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ustomProperty2.bin" ContentType="application/vnd.openxmlformats-officedocument.spreadsheetml.customProperty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ustomProperty3.bin" ContentType="application/vnd.openxmlformats-officedocument.spreadsheetml.customProperty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ustomProperty4.bin" ContentType="application/vnd.openxmlformats-officedocument.spreadsheetml.customProperty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 codeName="{372AB895-14C1-FC20-EB20-F1B4BCFD95AE}"/>
  <workbookPr showInkAnnotation="0"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connectkonicaminolta.sharepoint.com/sites/BEU_EIT_ACC_Brno/Shared Documents/General/B01 - TimeSheets/"/>
    </mc:Choice>
  </mc:AlternateContent>
  <xr:revisionPtr revIDLastSave="1588" documentId="8_{727B0407-C2DC-4F99-AF26-10443B716FD8}" xr6:coauthVersionLast="47" xr6:coauthVersionMax="47" xr10:uidLastSave="{4F66E75A-C292-4587-B009-ED1F81BA52FE}"/>
  <bookViews>
    <workbookView xWindow="0" yWindow="4425" windowWidth="21600" windowHeight="11775" tabRatio="700" activeTab="1" xr2:uid="{00000000-000D-0000-FFFF-FFFF00000000}"/>
  </bookViews>
  <sheets>
    <sheet name="TimeSpent" sheetId="6" r:id="rId1"/>
    <sheet name="Utilization" sheetId="7" r:id="rId2"/>
    <sheet name="Utiliz. by empl. and activity" sheetId="14" r:id="rId3"/>
    <sheet name="Activity" sheetId="8" r:id="rId4"/>
    <sheet name="ReportingData" sheetId="12" r:id="rId5"/>
    <sheet name="Project Type" sheetId="13" r:id="rId6"/>
    <sheet name="Percentage Utilization" sheetId="10" state="hidden" r:id="rId7"/>
    <sheet name="Assignement" sheetId="4" state="hidden" r:id="rId8"/>
    <sheet name="Location" sheetId="5" state="hidden" r:id="rId9"/>
    <sheet name="Projects" sheetId="3" r:id="rId10"/>
    <sheet name="Users" sheetId="1" r:id="rId11"/>
    <sheet name="How-To" sheetId="15" r:id="rId12"/>
  </sheets>
  <definedNames>
    <definedName name="_xlnm._FilterDatabase" localSheetId="10" hidden="1">Users!$A$1:$E$26</definedName>
    <definedName name="_xlnm._FilterDatabase" localSheetId="1" hidden="1">Utilization!$A$1:$J$26</definedName>
    <definedName name="Activity">Activity!$A$1:$B$20</definedName>
    <definedName name="CRQ">Activity!$B$45:$B$55</definedName>
    <definedName name="INC">Activity!$B$56:$B$65</definedName>
    <definedName name="INT">Activity!$B$36:$B$44</definedName>
    <definedName name="IOS">#REF!</definedName>
    <definedName name="Manager">#REF!</definedName>
    <definedName name="PROJECT">Activity!$B$24:$B$35</definedName>
    <definedName name="Projekty">#REF!</definedName>
    <definedName name="SpentHours">Utilization!$B$54:$C$80</definedName>
    <definedName name="Users">#REF!</definedName>
  </definedNames>
  <calcPr calcId="191028"/>
  <pivotCaches>
    <pivotCache cacheId="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744" i="6" l="1"/>
  <c r="D12" i="7"/>
  <c r="E12" i="7" s="1"/>
  <c r="F12" i="7" s="1"/>
  <c r="B3750" i="6"/>
  <c r="C3" i="6"/>
  <c r="C4" i="6"/>
  <c r="C4" i="12" s="1"/>
  <c r="C5" i="6"/>
  <c r="C5" i="12" s="1"/>
  <c r="C6" i="6"/>
  <c r="C6" i="12" s="1"/>
  <c r="C7" i="6"/>
  <c r="C8" i="6"/>
  <c r="C8" i="12" s="1"/>
  <c r="C9" i="6"/>
  <c r="C9" i="12" s="1"/>
  <c r="C10" i="6"/>
  <c r="C10" i="12" s="1"/>
  <c r="C11" i="6"/>
  <c r="C11" i="12" s="1"/>
  <c r="C12" i="6"/>
  <c r="C12" i="12" s="1"/>
  <c r="C13" i="6"/>
  <c r="C13" i="12" s="1"/>
  <c r="C14" i="6"/>
  <c r="C14" i="12" s="1"/>
  <c r="C15" i="6"/>
  <c r="C15" i="12" s="1"/>
  <c r="C16" i="6"/>
  <c r="C16" i="12" s="1"/>
  <c r="C17" i="6"/>
  <c r="C17" i="12" s="1"/>
  <c r="C18" i="6"/>
  <c r="C19" i="6"/>
  <c r="C19" i="12" s="1"/>
  <c r="C20" i="6"/>
  <c r="C20" i="12" s="1"/>
  <c r="C21" i="6"/>
  <c r="C22" i="6"/>
  <c r="C23" i="6"/>
  <c r="C23" i="12" s="1"/>
  <c r="C24" i="6"/>
  <c r="C24" i="12" s="1"/>
  <c r="C25" i="6"/>
  <c r="C25" i="12" s="1"/>
  <c r="C26" i="6"/>
  <c r="C26" i="12" s="1"/>
  <c r="C27" i="6"/>
  <c r="C27" i="12" s="1"/>
  <c r="C28" i="6"/>
  <c r="C28" i="12" s="1"/>
  <c r="C29" i="6"/>
  <c r="C29" i="12" s="1"/>
  <c r="C30" i="6"/>
  <c r="C30" i="12" s="1"/>
  <c r="C31" i="6"/>
  <c r="C31" i="12" s="1"/>
  <c r="C32" i="6"/>
  <c r="C33" i="6"/>
  <c r="C33" i="12" s="1"/>
  <c r="C34" i="6"/>
  <c r="C34" i="12" s="1"/>
  <c r="C35" i="6"/>
  <c r="C35" i="12" s="1"/>
  <c r="C36" i="6"/>
  <c r="C36" i="12" s="1"/>
  <c r="C37" i="6"/>
  <c r="C37" i="12" s="1"/>
  <c r="C38" i="6"/>
  <c r="C38" i="12" s="1"/>
  <c r="C39" i="6"/>
  <c r="C39" i="12" s="1"/>
  <c r="C40" i="6"/>
  <c r="C41" i="6"/>
  <c r="C41" i="12" s="1"/>
  <c r="C42" i="6"/>
  <c r="C42" i="12" s="1"/>
  <c r="C43" i="6"/>
  <c r="C43" i="12" s="1"/>
  <c r="C44" i="6"/>
  <c r="C45" i="6"/>
  <c r="C45" i="12" s="1"/>
  <c r="C46" i="6"/>
  <c r="C46" i="12" s="1"/>
  <c r="C47" i="6"/>
  <c r="C47" i="12" s="1"/>
  <c r="C48" i="6"/>
  <c r="C48" i="12" s="1"/>
  <c r="C49" i="6"/>
  <c r="C49" i="12" s="1"/>
  <c r="C50" i="6"/>
  <c r="C50" i="12" s="1"/>
  <c r="C51" i="6"/>
  <c r="C51" i="12" s="1"/>
  <c r="C52" i="6"/>
  <c r="C52" i="12" s="1"/>
  <c r="C53" i="6"/>
  <c r="C53" i="12" s="1"/>
  <c r="C54" i="6"/>
  <c r="C54" i="12" s="1"/>
  <c r="C55" i="6"/>
  <c r="C55" i="12" s="1"/>
  <c r="C56" i="6"/>
  <c r="C56" i="12" s="1"/>
  <c r="C57" i="6"/>
  <c r="C57" i="12" s="1"/>
  <c r="C58" i="6"/>
  <c r="C58" i="12" s="1"/>
  <c r="C59" i="6"/>
  <c r="C59" i="12" s="1"/>
  <c r="C60" i="6"/>
  <c r="C60" i="12" s="1"/>
  <c r="C61" i="6"/>
  <c r="C61" i="12" s="1"/>
  <c r="C62" i="6"/>
  <c r="C62" i="12" s="1"/>
  <c r="C63" i="6"/>
  <c r="C63" i="12" s="1"/>
  <c r="C64" i="6"/>
  <c r="C64" i="12" s="1"/>
  <c r="C65" i="6"/>
  <c r="C65" i="12" s="1"/>
  <c r="C66" i="6"/>
  <c r="C66" i="12" s="1"/>
  <c r="C67" i="6"/>
  <c r="C67" i="12" s="1"/>
  <c r="C68" i="6"/>
  <c r="C68" i="12" s="1"/>
  <c r="C69" i="6"/>
  <c r="C69" i="12" s="1"/>
  <c r="C70" i="6"/>
  <c r="C70" i="12" s="1"/>
  <c r="C71" i="6"/>
  <c r="C71" i="12" s="1"/>
  <c r="C72" i="6"/>
  <c r="C72" i="12" s="1"/>
  <c r="C73" i="6"/>
  <c r="C73" i="12" s="1"/>
  <c r="C74" i="6"/>
  <c r="C74" i="12" s="1"/>
  <c r="C75" i="6"/>
  <c r="C75" i="12" s="1"/>
  <c r="C76" i="6"/>
  <c r="C76" i="12" s="1"/>
  <c r="C77" i="6"/>
  <c r="C77" i="12" s="1"/>
  <c r="C78" i="6"/>
  <c r="C78" i="12" s="1"/>
  <c r="C79" i="6"/>
  <c r="C79" i="12" s="1"/>
  <c r="C80" i="6"/>
  <c r="C80" i="12" s="1"/>
  <c r="C81" i="6"/>
  <c r="C81" i="12" s="1"/>
  <c r="C82" i="6"/>
  <c r="C82" i="12" s="1"/>
  <c r="C83" i="6"/>
  <c r="C83" i="12" s="1"/>
  <c r="C84" i="6"/>
  <c r="C84" i="12" s="1"/>
  <c r="C85" i="6"/>
  <c r="C85" i="12" s="1"/>
  <c r="C86" i="6"/>
  <c r="C86" i="12" s="1"/>
  <c r="C87" i="6"/>
  <c r="C88" i="6"/>
  <c r="C88" i="12" s="1"/>
  <c r="C89" i="6"/>
  <c r="C89" i="12" s="1"/>
  <c r="C90" i="6"/>
  <c r="C90" i="12" s="1"/>
  <c r="C91" i="6"/>
  <c r="C91" i="12" s="1"/>
  <c r="C92" i="6"/>
  <c r="C92" i="12" s="1"/>
  <c r="C93" i="6"/>
  <c r="C93" i="12" s="1"/>
  <c r="C94" i="6"/>
  <c r="C94" i="12" s="1"/>
  <c r="C95" i="6"/>
  <c r="C95" i="12" s="1"/>
  <c r="C96" i="6"/>
  <c r="C96" i="12" s="1"/>
  <c r="C97" i="6"/>
  <c r="C97" i="12" s="1"/>
  <c r="C98" i="6"/>
  <c r="C98" i="12" s="1"/>
  <c r="C99" i="6"/>
  <c r="C99" i="12" s="1"/>
  <c r="C100" i="6"/>
  <c r="C101" i="6"/>
  <c r="C101" i="12" s="1"/>
  <c r="C102" i="6"/>
  <c r="C102" i="12" s="1"/>
  <c r="C103" i="6"/>
  <c r="C103" i="12" s="1"/>
  <c r="C104" i="6"/>
  <c r="C104" i="12" s="1"/>
  <c r="C105" i="6"/>
  <c r="C105" i="12" s="1"/>
  <c r="C106" i="6"/>
  <c r="C106" i="12" s="1"/>
  <c r="C107" i="6"/>
  <c r="C107" i="12" s="1"/>
  <c r="C108" i="6"/>
  <c r="C108" i="12" s="1"/>
  <c r="C109" i="6"/>
  <c r="C109" i="12" s="1"/>
  <c r="C110" i="6"/>
  <c r="C110" i="12" s="1"/>
  <c r="C111" i="6"/>
  <c r="C111" i="12" s="1"/>
  <c r="C112" i="6"/>
  <c r="C112" i="12" s="1"/>
  <c r="C113" i="6"/>
  <c r="C113" i="12" s="1"/>
  <c r="C114" i="6"/>
  <c r="C114" i="12" s="1"/>
  <c r="C115" i="6"/>
  <c r="C115" i="12" s="1"/>
  <c r="C116" i="6"/>
  <c r="C116" i="12" s="1"/>
  <c r="C117" i="6"/>
  <c r="C117" i="12" s="1"/>
  <c r="C118" i="6"/>
  <c r="C118" i="12" s="1"/>
  <c r="C119" i="6"/>
  <c r="C119" i="12" s="1"/>
  <c r="C120" i="6"/>
  <c r="C120" i="12" s="1"/>
  <c r="C121" i="6"/>
  <c r="C121" i="12" s="1"/>
  <c r="C122" i="6"/>
  <c r="C122" i="12" s="1"/>
  <c r="C123" i="6"/>
  <c r="C123" i="12" s="1"/>
  <c r="C124" i="6"/>
  <c r="C124" i="12" s="1"/>
  <c r="C125" i="6"/>
  <c r="C125" i="12" s="1"/>
  <c r="C126" i="6"/>
  <c r="C126" i="12" s="1"/>
  <c r="C127" i="6"/>
  <c r="C127" i="12" s="1"/>
  <c r="C128" i="6"/>
  <c r="C128" i="12" s="1"/>
  <c r="C129" i="6"/>
  <c r="C129" i="12" s="1"/>
  <c r="C130" i="6"/>
  <c r="C130" i="12" s="1"/>
  <c r="C131" i="6"/>
  <c r="C131" i="12" s="1"/>
  <c r="C132" i="6"/>
  <c r="C132" i="12" s="1"/>
  <c r="C133" i="6"/>
  <c r="C133" i="12" s="1"/>
  <c r="C134" i="6"/>
  <c r="C134" i="12" s="1"/>
  <c r="C135" i="6"/>
  <c r="C135" i="12" s="1"/>
  <c r="C136" i="6"/>
  <c r="C137" i="6"/>
  <c r="C137" i="12" s="1"/>
  <c r="C138" i="6"/>
  <c r="C138" i="12" s="1"/>
  <c r="C139" i="6"/>
  <c r="C139" i="12" s="1"/>
  <c r="C140" i="6"/>
  <c r="C140" i="12" s="1"/>
  <c r="C141" i="6"/>
  <c r="C141" i="12" s="1"/>
  <c r="C142" i="6"/>
  <c r="C142" i="12" s="1"/>
  <c r="C143" i="6"/>
  <c r="C143" i="12" s="1"/>
  <c r="C144" i="6"/>
  <c r="C144" i="12" s="1"/>
  <c r="C145" i="6"/>
  <c r="C145" i="12" s="1"/>
  <c r="C146" i="6"/>
  <c r="C146" i="12" s="1"/>
  <c r="C147" i="6"/>
  <c r="C147" i="12" s="1"/>
  <c r="C148" i="6"/>
  <c r="C148" i="12" s="1"/>
  <c r="C149" i="6"/>
  <c r="C149" i="12" s="1"/>
  <c r="C150" i="6"/>
  <c r="C150" i="12" s="1"/>
  <c r="C151" i="6"/>
  <c r="C151" i="12" s="1"/>
  <c r="C152" i="6"/>
  <c r="C153" i="6"/>
  <c r="C153" i="12" s="1"/>
  <c r="C154" i="6"/>
  <c r="C155" i="6"/>
  <c r="C155" i="12" s="1"/>
  <c r="C156" i="6"/>
  <c r="C156" i="12" s="1"/>
  <c r="C157" i="6"/>
  <c r="C157" i="12" s="1"/>
  <c r="C158" i="6"/>
  <c r="C158" i="12" s="1"/>
  <c r="C159" i="6"/>
  <c r="C159" i="12" s="1"/>
  <c r="C160" i="6"/>
  <c r="C160" i="12" s="1"/>
  <c r="C161" i="6"/>
  <c r="C161" i="12" s="1"/>
  <c r="C162" i="6"/>
  <c r="C162" i="12" s="1"/>
  <c r="C163" i="6"/>
  <c r="C163" i="12" s="1"/>
  <c r="C164" i="6"/>
  <c r="C164" i="12" s="1"/>
  <c r="C165" i="6"/>
  <c r="C165" i="12" s="1"/>
  <c r="C166" i="6"/>
  <c r="C166" i="12" s="1"/>
  <c r="C167" i="6"/>
  <c r="C167" i="12" s="1"/>
  <c r="C168" i="6"/>
  <c r="C168" i="12" s="1"/>
  <c r="C169" i="6"/>
  <c r="C169" i="12" s="1"/>
  <c r="C170" i="6"/>
  <c r="C170" i="12" s="1"/>
  <c r="C171" i="6"/>
  <c r="C171" i="12" s="1"/>
  <c r="C172" i="6"/>
  <c r="C172" i="12" s="1"/>
  <c r="C173" i="6"/>
  <c r="C173" i="12" s="1"/>
  <c r="C174" i="6"/>
  <c r="C174" i="12" s="1"/>
  <c r="C175" i="6"/>
  <c r="C175" i="12" s="1"/>
  <c r="C176" i="6"/>
  <c r="C176" i="12" s="1"/>
  <c r="C177" i="6"/>
  <c r="C177" i="12" s="1"/>
  <c r="C178" i="6"/>
  <c r="C178" i="12" s="1"/>
  <c r="C179" i="6"/>
  <c r="C180" i="6"/>
  <c r="C180" i="12" s="1"/>
  <c r="C181" i="6"/>
  <c r="C181" i="12" s="1"/>
  <c r="C182" i="6"/>
  <c r="C182" i="12" s="1"/>
  <c r="C183" i="6"/>
  <c r="C183" i="12" s="1"/>
  <c r="C184" i="6"/>
  <c r="C184" i="12" s="1"/>
  <c r="C185" i="6"/>
  <c r="C186" i="6"/>
  <c r="C186" i="12" s="1"/>
  <c r="C187" i="6"/>
  <c r="C187" i="12" s="1"/>
  <c r="C188" i="6"/>
  <c r="C188" i="12" s="1"/>
  <c r="C189" i="6"/>
  <c r="C189" i="12" s="1"/>
  <c r="C190" i="6"/>
  <c r="C190" i="12" s="1"/>
  <c r="C191" i="6"/>
  <c r="C191" i="12" s="1"/>
  <c r="C192" i="6"/>
  <c r="C192" i="12" s="1"/>
  <c r="C193" i="6"/>
  <c r="C193" i="12" s="1"/>
  <c r="C194" i="6"/>
  <c r="C195" i="6"/>
  <c r="C195" i="12" s="1"/>
  <c r="C196" i="6"/>
  <c r="C196" i="12" s="1"/>
  <c r="C197" i="6"/>
  <c r="C197" i="12" s="1"/>
  <c r="C198" i="6"/>
  <c r="C198" i="12" s="1"/>
  <c r="C199" i="6"/>
  <c r="C199" i="12" s="1"/>
  <c r="C200" i="6"/>
  <c r="C200" i="12" s="1"/>
  <c r="C201" i="6"/>
  <c r="C201" i="12" s="1"/>
  <c r="C202" i="6"/>
  <c r="C202" i="12" s="1"/>
  <c r="C203" i="6"/>
  <c r="C203" i="12" s="1"/>
  <c r="C204" i="6"/>
  <c r="C204" i="12" s="1"/>
  <c r="C205" i="6"/>
  <c r="C205" i="12" s="1"/>
  <c r="C206" i="6"/>
  <c r="C206" i="12" s="1"/>
  <c r="C207" i="6"/>
  <c r="C207" i="12" s="1"/>
  <c r="C208" i="6"/>
  <c r="C208" i="12" s="1"/>
  <c r="C209" i="6"/>
  <c r="C209" i="12" s="1"/>
  <c r="C210" i="6"/>
  <c r="C210" i="12" s="1"/>
  <c r="C211" i="6"/>
  <c r="C211" i="12" s="1"/>
  <c r="C212" i="6"/>
  <c r="C213" i="6"/>
  <c r="C213" i="12" s="1"/>
  <c r="C214" i="6"/>
  <c r="C214" i="12" s="1"/>
  <c r="C215" i="6"/>
  <c r="C215" i="12" s="1"/>
  <c r="C216" i="6"/>
  <c r="C216" i="12" s="1"/>
  <c r="C217" i="6"/>
  <c r="C217" i="12" s="1"/>
  <c r="C218" i="6"/>
  <c r="C218" i="12" s="1"/>
  <c r="C219" i="6"/>
  <c r="C219" i="12" s="1"/>
  <c r="C220" i="6"/>
  <c r="C221" i="6"/>
  <c r="C221" i="12" s="1"/>
  <c r="C222" i="6"/>
  <c r="C222" i="12" s="1"/>
  <c r="C223" i="6"/>
  <c r="C223" i="12" s="1"/>
  <c r="C224" i="6"/>
  <c r="C224" i="12" s="1"/>
  <c r="C225" i="6"/>
  <c r="C225" i="12" s="1"/>
  <c r="C226" i="6"/>
  <c r="C226" i="12" s="1"/>
  <c r="C227" i="6"/>
  <c r="C227" i="12" s="1"/>
  <c r="C228" i="6"/>
  <c r="C228" i="12" s="1"/>
  <c r="C229" i="6"/>
  <c r="C229" i="12" s="1"/>
  <c r="C230" i="6"/>
  <c r="C230" i="12" s="1"/>
  <c r="C231" i="6"/>
  <c r="C231" i="12" s="1"/>
  <c r="C232" i="6"/>
  <c r="C232" i="12" s="1"/>
  <c r="C233" i="6"/>
  <c r="C233" i="12" s="1"/>
  <c r="C234" i="6"/>
  <c r="C234" i="12" s="1"/>
  <c r="C235" i="6"/>
  <c r="C235" i="12" s="1"/>
  <c r="C236" i="6"/>
  <c r="C236" i="12" s="1"/>
  <c r="C237" i="6"/>
  <c r="C237" i="12" s="1"/>
  <c r="C238" i="6"/>
  <c r="C238" i="12" s="1"/>
  <c r="C239" i="6"/>
  <c r="C239" i="12" s="1"/>
  <c r="C240" i="6"/>
  <c r="C241" i="6"/>
  <c r="C241" i="12" s="1"/>
  <c r="C242" i="6"/>
  <c r="C242" i="12" s="1"/>
  <c r="C243" i="6"/>
  <c r="C244" i="6"/>
  <c r="C244" i="12" s="1"/>
  <c r="C245" i="6"/>
  <c r="C245" i="12" s="1"/>
  <c r="C246" i="6"/>
  <c r="C246" i="12" s="1"/>
  <c r="C247" i="6"/>
  <c r="C247" i="12" s="1"/>
  <c r="C248" i="6"/>
  <c r="C248" i="12" s="1"/>
  <c r="C249" i="6"/>
  <c r="C249" i="12" s="1"/>
  <c r="C250" i="6"/>
  <c r="C250" i="12" s="1"/>
  <c r="C251" i="6"/>
  <c r="C251" i="12" s="1"/>
  <c r="C252" i="6"/>
  <c r="C252" i="12" s="1"/>
  <c r="C253" i="6"/>
  <c r="C253" i="12" s="1"/>
  <c r="C254" i="6"/>
  <c r="C255" i="6"/>
  <c r="C255" i="12" s="1"/>
  <c r="C256" i="6"/>
  <c r="C256" i="12" s="1"/>
  <c r="C257" i="6"/>
  <c r="C257" i="12" s="1"/>
  <c r="C258" i="6"/>
  <c r="C259" i="6"/>
  <c r="C259" i="12" s="1"/>
  <c r="C260" i="6"/>
  <c r="C260" i="12" s="1"/>
  <c r="C261" i="6"/>
  <c r="C261" i="12" s="1"/>
  <c r="C262" i="6"/>
  <c r="C262" i="12" s="1"/>
  <c r="C263" i="6"/>
  <c r="C263" i="12" s="1"/>
  <c r="C264" i="6"/>
  <c r="C264" i="12" s="1"/>
  <c r="C265" i="6"/>
  <c r="C265" i="12" s="1"/>
  <c r="C266" i="6"/>
  <c r="C266" i="12" s="1"/>
  <c r="C267" i="6"/>
  <c r="C267" i="12" s="1"/>
  <c r="C268" i="6"/>
  <c r="C268" i="12" s="1"/>
  <c r="C269" i="6"/>
  <c r="C270" i="6"/>
  <c r="C270" i="12" s="1"/>
  <c r="C271" i="6"/>
  <c r="C271" i="12" s="1"/>
  <c r="C272" i="6"/>
  <c r="C272" i="12" s="1"/>
  <c r="C273" i="6"/>
  <c r="C273" i="12" s="1"/>
  <c r="C274" i="6"/>
  <c r="C274" i="12" s="1"/>
  <c r="C275" i="6"/>
  <c r="C275" i="12" s="1"/>
  <c r="C276" i="6"/>
  <c r="C276" i="12" s="1"/>
  <c r="C277" i="6"/>
  <c r="C277" i="12" s="1"/>
  <c r="C278" i="6"/>
  <c r="C278" i="12" s="1"/>
  <c r="C279" i="6"/>
  <c r="C279" i="12" s="1"/>
  <c r="C280" i="6"/>
  <c r="C280" i="12" s="1"/>
  <c r="C281" i="6"/>
  <c r="C281" i="12" s="1"/>
  <c r="C282" i="6"/>
  <c r="C282" i="12" s="1"/>
  <c r="C283" i="6"/>
  <c r="C283" i="12" s="1"/>
  <c r="C284" i="6"/>
  <c r="C284" i="12" s="1"/>
  <c r="C285" i="6"/>
  <c r="C285" i="12" s="1"/>
  <c r="C286" i="6"/>
  <c r="C286" i="12" s="1"/>
  <c r="C287" i="6"/>
  <c r="C287" i="12" s="1"/>
  <c r="C288" i="6"/>
  <c r="C288" i="12" s="1"/>
  <c r="C289" i="6"/>
  <c r="C289" i="12" s="1"/>
  <c r="C290" i="6"/>
  <c r="C290" i="12" s="1"/>
  <c r="C291" i="6"/>
  <c r="C291" i="12" s="1"/>
  <c r="C292" i="6"/>
  <c r="C292" i="12" s="1"/>
  <c r="C293" i="6"/>
  <c r="C293" i="12" s="1"/>
  <c r="C294" i="6"/>
  <c r="C294" i="12" s="1"/>
  <c r="C295" i="6"/>
  <c r="C295" i="12" s="1"/>
  <c r="C296" i="6"/>
  <c r="C296" i="12" s="1"/>
  <c r="C297" i="6"/>
  <c r="C297" i="12" s="1"/>
  <c r="C298" i="6"/>
  <c r="C298" i="12" s="1"/>
  <c r="C299" i="6"/>
  <c r="C299" i="12" s="1"/>
  <c r="C300" i="6"/>
  <c r="C300" i="12" s="1"/>
  <c r="C301" i="6"/>
  <c r="C301" i="12" s="1"/>
  <c r="C302" i="6"/>
  <c r="C302" i="12" s="1"/>
  <c r="C303" i="6"/>
  <c r="C303" i="12" s="1"/>
  <c r="C304" i="6"/>
  <c r="C304" i="12" s="1"/>
  <c r="C305" i="6"/>
  <c r="C305" i="12" s="1"/>
  <c r="C306" i="6"/>
  <c r="C306" i="12" s="1"/>
  <c r="C307" i="6"/>
  <c r="C307" i="12" s="1"/>
  <c r="C308" i="6"/>
  <c r="C308" i="12" s="1"/>
  <c r="C309" i="6"/>
  <c r="C309" i="12" s="1"/>
  <c r="C310" i="6"/>
  <c r="C310" i="12" s="1"/>
  <c r="C311" i="6"/>
  <c r="C311" i="12" s="1"/>
  <c r="C312" i="6"/>
  <c r="C312" i="12" s="1"/>
  <c r="C313" i="6"/>
  <c r="C313" i="12" s="1"/>
  <c r="C314" i="6"/>
  <c r="C314" i="12" s="1"/>
  <c r="C315" i="6"/>
  <c r="C315" i="12" s="1"/>
  <c r="C316" i="6"/>
  <c r="C316" i="12" s="1"/>
  <c r="C317" i="6"/>
  <c r="C317" i="12" s="1"/>
  <c r="C318" i="6"/>
  <c r="C318" i="12" s="1"/>
  <c r="C319" i="6"/>
  <c r="C319" i="12" s="1"/>
  <c r="C320" i="6"/>
  <c r="C320" i="12" s="1"/>
  <c r="C321" i="6"/>
  <c r="C321" i="12" s="1"/>
  <c r="C322" i="6"/>
  <c r="C322" i="12" s="1"/>
  <c r="C323" i="6"/>
  <c r="C323" i="12" s="1"/>
  <c r="C324" i="6"/>
  <c r="C324" i="12" s="1"/>
  <c r="C325" i="6"/>
  <c r="C325" i="12" s="1"/>
  <c r="C326" i="6"/>
  <c r="C326" i="12" s="1"/>
  <c r="C327" i="6"/>
  <c r="C327" i="12" s="1"/>
  <c r="C328" i="6"/>
  <c r="C328" i="12" s="1"/>
  <c r="C329" i="6"/>
  <c r="C329" i="12" s="1"/>
  <c r="C330" i="6"/>
  <c r="C330" i="12" s="1"/>
  <c r="C331" i="6"/>
  <c r="C331" i="12" s="1"/>
  <c r="C332" i="6"/>
  <c r="C332" i="12" s="1"/>
  <c r="C333" i="6"/>
  <c r="C333" i="12" s="1"/>
  <c r="C334" i="6"/>
  <c r="C334" i="12" s="1"/>
  <c r="C335" i="6"/>
  <c r="C335" i="12" s="1"/>
  <c r="C336" i="6"/>
  <c r="C336" i="12" s="1"/>
  <c r="C337" i="6"/>
  <c r="C337" i="12" s="1"/>
  <c r="C338" i="6"/>
  <c r="C339" i="6"/>
  <c r="C339" i="12" s="1"/>
  <c r="C340" i="6"/>
  <c r="C340" i="12" s="1"/>
  <c r="C341" i="6"/>
  <c r="C341" i="12" s="1"/>
  <c r="C342" i="6"/>
  <c r="C342" i="12" s="1"/>
  <c r="C343" i="6"/>
  <c r="C343" i="12" s="1"/>
  <c r="C344" i="6"/>
  <c r="C345" i="6"/>
  <c r="C345" i="12" s="1"/>
  <c r="C346" i="6"/>
  <c r="C347" i="6"/>
  <c r="C347" i="12" s="1"/>
  <c r="C348" i="6"/>
  <c r="C348" i="12" s="1"/>
  <c r="C349" i="6"/>
  <c r="C349" i="12" s="1"/>
  <c r="C350" i="6"/>
  <c r="C350" i="12" s="1"/>
  <c r="C351" i="6"/>
  <c r="C351" i="12" s="1"/>
  <c r="C352" i="6"/>
  <c r="C353" i="6"/>
  <c r="C353" i="12" s="1"/>
  <c r="C354" i="6"/>
  <c r="C354" i="12" s="1"/>
  <c r="C355" i="6"/>
  <c r="C355" i="12" s="1"/>
  <c r="C356" i="6"/>
  <c r="C356" i="12" s="1"/>
  <c r="C357" i="6"/>
  <c r="C357" i="12" s="1"/>
  <c r="C358" i="6"/>
  <c r="C358" i="12" s="1"/>
  <c r="C359" i="6"/>
  <c r="C359" i="12" s="1"/>
  <c r="C360" i="6"/>
  <c r="C360" i="12" s="1"/>
  <c r="C361" i="6"/>
  <c r="C361" i="12" s="1"/>
  <c r="C362" i="6"/>
  <c r="C362" i="12" s="1"/>
  <c r="C363" i="6"/>
  <c r="C363" i="12" s="1"/>
  <c r="C364" i="6"/>
  <c r="C364" i="12" s="1"/>
  <c r="C365" i="6"/>
  <c r="C365" i="12" s="1"/>
  <c r="C366" i="6"/>
  <c r="C367" i="6"/>
  <c r="C367" i="12" s="1"/>
  <c r="C368" i="6"/>
  <c r="C368" i="12" s="1"/>
  <c r="C369" i="6"/>
  <c r="C369" i="12" s="1"/>
  <c r="C370" i="6"/>
  <c r="C370" i="12" s="1"/>
  <c r="C371" i="6"/>
  <c r="C371" i="12" s="1"/>
  <c r="C372" i="6"/>
  <c r="C372" i="12" s="1"/>
  <c r="C373" i="6"/>
  <c r="C373" i="12" s="1"/>
  <c r="C374" i="6"/>
  <c r="C374" i="12" s="1"/>
  <c r="C375" i="6"/>
  <c r="C375" i="12" s="1"/>
  <c r="C376" i="6"/>
  <c r="C376" i="12" s="1"/>
  <c r="C377" i="6"/>
  <c r="C377" i="12" s="1"/>
  <c r="C378" i="6"/>
  <c r="C378" i="12" s="1"/>
  <c r="C379" i="6"/>
  <c r="C379" i="12" s="1"/>
  <c r="C380" i="6"/>
  <c r="C380" i="12" s="1"/>
  <c r="C381" i="6"/>
  <c r="C381" i="12" s="1"/>
  <c r="C382" i="6"/>
  <c r="C382" i="12" s="1"/>
  <c r="C383" i="6"/>
  <c r="C383" i="12" s="1"/>
  <c r="C384" i="6"/>
  <c r="C384" i="12" s="1"/>
  <c r="C385" i="6"/>
  <c r="C385" i="12" s="1"/>
  <c r="C386" i="6"/>
  <c r="C386" i="12" s="1"/>
  <c r="C387" i="6"/>
  <c r="C387" i="12" s="1"/>
  <c r="C388" i="6"/>
  <c r="C388" i="12" s="1"/>
  <c r="C389" i="6"/>
  <c r="C389" i="12" s="1"/>
  <c r="C390" i="6"/>
  <c r="C390" i="12" s="1"/>
  <c r="C391" i="6"/>
  <c r="C391" i="12" s="1"/>
  <c r="C392" i="6"/>
  <c r="C392" i="12" s="1"/>
  <c r="C393" i="6"/>
  <c r="C393" i="12" s="1"/>
  <c r="C394" i="6"/>
  <c r="C394" i="12" s="1"/>
  <c r="C395" i="6"/>
  <c r="C395" i="12" s="1"/>
  <c r="C396" i="6"/>
  <c r="C396" i="12" s="1"/>
  <c r="C397" i="6"/>
  <c r="C397" i="12" s="1"/>
  <c r="C398" i="6"/>
  <c r="C398" i="12" s="1"/>
  <c r="C399" i="6"/>
  <c r="C399" i="12" s="1"/>
  <c r="C400" i="6"/>
  <c r="C400" i="12" s="1"/>
  <c r="C401" i="6"/>
  <c r="C401" i="12" s="1"/>
  <c r="C402" i="6"/>
  <c r="C402" i="12" s="1"/>
  <c r="C403" i="6"/>
  <c r="C403" i="12" s="1"/>
  <c r="C404" i="6"/>
  <c r="C404" i="12" s="1"/>
  <c r="C405" i="6"/>
  <c r="C405" i="12" s="1"/>
  <c r="C406" i="6"/>
  <c r="C406" i="12" s="1"/>
  <c r="C407" i="6"/>
  <c r="C407" i="12" s="1"/>
  <c r="C408" i="6"/>
  <c r="C408" i="12" s="1"/>
  <c r="C409" i="6"/>
  <c r="C409" i="12" s="1"/>
  <c r="C410" i="6"/>
  <c r="C410" i="12" s="1"/>
  <c r="C411" i="6"/>
  <c r="C411" i="12" s="1"/>
  <c r="C412" i="6"/>
  <c r="C412" i="12" s="1"/>
  <c r="C413" i="6"/>
  <c r="C413" i="12" s="1"/>
  <c r="C414" i="6"/>
  <c r="C414" i="12" s="1"/>
  <c r="C415" i="6"/>
  <c r="C415" i="12" s="1"/>
  <c r="C416" i="6"/>
  <c r="C416" i="12" s="1"/>
  <c r="C417" i="6"/>
  <c r="C417" i="12" s="1"/>
  <c r="C418" i="6"/>
  <c r="C418" i="12" s="1"/>
  <c r="C419" i="6"/>
  <c r="C419" i="12" s="1"/>
  <c r="C420" i="6"/>
  <c r="C420" i="12" s="1"/>
  <c r="C421" i="6"/>
  <c r="C421" i="12" s="1"/>
  <c r="C422" i="6"/>
  <c r="C422" i="12" s="1"/>
  <c r="C423" i="6"/>
  <c r="C423" i="12" s="1"/>
  <c r="C424" i="6"/>
  <c r="C424" i="12" s="1"/>
  <c r="C425" i="6"/>
  <c r="C425" i="12" s="1"/>
  <c r="C426" i="6"/>
  <c r="C426" i="12" s="1"/>
  <c r="C427" i="6"/>
  <c r="C427" i="12" s="1"/>
  <c r="C428" i="6"/>
  <c r="C428" i="12" s="1"/>
  <c r="C429" i="6"/>
  <c r="C429" i="12" s="1"/>
  <c r="C430" i="6"/>
  <c r="C430" i="12" s="1"/>
  <c r="C431" i="6"/>
  <c r="C431" i="12" s="1"/>
  <c r="C432" i="6"/>
  <c r="C432" i="12" s="1"/>
  <c r="C433" i="6"/>
  <c r="C433" i="12" s="1"/>
  <c r="C434" i="6"/>
  <c r="C434" i="12" s="1"/>
  <c r="C435" i="6"/>
  <c r="C436" i="6"/>
  <c r="C436" i="12" s="1"/>
  <c r="C437" i="6"/>
  <c r="C438" i="6"/>
  <c r="C438" i="12" s="1"/>
  <c r="C439" i="6"/>
  <c r="C439" i="12" s="1"/>
  <c r="C440" i="6"/>
  <c r="C440" i="12" s="1"/>
  <c r="C441" i="6"/>
  <c r="C441" i="12" s="1"/>
  <c r="C442" i="6"/>
  <c r="C442" i="12" s="1"/>
  <c r="C443" i="6"/>
  <c r="C443" i="12" s="1"/>
  <c r="C444" i="6"/>
  <c r="C444" i="12" s="1"/>
  <c r="C445" i="6"/>
  <c r="C445" i="12" s="1"/>
  <c r="C446" i="6"/>
  <c r="C446" i="12" s="1"/>
  <c r="C447" i="6"/>
  <c r="C448" i="6"/>
  <c r="C448" i="12" s="1"/>
  <c r="C449" i="6"/>
  <c r="C449" i="12" s="1"/>
  <c r="C450" i="6"/>
  <c r="C450" i="12" s="1"/>
  <c r="C451" i="6"/>
  <c r="C451" i="12" s="1"/>
  <c r="C452" i="6"/>
  <c r="C452" i="12" s="1"/>
  <c r="C453" i="6"/>
  <c r="C453" i="12" s="1"/>
  <c r="C454" i="6"/>
  <c r="C454" i="12" s="1"/>
  <c r="C455" i="6"/>
  <c r="C455" i="12" s="1"/>
  <c r="C456" i="6"/>
  <c r="C456" i="12" s="1"/>
  <c r="C457" i="6"/>
  <c r="C457" i="12" s="1"/>
  <c r="C458" i="6"/>
  <c r="C458" i="12" s="1"/>
  <c r="C459" i="6"/>
  <c r="C459" i="12" s="1"/>
  <c r="C460" i="6"/>
  <c r="C460" i="12" s="1"/>
  <c r="C461" i="6"/>
  <c r="C461" i="12" s="1"/>
  <c r="C462" i="6"/>
  <c r="C462" i="12" s="1"/>
  <c r="C463" i="6"/>
  <c r="C463" i="12" s="1"/>
  <c r="C464" i="6"/>
  <c r="C464" i="12" s="1"/>
  <c r="C465" i="6"/>
  <c r="C465" i="12" s="1"/>
  <c r="C466" i="6"/>
  <c r="C466" i="12" s="1"/>
  <c r="C467" i="6"/>
  <c r="C467" i="12" s="1"/>
  <c r="C468" i="6"/>
  <c r="C468" i="12" s="1"/>
  <c r="C469" i="6"/>
  <c r="C469" i="12" s="1"/>
  <c r="C470" i="6"/>
  <c r="C470" i="12" s="1"/>
  <c r="C471" i="6"/>
  <c r="C471" i="12" s="1"/>
  <c r="C472" i="6"/>
  <c r="C472" i="12" s="1"/>
  <c r="C473" i="6"/>
  <c r="C473" i="12" s="1"/>
  <c r="C474" i="6"/>
  <c r="C474" i="12" s="1"/>
  <c r="C475" i="6"/>
  <c r="C475" i="12" s="1"/>
  <c r="C476" i="6"/>
  <c r="C476" i="12" s="1"/>
  <c r="C477" i="6"/>
  <c r="C477" i="12" s="1"/>
  <c r="C478" i="6"/>
  <c r="C478" i="12" s="1"/>
  <c r="C479" i="6"/>
  <c r="C479" i="12" s="1"/>
  <c r="C480" i="6"/>
  <c r="C480" i="12" s="1"/>
  <c r="C481" i="6"/>
  <c r="C481" i="12" s="1"/>
  <c r="C482" i="6"/>
  <c r="C482" i="12" s="1"/>
  <c r="C483" i="6"/>
  <c r="C483" i="12" s="1"/>
  <c r="C484" i="6"/>
  <c r="C484" i="12" s="1"/>
  <c r="C485" i="6"/>
  <c r="C485" i="12" s="1"/>
  <c r="C486" i="6"/>
  <c r="C486" i="12" s="1"/>
  <c r="C487" i="6"/>
  <c r="C487" i="12" s="1"/>
  <c r="C488" i="6"/>
  <c r="C488" i="12" s="1"/>
  <c r="C489" i="6"/>
  <c r="C489" i="12" s="1"/>
  <c r="C490" i="6"/>
  <c r="C490" i="12" s="1"/>
  <c r="C491" i="6"/>
  <c r="C491" i="12" s="1"/>
  <c r="C492" i="6"/>
  <c r="C492" i="12" s="1"/>
  <c r="C493" i="6"/>
  <c r="C494" i="6"/>
  <c r="C494" i="12" s="1"/>
  <c r="C495" i="6"/>
  <c r="C495" i="12" s="1"/>
  <c r="C496" i="6"/>
  <c r="S23" i="14"/>
  <c r="T23" i="7" s="1"/>
  <c r="G23" i="7" s="1"/>
  <c r="C497" i="6"/>
  <c r="C497" i="12" s="1"/>
  <c r="C498" i="6"/>
  <c r="C499" i="6"/>
  <c r="C500" i="6"/>
  <c r="C500" i="12" s="1"/>
  <c r="C501" i="6"/>
  <c r="C501" i="12" s="1"/>
  <c r="C502" i="6"/>
  <c r="C502" i="12" s="1"/>
  <c r="C503" i="6"/>
  <c r="C503" i="12" s="1"/>
  <c r="C504" i="6"/>
  <c r="C505" i="6"/>
  <c r="C505" i="12" s="1"/>
  <c r="C506" i="6"/>
  <c r="C507" i="6"/>
  <c r="C507" i="12" s="1"/>
  <c r="C508" i="6"/>
  <c r="C508" i="12" s="1"/>
  <c r="C509" i="6"/>
  <c r="C509" i="12" s="1"/>
  <c r="C510" i="6"/>
  <c r="C510" i="12" s="1"/>
  <c r="C511" i="6"/>
  <c r="C511" i="12" s="1"/>
  <c r="C512" i="6"/>
  <c r="C513" i="6"/>
  <c r="C513" i="12" s="1"/>
  <c r="C514" i="6"/>
  <c r="C514" i="12" s="1"/>
  <c r="C515" i="6"/>
  <c r="C515" i="12" s="1"/>
  <c r="C516" i="6"/>
  <c r="C516" i="12" s="1"/>
  <c r="C517" i="6"/>
  <c r="C517" i="12" s="1"/>
  <c r="C518" i="6"/>
  <c r="C518" i="12" s="1"/>
  <c r="C519" i="6"/>
  <c r="C519" i="12" s="1"/>
  <c r="C520" i="6"/>
  <c r="C520" i="12" s="1"/>
  <c r="C521" i="6"/>
  <c r="C522" i="6"/>
  <c r="C522" i="12" s="1"/>
  <c r="C523" i="6"/>
  <c r="C523" i="12" s="1"/>
  <c r="C524" i="6"/>
  <c r="C524" i="12" s="1"/>
  <c r="C525" i="6"/>
  <c r="C525" i="12" s="1"/>
  <c r="C526" i="6"/>
  <c r="C526" i="12" s="1"/>
  <c r="C527" i="6"/>
  <c r="C528" i="6"/>
  <c r="C528" i="12" s="1"/>
  <c r="C529" i="6"/>
  <c r="C529" i="12" s="1"/>
  <c r="C530" i="6"/>
  <c r="C530" i="12" s="1"/>
  <c r="C531" i="6"/>
  <c r="C531" i="12" s="1"/>
  <c r="C532" i="6"/>
  <c r="C532" i="12" s="1"/>
  <c r="C533" i="6"/>
  <c r="C533" i="12" s="1"/>
  <c r="C534" i="6"/>
  <c r="C534" i="12" s="1"/>
  <c r="C535" i="6"/>
  <c r="C536" i="6"/>
  <c r="C537" i="6"/>
  <c r="C537" i="12" s="1"/>
  <c r="C538" i="6"/>
  <c r="C538" i="12" s="1"/>
  <c r="C539" i="6"/>
  <c r="C540" i="6"/>
  <c r="C540" i="12" s="1"/>
  <c r="C541" i="6"/>
  <c r="C541" i="12" s="1"/>
  <c r="C542" i="6"/>
  <c r="C542" i="12" s="1"/>
  <c r="C543" i="6"/>
  <c r="C543" i="12" s="1"/>
  <c r="C544" i="6"/>
  <c r="C544" i="12" s="1"/>
  <c r="C545" i="6"/>
  <c r="C545" i="12" s="1"/>
  <c r="C546" i="6"/>
  <c r="C546" i="12" s="1"/>
  <c r="C547" i="6"/>
  <c r="C547" i="12" s="1"/>
  <c r="C548" i="6"/>
  <c r="C548" i="12" s="1"/>
  <c r="C549" i="6"/>
  <c r="C549" i="12" s="1"/>
  <c r="C550" i="6"/>
  <c r="C550" i="12" s="1"/>
  <c r="C551" i="6"/>
  <c r="C551" i="12" s="1"/>
  <c r="C552" i="6"/>
  <c r="C552" i="12" s="1"/>
  <c r="C553" i="6"/>
  <c r="C553" i="12" s="1"/>
  <c r="C554" i="6"/>
  <c r="C554" i="12" s="1"/>
  <c r="C555" i="6"/>
  <c r="C556" i="6"/>
  <c r="C556" i="12" s="1"/>
  <c r="C557" i="6"/>
  <c r="C557" i="12" s="1"/>
  <c r="C558" i="6"/>
  <c r="C558" i="12" s="1"/>
  <c r="C559" i="6"/>
  <c r="C559" i="12" s="1"/>
  <c r="C560" i="6"/>
  <c r="C560" i="12" s="1"/>
  <c r="C561" i="6"/>
  <c r="C561" i="12" s="1"/>
  <c r="C562" i="6"/>
  <c r="C562" i="12" s="1"/>
  <c r="C563" i="6"/>
  <c r="C563" i="12" s="1"/>
  <c r="C564" i="6"/>
  <c r="C565" i="6"/>
  <c r="C565" i="12" s="1"/>
  <c r="C566" i="6"/>
  <c r="C566" i="12" s="1"/>
  <c r="C567" i="6"/>
  <c r="C568" i="6"/>
  <c r="C569" i="6"/>
  <c r="C569" i="12" s="1"/>
  <c r="C570" i="6"/>
  <c r="C570" i="12" s="1"/>
  <c r="C571" i="6"/>
  <c r="C571" i="12" s="1"/>
  <c r="C572" i="6"/>
  <c r="C572" i="12" s="1"/>
  <c r="C573" i="6"/>
  <c r="C573" i="12" s="1"/>
  <c r="C574" i="6"/>
  <c r="C574" i="12" s="1"/>
  <c r="C575" i="6"/>
  <c r="C575" i="12" s="1"/>
  <c r="C576" i="6"/>
  <c r="C576" i="12" s="1"/>
  <c r="C577" i="6"/>
  <c r="C577" i="12" s="1"/>
  <c r="C578" i="6"/>
  <c r="C578" i="12" s="1"/>
  <c r="C579" i="6"/>
  <c r="C579" i="12"/>
  <c r="C580" i="6"/>
  <c r="C580" i="12"/>
  <c r="C581" i="6"/>
  <c r="C581" i="12" s="1"/>
  <c r="C582" i="6"/>
  <c r="C583" i="6"/>
  <c r="C583" i="12" s="1"/>
  <c r="C584" i="6"/>
  <c r="C585" i="6"/>
  <c r="C585" i="12" s="1"/>
  <c r="C586" i="6"/>
  <c r="C586" i="12" s="1"/>
  <c r="C587" i="6"/>
  <c r="C587" i="12" s="1"/>
  <c r="C588" i="6"/>
  <c r="C588" i="12" s="1"/>
  <c r="C589" i="6"/>
  <c r="C589" i="12" s="1"/>
  <c r="C590" i="6"/>
  <c r="C590" i="12" s="1"/>
  <c r="C591" i="6"/>
  <c r="C592" i="6"/>
  <c r="C593" i="6"/>
  <c r="C593" i="12" s="1"/>
  <c r="C594" i="6"/>
  <c r="C594" i="12"/>
  <c r="C595" i="6"/>
  <c r="C595" i="12" s="1"/>
  <c r="C596" i="6"/>
  <c r="C596" i="12" s="1"/>
  <c r="C597" i="6"/>
  <c r="C597" i="12" s="1"/>
  <c r="C598" i="6"/>
  <c r="C598" i="12" s="1"/>
  <c r="C599" i="6"/>
  <c r="C599" i="12" s="1"/>
  <c r="C600" i="6"/>
  <c r="C600" i="12" s="1"/>
  <c r="C601" i="6"/>
  <c r="C601" i="12" s="1"/>
  <c r="C602" i="6"/>
  <c r="C602" i="12"/>
  <c r="C603" i="6"/>
  <c r="C603" i="12" s="1"/>
  <c r="C604" i="6"/>
  <c r="C604" i="12" s="1"/>
  <c r="C605" i="6"/>
  <c r="C606" i="6"/>
  <c r="C607" i="6"/>
  <c r="C608" i="6"/>
  <c r="C608" i="12" s="1"/>
  <c r="C609" i="6"/>
  <c r="C609" i="12" s="1"/>
  <c r="C610" i="6"/>
  <c r="C611" i="6"/>
  <c r="C612" i="6"/>
  <c r="C612" i="12" s="1"/>
  <c r="C613" i="6"/>
  <c r="C613" i="12" s="1"/>
  <c r="C614" i="6"/>
  <c r="C614" i="12" s="1"/>
  <c r="C615" i="6"/>
  <c r="C615" i="12"/>
  <c r="C616" i="6"/>
  <c r="C616" i="12" s="1"/>
  <c r="C617" i="6"/>
  <c r="C617" i="12" s="1"/>
  <c r="C618" i="6"/>
  <c r="C618" i="12" s="1"/>
  <c r="C619" i="6"/>
  <c r="C620" i="6"/>
  <c r="C621" i="6"/>
  <c r="C621" i="12" s="1"/>
  <c r="C622" i="6"/>
  <c r="C622" i="12" s="1"/>
  <c r="C623" i="6"/>
  <c r="C624" i="6"/>
  <c r="C624" i="12"/>
  <c r="C625" i="6"/>
  <c r="C625" i="12" s="1"/>
  <c r="C626" i="6"/>
  <c r="C626" i="12" s="1"/>
  <c r="C627" i="6"/>
  <c r="C627" i="12" s="1"/>
  <c r="C628" i="6"/>
  <c r="C628" i="12" s="1"/>
  <c r="C629" i="6"/>
  <c r="C629" i="12" s="1"/>
  <c r="C630" i="6"/>
  <c r="C630" i="12" s="1"/>
  <c r="C631" i="6"/>
  <c r="C631" i="12" s="1"/>
  <c r="C632" i="6"/>
  <c r="C633" i="6"/>
  <c r="C633" i="12" s="1"/>
  <c r="C634" i="6"/>
  <c r="C634" i="12" s="1"/>
  <c r="C635" i="6"/>
  <c r="C635" i="12" s="1"/>
  <c r="C636" i="6"/>
  <c r="C636" i="12" s="1"/>
  <c r="C637" i="6"/>
  <c r="C637" i="12" s="1"/>
  <c r="C638" i="6"/>
  <c r="C638" i="12" s="1"/>
  <c r="C639" i="6"/>
  <c r="C639" i="12" s="1"/>
  <c r="C640" i="6"/>
  <c r="C640" i="12" s="1"/>
  <c r="C641" i="6"/>
  <c r="C641" i="12" s="1"/>
  <c r="C642" i="6"/>
  <c r="C642" i="12"/>
  <c r="C643" i="6"/>
  <c r="C643" i="12"/>
  <c r="C644" i="6"/>
  <c r="C644" i="12" s="1"/>
  <c r="C645" i="6"/>
  <c r="C645" i="12" s="1"/>
  <c r="C646" i="6"/>
  <c r="C646" i="12" s="1"/>
  <c r="C647" i="6"/>
  <c r="C648" i="6"/>
  <c r="C648" i="12"/>
  <c r="C649" i="6"/>
  <c r="C649" i="12" s="1"/>
  <c r="C650" i="6"/>
  <c r="C650" i="12" s="1"/>
  <c r="C651" i="6"/>
  <c r="C651" i="12" s="1"/>
  <c r="C652" i="6"/>
  <c r="C653" i="6"/>
  <c r="C654" i="6"/>
  <c r="C654" i="12"/>
  <c r="C655" i="6"/>
  <c r="C655" i="12" s="1"/>
  <c r="C656" i="6"/>
  <c r="C656" i="12" s="1"/>
  <c r="C657" i="6"/>
  <c r="C657" i="12" s="1"/>
  <c r="C658" i="6"/>
  <c r="C658" i="12" s="1"/>
  <c r="C659" i="6"/>
  <c r="C659" i="12" s="1"/>
  <c r="C660" i="6"/>
  <c r="C660" i="12" s="1"/>
  <c r="C661" i="6"/>
  <c r="C661" i="12" s="1"/>
  <c r="C662" i="6"/>
  <c r="C662" i="12" s="1"/>
  <c r="C663" i="6"/>
  <c r="C663" i="12" s="1"/>
  <c r="C664" i="6"/>
  <c r="C664" i="12" s="1"/>
  <c r="C665" i="6"/>
  <c r="C665" i="12" s="1"/>
  <c r="C666" i="6"/>
  <c r="C667" i="6"/>
  <c r="C667" i="12" s="1"/>
  <c r="C668" i="6"/>
  <c r="C668" i="12"/>
  <c r="C669" i="6"/>
  <c r="C669" i="12" s="1"/>
  <c r="C670" i="6"/>
  <c r="C670" i="12" s="1"/>
  <c r="C671" i="6"/>
  <c r="C671" i="12" s="1"/>
  <c r="C672" i="6"/>
  <c r="C672" i="12" s="1"/>
  <c r="C673" i="6"/>
  <c r="C673" i="12"/>
  <c r="C674" i="6"/>
  <c r="C674" i="12" s="1"/>
  <c r="C675" i="6"/>
  <c r="C676" i="6"/>
  <c r="C677" i="6"/>
  <c r="C677" i="12" s="1"/>
  <c r="C678" i="6"/>
  <c r="C678" i="12" s="1"/>
  <c r="C679" i="6"/>
  <c r="C679" i="12" s="1"/>
  <c r="C680" i="6"/>
  <c r="C681" i="6"/>
  <c r="C681" i="12" s="1"/>
  <c r="C682" i="6"/>
  <c r="C683" i="6"/>
  <c r="C683" i="12" s="1"/>
  <c r="C684" i="6"/>
  <c r="C684" i="12" s="1"/>
  <c r="C685" i="6"/>
  <c r="C685" i="12" s="1"/>
  <c r="C686" i="6"/>
  <c r="C686" i="12" s="1"/>
  <c r="C687" i="6"/>
  <c r="C687" i="12"/>
  <c r="C688" i="6"/>
  <c r="C688" i="12" s="1"/>
  <c r="C689" i="6"/>
  <c r="C690" i="6"/>
  <c r="C690" i="12"/>
  <c r="C691" i="6"/>
  <c r="C692" i="6"/>
  <c r="C692" i="12"/>
  <c r="C693" i="6"/>
  <c r="C693" i="12" s="1"/>
  <c r="C694" i="6"/>
  <c r="C695" i="6"/>
  <c r="C696" i="6"/>
  <c r="C696" i="12" s="1"/>
  <c r="C697" i="6"/>
  <c r="C697" i="12"/>
  <c r="C698" i="6"/>
  <c r="C698" i="12" s="1"/>
  <c r="C699" i="6"/>
  <c r="C699" i="12" s="1"/>
  <c r="C700" i="6"/>
  <c r="C700" i="12"/>
  <c r="C701" i="6"/>
  <c r="C701" i="12" s="1"/>
  <c r="C702" i="6"/>
  <c r="C702" i="12" s="1"/>
  <c r="C703" i="6"/>
  <c r="C703" i="12" s="1"/>
  <c r="C704" i="6"/>
  <c r="C705" i="6"/>
  <c r="C705" i="12" s="1"/>
  <c r="C706" i="6"/>
  <c r="C706" i="12"/>
  <c r="C707" i="6"/>
  <c r="C707" i="12" s="1"/>
  <c r="C708" i="6"/>
  <c r="C708" i="12" s="1"/>
  <c r="C709" i="6"/>
  <c r="C710" i="6"/>
  <c r="C710" i="12" s="1"/>
  <c r="C711" i="6"/>
  <c r="C711" i="12" s="1"/>
  <c r="C712" i="6"/>
  <c r="C712" i="12" s="1"/>
  <c r="C713" i="6"/>
  <c r="C713" i="12" s="1"/>
  <c r="C714" i="6"/>
  <c r="C714" i="12" s="1"/>
  <c r="C715" i="6"/>
  <c r="C715" i="12" s="1"/>
  <c r="C716" i="6"/>
  <c r="C716" i="12" s="1"/>
  <c r="C717" i="6"/>
  <c r="C718" i="6"/>
  <c r="C719" i="6"/>
  <c r="C719" i="12" s="1"/>
  <c r="C720" i="6"/>
  <c r="C720" i="12" s="1"/>
  <c r="C721" i="6"/>
  <c r="C721" i="12" s="1"/>
  <c r="C722" i="6"/>
  <c r="C722" i="12" s="1"/>
  <c r="C723" i="6"/>
  <c r="C723" i="12"/>
  <c r="C724" i="6"/>
  <c r="C724" i="12" s="1"/>
  <c r="C725" i="6"/>
  <c r="C725" i="12"/>
  <c r="C726" i="6"/>
  <c r="C726" i="12"/>
  <c r="C727" i="6"/>
  <c r="C727" i="12"/>
  <c r="C728" i="6"/>
  <c r="C728" i="12"/>
  <c r="C729" i="6"/>
  <c r="C729" i="12"/>
  <c r="C730" i="6"/>
  <c r="C731" i="6"/>
  <c r="C732" i="6"/>
  <c r="C732" i="12"/>
  <c r="C733" i="6"/>
  <c r="C733" i="12"/>
  <c r="C734" i="6"/>
  <c r="C734" i="12"/>
  <c r="C735" i="6"/>
  <c r="C735" i="12"/>
  <c r="C736" i="6"/>
  <c r="C737" i="6"/>
  <c r="C738" i="6"/>
  <c r="C738" i="12"/>
  <c r="C739" i="6"/>
  <c r="C739" i="12"/>
  <c r="C740" i="6"/>
  <c r="C740" i="12"/>
  <c r="C741" i="6"/>
  <c r="C741" i="12"/>
  <c r="C742" i="6"/>
  <c r="C742" i="12"/>
  <c r="C743" i="6"/>
  <c r="C743" i="12"/>
  <c r="C744" i="6"/>
  <c r="C744" i="12"/>
  <c r="C745" i="6"/>
  <c r="C745" i="12"/>
  <c r="C746" i="6"/>
  <c r="C746" i="12"/>
  <c r="C747" i="6"/>
  <c r="C747" i="12"/>
  <c r="C748" i="6"/>
  <c r="C748" i="12"/>
  <c r="C749" i="6"/>
  <c r="C749" i="12"/>
  <c r="C750" i="6"/>
  <c r="C750" i="12"/>
  <c r="C751" i="6"/>
  <c r="C752" i="6"/>
  <c r="C752" i="12"/>
  <c r="C753" i="6"/>
  <c r="C753" i="12"/>
  <c r="C754" i="6"/>
  <c r="C754" i="12"/>
  <c r="C755" i="6"/>
  <c r="C755" i="12"/>
  <c r="C756" i="6"/>
  <c r="C756" i="12"/>
  <c r="C757" i="6"/>
  <c r="C757" i="12"/>
  <c r="C758" i="6"/>
  <c r="C758" i="12"/>
  <c r="C759" i="6"/>
  <c r="C760" i="6"/>
  <c r="C760" i="12"/>
  <c r="C761" i="6"/>
  <c r="C762" i="6"/>
  <c r="C762" i="12"/>
  <c r="C763" i="6"/>
  <c r="C764" i="6"/>
  <c r="C764" i="12"/>
  <c r="C765" i="6"/>
  <c r="C765" i="12"/>
  <c r="C766" i="6"/>
  <c r="C766" i="12"/>
  <c r="C767" i="6"/>
  <c r="C767" i="12"/>
  <c r="C768" i="6"/>
  <c r="R20" i="14"/>
  <c r="C769" i="6"/>
  <c r="C769" i="12"/>
  <c r="C770" i="6"/>
  <c r="C770" i="12"/>
  <c r="C771" i="6"/>
  <c r="C772" i="6"/>
  <c r="C773" i="6"/>
  <c r="C774" i="6"/>
  <c r="C775" i="6"/>
  <c r="C775" i="12"/>
  <c r="C776" i="6"/>
  <c r="C776" i="12"/>
  <c r="C777" i="6"/>
  <c r="C777" i="12"/>
  <c r="C778" i="6"/>
  <c r="C779" i="6"/>
  <c r="C780" i="6"/>
  <c r="C780" i="12"/>
  <c r="C781" i="6"/>
  <c r="C781" i="12"/>
  <c r="C782" i="6"/>
  <c r="C782" i="12"/>
  <c r="C783" i="6"/>
  <c r="C783" i="12"/>
  <c r="C784" i="6"/>
  <c r="C784" i="12"/>
  <c r="C785" i="6"/>
  <c r="C785" i="12"/>
  <c r="C786" i="6"/>
  <c r="C786" i="12"/>
  <c r="C787" i="6"/>
  <c r="C788" i="6"/>
  <c r="C789" i="6"/>
  <c r="C789" i="12"/>
  <c r="C790" i="6"/>
  <c r="C790" i="12"/>
  <c r="C791" i="6"/>
  <c r="C791" i="12"/>
  <c r="C792" i="6"/>
  <c r="C793" i="6"/>
  <c r="C793" i="12"/>
  <c r="C794" i="6"/>
  <c r="C794" i="12"/>
  <c r="C795" i="6"/>
  <c r="C795" i="12"/>
  <c r="C796" i="6"/>
  <c r="C797" i="6"/>
  <c r="C797" i="12"/>
  <c r="C798" i="6"/>
  <c r="C798" i="12"/>
  <c r="C799" i="6"/>
  <c r="C799" i="12"/>
  <c r="C800" i="6"/>
  <c r="C801" i="6"/>
  <c r="C801" i="12"/>
  <c r="C802" i="6"/>
  <c r="C803" i="6"/>
  <c r="C803" i="12"/>
  <c r="C804" i="6"/>
  <c r="C804" i="12"/>
  <c r="C805" i="6"/>
  <c r="C805" i="12"/>
  <c r="C806" i="6"/>
  <c r="C806" i="12"/>
  <c r="C807" i="6"/>
  <c r="C807" i="12"/>
  <c r="C808" i="6"/>
  <c r="C808" i="12"/>
  <c r="C809" i="6"/>
  <c r="C809" i="12"/>
  <c r="C810" i="6"/>
  <c r="C810" i="12"/>
  <c r="C811" i="6"/>
  <c r="C811" i="12"/>
  <c r="C812" i="6"/>
  <c r="C812" i="12"/>
  <c r="C813" i="6"/>
  <c r="C814" i="6"/>
  <c r="C814" i="12"/>
  <c r="C815" i="6"/>
  <c r="C816" i="6"/>
  <c r="C816" i="12"/>
  <c r="C817" i="6"/>
  <c r="C817" i="12"/>
  <c r="C818" i="6"/>
  <c r="C818" i="12"/>
  <c r="C819" i="6"/>
  <c r="C820" i="6"/>
  <c r="C820" i="12"/>
  <c r="C821" i="6"/>
  <c r="C822" i="6"/>
  <c r="C823" i="6"/>
  <c r="C823" i="12"/>
  <c r="C824" i="6"/>
  <c r="C824" i="12"/>
  <c r="C825" i="6"/>
  <c r="C825" i="12"/>
  <c r="C826" i="6"/>
  <c r="C826" i="12"/>
  <c r="C827" i="6"/>
  <c r="C827" i="12"/>
  <c r="C828" i="6"/>
  <c r="C828" i="12"/>
  <c r="C829" i="6"/>
  <c r="C829" i="12"/>
  <c r="C830" i="6"/>
  <c r="C831" i="6"/>
  <c r="C832" i="6"/>
  <c r="C832" i="12"/>
  <c r="C833" i="6"/>
  <c r="C833" i="12"/>
  <c r="C834" i="6"/>
  <c r="C835" i="6"/>
  <c r="C835" i="12"/>
  <c r="C836" i="6"/>
  <c r="C836" i="12"/>
  <c r="C837" i="6"/>
  <c r="C837" i="12"/>
  <c r="C838" i="6"/>
  <c r="C838" i="12"/>
  <c r="C839" i="6"/>
  <c r="C840" i="6"/>
  <c r="C840" i="12"/>
  <c r="C841" i="6"/>
  <c r="C841" i="12"/>
  <c r="C842" i="6"/>
  <c r="C842" i="12"/>
  <c r="C843" i="6"/>
  <c r="C844" i="6"/>
  <c r="C845" i="6"/>
  <c r="C845" i="12"/>
  <c r="C846" i="6"/>
  <c r="C846" i="12"/>
  <c r="C847" i="6"/>
  <c r="C847" i="12"/>
  <c r="C848" i="6"/>
  <c r="C849" i="6"/>
  <c r="C850" i="6"/>
  <c r="C851" i="6"/>
  <c r="C851" i="12"/>
  <c r="C852" i="6"/>
  <c r="C852" i="12"/>
  <c r="C853" i="6"/>
  <c r="C853" i="12"/>
  <c r="C854" i="6"/>
  <c r="C854" i="12"/>
  <c r="C855" i="6"/>
  <c r="C855" i="12"/>
  <c r="C856" i="6"/>
  <c r="C857" i="6"/>
  <c r="C857" i="12"/>
  <c r="C858" i="6"/>
  <c r="C858" i="12"/>
  <c r="C859" i="6"/>
  <c r="C859" i="12"/>
  <c r="C860" i="6"/>
  <c r="C860" i="12"/>
  <c r="C861" i="6"/>
  <c r="C861" i="12"/>
  <c r="C862" i="6"/>
  <c r="C863" i="6"/>
  <c r="C863" i="12"/>
  <c r="C864" i="6"/>
  <c r="C864" i="12"/>
  <c r="C865" i="6"/>
  <c r="C865" i="12"/>
  <c r="C866" i="6"/>
  <c r="C866" i="12"/>
  <c r="C867" i="6"/>
  <c r="C867" i="12"/>
  <c r="C868" i="6"/>
  <c r="C868" i="12"/>
  <c r="C869" i="6"/>
  <c r="C869" i="12"/>
  <c r="C870" i="6"/>
  <c r="C870" i="12"/>
  <c r="C871" i="6"/>
  <c r="C872" i="6"/>
  <c r="C873" i="6"/>
  <c r="C873" i="12"/>
  <c r="C874" i="6"/>
  <c r="C874" i="12"/>
  <c r="C875" i="6"/>
  <c r="C876" i="6"/>
  <c r="C876" i="12"/>
  <c r="C877" i="6"/>
  <c r="C878" i="6"/>
  <c r="C878" i="12"/>
  <c r="C879" i="6"/>
  <c r="C879" i="12"/>
  <c r="C880" i="6"/>
  <c r="C880" i="12"/>
  <c r="C881" i="6"/>
  <c r="C881" i="12"/>
  <c r="C882" i="6"/>
  <c r="C882" i="12"/>
  <c r="C883" i="6"/>
  <c r="C884" i="6"/>
  <c r="C884" i="12"/>
  <c r="C885" i="6"/>
  <c r="C885" i="12"/>
  <c r="C886" i="6"/>
  <c r="C887" i="6"/>
  <c r="C888" i="6"/>
  <c r="C889" i="6"/>
  <c r="C890" i="6"/>
  <c r="C890" i="12"/>
  <c r="C891" i="6"/>
  <c r="C892" i="6"/>
  <c r="C892" i="12"/>
  <c r="C893" i="6"/>
  <c r="C893" i="12"/>
  <c r="C894" i="6"/>
  <c r="C895" i="6"/>
  <c r="C895" i="12"/>
  <c r="C896" i="6"/>
  <c r="C896" i="12"/>
  <c r="C897" i="6"/>
  <c r="C897" i="12"/>
  <c r="C898" i="6"/>
  <c r="C898" i="12"/>
  <c r="C899" i="6"/>
  <c r="C900" i="6"/>
  <c r="C900" i="12"/>
  <c r="C901" i="6"/>
  <c r="C902" i="6"/>
  <c r="C903" i="6"/>
  <c r="C904" i="6"/>
  <c r="C904" i="12"/>
  <c r="C905" i="6"/>
  <c r="C906" i="6"/>
  <c r="C906" i="12"/>
  <c r="C907" i="6"/>
  <c r="C907" i="12"/>
  <c r="C908" i="6"/>
  <c r="C909" i="6"/>
  <c r="C909" i="12"/>
  <c r="C910" i="6"/>
  <c r="C910" i="12"/>
  <c r="C911" i="6"/>
  <c r="C911" i="12"/>
  <c r="C912" i="6"/>
  <c r="C912" i="12"/>
  <c r="C913" i="6"/>
  <c r="C914" i="6"/>
  <c r="C914" i="12"/>
  <c r="C915" i="6"/>
  <c r="C916" i="6"/>
  <c r="C917" i="6"/>
  <c r="C918" i="6"/>
  <c r="C919" i="6"/>
  <c r="C920" i="6"/>
  <c r="C920" i="12"/>
  <c r="C921" i="6"/>
  <c r="C921" i="12"/>
  <c r="C922" i="6"/>
  <c r="C922" i="12"/>
  <c r="C923" i="6"/>
  <c r="C923" i="12"/>
  <c r="C924" i="6"/>
  <c r="C924" i="12"/>
  <c r="C925" i="6"/>
  <c r="C926" i="6"/>
  <c r="C927" i="6"/>
  <c r="C928" i="6"/>
  <c r="C928" i="12"/>
  <c r="C929" i="6"/>
  <c r="C930" i="6"/>
  <c r="C931" i="6"/>
  <c r="C931" i="12"/>
  <c r="C932" i="6"/>
  <c r="C933" i="6"/>
  <c r="C933" i="12"/>
  <c r="C934" i="6"/>
  <c r="C935" i="6"/>
  <c r="C935" i="12"/>
  <c r="C936" i="6"/>
  <c r="C936" i="12"/>
  <c r="C937" i="6"/>
  <c r="C937" i="12"/>
  <c r="C938" i="6"/>
  <c r="C938" i="12"/>
  <c r="C939" i="6"/>
  <c r="C939" i="12"/>
  <c r="C940" i="6"/>
  <c r="C941" i="6"/>
  <c r="C942" i="6"/>
  <c r="C943" i="6"/>
  <c r="C944" i="6"/>
  <c r="C945" i="6"/>
  <c r="C945" i="12"/>
  <c r="C946" i="6"/>
  <c r="C947" i="6"/>
  <c r="C947" i="12"/>
  <c r="C948" i="6"/>
  <c r="C948" i="12"/>
  <c r="C949" i="6"/>
  <c r="C949" i="12"/>
  <c r="C950" i="6"/>
  <c r="C950" i="12"/>
  <c r="C951" i="6"/>
  <c r="C951" i="12"/>
  <c r="C952" i="6"/>
  <c r="C952" i="12"/>
  <c r="C953" i="6"/>
  <c r="C953" i="12"/>
  <c r="C954" i="6"/>
  <c r="C955" i="6"/>
  <c r="C956" i="6"/>
  <c r="C957" i="6"/>
  <c r="C957" i="12"/>
  <c r="C958" i="6"/>
  <c r="C958" i="12"/>
  <c r="C959" i="6"/>
  <c r="C959" i="12"/>
  <c r="C960" i="6"/>
  <c r="C960" i="12"/>
  <c r="C961" i="6"/>
  <c r="C961" i="12"/>
  <c r="C962" i="6"/>
  <c r="C962" i="12"/>
  <c r="C963" i="6"/>
  <c r="C963" i="12"/>
  <c r="C964" i="6"/>
  <c r="C964" i="12"/>
  <c r="C965" i="6"/>
  <c r="C965" i="12"/>
  <c r="C966" i="6"/>
  <c r="C966" i="12"/>
  <c r="C967" i="6"/>
  <c r="C967" i="12"/>
  <c r="C968" i="6"/>
  <c r="C969" i="6"/>
  <c r="C969" i="12"/>
  <c r="C970" i="6"/>
  <c r="C970" i="12"/>
  <c r="C971" i="6"/>
  <c r="C971" i="12"/>
  <c r="C972" i="6"/>
  <c r="C972" i="12"/>
  <c r="C973" i="6"/>
  <c r="C974" i="6"/>
  <c r="C974" i="12"/>
  <c r="C975" i="6"/>
  <c r="C976" i="6"/>
  <c r="C976" i="12"/>
  <c r="C977" i="6"/>
  <c r="C977" i="12"/>
  <c r="C978" i="6"/>
  <c r="C978" i="12"/>
  <c r="C979" i="6"/>
  <c r="C979" i="12"/>
  <c r="C980" i="6"/>
  <c r="C980" i="12"/>
  <c r="C981" i="6"/>
  <c r="C981" i="12"/>
  <c r="C982" i="6"/>
  <c r="C982" i="12"/>
  <c r="C983" i="6"/>
  <c r="C984" i="6"/>
  <c r="C984" i="12"/>
  <c r="C985" i="6"/>
  <c r="C985" i="12"/>
  <c r="C986" i="6"/>
  <c r="C986" i="12"/>
  <c r="C987" i="6"/>
  <c r="C987" i="12"/>
  <c r="C988" i="6"/>
  <c r="C989" i="6"/>
  <c r="C989" i="12"/>
  <c r="C990" i="6"/>
  <c r="C990" i="12"/>
  <c r="C991" i="6"/>
  <c r="C991" i="12"/>
  <c r="C992" i="6"/>
  <c r="C992" i="12"/>
  <c r="C993" i="6"/>
  <c r="C993" i="12"/>
  <c r="C994" i="6"/>
  <c r="C994" i="12"/>
  <c r="C995" i="6"/>
  <c r="C995" i="12"/>
  <c r="C996" i="6"/>
  <c r="C997" i="6"/>
  <c r="C998" i="6"/>
  <c r="C998" i="12"/>
  <c r="C999" i="6"/>
  <c r="C999" i="12"/>
  <c r="C1000" i="6"/>
  <c r="C1000" i="12"/>
  <c r="C1001" i="6"/>
  <c r="C1002" i="6"/>
  <c r="C1002" i="12"/>
  <c r="C1003" i="6"/>
  <c r="C1004" i="6"/>
  <c r="C1004" i="12"/>
  <c r="C1005" i="6"/>
  <c r="C1005" i="12"/>
  <c r="C1006" i="6"/>
  <c r="C1006" i="12"/>
  <c r="C1007" i="6"/>
  <c r="C1007" i="12"/>
  <c r="C1008" i="6"/>
  <c r="C1008" i="12"/>
  <c r="C1009" i="6"/>
  <c r="C1009" i="12"/>
  <c r="C1010" i="6"/>
  <c r="C1010" i="12"/>
  <c r="C1011" i="6"/>
  <c r="C1011" i="12"/>
  <c r="C1012" i="6"/>
  <c r="C1013" i="6"/>
  <c r="C1013" i="12"/>
  <c r="C1014" i="6"/>
  <c r="C1014" i="12"/>
  <c r="C1015" i="6"/>
  <c r="C1016" i="6"/>
  <c r="C1017" i="6"/>
  <c r="C1017" i="12"/>
  <c r="C1018" i="6"/>
  <c r="C1019" i="6"/>
  <c r="C1019" i="12"/>
  <c r="C1020" i="6"/>
  <c r="C1020" i="12"/>
  <c r="C1021" i="6"/>
  <c r="C1021" i="12"/>
  <c r="C1022" i="6"/>
  <c r="C1022" i="12"/>
  <c r="C1023" i="6"/>
  <c r="C1023" i="12"/>
  <c r="C1024" i="6"/>
  <c r="C1025" i="6"/>
  <c r="C1026" i="6"/>
  <c r="C1027" i="6"/>
  <c r="C1027" i="12"/>
  <c r="C1028" i="6"/>
  <c r="C1028" i="12"/>
  <c r="C1029" i="6"/>
  <c r="C1029" i="12"/>
  <c r="C1030" i="6"/>
  <c r="C1031" i="6"/>
  <c r="C1032" i="6"/>
  <c r="C1032" i="12"/>
  <c r="C1033" i="6"/>
  <c r="C1033" i="12"/>
  <c r="C1034" i="6"/>
  <c r="C1034" i="12"/>
  <c r="C1035" i="6"/>
  <c r="C1035" i="12"/>
  <c r="C1036" i="6"/>
  <c r="C1036" i="12"/>
  <c r="C1037" i="6"/>
  <c r="C1037" i="12"/>
  <c r="C1038" i="6"/>
  <c r="C1039" i="6"/>
  <c r="C1040" i="6"/>
  <c r="C1041" i="6"/>
  <c r="C1041" i="12"/>
  <c r="C1042" i="6"/>
  <c r="C1042" i="12"/>
  <c r="C1043" i="6"/>
  <c r="C1044" i="6"/>
  <c r="C1044" i="12"/>
  <c r="C1045" i="6"/>
  <c r="C1045" i="12"/>
  <c r="C1046" i="6"/>
  <c r="C1046" i="12"/>
  <c r="C1047" i="6"/>
  <c r="C1047" i="12"/>
  <c r="C1048" i="6"/>
  <c r="C1048" i="12"/>
  <c r="C1049" i="6"/>
  <c r="C1049" i="12"/>
  <c r="C1050" i="6"/>
  <c r="C1050" i="12"/>
  <c r="C1051" i="6"/>
  <c r="C1051" i="12"/>
  <c r="C1052" i="6"/>
  <c r="C1052" i="12"/>
  <c r="C1053" i="6"/>
  <c r="C1053" i="12"/>
  <c r="C1054" i="6"/>
  <c r="C1054" i="12"/>
  <c r="C1055" i="6"/>
  <c r="C1055" i="12"/>
  <c r="C1056" i="6"/>
  <c r="C1056" i="12"/>
  <c r="C1057" i="6"/>
  <c r="C1057" i="12"/>
  <c r="C1058" i="6"/>
  <c r="C1058" i="12"/>
  <c r="C1059" i="6"/>
  <c r="C1059" i="12"/>
  <c r="C1060" i="6"/>
  <c r="C1061" i="6"/>
  <c r="C1061" i="12"/>
  <c r="C1062" i="6"/>
  <c r="C1062" i="12"/>
  <c r="C1063" i="6"/>
  <c r="C1063" i="12"/>
  <c r="C1064" i="6"/>
  <c r="C1064" i="12"/>
  <c r="C1065" i="6"/>
  <c r="C1065" i="12"/>
  <c r="C1066" i="6"/>
  <c r="C1067" i="6"/>
  <c r="C1068" i="6"/>
  <c r="C1068" i="12"/>
  <c r="C1069" i="6"/>
  <c r="C1069" i="12"/>
  <c r="C1070" i="6"/>
  <c r="C1070" i="12"/>
  <c r="C1071" i="6"/>
  <c r="C1072" i="6"/>
  <c r="C1072" i="12"/>
  <c r="C1073" i="6"/>
  <c r="C1074" i="6"/>
  <c r="C1074" i="12"/>
  <c r="C1075" i="6"/>
  <c r="C1075" i="12"/>
  <c r="C1076" i="6"/>
  <c r="C1076" i="12"/>
  <c r="C1077" i="6"/>
  <c r="C1077" i="12"/>
  <c r="C1078" i="6"/>
  <c r="C1078" i="12"/>
  <c r="C1079" i="6"/>
  <c r="C1079" i="12"/>
  <c r="C1080" i="6"/>
  <c r="C1080" i="12"/>
  <c r="C1081" i="6"/>
  <c r="C1081" i="12"/>
  <c r="C1082" i="6"/>
  <c r="C1082" i="12"/>
  <c r="C1083" i="6"/>
  <c r="C1083" i="12"/>
  <c r="C1084" i="6"/>
  <c r="C1084" i="12"/>
  <c r="C1085" i="6"/>
  <c r="C1086" i="6"/>
  <c r="C1087" i="6"/>
  <c r="C1088" i="6"/>
  <c r="C1088" i="12"/>
  <c r="C1089" i="6"/>
  <c r="C1089" i="12"/>
  <c r="C1090" i="6"/>
  <c r="C1090" i="12"/>
  <c r="C1091" i="6"/>
  <c r="C1091" i="12"/>
  <c r="C1092" i="6"/>
  <c r="C1092" i="12"/>
  <c r="C1093" i="6"/>
  <c r="C1094" i="6"/>
  <c r="C1094" i="12"/>
  <c r="C1095" i="6"/>
  <c r="C1096" i="6"/>
  <c r="C1097" i="6"/>
  <c r="C1097" i="12"/>
  <c r="C1098" i="6"/>
  <c r="C1099" i="6"/>
  <c r="C1100" i="6"/>
  <c r="C1101" i="6"/>
  <c r="C1102" i="6"/>
  <c r="C1102" i="12"/>
  <c r="C1103" i="6"/>
  <c r="C1104" i="6"/>
  <c r="C1105" i="6"/>
  <c r="C1105" i="12"/>
  <c r="C1106" i="6"/>
  <c r="C1106" i="12"/>
  <c r="C1107" i="6"/>
  <c r="C1107" i="12"/>
  <c r="C1108" i="6"/>
  <c r="C1108" i="12"/>
  <c r="C1109" i="6"/>
  <c r="C1110" i="6"/>
  <c r="C1111" i="6"/>
  <c r="C1111" i="12"/>
  <c r="C1112" i="6"/>
  <c r="C1112" i="12"/>
  <c r="C1113" i="6"/>
  <c r="C1114" i="6"/>
  <c r="C1115" i="6"/>
  <c r="C1116" i="6"/>
  <c r="C1116" i="12"/>
  <c r="C1117" i="6"/>
  <c r="C1117" i="12"/>
  <c r="C1118" i="6"/>
  <c r="C1118" i="12"/>
  <c r="C1119" i="6"/>
  <c r="C1119" i="12"/>
  <c r="C1120" i="6"/>
  <c r="C1120" i="12"/>
  <c r="C1121" i="6"/>
  <c r="C1121" i="12"/>
  <c r="C1122" i="6"/>
  <c r="C1122" i="12"/>
  <c r="C1123" i="6"/>
  <c r="C1123" i="12"/>
  <c r="C1124" i="6"/>
  <c r="C1124" i="12"/>
  <c r="C1125" i="6"/>
  <c r="C1126" i="6"/>
  <c r="C1126" i="12"/>
  <c r="C1127" i="6"/>
  <c r="C1127" i="12"/>
  <c r="C1128" i="6"/>
  <c r="C1129" i="6"/>
  <c r="C1130" i="6"/>
  <c r="C1130" i="12"/>
  <c r="C1131" i="6"/>
  <c r="C1131" i="12"/>
  <c r="C1132" i="6"/>
  <c r="C1132" i="12"/>
  <c r="C1133" i="6"/>
  <c r="C1133" i="12"/>
  <c r="C1134" i="6"/>
  <c r="C1134" i="12"/>
  <c r="C1135" i="6"/>
  <c r="C1136" i="6"/>
  <c r="C1137" i="6"/>
  <c r="C1137" i="12"/>
  <c r="C1138" i="6"/>
  <c r="C1138" i="12"/>
  <c r="C1139" i="6"/>
  <c r="C1140" i="6"/>
  <c r="C1140" i="12"/>
  <c r="C1141" i="6"/>
  <c r="C1141" i="12"/>
  <c r="C1142" i="6"/>
  <c r="C1142" i="12"/>
  <c r="C1143" i="6"/>
  <c r="C1144" i="6"/>
  <c r="C1145" i="6"/>
  <c r="C1145" i="12"/>
  <c r="C1146" i="6"/>
  <c r="C1146" i="12"/>
  <c r="C1147" i="6"/>
  <c r="C1147" i="12"/>
  <c r="C1148" i="6"/>
  <c r="C1148" i="12"/>
  <c r="C1149" i="6"/>
  <c r="C1149" i="12"/>
  <c r="C1150" i="6"/>
  <c r="C1150" i="12"/>
  <c r="C1151" i="6"/>
  <c r="C1152" i="6"/>
  <c r="C1153" i="6"/>
  <c r="C1153" i="12"/>
  <c r="C1154" i="6"/>
  <c r="C1154" i="12"/>
  <c r="C1155" i="6"/>
  <c r="C1155" i="12"/>
  <c r="C1156" i="6"/>
  <c r="C1156" i="12"/>
  <c r="C1157" i="6"/>
  <c r="C1157" i="12"/>
  <c r="C1158" i="6"/>
  <c r="C1158" i="12"/>
  <c r="C1159" i="6"/>
  <c r="C1159" i="12"/>
  <c r="C1160" i="6"/>
  <c r="C1161" i="6"/>
  <c r="C1161" i="12"/>
  <c r="C1162" i="6"/>
  <c r="C1162" i="12"/>
  <c r="C1163" i="6"/>
  <c r="C1163" i="12"/>
  <c r="C1164" i="6"/>
  <c r="C1164" i="12"/>
  <c r="C1165" i="6"/>
  <c r="C1165" i="12"/>
  <c r="C1166" i="6"/>
  <c r="C1166" i="12"/>
  <c r="C1167" i="6"/>
  <c r="C1167" i="12"/>
  <c r="C1168" i="6"/>
  <c r="C1169" i="6"/>
  <c r="C1170" i="6"/>
  <c r="C1171" i="6"/>
  <c r="C1172" i="6"/>
  <c r="C1172" i="12"/>
  <c r="C1173" i="6"/>
  <c r="C1173" i="12"/>
  <c r="C1174" i="6"/>
  <c r="C1174" i="12"/>
  <c r="C1175" i="6"/>
  <c r="C1175" i="12"/>
  <c r="C1176" i="6"/>
  <c r="C1177" i="6"/>
  <c r="C1177" i="12"/>
  <c r="C1178" i="6"/>
  <c r="C1178" i="12"/>
  <c r="C1179" i="6"/>
  <c r="C1179" i="12"/>
  <c r="C1180" i="6"/>
  <c r="C1180" i="12"/>
  <c r="C1181" i="6"/>
  <c r="C1181" i="12"/>
  <c r="C1182" i="6"/>
  <c r="C1183" i="6"/>
  <c r="C1184" i="6"/>
  <c r="C1185" i="6"/>
  <c r="C1185" i="12"/>
  <c r="C1186" i="6"/>
  <c r="C1186" i="12"/>
  <c r="C1187" i="6"/>
  <c r="C1187" i="12"/>
  <c r="C1188" i="6"/>
  <c r="C1188" i="12"/>
  <c r="C1189" i="6"/>
  <c r="C1189" i="12"/>
  <c r="C1190" i="6"/>
  <c r="C1190" i="12"/>
  <c r="C1191" i="6"/>
  <c r="C1192" i="6"/>
  <c r="C1192" i="12"/>
  <c r="C1193" i="6"/>
  <c r="C1194" i="6"/>
  <c r="C1195" i="6"/>
  <c r="C1195" i="12"/>
  <c r="C1196" i="6"/>
  <c r="C1196" i="12"/>
  <c r="C1197" i="6"/>
  <c r="C1197" i="12"/>
  <c r="C1198" i="6"/>
  <c r="C1199" i="6"/>
  <c r="C1200" i="6"/>
  <c r="C1201" i="6"/>
  <c r="C1201" i="12"/>
  <c r="C1202" i="6"/>
  <c r="C1202" i="12"/>
  <c r="C1203" i="6"/>
  <c r="C1203" i="12"/>
  <c r="C1204" i="6"/>
  <c r="C1204" i="12"/>
  <c r="C1205" i="6"/>
  <c r="C1205" i="12"/>
  <c r="C1206" i="6"/>
  <c r="C1207" i="6"/>
  <c r="C1208" i="6"/>
  <c r="C1209" i="6"/>
  <c r="C1209" i="12"/>
  <c r="C1210" i="6"/>
  <c r="C1210" i="12"/>
  <c r="C1211" i="6"/>
  <c r="C1211" i="12"/>
  <c r="C1212" i="6"/>
  <c r="C1212" i="12"/>
  <c r="C1213" i="6"/>
  <c r="C1214" i="6"/>
  <c r="C1215" i="6"/>
  <c r="C1216" i="6"/>
  <c r="C1216" i="12"/>
  <c r="C1217" i="6"/>
  <c r="C1217" i="12"/>
  <c r="C1218" i="6"/>
  <c r="C1218" i="12"/>
  <c r="C1219" i="6"/>
  <c r="C1219" i="12"/>
  <c r="C1220" i="6"/>
  <c r="C1220" i="12"/>
  <c r="C1221" i="6"/>
  <c r="C1221" i="12"/>
  <c r="C1222" i="6"/>
  <c r="C1222" i="12"/>
  <c r="C1223" i="6"/>
  <c r="C1223" i="12"/>
  <c r="C1224" i="6"/>
  <c r="C1224" i="12"/>
  <c r="C1225" i="6"/>
  <c r="C1226" i="6"/>
  <c r="C1226" i="12"/>
  <c r="C1227" i="6"/>
  <c r="C1227" i="12"/>
  <c r="C1228" i="6"/>
  <c r="C1229" i="6"/>
  <c r="C1229" i="12"/>
  <c r="C1230" i="6"/>
  <c r="C1230" i="12"/>
  <c r="C1231" i="6"/>
  <c r="C1231" i="12"/>
  <c r="C1232" i="6"/>
  <c r="C1232" i="12"/>
  <c r="C1233" i="6"/>
  <c r="C1233" i="12"/>
  <c r="C1234" i="6"/>
  <c r="C1235" i="6"/>
  <c r="C1236" i="6"/>
  <c r="C1236" i="12"/>
  <c r="C1237" i="6"/>
  <c r="C1237" i="12"/>
  <c r="C1238" i="6"/>
  <c r="C1238" i="12"/>
  <c r="C1239" i="6"/>
  <c r="C1240" i="6"/>
  <c r="C1241" i="6"/>
  <c r="C1241" i="12"/>
  <c r="C1242" i="6"/>
  <c r="C1242" i="12"/>
  <c r="C1243" i="6"/>
  <c r="C1243" i="12"/>
  <c r="C1244" i="6"/>
  <c r="C1244" i="12"/>
  <c r="C1245" i="6"/>
  <c r="C1245" i="12"/>
  <c r="C1246" i="6"/>
  <c r="C1246" i="12"/>
  <c r="C1247" i="6"/>
  <c r="C1247" i="12"/>
  <c r="C1248" i="6"/>
  <c r="C1248" i="12"/>
  <c r="C1249" i="6"/>
  <c r="C1249" i="12"/>
  <c r="C1250" i="6"/>
  <c r="C1250" i="12"/>
  <c r="C1251" i="6"/>
  <c r="C1252" i="6"/>
  <c r="C1252" i="12"/>
  <c r="C1253" i="6"/>
  <c r="C1253" i="12"/>
  <c r="C1254" i="6"/>
  <c r="C1254" i="12"/>
  <c r="C1255" i="6"/>
  <c r="C1255" i="12"/>
  <c r="C1256" i="6"/>
  <c r="C1256" i="12"/>
  <c r="C1257" i="6"/>
  <c r="C1257" i="12"/>
  <c r="C1258" i="6"/>
  <c r="C1258" i="12"/>
  <c r="C1259" i="6"/>
  <c r="C1259" i="12"/>
  <c r="C1260" i="6"/>
  <c r="C1260" i="12"/>
  <c r="C1261" i="6"/>
  <c r="C1261" i="12"/>
  <c r="C1262" i="6"/>
  <c r="C1262" i="12"/>
  <c r="C1263" i="6"/>
  <c r="C1264" i="6"/>
  <c r="C1265" i="6"/>
  <c r="C1265" i="12"/>
  <c r="C1266" i="6"/>
  <c r="C1266" i="12"/>
  <c r="C1267" i="6"/>
  <c r="C1267" i="12"/>
  <c r="C1268" i="6"/>
  <c r="C1269" i="6"/>
  <c r="C1270" i="6"/>
  <c r="C1270" i="12"/>
  <c r="C1271" i="6"/>
  <c r="C1271" i="12"/>
  <c r="C1272" i="6"/>
  <c r="C1272" i="12"/>
  <c r="C1273" i="6"/>
  <c r="C1273" i="12"/>
  <c r="C1274" i="6"/>
  <c r="C1274" i="12"/>
  <c r="C1275" i="6"/>
  <c r="C1275" i="12"/>
  <c r="C1276" i="6"/>
  <c r="C1276" i="12"/>
  <c r="C1277" i="6"/>
  <c r="C1277" i="12"/>
  <c r="C1278" i="6"/>
  <c r="C1278" i="12"/>
  <c r="C1279" i="6"/>
  <c r="C1279" i="12"/>
  <c r="C1280" i="6"/>
  <c r="C1280" i="12"/>
  <c r="C1281" i="6"/>
  <c r="C1281" i="12"/>
  <c r="C1282" i="6"/>
  <c r="C1282" i="12"/>
  <c r="C1283" i="6"/>
  <c r="C1283" i="12"/>
  <c r="C1284" i="6"/>
  <c r="C1284" i="12"/>
  <c r="C1285" i="6"/>
  <c r="C1285" i="12"/>
  <c r="C1286" i="6"/>
  <c r="C1286" i="12"/>
  <c r="C1287" i="6"/>
  <c r="C1288" i="6"/>
  <c r="C1288" i="12"/>
  <c r="C1289" i="6"/>
  <c r="C1289" i="12"/>
  <c r="C1290" i="6"/>
  <c r="C1290" i="12"/>
  <c r="C1291" i="6"/>
  <c r="C1292" i="6"/>
  <c r="C1293" i="6"/>
  <c r="C1293" i="12"/>
  <c r="C1294" i="6"/>
  <c r="C1294" i="12"/>
  <c r="C1295" i="6"/>
  <c r="C1295" i="12"/>
  <c r="C1296" i="6"/>
  <c r="C1296" i="12"/>
  <c r="C1297" i="6"/>
  <c r="C1297" i="12"/>
  <c r="C1298" i="6"/>
  <c r="C1298" i="12"/>
  <c r="C1299" i="6"/>
  <c r="C1299" i="12"/>
  <c r="C1300" i="6"/>
  <c r="C1300" i="12"/>
  <c r="C1301" i="6"/>
  <c r="C1301" i="12"/>
  <c r="C1302" i="6"/>
  <c r="C1302" i="12"/>
  <c r="C1303" i="6"/>
  <c r="C1303" i="12"/>
  <c r="C1304" i="6"/>
  <c r="C1304" i="12"/>
  <c r="C1305" i="6"/>
  <c r="C1306" i="6"/>
  <c r="C1307" i="6"/>
  <c r="C1307" i="12"/>
  <c r="C1308" i="6"/>
  <c r="C1308" i="12"/>
  <c r="C1309" i="6"/>
  <c r="C1309" i="12"/>
  <c r="C1310" i="6"/>
  <c r="C1310" i="12"/>
  <c r="C1311" i="6"/>
  <c r="C1312" i="6"/>
  <c r="C1313" i="6"/>
  <c r="C1313" i="12"/>
  <c r="C1314" i="6"/>
  <c r="C1314" i="12"/>
  <c r="C1315" i="6"/>
  <c r="C1315" i="12"/>
  <c r="C1316" i="6"/>
  <c r="C1316" i="12"/>
  <c r="C1317" i="6"/>
  <c r="C1317" i="12"/>
  <c r="C1318" i="6"/>
  <c r="C1318" i="12"/>
  <c r="C1319" i="6"/>
  <c r="C1320" i="6"/>
  <c r="C1320" i="12"/>
  <c r="C1321" i="6"/>
  <c r="C1321" i="12"/>
  <c r="C1322" i="6"/>
  <c r="C1322" i="12"/>
  <c r="C1323" i="6"/>
  <c r="C1323" i="12"/>
  <c r="C1324" i="6"/>
  <c r="C1324" i="12"/>
  <c r="C1325" i="6"/>
  <c r="C1326" i="6"/>
  <c r="C1326" i="12"/>
  <c r="C1327" i="6"/>
  <c r="C1327" i="12"/>
  <c r="C1328" i="6"/>
  <c r="C1328" i="12"/>
  <c r="C1329" i="6"/>
  <c r="C1329" i="12"/>
  <c r="C1330" i="6"/>
  <c r="C1330" i="12"/>
  <c r="C1331" i="6"/>
  <c r="C1331" i="12"/>
  <c r="C1332" i="6"/>
  <c r="C1332" i="12"/>
  <c r="C1333" i="6"/>
  <c r="C1334" i="6"/>
  <c r="C1334" i="12"/>
  <c r="C1335" i="6"/>
  <c r="C1335" i="12"/>
  <c r="C1336" i="6"/>
  <c r="C1336" i="12"/>
  <c r="C1337" i="6"/>
  <c r="C1337" i="12"/>
  <c r="C1338" i="6"/>
  <c r="C1339" i="6"/>
  <c r="C1340" i="6"/>
  <c r="C1340" i="12"/>
  <c r="C1341" i="6"/>
  <c r="C1341" i="12"/>
  <c r="C1342" i="6"/>
  <c r="C1342" i="12"/>
  <c r="C1343" i="6"/>
  <c r="C1343" i="12"/>
  <c r="C1344" i="6"/>
  <c r="C1344" i="12"/>
  <c r="C1345" i="6"/>
  <c r="C1345" i="12"/>
  <c r="C1346" i="6"/>
  <c r="C1346" i="12"/>
  <c r="C1347" i="6"/>
  <c r="C1348" i="6"/>
  <c r="C1349" i="6"/>
  <c r="C1349" i="12"/>
  <c r="C1350" i="6"/>
  <c r="C1350" i="12"/>
  <c r="C1351" i="6"/>
  <c r="C1352" i="6"/>
  <c r="C1353" i="6"/>
  <c r="C1353" i="12"/>
  <c r="C1354" i="6"/>
  <c r="C1355" i="6"/>
  <c r="C1355" i="12"/>
  <c r="C1356" i="6"/>
  <c r="C1356" i="12"/>
  <c r="C1357" i="6"/>
  <c r="C1357" i="12"/>
  <c r="C1358" i="6"/>
  <c r="C1358" i="12"/>
  <c r="C1359" i="6"/>
  <c r="C1359" i="12"/>
  <c r="C1360" i="6"/>
  <c r="C1360" i="12"/>
  <c r="C1361" i="6"/>
  <c r="C1362" i="6"/>
  <c r="C1363" i="6"/>
  <c r="C1363" i="12"/>
  <c r="C1364" i="6"/>
  <c r="C1364" i="12"/>
  <c r="C1365" i="6"/>
  <c r="C1366" i="6"/>
  <c r="C1366" i="12"/>
  <c r="C1367" i="6"/>
  <c r="C1367" i="12"/>
  <c r="C1368" i="6"/>
  <c r="C1368" i="12"/>
  <c r="C1369" i="6"/>
  <c r="C1369" i="12"/>
  <c r="C1370" i="6"/>
  <c r="C1370" i="12"/>
  <c r="C1371" i="6"/>
  <c r="C1371" i="12"/>
  <c r="C1372" i="6"/>
  <c r="C1372" i="12"/>
  <c r="C1373" i="6"/>
  <c r="C1373" i="12"/>
  <c r="C1374" i="6"/>
  <c r="C1374" i="12"/>
  <c r="C1375" i="6"/>
  <c r="C1376" i="6"/>
  <c r="C1377" i="6"/>
  <c r="C1377" i="12"/>
  <c r="C1378" i="6"/>
  <c r="C1378" i="12"/>
  <c r="C1379" i="6"/>
  <c r="C1380" i="6"/>
  <c r="C1380" i="12"/>
  <c r="C1381" i="6"/>
  <c r="C1382" i="6"/>
  <c r="C1382" i="12"/>
  <c r="C1383" i="6"/>
  <c r="C1383" i="12"/>
  <c r="C1384" i="6"/>
  <c r="C1384" i="12"/>
  <c r="C1385" i="6"/>
  <c r="C1385" i="12"/>
  <c r="C1386" i="6"/>
  <c r="C1386" i="12"/>
  <c r="C1387" i="6"/>
  <c r="C1387" i="12"/>
  <c r="C1388" i="6"/>
  <c r="C1388" i="12"/>
  <c r="C1389" i="6"/>
  <c r="C1390" i="6"/>
  <c r="C1390" i="12"/>
  <c r="C1391" i="6"/>
  <c r="C1391" i="12"/>
  <c r="C1392" i="6"/>
  <c r="C1392" i="12"/>
  <c r="C1393" i="6"/>
  <c r="C1393" i="12"/>
  <c r="C1394" i="6"/>
  <c r="C1394" i="12"/>
  <c r="C1395" i="6"/>
  <c r="C1395" i="12"/>
  <c r="C1396" i="6"/>
  <c r="C1396" i="12"/>
  <c r="C1397" i="6"/>
  <c r="C1397" i="12"/>
  <c r="C1398" i="6"/>
  <c r="C1398" i="12"/>
  <c r="C1399" i="6"/>
  <c r="C1399" i="12"/>
  <c r="C1400" i="6"/>
  <c r="C1400" i="12"/>
  <c r="C1401" i="6"/>
  <c r="C1401" i="12"/>
  <c r="C1402" i="6"/>
  <c r="C1402" i="12"/>
  <c r="C1403" i="6"/>
  <c r="C1403" i="12"/>
  <c r="C1404" i="6"/>
  <c r="C1404" i="12"/>
  <c r="C1405" i="6"/>
  <c r="C1405" i="12"/>
  <c r="C1406" i="6"/>
  <c r="C1406" i="12"/>
  <c r="C1407" i="6"/>
  <c r="C1407" i="12"/>
  <c r="C1408" i="6"/>
  <c r="C1408" i="12"/>
  <c r="C1409" i="6"/>
  <c r="C1409" i="12"/>
  <c r="C1410" i="6"/>
  <c r="C1410" i="12"/>
  <c r="C1411" i="6"/>
  <c r="C1411" i="12"/>
  <c r="C1412" i="6"/>
  <c r="C1412" i="12"/>
  <c r="C1413" i="6"/>
  <c r="C1413" i="12"/>
  <c r="C1414" i="6"/>
  <c r="C1414" i="12"/>
  <c r="C1415" i="6"/>
  <c r="C1415" i="12"/>
  <c r="C1416" i="6"/>
  <c r="C1416" i="12"/>
  <c r="C1417" i="6"/>
  <c r="C1417" i="12"/>
  <c r="C1418" i="6"/>
  <c r="C1418" i="12"/>
  <c r="C1419" i="6"/>
  <c r="C1420" i="6"/>
  <c r="C1420" i="12"/>
  <c r="C1421" i="6"/>
  <c r="C1421" i="12"/>
  <c r="C1422" i="6"/>
  <c r="C1423" i="6"/>
  <c r="C1423" i="12"/>
  <c r="C1424" i="6"/>
  <c r="C1424" i="12"/>
  <c r="C1425" i="6"/>
  <c r="C1425" i="12"/>
  <c r="C1426" i="6"/>
  <c r="C1426" i="12"/>
  <c r="C1427" i="6"/>
  <c r="C1427" i="12"/>
  <c r="C1428" i="6"/>
  <c r="C1428" i="12"/>
  <c r="C1429" i="6"/>
  <c r="C1429" i="12"/>
  <c r="C1430" i="6"/>
  <c r="C1430" i="12"/>
  <c r="C1431" i="6"/>
  <c r="C1432" i="6"/>
  <c r="C1432" i="12"/>
  <c r="C1433" i="6"/>
  <c r="C1433" i="12"/>
  <c r="C1434" i="6"/>
  <c r="C1434" i="12"/>
  <c r="C1435" i="6"/>
  <c r="C1436" i="6"/>
  <c r="C1437" i="6"/>
  <c r="C1437" i="12"/>
  <c r="C1438" i="6"/>
  <c r="C1439" i="6"/>
  <c r="C1439" i="12"/>
  <c r="C1440" i="6"/>
  <c r="C1440" i="12"/>
  <c r="C1441" i="6"/>
  <c r="C1441" i="12"/>
  <c r="C1442" i="6"/>
  <c r="C1442" i="12"/>
  <c r="C1443" i="6"/>
  <c r="C1443" i="12"/>
  <c r="C1444" i="6"/>
  <c r="C1444" i="12"/>
  <c r="C1445" i="6"/>
  <c r="C1446" i="6"/>
  <c r="C1447" i="6"/>
  <c r="C1447" i="12"/>
  <c r="C1448" i="6"/>
  <c r="C1448" i="12"/>
  <c r="C1449" i="6"/>
  <c r="C1449" i="12"/>
  <c r="C1450" i="6"/>
  <c r="C1451" i="6"/>
  <c r="C1451" i="12"/>
  <c r="C1452" i="6"/>
  <c r="C1452" i="12"/>
  <c r="C1453" i="6"/>
  <c r="C1453" i="12"/>
  <c r="C1454" i="6"/>
  <c r="C1454" i="12"/>
  <c r="C1455" i="6"/>
  <c r="C1455" i="12"/>
  <c r="C1456" i="6"/>
  <c r="C1456" i="12"/>
  <c r="C1457" i="6"/>
  <c r="C1457" i="12"/>
  <c r="C1458" i="6"/>
  <c r="C1458" i="12"/>
  <c r="C1459" i="6"/>
  <c r="C1460" i="6"/>
  <c r="C1460" i="12"/>
  <c r="C1461" i="6"/>
  <c r="C1461" i="12"/>
  <c r="C1462" i="6"/>
  <c r="C1462" i="12"/>
  <c r="C1463" i="6"/>
  <c r="C1464" i="6"/>
  <c r="C1464" i="12"/>
  <c r="C1465" i="6"/>
  <c r="C1465" i="12"/>
  <c r="C1466" i="6"/>
  <c r="C1466" i="12"/>
  <c r="C1467" i="6"/>
  <c r="C1467" i="12"/>
  <c r="C1468" i="6"/>
  <c r="C1468" i="12"/>
  <c r="C1469" i="6"/>
  <c r="C1469" i="12"/>
  <c r="C1470" i="6"/>
  <c r="C1470" i="12"/>
  <c r="C1471" i="6"/>
  <c r="C1471" i="12"/>
  <c r="C1472" i="6"/>
  <c r="C1472" i="12"/>
  <c r="C1473" i="6"/>
  <c r="C1474" i="6"/>
  <c r="C1475" i="6"/>
  <c r="C1475" i="12"/>
  <c r="C1476" i="6"/>
  <c r="C1476" i="12"/>
  <c r="C1477" i="6"/>
  <c r="C1478" i="6"/>
  <c r="C1479" i="6"/>
  <c r="C1480" i="6"/>
  <c r="C1481" i="6"/>
  <c r="C1481" i="12"/>
  <c r="C1482" i="6"/>
  <c r="C1482" i="12"/>
  <c r="C1483" i="6"/>
  <c r="C1483" i="12"/>
  <c r="C1484" i="6"/>
  <c r="C1484" i="12"/>
  <c r="C1485" i="6"/>
  <c r="C1485" i="12"/>
  <c r="C1486" i="6"/>
  <c r="C1486" i="12"/>
  <c r="C1487" i="6"/>
  <c r="C1488" i="6"/>
  <c r="C1488" i="12"/>
  <c r="C1489" i="6"/>
  <c r="C1490" i="6"/>
  <c r="C1490" i="12"/>
  <c r="C1491" i="6"/>
  <c r="C1491" i="12"/>
  <c r="C1492" i="6"/>
  <c r="C1493" i="6"/>
  <c r="C1494" i="6"/>
  <c r="C1494" i="12"/>
  <c r="C1495" i="6"/>
  <c r="C1495" i="12"/>
  <c r="C1496" i="6"/>
  <c r="C1496" i="12"/>
  <c r="C1497" i="6"/>
  <c r="C1497" i="12"/>
  <c r="C1498" i="6"/>
  <c r="C1498" i="12"/>
  <c r="C1499" i="6"/>
  <c r="C1499" i="12"/>
  <c r="C1500" i="6"/>
  <c r="C1500" i="12"/>
  <c r="C1501" i="6"/>
  <c r="C1502" i="6"/>
  <c r="C1503" i="6"/>
  <c r="C1503" i="12"/>
  <c r="C1504" i="6"/>
  <c r="C1504" i="12"/>
  <c r="C1505" i="6"/>
  <c r="C1505" i="12"/>
  <c r="C1506" i="6"/>
  <c r="C1507" i="6"/>
  <c r="C1507" i="12"/>
  <c r="C1508" i="6"/>
  <c r="C1508" i="12"/>
  <c r="C1509" i="6"/>
  <c r="C1509" i="12"/>
  <c r="C1510" i="6"/>
  <c r="C1510" i="12"/>
  <c r="C1511" i="6"/>
  <c r="C1511" i="12"/>
  <c r="C1512" i="6"/>
  <c r="C1512" i="12"/>
  <c r="C1513" i="6"/>
  <c r="C1513" i="12"/>
  <c r="C1514" i="6"/>
  <c r="C1514" i="12"/>
  <c r="C1515" i="6"/>
  <c r="C1516" i="6"/>
  <c r="C1517" i="6"/>
  <c r="C1517" i="12"/>
  <c r="C1518" i="6"/>
  <c r="C1518" i="12"/>
  <c r="C1519" i="6"/>
  <c r="C1519" i="12"/>
  <c r="C1520" i="6"/>
  <c r="C1521" i="6"/>
  <c r="C1522" i="6"/>
  <c r="C1523" i="6"/>
  <c r="C1523" i="12"/>
  <c r="C1524" i="6"/>
  <c r="C1524" i="12"/>
  <c r="C1525" i="6"/>
  <c r="C1525" i="12"/>
  <c r="C1526" i="6"/>
  <c r="C1527" i="6"/>
  <c r="C1527" i="12"/>
  <c r="C1528" i="6"/>
  <c r="C1528" i="12"/>
  <c r="C1529" i="6"/>
  <c r="C1530" i="6"/>
  <c r="C1530" i="12"/>
  <c r="C1531" i="6"/>
  <c r="C1531" i="12"/>
  <c r="C1532" i="6"/>
  <c r="C1532" i="12"/>
  <c r="C1533" i="6"/>
  <c r="C1534" i="6"/>
  <c r="C1534" i="12"/>
  <c r="C1535" i="6"/>
  <c r="C1535" i="12"/>
  <c r="C1536" i="6"/>
  <c r="C1536" i="12"/>
  <c r="C1537" i="6"/>
  <c r="C1537" i="12"/>
  <c r="C1538" i="6"/>
  <c r="C1538" i="12"/>
  <c r="C1539" i="6"/>
  <c r="C1539" i="12"/>
  <c r="C1540" i="6"/>
  <c r="C1540" i="12"/>
  <c r="C1541" i="6"/>
  <c r="C1541" i="12"/>
  <c r="C1542" i="6"/>
  <c r="C1542" i="12"/>
  <c r="C1543" i="6"/>
  <c r="C1544" i="6"/>
  <c r="C1545" i="6"/>
  <c r="C1545" i="12"/>
  <c r="C1546" i="6"/>
  <c r="C1546" i="12"/>
  <c r="C1547" i="6"/>
  <c r="C1547" i="12"/>
  <c r="C1548" i="6"/>
  <c r="C1548" i="12"/>
  <c r="C1549" i="6"/>
  <c r="C1550" i="6"/>
  <c r="C1551" i="6"/>
  <c r="C1551" i="12"/>
  <c r="C1552" i="6"/>
  <c r="C1552" i="12"/>
  <c r="C1553" i="6"/>
  <c r="C1553" i="12"/>
  <c r="C1554" i="6"/>
  <c r="C1554" i="12"/>
  <c r="C1555" i="6"/>
  <c r="C1555" i="12"/>
  <c r="C1556" i="6"/>
  <c r="C1556" i="12"/>
  <c r="C1557" i="6"/>
  <c r="C1558" i="6"/>
  <c r="C1558" i="12"/>
  <c r="C1559" i="6"/>
  <c r="C1559" i="12"/>
  <c r="C1560" i="6"/>
  <c r="C1560" i="12"/>
  <c r="C1561" i="6"/>
  <c r="C1562" i="6"/>
  <c r="C1563" i="6"/>
  <c r="C1563" i="12"/>
  <c r="C1564" i="6"/>
  <c r="C1565" i="6"/>
  <c r="C1565" i="12"/>
  <c r="C1566" i="6"/>
  <c r="C1566" i="12"/>
  <c r="C1567" i="6"/>
  <c r="C1567" i="12"/>
  <c r="C1568" i="6"/>
  <c r="C1568" i="12"/>
  <c r="C1569" i="6"/>
  <c r="C1569" i="12"/>
  <c r="C1570" i="6"/>
  <c r="C1570" i="12"/>
  <c r="C1571" i="6"/>
  <c r="C1572" i="6"/>
  <c r="C1572" i="12"/>
  <c r="C1573" i="6"/>
  <c r="C1573" i="12"/>
  <c r="C1574" i="6"/>
  <c r="C1574" i="12"/>
  <c r="C1575" i="6"/>
  <c r="C1575" i="12"/>
  <c r="C1576" i="6"/>
  <c r="C1577" i="6"/>
  <c r="C1577" i="12"/>
  <c r="C1578" i="6"/>
  <c r="C1578" i="12"/>
  <c r="C1579" i="6"/>
  <c r="C1579" i="12"/>
  <c r="C1580" i="6"/>
  <c r="C1580" i="12"/>
  <c r="C1581" i="6"/>
  <c r="C1581" i="12"/>
  <c r="C1582" i="6"/>
  <c r="C1582" i="12"/>
  <c r="C1583" i="6"/>
  <c r="C1583" i="12"/>
  <c r="C1584" i="6"/>
  <c r="C1585" i="6"/>
  <c r="C1586" i="6"/>
  <c r="C1587" i="6"/>
  <c r="C1588" i="6"/>
  <c r="C1588" i="12"/>
  <c r="C1589" i="6"/>
  <c r="C1589" i="12"/>
  <c r="C1590" i="6"/>
  <c r="C1591" i="6"/>
  <c r="C1592" i="6"/>
  <c r="C1592" i="12"/>
  <c r="C1593" i="6"/>
  <c r="C1593" i="12"/>
  <c r="C1594" i="6"/>
  <c r="C1595" i="6"/>
  <c r="C1595" i="12"/>
  <c r="C1596" i="6"/>
  <c r="C1596" i="12"/>
  <c r="C1597" i="6"/>
  <c r="C1597" i="12"/>
  <c r="C1598" i="6"/>
  <c r="C1598" i="12"/>
  <c r="C1599" i="6"/>
  <c r="C1600" i="6"/>
  <c r="C1601" i="6"/>
  <c r="C1602" i="6"/>
  <c r="C1602" i="12"/>
  <c r="C1603" i="6"/>
  <c r="C1604" i="6"/>
  <c r="C1605" i="6"/>
  <c r="C1606" i="6"/>
  <c r="C1606" i="12"/>
  <c r="C1607" i="6"/>
  <c r="C1607" i="12"/>
  <c r="C1608" i="6"/>
  <c r="C1608" i="12"/>
  <c r="C1609" i="6"/>
  <c r="C1609" i="12"/>
  <c r="C1610" i="6"/>
  <c r="C1610" i="12"/>
  <c r="C1611" i="6"/>
  <c r="C1611" i="12"/>
  <c r="C1612" i="6"/>
  <c r="C1612" i="12"/>
  <c r="C1613" i="6"/>
  <c r="C1614" i="6"/>
  <c r="C1614" i="12"/>
  <c r="C1615" i="6"/>
  <c r="C1615" i="12"/>
  <c r="C1616" i="6"/>
  <c r="C1616" i="12"/>
  <c r="C1617" i="6"/>
  <c r="C1617" i="12"/>
  <c r="C1618" i="6"/>
  <c r="C1618" i="12"/>
  <c r="C1619" i="6"/>
  <c r="C1620" i="6"/>
  <c r="C1620" i="12"/>
  <c r="C1621" i="6"/>
  <c r="C1621" i="12"/>
  <c r="C1622" i="6"/>
  <c r="C1622" i="12"/>
  <c r="C1623" i="6"/>
  <c r="C1623" i="12"/>
  <c r="C1624" i="6"/>
  <c r="C1624" i="12"/>
  <c r="C1625" i="6"/>
  <c r="C1625" i="12"/>
  <c r="C1626" i="6"/>
  <c r="C1626" i="12"/>
  <c r="C1627" i="6"/>
  <c r="C1628" i="6"/>
  <c r="C1629" i="6"/>
  <c r="C1629" i="12"/>
  <c r="C1630" i="6"/>
  <c r="C1630" i="12"/>
  <c r="C1631" i="6"/>
  <c r="C1632" i="6"/>
  <c r="C1633" i="6"/>
  <c r="C1633" i="12"/>
  <c r="C1634" i="6"/>
  <c r="C1634" i="12"/>
  <c r="C1635" i="6"/>
  <c r="C1635" i="12"/>
  <c r="C1636" i="6"/>
  <c r="C1637" i="6"/>
  <c r="C1637" i="12"/>
  <c r="C1638" i="6"/>
  <c r="C1638" i="12"/>
  <c r="C1639" i="6"/>
  <c r="C1639" i="12"/>
  <c r="C1640" i="6"/>
  <c r="C1640" i="12"/>
  <c r="C1641" i="6"/>
  <c r="C1642" i="6"/>
  <c r="C1642" i="12"/>
  <c r="C1643" i="6"/>
  <c r="C1643" i="12"/>
  <c r="C1644" i="6"/>
  <c r="C1644" i="12"/>
  <c r="C1645" i="6"/>
  <c r="C1645" i="12"/>
  <c r="C1646" i="6"/>
  <c r="C1647" i="6"/>
  <c r="C1647" i="12"/>
  <c r="C1648" i="6"/>
  <c r="C1648" i="12"/>
  <c r="C1649" i="6"/>
  <c r="C1649" i="12"/>
  <c r="C1650" i="6"/>
  <c r="C1650" i="12"/>
  <c r="C1651" i="6"/>
  <c r="C1651" i="12"/>
  <c r="C1652" i="6"/>
  <c r="C1653" i="6"/>
  <c r="C1653" i="12"/>
  <c r="C1654" i="6"/>
  <c r="C1654" i="12"/>
  <c r="C1655" i="6"/>
  <c r="C1656" i="6"/>
  <c r="C1657" i="6"/>
  <c r="C1658" i="6"/>
  <c r="C1658" i="12"/>
  <c r="C1659" i="6"/>
  <c r="C1660" i="6"/>
  <c r="C1661" i="6"/>
  <c r="C1662" i="6"/>
  <c r="C1662" i="12"/>
  <c r="C1663" i="6"/>
  <c r="C1663" i="12"/>
  <c r="C1664" i="6"/>
  <c r="C1664" i="12"/>
  <c r="C1665" i="6"/>
  <c r="C1665" i="12"/>
  <c r="C1666" i="6"/>
  <c r="C1666" i="12"/>
  <c r="C1667" i="6"/>
  <c r="C1667" i="12"/>
  <c r="C1668" i="6"/>
  <c r="C1668" i="12"/>
  <c r="C1669" i="6"/>
  <c r="C1670" i="6"/>
  <c r="C1671" i="6"/>
  <c r="C1671" i="12"/>
  <c r="C1672" i="6"/>
  <c r="C1672" i="12"/>
  <c r="C1673" i="6"/>
  <c r="C1674" i="6"/>
  <c r="C1675" i="6"/>
  <c r="C1675" i="12"/>
  <c r="C1676" i="6"/>
  <c r="C1676" i="12"/>
  <c r="C1677" i="6"/>
  <c r="C1677" i="12"/>
  <c r="C1678" i="6"/>
  <c r="C1678" i="12"/>
  <c r="C1679" i="6"/>
  <c r="C1680" i="6"/>
  <c r="C1680" i="12"/>
  <c r="C1681" i="6"/>
  <c r="C1682" i="6"/>
  <c r="C1682" i="12"/>
  <c r="C1683" i="6"/>
  <c r="C1684" i="6"/>
  <c r="C1685" i="6"/>
  <c r="C1685" i="12"/>
  <c r="C1686" i="6"/>
  <c r="C1686" i="12"/>
  <c r="C1687" i="6"/>
  <c r="C1687" i="12"/>
  <c r="C1688" i="6"/>
  <c r="C1689" i="6"/>
  <c r="C1690" i="6"/>
  <c r="C1691" i="6"/>
  <c r="C1691" i="12"/>
  <c r="C1692" i="6"/>
  <c r="C1692" i="12"/>
  <c r="C1693" i="6"/>
  <c r="C1693" i="12"/>
  <c r="C1694" i="6"/>
  <c r="C1694" i="12"/>
  <c r="C1695" i="6"/>
  <c r="C1695" i="12"/>
  <c r="C1696" i="6"/>
  <c r="C1696" i="12"/>
  <c r="C1697" i="6"/>
  <c r="C1698" i="6"/>
  <c r="C1699" i="6"/>
  <c r="C1699" i="12"/>
  <c r="C1700" i="6"/>
  <c r="C1700" i="12"/>
  <c r="C1701" i="6"/>
  <c r="C1702" i="6"/>
  <c r="C1702" i="12"/>
  <c r="C1703" i="6"/>
  <c r="C1704" i="6"/>
  <c r="C1704" i="12"/>
  <c r="C1705" i="6"/>
  <c r="C1705" i="12"/>
  <c r="C1706" i="6"/>
  <c r="C1706" i="12"/>
  <c r="C1707" i="6"/>
  <c r="C1707" i="12"/>
  <c r="C1708" i="6"/>
  <c r="C1708" i="12"/>
  <c r="C1709" i="6"/>
  <c r="C1709" i="12"/>
  <c r="C1710" i="6"/>
  <c r="C1710" i="12"/>
  <c r="C1711" i="6"/>
  <c r="C1712" i="6"/>
  <c r="C1713" i="6"/>
  <c r="C1713" i="12"/>
  <c r="C1714" i="6"/>
  <c r="C1714" i="12"/>
  <c r="C1715" i="6"/>
  <c r="C1716" i="6"/>
  <c r="C1717" i="6"/>
  <c r="C1717" i="12"/>
  <c r="C1718" i="6"/>
  <c r="C1718" i="12"/>
  <c r="C1719" i="6"/>
  <c r="C1719" i="12"/>
  <c r="C1720" i="6"/>
  <c r="C1720" i="12"/>
  <c r="C1721" i="6"/>
  <c r="C1721" i="12"/>
  <c r="C1722" i="6"/>
  <c r="C1722" i="12"/>
  <c r="C1723" i="6"/>
  <c r="C1723" i="12"/>
  <c r="C1724" i="6"/>
  <c r="C1724" i="12"/>
  <c r="C1725" i="6"/>
  <c r="C1726" i="6"/>
  <c r="C1726" i="12"/>
  <c r="C1727" i="6"/>
  <c r="C1727" i="12"/>
  <c r="C1728" i="6"/>
  <c r="C1728" i="12"/>
  <c r="C1729" i="6"/>
  <c r="C1729" i="12"/>
  <c r="C1730" i="6"/>
  <c r="C1731" i="6"/>
  <c r="C1732" i="6"/>
  <c r="C1732" i="12"/>
  <c r="C1733" i="6"/>
  <c r="C1733" i="12"/>
  <c r="C1734" i="6"/>
  <c r="C1734" i="12"/>
  <c r="C1735" i="6"/>
  <c r="C1735" i="12"/>
  <c r="C1736" i="6"/>
  <c r="C1736" i="12"/>
  <c r="C1737" i="6"/>
  <c r="C1737" i="12"/>
  <c r="C1738" i="6"/>
  <c r="C1738" i="12"/>
  <c r="C1739" i="6"/>
  <c r="C1740" i="6"/>
  <c r="C1740" i="12"/>
  <c r="C1741" i="6"/>
  <c r="C1741" i="12"/>
  <c r="C1742" i="6"/>
  <c r="C1742" i="12"/>
  <c r="C1743" i="6"/>
  <c r="C1743" i="12"/>
  <c r="C1744" i="6"/>
  <c r="C1745" i="6"/>
  <c r="C1745" i="12"/>
  <c r="C1746" i="6"/>
  <c r="C1747" i="6"/>
  <c r="C1747" i="12"/>
  <c r="C1748" i="6"/>
  <c r="C1748" i="12"/>
  <c r="C1749" i="6"/>
  <c r="C1749" i="12"/>
  <c r="C1750" i="6"/>
  <c r="C1750" i="12"/>
  <c r="C1751" i="6"/>
  <c r="C1751" i="12"/>
  <c r="C1752" i="6"/>
  <c r="C1752" i="12"/>
  <c r="C1753" i="6"/>
  <c r="C1754" i="6"/>
  <c r="C1755" i="6"/>
  <c r="C1755" i="12"/>
  <c r="C1756" i="6"/>
  <c r="C1756" i="12"/>
  <c r="C1757" i="6"/>
  <c r="C1757" i="12"/>
  <c r="C1758" i="6"/>
  <c r="C1758" i="12"/>
  <c r="C1759" i="6"/>
  <c r="C1760" i="6"/>
  <c r="C1760" i="12"/>
  <c r="C1761" i="6"/>
  <c r="C1761" i="12"/>
  <c r="C1762" i="6"/>
  <c r="C1762" i="12"/>
  <c r="C1763" i="6"/>
  <c r="C1763" i="12"/>
  <c r="C1764" i="6"/>
  <c r="C1764" i="12"/>
  <c r="C1765" i="6"/>
  <c r="C1765" i="12"/>
  <c r="C1766" i="6"/>
  <c r="C1767" i="6"/>
  <c r="C1768" i="6"/>
  <c r="C1768" i="12"/>
  <c r="C1769" i="6"/>
  <c r="C1769" i="12"/>
  <c r="C1770" i="6"/>
  <c r="C1770" i="12"/>
  <c r="C1771" i="6"/>
  <c r="C1772" i="6"/>
  <c r="C1773" i="6"/>
  <c r="C1773" i="12"/>
  <c r="C1774" i="6"/>
  <c r="C1774" i="12"/>
  <c r="C1775" i="6"/>
  <c r="C1775" i="12"/>
  <c r="C1776" i="6"/>
  <c r="C1776" i="12"/>
  <c r="C1777" i="6"/>
  <c r="C1777" i="12"/>
  <c r="C1778" i="6"/>
  <c r="C1778" i="12"/>
  <c r="C1779" i="6"/>
  <c r="C1779" i="12"/>
  <c r="C1780" i="6"/>
  <c r="C1781" i="6"/>
  <c r="C1782" i="6"/>
  <c r="C1783" i="6"/>
  <c r="C1783" i="12"/>
  <c r="C1784" i="6"/>
  <c r="C1784" i="12"/>
  <c r="C1785" i="6"/>
  <c r="C1786" i="6"/>
  <c r="C1787" i="6"/>
  <c r="C1788" i="6"/>
  <c r="C1788" i="12"/>
  <c r="C1789" i="6"/>
  <c r="C1789" i="12"/>
  <c r="C1790" i="6"/>
  <c r="C1790" i="12"/>
  <c r="C1791" i="6"/>
  <c r="C1791" i="12"/>
  <c r="C1792" i="6"/>
  <c r="C1792" i="12"/>
  <c r="C1793" i="6"/>
  <c r="C1793" i="12"/>
  <c r="C1794" i="6"/>
  <c r="C1795" i="6"/>
  <c r="C1796" i="6"/>
  <c r="C1797" i="6"/>
  <c r="C1797" i="12"/>
  <c r="C1798" i="6"/>
  <c r="C1798" i="12"/>
  <c r="C1799" i="6"/>
  <c r="C1800" i="6"/>
  <c r="C1801" i="6"/>
  <c r="C1802" i="6"/>
  <c r="C1802" i="12"/>
  <c r="C1803" i="6"/>
  <c r="C1803" i="12"/>
  <c r="C1804" i="6"/>
  <c r="C1804" i="12"/>
  <c r="C1805" i="6"/>
  <c r="U19" i="14"/>
  <c r="C1806" i="6"/>
  <c r="C1806" i="12"/>
  <c r="C1807" i="6"/>
  <c r="C1807" i="12"/>
  <c r="C1808" i="6"/>
  <c r="C1809" i="6"/>
  <c r="C1810" i="6"/>
  <c r="C1811" i="6"/>
  <c r="C1811" i="12"/>
  <c r="C1812" i="6"/>
  <c r="C1812" i="12"/>
  <c r="C1813" i="6"/>
  <c r="C1814" i="6"/>
  <c r="C1815" i="6"/>
  <c r="C1815" i="12"/>
  <c r="C1816" i="6"/>
  <c r="C1816" i="12"/>
  <c r="C1817" i="6"/>
  <c r="C1817" i="12"/>
  <c r="C1818" i="6"/>
  <c r="C1818" i="12"/>
  <c r="C1819" i="6"/>
  <c r="C1819" i="12"/>
  <c r="C1820" i="6"/>
  <c r="C1820" i="12"/>
  <c r="C1821" i="6"/>
  <c r="C1821" i="12"/>
  <c r="C1822" i="6"/>
  <c r="C1823" i="6"/>
  <c r="C1824" i="6"/>
  <c r="C1824" i="12"/>
  <c r="C1825" i="6"/>
  <c r="C1825" i="12"/>
  <c r="C1826" i="6"/>
  <c r="C1826" i="12"/>
  <c r="C1827" i="6"/>
  <c r="C1828" i="6"/>
  <c r="C1829" i="6"/>
  <c r="C1830" i="6"/>
  <c r="C1830" i="12"/>
  <c r="C1831" i="6"/>
  <c r="C1831" i="12"/>
  <c r="C1832" i="6"/>
  <c r="C1832" i="12"/>
  <c r="C1833" i="6"/>
  <c r="C1833" i="12"/>
  <c r="C1834" i="6"/>
  <c r="C1834" i="12"/>
  <c r="C1835" i="6"/>
  <c r="C1835" i="12"/>
  <c r="C1836" i="6"/>
  <c r="C1837" i="6"/>
  <c r="C1838" i="6"/>
  <c r="C1839" i="6"/>
  <c r="C1839" i="12"/>
  <c r="C1840" i="6"/>
  <c r="C1840" i="12"/>
  <c r="C1841" i="6"/>
  <c r="C1842" i="6"/>
  <c r="C1842" i="12"/>
  <c r="C1843" i="6"/>
  <c r="C1844" i="6"/>
  <c r="C1844" i="12"/>
  <c r="C1845" i="6"/>
  <c r="C1845" i="12"/>
  <c r="C1846" i="6"/>
  <c r="C1846" i="12"/>
  <c r="C1847" i="6"/>
  <c r="C1847" i="12"/>
  <c r="C1848" i="6"/>
  <c r="C1848" i="12"/>
  <c r="C1849" i="6"/>
  <c r="C1849" i="12"/>
  <c r="C1850" i="6"/>
  <c r="C1851" i="6"/>
  <c r="C1852" i="6"/>
  <c r="C1853" i="6"/>
  <c r="C1853" i="12"/>
  <c r="C1854" i="6"/>
  <c r="C1854" i="12"/>
  <c r="C1855" i="6"/>
  <c r="C1856" i="6"/>
  <c r="C1856" i="12"/>
  <c r="C1857" i="6"/>
  <c r="C1857" i="12"/>
  <c r="C1858" i="6"/>
  <c r="C1858" i="12"/>
  <c r="C1859" i="6"/>
  <c r="C1859" i="12"/>
  <c r="C1860" i="6"/>
  <c r="C1860" i="12"/>
  <c r="C1861" i="6"/>
  <c r="C1861" i="12"/>
  <c r="C1862" i="6"/>
  <c r="C1862" i="12"/>
  <c r="C1863" i="6"/>
  <c r="C1863" i="12"/>
  <c r="C1864" i="6"/>
  <c r="C1865" i="6"/>
  <c r="C1866" i="6"/>
  <c r="C1866" i="12"/>
  <c r="C1867" i="6"/>
  <c r="C1868" i="6"/>
  <c r="C1868" i="12"/>
  <c r="C1869" i="6"/>
  <c r="C1870" i="6"/>
  <c r="C1870" i="12"/>
  <c r="C1871" i="6"/>
  <c r="C1872" i="6"/>
  <c r="C1872" i="12"/>
  <c r="C1873" i="6"/>
  <c r="C1873" i="12"/>
  <c r="C1874" i="6"/>
  <c r="C1874" i="12"/>
  <c r="C1875" i="6"/>
  <c r="C1875" i="12"/>
  <c r="C1876" i="6"/>
  <c r="C1876" i="12"/>
  <c r="C1877" i="6"/>
  <c r="C1877" i="12"/>
  <c r="C1878" i="6"/>
  <c r="C1879" i="6"/>
  <c r="C1880" i="6"/>
  <c r="C1880" i="12"/>
  <c r="C1881" i="6"/>
  <c r="C1881" i="12"/>
  <c r="C1882" i="6"/>
  <c r="C1882" i="12"/>
  <c r="C1883" i="6"/>
  <c r="C1884" i="6"/>
  <c r="C1885" i="6"/>
  <c r="C1886" i="6"/>
  <c r="C1886" i="12"/>
  <c r="C1887" i="6"/>
  <c r="C1887" i="12"/>
  <c r="C1888" i="6"/>
  <c r="C1888" i="12"/>
  <c r="C1889" i="6"/>
  <c r="C1889" i="12"/>
  <c r="C1890" i="6"/>
  <c r="C1890" i="12"/>
  <c r="C1891" i="6"/>
  <c r="C1892" i="6"/>
  <c r="C1893" i="6"/>
  <c r="C1894" i="6"/>
  <c r="C1894" i="12"/>
  <c r="C1895" i="6"/>
  <c r="C1895" i="12"/>
  <c r="C1896" i="6"/>
  <c r="C1896" i="12"/>
  <c r="C1897" i="6"/>
  <c r="C1898" i="6"/>
  <c r="C1899" i="6"/>
  <c r="C1900" i="6"/>
  <c r="C1900" i="12"/>
  <c r="C1901" i="6"/>
  <c r="C1901" i="12"/>
  <c r="C1902" i="6"/>
  <c r="C1902" i="12"/>
  <c r="C1903" i="6"/>
  <c r="C1903" i="12"/>
  <c r="C1904" i="6"/>
  <c r="C1904" i="12"/>
  <c r="C1905" i="6"/>
  <c r="C1905" i="12"/>
  <c r="C1906" i="6"/>
  <c r="C1907" i="6"/>
  <c r="C1908" i="6"/>
  <c r="C1908" i="12"/>
  <c r="C1909" i="6"/>
  <c r="C1909" i="12"/>
  <c r="C1910" i="6"/>
  <c r="C1910" i="12"/>
  <c r="C1911" i="6"/>
  <c r="C1912" i="6"/>
  <c r="C1913" i="6"/>
  <c r="C1914" i="6"/>
  <c r="C1914" i="12"/>
  <c r="C1915" i="6"/>
  <c r="C1916" i="6"/>
  <c r="C1916" i="12"/>
  <c r="C1917" i="6"/>
  <c r="C1917" i="12"/>
  <c r="C1918" i="6"/>
  <c r="C1918" i="12"/>
  <c r="C1919" i="6"/>
  <c r="C1919" i="12"/>
  <c r="C1920" i="6"/>
  <c r="C1921" i="6"/>
  <c r="C1922" i="6"/>
  <c r="C1922" i="12"/>
  <c r="C1923" i="6"/>
  <c r="C1924" i="6"/>
  <c r="C1925" i="6"/>
  <c r="C1926" i="6"/>
  <c r="C1927" i="6"/>
  <c r="C1928" i="6"/>
  <c r="C1928" i="12"/>
  <c r="C1929" i="6"/>
  <c r="C1930" i="6"/>
  <c r="C1931" i="6"/>
  <c r="C1932" i="6"/>
  <c r="C1933" i="6"/>
  <c r="C1934" i="6"/>
  <c r="C1935" i="6"/>
  <c r="C1936" i="6"/>
  <c r="C1936" i="12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8" i="12"/>
  <c r="C1949" i="6"/>
  <c r="C1950" i="6"/>
  <c r="C1951" i="6"/>
  <c r="C1951" i="12"/>
  <c r="C1952" i="6"/>
  <c r="C1953" i="6"/>
  <c r="C1954" i="6"/>
  <c r="C1955" i="6"/>
  <c r="C1956" i="6"/>
  <c r="C1957" i="6"/>
  <c r="C1957" i="12"/>
  <c r="C1958" i="6"/>
  <c r="C1959" i="6"/>
  <c r="C1960" i="6"/>
  <c r="C1961" i="6"/>
  <c r="C1962" i="6"/>
  <c r="C1963" i="6"/>
  <c r="C1964" i="6"/>
  <c r="C1965" i="6"/>
  <c r="C1965" i="12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4" i="12"/>
  <c r="C1985" i="6"/>
  <c r="C1985" i="12"/>
  <c r="C1986" i="6"/>
  <c r="C1987" i="6"/>
  <c r="C1988" i="6"/>
  <c r="C1989" i="6"/>
  <c r="C1989" i="12"/>
  <c r="C1990" i="6"/>
  <c r="C1990" i="12"/>
  <c r="C1991" i="6"/>
  <c r="C1992" i="6"/>
  <c r="C1993" i="6"/>
  <c r="C1994" i="6"/>
  <c r="C1995" i="6"/>
  <c r="C1996" i="6"/>
  <c r="C1997" i="6"/>
  <c r="C1998" i="6"/>
  <c r="C1998" i="12"/>
  <c r="C1999" i="6"/>
  <c r="C2000" i="6"/>
  <c r="C2001" i="6"/>
  <c r="C2002" i="6"/>
  <c r="C2003" i="6"/>
  <c r="C2004" i="6"/>
  <c r="C2005" i="6"/>
  <c r="C2005" i="12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1" i="12"/>
  <c r="C2022" i="6"/>
  <c r="C2022" i="12"/>
  <c r="C2023" i="6"/>
  <c r="C2024" i="6"/>
  <c r="C2025" i="6"/>
  <c r="R26" i="14"/>
  <c r="C2026" i="6"/>
  <c r="C2027" i="6"/>
  <c r="C2028" i="6"/>
  <c r="C2028" i="12"/>
  <c r="C2029" i="6"/>
  <c r="C2029" i="12"/>
  <c r="C2030" i="6"/>
  <c r="C2030" i="12"/>
  <c r="C2031" i="6"/>
  <c r="C2032" i="6"/>
  <c r="C2033" i="6"/>
  <c r="C2033" i="12"/>
  <c r="C2034" i="6"/>
  <c r="C2035" i="6"/>
  <c r="C2036" i="6"/>
  <c r="C2037" i="6"/>
  <c r="Y17" i="14"/>
  <c r="C2038" i="6"/>
  <c r="C2039" i="6"/>
  <c r="C2040" i="6"/>
  <c r="C2040" i="12"/>
  <c r="C2041" i="6"/>
  <c r="C2041" i="12"/>
  <c r="C2042" i="6"/>
  <c r="C2042" i="12"/>
  <c r="C2043" i="6"/>
  <c r="C2044" i="6"/>
  <c r="C2045" i="6"/>
  <c r="C2045" i="12"/>
  <c r="C2046" i="6"/>
  <c r="C2047" i="6"/>
  <c r="C2048" i="6"/>
  <c r="C2049" i="6"/>
  <c r="C2050" i="6"/>
  <c r="C2051" i="6"/>
  <c r="C2051" i="12"/>
  <c r="C2052" i="6"/>
  <c r="C2053" i="6"/>
  <c r="C2054" i="6"/>
  <c r="C2055" i="6"/>
  <c r="C2055" i="12"/>
  <c r="C2056" i="6"/>
  <c r="C2056" i="12"/>
  <c r="C2057" i="6"/>
  <c r="C2057" i="12"/>
  <c r="C2058" i="6"/>
  <c r="C2059" i="6"/>
  <c r="C2060" i="6"/>
  <c r="C2061" i="6"/>
  <c r="C2061" i="12"/>
  <c r="C2062" i="6"/>
  <c r="C2062" i="12"/>
  <c r="C2063" i="6"/>
  <c r="C2064" i="6"/>
  <c r="C2065" i="6"/>
  <c r="C2065" i="12"/>
  <c r="C2066" i="6"/>
  <c r="C2066" i="12"/>
  <c r="C2067" i="6"/>
  <c r="C2067" i="12"/>
  <c r="C2068" i="6"/>
  <c r="C2068" i="12"/>
  <c r="C2069" i="6"/>
  <c r="C2069" i="12"/>
  <c r="C2070" i="6"/>
  <c r="C2071" i="6"/>
  <c r="C2071" i="12"/>
  <c r="C2072" i="6"/>
  <c r="C2073" i="6"/>
  <c r="C2074" i="6"/>
  <c r="C2075" i="6"/>
  <c r="C2076" i="6"/>
  <c r="C2077" i="6"/>
  <c r="C2077" i="12"/>
  <c r="C2078" i="6"/>
  <c r="C2078" i="12"/>
  <c r="C2079" i="6"/>
  <c r="C2079" i="12"/>
  <c r="C2080" i="6"/>
  <c r="C2081" i="6"/>
  <c r="C2081" i="12"/>
  <c r="C2082" i="6"/>
  <c r="C2082" i="12"/>
  <c r="C2083" i="6"/>
  <c r="C2083" i="12"/>
  <c r="C2084" i="6"/>
  <c r="C2084" i="12"/>
  <c r="C2085" i="6"/>
  <c r="C2085" i="12"/>
  <c r="C2086" i="6"/>
  <c r="C2086" i="12"/>
  <c r="C2087" i="6"/>
  <c r="C2087" i="12"/>
  <c r="C2088" i="6"/>
  <c r="C2089" i="6"/>
  <c r="C2090" i="6"/>
  <c r="C2091" i="6"/>
  <c r="C2092" i="6"/>
  <c r="C2093" i="6"/>
  <c r="C2093" i="12"/>
  <c r="C2094" i="6"/>
  <c r="C2094" i="12"/>
  <c r="C2095" i="6"/>
  <c r="C2095" i="12"/>
  <c r="C2096" i="6"/>
  <c r="C2096" i="12"/>
  <c r="C2097" i="6"/>
  <c r="C2097" i="12"/>
  <c r="C2098" i="6"/>
  <c r="C2098" i="12"/>
  <c r="C2099" i="6"/>
  <c r="C2100" i="6"/>
  <c r="C2101" i="6"/>
  <c r="C2102" i="6"/>
  <c r="C2102" i="12"/>
  <c r="C2103" i="6"/>
  <c r="C2104" i="6"/>
  <c r="C2105" i="6"/>
  <c r="C2106" i="6"/>
  <c r="C2106" i="12"/>
  <c r="C2107" i="6"/>
  <c r="C2108" i="6"/>
  <c r="C2109" i="6"/>
  <c r="C2109" i="12"/>
  <c r="C2110" i="6"/>
  <c r="C2110" i="12"/>
  <c r="C2111" i="6"/>
  <c r="C2111" i="12"/>
  <c r="C2112" i="6"/>
  <c r="C2113" i="6"/>
  <c r="C2114" i="6"/>
  <c r="C2115" i="6"/>
  <c r="C2116" i="6"/>
  <c r="C2117" i="6"/>
  <c r="C2117" i="12"/>
  <c r="C2118" i="6"/>
  <c r="C2118" i="12"/>
  <c r="C2119" i="6"/>
  <c r="C2120" i="6"/>
  <c r="C2120" i="12"/>
  <c r="C2121" i="6"/>
  <c r="C2122" i="6"/>
  <c r="C2123" i="6"/>
  <c r="C2124" i="6"/>
  <c r="C2125" i="6"/>
  <c r="C2125" i="12"/>
  <c r="C2126" i="6"/>
  <c r="C2126" i="12"/>
  <c r="C2127" i="6"/>
  <c r="C2128" i="6"/>
  <c r="C2128" i="12"/>
  <c r="C2129" i="6"/>
  <c r="C2130" i="6"/>
  <c r="C2131" i="6"/>
  <c r="C2132" i="6"/>
  <c r="C2133" i="6"/>
  <c r="C2133" i="12"/>
  <c r="C2134" i="6"/>
  <c r="C2134" i="12"/>
  <c r="C2135" i="6"/>
  <c r="C2135" i="12"/>
  <c r="C2136" i="6"/>
  <c r="C2136" i="12"/>
  <c r="C2137" i="6"/>
  <c r="C2138" i="6"/>
  <c r="C2139" i="6"/>
  <c r="C2139" i="12"/>
  <c r="C2140" i="6"/>
  <c r="C2140" i="12"/>
  <c r="C2141" i="6"/>
  <c r="C2141" i="12"/>
  <c r="C2142" i="6"/>
  <c r="C2143" i="6"/>
  <c r="C2144" i="6"/>
  <c r="C2145" i="6"/>
  <c r="C2146" i="6"/>
  <c r="C2147" i="6"/>
  <c r="C2148" i="6"/>
  <c r="C2149" i="6"/>
  <c r="C2149" i="12"/>
  <c r="C2150" i="6"/>
  <c r="C2150" i="12"/>
  <c r="C2151" i="6"/>
  <c r="C2151" i="12"/>
  <c r="C2152" i="6"/>
  <c r="C2152" i="12"/>
  <c r="C2153" i="6"/>
  <c r="C2154" i="6"/>
  <c r="C2155" i="6"/>
  <c r="C2156" i="6"/>
  <c r="C2157" i="6"/>
  <c r="C2157" i="12"/>
  <c r="C2158" i="6"/>
  <c r="C2159" i="6"/>
  <c r="C2160" i="6"/>
  <c r="C2160" i="12"/>
  <c r="C2161" i="6"/>
  <c r="C2162" i="6"/>
  <c r="C2163" i="6"/>
  <c r="C2164" i="6"/>
  <c r="C2165" i="6"/>
  <c r="C2165" i="12"/>
  <c r="C2166" i="6"/>
  <c r="C2166" i="12"/>
  <c r="C2167" i="6"/>
  <c r="C2168" i="6"/>
  <c r="C2168" i="12"/>
  <c r="C2169" i="6"/>
  <c r="C2170" i="6"/>
  <c r="C2170" i="12"/>
  <c r="C2171" i="6"/>
  <c r="C2171" i="12"/>
  <c r="C2172" i="6"/>
  <c r="C2173" i="6"/>
  <c r="C2173" i="12"/>
  <c r="C2174" i="6"/>
  <c r="C2174" i="12"/>
  <c r="C2175" i="6"/>
  <c r="C2175" i="12"/>
  <c r="C2176" i="6"/>
  <c r="C2177" i="6"/>
  <c r="C2177" i="12"/>
  <c r="C2178" i="6"/>
  <c r="C2179" i="6"/>
  <c r="C2180" i="6"/>
  <c r="C2181" i="6"/>
  <c r="C2181" i="12"/>
  <c r="C2182" i="6"/>
  <c r="C2182" i="12"/>
  <c r="C2183" i="6"/>
  <c r="C2183" i="12"/>
  <c r="C2184" i="6"/>
  <c r="C2184" i="12"/>
  <c r="C2185" i="6"/>
  <c r="C2186" i="6"/>
  <c r="C2187" i="6"/>
  <c r="C2188" i="6"/>
  <c r="C2188" i="12"/>
  <c r="C2189" i="6"/>
  <c r="C2189" i="12"/>
  <c r="C2190" i="6"/>
  <c r="C2191" i="6"/>
  <c r="C2192" i="6"/>
  <c r="C2193" i="6"/>
  <c r="C2194" i="6"/>
  <c r="C2195" i="6"/>
  <c r="C2196" i="6"/>
  <c r="C2197" i="6"/>
  <c r="C2197" i="12"/>
  <c r="C2198" i="6"/>
  <c r="C2198" i="12"/>
  <c r="C2199" i="6"/>
  <c r="C2200" i="6"/>
  <c r="C2201" i="6"/>
  <c r="C2202" i="6"/>
  <c r="C2203" i="6"/>
  <c r="C2204" i="6"/>
  <c r="C2205" i="6"/>
  <c r="C2205" i="12"/>
  <c r="C2206" i="6"/>
  <c r="C2207" i="6"/>
  <c r="C2208" i="6"/>
  <c r="C2209" i="6"/>
  <c r="C2210" i="6"/>
  <c r="C2211" i="6"/>
  <c r="C2212" i="6"/>
  <c r="C2213" i="6"/>
  <c r="C2214" i="6"/>
  <c r="C2214" i="12"/>
  <c r="C2215" i="6"/>
  <c r="C2216" i="6"/>
  <c r="C2217" i="6"/>
  <c r="C2218" i="6"/>
  <c r="C2219" i="6"/>
  <c r="C2220" i="6"/>
  <c r="C2221" i="6"/>
  <c r="C2221" i="12"/>
  <c r="C2222" i="6"/>
  <c r="C2222" i="12"/>
  <c r="C2223" i="6"/>
  <c r="C2224" i="6"/>
  <c r="C2225" i="6"/>
  <c r="C2226" i="6"/>
  <c r="C2227" i="6"/>
  <c r="C2228" i="6"/>
  <c r="C2229" i="6"/>
  <c r="C2229" i="12"/>
  <c r="C2230" i="6"/>
  <c r="C2231" i="6"/>
  <c r="C2232" i="6"/>
  <c r="C2233" i="6"/>
  <c r="C2234" i="6"/>
  <c r="C2235" i="6"/>
  <c r="C2236" i="6"/>
  <c r="C2236" i="12"/>
  <c r="C2237" i="6"/>
  <c r="C2237" i="12"/>
  <c r="C2238" i="6"/>
  <c r="C2238" i="12"/>
  <c r="C2239" i="6"/>
  <c r="C2240" i="6"/>
  <c r="C2241" i="6"/>
  <c r="C2242" i="6"/>
  <c r="C2243" i="6"/>
  <c r="C2244" i="6"/>
  <c r="C2245" i="6"/>
  <c r="C2245" i="12"/>
  <c r="C2246" i="6"/>
  <c r="C2247" i="6"/>
  <c r="C2248" i="6"/>
  <c r="C2249" i="6"/>
  <c r="C2250" i="6"/>
  <c r="C2251" i="6"/>
  <c r="C2252" i="6"/>
  <c r="C2253" i="6"/>
  <c r="C2253" i="12"/>
  <c r="C2254" i="6"/>
  <c r="C2254" i="12"/>
  <c r="C2255" i="6"/>
  <c r="C2256" i="6"/>
  <c r="C2257" i="6"/>
  <c r="C2258" i="6"/>
  <c r="C2259" i="6"/>
  <c r="C2260" i="6"/>
  <c r="C2261" i="6"/>
  <c r="C2261" i="12"/>
  <c r="C2262" i="6"/>
  <c r="C2263" i="6"/>
  <c r="C2264" i="6"/>
  <c r="C2264" i="12"/>
  <c r="C2265" i="6"/>
  <c r="C2266" i="6"/>
  <c r="C2267" i="6"/>
  <c r="C2268" i="6"/>
  <c r="C2269" i="6"/>
  <c r="C2269" i="12"/>
  <c r="C2270" i="6"/>
  <c r="C2271" i="6"/>
  <c r="C2272" i="6"/>
  <c r="C2272" i="12"/>
  <c r="C2273" i="6"/>
  <c r="C2274" i="6"/>
  <c r="C2275" i="6"/>
  <c r="C2276" i="6"/>
  <c r="C2277" i="6"/>
  <c r="C2277" i="12"/>
  <c r="C2278" i="6"/>
  <c r="C2278" i="12"/>
  <c r="C2279" i="6"/>
  <c r="C2280" i="6"/>
  <c r="C2281" i="6"/>
  <c r="C2282" i="6"/>
  <c r="C2283" i="6"/>
  <c r="C2284" i="6"/>
  <c r="C2285" i="6"/>
  <c r="C2285" i="12"/>
  <c r="C2286" i="6"/>
  <c r="C2287" i="6"/>
  <c r="C2288" i="6"/>
  <c r="C2288" i="12"/>
  <c r="C2289" i="6"/>
  <c r="C2290" i="6"/>
  <c r="C2291" i="6"/>
  <c r="C2292" i="6"/>
  <c r="C2293" i="6"/>
  <c r="C2293" i="12"/>
  <c r="C2294" i="6"/>
  <c r="C2294" i="12"/>
  <c r="C2295" i="6"/>
  <c r="C2296" i="6"/>
  <c r="C2297" i="6"/>
  <c r="C2298" i="6"/>
  <c r="C2298" i="12"/>
  <c r="C2299" i="6"/>
  <c r="C2300" i="6"/>
  <c r="C2301" i="6"/>
  <c r="C2302" i="6"/>
  <c r="C2303" i="6"/>
  <c r="C2304" i="6"/>
  <c r="C2305" i="6"/>
  <c r="C2306" i="6"/>
  <c r="C2307" i="6"/>
  <c r="C2308" i="6"/>
  <c r="C2309" i="6"/>
  <c r="C2309" i="12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4" i="12" s="1"/>
  <c r="C3745" i="6"/>
  <c r="C3746" i="6"/>
  <c r="C3747" i="6"/>
  <c r="C3748" i="6"/>
  <c r="C3749" i="6"/>
  <c r="B3749" i="6"/>
  <c r="C3750" i="6"/>
  <c r="C3751" i="6"/>
  <c r="C3752" i="6"/>
  <c r="C3753" i="6"/>
  <c r="B3753" i="6"/>
  <c r="C3754" i="6"/>
  <c r="B3754" i="6"/>
  <c r="C3755" i="6"/>
  <c r="C3755" i="12" s="1"/>
  <c r="C3756" i="6"/>
  <c r="B3756" i="6"/>
  <c r="C3757" i="6"/>
  <c r="B3757" i="6"/>
  <c r="C3758" i="6"/>
  <c r="C3758" i="12" s="1"/>
  <c r="B3758" i="6"/>
  <c r="C3759" i="6"/>
  <c r="C3759" i="12" s="1"/>
  <c r="C3760" i="6"/>
  <c r="C3761" i="6"/>
  <c r="C3761" i="12" s="1"/>
  <c r="B3761" i="6"/>
  <c r="C3762" i="6"/>
  <c r="B3762" i="6"/>
  <c r="C3763" i="6"/>
  <c r="B3763" i="6"/>
  <c r="C3764" i="6"/>
  <c r="B3764" i="6"/>
  <c r="C3765" i="6"/>
  <c r="C3765" i="12" s="1"/>
  <c r="B3765" i="6"/>
  <c r="C3766" i="6"/>
  <c r="C3766" i="12" s="1"/>
  <c r="B3766" i="6"/>
  <c r="C3767" i="6"/>
  <c r="B3767" i="6"/>
  <c r="C3768" i="6"/>
  <c r="B3768" i="6"/>
  <c r="C2366" i="12"/>
  <c r="C2365" i="12"/>
  <c r="C2358" i="12"/>
  <c r="C2342" i="12"/>
  <c r="C2341" i="12"/>
  <c r="C2333" i="12"/>
  <c r="C2332" i="12"/>
  <c r="C2330" i="12"/>
  <c r="C2326" i="12"/>
  <c r="C2325" i="12"/>
  <c r="C2318" i="12"/>
  <c r="C2270" i="12"/>
  <c r="C2260" i="12"/>
  <c r="C2246" i="12"/>
  <c r="C2230" i="12"/>
  <c r="C2190" i="12"/>
  <c r="C2054" i="12"/>
  <c r="C2046" i="12"/>
  <c r="C2014" i="12"/>
  <c r="C1822" i="12"/>
  <c r="C3" i="12"/>
  <c r="D25" i="7"/>
  <c r="E25" i="7" s="1"/>
  <c r="F25" i="7" s="1"/>
  <c r="C6" i="7"/>
  <c r="C6" i="14"/>
  <c r="C2742" i="12"/>
  <c r="C2734" i="12"/>
  <c r="C2726" i="12"/>
  <c r="C2718" i="12"/>
  <c r="C2710" i="12"/>
  <c r="C2702" i="12"/>
  <c r="C2694" i="12"/>
  <c r="C2686" i="12"/>
  <c r="C2678" i="12"/>
  <c r="C2670" i="12"/>
  <c r="C2662" i="12"/>
  <c r="C2654" i="12"/>
  <c r="C2646" i="12"/>
  <c r="C2638" i="12"/>
  <c r="C2630" i="12"/>
  <c r="C2622" i="12"/>
  <c r="C2614" i="12"/>
  <c r="C2608" i="12"/>
  <c r="C2606" i="12"/>
  <c r="C2598" i="12"/>
  <c r="C2590" i="12"/>
  <c r="C2558" i="12"/>
  <c r="C2550" i="12"/>
  <c r="C2542" i="12"/>
  <c r="C2534" i="12"/>
  <c r="C2526" i="12"/>
  <c r="C2518" i="12"/>
  <c r="C2510" i="12"/>
  <c r="C2502" i="12"/>
  <c r="C2494" i="12"/>
  <c r="C2486" i="12"/>
  <c r="C2478" i="12"/>
  <c r="C2470" i="12"/>
  <c r="C2462" i="12"/>
  <c r="C2454" i="12"/>
  <c r="C2450" i="12"/>
  <c r="C2447" i="12"/>
  <c r="C2446" i="12"/>
  <c r="C2445" i="12"/>
  <c r="C2438" i="12"/>
  <c r="C2431" i="12"/>
  <c r="C2430" i="12"/>
  <c r="C2429" i="12"/>
  <c r="C2426" i="12"/>
  <c r="C2422" i="12"/>
  <c r="C2418" i="12"/>
  <c r="C2416" i="12"/>
  <c r="C2415" i="12"/>
  <c r="C2414" i="12"/>
  <c r="C2406" i="12"/>
  <c r="C2402" i="12"/>
  <c r="C2398" i="12"/>
  <c r="C2397" i="12"/>
  <c r="C2392" i="12"/>
  <c r="C2389" i="12"/>
  <c r="C2380" i="12"/>
  <c r="C2370" i="12"/>
  <c r="C2368" i="12"/>
  <c r="C2357" i="12"/>
  <c r="C2350" i="12"/>
  <c r="C2346" i="12"/>
  <c r="C2322" i="12"/>
  <c r="C2286" i="12"/>
  <c r="C2266" i="12"/>
  <c r="C2262" i="12"/>
  <c r="C2250" i="12"/>
  <c r="C2226" i="12"/>
  <c r="C2206" i="12"/>
  <c r="C2178" i="12"/>
  <c r="C2154" i="12"/>
  <c r="C2130" i="12"/>
  <c r="C2058" i="12"/>
  <c r="C2038" i="12"/>
  <c r="C2034" i="12"/>
  <c r="C2010" i="12"/>
  <c r="C2009" i="12"/>
  <c r="C2006" i="12"/>
  <c r="C1986" i="12"/>
  <c r="C1966" i="12"/>
  <c r="C1962" i="12"/>
  <c r="Y27" i="14"/>
  <c r="S21" i="7"/>
  <c r="S13" i="7"/>
  <c r="S5" i="7"/>
  <c r="C27" i="7"/>
  <c r="C27" i="14"/>
  <c r="B27" i="7"/>
  <c r="S27" i="7"/>
  <c r="A27" i="7"/>
  <c r="D27" i="7"/>
  <c r="E27" i="7" s="1"/>
  <c r="F27" i="7" s="1"/>
  <c r="C26" i="7"/>
  <c r="C26" i="14"/>
  <c r="B26" i="7"/>
  <c r="S26" i="7"/>
  <c r="A26" i="7"/>
  <c r="D26" i="7"/>
  <c r="V26" i="7" s="1"/>
  <c r="C25" i="7"/>
  <c r="B25" i="7"/>
  <c r="S25" i="7"/>
  <c r="A25" i="7"/>
  <c r="C24" i="7"/>
  <c r="C24" i="14"/>
  <c r="B24" i="7"/>
  <c r="S24" i="7"/>
  <c r="A24" i="7"/>
  <c r="D24" i="7"/>
  <c r="E24" i="7" s="1"/>
  <c r="F24" i="7" s="1"/>
  <c r="C23" i="7"/>
  <c r="B23" i="7"/>
  <c r="S23" i="7"/>
  <c r="A23" i="7"/>
  <c r="D23" i="7"/>
  <c r="D22" i="7"/>
  <c r="E22" i="7" s="1"/>
  <c r="F22" i="7" s="1"/>
  <c r="C22" i="7"/>
  <c r="C22" i="14"/>
  <c r="B22" i="7"/>
  <c r="S22" i="7"/>
  <c r="A22" i="7"/>
  <c r="C21" i="7"/>
  <c r="C21" i="14"/>
  <c r="B21" i="7"/>
  <c r="A21" i="7"/>
  <c r="D21" i="7"/>
  <c r="E21" i="7" s="1"/>
  <c r="F21" i="7" s="1"/>
  <c r="D20" i="7"/>
  <c r="E20" i="7" s="1"/>
  <c r="F20" i="7" s="1"/>
  <c r="C20" i="7"/>
  <c r="B20" i="7"/>
  <c r="S20" i="7"/>
  <c r="A20" i="7"/>
  <c r="C19" i="7"/>
  <c r="C19" i="14"/>
  <c r="B19" i="7"/>
  <c r="S19" i="7"/>
  <c r="A19" i="7"/>
  <c r="D19" i="7"/>
  <c r="E19" i="7" s="1"/>
  <c r="F19" i="7" s="1"/>
  <c r="D18" i="7"/>
  <c r="E18" i="7" s="1"/>
  <c r="F18" i="7" s="1"/>
  <c r="C18" i="7"/>
  <c r="C18" i="14"/>
  <c r="B18" i="7"/>
  <c r="S18" i="7"/>
  <c r="A18" i="7"/>
  <c r="C17" i="7"/>
  <c r="C17" i="14"/>
  <c r="B17" i="7"/>
  <c r="S17" i="7"/>
  <c r="A17" i="7"/>
  <c r="D17" i="7"/>
  <c r="E17" i="7" s="1"/>
  <c r="F17" i="7" s="1"/>
  <c r="D16" i="7"/>
  <c r="E16" i="7" s="1"/>
  <c r="F16" i="7" s="1"/>
  <c r="C16" i="7"/>
  <c r="B16" i="7"/>
  <c r="S16" i="7"/>
  <c r="A16" i="7"/>
  <c r="C15" i="7"/>
  <c r="C15" i="14"/>
  <c r="B15" i="7"/>
  <c r="S15" i="7"/>
  <c r="A15" i="7"/>
  <c r="D15" i="7"/>
  <c r="E15" i="7" s="1"/>
  <c r="F15" i="7" s="1"/>
  <c r="C14" i="7"/>
  <c r="C14" i="14"/>
  <c r="B14" i="7"/>
  <c r="S14" i="7"/>
  <c r="A14" i="7"/>
  <c r="D14" i="7"/>
  <c r="E14" i="7" s="1"/>
  <c r="F14" i="7" s="1"/>
  <c r="C13" i="7"/>
  <c r="C13" i="14"/>
  <c r="B13" i="7"/>
  <c r="A13" i="7"/>
  <c r="D13" i="7"/>
  <c r="E13" i="7" s="1"/>
  <c r="F13" i="7" s="1"/>
  <c r="C12" i="7"/>
  <c r="C12" i="14"/>
  <c r="B12" i="7"/>
  <c r="S12" i="7"/>
  <c r="A12" i="7"/>
  <c r="C11" i="7"/>
  <c r="B11" i="7"/>
  <c r="S11" i="7"/>
  <c r="A11" i="7"/>
  <c r="D11" i="7"/>
  <c r="E11" i="7" s="1"/>
  <c r="F11" i="7" s="1"/>
  <c r="C10" i="7"/>
  <c r="C10" i="14"/>
  <c r="B10" i="7"/>
  <c r="S10" i="7"/>
  <c r="A10" i="7"/>
  <c r="D10" i="7"/>
  <c r="E10" i="7" s="1"/>
  <c r="F10" i="7" s="1"/>
  <c r="D9" i="7"/>
  <c r="E9" i="7" s="1"/>
  <c r="F9" i="7" s="1"/>
  <c r="C9" i="7"/>
  <c r="B9" i="7"/>
  <c r="S9" i="7"/>
  <c r="A9" i="7"/>
  <c r="C8" i="7"/>
  <c r="B8" i="7"/>
  <c r="S8" i="7"/>
  <c r="A8" i="7"/>
  <c r="D8" i="7"/>
  <c r="E8" i="7" s="1"/>
  <c r="F8" i="7" s="1"/>
  <c r="C7" i="7"/>
  <c r="C7" i="14"/>
  <c r="B7" i="7"/>
  <c r="S7" i="7"/>
  <c r="A7" i="7"/>
  <c r="D7" i="7"/>
  <c r="E7" i="7" s="1"/>
  <c r="F7" i="7" s="1"/>
  <c r="B6" i="7"/>
  <c r="S6" i="7"/>
  <c r="A6" i="7"/>
  <c r="D6" i="7"/>
  <c r="E6" i="7" s="1"/>
  <c r="F6" i="7" s="1"/>
  <c r="C5" i="7"/>
  <c r="C5" i="14"/>
  <c r="B5" i="7"/>
  <c r="A5" i="7"/>
  <c r="D5" i="7"/>
  <c r="E5" i="7" s="1"/>
  <c r="F5" i="7" s="1"/>
  <c r="C4" i="7"/>
  <c r="C4" i="14"/>
  <c r="B4" i="7"/>
  <c r="S4" i="7"/>
  <c r="A4" i="7"/>
  <c r="D4" i="7"/>
  <c r="E4" i="7" s="1"/>
  <c r="F4" i="7" s="1"/>
  <c r="C25" i="14"/>
  <c r="C20" i="14"/>
  <c r="C16" i="14"/>
  <c r="C11" i="14"/>
  <c r="C8" i="14"/>
  <c r="B27" i="14"/>
  <c r="A27" i="14"/>
  <c r="B26" i="14"/>
  <c r="A26" i="14"/>
  <c r="T26" i="14"/>
  <c r="B25" i="14"/>
  <c r="A25" i="14"/>
  <c r="N25" i="14"/>
  <c r="B24" i="14"/>
  <c r="A24" i="14"/>
  <c r="T24" i="14"/>
  <c r="C23" i="14"/>
  <c r="B23" i="14"/>
  <c r="A23" i="14"/>
  <c r="W23" i="14"/>
  <c r="B22" i="14"/>
  <c r="A22" i="14"/>
  <c r="S22" i="14"/>
  <c r="T22" i="7" s="1"/>
  <c r="O21" i="14"/>
  <c r="I21" i="14"/>
  <c r="B21" i="14"/>
  <c r="A21" i="14"/>
  <c r="N21" i="14"/>
  <c r="B20" i="14"/>
  <c r="A20" i="14"/>
  <c r="T20" i="14"/>
  <c r="B19" i="14"/>
  <c r="A19" i="14"/>
  <c r="V19" i="14"/>
  <c r="R18" i="14"/>
  <c r="M18" i="14"/>
  <c r="B18" i="14"/>
  <c r="A18" i="14"/>
  <c r="T18" i="14"/>
  <c r="B17" i="14"/>
  <c r="A17" i="14"/>
  <c r="S16" i="14"/>
  <c r="T16" i="7" s="1"/>
  <c r="N16" i="14"/>
  <c r="B16" i="14"/>
  <c r="A16" i="14"/>
  <c r="Q16" i="14"/>
  <c r="Q15" i="14"/>
  <c r="N15" i="14"/>
  <c r="M15" i="14"/>
  <c r="B15" i="14"/>
  <c r="A15" i="14"/>
  <c r="S14" i="14"/>
  <c r="T14" i="7" s="1"/>
  <c r="G14" i="7" s="1"/>
  <c r="R14" i="14"/>
  <c r="O14" i="14"/>
  <c r="B14" i="14"/>
  <c r="A14" i="14"/>
  <c r="Q14" i="14"/>
  <c r="B13" i="14"/>
  <c r="A13" i="14"/>
  <c r="Y13" i="14"/>
  <c r="B12" i="14"/>
  <c r="A12" i="14"/>
  <c r="X12" i="14"/>
  <c r="N11" i="14"/>
  <c r="B11" i="14"/>
  <c r="A11" i="14"/>
  <c r="X10" i="14"/>
  <c r="B10" i="14"/>
  <c r="A10" i="14"/>
  <c r="X9" i="14"/>
  <c r="C9" i="14"/>
  <c r="B9" i="14"/>
  <c r="A9" i="14"/>
  <c r="Y9" i="14"/>
  <c r="X8" i="14"/>
  <c r="B8" i="14"/>
  <c r="A8" i="14"/>
  <c r="W8" i="14"/>
  <c r="O7" i="14"/>
  <c r="N7" i="14"/>
  <c r="B7" i="14"/>
  <c r="A7" i="14"/>
  <c r="X7" i="14"/>
  <c r="B6" i="14"/>
  <c r="A6" i="14"/>
  <c r="U5" i="14"/>
  <c r="R5" i="14"/>
  <c r="P5" i="14"/>
  <c r="O5" i="14"/>
  <c r="N5" i="14"/>
  <c r="B5" i="14"/>
  <c r="A5" i="14"/>
  <c r="X5" i="14"/>
  <c r="B4" i="14"/>
  <c r="A4" i="14"/>
  <c r="B35" i="13"/>
  <c r="A35" i="13"/>
  <c r="B34" i="13"/>
  <c r="A34" i="13"/>
  <c r="B33" i="13"/>
  <c r="A33" i="13"/>
  <c r="B32" i="13"/>
  <c r="A32" i="13"/>
  <c r="B31" i="13"/>
  <c r="A31" i="13"/>
  <c r="B30" i="13"/>
  <c r="A30" i="13"/>
  <c r="B29" i="13"/>
  <c r="A29" i="13"/>
  <c r="B28" i="13"/>
  <c r="A28" i="13"/>
  <c r="B27" i="13"/>
  <c r="A27" i="13"/>
  <c r="B26" i="13"/>
  <c r="A26" i="13"/>
  <c r="B25" i="13"/>
  <c r="A25" i="13"/>
  <c r="B24" i="13"/>
  <c r="A24" i="13"/>
  <c r="B23" i="13"/>
  <c r="A23" i="13"/>
  <c r="B22" i="13"/>
  <c r="A22" i="13"/>
  <c r="B21" i="13"/>
  <c r="A21" i="13"/>
  <c r="B20" i="13"/>
  <c r="A20" i="13"/>
  <c r="B19" i="13"/>
  <c r="A19" i="13"/>
  <c r="B18" i="13"/>
  <c r="A18" i="13"/>
  <c r="B17" i="13"/>
  <c r="A17" i="13"/>
  <c r="B16" i="13"/>
  <c r="A16" i="13"/>
  <c r="B15" i="13"/>
  <c r="A15" i="13"/>
  <c r="B14" i="13"/>
  <c r="A14" i="13"/>
  <c r="B13" i="13"/>
  <c r="A13" i="13"/>
  <c r="B12" i="13"/>
  <c r="A12" i="13"/>
  <c r="B3755" i="6"/>
  <c r="L3755" i="6" s="1"/>
  <c r="D3755" i="6"/>
  <c r="M3755" i="6"/>
  <c r="N3755" i="6"/>
  <c r="O3755" i="6"/>
  <c r="D3756" i="6"/>
  <c r="M3756" i="6"/>
  <c r="N3756" i="6"/>
  <c r="O3756" i="6"/>
  <c r="C2317" i="12"/>
  <c r="C2407" i="12"/>
  <c r="C2410" i="12"/>
  <c r="C2413" i="12"/>
  <c r="C2421" i="12"/>
  <c r="C2423" i="12"/>
  <c r="C2434" i="12"/>
  <c r="C2437" i="12"/>
  <c r="C2439" i="12"/>
  <c r="C2442" i="12"/>
  <c r="C2455" i="12"/>
  <c r="C2458" i="12"/>
  <c r="C2461" i="12"/>
  <c r="C2463" i="12"/>
  <c r="C2469" i="12"/>
  <c r="C2471" i="12"/>
  <c r="C2474" i="12"/>
  <c r="C2479" i="12"/>
  <c r="C2482" i="12"/>
  <c r="C2485" i="12"/>
  <c r="C2487" i="12"/>
  <c r="C2493" i="12"/>
  <c r="C2495" i="12"/>
  <c r="C2498" i="12"/>
  <c r="C2503" i="12"/>
  <c r="C2506" i="12"/>
  <c r="C2509" i="12"/>
  <c r="C2511" i="12"/>
  <c r="C2517" i="12"/>
  <c r="C2519" i="12"/>
  <c r="C2522" i="12"/>
  <c r="C2527" i="12"/>
  <c r="C2530" i="12"/>
  <c r="C2533" i="12"/>
  <c r="C2535" i="12"/>
  <c r="C2538" i="12"/>
  <c r="C2541" i="12"/>
  <c r="C2543" i="12"/>
  <c r="C2546" i="12"/>
  <c r="C2551" i="12"/>
  <c r="C2554" i="12"/>
  <c r="C2557" i="12"/>
  <c r="C2559" i="12"/>
  <c r="D3766" i="6"/>
  <c r="M3766" i="6"/>
  <c r="N3766" i="6"/>
  <c r="O3766" i="6"/>
  <c r="L3765" i="6"/>
  <c r="D3765" i="6"/>
  <c r="D3765" i="12" s="1"/>
  <c r="P3765" i="12" s="1"/>
  <c r="M3765" i="6"/>
  <c r="M3765" i="12" s="1"/>
  <c r="N3765" i="6"/>
  <c r="O3765" i="6"/>
  <c r="D3764" i="6"/>
  <c r="D3764" i="12" s="1"/>
  <c r="P3764" i="12" s="1"/>
  <c r="M3764" i="6"/>
  <c r="N3764" i="6"/>
  <c r="O3764" i="6"/>
  <c r="C2613" i="12"/>
  <c r="C2611" i="12"/>
  <c r="C2610" i="12"/>
  <c r="C2605" i="12"/>
  <c r="C2603" i="12"/>
  <c r="C2602" i="12"/>
  <c r="C2601" i="12"/>
  <c r="C2597" i="12"/>
  <c r="C2596" i="12"/>
  <c r="C2594" i="12"/>
  <c r="C2589" i="12"/>
  <c r="C2584" i="12"/>
  <c r="C2548" i="12"/>
  <c r="C2524" i="12"/>
  <c r="C2514" i="12"/>
  <c r="C2500" i="12"/>
  <c r="C2490" i="12"/>
  <c r="B3752" i="6"/>
  <c r="D3752" i="6"/>
  <c r="M3752" i="6"/>
  <c r="N3752" i="6"/>
  <c r="O3752" i="6"/>
  <c r="L3763" i="6"/>
  <c r="L3762" i="6"/>
  <c r="D3763" i="6"/>
  <c r="M3763" i="6"/>
  <c r="N3763" i="6"/>
  <c r="O3763" i="6"/>
  <c r="L3768" i="6"/>
  <c r="L3767" i="6"/>
  <c r="L3761" i="6"/>
  <c r="L3760" i="6"/>
  <c r="L3759" i="6"/>
  <c r="L3758" i="6"/>
  <c r="L3757" i="6"/>
  <c r="L3754" i="6"/>
  <c r="L3753" i="6"/>
  <c r="L3751" i="6"/>
  <c r="L3750" i="6"/>
  <c r="L3749" i="6"/>
  <c r="L3748" i="6"/>
  <c r="L3747" i="6"/>
  <c r="L3746" i="6"/>
  <c r="L3745" i="6"/>
  <c r="L3744" i="6"/>
  <c r="L3743" i="6"/>
  <c r="L3742" i="6"/>
  <c r="L3741" i="6"/>
  <c r="L3740" i="6"/>
  <c r="L3739" i="6"/>
  <c r="L3738" i="6"/>
  <c r="L3737" i="6"/>
  <c r="L3736" i="6"/>
  <c r="L3735" i="6"/>
  <c r="L3734" i="6"/>
  <c r="L3733" i="6"/>
  <c r="L3732" i="6"/>
  <c r="L3731" i="6"/>
  <c r="L3730" i="6"/>
  <c r="L3729" i="6"/>
  <c r="L3728" i="6"/>
  <c r="L3727" i="6"/>
  <c r="L3726" i="6"/>
  <c r="L3725" i="6"/>
  <c r="L3724" i="6"/>
  <c r="L3723" i="6"/>
  <c r="L3722" i="6"/>
  <c r="L3721" i="6"/>
  <c r="L3720" i="6"/>
  <c r="L3719" i="6"/>
  <c r="L3718" i="6"/>
  <c r="L3717" i="6"/>
  <c r="L3716" i="6"/>
  <c r="L3715" i="6"/>
  <c r="L3714" i="6"/>
  <c r="L3713" i="6"/>
  <c r="L3712" i="6"/>
  <c r="L3711" i="6"/>
  <c r="L3710" i="6"/>
  <c r="L3709" i="6"/>
  <c r="L3708" i="6"/>
  <c r="L3707" i="6"/>
  <c r="L3706" i="6"/>
  <c r="L3705" i="6"/>
  <c r="L3704" i="6"/>
  <c r="L3703" i="6"/>
  <c r="L3702" i="6"/>
  <c r="L3701" i="6"/>
  <c r="L3700" i="6"/>
  <c r="L3699" i="6"/>
  <c r="L3698" i="6"/>
  <c r="L3697" i="6"/>
  <c r="L3696" i="6"/>
  <c r="L3695" i="6"/>
  <c r="L3694" i="6"/>
  <c r="L3693" i="6"/>
  <c r="L3692" i="6"/>
  <c r="L3691" i="6"/>
  <c r="L3690" i="6"/>
  <c r="L3689" i="6"/>
  <c r="L3688" i="6"/>
  <c r="L3687" i="6"/>
  <c r="L3686" i="6"/>
  <c r="L3685" i="6"/>
  <c r="L3684" i="6"/>
  <c r="L3683" i="6"/>
  <c r="L3682" i="6"/>
  <c r="L3681" i="6"/>
  <c r="L3680" i="6"/>
  <c r="L3679" i="6"/>
  <c r="L3678" i="6"/>
  <c r="L3677" i="6"/>
  <c r="L3676" i="6"/>
  <c r="L3675" i="6"/>
  <c r="L3674" i="6"/>
  <c r="L3673" i="6"/>
  <c r="L3672" i="6"/>
  <c r="L3671" i="6"/>
  <c r="L3670" i="6"/>
  <c r="L3669" i="6"/>
  <c r="L3668" i="6"/>
  <c r="L3667" i="6"/>
  <c r="L3666" i="6"/>
  <c r="L3665" i="6"/>
  <c r="L3664" i="6"/>
  <c r="L3663" i="6"/>
  <c r="L3662" i="6"/>
  <c r="L3661" i="6"/>
  <c r="L3660" i="6"/>
  <c r="L3659" i="6"/>
  <c r="L3658" i="6"/>
  <c r="L3657" i="6"/>
  <c r="L3656" i="6"/>
  <c r="L3655" i="6"/>
  <c r="L3654" i="6"/>
  <c r="L3653" i="6"/>
  <c r="L3652" i="6"/>
  <c r="L3651" i="6"/>
  <c r="L3650" i="6"/>
  <c r="L3649" i="6"/>
  <c r="L3648" i="6"/>
  <c r="L3647" i="6"/>
  <c r="L3646" i="6"/>
  <c r="L3645" i="6"/>
  <c r="L3644" i="6"/>
  <c r="L3643" i="6"/>
  <c r="L3642" i="6"/>
  <c r="L3641" i="6"/>
  <c r="L3640" i="6"/>
  <c r="L3639" i="6"/>
  <c r="L3638" i="6"/>
  <c r="L3637" i="6"/>
  <c r="L3636" i="6"/>
  <c r="L3635" i="6"/>
  <c r="L3634" i="6"/>
  <c r="L3633" i="6"/>
  <c r="L3632" i="6"/>
  <c r="L3631" i="6"/>
  <c r="L3630" i="6"/>
  <c r="L3629" i="6"/>
  <c r="L3628" i="6"/>
  <c r="L3627" i="6"/>
  <c r="L3626" i="6"/>
  <c r="L3625" i="6"/>
  <c r="L3624" i="6"/>
  <c r="L3623" i="6"/>
  <c r="L3622" i="6"/>
  <c r="L3621" i="6"/>
  <c r="L3620" i="6"/>
  <c r="L3619" i="6"/>
  <c r="L3618" i="6"/>
  <c r="L3617" i="6"/>
  <c r="L3616" i="6"/>
  <c r="L3615" i="6"/>
  <c r="L3614" i="6"/>
  <c r="L3613" i="6"/>
  <c r="L3612" i="6"/>
  <c r="L3611" i="6"/>
  <c r="L3610" i="6"/>
  <c r="L3609" i="6"/>
  <c r="L3608" i="6"/>
  <c r="L3607" i="6"/>
  <c r="L3606" i="6"/>
  <c r="L3605" i="6"/>
  <c r="L3604" i="6"/>
  <c r="L3603" i="6"/>
  <c r="L3602" i="6"/>
  <c r="L3601" i="6"/>
  <c r="L3600" i="6"/>
  <c r="L3599" i="6"/>
  <c r="L3598" i="6"/>
  <c r="L3597" i="6"/>
  <c r="L3596" i="6"/>
  <c r="L3595" i="6"/>
  <c r="L3594" i="6"/>
  <c r="L3593" i="6"/>
  <c r="L3592" i="6"/>
  <c r="L3591" i="6"/>
  <c r="L3590" i="6"/>
  <c r="L3589" i="6"/>
  <c r="L3588" i="6"/>
  <c r="L3587" i="6"/>
  <c r="L3586" i="6"/>
  <c r="L3585" i="6"/>
  <c r="L3584" i="6"/>
  <c r="L3583" i="6"/>
  <c r="L3582" i="6"/>
  <c r="L3581" i="6"/>
  <c r="L3580" i="6"/>
  <c r="L3579" i="6"/>
  <c r="L3578" i="6"/>
  <c r="L3577" i="6"/>
  <c r="L3576" i="6"/>
  <c r="L3575" i="6"/>
  <c r="L3574" i="6"/>
  <c r="L3573" i="6"/>
  <c r="L3572" i="6"/>
  <c r="L3571" i="6"/>
  <c r="L3570" i="6"/>
  <c r="L3569" i="6"/>
  <c r="L3568" i="6"/>
  <c r="L3567" i="6"/>
  <c r="L3566" i="6"/>
  <c r="L3565" i="6"/>
  <c r="L3564" i="6"/>
  <c r="L3563" i="6"/>
  <c r="L3562" i="6"/>
  <c r="L3561" i="6"/>
  <c r="L3560" i="6"/>
  <c r="L3559" i="6"/>
  <c r="L3558" i="6"/>
  <c r="L3557" i="6"/>
  <c r="L3556" i="6"/>
  <c r="L3555" i="6"/>
  <c r="L3554" i="6"/>
  <c r="L3553" i="6"/>
  <c r="L3552" i="6"/>
  <c r="L3551" i="6"/>
  <c r="L3550" i="6"/>
  <c r="L3549" i="6"/>
  <c r="L3548" i="6"/>
  <c r="L3547" i="6"/>
  <c r="L3546" i="6"/>
  <c r="L3545" i="6"/>
  <c r="L3544" i="6"/>
  <c r="L3543" i="6"/>
  <c r="L3542" i="6"/>
  <c r="L3541" i="6"/>
  <c r="L3540" i="6"/>
  <c r="L3539" i="6"/>
  <c r="L3538" i="6"/>
  <c r="L3537" i="6"/>
  <c r="L3536" i="6"/>
  <c r="L3535" i="6"/>
  <c r="L3534" i="6"/>
  <c r="L3533" i="6"/>
  <c r="L3532" i="6"/>
  <c r="L3531" i="6"/>
  <c r="L3530" i="6"/>
  <c r="L3529" i="6"/>
  <c r="L3528" i="6"/>
  <c r="L3527" i="6"/>
  <c r="L3526" i="6"/>
  <c r="L3525" i="6"/>
  <c r="L3524" i="6"/>
  <c r="L3523" i="6"/>
  <c r="L3522" i="6"/>
  <c r="L3521" i="6"/>
  <c r="L3520" i="6"/>
  <c r="L3519" i="6"/>
  <c r="L3518" i="6"/>
  <c r="L3517" i="6"/>
  <c r="L3516" i="6"/>
  <c r="L3515" i="6"/>
  <c r="L3514" i="6"/>
  <c r="L3513" i="6"/>
  <c r="L3512" i="6"/>
  <c r="L3511" i="6"/>
  <c r="L3510" i="6"/>
  <c r="L3509" i="6"/>
  <c r="L3508" i="6"/>
  <c r="L3507" i="6"/>
  <c r="L3506" i="6"/>
  <c r="L3505" i="6"/>
  <c r="L3504" i="6"/>
  <c r="L3503" i="6"/>
  <c r="L3502" i="6"/>
  <c r="L3501" i="6"/>
  <c r="L3500" i="6"/>
  <c r="L3499" i="6"/>
  <c r="L3498" i="6"/>
  <c r="L3497" i="6"/>
  <c r="L3496" i="6"/>
  <c r="L3495" i="6"/>
  <c r="L3494" i="6"/>
  <c r="L3493" i="6"/>
  <c r="L3492" i="6"/>
  <c r="L3491" i="6"/>
  <c r="L3490" i="6"/>
  <c r="L3489" i="6"/>
  <c r="L3488" i="6"/>
  <c r="L3487" i="6"/>
  <c r="L3486" i="6"/>
  <c r="L3485" i="6"/>
  <c r="L3484" i="6"/>
  <c r="L3483" i="6"/>
  <c r="L3482" i="6"/>
  <c r="L3481" i="6"/>
  <c r="L3480" i="6"/>
  <c r="L3479" i="6"/>
  <c r="L3478" i="6"/>
  <c r="L3477" i="6"/>
  <c r="L3476" i="6"/>
  <c r="L3475" i="6"/>
  <c r="L3474" i="6"/>
  <c r="L3473" i="6"/>
  <c r="L3472" i="6"/>
  <c r="L3471" i="6"/>
  <c r="L3470" i="6"/>
  <c r="L3469" i="6"/>
  <c r="L3468" i="6"/>
  <c r="L3467" i="6"/>
  <c r="L3466" i="6"/>
  <c r="L3465" i="6"/>
  <c r="L3464" i="6"/>
  <c r="L3463" i="6"/>
  <c r="L3462" i="6"/>
  <c r="L3461" i="6"/>
  <c r="L3460" i="6"/>
  <c r="L3459" i="6"/>
  <c r="L3458" i="6"/>
  <c r="L3457" i="6"/>
  <c r="L3456" i="6"/>
  <c r="L3455" i="6"/>
  <c r="L3454" i="6"/>
  <c r="L3453" i="6"/>
  <c r="L3452" i="6"/>
  <c r="L3451" i="6"/>
  <c r="L3450" i="6"/>
  <c r="L3449" i="6"/>
  <c r="L3448" i="6"/>
  <c r="L3447" i="6"/>
  <c r="L3446" i="6"/>
  <c r="L3445" i="6"/>
  <c r="L3444" i="6"/>
  <c r="L3443" i="6"/>
  <c r="L3442" i="6"/>
  <c r="L3441" i="6"/>
  <c r="L3440" i="6"/>
  <c r="L3439" i="6"/>
  <c r="L3438" i="6"/>
  <c r="L3437" i="6"/>
  <c r="L3436" i="6"/>
  <c r="L3435" i="6"/>
  <c r="L3434" i="6"/>
  <c r="L3433" i="6"/>
  <c r="L3432" i="6"/>
  <c r="L3431" i="6"/>
  <c r="L3430" i="6"/>
  <c r="L3429" i="6"/>
  <c r="L3428" i="6"/>
  <c r="L3427" i="6"/>
  <c r="L3426" i="6"/>
  <c r="L3425" i="6"/>
  <c r="L3424" i="6"/>
  <c r="L3423" i="6"/>
  <c r="L3422" i="6"/>
  <c r="L3421" i="6"/>
  <c r="L3420" i="6"/>
  <c r="L3419" i="6"/>
  <c r="L3418" i="6"/>
  <c r="L3417" i="6"/>
  <c r="L3416" i="6"/>
  <c r="L3415" i="6"/>
  <c r="L3414" i="6"/>
  <c r="L3413" i="6"/>
  <c r="L3412" i="6"/>
  <c r="L3411" i="6"/>
  <c r="L3410" i="6"/>
  <c r="L3409" i="6"/>
  <c r="L3408" i="6"/>
  <c r="L3407" i="6"/>
  <c r="L3406" i="6"/>
  <c r="L3405" i="6"/>
  <c r="L3404" i="6"/>
  <c r="L3403" i="6"/>
  <c r="L3402" i="6"/>
  <c r="L3401" i="6"/>
  <c r="L3400" i="6"/>
  <c r="L3399" i="6"/>
  <c r="L3398" i="6"/>
  <c r="L3397" i="6"/>
  <c r="L3396" i="6"/>
  <c r="L3395" i="6"/>
  <c r="L3394" i="6"/>
  <c r="L3393" i="6"/>
  <c r="L3392" i="6"/>
  <c r="L3391" i="6"/>
  <c r="L3390" i="6"/>
  <c r="L3389" i="6"/>
  <c r="L3388" i="6"/>
  <c r="L3387" i="6"/>
  <c r="L3386" i="6"/>
  <c r="L3385" i="6"/>
  <c r="L3384" i="6"/>
  <c r="L3383" i="6"/>
  <c r="L3382" i="6"/>
  <c r="L3381" i="6"/>
  <c r="L3380" i="6"/>
  <c r="L3379" i="6"/>
  <c r="L3378" i="6"/>
  <c r="L3377" i="6"/>
  <c r="L3376" i="6"/>
  <c r="L3375" i="6"/>
  <c r="L3374" i="6"/>
  <c r="L3373" i="6"/>
  <c r="L3372" i="6"/>
  <c r="L3371" i="6"/>
  <c r="L3370" i="6"/>
  <c r="L3369" i="6"/>
  <c r="L3368" i="6"/>
  <c r="L3367" i="6"/>
  <c r="L3366" i="6"/>
  <c r="L3365" i="6"/>
  <c r="L3364" i="6"/>
  <c r="L3363" i="6"/>
  <c r="L3362" i="6"/>
  <c r="L3361" i="6"/>
  <c r="L3360" i="6"/>
  <c r="L3359" i="6"/>
  <c r="L3358" i="6"/>
  <c r="L3357" i="6"/>
  <c r="L3356" i="6"/>
  <c r="L3355" i="6"/>
  <c r="L3354" i="6"/>
  <c r="L3353" i="6"/>
  <c r="L3352" i="6"/>
  <c r="L3351" i="6"/>
  <c r="L3350" i="6"/>
  <c r="L3349" i="6"/>
  <c r="L3348" i="6"/>
  <c r="L3347" i="6"/>
  <c r="L3346" i="6"/>
  <c r="L3345" i="6"/>
  <c r="L3344" i="6"/>
  <c r="L3343" i="6"/>
  <c r="L3342" i="6"/>
  <c r="L3341" i="6"/>
  <c r="L3340" i="6"/>
  <c r="L3339" i="6"/>
  <c r="L3338" i="6"/>
  <c r="L3337" i="6"/>
  <c r="L3336" i="6"/>
  <c r="L3335" i="6"/>
  <c r="L3334" i="6"/>
  <c r="L3333" i="6"/>
  <c r="L3332" i="6"/>
  <c r="L3331" i="6"/>
  <c r="L3330" i="6"/>
  <c r="L3329" i="6"/>
  <c r="L3328" i="6"/>
  <c r="L3327" i="6"/>
  <c r="L3326" i="6"/>
  <c r="L3325" i="6"/>
  <c r="L3324" i="6"/>
  <c r="L3323" i="6"/>
  <c r="L3322" i="6"/>
  <c r="L3321" i="6"/>
  <c r="L3320" i="6"/>
  <c r="L3319" i="6"/>
  <c r="L3318" i="6"/>
  <c r="L3317" i="6"/>
  <c r="L3316" i="6"/>
  <c r="L3315" i="6"/>
  <c r="L3314" i="6"/>
  <c r="L3313" i="6"/>
  <c r="L3312" i="6"/>
  <c r="L3311" i="6"/>
  <c r="L3310" i="6"/>
  <c r="L3309" i="6"/>
  <c r="L3308" i="6"/>
  <c r="L3307" i="6"/>
  <c r="L3306" i="6"/>
  <c r="L3305" i="6"/>
  <c r="L3304" i="6"/>
  <c r="L3303" i="6"/>
  <c r="L3302" i="6"/>
  <c r="L3301" i="6"/>
  <c r="L3300" i="6"/>
  <c r="L3299" i="6"/>
  <c r="L3298" i="6"/>
  <c r="L3297" i="6"/>
  <c r="L3296" i="6"/>
  <c r="L3295" i="6"/>
  <c r="L3294" i="6"/>
  <c r="L3293" i="6"/>
  <c r="L3292" i="6"/>
  <c r="L3291" i="6"/>
  <c r="L3290" i="6"/>
  <c r="L3289" i="6"/>
  <c r="L3288" i="6"/>
  <c r="L3287" i="6"/>
  <c r="L3286" i="6"/>
  <c r="L3285" i="6"/>
  <c r="L3284" i="6"/>
  <c r="L3283" i="6"/>
  <c r="L3282" i="6"/>
  <c r="L3281" i="6"/>
  <c r="L3280" i="6"/>
  <c r="L3279" i="6"/>
  <c r="L3278" i="6"/>
  <c r="L3277" i="6"/>
  <c r="L3276" i="6"/>
  <c r="L3275" i="6"/>
  <c r="L3274" i="6"/>
  <c r="L3273" i="6"/>
  <c r="L3272" i="6"/>
  <c r="L3271" i="6"/>
  <c r="L3270" i="6"/>
  <c r="L3269" i="6"/>
  <c r="L3268" i="6"/>
  <c r="L3267" i="6"/>
  <c r="L3266" i="6"/>
  <c r="L3265" i="6"/>
  <c r="L3264" i="6"/>
  <c r="L3263" i="6"/>
  <c r="L3262" i="6"/>
  <c r="L3261" i="6"/>
  <c r="L3260" i="6"/>
  <c r="L3259" i="6"/>
  <c r="L3258" i="6"/>
  <c r="L3257" i="6"/>
  <c r="L3256" i="6"/>
  <c r="L3255" i="6"/>
  <c r="L3254" i="6"/>
  <c r="L3253" i="6"/>
  <c r="L3252" i="6"/>
  <c r="L3251" i="6"/>
  <c r="L3250" i="6"/>
  <c r="L3249" i="6"/>
  <c r="L3248" i="6"/>
  <c r="L3247" i="6"/>
  <c r="L3246" i="6"/>
  <c r="L3245" i="6"/>
  <c r="L3244" i="6"/>
  <c r="L3243" i="6"/>
  <c r="L3242" i="6"/>
  <c r="L3241" i="6"/>
  <c r="L3240" i="6"/>
  <c r="L3239" i="6"/>
  <c r="L3238" i="6"/>
  <c r="L3237" i="6"/>
  <c r="L3236" i="6"/>
  <c r="L3235" i="6"/>
  <c r="L3234" i="6"/>
  <c r="L3233" i="6"/>
  <c r="L3232" i="6"/>
  <c r="L3231" i="6"/>
  <c r="L3230" i="6"/>
  <c r="L3229" i="6"/>
  <c r="L3228" i="6"/>
  <c r="L3227" i="6"/>
  <c r="L3226" i="6"/>
  <c r="L3225" i="6"/>
  <c r="L3224" i="6"/>
  <c r="L3223" i="6"/>
  <c r="L3222" i="6"/>
  <c r="L3221" i="6"/>
  <c r="L3220" i="6"/>
  <c r="L3219" i="6"/>
  <c r="L3218" i="6"/>
  <c r="L3217" i="6"/>
  <c r="L3216" i="6"/>
  <c r="L3215" i="6"/>
  <c r="L3214" i="6"/>
  <c r="L3213" i="6"/>
  <c r="L3212" i="6"/>
  <c r="L3211" i="6"/>
  <c r="L3210" i="6"/>
  <c r="L3209" i="6"/>
  <c r="L3208" i="6"/>
  <c r="L3207" i="6"/>
  <c r="L3206" i="6"/>
  <c r="L3205" i="6"/>
  <c r="L3204" i="6"/>
  <c r="L3203" i="6"/>
  <c r="L3202" i="6"/>
  <c r="L3201" i="6"/>
  <c r="L3200" i="6"/>
  <c r="L3199" i="6"/>
  <c r="L3198" i="6"/>
  <c r="L3197" i="6"/>
  <c r="L3196" i="6"/>
  <c r="L3195" i="6"/>
  <c r="L3194" i="6"/>
  <c r="L3193" i="6"/>
  <c r="L3192" i="6"/>
  <c r="L3191" i="6"/>
  <c r="L3190" i="6"/>
  <c r="L3189" i="6"/>
  <c r="L3188" i="6"/>
  <c r="L3187" i="6"/>
  <c r="L3186" i="6"/>
  <c r="L3185" i="6"/>
  <c r="L3184" i="6"/>
  <c r="L3183" i="6"/>
  <c r="L3182" i="6"/>
  <c r="L3181" i="6"/>
  <c r="L3180" i="6"/>
  <c r="L3179" i="6"/>
  <c r="L3178" i="6"/>
  <c r="L3177" i="6"/>
  <c r="L3176" i="6"/>
  <c r="L3175" i="6"/>
  <c r="L3174" i="6"/>
  <c r="L3173" i="6"/>
  <c r="L3172" i="6"/>
  <c r="L3171" i="6"/>
  <c r="L3170" i="6"/>
  <c r="L3169" i="6"/>
  <c r="L3168" i="6"/>
  <c r="L3167" i="6"/>
  <c r="L3166" i="6"/>
  <c r="L3165" i="6"/>
  <c r="L3164" i="6"/>
  <c r="L3163" i="6"/>
  <c r="L3162" i="6"/>
  <c r="L3161" i="6"/>
  <c r="L3160" i="6"/>
  <c r="L3159" i="6"/>
  <c r="L3158" i="6"/>
  <c r="L3157" i="6"/>
  <c r="L3156" i="6"/>
  <c r="L3155" i="6"/>
  <c r="L3154" i="6"/>
  <c r="L3153" i="6"/>
  <c r="L3152" i="6"/>
  <c r="L3151" i="6"/>
  <c r="L3150" i="6"/>
  <c r="L3149" i="6"/>
  <c r="L3148" i="6"/>
  <c r="L3147" i="6"/>
  <c r="L3146" i="6"/>
  <c r="L3145" i="6"/>
  <c r="L3144" i="6"/>
  <c r="L3143" i="6"/>
  <c r="L3142" i="6"/>
  <c r="L3141" i="6"/>
  <c r="L3140" i="6"/>
  <c r="L3139" i="6"/>
  <c r="L3138" i="6"/>
  <c r="L3137" i="6"/>
  <c r="L3136" i="6"/>
  <c r="L3135" i="6"/>
  <c r="L3134" i="6"/>
  <c r="L3133" i="6"/>
  <c r="L3132" i="6"/>
  <c r="L3131" i="6"/>
  <c r="L3130" i="6"/>
  <c r="L3129" i="6"/>
  <c r="L3128" i="6"/>
  <c r="L3127" i="6"/>
  <c r="L3126" i="6"/>
  <c r="L3125" i="6"/>
  <c r="L3124" i="6"/>
  <c r="L3123" i="6"/>
  <c r="L3122" i="6"/>
  <c r="L3121" i="6"/>
  <c r="L3120" i="6"/>
  <c r="L3119" i="6"/>
  <c r="L3118" i="6"/>
  <c r="L3117" i="6"/>
  <c r="L3116" i="6"/>
  <c r="L3115" i="6"/>
  <c r="L3114" i="6"/>
  <c r="L3113" i="6"/>
  <c r="L3112" i="6"/>
  <c r="L3111" i="6"/>
  <c r="L3110" i="6"/>
  <c r="L3109" i="6"/>
  <c r="L3108" i="6"/>
  <c r="L3107" i="6"/>
  <c r="L3106" i="6"/>
  <c r="L3105" i="6"/>
  <c r="L3104" i="6"/>
  <c r="L3103" i="6"/>
  <c r="L3102" i="6"/>
  <c r="L3101" i="6"/>
  <c r="L3100" i="6"/>
  <c r="L3099" i="6"/>
  <c r="L3098" i="6"/>
  <c r="L3097" i="6"/>
  <c r="L3096" i="6"/>
  <c r="L3095" i="6"/>
  <c r="L3094" i="6"/>
  <c r="L3093" i="6"/>
  <c r="L3092" i="6"/>
  <c r="L3091" i="6"/>
  <c r="L3090" i="6"/>
  <c r="L3089" i="6"/>
  <c r="L3088" i="6"/>
  <c r="L3087" i="6"/>
  <c r="L3086" i="6"/>
  <c r="L3085" i="6"/>
  <c r="L3084" i="6"/>
  <c r="L3083" i="6"/>
  <c r="L3082" i="6"/>
  <c r="L3081" i="6"/>
  <c r="L3080" i="6"/>
  <c r="L3079" i="6"/>
  <c r="L3078" i="6"/>
  <c r="L3077" i="6"/>
  <c r="L3076" i="6"/>
  <c r="L3075" i="6"/>
  <c r="L3074" i="6"/>
  <c r="L3073" i="6"/>
  <c r="L3072" i="6"/>
  <c r="L3071" i="6"/>
  <c r="L3070" i="6"/>
  <c r="L3069" i="6"/>
  <c r="L3068" i="6"/>
  <c r="L3067" i="6"/>
  <c r="L3066" i="6"/>
  <c r="L3065" i="6"/>
  <c r="L3064" i="6"/>
  <c r="L3063" i="6"/>
  <c r="L3062" i="6"/>
  <c r="L3061" i="6"/>
  <c r="L3060" i="6"/>
  <c r="L3059" i="6"/>
  <c r="L3058" i="6"/>
  <c r="L3057" i="6"/>
  <c r="L3056" i="6"/>
  <c r="L3055" i="6"/>
  <c r="L3054" i="6"/>
  <c r="L3053" i="6"/>
  <c r="L3052" i="6"/>
  <c r="L3051" i="6"/>
  <c r="L3050" i="6"/>
  <c r="L3049" i="6"/>
  <c r="L3048" i="6"/>
  <c r="L3047" i="6"/>
  <c r="L3046" i="6"/>
  <c r="L3045" i="6"/>
  <c r="L3044" i="6"/>
  <c r="L3043" i="6"/>
  <c r="L3042" i="6"/>
  <c r="L3041" i="6"/>
  <c r="L3040" i="6"/>
  <c r="L3039" i="6"/>
  <c r="L3038" i="6"/>
  <c r="L3037" i="6"/>
  <c r="L3036" i="6"/>
  <c r="L3035" i="6"/>
  <c r="L3034" i="6"/>
  <c r="L3033" i="6"/>
  <c r="L3032" i="6"/>
  <c r="L3031" i="6"/>
  <c r="L3030" i="6"/>
  <c r="L3029" i="6"/>
  <c r="L3028" i="6"/>
  <c r="L3027" i="6"/>
  <c r="L3026" i="6"/>
  <c r="L3025" i="6"/>
  <c r="L3024" i="6"/>
  <c r="L3023" i="6"/>
  <c r="L3022" i="6"/>
  <c r="L3021" i="6"/>
  <c r="L3020" i="6"/>
  <c r="L3019" i="6"/>
  <c r="L3018" i="6"/>
  <c r="L3017" i="6"/>
  <c r="L3016" i="6"/>
  <c r="L3015" i="6"/>
  <c r="L3014" i="6"/>
  <c r="L3013" i="6"/>
  <c r="L3012" i="6"/>
  <c r="L3011" i="6"/>
  <c r="L3010" i="6"/>
  <c r="L3009" i="6"/>
  <c r="L3008" i="6"/>
  <c r="L3007" i="6"/>
  <c r="L3006" i="6"/>
  <c r="L3005" i="6"/>
  <c r="L3004" i="6"/>
  <c r="L3003" i="6"/>
  <c r="L3002" i="6"/>
  <c r="L3001" i="6"/>
  <c r="L3000" i="6"/>
  <c r="L2999" i="6"/>
  <c r="L2998" i="6"/>
  <c r="L2997" i="6"/>
  <c r="L2996" i="6"/>
  <c r="L2995" i="6"/>
  <c r="L2994" i="6"/>
  <c r="L2993" i="6"/>
  <c r="L2992" i="6"/>
  <c r="L2991" i="6"/>
  <c r="L2990" i="6"/>
  <c r="L2989" i="6"/>
  <c r="L2988" i="6"/>
  <c r="L2987" i="6"/>
  <c r="L2986" i="6"/>
  <c r="L2985" i="6"/>
  <c r="L2984" i="6"/>
  <c r="L2983" i="6"/>
  <c r="L2982" i="6"/>
  <c r="L2981" i="6"/>
  <c r="L2980" i="6"/>
  <c r="L2979" i="6"/>
  <c r="L2978" i="6"/>
  <c r="L2977" i="6"/>
  <c r="L2976" i="6"/>
  <c r="L2975" i="6"/>
  <c r="L2974" i="6"/>
  <c r="L2973" i="6"/>
  <c r="L2972" i="6"/>
  <c r="L2971" i="6"/>
  <c r="L2970" i="6"/>
  <c r="L2969" i="6"/>
  <c r="L2968" i="6"/>
  <c r="L2967" i="6"/>
  <c r="L2966" i="6"/>
  <c r="L2965" i="6"/>
  <c r="L2964" i="6"/>
  <c r="L2963" i="6"/>
  <c r="L2962" i="6"/>
  <c r="L2961" i="6"/>
  <c r="L2960" i="6"/>
  <c r="L2959" i="6"/>
  <c r="L2958" i="6"/>
  <c r="L2957" i="6"/>
  <c r="L2956" i="6"/>
  <c r="L2955" i="6"/>
  <c r="L2954" i="6"/>
  <c r="L2953" i="6"/>
  <c r="L2952" i="6"/>
  <c r="L2951" i="6"/>
  <c r="L2950" i="6"/>
  <c r="L2949" i="6"/>
  <c r="L2948" i="6"/>
  <c r="L2947" i="6"/>
  <c r="L2946" i="6"/>
  <c r="L2945" i="6"/>
  <c r="L2944" i="6"/>
  <c r="L2943" i="6"/>
  <c r="L2942" i="6"/>
  <c r="L2941" i="6"/>
  <c r="L2940" i="6"/>
  <c r="L2939" i="6"/>
  <c r="L2938" i="6"/>
  <c r="L2937" i="6"/>
  <c r="L2936" i="6"/>
  <c r="L2935" i="6"/>
  <c r="L2934" i="6"/>
  <c r="L2933" i="6"/>
  <c r="L2932" i="6"/>
  <c r="L2931" i="6"/>
  <c r="L2930" i="6"/>
  <c r="L2929" i="6"/>
  <c r="L2928" i="6"/>
  <c r="L2927" i="6"/>
  <c r="L2926" i="6"/>
  <c r="L2925" i="6"/>
  <c r="L2924" i="6"/>
  <c r="L2923" i="6"/>
  <c r="L2922" i="6"/>
  <c r="L2921" i="6"/>
  <c r="L2920" i="6"/>
  <c r="L2919" i="6"/>
  <c r="L2918" i="6"/>
  <c r="L2917" i="6"/>
  <c r="L2916" i="6"/>
  <c r="L2915" i="6"/>
  <c r="L2914" i="6"/>
  <c r="L2913" i="6"/>
  <c r="L2912" i="6"/>
  <c r="L2911" i="6"/>
  <c r="L2910" i="6"/>
  <c r="L2909" i="6"/>
  <c r="L2908" i="6"/>
  <c r="L2907" i="6"/>
  <c r="L2906" i="6"/>
  <c r="L2905" i="6"/>
  <c r="L2904" i="6"/>
  <c r="L2903" i="6"/>
  <c r="L2902" i="6"/>
  <c r="L2901" i="6"/>
  <c r="L2900" i="6"/>
  <c r="L2899" i="6"/>
  <c r="L2898" i="6"/>
  <c r="L2897" i="6"/>
  <c r="L2896" i="6"/>
  <c r="L2895" i="6"/>
  <c r="L2894" i="6"/>
  <c r="L2893" i="6"/>
  <c r="L2892" i="6"/>
  <c r="L2891" i="6"/>
  <c r="L2890" i="6"/>
  <c r="L2889" i="6"/>
  <c r="L2888" i="6"/>
  <c r="L2887" i="6"/>
  <c r="L2886" i="6"/>
  <c r="L2885" i="6"/>
  <c r="L2884" i="6"/>
  <c r="L2883" i="6"/>
  <c r="L2882" i="6"/>
  <c r="L2881" i="6"/>
  <c r="L2880" i="6"/>
  <c r="L2879" i="6"/>
  <c r="L2878" i="6"/>
  <c r="L2877" i="6"/>
  <c r="L2876" i="6"/>
  <c r="L2875" i="6"/>
  <c r="L2874" i="6"/>
  <c r="L2873" i="6"/>
  <c r="L2872" i="6"/>
  <c r="L2871" i="6"/>
  <c r="L2870" i="6"/>
  <c r="L2869" i="6"/>
  <c r="L2868" i="6"/>
  <c r="L2867" i="6"/>
  <c r="L2866" i="6"/>
  <c r="L2865" i="6"/>
  <c r="L2864" i="6"/>
  <c r="L2863" i="6"/>
  <c r="L2862" i="6"/>
  <c r="L2861" i="6"/>
  <c r="L2860" i="6"/>
  <c r="L2859" i="6"/>
  <c r="L2858" i="6"/>
  <c r="L2857" i="6"/>
  <c r="L2856" i="6"/>
  <c r="L2855" i="6"/>
  <c r="L2854" i="6"/>
  <c r="L2853" i="6"/>
  <c r="L2852" i="6"/>
  <c r="L2851" i="6"/>
  <c r="L2850" i="6"/>
  <c r="L2849" i="6"/>
  <c r="L2848" i="6"/>
  <c r="L2847" i="6"/>
  <c r="L2846" i="6"/>
  <c r="L2845" i="6"/>
  <c r="L2844" i="6"/>
  <c r="L2843" i="6"/>
  <c r="L2842" i="6"/>
  <c r="L2841" i="6"/>
  <c r="L2840" i="6"/>
  <c r="L2839" i="6"/>
  <c r="L2838" i="6"/>
  <c r="L2837" i="6"/>
  <c r="L2836" i="6"/>
  <c r="L2835" i="6"/>
  <c r="L2834" i="6"/>
  <c r="L2833" i="6"/>
  <c r="L2832" i="6"/>
  <c r="L2831" i="6"/>
  <c r="L2830" i="6"/>
  <c r="L2829" i="6"/>
  <c r="L2828" i="6"/>
  <c r="L2827" i="6"/>
  <c r="L2826" i="6"/>
  <c r="L2825" i="6"/>
  <c r="L2824" i="6"/>
  <c r="L2823" i="6"/>
  <c r="L2822" i="6"/>
  <c r="L2821" i="6"/>
  <c r="L2820" i="6"/>
  <c r="L2819" i="6"/>
  <c r="L2818" i="6"/>
  <c r="L2817" i="6"/>
  <c r="L2816" i="6"/>
  <c r="L2815" i="6"/>
  <c r="L2814" i="6"/>
  <c r="L2813" i="6"/>
  <c r="L2812" i="6"/>
  <c r="L2811" i="6"/>
  <c r="L2810" i="6"/>
  <c r="L2809" i="6"/>
  <c r="L2808" i="6"/>
  <c r="L2807" i="6"/>
  <c r="L2806" i="6"/>
  <c r="L2805" i="6"/>
  <c r="L2804" i="6"/>
  <c r="L2803" i="6"/>
  <c r="L2802" i="6"/>
  <c r="L2801" i="6"/>
  <c r="L2800" i="6"/>
  <c r="L2799" i="6"/>
  <c r="L2798" i="6"/>
  <c r="L2797" i="6"/>
  <c r="L2796" i="6"/>
  <c r="L2795" i="6"/>
  <c r="L2794" i="6"/>
  <c r="L2793" i="6"/>
  <c r="L2792" i="6"/>
  <c r="L2791" i="6"/>
  <c r="L2790" i="6"/>
  <c r="L2789" i="6"/>
  <c r="L2788" i="6"/>
  <c r="L2787" i="6"/>
  <c r="L2786" i="6"/>
  <c r="L2785" i="6"/>
  <c r="L2784" i="6"/>
  <c r="L2783" i="6"/>
  <c r="L2782" i="6"/>
  <c r="L2781" i="6"/>
  <c r="L2780" i="6"/>
  <c r="L2779" i="6"/>
  <c r="L2778" i="6"/>
  <c r="L2777" i="6"/>
  <c r="L2776" i="6"/>
  <c r="L2775" i="6"/>
  <c r="L2774" i="6"/>
  <c r="L2773" i="6"/>
  <c r="L2772" i="6"/>
  <c r="L2771" i="6"/>
  <c r="L2770" i="6"/>
  <c r="L2769" i="6"/>
  <c r="L2768" i="6"/>
  <c r="L2767" i="6"/>
  <c r="L2766" i="6"/>
  <c r="L2765" i="6"/>
  <c r="L2764" i="6"/>
  <c r="L2763" i="6"/>
  <c r="L2762" i="6"/>
  <c r="L2761" i="6"/>
  <c r="L2760" i="6"/>
  <c r="L2759" i="6"/>
  <c r="L2758" i="6"/>
  <c r="L2757" i="6"/>
  <c r="L2756" i="6"/>
  <c r="L2755" i="6"/>
  <c r="L2754" i="6"/>
  <c r="L2753" i="6"/>
  <c r="L2752" i="6"/>
  <c r="L2751" i="6"/>
  <c r="L2750" i="6"/>
  <c r="L2749" i="6"/>
  <c r="L2748" i="6"/>
  <c r="L2747" i="6"/>
  <c r="L2746" i="6"/>
  <c r="L2745" i="6"/>
  <c r="L2744" i="6"/>
  <c r="L2743" i="6"/>
  <c r="L2742" i="6"/>
  <c r="L2741" i="6"/>
  <c r="L2740" i="6"/>
  <c r="L2739" i="6"/>
  <c r="L2738" i="6"/>
  <c r="L2737" i="6"/>
  <c r="L2736" i="6"/>
  <c r="L2735" i="6"/>
  <c r="L2734" i="6"/>
  <c r="L2733" i="6"/>
  <c r="L2732" i="6"/>
  <c r="L2731" i="6"/>
  <c r="L2730" i="6"/>
  <c r="L2729" i="6"/>
  <c r="L2728" i="6"/>
  <c r="L2727" i="6"/>
  <c r="L2726" i="6"/>
  <c r="L2725" i="6"/>
  <c r="L2724" i="6"/>
  <c r="L2723" i="6"/>
  <c r="L2722" i="6"/>
  <c r="L2721" i="6"/>
  <c r="L2720" i="6"/>
  <c r="L2719" i="6"/>
  <c r="L2718" i="6"/>
  <c r="L2717" i="6"/>
  <c r="L2716" i="6"/>
  <c r="L2715" i="6"/>
  <c r="L2714" i="6"/>
  <c r="L2713" i="6"/>
  <c r="L2712" i="6"/>
  <c r="L2711" i="6"/>
  <c r="L2710" i="6"/>
  <c r="L2709" i="6"/>
  <c r="L2708" i="6"/>
  <c r="L2707" i="6"/>
  <c r="L2706" i="6"/>
  <c r="L2705" i="6"/>
  <c r="L2704" i="6"/>
  <c r="L2703" i="6"/>
  <c r="L2702" i="6"/>
  <c r="L2701" i="6"/>
  <c r="L2700" i="6"/>
  <c r="L2699" i="6"/>
  <c r="L2698" i="6"/>
  <c r="L2697" i="6"/>
  <c r="L2696" i="6"/>
  <c r="L2695" i="6"/>
  <c r="L2694" i="6"/>
  <c r="L2693" i="6"/>
  <c r="L2692" i="6"/>
  <c r="L2691" i="6"/>
  <c r="L2690" i="6"/>
  <c r="L2689" i="6"/>
  <c r="L2688" i="6"/>
  <c r="L2687" i="6"/>
  <c r="L2686" i="6"/>
  <c r="L2685" i="6"/>
  <c r="L2684" i="6"/>
  <c r="L2683" i="6"/>
  <c r="L2682" i="6"/>
  <c r="L2681" i="6"/>
  <c r="L2680" i="6"/>
  <c r="L2679" i="6"/>
  <c r="L2678" i="6"/>
  <c r="L2677" i="6"/>
  <c r="L2676" i="6"/>
  <c r="L2675" i="6"/>
  <c r="L2674" i="6"/>
  <c r="L2673" i="6"/>
  <c r="L2672" i="6"/>
  <c r="L2671" i="6"/>
  <c r="L2670" i="6"/>
  <c r="L2669" i="6"/>
  <c r="L2668" i="6"/>
  <c r="L2667" i="6"/>
  <c r="L2666" i="6"/>
  <c r="L2665" i="6"/>
  <c r="L2664" i="6"/>
  <c r="L2663" i="6"/>
  <c r="L2662" i="6"/>
  <c r="L2661" i="6"/>
  <c r="L2660" i="6"/>
  <c r="L2659" i="6"/>
  <c r="L2658" i="6"/>
  <c r="L2657" i="6"/>
  <c r="L2656" i="6"/>
  <c r="L2655" i="6"/>
  <c r="L2654" i="6"/>
  <c r="L2653" i="6"/>
  <c r="L2652" i="6"/>
  <c r="L2651" i="6"/>
  <c r="L2650" i="6"/>
  <c r="L2649" i="6"/>
  <c r="L2648" i="6"/>
  <c r="L2647" i="6"/>
  <c r="L2646" i="6"/>
  <c r="L2645" i="6"/>
  <c r="L2644" i="6"/>
  <c r="L2643" i="6"/>
  <c r="L2642" i="6"/>
  <c r="L2641" i="6"/>
  <c r="L2640" i="6"/>
  <c r="L2639" i="6"/>
  <c r="L2638" i="6"/>
  <c r="L2637" i="6"/>
  <c r="L2636" i="6"/>
  <c r="L2635" i="6"/>
  <c r="L2634" i="6"/>
  <c r="L2633" i="6"/>
  <c r="L2632" i="6"/>
  <c r="L2631" i="6"/>
  <c r="L2630" i="6"/>
  <c r="L2629" i="6"/>
  <c r="L2628" i="6"/>
  <c r="L2627" i="6"/>
  <c r="L2626" i="6"/>
  <c r="L2625" i="6"/>
  <c r="L2624" i="6"/>
  <c r="L2623" i="6"/>
  <c r="L2622" i="6"/>
  <c r="L2621" i="6"/>
  <c r="L2620" i="6"/>
  <c r="L2619" i="6"/>
  <c r="L2618" i="6"/>
  <c r="L2617" i="6"/>
  <c r="L2616" i="6"/>
  <c r="L2615" i="6"/>
  <c r="L2614" i="6"/>
  <c r="L2613" i="6"/>
  <c r="L2612" i="6"/>
  <c r="L2611" i="6"/>
  <c r="L2610" i="6"/>
  <c r="L2609" i="6"/>
  <c r="L2608" i="6"/>
  <c r="L2607" i="6"/>
  <c r="L2606" i="6"/>
  <c r="L2605" i="6"/>
  <c r="L2604" i="6"/>
  <c r="L2603" i="6"/>
  <c r="L2602" i="6"/>
  <c r="L2601" i="6"/>
  <c r="L2600" i="6"/>
  <c r="L2599" i="6"/>
  <c r="L2598" i="6"/>
  <c r="L2597" i="6"/>
  <c r="L2596" i="6"/>
  <c r="L2595" i="6"/>
  <c r="L2594" i="6"/>
  <c r="L2593" i="6"/>
  <c r="L2592" i="6"/>
  <c r="L2591" i="6"/>
  <c r="L2590" i="6"/>
  <c r="L2589" i="6"/>
  <c r="L2588" i="6"/>
  <c r="L2587" i="6"/>
  <c r="L2586" i="6"/>
  <c r="L2585" i="6"/>
  <c r="L2584" i="6"/>
  <c r="L2583" i="6"/>
  <c r="L2582" i="6"/>
  <c r="L2581" i="6"/>
  <c r="L2580" i="6"/>
  <c r="L2579" i="6"/>
  <c r="L2578" i="6"/>
  <c r="L2577" i="6"/>
  <c r="L2576" i="6"/>
  <c r="L2575" i="6"/>
  <c r="L2574" i="6"/>
  <c r="L2573" i="6"/>
  <c r="L2572" i="6"/>
  <c r="L2571" i="6"/>
  <c r="L2570" i="6"/>
  <c r="L2569" i="6"/>
  <c r="L2568" i="6"/>
  <c r="L2567" i="6"/>
  <c r="L2566" i="6"/>
  <c r="L2565" i="6"/>
  <c r="L2564" i="6"/>
  <c r="L2563" i="6"/>
  <c r="L2562" i="6"/>
  <c r="L2561" i="6"/>
  <c r="L2560" i="6"/>
  <c r="L2559" i="6"/>
  <c r="L2558" i="6"/>
  <c r="L2557" i="6"/>
  <c r="L2556" i="6"/>
  <c r="L2555" i="6"/>
  <c r="L2554" i="6"/>
  <c r="L2553" i="6"/>
  <c r="L2552" i="6"/>
  <c r="L2551" i="6"/>
  <c r="L2550" i="6"/>
  <c r="L2549" i="6"/>
  <c r="L2548" i="6"/>
  <c r="L2547" i="6"/>
  <c r="L2546" i="6"/>
  <c r="L2545" i="6"/>
  <c r="L2544" i="6"/>
  <c r="L2543" i="6"/>
  <c r="L2542" i="6"/>
  <c r="L2541" i="6"/>
  <c r="L2540" i="6"/>
  <c r="L2539" i="6"/>
  <c r="L2538" i="6"/>
  <c r="L2537" i="6"/>
  <c r="L2536" i="6"/>
  <c r="L2535" i="6"/>
  <c r="L2534" i="6"/>
  <c r="L2533" i="6"/>
  <c r="L2532" i="6"/>
  <c r="L2531" i="6"/>
  <c r="L2530" i="6"/>
  <c r="L2529" i="6"/>
  <c r="L2528" i="6"/>
  <c r="L2527" i="6"/>
  <c r="L2526" i="6"/>
  <c r="L2525" i="6"/>
  <c r="L2524" i="6"/>
  <c r="L2523" i="6"/>
  <c r="L2522" i="6"/>
  <c r="L2521" i="6"/>
  <c r="L2520" i="6"/>
  <c r="L2519" i="6"/>
  <c r="L2518" i="6"/>
  <c r="L2517" i="6"/>
  <c r="L2516" i="6"/>
  <c r="L2515" i="6"/>
  <c r="L2514" i="6"/>
  <c r="L2513" i="6"/>
  <c r="L2512" i="6"/>
  <c r="L2511" i="6"/>
  <c r="L2510" i="6"/>
  <c r="L2509" i="6"/>
  <c r="L2508" i="6"/>
  <c r="L2507" i="6"/>
  <c r="L2506" i="6"/>
  <c r="L2505" i="6"/>
  <c r="L2504" i="6"/>
  <c r="L2503" i="6"/>
  <c r="L2502" i="6"/>
  <c r="L2501" i="6"/>
  <c r="L2500" i="6"/>
  <c r="L2499" i="6"/>
  <c r="L2498" i="6"/>
  <c r="L2497" i="6"/>
  <c r="L2496" i="6"/>
  <c r="L2495" i="6"/>
  <c r="L2494" i="6"/>
  <c r="L2493" i="6"/>
  <c r="L2492" i="6"/>
  <c r="L2491" i="6"/>
  <c r="L2490" i="6"/>
  <c r="L2489" i="6"/>
  <c r="L2488" i="6"/>
  <c r="L2487" i="6"/>
  <c r="L2486" i="6"/>
  <c r="L2485" i="6"/>
  <c r="L2484" i="6"/>
  <c r="L2483" i="6"/>
  <c r="L2482" i="6"/>
  <c r="L2481" i="6"/>
  <c r="L2480" i="6"/>
  <c r="L2479" i="6"/>
  <c r="L2478" i="6"/>
  <c r="L2477" i="6"/>
  <c r="L2476" i="6"/>
  <c r="L2475" i="6"/>
  <c r="L2474" i="6"/>
  <c r="L2473" i="6"/>
  <c r="L2472" i="6"/>
  <c r="L2471" i="6"/>
  <c r="L2470" i="6"/>
  <c r="L2469" i="6"/>
  <c r="L2468" i="6"/>
  <c r="L2467" i="6"/>
  <c r="L2466" i="6"/>
  <c r="L2465" i="6"/>
  <c r="L2464" i="6"/>
  <c r="L2463" i="6"/>
  <c r="L2462" i="6"/>
  <c r="L2461" i="6"/>
  <c r="L2460" i="6"/>
  <c r="L2459" i="6"/>
  <c r="L2458" i="6"/>
  <c r="L2457" i="6"/>
  <c r="L2456" i="6"/>
  <c r="L2455" i="6"/>
  <c r="L2454" i="6"/>
  <c r="L2453" i="6"/>
  <c r="L2452" i="6"/>
  <c r="L2451" i="6"/>
  <c r="L2450" i="6"/>
  <c r="L2449" i="6"/>
  <c r="L2448" i="6"/>
  <c r="L2447" i="6"/>
  <c r="L2446" i="6"/>
  <c r="L2445" i="6"/>
  <c r="L2444" i="6"/>
  <c r="L2443" i="6"/>
  <c r="L2442" i="6"/>
  <c r="L2441" i="6"/>
  <c r="L2440" i="6"/>
  <c r="L2439" i="6"/>
  <c r="L2438" i="6"/>
  <c r="L2437" i="6"/>
  <c r="L2436" i="6"/>
  <c r="L2435" i="6"/>
  <c r="L2434" i="6"/>
  <c r="L2433" i="6"/>
  <c r="L2432" i="6"/>
  <c r="L2431" i="6"/>
  <c r="L2430" i="6"/>
  <c r="L2429" i="6"/>
  <c r="L2428" i="6"/>
  <c r="L2427" i="6"/>
  <c r="L2426" i="6"/>
  <c r="L2425" i="6"/>
  <c r="L2424" i="6"/>
  <c r="L2423" i="6"/>
  <c r="L2422" i="6"/>
  <c r="L2421" i="6"/>
  <c r="L2420" i="6"/>
  <c r="L2419" i="6"/>
  <c r="L2418" i="6"/>
  <c r="L2417" i="6"/>
  <c r="L2416" i="6"/>
  <c r="L2415" i="6"/>
  <c r="L2414" i="6"/>
  <c r="L2413" i="6"/>
  <c r="L2412" i="6"/>
  <c r="L2411" i="6"/>
  <c r="L2410" i="6"/>
  <c r="L2409" i="6"/>
  <c r="L2408" i="6"/>
  <c r="L2407" i="6"/>
  <c r="L2406" i="6"/>
  <c r="L2405" i="6"/>
  <c r="L2404" i="6"/>
  <c r="L2403" i="6"/>
  <c r="L2402" i="6"/>
  <c r="L2401" i="6"/>
  <c r="L2400" i="6"/>
  <c r="L2399" i="6"/>
  <c r="L2398" i="6"/>
  <c r="L2397" i="6"/>
  <c r="L2396" i="6"/>
  <c r="L2395" i="6"/>
  <c r="L2394" i="6"/>
  <c r="L2393" i="6"/>
  <c r="L2392" i="6"/>
  <c r="L2391" i="6"/>
  <c r="L2390" i="6"/>
  <c r="L2389" i="6"/>
  <c r="L2388" i="6"/>
  <c r="L2387" i="6"/>
  <c r="L2386" i="6"/>
  <c r="L2385" i="6"/>
  <c r="L2384" i="6"/>
  <c r="L2383" i="6"/>
  <c r="L2382" i="6"/>
  <c r="L2381" i="6"/>
  <c r="L2380" i="6"/>
  <c r="L2379" i="6"/>
  <c r="L2378" i="6"/>
  <c r="L2377" i="6"/>
  <c r="L2376" i="6"/>
  <c r="L2375" i="6"/>
  <c r="L2374" i="6"/>
  <c r="L2373" i="6"/>
  <c r="L2372" i="6"/>
  <c r="L2371" i="6"/>
  <c r="L2370" i="6"/>
  <c r="L2369" i="6"/>
  <c r="L2368" i="6"/>
  <c r="L2367" i="6"/>
  <c r="L2366" i="6"/>
  <c r="L2365" i="6"/>
  <c r="L2364" i="6"/>
  <c r="L2363" i="6"/>
  <c r="L2362" i="6"/>
  <c r="L2361" i="6"/>
  <c r="L2360" i="6"/>
  <c r="L2359" i="6"/>
  <c r="L2358" i="6"/>
  <c r="L2357" i="6"/>
  <c r="L2356" i="6"/>
  <c r="L2355" i="6"/>
  <c r="L2354" i="6"/>
  <c r="L2353" i="6"/>
  <c r="L2352" i="6"/>
  <c r="L2351" i="6"/>
  <c r="L2350" i="6"/>
  <c r="L2349" i="6"/>
  <c r="L2348" i="6"/>
  <c r="L2347" i="6"/>
  <c r="L2346" i="6"/>
  <c r="L2345" i="6"/>
  <c r="L2344" i="6"/>
  <c r="L2343" i="6"/>
  <c r="L2342" i="6"/>
  <c r="L2341" i="6"/>
  <c r="L2340" i="6"/>
  <c r="L2339" i="6"/>
  <c r="L2338" i="6"/>
  <c r="L2337" i="6"/>
  <c r="L2336" i="6"/>
  <c r="L2335" i="6"/>
  <c r="L2334" i="6"/>
  <c r="L2333" i="6"/>
  <c r="L2332" i="6"/>
  <c r="L2331" i="6"/>
  <c r="L2330" i="6"/>
  <c r="L2329" i="6"/>
  <c r="L2328" i="6"/>
  <c r="L2327" i="6"/>
  <c r="L2326" i="6"/>
  <c r="L2325" i="6"/>
  <c r="L2324" i="6"/>
  <c r="L2323" i="6"/>
  <c r="L2322" i="6"/>
  <c r="L2321" i="6"/>
  <c r="L2320" i="6"/>
  <c r="L2319" i="6"/>
  <c r="L2318" i="6"/>
  <c r="L2317" i="6"/>
  <c r="L2316" i="6"/>
  <c r="L2315" i="6"/>
  <c r="L2314" i="6"/>
  <c r="L2313" i="6"/>
  <c r="L2312" i="6"/>
  <c r="L2311" i="6"/>
  <c r="L2310" i="6"/>
  <c r="L2309" i="6"/>
  <c r="L2308" i="6"/>
  <c r="L2307" i="6"/>
  <c r="L2306" i="6"/>
  <c r="L2305" i="6"/>
  <c r="L2304" i="6"/>
  <c r="L2303" i="6"/>
  <c r="L2302" i="6"/>
  <c r="L2301" i="6"/>
  <c r="L2300" i="6"/>
  <c r="L2299" i="6"/>
  <c r="L2298" i="6"/>
  <c r="L2297" i="6"/>
  <c r="L2296" i="6"/>
  <c r="L2295" i="6"/>
  <c r="L2294" i="6"/>
  <c r="L2293" i="6"/>
  <c r="L2292" i="6"/>
  <c r="L2291" i="6"/>
  <c r="L2290" i="6"/>
  <c r="L2289" i="6"/>
  <c r="L2288" i="6"/>
  <c r="L2287" i="6"/>
  <c r="L2286" i="6"/>
  <c r="L2285" i="6"/>
  <c r="L2284" i="6"/>
  <c r="L2283" i="6"/>
  <c r="L2282" i="6"/>
  <c r="L2281" i="6"/>
  <c r="L2280" i="6"/>
  <c r="L2279" i="6"/>
  <c r="L2278" i="6"/>
  <c r="L2277" i="6"/>
  <c r="L2276" i="6"/>
  <c r="L2275" i="6"/>
  <c r="L2274" i="6"/>
  <c r="L2273" i="6"/>
  <c r="L2272" i="6"/>
  <c r="L2271" i="6"/>
  <c r="L2270" i="6"/>
  <c r="L2269" i="6"/>
  <c r="L2268" i="6"/>
  <c r="L2267" i="6"/>
  <c r="L2266" i="6"/>
  <c r="L2265" i="6"/>
  <c r="L2264" i="6"/>
  <c r="L2263" i="6"/>
  <c r="L2262" i="6"/>
  <c r="L2261" i="6"/>
  <c r="L2260" i="6"/>
  <c r="L2259" i="6"/>
  <c r="L2258" i="6"/>
  <c r="L2257" i="6"/>
  <c r="L2256" i="6"/>
  <c r="L2255" i="6"/>
  <c r="L2254" i="6"/>
  <c r="L2253" i="6"/>
  <c r="L2252" i="6"/>
  <c r="L2251" i="6"/>
  <c r="L2250" i="6"/>
  <c r="L2249" i="6"/>
  <c r="L2248" i="6"/>
  <c r="L2247" i="6"/>
  <c r="L2246" i="6"/>
  <c r="L2245" i="6"/>
  <c r="L2244" i="6"/>
  <c r="L2243" i="6"/>
  <c r="L2242" i="6"/>
  <c r="L2241" i="6"/>
  <c r="L2240" i="6"/>
  <c r="L2239" i="6"/>
  <c r="L2238" i="6"/>
  <c r="L2237" i="6"/>
  <c r="L2236" i="6"/>
  <c r="L2235" i="6"/>
  <c r="L2234" i="6"/>
  <c r="L2233" i="6"/>
  <c r="L2232" i="6"/>
  <c r="L2231" i="6"/>
  <c r="L2230" i="6"/>
  <c r="L2229" i="6"/>
  <c r="L2228" i="6"/>
  <c r="L2227" i="6"/>
  <c r="L2226" i="6"/>
  <c r="L2225" i="6"/>
  <c r="L2224" i="6"/>
  <c r="L2223" i="6"/>
  <c r="L2222" i="6"/>
  <c r="L2221" i="6"/>
  <c r="L2220" i="6"/>
  <c r="L2219" i="6"/>
  <c r="L2218" i="6"/>
  <c r="L2217" i="6"/>
  <c r="L2216" i="6"/>
  <c r="L2215" i="6"/>
  <c r="L2214" i="6"/>
  <c r="L2213" i="6"/>
  <c r="L2212" i="6"/>
  <c r="L2211" i="6"/>
  <c r="L2210" i="6"/>
  <c r="L2209" i="6"/>
  <c r="L2208" i="6"/>
  <c r="L2207" i="6"/>
  <c r="L2206" i="6"/>
  <c r="L2205" i="6"/>
  <c r="L2204" i="6"/>
  <c r="L2203" i="6"/>
  <c r="L2202" i="6"/>
  <c r="L2201" i="6"/>
  <c r="L2200" i="6"/>
  <c r="L2199" i="6"/>
  <c r="L2198" i="6"/>
  <c r="L2197" i="6"/>
  <c r="L2196" i="6"/>
  <c r="L2195" i="6"/>
  <c r="L2194" i="6"/>
  <c r="L2193" i="6"/>
  <c r="L2192" i="6"/>
  <c r="L2191" i="6"/>
  <c r="L2190" i="6"/>
  <c r="L2189" i="6"/>
  <c r="L2188" i="6"/>
  <c r="L2187" i="6"/>
  <c r="L2186" i="6"/>
  <c r="L2185" i="6"/>
  <c r="L2184" i="6"/>
  <c r="L2183" i="6"/>
  <c r="L2182" i="6"/>
  <c r="L2181" i="6"/>
  <c r="L2180" i="6"/>
  <c r="L2179" i="6"/>
  <c r="L2178" i="6"/>
  <c r="L2177" i="6"/>
  <c r="L2176" i="6"/>
  <c r="L2175" i="6"/>
  <c r="L2174" i="6"/>
  <c r="L2173" i="6"/>
  <c r="L2172" i="6"/>
  <c r="L2171" i="6"/>
  <c r="L2170" i="6"/>
  <c r="L2169" i="6"/>
  <c r="L2168" i="6"/>
  <c r="L2167" i="6"/>
  <c r="L2166" i="6"/>
  <c r="L2165" i="6"/>
  <c r="L2164" i="6"/>
  <c r="L2163" i="6"/>
  <c r="L2162" i="6"/>
  <c r="L2161" i="6"/>
  <c r="L2160" i="6"/>
  <c r="L2159" i="6"/>
  <c r="L2158" i="6"/>
  <c r="L2157" i="6"/>
  <c r="L2156" i="6"/>
  <c r="L2155" i="6"/>
  <c r="L2154" i="6"/>
  <c r="L2153" i="6"/>
  <c r="L2152" i="6"/>
  <c r="L2151" i="6"/>
  <c r="L2150" i="6"/>
  <c r="L2149" i="6"/>
  <c r="L2148" i="6"/>
  <c r="L2147" i="6"/>
  <c r="L2146" i="6"/>
  <c r="L2145" i="6"/>
  <c r="L2144" i="6"/>
  <c r="L2143" i="6"/>
  <c r="L2142" i="6"/>
  <c r="L2141" i="6"/>
  <c r="L2140" i="6"/>
  <c r="L2139" i="6"/>
  <c r="L2138" i="6"/>
  <c r="L2137" i="6"/>
  <c r="L2136" i="6"/>
  <c r="L2135" i="6"/>
  <c r="L2134" i="6"/>
  <c r="L2133" i="6"/>
  <c r="L2132" i="6"/>
  <c r="L2131" i="6"/>
  <c r="L2130" i="6"/>
  <c r="L2129" i="6"/>
  <c r="L2128" i="6"/>
  <c r="L2127" i="6"/>
  <c r="L2126" i="6"/>
  <c r="L2125" i="6"/>
  <c r="L2124" i="6"/>
  <c r="L2123" i="6"/>
  <c r="L2122" i="6"/>
  <c r="L2121" i="6"/>
  <c r="L2120" i="6"/>
  <c r="L2119" i="6"/>
  <c r="L2118" i="6"/>
  <c r="L2117" i="6"/>
  <c r="L2116" i="6"/>
  <c r="L2115" i="6"/>
  <c r="L2114" i="6"/>
  <c r="L2113" i="6"/>
  <c r="L2112" i="6"/>
  <c r="L2111" i="6"/>
  <c r="L2110" i="6"/>
  <c r="L2109" i="6"/>
  <c r="L2108" i="6"/>
  <c r="L2107" i="6"/>
  <c r="L2106" i="6"/>
  <c r="L2105" i="6"/>
  <c r="L2104" i="6"/>
  <c r="L2103" i="6"/>
  <c r="L2102" i="6"/>
  <c r="L2101" i="6"/>
  <c r="L2100" i="6"/>
  <c r="L2099" i="6"/>
  <c r="L2098" i="6"/>
  <c r="L2097" i="6"/>
  <c r="L2096" i="6"/>
  <c r="L2095" i="6"/>
  <c r="L2094" i="6"/>
  <c r="L2093" i="6"/>
  <c r="L2092" i="6"/>
  <c r="L2091" i="6"/>
  <c r="L2090" i="6"/>
  <c r="L2089" i="6"/>
  <c r="L2088" i="6"/>
  <c r="L2087" i="6"/>
  <c r="L2086" i="6"/>
  <c r="L2085" i="6"/>
  <c r="L2084" i="6"/>
  <c r="L2083" i="6"/>
  <c r="L2082" i="6"/>
  <c r="L2081" i="6"/>
  <c r="L2080" i="6"/>
  <c r="L2079" i="6"/>
  <c r="L2078" i="6"/>
  <c r="L2077" i="6"/>
  <c r="L2076" i="6"/>
  <c r="L2075" i="6"/>
  <c r="L2074" i="6"/>
  <c r="L2073" i="6"/>
  <c r="L2072" i="6"/>
  <c r="L2071" i="6"/>
  <c r="L2070" i="6"/>
  <c r="L2069" i="6"/>
  <c r="L2068" i="6"/>
  <c r="L2067" i="6"/>
  <c r="L2066" i="6"/>
  <c r="L2065" i="6"/>
  <c r="L2064" i="6"/>
  <c r="L2063" i="6"/>
  <c r="L2062" i="6"/>
  <c r="L2061" i="6"/>
  <c r="L2060" i="6"/>
  <c r="L2059" i="6"/>
  <c r="L2058" i="6"/>
  <c r="L2057" i="6"/>
  <c r="L2056" i="6"/>
  <c r="L2055" i="6"/>
  <c r="L2054" i="6"/>
  <c r="L2053" i="6"/>
  <c r="L2052" i="6"/>
  <c r="L2051" i="6"/>
  <c r="L2050" i="6"/>
  <c r="L2049" i="6"/>
  <c r="L2048" i="6"/>
  <c r="L2047" i="6"/>
  <c r="L2046" i="6"/>
  <c r="L2045" i="6"/>
  <c r="L2044" i="6"/>
  <c r="L2043" i="6"/>
  <c r="L2042" i="6"/>
  <c r="L2041" i="6"/>
  <c r="L2040" i="6"/>
  <c r="L2039" i="6"/>
  <c r="L2038" i="6"/>
  <c r="L2037" i="6"/>
  <c r="L2036" i="6"/>
  <c r="L2035" i="6"/>
  <c r="L2034" i="6"/>
  <c r="L2033" i="6"/>
  <c r="L2032" i="6"/>
  <c r="L2031" i="6"/>
  <c r="L2030" i="6"/>
  <c r="L2029" i="6"/>
  <c r="L2028" i="6"/>
  <c r="L2027" i="6"/>
  <c r="L2026" i="6"/>
  <c r="L2025" i="6"/>
  <c r="L2024" i="6"/>
  <c r="L2023" i="6"/>
  <c r="L2022" i="6"/>
  <c r="L2021" i="6"/>
  <c r="L2020" i="6"/>
  <c r="L2019" i="6"/>
  <c r="L2018" i="6"/>
  <c r="L2017" i="6"/>
  <c r="L2016" i="6"/>
  <c r="L2015" i="6"/>
  <c r="L2014" i="6"/>
  <c r="L2013" i="6"/>
  <c r="L2012" i="6"/>
  <c r="L2011" i="6"/>
  <c r="L2010" i="6"/>
  <c r="L2009" i="6"/>
  <c r="L2008" i="6"/>
  <c r="L2007" i="6"/>
  <c r="L2006" i="6"/>
  <c r="L2005" i="6"/>
  <c r="L2004" i="6"/>
  <c r="L2003" i="6"/>
  <c r="L2002" i="6"/>
  <c r="L2001" i="6"/>
  <c r="L2000" i="6"/>
  <c r="L1999" i="6"/>
  <c r="L1998" i="6"/>
  <c r="L1997" i="6"/>
  <c r="L1996" i="6"/>
  <c r="L1995" i="6"/>
  <c r="L1994" i="6"/>
  <c r="L1993" i="6"/>
  <c r="L1992" i="6"/>
  <c r="L1991" i="6"/>
  <c r="L1990" i="6"/>
  <c r="L1989" i="6"/>
  <c r="L1988" i="6"/>
  <c r="L1987" i="6"/>
  <c r="L1986" i="6"/>
  <c r="L1985" i="6"/>
  <c r="L1984" i="6"/>
  <c r="L1983" i="6"/>
  <c r="L1982" i="6"/>
  <c r="L1981" i="6"/>
  <c r="L1980" i="6"/>
  <c r="L1979" i="6"/>
  <c r="L1978" i="6"/>
  <c r="L1977" i="6"/>
  <c r="L1976" i="6"/>
  <c r="L1975" i="6"/>
  <c r="L1974" i="6"/>
  <c r="L1973" i="6"/>
  <c r="L1972" i="6"/>
  <c r="L1971" i="6"/>
  <c r="L1970" i="6"/>
  <c r="L1969" i="6"/>
  <c r="L1968" i="6"/>
  <c r="L1967" i="6"/>
  <c r="L1966" i="6"/>
  <c r="L1965" i="6"/>
  <c r="L1964" i="6"/>
  <c r="L1963" i="6"/>
  <c r="L1962" i="6"/>
  <c r="L1961" i="6"/>
  <c r="L1960" i="6"/>
  <c r="L1959" i="6"/>
  <c r="L1958" i="6"/>
  <c r="L1957" i="6"/>
  <c r="L1956" i="6"/>
  <c r="L1955" i="6"/>
  <c r="L1954" i="6"/>
  <c r="L1953" i="6"/>
  <c r="L1952" i="6"/>
  <c r="L1951" i="6"/>
  <c r="L1950" i="6"/>
  <c r="L1949" i="6"/>
  <c r="L1948" i="6"/>
  <c r="L1947" i="6"/>
  <c r="L1946" i="6"/>
  <c r="L1945" i="6"/>
  <c r="L1944" i="6"/>
  <c r="L1943" i="6"/>
  <c r="L1942" i="6"/>
  <c r="L1941" i="6"/>
  <c r="L1940" i="6"/>
  <c r="L1939" i="6"/>
  <c r="L1938" i="6"/>
  <c r="L1937" i="6"/>
  <c r="L1936" i="6"/>
  <c r="L1935" i="6"/>
  <c r="L1934" i="6"/>
  <c r="L1933" i="6"/>
  <c r="L1932" i="6"/>
  <c r="L1931" i="6"/>
  <c r="L1930" i="6"/>
  <c r="L1929" i="6"/>
  <c r="L1928" i="6"/>
  <c r="L1927" i="6"/>
  <c r="L1926" i="6"/>
  <c r="L1925" i="6"/>
  <c r="L1924" i="6"/>
  <c r="L1923" i="6"/>
  <c r="L1922" i="6"/>
  <c r="L1921" i="6"/>
  <c r="L1920" i="6"/>
  <c r="L1919" i="6"/>
  <c r="L1918" i="6"/>
  <c r="L1917" i="6"/>
  <c r="L1916" i="6"/>
  <c r="L1915" i="6"/>
  <c r="L1914" i="6"/>
  <c r="L1913" i="6"/>
  <c r="L1912" i="6"/>
  <c r="L1911" i="6"/>
  <c r="L1910" i="6"/>
  <c r="L1909" i="6"/>
  <c r="L1908" i="6"/>
  <c r="L1907" i="6"/>
  <c r="L1906" i="6"/>
  <c r="L1905" i="6"/>
  <c r="L1904" i="6"/>
  <c r="L1903" i="6"/>
  <c r="L1902" i="6"/>
  <c r="L1901" i="6"/>
  <c r="L1900" i="6"/>
  <c r="L1899" i="6"/>
  <c r="L1898" i="6"/>
  <c r="L1897" i="6"/>
  <c r="L1896" i="6"/>
  <c r="L1895" i="6"/>
  <c r="L1894" i="6"/>
  <c r="L1893" i="6"/>
  <c r="L1892" i="6"/>
  <c r="L1891" i="6"/>
  <c r="L1890" i="6"/>
  <c r="L1889" i="6"/>
  <c r="L1888" i="6"/>
  <c r="L1887" i="6"/>
  <c r="L1886" i="6"/>
  <c r="L1885" i="6"/>
  <c r="L1884" i="6"/>
  <c r="L1883" i="6"/>
  <c r="L1882" i="6"/>
  <c r="L1881" i="6"/>
  <c r="L1880" i="6"/>
  <c r="L1879" i="6"/>
  <c r="L1878" i="6"/>
  <c r="L1877" i="6"/>
  <c r="L1876" i="6"/>
  <c r="L1875" i="6"/>
  <c r="L1874" i="6"/>
  <c r="L1873" i="6"/>
  <c r="L1872" i="6"/>
  <c r="L1871" i="6"/>
  <c r="L1870" i="6"/>
  <c r="L1869" i="6"/>
  <c r="L1868" i="6"/>
  <c r="L1867" i="6"/>
  <c r="L1866" i="6"/>
  <c r="L1865" i="6"/>
  <c r="L1864" i="6"/>
  <c r="L1863" i="6"/>
  <c r="L1862" i="6"/>
  <c r="L1861" i="6"/>
  <c r="L1860" i="6"/>
  <c r="L1859" i="6"/>
  <c r="L1858" i="6"/>
  <c r="L1857" i="6"/>
  <c r="L1856" i="6"/>
  <c r="L1855" i="6"/>
  <c r="L1854" i="6"/>
  <c r="L1853" i="6"/>
  <c r="L1852" i="6"/>
  <c r="L1851" i="6"/>
  <c r="L1850" i="6"/>
  <c r="L1849" i="6"/>
  <c r="L1848" i="6"/>
  <c r="L1847" i="6"/>
  <c r="L1846" i="6"/>
  <c r="L1845" i="6"/>
  <c r="L1844" i="6"/>
  <c r="L1843" i="6"/>
  <c r="L1842" i="6"/>
  <c r="L1841" i="6"/>
  <c r="L1840" i="6"/>
  <c r="L1839" i="6"/>
  <c r="L1838" i="6"/>
  <c r="L1837" i="6"/>
  <c r="L1836" i="6"/>
  <c r="L1835" i="6"/>
  <c r="L1834" i="6"/>
  <c r="L1833" i="6"/>
  <c r="L1832" i="6"/>
  <c r="L1831" i="6"/>
  <c r="L1830" i="6"/>
  <c r="L1829" i="6"/>
  <c r="L1828" i="6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B762" i="12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N3540" i="6"/>
  <c r="N3541" i="6"/>
  <c r="N3542" i="6"/>
  <c r="N3543" i="6"/>
  <c r="N3544" i="6"/>
  <c r="N3545" i="6"/>
  <c r="N3546" i="6"/>
  <c r="N3547" i="6"/>
  <c r="N3548" i="6"/>
  <c r="N3549" i="6"/>
  <c r="N3550" i="6"/>
  <c r="N3551" i="6"/>
  <c r="N3552" i="6"/>
  <c r="N3553" i="6"/>
  <c r="N3554" i="6"/>
  <c r="N3555" i="6"/>
  <c r="N3556" i="6"/>
  <c r="N3557" i="6"/>
  <c r="N3558" i="6"/>
  <c r="N3559" i="6"/>
  <c r="N3560" i="6"/>
  <c r="N3561" i="6"/>
  <c r="N3562" i="6"/>
  <c r="N3563" i="6"/>
  <c r="N3564" i="6"/>
  <c r="N3565" i="6"/>
  <c r="N3566" i="6"/>
  <c r="N3567" i="6"/>
  <c r="N3568" i="6"/>
  <c r="O3540" i="6"/>
  <c r="O3541" i="6"/>
  <c r="O3542" i="6"/>
  <c r="O3543" i="6"/>
  <c r="O3544" i="6"/>
  <c r="O3545" i="6"/>
  <c r="O3546" i="6"/>
  <c r="O3547" i="6"/>
  <c r="O3548" i="6"/>
  <c r="O3549" i="6"/>
  <c r="O3550" i="6"/>
  <c r="O3551" i="6"/>
  <c r="O3552" i="6"/>
  <c r="O3553" i="6"/>
  <c r="O3554" i="6"/>
  <c r="O3555" i="6"/>
  <c r="O3556" i="6"/>
  <c r="O3557" i="6"/>
  <c r="O3558" i="6"/>
  <c r="O3559" i="6"/>
  <c r="O3560" i="6"/>
  <c r="O3561" i="6"/>
  <c r="O3562" i="6"/>
  <c r="O3563" i="6"/>
  <c r="O3564" i="6"/>
  <c r="O3565" i="6"/>
  <c r="O3566" i="6"/>
  <c r="O3567" i="6"/>
  <c r="O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N3569" i="6"/>
  <c r="N3570" i="6"/>
  <c r="N3571" i="6"/>
  <c r="N3572" i="6"/>
  <c r="N3573" i="6"/>
  <c r="N3574" i="6"/>
  <c r="N3575" i="6"/>
  <c r="N3576" i="6"/>
  <c r="N3577" i="6"/>
  <c r="N3578" i="6"/>
  <c r="N3579" i="6"/>
  <c r="N3580" i="6"/>
  <c r="N3581" i="6"/>
  <c r="N3582" i="6"/>
  <c r="N3583" i="6"/>
  <c r="N3584" i="6"/>
  <c r="N3585" i="6"/>
  <c r="N3586" i="6"/>
  <c r="N3587" i="6"/>
  <c r="N3588" i="6"/>
  <c r="N3589" i="6"/>
  <c r="N3590" i="6"/>
  <c r="N3591" i="6"/>
  <c r="N3592" i="6"/>
  <c r="N3593" i="6"/>
  <c r="N3594" i="6"/>
  <c r="N3595" i="6"/>
  <c r="N3596" i="6"/>
  <c r="N3597" i="6"/>
  <c r="O3569" i="6"/>
  <c r="O3570" i="6"/>
  <c r="O3571" i="6"/>
  <c r="O3572" i="6"/>
  <c r="O3573" i="6"/>
  <c r="O3574" i="6"/>
  <c r="O3575" i="6"/>
  <c r="O3576" i="6"/>
  <c r="O3577" i="6"/>
  <c r="O3578" i="6"/>
  <c r="O3579" i="6"/>
  <c r="O3580" i="6"/>
  <c r="O3581" i="6"/>
  <c r="O3582" i="6"/>
  <c r="O3583" i="6"/>
  <c r="O3584" i="6"/>
  <c r="O3585" i="6"/>
  <c r="O3586" i="6"/>
  <c r="O3587" i="6"/>
  <c r="O3588" i="6"/>
  <c r="O3589" i="6"/>
  <c r="O3590" i="6"/>
  <c r="O3591" i="6"/>
  <c r="O3592" i="6"/>
  <c r="O3593" i="6"/>
  <c r="O3594" i="6"/>
  <c r="O3595" i="6"/>
  <c r="O3596" i="6"/>
  <c r="O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N3598" i="6"/>
  <c r="N3599" i="6"/>
  <c r="N3600" i="6"/>
  <c r="N3601" i="6"/>
  <c r="N3602" i="6"/>
  <c r="N3603" i="6"/>
  <c r="N3604" i="6"/>
  <c r="N3605" i="6"/>
  <c r="N3606" i="6"/>
  <c r="N3607" i="6"/>
  <c r="N3608" i="6"/>
  <c r="N3609" i="6"/>
  <c r="N3610" i="6"/>
  <c r="N3611" i="6"/>
  <c r="N3612" i="6"/>
  <c r="N3613" i="6"/>
  <c r="N3614" i="6"/>
  <c r="N3615" i="6"/>
  <c r="N3616" i="6"/>
  <c r="N3617" i="6"/>
  <c r="N3618" i="6"/>
  <c r="N3619" i="6"/>
  <c r="N3620" i="6"/>
  <c r="N3621" i="6"/>
  <c r="N3622" i="6"/>
  <c r="N3623" i="6"/>
  <c r="N3624" i="6"/>
  <c r="N3625" i="6"/>
  <c r="N3626" i="6"/>
  <c r="O3598" i="6"/>
  <c r="O3599" i="6"/>
  <c r="O3600" i="6"/>
  <c r="O3601" i="6"/>
  <c r="O3602" i="6"/>
  <c r="O3603" i="6"/>
  <c r="O3604" i="6"/>
  <c r="O3605" i="6"/>
  <c r="O3606" i="6"/>
  <c r="O3607" i="6"/>
  <c r="O3608" i="6"/>
  <c r="O3609" i="6"/>
  <c r="O3610" i="6"/>
  <c r="O3611" i="6"/>
  <c r="O3612" i="6"/>
  <c r="O3613" i="6"/>
  <c r="O3614" i="6"/>
  <c r="O3615" i="6"/>
  <c r="O3616" i="6"/>
  <c r="O3617" i="6"/>
  <c r="O3618" i="6"/>
  <c r="O3619" i="6"/>
  <c r="O3620" i="6"/>
  <c r="O3621" i="6"/>
  <c r="O3622" i="6"/>
  <c r="O3623" i="6"/>
  <c r="O3624" i="6"/>
  <c r="O3625" i="6"/>
  <c r="O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N3627" i="6"/>
  <c r="N3628" i="6"/>
  <c r="N3629" i="6"/>
  <c r="N3630" i="6"/>
  <c r="N3631" i="6"/>
  <c r="N3632" i="6"/>
  <c r="N3633" i="6"/>
  <c r="N3634" i="6"/>
  <c r="N3635" i="6"/>
  <c r="N3636" i="6"/>
  <c r="N3637" i="6"/>
  <c r="N3638" i="6"/>
  <c r="N3639" i="6"/>
  <c r="N3640" i="6"/>
  <c r="N3641" i="6"/>
  <c r="N3642" i="6"/>
  <c r="N3643" i="6"/>
  <c r="N3644" i="6"/>
  <c r="N3645" i="6"/>
  <c r="N3646" i="6"/>
  <c r="N3647" i="6"/>
  <c r="N3648" i="6"/>
  <c r="N3649" i="6"/>
  <c r="N3650" i="6"/>
  <c r="N3651" i="6"/>
  <c r="N3652" i="6"/>
  <c r="N3653" i="6"/>
  <c r="N3654" i="6"/>
  <c r="N3655" i="6"/>
  <c r="O3627" i="6"/>
  <c r="O3628" i="6"/>
  <c r="O3629" i="6"/>
  <c r="O3630" i="6"/>
  <c r="O3631" i="6"/>
  <c r="O3632" i="6"/>
  <c r="O3633" i="6"/>
  <c r="O3634" i="6"/>
  <c r="O3635" i="6"/>
  <c r="O3636" i="6"/>
  <c r="O3637" i="6"/>
  <c r="O3638" i="6"/>
  <c r="O3639" i="6"/>
  <c r="O3640" i="6"/>
  <c r="O3641" i="6"/>
  <c r="O3642" i="6"/>
  <c r="O3643" i="6"/>
  <c r="O3644" i="6"/>
  <c r="O3645" i="6"/>
  <c r="O3646" i="6"/>
  <c r="O3647" i="6"/>
  <c r="O3648" i="6"/>
  <c r="O3649" i="6"/>
  <c r="O3650" i="6"/>
  <c r="O3651" i="6"/>
  <c r="O3652" i="6"/>
  <c r="O3653" i="6"/>
  <c r="O3654" i="6"/>
  <c r="O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N3656" i="6"/>
  <c r="N3657" i="6"/>
  <c r="N3658" i="6"/>
  <c r="N3659" i="6"/>
  <c r="N3660" i="6"/>
  <c r="N3661" i="6"/>
  <c r="N3662" i="6"/>
  <c r="N3663" i="6"/>
  <c r="N3664" i="6"/>
  <c r="N3665" i="6"/>
  <c r="N3666" i="6"/>
  <c r="N3667" i="6"/>
  <c r="N3668" i="6"/>
  <c r="N3669" i="6"/>
  <c r="N3670" i="6"/>
  <c r="N3671" i="6"/>
  <c r="N3672" i="6"/>
  <c r="N3673" i="6"/>
  <c r="N3674" i="6"/>
  <c r="N3675" i="6"/>
  <c r="N3676" i="6"/>
  <c r="N3677" i="6"/>
  <c r="N3678" i="6"/>
  <c r="N3679" i="6"/>
  <c r="N3680" i="6"/>
  <c r="N3681" i="6"/>
  <c r="N3682" i="6"/>
  <c r="N3683" i="6"/>
  <c r="N3684" i="6"/>
  <c r="O3656" i="6"/>
  <c r="O3657" i="6"/>
  <c r="O3658" i="6"/>
  <c r="O3659" i="6"/>
  <c r="O3660" i="6"/>
  <c r="O3661" i="6"/>
  <c r="O3662" i="6"/>
  <c r="O3663" i="6"/>
  <c r="O3664" i="6"/>
  <c r="O3665" i="6"/>
  <c r="O3666" i="6"/>
  <c r="O3667" i="6"/>
  <c r="O3668" i="6"/>
  <c r="O3669" i="6"/>
  <c r="O3670" i="6"/>
  <c r="O3671" i="6"/>
  <c r="O3672" i="6"/>
  <c r="O3673" i="6"/>
  <c r="O3674" i="6"/>
  <c r="O3675" i="6"/>
  <c r="O3676" i="6"/>
  <c r="O3677" i="6"/>
  <c r="O3678" i="6"/>
  <c r="O3679" i="6"/>
  <c r="O3680" i="6"/>
  <c r="O3681" i="6"/>
  <c r="O3682" i="6"/>
  <c r="O3683" i="6"/>
  <c r="O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N3685" i="6"/>
  <c r="N3686" i="6"/>
  <c r="N3687" i="6"/>
  <c r="N3688" i="6"/>
  <c r="N3689" i="6"/>
  <c r="N3690" i="6"/>
  <c r="N3691" i="6"/>
  <c r="N3692" i="6"/>
  <c r="N3693" i="6"/>
  <c r="N3694" i="6"/>
  <c r="N3695" i="6"/>
  <c r="N3696" i="6"/>
  <c r="N3697" i="6"/>
  <c r="N3698" i="6"/>
  <c r="N3699" i="6"/>
  <c r="N3700" i="6"/>
  <c r="N3701" i="6"/>
  <c r="N3702" i="6"/>
  <c r="N3703" i="6"/>
  <c r="N3704" i="6"/>
  <c r="N3705" i="6"/>
  <c r="N3706" i="6"/>
  <c r="N3707" i="6"/>
  <c r="N3708" i="6"/>
  <c r="N3709" i="6"/>
  <c r="N3710" i="6"/>
  <c r="N3711" i="6"/>
  <c r="N3712" i="6"/>
  <c r="N3713" i="6"/>
  <c r="O3685" i="6"/>
  <c r="O3686" i="6"/>
  <c r="O3687" i="6"/>
  <c r="O3688" i="6"/>
  <c r="O3689" i="6"/>
  <c r="O3690" i="6"/>
  <c r="O3691" i="6"/>
  <c r="O3692" i="6"/>
  <c r="O3693" i="6"/>
  <c r="O3694" i="6"/>
  <c r="O3695" i="6"/>
  <c r="O3696" i="6"/>
  <c r="O3697" i="6"/>
  <c r="O3698" i="6"/>
  <c r="O3699" i="6"/>
  <c r="O3700" i="6"/>
  <c r="O3701" i="6"/>
  <c r="O3702" i="6"/>
  <c r="O3703" i="6"/>
  <c r="O3704" i="6"/>
  <c r="O3705" i="6"/>
  <c r="O3706" i="6"/>
  <c r="O3707" i="6"/>
  <c r="O3708" i="6"/>
  <c r="O3709" i="6"/>
  <c r="O3710" i="6"/>
  <c r="O3711" i="6"/>
  <c r="O3712" i="6"/>
  <c r="O3713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M3353" i="6"/>
  <c r="M3354" i="6"/>
  <c r="M3355" i="6"/>
  <c r="M3356" i="6"/>
  <c r="M3357" i="6"/>
  <c r="M3358" i="6"/>
  <c r="M3359" i="6"/>
  <c r="M3360" i="6"/>
  <c r="M3361" i="6"/>
  <c r="M3362" i="6"/>
  <c r="M3363" i="6"/>
  <c r="M3364" i="6"/>
  <c r="M3365" i="6"/>
  <c r="M3366" i="6"/>
  <c r="M3367" i="6"/>
  <c r="M3368" i="6"/>
  <c r="M3369" i="6"/>
  <c r="M3370" i="6"/>
  <c r="M3371" i="6"/>
  <c r="M3372" i="6"/>
  <c r="M3373" i="6"/>
  <c r="M3374" i="6"/>
  <c r="M3375" i="6"/>
  <c r="M3376" i="6"/>
  <c r="M3377" i="6"/>
  <c r="M3378" i="6"/>
  <c r="M3379" i="6"/>
  <c r="N3353" i="6"/>
  <c r="N3354" i="6"/>
  <c r="N3355" i="6"/>
  <c r="N3356" i="6"/>
  <c r="N3357" i="6"/>
  <c r="N3358" i="6"/>
  <c r="N3359" i="6"/>
  <c r="N3360" i="6"/>
  <c r="N3361" i="6"/>
  <c r="N3362" i="6"/>
  <c r="N3363" i="6"/>
  <c r="N3364" i="6"/>
  <c r="N3365" i="6"/>
  <c r="N3366" i="6"/>
  <c r="N3367" i="6"/>
  <c r="N3368" i="6"/>
  <c r="N3369" i="6"/>
  <c r="N3370" i="6"/>
  <c r="N3371" i="6"/>
  <c r="N3372" i="6"/>
  <c r="N3373" i="6"/>
  <c r="N3374" i="6"/>
  <c r="N3375" i="6"/>
  <c r="N3376" i="6"/>
  <c r="N3377" i="6"/>
  <c r="N3378" i="6"/>
  <c r="N3379" i="6"/>
  <c r="O3353" i="6"/>
  <c r="O3354" i="6"/>
  <c r="O3355" i="6"/>
  <c r="O3356" i="6"/>
  <c r="O3357" i="6"/>
  <c r="O3358" i="6"/>
  <c r="O3359" i="6"/>
  <c r="O3360" i="6"/>
  <c r="O3361" i="6"/>
  <c r="O3362" i="6"/>
  <c r="O3363" i="6"/>
  <c r="O3364" i="6"/>
  <c r="O3365" i="6"/>
  <c r="O3366" i="6"/>
  <c r="O3367" i="6"/>
  <c r="O3368" i="6"/>
  <c r="O3369" i="6"/>
  <c r="O3370" i="6"/>
  <c r="O3371" i="6"/>
  <c r="O3372" i="6"/>
  <c r="O3373" i="6"/>
  <c r="O3374" i="6"/>
  <c r="O3375" i="6"/>
  <c r="O3376" i="6"/>
  <c r="O3377" i="6"/>
  <c r="O3378" i="6"/>
  <c r="O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N3380" i="6"/>
  <c r="N3381" i="6"/>
  <c r="N3382" i="6"/>
  <c r="N3383" i="6"/>
  <c r="N3384" i="6"/>
  <c r="N3385" i="6"/>
  <c r="N3386" i="6"/>
  <c r="N3387" i="6"/>
  <c r="N3388" i="6"/>
  <c r="N3389" i="6"/>
  <c r="N3390" i="6"/>
  <c r="N3391" i="6"/>
  <c r="N3392" i="6"/>
  <c r="N3393" i="6"/>
  <c r="N3394" i="6"/>
  <c r="N3395" i="6"/>
  <c r="N3396" i="6"/>
  <c r="N3397" i="6"/>
  <c r="N3398" i="6"/>
  <c r="N3399" i="6"/>
  <c r="N3400" i="6"/>
  <c r="N3401" i="6"/>
  <c r="N3402" i="6"/>
  <c r="N3403" i="6"/>
  <c r="N3404" i="6"/>
  <c r="N3405" i="6"/>
  <c r="N3406" i="6"/>
  <c r="O3380" i="6"/>
  <c r="O3381" i="6"/>
  <c r="O3382" i="6"/>
  <c r="O3383" i="6"/>
  <c r="O3384" i="6"/>
  <c r="O3385" i="6"/>
  <c r="O3386" i="6"/>
  <c r="O3387" i="6"/>
  <c r="O3388" i="6"/>
  <c r="O3389" i="6"/>
  <c r="O3390" i="6"/>
  <c r="O3391" i="6"/>
  <c r="O3392" i="6"/>
  <c r="O3393" i="6"/>
  <c r="O3394" i="6"/>
  <c r="O3395" i="6"/>
  <c r="O3396" i="6"/>
  <c r="O3397" i="6"/>
  <c r="O3398" i="6"/>
  <c r="O3399" i="6"/>
  <c r="O3400" i="6"/>
  <c r="O3401" i="6"/>
  <c r="O3402" i="6"/>
  <c r="O3403" i="6"/>
  <c r="O3404" i="6"/>
  <c r="O3405" i="6"/>
  <c r="O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N3407" i="6"/>
  <c r="N3408" i="6"/>
  <c r="N3409" i="6"/>
  <c r="N3410" i="6"/>
  <c r="N3411" i="6"/>
  <c r="N3412" i="6"/>
  <c r="N3413" i="6"/>
  <c r="N3414" i="6"/>
  <c r="N3415" i="6"/>
  <c r="N3416" i="6"/>
  <c r="N3417" i="6"/>
  <c r="N3418" i="6"/>
  <c r="N3419" i="6"/>
  <c r="N3420" i="6"/>
  <c r="N3421" i="6"/>
  <c r="N3422" i="6"/>
  <c r="N3423" i="6"/>
  <c r="N3424" i="6"/>
  <c r="N3425" i="6"/>
  <c r="N3426" i="6"/>
  <c r="N3427" i="6"/>
  <c r="N3428" i="6"/>
  <c r="N3429" i="6"/>
  <c r="N3430" i="6"/>
  <c r="N3431" i="6"/>
  <c r="N3432" i="6"/>
  <c r="N3433" i="6"/>
  <c r="O3407" i="6"/>
  <c r="O3408" i="6"/>
  <c r="O3409" i="6"/>
  <c r="O3410" i="6"/>
  <c r="O3411" i="6"/>
  <c r="O3412" i="6"/>
  <c r="O3413" i="6"/>
  <c r="O3414" i="6"/>
  <c r="O3415" i="6"/>
  <c r="O3416" i="6"/>
  <c r="O3417" i="6"/>
  <c r="O3418" i="6"/>
  <c r="O3419" i="6"/>
  <c r="O3420" i="6"/>
  <c r="O3421" i="6"/>
  <c r="O3422" i="6"/>
  <c r="O3423" i="6"/>
  <c r="O3424" i="6"/>
  <c r="O3425" i="6"/>
  <c r="O3426" i="6"/>
  <c r="O3427" i="6"/>
  <c r="O3428" i="6"/>
  <c r="O3429" i="6"/>
  <c r="O3430" i="6"/>
  <c r="O3431" i="6"/>
  <c r="O3432" i="6"/>
  <c r="O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N3434" i="6"/>
  <c r="N3435" i="6"/>
  <c r="N3436" i="6"/>
  <c r="N3437" i="6"/>
  <c r="N3438" i="6"/>
  <c r="N3439" i="6"/>
  <c r="N3440" i="6"/>
  <c r="N3441" i="6"/>
  <c r="N3442" i="6"/>
  <c r="N3443" i="6"/>
  <c r="N3444" i="6"/>
  <c r="N3445" i="6"/>
  <c r="N3446" i="6"/>
  <c r="N3447" i="6"/>
  <c r="N3448" i="6"/>
  <c r="N3449" i="6"/>
  <c r="N3450" i="6"/>
  <c r="N3451" i="6"/>
  <c r="N3452" i="6"/>
  <c r="N3453" i="6"/>
  <c r="N3454" i="6"/>
  <c r="N3455" i="6"/>
  <c r="N3456" i="6"/>
  <c r="N3457" i="6"/>
  <c r="N3458" i="6"/>
  <c r="N3459" i="6"/>
  <c r="N3460" i="6"/>
  <c r="O3434" i="6"/>
  <c r="O3435" i="6"/>
  <c r="O3436" i="6"/>
  <c r="O3437" i="6"/>
  <c r="O3438" i="6"/>
  <c r="O3439" i="6"/>
  <c r="O3440" i="6"/>
  <c r="O3441" i="6"/>
  <c r="O3442" i="6"/>
  <c r="O3443" i="6"/>
  <c r="O3444" i="6"/>
  <c r="O3445" i="6"/>
  <c r="O3446" i="6"/>
  <c r="O3447" i="6"/>
  <c r="O3448" i="6"/>
  <c r="O3449" i="6"/>
  <c r="O3450" i="6"/>
  <c r="O3451" i="6"/>
  <c r="O3452" i="6"/>
  <c r="O3453" i="6"/>
  <c r="O3454" i="6"/>
  <c r="O3455" i="6"/>
  <c r="O3456" i="6"/>
  <c r="O3457" i="6"/>
  <c r="O3458" i="6"/>
  <c r="O3459" i="6"/>
  <c r="O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N3461" i="6"/>
  <c r="N3462" i="6"/>
  <c r="N3463" i="6"/>
  <c r="N3464" i="6"/>
  <c r="N3465" i="6"/>
  <c r="N3466" i="6"/>
  <c r="N3467" i="6"/>
  <c r="N3468" i="6"/>
  <c r="N3469" i="6"/>
  <c r="N3470" i="6"/>
  <c r="N3471" i="6"/>
  <c r="N3472" i="6"/>
  <c r="N3473" i="6"/>
  <c r="N3474" i="6"/>
  <c r="N3475" i="6"/>
  <c r="N3476" i="6"/>
  <c r="N3477" i="6"/>
  <c r="N3478" i="6"/>
  <c r="N3479" i="6"/>
  <c r="N3480" i="6"/>
  <c r="N3481" i="6"/>
  <c r="N3482" i="6"/>
  <c r="N3483" i="6"/>
  <c r="N3484" i="6"/>
  <c r="N3485" i="6"/>
  <c r="N3486" i="6"/>
  <c r="N3487" i="6"/>
  <c r="O3461" i="6"/>
  <c r="O3462" i="6"/>
  <c r="O3463" i="6"/>
  <c r="O3464" i="6"/>
  <c r="O3465" i="6"/>
  <c r="O3466" i="6"/>
  <c r="O3467" i="6"/>
  <c r="O3468" i="6"/>
  <c r="O3469" i="6"/>
  <c r="O3470" i="6"/>
  <c r="O3471" i="6"/>
  <c r="O3472" i="6"/>
  <c r="O3473" i="6"/>
  <c r="O3474" i="6"/>
  <c r="O3475" i="6"/>
  <c r="O3476" i="6"/>
  <c r="O3477" i="6"/>
  <c r="O3478" i="6"/>
  <c r="O3479" i="6"/>
  <c r="O3480" i="6"/>
  <c r="O3481" i="6"/>
  <c r="O3482" i="6"/>
  <c r="O3483" i="6"/>
  <c r="O3484" i="6"/>
  <c r="O3485" i="6"/>
  <c r="O3486" i="6"/>
  <c r="O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N3488" i="6"/>
  <c r="N3489" i="6"/>
  <c r="N3490" i="6"/>
  <c r="N3491" i="6"/>
  <c r="N3492" i="6"/>
  <c r="N3493" i="6"/>
  <c r="N3494" i="6"/>
  <c r="N3495" i="6"/>
  <c r="N3496" i="6"/>
  <c r="N3497" i="6"/>
  <c r="N3498" i="6"/>
  <c r="N3499" i="6"/>
  <c r="N3500" i="6"/>
  <c r="N3501" i="6"/>
  <c r="N3502" i="6"/>
  <c r="N3503" i="6"/>
  <c r="N3504" i="6"/>
  <c r="N3505" i="6"/>
  <c r="N3506" i="6"/>
  <c r="N3507" i="6"/>
  <c r="N3508" i="6"/>
  <c r="N3509" i="6"/>
  <c r="N3510" i="6"/>
  <c r="N3511" i="6"/>
  <c r="N3512" i="6"/>
  <c r="N3513" i="6"/>
  <c r="N3514" i="6"/>
  <c r="O3488" i="6"/>
  <c r="O3489" i="6"/>
  <c r="O3490" i="6"/>
  <c r="O3491" i="6"/>
  <c r="O3492" i="6"/>
  <c r="O3493" i="6"/>
  <c r="O3494" i="6"/>
  <c r="O3495" i="6"/>
  <c r="O3496" i="6"/>
  <c r="O3497" i="6"/>
  <c r="O3498" i="6"/>
  <c r="O3499" i="6"/>
  <c r="O3500" i="6"/>
  <c r="O3501" i="6"/>
  <c r="O3502" i="6"/>
  <c r="O3503" i="6"/>
  <c r="O3504" i="6"/>
  <c r="O3505" i="6"/>
  <c r="O3506" i="6"/>
  <c r="O3507" i="6"/>
  <c r="O3508" i="6"/>
  <c r="O3509" i="6"/>
  <c r="O3510" i="6"/>
  <c r="O3511" i="6"/>
  <c r="O3512" i="6"/>
  <c r="O3513" i="6"/>
  <c r="O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714" i="6"/>
  <c r="D3715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714" i="6"/>
  <c r="M3715" i="6"/>
  <c r="N3515" i="6"/>
  <c r="N3516" i="6"/>
  <c r="N3517" i="6"/>
  <c r="N3518" i="6"/>
  <c r="N3519" i="6"/>
  <c r="N3520" i="6"/>
  <c r="N3521" i="6"/>
  <c r="N3522" i="6"/>
  <c r="N3523" i="6"/>
  <c r="N3524" i="6"/>
  <c r="N3525" i="6"/>
  <c r="N3526" i="6"/>
  <c r="N3527" i="6"/>
  <c r="N3528" i="6"/>
  <c r="N3529" i="6"/>
  <c r="N3530" i="6"/>
  <c r="N3531" i="6"/>
  <c r="N3532" i="6"/>
  <c r="N3533" i="6"/>
  <c r="N3534" i="6"/>
  <c r="N3535" i="6"/>
  <c r="N3536" i="6"/>
  <c r="N3537" i="6"/>
  <c r="N3538" i="6"/>
  <c r="N3539" i="6"/>
  <c r="N3714" i="6"/>
  <c r="N3715" i="6"/>
  <c r="O3515" i="6"/>
  <c r="O3516" i="6"/>
  <c r="O3517" i="6"/>
  <c r="O3518" i="6"/>
  <c r="O3519" i="6"/>
  <c r="O3520" i="6"/>
  <c r="O3521" i="6"/>
  <c r="O3522" i="6"/>
  <c r="O3523" i="6"/>
  <c r="O3524" i="6"/>
  <c r="O3525" i="6"/>
  <c r="O3526" i="6"/>
  <c r="O3527" i="6"/>
  <c r="O3528" i="6"/>
  <c r="O3529" i="6"/>
  <c r="O3530" i="6"/>
  <c r="O3531" i="6"/>
  <c r="O3532" i="6"/>
  <c r="O3533" i="6"/>
  <c r="O3534" i="6"/>
  <c r="O3535" i="6"/>
  <c r="O3536" i="6"/>
  <c r="O3537" i="6"/>
  <c r="O3538" i="6"/>
  <c r="O3539" i="6"/>
  <c r="O3714" i="6"/>
  <c r="O3715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N2968" i="6"/>
  <c r="N2969" i="6"/>
  <c r="N2970" i="6"/>
  <c r="N2971" i="6"/>
  <c r="N2972" i="6"/>
  <c r="N2973" i="6"/>
  <c r="N2974" i="6"/>
  <c r="N2975" i="6"/>
  <c r="N2976" i="6"/>
  <c r="N2977" i="6"/>
  <c r="N2978" i="6"/>
  <c r="N2979" i="6"/>
  <c r="N2980" i="6"/>
  <c r="N2981" i="6"/>
  <c r="N2982" i="6"/>
  <c r="N2983" i="6"/>
  <c r="N2984" i="6"/>
  <c r="N2985" i="6"/>
  <c r="N2986" i="6"/>
  <c r="N2987" i="6"/>
  <c r="N2988" i="6"/>
  <c r="N2989" i="6"/>
  <c r="N2990" i="6"/>
  <c r="N2991" i="6"/>
  <c r="N2992" i="6"/>
  <c r="N2993" i="6"/>
  <c r="N2994" i="6"/>
  <c r="N2995" i="6"/>
  <c r="N2996" i="6"/>
  <c r="N2997" i="6"/>
  <c r="N2998" i="6"/>
  <c r="N2999" i="6"/>
  <c r="N3000" i="6"/>
  <c r="N3001" i="6"/>
  <c r="N3002" i="6"/>
  <c r="N3003" i="6"/>
  <c r="N3004" i="6"/>
  <c r="N3005" i="6"/>
  <c r="N3006" i="6"/>
  <c r="N3007" i="6"/>
  <c r="N3008" i="6"/>
  <c r="N3009" i="6"/>
  <c r="N3010" i="6"/>
  <c r="O2968" i="6"/>
  <c r="O2969" i="6"/>
  <c r="O2970" i="6"/>
  <c r="O2971" i="6"/>
  <c r="O2972" i="6"/>
  <c r="O2973" i="6"/>
  <c r="O2974" i="6"/>
  <c r="O2975" i="6"/>
  <c r="O2976" i="6"/>
  <c r="O2977" i="6"/>
  <c r="O2978" i="6"/>
  <c r="O2979" i="6"/>
  <c r="O2980" i="6"/>
  <c r="O2981" i="6"/>
  <c r="O2982" i="6"/>
  <c r="O2983" i="6"/>
  <c r="O2984" i="6"/>
  <c r="O2985" i="6"/>
  <c r="O2986" i="6"/>
  <c r="O2987" i="6"/>
  <c r="O2988" i="6"/>
  <c r="O2989" i="6"/>
  <c r="O2990" i="6"/>
  <c r="O2991" i="6"/>
  <c r="O2992" i="6"/>
  <c r="O2993" i="6"/>
  <c r="O2994" i="6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O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N3011" i="6"/>
  <c r="N3012" i="6"/>
  <c r="N3013" i="6"/>
  <c r="N3014" i="6"/>
  <c r="N3015" i="6"/>
  <c r="N3016" i="6"/>
  <c r="N3017" i="6"/>
  <c r="N3018" i="6"/>
  <c r="N3019" i="6"/>
  <c r="N3020" i="6"/>
  <c r="N3021" i="6"/>
  <c r="N3022" i="6"/>
  <c r="N3023" i="6"/>
  <c r="N3024" i="6"/>
  <c r="N3025" i="6"/>
  <c r="N3026" i="6"/>
  <c r="N3027" i="6"/>
  <c r="N3028" i="6"/>
  <c r="N3029" i="6"/>
  <c r="N3030" i="6"/>
  <c r="N3031" i="6"/>
  <c r="N3032" i="6"/>
  <c r="N3033" i="6"/>
  <c r="N3034" i="6"/>
  <c r="N3035" i="6"/>
  <c r="N3036" i="6"/>
  <c r="N3037" i="6"/>
  <c r="N3038" i="6"/>
  <c r="N3039" i="6"/>
  <c r="N3040" i="6"/>
  <c r="N3041" i="6"/>
  <c r="N3042" i="6"/>
  <c r="N3043" i="6"/>
  <c r="N3044" i="6"/>
  <c r="N3045" i="6"/>
  <c r="N3046" i="6"/>
  <c r="N3047" i="6"/>
  <c r="N3048" i="6"/>
  <c r="N3049" i="6"/>
  <c r="N3050" i="6"/>
  <c r="N3051" i="6"/>
  <c r="N3052" i="6"/>
  <c r="N3053" i="6"/>
  <c r="O3011" i="6"/>
  <c r="O3012" i="6"/>
  <c r="O3013" i="6"/>
  <c r="O3014" i="6"/>
  <c r="O3015" i="6"/>
  <c r="O3016" i="6"/>
  <c r="O3017" i="6"/>
  <c r="O3018" i="6"/>
  <c r="O3019" i="6"/>
  <c r="O3020" i="6"/>
  <c r="O3021" i="6"/>
  <c r="O3022" i="6"/>
  <c r="O3023" i="6"/>
  <c r="O3024" i="6"/>
  <c r="O3025" i="6"/>
  <c r="O3026" i="6"/>
  <c r="O3027" i="6"/>
  <c r="O3028" i="6"/>
  <c r="O3029" i="6"/>
  <c r="O3030" i="6"/>
  <c r="O3031" i="6"/>
  <c r="O3032" i="6"/>
  <c r="O3033" i="6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O3050" i="6"/>
  <c r="O3051" i="6"/>
  <c r="O3052" i="6"/>
  <c r="O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N3054" i="6"/>
  <c r="N3055" i="6"/>
  <c r="N3056" i="6"/>
  <c r="N3057" i="6"/>
  <c r="N3058" i="6"/>
  <c r="N3059" i="6"/>
  <c r="N3060" i="6"/>
  <c r="N3061" i="6"/>
  <c r="N3062" i="6"/>
  <c r="N3063" i="6"/>
  <c r="N3064" i="6"/>
  <c r="N3065" i="6"/>
  <c r="N3066" i="6"/>
  <c r="N3067" i="6"/>
  <c r="N3068" i="6"/>
  <c r="N3069" i="6"/>
  <c r="N3070" i="6"/>
  <c r="N3071" i="6"/>
  <c r="N3072" i="6"/>
  <c r="N3073" i="6"/>
  <c r="N3074" i="6"/>
  <c r="N3075" i="6"/>
  <c r="N3076" i="6"/>
  <c r="N3077" i="6"/>
  <c r="N3078" i="6"/>
  <c r="N3079" i="6"/>
  <c r="N3080" i="6"/>
  <c r="N3081" i="6"/>
  <c r="N3082" i="6"/>
  <c r="N3083" i="6"/>
  <c r="N3084" i="6"/>
  <c r="N3085" i="6"/>
  <c r="N3086" i="6"/>
  <c r="N3087" i="6"/>
  <c r="N3088" i="6"/>
  <c r="N3089" i="6"/>
  <c r="N3090" i="6"/>
  <c r="N3091" i="6"/>
  <c r="N3092" i="6"/>
  <c r="N3093" i="6"/>
  <c r="N3094" i="6"/>
  <c r="N3095" i="6"/>
  <c r="N3096" i="6"/>
  <c r="O3054" i="6"/>
  <c r="O3055" i="6"/>
  <c r="O3056" i="6"/>
  <c r="O3057" i="6"/>
  <c r="O3058" i="6"/>
  <c r="O3059" i="6"/>
  <c r="O3060" i="6"/>
  <c r="O3061" i="6"/>
  <c r="O3062" i="6"/>
  <c r="O3063" i="6"/>
  <c r="O3064" i="6"/>
  <c r="O3065" i="6"/>
  <c r="O3066" i="6"/>
  <c r="O3067" i="6"/>
  <c r="O3068" i="6"/>
  <c r="O3069" i="6"/>
  <c r="O3070" i="6"/>
  <c r="O3071" i="6"/>
  <c r="O3072" i="6"/>
  <c r="O3073" i="6"/>
  <c r="O3074" i="6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O3091" i="6"/>
  <c r="O3092" i="6"/>
  <c r="O3093" i="6"/>
  <c r="O3094" i="6"/>
  <c r="O3095" i="6"/>
  <c r="O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N3097" i="6"/>
  <c r="N3098" i="6"/>
  <c r="N3099" i="6"/>
  <c r="N3100" i="6"/>
  <c r="N3101" i="6"/>
  <c r="N3102" i="6"/>
  <c r="N3103" i="6"/>
  <c r="N3104" i="6"/>
  <c r="N3105" i="6"/>
  <c r="N3106" i="6"/>
  <c r="N3107" i="6"/>
  <c r="N3108" i="6"/>
  <c r="N3109" i="6"/>
  <c r="N3110" i="6"/>
  <c r="N3111" i="6"/>
  <c r="N3112" i="6"/>
  <c r="N3113" i="6"/>
  <c r="N3114" i="6"/>
  <c r="N3115" i="6"/>
  <c r="N3116" i="6"/>
  <c r="N3117" i="6"/>
  <c r="N3118" i="6"/>
  <c r="N3119" i="6"/>
  <c r="N3120" i="6"/>
  <c r="N3121" i="6"/>
  <c r="N3122" i="6"/>
  <c r="N3123" i="6"/>
  <c r="N3124" i="6"/>
  <c r="N3125" i="6"/>
  <c r="N3126" i="6"/>
  <c r="N3127" i="6"/>
  <c r="N3128" i="6"/>
  <c r="N3129" i="6"/>
  <c r="N3130" i="6"/>
  <c r="N3131" i="6"/>
  <c r="N3132" i="6"/>
  <c r="N3133" i="6"/>
  <c r="N3134" i="6"/>
  <c r="N3135" i="6"/>
  <c r="N3136" i="6"/>
  <c r="N3137" i="6"/>
  <c r="N3138" i="6"/>
  <c r="N3139" i="6"/>
  <c r="O3097" i="6"/>
  <c r="O3098" i="6"/>
  <c r="O3099" i="6"/>
  <c r="O3100" i="6"/>
  <c r="O3101" i="6"/>
  <c r="O3102" i="6"/>
  <c r="O3103" i="6"/>
  <c r="O3104" i="6"/>
  <c r="O3105" i="6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O3125" i="6"/>
  <c r="O3126" i="6"/>
  <c r="O3127" i="6"/>
  <c r="O3128" i="6"/>
  <c r="O3129" i="6"/>
  <c r="O3130" i="6"/>
  <c r="O3131" i="6"/>
  <c r="O3132" i="6"/>
  <c r="O3133" i="6"/>
  <c r="O3134" i="6"/>
  <c r="O3135" i="6"/>
  <c r="O3136" i="6"/>
  <c r="O3137" i="6"/>
  <c r="O3138" i="6"/>
  <c r="O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N3140" i="6"/>
  <c r="N3141" i="6"/>
  <c r="N3142" i="6"/>
  <c r="N3143" i="6"/>
  <c r="N3144" i="6"/>
  <c r="N3145" i="6"/>
  <c r="N3146" i="6"/>
  <c r="N3147" i="6"/>
  <c r="N3148" i="6"/>
  <c r="N3149" i="6"/>
  <c r="N3150" i="6"/>
  <c r="N3151" i="6"/>
  <c r="N3152" i="6"/>
  <c r="N3153" i="6"/>
  <c r="N3154" i="6"/>
  <c r="N3155" i="6"/>
  <c r="N3156" i="6"/>
  <c r="N3157" i="6"/>
  <c r="N3158" i="6"/>
  <c r="N3159" i="6"/>
  <c r="N3160" i="6"/>
  <c r="N3161" i="6"/>
  <c r="N3162" i="6"/>
  <c r="N3163" i="6"/>
  <c r="N3164" i="6"/>
  <c r="N3165" i="6"/>
  <c r="N3166" i="6"/>
  <c r="N3167" i="6"/>
  <c r="N3168" i="6"/>
  <c r="N3169" i="6"/>
  <c r="N3170" i="6"/>
  <c r="N3171" i="6"/>
  <c r="N3172" i="6"/>
  <c r="N3173" i="6"/>
  <c r="N3174" i="6"/>
  <c r="N3175" i="6"/>
  <c r="N3176" i="6"/>
  <c r="N3177" i="6"/>
  <c r="N3178" i="6"/>
  <c r="N3179" i="6"/>
  <c r="N3180" i="6"/>
  <c r="N3181" i="6"/>
  <c r="N3182" i="6"/>
  <c r="O3140" i="6"/>
  <c r="O3141" i="6"/>
  <c r="O3142" i="6"/>
  <c r="O3143" i="6"/>
  <c r="O3144" i="6"/>
  <c r="O3145" i="6"/>
  <c r="O3146" i="6"/>
  <c r="O3147" i="6"/>
  <c r="O3148" i="6"/>
  <c r="O3149" i="6"/>
  <c r="O3150" i="6"/>
  <c r="O3151" i="6"/>
  <c r="O3152" i="6"/>
  <c r="O3153" i="6"/>
  <c r="O3154" i="6"/>
  <c r="O3155" i="6"/>
  <c r="O3156" i="6"/>
  <c r="O3157" i="6"/>
  <c r="O3158" i="6"/>
  <c r="O3159" i="6"/>
  <c r="O3160" i="6"/>
  <c r="O3161" i="6"/>
  <c r="O3162" i="6"/>
  <c r="O3163" i="6"/>
  <c r="O3164" i="6"/>
  <c r="O3165" i="6"/>
  <c r="O3166" i="6"/>
  <c r="O3167" i="6"/>
  <c r="O3168" i="6"/>
  <c r="O3169" i="6"/>
  <c r="O3170" i="6"/>
  <c r="O3171" i="6"/>
  <c r="O3172" i="6"/>
  <c r="O3173" i="6"/>
  <c r="O3174" i="6"/>
  <c r="O3175" i="6"/>
  <c r="O3176" i="6"/>
  <c r="O3177" i="6"/>
  <c r="O3178" i="6"/>
  <c r="O3179" i="6"/>
  <c r="O3180" i="6"/>
  <c r="O3181" i="6"/>
  <c r="O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N3183" i="6"/>
  <c r="N3184" i="6"/>
  <c r="N3185" i="6"/>
  <c r="N3186" i="6"/>
  <c r="N3187" i="6"/>
  <c r="N3188" i="6"/>
  <c r="N3189" i="6"/>
  <c r="N3190" i="6"/>
  <c r="N3191" i="6"/>
  <c r="N3192" i="6"/>
  <c r="N3193" i="6"/>
  <c r="N3194" i="6"/>
  <c r="N3195" i="6"/>
  <c r="N3196" i="6"/>
  <c r="N3197" i="6"/>
  <c r="N3198" i="6"/>
  <c r="N3199" i="6"/>
  <c r="N3200" i="6"/>
  <c r="N3201" i="6"/>
  <c r="N3202" i="6"/>
  <c r="N3203" i="6"/>
  <c r="N3204" i="6"/>
  <c r="N3205" i="6"/>
  <c r="N3206" i="6"/>
  <c r="N3207" i="6"/>
  <c r="N3208" i="6"/>
  <c r="N3209" i="6"/>
  <c r="N3210" i="6"/>
  <c r="N3211" i="6"/>
  <c r="N3212" i="6"/>
  <c r="N3213" i="6"/>
  <c r="N3214" i="6"/>
  <c r="N3215" i="6"/>
  <c r="N3216" i="6"/>
  <c r="N3217" i="6"/>
  <c r="N3218" i="6"/>
  <c r="N3219" i="6"/>
  <c r="N3220" i="6"/>
  <c r="N3221" i="6"/>
  <c r="N3222" i="6"/>
  <c r="N3223" i="6"/>
  <c r="N3224" i="6"/>
  <c r="N3225" i="6"/>
  <c r="O3183" i="6"/>
  <c r="O3184" i="6"/>
  <c r="O3185" i="6"/>
  <c r="O3186" i="6"/>
  <c r="O3187" i="6"/>
  <c r="O3188" i="6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O3206" i="6"/>
  <c r="O3207" i="6"/>
  <c r="O3208" i="6"/>
  <c r="O3209" i="6"/>
  <c r="O3210" i="6"/>
  <c r="O3211" i="6"/>
  <c r="O3212" i="6"/>
  <c r="O3213" i="6"/>
  <c r="O3214" i="6"/>
  <c r="O3215" i="6"/>
  <c r="O3216" i="6"/>
  <c r="O3217" i="6"/>
  <c r="O3218" i="6"/>
  <c r="O3219" i="6"/>
  <c r="O3220" i="6"/>
  <c r="O3221" i="6"/>
  <c r="O3222" i="6"/>
  <c r="O3223" i="6"/>
  <c r="O3224" i="6"/>
  <c r="O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N3226" i="6"/>
  <c r="N3227" i="6"/>
  <c r="N3228" i="6"/>
  <c r="N3229" i="6"/>
  <c r="N3230" i="6"/>
  <c r="N3231" i="6"/>
  <c r="N3232" i="6"/>
  <c r="N3233" i="6"/>
  <c r="N3234" i="6"/>
  <c r="N3235" i="6"/>
  <c r="N3236" i="6"/>
  <c r="N3237" i="6"/>
  <c r="N3238" i="6"/>
  <c r="N3239" i="6"/>
  <c r="N3240" i="6"/>
  <c r="N3241" i="6"/>
  <c r="N3242" i="6"/>
  <c r="N3243" i="6"/>
  <c r="N3244" i="6"/>
  <c r="N3245" i="6"/>
  <c r="N3246" i="6"/>
  <c r="N3247" i="6"/>
  <c r="N3248" i="6"/>
  <c r="N3249" i="6"/>
  <c r="N3250" i="6"/>
  <c r="N3251" i="6"/>
  <c r="N3252" i="6"/>
  <c r="N3253" i="6"/>
  <c r="N3254" i="6"/>
  <c r="N3255" i="6"/>
  <c r="N3256" i="6"/>
  <c r="N3257" i="6"/>
  <c r="N3258" i="6"/>
  <c r="N3259" i="6"/>
  <c r="N3260" i="6"/>
  <c r="N3261" i="6"/>
  <c r="N3262" i="6"/>
  <c r="N3263" i="6"/>
  <c r="N3264" i="6"/>
  <c r="N3265" i="6"/>
  <c r="N3266" i="6"/>
  <c r="N3267" i="6"/>
  <c r="N3268" i="6"/>
  <c r="O3226" i="6"/>
  <c r="O3227" i="6"/>
  <c r="O3228" i="6"/>
  <c r="O3229" i="6"/>
  <c r="O3230" i="6"/>
  <c r="O3231" i="6"/>
  <c r="O3232" i="6"/>
  <c r="O3233" i="6"/>
  <c r="O3234" i="6"/>
  <c r="O3235" i="6"/>
  <c r="O3236" i="6"/>
  <c r="O3237" i="6"/>
  <c r="O3238" i="6"/>
  <c r="O3239" i="6"/>
  <c r="O3240" i="6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O3255" i="6"/>
  <c r="O3256" i="6"/>
  <c r="O3257" i="6"/>
  <c r="O3258" i="6"/>
  <c r="O3259" i="6"/>
  <c r="O3260" i="6"/>
  <c r="O3261" i="6"/>
  <c r="O3262" i="6"/>
  <c r="O3263" i="6"/>
  <c r="O3264" i="6"/>
  <c r="O3265" i="6"/>
  <c r="O3266" i="6"/>
  <c r="O3267" i="6"/>
  <c r="O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N3269" i="6"/>
  <c r="N3270" i="6"/>
  <c r="N3271" i="6"/>
  <c r="N3272" i="6"/>
  <c r="N3273" i="6"/>
  <c r="N3274" i="6"/>
  <c r="N3275" i="6"/>
  <c r="N3276" i="6"/>
  <c r="N3277" i="6"/>
  <c r="N3278" i="6"/>
  <c r="N3279" i="6"/>
  <c r="N3280" i="6"/>
  <c r="N3281" i="6"/>
  <c r="N3282" i="6"/>
  <c r="N3283" i="6"/>
  <c r="N3284" i="6"/>
  <c r="N3285" i="6"/>
  <c r="N3286" i="6"/>
  <c r="N3287" i="6"/>
  <c r="N3288" i="6"/>
  <c r="N3289" i="6"/>
  <c r="N3290" i="6"/>
  <c r="N3291" i="6"/>
  <c r="N3292" i="6"/>
  <c r="N3293" i="6"/>
  <c r="N3294" i="6"/>
  <c r="N3295" i="6"/>
  <c r="N3296" i="6"/>
  <c r="N3297" i="6"/>
  <c r="N3298" i="6"/>
  <c r="N3299" i="6"/>
  <c r="N3300" i="6"/>
  <c r="N3301" i="6"/>
  <c r="N3302" i="6"/>
  <c r="N3303" i="6"/>
  <c r="N3304" i="6"/>
  <c r="N3305" i="6"/>
  <c r="N3306" i="6"/>
  <c r="N3307" i="6"/>
  <c r="N3308" i="6"/>
  <c r="N3309" i="6"/>
  <c r="N3310" i="6"/>
  <c r="N3311" i="6"/>
  <c r="O3269" i="6"/>
  <c r="O3270" i="6"/>
  <c r="O3271" i="6"/>
  <c r="O3272" i="6"/>
  <c r="O3273" i="6"/>
  <c r="O3274" i="6"/>
  <c r="O3275" i="6"/>
  <c r="O3276" i="6"/>
  <c r="O3277" i="6"/>
  <c r="O3278" i="6"/>
  <c r="O3279" i="6"/>
  <c r="O3280" i="6"/>
  <c r="O3281" i="6"/>
  <c r="O3282" i="6"/>
  <c r="O3283" i="6"/>
  <c r="O3284" i="6"/>
  <c r="O3285" i="6"/>
  <c r="O3286" i="6"/>
  <c r="O3287" i="6"/>
  <c r="O3288" i="6"/>
  <c r="O3289" i="6"/>
  <c r="O3290" i="6"/>
  <c r="O3291" i="6"/>
  <c r="O3292" i="6"/>
  <c r="O3293" i="6"/>
  <c r="O3294" i="6"/>
  <c r="O3295" i="6"/>
  <c r="O3296" i="6"/>
  <c r="O3297" i="6"/>
  <c r="O3298" i="6"/>
  <c r="O3299" i="6"/>
  <c r="O3300" i="6"/>
  <c r="O3301" i="6"/>
  <c r="O3302" i="6"/>
  <c r="O3303" i="6"/>
  <c r="O3304" i="6"/>
  <c r="O3305" i="6"/>
  <c r="O3306" i="6"/>
  <c r="O3307" i="6"/>
  <c r="O3308" i="6"/>
  <c r="O3309" i="6"/>
  <c r="O3310" i="6"/>
  <c r="O3311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N2773" i="6"/>
  <c r="N2774" i="6"/>
  <c r="N2775" i="6"/>
  <c r="N2776" i="6"/>
  <c r="N2777" i="6"/>
  <c r="N2778" i="6"/>
  <c r="N2779" i="6"/>
  <c r="N2780" i="6"/>
  <c r="N2781" i="6"/>
  <c r="N2782" i="6"/>
  <c r="N2783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N2809" i="6"/>
  <c r="N2810" i="6"/>
  <c r="N2811" i="6"/>
  <c r="N2812" i="6"/>
  <c r="N2813" i="6"/>
  <c r="N2814" i="6"/>
  <c r="N2815" i="6"/>
  <c r="N2816" i="6"/>
  <c r="N2817" i="6"/>
  <c r="N2818" i="6"/>
  <c r="N2819" i="6"/>
  <c r="N2820" i="6"/>
  <c r="N2821" i="6"/>
  <c r="O2773" i="6"/>
  <c r="O2774" i="6"/>
  <c r="O2775" i="6"/>
  <c r="O2776" i="6"/>
  <c r="O2777" i="6"/>
  <c r="O2778" i="6"/>
  <c r="O2779" i="6"/>
  <c r="O2780" i="6"/>
  <c r="O2781" i="6"/>
  <c r="O2782" i="6"/>
  <c r="O2783" i="6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O2799" i="6"/>
  <c r="O2800" i="6"/>
  <c r="O2801" i="6"/>
  <c r="O2802" i="6"/>
  <c r="O2803" i="6"/>
  <c r="O2804" i="6"/>
  <c r="O2805" i="6"/>
  <c r="O2806" i="6"/>
  <c r="O2807" i="6"/>
  <c r="O2808" i="6"/>
  <c r="O2809" i="6"/>
  <c r="O2810" i="6"/>
  <c r="O2811" i="6"/>
  <c r="O2812" i="6"/>
  <c r="O2813" i="6"/>
  <c r="O2814" i="6"/>
  <c r="O2815" i="6"/>
  <c r="O2816" i="6"/>
  <c r="O2817" i="6"/>
  <c r="O2818" i="6"/>
  <c r="O2819" i="6"/>
  <c r="O2820" i="6"/>
  <c r="O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N2822" i="6"/>
  <c r="N2823" i="6"/>
  <c r="N2824" i="6"/>
  <c r="N2825" i="6"/>
  <c r="N2826" i="6"/>
  <c r="N2827" i="6"/>
  <c r="N2828" i="6"/>
  <c r="N2829" i="6"/>
  <c r="N2830" i="6"/>
  <c r="N2831" i="6"/>
  <c r="N2832" i="6"/>
  <c r="N2833" i="6"/>
  <c r="N2834" i="6"/>
  <c r="N2835" i="6"/>
  <c r="N2836" i="6"/>
  <c r="N2837" i="6"/>
  <c r="N2838" i="6"/>
  <c r="N2839" i="6"/>
  <c r="N2840" i="6"/>
  <c r="N2841" i="6"/>
  <c r="N2842" i="6"/>
  <c r="N2843" i="6"/>
  <c r="N2844" i="6"/>
  <c r="N2845" i="6"/>
  <c r="N2846" i="6"/>
  <c r="N2847" i="6"/>
  <c r="N2848" i="6"/>
  <c r="N2849" i="6"/>
  <c r="N2850" i="6"/>
  <c r="N2851" i="6"/>
  <c r="N2852" i="6"/>
  <c r="N2853" i="6"/>
  <c r="N2854" i="6"/>
  <c r="N2855" i="6"/>
  <c r="N2856" i="6"/>
  <c r="N2857" i="6"/>
  <c r="N2858" i="6"/>
  <c r="N2859" i="6"/>
  <c r="N2860" i="6"/>
  <c r="N2861" i="6"/>
  <c r="N2862" i="6"/>
  <c r="N2863" i="6"/>
  <c r="N2864" i="6"/>
  <c r="N2865" i="6"/>
  <c r="N2866" i="6"/>
  <c r="N2867" i="6"/>
  <c r="N2868" i="6"/>
  <c r="N2869" i="6"/>
  <c r="N2870" i="6"/>
  <c r="O2822" i="6"/>
  <c r="O2823" i="6"/>
  <c r="O2824" i="6"/>
  <c r="O2825" i="6"/>
  <c r="O2826" i="6"/>
  <c r="O2827" i="6"/>
  <c r="O2828" i="6"/>
  <c r="O2829" i="6"/>
  <c r="O2830" i="6"/>
  <c r="O2831" i="6"/>
  <c r="O2832" i="6"/>
  <c r="O2833" i="6"/>
  <c r="O2834" i="6"/>
  <c r="O2835" i="6"/>
  <c r="O2836" i="6"/>
  <c r="O2837" i="6"/>
  <c r="O2838" i="6"/>
  <c r="O2839" i="6"/>
  <c r="O2840" i="6"/>
  <c r="O2841" i="6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N2871" i="6"/>
  <c r="N2872" i="6"/>
  <c r="N2873" i="6"/>
  <c r="N2874" i="6"/>
  <c r="N2875" i="6"/>
  <c r="N2876" i="6"/>
  <c r="N2877" i="6"/>
  <c r="N2878" i="6"/>
  <c r="N2879" i="6"/>
  <c r="N2880" i="6"/>
  <c r="N2881" i="6"/>
  <c r="N2882" i="6"/>
  <c r="N2883" i="6"/>
  <c r="N2884" i="6"/>
  <c r="N2885" i="6"/>
  <c r="N2886" i="6"/>
  <c r="N2887" i="6"/>
  <c r="N2888" i="6"/>
  <c r="N2889" i="6"/>
  <c r="N2890" i="6"/>
  <c r="N2891" i="6"/>
  <c r="N2892" i="6"/>
  <c r="N2893" i="6"/>
  <c r="N2894" i="6"/>
  <c r="N2895" i="6"/>
  <c r="N2896" i="6"/>
  <c r="N2897" i="6"/>
  <c r="N2898" i="6"/>
  <c r="N2899" i="6"/>
  <c r="N2900" i="6"/>
  <c r="N2901" i="6"/>
  <c r="N2902" i="6"/>
  <c r="N2903" i="6"/>
  <c r="N2904" i="6"/>
  <c r="N2905" i="6"/>
  <c r="N2906" i="6"/>
  <c r="N2907" i="6"/>
  <c r="N2908" i="6"/>
  <c r="N2909" i="6"/>
  <c r="N2910" i="6"/>
  <c r="N2911" i="6"/>
  <c r="N2912" i="6"/>
  <c r="N2913" i="6"/>
  <c r="N2914" i="6"/>
  <c r="N2915" i="6"/>
  <c r="N2916" i="6"/>
  <c r="N2917" i="6"/>
  <c r="N2918" i="6"/>
  <c r="N2919" i="6"/>
  <c r="O2871" i="6"/>
  <c r="O2872" i="6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3312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3312" i="6"/>
  <c r="N2920" i="6"/>
  <c r="N2921" i="6"/>
  <c r="N2922" i="6"/>
  <c r="N2923" i="6"/>
  <c r="N2924" i="6"/>
  <c r="N2925" i="6"/>
  <c r="N2926" i="6"/>
  <c r="N2927" i="6"/>
  <c r="N2928" i="6"/>
  <c r="N2929" i="6"/>
  <c r="N2930" i="6"/>
  <c r="N2931" i="6"/>
  <c r="N2932" i="6"/>
  <c r="N2933" i="6"/>
  <c r="N2934" i="6"/>
  <c r="N2935" i="6"/>
  <c r="N2936" i="6"/>
  <c r="N2937" i="6"/>
  <c r="N2938" i="6"/>
  <c r="N2939" i="6"/>
  <c r="N2940" i="6"/>
  <c r="N2941" i="6"/>
  <c r="N2942" i="6"/>
  <c r="N2943" i="6"/>
  <c r="N2944" i="6"/>
  <c r="N2945" i="6"/>
  <c r="N2946" i="6"/>
  <c r="N2947" i="6"/>
  <c r="N2948" i="6"/>
  <c r="N2949" i="6"/>
  <c r="N2950" i="6"/>
  <c r="N2951" i="6"/>
  <c r="N2952" i="6"/>
  <c r="N2953" i="6"/>
  <c r="N2954" i="6"/>
  <c r="N2955" i="6"/>
  <c r="N2956" i="6"/>
  <c r="N2957" i="6"/>
  <c r="N2958" i="6"/>
  <c r="N2959" i="6"/>
  <c r="N2960" i="6"/>
  <c r="N2961" i="6"/>
  <c r="N2962" i="6"/>
  <c r="N2963" i="6"/>
  <c r="N2964" i="6"/>
  <c r="N2965" i="6"/>
  <c r="N2966" i="6"/>
  <c r="N2967" i="6"/>
  <c r="N3312" i="6"/>
  <c r="O2920" i="6"/>
  <c r="O2921" i="6"/>
  <c r="O2922" i="6"/>
  <c r="O2923" i="6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3312" i="6"/>
  <c r="B3744" i="12"/>
  <c r="C3627" i="12"/>
  <c r="C3094" i="12"/>
  <c r="C4881" i="12"/>
  <c r="C2728" i="12"/>
  <c r="C2714" i="12"/>
  <c r="C2721" i="12"/>
  <c r="C2706" i="12"/>
  <c r="C2713" i="12"/>
  <c r="C2698" i="12"/>
  <c r="C2705" i="12"/>
  <c r="C2690" i="12"/>
  <c r="C2697" i="12"/>
  <c r="C2682" i="12"/>
  <c r="C2689" i="12"/>
  <c r="C2674" i="12"/>
  <c r="C2681" i="12"/>
  <c r="C2666" i="12"/>
  <c r="C2665" i="12"/>
  <c r="C2657" i="12"/>
  <c r="C2649" i="12"/>
  <c r="C2641" i="12"/>
  <c r="C2633" i="12"/>
  <c r="C2625" i="12"/>
  <c r="C2617" i="12"/>
  <c r="C2609" i="12"/>
  <c r="C2593" i="12"/>
  <c r="C2595" i="12"/>
  <c r="C2619" i="12"/>
  <c r="C2621" i="12"/>
  <c r="C2627" i="12"/>
  <c r="C2628" i="12"/>
  <c r="C2629" i="12"/>
  <c r="C2635" i="12"/>
  <c r="C2637" i="12"/>
  <c r="C2643" i="12"/>
  <c r="C2645" i="12"/>
  <c r="C2651" i="12"/>
  <c r="C2652" i="12"/>
  <c r="C2653" i="12"/>
  <c r="C2659" i="12"/>
  <c r="C2661" i="12"/>
  <c r="C2667" i="12"/>
  <c r="C2669" i="12"/>
  <c r="C2673" i="12"/>
  <c r="C2675" i="12"/>
  <c r="C2677" i="12"/>
  <c r="C2683" i="12"/>
  <c r="C2685" i="12"/>
  <c r="C2691" i="12"/>
  <c r="C2692" i="12"/>
  <c r="C2693" i="12"/>
  <c r="C2699" i="12"/>
  <c r="C2700" i="12"/>
  <c r="C2701" i="12"/>
  <c r="C2707" i="12"/>
  <c r="C2709" i="12"/>
  <c r="C2715" i="12"/>
  <c r="C2717" i="12"/>
  <c r="C2722" i="12"/>
  <c r="C2723" i="12"/>
  <c r="C2724" i="12"/>
  <c r="C2725" i="12"/>
  <c r="C2727" i="12"/>
  <c r="C2729" i="12"/>
  <c r="C2730" i="12"/>
  <c r="C2731" i="12"/>
  <c r="C2732" i="12"/>
  <c r="C2733" i="12"/>
  <c r="C2735" i="12"/>
  <c r="C2736" i="12"/>
  <c r="C2737" i="12"/>
  <c r="C2738" i="12"/>
  <c r="C2739" i="12"/>
  <c r="C2740" i="12"/>
  <c r="C2741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5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54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137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80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8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C4121" i="12"/>
  <c r="C4122" i="12"/>
  <c r="C4123" i="12"/>
  <c r="C4124" i="12"/>
  <c r="C4125" i="12"/>
  <c r="C4126" i="12"/>
  <c r="C4127" i="12"/>
  <c r="C4128" i="12"/>
  <c r="C4129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C4143" i="12"/>
  <c r="C4144" i="12"/>
  <c r="C4145" i="12"/>
  <c r="C4146" i="12"/>
  <c r="C4147" i="12"/>
  <c r="C4148" i="12"/>
  <c r="C4149" i="12"/>
  <c r="C4150" i="12"/>
  <c r="C4151" i="12"/>
  <c r="C4157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C4209" i="12"/>
  <c r="C4210" i="12"/>
  <c r="C4211" i="12"/>
  <c r="C4212" i="12"/>
  <c r="C4213" i="12"/>
  <c r="C4214" i="12"/>
  <c r="C4215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8" i="12"/>
  <c r="C4249" i="12"/>
  <c r="C4250" i="12"/>
  <c r="C4251" i="12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69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5" i="12"/>
  <c r="C4286" i="12"/>
  <c r="C4287" i="12"/>
  <c r="C4288" i="12"/>
  <c r="C4289" i="12"/>
  <c r="C4290" i="12"/>
  <c r="C4291" i="12"/>
  <c r="C4292" i="12"/>
  <c r="C4293" i="12"/>
  <c r="C4294" i="12"/>
  <c r="C4295" i="12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4309" i="12"/>
  <c r="C4310" i="12"/>
  <c r="C4311" i="12"/>
  <c r="C4312" i="12"/>
  <c r="C4313" i="12"/>
  <c r="C4314" i="12"/>
  <c r="C4315" i="12"/>
  <c r="C4316" i="12"/>
  <c r="C4317" i="12"/>
  <c r="C4318" i="12"/>
  <c r="C4319" i="12"/>
  <c r="C4320" i="12"/>
  <c r="C4321" i="12"/>
  <c r="C4322" i="12"/>
  <c r="C4323" i="12"/>
  <c r="C4324" i="12"/>
  <c r="C4325" i="12"/>
  <c r="C4326" i="12"/>
  <c r="C4327" i="12"/>
  <c r="C4328" i="12"/>
  <c r="C4329" i="12"/>
  <c r="C4330" i="12"/>
  <c r="C4331" i="12"/>
  <c r="C4332" i="12"/>
  <c r="C4333" i="12"/>
  <c r="C4334" i="12"/>
  <c r="C4335" i="12"/>
  <c r="C4336" i="12"/>
  <c r="C4337" i="12"/>
  <c r="C4338" i="12"/>
  <c r="C4339" i="12"/>
  <c r="C4340" i="12"/>
  <c r="C4341" i="12"/>
  <c r="C4342" i="12"/>
  <c r="C4343" i="12"/>
  <c r="C4344" i="12"/>
  <c r="C4345" i="12"/>
  <c r="C4346" i="12"/>
  <c r="C4347" i="12"/>
  <c r="C4348" i="12"/>
  <c r="C4349" i="12"/>
  <c r="C4350" i="12"/>
  <c r="C4351" i="12"/>
  <c r="C4352" i="12"/>
  <c r="C4353" i="12"/>
  <c r="C4354" i="12"/>
  <c r="C4355" i="12"/>
  <c r="C4356" i="12"/>
  <c r="C4357" i="12"/>
  <c r="C4358" i="12"/>
  <c r="C4359" i="12"/>
  <c r="C4360" i="12"/>
  <c r="C4361" i="12"/>
  <c r="C4362" i="12"/>
  <c r="C4363" i="12"/>
  <c r="C4364" i="12"/>
  <c r="C4365" i="12"/>
  <c r="C4366" i="12"/>
  <c r="C4367" i="12"/>
  <c r="C4368" i="12"/>
  <c r="C4369" i="12"/>
  <c r="C4370" i="12"/>
  <c r="C4371" i="12"/>
  <c r="C4372" i="12"/>
  <c r="C4373" i="12"/>
  <c r="C4374" i="12"/>
  <c r="C4375" i="12"/>
  <c r="C4376" i="12"/>
  <c r="C4377" i="12"/>
  <c r="C4378" i="12"/>
  <c r="C4379" i="12"/>
  <c r="C4380" i="12"/>
  <c r="C4381" i="12"/>
  <c r="C4382" i="12"/>
  <c r="C4383" i="12"/>
  <c r="C4384" i="12"/>
  <c r="C4385" i="12"/>
  <c r="C4386" i="12"/>
  <c r="C4387" i="12"/>
  <c r="C4388" i="12"/>
  <c r="C4389" i="12"/>
  <c r="C4390" i="12"/>
  <c r="C4391" i="12"/>
  <c r="C4392" i="12"/>
  <c r="C4393" i="12"/>
  <c r="C4394" i="12"/>
  <c r="C4395" i="12"/>
  <c r="C4396" i="12"/>
  <c r="C4397" i="12"/>
  <c r="C4398" i="12"/>
  <c r="C4399" i="12"/>
  <c r="C4400" i="12"/>
  <c r="C4401" i="12"/>
  <c r="C4402" i="12"/>
  <c r="C4403" i="12"/>
  <c r="C4404" i="12"/>
  <c r="C4405" i="12"/>
  <c r="C4406" i="12"/>
  <c r="C4407" i="12"/>
  <c r="C4408" i="12"/>
  <c r="C4409" i="12"/>
  <c r="C4410" i="12"/>
  <c r="C4411" i="12"/>
  <c r="C4412" i="12"/>
  <c r="C4413" i="12"/>
  <c r="C4414" i="12"/>
  <c r="C4415" i="12"/>
  <c r="C4416" i="12"/>
  <c r="C4417" i="12"/>
  <c r="C4418" i="12"/>
  <c r="C4419" i="12"/>
  <c r="C4420" i="12"/>
  <c r="C4421" i="12"/>
  <c r="C4422" i="12"/>
  <c r="C4423" i="12"/>
  <c r="C4424" i="12"/>
  <c r="C4425" i="12"/>
  <c r="C4426" i="12"/>
  <c r="C4427" i="12"/>
  <c r="C4428" i="12"/>
  <c r="C4429" i="12"/>
  <c r="C4430" i="12"/>
  <c r="C4431" i="12"/>
  <c r="C4432" i="12"/>
  <c r="C4433" i="12"/>
  <c r="C4434" i="12"/>
  <c r="C4435" i="12"/>
  <c r="C4436" i="12"/>
  <c r="C4437" i="12"/>
  <c r="C4438" i="12"/>
  <c r="C4439" i="12"/>
  <c r="C4440" i="12"/>
  <c r="C4441" i="12"/>
  <c r="C4442" i="12"/>
  <c r="C4443" i="12"/>
  <c r="C4444" i="12"/>
  <c r="C4445" i="12"/>
  <c r="C4446" i="12"/>
  <c r="C4447" i="12"/>
  <c r="C4448" i="12"/>
  <c r="C4449" i="12"/>
  <c r="C4450" i="12"/>
  <c r="C4451" i="12"/>
  <c r="C4452" i="12"/>
  <c r="C4453" i="12"/>
  <c r="C4454" i="12"/>
  <c r="C4455" i="12"/>
  <c r="C4456" i="12"/>
  <c r="C4457" i="12"/>
  <c r="C4458" i="12"/>
  <c r="C4459" i="12"/>
  <c r="C4460" i="12"/>
  <c r="C4461" i="12"/>
  <c r="C4462" i="12"/>
  <c r="C4463" i="12"/>
  <c r="C4464" i="12"/>
  <c r="C4465" i="12"/>
  <c r="C4466" i="12"/>
  <c r="C4467" i="12"/>
  <c r="C4468" i="12"/>
  <c r="C4469" i="12"/>
  <c r="C4470" i="12"/>
  <c r="C4471" i="12"/>
  <c r="C4472" i="12"/>
  <c r="C4473" i="12"/>
  <c r="C4474" i="12"/>
  <c r="C4475" i="12"/>
  <c r="C4476" i="12"/>
  <c r="C4477" i="12"/>
  <c r="C4478" i="12"/>
  <c r="C4479" i="12"/>
  <c r="C4480" i="12"/>
  <c r="C4481" i="12"/>
  <c r="C4482" i="12"/>
  <c r="C4483" i="12"/>
  <c r="C4484" i="12"/>
  <c r="C4485" i="12"/>
  <c r="C4486" i="12"/>
  <c r="C4487" i="12"/>
  <c r="C4488" i="12"/>
  <c r="C4489" i="12"/>
  <c r="C4490" i="12"/>
  <c r="C4491" i="12"/>
  <c r="C4492" i="12"/>
  <c r="C4493" i="12"/>
  <c r="C4494" i="12"/>
  <c r="C4495" i="12"/>
  <c r="C4496" i="12"/>
  <c r="C4497" i="12"/>
  <c r="C4498" i="12"/>
  <c r="C4499" i="12"/>
  <c r="C4500" i="12"/>
  <c r="C4501" i="12"/>
  <c r="C4502" i="12"/>
  <c r="C4503" i="12"/>
  <c r="C4504" i="12"/>
  <c r="C4505" i="12"/>
  <c r="C4506" i="12"/>
  <c r="C4507" i="12"/>
  <c r="C4508" i="12"/>
  <c r="C4509" i="12"/>
  <c r="C4510" i="12"/>
  <c r="C4511" i="12"/>
  <c r="C4512" i="12"/>
  <c r="C4513" i="12"/>
  <c r="C4514" i="12"/>
  <c r="C4515" i="12"/>
  <c r="C4516" i="12"/>
  <c r="C4517" i="12"/>
  <c r="C4518" i="12"/>
  <c r="C4519" i="12"/>
  <c r="C4520" i="12"/>
  <c r="C4521" i="12"/>
  <c r="C4522" i="12"/>
  <c r="C4523" i="12"/>
  <c r="C4524" i="12"/>
  <c r="C4525" i="12"/>
  <c r="C4526" i="12"/>
  <c r="C4527" i="12"/>
  <c r="C4528" i="12"/>
  <c r="C4529" i="12"/>
  <c r="C4530" i="12"/>
  <c r="C4531" i="12"/>
  <c r="C4532" i="12"/>
  <c r="C4533" i="12"/>
  <c r="C4534" i="12"/>
  <c r="C4535" i="12"/>
  <c r="C4536" i="12"/>
  <c r="C4537" i="12"/>
  <c r="C4538" i="12"/>
  <c r="C4539" i="12"/>
  <c r="C4540" i="12"/>
  <c r="C4541" i="12"/>
  <c r="C4542" i="12"/>
  <c r="C4543" i="12"/>
  <c r="C4544" i="12"/>
  <c r="C4545" i="12"/>
  <c r="C4546" i="12"/>
  <c r="C4547" i="12"/>
  <c r="C4548" i="12"/>
  <c r="C4549" i="12"/>
  <c r="C4550" i="12"/>
  <c r="C4551" i="12"/>
  <c r="C4552" i="12"/>
  <c r="C4553" i="12"/>
  <c r="C4554" i="12"/>
  <c r="C4555" i="12"/>
  <c r="C4556" i="12"/>
  <c r="C4557" i="12"/>
  <c r="C4558" i="12"/>
  <c r="C4559" i="12"/>
  <c r="C4560" i="12"/>
  <c r="C4561" i="12"/>
  <c r="C4562" i="12"/>
  <c r="C4563" i="12"/>
  <c r="C4564" i="12"/>
  <c r="C4565" i="12"/>
  <c r="C4566" i="12"/>
  <c r="C4567" i="12"/>
  <c r="C4568" i="12"/>
  <c r="C4569" i="12"/>
  <c r="C4570" i="12"/>
  <c r="C4571" i="12"/>
  <c r="C4572" i="12"/>
  <c r="C4573" i="12"/>
  <c r="C4574" i="12"/>
  <c r="C4575" i="12"/>
  <c r="C4576" i="12"/>
  <c r="C4577" i="12"/>
  <c r="C4578" i="12"/>
  <c r="C4579" i="12"/>
  <c r="C4580" i="12"/>
  <c r="C4581" i="12"/>
  <c r="C4582" i="12"/>
  <c r="C4583" i="12"/>
  <c r="C4584" i="12"/>
  <c r="C4585" i="12"/>
  <c r="C4586" i="12"/>
  <c r="C4587" i="12"/>
  <c r="C4588" i="12"/>
  <c r="C4589" i="12"/>
  <c r="C4590" i="12"/>
  <c r="C4591" i="12"/>
  <c r="C4592" i="12"/>
  <c r="C4593" i="12"/>
  <c r="C4594" i="12"/>
  <c r="C4595" i="12"/>
  <c r="C4596" i="12"/>
  <c r="C4597" i="12"/>
  <c r="C4598" i="12"/>
  <c r="C4599" i="12"/>
  <c r="C4600" i="12"/>
  <c r="C4601" i="12"/>
  <c r="C4602" i="12"/>
  <c r="C4603" i="12"/>
  <c r="C4604" i="12"/>
  <c r="C4605" i="12"/>
  <c r="C4606" i="12"/>
  <c r="C4607" i="12"/>
  <c r="C4608" i="12"/>
  <c r="C4609" i="12"/>
  <c r="C4610" i="12"/>
  <c r="C4611" i="12"/>
  <c r="C4612" i="12"/>
  <c r="C4613" i="12"/>
  <c r="C4614" i="12"/>
  <c r="C4615" i="12"/>
  <c r="C4616" i="12"/>
  <c r="C4617" i="12"/>
  <c r="C4618" i="12"/>
  <c r="C4619" i="12"/>
  <c r="C4620" i="12"/>
  <c r="C4621" i="12"/>
  <c r="C4622" i="12"/>
  <c r="C4623" i="12"/>
  <c r="C4624" i="12"/>
  <c r="C4625" i="12"/>
  <c r="C4626" i="12"/>
  <c r="C4627" i="12"/>
  <c r="C4628" i="12"/>
  <c r="C4629" i="12"/>
  <c r="C4630" i="12"/>
  <c r="C4631" i="12"/>
  <c r="C4632" i="12"/>
  <c r="C4633" i="12"/>
  <c r="C4634" i="12"/>
  <c r="C4635" i="12"/>
  <c r="C4636" i="12"/>
  <c r="C4637" i="12"/>
  <c r="C4638" i="12"/>
  <c r="C4639" i="12"/>
  <c r="C4640" i="12"/>
  <c r="C4641" i="12"/>
  <c r="C4642" i="12"/>
  <c r="C4643" i="12"/>
  <c r="C4644" i="12"/>
  <c r="C4645" i="12"/>
  <c r="C4646" i="12"/>
  <c r="C4647" i="12"/>
  <c r="C4648" i="12"/>
  <c r="C4649" i="12"/>
  <c r="C4650" i="12"/>
  <c r="C4651" i="12"/>
  <c r="C4652" i="12"/>
  <c r="C4653" i="12"/>
  <c r="C4654" i="12"/>
  <c r="C4655" i="12"/>
  <c r="C4656" i="12"/>
  <c r="C4657" i="12"/>
  <c r="C4658" i="12"/>
  <c r="C4659" i="12"/>
  <c r="C4660" i="12"/>
  <c r="C4661" i="12"/>
  <c r="C4662" i="12"/>
  <c r="C4663" i="12"/>
  <c r="C4664" i="12"/>
  <c r="C4665" i="12"/>
  <c r="C4666" i="12"/>
  <c r="C4667" i="12"/>
  <c r="C4668" i="12"/>
  <c r="C4669" i="12"/>
  <c r="C4670" i="12"/>
  <c r="C4671" i="12"/>
  <c r="C4672" i="12"/>
  <c r="C4673" i="12"/>
  <c r="C4674" i="12"/>
  <c r="C4675" i="12"/>
  <c r="C4676" i="12"/>
  <c r="C4677" i="12"/>
  <c r="C4678" i="12"/>
  <c r="C4679" i="12"/>
  <c r="C4680" i="12"/>
  <c r="C4681" i="12"/>
  <c r="C4682" i="12"/>
  <c r="C4683" i="12"/>
  <c r="C4684" i="12"/>
  <c r="C4685" i="12"/>
  <c r="C4686" i="12"/>
  <c r="C4687" i="12"/>
  <c r="C4688" i="12"/>
  <c r="C4689" i="12"/>
  <c r="C4690" i="12"/>
  <c r="C4691" i="12"/>
  <c r="C4692" i="12"/>
  <c r="C4693" i="12"/>
  <c r="C4694" i="12"/>
  <c r="C4695" i="12"/>
  <c r="C4696" i="12"/>
  <c r="C4697" i="12"/>
  <c r="C4698" i="12"/>
  <c r="C4699" i="12"/>
  <c r="C4700" i="12"/>
  <c r="C4701" i="12"/>
  <c r="C4702" i="12"/>
  <c r="C4703" i="12"/>
  <c r="C4704" i="12"/>
  <c r="C4705" i="12"/>
  <c r="C4706" i="12"/>
  <c r="C4707" i="12"/>
  <c r="C4708" i="12"/>
  <c r="C4709" i="12"/>
  <c r="C4710" i="12"/>
  <c r="C4711" i="12"/>
  <c r="C4712" i="12"/>
  <c r="C4713" i="12"/>
  <c r="C4714" i="12"/>
  <c r="C4715" i="12"/>
  <c r="C4716" i="12"/>
  <c r="C4717" i="12"/>
  <c r="C4718" i="12"/>
  <c r="C4719" i="12"/>
  <c r="C4720" i="12"/>
  <c r="C4721" i="12"/>
  <c r="C4722" i="12"/>
  <c r="C4723" i="12"/>
  <c r="C4724" i="12"/>
  <c r="C4725" i="12"/>
  <c r="C4726" i="12"/>
  <c r="C4727" i="12"/>
  <c r="C4728" i="12"/>
  <c r="C4729" i="12"/>
  <c r="C4730" i="12"/>
  <c r="C4731" i="12"/>
  <c r="C4732" i="12"/>
  <c r="C4733" i="12"/>
  <c r="C4734" i="12"/>
  <c r="C4735" i="12"/>
  <c r="C4736" i="12"/>
  <c r="C4737" i="12"/>
  <c r="C4738" i="12"/>
  <c r="C4739" i="12"/>
  <c r="C4740" i="12"/>
  <c r="C4741" i="12"/>
  <c r="C4742" i="12"/>
  <c r="C4743" i="12"/>
  <c r="C4744" i="12"/>
  <c r="C4745" i="12"/>
  <c r="C4746" i="12"/>
  <c r="C4747" i="12"/>
  <c r="C4748" i="12"/>
  <c r="C4749" i="12"/>
  <c r="C4750" i="12"/>
  <c r="C4751" i="12"/>
  <c r="C4752" i="12"/>
  <c r="C4753" i="12"/>
  <c r="C4754" i="12"/>
  <c r="C4755" i="12"/>
  <c r="C4756" i="12"/>
  <c r="C4757" i="12"/>
  <c r="C4758" i="12"/>
  <c r="C4759" i="12"/>
  <c r="C4760" i="12"/>
  <c r="C4761" i="12"/>
  <c r="C4762" i="12"/>
  <c r="C4763" i="12"/>
  <c r="C4764" i="12"/>
  <c r="C4765" i="12"/>
  <c r="C4766" i="12"/>
  <c r="C4767" i="12"/>
  <c r="C4768" i="12"/>
  <c r="C4769" i="12"/>
  <c r="C4770" i="12"/>
  <c r="C4771" i="12"/>
  <c r="C4772" i="12"/>
  <c r="C4773" i="12"/>
  <c r="C4774" i="12"/>
  <c r="C4775" i="12"/>
  <c r="C4776" i="12"/>
  <c r="C4777" i="12"/>
  <c r="C4778" i="12"/>
  <c r="C4779" i="12"/>
  <c r="C4780" i="12"/>
  <c r="C4781" i="12"/>
  <c r="C4782" i="12"/>
  <c r="C4783" i="12"/>
  <c r="C4784" i="12"/>
  <c r="C4785" i="12"/>
  <c r="C4786" i="12"/>
  <c r="C4787" i="12"/>
  <c r="C4788" i="12"/>
  <c r="C4789" i="12"/>
  <c r="C4790" i="12"/>
  <c r="C4791" i="12"/>
  <c r="C4792" i="12"/>
  <c r="C4793" i="12"/>
  <c r="C4794" i="12"/>
  <c r="C4795" i="12"/>
  <c r="C4796" i="12"/>
  <c r="C4797" i="12"/>
  <c r="C4798" i="12"/>
  <c r="C4799" i="12"/>
  <c r="C4800" i="12"/>
  <c r="C4801" i="12"/>
  <c r="C4802" i="12"/>
  <c r="C4803" i="12"/>
  <c r="C4804" i="12"/>
  <c r="C4805" i="12"/>
  <c r="C4806" i="12"/>
  <c r="C4807" i="12"/>
  <c r="C4808" i="12"/>
  <c r="C4809" i="12"/>
  <c r="C4810" i="12"/>
  <c r="C4811" i="12"/>
  <c r="C4812" i="12"/>
  <c r="C4813" i="12"/>
  <c r="C4814" i="12"/>
  <c r="C4815" i="12"/>
  <c r="C4816" i="12"/>
  <c r="C4817" i="12"/>
  <c r="C4818" i="12"/>
  <c r="C4819" i="12"/>
  <c r="C4820" i="12"/>
  <c r="C4821" i="12"/>
  <c r="C4822" i="12"/>
  <c r="C4823" i="12"/>
  <c r="C4824" i="12"/>
  <c r="C4825" i="12"/>
  <c r="C4826" i="12"/>
  <c r="C4827" i="12"/>
  <c r="C4828" i="12"/>
  <c r="C4829" i="12"/>
  <c r="C4830" i="12"/>
  <c r="C4831" i="12"/>
  <c r="C4832" i="12"/>
  <c r="C4833" i="12"/>
  <c r="C4834" i="12"/>
  <c r="C4835" i="12"/>
  <c r="C4836" i="12"/>
  <c r="C4837" i="12"/>
  <c r="C4838" i="12"/>
  <c r="C4839" i="12"/>
  <c r="C4840" i="12"/>
  <c r="C4841" i="12"/>
  <c r="C4842" i="12"/>
  <c r="C4843" i="12"/>
  <c r="C4844" i="12"/>
  <c r="C4845" i="12"/>
  <c r="C4846" i="12"/>
  <c r="C4847" i="12"/>
  <c r="C4848" i="12"/>
  <c r="C4849" i="12"/>
  <c r="C4850" i="12"/>
  <c r="C4851" i="12"/>
  <c r="C4852" i="12"/>
  <c r="C4853" i="12"/>
  <c r="C4854" i="12"/>
  <c r="C4855" i="12"/>
  <c r="C4856" i="12"/>
  <c r="C4857" i="12"/>
  <c r="C4858" i="12"/>
  <c r="C4859" i="12"/>
  <c r="C4860" i="12"/>
  <c r="C4861" i="12"/>
  <c r="C4862" i="12"/>
  <c r="C4863" i="12"/>
  <c r="C4864" i="12"/>
  <c r="C4865" i="12"/>
  <c r="C4866" i="12"/>
  <c r="C4867" i="12"/>
  <c r="C4868" i="12"/>
  <c r="C4869" i="12"/>
  <c r="C4870" i="12"/>
  <c r="C4871" i="12"/>
  <c r="C4872" i="12"/>
  <c r="C4873" i="12"/>
  <c r="C4874" i="12"/>
  <c r="C4875" i="12"/>
  <c r="C4876" i="12"/>
  <c r="C4877" i="12"/>
  <c r="C4878" i="12"/>
  <c r="C4879" i="12"/>
  <c r="C4880" i="12"/>
  <c r="A2169" i="12"/>
  <c r="O2169" i="12" s="1"/>
  <c r="B2169" i="12"/>
  <c r="E2169" i="12"/>
  <c r="F2169" i="12"/>
  <c r="G2169" i="12"/>
  <c r="H2169" i="12"/>
  <c r="I2169" i="12"/>
  <c r="J2169" i="12"/>
  <c r="K2169" i="12"/>
  <c r="L2169" i="12"/>
  <c r="A2170" i="12"/>
  <c r="B2170" i="12"/>
  <c r="E2170" i="12"/>
  <c r="F2170" i="12"/>
  <c r="G2170" i="12"/>
  <c r="H2170" i="12"/>
  <c r="I2170" i="12"/>
  <c r="J2170" i="12"/>
  <c r="K2170" i="12"/>
  <c r="L2170" i="12"/>
  <c r="A2171" i="12"/>
  <c r="N2171" i="12" s="1"/>
  <c r="B2171" i="12"/>
  <c r="E2171" i="12"/>
  <c r="F2171" i="12"/>
  <c r="G2171" i="12"/>
  <c r="H2171" i="12"/>
  <c r="I2171" i="12"/>
  <c r="J2171" i="12"/>
  <c r="K2171" i="12"/>
  <c r="L2171" i="12"/>
  <c r="A2172" i="12"/>
  <c r="B2172" i="12"/>
  <c r="E2172" i="12"/>
  <c r="F2172" i="12"/>
  <c r="G2172" i="12"/>
  <c r="H2172" i="12"/>
  <c r="I2172" i="12"/>
  <c r="J2172" i="12"/>
  <c r="K2172" i="12"/>
  <c r="L2172" i="12"/>
  <c r="A2173" i="12"/>
  <c r="N2173" i="12" s="1"/>
  <c r="B2173" i="12"/>
  <c r="E2173" i="12"/>
  <c r="F2173" i="12"/>
  <c r="G2173" i="12"/>
  <c r="H2173" i="12"/>
  <c r="I2173" i="12"/>
  <c r="J2173" i="12"/>
  <c r="K2173" i="12"/>
  <c r="L2173" i="12"/>
  <c r="A2174" i="12"/>
  <c r="B2174" i="12"/>
  <c r="E2174" i="12"/>
  <c r="F2174" i="12"/>
  <c r="G2174" i="12"/>
  <c r="H2174" i="12"/>
  <c r="I2174" i="12"/>
  <c r="J2174" i="12"/>
  <c r="K2174" i="12"/>
  <c r="L2174" i="12"/>
  <c r="A2175" i="12"/>
  <c r="B2175" i="12"/>
  <c r="E2175" i="12"/>
  <c r="F2175" i="12"/>
  <c r="G2175" i="12"/>
  <c r="H2175" i="12"/>
  <c r="I2175" i="12"/>
  <c r="J2175" i="12"/>
  <c r="K2175" i="12"/>
  <c r="L2175" i="12"/>
  <c r="A2176" i="12"/>
  <c r="B2176" i="12"/>
  <c r="E2176" i="12"/>
  <c r="F2176" i="12"/>
  <c r="G2176" i="12"/>
  <c r="H2176" i="12"/>
  <c r="I2176" i="12"/>
  <c r="J2176" i="12"/>
  <c r="K2176" i="12"/>
  <c r="L2176" i="12"/>
  <c r="A2177" i="12"/>
  <c r="B2177" i="12"/>
  <c r="E2177" i="12"/>
  <c r="F2177" i="12"/>
  <c r="G2177" i="12"/>
  <c r="H2177" i="12"/>
  <c r="I2177" i="12"/>
  <c r="J2177" i="12"/>
  <c r="K2177" i="12"/>
  <c r="L2177" i="12"/>
  <c r="A2178" i="12"/>
  <c r="B2178" i="12"/>
  <c r="E2178" i="12"/>
  <c r="F2178" i="12"/>
  <c r="G2178" i="12"/>
  <c r="H2178" i="12"/>
  <c r="I2178" i="12"/>
  <c r="J2178" i="12"/>
  <c r="K2178" i="12"/>
  <c r="L2178" i="12"/>
  <c r="A2179" i="12"/>
  <c r="N2179" i="12" s="1"/>
  <c r="B2179" i="12"/>
  <c r="E2179" i="12"/>
  <c r="F2179" i="12"/>
  <c r="G2179" i="12"/>
  <c r="H2179" i="12"/>
  <c r="I2179" i="12"/>
  <c r="J2179" i="12"/>
  <c r="K2179" i="12"/>
  <c r="L2179" i="12"/>
  <c r="A2180" i="12"/>
  <c r="B2180" i="12"/>
  <c r="E2180" i="12"/>
  <c r="F2180" i="12"/>
  <c r="G2180" i="12"/>
  <c r="H2180" i="12"/>
  <c r="I2180" i="12"/>
  <c r="J2180" i="12"/>
  <c r="K2180" i="12"/>
  <c r="L2180" i="12"/>
  <c r="A2181" i="12"/>
  <c r="B2181" i="12"/>
  <c r="E2181" i="12"/>
  <c r="F2181" i="12"/>
  <c r="G2181" i="12"/>
  <c r="H2181" i="12"/>
  <c r="I2181" i="12"/>
  <c r="J2181" i="12"/>
  <c r="K2181" i="12"/>
  <c r="L2181" i="12"/>
  <c r="A2182" i="12"/>
  <c r="N2182" i="12" s="1"/>
  <c r="B2182" i="12"/>
  <c r="E2182" i="12"/>
  <c r="F2182" i="12"/>
  <c r="G2182" i="12"/>
  <c r="H2182" i="12"/>
  <c r="I2182" i="12"/>
  <c r="J2182" i="12"/>
  <c r="K2182" i="12"/>
  <c r="L2182" i="12"/>
  <c r="A2183" i="12"/>
  <c r="B2183" i="12"/>
  <c r="E2183" i="12"/>
  <c r="F2183" i="12"/>
  <c r="G2183" i="12"/>
  <c r="H2183" i="12"/>
  <c r="I2183" i="12"/>
  <c r="J2183" i="12"/>
  <c r="K2183" i="12"/>
  <c r="L2183" i="12"/>
  <c r="A2184" i="12"/>
  <c r="B2184" i="12"/>
  <c r="E2184" i="12"/>
  <c r="F2184" i="12"/>
  <c r="G2184" i="12"/>
  <c r="H2184" i="12"/>
  <c r="I2184" i="12"/>
  <c r="J2184" i="12"/>
  <c r="K2184" i="12"/>
  <c r="L2184" i="12"/>
  <c r="A2185" i="12"/>
  <c r="N2185" i="12" s="1"/>
  <c r="B2185" i="12"/>
  <c r="E2185" i="12"/>
  <c r="F2185" i="12"/>
  <c r="G2185" i="12"/>
  <c r="H2185" i="12"/>
  <c r="I2185" i="12"/>
  <c r="J2185" i="12"/>
  <c r="K2185" i="12"/>
  <c r="L2185" i="12"/>
  <c r="A2186" i="12"/>
  <c r="O2186" i="12" s="1"/>
  <c r="B2186" i="12"/>
  <c r="E2186" i="12"/>
  <c r="F2186" i="12"/>
  <c r="G2186" i="12"/>
  <c r="H2186" i="12"/>
  <c r="I2186" i="12"/>
  <c r="J2186" i="12"/>
  <c r="K2186" i="12"/>
  <c r="L2186" i="12"/>
  <c r="A2187" i="12"/>
  <c r="N2187" i="12" s="1"/>
  <c r="B2187" i="12"/>
  <c r="E2187" i="12"/>
  <c r="F2187" i="12"/>
  <c r="G2187" i="12"/>
  <c r="H2187" i="12"/>
  <c r="I2187" i="12"/>
  <c r="J2187" i="12"/>
  <c r="K2187" i="12"/>
  <c r="L2187" i="12"/>
  <c r="A2188" i="12"/>
  <c r="B2188" i="12"/>
  <c r="E2188" i="12"/>
  <c r="F2188" i="12"/>
  <c r="G2188" i="12"/>
  <c r="H2188" i="12"/>
  <c r="I2188" i="12"/>
  <c r="J2188" i="12"/>
  <c r="K2188" i="12"/>
  <c r="L2188" i="12"/>
  <c r="A2189" i="12"/>
  <c r="B2189" i="12"/>
  <c r="E2189" i="12"/>
  <c r="F2189" i="12"/>
  <c r="G2189" i="12"/>
  <c r="H2189" i="12"/>
  <c r="I2189" i="12"/>
  <c r="J2189" i="12"/>
  <c r="K2189" i="12"/>
  <c r="L2189" i="12"/>
  <c r="A2190" i="12"/>
  <c r="N2190" i="12" s="1"/>
  <c r="B2190" i="12"/>
  <c r="E2190" i="12"/>
  <c r="F2190" i="12"/>
  <c r="G2190" i="12"/>
  <c r="H2190" i="12"/>
  <c r="I2190" i="12"/>
  <c r="J2190" i="12"/>
  <c r="K2190" i="12"/>
  <c r="L2190" i="12"/>
  <c r="A2191" i="12"/>
  <c r="N2191" i="12" s="1"/>
  <c r="B2191" i="12"/>
  <c r="E2191" i="12"/>
  <c r="F2191" i="12"/>
  <c r="G2191" i="12"/>
  <c r="H2191" i="12"/>
  <c r="I2191" i="12"/>
  <c r="J2191" i="12"/>
  <c r="K2191" i="12"/>
  <c r="L2191" i="12"/>
  <c r="A2192" i="12"/>
  <c r="N2192" i="12" s="1"/>
  <c r="B2192" i="12"/>
  <c r="E2192" i="12"/>
  <c r="F2192" i="12"/>
  <c r="G2192" i="12"/>
  <c r="H2192" i="12"/>
  <c r="I2192" i="12"/>
  <c r="J2192" i="12"/>
  <c r="K2192" i="12"/>
  <c r="L2192" i="12"/>
  <c r="A2193" i="12"/>
  <c r="N2193" i="12" s="1"/>
  <c r="B2193" i="12"/>
  <c r="E2193" i="12"/>
  <c r="F2193" i="12"/>
  <c r="G2193" i="12"/>
  <c r="H2193" i="12"/>
  <c r="I2193" i="12"/>
  <c r="J2193" i="12"/>
  <c r="K2193" i="12"/>
  <c r="L2193" i="12"/>
  <c r="A2194" i="12"/>
  <c r="N2194" i="12" s="1"/>
  <c r="B2194" i="12"/>
  <c r="E2194" i="12"/>
  <c r="F2194" i="12"/>
  <c r="G2194" i="12"/>
  <c r="H2194" i="12"/>
  <c r="I2194" i="12"/>
  <c r="J2194" i="12"/>
  <c r="K2194" i="12"/>
  <c r="L2194" i="12"/>
  <c r="A2195" i="12"/>
  <c r="B2195" i="12"/>
  <c r="E2195" i="12"/>
  <c r="F2195" i="12"/>
  <c r="G2195" i="12"/>
  <c r="H2195" i="12"/>
  <c r="I2195" i="12"/>
  <c r="J2195" i="12"/>
  <c r="K2195" i="12"/>
  <c r="L2195" i="12"/>
  <c r="A2196" i="12"/>
  <c r="O2196" i="12" s="1"/>
  <c r="B2196" i="12"/>
  <c r="E2196" i="12"/>
  <c r="F2196" i="12"/>
  <c r="G2196" i="12"/>
  <c r="H2196" i="12"/>
  <c r="I2196" i="12"/>
  <c r="J2196" i="12"/>
  <c r="K2196" i="12"/>
  <c r="L2196" i="12"/>
  <c r="A2197" i="12"/>
  <c r="B2197" i="12"/>
  <c r="E2197" i="12"/>
  <c r="F2197" i="12"/>
  <c r="G2197" i="12"/>
  <c r="H2197" i="12"/>
  <c r="I2197" i="12"/>
  <c r="J2197" i="12"/>
  <c r="K2197" i="12"/>
  <c r="L2197" i="12"/>
  <c r="A2198" i="12"/>
  <c r="O2198" i="12" s="1"/>
  <c r="B2198" i="12"/>
  <c r="E2198" i="12"/>
  <c r="F2198" i="12"/>
  <c r="G2198" i="12"/>
  <c r="H2198" i="12"/>
  <c r="I2198" i="12"/>
  <c r="J2198" i="12"/>
  <c r="K2198" i="12"/>
  <c r="L2198" i="12"/>
  <c r="A2199" i="12"/>
  <c r="N2199" i="12" s="1"/>
  <c r="B2199" i="12"/>
  <c r="E2199" i="12"/>
  <c r="F2199" i="12"/>
  <c r="G2199" i="12"/>
  <c r="H2199" i="12"/>
  <c r="I2199" i="12"/>
  <c r="J2199" i="12"/>
  <c r="K2199" i="12"/>
  <c r="L2199" i="12"/>
  <c r="A2200" i="12"/>
  <c r="N2200" i="12" s="1"/>
  <c r="B2200" i="12"/>
  <c r="E2200" i="12"/>
  <c r="F2200" i="12"/>
  <c r="G2200" i="12"/>
  <c r="H2200" i="12"/>
  <c r="I2200" i="12"/>
  <c r="J2200" i="12"/>
  <c r="K2200" i="12"/>
  <c r="L2200" i="12"/>
  <c r="A2201" i="12"/>
  <c r="B2201" i="12"/>
  <c r="E2201" i="12"/>
  <c r="F2201" i="12"/>
  <c r="G2201" i="12"/>
  <c r="H2201" i="12"/>
  <c r="I2201" i="12"/>
  <c r="J2201" i="12"/>
  <c r="K2201" i="12"/>
  <c r="L2201" i="12"/>
  <c r="A2202" i="12"/>
  <c r="B2202" i="12"/>
  <c r="E2202" i="12"/>
  <c r="F2202" i="12"/>
  <c r="G2202" i="12"/>
  <c r="H2202" i="12"/>
  <c r="I2202" i="12"/>
  <c r="J2202" i="12"/>
  <c r="K2202" i="12"/>
  <c r="L2202" i="12"/>
  <c r="A2203" i="12"/>
  <c r="B2203" i="12"/>
  <c r="E2203" i="12"/>
  <c r="F2203" i="12"/>
  <c r="G2203" i="12"/>
  <c r="H2203" i="12"/>
  <c r="I2203" i="12"/>
  <c r="J2203" i="12"/>
  <c r="K2203" i="12"/>
  <c r="L2203" i="12"/>
  <c r="A2204" i="12"/>
  <c r="B2204" i="12"/>
  <c r="E2204" i="12"/>
  <c r="F2204" i="12"/>
  <c r="G2204" i="12"/>
  <c r="H2204" i="12"/>
  <c r="I2204" i="12"/>
  <c r="J2204" i="12"/>
  <c r="K2204" i="12"/>
  <c r="L2204" i="12"/>
  <c r="A2205" i="12"/>
  <c r="O2205" i="12" s="1"/>
  <c r="B2205" i="12"/>
  <c r="E2205" i="12"/>
  <c r="F2205" i="12"/>
  <c r="G2205" i="12"/>
  <c r="H2205" i="12"/>
  <c r="I2205" i="12"/>
  <c r="J2205" i="12"/>
  <c r="K2205" i="12"/>
  <c r="L2205" i="12"/>
  <c r="A2206" i="12"/>
  <c r="B2206" i="12"/>
  <c r="E2206" i="12"/>
  <c r="F2206" i="12"/>
  <c r="G2206" i="12"/>
  <c r="H2206" i="12"/>
  <c r="I2206" i="12"/>
  <c r="J2206" i="12"/>
  <c r="K2206" i="12"/>
  <c r="L2206" i="12"/>
  <c r="A2207" i="12"/>
  <c r="N2207" i="12" s="1"/>
  <c r="B2207" i="12"/>
  <c r="E2207" i="12"/>
  <c r="F2207" i="12"/>
  <c r="G2207" i="12"/>
  <c r="H2207" i="12"/>
  <c r="I2207" i="12"/>
  <c r="J2207" i="12"/>
  <c r="K2207" i="12"/>
  <c r="L2207" i="12"/>
  <c r="A2208" i="12"/>
  <c r="N2208" i="12" s="1"/>
  <c r="B2208" i="12"/>
  <c r="E2208" i="12"/>
  <c r="F2208" i="12"/>
  <c r="G2208" i="12"/>
  <c r="H2208" i="12"/>
  <c r="I2208" i="12"/>
  <c r="J2208" i="12"/>
  <c r="K2208" i="12"/>
  <c r="L2208" i="12"/>
  <c r="A2209" i="12"/>
  <c r="B2209" i="12"/>
  <c r="E2209" i="12"/>
  <c r="F2209" i="12"/>
  <c r="G2209" i="12"/>
  <c r="H2209" i="12"/>
  <c r="I2209" i="12"/>
  <c r="J2209" i="12"/>
  <c r="K2209" i="12"/>
  <c r="L2209" i="12"/>
  <c r="A2210" i="12"/>
  <c r="B2210" i="12"/>
  <c r="E2210" i="12"/>
  <c r="F2210" i="12"/>
  <c r="G2210" i="12"/>
  <c r="H2210" i="12"/>
  <c r="I2210" i="12"/>
  <c r="J2210" i="12"/>
  <c r="K2210" i="12"/>
  <c r="L2210" i="12"/>
  <c r="A2211" i="12"/>
  <c r="B2211" i="12"/>
  <c r="E2211" i="12"/>
  <c r="F2211" i="12"/>
  <c r="G2211" i="12"/>
  <c r="H2211" i="12"/>
  <c r="I2211" i="12"/>
  <c r="J2211" i="12"/>
  <c r="K2211" i="12"/>
  <c r="L2211" i="12"/>
  <c r="A2212" i="12"/>
  <c r="B2212" i="12"/>
  <c r="E2212" i="12"/>
  <c r="F2212" i="12"/>
  <c r="G2212" i="12"/>
  <c r="H2212" i="12"/>
  <c r="I2212" i="12"/>
  <c r="J2212" i="12"/>
  <c r="K2212" i="12"/>
  <c r="L2212" i="12"/>
  <c r="A2213" i="12"/>
  <c r="N2213" i="12" s="1"/>
  <c r="B2213" i="12"/>
  <c r="E2213" i="12"/>
  <c r="F2213" i="12"/>
  <c r="G2213" i="12"/>
  <c r="H2213" i="12"/>
  <c r="I2213" i="12"/>
  <c r="J2213" i="12"/>
  <c r="K2213" i="12"/>
  <c r="L2213" i="12"/>
  <c r="A2214" i="12"/>
  <c r="N2214" i="12" s="1"/>
  <c r="B2214" i="12"/>
  <c r="E2214" i="12"/>
  <c r="F2214" i="12"/>
  <c r="G2214" i="12"/>
  <c r="H2214" i="12"/>
  <c r="I2214" i="12"/>
  <c r="J2214" i="12"/>
  <c r="K2214" i="12"/>
  <c r="L2214" i="12"/>
  <c r="A2215" i="12"/>
  <c r="N2215" i="12" s="1"/>
  <c r="B2215" i="12"/>
  <c r="E2215" i="12"/>
  <c r="F2215" i="12"/>
  <c r="G2215" i="12"/>
  <c r="H2215" i="12"/>
  <c r="I2215" i="12"/>
  <c r="J2215" i="12"/>
  <c r="K2215" i="12"/>
  <c r="L2215" i="12"/>
  <c r="A2216" i="12"/>
  <c r="B2216" i="12"/>
  <c r="E2216" i="12"/>
  <c r="F2216" i="12"/>
  <c r="G2216" i="12"/>
  <c r="H2216" i="12"/>
  <c r="I2216" i="12"/>
  <c r="J2216" i="12"/>
  <c r="K2216" i="12"/>
  <c r="L2216" i="12"/>
  <c r="A2217" i="12"/>
  <c r="N2217" i="12" s="1"/>
  <c r="B2217" i="12"/>
  <c r="E2217" i="12"/>
  <c r="F2217" i="12"/>
  <c r="G2217" i="12"/>
  <c r="H2217" i="12"/>
  <c r="I2217" i="12"/>
  <c r="J2217" i="12"/>
  <c r="K2217" i="12"/>
  <c r="L2217" i="12"/>
  <c r="A2218" i="12"/>
  <c r="B2218" i="12"/>
  <c r="E2218" i="12"/>
  <c r="F2218" i="12"/>
  <c r="G2218" i="12"/>
  <c r="H2218" i="12"/>
  <c r="I2218" i="12"/>
  <c r="J2218" i="12"/>
  <c r="K2218" i="12"/>
  <c r="L2218" i="12"/>
  <c r="A2219" i="12"/>
  <c r="B2219" i="12"/>
  <c r="E2219" i="12"/>
  <c r="F2219" i="12"/>
  <c r="G2219" i="12"/>
  <c r="H2219" i="12"/>
  <c r="I2219" i="12"/>
  <c r="J2219" i="12"/>
  <c r="K2219" i="12"/>
  <c r="L2219" i="12"/>
  <c r="A2220" i="12"/>
  <c r="N2220" i="12" s="1"/>
  <c r="B2220" i="12"/>
  <c r="E2220" i="12"/>
  <c r="F2220" i="12"/>
  <c r="G2220" i="12"/>
  <c r="H2220" i="12"/>
  <c r="I2220" i="12"/>
  <c r="J2220" i="12"/>
  <c r="K2220" i="12"/>
  <c r="L2220" i="12"/>
  <c r="A2221" i="12"/>
  <c r="O2221" i="12" s="1"/>
  <c r="B2221" i="12"/>
  <c r="E2221" i="12"/>
  <c r="F2221" i="12"/>
  <c r="G2221" i="12"/>
  <c r="H2221" i="12"/>
  <c r="I2221" i="12"/>
  <c r="J2221" i="12"/>
  <c r="K2221" i="12"/>
  <c r="L2221" i="12"/>
  <c r="A2222" i="12"/>
  <c r="B2222" i="12"/>
  <c r="E2222" i="12"/>
  <c r="F2222" i="12"/>
  <c r="G2222" i="12"/>
  <c r="H2222" i="12"/>
  <c r="I2222" i="12"/>
  <c r="J2222" i="12"/>
  <c r="K2222" i="12"/>
  <c r="L2222" i="12"/>
  <c r="A2223" i="12"/>
  <c r="O2223" i="12" s="1"/>
  <c r="B2223" i="12"/>
  <c r="E2223" i="12"/>
  <c r="F2223" i="12"/>
  <c r="G2223" i="12"/>
  <c r="H2223" i="12"/>
  <c r="I2223" i="12"/>
  <c r="J2223" i="12"/>
  <c r="K2223" i="12"/>
  <c r="L2223" i="12"/>
  <c r="A2224" i="12"/>
  <c r="N2224" i="12" s="1"/>
  <c r="B2224" i="12"/>
  <c r="E2224" i="12"/>
  <c r="F2224" i="12"/>
  <c r="G2224" i="12"/>
  <c r="H2224" i="12"/>
  <c r="I2224" i="12"/>
  <c r="J2224" i="12"/>
  <c r="K2224" i="12"/>
  <c r="L2224" i="12"/>
  <c r="A2225" i="12"/>
  <c r="B2225" i="12"/>
  <c r="E2225" i="12"/>
  <c r="F2225" i="12"/>
  <c r="G2225" i="12"/>
  <c r="H2225" i="12"/>
  <c r="I2225" i="12"/>
  <c r="J2225" i="12"/>
  <c r="K2225" i="12"/>
  <c r="L2225" i="12"/>
  <c r="A2226" i="12"/>
  <c r="O2226" i="12" s="1"/>
  <c r="B2226" i="12"/>
  <c r="E2226" i="12"/>
  <c r="F2226" i="12"/>
  <c r="G2226" i="12"/>
  <c r="H2226" i="12"/>
  <c r="I2226" i="12"/>
  <c r="J2226" i="12"/>
  <c r="K2226" i="12"/>
  <c r="L2226" i="12"/>
  <c r="A2227" i="12"/>
  <c r="N2227" i="12" s="1"/>
  <c r="B2227" i="12"/>
  <c r="E2227" i="12"/>
  <c r="F2227" i="12"/>
  <c r="G2227" i="12"/>
  <c r="H2227" i="12"/>
  <c r="I2227" i="12"/>
  <c r="J2227" i="12"/>
  <c r="K2227" i="12"/>
  <c r="L2227" i="12"/>
  <c r="A2228" i="12"/>
  <c r="N2228" i="12" s="1"/>
  <c r="B2228" i="12"/>
  <c r="E2228" i="12"/>
  <c r="F2228" i="12"/>
  <c r="G2228" i="12"/>
  <c r="H2228" i="12"/>
  <c r="I2228" i="12"/>
  <c r="J2228" i="12"/>
  <c r="K2228" i="12"/>
  <c r="L2228" i="12"/>
  <c r="A2229" i="12"/>
  <c r="N2229" i="12" s="1"/>
  <c r="B2229" i="12"/>
  <c r="E2229" i="12"/>
  <c r="F2229" i="12"/>
  <c r="G2229" i="12"/>
  <c r="H2229" i="12"/>
  <c r="I2229" i="12"/>
  <c r="J2229" i="12"/>
  <c r="K2229" i="12"/>
  <c r="L2229" i="12"/>
  <c r="A2230" i="12"/>
  <c r="B2230" i="12"/>
  <c r="E2230" i="12"/>
  <c r="F2230" i="12"/>
  <c r="G2230" i="12"/>
  <c r="H2230" i="12"/>
  <c r="I2230" i="12"/>
  <c r="J2230" i="12"/>
  <c r="K2230" i="12"/>
  <c r="L2230" i="12"/>
  <c r="A2231" i="12"/>
  <c r="B2231" i="12"/>
  <c r="E2231" i="12"/>
  <c r="F2231" i="12"/>
  <c r="G2231" i="12"/>
  <c r="H2231" i="12"/>
  <c r="I2231" i="12"/>
  <c r="J2231" i="12"/>
  <c r="K2231" i="12"/>
  <c r="L2231" i="12"/>
  <c r="A2232" i="12"/>
  <c r="N2232" i="12" s="1"/>
  <c r="B2232" i="12"/>
  <c r="E2232" i="12"/>
  <c r="F2232" i="12"/>
  <c r="G2232" i="12"/>
  <c r="H2232" i="12"/>
  <c r="I2232" i="12"/>
  <c r="J2232" i="12"/>
  <c r="K2232" i="12"/>
  <c r="L2232" i="12"/>
  <c r="A2233" i="12"/>
  <c r="N2233" i="12" s="1"/>
  <c r="B2233" i="12"/>
  <c r="E2233" i="12"/>
  <c r="F2233" i="12"/>
  <c r="G2233" i="12"/>
  <c r="H2233" i="12"/>
  <c r="I2233" i="12"/>
  <c r="J2233" i="12"/>
  <c r="K2233" i="12"/>
  <c r="L2233" i="12"/>
  <c r="A2234" i="12"/>
  <c r="B2234" i="12"/>
  <c r="E2234" i="12"/>
  <c r="F2234" i="12"/>
  <c r="G2234" i="12"/>
  <c r="H2234" i="12"/>
  <c r="I2234" i="12"/>
  <c r="J2234" i="12"/>
  <c r="K2234" i="12"/>
  <c r="L2234" i="12"/>
  <c r="A2235" i="12"/>
  <c r="N2235" i="12" s="1"/>
  <c r="B2235" i="12"/>
  <c r="E2235" i="12"/>
  <c r="F2235" i="12"/>
  <c r="G2235" i="12"/>
  <c r="H2235" i="12"/>
  <c r="I2235" i="12"/>
  <c r="J2235" i="12"/>
  <c r="K2235" i="12"/>
  <c r="L2235" i="12"/>
  <c r="A2236" i="12"/>
  <c r="N2236" i="12" s="1"/>
  <c r="B2236" i="12"/>
  <c r="E2236" i="12"/>
  <c r="F2236" i="12"/>
  <c r="G2236" i="12"/>
  <c r="H2236" i="12"/>
  <c r="I2236" i="12"/>
  <c r="J2236" i="12"/>
  <c r="K2236" i="12"/>
  <c r="L2236" i="12"/>
  <c r="A2237" i="12"/>
  <c r="B2237" i="12"/>
  <c r="E2237" i="12"/>
  <c r="F2237" i="12"/>
  <c r="G2237" i="12"/>
  <c r="H2237" i="12"/>
  <c r="I2237" i="12"/>
  <c r="J2237" i="12"/>
  <c r="K2237" i="12"/>
  <c r="L2237" i="12"/>
  <c r="A2238" i="12"/>
  <c r="N2238" i="12" s="1"/>
  <c r="B2238" i="12"/>
  <c r="E2238" i="12"/>
  <c r="F2238" i="12"/>
  <c r="G2238" i="12"/>
  <c r="H2238" i="12"/>
  <c r="I2238" i="12"/>
  <c r="J2238" i="12"/>
  <c r="K2238" i="12"/>
  <c r="L2238" i="12"/>
  <c r="A2239" i="12"/>
  <c r="N2239" i="12" s="1"/>
  <c r="B2239" i="12"/>
  <c r="E2239" i="12"/>
  <c r="F2239" i="12"/>
  <c r="G2239" i="12"/>
  <c r="H2239" i="12"/>
  <c r="I2239" i="12"/>
  <c r="J2239" i="12"/>
  <c r="K2239" i="12"/>
  <c r="L2239" i="12"/>
  <c r="A2240" i="12"/>
  <c r="B2240" i="12"/>
  <c r="E2240" i="12"/>
  <c r="F2240" i="12"/>
  <c r="G2240" i="12"/>
  <c r="H2240" i="12"/>
  <c r="I2240" i="12"/>
  <c r="J2240" i="12"/>
  <c r="K2240" i="12"/>
  <c r="L2240" i="12"/>
  <c r="A2241" i="12"/>
  <c r="N2241" i="12" s="1"/>
  <c r="B2241" i="12"/>
  <c r="E2241" i="12"/>
  <c r="F2241" i="12"/>
  <c r="G2241" i="12"/>
  <c r="H2241" i="12"/>
  <c r="I2241" i="12"/>
  <c r="J2241" i="12"/>
  <c r="K2241" i="12"/>
  <c r="L2241" i="12"/>
  <c r="A2242" i="12"/>
  <c r="B2242" i="12"/>
  <c r="E2242" i="12"/>
  <c r="F2242" i="12"/>
  <c r="G2242" i="12"/>
  <c r="H2242" i="12"/>
  <c r="I2242" i="12"/>
  <c r="J2242" i="12"/>
  <c r="K2242" i="12"/>
  <c r="L2242" i="12"/>
  <c r="A2243" i="12"/>
  <c r="B2243" i="12"/>
  <c r="E2243" i="12"/>
  <c r="F2243" i="12"/>
  <c r="G2243" i="12"/>
  <c r="H2243" i="12"/>
  <c r="I2243" i="12"/>
  <c r="J2243" i="12"/>
  <c r="K2243" i="12"/>
  <c r="L2243" i="12"/>
  <c r="A2244" i="12"/>
  <c r="B2244" i="12"/>
  <c r="E2244" i="12"/>
  <c r="F2244" i="12"/>
  <c r="G2244" i="12"/>
  <c r="H2244" i="12"/>
  <c r="I2244" i="12"/>
  <c r="J2244" i="12"/>
  <c r="K2244" i="12"/>
  <c r="L2244" i="12"/>
  <c r="A2245" i="12"/>
  <c r="N2245" i="12" s="1"/>
  <c r="B2245" i="12"/>
  <c r="E2245" i="12"/>
  <c r="F2245" i="12"/>
  <c r="G2245" i="12"/>
  <c r="H2245" i="12"/>
  <c r="I2245" i="12"/>
  <c r="J2245" i="12"/>
  <c r="K2245" i="12"/>
  <c r="L2245" i="12"/>
  <c r="A2246" i="12"/>
  <c r="B2246" i="12"/>
  <c r="E2246" i="12"/>
  <c r="F2246" i="12"/>
  <c r="G2246" i="12"/>
  <c r="H2246" i="12"/>
  <c r="I2246" i="12"/>
  <c r="J2246" i="12"/>
  <c r="K2246" i="12"/>
  <c r="L2246" i="12"/>
  <c r="A2247" i="12"/>
  <c r="B2247" i="12"/>
  <c r="E2247" i="12"/>
  <c r="F2247" i="12"/>
  <c r="G2247" i="12"/>
  <c r="H2247" i="12"/>
  <c r="I2247" i="12"/>
  <c r="J2247" i="12"/>
  <c r="K2247" i="12"/>
  <c r="L2247" i="12"/>
  <c r="A2248" i="12"/>
  <c r="N2248" i="12" s="1"/>
  <c r="B2248" i="12"/>
  <c r="E2248" i="12"/>
  <c r="F2248" i="12"/>
  <c r="G2248" i="12"/>
  <c r="H2248" i="12"/>
  <c r="I2248" i="12"/>
  <c r="J2248" i="12"/>
  <c r="K2248" i="12"/>
  <c r="L2248" i="12"/>
  <c r="A2249" i="12"/>
  <c r="B2249" i="12"/>
  <c r="E2249" i="12"/>
  <c r="F2249" i="12"/>
  <c r="G2249" i="12"/>
  <c r="H2249" i="12"/>
  <c r="I2249" i="12"/>
  <c r="J2249" i="12"/>
  <c r="K2249" i="12"/>
  <c r="L2249" i="12"/>
  <c r="A2250" i="12"/>
  <c r="N2250" i="12" s="1"/>
  <c r="B2250" i="12"/>
  <c r="E2250" i="12"/>
  <c r="F2250" i="12"/>
  <c r="G2250" i="12"/>
  <c r="H2250" i="12"/>
  <c r="I2250" i="12"/>
  <c r="J2250" i="12"/>
  <c r="K2250" i="12"/>
  <c r="L2250" i="12"/>
  <c r="A2251" i="12"/>
  <c r="B2251" i="12"/>
  <c r="E2251" i="12"/>
  <c r="F2251" i="12"/>
  <c r="G2251" i="12"/>
  <c r="H2251" i="12"/>
  <c r="I2251" i="12"/>
  <c r="J2251" i="12"/>
  <c r="K2251" i="12"/>
  <c r="L2251" i="12"/>
  <c r="A2252" i="12"/>
  <c r="B2252" i="12"/>
  <c r="E2252" i="12"/>
  <c r="F2252" i="12"/>
  <c r="G2252" i="12"/>
  <c r="H2252" i="12"/>
  <c r="I2252" i="12"/>
  <c r="J2252" i="12"/>
  <c r="K2252" i="12"/>
  <c r="L2252" i="12"/>
  <c r="A2253" i="12"/>
  <c r="O2253" i="12" s="1"/>
  <c r="B2253" i="12"/>
  <c r="E2253" i="12"/>
  <c r="F2253" i="12"/>
  <c r="G2253" i="12"/>
  <c r="H2253" i="12"/>
  <c r="I2253" i="12"/>
  <c r="J2253" i="12"/>
  <c r="K2253" i="12"/>
  <c r="L2253" i="12"/>
  <c r="A2254" i="12"/>
  <c r="N2254" i="12" s="1"/>
  <c r="B2254" i="12"/>
  <c r="E2254" i="12"/>
  <c r="F2254" i="12"/>
  <c r="G2254" i="12"/>
  <c r="H2254" i="12"/>
  <c r="I2254" i="12"/>
  <c r="J2254" i="12"/>
  <c r="K2254" i="12"/>
  <c r="L2254" i="12"/>
  <c r="A2255" i="12"/>
  <c r="B2255" i="12"/>
  <c r="E2255" i="12"/>
  <c r="F2255" i="12"/>
  <c r="G2255" i="12"/>
  <c r="H2255" i="12"/>
  <c r="I2255" i="12"/>
  <c r="J2255" i="12"/>
  <c r="K2255" i="12"/>
  <c r="L2255" i="12"/>
  <c r="A2256" i="12"/>
  <c r="O2256" i="12" s="1"/>
  <c r="B2256" i="12"/>
  <c r="E2256" i="12"/>
  <c r="F2256" i="12"/>
  <c r="G2256" i="12"/>
  <c r="H2256" i="12"/>
  <c r="I2256" i="12"/>
  <c r="J2256" i="12"/>
  <c r="K2256" i="12"/>
  <c r="L2256" i="12"/>
  <c r="A2257" i="12"/>
  <c r="N2257" i="12" s="1"/>
  <c r="B2257" i="12"/>
  <c r="E2257" i="12"/>
  <c r="F2257" i="12"/>
  <c r="G2257" i="12"/>
  <c r="H2257" i="12"/>
  <c r="I2257" i="12"/>
  <c r="J2257" i="12"/>
  <c r="K2257" i="12"/>
  <c r="L2257" i="12"/>
  <c r="A2258" i="12"/>
  <c r="B2258" i="12"/>
  <c r="E2258" i="12"/>
  <c r="F2258" i="12"/>
  <c r="G2258" i="12"/>
  <c r="H2258" i="12"/>
  <c r="I2258" i="12"/>
  <c r="J2258" i="12"/>
  <c r="K2258" i="12"/>
  <c r="L2258" i="12"/>
  <c r="A2259" i="12"/>
  <c r="N2259" i="12" s="1"/>
  <c r="B2259" i="12"/>
  <c r="E2259" i="12"/>
  <c r="F2259" i="12"/>
  <c r="G2259" i="12"/>
  <c r="H2259" i="12"/>
  <c r="I2259" i="12"/>
  <c r="J2259" i="12"/>
  <c r="K2259" i="12"/>
  <c r="L2259" i="12"/>
  <c r="A2260" i="12"/>
  <c r="N2260" i="12" s="1"/>
  <c r="B2260" i="12"/>
  <c r="E2260" i="12"/>
  <c r="F2260" i="12"/>
  <c r="G2260" i="12"/>
  <c r="H2260" i="12"/>
  <c r="I2260" i="12"/>
  <c r="J2260" i="12"/>
  <c r="K2260" i="12"/>
  <c r="L2260" i="12"/>
  <c r="A2261" i="12"/>
  <c r="B2261" i="12"/>
  <c r="E2261" i="12"/>
  <c r="F2261" i="12"/>
  <c r="G2261" i="12"/>
  <c r="H2261" i="12"/>
  <c r="I2261" i="12"/>
  <c r="J2261" i="12"/>
  <c r="K2261" i="12"/>
  <c r="L2261" i="12"/>
  <c r="A2262" i="12"/>
  <c r="N2262" i="12" s="1"/>
  <c r="B2262" i="12"/>
  <c r="E2262" i="12"/>
  <c r="F2262" i="12"/>
  <c r="G2262" i="12"/>
  <c r="H2262" i="12"/>
  <c r="I2262" i="12"/>
  <c r="J2262" i="12"/>
  <c r="K2262" i="12"/>
  <c r="L2262" i="12"/>
  <c r="A2263" i="12"/>
  <c r="O2263" i="12" s="1"/>
  <c r="B2263" i="12"/>
  <c r="E2263" i="12"/>
  <c r="F2263" i="12"/>
  <c r="G2263" i="12"/>
  <c r="H2263" i="12"/>
  <c r="I2263" i="12"/>
  <c r="J2263" i="12"/>
  <c r="K2263" i="12"/>
  <c r="L2263" i="12"/>
  <c r="A2264" i="12"/>
  <c r="N2264" i="12" s="1"/>
  <c r="B2264" i="12"/>
  <c r="E2264" i="12"/>
  <c r="F2264" i="12"/>
  <c r="G2264" i="12"/>
  <c r="H2264" i="12"/>
  <c r="I2264" i="12"/>
  <c r="J2264" i="12"/>
  <c r="K2264" i="12"/>
  <c r="L2264" i="12"/>
  <c r="A2265" i="12"/>
  <c r="B2265" i="12"/>
  <c r="E2265" i="12"/>
  <c r="F2265" i="12"/>
  <c r="G2265" i="12"/>
  <c r="H2265" i="12"/>
  <c r="I2265" i="12"/>
  <c r="J2265" i="12"/>
  <c r="K2265" i="12"/>
  <c r="L2265" i="12"/>
  <c r="A2266" i="12"/>
  <c r="N2266" i="12" s="1"/>
  <c r="B2266" i="12"/>
  <c r="E2266" i="12"/>
  <c r="F2266" i="12"/>
  <c r="G2266" i="12"/>
  <c r="H2266" i="12"/>
  <c r="I2266" i="12"/>
  <c r="J2266" i="12"/>
  <c r="K2266" i="12"/>
  <c r="L2266" i="12"/>
  <c r="A2267" i="12"/>
  <c r="B2267" i="12"/>
  <c r="E2267" i="12"/>
  <c r="F2267" i="12"/>
  <c r="G2267" i="12"/>
  <c r="H2267" i="12"/>
  <c r="I2267" i="12"/>
  <c r="J2267" i="12"/>
  <c r="K2267" i="12"/>
  <c r="L2267" i="12"/>
  <c r="A2268" i="12"/>
  <c r="N2268" i="12" s="1"/>
  <c r="B2268" i="12"/>
  <c r="E2268" i="12"/>
  <c r="F2268" i="12"/>
  <c r="G2268" i="12"/>
  <c r="H2268" i="12"/>
  <c r="I2268" i="12"/>
  <c r="J2268" i="12"/>
  <c r="K2268" i="12"/>
  <c r="L2268" i="12"/>
  <c r="A2269" i="12"/>
  <c r="N2269" i="12" s="1"/>
  <c r="B2269" i="12"/>
  <c r="E2269" i="12"/>
  <c r="F2269" i="12"/>
  <c r="G2269" i="12"/>
  <c r="H2269" i="12"/>
  <c r="I2269" i="12"/>
  <c r="J2269" i="12"/>
  <c r="K2269" i="12"/>
  <c r="L2269" i="12"/>
  <c r="A2270" i="12"/>
  <c r="O2270" i="12" s="1"/>
  <c r="B2270" i="12"/>
  <c r="E2270" i="12"/>
  <c r="F2270" i="12"/>
  <c r="G2270" i="12"/>
  <c r="H2270" i="12"/>
  <c r="I2270" i="12"/>
  <c r="J2270" i="12"/>
  <c r="K2270" i="12"/>
  <c r="L2270" i="12"/>
  <c r="A2271" i="12"/>
  <c r="N2271" i="12" s="1"/>
  <c r="B2271" i="12"/>
  <c r="E2271" i="12"/>
  <c r="F2271" i="12"/>
  <c r="G2271" i="12"/>
  <c r="H2271" i="12"/>
  <c r="I2271" i="12"/>
  <c r="J2271" i="12"/>
  <c r="K2271" i="12"/>
  <c r="L2271" i="12"/>
  <c r="A2272" i="12"/>
  <c r="B2272" i="12"/>
  <c r="E2272" i="12"/>
  <c r="F2272" i="12"/>
  <c r="G2272" i="12"/>
  <c r="H2272" i="12"/>
  <c r="I2272" i="12"/>
  <c r="J2272" i="12"/>
  <c r="K2272" i="12"/>
  <c r="L2272" i="12"/>
  <c r="A2273" i="12"/>
  <c r="B2273" i="12"/>
  <c r="E2273" i="12"/>
  <c r="F2273" i="12"/>
  <c r="G2273" i="12"/>
  <c r="H2273" i="12"/>
  <c r="I2273" i="12"/>
  <c r="J2273" i="12"/>
  <c r="K2273" i="12"/>
  <c r="L2273" i="12"/>
  <c r="A2274" i="12"/>
  <c r="N2274" i="12" s="1"/>
  <c r="B2274" i="12"/>
  <c r="E2274" i="12"/>
  <c r="F2274" i="12"/>
  <c r="G2274" i="12"/>
  <c r="H2274" i="12"/>
  <c r="I2274" i="12"/>
  <c r="J2274" i="12"/>
  <c r="K2274" i="12"/>
  <c r="L2274" i="12"/>
  <c r="A2275" i="12"/>
  <c r="N2275" i="12" s="1"/>
  <c r="B2275" i="12"/>
  <c r="E2275" i="12"/>
  <c r="F2275" i="12"/>
  <c r="G2275" i="12"/>
  <c r="H2275" i="12"/>
  <c r="I2275" i="12"/>
  <c r="J2275" i="12"/>
  <c r="K2275" i="12"/>
  <c r="L2275" i="12"/>
  <c r="A2276" i="12"/>
  <c r="B2276" i="12"/>
  <c r="E2276" i="12"/>
  <c r="F2276" i="12"/>
  <c r="G2276" i="12"/>
  <c r="H2276" i="12"/>
  <c r="I2276" i="12"/>
  <c r="J2276" i="12"/>
  <c r="K2276" i="12"/>
  <c r="L2276" i="12"/>
  <c r="A2277" i="12"/>
  <c r="B2277" i="12"/>
  <c r="E2277" i="12"/>
  <c r="F2277" i="12"/>
  <c r="G2277" i="12"/>
  <c r="H2277" i="12"/>
  <c r="I2277" i="12"/>
  <c r="J2277" i="12"/>
  <c r="K2277" i="12"/>
  <c r="L2277" i="12"/>
  <c r="A2278" i="12"/>
  <c r="O2278" i="12" s="1"/>
  <c r="B2278" i="12"/>
  <c r="E2278" i="12"/>
  <c r="F2278" i="12"/>
  <c r="G2278" i="12"/>
  <c r="H2278" i="12"/>
  <c r="I2278" i="12"/>
  <c r="J2278" i="12"/>
  <c r="K2278" i="12"/>
  <c r="L2278" i="12"/>
  <c r="A2279" i="12"/>
  <c r="B2279" i="12"/>
  <c r="E2279" i="12"/>
  <c r="F2279" i="12"/>
  <c r="G2279" i="12"/>
  <c r="H2279" i="12"/>
  <c r="I2279" i="12"/>
  <c r="J2279" i="12"/>
  <c r="K2279" i="12"/>
  <c r="L2279" i="12"/>
  <c r="A2280" i="12"/>
  <c r="O2280" i="12" s="1"/>
  <c r="B2280" i="12"/>
  <c r="E2280" i="12"/>
  <c r="F2280" i="12"/>
  <c r="G2280" i="12"/>
  <c r="H2280" i="12"/>
  <c r="I2280" i="12"/>
  <c r="J2280" i="12"/>
  <c r="K2280" i="12"/>
  <c r="L2280" i="12"/>
  <c r="A2281" i="12"/>
  <c r="B2281" i="12"/>
  <c r="E2281" i="12"/>
  <c r="F2281" i="12"/>
  <c r="G2281" i="12"/>
  <c r="H2281" i="12"/>
  <c r="I2281" i="12"/>
  <c r="J2281" i="12"/>
  <c r="K2281" i="12"/>
  <c r="L2281" i="12"/>
  <c r="A2282" i="12"/>
  <c r="B2282" i="12"/>
  <c r="E2282" i="12"/>
  <c r="F2282" i="12"/>
  <c r="G2282" i="12"/>
  <c r="H2282" i="12"/>
  <c r="I2282" i="12"/>
  <c r="J2282" i="12"/>
  <c r="K2282" i="12"/>
  <c r="L2282" i="12"/>
  <c r="A2283" i="12"/>
  <c r="N2283" i="12" s="1"/>
  <c r="B2283" i="12"/>
  <c r="E2283" i="12"/>
  <c r="F2283" i="12"/>
  <c r="G2283" i="12"/>
  <c r="H2283" i="12"/>
  <c r="I2283" i="12"/>
  <c r="J2283" i="12"/>
  <c r="K2283" i="12"/>
  <c r="L2283" i="12"/>
  <c r="A2284" i="12"/>
  <c r="N2284" i="12" s="1"/>
  <c r="B2284" i="12"/>
  <c r="E2284" i="12"/>
  <c r="F2284" i="12"/>
  <c r="G2284" i="12"/>
  <c r="H2284" i="12"/>
  <c r="I2284" i="12"/>
  <c r="J2284" i="12"/>
  <c r="K2284" i="12"/>
  <c r="L2284" i="12"/>
  <c r="A2285" i="12"/>
  <c r="B2285" i="12"/>
  <c r="E2285" i="12"/>
  <c r="F2285" i="12"/>
  <c r="G2285" i="12"/>
  <c r="H2285" i="12"/>
  <c r="I2285" i="12"/>
  <c r="J2285" i="12"/>
  <c r="K2285" i="12"/>
  <c r="L2285" i="12"/>
  <c r="A2286" i="12"/>
  <c r="B2286" i="12"/>
  <c r="E2286" i="12"/>
  <c r="F2286" i="12"/>
  <c r="G2286" i="12"/>
  <c r="H2286" i="12"/>
  <c r="I2286" i="12"/>
  <c r="J2286" i="12"/>
  <c r="K2286" i="12"/>
  <c r="L2286" i="12"/>
  <c r="A2287" i="12"/>
  <c r="B2287" i="12"/>
  <c r="E2287" i="12"/>
  <c r="F2287" i="12"/>
  <c r="G2287" i="12"/>
  <c r="H2287" i="12"/>
  <c r="I2287" i="12"/>
  <c r="J2287" i="12"/>
  <c r="K2287" i="12"/>
  <c r="L2287" i="12"/>
  <c r="A2288" i="12"/>
  <c r="N2288" i="12" s="1"/>
  <c r="B2288" i="12"/>
  <c r="E2288" i="12"/>
  <c r="F2288" i="12"/>
  <c r="G2288" i="12"/>
  <c r="H2288" i="12"/>
  <c r="I2288" i="12"/>
  <c r="J2288" i="12"/>
  <c r="K2288" i="12"/>
  <c r="L2288" i="12"/>
  <c r="A2289" i="12"/>
  <c r="N2289" i="12" s="1"/>
  <c r="B2289" i="12"/>
  <c r="E2289" i="12"/>
  <c r="F2289" i="12"/>
  <c r="G2289" i="12"/>
  <c r="H2289" i="12"/>
  <c r="I2289" i="12"/>
  <c r="J2289" i="12"/>
  <c r="K2289" i="12"/>
  <c r="L2289" i="12"/>
  <c r="A2290" i="12"/>
  <c r="B2290" i="12"/>
  <c r="E2290" i="12"/>
  <c r="F2290" i="12"/>
  <c r="G2290" i="12"/>
  <c r="H2290" i="12"/>
  <c r="I2290" i="12"/>
  <c r="J2290" i="12"/>
  <c r="K2290" i="12"/>
  <c r="L2290" i="12"/>
  <c r="A2291" i="12"/>
  <c r="B2291" i="12"/>
  <c r="E2291" i="12"/>
  <c r="F2291" i="12"/>
  <c r="G2291" i="12"/>
  <c r="H2291" i="12"/>
  <c r="I2291" i="12"/>
  <c r="J2291" i="12"/>
  <c r="K2291" i="12"/>
  <c r="L2291" i="12"/>
  <c r="A2292" i="12"/>
  <c r="N2292" i="12" s="1"/>
  <c r="B2292" i="12"/>
  <c r="E2292" i="12"/>
  <c r="F2292" i="12"/>
  <c r="G2292" i="12"/>
  <c r="H2292" i="12"/>
  <c r="I2292" i="12"/>
  <c r="J2292" i="12"/>
  <c r="K2292" i="12"/>
  <c r="L2292" i="12"/>
  <c r="A2293" i="12"/>
  <c r="B2293" i="12"/>
  <c r="E2293" i="12"/>
  <c r="F2293" i="12"/>
  <c r="G2293" i="12"/>
  <c r="H2293" i="12"/>
  <c r="I2293" i="12"/>
  <c r="J2293" i="12"/>
  <c r="K2293" i="12"/>
  <c r="L2293" i="12"/>
  <c r="A2294" i="12"/>
  <c r="N2294" i="12" s="1"/>
  <c r="B2294" i="12"/>
  <c r="E2294" i="12"/>
  <c r="F2294" i="12"/>
  <c r="G2294" i="12"/>
  <c r="H2294" i="12"/>
  <c r="I2294" i="12"/>
  <c r="J2294" i="12"/>
  <c r="K2294" i="12"/>
  <c r="L2294" i="12"/>
  <c r="A2295" i="12"/>
  <c r="N2295" i="12" s="1"/>
  <c r="B2295" i="12"/>
  <c r="E2295" i="12"/>
  <c r="F2295" i="12"/>
  <c r="G2295" i="12"/>
  <c r="H2295" i="12"/>
  <c r="I2295" i="12"/>
  <c r="J2295" i="12"/>
  <c r="K2295" i="12"/>
  <c r="L2295" i="12"/>
  <c r="A2296" i="12"/>
  <c r="N2296" i="12" s="1"/>
  <c r="B2296" i="12"/>
  <c r="E2296" i="12"/>
  <c r="F2296" i="12"/>
  <c r="G2296" i="12"/>
  <c r="H2296" i="12"/>
  <c r="I2296" i="12"/>
  <c r="J2296" i="12"/>
  <c r="K2296" i="12"/>
  <c r="L2296" i="12"/>
  <c r="A2297" i="12"/>
  <c r="B2297" i="12"/>
  <c r="E2297" i="12"/>
  <c r="F2297" i="12"/>
  <c r="G2297" i="12"/>
  <c r="H2297" i="12"/>
  <c r="I2297" i="12"/>
  <c r="J2297" i="12"/>
  <c r="K2297" i="12"/>
  <c r="L2297" i="12"/>
  <c r="A2298" i="12"/>
  <c r="N2298" i="12" s="1"/>
  <c r="B2298" i="12"/>
  <c r="E2298" i="12"/>
  <c r="F2298" i="12"/>
  <c r="G2298" i="12"/>
  <c r="H2298" i="12"/>
  <c r="I2298" i="12"/>
  <c r="J2298" i="12"/>
  <c r="K2298" i="12"/>
  <c r="L2298" i="12"/>
  <c r="A2299" i="12"/>
  <c r="B2299" i="12"/>
  <c r="E2299" i="12"/>
  <c r="F2299" i="12"/>
  <c r="G2299" i="12"/>
  <c r="H2299" i="12"/>
  <c r="I2299" i="12"/>
  <c r="J2299" i="12"/>
  <c r="K2299" i="12"/>
  <c r="L2299" i="12"/>
  <c r="A2300" i="12"/>
  <c r="N2300" i="12" s="1"/>
  <c r="B2300" i="12"/>
  <c r="E2300" i="12"/>
  <c r="F2300" i="12"/>
  <c r="G2300" i="12"/>
  <c r="H2300" i="12"/>
  <c r="I2300" i="12"/>
  <c r="J2300" i="12"/>
  <c r="K2300" i="12"/>
  <c r="L2300" i="12"/>
  <c r="A2301" i="12"/>
  <c r="N2301" i="12" s="1"/>
  <c r="B2301" i="12"/>
  <c r="E2301" i="12"/>
  <c r="F2301" i="12"/>
  <c r="G2301" i="12"/>
  <c r="H2301" i="12"/>
  <c r="I2301" i="12"/>
  <c r="J2301" i="12"/>
  <c r="K2301" i="12"/>
  <c r="L2301" i="12"/>
  <c r="A2302" i="12"/>
  <c r="B2302" i="12"/>
  <c r="E2302" i="12"/>
  <c r="F2302" i="12"/>
  <c r="G2302" i="12"/>
  <c r="H2302" i="12"/>
  <c r="I2302" i="12"/>
  <c r="J2302" i="12"/>
  <c r="K2302" i="12"/>
  <c r="L2302" i="12"/>
  <c r="A2303" i="12"/>
  <c r="B2303" i="12"/>
  <c r="E2303" i="12"/>
  <c r="F2303" i="12"/>
  <c r="G2303" i="12"/>
  <c r="H2303" i="12"/>
  <c r="I2303" i="12"/>
  <c r="J2303" i="12"/>
  <c r="K2303" i="12"/>
  <c r="L2303" i="12"/>
  <c r="A2304" i="12"/>
  <c r="N2304" i="12" s="1"/>
  <c r="B2304" i="12"/>
  <c r="E2304" i="12"/>
  <c r="F2304" i="12"/>
  <c r="G2304" i="12"/>
  <c r="H2304" i="12"/>
  <c r="I2304" i="12"/>
  <c r="J2304" i="12"/>
  <c r="K2304" i="12"/>
  <c r="L2304" i="12"/>
  <c r="A2305" i="12"/>
  <c r="N2305" i="12" s="1"/>
  <c r="B2305" i="12"/>
  <c r="E2305" i="12"/>
  <c r="F2305" i="12"/>
  <c r="G2305" i="12"/>
  <c r="H2305" i="12"/>
  <c r="I2305" i="12"/>
  <c r="J2305" i="12"/>
  <c r="K2305" i="12"/>
  <c r="L2305" i="12"/>
  <c r="A2306" i="12"/>
  <c r="B2306" i="12"/>
  <c r="E2306" i="12"/>
  <c r="F2306" i="12"/>
  <c r="G2306" i="12"/>
  <c r="H2306" i="12"/>
  <c r="I2306" i="12"/>
  <c r="J2306" i="12"/>
  <c r="K2306" i="12"/>
  <c r="L2306" i="12"/>
  <c r="A2307" i="12"/>
  <c r="N2307" i="12" s="1"/>
  <c r="B2307" i="12"/>
  <c r="E2307" i="12"/>
  <c r="F2307" i="12"/>
  <c r="G2307" i="12"/>
  <c r="H2307" i="12"/>
  <c r="I2307" i="12"/>
  <c r="J2307" i="12"/>
  <c r="K2307" i="12"/>
  <c r="L2307" i="12"/>
  <c r="A2308" i="12"/>
  <c r="N2308" i="12" s="1"/>
  <c r="B2308" i="12"/>
  <c r="E2308" i="12"/>
  <c r="F2308" i="12"/>
  <c r="G2308" i="12"/>
  <c r="H2308" i="12"/>
  <c r="I2308" i="12"/>
  <c r="J2308" i="12"/>
  <c r="K2308" i="12"/>
  <c r="L2308" i="12"/>
  <c r="A2309" i="12"/>
  <c r="B2309" i="12"/>
  <c r="E2309" i="12"/>
  <c r="F2309" i="12"/>
  <c r="G2309" i="12"/>
  <c r="H2309" i="12"/>
  <c r="I2309" i="12"/>
  <c r="J2309" i="12"/>
  <c r="K2309" i="12"/>
  <c r="L2309" i="12"/>
  <c r="A2310" i="12"/>
  <c r="B2310" i="12"/>
  <c r="E2310" i="12"/>
  <c r="F2310" i="12"/>
  <c r="G2310" i="12"/>
  <c r="H2310" i="12"/>
  <c r="I2310" i="12"/>
  <c r="J2310" i="12"/>
  <c r="K2310" i="12"/>
  <c r="L2310" i="12"/>
  <c r="A2311" i="12"/>
  <c r="N2311" i="12" s="1"/>
  <c r="B2311" i="12"/>
  <c r="E2311" i="12"/>
  <c r="F2311" i="12"/>
  <c r="G2311" i="12"/>
  <c r="H2311" i="12"/>
  <c r="I2311" i="12"/>
  <c r="J2311" i="12"/>
  <c r="K2311" i="12"/>
  <c r="L2311" i="12"/>
  <c r="A2312" i="12"/>
  <c r="O2312" i="12" s="1"/>
  <c r="B2312" i="12"/>
  <c r="E2312" i="12"/>
  <c r="F2312" i="12"/>
  <c r="G2312" i="12"/>
  <c r="H2312" i="12"/>
  <c r="I2312" i="12"/>
  <c r="J2312" i="12"/>
  <c r="K2312" i="12"/>
  <c r="L2312" i="12"/>
  <c r="A2313" i="12"/>
  <c r="B2313" i="12"/>
  <c r="E2313" i="12"/>
  <c r="F2313" i="12"/>
  <c r="G2313" i="12"/>
  <c r="H2313" i="12"/>
  <c r="I2313" i="12"/>
  <c r="J2313" i="12"/>
  <c r="K2313" i="12"/>
  <c r="L2313" i="12"/>
  <c r="A2314" i="12"/>
  <c r="N2314" i="12" s="1"/>
  <c r="B2314" i="12"/>
  <c r="E2314" i="12"/>
  <c r="F2314" i="12"/>
  <c r="G2314" i="12"/>
  <c r="H2314" i="12"/>
  <c r="I2314" i="12"/>
  <c r="J2314" i="12"/>
  <c r="K2314" i="12"/>
  <c r="L2314" i="12"/>
  <c r="A2315" i="12"/>
  <c r="B2315" i="12"/>
  <c r="E2315" i="12"/>
  <c r="F2315" i="12"/>
  <c r="G2315" i="12"/>
  <c r="H2315" i="12"/>
  <c r="I2315" i="12"/>
  <c r="J2315" i="12"/>
  <c r="K2315" i="12"/>
  <c r="L2315" i="12"/>
  <c r="A2316" i="12"/>
  <c r="B2316" i="12"/>
  <c r="E2316" i="12"/>
  <c r="F2316" i="12"/>
  <c r="G2316" i="12"/>
  <c r="H2316" i="12"/>
  <c r="I2316" i="12"/>
  <c r="J2316" i="12"/>
  <c r="K2316" i="12"/>
  <c r="L2316" i="12"/>
  <c r="A2317" i="12"/>
  <c r="N2317" i="12" s="1"/>
  <c r="B2317" i="12"/>
  <c r="E2317" i="12"/>
  <c r="F2317" i="12"/>
  <c r="G2317" i="12"/>
  <c r="H2317" i="12"/>
  <c r="I2317" i="12"/>
  <c r="J2317" i="12"/>
  <c r="K2317" i="12"/>
  <c r="L2317" i="12"/>
  <c r="A2318" i="12"/>
  <c r="O2318" i="12" s="1"/>
  <c r="B2318" i="12"/>
  <c r="E2318" i="12"/>
  <c r="F2318" i="12"/>
  <c r="G2318" i="12"/>
  <c r="H2318" i="12"/>
  <c r="I2318" i="12"/>
  <c r="J2318" i="12"/>
  <c r="K2318" i="12"/>
  <c r="L2318" i="12"/>
  <c r="A2319" i="12"/>
  <c r="N2319" i="12" s="1"/>
  <c r="B2319" i="12"/>
  <c r="E2319" i="12"/>
  <c r="F2319" i="12"/>
  <c r="G2319" i="12"/>
  <c r="H2319" i="12"/>
  <c r="I2319" i="12"/>
  <c r="J2319" i="12"/>
  <c r="K2319" i="12"/>
  <c r="L2319" i="12"/>
  <c r="A2320" i="12"/>
  <c r="N2320" i="12" s="1"/>
  <c r="B2320" i="12"/>
  <c r="E2320" i="12"/>
  <c r="F2320" i="12"/>
  <c r="G2320" i="12"/>
  <c r="H2320" i="12"/>
  <c r="I2320" i="12"/>
  <c r="J2320" i="12"/>
  <c r="K2320" i="12"/>
  <c r="L2320" i="12"/>
  <c r="A2321" i="12"/>
  <c r="O2321" i="12" s="1"/>
  <c r="B2321" i="12"/>
  <c r="E2321" i="12"/>
  <c r="F2321" i="12"/>
  <c r="G2321" i="12"/>
  <c r="H2321" i="12"/>
  <c r="I2321" i="12"/>
  <c r="J2321" i="12"/>
  <c r="K2321" i="12"/>
  <c r="L2321" i="12"/>
  <c r="A2322" i="12"/>
  <c r="N2322" i="12" s="1"/>
  <c r="B2322" i="12"/>
  <c r="E2322" i="12"/>
  <c r="F2322" i="12"/>
  <c r="G2322" i="12"/>
  <c r="H2322" i="12"/>
  <c r="I2322" i="12"/>
  <c r="J2322" i="12"/>
  <c r="K2322" i="12"/>
  <c r="L2322" i="12"/>
  <c r="A2323" i="12"/>
  <c r="N2323" i="12" s="1"/>
  <c r="B2323" i="12"/>
  <c r="E2323" i="12"/>
  <c r="F2323" i="12"/>
  <c r="G2323" i="12"/>
  <c r="H2323" i="12"/>
  <c r="I2323" i="12"/>
  <c r="J2323" i="12"/>
  <c r="K2323" i="12"/>
  <c r="L2323" i="12"/>
  <c r="A2324" i="12"/>
  <c r="B2324" i="12"/>
  <c r="E2324" i="12"/>
  <c r="F2324" i="12"/>
  <c r="G2324" i="12"/>
  <c r="H2324" i="12"/>
  <c r="I2324" i="12"/>
  <c r="J2324" i="12"/>
  <c r="K2324" i="12"/>
  <c r="L2324" i="12"/>
  <c r="A2325" i="12"/>
  <c r="L2325" i="12"/>
  <c r="B2325" i="12"/>
  <c r="E2325" i="12"/>
  <c r="F2325" i="12"/>
  <c r="G2325" i="12"/>
  <c r="H2325" i="12"/>
  <c r="I2325" i="12"/>
  <c r="J2325" i="12"/>
  <c r="K2325" i="12"/>
  <c r="A2326" i="12"/>
  <c r="N2326" i="12" s="1"/>
  <c r="B2326" i="12"/>
  <c r="E2326" i="12"/>
  <c r="F2326" i="12"/>
  <c r="G2326" i="12"/>
  <c r="H2326" i="12"/>
  <c r="I2326" i="12"/>
  <c r="J2326" i="12"/>
  <c r="K2326" i="12"/>
  <c r="L2326" i="12"/>
  <c r="A2327" i="12"/>
  <c r="B2327" i="12"/>
  <c r="E2327" i="12"/>
  <c r="F2327" i="12"/>
  <c r="G2327" i="12"/>
  <c r="H2327" i="12"/>
  <c r="I2327" i="12"/>
  <c r="J2327" i="12"/>
  <c r="K2327" i="12"/>
  <c r="L2327" i="12"/>
  <c r="A2328" i="12"/>
  <c r="B2328" i="12"/>
  <c r="E2328" i="12"/>
  <c r="F2328" i="12"/>
  <c r="G2328" i="12"/>
  <c r="H2328" i="12"/>
  <c r="I2328" i="12"/>
  <c r="J2328" i="12"/>
  <c r="K2328" i="12"/>
  <c r="L2328" i="12"/>
  <c r="A2329" i="12"/>
  <c r="N2329" i="12" s="1"/>
  <c r="B2329" i="12"/>
  <c r="E2329" i="12"/>
  <c r="F2329" i="12"/>
  <c r="G2329" i="12"/>
  <c r="H2329" i="12"/>
  <c r="I2329" i="12"/>
  <c r="J2329" i="12"/>
  <c r="K2329" i="12"/>
  <c r="L2329" i="12"/>
  <c r="A2330" i="12"/>
  <c r="B2330" i="12"/>
  <c r="E2330" i="12"/>
  <c r="F2330" i="12"/>
  <c r="G2330" i="12"/>
  <c r="H2330" i="12"/>
  <c r="I2330" i="12"/>
  <c r="J2330" i="12"/>
  <c r="K2330" i="12"/>
  <c r="L2330" i="12"/>
  <c r="A2331" i="12"/>
  <c r="B2331" i="12"/>
  <c r="E2331" i="12"/>
  <c r="F2331" i="12"/>
  <c r="G2331" i="12"/>
  <c r="H2331" i="12"/>
  <c r="I2331" i="12"/>
  <c r="J2331" i="12"/>
  <c r="K2331" i="12"/>
  <c r="L2331" i="12"/>
  <c r="A2332" i="12"/>
  <c r="N2332" i="12" s="1"/>
  <c r="B2332" i="12"/>
  <c r="E2332" i="12"/>
  <c r="F2332" i="12"/>
  <c r="G2332" i="12"/>
  <c r="H2332" i="12"/>
  <c r="I2332" i="12"/>
  <c r="J2332" i="12"/>
  <c r="K2332" i="12"/>
  <c r="L2332" i="12"/>
  <c r="A2333" i="12"/>
  <c r="B2333" i="12"/>
  <c r="E2333" i="12"/>
  <c r="F2333" i="12"/>
  <c r="G2333" i="12"/>
  <c r="H2333" i="12"/>
  <c r="I2333" i="12"/>
  <c r="J2333" i="12"/>
  <c r="K2333" i="12"/>
  <c r="L2333" i="12"/>
  <c r="A2334" i="12"/>
  <c r="N2334" i="12" s="1"/>
  <c r="B2334" i="12"/>
  <c r="E2334" i="12"/>
  <c r="F2334" i="12"/>
  <c r="G2334" i="12"/>
  <c r="H2334" i="12"/>
  <c r="I2334" i="12"/>
  <c r="J2334" i="12"/>
  <c r="K2334" i="12"/>
  <c r="L2334" i="12"/>
  <c r="A2335" i="12"/>
  <c r="B2335" i="12"/>
  <c r="E2335" i="12"/>
  <c r="F2335" i="12"/>
  <c r="G2335" i="12"/>
  <c r="H2335" i="12"/>
  <c r="I2335" i="12"/>
  <c r="J2335" i="12"/>
  <c r="K2335" i="12"/>
  <c r="L2335" i="12"/>
  <c r="A2336" i="12"/>
  <c r="N2336" i="12" s="1"/>
  <c r="B2336" i="12"/>
  <c r="E2336" i="12"/>
  <c r="F2336" i="12"/>
  <c r="G2336" i="12"/>
  <c r="H2336" i="12"/>
  <c r="I2336" i="12"/>
  <c r="J2336" i="12"/>
  <c r="K2336" i="12"/>
  <c r="L2336" i="12"/>
  <c r="A2337" i="12"/>
  <c r="N2337" i="12" s="1"/>
  <c r="B2337" i="12"/>
  <c r="E2337" i="12"/>
  <c r="F2337" i="12"/>
  <c r="G2337" i="12"/>
  <c r="H2337" i="12"/>
  <c r="I2337" i="12"/>
  <c r="J2337" i="12"/>
  <c r="K2337" i="12"/>
  <c r="L2337" i="12"/>
  <c r="A2338" i="12"/>
  <c r="B2338" i="12"/>
  <c r="E2338" i="12"/>
  <c r="F2338" i="12"/>
  <c r="G2338" i="12"/>
  <c r="H2338" i="12"/>
  <c r="I2338" i="12"/>
  <c r="J2338" i="12"/>
  <c r="K2338" i="12"/>
  <c r="L2338" i="12"/>
  <c r="A2339" i="12"/>
  <c r="B2339" i="12"/>
  <c r="E2339" i="12"/>
  <c r="F2339" i="12"/>
  <c r="G2339" i="12"/>
  <c r="H2339" i="12"/>
  <c r="I2339" i="12"/>
  <c r="J2339" i="12"/>
  <c r="K2339" i="12"/>
  <c r="L2339" i="12"/>
  <c r="A2340" i="12"/>
  <c r="N2340" i="12" s="1"/>
  <c r="B2340" i="12"/>
  <c r="E2340" i="12"/>
  <c r="F2340" i="12"/>
  <c r="G2340" i="12"/>
  <c r="H2340" i="12"/>
  <c r="I2340" i="12"/>
  <c r="J2340" i="12"/>
  <c r="K2340" i="12"/>
  <c r="L2340" i="12"/>
  <c r="A2341" i="12"/>
  <c r="B2341" i="12"/>
  <c r="E2341" i="12"/>
  <c r="F2341" i="12"/>
  <c r="G2341" i="12"/>
  <c r="H2341" i="12"/>
  <c r="I2341" i="12"/>
  <c r="J2341" i="12"/>
  <c r="K2341" i="12"/>
  <c r="L2341" i="12"/>
  <c r="A2342" i="12"/>
  <c r="B2342" i="12"/>
  <c r="E2342" i="12"/>
  <c r="F2342" i="12"/>
  <c r="G2342" i="12"/>
  <c r="H2342" i="12"/>
  <c r="I2342" i="12"/>
  <c r="J2342" i="12"/>
  <c r="K2342" i="12"/>
  <c r="L2342" i="12"/>
  <c r="A2343" i="12"/>
  <c r="B2343" i="12"/>
  <c r="E2343" i="12"/>
  <c r="F2343" i="12"/>
  <c r="G2343" i="12"/>
  <c r="H2343" i="12"/>
  <c r="I2343" i="12"/>
  <c r="J2343" i="12"/>
  <c r="K2343" i="12"/>
  <c r="L2343" i="12"/>
  <c r="A2344" i="12"/>
  <c r="N2344" i="12" s="1"/>
  <c r="B2344" i="12"/>
  <c r="E2344" i="12"/>
  <c r="F2344" i="12"/>
  <c r="G2344" i="12"/>
  <c r="H2344" i="12"/>
  <c r="I2344" i="12"/>
  <c r="J2344" i="12"/>
  <c r="K2344" i="12"/>
  <c r="L2344" i="12"/>
  <c r="A2345" i="12"/>
  <c r="B2345" i="12"/>
  <c r="E2345" i="12"/>
  <c r="F2345" i="12"/>
  <c r="G2345" i="12"/>
  <c r="H2345" i="12"/>
  <c r="I2345" i="12"/>
  <c r="J2345" i="12"/>
  <c r="K2345" i="12"/>
  <c r="L2345" i="12"/>
  <c r="A2346" i="12"/>
  <c r="N2346" i="12" s="1"/>
  <c r="B2346" i="12"/>
  <c r="E2346" i="12"/>
  <c r="F2346" i="12"/>
  <c r="G2346" i="12"/>
  <c r="H2346" i="12"/>
  <c r="I2346" i="12"/>
  <c r="J2346" i="12"/>
  <c r="K2346" i="12"/>
  <c r="L2346" i="12"/>
  <c r="A2347" i="12"/>
  <c r="N2347" i="12" s="1"/>
  <c r="B2347" i="12"/>
  <c r="E2347" i="12"/>
  <c r="F2347" i="12"/>
  <c r="G2347" i="12"/>
  <c r="H2347" i="12"/>
  <c r="I2347" i="12"/>
  <c r="J2347" i="12"/>
  <c r="K2347" i="12"/>
  <c r="L2347" i="12"/>
  <c r="A2348" i="12"/>
  <c r="B2348" i="12"/>
  <c r="E2348" i="12"/>
  <c r="F2348" i="12"/>
  <c r="G2348" i="12"/>
  <c r="H2348" i="12"/>
  <c r="I2348" i="12"/>
  <c r="J2348" i="12"/>
  <c r="K2348" i="12"/>
  <c r="L2348" i="12"/>
  <c r="A2349" i="12"/>
  <c r="B2349" i="12"/>
  <c r="E2349" i="12"/>
  <c r="F2349" i="12"/>
  <c r="G2349" i="12"/>
  <c r="H2349" i="12"/>
  <c r="I2349" i="12"/>
  <c r="J2349" i="12"/>
  <c r="K2349" i="12"/>
  <c r="L2349" i="12"/>
  <c r="A2350" i="12"/>
  <c r="N2350" i="12" s="1"/>
  <c r="B2350" i="12"/>
  <c r="E2350" i="12"/>
  <c r="F2350" i="12"/>
  <c r="G2350" i="12"/>
  <c r="H2350" i="12"/>
  <c r="I2350" i="12"/>
  <c r="J2350" i="12"/>
  <c r="K2350" i="12"/>
  <c r="L2350" i="12"/>
  <c r="A2351" i="12"/>
  <c r="B2351" i="12"/>
  <c r="E2351" i="12"/>
  <c r="F2351" i="12"/>
  <c r="G2351" i="12"/>
  <c r="H2351" i="12"/>
  <c r="I2351" i="12"/>
  <c r="J2351" i="12"/>
  <c r="K2351" i="12"/>
  <c r="L2351" i="12"/>
  <c r="A2352" i="12"/>
  <c r="B2352" i="12"/>
  <c r="E2352" i="12"/>
  <c r="F2352" i="12"/>
  <c r="G2352" i="12"/>
  <c r="H2352" i="12"/>
  <c r="I2352" i="12"/>
  <c r="J2352" i="12"/>
  <c r="K2352" i="12"/>
  <c r="L2352" i="12"/>
  <c r="A2353" i="12"/>
  <c r="N2353" i="12" s="1"/>
  <c r="B2353" i="12"/>
  <c r="E2353" i="12"/>
  <c r="F2353" i="12"/>
  <c r="G2353" i="12"/>
  <c r="H2353" i="12"/>
  <c r="I2353" i="12"/>
  <c r="J2353" i="12"/>
  <c r="K2353" i="12"/>
  <c r="L2353" i="12"/>
  <c r="A2354" i="12"/>
  <c r="N2354" i="12" s="1"/>
  <c r="B2354" i="12"/>
  <c r="E2354" i="12"/>
  <c r="F2354" i="12"/>
  <c r="G2354" i="12"/>
  <c r="H2354" i="12"/>
  <c r="I2354" i="12"/>
  <c r="J2354" i="12"/>
  <c r="K2354" i="12"/>
  <c r="L2354" i="12"/>
  <c r="A2355" i="12"/>
  <c r="B2355" i="12"/>
  <c r="E2355" i="12"/>
  <c r="F2355" i="12"/>
  <c r="G2355" i="12"/>
  <c r="H2355" i="12"/>
  <c r="I2355" i="12"/>
  <c r="J2355" i="12"/>
  <c r="K2355" i="12"/>
  <c r="L2355" i="12"/>
  <c r="A2356" i="12"/>
  <c r="B2356" i="12"/>
  <c r="E2356" i="12"/>
  <c r="F2356" i="12"/>
  <c r="G2356" i="12"/>
  <c r="H2356" i="12"/>
  <c r="I2356" i="12"/>
  <c r="J2356" i="12"/>
  <c r="K2356" i="12"/>
  <c r="L2356" i="12"/>
  <c r="A2357" i="12"/>
  <c r="N2357" i="12" s="1"/>
  <c r="B2357" i="12"/>
  <c r="E2357" i="12"/>
  <c r="F2357" i="12"/>
  <c r="G2357" i="12"/>
  <c r="H2357" i="12"/>
  <c r="I2357" i="12"/>
  <c r="J2357" i="12"/>
  <c r="K2357" i="12"/>
  <c r="L2357" i="12"/>
  <c r="A2358" i="12"/>
  <c r="B2358" i="12"/>
  <c r="E2358" i="12"/>
  <c r="F2358" i="12"/>
  <c r="G2358" i="12"/>
  <c r="H2358" i="12"/>
  <c r="I2358" i="12"/>
  <c r="J2358" i="12"/>
  <c r="K2358" i="12"/>
  <c r="L2358" i="12"/>
  <c r="A2359" i="12"/>
  <c r="N2359" i="12" s="1"/>
  <c r="B2359" i="12"/>
  <c r="E2359" i="12"/>
  <c r="F2359" i="12"/>
  <c r="G2359" i="12"/>
  <c r="H2359" i="12"/>
  <c r="I2359" i="12"/>
  <c r="J2359" i="12"/>
  <c r="K2359" i="12"/>
  <c r="L2359" i="12"/>
  <c r="A2360" i="12"/>
  <c r="N2360" i="12" s="1"/>
  <c r="B2360" i="12"/>
  <c r="E2360" i="12"/>
  <c r="F2360" i="12"/>
  <c r="G2360" i="12"/>
  <c r="H2360" i="12"/>
  <c r="I2360" i="12"/>
  <c r="J2360" i="12"/>
  <c r="K2360" i="12"/>
  <c r="L2360" i="12"/>
  <c r="A2361" i="12"/>
  <c r="N2361" i="12" s="1"/>
  <c r="B2361" i="12"/>
  <c r="E2361" i="12"/>
  <c r="F2361" i="12"/>
  <c r="G2361" i="12"/>
  <c r="H2361" i="12"/>
  <c r="I2361" i="12"/>
  <c r="J2361" i="12"/>
  <c r="K2361" i="12"/>
  <c r="L2361" i="12"/>
  <c r="A2362" i="12"/>
  <c r="N2362" i="12" s="1"/>
  <c r="B2362" i="12"/>
  <c r="E2362" i="12"/>
  <c r="F2362" i="12"/>
  <c r="G2362" i="12"/>
  <c r="H2362" i="12"/>
  <c r="I2362" i="12"/>
  <c r="J2362" i="12"/>
  <c r="K2362" i="12"/>
  <c r="L2362" i="12"/>
  <c r="A2363" i="12"/>
  <c r="O2363" i="12" s="1"/>
  <c r="B2363" i="12"/>
  <c r="E2363" i="12"/>
  <c r="F2363" i="12"/>
  <c r="G2363" i="12"/>
  <c r="H2363" i="12"/>
  <c r="I2363" i="12"/>
  <c r="J2363" i="12"/>
  <c r="K2363" i="12"/>
  <c r="L2363" i="12"/>
  <c r="A2364" i="12"/>
  <c r="N2364" i="12" s="1"/>
  <c r="B2364" i="12"/>
  <c r="E2364" i="12"/>
  <c r="F2364" i="12"/>
  <c r="G2364" i="12"/>
  <c r="H2364" i="12"/>
  <c r="I2364" i="12"/>
  <c r="J2364" i="12"/>
  <c r="K2364" i="12"/>
  <c r="L2364" i="12"/>
  <c r="A2365" i="12"/>
  <c r="N2365" i="12" s="1"/>
  <c r="B2365" i="12"/>
  <c r="E2365" i="12"/>
  <c r="F2365" i="12"/>
  <c r="G2365" i="12"/>
  <c r="H2365" i="12"/>
  <c r="I2365" i="12"/>
  <c r="J2365" i="12"/>
  <c r="K2365" i="12"/>
  <c r="L2365" i="12"/>
  <c r="A2366" i="12"/>
  <c r="B2366" i="12"/>
  <c r="E2366" i="12"/>
  <c r="F2366" i="12"/>
  <c r="G2366" i="12"/>
  <c r="H2366" i="12"/>
  <c r="I2366" i="12"/>
  <c r="J2366" i="12"/>
  <c r="K2366" i="12"/>
  <c r="L2366" i="12"/>
  <c r="A2367" i="12"/>
  <c r="N2367" i="12" s="1"/>
  <c r="B2367" i="12"/>
  <c r="E2367" i="12"/>
  <c r="F2367" i="12"/>
  <c r="G2367" i="12"/>
  <c r="H2367" i="12"/>
  <c r="I2367" i="12"/>
  <c r="J2367" i="12"/>
  <c r="K2367" i="12"/>
  <c r="L2367" i="12"/>
  <c r="A2368" i="12"/>
  <c r="N2368" i="12" s="1"/>
  <c r="B2368" i="12"/>
  <c r="E2368" i="12"/>
  <c r="F2368" i="12"/>
  <c r="G2368" i="12"/>
  <c r="H2368" i="12"/>
  <c r="I2368" i="12"/>
  <c r="J2368" i="12"/>
  <c r="K2368" i="12"/>
  <c r="L2368" i="12"/>
  <c r="A2369" i="12"/>
  <c r="N2369" i="12" s="1"/>
  <c r="B2369" i="12"/>
  <c r="E2369" i="12"/>
  <c r="F2369" i="12"/>
  <c r="G2369" i="12"/>
  <c r="H2369" i="12"/>
  <c r="I2369" i="12"/>
  <c r="J2369" i="12"/>
  <c r="K2369" i="12"/>
  <c r="L2369" i="12"/>
  <c r="A2370" i="12"/>
  <c r="B2370" i="12"/>
  <c r="E2370" i="12"/>
  <c r="F2370" i="12"/>
  <c r="G2370" i="12"/>
  <c r="H2370" i="12"/>
  <c r="I2370" i="12"/>
  <c r="J2370" i="12"/>
  <c r="K2370" i="12"/>
  <c r="L2370" i="12"/>
  <c r="A2371" i="12"/>
  <c r="B2371" i="12"/>
  <c r="E2371" i="12"/>
  <c r="F2371" i="12"/>
  <c r="G2371" i="12"/>
  <c r="H2371" i="12"/>
  <c r="I2371" i="12"/>
  <c r="J2371" i="12"/>
  <c r="K2371" i="12"/>
  <c r="L2371" i="12"/>
  <c r="A2372" i="12"/>
  <c r="B2372" i="12"/>
  <c r="E2372" i="12"/>
  <c r="F2372" i="12"/>
  <c r="G2372" i="12"/>
  <c r="H2372" i="12"/>
  <c r="I2372" i="12"/>
  <c r="J2372" i="12"/>
  <c r="K2372" i="12"/>
  <c r="L2372" i="12"/>
  <c r="A2373" i="12"/>
  <c r="B2373" i="12"/>
  <c r="E2373" i="12"/>
  <c r="F2373" i="12"/>
  <c r="G2373" i="12"/>
  <c r="H2373" i="12"/>
  <c r="I2373" i="12"/>
  <c r="J2373" i="12"/>
  <c r="K2373" i="12"/>
  <c r="L2373" i="12"/>
  <c r="A2374" i="12"/>
  <c r="B2374" i="12"/>
  <c r="E2374" i="12"/>
  <c r="F2374" i="12"/>
  <c r="G2374" i="12"/>
  <c r="H2374" i="12"/>
  <c r="I2374" i="12"/>
  <c r="J2374" i="12"/>
  <c r="K2374" i="12"/>
  <c r="L2374" i="12"/>
  <c r="A2375" i="12"/>
  <c r="N2375" i="12" s="1"/>
  <c r="B2375" i="12"/>
  <c r="E2375" i="12"/>
  <c r="F2375" i="12"/>
  <c r="G2375" i="12"/>
  <c r="H2375" i="12"/>
  <c r="I2375" i="12"/>
  <c r="J2375" i="12"/>
  <c r="K2375" i="12"/>
  <c r="L2375" i="12"/>
  <c r="A2376" i="12"/>
  <c r="N2376" i="12" s="1"/>
  <c r="B2376" i="12"/>
  <c r="E2376" i="12"/>
  <c r="F2376" i="12"/>
  <c r="G2376" i="12"/>
  <c r="H2376" i="12"/>
  <c r="I2376" i="12"/>
  <c r="J2376" i="12"/>
  <c r="K2376" i="12"/>
  <c r="L2376" i="12"/>
  <c r="A2377" i="12"/>
  <c r="B2377" i="12"/>
  <c r="E2377" i="12"/>
  <c r="F2377" i="12"/>
  <c r="G2377" i="12"/>
  <c r="H2377" i="12"/>
  <c r="I2377" i="12"/>
  <c r="J2377" i="12"/>
  <c r="K2377" i="12"/>
  <c r="L2377" i="12"/>
  <c r="A2378" i="12"/>
  <c r="N2378" i="12" s="1"/>
  <c r="B2378" i="12"/>
  <c r="E2378" i="12"/>
  <c r="F2378" i="12"/>
  <c r="G2378" i="12"/>
  <c r="H2378" i="12"/>
  <c r="I2378" i="12"/>
  <c r="J2378" i="12"/>
  <c r="K2378" i="12"/>
  <c r="L2378" i="12"/>
  <c r="A2379" i="12"/>
  <c r="N2379" i="12" s="1"/>
  <c r="B2379" i="12"/>
  <c r="E2379" i="12"/>
  <c r="F2379" i="12"/>
  <c r="G2379" i="12"/>
  <c r="H2379" i="12"/>
  <c r="I2379" i="12"/>
  <c r="J2379" i="12"/>
  <c r="K2379" i="12"/>
  <c r="L2379" i="12"/>
  <c r="A2380" i="12"/>
  <c r="N2380" i="12" s="1"/>
  <c r="B2380" i="12"/>
  <c r="E2380" i="12"/>
  <c r="F2380" i="12"/>
  <c r="G2380" i="12"/>
  <c r="H2380" i="12"/>
  <c r="I2380" i="12"/>
  <c r="J2380" i="12"/>
  <c r="K2380" i="12"/>
  <c r="L2380" i="12"/>
  <c r="A2381" i="12"/>
  <c r="B2381" i="12"/>
  <c r="E2381" i="12"/>
  <c r="F2381" i="12"/>
  <c r="G2381" i="12"/>
  <c r="H2381" i="12"/>
  <c r="I2381" i="12"/>
  <c r="J2381" i="12"/>
  <c r="K2381" i="12"/>
  <c r="L2381" i="12"/>
  <c r="A2382" i="12"/>
  <c r="N2382" i="12" s="1"/>
  <c r="B2382" i="12"/>
  <c r="E2382" i="12"/>
  <c r="F2382" i="12"/>
  <c r="G2382" i="12"/>
  <c r="H2382" i="12"/>
  <c r="I2382" i="12"/>
  <c r="J2382" i="12"/>
  <c r="K2382" i="12"/>
  <c r="L2382" i="12"/>
  <c r="A2383" i="12"/>
  <c r="N2383" i="12" s="1"/>
  <c r="B2383" i="12"/>
  <c r="E2383" i="12"/>
  <c r="F2383" i="12"/>
  <c r="G2383" i="12"/>
  <c r="H2383" i="12"/>
  <c r="I2383" i="12"/>
  <c r="J2383" i="12"/>
  <c r="K2383" i="12"/>
  <c r="L2383" i="12"/>
  <c r="A2384" i="12"/>
  <c r="B2384" i="12"/>
  <c r="E2384" i="12"/>
  <c r="F2384" i="12"/>
  <c r="G2384" i="12"/>
  <c r="H2384" i="12"/>
  <c r="I2384" i="12"/>
  <c r="J2384" i="12"/>
  <c r="K2384" i="12"/>
  <c r="L2384" i="12"/>
  <c r="A2385" i="12"/>
  <c r="N2385" i="12" s="1"/>
  <c r="B2385" i="12"/>
  <c r="E2385" i="12"/>
  <c r="F2385" i="12"/>
  <c r="G2385" i="12"/>
  <c r="H2385" i="12"/>
  <c r="I2385" i="12"/>
  <c r="J2385" i="12"/>
  <c r="K2385" i="12"/>
  <c r="L2385" i="12"/>
  <c r="A2386" i="12"/>
  <c r="B2386" i="12"/>
  <c r="E2386" i="12"/>
  <c r="F2386" i="12"/>
  <c r="G2386" i="12"/>
  <c r="H2386" i="12"/>
  <c r="I2386" i="12"/>
  <c r="J2386" i="12"/>
  <c r="K2386" i="12"/>
  <c r="L2386" i="12"/>
  <c r="A2387" i="12"/>
  <c r="B2387" i="12"/>
  <c r="E2387" i="12"/>
  <c r="F2387" i="12"/>
  <c r="G2387" i="12"/>
  <c r="H2387" i="12"/>
  <c r="I2387" i="12"/>
  <c r="J2387" i="12"/>
  <c r="K2387" i="12"/>
  <c r="L2387" i="12"/>
  <c r="A2388" i="12"/>
  <c r="N2388" i="12" s="1"/>
  <c r="B2388" i="12"/>
  <c r="E2388" i="12"/>
  <c r="F2388" i="12"/>
  <c r="G2388" i="12"/>
  <c r="H2388" i="12"/>
  <c r="I2388" i="12"/>
  <c r="J2388" i="12"/>
  <c r="K2388" i="12"/>
  <c r="L2388" i="12"/>
  <c r="A2389" i="12"/>
  <c r="O2389" i="12" s="1"/>
  <c r="B2389" i="12"/>
  <c r="E2389" i="12"/>
  <c r="F2389" i="12"/>
  <c r="G2389" i="12"/>
  <c r="H2389" i="12"/>
  <c r="I2389" i="12"/>
  <c r="J2389" i="12"/>
  <c r="K2389" i="12"/>
  <c r="L2389" i="12"/>
  <c r="A2390" i="12"/>
  <c r="N2390" i="12" s="1"/>
  <c r="B2390" i="12"/>
  <c r="E2390" i="12"/>
  <c r="F2390" i="12"/>
  <c r="G2390" i="12"/>
  <c r="H2390" i="12"/>
  <c r="I2390" i="12"/>
  <c r="J2390" i="12"/>
  <c r="K2390" i="12"/>
  <c r="L2390" i="12"/>
  <c r="A2391" i="12"/>
  <c r="B2391" i="12"/>
  <c r="E2391" i="12"/>
  <c r="F2391" i="12"/>
  <c r="G2391" i="12"/>
  <c r="H2391" i="12"/>
  <c r="I2391" i="12"/>
  <c r="J2391" i="12"/>
  <c r="K2391" i="12"/>
  <c r="L2391" i="12"/>
  <c r="A2392" i="12"/>
  <c r="N2392" i="12" s="1"/>
  <c r="B2392" i="12"/>
  <c r="E2392" i="12"/>
  <c r="F2392" i="12"/>
  <c r="G2392" i="12"/>
  <c r="H2392" i="12"/>
  <c r="I2392" i="12"/>
  <c r="J2392" i="12"/>
  <c r="K2392" i="12"/>
  <c r="L2392" i="12"/>
  <c r="A2393" i="12"/>
  <c r="B2393" i="12"/>
  <c r="E2393" i="12"/>
  <c r="F2393" i="12"/>
  <c r="G2393" i="12"/>
  <c r="H2393" i="12"/>
  <c r="I2393" i="12"/>
  <c r="J2393" i="12"/>
  <c r="K2393" i="12"/>
  <c r="L2393" i="12"/>
  <c r="A2394" i="12"/>
  <c r="N2394" i="12" s="1"/>
  <c r="B2394" i="12"/>
  <c r="E2394" i="12"/>
  <c r="F2394" i="12"/>
  <c r="G2394" i="12"/>
  <c r="H2394" i="12"/>
  <c r="I2394" i="12"/>
  <c r="J2394" i="12"/>
  <c r="K2394" i="12"/>
  <c r="L2394" i="12"/>
  <c r="A2395" i="12"/>
  <c r="N2395" i="12" s="1"/>
  <c r="B2395" i="12"/>
  <c r="E2395" i="12"/>
  <c r="F2395" i="12"/>
  <c r="G2395" i="12"/>
  <c r="H2395" i="12"/>
  <c r="I2395" i="12"/>
  <c r="J2395" i="12"/>
  <c r="K2395" i="12"/>
  <c r="L2395" i="12"/>
  <c r="A2396" i="12"/>
  <c r="N2396" i="12" s="1"/>
  <c r="B2396" i="12"/>
  <c r="E2396" i="12"/>
  <c r="F2396" i="12"/>
  <c r="G2396" i="12"/>
  <c r="H2396" i="12"/>
  <c r="I2396" i="12"/>
  <c r="J2396" i="12"/>
  <c r="K2396" i="12"/>
  <c r="L2396" i="12"/>
  <c r="A2397" i="12"/>
  <c r="N2397" i="12" s="1"/>
  <c r="B2397" i="12"/>
  <c r="E2397" i="12"/>
  <c r="F2397" i="12"/>
  <c r="G2397" i="12"/>
  <c r="H2397" i="12"/>
  <c r="I2397" i="12"/>
  <c r="J2397" i="12"/>
  <c r="K2397" i="12"/>
  <c r="L2397" i="12"/>
  <c r="A2398" i="12"/>
  <c r="B2398" i="12"/>
  <c r="E2398" i="12"/>
  <c r="F2398" i="12"/>
  <c r="G2398" i="12"/>
  <c r="H2398" i="12"/>
  <c r="I2398" i="12"/>
  <c r="J2398" i="12"/>
  <c r="K2398" i="12"/>
  <c r="L2398" i="12"/>
  <c r="A2399" i="12"/>
  <c r="B2399" i="12"/>
  <c r="E2399" i="12"/>
  <c r="F2399" i="12"/>
  <c r="G2399" i="12"/>
  <c r="H2399" i="12"/>
  <c r="I2399" i="12"/>
  <c r="J2399" i="12"/>
  <c r="K2399" i="12"/>
  <c r="L2399" i="12"/>
  <c r="A2400" i="12"/>
  <c r="O2400" i="12" s="1"/>
  <c r="B2400" i="12"/>
  <c r="E2400" i="12"/>
  <c r="F2400" i="12"/>
  <c r="G2400" i="12"/>
  <c r="H2400" i="12"/>
  <c r="I2400" i="12"/>
  <c r="J2400" i="12"/>
  <c r="K2400" i="12"/>
  <c r="L2400" i="12"/>
  <c r="A2401" i="12"/>
  <c r="N2401" i="12" s="1"/>
  <c r="B2401" i="12"/>
  <c r="E2401" i="12"/>
  <c r="F2401" i="12"/>
  <c r="G2401" i="12"/>
  <c r="H2401" i="12"/>
  <c r="I2401" i="12"/>
  <c r="J2401" i="12"/>
  <c r="K2401" i="12"/>
  <c r="L2401" i="12"/>
  <c r="A2402" i="12"/>
  <c r="B2402" i="12"/>
  <c r="E2402" i="12"/>
  <c r="F2402" i="12"/>
  <c r="G2402" i="12"/>
  <c r="H2402" i="12"/>
  <c r="I2402" i="12"/>
  <c r="J2402" i="12"/>
  <c r="K2402" i="12"/>
  <c r="L2402" i="12"/>
  <c r="A2403" i="12"/>
  <c r="N2403" i="12" s="1"/>
  <c r="B2403" i="12"/>
  <c r="E2403" i="12"/>
  <c r="F2403" i="12"/>
  <c r="G2403" i="12"/>
  <c r="H2403" i="12"/>
  <c r="I2403" i="12"/>
  <c r="J2403" i="12"/>
  <c r="K2403" i="12"/>
  <c r="L2403" i="12"/>
  <c r="A2404" i="12"/>
  <c r="N2404" i="12" s="1"/>
  <c r="B2404" i="12"/>
  <c r="E2404" i="12"/>
  <c r="F2404" i="12"/>
  <c r="G2404" i="12"/>
  <c r="H2404" i="12"/>
  <c r="I2404" i="12"/>
  <c r="J2404" i="12"/>
  <c r="K2404" i="12"/>
  <c r="L2404" i="12"/>
  <c r="A2405" i="12"/>
  <c r="O2405" i="12" s="1"/>
  <c r="B2405" i="12"/>
  <c r="E2405" i="12"/>
  <c r="F2405" i="12"/>
  <c r="G2405" i="12"/>
  <c r="H2405" i="12"/>
  <c r="I2405" i="12"/>
  <c r="J2405" i="12"/>
  <c r="K2405" i="12"/>
  <c r="L2405" i="12"/>
  <c r="A2406" i="12"/>
  <c r="B2406" i="12"/>
  <c r="E2406" i="12"/>
  <c r="F2406" i="12"/>
  <c r="G2406" i="12"/>
  <c r="H2406" i="12"/>
  <c r="I2406" i="12"/>
  <c r="J2406" i="12"/>
  <c r="K2406" i="12"/>
  <c r="L2406" i="12"/>
  <c r="A2407" i="12"/>
  <c r="B2407" i="12"/>
  <c r="E2407" i="12"/>
  <c r="F2407" i="12"/>
  <c r="G2407" i="12"/>
  <c r="H2407" i="12"/>
  <c r="I2407" i="12"/>
  <c r="J2407" i="12"/>
  <c r="K2407" i="12"/>
  <c r="L2407" i="12"/>
  <c r="A2408" i="12"/>
  <c r="B2408" i="12"/>
  <c r="E2408" i="12"/>
  <c r="F2408" i="12"/>
  <c r="G2408" i="12"/>
  <c r="H2408" i="12"/>
  <c r="I2408" i="12"/>
  <c r="J2408" i="12"/>
  <c r="K2408" i="12"/>
  <c r="L2408" i="12"/>
  <c r="A2409" i="12"/>
  <c r="N2409" i="12" s="1"/>
  <c r="B2409" i="12"/>
  <c r="E2409" i="12"/>
  <c r="F2409" i="12"/>
  <c r="G2409" i="12"/>
  <c r="H2409" i="12"/>
  <c r="I2409" i="12"/>
  <c r="J2409" i="12"/>
  <c r="K2409" i="12"/>
  <c r="L2409" i="12"/>
  <c r="A2410" i="12"/>
  <c r="N2410" i="12" s="1"/>
  <c r="B2410" i="12"/>
  <c r="E2410" i="12"/>
  <c r="F2410" i="12"/>
  <c r="G2410" i="12"/>
  <c r="H2410" i="12"/>
  <c r="I2410" i="12"/>
  <c r="J2410" i="12"/>
  <c r="K2410" i="12"/>
  <c r="L2410" i="12"/>
  <c r="A2411" i="12"/>
  <c r="B2411" i="12"/>
  <c r="E2411" i="12"/>
  <c r="F2411" i="12"/>
  <c r="G2411" i="12"/>
  <c r="H2411" i="12"/>
  <c r="I2411" i="12"/>
  <c r="J2411" i="12"/>
  <c r="K2411" i="12"/>
  <c r="L2411" i="12"/>
  <c r="A2412" i="12"/>
  <c r="N2412" i="12" s="1"/>
  <c r="B2412" i="12"/>
  <c r="E2412" i="12"/>
  <c r="F2412" i="12"/>
  <c r="G2412" i="12"/>
  <c r="H2412" i="12"/>
  <c r="I2412" i="12"/>
  <c r="J2412" i="12"/>
  <c r="K2412" i="12"/>
  <c r="L2412" i="12"/>
  <c r="A2413" i="12"/>
  <c r="N2413" i="12" s="1"/>
  <c r="B2413" i="12"/>
  <c r="E2413" i="12"/>
  <c r="F2413" i="12"/>
  <c r="G2413" i="12"/>
  <c r="H2413" i="12"/>
  <c r="I2413" i="12"/>
  <c r="J2413" i="12"/>
  <c r="K2413" i="12"/>
  <c r="L2413" i="12"/>
  <c r="A2414" i="12"/>
  <c r="N2414" i="12" s="1"/>
  <c r="B2414" i="12"/>
  <c r="E2414" i="12"/>
  <c r="F2414" i="12"/>
  <c r="G2414" i="12"/>
  <c r="H2414" i="12"/>
  <c r="I2414" i="12"/>
  <c r="J2414" i="12"/>
  <c r="K2414" i="12"/>
  <c r="L2414" i="12"/>
  <c r="A2415" i="12"/>
  <c r="N2415" i="12" s="1"/>
  <c r="B2415" i="12"/>
  <c r="E2415" i="12"/>
  <c r="F2415" i="12"/>
  <c r="G2415" i="12"/>
  <c r="H2415" i="12"/>
  <c r="I2415" i="12"/>
  <c r="J2415" i="12"/>
  <c r="K2415" i="12"/>
  <c r="L2415" i="12"/>
  <c r="A2416" i="12"/>
  <c r="N2416" i="12" s="1"/>
  <c r="B2416" i="12"/>
  <c r="E2416" i="12"/>
  <c r="F2416" i="12"/>
  <c r="G2416" i="12"/>
  <c r="H2416" i="12"/>
  <c r="I2416" i="12"/>
  <c r="J2416" i="12"/>
  <c r="K2416" i="12"/>
  <c r="L2416" i="12"/>
  <c r="A2417" i="12"/>
  <c r="B2417" i="12"/>
  <c r="E2417" i="12"/>
  <c r="F2417" i="12"/>
  <c r="G2417" i="12"/>
  <c r="H2417" i="12"/>
  <c r="I2417" i="12"/>
  <c r="J2417" i="12"/>
  <c r="K2417" i="12"/>
  <c r="L2417" i="12"/>
  <c r="A2418" i="12"/>
  <c r="B2418" i="12"/>
  <c r="E2418" i="12"/>
  <c r="F2418" i="12"/>
  <c r="G2418" i="12"/>
  <c r="H2418" i="12"/>
  <c r="I2418" i="12"/>
  <c r="J2418" i="12"/>
  <c r="K2418" i="12"/>
  <c r="L2418" i="12"/>
  <c r="A2419" i="12"/>
  <c r="N2419" i="12" s="1"/>
  <c r="B2419" i="12"/>
  <c r="E2419" i="12"/>
  <c r="F2419" i="12"/>
  <c r="G2419" i="12"/>
  <c r="H2419" i="12"/>
  <c r="I2419" i="12"/>
  <c r="J2419" i="12"/>
  <c r="K2419" i="12"/>
  <c r="L2419" i="12"/>
  <c r="A2420" i="12"/>
  <c r="B2420" i="12"/>
  <c r="E2420" i="12"/>
  <c r="F2420" i="12"/>
  <c r="G2420" i="12"/>
  <c r="H2420" i="12"/>
  <c r="I2420" i="12"/>
  <c r="J2420" i="12"/>
  <c r="K2420" i="12"/>
  <c r="L2420" i="12"/>
  <c r="A2421" i="12"/>
  <c r="B2421" i="12"/>
  <c r="E2421" i="12"/>
  <c r="F2421" i="12"/>
  <c r="G2421" i="12"/>
  <c r="H2421" i="12"/>
  <c r="I2421" i="12"/>
  <c r="J2421" i="12"/>
  <c r="K2421" i="12"/>
  <c r="L2421" i="12"/>
  <c r="A2422" i="12"/>
  <c r="N2422" i="12" s="1"/>
  <c r="B2422" i="12"/>
  <c r="E2422" i="12"/>
  <c r="F2422" i="12"/>
  <c r="G2422" i="12"/>
  <c r="H2422" i="12"/>
  <c r="I2422" i="12"/>
  <c r="J2422" i="12"/>
  <c r="K2422" i="12"/>
  <c r="L2422" i="12"/>
  <c r="A2423" i="12"/>
  <c r="B2423" i="12"/>
  <c r="E2423" i="12"/>
  <c r="F2423" i="12"/>
  <c r="G2423" i="12"/>
  <c r="H2423" i="12"/>
  <c r="I2423" i="12"/>
  <c r="J2423" i="12"/>
  <c r="K2423" i="12"/>
  <c r="L2423" i="12"/>
  <c r="A2424" i="12"/>
  <c r="N2424" i="12" s="1"/>
  <c r="B2424" i="12"/>
  <c r="E2424" i="12"/>
  <c r="F2424" i="12"/>
  <c r="G2424" i="12"/>
  <c r="H2424" i="12"/>
  <c r="I2424" i="12"/>
  <c r="J2424" i="12"/>
  <c r="K2424" i="12"/>
  <c r="L2424" i="12"/>
  <c r="A2425" i="12"/>
  <c r="O2425" i="12" s="1"/>
  <c r="B2425" i="12"/>
  <c r="E2425" i="12"/>
  <c r="F2425" i="12"/>
  <c r="G2425" i="12"/>
  <c r="H2425" i="12"/>
  <c r="I2425" i="12"/>
  <c r="J2425" i="12"/>
  <c r="K2425" i="12"/>
  <c r="L2425" i="12"/>
  <c r="A2426" i="12"/>
  <c r="B2426" i="12"/>
  <c r="E2426" i="12"/>
  <c r="F2426" i="12"/>
  <c r="G2426" i="12"/>
  <c r="H2426" i="12"/>
  <c r="I2426" i="12"/>
  <c r="J2426" i="12"/>
  <c r="K2426" i="12"/>
  <c r="L2426" i="12"/>
  <c r="A2427" i="12"/>
  <c r="N2427" i="12" s="1"/>
  <c r="B2427" i="12"/>
  <c r="E2427" i="12"/>
  <c r="F2427" i="12"/>
  <c r="G2427" i="12"/>
  <c r="H2427" i="12"/>
  <c r="I2427" i="12"/>
  <c r="J2427" i="12"/>
  <c r="K2427" i="12"/>
  <c r="L2427" i="12"/>
  <c r="A2428" i="12"/>
  <c r="N2428" i="12" s="1"/>
  <c r="B2428" i="12"/>
  <c r="E2428" i="12"/>
  <c r="F2428" i="12"/>
  <c r="G2428" i="12"/>
  <c r="H2428" i="12"/>
  <c r="I2428" i="12"/>
  <c r="J2428" i="12"/>
  <c r="K2428" i="12"/>
  <c r="L2428" i="12"/>
  <c r="A2429" i="12"/>
  <c r="O2429" i="12" s="1"/>
  <c r="B2429" i="12"/>
  <c r="E2429" i="12"/>
  <c r="F2429" i="12"/>
  <c r="G2429" i="12"/>
  <c r="H2429" i="12"/>
  <c r="I2429" i="12"/>
  <c r="J2429" i="12"/>
  <c r="K2429" i="12"/>
  <c r="L2429" i="12"/>
  <c r="A2430" i="12"/>
  <c r="N2430" i="12" s="1"/>
  <c r="B2430" i="12"/>
  <c r="E2430" i="12"/>
  <c r="F2430" i="12"/>
  <c r="G2430" i="12"/>
  <c r="H2430" i="12"/>
  <c r="I2430" i="12"/>
  <c r="J2430" i="12"/>
  <c r="K2430" i="12"/>
  <c r="L2430" i="12"/>
  <c r="A2431" i="12"/>
  <c r="N2431" i="12" s="1"/>
  <c r="B2431" i="12"/>
  <c r="E2431" i="12"/>
  <c r="F2431" i="12"/>
  <c r="G2431" i="12"/>
  <c r="H2431" i="12"/>
  <c r="I2431" i="12"/>
  <c r="J2431" i="12"/>
  <c r="K2431" i="12"/>
  <c r="L2431" i="12"/>
  <c r="A2432" i="12"/>
  <c r="B2432" i="12"/>
  <c r="E2432" i="12"/>
  <c r="F2432" i="12"/>
  <c r="G2432" i="12"/>
  <c r="H2432" i="12"/>
  <c r="I2432" i="12"/>
  <c r="J2432" i="12"/>
  <c r="K2432" i="12"/>
  <c r="L2432" i="12"/>
  <c r="A2433" i="12"/>
  <c r="B2433" i="12"/>
  <c r="E2433" i="12"/>
  <c r="F2433" i="12"/>
  <c r="G2433" i="12"/>
  <c r="H2433" i="12"/>
  <c r="I2433" i="12"/>
  <c r="J2433" i="12"/>
  <c r="K2433" i="12"/>
  <c r="L2433" i="12"/>
  <c r="A2434" i="12"/>
  <c r="N2434" i="12" s="1"/>
  <c r="B2434" i="12"/>
  <c r="E2434" i="12"/>
  <c r="F2434" i="12"/>
  <c r="G2434" i="12"/>
  <c r="H2434" i="12"/>
  <c r="I2434" i="12"/>
  <c r="J2434" i="12"/>
  <c r="K2434" i="12"/>
  <c r="L2434" i="12"/>
  <c r="A2435" i="12"/>
  <c r="B2435" i="12"/>
  <c r="E2435" i="12"/>
  <c r="F2435" i="12"/>
  <c r="G2435" i="12"/>
  <c r="H2435" i="12"/>
  <c r="I2435" i="12"/>
  <c r="J2435" i="12"/>
  <c r="K2435" i="12"/>
  <c r="L2435" i="12"/>
  <c r="A2436" i="12"/>
  <c r="N2436" i="12" s="1"/>
  <c r="B2436" i="12"/>
  <c r="E2436" i="12"/>
  <c r="F2436" i="12"/>
  <c r="G2436" i="12"/>
  <c r="H2436" i="12"/>
  <c r="I2436" i="12"/>
  <c r="J2436" i="12"/>
  <c r="K2436" i="12"/>
  <c r="L2436" i="12"/>
  <c r="A2437" i="12"/>
  <c r="N2437" i="12" s="1"/>
  <c r="B2437" i="12"/>
  <c r="E2437" i="12"/>
  <c r="F2437" i="12"/>
  <c r="G2437" i="12"/>
  <c r="H2437" i="12"/>
  <c r="I2437" i="12"/>
  <c r="J2437" i="12"/>
  <c r="K2437" i="12"/>
  <c r="L2437" i="12"/>
  <c r="A2438" i="12"/>
  <c r="N2438" i="12" s="1"/>
  <c r="B2438" i="12"/>
  <c r="E2438" i="12"/>
  <c r="F2438" i="12"/>
  <c r="G2438" i="12"/>
  <c r="H2438" i="12"/>
  <c r="I2438" i="12"/>
  <c r="J2438" i="12"/>
  <c r="K2438" i="12"/>
  <c r="L2438" i="12"/>
  <c r="A2439" i="12"/>
  <c r="O2439" i="12" s="1"/>
  <c r="B2439" i="12"/>
  <c r="E2439" i="12"/>
  <c r="F2439" i="12"/>
  <c r="G2439" i="12"/>
  <c r="H2439" i="12"/>
  <c r="I2439" i="12"/>
  <c r="J2439" i="12"/>
  <c r="K2439" i="12"/>
  <c r="L2439" i="12"/>
  <c r="A2440" i="12"/>
  <c r="B2440" i="12"/>
  <c r="E2440" i="12"/>
  <c r="F2440" i="12"/>
  <c r="G2440" i="12"/>
  <c r="H2440" i="12"/>
  <c r="I2440" i="12"/>
  <c r="J2440" i="12"/>
  <c r="K2440" i="12"/>
  <c r="L2440" i="12"/>
  <c r="A2441" i="12"/>
  <c r="B2441" i="12"/>
  <c r="E2441" i="12"/>
  <c r="F2441" i="12"/>
  <c r="G2441" i="12"/>
  <c r="H2441" i="12"/>
  <c r="I2441" i="12"/>
  <c r="J2441" i="12"/>
  <c r="K2441" i="12"/>
  <c r="L2441" i="12"/>
  <c r="A2442" i="12"/>
  <c r="N2442" i="12" s="1"/>
  <c r="B2442" i="12"/>
  <c r="E2442" i="12"/>
  <c r="F2442" i="12"/>
  <c r="G2442" i="12"/>
  <c r="H2442" i="12"/>
  <c r="I2442" i="12"/>
  <c r="J2442" i="12"/>
  <c r="K2442" i="12"/>
  <c r="L2442" i="12"/>
  <c r="A2443" i="12"/>
  <c r="B2443" i="12"/>
  <c r="E2443" i="12"/>
  <c r="F2443" i="12"/>
  <c r="G2443" i="12"/>
  <c r="H2443" i="12"/>
  <c r="I2443" i="12"/>
  <c r="J2443" i="12"/>
  <c r="K2443" i="12"/>
  <c r="L2443" i="12"/>
  <c r="A2444" i="12"/>
  <c r="B2444" i="12"/>
  <c r="E2444" i="12"/>
  <c r="F2444" i="12"/>
  <c r="G2444" i="12"/>
  <c r="H2444" i="12"/>
  <c r="I2444" i="12"/>
  <c r="J2444" i="12"/>
  <c r="K2444" i="12"/>
  <c r="L2444" i="12"/>
  <c r="A2445" i="12"/>
  <c r="B2445" i="12"/>
  <c r="E2445" i="12"/>
  <c r="F2445" i="12"/>
  <c r="G2445" i="12"/>
  <c r="H2445" i="12"/>
  <c r="I2445" i="12"/>
  <c r="J2445" i="12"/>
  <c r="K2445" i="12"/>
  <c r="L2445" i="12"/>
  <c r="A2446" i="12"/>
  <c r="N2446" i="12" s="1"/>
  <c r="B2446" i="12"/>
  <c r="E2446" i="12"/>
  <c r="F2446" i="12"/>
  <c r="G2446" i="12"/>
  <c r="H2446" i="12"/>
  <c r="I2446" i="12"/>
  <c r="J2446" i="12"/>
  <c r="K2446" i="12"/>
  <c r="L2446" i="12"/>
  <c r="A2447" i="12"/>
  <c r="B2447" i="12"/>
  <c r="E2447" i="12"/>
  <c r="F2447" i="12"/>
  <c r="G2447" i="12"/>
  <c r="H2447" i="12"/>
  <c r="I2447" i="12"/>
  <c r="J2447" i="12"/>
  <c r="K2447" i="12"/>
  <c r="L2447" i="12"/>
  <c r="A2448" i="12"/>
  <c r="O2448" i="12" s="1"/>
  <c r="B2448" i="12"/>
  <c r="E2448" i="12"/>
  <c r="F2448" i="12"/>
  <c r="G2448" i="12"/>
  <c r="H2448" i="12"/>
  <c r="I2448" i="12"/>
  <c r="J2448" i="12"/>
  <c r="K2448" i="12"/>
  <c r="L2448" i="12"/>
  <c r="A2449" i="12"/>
  <c r="N2449" i="12" s="1"/>
  <c r="B2449" i="12"/>
  <c r="E2449" i="12"/>
  <c r="F2449" i="12"/>
  <c r="G2449" i="12"/>
  <c r="H2449" i="12"/>
  <c r="I2449" i="12"/>
  <c r="J2449" i="12"/>
  <c r="K2449" i="12"/>
  <c r="L2449" i="12"/>
  <c r="A2450" i="12"/>
  <c r="B2450" i="12"/>
  <c r="E2450" i="12"/>
  <c r="F2450" i="12"/>
  <c r="G2450" i="12"/>
  <c r="H2450" i="12"/>
  <c r="I2450" i="12"/>
  <c r="J2450" i="12"/>
  <c r="K2450" i="12"/>
  <c r="L2450" i="12"/>
  <c r="A2451" i="12"/>
  <c r="B2451" i="12"/>
  <c r="E2451" i="12"/>
  <c r="F2451" i="12"/>
  <c r="G2451" i="12"/>
  <c r="H2451" i="12"/>
  <c r="I2451" i="12"/>
  <c r="J2451" i="12"/>
  <c r="K2451" i="12"/>
  <c r="L2451" i="12"/>
  <c r="A2452" i="12"/>
  <c r="N2452" i="12" s="1"/>
  <c r="B2452" i="12"/>
  <c r="E2452" i="12"/>
  <c r="F2452" i="12"/>
  <c r="G2452" i="12"/>
  <c r="H2452" i="12"/>
  <c r="I2452" i="12"/>
  <c r="J2452" i="12"/>
  <c r="K2452" i="12"/>
  <c r="L2452" i="12"/>
  <c r="A2453" i="12"/>
  <c r="B2453" i="12"/>
  <c r="E2453" i="12"/>
  <c r="F2453" i="12"/>
  <c r="G2453" i="12"/>
  <c r="H2453" i="12"/>
  <c r="I2453" i="12"/>
  <c r="J2453" i="12"/>
  <c r="K2453" i="12"/>
  <c r="L2453" i="12"/>
  <c r="A2454" i="12"/>
  <c r="B2454" i="12"/>
  <c r="E2454" i="12"/>
  <c r="F2454" i="12"/>
  <c r="G2454" i="12"/>
  <c r="H2454" i="12"/>
  <c r="I2454" i="12"/>
  <c r="J2454" i="12"/>
  <c r="K2454" i="12"/>
  <c r="L2454" i="12"/>
  <c r="A2455" i="12"/>
  <c r="N2455" i="12" s="1"/>
  <c r="B2455" i="12"/>
  <c r="E2455" i="12"/>
  <c r="F2455" i="12"/>
  <c r="G2455" i="12"/>
  <c r="H2455" i="12"/>
  <c r="I2455" i="12"/>
  <c r="J2455" i="12"/>
  <c r="K2455" i="12"/>
  <c r="L2455" i="12"/>
  <c r="A2456" i="12"/>
  <c r="B2456" i="12"/>
  <c r="E2456" i="12"/>
  <c r="F2456" i="12"/>
  <c r="G2456" i="12"/>
  <c r="H2456" i="12"/>
  <c r="I2456" i="12"/>
  <c r="J2456" i="12"/>
  <c r="K2456" i="12"/>
  <c r="L2456" i="12"/>
  <c r="A2457" i="12"/>
  <c r="N2457" i="12" s="1"/>
  <c r="B2457" i="12"/>
  <c r="E2457" i="12"/>
  <c r="F2457" i="12"/>
  <c r="G2457" i="12"/>
  <c r="H2457" i="12"/>
  <c r="I2457" i="12"/>
  <c r="J2457" i="12"/>
  <c r="K2457" i="12"/>
  <c r="L2457" i="12"/>
  <c r="A2458" i="12"/>
  <c r="B2458" i="12"/>
  <c r="E2458" i="12"/>
  <c r="F2458" i="12"/>
  <c r="G2458" i="12"/>
  <c r="H2458" i="12"/>
  <c r="I2458" i="12"/>
  <c r="J2458" i="12"/>
  <c r="K2458" i="12"/>
  <c r="L2458" i="12"/>
  <c r="A2459" i="12"/>
  <c r="B2459" i="12"/>
  <c r="E2459" i="12"/>
  <c r="F2459" i="12"/>
  <c r="G2459" i="12"/>
  <c r="H2459" i="12"/>
  <c r="I2459" i="12"/>
  <c r="J2459" i="12"/>
  <c r="K2459" i="12"/>
  <c r="L2459" i="12"/>
  <c r="A2460" i="12"/>
  <c r="B2460" i="12"/>
  <c r="E2460" i="12"/>
  <c r="F2460" i="12"/>
  <c r="G2460" i="12"/>
  <c r="H2460" i="12"/>
  <c r="I2460" i="12"/>
  <c r="J2460" i="12"/>
  <c r="K2460" i="12"/>
  <c r="L2460" i="12"/>
  <c r="A2461" i="12"/>
  <c r="B2461" i="12"/>
  <c r="E2461" i="12"/>
  <c r="F2461" i="12"/>
  <c r="G2461" i="12"/>
  <c r="H2461" i="12"/>
  <c r="I2461" i="12"/>
  <c r="J2461" i="12"/>
  <c r="K2461" i="12"/>
  <c r="L2461" i="12"/>
  <c r="A2462" i="12"/>
  <c r="N2462" i="12" s="1"/>
  <c r="B2462" i="12"/>
  <c r="E2462" i="12"/>
  <c r="F2462" i="12"/>
  <c r="G2462" i="12"/>
  <c r="H2462" i="12"/>
  <c r="I2462" i="12"/>
  <c r="J2462" i="12"/>
  <c r="K2462" i="12"/>
  <c r="L2462" i="12"/>
  <c r="A2463" i="12"/>
  <c r="N2463" i="12" s="1"/>
  <c r="B2463" i="12"/>
  <c r="E2463" i="12"/>
  <c r="F2463" i="12"/>
  <c r="G2463" i="12"/>
  <c r="H2463" i="12"/>
  <c r="I2463" i="12"/>
  <c r="J2463" i="12"/>
  <c r="K2463" i="12"/>
  <c r="L2463" i="12"/>
  <c r="A2464" i="12"/>
  <c r="N2464" i="12" s="1"/>
  <c r="B2464" i="12"/>
  <c r="E2464" i="12"/>
  <c r="F2464" i="12"/>
  <c r="G2464" i="12"/>
  <c r="H2464" i="12"/>
  <c r="I2464" i="12"/>
  <c r="J2464" i="12"/>
  <c r="K2464" i="12"/>
  <c r="L2464" i="12"/>
  <c r="A2465" i="12"/>
  <c r="N2465" i="12" s="1"/>
  <c r="B2465" i="12"/>
  <c r="E2465" i="12"/>
  <c r="F2465" i="12"/>
  <c r="G2465" i="12"/>
  <c r="H2465" i="12"/>
  <c r="I2465" i="12"/>
  <c r="J2465" i="12"/>
  <c r="K2465" i="12"/>
  <c r="L2465" i="12"/>
  <c r="A2466" i="12"/>
  <c r="O2466" i="12" s="1"/>
  <c r="B2466" i="12"/>
  <c r="E2466" i="12"/>
  <c r="F2466" i="12"/>
  <c r="G2466" i="12"/>
  <c r="H2466" i="12"/>
  <c r="I2466" i="12"/>
  <c r="J2466" i="12"/>
  <c r="K2466" i="12"/>
  <c r="L2466" i="12"/>
  <c r="A2467" i="12"/>
  <c r="N2467" i="12" s="1"/>
  <c r="B2467" i="12"/>
  <c r="E2467" i="12"/>
  <c r="F2467" i="12"/>
  <c r="G2467" i="12"/>
  <c r="H2467" i="12"/>
  <c r="I2467" i="12"/>
  <c r="J2467" i="12"/>
  <c r="K2467" i="12"/>
  <c r="L2467" i="12"/>
  <c r="A2468" i="12"/>
  <c r="B2468" i="12"/>
  <c r="E2468" i="12"/>
  <c r="F2468" i="12"/>
  <c r="G2468" i="12"/>
  <c r="H2468" i="12"/>
  <c r="I2468" i="12"/>
  <c r="J2468" i="12"/>
  <c r="K2468" i="12"/>
  <c r="L2468" i="12"/>
  <c r="A2469" i="12"/>
  <c r="N2469" i="12" s="1"/>
  <c r="B2469" i="12"/>
  <c r="E2469" i="12"/>
  <c r="F2469" i="12"/>
  <c r="G2469" i="12"/>
  <c r="H2469" i="12"/>
  <c r="I2469" i="12"/>
  <c r="J2469" i="12"/>
  <c r="K2469" i="12"/>
  <c r="L2469" i="12"/>
  <c r="A2470" i="12"/>
  <c r="B2470" i="12"/>
  <c r="E2470" i="12"/>
  <c r="F2470" i="12"/>
  <c r="G2470" i="12"/>
  <c r="H2470" i="12"/>
  <c r="I2470" i="12"/>
  <c r="J2470" i="12"/>
  <c r="K2470" i="12"/>
  <c r="L2470" i="12"/>
  <c r="A2471" i="12"/>
  <c r="B2471" i="12"/>
  <c r="E2471" i="12"/>
  <c r="F2471" i="12"/>
  <c r="G2471" i="12"/>
  <c r="H2471" i="12"/>
  <c r="I2471" i="12"/>
  <c r="J2471" i="12"/>
  <c r="K2471" i="12"/>
  <c r="L2471" i="12"/>
  <c r="A2472" i="12"/>
  <c r="B2472" i="12"/>
  <c r="E2472" i="12"/>
  <c r="F2472" i="12"/>
  <c r="G2472" i="12"/>
  <c r="H2472" i="12"/>
  <c r="I2472" i="12"/>
  <c r="J2472" i="12"/>
  <c r="K2472" i="12"/>
  <c r="L2472" i="12"/>
  <c r="A2473" i="12"/>
  <c r="N2473" i="12" s="1"/>
  <c r="B2473" i="12"/>
  <c r="E2473" i="12"/>
  <c r="F2473" i="12"/>
  <c r="G2473" i="12"/>
  <c r="H2473" i="12"/>
  <c r="I2473" i="12"/>
  <c r="J2473" i="12"/>
  <c r="K2473" i="12"/>
  <c r="L2473" i="12"/>
  <c r="A2474" i="12"/>
  <c r="N2474" i="12" s="1"/>
  <c r="B2474" i="12"/>
  <c r="E2474" i="12"/>
  <c r="F2474" i="12"/>
  <c r="G2474" i="12"/>
  <c r="H2474" i="12"/>
  <c r="I2474" i="12"/>
  <c r="J2474" i="12"/>
  <c r="K2474" i="12"/>
  <c r="L2474" i="12"/>
  <c r="A2475" i="12"/>
  <c r="B2475" i="12"/>
  <c r="E2475" i="12"/>
  <c r="F2475" i="12"/>
  <c r="G2475" i="12"/>
  <c r="H2475" i="12"/>
  <c r="I2475" i="12"/>
  <c r="J2475" i="12"/>
  <c r="K2475" i="12"/>
  <c r="L2475" i="12"/>
  <c r="A2476" i="12"/>
  <c r="N2476" i="12" s="1"/>
  <c r="B2476" i="12"/>
  <c r="E2476" i="12"/>
  <c r="F2476" i="12"/>
  <c r="G2476" i="12"/>
  <c r="H2476" i="12"/>
  <c r="I2476" i="12"/>
  <c r="J2476" i="12"/>
  <c r="K2476" i="12"/>
  <c r="L2476" i="12"/>
  <c r="A2477" i="12"/>
  <c r="N2477" i="12" s="1"/>
  <c r="B2477" i="12"/>
  <c r="E2477" i="12"/>
  <c r="F2477" i="12"/>
  <c r="G2477" i="12"/>
  <c r="H2477" i="12"/>
  <c r="I2477" i="12"/>
  <c r="J2477" i="12"/>
  <c r="K2477" i="12"/>
  <c r="L2477" i="12"/>
  <c r="A2478" i="12"/>
  <c r="O2478" i="12" s="1"/>
  <c r="B2478" i="12"/>
  <c r="E2478" i="12"/>
  <c r="F2478" i="12"/>
  <c r="G2478" i="12"/>
  <c r="H2478" i="12"/>
  <c r="I2478" i="12"/>
  <c r="J2478" i="12"/>
  <c r="K2478" i="12"/>
  <c r="L2478" i="12"/>
  <c r="A2479" i="12"/>
  <c r="N2479" i="12" s="1"/>
  <c r="B2479" i="12"/>
  <c r="E2479" i="12"/>
  <c r="F2479" i="12"/>
  <c r="G2479" i="12"/>
  <c r="H2479" i="12"/>
  <c r="I2479" i="12"/>
  <c r="J2479" i="12"/>
  <c r="K2479" i="12"/>
  <c r="L2479" i="12"/>
  <c r="A2480" i="12"/>
  <c r="N2480" i="12" s="1"/>
  <c r="B2480" i="12"/>
  <c r="E2480" i="12"/>
  <c r="F2480" i="12"/>
  <c r="G2480" i="12"/>
  <c r="H2480" i="12"/>
  <c r="I2480" i="12"/>
  <c r="J2480" i="12"/>
  <c r="K2480" i="12"/>
  <c r="L2480" i="12"/>
  <c r="A2481" i="12"/>
  <c r="N2481" i="12" s="1"/>
  <c r="B2481" i="12"/>
  <c r="E2481" i="12"/>
  <c r="F2481" i="12"/>
  <c r="G2481" i="12"/>
  <c r="H2481" i="12"/>
  <c r="I2481" i="12"/>
  <c r="J2481" i="12"/>
  <c r="K2481" i="12"/>
  <c r="L2481" i="12"/>
  <c r="A2482" i="12"/>
  <c r="B2482" i="12"/>
  <c r="E2482" i="12"/>
  <c r="F2482" i="12"/>
  <c r="G2482" i="12"/>
  <c r="H2482" i="12"/>
  <c r="I2482" i="12"/>
  <c r="J2482" i="12"/>
  <c r="K2482" i="12"/>
  <c r="L2482" i="12"/>
  <c r="A2483" i="12"/>
  <c r="B2483" i="12"/>
  <c r="E2483" i="12"/>
  <c r="F2483" i="12"/>
  <c r="G2483" i="12"/>
  <c r="H2483" i="12"/>
  <c r="I2483" i="12"/>
  <c r="J2483" i="12"/>
  <c r="K2483" i="12"/>
  <c r="L2483" i="12"/>
  <c r="A2484" i="12"/>
  <c r="B2484" i="12"/>
  <c r="E2484" i="12"/>
  <c r="F2484" i="12"/>
  <c r="G2484" i="12"/>
  <c r="H2484" i="12"/>
  <c r="I2484" i="12"/>
  <c r="J2484" i="12"/>
  <c r="K2484" i="12"/>
  <c r="L2484" i="12"/>
  <c r="A2485" i="12"/>
  <c r="N2485" i="12" s="1"/>
  <c r="B2485" i="12"/>
  <c r="E2485" i="12"/>
  <c r="F2485" i="12"/>
  <c r="G2485" i="12"/>
  <c r="H2485" i="12"/>
  <c r="I2485" i="12"/>
  <c r="J2485" i="12"/>
  <c r="K2485" i="12"/>
  <c r="L2485" i="12"/>
  <c r="A2486" i="12"/>
  <c r="B2486" i="12"/>
  <c r="E2486" i="12"/>
  <c r="F2486" i="12"/>
  <c r="G2486" i="12"/>
  <c r="H2486" i="12"/>
  <c r="I2486" i="12"/>
  <c r="J2486" i="12"/>
  <c r="K2486" i="12"/>
  <c r="L2486" i="12"/>
  <c r="A2487" i="12"/>
  <c r="N2487" i="12" s="1"/>
  <c r="B2487" i="12"/>
  <c r="E2487" i="12"/>
  <c r="F2487" i="12"/>
  <c r="G2487" i="12"/>
  <c r="H2487" i="12"/>
  <c r="I2487" i="12"/>
  <c r="J2487" i="12"/>
  <c r="K2487" i="12"/>
  <c r="L2487" i="12"/>
  <c r="A2488" i="12"/>
  <c r="N2488" i="12" s="1"/>
  <c r="B2488" i="12"/>
  <c r="E2488" i="12"/>
  <c r="F2488" i="12"/>
  <c r="G2488" i="12"/>
  <c r="H2488" i="12"/>
  <c r="I2488" i="12"/>
  <c r="J2488" i="12"/>
  <c r="K2488" i="12"/>
  <c r="L2488" i="12"/>
  <c r="A2489" i="12"/>
  <c r="B2489" i="12"/>
  <c r="E2489" i="12"/>
  <c r="F2489" i="12"/>
  <c r="G2489" i="12"/>
  <c r="H2489" i="12"/>
  <c r="I2489" i="12"/>
  <c r="J2489" i="12"/>
  <c r="K2489" i="12"/>
  <c r="L2489" i="12"/>
  <c r="A2490" i="12"/>
  <c r="N2490" i="12" s="1"/>
  <c r="B2490" i="12"/>
  <c r="E2490" i="12"/>
  <c r="F2490" i="12"/>
  <c r="G2490" i="12"/>
  <c r="H2490" i="12"/>
  <c r="I2490" i="12"/>
  <c r="J2490" i="12"/>
  <c r="K2490" i="12"/>
  <c r="L2490" i="12"/>
  <c r="A2491" i="12"/>
  <c r="B2491" i="12"/>
  <c r="E2491" i="12"/>
  <c r="F2491" i="12"/>
  <c r="G2491" i="12"/>
  <c r="H2491" i="12"/>
  <c r="I2491" i="12"/>
  <c r="J2491" i="12"/>
  <c r="K2491" i="12"/>
  <c r="L2491" i="12"/>
  <c r="A2492" i="12"/>
  <c r="N2492" i="12" s="1"/>
  <c r="B2492" i="12"/>
  <c r="E2492" i="12"/>
  <c r="F2492" i="12"/>
  <c r="G2492" i="12"/>
  <c r="H2492" i="12"/>
  <c r="I2492" i="12"/>
  <c r="J2492" i="12"/>
  <c r="K2492" i="12"/>
  <c r="L2492" i="12"/>
  <c r="A2493" i="12"/>
  <c r="N2493" i="12" s="1"/>
  <c r="B2493" i="12"/>
  <c r="E2493" i="12"/>
  <c r="F2493" i="12"/>
  <c r="G2493" i="12"/>
  <c r="H2493" i="12"/>
  <c r="I2493" i="12"/>
  <c r="J2493" i="12"/>
  <c r="K2493" i="12"/>
  <c r="L2493" i="12"/>
  <c r="A2494" i="12"/>
  <c r="N2494" i="12" s="1"/>
  <c r="B2494" i="12"/>
  <c r="E2494" i="12"/>
  <c r="F2494" i="12"/>
  <c r="G2494" i="12"/>
  <c r="H2494" i="12"/>
  <c r="I2494" i="12"/>
  <c r="J2494" i="12"/>
  <c r="K2494" i="12"/>
  <c r="L2494" i="12"/>
  <c r="A2495" i="12"/>
  <c r="B2495" i="12"/>
  <c r="E2495" i="12"/>
  <c r="F2495" i="12"/>
  <c r="G2495" i="12"/>
  <c r="H2495" i="12"/>
  <c r="I2495" i="12"/>
  <c r="J2495" i="12"/>
  <c r="K2495" i="12"/>
  <c r="L2495" i="12"/>
  <c r="A2496" i="12"/>
  <c r="O2496" i="12" s="1"/>
  <c r="B2496" i="12"/>
  <c r="E2496" i="12"/>
  <c r="F2496" i="12"/>
  <c r="G2496" i="12"/>
  <c r="H2496" i="12"/>
  <c r="I2496" i="12"/>
  <c r="J2496" i="12"/>
  <c r="K2496" i="12"/>
  <c r="L2496" i="12"/>
  <c r="A2497" i="12"/>
  <c r="N2497" i="12" s="1"/>
  <c r="B2497" i="12"/>
  <c r="E2497" i="12"/>
  <c r="F2497" i="12"/>
  <c r="G2497" i="12"/>
  <c r="H2497" i="12"/>
  <c r="I2497" i="12"/>
  <c r="J2497" i="12"/>
  <c r="K2497" i="12"/>
  <c r="L2497" i="12"/>
  <c r="A2498" i="12"/>
  <c r="N2498" i="12" s="1"/>
  <c r="B2498" i="12"/>
  <c r="E2498" i="12"/>
  <c r="F2498" i="12"/>
  <c r="G2498" i="12"/>
  <c r="H2498" i="12"/>
  <c r="I2498" i="12"/>
  <c r="J2498" i="12"/>
  <c r="K2498" i="12"/>
  <c r="L2498" i="12"/>
  <c r="A2499" i="12"/>
  <c r="O2499" i="12" s="1"/>
  <c r="B2499" i="12"/>
  <c r="E2499" i="12"/>
  <c r="F2499" i="12"/>
  <c r="G2499" i="12"/>
  <c r="H2499" i="12"/>
  <c r="I2499" i="12"/>
  <c r="J2499" i="12"/>
  <c r="K2499" i="12"/>
  <c r="L2499" i="12"/>
  <c r="A2500" i="12"/>
  <c r="N2500" i="12" s="1"/>
  <c r="B2500" i="12"/>
  <c r="E2500" i="12"/>
  <c r="F2500" i="12"/>
  <c r="G2500" i="12"/>
  <c r="H2500" i="12"/>
  <c r="I2500" i="12"/>
  <c r="J2500" i="12"/>
  <c r="K2500" i="12"/>
  <c r="L2500" i="12"/>
  <c r="A2501" i="12"/>
  <c r="B2501" i="12"/>
  <c r="E2501" i="12"/>
  <c r="F2501" i="12"/>
  <c r="G2501" i="12"/>
  <c r="H2501" i="12"/>
  <c r="I2501" i="12"/>
  <c r="J2501" i="12"/>
  <c r="K2501" i="12"/>
  <c r="L2501" i="12"/>
  <c r="A2502" i="12"/>
  <c r="N2502" i="12" s="1"/>
  <c r="B2502" i="12"/>
  <c r="E2502" i="12"/>
  <c r="F2502" i="12"/>
  <c r="G2502" i="12"/>
  <c r="H2502" i="12"/>
  <c r="I2502" i="12"/>
  <c r="J2502" i="12"/>
  <c r="K2502" i="12"/>
  <c r="L2502" i="12"/>
  <c r="A2503" i="12"/>
  <c r="N2503" i="12" s="1"/>
  <c r="B2503" i="12"/>
  <c r="E2503" i="12"/>
  <c r="F2503" i="12"/>
  <c r="G2503" i="12"/>
  <c r="H2503" i="12"/>
  <c r="I2503" i="12"/>
  <c r="J2503" i="12"/>
  <c r="K2503" i="12"/>
  <c r="L2503" i="12"/>
  <c r="A2504" i="12"/>
  <c r="B2504" i="12"/>
  <c r="E2504" i="12"/>
  <c r="F2504" i="12"/>
  <c r="G2504" i="12"/>
  <c r="H2504" i="12"/>
  <c r="I2504" i="12"/>
  <c r="J2504" i="12"/>
  <c r="K2504" i="12"/>
  <c r="L2504" i="12"/>
  <c r="A2505" i="12"/>
  <c r="N2505" i="12" s="1"/>
  <c r="B2505" i="12"/>
  <c r="E2505" i="12"/>
  <c r="F2505" i="12"/>
  <c r="G2505" i="12"/>
  <c r="H2505" i="12"/>
  <c r="I2505" i="12"/>
  <c r="J2505" i="12"/>
  <c r="K2505" i="12"/>
  <c r="L2505" i="12"/>
  <c r="A2506" i="12"/>
  <c r="B2506" i="12"/>
  <c r="E2506" i="12"/>
  <c r="F2506" i="12"/>
  <c r="G2506" i="12"/>
  <c r="H2506" i="12"/>
  <c r="I2506" i="12"/>
  <c r="J2506" i="12"/>
  <c r="K2506" i="12"/>
  <c r="L2506" i="12"/>
  <c r="A2507" i="12"/>
  <c r="B2507" i="12"/>
  <c r="E2507" i="12"/>
  <c r="F2507" i="12"/>
  <c r="G2507" i="12"/>
  <c r="H2507" i="12"/>
  <c r="I2507" i="12"/>
  <c r="J2507" i="12"/>
  <c r="K2507" i="12"/>
  <c r="L2507" i="12"/>
  <c r="A2508" i="12"/>
  <c r="O2508" i="12" s="1"/>
  <c r="B2508" i="12"/>
  <c r="E2508" i="12"/>
  <c r="F2508" i="12"/>
  <c r="G2508" i="12"/>
  <c r="H2508" i="12"/>
  <c r="I2508" i="12"/>
  <c r="J2508" i="12"/>
  <c r="K2508" i="12"/>
  <c r="L2508" i="12"/>
  <c r="A2509" i="12"/>
  <c r="O2509" i="12" s="1"/>
  <c r="B2509" i="12"/>
  <c r="E2509" i="12"/>
  <c r="F2509" i="12"/>
  <c r="G2509" i="12"/>
  <c r="H2509" i="12"/>
  <c r="I2509" i="12"/>
  <c r="J2509" i="12"/>
  <c r="K2509" i="12"/>
  <c r="L2509" i="12"/>
  <c r="A2510" i="12"/>
  <c r="O2510" i="12" s="1"/>
  <c r="B2510" i="12"/>
  <c r="E2510" i="12"/>
  <c r="F2510" i="12"/>
  <c r="G2510" i="12"/>
  <c r="H2510" i="12"/>
  <c r="I2510" i="12"/>
  <c r="J2510" i="12"/>
  <c r="K2510" i="12"/>
  <c r="L2510" i="12"/>
  <c r="A2511" i="12"/>
  <c r="B2511" i="12"/>
  <c r="E2511" i="12"/>
  <c r="F2511" i="12"/>
  <c r="G2511" i="12"/>
  <c r="H2511" i="12"/>
  <c r="I2511" i="12"/>
  <c r="J2511" i="12"/>
  <c r="K2511" i="12"/>
  <c r="L2511" i="12"/>
  <c r="A2512" i="12"/>
  <c r="N2512" i="12" s="1"/>
  <c r="B2512" i="12"/>
  <c r="E2512" i="12"/>
  <c r="F2512" i="12"/>
  <c r="G2512" i="12"/>
  <c r="H2512" i="12"/>
  <c r="I2512" i="12"/>
  <c r="J2512" i="12"/>
  <c r="K2512" i="12"/>
  <c r="L2512" i="12"/>
  <c r="A2513" i="12"/>
  <c r="B2513" i="12"/>
  <c r="E2513" i="12"/>
  <c r="F2513" i="12"/>
  <c r="G2513" i="12"/>
  <c r="H2513" i="12"/>
  <c r="I2513" i="12"/>
  <c r="J2513" i="12"/>
  <c r="K2513" i="12"/>
  <c r="L2513" i="12"/>
  <c r="A2514" i="12"/>
  <c r="O2514" i="12" s="1"/>
  <c r="B2514" i="12"/>
  <c r="E2514" i="12"/>
  <c r="F2514" i="12"/>
  <c r="G2514" i="12"/>
  <c r="H2514" i="12"/>
  <c r="I2514" i="12"/>
  <c r="J2514" i="12"/>
  <c r="K2514" i="12"/>
  <c r="L2514" i="12"/>
  <c r="A2515" i="12"/>
  <c r="B2515" i="12"/>
  <c r="E2515" i="12"/>
  <c r="F2515" i="12"/>
  <c r="G2515" i="12"/>
  <c r="H2515" i="12"/>
  <c r="I2515" i="12"/>
  <c r="J2515" i="12"/>
  <c r="K2515" i="12"/>
  <c r="L2515" i="12"/>
  <c r="A2516" i="12"/>
  <c r="B2516" i="12"/>
  <c r="E2516" i="12"/>
  <c r="F2516" i="12"/>
  <c r="G2516" i="12"/>
  <c r="H2516" i="12"/>
  <c r="I2516" i="12"/>
  <c r="J2516" i="12"/>
  <c r="K2516" i="12"/>
  <c r="L2516" i="12"/>
  <c r="A2517" i="12"/>
  <c r="N2517" i="12" s="1"/>
  <c r="B2517" i="12"/>
  <c r="E2517" i="12"/>
  <c r="F2517" i="12"/>
  <c r="G2517" i="12"/>
  <c r="H2517" i="12"/>
  <c r="I2517" i="12"/>
  <c r="J2517" i="12"/>
  <c r="K2517" i="12"/>
  <c r="L2517" i="12"/>
  <c r="A2518" i="12"/>
  <c r="N2518" i="12" s="1"/>
  <c r="B2518" i="12"/>
  <c r="E2518" i="12"/>
  <c r="F2518" i="12"/>
  <c r="G2518" i="12"/>
  <c r="H2518" i="12"/>
  <c r="I2518" i="12"/>
  <c r="J2518" i="12"/>
  <c r="K2518" i="12"/>
  <c r="L2518" i="12"/>
  <c r="A2519" i="12"/>
  <c r="B2519" i="12"/>
  <c r="E2519" i="12"/>
  <c r="F2519" i="12"/>
  <c r="G2519" i="12"/>
  <c r="H2519" i="12"/>
  <c r="I2519" i="12"/>
  <c r="J2519" i="12"/>
  <c r="K2519" i="12"/>
  <c r="L2519" i="12"/>
  <c r="A2520" i="12"/>
  <c r="N2520" i="12" s="1"/>
  <c r="B2520" i="12"/>
  <c r="E2520" i="12"/>
  <c r="F2520" i="12"/>
  <c r="G2520" i="12"/>
  <c r="H2520" i="12"/>
  <c r="I2520" i="12"/>
  <c r="J2520" i="12"/>
  <c r="K2520" i="12"/>
  <c r="L2520" i="12"/>
  <c r="A2521" i="12"/>
  <c r="N2521" i="12" s="1"/>
  <c r="B2521" i="12"/>
  <c r="E2521" i="12"/>
  <c r="F2521" i="12"/>
  <c r="G2521" i="12"/>
  <c r="H2521" i="12"/>
  <c r="I2521" i="12"/>
  <c r="J2521" i="12"/>
  <c r="K2521" i="12"/>
  <c r="L2521" i="12"/>
  <c r="A2522" i="12"/>
  <c r="N2522" i="12" s="1"/>
  <c r="B2522" i="12"/>
  <c r="E2522" i="12"/>
  <c r="F2522" i="12"/>
  <c r="G2522" i="12"/>
  <c r="H2522" i="12"/>
  <c r="I2522" i="12"/>
  <c r="J2522" i="12"/>
  <c r="K2522" i="12"/>
  <c r="L2522" i="12"/>
  <c r="A2523" i="12"/>
  <c r="B2523" i="12"/>
  <c r="E2523" i="12"/>
  <c r="F2523" i="12"/>
  <c r="G2523" i="12"/>
  <c r="H2523" i="12"/>
  <c r="I2523" i="12"/>
  <c r="J2523" i="12"/>
  <c r="K2523" i="12"/>
  <c r="L2523" i="12"/>
  <c r="A2524" i="12"/>
  <c r="N2524" i="12" s="1"/>
  <c r="B2524" i="12"/>
  <c r="E2524" i="12"/>
  <c r="F2524" i="12"/>
  <c r="G2524" i="12"/>
  <c r="H2524" i="12"/>
  <c r="I2524" i="12"/>
  <c r="J2524" i="12"/>
  <c r="K2524" i="12"/>
  <c r="L2524" i="12"/>
  <c r="A2525" i="12"/>
  <c r="B2525" i="12"/>
  <c r="E2525" i="12"/>
  <c r="F2525" i="12"/>
  <c r="G2525" i="12"/>
  <c r="H2525" i="12"/>
  <c r="I2525" i="12"/>
  <c r="J2525" i="12"/>
  <c r="K2525" i="12"/>
  <c r="L2525" i="12"/>
  <c r="A2526" i="12"/>
  <c r="N2526" i="12" s="1"/>
  <c r="B2526" i="12"/>
  <c r="E2526" i="12"/>
  <c r="F2526" i="12"/>
  <c r="G2526" i="12"/>
  <c r="H2526" i="12"/>
  <c r="I2526" i="12"/>
  <c r="J2526" i="12"/>
  <c r="K2526" i="12"/>
  <c r="L2526" i="12"/>
  <c r="A2527" i="12"/>
  <c r="B2527" i="12"/>
  <c r="E2527" i="12"/>
  <c r="F2527" i="12"/>
  <c r="G2527" i="12"/>
  <c r="H2527" i="12"/>
  <c r="I2527" i="12"/>
  <c r="J2527" i="12"/>
  <c r="K2527" i="12"/>
  <c r="L2527" i="12"/>
  <c r="A2528" i="12"/>
  <c r="B2528" i="12"/>
  <c r="E2528" i="12"/>
  <c r="F2528" i="12"/>
  <c r="G2528" i="12"/>
  <c r="H2528" i="12"/>
  <c r="I2528" i="12"/>
  <c r="J2528" i="12"/>
  <c r="K2528" i="12"/>
  <c r="L2528" i="12"/>
  <c r="A2529" i="12"/>
  <c r="N2529" i="12" s="1"/>
  <c r="B2529" i="12"/>
  <c r="E2529" i="12"/>
  <c r="F2529" i="12"/>
  <c r="G2529" i="12"/>
  <c r="H2529" i="12"/>
  <c r="I2529" i="12"/>
  <c r="J2529" i="12"/>
  <c r="K2529" i="12"/>
  <c r="L2529" i="12"/>
  <c r="A2530" i="12"/>
  <c r="N2530" i="12" s="1"/>
  <c r="B2530" i="12"/>
  <c r="E2530" i="12"/>
  <c r="F2530" i="12"/>
  <c r="G2530" i="12"/>
  <c r="H2530" i="12"/>
  <c r="I2530" i="12"/>
  <c r="J2530" i="12"/>
  <c r="K2530" i="12"/>
  <c r="L2530" i="12"/>
  <c r="A2531" i="12"/>
  <c r="N2531" i="12" s="1"/>
  <c r="B2531" i="12"/>
  <c r="E2531" i="12"/>
  <c r="F2531" i="12"/>
  <c r="G2531" i="12"/>
  <c r="H2531" i="12"/>
  <c r="I2531" i="12"/>
  <c r="J2531" i="12"/>
  <c r="K2531" i="12"/>
  <c r="L2531" i="12"/>
  <c r="A2532" i="12"/>
  <c r="B2532" i="12"/>
  <c r="E2532" i="12"/>
  <c r="F2532" i="12"/>
  <c r="G2532" i="12"/>
  <c r="H2532" i="12"/>
  <c r="I2532" i="12"/>
  <c r="J2532" i="12"/>
  <c r="K2532" i="12"/>
  <c r="L2532" i="12"/>
  <c r="A2533" i="12"/>
  <c r="N2533" i="12" s="1"/>
  <c r="B2533" i="12"/>
  <c r="E2533" i="12"/>
  <c r="F2533" i="12"/>
  <c r="G2533" i="12"/>
  <c r="H2533" i="12"/>
  <c r="I2533" i="12"/>
  <c r="J2533" i="12"/>
  <c r="K2533" i="12"/>
  <c r="L2533" i="12"/>
  <c r="A2534" i="12"/>
  <c r="N2534" i="12" s="1"/>
  <c r="B2534" i="12"/>
  <c r="E2534" i="12"/>
  <c r="F2534" i="12"/>
  <c r="G2534" i="12"/>
  <c r="H2534" i="12"/>
  <c r="I2534" i="12"/>
  <c r="J2534" i="12"/>
  <c r="K2534" i="12"/>
  <c r="L2534" i="12"/>
  <c r="A2535" i="12"/>
  <c r="N2535" i="12" s="1"/>
  <c r="B2535" i="12"/>
  <c r="E2535" i="12"/>
  <c r="F2535" i="12"/>
  <c r="G2535" i="12"/>
  <c r="H2535" i="12"/>
  <c r="I2535" i="12"/>
  <c r="J2535" i="12"/>
  <c r="K2535" i="12"/>
  <c r="L2535" i="12"/>
  <c r="A2536" i="12"/>
  <c r="N2536" i="12" s="1"/>
  <c r="B2536" i="12"/>
  <c r="E2536" i="12"/>
  <c r="F2536" i="12"/>
  <c r="G2536" i="12"/>
  <c r="H2536" i="12"/>
  <c r="I2536" i="12"/>
  <c r="J2536" i="12"/>
  <c r="K2536" i="12"/>
  <c r="L2536" i="12"/>
  <c r="A2537" i="12"/>
  <c r="N2537" i="12" s="1"/>
  <c r="B2537" i="12"/>
  <c r="E2537" i="12"/>
  <c r="F2537" i="12"/>
  <c r="G2537" i="12"/>
  <c r="H2537" i="12"/>
  <c r="I2537" i="12"/>
  <c r="J2537" i="12"/>
  <c r="K2537" i="12"/>
  <c r="L2537" i="12"/>
  <c r="A2538" i="12"/>
  <c r="O2538" i="12" s="1"/>
  <c r="B2538" i="12"/>
  <c r="E2538" i="12"/>
  <c r="F2538" i="12"/>
  <c r="G2538" i="12"/>
  <c r="H2538" i="12"/>
  <c r="I2538" i="12"/>
  <c r="J2538" i="12"/>
  <c r="K2538" i="12"/>
  <c r="L2538" i="12"/>
  <c r="A2539" i="12"/>
  <c r="B2539" i="12"/>
  <c r="E2539" i="12"/>
  <c r="F2539" i="12"/>
  <c r="G2539" i="12"/>
  <c r="H2539" i="12"/>
  <c r="I2539" i="12"/>
  <c r="J2539" i="12"/>
  <c r="K2539" i="12"/>
  <c r="L2539" i="12"/>
  <c r="A2540" i="12"/>
  <c r="O2540" i="12" s="1"/>
  <c r="B2540" i="12"/>
  <c r="E2540" i="12"/>
  <c r="F2540" i="12"/>
  <c r="G2540" i="12"/>
  <c r="H2540" i="12"/>
  <c r="I2540" i="12"/>
  <c r="J2540" i="12"/>
  <c r="K2540" i="12"/>
  <c r="L2540" i="12"/>
  <c r="A2541" i="12"/>
  <c r="N2541" i="12" s="1"/>
  <c r="B2541" i="12"/>
  <c r="E2541" i="12"/>
  <c r="F2541" i="12"/>
  <c r="G2541" i="12"/>
  <c r="H2541" i="12"/>
  <c r="I2541" i="12"/>
  <c r="J2541" i="12"/>
  <c r="K2541" i="12"/>
  <c r="L2541" i="12"/>
  <c r="A2542" i="12"/>
  <c r="N2542" i="12" s="1"/>
  <c r="B2542" i="12"/>
  <c r="E2542" i="12"/>
  <c r="F2542" i="12"/>
  <c r="G2542" i="12"/>
  <c r="H2542" i="12"/>
  <c r="I2542" i="12"/>
  <c r="J2542" i="12"/>
  <c r="K2542" i="12"/>
  <c r="L2542" i="12"/>
  <c r="A2543" i="12"/>
  <c r="B2543" i="12"/>
  <c r="E2543" i="12"/>
  <c r="F2543" i="12"/>
  <c r="G2543" i="12"/>
  <c r="H2543" i="12"/>
  <c r="I2543" i="12"/>
  <c r="J2543" i="12"/>
  <c r="K2543" i="12"/>
  <c r="L2543" i="12"/>
  <c r="A2544" i="12"/>
  <c r="N2544" i="12" s="1"/>
  <c r="B2544" i="12"/>
  <c r="E2544" i="12"/>
  <c r="F2544" i="12"/>
  <c r="G2544" i="12"/>
  <c r="H2544" i="12"/>
  <c r="I2544" i="12"/>
  <c r="J2544" i="12"/>
  <c r="K2544" i="12"/>
  <c r="L2544" i="12"/>
  <c r="A2545" i="12"/>
  <c r="B2545" i="12"/>
  <c r="E2545" i="12"/>
  <c r="F2545" i="12"/>
  <c r="G2545" i="12"/>
  <c r="H2545" i="12"/>
  <c r="I2545" i="12"/>
  <c r="J2545" i="12"/>
  <c r="K2545" i="12"/>
  <c r="L2545" i="12"/>
  <c r="A2546" i="12"/>
  <c r="B2546" i="12"/>
  <c r="E2546" i="12"/>
  <c r="F2546" i="12"/>
  <c r="G2546" i="12"/>
  <c r="H2546" i="12"/>
  <c r="I2546" i="12"/>
  <c r="J2546" i="12"/>
  <c r="K2546" i="12"/>
  <c r="L2546" i="12"/>
  <c r="A2547" i="12"/>
  <c r="B2547" i="12"/>
  <c r="E2547" i="12"/>
  <c r="F2547" i="12"/>
  <c r="G2547" i="12"/>
  <c r="H2547" i="12"/>
  <c r="I2547" i="12"/>
  <c r="J2547" i="12"/>
  <c r="K2547" i="12"/>
  <c r="L2547" i="12"/>
  <c r="A2548" i="12"/>
  <c r="N2548" i="12" s="1"/>
  <c r="B2548" i="12"/>
  <c r="E2548" i="12"/>
  <c r="F2548" i="12"/>
  <c r="G2548" i="12"/>
  <c r="H2548" i="12"/>
  <c r="I2548" i="12"/>
  <c r="J2548" i="12"/>
  <c r="K2548" i="12"/>
  <c r="L2548" i="12"/>
  <c r="A2549" i="12"/>
  <c r="B2549" i="12"/>
  <c r="E2549" i="12"/>
  <c r="F2549" i="12"/>
  <c r="G2549" i="12"/>
  <c r="H2549" i="12"/>
  <c r="I2549" i="12"/>
  <c r="J2549" i="12"/>
  <c r="K2549" i="12"/>
  <c r="L2549" i="12"/>
  <c r="A2550" i="12"/>
  <c r="O2550" i="12" s="1"/>
  <c r="B2550" i="12"/>
  <c r="E2550" i="12"/>
  <c r="F2550" i="12"/>
  <c r="G2550" i="12"/>
  <c r="H2550" i="12"/>
  <c r="I2550" i="12"/>
  <c r="J2550" i="12"/>
  <c r="K2550" i="12"/>
  <c r="L2550" i="12"/>
  <c r="A2551" i="12"/>
  <c r="N2551" i="12" s="1"/>
  <c r="B2551" i="12"/>
  <c r="E2551" i="12"/>
  <c r="F2551" i="12"/>
  <c r="G2551" i="12"/>
  <c r="H2551" i="12"/>
  <c r="I2551" i="12"/>
  <c r="J2551" i="12"/>
  <c r="K2551" i="12"/>
  <c r="L2551" i="12"/>
  <c r="A2552" i="12"/>
  <c r="B2552" i="12"/>
  <c r="E2552" i="12"/>
  <c r="F2552" i="12"/>
  <c r="G2552" i="12"/>
  <c r="H2552" i="12"/>
  <c r="I2552" i="12"/>
  <c r="J2552" i="12"/>
  <c r="K2552" i="12"/>
  <c r="L2552" i="12"/>
  <c r="A2553" i="12"/>
  <c r="B2553" i="12"/>
  <c r="E2553" i="12"/>
  <c r="F2553" i="12"/>
  <c r="G2553" i="12"/>
  <c r="H2553" i="12"/>
  <c r="I2553" i="12"/>
  <c r="J2553" i="12"/>
  <c r="K2553" i="12"/>
  <c r="L2553" i="12"/>
  <c r="A2554" i="12"/>
  <c r="N2554" i="12" s="1"/>
  <c r="B2554" i="12"/>
  <c r="E2554" i="12"/>
  <c r="F2554" i="12"/>
  <c r="G2554" i="12"/>
  <c r="H2554" i="12"/>
  <c r="I2554" i="12"/>
  <c r="J2554" i="12"/>
  <c r="K2554" i="12"/>
  <c r="L2554" i="12"/>
  <c r="A2555" i="12"/>
  <c r="B2555" i="12"/>
  <c r="E2555" i="12"/>
  <c r="F2555" i="12"/>
  <c r="G2555" i="12"/>
  <c r="H2555" i="12"/>
  <c r="I2555" i="12"/>
  <c r="J2555" i="12"/>
  <c r="K2555" i="12"/>
  <c r="L2555" i="12"/>
  <c r="A2556" i="12"/>
  <c r="B2556" i="12"/>
  <c r="E2556" i="12"/>
  <c r="F2556" i="12"/>
  <c r="G2556" i="12"/>
  <c r="H2556" i="12"/>
  <c r="I2556" i="12"/>
  <c r="J2556" i="12"/>
  <c r="K2556" i="12"/>
  <c r="L2556" i="12"/>
  <c r="A2557" i="12"/>
  <c r="N2557" i="12" s="1"/>
  <c r="B2557" i="12"/>
  <c r="E2557" i="12"/>
  <c r="F2557" i="12"/>
  <c r="G2557" i="12"/>
  <c r="H2557" i="12"/>
  <c r="I2557" i="12"/>
  <c r="J2557" i="12"/>
  <c r="K2557" i="12"/>
  <c r="L2557" i="12"/>
  <c r="A2558" i="12"/>
  <c r="B2558" i="12"/>
  <c r="E2558" i="12"/>
  <c r="F2558" i="12"/>
  <c r="G2558" i="12"/>
  <c r="H2558" i="12"/>
  <c r="I2558" i="12"/>
  <c r="J2558" i="12"/>
  <c r="K2558" i="12"/>
  <c r="L2558" i="12"/>
  <c r="A2559" i="12"/>
  <c r="N2559" i="12" s="1"/>
  <c r="B2559" i="12"/>
  <c r="E2559" i="12"/>
  <c r="F2559" i="12"/>
  <c r="G2559" i="12"/>
  <c r="H2559" i="12"/>
  <c r="I2559" i="12"/>
  <c r="J2559" i="12"/>
  <c r="K2559" i="12"/>
  <c r="L2559" i="12"/>
  <c r="A2560" i="12"/>
  <c r="N2560" i="12" s="1"/>
  <c r="B2560" i="12"/>
  <c r="E2560" i="12"/>
  <c r="F2560" i="12"/>
  <c r="G2560" i="12"/>
  <c r="H2560" i="12"/>
  <c r="I2560" i="12"/>
  <c r="J2560" i="12"/>
  <c r="K2560" i="12"/>
  <c r="L2560" i="12"/>
  <c r="A2561" i="12"/>
  <c r="N2561" i="12" s="1"/>
  <c r="B2561" i="12"/>
  <c r="E2561" i="12"/>
  <c r="F2561" i="12"/>
  <c r="G2561" i="12"/>
  <c r="H2561" i="12"/>
  <c r="I2561" i="12"/>
  <c r="J2561" i="12"/>
  <c r="K2561" i="12"/>
  <c r="L2561" i="12"/>
  <c r="A2562" i="12"/>
  <c r="N2562" i="12" s="1"/>
  <c r="B2562" i="12"/>
  <c r="E2562" i="12"/>
  <c r="F2562" i="12"/>
  <c r="G2562" i="12"/>
  <c r="H2562" i="12"/>
  <c r="I2562" i="12"/>
  <c r="J2562" i="12"/>
  <c r="K2562" i="12"/>
  <c r="L2562" i="12"/>
  <c r="A2563" i="12"/>
  <c r="N2563" i="12" s="1"/>
  <c r="B2563" i="12"/>
  <c r="E2563" i="12"/>
  <c r="F2563" i="12"/>
  <c r="G2563" i="12"/>
  <c r="H2563" i="12"/>
  <c r="I2563" i="12"/>
  <c r="J2563" i="12"/>
  <c r="K2563" i="12"/>
  <c r="L2563" i="12"/>
  <c r="A2564" i="12"/>
  <c r="N2564" i="12" s="1"/>
  <c r="B2564" i="12"/>
  <c r="E2564" i="12"/>
  <c r="F2564" i="12"/>
  <c r="G2564" i="12"/>
  <c r="H2564" i="12"/>
  <c r="I2564" i="12"/>
  <c r="J2564" i="12"/>
  <c r="K2564" i="12"/>
  <c r="L2564" i="12"/>
  <c r="A2565" i="12"/>
  <c r="N2565" i="12" s="1"/>
  <c r="B2565" i="12"/>
  <c r="E2565" i="12"/>
  <c r="F2565" i="12"/>
  <c r="G2565" i="12"/>
  <c r="H2565" i="12"/>
  <c r="I2565" i="12"/>
  <c r="J2565" i="12"/>
  <c r="K2565" i="12"/>
  <c r="L2565" i="12"/>
  <c r="A2566" i="12"/>
  <c r="B2566" i="12"/>
  <c r="E2566" i="12"/>
  <c r="F2566" i="12"/>
  <c r="G2566" i="12"/>
  <c r="H2566" i="12"/>
  <c r="I2566" i="12"/>
  <c r="J2566" i="12"/>
  <c r="K2566" i="12"/>
  <c r="L2566" i="12"/>
  <c r="A2567" i="12"/>
  <c r="B2567" i="12"/>
  <c r="E2567" i="12"/>
  <c r="F2567" i="12"/>
  <c r="G2567" i="12"/>
  <c r="H2567" i="12"/>
  <c r="I2567" i="12"/>
  <c r="J2567" i="12"/>
  <c r="K2567" i="12"/>
  <c r="L2567" i="12"/>
  <c r="A2568" i="12"/>
  <c r="N2568" i="12" s="1"/>
  <c r="B2568" i="12"/>
  <c r="E2568" i="12"/>
  <c r="F2568" i="12"/>
  <c r="G2568" i="12"/>
  <c r="H2568" i="12"/>
  <c r="I2568" i="12"/>
  <c r="J2568" i="12"/>
  <c r="K2568" i="12"/>
  <c r="L2568" i="12"/>
  <c r="A2569" i="12"/>
  <c r="N2569" i="12" s="1"/>
  <c r="B2569" i="12"/>
  <c r="E2569" i="12"/>
  <c r="F2569" i="12"/>
  <c r="G2569" i="12"/>
  <c r="H2569" i="12"/>
  <c r="I2569" i="12"/>
  <c r="J2569" i="12"/>
  <c r="K2569" i="12"/>
  <c r="L2569" i="12"/>
  <c r="A2570" i="12"/>
  <c r="N2570" i="12" s="1"/>
  <c r="B2570" i="12"/>
  <c r="E2570" i="12"/>
  <c r="F2570" i="12"/>
  <c r="G2570" i="12"/>
  <c r="H2570" i="12"/>
  <c r="I2570" i="12"/>
  <c r="J2570" i="12"/>
  <c r="K2570" i="12"/>
  <c r="L2570" i="12"/>
  <c r="A2571" i="12"/>
  <c r="N2571" i="12" s="1"/>
  <c r="B2571" i="12"/>
  <c r="E2571" i="12"/>
  <c r="F2571" i="12"/>
  <c r="G2571" i="12"/>
  <c r="H2571" i="12"/>
  <c r="I2571" i="12"/>
  <c r="J2571" i="12"/>
  <c r="K2571" i="12"/>
  <c r="L2571" i="12"/>
  <c r="A2572" i="12"/>
  <c r="N2572" i="12" s="1"/>
  <c r="B2572" i="12"/>
  <c r="E2572" i="12"/>
  <c r="F2572" i="12"/>
  <c r="G2572" i="12"/>
  <c r="H2572" i="12"/>
  <c r="I2572" i="12"/>
  <c r="J2572" i="12"/>
  <c r="K2572" i="12"/>
  <c r="L2572" i="12"/>
  <c r="A2573" i="12"/>
  <c r="B2573" i="12"/>
  <c r="E2573" i="12"/>
  <c r="F2573" i="12"/>
  <c r="G2573" i="12"/>
  <c r="H2573" i="12"/>
  <c r="I2573" i="12"/>
  <c r="J2573" i="12"/>
  <c r="K2573" i="12"/>
  <c r="L2573" i="12"/>
  <c r="A2574" i="12"/>
  <c r="B2574" i="12"/>
  <c r="E2574" i="12"/>
  <c r="F2574" i="12"/>
  <c r="G2574" i="12"/>
  <c r="H2574" i="12"/>
  <c r="I2574" i="12"/>
  <c r="J2574" i="12"/>
  <c r="K2574" i="12"/>
  <c r="L2574" i="12"/>
  <c r="A2575" i="12"/>
  <c r="B2575" i="12"/>
  <c r="E2575" i="12"/>
  <c r="F2575" i="12"/>
  <c r="G2575" i="12"/>
  <c r="H2575" i="12"/>
  <c r="I2575" i="12"/>
  <c r="J2575" i="12"/>
  <c r="K2575" i="12"/>
  <c r="L2575" i="12"/>
  <c r="A2576" i="12"/>
  <c r="B2576" i="12"/>
  <c r="E2576" i="12"/>
  <c r="F2576" i="12"/>
  <c r="G2576" i="12"/>
  <c r="H2576" i="12"/>
  <c r="I2576" i="12"/>
  <c r="J2576" i="12"/>
  <c r="K2576" i="12"/>
  <c r="L2576" i="12"/>
  <c r="A2577" i="12"/>
  <c r="N2577" i="12" s="1"/>
  <c r="B2577" i="12"/>
  <c r="E2577" i="12"/>
  <c r="F2577" i="12"/>
  <c r="G2577" i="12"/>
  <c r="H2577" i="12"/>
  <c r="I2577" i="12"/>
  <c r="J2577" i="12"/>
  <c r="K2577" i="12"/>
  <c r="L2577" i="12"/>
  <c r="A2578" i="12"/>
  <c r="N2578" i="12" s="1"/>
  <c r="B2578" i="12"/>
  <c r="E2578" i="12"/>
  <c r="F2578" i="12"/>
  <c r="G2578" i="12"/>
  <c r="H2578" i="12"/>
  <c r="I2578" i="12"/>
  <c r="J2578" i="12"/>
  <c r="K2578" i="12"/>
  <c r="L2578" i="12"/>
  <c r="A2579" i="12"/>
  <c r="B2579" i="12"/>
  <c r="E2579" i="12"/>
  <c r="F2579" i="12"/>
  <c r="G2579" i="12"/>
  <c r="H2579" i="12"/>
  <c r="I2579" i="12"/>
  <c r="J2579" i="12"/>
  <c r="K2579" i="12"/>
  <c r="L2579" i="12"/>
  <c r="A2580" i="12"/>
  <c r="B2580" i="12"/>
  <c r="E2580" i="12"/>
  <c r="F2580" i="12"/>
  <c r="G2580" i="12"/>
  <c r="H2580" i="12"/>
  <c r="I2580" i="12"/>
  <c r="J2580" i="12"/>
  <c r="K2580" i="12"/>
  <c r="L2580" i="12"/>
  <c r="A2581" i="12"/>
  <c r="N2581" i="12" s="1"/>
  <c r="B2581" i="12"/>
  <c r="E2581" i="12"/>
  <c r="F2581" i="12"/>
  <c r="G2581" i="12"/>
  <c r="H2581" i="12"/>
  <c r="I2581" i="12"/>
  <c r="J2581" i="12"/>
  <c r="K2581" i="12"/>
  <c r="L2581" i="12"/>
  <c r="A2582" i="12"/>
  <c r="B2582" i="12"/>
  <c r="E2582" i="12"/>
  <c r="F2582" i="12"/>
  <c r="G2582" i="12"/>
  <c r="H2582" i="12"/>
  <c r="I2582" i="12"/>
  <c r="J2582" i="12"/>
  <c r="K2582" i="12"/>
  <c r="L2582" i="12"/>
  <c r="A2583" i="12"/>
  <c r="O2583" i="12" s="1"/>
  <c r="B2583" i="12"/>
  <c r="E2583" i="12"/>
  <c r="F2583" i="12"/>
  <c r="G2583" i="12"/>
  <c r="H2583" i="12"/>
  <c r="I2583" i="12"/>
  <c r="J2583" i="12"/>
  <c r="K2583" i="12"/>
  <c r="L2583" i="12"/>
  <c r="A2584" i="12"/>
  <c r="B2584" i="12"/>
  <c r="E2584" i="12"/>
  <c r="F2584" i="12"/>
  <c r="G2584" i="12"/>
  <c r="H2584" i="12"/>
  <c r="I2584" i="12"/>
  <c r="J2584" i="12"/>
  <c r="K2584" i="12"/>
  <c r="L2584" i="12"/>
  <c r="A2585" i="12"/>
  <c r="B2585" i="12"/>
  <c r="E2585" i="12"/>
  <c r="F2585" i="12"/>
  <c r="G2585" i="12"/>
  <c r="H2585" i="12"/>
  <c r="I2585" i="12"/>
  <c r="J2585" i="12"/>
  <c r="K2585" i="12"/>
  <c r="L2585" i="12"/>
  <c r="A2586" i="12"/>
  <c r="N2586" i="12" s="1"/>
  <c r="B2586" i="12"/>
  <c r="E2586" i="12"/>
  <c r="F2586" i="12"/>
  <c r="G2586" i="12"/>
  <c r="H2586" i="12"/>
  <c r="I2586" i="12"/>
  <c r="J2586" i="12"/>
  <c r="K2586" i="12"/>
  <c r="L2586" i="12"/>
  <c r="A2587" i="12"/>
  <c r="B2587" i="12"/>
  <c r="E2587" i="12"/>
  <c r="F2587" i="12"/>
  <c r="G2587" i="12"/>
  <c r="H2587" i="12"/>
  <c r="I2587" i="12"/>
  <c r="J2587" i="12"/>
  <c r="K2587" i="12"/>
  <c r="L2587" i="12"/>
  <c r="A2588" i="12"/>
  <c r="O2588" i="12" s="1"/>
  <c r="B2588" i="12"/>
  <c r="E2588" i="12"/>
  <c r="F2588" i="12"/>
  <c r="G2588" i="12"/>
  <c r="H2588" i="12"/>
  <c r="I2588" i="12"/>
  <c r="J2588" i="12"/>
  <c r="K2588" i="12"/>
  <c r="L2588" i="12"/>
  <c r="A2589" i="12"/>
  <c r="B2589" i="12"/>
  <c r="E2589" i="12"/>
  <c r="F2589" i="12"/>
  <c r="G2589" i="12"/>
  <c r="H2589" i="12"/>
  <c r="I2589" i="12"/>
  <c r="J2589" i="12"/>
  <c r="K2589" i="12"/>
  <c r="L2589" i="12"/>
  <c r="A2590" i="12"/>
  <c r="N2590" i="12" s="1"/>
  <c r="B2590" i="12"/>
  <c r="E2590" i="12"/>
  <c r="F2590" i="12"/>
  <c r="G2590" i="12"/>
  <c r="H2590" i="12"/>
  <c r="I2590" i="12"/>
  <c r="J2590" i="12"/>
  <c r="K2590" i="12"/>
  <c r="L2590" i="12"/>
  <c r="A2591" i="12"/>
  <c r="N2591" i="12" s="1"/>
  <c r="B2591" i="12"/>
  <c r="E2591" i="12"/>
  <c r="F2591" i="12"/>
  <c r="G2591" i="12"/>
  <c r="H2591" i="12"/>
  <c r="I2591" i="12"/>
  <c r="J2591" i="12"/>
  <c r="K2591" i="12"/>
  <c r="L2591" i="12"/>
  <c r="A2592" i="12"/>
  <c r="O2592" i="12" s="1"/>
  <c r="B2592" i="12"/>
  <c r="E2592" i="12"/>
  <c r="F2592" i="12"/>
  <c r="G2592" i="12"/>
  <c r="H2592" i="12"/>
  <c r="I2592" i="12"/>
  <c r="J2592" i="12"/>
  <c r="K2592" i="12"/>
  <c r="L2592" i="12"/>
  <c r="A2593" i="12"/>
  <c r="B2593" i="12"/>
  <c r="E2593" i="12"/>
  <c r="F2593" i="12"/>
  <c r="G2593" i="12"/>
  <c r="H2593" i="12"/>
  <c r="I2593" i="12"/>
  <c r="J2593" i="12"/>
  <c r="K2593" i="12"/>
  <c r="L2593" i="12"/>
  <c r="A2594" i="12"/>
  <c r="N2594" i="12" s="1"/>
  <c r="B2594" i="12"/>
  <c r="E2594" i="12"/>
  <c r="F2594" i="12"/>
  <c r="G2594" i="12"/>
  <c r="H2594" i="12"/>
  <c r="I2594" i="12"/>
  <c r="J2594" i="12"/>
  <c r="K2594" i="12"/>
  <c r="L2594" i="12"/>
  <c r="A2595" i="12"/>
  <c r="B2595" i="12"/>
  <c r="E2595" i="12"/>
  <c r="F2595" i="12"/>
  <c r="G2595" i="12"/>
  <c r="H2595" i="12"/>
  <c r="I2595" i="12"/>
  <c r="J2595" i="12"/>
  <c r="K2595" i="12"/>
  <c r="L2595" i="12"/>
  <c r="A2596" i="12"/>
  <c r="B2596" i="12"/>
  <c r="E2596" i="12"/>
  <c r="F2596" i="12"/>
  <c r="G2596" i="12"/>
  <c r="H2596" i="12"/>
  <c r="I2596" i="12"/>
  <c r="J2596" i="12"/>
  <c r="K2596" i="12"/>
  <c r="L2596" i="12"/>
  <c r="A2597" i="12"/>
  <c r="B2597" i="12"/>
  <c r="E2597" i="12"/>
  <c r="F2597" i="12"/>
  <c r="G2597" i="12"/>
  <c r="H2597" i="12"/>
  <c r="I2597" i="12"/>
  <c r="J2597" i="12"/>
  <c r="K2597" i="12"/>
  <c r="L2597" i="12"/>
  <c r="A2598" i="12"/>
  <c r="N2598" i="12" s="1"/>
  <c r="B2598" i="12"/>
  <c r="E2598" i="12"/>
  <c r="F2598" i="12"/>
  <c r="G2598" i="12"/>
  <c r="H2598" i="12"/>
  <c r="I2598" i="12"/>
  <c r="J2598" i="12"/>
  <c r="K2598" i="12"/>
  <c r="L2598" i="12"/>
  <c r="A2599" i="12"/>
  <c r="N2599" i="12" s="1"/>
  <c r="B2599" i="12"/>
  <c r="E2599" i="12"/>
  <c r="F2599" i="12"/>
  <c r="G2599" i="12"/>
  <c r="H2599" i="12"/>
  <c r="I2599" i="12"/>
  <c r="J2599" i="12"/>
  <c r="K2599" i="12"/>
  <c r="L2599" i="12"/>
  <c r="A2600" i="12"/>
  <c r="B2600" i="12"/>
  <c r="E2600" i="12"/>
  <c r="F2600" i="12"/>
  <c r="G2600" i="12"/>
  <c r="H2600" i="12"/>
  <c r="I2600" i="12"/>
  <c r="J2600" i="12"/>
  <c r="K2600" i="12"/>
  <c r="L2600" i="12"/>
  <c r="A2601" i="12"/>
  <c r="B2601" i="12"/>
  <c r="E2601" i="12"/>
  <c r="F2601" i="12"/>
  <c r="G2601" i="12"/>
  <c r="H2601" i="12"/>
  <c r="I2601" i="12"/>
  <c r="J2601" i="12"/>
  <c r="K2601" i="12"/>
  <c r="L2601" i="12"/>
  <c r="A2602" i="12"/>
  <c r="N2602" i="12" s="1"/>
  <c r="B2602" i="12"/>
  <c r="E2602" i="12"/>
  <c r="F2602" i="12"/>
  <c r="G2602" i="12"/>
  <c r="H2602" i="12"/>
  <c r="I2602" i="12"/>
  <c r="J2602" i="12"/>
  <c r="K2602" i="12"/>
  <c r="L2602" i="12"/>
  <c r="A2603" i="12"/>
  <c r="B2603" i="12"/>
  <c r="E2603" i="12"/>
  <c r="F2603" i="12"/>
  <c r="G2603" i="12"/>
  <c r="H2603" i="12"/>
  <c r="I2603" i="12"/>
  <c r="J2603" i="12"/>
  <c r="K2603" i="12"/>
  <c r="L2603" i="12"/>
  <c r="A2604" i="12"/>
  <c r="O2604" i="12" s="1"/>
  <c r="B2604" i="12"/>
  <c r="E2604" i="12"/>
  <c r="F2604" i="12"/>
  <c r="G2604" i="12"/>
  <c r="H2604" i="12"/>
  <c r="I2604" i="12"/>
  <c r="J2604" i="12"/>
  <c r="K2604" i="12"/>
  <c r="L2604" i="12"/>
  <c r="A2605" i="12"/>
  <c r="B2605" i="12"/>
  <c r="E2605" i="12"/>
  <c r="F2605" i="12"/>
  <c r="G2605" i="12"/>
  <c r="H2605" i="12"/>
  <c r="I2605" i="12"/>
  <c r="J2605" i="12"/>
  <c r="K2605" i="12"/>
  <c r="L2605" i="12"/>
  <c r="A2606" i="12"/>
  <c r="N2606" i="12" s="1"/>
  <c r="B2606" i="12"/>
  <c r="E2606" i="12"/>
  <c r="F2606" i="12"/>
  <c r="G2606" i="12"/>
  <c r="H2606" i="12"/>
  <c r="I2606" i="12"/>
  <c r="J2606" i="12"/>
  <c r="K2606" i="12"/>
  <c r="L2606" i="12"/>
  <c r="A2607" i="12"/>
  <c r="N2607" i="12" s="1"/>
  <c r="B2607" i="12"/>
  <c r="E2607" i="12"/>
  <c r="F2607" i="12"/>
  <c r="G2607" i="12"/>
  <c r="H2607" i="12"/>
  <c r="I2607" i="12"/>
  <c r="J2607" i="12"/>
  <c r="K2607" i="12"/>
  <c r="L2607" i="12"/>
  <c r="A2608" i="12"/>
  <c r="B2608" i="12"/>
  <c r="E2608" i="12"/>
  <c r="F2608" i="12"/>
  <c r="G2608" i="12"/>
  <c r="H2608" i="12"/>
  <c r="I2608" i="12"/>
  <c r="J2608" i="12"/>
  <c r="K2608" i="12"/>
  <c r="L2608" i="12"/>
  <c r="A2609" i="12"/>
  <c r="O2609" i="12" s="1"/>
  <c r="B2609" i="12"/>
  <c r="E2609" i="12"/>
  <c r="F2609" i="12"/>
  <c r="G2609" i="12"/>
  <c r="H2609" i="12"/>
  <c r="I2609" i="12"/>
  <c r="J2609" i="12"/>
  <c r="K2609" i="12"/>
  <c r="L2609" i="12"/>
  <c r="A2610" i="12"/>
  <c r="B2610" i="12"/>
  <c r="E2610" i="12"/>
  <c r="F2610" i="12"/>
  <c r="G2610" i="12"/>
  <c r="H2610" i="12"/>
  <c r="I2610" i="12"/>
  <c r="J2610" i="12"/>
  <c r="K2610" i="12"/>
  <c r="L2610" i="12"/>
  <c r="A2611" i="12"/>
  <c r="N2611" i="12" s="1"/>
  <c r="B2611" i="12"/>
  <c r="E2611" i="12"/>
  <c r="F2611" i="12"/>
  <c r="G2611" i="12"/>
  <c r="H2611" i="12"/>
  <c r="I2611" i="12"/>
  <c r="J2611" i="12"/>
  <c r="K2611" i="12"/>
  <c r="L2611" i="12"/>
  <c r="A2612" i="12"/>
  <c r="N2612" i="12" s="1"/>
  <c r="B2612" i="12"/>
  <c r="E2612" i="12"/>
  <c r="F2612" i="12"/>
  <c r="G2612" i="12"/>
  <c r="H2612" i="12"/>
  <c r="I2612" i="12"/>
  <c r="J2612" i="12"/>
  <c r="K2612" i="12"/>
  <c r="L2612" i="12"/>
  <c r="A2613" i="12"/>
  <c r="N2613" i="12" s="1"/>
  <c r="B2613" i="12"/>
  <c r="E2613" i="12"/>
  <c r="F2613" i="12"/>
  <c r="G2613" i="12"/>
  <c r="H2613" i="12"/>
  <c r="I2613" i="12"/>
  <c r="J2613" i="12"/>
  <c r="K2613" i="12"/>
  <c r="L2613" i="12"/>
  <c r="A2614" i="12"/>
  <c r="N2614" i="12" s="1"/>
  <c r="B2614" i="12"/>
  <c r="E2614" i="12"/>
  <c r="F2614" i="12"/>
  <c r="G2614" i="12"/>
  <c r="H2614" i="12"/>
  <c r="I2614" i="12"/>
  <c r="J2614" i="12"/>
  <c r="K2614" i="12"/>
  <c r="L2614" i="12"/>
  <c r="A2615" i="12"/>
  <c r="N2615" i="12" s="1"/>
  <c r="B2615" i="12"/>
  <c r="E2615" i="12"/>
  <c r="F2615" i="12"/>
  <c r="G2615" i="12"/>
  <c r="H2615" i="12"/>
  <c r="I2615" i="12"/>
  <c r="J2615" i="12"/>
  <c r="K2615" i="12"/>
  <c r="L2615" i="12"/>
  <c r="A2616" i="12"/>
  <c r="N2616" i="12" s="1"/>
  <c r="B2616" i="12"/>
  <c r="E2616" i="12"/>
  <c r="F2616" i="12"/>
  <c r="G2616" i="12"/>
  <c r="H2616" i="12"/>
  <c r="I2616" i="12"/>
  <c r="J2616" i="12"/>
  <c r="K2616" i="12"/>
  <c r="L2616" i="12"/>
  <c r="A2617" i="12"/>
  <c r="N2617" i="12" s="1"/>
  <c r="B2617" i="12"/>
  <c r="E2617" i="12"/>
  <c r="F2617" i="12"/>
  <c r="G2617" i="12"/>
  <c r="H2617" i="12"/>
  <c r="I2617" i="12"/>
  <c r="J2617" i="12"/>
  <c r="K2617" i="12"/>
  <c r="L2617" i="12"/>
  <c r="A2618" i="12"/>
  <c r="N2618" i="12" s="1"/>
  <c r="B2618" i="12"/>
  <c r="E2618" i="12"/>
  <c r="F2618" i="12"/>
  <c r="G2618" i="12"/>
  <c r="H2618" i="12"/>
  <c r="I2618" i="12"/>
  <c r="J2618" i="12"/>
  <c r="K2618" i="12"/>
  <c r="L2618" i="12"/>
  <c r="A2619" i="12"/>
  <c r="B2619" i="12"/>
  <c r="E2619" i="12"/>
  <c r="F2619" i="12"/>
  <c r="G2619" i="12"/>
  <c r="H2619" i="12"/>
  <c r="I2619" i="12"/>
  <c r="J2619" i="12"/>
  <c r="K2619" i="12"/>
  <c r="L2619" i="12"/>
  <c r="A2620" i="12"/>
  <c r="N2620" i="12" s="1"/>
  <c r="B2620" i="12"/>
  <c r="E2620" i="12"/>
  <c r="F2620" i="12"/>
  <c r="G2620" i="12"/>
  <c r="H2620" i="12"/>
  <c r="I2620" i="12"/>
  <c r="J2620" i="12"/>
  <c r="K2620" i="12"/>
  <c r="L2620" i="12"/>
  <c r="A2621" i="12"/>
  <c r="B2621" i="12"/>
  <c r="E2621" i="12"/>
  <c r="F2621" i="12"/>
  <c r="G2621" i="12"/>
  <c r="H2621" i="12"/>
  <c r="I2621" i="12"/>
  <c r="J2621" i="12"/>
  <c r="K2621" i="12"/>
  <c r="L2621" i="12"/>
  <c r="A2622" i="12"/>
  <c r="B2622" i="12"/>
  <c r="E2622" i="12"/>
  <c r="F2622" i="12"/>
  <c r="G2622" i="12"/>
  <c r="H2622" i="12"/>
  <c r="I2622" i="12"/>
  <c r="J2622" i="12"/>
  <c r="K2622" i="12"/>
  <c r="L2622" i="12"/>
  <c r="A2623" i="12"/>
  <c r="N2623" i="12" s="1"/>
  <c r="B2623" i="12"/>
  <c r="E2623" i="12"/>
  <c r="F2623" i="12"/>
  <c r="G2623" i="12"/>
  <c r="H2623" i="12"/>
  <c r="I2623" i="12"/>
  <c r="J2623" i="12"/>
  <c r="K2623" i="12"/>
  <c r="L2623" i="12"/>
  <c r="A2624" i="12"/>
  <c r="B2624" i="12"/>
  <c r="E2624" i="12"/>
  <c r="F2624" i="12"/>
  <c r="G2624" i="12"/>
  <c r="H2624" i="12"/>
  <c r="I2624" i="12"/>
  <c r="J2624" i="12"/>
  <c r="K2624" i="12"/>
  <c r="L2624" i="12"/>
  <c r="A2625" i="12"/>
  <c r="N2625" i="12" s="1"/>
  <c r="B2625" i="12"/>
  <c r="E2625" i="12"/>
  <c r="F2625" i="12"/>
  <c r="G2625" i="12"/>
  <c r="H2625" i="12"/>
  <c r="I2625" i="12"/>
  <c r="J2625" i="12"/>
  <c r="K2625" i="12"/>
  <c r="L2625" i="12"/>
  <c r="A2626" i="12"/>
  <c r="N2626" i="12" s="1"/>
  <c r="B2626" i="12"/>
  <c r="E2626" i="12"/>
  <c r="F2626" i="12"/>
  <c r="G2626" i="12"/>
  <c r="H2626" i="12"/>
  <c r="I2626" i="12"/>
  <c r="J2626" i="12"/>
  <c r="K2626" i="12"/>
  <c r="L2626" i="12"/>
  <c r="A2627" i="12"/>
  <c r="B2627" i="12"/>
  <c r="E2627" i="12"/>
  <c r="F2627" i="12"/>
  <c r="G2627" i="12"/>
  <c r="H2627" i="12"/>
  <c r="I2627" i="12"/>
  <c r="J2627" i="12"/>
  <c r="K2627" i="12"/>
  <c r="L2627" i="12"/>
  <c r="A2628" i="12"/>
  <c r="N2628" i="12" s="1"/>
  <c r="B2628" i="12"/>
  <c r="E2628" i="12"/>
  <c r="F2628" i="12"/>
  <c r="G2628" i="12"/>
  <c r="H2628" i="12"/>
  <c r="I2628" i="12"/>
  <c r="J2628" i="12"/>
  <c r="K2628" i="12"/>
  <c r="L2628" i="12"/>
  <c r="A2629" i="12"/>
  <c r="B2629" i="12"/>
  <c r="E2629" i="12"/>
  <c r="F2629" i="12"/>
  <c r="G2629" i="12"/>
  <c r="H2629" i="12"/>
  <c r="I2629" i="12"/>
  <c r="J2629" i="12"/>
  <c r="K2629" i="12"/>
  <c r="L2629" i="12"/>
  <c r="A2630" i="12"/>
  <c r="N2630" i="12" s="1"/>
  <c r="B2630" i="12"/>
  <c r="E2630" i="12"/>
  <c r="F2630" i="12"/>
  <c r="G2630" i="12"/>
  <c r="H2630" i="12"/>
  <c r="I2630" i="12"/>
  <c r="J2630" i="12"/>
  <c r="K2630" i="12"/>
  <c r="L2630" i="12"/>
  <c r="A2631" i="12"/>
  <c r="N2631" i="12" s="1"/>
  <c r="B2631" i="12"/>
  <c r="E2631" i="12"/>
  <c r="F2631" i="12"/>
  <c r="G2631" i="12"/>
  <c r="H2631" i="12"/>
  <c r="I2631" i="12"/>
  <c r="J2631" i="12"/>
  <c r="K2631" i="12"/>
  <c r="L2631" i="12"/>
  <c r="A2632" i="12"/>
  <c r="N2632" i="12" s="1"/>
  <c r="B2632" i="12"/>
  <c r="E2632" i="12"/>
  <c r="F2632" i="12"/>
  <c r="G2632" i="12"/>
  <c r="H2632" i="12"/>
  <c r="I2632" i="12"/>
  <c r="J2632" i="12"/>
  <c r="K2632" i="12"/>
  <c r="L2632" i="12"/>
  <c r="A2633" i="12"/>
  <c r="B2633" i="12"/>
  <c r="E2633" i="12"/>
  <c r="F2633" i="12"/>
  <c r="G2633" i="12"/>
  <c r="H2633" i="12"/>
  <c r="I2633" i="12"/>
  <c r="J2633" i="12"/>
  <c r="K2633" i="12"/>
  <c r="L2633" i="12"/>
  <c r="A2634" i="12"/>
  <c r="N2634" i="12" s="1"/>
  <c r="B2634" i="12"/>
  <c r="E2634" i="12"/>
  <c r="F2634" i="12"/>
  <c r="G2634" i="12"/>
  <c r="H2634" i="12"/>
  <c r="I2634" i="12"/>
  <c r="J2634" i="12"/>
  <c r="K2634" i="12"/>
  <c r="L2634" i="12"/>
  <c r="A2635" i="12"/>
  <c r="N2635" i="12" s="1"/>
  <c r="B2635" i="12"/>
  <c r="E2635" i="12"/>
  <c r="F2635" i="12"/>
  <c r="G2635" i="12"/>
  <c r="H2635" i="12"/>
  <c r="I2635" i="12"/>
  <c r="J2635" i="12"/>
  <c r="K2635" i="12"/>
  <c r="L2635" i="12"/>
  <c r="A2636" i="12"/>
  <c r="B2636" i="12"/>
  <c r="E2636" i="12"/>
  <c r="F2636" i="12"/>
  <c r="G2636" i="12"/>
  <c r="H2636" i="12"/>
  <c r="I2636" i="12"/>
  <c r="J2636" i="12"/>
  <c r="K2636" i="12"/>
  <c r="L2636" i="12"/>
  <c r="A2637" i="12"/>
  <c r="B2637" i="12"/>
  <c r="E2637" i="12"/>
  <c r="F2637" i="12"/>
  <c r="G2637" i="12"/>
  <c r="H2637" i="12"/>
  <c r="I2637" i="12"/>
  <c r="J2637" i="12"/>
  <c r="K2637" i="12"/>
  <c r="L2637" i="12"/>
  <c r="A2638" i="12"/>
  <c r="B2638" i="12"/>
  <c r="E2638" i="12"/>
  <c r="F2638" i="12"/>
  <c r="G2638" i="12"/>
  <c r="H2638" i="12"/>
  <c r="I2638" i="12"/>
  <c r="J2638" i="12"/>
  <c r="K2638" i="12"/>
  <c r="L2638" i="12"/>
  <c r="A2639" i="12"/>
  <c r="B2639" i="12"/>
  <c r="E2639" i="12"/>
  <c r="F2639" i="12"/>
  <c r="G2639" i="12"/>
  <c r="H2639" i="12"/>
  <c r="I2639" i="12"/>
  <c r="J2639" i="12"/>
  <c r="K2639" i="12"/>
  <c r="L2639" i="12"/>
  <c r="A2640" i="12"/>
  <c r="B2640" i="12"/>
  <c r="E2640" i="12"/>
  <c r="F2640" i="12"/>
  <c r="G2640" i="12"/>
  <c r="H2640" i="12"/>
  <c r="I2640" i="12"/>
  <c r="J2640" i="12"/>
  <c r="K2640" i="12"/>
  <c r="L2640" i="12"/>
  <c r="A2641" i="12"/>
  <c r="B2641" i="12"/>
  <c r="E2641" i="12"/>
  <c r="F2641" i="12"/>
  <c r="G2641" i="12"/>
  <c r="H2641" i="12"/>
  <c r="I2641" i="12"/>
  <c r="J2641" i="12"/>
  <c r="K2641" i="12"/>
  <c r="L2641" i="12"/>
  <c r="A2642" i="12"/>
  <c r="B2642" i="12"/>
  <c r="E2642" i="12"/>
  <c r="F2642" i="12"/>
  <c r="G2642" i="12"/>
  <c r="H2642" i="12"/>
  <c r="I2642" i="12"/>
  <c r="J2642" i="12"/>
  <c r="K2642" i="12"/>
  <c r="L2642" i="12"/>
  <c r="A2643" i="12"/>
  <c r="B2643" i="12"/>
  <c r="E2643" i="12"/>
  <c r="F2643" i="12"/>
  <c r="G2643" i="12"/>
  <c r="H2643" i="12"/>
  <c r="I2643" i="12"/>
  <c r="J2643" i="12"/>
  <c r="K2643" i="12"/>
  <c r="L2643" i="12"/>
  <c r="A2644" i="12"/>
  <c r="N2644" i="12" s="1"/>
  <c r="B2644" i="12"/>
  <c r="E2644" i="12"/>
  <c r="F2644" i="12"/>
  <c r="G2644" i="12"/>
  <c r="H2644" i="12"/>
  <c r="I2644" i="12"/>
  <c r="J2644" i="12"/>
  <c r="K2644" i="12"/>
  <c r="L2644" i="12"/>
  <c r="A2645" i="12"/>
  <c r="B2645" i="12"/>
  <c r="E2645" i="12"/>
  <c r="F2645" i="12"/>
  <c r="G2645" i="12"/>
  <c r="H2645" i="12"/>
  <c r="I2645" i="12"/>
  <c r="J2645" i="12"/>
  <c r="K2645" i="12"/>
  <c r="L2645" i="12"/>
  <c r="A2646" i="12"/>
  <c r="N2646" i="12" s="1"/>
  <c r="B2646" i="12"/>
  <c r="E2646" i="12"/>
  <c r="F2646" i="12"/>
  <c r="G2646" i="12"/>
  <c r="H2646" i="12"/>
  <c r="I2646" i="12"/>
  <c r="J2646" i="12"/>
  <c r="K2646" i="12"/>
  <c r="L2646" i="12"/>
  <c r="A2647" i="12"/>
  <c r="O2647" i="12" s="1"/>
  <c r="B2647" i="12"/>
  <c r="E2647" i="12"/>
  <c r="F2647" i="12"/>
  <c r="G2647" i="12"/>
  <c r="H2647" i="12"/>
  <c r="I2647" i="12"/>
  <c r="J2647" i="12"/>
  <c r="K2647" i="12"/>
  <c r="L2647" i="12"/>
  <c r="A2648" i="12"/>
  <c r="B2648" i="12"/>
  <c r="E2648" i="12"/>
  <c r="F2648" i="12"/>
  <c r="G2648" i="12"/>
  <c r="H2648" i="12"/>
  <c r="I2648" i="12"/>
  <c r="J2648" i="12"/>
  <c r="K2648" i="12"/>
  <c r="L2648" i="12"/>
  <c r="A2649" i="12"/>
  <c r="N2649" i="12" s="1"/>
  <c r="B2649" i="12"/>
  <c r="E2649" i="12"/>
  <c r="F2649" i="12"/>
  <c r="G2649" i="12"/>
  <c r="H2649" i="12"/>
  <c r="I2649" i="12"/>
  <c r="J2649" i="12"/>
  <c r="K2649" i="12"/>
  <c r="L2649" i="12"/>
  <c r="A2650" i="12"/>
  <c r="B2650" i="12"/>
  <c r="E2650" i="12"/>
  <c r="F2650" i="12"/>
  <c r="G2650" i="12"/>
  <c r="H2650" i="12"/>
  <c r="I2650" i="12"/>
  <c r="J2650" i="12"/>
  <c r="K2650" i="12"/>
  <c r="L2650" i="12"/>
  <c r="A2651" i="12"/>
  <c r="B2651" i="12"/>
  <c r="E2651" i="12"/>
  <c r="F2651" i="12"/>
  <c r="G2651" i="12"/>
  <c r="H2651" i="12"/>
  <c r="I2651" i="12"/>
  <c r="J2651" i="12"/>
  <c r="K2651" i="12"/>
  <c r="L2651" i="12"/>
  <c r="A2652" i="12"/>
  <c r="N2652" i="12" s="1"/>
  <c r="B2652" i="12"/>
  <c r="E2652" i="12"/>
  <c r="F2652" i="12"/>
  <c r="G2652" i="12"/>
  <c r="H2652" i="12"/>
  <c r="I2652" i="12"/>
  <c r="J2652" i="12"/>
  <c r="K2652" i="12"/>
  <c r="L2652" i="12"/>
  <c r="A2653" i="12"/>
  <c r="B2653" i="12"/>
  <c r="E2653" i="12"/>
  <c r="F2653" i="12"/>
  <c r="G2653" i="12"/>
  <c r="H2653" i="12"/>
  <c r="I2653" i="12"/>
  <c r="J2653" i="12"/>
  <c r="K2653" i="12"/>
  <c r="L2653" i="12"/>
  <c r="A2654" i="12"/>
  <c r="N2654" i="12" s="1"/>
  <c r="B2654" i="12"/>
  <c r="E2654" i="12"/>
  <c r="F2654" i="12"/>
  <c r="G2654" i="12"/>
  <c r="H2654" i="12"/>
  <c r="I2654" i="12"/>
  <c r="J2654" i="12"/>
  <c r="K2654" i="12"/>
  <c r="L2654" i="12"/>
  <c r="A2655" i="12"/>
  <c r="B2655" i="12"/>
  <c r="E2655" i="12"/>
  <c r="F2655" i="12"/>
  <c r="G2655" i="12"/>
  <c r="H2655" i="12"/>
  <c r="I2655" i="12"/>
  <c r="J2655" i="12"/>
  <c r="K2655" i="12"/>
  <c r="L2655" i="12"/>
  <c r="A2656" i="12"/>
  <c r="O2656" i="12" s="1"/>
  <c r="B2656" i="12"/>
  <c r="E2656" i="12"/>
  <c r="F2656" i="12"/>
  <c r="G2656" i="12"/>
  <c r="H2656" i="12"/>
  <c r="I2656" i="12"/>
  <c r="J2656" i="12"/>
  <c r="K2656" i="12"/>
  <c r="L2656" i="12"/>
  <c r="A2657" i="12"/>
  <c r="N2657" i="12" s="1"/>
  <c r="B2657" i="12"/>
  <c r="E2657" i="12"/>
  <c r="F2657" i="12"/>
  <c r="G2657" i="12"/>
  <c r="H2657" i="12"/>
  <c r="I2657" i="12"/>
  <c r="J2657" i="12"/>
  <c r="K2657" i="12"/>
  <c r="L2657" i="12"/>
  <c r="A2658" i="12"/>
  <c r="B2658" i="12"/>
  <c r="E2658" i="12"/>
  <c r="F2658" i="12"/>
  <c r="G2658" i="12"/>
  <c r="H2658" i="12"/>
  <c r="I2658" i="12"/>
  <c r="J2658" i="12"/>
  <c r="K2658" i="12"/>
  <c r="L2658" i="12"/>
  <c r="A2659" i="12"/>
  <c r="B2659" i="12"/>
  <c r="E2659" i="12"/>
  <c r="F2659" i="12"/>
  <c r="G2659" i="12"/>
  <c r="H2659" i="12"/>
  <c r="I2659" i="12"/>
  <c r="J2659" i="12"/>
  <c r="K2659" i="12"/>
  <c r="L2659" i="12"/>
  <c r="A2660" i="12"/>
  <c r="B2660" i="12"/>
  <c r="E2660" i="12"/>
  <c r="F2660" i="12"/>
  <c r="G2660" i="12"/>
  <c r="H2660" i="12"/>
  <c r="I2660" i="12"/>
  <c r="J2660" i="12"/>
  <c r="K2660" i="12"/>
  <c r="L2660" i="12"/>
  <c r="A2661" i="12"/>
  <c r="N2661" i="12" s="1"/>
  <c r="B2661" i="12"/>
  <c r="E2661" i="12"/>
  <c r="F2661" i="12"/>
  <c r="G2661" i="12"/>
  <c r="H2661" i="12"/>
  <c r="I2661" i="12"/>
  <c r="J2661" i="12"/>
  <c r="K2661" i="12"/>
  <c r="L2661" i="12"/>
  <c r="A2662" i="12"/>
  <c r="B2662" i="12"/>
  <c r="E2662" i="12"/>
  <c r="F2662" i="12"/>
  <c r="G2662" i="12"/>
  <c r="H2662" i="12"/>
  <c r="I2662" i="12"/>
  <c r="J2662" i="12"/>
  <c r="K2662" i="12"/>
  <c r="L2662" i="12"/>
  <c r="A2663" i="12"/>
  <c r="B2663" i="12"/>
  <c r="E2663" i="12"/>
  <c r="F2663" i="12"/>
  <c r="G2663" i="12"/>
  <c r="H2663" i="12"/>
  <c r="I2663" i="12"/>
  <c r="J2663" i="12"/>
  <c r="K2663" i="12"/>
  <c r="L2663" i="12"/>
  <c r="A2664" i="12"/>
  <c r="N2664" i="12" s="1"/>
  <c r="B2664" i="12"/>
  <c r="E2664" i="12"/>
  <c r="F2664" i="12"/>
  <c r="G2664" i="12"/>
  <c r="H2664" i="12"/>
  <c r="I2664" i="12"/>
  <c r="J2664" i="12"/>
  <c r="K2664" i="12"/>
  <c r="L2664" i="12"/>
  <c r="A2665" i="12"/>
  <c r="N2665" i="12" s="1"/>
  <c r="B2665" i="12"/>
  <c r="E2665" i="12"/>
  <c r="F2665" i="12"/>
  <c r="G2665" i="12"/>
  <c r="H2665" i="12"/>
  <c r="I2665" i="12"/>
  <c r="J2665" i="12"/>
  <c r="K2665" i="12"/>
  <c r="L2665" i="12"/>
  <c r="A2666" i="12"/>
  <c r="N2666" i="12" s="1"/>
  <c r="B2666" i="12"/>
  <c r="E2666" i="12"/>
  <c r="F2666" i="12"/>
  <c r="G2666" i="12"/>
  <c r="H2666" i="12"/>
  <c r="I2666" i="12"/>
  <c r="J2666" i="12"/>
  <c r="K2666" i="12"/>
  <c r="L2666" i="12"/>
  <c r="A2667" i="12"/>
  <c r="N2667" i="12" s="1"/>
  <c r="B2667" i="12"/>
  <c r="E2667" i="12"/>
  <c r="F2667" i="12"/>
  <c r="G2667" i="12"/>
  <c r="H2667" i="12"/>
  <c r="I2667" i="12"/>
  <c r="J2667" i="12"/>
  <c r="K2667" i="12"/>
  <c r="L2667" i="12"/>
  <c r="A2668" i="12"/>
  <c r="B2668" i="12"/>
  <c r="E2668" i="12"/>
  <c r="F2668" i="12"/>
  <c r="G2668" i="12"/>
  <c r="H2668" i="12"/>
  <c r="I2668" i="12"/>
  <c r="J2668" i="12"/>
  <c r="K2668" i="12"/>
  <c r="L2668" i="12"/>
  <c r="A2669" i="12"/>
  <c r="B2669" i="12"/>
  <c r="E2669" i="12"/>
  <c r="F2669" i="12"/>
  <c r="G2669" i="12"/>
  <c r="H2669" i="12"/>
  <c r="I2669" i="12"/>
  <c r="J2669" i="12"/>
  <c r="K2669" i="12"/>
  <c r="L2669" i="12"/>
  <c r="A2670" i="12"/>
  <c r="N2670" i="12" s="1"/>
  <c r="B2670" i="12"/>
  <c r="E2670" i="12"/>
  <c r="F2670" i="12"/>
  <c r="G2670" i="12"/>
  <c r="H2670" i="12"/>
  <c r="I2670" i="12"/>
  <c r="J2670" i="12"/>
  <c r="K2670" i="12"/>
  <c r="L2670" i="12"/>
  <c r="A2671" i="12"/>
  <c r="B2671" i="12"/>
  <c r="E2671" i="12"/>
  <c r="F2671" i="12"/>
  <c r="G2671" i="12"/>
  <c r="H2671" i="12"/>
  <c r="I2671" i="12"/>
  <c r="J2671" i="12"/>
  <c r="K2671" i="12"/>
  <c r="L2671" i="12"/>
  <c r="A2672" i="12"/>
  <c r="B2672" i="12"/>
  <c r="E2672" i="12"/>
  <c r="F2672" i="12"/>
  <c r="G2672" i="12"/>
  <c r="H2672" i="12"/>
  <c r="I2672" i="12"/>
  <c r="J2672" i="12"/>
  <c r="K2672" i="12"/>
  <c r="L2672" i="12"/>
  <c r="A2673" i="12"/>
  <c r="B2673" i="12"/>
  <c r="E2673" i="12"/>
  <c r="F2673" i="12"/>
  <c r="G2673" i="12"/>
  <c r="H2673" i="12"/>
  <c r="I2673" i="12"/>
  <c r="J2673" i="12"/>
  <c r="K2673" i="12"/>
  <c r="L2673" i="12"/>
  <c r="A2674" i="12"/>
  <c r="N2674" i="12" s="1"/>
  <c r="B2674" i="12"/>
  <c r="E2674" i="12"/>
  <c r="F2674" i="12"/>
  <c r="G2674" i="12"/>
  <c r="H2674" i="12"/>
  <c r="I2674" i="12"/>
  <c r="J2674" i="12"/>
  <c r="K2674" i="12"/>
  <c r="L2674" i="12"/>
  <c r="A2675" i="12"/>
  <c r="B2675" i="12"/>
  <c r="E2675" i="12"/>
  <c r="F2675" i="12"/>
  <c r="G2675" i="12"/>
  <c r="H2675" i="12"/>
  <c r="I2675" i="12"/>
  <c r="J2675" i="12"/>
  <c r="K2675" i="12"/>
  <c r="L2675" i="12"/>
  <c r="A2676" i="12"/>
  <c r="B2676" i="12"/>
  <c r="E2676" i="12"/>
  <c r="F2676" i="12"/>
  <c r="G2676" i="12"/>
  <c r="H2676" i="12"/>
  <c r="I2676" i="12"/>
  <c r="J2676" i="12"/>
  <c r="K2676" i="12"/>
  <c r="L2676" i="12"/>
  <c r="A2677" i="12"/>
  <c r="B2677" i="12"/>
  <c r="E2677" i="12"/>
  <c r="F2677" i="12"/>
  <c r="G2677" i="12"/>
  <c r="H2677" i="12"/>
  <c r="I2677" i="12"/>
  <c r="J2677" i="12"/>
  <c r="K2677" i="12"/>
  <c r="L2677" i="12"/>
  <c r="A2678" i="12"/>
  <c r="B2678" i="12"/>
  <c r="E2678" i="12"/>
  <c r="F2678" i="12"/>
  <c r="G2678" i="12"/>
  <c r="H2678" i="12"/>
  <c r="I2678" i="12"/>
  <c r="J2678" i="12"/>
  <c r="K2678" i="12"/>
  <c r="L2678" i="12"/>
  <c r="A2679" i="12"/>
  <c r="B2679" i="12"/>
  <c r="E2679" i="12"/>
  <c r="F2679" i="12"/>
  <c r="G2679" i="12"/>
  <c r="H2679" i="12"/>
  <c r="I2679" i="12"/>
  <c r="J2679" i="12"/>
  <c r="K2679" i="12"/>
  <c r="L2679" i="12"/>
  <c r="A2680" i="12"/>
  <c r="N2680" i="12" s="1"/>
  <c r="B2680" i="12"/>
  <c r="E2680" i="12"/>
  <c r="F2680" i="12"/>
  <c r="G2680" i="12"/>
  <c r="H2680" i="12"/>
  <c r="I2680" i="12"/>
  <c r="J2680" i="12"/>
  <c r="K2680" i="12"/>
  <c r="L2680" i="12"/>
  <c r="A2681" i="12"/>
  <c r="B2681" i="12"/>
  <c r="E2681" i="12"/>
  <c r="F2681" i="12"/>
  <c r="G2681" i="12"/>
  <c r="H2681" i="12"/>
  <c r="I2681" i="12"/>
  <c r="J2681" i="12"/>
  <c r="K2681" i="12"/>
  <c r="L2681" i="12"/>
  <c r="A2682" i="12"/>
  <c r="N2682" i="12" s="1"/>
  <c r="B2682" i="12"/>
  <c r="E2682" i="12"/>
  <c r="F2682" i="12"/>
  <c r="G2682" i="12"/>
  <c r="H2682" i="12"/>
  <c r="I2682" i="12"/>
  <c r="J2682" i="12"/>
  <c r="K2682" i="12"/>
  <c r="L2682" i="12"/>
  <c r="A2683" i="12"/>
  <c r="B2683" i="12"/>
  <c r="E2683" i="12"/>
  <c r="F2683" i="12"/>
  <c r="G2683" i="12"/>
  <c r="H2683" i="12"/>
  <c r="I2683" i="12"/>
  <c r="J2683" i="12"/>
  <c r="K2683" i="12"/>
  <c r="L2683" i="12"/>
  <c r="A2684" i="12"/>
  <c r="O2684" i="12" s="1"/>
  <c r="B2684" i="12"/>
  <c r="E2684" i="12"/>
  <c r="F2684" i="12"/>
  <c r="G2684" i="12"/>
  <c r="H2684" i="12"/>
  <c r="I2684" i="12"/>
  <c r="J2684" i="12"/>
  <c r="K2684" i="12"/>
  <c r="L2684" i="12"/>
  <c r="A2685" i="12"/>
  <c r="B2685" i="12"/>
  <c r="E2685" i="12"/>
  <c r="F2685" i="12"/>
  <c r="G2685" i="12"/>
  <c r="H2685" i="12"/>
  <c r="I2685" i="12"/>
  <c r="J2685" i="12"/>
  <c r="K2685" i="12"/>
  <c r="L2685" i="12"/>
  <c r="A2686" i="12"/>
  <c r="N2686" i="12" s="1"/>
  <c r="B2686" i="12"/>
  <c r="E2686" i="12"/>
  <c r="F2686" i="12"/>
  <c r="G2686" i="12"/>
  <c r="H2686" i="12"/>
  <c r="I2686" i="12"/>
  <c r="J2686" i="12"/>
  <c r="K2686" i="12"/>
  <c r="L2686" i="12"/>
  <c r="A2687" i="12"/>
  <c r="B2687" i="12"/>
  <c r="E2687" i="12"/>
  <c r="F2687" i="12"/>
  <c r="G2687" i="12"/>
  <c r="H2687" i="12"/>
  <c r="I2687" i="12"/>
  <c r="J2687" i="12"/>
  <c r="K2687" i="12"/>
  <c r="L2687" i="12"/>
  <c r="A2688" i="12"/>
  <c r="B2688" i="12"/>
  <c r="E2688" i="12"/>
  <c r="F2688" i="12"/>
  <c r="G2688" i="12"/>
  <c r="H2688" i="12"/>
  <c r="I2688" i="12"/>
  <c r="J2688" i="12"/>
  <c r="K2688" i="12"/>
  <c r="L2688" i="12"/>
  <c r="A2689" i="12"/>
  <c r="N2689" i="12" s="1"/>
  <c r="B2689" i="12"/>
  <c r="E2689" i="12"/>
  <c r="F2689" i="12"/>
  <c r="G2689" i="12"/>
  <c r="H2689" i="12"/>
  <c r="I2689" i="12"/>
  <c r="J2689" i="12"/>
  <c r="K2689" i="12"/>
  <c r="L2689" i="12"/>
  <c r="A2690" i="12"/>
  <c r="B2690" i="12"/>
  <c r="E2690" i="12"/>
  <c r="F2690" i="12"/>
  <c r="G2690" i="12"/>
  <c r="H2690" i="12"/>
  <c r="I2690" i="12"/>
  <c r="J2690" i="12"/>
  <c r="K2690" i="12"/>
  <c r="L2690" i="12"/>
  <c r="A2691" i="12"/>
  <c r="N2691" i="12" s="1"/>
  <c r="B2691" i="12"/>
  <c r="E2691" i="12"/>
  <c r="F2691" i="12"/>
  <c r="G2691" i="12"/>
  <c r="H2691" i="12"/>
  <c r="I2691" i="12"/>
  <c r="J2691" i="12"/>
  <c r="K2691" i="12"/>
  <c r="L2691" i="12"/>
  <c r="A2692" i="12"/>
  <c r="B2692" i="12"/>
  <c r="E2692" i="12"/>
  <c r="F2692" i="12"/>
  <c r="G2692" i="12"/>
  <c r="H2692" i="12"/>
  <c r="I2692" i="12"/>
  <c r="J2692" i="12"/>
  <c r="K2692" i="12"/>
  <c r="L2692" i="12"/>
  <c r="A2693" i="12"/>
  <c r="B2693" i="12"/>
  <c r="E2693" i="12"/>
  <c r="F2693" i="12"/>
  <c r="G2693" i="12"/>
  <c r="H2693" i="12"/>
  <c r="I2693" i="12"/>
  <c r="J2693" i="12"/>
  <c r="K2693" i="12"/>
  <c r="L2693" i="12"/>
  <c r="A2694" i="12"/>
  <c r="O2694" i="12" s="1"/>
  <c r="B2694" i="12"/>
  <c r="E2694" i="12"/>
  <c r="F2694" i="12"/>
  <c r="G2694" i="12"/>
  <c r="H2694" i="12"/>
  <c r="I2694" i="12"/>
  <c r="J2694" i="12"/>
  <c r="K2694" i="12"/>
  <c r="L2694" i="12"/>
  <c r="A2695" i="12"/>
  <c r="N2695" i="12" s="1"/>
  <c r="B2695" i="12"/>
  <c r="E2695" i="12"/>
  <c r="F2695" i="12"/>
  <c r="G2695" i="12"/>
  <c r="H2695" i="12"/>
  <c r="I2695" i="12"/>
  <c r="J2695" i="12"/>
  <c r="K2695" i="12"/>
  <c r="L2695" i="12"/>
  <c r="A2696" i="12"/>
  <c r="B2696" i="12"/>
  <c r="E2696" i="12"/>
  <c r="F2696" i="12"/>
  <c r="G2696" i="12"/>
  <c r="H2696" i="12"/>
  <c r="I2696" i="12"/>
  <c r="J2696" i="12"/>
  <c r="K2696" i="12"/>
  <c r="L2696" i="12"/>
  <c r="A2697" i="12"/>
  <c r="N2697" i="12" s="1"/>
  <c r="B2697" i="12"/>
  <c r="E2697" i="12"/>
  <c r="F2697" i="12"/>
  <c r="G2697" i="12"/>
  <c r="H2697" i="12"/>
  <c r="I2697" i="12"/>
  <c r="J2697" i="12"/>
  <c r="K2697" i="12"/>
  <c r="L2697" i="12"/>
  <c r="A2698" i="12"/>
  <c r="O2698" i="12" s="1"/>
  <c r="B2698" i="12"/>
  <c r="E2698" i="12"/>
  <c r="F2698" i="12"/>
  <c r="G2698" i="12"/>
  <c r="H2698" i="12"/>
  <c r="I2698" i="12"/>
  <c r="J2698" i="12"/>
  <c r="K2698" i="12"/>
  <c r="L2698" i="12"/>
  <c r="A2699" i="12"/>
  <c r="O2699" i="12" s="1"/>
  <c r="B2699" i="12"/>
  <c r="E2699" i="12"/>
  <c r="F2699" i="12"/>
  <c r="G2699" i="12"/>
  <c r="H2699" i="12"/>
  <c r="I2699" i="12"/>
  <c r="J2699" i="12"/>
  <c r="K2699" i="12"/>
  <c r="L2699" i="12"/>
  <c r="A2700" i="12"/>
  <c r="N2700" i="12" s="1"/>
  <c r="B2700" i="12"/>
  <c r="E2700" i="12"/>
  <c r="F2700" i="12"/>
  <c r="G2700" i="12"/>
  <c r="H2700" i="12"/>
  <c r="I2700" i="12"/>
  <c r="J2700" i="12"/>
  <c r="K2700" i="12"/>
  <c r="L2700" i="12"/>
  <c r="A2701" i="12"/>
  <c r="B2701" i="12"/>
  <c r="E2701" i="12"/>
  <c r="F2701" i="12"/>
  <c r="G2701" i="12"/>
  <c r="H2701" i="12"/>
  <c r="I2701" i="12"/>
  <c r="J2701" i="12"/>
  <c r="K2701" i="12"/>
  <c r="L2701" i="12"/>
  <c r="A2702" i="12"/>
  <c r="B2702" i="12"/>
  <c r="E2702" i="12"/>
  <c r="F2702" i="12"/>
  <c r="G2702" i="12"/>
  <c r="H2702" i="12"/>
  <c r="I2702" i="12"/>
  <c r="J2702" i="12"/>
  <c r="K2702" i="12"/>
  <c r="L2702" i="12"/>
  <c r="A2703" i="12"/>
  <c r="B2703" i="12"/>
  <c r="E2703" i="12"/>
  <c r="F2703" i="12"/>
  <c r="G2703" i="12"/>
  <c r="H2703" i="12"/>
  <c r="I2703" i="12"/>
  <c r="J2703" i="12"/>
  <c r="K2703" i="12"/>
  <c r="L2703" i="12"/>
  <c r="A2704" i="12"/>
  <c r="O2704" i="12" s="1"/>
  <c r="B2704" i="12"/>
  <c r="E2704" i="12"/>
  <c r="F2704" i="12"/>
  <c r="G2704" i="12"/>
  <c r="H2704" i="12"/>
  <c r="I2704" i="12"/>
  <c r="J2704" i="12"/>
  <c r="K2704" i="12"/>
  <c r="L2704" i="12"/>
  <c r="A2705" i="12"/>
  <c r="O2705" i="12" s="1"/>
  <c r="B2705" i="12"/>
  <c r="E2705" i="12"/>
  <c r="F2705" i="12"/>
  <c r="G2705" i="12"/>
  <c r="H2705" i="12"/>
  <c r="I2705" i="12"/>
  <c r="J2705" i="12"/>
  <c r="K2705" i="12"/>
  <c r="L2705" i="12"/>
  <c r="A2706" i="12"/>
  <c r="B2706" i="12"/>
  <c r="E2706" i="12"/>
  <c r="F2706" i="12"/>
  <c r="G2706" i="12"/>
  <c r="H2706" i="12"/>
  <c r="I2706" i="12"/>
  <c r="J2706" i="12"/>
  <c r="K2706" i="12"/>
  <c r="L2706" i="12"/>
  <c r="A2707" i="12"/>
  <c r="B2707" i="12"/>
  <c r="E2707" i="12"/>
  <c r="F2707" i="12"/>
  <c r="G2707" i="12"/>
  <c r="H2707" i="12"/>
  <c r="I2707" i="12"/>
  <c r="J2707" i="12"/>
  <c r="K2707" i="12"/>
  <c r="L2707" i="12"/>
  <c r="A2708" i="12"/>
  <c r="B2708" i="12"/>
  <c r="E2708" i="12"/>
  <c r="F2708" i="12"/>
  <c r="G2708" i="12"/>
  <c r="H2708" i="12"/>
  <c r="I2708" i="12"/>
  <c r="J2708" i="12"/>
  <c r="K2708" i="12"/>
  <c r="L2708" i="12"/>
  <c r="A2709" i="12"/>
  <c r="N2709" i="12" s="1"/>
  <c r="B2709" i="12"/>
  <c r="E2709" i="12"/>
  <c r="F2709" i="12"/>
  <c r="G2709" i="12"/>
  <c r="H2709" i="12"/>
  <c r="I2709" i="12"/>
  <c r="J2709" i="12"/>
  <c r="K2709" i="12"/>
  <c r="L2709" i="12"/>
  <c r="A2710" i="12"/>
  <c r="N2710" i="12" s="1"/>
  <c r="B2710" i="12"/>
  <c r="E2710" i="12"/>
  <c r="F2710" i="12"/>
  <c r="G2710" i="12"/>
  <c r="H2710" i="12"/>
  <c r="I2710" i="12"/>
  <c r="J2710" i="12"/>
  <c r="K2710" i="12"/>
  <c r="L2710" i="12"/>
  <c r="A2711" i="12"/>
  <c r="N2711" i="12" s="1"/>
  <c r="B2711" i="12"/>
  <c r="E2711" i="12"/>
  <c r="F2711" i="12"/>
  <c r="G2711" i="12"/>
  <c r="H2711" i="12"/>
  <c r="I2711" i="12"/>
  <c r="J2711" i="12"/>
  <c r="K2711" i="12"/>
  <c r="L2711" i="12"/>
  <c r="A2712" i="12"/>
  <c r="B2712" i="12"/>
  <c r="E2712" i="12"/>
  <c r="F2712" i="12"/>
  <c r="G2712" i="12"/>
  <c r="H2712" i="12"/>
  <c r="I2712" i="12"/>
  <c r="J2712" i="12"/>
  <c r="K2712" i="12"/>
  <c r="L2712" i="12"/>
  <c r="A2713" i="12"/>
  <c r="B2713" i="12"/>
  <c r="E2713" i="12"/>
  <c r="F2713" i="12"/>
  <c r="G2713" i="12"/>
  <c r="H2713" i="12"/>
  <c r="I2713" i="12"/>
  <c r="J2713" i="12"/>
  <c r="K2713" i="12"/>
  <c r="L2713" i="12"/>
  <c r="A2714" i="12"/>
  <c r="N2714" i="12" s="1"/>
  <c r="B2714" i="12"/>
  <c r="E2714" i="12"/>
  <c r="F2714" i="12"/>
  <c r="G2714" i="12"/>
  <c r="H2714" i="12"/>
  <c r="I2714" i="12"/>
  <c r="J2714" i="12"/>
  <c r="K2714" i="12"/>
  <c r="L2714" i="12"/>
  <c r="A2715" i="12"/>
  <c r="N2715" i="12" s="1"/>
  <c r="B2715" i="12"/>
  <c r="E2715" i="12"/>
  <c r="F2715" i="12"/>
  <c r="G2715" i="12"/>
  <c r="H2715" i="12"/>
  <c r="I2715" i="12"/>
  <c r="J2715" i="12"/>
  <c r="K2715" i="12"/>
  <c r="L2715" i="12"/>
  <c r="A2716" i="12"/>
  <c r="B2716" i="12"/>
  <c r="E2716" i="12"/>
  <c r="F2716" i="12"/>
  <c r="G2716" i="12"/>
  <c r="H2716" i="12"/>
  <c r="I2716" i="12"/>
  <c r="J2716" i="12"/>
  <c r="K2716" i="12"/>
  <c r="L2716" i="12"/>
  <c r="A2717" i="12"/>
  <c r="N2717" i="12" s="1"/>
  <c r="B2717" i="12"/>
  <c r="E2717" i="12"/>
  <c r="F2717" i="12"/>
  <c r="G2717" i="12"/>
  <c r="H2717" i="12"/>
  <c r="I2717" i="12"/>
  <c r="J2717" i="12"/>
  <c r="K2717" i="12"/>
  <c r="L2717" i="12"/>
  <c r="A2718" i="12"/>
  <c r="N2718" i="12" s="1"/>
  <c r="B2718" i="12"/>
  <c r="E2718" i="12"/>
  <c r="F2718" i="12"/>
  <c r="G2718" i="12"/>
  <c r="H2718" i="12"/>
  <c r="I2718" i="12"/>
  <c r="J2718" i="12"/>
  <c r="K2718" i="12"/>
  <c r="L2718" i="12"/>
  <c r="A2719" i="12"/>
  <c r="N2719" i="12" s="1"/>
  <c r="B2719" i="12"/>
  <c r="E2719" i="12"/>
  <c r="F2719" i="12"/>
  <c r="G2719" i="12"/>
  <c r="H2719" i="12"/>
  <c r="I2719" i="12"/>
  <c r="J2719" i="12"/>
  <c r="K2719" i="12"/>
  <c r="L2719" i="12"/>
  <c r="A2720" i="12"/>
  <c r="B2720" i="12"/>
  <c r="E2720" i="12"/>
  <c r="F2720" i="12"/>
  <c r="G2720" i="12"/>
  <c r="H2720" i="12"/>
  <c r="I2720" i="12"/>
  <c r="J2720" i="12"/>
  <c r="K2720" i="12"/>
  <c r="L2720" i="12"/>
  <c r="A2721" i="12"/>
  <c r="O2721" i="12" s="1"/>
  <c r="B2721" i="12"/>
  <c r="E2721" i="12"/>
  <c r="F2721" i="12"/>
  <c r="G2721" i="12"/>
  <c r="H2721" i="12"/>
  <c r="I2721" i="12"/>
  <c r="J2721" i="12"/>
  <c r="K2721" i="12"/>
  <c r="L2721" i="12"/>
  <c r="A2722" i="12"/>
  <c r="B2722" i="12"/>
  <c r="E2722" i="12"/>
  <c r="F2722" i="12"/>
  <c r="G2722" i="12"/>
  <c r="H2722" i="12"/>
  <c r="I2722" i="12"/>
  <c r="J2722" i="12"/>
  <c r="K2722" i="12"/>
  <c r="L2722" i="12"/>
  <c r="A2723" i="12"/>
  <c r="O2723" i="12" s="1"/>
  <c r="B2723" i="12"/>
  <c r="E2723" i="12"/>
  <c r="F2723" i="12"/>
  <c r="G2723" i="12"/>
  <c r="H2723" i="12"/>
  <c r="I2723" i="12"/>
  <c r="J2723" i="12"/>
  <c r="K2723" i="12"/>
  <c r="L2723" i="12"/>
  <c r="A2724" i="12"/>
  <c r="N2724" i="12" s="1"/>
  <c r="B2724" i="12"/>
  <c r="E2724" i="12"/>
  <c r="F2724" i="12"/>
  <c r="G2724" i="12"/>
  <c r="H2724" i="12"/>
  <c r="I2724" i="12"/>
  <c r="J2724" i="12"/>
  <c r="K2724" i="12"/>
  <c r="L2724" i="12"/>
  <c r="A2725" i="12"/>
  <c r="N2725" i="12" s="1"/>
  <c r="B2725" i="12"/>
  <c r="E2725" i="12"/>
  <c r="F2725" i="12"/>
  <c r="G2725" i="12"/>
  <c r="H2725" i="12"/>
  <c r="I2725" i="12"/>
  <c r="J2725" i="12"/>
  <c r="K2725" i="12"/>
  <c r="L2725" i="12"/>
  <c r="A2726" i="12"/>
  <c r="B2726" i="12"/>
  <c r="E2726" i="12"/>
  <c r="F2726" i="12"/>
  <c r="G2726" i="12"/>
  <c r="H2726" i="12"/>
  <c r="I2726" i="12"/>
  <c r="J2726" i="12"/>
  <c r="K2726" i="12"/>
  <c r="L2726" i="12"/>
  <c r="A2727" i="12"/>
  <c r="B2727" i="12"/>
  <c r="E2727" i="12"/>
  <c r="F2727" i="12"/>
  <c r="G2727" i="12"/>
  <c r="H2727" i="12"/>
  <c r="I2727" i="12"/>
  <c r="J2727" i="12"/>
  <c r="K2727" i="12"/>
  <c r="L2727" i="12"/>
  <c r="A2728" i="12"/>
  <c r="B2728" i="12"/>
  <c r="E2728" i="12"/>
  <c r="F2728" i="12"/>
  <c r="G2728" i="12"/>
  <c r="H2728" i="12"/>
  <c r="I2728" i="12"/>
  <c r="J2728" i="12"/>
  <c r="K2728" i="12"/>
  <c r="L2728" i="12"/>
  <c r="A2729" i="12"/>
  <c r="B2729" i="12"/>
  <c r="E2729" i="12"/>
  <c r="F2729" i="12"/>
  <c r="G2729" i="12"/>
  <c r="H2729" i="12"/>
  <c r="I2729" i="12"/>
  <c r="J2729" i="12"/>
  <c r="K2729" i="12"/>
  <c r="L2729" i="12"/>
  <c r="A2730" i="12"/>
  <c r="N2730" i="12" s="1"/>
  <c r="B2730" i="12"/>
  <c r="E2730" i="12"/>
  <c r="F2730" i="12"/>
  <c r="G2730" i="12"/>
  <c r="H2730" i="12"/>
  <c r="I2730" i="12"/>
  <c r="J2730" i="12"/>
  <c r="K2730" i="12"/>
  <c r="L2730" i="12"/>
  <c r="A2731" i="12"/>
  <c r="N2731" i="12" s="1"/>
  <c r="B2731" i="12"/>
  <c r="E2731" i="12"/>
  <c r="F2731" i="12"/>
  <c r="G2731" i="12"/>
  <c r="H2731" i="12"/>
  <c r="I2731" i="12"/>
  <c r="J2731" i="12"/>
  <c r="K2731" i="12"/>
  <c r="L2731" i="12"/>
  <c r="A2732" i="12"/>
  <c r="N2732" i="12" s="1"/>
  <c r="B2732" i="12"/>
  <c r="E2732" i="12"/>
  <c r="F2732" i="12"/>
  <c r="G2732" i="12"/>
  <c r="H2732" i="12"/>
  <c r="I2732" i="12"/>
  <c r="J2732" i="12"/>
  <c r="K2732" i="12"/>
  <c r="L2732" i="12"/>
  <c r="A2733" i="12"/>
  <c r="N2733" i="12" s="1"/>
  <c r="B2733" i="12"/>
  <c r="E2733" i="12"/>
  <c r="F2733" i="12"/>
  <c r="G2733" i="12"/>
  <c r="H2733" i="12"/>
  <c r="I2733" i="12"/>
  <c r="J2733" i="12"/>
  <c r="K2733" i="12"/>
  <c r="L2733" i="12"/>
  <c r="A2734" i="12"/>
  <c r="O2734" i="12" s="1"/>
  <c r="B2734" i="12"/>
  <c r="E2734" i="12"/>
  <c r="F2734" i="12"/>
  <c r="G2734" i="12"/>
  <c r="H2734" i="12"/>
  <c r="I2734" i="12"/>
  <c r="J2734" i="12"/>
  <c r="K2734" i="12"/>
  <c r="L2734" i="12"/>
  <c r="A2735" i="12"/>
  <c r="B2735" i="12"/>
  <c r="E2735" i="12"/>
  <c r="F2735" i="12"/>
  <c r="G2735" i="12"/>
  <c r="H2735" i="12"/>
  <c r="I2735" i="12"/>
  <c r="J2735" i="12"/>
  <c r="K2735" i="12"/>
  <c r="L2735" i="12"/>
  <c r="A2736" i="12"/>
  <c r="B2736" i="12"/>
  <c r="E2736" i="12"/>
  <c r="F2736" i="12"/>
  <c r="G2736" i="12"/>
  <c r="H2736" i="12"/>
  <c r="I2736" i="12"/>
  <c r="J2736" i="12"/>
  <c r="K2736" i="12"/>
  <c r="L2736" i="12"/>
  <c r="A2737" i="12"/>
  <c r="O2737" i="12" s="1"/>
  <c r="B2737" i="12"/>
  <c r="E2737" i="12"/>
  <c r="F2737" i="12"/>
  <c r="G2737" i="12"/>
  <c r="H2737" i="12"/>
  <c r="I2737" i="12"/>
  <c r="J2737" i="12"/>
  <c r="K2737" i="12"/>
  <c r="L2737" i="12"/>
  <c r="A2738" i="12"/>
  <c r="N2738" i="12" s="1"/>
  <c r="B2738" i="12"/>
  <c r="E2738" i="12"/>
  <c r="F2738" i="12"/>
  <c r="G2738" i="12"/>
  <c r="H2738" i="12"/>
  <c r="I2738" i="12"/>
  <c r="J2738" i="12"/>
  <c r="K2738" i="12"/>
  <c r="L2738" i="12"/>
  <c r="A2739" i="12"/>
  <c r="N2739" i="12" s="1"/>
  <c r="B2739" i="12"/>
  <c r="E2739" i="12"/>
  <c r="F2739" i="12"/>
  <c r="G2739" i="12"/>
  <c r="H2739" i="12"/>
  <c r="I2739" i="12"/>
  <c r="J2739" i="12"/>
  <c r="K2739" i="12"/>
  <c r="L2739" i="12"/>
  <c r="A2740" i="12"/>
  <c r="N2740" i="12" s="1"/>
  <c r="B2740" i="12"/>
  <c r="E2740" i="12"/>
  <c r="F2740" i="12"/>
  <c r="G2740" i="12"/>
  <c r="H2740" i="12"/>
  <c r="I2740" i="12"/>
  <c r="J2740" i="12"/>
  <c r="K2740" i="12"/>
  <c r="L2740" i="12"/>
  <c r="A2741" i="12"/>
  <c r="B2741" i="12"/>
  <c r="E2741" i="12"/>
  <c r="F2741" i="12"/>
  <c r="G2741" i="12"/>
  <c r="H2741" i="12"/>
  <c r="I2741" i="12"/>
  <c r="J2741" i="12"/>
  <c r="K2741" i="12"/>
  <c r="L2741" i="12"/>
  <c r="A2742" i="12"/>
  <c r="N2742" i="12" s="1"/>
  <c r="B2742" i="12"/>
  <c r="E2742" i="12"/>
  <c r="F2742" i="12"/>
  <c r="G2742" i="12"/>
  <c r="H2742" i="12"/>
  <c r="I2742" i="12"/>
  <c r="J2742" i="12"/>
  <c r="K2742" i="12"/>
  <c r="L2742" i="12"/>
  <c r="A2743" i="12"/>
  <c r="B2743" i="12"/>
  <c r="E2743" i="12"/>
  <c r="F2743" i="12"/>
  <c r="G2743" i="12"/>
  <c r="H2743" i="12"/>
  <c r="I2743" i="12"/>
  <c r="J2743" i="12"/>
  <c r="K2743" i="12"/>
  <c r="L2743" i="12"/>
  <c r="A2744" i="12"/>
  <c r="N2744" i="12" s="1"/>
  <c r="B2744" i="12"/>
  <c r="D2744" i="12"/>
  <c r="P2744" i="12" s="1"/>
  <c r="E2744" i="12"/>
  <c r="F2744" i="12"/>
  <c r="G2744" i="12"/>
  <c r="H2744" i="12"/>
  <c r="I2744" i="12"/>
  <c r="J2744" i="12"/>
  <c r="K2744" i="12"/>
  <c r="L2744" i="12"/>
  <c r="M2744" i="12"/>
  <c r="A2745" i="12"/>
  <c r="B2745" i="12"/>
  <c r="D2745" i="12"/>
  <c r="P2745" i="12" s="1"/>
  <c r="E2745" i="12"/>
  <c r="F2745" i="12"/>
  <c r="G2745" i="12"/>
  <c r="H2745" i="12"/>
  <c r="I2745" i="12"/>
  <c r="J2745" i="12"/>
  <c r="K2745" i="12"/>
  <c r="L2745" i="12"/>
  <c r="M2745" i="12"/>
  <c r="A2746" i="12"/>
  <c r="N2746" i="12" s="1"/>
  <c r="B2746" i="12"/>
  <c r="D2746" i="12"/>
  <c r="P2746" i="12" s="1"/>
  <c r="E2746" i="12"/>
  <c r="F2746" i="12"/>
  <c r="G2746" i="12"/>
  <c r="H2746" i="12"/>
  <c r="I2746" i="12"/>
  <c r="J2746" i="12"/>
  <c r="K2746" i="12"/>
  <c r="L2746" i="12"/>
  <c r="M2746" i="12"/>
  <c r="A2747" i="12"/>
  <c r="B2747" i="12"/>
  <c r="D2747" i="12"/>
  <c r="P2747" i="12" s="1"/>
  <c r="E2747" i="12"/>
  <c r="F2747" i="12"/>
  <c r="G2747" i="12"/>
  <c r="H2747" i="12"/>
  <c r="I2747" i="12"/>
  <c r="J2747" i="12"/>
  <c r="K2747" i="12"/>
  <c r="L2747" i="12"/>
  <c r="M2747" i="12"/>
  <c r="A2748" i="12"/>
  <c r="N2748" i="12" s="1"/>
  <c r="B2748" i="12"/>
  <c r="D2748" i="12"/>
  <c r="P2748" i="12" s="1"/>
  <c r="E2748" i="12"/>
  <c r="F2748" i="12"/>
  <c r="G2748" i="12"/>
  <c r="H2748" i="12"/>
  <c r="I2748" i="12"/>
  <c r="J2748" i="12"/>
  <c r="K2748" i="12"/>
  <c r="L2748" i="12"/>
  <c r="M2748" i="12"/>
  <c r="A2749" i="12"/>
  <c r="B2749" i="12"/>
  <c r="D2749" i="12"/>
  <c r="P2749" i="12" s="1"/>
  <c r="E2749" i="12"/>
  <c r="F2749" i="12"/>
  <c r="G2749" i="12"/>
  <c r="H2749" i="12"/>
  <c r="I2749" i="12"/>
  <c r="J2749" i="12"/>
  <c r="K2749" i="12"/>
  <c r="L2749" i="12"/>
  <c r="M2749" i="12"/>
  <c r="A2750" i="12"/>
  <c r="B2750" i="12"/>
  <c r="D2750" i="12"/>
  <c r="P2750" i="12" s="1"/>
  <c r="E2750" i="12"/>
  <c r="F2750" i="12"/>
  <c r="G2750" i="12"/>
  <c r="H2750" i="12"/>
  <c r="I2750" i="12"/>
  <c r="J2750" i="12"/>
  <c r="K2750" i="12"/>
  <c r="L2750" i="12"/>
  <c r="M2750" i="12"/>
  <c r="A2751" i="12"/>
  <c r="O2751" i="12" s="1"/>
  <c r="B2751" i="12"/>
  <c r="D2751" i="12"/>
  <c r="P2751" i="12" s="1"/>
  <c r="E2751" i="12"/>
  <c r="F2751" i="12"/>
  <c r="G2751" i="12"/>
  <c r="H2751" i="12"/>
  <c r="I2751" i="12"/>
  <c r="J2751" i="12"/>
  <c r="K2751" i="12"/>
  <c r="L2751" i="12"/>
  <c r="M2751" i="12"/>
  <c r="A2752" i="12"/>
  <c r="B2752" i="12"/>
  <c r="D2752" i="12"/>
  <c r="P2752" i="12" s="1"/>
  <c r="E2752" i="12"/>
  <c r="F2752" i="12"/>
  <c r="G2752" i="12"/>
  <c r="H2752" i="12"/>
  <c r="I2752" i="12"/>
  <c r="J2752" i="12"/>
  <c r="K2752" i="12"/>
  <c r="L2752" i="12"/>
  <c r="M2752" i="12"/>
  <c r="A2753" i="12"/>
  <c r="B2753" i="12"/>
  <c r="D2753" i="12"/>
  <c r="P2753" i="12" s="1"/>
  <c r="E2753" i="12"/>
  <c r="F2753" i="12"/>
  <c r="G2753" i="12"/>
  <c r="H2753" i="12"/>
  <c r="I2753" i="12"/>
  <c r="J2753" i="12"/>
  <c r="K2753" i="12"/>
  <c r="L2753" i="12"/>
  <c r="M2753" i="12"/>
  <c r="A2754" i="12"/>
  <c r="B2754" i="12"/>
  <c r="D2754" i="12"/>
  <c r="P2754" i="12" s="1"/>
  <c r="E2754" i="12"/>
  <c r="F2754" i="12"/>
  <c r="G2754" i="12"/>
  <c r="H2754" i="12"/>
  <c r="I2754" i="12"/>
  <c r="J2754" i="12"/>
  <c r="K2754" i="12"/>
  <c r="L2754" i="12"/>
  <c r="M2754" i="12"/>
  <c r="A2755" i="12"/>
  <c r="B2755" i="12"/>
  <c r="D2755" i="12"/>
  <c r="P2755" i="12" s="1"/>
  <c r="E2755" i="12"/>
  <c r="F2755" i="12"/>
  <c r="G2755" i="12"/>
  <c r="H2755" i="12"/>
  <c r="I2755" i="12"/>
  <c r="J2755" i="12"/>
  <c r="K2755" i="12"/>
  <c r="L2755" i="12"/>
  <c r="M2755" i="12"/>
  <c r="A2756" i="12"/>
  <c r="N2756" i="12" s="1"/>
  <c r="B2756" i="12"/>
  <c r="D2756" i="12"/>
  <c r="P2756" i="12" s="1"/>
  <c r="E2756" i="12"/>
  <c r="F2756" i="12"/>
  <c r="G2756" i="12"/>
  <c r="H2756" i="12"/>
  <c r="I2756" i="12"/>
  <c r="J2756" i="12"/>
  <c r="K2756" i="12"/>
  <c r="L2756" i="12"/>
  <c r="M2756" i="12"/>
  <c r="A2757" i="12"/>
  <c r="N2757" i="12" s="1"/>
  <c r="B2757" i="12"/>
  <c r="D2757" i="12"/>
  <c r="P2757" i="12" s="1"/>
  <c r="E2757" i="12"/>
  <c r="F2757" i="12"/>
  <c r="G2757" i="12"/>
  <c r="H2757" i="12"/>
  <c r="I2757" i="12"/>
  <c r="J2757" i="12"/>
  <c r="K2757" i="12"/>
  <c r="L2757" i="12"/>
  <c r="M2757" i="12"/>
  <c r="A2758" i="12"/>
  <c r="N2758" i="12" s="1"/>
  <c r="B2758" i="12"/>
  <c r="D2758" i="12"/>
  <c r="P2758" i="12" s="1"/>
  <c r="E2758" i="12"/>
  <c r="F2758" i="12"/>
  <c r="G2758" i="12"/>
  <c r="H2758" i="12"/>
  <c r="I2758" i="12"/>
  <c r="J2758" i="12"/>
  <c r="K2758" i="12"/>
  <c r="L2758" i="12"/>
  <c r="M2758" i="12"/>
  <c r="A2759" i="12"/>
  <c r="B2759" i="12"/>
  <c r="D2759" i="12"/>
  <c r="P2759" i="12" s="1"/>
  <c r="E2759" i="12"/>
  <c r="F2759" i="12"/>
  <c r="G2759" i="12"/>
  <c r="H2759" i="12"/>
  <c r="I2759" i="12"/>
  <c r="J2759" i="12"/>
  <c r="K2759" i="12"/>
  <c r="L2759" i="12"/>
  <c r="M2759" i="12"/>
  <c r="A2760" i="12"/>
  <c r="N2760" i="12" s="1"/>
  <c r="B2760" i="12"/>
  <c r="D2760" i="12"/>
  <c r="P2760" i="12" s="1"/>
  <c r="E2760" i="12"/>
  <c r="F2760" i="12"/>
  <c r="G2760" i="12"/>
  <c r="H2760" i="12"/>
  <c r="I2760" i="12"/>
  <c r="J2760" i="12"/>
  <c r="K2760" i="12"/>
  <c r="L2760" i="12"/>
  <c r="M2760" i="12"/>
  <c r="A2761" i="12"/>
  <c r="O2761" i="12" s="1"/>
  <c r="B2761" i="12"/>
  <c r="D2761" i="12"/>
  <c r="P2761" i="12" s="1"/>
  <c r="E2761" i="12"/>
  <c r="F2761" i="12"/>
  <c r="G2761" i="12"/>
  <c r="H2761" i="12"/>
  <c r="I2761" i="12"/>
  <c r="J2761" i="12"/>
  <c r="K2761" i="12"/>
  <c r="L2761" i="12"/>
  <c r="M2761" i="12"/>
  <c r="A2762" i="12"/>
  <c r="N2762" i="12" s="1"/>
  <c r="B2762" i="12"/>
  <c r="D2762" i="12"/>
  <c r="P2762" i="12" s="1"/>
  <c r="E2762" i="12"/>
  <c r="F2762" i="12"/>
  <c r="G2762" i="12"/>
  <c r="H2762" i="12"/>
  <c r="I2762" i="12"/>
  <c r="J2762" i="12"/>
  <c r="K2762" i="12"/>
  <c r="L2762" i="12"/>
  <c r="M2762" i="12"/>
  <c r="A2763" i="12"/>
  <c r="N2763" i="12" s="1"/>
  <c r="B2763" i="12"/>
  <c r="D2763" i="12"/>
  <c r="P2763" i="12" s="1"/>
  <c r="E2763" i="12"/>
  <c r="F2763" i="12"/>
  <c r="G2763" i="12"/>
  <c r="H2763" i="12"/>
  <c r="I2763" i="12"/>
  <c r="J2763" i="12"/>
  <c r="K2763" i="12"/>
  <c r="L2763" i="12"/>
  <c r="M2763" i="12"/>
  <c r="A2764" i="12"/>
  <c r="B2764" i="12"/>
  <c r="D2764" i="12"/>
  <c r="P2764" i="12" s="1"/>
  <c r="E2764" i="12"/>
  <c r="F2764" i="12"/>
  <c r="G2764" i="12"/>
  <c r="H2764" i="12"/>
  <c r="I2764" i="12"/>
  <c r="J2764" i="12"/>
  <c r="K2764" i="12"/>
  <c r="L2764" i="12"/>
  <c r="M2764" i="12"/>
  <c r="A2765" i="12"/>
  <c r="B2765" i="12"/>
  <c r="D2765" i="12"/>
  <c r="P2765" i="12" s="1"/>
  <c r="E2765" i="12"/>
  <c r="F2765" i="12"/>
  <c r="G2765" i="12"/>
  <c r="H2765" i="12"/>
  <c r="I2765" i="12"/>
  <c r="J2765" i="12"/>
  <c r="K2765" i="12"/>
  <c r="L2765" i="12"/>
  <c r="M2765" i="12"/>
  <c r="A2766" i="12"/>
  <c r="B2766" i="12"/>
  <c r="D2766" i="12"/>
  <c r="P2766" i="12" s="1"/>
  <c r="E2766" i="12"/>
  <c r="F2766" i="12"/>
  <c r="G2766" i="12"/>
  <c r="H2766" i="12"/>
  <c r="I2766" i="12"/>
  <c r="J2766" i="12"/>
  <c r="K2766" i="12"/>
  <c r="L2766" i="12"/>
  <c r="M2766" i="12"/>
  <c r="A2767" i="12"/>
  <c r="O2767" i="12" s="1"/>
  <c r="B2767" i="12"/>
  <c r="D2767" i="12"/>
  <c r="P2767" i="12" s="1"/>
  <c r="E2767" i="12"/>
  <c r="F2767" i="12"/>
  <c r="G2767" i="12"/>
  <c r="H2767" i="12"/>
  <c r="I2767" i="12"/>
  <c r="J2767" i="12"/>
  <c r="K2767" i="12"/>
  <c r="L2767" i="12"/>
  <c r="M2767" i="12"/>
  <c r="A2768" i="12"/>
  <c r="B2768" i="12"/>
  <c r="D2768" i="12"/>
  <c r="P2768" i="12" s="1"/>
  <c r="E2768" i="12"/>
  <c r="F2768" i="12"/>
  <c r="G2768" i="12"/>
  <c r="H2768" i="12"/>
  <c r="I2768" i="12"/>
  <c r="J2768" i="12"/>
  <c r="K2768" i="12"/>
  <c r="L2768" i="12"/>
  <c r="M2768" i="12"/>
  <c r="A2769" i="12"/>
  <c r="O2769" i="12" s="1"/>
  <c r="B2769" i="12"/>
  <c r="D2769" i="12"/>
  <c r="P2769" i="12" s="1"/>
  <c r="E2769" i="12"/>
  <c r="F2769" i="12"/>
  <c r="G2769" i="12"/>
  <c r="H2769" i="12"/>
  <c r="I2769" i="12"/>
  <c r="J2769" i="12"/>
  <c r="K2769" i="12"/>
  <c r="L2769" i="12"/>
  <c r="M2769" i="12"/>
  <c r="A2770" i="12"/>
  <c r="N2770" i="12" s="1"/>
  <c r="B2770" i="12"/>
  <c r="D2770" i="12"/>
  <c r="P2770" i="12" s="1"/>
  <c r="E2770" i="12"/>
  <c r="F2770" i="12"/>
  <c r="G2770" i="12"/>
  <c r="H2770" i="12"/>
  <c r="I2770" i="12"/>
  <c r="J2770" i="12"/>
  <c r="K2770" i="12"/>
  <c r="L2770" i="12"/>
  <c r="M2770" i="12"/>
  <c r="A2771" i="12"/>
  <c r="N2771" i="12" s="1"/>
  <c r="B2771" i="12"/>
  <c r="D2771" i="12"/>
  <c r="P2771" i="12" s="1"/>
  <c r="E2771" i="12"/>
  <c r="F2771" i="12"/>
  <c r="G2771" i="12"/>
  <c r="H2771" i="12"/>
  <c r="I2771" i="12"/>
  <c r="J2771" i="12"/>
  <c r="K2771" i="12"/>
  <c r="L2771" i="12"/>
  <c r="M2771" i="12"/>
  <c r="A2772" i="12"/>
  <c r="O2772" i="12" s="1"/>
  <c r="B2772" i="12"/>
  <c r="D2772" i="12"/>
  <c r="P2772" i="12" s="1"/>
  <c r="E2772" i="12"/>
  <c r="F2772" i="12"/>
  <c r="G2772" i="12"/>
  <c r="H2772" i="12"/>
  <c r="I2772" i="12"/>
  <c r="J2772" i="12"/>
  <c r="K2772" i="12"/>
  <c r="L2772" i="12"/>
  <c r="M2772" i="12"/>
  <c r="A2773" i="12"/>
  <c r="N2773" i="12" s="1"/>
  <c r="B2773" i="12"/>
  <c r="D2773" i="12"/>
  <c r="P2773" i="12" s="1"/>
  <c r="E2773" i="12"/>
  <c r="F2773" i="12"/>
  <c r="G2773" i="12"/>
  <c r="H2773" i="12"/>
  <c r="I2773" i="12"/>
  <c r="J2773" i="12"/>
  <c r="K2773" i="12"/>
  <c r="L2773" i="12"/>
  <c r="M2773" i="12"/>
  <c r="A2774" i="12"/>
  <c r="O2774" i="12" s="1"/>
  <c r="B2774" i="12"/>
  <c r="D2774" i="12"/>
  <c r="P2774" i="12" s="1"/>
  <c r="E2774" i="12"/>
  <c r="F2774" i="12"/>
  <c r="G2774" i="12"/>
  <c r="H2774" i="12"/>
  <c r="I2774" i="12"/>
  <c r="J2774" i="12"/>
  <c r="K2774" i="12"/>
  <c r="L2774" i="12"/>
  <c r="M2774" i="12"/>
  <c r="A2775" i="12"/>
  <c r="B2775" i="12"/>
  <c r="D2775" i="12"/>
  <c r="P2775" i="12" s="1"/>
  <c r="E2775" i="12"/>
  <c r="F2775" i="12"/>
  <c r="G2775" i="12"/>
  <c r="H2775" i="12"/>
  <c r="I2775" i="12"/>
  <c r="J2775" i="12"/>
  <c r="K2775" i="12"/>
  <c r="L2775" i="12"/>
  <c r="M2775" i="12"/>
  <c r="A2776" i="12"/>
  <c r="N2776" i="12" s="1"/>
  <c r="B2776" i="12"/>
  <c r="D2776" i="12"/>
  <c r="P2776" i="12" s="1"/>
  <c r="E2776" i="12"/>
  <c r="F2776" i="12"/>
  <c r="G2776" i="12"/>
  <c r="H2776" i="12"/>
  <c r="I2776" i="12"/>
  <c r="J2776" i="12"/>
  <c r="K2776" i="12"/>
  <c r="L2776" i="12"/>
  <c r="M2776" i="12"/>
  <c r="A2777" i="12"/>
  <c r="B2777" i="12"/>
  <c r="D2777" i="12"/>
  <c r="P2777" i="12" s="1"/>
  <c r="E2777" i="12"/>
  <c r="F2777" i="12"/>
  <c r="G2777" i="12"/>
  <c r="H2777" i="12"/>
  <c r="I2777" i="12"/>
  <c r="J2777" i="12"/>
  <c r="K2777" i="12"/>
  <c r="L2777" i="12"/>
  <c r="M2777" i="12"/>
  <c r="A2778" i="12"/>
  <c r="N2778" i="12" s="1"/>
  <c r="B2778" i="12"/>
  <c r="D2778" i="12"/>
  <c r="P2778" i="12" s="1"/>
  <c r="E2778" i="12"/>
  <c r="F2778" i="12"/>
  <c r="G2778" i="12"/>
  <c r="H2778" i="12"/>
  <c r="I2778" i="12"/>
  <c r="J2778" i="12"/>
  <c r="K2778" i="12"/>
  <c r="L2778" i="12"/>
  <c r="M2778" i="12"/>
  <c r="A2779" i="12"/>
  <c r="B2779" i="12"/>
  <c r="D2779" i="12"/>
  <c r="P2779" i="12" s="1"/>
  <c r="E2779" i="12"/>
  <c r="F2779" i="12"/>
  <c r="G2779" i="12"/>
  <c r="H2779" i="12"/>
  <c r="I2779" i="12"/>
  <c r="J2779" i="12"/>
  <c r="K2779" i="12"/>
  <c r="L2779" i="12"/>
  <c r="M2779" i="12"/>
  <c r="A2780" i="12"/>
  <c r="B2780" i="12"/>
  <c r="D2780" i="12"/>
  <c r="P2780" i="12" s="1"/>
  <c r="E2780" i="12"/>
  <c r="F2780" i="12"/>
  <c r="G2780" i="12"/>
  <c r="H2780" i="12"/>
  <c r="I2780" i="12"/>
  <c r="J2780" i="12"/>
  <c r="K2780" i="12"/>
  <c r="L2780" i="12"/>
  <c r="M2780" i="12"/>
  <c r="A2781" i="12"/>
  <c r="O2781" i="12" s="1"/>
  <c r="B2781" i="12"/>
  <c r="D2781" i="12"/>
  <c r="P2781" i="12" s="1"/>
  <c r="E2781" i="12"/>
  <c r="F2781" i="12"/>
  <c r="G2781" i="12"/>
  <c r="H2781" i="12"/>
  <c r="I2781" i="12"/>
  <c r="J2781" i="12"/>
  <c r="K2781" i="12"/>
  <c r="L2781" i="12"/>
  <c r="M2781" i="12"/>
  <c r="A2782" i="12"/>
  <c r="B2782" i="12"/>
  <c r="D2782" i="12"/>
  <c r="P2782" i="12" s="1"/>
  <c r="E2782" i="12"/>
  <c r="F2782" i="12"/>
  <c r="G2782" i="12"/>
  <c r="H2782" i="12"/>
  <c r="I2782" i="12"/>
  <c r="J2782" i="12"/>
  <c r="K2782" i="12"/>
  <c r="L2782" i="12"/>
  <c r="M2782" i="12"/>
  <c r="A2783" i="12"/>
  <c r="O2783" i="12" s="1"/>
  <c r="B2783" i="12"/>
  <c r="D2783" i="12"/>
  <c r="P2783" i="12" s="1"/>
  <c r="E2783" i="12"/>
  <c r="F2783" i="12"/>
  <c r="G2783" i="12"/>
  <c r="H2783" i="12"/>
  <c r="I2783" i="12"/>
  <c r="J2783" i="12"/>
  <c r="K2783" i="12"/>
  <c r="L2783" i="12"/>
  <c r="M2783" i="12"/>
  <c r="A2784" i="12"/>
  <c r="B2784" i="12"/>
  <c r="D2784" i="12"/>
  <c r="P2784" i="12" s="1"/>
  <c r="E2784" i="12"/>
  <c r="F2784" i="12"/>
  <c r="G2784" i="12"/>
  <c r="H2784" i="12"/>
  <c r="I2784" i="12"/>
  <c r="J2784" i="12"/>
  <c r="K2784" i="12"/>
  <c r="L2784" i="12"/>
  <c r="M2784" i="12"/>
  <c r="A2785" i="12"/>
  <c r="B2785" i="12"/>
  <c r="D2785" i="12"/>
  <c r="P2785" i="12" s="1"/>
  <c r="E2785" i="12"/>
  <c r="F2785" i="12"/>
  <c r="G2785" i="12"/>
  <c r="H2785" i="12"/>
  <c r="I2785" i="12"/>
  <c r="J2785" i="12"/>
  <c r="K2785" i="12"/>
  <c r="L2785" i="12"/>
  <c r="M2785" i="12"/>
  <c r="A2786" i="12"/>
  <c r="B2786" i="12"/>
  <c r="D2786" i="12"/>
  <c r="P2786" i="12" s="1"/>
  <c r="E2786" i="12"/>
  <c r="F2786" i="12"/>
  <c r="G2786" i="12"/>
  <c r="H2786" i="12"/>
  <c r="I2786" i="12"/>
  <c r="J2786" i="12"/>
  <c r="K2786" i="12"/>
  <c r="L2786" i="12"/>
  <c r="M2786" i="12"/>
  <c r="A2787" i="12"/>
  <c r="B2787" i="12"/>
  <c r="D2787" i="12"/>
  <c r="P2787" i="12" s="1"/>
  <c r="E2787" i="12"/>
  <c r="F2787" i="12"/>
  <c r="G2787" i="12"/>
  <c r="H2787" i="12"/>
  <c r="I2787" i="12"/>
  <c r="J2787" i="12"/>
  <c r="K2787" i="12"/>
  <c r="L2787" i="12"/>
  <c r="M2787" i="12"/>
  <c r="A2788" i="12"/>
  <c r="N2788" i="12" s="1"/>
  <c r="B2788" i="12"/>
  <c r="D2788" i="12"/>
  <c r="P2788" i="12" s="1"/>
  <c r="E2788" i="12"/>
  <c r="F2788" i="12"/>
  <c r="G2788" i="12"/>
  <c r="H2788" i="12"/>
  <c r="I2788" i="12"/>
  <c r="J2788" i="12"/>
  <c r="K2788" i="12"/>
  <c r="L2788" i="12"/>
  <c r="M2788" i="12"/>
  <c r="A2789" i="12"/>
  <c r="N2789" i="12" s="1"/>
  <c r="B2789" i="12"/>
  <c r="D2789" i="12"/>
  <c r="P2789" i="12" s="1"/>
  <c r="E2789" i="12"/>
  <c r="F2789" i="12"/>
  <c r="G2789" i="12"/>
  <c r="H2789" i="12"/>
  <c r="I2789" i="12"/>
  <c r="J2789" i="12"/>
  <c r="K2789" i="12"/>
  <c r="L2789" i="12"/>
  <c r="M2789" i="12"/>
  <c r="A2790" i="12"/>
  <c r="N2790" i="12" s="1"/>
  <c r="B2790" i="12"/>
  <c r="D2790" i="12"/>
  <c r="P2790" i="12" s="1"/>
  <c r="E2790" i="12"/>
  <c r="F2790" i="12"/>
  <c r="G2790" i="12"/>
  <c r="H2790" i="12"/>
  <c r="I2790" i="12"/>
  <c r="J2790" i="12"/>
  <c r="K2790" i="12"/>
  <c r="L2790" i="12"/>
  <c r="M2790" i="12"/>
  <c r="A2791" i="12"/>
  <c r="B2791" i="12"/>
  <c r="D2791" i="12"/>
  <c r="P2791" i="12" s="1"/>
  <c r="E2791" i="12"/>
  <c r="F2791" i="12"/>
  <c r="G2791" i="12"/>
  <c r="H2791" i="12"/>
  <c r="I2791" i="12"/>
  <c r="J2791" i="12"/>
  <c r="K2791" i="12"/>
  <c r="L2791" i="12"/>
  <c r="M2791" i="12"/>
  <c r="A2792" i="12"/>
  <c r="B2792" i="12"/>
  <c r="D2792" i="12"/>
  <c r="P2792" i="12" s="1"/>
  <c r="E2792" i="12"/>
  <c r="F2792" i="12"/>
  <c r="G2792" i="12"/>
  <c r="H2792" i="12"/>
  <c r="I2792" i="12"/>
  <c r="J2792" i="12"/>
  <c r="K2792" i="12"/>
  <c r="L2792" i="12"/>
  <c r="M2792" i="12"/>
  <c r="A2793" i="12"/>
  <c r="B2793" i="12"/>
  <c r="D2793" i="12"/>
  <c r="P2793" i="12" s="1"/>
  <c r="E2793" i="12"/>
  <c r="F2793" i="12"/>
  <c r="G2793" i="12"/>
  <c r="H2793" i="12"/>
  <c r="I2793" i="12"/>
  <c r="J2793" i="12"/>
  <c r="K2793" i="12"/>
  <c r="L2793" i="12"/>
  <c r="M2793" i="12"/>
  <c r="A2794" i="12"/>
  <c r="B2794" i="12"/>
  <c r="D2794" i="12"/>
  <c r="P2794" i="12" s="1"/>
  <c r="E2794" i="12"/>
  <c r="F2794" i="12"/>
  <c r="G2794" i="12"/>
  <c r="H2794" i="12"/>
  <c r="I2794" i="12"/>
  <c r="J2794" i="12"/>
  <c r="K2794" i="12"/>
  <c r="L2794" i="12"/>
  <c r="M2794" i="12"/>
  <c r="A2795" i="12"/>
  <c r="B2795" i="12"/>
  <c r="D2795" i="12"/>
  <c r="P2795" i="12" s="1"/>
  <c r="E2795" i="12"/>
  <c r="F2795" i="12"/>
  <c r="G2795" i="12"/>
  <c r="H2795" i="12"/>
  <c r="I2795" i="12"/>
  <c r="J2795" i="12"/>
  <c r="K2795" i="12"/>
  <c r="L2795" i="12"/>
  <c r="M2795" i="12"/>
  <c r="A2796" i="12"/>
  <c r="B2796" i="12"/>
  <c r="D2796" i="12"/>
  <c r="P2796" i="12" s="1"/>
  <c r="E2796" i="12"/>
  <c r="F2796" i="12"/>
  <c r="G2796" i="12"/>
  <c r="H2796" i="12"/>
  <c r="I2796" i="12"/>
  <c r="J2796" i="12"/>
  <c r="K2796" i="12"/>
  <c r="L2796" i="12"/>
  <c r="M2796" i="12"/>
  <c r="A2797" i="12"/>
  <c r="N2797" i="12" s="1"/>
  <c r="B2797" i="12"/>
  <c r="D2797" i="12"/>
  <c r="P2797" i="12" s="1"/>
  <c r="E2797" i="12"/>
  <c r="F2797" i="12"/>
  <c r="G2797" i="12"/>
  <c r="H2797" i="12"/>
  <c r="I2797" i="12"/>
  <c r="J2797" i="12"/>
  <c r="K2797" i="12"/>
  <c r="L2797" i="12"/>
  <c r="M2797" i="12"/>
  <c r="A2798" i="12"/>
  <c r="N2798" i="12" s="1"/>
  <c r="B2798" i="12"/>
  <c r="D2798" i="12"/>
  <c r="P2798" i="12" s="1"/>
  <c r="E2798" i="12"/>
  <c r="F2798" i="12"/>
  <c r="G2798" i="12"/>
  <c r="H2798" i="12"/>
  <c r="I2798" i="12"/>
  <c r="J2798" i="12"/>
  <c r="K2798" i="12"/>
  <c r="L2798" i="12"/>
  <c r="M2798" i="12"/>
  <c r="A2799" i="12"/>
  <c r="B2799" i="12"/>
  <c r="D2799" i="12"/>
  <c r="P2799" i="12" s="1"/>
  <c r="E2799" i="12"/>
  <c r="F2799" i="12"/>
  <c r="G2799" i="12"/>
  <c r="H2799" i="12"/>
  <c r="I2799" i="12"/>
  <c r="J2799" i="12"/>
  <c r="K2799" i="12"/>
  <c r="L2799" i="12"/>
  <c r="M2799" i="12"/>
  <c r="A2800" i="12"/>
  <c r="O2800" i="12" s="1"/>
  <c r="B2800" i="12"/>
  <c r="D2800" i="12"/>
  <c r="P2800" i="12" s="1"/>
  <c r="E2800" i="12"/>
  <c r="F2800" i="12"/>
  <c r="G2800" i="12"/>
  <c r="H2800" i="12"/>
  <c r="I2800" i="12"/>
  <c r="J2800" i="12"/>
  <c r="K2800" i="12"/>
  <c r="L2800" i="12"/>
  <c r="M2800" i="12"/>
  <c r="A2801" i="12"/>
  <c r="B2801" i="12"/>
  <c r="D2801" i="12"/>
  <c r="P2801" i="12" s="1"/>
  <c r="E2801" i="12"/>
  <c r="F2801" i="12"/>
  <c r="G2801" i="12"/>
  <c r="H2801" i="12"/>
  <c r="I2801" i="12"/>
  <c r="J2801" i="12"/>
  <c r="K2801" i="12"/>
  <c r="L2801" i="12"/>
  <c r="M2801" i="12"/>
  <c r="A2802" i="12"/>
  <c r="O2802" i="12" s="1"/>
  <c r="B2802" i="12"/>
  <c r="D2802" i="12"/>
  <c r="P2802" i="12" s="1"/>
  <c r="E2802" i="12"/>
  <c r="F2802" i="12"/>
  <c r="G2802" i="12"/>
  <c r="H2802" i="12"/>
  <c r="I2802" i="12"/>
  <c r="J2802" i="12"/>
  <c r="K2802" i="12"/>
  <c r="L2802" i="12"/>
  <c r="M2802" i="12"/>
  <c r="A2803" i="12"/>
  <c r="N2803" i="12" s="1"/>
  <c r="B2803" i="12"/>
  <c r="D2803" i="12"/>
  <c r="P2803" i="12" s="1"/>
  <c r="E2803" i="12"/>
  <c r="F2803" i="12"/>
  <c r="G2803" i="12"/>
  <c r="H2803" i="12"/>
  <c r="I2803" i="12"/>
  <c r="J2803" i="12"/>
  <c r="K2803" i="12"/>
  <c r="L2803" i="12"/>
  <c r="M2803" i="12"/>
  <c r="A2804" i="12"/>
  <c r="B2804" i="12"/>
  <c r="D2804" i="12"/>
  <c r="P2804" i="12" s="1"/>
  <c r="E2804" i="12"/>
  <c r="F2804" i="12"/>
  <c r="G2804" i="12"/>
  <c r="H2804" i="12"/>
  <c r="I2804" i="12"/>
  <c r="J2804" i="12"/>
  <c r="K2804" i="12"/>
  <c r="L2804" i="12"/>
  <c r="M2804" i="12"/>
  <c r="A2805" i="12"/>
  <c r="B2805" i="12"/>
  <c r="D2805" i="12"/>
  <c r="P2805" i="12" s="1"/>
  <c r="E2805" i="12"/>
  <c r="F2805" i="12"/>
  <c r="G2805" i="12"/>
  <c r="H2805" i="12"/>
  <c r="I2805" i="12"/>
  <c r="J2805" i="12"/>
  <c r="K2805" i="12"/>
  <c r="L2805" i="12"/>
  <c r="M2805" i="12"/>
  <c r="A2806" i="12"/>
  <c r="N2806" i="12" s="1"/>
  <c r="B2806" i="12"/>
  <c r="D2806" i="12"/>
  <c r="P2806" i="12" s="1"/>
  <c r="E2806" i="12"/>
  <c r="F2806" i="12"/>
  <c r="G2806" i="12"/>
  <c r="H2806" i="12"/>
  <c r="I2806" i="12"/>
  <c r="J2806" i="12"/>
  <c r="K2806" i="12"/>
  <c r="L2806" i="12"/>
  <c r="M2806" i="12"/>
  <c r="A2807" i="12"/>
  <c r="O2807" i="12" s="1"/>
  <c r="B2807" i="12"/>
  <c r="D2807" i="12"/>
  <c r="P2807" i="12" s="1"/>
  <c r="E2807" i="12"/>
  <c r="F2807" i="12"/>
  <c r="G2807" i="12"/>
  <c r="H2807" i="12"/>
  <c r="I2807" i="12"/>
  <c r="J2807" i="12"/>
  <c r="K2807" i="12"/>
  <c r="L2807" i="12"/>
  <c r="M2807" i="12"/>
  <c r="A2808" i="12"/>
  <c r="B2808" i="12"/>
  <c r="D2808" i="12"/>
  <c r="P2808" i="12" s="1"/>
  <c r="E2808" i="12"/>
  <c r="F2808" i="12"/>
  <c r="G2808" i="12"/>
  <c r="H2808" i="12"/>
  <c r="I2808" i="12"/>
  <c r="J2808" i="12"/>
  <c r="K2808" i="12"/>
  <c r="L2808" i="12"/>
  <c r="M2808" i="12"/>
  <c r="A2809" i="12"/>
  <c r="B2809" i="12"/>
  <c r="D2809" i="12"/>
  <c r="P2809" i="12" s="1"/>
  <c r="E2809" i="12"/>
  <c r="F2809" i="12"/>
  <c r="G2809" i="12"/>
  <c r="H2809" i="12"/>
  <c r="I2809" i="12"/>
  <c r="J2809" i="12"/>
  <c r="K2809" i="12"/>
  <c r="L2809" i="12"/>
  <c r="M2809" i="12"/>
  <c r="A2810" i="12"/>
  <c r="O2810" i="12" s="1"/>
  <c r="B2810" i="12"/>
  <c r="D2810" i="12"/>
  <c r="P2810" i="12" s="1"/>
  <c r="E2810" i="12"/>
  <c r="F2810" i="12"/>
  <c r="G2810" i="12"/>
  <c r="H2810" i="12"/>
  <c r="I2810" i="12"/>
  <c r="J2810" i="12"/>
  <c r="K2810" i="12"/>
  <c r="L2810" i="12"/>
  <c r="M2810" i="12"/>
  <c r="A2811" i="12"/>
  <c r="B2811" i="12"/>
  <c r="D2811" i="12"/>
  <c r="P2811" i="12" s="1"/>
  <c r="E2811" i="12"/>
  <c r="F2811" i="12"/>
  <c r="G2811" i="12"/>
  <c r="H2811" i="12"/>
  <c r="I2811" i="12"/>
  <c r="J2811" i="12"/>
  <c r="K2811" i="12"/>
  <c r="L2811" i="12"/>
  <c r="M2811" i="12"/>
  <c r="A2812" i="12"/>
  <c r="N2812" i="12" s="1"/>
  <c r="B2812" i="12"/>
  <c r="D2812" i="12"/>
  <c r="P2812" i="12" s="1"/>
  <c r="E2812" i="12"/>
  <c r="F2812" i="12"/>
  <c r="G2812" i="12"/>
  <c r="H2812" i="12"/>
  <c r="I2812" i="12"/>
  <c r="J2812" i="12"/>
  <c r="K2812" i="12"/>
  <c r="L2812" i="12"/>
  <c r="M2812" i="12"/>
  <c r="A2813" i="12"/>
  <c r="N2813" i="12" s="1"/>
  <c r="B2813" i="12"/>
  <c r="D2813" i="12"/>
  <c r="P2813" i="12" s="1"/>
  <c r="E2813" i="12"/>
  <c r="F2813" i="12"/>
  <c r="G2813" i="12"/>
  <c r="H2813" i="12"/>
  <c r="I2813" i="12"/>
  <c r="J2813" i="12"/>
  <c r="K2813" i="12"/>
  <c r="L2813" i="12"/>
  <c r="M2813" i="12"/>
  <c r="A2814" i="12"/>
  <c r="O2814" i="12" s="1"/>
  <c r="B2814" i="12"/>
  <c r="D2814" i="12"/>
  <c r="P2814" i="12" s="1"/>
  <c r="E2814" i="12"/>
  <c r="F2814" i="12"/>
  <c r="G2814" i="12"/>
  <c r="H2814" i="12"/>
  <c r="I2814" i="12"/>
  <c r="J2814" i="12"/>
  <c r="K2814" i="12"/>
  <c r="L2814" i="12"/>
  <c r="M2814" i="12"/>
  <c r="A2815" i="12"/>
  <c r="B2815" i="12"/>
  <c r="D2815" i="12"/>
  <c r="P2815" i="12" s="1"/>
  <c r="E2815" i="12"/>
  <c r="F2815" i="12"/>
  <c r="G2815" i="12"/>
  <c r="H2815" i="12"/>
  <c r="I2815" i="12"/>
  <c r="J2815" i="12"/>
  <c r="K2815" i="12"/>
  <c r="L2815" i="12"/>
  <c r="M2815" i="12"/>
  <c r="A2816" i="12"/>
  <c r="B2816" i="12"/>
  <c r="D2816" i="12"/>
  <c r="P2816" i="12" s="1"/>
  <c r="E2816" i="12"/>
  <c r="F2816" i="12"/>
  <c r="G2816" i="12"/>
  <c r="H2816" i="12"/>
  <c r="I2816" i="12"/>
  <c r="J2816" i="12"/>
  <c r="K2816" i="12"/>
  <c r="L2816" i="12"/>
  <c r="M2816" i="12"/>
  <c r="A2817" i="12"/>
  <c r="B2817" i="12"/>
  <c r="D2817" i="12"/>
  <c r="P2817" i="12" s="1"/>
  <c r="E2817" i="12"/>
  <c r="F2817" i="12"/>
  <c r="G2817" i="12"/>
  <c r="H2817" i="12"/>
  <c r="I2817" i="12"/>
  <c r="J2817" i="12"/>
  <c r="K2817" i="12"/>
  <c r="L2817" i="12"/>
  <c r="M2817" i="12"/>
  <c r="A2818" i="12"/>
  <c r="N2818" i="12" s="1"/>
  <c r="B2818" i="12"/>
  <c r="D2818" i="12"/>
  <c r="P2818" i="12" s="1"/>
  <c r="E2818" i="12"/>
  <c r="F2818" i="12"/>
  <c r="G2818" i="12"/>
  <c r="H2818" i="12"/>
  <c r="I2818" i="12"/>
  <c r="J2818" i="12"/>
  <c r="K2818" i="12"/>
  <c r="L2818" i="12"/>
  <c r="M2818" i="12"/>
  <c r="A2819" i="12"/>
  <c r="O2819" i="12" s="1"/>
  <c r="B2819" i="12"/>
  <c r="D2819" i="12"/>
  <c r="P2819" i="12" s="1"/>
  <c r="E2819" i="12"/>
  <c r="F2819" i="12"/>
  <c r="G2819" i="12"/>
  <c r="H2819" i="12"/>
  <c r="I2819" i="12"/>
  <c r="J2819" i="12"/>
  <c r="K2819" i="12"/>
  <c r="L2819" i="12"/>
  <c r="M2819" i="12"/>
  <c r="A2820" i="12"/>
  <c r="N2820" i="12" s="1"/>
  <c r="B2820" i="12"/>
  <c r="D2820" i="12"/>
  <c r="P2820" i="12" s="1"/>
  <c r="E2820" i="12"/>
  <c r="F2820" i="12"/>
  <c r="G2820" i="12"/>
  <c r="H2820" i="12"/>
  <c r="I2820" i="12"/>
  <c r="J2820" i="12"/>
  <c r="K2820" i="12"/>
  <c r="L2820" i="12"/>
  <c r="M2820" i="12"/>
  <c r="A2821" i="12"/>
  <c r="N2821" i="12" s="1"/>
  <c r="B2821" i="12"/>
  <c r="D2821" i="12"/>
  <c r="P2821" i="12" s="1"/>
  <c r="E2821" i="12"/>
  <c r="F2821" i="12"/>
  <c r="G2821" i="12"/>
  <c r="H2821" i="12"/>
  <c r="I2821" i="12"/>
  <c r="J2821" i="12"/>
  <c r="K2821" i="12"/>
  <c r="L2821" i="12"/>
  <c r="M2821" i="12"/>
  <c r="A2822" i="12"/>
  <c r="O2822" i="12" s="1"/>
  <c r="B2822" i="12"/>
  <c r="D2822" i="12"/>
  <c r="P2822" i="12" s="1"/>
  <c r="E2822" i="12"/>
  <c r="F2822" i="12"/>
  <c r="G2822" i="12"/>
  <c r="H2822" i="12"/>
  <c r="I2822" i="12"/>
  <c r="J2822" i="12"/>
  <c r="K2822" i="12"/>
  <c r="L2822" i="12"/>
  <c r="M2822" i="12"/>
  <c r="A2823" i="12"/>
  <c r="B2823" i="12"/>
  <c r="D2823" i="12"/>
  <c r="P2823" i="12" s="1"/>
  <c r="E2823" i="12"/>
  <c r="F2823" i="12"/>
  <c r="G2823" i="12"/>
  <c r="H2823" i="12"/>
  <c r="I2823" i="12"/>
  <c r="J2823" i="12"/>
  <c r="K2823" i="12"/>
  <c r="L2823" i="12"/>
  <c r="M2823" i="12"/>
  <c r="A2824" i="12"/>
  <c r="N2824" i="12" s="1"/>
  <c r="B2824" i="12"/>
  <c r="D2824" i="12"/>
  <c r="P2824" i="12" s="1"/>
  <c r="E2824" i="12"/>
  <c r="F2824" i="12"/>
  <c r="G2824" i="12"/>
  <c r="H2824" i="12"/>
  <c r="I2824" i="12"/>
  <c r="J2824" i="12"/>
  <c r="K2824" i="12"/>
  <c r="L2824" i="12"/>
  <c r="M2824" i="12"/>
  <c r="A2825" i="12"/>
  <c r="N2825" i="12" s="1"/>
  <c r="B2825" i="12"/>
  <c r="D2825" i="12"/>
  <c r="P2825" i="12" s="1"/>
  <c r="E2825" i="12"/>
  <c r="F2825" i="12"/>
  <c r="G2825" i="12"/>
  <c r="H2825" i="12"/>
  <c r="I2825" i="12"/>
  <c r="J2825" i="12"/>
  <c r="K2825" i="12"/>
  <c r="L2825" i="12"/>
  <c r="M2825" i="12"/>
  <c r="A2826" i="12"/>
  <c r="B2826" i="12"/>
  <c r="D2826" i="12"/>
  <c r="P2826" i="12" s="1"/>
  <c r="E2826" i="12"/>
  <c r="F2826" i="12"/>
  <c r="G2826" i="12"/>
  <c r="H2826" i="12"/>
  <c r="I2826" i="12"/>
  <c r="J2826" i="12"/>
  <c r="K2826" i="12"/>
  <c r="L2826" i="12"/>
  <c r="M2826" i="12"/>
  <c r="A2827" i="12"/>
  <c r="O2827" i="12" s="1"/>
  <c r="B2827" i="12"/>
  <c r="D2827" i="12"/>
  <c r="P2827" i="12" s="1"/>
  <c r="E2827" i="12"/>
  <c r="F2827" i="12"/>
  <c r="G2827" i="12"/>
  <c r="H2827" i="12"/>
  <c r="I2827" i="12"/>
  <c r="J2827" i="12"/>
  <c r="K2827" i="12"/>
  <c r="L2827" i="12"/>
  <c r="M2827" i="12"/>
  <c r="A2828" i="12"/>
  <c r="O2828" i="12" s="1"/>
  <c r="B2828" i="12"/>
  <c r="D2828" i="12"/>
  <c r="P2828" i="12" s="1"/>
  <c r="E2828" i="12"/>
  <c r="F2828" i="12"/>
  <c r="G2828" i="12"/>
  <c r="H2828" i="12"/>
  <c r="I2828" i="12"/>
  <c r="J2828" i="12"/>
  <c r="K2828" i="12"/>
  <c r="L2828" i="12"/>
  <c r="M2828" i="12"/>
  <c r="A2829" i="12"/>
  <c r="B2829" i="12"/>
  <c r="D2829" i="12"/>
  <c r="P2829" i="12" s="1"/>
  <c r="E2829" i="12"/>
  <c r="F2829" i="12"/>
  <c r="G2829" i="12"/>
  <c r="H2829" i="12"/>
  <c r="I2829" i="12"/>
  <c r="J2829" i="12"/>
  <c r="K2829" i="12"/>
  <c r="L2829" i="12"/>
  <c r="M2829" i="12"/>
  <c r="A2830" i="12"/>
  <c r="O2830" i="12" s="1"/>
  <c r="B2830" i="12"/>
  <c r="D2830" i="12"/>
  <c r="P2830" i="12" s="1"/>
  <c r="E2830" i="12"/>
  <c r="F2830" i="12"/>
  <c r="G2830" i="12"/>
  <c r="H2830" i="12"/>
  <c r="I2830" i="12"/>
  <c r="J2830" i="12"/>
  <c r="K2830" i="12"/>
  <c r="L2830" i="12"/>
  <c r="M2830" i="12"/>
  <c r="A2831" i="12"/>
  <c r="O2831" i="12" s="1"/>
  <c r="B2831" i="12"/>
  <c r="D2831" i="12"/>
  <c r="P2831" i="12" s="1"/>
  <c r="E2831" i="12"/>
  <c r="F2831" i="12"/>
  <c r="G2831" i="12"/>
  <c r="H2831" i="12"/>
  <c r="I2831" i="12"/>
  <c r="J2831" i="12"/>
  <c r="K2831" i="12"/>
  <c r="L2831" i="12"/>
  <c r="M2831" i="12"/>
  <c r="A2832" i="12"/>
  <c r="B2832" i="12"/>
  <c r="D2832" i="12"/>
  <c r="P2832" i="12" s="1"/>
  <c r="E2832" i="12"/>
  <c r="F2832" i="12"/>
  <c r="G2832" i="12"/>
  <c r="H2832" i="12"/>
  <c r="I2832" i="12"/>
  <c r="J2832" i="12"/>
  <c r="K2832" i="12"/>
  <c r="L2832" i="12"/>
  <c r="M2832" i="12"/>
  <c r="A2833" i="12"/>
  <c r="N2833" i="12" s="1"/>
  <c r="B2833" i="12"/>
  <c r="D2833" i="12"/>
  <c r="P2833" i="12" s="1"/>
  <c r="E2833" i="12"/>
  <c r="F2833" i="12"/>
  <c r="G2833" i="12"/>
  <c r="H2833" i="12"/>
  <c r="I2833" i="12"/>
  <c r="J2833" i="12"/>
  <c r="K2833" i="12"/>
  <c r="L2833" i="12"/>
  <c r="M2833" i="12"/>
  <c r="A2834" i="12"/>
  <c r="B2834" i="12"/>
  <c r="D2834" i="12"/>
  <c r="P2834" i="12" s="1"/>
  <c r="E2834" i="12"/>
  <c r="F2834" i="12"/>
  <c r="G2834" i="12"/>
  <c r="H2834" i="12"/>
  <c r="I2834" i="12"/>
  <c r="J2834" i="12"/>
  <c r="K2834" i="12"/>
  <c r="L2834" i="12"/>
  <c r="M2834" i="12"/>
  <c r="A2835" i="12"/>
  <c r="B2835" i="12"/>
  <c r="D2835" i="12"/>
  <c r="P2835" i="12" s="1"/>
  <c r="E2835" i="12"/>
  <c r="F2835" i="12"/>
  <c r="G2835" i="12"/>
  <c r="H2835" i="12"/>
  <c r="I2835" i="12"/>
  <c r="J2835" i="12"/>
  <c r="K2835" i="12"/>
  <c r="L2835" i="12"/>
  <c r="M2835" i="12"/>
  <c r="A2836" i="12"/>
  <c r="N2836" i="12" s="1"/>
  <c r="B2836" i="12"/>
  <c r="D2836" i="12"/>
  <c r="P2836" i="12" s="1"/>
  <c r="E2836" i="12"/>
  <c r="F2836" i="12"/>
  <c r="G2836" i="12"/>
  <c r="H2836" i="12"/>
  <c r="I2836" i="12"/>
  <c r="J2836" i="12"/>
  <c r="K2836" i="12"/>
  <c r="L2836" i="12"/>
  <c r="M2836" i="12"/>
  <c r="A2837" i="12"/>
  <c r="O2837" i="12" s="1"/>
  <c r="B2837" i="12"/>
  <c r="D2837" i="12"/>
  <c r="P2837" i="12" s="1"/>
  <c r="E2837" i="12"/>
  <c r="F2837" i="12"/>
  <c r="G2837" i="12"/>
  <c r="H2837" i="12"/>
  <c r="I2837" i="12"/>
  <c r="J2837" i="12"/>
  <c r="K2837" i="12"/>
  <c r="L2837" i="12"/>
  <c r="M2837" i="12"/>
  <c r="A2838" i="12"/>
  <c r="N2838" i="12" s="1"/>
  <c r="B2838" i="12"/>
  <c r="D2838" i="12"/>
  <c r="P2838" i="12" s="1"/>
  <c r="E2838" i="12"/>
  <c r="F2838" i="12"/>
  <c r="G2838" i="12"/>
  <c r="H2838" i="12"/>
  <c r="I2838" i="12"/>
  <c r="J2838" i="12"/>
  <c r="K2838" i="12"/>
  <c r="L2838" i="12"/>
  <c r="M2838" i="12"/>
  <c r="A2839" i="12"/>
  <c r="O2839" i="12" s="1"/>
  <c r="B2839" i="12"/>
  <c r="D2839" i="12"/>
  <c r="P2839" i="12" s="1"/>
  <c r="E2839" i="12"/>
  <c r="F2839" i="12"/>
  <c r="G2839" i="12"/>
  <c r="H2839" i="12"/>
  <c r="I2839" i="12"/>
  <c r="J2839" i="12"/>
  <c r="K2839" i="12"/>
  <c r="L2839" i="12"/>
  <c r="M2839" i="12"/>
  <c r="A2840" i="12"/>
  <c r="O2840" i="12" s="1"/>
  <c r="B2840" i="12"/>
  <c r="D2840" i="12"/>
  <c r="P2840" i="12" s="1"/>
  <c r="E2840" i="12"/>
  <c r="F2840" i="12"/>
  <c r="G2840" i="12"/>
  <c r="H2840" i="12"/>
  <c r="I2840" i="12"/>
  <c r="J2840" i="12"/>
  <c r="K2840" i="12"/>
  <c r="L2840" i="12"/>
  <c r="M2840" i="12"/>
  <c r="A2841" i="12"/>
  <c r="O2841" i="12" s="1"/>
  <c r="B2841" i="12"/>
  <c r="D2841" i="12"/>
  <c r="P2841" i="12" s="1"/>
  <c r="E2841" i="12"/>
  <c r="F2841" i="12"/>
  <c r="G2841" i="12"/>
  <c r="H2841" i="12"/>
  <c r="I2841" i="12"/>
  <c r="J2841" i="12"/>
  <c r="K2841" i="12"/>
  <c r="L2841" i="12"/>
  <c r="M2841" i="12"/>
  <c r="A2842" i="12"/>
  <c r="B2842" i="12"/>
  <c r="D2842" i="12"/>
  <c r="P2842" i="12" s="1"/>
  <c r="E2842" i="12"/>
  <c r="F2842" i="12"/>
  <c r="G2842" i="12"/>
  <c r="H2842" i="12"/>
  <c r="I2842" i="12"/>
  <c r="J2842" i="12"/>
  <c r="K2842" i="12"/>
  <c r="L2842" i="12"/>
  <c r="M2842" i="12"/>
  <c r="A2843" i="12"/>
  <c r="O2843" i="12" s="1"/>
  <c r="B2843" i="12"/>
  <c r="D2843" i="12"/>
  <c r="P2843" i="12" s="1"/>
  <c r="E2843" i="12"/>
  <c r="F2843" i="12"/>
  <c r="G2843" i="12"/>
  <c r="H2843" i="12"/>
  <c r="I2843" i="12"/>
  <c r="J2843" i="12"/>
  <c r="K2843" i="12"/>
  <c r="L2843" i="12"/>
  <c r="M2843" i="12"/>
  <c r="A2844" i="12"/>
  <c r="B2844" i="12"/>
  <c r="D2844" i="12"/>
  <c r="P2844" i="12" s="1"/>
  <c r="E2844" i="12"/>
  <c r="F2844" i="12"/>
  <c r="G2844" i="12"/>
  <c r="H2844" i="12"/>
  <c r="I2844" i="12"/>
  <c r="J2844" i="12"/>
  <c r="K2844" i="12"/>
  <c r="L2844" i="12"/>
  <c r="M2844" i="12"/>
  <c r="A2845" i="12"/>
  <c r="B2845" i="12"/>
  <c r="D2845" i="12"/>
  <c r="P2845" i="12" s="1"/>
  <c r="E2845" i="12"/>
  <c r="F2845" i="12"/>
  <c r="G2845" i="12"/>
  <c r="H2845" i="12"/>
  <c r="I2845" i="12"/>
  <c r="J2845" i="12"/>
  <c r="K2845" i="12"/>
  <c r="L2845" i="12"/>
  <c r="M2845" i="12"/>
  <c r="A2846" i="12"/>
  <c r="N2846" i="12" s="1"/>
  <c r="B2846" i="12"/>
  <c r="D2846" i="12"/>
  <c r="P2846" i="12" s="1"/>
  <c r="E2846" i="12"/>
  <c r="F2846" i="12"/>
  <c r="G2846" i="12"/>
  <c r="H2846" i="12"/>
  <c r="I2846" i="12"/>
  <c r="J2846" i="12"/>
  <c r="K2846" i="12"/>
  <c r="L2846" i="12"/>
  <c r="M2846" i="12"/>
  <c r="A2847" i="12"/>
  <c r="B2847" i="12"/>
  <c r="D2847" i="12"/>
  <c r="P2847" i="12" s="1"/>
  <c r="E2847" i="12"/>
  <c r="F2847" i="12"/>
  <c r="G2847" i="12"/>
  <c r="H2847" i="12"/>
  <c r="I2847" i="12"/>
  <c r="J2847" i="12"/>
  <c r="K2847" i="12"/>
  <c r="L2847" i="12"/>
  <c r="M2847" i="12"/>
  <c r="A2848" i="12"/>
  <c r="N2848" i="12" s="1"/>
  <c r="B2848" i="12"/>
  <c r="D2848" i="12"/>
  <c r="P2848" i="12" s="1"/>
  <c r="E2848" i="12"/>
  <c r="F2848" i="12"/>
  <c r="G2848" i="12"/>
  <c r="H2848" i="12"/>
  <c r="I2848" i="12"/>
  <c r="J2848" i="12"/>
  <c r="K2848" i="12"/>
  <c r="L2848" i="12"/>
  <c r="M2848" i="12"/>
  <c r="A2849" i="12"/>
  <c r="B2849" i="12"/>
  <c r="D2849" i="12"/>
  <c r="P2849" i="12" s="1"/>
  <c r="E2849" i="12"/>
  <c r="F2849" i="12"/>
  <c r="G2849" i="12"/>
  <c r="H2849" i="12"/>
  <c r="I2849" i="12"/>
  <c r="J2849" i="12"/>
  <c r="K2849" i="12"/>
  <c r="L2849" i="12"/>
  <c r="M2849" i="12"/>
  <c r="A2850" i="12"/>
  <c r="B2850" i="12"/>
  <c r="D2850" i="12"/>
  <c r="P2850" i="12" s="1"/>
  <c r="E2850" i="12"/>
  <c r="F2850" i="12"/>
  <c r="G2850" i="12"/>
  <c r="H2850" i="12"/>
  <c r="I2850" i="12"/>
  <c r="J2850" i="12"/>
  <c r="K2850" i="12"/>
  <c r="L2850" i="12"/>
  <c r="M2850" i="12"/>
  <c r="A2851" i="12"/>
  <c r="N2851" i="12" s="1"/>
  <c r="B2851" i="12"/>
  <c r="D2851" i="12"/>
  <c r="P2851" i="12" s="1"/>
  <c r="E2851" i="12"/>
  <c r="F2851" i="12"/>
  <c r="G2851" i="12"/>
  <c r="H2851" i="12"/>
  <c r="I2851" i="12"/>
  <c r="J2851" i="12"/>
  <c r="K2851" i="12"/>
  <c r="L2851" i="12"/>
  <c r="M2851" i="12"/>
  <c r="A2852" i="12"/>
  <c r="B2852" i="12"/>
  <c r="D2852" i="12"/>
  <c r="P2852" i="12" s="1"/>
  <c r="E2852" i="12"/>
  <c r="F2852" i="12"/>
  <c r="G2852" i="12"/>
  <c r="H2852" i="12"/>
  <c r="I2852" i="12"/>
  <c r="J2852" i="12"/>
  <c r="K2852" i="12"/>
  <c r="L2852" i="12"/>
  <c r="M2852" i="12"/>
  <c r="A2853" i="12"/>
  <c r="N2853" i="12" s="1"/>
  <c r="B2853" i="12"/>
  <c r="D2853" i="12"/>
  <c r="P2853" i="12" s="1"/>
  <c r="E2853" i="12"/>
  <c r="F2853" i="12"/>
  <c r="G2853" i="12"/>
  <c r="H2853" i="12"/>
  <c r="I2853" i="12"/>
  <c r="J2853" i="12"/>
  <c r="K2853" i="12"/>
  <c r="L2853" i="12"/>
  <c r="M2853" i="12"/>
  <c r="A2854" i="12"/>
  <c r="B2854" i="12"/>
  <c r="D2854" i="12"/>
  <c r="P2854" i="12" s="1"/>
  <c r="E2854" i="12"/>
  <c r="F2854" i="12"/>
  <c r="G2854" i="12"/>
  <c r="H2854" i="12"/>
  <c r="I2854" i="12"/>
  <c r="J2854" i="12"/>
  <c r="K2854" i="12"/>
  <c r="L2854" i="12"/>
  <c r="M2854" i="12"/>
  <c r="A2855" i="12"/>
  <c r="B2855" i="12"/>
  <c r="D2855" i="12"/>
  <c r="P2855" i="12" s="1"/>
  <c r="E2855" i="12"/>
  <c r="F2855" i="12"/>
  <c r="G2855" i="12"/>
  <c r="H2855" i="12"/>
  <c r="I2855" i="12"/>
  <c r="J2855" i="12"/>
  <c r="K2855" i="12"/>
  <c r="L2855" i="12"/>
  <c r="M2855" i="12"/>
  <c r="A2856" i="12"/>
  <c r="B2856" i="12"/>
  <c r="D2856" i="12"/>
  <c r="P2856" i="12" s="1"/>
  <c r="E2856" i="12"/>
  <c r="F2856" i="12"/>
  <c r="G2856" i="12"/>
  <c r="H2856" i="12"/>
  <c r="I2856" i="12"/>
  <c r="J2856" i="12"/>
  <c r="K2856" i="12"/>
  <c r="L2856" i="12"/>
  <c r="M2856" i="12"/>
  <c r="A2857" i="12"/>
  <c r="O2857" i="12" s="1"/>
  <c r="B2857" i="12"/>
  <c r="D2857" i="12"/>
  <c r="P2857" i="12" s="1"/>
  <c r="E2857" i="12"/>
  <c r="F2857" i="12"/>
  <c r="G2857" i="12"/>
  <c r="H2857" i="12"/>
  <c r="I2857" i="12"/>
  <c r="J2857" i="12"/>
  <c r="K2857" i="12"/>
  <c r="L2857" i="12"/>
  <c r="M2857" i="12"/>
  <c r="A2858" i="12"/>
  <c r="O2858" i="12" s="1"/>
  <c r="B2858" i="12"/>
  <c r="D2858" i="12"/>
  <c r="P2858" i="12" s="1"/>
  <c r="E2858" i="12"/>
  <c r="F2858" i="12"/>
  <c r="G2858" i="12"/>
  <c r="H2858" i="12"/>
  <c r="I2858" i="12"/>
  <c r="J2858" i="12"/>
  <c r="K2858" i="12"/>
  <c r="L2858" i="12"/>
  <c r="M2858" i="12"/>
  <c r="A2859" i="12"/>
  <c r="N2859" i="12" s="1"/>
  <c r="B2859" i="12"/>
  <c r="D2859" i="12"/>
  <c r="P2859" i="12" s="1"/>
  <c r="E2859" i="12"/>
  <c r="F2859" i="12"/>
  <c r="G2859" i="12"/>
  <c r="H2859" i="12"/>
  <c r="I2859" i="12"/>
  <c r="J2859" i="12"/>
  <c r="K2859" i="12"/>
  <c r="L2859" i="12"/>
  <c r="M2859" i="12"/>
  <c r="A2860" i="12"/>
  <c r="O2860" i="12" s="1"/>
  <c r="B2860" i="12"/>
  <c r="D2860" i="12"/>
  <c r="P2860" i="12" s="1"/>
  <c r="E2860" i="12"/>
  <c r="F2860" i="12"/>
  <c r="G2860" i="12"/>
  <c r="H2860" i="12"/>
  <c r="I2860" i="12"/>
  <c r="J2860" i="12"/>
  <c r="K2860" i="12"/>
  <c r="L2860" i="12"/>
  <c r="M2860" i="12"/>
  <c r="A2861" i="12"/>
  <c r="O2861" i="12" s="1"/>
  <c r="B2861" i="12"/>
  <c r="D2861" i="12"/>
  <c r="P2861" i="12" s="1"/>
  <c r="E2861" i="12"/>
  <c r="F2861" i="12"/>
  <c r="G2861" i="12"/>
  <c r="H2861" i="12"/>
  <c r="I2861" i="12"/>
  <c r="J2861" i="12"/>
  <c r="K2861" i="12"/>
  <c r="L2861" i="12"/>
  <c r="M2861" i="12"/>
  <c r="A2862" i="12"/>
  <c r="N2862" i="12" s="1"/>
  <c r="B2862" i="12"/>
  <c r="D2862" i="12"/>
  <c r="P2862" i="12" s="1"/>
  <c r="E2862" i="12"/>
  <c r="F2862" i="12"/>
  <c r="G2862" i="12"/>
  <c r="H2862" i="12"/>
  <c r="I2862" i="12"/>
  <c r="J2862" i="12"/>
  <c r="K2862" i="12"/>
  <c r="L2862" i="12"/>
  <c r="M2862" i="12"/>
  <c r="A2863" i="12"/>
  <c r="N2863" i="12" s="1"/>
  <c r="B2863" i="12"/>
  <c r="D2863" i="12"/>
  <c r="P2863" i="12" s="1"/>
  <c r="E2863" i="12"/>
  <c r="F2863" i="12"/>
  <c r="G2863" i="12"/>
  <c r="H2863" i="12"/>
  <c r="I2863" i="12"/>
  <c r="J2863" i="12"/>
  <c r="K2863" i="12"/>
  <c r="L2863" i="12"/>
  <c r="M2863" i="12"/>
  <c r="A2864" i="12"/>
  <c r="B2864" i="12"/>
  <c r="D2864" i="12"/>
  <c r="P2864" i="12" s="1"/>
  <c r="E2864" i="12"/>
  <c r="F2864" i="12"/>
  <c r="G2864" i="12"/>
  <c r="H2864" i="12"/>
  <c r="I2864" i="12"/>
  <c r="J2864" i="12"/>
  <c r="K2864" i="12"/>
  <c r="L2864" i="12"/>
  <c r="M2864" i="12"/>
  <c r="A2865" i="12"/>
  <c r="N2865" i="12" s="1"/>
  <c r="B2865" i="12"/>
  <c r="D2865" i="12"/>
  <c r="P2865" i="12" s="1"/>
  <c r="E2865" i="12"/>
  <c r="F2865" i="12"/>
  <c r="G2865" i="12"/>
  <c r="H2865" i="12"/>
  <c r="I2865" i="12"/>
  <c r="J2865" i="12"/>
  <c r="K2865" i="12"/>
  <c r="L2865" i="12"/>
  <c r="M2865" i="12"/>
  <c r="A2866" i="12"/>
  <c r="O2866" i="12" s="1"/>
  <c r="B2866" i="12"/>
  <c r="D2866" i="12"/>
  <c r="P2866" i="12" s="1"/>
  <c r="E2866" i="12"/>
  <c r="F2866" i="12"/>
  <c r="G2866" i="12"/>
  <c r="H2866" i="12"/>
  <c r="I2866" i="12"/>
  <c r="J2866" i="12"/>
  <c r="K2866" i="12"/>
  <c r="L2866" i="12"/>
  <c r="M2866" i="12"/>
  <c r="A2867" i="12"/>
  <c r="O2867" i="12" s="1"/>
  <c r="B2867" i="12"/>
  <c r="D2867" i="12"/>
  <c r="P2867" i="12" s="1"/>
  <c r="E2867" i="12"/>
  <c r="F2867" i="12"/>
  <c r="G2867" i="12"/>
  <c r="H2867" i="12"/>
  <c r="I2867" i="12"/>
  <c r="J2867" i="12"/>
  <c r="K2867" i="12"/>
  <c r="L2867" i="12"/>
  <c r="M2867" i="12"/>
  <c r="A2868" i="12"/>
  <c r="O2868" i="12" s="1"/>
  <c r="B2868" i="12"/>
  <c r="D2868" i="12"/>
  <c r="P2868" i="12" s="1"/>
  <c r="E2868" i="12"/>
  <c r="F2868" i="12"/>
  <c r="G2868" i="12"/>
  <c r="H2868" i="12"/>
  <c r="I2868" i="12"/>
  <c r="J2868" i="12"/>
  <c r="K2868" i="12"/>
  <c r="L2868" i="12"/>
  <c r="M2868" i="12"/>
  <c r="A2869" i="12"/>
  <c r="O2869" i="12" s="1"/>
  <c r="B2869" i="12"/>
  <c r="D2869" i="12"/>
  <c r="P2869" i="12" s="1"/>
  <c r="E2869" i="12"/>
  <c r="F2869" i="12"/>
  <c r="G2869" i="12"/>
  <c r="H2869" i="12"/>
  <c r="I2869" i="12"/>
  <c r="J2869" i="12"/>
  <c r="K2869" i="12"/>
  <c r="L2869" i="12"/>
  <c r="M2869" i="12"/>
  <c r="A2870" i="12"/>
  <c r="B2870" i="12"/>
  <c r="D2870" i="12"/>
  <c r="P2870" i="12" s="1"/>
  <c r="E2870" i="12"/>
  <c r="F2870" i="12"/>
  <c r="G2870" i="12"/>
  <c r="H2870" i="12"/>
  <c r="I2870" i="12"/>
  <c r="J2870" i="12"/>
  <c r="K2870" i="12"/>
  <c r="L2870" i="12"/>
  <c r="M2870" i="12"/>
  <c r="A2871" i="12"/>
  <c r="O2871" i="12" s="1"/>
  <c r="B2871" i="12"/>
  <c r="D2871" i="12"/>
  <c r="P2871" i="12" s="1"/>
  <c r="E2871" i="12"/>
  <c r="F2871" i="12"/>
  <c r="G2871" i="12"/>
  <c r="H2871" i="12"/>
  <c r="I2871" i="12"/>
  <c r="J2871" i="12"/>
  <c r="K2871" i="12"/>
  <c r="L2871" i="12"/>
  <c r="M2871" i="12"/>
  <c r="A2872" i="12"/>
  <c r="B2872" i="12"/>
  <c r="D2872" i="12"/>
  <c r="P2872" i="12" s="1"/>
  <c r="E2872" i="12"/>
  <c r="F2872" i="12"/>
  <c r="G2872" i="12"/>
  <c r="H2872" i="12"/>
  <c r="I2872" i="12"/>
  <c r="J2872" i="12"/>
  <c r="K2872" i="12"/>
  <c r="L2872" i="12"/>
  <c r="M2872" i="12"/>
  <c r="A2873" i="12"/>
  <c r="B2873" i="12"/>
  <c r="D2873" i="12"/>
  <c r="P2873" i="12" s="1"/>
  <c r="E2873" i="12"/>
  <c r="F2873" i="12"/>
  <c r="G2873" i="12"/>
  <c r="H2873" i="12"/>
  <c r="I2873" i="12"/>
  <c r="J2873" i="12"/>
  <c r="K2873" i="12"/>
  <c r="L2873" i="12"/>
  <c r="M2873" i="12"/>
  <c r="A2874" i="12"/>
  <c r="O2874" i="12" s="1"/>
  <c r="B2874" i="12"/>
  <c r="D2874" i="12"/>
  <c r="P2874" i="12" s="1"/>
  <c r="E2874" i="12"/>
  <c r="F2874" i="12"/>
  <c r="G2874" i="12"/>
  <c r="H2874" i="12"/>
  <c r="I2874" i="12"/>
  <c r="J2874" i="12"/>
  <c r="K2874" i="12"/>
  <c r="L2874" i="12"/>
  <c r="M2874" i="12"/>
  <c r="A2875" i="12"/>
  <c r="N2875" i="12" s="1"/>
  <c r="B2875" i="12"/>
  <c r="D2875" i="12"/>
  <c r="P2875" i="12" s="1"/>
  <c r="E2875" i="12"/>
  <c r="F2875" i="12"/>
  <c r="G2875" i="12"/>
  <c r="H2875" i="12"/>
  <c r="I2875" i="12"/>
  <c r="J2875" i="12"/>
  <c r="K2875" i="12"/>
  <c r="L2875" i="12"/>
  <c r="M2875" i="12"/>
  <c r="A2876" i="12"/>
  <c r="N2876" i="12" s="1"/>
  <c r="B2876" i="12"/>
  <c r="D2876" i="12"/>
  <c r="P2876" i="12" s="1"/>
  <c r="E2876" i="12"/>
  <c r="F2876" i="12"/>
  <c r="G2876" i="12"/>
  <c r="H2876" i="12"/>
  <c r="I2876" i="12"/>
  <c r="J2876" i="12"/>
  <c r="K2876" i="12"/>
  <c r="L2876" i="12"/>
  <c r="M2876" i="12"/>
  <c r="A2877" i="12"/>
  <c r="B2877" i="12"/>
  <c r="D2877" i="12"/>
  <c r="P2877" i="12" s="1"/>
  <c r="E2877" i="12"/>
  <c r="F2877" i="12"/>
  <c r="G2877" i="12"/>
  <c r="H2877" i="12"/>
  <c r="I2877" i="12"/>
  <c r="J2877" i="12"/>
  <c r="K2877" i="12"/>
  <c r="L2877" i="12"/>
  <c r="M2877" i="12"/>
  <c r="A2878" i="12"/>
  <c r="B2878" i="12"/>
  <c r="D2878" i="12"/>
  <c r="P2878" i="12" s="1"/>
  <c r="E2878" i="12"/>
  <c r="F2878" i="12"/>
  <c r="G2878" i="12"/>
  <c r="H2878" i="12"/>
  <c r="I2878" i="12"/>
  <c r="J2878" i="12"/>
  <c r="K2878" i="12"/>
  <c r="L2878" i="12"/>
  <c r="M2878" i="12"/>
  <c r="A2879" i="12"/>
  <c r="B2879" i="12"/>
  <c r="D2879" i="12"/>
  <c r="P2879" i="12" s="1"/>
  <c r="E2879" i="12"/>
  <c r="F2879" i="12"/>
  <c r="G2879" i="12"/>
  <c r="H2879" i="12"/>
  <c r="I2879" i="12"/>
  <c r="J2879" i="12"/>
  <c r="K2879" i="12"/>
  <c r="L2879" i="12"/>
  <c r="M2879" i="12"/>
  <c r="A2880" i="12"/>
  <c r="B2880" i="12"/>
  <c r="D2880" i="12"/>
  <c r="P2880" i="12" s="1"/>
  <c r="E2880" i="12"/>
  <c r="F2880" i="12"/>
  <c r="G2880" i="12"/>
  <c r="H2880" i="12"/>
  <c r="I2880" i="12"/>
  <c r="J2880" i="12"/>
  <c r="K2880" i="12"/>
  <c r="L2880" i="12"/>
  <c r="M2880" i="12"/>
  <c r="A2881" i="12"/>
  <c r="N2881" i="12" s="1"/>
  <c r="B2881" i="12"/>
  <c r="D2881" i="12"/>
  <c r="P2881" i="12" s="1"/>
  <c r="E2881" i="12"/>
  <c r="F2881" i="12"/>
  <c r="G2881" i="12"/>
  <c r="H2881" i="12"/>
  <c r="I2881" i="12"/>
  <c r="J2881" i="12"/>
  <c r="K2881" i="12"/>
  <c r="L2881" i="12"/>
  <c r="M2881" i="12"/>
  <c r="A2882" i="12"/>
  <c r="B2882" i="12"/>
  <c r="D2882" i="12"/>
  <c r="P2882" i="12" s="1"/>
  <c r="E2882" i="12"/>
  <c r="F2882" i="12"/>
  <c r="G2882" i="12"/>
  <c r="H2882" i="12"/>
  <c r="I2882" i="12"/>
  <c r="J2882" i="12"/>
  <c r="K2882" i="12"/>
  <c r="L2882" i="12"/>
  <c r="M2882" i="12"/>
  <c r="A2883" i="12"/>
  <c r="N2883" i="12" s="1"/>
  <c r="B2883" i="12"/>
  <c r="D2883" i="12"/>
  <c r="P2883" i="12" s="1"/>
  <c r="E2883" i="12"/>
  <c r="F2883" i="12"/>
  <c r="G2883" i="12"/>
  <c r="H2883" i="12"/>
  <c r="I2883" i="12"/>
  <c r="J2883" i="12"/>
  <c r="K2883" i="12"/>
  <c r="L2883" i="12"/>
  <c r="M2883" i="12"/>
  <c r="A2884" i="12"/>
  <c r="O2884" i="12" s="1"/>
  <c r="B2884" i="12"/>
  <c r="D2884" i="12"/>
  <c r="P2884" i="12" s="1"/>
  <c r="E2884" i="12"/>
  <c r="F2884" i="12"/>
  <c r="G2884" i="12"/>
  <c r="H2884" i="12"/>
  <c r="I2884" i="12"/>
  <c r="J2884" i="12"/>
  <c r="K2884" i="12"/>
  <c r="L2884" i="12"/>
  <c r="M2884" i="12"/>
  <c r="A2885" i="12"/>
  <c r="B2885" i="12"/>
  <c r="D2885" i="12"/>
  <c r="P2885" i="12" s="1"/>
  <c r="E2885" i="12"/>
  <c r="F2885" i="12"/>
  <c r="G2885" i="12"/>
  <c r="H2885" i="12"/>
  <c r="I2885" i="12"/>
  <c r="J2885" i="12"/>
  <c r="K2885" i="12"/>
  <c r="L2885" i="12"/>
  <c r="M2885" i="12"/>
  <c r="A2886" i="12"/>
  <c r="N2886" i="12" s="1"/>
  <c r="B2886" i="12"/>
  <c r="D2886" i="12"/>
  <c r="P2886" i="12" s="1"/>
  <c r="E2886" i="12"/>
  <c r="F2886" i="12"/>
  <c r="G2886" i="12"/>
  <c r="H2886" i="12"/>
  <c r="I2886" i="12"/>
  <c r="J2886" i="12"/>
  <c r="K2886" i="12"/>
  <c r="L2886" i="12"/>
  <c r="M2886" i="12"/>
  <c r="A2887" i="12"/>
  <c r="B2887" i="12"/>
  <c r="D2887" i="12"/>
  <c r="P2887" i="12" s="1"/>
  <c r="E2887" i="12"/>
  <c r="F2887" i="12"/>
  <c r="G2887" i="12"/>
  <c r="H2887" i="12"/>
  <c r="I2887" i="12"/>
  <c r="J2887" i="12"/>
  <c r="K2887" i="12"/>
  <c r="L2887" i="12"/>
  <c r="M2887" i="12"/>
  <c r="A2888" i="12"/>
  <c r="N2888" i="12" s="1"/>
  <c r="B2888" i="12"/>
  <c r="D2888" i="12"/>
  <c r="P2888" i="12" s="1"/>
  <c r="E2888" i="12"/>
  <c r="F2888" i="12"/>
  <c r="G2888" i="12"/>
  <c r="H2888" i="12"/>
  <c r="I2888" i="12"/>
  <c r="J2888" i="12"/>
  <c r="K2888" i="12"/>
  <c r="L2888" i="12"/>
  <c r="M2888" i="12"/>
  <c r="A2889" i="12"/>
  <c r="B2889" i="12"/>
  <c r="D2889" i="12"/>
  <c r="P2889" i="12" s="1"/>
  <c r="E2889" i="12"/>
  <c r="F2889" i="12"/>
  <c r="G2889" i="12"/>
  <c r="H2889" i="12"/>
  <c r="I2889" i="12"/>
  <c r="J2889" i="12"/>
  <c r="K2889" i="12"/>
  <c r="L2889" i="12"/>
  <c r="M2889" i="12"/>
  <c r="A2890" i="12"/>
  <c r="O2890" i="12" s="1"/>
  <c r="B2890" i="12"/>
  <c r="D2890" i="12"/>
  <c r="P2890" i="12" s="1"/>
  <c r="E2890" i="12"/>
  <c r="F2890" i="12"/>
  <c r="G2890" i="12"/>
  <c r="H2890" i="12"/>
  <c r="I2890" i="12"/>
  <c r="J2890" i="12"/>
  <c r="K2890" i="12"/>
  <c r="L2890" i="12"/>
  <c r="M2890" i="12"/>
  <c r="A2891" i="12"/>
  <c r="B2891" i="12"/>
  <c r="D2891" i="12"/>
  <c r="P2891" i="12" s="1"/>
  <c r="E2891" i="12"/>
  <c r="F2891" i="12"/>
  <c r="G2891" i="12"/>
  <c r="H2891" i="12"/>
  <c r="I2891" i="12"/>
  <c r="J2891" i="12"/>
  <c r="K2891" i="12"/>
  <c r="L2891" i="12"/>
  <c r="M2891" i="12"/>
  <c r="A2892" i="12"/>
  <c r="B2892" i="12"/>
  <c r="D2892" i="12"/>
  <c r="P2892" i="12" s="1"/>
  <c r="E2892" i="12"/>
  <c r="F2892" i="12"/>
  <c r="G2892" i="12"/>
  <c r="H2892" i="12"/>
  <c r="I2892" i="12"/>
  <c r="J2892" i="12"/>
  <c r="K2892" i="12"/>
  <c r="L2892" i="12"/>
  <c r="M2892" i="12"/>
  <c r="A2893" i="12"/>
  <c r="O2893" i="12" s="1"/>
  <c r="B2893" i="12"/>
  <c r="D2893" i="12"/>
  <c r="P2893" i="12" s="1"/>
  <c r="E2893" i="12"/>
  <c r="F2893" i="12"/>
  <c r="G2893" i="12"/>
  <c r="H2893" i="12"/>
  <c r="I2893" i="12"/>
  <c r="J2893" i="12"/>
  <c r="K2893" i="12"/>
  <c r="L2893" i="12"/>
  <c r="M2893" i="12"/>
  <c r="A2894" i="12"/>
  <c r="B2894" i="12"/>
  <c r="D2894" i="12"/>
  <c r="P2894" i="12" s="1"/>
  <c r="E2894" i="12"/>
  <c r="F2894" i="12"/>
  <c r="G2894" i="12"/>
  <c r="H2894" i="12"/>
  <c r="I2894" i="12"/>
  <c r="J2894" i="12"/>
  <c r="K2894" i="12"/>
  <c r="L2894" i="12"/>
  <c r="M2894" i="12"/>
  <c r="A2895" i="12"/>
  <c r="N2895" i="12" s="1"/>
  <c r="B2895" i="12"/>
  <c r="D2895" i="12"/>
  <c r="P2895" i="12" s="1"/>
  <c r="E2895" i="12"/>
  <c r="F2895" i="12"/>
  <c r="G2895" i="12"/>
  <c r="H2895" i="12"/>
  <c r="I2895" i="12"/>
  <c r="J2895" i="12"/>
  <c r="K2895" i="12"/>
  <c r="L2895" i="12"/>
  <c r="M2895" i="12"/>
  <c r="A2896" i="12"/>
  <c r="B2896" i="12"/>
  <c r="D2896" i="12"/>
  <c r="P2896" i="12" s="1"/>
  <c r="E2896" i="12"/>
  <c r="F2896" i="12"/>
  <c r="G2896" i="12"/>
  <c r="H2896" i="12"/>
  <c r="I2896" i="12"/>
  <c r="J2896" i="12"/>
  <c r="K2896" i="12"/>
  <c r="L2896" i="12"/>
  <c r="M2896" i="12"/>
  <c r="A2897" i="12"/>
  <c r="B2897" i="12"/>
  <c r="D2897" i="12"/>
  <c r="P2897" i="12" s="1"/>
  <c r="E2897" i="12"/>
  <c r="F2897" i="12"/>
  <c r="G2897" i="12"/>
  <c r="H2897" i="12"/>
  <c r="I2897" i="12"/>
  <c r="J2897" i="12"/>
  <c r="K2897" i="12"/>
  <c r="L2897" i="12"/>
  <c r="M2897" i="12"/>
  <c r="A2898" i="12"/>
  <c r="N2898" i="12" s="1"/>
  <c r="B2898" i="12"/>
  <c r="D2898" i="12"/>
  <c r="P2898" i="12" s="1"/>
  <c r="E2898" i="12"/>
  <c r="F2898" i="12"/>
  <c r="G2898" i="12"/>
  <c r="H2898" i="12"/>
  <c r="I2898" i="12"/>
  <c r="J2898" i="12"/>
  <c r="K2898" i="12"/>
  <c r="L2898" i="12"/>
  <c r="M2898" i="12"/>
  <c r="A2899" i="12"/>
  <c r="N2899" i="12" s="1"/>
  <c r="B2899" i="12"/>
  <c r="D2899" i="12"/>
  <c r="P2899" i="12" s="1"/>
  <c r="E2899" i="12"/>
  <c r="F2899" i="12"/>
  <c r="G2899" i="12"/>
  <c r="H2899" i="12"/>
  <c r="I2899" i="12"/>
  <c r="J2899" i="12"/>
  <c r="K2899" i="12"/>
  <c r="L2899" i="12"/>
  <c r="M2899" i="12"/>
  <c r="A2900" i="12"/>
  <c r="B2900" i="12"/>
  <c r="D2900" i="12"/>
  <c r="P2900" i="12" s="1"/>
  <c r="E2900" i="12"/>
  <c r="F2900" i="12"/>
  <c r="G2900" i="12"/>
  <c r="H2900" i="12"/>
  <c r="I2900" i="12"/>
  <c r="J2900" i="12"/>
  <c r="K2900" i="12"/>
  <c r="L2900" i="12"/>
  <c r="M2900" i="12"/>
  <c r="A2901" i="12"/>
  <c r="O2901" i="12" s="1"/>
  <c r="B2901" i="12"/>
  <c r="E2901" i="12"/>
  <c r="F2901" i="12"/>
  <c r="G2901" i="12"/>
  <c r="H2901" i="12"/>
  <c r="I2901" i="12"/>
  <c r="J2901" i="12"/>
  <c r="K2901" i="12"/>
  <c r="L2901" i="12"/>
  <c r="A2907" i="12"/>
  <c r="N2907" i="12" s="1"/>
  <c r="B2907" i="12"/>
  <c r="E2907" i="12"/>
  <c r="F2907" i="12"/>
  <c r="G2907" i="12"/>
  <c r="H2907" i="12"/>
  <c r="I2907" i="12"/>
  <c r="J2907" i="12"/>
  <c r="K2907" i="12"/>
  <c r="L2907" i="12"/>
  <c r="I2908" i="12"/>
  <c r="A2923" i="12"/>
  <c r="O2923" i="12" s="1"/>
  <c r="B2923" i="12"/>
  <c r="D2923" i="12"/>
  <c r="P2923" i="12" s="1"/>
  <c r="E2923" i="12"/>
  <c r="F2923" i="12"/>
  <c r="G2923" i="12"/>
  <c r="H2923" i="12"/>
  <c r="I2923" i="12"/>
  <c r="J2923" i="12"/>
  <c r="K2923" i="12"/>
  <c r="L2923" i="12"/>
  <c r="M2923" i="12"/>
  <c r="A2924" i="12"/>
  <c r="O2924" i="12" s="1"/>
  <c r="B2924" i="12"/>
  <c r="D2924" i="12"/>
  <c r="P2924" i="12" s="1"/>
  <c r="E2924" i="12"/>
  <c r="F2924" i="12"/>
  <c r="G2924" i="12"/>
  <c r="H2924" i="12"/>
  <c r="I2924" i="12"/>
  <c r="J2924" i="12"/>
  <c r="K2924" i="12"/>
  <c r="L2924" i="12"/>
  <c r="M2924" i="12"/>
  <c r="A2925" i="12"/>
  <c r="O2925" i="12" s="1"/>
  <c r="B2925" i="12"/>
  <c r="D2925" i="12"/>
  <c r="P2925" i="12" s="1"/>
  <c r="E2925" i="12"/>
  <c r="F2925" i="12"/>
  <c r="G2925" i="12"/>
  <c r="H2925" i="12"/>
  <c r="I2925" i="12"/>
  <c r="J2925" i="12"/>
  <c r="K2925" i="12"/>
  <c r="L2925" i="12"/>
  <c r="M2925" i="12"/>
  <c r="A2926" i="12"/>
  <c r="N2926" i="12" s="1"/>
  <c r="B2926" i="12"/>
  <c r="D2926" i="12"/>
  <c r="P2926" i="12" s="1"/>
  <c r="E2926" i="12"/>
  <c r="F2926" i="12"/>
  <c r="G2926" i="12"/>
  <c r="H2926" i="12"/>
  <c r="I2926" i="12"/>
  <c r="J2926" i="12"/>
  <c r="K2926" i="12"/>
  <c r="L2926" i="12"/>
  <c r="M2926" i="12"/>
  <c r="A2927" i="12"/>
  <c r="N2927" i="12" s="1"/>
  <c r="B2927" i="12"/>
  <c r="D2927" i="12"/>
  <c r="P2927" i="12" s="1"/>
  <c r="E2927" i="12"/>
  <c r="F2927" i="12"/>
  <c r="G2927" i="12"/>
  <c r="H2927" i="12"/>
  <c r="I2927" i="12"/>
  <c r="J2927" i="12"/>
  <c r="K2927" i="12"/>
  <c r="L2927" i="12"/>
  <c r="M2927" i="12"/>
  <c r="A2928" i="12"/>
  <c r="N2928" i="12" s="1"/>
  <c r="B2928" i="12"/>
  <c r="D2928" i="12"/>
  <c r="P2928" i="12" s="1"/>
  <c r="E2928" i="12"/>
  <c r="F2928" i="12"/>
  <c r="G2928" i="12"/>
  <c r="H2928" i="12"/>
  <c r="I2928" i="12"/>
  <c r="J2928" i="12"/>
  <c r="K2928" i="12"/>
  <c r="L2928" i="12"/>
  <c r="M2928" i="12"/>
  <c r="A2929" i="12"/>
  <c r="B2929" i="12"/>
  <c r="D2929" i="12"/>
  <c r="P2929" i="12" s="1"/>
  <c r="E2929" i="12"/>
  <c r="F2929" i="12"/>
  <c r="G2929" i="12"/>
  <c r="H2929" i="12"/>
  <c r="I2929" i="12"/>
  <c r="J2929" i="12"/>
  <c r="K2929" i="12"/>
  <c r="L2929" i="12"/>
  <c r="M2929" i="12"/>
  <c r="A2930" i="12"/>
  <c r="O2930" i="12" s="1"/>
  <c r="B2930" i="12"/>
  <c r="D2930" i="12"/>
  <c r="P2930" i="12" s="1"/>
  <c r="E2930" i="12"/>
  <c r="F2930" i="12"/>
  <c r="G2930" i="12"/>
  <c r="H2930" i="12"/>
  <c r="I2930" i="12"/>
  <c r="J2930" i="12"/>
  <c r="K2930" i="12"/>
  <c r="L2930" i="12"/>
  <c r="M2930" i="12"/>
  <c r="A2931" i="12"/>
  <c r="B2931" i="12"/>
  <c r="D2931" i="12"/>
  <c r="P2931" i="12" s="1"/>
  <c r="E2931" i="12"/>
  <c r="F2931" i="12"/>
  <c r="G2931" i="12"/>
  <c r="H2931" i="12"/>
  <c r="I2931" i="12"/>
  <c r="J2931" i="12"/>
  <c r="K2931" i="12"/>
  <c r="L2931" i="12"/>
  <c r="M2931" i="12"/>
  <c r="A2932" i="12"/>
  <c r="N2932" i="12" s="1"/>
  <c r="B2932" i="12"/>
  <c r="D2932" i="12"/>
  <c r="P2932" i="12" s="1"/>
  <c r="E2932" i="12"/>
  <c r="F2932" i="12"/>
  <c r="G2932" i="12"/>
  <c r="H2932" i="12"/>
  <c r="I2932" i="12"/>
  <c r="J2932" i="12"/>
  <c r="K2932" i="12"/>
  <c r="L2932" i="12"/>
  <c r="M2932" i="12"/>
  <c r="A2933" i="12"/>
  <c r="O2933" i="12" s="1"/>
  <c r="B2933" i="12"/>
  <c r="D2933" i="12"/>
  <c r="P2933" i="12" s="1"/>
  <c r="E2933" i="12"/>
  <c r="F2933" i="12"/>
  <c r="G2933" i="12"/>
  <c r="H2933" i="12"/>
  <c r="I2933" i="12"/>
  <c r="J2933" i="12"/>
  <c r="K2933" i="12"/>
  <c r="L2933" i="12"/>
  <c r="M2933" i="12"/>
  <c r="A2934" i="12"/>
  <c r="N2934" i="12" s="1"/>
  <c r="B2934" i="12"/>
  <c r="D2934" i="12"/>
  <c r="P2934" i="12" s="1"/>
  <c r="E2934" i="12"/>
  <c r="F2934" i="12"/>
  <c r="G2934" i="12"/>
  <c r="H2934" i="12"/>
  <c r="I2934" i="12"/>
  <c r="J2934" i="12"/>
  <c r="K2934" i="12"/>
  <c r="L2934" i="12"/>
  <c r="M2934" i="12"/>
  <c r="A2935" i="12"/>
  <c r="N2935" i="12" s="1"/>
  <c r="B2935" i="12"/>
  <c r="D2935" i="12"/>
  <c r="P2935" i="12" s="1"/>
  <c r="E2935" i="12"/>
  <c r="F2935" i="12"/>
  <c r="G2935" i="12"/>
  <c r="H2935" i="12"/>
  <c r="I2935" i="12"/>
  <c r="J2935" i="12"/>
  <c r="K2935" i="12"/>
  <c r="L2935" i="12"/>
  <c r="M2935" i="12"/>
  <c r="A2936" i="12"/>
  <c r="B2936" i="12"/>
  <c r="D2936" i="12"/>
  <c r="P2936" i="12" s="1"/>
  <c r="E2936" i="12"/>
  <c r="F2936" i="12"/>
  <c r="G2936" i="12"/>
  <c r="H2936" i="12"/>
  <c r="I2936" i="12"/>
  <c r="J2936" i="12"/>
  <c r="K2936" i="12"/>
  <c r="L2936" i="12"/>
  <c r="M2936" i="12"/>
  <c r="A2937" i="12"/>
  <c r="N2937" i="12" s="1"/>
  <c r="B2937" i="12"/>
  <c r="D2937" i="12"/>
  <c r="P2937" i="12" s="1"/>
  <c r="E2937" i="12"/>
  <c r="F2937" i="12"/>
  <c r="G2937" i="12"/>
  <c r="H2937" i="12"/>
  <c r="I2937" i="12"/>
  <c r="J2937" i="12"/>
  <c r="K2937" i="12"/>
  <c r="L2937" i="12"/>
  <c r="M2937" i="12"/>
  <c r="A2938" i="12"/>
  <c r="O2938" i="12" s="1"/>
  <c r="B2938" i="12"/>
  <c r="D2938" i="12"/>
  <c r="P2938" i="12" s="1"/>
  <c r="E2938" i="12"/>
  <c r="F2938" i="12"/>
  <c r="G2938" i="12"/>
  <c r="H2938" i="12"/>
  <c r="I2938" i="12"/>
  <c r="J2938" i="12"/>
  <c r="K2938" i="12"/>
  <c r="L2938" i="12"/>
  <c r="M2938" i="12"/>
  <c r="A2939" i="12"/>
  <c r="N2939" i="12" s="1"/>
  <c r="B2939" i="12"/>
  <c r="D2939" i="12"/>
  <c r="P2939" i="12" s="1"/>
  <c r="E2939" i="12"/>
  <c r="F2939" i="12"/>
  <c r="G2939" i="12"/>
  <c r="H2939" i="12"/>
  <c r="I2939" i="12"/>
  <c r="J2939" i="12"/>
  <c r="K2939" i="12"/>
  <c r="L2939" i="12"/>
  <c r="M2939" i="12"/>
  <c r="A2940" i="12"/>
  <c r="N2940" i="12" s="1"/>
  <c r="B2940" i="12"/>
  <c r="D2940" i="12"/>
  <c r="P2940" i="12" s="1"/>
  <c r="E2940" i="12"/>
  <c r="F2940" i="12"/>
  <c r="G2940" i="12"/>
  <c r="H2940" i="12"/>
  <c r="I2940" i="12"/>
  <c r="J2940" i="12"/>
  <c r="K2940" i="12"/>
  <c r="L2940" i="12"/>
  <c r="M2940" i="12"/>
  <c r="A2941" i="12"/>
  <c r="O2941" i="12" s="1"/>
  <c r="B2941" i="12"/>
  <c r="D2941" i="12"/>
  <c r="P2941" i="12" s="1"/>
  <c r="E2941" i="12"/>
  <c r="F2941" i="12"/>
  <c r="G2941" i="12"/>
  <c r="H2941" i="12"/>
  <c r="I2941" i="12"/>
  <c r="J2941" i="12"/>
  <c r="K2941" i="12"/>
  <c r="L2941" i="12"/>
  <c r="M2941" i="12"/>
  <c r="A2942" i="12"/>
  <c r="N2942" i="12" s="1"/>
  <c r="B2942" i="12"/>
  <c r="D2942" i="12"/>
  <c r="P2942" i="12" s="1"/>
  <c r="E2942" i="12"/>
  <c r="F2942" i="12"/>
  <c r="G2942" i="12"/>
  <c r="H2942" i="12"/>
  <c r="I2942" i="12"/>
  <c r="J2942" i="12"/>
  <c r="K2942" i="12"/>
  <c r="L2942" i="12"/>
  <c r="M2942" i="12"/>
  <c r="A2943" i="12"/>
  <c r="N2943" i="12" s="1"/>
  <c r="B2943" i="12"/>
  <c r="D2943" i="12"/>
  <c r="P2943" i="12" s="1"/>
  <c r="E2943" i="12"/>
  <c r="F2943" i="12"/>
  <c r="G2943" i="12"/>
  <c r="H2943" i="12"/>
  <c r="I2943" i="12"/>
  <c r="J2943" i="12"/>
  <c r="K2943" i="12"/>
  <c r="L2943" i="12"/>
  <c r="M2943" i="12"/>
  <c r="A2944" i="12"/>
  <c r="N2944" i="12" s="1"/>
  <c r="B2944" i="12"/>
  <c r="D2944" i="12"/>
  <c r="P2944" i="12" s="1"/>
  <c r="E2944" i="12"/>
  <c r="F2944" i="12"/>
  <c r="G2944" i="12"/>
  <c r="H2944" i="12"/>
  <c r="I2944" i="12"/>
  <c r="J2944" i="12"/>
  <c r="K2944" i="12"/>
  <c r="L2944" i="12"/>
  <c r="M2944" i="12"/>
  <c r="A2945" i="12"/>
  <c r="N2945" i="12" s="1"/>
  <c r="B2945" i="12"/>
  <c r="D2945" i="12"/>
  <c r="P2945" i="12" s="1"/>
  <c r="E2945" i="12"/>
  <c r="F2945" i="12"/>
  <c r="G2945" i="12"/>
  <c r="H2945" i="12"/>
  <c r="I2945" i="12"/>
  <c r="J2945" i="12"/>
  <c r="K2945" i="12"/>
  <c r="L2945" i="12"/>
  <c r="M2945" i="12"/>
  <c r="A2946" i="12"/>
  <c r="O2946" i="12" s="1"/>
  <c r="B2946" i="12"/>
  <c r="D2946" i="12"/>
  <c r="P2946" i="12" s="1"/>
  <c r="E2946" i="12"/>
  <c r="F2946" i="12"/>
  <c r="G2946" i="12"/>
  <c r="H2946" i="12"/>
  <c r="I2946" i="12"/>
  <c r="J2946" i="12"/>
  <c r="K2946" i="12"/>
  <c r="L2946" i="12"/>
  <c r="M2946" i="12"/>
  <c r="A2947" i="12"/>
  <c r="N2947" i="12" s="1"/>
  <c r="B2947" i="12"/>
  <c r="D2947" i="12"/>
  <c r="P2947" i="12" s="1"/>
  <c r="E2947" i="12"/>
  <c r="F2947" i="12"/>
  <c r="G2947" i="12"/>
  <c r="H2947" i="12"/>
  <c r="I2947" i="12"/>
  <c r="J2947" i="12"/>
  <c r="K2947" i="12"/>
  <c r="L2947" i="12"/>
  <c r="M2947" i="12"/>
  <c r="A2948" i="12"/>
  <c r="N2948" i="12" s="1"/>
  <c r="B2948" i="12"/>
  <c r="D2948" i="12"/>
  <c r="P2948" i="12" s="1"/>
  <c r="E2948" i="12"/>
  <c r="F2948" i="12"/>
  <c r="G2948" i="12"/>
  <c r="H2948" i="12"/>
  <c r="I2948" i="12"/>
  <c r="J2948" i="12"/>
  <c r="K2948" i="12"/>
  <c r="L2948" i="12"/>
  <c r="M2948" i="12"/>
  <c r="A2949" i="12"/>
  <c r="O2949" i="12" s="1"/>
  <c r="B2949" i="12"/>
  <c r="D2949" i="12"/>
  <c r="P2949" i="12" s="1"/>
  <c r="E2949" i="12"/>
  <c r="F2949" i="12"/>
  <c r="G2949" i="12"/>
  <c r="H2949" i="12"/>
  <c r="I2949" i="12"/>
  <c r="J2949" i="12"/>
  <c r="K2949" i="12"/>
  <c r="L2949" i="12"/>
  <c r="M2949" i="12"/>
  <c r="A2950" i="12"/>
  <c r="B2950" i="12"/>
  <c r="E2950" i="12"/>
  <c r="F2950" i="12"/>
  <c r="G2950" i="12"/>
  <c r="H2950" i="12"/>
  <c r="I2950" i="12"/>
  <c r="J2950" i="12"/>
  <c r="K2950" i="12"/>
  <c r="L2950" i="12"/>
  <c r="A2956" i="12"/>
  <c r="B2956" i="12"/>
  <c r="E2956" i="12"/>
  <c r="F2956" i="12"/>
  <c r="G2956" i="12"/>
  <c r="H2956" i="12"/>
  <c r="I2956" i="12"/>
  <c r="J2956" i="12"/>
  <c r="K2956" i="12"/>
  <c r="L2956" i="12"/>
  <c r="E2957" i="12"/>
  <c r="M2957" i="12"/>
  <c r="A2972" i="12"/>
  <c r="O2972" i="12" s="1"/>
  <c r="B2972" i="12"/>
  <c r="D2972" i="12"/>
  <c r="P2972" i="12" s="1"/>
  <c r="E2972" i="12"/>
  <c r="F2972" i="12"/>
  <c r="G2972" i="12"/>
  <c r="H2972" i="12"/>
  <c r="I2972" i="12"/>
  <c r="J2972" i="12"/>
  <c r="K2972" i="12"/>
  <c r="L2972" i="12"/>
  <c r="M2972" i="12"/>
  <c r="A2973" i="12"/>
  <c r="O2973" i="12" s="1"/>
  <c r="B2973" i="12"/>
  <c r="D2973" i="12"/>
  <c r="P2973" i="12" s="1"/>
  <c r="E2973" i="12"/>
  <c r="F2973" i="12"/>
  <c r="G2973" i="12"/>
  <c r="H2973" i="12"/>
  <c r="I2973" i="12"/>
  <c r="J2973" i="12"/>
  <c r="K2973" i="12"/>
  <c r="L2973" i="12"/>
  <c r="M2973" i="12"/>
  <c r="A2974" i="12"/>
  <c r="N2974" i="12" s="1"/>
  <c r="B2974" i="12"/>
  <c r="D2974" i="12"/>
  <c r="P2974" i="12" s="1"/>
  <c r="E2974" i="12"/>
  <c r="F2974" i="12"/>
  <c r="G2974" i="12"/>
  <c r="H2974" i="12"/>
  <c r="I2974" i="12"/>
  <c r="J2974" i="12"/>
  <c r="K2974" i="12"/>
  <c r="L2974" i="12"/>
  <c r="M2974" i="12"/>
  <c r="A2975" i="12"/>
  <c r="N2975" i="12" s="1"/>
  <c r="B2975" i="12"/>
  <c r="D2975" i="12"/>
  <c r="P2975" i="12" s="1"/>
  <c r="E2975" i="12"/>
  <c r="F2975" i="12"/>
  <c r="G2975" i="12"/>
  <c r="H2975" i="12"/>
  <c r="I2975" i="12"/>
  <c r="J2975" i="12"/>
  <c r="K2975" i="12"/>
  <c r="L2975" i="12"/>
  <c r="M2975" i="12"/>
  <c r="A2976" i="12"/>
  <c r="N2976" i="12" s="1"/>
  <c r="B2976" i="12"/>
  <c r="D2976" i="12"/>
  <c r="P2976" i="12" s="1"/>
  <c r="E2976" i="12"/>
  <c r="F2976" i="12"/>
  <c r="G2976" i="12"/>
  <c r="H2976" i="12"/>
  <c r="I2976" i="12"/>
  <c r="J2976" i="12"/>
  <c r="K2976" i="12"/>
  <c r="L2976" i="12"/>
  <c r="M2976" i="12"/>
  <c r="A2977" i="12"/>
  <c r="N2977" i="12" s="1"/>
  <c r="B2977" i="12"/>
  <c r="D2977" i="12"/>
  <c r="P2977" i="12" s="1"/>
  <c r="E2977" i="12"/>
  <c r="F2977" i="12"/>
  <c r="G2977" i="12"/>
  <c r="H2977" i="12"/>
  <c r="I2977" i="12"/>
  <c r="J2977" i="12"/>
  <c r="K2977" i="12"/>
  <c r="L2977" i="12"/>
  <c r="M2977" i="12"/>
  <c r="A2978" i="12"/>
  <c r="B2978" i="12"/>
  <c r="D2978" i="12"/>
  <c r="P2978" i="12" s="1"/>
  <c r="E2978" i="12"/>
  <c r="F2978" i="12"/>
  <c r="G2978" i="12"/>
  <c r="H2978" i="12"/>
  <c r="I2978" i="12"/>
  <c r="J2978" i="12"/>
  <c r="K2978" i="12"/>
  <c r="L2978" i="12"/>
  <c r="M2978" i="12"/>
  <c r="A2979" i="12"/>
  <c r="O2979" i="12" s="1"/>
  <c r="B2979" i="12"/>
  <c r="D2979" i="12"/>
  <c r="P2979" i="12" s="1"/>
  <c r="E2979" i="12"/>
  <c r="F2979" i="12"/>
  <c r="G2979" i="12"/>
  <c r="H2979" i="12"/>
  <c r="I2979" i="12"/>
  <c r="J2979" i="12"/>
  <c r="K2979" i="12"/>
  <c r="L2979" i="12"/>
  <c r="M2979" i="12"/>
  <c r="A2980" i="12"/>
  <c r="B2980" i="12"/>
  <c r="D2980" i="12"/>
  <c r="P2980" i="12" s="1"/>
  <c r="E2980" i="12"/>
  <c r="F2980" i="12"/>
  <c r="G2980" i="12"/>
  <c r="H2980" i="12"/>
  <c r="I2980" i="12"/>
  <c r="J2980" i="12"/>
  <c r="K2980" i="12"/>
  <c r="L2980" i="12"/>
  <c r="M2980" i="12"/>
  <c r="A2981" i="12"/>
  <c r="O2981" i="12" s="1"/>
  <c r="B2981" i="12"/>
  <c r="D2981" i="12"/>
  <c r="P2981" i="12" s="1"/>
  <c r="E2981" i="12"/>
  <c r="F2981" i="12"/>
  <c r="G2981" i="12"/>
  <c r="H2981" i="12"/>
  <c r="I2981" i="12"/>
  <c r="J2981" i="12"/>
  <c r="K2981" i="12"/>
  <c r="L2981" i="12"/>
  <c r="M2981" i="12"/>
  <c r="A2982" i="12"/>
  <c r="N2982" i="12" s="1"/>
  <c r="B2982" i="12"/>
  <c r="D2982" i="12"/>
  <c r="P2982" i="12" s="1"/>
  <c r="E2982" i="12"/>
  <c r="F2982" i="12"/>
  <c r="G2982" i="12"/>
  <c r="H2982" i="12"/>
  <c r="I2982" i="12"/>
  <c r="J2982" i="12"/>
  <c r="K2982" i="12"/>
  <c r="L2982" i="12"/>
  <c r="M2982" i="12"/>
  <c r="A2983" i="12"/>
  <c r="B2983" i="12"/>
  <c r="D2983" i="12"/>
  <c r="P2983" i="12" s="1"/>
  <c r="E2983" i="12"/>
  <c r="F2983" i="12"/>
  <c r="G2983" i="12"/>
  <c r="H2983" i="12"/>
  <c r="I2983" i="12"/>
  <c r="J2983" i="12"/>
  <c r="K2983" i="12"/>
  <c r="L2983" i="12"/>
  <c r="M2983" i="12"/>
  <c r="A2984" i="12"/>
  <c r="N2984" i="12" s="1"/>
  <c r="B2984" i="12"/>
  <c r="D2984" i="12"/>
  <c r="P2984" i="12" s="1"/>
  <c r="E2984" i="12"/>
  <c r="F2984" i="12"/>
  <c r="G2984" i="12"/>
  <c r="H2984" i="12"/>
  <c r="I2984" i="12"/>
  <c r="J2984" i="12"/>
  <c r="K2984" i="12"/>
  <c r="L2984" i="12"/>
  <c r="M2984" i="12"/>
  <c r="A2985" i="12"/>
  <c r="N2985" i="12" s="1"/>
  <c r="B2985" i="12"/>
  <c r="D2985" i="12"/>
  <c r="P2985" i="12" s="1"/>
  <c r="E2985" i="12"/>
  <c r="F2985" i="12"/>
  <c r="G2985" i="12"/>
  <c r="H2985" i="12"/>
  <c r="I2985" i="12"/>
  <c r="J2985" i="12"/>
  <c r="K2985" i="12"/>
  <c r="L2985" i="12"/>
  <c r="M2985" i="12"/>
  <c r="A2986" i="12"/>
  <c r="O2986" i="12" s="1"/>
  <c r="B2986" i="12"/>
  <c r="D2986" i="12"/>
  <c r="P2986" i="12" s="1"/>
  <c r="E2986" i="12"/>
  <c r="F2986" i="12"/>
  <c r="G2986" i="12"/>
  <c r="H2986" i="12"/>
  <c r="I2986" i="12"/>
  <c r="J2986" i="12"/>
  <c r="K2986" i="12"/>
  <c r="L2986" i="12"/>
  <c r="M2986" i="12"/>
  <c r="A2987" i="12"/>
  <c r="O2987" i="12" s="1"/>
  <c r="B2987" i="12"/>
  <c r="D2987" i="12"/>
  <c r="P2987" i="12" s="1"/>
  <c r="E2987" i="12"/>
  <c r="F2987" i="12"/>
  <c r="G2987" i="12"/>
  <c r="H2987" i="12"/>
  <c r="I2987" i="12"/>
  <c r="J2987" i="12"/>
  <c r="K2987" i="12"/>
  <c r="L2987" i="12"/>
  <c r="M2987" i="12"/>
  <c r="A2988" i="12"/>
  <c r="O2988" i="12" s="1"/>
  <c r="B2988" i="12"/>
  <c r="D2988" i="12"/>
  <c r="P2988" i="12" s="1"/>
  <c r="E2988" i="12"/>
  <c r="F2988" i="12"/>
  <c r="G2988" i="12"/>
  <c r="H2988" i="12"/>
  <c r="I2988" i="12"/>
  <c r="J2988" i="12"/>
  <c r="K2988" i="12"/>
  <c r="L2988" i="12"/>
  <c r="M2988" i="12"/>
  <c r="A2989" i="12"/>
  <c r="O2989" i="12" s="1"/>
  <c r="B2989" i="12"/>
  <c r="D2989" i="12"/>
  <c r="P2989" i="12" s="1"/>
  <c r="E2989" i="12"/>
  <c r="F2989" i="12"/>
  <c r="G2989" i="12"/>
  <c r="H2989" i="12"/>
  <c r="I2989" i="12"/>
  <c r="J2989" i="12"/>
  <c r="K2989" i="12"/>
  <c r="L2989" i="12"/>
  <c r="M2989" i="12"/>
  <c r="A2990" i="12"/>
  <c r="N2990" i="12" s="1"/>
  <c r="B2990" i="12"/>
  <c r="D2990" i="12"/>
  <c r="P2990" i="12" s="1"/>
  <c r="E2990" i="12"/>
  <c r="F2990" i="12"/>
  <c r="G2990" i="12"/>
  <c r="H2990" i="12"/>
  <c r="I2990" i="12"/>
  <c r="J2990" i="12"/>
  <c r="K2990" i="12"/>
  <c r="L2990" i="12"/>
  <c r="M2990" i="12"/>
  <c r="A2991" i="12"/>
  <c r="N2991" i="12" s="1"/>
  <c r="B2991" i="12"/>
  <c r="D2991" i="12"/>
  <c r="P2991" i="12" s="1"/>
  <c r="E2991" i="12"/>
  <c r="F2991" i="12"/>
  <c r="G2991" i="12"/>
  <c r="H2991" i="12"/>
  <c r="I2991" i="12"/>
  <c r="J2991" i="12"/>
  <c r="K2991" i="12"/>
  <c r="L2991" i="12"/>
  <c r="M2991" i="12"/>
  <c r="A2992" i="12"/>
  <c r="N2992" i="12" s="1"/>
  <c r="B2992" i="12"/>
  <c r="D2992" i="12"/>
  <c r="P2992" i="12" s="1"/>
  <c r="E2992" i="12"/>
  <c r="F2992" i="12"/>
  <c r="G2992" i="12"/>
  <c r="H2992" i="12"/>
  <c r="I2992" i="12"/>
  <c r="J2992" i="12"/>
  <c r="K2992" i="12"/>
  <c r="L2992" i="12"/>
  <c r="M2992" i="12"/>
  <c r="A2993" i="12"/>
  <c r="N2993" i="12" s="1"/>
  <c r="B2993" i="12"/>
  <c r="D2993" i="12"/>
  <c r="P2993" i="12" s="1"/>
  <c r="E2993" i="12"/>
  <c r="F2993" i="12"/>
  <c r="G2993" i="12"/>
  <c r="H2993" i="12"/>
  <c r="I2993" i="12"/>
  <c r="J2993" i="12"/>
  <c r="K2993" i="12"/>
  <c r="L2993" i="12"/>
  <c r="M2993" i="12"/>
  <c r="A2994" i="12"/>
  <c r="O2994" i="12" s="1"/>
  <c r="B2994" i="12"/>
  <c r="D2994" i="12"/>
  <c r="P2994" i="12" s="1"/>
  <c r="E2994" i="12"/>
  <c r="F2994" i="12"/>
  <c r="G2994" i="12"/>
  <c r="H2994" i="12"/>
  <c r="I2994" i="12"/>
  <c r="J2994" i="12"/>
  <c r="K2994" i="12"/>
  <c r="L2994" i="12"/>
  <c r="M2994" i="12"/>
  <c r="A2995" i="12"/>
  <c r="N2995" i="12" s="1"/>
  <c r="B2995" i="12"/>
  <c r="D2995" i="12"/>
  <c r="P2995" i="12" s="1"/>
  <c r="E2995" i="12"/>
  <c r="F2995" i="12"/>
  <c r="G2995" i="12"/>
  <c r="H2995" i="12"/>
  <c r="I2995" i="12"/>
  <c r="J2995" i="12"/>
  <c r="K2995" i="12"/>
  <c r="L2995" i="12"/>
  <c r="M2995" i="12"/>
  <c r="A2996" i="12"/>
  <c r="O2996" i="12" s="1"/>
  <c r="B2996" i="12"/>
  <c r="D2996" i="12"/>
  <c r="P2996" i="12" s="1"/>
  <c r="E2996" i="12"/>
  <c r="F2996" i="12"/>
  <c r="G2996" i="12"/>
  <c r="H2996" i="12"/>
  <c r="I2996" i="12"/>
  <c r="J2996" i="12"/>
  <c r="K2996" i="12"/>
  <c r="L2996" i="12"/>
  <c r="M2996" i="12"/>
  <c r="A2997" i="12"/>
  <c r="O2997" i="12" s="1"/>
  <c r="B2997" i="12"/>
  <c r="D2997" i="12"/>
  <c r="P2997" i="12" s="1"/>
  <c r="E2997" i="12"/>
  <c r="F2997" i="12"/>
  <c r="G2997" i="12"/>
  <c r="H2997" i="12"/>
  <c r="I2997" i="12"/>
  <c r="J2997" i="12"/>
  <c r="K2997" i="12"/>
  <c r="L2997" i="12"/>
  <c r="M2997" i="12"/>
  <c r="A2998" i="12"/>
  <c r="N2998" i="12" s="1"/>
  <c r="B2998" i="12"/>
  <c r="D2998" i="12"/>
  <c r="P2998" i="12" s="1"/>
  <c r="E2998" i="12"/>
  <c r="F2998" i="12"/>
  <c r="G2998" i="12"/>
  <c r="H2998" i="12"/>
  <c r="I2998" i="12"/>
  <c r="J2998" i="12"/>
  <c r="K2998" i="12"/>
  <c r="L2998" i="12"/>
  <c r="M2998" i="12"/>
  <c r="A2999" i="12"/>
  <c r="N2999" i="12" s="1"/>
  <c r="B2999" i="12"/>
  <c r="E2999" i="12"/>
  <c r="F2999" i="12"/>
  <c r="G2999" i="12"/>
  <c r="H2999" i="12"/>
  <c r="I2999" i="12"/>
  <c r="J2999" i="12"/>
  <c r="K2999" i="12"/>
  <c r="L2999" i="12"/>
  <c r="A3005" i="12"/>
  <c r="N3005" i="12" s="1"/>
  <c r="B3005" i="12"/>
  <c r="E3005" i="12"/>
  <c r="F3005" i="12"/>
  <c r="G3005" i="12"/>
  <c r="H3005" i="12"/>
  <c r="I3005" i="12"/>
  <c r="J3005" i="12"/>
  <c r="K3005" i="12"/>
  <c r="L3005" i="12"/>
  <c r="D3006" i="12"/>
  <c r="P3006" i="12" s="1"/>
  <c r="L3006" i="12"/>
  <c r="A3021" i="12"/>
  <c r="B3021" i="12"/>
  <c r="D3021" i="12"/>
  <c r="P3021" i="12" s="1"/>
  <c r="E3021" i="12"/>
  <c r="F3021" i="12"/>
  <c r="G3021" i="12"/>
  <c r="H3021" i="12"/>
  <c r="I3021" i="12"/>
  <c r="J3021" i="12"/>
  <c r="K3021" i="12"/>
  <c r="L3021" i="12"/>
  <c r="M3021" i="12"/>
  <c r="A3022" i="12"/>
  <c r="N3022" i="12" s="1"/>
  <c r="B3022" i="12"/>
  <c r="D3022" i="12"/>
  <c r="P3022" i="12" s="1"/>
  <c r="E3022" i="12"/>
  <c r="F3022" i="12"/>
  <c r="G3022" i="12"/>
  <c r="H3022" i="12"/>
  <c r="I3022" i="12"/>
  <c r="J3022" i="12"/>
  <c r="K3022" i="12"/>
  <c r="L3022" i="12"/>
  <c r="M3022" i="12"/>
  <c r="A3023" i="12"/>
  <c r="N3023" i="12" s="1"/>
  <c r="B3023" i="12"/>
  <c r="D3023" i="12"/>
  <c r="P3023" i="12" s="1"/>
  <c r="E3023" i="12"/>
  <c r="F3023" i="12"/>
  <c r="G3023" i="12"/>
  <c r="H3023" i="12"/>
  <c r="I3023" i="12"/>
  <c r="J3023" i="12"/>
  <c r="K3023" i="12"/>
  <c r="L3023" i="12"/>
  <c r="M3023" i="12"/>
  <c r="A3024" i="12"/>
  <c r="B3024" i="12"/>
  <c r="D3024" i="12"/>
  <c r="P3024" i="12" s="1"/>
  <c r="E3024" i="12"/>
  <c r="F3024" i="12"/>
  <c r="G3024" i="12"/>
  <c r="H3024" i="12"/>
  <c r="I3024" i="12"/>
  <c r="J3024" i="12"/>
  <c r="K3024" i="12"/>
  <c r="L3024" i="12"/>
  <c r="M3024" i="12"/>
  <c r="A3025" i="12"/>
  <c r="N3025" i="12" s="1"/>
  <c r="B3025" i="12"/>
  <c r="D3025" i="12"/>
  <c r="P3025" i="12" s="1"/>
  <c r="E3025" i="12"/>
  <c r="F3025" i="12"/>
  <c r="G3025" i="12"/>
  <c r="H3025" i="12"/>
  <c r="I3025" i="12"/>
  <c r="J3025" i="12"/>
  <c r="K3025" i="12"/>
  <c r="L3025" i="12"/>
  <c r="M3025" i="12"/>
  <c r="A3026" i="12"/>
  <c r="N3026" i="12" s="1"/>
  <c r="B3026" i="12"/>
  <c r="D3026" i="12"/>
  <c r="P3026" i="12" s="1"/>
  <c r="E3026" i="12"/>
  <c r="F3026" i="12"/>
  <c r="G3026" i="12"/>
  <c r="H3026" i="12"/>
  <c r="I3026" i="12"/>
  <c r="J3026" i="12"/>
  <c r="K3026" i="12"/>
  <c r="L3026" i="12"/>
  <c r="M3026" i="12"/>
  <c r="A3027" i="12"/>
  <c r="N3027" i="12" s="1"/>
  <c r="B3027" i="12"/>
  <c r="D3027" i="12"/>
  <c r="P3027" i="12" s="1"/>
  <c r="E3027" i="12"/>
  <c r="F3027" i="12"/>
  <c r="G3027" i="12"/>
  <c r="H3027" i="12"/>
  <c r="I3027" i="12"/>
  <c r="J3027" i="12"/>
  <c r="K3027" i="12"/>
  <c r="L3027" i="12"/>
  <c r="M3027" i="12"/>
  <c r="A3028" i="12"/>
  <c r="N3028" i="12" s="1"/>
  <c r="B3028" i="12"/>
  <c r="D3028" i="12"/>
  <c r="P3028" i="12" s="1"/>
  <c r="E3028" i="12"/>
  <c r="F3028" i="12"/>
  <c r="G3028" i="12"/>
  <c r="H3028" i="12"/>
  <c r="I3028" i="12"/>
  <c r="J3028" i="12"/>
  <c r="K3028" i="12"/>
  <c r="L3028" i="12"/>
  <c r="M3028" i="12"/>
  <c r="A3029" i="12"/>
  <c r="O3029" i="12" s="1"/>
  <c r="B3029" i="12"/>
  <c r="D3029" i="12"/>
  <c r="P3029" i="12" s="1"/>
  <c r="E3029" i="12"/>
  <c r="F3029" i="12"/>
  <c r="G3029" i="12"/>
  <c r="H3029" i="12"/>
  <c r="I3029" i="12"/>
  <c r="J3029" i="12"/>
  <c r="K3029" i="12"/>
  <c r="L3029" i="12"/>
  <c r="M3029" i="12"/>
  <c r="A3030" i="12"/>
  <c r="N3030" i="12" s="1"/>
  <c r="B3030" i="12"/>
  <c r="D3030" i="12"/>
  <c r="P3030" i="12" s="1"/>
  <c r="E3030" i="12"/>
  <c r="F3030" i="12"/>
  <c r="G3030" i="12"/>
  <c r="H3030" i="12"/>
  <c r="I3030" i="12"/>
  <c r="J3030" i="12"/>
  <c r="K3030" i="12"/>
  <c r="L3030" i="12"/>
  <c r="M3030" i="12"/>
  <c r="A3031" i="12"/>
  <c r="N3031" i="12" s="1"/>
  <c r="B3031" i="12"/>
  <c r="D3031" i="12"/>
  <c r="P3031" i="12" s="1"/>
  <c r="E3031" i="12"/>
  <c r="F3031" i="12"/>
  <c r="G3031" i="12"/>
  <c r="H3031" i="12"/>
  <c r="I3031" i="12"/>
  <c r="J3031" i="12"/>
  <c r="K3031" i="12"/>
  <c r="L3031" i="12"/>
  <c r="M3031" i="12"/>
  <c r="A3032" i="12"/>
  <c r="N3032" i="12" s="1"/>
  <c r="B3032" i="12"/>
  <c r="D3032" i="12"/>
  <c r="P3032" i="12" s="1"/>
  <c r="E3032" i="12"/>
  <c r="F3032" i="12"/>
  <c r="G3032" i="12"/>
  <c r="H3032" i="12"/>
  <c r="I3032" i="12"/>
  <c r="J3032" i="12"/>
  <c r="K3032" i="12"/>
  <c r="L3032" i="12"/>
  <c r="M3032" i="12"/>
  <c r="A3033" i="12"/>
  <c r="B3033" i="12"/>
  <c r="D3033" i="12"/>
  <c r="P3033" i="12" s="1"/>
  <c r="E3033" i="12"/>
  <c r="F3033" i="12"/>
  <c r="G3033" i="12"/>
  <c r="H3033" i="12"/>
  <c r="I3033" i="12"/>
  <c r="J3033" i="12"/>
  <c r="K3033" i="12"/>
  <c r="L3033" i="12"/>
  <c r="M3033" i="12"/>
  <c r="A3034" i="12"/>
  <c r="O3034" i="12" s="1"/>
  <c r="B3034" i="12"/>
  <c r="D3034" i="12"/>
  <c r="P3034" i="12" s="1"/>
  <c r="E3034" i="12"/>
  <c r="F3034" i="12"/>
  <c r="G3034" i="12"/>
  <c r="H3034" i="12"/>
  <c r="I3034" i="12"/>
  <c r="J3034" i="12"/>
  <c r="K3034" i="12"/>
  <c r="L3034" i="12"/>
  <c r="M3034" i="12"/>
  <c r="A3035" i="12"/>
  <c r="B3035" i="12"/>
  <c r="D3035" i="12"/>
  <c r="P3035" i="12" s="1"/>
  <c r="E3035" i="12"/>
  <c r="F3035" i="12"/>
  <c r="G3035" i="12"/>
  <c r="H3035" i="12"/>
  <c r="I3035" i="12"/>
  <c r="J3035" i="12"/>
  <c r="K3035" i="12"/>
  <c r="L3035" i="12"/>
  <c r="M3035" i="12"/>
  <c r="A3036" i="12"/>
  <c r="N3036" i="12" s="1"/>
  <c r="B3036" i="12"/>
  <c r="D3036" i="12"/>
  <c r="P3036" i="12" s="1"/>
  <c r="E3036" i="12"/>
  <c r="F3036" i="12"/>
  <c r="G3036" i="12"/>
  <c r="H3036" i="12"/>
  <c r="I3036" i="12"/>
  <c r="J3036" i="12"/>
  <c r="K3036" i="12"/>
  <c r="L3036" i="12"/>
  <c r="M3036" i="12"/>
  <c r="A3037" i="12"/>
  <c r="B3037" i="12"/>
  <c r="D3037" i="12"/>
  <c r="P3037" i="12" s="1"/>
  <c r="E3037" i="12"/>
  <c r="F3037" i="12"/>
  <c r="G3037" i="12"/>
  <c r="H3037" i="12"/>
  <c r="I3037" i="12"/>
  <c r="J3037" i="12"/>
  <c r="K3037" i="12"/>
  <c r="L3037" i="12"/>
  <c r="M3037" i="12"/>
  <c r="A3038" i="12"/>
  <c r="B3038" i="12"/>
  <c r="D3038" i="12"/>
  <c r="P3038" i="12" s="1"/>
  <c r="E3038" i="12"/>
  <c r="F3038" i="12"/>
  <c r="G3038" i="12"/>
  <c r="H3038" i="12"/>
  <c r="I3038" i="12"/>
  <c r="J3038" i="12"/>
  <c r="K3038" i="12"/>
  <c r="L3038" i="12"/>
  <c r="M3038" i="12"/>
  <c r="A3039" i="12"/>
  <c r="B3039" i="12"/>
  <c r="D3039" i="12"/>
  <c r="P3039" i="12" s="1"/>
  <c r="E3039" i="12"/>
  <c r="F3039" i="12"/>
  <c r="G3039" i="12"/>
  <c r="H3039" i="12"/>
  <c r="I3039" i="12"/>
  <c r="J3039" i="12"/>
  <c r="K3039" i="12"/>
  <c r="L3039" i="12"/>
  <c r="M3039" i="12"/>
  <c r="A3040" i="12"/>
  <c r="N3040" i="12" s="1"/>
  <c r="B3040" i="12"/>
  <c r="D3040" i="12"/>
  <c r="P3040" i="12" s="1"/>
  <c r="E3040" i="12"/>
  <c r="F3040" i="12"/>
  <c r="G3040" i="12"/>
  <c r="H3040" i="12"/>
  <c r="I3040" i="12"/>
  <c r="J3040" i="12"/>
  <c r="K3040" i="12"/>
  <c r="L3040" i="12"/>
  <c r="M3040" i="12"/>
  <c r="A3041" i="12"/>
  <c r="N3041" i="12" s="1"/>
  <c r="B3041" i="12"/>
  <c r="D3041" i="12"/>
  <c r="P3041" i="12" s="1"/>
  <c r="E3041" i="12"/>
  <c r="F3041" i="12"/>
  <c r="G3041" i="12"/>
  <c r="H3041" i="12"/>
  <c r="I3041" i="12"/>
  <c r="J3041" i="12"/>
  <c r="K3041" i="12"/>
  <c r="L3041" i="12"/>
  <c r="M3041" i="12"/>
  <c r="A3042" i="12"/>
  <c r="N3042" i="12" s="1"/>
  <c r="B3042" i="12"/>
  <c r="D3042" i="12"/>
  <c r="P3042" i="12" s="1"/>
  <c r="E3042" i="12"/>
  <c r="F3042" i="12"/>
  <c r="G3042" i="12"/>
  <c r="H3042" i="12"/>
  <c r="I3042" i="12"/>
  <c r="J3042" i="12"/>
  <c r="K3042" i="12"/>
  <c r="L3042" i="12"/>
  <c r="M3042" i="12"/>
  <c r="A3043" i="12"/>
  <c r="O3043" i="12" s="1"/>
  <c r="B3043" i="12"/>
  <c r="D3043" i="12"/>
  <c r="P3043" i="12" s="1"/>
  <c r="E3043" i="12"/>
  <c r="F3043" i="12"/>
  <c r="G3043" i="12"/>
  <c r="H3043" i="12"/>
  <c r="I3043" i="12"/>
  <c r="J3043" i="12"/>
  <c r="K3043" i="12"/>
  <c r="L3043" i="12"/>
  <c r="M3043" i="12"/>
  <c r="A3044" i="12"/>
  <c r="N3044" i="12" s="1"/>
  <c r="B3044" i="12"/>
  <c r="D3044" i="12"/>
  <c r="P3044" i="12" s="1"/>
  <c r="E3044" i="12"/>
  <c r="F3044" i="12"/>
  <c r="G3044" i="12"/>
  <c r="H3044" i="12"/>
  <c r="I3044" i="12"/>
  <c r="J3044" i="12"/>
  <c r="K3044" i="12"/>
  <c r="L3044" i="12"/>
  <c r="M3044" i="12"/>
  <c r="A3045" i="12"/>
  <c r="O3045" i="12" s="1"/>
  <c r="B3045" i="12"/>
  <c r="D3045" i="12"/>
  <c r="P3045" i="12" s="1"/>
  <c r="E3045" i="12"/>
  <c r="F3045" i="12"/>
  <c r="G3045" i="12"/>
  <c r="H3045" i="12"/>
  <c r="I3045" i="12"/>
  <c r="J3045" i="12"/>
  <c r="K3045" i="12"/>
  <c r="L3045" i="12"/>
  <c r="M3045" i="12"/>
  <c r="A3046" i="12"/>
  <c r="O3046" i="12" s="1"/>
  <c r="B3046" i="12"/>
  <c r="D3046" i="12"/>
  <c r="P3046" i="12" s="1"/>
  <c r="E3046" i="12"/>
  <c r="F3046" i="12"/>
  <c r="G3046" i="12"/>
  <c r="H3046" i="12"/>
  <c r="I3046" i="12"/>
  <c r="J3046" i="12"/>
  <c r="K3046" i="12"/>
  <c r="L3046" i="12"/>
  <c r="M3046" i="12"/>
  <c r="A3047" i="12"/>
  <c r="O3047" i="12" s="1"/>
  <c r="B3047" i="12"/>
  <c r="D3047" i="12"/>
  <c r="P3047" i="12" s="1"/>
  <c r="E3047" i="12"/>
  <c r="F3047" i="12"/>
  <c r="G3047" i="12"/>
  <c r="H3047" i="12"/>
  <c r="I3047" i="12"/>
  <c r="J3047" i="12"/>
  <c r="K3047" i="12"/>
  <c r="L3047" i="12"/>
  <c r="M3047" i="12"/>
  <c r="A3048" i="12"/>
  <c r="O3048" i="12" s="1"/>
  <c r="B3048" i="12"/>
  <c r="E3048" i="12"/>
  <c r="F3048" i="12"/>
  <c r="G3048" i="12"/>
  <c r="H3048" i="12"/>
  <c r="I3048" i="12"/>
  <c r="J3048" i="12"/>
  <c r="K3048" i="12"/>
  <c r="L3048" i="12"/>
  <c r="A3054" i="12"/>
  <c r="B3054" i="12"/>
  <c r="E3054" i="12"/>
  <c r="F3054" i="12"/>
  <c r="G3054" i="12"/>
  <c r="H3054" i="12"/>
  <c r="I3054" i="12"/>
  <c r="J3054" i="12"/>
  <c r="K3054" i="12"/>
  <c r="L3054" i="12"/>
  <c r="H3055" i="12"/>
  <c r="A3070" i="12"/>
  <c r="N3070" i="12" s="1"/>
  <c r="B3070" i="12"/>
  <c r="D3070" i="12"/>
  <c r="P3070" i="12" s="1"/>
  <c r="E3070" i="12"/>
  <c r="F3070" i="12"/>
  <c r="G3070" i="12"/>
  <c r="H3070" i="12"/>
  <c r="I3070" i="12"/>
  <c r="J3070" i="12"/>
  <c r="K3070" i="12"/>
  <c r="L3070" i="12"/>
  <c r="M3070" i="12"/>
  <c r="A3071" i="12"/>
  <c r="N3071" i="12" s="1"/>
  <c r="B3071" i="12"/>
  <c r="D3071" i="12"/>
  <c r="P3071" i="12" s="1"/>
  <c r="E3071" i="12"/>
  <c r="F3071" i="12"/>
  <c r="G3071" i="12"/>
  <c r="H3071" i="12"/>
  <c r="I3071" i="12"/>
  <c r="J3071" i="12"/>
  <c r="K3071" i="12"/>
  <c r="L3071" i="12"/>
  <c r="M3071" i="12"/>
  <c r="A3072" i="12"/>
  <c r="B3072" i="12"/>
  <c r="D3072" i="12"/>
  <c r="P3072" i="12" s="1"/>
  <c r="E3072" i="12"/>
  <c r="F3072" i="12"/>
  <c r="G3072" i="12"/>
  <c r="H3072" i="12"/>
  <c r="I3072" i="12"/>
  <c r="J3072" i="12"/>
  <c r="K3072" i="12"/>
  <c r="L3072" i="12"/>
  <c r="M3072" i="12"/>
  <c r="A3073" i="12"/>
  <c r="N3073" i="12" s="1"/>
  <c r="B3073" i="12"/>
  <c r="D3073" i="12"/>
  <c r="P3073" i="12" s="1"/>
  <c r="E3073" i="12"/>
  <c r="F3073" i="12"/>
  <c r="G3073" i="12"/>
  <c r="H3073" i="12"/>
  <c r="I3073" i="12"/>
  <c r="J3073" i="12"/>
  <c r="K3073" i="12"/>
  <c r="L3073" i="12"/>
  <c r="M3073" i="12"/>
  <c r="A3074" i="12"/>
  <c r="N3074" i="12" s="1"/>
  <c r="B3074" i="12"/>
  <c r="D3074" i="12"/>
  <c r="P3074" i="12" s="1"/>
  <c r="E3074" i="12"/>
  <c r="F3074" i="12"/>
  <c r="G3074" i="12"/>
  <c r="H3074" i="12"/>
  <c r="I3074" i="12"/>
  <c r="J3074" i="12"/>
  <c r="K3074" i="12"/>
  <c r="L3074" i="12"/>
  <c r="M3074" i="12"/>
  <c r="A3075" i="12"/>
  <c r="N3075" i="12" s="1"/>
  <c r="B3075" i="12"/>
  <c r="D3075" i="12"/>
  <c r="P3075" i="12" s="1"/>
  <c r="E3075" i="12"/>
  <c r="F3075" i="12"/>
  <c r="G3075" i="12"/>
  <c r="H3075" i="12"/>
  <c r="I3075" i="12"/>
  <c r="J3075" i="12"/>
  <c r="K3075" i="12"/>
  <c r="L3075" i="12"/>
  <c r="M3075" i="12"/>
  <c r="A3076" i="12"/>
  <c r="O3076" i="12" s="1"/>
  <c r="B3076" i="12"/>
  <c r="D3076" i="12"/>
  <c r="P3076" i="12" s="1"/>
  <c r="E3076" i="12"/>
  <c r="F3076" i="12"/>
  <c r="G3076" i="12"/>
  <c r="H3076" i="12"/>
  <c r="I3076" i="12"/>
  <c r="J3076" i="12"/>
  <c r="K3076" i="12"/>
  <c r="L3076" i="12"/>
  <c r="M3076" i="12"/>
  <c r="A3077" i="12"/>
  <c r="N3077" i="12" s="1"/>
  <c r="B3077" i="12"/>
  <c r="D3077" i="12"/>
  <c r="P3077" i="12" s="1"/>
  <c r="E3077" i="12"/>
  <c r="F3077" i="12"/>
  <c r="G3077" i="12"/>
  <c r="H3077" i="12"/>
  <c r="I3077" i="12"/>
  <c r="J3077" i="12"/>
  <c r="K3077" i="12"/>
  <c r="L3077" i="12"/>
  <c r="M3077" i="12"/>
  <c r="A3078" i="12"/>
  <c r="O3078" i="12" s="1"/>
  <c r="B3078" i="12"/>
  <c r="D3078" i="12"/>
  <c r="P3078" i="12" s="1"/>
  <c r="E3078" i="12"/>
  <c r="F3078" i="12"/>
  <c r="G3078" i="12"/>
  <c r="H3078" i="12"/>
  <c r="I3078" i="12"/>
  <c r="J3078" i="12"/>
  <c r="K3078" i="12"/>
  <c r="L3078" i="12"/>
  <c r="M3078" i="12"/>
  <c r="A3079" i="12"/>
  <c r="B3079" i="12"/>
  <c r="D3079" i="12"/>
  <c r="P3079" i="12" s="1"/>
  <c r="E3079" i="12"/>
  <c r="F3079" i="12"/>
  <c r="G3079" i="12"/>
  <c r="H3079" i="12"/>
  <c r="I3079" i="12"/>
  <c r="J3079" i="12"/>
  <c r="K3079" i="12"/>
  <c r="L3079" i="12"/>
  <c r="M3079" i="12"/>
  <c r="A3080" i="12"/>
  <c r="N3080" i="12" s="1"/>
  <c r="B3080" i="12"/>
  <c r="D3080" i="12"/>
  <c r="P3080" i="12" s="1"/>
  <c r="E3080" i="12"/>
  <c r="F3080" i="12"/>
  <c r="G3080" i="12"/>
  <c r="H3080" i="12"/>
  <c r="I3080" i="12"/>
  <c r="J3080" i="12"/>
  <c r="K3080" i="12"/>
  <c r="L3080" i="12"/>
  <c r="M3080" i="12"/>
  <c r="A3081" i="12"/>
  <c r="N3081" i="12" s="1"/>
  <c r="B3081" i="12"/>
  <c r="D3081" i="12"/>
  <c r="P3081" i="12" s="1"/>
  <c r="E3081" i="12"/>
  <c r="F3081" i="12"/>
  <c r="G3081" i="12"/>
  <c r="H3081" i="12"/>
  <c r="I3081" i="12"/>
  <c r="J3081" i="12"/>
  <c r="K3081" i="12"/>
  <c r="L3081" i="12"/>
  <c r="M3081" i="12"/>
  <c r="A3082" i="12"/>
  <c r="O3082" i="12" s="1"/>
  <c r="B3082" i="12"/>
  <c r="D3082" i="12"/>
  <c r="P3082" i="12" s="1"/>
  <c r="E3082" i="12"/>
  <c r="F3082" i="12"/>
  <c r="G3082" i="12"/>
  <c r="H3082" i="12"/>
  <c r="I3082" i="12"/>
  <c r="J3082" i="12"/>
  <c r="K3082" i="12"/>
  <c r="L3082" i="12"/>
  <c r="M3082" i="12"/>
  <c r="A3083" i="12"/>
  <c r="B3083" i="12"/>
  <c r="D3083" i="12"/>
  <c r="P3083" i="12" s="1"/>
  <c r="E3083" i="12"/>
  <c r="F3083" i="12"/>
  <c r="G3083" i="12"/>
  <c r="H3083" i="12"/>
  <c r="I3083" i="12"/>
  <c r="J3083" i="12"/>
  <c r="K3083" i="12"/>
  <c r="L3083" i="12"/>
  <c r="M3083" i="12"/>
  <c r="A3084" i="12"/>
  <c r="B3084" i="12"/>
  <c r="D3084" i="12"/>
  <c r="P3084" i="12" s="1"/>
  <c r="E3084" i="12"/>
  <c r="F3084" i="12"/>
  <c r="G3084" i="12"/>
  <c r="H3084" i="12"/>
  <c r="I3084" i="12"/>
  <c r="J3084" i="12"/>
  <c r="K3084" i="12"/>
  <c r="L3084" i="12"/>
  <c r="M3084" i="12"/>
  <c r="A3085" i="12"/>
  <c r="B3085" i="12"/>
  <c r="D3085" i="12"/>
  <c r="P3085" i="12" s="1"/>
  <c r="E3085" i="12"/>
  <c r="F3085" i="12"/>
  <c r="G3085" i="12"/>
  <c r="H3085" i="12"/>
  <c r="I3085" i="12"/>
  <c r="J3085" i="12"/>
  <c r="K3085" i="12"/>
  <c r="L3085" i="12"/>
  <c r="M3085" i="12"/>
  <c r="A3086" i="12"/>
  <c r="N3086" i="12" s="1"/>
  <c r="B3086" i="12"/>
  <c r="D3086" i="12"/>
  <c r="P3086" i="12" s="1"/>
  <c r="E3086" i="12"/>
  <c r="F3086" i="12"/>
  <c r="G3086" i="12"/>
  <c r="H3086" i="12"/>
  <c r="I3086" i="12"/>
  <c r="J3086" i="12"/>
  <c r="K3086" i="12"/>
  <c r="L3086" i="12"/>
  <c r="M3086" i="12"/>
  <c r="A3087" i="12"/>
  <c r="N3087" i="12" s="1"/>
  <c r="B3087" i="12"/>
  <c r="D3087" i="12"/>
  <c r="P3087" i="12" s="1"/>
  <c r="E3087" i="12"/>
  <c r="F3087" i="12"/>
  <c r="G3087" i="12"/>
  <c r="H3087" i="12"/>
  <c r="I3087" i="12"/>
  <c r="J3087" i="12"/>
  <c r="K3087" i="12"/>
  <c r="L3087" i="12"/>
  <c r="M3087" i="12"/>
  <c r="A3088" i="12"/>
  <c r="N3088" i="12" s="1"/>
  <c r="B3088" i="12"/>
  <c r="E3088" i="12"/>
  <c r="F3088" i="12"/>
  <c r="G3088" i="12"/>
  <c r="H3088" i="12"/>
  <c r="I3088" i="12"/>
  <c r="J3088" i="12"/>
  <c r="K3088" i="12"/>
  <c r="L3088" i="12"/>
  <c r="A3094" i="12"/>
  <c r="B3094" i="12"/>
  <c r="E3094" i="12"/>
  <c r="F3094" i="12"/>
  <c r="G3094" i="12"/>
  <c r="H3094" i="12"/>
  <c r="I3094" i="12"/>
  <c r="J3094" i="12"/>
  <c r="K3094" i="12"/>
  <c r="L3094" i="12"/>
  <c r="A3137" i="12"/>
  <c r="B3137" i="12"/>
  <c r="E3137" i="12"/>
  <c r="F3137" i="12"/>
  <c r="G3137" i="12"/>
  <c r="H3137" i="12"/>
  <c r="I3137" i="12"/>
  <c r="J3137" i="12"/>
  <c r="K3137" i="12"/>
  <c r="L3137" i="12"/>
  <c r="G3138" i="12"/>
  <c r="A3153" i="12"/>
  <c r="B3153" i="12"/>
  <c r="D3153" i="12"/>
  <c r="P3153" i="12" s="1"/>
  <c r="E3153" i="12"/>
  <c r="F3153" i="12"/>
  <c r="G3153" i="12"/>
  <c r="H3153" i="12"/>
  <c r="I3153" i="12"/>
  <c r="J3153" i="12"/>
  <c r="K3153" i="12"/>
  <c r="L3153" i="12"/>
  <c r="M3153" i="12"/>
  <c r="A3154" i="12"/>
  <c r="O3154" i="12" s="1"/>
  <c r="B3154" i="12"/>
  <c r="D3154" i="12"/>
  <c r="P3154" i="12" s="1"/>
  <c r="E3154" i="12"/>
  <c r="F3154" i="12"/>
  <c r="G3154" i="12"/>
  <c r="H3154" i="12"/>
  <c r="I3154" i="12"/>
  <c r="J3154" i="12"/>
  <c r="K3154" i="12"/>
  <c r="L3154" i="12"/>
  <c r="M3154" i="12"/>
  <c r="A3155" i="12"/>
  <c r="B3155" i="12"/>
  <c r="D3155" i="12"/>
  <c r="P3155" i="12" s="1"/>
  <c r="E3155" i="12"/>
  <c r="F3155" i="12"/>
  <c r="G3155" i="12"/>
  <c r="H3155" i="12"/>
  <c r="I3155" i="12"/>
  <c r="J3155" i="12"/>
  <c r="K3155" i="12"/>
  <c r="L3155" i="12"/>
  <c r="M3155" i="12"/>
  <c r="A3156" i="12"/>
  <c r="O3156" i="12" s="1"/>
  <c r="B3156" i="12"/>
  <c r="D3156" i="12"/>
  <c r="P3156" i="12" s="1"/>
  <c r="E3156" i="12"/>
  <c r="F3156" i="12"/>
  <c r="G3156" i="12"/>
  <c r="H3156" i="12"/>
  <c r="I3156" i="12"/>
  <c r="J3156" i="12"/>
  <c r="K3156" i="12"/>
  <c r="L3156" i="12"/>
  <c r="M3156" i="12"/>
  <c r="A3157" i="12"/>
  <c r="N3157" i="12" s="1"/>
  <c r="B3157" i="12"/>
  <c r="D3157" i="12"/>
  <c r="P3157" i="12" s="1"/>
  <c r="E3157" i="12"/>
  <c r="F3157" i="12"/>
  <c r="G3157" i="12"/>
  <c r="H3157" i="12"/>
  <c r="I3157" i="12"/>
  <c r="J3157" i="12"/>
  <c r="K3157" i="12"/>
  <c r="L3157" i="12"/>
  <c r="M3157" i="12"/>
  <c r="A3158" i="12"/>
  <c r="N3158" i="12" s="1"/>
  <c r="B3158" i="12"/>
  <c r="D3158" i="12"/>
  <c r="P3158" i="12" s="1"/>
  <c r="E3158" i="12"/>
  <c r="F3158" i="12"/>
  <c r="G3158" i="12"/>
  <c r="H3158" i="12"/>
  <c r="I3158" i="12"/>
  <c r="J3158" i="12"/>
  <c r="K3158" i="12"/>
  <c r="L3158" i="12"/>
  <c r="M3158" i="12"/>
  <c r="A3159" i="12"/>
  <c r="B3159" i="12"/>
  <c r="D3159" i="12"/>
  <c r="P3159" i="12" s="1"/>
  <c r="E3159" i="12"/>
  <c r="F3159" i="12"/>
  <c r="G3159" i="12"/>
  <c r="H3159" i="12"/>
  <c r="I3159" i="12"/>
  <c r="J3159" i="12"/>
  <c r="K3159" i="12"/>
  <c r="L3159" i="12"/>
  <c r="M3159" i="12"/>
  <c r="A3160" i="12"/>
  <c r="N3160" i="12" s="1"/>
  <c r="B3160" i="12"/>
  <c r="D3160" i="12"/>
  <c r="P3160" i="12" s="1"/>
  <c r="E3160" i="12"/>
  <c r="F3160" i="12"/>
  <c r="G3160" i="12"/>
  <c r="H3160" i="12"/>
  <c r="I3160" i="12"/>
  <c r="J3160" i="12"/>
  <c r="K3160" i="12"/>
  <c r="L3160" i="12"/>
  <c r="M3160" i="12"/>
  <c r="A3161" i="12"/>
  <c r="N3161" i="12" s="1"/>
  <c r="B3161" i="12"/>
  <c r="D3161" i="12"/>
  <c r="P3161" i="12" s="1"/>
  <c r="E3161" i="12"/>
  <c r="F3161" i="12"/>
  <c r="G3161" i="12"/>
  <c r="H3161" i="12"/>
  <c r="I3161" i="12"/>
  <c r="J3161" i="12"/>
  <c r="K3161" i="12"/>
  <c r="L3161" i="12"/>
  <c r="M3161" i="12"/>
  <c r="A3162" i="12"/>
  <c r="O3162" i="12" s="1"/>
  <c r="B3162" i="12"/>
  <c r="D3162" i="12"/>
  <c r="P3162" i="12" s="1"/>
  <c r="E3162" i="12"/>
  <c r="F3162" i="12"/>
  <c r="G3162" i="12"/>
  <c r="H3162" i="12"/>
  <c r="I3162" i="12"/>
  <c r="J3162" i="12"/>
  <c r="K3162" i="12"/>
  <c r="L3162" i="12"/>
  <c r="M3162" i="12"/>
  <c r="A3163" i="12"/>
  <c r="N3163" i="12" s="1"/>
  <c r="B3163" i="12"/>
  <c r="D3163" i="12"/>
  <c r="P3163" i="12" s="1"/>
  <c r="E3163" i="12"/>
  <c r="F3163" i="12"/>
  <c r="G3163" i="12"/>
  <c r="H3163" i="12"/>
  <c r="I3163" i="12"/>
  <c r="J3163" i="12"/>
  <c r="K3163" i="12"/>
  <c r="L3163" i="12"/>
  <c r="M3163" i="12"/>
  <c r="A3164" i="12"/>
  <c r="O3164" i="12" s="1"/>
  <c r="B3164" i="12"/>
  <c r="D3164" i="12"/>
  <c r="P3164" i="12" s="1"/>
  <c r="E3164" i="12"/>
  <c r="F3164" i="12"/>
  <c r="G3164" i="12"/>
  <c r="H3164" i="12"/>
  <c r="I3164" i="12"/>
  <c r="J3164" i="12"/>
  <c r="K3164" i="12"/>
  <c r="L3164" i="12"/>
  <c r="M3164" i="12"/>
  <c r="A3165" i="12"/>
  <c r="O3165" i="12" s="1"/>
  <c r="B3165" i="12"/>
  <c r="D3165" i="12"/>
  <c r="P3165" i="12" s="1"/>
  <c r="E3165" i="12"/>
  <c r="F3165" i="12"/>
  <c r="G3165" i="12"/>
  <c r="H3165" i="12"/>
  <c r="I3165" i="12"/>
  <c r="J3165" i="12"/>
  <c r="K3165" i="12"/>
  <c r="L3165" i="12"/>
  <c r="M3165" i="12"/>
  <c r="A3166" i="12"/>
  <c r="N3166" i="12" s="1"/>
  <c r="B3166" i="12"/>
  <c r="D3166" i="12"/>
  <c r="P3166" i="12" s="1"/>
  <c r="E3166" i="12"/>
  <c r="F3166" i="12"/>
  <c r="G3166" i="12"/>
  <c r="H3166" i="12"/>
  <c r="I3166" i="12"/>
  <c r="J3166" i="12"/>
  <c r="K3166" i="12"/>
  <c r="L3166" i="12"/>
  <c r="M3166" i="12"/>
  <c r="A3167" i="12"/>
  <c r="N3167" i="12" s="1"/>
  <c r="B3167" i="12"/>
  <c r="D3167" i="12"/>
  <c r="P3167" i="12" s="1"/>
  <c r="E3167" i="12"/>
  <c r="F3167" i="12"/>
  <c r="G3167" i="12"/>
  <c r="H3167" i="12"/>
  <c r="I3167" i="12"/>
  <c r="J3167" i="12"/>
  <c r="K3167" i="12"/>
  <c r="L3167" i="12"/>
  <c r="M3167" i="12"/>
  <c r="A3168" i="12"/>
  <c r="N3168" i="12" s="1"/>
  <c r="B3168" i="12"/>
  <c r="D3168" i="12"/>
  <c r="P3168" i="12" s="1"/>
  <c r="E3168" i="12"/>
  <c r="F3168" i="12"/>
  <c r="G3168" i="12"/>
  <c r="H3168" i="12"/>
  <c r="I3168" i="12"/>
  <c r="J3168" i="12"/>
  <c r="K3168" i="12"/>
  <c r="L3168" i="12"/>
  <c r="M3168" i="12"/>
  <c r="A3169" i="12"/>
  <c r="N3169" i="12" s="1"/>
  <c r="B3169" i="12"/>
  <c r="D3169" i="12"/>
  <c r="P3169" i="12" s="1"/>
  <c r="E3169" i="12"/>
  <c r="F3169" i="12"/>
  <c r="G3169" i="12"/>
  <c r="H3169" i="12"/>
  <c r="I3169" i="12"/>
  <c r="J3169" i="12"/>
  <c r="K3169" i="12"/>
  <c r="L3169" i="12"/>
  <c r="M3169" i="12"/>
  <c r="A3170" i="12"/>
  <c r="O3170" i="12" s="1"/>
  <c r="B3170" i="12"/>
  <c r="D3170" i="12"/>
  <c r="P3170" i="12" s="1"/>
  <c r="E3170" i="12"/>
  <c r="F3170" i="12"/>
  <c r="G3170" i="12"/>
  <c r="H3170" i="12"/>
  <c r="I3170" i="12"/>
  <c r="J3170" i="12"/>
  <c r="K3170" i="12"/>
  <c r="L3170" i="12"/>
  <c r="M3170" i="12"/>
  <c r="A3171" i="12"/>
  <c r="B3171" i="12"/>
  <c r="D3171" i="12"/>
  <c r="P3171" i="12" s="1"/>
  <c r="E3171" i="12"/>
  <c r="F3171" i="12"/>
  <c r="G3171" i="12"/>
  <c r="H3171" i="12"/>
  <c r="I3171" i="12"/>
  <c r="J3171" i="12"/>
  <c r="K3171" i="12"/>
  <c r="L3171" i="12"/>
  <c r="M3171" i="12"/>
  <c r="A3172" i="12"/>
  <c r="O3172" i="12" s="1"/>
  <c r="B3172" i="12"/>
  <c r="D3172" i="12"/>
  <c r="P3172" i="12" s="1"/>
  <c r="E3172" i="12"/>
  <c r="F3172" i="12"/>
  <c r="G3172" i="12"/>
  <c r="H3172" i="12"/>
  <c r="I3172" i="12"/>
  <c r="J3172" i="12"/>
  <c r="K3172" i="12"/>
  <c r="L3172" i="12"/>
  <c r="M3172" i="12"/>
  <c r="A3173" i="12"/>
  <c r="N3173" i="12" s="1"/>
  <c r="B3173" i="12"/>
  <c r="D3173" i="12"/>
  <c r="P3173" i="12" s="1"/>
  <c r="E3173" i="12"/>
  <c r="F3173" i="12"/>
  <c r="G3173" i="12"/>
  <c r="H3173" i="12"/>
  <c r="I3173" i="12"/>
  <c r="J3173" i="12"/>
  <c r="K3173" i="12"/>
  <c r="L3173" i="12"/>
  <c r="M3173" i="12"/>
  <c r="A3174" i="12"/>
  <c r="B3174" i="12"/>
  <c r="E3174" i="12"/>
  <c r="F3174" i="12"/>
  <c r="G3174" i="12"/>
  <c r="H3174" i="12"/>
  <c r="I3174" i="12"/>
  <c r="J3174" i="12"/>
  <c r="K3174" i="12"/>
  <c r="L3174" i="12"/>
  <c r="A3180" i="12"/>
  <c r="N3180" i="12" s="1"/>
  <c r="B3180" i="12"/>
  <c r="E3180" i="12"/>
  <c r="F3180" i="12"/>
  <c r="G3180" i="12"/>
  <c r="H3180" i="12"/>
  <c r="I3180" i="12"/>
  <c r="J3180" i="12"/>
  <c r="K3180" i="12"/>
  <c r="L3180" i="12"/>
  <c r="F3181" i="12"/>
  <c r="A3196" i="12"/>
  <c r="O3196" i="12" s="1"/>
  <c r="B3196" i="12"/>
  <c r="D3196" i="12"/>
  <c r="P3196" i="12" s="1"/>
  <c r="E3196" i="12"/>
  <c r="F3196" i="12"/>
  <c r="G3196" i="12"/>
  <c r="H3196" i="12"/>
  <c r="I3196" i="12"/>
  <c r="J3196" i="12"/>
  <c r="K3196" i="12"/>
  <c r="L3196" i="12"/>
  <c r="M3196" i="12"/>
  <c r="A3197" i="12"/>
  <c r="B3197" i="12"/>
  <c r="D3197" i="12"/>
  <c r="P3197" i="12" s="1"/>
  <c r="E3197" i="12"/>
  <c r="F3197" i="12"/>
  <c r="G3197" i="12"/>
  <c r="H3197" i="12"/>
  <c r="I3197" i="12"/>
  <c r="J3197" i="12"/>
  <c r="K3197" i="12"/>
  <c r="L3197" i="12"/>
  <c r="M3197" i="12"/>
  <c r="A3198" i="12"/>
  <c r="B3198" i="12"/>
  <c r="D3198" i="12"/>
  <c r="P3198" i="12" s="1"/>
  <c r="E3198" i="12"/>
  <c r="F3198" i="12"/>
  <c r="G3198" i="12"/>
  <c r="H3198" i="12"/>
  <c r="I3198" i="12"/>
  <c r="J3198" i="12"/>
  <c r="K3198" i="12"/>
  <c r="L3198" i="12"/>
  <c r="M3198" i="12"/>
  <c r="A3199" i="12"/>
  <c r="B3199" i="12"/>
  <c r="D3199" i="12"/>
  <c r="P3199" i="12" s="1"/>
  <c r="E3199" i="12"/>
  <c r="F3199" i="12"/>
  <c r="G3199" i="12"/>
  <c r="H3199" i="12"/>
  <c r="I3199" i="12"/>
  <c r="J3199" i="12"/>
  <c r="K3199" i="12"/>
  <c r="L3199" i="12"/>
  <c r="M3199" i="12"/>
  <c r="A3200" i="12"/>
  <c r="B3200" i="12"/>
  <c r="D3200" i="12"/>
  <c r="P3200" i="12" s="1"/>
  <c r="E3200" i="12"/>
  <c r="F3200" i="12"/>
  <c r="G3200" i="12"/>
  <c r="H3200" i="12"/>
  <c r="I3200" i="12"/>
  <c r="J3200" i="12"/>
  <c r="K3200" i="12"/>
  <c r="L3200" i="12"/>
  <c r="M3200" i="12"/>
  <c r="A3201" i="12"/>
  <c r="B3201" i="12"/>
  <c r="D3201" i="12"/>
  <c r="P3201" i="12" s="1"/>
  <c r="E3201" i="12"/>
  <c r="F3201" i="12"/>
  <c r="G3201" i="12"/>
  <c r="H3201" i="12"/>
  <c r="I3201" i="12"/>
  <c r="J3201" i="12"/>
  <c r="K3201" i="12"/>
  <c r="L3201" i="12"/>
  <c r="M3201" i="12"/>
  <c r="A3202" i="12"/>
  <c r="B3202" i="12"/>
  <c r="D3202" i="12"/>
  <c r="P3202" i="12" s="1"/>
  <c r="E3202" i="12"/>
  <c r="F3202" i="12"/>
  <c r="G3202" i="12"/>
  <c r="H3202" i="12"/>
  <c r="I3202" i="12"/>
  <c r="J3202" i="12"/>
  <c r="K3202" i="12"/>
  <c r="L3202" i="12"/>
  <c r="M3202" i="12"/>
  <c r="A3203" i="12"/>
  <c r="O3203" i="12" s="1"/>
  <c r="B3203" i="12"/>
  <c r="D3203" i="12"/>
  <c r="P3203" i="12" s="1"/>
  <c r="E3203" i="12"/>
  <c r="F3203" i="12"/>
  <c r="G3203" i="12"/>
  <c r="H3203" i="12"/>
  <c r="I3203" i="12"/>
  <c r="J3203" i="12"/>
  <c r="K3203" i="12"/>
  <c r="L3203" i="12"/>
  <c r="M3203" i="12"/>
  <c r="A3204" i="12"/>
  <c r="B3204" i="12"/>
  <c r="D3204" i="12"/>
  <c r="P3204" i="12" s="1"/>
  <c r="E3204" i="12"/>
  <c r="F3204" i="12"/>
  <c r="G3204" i="12"/>
  <c r="H3204" i="12"/>
  <c r="I3204" i="12"/>
  <c r="J3204" i="12"/>
  <c r="K3204" i="12"/>
  <c r="L3204" i="12"/>
  <c r="M3204" i="12"/>
  <c r="A3205" i="12"/>
  <c r="B3205" i="12"/>
  <c r="D3205" i="12"/>
  <c r="P3205" i="12" s="1"/>
  <c r="E3205" i="12"/>
  <c r="F3205" i="12"/>
  <c r="G3205" i="12"/>
  <c r="H3205" i="12"/>
  <c r="I3205" i="12"/>
  <c r="J3205" i="12"/>
  <c r="K3205" i="12"/>
  <c r="L3205" i="12"/>
  <c r="M3205" i="12"/>
  <c r="A3206" i="12"/>
  <c r="B3206" i="12"/>
  <c r="D3206" i="12"/>
  <c r="P3206" i="12" s="1"/>
  <c r="E3206" i="12"/>
  <c r="F3206" i="12"/>
  <c r="G3206" i="12"/>
  <c r="H3206" i="12"/>
  <c r="I3206" i="12"/>
  <c r="J3206" i="12"/>
  <c r="K3206" i="12"/>
  <c r="L3206" i="12"/>
  <c r="M3206" i="12"/>
  <c r="A3207" i="12"/>
  <c r="B3207" i="12"/>
  <c r="D3207" i="12"/>
  <c r="P3207" i="12" s="1"/>
  <c r="E3207" i="12"/>
  <c r="F3207" i="12"/>
  <c r="G3207" i="12"/>
  <c r="H3207" i="12"/>
  <c r="I3207" i="12"/>
  <c r="J3207" i="12"/>
  <c r="K3207" i="12"/>
  <c r="L3207" i="12"/>
  <c r="M3207" i="12"/>
  <c r="A3208" i="12"/>
  <c r="B3208" i="12"/>
  <c r="D3208" i="12"/>
  <c r="P3208" i="12" s="1"/>
  <c r="E3208" i="12"/>
  <c r="F3208" i="12"/>
  <c r="G3208" i="12"/>
  <c r="H3208" i="12"/>
  <c r="I3208" i="12"/>
  <c r="J3208" i="12"/>
  <c r="K3208" i="12"/>
  <c r="L3208" i="12"/>
  <c r="M3208" i="12"/>
  <c r="A3209" i="12"/>
  <c r="B3209" i="12"/>
  <c r="D3209" i="12"/>
  <c r="P3209" i="12" s="1"/>
  <c r="E3209" i="12"/>
  <c r="F3209" i="12"/>
  <c r="G3209" i="12"/>
  <c r="H3209" i="12"/>
  <c r="I3209" i="12"/>
  <c r="J3209" i="12"/>
  <c r="K3209" i="12"/>
  <c r="L3209" i="12"/>
  <c r="M3209" i="12"/>
  <c r="A3210" i="12"/>
  <c r="B3210" i="12"/>
  <c r="D3210" i="12"/>
  <c r="P3210" i="12" s="1"/>
  <c r="E3210" i="12"/>
  <c r="F3210" i="12"/>
  <c r="G3210" i="12"/>
  <c r="H3210" i="12"/>
  <c r="I3210" i="12"/>
  <c r="J3210" i="12"/>
  <c r="K3210" i="12"/>
  <c r="L3210" i="12"/>
  <c r="M3210" i="12"/>
  <c r="A3211" i="12"/>
  <c r="B3211" i="12"/>
  <c r="D3211" i="12"/>
  <c r="P3211" i="12" s="1"/>
  <c r="E3211" i="12"/>
  <c r="F3211" i="12"/>
  <c r="G3211" i="12"/>
  <c r="H3211" i="12"/>
  <c r="I3211" i="12"/>
  <c r="J3211" i="12"/>
  <c r="K3211" i="12"/>
  <c r="L3211" i="12"/>
  <c r="M3211" i="12"/>
  <c r="A3212" i="12"/>
  <c r="B3212" i="12"/>
  <c r="D3212" i="12"/>
  <c r="P3212" i="12" s="1"/>
  <c r="E3212" i="12"/>
  <c r="F3212" i="12"/>
  <c r="G3212" i="12"/>
  <c r="H3212" i="12"/>
  <c r="I3212" i="12"/>
  <c r="J3212" i="12"/>
  <c r="K3212" i="12"/>
  <c r="L3212" i="12"/>
  <c r="M3212" i="12"/>
  <c r="A3213" i="12"/>
  <c r="B3213" i="12"/>
  <c r="D3213" i="12"/>
  <c r="P3213" i="12" s="1"/>
  <c r="E3213" i="12"/>
  <c r="F3213" i="12"/>
  <c r="G3213" i="12"/>
  <c r="H3213" i="12"/>
  <c r="I3213" i="12"/>
  <c r="J3213" i="12"/>
  <c r="K3213" i="12"/>
  <c r="L3213" i="12"/>
  <c r="M3213" i="12"/>
  <c r="A3214" i="12"/>
  <c r="N3214" i="12" s="1"/>
  <c r="B3214" i="12"/>
  <c r="D3214" i="12"/>
  <c r="P3214" i="12" s="1"/>
  <c r="E3214" i="12"/>
  <c r="F3214" i="12"/>
  <c r="G3214" i="12"/>
  <c r="H3214" i="12"/>
  <c r="I3214" i="12"/>
  <c r="J3214" i="12"/>
  <c r="K3214" i="12"/>
  <c r="L3214" i="12"/>
  <c r="M3214" i="12"/>
  <c r="A3215" i="12"/>
  <c r="B3215" i="12"/>
  <c r="D3215" i="12"/>
  <c r="P3215" i="12" s="1"/>
  <c r="E3215" i="12"/>
  <c r="F3215" i="12"/>
  <c r="G3215" i="12"/>
  <c r="H3215" i="12"/>
  <c r="I3215" i="12"/>
  <c r="J3215" i="12"/>
  <c r="K3215" i="12"/>
  <c r="L3215" i="12"/>
  <c r="M3215" i="12"/>
  <c r="A3216" i="12"/>
  <c r="N3216" i="12" s="1"/>
  <c r="B3216" i="12"/>
  <c r="D3216" i="12"/>
  <c r="P3216" i="12" s="1"/>
  <c r="E3216" i="12"/>
  <c r="F3216" i="12"/>
  <c r="G3216" i="12"/>
  <c r="H3216" i="12"/>
  <c r="I3216" i="12"/>
  <c r="J3216" i="12"/>
  <c r="K3216" i="12"/>
  <c r="L3216" i="12"/>
  <c r="M3216" i="12"/>
  <c r="A3217" i="12"/>
  <c r="N3217" i="12" s="1"/>
  <c r="B3217" i="12"/>
  <c r="D3217" i="12"/>
  <c r="P3217" i="12" s="1"/>
  <c r="E3217" i="12"/>
  <c r="F3217" i="12"/>
  <c r="G3217" i="12"/>
  <c r="H3217" i="12"/>
  <c r="I3217" i="12"/>
  <c r="J3217" i="12"/>
  <c r="K3217" i="12"/>
  <c r="L3217" i="12"/>
  <c r="M3217" i="12"/>
  <c r="A3218" i="12"/>
  <c r="O3218" i="12" s="1"/>
  <c r="B3218" i="12"/>
  <c r="D3218" i="12"/>
  <c r="P3218" i="12" s="1"/>
  <c r="E3218" i="12"/>
  <c r="F3218" i="12"/>
  <c r="G3218" i="12"/>
  <c r="H3218" i="12"/>
  <c r="I3218" i="12"/>
  <c r="J3218" i="12"/>
  <c r="K3218" i="12"/>
  <c r="L3218" i="12"/>
  <c r="M3218" i="12"/>
  <c r="A3219" i="12"/>
  <c r="B3219" i="12"/>
  <c r="D3219" i="12"/>
  <c r="P3219" i="12" s="1"/>
  <c r="E3219" i="12"/>
  <c r="F3219" i="12"/>
  <c r="G3219" i="12"/>
  <c r="H3219" i="12"/>
  <c r="I3219" i="12"/>
  <c r="J3219" i="12"/>
  <c r="K3219" i="12"/>
  <c r="L3219" i="12"/>
  <c r="M3219" i="12"/>
  <c r="A3220" i="12"/>
  <c r="B3220" i="12"/>
  <c r="D3220" i="12"/>
  <c r="P3220" i="12" s="1"/>
  <c r="E3220" i="12"/>
  <c r="F3220" i="12"/>
  <c r="G3220" i="12"/>
  <c r="H3220" i="12"/>
  <c r="I3220" i="12"/>
  <c r="J3220" i="12"/>
  <c r="K3220" i="12"/>
  <c r="L3220" i="12"/>
  <c r="M3220" i="12"/>
  <c r="A3221" i="12"/>
  <c r="B3221" i="12"/>
  <c r="D3221" i="12"/>
  <c r="P3221" i="12" s="1"/>
  <c r="E3221" i="12"/>
  <c r="F3221" i="12"/>
  <c r="G3221" i="12"/>
  <c r="H3221" i="12"/>
  <c r="I3221" i="12"/>
  <c r="J3221" i="12"/>
  <c r="K3221" i="12"/>
  <c r="L3221" i="12"/>
  <c r="M3221" i="12"/>
  <c r="A3222" i="12"/>
  <c r="B3222" i="12"/>
  <c r="D3222" i="12"/>
  <c r="P3222" i="12" s="1"/>
  <c r="E3222" i="12"/>
  <c r="F3222" i="12"/>
  <c r="G3222" i="12"/>
  <c r="H3222" i="12"/>
  <c r="I3222" i="12"/>
  <c r="J3222" i="12"/>
  <c r="K3222" i="12"/>
  <c r="L3222" i="12"/>
  <c r="M3222" i="12"/>
  <c r="A3223" i="12"/>
  <c r="B3223" i="12"/>
  <c r="D3223" i="12"/>
  <c r="P3223" i="12" s="1"/>
  <c r="E3223" i="12"/>
  <c r="F3223" i="12"/>
  <c r="G3223" i="12"/>
  <c r="H3223" i="12"/>
  <c r="I3223" i="12"/>
  <c r="J3223" i="12"/>
  <c r="K3223" i="12"/>
  <c r="L3223" i="12"/>
  <c r="M3223" i="12"/>
  <c r="A3224" i="12"/>
  <c r="B3224" i="12"/>
  <c r="D3224" i="12"/>
  <c r="P3224" i="12" s="1"/>
  <c r="E3224" i="12"/>
  <c r="F3224" i="12"/>
  <c r="G3224" i="12"/>
  <c r="H3224" i="12"/>
  <c r="I3224" i="12"/>
  <c r="J3224" i="12"/>
  <c r="K3224" i="12"/>
  <c r="L3224" i="12"/>
  <c r="M3224" i="12"/>
  <c r="A3225" i="12"/>
  <c r="O3225" i="12" s="1"/>
  <c r="B3225" i="12"/>
  <c r="D3225" i="12"/>
  <c r="P3225" i="12" s="1"/>
  <c r="E3225" i="12"/>
  <c r="F3225" i="12"/>
  <c r="G3225" i="12"/>
  <c r="H3225" i="12"/>
  <c r="I3225" i="12"/>
  <c r="J3225" i="12"/>
  <c r="K3225" i="12"/>
  <c r="L3225" i="12"/>
  <c r="M3225" i="12"/>
  <c r="A3226" i="12"/>
  <c r="N3226" i="12" s="1"/>
  <c r="B3226" i="12"/>
  <c r="D3226" i="12"/>
  <c r="P3226" i="12" s="1"/>
  <c r="E3226" i="12"/>
  <c r="F3226" i="12"/>
  <c r="G3226" i="12"/>
  <c r="H3226" i="12"/>
  <c r="I3226" i="12"/>
  <c r="J3226" i="12"/>
  <c r="K3226" i="12"/>
  <c r="L3226" i="12"/>
  <c r="M3226" i="12"/>
  <c r="A3227" i="12"/>
  <c r="B3227" i="12"/>
  <c r="D3227" i="12"/>
  <c r="P3227" i="12" s="1"/>
  <c r="E3227" i="12"/>
  <c r="F3227" i="12"/>
  <c r="G3227" i="12"/>
  <c r="H3227" i="12"/>
  <c r="I3227" i="12"/>
  <c r="J3227" i="12"/>
  <c r="K3227" i="12"/>
  <c r="L3227" i="12"/>
  <c r="M3227" i="12"/>
  <c r="A3228" i="12"/>
  <c r="B3228" i="12"/>
  <c r="D3228" i="12"/>
  <c r="P3228" i="12" s="1"/>
  <c r="E3228" i="12"/>
  <c r="F3228" i="12"/>
  <c r="G3228" i="12"/>
  <c r="H3228" i="12"/>
  <c r="I3228" i="12"/>
  <c r="J3228" i="12"/>
  <c r="K3228" i="12"/>
  <c r="L3228" i="12"/>
  <c r="M3228" i="12"/>
  <c r="A3229" i="12"/>
  <c r="B3229" i="12"/>
  <c r="D3229" i="12"/>
  <c r="P3229" i="12" s="1"/>
  <c r="E3229" i="12"/>
  <c r="F3229" i="12"/>
  <c r="G3229" i="12"/>
  <c r="H3229" i="12"/>
  <c r="I3229" i="12"/>
  <c r="J3229" i="12"/>
  <c r="K3229" i="12"/>
  <c r="L3229" i="12"/>
  <c r="M3229" i="12"/>
  <c r="A3230" i="12"/>
  <c r="B3230" i="12"/>
  <c r="D3230" i="12"/>
  <c r="P3230" i="12" s="1"/>
  <c r="E3230" i="12"/>
  <c r="F3230" i="12"/>
  <c r="G3230" i="12"/>
  <c r="H3230" i="12"/>
  <c r="I3230" i="12"/>
  <c r="J3230" i="12"/>
  <c r="K3230" i="12"/>
  <c r="L3230" i="12"/>
  <c r="M3230" i="12"/>
  <c r="A3231" i="12"/>
  <c r="B3231" i="12"/>
  <c r="D3231" i="12"/>
  <c r="P3231" i="12" s="1"/>
  <c r="E3231" i="12"/>
  <c r="F3231" i="12"/>
  <c r="G3231" i="12"/>
  <c r="H3231" i="12"/>
  <c r="I3231" i="12"/>
  <c r="J3231" i="12"/>
  <c r="K3231" i="12"/>
  <c r="L3231" i="12"/>
  <c r="M3231" i="12"/>
  <c r="A3232" i="12"/>
  <c r="B3232" i="12"/>
  <c r="D3232" i="12"/>
  <c r="P3232" i="12" s="1"/>
  <c r="E3232" i="12"/>
  <c r="F3232" i="12"/>
  <c r="G3232" i="12"/>
  <c r="H3232" i="12"/>
  <c r="I3232" i="12"/>
  <c r="J3232" i="12"/>
  <c r="K3232" i="12"/>
  <c r="L3232" i="12"/>
  <c r="M3232" i="12"/>
  <c r="A3233" i="12"/>
  <c r="N3233" i="12" s="1"/>
  <c r="B3233" i="12"/>
  <c r="D3233" i="12"/>
  <c r="P3233" i="12" s="1"/>
  <c r="E3233" i="12"/>
  <c r="F3233" i="12"/>
  <c r="G3233" i="12"/>
  <c r="H3233" i="12"/>
  <c r="I3233" i="12"/>
  <c r="J3233" i="12"/>
  <c r="K3233" i="12"/>
  <c r="L3233" i="12"/>
  <c r="M3233" i="12"/>
  <c r="A3234" i="12"/>
  <c r="B3234" i="12"/>
  <c r="D3234" i="12"/>
  <c r="P3234" i="12" s="1"/>
  <c r="E3234" i="12"/>
  <c r="F3234" i="12"/>
  <c r="G3234" i="12"/>
  <c r="H3234" i="12"/>
  <c r="I3234" i="12"/>
  <c r="J3234" i="12"/>
  <c r="K3234" i="12"/>
  <c r="L3234" i="12"/>
  <c r="M3234" i="12"/>
  <c r="A3235" i="12"/>
  <c r="B3235" i="12"/>
  <c r="D3235" i="12"/>
  <c r="P3235" i="12" s="1"/>
  <c r="E3235" i="12"/>
  <c r="F3235" i="12"/>
  <c r="G3235" i="12"/>
  <c r="H3235" i="12"/>
  <c r="I3235" i="12"/>
  <c r="J3235" i="12"/>
  <c r="K3235" i="12"/>
  <c r="L3235" i="12"/>
  <c r="M3235" i="12"/>
  <c r="A3236" i="12"/>
  <c r="B3236" i="12"/>
  <c r="D3236" i="12"/>
  <c r="P3236" i="12" s="1"/>
  <c r="E3236" i="12"/>
  <c r="F3236" i="12"/>
  <c r="G3236" i="12"/>
  <c r="H3236" i="12"/>
  <c r="I3236" i="12"/>
  <c r="J3236" i="12"/>
  <c r="K3236" i="12"/>
  <c r="L3236" i="12"/>
  <c r="M3236" i="12"/>
  <c r="A3237" i="12"/>
  <c r="B3237" i="12"/>
  <c r="D3237" i="12"/>
  <c r="P3237" i="12" s="1"/>
  <c r="E3237" i="12"/>
  <c r="F3237" i="12"/>
  <c r="G3237" i="12"/>
  <c r="H3237" i="12"/>
  <c r="I3237" i="12"/>
  <c r="J3237" i="12"/>
  <c r="K3237" i="12"/>
  <c r="L3237" i="12"/>
  <c r="M3237" i="12"/>
  <c r="A3238" i="12"/>
  <c r="B3238" i="12"/>
  <c r="D3238" i="12"/>
  <c r="P3238" i="12" s="1"/>
  <c r="E3238" i="12"/>
  <c r="F3238" i="12"/>
  <c r="G3238" i="12"/>
  <c r="H3238" i="12"/>
  <c r="I3238" i="12"/>
  <c r="J3238" i="12"/>
  <c r="K3238" i="12"/>
  <c r="L3238" i="12"/>
  <c r="M3238" i="12"/>
  <c r="A3239" i="12"/>
  <c r="N3239" i="12" s="1"/>
  <c r="B3239" i="12"/>
  <c r="D3239" i="12"/>
  <c r="P3239" i="12" s="1"/>
  <c r="E3239" i="12"/>
  <c r="F3239" i="12"/>
  <c r="G3239" i="12"/>
  <c r="H3239" i="12"/>
  <c r="I3239" i="12"/>
  <c r="J3239" i="12"/>
  <c r="K3239" i="12"/>
  <c r="L3239" i="12"/>
  <c r="M3239" i="12"/>
  <c r="A3240" i="12"/>
  <c r="N3240" i="12" s="1"/>
  <c r="B3240" i="12"/>
  <c r="D3240" i="12"/>
  <c r="P3240" i="12" s="1"/>
  <c r="E3240" i="12"/>
  <c r="F3240" i="12"/>
  <c r="G3240" i="12"/>
  <c r="H3240" i="12"/>
  <c r="I3240" i="12"/>
  <c r="J3240" i="12"/>
  <c r="K3240" i="12"/>
  <c r="L3240" i="12"/>
  <c r="M3240" i="12"/>
  <c r="A3241" i="12"/>
  <c r="B3241" i="12"/>
  <c r="D3241" i="12"/>
  <c r="P3241" i="12" s="1"/>
  <c r="E3241" i="12"/>
  <c r="F3241" i="12"/>
  <c r="G3241" i="12"/>
  <c r="H3241" i="12"/>
  <c r="I3241" i="12"/>
  <c r="J3241" i="12"/>
  <c r="K3241" i="12"/>
  <c r="L3241" i="12"/>
  <c r="M3241" i="12"/>
  <c r="A3242" i="12"/>
  <c r="B3242" i="12"/>
  <c r="D3242" i="12"/>
  <c r="P3242" i="12" s="1"/>
  <c r="E3242" i="12"/>
  <c r="F3242" i="12"/>
  <c r="G3242" i="12"/>
  <c r="H3242" i="12"/>
  <c r="I3242" i="12"/>
  <c r="J3242" i="12"/>
  <c r="K3242" i="12"/>
  <c r="L3242" i="12"/>
  <c r="M3242" i="12"/>
  <c r="A3243" i="12"/>
  <c r="B3243" i="12"/>
  <c r="D3243" i="12"/>
  <c r="P3243" i="12" s="1"/>
  <c r="E3243" i="12"/>
  <c r="F3243" i="12"/>
  <c r="G3243" i="12"/>
  <c r="H3243" i="12"/>
  <c r="I3243" i="12"/>
  <c r="J3243" i="12"/>
  <c r="K3243" i="12"/>
  <c r="L3243" i="12"/>
  <c r="M3243" i="12"/>
  <c r="A3244" i="12"/>
  <c r="B3244" i="12"/>
  <c r="D3244" i="12"/>
  <c r="P3244" i="12" s="1"/>
  <c r="E3244" i="12"/>
  <c r="F3244" i="12"/>
  <c r="G3244" i="12"/>
  <c r="H3244" i="12"/>
  <c r="I3244" i="12"/>
  <c r="J3244" i="12"/>
  <c r="K3244" i="12"/>
  <c r="L3244" i="12"/>
  <c r="M3244" i="12"/>
  <c r="A3245" i="12"/>
  <c r="O3245" i="12" s="1"/>
  <c r="B3245" i="12"/>
  <c r="D3245" i="12"/>
  <c r="P3245" i="12" s="1"/>
  <c r="E3245" i="12"/>
  <c r="F3245" i="12"/>
  <c r="G3245" i="12"/>
  <c r="H3245" i="12"/>
  <c r="I3245" i="12"/>
  <c r="J3245" i="12"/>
  <c r="K3245" i="12"/>
  <c r="L3245" i="12"/>
  <c r="M3245" i="12"/>
  <c r="A3246" i="12"/>
  <c r="B3246" i="12"/>
  <c r="D3246" i="12"/>
  <c r="P3246" i="12" s="1"/>
  <c r="E3246" i="12"/>
  <c r="F3246" i="12"/>
  <c r="G3246" i="12"/>
  <c r="H3246" i="12"/>
  <c r="I3246" i="12"/>
  <c r="J3246" i="12"/>
  <c r="K3246" i="12"/>
  <c r="L3246" i="12"/>
  <c r="M3246" i="12"/>
  <c r="A3247" i="12"/>
  <c r="B3247" i="12"/>
  <c r="D3247" i="12"/>
  <c r="P3247" i="12" s="1"/>
  <c r="E3247" i="12"/>
  <c r="F3247" i="12"/>
  <c r="G3247" i="12"/>
  <c r="H3247" i="12"/>
  <c r="I3247" i="12"/>
  <c r="J3247" i="12"/>
  <c r="K3247" i="12"/>
  <c r="L3247" i="12"/>
  <c r="M3247" i="12"/>
  <c r="A3248" i="12"/>
  <c r="N3248" i="12" s="1"/>
  <c r="B3248" i="12"/>
  <c r="D3248" i="12"/>
  <c r="P3248" i="12" s="1"/>
  <c r="E3248" i="12"/>
  <c r="F3248" i="12"/>
  <c r="G3248" i="12"/>
  <c r="H3248" i="12"/>
  <c r="I3248" i="12"/>
  <c r="J3248" i="12"/>
  <c r="K3248" i="12"/>
  <c r="L3248" i="12"/>
  <c r="M3248" i="12"/>
  <c r="A3249" i="12"/>
  <c r="N3249" i="12" s="1"/>
  <c r="B3249" i="12"/>
  <c r="D3249" i="12"/>
  <c r="P3249" i="12" s="1"/>
  <c r="E3249" i="12"/>
  <c r="F3249" i="12"/>
  <c r="G3249" i="12"/>
  <c r="H3249" i="12"/>
  <c r="I3249" i="12"/>
  <c r="J3249" i="12"/>
  <c r="K3249" i="12"/>
  <c r="L3249" i="12"/>
  <c r="M3249" i="12"/>
  <c r="A3250" i="12"/>
  <c r="O3250" i="12" s="1"/>
  <c r="B3250" i="12"/>
  <c r="D3250" i="12"/>
  <c r="P3250" i="12" s="1"/>
  <c r="E3250" i="12"/>
  <c r="F3250" i="12"/>
  <c r="G3250" i="12"/>
  <c r="H3250" i="12"/>
  <c r="I3250" i="12"/>
  <c r="J3250" i="12"/>
  <c r="K3250" i="12"/>
  <c r="L3250" i="12"/>
  <c r="M3250" i="12"/>
  <c r="A3251" i="12"/>
  <c r="B3251" i="12"/>
  <c r="D3251" i="12"/>
  <c r="P3251" i="12" s="1"/>
  <c r="E3251" i="12"/>
  <c r="F3251" i="12"/>
  <c r="G3251" i="12"/>
  <c r="H3251" i="12"/>
  <c r="I3251" i="12"/>
  <c r="J3251" i="12"/>
  <c r="K3251" i="12"/>
  <c r="L3251" i="12"/>
  <c r="M3251" i="12"/>
  <c r="A3252" i="12"/>
  <c r="B3252" i="12"/>
  <c r="D3252" i="12"/>
  <c r="P3252" i="12" s="1"/>
  <c r="E3252" i="12"/>
  <c r="F3252" i="12"/>
  <c r="G3252" i="12"/>
  <c r="H3252" i="12"/>
  <c r="I3252" i="12"/>
  <c r="J3252" i="12"/>
  <c r="K3252" i="12"/>
  <c r="L3252" i="12"/>
  <c r="M3252" i="12"/>
  <c r="A3253" i="12"/>
  <c r="B3253" i="12"/>
  <c r="D3253" i="12"/>
  <c r="P3253" i="12" s="1"/>
  <c r="E3253" i="12"/>
  <c r="F3253" i="12"/>
  <c r="G3253" i="12"/>
  <c r="H3253" i="12"/>
  <c r="I3253" i="12"/>
  <c r="J3253" i="12"/>
  <c r="K3253" i="12"/>
  <c r="L3253" i="12"/>
  <c r="M3253" i="12"/>
  <c r="A3254" i="12"/>
  <c r="B3254" i="12"/>
  <c r="D3254" i="12"/>
  <c r="P3254" i="12" s="1"/>
  <c r="E3254" i="12"/>
  <c r="F3254" i="12"/>
  <c r="G3254" i="12"/>
  <c r="H3254" i="12"/>
  <c r="I3254" i="12"/>
  <c r="J3254" i="12"/>
  <c r="K3254" i="12"/>
  <c r="L3254" i="12"/>
  <c r="M3254" i="12"/>
  <c r="A3255" i="12"/>
  <c r="B3255" i="12"/>
  <c r="D3255" i="12"/>
  <c r="P3255" i="12" s="1"/>
  <c r="E3255" i="12"/>
  <c r="F3255" i="12"/>
  <c r="G3255" i="12"/>
  <c r="H3255" i="12"/>
  <c r="I3255" i="12"/>
  <c r="J3255" i="12"/>
  <c r="K3255" i="12"/>
  <c r="L3255" i="12"/>
  <c r="M3255" i="12"/>
  <c r="A3256" i="12"/>
  <c r="N3256" i="12" s="1"/>
  <c r="B3256" i="12"/>
  <c r="D3256" i="12"/>
  <c r="P3256" i="12" s="1"/>
  <c r="E3256" i="12"/>
  <c r="F3256" i="12"/>
  <c r="G3256" i="12"/>
  <c r="H3256" i="12"/>
  <c r="I3256" i="12"/>
  <c r="J3256" i="12"/>
  <c r="K3256" i="12"/>
  <c r="L3256" i="12"/>
  <c r="M3256" i="12"/>
  <c r="A3257" i="12"/>
  <c r="B3257" i="12"/>
  <c r="D3257" i="12"/>
  <c r="P3257" i="12" s="1"/>
  <c r="E3257" i="12"/>
  <c r="F3257" i="12"/>
  <c r="G3257" i="12"/>
  <c r="H3257" i="12"/>
  <c r="I3257" i="12"/>
  <c r="J3257" i="12"/>
  <c r="K3257" i="12"/>
  <c r="L3257" i="12"/>
  <c r="M3257" i="12"/>
  <c r="A3258" i="12"/>
  <c r="B3258" i="12"/>
  <c r="D3258" i="12"/>
  <c r="P3258" i="12" s="1"/>
  <c r="E3258" i="12"/>
  <c r="F3258" i="12"/>
  <c r="G3258" i="12"/>
  <c r="H3258" i="12"/>
  <c r="I3258" i="12"/>
  <c r="J3258" i="12"/>
  <c r="K3258" i="12"/>
  <c r="L3258" i="12"/>
  <c r="M3258" i="12"/>
  <c r="A3259" i="12"/>
  <c r="B3259" i="12"/>
  <c r="D3259" i="12"/>
  <c r="P3259" i="12" s="1"/>
  <c r="E3259" i="12"/>
  <c r="F3259" i="12"/>
  <c r="G3259" i="12"/>
  <c r="H3259" i="12"/>
  <c r="I3259" i="12"/>
  <c r="J3259" i="12"/>
  <c r="K3259" i="12"/>
  <c r="L3259" i="12"/>
  <c r="M3259" i="12"/>
  <c r="A3260" i="12"/>
  <c r="B3260" i="12"/>
  <c r="D3260" i="12"/>
  <c r="P3260" i="12" s="1"/>
  <c r="E3260" i="12"/>
  <c r="F3260" i="12"/>
  <c r="G3260" i="12"/>
  <c r="H3260" i="12"/>
  <c r="I3260" i="12"/>
  <c r="J3260" i="12"/>
  <c r="K3260" i="12"/>
  <c r="L3260" i="12"/>
  <c r="M3260" i="12"/>
  <c r="A3261" i="12"/>
  <c r="B3261" i="12"/>
  <c r="D3261" i="12"/>
  <c r="P3261" i="12" s="1"/>
  <c r="E3261" i="12"/>
  <c r="F3261" i="12"/>
  <c r="G3261" i="12"/>
  <c r="H3261" i="12"/>
  <c r="I3261" i="12"/>
  <c r="J3261" i="12"/>
  <c r="K3261" i="12"/>
  <c r="L3261" i="12"/>
  <c r="M3261" i="12"/>
  <c r="A3262" i="12"/>
  <c r="B3262" i="12"/>
  <c r="D3262" i="12"/>
  <c r="P3262" i="12" s="1"/>
  <c r="E3262" i="12"/>
  <c r="F3262" i="12"/>
  <c r="G3262" i="12"/>
  <c r="H3262" i="12"/>
  <c r="I3262" i="12"/>
  <c r="J3262" i="12"/>
  <c r="K3262" i="12"/>
  <c r="L3262" i="12"/>
  <c r="M3262" i="12"/>
  <c r="A3263" i="12"/>
  <c r="N3263" i="12" s="1"/>
  <c r="B3263" i="12"/>
  <c r="D3263" i="12"/>
  <c r="P3263" i="12" s="1"/>
  <c r="E3263" i="12"/>
  <c r="F3263" i="12"/>
  <c r="G3263" i="12"/>
  <c r="H3263" i="12"/>
  <c r="I3263" i="12"/>
  <c r="J3263" i="12"/>
  <c r="K3263" i="12"/>
  <c r="L3263" i="12"/>
  <c r="M3263" i="12"/>
  <c r="A3264" i="12"/>
  <c r="B3264" i="12"/>
  <c r="D3264" i="12"/>
  <c r="P3264" i="12" s="1"/>
  <c r="E3264" i="12"/>
  <c r="F3264" i="12"/>
  <c r="G3264" i="12"/>
  <c r="H3264" i="12"/>
  <c r="I3264" i="12"/>
  <c r="J3264" i="12"/>
  <c r="K3264" i="12"/>
  <c r="L3264" i="12"/>
  <c r="M3264" i="12"/>
  <c r="A3265" i="12"/>
  <c r="B3265" i="12"/>
  <c r="D3265" i="12"/>
  <c r="P3265" i="12" s="1"/>
  <c r="E3265" i="12"/>
  <c r="F3265" i="12"/>
  <c r="G3265" i="12"/>
  <c r="H3265" i="12"/>
  <c r="I3265" i="12"/>
  <c r="J3265" i="12"/>
  <c r="K3265" i="12"/>
  <c r="L3265" i="12"/>
  <c r="M3265" i="12"/>
  <c r="A3266" i="12"/>
  <c r="B3266" i="12"/>
  <c r="D3266" i="12"/>
  <c r="P3266" i="12" s="1"/>
  <c r="E3266" i="12"/>
  <c r="F3266" i="12"/>
  <c r="G3266" i="12"/>
  <c r="H3266" i="12"/>
  <c r="I3266" i="12"/>
  <c r="J3266" i="12"/>
  <c r="K3266" i="12"/>
  <c r="L3266" i="12"/>
  <c r="M3266" i="12"/>
  <c r="A3267" i="12"/>
  <c r="B3267" i="12"/>
  <c r="D3267" i="12"/>
  <c r="P3267" i="12" s="1"/>
  <c r="E3267" i="12"/>
  <c r="F3267" i="12"/>
  <c r="G3267" i="12"/>
  <c r="H3267" i="12"/>
  <c r="I3267" i="12"/>
  <c r="J3267" i="12"/>
  <c r="K3267" i="12"/>
  <c r="L3267" i="12"/>
  <c r="M3267" i="12"/>
  <c r="A3268" i="12"/>
  <c r="B3268" i="12"/>
  <c r="D3268" i="12"/>
  <c r="P3268" i="12" s="1"/>
  <c r="E3268" i="12"/>
  <c r="F3268" i="12"/>
  <c r="G3268" i="12"/>
  <c r="H3268" i="12"/>
  <c r="I3268" i="12"/>
  <c r="J3268" i="12"/>
  <c r="K3268" i="12"/>
  <c r="L3268" i="12"/>
  <c r="M3268" i="12"/>
  <c r="A3269" i="12"/>
  <c r="B3269" i="12"/>
  <c r="D3269" i="12"/>
  <c r="P3269" i="12" s="1"/>
  <c r="E3269" i="12"/>
  <c r="F3269" i="12"/>
  <c r="G3269" i="12"/>
  <c r="H3269" i="12"/>
  <c r="I3269" i="12"/>
  <c r="J3269" i="12"/>
  <c r="K3269" i="12"/>
  <c r="L3269" i="12"/>
  <c r="M3269" i="12"/>
  <c r="A3270" i="12"/>
  <c r="B3270" i="12"/>
  <c r="D3270" i="12"/>
  <c r="P3270" i="12" s="1"/>
  <c r="E3270" i="12"/>
  <c r="F3270" i="12"/>
  <c r="G3270" i="12"/>
  <c r="H3270" i="12"/>
  <c r="I3270" i="12"/>
  <c r="J3270" i="12"/>
  <c r="K3270" i="12"/>
  <c r="L3270" i="12"/>
  <c r="M3270" i="12"/>
  <c r="A3271" i="12"/>
  <c r="O3271" i="12" s="1"/>
  <c r="B3271" i="12"/>
  <c r="D3271" i="12"/>
  <c r="P3271" i="12" s="1"/>
  <c r="E3271" i="12"/>
  <c r="F3271" i="12"/>
  <c r="G3271" i="12"/>
  <c r="H3271" i="12"/>
  <c r="I3271" i="12"/>
  <c r="J3271" i="12"/>
  <c r="K3271" i="12"/>
  <c r="L3271" i="12"/>
  <c r="M3271" i="12"/>
  <c r="A3272" i="12"/>
  <c r="B3272" i="12"/>
  <c r="D3272" i="12"/>
  <c r="P3272" i="12" s="1"/>
  <c r="E3272" i="12"/>
  <c r="F3272" i="12"/>
  <c r="G3272" i="12"/>
  <c r="H3272" i="12"/>
  <c r="I3272" i="12"/>
  <c r="J3272" i="12"/>
  <c r="K3272" i="12"/>
  <c r="L3272" i="12"/>
  <c r="M3272" i="12"/>
  <c r="A3273" i="12"/>
  <c r="N3273" i="12" s="1"/>
  <c r="B3273" i="12"/>
  <c r="D3273" i="12"/>
  <c r="P3273" i="12" s="1"/>
  <c r="E3273" i="12"/>
  <c r="F3273" i="12"/>
  <c r="G3273" i="12"/>
  <c r="H3273" i="12"/>
  <c r="I3273" i="12"/>
  <c r="J3273" i="12"/>
  <c r="K3273" i="12"/>
  <c r="L3273" i="12"/>
  <c r="M3273" i="12"/>
  <c r="A3274" i="12"/>
  <c r="B3274" i="12"/>
  <c r="D3274" i="12"/>
  <c r="P3274" i="12" s="1"/>
  <c r="E3274" i="12"/>
  <c r="F3274" i="12"/>
  <c r="G3274" i="12"/>
  <c r="H3274" i="12"/>
  <c r="I3274" i="12"/>
  <c r="J3274" i="12"/>
  <c r="K3274" i="12"/>
  <c r="L3274" i="12"/>
  <c r="M3274" i="12"/>
  <c r="A3275" i="12"/>
  <c r="B3275" i="12"/>
  <c r="D3275" i="12"/>
  <c r="P3275" i="12" s="1"/>
  <c r="E3275" i="12"/>
  <c r="F3275" i="12"/>
  <c r="G3275" i="12"/>
  <c r="H3275" i="12"/>
  <c r="I3275" i="12"/>
  <c r="J3275" i="12"/>
  <c r="K3275" i="12"/>
  <c r="L3275" i="12"/>
  <c r="M3275" i="12"/>
  <c r="A3276" i="12"/>
  <c r="B3276" i="12"/>
  <c r="D3276" i="12"/>
  <c r="P3276" i="12" s="1"/>
  <c r="E3276" i="12"/>
  <c r="F3276" i="12"/>
  <c r="G3276" i="12"/>
  <c r="H3276" i="12"/>
  <c r="I3276" i="12"/>
  <c r="J3276" i="12"/>
  <c r="K3276" i="12"/>
  <c r="L3276" i="12"/>
  <c r="M3276" i="12"/>
  <c r="A3277" i="12"/>
  <c r="B3277" i="12"/>
  <c r="D3277" i="12"/>
  <c r="P3277" i="12" s="1"/>
  <c r="E3277" i="12"/>
  <c r="F3277" i="12"/>
  <c r="G3277" i="12"/>
  <c r="H3277" i="12"/>
  <c r="I3277" i="12"/>
  <c r="J3277" i="12"/>
  <c r="K3277" i="12"/>
  <c r="L3277" i="12"/>
  <c r="M3277" i="12"/>
  <c r="A3278" i="12"/>
  <c r="B3278" i="12"/>
  <c r="D3278" i="12"/>
  <c r="P3278" i="12" s="1"/>
  <c r="E3278" i="12"/>
  <c r="F3278" i="12"/>
  <c r="G3278" i="12"/>
  <c r="H3278" i="12"/>
  <c r="I3278" i="12"/>
  <c r="J3278" i="12"/>
  <c r="K3278" i="12"/>
  <c r="L3278" i="12"/>
  <c r="M3278" i="12"/>
  <c r="A3279" i="12"/>
  <c r="B3279" i="12"/>
  <c r="D3279" i="12"/>
  <c r="P3279" i="12" s="1"/>
  <c r="E3279" i="12"/>
  <c r="F3279" i="12"/>
  <c r="G3279" i="12"/>
  <c r="H3279" i="12"/>
  <c r="I3279" i="12"/>
  <c r="J3279" i="12"/>
  <c r="K3279" i="12"/>
  <c r="L3279" i="12"/>
  <c r="M3279" i="12"/>
  <c r="A3280" i="12"/>
  <c r="B3280" i="12"/>
  <c r="D3280" i="12"/>
  <c r="P3280" i="12" s="1"/>
  <c r="E3280" i="12"/>
  <c r="F3280" i="12"/>
  <c r="G3280" i="12"/>
  <c r="H3280" i="12"/>
  <c r="I3280" i="12"/>
  <c r="J3280" i="12"/>
  <c r="K3280" i="12"/>
  <c r="L3280" i="12"/>
  <c r="M3280" i="12"/>
  <c r="A3281" i="12"/>
  <c r="B3281" i="12"/>
  <c r="D3281" i="12"/>
  <c r="P3281" i="12" s="1"/>
  <c r="E3281" i="12"/>
  <c r="F3281" i="12"/>
  <c r="G3281" i="12"/>
  <c r="H3281" i="12"/>
  <c r="I3281" i="12"/>
  <c r="J3281" i="12"/>
  <c r="K3281" i="12"/>
  <c r="L3281" i="12"/>
  <c r="M3281" i="12"/>
  <c r="A3282" i="12"/>
  <c r="B3282" i="12"/>
  <c r="D3282" i="12"/>
  <c r="P3282" i="12" s="1"/>
  <c r="E3282" i="12"/>
  <c r="F3282" i="12"/>
  <c r="G3282" i="12"/>
  <c r="H3282" i="12"/>
  <c r="I3282" i="12"/>
  <c r="J3282" i="12"/>
  <c r="K3282" i="12"/>
  <c r="L3282" i="12"/>
  <c r="M3282" i="12"/>
  <c r="A3283" i="12"/>
  <c r="B3283" i="12"/>
  <c r="D3283" i="12"/>
  <c r="P3283" i="12" s="1"/>
  <c r="E3283" i="12"/>
  <c r="F3283" i="12"/>
  <c r="G3283" i="12"/>
  <c r="H3283" i="12"/>
  <c r="I3283" i="12"/>
  <c r="J3283" i="12"/>
  <c r="K3283" i="12"/>
  <c r="L3283" i="12"/>
  <c r="M3283" i="12"/>
  <c r="A3284" i="12"/>
  <c r="B3284" i="12"/>
  <c r="D3284" i="12"/>
  <c r="P3284" i="12" s="1"/>
  <c r="E3284" i="12"/>
  <c r="F3284" i="12"/>
  <c r="G3284" i="12"/>
  <c r="H3284" i="12"/>
  <c r="I3284" i="12"/>
  <c r="J3284" i="12"/>
  <c r="K3284" i="12"/>
  <c r="L3284" i="12"/>
  <c r="M3284" i="12"/>
  <c r="A3285" i="12"/>
  <c r="B3285" i="12"/>
  <c r="D3285" i="12"/>
  <c r="P3285" i="12" s="1"/>
  <c r="E3285" i="12"/>
  <c r="F3285" i="12"/>
  <c r="G3285" i="12"/>
  <c r="H3285" i="12"/>
  <c r="I3285" i="12"/>
  <c r="J3285" i="12"/>
  <c r="K3285" i="12"/>
  <c r="L3285" i="12"/>
  <c r="M3285" i="12"/>
  <c r="A3286" i="12"/>
  <c r="B3286" i="12"/>
  <c r="D3286" i="12"/>
  <c r="P3286" i="12" s="1"/>
  <c r="E3286" i="12"/>
  <c r="F3286" i="12"/>
  <c r="G3286" i="12"/>
  <c r="H3286" i="12"/>
  <c r="I3286" i="12"/>
  <c r="J3286" i="12"/>
  <c r="K3286" i="12"/>
  <c r="L3286" i="12"/>
  <c r="M3286" i="12"/>
  <c r="A3287" i="12"/>
  <c r="B3287" i="12"/>
  <c r="D3287" i="12"/>
  <c r="P3287" i="12" s="1"/>
  <c r="E3287" i="12"/>
  <c r="F3287" i="12"/>
  <c r="G3287" i="12"/>
  <c r="H3287" i="12"/>
  <c r="I3287" i="12"/>
  <c r="J3287" i="12"/>
  <c r="K3287" i="12"/>
  <c r="L3287" i="12"/>
  <c r="M3287" i="12"/>
  <c r="A3288" i="12"/>
  <c r="N3288" i="12" s="1"/>
  <c r="B3288" i="12"/>
  <c r="D3288" i="12"/>
  <c r="P3288" i="12" s="1"/>
  <c r="E3288" i="12"/>
  <c r="F3288" i="12"/>
  <c r="G3288" i="12"/>
  <c r="H3288" i="12"/>
  <c r="I3288" i="12"/>
  <c r="J3288" i="12"/>
  <c r="K3288" i="12"/>
  <c r="L3288" i="12"/>
  <c r="M3288" i="12"/>
  <c r="A3289" i="12"/>
  <c r="B3289" i="12"/>
  <c r="D3289" i="12"/>
  <c r="P3289" i="12" s="1"/>
  <c r="E3289" i="12"/>
  <c r="F3289" i="12"/>
  <c r="G3289" i="12"/>
  <c r="H3289" i="12"/>
  <c r="I3289" i="12"/>
  <c r="J3289" i="12"/>
  <c r="K3289" i="12"/>
  <c r="L3289" i="12"/>
  <c r="M3289" i="12"/>
  <c r="A3290" i="12"/>
  <c r="N3290" i="12" s="1"/>
  <c r="B3290" i="12"/>
  <c r="D3290" i="12"/>
  <c r="P3290" i="12" s="1"/>
  <c r="E3290" i="12"/>
  <c r="F3290" i="12"/>
  <c r="G3290" i="12"/>
  <c r="H3290" i="12"/>
  <c r="I3290" i="12"/>
  <c r="J3290" i="12"/>
  <c r="K3290" i="12"/>
  <c r="L3290" i="12"/>
  <c r="M3290" i="12"/>
  <c r="A3291" i="12"/>
  <c r="N3291" i="12" s="1"/>
  <c r="B3291" i="12"/>
  <c r="D3291" i="12"/>
  <c r="P3291" i="12" s="1"/>
  <c r="E3291" i="12"/>
  <c r="F3291" i="12"/>
  <c r="G3291" i="12"/>
  <c r="H3291" i="12"/>
  <c r="I3291" i="12"/>
  <c r="J3291" i="12"/>
  <c r="K3291" i="12"/>
  <c r="L3291" i="12"/>
  <c r="M3291" i="12"/>
  <c r="A3292" i="12"/>
  <c r="B3292" i="12"/>
  <c r="D3292" i="12"/>
  <c r="P3292" i="12" s="1"/>
  <c r="E3292" i="12"/>
  <c r="F3292" i="12"/>
  <c r="G3292" i="12"/>
  <c r="H3292" i="12"/>
  <c r="I3292" i="12"/>
  <c r="J3292" i="12"/>
  <c r="K3292" i="12"/>
  <c r="L3292" i="12"/>
  <c r="M3292" i="12"/>
  <c r="A3293" i="12"/>
  <c r="B3293" i="12"/>
  <c r="D3293" i="12"/>
  <c r="P3293" i="12" s="1"/>
  <c r="E3293" i="12"/>
  <c r="F3293" i="12"/>
  <c r="G3293" i="12"/>
  <c r="H3293" i="12"/>
  <c r="I3293" i="12"/>
  <c r="J3293" i="12"/>
  <c r="K3293" i="12"/>
  <c r="L3293" i="12"/>
  <c r="M3293" i="12"/>
  <c r="A3294" i="12"/>
  <c r="B3294" i="12"/>
  <c r="D3294" i="12"/>
  <c r="P3294" i="12" s="1"/>
  <c r="E3294" i="12"/>
  <c r="F3294" i="12"/>
  <c r="G3294" i="12"/>
  <c r="H3294" i="12"/>
  <c r="I3294" i="12"/>
  <c r="J3294" i="12"/>
  <c r="K3294" i="12"/>
  <c r="L3294" i="12"/>
  <c r="M3294" i="12"/>
  <c r="A3295" i="12"/>
  <c r="B3295" i="12"/>
  <c r="D3295" i="12"/>
  <c r="P3295" i="12" s="1"/>
  <c r="E3295" i="12"/>
  <c r="F3295" i="12"/>
  <c r="G3295" i="12"/>
  <c r="H3295" i="12"/>
  <c r="I3295" i="12"/>
  <c r="J3295" i="12"/>
  <c r="K3295" i="12"/>
  <c r="L3295" i="12"/>
  <c r="M3295" i="12"/>
  <c r="A3296" i="12"/>
  <c r="B3296" i="12"/>
  <c r="D3296" i="12"/>
  <c r="P3296" i="12" s="1"/>
  <c r="E3296" i="12"/>
  <c r="F3296" i="12"/>
  <c r="G3296" i="12"/>
  <c r="H3296" i="12"/>
  <c r="I3296" i="12"/>
  <c r="J3296" i="12"/>
  <c r="K3296" i="12"/>
  <c r="L3296" i="12"/>
  <c r="M3296" i="12"/>
  <c r="A3297" i="12"/>
  <c r="B3297" i="12"/>
  <c r="D3297" i="12"/>
  <c r="P3297" i="12" s="1"/>
  <c r="E3297" i="12"/>
  <c r="F3297" i="12"/>
  <c r="G3297" i="12"/>
  <c r="H3297" i="12"/>
  <c r="I3297" i="12"/>
  <c r="J3297" i="12"/>
  <c r="K3297" i="12"/>
  <c r="L3297" i="12"/>
  <c r="M3297" i="12"/>
  <c r="A3298" i="12"/>
  <c r="O3298" i="12" s="1"/>
  <c r="B3298" i="12"/>
  <c r="D3298" i="12"/>
  <c r="P3298" i="12" s="1"/>
  <c r="E3298" i="12"/>
  <c r="F3298" i="12"/>
  <c r="G3298" i="12"/>
  <c r="H3298" i="12"/>
  <c r="I3298" i="12"/>
  <c r="J3298" i="12"/>
  <c r="K3298" i="12"/>
  <c r="L3298" i="12"/>
  <c r="M3298" i="12"/>
  <c r="A3299" i="12"/>
  <c r="B3299" i="12"/>
  <c r="D3299" i="12"/>
  <c r="P3299" i="12" s="1"/>
  <c r="E3299" i="12"/>
  <c r="F3299" i="12"/>
  <c r="G3299" i="12"/>
  <c r="H3299" i="12"/>
  <c r="I3299" i="12"/>
  <c r="J3299" i="12"/>
  <c r="K3299" i="12"/>
  <c r="L3299" i="12"/>
  <c r="M3299" i="12"/>
  <c r="A3300" i="12"/>
  <c r="O3300" i="12" s="1"/>
  <c r="B3300" i="12"/>
  <c r="D3300" i="12"/>
  <c r="P3300" i="12" s="1"/>
  <c r="E3300" i="12"/>
  <c r="F3300" i="12"/>
  <c r="G3300" i="12"/>
  <c r="H3300" i="12"/>
  <c r="I3300" i="12"/>
  <c r="J3300" i="12"/>
  <c r="K3300" i="12"/>
  <c r="L3300" i="12"/>
  <c r="M3300" i="12"/>
  <c r="A3301" i="12"/>
  <c r="B3301" i="12"/>
  <c r="D3301" i="12"/>
  <c r="P3301" i="12" s="1"/>
  <c r="E3301" i="12"/>
  <c r="F3301" i="12"/>
  <c r="G3301" i="12"/>
  <c r="H3301" i="12"/>
  <c r="I3301" i="12"/>
  <c r="J3301" i="12"/>
  <c r="K3301" i="12"/>
  <c r="L3301" i="12"/>
  <c r="M3301" i="12"/>
  <c r="A3302" i="12"/>
  <c r="B3302" i="12"/>
  <c r="D3302" i="12"/>
  <c r="P3302" i="12" s="1"/>
  <c r="E3302" i="12"/>
  <c r="F3302" i="12"/>
  <c r="G3302" i="12"/>
  <c r="H3302" i="12"/>
  <c r="I3302" i="12"/>
  <c r="J3302" i="12"/>
  <c r="K3302" i="12"/>
  <c r="L3302" i="12"/>
  <c r="M3302" i="12"/>
  <c r="A3303" i="12"/>
  <c r="O3303" i="12" s="1"/>
  <c r="B3303" i="12"/>
  <c r="D3303" i="12"/>
  <c r="P3303" i="12" s="1"/>
  <c r="E3303" i="12"/>
  <c r="F3303" i="12"/>
  <c r="G3303" i="12"/>
  <c r="H3303" i="12"/>
  <c r="I3303" i="12"/>
  <c r="J3303" i="12"/>
  <c r="K3303" i="12"/>
  <c r="L3303" i="12"/>
  <c r="M3303" i="12"/>
  <c r="A3304" i="12"/>
  <c r="B3304" i="12"/>
  <c r="D3304" i="12"/>
  <c r="P3304" i="12" s="1"/>
  <c r="E3304" i="12"/>
  <c r="F3304" i="12"/>
  <c r="G3304" i="12"/>
  <c r="H3304" i="12"/>
  <c r="I3304" i="12"/>
  <c r="J3304" i="12"/>
  <c r="K3304" i="12"/>
  <c r="L3304" i="12"/>
  <c r="M3304" i="12"/>
  <c r="A3305" i="12"/>
  <c r="O3305" i="12" s="1"/>
  <c r="B3305" i="12"/>
  <c r="D3305" i="12"/>
  <c r="P3305" i="12" s="1"/>
  <c r="E3305" i="12"/>
  <c r="F3305" i="12"/>
  <c r="G3305" i="12"/>
  <c r="H3305" i="12"/>
  <c r="I3305" i="12"/>
  <c r="J3305" i="12"/>
  <c r="K3305" i="12"/>
  <c r="L3305" i="12"/>
  <c r="M3305" i="12"/>
  <c r="A3306" i="12"/>
  <c r="N3306" i="12" s="1"/>
  <c r="B3306" i="12"/>
  <c r="D3306" i="12"/>
  <c r="P3306" i="12" s="1"/>
  <c r="E3306" i="12"/>
  <c r="F3306" i="12"/>
  <c r="G3306" i="12"/>
  <c r="H3306" i="12"/>
  <c r="I3306" i="12"/>
  <c r="J3306" i="12"/>
  <c r="K3306" i="12"/>
  <c r="L3306" i="12"/>
  <c r="M3306" i="12"/>
  <c r="A3307" i="12"/>
  <c r="B3307" i="12"/>
  <c r="D3307" i="12"/>
  <c r="P3307" i="12" s="1"/>
  <c r="E3307" i="12"/>
  <c r="F3307" i="12"/>
  <c r="G3307" i="12"/>
  <c r="H3307" i="12"/>
  <c r="I3307" i="12"/>
  <c r="J3307" i="12"/>
  <c r="K3307" i="12"/>
  <c r="L3307" i="12"/>
  <c r="M3307" i="12"/>
  <c r="A3308" i="12"/>
  <c r="B3308" i="12"/>
  <c r="D3308" i="12"/>
  <c r="P3308" i="12" s="1"/>
  <c r="E3308" i="12"/>
  <c r="F3308" i="12"/>
  <c r="G3308" i="12"/>
  <c r="H3308" i="12"/>
  <c r="I3308" i="12"/>
  <c r="J3308" i="12"/>
  <c r="K3308" i="12"/>
  <c r="L3308" i="12"/>
  <c r="M3308" i="12"/>
  <c r="A3309" i="12"/>
  <c r="B3309" i="12"/>
  <c r="D3309" i="12"/>
  <c r="P3309" i="12" s="1"/>
  <c r="E3309" i="12"/>
  <c r="F3309" i="12"/>
  <c r="G3309" i="12"/>
  <c r="H3309" i="12"/>
  <c r="I3309" i="12"/>
  <c r="J3309" i="12"/>
  <c r="K3309" i="12"/>
  <c r="L3309" i="12"/>
  <c r="M3309" i="12"/>
  <c r="A3310" i="12"/>
  <c r="B3310" i="12"/>
  <c r="D3310" i="12"/>
  <c r="P3310" i="12" s="1"/>
  <c r="E3310" i="12"/>
  <c r="F3310" i="12"/>
  <c r="G3310" i="12"/>
  <c r="H3310" i="12"/>
  <c r="I3310" i="12"/>
  <c r="J3310" i="12"/>
  <c r="K3310" i="12"/>
  <c r="L3310" i="12"/>
  <c r="M3310" i="12"/>
  <c r="A3311" i="12"/>
  <c r="B3311" i="12"/>
  <c r="D3311" i="12"/>
  <c r="P3311" i="12" s="1"/>
  <c r="E3311" i="12"/>
  <c r="F3311" i="12"/>
  <c r="G3311" i="12"/>
  <c r="H3311" i="12"/>
  <c r="I3311" i="12"/>
  <c r="J3311" i="12"/>
  <c r="K3311" i="12"/>
  <c r="L3311" i="12"/>
  <c r="M3311" i="12"/>
  <c r="A3312" i="12"/>
  <c r="B3312" i="12"/>
  <c r="D3312" i="12"/>
  <c r="P3312" i="12" s="1"/>
  <c r="E3312" i="12"/>
  <c r="F3312" i="12"/>
  <c r="G3312" i="12"/>
  <c r="H3312" i="12"/>
  <c r="I3312" i="12"/>
  <c r="J3312" i="12"/>
  <c r="K3312" i="12"/>
  <c r="L3312" i="12"/>
  <c r="M3312" i="12"/>
  <c r="A3313" i="12"/>
  <c r="B3313" i="12"/>
  <c r="D3313" i="12"/>
  <c r="P3313" i="12" s="1"/>
  <c r="E3313" i="12"/>
  <c r="F3313" i="12"/>
  <c r="G3313" i="12"/>
  <c r="H3313" i="12"/>
  <c r="I3313" i="12"/>
  <c r="J3313" i="12"/>
  <c r="K3313" i="12"/>
  <c r="L3313" i="12"/>
  <c r="M3313" i="12"/>
  <c r="A3314" i="12"/>
  <c r="B3314" i="12"/>
  <c r="D3314" i="12"/>
  <c r="P3314" i="12" s="1"/>
  <c r="E3314" i="12"/>
  <c r="F3314" i="12"/>
  <c r="G3314" i="12"/>
  <c r="H3314" i="12"/>
  <c r="I3314" i="12"/>
  <c r="J3314" i="12"/>
  <c r="K3314" i="12"/>
  <c r="L3314" i="12"/>
  <c r="M3314" i="12"/>
  <c r="A3315" i="12"/>
  <c r="B3315" i="12"/>
  <c r="D3315" i="12"/>
  <c r="P3315" i="12" s="1"/>
  <c r="E3315" i="12"/>
  <c r="F3315" i="12"/>
  <c r="G3315" i="12"/>
  <c r="H3315" i="12"/>
  <c r="I3315" i="12"/>
  <c r="J3315" i="12"/>
  <c r="K3315" i="12"/>
  <c r="L3315" i="12"/>
  <c r="M3315" i="12"/>
  <c r="A3316" i="12"/>
  <c r="B3316" i="12"/>
  <c r="D3316" i="12"/>
  <c r="P3316" i="12" s="1"/>
  <c r="E3316" i="12"/>
  <c r="F3316" i="12"/>
  <c r="G3316" i="12"/>
  <c r="H3316" i="12"/>
  <c r="I3316" i="12"/>
  <c r="J3316" i="12"/>
  <c r="K3316" i="12"/>
  <c r="L3316" i="12"/>
  <c r="M3316" i="12"/>
  <c r="A3317" i="12"/>
  <c r="B3317" i="12"/>
  <c r="D3317" i="12"/>
  <c r="P3317" i="12" s="1"/>
  <c r="E3317" i="12"/>
  <c r="F3317" i="12"/>
  <c r="G3317" i="12"/>
  <c r="H3317" i="12"/>
  <c r="I3317" i="12"/>
  <c r="J3317" i="12"/>
  <c r="K3317" i="12"/>
  <c r="L3317" i="12"/>
  <c r="M3317" i="12"/>
  <c r="A3318" i="12"/>
  <c r="O3318" i="12" s="1"/>
  <c r="B3318" i="12"/>
  <c r="D3318" i="12"/>
  <c r="P3318" i="12" s="1"/>
  <c r="E3318" i="12"/>
  <c r="F3318" i="12"/>
  <c r="G3318" i="12"/>
  <c r="H3318" i="12"/>
  <c r="I3318" i="12"/>
  <c r="J3318" i="12"/>
  <c r="K3318" i="12"/>
  <c r="L3318" i="12"/>
  <c r="M3318" i="12"/>
  <c r="A3319" i="12"/>
  <c r="N3319" i="12" s="1"/>
  <c r="B3319" i="12"/>
  <c r="D3319" i="12"/>
  <c r="P3319" i="12" s="1"/>
  <c r="E3319" i="12"/>
  <c r="F3319" i="12"/>
  <c r="G3319" i="12"/>
  <c r="H3319" i="12"/>
  <c r="I3319" i="12"/>
  <c r="J3319" i="12"/>
  <c r="K3319" i="12"/>
  <c r="L3319" i="12"/>
  <c r="M3319" i="12"/>
  <c r="A3320" i="12"/>
  <c r="B3320" i="12"/>
  <c r="D3320" i="12"/>
  <c r="P3320" i="12" s="1"/>
  <c r="E3320" i="12"/>
  <c r="F3320" i="12"/>
  <c r="G3320" i="12"/>
  <c r="H3320" i="12"/>
  <c r="I3320" i="12"/>
  <c r="J3320" i="12"/>
  <c r="K3320" i="12"/>
  <c r="L3320" i="12"/>
  <c r="M3320" i="12"/>
  <c r="A3321" i="12"/>
  <c r="B3321" i="12"/>
  <c r="D3321" i="12"/>
  <c r="P3321" i="12" s="1"/>
  <c r="E3321" i="12"/>
  <c r="F3321" i="12"/>
  <c r="G3321" i="12"/>
  <c r="H3321" i="12"/>
  <c r="I3321" i="12"/>
  <c r="J3321" i="12"/>
  <c r="K3321" i="12"/>
  <c r="L3321" i="12"/>
  <c r="M3321" i="12"/>
  <c r="A3322" i="12"/>
  <c r="B3322" i="12"/>
  <c r="D3322" i="12"/>
  <c r="P3322" i="12" s="1"/>
  <c r="E3322" i="12"/>
  <c r="F3322" i="12"/>
  <c r="G3322" i="12"/>
  <c r="H3322" i="12"/>
  <c r="I3322" i="12"/>
  <c r="J3322" i="12"/>
  <c r="K3322" i="12"/>
  <c r="L3322" i="12"/>
  <c r="M3322" i="12"/>
  <c r="A3323" i="12"/>
  <c r="B3323" i="12"/>
  <c r="D3323" i="12"/>
  <c r="P3323" i="12" s="1"/>
  <c r="E3323" i="12"/>
  <c r="F3323" i="12"/>
  <c r="G3323" i="12"/>
  <c r="H3323" i="12"/>
  <c r="I3323" i="12"/>
  <c r="J3323" i="12"/>
  <c r="K3323" i="12"/>
  <c r="L3323" i="12"/>
  <c r="M3323" i="12"/>
  <c r="A3324" i="12"/>
  <c r="B3324" i="12"/>
  <c r="D3324" i="12"/>
  <c r="P3324" i="12" s="1"/>
  <c r="E3324" i="12"/>
  <c r="F3324" i="12"/>
  <c r="G3324" i="12"/>
  <c r="H3324" i="12"/>
  <c r="I3324" i="12"/>
  <c r="J3324" i="12"/>
  <c r="K3324" i="12"/>
  <c r="L3324" i="12"/>
  <c r="M3324" i="12"/>
  <c r="A3325" i="12"/>
  <c r="B3325" i="12"/>
  <c r="D3325" i="12"/>
  <c r="P3325" i="12" s="1"/>
  <c r="E3325" i="12"/>
  <c r="F3325" i="12"/>
  <c r="G3325" i="12"/>
  <c r="H3325" i="12"/>
  <c r="I3325" i="12"/>
  <c r="J3325" i="12"/>
  <c r="K3325" i="12"/>
  <c r="L3325" i="12"/>
  <c r="M3325" i="12"/>
  <c r="A3326" i="12"/>
  <c r="B3326" i="12"/>
  <c r="D3326" i="12"/>
  <c r="P3326" i="12" s="1"/>
  <c r="E3326" i="12"/>
  <c r="F3326" i="12"/>
  <c r="G3326" i="12"/>
  <c r="H3326" i="12"/>
  <c r="I3326" i="12"/>
  <c r="J3326" i="12"/>
  <c r="K3326" i="12"/>
  <c r="L3326" i="12"/>
  <c r="M3326" i="12"/>
  <c r="A3327" i="12"/>
  <c r="B3327" i="12"/>
  <c r="D3327" i="12"/>
  <c r="P3327" i="12" s="1"/>
  <c r="E3327" i="12"/>
  <c r="F3327" i="12"/>
  <c r="G3327" i="12"/>
  <c r="H3327" i="12"/>
  <c r="I3327" i="12"/>
  <c r="J3327" i="12"/>
  <c r="K3327" i="12"/>
  <c r="L3327" i="12"/>
  <c r="M3327" i="12"/>
  <c r="A3328" i="12"/>
  <c r="B3328" i="12"/>
  <c r="D3328" i="12"/>
  <c r="P3328" i="12" s="1"/>
  <c r="E3328" i="12"/>
  <c r="F3328" i="12"/>
  <c r="G3328" i="12"/>
  <c r="H3328" i="12"/>
  <c r="I3328" i="12"/>
  <c r="J3328" i="12"/>
  <c r="K3328" i="12"/>
  <c r="L3328" i="12"/>
  <c r="M3328" i="12"/>
  <c r="A3329" i="12"/>
  <c r="B3329" i="12"/>
  <c r="D3329" i="12"/>
  <c r="P3329" i="12" s="1"/>
  <c r="E3329" i="12"/>
  <c r="F3329" i="12"/>
  <c r="G3329" i="12"/>
  <c r="H3329" i="12"/>
  <c r="I3329" i="12"/>
  <c r="J3329" i="12"/>
  <c r="K3329" i="12"/>
  <c r="L3329" i="12"/>
  <c r="M3329" i="12"/>
  <c r="A3330" i="12"/>
  <c r="B3330" i="12"/>
  <c r="D3330" i="12"/>
  <c r="P3330" i="12" s="1"/>
  <c r="E3330" i="12"/>
  <c r="F3330" i="12"/>
  <c r="G3330" i="12"/>
  <c r="H3330" i="12"/>
  <c r="I3330" i="12"/>
  <c r="J3330" i="12"/>
  <c r="K3330" i="12"/>
  <c r="L3330" i="12"/>
  <c r="M3330" i="12"/>
  <c r="A3331" i="12"/>
  <c r="B3331" i="12"/>
  <c r="D3331" i="12"/>
  <c r="P3331" i="12" s="1"/>
  <c r="E3331" i="12"/>
  <c r="F3331" i="12"/>
  <c r="G3331" i="12"/>
  <c r="H3331" i="12"/>
  <c r="I3331" i="12"/>
  <c r="J3331" i="12"/>
  <c r="K3331" i="12"/>
  <c r="L3331" i="12"/>
  <c r="M3331" i="12"/>
  <c r="A3332" i="12"/>
  <c r="B3332" i="12"/>
  <c r="D3332" i="12"/>
  <c r="P3332" i="12" s="1"/>
  <c r="E3332" i="12"/>
  <c r="F3332" i="12"/>
  <c r="G3332" i="12"/>
  <c r="H3332" i="12"/>
  <c r="I3332" i="12"/>
  <c r="J3332" i="12"/>
  <c r="K3332" i="12"/>
  <c r="L3332" i="12"/>
  <c r="M3332" i="12"/>
  <c r="A3333" i="12"/>
  <c r="B3333" i="12"/>
  <c r="D3333" i="12"/>
  <c r="P3333" i="12" s="1"/>
  <c r="E3333" i="12"/>
  <c r="F3333" i="12"/>
  <c r="G3333" i="12"/>
  <c r="H3333" i="12"/>
  <c r="I3333" i="12"/>
  <c r="J3333" i="12"/>
  <c r="K3333" i="12"/>
  <c r="L3333" i="12"/>
  <c r="M3333" i="12"/>
  <c r="A3334" i="12"/>
  <c r="B3334" i="12"/>
  <c r="D3334" i="12"/>
  <c r="P3334" i="12" s="1"/>
  <c r="E3334" i="12"/>
  <c r="F3334" i="12"/>
  <c r="G3334" i="12"/>
  <c r="H3334" i="12"/>
  <c r="I3334" i="12"/>
  <c r="J3334" i="12"/>
  <c r="K3334" i="12"/>
  <c r="L3334" i="12"/>
  <c r="M3334" i="12"/>
  <c r="A3335" i="12"/>
  <c r="B3335" i="12"/>
  <c r="D3335" i="12"/>
  <c r="P3335" i="12" s="1"/>
  <c r="E3335" i="12"/>
  <c r="F3335" i="12"/>
  <c r="G3335" i="12"/>
  <c r="H3335" i="12"/>
  <c r="I3335" i="12"/>
  <c r="J3335" i="12"/>
  <c r="K3335" i="12"/>
  <c r="L3335" i="12"/>
  <c r="M3335" i="12"/>
  <c r="A3336" i="12"/>
  <c r="B3336" i="12"/>
  <c r="D3336" i="12"/>
  <c r="P3336" i="12" s="1"/>
  <c r="E3336" i="12"/>
  <c r="F3336" i="12"/>
  <c r="G3336" i="12"/>
  <c r="H3336" i="12"/>
  <c r="I3336" i="12"/>
  <c r="J3336" i="12"/>
  <c r="K3336" i="12"/>
  <c r="L3336" i="12"/>
  <c r="M3336" i="12"/>
  <c r="A3337" i="12"/>
  <c r="B3337" i="12"/>
  <c r="D3337" i="12"/>
  <c r="P3337" i="12" s="1"/>
  <c r="E3337" i="12"/>
  <c r="F3337" i="12"/>
  <c r="G3337" i="12"/>
  <c r="H3337" i="12"/>
  <c r="I3337" i="12"/>
  <c r="J3337" i="12"/>
  <c r="K3337" i="12"/>
  <c r="L3337" i="12"/>
  <c r="M3337" i="12"/>
  <c r="A3338" i="12"/>
  <c r="B3338" i="12"/>
  <c r="D3338" i="12"/>
  <c r="P3338" i="12" s="1"/>
  <c r="E3338" i="12"/>
  <c r="F3338" i="12"/>
  <c r="G3338" i="12"/>
  <c r="H3338" i="12"/>
  <c r="I3338" i="12"/>
  <c r="J3338" i="12"/>
  <c r="K3338" i="12"/>
  <c r="L3338" i="12"/>
  <c r="M3338" i="12"/>
  <c r="A3339" i="12"/>
  <c r="O3339" i="12" s="1"/>
  <c r="B3339" i="12"/>
  <c r="D3339" i="12"/>
  <c r="P3339" i="12" s="1"/>
  <c r="E3339" i="12"/>
  <c r="F3339" i="12"/>
  <c r="G3339" i="12"/>
  <c r="H3339" i="12"/>
  <c r="I3339" i="12"/>
  <c r="J3339" i="12"/>
  <c r="K3339" i="12"/>
  <c r="L3339" i="12"/>
  <c r="M3339" i="12"/>
  <c r="A3340" i="12"/>
  <c r="B3340" i="12"/>
  <c r="D3340" i="12"/>
  <c r="P3340" i="12" s="1"/>
  <c r="E3340" i="12"/>
  <c r="F3340" i="12"/>
  <c r="G3340" i="12"/>
  <c r="H3340" i="12"/>
  <c r="I3340" i="12"/>
  <c r="J3340" i="12"/>
  <c r="K3340" i="12"/>
  <c r="L3340" i="12"/>
  <c r="M3340" i="12"/>
  <c r="A3341" i="12"/>
  <c r="B3341" i="12"/>
  <c r="D3341" i="12"/>
  <c r="P3341" i="12" s="1"/>
  <c r="E3341" i="12"/>
  <c r="F3341" i="12"/>
  <c r="G3341" i="12"/>
  <c r="H3341" i="12"/>
  <c r="I3341" i="12"/>
  <c r="J3341" i="12"/>
  <c r="K3341" i="12"/>
  <c r="L3341" i="12"/>
  <c r="M3341" i="12"/>
  <c r="A3342" i="12"/>
  <c r="B3342" i="12"/>
  <c r="D3342" i="12"/>
  <c r="P3342" i="12" s="1"/>
  <c r="E3342" i="12"/>
  <c r="F3342" i="12"/>
  <c r="G3342" i="12"/>
  <c r="H3342" i="12"/>
  <c r="I3342" i="12"/>
  <c r="J3342" i="12"/>
  <c r="K3342" i="12"/>
  <c r="L3342" i="12"/>
  <c r="M3342" i="12"/>
  <c r="A3343" i="12"/>
  <c r="B3343" i="12"/>
  <c r="D3343" i="12"/>
  <c r="P3343" i="12" s="1"/>
  <c r="E3343" i="12"/>
  <c r="F3343" i="12"/>
  <c r="G3343" i="12"/>
  <c r="H3343" i="12"/>
  <c r="I3343" i="12"/>
  <c r="J3343" i="12"/>
  <c r="K3343" i="12"/>
  <c r="L3343" i="12"/>
  <c r="M3343" i="12"/>
  <c r="A3344" i="12"/>
  <c r="B3344" i="12"/>
  <c r="D3344" i="12"/>
  <c r="P3344" i="12" s="1"/>
  <c r="E3344" i="12"/>
  <c r="F3344" i="12"/>
  <c r="G3344" i="12"/>
  <c r="H3344" i="12"/>
  <c r="I3344" i="12"/>
  <c r="J3344" i="12"/>
  <c r="K3344" i="12"/>
  <c r="L3344" i="12"/>
  <c r="M3344" i="12"/>
  <c r="A3345" i="12"/>
  <c r="B3345" i="12"/>
  <c r="D3345" i="12"/>
  <c r="P3345" i="12" s="1"/>
  <c r="E3345" i="12"/>
  <c r="F3345" i="12"/>
  <c r="G3345" i="12"/>
  <c r="H3345" i="12"/>
  <c r="I3345" i="12"/>
  <c r="J3345" i="12"/>
  <c r="K3345" i="12"/>
  <c r="L3345" i="12"/>
  <c r="M3345" i="12"/>
  <c r="A3346" i="12"/>
  <c r="N3346" i="12" s="1"/>
  <c r="B3346" i="12"/>
  <c r="D3346" i="12"/>
  <c r="P3346" i="12" s="1"/>
  <c r="E3346" i="12"/>
  <c r="F3346" i="12"/>
  <c r="G3346" i="12"/>
  <c r="H3346" i="12"/>
  <c r="I3346" i="12"/>
  <c r="J3346" i="12"/>
  <c r="K3346" i="12"/>
  <c r="L3346" i="12"/>
  <c r="M3346" i="12"/>
  <c r="A3347" i="12"/>
  <c r="B3347" i="12"/>
  <c r="D3347" i="12"/>
  <c r="P3347" i="12" s="1"/>
  <c r="E3347" i="12"/>
  <c r="F3347" i="12"/>
  <c r="G3347" i="12"/>
  <c r="H3347" i="12"/>
  <c r="I3347" i="12"/>
  <c r="J3347" i="12"/>
  <c r="K3347" i="12"/>
  <c r="L3347" i="12"/>
  <c r="M3347" i="12"/>
  <c r="A3348" i="12"/>
  <c r="N3348" i="12" s="1"/>
  <c r="B3348" i="12"/>
  <c r="D3348" i="12"/>
  <c r="P3348" i="12" s="1"/>
  <c r="E3348" i="12"/>
  <c r="F3348" i="12"/>
  <c r="G3348" i="12"/>
  <c r="H3348" i="12"/>
  <c r="I3348" i="12"/>
  <c r="J3348" i="12"/>
  <c r="K3348" i="12"/>
  <c r="L3348" i="12"/>
  <c r="M3348" i="12"/>
  <c r="A3349" i="12"/>
  <c r="B3349" i="12"/>
  <c r="D3349" i="12"/>
  <c r="P3349" i="12" s="1"/>
  <c r="E3349" i="12"/>
  <c r="F3349" i="12"/>
  <c r="G3349" i="12"/>
  <c r="H3349" i="12"/>
  <c r="I3349" i="12"/>
  <c r="J3349" i="12"/>
  <c r="K3349" i="12"/>
  <c r="L3349" i="12"/>
  <c r="M3349" i="12"/>
  <c r="A3350" i="12"/>
  <c r="B3350" i="12"/>
  <c r="D3350" i="12"/>
  <c r="P3350" i="12" s="1"/>
  <c r="E3350" i="12"/>
  <c r="F3350" i="12"/>
  <c r="G3350" i="12"/>
  <c r="H3350" i="12"/>
  <c r="I3350" i="12"/>
  <c r="J3350" i="12"/>
  <c r="K3350" i="12"/>
  <c r="L3350" i="12"/>
  <c r="M3350" i="12"/>
  <c r="A3351" i="12"/>
  <c r="B3351" i="12"/>
  <c r="D3351" i="12"/>
  <c r="P3351" i="12" s="1"/>
  <c r="E3351" i="12"/>
  <c r="F3351" i="12"/>
  <c r="G3351" i="12"/>
  <c r="H3351" i="12"/>
  <c r="I3351" i="12"/>
  <c r="J3351" i="12"/>
  <c r="K3351" i="12"/>
  <c r="L3351" i="12"/>
  <c r="M3351" i="12"/>
  <c r="A3352" i="12"/>
  <c r="B3352" i="12"/>
  <c r="D3352" i="12"/>
  <c r="P3352" i="12" s="1"/>
  <c r="E3352" i="12"/>
  <c r="F3352" i="12"/>
  <c r="G3352" i="12"/>
  <c r="H3352" i="12"/>
  <c r="I3352" i="12"/>
  <c r="J3352" i="12"/>
  <c r="K3352" i="12"/>
  <c r="L3352" i="12"/>
  <c r="M3352" i="12"/>
  <c r="A3353" i="12"/>
  <c r="B3353" i="12"/>
  <c r="D3353" i="12"/>
  <c r="P3353" i="12" s="1"/>
  <c r="E3353" i="12"/>
  <c r="F3353" i="12"/>
  <c r="G3353" i="12"/>
  <c r="H3353" i="12"/>
  <c r="I3353" i="12"/>
  <c r="J3353" i="12"/>
  <c r="K3353" i="12"/>
  <c r="L3353" i="12"/>
  <c r="M3353" i="12"/>
  <c r="A3354" i="12"/>
  <c r="N3354" i="12" s="1"/>
  <c r="B3354" i="12"/>
  <c r="D3354" i="12"/>
  <c r="P3354" i="12" s="1"/>
  <c r="E3354" i="12"/>
  <c r="F3354" i="12"/>
  <c r="G3354" i="12"/>
  <c r="H3354" i="12"/>
  <c r="I3354" i="12"/>
  <c r="J3354" i="12"/>
  <c r="K3354" i="12"/>
  <c r="L3354" i="12"/>
  <c r="M3354" i="12"/>
  <c r="A3355" i="12"/>
  <c r="O3355" i="12" s="1"/>
  <c r="B3355" i="12"/>
  <c r="D3355" i="12"/>
  <c r="P3355" i="12" s="1"/>
  <c r="E3355" i="12"/>
  <c r="F3355" i="12"/>
  <c r="G3355" i="12"/>
  <c r="H3355" i="12"/>
  <c r="I3355" i="12"/>
  <c r="J3355" i="12"/>
  <c r="K3355" i="12"/>
  <c r="L3355" i="12"/>
  <c r="M3355" i="12"/>
  <c r="A3356" i="12"/>
  <c r="B3356" i="12"/>
  <c r="D3356" i="12"/>
  <c r="P3356" i="12" s="1"/>
  <c r="E3356" i="12"/>
  <c r="F3356" i="12"/>
  <c r="G3356" i="12"/>
  <c r="H3356" i="12"/>
  <c r="I3356" i="12"/>
  <c r="J3356" i="12"/>
  <c r="K3356" i="12"/>
  <c r="L3356" i="12"/>
  <c r="M3356" i="12"/>
  <c r="A3357" i="12"/>
  <c r="B3357" i="12"/>
  <c r="D3357" i="12"/>
  <c r="P3357" i="12" s="1"/>
  <c r="E3357" i="12"/>
  <c r="F3357" i="12"/>
  <c r="G3357" i="12"/>
  <c r="H3357" i="12"/>
  <c r="I3357" i="12"/>
  <c r="J3357" i="12"/>
  <c r="K3357" i="12"/>
  <c r="L3357" i="12"/>
  <c r="M3357" i="12"/>
  <c r="A3358" i="12"/>
  <c r="B3358" i="12"/>
  <c r="D3358" i="12"/>
  <c r="P3358" i="12" s="1"/>
  <c r="E3358" i="12"/>
  <c r="F3358" i="12"/>
  <c r="G3358" i="12"/>
  <c r="H3358" i="12"/>
  <c r="I3358" i="12"/>
  <c r="J3358" i="12"/>
  <c r="K3358" i="12"/>
  <c r="L3358" i="12"/>
  <c r="M3358" i="12"/>
  <c r="A3359" i="12"/>
  <c r="B3359" i="12"/>
  <c r="D3359" i="12"/>
  <c r="P3359" i="12" s="1"/>
  <c r="E3359" i="12"/>
  <c r="F3359" i="12"/>
  <c r="G3359" i="12"/>
  <c r="H3359" i="12"/>
  <c r="I3359" i="12"/>
  <c r="J3359" i="12"/>
  <c r="K3359" i="12"/>
  <c r="L3359" i="12"/>
  <c r="M3359" i="12"/>
  <c r="A3360" i="12"/>
  <c r="N3360" i="12" s="1"/>
  <c r="B3360" i="12"/>
  <c r="D3360" i="12"/>
  <c r="P3360" i="12" s="1"/>
  <c r="E3360" i="12"/>
  <c r="F3360" i="12"/>
  <c r="G3360" i="12"/>
  <c r="H3360" i="12"/>
  <c r="I3360" i="12"/>
  <c r="J3360" i="12"/>
  <c r="K3360" i="12"/>
  <c r="L3360" i="12"/>
  <c r="M3360" i="12"/>
  <c r="A3361" i="12"/>
  <c r="B3361" i="12"/>
  <c r="D3361" i="12"/>
  <c r="P3361" i="12" s="1"/>
  <c r="E3361" i="12"/>
  <c r="F3361" i="12"/>
  <c r="G3361" i="12"/>
  <c r="H3361" i="12"/>
  <c r="I3361" i="12"/>
  <c r="J3361" i="12"/>
  <c r="K3361" i="12"/>
  <c r="L3361" i="12"/>
  <c r="M3361" i="12"/>
  <c r="A3362" i="12"/>
  <c r="B3362" i="12"/>
  <c r="D3362" i="12"/>
  <c r="P3362" i="12" s="1"/>
  <c r="E3362" i="12"/>
  <c r="F3362" i="12"/>
  <c r="G3362" i="12"/>
  <c r="H3362" i="12"/>
  <c r="I3362" i="12"/>
  <c r="J3362" i="12"/>
  <c r="K3362" i="12"/>
  <c r="L3362" i="12"/>
  <c r="M3362" i="12"/>
  <c r="A3363" i="12"/>
  <c r="B3363" i="12"/>
  <c r="D3363" i="12"/>
  <c r="P3363" i="12" s="1"/>
  <c r="E3363" i="12"/>
  <c r="F3363" i="12"/>
  <c r="G3363" i="12"/>
  <c r="H3363" i="12"/>
  <c r="I3363" i="12"/>
  <c r="J3363" i="12"/>
  <c r="K3363" i="12"/>
  <c r="L3363" i="12"/>
  <c r="M3363" i="12"/>
  <c r="A3364" i="12"/>
  <c r="B3364" i="12"/>
  <c r="D3364" i="12"/>
  <c r="P3364" i="12" s="1"/>
  <c r="E3364" i="12"/>
  <c r="F3364" i="12"/>
  <c r="G3364" i="12"/>
  <c r="H3364" i="12"/>
  <c r="I3364" i="12"/>
  <c r="J3364" i="12"/>
  <c r="K3364" i="12"/>
  <c r="L3364" i="12"/>
  <c r="M3364" i="12"/>
  <c r="A3365" i="12"/>
  <c r="B3365" i="12"/>
  <c r="D3365" i="12"/>
  <c r="P3365" i="12" s="1"/>
  <c r="E3365" i="12"/>
  <c r="F3365" i="12"/>
  <c r="G3365" i="12"/>
  <c r="H3365" i="12"/>
  <c r="I3365" i="12"/>
  <c r="J3365" i="12"/>
  <c r="K3365" i="12"/>
  <c r="L3365" i="12"/>
  <c r="M3365" i="12"/>
  <c r="A3366" i="12"/>
  <c r="B3366" i="12"/>
  <c r="D3366" i="12"/>
  <c r="P3366" i="12" s="1"/>
  <c r="E3366" i="12"/>
  <c r="F3366" i="12"/>
  <c r="G3366" i="12"/>
  <c r="H3366" i="12"/>
  <c r="I3366" i="12"/>
  <c r="J3366" i="12"/>
  <c r="K3366" i="12"/>
  <c r="L3366" i="12"/>
  <c r="M3366" i="12"/>
  <c r="A3367" i="12"/>
  <c r="N3367" i="12" s="1"/>
  <c r="B3367" i="12"/>
  <c r="D3367" i="12"/>
  <c r="P3367" i="12" s="1"/>
  <c r="E3367" i="12"/>
  <c r="F3367" i="12"/>
  <c r="G3367" i="12"/>
  <c r="H3367" i="12"/>
  <c r="I3367" i="12"/>
  <c r="J3367" i="12"/>
  <c r="K3367" i="12"/>
  <c r="L3367" i="12"/>
  <c r="M3367" i="12"/>
  <c r="A3368" i="12"/>
  <c r="B3368" i="12"/>
  <c r="D3368" i="12"/>
  <c r="P3368" i="12" s="1"/>
  <c r="E3368" i="12"/>
  <c r="F3368" i="12"/>
  <c r="G3368" i="12"/>
  <c r="H3368" i="12"/>
  <c r="I3368" i="12"/>
  <c r="J3368" i="12"/>
  <c r="K3368" i="12"/>
  <c r="L3368" i="12"/>
  <c r="M3368" i="12"/>
  <c r="A3369" i="12"/>
  <c r="N3369" i="12" s="1"/>
  <c r="B3369" i="12"/>
  <c r="D3369" i="12"/>
  <c r="P3369" i="12" s="1"/>
  <c r="E3369" i="12"/>
  <c r="F3369" i="12"/>
  <c r="G3369" i="12"/>
  <c r="H3369" i="12"/>
  <c r="I3369" i="12"/>
  <c r="J3369" i="12"/>
  <c r="K3369" i="12"/>
  <c r="L3369" i="12"/>
  <c r="M3369" i="12"/>
  <c r="A3370" i="12"/>
  <c r="N3370" i="12" s="1"/>
  <c r="B3370" i="12"/>
  <c r="D3370" i="12"/>
  <c r="P3370" i="12" s="1"/>
  <c r="E3370" i="12"/>
  <c r="F3370" i="12"/>
  <c r="G3370" i="12"/>
  <c r="H3370" i="12"/>
  <c r="I3370" i="12"/>
  <c r="J3370" i="12"/>
  <c r="K3370" i="12"/>
  <c r="L3370" i="12"/>
  <c r="M3370" i="12"/>
  <c r="A3371" i="12"/>
  <c r="B3371" i="12"/>
  <c r="D3371" i="12"/>
  <c r="P3371" i="12" s="1"/>
  <c r="E3371" i="12"/>
  <c r="F3371" i="12"/>
  <c r="G3371" i="12"/>
  <c r="H3371" i="12"/>
  <c r="I3371" i="12"/>
  <c r="J3371" i="12"/>
  <c r="K3371" i="12"/>
  <c r="L3371" i="12"/>
  <c r="M3371" i="12"/>
  <c r="A3372" i="12"/>
  <c r="B3372" i="12"/>
  <c r="D3372" i="12"/>
  <c r="P3372" i="12" s="1"/>
  <c r="E3372" i="12"/>
  <c r="F3372" i="12"/>
  <c r="G3372" i="12"/>
  <c r="H3372" i="12"/>
  <c r="I3372" i="12"/>
  <c r="J3372" i="12"/>
  <c r="K3372" i="12"/>
  <c r="L3372" i="12"/>
  <c r="M3372" i="12"/>
  <c r="A3373" i="12"/>
  <c r="B3373" i="12"/>
  <c r="D3373" i="12"/>
  <c r="P3373" i="12" s="1"/>
  <c r="E3373" i="12"/>
  <c r="F3373" i="12"/>
  <c r="G3373" i="12"/>
  <c r="H3373" i="12"/>
  <c r="I3373" i="12"/>
  <c r="J3373" i="12"/>
  <c r="K3373" i="12"/>
  <c r="L3373" i="12"/>
  <c r="M3373" i="12"/>
  <c r="A3374" i="12"/>
  <c r="B3374" i="12"/>
  <c r="D3374" i="12"/>
  <c r="P3374" i="12" s="1"/>
  <c r="E3374" i="12"/>
  <c r="F3374" i="12"/>
  <c r="G3374" i="12"/>
  <c r="H3374" i="12"/>
  <c r="I3374" i="12"/>
  <c r="J3374" i="12"/>
  <c r="K3374" i="12"/>
  <c r="L3374" i="12"/>
  <c r="M3374" i="12"/>
  <c r="A3375" i="12"/>
  <c r="N3375" i="12" s="1"/>
  <c r="B3375" i="12"/>
  <c r="D3375" i="12"/>
  <c r="P3375" i="12" s="1"/>
  <c r="E3375" i="12"/>
  <c r="F3375" i="12"/>
  <c r="G3375" i="12"/>
  <c r="H3375" i="12"/>
  <c r="I3375" i="12"/>
  <c r="J3375" i="12"/>
  <c r="K3375" i="12"/>
  <c r="L3375" i="12"/>
  <c r="M3375" i="12"/>
  <c r="A3376" i="12"/>
  <c r="B3376" i="12"/>
  <c r="D3376" i="12"/>
  <c r="P3376" i="12" s="1"/>
  <c r="E3376" i="12"/>
  <c r="F3376" i="12"/>
  <c r="G3376" i="12"/>
  <c r="H3376" i="12"/>
  <c r="I3376" i="12"/>
  <c r="J3376" i="12"/>
  <c r="K3376" i="12"/>
  <c r="L3376" i="12"/>
  <c r="M3376" i="12"/>
  <c r="A3377" i="12"/>
  <c r="B3377" i="12"/>
  <c r="D3377" i="12"/>
  <c r="P3377" i="12" s="1"/>
  <c r="E3377" i="12"/>
  <c r="F3377" i="12"/>
  <c r="G3377" i="12"/>
  <c r="H3377" i="12"/>
  <c r="I3377" i="12"/>
  <c r="J3377" i="12"/>
  <c r="K3377" i="12"/>
  <c r="L3377" i="12"/>
  <c r="M3377" i="12"/>
  <c r="A3378" i="12"/>
  <c r="O3378" i="12" s="1"/>
  <c r="B3378" i="12"/>
  <c r="D3378" i="12"/>
  <c r="P3378" i="12" s="1"/>
  <c r="E3378" i="12"/>
  <c r="F3378" i="12"/>
  <c r="G3378" i="12"/>
  <c r="H3378" i="12"/>
  <c r="I3378" i="12"/>
  <c r="J3378" i="12"/>
  <c r="K3378" i="12"/>
  <c r="L3378" i="12"/>
  <c r="M3378" i="12"/>
  <c r="A3379" i="12"/>
  <c r="B3379" i="12"/>
  <c r="D3379" i="12"/>
  <c r="P3379" i="12" s="1"/>
  <c r="E3379" i="12"/>
  <c r="F3379" i="12"/>
  <c r="G3379" i="12"/>
  <c r="H3379" i="12"/>
  <c r="I3379" i="12"/>
  <c r="J3379" i="12"/>
  <c r="K3379" i="12"/>
  <c r="L3379" i="12"/>
  <c r="M3379" i="12"/>
  <c r="A3380" i="12"/>
  <c r="N3380" i="12" s="1"/>
  <c r="B3380" i="12"/>
  <c r="D3380" i="12"/>
  <c r="P3380" i="12" s="1"/>
  <c r="E3380" i="12"/>
  <c r="F3380" i="12"/>
  <c r="G3380" i="12"/>
  <c r="H3380" i="12"/>
  <c r="I3380" i="12"/>
  <c r="J3380" i="12"/>
  <c r="K3380" i="12"/>
  <c r="L3380" i="12"/>
  <c r="M3380" i="12"/>
  <c r="A3381" i="12"/>
  <c r="N3381" i="12" s="1"/>
  <c r="B3381" i="12"/>
  <c r="D3381" i="12"/>
  <c r="P3381" i="12" s="1"/>
  <c r="E3381" i="12"/>
  <c r="F3381" i="12"/>
  <c r="G3381" i="12"/>
  <c r="H3381" i="12"/>
  <c r="I3381" i="12"/>
  <c r="J3381" i="12"/>
  <c r="K3381" i="12"/>
  <c r="L3381" i="12"/>
  <c r="M3381" i="12"/>
  <c r="A3382" i="12"/>
  <c r="B3382" i="12"/>
  <c r="D3382" i="12"/>
  <c r="P3382" i="12" s="1"/>
  <c r="E3382" i="12"/>
  <c r="F3382" i="12"/>
  <c r="G3382" i="12"/>
  <c r="H3382" i="12"/>
  <c r="I3382" i="12"/>
  <c r="J3382" i="12"/>
  <c r="K3382" i="12"/>
  <c r="L3382" i="12"/>
  <c r="M3382" i="12"/>
  <c r="A3383" i="12"/>
  <c r="B3383" i="12"/>
  <c r="D3383" i="12"/>
  <c r="P3383" i="12" s="1"/>
  <c r="E3383" i="12"/>
  <c r="F3383" i="12"/>
  <c r="G3383" i="12"/>
  <c r="H3383" i="12"/>
  <c r="I3383" i="12"/>
  <c r="J3383" i="12"/>
  <c r="K3383" i="12"/>
  <c r="L3383" i="12"/>
  <c r="M3383" i="12"/>
  <c r="A3384" i="12"/>
  <c r="B3384" i="12"/>
  <c r="D3384" i="12"/>
  <c r="P3384" i="12" s="1"/>
  <c r="E3384" i="12"/>
  <c r="F3384" i="12"/>
  <c r="G3384" i="12"/>
  <c r="H3384" i="12"/>
  <c r="I3384" i="12"/>
  <c r="J3384" i="12"/>
  <c r="K3384" i="12"/>
  <c r="L3384" i="12"/>
  <c r="M3384" i="12"/>
  <c r="A3385" i="12"/>
  <c r="B3385" i="12"/>
  <c r="D3385" i="12"/>
  <c r="P3385" i="12" s="1"/>
  <c r="E3385" i="12"/>
  <c r="F3385" i="12"/>
  <c r="G3385" i="12"/>
  <c r="H3385" i="12"/>
  <c r="I3385" i="12"/>
  <c r="J3385" i="12"/>
  <c r="K3385" i="12"/>
  <c r="L3385" i="12"/>
  <c r="M3385" i="12"/>
  <c r="A3386" i="12"/>
  <c r="B3386" i="12"/>
  <c r="D3386" i="12"/>
  <c r="P3386" i="12" s="1"/>
  <c r="E3386" i="12"/>
  <c r="F3386" i="12"/>
  <c r="G3386" i="12"/>
  <c r="H3386" i="12"/>
  <c r="I3386" i="12"/>
  <c r="J3386" i="12"/>
  <c r="K3386" i="12"/>
  <c r="L3386" i="12"/>
  <c r="M3386" i="12"/>
  <c r="A3387" i="12"/>
  <c r="B3387" i="12"/>
  <c r="D3387" i="12"/>
  <c r="P3387" i="12" s="1"/>
  <c r="E3387" i="12"/>
  <c r="F3387" i="12"/>
  <c r="G3387" i="12"/>
  <c r="H3387" i="12"/>
  <c r="I3387" i="12"/>
  <c r="J3387" i="12"/>
  <c r="K3387" i="12"/>
  <c r="L3387" i="12"/>
  <c r="M3387" i="12"/>
  <c r="A3388" i="12"/>
  <c r="B3388" i="12"/>
  <c r="D3388" i="12"/>
  <c r="P3388" i="12" s="1"/>
  <c r="E3388" i="12"/>
  <c r="F3388" i="12"/>
  <c r="G3388" i="12"/>
  <c r="H3388" i="12"/>
  <c r="I3388" i="12"/>
  <c r="J3388" i="12"/>
  <c r="K3388" i="12"/>
  <c r="L3388" i="12"/>
  <c r="M3388" i="12"/>
  <c r="A3389" i="12"/>
  <c r="B3389" i="12"/>
  <c r="D3389" i="12"/>
  <c r="P3389" i="12" s="1"/>
  <c r="E3389" i="12"/>
  <c r="F3389" i="12"/>
  <c r="G3389" i="12"/>
  <c r="H3389" i="12"/>
  <c r="I3389" i="12"/>
  <c r="J3389" i="12"/>
  <c r="K3389" i="12"/>
  <c r="L3389" i="12"/>
  <c r="M3389" i="12"/>
  <c r="A3390" i="12"/>
  <c r="B3390" i="12"/>
  <c r="D3390" i="12"/>
  <c r="P3390" i="12" s="1"/>
  <c r="E3390" i="12"/>
  <c r="F3390" i="12"/>
  <c r="G3390" i="12"/>
  <c r="H3390" i="12"/>
  <c r="I3390" i="12"/>
  <c r="J3390" i="12"/>
  <c r="K3390" i="12"/>
  <c r="L3390" i="12"/>
  <c r="M3390" i="12"/>
  <c r="A3391" i="12"/>
  <c r="B3391" i="12"/>
  <c r="D3391" i="12"/>
  <c r="P3391" i="12" s="1"/>
  <c r="E3391" i="12"/>
  <c r="F3391" i="12"/>
  <c r="G3391" i="12"/>
  <c r="H3391" i="12"/>
  <c r="I3391" i="12"/>
  <c r="J3391" i="12"/>
  <c r="K3391" i="12"/>
  <c r="L3391" i="12"/>
  <c r="M3391" i="12"/>
  <c r="A3392" i="12"/>
  <c r="B3392" i="12"/>
  <c r="D3392" i="12"/>
  <c r="P3392" i="12" s="1"/>
  <c r="E3392" i="12"/>
  <c r="F3392" i="12"/>
  <c r="G3392" i="12"/>
  <c r="H3392" i="12"/>
  <c r="I3392" i="12"/>
  <c r="J3392" i="12"/>
  <c r="K3392" i="12"/>
  <c r="L3392" i="12"/>
  <c r="M3392" i="12"/>
  <c r="A3393" i="12"/>
  <c r="N3393" i="12" s="1"/>
  <c r="B3393" i="12"/>
  <c r="D3393" i="12"/>
  <c r="P3393" i="12" s="1"/>
  <c r="E3393" i="12"/>
  <c r="F3393" i="12"/>
  <c r="G3393" i="12"/>
  <c r="H3393" i="12"/>
  <c r="I3393" i="12"/>
  <c r="J3393" i="12"/>
  <c r="K3393" i="12"/>
  <c r="L3393" i="12"/>
  <c r="M3393" i="12"/>
  <c r="A3394" i="12"/>
  <c r="B3394" i="12"/>
  <c r="D3394" i="12"/>
  <c r="P3394" i="12" s="1"/>
  <c r="E3394" i="12"/>
  <c r="F3394" i="12"/>
  <c r="G3394" i="12"/>
  <c r="H3394" i="12"/>
  <c r="I3394" i="12"/>
  <c r="J3394" i="12"/>
  <c r="K3394" i="12"/>
  <c r="L3394" i="12"/>
  <c r="M3394" i="12"/>
  <c r="A3395" i="12"/>
  <c r="B3395" i="12"/>
  <c r="D3395" i="12"/>
  <c r="P3395" i="12" s="1"/>
  <c r="E3395" i="12"/>
  <c r="F3395" i="12"/>
  <c r="G3395" i="12"/>
  <c r="H3395" i="12"/>
  <c r="I3395" i="12"/>
  <c r="J3395" i="12"/>
  <c r="K3395" i="12"/>
  <c r="L3395" i="12"/>
  <c r="M3395" i="12"/>
  <c r="A3396" i="12"/>
  <c r="B3396" i="12"/>
  <c r="D3396" i="12"/>
  <c r="P3396" i="12" s="1"/>
  <c r="E3396" i="12"/>
  <c r="F3396" i="12"/>
  <c r="G3396" i="12"/>
  <c r="H3396" i="12"/>
  <c r="I3396" i="12"/>
  <c r="J3396" i="12"/>
  <c r="K3396" i="12"/>
  <c r="L3396" i="12"/>
  <c r="M3396" i="12"/>
  <c r="A3397" i="12"/>
  <c r="B3397" i="12"/>
  <c r="D3397" i="12"/>
  <c r="P3397" i="12" s="1"/>
  <c r="E3397" i="12"/>
  <c r="F3397" i="12"/>
  <c r="G3397" i="12"/>
  <c r="H3397" i="12"/>
  <c r="I3397" i="12"/>
  <c r="J3397" i="12"/>
  <c r="K3397" i="12"/>
  <c r="L3397" i="12"/>
  <c r="M3397" i="12"/>
  <c r="A3398" i="12"/>
  <c r="O3398" i="12" s="1"/>
  <c r="B3398" i="12"/>
  <c r="D3398" i="12"/>
  <c r="P3398" i="12" s="1"/>
  <c r="E3398" i="12"/>
  <c r="F3398" i="12"/>
  <c r="G3398" i="12"/>
  <c r="H3398" i="12"/>
  <c r="I3398" i="12"/>
  <c r="J3398" i="12"/>
  <c r="K3398" i="12"/>
  <c r="L3398" i="12"/>
  <c r="M3398" i="12"/>
  <c r="A3399" i="12"/>
  <c r="B3399" i="12"/>
  <c r="D3399" i="12"/>
  <c r="P3399" i="12" s="1"/>
  <c r="E3399" i="12"/>
  <c r="F3399" i="12"/>
  <c r="G3399" i="12"/>
  <c r="H3399" i="12"/>
  <c r="I3399" i="12"/>
  <c r="J3399" i="12"/>
  <c r="K3399" i="12"/>
  <c r="L3399" i="12"/>
  <c r="M3399" i="12"/>
  <c r="A3400" i="12"/>
  <c r="O3400" i="12" s="1"/>
  <c r="B3400" i="12"/>
  <c r="D3400" i="12"/>
  <c r="P3400" i="12" s="1"/>
  <c r="E3400" i="12"/>
  <c r="F3400" i="12"/>
  <c r="G3400" i="12"/>
  <c r="H3400" i="12"/>
  <c r="I3400" i="12"/>
  <c r="J3400" i="12"/>
  <c r="K3400" i="12"/>
  <c r="L3400" i="12"/>
  <c r="M3400" i="12"/>
  <c r="A3401" i="12"/>
  <c r="B3401" i="12"/>
  <c r="D3401" i="12"/>
  <c r="P3401" i="12" s="1"/>
  <c r="E3401" i="12"/>
  <c r="F3401" i="12"/>
  <c r="G3401" i="12"/>
  <c r="H3401" i="12"/>
  <c r="I3401" i="12"/>
  <c r="J3401" i="12"/>
  <c r="K3401" i="12"/>
  <c r="L3401" i="12"/>
  <c r="M3401" i="12"/>
  <c r="A3402" i="12"/>
  <c r="B3402" i="12"/>
  <c r="D3402" i="12"/>
  <c r="P3402" i="12" s="1"/>
  <c r="E3402" i="12"/>
  <c r="F3402" i="12"/>
  <c r="G3402" i="12"/>
  <c r="H3402" i="12"/>
  <c r="I3402" i="12"/>
  <c r="J3402" i="12"/>
  <c r="K3402" i="12"/>
  <c r="L3402" i="12"/>
  <c r="M3402" i="12"/>
  <c r="A3403" i="12"/>
  <c r="O3403" i="12" s="1"/>
  <c r="B3403" i="12"/>
  <c r="D3403" i="12"/>
  <c r="P3403" i="12" s="1"/>
  <c r="E3403" i="12"/>
  <c r="F3403" i="12"/>
  <c r="G3403" i="12"/>
  <c r="H3403" i="12"/>
  <c r="I3403" i="12"/>
  <c r="J3403" i="12"/>
  <c r="K3403" i="12"/>
  <c r="L3403" i="12"/>
  <c r="M3403" i="12"/>
  <c r="A3404" i="12"/>
  <c r="O3404" i="12" s="1"/>
  <c r="B3404" i="12"/>
  <c r="D3404" i="12"/>
  <c r="P3404" i="12" s="1"/>
  <c r="E3404" i="12"/>
  <c r="F3404" i="12"/>
  <c r="G3404" i="12"/>
  <c r="H3404" i="12"/>
  <c r="I3404" i="12"/>
  <c r="J3404" i="12"/>
  <c r="K3404" i="12"/>
  <c r="L3404" i="12"/>
  <c r="M3404" i="12"/>
  <c r="A3405" i="12"/>
  <c r="B3405" i="12"/>
  <c r="D3405" i="12"/>
  <c r="P3405" i="12" s="1"/>
  <c r="E3405" i="12"/>
  <c r="F3405" i="12"/>
  <c r="G3405" i="12"/>
  <c r="H3405" i="12"/>
  <c r="I3405" i="12"/>
  <c r="J3405" i="12"/>
  <c r="K3405" i="12"/>
  <c r="L3405" i="12"/>
  <c r="M3405" i="12"/>
  <c r="A3406" i="12"/>
  <c r="B3406" i="12"/>
  <c r="D3406" i="12"/>
  <c r="P3406" i="12" s="1"/>
  <c r="E3406" i="12"/>
  <c r="F3406" i="12"/>
  <c r="G3406" i="12"/>
  <c r="H3406" i="12"/>
  <c r="I3406" i="12"/>
  <c r="J3406" i="12"/>
  <c r="K3406" i="12"/>
  <c r="L3406" i="12"/>
  <c r="M3406" i="12"/>
  <c r="A3407" i="12"/>
  <c r="B3407" i="12"/>
  <c r="D3407" i="12"/>
  <c r="P3407" i="12" s="1"/>
  <c r="E3407" i="12"/>
  <c r="F3407" i="12"/>
  <c r="G3407" i="12"/>
  <c r="H3407" i="12"/>
  <c r="I3407" i="12"/>
  <c r="J3407" i="12"/>
  <c r="K3407" i="12"/>
  <c r="L3407" i="12"/>
  <c r="M3407" i="12"/>
  <c r="A3408" i="12"/>
  <c r="B3408" i="12"/>
  <c r="D3408" i="12"/>
  <c r="P3408" i="12" s="1"/>
  <c r="E3408" i="12"/>
  <c r="F3408" i="12"/>
  <c r="G3408" i="12"/>
  <c r="H3408" i="12"/>
  <c r="I3408" i="12"/>
  <c r="J3408" i="12"/>
  <c r="K3408" i="12"/>
  <c r="L3408" i="12"/>
  <c r="M3408" i="12"/>
  <c r="A3409" i="12"/>
  <c r="B3409" i="12"/>
  <c r="D3409" i="12"/>
  <c r="P3409" i="12" s="1"/>
  <c r="E3409" i="12"/>
  <c r="F3409" i="12"/>
  <c r="G3409" i="12"/>
  <c r="H3409" i="12"/>
  <c r="I3409" i="12"/>
  <c r="J3409" i="12"/>
  <c r="K3409" i="12"/>
  <c r="L3409" i="12"/>
  <c r="M3409" i="12"/>
  <c r="A3410" i="12"/>
  <c r="B3410" i="12"/>
  <c r="D3410" i="12"/>
  <c r="P3410" i="12" s="1"/>
  <c r="E3410" i="12"/>
  <c r="F3410" i="12"/>
  <c r="G3410" i="12"/>
  <c r="H3410" i="12"/>
  <c r="I3410" i="12"/>
  <c r="J3410" i="12"/>
  <c r="K3410" i="12"/>
  <c r="L3410" i="12"/>
  <c r="M3410" i="12"/>
  <c r="A3411" i="12"/>
  <c r="O3411" i="12" s="1"/>
  <c r="B3411" i="12"/>
  <c r="D3411" i="12"/>
  <c r="P3411" i="12" s="1"/>
  <c r="E3411" i="12"/>
  <c r="F3411" i="12"/>
  <c r="G3411" i="12"/>
  <c r="H3411" i="12"/>
  <c r="I3411" i="12"/>
  <c r="J3411" i="12"/>
  <c r="K3411" i="12"/>
  <c r="L3411" i="12"/>
  <c r="M3411" i="12"/>
  <c r="A3412" i="12"/>
  <c r="B3412" i="12"/>
  <c r="D3412" i="12"/>
  <c r="P3412" i="12" s="1"/>
  <c r="E3412" i="12"/>
  <c r="F3412" i="12"/>
  <c r="G3412" i="12"/>
  <c r="H3412" i="12"/>
  <c r="I3412" i="12"/>
  <c r="J3412" i="12"/>
  <c r="K3412" i="12"/>
  <c r="L3412" i="12"/>
  <c r="M3412" i="12"/>
  <c r="A3413" i="12"/>
  <c r="N3413" i="12" s="1"/>
  <c r="B3413" i="12"/>
  <c r="D3413" i="12"/>
  <c r="P3413" i="12" s="1"/>
  <c r="E3413" i="12"/>
  <c r="F3413" i="12"/>
  <c r="G3413" i="12"/>
  <c r="H3413" i="12"/>
  <c r="I3413" i="12"/>
  <c r="J3413" i="12"/>
  <c r="K3413" i="12"/>
  <c r="L3413" i="12"/>
  <c r="M3413" i="12"/>
  <c r="A3414" i="12"/>
  <c r="B3414" i="12"/>
  <c r="D3414" i="12"/>
  <c r="P3414" i="12" s="1"/>
  <c r="E3414" i="12"/>
  <c r="F3414" i="12"/>
  <c r="G3414" i="12"/>
  <c r="H3414" i="12"/>
  <c r="I3414" i="12"/>
  <c r="J3414" i="12"/>
  <c r="K3414" i="12"/>
  <c r="L3414" i="12"/>
  <c r="M3414" i="12"/>
  <c r="A3415" i="12"/>
  <c r="B3415" i="12"/>
  <c r="D3415" i="12"/>
  <c r="P3415" i="12" s="1"/>
  <c r="E3415" i="12"/>
  <c r="F3415" i="12"/>
  <c r="G3415" i="12"/>
  <c r="H3415" i="12"/>
  <c r="I3415" i="12"/>
  <c r="J3415" i="12"/>
  <c r="K3415" i="12"/>
  <c r="L3415" i="12"/>
  <c r="M3415" i="12"/>
  <c r="A3416" i="12"/>
  <c r="B3416" i="12"/>
  <c r="D3416" i="12"/>
  <c r="P3416" i="12" s="1"/>
  <c r="E3416" i="12"/>
  <c r="F3416" i="12"/>
  <c r="G3416" i="12"/>
  <c r="H3416" i="12"/>
  <c r="I3416" i="12"/>
  <c r="J3416" i="12"/>
  <c r="K3416" i="12"/>
  <c r="L3416" i="12"/>
  <c r="M3416" i="12"/>
  <c r="A3417" i="12"/>
  <c r="N3417" i="12" s="1"/>
  <c r="B3417" i="12"/>
  <c r="D3417" i="12"/>
  <c r="P3417" i="12" s="1"/>
  <c r="E3417" i="12"/>
  <c r="F3417" i="12"/>
  <c r="G3417" i="12"/>
  <c r="H3417" i="12"/>
  <c r="I3417" i="12"/>
  <c r="J3417" i="12"/>
  <c r="K3417" i="12"/>
  <c r="L3417" i="12"/>
  <c r="M3417" i="12"/>
  <c r="A3418" i="12"/>
  <c r="B3418" i="12"/>
  <c r="D3418" i="12"/>
  <c r="P3418" i="12" s="1"/>
  <c r="E3418" i="12"/>
  <c r="F3418" i="12"/>
  <c r="G3418" i="12"/>
  <c r="H3418" i="12"/>
  <c r="I3418" i="12"/>
  <c r="J3418" i="12"/>
  <c r="K3418" i="12"/>
  <c r="L3418" i="12"/>
  <c r="M3418" i="12"/>
  <c r="A3419" i="12"/>
  <c r="O3419" i="12" s="1"/>
  <c r="B3419" i="12"/>
  <c r="D3419" i="12"/>
  <c r="P3419" i="12" s="1"/>
  <c r="E3419" i="12"/>
  <c r="F3419" i="12"/>
  <c r="G3419" i="12"/>
  <c r="H3419" i="12"/>
  <c r="I3419" i="12"/>
  <c r="J3419" i="12"/>
  <c r="K3419" i="12"/>
  <c r="L3419" i="12"/>
  <c r="M3419" i="12"/>
  <c r="A3420" i="12"/>
  <c r="B3420" i="12"/>
  <c r="D3420" i="12"/>
  <c r="P3420" i="12" s="1"/>
  <c r="E3420" i="12"/>
  <c r="F3420" i="12"/>
  <c r="G3420" i="12"/>
  <c r="H3420" i="12"/>
  <c r="I3420" i="12"/>
  <c r="J3420" i="12"/>
  <c r="K3420" i="12"/>
  <c r="L3420" i="12"/>
  <c r="M3420" i="12"/>
  <c r="A3421" i="12"/>
  <c r="N3421" i="12" s="1"/>
  <c r="B3421" i="12"/>
  <c r="D3421" i="12"/>
  <c r="P3421" i="12" s="1"/>
  <c r="E3421" i="12"/>
  <c r="F3421" i="12"/>
  <c r="G3421" i="12"/>
  <c r="H3421" i="12"/>
  <c r="I3421" i="12"/>
  <c r="J3421" i="12"/>
  <c r="K3421" i="12"/>
  <c r="L3421" i="12"/>
  <c r="M3421" i="12"/>
  <c r="A3422" i="12"/>
  <c r="N3422" i="12" s="1"/>
  <c r="B3422" i="12"/>
  <c r="D3422" i="12"/>
  <c r="P3422" i="12" s="1"/>
  <c r="E3422" i="12"/>
  <c r="F3422" i="12"/>
  <c r="G3422" i="12"/>
  <c r="H3422" i="12"/>
  <c r="I3422" i="12"/>
  <c r="J3422" i="12"/>
  <c r="K3422" i="12"/>
  <c r="L3422" i="12"/>
  <c r="M3422" i="12"/>
  <c r="A3423" i="12"/>
  <c r="B3423" i="12"/>
  <c r="D3423" i="12"/>
  <c r="P3423" i="12" s="1"/>
  <c r="E3423" i="12"/>
  <c r="F3423" i="12"/>
  <c r="G3423" i="12"/>
  <c r="H3423" i="12"/>
  <c r="I3423" i="12"/>
  <c r="J3423" i="12"/>
  <c r="K3423" i="12"/>
  <c r="L3423" i="12"/>
  <c r="M3423" i="12"/>
  <c r="A3424" i="12"/>
  <c r="B3424" i="12"/>
  <c r="D3424" i="12"/>
  <c r="P3424" i="12" s="1"/>
  <c r="E3424" i="12"/>
  <c r="F3424" i="12"/>
  <c r="G3424" i="12"/>
  <c r="H3424" i="12"/>
  <c r="I3424" i="12"/>
  <c r="J3424" i="12"/>
  <c r="K3424" i="12"/>
  <c r="L3424" i="12"/>
  <c r="M3424" i="12"/>
  <c r="A3425" i="12"/>
  <c r="B3425" i="12"/>
  <c r="D3425" i="12"/>
  <c r="P3425" i="12" s="1"/>
  <c r="E3425" i="12"/>
  <c r="F3425" i="12"/>
  <c r="G3425" i="12"/>
  <c r="H3425" i="12"/>
  <c r="I3425" i="12"/>
  <c r="J3425" i="12"/>
  <c r="K3425" i="12"/>
  <c r="L3425" i="12"/>
  <c r="M3425" i="12"/>
  <c r="A3426" i="12"/>
  <c r="B3426" i="12"/>
  <c r="D3426" i="12"/>
  <c r="P3426" i="12" s="1"/>
  <c r="E3426" i="12"/>
  <c r="F3426" i="12"/>
  <c r="G3426" i="12"/>
  <c r="H3426" i="12"/>
  <c r="I3426" i="12"/>
  <c r="J3426" i="12"/>
  <c r="K3426" i="12"/>
  <c r="L3426" i="12"/>
  <c r="M3426" i="12"/>
  <c r="A3427" i="12"/>
  <c r="B3427" i="12"/>
  <c r="D3427" i="12"/>
  <c r="P3427" i="12" s="1"/>
  <c r="E3427" i="12"/>
  <c r="F3427" i="12"/>
  <c r="G3427" i="12"/>
  <c r="H3427" i="12"/>
  <c r="I3427" i="12"/>
  <c r="J3427" i="12"/>
  <c r="K3427" i="12"/>
  <c r="L3427" i="12"/>
  <c r="M3427" i="12"/>
  <c r="A3428" i="12"/>
  <c r="B3428" i="12"/>
  <c r="D3428" i="12"/>
  <c r="P3428" i="12" s="1"/>
  <c r="E3428" i="12"/>
  <c r="F3428" i="12"/>
  <c r="G3428" i="12"/>
  <c r="H3428" i="12"/>
  <c r="I3428" i="12"/>
  <c r="J3428" i="12"/>
  <c r="K3428" i="12"/>
  <c r="L3428" i="12"/>
  <c r="M3428" i="12"/>
  <c r="A3429" i="12"/>
  <c r="B3429" i="12"/>
  <c r="D3429" i="12"/>
  <c r="P3429" i="12" s="1"/>
  <c r="E3429" i="12"/>
  <c r="F3429" i="12"/>
  <c r="G3429" i="12"/>
  <c r="H3429" i="12"/>
  <c r="I3429" i="12"/>
  <c r="J3429" i="12"/>
  <c r="K3429" i="12"/>
  <c r="L3429" i="12"/>
  <c r="M3429" i="12"/>
  <c r="A3430" i="12"/>
  <c r="B3430" i="12"/>
  <c r="D3430" i="12"/>
  <c r="P3430" i="12" s="1"/>
  <c r="E3430" i="12"/>
  <c r="F3430" i="12"/>
  <c r="G3430" i="12"/>
  <c r="H3430" i="12"/>
  <c r="I3430" i="12"/>
  <c r="J3430" i="12"/>
  <c r="K3430" i="12"/>
  <c r="L3430" i="12"/>
  <c r="M3430" i="12"/>
  <c r="A3431" i="12"/>
  <c r="N3431" i="12" s="1"/>
  <c r="B3431" i="12"/>
  <c r="D3431" i="12"/>
  <c r="P3431" i="12" s="1"/>
  <c r="E3431" i="12"/>
  <c r="F3431" i="12"/>
  <c r="G3431" i="12"/>
  <c r="H3431" i="12"/>
  <c r="I3431" i="12"/>
  <c r="J3431" i="12"/>
  <c r="K3431" i="12"/>
  <c r="L3431" i="12"/>
  <c r="M3431" i="12"/>
  <c r="A3432" i="12"/>
  <c r="B3432" i="12"/>
  <c r="E3432" i="12"/>
  <c r="F3432" i="12"/>
  <c r="G3432" i="12"/>
  <c r="H3432" i="12"/>
  <c r="I3432" i="12"/>
  <c r="J3432" i="12"/>
  <c r="K3432" i="12"/>
  <c r="L3432" i="12"/>
  <c r="A3438" i="12"/>
  <c r="N3438" i="12" s="1"/>
  <c r="B3438" i="12"/>
  <c r="E3438" i="12"/>
  <c r="F3438" i="12"/>
  <c r="G3438" i="12"/>
  <c r="H3438" i="12"/>
  <c r="I3438" i="12"/>
  <c r="J3438" i="12"/>
  <c r="K3438" i="12"/>
  <c r="L3438" i="12"/>
  <c r="A3454" i="12"/>
  <c r="B3454" i="12"/>
  <c r="D3454" i="12"/>
  <c r="P3454" i="12" s="1"/>
  <c r="E3454" i="12"/>
  <c r="F3454" i="12"/>
  <c r="G3454" i="12"/>
  <c r="H3454" i="12"/>
  <c r="I3454" i="12"/>
  <c r="J3454" i="12"/>
  <c r="K3454" i="12"/>
  <c r="L3454" i="12"/>
  <c r="M3454" i="12"/>
  <c r="A3455" i="12"/>
  <c r="O3455" i="12" s="1"/>
  <c r="B3455" i="12"/>
  <c r="D3455" i="12"/>
  <c r="P3455" i="12" s="1"/>
  <c r="E3455" i="12"/>
  <c r="F3455" i="12"/>
  <c r="G3455" i="12"/>
  <c r="H3455" i="12"/>
  <c r="I3455" i="12"/>
  <c r="J3455" i="12"/>
  <c r="K3455" i="12"/>
  <c r="L3455" i="12"/>
  <c r="M3455" i="12"/>
  <c r="A3456" i="12"/>
  <c r="N3456" i="12" s="1"/>
  <c r="B3456" i="12"/>
  <c r="D3456" i="12"/>
  <c r="P3456" i="12" s="1"/>
  <c r="E3456" i="12"/>
  <c r="F3456" i="12"/>
  <c r="G3456" i="12"/>
  <c r="H3456" i="12"/>
  <c r="I3456" i="12"/>
  <c r="J3456" i="12"/>
  <c r="K3456" i="12"/>
  <c r="L3456" i="12"/>
  <c r="M3456" i="12"/>
  <c r="A3457" i="12"/>
  <c r="N3457" i="12" s="1"/>
  <c r="B3457" i="12"/>
  <c r="D3457" i="12"/>
  <c r="P3457" i="12" s="1"/>
  <c r="E3457" i="12"/>
  <c r="F3457" i="12"/>
  <c r="G3457" i="12"/>
  <c r="H3457" i="12"/>
  <c r="I3457" i="12"/>
  <c r="J3457" i="12"/>
  <c r="K3457" i="12"/>
  <c r="L3457" i="12"/>
  <c r="M3457" i="12"/>
  <c r="A3458" i="12"/>
  <c r="O3458" i="12" s="1"/>
  <c r="B3458" i="12"/>
  <c r="D3458" i="12"/>
  <c r="P3458" i="12" s="1"/>
  <c r="E3458" i="12"/>
  <c r="F3458" i="12"/>
  <c r="G3458" i="12"/>
  <c r="H3458" i="12"/>
  <c r="I3458" i="12"/>
  <c r="J3458" i="12"/>
  <c r="K3458" i="12"/>
  <c r="L3458" i="12"/>
  <c r="M3458" i="12"/>
  <c r="A3459" i="12"/>
  <c r="N3459" i="12" s="1"/>
  <c r="B3459" i="12"/>
  <c r="D3459" i="12"/>
  <c r="P3459" i="12" s="1"/>
  <c r="E3459" i="12"/>
  <c r="F3459" i="12"/>
  <c r="G3459" i="12"/>
  <c r="H3459" i="12"/>
  <c r="I3459" i="12"/>
  <c r="J3459" i="12"/>
  <c r="K3459" i="12"/>
  <c r="L3459" i="12"/>
  <c r="M3459" i="12"/>
  <c r="A3460" i="12"/>
  <c r="N3460" i="12" s="1"/>
  <c r="B3460" i="12"/>
  <c r="D3460" i="12"/>
  <c r="P3460" i="12" s="1"/>
  <c r="E3460" i="12"/>
  <c r="F3460" i="12"/>
  <c r="G3460" i="12"/>
  <c r="H3460" i="12"/>
  <c r="I3460" i="12"/>
  <c r="J3460" i="12"/>
  <c r="K3460" i="12"/>
  <c r="L3460" i="12"/>
  <c r="M3460" i="12"/>
  <c r="A3461" i="12"/>
  <c r="N3461" i="12" s="1"/>
  <c r="B3461" i="12"/>
  <c r="D3461" i="12"/>
  <c r="P3461" i="12" s="1"/>
  <c r="E3461" i="12"/>
  <c r="F3461" i="12"/>
  <c r="G3461" i="12"/>
  <c r="H3461" i="12"/>
  <c r="I3461" i="12"/>
  <c r="J3461" i="12"/>
  <c r="K3461" i="12"/>
  <c r="L3461" i="12"/>
  <c r="M3461" i="12"/>
  <c r="A3462" i="12"/>
  <c r="N3462" i="12" s="1"/>
  <c r="B3462" i="12"/>
  <c r="D3462" i="12"/>
  <c r="P3462" i="12" s="1"/>
  <c r="E3462" i="12"/>
  <c r="F3462" i="12"/>
  <c r="G3462" i="12"/>
  <c r="H3462" i="12"/>
  <c r="I3462" i="12"/>
  <c r="J3462" i="12"/>
  <c r="K3462" i="12"/>
  <c r="L3462" i="12"/>
  <c r="M3462" i="12"/>
  <c r="A3463" i="12"/>
  <c r="N3463" i="12" s="1"/>
  <c r="B3463" i="12"/>
  <c r="D3463" i="12"/>
  <c r="P3463" i="12" s="1"/>
  <c r="E3463" i="12"/>
  <c r="F3463" i="12"/>
  <c r="G3463" i="12"/>
  <c r="H3463" i="12"/>
  <c r="I3463" i="12"/>
  <c r="J3463" i="12"/>
  <c r="K3463" i="12"/>
  <c r="L3463" i="12"/>
  <c r="M3463" i="12"/>
  <c r="A3464" i="12"/>
  <c r="O3464" i="12" s="1"/>
  <c r="B3464" i="12"/>
  <c r="D3464" i="12"/>
  <c r="P3464" i="12" s="1"/>
  <c r="E3464" i="12"/>
  <c r="F3464" i="12"/>
  <c r="G3464" i="12"/>
  <c r="H3464" i="12"/>
  <c r="I3464" i="12"/>
  <c r="J3464" i="12"/>
  <c r="K3464" i="12"/>
  <c r="L3464" i="12"/>
  <c r="M3464" i="12"/>
  <c r="A3465" i="12"/>
  <c r="N3465" i="12" s="1"/>
  <c r="B3465" i="12"/>
  <c r="D3465" i="12"/>
  <c r="P3465" i="12" s="1"/>
  <c r="E3465" i="12"/>
  <c r="F3465" i="12"/>
  <c r="G3465" i="12"/>
  <c r="H3465" i="12"/>
  <c r="I3465" i="12"/>
  <c r="J3465" i="12"/>
  <c r="K3465" i="12"/>
  <c r="L3465" i="12"/>
  <c r="M3465" i="12"/>
  <c r="A3466" i="12"/>
  <c r="N3466" i="12" s="1"/>
  <c r="B3466" i="12"/>
  <c r="D3466" i="12"/>
  <c r="P3466" i="12" s="1"/>
  <c r="E3466" i="12"/>
  <c r="F3466" i="12"/>
  <c r="G3466" i="12"/>
  <c r="H3466" i="12"/>
  <c r="I3466" i="12"/>
  <c r="J3466" i="12"/>
  <c r="K3466" i="12"/>
  <c r="L3466" i="12"/>
  <c r="M3466" i="12"/>
  <c r="A3467" i="12"/>
  <c r="B3467" i="12"/>
  <c r="D3467" i="12"/>
  <c r="P3467" i="12" s="1"/>
  <c r="E3467" i="12"/>
  <c r="F3467" i="12"/>
  <c r="G3467" i="12"/>
  <c r="H3467" i="12"/>
  <c r="I3467" i="12"/>
  <c r="J3467" i="12"/>
  <c r="K3467" i="12"/>
  <c r="L3467" i="12"/>
  <c r="M3467" i="12"/>
  <c r="A3468" i="12"/>
  <c r="O3468" i="12" s="1"/>
  <c r="B3468" i="12"/>
  <c r="D3468" i="12"/>
  <c r="P3468" i="12" s="1"/>
  <c r="E3468" i="12"/>
  <c r="F3468" i="12"/>
  <c r="G3468" i="12"/>
  <c r="H3468" i="12"/>
  <c r="I3468" i="12"/>
  <c r="J3468" i="12"/>
  <c r="K3468" i="12"/>
  <c r="L3468" i="12"/>
  <c r="M3468" i="12"/>
  <c r="A3469" i="12"/>
  <c r="N3469" i="12" s="1"/>
  <c r="B3469" i="12"/>
  <c r="D3469" i="12"/>
  <c r="P3469" i="12" s="1"/>
  <c r="E3469" i="12"/>
  <c r="F3469" i="12"/>
  <c r="G3469" i="12"/>
  <c r="H3469" i="12"/>
  <c r="I3469" i="12"/>
  <c r="J3469" i="12"/>
  <c r="K3469" i="12"/>
  <c r="L3469" i="12"/>
  <c r="M3469" i="12"/>
  <c r="A3470" i="12"/>
  <c r="B3470" i="12"/>
  <c r="D3470" i="12"/>
  <c r="P3470" i="12" s="1"/>
  <c r="E3470" i="12"/>
  <c r="F3470" i="12"/>
  <c r="G3470" i="12"/>
  <c r="H3470" i="12"/>
  <c r="I3470" i="12"/>
  <c r="J3470" i="12"/>
  <c r="K3470" i="12"/>
  <c r="L3470" i="12"/>
  <c r="M3470" i="12"/>
  <c r="A3471" i="12"/>
  <c r="O3471" i="12" s="1"/>
  <c r="B3471" i="12"/>
  <c r="D3471" i="12"/>
  <c r="P3471" i="12" s="1"/>
  <c r="E3471" i="12"/>
  <c r="F3471" i="12"/>
  <c r="G3471" i="12"/>
  <c r="H3471" i="12"/>
  <c r="I3471" i="12"/>
  <c r="J3471" i="12"/>
  <c r="K3471" i="12"/>
  <c r="L3471" i="12"/>
  <c r="M3471" i="12"/>
  <c r="A3472" i="12"/>
  <c r="O3472" i="12" s="1"/>
  <c r="B3472" i="12"/>
  <c r="D3472" i="12"/>
  <c r="P3472" i="12" s="1"/>
  <c r="E3472" i="12"/>
  <c r="F3472" i="12"/>
  <c r="G3472" i="12"/>
  <c r="H3472" i="12"/>
  <c r="I3472" i="12"/>
  <c r="J3472" i="12"/>
  <c r="K3472" i="12"/>
  <c r="L3472" i="12"/>
  <c r="M3472" i="12"/>
  <c r="A3473" i="12"/>
  <c r="N3473" i="12" s="1"/>
  <c r="B3473" i="12"/>
  <c r="D3473" i="12"/>
  <c r="P3473" i="12" s="1"/>
  <c r="E3473" i="12"/>
  <c r="F3473" i="12"/>
  <c r="G3473" i="12"/>
  <c r="H3473" i="12"/>
  <c r="I3473" i="12"/>
  <c r="J3473" i="12"/>
  <c r="K3473" i="12"/>
  <c r="L3473" i="12"/>
  <c r="M3473" i="12"/>
  <c r="A3474" i="12"/>
  <c r="O3474" i="12" s="1"/>
  <c r="B3474" i="12"/>
  <c r="D3474" i="12"/>
  <c r="P3474" i="12" s="1"/>
  <c r="E3474" i="12"/>
  <c r="F3474" i="12"/>
  <c r="G3474" i="12"/>
  <c r="H3474" i="12"/>
  <c r="I3474" i="12"/>
  <c r="J3474" i="12"/>
  <c r="K3474" i="12"/>
  <c r="L3474" i="12"/>
  <c r="M3474" i="12"/>
  <c r="A3475" i="12"/>
  <c r="B3475" i="12"/>
  <c r="D3475" i="12"/>
  <c r="P3475" i="12" s="1"/>
  <c r="E3475" i="12"/>
  <c r="F3475" i="12"/>
  <c r="G3475" i="12"/>
  <c r="H3475" i="12"/>
  <c r="I3475" i="12"/>
  <c r="J3475" i="12"/>
  <c r="K3475" i="12"/>
  <c r="L3475" i="12"/>
  <c r="M3475" i="12"/>
  <c r="A3476" i="12"/>
  <c r="B3476" i="12"/>
  <c r="D3476" i="12"/>
  <c r="P3476" i="12" s="1"/>
  <c r="E3476" i="12"/>
  <c r="F3476" i="12"/>
  <c r="G3476" i="12"/>
  <c r="H3476" i="12"/>
  <c r="I3476" i="12"/>
  <c r="J3476" i="12"/>
  <c r="K3476" i="12"/>
  <c r="L3476" i="12"/>
  <c r="M3476" i="12"/>
  <c r="A3477" i="12"/>
  <c r="N3477" i="12" s="1"/>
  <c r="B3477" i="12"/>
  <c r="D3477" i="12"/>
  <c r="P3477" i="12" s="1"/>
  <c r="E3477" i="12"/>
  <c r="F3477" i="12"/>
  <c r="G3477" i="12"/>
  <c r="H3477" i="12"/>
  <c r="I3477" i="12"/>
  <c r="J3477" i="12"/>
  <c r="K3477" i="12"/>
  <c r="L3477" i="12"/>
  <c r="M3477" i="12"/>
  <c r="A3478" i="12"/>
  <c r="N3478" i="12" s="1"/>
  <c r="B3478" i="12"/>
  <c r="D3478" i="12"/>
  <c r="P3478" i="12" s="1"/>
  <c r="E3478" i="12"/>
  <c r="F3478" i="12"/>
  <c r="G3478" i="12"/>
  <c r="H3478" i="12"/>
  <c r="I3478" i="12"/>
  <c r="J3478" i="12"/>
  <c r="K3478" i="12"/>
  <c r="L3478" i="12"/>
  <c r="M3478" i="12"/>
  <c r="A3479" i="12"/>
  <c r="B3479" i="12"/>
  <c r="D3479" i="12"/>
  <c r="P3479" i="12" s="1"/>
  <c r="E3479" i="12"/>
  <c r="F3479" i="12"/>
  <c r="G3479" i="12"/>
  <c r="H3479" i="12"/>
  <c r="I3479" i="12"/>
  <c r="J3479" i="12"/>
  <c r="K3479" i="12"/>
  <c r="L3479" i="12"/>
  <c r="M3479" i="12"/>
  <c r="A3480" i="12"/>
  <c r="O3480" i="12" s="1"/>
  <c r="B3480" i="12"/>
  <c r="D3480" i="12"/>
  <c r="P3480" i="12" s="1"/>
  <c r="E3480" i="12"/>
  <c r="F3480" i="12"/>
  <c r="G3480" i="12"/>
  <c r="H3480" i="12"/>
  <c r="I3480" i="12"/>
  <c r="J3480" i="12"/>
  <c r="K3480" i="12"/>
  <c r="L3480" i="12"/>
  <c r="M3480" i="12"/>
  <c r="A3481" i="12"/>
  <c r="B3481" i="12"/>
  <c r="D3481" i="12"/>
  <c r="P3481" i="12" s="1"/>
  <c r="E3481" i="12"/>
  <c r="F3481" i="12"/>
  <c r="G3481" i="12"/>
  <c r="H3481" i="12"/>
  <c r="I3481" i="12"/>
  <c r="J3481" i="12"/>
  <c r="K3481" i="12"/>
  <c r="L3481" i="12"/>
  <c r="M3481" i="12"/>
  <c r="A3482" i="12"/>
  <c r="N3482" i="12" s="1"/>
  <c r="B3482" i="12"/>
  <c r="D3482" i="12"/>
  <c r="P3482" i="12" s="1"/>
  <c r="E3482" i="12"/>
  <c r="F3482" i="12"/>
  <c r="G3482" i="12"/>
  <c r="H3482" i="12"/>
  <c r="I3482" i="12"/>
  <c r="J3482" i="12"/>
  <c r="K3482" i="12"/>
  <c r="L3482" i="12"/>
  <c r="M3482" i="12"/>
  <c r="A3483" i="12"/>
  <c r="B3483" i="12"/>
  <c r="D3483" i="12"/>
  <c r="P3483" i="12" s="1"/>
  <c r="E3483" i="12"/>
  <c r="F3483" i="12"/>
  <c r="G3483" i="12"/>
  <c r="H3483" i="12"/>
  <c r="I3483" i="12"/>
  <c r="J3483" i="12"/>
  <c r="K3483" i="12"/>
  <c r="L3483" i="12"/>
  <c r="M3483" i="12"/>
  <c r="A3484" i="12"/>
  <c r="N3484" i="12" s="1"/>
  <c r="B3484" i="12"/>
  <c r="D3484" i="12"/>
  <c r="P3484" i="12" s="1"/>
  <c r="E3484" i="12"/>
  <c r="F3484" i="12"/>
  <c r="G3484" i="12"/>
  <c r="H3484" i="12"/>
  <c r="I3484" i="12"/>
  <c r="J3484" i="12"/>
  <c r="K3484" i="12"/>
  <c r="L3484" i="12"/>
  <c r="M3484" i="12"/>
  <c r="A3485" i="12"/>
  <c r="N3485" i="12" s="1"/>
  <c r="B3485" i="12"/>
  <c r="D3485" i="12"/>
  <c r="P3485" i="12" s="1"/>
  <c r="E3485" i="12"/>
  <c r="F3485" i="12"/>
  <c r="G3485" i="12"/>
  <c r="H3485" i="12"/>
  <c r="I3485" i="12"/>
  <c r="J3485" i="12"/>
  <c r="K3485" i="12"/>
  <c r="L3485" i="12"/>
  <c r="M3485" i="12"/>
  <c r="A3486" i="12"/>
  <c r="N3486" i="12" s="1"/>
  <c r="B3486" i="12"/>
  <c r="D3486" i="12"/>
  <c r="P3486" i="12" s="1"/>
  <c r="E3486" i="12"/>
  <c r="F3486" i="12"/>
  <c r="G3486" i="12"/>
  <c r="H3486" i="12"/>
  <c r="I3486" i="12"/>
  <c r="J3486" i="12"/>
  <c r="K3486" i="12"/>
  <c r="L3486" i="12"/>
  <c r="M3486" i="12"/>
  <c r="A3487" i="12"/>
  <c r="N3487" i="12" s="1"/>
  <c r="B3487" i="12"/>
  <c r="D3487" i="12"/>
  <c r="P3487" i="12" s="1"/>
  <c r="E3487" i="12"/>
  <c r="F3487" i="12"/>
  <c r="G3487" i="12"/>
  <c r="H3487" i="12"/>
  <c r="I3487" i="12"/>
  <c r="J3487" i="12"/>
  <c r="K3487" i="12"/>
  <c r="L3487" i="12"/>
  <c r="M3487" i="12"/>
  <c r="A3488" i="12"/>
  <c r="B3488" i="12"/>
  <c r="D3488" i="12"/>
  <c r="P3488" i="12" s="1"/>
  <c r="E3488" i="12"/>
  <c r="F3488" i="12"/>
  <c r="G3488" i="12"/>
  <c r="H3488" i="12"/>
  <c r="I3488" i="12"/>
  <c r="J3488" i="12"/>
  <c r="K3488" i="12"/>
  <c r="L3488" i="12"/>
  <c r="M3488" i="12"/>
  <c r="A3489" i="12"/>
  <c r="B3489" i="12"/>
  <c r="D3489" i="12"/>
  <c r="P3489" i="12" s="1"/>
  <c r="E3489" i="12"/>
  <c r="F3489" i="12"/>
  <c r="G3489" i="12"/>
  <c r="H3489" i="12"/>
  <c r="I3489" i="12"/>
  <c r="J3489" i="12"/>
  <c r="K3489" i="12"/>
  <c r="L3489" i="12"/>
  <c r="M3489" i="12"/>
  <c r="A3490" i="12"/>
  <c r="O3490" i="12" s="1"/>
  <c r="B3490" i="12"/>
  <c r="D3490" i="12"/>
  <c r="P3490" i="12" s="1"/>
  <c r="E3490" i="12"/>
  <c r="F3490" i="12"/>
  <c r="G3490" i="12"/>
  <c r="H3490" i="12"/>
  <c r="I3490" i="12"/>
  <c r="J3490" i="12"/>
  <c r="K3490" i="12"/>
  <c r="L3490" i="12"/>
  <c r="M3490" i="12"/>
  <c r="A3491" i="12"/>
  <c r="B3491" i="12"/>
  <c r="D3491" i="12"/>
  <c r="P3491" i="12" s="1"/>
  <c r="E3491" i="12"/>
  <c r="F3491" i="12"/>
  <c r="G3491" i="12"/>
  <c r="H3491" i="12"/>
  <c r="I3491" i="12"/>
  <c r="J3491" i="12"/>
  <c r="K3491" i="12"/>
  <c r="L3491" i="12"/>
  <c r="M3491" i="12"/>
  <c r="A3492" i="12"/>
  <c r="B3492" i="12"/>
  <c r="D3492" i="12"/>
  <c r="P3492" i="12" s="1"/>
  <c r="E3492" i="12"/>
  <c r="F3492" i="12"/>
  <c r="G3492" i="12"/>
  <c r="H3492" i="12"/>
  <c r="I3492" i="12"/>
  <c r="J3492" i="12"/>
  <c r="K3492" i="12"/>
  <c r="L3492" i="12"/>
  <c r="M3492" i="12"/>
  <c r="A3493" i="12"/>
  <c r="O3493" i="12" s="1"/>
  <c r="B3493" i="12"/>
  <c r="D3493" i="12"/>
  <c r="P3493" i="12" s="1"/>
  <c r="E3493" i="12"/>
  <c r="F3493" i="12"/>
  <c r="G3493" i="12"/>
  <c r="H3493" i="12"/>
  <c r="I3493" i="12"/>
  <c r="J3493" i="12"/>
  <c r="K3493" i="12"/>
  <c r="L3493" i="12"/>
  <c r="M3493" i="12"/>
  <c r="A3494" i="12"/>
  <c r="B3494" i="12"/>
  <c r="D3494" i="12"/>
  <c r="P3494" i="12" s="1"/>
  <c r="E3494" i="12"/>
  <c r="F3494" i="12"/>
  <c r="G3494" i="12"/>
  <c r="H3494" i="12"/>
  <c r="I3494" i="12"/>
  <c r="J3494" i="12"/>
  <c r="K3494" i="12"/>
  <c r="L3494" i="12"/>
  <c r="M3494" i="12"/>
  <c r="A3495" i="12"/>
  <c r="O3495" i="12" s="1"/>
  <c r="B3495" i="12"/>
  <c r="D3495" i="12"/>
  <c r="P3495" i="12" s="1"/>
  <c r="E3495" i="12"/>
  <c r="F3495" i="12"/>
  <c r="G3495" i="12"/>
  <c r="H3495" i="12"/>
  <c r="I3495" i="12"/>
  <c r="J3495" i="12"/>
  <c r="K3495" i="12"/>
  <c r="L3495" i="12"/>
  <c r="M3495" i="12"/>
  <c r="A3496" i="12"/>
  <c r="O3496" i="12" s="1"/>
  <c r="B3496" i="12"/>
  <c r="D3496" i="12"/>
  <c r="P3496" i="12" s="1"/>
  <c r="E3496" i="12"/>
  <c r="F3496" i="12"/>
  <c r="G3496" i="12"/>
  <c r="H3496" i="12"/>
  <c r="I3496" i="12"/>
  <c r="J3496" i="12"/>
  <c r="K3496" i="12"/>
  <c r="L3496" i="12"/>
  <c r="M3496" i="12"/>
  <c r="A3497" i="12"/>
  <c r="B3497" i="12"/>
  <c r="D3497" i="12"/>
  <c r="P3497" i="12" s="1"/>
  <c r="E3497" i="12"/>
  <c r="F3497" i="12"/>
  <c r="G3497" i="12"/>
  <c r="H3497" i="12"/>
  <c r="I3497" i="12"/>
  <c r="J3497" i="12"/>
  <c r="K3497" i="12"/>
  <c r="L3497" i="12"/>
  <c r="M3497" i="12"/>
  <c r="A3498" i="12"/>
  <c r="B3498" i="12"/>
  <c r="D3498" i="12"/>
  <c r="P3498" i="12" s="1"/>
  <c r="E3498" i="12"/>
  <c r="F3498" i="12"/>
  <c r="G3498" i="12"/>
  <c r="H3498" i="12"/>
  <c r="I3498" i="12"/>
  <c r="J3498" i="12"/>
  <c r="K3498" i="12"/>
  <c r="L3498" i="12"/>
  <c r="M3498" i="12"/>
  <c r="A3499" i="12"/>
  <c r="O3499" i="12" s="1"/>
  <c r="B3499" i="12"/>
  <c r="D3499" i="12"/>
  <c r="P3499" i="12" s="1"/>
  <c r="E3499" i="12"/>
  <c r="F3499" i="12"/>
  <c r="G3499" i="12"/>
  <c r="H3499" i="12"/>
  <c r="I3499" i="12"/>
  <c r="J3499" i="12"/>
  <c r="K3499" i="12"/>
  <c r="L3499" i="12"/>
  <c r="M3499" i="12"/>
  <c r="A3500" i="12"/>
  <c r="B3500" i="12"/>
  <c r="D3500" i="12"/>
  <c r="P3500" i="12" s="1"/>
  <c r="E3500" i="12"/>
  <c r="F3500" i="12"/>
  <c r="G3500" i="12"/>
  <c r="H3500" i="12"/>
  <c r="I3500" i="12"/>
  <c r="J3500" i="12"/>
  <c r="K3500" i="12"/>
  <c r="L3500" i="12"/>
  <c r="M3500" i="12"/>
  <c r="A3501" i="12"/>
  <c r="B3501" i="12"/>
  <c r="D3501" i="12"/>
  <c r="P3501" i="12" s="1"/>
  <c r="E3501" i="12"/>
  <c r="F3501" i="12"/>
  <c r="G3501" i="12"/>
  <c r="H3501" i="12"/>
  <c r="I3501" i="12"/>
  <c r="J3501" i="12"/>
  <c r="K3501" i="12"/>
  <c r="L3501" i="12"/>
  <c r="M3501" i="12"/>
  <c r="A3502" i="12"/>
  <c r="N3502" i="12" s="1"/>
  <c r="B3502" i="12"/>
  <c r="D3502" i="12"/>
  <c r="P3502" i="12" s="1"/>
  <c r="E3502" i="12"/>
  <c r="F3502" i="12"/>
  <c r="G3502" i="12"/>
  <c r="H3502" i="12"/>
  <c r="I3502" i="12"/>
  <c r="J3502" i="12"/>
  <c r="K3502" i="12"/>
  <c r="L3502" i="12"/>
  <c r="M3502" i="12"/>
  <c r="A3503" i="12"/>
  <c r="N3503" i="12" s="1"/>
  <c r="B3503" i="12"/>
  <c r="D3503" i="12"/>
  <c r="P3503" i="12" s="1"/>
  <c r="E3503" i="12"/>
  <c r="F3503" i="12"/>
  <c r="G3503" i="12"/>
  <c r="H3503" i="12"/>
  <c r="I3503" i="12"/>
  <c r="J3503" i="12"/>
  <c r="K3503" i="12"/>
  <c r="L3503" i="12"/>
  <c r="M3503" i="12"/>
  <c r="A3504" i="12"/>
  <c r="B3504" i="12"/>
  <c r="D3504" i="12"/>
  <c r="P3504" i="12" s="1"/>
  <c r="E3504" i="12"/>
  <c r="F3504" i="12"/>
  <c r="G3504" i="12"/>
  <c r="H3504" i="12"/>
  <c r="I3504" i="12"/>
  <c r="J3504" i="12"/>
  <c r="K3504" i="12"/>
  <c r="L3504" i="12"/>
  <c r="M3504" i="12"/>
  <c r="A3505" i="12"/>
  <c r="B3505" i="12"/>
  <c r="D3505" i="12"/>
  <c r="P3505" i="12" s="1"/>
  <c r="E3505" i="12"/>
  <c r="F3505" i="12"/>
  <c r="G3505" i="12"/>
  <c r="H3505" i="12"/>
  <c r="I3505" i="12"/>
  <c r="J3505" i="12"/>
  <c r="K3505" i="12"/>
  <c r="L3505" i="12"/>
  <c r="M3505" i="12"/>
  <c r="A3506" i="12"/>
  <c r="O3506" i="12" s="1"/>
  <c r="B3506" i="12"/>
  <c r="D3506" i="12"/>
  <c r="P3506" i="12" s="1"/>
  <c r="E3506" i="12"/>
  <c r="F3506" i="12"/>
  <c r="G3506" i="12"/>
  <c r="H3506" i="12"/>
  <c r="I3506" i="12"/>
  <c r="J3506" i="12"/>
  <c r="K3506" i="12"/>
  <c r="L3506" i="12"/>
  <c r="M3506" i="12"/>
  <c r="A3507" i="12"/>
  <c r="N3507" i="12" s="1"/>
  <c r="B3507" i="12"/>
  <c r="D3507" i="12"/>
  <c r="P3507" i="12" s="1"/>
  <c r="E3507" i="12"/>
  <c r="F3507" i="12"/>
  <c r="G3507" i="12"/>
  <c r="H3507" i="12"/>
  <c r="I3507" i="12"/>
  <c r="J3507" i="12"/>
  <c r="K3507" i="12"/>
  <c r="L3507" i="12"/>
  <c r="M3507" i="12"/>
  <c r="A3508" i="12"/>
  <c r="N3508" i="12" s="1"/>
  <c r="B3508" i="12"/>
  <c r="D3508" i="12"/>
  <c r="P3508" i="12" s="1"/>
  <c r="E3508" i="12"/>
  <c r="F3508" i="12"/>
  <c r="G3508" i="12"/>
  <c r="H3508" i="12"/>
  <c r="I3508" i="12"/>
  <c r="J3508" i="12"/>
  <c r="K3508" i="12"/>
  <c r="L3508" i="12"/>
  <c r="M3508" i="12"/>
  <c r="A3509" i="12"/>
  <c r="B3509" i="12"/>
  <c r="D3509" i="12"/>
  <c r="P3509" i="12" s="1"/>
  <c r="E3509" i="12"/>
  <c r="F3509" i="12"/>
  <c r="G3509" i="12"/>
  <c r="H3509" i="12"/>
  <c r="I3509" i="12"/>
  <c r="J3509" i="12"/>
  <c r="K3509" i="12"/>
  <c r="L3509" i="12"/>
  <c r="M3509" i="12"/>
  <c r="A3510" i="12"/>
  <c r="N3510" i="12" s="1"/>
  <c r="B3510" i="12"/>
  <c r="D3510" i="12"/>
  <c r="P3510" i="12" s="1"/>
  <c r="E3510" i="12"/>
  <c r="F3510" i="12"/>
  <c r="G3510" i="12"/>
  <c r="H3510" i="12"/>
  <c r="I3510" i="12"/>
  <c r="J3510" i="12"/>
  <c r="K3510" i="12"/>
  <c r="L3510" i="12"/>
  <c r="M3510" i="12"/>
  <c r="A3511" i="12"/>
  <c r="N3511" i="12" s="1"/>
  <c r="B3511" i="12"/>
  <c r="D3511" i="12"/>
  <c r="P3511" i="12" s="1"/>
  <c r="E3511" i="12"/>
  <c r="F3511" i="12"/>
  <c r="G3511" i="12"/>
  <c r="H3511" i="12"/>
  <c r="I3511" i="12"/>
  <c r="J3511" i="12"/>
  <c r="K3511" i="12"/>
  <c r="L3511" i="12"/>
  <c r="M3511" i="12"/>
  <c r="A3512" i="12"/>
  <c r="O3512" i="12" s="1"/>
  <c r="B3512" i="12"/>
  <c r="D3512" i="12"/>
  <c r="P3512" i="12" s="1"/>
  <c r="E3512" i="12"/>
  <c r="F3512" i="12"/>
  <c r="G3512" i="12"/>
  <c r="H3512" i="12"/>
  <c r="I3512" i="12"/>
  <c r="J3512" i="12"/>
  <c r="K3512" i="12"/>
  <c r="L3512" i="12"/>
  <c r="M3512" i="12"/>
  <c r="A3513" i="12"/>
  <c r="B3513" i="12"/>
  <c r="D3513" i="12"/>
  <c r="P3513" i="12" s="1"/>
  <c r="E3513" i="12"/>
  <c r="F3513" i="12"/>
  <c r="G3513" i="12"/>
  <c r="H3513" i="12"/>
  <c r="I3513" i="12"/>
  <c r="J3513" i="12"/>
  <c r="K3513" i="12"/>
  <c r="L3513" i="12"/>
  <c r="M3513" i="12"/>
  <c r="A3514" i="12"/>
  <c r="N3514" i="12" s="1"/>
  <c r="B3514" i="12"/>
  <c r="D3514" i="12"/>
  <c r="P3514" i="12" s="1"/>
  <c r="E3514" i="12"/>
  <c r="F3514" i="12"/>
  <c r="G3514" i="12"/>
  <c r="H3514" i="12"/>
  <c r="I3514" i="12"/>
  <c r="J3514" i="12"/>
  <c r="K3514" i="12"/>
  <c r="L3514" i="12"/>
  <c r="M3514" i="12"/>
  <c r="A3515" i="12"/>
  <c r="N3515" i="12" s="1"/>
  <c r="B3515" i="12"/>
  <c r="D3515" i="12"/>
  <c r="P3515" i="12" s="1"/>
  <c r="E3515" i="12"/>
  <c r="F3515" i="12"/>
  <c r="G3515" i="12"/>
  <c r="H3515" i="12"/>
  <c r="I3515" i="12"/>
  <c r="J3515" i="12"/>
  <c r="K3515" i="12"/>
  <c r="L3515" i="12"/>
  <c r="M3515" i="12"/>
  <c r="A3516" i="12"/>
  <c r="B3516" i="12"/>
  <c r="D3516" i="12"/>
  <c r="P3516" i="12" s="1"/>
  <c r="E3516" i="12"/>
  <c r="F3516" i="12"/>
  <c r="G3516" i="12"/>
  <c r="H3516" i="12"/>
  <c r="I3516" i="12"/>
  <c r="J3516" i="12"/>
  <c r="K3516" i="12"/>
  <c r="L3516" i="12"/>
  <c r="M3516" i="12"/>
  <c r="A3517" i="12"/>
  <c r="B3517" i="12"/>
  <c r="D3517" i="12"/>
  <c r="P3517" i="12" s="1"/>
  <c r="E3517" i="12"/>
  <c r="F3517" i="12"/>
  <c r="G3517" i="12"/>
  <c r="H3517" i="12"/>
  <c r="I3517" i="12"/>
  <c r="J3517" i="12"/>
  <c r="K3517" i="12"/>
  <c r="L3517" i="12"/>
  <c r="M3517" i="12"/>
  <c r="A3518" i="12"/>
  <c r="N3518" i="12" s="1"/>
  <c r="B3518" i="12"/>
  <c r="D3518" i="12"/>
  <c r="P3518" i="12" s="1"/>
  <c r="E3518" i="12"/>
  <c r="F3518" i="12"/>
  <c r="G3518" i="12"/>
  <c r="H3518" i="12"/>
  <c r="I3518" i="12"/>
  <c r="J3518" i="12"/>
  <c r="K3518" i="12"/>
  <c r="L3518" i="12"/>
  <c r="M3518" i="12"/>
  <c r="A3519" i="12"/>
  <c r="N3519" i="12" s="1"/>
  <c r="B3519" i="12"/>
  <c r="D3519" i="12"/>
  <c r="P3519" i="12" s="1"/>
  <c r="E3519" i="12"/>
  <c r="F3519" i="12"/>
  <c r="G3519" i="12"/>
  <c r="H3519" i="12"/>
  <c r="I3519" i="12"/>
  <c r="J3519" i="12"/>
  <c r="K3519" i="12"/>
  <c r="L3519" i="12"/>
  <c r="M3519" i="12"/>
  <c r="A3520" i="12"/>
  <c r="B3520" i="12"/>
  <c r="D3520" i="12"/>
  <c r="P3520" i="12" s="1"/>
  <c r="E3520" i="12"/>
  <c r="F3520" i="12"/>
  <c r="G3520" i="12"/>
  <c r="H3520" i="12"/>
  <c r="I3520" i="12"/>
  <c r="J3520" i="12"/>
  <c r="K3520" i="12"/>
  <c r="L3520" i="12"/>
  <c r="M3520" i="12"/>
  <c r="A3521" i="12"/>
  <c r="N3521" i="12" s="1"/>
  <c r="B3521" i="12"/>
  <c r="D3521" i="12"/>
  <c r="P3521" i="12" s="1"/>
  <c r="E3521" i="12"/>
  <c r="F3521" i="12"/>
  <c r="G3521" i="12"/>
  <c r="H3521" i="12"/>
  <c r="I3521" i="12"/>
  <c r="J3521" i="12"/>
  <c r="K3521" i="12"/>
  <c r="L3521" i="12"/>
  <c r="M3521" i="12"/>
  <c r="A3522" i="12"/>
  <c r="B3522" i="12"/>
  <c r="D3522" i="12"/>
  <c r="P3522" i="12" s="1"/>
  <c r="E3522" i="12"/>
  <c r="F3522" i="12"/>
  <c r="G3522" i="12"/>
  <c r="H3522" i="12"/>
  <c r="I3522" i="12"/>
  <c r="J3522" i="12"/>
  <c r="K3522" i="12"/>
  <c r="L3522" i="12"/>
  <c r="M3522" i="12"/>
  <c r="A3523" i="12"/>
  <c r="O3523" i="12" s="1"/>
  <c r="B3523" i="12"/>
  <c r="D3523" i="12"/>
  <c r="P3523" i="12" s="1"/>
  <c r="E3523" i="12"/>
  <c r="F3523" i="12"/>
  <c r="G3523" i="12"/>
  <c r="H3523" i="12"/>
  <c r="I3523" i="12"/>
  <c r="J3523" i="12"/>
  <c r="K3523" i="12"/>
  <c r="L3523" i="12"/>
  <c r="M3523" i="12"/>
  <c r="A3524" i="12"/>
  <c r="N3524" i="12" s="1"/>
  <c r="B3524" i="12"/>
  <c r="D3524" i="12"/>
  <c r="P3524" i="12" s="1"/>
  <c r="E3524" i="12"/>
  <c r="F3524" i="12"/>
  <c r="G3524" i="12"/>
  <c r="H3524" i="12"/>
  <c r="I3524" i="12"/>
  <c r="J3524" i="12"/>
  <c r="K3524" i="12"/>
  <c r="L3524" i="12"/>
  <c r="M3524" i="12"/>
  <c r="A3525" i="12"/>
  <c r="B3525" i="12"/>
  <c r="D3525" i="12"/>
  <c r="P3525" i="12" s="1"/>
  <c r="E3525" i="12"/>
  <c r="F3525" i="12"/>
  <c r="G3525" i="12"/>
  <c r="H3525" i="12"/>
  <c r="I3525" i="12"/>
  <c r="J3525" i="12"/>
  <c r="K3525" i="12"/>
  <c r="L3525" i="12"/>
  <c r="M3525" i="12"/>
  <c r="A3526" i="12"/>
  <c r="N3526" i="12" s="1"/>
  <c r="B3526" i="12"/>
  <c r="D3526" i="12"/>
  <c r="P3526" i="12" s="1"/>
  <c r="E3526" i="12"/>
  <c r="F3526" i="12"/>
  <c r="G3526" i="12"/>
  <c r="H3526" i="12"/>
  <c r="I3526" i="12"/>
  <c r="J3526" i="12"/>
  <c r="K3526" i="12"/>
  <c r="L3526" i="12"/>
  <c r="M3526" i="12"/>
  <c r="A3527" i="12"/>
  <c r="N3527" i="12" s="1"/>
  <c r="B3527" i="12"/>
  <c r="D3527" i="12"/>
  <c r="P3527" i="12" s="1"/>
  <c r="E3527" i="12"/>
  <c r="F3527" i="12"/>
  <c r="G3527" i="12"/>
  <c r="H3527" i="12"/>
  <c r="I3527" i="12"/>
  <c r="J3527" i="12"/>
  <c r="K3527" i="12"/>
  <c r="L3527" i="12"/>
  <c r="M3527" i="12"/>
  <c r="A3528" i="12"/>
  <c r="N3528" i="12" s="1"/>
  <c r="B3528" i="12"/>
  <c r="D3528" i="12"/>
  <c r="P3528" i="12" s="1"/>
  <c r="E3528" i="12"/>
  <c r="F3528" i="12"/>
  <c r="G3528" i="12"/>
  <c r="H3528" i="12"/>
  <c r="I3528" i="12"/>
  <c r="J3528" i="12"/>
  <c r="K3528" i="12"/>
  <c r="L3528" i="12"/>
  <c r="M3528" i="12"/>
  <c r="A3529" i="12"/>
  <c r="B3529" i="12"/>
  <c r="D3529" i="12"/>
  <c r="P3529" i="12" s="1"/>
  <c r="E3529" i="12"/>
  <c r="F3529" i="12"/>
  <c r="G3529" i="12"/>
  <c r="H3529" i="12"/>
  <c r="I3529" i="12"/>
  <c r="J3529" i="12"/>
  <c r="K3529" i="12"/>
  <c r="L3529" i="12"/>
  <c r="M3529" i="12"/>
  <c r="A3530" i="12"/>
  <c r="O3530" i="12" s="1"/>
  <c r="B3530" i="12"/>
  <c r="D3530" i="12"/>
  <c r="P3530" i="12" s="1"/>
  <c r="E3530" i="12"/>
  <c r="F3530" i="12"/>
  <c r="G3530" i="12"/>
  <c r="H3530" i="12"/>
  <c r="I3530" i="12"/>
  <c r="J3530" i="12"/>
  <c r="K3530" i="12"/>
  <c r="L3530" i="12"/>
  <c r="M3530" i="12"/>
  <c r="A3531" i="12"/>
  <c r="B3531" i="12"/>
  <c r="D3531" i="12"/>
  <c r="P3531" i="12" s="1"/>
  <c r="E3531" i="12"/>
  <c r="F3531" i="12"/>
  <c r="G3531" i="12"/>
  <c r="H3531" i="12"/>
  <c r="I3531" i="12"/>
  <c r="J3531" i="12"/>
  <c r="K3531" i="12"/>
  <c r="L3531" i="12"/>
  <c r="M3531" i="12"/>
  <c r="A3532" i="12"/>
  <c r="N3532" i="12" s="1"/>
  <c r="B3532" i="12"/>
  <c r="D3532" i="12"/>
  <c r="P3532" i="12" s="1"/>
  <c r="E3532" i="12"/>
  <c r="F3532" i="12"/>
  <c r="G3532" i="12"/>
  <c r="H3532" i="12"/>
  <c r="I3532" i="12"/>
  <c r="J3532" i="12"/>
  <c r="K3532" i="12"/>
  <c r="L3532" i="12"/>
  <c r="M3532" i="12"/>
  <c r="A3533" i="12"/>
  <c r="O3533" i="12" s="1"/>
  <c r="B3533" i="12"/>
  <c r="D3533" i="12"/>
  <c r="P3533" i="12" s="1"/>
  <c r="E3533" i="12"/>
  <c r="F3533" i="12"/>
  <c r="G3533" i="12"/>
  <c r="H3533" i="12"/>
  <c r="I3533" i="12"/>
  <c r="J3533" i="12"/>
  <c r="K3533" i="12"/>
  <c r="L3533" i="12"/>
  <c r="M3533" i="12"/>
  <c r="A3534" i="12"/>
  <c r="N3534" i="12" s="1"/>
  <c r="B3534" i="12"/>
  <c r="D3534" i="12"/>
  <c r="P3534" i="12" s="1"/>
  <c r="E3534" i="12"/>
  <c r="F3534" i="12"/>
  <c r="G3534" i="12"/>
  <c r="H3534" i="12"/>
  <c r="I3534" i="12"/>
  <c r="J3534" i="12"/>
  <c r="K3534" i="12"/>
  <c r="L3534" i="12"/>
  <c r="M3534" i="12"/>
  <c r="A3535" i="12"/>
  <c r="O3535" i="12" s="1"/>
  <c r="B3535" i="12"/>
  <c r="D3535" i="12"/>
  <c r="P3535" i="12" s="1"/>
  <c r="E3535" i="12"/>
  <c r="F3535" i="12"/>
  <c r="G3535" i="12"/>
  <c r="H3535" i="12"/>
  <c r="I3535" i="12"/>
  <c r="J3535" i="12"/>
  <c r="K3535" i="12"/>
  <c r="L3535" i="12"/>
  <c r="M3535" i="12"/>
  <c r="A3536" i="12"/>
  <c r="N3536" i="12" s="1"/>
  <c r="B3536" i="12"/>
  <c r="D3536" i="12"/>
  <c r="P3536" i="12" s="1"/>
  <c r="E3536" i="12"/>
  <c r="F3536" i="12"/>
  <c r="G3536" i="12"/>
  <c r="H3536" i="12"/>
  <c r="I3536" i="12"/>
  <c r="J3536" i="12"/>
  <c r="K3536" i="12"/>
  <c r="L3536" i="12"/>
  <c r="M3536" i="12"/>
  <c r="A3537" i="12"/>
  <c r="B3537" i="12"/>
  <c r="D3537" i="12"/>
  <c r="P3537" i="12" s="1"/>
  <c r="E3537" i="12"/>
  <c r="F3537" i="12"/>
  <c r="G3537" i="12"/>
  <c r="H3537" i="12"/>
  <c r="I3537" i="12"/>
  <c r="J3537" i="12"/>
  <c r="K3537" i="12"/>
  <c r="L3537" i="12"/>
  <c r="M3537" i="12"/>
  <c r="A3538" i="12"/>
  <c r="O3538" i="12" s="1"/>
  <c r="B3538" i="12"/>
  <c r="D3538" i="12"/>
  <c r="P3538" i="12" s="1"/>
  <c r="E3538" i="12"/>
  <c r="F3538" i="12"/>
  <c r="G3538" i="12"/>
  <c r="H3538" i="12"/>
  <c r="I3538" i="12"/>
  <c r="J3538" i="12"/>
  <c r="K3538" i="12"/>
  <c r="L3538" i="12"/>
  <c r="M3538" i="12"/>
  <c r="A3539" i="12"/>
  <c r="N3539" i="12" s="1"/>
  <c r="B3539" i="12"/>
  <c r="D3539" i="12"/>
  <c r="P3539" i="12" s="1"/>
  <c r="E3539" i="12"/>
  <c r="F3539" i="12"/>
  <c r="G3539" i="12"/>
  <c r="H3539" i="12"/>
  <c r="I3539" i="12"/>
  <c r="J3539" i="12"/>
  <c r="K3539" i="12"/>
  <c r="L3539" i="12"/>
  <c r="M3539" i="12"/>
  <c r="A3540" i="12"/>
  <c r="N3540" i="12" s="1"/>
  <c r="B3540" i="12"/>
  <c r="D3540" i="12"/>
  <c r="P3540" i="12" s="1"/>
  <c r="E3540" i="12"/>
  <c r="F3540" i="12"/>
  <c r="G3540" i="12"/>
  <c r="H3540" i="12"/>
  <c r="I3540" i="12"/>
  <c r="J3540" i="12"/>
  <c r="K3540" i="12"/>
  <c r="L3540" i="12"/>
  <c r="M3540" i="12"/>
  <c r="A3541" i="12"/>
  <c r="B3541" i="12"/>
  <c r="D3541" i="12"/>
  <c r="P3541" i="12" s="1"/>
  <c r="E3541" i="12"/>
  <c r="F3541" i="12"/>
  <c r="G3541" i="12"/>
  <c r="H3541" i="12"/>
  <c r="I3541" i="12"/>
  <c r="J3541" i="12"/>
  <c r="K3541" i="12"/>
  <c r="L3541" i="12"/>
  <c r="M3541" i="12"/>
  <c r="A3542" i="12"/>
  <c r="O3542" i="12" s="1"/>
  <c r="B3542" i="12"/>
  <c r="D3542" i="12"/>
  <c r="P3542" i="12" s="1"/>
  <c r="E3542" i="12"/>
  <c r="F3542" i="12"/>
  <c r="G3542" i="12"/>
  <c r="H3542" i="12"/>
  <c r="I3542" i="12"/>
  <c r="J3542" i="12"/>
  <c r="K3542" i="12"/>
  <c r="L3542" i="12"/>
  <c r="M3542" i="12"/>
  <c r="A3543" i="12"/>
  <c r="O3543" i="12" s="1"/>
  <c r="B3543" i="12"/>
  <c r="D3543" i="12"/>
  <c r="P3543" i="12" s="1"/>
  <c r="E3543" i="12"/>
  <c r="F3543" i="12"/>
  <c r="G3543" i="12"/>
  <c r="H3543" i="12"/>
  <c r="I3543" i="12"/>
  <c r="J3543" i="12"/>
  <c r="K3543" i="12"/>
  <c r="L3543" i="12"/>
  <c r="M3543" i="12"/>
  <c r="A3544" i="12"/>
  <c r="O3544" i="12" s="1"/>
  <c r="B3544" i="12"/>
  <c r="D3544" i="12"/>
  <c r="P3544" i="12" s="1"/>
  <c r="E3544" i="12"/>
  <c r="F3544" i="12"/>
  <c r="G3544" i="12"/>
  <c r="H3544" i="12"/>
  <c r="I3544" i="12"/>
  <c r="J3544" i="12"/>
  <c r="K3544" i="12"/>
  <c r="L3544" i="12"/>
  <c r="M3544" i="12"/>
  <c r="A3545" i="12"/>
  <c r="N3545" i="12" s="1"/>
  <c r="B3545" i="12"/>
  <c r="D3545" i="12"/>
  <c r="P3545" i="12" s="1"/>
  <c r="E3545" i="12"/>
  <c r="F3545" i="12"/>
  <c r="G3545" i="12"/>
  <c r="H3545" i="12"/>
  <c r="I3545" i="12"/>
  <c r="J3545" i="12"/>
  <c r="K3545" i="12"/>
  <c r="L3545" i="12"/>
  <c r="M3545" i="12"/>
  <c r="A3546" i="12"/>
  <c r="N3546" i="12" s="1"/>
  <c r="B3546" i="12"/>
  <c r="D3546" i="12"/>
  <c r="P3546" i="12" s="1"/>
  <c r="E3546" i="12"/>
  <c r="F3546" i="12"/>
  <c r="G3546" i="12"/>
  <c r="H3546" i="12"/>
  <c r="I3546" i="12"/>
  <c r="J3546" i="12"/>
  <c r="K3546" i="12"/>
  <c r="L3546" i="12"/>
  <c r="M3546" i="12"/>
  <c r="A3547" i="12"/>
  <c r="N3547" i="12" s="1"/>
  <c r="B3547" i="12"/>
  <c r="D3547" i="12"/>
  <c r="P3547" i="12" s="1"/>
  <c r="E3547" i="12"/>
  <c r="F3547" i="12"/>
  <c r="G3547" i="12"/>
  <c r="H3547" i="12"/>
  <c r="I3547" i="12"/>
  <c r="J3547" i="12"/>
  <c r="K3547" i="12"/>
  <c r="L3547" i="12"/>
  <c r="M3547" i="12"/>
  <c r="A3548" i="12"/>
  <c r="B3548" i="12"/>
  <c r="D3548" i="12"/>
  <c r="P3548" i="12" s="1"/>
  <c r="E3548" i="12"/>
  <c r="F3548" i="12"/>
  <c r="G3548" i="12"/>
  <c r="H3548" i="12"/>
  <c r="I3548" i="12"/>
  <c r="J3548" i="12"/>
  <c r="K3548" i="12"/>
  <c r="L3548" i="12"/>
  <c r="M3548" i="12"/>
  <c r="A3549" i="12"/>
  <c r="B3549" i="12"/>
  <c r="D3549" i="12"/>
  <c r="P3549" i="12" s="1"/>
  <c r="E3549" i="12"/>
  <c r="F3549" i="12"/>
  <c r="G3549" i="12"/>
  <c r="H3549" i="12"/>
  <c r="I3549" i="12"/>
  <c r="J3549" i="12"/>
  <c r="K3549" i="12"/>
  <c r="L3549" i="12"/>
  <c r="M3549" i="12"/>
  <c r="A3550" i="12"/>
  <c r="N3550" i="12" s="1"/>
  <c r="B3550" i="12"/>
  <c r="D3550" i="12"/>
  <c r="P3550" i="12" s="1"/>
  <c r="E3550" i="12"/>
  <c r="F3550" i="12"/>
  <c r="G3550" i="12"/>
  <c r="H3550" i="12"/>
  <c r="I3550" i="12"/>
  <c r="J3550" i="12"/>
  <c r="K3550" i="12"/>
  <c r="L3550" i="12"/>
  <c r="M3550" i="12"/>
  <c r="A3551" i="12"/>
  <c r="O3551" i="12" s="1"/>
  <c r="B3551" i="12"/>
  <c r="D3551" i="12"/>
  <c r="P3551" i="12" s="1"/>
  <c r="E3551" i="12"/>
  <c r="F3551" i="12"/>
  <c r="G3551" i="12"/>
  <c r="H3551" i="12"/>
  <c r="I3551" i="12"/>
  <c r="J3551" i="12"/>
  <c r="K3551" i="12"/>
  <c r="L3551" i="12"/>
  <c r="M3551" i="12"/>
  <c r="A3552" i="12"/>
  <c r="O3552" i="12" s="1"/>
  <c r="B3552" i="12"/>
  <c r="D3552" i="12"/>
  <c r="P3552" i="12" s="1"/>
  <c r="E3552" i="12"/>
  <c r="F3552" i="12"/>
  <c r="G3552" i="12"/>
  <c r="H3552" i="12"/>
  <c r="I3552" i="12"/>
  <c r="J3552" i="12"/>
  <c r="K3552" i="12"/>
  <c r="L3552" i="12"/>
  <c r="M3552" i="12"/>
  <c r="A3553" i="12"/>
  <c r="B3553" i="12"/>
  <c r="D3553" i="12"/>
  <c r="P3553" i="12" s="1"/>
  <c r="E3553" i="12"/>
  <c r="F3553" i="12"/>
  <c r="G3553" i="12"/>
  <c r="H3553" i="12"/>
  <c r="I3553" i="12"/>
  <c r="J3553" i="12"/>
  <c r="K3553" i="12"/>
  <c r="L3553" i="12"/>
  <c r="M3553" i="12"/>
  <c r="A3554" i="12"/>
  <c r="O3554" i="12" s="1"/>
  <c r="B3554" i="12"/>
  <c r="D3554" i="12"/>
  <c r="P3554" i="12" s="1"/>
  <c r="E3554" i="12"/>
  <c r="F3554" i="12"/>
  <c r="G3554" i="12"/>
  <c r="H3554" i="12"/>
  <c r="I3554" i="12"/>
  <c r="J3554" i="12"/>
  <c r="K3554" i="12"/>
  <c r="L3554" i="12"/>
  <c r="M3554" i="12"/>
  <c r="A3555" i="12"/>
  <c r="O3555" i="12" s="1"/>
  <c r="B3555" i="12"/>
  <c r="D3555" i="12"/>
  <c r="P3555" i="12" s="1"/>
  <c r="E3555" i="12"/>
  <c r="F3555" i="12"/>
  <c r="G3555" i="12"/>
  <c r="H3555" i="12"/>
  <c r="I3555" i="12"/>
  <c r="J3555" i="12"/>
  <c r="K3555" i="12"/>
  <c r="L3555" i="12"/>
  <c r="M3555" i="12"/>
  <c r="A3556" i="12"/>
  <c r="N3556" i="12" s="1"/>
  <c r="B3556" i="12"/>
  <c r="D3556" i="12"/>
  <c r="P3556" i="12" s="1"/>
  <c r="E3556" i="12"/>
  <c r="F3556" i="12"/>
  <c r="G3556" i="12"/>
  <c r="H3556" i="12"/>
  <c r="I3556" i="12"/>
  <c r="J3556" i="12"/>
  <c r="K3556" i="12"/>
  <c r="L3556" i="12"/>
  <c r="M3556" i="12"/>
  <c r="A3557" i="12"/>
  <c r="O3557" i="12" s="1"/>
  <c r="B3557" i="12"/>
  <c r="D3557" i="12"/>
  <c r="P3557" i="12" s="1"/>
  <c r="E3557" i="12"/>
  <c r="F3557" i="12"/>
  <c r="G3557" i="12"/>
  <c r="H3557" i="12"/>
  <c r="I3557" i="12"/>
  <c r="J3557" i="12"/>
  <c r="K3557" i="12"/>
  <c r="L3557" i="12"/>
  <c r="M3557" i="12"/>
  <c r="A3558" i="12"/>
  <c r="N3558" i="12" s="1"/>
  <c r="B3558" i="12"/>
  <c r="D3558" i="12"/>
  <c r="P3558" i="12" s="1"/>
  <c r="E3558" i="12"/>
  <c r="F3558" i="12"/>
  <c r="G3558" i="12"/>
  <c r="H3558" i="12"/>
  <c r="I3558" i="12"/>
  <c r="J3558" i="12"/>
  <c r="K3558" i="12"/>
  <c r="L3558" i="12"/>
  <c r="M3558" i="12"/>
  <c r="A3559" i="12"/>
  <c r="N3559" i="12" s="1"/>
  <c r="B3559" i="12"/>
  <c r="D3559" i="12"/>
  <c r="P3559" i="12" s="1"/>
  <c r="E3559" i="12"/>
  <c r="F3559" i="12"/>
  <c r="G3559" i="12"/>
  <c r="H3559" i="12"/>
  <c r="I3559" i="12"/>
  <c r="J3559" i="12"/>
  <c r="K3559" i="12"/>
  <c r="L3559" i="12"/>
  <c r="M3559" i="12"/>
  <c r="A3560" i="12"/>
  <c r="B3560" i="12"/>
  <c r="D3560" i="12"/>
  <c r="P3560" i="12" s="1"/>
  <c r="E3560" i="12"/>
  <c r="F3560" i="12"/>
  <c r="G3560" i="12"/>
  <c r="H3560" i="12"/>
  <c r="I3560" i="12"/>
  <c r="J3560" i="12"/>
  <c r="K3560" i="12"/>
  <c r="L3560" i="12"/>
  <c r="M3560" i="12"/>
  <c r="A3561" i="12"/>
  <c r="N3561" i="12" s="1"/>
  <c r="B3561" i="12"/>
  <c r="D3561" i="12"/>
  <c r="P3561" i="12" s="1"/>
  <c r="E3561" i="12"/>
  <c r="F3561" i="12"/>
  <c r="G3561" i="12"/>
  <c r="H3561" i="12"/>
  <c r="I3561" i="12"/>
  <c r="J3561" i="12"/>
  <c r="K3561" i="12"/>
  <c r="L3561" i="12"/>
  <c r="M3561" i="12"/>
  <c r="A3562" i="12"/>
  <c r="B3562" i="12"/>
  <c r="D3562" i="12"/>
  <c r="P3562" i="12" s="1"/>
  <c r="E3562" i="12"/>
  <c r="F3562" i="12"/>
  <c r="G3562" i="12"/>
  <c r="H3562" i="12"/>
  <c r="I3562" i="12"/>
  <c r="J3562" i="12"/>
  <c r="K3562" i="12"/>
  <c r="L3562" i="12"/>
  <c r="M3562" i="12"/>
  <c r="A3563" i="12"/>
  <c r="O3563" i="12" s="1"/>
  <c r="B3563" i="12"/>
  <c r="D3563" i="12"/>
  <c r="P3563" i="12" s="1"/>
  <c r="E3563" i="12"/>
  <c r="F3563" i="12"/>
  <c r="G3563" i="12"/>
  <c r="H3563" i="12"/>
  <c r="I3563" i="12"/>
  <c r="J3563" i="12"/>
  <c r="K3563" i="12"/>
  <c r="L3563" i="12"/>
  <c r="M3563" i="12"/>
  <c r="A3564" i="12"/>
  <c r="O3564" i="12" s="1"/>
  <c r="B3564" i="12"/>
  <c r="D3564" i="12"/>
  <c r="P3564" i="12" s="1"/>
  <c r="E3564" i="12"/>
  <c r="F3564" i="12"/>
  <c r="G3564" i="12"/>
  <c r="H3564" i="12"/>
  <c r="I3564" i="12"/>
  <c r="J3564" i="12"/>
  <c r="K3564" i="12"/>
  <c r="L3564" i="12"/>
  <c r="M3564" i="12"/>
  <c r="A3565" i="12"/>
  <c r="N3565" i="12" s="1"/>
  <c r="B3565" i="12"/>
  <c r="D3565" i="12"/>
  <c r="P3565" i="12" s="1"/>
  <c r="E3565" i="12"/>
  <c r="F3565" i="12"/>
  <c r="G3565" i="12"/>
  <c r="H3565" i="12"/>
  <c r="I3565" i="12"/>
  <c r="J3565" i="12"/>
  <c r="K3565" i="12"/>
  <c r="L3565" i="12"/>
  <c r="M3565" i="12"/>
  <c r="A3566" i="12"/>
  <c r="N3566" i="12" s="1"/>
  <c r="B3566" i="12"/>
  <c r="D3566" i="12"/>
  <c r="P3566" i="12" s="1"/>
  <c r="E3566" i="12"/>
  <c r="F3566" i="12"/>
  <c r="G3566" i="12"/>
  <c r="H3566" i="12"/>
  <c r="I3566" i="12"/>
  <c r="J3566" i="12"/>
  <c r="K3566" i="12"/>
  <c r="L3566" i="12"/>
  <c r="M3566" i="12"/>
  <c r="A3567" i="12"/>
  <c r="B3567" i="12"/>
  <c r="D3567" i="12"/>
  <c r="P3567" i="12" s="1"/>
  <c r="E3567" i="12"/>
  <c r="F3567" i="12"/>
  <c r="G3567" i="12"/>
  <c r="H3567" i="12"/>
  <c r="I3567" i="12"/>
  <c r="J3567" i="12"/>
  <c r="K3567" i="12"/>
  <c r="L3567" i="12"/>
  <c r="M3567" i="12"/>
  <c r="A3568" i="12"/>
  <c r="O3568" i="12" s="1"/>
  <c r="B3568" i="12"/>
  <c r="D3568" i="12"/>
  <c r="P3568" i="12" s="1"/>
  <c r="E3568" i="12"/>
  <c r="F3568" i="12"/>
  <c r="G3568" i="12"/>
  <c r="H3568" i="12"/>
  <c r="I3568" i="12"/>
  <c r="J3568" i="12"/>
  <c r="K3568" i="12"/>
  <c r="L3568" i="12"/>
  <c r="M3568" i="12"/>
  <c r="A3569" i="12"/>
  <c r="N3569" i="12" s="1"/>
  <c r="B3569" i="12"/>
  <c r="D3569" i="12"/>
  <c r="P3569" i="12" s="1"/>
  <c r="E3569" i="12"/>
  <c r="F3569" i="12"/>
  <c r="G3569" i="12"/>
  <c r="H3569" i="12"/>
  <c r="I3569" i="12"/>
  <c r="J3569" i="12"/>
  <c r="K3569" i="12"/>
  <c r="L3569" i="12"/>
  <c r="M3569" i="12"/>
  <c r="A3570" i="12"/>
  <c r="N3570" i="12" s="1"/>
  <c r="B3570" i="12"/>
  <c r="D3570" i="12"/>
  <c r="P3570" i="12" s="1"/>
  <c r="E3570" i="12"/>
  <c r="F3570" i="12"/>
  <c r="G3570" i="12"/>
  <c r="H3570" i="12"/>
  <c r="I3570" i="12"/>
  <c r="J3570" i="12"/>
  <c r="K3570" i="12"/>
  <c r="L3570" i="12"/>
  <c r="M3570" i="12"/>
  <c r="A3571" i="12"/>
  <c r="N3571" i="12" s="1"/>
  <c r="B3571" i="12"/>
  <c r="D3571" i="12"/>
  <c r="P3571" i="12" s="1"/>
  <c r="E3571" i="12"/>
  <c r="F3571" i="12"/>
  <c r="G3571" i="12"/>
  <c r="H3571" i="12"/>
  <c r="I3571" i="12"/>
  <c r="J3571" i="12"/>
  <c r="K3571" i="12"/>
  <c r="L3571" i="12"/>
  <c r="M3571" i="12"/>
  <c r="A3572" i="12"/>
  <c r="O3572" i="12" s="1"/>
  <c r="B3572" i="12"/>
  <c r="D3572" i="12"/>
  <c r="P3572" i="12" s="1"/>
  <c r="E3572" i="12"/>
  <c r="F3572" i="12"/>
  <c r="G3572" i="12"/>
  <c r="H3572" i="12"/>
  <c r="I3572" i="12"/>
  <c r="J3572" i="12"/>
  <c r="K3572" i="12"/>
  <c r="L3572" i="12"/>
  <c r="M3572" i="12"/>
  <c r="A3573" i="12"/>
  <c r="N3573" i="12" s="1"/>
  <c r="B3573" i="12"/>
  <c r="D3573" i="12"/>
  <c r="P3573" i="12" s="1"/>
  <c r="E3573" i="12"/>
  <c r="F3573" i="12"/>
  <c r="G3573" i="12"/>
  <c r="H3573" i="12"/>
  <c r="I3573" i="12"/>
  <c r="J3573" i="12"/>
  <c r="K3573" i="12"/>
  <c r="L3573" i="12"/>
  <c r="M3573" i="12"/>
  <c r="A3574" i="12"/>
  <c r="N3574" i="12" s="1"/>
  <c r="B3574" i="12"/>
  <c r="D3574" i="12"/>
  <c r="P3574" i="12" s="1"/>
  <c r="E3574" i="12"/>
  <c r="F3574" i="12"/>
  <c r="G3574" i="12"/>
  <c r="H3574" i="12"/>
  <c r="I3574" i="12"/>
  <c r="J3574" i="12"/>
  <c r="K3574" i="12"/>
  <c r="L3574" i="12"/>
  <c r="M3574" i="12"/>
  <c r="A3575" i="12"/>
  <c r="N3575" i="12" s="1"/>
  <c r="B3575" i="12"/>
  <c r="D3575" i="12"/>
  <c r="P3575" i="12" s="1"/>
  <c r="E3575" i="12"/>
  <c r="F3575" i="12"/>
  <c r="G3575" i="12"/>
  <c r="H3575" i="12"/>
  <c r="I3575" i="12"/>
  <c r="J3575" i="12"/>
  <c r="K3575" i="12"/>
  <c r="L3575" i="12"/>
  <c r="M3575" i="12"/>
  <c r="A3576" i="12"/>
  <c r="N3576" i="12" s="1"/>
  <c r="B3576" i="12"/>
  <c r="D3576" i="12"/>
  <c r="P3576" i="12" s="1"/>
  <c r="E3576" i="12"/>
  <c r="F3576" i="12"/>
  <c r="G3576" i="12"/>
  <c r="H3576" i="12"/>
  <c r="I3576" i="12"/>
  <c r="J3576" i="12"/>
  <c r="K3576" i="12"/>
  <c r="L3576" i="12"/>
  <c r="M3576" i="12"/>
  <c r="A3577" i="12"/>
  <c r="N3577" i="12" s="1"/>
  <c r="B3577" i="12"/>
  <c r="D3577" i="12"/>
  <c r="P3577" i="12" s="1"/>
  <c r="E3577" i="12"/>
  <c r="F3577" i="12"/>
  <c r="G3577" i="12"/>
  <c r="H3577" i="12"/>
  <c r="I3577" i="12"/>
  <c r="J3577" i="12"/>
  <c r="K3577" i="12"/>
  <c r="L3577" i="12"/>
  <c r="M3577" i="12"/>
  <c r="A3578" i="12"/>
  <c r="N3578" i="12" s="1"/>
  <c r="B3578" i="12"/>
  <c r="D3578" i="12"/>
  <c r="P3578" i="12" s="1"/>
  <c r="E3578" i="12"/>
  <c r="F3578" i="12"/>
  <c r="G3578" i="12"/>
  <c r="H3578" i="12"/>
  <c r="I3578" i="12"/>
  <c r="J3578" i="12"/>
  <c r="K3578" i="12"/>
  <c r="L3578" i="12"/>
  <c r="M3578" i="12"/>
  <c r="A3579" i="12"/>
  <c r="O3579" i="12" s="1"/>
  <c r="B3579" i="12"/>
  <c r="D3579" i="12"/>
  <c r="P3579" i="12" s="1"/>
  <c r="E3579" i="12"/>
  <c r="F3579" i="12"/>
  <c r="G3579" i="12"/>
  <c r="H3579" i="12"/>
  <c r="I3579" i="12"/>
  <c r="J3579" i="12"/>
  <c r="K3579" i="12"/>
  <c r="L3579" i="12"/>
  <c r="M3579" i="12"/>
  <c r="A3580" i="12"/>
  <c r="B3580" i="12"/>
  <c r="D3580" i="12"/>
  <c r="P3580" i="12" s="1"/>
  <c r="E3580" i="12"/>
  <c r="F3580" i="12"/>
  <c r="G3580" i="12"/>
  <c r="H3580" i="12"/>
  <c r="I3580" i="12"/>
  <c r="J3580" i="12"/>
  <c r="K3580" i="12"/>
  <c r="L3580" i="12"/>
  <c r="M3580" i="12"/>
  <c r="A3581" i="12"/>
  <c r="O3581" i="12" s="1"/>
  <c r="B3581" i="12"/>
  <c r="D3581" i="12"/>
  <c r="P3581" i="12" s="1"/>
  <c r="E3581" i="12"/>
  <c r="F3581" i="12"/>
  <c r="G3581" i="12"/>
  <c r="H3581" i="12"/>
  <c r="I3581" i="12"/>
  <c r="J3581" i="12"/>
  <c r="K3581" i="12"/>
  <c r="L3581" i="12"/>
  <c r="M3581" i="12"/>
  <c r="A3582" i="12"/>
  <c r="N3582" i="12" s="1"/>
  <c r="B3582" i="12"/>
  <c r="D3582" i="12"/>
  <c r="P3582" i="12" s="1"/>
  <c r="E3582" i="12"/>
  <c r="F3582" i="12"/>
  <c r="G3582" i="12"/>
  <c r="H3582" i="12"/>
  <c r="I3582" i="12"/>
  <c r="J3582" i="12"/>
  <c r="K3582" i="12"/>
  <c r="L3582" i="12"/>
  <c r="M3582" i="12"/>
  <c r="A3583" i="12"/>
  <c r="B3583" i="12"/>
  <c r="D3583" i="12"/>
  <c r="P3583" i="12" s="1"/>
  <c r="E3583" i="12"/>
  <c r="F3583" i="12"/>
  <c r="G3583" i="12"/>
  <c r="H3583" i="12"/>
  <c r="I3583" i="12"/>
  <c r="J3583" i="12"/>
  <c r="K3583" i="12"/>
  <c r="L3583" i="12"/>
  <c r="M3583" i="12"/>
  <c r="A3584" i="12"/>
  <c r="N3584" i="12" s="1"/>
  <c r="B3584" i="12"/>
  <c r="D3584" i="12"/>
  <c r="P3584" i="12" s="1"/>
  <c r="E3584" i="12"/>
  <c r="F3584" i="12"/>
  <c r="G3584" i="12"/>
  <c r="H3584" i="12"/>
  <c r="I3584" i="12"/>
  <c r="J3584" i="12"/>
  <c r="K3584" i="12"/>
  <c r="L3584" i="12"/>
  <c r="M3584" i="12"/>
  <c r="A3585" i="12"/>
  <c r="N3585" i="12" s="1"/>
  <c r="B3585" i="12"/>
  <c r="D3585" i="12"/>
  <c r="P3585" i="12" s="1"/>
  <c r="E3585" i="12"/>
  <c r="F3585" i="12"/>
  <c r="G3585" i="12"/>
  <c r="H3585" i="12"/>
  <c r="I3585" i="12"/>
  <c r="J3585" i="12"/>
  <c r="K3585" i="12"/>
  <c r="L3585" i="12"/>
  <c r="M3585" i="12"/>
  <c r="A3586" i="12"/>
  <c r="N3586" i="12" s="1"/>
  <c r="B3586" i="12"/>
  <c r="D3586" i="12"/>
  <c r="P3586" i="12" s="1"/>
  <c r="E3586" i="12"/>
  <c r="F3586" i="12"/>
  <c r="G3586" i="12"/>
  <c r="H3586" i="12"/>
  <c r="I3586" i="12"/>
  <c r="J3586" i="12"/>
  <c r="K3586" i="12"/>
  <c r="L3586" i="12"/>
  <c r="M3586" i="12"/>
  <c r="A3587" i="12"/>
  <c r="O3587" i="12" s="1"/>
  <c r="B3587" i="12"/>
  <c r="D3587" i="12"/>
  <c r="P3587" i="12" s="1"/>
  <c r="E3587" i="12"/>
  <c r="F3587" i="12"/>
  <c r="G3587" i="12"/>
  <c r="H3587" i="12"/>
  <c r="I3587" i="12"/>
  <c r="J3587" i="12"/>
  <c r="K3587" i="12"/>
  <c r="L3587" i="12"/>
  <c r="M3587" i="12"/>
  <c r="A3588" i="12"/>
  <c r="O3588" i="12" s="1"/>
  <c r="B3588" i="12"/>
  <c r="D3588" i="12"/>
  <c r="P3588" i="12" s="1"/>
  <c r="E3588" i="12"/>
  <c r="F3588" i="12"/>
  <c r="G3588" i="12"/>
  <c r="H3588" i="12"/>
  <c r="I3588" i="12"/>
  <c r="J3588" i="12"/>
  <c r="K3588" i="12"/>
  <c r="L3588" i="12"/>
  <c r="M3588" i="12"/>
  <c r="A3589" i="12"/>
  <c r="O3589" i="12" s="1"/>
  <c r="B3589" i="12"/>
  <c r="D3589" i="12"/>
  <c r="P3589" i="12" s="1"/>
  <c r="E3589" i="12"/>
  <c r="F3589" i="12"/>
  <c r="G3589" i="12"/>
  <c r="H3589" i="12"/>
  <c r="I3589" i="12"/>
  <c r="J3589" i="12"/>
  <c r="K3589" i="12"/>
  <c r="L3589" i="12"/>
  <c r="M3589" i="12"/>
  <c r="A3590" i="12"/>
  <c r="N3590" i="12" s="1"/>
  <c r="B3590" i="12"/>
  <c r="D3590" i="12"/>
  <c r="P3590" i="12" s="1"/>
  <c r="E3590" i="12"/>
  <c r="F3590" i="12"/>
  <c r="G3590" i="12"/>
  <c r="H3590" i="12"/>
  <c r="I3590" i="12"/>
  <c r="J3590" i="12"/>
  <c r="K3590" i="12"/>
  <c r="L3590" i="12"/>
  <c r="M3590" i="12"/>
  <c r="A3591" i="12"/>
  <c r="O3591" i="12" s="1"/>
  <c r="B3591" i="12"/>
  <c r="D3591" i="12"/>
  <c r="P3591" i="12" s="1"/>
  <c r="E3591" i="12"/>
  <c r="F3591" i="12"/>
  <c r="G3591" i="12"/>
  <c r="H3591" i="12"/>
  <c r="I3591" i="12"/>
  <c r="J3591" i="12"/>
  <c r="K3591" i="12"/>
  <c r="L3591" i="12"/>
  <c r="M3591" i="12"/>
  <c r="A3592" i="12"/>
  <c r="N3592" i="12" s="1"/>
  <c r="B3592" i="12"/>
  <c r="D3592" i="12"/>
  <c r="P3592" i="12" s="1"/>
  <c r="E3592" i="12"/>
  <c r="F3592" i="12"/>
  <c r="G3592" i="12"/>
  <c r="H3592" i="12"/>
  <c r="I3592" i="12"/>
  <c r="J3592" i="12"/>
  <c r="K3592" i="12"/>
  <c r="L3592" i="12"/>
  <c r="M3592" i="12"/>
  <c r="A3593" i="12"/>
  <c r="N3593" i="12" s="1"/>
  <c r="B3593" i="12"/>
  <c r="D3593" i="12"/>
  <c r="P3593" i="12" s="1"/>
  <c r="E3593" i="12"/>
  <c r="F3593" i="12"/>
  <c r="G3593" i="12"/>
  <c r="H3593" i="12"/>
  <c r="I3593" i="12"/>
  <c r="J3593" i="12"/>
  <c r="K3593" i="12"/>
  <c r="L3593" i="12"/>
  <c r="M3593" i="12"/>
  <c r="A3594" i="12"/>
  <c r="N3594" i="12" s="1"/>
  <c r="B3594" i="12"/>
  <c r="D3594" i="12"/>
  <c r="P3594" i="12" s="1"/>
  <c r="E3594" i="12"/>
  <c r="F3594" i="12"/>
  <c r="G3594" i="12"/>
  <c r="H3594" i="12"/>
  <c r="I3594" i="12"/>
  <c r="J3594" i="12"/>
  <c r="K3594" i="12"/>
  <c r="L3594" i="12"/>
  <c r="M3594" i="12"/>
  <c r="A3595" i="12"/>
  <c r="N3595" i="12" s="1"/>
  <c r="B3595" i="12"/>
  <c r="D3595" i="12"/>
  <c r="P3595" i="12" s="1"/>
  <c r="E3595" i="12"/>
  <c r="F3595" i="12"/>
  <c r="G3595" i="12"/>
  <c r="H3595" i="12"/>
  <c r="I3595" i="12"/>
  <c r="J3595" i="12"/>
  <c r="K3595" i="12"/>
  <c r="L3595" i="12"/>
  <c r="M3595" i="12"/>
  <c r="A3596" i="12"/>
  <c r="N3596" i="12" s="1"/>
  <c r="B3596" i="12"/>
  <c r="D3596" i="12"/>
  <c r="P3596" i="12" s="1"/>
  <c r="E3596" i="12"/>
  <c r="F3596" i="12"/>
  <c r="G3596" i="12"/>
  <c r="H3596" i="12"/>
  <c r="I3596" i="12"/>
  <c r="J3596" i="12"/>
  <c r="K3596" i="12"/>
  <c r="L3596" i="12"/>
  <c r="M3596" i="12"/>
  <c r="A3597" i="12"/>
  <c r="N3597" i="12" s="1"/>
  <c r="B3597" i="12"/>
  <c r="D3597" i="12"/>
  <c r="P3597" i="12" s="1"/>
  <c r="E3597" i="12"/>
  <c r="F3597" i="12"/>
  <c r="G3597" i="12"/>
  <c r="H3597" i="12"/>
  <c r="I3597" i="12"/>
  <c r="J3597" i="12"/>
  <c r="K3597" i="12"/>
  <c r="L3597" i="12"/>
  <c r="M3597" i="12"/>
  <c r="A3598" i="12"/>
  <c r="O3598" i="12" s="1"/>
  <c r="B3598" i="12"/>
  <c r="D3598" i="12"/>
  <c r="P3598" i="12" s="1"/>
  <c r="E3598" i="12"/>
  <c r="F3598" i="12"/>
  <c r="G3598" i="12"/>
  <c r="H3598" i="12"/>
  <c r="I3598" i="12"/>
  <c r="J3598" i="12"/>
  <c r="K3598" i="12"/>
  <c r="L3598" i="12"/>
  <c r="M3598" i="12"/>
  <c r="A3599" i="12"/>
  <c r="B3599" i="12"/>
  <c r="D3599" i="12"/>
  <c r="P3599" i="12" s="1"/>
  <c r="E3599" i="12"/>
  <c r="F3599" i="12"/>
  <c r="G3599" i="12"/>
  <c r="H3599" i="12"/>
  <c r="I3599" i="12"/>
  <c r="J3599" i="12"/>
  <c r="K3599" i="12"/>
  <c r="L3599" i="12"/>
  <c r="M3599" i="12"/>
  <c r="A3600" i="12"/>
  <c r="N3600" i="12" s="1"/>
  <c r="B3600" i="12"/>
  <c r="D3600" i="12"/>
  <c r="P3600" i="12" s="1"/>
  <c r="E3600" i="12"/>
  <c r="F3600" i="12"/>
  <c r="G3600" i="12"/>
  <c r="H3600" i="12"/>
  <c r="I3600" i="12"/>
  <c r="J3600" i="12"/>
  <c r="K3600" i="12"/>
  <c r="L3600" i="12"/>
  <c r="M3600" i="12"/>
  <c r="A3601" i="12"/>
  <c r="O3601" i="12" s="1"/>
  <c r="B3601" i="12"/>
  <c r="D3601" i="12"/>
  <c r="P3601" i="12" s="1"/>
  <c r="E3601" i="12"/>
  <c r="F3601" i="12"/>
  <c r="G3601" i="12"/>
  <c r="H3601" i="12"/>
  <c r="I3601" i="12"/>
  <c r="J3601" i="12"/>
  <c r="K3601" i="12"/>
  <c r="L3601" i="12"/>
  <c r="M3601" i="12"/>
  <c r="A3602" i="12"/>
  <c r="B3602" i="12"/>
  <c r="D3602" i="12"/>
  <c r="P3602" i="12" s="1"/>
  <c r="E3602" i="12"/>
  <c r="F3602" i="12"/>
  <c r="G3602" i="12"/>
  <c r="H3602" i="12"/>
  <c r="I3602" i="12"/>
  <c r="J3602" i="12"/>
  <c r="K3602" i="12"/>
  <c r="L3602" i="12"/>
  <c r="M3602" i="12"/>
  <c r="A3603" i="12"/>
  <c r="N3603" i="12" s="1"/>
  <c r="B3603" i="12"/>
  <c r="D3603" i="12"/>
  <c r="P3603" i="12" s="1"/>
  <c r="E3603" i="12"/>
  <c r="F3603" i="12"/>
  <c r="G3603" i="12"/>
  <c r="H3603" i="12"/>
  <c r="I3603" i="12"/>
  <c r="J3603" i="12"/>
  <c r="K3603" i="12"/>
  <c r="L3603" i="12"/>
  <c r="M3603" i="12"/>
  <c r="A3604" i="12"/>
  <c r="N3604" i="12" s="1"/>
  <c r="B3604" i="12"/>
  <c r="D3604" i="12"/>
  <c r="P3604" i="12" s="1"/>
  <c r="E3604" i="12"/>
  <c r="F3604" i="12"/>
  <c r="G3604" i="12"/>
  <c r="H3604" i="12"/>
  <c r="I3604" i="12"/>
  <c r="J3604" i="12"/>
  <c r="K3604" i="12"/>
  <c r="L3604" i="12"/>
  <c r="M3604" i="12"/>
  <c r="A3605" i="12"/>
  <c r="O3605" i="12" s="1"/>
  <c r="B3605" i="12"/>
  <c r="D3605" i="12"/>
  <c r="P3605" i="12" s="1"/>
  <c r="E3605" i="12"/>
  <c r="F3605" i="12"/>
  <c r="G3605" i="12"/>
  <c r="H3605" i="12"/>
  <c r="I3605" i="12"/>
  <c r="J3605" i="12"/>
  <c r="K3605" i="12"/>
  <c r="L3605" i="12"/>
  <c r="M3605" i="12"/>
  <c r="A3606" i="12"/>
  <c r="B3606" i="12"/>
  <c r="D3606" i="12"/>
  <c r="P3606" i="12" s="1"/>
  <c r="E3606" i="12"/>
  <c r="F3606" i="12"/>
  <c r="G3606" i="12"/>
  <c r="H3606" i="12"/>
  <c r="I3606" i="12"/>
  <c r="J3606" i="12"/>
  <c r="K3606" i="12"/>
  <c r="L3606" i="12"/>
  <c r="M3606" i="12"/>
  <c r="A3607" i="12"/>
  <c r="O3607" i="12" s="1"/>
  <c r="B3607" i="12"/>
  <c r="D3607" i="12"/>
  <c r="P3607" i="12" s="1"/>
  <c r="E3607" i="12"/>
  <c r="F3607" i="12"/>
  <c r="G3607" i="12"/>
  <c r="H3607" i="12"/>
  <c r="I3607" i="12"/>
  <c r="J3607" i="12"/>
  <c r="K3607" i="12"/>
  <c r="L3607" i="12"/>
  <c r="M3607" i="12"/>
  <c r="A3608" i="12"/>
  <c r="B3608" i="12"/>
  <c r="D3608" i="12"/>
  <c r="P3608" i="12" s="1"/>
  <c r="E3608" i="12"/>
  <c r="F3608" i="12"/>
  <c r="G3608" i="12"/>
  <c r="H3608" i="12"/>
  <c r="I3608" i="12"/>
  <c r="J3608" i="12"/>
  <c r="K3608" i="12"/>
  <c r="L3608" i="12"/>
  <c r="M3608" i="12"/>
  <c r="A3609" i="12"/>
  <c r="N3609" i="12" s="1"/>
  <c r="B3609" i="12"/>
  <c r="D3609" i="12"/>
  <c r="P3609" i="12" s="1"/>
  <c r="E3609" i="12"/>
  <c r="F3609" i="12"/>
  <c r="G3609" i="12"/>
  <c r="H3609" i="12"/>
  <c r="I3609" i="12"/>
  <c r="J3609" i="12"/>
  <c r="K3609" i="12"/>
  <c r="L3609" i="12"/>
  <c r="M3609" i="12"/>
  <c r="A3610" i="12"/>
  <c r="O3610" i="12" s="1"/>
  <c r="B3610" i="12"/>
  <c r="D3610" i="12"/>
  <c r="P3610" i="12" s="1"/>
  <c r="E3610" i="12"/>
  <c r="F3610" i="12"/>
  <c r="G3610" i="12"/>
  <c r="H3610" i="12"/>
  <c r="I3610" i="12"/>
  <c r="J3610" i="12"/>
  <c r="K3610" i="12"/>
  <c r="L3610" i="12"/>
  <c r="M3610" i="12"/>
  <c r="A3611" i="12"/>
  <c r="O3611" i="12" s="1"/>
  <c r="B3611" i="12"/>
  <c r="D3611" i="12"/>
  <c r="P3611" i="12" s="1"/>
  <c r="E3611" i="12"/>
  <c r="F3611" i="12"/>
  <c r="G3611" i="12"/>
  <c r="H3611" i="12"/>
  <c r="I3611" i="12"/>
  <c r="J3611" i="12"/>
  <c r="K3611" i="12"/>
  <c r="L3611" i="12"/>
  <c r="M3611" i="12"/>
  <c r="A3612" i="12"/>
  <c r="N3612" i="12" s="1"/>
  <c r="B3612" i="12"/>
  <c r="D3612" i="12"/>
  <c r="P3612" i="12" s="1"/>
  <c r="E3612" i="12"/>
  <c r="F3612" i="12"/>
  <c r="G3612" i="12"/>
  <c r="H3612" i="12"/>
  <c r="I3612" i="12"/>
  <c r="J3612" i="12"/>
  <c r="K3612" i="12"/>
  <c r="L3612" i="12"/>
  <c r="M3612" i="12"/>
  <c r="A3613" i="12"/>
  <c r="B3613" i="12"/>
  <c r="D3613" i="12"/>
  <c r="P3613" i="12" s="1"/>
  <c r="E3613" i="12"/>
  <c r="F3613" i="12"/>
  <c r="G3613" i="12"/>
  <c r="H3613" i="12"/>
  <c r="I3613" i="12"/>
  <c r="J3613" i="12"/>
  <c r="K3613" i="12"/>
  <c r="L3613" i="12"/>
  <c r="M3613" i="12"/>
  <c r="A3614" i="12"/>
  <c r="B3614" i="12"/>
  <c r="D3614" i="12"/>
  <c r="P3614" i="12" s="1"/>
  <c r="E3614" i="12"/>
  <c r="F3614" i="12"/>
  <c r="G3614" i="12"/>
  <c r="H3614" i="12"/>
  <c r="I3614" i="12"/>
  <c r="J3614" i="12"/>
  <c r="K3614" i="12"/>
  <c r="L3614" i="12"/>
  <c r="M3614" i="12"/>
  <c r="A3615" i="12"/>
  <c r="O3615" i="12" s="1"/>
  <c r="B3615" i="12"/>
  <c r="D3615" i="12"/>
  <c r="P3615" i="12" s="1"/>
  <c r="E3615" i="12"/>
  <c r="F3615" i="12"/>
  <c r="G3615" i="12"/>
  <c r="H3615" i="12"/>
  <c r="I3615" i="12"/>
  <c r="J3615" i="12"/>
  <c r="K3615" i="12"/>
  <c r="L3615" i="12"/>
  <c r="M3615" i="12"/>
  <c r="A3616" i="12"/>
  <c r="N3616" i="12" s="1"/>
  <c r="B3616" i="12"/>
  <c r="D3616" i="12"/>
  <c r="P3616" i="12" s="1"/>
  <c r="E3616" i="12"/>
  <c r="F3616" i="12"/>
  <c r="G3616" i="12"/>
  <c r="H3616" i="12"/>
  <c r="I3616" i="12"/>
  <c r="J3616" i="12"/>
  <c r="K3616" i="12"/>
  <c r="L3616" i="12"/>
  <c r="M3616" i="12"/>
  <c r="A3617" i="12"/>
  <c r="N3617" i="12" s="1"/>
  <c r="B3617" i="12"/>
  <c r="D3617" i="12"/>
  <c r="P3617" i="12" s="1"/>
  <c r="E3617" i="12"/>
  <c r="F3617" i="12"/>
  <c r="G3617" i="12"/>
  <c r="H3617" i="12"/>
  <c r="I3617" i="12"/>
  <c r="J3617" i="12"/>
  <c r="K3617" i="12"/>
  <c r="L3617" i="12"/>
  <c r="M3617" i="12"/>
  <c r="A3618" i="12"/>
  <c r="B3618" i="12"/>
  <c r="D3618" i="12"/>
  <c r="P3618" i="12" s="1"/>
  <c r="E3618" i="12"/>
  <c r="F3618" i="12"/>
  <c r="G3618" i="12"/>
  <c r="H3618" i="12"/>
  <c r="I3618" i="12"/>
  <c r="J3618" i="12"/>
  <c r="K3618" i="12"/>
  <c r="L3618" i="12"/>
  <c r="M3618" i="12"/>
  <c r="A3619" i="12"/>
  <c r="N3619" i="12" s="1"/>
  <c r="B3619" i="12"/>
  <c r="D3619" i="12"/>
  <c r="P3619" i="12" s="1"/>
  <c r="E3619" i="12"/>
  <c r="F3619" i="12"/>
  <c r="G3619" i="12"/>
  <c r="H3619" i="12"/>
  <c r="I3619" i="12"/>
  <c r="J3619" i="12"/>
  <c r="K3619" i="12"/>
  <c r="L3619" i="12"/>
  <c r="M3619" i="12"/>
  <c r="A3620" i="12"/>
  <c r="B3620" i="12"/>
  <c r="D3620" i="12"/>
  <c r="P3620" i="12" s="1"/>
  <c r="E3620" i="12"/>
  <c r="F3620" i="12"/>
  <c r="G3620" i="12"/>
  <c r="H3620" i="12"/>
  <c r="I3620" i="12"/>
  <c r="J3620" i="12"/>
  <c r="K3620" i="12"/>
  <c r="L3620" i="12"/>
  <c r="M3620" i="12"/>
  <c r="A3621" i="12"/>
  <c r="N3621" i="12" s="1"/>
  <c r="B3621" i="12"/>
  <c r="E3621" i="12"/>
  <c r="F3621" i="12"/>
  <c r="G3621" i="12"/>
  <c r="H3621" i="12"/>
  <c r="I3621" i="12"/>
  <c r="J3621" i="12"/>
  <c r="K3621" i="12"/>
  <c r="L3621" i="12"/>
  <c r="A3627" i="12"/>
  <c r="N3627" i="12" s="1"/>
  <c r="B3627" i="12"/>
  <c r="E3627" i="12"/>
  <c r="F3627" i="12"/>
  <c r="G3627" i="12"/>
  <c r="H3627" i="12"/>
  <c r="I3627" i="12"/>
  <c r="J3627" i="12"/>
  <c r="K3627" i="12"/>
  <c r="L3627" i="12"/>
  <c r="G3628" i="12"/>
  <c r="A3643" i="12"/>
  <c r="B3643" i="12"/>
  <c r="D3643" i="12"/>
  <c r="P3643" i="12" s="1"/>
  <c r="E3643" i="12"/>
  <c r="F3643" i="12"/>
  <c r="G3643" i="12"/>
  <c r="H3643" i="12"/>
  <c r="I3643" i="12"/>
  <c r="J3643" i="12"/>
  <c r="K3643" i="12"/>
  <c r="L3643" i="12"/>
  <c r="M3643" i="12"/>
  <c r="A3644" i="12"/>
  <c r="N3644" i="12" s="1"/>
  <c r="B3644" i="12"/>
  <c r="D3644" i="12"/>
  <c r="P3644" i="12" s="1"/>
  <c r="E3644" i="12"/>
  <c r="F3644" i="12"/>
  <c r="G3644" i="12"/>
  <c r="H3644" i="12"/>
  <c r="I3644" i="12"/>
  <c r="J3644" i="12"/>
  <c r="K3644" i="12"/>
  <c r="L3644" i="12"/>
  <c r="M3644" i="12"/>
  <c r="A3645" i="12"/>
  <c r="N3645" i="12" s="1"/>
  <c r="B3645" i="12"/>
  <c r="D3645" i="12"/>
  <c r="P3645" i="12" s="1"/>
  <c r="E3645" i="12"/>
  <c r="F3645" i="12"/>
  <c r="G3645" i="12"/>
  <c r="H3645" i="12"/>
  <c r="I3645" i="12"/>
  <c r="J3645" i="12"/>
  <c r="K3645" i="12"/>
  <c r="L3645" i="12"/>
  <c r="M3645" i="12"/>
  <c r="A3646" i="12"/>
  <c r="B3646" i="12"/>
  <c r="D3646" i="12"/>
  <c r="P3646" i="12" s="1"/>
  <c r="E3646" i="12"/>
  <c r="F3646" i="12"/>
  <c r="G3646" i="12"/>
  <c r="H3646" i="12"/>
  <c r="I3646" i="12"/>
  <c r="J3646" i="12"/>
  <c r="K3646" i="12"/>
  <c r="L3646" i="12"/>
  <c r="M3646" i="12"/>
  <c r="A3647" i="12"/>
  <c r="O3647" i="12" s="1"/>
  <c r="B3647" i="12"/>
  <c r="D3647" i="12"/>
  <c r="P3647" i="12" s="1"/>
  <c r="E3647" i="12"/>
  <c r="F3647" i="12"/>
  <c r="G3647" i="12"/>
  <c r="H3647" i="12"/>
  <c r="I3647" i="12"/>
  <c r="J3647" i="12"/>
  <c r="K3647" i="12"/>
  <c r="L3647" i="12"/>
  <c r="M3647" i="12"/>
  <c r="A3648" i="12"/>
  <c r="O3648" i="12" s="1"/>
  <c r="B3648" i="12"/>
  <c r="D3648" i="12"/>
  <c r="P3648" i="12" s="1"/>
  <c r="E3648" i="12"/>
  <c r="F3648" i="12"/>
  <c r="G3648" i="12"/>
  <c r="H3648" i="12"/>
  <c r="I3648" i="12"/>
  <c r="J3648" i="12"/>
  <c r="K3648" i="12"/>
  <c r="L3648" i="12"/>
  <c r="M3648" i="12"/>
  <c r="A3649" i="12"/>
  <c r="N3649" i="12" s="1"/>
  <c r="B3649" i="12"/>
  <c r="D3649" i="12"/>
  <c r="P3649" i="12" s="1"/>
  <c r="E3649" i="12"/>
  <c r="F3649" i="12"/>
  <c r="G3649" i="12"/>
  <c r="H3649" i="12"/>
  <c r="I3649" i="12"/>
  <c r="J3649" i="12"/>
  <c r="K3649" i="12"/>
  <c r="L3649" i="12"/>
  <c r="M3649" i="12"/>
  <c r="A3650" i="12"/>
  <c r="O3650" i="12" s="1"/>
  <c r="B3650" i="12"/>
  <c r="D3650" i="12"/>
  <c r="P3650" i="12" s="1"/>
  <c r="E3650" i="12"/>
  <c r="F3650" i="12"/>
  <c r="G3650" i="12"/>
  <c r="H3650" i="12"/>
  <c r="I3650" i="12"/>
  <c r="J3650" i="12"/>
  <c r="K3650" i="12"/>
  <c r="L3650" i="12"/>
  <c r="M3650" i="12"/>
  <c r="A3651" i="12"/>
  <c r="N3651" i="12" s="1"/>
  <c r="B3651" i="12"/>
  <c r="D3651" i="12"/>
  <c r="P3651" i="12" s="1"/>
  <c r="E3651" i="12"/>
  <c r="F3651" i="12"/>
  <c r="G3651" i="12"/>
  <c r="H3651" i="12"/>
  <c r="I3651" i="12"/>
  <c r="J3651" i="12"/>
  <c r="K3651" i="12"/>
  <c r="L3651" i="12"/>
  <c r="M3651" i="12"/>
  <c r="A3652" i="12"/>
  <c r="O3652" i="12" s="1"/>
  <c r="B3652" i="12"/>
  <c r="D3652" i="12"/>
  <c r="P3652" i="12" s="1"/>
  <c r="E3652" i="12"/>
  <c r="F3652" i="12"/>
  <c r="G3652" i="12"/>
  <c r="H3652" i="12"/>
  <c r="I3652" i="12"/>
  <c r="J3652" i="12"/>
  <c r="K3652" i="12"/>
  <c r="L3652" i="12"/>
  <c r="M3652" i="12"/>
  <c r="A3653" i="12"/>
  <c r="N3653" i="12" s="1"/>
  <c r="B3653" i="12"/>
  <c r="D3653" i="12"/>
  <c r="P3653" i="12" s="1"/>
  <c r="E3653" i="12"/>
  <c r="F3653" i="12"/>
  <c r="G3653" i="12"/>
  <c r="H3653" i="12"/>
  <c r="I3653" i="12"/>
  <c r="J3653" i="12"/>
  <c r="K3653" i="12"/>
  <c r="L3653" i="12"/>
  <c r="M3653" i="12"/>
  <c r="A3654" i="12"/>
  <c r="B3654" i="12"/>
  <c r="D3654" i="12"/>
  <c r="P3654" i="12" s="1"/>
  <c r="E3654" i="12"/>
  <c r="F3654" i="12"/>
  <c r="G3654" i="12"/>
  <c r="H3654" i="12"/>
  <c r="I3654" i="12"/>
  <c r="J3654" i="12"/>
  <c r="K3654" i="12"/>
  <c r="L3654" i="12"/>
  <c r="M3654" i="12"/>
  <c r="A3655" i="12"/>
  <c r="B3655" i="12"/>
  <c r="D3655" i="12"/>
  <c r="P3655" i="12" s="1"/>
  <c r="E3655" i="12"/>
  <c r="F3655" i="12"/>
  <c r="G3655" i="12"/>
  <c r="H3655" i="12"/>
  <c r="I3655" i="12"/>
  <c r="J3655" i="12"/>
  <c r="K3655" i="12"/>
  <c r="L3655" i="12"/>
  <c r="M3655" i="12"/>
  <c r="A3656" i="12"/>
  <c r="B3656" i="12"/>
  <c r="D3656" i="12"/>
  <c r="P3656" i="12" s="1"/>
  <c r="E3656" i="12"/>
  <c r="F3656" i="12"/>
  <c r="G3656" i="12"/>
  <c r="H3656" i="12"/>
  <c r="I3656" i="12"/>
  <c r="J3656" i="12"/>
  <c r="K3656" i="12"/>
  <c r="L3656" i="12"/>
  <c r="M3656" i="12"/>
  <c r="A3657" i="12"/>
  <c r="N3657" i="12" s="1"/>
  <c r="B3657" i="12"/>
  <c r="D3657" i="12"/>
  <c r="P3657" i="12" s="1"/>
  <c r="E3657" i="12"/>
  <c r="F3657" i="12"/>
  <c r="G3657" i="12"/>
  <c r="H3657" i="12"/>
  <c r="I3657" i="12"/>
  <c r="J3657" i="12"/>
  <c r="K3657" i="12"/>
  <c r="L3657" i="12"/>
  <c r="M3657" i="12"/>
  <c r="A3658" i="12"/>
  <c r="N3658" i="12" s="1"/>
  <c r="B3658" i="12"/>
  <c r="D3658" i="12"/>
  <c r="P3658" i="12" s="1"/>
  <c r="E3658" i="12"/>
  <c r="F3658" i="12"/>
  <c r="G3658" i="12"/>
  <c r="H3658" i="12"/>
  <c r="I3658" i="12"/>
  <c r="J3658" i="12"/>
  <c r="K3658" i="12"/>
  <c r="L3658" i="12"/>
  <c r="M3658" i="12"/>
  <c r="A3659" i="12"/>
  <c r="O3659" i="12" s="1"/>
  <c r="B3659" i="12"/>
  <c r="D3659" i="12"/>
  <c r="P3659" i="12" s="1"/>
  <c r="E3659" i="12"/>
  <c r="F3659" i="12"/>
  <c r="G3659" i="12"/>
  <c r="H3659" i="12"/>
  <c r="I3659" i="12"/>
  <c r="J3659" i="12"/>
  <c r="K3659" i="12"/>
  <c r="L3659" i="12"/>
  <c r="M3659" i="12"/>
  <c r="A3660" i="12"/>
  <c r="O3660" i="12" s="1"/>
  <c r="B3660" i="12"/>
  <c r="D3660" i="12"/>
  <c r="P3660" i="12" s="1"/>
  <c r="E3660" i="12"/>
  <c r="F3660" i="12"/>
  <c r="G3660" i="12"/>
  <c r="H3660" i="12"/>
  <c r="I3660" i="12"/>
  <c r="J3660" i="12"/>
  <c r="K3660" i="12"/>
  <c r="L3660" i="12"/>
  <c r="M3660" i="12"/>
  <c r="A3661" i="12"/>
  <c r="B3661" i="12"/>
  <c r="D3661" i="12"/>
  <c r="P3661" i="12" s="1"/>
  <c r="E3661" i="12"/>
  <c r="F3661" i="12"/>
  <c r="G3661" i="12"/>
  <c r="H3661" i="12"/>
  <c r="I3661" i="12"/>
  <c r="J3661" i="12"/>
  <c r="K3661" i="12"/>
  <c r="L3661" i="12"/>
  <c r="M3661" i="12"/>
  <c r="A3662" i="12"/>
  <c r="N3662" i="12" s="1"/>
  <c r="B3662" i="12"/>
  <c r="D3662" i="12"/>
  <c r="P3662" i="12" s="1"/>
  <c r="E3662" i="12"/>
  <c r="F3662" i="12"/>
  <c r="G3662" i="12"/>
  <c r="H3662" i="12"/>
  <c r="I3662" i="12"/>
  <c r="J3662" i="12"/>
  <c r="K3662" i="12"/>
  <c r="L3662" i="12"/>
  <c r="M3662" i="12"/>
  <c r="A3663" i="12"/>
  <c r="O3663" i="12" s="1"/>
  <c r="B3663" i="12"/>
  <c r="D3663" i="12"/>
  <c r="P3663" i="12" s="1"/>
  <c r="E3663" i="12"/>
  <c r="F3663" i="12"/>
  <c r="G3663" i="12"/>
  <c r="H3663" i="12"/>
  <c r="I3663" i="12"/>
  <c r="J3663" i="12"/>
  <c r="K3663" i="12"/>
  <c r="L3663" i="12"/>
  <c r="M3663" i="12"/>
  <c r="A3664" i="12"/>
  <c r="N3664" i="12" s="1"/>
  <c r="B3664" i="12"/>
  <c r="D3664" i="12"/>
  <c r="P3664" i="12" s="1"/>
  <c r="E3664" i="12"/>
  <c r="F3664" i="12"/>
  <c r="G3664" i="12"/>
  <c r="H3664" i="12"/>
  <c r="I3664" i="12"/>
  <c r="J3664" i="12"/>
  <c r="K3664" i="12"/>
  <c r="L3664" i="12"/>
  <c r="M3664" i="12"/>
  <c r="A3665" i="12"/>
  <c r="N3665" i="12" s="1"/>
  <c r="B3665" i="12"/>
  <c r="D3665" i="12"/>
  <c r="P3665" i="12" s="1"/>
  <c r="E3665" i="12"/>
  <c r="F3665" i="12"/>
  <c r="G3665" i="12"/>
  <c r="H3665" i="12"/>
  <c r="I3665" i="12"/>
  <c r="J3665" i="12"/>
  <c r="K3665" i="12"/>
  <c r="L3665" i="12"/>
  <c r="M3665" i="12"/>
  <c r="A3666" i="12"/>
  <c r="N3666" i="12" s="1"/>
  <c r="B3666" i="12"/>
  <c r="D3666" i="12"/>
  <c r="P3666" i="12" s="1"/>
  <c r="E3666" i="12"/>
  <c r="F3666" i="12"/>
  <c r="G3666" i="12"/>
  <c r="H3666" i="12"/>
  <c r="I3666" i="12"/>
  <c r="J3666" i="12"/>
  <c r="K3666" i="12"/>
  <c r="L3666" i="12"/>
  <c r="M3666" i="12"/>
  <c r="A3667" i="12"/>
  <c r="N3667" i="12" s="1"/>
  <c r="B3667" i="12"/>
  <c r="D3667" i="12"/>
  <c r="P3667" i="12" s="1"/>
  <c r="E3667" i="12"/>
  <c r="F3667" i="12"/>
  <c r="G3667" i="12"/>
  <c r="H3667" i="12"/>
  <c r="I3667" i="12"/>
  <c r="J3667" i="12"/>
  <c r="K3667" i="12"/>
  <c r="L3667" i="12"/>
  <c r="M3667" i="12"/>
  <c r="A3668" i="12"/>
  <c r="O3668" i="12" s="1"/>
  <c r="B3668" i="12"/>
  <c r="D3668" i="12"/>
  <c r="P3668" i="12" s="1"/>
  <c r="E3668" i="12"/>
  <c r="F3668" i="12"/>
  <c r="G3668" i="12"/>
  <c r="H3668" i="12"/>
  <c r="I3668" i="12"/>
  <c r="J3668" i="12"/>
  <c r="K3668" i="12"/>
  <c r="L3668" i="12"/>
  <c r="M3668" i="12"/>
  <c r="A3669" i="12"/>
  <c r="B3669" i="12"/>
  <c r="D3669" i="12"/>
  <c r="P3669" i="12" s="1"/>
  <c r="E3669" i="12"/>
  <c r="F3669" i="12"/>
  <c r="G3669" i="12"/>
  <c r="H3669" i="12"/>
  <c r="I3669" i="12"/>
  <c r="J3669" i="12"/>
  <c r="K3669" i="12"/>
  <c r="L3669" i="12"/>
  <c r="M3669" i="12"/>
  <c r="A3670" i="12"/>
  <c r="B3670" i="12"/>
  <c r="D3670" i="12"/>
  <c r="P3670" i="12" s="1"/>
  <c r="E3670" i="12"/>
  <c r="F3670" i="12"/>
  <c r="G3670" i="12"/>
  <c r="H3670" i="12"/>
  <c r="I3670" i="12"/>
  <c r="J3670" i="12"/>
  <c r="K3670" i="12"/>
  <c r="L3670" i="12"/>
  <c r="M3670" i="12"/>
  <c r="A3671" i="12"/>
  <c r="B3671" i="12"/>
  <c r="D3671" i="12"/>
  <c r="P3671" i="12" s="1"/>
  <c r="E3671" i="12"/>
  <c r="F3671" i="12"/>
  <c r="G3671" i="12"/>
  <c r="H3671" i="12"/>
  <c r="I3671" i="12"/>
  <c r="J3671" i="12"/>
  <c r="K3671" i="12"/>
  <c r="L3671" i="12"/>
  <c r="M3671" i="12"/>
  <c r="A3672" i="12"/>
  <c r="N3672" i="12" s="1"/>
  <c r="B3672" i="12"/>
  <c r="D3672" i="12"/>
  <c r="P3672" i="12" s="1"/>
  <c r="E3672" i="12"/>
  <c r="F3672" i="12"/>
  <c r="G3672" i="12"/>
  <c r="H3672" i="12"/>
  <c r="I3672" i="12"/>
  <c r="J3672" i="12"/>
  <c r="K3672" i="12"/>
  <c r="L3672" i="12"/>
  <c r="M3672" i="12"/>
  <c r="A3673" i="12"/>
  <c r="N3673" i="12" s="1"/>
  <c r="B3673" i="12"/>
  <c r="D3673" i="12"/>
  <c r="P3673" i="12" s="1"/>
  <c r="E3673" i="12"/>
  <c r="F3673" i="12"/>
  <c r="G3673" i="12"/>
  <c r="H3673" i="12"/>
  <c r="I3673" i="12"/>
  <c r="J3673" i="12"/>
  <c r="K3673" i="12"/>
  <c r="L3673" i="12"/>
  <c r="M3673" i="12"/>
  <c r="A3674" i="12"/>
  <c r="N3674" i="12" s="1"/>
  <c r="B3674" i="12"/>
  <c r="D3674" i="12"/>
  <c r="P3674" i="12" s="1"/>
  <c r="E3674" i="12"/>
  <c r="F3674" i="12"/>
  <c r="G3674" i="12"/>
  <c r="H3674" i="12"/>
  <c r="I3674" i="12"/>
  <c r="J3674" i="12"/>
  <c r="K3674" i="12"/>
  <c r="L3674" i="12"/>
  <c r="M3674" i="12"/>
  <c r="A3675" i="12"/>
  <c r="O3675" i="12" s="1"/>
  <c r="B3675" i="12"/>
  <c r="D3675" i="12"/>
  <c r="P3675" i="12" s="1"/>
  <c r="E3675" i="12"/>
  <c r="F3675" i="12"/>
  <c r="G3675" i="12"/>
  <c r="H3675" i="12"/>
  <c r="I3675" i="12"/>
  <c r="J3675" i="12"/>
  <c r="K3675" i="12"/>
  <c r="L3675" i="12"/>
  <c r="M3675" i="12"/>
  <c r="A3676" i="12"/>
  <c r="B3676" i="12"/>
  <c r="D3676" i="12"/>
  <c r="P3676" i="12" s="1"/>
  <c r="E3676" i="12"/>
  <c r="F3676" i="12"/>
  <c r="G3676" i="12"/>
  <c r="H3676" i="12"/>
  <c r="I3676" i="12"/>
  <c r="J3676" i="12"/>
  <c r="K3676" i="12"/>
  <c r="L3676" i="12"/>
  <c r="M3676" i="12"/>
  <c r="A3677" i="12"/>
  <c r="B3677" i="12"/>
  <c r="D3677" i="12"/>
  <c r="P3677" i="12" s="1"/>
  <c r="E3677" i="12"/>
  <c r="F3677" i="12"/>
  <c r="G3677" i="12"/>
  <c r="H3677" i="12"/>
  <c r="I3677" i="12"/>
  <c r="J3677" i="12"/>
  <c r="K3677" i="12"/>
  <c r="L3677" i="12"/>
  <c r="M3677" i="12"/>
  <c r="A3678" i="12"/>
  <c r="N3678" i="12" s="1"/>
  <c r="B3678" i="12"/>
  <c r="D3678" i="12"/>
  <c r="P3678" i="12" s="1"/>
  <c r="E3678" i="12"/>
  <c r="F3678" i="12"/>
  <c r="G3678" i="12"/>
  <c r="H3678" i="12"/>
  <c r="I3678" i="12"/>
  <c r="J3678" i="12"/>
  <c r="K3678" i="12"/>
  <c r="L3678" i="12"/>
  <c r="M3678" i="12"/>
  <c r="A3679" i="12"/>
  <c r="B3679" i="12"/>
  <c r="D3679" i="12"/>
  <c r="P3679" i="12" s="1"/>
  <c r="E3679" i="12"/>
  <c r="F3679" i="12"/>
  <c r="G3679" i="12"/>
  <c r="H3679" i="12"/>
  <c r="I3679" i="12"/>
  <c r="J3679" i="12"/>
  <c r="K3679" i="12"/>
  <c r="L3679" i="12"/>
  <c r="M3679" i="12"/>
  <c r="A3680" i="12"/>
  <c r="N3680" i="12" s="1"/>
  <c r="B3680" i="12"/>
  <c r="D3680" i="12"/>
  <c r="P3680" i="12" s="1"/>
  <c r="E3680" i="12"/>
  <c r="F3680" i="12"/>
  <c r="G3680" i="12"/>
  <c r="H3680" i="12"/>
  <c r="I3680" i="12"/>
  <c r="J3680" i="12"/>
  <c r="K3680" i="12"/>
  <c r="L3680" i="12"/>
  <c r="M3680" i="12"/>
  <c r="A3681" i="12"/>
  <c r="N3681" i="12" s="1"/>
  <c r="B3681" i="12"/>
  <c r="D3681" i="12"/>
  <c r="P3681" i="12" s="1"/>
  <c r="E3681" i="12"/>
  <c r="F3681" i="12"/>
  <c r="G3681" i="12"/>
  <c r="H3681" i="12"/>
  <c r="I3681" i="12"/>
  <c r="J3681" i="12"/>
  <c r="K3681" i="12"/>
  <c r="L3681" i="12"/>
  <c r="M3681" i="12"/>
  <c r="A3682" i="12"/>
  <c r="B3682" i="12"/>
  <c r="D3682" i="12"/>
  <c r="P3682" i="12" s="1"/>
  <c r="E3682" i="12"/>
  <c r="F3682" i="12"/>
  <c r="G3682" i="12"/>
  <c r="H3682" i="12"/>
  <c r="I3682" i="12"/>
  <c r="J3682" i="12"/>
  <c r="K3682" i="12"/>
  <c r="L3682" i="12"/>
  <c r="M3682" i="12"/>
  <c r="A3683" i="12"/>
  <c r="B3683" i="12"/>
  <c r="D3683" i="12"/>
  <c r="P3683" i="12" s="1"/>
  <c r="E3683" i="12"/>
  <c r="F3683" i="12"/>
  <c r="G3683" i="12"/>
  <c r="H3683" i="12"/>
  <c r="I3683" i="12"/>
  <c r="J3683" i="12"/>
  <c r="K3683" i="12"/>
  <c r="L3683" i="12"/>
  <c r="M3683" i="12"/>
  <c r="A3684" i="12"/>
  <c r="B3684" i="12"/>
  <c r="D3684" i="12"/>
  <c r="P3684" i="12" s="1"/>
  <c r="E3684" i="12"/>
  <c r="F3684" i="12"/>
  <c r="G3684" i="12"/>
  <c r="H3684" i="12"/>
  <c r="I3684" i="12"/>
  <c r="J3684" i="12"/>
  <c r="K3684" i="12"/>
  <c r="L3684" i="12"/>
  <c r="M3684" i="12"/>
  <c r="A3685" i="12"/>
  <c r="B3685" i="12"/>
  <c r="D3685" i="12"/>
  <c r="P3685" i="12" s="1"/>
  <c r="E3685" i="12"/>
  <c r="F3685" i="12"/>
  <c r="G3685" i="12"/>
  <c r="H3685" i="12"/>
  <c r="I3685" i="12"/>
  <c r="J3685" i="12"/>
  <c r="K3685" i="12"/>
  <c r="L3685" i="12"/>
  <c r="M3685" i="12"/>
  <c r="A3686" i="12"/>
  <c r="N3686" i="12" s="1"/>
  <c r="B3686" i="12"/>
  <c r="D3686" i="12"/>
  <c r="P3686" i="12" s="1"/>
  <c r="E3686" i="12"/>
  <c r="F3686" i="12"/>
  <c r="G3686" i="12"/>
  <c r="H3686" i="12"/>
  <c r="I3686" i="12"/>
  <c r="J3686" i="12"/>
  <c r="K3686" i="12"/>
  <c r="L3686" i="12"/>
  <c r="M3686" i="12"/>
  <c r="A3687" i="12"/>
  <c r="N3687" i="12" s="1"/>
  <c r="B3687" i="12"/>
  <c r="D3687" i="12"/>
  <c r="P3687" i="12" s="1"/>
  <c r="E3687" i="12"/>
  <c r="F3687" i="12"/>
  <c r="G3687" i="12"/>
  <c r="H3687" i="12"/>
  <c r="I3687" i="12"/>
  <c r="J3687" i="12"/>
  <c r="K3687" i="12"/>
  <c r="L3687" i="12"/>
  <c r="M3687" i="12"/>
  <c r="A3688" i="12"/>
  <c r="N3688" i="12" s="1"/>
  <c r="B3688" i="12"/>
  <c r="D3688" i="12"/>
  <c r="P3688" i="12" s="1"/>
  <c r="E3688" i="12"/>
  <c r="F3688" i="12"/>
  <c r="G3688" i="12"/>
  <c r="H3688" i="12"/>
  <c r="I3688" i="12"/>
  <c r="J3688" i="12"/>
  <c r="K3688" i="12"/>
  <c r="L3688" i="12"/>
  <c r="M3688" i="12"/>
  <c r="A3689" i="12"/>
  <c r="B3689" i="12"/>
  <c r="D3689" i="12"/>
  <c r="P3689" i="12" s="1"/>
  <c r="E3689" i="12"/>
  <c r="F3689" i="12"/>
  <c r="G3689" i="12"/>
  <c r="H3689" i="12"/>
  <c r="I3689" i="12"/>
  <c r="J3689" i="12"/>
  <c r="K3689" i="12"/>
  <c r="L3689" i="12"/>
  <c r="M3689" i="12"/>
  <c r="A3690" i="12"/>
  <c r="O3690" i="12" s="1"/>
  <c r="B3690" i="12"/>
  <c r="D3690" i="12"/>
  <c r="P3690" i="12" s="1"/>
  <c r="E3690" i="12"/>
  <c r="F3690" i="12"/>
  <c r="G3690" i="12"/>
  <c r="H3690" i="12"/>
  <c r="I3690" i="12"/>
  <c r="J3690" i="12"/>
  <c r="K3690" i="12"/>
  <c r="L3690" i="12"/>
  <c r="M3690" i="12"/>
  <c r="A3691" i="12"/>
  <c r="N3691" i="12" s="1"/>
  <c r="B3691" i="12"/>
  <c r="D3691" i="12"/>
  <c r="P3691" i="12" s="1"/>
  <c r="E3691" i="12"/>
  <c r="F3691" i="12"/>
  <c r="G3691" i="12"/>
  <c r="H3691" i="12"/>
  <c r="I3691" i="12"/>
  <c r="J3691" i="12"/>
  <c r="K3691" i="12"/>
  <c r="L3691" i="12"/>
  <c r="M3691" i="12"/>
  <c r="A3692" i="12"/>
  <c r="B3692" i="12"/>
  <c r="D3692" i="12"/>
  <c r="P3692" i="12" s="1"/>
  <c r="E3692" i="12"/>
  <c r="F3692" i="12"/>
  <c r="G3692" i="12"/>
  <c r="H3692" i="12"/>
  <c r="I3692" i="12"/>
  <c r="J3692" i="12"/>
  <c r="K3692" i="12"/>
  <c r="L3692" i="12"/>
  <c r="M3692" i="12"/>
  <c r="A3693" i="12"/>
  <c r="N3693" i="12" s="1"/>
  <c r="B3693" i="12"/>
  <c r="D3693" i="12"/>
  <c r="P3693" i="12" s="1"/>
  <c r="E3693" i="12"/>
  <c r="F3693" i="12"/>
  <c r="G3693" i="12"/>
  <c r="H3693" i="12"/>
  <c r="I3693" i="12"/>
  <c r="J3693" i="12"/>
  <c r="K3693" i="12"/>
  <c r="L3693" i="12"/>
  <c r="M3693" i="12"/>
  <c r="A3694" i="12"/>
  <c r="N3694" i="12" s="1"/>
  <c r="B3694" i="12"/>
  <c r="D3694" i="12"/>
  <c r="P3694" i="12" s="1"/>
  <c r="E3694" i="12"/>
  <c r="F3694" i="12"/>
  <c r="G3694" i="12"/>
  <c r="H3694" i="12"/>
  <c r="I3694" i="12"/>
  <c r="J3694" i="12"/>
  <c r="K3694" i="12"/>
  <c r="L3694" i="12"/>
  <c r="M3694" i="12"/>
  <c r="A3695" i="12"/>
  <c r="O3695" i="12" s="1"/>
  <c r="B3695" i="12"/>
  <c r="D3695" i="12"/>
  <c r="P3695" i="12" s="1"/>
  <c r="E3695" i="12"/>
  <c r="F3695" i="12"/>
  <c r="G3695" i="12"/>
  <c r="H3695" i="12"/>
  <c r="I3695" i="12"/>
  <c r="J3695" i="12"/>
  <c r="K3695" i="12"/>
  <c r="L3695" i="12"/>
  <c r="M3695" i="12"/>
  <c r="A3696" i="12"/>
  <c r="O3696" i="12" s="1"/>
  <c r="B3696" i="12"/>
  <c r="D3696" i="12"/>
  <c r="P3696" i="12" s="1"/>
  <c r="E3696" i="12"/>
  <c r="F3696" i="12"/>
  <c r="G3696" i="12"/>
  <c r="H3696" i="12"/>
  <c r="I3696" i="12"/>
  <c r="J3696" i="12"/>
  <c r="K3696" i="12"/>
  <c r="L3696" i="12"/>
  <c r="M3696" i="12"/>
  <c r="A3697" i="12"/>
  <c r="N3697" i="12" s="1"/>
  <c r="B3697" i="12"/>
  <c r="D3697" i="12"/>
  <c r="P3697" i="12" s="1"/>
  <c r="E3697" i="12"/>
  <c r="F3697" i="12"/>
  <c r="G3697" i="12"/>
  <c r="H3697" i="12"/>
  <c r="I3697" i="12"/>
  <c r="J3697" i="12"/>
  <c r="K3697" i="12"/>
  <c r="L3697" i="12"/>
  <c r="M3697" i="12"/>
  <c r="A3698" i="12"/>
  <c r="B3698" i="12"/>
  <c r="D3698" i="12"/>
  <c r="P3698" i="12" s="1"/>
  <c r="E3698" i="12"/>
  <c r="F3698" i="12"/>
  <c r="G3698" i="12"/>
  <c r="H3698" i="12"/>
  <c r="I3698" i="12"/>
  <c r="J3698" i="12"/>
  <c r="K3698" i="12"/>
  <c r="L3698" i="12"/>
  <c r="M3698" i="12"/>
  <c r="A3699" i="12"/>
  <c r="B3699" i="12"/>
  <c r="D3699" i="12"/>
  <c r="P3699" i="12" s="1"/>
  <c r="E3699" i="12"/>
  <c r="F3699" i="12"/>
  <c r="G3699" i="12"/>
  <c r="H3699" i="12"/>
  <c r="I3699" i="12"/>
  <c r="J3699" i="12"/>
  <c r="K3699" i="12"/>
  <c r="L3699" i="12"/>
  <c r="M3699" i="12"/>
  <c r="A3700" i="12"/>
  <c r="B3700" i="12"/>
  <c r="D3700" i="12"/>
  <c r="P3700" i="12" s="1"/>
  <c r="E3700" i="12"/>
  <c r="F3700" i="12"/>
  <c r="G3700" i="12"/>
  <c r="H3700" i="12"/>
  <c r="I3700" i="12"/>
  <c r="J3700" i="12"/>
  <c r="K3700" i="12"/>
  <c r="L3700" i="12"/>
  <c r="M3700" i="12"/>
  <c r="A3701" i="12"/>
  <c r="B3701" i="12"/>
  <c r="D3701" i="12"/>
  <c r="P3701" i="12" s="1"/>
  <c r="E3701" i="12"/>
  <c r="F3701" i="12"/>
  <c r="G3701" i="12"/>
  <c r="H3701" i="12"/>
  <c r="I3701" i="12"/>
  <c r="J3701" i="12"/>
  <c r="K3701" i="12"/>
  <c r="L3701" i="12"/>
  <c r="M3701" i="12"/>
  <c r="A3702" i="12"/>
  <c r="N3702" i="12" s="1"/>
  <c r="B3702" i="12"/>
  <c r="D3702" i="12"/>
  <c r="P3702" i="12" s="1"/>
  <c r="E3702" i="12"/>
  <c r="F3702" i="12"/>
  <c r="G3702" i="12"/>
  <c r="H3702" i="12"/>
  <c r="I3702" i="12"/>
  <c r="J3702" i="12"/>
  <c r="K3702" i="12"/>
  <c r="L3702" i="12"/>
  <c r="M3702" i="12"/>
  <c r="A3703" i="12"/>
  <c r="B3703" i="12"/>
  <c r="D3703" i="12"/>
  <c r="P3703" i="12" s="1"/>
  <c r="E3703" i="12"/>
  <c r="F3703" i="12"/>
  <c r="G3703" i="12"/>
  <c r="H3703" i="12"/>
  <c r="I3703" i="12"/>
  <c r="J3703" i="12"/>
  <c r="K3703" i="12"/>
  <c r="L3703" i="12"/>
  <c r="M3703" i="12"/>
  <c r="A3704" i="12"/>
  <c r="N3704" i="12" s="1"/>
  <c r="B3704" i="12"/>
  <c r="D3704" i="12"/>
  <c r="P3704" i="12" s="1"/>
  <c r="E3704" i="12"/>
  <c r="F3704" i="12"/>
  <c r="G3704" i="12"/>
  <c r="H3704" i="12"/>
  <c r="I3704" i="12"/>
  <c r="J3704" i="12"/>
  <c r="K3704" i="12"/>
  <c r="L3704" i="12"/>
  <c r="M3704" i="12"/>
  <c r="A3705" i="12"/>
  <c r="B3705" i="12"/>
  <c r="D3705" i="12"/>
  <c r="P3705" i="12" s="1"/>
  <c r="E3705" i="12"/>
  <c r="F3705" i="12"/>
  <c r="G3705" i="12"/>
  <c r="H3705" i="12"/>
  <c r="I3705" i="12"/>
  <c r="J3705" i="12"/>
  <c r="K3705" i="12"/>
  <c r="L3705" i="12"/>
  <c r="M3705" i="12"/>
  <c r="A3706" i="12"/>
  <c r="N3706" i="12" s="1"/>
  <c r="B3706" i="12"/>
  <c r="D3706" i="12"/>
  <c r="P3706" i="12" s="1"/>
  <c r="E3706" i="12"/>
  <c r="F3706" i="12"/>
  <c r="G3706" i="12"/>
  <c r="H3706" i="12"/>
  <c r="I3706" i="12"/>
  <c r="J3706" i="12"/>
  <c r="K3706" i="12"/>
  <c r="L3706" i="12"/>
  <c r="M3706" i="12"/>
  <c r="A3707" i="12"/>
  <c r="B3707" i="12"/>
  <c r="D3707" i="12"/>
  <c r="P3707" i="12" s="1"/>
  <c r="E3707" i="12"/>
  <c r="F3707" i="12"/>
  <c r="G3707" i="12"/>
  <c r="H3707" i="12"/>
  <c r="I3707" i="12"/>
  <c r="J3707" i="12"/>
  <c r="K3707" i="12"/>
  <c r="L3707" i="12"/>
  <c r="M3707" i="12"/>
  <c r="A3708" i="12"/>
  <c r="N3708" i="12" s="1"/>
  <c r="B3708" i="12"/>
  <c r="D3708" i="12"/>
  <c r="P3708" i="12" s="1"/>
  <c r="E3708" i="12"/>
  <c r="F3708" i="12"/>
  <c r="G3708" i="12"/>
  <c r="H3708" i="12"/>
  <c r="I3708" i="12"/>
  <c r="J3708" i="12"/>
  <c r="K3708" i="12"/>
  <c r="L3708" i="12"/>
  <c r="M3708" i="12"/>
  <c r="A3709" i="12"/>
  <c r="N3709" i="12" s="1"/>
  <c r="B3709" i="12"/>
  <c r="D3709" i="12"/>
  <c r="P3709" i="12" s="1"/>
  <c r="E3709" i="12"/>
  <c r="F3709" i="12"/>
  <c r="G3709" i="12"/>
  <c r="H3709" i="12"/>
  <c r="I3709" i="12"/>
  <c r="J3709" i="12"/>
  <c r="K3709" i="12"/>
  <c r="L3709" i="12"/>
  <c r="M3709" i="12"/>
  <c r="A3710" i="12"/>
  <c r="N3710" i="12" s="1"/>
  <c r="B3710" i="12"/>
  <c r="D3710" i="12"/>
  <c r="P3710" i="12" s="1"/>
  <c r="E3710" i="12"/>
  <c r="F3710" i="12"/>
  <c r="G3710" i="12"/>
  <c r="H3710" i="12"/>
  <c r="I3710" i="12"/>
  <c r="J3710" i="12"/>
  <c r="K3710" i="12"/>
  <c r="L3710" i="12"/>
  <c r="M3710" i="12"/>
  <c r="A3711" i="12"/>
  <c r="O3711" i="12" s="1"/>
  <c r="B3711" i="12"/>
  <c r="D3711" i="12"/>
  <c r="P3711" i="12" s="1"/>
  <c r="E3711" i="12"/>
  <c r="F3711" i="12"/>
  <c r="G3711" i="12"/>
  <c r="H3711" i="12"/>
  <c r="I3711" i="12"/>
  <c r="J3711" i="12"/>
  <c r="K3711" i="12"/>
  <c r="L3711" i="12"/>
  <c r="M3711" i="12"/>
  <c r="A3712" i="12"/>
  <c r="B3712" i="12"/>
  <c r="D3712" i="12"/>
  <c r="P3712" i="12" s="1"/>
  <c r="E3712" i="12"/>
  <c r="F3712" i="12"/>
  <c r="G3712" i="12"/>
  <c r="H3712" i="12"/>
  <c r="I3712" i="12"/>
  <c r="J3712" i="12"/>
  <c r="K3712" i="12"/>
  <c r="L3712" i="12"/>
  <c r="M3712" i="12"/>
  <c r="A3713" i="12"/>
  <c r="N3713" i="12" s="1"/>
  <c r="B3713" i="12"/>
  <c r="D3713" i="12"/>
  <c r="P3713" i="12" s="1"/>
  <c r="E3713" i="12"/>
  <c r="F3713" i="12"/>
  <c r="G3713" i="12"/>
  <c r="H3713" i="12"/>
  <c r="I3713" i="12"/>
  <c r="J3713" i="12"/>
  <c r="K3713" i="12"/>
  <c r="L3713" i="12"/>
  <c r="M3713" i="12"/>
  <c r="A3714" i="12"/>
  <c r="B3714" i="12"/>
  <c r="D3714" i="12"/>
  <c r="P3714" i="12" s="1"/>
  <c r="E3714" i="12"/>
  <c r="F3714" i="12"/>
  <c r="G3714" i="12"/>
  <c r="H3714" i="12"/>
  <c r="I3714" i="12"/>
  <c r="J3714" i="12"/>
  <c r="K3714" i="12"/>
  <c r="L3714" i="12"/>
  <c r="M3714" i="12"/>
  <c r="A3715" i="12"/>
  <c r="N3715" i="12" s="1"/>
  <c r="B3715" i="12"/>
  <c r="D3715" i="12"/>
  <c r="P3715" i="12" s="1"/>
  <c r="E3715" i="12"/>
  <c r="F3715" i="12"/>
  <c r="G3715" i="12"/>
  <c r="H3715" i="12"/>
  <c r="I3715" i="12"/>
  <c r="J3715" i="12"/>
  <c r="K3715" i="12"/>
  <c r="L3715" i="12"/>
  <c r="M3715" i="12"/>
  <c r="A3716" i="12"/>
  <c r="B3716" i="12"/>
  <c r="D3716" i="12"/>
  <c r="P3716" i="12" s="1"/>
  <c r="E3716" i="12"/>
  <c r="F3716" i="12"/>
  <c r="G3716" i="12"/>
  <c r="H3716" i="12"/>
  <c r="I3716" i="12"/>
  <c r="J3716" i="12"/>
  <c r="K3716" i="12"/>
  <c r="L3716" i="12"/>
  <c r="M3716" i="12"/>
  <c r="A3717" i="12"/>
  <c r="B3717" i="12"/>
  <c r="D3717" i="12"/>
  <c r="P3717" i="12" s="1"/>
  <c r="E3717" i="12"/>
  <c r="F3717" i="12"/>
  <c r="G3717" i="12"/>
  <c r="H3717" i="12"/>
  <c r="I3717" i="12"/>
  <c r="J3717" i="12"/>
  <c r="K3717" i="12"/>
  <c r="L3717" i="12"/>
  <c r="M3717" i="12"/>
  <c r="A3718" i="12"/>
  <c r="B3718" i="12"/>
  <c r="D3718" i="12"/>
  <c r="P3718" i="12" s="1"/>
  <c r="E3718" i="12"/>
  <c r="F3718" i="12"/>
  <c r="G3718" i="12"/>
  <c r="H3718" i="12"/>
  <c r="I3718" i="12"/>
  <c r="J3718" i="12"/>
  <c r="K3718" i="12"/>
  <c r="L3718" i="12"/>
  <c r="M3718" i="12"/>
  <c r="A3719" i="12"/>
  <c r="B3719" i="12"/>
  <c r="D3719" i="12"/>
  <c r="P3719" i="12" s="1"/>
  <c r="E3719" i="12"/>
  <c r="F3719" i="12"/>
  <c r="G3719" i="12"/>
  <c r="H3719" i="12"/>
  <c r="I3719" i="12"/>
  <c r="J3719" i="12"/>
  <c r="K3719" i="12"/>
  <c r="L3719" i="12"/>
  <c r="M3719" i="12"/>
  <c r="A3720" i="12"/>
  <c r="B3720" i="12"/>
  <c r="D3720" i="12"/>
  <c r="P3720" i="12" s="1"/>
  <c r="E3720" i="12"/>
  <c r="F3720" i="12"/>
  <c r="G3720" i="12"/>
  <c r="H3720" i="12"/>
  <c r="I3720" i="12"/>
  <c r="J3720" i="12"/>
  <c r="K3720" i="12"/>
  <c r="L3720" i="12"/>
  <c r="M3720" i="12"/>
  <c r="A3721" i="12"/>
  <c r="N3721" i="12" s="1"/>
  <c r="B3721" i="12"/>
  <c r="D3721" i="12"/>
  <c r="P3721" i="12" s="1"/>
  <c r="E3721" i="12"/>
  <c r="F3721" i="12"/>
  <c r="G3721" i="12"/>
  <c r="H3721" i="12"/>
  <c r="I3721" i="12"/>
  <c r="J3721" i="12"/>
  <c r="K3721" i="12"/>
  <c r="L3721" i="12"/>
  <c r="M3721" i="12"/>
  <c r="A3722" i="12"/>
  <c r="N3722" i="12" s="1"/>
  <c r="B3722" i="12"/>
  <c r="D3722" i="12"/>
  <c r="P3722" i="12" s="1"/>
  <c r="E3722" i="12"/>
  <c r="F3722" i="12"/>
  <c r="G3722" i="12"/>
  <c r="H3722" i="12"/>
  <c r="I3722" i="12"/>
  <c r="J3722" i="12"/>
  <c r="K3722" i="12"/>
  <c r="L3722" i="12"/>
  <c r="M3722" i="12"/>
  <c r="A3723" i="12"/>
  <c r="O3723" i="12" s="1"/>
  <c r="B3723" i="12"/>
  <c r="D3723" i="12"/>
  <c r="P3723" i="12" s="1"/>
  <c r="E3723" i="12"/>
  <c r="F3723" i="12"/>
  <c r="G3723" i="12"/>
  <c r="H3723" i="12"/>
  <c r="I3723" i="12"/>
  <c r="J3723" i="12"/>
  <c r="K3723" i="12"/>
  <c r="L3723" i="12"/>
  <c r="M3723" i="12"/>
  <c r="A3724" i="12"/>
  <c r="N3724" i="12" s="1"/>
  <c r="B3724" i="12"/>
  <c r="D3724" i="12"/>
  <c r="P3724" i="12" s="1"/>
  <c r="E3724" i="12"/>
  <c r="F3724" i="12"/>
  <c r="G3724" i="12"/>
  <c r="H3724" i="12"/>
  <c r="I3724" i="12"/>
  <c r="J3724" i="12"/>
  <c r="K3724" i="12"/>
  <c r="L3724" i="12"/>
  <c r="M3724" i="12"/>
  <c r="A3725" i="12"/>
  <c r="O3725" i="12" s="1"/>
  <c r="B3725" i="12"/>
  <c r="D3725" i="12"/>
  <c r="P3725" i="12" s="1"/>
  <c r="E3725" i="12"/>
  <c r="F3725" i="12"/>
  <c r="G3725" i="12"/>
  <c r="H3725" i="12"/>
  <c r="I3725" i="12"/>
  <c r="J3725" i="12"/>
  <c r="K3725" i="12"/>
  <c r="L3725" i="12"/>
  <c r="M3725" i="12"/>
  <c r="A3726" i="12"/>
  <c r="B3726" i="12"/>
  <c r="D3726" i="12"/>
  <c r="P3726" i="12" s="1"/>
  <c r="E3726" i="12"/>
  <c r="F3726" i="12"/>
  <c r="G3726" i="12"/>
  <c r="H3726" i="12"/>
  <c r="I3726" i="12"/>
  <c r="J3726" i="12"/>
  <c r="K3726" i="12"/>
  <c r="L3726" i="12"/>
  <c r="M3726" i="12"/>
  <c r="A3727" i="12"/>
  <c r="B3727" i="12"/>
  <c r="D3727" i="12"/>
  <c r="P3727" i="12" s="1"/>
  <c r="E3727" i="12"/>
  <c r="F3727" i="12"/>
  <c r="G3727" i="12"/>
  <c r="H3727" i="12"/>
  <c r="I3727" i="12"/>
  <c r="J3727" i="12"/>
  <c r="K3727" i="12"/>
  <c r="L3727" i="12"/>
  <c r="M3727" i="12"/>
  <c r="A3728" i="12"/>
  <c r="B3728" i="12"/>
  <c r="D3728" i="12"/>
  <c r="P3728" i="12" s="1"/>
  <c r="E3728" i="12"/>
  <c r="F3728" i="12"/>
  <c r="G3728" i="12"/>
  <c r="H3728" i="12"/>
  <c r="I3728" i="12"/>
  <c r="J3728" i="12"/>
  <c r="K3728" i="12"/>
  <c r="L3728" i="12"/>
  <c r="M3728" i="12"/>
  <c r="A3729" i="12"/>
  <c r="N3729" i="12" s="1"/>
  <c r="B3729" i="12"/>
  <c r="D3729" i="12"/>
  <c r="P3729" i="12" s="1"/>
  <c r="E3729" i="12"/>
  <c r="F3729" i="12"/>
  <c r="G3729" i="12"/>
  <c r="H3729" i="12"/>
  <c r="I3729" i="12"/>
  <c r="J3729" i="12"/>
  <c r="K3729" i="12"/>
  <c r="L3729" i="12"/>
  <c r="M3729" i="12"/>
  <c r="A3730" i="12"/>
  <c r="N3730" i="12" s="1"/>
  <c r="B3730" i="12"/>
  <c r="D3730" i="12"/>
  <c r="P3730" i="12" s="1"/>
  <c r="E3730" i="12"/>
  <c r="F3730" i="12"/>
  <c r="G3730" i="12"/>
  <c r="H3730" i="12"/>
  <c r="I3730" i="12"/>
  <c r="J3730" i="12"/>
  <c r="K3730" i="12"/>
  <c r="L3730" i="12"/>
  <c r="M3730" i="12"/>
  <c r="A3731" i="12"/>
  <c r="B3731" i="12"/>
  <c r="D3731" i="12"/>
  <c r="P3731" i="12" s="1"/>
  <c r="E3731" i="12"/>
  <c r="F3731" i="12"/>
  <c r="G3731" i="12"/>
  <c r="H3731" i="12"/>
  <c r="I3731" i="12"/>
  <c r="J3731" i="12"/>
  <c r="K3731" i="12"/>
  <c r="L3731" i="12"/>
  <c r="M3731" i="12"/>
  <c r="A3732" i="12"/>
  <c r="N3732" i="12" s="1"/>
  <c r="B3732" i="12"/>
  <c r="D3732" i="12"/>
  <c r="P3732" i="12" s="1"/>
  <c r="E3732" i="12"/>
  <c r="F3732" i="12"/>
  <c r="G3732" i="12"/>
  <c r="H3732" i="12"/>
  <c r="I3732" i="12"/>
  <c r="J3732" i="12"/>
  <c r="K3732" i="12"/>
  <c r="L3732" i="12"/>
  <c r="M3732" i="12"/>
  <c r="A3733" i="12"/>
  <c r="B3733" i="12"/>
  <c r="D3733" i="12"/>
  <c r="P3733" i="12" s="1"/>
  <c r="E3733" i="12"/>
  <c r="F3733" i="12"/>
  <c r="G3733" i="12"/>
  <c r="H3733" i="12"/>
  <c r="I3733" i="12"/>
  <c r="J3733" i="12"/>
  <c r="K3733" i="12"/>
  <c r="L3733" i="12"/>
  <c r="M3733" i="12"/>
  <c r="A3734" i="12"/>
  <c r="N3734" i="12" s="1"/>
  <c r="B3734" i="12"/>
  <c r="D3734" i="12"/>
  <c r="P3734" i="12" s="1"/>
  <c r="E3734" i="12"/>
  <c r="F3734" i="12"/>
  <c r="G3734" i="12"/>
  <c r="H3734" i="12"/>
  <c r="I3734" i="12"/>
  <c r="J3734" i="12"/>
  <c r="K3734" i="12"/>
  <c r="L3734" i="12"/>
  <c r="M3734" i="12"/>
  <c r="A3735" i="12"/>
  <c r="B3735" i="12"/>
  <c r="D3735" i="12"/>
  <c r="P3735" i="12" s="1"/>
  <c r="E3735" i="12"/>
  <c r="F3735" i="12"/>
  <c r="G3735" i="12"/>
  <c r="H3735" i="12"/>
  <c r="I3735" i="12"/>
  <c r="J3735" i="12"/>
  <c r="K3735" i="12"/>
  <c r="L3735" i="12"/>
  <c r="M3735" i="12"/>
  <c r="A3736" i="12"/>
  <c r="N3736" i="12" s="1"/>
  <c r="B3736" i="12"/>
  <c r="D3736" i="12"/>
  <c r="P3736" i="12" s="1"/>
  <c r="E3736" i="12"/>
  <c r="F3736" i="12"/>
  <c r="G3736" i="12"/>
  <c r="H3736" i="12"/>
  <c r="I3736" i="12"/>
  <c r="J3736" i="12"/>
  <c r="K3736" i="12"/>
  <c r="L3736" i="12"/>
  <c r="M3736" i="12"/>
  <c r="A3737" i="12"/>
  <c r="O3737" i="12" s="1"/>
  <c r="B3737" i="12"/>
  <c r="D3737" i="12"/>
  <c r="P3737" i="12" s="1"/>
  <c r="E3737" i="12"/>
  <c r="F3737" i="12"/>
  <c r="G3737" i="12"/>
  <c r="H3737" i="12"/>
  <c r="I3737" i="12"/>
  <c r="J3737" i="12"/>
  <c r="K3737" i="12"/>
  <c r="L3737" i="12"/>
  <c r="M3737" i="12"/>
  <c r="A3738" i="12"/>
  <c r="B3738" i="12"/>
  <c r="D3738" i="12"/>
  <c r="P3738" i="12" s="1"/>
  <c r="E3738" i="12"/>
  <c r="F3738" i="12"/>
  <c r="G3738" i="12"/>
  <c r="H3738" i="12"/>
  <c r="I3738" i="12"/>
  <c r="J3738" i="12"/>
  <c r="K3738" i="12"/>
  <c r="L3738" i="12"/>
  <c r="M3738" i="12"/>
  <c r="A3739" i="12"/>
  <c r="N3739" i="12" s="1"/>
  <c r="B3739" i="12"/>
  <c r="D3739" i="12"/>
  <c r="P3739" i="12" s="1"/>
  <c r="E3739" i="12"/>
  <c r="F3739" i="12"/>
  <c r="G3739" i="12"/>
  <c r="H3739" i="12"/>
  <c r="I3739" i="12"/>
  <c r="J3739" i="12"/>
  <c r="K3739" i="12"/>
  <c r="L3739" i="12"/>
  <c r="M3739" i="12"/>
  <c r="A3740" i="12"/>
  <c r="B3740" i="12"/>
  <c r="D3740" i="12"/>
  <c r="P3740" i="12" s="1"/>
  <c r="E3740" i="12"/>
  <c r="F3740" i="12"/>
  <c r="G3740" i="12"/>
  <c r="H3740" i="12"/>
  <c r="I3740" i="12"/>
  <c r="J3740" i="12"/>
  <c r="K3740" i="12"/>
  <c r="L3740" i="12"/>
  <c r="M3740" i="12"/>
  <c r="A3741" i="12"/>
  <c r="N3741" i="12" s="1"/>
  <c r="B3741" i="12"/>
  <c r="D3741" i="12"/>
  <c r="P3741" i="12" s="1"/>
  <c r="E3741" i="12"/>
  <c r="F3741" i="12"/>
  <c r="G3741" i="12"/>
  <c r="H3741" i="12"/>
  <c r="I3741" i="12"/>
  <c r="J3741" i="12"/>
  <c r="K3741" i="12"/>
  <c r="L3741" i="12"/>
  <c r="M3741" i="12"/>
  <c r="A3742" i="12"/>
  <c r="B3742" i="12"/>
  <c r="D3742" i="12"/>
  <c r="P3742" i="12" s="1"/>
  <c r="E3742" i="12"/>
  <c r="F3742" i="12"/>
  <c r="G3742" i="12"/>
  <c r="H3742" i="12"/>
  <c r="I3742" i="12"/>
  <c r="J3742" i="12"/>
  <c r="K3742" i="12"/>
  <c r="L3742" i="12"/>
  <c r="M3742" i="12"/>
  <c r="A3743" i="12"/>
  <c r="O3743" i="12" s="1"/>
  <c r="B3743" i="12"/>
  <c r="D3743" i="12"/>
  <c r="P3743" i="12" s="1"/>
  <c r="E3743" i="12"/>
  <c r="F3743" i="12"/>
  <c r="G3743" i="12"/>
  <c r="H3743" i="12"/>
  <c r="I3743" i="12"/>
  <c r="J3743" i="12"/>
  <c r="K3743" i="12"/>
  <c r="L3743" i="12"/>
  <c r="M3743" i="12"/>
  <c r="K3744" i="12"/>
  <c r="A3817" i="12"/>
  <c r="B3817" i="12"/>
  <c r="D3817" i="12"/>
  <c r="P3817" i="12" s="1"/>
  <c r="E3817" i="12"/>
  <c r="F3817" i="12"/>
  <c r="G3817" i="12"/>
  <c r="H3817" i="12"/>
  <c r="I3817" i="12"/>
  <c r="J3817" i="12"/>
  <c r="K3817" i="12"/>
  <c r="L3817" i="12"/>
  <c r="M3817" i="12"/>
  <c r="A3818" i="12"/>
  <c r="B3818" i="12"/>
  <c r="D3818" i="12"/>
  <c r="P3818" i="12" s="1"/>
  <c r="E3818" i="12"/>
  <c r="F3818" i="12"/>
  <c r="G3818" i="12"/>
  <c r="H3818" i="12"/>
  <c r="I3818" i="12"/>
  <c r="J3818" i="12"/>
  <c r="K3818" i="12"/>
  <c r="L3818" i="12"/>
  <c r="M3818" i="12"/>
  <c r="A3819" i="12"/>
  <c r="B3819" i="12"/>
  <c r="D3819" i="12"/>
  <c r="P3819" i="12" s="1"/>
  <c r="E3819" i="12"/>
  <c r="F3819" i="12"/>
  <c r="G3819" i="12"/>
  <c r="H3819" i="12"/>
  <c r="I3819" i="12"/>
  <c r="J3819" i="12"/>
  <c r="K3819" i="12"/>
  <c r="L3819" i="12"/>
  <c r="M3819" i="12"/>
  <c r="A3820" i="12"/>
  <c r="B3820" i="12"/>
  <c r="D3820" i="12"/>
  <c r="P3820" i="12" s="1"/>
  <c r="E3820" i="12"/>
  <c r="F3820" i="12"/>
  <c r="G3820" i="12"/>
  <c r="H3820" i="12"/>
  <c r="I3820" i="12"/>
  <c r="J3820" i="12"/>
  <c r="K3820" i="12"/>
  <c r="L3820" i="12"/>
  <c r="M3820" i="12"/>
  <c r="A3821" i="12"/>
  <c r="N3821" i="12" s="1"/>
  <c r="B3821" i="12"/>
  <c r="D3821" i="12"/>
  <c r="P3821" i="12" s="1"/>
  <c r="E3821" i="12"/>
  <c r="F3821" i="12"/>
  <c r="G3821" i="12"/>
  <c r="H3821" i="12"/>
  <c r="I3821" i="12"/>
  <c r="J3821" i="12"/>
  <c r="K3821" i="12"/>
  <c r="L3821" i="12"/>
  <c r="M3821" i="12"/>
  <c r="A3822" i="12"/>
  <c r="N3822" i="12" s="1"/>
  <c r="B3822" i="12"/>
  <c r="D3822" i="12"/>
  <c r="P3822" i="12" s="1"/>
  <c r="E3822" i="12"/>
  <c r="F3822" i="12"/>
  <c r="G3822" i="12"/>
  <c r="H3822" i="12"/>
  <c r="I3822" i="12"/>
  <c r="J3822" i="12"/>
  <c r="K3822" i="12"/>
  <c r="L3822" i="12"/>
  <c r="M3822" i="12"/>
  <c r="A3823" i="12"/>
  <c r="O3823" i="12" s="1"/>
  <c r="B3823" i="12"/>
  <c r="D3823" i="12"/>
  <c r="P3823" i="12" s="1"/>
  <c r="E3823" i="12"/>
  <c r="F3823" i="12"/>
  <c r="G3823" i="12"/>
  <c r="H3823" i="12"/>
  <c r="I3823" i="12"/>
  <c r="J3823" i="12"/>
  <c r="K3823" i="12"/>
  <c r="L3823" i="12"/>
  <c r="M3823" i="12"/>
  <c r="A3824" i="12"/>
  <c r="B3824" i="12"/>
  <c r="D3824" i="12"/>
  <c r="P3824" i="12" s="1"/>
  <c r="E3824" i="12"/>
  <c r="F3824" i="12"/>
  <c r="G3824" i="12"/>
  <c r="H3824" i="12"/>
  <c r="I3824" i="12"/>
  <c r="J3824" i="12"/>
  <c r="K3824" i="12"/>
  <c r="L3824" i="12"/>
  <c r="M3824" i="12"/>
  <c r="A3825" i="12"/>
  <c r="N3825" i="12" s="1"/>
  <c r="B3825" i="12"/>
  <c r="D3825" i="12"/>
  <c r="P3825" i="12" s="1"/>
  <c r="E3825" i="12"/>
  <c r="F3825" i="12"/>
  <c r="G3825" i="12"/>
  <c r="H3825" i="12"/>
  <c r="I3825" i="12"/>
  <c r="J3825" i="12"/>
  <c r="K3825" i="12"/>
  <c r="L3825" i="12"/>
  <c r="M3825" i="12"/>
  <c r="A3826" i="12"/>
  <c r="N3826" i="12" s="1"/>
  <c r="B3826" i="12"/>
  <c r="D3826" i="12"/>
  <c r="P3826" i="12" s="1"/>
  <c r="E3826" i="12"/>
  <c r="F3826" i="12"/>
  <c r="G3826" i="12"/>
  <c r="H3826" i="12"/>
  <c r="I3826" i="12"/>
  <c r="J3826" i="12"/>
  <c r="K3826" i="12"/>
  <c r="L3826" i="12"/>
  <c r="M3826" i="12"/>
  <c r="A3827" i="12"/>
  <c r="N3827" i="12" s="1"/>
  <c r="B3827" i="12"/>
  <c r="D3827" i="12"/>
  <c r="P3827" i="12" s="1"/>
  <c r="E3827" i="12"/>
  <c r="F3827" i="12"/>
  <c r="G3827" i="12"/>
  <c r="H3827" i="12"/>
  <c r="I3827" i="12"/>
  <c r="J3827" i="12"/>
  <c r="K3827" i="12"/>
  <c r="L3827" i="12"/>
  <c r="M3827" i="12"/>
  <c r="A3828" i="12"/>
  <c r="B3828" i="12"/>
  <c r="D3828" i="12"/>
  <c r="P3828" i="12" s="1"/>
  <c r="E3828" i="12"/>
  <c r="F3828" i="12"/>
  <c r="G3828" i="12"/>
  <c r="H3828" i="12"/>
  <c r="I3828" i="12"/>
  <c r="J3828" i="12"/>
  <c r="K3828" i="12"/>
  <c r="L3828" i="12"/>
  <c r="M3828" i="12"/>
  <c r="A3829" i="12"/>
  <c r="B3829" i="12"/>
  <c r="D3829" i="12"/>
  <c r="P3829" i="12" s="1"/>
  <c r="E3829" i="12"/>
  <c r="F3829" i="12"/>
  <c r="G3829" i="12"/>
  <c r="H3829" i="12"/>
  <c r="I3829" i="12"/>
  <c r="J3829" i="12"/>
  <c r="K3829" i="12"/>
  <c r="L3829" i="12"/>
  <c r="M3829" i="12"/>
  <c r="A3830" i="12"/>
  <c r="N3830" i="12" s="1"/>
  <c r="B3830" i="12"/>
  <c r="D3830" i="12"/>
  <c r="P3830" i="12" s="1"/>
  <c r="E3830" i="12"/>
  <c r="F3830" i="12"/>
  <c r="G3830" i="12"/>
  <c r="H3830" i="12"/>
  <c r="I3830" i="12"/>
  <c r="J3830" i="12"/>
  <c r="K3830" i="12"/>
  <c r="L3830" i="12"/>
  <c r="M3830" i="12"/>
  <c r="A3831" i="12"/>
  <c r="B3831" i="12"/>
  <c r="D3831" i="12"/>
  <c r="P3831" i="12" s="1"/>
  <c r="E3831" i="12"/>
  <c r="F3831" i="12"/>
  <c r="G3831" i="12"/>
  <c r="H3831" i="12"/>
  <c r="I3831" i="12"/>
  <c r="J3831" i="12"/>
  <c r="K3831" i="12"/>
  <c r="L3831" i="12"/>
  <c r="M3831" i="12"/>
  <c r="A3832" i="12"/>
  <c r="N3832" i="12" s="1"/>
  <c r="B3832" i="12"/>
  <c r="D3832" i="12"/>
  <c r="P3832" i="12" s="1"/>
  <c r="E3832" i="12"/>
  <c r="F3832" i="12"/>
  <c r="G3832" i="12"/>
  <c r="H3832" i="12"/>
  <c r="I3832" i="12"/>
  <c r="J3832" i="12"/>
  <c r="K3832" i="12"/>
  <c r="L3832" i="12"/>
  <c r="M3832" i="12"/>
  <c r="A3833" i="12"/>
  <c r="O3833" i="12" s="1"/>
  <c r="B3833" i="12"/>
  <c r="D3833" i="12"/>
  <c r="P3833" i="12" s="1"/>
  <c r="E3833" i="12"/>
  <c r="F3833" i="12"/>
  <c r="G3833" i="12"/>
  <c r="H3833" i="12"/>
  <c r="I3833" i="12"/>
  <c r="J3833" i="12"/>
  <c r="K3833" i="12"/>
  <c r="L3833" i="12"/>
  <c r="M3833" i="12"/>
  <c r="A3834" i="12"/>
  <c r="O3834" i="12" s="1"/>
  <c r="B3834" i="12"/>
  <c r="D3834" i="12"/>
  <c r="P3834" i="12" s="1"/>
  <c r="E3834" i="12"/>
  <c r="F3834" i="12"/>
  <c r="G3834" i="12"/>
  <c r="H3834" i="12"/>
  <c r="I3834" i="12"/>
  <c r="J3834" i="12"/>
  <c r="K3834" i="12"/>
  <c r="L3834" i="12"/>
  <c r="M3834" i="12"/>
  <c r="A3835" i="12"/>
  <c r="B3835" i="12"/>
  <c r="D3835" i="12"/>
  <c r="P3835" i="12" s="1"/>
  <c r="E3835" i="12"/>
  <c r="F3835" i="12"/>
  <c r="G3835" i="12"/>
  <c r="H3835" i="12"/>
  <c r="I3835" i="12"/>
  <c r="J3835" i="12"/>
  <c r="K3835" i="12"/>
  <c r="L3835" i="12"/>
  <c r="M3835" i="12"/>
  <c r="A3836" i="12"/>
  <c r="B3836" i="12"/>
  <c r="D3836" i="12"/>
  <c r="P3836" i="12" s="1"/>
  <c r="E3836" i="12"/>
  <c r="F3836" i="12"/>
  <c r="G3836" i="12"/>
  <c r="H3836" i="12"/>
  <c r="I3836" i="12"/>
  <c r="J3836" i="12"/>
  <c r="K3836" i="12"/>
  <c r="L3836" i="12"/>
  <c r="M3836" i="12"/>
  <c r="A3837" i="12"/>
  <c r="O3837" i="12" s="1"/>
  <c r="B3837" i="12"/>
  <c r="D3837" i="12"/>
  <c r="P3837" i="12" s="1"/>
  <c r="E3837" i="12"/>
  <c r="F3837" i="12"/>
  <c r="G3837" i="12"/>
  <c r="H3837" i="12"/>
  <c r="I3837" i="12"/>
  <c r="J3837" i="12"/>
  <c r="K3837" i="12"/>
  <c r="L3837" i="12"/>
  <c r="M3837" i="12"/>
  <c r="A3838" i="12"/>
  <c r="B3838" i="12"/>
  <c r="D3838" i="12"/>
  <c r="P3838" i="12" s="1"/>
  <c r="E3838" i="12"/>
  <c r="F3838" i="12"/>
  <c r="G3838" i="12"/>
  <c r="H3838" i="12"/>
  <c r="I3838" i="12"/>
  <c r="J3838" i="12"/>
  <c r="K3838" i="12"/>
  <c r="L3838" i="12"/>
  <c r="M3838" i="12"/>
  <c r="A3839" i="12"/>
  <c r="O3839" i="12" s="1"/>
  <c r="B3839" i="12"/>
  <c r="D3839" i="12"/>
  <c r="P3839" i="12" s="1"/>
  <c r="E3839" i="12"/>
  <c r="F3839" i="12"/>
  <c r="G3839" i="12"/>
  <c r="H3839" i="12"/>
  <c r="I3839" i="12"/>
  <c r="J3839" i="12"/>
  <c r="K3839" i="12"/>
  <c r="L3839" i="12"/>
  <c r="M3839" i="12"/>
  <c r="A3840" i="12"/>
  <c r="O3840" i="12" s="1"/>
  <c r="B3840" i="12"/>
  <c r="D3840" i="12"/>
  <c r="P3840" i="12" s="1"/>
  <c r="E3840" i="12"/>
  <c r="F3840" i="12"/>
  <c r="G3840" i="12"/>
  <c r="H3840" i="12"/>
  <c r="I3840" i="12"/>
  <c r="J3840" i="12"/>
  <c r="K3840" i="12"/>
  <c r="L3840" i="12"/>
  <c r="M3840" i="12"/>
  <c r="A3841" i="12"/>
  <c r="N3841" i="12" s="1"/>
  <c r="B3841" i="12"/>
  <c r="D3841" i="12"/>
  <c r="P3841" i="12" s="1"/>
  <c r="E3841" i="12"/>
  <c r="F3841" i="12"/>
  <c r="G3841" i="12"/>
  <c r="H3841" i="12"/>
  <c r="I3841" i="12"/>
  <c r="J3841" i="12"/>
  <c r="K3841" i="12"/>
  <c r="L3841" i="12"/>
  <c r="M3841" i="12"/>
  <c r="A3842" i="12"/>
  <c r="B3842" i="12"/>
  <c r="D3842" i="12"/>
  <c r="P3842" i="12" s="1"/>
  <c r="E3842" i="12"/>
  <c r="F3842" i="12"/>
  <c r="G3842" i="12"/>
  <c r="H3842" i="12"/>
  <c r="I3842" i="12"/>
  <c r="J3842" i="12"/>
  <c r="K3842" i="12"/>
  <c r="L3842" i="12"/>
  <c r="M3842" i="12"/>
  <c r="A3843" i="12"/>
  <c r="B3843" i="12"/>
  <c r="D3843" i="12"/>
  <c r="P3843" i="12" s="1"/>
  <c r="E3843" i="12"/>
  <c r="F3843" i="12"/>
  <c r="G3843" i="12"/>
  <c r="H3843" i="12"/>
  <c r="I3843" i="12"/>
  <c r="J3843" i="12"/>
  <c r="K3843" i="12"/>
  <c r="L3843" i="12"/>
  <c r="M3843" i="12"/>
  <c r="A3844" i="12"/>
  <c r="O3844" i="12" s="1"/>
  <c r="B3844" i="12"/>
  <c r="D3844" i="12"/>
  <c r="P3844" i="12" s="1"/>
  <c r="E3844" i="12"/>
  <c r="F3844" i="12"/>
  <c r="G3844" i="12"/>
  <c r="H3844" i="12"/>
  <c r="I3844" i="12"/>
  <c r="J3844" i="12"/>
  <c r="K3844" i="12"/>
  <c r="L3844" i="12"/>
  <c r="M3844" i="12"/>
  <c r="A3845" i="12"/>
  <c r="B3845" i="12"/>
  <c r="D3845" i="12"/>
  <c r="P3845" i="12" s="1"/>
  <c r="E3845" i="12"/>
  <c r="F3845" i="12"/>
  <c r="G3845" i="12"/>
  <c r="H3845" i="12"/>
  <c r="I3845" i="12"/>
  <c r="J3845" i="12"/>
  <c r="K3845" i="12"/>
  <c r="L3845" i="12"/>
  <c r="M3845" i="12"/>
  <c r="A3846" i="12"/>
  <c r="N3846" i="12" s="1"/>
  <c r="B3846" i="12"/>
  <c r="D3846" i="12"/>
  <c r="P3846" i="12" s="1"/>
  <c r="E3846" i="12"/>
  <c r="F3846" i="12"/>
  <c r="G3846" i="12"/>
  <c r="H3846" i="12"/>
  <c r="I3846" i="12"/>
  <c r="J3846" i="12"/>
  <c r="K3846" i="12"/>
  <c r="L3846" i="12"/>
  <c r="M3846" i="12"/>
  <c r="A3847" i="12"/>
  <c r="B3847" i="12"/>
  <c r="D3847" i="12"/>
  <c r="P3847" i="12" s="1"/>
  <c r="E3847" i="12"/>
  <c r="F3847" i="12"/>
  <c r="G3847" i="12"/>
  <c r="H3847" i="12"/>
  <c r="I3847" i="12"/>
  <c r="J3847" i="12"/>
  <c r="K3847" i="12"/>
  <c r="L3847" i="12"/>
  <c r="M3847" i="12"/>
  <c r="A3848" i="12"/>
  <c r="B3848" i="12"/>
  <c r="D3848" i="12"/>
  <c r="P3848" i="12" s="1"/>
  <c r="E3848" i="12"/>
  <c r="F3848" i="12"/>
  <c r="G3848" i="12"/>
  <c r="H3848" i="12"/>
  <c r="I3848" i="12"/>
  <c r="J3848" i="12"/>
  <c r="K3848" i="12"/>
  <c r="L3848" i="12"/>
  <c r="M3848" i="12"/>
  <c r="A3849" i="12"/>
  <c r="B3849" i="12"/>
  <c r="D3849" i="12"/>
  <c r="P3849" i="12" s="1"/>
  <c r="E3849" i="12"/>
  <c r="F3849" i="12"/>
  <c r="G3849" i="12"/>
  <c r="H3849" i="12"/>
  <c r="I3849" i="12"/>
  <c r="J3849" i="12"/>
  <c r="K3849" i="12"/>
  <c r="L3849" i="12"/>
  <c r="M3849" i="12"/>
  <c r="A3850" i="12"/>
  <c r="N3850" i="12" s="1"/>
  <c r="B3850" i="12"/>
  <c r="D3850" i="12"/>
  <c r="P3850" i="12" s="1"/>
  <c r="E3850" i="12"/>
  <c r="F3850" i="12"/>
  <c r="G3850" i="12"/>
  <c r="H3850" i="12"/>
  <c r="I3850" i="12"/>
  <c r="J3850" i="12"/>
  <c r="K3850" i="12"/>
  <c r="L3850" i="12"/>
  <c r="M3850" i="12"/>
  <c r="A3851" i="12"/>
  <c r="N3851" i="12" s="1"/>
  <c r="B3851" i="12"/>
  <c r="D3851" i="12"/>
  <c r="P3851" i="12" s="1"/>
  <c r="E3851" i="12"/>
  <c r="F3851" i="12"/>
  <c r="G3851" i="12"/>
  <c r="H3851" i="12"/>
  <c r="I3851" i="12"/>
  <c r="J3851" i="12"/>
  <c r="K3851" i="12"/>
  <c r="L3851" i="12"/>
  <c r="M3851" i="12"/>
  <c r="A3852" i="12"/>
  <c r="O3852" i="12" s="1"/>
  <c r="B3852" i="12"/>
  <c r="D3852" i="12"/>
  <c r="P3852" i="12" s="1"/>
  <c r="E3852" i="12"/>
  <c r="F3852" i="12"/>
  <c r="G3852" i="12"/>
  <c r="H3852" i="12"/>
  <c r="I3852" i="12"/>
  <c r="J3852" i="12"/>
  <c r="K3852" i="12"/>
  <c r="L3852" i="12"/>
  <c r="M3852" i="12"/>
  <c r="A3853" i="12"/>
  <c r="B3853" i="12"/>
  <c r="D3853" i="12"/>
  <c r="P3853" i="12" s="1"/>
  <c r="E3853" i="12"/>
  <c r="F3853" i="12"/>
  <c r="G3853" i="12"/>
  <c r="H3853" i="12"/>
  <c r="I3853" i="12"/>
  <c r="J3853" i="12"/>
  <c r="K3853" i="12"/>
  <c r="L3853" i="12"/>
  <c r="M3853" i="12"/>
  <c r="A3854" i="12"/>
  <c r="N3854" i="12" s="1"/>
  <c r="B3854" i="12"/>
  <c r="D3854" i="12"/>
  <c r="P3854" i="12" s="1"/>
  <c r="E3854" i="12"/>
  <c r="F3854" i="12"/>
  <c r="G3854" i="12"/>
  <c r="H3854" i="12"/>
  <c r="I3854" i="12"/>
  <c r="J3854" i="12"/>
  <c r="K3854" i="12"/>
  <c r="L3854" i="12"/>
  <c r="M3854" i="12"/>
  <c r="A3855" i="12"/>
  <c r="B3855" i="12"/>
  <c r="D3855" i="12"/>
  <c r="P3855" i="12" s="1"/>
  <c r="E3855" i="12"/>
  <c r="F3855" i="12"/>
  <c r="G3855" i="12"/>
  <c r="H3855" i="12"/>
  <c r="I3855" i="12"/>
  <c r="J3855" i="12"/>
  <c r="K3855" i="12"/>
  <c r="L3855" i="12"/>
  <c r="M3855" i="12"/>
  <c r="A3856" i="12"/>
  <c r="N3856" i="12" s="1"/>
  <c r="B3856" i="12"/>
  <c r="D3856" i="12"/>
  <c r="P3856" i="12" s="1"/>
  <c r="E3856" i="12"/>
  <c r="F3856" i="12"/>
  <c r="G3856" i="12"/>
  <c r="H3856" i="12"/>
  <c r="I3856" i="12"/>
  <c r="J3856" i="12"/>
  <c r="K3856" i="12"/>
  <c r="L3856" i="12"/>
  <c r="M3856" i="12"/>
  <c r="A3857" i="12"/>
  <c r="B3857" i="12"/>
  <c r="D3857" i="12"/>
  <c r="P3857" i="12" s="1"/>
  <c r="E3857" i="12"/>
  <c r="F3857" i="12"/>
  <c r="G3857" i="12"/>
  <c r="H3857" i="12"/>
  <c r="I3857" i="12"/>
  <c r="J3857" i="12"/>
  <c r="K3857" i="12"/>
  <c r="L3857" i="12"/>
  <c r="M3857" i="12"/>
  <c r="A3858" i="12"/>
  <c r="N3858" i="12" s="1"/>
  <c r="B3858" i="12"/>
  <c r="D3858" i="12"/>
  <c r="P3858" i="12" s="1"/>
  <c r="E3858" i="12"/>
  <c r="F3858" i="12"/>
  <c r="G3858" i="12"/>
  <c r="H3858" i="12"/>
  <c r="I3858" i="12"/>
  <c r="J3858" i="12"/>
  <c r="K3858" i="12"/>
  <c r="L3858" i="12"/>
  <c r="M3858" i="12"/>
  <c r="A3859" i="12"/>
  <c r="N3859" i="12" s="1"/>
  <c r="B3859" i="12"/>
  <c r="D3859" i="12"/>
  <c r="P3859" i="12" s="1"/>
  <c r="E3859" i="12"/>
  <c r="F3859" i="12"/>
  <c r="G3859" i="12"/>
  <c r="H3859" i="12"/>
  <c r="I3859" i="12"/>
  <c r="J3859" i="12"/>
  <c r="K3859" i="12"/>
  <c r="L3859" i="12"/>
  <c r="M3859" i="12"/>
  <c r="A3860" i="12"/>
  <c r="B3860" i="12"/>
  <c r="D3860" i="12"/>
  <c r="P3860" i="12" s="1"/>
  <c r="E3860" i="12"/>
  <c r="F3860" i="12"/>
  <c r="G3860" i="12"/>
  <c r="H3860" i="12"/>
  <c r="I3860" i="12"/>
  <c r="J3860" i="12"/>
  <c r="K3860" i="12"/>
  <c r="L3860" i="12"/>
  <c r="M3860" i="12"/>
  <c r="A3861" i="12"/>
  <c r="B3861" i="12"/>
  <c r="D3861" i="12"/>
  <c r="P3861" i="12" s="1"/>
  <c r="E3861" i="12"/>
  <c r="F3861" i="12"/>
  <c r="G3861" i="12"/>
  <c r="H3861" i="12"/>
  <c r="I3861" i="12"/>
  <c r="J3861" i="12"/>
  <c r="K3861" i="12"/>
  <c r="L3861" i="12"/>
  <c r="M3861" i="12"/>
  <c r="A3862" i="12"/>
  <c r="N3862" i="12" s="1"/>
  <c r="B3862" i="12"/>
  <c r="D3862" i="12"/>
  <c r="P3862" i="12" s="1"/>
  <c r="E3862" i="12"/>
  <c r="F3862" i="12"/>
  <c r="G3862" i="12"/>
  <c r="H3862" i="12"/>
  <c r="I3862" i="12"/>
  <c r="J3862" i="12"/>
  <c r="K3862" i="12"/>
  <c r="L3862" i="12"/>
  <c r="M3862" i="12"/>
  <c r="A3863" i="12"/>
  <c r="O3863" i="12" s="1"/>
  <c r="B3863" i="12"/>
  <c r="D3863" i="12"/>
  <c r="P3863" i="12" s="1"/>
  <c r="E3863" i="12"/>
  <c r="F3863" i="12"/>
  <c r="G3863" i="12"/>
  <c r="H3863" i="12"/>
  <c r="I3863" i="12"/>
  <c r="J3863" i="12"/>
  <c r="K3863" i="12"/>
  <c r="L3863" i="12"/>
  <c r="M3863" i="12"/>
  <c r="A3864" i="12"/>
  <c r="N3864" i="12" s="1"/>
  <c r="B3864" i="12"/>
  <c r="D3864" i="12"/>
  <c r="P3864" i="12" s="1"/>
  <c r="E3864" i="12"/>
  <c r="F3864" i="12"/>
  <c r="G3864" i="12"/>
  <c r="H3864" i="12"/>
  <c r="I3864" i="12"/>
  <c r="J3864" i="12"/>
  <c r="K3864" i="12"/>
  <c r="L3864" i="12"/>
  <c r="M3864" i="12"/>
  <c r="A3865" i="12"/>
  <c r="O3865" i="12" s="1"/>
  <c r="B3865" i="12"/>
  <c r="D3865" i="12"/>
  <c r="P3865" i="12" s="1"/>
  <c r="E3865" i="12"/>
  <c r="F3865" i="12"/>
  <c r="G3865" i="12"/>
  <c r="H3865" i="12"/>
  <c r="I3865" i="12"/>
  <c r="J3865" i="12"/>
  <c r="K3865" i="12"/>
  <c r="L3865" i="12"/>
  <c r="M3865" i="12"/>
  <c r="A3866" i="12"/>
  <c r="N3866" i="12" s="1"/>
  <c r="B3866" i="12"/>
  <c r="D3866" i="12"/>
  <c r="P3866" i="12" s="1"/>
  <c r="E3866" i="12"/>
  <c r="F3866" i="12"/>
  <c r="G3866" i="12"/>
  <c r="H3866" i="12"/>
  <c r="I3866" i="12"/>
  <c r="J3866" i="12"/>
  <c r="K3866" i="12"/>
  <c r="L3866" i="12"/>
  <c r="M3866" i="12"/>
  <c r="A3867" i="12"/>
  <c r="B3867" i="12"/>
  <c r="D3867" i="12"/>
  <c r="P3867" i="12" s="1"/>
  <c r="E3867" i="12"/>
  <c r="F3867" i="12"/>
  <c r="G3867" i="12"/>
  <c r="H3867" i="12"/>
  <c r="I3867" i="12"/>
  <c r="J3867" i="12"/>
  <c r="K3867" i="12"/>
  <c r="L3867" i="12"/>
  <c r="M3867" i="12"/>
  <c r="A3868" i="12"/>
  <c r="B3868" i="12"/>
  <c r="D3868" i="12"/>
  <c r="P3868" i="12" s="1"/>
  <c r="E3868" i="12"/>
  <c r="F3868" i="12"/>
  <c r="G3868" i="12"/>
  <c r="H3868" i="12"/>
  <c r="I3868" i="12"/>
  <c r="J3868" i="12"/>
  <c r="K3868" i="12"/>
  <c r="L3868" i="12"/>
  <c r="M3868" i="12"/>
  <c r="A3869" i="12"/>
  <c r="B3869" i="12"/>
  <c r="D3869" i="12"/>
  <c r="P3869" i="12" s="1"/>
  <c r="E3869" i="12"/>
  <c r="F3869" i="12"/>
  <c r="G3869" i="12"/>
  <c r="H3869" i="12"/>
  <c r="I3869" i="12"/>
  <c r="J3869" i="12"/>
  <c r="K3869" i="12"/>
  <c r="L3869" i="12"/>
  <c r="M3869" i="12"/>
  <c r="A3870" i="12"/>
  <c r="N3870" i="12" s="1"/>
  <c r="B3870" i="12"/>
  <c r="D3870" i="12"/>
  <c r="P3870" i="12" s="1"/>
  <c r="E3870" i="12"/>
  <c r="F3870" i="12"/>
  <c r="G3870" i="12"/>
  <c r="H3870" i="12"/>
  <c r="I3870" i="12"/>
  <c r="J3870" i="12"/>
  <c r="K3870" i="12"/>
  <c r="L3870" i="12"/>
  <c r="M3870" i="12"/>
  <c r="A3871" i="12"/>
  <c r="O3871" i="12" s="1"/>
  <c r="B3871" i="12"/>
  <c r="D3871" i="12"/>
  <c r="P3871" i="12" s="1"/>
  <c r="E3871" i="12"/>
  <c r="F3871" i="12"/>
  <c r="G3871" i="12"/>
  <c r="H3871" i="12"/>
  <c r="I3871" i="12"/>
  <c r="J3871" i="12"/>
  <c r="K3871" i="12"/>
  <c r="L3871" i="12"/>
  <c r="M3871" i="12"/>
  <c r="A3872" i="12"/>
  <c r="B3872" i="12"/>
  <c r="D3872" i="12"/>
  <c r="P3872" i="12" s="1"/>
  <c r="E3872" i="12"/>
  <c r="F3872" i="12"/>
  <c r="G3872" i="12"/>
  <c r="H3872" i="12"/>
  <c r="I3872" i="12"/>
  <c r="J3872" i="12"/>
  <c r="K3872" i="12"/>
  <c r="L3872" i="12"/>
  <c r="M3872" i="12"/>
  <c r="A3873" i="12"/>
  <c r="B3873" i="12"/>
  <c r="D3873" i="12"/>
  <c r="P3873" i="12" s="1"/>
  <c r="E3873" i="12"/>
  <c r="F3873" i="12"/>
  <c r="G3873" i="12"/>
  <c r="H3873" i="12"/>
  <c r="I3873" i="12"/>
  <c r="J3873" i="12"/>
  <c r="K3873" i="12"/>
  <c r="L3873" i="12"/>
  <c r="M3873" i="12"/>
  <c r="A3874" i="12"/>
  <c r="O3874" i="12" s="1"/>
  <c r="B3874" i="12"/>
  <c r="D3874" i="12"/>
  <c r="P3874" i="12" s="1"/>
  <c r="E3874" i="12"/>
  <c r="F3874" i="12"/>
  <c r="G3874" i="12"/>
  <c r="H3874" i="12"/>
  <c r="I3874" i="12"/>
  <c r="J3874" i="12"/>
  <c r="K3874" i="12"/>
  <c r="L3874" i="12"/>
  <c r="M3874" i="12"/>
  <c r="A3875" i="12"/>
  <c r="N3875" i="12" s="1"/>
  <c r="B3875" i="12"/>
  <c r="D3875" i="12"/>
  <c r="P3875" i="12" s="1"/>
  <c r="E3875" i="12"/>
  <c r="F3875" i="12"/>
  <c r="G3875" i="12"/>
  <c r="H3875" i="12"/>
  <c r="I3875" i="12"/>
  <c r="J3875" i="12"/>
  <c r="K3875" i="12"/>
  <c r="L3875" i="12"/>
  <c r="M3875" i="12"/>
  <c r="A3876" i="12"/>
  <c r="N3876" i="12" s="1"/>
  <c r="B3876" i="12"/>
  <c r="D3876" i="12"/>
  <c r="P3876" i="12" s="1"/>
  <c r="E3876" i="12"/>
  <c r="F3876" i="12"/>
  <c r="G3876" i="12"/>
  <c r="H3876" i="12"/>
  <c r="I3876" i="12"/>
  <c r="J3876" i="12"/>
  <c r="K3876" i="12"/>
  <c r="L3876" i="12"/>
  <c r="M3876" i="12"/>
  <c r="A3877" i="12"/>
  <c r="B3877" i="12"/>
  <c r="D3877" i="12"/>
  <c r="P3877" i="12" s="1"/>
  <c r="E3877" i="12"/>
  <c r="F3877" i="12"/>
  <c r="G3877" i="12"/>
  <c r="H3877" i="12"/>
  <c r="I3877" i="12"/>
  <c r="J3877" i="12"/>
  <c r="K3877" i="12"/>
  <c r="L3877" i="12"/>
  <c r="M3877" i="12"/>
  <c r="A3878" i="12"/>
  <c r="N3878" i="12" s="1"/>
  <c r="B3878" i="12"/>
  <c r="D3878" i="12"/>
  <c r="P3878" i="12" s="1"/>
  <c r="E3878" i="12"/>
  <c r="F3878" i="12"/>
  <c r="G3878" i="12"/>
  <c r="H3878" i="12"/>
  <c r="I3878" i="12"/>
  <c r="J3878" i="12"/>
  <c r="K3878" i="12"/>
  <c r="L3878" i="12"/>
  <c r="M3878" i="12"/>
  <c r="A3879" i="12"/>
  <c r="O3879" i="12" s="1"/>
  <c r="B3879" i="12"/>
  <c r="D3879" i="12"/>
  <c r="P3879" i="12" s="1"/>
  <c r="E3879" i="12"/>
  <c r="F3879" i="12"/>
  <c r="G3879" i="12"/>
  <c r="H3879" i="12"/>
  <c r="I3879" i="12"/>
  <c r="J3879" i="12"/>
  <c r="K3879" i="12"/>
  <c r="L3879" i="12"/>
  <c r="M3879" i="12"/>
  <c r="A3880" i="12"/>
  <c r="B3880" i="12"/>
  <c r="D3880" i="12"/>
  <c r="P3880" i="12" s="1"/>
  <c r="E3880" i="12"/>
  <c r="F3880" i="12"/>
  <c r="G3880" i="12"/>
  <c r="H3880" i="12"/>
  <c r="I3880" i="12"/>
  <c r="J3880" i="12"/>
  <c r="K3880" i="12"/>
  <c r="L3880" i="12"/>
  <c r="M3880" i="12"/>
  <c r="A3881" i="12"/>
  <c r="B3881" i="12"/>
  <c r="D3881" i="12"/>
  <c r="P3881" i="12" s="1"/>
  <c r="E3881" i="12"/>
  <c r="F3881" i="12"/>
  <c r="G3881" i="12"/>
  <c r="H3881" i="12"/>
  <c r="I3881" i="12"/>
  <c r="J3881" i="12"/>
  <c r="K3881" i="12"/>
  <c r="L3881" i="12"/>
  <c r="M3881" i="12"/>
  <c r="A3882" i="12"/>
  <c r="B3882" i="12"/>
  <c r="D3882" i="12"/>
  <c r="P3882" i="12" s="1"/>
  <c r="E3882" i="12"/>
  <c r="F3882" i="12"/>
  <c r="G3882" i="12"/>
  <c r="H3882" i="12"/>
  <c r="I3882" i="12"/>
  <c r="J3882" i="12"/>
  <c r="K3882" i="12"/>
  <c r="L3882" i="12"/>
  <c r="M3882" i="12"/>
  <c r="A3883" i="12"/>
  <c r="B3883" i="12"/>
  <c r="D3883" i="12"/>
  <c r="P3883" i="12" s="1"/>
  <c r="E3883" i="12"/>
  <c r="F3883" i="12"/>
  <c r="G3883" i="12"/>
  <c r="H3883" i="12"/>
  <c r="I3883" i="12"/>
  <c r="J3883" i="12"/>
  <c r="K3883" i="12"/>
  <c r="L3883" i="12"/>
  <c r="M3883" i="12"/>
  <c r="A3884" i="12"/>
  <c r="B3884" i="12"/>
  <c r="D3884" i="12"/>
  <c r="P3884" i="12" s="1"/>
  <c r="E3884" i="12"/>
  <c r="F3884" i="12"/>
  <c r="G3884" i="12"/>
  <c r="H3884" i="12"/>
  <c r="I3884" i="12"/>
  <c r="J3884" i="12"/>
  <c r="K3884" i="12"/>
  <c r="L3884" i="12"/>
  <c r="M3884" i="12"/>
  <c r="A3885" i="12"/>
  <c r="N3885" i="12" s="1"/>
  <c r="B3885" i="12"/>
  <c r="D3885" i="12"/>
  <c r="P3885" i="12" s="1"/>
  <c r="E3885" i="12"/>
  <c r="F3885" i="12"/>
  <c r="G3885" i="12"/>
  <c r="H3885" i="12"/>
  <c r="I3885" i="12"/>
  <c r="J3885" i="12"/>
  <c r="K3885" i="12"/>
  <c r="L3885" i="12"/>
  <c r="M3885" i="12"/>
  <c r="A3886" i="12"/>
  <c r="N3886" i="12" s="1"/>
  <c r="B3886" i="12"/>
  <c r="D3886" i="12"/>
  <c r="P3886" i="12" s="1"/>
  <c r="E3886" i="12"/>
  <c r="F3886" i="12"/>
  <c r="G3886" i="12"/>
  <c r="H3886" i="12"/>
  <c r="I3886" i="12"/>
  <c r="J3886" i="12"/>
  <c r="K3886" i="12"/>
  <c r="L3886" i="12"/>
  <c r="M3886" i="12"/>
  <c r="A3887" i="12"/>
  <c r="N3887" i="12" s="1"/>
  <c r="B3887" i="12"/>
  <c r="D3887" i="12"/>
  <c r="P3887" i="12" s="1"/>
  <c r="E3887" i="12"/>
  <c r="F3887" i="12"/>
  <c r="G3887" i="12"/>
  <c r="H3887" i="12"/>
  <c r="I3887" i="12"/>
  <c r="J3887" i="12"/>
  <c r="K3887" i="12"/>
  <c r="L3887" i="12"/>
  <c r="M3887" i="12"/>
  <c r="A3888" i="12"/>
  <c r="B3888" i="12"/>
  <c r="D3888" i="12"/>
  <c r="P3888" i="12" s="1"/>
  <c r="E3888" i="12"/>
  <c r="F3888" i="12"/>
  <c r="G3888" i="12"/>
  <c r="H3888" i="12"/>
  <c r="I3888" i="12"/>
  <c r="J3888" i="12"/>
  <c r="K3888" i="12"/>
  <c r="L3888" i="12"/>
  <c r="M3888" i="12"/>
  <c r="A3889" i="12"/>
  <c r="B3889" i="12"/>
  <c r="D3889" i="12"/>
  <c r="P3889" i="12" s="1"/>
  <c r="E3889" i="12"/>
  <c r="F3889" i="12"/>
  <c r="G3889" i="12"/>
  <c r="H3889" i="12"/>
  <c r="I3889" i="12"/>
  <c r="J3889" i="12"/>
  <c r="K3889" i="12"/>
  <c r="L3889" i="12"/>
  <c r="M3889" i="12"/>
  <c r="A3890" i="12"/>
  <c r="B3890" i="12"/>
  <c r="D3890" i="12"/>
  <c r="P3890" i="12" s="1"/>
  <c r="E3890" i="12"/>
  <c r="F3890" i="12"/>
  <c r="G3890" i="12"/>
  <c r="H3890" i="12"/>
  <c r="I3890" i="12"/>
  <c r="J3890" i="12"/>
  <c r="K3890" i="12"/>
  <c r="L3890" i="12"/>
  <c r="M3890" i="12"/>
  <c r="A3891" i="12"/>
  <c r="N3891" i="12" s="1"/>
  <c r="B3891" i="12"/>
  <c r="D3891" i="12"/>
  <c r="P3891" i="12" s="1"/>
  <c r="E3891" i="12"/>
  <c r="F3891" i="12"/>
  <c r="G3891" i="12"/>
  <c r="H3891" i="12"/>
  <c r="I3891" i="12"/>
  <c r="J3891" i="12"/>
  <c r="K3891" i="12"/>
  <c r="L3891" i="12"/>
  <c r="M3891" i="12"/>
  <c r="A3892" i="12"/>
  <c r="O3892" i="12" s="1"/>
  <c r="B3892" i="12"/>
  <c r="D3892" i="12"/>
  <c r="P3892" i="12" s="1"/>
  <c r="E3892" i="12"/>
  <c r="F3892" i="12"/>
  <c r="G3892" i="12"/>
  <c r="H3892" i="12"/>
  <c r="I3892" i="12"/>
  <c r="J3892" i="12"/>
  <c r="K3892" i="12"/>
  <c r="L3892" i="12"/>
  <c r="M3892" i="12"/>
  <c r="A3893" i="12"/>
  <c r="N3893" i="12" s="1"/>
  <c r="B3893" i="12"/>
  <c r="D3893" i="12"/>
  <c r="P3893" i="12" s="1"/>
  <c r="E3893" i="12"/>
  <c r="F3893" i="12"/>
  <c r="G3893" i="12"/>
  <c r="H3893" i="12"/>
  <c r="I3893" i="12"/>
  <c r="J3893" i="12"/>
  <c r="K3893" i="12"/>
  <c r="L3893" i="12"/>
  <c r="M3893" i="12"/>
  <c r="A3894" i="12"/>
  <c r="B3894" i="12"/>
  <c r="D3894" i="12"/>
  <c r="P3894" i="12" s="1"/>
  <c r="E3894" i="12"/>
  <c r="F3894" i="12"/>
  <c r="G3894" i="12"/>
  <c r="H3894" i="12"/>
  <c r="I3894" i="12"/>
  <c r="J3894" i="12"/>
  <c r="K3894" i="12"/>
  <c r="L3894" i="12"/>
  <c r="M3894" i="12"/>
  <c r="A3895" i="12"/>
  <c r="O3895" i="12" s="1"/>
  <c r="B3895" i="12"/>
  <c r="D3895" i="12"/>
  <c r="P3895" i="12" s="1"/>
  <c r="E3895" i="12"/>
  <c r="F3895" i="12"/>
  <c r="G3895" i="12"/>
  <c r="H3895" i="12"/>
  <c r="I3895" i="12"/>
  <c r="J3895" i="12"/>
  <c r="K3895" i="12"/>
  <c r="L3895" i="12"/>
  <c r="M3895" i="12"/>
  <c r="A3896" i="12"/>
  <c r="O3896" i="12" s="1"/>
  <c r="B3896" i="12"/>
  <c r="D3896" i="12"/>
  <c r="P3896" i="12" s="1"/>
  <c r="E3896" i="12"/>
  <c r="F3896" i="12"/>
  <c r="G3896" i="12"/>
  <c r="H3896" i="12"/>
  <c r="I3896" i="12"/>
  <c r="J3896" i="12"/>
  <c r="K3896" i="12"/>
  <c r="L3896" i="12"/>
  <c r="M3896" i="12"/>
  <c r="A3897" i="12"/>
  <c r="B3897" i="12"/>
  <c r="D3897" i="12"/>
  <c r="P3897" i="12" s="1"/>
  <c r="E3897" i="12"/>
  <c r="F3897" i="12"/>
  <c r="G3897" i="12"/>
  <c r="H3897" i="12"/>
  <c r="I3897" i="12"/>
  <c r="J3897" i="12"/>
  <c r="K3897" i="12"/>
  <c r="L3897" i="12"/>
  <c r="M3897" i="12"/>
  <c r="A3898" i="12"/>
  <c r="N3898" i="12" s="1"/>
  <c r="B3898" i="12"/>
  <c r="D3898" i="12"/>
  <c r="P3898" i="12" s="1"/>
  <c r="E3898" i="12"/>
  <c r="F3898" i="12"/>
  <c r="G3898" i="12"/>
  <c r="H3898" i="12"/>
  <c r="I3898" i="12"/>
  <c r="J3898" i="12"/>
  <c r="K3898" i="12"/>
  <c r="L3898" i="12"/>
  <c r="M3898" i="12"/>
  <c r="A3899" i="12"/>
  <c r="N3899" i="12" s="1"/>
  <c r="B3899" i="12"/>
  <c r="D3899" i="12"/>
  <c r="P3899" i="12" s="1"/>
  <c r="E3899" i="12"/>
  <c r="F3899" i="12"/>
  <c r="G3899" i="12"/>
  <c r="H3899" i="12"/>
  <c r="I3899" i="12"/>
  <c r="J3899" i="12"/>
  <c r="K3899" i="12"/>
  <c r="L3899" i="12"/>
  <c r="M3899" i="12"/>
  <c r="A3900" i="12"/>
  <c r="O3900" i="12" s="1"/>
  <c r="B3900" i="12"/>
  <c r="D3900" i="12"/>
  <c r="P3900" i="12" s="1"/>
  <c r="E3900" i="12"/>
  <c r="F3900" i="12"/>
  <c r="G3900" i="12"/>
  <c r="H3900" i="12"/>
  <c r="I3900" i="12"/>
  <c r="J3900" i="12"/>
  <c r="K3900" i="12"/>
  <c r="L3900" i="12"/>
  <c r="M3900" i="12"/>
  <c r="A3901" i="12"/>
  <c r="N3901" i="12" s="1"/>
  <c r="B3901" i="12"/>
  <c r="D3901" i="12"/>
  <c r="P3901" i="12" s="1"/>
  <c r="E3901" i="12"/>
  <c r="F3901" i="12"/>
  <c r="G3901" i="12"/>
  <c r="H3901" i="12"/>
  <c r="I3901" i="12"/>
  <c r="J3901" i="12"/>
  <c r="K3901" i="12"/>
  <c r="L3901" i="12"/>
  <c r="M3901" i="12"/>
  <c r="A3902" i="12"/>
  <c r="B3902" i="12"/>
  <c r="D3902" i="12"/>
  <c r="P3902" i="12" s="1"/>
  <c r="E3902" i="12"/>
  <c r="F3902" i="12"/>
  <c r="G3902" i="12"/>
  <c r="H3902" i="12"/>
  <c r="I3902" i="12"/>
  <c r="J3902" i="12"/>
  <c r="K3902" i="12"/>
  <c r="L3902" i="12"/>
  <c r="M3902" i="12"/>
  <c r="A3903" i="12"/>
  <c r="O3903" i="12" s="1"/>
  <c r="B3903" i="12"/>
  <c r="D3903" i="12"/>
  <c r="P3903" i="12" s="1"/>
  <c r="E3903" i="12"/>
  <c r="F3903" i="12"/>
  <c r="G3903" i="12"/>
  <c r="H3903" i="12"/>
  <c r="I3903" i="12"/>
  <c r="J3903" i="12"/>
  <c r="K3903" i="12"/>
  <c r="L3903" i="12"/>
  <c r="M3903" i="12"/>
  <c r="A3904" i="12"/>
  <c r="N3904" i="12" s="1"/>
  <c r="B3904" i="12"/>
  <c r="D3904" i="12"/>
  <c r="P3904" i="12" s="1"/>
  <c r="E3904" i="12"/>
  <c r="F3904" i="12"/>
  <c r="G3904" i="12"/>
  <c r="H3904" i="12"/>
  <c r="I3904" i="12"/>
  <c r="J3904" i="12"/>
  <c r="K3904" i="12"/>
  <c r="L3904" i="12"/>
  <c r="M3904" i="12"/>
  <c r="A3905" i="12"/>
  <c r="O3905" i="12" s="1"/>
  <c r="B3905" i="12"/>
  <c r="D3905" i="12"/>
  <c r="P3905" i="12" s="1"/>
  <c r="E3905" i="12"/>
  <c r="F3905" i="12"/>
  <c r="G3905" i="12"/>
  <c r="H3905" i="12"/>
  <c r="I3905" i="12"/>
  <c r="J3905" i="12"/>
  <c r="K3905" i="12"/>
  <c r="L3905" i="12"/>
  <c r="M3905" i="12"/>
  <c r="A3906" i="12"/>
  <c r="O3906" i="12" s="1"/>
  <c r="B3906" i="12"/>
  <c r="D3906" i="12"/>
  <c r="P3906" i="12" s="1"/>
  <c r="E3906" i="12"/>
  <c r="F3906" i="12"/>
  <c r="G3906" i="12"/>
  <c r="H3906" i="12"/>
  <c r="I3906" i="12"/>
  <c r="J3906" i="12"/>
  <c r="K3906" i="12"/>
  <c r="L3906" i="12"/>
  <c r="M3906" i="12"/>
  <c r="A3907" i="12"/>
  <c r="N3907" i="12" s="1"/>
  <c r="B3907" i="12"/>
  <c r="D3907" i="12"/>
  <c r="P3907" i="12" s="1"/>
  <c r="E3907" i="12"/>
  <c r="F3907" i="12"/>
  <c r="G3907" i="12"/>
  <c r="H3907" i="12"/>
  <c r="I3907" i="12"/>
  <c r="J3907" i="12"/>
  <c r="K3907" i="12"/>
  <c r="L3907" i="12"/>
  <c r="M3907" i="12"/>
  <c r="A3908" i="12"/>
  <c r="B3908" i="12"/>
  <c r="D3908" i="12"/>
  <c r="P3908" i="12" s="1"/>
  <c r="E3908" i="12"/>
  <c r="F3908" i="12"/>
  <c r="G3908" i="12"/>
  <c r="H3908" i="12"/>
  <c r="I3908" i="12"/>
  <c r="J3908" i="12"/>
  <c r="K3908" i="12"/>
  <c r="L3908" i="12"/>
  <c r="M3908" i="12"/>
  <c r="A3909" i="12"/>
  <c r="N3909" i="12" s="1"/>
  <c r="B3909" i="12"/>
  <c r="D3909" i="12"/>
  <c r="P3909" i="12" s="1"/>
  <c r="E3909" i="12"/>
  <c r="F3909" i="12"/>
  <c r="G3909" i="12"/>
  <c r="H3909" i="12"/>
  <c r="I3909" i="12"/>
  <c r="J3909" i="12"/>
  <c r="K3909" i="12"/>
  <c r="L3909" i="12"/>
  <c r="M3909" i="12"/>
  <c r="A3910" i="12"/>
  <c r="B3910" i="12"/>
  <c r="D3910" i="12"/>
  <c r="P3910" i="12" s="1"/>
  <c r="E3910" i="12"/>
  <c r="F3910" i="12"/>
  <c r="G3910" i="12"/>
  <c r="H3910" i="12"/>
  <c r="I3910" i="12"/>
  <c r="J3910" i="12"/>
  <c r="K3910" i="12"/>
  <c r="L3910" i="12"/>
  <c r="M3910" i="12"/>
  <c r="A3911" i="12"/>
  <c r="B3911" i="12"/>
  <c r="D3911" i="12"/>
  <c r="P3911" i="12" s="1"/>
  <c r="E3911" i="12"/>
  <c r="F3911" i="12"/>
  <c r="G3911" i="12"/>
  <c r="H3911" i="12"/>
  <c r="I3911" i="12"/>
  <c r="J3911" i="12"/>
  <c r="K3911" i="12"/>
  <c r="L3911" i="12"/>
  <c r="M3911" i="12"/>
  <c r="A3912" i="12"/>
  <c r="B3912" i="12"/>
  <c r="D3912" i="12"/>
  <c r="P3912" i="12" s="1"/>
  <c r="E3912" i="12"/>
  <c r="F3912" i="12"/>
  <c r="G3912" i="12"/>
  <c r="H3912" i="12"/>
  <c r="I3912" i="12"/>
  <c r="J3912" i="12"/>
  <c r="K3912" i="12"/>
  <c r="L3912" i="12"/>
  <c r="M3912" i="12"/>
  <c r="A3913" i="12"/>
  <c r="N3913" i="12" s="1"/>
  <c r="B3913" i="12"/>
  <c r="D3913" i="12"/>
  <c r="P3913" i="12" s="1"/>
  <c r="E3913" i="12"/>
  <c r="F3913" i="12"/>
  <c r="G3913" i="12"/>
  <c r="H3913" i="12"/>
  <c r="I3913" i="12"/>
  <c r="J3913" i="12"/>
  <c r="K3913" i="12"/>
  <c r="L3913" i="12"/>
  <c r="M3913" i="12"/>
  <c r="A3914" i="12"/>
  <c r="N3914" i="12" s="1"/>
  <c r="B3914" i="12"/>
  <c r="D3914" i="12"/>
  <c r="P3914" i="12" s="1"/>
  <c r="E3914" i="12"/>
  <c r="F3914" i="12"/>
  <c r="G3914" i="12"/>
  <c r="H3914" i="12"/>
  <c r="I3914" i="12"/>
  <c r="J3914" i="12"/>
  <c r="K3914" i="12"/>
  <c r="L3914" i="12"/>
  <c r="M3914" i="12"/>
  <c r="A3915" i="12"/>
  <c r="B3915" i="12"/>
  <c r="D3915" i="12"/>
  <c r="P3915" i="12" s="1"/>
  <c r="E3915" i="12"/>
  <c r="F3915" i="12"/>
  <c r="G3915" i="12"/>
  <c r="H3915" i="12"/>
  <c r="I3915" i="12"/>
  <c r="J3915" i="12"/>
  <c r="K3915" i="12"/>
  <c r="L3915" i="12"/>
  <c r="M3915" i="12"/>
  <c r="A3916" i="12"/>
  <c r="O3916" i="12" s="1"/>
  <c r="B3916" i="12"/>
  <c r="D3916" i="12"/>
  <c r="P3916" i="12" s="1"/>
  <c r="E3916" i="12"/>
  <c r="F3916" i="12"/>
  <c r="G3916" i="12"/>
  <c r="H3916" i="12"/>
  <c r="I3916" i="12"/>
  <c r="J3916" i="12"/>
  <c r="K3916" i="12"/>
  <c r="L3916" i="12"/>
  <c r="M3916" i="12"/>
  <c r="A3917" i="12"/>
  <c r="B3917" i="12"/>
  <c r="D3917" i="12"/>
  <c r="P3917" i="12" s="1"/>
  <c r="E3917" i="12"/>
  <c r="F3917" i="12"/>
  <c r="G3917" i="12"/>
  <c r="H3917" i="12"/>
  <c r="I3917" i="12"/>
  <c r="J3917" i="12"/>
  <c r="K3917" i="12"/>
  <c r="L3917" i="12"/>
  <c r="M3917" i="12"/>
  <c r="A3918" i="12"/>
  <c r="B3918" i="12"/>
  <c r="D3918" i="12"/>
  <c r="P3918" i="12" s="1"/>
  <c r="E3918" i="12"/>
  <c r="F3918" i="12"/>
  <c r="G3918" i="12"/>
  <c r="H3918" i="12"/>
  <c r="I3918" i="12"/>
  <c r="J3918" i="12"/>
  <c r="K3918" i="12"/>
  <c r="L3918" i="12"/>
  <c r="M3918" i="12"/>
  <c r="A3919" i="12"/>
  <c r="B3919" i="12"/>
  <c r="D3919" i="12"/>
  <c r="P3919" i="12" s="1"/>
  <c r="E3919" i="12"/>
  <c r="F3919" i="12"/>
  <c r="G3919" i="12"/>
  <c r="H3919" i="12"/>
  <c r="I3919" i="12"/>
  <c r="J3919" i="12"/>
  <c r="K3919" i="12"/>
  <c r="L3919" i="12"/>
  <c r="M3919" i="12"/>
  <c r="A3920" i="12"/>
  <c r="N3920" i="12" s="1"/>
  <c r="B3920" i="12"/>
  <c r="D3920" i="12"/>
  <c r="P3920" i="12" s="1"/>
  <c r="E3920" i="12"/>
  <c r="F3920" i="12"/>
  <c r="G3920" i="12"/>
  <c r="H3920" i="12"/>
  <c r="I3920" i="12"/>
  <c r="J3920" i="12"/>
  <c r="K3920" i="12"/>
  <c r="L3920" i="12"/>
  <c r="M3920" i="12"/>
  <c r="A3921" i="12"/>
  <c r="N3921" i="12" s="1"/>
  <c r="B3921" i="12"/>
  <c r="D3921" i="12"/>
  <c r="P3921" i="12" s="1"/>
  <c r="E3921" i="12"/>
  <c r="F3921" i="12"/>
  <c r="G3921" i="12"/>
  <c r="H3921" i="12"/>
  <c r="I3921" i="12"/>
  <c r="J3921" i="12"/>
  <c r="K3921" i="12"/>
  <c r="L3921" i="12"/>
  <c r="M3921" i="12"/>
  <c r="A3922" i="12"/>
  <c r="O3922" i="12" s="1"/>
  <c r="B3922" i="12"/>
  <c r="D3922" i="12"/>
  <c r="P3922" i="12" s="1"/>
  <c r="E3922" i="12"/>
  <c r="F3922" i="12"/>
  <c r="G3922" i="12"/>
  <c r="H3922" i="12"/>
  <c r="I3922" i="12"/>
  <c r="J3922" i="12"/>
  <c r="K3922" i="12"/>
  <c r="L3922" i="12"/>
  <c r="M3922" i="12"/>
  <c r="A3923" i="12"/>
  <c r="O3923" i="12" s="1"/>
  <c r="B3923" i="12"/>
  <c r="D3923" i="12"/>
  <c r="P3923" i="12" s="1"/>
  <c r="E3923" i="12"/>
  <c r="F3923" i="12"/>
  <c r="G3923" i="12"/>
  <c r="H3923" i="12"/>
  <c r="I3923" i="12"/>
  <c r="J3923" i="12"/>
  <c r="K3923" i="12"/>
  <c r="L3923" i="12"/>
  <c r="M3923" i="12"/>
  <c r="A3924" i="12"/>
  <c r="O3924" i="12" s="1"/>
  <c r="B3924" i="12"/>
  <c r="D3924" i="12"/>
  <c r="P3924" i="12" s="1"/>
  <c r="E3924" i="12"/>
  <c r="F3924" i="12"/>
  <c r="G3924" i="12"/>
  <c r="H3924" i="12"/>
  <c r="I3924" i="12"/>
  <c r="J3924" i="12"/>
  <c r="K3924" i="12"/>
  <c r="L3924" i="12"/>
  <c r="M3924" i="12"/>
  <c r="A3925" i="12"/>
  <c r="N3925" i="12" s="1"/>
  <c r="B3925" i="12"/>
  <c r="D3925" i="12"/>
  <c r="P3925" i="12" s="1"/>
  <c r="E3925" i="12"/>
  <c r="F3925" i="12"/>
  <c r="G3925" i="12"/>
  <c r="H3925" i="12"/>
  <c r="I3925" i="12"/>
  <c r="J3925" i="12"/>
  <c r="K3925" i="12"/>
  <c r="L3925" i="12"/>
  <c r="M3925" i="12"/>
  <c r="A3926" i="12"/>
  <c r="N3926" i="12" s="1"/>
  <c r="B3926" i="12"/>
  <c r="D3926" i="12"/>
  <c r="P3926" i="12" s="1"/>
  <c r="E3926" i="12"/>
  <c r="F3926" i="12"/>
  <c r="G3926" i="12"/>
  <c r="H3926" i="12"/>
  <c r="I3926" i="12"/>
  <c r="J3926" i="12"/>
  <c r="K3926" i="12"/>
  <c r="L3926" i="12"/>
  <c r="M3926" i="12"/>
  <c r="A3927" i="12"/>
  <c r="O3927" i="12" s="1"/>
  <c r="B3927" i="12"/>
  <c r="D3927" i="12"/>
  <c r="P3927" i="12" s="1"/>
  <c r="E3927" i="12"/>
  <c r="F3927" i="12"/>
  <c r="G3927" i="12"/>
  <c r="H3927" i="12"/>
  <c r="I3927" i="12"/>
  <c r="J3927" i="12"/>
  <c r="K3927" i="12"/>
  <c r="L3927" i="12"/>
  <c r="M3927" i="12"/>
  <c r="A3928" i="12"/>
  <c r="N3928" i="12" s="1"/>
  <c r="B3928" i="12"/>
  <c r="D3928" i="12"/>
  <c r="P3928" i="12" s="1"/>
  <c r="E3928" i="12"/>
  <c r="F3928" i="12"/>
  <c r="G3928" i="12"/>
  <c r="H3928" i="12"/>
  <c r="I3928" i="12"/>
  <c r="J3928" i="12"/>
  <c r="K3928" i="12"/>
  <c r="L3928" i="12"/>
  <c r="M3928" i="12"/>
  <c r="A3929" i="12"/>
  <c r="N3929" i="12" s="1"/>
  <c r="B3929" i="12"/>
  <c r="D3929" i="12"/>
  <c r="P3929" i="12" s="1"/>
  <c r="E3929" i="12"/>
  <c r="F3929" i="12"/>
  <c r="G3929" i="12"/>
  <c r="H3929" i="12"/>
  <c r="I3929" i="12"/>
  <c r="J3929" i="12"/>
  <c r="K3929" i="12"/>
  <c r="L3929" i="12"/>
  <c r="M3929" i="12"/>
  <c r="A3930" i="12"/>
  <c r="B3930" i="12"/>
  <c r="D3930" i="12"/>
  <c r="P3930" i="12" s="1"/>
  <c r="E3930" i="12"/>
  <c r="F3930" i="12"/>
  <c r="G3930" i="12"/>
  <c r="H3930" i="12"/>
  <c r="I3930" i="12"/>
  <c r="J3930" i="12"/>
  <c r="K3930" i="12"/>
  <c r="L3930" i="12"/>
  <c r="M3930" i="12"/>
  <c r="A3931" i="12"/>
  <c r="B3931" i="12"/>
  <c r="D3931" i="12"/>
  <c r="P3931" i="12" s="1"/>
  <c r="E3931" i="12"/>
  <c r="F3931" i="12"/>
  <c r="G3931" i="12"/>
  <c r="H3931" i="12"/>
  <c r="I3931" i="12"/>
  <c r="J3931" i="12"/>
  <c r="K3931" i="12"/>
  <c r="L3931" i="12"/>
  <c r="M3931" i="12"/>
  <c r="A3932" i="12"/>
  <c r="N3932" i="12" s="1"/>
  <c r="B3932" i="12"/>
  <c r="D3932" i="12"/>
  <c r="P3932" i="12" s="1"/>
  <c r="E3932" i="12"/>
  <c r="F3932" i="12"/>
  <c r="G3932" i="12"/>
  <c r="H3932" i="12"/>
  <c r="I3932" i="12"/>
  <c r="J3932" i="12"/>
  <c r="K3932" i="12"/>
  <c r="L3932" i="12"/>
  <c r="M3932" i="12"/>
  <c r="A3933" i="12"/>
  <c r="B3933" i="12"/>
  <c r="D3933" i="12"/>
  <c r="P3933" i="12" s="1"/>
  <c r="E3933" i="12"/>
  <c r="F3933" i="12"/>
  <c r="G3933" i="12"/>
  <c r="H3933" i="12"/>
  <c r="I3933" i="12"/>
  <c r="J3933" i="12"/>
  <c r="K3933" i="12"/>
  <c r="L3933" i="12"/>
  <c r="M3933" i="12"/>
  <c r="A3934" i="12"/>
  <c r="N3934" i="12" s="1"/>
  <c r="B3934" i="12"/>
  <c r="D3934" i="12"/>
  <c r="P3934" i="12" s="1"/>
  <c r="E3934" i="12"/>
  <c r="F3934" i="12"/>
  <c r="G3934" i="12"/>
  <c r="H3934" i="12"/>
  <c r="I3934" i="12"/>
  <c r="J3934" i="12"/>
  <c r="K3934" i="12"/>
  <c r="L3934" i="12"/>
  <c r="M3934" i="12"/>
  <c r="A3935" i="12"/>
  <c r="O3935" i="12" s="1"/>
  <c r="B3935" i="12"/>
  <c r="D3935" i="12"/>
  <c r="P3935" i="12" s="1"/>
  <c r="E3935" i="12"/>
  <c r="F3935" i="12"/>
  <c r="G3935" i="12"/>
  <c r="H3935" i="12"/>
  <c r="I3935" i="12"/>
  <c r="J3935" i="12"/>
  <c r="K3935" i="12"/>
  <c r="L3935" i="12"/>
  <c r="M3935" i="12"/>
  <c r="A3936" i="12"/>
  <c r="B3936" i="12"/>
  <c r="D3936" i="12"/>
  <c r="P3936" i="12" s="1"/>
  <c r="E3936" i="12"/>
  <c r="F3936" i="12"/>
  <c r="G3936" i="12"/>
  <c r="H3936" i="12"/>
  <c r="I3936" i="12"/>
  <c r="J3936" i="12"/>
  <c r="K3936" i="12"/>
  <c r="L3936" i="12"/>
  <c r="M3936" i="12"/>
  <c r="A3937" i="12"/>
  <c r="N3937" i="12" s="1"/>
  <c r="B3937" i="12"/>
  <c r="D3937" i="12"/>
  <c r="P3937" i="12" s="1"/>
  <c r="E3937" i="12"/>
  <c r="F3937" i="12"/>
  <c r="G3937" i="12"/>
  <c r="H3937" i="12"/>
  <c r="I3937" i="12"/>
  <c r="J3937" i="12"/>
  <c r="K3937" i="12"/>
  <c r="L3937" i="12"/>
  <c r="M3937" i="12"/>
  <c r="A3938" i="12"/>
  <c r="B3938" i="12"/>
  <c r="D3938" i="12"/>
  <c r="P3938" i="12" s="1"/>
  <c r="E3938" i="12"/>
  <c r="F3938" i="12"/>
  <c r="G3938" i="12"/>
  <c r="H3938" i="12"/>
  <c r="I3938" i="12"/>
  <c r="J3938" i="12"/>
  <c r="K3938" i="12"/>
  <c r="L3938" i="12"/>
  <c r="M3938" i="12"/>
  <c r="A3939" i="12"/>
  <c r="B3939" i="12"/>
  <c r="D3939" i="12"/>
  <c r="P3939" i="12" s="1"/>
  <c r="E3939" i="12"/>
  <c r="F3939" i="12"/>
  <c r="G3939" i="12"/>
  <c r="H3939" i="12"/>
  <c r="I3939" i="12"/>
  <c r="J3939" i="12"/>
  <c r="K3939" i="12"/>
  <c r="L3939" i="12"/>
  <c r="M3939" i="12"/>
  <c r="A3940" i="12"/>
  <c r="O3940" i="12" s="1"/>
  <c r="B3940" i="12"/>
  <c r="D3940" i="12"/>
  <c r="P3940" i="12" s="1"/>
  <c r="E3940" i="12"/>
  <c r="F3940" i="12"/>
  <c r="G3940" i="12"/>
  <c r="H3940" i="12"/>
  <c r="I3940" i="12"/>
  <c r="J3940" i="12"/>
  <c r="K3940" i="12"/>
  <c r="L3940" i="12"/>
  <c r="M3940" i="12"/>
  <c r="A3941" i="12"/>
  <c r="O3941" i="12" s="1"/>
  <c r="B3941" i="12"/>
  <c r="D3941" i="12"/>
  <c r="P3941" i="12" s="1"/>
  <c r="E3941" i="12"/>
  <c r="F3941" i="12"/>
  <c r="G3941" i="12"/>
  <c r="H3941" i="12"/>
  <c r="I3941" i="12"/>
  <c r="J3941" i="12"/>
  <c r="K3941" i="12"/>
  <c r="L3941" i="12"/>
  <c r="M3941" i="12"/>
  <c r="A3942" i="12"/>
  <c r="B3942" i="12"/>
  <c r="D3942" i="12"/>
  <c r="P3942" i="12" s="1"/>
  <c r="E3942" i="12"/>
  <c r="F3942" i="12"/>
  <c r="G3942" i="12"/>
  <c r="H3942" i="12"/>
  <c r="I3942" i="12"/>
  <c r="J3942" i="12"/>
  <c r="K3942" i="12"/>
  <c r="L3942" i="12"/>
  <c r="M3942" i="12"/>
  <c r="A3943" i="12"/>
  <c r="O3943" i="12" s="1"/>
  <c r="B3943" i="12"/>
  <c r="D3943" i="12"/>
  <c r="P3943" i="12" s="1"/>
  <c r="E3943" i="12"/>
  <c r="F3943" i="12"/>
  <c r="G3943" i="12"/>
  <c r="H3943" i="12"/>
  <c r="I3943" i="12"/>
  <c r="J3943" i="12"/>
  <c r="K3943" i="12"/>
  <c r="L3943" i="12"/>
  <c r="M3943" i="12"/>
  <c r="A3944" i="12"/>
  <c r="B3944" i="12"/>
  <c r="D3944" i="12"/>
  <c r="P3944" i="12" s="1"/>
  <c r="E3944" i="12"/>
  <c r="F3944" i="12"/>
  <c r="G3944" i="12"/>
  <c r="H3944" i="12"/>
  <c r="I3944" i="12"/>
  <c r="J3944" i="12"/>
  <c r="K3944" i="12"/>
  <c r="L3944" i="12"/>
  <c r="M3944" i="12"/>
  <c r="A3945" i="12"/>
  <c r="B3945" i="12"/>
  <c r="D3945" i="12"/>
  <c r="P3945" i="12" s="1"/>
  <c r="E3945" i="12"/>
  <c r="F3945" i="12"/>
  <c r="G3945" i="12"/>
  <c r="H3945" i="12"/>
  <c r="I3945" i="12"/>
  <c r="J3945" i="12"/>
  <c r="K3945" i="12"/>
  <c r="L3945" i="12"/>
  <c r="M3945" i="12"/>
  <c r="A3946" i="12"/>
  <c r="B3946" i="12"/>
  <c r="D3946" i="12"/>
  <c r="P3946" i="12" s="1"/>
  <c r="E3946" i="12"/>
  <c r="F3946" i="12"/>
  <c r="G3946" i="12"/>
  <c r="H3946" i="12"/>
  <c r="I3946" i="12"/>
  <c r="J3946" i="12"/>
  <c r="K3946" i="12"/>
  <c r="L3946" i="12"/>
  <c r="M3946" i="12"/>
  <c r="A3947" i="12"/>
  <c r="B3947" i="12"/>
  <c r="D3947" i="12"/>
  <c r="P3947" i="12" s="1"/>
  <c r="E3947" i="12"/>
  <c r="F3947" i="12"/>
  <c r="G3947" i="12"/>
  <c r="H3947" i="12"/>
  <c r="I3947" i="12"/>
  <c r="J3947" i="12"/>
  <c r="K3947" i="12"/>
  <c r="L3947" i="12"/>
  <c r="M3947" i="12"/>
  <c r="A3948" i="12"/>
  <c r="O3948" i="12" s="1"/>
  <c r="B3948" i="12"/>
  <c r="D3948" i="12"/>
  <c r="P3948" i="12" s="1"/>
  <c r="E3948" i="12"/>
  <c r="F3948" i="12"/>
  <c r="G3948" i="12"/>
  <c r="H3948" i="12"/>
  <c r="I3948" i="12"/>
  <c r="J3948" i="12"/>
  <c r="K3948" i="12"/>
  <c r="L3948" i="12"/>
  <c r="M3948" i="12"/>
  <c r="A3949" i="12"/>
  <c r="N3949" i="12" s="1"/>
  <c r="B3949" i="12"/>
  <c r="D3949" i="12"/>
  <c r="P3949" i="12" s="1"/>
  <c r="E3949" i="12"/>
  <c r="F3949" i="12"/>
  <c r="G3949" i="12"/>
  <c r="H3949" i="12"/>
  <c r="I3949" i="12"/>
  <c r="J3949" i="12"/>
  <c r="K3949" i="12"/>
  <c r="L3949" i="12"/>
  <c r="M3949" i="12"/>
  <c r="A3950" i="12"/>
  <c r="B3950" i="12"/>
  <c r="D3950" i="12"/>
  <c r="P3950" i="12" s="1"/>
  <c r="E3950" i="12"/>
  <c r="F3950" i="12"/>
  <c r="G3950" i="12"/>
  <c r="H3950" i="12"/>
  <c r="I3950" i="12"/>
  <c r="J3950" i="12"/>
  <c r="K3950" i="12"/>
  <c r="L3950" i="12"/>
  <c r="M3950" i="12"/>
  <c r="A3951" i="12"/>
  <c r="O3951" i="12" s="1"/>
  <c r="B3951" i="12"/>
  <c r="D3951" i="12"/>
  <c r="P3951" i="12" s="1"/>
  <c r="E3951" i="12"/>
  <c r="F3951" i="12"/>
  <c r="G3951" i="12"/>
  <c r="H3951" i="12"/>
  <c r="I3951" i="12"/>
  <c r="J3951" i="12"/>
  <c r="K3951" i="12"/>
  <c r="L3951" i="12"/>
  <c r="M3951" i="12"/>
  <c r="A3952" i="12"/>
  <c r="B3952" i="12"/>
  <c r="D3952" i="12"/>
  <c r="P3952" i="12" s="1"/>
  <c r="E3952" i="12"/>
  <c r="F3952" i="12"/>
  <c r="G3952" i="12"/>
  <c r="H3952" i="12"/>
  <c r="I3952" i="12"/>
  <c r="J3952" i="12"/>
  <c r="K3952" i="12"/>
  <c r="L3952" i="12"/>
  <c r="M3952" i="12"/>
  <c r="A3953" i="12"/>
  <c r="N3953" i="12" s="1"/>
  <c r="B3953" i="12"/>
  <c r="D3953" i="12"/>
  <c r="P3953" i="12" s="1"/>
  <c r="E3953" i="12"/>
  <c r="F3953" i="12"/>
  <c r="G3953" i="12"/>
  <c r="H3953" i="12"/>
  <c r="I3953" i="12"/>
  <c r="J3953" i="12"/>
  <c r="K3953" i="12"/>
  <c r="L3953" i="12"/>
  <c r="M3953" i="12"/>
  <c r="A3954" i="12"/>
  <c r="O3954" i="12" s="1"/>
  <c r="B3954" i="12"/>
  <c r="D3954" i="12"/>
  <c r="P3954" i="12" s="1"/>
  <c r="E3954" i="12"/>
  <c r="F3954" i="12"/>
  <c r="G3954" i="12"/>
  <c r="H3954" i="12"/>
  <c r="I3954" i="12"/>
  <c r="J3954" i="12"/>
  <c r="K3954" i="12"/>
  <c r="L3954" i="12"/>
  <c r="M3954" i="12"/>
  <c r="A3955" i="12"/>
  <c r="N3955" i="12" s="1"/>
  <c r="B3955" i="12"/>
  <c r="D3955" i="12"/>
  <c r="P3955" i="12" s="1"/>
  <c r="E3955" i="12"/>
  <c r="F3955" i="12"/>
  <c r="G3955" i="12"/>
  <c r="H3955" i="12"/>
  <c r="I3955" i="12"/>
  <c r="J3955" i="12"/>
  <c r="K3955" i="12"/>
  <c r="L3955" i="12"/>
  <c r="M3955" i="12"/>
  <c r="A3956" i="12"/>
  <c r="O3956" i="12" s="1"/>
  <c r="B3956" i="12"/>
  <c r="D3956" i="12"/>
  <c r="P3956" i="12" s="1"/>
  <c r="E3956" i="12"/>
  <c r="F3956" i="12"/>
  <c r="G3956" i="12"/>
  <c r="H3956" i="12"/>
  <c r="I3956" i="12"/>
  <c r="J3956" i="12"/>
  <c r="K3956" i="12"/>
  <c r="L3956" i="12"/>
  <c r="M3956" i="12"/>
  <c r="A3957" i="12"/>
  <c r="B3957" i="12"/>
  <c r="D3957" i="12"/>
  <c r="P3957" i="12" s="1"/>
  <c r="E3957" i="12"/>
  <c r="F3957" i="12"/>
  <c r="G3957" i="12"/>
  <c r="H3957" i="12"/>
  <c r="I3957" i="12"/>
  <c r="J3957" i="12"/>
  <c r="K3957" i="12"/>
  <c r="L3957" i="12"/>
  <c r="M3957" i="12"/>
  <c r="A3958" i="12"/>
  <c r="O3958" i="12" s="1"/>
  <c r="B3958" i="12"/>
  <c r="D3958" i="12"/>
  <c r="P3958" i="12" s="1"/>
  <c r="E3958" i="12"/>
  <c r="F3958" i="12"/>
  <c r="G3958" i="12"/>
  <c r="H3958" i="12"/>
  <c r="I3958" i="12"/>
  <c r="J3958" i="12"/>
  <c r="K3958" i="12"/>
  <c r="L3958" i="12"/>
  <c r="M3958" i="12"/>
  <c r="A3959" i="12"/>
  <c r="O3959" i="12" s="1"/>
  <c r="B3959" i="12"/>
  <c r="D3959" i="12"/>
  <c r="P3959" i="12" s="1"/>
  <c r="E3959" i="12"/>
  <c r="F3959" i="12"/>
  <c r="G3959" i="12"/>
  <c r="H3959" i="12"/>
  <c r="I3959" i="12"/>
  <c r="J3959" i="12"/>
  <c r="K3959" i="12"/>
  <c r="L3959" i="12"/>
  <c r="M3959" i="12"/>
  <c r="A3960" i="12"/>
  <c r="N3960" i="12" s="1"/>
  <c r="B3960" i="12"/>
  <c r="D3960" i="12"/>
  <c r="P3960" i="12" s="1"/>
  <c r="E3960" i="12"/>
  <c r="F3960" i="12"/>
  <c r="G3960" i="12"/>
  <c r="H3960" i="12"/>
  <c r="I3960" i="12"/>
  <c r="J3960" i="12"/>
  <c r="K3960" i="12"/>
  <c r="L3960" i="12"/>
  <c r="M3960" i="12"/>
  <c r="A3961" i="12"/>
  <c r="B3961" i="12"/>
  <c r="D3961" i="12"/>
  <c r="P3961" i="12" s="1"/>
  <c r="E3961" i="12"/>
  <c r="F3961" i="12"/>
  <c r="G3961" i="12"/>
  <c r="H3961" i="12"/>
  <c r="I3961" i="12"/>
  <c r="J3961" i="12"/>
  <c r="K3961" i="12"/>
  <c r="L3961" i="12"/>
  <c r="M3961" i="12"/>
  <c r="A3962" i="12"/>
  <c r="N3962" i="12" s="1"/>
  <c r="B3962" i="12"/>
  <c r="D3962" i="12"/>
  <c r="P3962" i="12" s="1"/>
  <c r="E3962" i="12"/>
  <c r="F3962" i="12"/>
  <c r="G3962" i="12"/>
  <c r="H3962" i="12"/>
  <c r="I3962" i="12"/>
  <c r="J3962" i="12"/>
  <c r="K3962" i="12"/>
  <c r="L3962" i="12"/>
  <c r="M3962" i="12"/>
  <c r="A3963" i="12"/>
  <c r="O3963" i="12" s="1"/>
  <c r="B3963" i="12"/>
  <c r="D3963" i="12"/>
  <c r="P3963" i="12" s="1"/>
  <c r="E3963" i="12"/>
  <c r="F3963" i="12"/>
  <c r="G3963" i="12"/>
  <c r="H3963" i="12"/>
  <c r="I3963" i="12"/>
  <c r="J3963" i="12"/>
  <c r="K3963" i="12"/>
  <c r="L3963" i="12"/>
  <c r="M3963" i="12"/>
  <c r="A3964" i="12"/>
  <c r="N3964" i="12" s="1"/>
  <c r="B3964" i="12"/>
  <c r="D3964" i="12"/>
  <c r="P3964" i="12" s="1"/>
  <c r="E3964" i="12"/>
  <c r="F3964" i="12"/>
  <c r="G3964" i="12"/>
  <c r="H3964" i="12"/>
  <c r="I3964" i="12"/>
  <c r="J3964" i="12"/>
  <c r="K3964" i="12"/>
  <c r="L3964" i="12"/>
  <c r="M3964" i="12"/>
  <c r="A3965" i="12"/>
  <c r="B3965" i="12"/>
  <c r="D3965" i="12"/>
  <c r="P3965" i="12" s="1"/>
  <c r="E3965" i="12"/>
  <c r="F3965" i="12"/>
  <c r="G3965" i="12"/>
  <c r="H3965" i="12"/>
  <c r="I3965" i="12"/>
  <c r="J3965" i="12"/>
  <c r="K3965" i="12"/>
  <c r="L3965" i="12"/>
  <c r="M3965" i="12"/>
  <c r="A3966" i="12"/>
  <c r="O3966" i="12" s="1"/>
  <c r="B3966" i="12"/>
  <c r="D3966" i="12"/>
  <c r="P3966" i="12" s="1"/>
  <c r="E3966" i="12"/>
  <c r="F3966" i="12"/>
  <c r="G3966" i="12"/>
  <c r="H3966" i="12"/>
  <c r="I3966" i="12"/>
  <c r="J3966" i="12"/>
  <c r="K3966" i="12"/>
  <c r="L3966" i="12"/>
  <c r="M3966" i="12"/>
  <c r="A3967" i="12"/>
  <c r="N3967" i="12" s="1"/>
  <c r="B3967" i="12"/>
  <c r="D3967" i="12"/>
  <c r="P3967" i="12" s="1"/>
  <c r="E3967" i="12"/>
  <c r="F3967" i="12"/>
  <c r="G3967" i="12"/>
  <c r="H3967" i="12"/>
  <c r="I3967" i="12"/>
  <c r="J3967" i="12"/>
  <c r="K3967" i="12"/>
  <c r="L3967" i="12"/>
  <c r="M3967" i="12"/>
  <c r="A3968" i="12"/>
  <c r="B3968" i="12"/>
  <c r="D3968" i="12"/>
  <c r="P3968" i="12" s="1"/>
  <c r="E3968" i="12"/>
  <c r="F3968" i="12"/>
  <c r="G3968" i="12"/>
  <c r="H3968" i="12"/>
  <c r="I3968" i="12"/>
  <c r="J3968" i="12"/>
  <c r="K3968" i="12"/>
  <c r="L3968" i="12"/>
  <c r="M3968" i="12"/>
  <c r="A3969" i="12"/>
  <c r="B3969" i="12"/>
  <c r="D3969" i="12"/>
  <c r="P3969" i="12" s="1"/>
  <c r="E3969" i="12"/>
  <c r="F3969" i="12"/>
  <c r="G3969" i="12"/>
  <c r="H3969" i="12"/>
  <c r="I3969" i="12"/>
  <c r="J3969" i="12"/>
  <c r="K3969" i="12"/>
  <c r="L3969" i="12"/>
  <c r="M3969" i="12"/>
  <c r="A3970" i="12"/>
  <c r="B3970" i="12"/>
  <c r="D3970" i="12"/>
  <c r="P3970" i="12" s="1"/>
  <c r="E3970" i="12"/>
  <c r="F3970" i="12"/>
  <c r="G3970" i="12"/>
  <c r="H3970" i="12"/>
  <c r="I3970" i="12"/>
  <c r="J3970" i="12"/>
  <c r="K3970" i="12"/>
  <c r="L3970" i="12"/>
  <c r="M3970" i="12"/>
  <c r="A3971" i="12"/>
  <c r="B3971" i="12"/>
  <c r="D3971" i="12"/>
  <c r="P3971" i="12" s="1"/>
  <c r="E3971" i="12"/>
  <c r="F3971" i="12"/>
  <c r="G3971" i="12"/>
  <c r="H3971" i="12"/>
  <c r="I3971" i="12"/>
  <c r="J3971" i="12"/>
  <c r="K3971" i="12"/>
  <c r="L3971" i="12"/>
  <c r="M3971" i="12"/>
  <c r="A3972" i="12"/>
  <c r="O3972" i="12" s="1"/>
  <c r="B3972" i="12"/>
  <c r="D3972" i="12"/>
  <c r="P3972" i="12" s="1"/>
  <c r="E3972" i="12"/>
  <c r="F3972" i="12"/>
  <c r="G3972" i="12"/>
  <c r="H3972" i="12"/>
  <c r="I3972" i="12"/>
  <c r="J3972" i="12"/>
  <c r="K3972" i="12"/>
  <c r="L3972" i="12"/>
  <c r="M3972" i="12"/>
  <c r="A3973" i="12"/>
  <c r="N3973" i="12" s="1"/>
  <c r="B3973" i="12"/>
  <c r="D3973" i="12"/>
  <c r="P3973" i="12" s="1"/>
  <c r="E3973" i="12"/>
  <c r="F3973" i="12"/>
  <c r="G3973" i="12"/>
  <c r="H3973" i="12"/>
  <c r="I3973" i="12"/>
  <c r="J3973" i="12"/>
  <c r="K3973" i="12"/>
  <c r="L3973" i="12"/>
  <c r="M3973" i="12"/>
  <c r="A3974" i="12"/>
  <c r="B3974" i="12"/>
  <c r="D3974" i="12"/>
  <c r="P3974" i="12" s="1"/>
  <c r="E3974" i="12"/>
  <c r="F3974" i="12"/>
  <c r="G3974" i="12"/>
  <c r="H3974" i="12"/>
  <c r="I3974" i="12"/>
  <c r="J3974" i="12"/>
  <c r="K3974" i="12"/>
  <c r="L3974" i="12"/>
  <c r="M3974" i="12"/>
  <c r="A3975" i="12"/>
  <c r="B3975" i="12"/>
  <c r="D3975" i="12"/>
  <c r="P3975" i="12" s="1"/>
  <c r="E3975" i="12"/>
  <c r="F3975" i="12"/>
  <c r="G3975" i="12"/>
  <c r="H3975" i="12"/>
  <c r="I3975" i="12"/>
  <c r="J3975" i="12"/>
  <c r="K3975" i="12"/>
  <c r="L3975" i="12"/>
  <c r="M3975" i="12"/>
  <c r="A3976" i="12"/>
  <c r="B3976" i="12"/>
  <c r="D3976" i="12"/>
  <c r="P3976" i="12" s="1"/>
  <c r="E3976" i="12"/>
  <c r="F3976" i="12"/>
  <c r="G3976" i="12"/>
  <c r="H3976" i="12"/>
  <c r="I3976" i="12"/>
  <c r="J3976" i="12"/>
  <c r="K3976" i="12"/>
  <c r="L3976" i="12"/>
  <c r="M3976" i="12"/>
  <c r="A3977" i="12"/>
  <c r="B3977" i="12"/>
  <c r="D3977" i="12"/>
  <c r="P3977" i="12" s="1"/>
  <c r="E3977" i="12"/>
  <c r="F3977" i="12"/>
  <c r="G3977" i="12"/>
  <c r="H3977" i="12"/>
  <c r="I3977" i="12"/>
  <c r="J3977" i="12"/>
  <c r="K3977" i="12"/>
  <c r="L3977" i="12"/>
  <c r="M3977" i="12"/>
  <c r="A3978" i="12"/>
  <c r="O3978" i="12" s="1"/>
  <c r="B3978" i="12"/>
  <c r="D3978" i="12"/>
  <c r="P3978" i="12" s="1"/>
  <c r="E3978" i="12"/>
  <c r="F3978" i="12"/>
  <c r="G3978" i="12"/>
  <c r="H3978" i="12"/>
  <c r="I3978" i="12"/>
  <c r="J3978" i="12"/>
  <c r="K3978" i="12"/>
  <c r="L3978" i="12"/>
  <c r="M3978" i="12"/>
  <c r="A3979" i="12"/>
  <c r="N3979" i="12" s="1"/>
  <c r="B3979" i="12"/>
  <c r="D3979" i="12"/>
  <c r="P3979" i="12" s="1"/>
  <c r="E3979" i="12"/>
  <c r="F3979" i="12"/>
  <c r="G3979" i="12"/>
  <c r="H3979" i="12"/>
  <c r="I3979" i="12"/>
  <c r="J3979" i="12"/>
  <c r="K3979" i="12"/>
  <c r="L3979" i="12"/>
  <c r="M3979" i="12"/>
  <c r="A3980" i="12"/>
  <c r="B3980" i="12"/>
  <c r="D3980" i="12"/>
  <c r="P3980" i="12" s="1"/>
  <c r="E3980" i="12"/>
  <c r="F3980" i="12"/>
  <c r="G3980" i="12"/>
  <c r="H3980" i="12"/>
  <c r="I3980" i="12"/>
  <c r="J3980" i="12"/>
  <c r="K3980" i="12"/>
  <c r="L3980" i="12"/>
  <c r="M3980" i="12"/>
  <c r="A3981" i="12"/>
  <c r="B3981" i="12"/>
  <c r="D3981" i="12"/>
  <c r="P3981" i="12" s="1"/>
  <c r="E3981" i="12"/>
  <c r="F3981" i="12"/>
  <c r="G3981" i="12"/>
  <c r="H3981" i="12"/>
  <c r="I3981" i="12"/>
  <c r="J3981" i="12"/>
  <c r="K3981" i="12"/>
  <c r="L3981" i="12"/>
  <c r="M3981" i="12"/>
  <c r="A3982" i="12"/>
  <c r="B3982" i="12"/>
  <c r="D3982" i="12"/>
  <c r="P3982" i="12" s="1"/>
  <c r="E3982" i="12"/>
  <c r="F3982" i="12"/>
  <c r="G3982" i="12"/>
  <c r="H3982" i="12"/>
  <c r="I3982" i="12"/>
  <c r="J3982" i="12"/>
  <c r="K3982" i="12"/>
  <c r="L3982" i="12"/>
  <c r="M3982" i="12"/>
  <c r="A3983" i="12"/>
  <c r="O3983" i="12" s="1"/>
  <c r="B3983" i="12"/>
  <c r="D3983" i="12"/>
  <c r="P3983" i="12" s="1"/>
  <c r="E3983" i="12"/>
  <c r="F3983" i="12"/>
  <c r="G3983" i="12"/>
  <c r="H3983" i="12"/>
  <c r="I3983" i="12"/>
  <c r="J3983" i="12"/>
  <c r="K3983" i="12"/>
  <c r="L3983" i="12"/>
  <c r="M3983" i="12"/>
  <c r="A3984" i="12"/>
  <c r="N3984" i="12" s="1"/>
  <c r="B3984" i="12"/>
  <c r="D3984" i="12"/>
  <c r="P3984" i="12" s="1"/>
  <c r="E3984" i="12"/>
  <c r="F3984" i="12"/>
  <c r="G3984" i="12"/>
  <c r="H3984" i="12"/>
  <c r="I3984" i="12"/>
  <c r="J3984" i="12"/>
  <c r="K3984" i="12"/>
  <c r="L3984" i="12"/>
  <c r="M3984" i="12"/>
  <c r="A3985" i="12"/>
  <c r="B3985" i="12"/>
  <c r="D3985" i="12"/>
  <c r="P3985" i="12" s="1"/>
  <c r="E3985" i="12"/>
  <c r="F3985" i="12"/>
  <c r="G3985" i="12"/>
  <c r="H3985" i="12"/>
  <c r="I3985" i="12"/>
  <c r="J3985" i="12"/>
  <c r="K3985" i="12"/>
  <c r="L3985" i="12"/>
  <c r="M3985" i="12"/>
  <c r="A3986" i="12"/>
  <c r="B3986" i="12"/>
  <c r="D3986" i="12"/>
  <c r="P3986" i="12" s="1"/>
  <c r="E3986" i="12"/>
  <c r="F3986" i="12"/>
  <c r="G3986" i="12"/>
  <c r="H3986" i="12"/>
  <c r="I3986" i="12"/>
  <c r="J3986" i="12"/>
  <c r="K3986" i="12"/>
  <c r="L3986" i="12"/>
  <c r="M3986" i="12"/>
  <c r="A3987" i="12"/>
  <c r="B3987" i="12"/>
  <c r="D3987" i="12"/>
  <c r="P3987" i="12" s="1"/>
  <c r="E3987" i="12"/>
  <c r="F3987" i="12"/>
  <c r="G3987" i="12"/>
  <c r="H3987" i="12"/>
  <c r="I3987" i="12"/>
  <c r="J3987" i="12"/>
  <c r="K3987" i="12"/>
  <c r="L3987" i="12"/>
  <c r="M3987" i="12"/>
  <c r="A3988" i="12"/>
  <c r="B3988" i="12"/>
  <c r="D3988" i="12"/>
  <c r="P3988" i="12" s="1"/>
  <c r="E3988" i="12"/>
  <c r="F3988" i="12"/>
  <c r="G3988" i="12"/>
  <c r="H3988" i="12"/>
  <c r="I3988" i="12"/>
  <c r="J3988" i="12"/>
  <c r="K3988" i="12"/>
  <c r="L3988" i="12"/>
  <c r="M3988" i="12"/>
  <c r="A3989" i="12"/>
  <c r="B3989" i="12"/>
  <c r="D3989" i="12"/>
  <c r="P3989" i="12" s="1"/>
  <c r="E3989" i="12"/>
  <c r="F3989" i="12"/>
  <c r="G3989" i="12"/>
  <c r="H3989" i="12"/>
  <c r="I3989" i="12"/>
  <c r="J3989" i="12"/>
  <c r="K3989" i="12"/>
  <c r="L3989" i="12"/>
  <c r="M3989" i="12"/>
  <c r="A3990" i="12"/>
  <c r="N3990" i="12" s="1"/>
  <c r="B3990" i="12"/>
  <c r="D3990" i="12"/>
  <c r="P3990" i="12" s="1"/>
  <c r="E3990" i="12"/>
  <c r="F3990" i="12"/>
  <c r="G3990" i="12"/>
  <c r="H3990" i="12"/>
  <c r="I3990" i="12"/>
  <c r="J3990" i="12"/>
  <c r="K3990" i="12"/>
  <c r="L3990" i="12"/>
  <c r="M3990" i="12"/>
  <c r="A3991" i="12"/>
  <c r="B3991" i="12"/>
  <c r="D3991" i="12"/>
  <c r="P3991" i="12" s="1"/>
  <c r="E3991" i="12"/>
  <c r="F3991" i="12"/>
  <c r="G3991" i="12"/>
  <c r="H3991" i="12"/>
  <c r="I3991" i="12"/>
  <c r="J3991" i="12"/>
  <c r="K3991" i="12"/>
  <c r="L3991" i="12"/>
  <c r="M3991" i="12"/>
  <c r="A3992" i="12"/>
  <c r="B3992" i="12"/>
  <c r="D3992" i="12"/>
  <c r="P3992" i="12" s="1"/>
  <c r="E3992" i="12"/>
  <c r="F3992" i="12"/>
  <c r="G3992" i="12"/>
  <c r="H3992" i="12"/>
  <c r="I3992" i="12"/>
  <c r="J3992" i="12"/>
  <c r="K3992" i="12"/>
  <c r="L3992" i="12"/>
  <c r="M3992" i="12"/>
  <c r="A3993" i="12"/>
  <c r="O3993" i="12" s="1"/>
  <c r="B3993" i="12"/>
  <c r="D3993" i="12"/>
  <c r="P3993" i="12" s="1"/>
  <c r="E3993" i="12"/>
  <c r="F3993" i="12"/>
  <c r="G3993" i="12"/>
  <c r="H3993" i="12"/>
  <c r="I3993" i="12"/>
  <c r="J3993" i="12"/>
  <c r="K3993" i="12"/>
  <c r="L3993" i="12"/>
  <c r="M3993" i="12"/>
  <c r="A3994" i="12"/>
  <c r="B3994" i="12"/>
  <c r="D3994" i="12"/>
  <c r="P3994" i="12" s="1"/>
  <c r="E3994" i="12"/>
  <c r="F3994" i="12"/>
  <c r="G3994" i="12"/>
  <c r="H3994" i="12"/>
  <c r="I3994" i="12"/>
  <c r="J3994" i="12"/>
  <c r="K3994" i="12"/>
  <c r="L3994" i="12"/>
  <c r="M3994" i="12"/>
  <c r="A3995" i="12"/>
  <c r="N3995" i="12" s="1"/>
  <c r="B3995" i="12"/>
  <c r="D3995" i="12"/>
  <c r="P3995" i="12" s="1"/>
  <c r="E3995" i="12"/>
  <c r="F3995" i="12"/>
  <c r="G3995" i="12"/>
  <c r="H3995" i="12"/>
  <c r="I3995" i="12"/>
  <c r="J3995" i="12"/>
  <c r="K3995" i="12"/>
  <c r="L3995" i="12"/>
  <c r="M3995" i="12"/>
  <c r="A3996" i="12"/>
  <c r="N3996" i="12" s="1"/>
  <c r="B3996" i="12"/>
  <c r="D3996" i="12"/>
  <c r="P3996" i="12" s="1"/>
  <c r="E3996" i="12"/>
  <c r="F3996" i="12"/>
  <c r="G3996" i="12"/>
  <c r="H3996" i="12"/>
  <c r="I3996" i="12"/>
  <c r="J3996" i="12"/>
  <c r="K3996" i="12"/>
  <c r="L3996" i="12"/>
  <c r="M3996" i="12"/>
  <c r="A3997" i="12"/>
  <c r="O3997" i="12" s="1"/>
  <c r="B3997" i="12"/>
  <c r="D3997" i="12"/>
  <c r="P3997" i="12" s="1"/>
  <c r="E3997" i="12"/>
  <c r="F3997" i="12"/>
  <c r="G3997" i="12"/>
  <c r="H3997" i="12"/>
  <c r="I3997" i="12"/>
  <c r="J3997" i="12"/>
  <c r="K3997" i="12"/>
  <c r="L3997" i="12"/>
  <c r="M3997" i="12"/>
  <c r="A3998" i="12"/>
  <c r="B3998" i="12"/>
  <c r="D3998" i="12"/>
  <c r="P3998" i="12" s="1"/>
  <c r="E3998" i="12"/>
  <c r="F3998" i="12"/>
  <c r="G3998" i="12"/>
  <c r="H3998" i="12"/>
  <c r="I3998" i="12"/>
  <c r="J3998" i="12"/>
  <c r="K3998" i="12"/>
  <c r="L3998" i="12"/>
  <c r="M3998" i="12"/>
  <c r="A3999" i="12"/>
  <c r="B3999" i="12"/>
  <c r="D3999" i="12"/>
  <c r="P3999" i="12" s="1"/>
  <c r="E3999" i="12"/>
  <c r="F3999" i="12"/>
  <c r="G3999" i="12"/>
  <c r="H3999" i="12"/>
  <c r="I3999" i="12"/>
  <c r="J3999" i="12"/>
  <c r="K3999" i="12"/>
  <c r="L3999" i="12"/>
  <c r="M3999" i="12"/>
  <c r="A4000" i="12"/>
  <c r="N4000" i="12" s="1"/>
  <c r="B4000" i="12"/>
  <c r="D4000" i="12"/>
  <c r="P4000" i="12" s="1"/>
  <c r="E4000" i="12"/>
  <c r="F4000" i="12"/>
  <c r="G4000" i="12"/>
  <c r="H4000" i="12"/>
  <c r="I4000" i="12"/>
  <c r="J4000" i="12"/>
  <c r="K4000" i="12"/>
  <c r="L4000" i="12"/>
  <c r="M4000" i="12"/>
  <c r="A4001" i="12"/>
  <c r="N4001" i="12" s="1"/>
  <c r="B4001" i="12"/>
  <c r="D4001" i="12"/>
  <c r="P4001" i="12" s="1"/>
  <c r="E4001" i="12"/>
  <c r="F4001" i="12"/>
  <c r="G4001" i="12"/>
  <c r="H4001" i="12"/>
  <c r="I4001" i="12"/>
  <c r="J4001" i="12"/>
  <c r="K4001" i="12"/>
  <c r="L4001" i="12"/>
  <c r="M4001" i="12"/>
  <c r="A4002" i="12"/>
  <c r="B4002" i="12"/>
  <c r="D4002" i="12"/>
  <c r="P4002" i="12" s="1"/>
  <c r="E4002" i="12"/>
  <c r="F4002" i="12"/>
  <c r="G4002" i="12"/>
  <c r="H4002" i="12"/>
  <c r="I4002" i="12"/>
  <c r="J4002" i="12"/>
  <c r="K4002" i="12"/>
  <c r="L4002" i="12"/>
  <c r="M4002" i="12"/>
  <c r="A4003" i="12"/>
  <c r="B4003" i="12"/>
  <c r="D4003" i="12"/>
  <c r="P4003" i="12" s="1"/>
  <c r="E4003" i="12"/>
  <c r="F4003" i="12"/>
  <c r="G4003" i="12"/>
  <c r="H4003" i="12"/>
  <c r="I4003" i="12"/>
  <c r="J4003" i="12"/>
  <c r="K4003" i="12"/>
  <c r="L4003" i="12"/>
  <c r="M4003" i="12"/>
  <c r="A4004" i="12"/>
  <c r="N4004" i="12" s="1"/>
  <c r="B4004" i="12"/>
  <c r="D4004" i="12"/>
  <c r="P4004" i="12" s="1"/>
  <c r="E4004" i="12"/>
  <c r="F4004" i="12"/>
  <c r="G4004" i="12"/>
  <c r="H4004" i="12"/>
  <c r="I4004" i="12"/>
  <c r="J4004" i="12"/>
  <c r="K4004" i="12"/>
  <c r="L4004" i="12"/>
  <c r="M4004" i="12"/>
  <c r="A4005" i="12"/>
  <c r="N4005" i="12" s="1"/>
  <c r="B4005" i="12"/>
  <c r="D4005" i="12"/>
  <c r="P4005" i="12" s="1"/>
  <c r="E4005" i="12"/>
  <c r="F4005" i="12"/>
  <c r="G4005" i="12"/>
  <c r="H4005" i="12"/>
  <c r="I4005" i="12"/>
  <c r="J4005" i="12"/>
  <c r="K4005" i="12"/>
  <c r="L4005" i="12"/>
  <c r="M4005" i="12"/>
  <c r="A4006" i="12"/>
  <c r="B4006" i="12"/>
  <c r="D4006" i="12"/>
  <c r="P4006" i="12" s="1"/>
  <c r="E4006" i="12"/>
  <c r="F4006" i="12"/>
  <c r="G4006" i="12"/>
  <c r="H4006" i="12"/>
  <c r="I4006" i="12"/>
  <c r="J4006" i="12"/>
  <c r="K4006" i="12"/>
  <c r="L4006" i="12"/>
  <c r="M4006" i="12"/>
  <c r="A4007" i="12"/>
  <c r="B4007" i="12"/>
  <c r="D4007" i="12"/>
  <c r="P4007" i="12" s="1"/>
  <c r="E4007" i="12"/>
  <c r="F4007" i="12"/>
  <c r="G4007" i="12"/>
  <c r="H4007" i="12"/>
  <c r="I4007" i="12"/>
  <c r="J4007" i="12"/>
  <c r="K4007" i="12"/>
  <c r="L4007" i="12"/>
  <c r="M4007" i="12"/>
  <c r="A4008" i="12"/>
  <c r="O4008" i="12" s="1"/>
  <c r="B4008" i="12"/>
  <c r="D4008" i="12"/>
  <c r="P4008" i="12" s="1"/>
  <c r="E4008" i="12"/>
  <c r="F4008" i="12"/>
  <c r="G4008" i="12"/>
  <c r="H4008" i="12"/>
  <c r="I4008" i="12"/>
  <c r="J4008" i="12"/>
  <c r="K4008" i="12"/>
  <c r="L4008" i="12"/>
  <c r="M4008" i="12"/>
  <c r="A4009" i="12"/>
  <c r="N4009" i="12" s="1"/>
  <c r="B4009" i="12"/>
  <c r="D4009" i="12"/>
  <c r="P4009" i="12" s="1"/>
  <c r="E4009" i="12"/>
  <c r="F4009" i="12"/>
  <c r="G4009" i="12"/>
  <c r="H4009" i="12"/>
  <c r="I4009" i="12"/>
  <c r="J4009" i="12"/>
  <c r="K4009" i="12"/>
  <c r="L4009" i="12"/>
  <c r="M4009" i="12"/>
  <c r="A4010" i="12"/>
  <c r="B4010" i="12"/>
  <c r="D4010" i="12"/>
  <c r="P4010" i="12" s="1"/>
  <c r="E4010" i="12"/>
  <c r="F4010" i="12"/>
  <c r="G4010" i="12"/>
  <c r="H4010" i="12"/>
  <c r="I4010" i="12"/>
  <c r="J4010" i="12"/>
  <c r="K4010" i="12"/>
  <c r="L4010" i="12"/>
  <c r="M4010" i="12"/>
  <c r="A4011" i="12"/>
  <c r="O4011" i="12" s="1"/>
  <c r="B4011" i="12"/>
  <c r="D4011" i="12"/>
  <c r="P4011" i="12" s="1"/>
  <c r="E4011" i="12"/>
  <c r="F4011" i="12"/>
  <c r="G4011" i="12"/>
  <c r="H4011" i="12"/>
  <c r="I4011" i="12"/>
  <c r="J4011" i="12"/>
  <c r="K4011" i="12"/>
  <c r="L4011" i="12"/>
  <c r="M4011" i="12"/>
  <c r="A4012" i="12"/>
  <c r="N4012" i="12" s="1"/>
  <c r="B4012" i="12"/>
  <c r="D4012" i="12"/>
  <c r="P4012" i="12" s="1"/>
  <c r="E4012" i="12"/>
  <c r="F4012" i="12"/>
  <c r="G4012" i="12"/>
  <c r="H4012" i="12"/>
  <c r="I4012" i="12"/>
  <c r="J4012" i="12"/>
  <c r="K4012" i="12"/>
  <c r="L4012" i="12"/>
  <c r="M4012" i="12"/>
  <c r="A4013" i="12"/>
  <c r="O4013" i="12" s="1"/>
  <c r="B4013" i="12"/>
  <c r="D4013" i="12"/>
  <c r="P4013" i="12" s="1"/>
  <c r="E4013" i="12"/>
  <c r="F4013" i="12"/>
  <c r="G4013" i="12"/>
  <c r="H4013" i="12"/>
  <c r="I4013" i="12"/>
  <c r="J4013" i="12"/>
  <c r="K4013" i="12"/>
  <c r="L4013" i="12"/>
  <c r="M4013" i="12"/>
  <c r="A4014" i="12"/>
  <c r="B4014" i="12"/>
  <c r="D4014" i="12"/>
  <c r="P4014" i="12" s="1"/>
  <c r="E4014" i="12"/>
  <c r="F4014" i="12"/>
  <c r="G4014" i="12"/>
  <c r="H4014" i="12"/>
  <c r="I4014" i="12"/>
  <c r="J4014" i="12"/>
  <c r="K4014" i="12"/>
  <c r="L4014" i="12"/>
  <c r="M4014" i="12"/>
  <c r="A4015" i="12"/>
  <c r="O4015" i="12" s="1"/>
  <c r="B4015" i="12"/>
  <c r="D4015" i="12"/>
  <c r="P4015" i="12" s="1"/>
  <c r="E4015" i="12"/>
  <c r="F4015" i="12"/>
  <c r="G4015" i="12"/>
  <c r="H4015" i="12"/>
  <c r="I4015" i="12"/>
  <c r="J4015" i="12"/>
  <c r="K4015" i="12"/>
  <c r="L4015" i="12"/>
  <c r="M4015" i="12"/>
  <c r="A4016" i="12"/>
  <c r="B4016" i="12"/>
  <c r="D4016" i="12"/>
  <c r="P4016" i="12" s="1"/>
  <c r="E4016" i="12"/>
  <c r="F4016" i="12"/>
  <c r="G4016" i="12"/>
  <c r="H4016" i="12"/>
  <c r="I4016" i="12"/>
  <c r="J4016" i="12"/>
  <c r="K4016" i="12"/>
  <c r="L4016" i="12"/>
  <c r="M4016" i="12"/>
  <c r="A4017" i="12"/>
  <c r="N4017" i="12" s="1"/>
  <c r="B4017" i="12"/>
  <c r="D4017" i="12"/>
  <c r="P4017" i="12" s="1"/>
  <c r="E4017" i="12"/>
  <c r="F4017" i="12"/>
  <c r="G4017" i="12"/>
  <c r="H4017" i="12"/>
  <c r="I4017" i="12"/>
  <c r="J4017" i="12"/>
  <c r="K4017" i="12"/>
  <c r="L4017" i="12"/>
  <c r="M4017" i="12"/>
  <c r="A4018" i="12"/>
  <c r="N4018" i="12" s="1"/>
  <c r="B4018" i="12"/>
  <c r="D4018" i="12"/>
  <c r="P4018" i="12" s="1"/>
  <c r="E4018" i="12"/>
  <c r="F4018" i="12"/>
  <c r="G4018" i="12"/>
  <c r="H4018" i="12"/>
  <c r="I4018" i="12"/>
  <c r="J4018" i="12"/>
  <c r="K4018" i="12"/>
  <c r="L4018" i="12"/>
  <c r="M4018" i="12"/>
  <c r="A4019" i="12"/>
  <c r="O4019" i="12" s="1"/>
  <c r="B4019" i="12"/>
  <c r="D4019" i="12"/>
  <c r="P4019" i="12" s="1"/>
  <c r="E4019" i="12"/>
  <c r="F4019" i="12"/>
  <c r="G4019" i="12"/>
  <c r="H4019" i="12"/>
  <c r="I4019" i="12"/>
  <c r="J4019" i="12"/>
  <c r="K4019" i="12"/>
  <c r="L4019" i="12"/>
  <c r="M4019" i="12"/>
  <c r="A4020" i="12"/>
  <c r="B4020" i="12"/>
  <c r="D4020" i="12"/>
  <c r="P4020" i="12" s="1"/>
  <c r="E4020" i="12"/>
  <c r="F4020" i="12"/>
  <c r="G4020" i="12"/>
  <c r="H4020" i="12"/>
  <c r="I4020" i="12"/>
  <c r="J4020" i="12"/>
  <c r="K4020" i="12"/>
  <c r="L4020" i="12"/>
  <c r="M4020" i="12"/>
  <c r="A4021" i="12"/>
  <c r="B4021" i="12"/>
  <c r="D4021" i="12"/>
  <c r="P4021" i="12" s="1"/>
  <c r="E4021" i="12"/>
  <c r="F4021" i="12"/>
  <c r="G4021" i="12"/>
  <c r="H4021" i="12"/>
  <c r="I4021" i="12"/>
  <c r="J4021" i="12"/>
  <c r="K4021" i="12"/>
  <c r="L4021" i="12"/>
  <c r="M4021" i="12"/>
  <c r="A4022" i="12"/>
  <c r="N4022" i="12" s="1"/>
  <c r="B4022" i="12"/>
  <c r="D4022" i="12"/>
  <c r="P4022" i="12" s="1"/>
  <c r="E4022" i="12"/>
  <c r="F4022" i="12"/>
  <c r="G4022" i="12"/>
  <c r="H4022" i="12"/>
  <c r="I4022" i="12"/>
  <c r="J4022" i="12"/>
  <c r="K4022" i="12"/>
  <c r="L4022" i="12"/>
  <c r="M4022" i="12"/>
  <c r="A4023" i="12"/>
  <c r="B4023" i="12"/>
  <c r="D4023" i="12"/>
  <c r="P4023" i="12" s="1"/>
  <c r="E4023" i="12"/>
  <c r="F4023" i="12"/>
  <c r="G4023" i="12"/>
  <c r="H4023" i="12"/>
  <c r="I4023" i="12"/>
  <c r="J4023" i="12"/>
  <c r="K4023" i="12"/>
  <c r="L4023" i="12"/>
  <c r="M4023" i="12"/>
  <c r="A4024" i="12"/>
  <c r="O4024" i="12" s="1"/>
  <c r="B4024" i="12"/>
  <c r="D4024" i="12"/>
  <c r="P4024" i="12" s="1"/>
  <c r="E4024" i="12"/>
  <c r="F4024" i="12"/>
  <c r="G4024" i="12"/>
  <c r="H4024" i="12"/>
  <c r="I4024" i="12"/>
  <c r="J4024" i="12"/>
  <c r="K4024" i="12"/>
  <c r="L4024" i="12"/>
  <c r="M4024" i="12"/>
  <c r="A4025" i="12"/>
  <c r="N4025" i="12" s="1"/>
  <c r="B4025" i="12"/>
  <c r="D4025" i="12"/>
  <c r="P4025" i="12" s="1"/>
  <c r="E4025" i="12"/>
  <c r="F4025" i="12"/>
  <c r="G4025" i="12"/>
  <c r="H4025" i="12"/>
  <c r="I4025" i="12"/>
  <c r="J4025" i="12"/>
  <c r="K4025" i="12"/>
  <c r="L4025" i="12"/>
  <c r="M4025" i="12"/>
  <c r="A4026" i="12"/>
  <c r="O4026" i="12" s="1"/>
  <c r="B4026" i="12"/>
  <c r="D4026" i="12"/>
  <c r="P4026" i="12" s="1"/>
  <c r="E4026" i="12"/>
  <c r="F4026" i="12"/>
  <c r="G4026" i="12"/>
  <c r="H4026" i="12"/>
  <c r="I4026" i="12"/>
  <c r="J4026" i="12"/>
  <c r="K4026" i="12"/>
  <c r="L4026" i="12"/>
  <c r="M4026" i="12"/>
  <c r="A4027" i="12"/>
  <c r="B4027" i="12"/>
  <c r="D4027" i="12"/>
  <c r="P4027" i="12" s="1"/>
  <c r="E4027" i="12"/>
  <c r="F4027" i="12"/>
  <c r="G4027" i="12"/>
  <c r="H4027" i="12"/>
  <c r="I4027" i="12"/>
  <c r="J4027" i="12"/>
  <c r="K4027" i="12"/>
  <c r="L4027" i="12"/>
  <c r="M4027" i="12"/>
  <c r="A4028" i="12"/>
  <c r="B4028" i="12"/>
  <c r="D4028" i="12"/>
  <c r="P4028" i="12" s="1"/>
  <c r="E4028" i="12"/>
  <c r="F4028" i="12"/>
  <c r="G4028" i="12"/>
  <c r="H4028" i="12"/>
  <c r="I4028" i="12"/>
  <c r="J4028" i="12"/>
  <c r="K4028" i="12"/>
  <c r="L4028" i="12"/>
  <c r="M4028" i="12"/>
  <c r="A4029" i="12"/>
  <c r="O4029" i="12" s="1"/>
  <c r="B4029" i="12"/>
  <c r="D4029" i="12"/>
  <c r="P4029" i="12" s="1"/>
  <c r="E4029" i="12"/>
  <c r="F4029" i="12"/>
  <c r="G4029" i="12"/>
  <c r="H4029" i="12"/>
  <c r="I4029" i="12"/>
  <c r="J4029" i="12"/>
  <c r="K4029" i="12"/>
  <c r="L4029" i="12"/>
  <c r="M4029" i="12"/>
  <c r="A4030" i="12"/>
  <c r="B4030" i="12"/>
  <c r="D4030" i="12"/>
  <c r="P4030" i="12" s="1"/>
  <c r="E4030" i="12"/>
  <c r="F4030" i="12"/>
  <c r="G4030" i="12"/>
  <c r="H4030" i="12"/>
  <c r="I4030" i="12"/>
  <c r="J4030" i="12"/>
  <c r="K4030" i="12"/>
  <c r="L4030" i="12"/>
  <c r="M4030" i="12"/>
  <c r="A4031" i="12"/>
  <c r="O4031" i="12" s="1"/>
  <c r="B4031" i="12"/>
  <c r="D4031" i="12"/>
  <c r="P4031" i="12" s="1"/>
  <c r="E4031" i="12"/>
  <c r="F4031" i="12"/>
  <c r="G4031" i="12"/>
  <c r="H4031" i="12"/>
  <c r="I4031" i="12"/>
  <c r="J4031" i="12"/>
  <c r="K4031" i="12"/>
  <c r="L4031" i="12"/>
  <c r="M4031" i="12"/>
  <c r="A4032" i="12"/>
  <c r="N4032" i="12" s="1"/>
  <c r="B4032" i="12"/>
  <c r="D4032" i="12"/>
  <c r="P4032" i="12" s="1"/>
  <c r="E4032" i="12"/>
  <c r="F4032" i="12"/>
  <c r="G4032" i="12"/>
  <c r="H4032" i="12"/>
  <c r="I4032" i="12"/>
  <c r="J4032" i="12"/>
  <c r="K4032" i="12"/>
  <c r="L4032" i="12"/>
  <c r="M4032" i="12"/>
  <c r="A4033" i="12"/>
  <c r="B4033" i="12"/>
  <c r="D4033" i="12"/>
  <c r="P4033" i="12" s="1"/>
  <c r="E4033" i="12"/>
  <c r="F4033" i="12"/>
  <c r="G4033" i="12"/>
  <c r="H4033" i="12"/>
  <c r="I4033" i="12"/>
  <c r="J4033" i="12"/>
  <c r="K4033" i="12"/>
  <c r="L4033" i="12"/>
  <c r="M4033" i="12"/>
  <c r="A4034" i="12"/>
  <c r="N4034" i="12" s="1"/>
  <c r="B4034" i="12"/>
  <c r="D4034" i="12"/>
  <c r="P4034" i="12" s="1"/>
  <c r="E4034" i="12"/>
  <c r="F4034" i="12"/>
  <c r="G4034" i="12"/>
  <c r="H4034" i="12"/>
  <c r="I4034" i="12"/>
  <c r="J4034" i="12"/>
  <c r="K4034" i="12"/>
  <c r="L4034" i="12"/>
  <c r="M4034" i="12"/>
  <c r="A4035" i="12"/>
  <c r="N4035" i="12" s="1"/>
  <c r="B4035" i="12"/>
  <c r="D4035" i="12"/>
  <c r="P4035" i="12" s="1"/>
  <c r="E4035" i="12"/>
  <c r="F4035" i="12"/>
  <c r="G4035" i="12"/>
  <c r="H4035" i="12"/>
  <c r="I4035" i="12"/>
  <c r="J4035" i="12"/>
  <c r="K4035" i="12"/>
  <c r="L4035" i="12"/>
  <c r="M4035" i="12"/>
  <c r="A4036" i="12"/>
  <c r="B4036" i="12"/>
  <c r="D4036" i="12"/>
  <c r="P4036" i="12" s="1"/>
  <c r="E4036" i="12"/>
  <c r="F4036" i="12"/>
  <c r="G4036" i="12"/>
  <c r="H4036" i="12"/>
  <c r="I4036" i="12"/>
  <c r="J4036" i="12"/>
  <c r="K4036" i="12"/>
  <c r="L4036" i="12"/>
  <c r="M4036" i="12"/>
  <c r="A4037" i="12"/>
  <c r="O4037" i="12" s="1"/>
  <c r="B4037" i="12"/>
  <c r="D4037" i="12"/>
  <c r="P4037" i="12" s="1"/>
  <c r="E4037" i="12"/>
  <c r="F4037" i="12"/>
  <c r="G4037" i="12"/>
  <c r="H4037" i="12"/>
  <c r="I4037" i="12"/>
  <c r="J4037" i="12"/>
  <c r="K4037" i="12"/>
  <c r="L4037" i="12"/>
  <c r="M4037" i="12"/>
  <c r="A4038" i="12"/>
  <c r="B4038" i="12"/>
  <c r="D4038" i="12"/>
  <c r="P4038" i="12" s="1"/>
  <c r="E4038" i="12"/>
  <c r="F4038" i="12"/>
  <c r="G4038" i="12"/>
  <c r="H4038" i="12"/>
  <c r="I4038" i="12"/>
  <c r="J4038" i="12"/>
  <c r="K4038" i="12"/>
  <c r="L4038" i="12"/>
  <c r="M4038" i="12"/>
  <c r="A4039" i="12"/>
  <c r="N4039" i="12" s="1"/>
  <c r="B4039" i="12"/>
  <c r="D4039" i="12"/>
  <c r="P4039" i="12" s="1"/>
  <c r="E4039" i="12"/>
  <c r="F4039" i="12"/>
  <c r="G4039" i="12"/>
  <c r="H4039" i="12"/>
  <c r="I4039" i="12"/>
  <c r="J4039" i="12"/>
  <c r="K4039" i="12"/>
  <c r="L4039" i="12"/>
  <c r="M4039" i="12"/>
  <c r="A4040" i="12"/>
  <c r="N4040" i="12" s="1"/>
  <c r="B4040" i="12"/>
  <c r="D4040" i="12"/>
  <c r="P4040" i="12" s="1"/>
  <c r="E4040" i="12"/>
  <c r="F4040" i="12"/>
  <c r="G4040" i="12"/>
  <c r="H4040" i="12"/>
  <c r="I4040" i="12"/>
  <c r="J4040" i="12"/>
  <c r="K4040" i="12"/>
  <c r="L4040" i="12"/>
  <c r="M4040" i="12"/>
  <c r="A4041" i="12"/>
  <c r="B4041" i="12"/>
  <c r="D4041" i="12"/>
  <c r="P4041" i="12" s="1"/>
  <c r="E4041" i="12"/>
  <c r="F4041" i="12"/>
  <c r="G4041" i="12"/>
  <c r="H4041" i="12"/>
  <c r="I4041" i="12"/>
  <c r="J4041" i="12"/>
  <c r="K4041" i="12"/>
  <c r="L4041" i="12"/>
  <c r="M4041" i="12"/>
  <c r="A4042" i="12"/>
  <c r="N4042" i="12" s="1"/>
  <c r="B4042" i="12"/>
  <c r="D4042" i="12"/>
  <c r="P4042" i="12" s="1"/>
  <c r="E4042" i="12"/>
  <c r="F4042" i="12"/>
  <c r="G4042" i="12"/>
  <c r="H4042" i="12"/>
  <c r="I4042" i="12"/>
  <c r="J4042" i="12"/>
  <c r="K4042" i="12"/>
  <c r="L4042" i="12"/>
  <c r="M4042" i="12"/>
  <c r="A4043" i="12"/>
  <c r="N4043" i="12" s="1"/>
  <c r="B4043" i="12"/>
  <c r="D4043" i="12"/>
  <c r="P4043" i="12" s="1"/>
  <c r="E4043" i="12"/>
  <c r="F4043" i="12"/>
  <c r="G4043" i="12"/>
  <c r="H4043" i="12"/>
  <c r="I4043" i="12"/>
  <c r="J4043" i="12"/>
  <c r="K4043" i="12"/>
  <c r="L4043" i="12"/>
  <c r="M4043" i="12"/>
  <c r="A4044" i="12"/>
  <c r="B4044" i="12"/>
  <c r="D4044" i="12"/>
  <c r="P4044" i="12" s="1"/>
  <c r="E4044" i="12"/>
  <c r="F4044" i="12"/>
  <c r="G4044" i="12"/>
  <c r="H4044" i="12"/>
  <c r="I4044" i="12"/>
  <c r="J4044" i="12"/>
  <c r="K4044" i="12"/>
  <c r="L4044" i="12"/>
  <c r="M4044" i="12"/>
  <c r="A4045" i="12"/>
  <c r="B4045" i="12"/>
  <c r="D4045" i="12"/>
  <c r="P4045" i="12" s="1"/>
  <c r="E4045" i="12"/>
  <c r="F4045" i="12"/>
  <c r="G4045" i="12"/>
  <c r="H4045" i="12"/>
  <c r="I4045" i="12"/>
  <c r="J4045" i="12"/>
  <c r="K4045" i="12"/>
  <c r="L4045" i="12"/>
  <c r="M4045" i="12"/>
  <c r="A4046" i="12"/>
  <c r="N4046" i="12" s="1"/>
  <c r="B4046" i="12"/>
  <c r="D4046" i="12"/>
  <c r="P4046" i="12" s="1"/>
  <c r="E4046" i="12"/>
  <c r="F4046" i="12"/>
  <c r="G4046" i="12"/>
  <c r="H4046" i="12"/>
  <c r="I4046" i="12"/>
  <c r="J4046" i="12"/>
  <c r="K4046" i="12"/>
  <c r="L4046" i="12"/>
  <c r="M4046" i="12"/>
  <c r="A4047" i="12"/>
  <c r="O4047" i="12" s="1"/>
  <c r="B4047" i="12"/>
  <c r="D4047" i="12"/>
  <c r="P4047" i="12" s="1"/>
  <c r="E4047" i="12"/>
  <c r="F4047" i="12"/>
  <c r="G4047" i="12"/>
  <c r="H4047" i="12"/>
  <c r="I4047" i="12"/>
  <c r="J4047" i="12"/>
  <c r="K4047" i="12"/>
  <c r="L4047" i="12"/>
  <c r="M4047" i="12"/>
  <c r="A4048" i="12"/>
  <c r="B4048" i="12"/>
  <c r="D4048" i="12"/>
  <c r="P4048" i="12" s="1"/>
  <c r="E4048" i="12"/>
  <c r="F4048" i="12"/>
  <c r="G4048" i="12"/>
  <c r="H4048" i="12"/>
  <c r="I4048" i="12"/>
  <c r="J4048" i="12"/>
  <c r="K4048" i="12"/>
  <c r="L4048" i="12"/>
  <c r="M4048" i="12"/>
  <c r="A4049" i="12"/>
  <c r="B4049" i="12"/>
  <c r="D4049" i="12"/>
  <c r="P4049" i="12" s="1"/>
  <c r="E4049" i="12"/>
  <c r="F4049" i="12"/>
  <c r="G4049" i="12"/>
  <c r="H4049" i="12"/>
  <c r="I4049" i="12"/>
  <c r="J4049" i="12"/>
  <c r="K4049" i="12"/>
  <c r="L4049" i="12"/>
  <c r="M4049" i="12"/>
  <c r="A4050" i="12"/>
  <c r="B4050" i="12"/>
  <c r="D4050" i="12"/>
  <c r="P4050" i="12" s="1"/>
  <c r="E4050" i="12"/>
  <c r="F4050" i="12"/>
  <c r="G4050" i="12"/>
  <c r="H4050" i="12"/>
  <c r="I4050" i="12"/>
  <c r="J4050" i="12"/>
  <c r="K4050" i="12"/>
  <c r="L4050" i="12"/>
  <c r="M4050" i="12"/>
  <c r="A4051" i="12"/>
  <c r="N4051" i="12" s="1"/>
  <c r="B4051" i="12"/>
  <c r="D4051" i="12"/>
  <c r="P4051" i="12" s="1"/>
  <c r="E4051" i="12"/>
  <c r="F4051" i="12"/>
  <c r="G4051" i="12"/>
  <c r="H4051" i="12"/>
  <c r="I4051" i="12"/>
  <c r="J4051" i="12"/>
  <c r="K4051" i="12"/>
  <c r="L4051" i="12"/>
  <c r="M4051" i="12"/>
  <c r="A4052" i="12"/>
  <c r="N4052" i="12" s="1"/>
  <c r="B4052" i="12"/>
  <c r="D4052" i="12"/>
  <c r="P4052" i="12" s="1"/>
  <c r="E4052" i="12"/>
  <c r="F4052" i="12"/>
  <c r="G4052" i="12"/>
  <c r="H4052" i="12"/>
  <c r="I4052" i="12"/>
  <c r="J4052" i="12"/>
  <c r="K4052" i="12"/>
  <c r="L4052" i="12"/>
  <c r="M4052" i="12"/>
  <c r="A4053" i="12"/>
  <c r="O4053" i="12" s="1"/>
  <c r="B4053" i="12"/>
  <c r="D4053" i="12"/>
  <c r="P4053" i="12" s="1"/>
  <c r="E4053" i="12"/>
  <c r="F4053" i="12"/>
  <c r="G4053" i="12"/>
  <c r="H4053" i="12"/>
  <c r="I4053" i="12"/>
  <c r="J4053" i="12"/>
  <c r="K4053" i="12"/>
  <c r="L4053" i="12"/>
  <c r="M4053" i="12"/>
  <c r="A4054" i="12"/>
  <c r="N4054" i="12" s="1"/>
  <c r="B4054" i="12"/>
  <c r="D4054" i="12"/>
  <c r="P4054" i="12" s="1"/>
  <c r="E4054" i="12"/>
  <c r="F4054" i="12"/>
  <c r="G4054" i="12"/>
  <c r="H4054" i="12"/>
  <c r="I4054" i="12"/>
  <c r="J4054" i="12"/>
  <c r="K4054" i="12"/>
  <c r="L4054" i="12"/>
  <c r="M4054" i="12"/>
  <c r="A4055" i="12"/>
  <c r="B4055" i="12"/>
  <c r="D4055" i="12"/>
  <c r="P4055" i="12" s="1"/>
  <c r="E4055" i="12"/>
  <c r="F4055" i="12"/>
  <c r="G4055" i="12"/>
  <c r="H4055" i="12"/>
  <c r="I4055" i="12"/>
  <c r="J4055" i="12"/>
  <c r="K4055" i="12"/>
  <c r="L4055" i="12"/>
  <c r="M4055" i="12"/>
  <c r="A4056" i="12"/>
  <c r="B4056" i="12"/>
  <c r="D4056" i="12"/>
  <c r="P4056" i="12" s="1"/>
  <c r="E4056" i="12"/>
  <c r="F4056" i="12"/>
  <c r="G4056" i="12"/>
  <c r="H4056" i="12"/>
  <c r="I4056" i="12"/>
  <c r="J4056" i="12"/>
  <c r="K4056" i="12"/>
  <c r="L4056" i="12"/>
  <c r="M4056" i="12"/>
  <c r="A4057" i="12"/>
  <c r="B4057" i="12"/>
  <c r="D4057" i="12"/>
  <c r="P4057" i="12" s="1"/>
  <c r="E4057" i="12"/>
  <c r="F4057" i="12"/>
  <c r="G4057" i="12"/>
  <c r="H4057" i="12"/>
  <c r="I4057" i="12"/>
  <c r="J4057" i="12"/>
  <c r="K4057" i="12"/>
  <c r="L4057" i="12"/>
  <c r="M4057" i="12"/>
  <c r="A4058" i="12"/>
  <c r="B4058" i="12"/>
  <c r="D4058" i="12"/>
  <c r="P4058" i="12" s="1"/>
  <c r="E4058" i="12"/>
  <c r="F4058" i="12"/>
  <c r="G4058" i="12"/>
  <c r="H4058" i="12"/>
  <c r="I4058" i="12"/>
  <c r="J4058" i="12"/>
  <c r="K4058" i="12"/>
  <c r="L4058" i="12"/>
  <c r="M4058" i="12"/>
  <c r="A4059" i="12"/>
  <c r="B4059" i="12"/>
  <c r="D4059" i="12"/>
  <c r="P4059" i="12" s="1"/>
  <c r="E4059" i="12"/>
  <c r="F4059" i="12"/>
  <c r="G4059" i="12"/>
  <c r="H4059" i="12"/>
  <c r="I4059" i="12"/>
  <c r="J4059" i="12"/>
  <c r="K4059" i="12"/>
  <c r="L4059" i="12"/>
  <c r="M4059" i="12"/>
  <c r="A4060" i="12"/>
  <c r="N4060" i="12" s="1"/>
  <c r="B4060" i="12"/>
  <c r="D4060" i="12"/>
  <c r="P4060" i="12" s="1"/>
  <c r="E4060" i="12"/>
  <c r="F4060" i="12"/>
  <c r="G4060" i="12"/>
  <c r="H4060" i="12"/>
  <c r="I4060" i="12"/>
  <c r="J4060" i="12"/>
  <c r="K4060" i="12"/>
  <c r="L4060" i="12"/>
  <c r="M4060" i="12"/>
  <c r="A4061" i="12"/>
  <c r="N4061" i="12" s="1"/>
  <c r="B4061" i="12"/>
  <c r="D4061" i="12"/>
  <c r="P4061" i="12" s="1"/>
  <c r="E4061" i="12"/>
  <c r="F4061" i="12"/>
  <c r="G4061" i="12"/>
  <c r="H4061" i="12"/>
  <c r="I4061" i="12"/>
  <c r="J4061" i="12"/>
  <c r="K4061" i="12"/>
  <c r="L4061" i="12"/>
  <c r="M4061" i="12"/>
  <c r="A4062" i="12"/>
  <c r="N4062" i="12" s="1"/>
  <c r="B4062" i="12"/>
  <c r="D4062" i="12"/>
  <c r="P4062" i="12" s="1"/>
  <c r="E4062" i="12"/>
  <c r="F4062" i="12"/>
  <c r="G4062" i="12"/>
  <c r="H4062" i="12"/>
  <c r="I4062" i="12"/>
  <c r="J4062" i="12"/>
  <c r="K4062" i="12"/>
  <c r="L4062" i="12"/>
  <c r="M4062" i="12"/>
  <c r="A4063" i="12"/>
  <c r="B4063" i="12"/>
  <c r="D4063" i="12"/>
  <c r="P4063" i="12" s="1"/>
  <c r="E4063" i="12"/>
  <c r="F4063" i="12"/>
  <c r="G4063" i="12"/>
  <c r="H4063" i="12"/>
  <c r="I4063" i="12"/>
  <c r="J4063" i="12"/>
  <c r="K4063" i="12"/>
  <c r="L4063" i="12"/>
  <c r="M4063" i="12"/>
  <c r="A4064" i="12"/>
  <c r="B4064" i="12"/>
  <c r="D4064" i="12"/>
  <c r="P4064" i="12" s="1"/>
  <c r="E4064" i="12"/>
  <c r="F4064" i="12"/>
  <c r="G4064" i="12"/>
  <c r="H4064" i="12"/>
  <c r="I4064" i="12"/>
  <c r="J4064" i="12"/>
  <c r="K4064" i="12"/>
  <c r="L4064" i="12"/>
  <c r="M4064" i="12"/>
  <c r="A4065" i="12"/>
  <c r="O4065" i="12" s="1"/>
  <c r="B4065" i="12"/>
  <c r="D4065" i="12"/>
  <c r="P4065" i="12" s="1"/>
  <c r="E4065" i="12"/>
  <c r="F4065" i="12"/>
  <c r="G4065" i="12"/>
  <c r="H4065" i="12"/>
  <c r="I4065" i="12"/>
  <c r="J4065" i="12"/>
  <c r="K4065" i="12"/>
  <c r="L4065" i="12"/>
  <c r="M4065" i="12"/>
  <c r="A4066" i="12"/>
  <c r="B4066" i="12"/>
  <c r="D4066" i="12"/>
  <c r="P4066" i="12" s="1"/>
  <c r="E4066" i="12"/>
  <c r="F4066" i="12"/>
  <c r="G4066" i="12"/>
  <c r="H4066" i="12"/>
  <c r="I4066" i="12"/>
  <c r="J4066" i="12"/>
  <c r="K4066" i="12"/>
  <c r="L4066" i="12"/>
  <c r="M4066" i="12"/>
  <c r="A4067" i="12"/>
  <c r="N4067" i="12" s="1"/>
  <c r="B4067" i="12"/>
  <c r="D4067" i="12"/>
  <c r="P4067" i="12" s="1"/>
  <c r="E4067" i="12"/>
  <c r="F4067" i="12"/>
  <c r="G4067" i="12"/>
  <c r="H4067" i="12"/>
  <c r="I4067" i="12"/>
  <c r="J4067" i="12"/>
  <c r="K4067" i="12"/>
  <c r="L4067" i="12"/>
  <c r="M4067" i="12"/>
  <c r="A4068" i="12"/>
  <c r="N4068" i="12" s="1"/>
  <c r="B4068" i="12"/>
  <c r="D4068" i="12"/>
  <c r="P4068" i="12" s="1"/>
  <c r="E4068" i="12"/>
  <c r="F4068" i="12"/>
  <c r="G4068" i="12"/>
  <c r="H4068" i="12"/>
  <c r="I4068" i="12"/>
  <c r="J4068" i="12"/>
  <c r="K4068" i="12"/>
  <c r="L4068" i="12"/>
  <c r="M4068" i="12"/>
  <c r="A4069" i="12"/>
  <c r="B4069" i="12"/>
  <c r="D4069" i="12"/>
  <c r="P4069" i="12" s="1"/>
  <c r="E4069" i="12"/>
  <c r="F4069" i="12"/>
  <c r="G4069" i="12"/>
  <c r="H4069" i="12"/>
  <c r="I4069" i="12"/>
  <c r="J4069" i="12"/>
  <c r="K4069" i="12"/>
  <c r="L4069" i="12"/>
  <c r="M4069" i="12"/>
  <c r="A4070" i="12"/>
  <c r="O4070" i="12" s="1"/>
  <c r="B4070" i="12"/>
  <c r="D4070" i="12"/>
  <c r="P4070" i="12" s="1"/>
  <c r="E4070" i="12"/>
  <c r="F4070" i="12"/>
  <c r="G4070" i="12"/>
  <c r="H4070" i="12"/>
  <c r="I4070" i="12"/>
  <c r="J4070" i="12"/>
  <c r="K4070" i="12"/>
  <c r="L4070" i="12"/>
  <c r="M4070" i="12"/>
  <c r="A4071" i="12"/>
  <c r="B4071" i="12"/>
  <c r="D4071" i="12"/>
  <c r="P4071" i="12" s="1"/>
  <c r="E4071" i="12"/>
  <c r="F4071" i="12"/>
  <c r="G4071" i="12"/>
  <c r="H4071" i="12"/>
  <c r="I4071" i="12"/>
  <c r="J4071" i="12"/>
  <c r="K4071" i="12"/>
  <c r="L4071" i="12"/>
  <c r="M4071" i="12"/>
  <c r="A4072" i="12"/>
  <c r="N4072" i="12" s="1"/>
  <c r="B4072" i="12"/>
  <c r="D4072" i="12"/>
  <c r="P4072" i="12" s="1"/>
  <c r="E4072" i="12"/>
  <c r="F4072" i="12"/>
  <c r="G4072" i="12"/>
  <c r="H4072" i="12"/>
  <c r="I4072" i="12"/>
  <c r="J4072" i="12"/>
  <c r="K4072" i="12"/>
  <c r="L4072" i="12"/>
  <c r="M4072" i="12"/>
  <c r="A4073" i="12"/>
  <c r="N4073" i="12" s="1"/>
  <c r="B4073" i="12"/>
  <c r="D4073" i="12"/>
  <c r="P4073" i="12" s="1"/>
  <c r="E4073" i="12"/>
  <c r="F4073" i="12"/>
  <c r="G4073" i="12"/>
  <c r="H4073" i="12"/>
  <c r="I4073" i="12"/>
  <c r="J4073" i="12"/>
  <c r="K4073" i="12"/>
  <c r="L4073" i="12"/>
  <c r="M4073" i="12"/>
  <c r="A4074" i="12"/>
  <c r="B4074" i="12"/>
  <c r="D4074" i="12"/>
  <c r="P4074" i="12" s="1"/>
  <c r="E4074" i="12"/>
  <c r="F4074" i="12"/>
  <c r="G4074" i="12"/>
  <c r="H4074" i="12"/>
  <c r="I4074" i="12"/>
  <c r="J4074" i="12"/>
  <c r="K4074" i="12"/>
  <c r="L4074" i="12"/>
  <c r="M4074" i="12"/>
  <c r="A4075" i="12"/>
  <c r="N4075" i="12" s="1"/>
  <c r="B4075" i="12"/>
  <c r="D4075" i="12"/>
  <c r="P4075" i="12" s="1"/>
  <c r="E4075" i="12"/>
  <c r="F4075" i="12"/>
  <c r="G4075" i="12"/>
  <c r="H4075" i="12"/>
  <c r="I4075" i="12"/>
  <c r="J4075" i="12"/>
  <c r="K4075" i="12"/>
  <c r="L4075" i="12"/>
  <c r="M4075" i="12"/>
  <c r="A4076" i="12"/>
  <c r="B4076" i="12"/>
  <c r="D4076" i="12"/>
  <c r="P4076" i="12" s="1"/>
  <c r="E4076" i="12"/>
  <c r="F4076" i="12"/>
  <c r="G4076" i="12"/>
  <c r="H4076" i="12"/>
  <c r="I4076" i="12"/>
  <c r="J4076" i="12"/>
  <c r="K4076" i="12"/>
  <c r="L4076" i="12"/>
  <c r="M4076" i="12"/>
  <c r="A4077" i="12"/>
  <c r="N4077" i="12" s="1"/>
  <c r="B4077" i="12"/>
  <c r="D4077" i="12"/>
  <c r="P4077" i="12" s="1"/>
  <c r="E4077" i="12"/>
  <c r="F4077" i="12"/>
  <c r="G4077" i="12"/>
  <c r="H4077" i="12"/>
  <c r="I4077" i="12"/>
  <c r="J4077" i="12"/>
  <c r="K4077" i="12"/>
  <c r="L4077" i="12"/>
  <c r="M4077" i="12"/>
  <c r="A4078" i="12"/>
  <c r="B4078" i="12"/>
  <c r="D4078" i="12"/>
  <c r="P4078" i="12" s="1"/>
  <c r="E4078" i="12"/>
  <c r="F4078" i="12"/>
  <c r="G4078" i="12"/>
  <c r="H4078" i="12"/>
  <c r="I4078" i="12"/>
  <c r="J4078" i="12"/>
  <c r="K4078" i="12"/>
  <c r="L4078" i="12"/>
  <c r="M4078" i="12"/>
  <c r="A4079" i="12"/>
  <c r="N4079" i="12" s="1"/>
  <c r="B4079" i="12"/>
  <c r="D4079" i="12"/>
  <c r="P4079" i="12" s="1"/>
  <c r="E4079" i="12"/>
  <c r="F4079" i="12"/>
  <c r="G4079" i="12"/>
  <c r="H4079" i="12"/>
  <c r="I4079" i="12"/>
  <c r="J4079" i="12"/>
  <c r="K4079" i="12"/>
  <c r="L4079" i="12"/>
  <c r="M4079" i="12"/>
  <c r="A4080" i="12"/>
  <c r="B4080" i="12"/>
  <c r="D4080" i="12"/>
  <c r="P4080" i="12" s="1"/>
  <c r="E4080" i="12"/>
  <c r="F4080" i="12"/>
  <c r="G4080" i="12"/>
  <c r="H4080" i="12"/>
  <c r="I4080" i="12"/>
  <c r="J4080" i="12"/>
  <c r="K4080" i="12"/>
  <c r="L4080" i="12"/>
  <c r="M4080" i="12"/>
  <c r="A4081" i="12"/>
  <c r="B4081" i="12"/>
  <c r="D4081" i="12"/>
  <c r="P4081" i="12" s="1"/>
  <c r="E4081" i="12"/>
  <c r="F4081" i="12"/>
  <c r="G4081" i="12"/>
  <c r="H4081" i="12"/>
  <c r="I4081" i="12"/>
  <c r="J4081" i="12"/>
  <c r="K4081" i="12"/>
  <c r="L4081" i="12"/>
  <c r="M4081" i="12"/>
  <c r="A4082" i="12"/>
  <c r="N4082" i="12" s="1"/>
  <c r="B4082" i="12"/>
  <c r="D4082" i="12"/>
  <c r="P4082" i="12" s="1"/>
  <c r="E4082" i="12"/>
  <c r="F4082" i="12"/>
  <c r="G4082" i="12"/>
  <c r="H4082" i="12"/>
  <c r="I4082" i="12"/>
  <c r="J4082" i="12"/>
  <c r="K4082" i="12"/>
  <c r="L4082" i="12"/>
  <c r="M4082" i="12"/>
  <c r="A4083" i="12"/>
  <c r="B4083" i="12"/>
  <c r="D4083" i="12"/>
  <c r="P4083" i="12" s="1"/>
  <c r="E4083" i="12"/>
  <c r="F4083" i="12"/>
  <c r="G4083" i="12"/>
  <c r="H4083" i="12"/>
  <c r="I4083" i="12"/>
  <c r="J4083" i="12"/>
  <c r="K4083" i="12"/>
  <c r="L4083" i="12"/>
  <c r="M4083" i="12"/>
  <c r="A4084" i="12"/>
  <c r="O4084" i="12" s="1"/>
  <c r="B4084" i="12"/>
  <c r="D4084" i="12"/>
  <c r="P4084" i="12" s="1"/>
  <c r="E4084" i="12"/>
  <c r="F4084" i="12"/>
  <c r="G4084" i="12"/>
  <c r="H4084" i="12"/>
  <c r="I4084" i="12"/>
  <c r="J4084" i="12"/>
  <c r="K4084" i="12"/>
  <c r="L4084" i="12"/>
  <c r="M4084" i="12"/>
  <c r="A4085" i="12"/>
  <c r="O4085" i="12" s="1"/>
  <c r="B4085" i="12"/>
  <c r="D4085" i="12"/>
  <c r="P4085" i="12" s="1"/>
  <c r="E4085" i="12"/>
  <c r="F4085" i="12"/>
  <c r="G4085" i="12"/>
  <c r="H4085" i="12"/>
  <c r="I4085" i="12"/>
  <c r="J4085" i="12"/>
  <c r="K4085" i="12"/>
  <c r="L4085" i="12"/>
  <c r="M4085" i="12"/>
  <c r="A4086" i="12"/>
  <c r="N4086" i="12" s="1"/>
  <c r="B4086" i="12"/>
  <c r="D4086" i="12"/>
  <c r="P4086" i="12" s="1"/>
  <c r="E4086" i="12"/>
  <c r="F4086" i="12"/>
  <c r="G4086" i="12"/>
  <c r="H4086" i="12"/>
  <c r="I4086" i="12"/>
  <c r="J4086" i="12"/>
  <c r="K4086" i="12"/>
  <c r="L4086" i="12"/>
  <c r="M4086" i="12"/>
  <c r="A4087" i="12"/>
  <c r="O4087" i="12" s="1"/>
  <c r="B4087" i="12"/>
  <c r="D4087" i="12"/>
  <c r="P4087" i="12" s="1"/>
  <c r="E4087" i="12"/>
  <c r="F4087" i="12"/>
  <c r="G4087" i="12"/>
  <c r="H4087" i="12"/>
  <c r="I4087" i="12"/>
  <c r="J4087" i="12"/>
  <c r="K4087" i="12"/>
  <c r="L4087" i="12"/>
  <c r="M4087" i="12"/>
  <c r="A4088" i="12"/>
  <c r="N4088" i="12" s="1"/>
  <c r="B4088" i="12"/>
  <c r="D4088" i="12"/>
  <c r="P4088" i="12" s="1"/>
  <c r="E4088" i="12"/>
  <c r="F4088" i="12"/>
  <c r="G4088" i="12"/>
  <c r="H4088" i="12"/>
  <c r="I4088" i="12"/>
  <c r="J4088" i="12"/>
  <c r="K4088" i="12"/>
  <c r="L4088" i="12"/>
  <c r="M4088" i="12"/>
  <c r="A4089" i="12"/>
  <c r="O4089" i="12" s="1"/>
  <c r="B4089" i="12"/>
  <c r="D4089" i="12"/>
  <c r="P4089" i="12" s="1"/>
  <c r="E4089" i="12"/>
  <c r="F4089" i="12"/>
  <c r="G4089" i="12"/>
  <c r="H4089" i="12"/>
  <c r="I4089" i="12"/>
  <c r="J4089" i="12"/>
  <c r="K4089" i="12"/>
  <c r="L4089" i="12"/>
  <c r="M4089" i="12"/>
  <c r="A4090" i="12"/>
  <c r="N4090" i="12" s="1"/>
  <c r="B4090" i="12"/>
  <c r="D4090" i="12"/>
  <c r="P4090" i="12" s="1"/>
  <c r="E4090" i="12"/>
  <c r="F4090" i="12"/>
  <c r="G4090" i="12"/>
  <c r="H4090" i="12"/>
  <c r="I4090" i="12"/>
  <c r="J4090" i="12"/>
  <c r="K4090" i="12"/>
  <c r="L4090" i="12"/>
  <c r="M4090" i="12"/>
  <c r="A4091" i="12"/>
  <c r="N4091" i="12" s="1"/>
  <c r="B4091" i="12"/>
  <c r="D4091" i="12"/>
  <c r="P4091" i="12" s="1"/>
  <c r="E4091" i="12"/>
  <c r="F4091" i="12"/>
  <c r="G4091" i="12"/>
  <c r="H4091" i="12"/>
  <c r="I4091" i="12"/>
  <c r="J4091" i="12"/>
  <c r="K4091" i="12"/>
  <c r="L4091" i="12"/>
  <c r="M4091" i="12"/>
  <c r="A4092" i="12"/>
  <c r="B4092" i="12"/>
  <c r="D4092" i="12"/>
  <c r="P4092" i="12" s="1"/>
  <c r="E4092" i="12"/>
  <c r="F4092" i="12"/>
  <c r="G4092" i="12"/>
  <c r="H4092" i="12"/>
  <c r="I4092" i="12"/>
  <c r="J4092" i="12"/>
  <c r="K4092" i="12"/>
  <c r="L4092" i="12"/>
  <c r="M4092" i="12"/>
  <c r="A4093" i="12"/>
  <c r="N4093" i="12" s="1"/>
  <c r="B4093" i="12"/>
  <c r="D4093" i="12"/>
  <c r="P4093" i="12" s="1"/>
  <c r="E4093" i="12"/>
  <c r="F4093" i="12"/>
  <c r="G4093" i="12"/>
  <c r="H4093" i="12"/>
  <c r="I4093" i="12"/>
  <c r="J4093" i="12"/>
  <c r="K4093" i="12"/>
  <c r="L4093" i="12"/>
  <c r="M4093" i="12"/>
  <c r="A4094" i="12"/>
  <c r="N4094" i="12" s="1"/>
  <c r="B4094" i="12"/>
  <c r="D4094" i="12"/>
  <c r="P4094" i="12" s="1"/>
  <c r="E4094" i="12"/>
  <c r="F4094" i="12"/>
  <c r="G4094" i="12"/>
  <c r="H4094" i="12"/>
  <c r="I4094" i="12"/>
  <c r="J4094" i="12"/>
  <c r="K4094" i="12"/>
  <c r="L4094" i="12"/>
  <c r="M4094" i="12"/>
  <c r="A4095" i="12"/>
  <c r="B4095" i="12"/>
  <c r="D4095" i="12"/>
  <c r="P4095" i="12" s="1"/>
  <c r="E4095" i="12"/>
  <c r="F4095" i="12"/>
  <c r="G4095" i="12"/>
  <c r="H4095" i="12"/>
  <c r="I4095" i="12"/>
  <c r="J4095" i="12"/>
  <c r="K4095" i="12"/>
  <c r="L4095" i="12"/>
  <c r="M4095" i="12"/>
  <c r="A4096" i="12"/>
  <c r="B4096" i="12"/>
  <c r="D4096" i="12"/>
  <c r="P4096" i="12" s="1"/>
  <c r="E4096" i="12"/>
  <c r="F4096" i="12"/>
  <c r="G4096" i="12"/>
  <c r="H4096" i="12"/>
  <c r="I4096" i="12"/>
  <c r="J4096" i="12"/>
  <c r="K4096" i="12"/>
  <c r="L4096" i="12"/>
  <c r="M4096" i="12"/>
  <c r="A4097" i="12"/>
  <c r="B4097" i="12"/>
  <c r="D4097" i="12"/>
  <c r="P4097" i="12" s="1"/>
  <c r="E4097" i="12"/>
  <c r="F4097" i="12"/>
  <c r="G4097" i="12"/>
  <c r="H4097" i="12"/>
  <c r="I4097" i="12"/>
  <c r="J4097" i="12"/>
  <c r="K4097" i="12"/>
  <c r="L4097" i="12"/>
  <c r="M4097" i="12"/>
  <c r="A4098" i="12"/>
  <c r="N4098" i="12" s="1"/>
  <c r="B4098" i="12"/>
  <c r="D4098" i="12"/>
  <c r="P4098" i="12" s="1"/>
  <c r="E4098" i="12"/>
  <c r="F4098" i="12"/>
  <c r="G4098" i="12"/>
  <c r="H4098" i="12"/>
  <c r="I4098" i="12"/>
  <c r="J4098" i="12"/>
  <c r="K4098" i="12"/>
  <c r="L4098" i="12"/>
  <c r="M4098" i="12"/>
  <c r="A4099" i="12"/>
  <c r="B4099" i="12"/>
  <c r="D4099" i="12"/>
  <c r="P4099" i="12" s="1"/>
  <c r="E4099" i="12"/>
  <c r="F4099" i="12"/>
  <c r="G4099" i="12"/>
  <c r="H4099" i="12"/>
  <c r="I4099" i="12"/>
  <c r="J4099" i="12"/>
  <c r="K4099" i="12"/>
  <c r="L4099" i="12"/>
  <c r="M4099" i="12"/>
  <c r="A4100" i="12"/>
  <c r="O4100" i="12" s="1"/>
  <c r="B4100" i="12"/>
  <c r="D4100" i="12"/>
  <c r="P4100" i="12" s="1"/>
  <c r="E4100" i="12"/>
  <c r="F4100" i="12"/>
  <c r="G4100" i="12"/>
  <c r="H4100" i="12"/>
  <c r="I4100" i="12"/>
  <c r="J4100" i="12"/>
  <c r="K4100" i="12"/>
  <c r="L4100" i="12"/>
  <c r="M4100" i="12"/>
  <c r="A4101" i="12"/>
  <c r="B4101" i="12"/>
  <c r="D4101" i="12"/>
  <c r="P4101" i="12" s="1"/>
  <c r="E4101" i="12"/>
  <c r="F4101" i="12"/>
  <c r="G4101" i="12"/>
  <c r="H4101" i="12"/>
  <c r="I4101" i="12"/>
  <c r="J4101" i="12"/>
  <c r="K4101" i="12"/>
  <c r="L4101" i="12"/>
  <c r="M4101" i="12"/>
  <c r="A4102" i="12"/>
  <c r="B4102" i="12"/>
  <c r="D4102" i="12"/>
  <c r="P4102" i="12" s="1"/>
  <c r="E4102" i="12"/>
  <c r="F4102" i="12"/>
  <c r="G4102" i="12"/>
  <c r="H4102" i="12"/>
  <c r="I4102" i="12"/>
  <c r="J4102" i="12"/>
  <c r="K4102" i="12"/>
  <c r="L4102" i="12"/>
  <c r="M4102" i="12"/>
  <c r="A4103" i="12"/>
  <c r="B4103" i="12"/>
  <c r="D4103" i="12"/>
  <c r="P4103" i="12" s="1"/>
  <c r="E4103" i="12"/>
  <c r="F4103" i="12"/>
  <c r="G4103" i="12"/>
  <c r="H4103" i="12"/>
  <c r="I4103" i="12"/>
  <c r="J4103" i="12"/>
  <c r="K4103" i="12"/>
  <c r="L4103" i="12"/>
  <c r="M4103" i="12"/>
  <c r="A4104" i="12"/>
  <c r="B4104" i="12"/>
  <c r="D4104" i="12"/>
  <c r="P4104" i="12" s="1"/>
  <c r="E4104" i="12"/>
  <c r="F4104" i="12"/>
  <c r="G4104" i="12"/>
  <c r="H4104" i="12"/>
  <c r="I4104" i="12"/>
  <c r="J4104" i="12"/>
  <c r="K4104" i="12"/>
  <c r="L4104" i="12"/>
  <c r="M4104" i="12"/>
  <c r="A4105" i="12"/>
  <c r="N4105" i="12" s="1"/>
  <c r="B4105" i="12"/>
  <c r="D4105" i="12"/>
  <c r="P4105" i="12" s="1"/>
  <c r="E4105" i="12"/>
  <c r="F4105" i="12"/>
  <c r="G4105" i="12"/>
  <c r="H4105" i="12"/>
  <c r="I4105" i="12"/>
  <c r="J4105" i="12"/>
  <c r="K4105" i="12"/>
  <c r="L4105" i="12"/>
  <c r="M4105" i="12"/>
  <c r="A4106" i="12"/>
  <c r="B4106" i="12"/>
  <c r="D4106" i="12"/>
  <c r="P4106" i="12" s="1"/>
  <c r="E4106" i="12"/>
  <c r="F4106" i="12"/>
  <c r="G4106" i="12"/>
  <c r="H4106" i="12"/>
  <c r="I4106" i="12"/>
  <c r="J4106" i="12"/>
  <c r="K4106" i="12"/>
  <c r="L4106" i="12"/>
  <c r="M4106" i="12"/>
  <c r="A4107" i="12"/>
  <c r="B4107" i="12"/>
  <c r="D4107" i="12"/>
  <c r="P4107" i="12" s="1"/>
  <c r="E4107" i="12"/>
  <c r="F4107" i="12"/>
  <c r="G4107" i="12"/>
  <c r="H4107" i="12"/>
  <c r="I4107" i="12"/>
  <c r="J4107" i="12"/>
  <c r="K4107" i="12"/>
  <c r="L4107" i="12"/>
  <c r="M4107" i="12"/>
  <c r="A4108" i="12"/>
  <c r="B4108" i="12"/>
  <c r="D4108" i="12"/>
  <c r="P4108" i="12" s="1"/>
  <c r="E4108" i="12"/>
  <c r="F4108" i="12"/>
  <c r="G4108" i="12"/>
  <c r="H4108" i="12"/>
  <c r="I4108" i="12"/>
  <c r="J4108" i="12"/>
  <c r="K4108" i="12"/>
  <c r="L4108" i="12"/>
  <c r="M4108" i="12"/>
  <c r="A4109" i="12"/>
  <c r="N4109" i="12" s="1"/>
  <c r="B4109" i="12"/>
  <c r="D4109" i="12"/>
  <c r="P4109" i="12" s="1"/>
  <c r="E4109" i="12"/>
  <c r="F4109" i="12"/>
  <c r="G4109" i="12"/>
  <c r="H4109" i="12"/>
  <c r="I4109" i="12"/>
  <c r="J4109" i="12"/>
  <c r="K4109" i="12"/>
  <c r="L4109" i="12"/>
  <c r="M4109" i="12"/>
  <c r="A4110" i="12"/>
  <c r="N4110" i="12" s="1"/>
  <c r="B4110" i="12"/>
  <c r="D4110" i="12"/>
  <c r="P4110" i="12" s="1"/>
  <c r="E4110" i="12"/>
  <c r="F4110" i="12"/>
  <c r="G4110" i="12"/>
  <c r="H4110" i="12"/>
  <c r="I4110" i="12"/>
  <c r="J4110" i="12"/>
  <c r="K4110" i="12"/>
  <c r="L4110" i="12"/>
  <c r="M4110" i="12"/>
  <c r="A4111" i="12"/>
  <c r="N4111" i="12" s="1"/>
  <c r="B4111" i="12"/>
  <c r="D4111" i="12"/>
  <c r="P4111" i="12" s="1"/>
  <c r="E4111" i="12"/>
  <c r="F4111" i="12"/>
  <c r="G4111" i="12"/>
  <c r="H4111" i="12"/>
  <c r="I4111" i="12"/>
  <c r="J4111" i="12"/>
  <c r="K4111" i="12"/>
  <c r="L4111" i="12"/>
  <c r="M4111" i="12"/>
  <c r="A4112" i="12"/>
  <c r="B4112" i="12"/>
  <c r="D4112" i="12"/>
  <c r="P4112" i="12" s="1"/>
  <c r="E4112" i="12"/>
  <c r="F4112" i="12"/>
  <c r="G4112" i="12"/>
  <c r="H4112" i="12"/>
  <c r="I4112" i="12"/>
  <c r="J4112" i="12"/>
  <c r="K4112" i="12"/>
  <c r="L4112" i="12"/>
  <c r="M4112" i="12"/>
  <c r="A4113" i="12"/>
  <c r="B4113" i="12"/>
  <c r="D4113" i="12"/>
  <c r="P4113" i="12" s="1"/>
  <c r="E4113" i="12"/>
  <c r="F4113" i="12"/>
  <c r="G4113" i="12"/>
  <c r="H4113" i="12"/>
  <c r="I4113" i="12"/>
  <c r="J4113" i="12"/>
  <c r="K4113" i="12"/>
  <c r="L4113" i="12"/>
  <c r="M4113" i="12"/>
  <c r="A4114" i="12"/>
  <c r="B4114" i="12"/>
  <c r="D4114" i="12"/>
  <c r="P4114" i="12" s="1"/>
  <c r="E4114" i="12"/>
  <c r="F4114" i="12"/>
  <c r="G4114" i="12"/>
  <c r="H4114" i="12"/>
  <c r="I4114" i="12"/>
  <c r="J4114" i="12"/>
  <c r="K4114" i="12"/>
  <c r="L4114" i="12"/>
  <c r="M4114" i="12"/>
  <c r="A4115" i="12"/>
  <c r="B4115" i="12"/>
  <c r="D4115" i="12"/>
  <c r="P4115" i="12" s="1"/>
  <c r="E4115" i="12"/>
  <c r="F4115" i="12"/>
  <c r="G4115" i="12"/>
  <c r="H4115" i="12"/>
  <c r="I4115" i="12"/>
  <c r="J4115" i="12"/>
  <c r="K4115" i="12"/>
  <c r="L4115" i="12"/>
  <c r="M4115" i="12"/>
  <c r="A4116" i="12"/>
  <c r="O4116" i="12" s="1"/>
  <c r="B4116" i="12"/>
  <c r="D4116" i="12"/>
  <c r="P4116" i="12" s="1"/>
  <c r="E4116" i="12"/>
  <c r="F4116" i="12"/>
  <c r="G4116" i="12"/>
  <c r="H4116" i="12"/>
  <c r="I4116" i="12"/>
  <c r="J4116" i="12"/>
  <c r="K4116" i="12"/>
  <c r="L4116" i="12"/>
  <c r="M4116" i="12"/>
  <c r="A4117" i="12"/>
  <c r="O4117" i="12" s="1"/>
  <c r="B4117" i="12"/>
  <c r="D4117" i="12"/>
  <c r="P4117" i="12" s="1"/>
  <c r="E4117" i="12"/>
  <c r="F4117" i="12"/>
  <c r="G4117" i="12"/>
  <c r="H4117" i="12"/>
  <c r="I4117" i="12"/>
  <c r="J4117" i="12"/>
  <c r="K4117" i="12"/>
  <c r="L4117" i="12"/>
  <c r="M4117" i="12"/>
  <c r="A4118" i="12"/>
  <c r="B4118" i="12"/>
  <c r="D4118" i="12"/>
  <c r="P4118" i="12" s="1"/>
  <c r="E4118" i="12"/>
  <c r="F4118" i="12"/>
  <c r="G4118" i="12"/>
  <c r="H4118" i="12"/>
  <c r="I4118" i="12"/>
  <c r="J4118" i="12"/>
  <c r="K4118" i="12"/>
  <c r="L4118" i="12"/>
  <c r="M4118" i="12"/>
  <c r="A4119" i="12"/>
  <c r="B4119" i="12"/>
  <c r="D4119" i="12"/>
  <c r="P4119" i="12" s="1"/>
  <c r="E4119" i="12"/>
  <c r="F4119" i="12"/>
  <c r="G4119" i="12"/>
  <c r="H4119" i="12"/>
  <c r="I4119" i="12"/>
  <c r="J4119" i="12"/>
  <c r="K4119" i="12"/>
  <c r="L4119" i="12"/>
  <c r="M4119" i="12"/>
  <c r="A4120" i="12"/>
  <c r="O4120" i="12" s="1"/>
  <c r="B4120" i="12"/>
  <c r="D4120" i="12"/>
  <c r="P4120" i="12" s="1"/>
  <c r="E4120" i="12"/>
  <c r="F4120" i="12"/>
  <c r="G4120" i="12"/>
  <c r="H4120" i="12"/>
  <c r="I4120" i="12"/>
  <c r="J4120" i="12"/>
  <c r="K4120" i="12"/>
  <c r="L4120" i="12"/>
  <c r="M4120" i="12"/>
  <c r="A4121" i="12"/>
  <c r="B4121" i="12"/>
  <c r="D4121" i="12"/>
  <c r="P4121" i="12" s="1"/>
  <c r="E4121" i="12"/>
  <c r="F4121" i="12"/>
  <c r="G4121" i="12"/>
  <c r="H4121" i="12"/>
  <c r="I4121" i="12"/>
  <c r="J4121" i="12"/>
  <c r="K4121" i="12"/>
  <c r="L4121" i="12"/>
  <c r="M4121" i="12"/>
  <c r="A4122" i="12"/>
  <c r="B4122" i="12"/>
  <c r="D4122" i="12"/>
  <c r="P4122" i="12" s="1"/>
  <c r="E4122" i="12"/>
  <c r="F4122" i="12"/>
  <c r="G4122" i="12"/>
  <c r="H4122" i="12"/>
  <c r="I4122" i="12"/>
  <c r="J4122" i="12"/>
  <c r="K4122" i="12"/>
  <c r="L4122" i="12"/>
  <c r="M4122" i="12"/>
  <c r="A4123" i="12"/>
  <c r="N4123" i="12" s="1"/>
  <c r="B4123" i="12"/>
  <c r="D4123" i="12"/>
  <c r="P4123" i="12" s="1"/>
  <c r="E4123" i="12"/>
  <c r="F4123" i="12"/>
  <c r="G4123" i="12"/>
  <c r="H4123" i="12"/>
  <c r="I4123" i="12"/>
  <c r="J4123" i="12"/>
  <c r="K4123" i="12"/>
  <c r="L4123" i="12"/>
  <c r="M4123" i="12"/>
  <c r="A4124" i="12"/>
  <c r="O4124" i="12" s="1"/>
  <c r="B4124" i="12"/>
  <c r="D4124" i="12"/>
  <c r="P4124" i="12" s="1"/>
  <c r="E4124" i="12"/>
  <c r="F4124" i="12"/>
  <c r="G4124" i="12"/>
  <c r="H4124" i="12"/>
  <c r="I4124" i="12"/>
  <c r="J4124" i="12"/>
  <c r="K4124" i="12"/>
  <c r="L4124" i="12"/>
  <c r="M4124" i="12"/>
  <c r="A4125" i="12"/>
  <c r="O4125" i="12" s="1"/>
  <c r="B4125" i="12"/>
  <c r="D4125" i="12"/>
  <c r="P4125" i="12" s="1"/>
  <c r="E4125" i="12"/>
  <c r="F4125" i="12"/>
  <c r="G4125" i="12"/>
  <c r="H4125" i="12"/>
  <c r="I4125" i="12"/>
  <c r="J4125" i="12"/>
  <c r="K4125" i="12"/>
  <c r="L4125" i="12"/>
  <c r="M4125" i="12"/>
  <c r="A4126" i="12"/>
  <c r="B4126" i="12"/>
  <c r="D4126" i="12"/>
  <c r="P4126" i="12" s="1"/>
  <c r="E4126" i="12"/>
  <c r="F4126" i="12"/>
  <c r="G4126" i="12"/>
  <c r="H4126" i="12"/>
  <c r="I4126" i="12"/>
  <c r="J4126" i="12"/>
  <c r="K4126" i="12"/>
  <c r="L4126" i="12"/>
  <c r="M4126" i="12"/>
  <c r="A4127" i="12"/>
  <c r="N4127" i="12" s="1"/>
  <c r="B4127" i="12"/>
  <c r="D4127" i="12"/>
  <c r="P4127" i="12" s="1"/>
  <c r="E4127" i="12"/>
  <c r="F4127" i="12"/>
  <c r="G4127" i="12"/>
  <c r="H4127" i="12"/>
  <c r="I4127" i="12"/>
  <c r="J4127" i="12"/>
  <c r="K4127" i="12"/>
  <c r="L4127" i="12"/>
  <c r="M4127" i="12"/>
  <c r="A4128" i="12"/>
  <c r="B4128" i="12"/>
  <c r="D4128" i="12"/>
  <c r="P4128" i="12" s="1"/>
  <c r="E4128" i="12"/>
  <c r="F4128" i="12"/>
  <c r="G4128" i="12"/>
  <c r="H4128" i="12"/>
  <c r="I4128" i="12"/>
  <c r="J4128" i="12"/>
  <c r="K4128" i="12"/>
  <c r="L4128" i="12"/>
  <c r="M4128" i="12"/>
  <c r="A4129" i="12"/>
  <c r="O4129" i="12" s="1"/>
  <c r="B4129" i="12"/>
  <c r="D4129" i="12"/>
  <c r="P4129" i="12" s="1"/>
  <c r="E4129" i="12"/>
  <c r="F4129" i="12"/>
  <c r="G4129" i="12"/>
  <c r="H4129" i="12"/>
  <c r="I4129" i="12"/>
  <c r="J4129" i="12"/>
  <c r="K4129" i="12"/>
  <c r="L4129" i="12"/>
  <c r="M4129" i="12"/>
  <c r="A4130" i="12"/>
  <c r="N4130" i="12" s="1"/>
  <c r="B4130" i="12"/>
  <c r="D4130" i="12"/>
  <c r="P4130" i="12" s="1"/>
  <c r="E4130" i="12"/>
  <c r="F4130" i="12"/>
  <c r="G4130" i="12"/>
  <c r="H4130" i="12"/>
  <c r="I4130" i="12"/>
  <c r="J4130" i="12"/>
  <c r="K4130" i="12"/>
  <c r="L4130" i="12"/>
  <c r="M4130" i="12"/>
  <c r="A4131" i="12"/>
  <c r="N4131" i="12" s="1"/>
  <c r="B4131" i="12"/>
  <c r="D4131" i="12"/>
  <c r="P4131" i="12" s="1"/>
  <c r="E4131" i="12"/>
  <c r="F4131" i="12"/>
  <c r="G4131" i="12"/>
  <c r="H4131" i="12"/>
  <c r="I4131" i="12"/>
  <c r="J4131" i="12"/>
  <c r="K4131" i="12"/>
  <c r="L4131" i="12"/>
  <c r="M4131" i="12"/>
  <c r="A4132" i="12"/>
  <c r="B4132" i="12"/>
  <c r="D4132" i="12"/>
  <c r="P4132" i="12" s="1"/>
  <c r="E4132" i="12"/>
  <c r="F4132" i="12"/>
  <c r="G4132" i="12"/>
  <c r="H4132" i="12"/>
  <c r="I4132" i="12"/>
  <c r="J4132" i="12"/>
  <c r="K4132" i="12"/>
  <c r="L4132" i="12"/>
  <c r="M4132" i="12"/>
  <c r="A4133" i="12"/>
  <c r="N4133" i="12" s="1"/>
  <c r="B4133" i="12"/>
  <c r="D4133" i="12"/>
  <c r="P4133" i="12" s="1"/>
  <c r="E4133" i="12"/>
  <c r="F4133" i="12"/>
  <c r="G4133" i="12"/>
  <c r="H4133" i="12"/>
  <c r="I4133" i="12"/>
  <c r="J4133" i="12"/>
  <c r="K4133" i="12"/>
  <c r="L4133" i="12"/>
  <c r="M4133" i="12"/>
  <c r="A4134" i="12"/>
  <c r="B4134" i="12"/>
  <c r="D4134" i="12"/>
  <c r="P4134" i="12" s="1"/>
  <c r="E4134" i="12"/>
  <c r="F4134" i="12"/>
  <c r="G4134" i="12"/>
  <c r="H4134" i="12"/>
  <c r="I4134" i="12"/>
  <c r="J4134" i="12"/>
  <c r="K4134" i="12"/>
  <c r="L4134" i="12"/>
  <c r="M4134" i="12"/>
  <c r="A4135" i="12"/>
  <c r="N4135" i="12" s="1"/>
  <c r="B4135" i="12"/>
  <c r="D4135" i="12"/>
  <c r="P4135" i="12" s="1"/>
  <c r="E4135" i="12"/>
  <c r="F4135" i="12"/>
  <c r="G4135" i="12"/>
  <c r="H4135" i="12"/>
  <c r="I4135" i="12"/>
  <c r="J4135" i="12"/>
  <c r="K4135" i="12"/>
  <c r="L4135" i="12"/>
  <c r="M4135" i="12"/>
  <c r="A4136" i="12"/>
  <c r="B4136" i="12"/>
  <c r="D4136" i="12"/>
  <c r="P4136" i="12" s="1"/>
  <c r="E4136" i="12"/>
  <c r="F4136" i="12"/>
  <c r="G4136" i="12"/>
  <c r="H4136" i="12"/>
  <c r="I4136" i="12"/>
  <c r="J4136" i="12"/>
  <c r="K4136" i="12"/>
  <c r="L4136" i="12"/>
  <c r="M4136" i="12"/>
  <c r="A4137" i="12"/>
  <c r="N4137" i="12" s="1"/>
  <c r="B4137" i="12"/>
  <c r="D4137" i="12"/>
  <c r="P4137" i="12" s="1"/>
  <c r="E4137" i="12"/>
  <c r="F4137" i="12"/>
  <c r="G4137" i="12"/>
  <c r="H4137" i="12"/>
  <c r="I4137" i="12"/>
  <c r="J4137" i="12"/>
  <c r="K4137" i="12"/>
  <c r="L4137" i="12"/>
  <c r="M4137" i="12"/>
  <c r="A4138" i="12"/>
  <c r="N4138" i="12" s="1"/>
  <c r="B4138" i="12"/>
  <c r="D4138" i="12"/>
  <c r="P4138" i="12" s="1"/>
  <c r="E4138" i="12"/>
  <c r="F4138" i="12"/>
  <c r="G4138" i="12"/>
  <c r="H4138" i="12"/>
  <c r="I4138" i="12"/>
  <c r="J4138" i="12"/>
  <c r="K4138" i="12"/>
  <c r="L4138" i="12"/>
  <c r="M4138" i="12"/>
  <c r="A4139" i="12"/>
  <c r="N4139" i="12" s="1"/>
  <c r="B4139" i="12"/>
  <c r="D4139" i="12"/>
  <c r="P4139" i="12" s="1"/>
  <c r="E4139" i="12"/>
  <c r="F4139" i="12"/>
  <c r="G4139" i="12"/>
  <c r="H4139" i="12"/>
  <c r="I4139" i="12"/>
  <c r="J4139" i="12"/>
  <c r="K4139" i="12"/>
  <c r="L4139" i="12"/>
  <c r="M4139" i="12"/>
  <c r="A4140" i="12"/>
  <c r="B4140" i="12"/>
  <c r="D4140" i="12"/>
  <c r="P4140" i="12" s="1"/>
  <c r="E4140" i="12"/>
  <c r="F4140" i="12"/>
  <c r="G4140" i="12"/>
  <c r="H4140" i="12"/>
  <c r="I4140" i="12"/>
  <c r="J4140" i="12"/>
  <c r="K4140" i="12"/>
  <c r="L4140" i="12"/>
  <c r="M4140" i="12"/>
  <c r="A4141" i="12"/>
  <c r="B4141" i="12"/>
  <c r="D4141" i="12"/>
  <c r="P4141" i="12" s="1"/>
  <c r="E4141" i="12"/>
  <c r="F4141" i="12"/>
  <c r="G4141" i="12"/>
  <c r="H4141" i="12"/>
  <c r="I4141" i="12"/>
  <c r="J4141" i="12"/>
  <c r="K4141" i="12"/>
  <c r="L4141" i="12"/>
  <c r="M4141" i="12"/>
  <c r="A4142" i="12"/>
  <c r="O4142" i="12" s="1"/>
  <c r="B4142" i="12"/>
  <c r="D4142" i="12"/>
  <c r="P4142" i="12" s="1"/>
  <c r="E4142" i="12"/>
  <c r="F4142" i="12"/>
  <c r="G4142" i="12"/>
  <c r="H4142" i="12"/>
  <c r="I4142" i="12"/>
  <c r="J4142" i="12"/>
  <c r="K4142" i="12"/>
  <c r="L4142" i="12"/>
  <c r="M4142" i="12"/>
  <c r="A4143" i="12"/>
  <c r="B4143" i="12"/>
  <c r="D4143" i="12"/>
  <c r="P4143" i="12" s="1"/>
  <c r="E4143" i="12"/>
  <c r="F4143" i="12"/>
  <c r="G4143" i="12"/>
  <c r="H4143" i="12"/>
  <c r="I4143" i="12"/>
  <c r="J4143" i="12"/>
  <c r="K4143" i="12"/>
  <c r="L4143" i="12"/>
  <c r="M4143" i="12"/>
  <c r="A4144" i="12"/>
  <c r="N4144" i="12" s="1"/>
  <c r="B4144" i="12"/>
  <c r="D4144" i="12"/>
  <c r="P4144" i="12" s="1"/>
  <c r="E4144" i="12"/>
  <c r="F4144" i="12"/>
  <c r="G4144" i="12"/>
  <c r="H4144" i="12"/>
  <c r="I4144" i="12"/>
  <c r="J4144" i="12"/>
  <c r="K4144" i="12"/>
  <c r="L4144" i="12"/>
  <c r="M4144" i="12"/>
  <c r="A4145" i="12"/>
  <c r="N4145" i="12" s="1"/>
  <c r="B4145" i="12"/>
  <c r="D4145" i="12"/>
  <c r="P4145" i="12" s="1"/>
  <c r="E4145" i="12"/>
  <c r="F4145" i="12"/>
  <c r="G4145" i="12"/>
  <c r="H4145" i="12"/>
  <c r="I4145" i="12"/>
  <c r="J4145" i="12"/>
  <c r="K4145" i="12"/>
  <c r="L4145" i="12"/>
  <c r="M4145" i="12"/>
  <c r="A4146" i="12"/>
  <c r="N4146" i="12" s="1"/>
  <c r="B4146" i="12"/>
  <c r="D4146" i="12"/>
  <c r="P4146" i="12" s="1"/>
  <c r="E4146" i="12"/>
  <c r="F4146" i="12"/>
  <c r="G4146" i="12"/>
  <c r="H4146" i="12"/>
  <c r="I4146" i="12"/>
  <c r="J4146" i="12"/>
  <c r="K4146" i="12"/>
  <c r="L4146" i="12"/>
  <c r="M4146" i="12"/>
  <c r="A4147" i="12"/>
  <c r="B4147" i="12"/>
  <c r="D4147" i="12"/>
  <c r="P4147" i="12" s="1"/>
  <c r="E4147" i="12"/>
  <c r="F4147" i="12"/>
  <c r="G4147" i="12"/>
  <c r="H4147" i="12"/>
  <c r="I4147" i="12"/>
  <c r="J4147" i="12"/>
  <c r="K4147" i="12"/>
  <c r="L4147" i="12"/>
  <c r="M4147" i="12"/>
  <c r="A4148" i="12"/>
  <c r="N4148" i="12" s="1"/>
  <c r="B4148" i="12"/>
  <c r="D4148" i="12"/>
  <c r="P4148" i="12" s="1"/>
  <c r="E4148" i="12"/>
  <c r="F4148" i="12"/>
  <c r="G4148" i="12"/>
  <c r="H4148" i="12"/>
  <c r="I4148" i="12"/>
  <c r="J4148" i="12"/>
  <c r="K4148" i="12"/>
  <c r="L4148" i="12"/>
  <c r="M4148" i="12"/>
  <c r="A4149" i="12"/>
  <c r="N4149" i="12" s="1"/>
  <c r="B4149" i="12"/>
  <c r="D4149" i="12"/>
  <c r="P4149" i="12" s="1"/>
  <c r="E4149" i="12"/>
  <c r="F4149" i="12"/>
  <c r="G4149" i="12"/>
  <c r="H4149" i="12"/>
  <c r="I4149" i="12"/>
  <c r="J4149" i="12"/>
  <c r="K4149" i="12"/>
  <c r="L4149" i="12"/>
  <c r="M4149" i="12"/>
  <c r="A4150" i="12"/>
  <c r="B4150" i="12"/>
  <c r="D4150" i="12"/>
  <c r="P4150" i="12" s="1"/>
  <c r="E4150" i="12"/>
  <c r="F4150" i="12"/>
  <c r="G4150" i="12"/>
  <c r="H4150" i="12"/>
  <c r="I4150" i="12"/>
  <c r="J4150" i="12"/>
  <c r="K4150" i="12"/>
  <c r="L4150" i="12"/>
  <c r="M4150" i="12"/>
  <c r="A4151" i="12"/>
  <c r="N4151" i="12" s="1"/>
  <c r="B4151" i="12"/>
  <c r="E4151" i="12"/>
  <c r="F4151" i="12"/>
  <c r="G4151" i="12"/>
  <c r="H4151" i="12"/>
  <c r="I4151" i="12"/>
  <c r="J4151" i="12"/>
  <c r="K4151" i="12"/>
  <c r="L4151" i="12"/>
  <c r="A4157" i="12"/>
  <c r="B4157" i="12"/>
  <c r="E4157" i="12"/>
  <c r="F4157" i="12"/>
  <c r="G4157" i="12"/>
  <c r="H4157" i="12"/>
  <c r="I4157" i="12"/>
  <c r="J4157" i="12"/>
  <c r="K4157" i="12"/>
  <c r="L4157" i="12"/>
  <c r="B4158" i="12"/>
  <c r="H4158" i="12"/>
  <c r="K4158" i="12"/>
  <c r="A4173" i="12"/>
  <c r="B4173" i="12"/>
  <c r="D4173" i="12"/>
  <c r="P4173" i="12" s="1"/>
  <c r="E4173" i="12"/>
  <c r="F4173" i="12"/>
  <c r="G4173" i="12"/>
  <c r="H4173" i="12"/>
  <c r="I4173" i="12"/>
  <c r="J4173" i="12"/>
  <c r="K4173" i="12"/>
  <c r="L4173" i="12"/>
  <c r="M4173" i="12"/>
  <c r="A4174" i="12"/>
  <c r="N4174" i="12" s="1"/>
  <c r="B4174" i="12"/>
  <c r="D4174" i="12"/>
  <c r="P4174" i="12" s="1"/>
  <c r="E4174" i="12"/>
  <c r="F4174" i="12"/>
  <c r="G4174" i="12"/>
  <c r="H4174" i="12"/>
  <c r="I4174" i="12"/>
  <c r="J4174" i="12"/>
  <c r="K4174" i="12"/>
  <c r="L4174" i="12"/>
  <c r="M4174" i="12"/>
  <c r="A4175" i="12"/>
  <c r="O4175" i="12" s="1"/>
  <c r="B4175" i="12"/>
  <c r="D4175" i="12"/>
  <c r="P4175" i="12" s="1"/>
  <c r="E4175" i="12"/>
  <c r="F4175" i="12"/>
  <c r="G4175" i="12"/>
  <c r="H4175" i="12"/>
  <c r="I4175" i="12"/>
  <c r="J4175" i="12"/>
  <c r="K4175" i="12"/>
  <c r="L4175" i="12"/>
  <c r="M4175" i="12"/>
  <c r="A4176" i="12"/>
  <c r="B4176" i="12"/>
  <c r="D4176" i="12"/>
  <c r="P4176" i="12" s="1"/>
  <c r="E4176" i="12"/>
  <c r="F4176" i="12"/>
  <c r="G4176" i="12"/>
  <c r="H4176" i="12"/>
  <c r="I4176" i="12"/>
  <c r="J4176" i="12"/>
  <c r="K4176" i="12"/>
  <c r="L4176" i="12"/>
  <c r="M4176" i="12"/>
  <c r="A4177" i="12"/>
  <c r="N4177" i="12" s="1"/>
  <c r="B4177" i="12"/>
  <c r="D4177" i="12"/>
  <c r="P4177" i="12" s="1"/>
  <c r="E4177" i="12"/>
  <c r="F4177" i="12"/>
  <c r="G4177" i="12"/>
  <c r="H4177" i="12"/>
  <c r="I4177" i="12"/>
  <c r="J4177" i="12"/>
  <c r="K4177" i="12"/>
  <c r="L4177" i="12"/>
  <c r="M4177" i="12"/>
  <c r="A4178" i="12"/>
  <c r="N4178" i="12" s="1"/>
  <c r="B4178" i="12"/>
  <c r="D4178" i="12"/>
  <c r="P4178" i="12" s="1"/>
  <c r="E4178" i="12"/>
  <c r="F4178" i="12"/>
  <c r="G4178" i="12"/>
  <c r="H4178" i="12"/>
  <c r="I4178" i="12"/>
  <c r="J4178" i="12"/>
  <c r="K4178" i="12"/>
  <c r="L4178" i="12"/>
  <c r="M4178" i="12"/>
  <c r="A4179" i="12"/>
  <c r="N4179" i="12" s="1"/>
  <c r="B4179" i="12"/>
  <c r="D4179" i="12"/>
  <c r="P4179" i="12" s="1"/>
  <c r="E4179" i="12"/>
  <c r="F4179" i="12"/>
  <c r="G4179" i="12"/>
  <c r="H4179" i="12"/>
  <c r="I4179" i="12"/>
  <c r="J4179" i="12"/>
  <c r="K4179" i="12"/>
  <c r="L4179" i="12"/>
  <c r="M4179" i="12"/>
  <c r="A4180" i="12"/>
  <c r="O4180" i="12" s="1"/>
  <c r="B4180" i="12"/>
  <c r="D4180" i="12"/>
  <c r="P4180" i="12" s="1"/>
  <c r="E4180" i="12"/>
  <c r="F4180" i="12"/>
  <c r="G4180" i="12"/>
  <c r="H4180" i="12"/>
  <c r="I4180" i="12"/>
  <c r="J4180" i="12"/>
  <c r="K4180" i="12"/>
  <c r="L4180" i="12"/>
  <c r="M4180" i="12"/>
  <c r="A4181" i="12"/>
  <c r="B4181" i="12"/>
  <c r="D4181" i="12"/>
  <c r="P4181" i="12" s="1"/>
  <c r="E4181" i="12"/>
  <c r="F4181" i="12"/>
  <c r="G4181" i="12"/>
  <c r="H4181" i="12"/>
  <c r="I4181" i="12"/>
  <c r="J4181" i="12"/>
  <c r="K4181" i="12"/>
  <c r="L4181" i="12"/>
  <c r="M4181" i="12"/>
  <c r="A4182" i="12"/>
  <c r="O4182" i="12" s="1"/>
  <c r="B4182" i="12"/>
  <c r="D4182" i="12"/>
  <c r="P4182" i="12" s="1"/>
  <c r="E4182" i="12"/>
  <c r="F4182" i="12"/>
  <c r="G4182" i="12"/>
  <c r="H4182" i="12"/>
  <c r="I4182" i="12"/>
  <c r="J4182" i="12"/>
  <c r="K4182" i="12"/>
  <c r="L4182" i="12"/>
  <c r="M4182" i="12"/>
  <c r="A4183" i="12"/>
  <c r="N4183" i="12" s="1"/>
  <c r="B4183" i="12"/>
  <c r="D4183" i="12"/>
  <c r="P4183" i="12" s="1"/>
  <c r="E4183" i="12"/>
  <c r="F4183" i="12"/>
  <c r="G4183" i="12"/>
  <c r="H4183" i="12"/>
  <c r="I4183" i="12"/>
  <c r="J4183" i="12"/>
  <c r="K4183" i="12"/>
  <c r="L4183" i="12"/>
  <c r="M4183" i="12"/>
  <c r="A4184" i="12"/>
  <c r="B4184" i="12"/>
  <c r="D4184" i="12"/>
  <c r="P4184" i="12" s="1"/>
  <c r="E4184" i="12"/>
  <c r="F4184" i="12"/>
  <c r="G4184" i="12"/>
  <c r="H4184" i="12"/>
  <c r="I4184" i="12"/>
  <c r="J4184" i="12"/>
  <c r="K4184" i="12"/>
  <c r="L4184" i="12"/>
  <c r="M4184" i="12"/>
  <c r="A4185" i="12"/>
  <c r="N4185" i="12" s="1"/>
  <c r="B4185" i="12"/>
  <c r="D4185" i="12"/>
  <c r="P4185" i="12" s="1"/>
  <c r="E4185" i="12"/>
  <c r="F4185" i="12"/>
  <c r="G4185" i="12"/>
  <c r="H4185" i="12"/>
  <c r="I4185" i="12"/>
  <c r="J4185" i="12"/>
  <c r="K4185" i="12"/>
  <c r="L4185" i="12"/>
  <c r="M4185" i="12"/>
  <c r="A4186" i="12"/>
  <c r="N4186" i="12" s="1"/>
  <c r="B4186" i="12"/>
  <c r="D4186" i="12"/>
  <c r="P4186" i="12" s="1"/>
  <c r="E4186" i="12"/>
  <c r="F4186" i="12"/>
  <c r="G4186" i="12"/>
  <c r="H4186" i="12"/>
  <c r="I4186" i="12"/>
  <c r="J4186" i="12"/>
  <c r="K4186" i="12"/>
  <c r="L4186" i="12"/>
  <c r="M4186" i="12"/>
  <c r="A4187" i="12"/>
  <c r="N4187" i="12" s="1"/>
  <c r="B4187" i="12"/>
  <c r="D4187" i="12"/>
  <c r="P4187" i="12" s="1"/>
  <c r="E4187" i="12"/>
  <c r="F4187" i="12"/>
  <c r="G4187" i="12"/>
  <c r="H4187" i="12"/>
  <c r="I4187" i="12"/>
  <c r="J4187" i="12"/>
  <c r="K4187" i="12"/>
  <c r="L4187" i="12"/>
  <c r="M4187" i="12"/>
  <c r="A4188" i="12"/>
  <c r="B4188" i="12"/>
  <c r="D4188" i="12"/>
  <c r="P4188" i="12" s="1"/>
  <c r="E4188" i="12"/>
  <c r="F4188" i="12"/>
  <c r="G4188" i="12"/>
  <c r="H4188" i="12"/>
  <c r="I4188" i="12"/>
  <c r="J4188" i="12"/>
  <c r="K4188" i="12"/>
  <c r="L4188" i="12"/>
  <c r="M4188" i="12"/>
  <c r="A4189" i="12"/>
  <c r="O4189" i="12" s="1"/>
  <c r="B4189" i="12"/>
  <c r="D4189" i="12"/>
  <c r="P4189" i="12" s="1"/>
  <c r="E4189" i="12"/>
  <c r="F4189" i="12"/>
  <c r="G4189" i="12"/>
  <c r="H4189" i="12"/>
  <c r="I4189" i="12"/>
  <c r="J4189" i="12"/>
  <c r="K4189" i="12"/>
  <c r="L4189" i="12"/>
  <c r="M4189" i="12"/>
  <c r="A4190" i="12"/>
  <c r="N4190" i="12" s="1"/>
  <c r="B4190" i="12"/>
  <c r="D4190" i="12"/>
  <c r="P4190" i="12" s="1"/>
  <c r="E4190" i="12"/>
  <c r="F4190" i="12"/>
  <c r="G4190" i="12"/>
  <c r="H4190" i="12"/>
  <c r="I4190" i="12"/>
  <c r="J4190" i="12"/>
  <c r="K4190" i="12"/>
  <c r="L4190" i="12"/>
  <c r="M4190" i="12"/>
  <c r="A4191" i="12"/>
  <c r="B4191" i="12"/>
  <c r="D4191" i="12"/>
  <c r="P4191" i="12" s="1"/>
  <c r="E4191" i="12"/>
  <c r="F4191" i="12"/>
  <c r="G4191" i="12"/>
  <c r="H4191" i="12"/>
  <c r="I4191" i="12"/>
  <c r="J4191" i="12"/>
  <c r="K4191" i="12"/>
  <c r="L4191" i="12"/>
  <c r="M4191" i="12"/>
  <c r="A4192" i="12"/>
  <c r="N4192" i="12" s="1"/>
  <c r="B4192" i="12"/>
  <c r="D4192" i="12"/>
  <c r="P4192" i="12" s="1"/>
  <c r="E4192" i="12"/>
  <c r="F4192" i="12"/>
  <c r="G4192" i="12"/>
  <c r="H4192" i="12"/>
  <c r="I4192" i="12"/>
  <c r="J4192" i="12"/>
  <c r="K4192" i="12"/>
  <c r="L4192" i="12"/>
  <c r="M4192" i="12"/>
  <c r="A4193" i="12"/>
  <c r="O4193" i="12" s="1"/>
  <c r="B4193" i="12"/>
  <c r="D4193" i="12"/>
  <c r="P4193" i="12" s="1"/>
  <c r="E4193" i="12"/>
  <c r="F4193" i="12"/>
  <c r="G4193" i="12"/>
  <c r="H4193" i="12"/>
  <c r="I4193" i="12"/>
  <c r="J4193" i="12"/>
  <c r="K4193" i="12"/>
  <c r="L4193" i="12"/>
  <c r="M4193" i="12"/>
  <c r="A4194" i="12"/>
  <c r="N4194" i="12" s="1"/>
  <c r="B4194" i="12"/>
  <c r="D4194" i="12"/>
  <c r="P4194" i="12" s="1"/>
  <c r="E4194" i="12"/>
  <c r="F4194" i="12"/>
  <c r="G4194" i="12"/>
  <c r="H4194" i="12"/>
  <c r="I4194" i="12"/>
  <c r="J4194" i="12"/>
  <c r="K4194" i="12"/>
  <c r="L4194" i="12"/>
  <c r="M4194" i="12"/>
  <c r="A4195" i="12"/>
  <c r="N4195" i="12" s="1"/>
  <c r="B4195" i="12"/>
  <c r="D4195" i="12"/>
  <c r="P4195" i="12" s="1"/>
  <c r="E4195" i="12"/>
  <c r="F4195" i="12"/>
  <c r="G4195" i="12"/>
  <c r="H4195" i="12"/>
  <c r="I4195" i="12"/>
  <c r="J4195" i="12"/>
  <c r="K4195" i="12"/>
  <c r="L4195" i="12"/>
  <c r="M4195" i="12"/>
  <c r="A4196" i="12"/>
  <c r="O4196" i="12" s="1"/>
  <c r="B4196" i="12"/>
  <c r="D4196" i="12"/>
  <c r="P4196" i="12" s="1"/>
  <c r="E4196" i="12"/>
  <c r="F4196" i="12"/>
  <c r="G4196" i="12"/>
  <c r="H4196" i="12"/>
  <c r="I4196" i="12"/>
  <c r="J4196" i="12"/>
  <c r="K4196" i="12"/>
  <c r="L4196" i="12"/>
  <c r="M4196" i="12"/>
  <c r="A4197" i="12"/>
  <c r="B4197" i="12"/>
  <c r="D4197" i="12"/>
  <c r="P4197" i="12" s="1"/>
  <c r="E4197" i="12"/>
  <c r="F4197" i="12"/>
  <c r="G4197" i="12"/>
  <c r="H4197" i="12"/>
  <c r="I4197" i="12"/>
  <c r="J4197" i="12"/>
  <c r="K4197" i="12"/>
  <c r="L4197" i="12"/>
  <c r="M4197" i="12"/>
  <c r="A4198" i="12"/>
  <c r="B4198" i="12"/>
  <c r="D4198" i="12"/>
  <c r="P4198" i="12" s="1"/>
  <c r="E4198" i="12"/>
  <c r="F4198" i="12"/>
  <c r="G4198" i="12"/>
  <c r="H4198" i="12"/>
  <c r="I4198" i="12"/>
  <c r="J4198" i="12"/>
  <c r="K4198" i="12"/>
  <c r="L4198" i="12"/>
  <c r="M4198" i="12"/>
  <c r="A4199" i="12"/>
  <c r="O4199" i="12" s="1"/>
  <c r="B4199" i="12"/>
  <c r="D4199" i="12"/>
  <c r="P4199" i="12" s="1"/>
  <c r="E4199" i="12"/>
  <c r="F4199" i="12"/>
  <c r="G4199" i="12"/>
  <c r="H4199" i="12"/>
  <c r="I4199" i="12"/>
  <c r="J4199" i="12"/>
  <c r="K4199" i="12"/>
  <c r="L4199" i="12"/>
  <c r="M4199" i="12"/>
  <c r="A4200" i="12"/>
  <c r="N4200" i="12" s="1"/>
  <c r="B4200" i="12"/>
  <c r="D4200" i="12"/>
  <c r="P4200" i="12" s="1"/>
  <c r="E4200" i="12"/>
  <c r="F4200" i="12"/>
  <c r="G4200" i="12"/>
  <c r="H4200" i="12"/>
  <c r="I4200" i="12"/>
  <c r="J4200" i="12"/>
  <c r="K4200" i="12"/>
  <c r="L4200" i="12"/>
  <c r="M4200" i="12"/>
  <c r="A4201" i="12"/>
  <c r="N4201" i="12" s="1"/>
  <c r="B4201" i="12"/>
  <c r="D4201" i="12"/>
  <c r="P4201" i="12" s="1"/>
  <c r="E4201" i="12"/>
  <c r="F4201" i="12"/>
  <c r="G4201" i="12"/>
  <c r="H4201" i="12"/>
  <c r="I4201" i="12"/>
  <c r="J4201" i="12"/>
  <c r="K4201" i="12"/>
  <c r="L4201" i="12"/>
  <c r="M4201" i="12"/>
  <c r="A4202" i="12"/>
  <c r="N4202" i="12" s="1"/>
  <c r="B4202" i="12"/>
  <c r="D4202" i="12"/>
  <c r="P4202" i="12" s="1"/>
  <c r="E4202" i="12"/>
  <c r="F4202" i="12"/>
  <c r="G4202" i="12"/>
  <c r="H4202" i="12"/>
  <c r="I4202" i="12"/>
  <c r="J4202" i="12"/>
  <c r="K4202" i="12"/>
  <c r="L4202" i="12"/>
  <c r="M4202" i="12"/>
  <c r="A4203" i="12"/>
  <c r="B4203" i="12"/>
  <c r="D4203" i="12"/>
  <c r="P4203" i="12" s="1"/>
  <c r="E4203" i="12"/>
  <c r="F4203" i="12"/>
  <c r="G4203" i="12"/>
  <c r="H4203" i="12"/>
  <c r="I4203" i="12"/>
  <c r="J4203" i="12"/>
  <c r="K4203" i="12"/>
  <c r="L4203" i="12"/>
  <c r="M4203" i="12"/>
  <c r="A4204" i="12"/>
  <c r="N4204" i="12" s="1"/>
  <c r="B4204" i="12"/>
  <c r="D4204" i="12"/>
  <c r="P4204" i="12" s="1"/>
  <c r="E4204" i="12"/>
  <c r="F4204" i="12"/>
  <c r="G4204" i="12"/>
  <c r="H4204" i="12"/>
  <c r="I4204" i="12"/>
  <c r="J4204" i="12"/>
  <c r="K4204" i="12"/>
  <c r="L4204" i="12"/>
  <c r="M4204" i="12"/>
  <c r="A4205" i="12"/>
  <c r="B4205" i="12"/>
  <c r="D4205" i="12"/>
  <c r="P4205" i="12" s="1"/>
  <c r="E4205" i="12"/>
  <c r="F4205" i="12"/>
  <c r="G4205" i="12"/>
  <c r="H4205" i="12"/>
  <c r="I4205" i="12"/>
  <c r="J4205" i="12"/>
  <c r="K4205" i="12"/>
  <c r="L4205" i="12"/>
  <c r="M4205" i="12"/>
  <c r="A4206" i="12"/>
  <c r="O4206" i="12" s="1"/>
  <c r="B4206" i="12"/>
  <c r="D4206" i="12"/>
  <c r="P4206" i="12" s="1"/>
  <c r="E4206" i="12"/>
  <c r="F4206" i="12"/>
  <c r="G4206" i="12"/>
  <c r="H4206" i="12"/>
  <c r="I4206" i="12"/>
  <c r="J4206" i="12"/>
  <c r="K4206" i="12"/>
  <c r="L4206" i="12"/>
  <c r="M4206" i="12"/>
  <c r="A4207" i="12"/>
  <c r="N4207" i="12" s="1"/>
  <c r="B4207" i="12"/>
  <c r="D4207" i="12"/>
  <c r="P4207" i="12" s="1"/>
  <c r="E4207" i="12"/>
  <c r="F4207" i="12"/>
  <c r="G4207" i="12"/>
  <c r="H4207" i="12"/>
  <c r="I4207" i="12"/>
  <c r="J4207" i="12"/>
  <c r="K4207" i="12"/>
  <c r="L4207" i="12"/>
  <c r="M4207" i="12"/>
  <c r="A4208" i="12"/>
  <c r="B4208" i="12"/>
  <c r="D4208" i="12"/>
  <c r="P4208" i="12" s="1"/>
  <c r="E4208" i="12"/>
  <c r="F4208" i="12"/>
  <c r="G4208" i="12"/>
  <c r="H4208" i="12"/>
  <c r="I4208" i="12"/>
  <c r="J4208" i="12"/>
  <c r="K4208" i="12"/>
  <c r="L4208" i="12"/>
  <c r="M4208" i="12"/>
  <c r="A4209" i="12"/>
  <c r="N4209" i="12" s="1"/>
  <c r="B4209" i="12"/>
  <c r="D4209" i="12"/>
  <c r="P4209" i="12" s="1"/>
  <c r="E4209" i="12"/>
  <c r="F4209" i="12"/>
  <c r="G4209" i="12"/>
  <c r="H4209" i="12"/>
  <c r="I4209" i="12"/>
  <c r="J4209" i="12"/>
  <c r="K4209" i="12"/>
  <c r="L4209" i="12"/>
  <c r="M4209" i="12"/>
  <c r="A4210" i="12"/>
  <c r="N4210" i="12" s="1"/>
  <c r="B4210" i="12"/>
  <c r="D4210" i="12"/>
  <c r="P4210" i="12" s="1"/>
  <c r="E4210" i="12"/>
  <c r="F4210" i="12"/>
  <c r="G4210" i="12"/>
  <c r="H4210" i="12"/>
  <c r="I4210" i="12"/>
  <c r="J4210" i="12"/>
  <c r="K4210" i="12"/>
  <c r="L4210" i="12"/>
  <c r="M4210" i="12"/>
  <c r="A4211" i="12"/>
  <c r="B4211" i="12"/>
  <c r="D4211" i="12"/>
  <c r="P4211" i="12" s="1"/>
  <c r="E4211" i="12"/>
  <c r="F4211" i="12"/>
  <c r="G4211" i="12"/>
  <c r="H4211" i="12"/>
  <c r="I4211" i="12"/>
  <c r="J4211" i="12"/>
  <c r="K4211" i="12"/>
  <c r="L4211" i="12"/>
  <c r="M4211" i="12"/>
  <c r="A4212" i="12"/>
  <c r="O4212" i="12" s="1"/>
  <c r="B4212" i="12"/>
  <c r="D4212" i="12"/>
  <c r="P4212" i="12" s="1"/>
  <c r="E4212" i="12"/>
  <c r="F4212" i="12"/>
  <c r="G4212" i="12"/>
  <c r="H4212" i="12"/>
  <c r="I4212" i="12"/>
  <c r="J4212" i="12"/>
  <c r="K4212" i="12"/>
  <c r="L4212" i="12"/>
  <c r="M4212" i="12"/>
  <c r="A4213" i="12"/>
  <c r="O4213" i="12" s="1"/>
  <c r="B4213" i="12"/>
  <c r="D4213" i="12"/>
  <c r="P4213" i="12" s="1"/>
  <c r="E4213" i="12"/>
  <c r="F4213" i="12"/>
  <c r="G4213" i="12"/>
  <c r="H4213" i="12"/>
  <c r="I4213" i="12"/>
  <c r="J4213" i="12"/>
  <c r="K4213" i="12"/>
  <c r="L4213" i="12"/>
  <c r="M4213" i="12"/>
  <c r="A4214" i="12"/>
  <c r="O4214" i="12" s="1"/>
  <c r="B4214" i="12"/>
  <c r="D4214" i="12"/>
  <c r="P4214" i="12" s="1"/>
  <c r="E4214" i="12"/>
  <c r="F4214" i="12"/>
  <c r="G4214" i="12"/>
  <c r="H4214" i="12"/>
  <c r="I4214" i="12"/>
  <c r="J4214" i="12"/>
  <c r="K4214" i="12"/>
  <c r="L4214" i="12"/>
  <c r="M4214" i="12"/>
  <c r="A4215" i="12"/>
  <c r="N4215" i="12" s="1"/>
  <c r="B4215" i="12"/>
  <c r="D4215" i="12"/>
  <c r="P4215" i="12" s="1"/>
  <c r="E4215" i="12"/>
  <c r="F4215" i="12"/>
  <c r="G4215" i="12"/>
  <c r="H4215" i="12"/>
  <c r="I4215" i="12"/>
  <c r="J4215" i="12"/>
  <c r="K4215" i="12"/>
  <c r="L4215" i="12"/>
  <c r="M4215" i="12"/>
  <c r="A4216" i="12"/>
  <c r="O4216" i="12" s="1"/>
  <c r="B4216" i="12"/>
  <c r="D4216" i="12"/>
  <c r="P4216" i="12" s="1"/>
  <c r="E4216" i="12"/>
  <c r="F4216" i="12"/>
  <c r="G4216" i="12"/>
  <c r="H4216" i="12"/>
  <c r="I4216" i="12"/>
  <c r="J4216" i="12"/>
  <c r="K4216" i="12"/>
  <c r="L4216" i="12"/>
  <c r="M4216" i="12"/>
  <c r="A4217" i="12"/>
  <c r="O4217" i="12" s="1"/>
  <c r="B4217" i="12"/>
  <c r="D4217" i="12"/>
  <c r="P4217" i="12" s="1"/>
  <c r="E4217" i="12"/>
  <c r="F4217" i="12"/>
  <c r="G4217" i="12"/>
  <c r="H4217" i="12"/>
  <c r="I4217" i="12"/>
  <c r="J4217" i="12"/>
  <c r="K4217" i="12"/>
  <c r="L4217" i="12"/>
  <c r="M4217" i="12"/>
  <c r="A4218" i="12"/>
  <c r="B4218" i="12"/>
  <c r="D4218" i="12"/>
  <c r="P4218" i="12" s="1"/>
  <c r="E4218" i="12"/>
  <c r="F4218" i="12"/>
  <c r="G4218" i="12"/>
  <c r="H4218" i="12"/>
  <c r="I4218" i="12"/>
  <c r="J4218" i="12"/>
  <c r="K4218" i="12"/>
  <c r="L4218" i="12"/>
  <c r="M4218" i="12"/>
  <c r="A4219" i="12"/>
  <c r="B4219" i="12"/>
  <c r="D4219" i="12"/>
  <c r="P4219" i="12" s="1"/>
  <c r="E4219" i="12"/>
  <c r="F4219" i="12"/>
  <c r="G4219" i="12"/>
  <c r="H4219" i="12"/>
  <c r="I4219" i="12"/>
  <c r="J4219" i="12"/>
  <c r="K4219" i="12"/>
  <c r="L4219" i="12"/>
  <c r="M4219" i="12"/>
  <c r="A4220" i="12"/>
  <c r="O4220" i="12" s="1"/>
  <c r="B4220" i="12"/>
  <c r="D4220" i="12"/>
  <c r="P4220" i="12" s="1"/>
  <c r="E4220" i="12"/>
  <c r="F4220" i="12"/>
  <c r="G4220" i="12"/>
  <c r="H4220" i="12"/>
  <c r="I4220" i="12"/>
  <c r="J4220" i="12"/>
  <c r="K4220" i="12"/>
  <c r="L4220" i="12"/>
  <c r="M4220" i="12"/>
  <c r="A4221" i="12"/>
  <c r="O4221" i="12" s="1"/>
  <c r="B4221" i="12"/>
  <c r="D4221" i="12"/>
  <c r="P4221" i="12" s="1"/>
  <c r="E4221" i="12"/>
  <c r="F4221" i="12"/>
  <c r="G4221" i="12"/>
  <c r="H4221" i="12"/>
  <c r="I4221" i="12"/>
  <c r="J4221" i="12"/>
  <c r="K4221" i="12"/>
  <c r="L4221" i="12"/>
  <c r="M4221" i="12"/>
  <c r="A4222" i="12"/>
  <c r="B4222" i="12"/>
  <c r="D4222" i="12"/>
  <c r="P4222" i="12" s="1"/>
  <c r="E4222" i="12"/>
  <c r="F4222" i="12"/>
  <c r="G4222" i="12"/>
  <c r="H4222" i="12"/>
  <c r="I4222" i="12"/>
  <c r="J4222" i="12"/>
  <c r="K4222" i="12"/>
  <c r="L4222" i="12"/>
  <c r="M4222" i="12"/>
  <c r="A4223" i="12"/>
  <c r="B4223" i="12"/>
  <c r="D4223" i="12"/>
  <c r="P4223" i="12" s="1"/>
  <c r="E4223" i="12"/>
  <c r="F4223" i="12"/>
  <c r="G4223" i="12"/>
  <c r="H4223" i="12"/>
  <c r="I4223" i="12"/>
  <c r="J4223" i="12"/>
  <c r="K4223" i="12"/>
  <c r="L4223" i="12"/>
  <c r="M4223" i="12"/>
  <c r="A4224" i="12"/>
  <c r="B4224" i="12"/>
  <c r="D4224" i="12"/>
  <c r="P4224" i="12" s="1"/>
  <c r="E4224" i="12"/>
  <c r="F4224" i="12"/>
  <c r="G4224" i="12"/>
  <c r="H4224" i="12"/>
  <c r="I4224" i="12"/>
  <c r="J4224" i="12"/>
  <c r="K4224" i="12"/>
  <c r="L4224" i="12"/>
  <c r="M4224" i="12"/>
  <c r="A4225" i="12"/>
  <c r="O4225" i="12" s="1"/>
  <c r="B4225" i="12"/>
  <c r="D4225" i="12"/>
  <c r="P4225" i="12" s="1"/>
  <c r="E4225" i="12"/>
  <c r="F4225" i="12"/>
  <c r="G4225" i="12"/>
  <c r="H4225" i="12"/>
  <c r="I4225" i="12"/>
  <c r="J4225" i="12"/>
  <c r="K4225" i="12"/>
  <c r="L4225" i="12"/>
  <c r="M4225" i="12"/>
  <c r="A4226" i="12"/>
  <c r="B4226" i="12"/>
  <c r="D4226" i="12"/>
  <c r="P4226" i="12" s="1"/>
  <c r="E4226" i="12"/>
  <c r="F4226" i="12"/>
  <c r="G4226" i="12"/>
  <c r="H4226" i="12"/>
  <c r="I4226" i="12"/>
  <c r="J4226" i="12"/>
  <c r="K4226" i="12"/>
  <c r="L4226" i="12"/>
  <c r="M4226" i="12"/>
  <c r="A4227" i="12"/>
  <c r="N4227" i="12" s="1"/>
  <c r="B4227" i="12"/>
  <c r="D4227" i="12"/>
  <c r="P4227" i="12" s="1"/>
  <c r="E4227" i="12"/>
  <c r="F4227" i="12"/>
  <c r="G4227" i="12"/>
  <c r="H4227" i="12"/>
  <c r="I4227" i="12"/>
  <c r="J4227" i="12"/>
  <c r="K4227" i="12"/>
  <c r="L4227" i="12"/>
  <c r="M4227" i="12"/>
  <c r="A4228" i="12"/>
  <c r="O4228" i="12" s="1"/>
  <c r="B4228" i="12"/>
  <c r="D4228" i="12"/>
  <c r="P4228" i="12" s="1"/>
  <c r="E4228" i="12"/>
  <c r="F4228" i="12"/>
  <c r="G4228" i="12"/>
  <c r="H4228" i="12"/>
  <c r="I4228" i="12"/>
  <c r="J4228" i="12"/>
  <c r="K4228" i="12"/>
  <c r="L4228" i="12"/>
  <c r="M4228" i="12"/>
  <c r="A4229" i="12"/>
  <c r="O4229" i="12" s="1"/>
  <c r="B4229" i="12"/>
  <c r="D4229" i="12"/>
  <c r="P4229" i="12" s="1"/>
  <c r="E4229" i="12"/>
  <c r="F4229" i="12"/>
  <c r="G4229" i="12"/>
  <c r="H4229" i="12"/>
  <c r="I4229" i="12"/>
  <c r="J4229" i="12"/>
  <c r="K4229" i="12"/>
  <c r="L4229" i="12"/>
  <c r="M4229" i="12"/>
  <c r="A4230" i="12"/>
  <c r="B4230" i="12"/>
  <c r="D4230" i="12"/>
  <c r="P4230" i="12" s="1"/>
  <c r="E4230" i="12"/>
  <c r="F4230" i="12"/>
  <c r="G4230" i="12"/>
  <c r="H4230" i="12"/>
  <c r="I4230" i="12"/>
  <c r="J4230" i="12"/>
  <c r="K4230" i="12"/>
  <c r="L4230" i="12"/>
  <c r="M4230" i="12"/>
  <c r="A4231" i="12"/>
  <c r="B4231" i="12"/>
  <c r="D4231" i="12"/>
  <c r="P4231" i="12" s="1"/>
  <c r="E4231" i="12"/>
  <c r="F4231" i="12"/>
  <c r="G4231" i="12"/>
  <c r="H4231" i="12"/>
  <c r="I4231" i="12"/>
  <c r="J4231" i="12"/>
  <c r="K4231" i="12"/>
  <c r="L4231" i="12"/>
  <c r="M4231" i="12"/>
  <c r="A4232" i="12"/>
  <c r="N4232" i="12" s="1"/>
  <c r="B4232" i="12"/>
  <c r="D4232" i="12"/>
  <c r="P4232" i="12" s="1"/>
  <c r="E4232" i="12"/>
  <c r="F4232" i="12"/>
  <c r="G4232" i="12"/>
  <c r="H4232" i="12"/>
  <c r="I4232" i="12"/>
  <c r="J4232" i="12"/>
  <c r="K4232" i="12"/>
  <c r="L4232" i="12"/>
  <c r="M4232" i="12"/>
  <c r="A4233" i="12"/>
  <c r="B4233" i="12"/>
  <c r="D4233" i="12"/>
  <c r="P4233" i="12" s="1"/>
  <c r="E4233" i="12"/>
  <c r="F4233" i="12"/>
  <c r="G4233" i="12"/>
  <c r="H4233" i="12"/>
  <c r="I4233" i="12"/>
  <c r="J4233" i="12"/>
  <c r="K4233" i="12"/>
  <c r="L4233" i="12"/>
  <c r="M4233" i="12"/>
  <c r="A4234" i="12"/>
  <c r="B4234" i="12"/>
  <c r="D4234" i="12"/>
  <c r="P4234" i="12" s="1"/>
  <c r="E4234" i="12"/>
  <c r="F4234" i="12"/>
  <c r="G4234" i="12"/>
  <c r="H4234" i="12"/>
  <c r="I4234" i="12"/>
  <c r="J4234" i="12"/>
  <c r="K4234" i="12"/>
  <c r="L4234" i="12"/>
  <c r="M4234" i="12"/>
  <c r="A4235" i="12"/>
  <c r="B4235" i="12"/>
  <c r="D4235" i="12"/>
  <c r="P4235" i="12" s="1"/>
  <c r="E4235" i="12"/>
  <c r="F4235" i="12"/>
  <c r="G4235" i="12"/>
  <c r="H4235" i="12"/>
  <c r="I4235" i="12"/>
  <c r="J4235" i="12"/>
  <c r="K4235" i="12"/>
  <c r="L4235" i="12"/>
  <c r="M4235" i="12"/>
  <c r="A4236" i="12"/>
  <c r="N4236" i="12" s="1"/>
  <c r="B4236" i="12"/>
  <c r="D4236" i="12"/>
  <c r="P4236" i="12" s="1"/>
  <c r="E4236" i="12"/>
  <c r="F4236" i="12"/>
  <c r="G4236" i="12"/>
  <c r="H4236" i="12"/>
  <c r="I4236" i="12"/>
  <c r="J4236" i="12"/>
  <c r="K4236" i="12"/>
  <c r="L4236" i="12"/>
  <c r="M4236" i="12"/>
  <c r="A4237" i="12"/>
  <c r="B4237" i="12"/>
  <c r="D4237" i="12"/>
  <c r="P4237" i="12" s="1"/>
  <c r="E4237" i="12"/>
  <c r="F4237" i="12"/>
  <c r="G4237" i="12"/>
  <c r="H4237" i="12"/>
  <c r="I4237" i="12"/>
  <c r="J4237" i="12"/>
  <c r="K4237" i="12"/>
  <c r="L4237" i="12"/>
  <c r="M4237" i="12"/>
  <c r="A4238" i="12"/>
  <c r="N4238" i="12" s="1"/>
  <c r="B4238" i="12"/>
  <c r="D4238" i="12"/>
  <c r="P4238" i="12" s="1"/>
  <c r="E4238" i="12"/>
  <c r="F4238" i="12"/>
  <c r="G4238" i="12"/>
  <c r="H4238" i="12"/>
  <c r="I4238" i="12"/>
  <c r="J4238" i="12"/>
  <c r="K4238" i="12"/>
  <c r="L4238" i="12"/>
  <c r="M4238" i="12"/>
  <c r="A4239" i="12"/>
  <c r="O4239" i="12" s="1"/>
  <c r="B4239" i="12"/>
  <c r="D4239" i="12"/>
  <c r="P4239" i="12" s="1"/>
  <c r="E4239" i="12"/>
  <c r="F4239" i="12"/>
  <c r="G4239" i="12"/>
  <c r="H4239" i="12"/>
  <c r="I4239" i="12"/>
  <c r="J4239" i="12"/>
  <c r="K4239" i="12"/>
  <c r="L4239" i="12"/>
  <c r="M4239" i="12"/>
  <c r="A4240" i="12"/>
  <c r="B4240" i="12"/>
  <c r="D4240" i="12"/>
  <c r="P4240" i="12" s="1"/>
  <c r="E4240" i="12"/>
  <c r="F4240" i="12"/>
  <c r="G4240" i="12"/>
  <c r="H4240" i="12"/>
  <c r="I4240" i="12"/>
  <c r="J4240" i="12"/>
  <c r="K4240" i="12"/>
  <c r="L4240" i="12"/>
  <c r="M4240" i="12"/>
  <c r="A4241" i="12"/>
  <c r="B4241" i="12"/>
  <c r="D4241" i="12"/>
  <c r="P4241" i="12" s="1"/>
  <c r="E4241" i="12"/>
  <c r="F4241" i="12"/>
  <c r="G4241" i="12"/>
  <c r="H4241" i="12"/>
  <c r="I4241" i="12"/>
  <c r="J4241" i="12"/>
  <c r="K4241" i="12"/>
  <c r="L4241" i="12"/>
  <c r="M4241" i="12"/>
  <c r="A4242" i="12"/>
  <c r="N4242" i="12" s="1"/>
  <c r="B4242" i="12"/>
  <c r="D4242" i="12"/>
  <c r="P4242" i="12" s="1"/>
  <c r="E4242" i="12"/>
  <c r="F4242" i="12"/>
  <c r="G4242" i="12"/>
  <c r="H4242" i="12"/>
  <c r="I4242" i="12"/>
  <c r="J4242" i="12"/>
  <c r="K4242" i="12"/>
  <c r="L4242" i="12"/>
  <c r="M4242" i="12"/>
  <c r="A4243" i="12"/>
  <c r="B4243" i="12"/>
  <c r="D4243" i="12"/>
  <c r="P4243" i="12" s="1"/>
  <c r="E4243" i="12"/>
  <c r="F4243" i="12"/>
  <c r="G4243" i="12"/>
  <c r="H4243" i="12"/>
  <c r="I4243" i="12"/>
  <c r="J4243" i="12"/>
  <c r="K4243" i="12"/>
  <c r="L4243" i="12"/>
  <c r="M4243" i="12"/>
  <c r="A4244" i="12"/>
  <c r="O4244" i="12" s="1"/>
  <c r="B4244" i="12"/>
  <c r="D4244" i="12"/>
  <c r="P4244" i="12" s="1"/>
  <c r="E4244" i="12"/>
  <c r="F4244" i="12"/>
  <c r="G4244" i="12"/>
  <c r="H4244" i="12"/>
  <c r="I4244" i="12"/>
  <c r="J4244" i="12"/>
  <c r="K4244" i="12"/>
  <c r="L4244" i="12"/>
  <c r="M4244" i="12"/>
  <c r="A4245" i="12"/>
  <c r="N4245" i="12" s="1"/>
  <c r="B4245" i="12"/>
  <c r="D4245" i="12"/>
  <c r="P4245" i="12" s="1"/>
  <c r="E4245" i="12"/>
  <c r="F4245" i="12"/>
  <c r="G4245" i="12"/>
  <c r="H4245" i="12"/>
  <c r="I4245" i="12"/>
  <c r="J4245" i="12"/>
  <c r="K4245" i="12"/>
  <c r="L4245" i="12"/>
  <c r="M4245" i="12"/>
  <c r="A4246" i="12"/>
  <c r="N4246" i="12" s="1"/>
  <c r="B4246" i="12"/>
  <c r="D4246" i="12"/>
  <c r="P4246" i="12" s="1"/>
  <c r="E4246" i="12"/>
  <c r="F4246" i="12"/>
  <c r="G4246" i="12"/>
  <c r="H4246" i="12"/>
  <c r="I4246" i="12"/>
  <c r="J4246" i="12"/>
  <c r="K4246" i="12"/>
  <c r="L4246" i="12"/>
  <c r="M4246" i="12"/>
  <c r="A4247" i="12"/>
  <c r="B4247" i="12"/>
  <c r="D4247" i="12"/>
  <c r="P4247" i="12" s="1"/>
  <c r="E4247" i="12"/>
  <c r="F4247" i="12"/>
  <c r="G4247" i="12"/>
  <c r="H4247" i="12"/>
  <c r="I4247" i="12"/>
  <c r="J4247" i="12"/>
  <c r="K4247" i="12"/>
  <c r="L4247" i="12"/>
  <c r="M4247" i="12"/>
  <c r="A4248" i="12"/>
  <c r="N4248" i="12" s="1"/>
  <c r="B4248" i="12"/>
  <c r="D4248" i="12"/>
  <c r="P4248" i="12" s="1"/>
  <c r="E4248" i="12"/>
  <c r="F4248" i="12"/>
  <c r="G4248" i="12"/>
  <c r="H4248" i="12"/>
  <c r="I4248" i="12"/>
  <c r="J4248" i="12"/>
  <c r="K4248" i="12"/>
  <c r="L4248" i="12"/>
  <c r="M4248" i="12"/>
  <c r="A4249" i="12"/>
  <c r="O4249" i="12" s="1"/>
  <c r="B4249" i="12"/>
  <c r="D4249" i="12"/>
  <c r="P4249" i="12" s="1"/>
  <c r="E4249" i="12"/>
  <c r="F4249" i="12"/>
  <c r="G4249" i="12"/>
  <c r="H4249" i="12"/>
  <c r="I4249" i="12"/>
  <c r="J4249" i="12"/>
  <c r="K4249" i="12"/>
  <c r="L4249" i="12"/>
  <c r="M4249" i="12"/>
  <c r="A4250" i="12"/>
  <c r="N4250" i="12" s="1"/>
  <c r="B4250" i="12"/>
  <c r="D4250" i="12"/>
  <c r="P4250" i="12" s="1"/>
  <c r="E4250" i="12"/>
  <c r="F4250" i="12"/>
  <c r="G4250" i="12"/>
  <c r="H4250" i="12"/>
  <c r="I4250" i="12"/>
  <c r="J4250" i="12"/>
  <c r="K4250" i="12"/>
  <c r="L4250" i="12"/>
  <c r="M4250" i="12"/>
  <c r="A4251" i="12"/>
  <c r="B4251" i="12"/>
  <c r="D4251" i="12"/>
  <c r="P4251" i="12" s="1"/>
  <c r="E4251" i="12"/>
  <c r="F4251" i="12"/>
  <c r="G4251" i="12"/>
  <c r="H4251" i="12"/>
  <c r="I4251" i="12"/>
  <c r="J4251" i="12"/>
  <c r="K4251" i="12"/>
  <c r="L4251" i="12"/>
  <c r="M4251" i="12"/>
  <c r="A4252" i="12"/>
  <c r="N4252" i="12" s="1"/>
  <c r="B4252" i="12"/>
  <c r="D4252" i="12"/>
  <c r="P4252" i="12" s="1"/>
  <c r="E4252" i="12"/>
  <c r="F4252" i="12"/>
  <c r="G4252" i="12"/>
  <c r="H4252" i="12"/>
  <c r="I4252" i="12"/>
  <c r="J4252" i="12"/>
  <c r="K4252" i="12"/>
  <c r="L4252" i="12"/>
  <c r="M4252" i="12"/>
  <c r="A4253" i="12"/>
  <c r="B4253" i="12"/>
  <c r="D4253" i="12"/>
  <c r="P4253" i="12" s="1"/>
  <c r="E4253" i="12"/>
  <c r="F4253" i="12"/>
  <c r="G4253" i="12"/>
  <c r="H4253" i="12"/>
  <c r="I4253" i="12"/>
  <c r="J4253" i="12"/>
  <c r="K4253" i="12"/>
  <c r="L4253" i="12"/>
  <c r="M4253" i="12"/>
  <c r="A4254" i="12"/>
  <c r="B4254" i="12"/>
  <c r="D4254" i="12"/>
  <c r="P4254" i="12" s="1"/>
  <c r="E4254" i="12"/>
  <c r="F4254" i="12"/>
  <c r="G4254" i="12"/>
  <c r="H4254" i="12"/>
  <c r="I4254" i="12"/>
  <c r="J4254" i="12"/>
  <c r="K4254" i="12"/>
  <c r="L4254" i="12"/>
  <c r="M4254" i="12"/>
  <c r="A4255" i="12"/>
  <c r="B4255" i="12"/>
  <c r="D4255" i="12"/>
  <c r="P4255" i="12" s="1"/>
  <c r="E4255" i="12"/>
  <c r="F4255" i="12"/>
  <c r="G4255" i="12"/>
  <c r="H4255" i="12"/>
  <c r="I4255" i="12"/>
  <c r="J4255" i="12"/>
  <c r="K4255" i="12"/>
  <c r="L4255" i="12"/>
  <c r="M4255" i="12"/>
  <c r="A4256" i="12"/>
  <c r="N4256" i="12" s="1"/>
  <c r="B4256" i="12"/>
  <c r="D4256" i="12"/>
  <c r="P4256" i="12" s="1"/>
  <c r="E4256" i="12"/>
  <c r="F4256" i="12"/>
  <c r="G4256" i="12"/>
  <c r="H4256" i="12"/>
  <c r="I4256" i="12"/>
  <c r="J4256" i="12"/>
  <c r="K4256" i="12"/>
  <c r="L4256" i="12"/>
  <c r="M4256" i="12"/>
  <c r="A4257" i="12"/>
  <c r="N4257" i="12" s="1"/>
  <c r="B4257" i="12"/>
  <c r="D4257" i="12"/>
  <c r="P4257" i="12" s="1"/>
  <c r="E4257" i="12"/>
  <c r="F4257" i="12"/>
  <c r="G4257" i="12"/>
  <c r="H4257" i="12"/>
  <c r="I4257" i="12"/>
  <c r="J4257" i="12"/>
  <c r="K4257" i="12"/>
  <c r="L4257" i="12"/>
  <c r="M4257" i="12"/>
  <c r="A4258" i="12"/>
  <c r="B4258" i="12"/>
  <c r="D4258" i="12"/>
  <c r="P4258" i="12" s="1"/>
  <c r="E4258" i="12"/>
  <c r="F4258" i="12"/>
  <c r="G4258" i="12"/>
  <c r="H4258" i="12"/>
  <c r="I4258" i="12"/>
  <c r="J4258" i="12"/>
  <c r="K4258" i="12"/>
  <c r="L4258" i="12"/>
  <c r="M4258" i="12"/>
  <c r="A4259" i="12"/>
  <c r="N4259" i="12" s="1"/>
  <c r="B4259" i="12"/>
  <c r="D4259" i="12"/>
  <c r="P4259" i="12" s="1"/>
  <c r="E4259" i="12"/>
  <c r="F4259" i="12"/>
  <c r="G4259" i="12"/>
  <c r="H4259" i="12"/>
  <c r="I4259" i="12"/>
  <c r="J4259" i="12"/>
  <c r="K4259" i="12"/>
  <c r="L4259" i="12"/>
  <c r="M4259" i="12"/>
  <c r="A4260" i="12"/>
  <c r="B4260" i="12"/>
  <c r="D4260" i="12"/>
  <c r="P4260" i="12" s="1"/>
  <c r="E4260" i="12"/>
  <c r="F4260" i="12"/>
  <c r="G4260" i="12"/>
  <c r="H4260" i="12"/>
  <c r="I4260" i="12"/>
  <c r="J4260" i="12"/>
  <c r="K4260" i="12"/>
  <c r="L4260" i="12"/>
  <c r="M4260" i="12"/>
  <c r="A4261" i="12"/>
  <c r="B4261" i="12"/>
  <c r="D4261" i="12"/>
  <c r="P4261" i="12" s="1"/>
  <c r="E4261" i="12"/>
  <c r="F4261" i="12"/>
  <c r="G4261" i="12"/>
  <c r="H4261" i="12"/>
  <c r="I4261" i="12"/>
  <c r="J4261" i="12"/>
  <c r="K4261" i="12"/>
  <c r="L4261" i="12"/>
  <c r="M4261" i="12"/>
  <c r="A4262" i="12"/>
  <c r="N4262" i="12" s="1"/>
  <c r="B4262" i="12"/>
  <c r="D4262" i="12"/>
  <c r="P4262" i="12" s="1"/>
  <c r="E4262" i="12"/>
  <c r="F4262" i="12"/>
  <c r="G4262" i="12"/>
  <c r="H4262" i="12"/>
  <c r="I4262" i="12"/>
  <c r="J4262" i="12"/>
  <c r="K4262" i="12"/>
  <c r="L4262" i="12"/>
  <c r="M4262" i="12"/>
  <c r="A4263" i="12"/>
  <c r="O4263" i="12" s="1"/>
  <c r="B4263" i="12"/>
  <c r="D4263" i="12"/>
  <c r="P4263" i="12" s="1"/>
  <c r="E4263" i="12"/>
  <c r="F4263" i="12"/>
  <c r="G4263" i="12"/>
  <c r="H4263" i="12"/>
  <c r="I4263" i="12"/>
  <c r="J4263" i="12"/>
  <c r="K4263" i="12"/>
  <c r="L4263" i="12"/>
  <c r="M4263" i="12"/>
  <c r="A4264" i="12"/>
  <c r="B4264" i="12"/>
  <c r="D4264" i="12"/>
  <c r="P4264" i="12" s="1"/>
  <c r="E4264" i="12"/>
  <c r="F4264" i="12"/>
  <c r="G4264" i="12"/>
  <c r="H4264" i="12"/>
  <c r="I4264" i="12"/>
  <c r="J4264" i="12"/>
  <c r="K4264" i="12"/>
  <c r="L4264" i="12"/>
  <c r="M4264" i="12"/>
  <c r="A4265" i="12"/>
  <c r="B4265" i="12"/>
  <c r="D4265" i="12"/>
  <c r="P4265" i="12" s="1"/>
  <c r="E4265" i="12"/>
  <c r="F4265" i="12"/>
  <c r="G4265" i="12"/>
  <c r="H4265" i="12"/>
  <c r="I4265" i="12"/>
  <c r="J4265" i="12"/>
  <c r="K4265" i="12"/>
  <c r="L4265" i="12"/>
  <c r="M4265" i="12"/>
  <c r="A4266" i="12"/>
  <c r="N4266" i="12" s="1"/>
  <c r="B4266" i="12"/>
  <c r="D4266" i="12"/>
  <c r="P4266" i="12" s="1"/>
  <c r="E4266" i="12"/>
  <c r="F4266" i="12"/>
  <c r="G4266" i="12"/>
  <c r="H4266" i="12"/>
  <c r="I4266" i="12"/>
  <c r="J4266" i="12"/>
  <c r="K4266" i="12"/>
  <c r="L4266" i="12"/>
  <c r="M4266" i="12"/>
  <c r="A4267" i="12"/>
  <c r="B4267" i="12"/>
  <c r="D4267" i="12"/>
  <c r="P4267" i="12" s="1"/>
  <c r="E4267" i="12"/>
  <c r="F4267" i="12"/>
  <c r="G4267" i="12"/>
  <c r="H4267" i="12"/>
  <c r="I4267" i="12"/>
  <c r="J4267" i="12"/>
  <c r="K4267" i="12"/>
  <c r="L4267" i="12"/>
  <c r="M4267" i="12"/>
  <c r="A4268" i="12"/>
  <c r="B4268" i="12"/>
  <c r="D4268" i="12"/>
  <c r="P4268" i="12" s="1"/>
  <c r="E4268" i="12"/>
  <c r="F4268" i="12"/>
  <c r="G4268" i="12"/>
  <c r="H4268" i="12"/>
  <c r="I4268" i="12"/>
  <c r="J4268" i="12"/>
  <c r="K4268" i="12"/>
  <c r="L4268" i="12"/>
  <c r="M4268" i="12"/>
  <c r="A4269" i="12"/>
  <c r="N4269" i="12" s="1"/>
  <c r="B4269" i="12"/>
  <c r="D4269" i="12"/>
  <c r="P4269" i="12" s="1"/>
  <c r="E4269" i="12"/>
  <c r="F4269" i="12"/>
  <c r="G4269" i="12"/>
  <c r="H4269" i="12"/>
  <c r="I4269" i="12"/>
  <c r="J4269" i="12"/>
  <c r="K4269" i="12"/>
  <c r="L4269" i="12"/>
  <c r="M4269" i="12"/>
  <c r="A4270" i="12"/>
  <c r="N4270" i="12" s="1"/>
  <c r="B4270" i="12"/>
  <c r="D4270" i="12"/>
  <c r="P4270" i="12" s="1"/>
  <c r="E4270" i="12"/>
  <c r="F4270" i="12"/>
  <c r="G4270" i="12"/>
  <c r="H4270" i="12"/>
  <c r="I4270" i="12"/>
  <c r="J4270" i="12"/>
  <c r="K4270" i="12"/>
  <c r="L4270" i="12"/>
  <c r="M4270" i="12"/>
  <c r="A4271" i="12"/>
  <c r="B4271" i="12"/>
  <c r="D4271" i="12"/>
  <c r="P4271" i="12" s="1"/>
  <c r="E4271" i="12"/>
  <c r="F4271" i="12"/>
  <c r="G4271" i="12"/>
  <c r="H4271" i="12"/>
  <c r="I4271" i="12"/>
  <c r="J4271" i="12"/>
  <c r="K4271" i="12"/>
  <c r="L4271" i="12"/>
  <c r="M4271" i="12"/>
  <c r="A4272" i="12"/>
  <c r="N4272" i="12" s="1"/>
  <c r="B4272" i="12"/>
  <c r="D4272" i="12"/>
  <c r="P4272" i="12" s="1"/>
  <c r="E4272" i="12"/>
  <c r="F4272" i="12"/>
  <c r="G4272" i="12"/>
  <c r="H4272" i="12"/>
  <c r="I4272" i="12"/>
  <c r="J4272" i="12"/>
  <c r="K4272" i="12"/>
  <c r="L4272" i="12"/>
  <c r="M4272" i="12"/>
  <c r="A4273" i="12"/>
  <c r="O4273" i="12" s="1"/>
  <c r="B4273" i="12"/>
  <c r="D4273" i="12"/>
  <c r="P4273" i="12" s="1"/>
  <c r="E4273" i="12"/>
  <c r="F4273" i="12"/>
  <c r="G4273" i="12"/>
  <c r="H4273" i="12"/>
  <c r="I4273" i="12"/>
  <c r="J4273" i="12"/>
  <c r="K4273" i="12"/>
  <c r="L4273" i="12"/>
  <c r="M4273" i="12"/>
  <c r="A4274" i="12"/>
  <c r="N4274" i="12" s="1"/>
  <c r="B4274" i="12"/>
  <c r="D4274" i="12"/>
  <c r="P4274" i="12" s="1"/>
  <c r="E4274" i="12"/>
  <c r="F4274" i="12"/>
  <c r="G4274" i="12"/>
  <c r="H4274" i="12"/>
  <c r="I4274" i="12"/>
  <c r="J4274" i="12"/>
  <c r="K4274" i="12"/>
  <c r="L4274" i="12"/>
  <c r="M4274" i="12"/>
  <c r="A4275" i="12"/>
  <c r="B4275" i="12"/>
  <c r="D4275" i="12"/>
  <c r="P4275" i="12" s="1"/>
  <c r="E4275" i="12"/>
  <c r="F4275" i="12"/>
  <c r="G4275" i="12"/>
  <c r="H4275" i="12"/>
  <c r="I4275" i="12"/>
  <c r="J4275" i="12"/>
  <c r="K4275" i="12"/>
  <c r="L4275" i="12"/>
  <c r="M4275" i="12"/>
  <c r="A4276" i="12"/>
  <c r="O4276" i="12" s="1"/>
  <c r="B4276" i="12"/>
  <c r="D4276" i="12"/>
  <c r="P4276" i="12" s="1"/>
  <c r="E4276" i="12"/>
  <c r="F4276" i="12"/>
  <c r="G4276" i="12"/>
  <c r="H4276" i="12"/>
  <c r="I4276" i="12"/>
  <c r="J4276" i="12"/>
  <c r="K4276" i="12"/>
  <c r="L4276" i="12"/>
  <c r="M4276" i="12"/>
  <c r="A4277" i="12"/>
  <c r="O4277" i="12" s="1"/>
  <c r="B4277" i="12"/>
  <c r="D4277" i="12"/>
  <c r="P4277" i="12" s="1"/>
  <c r="E4277" i="12"/>
  <c r="F4277" i="12"/>
  <c r="G4277" i="12"/>
  <c r="H4277" i="12"/>
  <c r="I4277" i="12"/>
  <c r="J4277" i="12"/>
  <c r="K4277" i="12"/>
  <c r="L4277" i="12"/>
  <c r="M4277" i="12"/>
  <c r="A4278" i="12"/>
  <c r="N4278" i="12" s="1"/>
  <c r="B4278" i="12"/>
  <c r="D4278" i="12"/>
  <c r="P4278" i="12" s="1"/>
  <c r="E4278" i="12"/>
  <c r="F4278" i="12"/>
  <c r="G4278" i="12"/>
  <c r="H4278" i="12"/>
  <c r="I4278" i="12"/>
  <c r="J4278" i="12"/>
  <c r="K4278" i="12"/>
  <c r="L4278" i="12"/>
  <c r="M4278" i="12"/>
  <c r="A4279" i="12"/>
  <c r="N4279" i="12" s="1"/>
  <c r="B4279" i="12"/>
  <c r="D4279" i="12"/>
  <c r="P4279" i="12" s="1"/>
  <c r="E4279" i="12"/>
  <c r="F4279" i="12"/>
  <c r="G4279" i="12"/>
  <c r="H4279" i="12"/>
  <c r="I4279" i="12"/>
  <c r="J4279" i="12"/>
  <c r="K4279" i="12"/>
  <c r="L4279" i="12"/>
  <c r="M4279" i="12"/>
  <c r="A4280" i="12"/>
  <c r="B4280" i="12"/>
  <c r="D4280" i="12"/>
  <c r="P4280" i="12" s="1"/>
  <c r="E4280" i="12"/>
  <c r="F4280" i="12"/>
  <c r="G4280" i="12"/>
  <c r="H4280" i="12"/>
  <c r="I4280" i="12"/>
  <c r="J4280" i="12"/>
  <c r="K4280" i="12"/>
  <c r="L4280" i="12"/>
  <c r="M4280" i="12"/>
  <c r="A4281" i="12"/>
  <c r="N4281" i="12" s="1"/>
  <c r="B4281" i="12"/>
  <c r="D4281" i="12"/>
  <c r="P4281" i="12" s="1"/>
  <c r="E4281" i="12"/>
  <c r="F4281" i="12"/>
  <c r="G4281" i="12"/>
  <c r="H4281" i="12"/>
  <c r="I4281" i="12"/>
  <c r="J4281" i="12"/>
  <c r="K4281" i="12"/>
  <c r="L4281" i="12"/>
  <c r="M4281" i="12"/>
  <c r="A4282" i="12"/>
  <c r="B4282" i="12"/>
  <c r="D4282" i="12"/>
  <c r="P4282" i="12" s="1"/>
  <c r="E4282" i="12"/>
  <c r="F4282" i="12"/>
  <c r="G4282" i="12"/>
  <c r="H4282" i="12"/>
  <c r="I4282" i="12"/>
  <c r="J4282" i="12"/>
  <c r="K4282" i="12"/>
  <c r="L4282" i="12"/>
  <c r="M4282" i="12"/>
  <c r="A4283" i="12"/>
  <c r="N4283" i="12" s="1"/>
  <c r="B4283" i="12"/>
  <c r="D4283" i="12"/>
  <c r="P4283" i="12" s="1"/>
  <c r="E4283" i="12"/>
  <c r="F4283" i="12"/>
  <c r="G4283" i="12"/>
  <c r="H4283" i="12"/>
  <c r="I4283" i="12"/>
  <c r="J4283" i="12"/>
  <c r="K4283" i="12"/>
  <c r="L4283" i="12"/>
  <c r="M4283" i="12"/>
  <c r="A4284" i="12"/>
  <c r="O4284" i="12" s="1"/>
  <c r="B4284" i="12"/>
  <c r="D4284" i="12"/>
  <c r="P4284" i="12" s="1"/>
  <c r="E4284" i="12"/>
  <c r="F4284" i="12"/>
  <c r="G4284" i="12"/>
  <c r="H4284" i="12"/>
  <c r="I4284" i="12"/>
  <c r="J4284" i="12"/>
  <c r="K4284" i="12"/>
  <c r="L4284" i="12"/>
  <c r="M4284" i="12"/>
  <c r="A4285" i="12"/>
  <c r="B4285" i="12"/>
  <c r="D4285" i="12"/>
  <c r="P4285" i="12" s="1"/>
  <c r="E4285" i="12"/>
  <c r="F4285" i="12"/>
  <c r="G4285" i="12"/>
  <c r="H4285" i="12"/>
  <c r="I4285" i="12"/>
  <c r="J4285" i="12"/>
  <c r="K4285" i="12"/>
  <c r="L4285" i="12"/>
  <c r="M4285" i="12"/>
  <c r="A4286" i="12"/>
  <c r="B4286" i="12"/>
  <c r="D4286" i="12"/>
  <c r="P4286" i="12" s="1"/>
  <c r="E4286" i="12"/>
  <c r="F4286" i="12"/>
  <c r="G4286" i="12"/>
  <c r="H4286" i="12"/>
  <c r="I4286" i="12"/>
  <c r="J4286" i="12"/>
  <c r="K4286" i="12"/>
  <c r="L4286" i="12"/>
  <c r="M4286" i="12"/>
  <c r="A4287" i="12"/>
  <c r="N4287" i="12" s="1"/>
  <c r="B4287" i="12"/>
  <c r="D4287" i="12"/>
  <c r="P4287" i="12" s="1"/>
  <c r="E4287" i="12"/>
  <c r="F4287" i="12"/>
  <c r="G4287" i="12"/>
  <c r="H4287" i="12"/>
  <c r="I4287" i="12"/>
  <c r="J4287" i="12"/>
  <c r="K4287" i="12"/>
  <c r="L4287" i="12"/>
  <c r="M4287" i="12"/>
  <c r="A4288" i="12"/>
  <c r="N4288" i="12" s="1"/>
  <c r="B4288" i="12"/>
  <c r="D4288" i="12"/>
  <c r="P4288" i="12" s="1"/>
  <c r="E4288" i="12"/>
  <c r="F4288" i="12"/>
  <c r="G4288" i="12"/>
  <c r="H4288" i="12"/>
  <c r="I4288" i="12"/>
  <c r="J4288" i="12"/>
  <c r="K4288" i="12"/>
  <c r="L4288" i="12"/>
  <c r="M4288" i="12"/>
  <c r="A4289" i="12"/>
  <c r="B4289" i="12"/>
  <c r="D4289" i="12"/>
  <c r="P4289" i="12" s="1"/>
  <c r="E4289" i="12"/>
  <c r="F4289" i="12"/>
  <c r="G4289" i="12"/>
  <c r="H4289" i="12"/>
  <c r="I4289" i="12"/>
  <c r="J4289" i="12"/>
  <c r="K4289" i="12"/>
  <c r="L4289" i="12"/>
  <c r="M4289" i="12"/>
  <c r="A4290" i="12"/>
  <c r="B4290" i="12"/>
  <c r="D4290" i="12"/>
  <c r="P4290" i="12" s="1"/>
  <c r="E4290" i="12"/>
  <c r="F4290" i="12"/>
  <c r="G4290" i="12"/>
  <c r="H4290" i="12"/>
  <c r="I4290" i="12"/>
  <c r="J4290" i="12"/>
  <c r="K4290" i="12"/>
  <c r="L4290" i="12"/>
  <c r="M4290" i="12"/>
  <c r="A4291" i="12"/>
  <c r="N4291" i="12" s="1"/>
  <c r="B4291" i="12"/>
  <c r="D4291" i="12"/>
  <c r="P4291" i="12" s="1"/>
  <c r="E4291" i="12"/>
  <c r="F4291" i="12"/>
  <c r="G4291" i="12"/>
  <c r="H4291" i="12"/>
  <c r="I4291" i="12"/>
  <c r="J4291" i="12"/>
  <c r="K4291" i="12"/>
  <c r="L4291" i="12"/>
  <c r="M4291" i="12"/>
  <c r="A4292" i="12"/>
  <c r="O4292" i="12" s="1"/>
  <c r="B4292" i="12"/>
  <c r="D4292" i="12"/>
  <c r="P4292" i="12" s="1"/>
  <c r="E4292" i="12"/>
  <c r="F4292" i="12"/>
  <c r="G4292" i="12"/>
  <c r="H4292" i="12"/>
  <c r="I4292" i="12"/>
  <c r="J4292" i="12"/>
  <c r="K4292" i="12"/>
  <c r="L4292" i="12"/>
  <c r="M4292" i="12"/>
  <c r="A4293" i="12"/>
  <c r="O4293" i="12" s="1"/>
  <c r="B4293" i="12"/>
  <c r="D4293" i="12"/>
  <c r="P4293" i="12" s="1"/>
  <c r="E4293" i="12"/>
  <c r="F4293" i="12"/>
  <c r="G4293" i="12"/>
  <c r="H4293" i="12"/>
  <c r="I4293" i="12"/>
  <c r="J4293" i="12"/>
  <c r="K4293" i="12"/>
  <c r="L4293" i="12"/>
  <c r="M4293" i="12"/>
  <c r="A4294" i="12"/>
  <c r="N4294" i="12" s="1"/>
  <c r="B4294" i="12"/>
  <c r="D4294" i="12"/>
  <c r="P4294" i="12" s="1"/>
  <c r="E4294" i="12"/>
  <c r="F4294" i="12"/>
  <c r="G4294" i="12"/>
  <c r="H4294" i="12"/>
  <c r="I4294" i="12"/>
  <c r="J4294" i="12"/>
  <c r="K4294" i="12"/>
  <c r="L4294" i="12"/>
  <c r="M4294" i="12"/>
  <c r="A4295" i="12"/>
  <c r="B4295" i="12"/>
  <c r="D4295" i="12"/>
  <c r="P4295" i="12" s="1"/>
  <c r="E4295" i="12"/>
  <c r="F4295" i="12"/>
  <c r="G4295" i="12"/>
  <c r="H4295" i="12"/>
  <c r="I4295" i="12"/>
  <c r="J4295" i="12"/>
  <c r="K4295" i="12"/>
  <c r="L4295" i="12"/>
  <c r="M4295" i="12"/>
  <c r="A4296" i="12"/>
  <c r="B4296" i="12"/>
  <c r="D4296" i="12"/>
  <c r="P4296" i="12" s="1"/>
  <c r="E4296" i="12"/>
  <c r="F4296" i="12"/>
  <c r="G4296" i="12"/>
  <c r="H4296" i="12"/>
  <c r="I4296" i="12"/>
  <c r="J4296" i="12"/>
  <c r="K4296" i="12"/>
  <c r="L4296" i="12"/>
  <c r="M4296" i="12"/>
  <c r="A4297" i="12"/>
  <c r="B4297" i="12"/>
  <c r="D4297" i="12"/>
  <c r="P4297" i="12" s="1"/>
  <c r="E4297" i="12"/>
  <c r="F4297" i="12"/>
  <c r="G4297" i="12"/>
  <c r="H4297" i="12"/>
  <c r="I4297" i="12"/>
  <c r="J4297" i="12"/>
  <c r="K4297" i="12"/>
  <c r="L4297" i="12"/>
  <c r="M4297" i="12"/>
  <c r="A4298" i="12"/>
  <c r="N4298" i="12" s="1"/>
  <c r="B4298" i="12"/>
  <c r="D4298" i="12"/>
  <c r="P4298" i="12" s="1"/>
  <c r="E4298" i="12"/>
  <c r="F4298" i="12"/>
  <c r="G4298" i="12"/>
  <c r="H4298" i="12"/>
  <c r="I4298" i="12"/>
  <c r="J4298" i="12"/>
  <c r="K4298" i="12"/>
  <c r="L4298" i="12"/>
  <c r="M4298" i="12"/>
  <c r="A4299" i="12"/>
  <c r="N4299" i="12" s="1"/>
  <c r="B4299" i="12"/>
  <c r="D4299" i="12"/>
  <c r="P4299" i="12" s="1"/>
  <c r="E4299" i="12"/>
  <c r="F4299" i="12"/>
  <c r="G4299" i="12"/>
  <c r="H4299" i="12"/>
  <c r="I4299" i="12"/>
  <c r="J4299" i="12"/>
  <c r="K4299" i="12"/>
  <c r="L4299" i="12"/>
  <c r="M4299" i="12"/>
  <c r="A4300" i="12"/>
  <c r="B4300" i="12"/>
  <c r="D4300" i="12"/>
  <c r="P4300" i="12" s="1"/>
  <c r="E4300" i="12"/>
  <c r="F4300" i="12"/>
  <c r="G4300" i="12"/>
  <c r="H4300" i="12"/>
  <c r="I4300" i="12"/>
  <c r="J4300" i="12"/>
  <c r="K4300" i="12"/>
  <c r="L4300" i="12"/>
  <c r="M4300" i="12"/>
  <c r="A4301" i="12"/>
  <c r="B4301" i="12"/>
  <c r="D4301" i="12"/>
  <c r="P4301" i="12" s="1"/>
  <c r="E4301" i="12"/>
  <c r="F4301" i="12"/>
  <c r="G4301" i="12"/>
  <c r="H4301" i="12"/>
  <c r="I4301" i="12"/>
  <c r="J4301" i="12"/>
  <c r="K4301" i="12"/>
  <c r="L4301" i="12"/>
  <c r="M4301" i="12"/>
  <c r="A4302" i="12"/>
  <c r="B4302" i="12"/>
  <c r="D4302" i="12"/>
  <c r="P4302" i="12" s="1"/>
  <c r="E4302" i="12"/>
  <c r="F4302" i="12"/>
  <c r="G4302" i="12"/>
  <c r="H4302" i="12"/>
  <c r="I4302" i="12"/>
  <c r="J4302" i="12"/>
  <c r="K4302" i="12"/>
  <c r="L4302" i="12"/>
  <c r="M4302" i="12"/>
  <c r="A4303" i="12"/>
  <c r="B4303" i="12"/>
  <c r="D4303" i="12"/>
  <c r="P4303" i="12" s="1"/>
  <c r="E4303" i="12"/>
  <c r="F4303" i="12"/>
  <c r="G4303" i="12"/>
  <c r="H4303" i="12"/>
  <c r="I4303" i="12"/>
  <c r="J4303" i="12"/>
  <c r="K4303" i="12"/>
  <c r="L4303" i="12"/>
  <c r="M4303" i="12"/>
  <c r="A4304" i="12"/>
  <c r="B4304" i="12"/>
  <c r="D4304" i="12"/>
  <c r="P4304" i="12" s="1"/>
  <c r="E4304" i="12"/>
  <c r="F4304" i="12"/>
  <c r="G4304" i="12"/>
  <c r="H4304" i="12"/>
  <c r="I4304" i="12"/>
  <c r="J4304" i="12"/>
  <c r="K4304" i="12"/>
  <c r="L4304" i="12"/>
  <c r="M4304" i="12"/>
  <c r="A4305" i="12"/>
  <c r="O4305" i="12" s="1"/>
  <c r="B4305" i="12"/>
  <c r="D4305" i="12"/>
  <c r="P4305" i="12" s="1"/>
  <c r="E4305" i="12"/>
  <c r="F4305" i="12"/>
  <c r="G4305" i="12"/>
  <c r="H4305" i="12"/>
  <c r="I4305" i="12"/>
  <c r="J4305" i="12"/>
  <c r="K4305" i="12"/>
  <c r="L4305" i="12"/>
  <c r="M4305" i="12"/>
  <c r="A4306" i="12"/>
  <c r="B4306" i="12"/>
  <c r="D4306" i="12"/>
  <c r="P4306" i="12" s="1"/>
  <c r="E4306" i="12"/>
  <c r="F4306" i="12"/>
  <c r="G4306" i="12"/>
  <c r="H4306" i="12"/>
  <c r="I4306" i="12"/>
  <c r="J4306" i="12"/>
  <c r="K4306" i="12"/>
  <c r="L4306" i="12"/>
  <c r="M4306" i="12"/>
  <c r="A4307" i="12"/>
  <c r="B4307" i="12"/>
  <c r="D4307" i="12"/>
  <c r="P4307" i="12" s="1"/>
  <c r="E4307" i="12"/>
  <c r="F4307" i="12"/>
  <c r="G4307" i="12"/>
  <c r="H4307" i="12"/>
  <c r="I4307" i="12"/>
  <c r="J4307" i="12"/>
  <c r="K4307" i="12"/>
  <c r="L4307" i="12"/>
  <c r="M4307" i="12"/>
  <c r="A4308" i="12"/>
  <c r="O4308" i="12" s="1"/>
  <c r="B4308" i="12"/>
  <c r="D4308" i="12"/>
  <c r="P4308" i="12" s="1"/>
  <c r="E4308" i="12"/>
  <c r="F4308" i="12"/>
  <c r="G4308" i="12"/>
  <c r="H4308" i="12"/>
  <c r="I4308" i="12"/>
  <c r="J4308" i="12"/>
  <c r="K4308" i="12"/>
  <c r="L4308" i="12"/>
  <c r="M4308" i="12"/>
  <c r="A4309" i="12"/>
  <c r="N4309" i="12" s="1"/>
  <c r="B4309" i="12"/>
  <c r="D4309" i="12"/>
  <c r="P4309" i="12" s="1"/>
  <c r="E4309" i="12"/>
  <c r="F4309" i="12"/>
  <c r="G4309" i="12"/>
  <c r="H4309" i="12"/>
  <c r="I4309" i="12"/>
  <c r="J4309" i="12"/>
  <c r="K4309" i="12"/>
  <c r="L4309" i="12"/>
  <c r="M4309" i="12"/>
  <c r="A4310" i="12"/>
  <c r="B4310" i="12"/>
  <c r="D4310" i="12"/>
  <c r="P4310" i="12" s="1"/>
  <c r="E4310" i="12"/>
  <c r="F4310" i="12"/>
  <c r="G4310" i="12"/>
  <c r="H4310" i="12"/>
  <c r="I4310" i="12"/>
  <c r="J4310" i="12"/>
  <c r="K4310" i="12"/>
  <c r="L4310" i="12"/>
  <c r="M4310" i="12"/>
  <c r="A4311" i="12"/>
  <c r="N4311" i="12" s="1"/>
  <c r="B4311" i="12"/>
  <c r="D4311" i="12"/>
  <c r="P4311" i="12" s="1"/>
  <c r="E4311" i="12"/>
  <c r="F4311" i="12"/>
  <c r="G4311" i="12"/>
  <c r="H4311" i="12"/>
  <c r="I4311" i="12"/>
  <c r="J4311" i="12"/>
  <c r="K4311" i="12"/>
  <c r="L4311" i="12"/>
  <c r="M4311" i="12"/>
  <c r="A4312" i="12"/>
  <c r="N4312" i="12" s="1"/>
  <c r="B4312" i="12"/>
  <c r="D4312" i="12"/>
  <c r="P4312" i="12" s="1"/>
  <c r="E4312" i="12"/>
  <c r="F4312" i="12"/>
  <c r="G4312" i="12"/>
  <c r="H4312" i="12"/>
  <c r="I4312" i="12"/>
  <c r="J4312" i="12"/>
  <c r="K4312" i="12"/>
  <c r="L4312" i="12"/>
  <c r="M4312" i="12"/>
  <c r="A4313" i="12"/>
  <c r="N4313" i="12" s="1"/>
  <c r="B4313" i="12"/>
  <c r="D4313" i="12"/>
  <c r="P4313" i="12" s="1"/>
  <c r="E4313" i="12"/>
  <c r="F4313" i="12"/>
  <c r="G4313" i="12"/>
  <c r="H4313" i="12"/>
  <c r="I4313" i="12"/>
  <c r="J4313" i="12"/>
  <c r="K4313" i="12"/>
  <c r="L4313" i="12"/>
  <c r="M4313" i="12"/>
  <c r="A4314" i="12"/>
  <c r="N4314" i="12" s="1"/>
  <c r="B4314" i="12"/>
  <c r="D4314" i="12"/>
  <c r="P4314" i="12" s="1"/>
  <c r="E4314" i="12"/>
  <c r="F4314" i="12"/>
  <c r="G4314" i="12"/>
  <c r="H4314" i="12"/>
  <c r="I4314" i="12"/>
  <c r="J4314" i="12"/>
  <c r="K4314" i="12"/>
  <c r="L4314" i="12"/>
  <c r="M4314" i="12"/>
  <c r="A4315" i="12"/>
  <c r="B4315" i="12"/>
  <c r="D4315" i="12"/>
  <c r="P4315" i="12" s="1"/>
  <c r="E4315" i="12"/>
  <c r="F4315" i="12"/>
  <c r="G4315" i="12"/>
  <c r="H4315" i="12"/>
  <c r="I4315" i="12"/>
  <c r="J4315" i="12"/>
  <c r="K4315" i="12"/>
  <c r="L4315" i="12"/>
  <c r="M4315" i="12"/>
  <c r="A4316" i="12"/>
  <c r="B4316" i="12"/>
  <c r="D4316" i="12"/>
  <c r="P4316" i="12" s="1"/>
  <c r="E4316" i="12"/>
  <c r="F4316" i="12"/>
  <c r="G4316" i="12"/>
  <c r="H4316" i="12"/>
  <c r="I4316" i="12"/>
  <c r="J4316" i="12"/>
  <c r="K4316" i="12"/>
  <c r="L4316" i="12"/>
  <c r="M4316" i="12"/>
  <c r="A4317" i="12"/>
  <c r="B4317" i="12"/>
  <c r="D4317" i="12"/>
  <c r="P4317" i="12" s="1"/>
  <c r="E4317" i="12"/>
  <c r="F4317" i="12"/>
  <c r="G4317" i="12"/>
  <c r="H4317" i="12"/>
  <c r="I4317" i="12"/>
  <c r="J4317" i="12"/>
  <c r="K4317" i="12"/>
  <c r="L4317" i="12"/>
  <c r="M4317" i="12"/>
  <c r="A4318" i="12"/>
  <c r="B4318" i="12"/>
  <c r="D4318" i="12"/>
  <c r="P4318" i="12" s="1"/>
  <c r="E4318" i="12"/>
  <c r="F4318" i="12"/>
  <c r="G4318" i="12"/>
  <c r="H4318" i="12"/>
  <c r="I4318" i="12"/>
  <c r="J4318" i="12"/>
  <c r="K4318" i="12"/>
  <c r="L4318" i="12"/>
  <c r="M4318" i="12"/>
  <c r="A4319" i="12"/>
  <c r="B4319" i="12"/>
  <c r="D4319" i="12"/>
  <c r="P4319" i="12" s="1"/>
  <c r="E4319" i="12"/>
  <c r="F4319" i="12"/>
  <c r="G4319" i="12"/>
  <c r="H4319" i="12"/>
  <c r="I4319" i="12"/>
  <c r="J4319" i="12"/>
  <c r="K4319" i="12"/>
  <c r="L4319" i="12"/>
  <c r="M4319" i="12"/>
  <c r="A4320" i="12"/>
  <c r="N4320" i="12" s="1"/>
  <c r="B4320" i="12"/>
  <c r="D4320" i="12"/>
  <c r="P4320" i="12" s="1"/>
  <c r="E4320" i="12"/>
  <c r="F4320" i="12"/>
  <c r="G4320" i="12"/>
  <c r="H4320" i="12"/>
  <c r="I4320" i="12"/>
  <c r="J4320" i="12"/>
  <c r="K4320" i="12"/>
  <c r="L4320" i="12"/>
  <c r="M4320" i="12"/>
  <c r="A4321" i="12"/>
  <c r="N4321" i="12" s="1"/>
  <c r="B4321" i="12"/>
  <c r="D4321" i="12"/>
  <c r="P4321" i="12" s="1"/>
  <c r="E4321" i="12"/>
  <c r="F4321" i="12"/>
  <c r="G4321" i="12"/>
  <c r="H4321" i="12"/>
  <c r="I4321" i="12"/>
  <c r="J4321" i="12"/>
  <c r="K4321" i="12"/>
  <c r="L4321" i="12"/>
  <c r="M4321" i="12"/>
  <c r="A4322" i="12"/>
  <c r="N4322" i="12" s="1"/>
  <c r="B4322" i="12"/>
  <c r="D4322" i="12"/>
  <c r="P4322" i="12" s="1"/>
  <c r="E4322" i="12"/>
  <c r="F4322" i="12"/>
  <c r="G4322" i="12"/>
  <c r="H4322" i="12"/>
  <c r="I4322" i="12"/>
  <c r="J4322" i="12"/>
  <c r="K4322" i="12"/>
  <c r="L4322" i="12"/>
  <c r="M4322" i="12"/>
  <c r="A4323" i="12"/>
  <c r="N4323" i="12" s="1"/>
  <c r="B4323" i="12"/>
  <c r="D4323" i="12"/>
  <c r="P4323" i="12" s="1"/>
  <c r="E4323" i="12"/>
  <c r="F4323" i="12"/>
  <c r="G4323" i="12"/>
  <c r="H4323" i="12"/>
  <c r="I4323" i="12"/>
  <c r="J4323" i="12"/>
  <c r="K4323" i="12"/>
  <c r="L4323" i="12"/>
  <c r="M4323" i="12"/>
  <c r="A4324" i="12"/>
  <c r="N4324" i="12" s="1"/>
  <c r="B4324" i="12"/>
  <c r="D4324" i="12"/>
  <c r="P4324" i="12" s="1"/>
  <c r="E4324" i="12"/>
  <c r="F4324" i="12"/>
  <c r="G4324" i="12"/>
  <c r="H4324" i="12"/>
  <c r="I4324" i="12"/>
  <c r="J4324" i="12"/>
  <c r="K4324" i="12"/>
  <c r="L4324" i="12"/>
  <c r="M4324" i="12"/>
  <c r="A4325" i="12"/>
  <c r="B4325" i="12"/>
  <c r="D4325" i="12"/>
  <c r="P4325" i="12" s="1"/>
  <c r="E4325" i="12"/>
  <c r="F4325" i="12"/>
  <c r="G4325" i="12"/>
  <c r="H4325" i="12"/>
  <c r="I4325" i="12"/>
  <c r="J4325" i="12"/>
  <c r="K4325" i="12"/>
  <c r="L4325" i="12"/>
  <c r="M4325" i="12"/>
  <c r="A4326" i="12"/>
  <c r="O4326" i="12" s="1"/>
  <c r="B4326" i="12"/>
  <c r="D4326" i="12"/>
  <c r="P4326" i="12" s="1"/>
  <c r="E4326" i="12"/>
  <c r="F4326" i="12"/>
  <c r="G4326" i="12"/>
  <c r="H4326" i="12"/>
  <c r="I4326" i="12"/>
  <c r="J4326" i="12"/>
  <c r="K4326" i="12"/>
  <c r="L4326" i="12"/>
  <c r="M4326" i="12"/>
  <c r="A4327" i="12"/>
  <c r="N4327" i="12" s="1"/>
  <c r="B4327" i="12"/>
  <c r="D4327" i="12"/>
  <c r="P4327" i="12" s="1"/>
  <c r="E4327" i="12"/>
  <c r="F4327" i="12"/>
  <c r="G4327" i="12"/>
  <c r="H4327" i="12"/>
  <c r="I4327" i="12"/>
  <c r="J4327" i="12"/>
  <c r="K4327" i="12"/>
  <c r="L4327" i="12"/>
  <c r="M4327" i="12"/>
  <c r="A4328" i="12"/>
  <c r="O4328" i="12" s="1"/>
  <c r="B4328" i="12"/>
  <c r="D4328" i="12"/>
  <c r="P4328" i="12" s="1"/>
  <c r="E4328" i="12"/>
  <c r="F4328" i="12"/>
  <c r="G4328" i="12"/>
  <c r="H4328" i="12"/>
  <c r="I4328" i="12"/>
  <c r="J4328" i="12"/>
  <c r="K4328" i="12"/>
  <c r="L4328" i="12"/>
  <c r="M4328" i="12"/>
  <c r="A4329" i="12"/>
  <c r="B4329" i="12"/>
  <c r="D4329" i="12"/>
  <c r="P4329" i="12" s="1"/>
  <c r="E4329" i="12"/>
  <c r="F4329" i="12"/>
  <c r="G4329" i="12"/>
  <c r="H4329" i="12"/>
  <c r="I4329" i="12"/>
  <c r="J4329" i="12"/>
  <c r="K4329" i="12"/>
  <c r="L4329" i="12"/>
  <c r="M4329" i="12"/>
  <c r="A4330" i="12"/>
  <c r="N4330" i="12" s="1"/>
  <c r="B4330" i="12"/>
  <c r="D4330" i="12"/>
  <c r="P4330" i="12" s="1"/>
  <c r="E4330" i="12"/>
  <c r="F4330" i="12"/>
  <c r="G4330" i="12"/>
  <c r="H4330" i="12"/>
  <c r="I4330" i="12"/>
  <c r="J4330" i="12"/>
  <c r="K4330" i="12"/>
  <c r="L4330" i="12"/>
  <c r="M4330" i="12"/>
  <c r="A4331" i="12"/>
  <c r="O4331" i="12" s="1"/>
  <c r="B4331" i="12"/>
  <c r="D4331" i="12"/>
  <c r="P4331" i="12" s="1"/>
  <c r="E4331" i="12"/>
  <c r="F4331" i="12"/>
  <c r="G4331" i="12"/>
  <c r="H4331" i="12"/>
  <c r="I4331" i="12"/>
  <c r="J4331" i="12"/>
  <c r="K4331" i="12"/>
  <c r="L4331" i="12"/>
  <c r="M4331" i="12"/>
  <c r="A4332" i="12"/>
  <c r="O4332" i="12" s="1"/>
  <c r="B4332" i="12"/>
  <c r="D4332" i="12"/>
  <c r="P4332" i="12" s="1"/>
  <c r="E4332" i="12"/>
  <c r="F4332" i="12"/>
  <c r="G4332" i="12"/>
  <c r="H4332" i="12"/>
  <c r="I4332" i="12"/>
  <c r="J4332" i="12"/>
  <c r="K4332" i="12"/>
  <c r="L4332" i="12"/>
  <c r="M4332" i="12"/>
  <c r="A4333" i="12"/>
  <c r="O4333" i="12" s="1"/>
  <c r="B4333" i="12"/>
  <c r="D4333" i="12"/>
  <c r="P4333" i="12" s="1"/>
  <c r="E4333" i="12"/>
  <c r="F4333" i="12"/>
  <c r="G4333" i="12"/>
  <c r="H4333" i="12"/>
  <c r="I4333" i="12"/>
  <c r="J4333" i="12"/>
  <c r="K4333" i="12"/>
  <c r="L4333" i="12"/>
  <c r="M4333" i="12"/>
  <c r="A4334" i="12"/>
  <c r="N4334" i="12" s="1"/>
  <c r="B4334" i="12"/>
  <c r="D4334" i="12"/>
  <c r="P4334" i="12" s="1"/>
  <c r="E4334" i="12"/>
  <c r="F4334" i="12"/>
  <c r="G4334" i="12"/>
  <c r="H4334" i="12"/>
  <c r="I4334" i="12"/>
  <c r="J4334" i="12"/>
  <c r="K4334" i="12"/>
  <c r="L4334" i="12"/>
  <c r="M4334" i="12"/>
  <c r="A4335" i="12"/>
  <c r="O4335" i="12" s="1"/>
  <c r="B4335" i="12"/>
  <c r="D4335" i="12"/>
  <c r="P4335" i="12" s="1"/>
  <c r="E4335" i="12"/>
  <c r="F4335" i="12"/>
  <c r="G4335" i="12"/>
  <c r="H4335" i="12"/>
  <c r="I4335" i="12"/>
  <c r="J4335" i="12"/>
  <c r="K4335" i="12"/>
  <c r="L4335" i="12"/>
  <c r="M4335" i="12"/>
  <c r="A4336" i="12"/>
  <c r="B4336" i="12"/>
  <c r="D4336" i="12"/>
  <c r="P4336" i="12" s="1"/>
  <c r="E4336" i="12"/>
  <c r="F4336" i="12"/>
  <c r="G4336" i="12"/>
  <c r="H4336" i="12"/>
  <c r="I4336" i="12"/>
  <c r="J4336" i="12"/>
  <c r="K4336" i="12"/>
  <c r="L4336" i="12"/>
  <c r="M4336" i="12"/>
  <c r="A4337" i="12"/>
  <c r="B4337" i="12"/>
  <c r="D4337" i="12"/>
  <c r="P4337" i="12" s="1"/>
  <c r="E4337" i="12"/>
  <c r="F4337" i="12"/>
  <c r="G4337" i="12"/>
  <c r="H4337" i="12"/>
  <c r="I4337" i="12"/>
  <c r="J4337" i="12"/>
  <c r="K4337" i="12"/>
  <c r="L4337" i="12"/>
  <c r="M4337" i="12"/>
  <c r="A4338" i="12"/>
  <c r="N4338" i="12" s="1"/>
  <c r="B4338" i="12"/>
  <c r="D4338" i="12"/>
  <c r="P4338" i="12" s="1"/>
  <c r="E4338" i="12"/>
  <c r="F4338" i="12"/>
  <c r="G4338" i="12"/>
  <c r="H4338" i="12"/>
  <c r="I4338" i="12"/>
  <c r="J4338" i="12"/>
  <c r="K4338" i="12"/>
  <c r="L4338" i="12"/>
  <c r="M4338" i="12"/>
  <c r="A4339" i="12"/>
  <c r="N4339" i="12" s="1"/>
  <c r="B4339" i="12"/>
  <c r="D4339" i="12"/>
  <c r="P4339" i="12" s="1"/>
  <c r="E4339" i="12"/>
  <c r="F4339" i="12"/>
  <c r="G4339" i="12"/>
  <c r="H4339" i="12"/>
  <c r="I4339" i="12"/>
  <c r="J4339" i="12"/>
  <c r="K4339" i="12"/>
  <c r="L4339" i="12"/>
  <c r="M4339" i="12"/>
  <c r="A4340" i="12"/>
  <c r="O4340" i="12" s="1"/>
  <c r="B4340" i="12"/>
  <c r="D4340" i="12"/>
  <c r="P4340" i="12" s="1"/>
  <c r="E4340" i="12"/>
  <c r="F4340" i="12"/>
  <c r="G4340" i="12"/>
  <c r="H4340" i="12"/>
  <c r="I4340" i="12"/>
  <c r="J4340" i="12"/>
  <c r="K4340" i="12"/>
  <c r="L4340" i="12"/>
  <c r="M4340" i="12"/>
  <c r="A4341" i="12"/>
  <c r="B4341" i="12"/>
  <c r="D4341" i="12"/>
  <c r="P4341" i="12" s="1"/>
  <c r="E4341" i="12"/>
  <c r="F4341" i="12"/>
  <c r="G4341" i="12"/>
  <c r="H4341" i="12"/>
  <c r="I4341" i="12"/>
  <c r="J4341" i="12"/>
  <c r="K4341" i="12"/>
  <c r="L4341" i="12"/>
  <c r="M4341" i="12"/>
  <c r="A4342" i="12"/>
  <c r="B4342" i="12"/>
  <c r="D4342" i="12"/>
  <c r="P4342" i="12" s="1"/>
  <c r="E4342" i="12"/>
  <c r="F4342" i="12"/>
  <c r="G4342" i="12"/>
  <c r="H4342" i="12"/>
  <c r="I4342" i="12"/>
  <c r="J4342" i="12"/>
  <c r="K4342" i="12"/>
  <c r="L4342" i="12"/>
  <c r="M4342" i="12"/>
  <c r="A4343" i="12"/>
  <c r="B4343" i="12"/>
  <c r="D4343" i="12"/>
  <c r="P4343" i="12" s="1"/>
  <c r="E4343" i="12"/>
  <c r="F4343" i="12"/>
  <c r="G4343" i="12"/>
  <c r="H4343" i="12"/>
  <c r="I4343" i="12"/>
  <c r="J4343" i="12"/>
  <c r="K4343" i="12"/>
  <c r="L4343" i="12"/>
  <c r="M4343" i="12"/>
  <c r="A4344" i="12"/>
  <c r="N4344" i="12" s="1"/>
  <c r="B4344" i="12"/>
  <c r="D4344" i="12"/>
  <c r="P4344" i="12" s="1"/>
  <c r="E4344" i="12"/>
  <c r="F4344" i="12"/>
  <c r="G4344" i="12"/>
  <c r="H4344" i="12"/>
  <c r="I4344" i="12"/>
  <c r="J4344" i="12"/>
  <c r="K4344" i="12"/>
  <c r="L4344" i="12"/>
  <c r="M4344" i="12"/>
  <c r="A4345" i="12"/>
  <c r="N4345" i="12" s="1"/>
  <c r="B4345" i="12"/>
  <c r="D4345" i="12"/>
  <c r="P4345" i="12" s="1"/>
  <c r="E4345" i="12"/>
  <c r="F4345" i="12"/>
  <c r="G4345" i="12"/>
  <c r="H4345" i="12"/>
  <c r="I4345" i="12"/>
  <c r="J4345" i="12"/>
  <c r="K4345" i="12"/>
  <c r="L4345" i="12"/>
  <c r="M4345" i="12"/>
  <c r="A4346" i="12"/>
  <c r="B4346" i="12"/>
  <c r="D4346" i="12"/>
  <c r="P4346" i="12" s="1"/>
  <c r="E4346" i="12"/>
  <c r="F4346" i="12"/>
  <c r="G4346" i="12"/>
  <c r="H4346" i="12"/>
  <c r="I4346" i="12"/>
  <c r="J4346" i="12"/>
  <c r="K4346" i="12"/>
  <c r="L4346" i="12"/>
  <c r="M4346" i="12"/>
  <c r="A4347" i="12"/>
  <c r="O4347" i="12" s="1"/>
  <c r="B4347" i="12"/>
  <c r="D4347" i="12"/>
  <c r="P4347" i="12" s="1"/>
  <c r="E4347" i="12"/>
  <c r="F4347" i="12"/>
  <c r="G4347" i="12"/>
  <c r="H4347" i="12"/>
  <c r="I4347" i="12"/>
  <c r="J4347" i="12"/>
  <c r="K4347" i="12"/>
  <c r="L4347" i="12"/>
  <c r="M4347" i="12"/>
  <c r="A4348" i="12"/>
  <c r="O4348" i="12" s="1"/>
  <c r="B4348" i="12"/>
  <c r="D4348" i="12"/>
  <c r="P4348" i="12" s="1"/>
  <c r="E4348" i="12"/>
  <c r="F4348" i="12"/>
  <c r="G4348" i="12"/>
  <c r="H4348" i="12"/>
  <c r="I4348" i="12"/>
  <c r="J4348" i="12"/>
  <c r="K4348" i="12"/>
  <c r="L4348" i="12"/>
  <c r="M4348" i="12"/>
  <c r="A4349" i="12"/>
  <c r="N4349" i="12" s="1"/>
  <c r="B4349" i="12"/>
  <c r="D4349" i="12"/>
  <c r="P4349" i="12" s="1"/>
  <c r="E4349" i="12"/>
  <c r="F4349" i="12"/>
  <c r="G4349" i="12"/>
  <c r="H4349" i="12"/>
  <c r="I4349" i="12"/>
  <c r="J4349" i="12"/>
  <c r="K4349" i="12"/>
  <c r="L4349" i="12"/>
  <c r="M4349" i="12"/>
  <c r="A4350" i="12"/>
  <c r="B4350" i="12"/>
  <c r="D4350" i="12"/>
  <c r="P4350" i="12" s="1"/>
  <c r="E4350" i="12"/>
  <c r="F4350" i="12"/>
  <c r="G4350" i="12"/>
  <c r="H4350" i="12"/>
  <c r="I4350" i="12"/>
  <c r="J4350" i="12"/>
  <c r="K4350" i="12"/>
  <c r="L4350" i="12"/>
  <c r="M4350" i="12"/>
  <c r="A4351" i="12"/>
  <c r="O4351" i="12" s="1"/>
  <c r="B4351" i="12"/>
  <c r="D4351" i="12"/>
  <c r="P4351" i="12" s="1"/>
  <c r="E4351" i="12"/>
  <c r="F4351" i="12"/>
  <c r="G4351" i="12"/>
  <c r="H4351" i="12"/>
  <c r="I4351" i="12"/>
  <c r="J4351" i="12"/>
  <c r="K4351" i="12"/>
  <c r="L4351" i="12"/>
  <c r="M4351" i="12"/>
  <c r="A4352" i="12"/>
  <c r="B4352" i="12"/>
  <c r="D4352" i="12"/>
  <c r="P4352" i="12" s="1"/>
  <c r="E4352" i="12"/>
  <c r="F4352" i="12"/>
  <c r="G4352" i="12"/>
  <c r="H4352" i="12"/>
  <c r="I4352" i="12"/>
  <c r="J4352" i="12"/>
  <c r="K4352" i="12"/>
  <c r="L4352" i="12"/>
  <c r="M4352" i="12"/>
  <c r="A4353" i="12"/>
  <c r="N4353" i="12" s="1"/>
  <c r="B4353" i="12"/>
  <c r="D4353" i="12"/>
  <c r="P4353" i="12" s="1"/>
  <c r="E4353" i="12"/>
  <c r="F4353" i="12"/>
  <c r="G4353" i="12"/>
  <c r="H4353" i="12"/>
  <c r="I4353" i="12"/>
  <c r="J4353" i="12"/>
  <c r="K4353" i="12"/>
  <c r="L4353" i="12"/>
  <c r="M4353" i="12"/>
  <c r="A4354" i="12"/>
  <c r="N4354" i="12" s="1"/>
  <c r="B4354" i="12"/>
  <c r="D4354" i="12"/>
  <c r="P4354" i="12" s="1"/>
  <c r="E4354" i="12"/>
  <c r="F4354" i="12"/>
  <c r="G4354" i="12"/>
  <c r="H4354" i="12"/>
  <c r="I4354" i="12"/>
  <c r="J4354" i="12"/>
  <c r="K4354" i="12"/>
  <c r="L4354" i="12"/>
  <c r="M4354" i="12"/>
  <c r="A4355" i="12"/>
  <c r="B4355" i="12"/>
  <c r="D4355" i="12"/>
  <c r="P4355" i="12" s="1"/>
  <c r="E4355" i="12"/>
  <c r="F4355" i="12"/>
  <c r="G4355" i="12"/>
  <c r="H4355" i="12"/>
  <c r="I4355" i="12"/>
  <c r="J4355" i="12"/>
  <c r="K4355" i="12"/>
  <c r="L4355" i="12"/>
  <c r="M4355" i="12"/>
  <c r="A4356" i="12"/>
  <c r="B4356" i="12"/>
  <c r="D4356" i="12"/>
  <c r="P4356" i="12" s="1"/>
  <c r="E4356" i="12"/>
  <c r="F4356" i="12"/>
  <c r="G4356" i="12"/>
  <c r="H4356" i="12"/>
  <c r="I4356" i="12"/>
  <c r="J4356" i="12"/>
  <c r="K4356" i="12"/>
  <c r="L4356" i="12"/>
  <c r="M4356" i="12"/>
  <c r="A4357" i="12"/>
  <c r="B4357" i="12"/>
  <c r="D4357" i="12"/>
  <c r="P4357" i="12" s="1"/>
  <c r="E4357" i="12"/>
  <c r="F4357" i="12"/>
  <c r="G4357" i="12"/>
  <c r="H4357" i="12"/>
  <c r="I4357" i="12"/>
  <c r="J4357" i="12"/>
  <c r="K4357" i="12"/>
  <c r="L4357" i="12"/>
  <c r="M4357" i="12"/>
  <c r="A4358" i="12"/>
  <c r="B4358" i="12"/>
  <c r="D4358" i="12"/>
  <c r="P4358" i="12" s="1"/>
  <c r="E4358" i="12"/>
  <c r="F4358" i="12"/>
  <c r="G4358" i="12"/>
  <c r="H4358" i="12"/>
  <c r="I4358" i="12"/>
  <c r="J4358" i="12"/>
  <c r="K4358" i="12"/>
  <c r="L4358" i="12"/>
  <c r="M4358" i="12"/>
  <c r="A4359" i="12"/>
  <c r="N4359" i="12" s="1"/>
  <c r="B4359" i="12"/>
  <c r="D4359" i="12"/>
  <c r="P4359" i="12" s="1"/>
  <c r="E4359" i="12"/>
  <c r="F4359" i="12"/>
  <c r="G4359" i="12"/>
  <c r="H4359" i="12"/>
  <c r="I4359" i="12"/>
  <c r="J4359" i="12"/>
  <c r="K4359" i="12"/>
  <c r="L4359" i="12"/>
  <c r="M4359" i="12"/>
  <c r="A4360" i="12"/>
  <c r="B4360" i="12"/>
  <c r="D4360" i="12"/>
  <c r="P4360" i="12" s="1"/>
  <c r="E4360" i="12"/>
  <c r="F4360" i="12"/>
  <c r="G4360" i="12"/>
  <c r="H4360" i="12"/>
  <c r="I4360" i="12"/>
  <c r="J4360" i="12"/>
  <c r="K4360" i="12"/>
  <c r="L4360" i="12"/>
  <c r="M4360" i="12"/>
  <c r="A4361" i="12"/>
  <c r="N4361" i="12" s="1"/>
  <c r="B4361" i="12"/>
  <c r="D4361" i="12"/>
  <c r="P4361" i="12" s="1"/>
  <c r="E4361" i="12"/>
  <c r="F4361" i="12"/>
  <c r="G4361" i="12"/>
  <c r="H4361" i="12"/>
  <c r="I4361" i="12"/>
  <c r="J4361" i="12"/>
  <c r="K4361" i="12"/>
  <c r="L4361" i="12"/>
  <c r="M4361" i="12"/>
  <c r="A4362" i="12"/>
  <c r="N4362" i="12" s="1"/>
  <c r="B4362" i="12"/>
  <c r="D4362" i="12"/>
  <c r="P4362" i="12" s="1"/>
  <c r="E4362" i="12"/>
  <c r="F4362" i="12"/>
  <c r="G4362" i="12"/>
  <c r="H4362" i="12"/>
  <c r="I4362" i="12"/>
  <c r="J4362" i="12"/>
  <c r="K4362" i="12"/>
  <c r="L4362" i="12"/>
  <c r="M4362" i="12"/>
  <c r="A4363" i="12"/>
  <c r="N4363" i="12" s="1"/>
  <c r="B4363" i="12"/>
  <c r="D4363" i="12"/>
  <c r="P4363" i="12" s="1"/>
  <c r="E4363" i="12"/>
  <c r="F4363" i="12"/>
  <c r="G4363" i="12"/>
  <c r="H4363" i="12"/>
  <c r="I4363" i="12"/>
  <c r="J4363" i="12"/>
  <c r="K4363" i="12"/>
  <c r="L4363" i="12"/>
  <c r="M4363" i="12"/>
  <c r="A4364" i="12"/>
  <c r="O4364" i="12" s="1"/>
  <c r="B4364" i="12"/>
  <c r="D4364" i="12"/>
  <c r="P4364" i="12" s="1"/>
  <c r="E4364" i="12"/>
  <c r="F4364" i="12"/>
  <c r="G4364" i="12"/>
  <c r="H4364" i="12"/>
  <c r="I4364" i="12"/>
  <c r="J4364" i="12"/>
  <c r="K4364" i="12"/>
  <c r="L4364" i="12"/>
  <c r="M4364" i="12"/>
  <c r="A4365" i="12"/>
  <c r="N4365" i="12" s="1"/>
  <c r="B4365" i="12"/>
  <c r="D4365" i="12"/>
  <c r="P4365" i="12" s="1"/>
  <c r="E4365" i="12"/>
  <c r="F4365" i="12"/>
  <c r="G4365" i="12"/>
  <c r="H4365" i="12"/>
  <c r="I4365" i="12"/>
  <c r="J4365" i="12"/>
  <c r="K4365" i="12"/>
  <c r="L4365" i="12"/>
  <c r="M4365" i="12"/>
  <c r="A4366" i="12"/>
  <c r="N4366" i="12" s="1"/>
  <c r="B4366" i="12"/>
  <c r="D4366" i="12"/>
  <c r="P4366" i="12" s="1"/>
  <c r="E4366" i="12"/>
  <c r="F4366" i="12"/>
  <c r="G4366" i="12"/>
  <c r="H4366" i="12"/>
  <c r="I4366" i="12"/>
  <c r="J4366" i="12"/>
  <c r="K4366" i="12"/>
  <c r="L4366" i="12"/>
  <c r="M4366" i="12"/>
  <c r="A4367" i="12"/>
  <c r="O4367" i="12" s="1"/>
  <c r="B4367" i="12"/>
  <c r="D4367" i="12"/>
  <c r="P4367" i="12" s="1"/>
  <c r="E4367" i="12"/>
  <c r="F4367" i="12"/>
  <c r="G4367" i="12"/>
  <c r="H4367" i="12"/>
  <c r="I4367" i="12"/>
  <c r="J4367" i="12"/>
  <c r="K4367" i="12"/>
  <c r="L4367" i="12"/>
  <c r="M4367" i="12"/>
  <c r="A4368" i="12"/>
  <c r="N4368" i="12" s="1"/>
  <c r="B4368" i="12"/>
  <c r="D4368" i="12"/>
  <c r="P4368" i="12" s="1"/>
  <c r="E4368" i="12"/>
  <c r="F4368" i="12"/>
  <c r="G4368" i="12"/>
  <c r="H4368" i="12"/>
  <c r="I4368" i="12"/>
  <c r="J4368" i="12"/>
  <c r="K4368" i="12"/>
  <c r="L4368" i="12"/>
  <c r="M4368" i="12"/>
  <c r="A4369" i="12"/>
  <c r="N4369" i="12" s="1"/>
  <c r="B4369" i="12"/>
  <c r="D4369" i="12"/>
  <c r="P4369" i="12" s="1"/>
  <c r="E4369" i="12"/>
  <c r="F4369" i="12"/>
  <c r="G4369" i="12"/>
  <c r="H4369" i="12"/>
  <c r="I4369" i="12"/>
  <c r="J4369" i="12"/>
  <c r="K4369" i="12"/>
  <c r="L4369" i="12"/>
  <c r="M4369" i="12"/>
  <c r="A4370" i="12"/>
  <c r="N4370" i="12" s="1"/>
  <c r="B4370" i="12"/>
  <c r="D4370" i="12"/>
  <c r="P4370" i="12" s="1"/>
  <c r="E4370" i="12"/>
  <c r="F4370" i="12"/>
  <c r="G4370" i="12"/>
  <c r="H4370" i="12"/>
  <c r="I4370" i="12"/>
  <c r="J4370" i="12"/>
  <c r="K4370" i="12"/>
  <c r="L4370" i="12"/>
  <c r="M4370" i="12"/>
  <c r="A4371" i="12"/>
  <c r="B4371" i="12"/>
  <c r="D4371" i="12"/>
  <c r="P4371" i="12" s="1"/>
  <c r="E4371" i="12"/>
  <c r="F4371" i="12"/>
  <c r="G4371" i="12"/>
  <c r="H4371" i="12"/>
  <c r="I4371" i="12"/>
  <c r="J4371" i="12"/>
  <c r="K4371" i="12"/>
  <c r="L4371" i="12"/>
  <c r="M4371" i="12"/>
  <c r="A4372" i="12"/>
  <c r="O4372" i="12" s="1"/>
  <c r="B4372" i="12"/>
  <c r="D4372" i="12"/>
  <c r="P4372" i="12" s="1"/>
  <c r="E4372" i="12"/>
  <c r="F4372" i="12"/>
  <c r="G4372" i="12"/>
  <c r="H4372" i="12"/>
  <c r="I4372" i="12"/>
  <c r="J4372" i="12"/>
  <c r="K4372" i="12"/>
  <c r="L4372" i="12"/>
  <c r="M4372" i="12"/>
  <c r="A4373" i="12"/>
  <c r="N4373" i="12" s="1"/>
  <c r="B4373" i="12"/>
  <c r="D4373" i="12"/>
  <c r="P4373" i="12" s="1"/>
  <c r="E4373" i="12"/>
  <c r="F4373" i="12"/>
  <c r="G4373" i="12"/>
  <c r="H4373" i="12"/>
  <c r="I4373" i="12"/>
  <c r="J4373" i="12"/>
  <c r="K4373" i="12"/>
  <c r="L4373" i="12"/>
  <c r="M4373" i="12"/>
  <c r="A4374" i="12"/>
  <c r="B4374" i="12"/>
  <c r="D4374" i="12"/>
  <c r="P4374" i="12" s="1"/>
  <c r="E4374" i="12"/>
  <c r="F4374" i="12"/>
  <c r="G4374" i="12"/>
  <c r="H4374" i="12"/>
  <c r="I4374" i="12"/>
  <c r="J4374" i="12"/>
  <c r="K4374" i="12"/>
  <c r="L4374" i="12"/>
  <c r="M4374" i="12"/>
  <c r="A4375" i="12"/>
  <c r="N4375" i="12" s="1"/>
  <c r="B4375" i="12"/>
  <c r="D4375" i="12"/>
  <c r="P4375" i="12" s="1"/>
  <c r="E4375" i="12"/>
  <c r="F4375" i="12"/>
  <c r="G4375" i="12"/>
  <c r="H4375" i="12"/>
  <c r="I4375" i="12"/>
  <c r="J4375" i="12"/>
  <c r="K4375" i="12"/>
  <c r="L4375" i="12"/>
  <c r="M4375" i="12"/>
  <c r="A4376" i="12"/>
  <c r="N4376" i="12" s="1"/>
  <c r="B4376" i="12"/>
  <c r="D4376" i="12"/>
  <c r="P4376" i="12" s="1"/>
  <c r="E4376" i="12"/>
  <c r="F4376" i="12"/>
  <c r="G4376" i="12"/>
  <c r="H4376" i="12"/>
  <c r="I4376" i="12"/>
  <c r="J4376" i="12"/>
  <c r="K4376" i="12"/>
  <c r="L4376" i="12"/>
  <c r="M4376" i="12"/>
  <c r="A4377" i="12"/>
  <c r="B4377" i="12"/>
  <c r="D4377" i="12"/>
  <c r="P4377" i="12" s="1"/>
  <c r="E4377" i="12"/>
  <c r="F4377" i="12"/>
  <c r="G4377" i="12"/>
  <c r="H4377" i="12"/>
  <c r="I4377" i="12"/>
  <c r="J4377" i="12"/>
  <c r="K4377" i="12"/>
  <c r="L4377" i="12"/>
  <c r="M4377" i="12"/>
  <c r="A4378" i="12"/>
  <c r="N4378" i="12" s="1"/>
  <c r="B4378" i="12"/>
  <c r="D4378" i="12"/>
  <c r="P4378" i="12" s="1"/>
  <c r="E4378" i="12"/>
  <c r="F4378" i="12"/>
  <c r="G4378" i="12"/>
  <c r="H4378" i="12"/>
  <c r="I4378" i="12"/>
  <c r="J4378" i="12"/>
  <c r="K4378" i="12"/>
  <c r="L4378" i="12"/>
  <c r="M4378" i="12"/>
  <c r="A4379" i="12"/>
  <c r="O4379" i="12" s="1"/>
  <c r="B4379" i="12"/>
  <c r="D4379" i="12"/>
  <c r="P4379" i="12" s="1"/>
  <c r="E4379" i="12"/>
  <c r="F4379" i="12"/>
  <c r="G4379" i="12"/>
  <c r="H4379" i="12"/>
  <c r="I4379" i="12"/>
  <c r="J4379" i="12"/>
  <c r="K4379" i="12"/>
  <c r="L4379" i="12"/>
  <c r="M4379" i="12"/>
  <c r="A4380" i="12"/>
  <c r="B4380" i="12"/>
  <c r="D4380" i="12"/>
  <c r="P4380" i="12" s="1"/>
  <c r="E4380" i="12"/>
  <c r="F4380" i="12"/>
  <c r="G4380" i="12"/>
  <c r="H4380" i="12"/>
  <c r="I4380" i="12"/>
  <c r="J4380" i="12"/>
  <c r="K4380" i="12"/>
  <c r="L4380" i="12"/>
  <c r="M4380" i="12"/>
  <c r="A4381" i="12"/>
  <c r="B4381" i="12"/>
  <c r="D4381" i="12"/>
  <c r="P4381" i="12" s="1"/>
  <c r="E4381" i="12"/>
  <c r="F4381" i="12"/>
  <c r="G4381" i="12"/>
  <c r="H4381" i="12"/>
  <c r="I4381" i="12"/>
  <c r="J4381" i="12"/>
  <c r="K4381" i="12"/>
  <c r="L4381" i="12"/>
  <c r="M4381" i="12"/>
  <c r="A4382" i="12"/>
  <c r="B4382" i="12"/>
  <c r="D4382" i="12"/>
  <c r="P4382" i="12" s="1"/>
  <c r="E4382" i="12"/>
  <c r="F4382" i="12"/>
  <c r="G4382" i="12"/>
  <c r="H4382" i="12"/>
  <c r="I4382" i="12"/>
  <c r="J4382" i="12"/>
  <c r="K4382" i="12"/>
  <c r="L4382" i="12"/>
  <c r="M4382" i="12"/>
  <c r="A4383" i="12"/>
  <c r="B4383" i="12"/>
  <c r="D4383" i="12"/>
  <c r="P4383" i="12" s="1"/>
  <c r="E4383" i="12"/>
  <c r="F4383" i="12"/>
  <c r="G4383" i="12"/>
  <c r="H4383" i="12"/>
  <c r="I4383" i="12"/>
  <c r="J4383" i="12"/>
  <c r="K4383" i="12"/>
  <c r="L4383" i="12"/>
  <c r="M4383" i="12"/>
  <c r="A4384" i="12"/>
  <c r="B4384" i="12"/>
  <c r="D4384" i="12"/>
  <c r="P4384" i="12" s="1"/>
  <c r="E4384" i="12"/>
  <c r="F4384" i="12"/>
  <c r="G4384" i="12"/>
  <c r="H4384" i="12"/>
  <c r="I4384" i="12"/>
  <c r="J4384" i="12"/>
  <c r="K4384" i="12"/>
  <c r="L4384" i="12"/>
  <c r="M4384" i="12"/>
  <c r="A4385" i="12"/>
  <c r="N4385" i="12" s="1"/>
  <c r="B4385" i="12"/>
  <c r="D4385" i="12"/>
  <c r="P4385" i="12" s="1"/>
  <c r="E4385" i="12"/>
  <c r="F4385" i="12"/>
  <c r="G4385" i="12"/>
  <c r="H4385" i="12"/>
  <c r="I4385" i="12"/>
  <c r="J4385" i="12"/>
  <c r="K4385" i="12"/>
  <c r="L4385" i="12"/>
  <c r="M4385" i="12"/>
  <c r="A4386" i="12"/>
  <c r="O4386" i="12" s="1"/>
  <c r="B4386" i="12"/>
  <c r="D4386" i="12"/>
  <c r="P4386" i="12" s="1"/>
  <c r="E4386" i="12"/>
  <c r="F4386" i="12"/>
  <c r="G4386" i="12"/>
  <c r="H4386" i="12"/>
  <c r="I4386" i="12"/>
  <c r="J4386" i="12"/>
  <c r="K4386" i="12"/>
  <c r="L4386" i="12"/>
  <c r="M4386" i="12"/>
  <c r="A4387" i="12"/>
  <c r="O4387" i="12" s="1"/>
  <c r="B4387" i="12"/>
  <c r="D4387" i="12"/>
  <c r="P4387" i="12" s="1"/>
  <c r="E4387" i="12"/>
  <c r="F4387" i="12"/>
  <c r="G4387" i="12"/>
  <c r="H4387" i="12"/>
  <c r="I4387" i="12"/>
  <c r="J4387" i="12"/>
  <c r="K4387" i="12"/>
  <c r="L4387" i="12"/>
  <c r="M4387" i="12"/>
  <c r="A4388" i="12"/>
  <c r="B4388" i="12"/>
  <c r="D4388" i="12"/>
  <c r="P4388" i="12" s="1"/>
  <c r="E4388" i="12"/>
  <c r="F4388" i="12"/>
  <c r="G4388" i="12"/>
  <c r="H4388" i="12"/>
  <c r="I4388" i="12"/>
  <c r="J4388" i="12"/>
  <c r="K4388" i="12"/>
  <c r="L4388" i="12"/>
  <c r="M4388" i="12"/>
  <c r="A4389" i="12"/>
  <c r="N4389" i="12" s="1"/>
  <c r="B4389" i="12"/>
  <c r="D4389" i="12"/>
  <c r="P4389" i="12" s="1"/>
  <c r="E4389" i="12"/>
  <c r="F4389" i="12"/>
  <c r="G4389" i="12"/>
  <c r="H4389" i="12"/>
  <c r="I4389" i="12"/>
  <c r="J4389" i="12"/>
  <c r="K4389" i="12"/>
  <c r="L4389" i="12"/>
  <c r="M4389" i="12"/>
  <c r="A4390" i="12"/>
  <c r="O4390" i="12" s="1"/>
  <c r="B4390" i="12"/>
  <c r="D4390" i="12"/>
  <c r="P4390" i="12" s="1"/>
  <c r="E4390" i="12"/>
  <c r="F4390" i="12"/>
  <c r="G4390" i="12"/>
  <c r="H4390" i="12"/>
  <c r="I4390" i="12"/>
  <c r="J4390" i="12"/>
  <c r="K4390" i="12"/>
  <c r="L4390" i="12"/>
  <c r="M4390" i="12"/>
  <c r="A4391" i="12"/>
  <c r="O4391" i="12" s="1"/>
  <c r="B4391" i="12"/>
  <c r="D4391" i="12"/>
  <c r="P4391" i="12" s="1"/>
  <c r="E4391" i="12"/>
  <c r="F4391" i="12"/>
  <c r="G4391" i="12"/>
  <c r="H4391" i="12"/>
  <c r="I4391" i="12"/>
  <c r="J4391" i="12"/>
  <c r="K4391" i="12"/>
  <c r="L4391" i="12"/>
  <c r="M4391" i="12"/>
  <c r="A4392" i="12"/>
  <c r="N4392" i="12" s="1"/>
  <c r="B4392" i="12"/>
  <c r="D4392" i="12"/>
  <c r="P4392" i="12" s="1"/>
  <c r="E4392" i="12"/>
  <c r="F4392" i="12"/>
  <c r="G4392" i="12"/>
  <c r="H4392" i="12"/>
  <c r="I4392" i="12"/>
  <c r="J4392" i="12"/>
  <c r="K4392" i="12"/>
  <c r="L4392" i="12"/>
  <c r="M4392" i="12"/>
  <c r="A4393" i="12"/>
  <c r="O4393" i="12" s="1"/>
  <c r="B4393" i="12"/>
  <c r="D4393" i="12"/>
  <c r="P4393" i="12" s="1"/>
  <c r="E4393" i="12"/>
  <c r="F4393" i="12"/>
  <c r="G4393" i="12"/>
  <c r="H4393" i="12"/>
  <c r="I4393" i="12"/>
  <c r="J4393" i="12"/>
  <c r="K4393" i="12"/>
  <c r="L4393" i="12"/>
  <c r="M4393" i="12"/>
  <c r="A4394" i="12"/>
  <c r="N4394" i="12" s="1"/>
  <c r="B4394" i="12"/>
  <c r="D4394" i="12"/>
  <c r="P4394" i="12" s="1"/>
  <c r="E4394" i="12"/>
  <c r="F4394" i="12"/>
  <c r="G4394" i="12"/>
  <c r="H4394" i="12"/>
  <c r="I4394" i="12"/>
  <c r="J4394" i="12"/>
  <c r="K4394" i="12"/>
  <c r="L4394" i="12"/>
  <c r="M4394" i="12"/>
  <c r="A4395" i="12"/>
  <c r="N4395" i="12" s="1"/>
  <c r="B4395" i="12"/>
  <c r="D4395" i="12"/>
  <c r="P4395" i="12" s="1"/>
  <c r="E4395" i="12"/>
  <c r="F4395" i="12"/>
  <c r="G4395" i="12"/>
  <c r="H4395" i="12"/>
  <c r="I4395" i="12"/>
  <c r="J4395" i="12"/>
  <c r="K4395" i="12"/>
  <c r="L4395" i="12"/>
  <c r="M4395" i="12"/>
  <c r="A4396" i="12"/>
  <c r="B4396" i="12"/>
  <c r="D4396" i="12"/>
  <c r="P4396" i="12" s="1"/>
  <c r="E4396" i="12"/>
  <c r="F4396" i="12"/>
  <c r="G4396" i="12"/>
  <c r="H4396" i="12"/>
  <c r="I4396" i="12"/>
  <c r="J4396" i="12"/>
  <c r="K4396" i="12"/>
  <c r="L4396" i="12"/>
  <c r="M4396" i="12"/>
  <c r="A4397" i="12"/>
  <c r="B4397" i="12"/>
  <c r="D4397" i="12"/>
  <c r="P4397" i="12" s="1"/>
  <c r="E4397" i="12"/>
  <c r="F4397" i="12"/>
  <c r="G4397" i="12"/>
  <c r="H4397" i="12"/>
  <c r="I4397" i="12"/>
  <c r="J4397" i="12"/>
  <c r="K4397" i="12"/>
  <c r="L4397" i="12"/>
  <c r="M4397" i="12"/>
  <c r="A4398" i="12"/>
  <c r="B4398" i="12"/>
  <c r="D4398" i="12"/>
  <c r="P4398" i="12" s="1"/>
  <c r="E4398" i="12"/>
  <c r="F4398" i="12"/>
  <c r="G4398" i="12"/>
  <c r="H4398" i="12"/>
  <c r="I4398" i="12"/>
  <c r="J4398" i="12"/>
  <c r="K4398" i="12"/>
  <c r="L4398" i="12"/>
  <c r="M4398" i="12"/>
  <c r="A4399" i="12"/>
  <c r="N4399" i="12" s="1"/>
  <c r="B4399" i="12"/>
  <c r="D4399" i="12"/>
  <c r="P4399" i="12" s="1"/>
  <c r="E4399" i="12"/>
  <c r="F4399" i="12"/>
  <c r="G4399" i="12"/>
  <c r="H4399" i="12"/>
  <c r="I4399" i="12"/>
  <c r="J4399" i="12"/>
  <c r="K4399" i="12"/>
  <c r="L4399" i="12"/>
  <c r="M4399" i="12"/>
  <c r="A4400" i="12"/>
  <c r="N4400" i="12" s="1"/>
  <c r="B4400" i="12"/>
  <c r="D4400" i="12"/>
  <c r="P4400" i="12" s="1"/>
  <c r="E4400" i="12"/>
  <c r="F4400" i="12"/>
  <c r="G4400" i="12"/>
  <c r="H4400" i="12"/>
  <c r="I4400" i="12"/>
  <c r="J4400" i="12"/>
  <c r="K4400" i="12"/>
  <c r="L4400" i="12"/>
  <c r="M4400" i="12"/>
  <c r="A4401" i="12"/>
  <c r="B4401" i="12"/>
  <c r="D4401" i="12"/>
  <c r="P4401" i="12" s="1"/>
  <c r="E4401" i="12"/>
  <c r="F4401" i="12"/>
  <c r="G4401" i="12"/>
  <c r="H4401" i="12"/>
  <c r="I4401" i="12"/>
  <c r="J4401" i="12"/>
  <c r="K4401" i="12"/>
  <c r="L4401" i="12"/>
  <c r="M4401" i="12"/>
  <c r="A4402" i="12"/>
  <c r="N4402" i="12" s="1"/>
  <c r="B4402" i="12"/>
  <c r="D4402" i="12"/>
  <c r="P4402" i="12" s="1"/>
  <c r="E4402" i="12"/>
  <c r="F4402" i="12"/>
  <c r="G4402" i="12"/>
  <c r="H4402" i="12"/>
  <c r="I4402" i="12"/>
  <c r="J4402" i="12"/>
  <c r="K4402" i="12"/>
  <c r="L4402" i="12"/>
  <c r="M4402" i="12"/>
  <c r="A4403" i="12"/>
  <c r="N4403" i="12" s="1"/>
  <c r="B4403" i="12"/>
  <c r="D4403" i="12"/>
  <c r="P4403" i="12" s="1"/>
  <c r="E4403" i="12"/>
  <c r="F4403" i="12"/>
  <c r="G4403" i="12"/>
  <c r="H4403" i="12"/>
  <c r="I4403" i="12"/>
  <c r="J4403" i="12"/>
  <c r="K4403" i="12"/>
  <c r="L4403" i="12"/>
  <c r="M4403" i="12"/>
  <c r="A4404" i="12"/>
  <c r="O4404" i="12" s="1"/>
  <c r="B4404" i="12"/>
  <c r="D4404" i="12"/>
  <c r="P4404" i="12" s="1"/>
  <c r="E4404" i="12"/>
  <c r="F4404" i="12"/>
  <c r="G4404" i="12"/>
  <c r="H4404" i="12"/>
  <c r="I4404" i="12"/>
  <c r="J4404" i="12"/>
  <c r="K4404" i="12"/>
  <c r="L4404" i="12"/>
  <c r="M4404" i="12"/>
  <c r="A4405" i="12"/>
  <c r="O4405" i="12" s="1"/>
  <c r="B4405" i="12"/>
  <c r="D4405" i="12"/>
  <c r="P4405" i="12" s="1"/>
  <c r="E4405" i="12"/>
  <c r="F4405" i="12"/>
  <c r="G4405" i="12"/>
  <c r="H4405" i="12"/>
  <c r="I4405" i="12"/>
  <c r="J4405" i="12"/>
  <c r="K4405" i="12"/>
  <c r="L4405" i="12"/>
  <c r="M4405" i="12"/>
  <c r="A4406" i="12"/>
  <c r="B4406" i="12"/>
  <c r="D4406" i="12"/>
  <c r="P4406" i="12" s="1"/>
  <c r="E4406" i="12"/>
  <c r="F4406" i="12"/>
  <c r="G4406" i="12"/>
  <c r="H4406" i="12"/>
  <c r="I4406" i="12"/>
  <c r="J4406" i="12"/>
  <c r="K4406" i="12"/>
  <c r="L4406" i="12"/>
  <c r="M4406" i="12"/>
  <c r="A4407" i="12"/>
  <c r="N4407" i="12" s="1"/>
  <c r="B4407" i="12"/>
  <c r="D4407" i="12"/>
  <c r="P4407" i="12" s="1"/>
  <c r="E4407" i="12"/>
  <c r="F4407" i="12"/>
  <c r="G4407" i="12"/>
  <c r="H4407" i="12"/>
  <c r="I4407" i="12"/>
  <c r="J4407" i="12"/>
  <c r="K4407" i="12"/>
  <c r="L4407" i="12"/>
  <c r="M4407" i="12"/>
  <c r="A4408" i="12"/>
  <c r="N4408" i="12" s="1"/>
  <c r="B4408" i="12"/>
  <c r="D4408" i="12"/>
  <c r="P4408" i="12" s="1"/>
  <c r="E4408" i="12"/>
  <c r="F4408" i="12"/>
  <c r="G4408" i="12"/>
  <c r="H4408" i="12"/>
  <c r="I4408" i="12"/>
  <c r="J4408" i="12"/>
  <c r="K4408" i="12"/>
  <c r="L4408" i="12"/>
  <c r="M4408" i="12"/>
  <c r="A4409" i="12"/>
  <c r="N4409" i="12" s="1"/>
  <c r="B4409" i="12"/>
  <c r="D4409" i="12"/>
  <c r="P4409" i="12" s="1"/>
  <c r="E4409" i="12"/>
  <c r="F4409" i="12"/>
  <c r="G4409" i="12"/>
  <c r="H4409" i="12"/>
  <c r="I4409" i="12"/>
  <c r="J4409" i="12"/>
  <c r="K4409" i="12"/>
  <c r="L4409" i="12"/>
  <c r="M4409" i="12"/>
  <c r="A4410" i="12"/>
  <c r="O4410" i="12" s="1"/>
  <c r="B4410" i="12"/>
  <c r="D4410" i="12"/>
  <c r="P4410" i="12" s="1"/>
  <c r="E4410" i="12"/>
  <c r="F4410" i="12"/>
  <c r="G4410" i="12"/>
  <c r="H4410" i="12"/>
  <c r="I4410" i="12"/>
  <c r="J4410" i="12"/>
  <c r="K4410" i="12"/>
  <c r="L4410" i="12"/>
  <c r="M4410" i="12"/>
  <c r="A4411" i="12"/>
  <c r="B4411" i="12"/>
  <c r="D4411" i="12"/>
  <c r="P4411" i="12" s="1"/>
  <c r="E4411" i="12"/>
  <c r="F4411" i="12"/>
  <c r="G4411" i="12"/>
  <c r="H4411" i="12"/>
  <c r="I4411" i="12"/>
  <c r="J4411" i="12"/>
  <c r="K4411" i="12"/>
  <c r="L4411" i="12"/>
  <c r="M4411" i="12"/>
  <c r="A4412" i="12"/>
  <c r="O4412" i="12" s="1"/>
  <c r="B4412" i="12"/>
  <c r="D4412" i="12"/>
  <c r="P4412" i="12" s="1"/>
  <c r="E4412" i="12"/>
  <c r="F4412" i="12"/>
  <c r="G4412" i="12"/>
  <c r="H4412" i="12"/>
  <c r="I4412" i="12"/>
  <c r="J4412" i="12"/>
  <c r="K4412" i="12"/>
  <c r="L4412" i="12"/>
  <c r="M4412" i="12"/>
  <c r="A4413" i="12"/>
  <c r="B4413" i="12"/>
  <c r="D4413" i="12"/>
  <c r="P4413" i="12" s="1"/>
  <c r="E4413" i="12"/>
  <c r="F4413" i="12"/>
  <c r="G4413" i="12"/>
  <c r="H4413" i="12"/>
  <c r="I4413" i="12"/>
  <c r="J4413" i="12"/>
  <c r="K4413" i="12"/>
  <c r="L4413" i="12"/>
  <c r="M4413" i="12"/>
  <c r="A4414" i="12"/>
  <c r="N4414" i="12" s="1"/>
  <c r="B4414" i="12"/>
  <c r="D4414" i="12"/>
  <c r="P4414" i="12" s="1"/>
  <c r="E4414" i="12"/>
  <c r="F4414" i="12"/>
  <c r="G4414" i="12"/>
  <c r="H4414" i="12"/>
  <c r="I4414" i="12"/>
  <c r="J4414" i="12"/>
  <c r="K4414" i="12"/>
  <c r="L4414" i="12"/>
  <c r="M4414" i="12"/>
  <c r="A4415" i="12"/>
  <c r="N4415" i="12" s="1"/>
  <c r="B4415" i="12"/>
  <c r="D4415" i="12"/>
  <c r="P4415" i="12" s="1"/>
  <c r="E4415" i="12"/>
  <c r="F4415" i="12"/>
  <c r="G4415" i="12"/>
  <c r="H4415" i="12"/>
  <c r="I4415" i="12"/>
  <c r="J4415" i="12"/>
  <c r="K4415" i="12"/>
  <c r="L4415" i="12"/>
  <c r="M4415" i="12"/>
  <c r="A4416" i="12"/>
  <c r="N4416" i="12" s="1"/>
  <c r="B4416" i="12"/>
  <c r="D4416" i="12"/>
  <c r="P4416" i="12" s="1"/>
  <c r="E4416" i="12"/>
  <c r="F4416" i="12"/>
  <c r="G4416" i="12"/>
  <c r="H4416" i="12"/>
  <c r="I4416" i="12"/>
  <c r="J4416" i="12"/>
  <c r="K4416" i="12"/>
  <c r="L4416" i="12"/>
  <c r="M4416" i="12"/>
  <c r="A4417" i="12"/>
  <c r="N4417" i="12" s="1"/>
  <c r="B4417" i="12"/>
  <c r="D4417" i="12"/>
  <c r="P4417" i="12" s="1"/>
  <c r="E4417" i="12"/>
  <c r="F4417" i="12"/>
  <c r="G4417" i="12"/>
  <c r="H4417" i="12"/>
  <c r="I4417" i="12"/>
  <c r="J4417" i="12"/>
  <c r="K4417" i="12"/>
  <c r="L4417" i="12"/>
  <c r="M4417" i="12"/>
  <c r="A4418" i="12"/>
  <c r="N4418" i="12" s="1"/>
  <c r="B4418" i="12"/>
  <c r="D4418" i="12"/>
  <c r="P4418" i="12" s="1"/>
  <c r="E4418" i="12"/>
  <c r="F4418" i="12"/>
  <c r="G4418" i="12"/>
  <c r="H4418" i="12"/>
  <c r="I4418" i="12"/>
  <c r="J4418" i="12"/>
  <c r="K4418" i="12"/>
  <c r="L4418" i="12"/>
  <c r="M4418" i="12"/>
  <c r="A4419" i="12"/>
  <c r="O4419" i="12" s="1"/>
  <c r="B4419" i="12"/>
  <c r="D4419" i="12"/>
  <c r="P4419" i="12" s="1"/>
  <c r="E4419" i="12"/>
  <c r="F4419" i="12"/>
  <c r="G4419" i="12"/>
  <c r="H4419" i="12"/>
  <c r="I4419" i="12"/>
  <c r="J4419" i="12"/>
  <c r="K4419" i="12"/>
  <c r="L4419" i="12"/>
  <c r="M4419" i="12"/>
  <c r="A4420" i="12"/>
  <c r="O4420" i="12" s="1"/>
  <c r="B4420" i="12"/>
  <c r="D4420" i="12"/>
  <c r="P4420" i="12" s="1"/>
  <c r="E4420" i="12"/>
  <c r="F4420" i="12"/>
  <c r="G4420" i="12"/>
  <c r="H4420" i="12"/>
  <c r="I4420" i="12"/>
  <c r="J4420" i="12"/>
  <c r="K4420" i="12"/>
  <c r="L4420" i="12"/>
  <c r="M4420" i="12"/>
  <c r="A4421" i="12"/>
  <c r="N4421" i="12" s="1"/>
  <c r="B4421" i="12"/>
  <c r="D4421" i="12"/>
  <c r="P4421" i="12" s="1"/>
  <c r="E4421" i="12"/>
  <c r="F4421" i="12"/>
  <c r="G4421" i="12"/>
  <c r="H4421" i="12"/>
  <c r="I4421" i="12"/>
  <c r="J4421" i="12"/>
  <c r="K4421" i="12"/>
  <c r="L4421" i="12"/>
  <c r="M4421" i="12"/>
  <c r="A4422" i="12"/>
  <c r="N4422" i="12" s="1"/>
  <c r="B4422" i="12"/>
  <c r="D4422" i="12"/>
  <c r="P4422" i="12" s="1"/>
  <c r="E4422" i="12"/>
  <c r="F4422" i="12"/>
  <c r="G4422" i="12"/>
  <c r="H4422" i="12"/>
  <c r="I4422" i="12"/>
  <c r="J4422" i="12"/>
  <c r="K4422" i="12"/>
  <c r="L4422" i="12"/>
  <c r="M4422" i="12"/>
  <c r="A4423" i="12"/>
  <c r="B4423" i="12"/>
  <c r="D4423" i="12"/>
  <c r="P4423" i="12" s="1"/>
  <c r="E4423" i="12"/>
  <c r="F4423" i="12"/>
  <c r="G4423" i="12"/>
  <c r="H4423" i="12"/>
  <c r="I4423" i="12"/>
  <c r="J4423" i="12"/>
  <c r="K4423" i="12"/>
  <c r="L4423" i="12"/>
  <c r="M4423" i="12"/>
  <c r="A4424" i="12"/>
  <c r="N4424" i="12" s="1"/>
  <c r="B4424" i="12"/>
  <c r="D4424" i="12"/>
  <c r="P4424" i="12" s="1"/>
  <c r="E4424" i="12"/>
  <c r="F4424" i="12"/>
  <c r="G4424" i="12"/>
  <c r="H4424" i="12"/>
  <c r="I4424" i="12"/>
  <c r="J4424" i="12"/>
  <c r="K4424" i="12"/>
  <c r="L4424" i="12"/>
  <c r="M4424" i="12"/>
  <c r="A4425" i="12"/>
  <c r="N4425" i="12" s="1"/>
  <c r="B4425" i="12"/>
  <c r="D4425" i="12"/>
  <c r="P4425" i="12" s="1"/>
  <c r="E4425" i="12"/>
  <c r="F4425" i="12"/>
  <c r="G4425" i="12"/>
  <c r="H4425" i="12"/>
  <c r="I4425" i="12"/>
  <c r="J4425" i="12"/>
  <c r="K4425" i="12"/>
  <c r="L4425" i="12"/>
  <c r="M4425" i="12"/>
  <c r="A4426" i="12"/>
  <c r="N4426" i="12" s="1"/>
  <c r="B4426" i="12"/>
  <c r="D4426" i="12"/>
  <c r="P4426" i="12" s="1"/>
  <c r="E4426" i="12"/>
  <c r="F4426" i="12"/>
  <c r="G4426" i="12"/>
  <c r="H4426" i="12"/>
  <c r="I4426" i="12"/>
  <c r="J4426" i="12"/>
  <c r="K4426" i="12"/>
  <c r="L4426" i="12"/>
  <c r="M4426" i="12"/>
  <c r="A4427" i="12"/>
  <c r="O4427" i="12" s="1"/>
  <c r="B4427" i="12"/>
  <c r="D4427" i="12"/>
  <c r="P4427" i="12" s="1"/>
  <c r="E4427" i="12"/>
  <c r="F4427" i="12"/>
  <c r="G4427" i="12"/>
  <c r="H4427" i="12"/>
  <c r="I4427" i="12"/>
  <c r="J4427" i="12"/>
  <c r="K4427" i="12"/>
  <c r="L4427" i="12"/>
  <c r="M4427" i="12"/>
  <c r="A4428" i="12"/>
  <c r="B4428" i="12"/>
  <c r="D4428" i="12"/>
  <c r="P4428" i="12" s="1"/>
  <c r="E4428" i="12"/>
  <c r="F4428" i="12"/>
  <c r="G4428" i="12"/>
  <c r="H4428" i="12"/>
  <c r="I4428" i="12"/>
  <c r="J4428" i="12"/>
  <c r="K4428" i="12"/>
  <c r="L4428" i="12"/>
  <c r="M4428" i="12"/>
  <c r="A4429" i="12"/>
  <c r="B4429" i="12"/>
  <c r="D4429" i="12"/>
  <c r="P4429" i="12" s="1"/>
  <c r="E4429" i="12"/>
  <c r="F4429" i="12"/>
  <c r="G4429" i="12"/>
  <c r="H4429" i="12"/>
  <c r="I4429" i="12"/>
  <c r="J4429" i="12"/>
  <c r="K4429" i="12"/>
  <c r="L4429" i="12"/>
  <c r="M4429" i="12"/>
  <c r="A4430" i="12"/>
  <c r="B4430" i="12"/>
  <c r="D4430" i="12"/>
  <c r="P4430" i="12" s="1"/>
  <c r="E4430" i="12"/>
  <c r="F4430" i="12"/>
  <c r="G4430" i="12"/>
  <c r="H4430" i="12"/>
  <c r="I4430" i="12"/>
  <c r="J4430" i="12"/>
  <c r="K4430" i="12"/>
  <c r="L4430" i="12"/>
  <c r="M4430" i="12"/>
  <c r="A4431" i="12"/>
  <c r="O4431" i="12" s="1"/>
  <c r="B4431" i="12"/>
  <c r="D4431" i="12"/>
  <c r="P4431" i="12" s="1"/>
  <c r="E4431" i="12"/>
  <c r="F4431" i="12"/>
  <c r="G4431" i="12"/>
  <c r="H4431" i="12"/>
  <c r="I4431" i="12"/>
  <c r="J4431" i="12"/>
  <c r="K4431" i="12"/>
  <c r="L4431" i="12"/>
  <c r="M4431" i="12"/>
  <c r="A4432" i="12"/>
  <c r="N4432" i="12" s="1"/>
  <c r="B4432" i="12"/>
  <c r="D4432" i="12"/>
  <c r="P4432" i="12" s="1"/>
  <c r="E4432" i="12"/>
  <c r="F4432" i="12"/>
  <c r="G4432" i="12"/>
  <c r="H4432" i="12"/>
  <c r="I4432" i="12"/>
  <c r="J4432" i="12"/>
  <c r="K4432" i="12"/>
  <c r="L4432" i="12"/>
  <c r="M4432" i="12"/>
  <c r="A4433" i="12"/>
  <c r="B4433" i="12"/>
  <c r="D4433" i="12"/>
  <c r="P4433" i="12" s="1"/>
  <c r="E4433" i="12"/>
  <c r="F4433" i="12"/>
  <c r="G4433" i="12"/>
  <c r="H4433" i="12"/>
  <c r="I4433" i="12"/>
  <c r="J4433" i="12"/>
  <c r="K4433" i="12"/>
  <c r="L4433" i="12"/>
  <c r="M4433" i="12"/>
  <c r="A4434" i="12"/>
  <c r="O4434" i="12" s="1"/>
  <c r="B4434" i="12"/>
  <c r="D4434" i="12"/>
  <c r="P4434" i="12" s="1"/>
  <c r="E4434" i="12"/>
  <c r="F4434" i="12"/>
  <c r="G4434" i="12"/>
  <c r="H4434" i="12"/>
  <c r="I4434" i="12"/>
  <c r="J4434" i="12"/>
  <c r="K4434" i="12"/>
  <c r="L4434" i="12"/>
  <c r="M4434" i="12"/>
  <c r="A4435" i="12"/>
  <c r="B4435" i="12"/>
  <c r="D4435" i="12"/>
  <c r="P4435" i="12" s="1"/>
  <c r="E4435" i="12"/>
  <c r="F4435" i="12"/>
  <c r="G4435" i="12"/>
  <c r="H4435" i="12"/>
  <c r="I4435" i="12"/>
  <c r="J4435" i="12"/>
  <c r="K4435" i="12"/>
  <c r="L4435" i="12"/>
  <c r="M4435" i="12"/>
  <c r="A4436" i="12"/>
  <c r="B4436" i="12"/>
  <c r="D4436" i="12"/>
  <c r="P4436" i="12" s="1"/>
  <c r="E4436" i="12"/>
  <c r="F4436" i="12"/>
  <c r="G4436" i="12"/>
  <c r="H4436" i="12"/>
  <c r="I4436" i="12"/>
  <c r="J4436" i="12"/>
  <c r="K4436" i="12"/>
  <c r="L4436" i="12"/>
  <c r="M4436" i="12"/>
  <c r="A4437" i="12"/>
  <c r="O4437" i="12" s="1"/>
  <c r="B4437" i="12"/>
  <c r="D4437" i="12"/>
  <c r="P4437" i="12" s="1"/>
  <c r="E4437" i="12"/>
  <c r="F4437" i="12"/>
  <c r="G4437" i="12"/>
  <c r="H4437" i="12"/>
  <c r="I4437" i="12"/>
  <c r="J4437" i="12"/>
  <c r="K4437" i="12"/>
  <c r="L4437" i="12"/>
  <c r="M4437" i="12"/>
  <c r="A4438" i="12"/>
  <c r="N4438" i="12" s="1"/>
  <c r="B4438" i="12"/>
  <c r="D4438" i="12"/>
  <c r="P4438" i="12" s="1"/>
  <c r="E4438" i="12"/>
  <c r="F4438" i="12"/>
  <c r="G4438" i="12"/>
  <c r="H4438" i="12"/>
  <c r="I4438" i="12"/>
  <c r="J4438" i="12"/>
  <c r="K4438" i="12"/>
  <c r="L4438" i="12"/>
  <c r="M4438" i="12"/>
  <c r="A4439" i="12"/>
  <c r="O4439" i="12" s="1"/>
  <c r="B4439" i="12"/>
  <c r="D4439" i="12"/>
  <c r="P4439" i="12" s="1"/>
  <c r="E4439" i="12"/>
  <c r="F4439" i="12"/>
  <c r="G4439" i="12"/>
  <c r="H4439" i="12"/>
  <c r="I4439" i="12"/>
  <c r="J4439" i="12"/>
  <c r="K4439" i="12"/>
  <c r="L4439" i="12"/>
  <c r="M4439" i="12"/>
  <c r="A4440" i="12"/>
  <c r="B4440" i="12"/>
  <c r="D4440" i="12"/>
  <c r="P4440" i="12" s="1"/>
  <c r="E4440" i="12"/>
  <c r="F4440" i="12"/>
  <c r="G4440" i="12"/>
  <c r="H4440" i="12"/>
  <c r="I4440" i="12"/>
  <c r="J4440" i="12"/>
  <c r="K4440" i="12"/>
  <c r="L4440" i="12"/>
  <c r="M4440" i="12"/>
  <c r="A4441" i="12"/>
  <c r="B4441" i="12"/>
  <c r="D4441" i="12"/>
  <c r="P4441" i="12" s="1"/>
  <c r="E4441" i="12"/>
  <c r="F4441" i="12"/>
  <c r="G4441" i="12"/>
  <c r="H4441" i="12"/>
  <c r="I4441" i="12"/>
  <c r="J4441" i="12"/>
  <c r="K4441" i="12"/>
  <c r="L4441" i="12"/>
  <c r="M4441" i="12"/>
  <c r="A4442" i="12"/>
  <c r="O4442" i="12" s="1"/>
  <c r="B4442" i="12"/>
  <c r="D4442" i="12"/>
  <c r="P4442" i="12" s="1"/>
  <c r="E4442" i="12"/>
  <c r="F4442" i="12"/>
  <c r="G4442" i="12"/>
  <c r="H4442" i="12"/>
  <c r="I4442" i="12"/>
  <c r="J4442" i="12"/>
  <c r="K4442" i="12"/>
  <c r="L4442" i="12"/>
  <c r="M4442" i="12"/>
  <c r="A4443" i="12"/>
  <c r="O4443" i="12" s="1"/>
  <c r="B4443" i="12"/>
  <c r="D4443" i="12"/>
  <c r="P4443" i="12" s="1"/>
  <c r="E4443" i="12"/>
  <c r="F4443" i="12"/>
  <c r="G4443" i="12"/>
  <c r="H4443" i="12"/>
  <c r="I4443" i="12"/>
  <c r="J4443" i="12"/>
  <c r="K4443" i="12"/>
  <c r="L4443" i="12"/>
  <c r="M4443" i="12"/>
  <c r="A4444" i="12"/>
  <c r="B4444" i="12"/>
  <c r="D4444" i="12"/>
  <c r="P4444" i="12" s="1"/>
  <c r="E4444" i="12"/>
  <c r="F4444" i="12"/>
  <c r="G4444" i="12"/>
  <c r="H4444" i="12"/>
  <c r="I4444" i="12"/>
  <c r="J4444" i="12"/>
  <c r="K4444" i="12"/>
  <c r="L4444" i="12"/>
  <c r="M4444" i="12"/>
  <c r="A4445" i="12"/>
  <c r="O4445" i="12" s="1"/>
  <c r="B4445" i="12"/>
  <c r="D4445" i="12"/>
  <c r="P4445" i="12" s="1"/>
  <c r="E4445" i="12"/>
  <c r="F4445" i="12"/>
  <c r="G4445" i="12"/>
  <c r="H4445" i="12"/>
  <c r="I4445" i="12"/>
  <c r="J4445" i="12"/>
  <c r="K4445" i="12"/>
  <c r="L4445" i="12"/>
  <c r="M4445" i="12"/>
  <c r="A4446" i="12"/>
  <c r="N4446" i="12" s="1"/>
  <c r="B4446" i="12"/>
  <c r="D4446" i="12"/>
  <c r="P4446" i="12" s="1"/>
  <c r="E4446" i="12"/>
  <c r="F4446" i="12"/>
  <c r="G4446" i="12"/>
  <c r="H4446" i="12"/>
  <c r="I4446" i="12"/>
  <c r="J4446" i="12"/>
  <c r="K4446" i="12"/>
  <c r="L4446" i="12"/>
  <c r="M4446" i="12"/>
  <c r="A4447" i="12"/>
  <c r="O4447" i="12" s="1"/>
  <c r="B4447" i="12"/>
  <c r="D4447" i="12"/>
  <c r="P4447" i="12" s="1"/>
  <c r="E4447" i="12"/>
  <c r="F4447" i="12"/>
  <c r="G4447" i="12"/>
  <c r="H4447" i="12"/>
  <c r="I4447" i="12"/>
  <c r="J4447" i="12"/>
  <c r="K4447" i="12"/>
  <c r="L4447" i="12"/>
  <c r="M4447" i="12"/>
  <c r="A4448" i="12"/>
  <c r="N4448" i="12" s="1"/>
  <c r="B4448" i="12"/>
  <c r="D4448" i="12"/>
  <c r="P4448" i="12" s="1"/>
  <c r="E4448" i="12"/>
  <c r="F4448" i="12"/>
  <c r="G4448" i="12"/>
  <c r="H4448" i="12"/>
  <c r="I4448" i="12"/>
  <c r="J4448" i="12"/>
  <c r="K4448" i="12"/>
  <c r="L4448" i="12"/>
  <c r="M4448" i="12"/>
  <c r="A4449" i="12"/>
  <c r="N4449" i="12" s="1"/>
  <c r="B4449" i="12"/>
  <c r="D4449" i="12"/>
  <c r="P4449" i="12" s="1"/>
  <c r="E4449" i="12"/>
  <c r="F4449" i="12"/>
  <c r="G4449" i="12"/>
  <c r="H4449" i="12"/>
  <c r="I4449" i="12"/>
  <c r="J4449" i="12"/>
  <c r="K4449" i="12"/>
  <c r="L4449" i="12"/>
  <c r="M4449" i="12"/>
  <c r="A4450" i="12"/>
  <c r="B4450" i="12"/>
  <c r="D4450" i="12"/>
  <c r="P4450" i="12" s="1"/>
  <c r="E4450" i="12"/>
  <c r="F4450" i="12"/>
  <c r="G4450" i="12"/>
  <c r="H4450" i="12"/>
  <c r="I4450" i="12"/>
  <c r="J4450" i="12"/>
  <c r="K4450" i="12"/>
  <c r="L4450" i="12"/>
  <c r="M4450" i="12"/>
  <c r="A4451" i="12"/>
  <c r="N4451" i="12" s="1"/>
  <c r="B4451" i="12"/>
  <c r="D4451" i="12"/>
  <c r="P4451" i="12" s="1"/>
  <c r="E4451" i="12"/>
  <c r="F4451" i="12"/>
  <c r="G4451" i="12"/>
  <c r="H4451" i="12"/>
  <c r="I4451" i="12"/>
  <c r="J4451" i="12"/>
  <c r="K4451" i="12"/>
  <c r="L4451" i="12"/>
  <c r="M4451" i="12"/>
  <c r="A4452" i="12"/>
  <c r="O4452" i="12" s="1"/>
  <c r="B4452" i="12"/>
  <c r="D4452" i="12"/>
  <c r="P4452" i="12" s="1"/>
  <c r="E4452" i="12"/>
  <c r="F4452" i="12"/>
  <c r="G4452" i="12"/>
  <c r="H4452" i="12"/>
  <c r="I4452" i="12"/>
  <c r="J4452" i="12"/>
  <c r="K4452" i="12"/>
  <c r="L4452" i="12"/>
  <c r="M4452" i="12"/>
  <c r="A4453" i="12"/>
  <c r="O4453" i="12" s="1"/>
  <c r="B4453" i="12"/>
  <c r="D4453" i="12"/>
  <c r="P4453" i="12" s="1"/>
  <c r="E4453" i="12"/>
  <c r="F4453" i="12"/>
  <c r="G4453" i="12"/>
  <c r="H4453" i="12"/>
  <c r="I4453" i="12"/>
  <c r="J4453" i="12"/>
  <c r="K4453" i="12"/>
  <c r="L4453" i="12"/>
  <c r="M4453" i="12"/>
  <c r="A4454" i="12"/>
  <c r="N4454" i="12" s="1"/>
  <c r="B4454" i="12"/>
  <c r="D4454" i="12"/>
  <c r="P4454" i="12" s="1"/>
  <c r="E4454" i="12"/>
  <c r="F4454" i="12"/>
  <c r="G4454" i="12"/>
  <c r="H4454" i="12"/>
  <c r="I4454" i="12"/>
  <c r="J4454" i="12"/>
  <c r="K4454" i="12"/>
  <c r="L4454" i="12"/>
  <c r="M4454" i="12"/>
  <c r="A4455" i="12"/>
  <c r="N4455" i="12" s="1"/>
  <c r="B4455" i="12"/>
  <c r="D4455" i="12"/>
  <c r="P4455" i="12" s="1"/>
  <c r="E4455" i="12"/>
  <c r="F4455" i="12"/>
  <c r="G4455" i="12"/>
  <c r="H4455" i="12"/>
  <c r="I4455" i="12"/>
  <c r="J4455" i="12"/>
  <c r="K4455" i="12"/>
  <c r="L4455" i="12"/>
  <c r="M4455" i="12"/>
  <c r="A4456" i="12"/>
  <c r="B4456" i="12"/>
  <c r="D4456" i="12"/>
  <c r="P4456" i="12" s="1"/>
  <c r="E4456" i="12"/>
  <c r="F4456" i="12"/>
  <c r="G4456" i="12"/>
  <c r="H4456" i="12"/>
  <c r="I4456" i="12"/>
  <c r="J4456" i="12"/>
  <c r="K4456" i="12"/>
  <c r="L4456" i="12"/>
  <c r="M4456" i="12"/>
  <c r="A4457" i="12"/>
  <c r="B4457" i="12"/>
  <c r="D4457" i="12"/>
  <c r="P4457" i="12" s="1"/>
  <c r="E4457" i="12"/>
  <c r="F4457" i="12"/>
  <c r="G4457" i="12"/>
  <c r="H4457" i="12"/>
  <c r="I4457" i="12"/>
  <c r="J4457" i="12"/>
  <c r="K4457" i="12"/>
  <c r="L4457" i="12"/>
  <c r="M4457" i="12"/>
  <c r="A4458" i="12"/>
  <c r="B4458" i="12"/>
  <c r="D4458" i="12"/>
  <c r="P4458" i="12" s="1"/>
  <c r="E4458" i="12"/>
  <c r="F4458" i="12"/>
  <c r="G4458" i="12"/>
  <c r="H4458" i="12"/>
  <c r="I4458" i="12"/>
  <c r="J4458" i="12"/>
  <c r="K4458" i="12"/>
  <c r="L4458" i="12"/>
  <c r="M4458" i="12"/>
  <c r="A4459" i="12"/>
  <c r="O4459" i="12" s="1"/>
  <c r="B4459" i="12"/>
  <c r="D4459" i="12"/>
  <c r="P4459" i="12" s="1"/>
  <c r="E4459" i="12"/>
  <c r="F4459" i="12"/>
  <c r="G4459" i="12"/>
  <c r="H4459" i="12"/>
  <c r="I4459" i="12"/>
  <c r="J4459" i="12"/>
  <c r="K4459" i="12"/>
  <c r="L4459" i="12"/>
  <c r="M4459" i="12"/>
  <c r="A4460" i="12"/>
  <c r="B4460" i="12"/>
  <c r="D4460" i="12"/>
  <c r="P4460" i="12" s="1"/>
  <c r="E4460" i="12"/>
  <c r="F4460" i="12"/>
  <c r="G4460" i="12"/>
  <c r="H4460" i="12"/>
  <c r="I4460" i="12"/>
  <c r="J4460" i="12"/>
  <c r="K4460" i="12"/>
  <c r="L4460" i="12"/>
  <c r="M4460" i="12"/>
  <c r="A4461" i="12"/>
  <c r="N4461" i="12" s="1"/>
  <c r="B4461" i="12"/>
  <c r="D4461" i="12"/>
  <c r="P4461" i="12" s="1"/>
  <c r="E4461" i="12"/>
  <c r="F4461" i="12"/>
  <c r="G4461" i="12"/>
  <c r="H4461" i="12"/>
  <c r="I4461" i="12"/>
  <c r="J4461" i="12"/>
  <c r="K4461" i="12"/>
  <c r="L4461" i="12"/>
  <c r="M4461" i="12"/>
  <c r="A4462" i="12"/>
  <c r="B4462" i="12"/>
  <c r="D4462" i="12"/>
  <c r="P4462" i="12" s="1"/>
  <c r="E4462" i="12"/>
  <c r="F4462" i="12"/>
  <c r="G4462" i="12"/>
  <c r="H4462" i="12"/>
  <c r="I4462" i="12"/>
  <c r="J4462" i="12"/>
  <c r="K4462" i="12"/>
  <c r="L4462" i="12"/>
  <c r="M4462" i="12"/>
  <c r="A4463" i="12"/>
  <c r="O4463" i="12" s="1"/>
  <c r="B4463" i="12"/>
  <c r="D4463" i="12"/>
  <c r="P4463" i="12" s="1"/>
  <c r="E4463" i="12"/>
  <c r="F4463" i="12"/>
  <c r="G4463" i="12"/>
  <c r="H4463" i="12"/>
  <c r="I4463" i="12"/>
  <c r="J4463" i="12"/>
  <c r="K4463" i="12"/>
  <c r="L4463" i="12"/>
  <c r="M4463" i="12"/>
  <c r="A4464" i="12"/>
  <c r="B4464" i="12"/>
  <c r="D4464" i="12"/>
  <c r="P4464" i="12" s="1"/>
  <c r="E4464" i="12"/>
  <c r="F4464" i="12"/>
  <c r="G4464" i="12"/>
  <c r="H4464" i="12"/>
  <c r="I4464" i="12"/>
  <c r="J4464" i="12"/>
  <c r="K4464" i="12"/>
  <c r="L4464" i="12"/>
  <c r="M4464" i="12"/>
  <c r="A4465" i="12"/>
  <c r="N4465" i="12" s="1"/>
  <c r="B4465" i="12"/>
  <c r="D4465" i="12"/>
  <c r="P4465" i="12" s="1"/>
  <c r="E4465" i="12"/>
  <c r="F4465" i="12"/>
  <c r="G4465" i="12"/>
  <c r="H4465" i="12"/>
  <c r="I4465" i="12"/>
  <c r="J4465" i="12"/>
  <c r="K4465" i="12"/>
  <c r="L4465" i="12"/>
  <c r="M4465" i="12"/>
  <c r="A4466" i="12"/>
  <c r="O4466" i="12" s="1"/>
  <c r="B4466" i="12"/>
  <c r="D4466" i="12"/>
  <c r="P4466" i="12" s="1"/>
  <c r="E4466" i="12"/>
  <c r="F4466" i="12"/>
  <c r="G4466" i="12"/>
  <c r="H4466" i="12"/>
  <c r="I4466" i="12"/>
  <c r="J4466" i="12"/>
  <c r="K4466" i="12"/>
  <c r="L4466" i="12"/>
  <c r="M4466" i="12"/>
  <c r="A4467" i="12"/>
  <c r="N4467" i="12" s="1"/>
  <c r="B4467" i="12"/>
  <c r="D4467" i="12"/>
  <c r="P4467" i="12" s="1"/>
  <c r="E4467" i="12"/>
  <c r="F4467" i="12"/>
  <c r="G4467" i="12"/>
  <c r="H4467" i="12"/>
  <c r="I4467" i="12"/>
  <c r="J4467" i="12"/>
  <c r="K4467" i="12"/>
  <c r="L4467" i="12"/>
  <c r="M4467" i="12"/>
  <c r="A4468" i="12"/>
  <c r="N4468" i="12" s="1"/>
  <c r="B4468" i="12"/>
  <c r="D4468" i="12"/>
  <c r="P4468" i="12" s="1"/>
  <c r="E4468" i="12"/>
  <c r="F4468" i="12"/>
  <c r="G4468" i="12"/>
  <c r="H4468" i="12"/>
  <c r="I4468" i="12"/>
  <c r="J4468" i="12"/>
  <c r="K4468" i="12"/>
  <c r="L4468" i="12"/>
  <c r="M4468" i="12"/>
  <c r="A4469" i="12"/>
  <c r="N4469" i="12" s="1"/>
  <c r="B4469" i="12"/>
  <c r="D4469" i="12"/>
  <c r="P4469" i="12" s="1"/>
  <c r="E4469" i="12"/>
  <c r="F4469" i="12"/>
  <c r="G4469" i="12"/>
  <c r="H4469" i="12"/>
  <c r="I4469" i="12"/>
  <c r="J4469" i="12"/>
  <c r="K4469" i="12"/>
  <c r="L4469" i="12"/>
  <c r="M4469" i="12"/>
  <c r="A4470" i="12"/>
  <c r="B4470" i="12"/>
  <c r="D4470" i="12"/>
  <c r="P4470" i="12" s="1"/>
  <c r="E4470" i="12"/>
  <c r="F4470" i="12"/>
  <c r="G4470" i="12"/>
  <c r="H4470" i="12"/>
  <c r="I4470" i="12"/>
  <c r="J4470" i="12"/>
  <c r="K4470" i="12"/>
  <c r="L4470" i="12"/>
  <c r="M4470" i="12"/>
  <c r="A4471" i="12"/>
  <c r="B4471" i="12"/>
  <c r="D4471" i="12"/>
  <c r="P4471" i="12" s="1"/>
  <c r="E4471" i="12"/>
  <c r="F4471" i="12"/>
  <c r="G4471" i="12"/>
  <c r="H4471" i="12"/>
  <c r="I4471" i="12"/>
  <c r="J4471" i="12"/>
  <c r="K4471" i="12"/>
  <c r="L4471" i="12"/>
  <c r="M4471" i="12"/>
  <c r="A4472" i="12"/>
  <c r="B4472" i="12"/>
  <c r="D4472" i="12"/>
  <c r="P4472" i="12" s="1"/>
  <c r="E4472" i="12"/>
  <c r="F4472" i="12"/>
  <c r="G4472" i="12"/>
  <c r="H4472" i="12"/>
  <c r="I4472" i="12"/>
  <c r="J4472" i="12"/>
  <c r="K4472" i="12"/>
  <c r="L4472" i="12"/>
  <c r="M4472" i="12"/>
  <c r="A4473" i="12"/>
  <c r="B4473" i="12"/>
  <c r="D4473" i="12"/>
  <c r="P4473" i="12" s="1"/>
  <c r="E4473" i="12"/>
  <c r="F4473" i="12"/>
  <c r="G4473" i="12"/>
  <c r="H4473" i="12"/>
  <c r="I4473" i="12"/>
  <c r="J4473" i="12"/>
  <c r="K4473" i="12"/>
  <c r="L4473" i="12"/>
  <c r="M4473" i="12"/>
  <c r="A4474" i="12"/>
  <c r="O4474" i="12" s="1"/>
  <c r="B4474" i="12"/>
  <c r="D4474" i="12"/>
  <c r="P4474" i="12" s="1"/>
  <c r="E4474" i="12"/>
  <c r="F4474" i="12"/>
  <c r="G4474" i="12"/>
  <c r="H4474" i="12"/>
  <c r="I4474" i="12"/>
  <c r="J4474" i="12"/>
  <c r="K4474" i="12"/>
  <c r="L4474" i="12"/>
  <c r="M4474" i="12"/>
  <c r="A4475" i="12"/>
  <c r="N4475" i="12" s="1"/>
  <c r="B4475" i="12"/>
  <c r="D4475" i="12"/>
  <c r="P4475" i="12" s="1"/>
  <c r="E4475" i="12"/>
  <c r="F4475" i="12"/>
  <c r="G4475" i="12"/>
  <c r="H4475" i="12"/>
  <c r="I4475" i="12"/>
  <c r="J4475" i="12"/>
  <c r="K4475" i="12"/>
  <c r="L4475" i="12"/>
  <c r="M4475" i="12"/>
  <c r="A4476" i="12"/>
  <c r="N4476" i="12" s="1"/>
  <c r="B4476" i="12"/>
  <c r="D4476" i="12"/>
  <c r="P4476" i="12" s="1"/>
  <c r="E4476" i="12"/>
  <c r="F4476" i="12"/>
  <c r="G4476" i="12"/>
  <c r="H4476" i="12"/>
  <c r="I4476" i="12"/>
  <c r="J4476" i="12"/>
  <c r="K4476" i="12"/>
  <c r="L4476" i="12"/>
  <c r="M4476" i="12"/>
  <c r="A4477" i="12"/>
  <c r="N4477" i="12" s="1"/>
  <c r="B4477" i="12"/>
  <c r="D4477" i="12"/>
  <c r="P4477" i="12" s="1"/>
  <c r="E4477" i="12"/>
  <c r="F4477" i="12"/>
  <c r="G4477" i="12"/>
  <c r="H4477" i="12"/>
  <c r="I4477" i="12"/>
  <c r="J4477" i="12"/>
  <c r="K4477" i="12"/>
  <c r="L4477" i="12"/>
  <c r="M4477" i="12"/>
  <c r="A4478" i="12"/>
  <c r="B4478" i="12"/>
  <c r="D4478" i="12"/>
  <c r="P4478" i="12" s="1"/>
  <c r="E4478" i="12"/>
  <c r="F4478" i="12"/>
  <c r="G4478" i="12"/>
  <c r="H4478" i="12"/>
  <c r="I4478" i="12"/>
  <c r="J4478" i="12"/>
  <c r="K4478" i="12"/>
  <c r="L4478" i="12"/>
  <c r="M4478" i="12"/>
  <c r="A4479" i="12"/>
  <c r="O4479" i="12" s="1"/>
  <c r="B4479" i="12"/>
  <c r="D4479" i="12"/>
  <c r="P4479" i="12" s="1"/>
  <c r="E4479" i="12"/>
  <c r="F4479" i="12"/>
  <c r="G4479" i="12"/>
  <c r="H4479" i="12"/>
  <c r="I4479" i="12"/>
  <c r="J4479" i="12"/>
  <c r="K4479" i="12"/>
  <c r="L4479" i="12"/>
  <c r="M4479" i="12"/>
  <c r="A4480" i="12"/>
  <c r="B4480" i="12"/>
  <c r="D4480" i="12"/>
  <c r="P4480" i="12" s="1"/>
  <c r="E4480" i="12"/>
  <c r="F4480" i="12"/>
  <c r="G4480" i="12"/>
  <c r="H4480" i="12"/>
  <c r="I4480" i="12"/>
  <c r="J4480" i="12"/>
  <c r="K4480" i="12"/>
  <c r="L4480" i="12"/>
  <c r="M4480" i="12"/>
  <c r="A4481" i="12"/>
  <c r="B4481" i="12"/>
  <c r="D4481" i="12"/>
  <c r="P4481" i="12" s="1"/>
  <c r="E4481" i="12"/>
  <c r="F4481" i="12"/>
  <c r="G4481" i="12"/>
  <c r="H4481" i="12"/>
  <c r="I4481" i="12"/>
  <c r="J4481" i="12"/>
  <c r="K4481" i="12"/>
  <c r="L4481" i="12"/>
  <c r="M4481" i="12"/>
  <c r="A4482" i="12"/>
  <c r="B4482" i="12"/>
  <c r="D4482" i="12"/>
  <c r="P4482" i="12" s="1"/>
  <c r="E4482" i="12"/>
  <c r="F4482" i="12"/>
  <c r="G4482" i="12"/>
  <c r="H4482" i="12"/>
  <c r="I4482" i="12"/>
  <c r="J4482" i="12"/>
  <c r="K4482" i="12"/>
  <c r="L4482" i="12"/>
  <c r="M4482" i="12"/>
  <c r="A4483" i="12"/>
  <c r="B4483" i="12"/>
  <c r="D4483" i="12"/>
  <c r="P4483" i="12" s="1"/>
  <c r="E4483" i="12"/>
  <c r="F4483" i="12"/>
  <c r="G4483" i="12"/>
  <c r="H4483" i="12"/>
  <c r="I4483" i="12"/>
  <c r="J4483" i="12"/>
  <c r="K4483" i="12"/>
  <c r="L4483" i="12"/>
  <c r="M4483" i="12"/>
  <c r="A4484" i="12"/>
  <c r="N4484" i="12" s="1"/>
  <c r="B4484" i="12"/>
  <c r="D4484" i="12"/>
  <c r="P4484" i="12" s="1"/>
  <c r="E4484" i="12"/>
  <c r="F4484" i="12"/>
  <c r="G4484" i="12"/>
  <c r="H4484" i="12"/>
  <c r="I4484" i="12"/>
  <c r="J4484" i="12"/>
  <c r="K4484" i="12"/>
  <c r="L4484" i="12"/>
  <c r="M4484" i="12"/>
  <c r="A4485" i="12"/>
  <c r="B4485" i="12"/>
  <c r="D4485" i="12"/>
  <c r="P4485" i="12" s="1"/>
  <c r="E4485" i="12"/>
  <c r="F4485" i="12"/>
  <c r="G4485" i="12"/>
  <c r="H4485" i="12"/>
  <c r="I4485" i="12"/>
  <c r="J4485" i="12"/>
  <c r="K4485" i="12"/>
  <c r="L4485" i="12"/>
  <c r="M4485" i="12"/>
  <c r="A4486" i="12"/>
  <c r="N4486" i="12" s="1"/>
  <c r="B4486" i="12"/>
  <c r="D4486" i="12"/>
  <c r="P4486" i="12" s="1"/>
  <c r="E4486" i="12"/>
  <c r="F4486" i="12"/>
  <c r="G4486" i="12"/>
  <c r="H4486" i="12"/>
  <c r="I4486" i="12"/>
  <c r="J4486" i="12"/>
  <c r="K4486" i="12"/>
  <c r="L4486" i="12"/>
  <c r="M4486" i="12"/>
  <c r="A4487" i="12"/>
  <c r="B4487" i="12"/>
  <c r="D4487" i="12"/>
  <c r="P4487" i="12" s="1"/>
  <c r="E4487" i="12"/>
  <c r="F4487" i="12"/>
  <c r="G4487" i="12"/>
  <c r="H4487" i="12"/>
  <c r="I4487" i="12"/>
  <c r="J4487" i="12"/>
  <c r="K4487" i="12"/>
  <c r="L4487" i="12"/>
  <c r="M4487" i="12"/>
  <c r="A4488" i="12"/>
  <c r="B4488" i="12"/>
  <c r="D4488" i="12"/>
  <c r="P4488" i="12" s="1"/>
  <c r="E4488" i="12"/>
  <c r="F4488" i="12"/>
  <c r="G4488" i="12"/>
  <c r="H4488" i="12"/>
  <c r="I4488" i="12"/>
  <c r="J4488" i="12"/>
  <c r="K4488" i="12"/>
  <c r="L4488" i="12"/>
  <c r="M4488" i="12"/>
  <c r="A4489" i="12"/>
  <c r="N4489" i="12" s="1"/>
  <c r="B4489" i="12"/>
  <c r="D4489" i="12"/>
  <c r="P4489" i="12" s="1"/>
  <c r="E4489" i="12"/>
  <c r="F4489" i="12"/>
  <c r="G4489" i="12"/>
  <c r="H4489" i="12"/>
  <c r="I4489" i="12"/>
  <c r="J4489" i="12"/>
  <c r="K4489" i="12"/>
  <c r="L4489" i="12"/>
  <c r="M4489" i="12"/>
  <c r="A4490" i="12"/>
  <c r="B4490" i="12"/>
  <c r="D4490" i="12"/>
  <c r="P4490" i="12" s="1"/>
  <c r="E4490" i="12"/>
  <c r="F4490" i="12"/>
  <c r="G4490" i="12"/>
  <c r="H4490" i="12"/>
  <c r="I4490" i="12"/>
  <c r="J4490" i="12"/>
  <c r="K4490" i="12"/>
  <c r="L4490" i="12"/>
  <c r="M4490" i="12"/>
  <c r="A4491" i="12"/>
  <c r="O4491" i="12" s="1"/>
  <c r="B4491" i="12"/>
  <c r="D4491" i="12"/>
  <c r="P4491" i="12" s="1"/>
  <c r="E4491" i="12"/>
  <c r="F4491" i="12"/>
  <c r="G4491" i="12"/>
  <c r="H4491" i="12"/>
  <c r="I4491" i="12"/>
  <c r="J4491" i="12"/>
  <c r="K4491" i="12"/>
  <c r="L4491" i="12"/>
  <c r="M4491" i="12"/>
  <c r="A4492" i="12"/>
  <c r="B4492" i="12"/>
  <c r="D4492" i="12"/>
  <c r="P4492" i="12" s="1"/>
  <c r="E4492" i="12"/>
  <c r="F4492" i="12"/>
  <c r="G4492" i="12"/>
  <c r="H4492" i="12"/>
  <c r="I4492" i="12"/>
  <c r="J4492" i="12"/>
  <c r="K4492" i="12"/>
  <c r="L4492" i="12"/>
  <c r="M4492" i="12"/>
  <c r="A4493" i="12"/>
  <c r="N4493" i="12" s="1"/>
  <c r="B4493" i="12"/>
  <c r="D4493" i="12"/>
  <c r="P4493" i="12" s="1"/>
  <c r="E4493" i="12"/>
  <c r="F4493" i="12"/>
  <c r="G4493" i="12"/>
  <c r="H4493" i="12"/>
  <c r="I4493" i="12"/>
  <c r="J4493" i="12"/>
  <c r="K4493" i="12"/>
  <c r="L4493" i="12"/>
  <c r="M4493" i="12"/>
  <c r="A4494" i="12"/>
  <c r="B4494" i="12"/>
  <c r="D4494" i="12"/>
  <c r="P4494" i="12" s="1"/>
  <c r="E4494" i="12"/>
  <c r="F4494" i="12"/>
  <c r="G4494" i="12"/>
  <c r="H4494" i="12"/>
  <c r="I4494" i="12"/>
  <c r="J4494" i="12"/>
  <c r="K4494" i="12"/>
  <c r="L4494" i="12"/>
  <c r="M4494" i="12"/>
  <c r="A4495" i="12"/>
  <c r="O4495" i="12" s="1"/>
  <c r="B4495" i="12"/>
  <c r="D4495" i="12"/>
  <c r="P4495" i="12" s="1"/>
  <c r="E4495" i="12"/>
  <c r="F4495" i="12"/>
  <c r="G4495" i="12"/>
  <c r="H4495" i="12"/>
  <c r="I4495" i="12"/>
  <c r="J4495" i="12"/>
  <c r="K4495" i="12"/>
  <c r="L4495" i="12"/>
  <c r="M4495" i="12"/>
  <c r="A4496" i="12"/>
  <c r="N4496" i="12" s="1"/>
  <c r="B4496" i="12"/>
  <c r="D4496" i="12"/>
  <c r="P4496" i="12" s="1"/>
  <c r="E4496" i="12"/>
  <c r="F4496" i="12"/>
  <c r="G4496" i="12"/>
  <c r="H4496" i="12"/>
  <c r="I4496" i="12"/>
  <c r="J4496" i="12"/>
  <c r="K4496" i="12"/>
  <c r="L4496" i="12"/>
  <c r="M4496" i="12"/>
  <c r="A4497" i="12"/>
  <c r="B4497" i="12"/>
  <c r="D4497" i="12"/>
  <c r="P4497" i="12" s="1"/>
  <c r="E4497" i="12"/>
  <c r="F4497" i="12"/>
  <c r="G4497" i="12"/>
  <c r="H4497" i="12"/>
  <c r="I4497" i="12"/>
  <c r="J4497" i="12"/>
  <c r="K4497" i="12"/>
  <c r="L4497" i="12"/>
  <c r="M4497" i="12"/>
  <c r="A4498" i="12"/>
  <c r="B4498" i="12"/>
  <c r="D4498" i="12"/>
  <c r="P4498" i="12" s="1"/>
  <c r="E4498" i="12"/>
  <c r="F4498" i="12"/>
  <c r="G4498" i="12"/>
  <c r="H4498" i="12"/>
  <c r="I4498" i="12"/>
  <c r="J4498" i="12"/>
  <c r="K4498" i="12"/>
  <c r="L4498" i="12"/>
  <c r="M4498" i="12"/>
  <c r="A4499" i="12"/>
  <c r="B4499" i="12"/>
  <c r="D4499" i="12"/>
  <c r="P4499" i="12" s="1"/>
  <c r="E4499" i="12"/>
  <c r="F4499" i="12"/>
  <c r="G4499" i="12"/>
  <c r="H4499" i="12"/>
  <c r="I4499" i="12"/>
  <c r="J4499" i="12"/>
  <c r="K4499" i="12"/>
  <c r="L4499" i="12"/>
  <c r="M4499" i="12"/>
  <c r="A4500" i="12"/>
  <c r="N4500" i="12" s="1"/>
  <c r="B4500" i="12"/>
  <c r="D4500" i="12"/>
  <c r="P4500" i="12" s="1"/>
  <c r="E4500" i="12"/>
  <c r="F4500" i="12"/>
  <c r="G4500" i="12"/>
  <c r="H4500" i="12"/>
  <c r="I4500" i="12"/>
  <c r="J4500" i="12"/>
  <c r="K4500" i="12"/>
  <c r="L4500" i="12"/>
  <c r="M4500" i="12"/>
  <c r="A4501" i="12"/>
  <c r="O4501" i="12" s="1"/>
  <c r="B4501" i="12"/>
  <c r="D4501" i="12"/>
  <c r="P4501" i="12" s="1"/>
  <c r="E4501" i="12"/>
  <c r="F4501" i="12"/>
  <c r="G4501" i="12"/>
  <c r="H4501" i="12"/>
  <c r="I4501" i="12"/>
  <c r="J4501" i="12"/>
  <c r="K4501" i="12"/>
  <c r="L4501" i="12"/>
  <c r="M4501" i="12"/>
  <c r="A4502" i="12"/>
  <c r="N4502" i="12" s="1"/>
  <c r="B4502" i="12"/>
  <c r="D4502" i="12"/>
  <c r="P4502" i="12" s="1"/>
  <c r="E4502" i="12"/>
  <c r="F4502" i="12"/>
  <c r="G4502" i="12"/>
  <c r="H4502" i="12"/>
  <c r="I4502" i="12"/>
  <c r="J4502" i="12"/>
  <c r="K4502" i="12"/>
  <c r="L4502" i="12"/>
  <c r="M4502" i="12"/>
  <c r="A4503" i="12"/>
  <c r="O4503" i="12" s="1"/>
  <c r="B4503" i="12"/>
  <c r="D4503" i="12"/>
  <c r="P4503" i="12" s="1"/>
  <c r="E4503" i="12"/>
  <c r="F4503" i="12"/>
  <c r="G4503" i="12"/>
  <c r="H4503" i="12"/>
  <c r="I4503" i="12"/>
  <c r="J4503" i="12"/>
  <c r="K4503" i="12"/>
  <c r="L4503" i="12"/>
  <c r="M4503" i="12"/>
  <c r="A4504" i="12"/>
  <c r="B4504" i="12"/>
  <c r="D4504" i="12"/>
  <c r="P4504" i="12" s="1"/>
  <c r="E4504" i="12"/>
  <c r="F4504" i="12"/>
  <c r="G4504" i="12"/>
  <c r="H4504" i="12"/>
  <c r="I4504" i="12"/>
  <c r="J4504" i="12"/>
  <c r="K4504" i="12"/>
  <c r="L4504" i="12"/>
  <c r="M4504" i="12"/>
  <c r="A4505" i="12"/>
  <c r="N4505" i="12" s="1"/>
  <c r="B4505" i="12"/>
  <c r="D4505" i="12"/>
  <c r="P4505" i="12" s="1"/>
  <c r="E4505" i="12"/>
  <c r="F4505" i="12"/>
  <c r="G4505" i="12"/>
  <c r="H4505" i="12"/>
  <c r="I4505" i="12"/>
  <c r="J4505" i="12"/>
  <c r="K4505" i="12"/>
  <c r="L4505" i="12"/>
  <c r="M4505" i="12"/>
  <c r="A4506" i="12"/>
  <c r="B4506" i="12"/>
  <c r="D4506" i="12"/>
  <c r="P4506" i="12" s="1"/>
  <c r="E4506" i="12"/>
  <c r="F4506" i="12"/>
  <c r="G4506" i="12"/>
  <c r="H4506" i="12"/>
  <c r="I4506" i="12"/>
  <c r="J4506" i="12"/>
  <c r="K4506" i="12"/>
  <c r="L4506" i="12"/>
  <c r="M4506" i="12"/>
  <c r="A4507" i="12"/>
  <c r="O4507" i="12" s="1"/>
  <c r="B4507" i="12"/>
  <c r="D4507" i="12"/>
  <c r="P4507" i="12" s="1"/>
  <c r="E4507" i="12"/>
  <c r="F4507" i="12"/>
  <c r="G4507" i="12"/>
  <c r="H4507" i="12"/>
  <c r="I4507" i="12"/>
  <c r="J4507" i="12"/>
  <c r="K4507" i="12"/>
  <c r="L4507" i="12"/>
  <c r="M4507" i="12"/>
  <c r="A4508" i="12"/>
  <c r="N4508" i="12" s="1"/>
  <c r="B4508" i="12"/>
  <c r="D4508" i="12"/>
  <c r="P4508" i="12" s="1"/>
  <c r="E4508" i="12"/>
  <c r="F4508" i="12"/>
  <c r="G4508" i="12"/>
  <c r="H4508" i="12"/>
  <c r="I4508" i="12"/>
  <c r="J4508" i="12"/>
  <c r="K4508" i="12"/>
  <c r="L4508" i="12"/>
  <c r="M4508" i="12"/>
  <c r="A4509" i="12"/>
  <c r="B4509" i="12"/>
  <c r="D4509" i="12"/>
  <c r="P4509" i="12" s="1"/>
  <c r="E4509" i="12"/>
  <c r="F4509" i="12"/>
  <c r="G4509" i="12"/>
  <c r="H4509" i="12"/>
  <c r="I4509" i="12"/>
  <c r="J4509" i="12"/>
  <c r="K4509" i="12"/>
  <c r="L4509" i="12"/>
  <c r="M4509" i="12"/>
  <c r="A4510" i="12"/>
  <c r="N4510" i="12" s="1"/>
  <c r="B4510" i="12"/>
  <c r="D4510" i="12"/>
  <c r="P4510" i="12" s="1"/>
  <c r="E4510" i="12"/>
  <c r="F4510" i="12"/>
  <c r="G4510" i="12"/>
  <c r="H4510" i="12"/>
  <c r="I4510" i="12"/>
  <c r="J4510" i="12"/>
  <c r="K4510" i="12"/>
  <c r="L4510" i="12"/>
  <c r="M4510" i="12"/>
  <c r="A4511" i="12"/>
  <c r="B4511" i="12"/>
  <c r="D4511" i="12"/>
  <c r="P4511" i="12" s="1"/>
  <c r="E4511" i="12"/>
  <c r="F4511" i="12"/>
  <c r="G4511" i="12"/>
  <c r="H4511" i="12"/>
  <c r="I4511" i="12"/>
  <c r="J4511" i="12"/>
  <c r="K4511" i="12"/>
  <c r="L4511" i="12"/>
  <c r="M4511" i="12"/>
  <c r="A4512" i="12"/>
  <c r="N4512" i="12" s="1"/>
  <c r="B4512" i="12"/>
  <c r="D4512" i="12"/>
  <c r="P4512" i="12" s="1"/>
  <c r="E4512" i="12"/>
  <c r="F4512" i="12"/>
  <c r="G4512" i="12"/>
  <c r="H4512" i="12"/>
  <c r="I4512" i="12"/>
  <c r="J4512" i="12"/>
  <c r="K4512" i="12"/>
  <c r="L4512" i="12"/>
  <c r="M4512" i="12"/>
  <c r="A4513" i="12"/>
  <c r="B4513" i="12"/>
  <c r="D4513" i="12"/>
  <c r="P4513" i="12" s="1"/>
  <c r="E4513" i="12"/>
  <c r="F4513" i="12"/>
  <c r="G4513" i="12"/>
  <c r="H4513" i="12"/>
  <c r="I4513" i="12"/>
  <c r="J4513" i="12"/>
  <c r="K4513" i="12"/>
  <c r="L4513" i="12"/>
  <c r="M4513" i="12"/>
  <c r="A4514" i="12"/>
  <c r="B4514" i="12"/>
  <c r="D4514" i="12"/>
  <c r="P4514" i="12" s="1"/>
  <c r="E4514" i="12"/>
  <c r="F4514" i="12"/>
  <c r="G4514" i="12"/>
  <c r="H4514" i="12"/>
  <c r="I4514" i="12"/>
  <c r="J4514" i="12"/>
  <c r="K4514" i="12"/>
  <c r="L4514" i="12"/>
  <c r="M4514" i="12"/>
  <c r="A4515" i="12"/>
  <c r="N4515" i="12" s="1"/>
  <c r="B4515" i="12"/>
  <c r="D4515" i="12"/>
  <c r="P4515" i="12" s="1"/>
  <c r="E4515" i="12"/>
  <c r="F4515" i="12"/>
  <c r="G4515" i="12"/>
  <c r="H4515" i="12"/>
  <c r="I4515" i="12"/>
  <c r="J4515" i="12"/>
  <c r="K4515" i="12"/>
  <c r="L4515" i="12"/>
  <c r="M4515" i="12"/>
  <c r="A4516" i="12"/>
  <c r="N4516" i="12" s="1"/>
  <c r="B4516" i="12"/>
  <c r="D4516" i="12"/>
  <c r="P4516" i="12" s="1"/>
  <c r="E4516" i="12"/>
  <c r="F4516" i="12"/>
  <c r="G4516" i="12"/>
  <c r="H4516" i="12"/>
  <c r="I4516" i="12"/>
  <c r="J4516" i="12"/>
  <c r="K4516" i="12"/>
  <c r="L4516" i="12"/>
  <c r="M4516" i="12"/>
  <c r="A4517" i="12"/>
  <c r="N4517" i="12" s="1"/>
  <c r="B4517" i="12"/>
  <c r="D4517" i="12"/>
  <c r="P4517" i="12" s="1"/>
  <c r="E4517" i="12"/>
  <c r="F4517" i="12"/>
  <c r="G4517" i="12"/>
  <c r="H4517" i="12"/>
  <c r="I4517" i="12"/>
  <c r="J4517" i="12"/>
  <c r="K4517" i="12"/>
  <c r="L4517" i="12"/>
  <c r="M4517" i="12"/>
  <c r="A4518" i="12"/>
  <c r="B4518" i="12"/>
  <c r="D4518" i="12"/>
  <c r="P4518" i="12" s="1"/>
  <c r="E4518" i="12"/>
  <c r="F4518" i="12"/>
  <c r="G4518" i="12"/>
  <c r="H4518" i="12"/>
  <c r="I4518" i="12"/>
  <c r="J4518" i="12"/>
  <c r="K4518" i="12"/>
  <c r="L4518" i="12"/>
  <c r="M4518" i="12"/>
  <c r="A4519" i="12"/>
  <c r="B4519" i="12"/>
  <c r="D4519" i="12"/>
  <c r="P4519" i="12" s="1"/>
  <c r="E4519" i="12"/>
  <c r="F4519" i="12"/>
  <c r="G4519" i="12"/>
  <c r="H4519" i="12"/>
  <c r="I4519" i="12"/>
  <c r="J4519" i="12"/>
  <c r="K4519" i="12"/>
  <c r="L4519" i="12"/>
  <c r="M4519" i="12"/>
  <c r="A4520" i="12"/>
  <c r="B4520" i="12"/>
  <c r="D4520" i="12"/>
  <c r="P4520" i="12" s="1"/>
  <c r="E4520" i="12"/>
  <c r="F4520" i="12"/>
  <c r="G4520" i="12"/>
  <c r="H4520" i="12"/>
  <c r="I4520" i="12"/>
  <c r="J4520" i="12"/>
  <c r="K4520" i="12"/>
  <c r="L4520" i="12"/>
  <c r="M4520" i="12"/>
  <c r="A4521" i="12"/>
  <c r="N4521" i="12" s="1"/>
  <c r="B4521" i="12"/>
  <c r="D4521" i="12"/>
  <c r="P4521" i="12" s="1"/>
  <c r="E4521" i="12"/>
  <c r="F4521" i="12"/>
  <c r="G4521" i="12"/>
  <c r="H4521" i="12"/>
  <c r="I4521" i="12"/>
  <c r="J4521" i="12"/>
  <c r="K4521" i="12"/>
  <c r="L4521" i="12"/>
  <c r="M4521" i="12"/>
  <c r="A4522" i="12"/>
  <c r="O4522" i="12" s="1"/>
  <c r="B4522" i="12"/>
  <c r="D4522" i="12"/>
  <c r="P4522" i="12" s="1"/>
  <c r="E4522" i="12"/>
  <c r="F4522" i="12"/>
  <c r="G4522" i="12"/>
  <c r="H4522" i="12"/>
  <c r="I4522" i="12"/>
  <c r="J4522" i="12"/>
  <c r="K4522" i="12"/>
  <c r="L4522" i="12"/>
  <c r="M4522" i="12"/>
  <c r="A4523" i="12"/>
  <c r="O4523" i="12" s="1"/>
  <c r="B4523" i="12"/>
  <c r="D4523" i="12"/>
  <c r="P4523" i="12" s="1"/>
  <c r="E4523" i="12"/>
  <c r="F4523" i="12"/>
  <c r="G4523" i="12"/>
  <c r="H4523" i="12"/>
  <c r="I4523" i="12"/>
  <c r="J4523" i="12"/>
  <c r="K4523" i="12"/>
  <c r="L4523" i="12"/>
  <c r="M4523" i="12"/>
  <c r="A4524" i="12"/>
  <c r="N4524" i="12" s="1"/>
  <c r="B4524" i="12"/>
  <c r="D4524" i="12"/>
  <c r="P4524" i="12" s="1"/>
  <c r="E4524" i="12"/>
  <c r="F4524" i="12"/>
  <c r="G4524" i="12"/>
  <c r="H4524" i="12"/>
  <c r="I4524" i="12"/>
  <c r="J4524" i="12"/>
  <c r="K4524" i="12"/>
  <c r="L4524" i="12"/>
  <c r="M4524" i="12"/>
  <c r="A4525" i="12"/>
  <c r="B4525" i="12"/>
  <c r="D4525" i="12"/>
  <c r="P4525" i="12" s="1"/>
  <c r="E4525" i="12"/>
  <c r="F4525" i="12"/>
  <c r="G4525" i="12"/>
  <c r="H4525" i="12"/>
  <c r="I4525" i="12"/>
  <c r="J4525" i="12"/>
  <c r="K4525" i="12"/>
  <c r="L4525" i="12"/>
  <c r="M4525" i="12"/>
  <c r="A4526" i="12"/>
  <c r="N4526" i="12" s="1"/>
  <c r="B4526" i="12"/>
  <c r="D4526" i="12"/>
  <c r="P4526" i="12" s="1"/>
  <c r="E4526" i="12"/>
  <c r="F4526" i="12"/>
  <c r="G4526" i="12"/>
  <c r="H4526" i="12"/>
  <c r="I4526" i="12"/>
  <c r="J4526" i="12"/>
  <c r="K4526" i="12"/>
  <c r="L4526" i="12"/>
  <c r="M4526" i="12"/>
  <c r="A4527" i="12"/>
  <c r="B4527" i="12"/>
  <c r="D4527" i="12"/>
  <c r="P4527" i="12" s="1"/>
  <c r="E4527" i="12"/>
  <c r="F4527" i="12"/>
  <c r="G4527" i="12"/>
  <c r="H4527" i="12"/>
  <c r="I4527" i="12"/>
  <c r="J4527" i="12"/>
  <c r="K4527" i="12"/>
  <c r="L4527" i="12"/>
  <c r="M4527" i="12"/>
  <c r="A4528" i="12"/>
  <c r="B4528" i="12"/>
  <c r="D4528" i="12"/>
  <c r="P4528" i="12" s="1"/>
  <c r="E4528" i="12"/>
  <c r="F4528" i="12"/>
  <c r="G4528" i="12"/>
  <c r="H4528" i="12"/>
  <c r="I4528" i="12"/>
  <c r="J4528" i="12"/>
  <c r="K4528" i="12"/>
  <c r="L4528" i="12"/>
  <c r="M4528" i="12"/>
  <c r="A4529" i="12"/>
  <c r="B4529" i="12"/>
  <c r="D4529" i="12"/>
  <c r="P4529" i="12" s="1"/>
  <c r="E4529" i="12"/>
  <c r="F4529" i="12"/>
  <c r="G4529" i="12"/>
  <c r="H4529" i="12"/>
  <c r="I4529" i="12"/>
  <c r="J4529" i="12"/>
  <c r="K4529" i="12"/>
  <c r="L4529" i="12"/>
  <c r="M4529" i="12"/>
  <c r="A4530" i="12"/>
  <c r="O4530" i="12" s="1"/>
  <c r="B4530" i="12"/>
  <c r="D4530" i="12"/>
  <c r="P4530" i="12" s="1"/>
  <c r="E4530" i="12"/>
  <c r="F4530" i="12"/>
  <c r="G4530" i="12"/>
  <c r="H4530" i="12"/>
  <c r="I4530" i="12"/>
  <c r="J4530" i="12"/>
  <c r="K4530" i="12"/>
  <c r="L4530" i="12"/>
  <c r="M4530" i="12"/>
  <c r="A4531" i="12"/>
  <c r="B4531" i="12"/>
  <c r="D4531" i="12"/>
  <c r="P4531" i="12" s="1"/>
  <c r="E4531" i="12"/>
  <c r="F4531" i="12"/>
  <c r="G4531" i="12"/>
  <c r="H4531" i="12"/>
  <c r="I4531" i="12"/>
  <c r="J4531" i="12"/>
  <c r="K4531" i="12"/>
  <c r="L4531" i="12"/>
  <c r="M4531" i="12"/>
  <c r="A4532" i="12"/>
  <c r="N4532" i="12" s="1"/>
  <c r="B4532" i="12"/>
  <c r="D4532" i="12"/>
  <c r="P4532" i="12" s="1"/>
  <c r="E4532" i="12"/>
  <c r="F4532" i="12"/>
  <c r="G4532" i="12"/>
  <c r="H4532" i="12"/>
  <c r="I4532" i="12"/>
  <c r="J4532" i="12"/>
  <c r="K4532" i="12"/>
  <c r="L4532" i="12"/>
  <c r="M4532" i="12"/>
  <c r="A4533" i="12"/>
  <c r="B4533" i="12"/>
  <c r="D4533" i="12"/>
  <c r="P4533" i="12" s="1"/>
  <c r="E4533" i="12"/>
  <c r="F4533" i="12"/>
  <c r="G4533" i="12"/>
  <c r="H4533" i="12"/>
  <c r="I4533" i="12"/>
  <c r="J4533" i="12"/>
  <c r="K4533" i="12"/>
  <c r="L4533" i="12"/>
  <c r="M4533" i="12"/>
  <c r="A4534" i="12"/>
  <c r="B4534" i="12"/>
  <c r="D4534" i="12"/>
  <c r="P4534" i="12" s="1"/>
  <c r="E4534" i="12"/>
  <c r="F4534" i="12"/>
  <c r="G4534" i="12"/>
  <c r="H4534" i="12"/>
  <c r="I4534" i="12"/>
  <c r="J4534" i="12"/>
  <c r="K4534" i="12"/>
  <c r="L4534" i="12"/>
  <c r="M4534" i="12"/>
  <c r="A4535" i="12"/>
  <c r="B4535" i="12"/>
  <c r="D4535" i="12"/>
  <c r="P4535" i="12" s="1"/>
  <c r="E4535" i="12"/>
  <c r="F4535" i="12"/>
  <c r="G4535" i="12"/>
  <c r="H4535" i="12"/>
  <c r="I4535" i="12"/>
  <c r="J4535" i="12"/>
  <c r="K4535" i="12"/>
  <c r="L4535" i="12"/>
  <c r="M4535" i="12"/>
  <c r="A4536" i="12"/>
  <c r="N4536" i="12" s="1"/>
  <c r="B4536" i="12"/>
  <c r="D4536" i="12"/>
  <c r="P4536" i="12" s="1"/>
  <c r="E4536" i="12"/>
  <c r="F4536" i="12"/>
  <c r="G4536" i="12"/>
  <c r="H4536" i="12"/>
  <c r="I4536" i="12"/>
  <c r="J4536" i="12"/>
  <c r="K4536" i="12"/>
  <c r="L4536" i="12"/>
  <c r="M4536" i="12"/>
  <c r="A4537" i="12"/>
  <c r="O4537" i="12" s="1"/>
  <c r="B4537" i="12"/>
  <c r="D4537" i="12"/>
  <c r="P4537" i="12" s="1"/>
  <c r="E4537" i="12"/>
  <c r="F4537" i="12"/>
  <c r="G4537" i="12"/>
  <c r="H4537" i="12"/>
  <c r="I4537" i="12"/>
  <c r="J4537" i="12"/>
  <c r="K4537" i="12"/>
  <c r="L4537" i="12"/>
  <c r="M4537" i="12"/>
  <c r="A4538" i="12"/>
  <c r="O4538" i="12" s="1"/>
  <c r="B4538" i="12"/>
  <c r="D4538" i="12"/>
  <c r="P4538" i="12" s="1"/>
  <c r="E4538" i="12"/>
  <c r="F4538" i="12"/>
  <c r="G4538" i="12"/>
  <c r="H4538" i="12"/>
  <c r="I4538" i="12"/>
  <c r="J4538" i="12"/>
  <c r="K4538" i="12"/>
  <c r="L4538" i="12"/>
  <c r="M4538" i="12"/>
  <c r="A4539" i="12"/>
  <c r="B4539" i="12"/>
  <c r="D4539" i="12"/>
  <c r="P4539" i="12" s="1"/>
  <c r="E4539" i="12"/>
  <c r="F4539" i="12"/>
  <c r="G4539" i="12"/>
  <c r="H4539" i="12"/>
  <c r="I4539" i="12"/>
  <c r="J4539" i="12"/>
  <c r="K4539" i="12"/>
  <c r="L4539" i="12"/>
  <c r="M4539" i="12"/>
  <c r="A4540" i="12"/>
  <c r="B4540" i="12"/>
  <c r="D4540" i="12"/>
  <c r="P4540" i="12" s="1"/>
  <c r="E4540" i="12"/>
  <c r="F4540" i="12"/>
  <c r="G4540" i="12"/>
  <c r="H4540" i="12"/>
  <c r="I4540" i="12"/>
  <c r="J4540" i="12"/>
  <c r="K4540" i="12"/>
  <c r="L4540" i="12"/>
  <c r="M4540" i="12"/>
  <c r="A4541" i="12"/>
  <c r="B4541" i="12"/>
  <c r="D4541" i="12"/>
  <c r="P4541" i="12" s="1"/>
  <c r="E4541" i="12"/>
  <c r="F4541" i="12"/>
  <c r="G4541" i="12"/>
  <c r="H4541" i="12"/>
  <c r="I4541" i="12"/>
  <c r="J4541" i="12"/>
  <c r="K4541" i="12"/>
  <c r="L4541" i="12"/>
  <c r="M4541" i="12"/>
  <c r="A4542" i="12"/>
  <c r="B4542" i="12"/>
  <c r="D4542" i="12"/>
  <c r="P4542" i="12" s="1"/>
  <c r="E4542" i="12"/>
  <c r="F4542" i="12"/>
  <c r="G4542" i="12"/>
  <c r="H4542" i="12"/>
  <c r="I4542" i="12"/>
  <c r="J4542" i="12"/>
  <c r="K4542" i="12"/>
  <c r="L4542" i="12"/>
  <c r="M4542" i="12"/>
  <c r="A4543" i="12"/>
  <c r="B4543" i="12"/>
  <c r="D4543" i="12"/>
  <c r="P4543" i="12" s="1"/>
  <c r="E4543" i="12"/>
  <c r="F4543" i="12"/>
  <c r="G4543" i="12"/>
  <c r="H4543" i="12"/>
  <c r="I4543" i="12"/>
  <c r="J4543" i="12"/>
  <c r="K4543" i="12"/>
  <c r="L4543" i="12"/>
  <c r="M4543" i="12"/>
  <c r="A4544" i="12"/>
  <c r="B4544" i="12"/>
  <c r="D4544" i="12"/>
  <c r="P4544" i="12" s="1"/>
  <c r="E4544" i="12"/>
  <c r="F4544" i="12"/>
  <c r="G4544" i="12"/>
  <c r="H4544" i="12"/>
  <c r="I4544" i="12"/>
  <c r="J4544" i="12"/>
  <c r="K4544" i="12"/>
  <c r="L4544" i="12"/>
  <c r="M4544" i="12"/>
  <c r="A4545" i="12"/>
  <c r="B4545" i="12"/>
  <c r="D4545" i="12"/>
  <c r="P4545" i="12" s="1"/>
  <c r="E4545" i="12"/>
  <c r="F4545" i="12"/>
  <c r="G4545" i="12"/>
  <c r="H4545" i="12"/>
  <c r="I4545" i="12"/>
  <c r="J4545" i="12"/>
  <c r="K4545" i="12"/>
  <c r="L4545" i="12"/>
  <c r="M4545" i="12"/>
  <c r="A4546" i="12"/>
  <c r="O4546" i="12" s="1"/>
  <c r="B4546" i="12"/>
  <c r="D4546" i="12"/>
  <c r="P4546" i="12" s="1"/>
  <c r="E4546" i="12"/>
  <c r="F4546" i="12"/>
  <c r="G4546" i="12"/>
  <c r="H4546" i="12"/>
  <c r="I4546" i="12"/>
  <c r="J4546" i="12"/>
  <c r="K4546" i="12"/>
  <c r="L4546" i="12"/>
  <c r="M4546" i="12"/>
  <c r="A4547" i="12"/>
  <c r="O4547" i="12" s="1"/>
  <c r="B4547" i="12"/>
  <c r="D4547" i="12"/>
  <c r="P4547" i="12" s="1"/>
  <c r="E4547" i="12"/>
  <c r="F4547" i="12"/>
  <c r="G4547" i="12"/>
  <c r="H4547" i="12"/>
  <c r="I4547" i="12"/>
  <c r="J4547" i="12"/>
  <c r="K4547" i="12"/>
  <c r="L4547" i="12"/>
  <c r="M4547" i="12"/>
  <c r="A4548" i="12"/>
  <c r="N4548" i="12" s="1"/>
  <c r="B4548" i="12"/>
  <c r="D4548" i="12"/>
  <c r="P4548" i="12" s="1"/>
  <c r="E4548" i="12"/>
  <c r="F4548" i="12"/>
  <c r="G4548" i="12"/>
  <c r="H4548" i="12"/>
  <c r="I4548" i="12"/>
  <c r="J4548" i="12"/>
  <c r="K4548" i="12"/>
  <c r="L4548" i="12"/>
  <c r="M4548" i="12"/>
  <c r="A4549" i="12"/>
  <c r="O4549" i="12" s="1"/>
  <c r="B4549" i="12"/>
  <c r="D4549" i="12"/>
  <c r="P4549" i="12" s="1"/>
  <c r="E4549" i="12"/>
  <c r="F4549" i="12"/>
  <c r="G4549" i="12"/>
  <c r="H4549" i="12"/>
  <c r="I4549" i="12"/>
  <c r="J4549" i="12"/>
  <c r="K4549" i="12"/>
  <c r="L4549" i="12"/>
  <c r="M4549" i="12"/>
  <c r="A4550" i="12"/>
  <c r="O4550" i="12" s="1"/>
  <c r="B4550" i="12"/>
  <c r="D4550" i="12"/>
  <c r="P4550" i="12" s="1"/>
  <c r="E4550" i="12"/>
  <c r="F4550" i="12"/>
  <c r="G4550" i="12"/>
  <c r="H4550" i="12"/>
  <c r="I4550" i="12"/>
  <c r="J4550" i="12"/>
  <c r="K4550" i="12"/>
  <c r="L4550" i="12"/>
  <c r="M4550" i="12"/>
  <c r="A4551" i="12"/>
  <c r="N4551" i="12" s="1"/>
  <c r="B4551" i="12"/>
  <c r="D4551" i="12"/>
  <c r="P4551" i="12" s="1"/>
  <c r="E4551" i="12"/>
  <c r="F4551" i="12"/>
  <c r="G4551" i="12"/>
  <c r="H4551" i="12"/>
  <c r="I4551" i="12"/>
  <c r="J4551" i="12"/>
  <c r="K4551" i="12"/>
  <c r="L4551" i="12"/>
  <c r="M4551" i="12"/>
  <c r="A4552" i="12"/>
  <c r="N4552" i="12" s="1"/>
  <c r="B4552" i="12"/>
  <c r="D4552" i="12"/>
  <c r="P4552" i="12" s="1"/>
  <c r="E4552" i="12"/>
  <c r="F4552" i="12"/>
  <c r="G4552" i="12"/>
  <c r="H4552" i="12"/>
  <c r="I4552" i="12"/>
  <c r="J4552" i="12"/>
  <c r="K4552" i="12"/>
  <c r="L4552" i="12"/>
  <c r="M4552" i="12"/>
  <c r="A4553" i="12"/>
  <c r="N4553" i="12" s="1"/>
  <c r="B4553" i="12"/>
  <c r="D4553" i="12"/>
  <c r="P4553" i="12" s="1"/>
  <c r="E4553" i="12"/>
  <c r="F4553" i="12"/>
  <c r="G4553" i="12"/>
  <c r="H4553" i="12"/>
  <c r="I4553" i="12"/>
  <c r="J4553" i="12"/>
  <c r="K4553" i="12"/>
  <c r="L4553" i="12"/>
  <c r="M4553" i="12"/>
  <c r="A4554" i="12"/>
  <c r="B4554" i="12"/>
  <c r="D4554" i="12"/>
  <c r="P4554" i="12" s="1"/>
  <c r="E4554" i="12"/>
  <c r="F4554" i="12"/>
  <c r="G4554" i="12"/>
  <c r="H4554" i="12"/>
  <c r="I4554" i="12"/>
  <c r="J4554" i="12"/>
  <c r="K4554" i="12"/>
  <c r="L4554" i="12"/>
  <c r="M4554" i="12"/>
  <c r="A4555" i="12"/>
  <c r="B4555" i="12"/>
  <c r="D4555" i="12"/>
  <c r="P4555" i="12" s="1"/>
  <c r="E4555" i="12"/>
  <c r="F4555" i="12"/>
  <c r="G4555" i="12"/>
  <c r="H4555" i="12"/>
  <c r="I4555" i="12"/>
  <c r="J4555" i="12"/>
  <c r="K4555" i="12"/>
  <c r="L4555" i="12"/>
  <c r="M4555" i="12"/>
  <c r="A4556" i="12"/>
  <c r="B4556" i="12"/>
  <c r="D4556" i="12"/>
  <c r="P4556" i="12" s="1"/>
  <c r="E4556" i="12"/>
  <c r="F4556" i="12"/>
  <c r="G4556" i="12"/>
  <c r="H4556" i="12"/>
  <c r="I4556" i="12"/>
  <c r="J4556" i="12"/>
  <c r="K4556" i="12"/>
  <c r="L4556" i="12"/>
  <c r="M4556" i="12"/>
  <c r="A4557" i="12"/>
  <c r="N4557" i="12" s="1"/>
  <c r="B4557" i="12"/>
  <c r="D4557" i="12"/>
  <c r="P4557" i="12" s="1"/>
  <c r="E4557" i="12"/>
  <c r="F4557" i="12"/>
  <c r="G4557" i="12"/>
  <c r="H4557" i="12"/>
  <c r="I4557" i="12"/>
  <c r="J4557" i="12"/>
  <c r="K4557" i="12"/>
  <c r="L4557" i="12"/>
  <c r="M4557" i="12"/>
  <c r="A4558" i="12"/>
  <c r="B4558" i="12"/>
  <c r="D4558" i="12"/>
  <c r="P4558" i="12" s="1"/>
  <c r="E4558" i="12"/>
  <c r="F4558" i="12"/>
  <c r="G4558" i="12"/>
  <c r="H4558" i="12"/>
  <c r="I4558" i="12"/>
  <c r="J4558" i="12"/>
  <c r="K4558" i="12"/>
  <c r="L4558" i="12"/>
  <c r="M4558" i="12"/>
  <c r="A4559" i="12"/>
  <c r="O4559" i="12" s="1"/>
  <c r="B4559" i="12"/>
  <c r="D4559" i="12"/>
  <c r="P4559" i="12" s="1"/>
  <c r="E4559" i="12"/>
  <c r="F4559" i="12"/>
  <c r="G4559" i="12"/>
  <c r="H4559" i="12"/>
  <c r="I4559" i="12"/>
  <c r="J4559" i="12"/>
  <c r="K4559" i="12"/>
  <c r="L4559" i="12"/>
  <c r="M4559" i="12"/>
  <c r="A4560" i="12"/>
  <c r="N4560" i="12" s="1"/>
  <c r="B4560" i="12"/>
  <c r="D4560" i="12"/>
  <c r="P4560" i="12" s="1"/>
  <c r="E4560" i="12"/>
  <c r="F4560" i="12"/>
  <c r="G4560" i="12"/>
  <c r="H4560" i="12"/>
  <c r="I4560" i="12"/>
  <c r="J4560" i="12"/>
  <c r="K4560" i="12"/>
  <c r="L4560" i="12"/>
  <c r="M4560" i="12"/>
  <c r="A4561" i="12"/>
  <c r="N4561" i="12" s="1"/>
  <c r="B4561" i="12"/>
  <c r="D4561" i="12"/>
  <c r="P4561" i="12" s="1"/>
  <c r="E4561" i="12"/>
  <c r="F4561" i="12"/>
  <c r="G4561" i="12"/>
  <c r="H4561" i="12"/>
  <c r="I4561" i="12"/>
  <c r="J4561" i="12"/>
  <c r="K4561" i="12"/>
  <c r="L4561" i="12"/>
  <c r="M4561" i="12"/>
  <c r="A4562" i="12"/>
  <c r="B4562" i="12"/>
  <c r="D4562" i="12"/>
  <c r="P4562" i="12" s="1"/>
  <c r="E4562" i="12"/>
  <c r="F4562" i="12"/>
  <c r="G4562" i="12"/>
  <c r="H4562" i="12"/>
  <c r="I4562" i="12"/>
  <c r="J4562" i="12"/>
  <c r="K4562" i="12"/>
  <c r="L4562" i="12"/>
  <c r="M4562" i="12"/>
  <c r="A4563" i="12"/>
  <c r="B4563" i="12"/>
  <c r="D4563" i="12"/>
  <c r="P4563" i="12" s="1"/>
  <c r="E4563" i="12"/>
  <c r="F4563" i="12"/>
  <c r="G4563" i="12"/>
  <c r="H4563" i="12"/>
  <c r="I4563" i="12"/>
  <c r="J4563" i="12"/>
  <c r="K4563" i="12"/>
  <c r="L4563" i="12"/>
  <c r="M4563" i="12"/>
  <c r="A4564" i="12"/>
  <c r="N4564" i="12" s="1"/>
  <c r="B4564" i="12"/>
  <c r="D4564" i="12"/>
  <c r="P4564" i="12" s="1"/>
  <c r="E4564" i="12"/>
  <c r="F4564" i="12"/>
  <c r="G4564" i="12"/>
  <c r="H4564" i="12"/>
  <c r="I4564" i="12"/>
  <c r="J4564" i="12"/>
  <c r="K4564" i="12"/>
  <c r="L4564" i="12"/>
  <c r="M4564" i="12"/>
  <c r="A4565" i="12"/>
  <c r="B4565" i="12"/>
  <c r="D4565" i="12"/>
  <c r="P4565" i="12" s="1"/>
  <c r="E4565" i="12"/>
  <c r="F4565" i="12"/>
  <c r="G4565" i="12"/>
  <c r="H4565" i="12"/>
  <c r="I4565" i="12"/>
  <c r="J4565" i="12"/>
  <c r="K4565" i="12"/>
  <c r="L4565" i="12"/>
  <c r="M4565" i="12"/>
  <c r="A4566" i="12"/>
  <c r="B4566" i="12"/>
  <c r="D4566" i="12"/>
  <c r="P4566" i="12" s="1"/>
  <c r="E4566" i="12"/>
  <c r="F4566" i="12"/>
  <c r="G4566" i="12"/>
  <c r="H4566" i="12"/>
  <c r="I4566" i="12"/>
  <c r="J4566" i="12"/>
  <c r="K4566" i="12"/>
  <c r="L4566" i="12"/>
  <c r="M4566" i="12"/>
  <c r="A4567" i="12"/>
  <c r="B4567" i="12"/>
  <c r="D4567" i="12"/>
  <c r="P4567" i="12" s="1"/>
  <c r="E4567" i="12"/>
  <c r="F4567" i="12"/>
  <c r="G4567" i="12"/>
  <c r="H4567" i="12"/>
  <c r="I4567" i="12"/>
  <c r="J4567" i="12"/>
  <c r="K4567" i="12"/>
  <c r="L4567" i="12"/>
  <c r="M4567" i="12"/>
  <c r="A4568" i="12"/>
  <c r="B4568" i="12"/>
  <c r="D4568" i="12"/>
  <c r="P4568" i="12" s="1"/>
  <c r="E4568" i="12"/>
  <c r="F4568" i="12"/>
  <c r="G4568" i="12"/>
  <c r="H4568" i="12"/>
  <c r="I4568" i="12"/>
  <c r="J4568" i="12"/>
  <c r="K4568" i="12"/>
  <c r="L4568" i="12"/>
  <c r="M4568" i="12"/>
  <c r="A4569" i="12"/>
  <c r="N4569" i="12" s="1"/>
  <c r="B4569" i="12"/>
  <c r="D4569" i="12"/>
  <c r="P4569" i="12" s="1"/>
  <c r="E4569" i="12"/>
  <c r="F4569" i="12"/>
  <c r="G4569" i="12"/>
  <c r="H4569" i="12"/>
  <c r="I4569" i="12"/>
  <c r="J4569" i="12"/>
  <c r="K4569" i="12"/>
  <c r="L4569" i="12"/>
  <c r="M4569" i="12"/>
  <c r="A4570" i="12"/>
  <c r="B4570" i="12"/>
  <c r="D4570" i="12"/>
  <c r="P4570" i="12" s="1"/>
  <c r="E4570" i="12"/>
  <c r="F4570" i="12"/>
  <c r="G4570" i="12"/>
  <c r="H4570" i="12"/>
  <c r="I4570" i="12"/>
  <c r="J4570" i="12"/>
  <c r="K4570" i="12"/>
  <c r="L4570" i="12"/>
  <c r="M4570" i="12"/>
  <c r="A4571" i="12"/>
  <c r="N4571" i="12" s="1"/>
  <c r="B4571" i="12"/>
  <c r="D4571" i="12"/>
  <c r="P4571" i="12" s="1"/>
  <c r="E4571" i="12"/>
  <c r="F4571" i="12"/>
  <c r="G4571" i="12"/>
  <c r="H4571" i="12"/>
  <c r="I4571" i="12"/>
  <c r="J4571" i="12"/>
  <c r="K4571" i="12"/>
  <c r="L4571" i="12"/>
  <c r="M4571" i="12"/>
  <c r="A4572" i="12"/>
  <c r="B4572" i="12"/>
  <c r="D4572" i="12"/>
  <c r="P4572" i="12" s="1"/>
  <c r="E4572" i="12"/>
  <c r="F4572" i="12"/>
  <c r="G4572" i="12"/>
  <c r="H4572" i="12"/>
  <c r="I4572" i="12"/>
  <c r="J4572" i="12"/>
  <c r="K4572" i="12"/>
  <c r="L4572" i="12"/>
  <c r="M4572" i="12"/>
  <c r="A4573" i="12"/>
  <c r="N4573" i="12" s="1"/>
  <c r="B4573" i="12"/>
  <c r="D4573" i="12"/>
  <c r="P4573" i="12" s="1"/>
  <c r="E4573" i="12"/>
  <c r="F4573" i="12"/>
  <c r="G4573" i="12"/>
  <c r="H4573" i="12"/>
  <c r="I4573" i="12"/>
  <c r="J4573" i="12"/>
  <c r="K4573" i="12"/>
  <c r="L4573" i="12"/>
  <c r="M4573" i="12"/>
  <c r="A4574" i="12"/>
  <c r="N4574" i="12" s="1"/>
  <c r="B4574" i="12"/>
  <c r="D4574" i="12"/>
  <c r="P4574" i="12" s="1"/>
  <c r="E4574" i="12"/>
  <c r="F4574" i="12"/>
  <c r="G4574" i="12"/>
  <c r="H4574" i="12"/>
  <c r="I4574" i="12"/>
  <c r="J4574" i="12"/>
  <c r="K4574" i="12"/>
  <c r="L4574" i="12"/>
  <c r="M4574" i="12"/>
  <c r="A4575" i="12"/>
  <c r="B4575" i="12"/>
  <c r="D4575" i="12"/>
  <c r="P4575" i="12" s="1"/>
  <c r="E4575" i="12"/>
  <c r="F4575" i="12"/>
  <c r="G4575" i="12"/>
  <c r="H4575" i="12"/>
  <c r="I4575" i="12"/>
  <c r="J4575" i="12"/>
  <c r="K4575" i="12"/>
  <c r="L4575" i="12"/>
  <c r="M4575" i="12"/>
  <c r="A4576" i="12"/>
  <c r="B4576" i="12"/>
  <c r="D4576" i="12"/>
  <c r="P4576" i="12" s="1"/>
  <c r="E4576" i="12"/>
  <c r="F4576" i="12"/>
  <c r="G4576" i="12"/>
  <c r="H4576" i="12"/>
  <c r="I4576" i="12"/>
  <c r="J4576" i="12"/>
  <c r="K4576" i="12"/>
  <c r="L4576" i="12"/>
  <c r="M4576" i="12"/>
  <c r="A4577" i="12"/>
  <c r="N4577" i="12" s="1"/>
  <c r="B4577" i="12"/>
  <c r="D4577" i="12"/>
  <c r="P4577" i="12" s="1"/>
  <c r="E4577" i="12"/>
  <c r="F4577" i="12"/>
  <c r="G4577" i="12"/>
  <c r="H4577" i="12"/>
  <c r="I4577" i="12"/>
  <c r="J4577" i="12"/>
  <c r="K4577" i="12"/>
  <c r="L4577" i="12"/>
  <c r="M4577" i="12"/>
  <c r="A4578" i="12"/>
  <c r="O4578" i="12" s="1"/>
  <c r="B4578" i="12"/>
  <c r="D4578" i="12"/>
  <c r="P4578" i="12" s="1"/>
  <c r="E4578" i="12"/>
  <c r="F4578" i="12"/>
  <c r="G4578" i="12"/>
  <c r="H4578" i="12"/>
  <c r="I4578" i="12"/>
  <c r="J4578" i="12"/>
  <c r="K4578" i="12"/>
  <c r="L4578" i="12"/>
  <c r="M4578" i="12"/>
  <c r="A4579" i="12"/>
  <c r="N4579" i="12" s="1"/>
  <c r="B4579" i="12"/>
  <c r="D4579" i="12"/>
  <c r="P4579" i="12" s="1"/>
  <c r="E4579" i="12"/>
  <c r="F4579" i="12"/>
  <c r="G4579" i="12"/>
  <c r="H4579" i="12"/>
  <c r="I4579" i="12"/>
  <c r="J4579" i="12"/>
  <c r="K4579" i="12"/>
  <c r="L4579" i="12"/>
  <c r="M4579" i="12"/>
  <c r="A4580" i="12"/>
  <c r="B4580" i="12"/>
  <c r="D4580" i="12"/>
  <c r="P4580" i="12" s="1"/>
  <c r="E4580" i="12"/>
  <c r="F4580" i="12"/>
  <c r="G4580" i="12"/>
  <c r="H4580" i="12"/>
  <c r="I4580" i="12"/>
  <c r="J4580" i="12"/>
  <c r="K4580" i="12"/>
  <c r="L4580" i="12"/>
  <c r="M4580" i="12"/>
  <c r="A4581" i="12"/>
  <c r="N4581" i="12" s="1"/>
  <c r="B4581" i="12"/>
  <c r="D4581" i="12"/>
  <c r="P4581" i="12" s="1"/>
  <c r="E4581" i="12"/>
  <c r="F4581" i="12"/>
  <c r="G4581" i="12"/>
  <c r="H4581" i="12"/>
  <c r="I4581" i="12"/>
  <c r="J4581" i="12"/>
  <c r="K4581" i="12"/>
  <c r="L4581" i="12"/>
  <c r="M4581" i="12"/>
  <c r="A4582" i="12"/>
  <c r="N4582" i="12" s="1"/>
  <c r="B4582" i="12"/>
  <c r="D4582" i="12"/>
  <c r="P4582" i="12" s="1"/>
  <c r="E4582" i="12"/>
  <c r="F4582" i="12"/>
  <c r="G4582" i="12"/>
  <c r="H4582" i="12"/>
  <c r="I4582" i="12"/>
  <c r="J4582" i="12"/>
  <c r="K4582" i="12"/>
  <c r="L4582" i="12"/>
  <c r="M4582" i="12"/>
  <c r="A4583" i="12"/>
  <c r="N4583" i="12" s="1"/>
  <c r="B4583" i="12"/>
  <c r="D4583" i="12"/>
  <c r="P4583" i="12" s="1"/>
  <c r="E4583" i="12"/>
  <c r="F4583" i="12"/>
  <c r="G4583" i="12"/>
  <c r="H4583" i="12"/>
  <c r="I4583" i="12"/>
  <c r="J4583" i="12"/>
  <c r="K4583" i="12"/>
  <c r="L4583" i="12"/>
  <c r="M4583" i="12"/>
  <c r="A4584" i="12"/>
  <c r="O4584" i="12" s="1"/>
  <c r="B4584" i="12"/>
  <c r="D4584" i="12"/>
  <c r="P4584" i="12" s="1"/>
  <c r="E4584" i="12"/>
  <c r="F4584" i="12"/>
  <c r="G4584" i="12"/>
  <c r="H4584" i="12"/>
  <c r="I4584" i="12"/>
  <c r="J4584" i="12"/>
  <c r="K4584" i="12"/>
  <c r="L4584" i="12"/>
  <c r="M4584" i="12"/>
  <c r="A4585" i="12"/>
  <c r="N4585" i="12" s="1"/>
  <c r="B4585" i="12"/>
  <c r="D4585" i="12"/>
  <c r="P4585" i="12" s="1"/>
  <c r="E4585" i="12"/>
  <c r="F4585" i="12"/>
  <c r="G4585" i="12"/>
  <c r="H4585" i="12"/>
  <c r="I4585" i="12"/>
  <c r="J4585" i="12"/>
  <c r="K4585" i="12"/>
  <c r="L4585" i="12"/>
  <c r="M4585" i="12"/>
  <c r="A4586" i="12"/>
  <c r="N4586" i="12" s="1"/>
  <c r="B4586" i="12"/>
  <c r="D4586" i="12"/>
  <c r="P4586" i="12" s="1"/>
  <c r="E4586" i="12"/>
  <c r="F4586" i="12"/>
  <c r="G4586" i="12"/>
  <c r="H4586" i="12"/>
  <c r="I4586" i="12"/>
  <c r="J4586" i="12"/>
  <c r="K4586" i="12"/>
  <c r="L4586" i="12"/>
  <c r="M4586" i="12"/>
  <c r="A4587" i="12"/>
  <c r="B4587" i="12"/>
  <c r="D4587" i="12"/>
  <c r="P4587" i="12" s="1"/>
  <c r="E4587" i="12"/>
  <c r="F4587" i="12"/>
  <c r="G4587" i="12"/>
  <c r="H4587" i="12"/>
  <c r="I4587" i="12"/>
  <c r="J4587" i="12"/>
  <c r="K4587" i="12"/>
  <c r="L4587" i="12"/>
  <c r="M4587" i="12"/>
  <c r="A4588" i="12"/>
  <c r="O4588" i="12" s="1"/>
  <c r="B4588" i="12"/>
  <c r="D4588" i="12"/>
  <c r="P4588" i="12" s="1"/>
  <c r="E4588" i="12"/>
  <c r="F4588" i="12"/>
  <c r="G4588" i="12"/>
  <c r="H4588" i="12"/>
  <c r="I4588" i="12"/>
  <c r="J4588" i="12"/>
  <c r="K4588" i="12"/>
  <c r="L4588" i="12"/>
  <c r="M4588" i="12"/>
  <c r="A4589" i="12"/>
  <c r="B4589" i="12"/>
  <c r="D4589" i="12"/>
  <c r="P4589" i="12" s="1"/>
  <c r="E4589" i="12"/>
  <c r="F4589" i="12"/>
  <c r="G4589" i="12"/>
  <c r="H4589" i="12"/>
  <c r="I4589" i="12"/>
  <c r="J4589" i="12"/>
  <c r="K4589" i="12"/>
  <c r="L4589" i="12"/>
  <c r="M4589" i="12"/>
  <c r="A4590" i="12"/>
  <c r="B4590" i="12"/>
  <c r="D4590" i="12"/>
  <c r="P4590" i="12" s="1"/>
  <c r="E4590" i="12"/>
  <c r="F4590" i="12"/>
  <c r="G4590" i="12"/>
  <c r="H4590" i="12"/>
  <c r="I4590" i="12"/>
  <c r="J4590" i="12"/>
  <c r="K4590" i="12"/>
  <c r="L4590" i="12"/>
  <c r="M4590" i="12"/>
  <c r="A4591" i="12"/>
  <c r="B4591" i="12"/>
  <c r="D4591" i="12"/>
  <c r="P4591" i="12" s="1"/>
  <c r="E4591" i="12"/>
  <c r="F4591" i="12"/>
  <c r="G4591" i="12"/>
  <c r="H4591" i="12"/>
  <c r="I4591" i="12"/>
  <c r="J4591" i="12"/>
  <c r="K4591" i="12"/>
  <c r="L4591" i="12"/>
  <c r="M4591" i="12"/>
  <c r="A4592" i="12"/>
  <c r="B4592" i="12"/>
  <c r="D4592" i="12"/>
  <c r="P4592" i="12" s="1"/>
  <c r="E4592" i="12"/>
  <c r="F4592" i="12"/>
  <c r="G4592" i="12"/>
  <c r="H4592" i="12"/>
  <c r="I4592" i="12"/>
  <c r="J4592" i="12"/>
  <c r="K4592" i="12"/>
  <c r="L4592" i="12"/>
  <c r="M4592" i="12"/>
  <c r="A4593" i="12"/>
  <c r="O4593" i="12" s="1"/>
  <c r="B4593" i="12"/>
  <c r="D4593" i="12"/>
  <c r="P4593" i="12" s="1"/>
  <c r="E4593" i="12"/>
  <c r="F4593" i="12"/>
  <c r="G4593" i="12"/>
  <c r="H4593" i="12"/>
  <c r="I4593" i="12"/>
  <c r="J4593" i="12"/>
  <c r="K4593" i="12"/>
  <c r="L4593" i="12"/>
  <c r="M4593" i="12"/>
  <c r="A4594" i="12"/>
  <c r="B4594" i="12"/>
  <c r="D4594" i="12"/>
  <c r="P4594" i="12" s="1"/>
  <c r="E4594" i="12"/>
  <c r="F4594" i="12"/>
  <c r="G4594" i="12"/>
  <c r="H4594" i="12"/>
  <c r="I4594" i="12"/>
  <c r="J4594" i="12"/>
  <c r="K4594" i="12"/>
  <c r="L4594" i="12"/>
  <c r="M4594" i="12"/>
  <c r="A4595" i="12"/>
  <c r="B4595" i="12"/>
  <c r="D4595" i="12"/>
  <c r="P4595" i="12" s="1"/>
  <c r="E4595" i="12"/>
  <c r="F4595" i="12"/>
  <c r="G4595" i="12"/>
  <c r="H4595" i="12"/>
  <c r="I4595" i="12"/>
  <c r="J4595" i="12"/>
  <c r="K4595" i="12"/>
  <c r="L4595" i="12"/>
  <c r="M4595" i="12"/>
  <c r="A4596" i="12"/>
  <c r="N4596" i="12" s="1"/>
  <c r="B4596" i="12"/>
  <c r="D4596" i="12"/>
  <c r="P4596" i="12" s="1"/>
  <c r="E4596" i="12"/>
  <c r="F4596" i="12"/>
  <c r="G4596" i="12"/>
  <c r="H4596" i="12"/>
  <c r="I4596" i="12"/>
  <c r="J4596" i="12"/>
  <c r="K4596" i="12"/>
  <c r="L4596" i="12"/>
  <c r="M4596" i="12"/>
  <c r="A4597" i="12"/>
  <c r="B4597" i="12"/>
  <c r="D4597" i="12"/>
  <c r="P4597" i="12" s="1"/>
  <c r="E4597" i="12"/>
  <c r="F4597" i="12"/>
  <c r="G4597" i="12"/>
  <c r="H4597" i="12"/>
  <c r="I4597" i="12"/>
  <c r="J4597" i="12"/>
  <c r="K4597" i="12"/>
  <c r="L4597" i="12"/>
  <c r="M4597" i="12"/>
  <c r="A4598" i="12"/>
  <c r="B4598" i="12"/>
  <c r="D4598" i="12"/>
  <c r="P4598" i="12" s="1"/>
  <c r="E4598" i="12"/>
  <c r="F4598" i="12"/>
  <c r="G4598" i="12"/>
  <c r="H4598" i="12"/>
  <c r="I4598" i="12"/>
  <c r="J4598" i="12"/>
  <c r="K4598" i="12"/>
  <c r="L4598" i="12"/>
  <c r="M4598" i="12"/>
  <c r="A4599" i="12"/>
  <c r="N4599" i="12" s="1"/>
  <c r="B4599" i="12"/>
  <c r="D4599" i="12"/>
  <c r="P4599" i="12" s="1"/>
  <c r="E4599" i="12"/>
  <c r="F4599" i="12"/>
  <c r="G4599" i="12"/>
  <c r="H4599" i="12"/>
  <c r="I4599" i="12"/>
  <c r="J4599" i="12"/>
  <c r="K4599" i="12"/>
  <c r="L4599" i="12"/>
  <c r="M4599" i="12"/>
  <c r="A4600" i="12"/>
  <c r="N4600" i="12" s="1"/>
  <c r="B4600" i="12"/>
  <c r="D4600" i="12"/>
  <c r="P4600" i="12" s="1"/>
  <c r="E4600" i="12"/>
  <c r="F4600" i="12"/>
  <c r="G4600" i="12"/>
  <c r="H4600" i="12"/>
  <c r="I4600" i="12"/>
  <c r="J4600" i="12"/>
  <c r="K4600" i="12"/>
  <c r="L4600" i="12"/>
  <c r="M4600" i="12"/>
  <c r="A4601" i="12"/>
  <c r="B4601" i="12"/>
  <c r="D4601" i="12"/>
  <c r="P4601" i="12" s="1"/>
  <c r="E4601" i="12"/>
  <c r="F4601" i="12"/>
  <c r="G4601" i="12"/>
  <c r="H4601" i="12"/>
  <c r="I4601" i="12"/>
  <c r="J4601" i="12"/>
  <c r="K4601" i="12"/>
  <c r="L4601" i="12"/>
  <c r="M4601" i="12"/>
  <c r="A4602" i="12"/>
  <c r="B4602" i="12"/>
  <c r="D4602" i="12"/>
  <c r="P4602" i="12" s="1"/>
  <c r="E4602" i="12"/>
  <c r="F4602" i="12"/>
  <c r="G4602" i="12"/>
  <c r="H4602" i="12"/>
  <c r="I4602" i="12"/>
  <c r="J4602" i="12"/>
  <c r="K4602" i="12"/>
  <c r="L4602" i="12"/>
  <c r="M4602" i="12"/>
  <c r="A4603" i="12"/>
  <c r="O4603" i="12" s="1"/>
  <c r="B4603" i="12"/>
  <c r="D4603" i="12"/>
  <c r="P4603" i="12" s="1"/>
  <c r="E4603" i="12"/>
  <c r="F4603" i="12"/>
  <c r="G4603" i="12"/>
  <c r="H4603" i="12"/>
  <c r="I4603" i="12"/>
  <c r="J4603" i="12"/>
  <c r="K4603" i="12"/>
  <c r="L4603" i="12"/>
  <c r="M4603" i="12"/>
  <c r="A4604" i="12"/>
  <c r="B4604" i="12"/>
  <c r="D4604" i="12"/>
  <c r="P4604" i="12" s="1"/>
  <c r="E4604" i="12"/>
  <c r="F4604" i="12"/>
  <c r="G4604" i="12"/>
  <c r="H4604" i="12"/>
  <c r="I4604" i="12"/>
  <c r="J4604" i="12"/>
  <c r="K4604" i="12"/>
  <c r="L4604" i="12"/>
  <c r="M4604" i="12"/>
  <c r="A4605" i="12"/>
  <c r="N4605" i="12" s="1"/>
  <c r="B4605" i="12"/>
  <c r="D4605" i="12"/>
  <c r="P4605" i="12" s="1"/>
  <c r="E4605" i="12"/>
  <c r="F4605" i="12"/>
  <c r="G4605" i="12"/>
  <c r="H4605" i="12"/>
  <c r="I4605" i="12"/>
  <c r="J4605" i="12"/>
  <c r="K4605" i="12"/>
  <c r="L4605" i="12"/>
  <c r="M4605" i="12"/>
  <c r="A4606" i="12"/>
  <c r="N4606" i="12" s="1"/>
  <c r="B4606" i="12"/>
  <c r="D4606" i="12"/>
  <c r="P4606" i="12" s="1"/>
  <c r="E4606" i="12"/>
  <c r="F4606" i="12"/>
  <c r="G4606" i="12"/>
  <c r="H4606" i="12"/>
  <c r="I4606" i="12"/>
  <c r="J4606" i="12"/>
  <c r="K4606" i="12"/>
  <c r="L4606" i="12"/>
  <c r="M4606" i="12"/>
  <c r="A4607" i="12"/>
  <c r="N4607" i="12" s="1"/>
  <c r="B4607" i="12"/>
  <c r="D4607" i="12"/>
  <c r="P4607" i="12" s="1"/>
  <c r="E4607" i="12"/>
  <c r="F4607" i="12"/>
  <c r="G4607" i="12"/>
  <c r="H4607" i="12"/>
  <c r="I4607" i="12"/>
  <c r="J4607" i="12"/>
  <c r="K4607" i="12"/>
  <c r="L4607" i="12"/>
  <c r="M4607" i="12"/>
  <c r="A4608" i="12"/>
  <c r="N4608" i="12" s="1"/>
  <c r="B4608" i="12"/>
  <c r="D4608" i="12"/>
  <c r="P4608" i="12" s="1"/>
  <c r="E4608" i="12"/>
  <c r="F4608" i="12"/>
  <c r="G4608" i="12"/>
  <c r="H4608" i="12"/>
  <c r="I4608" i="12"/>
  <c r="J4608" i="12"/>
  <c r="K4608" i="12"/>
  <c r="L4608" i="12"/>
  <c r="M4608" i="12"/>
  <c r="A4609" i="12"/>
  <c r="O4609" i="12" s="1"/>
  <c r="B4609" i="12"/>
  <c r="D4609" i="12"/>
  <c r="P4609" i="12" s="1"/>
  <c r="E4609" i="12"/>
  <c r="F4609" i="12"/>
  <c r="G4609" i="12"/>
  <c r="H4609" i="12"/>
  <c r="I4609" i="12"/>
  <c r="J4609" i="12"/>
  <c r="K4609" i="12"/>
  <c r="L4609" i="12"/>
  <c r="M4609" i="12"/>
  <c r="A4610" i="12"/>
  <c r="B4610" i="12"/>
  <c r="D4610" i="12"/>
  <c r="P4610" i="12" s="1"/>
  <c r="E4610" i="12"/>
  <c r="F4610" i="12"/>
  <c r="G4610" i="12"/>
  <c r="H4610" i="12"/>
  <c r="I4610" i="12"/>
  <c r="J4610" i="12"/>
  <c r="K4610" i="12"/>
  <c r="L4610" i="12"/>
  <c r="M4610" i="12"/>
  <c r="A4611" i="12"/>
  <c r="N4611" i="12" s="1"/>
  <c r="B4611" i="12"/>
  <c r="D4611" i="12"/>
  <c r="P4611" i="12" s="1"/>
  <c r="E4611" i="12"/>
  <c r="F4611" i="12"/>
  <c r="G4611" i="12"/>
  <c r="H4611" i="12"/>
  <c r="I4611" i="12"/>
  <c r="J4611" i="12"/>
  <c r="K4611" i="12"/>
  <c r="L4611" i="12"/>
  <c r="M4611" i="12"/>
  <c r="A4612" i="12"/>
  <c r="O4612" i="12" s="1"/>
  <c r="B4612" i="12"/>
  <c r="D4612" i="12"/>
  <c r="P4612" i="12" s="1"/>
  <c r="E4612" i="12"/>
  <c r="F4612" i="12"/>
  <c r="G4612" i="12"/>
  <c r="H4612" i="12"/>
  <c r="I4612" i="12"/>
  <c r="J4612" i="12"/>
  <c r="K4612" i="12"/>
  <c r="L4612" i="12"/>
  <c r="M4612" i="12"/>
  <c r="A4613" i="12"/>
  <c r="B4613" i="12"/>
  <c r="D4613" i="12"/>
  <c r="P4613" i="12" s="1"/>
  <c r="E4613" i="12"/>
  <c r="F4613" i="12"/>
  <c r="G4613" i="12"/>
  <c r="H4613" i="12"/>
  <c r="I4613" i="12"/>
  <c r="J4613" i="12"/>
  <c r="K4613" i="12"/>
  <c r="L4613" i="12"/>
  <c r="M4613" i="12"/>
  <c r="A4614" i="12"/>
  <c r="B4614" i="12"/>
  <c r="D4614" i="12"/>
  <c r="P4614" i="12" s="1"/>
  <c r="E4614" i="12"/>
  <c r="F4614" i="12"/>
  <c r="G4614" i="12"/>
  <c r="H4614" i="12"/>
  <c r="I4614" i="12"/>
  <c r="J4614" i="12"/>
  <c r="K4614" i="12"/>
  <c r="L4614" i="12"/>
  <c r="M4614" i="12"/>
  <c r="A4615" i="12"/>
  <c r="O4615" i="12" s="1"/>
  <c r="B4615" i="12"/>
  <c r="D4615" i="12"/>
  <c r="P4615" i="12" s="1"/>
  <c r="E4615" i="12"/>
  <c r="F4615" i="12"/>
  <c r="G4615" i="12"/>
  <c r="H4615" i="12"/>
  <c r="I4615" i="12"/>
  <c r="J4615" i="12"/>
  <c r="K4615" i="12"/>
  <c r="L4615" i="12"/>
  <c r="M4615" i="12"/>
  <c r="A4616" i="12"/>
  <c r="N4616" i="12" s="1"/>
  <c r="B4616" i="12"/>
  <c r="D4616" i="12"/>
  <c r="P4616" i="12" s="1"/>
  <c r="E4616" i="12"/>
  <c r="F4616" i="12"/>
  <c r="G4616" i="12"/>
  <c r="H4616" i="12"/>
  <c r="I4616" i="12"/>
  <c r="J4616" i="12"/>
  <c r="K4616" i="12"/>
  <c r="L4616" i="12"/>
  <c r="M4616" i="12"/>
  <c r="A4617" i="12"/>
  <c r="N4617" i="12" s="1"/>
  <c r="B4617" i="12"/>
  <c r="D4617" i="12"/>
  <c r="P4617" i="12" s="1"/>
  <c r="E4617" i="12"/>
  <c r="F4617" i="12"/>
  <c r="G4617" i="12"/>
  <c r="H4617" i="12"/>
  <c r="I4617" i="12"/>
  <c r="J4617" i="12"/>
  <c r="K4617" i="12"/>
  <c r="L4617" i="12"/>
  <c r="M4617" i="12"/>
  <c r="A4618" i="12"/>
  <c r="O4618" i="12" s="1"/>
  <c r="B4618" i="12"/>
  <c r="D4618" i="12"/>
  <c r="P4618" i="12" s="1"/>
  <c r="E4618" i="12"/>
  <c r="F4618" i="12"/>
  <c r="G4618" i="12"/>
  <c r="H4618" i="12"/>
  <c r="I4618" i="12"/>
  <c r="J4618" i="12"/>
  <c r="K4618" i="12"/>
  <c r="L4618" i="12"/>
  <c r="M4618" i="12"/>
  <c r="A4619" i="12"/>
  <c r="N4619" i="12" s="1"/>
  <c r="B4619" i="12"/>
  <c r="D4619" i="12"/>
  <c r="P4619" i="12" s="1"/>
  <c r="E4619" i="12"/>
  <c r="F4619" i="12"/>
  <c r="G4619" i="12"/>
  <c r="H4619" i="12"/>
  <c r="I4619" i="12"/>
  <c r="J4619" i="12"/>
  <c r="K4619" i="12"/>
  <c r="L4619" i="12"/>
  <c r="M4619" i="12"/>
  <c r="A4620" i="12"/>
  <c r="N4620" i="12" s="1"/>
  <c r="B4620" i="12"/>
  <c r="D4620" i="12"/>
  <c r="P4620" i="12" s="1"/>
  <c r="E4620" i="12"/>
  <c r="F4620" i="12"/>
  <c r="G4620" i="12"/>
  <c r="H4620" i="12"/>
  <c r="I4620" i="12"/>
  <c r="J4620" i="12"/>
  <c r="K4620" i="12"/>
  <c r="L4620" i="12"/>
  <c r="M4620" i="12"/>
  <c r="A4621" i="12"/>
  <c r="O4621" i="12" s="1"/>
  <c r="B4621" i="12"/>
  <c r="D4621" i="12"/>
  <c r="P4621" i="12" s="1"/>
  <c r="E4621" i="12"/>
  <c r="F4621" i="12"/>
  <c r="G4621" i="12"/>
  <c r="H4621" i="12"/>
  <c r="I4621" i="12"/>
  <c r="J4621" i="12"/>
  <c r="K4621" i="12"/>
  <c r="L4621" i="12"/>
  <c r="M4621" i="12"/>
  <c r="A4622" i="12"/>
  <c r="O4622" i="12" s="1"/>
  <c r="B4622" i="12"/>
  <c r="D4622" i="12"/>
  <c r="P4622" i="12" s="1"/>
  <c r="E4622" i="12"/>
  <c r="F4622" i="12"/>
  <c r="G4622" i="12"/>
  <c r="H4622" i="12"/>
  <c r="I4622" i="12"/>
  <c r="J4622" i="12"/>
  <c r="K4622" i="12"/>
  <c r="L4622" i="12"/>
  <c r="M4622" i="12"/>
  <c r="A4623" i="12"/>
  <c r="O4623" i="12" s="1"/>
  <c r="B4623" i="12"/>
  <c r="D4623" i="12"/>
  <c r="P4623" i="12" s="1"/>
  <c r="E4623" i="12"/>
  <c r="F4623" i="12"/>
  <c r="G4623" i="12"/>
  <c r="H4623" i="12"/>
  <c r="I4623" i="12"/>
  <c r="J4623" i="12"/>
  <c r="K4623" i="12"/>
  <c r="L4623" i="12"/>
  <c r="M4623" i="12"/>
  <c r="A4624" i="12"/>
  <c r="N4624" i="12" s="1"/>
  <c r="B4624" i="12"/>
  <c r="D4624" i="12"/>
  <c r="P4624" i="12" s="1"/>
  <c r="E4624" i="12"/>
  <c r="F4624" i="12"/>
  <c r="G4624" i="12"/>
  <c r="H4624" i="12"/>
  <c r="I4624" i="12"/>
  <c r="J4624" i="12"/>
  <c r="K4624" i="12"/>
  <c r="L4624" i="12"/>
  <c r="M4624" i="12"/>
  <c r="A4625" i="12"/>
  <c r="B4625" i="12"/>
  <c r="D4625" i="12"/>
  <c r="P4625" i="12" s="1"/>
  <c r="E4625" i="12"/>
  <c r="F4625" i="12"/>
  <c r="G4625" i="12"/>
  <c r="H4625" i="12"/>
  <c r="I4625" i="12"/>
  <c r="J4625" i="12"/>
  <c r="K4625" i="12"/>
  <c r="L4625" i="12"/>
  <c r="M4625" i="12"/>
  <c r="A4626" i="12"/>
  <c r="O4626" i="12" s="1"/>
  <c r="B4626" i="12"/>
  <c r="D4626" i="12"/>
  <c r="P4626" i="12" s="1"/>
  <c r="E4626" i="12"/>
  <c r="F4626" i="12"/>
  <c r="G4626" i="12"/>
  <c r="H4626" i="12"/>
  <c r="I4626" i="12"/>
  <c r="J4626" i="12"/>
  <c r="K4626" i="12"/>
  <c r="L4626" i="12"/>
  <c r="M4626" i="12"/>
  <c r="A4627" i="12"/>
  <c r="N4627" i="12" s="1"/>
  <c r="B4627" i="12"/>
  <c r="D4627" i="12"/>
  <c r="P4627" i="12" s="1"/>
  <c r="E4627" i="12"/>
  <c r="F4627" i="12"/>
  <c r="G4627" i="12"/>
  <c r="H4627" i="12"/>
  <c r="I4627" i="12"/>
  <c r="J4627" i="12"/>
  <c r="K4627" i="12"/>
  <c r="L4627" i="12"/>
  <c r="M4627" i="12"/>
  <c r="A4628" i="12"/>
  <c r="B4628" i="12"/>
  <c r="D4628" i="12"/>
  <c r="P4628" i="12" s="1"/>
  <c r="E4628" i="12"/>
  <c r="F4628" i="12"/>
  <c r="G4628" i="12"/>
  <c r="H4628" i="12"/>
  <c r="I4628" i="12"/>
  <c r="J4628" i="12"/>
  <c r="K4628" i="12"/>
  <c r="L4628" i="12"/>
  <c r="M4628" i="12"/>
  <c r="A4629" i="12"/>
  <c r="N4629" i="12" s="1"/>
  <c r="B4629" i="12"/>
  <c r="D4629" i="12"/>
  <c r="P4629" i="12" s="1"/>
  <c r="E4629" i="12"/>
  <c r="F4629" i="12"/>
  <c r="G4629" i="12"/>
  <c r="H4629" i="12"/>
  <c r="I4629" i="12"/>
  <c r="J4629" i="12"/>
  <c r="K4629" i="12"/>
  <c r="L4629" i="12"/>
  <c r="M4629" i="12"/>
  <c r="A4630" i="12"/>
  <c r="B4630" i="12"/>
  <c r="D4630" i="12"/>
  <c r="P4630" i="12" s="1"/>
  <c r="E4630" i="12"/>
  <c r="F4630" i="12"/>
  <c r="G4630" i="12"/>
  <c r="H4630" i="12"/>
  <c r="I4630" i="12"/>
  <c r="J4630" i="12"/>
  <c r="K4630" i="12"/>
  <c r="L4630" i="12"/>
  <c r="M4630" i="12"/>
  <c r="A4631" i="12"/>
  <c r="B4631" i="12"/>
  <c r="D4631" i="12"/>
  <c r="P4631" i="12" s="1"/>
  <c r="E4631" i="12"/>
  <c r="F4631" i="12"/>
  <c r="G4631" i="12"/>
  <c r="H4631" i="12"/>
  <c r="I4631" i="12"/>
  <c r="J4631" i="12"/>
  <c r="K4631" i="12"/>
  <c r="L4631" i="12"/>
  <c r="M4631" i="12"/>
  <c r="A4632" i="12"/>
  <c r="B4632" i="12"/>
  <c r="D4632" i="12"/>
  <c r="P4632" i="12" s="1"/>
  <c r="E4632" i="12"/>
  <c r="F4632" i="12"/>
  <c r="G4632" i="12"/>
  <c r="H4632" i="12"/>
  <c r="I4632" i="12"/>
  <c r="J4632" i="12"/>
  <c r="K4632" i="12"/>
  <c r="L4632" i="12"/>
  <c r="M4632" i="12"/>
  <c r="A4633" i="12"/>
  <c r="B4633" i="12"/>
  <c r="D4633" i="12"/>
  <c r="P4633" i="12" s="1"/>
  <c r="E4633" i="12"/>
  <c r="F4633" i="12"/>
  <c r="G4633" i="12"/>
  <c r="H4633" i="12"/>
  <c r="I4633" i="12"/>
  <c r="J4633" i="12"/>
  <c r="K4633" i="12"/>
  <c r="L4633" i="12"/>
  <c r="M4633" i="12"/>
  <c r="A4634" i="12"/>
  <c r="B4634" i="12"/>
  <c r="D4634" i="12"/>
  <c r="P4634" i="12" s="1"/>
  <c r="E4634" i="12"/>
  <c r="F4634" i="12"/>
  <c r="G4634" i="12"/>
  <c r="H4634" i="12"/>
  <c r="I4634" i="12"/>
  <c r="J4634" i="12"/>
  <c r="K4634" i="12"/>
  <c r="L4634" i="12"/>
  <c r="M4634" i="12"/>
  <c r="A4635" i="12"/>
  <c r="N4635" i="12" s="1"/>
  <c r="B4635" i="12"/>
  <c r="D4635" i="12"/>
  <c r="P4635" i="12" s="1"/>
  <c r="E4635" i="12"/>
  <c r="F4635" i="12"/>
  <c r="G4635" i="12"/>
  <c r="H4635" i="12"/>
  <c r="I4635" i="12"/>
  <c r="J4635" i="12"/>
  <c r="K4635" i="12"/>
  <c r="L4635" i="12"/>
  <c r="M4635" i="12"/>
  <c r="A4636" i="12"/>
  <c r="B4636" i="12"/>
  <c r="D4636" i="12"/>
  <c r="P4636" i="12" s="1"/>
  <c r="E4636" i="12"/>
  <c r="F4636" i="12"/>
  <c r="G4636" i="12"/>
  <c r="H4636" i="12"/>
  <c r="I4636" i="12"/>
  <c r="J4636" i="12"/>
  <c r="K4636" i="12"/>
  <c r="L4636" i="12"/>
  <c r="M4636" i="12"/>
  <c r="A4637" i="12"/>
  <c r="B4637" i="12"/>
  <c r="D4637" i="12"/>
  <c r="P4637" i="12" s="1"/>
  <c r="E4637" i="12"/>
  <c r="F4637" i="12"/>
  <c r="G4637" i="12"/>
  <c r="H4637" i="12"/>
  <c r="I4637" i="12"/>
  <c r="J4637" i="12"/>
  <c r="K4637" i="12"/>
  <c r="L4637" i="12"/>
  <c r="M4637" i="12"/>
  <c r="A4638" i="12"/>
  <c r="N4638" i="12" s="1"/>
  <c r="B4638" i="12"/>
  <c r="D4638" i="12"/>
  <c r="P4638" i="12" s="1"/>
  <c r="E4638" i="12"/>
  <c r="F4638" i="12"/>
  <c r="G4638" i="12"/>
  <c r="H4638" i="12"/>
  <c r="I4638" i="12"/>
  <c r="J4638" i="12"/>
  <c r="K4638" i="12"/>
  <c r="L4638" i="12"/>
  <c r="M4638" i="12"/>
  <c r="A4639" i="12"/>
  <c r="O4639" i="12" s="1"/>
  <c r="B4639" i="12"/>
  <c r="D4639" i="12"/>
  <c r="P4639" i="12" s="1"/>
  <c r="E4639" i="12"/>
  <c r="F4639" i="12"/>
  <c r="G4639" i="12"/>
  <c r="H4639" i="12"/>
  <c r="I4639" i="12"/>
  <c r="J4639" i="12"/>
  <c r="K4639" i="12"/>
  <c r="L4639" i="12"/>
  <c r="M4639" i="12"/>
  <c r="A4640" i="12"/>
  <c r="N4640" i="12" s="1"/>
  <c r="B4640" i="12"/>
  <c r="D4640" i="12"/>
  <c r="P4640" i="12" s="1"/>
  <c r="E4640" i="12"/>
  <c r="F4640" i="12"/>
  <c r="G4640" i="12"/>
  <c r="H4640" i="12"/>
  <c r="I4640" i="12"/>
  <c r="J4640" i="12"/>
  <c r="K4640" i="12"/>
  <c r="L4640" i="12"/>
  <c r="M4640" i="12"/>
  <c r="A4641" i="12"/>
  <c r="N4641" i="12" s="1"/>
  <c r="B4641" i="12"/>
  <c r="D4641" i="12"/>
  <c r="P4641" i="12" s="1"/>
  <c r="E4641" i="12"/>
  <c r="F4641" i="12"/>
  <c r="G4641" i="12"/>
  <c r="H4641" i="12"/>
  <c r="I4641" i="12"/>
  <c r="J4641" i="12"/>
  <c r="K4641" i="12"/>
  <c r="L4641" i="12"/>
  <c r="M4641" i="12"/>
  <c r="A4642" i="12"/>
  <c r="N4642" i="12" s="1"/>
  <c r="B4642" i="12"/>
  <c r="D4642" i="12"/>
  <c r="P4642" i="12" s="1"/>
  <c r="E4642" i="12"/>
  <c r="F4642" i="12"/>
  <c r="G4642" i="12"/>
  <c r="H4642" i="12"/>
  <c r="I4642" i="12"/>
  <c r="J4642" i="12"/>
  <c r="K4642" i="12"/>
  <c r="L4642" i="12"/>
  <c r="M4642" i="12"/>
  <c r="A4643" i="12"/>
  <c r="B4643" i="12"/>
  <c r="D4643" i="12"/>
  <c r="P4643" i="12" s="1"/>
  <c r="E4643" i="12"/>
  <c r="F4643" i="12"/>
  <c r="G4643" i="12"/>
  <c r="H4643" i="12"/>
  <c r="I4643" i="12"/>
  <c r="J4643" i="12"/>
  <c r="K4643" i="12"/>
  <c r="L4643" i="12"/>
  <c r="M4643" i="12"/>
  <c r="A4644" i="12"/>
  <c r="N4644" i="12" s="1"/>
  <c r="B4644" i="12"/>
  <c r="D4644" i="12"/>
  <c r="P4644" i="12" s="1"/>
  <c r="E4644" i="12"/>
  <c r="F4644" i="12"/>
  <c r="G4644" i="12"/>
  <c r="H4644" i="12"/>
  <c r="I4644" i="12"/>
  <c r="J4644" i="12"/>
  <c r="K4644" i="12"/>
  <c r="L4644" i="12"/>
  <c r="M4644" i="12"/>
  <c r="A4645" i="12"/>
  <c r="N4645" i="12" s="1"/>
  <c r="B4645" i="12"/>
  <c r="D4645" i="12"/>
  <c r="P4645" i="12" s="1"/>
  <c r="E4645" i="12"/>
  <c r="F4645" i="12"/>
  <c r="G4645" i="12"/>
  <c r="H4645" i="12"/>
  <c r="I4645" i="12"/>
  <c r="J4645" i="12"/>
  <c r="K4645" i="12"/>
  <c r="L4645" i="12"/>
  <c r="M4645" i="12"/>
  <c r="A4646" i="12"/>
  <c r="O4646" i="12" s="1"/>
  <c r="B4646" i="12"/>
  <c r="D4646" i="12"/>
  <c r="P4646" i="12" s="1"/>
  <c r="E4646" i="12"/>
  <c r="F4646" i="12"/>
  <c r="G4646" i="12"/>
  <c r="H4646" i="12"/>
  <c r="I4646" i="12"/>
  <c r="J4646" i="12"/>
  <c r="K4646" i="12"/>
  <c r="L4646" i="12"/>
  <c r="M4646" i="12"/>
  <c r="A4647" i="12"/>
  <c r="N4647" i="12" s="1"/>
  <c r="B4647" i="12"/>
  <c r="D4647" i="12"/>
  <c r="P4647" i="12" s="1"/>
  <c r="E4647" i="12"/>
  <c r="F4647" i="12"/>
  <c r="G4647" i="12"/>
  <c r="H4647" i="12"/>
  <c r="I4647" i="12"/>
  <c r="J4647" i="12"/>
  <c r="K4647" i="12"/>
  <c r="L4647" i="12"/>
  <c r="M4647" i="12"/>
  <c r="A4648" i="12"/>
  <c r="B4648" i="12"/>
  <c r="D4648" i="12"/>
  <c r="P4648" i="12" s="1"/>
  <c r="E4648" i="12"/>
  <c r="F4648" i="12"/>
  <c r="G4648" i="12"/>
  <c r="H4648" i="12"/>
  <c r="I4648" i="12"/>
  <c r="J4648" i="12"/>
  <c r="K4648" i="12"/>
  <c r="L4648" i="12"/>
  <c r="M4648" i="12"/>
  <c r="A4649" i="12"/>
  <c r="O4649" i="12" s="1"/>
  <c r="B4649" i="12"/>
  <c r="D4649" i="12"/>
  <c r="P4649" i="12" s="1"/>
  <c r="E4649" i="12"/>
  <c r="F4649" i="12"/>
  <c r="G4649" i="12"/>
  <c r="H4649" i="12"/>
  <c r="I4649" i="12"/>
  <c r="J4649" i="12"/>
  <c r="K4649" i="12"/>
  <c r="L4649" i="12"/>
  <c r="M4649" i="12"/>
  <c r="A4650" i="12"/>
  <c r="O4650" i="12" s="1"/>
  <c r="B4650" i="12"/>
  <c r="D4650" i="12"/>
  <c r="P4650" i="12" s="1"/>
  <c r="E4650" i="12"/>
  <c r="F4650" i="12"/>
  <c r="G4650" i="12"/>
  <c r="H4650" i="12"/>
  <c r="I4650" i="12"/>
  <c r="J4650" i="12"/>
  <c r="K4650" i="12"/>
  <c r="L4650" i="12"/>
  <c r="M4650" i="12"/>
  <c r="A4651" i="12"/>
  <c r="N4651" i="12" s="1"/>
  <c r="B4651" i="12"/>
  <c r="D4651" i="12"/>
  <c r="P4651" i="12" s="1"/>
  <c r="E4651" i="12"/>
  <c r="F4651" i="12"/>
  <c r="G4651" i="12"/>
  <c r="H4651" i="12"/>
  <c r="I4651" i="12"/>
  <c r="J4651" i="12"/>
  <c r="K4651" i="12"/>
  <c r="L4651" i="12"/>
  <c r="M4651" i="12"/>
  <c r="A4652" i="12"/>
  <c r="N4652" i="12" s="1"/>
  <c r="B4652" i="12"/>
  <c r="D4652" i="12"/>
  <c r="P4652" i="12" s="1"/>
  <c r="E4652" i="12"/>
  <c r="F4652" i="12"/>
  <c r="G4652" i="12"/>
  <c r="H4652" i="12"/>
  <c r="I4652" i="12"/>
  <c r="J4652" i="12"/>
  <c r="K4652" i="12"/>
  <c r="L4652" i="12"/>
  <c r="M4652" i="12"/>
  <c r="A4653" i="12"/>
  <c r="B4653" i="12"/>
  <c r="D4653" i="12"/>
  <c r="P4653" i="12" s="1"/>
  <c r="E4653" i="12"/>
  <c r="F4653" i="12"/>
  <c r="G4653" i="12"/>
  <c r="H4653" i="12"/>
  <c r="I4653" i="12"/>
  <c r="J4653" i="12"/>
  <c r="K4653" i="12"/>
  <c r="L4653" i="12"/>
  <c r="M4653" i="12"/>
  <c r="A4654" i="12"/>
  <c r="N4654" i="12" s="1"/>
  <c r="B4654" i="12"/>
  <c r="D4654" i="12"/>
  <c r="P4654" i="12" s="1"/>
  <c r="E4654" i="12"/>
  <c r="F4654" i="12"/>
  <c r="G4654" i="12"/>
  <c r="H4654" i="12"/>
  <c r="I4654" i="12"/>
  <c r="J4654" i="12"/>
  <c r="K4654" i="12"/>
  <c r="L4654" i="12"/>
  <c r="M4654" i="12"/>
  <c r="A4655" i="12"/>
  <c r="N4655" i="12" s="1"/>
  <c r="B4655" i="12"/>
  <c r="D4655" i="12"/>
  <c r="P4655" i="12" s="1"/>
  <c r="E4655" i="12"/>
  <c r="F4655" i="12"/>
  <c r="G4655" i="12"/>
  <c r="H4655" i="12"/>
  <c r="I4655" i="12"/>
  <c r="J4655" i="12"/>
  <c r="K4655" i="12"/>
  <c r="L4655" i="12"/>
  <c r="M4655" i="12"/>
  <c r="A4656" i="12"/>
  <c r="O4656" i="12" s="1"/>
  <c r="B4656" i="12"/>
  <c r="D4656" i="12"/>
  <c r="P4656" i="12" s="1"/>
  <c r="E4656" i="12"/>
  <c r="F4656" i="12"/>
  <c r="G4656" i="12"/>
  <c r="H4656" i="12"/>
  <c r="I4656" i="12"/>
  <c r="J4656" i="12"/>
  <c r="K4656" i="12"/>
  <c r="L4656" i="12"/>
  <c r="M4656" i="12"/>
  <c r="A4657" i="12"/>
  <c r="O4657" i="12" s="1"/>
  <c r="B4657" i="12"/>
  <c r="D4657" i="12"/>
  <c r="P4657" i="12" s="1"/>
  <c r="E4657" i="12"/>
  <c r="F4657" i="12"/>
  <c r="G4657" i="12"/>
  <c r="H4657" i="12"/>
  <c r="I4657" i="12"/>
  <c r="J4657" i="12"/>
  <c r="K4657" i="12"/>
  <c r="L4657" i="12"/>
  <c r="M4657" i="12"/>
  <c r="A4658" i="12"/>
  <c r="N4658" i="12" s="1"/>
  <c r="B4658" i="12"/>
  <c r="D4658" i="12"/>
  <c r="P4658" i="12" s="1"/>
  <c r="E4658" i="12"/>
  <c r="F4658" i="12"/>
  <c r="G4658" i="12"/>
  <c r="H4658" i="12"/>
  <c r="I4658" i="12"/>
  <c r="J4658" i="12"/>
  <c r="K4658" i="12"/>
  <c r="L4658" i="12"/>
  <c r="M4658" i="12"/>
  <c r="A4659" i="12"/>
  <c r="O4659" i="12" s="1"/>
  <c r="B4659" i="12"/>
  <c r="D4659" i="12"/>
  <c r="P4659" i="12" s="1"/>
  <c r="E4659" i="12"/>
  <c r="F4659" i="12"/>
  <c r="G4659" i="12"/>
  <c r="H4659" i="12"/>
  <c r="I4659" i="12"/>
  <c r="J4659" i="12"/>
  <c r="K4659" i="12"/>
  <c r="L4659" i="12"/>
  <c r="M4659" i="12"/>
  <c r="A4660" i="12"/>
  <c r="B4660" i="12"/>
  <c r="D4660" i="12"/>
  <c r="P4660" i="12" s="1"/>
  <c r="E4660" i="12"/>
  <c r="F4660" i="12"/>
  <c r="G4660" i="12"/>
  <c r="H4660" i="12"/>
  <c r="I4660" i="12"/>
  <c r="J4660" i="12"/>
  <c r="K4660" i="12"/>
  <c r="L4660" i="12"/>
  <c r="M4660" i="12"/>
  <c r="A4661" i="12"/>
  <c r="B4661" i="12"/>
  <c r="D4661" i="12"/>
  <c r="P4661" i="12" s="1"/>
  <c r="E4661" i="12"/>
  <c r="F4661" i="12"/>
  <c r="G4661" i="12"/>
  <c r="H4661" i="12"/>
  <c r="I4661" i="12"/>
  <c r="J4661" i="12"/>
  <c r="K4661" i="12"/>
  <c r="L4661" i="12"/>
  <c r="M4661" i="12"/>
  <c r="A4662" i="12"/>
  <c r="B4662" i="12"/>
  <c r="D4662" i="12"/>
  <c r="P4662" i="12" s="1"/>
  <c r="E4662" i="12"/>
  <c r="F4662" i="12"/>
  <c r="G4662" i="12"/>
  <c r="H4662" i="12"/>
  <c r="I4662" i="12"/>
  <c r="J4662" i="12"/>
  <c r="K4662" i="12"/>
  <c r="L4662" i="12"/>
  <c r="M4662" i="12"/>
  <c r="A4663" i="12"/>
  <c r="N4663" i="12" s="1"/>
  <c r="B4663" i="12"/>
  <c r="D4663" i="12"/>
  <c r="P4663" i="12" s="1"/>
  <c r="E4663" i="12"/>
  <c r="F4663" i="12"/>
  <c r="G4663" i="12"/>
  <c r="H4663" i="12"/>
  <c r="I4663" i="12"/>
  <c r="J4663" i="12"/>
  <c r="K4663" i="12"/>
  <c r="L4663" i="12"/>
  <c r="M4663" i="12"/>
  <c r="A4664" i="12"/>
  <c r="O4664" i="12" s="1"/>
  <c r="B4664" i="12"/>
  <c r="D4664" i="12"/>
  <c r="P4664" i="12" s="1"/>
  <c r="E4664" i="12"/>
  <c r="F4664" i="12"/>
  <c r="G4664" i="12"/>
  <c r="H4664" i="12"/>
  <c r="I4664" i="12"/>
  <c r="J4664" i="12"/>
  <c r="K4664" i="12"/>
  <c r="L4664" i="12"/>
  <c r="M4664" i="12"/>
  <c r="A4665" i="12"/>
  <c r="N4665" i="12" s="1"/>
  <c r="B4665" i="12"/>
  <c r="D4665" i="12"/>
  <c r="P4665" i="12" s="1"/>
  <c r="E4665" i="12"/>
  <c r="F4665" i="12"/>
  <c r="G4665" i="12"/>
  <c r="H4665" i="12"/>
  <c r="I4665" i="12"/>
  <c r="J4665" i="12"/>
  <c r="K4665" i="12"/>
  <c r="L4665" i="12"/>
  <c r="M4665" i="12"/>
  <c r="A4666" i="12"/>
  <c r="O4666" i="12" s="1"/>
  <c r="B4666" i="12"/>
  <c r="D4666" i="12"/>
  <c r="P4666" i="12" s="1"/>
  <c r="E4666" i="12"/>
  <c r="F4666" i="12"/>
  <c r="G4666" i="12"/>
  <c r="H4666" i="12"/>
  <c r="I4666" i="12"/>
  <c r="J4666" i="12"/>
  <c r="K4666" i="12"/>
  <c r="L4666" i="12"/>
  <c r="M4666" i="12"/>
  <c r="A4667" i="12"/>
  <c r="B4667" i="12"/>
  <c r="D4667" i="12"/>
  <c r="P4667" i="12" s="1"/>
  <c r="E4667" i="12"/>
  <c r="F4667" i="12"/>
  <c r="G4667" i="12"/>
  <c r="H4667" i="12"/>
  <c r="I4667" i="12"/>
  <c r="J4667" i="12"/>
  <c r="K4667" i="12"/>
  <c r="L4667" i="12"/>
  <c r="M4667" i="12"/>
  <c r="A4668" i="12"/>
  <c r="N4668" i="12" s="1"/>
  <c r="B4668" i="12"/>
  <c r="D4668" i="12"/>
  <c r="P4668" i="12" s="1"/>
  <c r="E4668" i="12"/>
  <c r="F4668" i="12"/>
  <c r="G4668" i="12"/>
  <c r="H4668" i="12"/>
  <c r="I4668" i="12"/>
  <c r="J4668" i="12"/>
  <c r="K4668" i="12"/>
  <c r="L4668" i="12"/>
  <c r="M4668" i="12"/>
  <c r="A4669" i="12"/>
  <c r="N4669" i="12" s="1"/>
  <c r="B4669" i="12"/>
  <c r="D4669" i="12"/>
  <c r="P4669" i="12" s="1"/>
  <c r="E4669" i="12"/>
  <c r="F4669" i="12"/>
  <c r="G4669" i="12"/>
  <c r="H4669" i="12"/>
  <c r="I4669" i="12"/>
  <c r="J4669" i="12"/>
  <c r="K4669" i="12"/>
  <c r="L4669" i="12"/>
  <c r="M4669" i="12"/>
  <c r="A4670" i="12"/>
  <c r="B4670" i="12"/>
  <c r="D4670" i="12"/>
  <c r="P4670" i="12" s="1"/>
  <c r="E4670" i="12"/>
  <c r="F4670" i="12"/>
  <c r="G4670" i="12"/>
  <c r="H4670" i="12"/>
  <c r="I4670" i="12"/>
  <c r="J4670" i="12"/>
  <c r="K4670" i="12"/>
  <c r="L4670" i="12"/>
  <c r="M4670" i="12"/>
  <c r="A4671" i="12"/>
  <c r="N4671" i="12" s="1"/>
  <c r="B4671" i="12"/>
  <c r="D4671" i="12"/>
  <c r="P4671" i="12" s="1"/>
  <c r="E4671" i="12"/>
  <c r="F4671" i="12"/>
  <c r="G4671" i="12"/>
  <c r="H4671" i="12"/>
  <c r="I4671" i="12"/>
  <c r="J4671" i="12"/>
  <c r="K4671" i="12"/>
  <c r="L4671" i="12"/>
  <c r="M4671" i="12"/>
  <c r="A4672" i="12"/>
  <c r="B4672" i="12"/>
  <c r="D4672" i="12"/>
  <c r="P4672" i="12" s="1"/>
  <c r="E4672" i="12"/>
  <c r="F4672" i="12"/>
  <c r="G4672" i="12"/>
  <c r="H4672" i="12"/>
  <c r="I4672" i="12"/>
  <c r="J4672" i="12"/>
  <c r="K4672" i="12"/>
  <c r="L4672" i="12"/>
  <c r="M4672" i="12"/>
  <c r="A4673" i="12"/>
  <c r="N4673" i="12" s="1"/>
  <c r="B4673" i="12"/>
  <c r="D4673" i="12"/>
  <c r="P4673" i="12" s="1"/>
  <c r="E4673" i="12"/>
  <c r="F4673" i="12"/>
  <c r="G4673" i="12"/>
  <c r="H4673" i="12"/>
  <c r="I4673" i="12"/>
  <c r="J4673" i="12"/>
  <c r="K4673" i="12"/>
  <c r="L4673" i="12"/>
  <c r="M4673" i="12"/>
  <c r="A4674" i="12"/>
  <c r="N4674" i="12" s="1"/>
  <c r="B4674" i="12"/>
  <c r="D4674" i="12"/>
  <c r="P4674" i="12" s="1"/>
  <c r="E4674" i="12"/>
  <c r="F4674" i="12"/>
  <c r="G4674" i="12"/>
  <c r="H4674" i="12"/>
  <c r="I4674" i="12"/>
  <c r="J4674" i="12"/>
  <c r="K4674" i="12"/>
  <c r="L4674" i="12"/>
  <c r="M4674" i="12"/>
  <c r="A4675" i="12"/>
  <c r="O4675" i="12" s="1"/>
  <c r="B4675" i="12"/>
  <c r="D4675" i="12"/>
  <c r="P4675" i="12" s="1"/>
  <c r="E4675" i="12"/>
  <c r="F4675" i="12"/>
  <c r="G4675" i="12"/>
  <c r="H4675" i="12"/>
  <c r="I4675" i="12"/>
  <c r="J4675" i="12"/>
  <c r="K4675" i="12"/>
  <c r="L4675" i="12"/>
  <c r="M4675" i="12"/>
  <c r="A4676" i="12"/>
  <c r="O4676" i="12" s="1"/>
  <c r="B4676" i="12"/>
  <c r="D4676" i="12"/>
  <c r="P4676" i="12" s="1"/>
  <c r="E4676" i="12"/>
  <c r="F4676" i="12"/>
  <c r="G4676" i="12"/>
  <c r="H4676" i="12"/>
  <c r="I4676" i="12"/>
  <c r="J4676" i="12"/>
  <c r="K4676" i="12"/>
  <c r="L4676" i="12"/>
  <c r="M4676" i="12"/>
  <c r="A4677" i="12"/>
  <c r="N4677" i="12" s="1"/>
  <c r="B4677" i="12"/>
  <c r="D4677" i="12"/>
  <c r="P4677" i="12" s="1"/>
  <c r="E4677" i="12"/>
  <c r="F4677" i="12"/>
  <c r="G4677" i="12"/>
  <c r="H4677" i="12"/>
  <c r="I4677" i="12"/>
  <c r="J4677" i="12"/>
  <c r="K4677" i="12"/>
  <c r="L4677" i="12"/>
  <c r="M4677" i="12"/>
  <c r="A4678" i="12"/>
  <c r="N4678" i="12" s="1"/>
  <c r="B4678" i="12"/>
  <c r="D4678" i="12"/>
  <c r="P4678" i="12" s="1"/>
  <c r="E4678" i="12"/>
  <c r="F4678" i="12"/>
  <c r="G4678" i="12"/>
  <c r="H4678" i="12"/>
  <c r="I4678" i="12"/>
  <c r="J4678" i="12"/>
  <c r="K4678" i="12"/>
  <c r="L4678" i="12"/>
  <c r="M4678" i="12"/>
  <c r="A4679" i="12"/>
  <c r="O4679" i="12" s="1"/>
  <c r="B4679" i="12"/>
  <c r="D4679" i="12"/>
  <c r="P4679" i="12" s="1"/>
  <c r="E4679" i="12"/>
  <c r="F4679" i="12"/>
  <c r="G4679" i="12"/>
  <c r="H4679" i="12"/>
  <c r="I4679" i="12"/>
  <c r="J4679" i="12"/>
  <c r="K4679" i="12"/>
  <c r="L4679" i="12"/>
  <c r="M4679" i="12"/>
  <c r="A4680" i="12"/>
  <c r="O4680" i="12" s="1"/>
  <c r="B4680" i="12"/>
  <c r="D4680" i="12"/>
  <c r="P4680" i="12" s="1"/>
  <c r="E4680" i="12"/>
  <c r="F4680" i="12"/>
  <c r="G4680" i="12"/>
  <c r="H4680" i="12"/>
  <c r="I4680" i="12"/>
  <c r="J4680" i="12"/>
  <c r="K4680" i="12"/>
  <c r="L4680" i="12"/>
  <c r="M4680" i="12"/>
  <c r="A4681" i="12"/>
  <c r="B4681" i="12"/>
  <c r="D4681" i="12"/>
  <c r="P4681" i="12" s="1"/>
  <c r="E4681" i="12"/>
  <c r="F4681" i="12"/>
  <c r="G4681" i="12"/>
  <c r="H4681" i="12"/>
  <c r="I4681" i="12"/>
  <c r="J4681" i="12"/>
  <c r="K4681" i="12"/>
  <c r="L4681" i="12"/>
  <c r="M4681" i="12"/>
  <c r="A4682" i="12"/>
  <c r="O4682" i="12" s="1"/>
  <c r="B4682" i="12"/>
  <c r="D4682" i="12"/>
  <c r="P4682" i="12" s="1"/>
  <c r="E4682" i="12"/>
  <c r="F4682" i="12"/>
  <c r="G4682" i="12"/>
  <c r="H4682" i="12"/>
  <c r="I4682" i="12"/>
  <c r="J4682" i="12"/>
  <c r="K4682" i="12"/>
  <c r="L4682" i="12"/>
  <c r="M4682" i="12"/>
  <c r="A4683" i="12"/>
  <c r="N4683" i="12" s="1"/>
  <c r="B4683" i="12"/>
  <c r="D4683" i="12"/>
  <c r="P4683" i="12" s="1"/>
  <c r="E4683" i="12"/>
  <c r="F4683" i="12"/>
  <c r="G4683" i="12"/>
  <c r="H4683" i="12"/>
  <c r="I4683" i="12"/>
  <c r="J4683" i="12"/>
  <c r="K4683" i="12"/>
  <c r="L4683" i="12"/>
  <c r="M4683" i="12"/>
  <c r="A4684" i="12"/>
  <c r="O4684" i="12" s="1"/>
  <c r="B4684" i="12"/>
  <c r="D4684" i="12"/>
  <c r="P4684" i="12" s="1"/>
  <c r="E4684" i="12"/>
  <c r="F4684" i="12"/>
  <c r="G4684" i="12"/>
  <c r="H4684" i="12"/>
  <c r="I4684" i="12"/>
  <c r="J4684" i="12"/>
  <c r="K4684" i="12"/>
  <c r="L4684" i="12"/>
  <c r="M4684" i="12"/>
  <c r="A4685" i="12"/>
  <c r="O4685" i="12" s="1"/>
  <c r="B4685" i="12"/>
  <c r="D4685" i="12"/>
  <c r="P4685" i="12" s="1"/>
  <c r="E4685" i="12"/>
  <c r="F4685" i="12"/>
  <c r="G4685" i="12"/>
  <c r="H4685" i="12"/>
  <c r="I4685" i="12"/>
  <c r="J4685" i="12"/>
  <c r="K4685" i="12"/>
  <c r="L4685" i="12"/>
  <c r="M4685" i="12"/>
  <c r="A4686" i="12"/>
  <c r="N4686" i="12" s="1"/>
  <c r="B4686" i="12"/>
  <c r="D4686" i="12"/>
  <c r="P4686" i="12" s="1"/>
  <c r="E4686" i="12"/>
  <c r="F4686" i="12"/>
  <c r="G4686" i="12"/>
  <c r="H4686" i="12"/>
  <c r="I4686" i="12"/>
  <c r="J4686" i="12"/>
  <c r="K4686" i="12"/>
  <c r="L4686" i="12"/>
  <c r="M4686" i="12"/>
  <c r="A4687" i="12"/>
  <c r="B4687" i="12"/>
  <c r="D4687" i="12"/>
  <c r="P4687" i="12" s="1"/>
  <c r="E4687" i="12"/>
  <c r="F4687" i="12"/>
  <c r="G4687" i="12"/>
  <c r="H4687" i="12"/>
  <c r="I4687" i="12"/>
  <c r="J4687" i="12"/>
  <c r="K4687" i="12"/>
  <c r="L4687" i="12"/>
  <c r="M4687" i="12"/>
  <c r="A4688" i="12"/>
  <c r="N4688" i="12" s="1"/>
  <c r="B4688" i="12"/>
  <c r="D4688" i="12"/>
  <c r="P4688" i="12" s="1"/>
  <c r="E4688" i="12"/>
  <c r="F4688" i="12"/>
  <c r="G4688" i="12"/>
  <c r="H4688" i="12"/>
  <c r="I4688" i="12"/>
  <c r="J4688" i="12"/>
  <c r="K4688" i="12"/>
  <c r="L4688" i="12"/>
  <c r="M4688" i="12"/>
  <c r="A4689" i="12"/>
  <c r="B4689" i="12"/>
  <c r="D4689" i="12"/>
  <c r="P4689" i="12" s="1"/>
  <c r="E4689" i="12"/>
  <c r="F4689" i="12"/>
  <c r="G4689" i="12"/>
  <c r="H4689" i="12"/>
  <c r="I4689" i="12"/>
  <c r="J4689" i="12"/>
  <c r="K4689" i="12"/>
  <c r="L4689" i="12"/>
  <c r="M4689" i="12"/>
  <c r="A4690" i="12"/>
  <c r="B4690" i="12"/>
  <c r="D4690" i="12"/>
  <c r="P4690" i="12" s="1"/>
  <c r="E4690" i="12"/>
  <c r="F4690" i="12"/>
  <c r="G4690" i="12"/>
  <c r="H4690" i="12"/>
  <c r="I4690" i="12"/>
  <c r="J4690" i="12"/>
  <c r="K4690" i="12"/>
  <c r="L4690" i="12"/>
  <c r="M4690" i="12"/>
  <c r="A4691" i="12"/>
  <c r="O4691" i="12" s="1"/>
  <c r="B4691" i="12"/>
  <c r="D4691" i="12"/>
  <c r="P4691" i="12" s="1"/>
  <c r="E4691" i="12"/>
  <c r="F4691" i="12"/>
  <c r="G4691" i="12"/>
  <c r="H4691" i="12"/>
  <c r="I4691" i="12"/>
  <c r="J4691" i="12"/>
  <c r="K4691" i="12"/>
  <c r="L4691" i="12"/>
  <c r="M4691" i="12"/>
  <c r="A4692" i="12"/>
  <c r="B4692" i="12"/>
  <c r="D4692" i="12"/>
  <c r="P4692" i="12" s="1"/>
  <c r="E4692" i="12"/>
  <c r="F4692" i="12"/>
  <c r="G4692" i="12"/>
  <c r="H4692" i="12"/>
  <c r="I4692" i="12"/>
  <c r="J4692" i="12"/>
  <c r="K4692" i="12"/>
  <c r="L4692" i="12"/>
  <c r="M4692" i="12"/>
  <c r="A4693" i="12"/>
  <c r="B4693" i="12"/>
  <c r="D4693" i="12"/>
  <c r="P4693" i="12" s="1"/>
  <c r="E4693" i="12"/>
  <c r="F4693" i="12"/>
  <c r="G4693" i="12"/>
  <c r="H4693" i="12"/>
  <c r="I4693" i="12"/>
  <c r="J4693" i="12"/>
  <c r="K4693" i="12"/>
  <c r="L4693" i="12"/>
  <c r="M4693" i="12"/>
  <c r="A4694" i="12"/>
  <c r="N4694" i="12" s="1"/>
  <c r="B4694" i="12"/>
  <c r="D4694" i="12"/>
  <c r="P4694" i="12" s="1"/>
  <c r="E4694" i="12"/>
  <c r="F4694" i="12"/>
  <c r="G4694" i="12"/>
  <c r="H4694" i="12"/>
  <c r="I4694" i="12"/>
  <c r="J4694" i="12"/>
  <c r="K4694" i="12"/>
  <c r="L4694" i="12"/>
  <c r="M4694" i="12"/>
  <c r="A4695" i="12"/>
  <c r="N4695" i="12" s="1"/>
  <c r="B4695" i="12"/>
  <c r="D4695" i="12"/>
  <c r="P4695" i="12" s="1"/>
  <c r="E4695" i="12"/>
  <c r="F4695" i="12"/>
  <c r="G4695" i="12"/>
  <c r="H4695" i="12"/>
  <c r="I4695" i="12"/>
  <c r="J4695" i="12"/>
  <c r="K4695" i="12"/>
  <c r="L4695" i="12"/>
  <c r="M4695" i="12"/>
  <c r="A4696" i="12"/>
  <c r="N4696" i="12" s="1"/>
  <c r="B4696" i="12"/>
  <c r="D4696" i="12"/>
  <c r="P4696" i="12" s="1"/>
  <c r="E4696" i="12"/>
  <c r="F4696" i="12"/>
  <c r="G4696" i="12"/>
  <c r="H4696" i="12"/>
  <c r="I4696" i="12"/>
  <c r="J4696" i="12"/>
  <c r="K4696" i="12"/>
  <c r="L4696" i="12"/>
  <c r="M4696" i="12"/>
  <c r="A4697" i="12"/>
  <c r="N4697" i="12" s="1"/>
  <c r="B4697" i="12"/>
  <c r="D4697" i="12"/>
  <c r="P4697" i="12" s="1"/>
  <c r="E4697" i="12"/>
  <c r="F4697" i="12"/>
  <c r="G4697" i="12"/>
  <c r="H4697" i="12"/>
  <c r="I4697" i="12"/>
  <c r="J4697" i="12"/>
  <c r="K4697" i="12"/>
  <c r="L4697" i="12"/>
  <c r="M4697" i="12"/>
  <c r="A4698" i="12"/>
  <c r="B4698" i="12"/>
  <c r="D4698" i="12"/>
  <c r="P4698" i="12" s="1"/>
  <c r="E4698" i="12"/>
  <c r="F4698" i="12"/>
  <c r="G4698" i="12"/>
  <c r="H4698" i="12"/>
  <c r="I4698" i="12"/>
  <c r="J4698" i="12"/>
  <c r="K4698" i="12"/>
  <c r="L4698" i="12"/>
  <c r="M4698" i="12"/>
  <c r="A4699" i="12"/>
  <c r="N4699" i="12" s="1"/>
  <c r="B4699" i="12"/>
  <c r="D4699" i="12"/>
  <c r="P4699" i="12" s="1"/>
  <c r="E4699" i="12"/>
  <c r="F4699" i="12"/>
  <c r="G4699" i="12"/>
  <c r="H4699" i="12"/>
  <c r="I4699" i="12"/>
  <c r="J4699" i="12"/>
  <c r="K4699" i="12"/>
  <c r="L4699" i="12"/>
  <c r="M4699" i="12"/>
  <c r="A4700" i="12"/>
  <c r="O4700" i="12" s="1"/>
  <c r="B4700" i="12"/>
  <c r="D4700" i="12"/>
  <c r="P4700" i="12" s="1"/>
  <c r="E4700" i="12"/>
  <c r="F4700" i="12"/>
  <c r="G4700" i="12"/>
  <c r="H4700" i="12"/>
  <c r="I4700" i="12"/>
  <c r="J4700" i="12"/>
  <c r="K4700" i="12"/>
  <c r="L4700" i="12"/>
  <c r="M4700" i="12"/>
  <c r="A4701" i="12"/>
  <c r="O4701" i="12" s="1"/>
  <c r="B4701" i="12"/>
  <c r="D4701" i="12"/>
  <c r="P4701" i="12" s="1"/>
  <c r="E4701" i="12"/>
  <c r="F4701" i="12"/>
  <c r="G4701" i="12"/>
  <c r="H4701" i="12"/>
  <c r="I4701" i="12"/>
  <c r="J4701" i="12"/>
  <c r="K4701" i="12"/>
  <c r="L4701" i="12"/>
  <c r="M4701" i="12"/>
  <c r="A4702" i="12"/>
  <c r="N4702" i="12" s="1"/>
  <c r="B4702" i="12"/>
  <c r="D4702" i="12"/>
  <c r="P4702" i="12" s="1"/>
  <c r="E4702" i="12"/>
  <c r="F4702" i="12"/>
  <c r="G4702" i="12"/>
  <c r="H4702" i="12"/>
  <c r="I4702" i="12"/>
  <c r="J4702" i="12"/>
  <c r="K4702" i="12"/>
  <c r="L4702" i="12"/>
  <c r="M4702" i="12"/>
  <c r="A4703" i="12"/>
  <c r="B4703" i="12"/>
  <c r="D4703" i="12"/>
  <c r="P4703" i="12" s="1"/>
  <c r="E4703" i="12"/>
  <c r="F4703" i="12"/>
  <c r="G4703" i="12"/>
  <c r="H4703" i="12"/>
  <c r="I4703" i="12"/>
  <c r="J4703" i="12"/>
  <c r="K4703" i="12"/>
  <c r="L4703" i="12"/>
  <c r="M4703" i="12"/>
  <c r="A4704" i="12"/>
  <c r="N4704" i="12" s="1"/>
  <c r="B4704" i="12"/>
  <c r="D4704" i="12"/>
  <c r="P4704" i="12" s="1"/>
  <c r="E4704" i="12"/>
  <c r="F4704" i="12"/>
  <c r="G4704" i="12"/>
  <c r="H4704" i="12"/>
  <c r="I4704" i="12"/>
  <c r="J4704" i="12"/>
  <c r="K4704" i="12"/>
  <c r="L4704" i="12"/>
  <c r="M4704" i="12"/>
  <c r="A4705" i="12"/>
  <c r="N4705" i="12" s="1"/>
  <c r="B4705" i="12"/>
  <c r="D4705" i="12"/>
  <c r="P4705" i="12" s="1"/>
  <c r="E4705" i="12"/>
  <c r="F4705" i="12"/>
  <c r="G4705" i="12"/>
  <c r="H4705" i="12"/>
  <c r="I4705" i="12"/>
  <c r="J4705" i="12"/>
  <c r="K4705" i="12"/>
  <c r="L4705" i="12"/>
  <c r="M4705" i="12"/>
  <c r="A4706" i="12"/>
  <c r="O4706" i="12" s="1"/>
  <c r="B4706" i="12"/>
  <c r="D4706" i="12"/>
  <c r="P4706" i="12" s="1"/>
  <c r="E4706" i="12"/>
  <c r="F4706" i="12"/>
  <c r="G4706" i="12"/>
  <c r="H4706" i="12"/>
  <c r="I4706" i="12"/>
  <c r="J4706" i="12"/>
  <c r="K4706" i="12"/>
  <c r="L4706" i="12"/>
  <c r="M4706" i="12"/>
  <c r="A4707" i="12"/>
  <c r="N4707" i="12" s="1"/>
  <c r="B4707" i="12"/>
  <c r="D4707" i="12"/>
  <c r="P4707" i="12" s="1"/>
  <c r="E4707" i="12"/>
  <c r="F4707" i="12"/>
  <c r="G4707" i="12"/>
  <c r="H4707" i="12"/>
  <c r="I4707" i="12"/>
  <c r="J4707" i="12"/>
  <c r="K4707" i="12"/>
  <c r="L4707" i="12"/>
  <c r="M4707" i="12"/>
  <c r="A4708" i="12"/>
  <c r="B4708" i="12"/>
  <c r="D4708" i="12"/>
  <c r="P4708" i="12" s="1"/>
  <c r="E4708" i="12"/>
  <c r="F4708" i="12"/>
  <c r="G4708" i="12"/>
  <c r="H4708" i="12"/>
  <c r="I4708" i="12"/>
  <c r="J4708" i="12"/>
  <c r="K4708" i="12"/>
  <c r="L4708" i="12"/>
  <c r="M4708" i="12"/>
  <c r="A4709" i="12"/>
  <c r="N4709" i="12" s="1"/>
  <c r="B4709" i="12"/>
  <c r="D4709" i="12"/>
  <c r="P4709" i="12" s="1"/>
  <c r="E4709" i="12"/>
  <c r="F4709" i="12"/>
  <c r="G4709" i="12"/>
  <c r="H4709" i="12"/>
  <c r="I4709" i="12"/>
  <c r="J4709" i="12"/>
  <c r="K4709" i="12"/>
  <c r="L4709" i="12"/>
  <c r="M4709" i="12"/>
  <c r="A4710" i="12"/>
  <c r="O4710" i="12" s="1"/>
  <c r="B4710" i="12"/>
  <c r="D4710" i="12"/>
  <c r="P4710" i="12" s="1"/>
  <c r="E4710" i="12"/>
  <c r="F4710" i="12"/>
  <c r="G4710" i="12"/>
  <c r="H4710" i="12"/>
  <c r="I4710" i="12"/>
  <c r="J4710" i="12"/>
  <c r="K4710" i="12"/>
  <c r="L4710" i="12"/>
  <c r="M4710" i="12"/>
  <c r="A4711" i="12"/>
  <c r="N4711" i="12" s="1"/>
  <c r="B4711" i="12"/>
  <c r="D4711" i="12"/>
  <c r="P4711" i="12" s="1"/>
  <c r="E4711" i="12"/>
  <c r="F4711" i="12"/>
  <c r="G4711" i="12"/>
  <c r="H4711" i="12"/>
  <c r="I4711" i="12"/>
  <c r="J4711" i="12"/>
  <c r="K4711" i="12"/>
  <c r="L4711" i="12"/>
  <c r="M4711" i="12"/>
  <c r="A4712" i="12"/>
  <c r="N4712" i="12" s="1"/>
  <c r="B4712" i="12"/>
  <c r="D4712" i="12"/>
  <c r="P4712" i="12" s="1"/>
  <c r="E4712" i="12"/>
  <c r="F4712" i="12"/>
  <c r="G4712" i="12"/>
  <c r="H4712" i="12"/>
  <c r="I4712" i="12"/>
  <c r="J4712" i="12"/>
  <c r="K4712" i="12"/>
  <c r="L4712" i="12"/>
  <c r="M4712" i="12"/>
  <c r="A4713" i="12"/>
  <c r="O4713" i="12" s="1"/>
  <c r="B4713" i="12"/>
  <c r="D4713" i="12"/>
  <c r="P4713" i="12" s="1"/>
  <c r="E4713" i="12"/>
  <c r="F4713" i="12"/>
  <c r="G4713" i="12"/>
  <c r="H4713" i="12"/>
  <c r="I4713" i="12"/>
  <c r="J4713" i="12"/>
  <c r="K4713" i="12"/>
  <c r="L4713" i="12"/>
  <c r="M4713" i="12"/>
  <c r="A4714" i="12"/>
  <c r="B4714" i="12"/>
  <c r="D4714" i="12"/>
  <c r="P4714" i="12" s="1"/>
  <c r="E4714" i="12"/>
  <c r="F4714" i="12"/>
  <c r="G4714" i="12"/>
  <c r="H4714" i="12"/>
  <c r="I4714" i="12"/>
  <c r="J4714" i="12"/>
  <c r="K4714" i="12"/>
  <c r="L4714" i="12"/>
  <c r="M4714" i="12"/>
  <c r="A4715" i="12"/>
  <c r="B4715" i="12"/>
  <c r="D4715" i="12"/>
  <c r="P4715" i="12" s="1"/>
  <c r="E4715" i="12"/>
  <c r="F4715" i="12"/>
  <c r="G4715" i="12"/>
  <c r="H4715" i="12"/>
  <c r="I4715" i="12"/>
  <c r="J4715" i="12"/>
  <c r="K4715" i="12"/>
  <c r="L4715" i="12"/>
  <c r="M4715" i="12"/>
  <c r="A4716" i="12"/>
  <c r="B4716" i="12"/>
  <c r="D4716" i="12"/>
  <c r="P4716" i="12" s="1"/>
  <c r="E4716" i="12"/>
  <c r="F4716" i="12"/>
  <c r="G4716" i="12"/>
  <c r="H4716" i="12"/>
  <c r="I4716" i="12"/>
  <c r="J4716" i="12"/>
  <c r="K4716" i="12"/>
  <c r="L4716" i="12"/>
  <c r="M4716" i="12"/>
  <c r="A4717" i="12"/>
  <c r="N4717" i="12" s="1"/>
  <c r="B4717" i="12"/>
  <c r="D4717" i="12"/>
  <c r="P4717" i="12" s="1"/>
  <c r="E4717" i="12"/>
  <c r="F4717" i="12"/>
  <c r="G4717" i="12"/>
  <c r="H4717" i="12"/>
  <c r="I4717" i="12"/>
  <c r="J4717" i="12"/>
  <c r="K4717" i="12"/>
  <c r="L4717" i="12"/>
  <c r="M4717" i="12"/>
  <c r="A4718" i="12"/>
  <c r="N4718" i="12" s="1"/>
  <c r="B4718" i="12"/>
  <c r="D4718" i="12"/>
  <c r="P4718" i="12" s="1"/>
  <c r="E4718" i="12"/>
  <c r="F4718" i="12"/>
  <c r="G4718" i="12"/>
  <c r="H4718" i="12"/>
  <c r="I4718" i="12"/>
  <c r="J4718" i="12"/>
  <c r="K4718" i="12"/>
  <c r="L4718" i="12"/>
  <c r="M4718" i="12"/>
  <c r="A4719" i="12"/>
  <c r="O4719" i="12" s="1"/>
  <c r="B4719" i="12"/>
  <c r="D4719" i="12"/>
  <c r="P4719" i="12" s="1"/>
  <c r="E4719" i="12"/>
  <c r="F4719" i="12"/>
  <c r="G4719" i="12"/>
  <c r="H4719" i="12"/>
  <c r="I4719" i="12"/>
  <c r="J4719" i="12"/>
  <c r="K4719" i="12"/>
  <c r="L4719" i="12"/>
  <c r="M4719" i="12"/>
  <c r="A4720" i="12"/>
  <c r="O4720" i="12" s="1"/>
  <c r="B4720" i="12"/>
  <c r="D4720" i="12"/>
  <c r="P4720" i="12" s="1"/>
  <c r="E4720" i="12"/>
  <c r="F4720" i="12"/>
  <c r="G4720" i="12"/>
  <c r="H4720" i="12"/>
  <c r="I4720" i="12"/>
  <c r="J4720" i="12"/>
  <c r="K4720" i="12"/>
  <c r="L4720" i="12"/>
  <c r="M4720" i="12"/>
  <c r="A4721" i="12"/>
  <c r="N4721" i="12" s="1"/>
  <c r="B4721" i="12"/>
  <c r="D4721" i="12"/>
  <c r="P4721" i="12" s="1"/>
  <c r="E4721" i="12"/>
  <c r="F4721" i="12"/>
  <c r="G4721" i="12"/>
  <c r="H4721" i="12"/>
  <c r="I4721" i="12"/>
  <c r="J4721" i="12"/>
  <c r="K4721" i="12"/>
  <c r="L4721" i="12"/>
  <c r="M4721" i="12"/>
  <c r="A4722" i="12"/>
  <c r="N4722" i="12" s="1"/>
  <c r="B4722" i="12"/>
  <c r="D4722" i="12"/>
  <c r="P4722" i="12" s="1"/>
  <c r="E4722" i="12"/>
  <c r="F4722" i="12"/>
  <c r="G4722" i="12"/>
  <c r="H4722" i="12"/>
  <c r="I4722" i="12"/>
  <c r="J4722" i="12"/>
  <c r="K4722" i="12"/>
  <c r="L4722" i="12"/>
  <c r="M4722" i="12"/>
  <c r="A4723" i="12"/>
  <c r="B4723" i="12"/>
  <c r="D4723" i="12"/>
  <c r="P4723" i="12" s="1"/>
  <c r="E4723" i="12"/>
  <c r="F4723" i="12"/>
  <c r="G4723" i="12"/>
  <c r="H4723" i="12"/>
  <c r="I4723" i="12"/>
  <c r="J4723" i="12"/>
  <c r="K4723" i="12"/>
  <c r="L4723" i="12"/>
  <c r="M4723" i="12"/>
  <c r="A4724" i="12"/>
  <c r="B4724" i="12"/>
  <c r="D4724" i="12"/>
  <c r="P4724" i="12" s="1"/>
  <c r="E4724" i="12"/>
  <c r="F4724" i="12"/>
  <c r="G4724" i="12"/>
  <c r="H4724" i="12"/>
  <c r="I4724" i="12"/>
  <c r="J4724" i="12"/>
  <c r="K4724" i="12"/>
  <c r="L4724" i="12"/>
  <c r="M4724" i="12"/>
  <c r="A4725" i="12"/>
  <c r="N4725" i="12" s="1"/>
  <c r="B4725" i="12"/>
  <c r="D4725" i="12"/>
  <c r="P4725" i="12" s="1"/>
  <c r="E4725" i="12"/>
  <c r="F4725" i="12"/>
  <c r="G4725" i="12"/>
  <c r="H4725" i="12"/>
  <c r="I4725" i="12"/>
  <c r="J4725" i="12"/>
  <c r="K4725" i="12"/>
  <c r="L4725" i="12"/>
  <c r="M4725" i="12"/>
  <c r="A4726" i="12"/>
  <c r="N4726" i="12" s="1"/>
  <c r="B4726" i="12"/>
  <c r="D4726" i="12"/>
  <c r="P4726" i="12" s="1"/>
  <c r="E4726" i="12"/>
  <c r="F4726" i="12"/>
  <c r="G4726" i="12"/>
  <c r="H4726" i="12"/>
  <c r="I4726" i="12"/>
  <c r="J4726" i="12"/>
  <c r="K4726" i="12"/>
  <c r="L4726" i="12"/>
  <c r="M4726" i="12"/>
  <c r="A4727" i="12"/>
  <c r="B4727" i="12"/>
  <c r="D4727" i="12"/>
  <c r="P4727" i="12" s="1"/>
  <c r="E4727" i="12"/>
  <c r="F4727" i="12"/>
  <c r="G4727" i="12"/>
  <c r="H4727" i="12"/>
  <c r="I4727" i="12"/>
  <c r="J4727" i="12"/>
  <c r="K4727" i="12"/>
  <c r="L4727" i="12"/>
  <c r="M4727" i="12"/>
  <c r="A4728" i="12"/>
  <c r="N4728" i="12" s="1"/>
  <c r="B4728" i="12"/>
  <c r="D4728" i="12"/>
  <c r="P4728" i="12" s="1"/>
  <c r="E4728" i="12"/>
  <c r="F4728" i="12"/>
  <c r="G4728" i="12"/>
  <c r="H4728" i="12"/>
  <c r="I4728" i="12"/>
  <c r="J4728" i="12"/>
  <c r="K4728" i="12"/>
  <c r="L4728" i="12"/>
  <c r="M4728" i="12"/>
  <c r="A4729" i="12"/>
  <c r="B4729" i="12"/>
  <c r="D4729" i="12"/>
  <c r="P4729" i="12" s="1"/>
  <c r="E4729" i="12"/>
  <c r="F4729" i="12"/>
  <c r="G4729" i="12"/>
  <c r="H4729" i="12"/>
  <c r="I4729" i="12"/>
  <c r="J4729" i="12"/>
  <c r="K4729" i="12"/>
  <c r="L4729" i="12"/>
  <c r="M4729" i="12"/>
  <c r="A4730" i="12"/>
  <c r="B4730" i="12"/>
  <c r="D4730" i="12"/>
  <c r="P4730" i="12" s="1"/>
  <c r="E4730" i="12"/>
  <c r="F4730" i="12"/>
  <c r="G4730" i="12"/>
  <c r="H4730" i="12"/>
  <c r="I4730" i="12"/>
  <c r="J4730" i="12"/>
  <c r="K4730" i="12"/>
  <c r="L4730" i="12"/>
  <c r="M4730" i="12"/>
  <c r="A4731" i="12"/>
  <c r="O4731" i="12" s="1"/>
  <c r="B4731" i="12"/>
  <c r="D4731" i="12"/>
  <c r="P4731" i="12" s="1"/>
  <c r="E4731" i="12"/>
  <c r="F4731" i="12"/>
  <c r="G4731" i="12"/>
  <c r="H4731" i="12"/>
  <c r="I4731" i="12"/>
  <c r="J4731" i="12"/>
  <c r="K4731" i="12"/>
  <c r="L4731" i="12"/>
  <c r="M4731" i="12"/>
  <c r="A4732" i="12"/>
  <c r="N4732" i="12" s="1"/>
  <c r="B4732" i="12"/>
  <c r="D4732" i="12"/>
  <c r="P4732" i="12" s="1"/>
  <c r="E4732" i="12"/>
  <c r="F4732" i="12"/>
  <c r="G4732" i="12"/>
  <c r="H4732" i="12"/>
  <c r="I4732" i="12"/>
  <c r="J4732" i="12"/>
  <c r="K4732" i="12"/>
  <c r="L4732" i="12"/>
  <c r="M4732" i="12"/>
  <c r="A4733" i="12"/>
  <c r="N4733" i="12" s="1"/>
  <c r="B4733" i="12"/>
  <c r="D4733" i="12"/>
  <c r="P4733" i="12" s="1"/>
  <c r="E4733" i="12"/>
  <c r="F4733" i="12"/>
  <c r="G4733" i="12"/>
  <c r="H4733" i="12"/>
  <c r="I4733" i="12"/>
  <c r="J4733" i="12"/>
  <c r="K4733" i="12"/>
  <c r="L4733" i="12"/>
  <c r="M4733" i="12"/>
  <c r="A4734" i="12"/>
  <c r="B4734" i="12"/>
  <c r="D4734" i="12"/>
  <c r="P4734" i="12" s="1"/>
  <c r="E4734" i="12"/>
  <c r="F4734" i="12"/>
  <c r="G4734" i="12"/>
  <c r="H4734" i="12"/>
  <c r="I4734" i="12"/>
  <c r="J4734" i="12"/>
  <c r="K4734" i="12"/>
  <c r="L4734" i="12"/>
  <c r="M4734" i="12"/>
  <c r="A4735" i="12"/>
  <c r="B4735" i="12"/>
  <c r="D4735" i="12"/>
  <c r="P4735" i="12" s="1"/>
  <c r="E4735" i="12"/>
  <c r="F4735" i="12"/>
  <c r="G4735" i="12"/>
  <c r="H4735" i="12"/>
  <c r="I4735" i="12"/>
  <c r="J4735" i="12"/>
  <c r="K4735" i="12"/>
  <c r="L4735" i="12"/>
  <c r="M4735" i="12"/>
  <c r="A4736" i="12"/>
  <c r="N4736" i="12" s="1"/>
  <c r="B4736" i="12"/>
  <c r="D4736" i="12"/>
  <c r="P4736" i="12" s="1"/>
  <c r="E4736" i="12"/>
  <c r="F4736" i="12"/>
  <c r="G4736" i="12"/>
  <c r="H4736" i="12"/>
  <c r="I4736" i="12"/>
  <c r="J4736" i="12"/>
  <c r="K4736" i="12"/>
  <c r="L4736" i="12"/>
  <c r="M4736" i="12"/>
  <c r="A4737" i="12"/>
  <c r="N4737" i="12" s="1"/>
  <c r="B4737" i="12"/>
  <c r="D4737" i="12"/>
  <c r="P4737" i="12" s="1"/>
  <c r="E4737" i="12"/>
  <c r="F4737" i="12"/>
  <c r="G4737" i="12"/>
  <c r="H4737" i="12"/>
  <c r="I4737" i="12"/>
  <c r="J4737" i="12"/>
  <c r="K4737" i="12"/>
  <c r="L4737" i="12"/>
  <c r="M4737" i="12"/>
  <c r="A4738" i="12"/>
  <c r="B4738" i="12"/>
  <c r="D4738" i="12"/>
  <c r="P4738" i="12" s="1"/>
  <c r="E4738" i="12"/>
  <c r="F4738" i="12"/>
  <c r="G4738" i="12"/>
  <c r="H4738" i="12"/>
  <c r="I4738" i="12"/>
  <c r="J4738" i="12"/>
  <c r="K4738" i="12"/>
  <c r="L4738" i="12"/>
  <c r="M4738" i="12"/>
  <c r="A4739" i="12"/>
  <c r="O4739" i="12" s="1"/>
  <c r="B4739" i="12"/>
  <c r="D4739" i="12"/>
  <c r="P4739" i="12" s="1"/>
  <c r="E4739" i="12"/>
  <c r="F4739" i="12"/>
  <c r="G4739" i="12"/>
  <c r="H4739" i="12"/>
  <c r="I4739" i="12"/>
  <c r="J4739" i="12"/>
  <c r="K4739" i="12"/>
  <c r="L4739" i="12"/>
  <c r="M4739" i="12"/>
  <c r="A4740" i="12"/>
  <c r="B4740" i="12"/>
  <c r="D4740" i="12"/>
  <c r="P4740" i="12" s="1"/>
  <c r="E4740" i="12"/>
  <c r="F4740" i="12"/>
  <c r="G4740" i="12"/>
  <c r="H4740" i="12"/>
  <c r="I4740" i="12"/>
  <c r="J4740" i="12"/>
  <c r="K4740" i="12"/>
  <c r="L4740" i="12"/>
  <c r="M4740" i="12"/>
  <c r="A4741" i="12"/>
  <c r="N4741" i="12" s="1"/>
  <c r="B4741" i="12"/>
  <c r="D4741" i="12"/>
  <c r="P4741" i="12" s="1"/>
  <c r="E4741" i="12"/>
  <c r="F4741" i="12"/>
  <c r="G4741" i="12"/>
  <c r="H4741" i="12"/>
  <c r="I4741" i="12"/>
  <c r="J4741" i="12"/>
  <c r="K4741" i="12"/>
  <c r="L4741" i="12"/>
  <c r="M4741" i="12"/>
  <c r="A4742" i="12"/>
  <c r="N4742" i="12" s="1"/>
  <c r="B4742" i="12"/>
  <c r="D4742" i="12"/>
  <c r="P4742" i="12" s="1"/>
  <c r="E4742" i="12"/>
  <c r="F4742" i="12"/>
  <c r="G4742" i="12"/>
  <c r="H4742" i="12"/>
  <c r="I4742" i="12"/>
  <c r="J4742" i="12"/>
  <c r="K4742" i="12"/>
  <c r="L4742" i="12"/>
  <c r="M4742" i="12"/>
  <c r="A4743" i="12"/>
  <c r="N4743" i="12" s="1"/>
  <c r="B4743" i="12"/>
  <c r="D4743" i="12"/>
  <c r="P4743" i="12" s="1"/>
  <c r="E4743" i="12"/>
  <c r="F4743" i="12"/>
  <c r="G4743" i="12"/>
  <c r="H4743" i="12"/>
  <c r="I4743" i="12"/>
  <c r="J4743" i="12"/>
  <c r="K4743" i="12"/>
  <c r="L4743" i="12"/>
  <c r="M4743" i="12"/>
  <c r="A4744" i="12"/>
  <c r="B4744" i="12"/>
  <c r="D4744" i="12"/>
  <c r="P4744" i="12" s="1"/>
  <c r="E4744" i="12"/>
  <c r="F4744" i="12"/>
  <c r="G4744" i="12"/>
  <c r="H4744" i="12"/>
  <c r="I4744" i="12"/>
  <c r="J4744" i="12"/>
  <c r="K4744" i="12"/>
  <c r="L4744" i="12"/>
  <c r="M4744" i="12"/>
  <c r="A4745" i="12"/>
  <c r="N4745" i="12" s="1"/>
  <c r="B4745" i="12"/>
  <c r="D4745" i="12"/>
  <c r="P4745" i="12" s="1"/>
  <c r="E4745" i="12"/>
  <c r="F4745" i="12"/>
  <c r="G4745" i="12"/>
  <c r="H4745" i="12"/>
  <c r="I4745" i="12"/>
  <c r="J4745" i="12"/>
  <c r="K4745" i="12"/>
  <c r="L4745" i="12"/>
  <c r="M4745" i="12"/>
  <c r="A4746" i="12"/>
  <c r="O4746" i="12" s="1"/>
  <c r="B4746" i="12"/>
  <c r="D4746" i="12"/>
  <c r="P4746" i="12" s="1"/>
  <c r="E4746" i="12"/>
  <c r="F4746" i="12"/>
  <c r="G4746" i="12"/>
  <c r="H4746" i="12"/>
  <c r="I4746" i="12"/>
  <c r="J4746" i="12"/>
  <c r="K4746" i="12"/>
  <c r="L4746" i="12"/>
  <c r="M4746" i="12"/>
  <c r="A4747" i="12"/>
  <c r="B4747" i="12"/>
  <c r="D4747" i="12"/>
  <c r="P4747" i="12" s="1"/>
  <c r="E4747" i="12"/>
  <c r="F4747" i="12"/>
  <c r="G4747" i="12"/>
  <c r="H4747" i="12"/>
  <c r="I4747" i="12"/>
  <c r="J4747" i="12"/>
  <c r="K4747" i="12"/>
  <c r="L4747" i="12"/>
  <c r="M4747" i="12"/>
  <c r="A4748" i="12"/>
  <c r="O4748" i="12" s="1"/>
  <c r="B4748" i="12"/>
  <c r="D4748" i="12"/>
  <c r="P4748" i="12" s="1"/>
  <c r="E4748" i="12"/>
  <c r="F4748" i="12"/>
  <c r="G4748" i="12"/>
  <c r="H4748" i="12"/>
  <c r="I4748" i="12"/>
  <c r="J4748" i="12"/>
  <c r="K4748" i="12"/>
  <c r="L4748" i="12"/>
  <c r="M4748" i="12"/>
  <c r="A4749" i="12"/>
  <c r="O4749" i="12" s="1"/>
  <c r="B4749" i="12"/>
  <c r="D4749" i="12"/>
  <c r="P4749" i="12" s="1"/>
  <c r="E4749" i="12"/>
  <c r="F4749" i="12"/>
  <c r="G4749" i="12"/>
  <c r="H4749" i="12"/>
  <c r="I4749" i="12"/>
  <c r="J4749" i="12"/>
  <c r="K4749" i="12"/>
  <c r="L4749" i="12"/>
  <c r="M4749" i="12"/>
  <c r="A4750" i="12"/>
  <c r="N4750" i="12" s="1"/>
  <c r="B4750" i="12"/>
  <c r="D4750" i="12"/>
  <c r="P4750" i="12" s="1"/>
  <c r="E4750" i="12"/>
  <c r="F4750" i="12"/>
  <c r="G4750" i="12"/>
  <c r="H4750" i="12"/>
  <c r="I4750" i="12"/>
  <c r="J4750" i="12"/>
  <c r="K4750" i="12"/>
  <c r="L4750" i="12"/>
  <c r="M4750" i="12"/>
  <c r="A4751" i="12"/>
  <c r="O4751" i="12" s="1"/>
  <c r="B4751" i="12"/>
  <c r="D4751" i="12"/>
  <c r="P4751" i="12" s="1"/>
  <c r="E4751" i="12"/>
  <c r="F4751" i="12"/>
  <c r="G4751" i="12"/>
  <c r="H4751" i="12"/>
  <c r="I4751" i="12"/>
  <c r="J4751" i="12"/>
  <c r="K4751" i="12"/>
  <c r="L4751" i="12"/>
  <c r="M4751" i="12"/>
  <c r="A4752" i="12"/>
  <c r="N4752" i="12" s="1"/>
  <c r="B4752" i="12"/>
  <c r="D4752" i="12"/>
  <c r="P4752" i="12" s="1"/>
  <c r="E4752" i="12"/>
  <c r="F4752" i="12"/>
  <c r="G4752" i="12"/>
  <c r="H4752" i="12"/>
  <c r="I4752" i="12"/>
  <c r="J4752" i="12"/>
  <c r="K4752" i="12"/>
  <c r="L4752" i="12"/>
  <c r="M4752" i="12"/>
  <c r="A4753" i="12"/>
  <c r="N4753" i="12" s="1"/>
  <c r="B4753" i="12"/>
  <c r="D4753" i="12"/>
  <c r="P4753" i="12" s="1"/>
  <c r="E4753" i="12"/>
  <c r="F4753" i="12"/>
  <c r="G4753" i="12"/>
  <c r="H4753" i="12"/>
  <c r="I4753" i="12"/>
  <c r="J4753" i="12"/>
  <c r="K4753" i="12"/>
  <c r="L4753" i="12"/>
  <c r="M4753" i="12"/>
  <c r="A4754" i="12"/>
  <c r="N4754" i="12" s="1"/>
  <c r="B4754" i="12"/>
  <c r="D4754" i="12"/>
  <c r="P4754" i="12" s="1"/>
  <c r="E4754" i="12"/>
  <c r="F4754" i="12"/>
  <c r="G4754" i="12"/>
  <c r="H4754" i="12"/>
  <c r="I4754" i="12"/>
  <c r="J4754" i="12"/>
  <c r="K4754" i="12"/>
  <c r="L4754" i="12"/>
  <c r="M4754" i="12"/>
  <c r="A4755" i="12"/>
  <c r="B4755" i="12"/>
  <c r="D4755" i="12"/>
  <c r="P4755" i="12" s="1"/>
  <c r="E4755" i="12"/>
  <c r="F4755" i="12"/>
  <c r="G4755" i="12"/>
  <c r="H4755" i="12"/>
  <c r="I4755" i="12"/>
  <c r="J4755" i="12"/>
  <c r="K4755" i="12"/>
  <c r="L4755" i="12"/>
  <c r="M4755" i="12"/>
  <c r="A4756" i="12"/>
  <c r="N4756" i="12" s="1"/>
  <c r="B4756" i="12"/>
  <c r="D4756" i="12"/>
  <c r="P4756" i="12" s="1"/>
  <c r="E4756" i="12"/>
  <c r="F4756" i="12"/>
  <c r="G4756" i="12"/>
  <c r="H4756" i="12"/>
  <c r="I4756" i="12"/>
  <c r="J4756" i="12"/>
  <c r="K4756" i="12"/>
  <c r="L4756" i="12"/>
  <c r="M4756" i="12"/>
  <c r="A4757" i="12"/>
  <c r="O4757" i="12" s="1"/>
  <c r="B4757" i="12"/>
  <c r="D4757" i="12"/>
  <c r="P4757" i="12" s="1"/>
  <c r="E4757" i="12"/>
  <c r="F4757" i="12"/>
  <c r="G4757" i="12"/>
  <c r="H4757" i="12"/>
  <c r="I4757" i="12"/>
  <c r="J4757" i="12"/>
  <c r="K4757" i="12"/>
  <c r="L4757" i="12"/>
  <c r="M4757" i="12"/>
  <c r="A4758" i="12"/>
  <c r="O4758" i="12" s="1"/>
  <c r="B4758" i="12"/>
  <c r="D4758" i="12"/>
  <c r="P4758" i="12" s="1"/>
  <c r="E4758" i="12"/>
  <c r="F4758" i="12"/>
  <c r="G4758" i="12"/>
  <c r="H4758" i="12"/>
  <c r="I4758" i="12"/>
  <c r="J4758" i="12"/>
  <c r="K4758" i="12"/>
  <c r="L4758" i="12"/>
  <c r="M4758" i="12"/>
  <c r="A4759" i="12"/>
  <c r="B4759" i="12"/>
  <c r="D4759" i="12"/>
  <c r="P4759" i="12" s="1"/>
  <c r="E4759" i="12"/>
  <c r="F4759" i="12"/>
  <c r="G4759" i="12"/>
  <c r="H4759" i="12"/>
  <c r="I4759" i="12"/>
  <c r="J4759" i="12"/>
  <c r="K4759" i="12"/>
  <c r="L4759" i="12"/>
  <c r="M4759" i="12"/>
  <c r="A4760" i="12"/>
  <c r="N4760" i="12" s="1"/>
  <c r="B4760" i="12"/>
  <c r="D4760" i="12"/>
  <c r="P4760" i="12" s="1"/>
  <c r="E4760" i="12"/>
  <c r="F4760" i="12"/>
  <c r="G4760" i="12"/>
  <c r="H4760" i="12"/>
  <c r="I4760" i="12"/>
  <c r="J4760" i="12"/>
  <c r="K4760" i="12"/>
  <c r="L4760" i="12"/>
  <c r="M4760" i="12"/>
  <c r="A4761" i="12"/>
  <c r="B4761" i="12"/>
  <c r="D4761" i="12"/>
  <c r="P4761" i="12" s="1"/>
  <c r="E4761" i="12"/>
  <c r="F4761" i="12"/>
  <c r="G4761" i="12"/>
  <c r="H4761" i="12"/>
  <c r="I4761" i="12"/>
  <c r="J4761" i="12"/>
  <c r="K4761" i="12"/>
  <c r="L4761" i="12"/>
  <c r="M4761" i="12"/>
  <c r="A4762" i="12"/>
  <c r="N4762" i="12" s="1"/>
  <c r="B4762" i="12"/>
  <c r="D4762" i="12"/>
  <c r="P4762" i="12" s="1"/>
  <c r="E4762" i="12"/>
  <c r="F4762" i="12"/>
  <c r="G4762" i="12"/>
  <c r="H4762" i="12"/>
  <c r="I4762" i="12"/>
  <c r="J4762" i="12"/>
  <c r="K4762" i="12"/>
  <c r="L4762" i="12"/>
  <c r="M4762" i="12"/>
  <c r="A4763" i="12"/>
  <c r="B4763" i="12"/>
  <c r="D4763" i="12"/>
  <c r="P4763" i="12" s="1"/>
  <c r="E4763" i="12"/>
  <c r="F4763" i="12"/>
  <c r="G4763" i="12"/>
  <c r="H4763" i="12"/>
  <c r="I4763" i="12"/>
  <c r="J4763" i="12"/>
  <c r="K4763" i="12"/>
  <c r="L4763" i="12"/>
  <c r="M4763" i="12"/>
  <c r="A4764" i="12"/>
  <c r="O4764" i="12" s="1"/>
  <c r="B4764" i="12"/>
  <c r="D4764" i="12"/>
  <c r="P4764" i="12" s="1"/>
  <c r="E4764" i="12"/>
  <c r="F4764" i="12"/>
  <c r="G4764" i="12"/>
  <c r="H4764" i="12"/>
  <c r="I4764" i="12"/>
  <c r="J4764" i="12"/>
  <c r="K4764" i="12"/>
  <c r="L4764" i="12"/>
  <c r="M4764" i="12"/>
  <c r="A4765" i="12"/>
  <c r="B4765" i="12"/>
  <c r="D4765" i="12"/>
  <c r="P4765" i="12" s="1"/>
  <c r="E4765" i="12"/>
  <c r="F4765" i="12"/>
  <c r="G4765" i="12"/>
  <c r="H4765" i="12"/>
  <c r="I4765" i="12"/>
  <c r="J4765" i="12"/>
  <c r="K4765" i="12"/>
  <c r="L4765" i="12"/>
  <c r="M4765" i="12"/>
  <c r="A4766" i="12"/>
  <c r="B4766" i="12"/>
  <c r="D4766" i="12"/>
  <c r="P4766" i="12" s="1"/>
  <c r="E4766" i="12"/>
  <c r="F4766" i="12"/>
  <c r="G4766" i="12"/>
  <c r="H4766" i="12"/>
  <c r="I4766" i="12"/>
  <c r="J4766" i="12"/>
  <c r="K4766" i="12"/>
  <c r="L4766" i="12"/>
  <c r="M4766" i="12"/>
  <c r="A4767" i="12"/>
  <c r="O4767" i="12" s="1"/>
  <c r="B4767" i="12"/>
  <c r="D4767" i="12"/>
  <c r="P4767" i="12" s="1"/>
  <c r="E4767" i="12"/>
  <c r="F4767" i="12"/>
  <c r="G4767" i="12"/>
  <c r="H4767" i="12"/>
  <c r="I4767" i="12"/>
  <c r="J4767" i="12"/>
  <c r="K4767" i="12"/>
  <c r="L4767" i="12"/>
  <c r="M4767" i="12"/>
  <c r="A4768" i="12"/>
  <c r="B4768" i="12"/>
  <c r="D4768" i="12"/>
  <c r="P4768" i="12" s="1"/>
  <c r="E4768" i="12"/>
  <c r="F4768" i="12"/>
  <c r="G4768" i="12"/>
  <c r="H4768" i="12"/>
  <c r="I4768" i="12"/>
  <c r="J4768" i="12"/>
  <c r="K4768" i="12"/>
  <c r="L4768" i="12"/>
  <c r="M4768" i="12"/>
  <c r="A4769" i="12"/>
  <c r="N4769" i="12" s="1"/>
  <c r="B4769" i="12"/>
  <c r="D4769" i="12"/>
  <c r="P4769" i="12" s="1"/>
  <c r="E4769" i="12"/>
  <c r="F4769" i="12"/>
  <c r="G4769" i="12"/>
  <c r="H4769" i="12"/>
  <c r="I4769" i="12"/>
  <c r="J4769" i="12"/>
  <c r="K4769" i="12"/>
  <c r="L4769" i="12"/>
  <c r="M4769" i="12"/>
  <c r="A4770" i="12"/>
  <c r="B4770" i="12"/>
  <c r="D4770" i="12"/>
  <c r="P4770" i="12" s="1"/>
  <c r="E4770" i="12"/>
  <c r="F4770" i="12"/>
  <c r="G4770" i="12"/>
  <c r="H4770" i="12"/>
  <c r="I4770" i="12"/>
  <c r="J4770" i="12"/>
  <c r="K4770" i="12"/>
  <c r="L4770" i="12"/>
  <c r="M4770" i="12"/>
  <c r="A4771" i="12"/>
  <c r="B4771" i="12"/>
  <c r="D4771" i="12"/>
  <c r="P4771" i="12" s="1"/>
  <c r="E4771" i="12"/>
  <c r="F4771" i="12"/>
  <c r="G4771" i="12"/>
  <c r="H4771" i="12"/>
  <c r="I4771" i="12"/>
  <c r="J4771" i="12"/>
  <c r="K4771" i="12"/>
  <c r="L4771" i="12"/>
  <c r="M4771" i="12"/>
  <c r="A4772" i="12"/>
  <c r="B4772" i="12"/>
  <c r="D4772" i="12"/>
  <c r="P4772" i="12" s="1"/>
  <c r="E4772" i="12"/>
  <c r="F4772" i="12"/>
  <c r="G4772" i="12"/>
  <c r="H4772" i="12"/>
  <c r="I4772" i="12"/>
  <c r="J4772" i="12"/>
  <c r="K4772" i="12"/>
  <c r="L4772" i="12"/>
  <c r="M4772" i="12"/>
  <c r="A4773" i="12"/>
  <c r="N4773" i="12" s="1"/>
  <c r="B4773" i="12"/>
  <c r="D4773" i="12"/>
  <c r="P4773" i="12" s="1"/>
  <c r="E4773" i="12"/>
  <c r="F4773" i="12"/>
  <c r="G4773" i="12"/>
  <c r="H4773" i="12"/>
  <c r="I4773" i="12"/>
  <c r="J4773" i="12"/>
  <c r="K4773" i="12"/>
  <c r="L4773" i="12"/>
  <c r="M4773" i="12"/>
  <c r="A4774" i="12"/>
  <c r="O4774" i="12" s="1"/>
  <c r="B4774" i="12"/>
  <c r="D4774" i="12"/>
  <c r="P4774" i="12" s="1"/>
  <c r="E4774" i="12"/>
  <c r="F4774" i="12"/>
  <c r="G4774" i="12"/>
  <c r="H4774" i="12"/>
  <c r="I4774" i="12"/>
  <c r="J4774" i="12"/>
  <c r="K4774" i="12"/>
  <c r="L4774" i="12"/>
  <c r="M4774" i="12"/>
  <c r="A4775" i="12"/>
  <c r="N4775" i="12" s="1"/>
  <c r="B4775" i="12"/>
  <c r="D4775" i="12"/>
  <c r="P4775" i="12" s="1"/>
  <c r="E4775" i="12"/>
  <c r="F4775" i="12"/>
  <c r="G4775" i="12"/>
  <c r="H4775" i="12"/>
  <c r="I4775" i="12"/>
  <c r="J4775" i="12"/>
  <c r="K4775" i="12"/>
  <c r="L4775" i="12"/>
  <c r="M4775" i="12"/>
  <c r="A4776" i="12"/>
  <c r="O4776" i="12" s="1"/>
  <c r="B4776" i="12"/>
  <c r="D4776" i="12"/>
  <c r="P4776" i="12" s="1"/>
  <c r="E4776" i="12"/>
  <c r="F4776" i="12"/>
  <c r="G4776" i="12"/>
  <c r="H4776" i="12"/>
  <c r="I4776" i="12"/>
  <c r="J4776" i="12"/>
  <c r="K4776" i="12"/>
  <c r="L4776" i="12"/>
  <c r="M4776" i="12"/>
  <c r="A4777" i="12"/>
  <c r="B4777" i="12"/>
  <c r="D4777" i="12"/>
  <c r="P4777" i="12" s="1"/>
  <c r="E4777" i="12"/>
  <c r="F4777" i="12"/>
  <c r="G4777" i="12"/>
  <c r="H4777" i="12"/>
  <c r="I4777" i="12"/>
  <c r="J4777" i="12"/>
  <c r="K4777" i="12"/>
  <c r="L4777" i="12"/>
  <c r="M4777" i="12"/>
  <c r="A4778" i="12"/>
  <c r="O4778" i="12" s="1"/>
  <c r="B4778" i="12"/>
  <c r="D4778" i="12"/>
  <c r="P4778" i="12" s="1"/>
  <c r="E4778" i="12"/>
  <c r="F4778" i="12"/>
  <c r="G4778" i="12"/>
  <c r="H4778" i="12"/>
  <c r="I4778" i="12"/>
  <c r="J4778" i="12"/>
  <c r="K4778" i="12"/>
  <c r="L4778" i="12"/>
  <c r="M4778" i="12"/>
  <c r="A4779" i="12"/>
  <c r="N4779" i="12" s="1"/>
  <c r="B4779" i="12"/>
  <c r="D4779" i="12"/>
  <c r="P4779" i="12" s="1"/>
  <c r="E4779" i="12"/>
  <c r="F4779" i="12"/>
  <c r="G4779" i="12"/>
  <c r="H4779" i="12"/>
  <c r="I4779" i="12"/>
  <c r="J4779" i="12"/>
  <c r="K4779" i="12"/>
  <c r="L4779" i="12"/>
  <c r="M4779" i="12"/>
  <c r="A4780" i="12"/>
  <c r="B4780" i="12"/>
  <c r="D4780" i="12"/>
  <c r="P4780" i="12" s="1"/>
  <c r="E4780" i="12"/>
  <c r="F4780" i="12"/>
  <c r="G4780" i="12"/>
  <c r="H4780" i="12"/>
  <c r="I4780" i="12"/>
  <c r="J4780" i="12"/>
  <c r="K4780" i="12"/>
  <c r="L4780" i="12"/>
  <c r="M4780" i="12"/>
  <c r="A4781" i="12"/>
  <c r="N4781" i="12" s="1"/>
  <c r="B4781" i="12"/>
  <c r="D4781" i="12"/>
  <c r="P4781" i="12" s="1"/>
  <c r="E4781" i="12"/>
  <c r="F4781" i="12"/>
  <c r="G4781" i="12"/>
  <c r="H4781" i="12"/>
  <c r="I4781" i="12"/>
  <c r="J4781" i="12"/>
  <c r="K4781" i="12"/>
  <c r="L4781" i="12"/>
  <c r="M4781" i="12"/>
  <c r="A4782" i="12"/>
  <c r="B4782" i="12"/>
  <c r="D4782" i="12"/>
  <c r="P4782" i="12" s="1"/>
  <c r="E4782" i="12"/>
  <c r="F4782" i="12"/>
  <c r="G4782" i="12"/>
  <c r="H4782" i="12"/>
  <c r="I4782" i="12"/>
  <c r="J4782" i="12"/>
  <c r="K4782" i="12"/>
  <c r="L4782" i="12"/>
  <c r="M4782" i="12"/>
  <c r="A4783" i="12"/>
  <c r="N4783" i="12" s="1"/>
  <c r="B4783" i="12"/>
  <c r="D4783" i="12"/>
  <c r="P4783" i="12" s="1"/>
  <c r="E4783" i="12"/>
  <c r="F4783" i="12"/>
  <c r="G4783" i="12"/>
  <c r="H4783" i="12"/>
  <c r="I4783" i="12"/>
  <c r="J4783" i="12"/>
  <c r="K4783" i="12"/>
  <c r="L4783" i="12"/>
  <c r="M4783" i="12"/>
  <c r="A4784" i="12"/>
  <c r="B4784" i="12"/>
  <c r="D4784" i="12"/>
  <c r="P4784" i="12" s="1"/>
  <c r="E4784" i="12"/>
  <c r="F4784" i="12"/>
  <c r="G4784" i="12"/>
  <c r="H4784" i="12"/>
  <c r="I4784" i="12"/>
  <c r="J4784" i="12"/>
  <c r="K4784" i="12"/>
  <c r="L4784" i="12"/>
  <c r="M4784" i="12"/>
  <c r="A4785" i="12"/>
  <c r="B4785" i="12"/>
  <c r="D4785" i="12"/>
  <c r="P4785" i="12" s="1"/>
  <c r="E4785" i="12"/>
  <c r="F4785" i="12"/>
  <c r="G4785" i="12"/>
  <c r="H4785" i="12"/>
  <c r="I4785" i="12"/>
  <c r="J4785" i="12"/>
  <c r="K4785" i="12"/>
  <c r="L4785" i="12"/>
  <c r="M4785" i="12"/>
  <c r="A4786" i="12"/>
  <c r="B4786" i="12"/>
  <c r="D4786" i="12"/>
  <c r="P4786" i="12" s="1"/>
  <c r="E4786" i="12"/>
  <c r="F4786" i="12"/>
  <c r="G4786" i="12"/>
  <c r="H4786" i="12"/>
  <c r="I4786" i="12"/>
  <c r="J4786" i="12"/>
  <c r="K4786" i="12"/>
  <c r="L4786" i="12"/>
  <c r="M4786" i="12"/>
  <c r="A4787" i="12"/>
  <c r="B4787" i="12"/>
  <c r="D4787" i="12"/>
  <c r="P4787" i="12" s="1"/>
  <c r="E4787" i="12"/>
  <c r="F4787" i="12"/>
  <c r="G4787" i="12"/>
  <c r="H4787" i="12"/>
  <c r="I4787" i="12"/>
  <c r="J4787" i="12"/>
  <c r="K4787" i="12"/>
  <c r="L4787" i="12"/>
  <c r="M4787" i="12"/>
  <c r="A4788" i="12"/>
  <c r="O4788" i="12" s="1"/>
  <c r="B4788" i="12"/>
  <c r="D4788" i="12"/>
  <c r="P4788" i="12" s="1"/>
  <c r="E4788" i="12"/>
  <c r="F4788" i="12"/>
  <c r="G4788" i="12"/>
  <c r="H4788" i="12"/>
  <c r="I4788" i="12"/>
  <c r="J4788" i="12"/>
  <c r="K4788" i="12"/>
  <c r="L4788" i="12"/>
  <c r="M4788" i="12"/>
  <c r="A4789" i="12"/>
  <c r="B4789" i="12"/>
  <c r="D4789" i="12"/>
  <c r="P4789" i="12" s="1"/>
  <c r="E4789" i="12"/>
  <c r="F4789" i="12"/>
  <c r="G4789" i="12"/>
  <c r="H4789" i="12"/>
  <c r="I4789" i="12"/>
  <c r="J4789" i="12"/>
  <c r="K4789" i="12"/>
  <c r="L4789" i="12"/>
  <c r="M4789" i="12"/>
  <c r="A4790" i="12"/>
  <c r="B4790" i="12"/>
  <c r="D4790" i="12"/>
  <c r="P4790" i="12" s="1"/>
  <c r="E4790" i="12"/>
  <c r="F4790" i="12"/>
  <c r="G4790" i="12"/>
  <c r="H4790" i="12"/>
  <c r="I4790" i="12"/>
  <c r="J4790" i="12"/>
  <c r="K4790" i="12"/>
  <c r="L4790" i="12"/>
  <c r="M4790" i="12"/>
  <c r="A4791" i="12"/>
  <c r="N4791" i="12" s="1"/>
  <c r="B4791" i="12"/>
  <c r="D4791" i="12"/>
  <c r="P4791" i="12" s="1"/>
  <c r="E4791" i="12"/>
  <c r="F4791" i="12"/>
  <c r="G4791" i="12"/>
  <c r="H4791" i="12"/>
  <c r="I4791" i="12"/>
  <c r="J4791" i="12"/>
  <c r="K4791" i="12"/>
  <c r="L4791" i="12"/>
  <c r="M4791" i="12"/>
  <c r="A4792" i="12"/>
  <c r="O4792" i="12" s="1"/>
  <c r="B4792" i="12"/>
  <c r="D4792" i="12"/>
  <c r="P4792" i="12" s="1"/>
  <c r="E4792" i="12"/>
  <c r="F4792" i="12"/>
  <c r="G4792" i="12"/>
  <c r="H4792" i="12"/>
  <c r="I4792" i="12"/>
  <c r="J4792" i="12"/>
  <c r="K4792" i="12"/>
  <c r="L4792" i="12"/>
  <c r="M4792" i="12"/>
  <c r="A4793" i="12"/>
  <c r="B4793" i="12"/>
  <c r="D4793" i="12"/>
  <c r="P4793" i="12" s="1"/>
  <c r="E4793" i="12"/>
  <c r="F4793" i="12"/>
  <c r="G4793" i="12"/>
  <c r="H4793" i="12"/>
  <c r="I4793" i="12"/>
  <c r="J4793" i="12"/>
  <c r="K4793" i="12"/>
  <c r="L4793" i="12"/>
  <c r="M4793" i="12"/>
  <c r="A4794" i="12"/>
  <c r="N4794" i="12" s="1"/>
  <c r="B4794" i="12"/>
  <c r="D4794" i="12"/>
  <c r="P4794" i="12" s="1"/>
  <c r="E4794" i="12"/>
  <c r="F4794" i="12"/>
  <c r="G4794" i="12"/>
  <c r="H4794" i="12"/>
  <c r="I4794" i="12"/>
  <c r="J4794" i="12"/>
  <c r="K4794" i="12"/>
  <c r="L4794" i="12"/>
  <c r="M4794" i="12"/>
  <c r="A4795" i="12"/>
  <c r="O4795" i="12" s="1"/>
  <c r="B4795" i="12"/>
  <c r="D4795" i="12"/>
  <c r="P4795" i="12" s="1"/>
  <c r="E4795" i="12"/>
  <c r="F4795" i="12"/>
  <c r="G4795" i="12"/>
  <c r="H4795" i="12"/>
  <c r="I4795" i="12"/>
  <c r="J4795" i="12"/>
  <c r="K4795" i="12"/>
  <c r="L4795" i="12"/>
  <c r="M4795" i="12"/>
  <c r="A4796" i="12"/>
  <c r="N4796" i="12" s="1"/>
  <c r="B4796" i="12"/>
  <c r="D4796" i="12"/>
  <c r="P4796" i="12" s="1"/>
  <c r="E4796" i="12"/>
  <c r="F4796" i="12"/>
  <c r="G4796" i="12"/>
  <c r="H4796" i="12"/>
  <c r="I4796" i="12"/>
  <c r="J4796" i="12"/>
  <c r="K4796" i="12"/>
  <c r="L4796" i="12"/>
  <c r="M4796" i="12"/>
  <c r="A4797" i="12"/>
  <c r="N4797" i="12" s="1"/>
  <c r="B4797" i="12"/>
  <c r="D4797" i="12"/>
  <c r="P4797" i="12" s="1"/>
  <c r="E4797" i="12"/>
  <c r="F4797" i="12"/>
  <c r="G4797" i="12"/>
  <c r="H4797" i="12"/>
  <c r="I4797" i="12"/>
  <c r="J4797" i="12"/>
  <c r="K4797" i="12"/>
  <c r="L4797" i="12"/>
  <c r="M4797" i="12"/>
  <c r="A4798" i="12"/>
  <c r="B4798" i="12"/>
  <c r="D4798" i="12"/>
  <c r="P4798" i="12" s="1"/>
  <c r="E4798" i="12"/>
  <c r="F4798" i="12"/>
  <c r="G4798" i="12"/>
  <c r="H4798" i="12"/>
  <c r="I4798" i="12"/>
  <c r="J4798" i="12"/>
  <c r="K4798" i="12"/>
  <c r="L4798" i="12"/>
  <c r="M4798" i="12"/>
  <c r="A4799" i="12"/>
  <c r="B4799" i="12"/>
  <c r="D4799" i="12"/>
  <c r="P4799" i="12" s="1"/>
  <c r="E4799" i="12"/>
  <c r="F4799" i="12"/>
  <c r="G4799" i="12"/>
  <c r="H4799" i="12"/>
  <c r="I4799" i="12"/>
  <c r="J4799" i="12"/>
  <c r="K4799" i="12"/>
  <c r="L4799" i="12"/>
  <c r="M4799" i="12"/>
  <c r="A4800" i="12"/>
  <c r="N4800" i="12" s="1"/>
  <c r="B4800" i="12"/>
  <c r="D4800" i="12"/>
  <c r="P4800" i="12" s="1"/>
  <c r="E4800" i="12"/>
  <c r="F4800" i="12"/>
  <c r="G4800" i="12"/>
  <c r="H4800" i="12"/>
  <c r="I4800" i="12"/>
  <c r="J4800" i="12"/>
  <c r="K4800" i="12"/>
  <c r="L4800" i="12"/>
  <c r="M4800" i="12"/>
  <c r="A4801" i="12"/>
  <c r="N4801" i="12" s="1"/>
  <c r="B4801" i="12"/>
  <c r="D4801" i="12"/>
  <c r="P4801" i="12" s="1"/>
  <c r="E4801" i="12"/>
  <c r="F4801" i="12"/>
  <c r="G4801" i="12"/>
  <c r="H4801" i="12"/>
  <c r="I4801" i="12"/>
  <c r="J4801" i="12"/>
  <c r="K4801" i="12"/>
  <c r="L4801" i="12"/>
  <c r="M4801" i="12"/>
  <c r="A4802" i="12"/>
  <c r="O4802" i="12" s="1"/>
  <c r="B4802" i="12"/>
  <c r="D4802" i="12"/>
  <c r="P4802" i="12" s="1"/>
  <c r="E4802" i="12"/>
  <c r="F4802" i="12"/>
  <c r="G4802" i="12"/>
  <c r="H4802" i="12"/>
  <c r="I4802" i="12"/>
  <c r="J4802" i="12"/>
  <c r="K4802" i="12"/>
  <c r="L4802" i="12"/>
  <c r="M4802" i="12"/>
  <c r="A4803" i="12"/>
  <c r="B4803" i="12"/>
  <c r="D4803" i="12"/>
  <c r="P4803" i="12" s="1"/>
  <c r="E4803" i="12"/>
  <c r="F4803" i="12"/>
  <c r="G4803" i="12"/>
  <c r="H4803" i="12"/>
  <c r="I4803" i="12"/>
  <c r="J4803" i="12"/>
  <c r="K4803" i="12"/>
  <c r="L4803" i="12"/>
  <c r="M4803" i="12"/>
  <c r="A4804" i="12"/>
  <c r="N4804" i="12" s="1"/>
  <c r="B4804" i="12"/>
  <c r="D4804" i="12"/>
  <c r="P4804" i="12" s="1"/>
  <c r="E4804" i="12"/>
  <c r="F4804" i="12"/>
  <c r="G4804" i="12"/>
  <c r="H4804" i="12"/>
  <c r="I4804" i="12"/>
  <c r="J4804" i="12"/>
  <c r="K4804" i="12"/>
  <c r="L4804" i="12"/>
  <c r="M4804" i="12"/>
  <c r="A4805" i="12"/>
  <c r="O4805" i="12" s="1"/>
  <c r="B4805" i="12"/>
  <c r="D4805" i="12"/>
  <c r="P4805" i="12" s="1"/>
  <c r="E4805" i="12"/>
  <c r="F4805" i="12"/>
  <c r="G4805" i="12"/>
  <c r="H4805" i="12"/>
  <c r="I4805" i="12"/>
  <c r="J4805" i="12"/>
  <c r="K4805" i="12"/>
  <c r="L4805" i="12"/>
  <c r="M4805" i="12"/>
  <c r="A4806" i="12"/>
  <c r="N4806" i="12" s="1"/>
  <c r="B4806" i="12"/>
  <c r="D4806" i="12"/>
  <c r="P4806" i="12" s="1"/>
  <c r="E4806" i="12"/>
  <c r="F4806" i="12"/>
  <c r="G4806" i="12"/>
  <c r="H4806" i="12"/>
  <c r="I4806" i="12"/>
  <c r="J4806" i="12"/>
  <c r="K4806" i="12"/>
  <c r="L4806" i="12"/>
  <c r="M4806" i="12"/>
  <c r="A4807" i="12"/>
  <c r="N4807" i="12" s="1"/>
  <c r="B4807" i="12"/>
  <c r="D4807" i="12"/>
  <c r="P4807" i="12" s="1"/>
  <c r="E4807" i="12"/>
  <c r="F4807" i="12"/>
  <c r="G4807" i="12"/>
  <c r="H4807" i="12"/>
  <c r="I4807" i="12"/>
  <c r="J4807" i="12"/>
  <c r="K4807" i="12"/>
  <c r="L4807" i="12"/>
  <c r="M4807" i="12"/>
  <c r="A4808" i="12"/>
  <c r="N4808" i="12" s="1"/>
  <c r="B4808" i="12"/>
  <c r="D4808" i="12"/>
  <c r="P4808" i="12" s="1"/>
  <c r="E4808" i="12"/>
  <c r="F4808" i="12"/>
  <c r="G4808" i="12"/>
  <c r="H4808" i="12"/>
  <c r="I4808" i="12"/>
  <c r="J4808" i="12"/>
  <c r="K4808" i="12"/>
  <c r="L4808" i="12"/>
  <c r="M4808" i="12"/>
  <c r="A4809" i="12"/>
  <c r="N4809" i="12" s="1"/>
  <c r="B4809" i="12"/>
  <c r="D4809" i="12"/>
  <c r="P4809" i="12" s="1"/>
  <c r="E4809" i="12"/>
  <c r="F4809" i="12"/>
  <c r="G4809" i="12"/>
  <c r="H4809" i="12"/>
  <c r="I4809" i="12"/>
  <c r="J4809" i="12"/>
  <c r="K4809" i="12"/>
  <c r="L4809" i="12"/>
  <c r="M4809" i="12"/>
  <c r="A4810" i="12"/>
  <c r="N4810" i="12" s="1"/>
  <c r="B4810" i="12"/>
  <c r="D4810" i="12"/>
  <c r="P4810" i="12" s="1"/>
  <c r="E4810" i="12"/>
  <c r="F4810" i="12"/>
  <c r="G4810" i="12"/>
  <c r="H4810" i="12"/>
  <c r="I4810" i="12"/>
  <c r="J4810" i="12"/>
  <c r="K4810" i="12"/>
  <c r="L4810" i="12"/>
  <c r="M4810" i="12"/>
  <c r="A4811" i="12"/>
  <c r="N4811" i="12" s="1"/>
  <c r="B4811" i="12"/>
  <c r="D4811" i="12"/>
  <c r="P4811" i="12" s="1"/>
  <c r="E4811" i="12"/>
  <c r="F4811" i="12"/>
  <c r="G4811" i="12"/>
  <c r="H4811" i="12"/>
  <c r="I4811" i="12"/>
  <c r="J4811" i="12"/>
  <c r="K4811" i="12"/>
  <c r="L4811" i="12"/>
  <c r="M4811" i="12"/>
  <c r="A4812" i="12"/>
  <c r="O4812" i="12" s="1"/>
  <c r="B4812" i="12"/>
  <c r="D4812" i="12"/>
  <c r="P4812" i="12" s="1"/>
  <c r="E4812" i="12"/>
  <c r="F4812" i="12"/>
  <c r="G4812" i="12"/>
  <c r="H4812" i="12"/>
  <c r="I4812" i="12"/>
  <c r="J4812" i="12"/>
  <c r="K4812" i="12"/>
  <c r="L4812" i="12"/>
  <c r="M4812" i="12"/>
  <c r="A4813" i="12"/>
  <c r="N4813" i="12" s="1"/>
  <c r="B4813" i="12"/>
  <c r="D4813" i="12"/>
  <c r="P4813" i="12" s="1"/>
  <c r="E4813" i="12"/>
  <c r="F4813" i="12"/>
  <c r="G4813" i="12"/>
  <c r="H4813" i="12"/>
  <c r="I4813" i="12"/>
  <c r="J4813" i="12"/>
  <c r="K4813" i="12"/>
  <c r="L4813" i="12"/>
  <c r="M4813" i="12"/>
  <c r="A4814" i="12"/>
  <c r="B4814" i="12"/>
  <c r="D4814" i="12"/>
  <c r="P4814" i="12" s="1"/>
  <c r="E4814" i="12"/>
  <c r="F4814" i="12"/>
  <c r="G4814" i="12"/>
  <c r="H4814" i="12"/>
  <c r="I4814" i="12"/>
  <c r="J4814" i="12"/>
  <c r="K4814" i="12"/>
  <c r="L4814" i="12"/>
  <c r="M4814" i="12"/>
  <c r="A4815" i="12"/>
  <c r="N4815" i="12" s="1"/>
  <c r="B4815" i="12"/>
  <c r="D4815" i="12"/>
  <c r="P4815" i="12" s="1"/>
  <c r="E4815" i="12"/>
  <c r="F4815" i="12"/>
  <c r="G4815" i="12"/>
  <c r="H4815" i="12"/>
  <c r="I4815" i="12"/>
  <c r="J4815" i="12"/>
  <c r="K4815" i="12"/>
  <c r="L4815" i="12"/>
  <c r="M4815" i="12"/>
  <c r="A4816" i="12"/>
  <c r="N4816" i="12" s="1"/>
  <c r="B4816" i="12"/>
  <c r="D4816" i="12"/>
  <c r="P4816" i="12" s="1"/>
  <c r="E4816" i="12"/>
  <c r="F4816" i="12"/>
  <c r="G4816" i="12"/>
  <c r="H4816" i="12"/>
  <c r="I4816" i="12"/>
  <c r="J4816" i="12"/>
  <c r="K4816" i="12"/>
  <c r="L4816" i="12"/>
  <c r="M4816" i="12"/>
  <c r="A4817" i="12"/>
  <c r="B4817" i="12"/>
  <c r="D4817" i="12"/>
  <c r="P4817" i="12" s="1"/>
  <c r="E4817" i="12"/>
  <c r="F4817" i="12"/>
  <c r="G4817" i="12"/>
  <c r="H4817" i="12"/>
  <c r="I4817" i="12"/>
  <c r="J4817" i="12"/>
  <c r="K4817" i="12"/>
  <c r="L4817" i="12"/>
  <c r="M4817" i="12"/>
  <c r="A4818" i="12"/>
  <c r="N4818" i="12" s="1"/>
  <c r="B4818" i="12"/>
  <c r="D4818" i="12"/>
  <c r="P4818" i="12" s="1"/>
  <c r="E4818" i="12"/>
  <c r="F4818" i="12"/>
  <c r="G4818" i="12"/>
  <c r="H4818" i="12"/>
  <c r="I4818" i="12"/>
  <c r="J4818" i="12"/>
  <c r="K4818" i="12"/>
  <c r="L4818" i="12"/>
  <c r="M4818" i="12"/>
  <c r="A4819" i="12"/>
  <c r="O4819" i="12" s="1"/>
  <c r="B4819" i="12"/>
  <c r="D4819" i="12"/>
  <c r="P4819" i="12" s="1"/>
  <c r="E4819" i="12"/>
  <c r="F4819" i="12"/>
  <c r="G4819" i="12"/>
  <c r="H4819" i="12"/>
  <c r="I4819" i="12"/>
  <c r="J4819" i="12"/>
  <c r="K4819" i="12"/>
  <c r="L4819" i="12"/>
  <c r="M4819" i="12"/>
  <c r="A4820" i="12"/>
  <c r="O4820" i="12" s="1"/>
  <c r="B4820" i="12"/>
  <c r="D4820" i="12"/>
  <c r="P4820" i="12" s="1"/>
  <c r="E4820" i="12"/>
  <c r="F4820" i="12"/>
  <c r="G4820" i="12"/>
  <c r="H4820" i="12"/>
  <c r="I4820" i="12"/>
  <c r="J4820" i="12"/>
  <c r="K4820" i="12"/>
  <c r="L4820" i="12"/>
  <c r="M4820" i="12"/>
  <c r="A4821" i="12"/>
  <c r="N4821" i="12" s="1"/>
  <c r="B4821" i="12"/>
  <c r="D4821" i="12"/>
  <c r="P4821" i="12" s="1"/>
  <c r="E4821" i="12"/>
  <c r="F4821" i="12"/>
  <c r="G4821" i="12"/>
  <c r="H4821" i="12"/>
  <c r="I4821" i="12"/>
  <c r="J4821" i="12"/>
  <c r="K4821" i="12"/>
  <c r="L4821" i="12"/>
  <c r="M4821" i="12"/>
  <c r="A4822" i="12"/>
  <c r="B4822" i="12"/>
  <c r="D4822" i="12"/>
  <c r="P4822" i="12" s="1"/>
  <c r="E4822" i="12"/>
  <c r="F4822" i="12"/>
  <c r="G4822" i="12"/>
  <c r="H4822" i="12"/>
  <c r="I4822" i="12"/>
  <c r="J4822" i="12"/>
  <c r="K4822" i="12"/>
  <c r="L4822" i="12"/>
  <c r="M4822" i="12"/>
  <c r="A4823" i="12"/>
  <c r="O4823" i="12" s="1"/>
  <c r="B4823" i="12"/>
  <c r="D4823" i="12"/>
  <c r="P4823" i="12" s="1"/>
  <c r="E4823" i="12"/>
  <c r="F4823" i="12"/>
  <c r="G4823" i="12"/>
  <c r="H4823" i="12"/>
  <c r="I4823" i="12"/>
  <c r="J4823" i="12"/>
  <c r="K4823" i="12"/>
  <c r="L4823" i="12"/>
  <c r="M4823" i="12"/>
  <c r="A4824" i="12"/>
  <c r="N4824" i="12" s="1"/>
  <c r="B4824" i="12"/>
  <c r="D4824" i="12"/>
  <c r="P4824" i="12" s="1"/>
  <c r="E4824" i="12"/>
  <c r="F4824" i="12"/>
  <c r="G4824" i="12"/>
  <c r="H4824" i="12"/>
  <c r="I4824" i="12"/>
  <c r="J4824" i="12"/>
  <c r="K4824" i="12"/>
  <c r="L4824" i="12"/>
  <c r="M4824" i="12"/>
  <c r="A4825" i="12"/>
  <c r="B4825" i="12"/>
  <c r="D4825" i="12"/>
  <c r="P4825" i="12" s="1"/>
  <c r="E4825" i="12"/>
  <c r="F4825" i="12"/>
  <c r="G4825" i="12"/>
  <c r="H4825" i="12"/>
  <c r="I4825" i="12"/>
  <c r="J4825" i="12"/>
  <c r="K4825" i="12"/>
  <c r="L4825" i="12"/>
  <c r="M4825" i="12"/>
  <c r="A4826" i="12"/>
  <c r="O4826" i="12" s="1"/>
  <c r="B4826" i="12"/>
  <c r="D4826" i="12"/>
  <c r="P4826" i="12" s="1"/>
  <c r="E4826" i="12"/>
  <c r="F4826" i="12"/>
  <c r="G4826" i="12"/>
  <c r="H4826" i="12"/>
  <c r="I4826" i="12"/>
  <c r="J4826" i="12"/>
  <c r="K4826" i="12"/>
  <c r="L4826" i="12"/>
  <c r="M4826" i="12"/>
  <c r="A4827" i="12"/>
  <c r="N4827" i="12" s="1"/>
  <c r="B4827" i="12"/>
  <c r="D4827" i="12"/>
  <c r="P4827" i="12" s="1"/>
  <c r="E4827" i="12"/>
  <c r="F4827" i="12"/>
  <c r="G4827" i="12"/>
  <c r="H4827" i="12"/>
  <c r="I4827" i="12"/>
  <c r="J4827" i="12"/>
  <c r="K4827" i="12"/>
  <c r="L4827" i="12"/>
  <c r="M4827" i="12"/>
  <c r="A4828" i="12"/>
  <c r="O4828" i="12" s="1"/>
  <c r="B4828" i="12"/>
  <c r="D4828" i="12"/>
  <c r="P4828" i="12" s="1"/>
  <c r="E4828" i="12"/>
  <c r="F4828" i="12"/>
  <c r="G4828" i="12"/>
  <c r="H4828" i="12"/>
  <c r="I4828" i="12"/>
  <c r="J4828" i="12"/>
  <c r="K4828" i="12"/>
  <c r="L4828" i="12"/>
  <c r="M4828" i="12"/>
  <c r="A4829" i="12"/>
  <c r="B4829" i="12"/>
  <c r="D4829" i="12"/>
  <c r="P4829" i="12" s="1"/>
  <c r="E4829" i="12"/>
  <c r="F4829" i="12"/>
  <c r="G4829" i="12"/>
  <c r="H4829" i="12"/>
  <c r="I4829" i="12"/>
  <c r="J4829" i="12"/>
  <c r="K4829" i="12"/>
  <c r="L4829" i="12"/>
  <c r="M4829" i="12"/>
  <c r="A4830" i="12"/>
  <c r="N4830" i="12" s="1"/>
  <c r="B4830" i="12"/>
  <c r="D4830" i="12"/>
  <c r="P4830" i="12" s="1"/>
  <c r="E4830" i="12"/>
  <c r="F4830" i="12"/>
  <c r="G4830" i="12"/>
  <c r="H4830" i="12"/>
  <c r="I4830" i="12"/>
  <c r="J4830" i="12"/>
  <c r="K4830" i="12"/>
  <c r="L4830" i="12"/>
  <c r="M4830" i="12"/>
  <c r="A4831" i="12"/>
  <c r="B4831" i="12"/>
  <c r="D4831" i="12"/>
  <c r="P4831" i="12" s="1"/>
  <c r="E4831" i="12"/>
  <c r="F4831" i="12"/>
  <c r="G4831" i="12"/>
  <c r="H4831" i="12"/>
  <c r="I4831" i="12"/>
  <c r="J4831" i="12"/>
  <c r="K4831" i="12"/>
  <c r="L4831" i="12"/>
  <c r="M4831" i="12"/>
  <c r="A4832" i="12"/>
  <c r="B4832" i="12"/>
  <c r="D4832" i="12"/>
  <c r="P4832" i="12" s="1"/>
  <c r="E4832" i="12"/>
  <c r="F4832" i="12"/>
  <c r="G4832" i="12"/>
  <c r="H4832" i="12"/>
  <c r="I4832" i="12"/>
  <c r="J4832" i="12"/>
  <c r="K4832" i="12"/>
  <c r="L4832" i="12"/>
  <c r="M4832" i="12"/>
  <c r="A4833" i="12"/>
  <c r="O4833" i="12" s="1"/>
  <c r="B4833" i="12"/>
  <c r="D4833" i="12"/>
  <c r="P4833" i="12" s="1"/>
  <c r="E4833" i="12"/>
  <c r="F4833" i="12"/>
  <c r="G4833" i="12"/>
  <c r="H4833" i="12"/>
  <c r="I4833" i="12"/>
  <c r="J4833" i="12"/>
  <c r="K4833" i="12"/>
  <c r="L4833" i="12"/>
  <c r="M4833" i="12"/>
  <c r="A4834" i="12"/>
  <c r="N4834" i="12" s="1"/>
  <c r="B4834" i="12"/>
  <c r="D4834" i="12"/>
  <c r="P4834" i="12" s="1"/>
  <c r="E4834" i="12"/>
  <c r="F4834" i="12"/>
  <c r="G4834" i="12"/>
  <c r="H4834" i="12"/>
  <c r="I4834" i="12"/>
  <c r="J4834" i="12"/>
  <c r="K4834" i="12"/>
  <c r="L4834" i="12"/>
  <c r="M4834" i="12"/>
  <c r="A4835" i="12"/>
  <c r="N4835" i="12" s="1"/>
  <c r="B4835" i="12"/>
  <c r="D4835" i="12"/>
  <c r="P4835" i="12" s="1"/>
  <c r="E4835" i="12"/>
  <c r="F4835" i="12"/>
  <c r="G4835" i="12"/>
  <c r="H4835" i="12"/>
  <c r="I4835" i="12"/>
  <c r="J4835" i="12"/>
  <c r="K4835" i="12"/>
  <c r="L4835" i="12"/>
  <c r="M4835" i="12"/>
  <c r="A4836" i="12"/>
  <c r="B4836" i="12"/>
  <c r="D4836" i="12"/>
  <c r="P4836" i="12" s="1"/>
  <c r="E4836" i="12"/>
  <c r="F4836" i="12"/>
  <c r="G4836" i="12"/>
  <c r="H4836" i="12"/>
  <c r="I4836" i="12"/>
  <c r="J4836" i="12"/>
  <c r="K4836" i="12"/>
  <c r="L4836" i="12"/>
  <c r="M4836" i="12"/>
  <c r="A4837" i="12"/>
  <c r="N4837" i="12" s="1"/>
  <c r="B4837" i="12"/>
  <c r="D4837" i="12"/>
  <c r="P4837" i="12" s="1"/>
  <c r="E4837" i="12"/>
  <c r="F4837" i="12"/>
  <c r="G4837" i="12"/>
  <c r="H4837" i="12"/>
  <c r="I4837" i="12"/>
  <c r="J4837" i="12"/>
  <c r="K4837" i="12"/>
  <c r="L4837" i="12"/>
  <c r="M4837" i="12"/>
  <c r="A4838" i="12"/>
  <c r="O4838" i="12" s="1"/>
  <c r="B4838" i="12"/>
  <c r="D4838" i="12"/>
  <c r="P4838" i="12" s="1"/>
  <c r="E4838" i="12"/>
  <c r="F4838" i="12"/>
  <c r="G4838" i="12"/>
  <c r="H4838" i="12"/>
  <c r="I4838" i="12"/>
  <c r="J4838" i="12"/>
  <c r="K4838" i="12"/>
  <c r="L4838" i="12"/>
  <c r="M4838" i="12"/>
  <c r="A4839" i="12"/>
  <c r="B4839" i="12"/>
  <c r="D4839" i="12"/>
  <c r="P4839" i="12" s="1"/>
  <c r="E4839" i="12"/>
  <c r="F4839" i="12"/>
  <c r="G4839" i="12"/>
  <c r="H4839" i="12"/>
  <c r="I4839" i="12"/>
  <c r="J4839" i="12"/>
  <c r="K4839" i="12"/>
  <c r="L4839" i="12"/>
  <c r="M4839" i="12"/>
  <c r="A4840" i="12"/>
  <c r="N4840" i="12" s="1"/>
  <c r="B4840" i="12"/>
  <c r="D4840" i="12"/>
  <c r="P4840" i="12" s="1"/>
  <c r="E4840" i="12"/>
  <c r="F4840" i="12"/>
  <c r="G4840" i="12"/>
  <c r="H4840" i="12"/>
  <c r="I4840" i="12"/>
  <c r="J4840" i="12"/>
  <c r="K4840" i="12"/>
  <c r="L4840" i="12"/>
  <c r="M4840" i="12"/>
  <c r="A4841" i="12"/>
  <c r="B4841" i="12"/>
  <c r="D4841" i="12"/>
  <c r="P4841" i="12" s="1"/>
  <c r="E4841" i="12"/>
  <c r="F4841" i="12"/>
  <c r="G4841" i="12"/>
  <c r="H4841" i="12"/>
  <c r="I4841" i="12"/>
  <c r="J4841" i="12"/>
  <c r="K4841" i="12"/>
  <c r="L4841" i="12"/>
  <c r="M4841" i="12"/>
  <c r="A4842" i="12"/>
  <c r="B4842" i="12"/>
  <c r="D4842" i="12"/>
  <c r="P4842" i="12" s="1"/>
  <c r="E4842" i="12"/>
  <c r="F4842" i="12"/>
  <c r="G4842" i="12"/>
  <c r="H4842" i="12"/>
  <c r="I4842" i="12"/>
  <c r="J4842" i="12"/>
  <c r="K4842" i="12"/>
  <c r="L4842" i="12"/>
  <c r="M4842" i="12"/>
  <c r="A4843" i="12"/>
  <c r="N4843" i="12" s="1"/>
  <c r="B4843" i="12"/>
  <c r="D4843" i="12"/>
  <c r="P4843" i="12" s="1"/>
  <c r="E4843" i="12"/>
  <c r="F4843" i="12"/>
  <c r="G4843" i="12"/>
  <c r="H4843" i="12"/>
  <c r="I4843" i="12"/>
  <c r="J4843" i="12"/>
  <c r="K4843" i="12"/>
  <c r="L4843" i="12"/>
  <c r="M4843" i="12"/>
  <c r="A4844" i="12"/>
  <c r="B4844" i="12"/>
  <c r="D4844" i="12"/>
  <c r="P4844" i="12" s="1"/>
  <c r="E4844" i="12"/>
  <c r="F4844" i="12"/>
  <c r="G4844" i="12"/>
  <c r="H4844" i="12"/>
  <c r="I4844" i="12"/>
  <c r="J4844" i="12"/>
  <c r="K4844" i="12"/>
  <c r="L4844" i="12"/>
  <c r="M4844" i="12"/>
  <c r="A4845" i="12"/>
  <c r="N4845" i="12" s="1"/>
  <c r="B4845" i="12"/>
  <c r="D4845" i="12"/>
  <c r="P4845" i="12" s="1"/>
  <c r="E4845" i="12"/>
  <c r="F4845" i="12"/>
  <c r="G4845" i="12"/>
  <c r="H4845" i="12"/>
  <c r="I4845" i="12"/>
  <c r="J4845" i="12"/>
  <c r="K4845" i="12"/>
  <c r="L4845" i="12"/>
  <c r="M4845" i="12"/>
  <c r="A4846" i="12"/>
  <c r="O4846" i="12" s="1"/>
  <c r="B4846" i="12"/>
  <c r="D4846" i="12"/>
  <c r="P4846" i="12" s="1"/>
  <c r="E4846" i="12"/>
  <c r="F4846" i="12"/>
  <c r="G4846" i="12"/>
  <c r="H4846" i="12"/>
  <c r="I4846" i="12"/>
  <c r="J4846" i="12"/>
  <c r="K4846" i="12"/>
  <c r="L4846" i="12"/>
  <c r="M4846" i="12"/>
  <c r="A4847" i="12"/>
  <c r="O4847" i="12" s="1"/>
  <c r="B4847" i="12"/>
  <c r="D4847" i="12"/>
  <c r="P4847" i="12" s="1"/>
  <c r="E4847" i="12"/>
  <c r="F4847" i="12"/>
  <c r="G4847" i="12"/>
  <c r="H4847" i="12"/>
  <c r="I4847" i="12"/>
  <c r="J4847" i="12"/>
  <c r="K4847" i="12"/>
  <c r="L4847" i="12"/>
  <c r="M4847" i="12"/>
  <c r="A4848" i="12"/>
  <c r="O4848" i="12" s="1"/>
  <c r="B4848" i="12"/>
  <c r="D4848" i="12"/>
  <c r="P4848" i="12" s="1"/>
  <c r="E4848" i="12"/>
  <c r="F4848" i="12"/>
  <c r="G4848" i="12"/>
  <c r="H4848" i="12"/>
  <c r="I4848" i="12"/>
  <c r="J4848" i="12"/>
  <c r="K4848" i="12"/>
  <c r="L4848" i="12"/>
  <c r="M4848" i="12"/>
  <c r="A4849" i="12"/>
  <c r="O4849" i="12" s="1"/>
  <c r="B4849" i="12"/>
  <c r="D4849" i="12"/>
  <c r="P4849" i="12" s="1"/>
  <c r="E4849" i="12"/>
  <c r="F4849" i="12"/>
  <c r="G4849" i="12"/>
  <c r="H4849" i="12"/>
  <c r="I4849" i="12"/>
  <c r="J4849" i="12"/>
  <c r="K4849" i="12"/>
  <c r="L4849" i="12"/>
  <c r="M4849" i="12"/>
  <c r="A4850" i="12"/>
  <c r="B4850" i="12"/>
  <c r="D4850" i="12"/>
  <c r="P4850" i="12" s="1"/>
  <c r="E4850" i="12"/>
  <c r="F4850" i="12"/>
  <c r="G4850" i="12"/>
  <c r="H4850" i="12"/>
  <c r="I4850" i="12"/>
  <c r="J4850" i="12"/>
  <c r="K4850" i="12"/>
  <c r="L4850" i="12"/>
  <c r="M4850" i="12"/>
  <c r="A4851" i="12"/>
  <c r="B4851" i="12"/>
  <c r="D4851" i="12"/>
  <c r="P4851" i="12" s="1"/>
  <c r="E4851" i="12"/>
  <c r="F4851" i="12"/>
  <c r="G4851" i="12"/>
  <c r="H4851" i="12"/>
  <c r="I4851" i="12"/>
  <c r="J4851" i="12"/>
  <c r="K4851" i="12"/>
  <c r="L4851" i="12"/>
  <c r="M4851" i="12"/>
  <c r="A4852" i="12"/>
  <c r="B4852" i="12"/>
  <c r="D4852" i="12"/>
  <c r="P4852" i="12" s="1"/>
  <c r="E4852" i="12"/>
  <c r="F4852" i="12"/>
  <c r="G4852" i="12"/>
  <c r="H4852" i="12"/>
  <c r="I4852" i="12"/>
  <c r="J4852" i="12"/>
  <c r="K4852" i="12"/>
  <c r="L4852" i="12"/>
  <c r="M4852" i="12"/>
  <c r="A4853" i="12"/>
  <c r="O4853" i="12" s="1"/>
  <c r="B4853" i="12"/>
  <c r="D4853" i="12"/>
  <c r="P4853" i="12" s="1"/>
  <c r="E4853" i="12"/>
  <c r="F4853" i="12"/>
  <c r="G4853" i="12"/>
  <c r="H4853" i="12"/>
  <c r="I4853" i="12"/>
  <c r="J4853" i="12"/>
  <c r="K4853" i="12"/>
  <c r="L4853" i="12"/>
  <c r="M4853" i="12"/>
  <c r="A4854" i="12"/>
  <c r="B4854" i="12"/>
  <c r="D4854" i="12"/>
  <c r="P4854" i="12" s="1"/>
  <c r="E4854" i="12"/>
  <c r="F4854" i="12"/>
  <c r="G4854" i="12"/>
  <c r="H4854" i="12"/>
  <c r="I4854" i="12"/>
  <c r="J4854" i="12"/>
  <c r="K4854" i="12"/>
  <c r="L4854" i="12"/>
  <c r="M4854" i="12"/>
  <c r="A4855" i="12"/>
  <c r="O4855" i="12" s="1"/>
  <c r="B4855" i="12"/>
  <c r="D4855" i="12"/>
  <c r="P4855" i="12" s="1"/>
  <c r="E4855" i="12"/>
  <c r="F4855" i="12"/>
  <c r="G4855" i="12"/>
  <c r="H4855" i="12"/>
  <c r="I4855" i="12"/>
  <c r="J4855" i="12"/>
  <c r="K4855" i="12"/>
  <c r="L4855" i="12"/>
  <c r="M4855" i="12"/>
  <c r="A4856" i="12"/>
  <c r="B4856" i="12"/>
  <c r="D4856" i="12"/>
  <c r="P4856" i="12" s="1"/>
  <c r="E4856" i="12"/>
  <c r="F4856" i="12"/>
  <c r="G4856" i="12"/>
  <c r="H4856" i="12"/>
  <c r="I4856" i="12"/>
  <c r="J4856" i="12"/>
  <c r="K4856" i="12"/>
  <c r="L4856" i="12"/>
  <c r="M4856" i="12"/>
  <c r="A4857" i="12"/>
  <c r="N4857" i="12" s="1"/>
  <c r="B4857" i="12"/>
  <c r="D4857" i="12"/>
  <c r="P4857" i="12" s="1"/>
  <c r="E4857" i="12"/>
  <c r="F4857" i="12"/>
  <c r="G4857" i="12"/>
  <c r="H4857" i="12"/>
  <c r="I4857" i="12"/>
  <c r="J4857" i="12"/>
  <c r="K4857" i="12"/>
  <c r="L4857" i="12"/>
  <c r="M4857" i="12"/>
  <c r="A4858" i="12"/>
  <c r="N4858" i="12" s="1"/>
  <c r="B4858" i="12"/>
  <c r="D4858" i="12"/>
  <c r="P4858" i="12" s="1"/>
  <c r="E4858" i="12"/>
  <c r="F4858" i="12"/>
  <c r="G4858" i="12"/>
  <c r="H4858" i="12"/>
  <c r="I4858" i="12"/>
  <c r="J4858" i="12"/>
  <c r="K4858" i="12"/>
  <c r="L4858" i="12"/>
  <c r="M4858" i="12"/>
  <c r="A4859" i="12"/>
  <c r="N4859" i="12" s="1"/>
  <c r="B4859" i="12"/>
  <c r="D4859" i="12"/>
  <c r="P4859" i="12" s="1"/>
  <c r="E4859" i="12"/>
  <c r="F4859" i="12"/>
  <c r="G4859" i="12"/>
  <c r="H4859" i="12"/>
  <c r="I4859" i="12"/>
  <c r="J4859" i="12"/>
  <c r="K4859" i="12"/>
  <c r="L4859" i="12"/>
  <c r="M4859" i="12"/>
  <c r="A4860" i="12"/>
  <c r="O4860" i="12" s="1"/>
  <c r="B4860" i="12"/>
  <c r="D4860" i="12"/>
  <c r="P4860" i="12" s="1"/>
  <c r="E4860" i="12"/>
  <c r="F4860" i="12"/>
  <c r="G4860" i="12"/>
  <c r="H4860" i="12"/>
  <c r="I4860" i="12"/>
  <c r="J4860" i="12"/>
  <c r="K4860" i="12"/>
  <c r="L4860" i="12"/>
  <c r="M4860" i="12"/>
  <c r="A4861" i="12"/>
  <c r="N4861" i="12" s="1"/>
  <c r="B4861" i="12"/>
  <c r="D4861" i="12"/>
  <c r="P4861" i="12" s="1"/>
  <c r="E4861" i="12"/>
  <c r="F4861" i="12"/>
  <c r="G4861" i="12"/>
  <c r="H4861" i="12"/>
  <c r="I4861" i="12"/>
  <c r="J4861" i="12"/>
  <c r="K4861" i="12"/>
  <c r="L4861" i="12"/>
  <c r="M4861" i="12"/>
  <c r="A4862" i="12"/>
  <c r="N4862" i="12" s="1"/>
  <c r="B4862" i="12"/>
  <c r="D4862" i="12"/>
  <c r="P4862" i="12" s="1"/>
  <c r="E4862" i="12"/>
  <c r="F4862" i="12"/>
  <c r="G4862" i="12"/>
  <c r="H4862" i="12"/>
  <c r="I4862" i="12"/>
  <c r="J4862" i="12"/>
  <c r="K4862" i="12"/>
  <c r="L4862" i="12"/>
  <c r="M4862" i="12"/>
  <c r="A4863" i="12"/>
  <c r="B4863" i="12"/>
  <c r="D4863" i="12"/>
  <c r="P4863" i="12" s="1"/>
  <c r="E4863" i="12"/>
  <c r="F4863" i="12"/>
  <c r="G4863" i="12"/>
  <c r="H4863" i="12"/>
  <c r="I4863" i="12"/>
  <c r="J4863" i="12"/>
  <c r="K4863" i="12"/>
  <c r="L4863" i="12"/>
  <c r="M4863" i="12"/>
  <c r="A4864" i="12"/>
  <c r="N4864" i="12" s="1"/>
  <c r="B4864" i="12"/>
  <c r="D4864" i="12"/>
  <c r="P4864" i="12" s="1"/>
  <c r="E4864" i="12"/>
  <c r="F4864" i="12"/>
  <c r="G4864" i="12"/>
  <c r="H4864" i="12"/>
  <c r="I4864" i="12"/>
  <c r="J4864" i="12"/>
  <c r="K4864" i="12"/>
  <c r="L4864" i="12"/>
  <c r="M4864" i="12"/>
  <c r="A4865" i="12"/>
  <c r="O4865" i="12" s="1"/>
  <c r="B4865" i="12"/>
  <c r="D4865" i="12"/>
  <c r="P4865" i="12" s="1"/>
  <c r="E4865" i="12"/>
  <c r="F4865" i="12"/>
  <c r="G4865" i="12"/>
  <c r="H4865" i="12"/>
  <c r="I4865" i="12"/>
  <c r="J4865" i="12"/>
  <c r="K4865" i="12"/>
  <c r="L4865" i="12"/>
  <c r="M4865" i="12"/>
  <c r="A4866" i="12"/>
  <c r="B4866" i="12"/>
  <c r="D4866" i="12"/>
  <c r="P4866" i="12" s="1"/>
  <c r="E4866" i="12"/>
  <c r="F4866" i="12"/>
  <c r="G4866" i="12"/>
  <c r="H4866" i="12"/>
  <c r="I4866" i="12"/>
  <c r="J4866" i="12"/>
  <c r="K4866" i="12"/>
  <c r="L4866" i="12"/>
  <c r="M4866" i="12"/>
  <c r="A4867" i="12"/>
  <c r="O4867" i="12" s="1"/>
  <c r="B4867" i="12"/>
  <c r="D4867" i="12"/>
  <c r="P4867" i="12" s="1"/>
  <c r="E4867" i="12"/>
  <c r="F4867" i="12"/>
  <c r="G4867" i="12"/>
  <c r="H4867" i="12"/>
  <c r="I4867" i="12"/>
  <c r="J4867" i="12"/>
  <c r="K4867" i="12"/>
  <c r="L4867" i="12"/>
  <c r="M4867" i="12"/>
  <c r="A4868" i="12"/>
  <c r="N4868" i="12" s="1"/>
  <c r="B4868" i="12"/>
  <c r="D4868" i="12"/>
  <c r="P4868" i="12" s="1"/>
  <c r="E4868" i="12"/>
  <c r="F4868" i="12"/>
  <c r="G4868" i="12"/>
  <c r="H4868" i="12"/>
  <c r="I4868" i="12"/>
  <c r="J4868" i="12"/>
  <c r="K4868" i="12"/>
  <c r="L4868" i="12"/>
  <c r="M4868" i="12"/>
  <c r="A4869" i="12"/>
  <c r="B4869" i="12"/>
  <c r="D4869" i="12"/>
  <c r="P4869" i="12" s="1"/>
  <c r="E4869" i="12"/>
  <c r="F4869" i="12"/>
  <c r="G4869" i="12"/>
  <c r="H4869" i="12"/>
  <c r="I4869" i="12"/>
  <c r="J4869" i="12"/>
  <c r="K4869" i="12"/>
  <c r="L4869" i="12"/>
  <c r="M4869" i="12"/>
  <c r="A4870" i="12"/>
  <c r="N4870" i="12" s="1"/>
  <c r="B4870" i="12"/>
  <c r="D4870" i="12"/>
  <c r="P4870" i="12" s="1"/>
  <c r="E4870" i="12"/>
  <c r="F4870" i="12"/>
  <c r="G4870" i="12"/>
  <c r="H4870" i="12"/>
  <c r="I4870" i="12"/>
  <c r="J4870" i="12"/>
  <c r="K4870" i="12"/>
  <c r="L4870" i="12"/>
  <c r="M4870" i="12"/>
  <c r="A4871" i="12"/>
  <c r="O4871" i="12" s="1"/>
  <c r="B4871" i="12"/>
  <c r="D4871" i="12"/>
  <c r="P4871" i="12" s="1"/>
  <c r="E4871" i="12"/>
  <c r="F4871" i="12"/>
  <c r="G4871" i="12"/>
  <c r="H4871" i="12"/>
  <c r="I4871" i="12"/>
  <c r="J4871" i="12"/>
  <c r="K4871" i="12"/>
  <c r="L4871" i="12"/>
  <c r="M4871" i="12"/>
  <c r="A4872" i="12"/>
  <c r="B4872" i="12"/>
  <c r="D4872" i="12"/>
  <c r="P4872" i="12" s="1"/>
  <c r="E4872" i="12"/>
  <c r="F4872" i="12"/>
  <c r="G4872" i="12"/>
  <c r="H4872" i="12"/>
  <c r="I4872" i="12"/>
  <c r="J4872" i="12"/>
  <c r="K4872" i="12"/>
  <c r="L4872" i="12"/>
  <c r="M4872" i="12"/>
  <c r="A4873" i="12"/>
  <c r="B4873" i="12"/>
  <c r="D4873" i="12"/>
  <c r="P4873" i="12" s="1"/>
  <c r="E4873" i="12"/>
  <c r="F4873" i="12"/>
  <c r="G4873" i="12"/>
  <c r="H4873" i="12"/>
  <c r="I4873" i="12"/>
  <c r="J4873" i="12"/>
  <c r="K4873" i="12"/>
  <c r="L4873" i="12"/>
  <c r="M4873" i="12"/>
  <c r="A4874" i="12"/>
  <c r="O4874" i="12" s="1"/>
  <c r="B4874" i="12"/>
  <c r="D4874" i="12"/>
  <c r="P4874" i="12" s="1"/>
  <c r="E4874" i="12"/>
  <c r="F4874" i="12"/>
  <c r="G4874" i="12"/>
  <c r="H4874" i="12"/>
  <c r="I4874" i="12"/>
  <c r="J4874" i="12"/>
  <c r="K4874" i="12"/>
  <c r="L4874" i="12"/>
  <c r="M4874" i="12"/>
  <c r="A4875" i="12"/>
  <c r="B4875" i="12"/>
  <c r="D4875" i="12"/>
  <c r="P4875" i="12" s="1"/>
  <c r="E4875" i="12"/>
  <c r="F4875" i="12"/>
  <c r="G4875" i="12"/>
  <c r="H4875" i="12"/>
  <c r="I4875" i="12"/>
  <c r="J4875" i="12"/>
  <c r="K4875" i="12"/>
  <c r="L4875" i="12"/>
  <c r="M4875" i="12"/>
  <c r="A4876" i="12"/>
  <c r="O4876" i="12" s="1"/>
  <c r="B4876" i="12"/>
  <c r="D4876" i="12"/>
  <c r="P4876" i="12" s="1"/>
  <c r="E4876" i="12"/>
  <c r="F4876" i="12"/>
  <c r="G4876" i="12"/>
  <c r="H4876" i="12"/>
  <c r="I4876" i="12"/>
  <c r="J4876" i="12"/>
  <c r="K4876" i="12"/>
  <c r="L4876" i="12"/>
  <c r="M4876" i="12"/>
  <c r="A4877" i="12"/>
  <c r="O4877" i="12" s="1"/>
  <c r="B4877" i="12"/>
  <c r="D4877" i="12"/>
  <c r="P4877" i="12" s="1"/>
  <c r="E4877" i="12"/>
  <c r="F4877" i="12"/>
  <c r="G4877" i="12"/>
  <c r="H4877" i="12"/>
  <c r="I4877" i="12"/>
  <c r="J4877" i="12"/>
  <c r="K4877" i="12"/>
  <c r="L4877" i="12"/>
  <c r="M4877" i="12"/>
  <c r="A4878" i="12"/>
  <c r="O4878" i="12" s="1"/>
  <c r="B4878" i="12"/>
  <c r="D4878" i="12"/>
  <c r="P4878" i="12" s="1"/>
  <c r="E4878" i="12"/>
  <c r="F4878" i="12"/>
  <c r="G4878" i="12"/>
  <c r="H4878" i="12"/>
  <c r="I4878" i="12"/>
  <c r="J4878" i="12"/>
  <c r="K4878" i="12"/>
  <c r="L4878" i="12"/>
  <c r="M4878" i="12"/>
  <c r="A4879" i="12"/>
  <c r="N4879" i="12" s="1"/>
  <c r="B4879" i="12"/>
  <c r="D4879" i="12"/>
  <c r="P4879" i="12" s="1"/>
  <c r="E4879" i="12"/>
  <c r="F4879" i="12"/>
  <c r="G4879" i="12"/>
  <c r="H4879" i="12"/>
  <c r="I4879" i="12"/>
  <c r="J4879" i="12"/>
  <c r="K4879" i="12"/>
  <c r="L4879" i="12"/>
  <c r="M4879" i="12"/>
  <c r="A4880" i="12"/>
  <c r="N4880" i="12" s="1"/>
  <c r="B4880" i="12"/>
  <c r="D4880" i="12"/>
  <c r="P4880" i="12" s="1"/>
  <c r="E4880" i="12"/>
  <c r="F4880" i="12"/>
  <c r="G4880" i="12"/>
  <c r="H4880" i="12"/>
  <c r="I4880" i="12"/>
  <c r="J4880" i="12"/>
  <c r="K4880" i="12"/>
  <c r="L4880" i="12"/>
  <c r="M4880" i="12"/>
  <c r="A4881" i="12"/>
  <c r="N4881" i="12" s="1"/>
  <c r="B4881" i="12"/>
  <c r="E4881" i="12"/>
  <c r="F4881" i="12"/>
  <c r="G4881" i="12"/>
  <c r="H4881" i="12"/>
  <c r="I4881" i="12"/>
  <c r="J4881" i="12"/>
  <c r="K4881" i="12"/>
  <c r="L4881" i="12"/>
  <c r="A4887" i="12"/>
  <c r="N4887" i="12" s="1"/>
  <c r="B4887" i="12"/>
  <c r="E4887" i="12"/>
  <c r="F4887" i="12"/>
  <c r="G4887" i="12"/>
  <c r="H4887" i="12"/>
  <c r="I4887" i="12"/>
  <c r="J4887" i="12"/>
  <c r="K4887" i="12"/>
  <c r="L4887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1" i="12"/>
  <c r="B2082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1" i="12"/>
  <c r="B2122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68" i="12"/>
  <c r="O3751" i="6"/>
  <c r="N3751" i="6"/>
  <c r="M3751" i="6"/>
  <c r="M3751" i="12" s="1"/>
  <c r="D3751" i="6"/>
  <c r="B3751" i="6"/>
  <c r="G3751" i="12" s="1"/>
  <c r="B4888" i="12"/>
  <c r="F3628" i="12"/>
  <c r="M3628" i="12"/>
  <c r="E3628" i="12"/>
  <c r="C3628" i="12"/>
  <c r="L3628" i="12"/>
  <c r="D3628" i="12"/>
  <c r="P3628" i="12" s="1"/>
  <c r="K3628" i="12"/>
  <c r="B3628" i="12"/>
  <c r="J3628" i="12"/>
  <c r="A3628" i="12"/>
  <c r="N3628" i="12" s="1"/>
  <c r="I3628" i="12"/>
  <c r="H3628" i="12"/>
  <c r="I3439" i="12"/>
  <c r="H3439" i="12"/>
  <c r="C3439" i="12"/>
  <c r="G3439" i="12"/>
  <c r="F3439" i="12"/>
  <c r="M3439" i="12"/>
  <c r="E3439" i="12"/>
  <c r="L3439" i="12"/>
  <c r="D3439" i="12"/>
  <c r="P3439" i="12" s="1"/>
  <c r="K3439" i="12"/>
  <c r="B3439" i="12"/>
  <c r="J3439" i="12"/>
  <c r="A3439" i="12"/>
  <c r="O3439" i="12" s="1"/>
  <c r="M3181" i="12"/>
  <c r="E3181" i="12"/>
  <c r="L3181" i="12"/>
  <c r="D3181" i="12"/>
  <c r="P3181" i="12" s="1"/>
  <c r="K3181" i="12"/>
  <c r="B3181" i="12"/>
  <c r="C3181" i="12"/>
  <c r="J3181" i="12"/>
  <c r="A3181" i="12"/>
  <c r="O3181" i="12" s="1"/>
  <c r="I3181" i="12"/>
  <c r="H3181" i="12"/>
  <c r="G3181" i="12"/>
  <c r="F3138" i="12"/>
  <c r="M3138" i="12"/>
  <c r="E3138" i="12"/>
  <c r="L3138" i="12"/>
  <c r="D3138" i="12"/>
  <c r="P3138" i="12" s="1"/>
  <c r="K3138" i="12"/>
  <c r="B3138" i="12"/>
  <c r="C3138" i="12"/>
  <c r="J3138" i="12"/>
  <c r="A3138" i="12"/>
  <c r="O3138" i="12" s="1"/>
  <c r="I3138" i="12"/>
  <c r="H3138" i="12"/>
  <c r="G3095" i="12"/>
  <c r="F3095" i="12"/>
  <c r="M3095" i="12"/>
  <c r="E3095" i="12"/>
  <c r="H3095" i="12"/>
  <c r="L3095" i="12"/>
  <c r="D3095" i="12"/>
  <c r="P3095" i="12" s="1"/>
  <c r="K3095" i="12"/>
  <c r="B3095" i="12"/>
  <c r="J3095" i="12"/>
  <c r="A3095" i="12"/>
  <c r="C3095" i="12"/>
  <c r="I3095" i="12"/>
  <c r="G3055" i="12"/>
  <c r="F3055" i="12"/>
  <c r="M3055" i="12"/>
  <c r="E3055" i="12"/>
  <c r="L3055" i="12"/>
  <c r="D3055" i="12"/>
  <c r="P3055" i="12" s="1"/>
  <c r="K3055" i="12"/>
  <c r="B3055" i="12"/>
  <c r="C3048" i="12"/>
  <c r="J3055" i="12"/>
  <c r="A3055" i="12"/>
  <c r="N3055" i="12" s="1"/>
  <c r="C3055" i="12"/>
  <c r="I3055" i="12"/>
  <c r="K3006" i="12"/>
  <c r="B3006" i="12"/>
  <c r="C3006" i="12"/>
  <c r="J3006" i="12"/>
  <c r="A3006" i="12"/>
  <c r="I3006" i="12"/>
  <c r="H3006" i="12"/>
  <c r="G3006" i="12"/>
  <c r="F3006" i="12"/>
  <c r="M3006" i="12"/>
  <c r="E3006" i="12"/>
  <c r="G2957" i="12"/>
  <c r="F2957" i="12"/>
  <c r="L2957" i="12"/>
  <c r="D2957" i="12"/>
  <c r="P2957" i="12" s="1"/>
  <c r="C2957" i="12"/>
  <c r="K2957" i="12"/>
  <c r="B2957" i="12"/>
  <c r="C2956" i="12"/>
  <c r="J2957" i="12"/>
  <c r="A2957" i="12"/>
  <c r="I2957" i="12"/>
  <c r="H2957" i="12"/>
  <c r="H2908" i="12"/>
  <c r="G2908" i="12"/>
  <c r="F2908" i="12"/>
  <c r="M2908" i="12"/>
  <c r="E2908" i="12"/>
  <c r="L2908" i="12"/>
  <c r="D2908" i="12"/>
  <c r="P2908" i="12" s="1"/>
  <c r="C2908" i="12"/>
  <c r="K2908" i="12"/>
  <c r="B2908" i="12"/>
  <c r="C2907" i="12"/>
  <c r="J2908" i="12"/>
  <c r="A2908" i="12"/>
  <c r="O2908" i="12" s="1"/>
  <c r="F4158" i="12"/>
  <c r="M4158" i="12"/>
  <c r="E4158" i="12"/>
  <c r="C4158" i="12"/>
  <c r="L4158" i="12"/>
  <c r="D4158" i="12"/>
  <c r="P4158" i="12" s="1"/>
  <c r="J4158" i="12"/>
  <c r="A4158" i="12"/>
  <c r="N4158" i="12" s="1"/>
  <c r="I4158" i="12"/>
  <c r="G4158" i="12"/>
  <c r="K4888" i="12"/>
  <c r="C4887" i="12"/>
  <c r="C2618" i="12"/>
  <c r="C2626" i="12"/>
  <c r="C2634" i="12"/>
  <c r="C2642" i="12"/>
  <c r="C2650" i="12"/>
  <c r="C2658" i="12"/>
  <c r="C2600" i="12"/>
  <c r="C2616" i="12"/>
  <c r="C2624" i="12"/>
  <c r="C2632" i="12"/>
  <c r="C2640" i="12"/>
  <c r="C2648" i="12"/>
  <c r="C2656" i="12"/>
  <c r="C2664" i="12"/>
  <c r="C2672" i="12"/>
  <c r="C2680" i="12"/>
  <c r="C2688" i="12"/>
  <c r="C2696" i="12"/>
  <c r="C2704" i="12"/>
  <c r="C2712" i="12"/>
  <c r="C2720" i="12"/>
  <c r="D4888" i="12"/>
  <c r="P4888" i="12" s="1"/>
  <c r="C2604" i="12"/>
  <c r="C2612" i="12"/>
  <c r="C2620" i="12"/>
  <c r="C2636" i="12"/>
  <c r="C2644" i="12"/>
  <c r="C2660" i="12"/>
  <c r="C2668" i="12"/>
  <c r="C2676" i="12"/>
  <c r="C2684" i="12"/>
  <c r="C2708" i="12"/>
  <c r="C2716" i="12"/>
  <c r="C2711" i="12"/>
  <c r="J4888" i="12"/>
  <c r="A4888" i="12"/>
  <c r="N4888" i="12" s="1"/>
  <c r="C2687" i="12"/>
  <c r="C2663" i="12"/>
  <c r="I4888" i="12"/>
  <c r="C2647" i="12"/>
  <c r="C2631" i="12"/>
  <c r="H4888" i="12"/>
  <c r="C2719" i="12"/>
  <c r="C2695" i="12"/>
  <c r="C2615" i="12"/>
  <c r="G4888" i="12"/>
  <c r="C2671" i="12"/>
  <c r="C2599" i="12"/>
  <c r="F4888" i="12"/>
  <c r="C4888" i="12"/>
  <c r="C2703" i="12"/>
  <c r="C2655" i="12"/>
  <c r="M4888" i="12"/>
  <c r="E4888" i="12"/>
  <c r="C2679" i="12"/>
  <c r="C2639" i="12"/>
  <c r="L4888" i="12"/>
  <c r="C2623" i="12"/>
  <c r="C2607" i="12"/>
  <c r="C2592" i="12"/>
  <c r="C2591" i="12"/>
  <c r="C2588" i="12"/>
  <c r="C2587" i="12"/>
  <c r="C2586" i="12"/>
  <c r="C2585" i="12"/>
  <c r="C2583" i="12"/>
  <c r="C2581" i="12"/>
  <c r="C2580" i="12"/>
  <c r="C2579" i="12"/>
  <c r="C2578" i="12"/>
  <c r="C2577" i="12"/>
  <c r="C2576" i="12"/>
  <c r="C2575" i="12"/>
  <c r="C2574" i="12"/>
  <c r="C2573" i="12"/>
  <c r="C2572" i="12"/>
  <c r="C2571" i="12"/>
  <c r="C2570" i="12"/>
  <c r="C2567" i="12"/>
  <c r="C2566" i="12"/>
  <c r="C2565" i="12"/>
  <c r="C2564" i="12"/>
  <c r="C2562" i="12"/>
  <c r="C2560" i="12"/>
  <c r="C2549" i="12"/>
  <c r="C2525" i="12"/>
  <c r="C2516" i="12"/>
  <c r="C2515" i="12"/>
  <c r="C2501" i="12"/>
  <c r="C2477" i="12"/>
  <c r="C2476" i="12"/>
  <c r="C2466" i="12"/>
  <c r="C2464" i="12"/>
  <c r="C2453" i="12"/>
  <c r="C2452" i="12"/>
  <c r="C2440" i="12"/>
  <c r="C2428" i="12"/>
  <c r="C2405" i="12"/>
  <c r="C2404" i="12"/>
  <c r="C2381" i="12"/>
  <c r="C2356" i="12"/>
  <c r="C2308" i="12"/>
  <c r="C2582" i="12"/>
  <c r="C2213" i="12"/>
  <c r="C2164" i="12"/>
  <c r="C2212" i="12"/>
  <c r="C2224" i="12"/>
  <c r="D807" i="6"/>
  <c r="D807" i="12"/>
  <c r="P807" i="12" s="1"/>
  <c r="D808" i="6"/>
  <c r="D808" i="12"/>
  <c r="P808" i="12" s="1"/>
  <c r="D809" i="6"/>
  <c r="D809" i="12"/>
  <c r="P809" i="12" s="1"/>
  <c r="D810" i="6"/>
  <c r="D810" i="12"/>
  <c r="P810" i="12" s="1"/>
  <c r="D811" i="6"/>
  <c r="D811" i="12"/>
  <c r="P811" i="12" s="1"/>
  <c r="D812" i="6"/>
  <c r="D812" i="12"/>
  <c r="P812" i="12" s="1"/>
  <c r="D813" i="6"/>
  <c r="D813" i="12"/>
  <c r="P813" i="12" s="1"/>
  <c r="D814" i="6"/>
  <c r="D814" i="12"/>
  <c r="P814" i="12" s="1"/>
  <c r="D815" i="6"/>
  <c r="D815" i="12"/>
  <c r="P815" i="12" s="1"/>
  <c r="D816" i="6"/>
  <c r="D816" i="12"/>
  <c r="P816" i="12" s="1"/>
  <c r="D817" i="6"/>
  <c r="D818" i="6"/>
  <c r="D818" i="12"/>
  <c r="P818" i="12" s="1"/>
  <c r="D819" i="6"/>
  <c r="D819" i="12"/>
  <c r="P819" i="12" s="1"/>
  <c r="D820" i="6"/>
  <c r="D820" i="12"/>
  <c r="P820" i="12" s="1"/>
  <c r="D821" i="6"/>
  <c r="D821" i="12"/>
  <c r="P821" i="12" s="1"/>
  <c r="D822" i="6"/>
  <c r="D822" i="12"/>
  <c r="P822" i="12" s="1"/>
  <c r="D823" i="6"/>
  <c r="D823" i="12"/>
  <c r="P823" i="12" s="1"/>
  <c r="D824" i="6"/>
  <c r="D824" i="12"/>
  <c r="P824" i="12" s="1"/>
  <c r="D825" i="6"/>
  <c r="D825" i="12"/>
  <c r="P825" i="12" s="1"/>
  <c r="D826" i="6"/>
  <c r="D827" i="6"/>
  <c r="D827" i="12"/>
  <c r="P827" i="12" s="1"/>
  <c r="D828" i="6"/>
  <c r="D829" i="6"/>
  <c r="D829" i="12"/>
  <c r="P829" i="12" s="1"/>
  <c r="D830" i="6"/>
  <c r="D830" i="12"/>
  <c r="P830" i="12" s="1"/>
  <c r="D831" i="6"/>
  <c r="D831" i="12"/>
  <c r="P831" i="12" s="1"/>
  <c r="M807" i="6"/>
  <c r="M807" i="12"/>
  <c r="M808" i="6"/>
  <c r="M808" i="12"/>
  <c r="M809" i="6"/>
  <c r="M809" i="12"/>
  <c r="M810" i="6"/>
  <c r="M810" i="12"/>
  <c r="M811" i="6"/>
  <c r="M811" i="12"/>
  <c r="M812" i="6"/>
  <c r="M812" i="12"/>
  <c r="M813" i="6"/>
  <c r="M813" i="12"/>
  <c r="M814" i="6"/>
  <c r="M814" i="12"/>
  <c r="M815" i="6"/>
  <c r="M815" i="12"/>
  <c r="M816" i="6"/>
  <c r="M816" i="12"/>
  <c r="M817" i="6"/>
  <c r="M817" i="12"/>
  <c r="M818" i="6"/>
  <c r="M818" i="12"/>
  <c r="M819" i="6"/>
  <c r="M819" i="12"/>
  <c r="M820" i="6"/>
  <c r="M820" i="12"/>
  <c r="M821" i="6"/>
  <c r="M821" i="12"/>
  <c r="M822" i="6"/>
  <c r="M822" i="12"/>
  <c r="M823" i="6"/>
  <c r="M823" i="12"/>
  <c r="M824" i="6"/>
  <c r="M824" i="12"/>
  <c r="M825" i="6"/>
  <c r="M825" i="12"/>
  <c r="M826" i="6"/>
  <c r="M826" i="12"/>
  <c r="M827" i="6"/>
  <c r="M827" i="12"/>
  <c r="M828" i="6"/>
  <c r="M828" i="12"/>
  <c r="M829" i="6"/>
  <c r="M829" i="12"/>
  <c r="M830" i="6"/>
  <c r="M830" i="12"/>
  <c r="M831" i="6"/>
  <c r="M831" i="12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D832" i="6"/>
  <c r="D832" i="12"/>
  <c r="P832" i="12" s="1"/>
  <c r="D833" i="6"/>
  <c r="D834" i="6"/>
  <c r="D834" i="12"/>
  <c r="P834" i="12" s="1"/>
  <c r="D835" i="6"/>
  <c r="D835" i="12"/>
  <c r="P835" i="12" s="1"/>
  <c r="D836" i="6"/>
  <c r="D836" i="12"/>
  <c r="P836" i="12" s="1"/>
  <c r="D837" i="6"/>
  <c r="D837" i="12"/>
  <c r="P837" i="12" s="1"/>
  <c r="D838" i="6"/>
  <c r="D838" i="12"/>
  <c r="P838" i="12" s="1"/>
  <c r="D839" i="6"/>
  <c r="D839" i="12"/>
  <c r="P839" i="12" s="1"/>
  <c r="D840" i="6"/>
  <c r="D841" i="6"/>
  <c r="D842" i="6"/>
  <c r="D842" i="12"/>
  <c r="P842" i="12" s="1"/>
  <c r="D843" i="6"/>
  <c r="D843" i="12"/>
  <c r="P843" i="12" s="1"/>
  <c r="D844" i="6"/>
  <c r="D844" i="12"/>
  <c r="P844" i="12" s="1"/>
  <c r="D845" i="6"/>
  <c r="D845" i="12"/>
  <c r="P845" i="12" s="1"/>
  <c r="D846" i="6"/>
  <c r="D847" i="6"/>
  <c r="D847" i="12"/>
  <c r="P847" i="12" s="1"/>
  <c r="D848" i="6"/>
  <c r="D848" i="12"/>
  <c r="P848" i="12" s="1"/>
  <c r="D849" i="6"/>
  <c r="D849" i="12"/>
  <c r="P849" i="12" s="1"/>
  <c r="D850" i="6"/>
  <c r="D850" i="12"/>
  <c r="P850" i="12" s="1"/>
  <c r="D851" i="6"/>
  <c r="D851" i="12"/>
  <c r="P851" i="12" s="1"/>
  <c r="D852" i="6"/>
  <c r="D852" i="12"/>
  <c r="P852" i="12" s="1"/>
  <c r="D853" i="6"/>
  <c r="D853" i="12"/>
  <c r="P853" i="12" s="1"/>
  <c r="D854" i="6"/>
  <c r="D854" i="12"/>
  <c r="P854" i="12" s="1"/>
  <c r="D855" i="6"/>
  <c r="D855" i="12"/>
  <c r="P855" i="12" s="1"/>
  <c r="D856" i="6"/>
  <c r="D856" i="12"/>
  <c r="P856" i="12" s="1"/>
  <c r="D857" i="6"/>
  <c r="D857" i="12"/>
  <c r="P857" i="12" s="1"/>
  <c r="D858" i="6"/>
  <c r="D858" i="12"/>
  <c r="P858" i="12" s="1"/>
  <c r="D859" i="6"/>
  <c r="D859" i="12"/>
  <c r="P859" i="12" s="1"/>
  <c r="D860" i="6"/>
  <c r="D860" i="12"/>
  <c r="P860" i="12" s="1"/>
  <c r="D861" i="6"/>
  <c r="D861" i="12"/>
  <c r="P861" i="12" s="1"/>
  <c r="D862" i="6"/>
  <c r="D862" i="12"/>
  <c r="P862" i="12" s="1"/>
  <c r="D863" i="6"/>
  <c r="D863" i="12"/>
  <c r="P863" i="12" s="1"/>
  <c r="D864" i="6"/>
  <c r="D864" i="12"/>
  <c r="P864" i="12" s="1"/>
  <c r="D865" i="6"/>
  <c r="D865" i="12"/>
  <c r="P865" i="12" s="1"/>
  <c r="D866" i="6"/>
  <c r="D866" i="12"/>
  <c r="P866" i="12" s="1"/>
  <c r="D867" i="6"/>
  <c r="D867" i="12"/>
  <c r="P867" i="12" s="1"/>
  <c r="D868" i="6"/>
  <c r="D868" i="12"/>
  <c r="P868" i="12" s="1"/>
  <c r="D869" i="6"/>
  <c r="D869" i="12"/>
  <c r="P869" i="12" s="1"/>
  <c r="D870" i="6"/>
  <c r="D871" i="6"/>
  <c r="D871" i="12"/>
  <c r="P871" i="12" s="1"/>
  <c r="D872" i="6"/>
  <c r="D873" i="6"/>
  <c r="D874" i="6"/>
  <c r="D874" i="12"/>
  <c r="P874" i="12" s="1"/>
  <c r="D875" i="6"/>
  <c r="D875" i="12"/>
  <c r="P875" i="12" s="1"/>
  <c r="D876" i="6"/>
  <c r="D876" i="12"/>
  <c r="P876" i="12" s="1"/>
  <c r="D877" i="6"/>
  <c r="D877" i="12"/>
  <c r="P877" i="12" s="1"/>
  <c r="D878" i="6"/>
  <c r="D878" i="12"/>
  <c r="P878" i="12" s="1"/>
  <c r="D879" i="6"/>
  <c r="D879" i="12"/>
  <c r="P879" i="12" s="1"/>
  <c r="D880" i="6"/>
  <c r="D881" i="6"/>
  <c r="D882" i="6"/>
  <c r="D882" i="12"/>
  <c r="P882" i="12" s="1"/>
  <c r="D883" i="6"/>
  <c r="D884" i="6"/>
  <c r="D884" i="12"/>
  <c r="P884" i="12" s="1"/>
  <c r="D885" i="6"/>
  <c r="D885" i="12"/>
  <c r="P885" i="12" s="1"/>
  <c r="D886" i="6"/>
  <c r="D887" i="6"/>
  <c r="D888" i="6"/>
  <c r="D888" i="12"/>
  <c r="P888" i="12" s="1"/>
  <c r="D889" i="6"/>
  <c r="D889" i="12"/>
  <c r="P889" i="12" s="1"/>
  <c r="D890" i="6"/>
  <c r="D890" i="12"/>
  <c r="P890" i="12" s="1"/>
  <c r="D891" i="6"/>
  <c r="D891" i="12"/>
  <c r="P891" i="12" s="1"/>
  <c r="D892" i="6"/>
  <c r="D892" i="12"/>
  <c r="P892" i="12" s="1"/>
  <c r="D893" i="6"/>
  <c r="D893" i="12"/>
  <c r="P893" i="12" s="1"/>
  <c r="D894" i="6"/>
  <c r="D895" i="6"/>
  <c r="D896" i="6"/>
  <c r="D896" i="12"/>
  <c r="P896" i="12" s="1"/>
  <c r="D897" i="6"/>
  <c r="D897" i="12"/>
  <c r="P897" i="12" s="1"/>
  <c r="D898" i="6"/>
  <c r="D899" i="6"/>
  <c r="D899" i="12"/>
  <c r="P899" i="12" s="1"/>
  <c r="D900" i="6"/>
  <c r="D901" i="6"/>
  <c r="D902" i="6"/>
  <c r="D902" i="12"/>
  <c r="P902" i="12" s="1"/>
  <c r="D903" i="6"/>
  <c r="D903" i="12"/>
  <c r="P903" i="12" s="1"/>
  <c r="D904" i="6"/>
  <c r="D904" i="12"/>
  <c r="P904" i="12" s="1"/>
  <c r="D905" i="6"/>
  <c r="D905" i="12"/>
  <c r="P905" i="12" s="1"/>
  <c r="D906" i="6"/>
  <c r="D906" i="12"/>
  <c r="P906" i="12" s="1"/>
  <c r="D907" i="6"/>
  <c r="D907" i="12"/>
  <c r="P907" i="12" s="1"/>
  <c r="D908" i="6"/>
  <c r="D908" i="12"/>
  <c r="P908" i="12" s="1"/>
  <c r="D909" i="6"/>
  <c r="D909" i="12"/>
  <c r="P909" i="12" s="1"/>
  <c r="D910" i="6"/>
  <c r="D910" i="12"/>
  <c r="P910" i="12" s="1"/>
  <c r="D911" i="6"/>
  <c r="D912" i="6"/>
  <c r="D912" i="12"/>
  <c r="P912" i="12" s="1"/>
  <c r="D913" i="6"/>
  <c r="D913" i="12"/>
  <c r="P913" i="12" s="1"/>
  <c r="D914" i="6"/>
  <c r="D915" i="6"/>
  <c r="D916" i="6"/>
  <c r="D916" i="12"/>
  <c r="P916" i="12" s="1"/>
  <c r="D917" i="6"/>
  <c r="D917" i="12"/>
  <c r="P917" i="12" s="1"/>
  <c r="D918" i="6"/>
  <c r="D918" i="12"/>
  <c r="P918" i="12" s="1"/>
  <c r="D919" i="6"/>
  <c r="D919" i="12"/>
  <c r="P919" i="12" s="1"/>
  <c r="D920" i="6"/>
  <c r="D920" i="12"/>
  <c r="P920" i="12" s="1"/>
  <c r="D921" i="6"/>
  <c r="D921" i="12"/>
  <c r="P921" i="12" s="1"/>
  <c r="D922" i="6"/>
  <c r="D923" i="6"/>
  <c r="D923" i="12"/>
  <c r="P923" i="12" s="1"/>
  <c r="D924" i="6"/>
  <c r="D924" i="12"/>
  <c r="P924" i="12" s="1"/>
  <c r="D925" i="6"/>
  <c r="D925" i="12"/>
  <c r="P925" i="12" s="1"/>
  <c r="D926" i="6"/>
  <c r="D926" i="12"/>
  <c r="P926" i="12" s="1"/>
  <c r="D927" i="6"/>
  <c r="D927" i="12"/>
  <c r="P927" i="12" s="1"/>
  <c r="D928" i="6"/>
  <c r="D929" i="6"/>
  <c r="D930" i="6"/>
  <c r="D930" i="12"/>
  <c r="P930" i="12" s="1"/>
  <c r="D931" i="6"/>
  <c r="D931" i="12"/>
  <c r="P931" i="12" s="1"/>
  <c r="D932" i="6"/>
  <c r="D932" i="12"/>
  <c r="P932" i="12" s="1"/>
  <c r="D933" i="6"/>
  <c r="D933" i="12"/>
  <c r="P933" i="12" s="1"/>
  <c r="D934" i="6"/>
  <c r="D934" i="12"/>
  <c r="P934" i="12" s="1"/>
  <c r="D935" i="6"/>
  <c r="D935" i="12"/>
  <c r="P935" i="12" s="1"/>
  <c r="D936" i="6"/>
  <c r="D936" i="12"/>
  <c r="P936" i="12" s="1"/>
  <c r="D937" i="6"/>
  <c r="D937" i="12"/>
  <c r="P937" i="12" s="1"/>
  <c r="D938" i="6"/>
  <c r="D938" i="12"/>
  <c r="P938" i="12" s="1"/>
  <c r="D939" i="6"/>
  <c r="D940" i="6"/>
  <c r="D941" i="6"/>
  <c r="D942" i="6"/>
  <c r="D943" i="6"/>
  <c r="D944" i="6"/>
  <c r="D944" i="12"/>
  <c r="P944" i="12" s="1"/>
  <c r="D945" i="6"/>
  <c r="D945" i="12"/>
  <c r="P945" i="12" s="1"/>
  <c r="D946" i="6"/>
  <c r="D946" i="12"/>
  <c r="P946" i="12" s="1"/>
  <c r="D947" i="6"/>
  <c r="D947" i="12"/>
  <c r="P947" i="12" s="1"/>
  <c r="D948" i="6"/>
  <c r="D948" i="12"/>
  <c r="P948" i="12" s="1"/>
  <c r="D949" i="6"/>
  <c r="D950" i="6"/>
  <c r="D950" i="12"/>
  <c r="P950" i="12" s="1"/>
  <c r="D951" i="6"/>
  <c r="D951" i="12"/>
  <c r="P951" i="12" s="1"/>
  <c r="D952" i="6"/>
  <c r="D952" i="12"/>
  <c r="P952" i="12" s="1"/>
  <c r="D953" i="6"/>
  <c r="D953" i="12"/>
  <c r="P953" i="12" s="1"/>
  <c r="D954" i="6"/>
  <c r="D954" i="12"/>
  <c r="P954" i="12" s="1"/>
  <c r="D955" i="6"/>
  <c r="D955" i="12"/>
  <c r="P955" i="12" s="1"/>
  <c r="D956" i="6"/>
  <c r="D956" i="12"/>
  <c r="P956" i="12" s="1"/>
  <c r="D957" i="6"/>
  <c r="D957" i="12"/>
  <c r="P957" i="12" s="1"/>
  <c r="D958" i="6"/>
  <c r="D958" i="12"/>
  <c r="P958" i="12" s="1"/>
  <c r="D959" i="6"/>
  <c r="D959" i="12"/>
  <c r="P959" i="12" s="1"/>
  <c r="D960" i="6"/>
  <c r="D960" i="12"/>
  <c r="P960" i="12" s="1"/>
  <c r="D961" i="6"/>
  <c r="D961" i="12"/>
  <c r="P961" i="12" s="1"/>
  <c r="D962" i="6"/>
  <c r="D962" i="12"/>
  <c r="P962" i="12" s="1"/>
  <c r="D963" i="6"/>
  <c r="D963" i="12"/>
  <c r="P963" i="12" s="1"/>
  <c r="D964" i="6"/>
  <c r="D964" i="12"/>
  <c r="P964" i="12" s="1"/>
  <c r="D965" i="6"/>
  <c r="D965" i="12"/>
  <c r="P965" i="12" s="1"/>
  <c r="D966" i="6"/>
  <c r="D966" i="12"/>
  <c r="P966" i="12" s="1"/>
  <c r="D967" i="6"/>
  <c r="D967" i="12"/>
  <c r="P967" i="12" s="1"/>
  <c r="D968" i="6"/>
  <c r="D968" i="12"/>
  <c r="P968" i="12" s="1"/>
  <c r="D969" i="6"/>
  <c r="D969" i="12"/>
  <c r="P969" i="12" s="1"/>
  <c r="D970" i="6"/>
  <c r="D970" i="12"/>
  <c r="P970" i="12" s="1"/>
  <c r="D971" i="6"/>
  <c r="D971" i="12"/>
  <c r="P971" i="12" s="1"/>
  <c r="D972" i="6"/>
  <c r="D972" i="12"/>
  <c r="P972" i="12" s="1"/>
  <c r="D973" i="6"/>
  <c r="D973" i="12"/>
  <c r="P973" i="12" s="1"/>
  <c r="D974" i="6"/>
  <c r="D974" i="12"/>
  <c r="P974" i="12" s="1"/>
  <c r="D975" i="6"/>
  <c r="D975" i="12"/>
  <c r="P975" i="12" s="1"/>
  <c r="D976" i="6"/>
  <c r="D976" i="12"/>
  <c r="P976" i="12" s="1"/>
  <c r="D977" i="6"/>
  <c r="D977" i="12"/>
  <c r="P977" i="12" s="1"/>
  <c r="D978" i="6"/>
  <c r="D978" i="12"/>
  <c r="P978" i="12" s="1"/>
  <c r="D979" i="6"/>
  <c r="D979" i="12"/>
  <c r="P979" i="12" s="1"/>
  <c r="D980" i="6"/>
  <c r="D980" i="12"/>
  <c r="P980" i="12" s="1"/>
  <c r="D981" i="6"/>
  <c r="D981" i="12"/>
  <c r="P981" i="12" s="1"/>
  <c r="D982" i="6"/>
  <c r="D982" i="12"/>
  <c r="P982" i="12" s="1"/>
  <c r="D983" i="6"/>
  <c r="D983" i="12"/>
  <c r="P983" i="12" s="1"/>
  <c r="D984" i="6"/>
  <c r="D984" i="12"/>
  <c r="P984" i="12" s="1"/>
  <c r="D985" i="6"/>
  <c r="D985" i="12"/>
  <c r="P985" i="12" s="1"/>
  <c r="D986" i="6"/>
  <c r="D986" i="12"/>
  <c r="P986" i="12" s="1"/>
  <c r="D987" i="6"/>
  <c r="D987" i="12"/>
  <c r="P987" i="12" s="1"/>
  <c r="D988" i="6"/>
  <c r="D988" i="12"/>
  <c r="P988" i="12" s="1"/>
  <c r="D989" i="6"/>
  <c r="D989" i="12"/>
  <c r="P989" i="12" s="1"/>
  <c r="D990" i="6"/>
  <c r="D990" i="12"/>
  <c r="P990" i="12" s="1"/>
  <c r="D991" i="6"/>
  <c r="D991" i="12"/>
  <c r="P991" i="12" s="1"/>
  <c r="D992" i="6"/>
  <c r="D992" i="12"/>
  <c r="P992" i="12" s="1"/>
  <c r="D993" i="6"/>
  <c r="D993" i="12"/>
  <c r="P993" i="12" s="1"/>
  <c r="D994" i="6"/>
  <c r="D994" i="12"/>
  <c r="P994" i="12" s="1"/>
  <c r="D995" i="6"/>
  <c r="D995" i="12"/>
  <c r="P995" i="12" s="1"/>
  <c r="D996" i="6"/>
  <c r="D996" i="12"/>
  <c r="P996" i="12" s="1"/>
  <c r="D997" i="6"/>
  <c r="D997" i="12"/>
  <c r="P997" i="12" s="1"/>
  <c r="D998" i="6"/>
  <c r="D998" i="12"/>
  <c r="P998" i="12" s="1"/>
  <c r="D999" i="6"/>
  <c r="D999" i="12"/>
  <c r="P999" i="12" s="1"/>
  <c r="D1000" i="6"/>
  <c r="D1000" i="12"/>
  <c r="P1000" i="12" s="1"/>
  <c r="D1001" i="6"/>
  <c r="D1001" i="12"/>
  <c r="P1001" i="12" s="1"/>
  <c r="D1002" i="6"/>
  <c r="D1002" i="12"/>
  <c r="P1002" i="12" s="1"/>
  <c r="D1003" i="6"/>
  <c r="D1003" i="12"/>
  <c r="P1003" i="12" s="1"/>
  <c r="D1004" i="6"/>
  <c r="D1004" i="12"/>
  <c r="P1004" i="12" s="1"/>
  <c r="D1005" i="6"/>
  <c r="D1005" i="12"/>
  <c r="P1005" i="12" s="1"/>
  <c r="D1006" i="6"/>
  <c r="D1006" i="12"/>
  <c r="P1006" i="12" s="1"/>
  <c r="D1007" i="6"/>
  <c r="D1007" i="12"/>
  <c r="P1007" i="12" s="1"/>
  <c r="D1008" i="6"/>
  <c r="D1008" i="12"/>
  <c r="P1008" i="12" s="1"/>
  <c r="D1009" i="6"/>
  <c r="D1009" i="12"/>
  <c r="P1009" i="12" s="1"/>
  <c r="D1010" i="6"/>
  <c r="D1010" i="12"/>
  <c r="P1010" i="12" s="1"/>
  <c r="D1011" i="6"/>
  <c r="D1011" i="12"/>
  <c r="P1011" i="12" s="1"/>
  <c r="D1012" i="6"/>
  <c r="D1012" i="12"/>
  <c r="P1012" i="12" s="1"/>
  <c r="D1013" i="6"/>
  <c r="D1013" i="12"/>
  <c r="P1013" i="12" s="1"/>
  <c r="D1014" i="6"/>
  <c r="D1014" i="12"/>
  <c r="P1014" i="12" s="1"/>
  <c r="D1015" i="6"/>
  <c r="D1015" i="12"/>
  <c r="P1015" i="12" s="1"/>
  <c r="D1016" i="6"/>
  <c r="D1016" i="12"/>
  <c r="P1016" i="12" s="1"/>
  <c r="D1017" i="6"/>
  <c r="D1017" i="12"/>
  <c r="P1017" i="12" s="1"/>
  <c r="D1018" i="6"/>
  <c r="D1018" i="12"/>
  <c r="P1018" i="12" s="1"/>
  <c r="D1019" i="6"/>
  <c r="D1019" i="12"/>
  <c r="P1019" i="12" s="1"/>
  <c r="D1020" i="6"/>
  <c r="D1020" i="12"/>
  <c r="P1020" i="12" s="1"/>
  <c r="D1021" i="6"/>
  <c r="D1021" i="12"/>
  <c r="P1021" i="12" s="1"/>
  <c r="D1022" i="6"/>
  <c r="D1022" i="12"/>
  <c r="P1022" i="12" s="1"/>
  <c r="D1023" i="6"/>
  <c r="D1023" i="12"/>
  <c r="P1023" i="12" s="1"/>
  <c r="D1024" i="6"/>
  <c r="D1024" i="12"/>
  <c r="P1024" i="12" s="1"/>
  <c r="D1025" i="6"/>
  <c r="D1025" i="12"/>
  <c r="P1025" i="12" s="1"/>
  <c r="D1026" i="6"/>
  <c r="D1026" i="12"/>
  <c r="P1026" i="12" s="1"/>
  <c r="D1027" i="6"/>
  <c r="D1027" i="12"/>
  <c r="P1027" i="12" s="1"/>
  <c r="D1028" i="6"/>
  <c r="D1028" i="12"/>
  <c r="P1028" i="12" s="1"/>
  <c r="D1029" i="6"/>
  <c r="D1029" i="12"/>
  <c r="P1029" i="12" s="1"/>
  <c r="D1030" i="6"/>
  <c r="D1030" i="12"/>
  <c r="P1030" i="12" s="1"/>
  <c r="D1031" i="6"/>
  <c r="D1031" i="12"/>
  <c r="P1031" i="12" s="1"/>
  <c r="D1032" i="6"/>
  <c r="D1032" i="12"/>
  <c r="P1032" i="12" s="1"/>
  <c r="D1033" i="6"/>
  <c r="D1033" i="12"/>
  <c r="P1033" i="12" s="1"/>
  <c r="D1034" i="6"/>
  <c r="D1034" i="12"/>
  <c r="P1034" i="12" s="1"/>
  <c r="D1035" i="6"/>
  <c r="D1035" i="12"/>
  <c r="P1035" i="12" s="1"/>
  <c r="D1036" i="6"/>
  <c r="D1036" i="12"/>
  <c r="P1036" i="12" s="1"/>
  <c r="D1037" i="6"/>
  <c r="D1037" i="12"/>
  <c r="P1037" i="12" s="1"/>
  <c r="D1038" i="6"/>
  <c r="D1038" i="12"/>
  <c r="P1038" i="12" s="1"/>
  <c r="D1039" i="6"/>
  <c r="D1039" i="12"/>
  <c r="P1039" i="12" s="1"/>
  <c r="D1040" i="6"/>
  <c r="D1040" i="12"/>
  <c r="P1040" i="12" s="1"/>
  <c r="D1041" i="6"/>
  <c r="D1041" i="12"/>
  <c r="P1041" i="12" s="1"/>
  <c r="D1042" i="6"/>
  <c r="D1042" i="12"/>
  <c r="P1042" i="12" s="1"/>
  <c r="D1043" i="6"/>
  <c r="D1043" i="12"/>
  <c r="P1043" i="12" s="1"/>
  <c r="D1044" i="6"/>
  <c r="D1044" i="12"/>
  <c r="P1044" i="12" s="1"/>
  <c r="D1045" i="6"/>
  <c r="D1045" i="12"/>
  <c r="P1045" i="12" s="1"/>
  <c r="D1046" i="6"/>
  <c r="D1046" i="12"/>
  <c r="P1046" i="12" s="1"/>
  <c r="D1047" i="6"/>
  <c r="D1047" i="12"/>
  <c r="P1047" i="12" s="1"/>
  <c r="D1048" i="6"/>
  <c r="D1048" i="12"/>
  <c r="P1048" i="12" s="1"/>
  <c r="D1049" i="6"/>
  <c r="D1049" i="12"/>
  <c r="P1049" i="12" s="1"/>
  <c r="D1050" i="6"/>
  <c r="D1050" i="12"/>
  <c r="P1050" i="12" s="1"/>
  <c r="D1051" i="6"/>
  <c r="D1051" i="12"/>
  <c r="P1051" i="12" s="1"/>
  <c r="D1052" i="6"/>
  <c r="D1052" i="12"/>
  <c r="P1052" i="12" s="1"/>
  <c r="D1053" i="6"/>
  <c r="D1053" i="12"/>
  <c r="P1053" i="12" s="1"/>
  <c r="D1054" i="6"/>
  <c r="D1054" i="12"/>
  <c r="P1054" i="12" s="1"/>
  <c r="D1055" i="6"/>
  <c r="D1055" i="12"/>
  <c r="P1055" i="12" s="1"/>
  <c r="D1056" i="6"/>
  <c r="D1056" i="12"/>
  <c r="P1056" i="12" s="1"/>
  <c r="D1057" i="6"/>
  <c r="D1057" i="12"/>
  <c r="P1057" i="12" s="1"/>
  <c r="D1058" i="6"/>
  <c r="D1058" i="12"/>
  <c r="P1058" i="12" s="1"/>
  <c r="D1059" i="6"/>
  <c r="D1059" i="12"/>
  <c r="P1059" i="12" s="1"/>
  <c r="D1060" i="6"/>
  <c r="D1060" i="12"/>
  <c r="P1060" i="12" s="1"/>
  <c r="D1061" i="6"/>
  <c r="D1061" i="12"/>
  <c r="P1061" i="12" s="1"/>
  <c r="D1062" i="6"/>
  <c r="D1062" i="12"/>
  <c r="P1062" i="12" s="1"/>
  <c r="D1063" i="6"/>
  <c r="D1063" i="12"/>
  <c r="P1063" i="12" s="1"/>
  <c r="D1064" i="6"/>
  <c r="D1064" i="12"/>
  <c r="P1064" i="12" s="1"/>
  <c r="D1065" i="6"/>
  <c r="D1065" i="12"/>
  <c r="P1065" i="12" s="1"/>
  <c r="D1066" i="6"/>
  <c r="D1066" i="12"/>
  <c r="P1066" i="12" s="1"/>
  <c r="D1067" i="6"/>
  <c r="D1067" i="12"/>
  <c r="P1067" i="12" s="1"/>
  <c r="D1068" i="6"/>
  <c r="D1068" i="12"/>
  <c r="P1068" i="12" s="1"/>
  <c r="D1069" i="6"/>
  <c r="D1069" i="12"/>
  <c r="P1069" i="12" s="1"/>
  <c r="D1070" i="6"/>
  <c r="D1070" i="12"/>
  <c r="P1070" i="12" s="1"/>
  <c r="D1071" i="6"/>
  <c r="D1071" i="12"/>
  <c r="P1071" i="12" s="1"/>
  <c r="D1072" i="6"/>
  <c r="D1072" i="12"/>
  <c r="P1072" i="12" s="1"/>
  <c r="D1073" i="6"/>
  <c r="D1073" i="12"/>
  <c r="P1073" i="12" s="1"/>
  <c r="D1074" i="6"/>
  <c r="D1074" i="12"/>
  <c r="P1074" i="12" s="1"/>
  <c r="D1075" i="6"/>
  <c r="D1075" i="12"/>
  <c r="P1075" i="12" s="1"/>
  <c r="D1076" i="6"/>
  <c r="D1076" i="12"/>
  <c r="P1076" i="12" s="1"/>
  <c r="D1077" i="6"/>
  <c r="D1077" i="12"/>
  <c r="P1077" i="12" s="1"/>
  <c r="D1078" i="6"/>
  <c r="D1078" i="12"/>
  <c r="P1078" i="12" s="1"/>
  <c r="D1079" i="6"/>
  <c r="D1079" i="12"/>
  <c r="P1079" i="12" s="1"/>
  <c r="D1080" i="6"/>
  <c r="D1080" i="12"/>
  <c r="P1080" i="12" s="1"/>
  <c r="D1081" i="6"/>
  <c r="D1081" i="12"/>
  <c r="P1081" i="12" s="1"/>
  <c r="D1082" i="6"/>
  <c r="D1082" i="12"/>
  <c r="P1082" i="12" s="1"/>
  <c r="D1083" i="6"/>
  <c r="D1083" i="12"/>
  <c r="P1083" i="12" s="1"/>
  <c r="D1084" i="6"/>
  <c r="D1084" i="12"/>
  <c r="P1084" i="12" s="1"/>
  <c r="D1085" i="6"/>
  <c r="D1085" i="12"/>
  <c r="P1085" i="12" s="1"/>
  <c r="D1086" i="6"/>
  <c r="D1086" i="12"/>
  <c r="P1086" i="12" s="1"/>
  <c r="D1087" i="6"/>
  <c r="D1087" i="12"/>
  <c r="P1087" i="12" s="1"/>
  <c r="D1088" i="6"/>
  <c r="D1088" i="12"/>
  <c r="P1088" i="12" s="1"/>
  <c r="D1089" i="6"/>
  <c r="D1089" i="12"/>
  <c r="P1089" i="12" s="1"/>
  <c r="D1090" i="6"/>
  <c r="D1090" i="12"/>
  <c r="P1090" i="12" s="1"/>
  <c r="D1091" i="6"/>
  <c r="D1091" i="12"/>
  <c r="P1091" i="12" s="1"/>
  <c r="D1092" i="6"/>
  <c r="D1092" i="12"/>
  <c r="P1092" i="12" s="1"/>
  <c r="D1093" i="6"/>
  <c r="D1093" i="12"/>
  <c r="P1093" i="12" s="1"/>
  <c r="D1094" i="6"/>
  <c r="D1094" i="12"/>
  <c r="P1094" i="12" s="1"/>
  <c r="D1095" i="6"/>
  <c r="D1095" i="12"/>
  <c r="P1095" i="12" s="1"/>
  <c r="D1096" i="6"/>
  <c r="D1096" i="12"/>
  <c r="P1096" i="12" s="1"/>
  <c r="D1097" i="6"/>
  <c r="D1097" i="12"/>
  <c r="P1097" i="12" s="1"/>
  <c r="D1098" i="6"/>
  <c r="D1098" i="12"/>
  <c r="P1098" i="12" s="1"/>
  <c r="D1099" i="6"/>
  <c r="D1100" i="6"/>
  <c r="D1100" i="12"/>
  <c r="P1100" i="12" s="1"/>
  <c r="D1101" i="6"/>
  <c r="D1101" i="12"/>
  <c r="P1101" i="12" s="1"/>
  <c r="D1102" i="6"/>
  <c r="D1102" i="12"/>
  <c r="P1102" i="12" s="1"/>
  <c r="D1103" i="6"/>
  <c r="D1104" i="6"/>
  <c r="D1104" i="12"/>
  <c r="P1104" i="12" s="1"/>
  <c r="D1105" i="6"/>
  <c r="D1105" i="12"/>
  <c r="P1105" i="12" s="1"/>
  <c r="D1106" i="6"/>
  <c r="D1106" i="12"/>
  <c r="P1106" i="12" s="1"/>
  <c r="D1107" i="6"/>
  <c r="D1107" i="12"/>
  <c r="P1107" i="12" s="1"/>
  <c r="D1108" i="6"/>
  <c r="D1108" i="12"/>
  <c r="P1108" i="12" s="1"/>
  <c r="D1109" i="6"/>
  <c r="D1109" i="12"/>
  <c r="P1109" i="12" s="1"/>
  <c r="D1110" i="6"/>
  <c r="D1110" i="12"/>
  <c r="P1110" i="12" s="1"/>
  <c r="M832" i="6"/>
  <c r="M832" i="12"/>
  <c r="M833" i="6"/>
  <c r="M833" i="12"/>
  <c r="M834" i="6"/>
  <c r="M834" i="12"/>
  <c r="M835" i="6"/>
  <c r="M835" i="12"/>
  <c r="M836" i="6"/>
  <c r="M836" i="12"/>
  <c r="M837" i="6"/>
  <c r="M837" i="12"/>
  <c r="M838" i="6"/>
  <c r="M838" i="12"/>
  <c r="M839" i="6"/>
  <c r="M839" i="12"/>
  <c r="M840" i="6"/>
  <c r="M840" i="12"/>
  <c r="M841" i="6"/>
  <c r="M841" i="12"/>
  <c r="M842" i="6"/>
  <c r="M842" i="12"/>
  <c r="M843" i="6"/>
  <c r="M843" i="12"/>
  <c r="M844" i="6"/>
  <c r="M844" i="12"/>
  <c r="M845" i="6"/>
  <c r="M845" i="12"/>
  <c r="M846" i="6"/>
  <c r="M846" i="12"/>
  <c r="M847" i="6"/>
  <c r="M847" i="12"/>
  <c r="M848" i="6"/>
  <c r="M848" i="12"/>
  <c r="M849" i="6"/>
  <c r="M849" i="12"/>
  <c r="M850" i="6"/>
  <c r="M850" i="12"/>
  <c r="M851" i="6"/>
  <c r="M851" i="12"/>
  <c r="M852" i="6"/>
  <c r="M852" i="12"/>
  <c r="M853" i="6"/>
  <c r="M853" i="12"/>
  <c r="M854" i="6"/>
  <c r="M854" i="12"/>
  <c r="M855" i="6"/>
  <c r="M855" i="12"/>
  <c r="M856" i="6"/>
  <c r="M856" i="12"/>
  <c r="M857" i="6"/>
  <c r="M857" i="12"/>
  <c r="M858" i="6"/>
  <c r="M858" i="12"/>
  <c r="M859" i="6"/>
  <c r="M859" i="12"/>
  <c r="M860" i="6"/>
  <c r="M860" i="12"/>
  <c r="M861" i="6"/>
  <c r="M861" i="12"/>
  <c r="M862" i="6"/>
  <c r="M862" i="12"/>
  <c r="M863" i="6"/>
  <c r="M863" i="12"/>
  <c r="M864" i="6"/>
  <c r="M864" i="12"/>
  <c r="M865" i="6"/>
  <c r="M865" i="12"/>
  <c r="M866" i="6"/>
  <c r="M866" i="12"/>
  <c r="M867" i="6"/>
  <c r="M867" i="12"/>
  <c r="M868" i="6"/>
  <c r="M868" i="12"/>
  <c r="M869" i="6"/>
  <c r="M869" i="12"/>
  <c r="M870" i="6"/>
  <c r="M870" i="12"/>
  <c r="M871" i="6"/>
  <c r="M871" i="12"/>
  <c r="M872" i="6"/>
  <c r="M873" i="6"/>
  <c r="M874" i="6"/>
  <c r="M875" i="6"/>
  <c r="M875" i="12"/>
  <c r="M876" i="6"/>
  <c r="M876" i="12"/>
  <c r="M877" i="6"/>
  <c r="M877" i="12"/>
  <c r="M878" i="6"/>
  <c r="M878" i="12"/>
  <c r="M879" i="6"/>
  <c r="M880" i="6"/>
  <c r="M880" i="12"/>
  <c r="M881" i="6"/>
  <c r="M881" i="12"/>
  <c r="M882" i="6"/>
  <c r="M882" i="12"/>
  <c r="M883" i="6"/>
  <c r="M884" i="6"/>
  <c r="M884" i="12"/>
  <c r="M885" i="6"/>
  <c r="M886" i="6"/>
  <c r="M887" i="6"/>
  <c r="M888" i="6"/>
  <c r="M888" i="12"/>
  <c r="M889" i="6"/>
  <c r="M889" i="12"/>
  <c r="M890" i="6"/>
  <c r="M890" i="12"/>
  <c r="M891" i="6"/>
  <c r="M891" i="12"/>
  <c r="M892" i="6"/>
  <c r="M892" i="12"/>
  <c r="M893" i="6"/>
  <c r="M893" i="12"/>
  <c r="M894" i="6"/>
  <c r="M894" i="12"/>
  <c r="M895" i="6"/>
  <c r="M895" i="12"/>
  <c r="M896" i="6"/>
  <c r="M897" i="6"/>
  <c r="M898" i="6"/>
  <c r="M898" i="12"/>
  <c r="M899" i="6"/>
  <c r="M900" i="6"/>
  <c r="M901" i="6"/>
  <c r="M902" i="6"/>
  <c r="M903" i="6"/>
  <c r="M903" i="12"/>
  <c r="M904" i="6"/>
  <c r="M904" i="12"/>
  <c r="M905" i="6"/>
  <c r="M905" i="12"/>
  <c r="M906" i="6"/>
  <c r="M906" i="12"/>
  <c r="M907" i="6"/>
  <c r="M907" i="12"/>
  <c r="M908" i="6"/>
  <c r="M908" i="12"/>
  <c r="M909" i="6"/>
  <c r="M909" i="12"/>
  <c r="M910" i="6"/>
  <c r="M911" i="6"/>
  <c r="M912" i="6"/>
  <c r="M913" i="6"/>
  <c r="M914" i="6"/>
  <c r="M915" i="6"/>
  <c r="M916" i="6"/>
  <c r="M917" i="6"/>
  <c r="M917" i="12"/>
  <c r="M918" i="6"/>
  <c r="M918" i="12"/>
  <c r="M919" i="6"/>
  <c r="M919" i="12"/>
  <c r="M920" i="6"/>
  <c r="M920" i="12"/>
  <c r="M921" i="6"/>
  <c r="M922" i="6"/>
  <c r="M923" i="6"/>
  <c r="M923" i="12"/>
  <c r="M924" i="6"/>
  <c r="M925" i="6"/>
  <c r="M926" i="6"/>
  <c r="M927" i="6"/>
  <c r="M927" i="12"/>
  <c r="M928" i="6"/>
  <c r="M929" i="6"/>
  <c r="M930" i="6"/>
  <c r="M931" i="6"/>
  <c r="M931" i="12"/>
  <c r="M932" i="6"/>
  <c r="M932" i="12"/>
  <c r="M933" i="6"/>
  <c r="M933" i="12"/>
  <c r="M934" i="6"/>
  <c r="M934" i="12"/>
  <c r="M935" i="6"/>
  <c r="M935" i="12"/>
  <c r="M936" i="6"/>
  <c r="M937" i="6"/>
  <c r="M937" i="12"/>
  <c r="M938" i="6"/>
  <c r="M939" i="6"/>
  <c r="M940" i="6"/>
  <c r="M941" i="6"/>
  <c r="M942" i="6"/>
  <c r="M942" i="12"/>
  <c r="M943" i="6"/>
  <c r="M944" i="6"/>
  <c r="M945" i="6"/>
  <c r="M945" i="12"/>
  <c r="M946" i="6"/>
  <c r="M946" i="12"/>
  <c r="M947" i="6"/>
  <c r="M947" i="12"/>
  <c r="M948" i="6"/>
  <c r="M948" i="12"/>
  <c r="M949" i="6"/>
  <c r="M949" i="12"/>
  <c r="M950" i="6"/>
  <c r="M950" i="12"/>
  <c r="M951" i="6"/>
  <c r="M951" i="12"/>
  <c r="M952" i="6"/>
  <c r="M952" i="12"/>
  <c r="M953" i="6"/>
  <c r="M953" i="12"/>
  <c r="M954" i="6"/>
  <c r="M954" i="12"/>
  <c r="M955" i="6"/>
  <c r="M955" i="12"/>
  <c r="M956" i="6"/>
  <c r="M956" i="12"/>
  <c r="M957" i="6"/>
  <c r="M957" i="12"/>
  <c r="M958" i="6"/>
  <c r="M958" i="12"/>
  <c r="M959" i="6"/>
  <c r="M959" i="12"/>
  <c r="M960" i="6"/>
  <c r="M960" i="12"/>
  <c r="M961" i="6"/>
  <c r="M961" i="12"/>
  <c r="M962" i="6"/>
  <c r="M962" i="12"/>
  <c r="M963" i="6"/>
  <c r="M963" i="12"/>
  <c r="M964" i="6"/>
  <c r="M964" i="12"/>
  <c r="M965" i="6"/>
  <c r="M965" i="12"/>
  <c r="M966" i="6"/>
  <c r="M966" i="12"/>
  <c r="M967" i="6"/>
  <c r="M967" i="12"/>
  <c r="M968" i="6"/>
  <c r="M968" i="12"/>
  <c r="M969" i="6"/>
  <c r="M969" i="12"/>
  <c r="M970" i="6"/>
  <c r="M970" i="12"/>
  <c r="M971" i="6"/>
  <c r="M971" i="12"/>
  <c r="M972" i="6"/>
  <c r="M972" i="12"/>
  <c r="M973" i="6"/>
  <c r="M973" i="12"/>
  <c r="M974" i="6"/>
  <c r="M974" i="12"/>
  <c r="M975" i="6"/>
  <c r="M975" i="12"/>
  <c r="M976" i="6"/>
  <c r="M976" i="12"/>
  <c r="M977" i="6"/>
  <c r="M977" i="12"/>
  <c r="M978" i="6"/>
  <c r="M978" i="12"/>
  <c r="M979" i="6"/>
  <c r="M979" i="12"/>
  <c r="M980" i="6"/>
  <c r="M980" i="12"/>
  <c r="M981" i="6"/>
  <c r="M981" i="12"/>
  <c r="M982" i="6"/>
  <c r="M982" i="12"/>
  <c r="M983" i="6"/>
  <c r="M983" i="12"/>
  <c r="M984" i="6"/>
  <c r="M984" i="12"/>
  <c r="M985" i="6"/>
  <c r="M985" i="12"/>
  <c r="M986" i="6"/>
  <c r="M986" i="12"/>
  <c r="M987" i="6"/>
  <c r="M987" i="12"/>
  <c r="M988" i="6"/>
  <c r="M988" i="12"/>
  <c r="M989" i="6"/>
  <c r="M989" i="12"/>
  <c r="M990" i="6"/>
  <c r="M990" i="12"/>
  <c r="M991" i="6"/>
  <c r="M991" i="12"/>
  <c r="M992" i="6"/>
  <c r="M992" i="12"/>
  <c r="M993" i="6"/>
  <c r="M993" i="12"/>
  <c r="M994" i="6"/>
  <c r="M994" i="12"/>
  <c r="M995" i="6"/>
  <c r="M995" i="12"/>
  <c r="M996" i="6"/>
  <c r="M996" i="12"/>
  <c r="M997" i="6"/>
  <c r="M997" i="12"/>
  <c r="M998" i="6"/>
  <c r="M998" i="12"/>
  <c r="M999" i="6"/>
  <c r="M999" i="12"/>
  <c r="M1000" i="6"/>
  <c r="M1000" i="12"/>
  <c r="M1001" i="6"/>
  <c r="M1001" i="12"/>
  <c r="M1002" i="6"/>
  <c r="M1002" i="12"/>
  <c r="M1003" i="6"/>
  <c r="M1003" i="12"/>
  <c r="M1004" i="6"/>
  <c r="M1004" i="12"/>
  <c r="M1005" i="6"/>
  <c r="M1005" i="12"/>
  <c r="M1006" i="6"/>
  <c r="M1006" i="12"/>
  <c r="M1007" i="6"/>
  <c r="M1007" i="12"/>
  <c r="M1008" i="6"/>
  <c r="M1008" i="12"/>
  <c r="M1009" i="6"/>
  <c r="M1009" i="12"/>
  <c r="M1010" i="6"/>
  <c r="M1010" i="12"/>
  <c r="M1011" i="6"/>
  <c r="M1011" i="12"/>
  <c r="M1012" i="6"/>
  <c r="M1012" i="12"/>
  <c r="M1013" i="6"/>
  <c r="M1013" i="12"/>
  <c r="M1014" i="6"/>
  <c r="M1014" i="12"/>
  <c r="M1015" i="6"/>
  <c r="M1015" i="12"/>
  <c r="M1016" i="6"/>
  <c r="M1016" i="12"/>
  <c r="M1017" i="6"/>
  <c r="M1017" i="12"/>
  <c r="M1018" i="6"/>
  <c r="M1018" i="12"/>
  <c r="M1019" i="6"/>
  <c r="M1019" i="12"/>
  <c r="M1020" i="6"/>
  <c r="M1020" i="12"/>
  <c r="M1021" i="6"/>
  <c r="M1021" i="12"/>
  <c r="M1022" i="6"/>
  <c r="M1022" i="12"/>
  <c r="M1023" i="6"/>
  <c r="M1023" i="12"/>
  <c r="M1024" i="6"/>
  <c r="M1025" i="6"/>
  <c r="M1025" i="12"/>
  <c r="M1026" i="6"/>
  <c r="M1026" i="12"/>
  <c r="M1027" i="6"/>
  <c r="M1027" i="12"/>
  <c r="M1028" i="6"/>
  <c r="M1028" i="12"/>
  <c r="M1029" i="6"/>
  <c r="M1029" i="12"/>
  <c r="M1030" i="6"/>
  <c r="M1030" i="12"/>
  <c r="M1031" i="6"/>
  <c r="M1031" i="12"/>
  <c r="M1032" i="6"/>
  <c r="M1032" i="12"/>
  <c r="M1033" i="6"/>
  <c r="M1033" i="12"/>
  <c r="M1034" i="6"/>
  <c r="M1034" i="12"/>
  <c r="M1035" i="6"/>
  <c r="M1035" i="12"/>
  <c r="M1036" i="6"/>
  <c r="M1037" i="6"/>
  <c r="M1037" i="12"/>
  <c r="M1038" i="6"/>
  <c r="M1038" i="12"/>
  <c r="M1039" i="6"/>
  <c r="M1039" i="12"/>
  <c r="M1040" i="6"/>
  <c r="M1040" i="12"/>
  <c r="M1041" i="6"/>
  <c r="M1041" i="12"/>
  <c r="M1042" i="6"/>
  <c r="M1042" i="12"/>
  <c r="M1043" i="6"/>
  <c r="M1043" i="12"/>
  <c r="M1044" i="6"/>
  <c r="M1044" i="12"/>
  <c r="M1045" i="6"/>
  <c r="M1045" i="12"/>
  <c r="M1046" i="6"/>
  <c r="M1046" i="12"/>
  <c r="M1047" i="6"/>
  <c r="M1047" i="12"/>
  <c r="M1048" i="6"/>
  <c r="M1049" i="6"/>
  <c r="M1049" i="12"/>
  <c r="M1050" i="6"/>
  <c r="M1050" i="12"/>
  <c r="M1051" i="6"/>
  <c r="M1051" i="12"/>
  <c r="M1052" i="6"/>
  <c r="M1052" i="12"/>
  <c r="M1053" i="6"/>
  <c r="M1053" i="12"/>
  <c r="M1054" i="6"/>
  <c r="M1054" i="12"/>
  <c r="M1055" i="6"/>
  <c r="M1055" i="12"/>
  <c r="M1056" i="6"/>
  <c r="M1056" i="12"/>
  <c r="M1057" i="6"/>
  <c r="M1057" i="12"/>
  <c r="M1058" i="6"/>
  <c r="M1059" i="6"/>
  <c r="M1059" i="12"/>
  <c r="M1060" i="6"/>
  <c r="M1061" i="6"/>
  <c r="M1061" i="12"/>
  <c r="M1062" i="6"/>
  <c r="M1062" i="12"/>
  <c r="M1063" i="6"/>
  <c r="M1063" i="12"/>
  <c r="M1064" i="6"/>
  <c r="M1064" i="12"/>
  <c r="M1065" i="6"/>
  <c r="M1065" i="12"/>
  <c r="M1066" i="6"/>
  <c r="M1066" i="12"/>
  <c r="M1067" i="6"/>
  <c r="M1067" i="12"/>
  <c r="M1068" i="6"/>
  <c r="M1068" i="12"/>
  <c r="M1069" i="6"/>
  <c r="M1069" i="12"/>
  <c r="M1070" i="6"/>
  <c r="M1070" i="12"/>
  <c r="M1071" i="6"/>
  <c r="M1071" i="12"/>
  <c r="M1072" i="6"/>
  <c r="M1073" i="6"/>
  <c r="M1073" i="12"/>
  <c r="M1074" i="6"/>
  <c r="M1074" i="12"/>
  <c r="M1075" i="6"/>
  <c r="M1075" i="12"/>
  <c r="M1076" i="6"/>
  <c r="M1076" i="12"/>
  <c r="M1077" i="6"/>
  <c r="M1077" i="12"/>
  <c r="M1078" i="6"/>
  <c r="M1078" i="12"/>
  <c r="M1079" i="6"/>
  <c r="M1079" i="12"/>
  <c r="M1080" i="6"/>
  <c r="M1080" i="12"/>
  <c r="M1081" i="6"/>
  <c r="M1081" i="12"/>
  <c r="M1082" i="6"/>
  <c r="M1082" i="12"/>
  <c r="M1083" i="6"/>
  <c r="M1083" i="12"/>
  <c r="M1084" i="6"/>
  <c r="M1084" i="12"/>
  <c r="M1085" i="6"/>
  <c r="M1085" i="12"/>
  <c r="M1086" i="6"/>
  <c r="M1086" i="12"/>
  <c r="M1087" i="6"/>
  <c r="M1087" i="12"/>
  <c r="M1088" i="6"/>
  <c r="M1088" i="12"/>
  <c r="M1089" i="6"/>
  <c r="M1089" i="12"/>
  <c r="M1090" i="6"/>
  <c r="M1090" i="12"/>
  <c r="M1091" i="6"/>
  <c r="M1091" i="12"/>
  <c r="M1092" i="6"/>
  <c r="M1092" i="12"/>
  <c r="M1093" i="6"/>
  <c r="M1093" i="12"/>
  <c r="M1094" i="6"/>
  <c r="M1094" i="12"/>
  <c r="M1095" i="6"/>
  <c r="M1095" i="12"/>
  <c r="M1096" i="6"/>
  <c r="M1097" i="6"/>
  <c r="M1097" i="12"/>
  <c r="M1098" i="6"/>
  <c r="M1098" i="12"/>
  <c r="M1099" i="6"/>
  <c r="M1099" i="12"/>
  <c r="M1100" i="6"/>
  <c r="M1100" i="12"/>
  <c r="M1101" i="6"/>
  <c r="M1101" i="12"/>
  <c r="M1102" i="6"/>
  <c r="M1102" i="12"/>
  <c r="M1103" i="6"/>
  <c r="M1103" i="12"/>
  <c r="M1104" i="6"/>
  <c r="M1104" i="12"/>
  <c r="M1105" i="6"/>
  <c r="M1105" i="12"/>
  <c r="M1106" i="6"/>
  <c r="M1106" i="12"/>
  <c r="M1107" i="6"/>
  <c r="M1107" i="12"/>
  <c r="M1108" i="6"/>
  <c r="M1108" i="12"/>
  <c r="M1109" i="6"/>
  <c r="M1109" i="12"/>
  <c r="M1110" i="6"/>
  <c r="M1110" i="12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D1111" i="6"/>
  <c r="D1111" i="12"/>
  <c r="P1111" i="12" s="1"/>
  <c r="D1112" i="6"/>
  <c r="D1112" i="12"/>
  <c r="P1112" i="12" s="1"/>
  <c r="D1113" i="6"/>
  <c r="D1113" i="12"/>
  <c r="P1113" i="12" s="1"/>
  <c r="D1114" i="6"/>
  <c r="D1114" i="12"/>
  <c r="P1114" i="12" s="1"/>
  <c r="D1115" i="6"/>
  <c r="D1115" i="12"/>
  <c r="P1115" i="12" s="1"/>
  <c r="D1116" i="6"/>
  <c r="D1116" i="12"/>
  <c r="P1116" i="12" s="1"/>
  <c r="D1117" i="6"/>
  <c r="D1117" i="12"/>
  <c r="P1117" i="12" s="1"/>
  <c r="D1118" i="6"/>
  <c r="D1118" i="12"/>
  <c r="P1118" i="12" s="1"/>
  <c r="D1119" i="6"/>
  <c r="D1119" i="12"/>
  <c r="P1119" i="12" s="1"/>
  <c r="D1120" i="6"/>
  <c r="D1120" i="12"/>
  <c r="P1120" i="12" s="1"/>
  <c r="D1121" i="6"/>
  <c r="D1121" i="12"/>
  <c r="P1121" i="12" s="1"/>
  <c r="D1122" i="6"/>
  <c r="D1122" i="12"/>
  <c r="P1122" i="12" s="1"/>
  <c r="D1123" i="6"/>
  <c r="D1124" i="6"/>
  <c r="D1124" i="12"/>
  <c r="P1124" i="12" s="1"/>
  <c r="D1125" i="6"/>
  <c r="D1125" i="12"/>
  <c r="P1125" i="12" s="1"/>
  <c r="D1126" i="6"/>
  <c r="D1126" i="12"/>
  <c r="P1126" i="12" s="1"/>
  <c r="D1127" i="6"/>
  <c r="D1127" i="12"/>
  <c r="P1127" i="12" s="1"/>
  <c r="D1128" i="6"/>
  <c r="D1128" i="12"/>
  <c r="P1128" i="12" s="1"/>
  <c r="D1129" i="6"/>
  <c r="D1129" i="12"/>
  <c r="P1129" i="12" s="1"/>
  <c r="D1130" i="6"/>
  <c r="D1130" i="12"/>
  <c r="P1130" i="12" s="1"/>
  <c r="D1131" i="6"/>
  <c r="D1131" i="12"/>
  <c r="P1131" i="12" s="1"/>
  <c r="D1132" i="6"/>
  <c r="D1132" i="12"/>
  <c r="P1132" i="12" s="1"/>
  <c r="D1133" i="6"/>
  <c r="D1133" i="12"/>
  <c r="P1133" i="12" s="1"/>
  <c r="D1134" i="6"/>
  <c r="D1134" i="12"/>
  <c r="P1134" i="12" s="1"/>
  <c r="D1135" i="6"/>
  <c r="D1136" i="6"/>
  <c r="D1136" i="12"/>
  <c r="P1136" i="12" s="1"/>
  <c r="D1137" i="6"/>
  <c r="D1137" i="12"/>
  <c r="P1137" i="12" s="1"/>
  <c r="D1138" i="6"/>
  <c r="D1138" i="12"/>
  <c r="P1138" i="12" s="1"/>
  <c r="D1139" i="6"/>
  <c r="D1139" i="12"/>
  <c r="P1139" i="12" s="1"/>
  <c r="D1140" i="6"/>
  <c r="D1140" i="12"/>
  <c r="P1140" i="12" s="1"/>
  <c r="D1141" i="6"/>
  <c r="D1141" i="12"/>
  <c r="P1141" i="12" s="1"/>
  <c r="D1142" i="6"/>
  <c r="D1142" i="12"/>
  <c r="P1142" i="12" s="1"/>
  <c r="D1143" i="6"/>
  <c r="D1144" i="6"/>
  <c r="D1144" i="12"/>
  <c r="P1144" i="12" s="1"/>
  <c r="D1145" i="6"/>
  <c r="D1145" i="12"/>
  <c r="P1145" i="12" s="1"/>
  <c r="D1146" i="6"/>
  <c r="D1146" i="12"/>
  <c r="P1146" i="12" s="1"/>
  <c r="D1147" i="6"/>
  <c r="D1147" i="12"/>
  <c r="P1147" i="12" s="1"/>
  <c r="D1148" i="6"/>
  <c r="D1148" i="12"/>
  <c r="P1148" i="12" s="1"/>
  <c r="D1149" i="6"/>
  <c r="D1149" i="12"/>
  <c r="P1149" i="12" s="1"/>
  <c r="D1150" i="6"/>
  <c r="D1150" i="12"/>
  <c r="P1150" i="12" s="1"/>
  <c r="D1151" i="6"/>
  <c r="D1152" i="6"/>
  <c r="D1152" i="12"/>
  <c r="P1152" i="12" s="1"/>
  <c r="D1153" i="6"/>
  <c r="D1153" i="12"/>
  <c r="P1153" i="12" s="1"/>
  <c r="D1154" i="6"/>
  <c r="D1154" i="12"/>
  <c r="P1154" i="12" s="1"/>
  <c r="D1155" i="6"/>
  <c r="D1155" i="12"/>
  <c r="P1155" i="12" s="1"/>
  <c r="D1156" i="6"/>
  <c r="D1156" i="12"/>
  <c r="P1156" i="12" s="1"/>
  <c r="D1157" i="6"/>
  <c r="D1157" i="12"/>
  <c r="P1157" i="12" s="1"/>
  <c r="D1158" i="6"/>
  <c r="D1159" i="6"/>
  <c r="D1160" i="6"/>
  <c r="D1160" i="12"/>
  <c r="P1160" i="12" s="1"/>
  <c r="D1161" i="6"/>
  <c r="D1161" i="12"/>
  <c r="P1161" i="12" s="1"/>
  <c r="D1162" i="6"/>
  <c r="D1162" i="12"/>
  <c r="P1162" i="12" s="1"/>
  <c r="D1163" i="6"/>
  <c r="D1163" i="12"/>
  <c r="P1163" i="12" s="1"/>
  <c r="D1164" i="6"/>
  <c r="D1164" i="12"/>
  <c r="P1164" i="12" s="1"/>
  <c r="D1165" i="6"/>
  <c r="D1165" i="12"/>
  <c r="P1165" i="12" s="1"/>
  <c r="D1166" i="6"/>
  <c r="D1167" i="6"/>
  <c r="D1168" i="6"/>
  <c r="D1168" i="12"/>
  <c r="P1168" i="12" s="1"/>
  <c r="D1169" i="6"/>
  <c r="D1169" i="12"/>
  <c r="P1169" i="12" s="1"/>
  <c r="D1170" i="6"/>
  <c r="D1170" i="12"/>
  <c r="P1170" i="12" s="1"/>
  <c r="D1171" i="6"/>
  <c r="D1171" i="12"/>
  <c r="P1171" i="12" s="1"/>
  <c r="D1172" i="6"/>
  <c r="D1172" i="12"/>
  <c r="P1172" i="12" s="1"/>
  <c r="D1173" i="6"/>
  <c r="D1173" i="12"/>
  <c r="P1173" i="12" s="1"/>
  <c r="D1174" i="6"/>
  <c r="D1174" i="12"/>
  <c r="P1174" i="12" s="1"/>
  <c r="D1175" i="6"/>
  <c r="D1175" i="12"/>
  <c r="P1175" i="12" s="1"/>
  <c r="D1176" i="6"/>
  <c r="D1176" i="12"/>
  <c r="P1176" i="12" s="1"/>
  <c r="D1177" i="6"/>
  <c r="D1177" i="12"/>
  <c r="P1177" i="12" s="1"/>
  <c r="D1178" i="6"/>
  <c r="D1178" i="12"/>
  <c r="P1178" i="12" s="1"/>
  <c r="D1179" i="6"/>
  <c r="D1179" i="12"/>
  <c r="P1179" i="12" s="1"/>
  <c r="D1180" i="6"/>
  <c r="D1180" i="12"/>
  <c r="P1180" i="12" s="1"/>
  <c r="D1181" i="6"/>
  <c r="D1181" i="12"/>
  <c r="P1181" i="12" s="1"/>
  <c r="D1182" i="6"/>
  <c r="D1182" i="12"/>
  <c r="P1182" i="12" s="1"/>
  <c r="D1183" i="6"/>
  <c r="D1184" i="6"/>
  <c r="D1184" i="12"/>
  <c r="P1184" i="12" s="1"/>
  <c r="D1185" i="6"/>
  <c r="D1185" i="12"/>
  <c r="P1185" i="12" s="1"/>
  <c r="D1186" i="6"/>
  <c r="D1186" i="12"/>
  <c r="P1186" i="12" s="1"/>
  <c r="D1187" i="6"/>
  <c r="D1187" i="12"/>
  <c r="P1187" i="12" s="1"/>
  <c r="D1188" i="6"/>
  <c r="D1188" i="12"/>
  <c r="P1188" i="12" s="1"/>
  <c r="D1189" i="6"/>
  <c r="D1189" i="12"/>
  <c r="P1189" i="12" s="1"/>
  <c r="D1190" i="6"/>
  <c r="D1190" i="12"/>
  <c r="P1190" i="12" s="1"/>
  <c r="D1191" i="6"/>
  <c r="D1192" i="6"/>
  <c r="D1192" i="12"/>
  <c r="P1192" i="12" s="1"/>
  <c r="D1193" i="6"/>
  <c r="D1193" i="12"/>
  <c r="P1193" i="12" s="1"/>
  <c r="D1194" i="6"/>
  <c r="D1194" i="12"/>
  <c r="P1194" i="12" s="1"/>
  <c r="D1195" i="6"/>
  <c r="D1195" i="12"/>
  <c r="P1195" i="12" s="1"/>
  <c r="D1196" i="6"/>
  <c r="D1196" i="12"/>
  <c r="P1196" i="12" s="1"/>
  <c r="D1197" i="6"/>
  <c r="D1197" i="12"/>
  <c r="P1197" i="12" s="1"/>
  <c r="D1198" i="6"/>
  <c r="D1199" i="6"/>
  <c r="D1200" i="6"/>
  <c r="D1200" i="12"/>
  <c r="P1200" i="12" s="1"/>
  <c r="D1201" i="6"/>
  <c r="D1201" i="12"/>
  <c r="P1201" i="12" s="1"/>
  <c r="D1202" i="6"/>
  <c r="D1202" i="12"/>
  <c r="P1202" i="12" s="1"/>
  <c r="D1203" i="6"/>
  <c r="D1203" i="12"/>
  <c r="P1203" i="12" s="1"/>
  <c r="D1204" i="6"/>
  <c r="D1205" i="6"/>
  <c r="D1205" i="12"/>
  <c r="P1205" i="12" s="1"/>
  <c r="D1206" i="6"/>
  <c r="D1207" i="6"/>
  <c r="D1208" i="6"/>
  <c r="D1208" i="12"/>
  <c r="P1208" i="12" s="1"/>
  <c r="D1209" i="6"/>
  <c r="D1209" i="12"/>
  <c r="P1209" i="12" s="1"/>
  <c r="D1210" i="6"/>
  <c r="D1210" i="12"/>
  <c r="P1210" i="12" s="1"/>
  <c r="D1211" i="6"/>
  <c r="D1211" i="12"/>
  <c r="P1211" i="12" s="1"/>
  <c r="D1212" i="6"/>
  <c r="D1212" i="12"/>
  <c r="P1212" i="12" s="1"/>
  <c r="D1213" i="6"/>
  <c r="D1213" i="12"/>
  <c r="P1213" i="12" s="1"/>
  <c r="D1214" i="6"/>
  <c r="D1215" i="6"/>
  <c r="D1216" i="6"/>
  <c r="D1216" i="12"/>
  <c r="P1216" i="12" s="1"/>
  <c r="D1217" i="6"/>
  <c r="D1217" i="12"/>
  <c r="P1217" i="12" s="1"/>
  <c r="D1218" i="6"/>
  <c r="D1218" i="12"/>
  <c r="P1218" i="12" s="1"/>
  <c r="D1219" i="6"/>
  <c r="D1219" i="12"/>
  <c r="P1219" i="12" s="1"/>
  <c r="D1220" i="6"/>
  <c r="D1220" i="12"/>
  <c r="P1220" i="12" s="1"/>
  <c r="D1221" i="6"/>
  <c r="D1221" i="12"/>
  <c r="P1221" i="12" s="1"/>
  <c r="D1222" i="6"/>
  <c r="D1222" i="12"/>
  <c r="P1222" i="12" s="1"/>
  <c r="D1223" i="6"/>
  <c r="D1223" i="12"/>
  <c r="P1223" i="12" s="1"/>
  <c r="D1224" i="6"/>
  <c r="D1224" i="12"/>
  <c r="P1224" i="12" s="1"/>
  <c r="D1225" i="6"/>
  <c r="D1225" i="12"/>
  <c r="P1225" i="12" s="1"/>
  <c r="D1226" i="6"/>
  <c r="D1226" i="12"/>
  <c r="P1226" i="12" s="1"/>
  <c r="D1227" i="6"/>
  <c r="D1227" i="12"/>
  <c r="P1227" i="12" s="1"/>
  <c r="D1228" i="6"/>
  <c r="D1228" i="12"/>
  <c r="P1228" i="12" s="1"/>
  <c r="D1229" i="6"/>
  <c r="D1229" i="12"/>
  <c r="P1229" i="12" s="1"/>
  <c r="D1230" i="6"/>
  <c r="D1230" i="12"/>
  <c r="P1230" i="12" s="1"/>
  <c r="D1231" i="6"/>
  <c r="D1231" i="12"/>
  <c r="P1231" i="12" s="1"/>
  <c r="D1232" i="6"/>
  <c r="D1232" i="12"/>
  <c r="P1232" i="12" s="1"/>
  <c r="D1233" i="6"/>
  <c r="D1233" i="12"/>
  <c r="P1233" i="12" s="1"/>
  <c r="D1234" i="6"/>
  <c r="D1234" i="12"/>
  <c r="P1234" i="12" s="1"/>
  <c r="D1235" i="6"/>
  <c r="D1235" i="12"/>
  <c r="P1235" i="12" s="1"/>
  <c r="D1236" i="6"/>
  <c r="D1236" i="12"/>
  <c r="P1236" i="12" s="1"/>
  <c r="D1237" i="6"/>
  <c r="D1237" i="12"/>
  <c r="P1237" i="12" s="1"/>
  <c r="D1238" i="6"/>
  <c r="D1238" i="12"/>
  <c r="P1238" i="12" s="1"/>
  <c r="D1239" i="6"/>
  <c r="D1239" i="12"/>
  <c r="P1239" i="12" s="1"/>
  <c r="D1240" i="6"/>
  <c r="D1240" i="12"/>
  <c r="P1240" i="12" s="1"/>
  <c r="D1241" i="6"/>
  <c r="D1241" i="12"/>
  <c r="P1241" i="12" s="1"/>
  <c r="D1242" i="6"/>
  <c r="D1242" i="12"/>
  <c r="P1242" i="12" s="1"/>
  <c r="D1243" i="6"/>
  <c r="D1243" i="12"/>
  <c r="P1243" i="12" s="1"/>
  <c r="D1244" i="6"/>
  <c r="D1244" i="12"/>
  <c r="P1244" i="12" s="1"/>
  <c r="D1245" i="6"/>
  <c r="D1245" i="12"/>
  <c r="P1245" i="12" s="1"/>
  <c r="D1246" i="6"/>
  <c r="D1246" i="12"/>
  <c r="P1246" i="12" s="1"/>
  <c r="D1247" i="6"/>
  <c r="D1247" i="12"/>
  <c r="P1247" i="12" s="1"/>
  <c r="D1248" i="6"/>
  <c r="D1248" i="12"/>
  <c r="P1248" i="12" s="1"/>
  <c r="D1249" i="6"/>
  <c r="D1249" i="12"/>
  <c r="P1249" i="12" s="1"/>
  <c r="D1250" i="6"/>
  <c r="D1250" i="12"/>
  <c r="P1250" i="12" s="1"/>
  <c r="D1251" i="6"/>
  <c r="D1251" i="12"/>
  <c r="P1251" i="12" s="1"/>
  <c r="D1252" i="6"/>
  <c r="D1252" i="12"/>
  <c r="P1252" i="12" s="1"/>
  <c r="D1253" i="6"/>
  <c r="D1253" i="12"/>
  <c r="P1253" i="12" s="1"/>
  <c r="D1254" i="6"/>
  <c r="D1254" i="12"/>
  <c r="P1254" i="12" s="1"/>
  <c r="D1255" i="6"/>
  <c r="D1255" i="12"/>
  <c r="P1255" i="12" s="1"/>
  <c r="D1256" i="6"/>
  <c r="D1256" i="12"/>
  <c r="P1256" i="12" s="1"/>
  <c r="D1257" i="6"/>
  <c r="D1257" i="12"/>
  <c r="P1257" i="12" s="1"/>
  <c r="D1258" i="6"/>
  <c r="D1258" i="12"/>
  <c r="P1258" i="12" s="1"/>
  <c r="D1259" i="6"/>
  <c r="D1259" i="12"/>
  <c r="P1259" i="12" s="1"/>
  <c r="D1260" i="6"/>
  <c r="D1260" i="12"/>
  <c r="P1260" i="12" s="1"/>
  <c r="D1261" i="6"/>
  <c r="D1261" i="12"/>
  <c r="P1261" i="12" s="1"/>
  <c r="D1262" i="6"/>
  <c r="D1262" i="12"/>
  <c r="P1262" i="12" s="1"/>
  <c r="D1263" i="6"/>
  <c r="D1263" i="12"/>
  <c r="P1263" i="12" s="1"/>
  <c r="D1264" i="6"/>
  <c r="D1264" i="12"/>
  <c r="P1264" i="12" s="1"/>
  <c r="D1265" i="6"/>
  <c r="D1265" i="12"/>
  <c r="P1265" i="12" s="1"/>
  <c r="D1266" i="6"/>
  <c r="D1266" i="12"/>
  <c r="P1266" i="12" s="1"/>
  <c r="D1267" i="6"/>
  <c r="D1267" i="12"/>
  <c r="P1267" i="12" s="1"/>
  <c r="D1268" i="6"/>
  <c r="D1268" i="12"/>
  <c r="P1268" i="12" s="1"/>
  <c r="D1269" i="6"/>
  <c r="D1269" i="12"/>
  <c r="P1269" i="12" s="1"/>
  <c r="D1270" i="6"/>
  <c r="D1270" i="12"/>
  <c r="P1270" i="12" s="1"/>
  <c r="D1271" i="6"/>
  <c r="D1271" i="12"/>
  <c r="P1271" i="12" s="1"/>
  <c r="D1272" i="6"/>
  <c r="D1272" i="12"/>
  <c r="P1272" i="12" s="1"/>
  <c r="D1273" i="6"/>
  <c r="D1273" i="12"/>
  <c r="P1273" i="12" s="1"/>
  <c r="D1274" i="6"/>
  <c r="D1274" i="12"/>
  <c r="P1274" i="12" s="1"/>
  <c r="D1275" i="6"/>
  <c r="D1275" i="12"/>
  <c r="P1275" i="12" s="1"/>
  <c r="D1276" i="6"/>
  <c r="D1276" i="12"/>
  <c r="P1276" i="12" s="1"/>
  <c r="D1277" i="6"/>
  <c r="D1277" i="12"/>
  <c r="P1277" i="12" s="1"/>
  <c r="D1278" i="6"/>
  <c r="D1278" i="12"/>
  <c r="P1278" i="12" s="1"/>
  <c r="D1279" i="6"/>
  <c r="D1279" i="12"/>
  <c r="P1279" i="12" s="1"/>
  <c r="D1280" i="6"/>
  <c r="D1280" i="12"/>
  <c r="P1280" i="12" s="1"/>
  <c r="D1281" i="6"/>
  <c r="D1281" i="12"/>
  <c r="P1281" i="12" s="1"/>
  <c r="D1282" i="6"/>
  <c r="D1282" i="12"/>
  <c r="P1282" i="12" s="1"/>
  <c r="D1283" i="6"/>
  <c r="D1283" i="12"/>
  <c r="P1283" i="12" s="1"/>
  <c r="D1284" i="6"/>
  <c r="D1284" i="12"/>
  <c r="P1284" i="12" s="1"/>
  <c r="D1285" i="6"/>
  <c r="D1285" i="12"/>
  <c r="P1285" i="12" s="1"/>
  <c r="D1286" i="6"/>
  <c r="D1286" i="12"/>
  <c r="P1286" i="12" s="1"/>
  <c r="D1287" i="6"/>
  <c r="D1287" i="12"/>
  <c r="P1287" i="12" s="1"/>
  <c r="D1288" i="6"/>
  <c r="D1288" i="12"/>
  <c r="P1288" i="12" s="1"/>
  <c r="D1289" i="6"/>
  <c r="D1289" i="12"/>
  <c r="P1289" i="12" s="1"/>
  <c r="D1290" i="6"/>
  <c r="D1290" i="12"/>
  <c r="P1290" i="12" s="1"/>
  <c r="D1291" i="6"/>
  <c r="D1291" i="12"/>
  <c r="P1291" i="12" s="1"/>
  <c r="D1292" i="6"/>
  <c r="D1293" i="6"/>
  <c r="D1293" i="12"/>
  <c r="P1293" i="12" s="1"/>
  <c r="D1294" i="6"/>
  <c r="D1294" i="12"/>
  <c r="P1294" i="12" s="1"/>
  <c r="D1295" i="6"/>
  <c r="D1295" i="12"/>
  <c r="P1295" i="12" s="1"/>
  <c r="D1296" i="6"/>
  <c r="D1296" i="12"/>
  <c r="P1296" i="12" s="1"/>
  <c r="D1297" i="6"/>
  <c r="D1297" i="12"/>
  <c r="P1297" i="12" s="1"/>
  <c r="D1298" i="6"/>
  <c r="D1298" i="12"/>
  <c r="P1298" i="12" s="1"/>
  <c r="D1299" i="6"/>
  <c r="D1299" i="12"/>
  <c r="P1299" i="12" s="1"/>
  <c r="D1300" i="6"/>
  <c r="D1300" i="12"/>
  <c r="P1300" i="12" s="1"/>
  <c r="D1301" i="6"/>
  <c r="D1301" i="12"/>
  <c r="P1301" i="12" s="1"/>
  <c r="D1302" i="6"/>
  <c r="D1302" i="12"/>
  <c r="P1302" i="12" s="1"/>
  <c r="D1303" i="6"/>
  <c r="D1303" i="12"/>
  <c r="P1303" i="12" s="1"/>
  <c r="D1304" i="6"/>
  <c r="D1304" i="12"/>
  <c r="P1304" i="12" s="1"/>
  <c r="D1305" i="6"/>
  <c r="D1305" i="12"/>
  <c r="P1305" i="12" s="1"/>
  <c r="D1306" i="6"/>
  <c r="D1306" i="12"/>
  <c r="P1306" i="12" s="1"/>
  <c r="D1307" i="6"/>
  <c r="D1307" i="12"/>
  <c r="P1307" i="12" s="1"/>
  <c r="D1308" i="6"/>
  <c r="D1308" i="12"/>
  <c r="P1308" i="12" s="1"/>
  <c r="D1309" i="6"/>
  <c r="D1309" i="12"/>
  <c r="P1309" i="12" s="1"/>
  <c r="D1310" i="6"/>
  <c r="D1310" i="12"/>
  <c r="P1310" i="12" s="1"/>
  <c r="D1311" i="6"/>
  <c r="D1311" i="12"/>
  <c r="P1311" i="12" s="1"/>
  <c r="D1312" i="6"/>
  <c r="D1312" i="12"/>
  <c r="P1312" i="12" s="1"/>
  <c r="D1313" i="6"/>
  <c r="D1313" i="12"/>
  <c r="P1313" i="12" s="1"/>
  <c r="D1314" i="6"/>
  <c r="D1314" i="12"/>
  <c r="P1314" i="12" s="1"/>
  <c r="D1315" i="6"/>
  <c r="D1315" i="12"/>
  <c r="P1315" i="12" s="1"/>
  <c r="D1316" i="6"/>
  <c r="D1316" i="12"/>
  <c r="P1316" i="12" s="1"/>
  <c r="D1317" i="6"/>
  <c r="D1317" i="12"/>
  <c r="P1317" i="12" s="1"/>
  <c r="D1318" i="6"/>
  <c r="D1318" i="12"/>
  <c r="P1318" i="12" s="1"/>
  <c r="D1319" i="6"/>
  <c r="D1319" i="12"/>
  <c r="P1319" i="12" s="1"/>
  <c r="D1320" i="6"/>
  <c r="D1320" i="12"/>
  <c r="P1320" i="12" s="1"/>
  <c r="D1321" i="6"/>
  <c r="D1321" i="12"/>
  <c r="P1321" i="12" s="1"/>
  <c r="D1322" i="6"/>
  <c r="D1322" i="12"/>
  <c r="P1322" i="12" s="1"/>
  <c r="D1323" i="6"/>
  <c r="D1323" i="12"/>
  <c r="P1323" i="12" s="1"/>
  <c r="D1324" i="6"/>
  <c r="D1324" i="12"/>
  <c r="P1324" i="12" s="1"/>
  <c r="D1325" i="6"/>
  <c r="D1325" i="12"/>
  <c r="P1325" i="12" s="1"/>
  <c r="D1326" i="6"/>
  <c r="D1326" i="12"/>
  <c r="P1326" i="12" s="1"/>
  <c r="D1327" i="6"/>
  <c r="D1328" i="6"/>
  <c r="D1328" i="12"/>
  <c r="P1328" i="12" s="1"/>
  <c r="D1329" i="6"/>
  <c r="D1329" i="12"/>
  <c r="P1329" i="12" s="1"/>
  <c r="D1330" i="6"/>
  <c r="D1330" i="12"/>
  <c r="P1330" i="12" s="1"/>
  <c r="D1331" i="6"/>
  <c r="D1331" i="12"/>
  <c r="P1331" i="12" s="1"/>
  <c r="D1332" i="6"/>
  <c r="D1332" i="12"/>
  <c r="P1332" i="12" s="1"/>
  <c r="D1333" i="6"/>
  <c r="D1333" i="12"/>
  <c r="P1333" i="12" s="1"/>
  <c r="D1334" i="6"/>
  <c r="D1334" i="12"/>
  <c r="P1334" i="12" s="1"/>
  <c r="D1335" i="6"/>
  <c r="D1335" i="12"/>
  <c r="P1335" i="12" s="1"/>
  <c r="D1336" i="6"/>
  <c r="D1336" i="12"/>
  <c r="P1336" i="12" s="1"/>
  <c r="D1337" i="6"/>
  <c r="D1337" i="12"/>
  <c r="P1337" i="12" s="1"/>
  <c r="D1338" i="6"/>
  <c r="D1338" i="12"/>
  <c r="P1338" i="12" s="1"/>
  <c r="D1339" i="6"/>
  <c r="D1339" i="12"/>
  <c r="P1339" i="12" s="1"/>
  <c r="D1340" i="6"/>
  <c r="D1340" i="12"/>
  <c r="P1340" i="12" s="1"/>
  <c r="D1341" i="6"/>
  <c r="D1341" i="12"/>
  <c r="P1341" i="12" s="1"/>
  <c r="D1342" i="6"/>
  <c r="D1342" i="12"/>
  <c r="P1342" i="12" s="1"/>
  <c r="D1343" i="6"/>
  <c r="D1343" i="12"/>
  <c r="P1343" i="12" s="1"/>
  <c r="D1344" i="6"/>
  <c r="D1344" i="12"/>
  <c r="P1344" i="12" s="1"/>
  <c r="D1345" i="6"/>
  <c r="D1345" i="12"/>
  <c r="P1345" i="12" s="1"/>
  <c r="D1346" i="6"/>
  <c r="D1346" i="12"/>
  <c r="P1346" i="12" s="1"/>
  <c r="D1347" i="6"/>
  <c r="D1347" i="12"/>
  <c r="P1347" i="12" s="1"/>
  <c r="D1348" i="6"/>
  <c r="D1348" i="12"/>
  <c r="P1348" i="12" s="1"/>
  <c r="D1349" i="6"/>
  <c r="D1349" i="12"/>
  <c r="P1349" i="12" s="1"/>
  <c r="D1350" i="6"/>
  <c r="D1350" i="12"/>
  <c r="P1350" i="12" s="1"/>
  <c r="D1351" i="6"/>
  <c r="D1351" i="12"/>
  <c r="P1351" i="12" s="1"/>
  <c r="D1352" i="6"/>
  <c r="D1352" i="12"/>
  <c r="P1352" i="12" s="1"/>
  <c r="D1353" i="6"/>
  <c r="D1353" i="12"/>
  <c r="P1353" i="12" s="1"/>
  <c r="D1354" i="6"/>
  <c r="D1354" i="12"/>
  <c r="P1354" i="12" s="1"/>
  <c r="D1355" i="6"/>
  <c r="D1355" i="12"/>
  <c r="P1355" i="12" s="1"/>
  <c r="D1356" i="6"/>
  <c r="D1356" i="12"/>
  <c r="P1356" i="12" s="1"/>
  <c r="D1357" i="6"/>
  <c r="D1357" i="12"/>
  <c r="P1357" i="12" s="1"/>
  <c r="D1358" i="6"/>
  <c r="D1358" i="12"/>
  <c r="P1358" i="12" s="1"/>
  <c r="D1359" i="6"/>
  <c r="D1359" i="12"/>
  <c r="P1359" i="12" s="1"/>
  <c r="D1360" i="6"/>
  <c r="D1360" i="12"/>
  <c r="P1360" i="12" s="1"/>
  <c r="D1361" i="6"/>
  <c r="D1361" i="12"/>
  <c r="P1361" i="12" s="1"/>
  <c r="D1362" i="6"/>
  <c r="D1362" i="12"/>
  <c r="P1362" i="12" s="1"/>
  <c r="D1363" i="6"/>
  <c r="D1363" i="12"/>
  <c r="P1363" i="12" s="1"/>
  <c r="D1364" i="6"/>
  <c r="D1364" i="12"/>
  <c r="P1364" i="12" s="1"/>
  <c r="D1365" i="6"/>
  <c r="D1365" i="12"/>
  <c r="P1365" i="12" s="1"/>
  <c r="D1366" i="6"/>
  <c r="D1366" i="12"/>
  <c r="P1366" i="12" s="1"/>
  <c r="D1367" i="6"/>
  <c r="D1367" i="12"/>
  <c r="P1367" i="12" s="1"/>
  <c r="D1368" i="6"/>
  <c r="D1368" i="12"/>
  <c r="P1368" i="12" s="1"/>
  <c r="D1369" i="6"/>
  <c r="D1369" i="12"/>
  <c r="P1369" i="12" s="1"/>
  <c r="D1370" i="6"/>
  <c r="D1370" i="12"/>
  <c r="P1370" i="12" s="1"/>
  <c r="D1371" i="6"/>
  <c r="D1371" i="12"/>
  <c r="P1371" i="12" s="1"/>
  <c r="D1372" i="6"/>
  <c r="D1372" i="12"/>
  <c r="P1372" i="12" s="1"/>
  <c r="D1373" i="6"/>
  <c r="D1373" i="12"/>
  <c r="P1373" i="12" s="1"/>
  <c r="D1374" i="6"/>
  <c r="D1374" i="12"/>
  <c r="P1374" i="12" s="1"/>
  <c r="D1375" i="6"/>
  <c r="D1375" i="12"/>
  <c r="P1375" i="12" s="1"/>
  <c r="D1376" i="6"/>
  <c r="D1376" i="12"/>
  <c r="P1376" i="12" s="1"/>
  <c r="D1377" i="6"/>
  <c r="D1377" i="12"/>
  <c r="P1377" i="12" s="1"/>
  <c r="D1378" i="6"/>
  <c r="D1378" i="12"/>
  <c r="P1378" i="12" s="1"/>
  <c r="D1379" i="6"/>
  <c r="D1379" i="12"/>
  <c r="P1379" i="12" s="1"/>
  <c r="D1380" i="6"/>
  <c r="D1380" i="12"/>
  <c r="P1380" i="12" s="1"/>
  <c r="D1381" i="6"/>
  <c r="D1381" i="12"/>
  <c r="P1381" i="12" s="1"/>
  <c r="D1382" i="6"/>
  <c r="D1382" i="12"/>
  <c r="P1382" i="12" s="1"/>
  <c r="D1383" i="6"/>
  <c r="D1383" i="12"/>
  <c r="P1383" i="12" s="1"/>
  <c r="D1384" i="6"/>
  <c r="D1384" i="12"/>
  <c r="P1384" i="12" s="1"/>
  <c r="M1111" i="6"/>
  <c r="M1111" i="12"/>
  <c r="M1112" i="6"/>
  <c r="M1112" i="12"/>
  <c r="M1113" i="6"/>
  <c r="M1113" i="12"/>
  <c r="M1114" i="6"/>
  <c r="M1114" i="12"/>
  <c r="M1115" i="6"/>
  <c r="M1115" i="12"/>
  <c r="M1116" i="6"/>
  <c r="M1116" i="12"/>
  <c r="M1117" i="6"/>
  <c r="M1117" i="12"/>
  <c r="M1118" i="6"/>
  <c r="M1118" i="12"/>
  <c r="M1119" i="6"/>
  <c r="M1119" i="12"/>
  <c r="M1120" i="6"/>
  <c r="M1120" i="12"/>
  <c r="M1121" i="6"/>
  <c r="M1121" i="12"/>
  <c r="M1122" i="6"/>
  <c r="M1122" i="12"/>
  <c r="M1123" i="6"/>
  <c r="M1123" i="12"/>
  <c r="M1124" i="6"/>
  <c r="M1124" i="12"/>
  <c r="M1125" i="6"/>
  <c r="M1125" i="12"/>
  <c r="M1126" i="6"/>
  <c r="M1126" i="12"/>
  <c r="M1127" i="6"/>
  <c r="M1127" i="12"/>
  <c r="M1128" i="6"/>
  <c r="M1128" i="12"/>
  <c r="M1129" i="6"/>
  <c r="M1129" i="12"/>
  <c r="M1130" i="6"/>
  <c r="M1130" i="12"/>
  <c r="M1131" i="6"/>
  <c r="M1131" i="12"/>
  <c r="M1132" i="6"/>
  <c r="M1132" i="12"/>
  <c r="M1133" i="6"/>
  <c r="M1133" i="12"/>
  <c r="M1134" i="6"/>
  <c r="M1134" i="12"/>
  <c r="M1135" i="6"/>
  <c r="M1135" i="12"/>
  <c r="M1136" i="6"/>
  <c r="M1136" i="12"/>
  <c r="M1137" i="6"/>
  <c r="M1137" i="12"/>
  <c r="M1138" i="6"/>
  <c r="M1139" i="6"/>
  <c r="M1139" i="12"/>
  <c r="M1140" i="6"/>
  <c r="M1140" i="12"/>
  <c r="M1141" i="6"/>
  <c r="M1141" i="12"/>
  <c r="M1142" i="6"/>
  <c r="M1142" i="12"/>
  <c r="M1143" i="6"/>
  <c r="M1143" i="12"/>
  <c r="M1144" i="6"/>
  <c r="M1144" i="12"/>
  <c r="M1145" i="6"/>
  <c r="M1145" i="12"/>
  <c r="M1146" i="6"/>
  <c r="M1147" i="6"/>
  <c r="M1147" i="12"/>
  <c r="M1148" i="6"/>
  <c r="M1148" i="12"/>
  <c r="M1149" i="6"/>
  <c r="M1149" i="12"/>
  <c r="M1150" i="6"/>
  <c r="M1150" i="12"/>
  <c r="M1151" i="6"/>
  <c r="M1151" i="12"/>
  <c r="M1152" i="6"/>
  <c r="M1152" i="12"/>
  <c r="M1153" i="6"/>
  <c r="M1153" i="12"/>
  <c r="M1154" i="6"/>
  <c r="M1155" i="6"/>
  <c r="M1155" i="12"/>
  <c r="M1156" i="6"/>
  <c r="M1156" i="12"/>
  <c r="M1157" i="6"/>
  <c r="M1157" i="12"/>
  <c r="M1158" i="6"/>
  <c r="M1158" i="12"/>
  <c r="M1159" i="6"/>
  <c r="M1159" i="12"/>
  <c r="M1160" i="6"/>
  <c r="M1160" i="12"/>
  <c r="M1161" i="6"/>
  <c r="M1161" i="12"/>
  <c r="M1162" i="6"/>
  <c r="M1163" i="6"/>
  <c r="M1163" i="12"/>
  <c r="M1164" i="6"/>
  <c r="M1164" i="12"/>
  <c r="M1165" i="6"/>
  <c r="M1165" i="12"/>
  <c r="M1166" i="6"/>
  <c r="M1166" i="12"/>
  <c r="M1167" i="6"/>
  <c r="M1167" i="12"/>
  <c r="M1168" i="6"/>
  <c r="M1168" i="12"/>
  <c r="M1169" i="6"/>
  <c r="M1169" i="12"/>
  <c r="M1170" i="6"/>
  <c r="M1171" i="6"/>
  <c r="M1171" i="12"/>
  <c r="M1172" i="6"/>
  <c r="M1172" i="12"/>
  <c r="M1173" i="6"/>
  <c r="M1173" i="12"/>
  <c r="M1174" i="6"/>
  <c r="M1174" i="12"/>
  <c r="M1175" i="6"/>
  <c r="M1175" i="12"/>
  <c r="M1176" i="6"/>
  <c r="M1176" i="12"/>
  <c r="M1177" i="6"/>
  <c r="M1177" i="12"/>
  <c r="M1178" i="6"/>
  <c r="M1179" i="6"/>
  <c r="M1179" i="12"/>
  <c r="M1180" i="6"/>
  <c r="M1180" i="12"/>
  <c r="M1181" i="6"/>
  <c r="M1181" i="12"/>
  <c r="M1182" i="6"/>
  <c r="M1182" i="12"/>
  <c r="M1183" i="6"/>
  <c r="M1183" i="12"/>
  <c r="M1184" i="6"/>
  <c r="M1184" i="12"/>
  <c r="M1185" i="6"/>
  <c r="M1185" i="12"/>
  <c r="M1186" i="6"/>
  <c r="M1187" i="6"/>
  <c r="M1187" i="12"/>
  <c r="M1188" i="6"/>
  <c r="M1188" i="12"/>
  <c r="M1189" i="6"/>
  <c r="M1189" i="12"/>
  <c r="M1190" i="6"/>
  <c r="M1190" i="12"/>
  <c r="M1191" i="6"/>
  <c r="M1191" i="12"/>
  <c r="M1192" i="6"/>
  <c r="M1192" i="12"/>
  <c r="M1193" i="6"/>
  <c r="M1193" i="12"/>
  <c r="M1194" i="6"/>
  <c r="M1194" i="12"/>
  <c r="M1195" i="6"/>
  <c r="M1195" i="12"/>
  <c r="M1196" i="6"/>
  <c r="M1196" i="12"/>
  <c r="M1197" i="6"/>
  <c r="M1197" i="12"/>
  <c r="M1198" i="6"/>
  <c r="M1198" i="12"/>
  <c r="M1199" i="6"/>
  <c r="M1199" i="12"/>
  <c r="M1200" i="6"/>
  <c r="M1200" i="12"/>
  <c r="M1201" i="6"/>
  <c r="M1201" i="12"/>
  <c r="M1202" i="6"/>
  <c r="M1203" i="6"/>
  <c r="M1203" i="12"/>
  <c r="M1204" i="6"/>
  <c r="M1204" i="12"/>
  <c r="M1205" i="6"/>
  <c r="M1205" i="12"/>
  <c r="M1206" i="6"/>
  <c r="M1206" i="12"/>
  <c r="M1207" i="6"/>
  <c r="M1207" i="12"/>
  <c r="M1208" i="6"/>
  <c r="M1208" i="12"/>
  <c r="M1209" i="6"/>
  <c r="M1209" i="12"/>
  <c r="M1210" i="6"/>
  <c r="M1211" i="6"/>
  <c r="M1211" i="12"/>
  <c r="M1212" i="6"/>
  <c r="M1212" i="12"/>
  <c r="M1213" i="6"/>
  <c r="M1213" i="12"/>
  <c r="M1214" i="6"/>
  <c r="M1214" i="12"/>
  <c r="M1215" i="6"/>
  <c r="M1215" i="12"/>
  <c r="M1216" i="6"/>
  <c r="M1216" i="12"/>
  <c r="M1217" i="6"/>
  <c r="M1217" i="12"/>
  <c r="M1218" i="6"/>
  <c r="M1218" i="12"/>
  <c r="M1219" i="6"/>
  <c r="M1219" i="12"/>
  <c r="M1220" i="6"/>
  <c r="M1220" i="12"/>
  <c r="M1221" i="6"/>
  <c r="M1221" i="12"/>
  <c r="M1222" i="6"/>
  <c r="M1222" i="12"/>
  <c r="M1223" i="6"/>
  <c r="M1223" i="12"/>
  <c r="M1224" i="6"/>
  <c r="M1224" i="12"/>
  <c r="M1225" i="6"/>
  <c r="M1225" i="12"/>
  <c r="M1226" i="6"/>
  <c r="M1226" i="12"/>
  <c r="M1227" i="6"/>
  <c r="M1227" i="12"/>
  <c r="M1228" i="6"/>
  <c r="M1228" i="12"/>
  <c r="M1229" i="6"/>
  <c r="M1229" i="12"/>
  <c r="M1230" i="6"/>
  <c r="M1230" i="12"/>
  <c r="M1231" i="6"/>
  <c r="M1231" i="12"/>
  <c r="M1232" i="6"/>
  <c r="M1232" i="12"/>
  <c r="M1233" i="6"/>
  <c r="M1233" i="12"/>
  <c r="M1234" i="6"/>
  <c r="M1234" i="12"/>
  <c r="M1235" i="6"/>
  <c r="M1235" i="12"/>
  <c r="M1236" i="6"/>
  <c r="M1236" i="12"/>
  <c r="M1237" i="6"/>
  <c r="M1237" i="12"/>
  <c r="M1238" i="6"/>
  <c r="M1238" i="12"/>
  <c r="M1239" i="6"/>
  <c r="M1239" i="12"/>
  <c r="M1240" i="6"/>
  <c r="M1240" i="12"/>
  <c r="M1241" i="6"/>
  <c r="M1241" i="12"/>
  <c r="M1242" i="6"/>
  <c r="M1242" i="12"/>
  <c r="M1243" i="6"/>
  <c r="M1243" i="12"/>
  <c r="M1244" i="6"/>
  <c r="M1244" i="12"/>
  <c r="M1245" i="6"/>
  <c r="M1245" i="12"/>
  <c r="M1246" i="6"/>
  <c r="M1246" i="12"/>
  <c r="M1247" i="6"/>
  <c r="M1247" i="12"/>
  <c r="M1248" i="6"/>
  <c r="M1248" i="12"/>
  <c r="M1249" i="6"/>
  <c r="M1249" i="12"/>
  <c r="M1250" i="6"/>
  <c r="M1250" i="12"/>
  <c r="M1251" i="6"/>
  <c r="M1251" i="12"/>
  <c r="M1252" i="6"/>
  <c r="M1252" i="12"/>
  <c r="M1253" i="6"/>
  <c r="M1253" i="12"/>
  <c r="M1254" i="6"/>
  <c r="M1254" i="12"/>
  <c r="M1255" i="6"/>
  <c r="M1255" i="12"/>
  <c r="M1256" i="6"/>
  <c r="M1256" i="12"/>
  <c r="M1257" i="6"/>
  <c r="M1257" i="12"/>
  <c r="M1258" i="6"/>
  <c r="M1258" i="12"/>
  <c r="M1259" i="6"/>
  <c r="M1259" i="12"/>
  <c r="M1260" i="6"/>
  <c r="M1260" i="12"/>
  <c r="M1261" i="6"/>
  <c r="M1261" i="12"/>
  <c r="M1262" i="6"/>
  <c r="M1262" i="12"/>
  <c r="M1263" i="6"/>
  <c r="M1263" i="12"/>
  <c r="M1264" i="6"/>
  <c r="M1264" i="12"/>
  <c r="M1265" i="6"/>
  <c r="M1265" i="12"/>
  <c r="M1266" i="6"/>
  <c r="M1266" i="12"/>
  <c r="M1267" i="6"/>
  <c r="M1267" i="12"/>
  <c r="M1268" i="6"/>
  <c r="M1268" i="12"/>
  <c r="M1269" i="6"/>
  <c r="M1269" i="12"/>
  <c r="M1270" i="6"/>
  <c r="M1270" i="12"/>
  <c r="M1271" i="6"/>
  <c r="M1271" i="12"/>
  <c r="M1272" i="6"/>
  <c r="M1272" i="12"/>
  <c r="M1273" i="6"/>
  <c r="M1273" i="12"/>
  <c r="M1274" i="6"/>
  <c r="M1274" i="12"/>
  <c r="M1275" i="6"/>
  <c r="M1275" i="12"/>
  <c r="M1276" i="6"/>
  <c r="M1276" i="12"/>
  <c r="M1277" i="6"/>
  <c r="M1277" i="12"/>
  <c r="M1278" i="6"/>
  <c r="M1278" i="12"/>
  <c r="M1279" i="6"/>
  <c r="M1279" i="12"/>
  <c r="M1280" i="6"/>
  <c r="M1280" i="12"/>
  <c r="M1281" i="6"/>
  <c r="M1281" i="12"/>
  <c r="M1282" i="6"/>
  <c r="M1282" i="12"/>
  <c r="M1283" i="6"/>
  <c r="M1283" i="12"/>
  <c r="M1284" i="6"/>
  <c r="M1284" i="12"/>
  <c r="M1285" i="6"/>
  <c r="M1285" i="12"/>
  <c r="M1286" i="6"/>
  <c r="M1286" i="12"/>
  <c r="M1287" i="6"/>
  <c r="M1287" i="12"/>
  <c r="M1288" i="6"/>
  <c r="M1288" i="12"/>
  <c r="M1289" i="6"/>
  <c r="M1289" i="12"/>
  <c r="M1290" i="6"/>
  <c r="M1290" i="12"/>
  <c r="M1291" i="6"/>
  <c r="M1291" i="12"/>
  <c r="M1292" i="6"/>
  <c r="M1292" i="12"/>
  <c r="M1293" i="6"/>
  <c r="M1293" i="12"/>
  <c r="M1294" i="6"/>
  <c r="M1294" i="12"/>
  <c r="M1295" i="6"/>
  <c r="M1295" i="12"/>
  <c r="M1296" i="6"/>
  <c r="M1296" i="12"/>
  <c r="M1297" i="6"/>
  <c r="M1297" i="12"/>
  <c r="M1298" i="6"/>
  <c r="M1298" i="12"/>
  <c r="M1299" i="6"/>
  <c r="M1299" i="12"/>
  <c r="M1300" i="6"/>
  <c r="M1300" i="12"/>
  <c r="M1301" i="6"/>
  <c r="M1301" i="12"/>
  <c r="M1302" i="6"/>
  <c r="M1302" i="12"/>
  <c r="M1303" i="6"/>
  <c r="M1303" i="12"/>
  <c r="M1304" i="6"/>
  <c r="M1304" i="12"/>
  <c r="M1305" i="6"/>
  <c r="M1305" i="12"/>
  <c r="M1306" i="6"/>
  <c r="M1306" i="12"/>
  <c r="M1307" i="6"/>
  <c r="M1307" i="12"/>
  <c r="M1308" i="6"/>
  <c r="M1308" i="12"/>
  <c r="M1309" i="6"/>
  <c r="M1309" i="12"/>
  <c r="M1310" i="6"/>
  <c r="M1310" i="12"/>
  <c r="M1311" i="6"/>
  <c r="M1311" i="12"/>
  <c r="M1312" i="6"/>
  <c r="M1312" i="12"/>
  <c r="M1313" i="6"/>
  <c r="M1313" i="12"/>
  <c r="M1314" i="6"/>
  <c r="M1314" i="12"/>
  <c r="M1315" i="6"/>
  <c r="M1315" i="12"/>
  <c r="M1316" i="6"/>
  <c r="M1316" i="12"/>
  <c r="M1317" i="6"/>
  <c r="M1317" i="12"/>
  <c r="M1318" i="6"/>
  <c r="M1318" i="12"/>
  <c r="M1319" i="6"/>
  <c r="M1319" i="12"/>
  <c r="M1320" i="6"/>
  <c r="M1320" i="12"/>
  <c r="M1321" i="6"/>
  <c r="M1321" i="12"/>
  <c r="M1322" i="6"/>
  <c r="M1322" i="12"/>
  <c r="M1323" i="6"/>
  <c r="M1323" i="12"/>
  <c r="M1324" i="6"/>
  <c r="M1324" i="12"/>
  <c r="M1325" i="6"/>
  <c r="M1325" i="12"/>
  <c r="M1326" i="6"/>
  <c r="M1326" i="12"/>
  <c r="M1327" i="6"/>
  <c r="M1327" i="12"/>
  <c r="M1328" i="6"/>
  <c r="M1328" i="12"/>
  <c r="M1329" i="6"/>
  <c r="M1329" i="12"/>
  <c r="M1330" i="6"/>
  <c r="M1330" i="12"/>
  <c r="M1331" i="6"/>
  <c r="M1331" i="12"/>
  <c r="M1332" i="6"/>
  <c r="M1332" i="12"/>
  <c r="M1333" i="6"/>
  <c r="M1333" i="12"/>
  <c r="M1334" i="6"/>
  <c r="M1334" i="12"/>
  <c r="M1335" i="6"/>
  <c r="M1335" i="12"/>
  <c r="M1336" i="6"/>
  <c r="M1336" i="12"/>
  <c r="M1337" i="6"/>
  <c r="M1337" i="12"/>
  <c r="M1338" i="6"/>
  <c r="M1338" i="12"/>
  <c r="M1339" i="6"/>
  <c r="M1339" i="12"/>
  <c r="M1340" i="6"/>
  <c r="M1340" i="12"/>
  <c r="M1341" i="6"/>
  <c r="M1341" i="12"/>
  <c r="M1342" i="6"/>
  <c r="M1342" i="12"/>
  <c r="M1343" i="6"/>
  <c r="M1343" i="12"/>
  <c r="M1344" i="6"/>
  <c r="M1344" i="12"/>
  <c r="M1345" i="6"/>
  <c r="M1345" i="12"/>
  <c r="M1346" i="6"/>
  <c r="M1346" i="12"/>
  <c r="M1347" i="6"/>
  <c r="M1347" i="12"/>
  <c r="M1348" i="6"/>
  <c r="M1348" i="12"/>
  <c r="M1349" i="6"/>
  <c r="M1349" i="12"/>
  <c r="M1350" i="6"/>
  <c r="M1350" i="12"/>
  <c r="M1351" i="6"/>
  <c r="M1351" i="12"/>
  <c r="M1352" i="6"/>
  <c r="M1352" i="12"/>
  <c r="M1353" i="6"/>
  <c r="M1353" i="12"/>
  <c r="M1354" i="6"/>
  <c r="M1354" i="12"/>
  <c r="M1355" i="6"/>
  <c r="M1355" i="12"/>
  <c r="M1356" i="6"/>
  <c r="M1356" i="12"/>
  <c r="M1357" i="6"/>
  <c r="M1357" i="12"/>
  <c r="M1358" i="6"/>
  <c r="M1358" i="12"/>
  <c r="M1359" i="6"/>
  <c r="M1359" i="12"/>
  <c r="M1360" i="6"/>
  <c r="M1360" i="12"/>
  <c r="M1361" i="6"/>
  <c r="M1361" i="12"/>
  <c r="M1362" i="6"/>
  <c r="M1362" i="12"/>
  <c r="M1363" i="6"/>
  <c r="M1363" i="12"/>
  <c r="M1364" i="6"/>
  <c r="M1364" i="12"/>
  <c r="M1365" i="6"/>
  <c r="M1365" i="12"/>
  <c r="M1366" i="6"/>
  <c r="M1366" i="12"/>
  <c r="M1367" i="6"/>
  <c r="M1367" i="12"/>
  <c r="M1368" i="6"/>
  <c r="M1368" i="12"/>
  <c r="M1369" i="6"/>
  <c r="M1369" i="12"/>
  <c r="M1370" i="6"/>
  <c r="M1370" i="12"/>
  <c r="M1371" i="6"/>
  <c r="M1371" i="12"/>
  <c r="M1372" i="6"/>
  <c r="M1372" i="12"/>
  <c r="M1373" i="6"/>
  <c r="M1373" i="12"/>
  <c r="M1374" i="6"/>
  <c r="M1374" i="12"/>
  <c r="M1375" i="6"/>
  <c r="M1375" i="12"/>
  <c r="M1376" i="6"/>
  <c r="M1376" i="12"/>
  <c r="M1377" i="6"/>
  <c r="M1377" i="12"/>
  <c r="M1378" i="6"/>
  <c r="M1378" i="12"/>
  <c r="M1379" i="6"/>
  <c r="M1379" i="12"/>
  <c r="M1380" i="6"/>
  <c r="M1380" i="12"/>
  <c r="M1381" i="6"/>
  <c r="M1381" i="12"/>
  <c r="M1382" i="6"/>
  <c r="M1382" i="12"/>
  <c r="M1383" i="6"/>
  <c r="M1383" i="12"/>
  <c r="M1384" i="6"/>
  <c r="M1384" i="12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D1385" i="6"/>
  <c r="D1385" i="12"/>
  <c r="P1385" i="12" s="1"/>
  <c r="D1386" i="6"/>
  <c r="D1386" i="12"/>
  <c r="P1386" i="12" s="1"/>
  <c r="D1387" i="6"/>
  <c r="D1387" i="12"/>
  <c r="P1387" i="12" s="1"/>
  <c r="D1388" i="6"/>
  <c r="D1388" i="12"/>
  <c r="P1388" i="12" s="1"/>
  <c r="D1389" i="6"/>
  <c r="D1389" i="12"/>
  <c r="P1389" i="12" s="1"/>
  <c r="D1390" i="6"/>
  <c r="D1390" i="12"/>
  <c r="P1390" i="12" s="1"/>
  <c r="D1391" i="6"/>
  <c r="D1391" i="12"/>
  <c r="P1391" i="12" s="1"/>
  <c r="D1392" i="6"/>
  <c r="D1392" i="12"/>
  <c r="P1392" i="12" s="1"/>
  <c r="D1393" i="6"/>
  <c r="D1393" i="12"/>
  <c r="P1393" i="12" s="1"/>
  <c r="D1394" i="6"/>
  <c r="D1394" i="12"/>
  <c r="P1394" i="12" s="1"/>
  <c r="D1395" i="6"/>
  <c r="D1395" i="12"/>
  <c r="P1395" i="12" s="1"/>
  <c r="D1396" i="6"/>
  <c r="D1396" i="12"/>
  <c r="P1396" i="12" s="1"/>
  <c r="D1397" i="6"/>
  <c r="D1397" i="12"/>
  <c r="P1397" i="12" s="1"/>
  <c r="D1398" i="6"/>
  <c r="D1398" i="12"/>
  <c r="P1398" i="12" s="1"/>
  <c r="D1399" i="6"/>
  <c r="D1399" i="12"/>
  <c r="P1399" i="12" s="1"/>
  <c r="D1400" i="6"/>
  <c r="D1400" i="12"/>
  <c r="P1400" i="12" s="1"/>
  <c r="D1401" i="6"/>
  <c r="D1401" i="12"/>
  <c r="P1401" i="12" s="1"/>
  <c r="D1402" i="6"/>
  <c r="D1402" i="12"/>
  <c r="P1402" i="12" s="1"/>
  <c r="D1403" i="6"/>
  <c r="D1403" i="12"/>
  <c r="P1403" i="12" s="1"/>
  <c r="D1404" i="6"/>
  <c r="D1404" i="12"/>
  <c r="P1404" i="12" s="1"/>
  <c r="D1405" i="6"/>
  <c r="D1405" i="12"/>
  <c r="P1405" i="12" s="1"/>
  <c r="D1406" i="6"/>
  <c r="D1406" i="12"/>
  <c r="P1406" i="12" s="1"/>
  <c r="D1407" i="6"/>
  <c r="D1407" i="12"/>
  <c r="P1407" i="12" s="1"/>
  <c r="D1408" i="6"/>
  <c r="D1408" i="12"/>
  <c r="P1408" i="12" s="1"/>
  <c r="D1409" i="6"/>
  <c r="D1409" i="12"/>
  <c r="P1409" i="12" s="1"/>
  <c r="D1410" i="6"/>
  <c r="D1410" i="12"/>
  <c r="P1410" i="12" s="1"/>
  <c r="D1411" i="6"/>
  <c r="D1411" i="12"/>
  <c r="P1411" i="12" s="1"/>
  <c r="D1412" i="6"/>
  <c r="D1412" i="12"/>
  <c r="P1412" i="12" s="1"/>
  <c r="D1413" i="6"/>
  <c r="D1413" i="12"/>
  <c r="P1413" i="12" s="1"/>
  <c r="D1414" i="6"/>
  <c r="D1414" i="12"/>
  <c r="P1414" i="12" s="1"/>
  <c r="D1415" i="6"/>
  <c r="D1415" i="12"/>
  <c r="P1415" i="12" s="1"/>
  <c r="D1416" i="6"/>
  <c r="D1416" i="12"/>
  <c r="P1416" i="12" s="1"/>
  <c r="D1417" i="6"/>
  <c r="D1417" i="12"/>
  <c r="P1417" i="12" s="1"/>
  <c r="D1418" i="6"/>
  <c r="D1418" i="12"/>
  <c r="P1418" i="12" s="1"/>
  <c r="D1419" i="6"/>
  <c r="D1419" i="12"/>
  <c r="P1419" i="12" s="1"/>
  <c r="D1420" i="6"/>
  <c r="D1420" i="12"/>
  <c r="P1420" i="12" s="1"/>
  <c r="D1421" i="6"/>
  <c r="D1421" i="12"/>
  <c r="P1421" i="12" s="1"/>
  <c r="D1422" i="6"/>
  <c r="D1422" i="12"/>
  <c r="P1422" i="12" s="1"/>
  <c r="D1423" i="6"/>
  <c r="D1423" i="12"/>
  <c r="P1423" i="12" s="1"/>
  <c r="D1424" i="6"/>
  <c r="D1424" i="12"/>
  <c r="P1424" i="12" s="1"/>
  <c r="D1425" i="6"/>
  <c r="D1425" i="12"/>
  <c r="P1425" i="12" s="1"/>
  <c r="D1426" i="6"/>
  <c r="D1426" i="12"/>
  <c r="P1426" i="12" s="1"/>
  <c r="D1427" i="6"/>
  <c r="D1427" i="12"/>
  <c r="P1427" i="12" s="1"/>
  <c r="D1428" i="6"/>
  <c r="D1428" i="12"/>
  <c r="P1428" i="12" s="1"/>
  <c r="D1429" i="6"/>
  <c r="D1429" i="12"/>
  <c r="P1429" i="12" s="1"/>
  <c r="D1430" i="6"/>
  <c r="D1430" i="12"/>
  <c r="P1430" i="12" s="1"/>
  <c r="D1431" i="6"/>
  <c r="D1431" i="12"/>
  <c r="P1431" i="12" s="1"/>
  <c r="D1432" i="6"/>
  <c r="D1432" i="12"/>
  <c r="P1432" i="12" s="1"/>
  <c r="D1433" i="6"/>
  <c r="D1433" i="12"/>
  <c r="P1433" i="12" s="1"/>
  <c r="D1434" i="6"/>
  <c r="D1434" i="12"/>
  <c r="P1434" i="12" s="1"/>
  <c r="D1435" i="6"/>
  <c r="D1435" i="12"/>
  <c r="P1435" i="12" s="1"/>
  <c r="D1436" i="6"/>
  <c r="D1436" i="12"/>
  <c r="P1436" i="12" s="1"/>
  <c r="D1437" i="6"/>
  <c r="D1437" i="12"/>
  <c r="P1437" i="12" s="1"/>
  <c r="D1438" i="6"/>
  <c r="D1438" i="12"/>
  <c r="P1438" i="12" s="1"/>
  <c r="D1439" i="6"/>
  <c r="D1439" i="12"/>
  <c r="P1439" i="12" s="1"/>
  <c r="D1440" i="6"/>
  <c r="D1440" i="12"/>
  <c r="P1440" i="12" s="1"/>
  <c r="D1441" i="6"/>
  <c r="D1441" i="12"/>
  <c r="P1441" i="12" s="1"/>
  <c r="D1442" i="6"/>
  <c r="D1442" i="12"/>
  <c r="P1442" i="12" s="1"/>
  <c r="D1443" i="6"/>
  <c r="D1443" i="12"/>
  <c r="P1443" i="12" s="1"/>
  <c r="D1444" i="6"/>
  <c r="D1444" i="12"/>
  <c r="P1444" i="12" s="1"/>
  <c r="D1445" i="6"/>
  <c r="D1445" i="12"/>
  <c r="P1445" i="12" s="1"/>
  <c r="D1446" i="6"/>
  <c r="D1446" i="12"/>
  <c r="P1446" i="12" s="1"/>
  <c r="D1447" i="6"/>
  <c r="D1447" i="12"/>
  <c r="P1447" i="12" s="1"/>
  <c r="D1448" i="6"/>
  <c r="D1448" i="12"/>
  <c r="P1448" i="12" s="1"/>
  <c r="D1449" i="6"/>
  <c r="D1449" i="12"/>
  <c r="P1449" i="12" s="1"/>
  <c r="D1450" i="6"/>
  <c r="D1450" i="12"/>
  <c r="P1450" i="12" s="1"/>
  <c r="D1451" i="6"/>
  <c r="D1451" i="12"/>
  <c r="P1451" i="12" s="1"/>
  <c r="D1452" i="6"/>
  <c r="D1452" i="12"/>
  <c r="P1452" i="12" s="1"/>
  <c r="D1453" i="6"/>
  <c r="D1453" i="12"/>
  <c r="P1453" i="12" s="1"/>
  <c r="D1454" i="6"/>
  <c r="D1454" i="12"/>
  <c r="P1454" i="12" s="1"/>
  <c r="D1455" i="6"/>
  <c r="D1455" i="12"/>
  <c r="P1455" i="12" s="1"/>
  <c r="D1456" i="6"/>
  <c r="D1456" i="12"/>
  <c r="P1456" i="12" s="1"/>
  <c r="D1457" i="6"/>
  <c r="D1457" i="12"/>
  <c r="P1457" i="12" s="1"/>
  <c r="D1458" i="6"/>
  <c r="D1458" i="12"/>
  <c r="P1458" i="12" s="1"/>
  <c r="D1459" i="6"/>
  <c r="D1459" i="12"/>
  <c r="P1459" i="12" s="1"/>
  <c r="D1460" i="6"/>
  <c r="D1460" i="12"/>
  <c r="P1460" i="12" s="1"/>
  <c r="D1461" i="6"/>
  <c r="D1461" i="12"/>
  <c r="P1461" i="12" s="1"/>
  <c r="D1462" i="6"/>
  <c r="D1462" i="12"/>
  <c r="P1462" i="12" s="1"/>
  <c r="D1463" i="6"/>
  <c r="D1463" i="12"/>
  <c r="P1463" i="12" s="1"/>
  <c r="D1464" i="6"/>
  <c r="D1464" i="12"/>
  <c r="P1464" i="12" s="1"/>
  <c r="D1465" i="6"/>
  <c r="D1465" i="12"/>
  <c r="P1465" i="12" s="1"/>
  <c r="D1466" i="6"/>
  <c r="D1466" i="12"/>
  <c r="P1466" i="12" s="1"/>
  <c r="D1467" i="6"/>
  <c r="D1467" i="12"/>
  <c r="P1467" i="12" s="1"/>
  <c r="D1468" i="6"/>
  <c r="D1468" i="12"/>
  <c r="P1468" i="12" s="1"/>
  <c r="D1469" i="6"/>
  <c r="D1469" i="12"/>
  <c r="P1469" i="12" s="1"/>
  <c r="D1470" i="6"/>
  <c r="D1470" i="12"/>
  <c r="P1470" i="12" s="1"/>
  <c r="D1471" i="6"/>
  <c r="D1471" i="12"/>
  <c r="P1471" i="12" s="1"/>
  <c r="D1472" i="6"/>
  <c r="D1472" i="12"/>
  <c r="P1472" i="12" s="1"/>
  <c r="D1473" i="6"/>
  <c r="D1473" i="12"/>
  <c r="P1473" i="12" s="1"/>
  <c r="D1474" i="6"/>
  <c r="D1474" i="12"/>
  <c r="P1474" i="12" s="1"/>
  <c r="D1475" i="6"/>
  <c r="D1475" i="12"/>
  <c r="P1475" i="12" s="1"/>
  <c r="D1476" i="6"/>
  <c r="D1476" i="12"/>
  <c r="P1476" i="12" s="1"/>
  <c r="D1477" i="6"/>
  <c r="D1477" i="12"/>
  <c r="P1477" i="12" s="1"/>
  <c r="D1478" i="6"/>
  <c r="D1478" i="12"/>
  <c r="P1478" i="12" s="1"/>
  <c r="D1479" i="6"/>
  <c r="D1479" i="12"/>
  <c r="P1479" i="12" s="1"/>
  <c r="D1480" i="6"/>
  <c r="D1480" i="12"/>
  <c r="P1480" i="12" s="1"/>
  <c r="D1481" i="6"/>
  <c r="D1481" i="12"/>
  <c r="P1481" i="12" s="1"/>
  <c r="D1482" i="6"/>
  <c r="D1482" i="12"/>
  <c r="P1482" i="12" s="1"/>
  <c r="D1483" i="6"/>
  <c r="D1483" i="12"/>
  <c r="P1483" i="12" s="1"/>
  <c r="D1484" i="6"/>
  <c r="D1484" i="12"/>
  <c r="P1484" i="12" s="1"/>
  <c r="D1485" i="6"/>
  <c r="D1485" i="12"/>
  <c r="P1485" i="12" s="1"/>
  <c r="D1486" i="6"/>
  <c r="D1486" i="12"/>
  <c r="P1486" i="12" s="1"/>
  <c r="D1487" i="6"/>
  <c r="D1487" i="12"/>
  <c r="P1487" i="12" s="1"/>
  <c r="D1488" i="6"/>
  <c r="D1488" i="12"/>
  <c r="P1488" i="12" s="1"/>
  <c r="D1489" i="6"/>
  <c r="D1489" i="12"/>
  <c r="P1489" i="12" s="1"/>
  <c r="D1490" i="6"/>
  <c r="D1490" i="12"/>
  <c r="P1490" i="12" s="1"/>
  <c r="D1491" i="6"/>
  <c r="D1491" i="12"/>
  <c r="P1491" i="12" s="1"/>
  <c r="D1492" i="6"/>
  <c r="D1492" i="12"/>
  <c r="P1492" i="12" s="1"/>
  <c r="D1493" i="6"/>
  <c r="D1493" i="12"/>
  <c r="P1493" i="12" s="1"/>
  <c r="D1494" i="6"/>
  <c r="D1494" i="12"/>
  <c r="P1494" i="12" s="1"/>
  <c r="D1495" i="6"/>
  <c r="D1495" i="12"/>
  <c r="P1495" i="12" s="1"/>
  <c r="D1496" i="6"/>
  <c r="D1496" i="12"/>
  <c r="P1496" i="12" s="1"/>
  <c r="D1497" i="6"/>
  <c r="D1497" i="12"/>
  <c r="P1497" i="12" s="1"/>
  <c r="D1498" i="6"/>
  <c r="D1498" i="12"/>
  <c r="P1498" i="12" s="1"/>
  <c r="D1499" i="6"/>
  <c r="D1499" i="12"/>
  <c r="P1499" i="12" s="1"/>
  <c r="D1500" i="6"/>
  <c r="D1500" i="12"/>
  <c r="P1500" i="12" s="1"/>
  <c r="D1501" i="6"/>
  <c r="D1501" i="12"/>
  <c r="P1501" i="12" s="1"/>
  <c r="D1502" i="6"/>
  <c r="D1502" i="12"/>
  <c r="P1502" i="12" s="1"/>
  <c r="D1503" i="6"/>
  <c r="D1503" i="12"/>
  <c r="P1503" i="12" s="1"/>
  <c r="D1504" i="6"/>
  <c r="D1504" i="12"/>
  <c r="P1504" i="12" s="1"/>
  <c r="D1505" i="6"/>
  <c r="D1505" i="12"/>
  <c r="P1505" i="12" s="1"/>
  <c r="D1506" i="6"/>
  <c r="D1506" i="12"/>
  <c r="P1506" i="12" s="1"/>
  <c r="D1507" i="6"/>
  <c r="D1507" i="12"/>
  <c r="P1507" i="12" s="1"/>
  <c r="D1508" i="6"/>
  <c r="D1508" i="12"/>
  <c r="P1508" i="12" s="1"/>
  <c r="D1509" i="6"/>
  <c r="D1509" i="12"/>
  <c r="P1509" i="12" s="1"/>
  <c r="D1510" i="6"/>
  <c r="D1510" i="12"/>
  <c r="P1510" i="12" s="1"/>
  <c r="D1511" i="6"/>
  <c r="D1511" i="12"/>
  <c r="P1511" i="12" s="1"/>
  <c r="D1512" i="6"/>
  <c r="D1512" i="12"/>
  <c r="P1512" i="12" s="1"/>
  <c r="D1513" i="6"/>
  <c r="D1513" i="12"/>
  <c r="P1513" i="12" s="1"/>
  <c r="D1514" i="6"/>
  <c r="D1514" i="12"/>
  <c r="P1514" i="12" s="1"/>
  <c r="D1515" i="6"/>
  <c r="D1515" i="12"/>
  <c r="P1515" i="12" s="1"/>
  <c r="D1516" i="6"/>
  <c r="D1516" i="12"/>
  <c r="P1516" i="12" s="1"/>
  <c r="D1517" i="6"/>
  <c r="D1517" i="12"/>
  <c r="P1517" i="12" s="1"/>
  <c r="D1518" i="6"/>
  <c r="D1518" i="12"/>
  <c r="P1518" i="12" s="1"/>
  <c r="D1519" i="6"/>
  <c r="D1519" i="12"/>
  <c r="P1519" i="12" s="1"/>
  <c r="D1520" i="6"/>
  <c r="D1520" i="12"/>
  <c r="P1520" i="12" s="1"/>
  <c r="D1521" i="6"/>
  <c r="D1521" i="12"/>
  <c r="P1521" i="12" s="1"/>
  <c r="D1522" i="6"/>
  <c r="D1522" i="12"/>
  <c r="P1522" i="12" s="1"/>
  <c r="D1523" i="6"/>
  <c r="D1523" i="12"/>
  <c r="P1523" i="12" s="1"/>
  <c r="D1524" i="6"/>
  <c r="D1524" i="12"/>
  <c r="P1524" i="12" s="1"/>
  <c r="D1525" i="6"/>
  <c r="D1525" i="12"/>
  <c r="P1525" i="12" s="1"/>
  <c r="D1526" i="6"/>
  <c r="D1526" i="12"/>
  <c r="P1526" i="12" s="1"/>
  <c r="D1527" i="6"/>
  <c r="D1527" i="12"/>
  <c r="P1527" i="12" s="1"/>
  <c r="D1528" i="6"/>
  <c r="D1528" i="12"/>
  <c r="P1528" i="12" s="1"/>
  <c r="D1529" i="6"/>
  <c r="D1529" i="12"/>
  <c r="P1529" i="12" s="1"/>
  <c r="D1530" i="6"/>
  <c r="D1530" i="12"/>
  <c r="P1530" i="12" s="1"/>
  <c r="D1531" i="6"/>
  <c r="D1531" i="12"/>
  <c r="P1531" i="12" s="1"/>
  <c r="D1532" i="6"/>
  <c r="D1532" i="12"/>
  <c r="P1532" i="12" s="1"/>
  <c r="D1533" i="6"/>
  <c r="D1533" i="12"/>
  <c r="P1533" i="12" s="1"/>
  <c r="D1534" i="6"/>
  <c r="D1534" i="12"/>
  <c r="P1534" i="12" s="1"/>
  <c r="D1535" i="6"/>
  <c r="D1535" i="12"/>
  <c r="P1535" i="12" s="1"/>
  <c r="D1536" i="6"/>
  <c r="D1536" i="12"/>
  <c r="P1536" i="12" s="1"/>
  <c r="D1537" i="6"/>
  <c r="D1537" i="12"/>
  <c r="P1537" i="12" s="1"/>
  <c r="D1538" i="6"/>
  <c r="D1538" i="12"/>
  <c r="P1538" i="12" s="1"/>
  <c r="D1539" i="6"/>
  <c r="D1539" i="12"/>
  <c r="P1539" i="12" s="1"/>
  <c r="D1540" i="6"/>
  <c r="D1540" i="12"/>
  <c r="P1540" i="12" s="1"/>
  <c r="D1541" i="6"/>
  <c r="D1541" i="12"/>
  <c r="P1541" i="12" s="1"/>
  <c r="D1542" i="6"/>
  <c r="D1542" i="12"/>
  <c r="P1542" i="12" s="1"/>
  <c r="D1543" i="6"/>
  <c r="D1543" i="12"/>
  <c r="P1543" i="12" s="1"/>
  <c r="D1544" i="6"/>
  <c r="D1544" i="12"/>
  <c r="P1544" i="12" s="1"/>
  <c r="D1545" i="6"/>
  <c r="D1545" i="12"/>
  <c r="P1545" i="12" s="1"/>
  <c r="D1546" i="6"/>
  <c r="D1546" i="12"/>
  <c r="P1546" i="12" s="1"/>
  <c r="D1547" i="6"/>
  <c r="D1547" i="12"/>
  <c r="P1547" i="12" s="1"/>
  <c r="D1548" i="6"/>
  <c r="D1548" i="12"/>
  <c r="P1548" i="12" s="1"/>
  <c r="D1549" i="6"/>
  <c r="D1549" i="12"/>
  <c r="P1549" i="12" s="1"/>
  <c r="D1550" i="6"/>
  <c r="D1550" i="12"/>
  <c r="P1550" i="12" s="1"/>
  <c r="D1551" i="6"/>
  <c r="D1551" i="12"/>
  <c r="P1551" i="12" s="1"/>
  <c r="D1552" i="6"/>
  <c r="D1552" i="12"/>
  <c r="P1552" i="12" s="1"/>
  <c r="D1553" i="6"/>
  <c r="D1553" i="12"/>
  <c r="P1553" i="12" s="1"/>
  <c r="D1554" i="6"/>
  <c r="D1554" i="12"/>
  <c r="P1554" i="12" s="1"/>
  <c r="D1555" i="6"/>
  <c r="D1555" i="12"/>
  <c r="P1555" i="12" s="1"/>
  <c r="D1556" i="6"/>
  <c r="D1556" i="12"/>
  <c r="P1556" i="12" s="1"/>
  <c r="D1557" i="6"/>
  <c r="D1557" i="12"/>
  <c r="P1557" i="12" s="1"/>
  <c r="D1558" i="6"/>
  <c r="D1558" i="12"/>
  <c r="P1558" i="12" s="1"/>
  <c r="D1559" i="6"/>
  <c r="D1559" i="12"/>
  <c r="P1559" i="12" s="1"/>
  <c r="D1560" i="6"/>
  <c r="D1560" i="12"/>
  <c r="P1560" i="12" s="1"/>
  <c r="D1561" i="6"/>
  <c r="D1561" i="12"/>
  <c r="P1561" i="12" s="1"/>
  <c r="D1562" i="6"/>
  <c r="D1562" i="12"/>
  <c r="P1562" i="12" s="1"/>
  <c r="D1563" i="6"/>
  <c r="D1563" i="12"/>
  <c r="P1563" i="12" s="1"/>
  <c r="D1564" i="6"/>
  <c r="D1564" i="12"/>
  <c r="P1564" i="12" s="1"/>
  <c r="D1565" i="6"/>
  <c r="D1565" i="12"/>
  <c r="P1565" i="12" s="1"/>
  <c r="D1566" i="6"/>
  <c r="D1566" i="12"/>
  <c r="P1566" i="12" s="1"/>
  <c r="D1567" i="6"/>
  <c r="D1567" i="12"/>
  <c r="P1567" i="12" s="1"/>
  <c r="D1568" i="6"/>
  <c r="D1568" i="12"/>
  <c r="P1568" i="12" s="1"/>
  <c r="D1569" i="6"/>
  <c r="D1569" i="12"/>
  <c r="P1569" i="12" s="1"/>
  <c r="D1570" i="6"/>
  <c r="D1570" i="12"/>
  <c r="P1570" i="12" s="1"/>
  <c r="D1571" i="6"/>
  <c r="D1571" i="12"/>
  <c r="P1571" i="12" s="1"/>
  <c r="D1572" i="6"/>
  <c r="D1572" i="12"/>
  <c r="P1572" i="12" s="1"/>
  <c r="D1573" i="6"/>
  <c r="D1573" i="12"/>
  <c r="P1573" i="12" s="1"/>
  <c r="D1574" i="6"/>
  <c r="D1574" i="12"/>
  <c r="P1574" i="12" s="1"/>
  <c r="D1575" i="6"/>
  <c r="D1575" i="12"/>
  <c r="P1575" i="12" s="1"/>
  <c r="D1576" i="6"/>
  <c r="D1576" i="12"/>
  <c r="P1576" i="12" s="1"/>
  <c r="D1577" i="6"/>
  <c r="D1577" i="12"/>
  <c r="P1577" i="12" s="1"/>
  <c r="D1578" i="6"/>
  <c r="D1578" i="12"/>
  <c r="P1578" i="12" s="1"/>
  <c r="D1579" i="6"/>
  <c r="D1579" i="12"/>
  <c r="P1579" i="12" s="1"/>
  <c r="D1580" i="6"/>
  <c r="D1580" i="12"/>
  <c r="P1580" i="12" s="1"/>
  <c r="D1581" i="6"/>
  <c r="D1581" i="12"/>
  <c r="P1581" i="12" s="1"/>
  <c r="D1582" i="6"/>
  <c r="D1582" i="12"/>
  <c r="P1582" i="12" s="1"/>
  <c r="D1583" i="6"/>
  <c r="D1583" i="12"/>
  <c r="P1583" i="12" s="1"/>
  <c r="D1584" i="6"/>
  <c r="D1584" i="12"/>
  <c r="P1584" i="12" s="1"/>
  <c r="D1585" i="6"/>
  <c r="D1585" i="12"/>
  <c r="P1585" i="12" s="1"/>
  <c r="D1586" i="6"/>
  <c r="D1586" i="12"/>
  <c r="P1586" i="12" s="1"/>
  <c r="D1587" i="6"/>
  <c r="D1587" i="12"/>
  <c r="P1587" i="12" s="1"/>
  <c r="D1588" i="6"/>
  <c r="D1588" i="12"/>
  <c r="P1588" i="12" s="1"/>
  <c r="D1589" i="6"/>
  <c r="D1589" i="12"/>
  <c r="P1589" i="12" s="1"/>
  <c r="D1590" i="6"/>
  <c r="D1590" i="12"/>
  <c r="P1590" i="12" s="1"/>
  <c r="D1591" i="6"/>
  <c r="D1591" i="12"/>
  <c r="P1591" i="12" s="1"/>
  <c r="D1592" i="6"/>
  <c r="D1592" i="12"/>
  <c r="P1592" i="12" s="1"/>
  <c r="D1593" i="6"/>
  <c r="D1593" i="12"/>
  <c r="P1593" i="12" s="1"/>
  <c r="D1594" i="6"/>
  <c r="D1594" i="12"/>
  <c r="P1594" i="12" s="1"/>
  <c r="D1595" i="6"/>
  <c r="D1595" i="12"/>
  <c r="P1595" i="12" s="1"/>
  <c r="D1596" i="6"/>
  <c r="D1596" i="12"/>
  <c r="P1596" i="12" s="1"/>
  <c r="D1597" i="6"/>
  <c r="D1597" i="12"/>
  <c r="P1597" i="12" s="1"/>
  <c r="D1598" i="6"/>
  <c r="D1598" i="12"/>
  <c r="P1598" i="12" s="1"/>
  <c r="D1599" i="6"/>
  <c r="D1599" i="12"/>
  <c r="P1599" i="12" s="1"/>
  <c r="D1600" i="6"/>
  <c r="D1600" i="12"/>
  <c r="P1600" i="12" s="1"/>
  <c r="D1601" i="6"/>
  <c r="D1601" i="12"/>
  <c r="P1601" i="12" s="1"/>
  <c r="D1602" i="6"/>
  <c r="D1602" i="12"/>
  <c r="P1602" i="12" s="1"/>
  <c r="D1603" i="6"/>
  <c r="D1603" i="12"/>
  <c r="P1603" i="12" s="1"/>
  <c r="D1604" i="6"/>
  <c r="D1604" i="12"/>
  <c r="P1604" i="12" s="1"/>
  <c r="D1605" i="6"/>
  <c r="D1605" i="12"/>
  <c r="P1605" i="12" s="1"/>
  <c r="D1606" i="6"/>
  <c r="D1606" i="12"/>
  <c r="P1606" i="12" s="1"/>
  <c r="D1607" i="6"/>
  <c r="D1607" i="12"/>
  <c r="P1607" i="12" s="1"/>
  <c r="D1608" i="6"/>
  <c r="D1608" i="12"/>
  <c r="P1608" i="12" s="1"/>
  <c r="D1609" i="6"/>
  <c r="D1609" i="12"/>
  <c r="P1609" i="12" s="1"/>
  <c r="D1610" i="6"/>
  <c r="D1610" i="12"/>
  <c r="P1610" i="12" s="1"/>
  <c r="D1611" i="6"/>
  <c r="D1611" i="12"/>
  <c r="P1611" i="12" s="1"/>
  <c r="D1612" i="6"/>
  <c r="D1612" i="12"/>
  <c r="P1612" i="12" s="1"/>
  <c r="D1613" i="6"/>
  <c r="D1613" i="12"/>
  <c r="P1613" i="12" s="1"/>
  <c r="D1614" i="6"/>
  <c r="D1614" i="12"/>
  <c r="P1614" i="12" s="1"/>
  <c r="D1615" i="6"/>
  <c r="D1615" i="12"/>
  <c r="P1615" i="12" s="1"/>
  <c r="D1616" i="6"/>
  <c r="D1616" i="12"/>
  <c r="P1616" i="12" s="1"/>
  <c r="D1617" i="6"/>
  <c r="D1617" i="12"/>
  <c r="P1617" i="12" s="1"/>
  <c r="D1618" i="6"/>
  <c r="D1618" i="12"/>
  <c r="P1618" i="12" s="1"/>
  <c r="D1619" i="6"/>
  <c r="D1619" i="12"/>
  <c r="P1619" i="12" s="1"/>
  <c r="D1620" i="6"/>
  <c r="D1620" i="12"/>
  <c r="P1620" i="12" s="1"/>
  <c r="D1621" i="6"/>
  <c r="D1621" i="12"/>
  <c r="P1621" i="12" s="1"/>
  <c r="D1622" i="6"/>
  <c r="D1622" i="12"/>
  <c r="P1622" i="12" s="1"/>
  <c r="D1623" i="6"/>
  <c r="D1623" i="12"/>
  <c r="P1623" i="12" s="1"/>
  <c r="D1624" i="6"/>
  <c r="D1624" i="12"/>
  <c r="P1624" i="12" s="1"/>
  <c r="D1625" i="6"/>
  <c r="D1625" i="12"/>
  <c r="P1625" i="12" s="1"/>
  <c r="D1626" i="6"/>
  <c r="D1626" i="12"/>
  <c r="P1626" i="12" s="1"/>
  <c r="D1627" i="6"/>
  <c r="D1627" i="12"/>
  <c r="P1627" i="12" s="1"/>
  <c r="D1628" i="6"/>
  <c r="D1628" i="12"/>
  <c r="P1628" i="12" s="1"/>
  <c r="D1629" i="6"/>
  <c r="D1629" i="12"/>
  <c r="P1629" i="12" s="1"/>
  <c r="D1630" i="6"/>
  <c r="D1630" i="12"/>
  <c r="P1630" i="12" s="1"/>
  <c r="D1631" i="6"/>
  <c r="D1631" i="12"/>
  <c r="P1631" i="12" s="1"/>
  <c r="D1632" i="6"/>
  <c r="D1632" i="12"/>
  <c r="P1632" i="12" s="1"/>
  <c r="D1633" i="6"/>
  <c r="D1633" i="12"/>
  <c r="P1633" i="12" s="1"/>
  <c r="D1634" i="6"/>
  <c r="D1634" i="12"/>
  <c r="P1634" i="12" s="1"/>
  <c r="D1635" i="6"/>
  <c r="D1635" i="12"/>
  <c r="P1635" i="12" s="1"/>
  <c r="D1636" i="6"/>
  <c r="D1636" i="12"/>
  <c r="P1636" i="12" s="1"/>
  <c r="D1637" i="6"/>
  <c r="D1637" i="12"/>
  <c r="P1637" i="12" s="1"/>
  <c r="D1638" i="6"/>
  <c r="D1638" i="12"/>
  <c r="P1638" i="12" s="1"/>
  <c r="D1639" i="6"/>
  <c r="D1639" i="12"/>
  <c r="P1639" i="12" s="1"/>
  <c r="D1640" i="6"/>
  <c r="D1640" i="12"/>
  <c r="P1640" i="12" s="1"/>
  <c r="D1641" i="6"/>
  <c r="D1641" i="12"/>
  <c r="P1641" i="12" s="1"/>
  <c r="D1642" i="6"/>
  <c r="D1642" i="12"/>
  <c r="P1642" i="12" s="1"/>
  <c r="D1643" i="6"/>
  <c r="D1643" i="12"/>
  <c r="P1643" i="12" s="1"/>
  <c r="D1644" i="6"/>
  <c r="D1644" i="12"/>
  <c r="P1644" i="12" s="1"/>
  <c r="D1645" i="6"/>
  <c r="D1645" i="12"/>
  <c r="P1645" i="12" s="1"/>
  <c r="D1646" i="6"/>
  <c r="D1646" i="12"/>
  <c r="P1646" i="12" s="1"/>
  <c r="D1647" i="6"/>
  <c r="D1647" i="12"/>
  <c r="P1647" i="12" s="1"/>
  <c r="D1648" i="6"/>
  <c r="D1648" i="12"/>
  <c r="P1648" i="12" s="1"/>
  <c r="D1649" i="6"/>
  <c r="D1649" i="12"/>
  <c r="P1649" i="12" s="1"/>
  <c r="D1650" i="6"/>
  <c r="D1650" i="12"/>
  <c r="P1650" i="12" s="1"/>
  <c r="D1651" i="6"/>
  <c r="D1651" i="12"/>
  <c r="P1651" i="12" s="1"/>
  <c r="D1652" i="6"/>
  <c r="D1652" i="12"/>
  <c r="P1652" i="12" s="1"/>
  <c r="D1653" i="6"/>
  <c r="D1653" i="12"/>
  <c r="P1653" i="12" s="1"/>
  <c r="D1654" i="6"/>
  <c r="D1654" i="12"/>
  <c r="P1654" i="12" s="1"/>
  <c r="D1655" i="6"/>
  <c r="D1655" i="12"/>
  <c r="P1655" i="12" s="1"/>
  <c r="D1656" i="6"/>
  <c r="D1656" i="12"/>
  <c r="P1656" i="12" s="1"/>
  <c r="D1657" i="6"/>
  <c r="D1657" i="12"/>
  <c r="P1657" i="12" s="1"/>
  <c r="M1385" i="6"/>
  <c r="M1385" i="12"/>
  <c r="M1386" i="6"/>
  <c r="M1386" i="12"/>
  <c r="M1387" i="6"/>
  <c r="M1387" i="12"/>
  <c r="M1388" i="6"/>
  <c r="M1388" i="12"/>
  <c r="M1389" i="6"/>
  <c r="M1389" i="12"/>
  <c r="M1390" i="6"/>
  <c r="M1390" i="12"/>
  <c r="M1391" i="6"/>
  <c r="M1391" i="12"/>
  <c r="M1392" i="6"/>
  <c r="M1392" i="12"/>
  <c r="M1393" i="6"/>
  <c r="M1393" i="12"/>
  <c r="M1394" i="6"/>
  <c r="M1394" i="12"/>
  <c r="M1395" i="6"/>
  <c r="M1395" i="12"/>
  <c r="M1396" i="6"/>
  <c r="M1396" i="12"/>
  <c r="M1397" i="6"/>
  <c r="M1397" i="12"/>
  <c r="M1398" i="6"/>
  <c r="M1398" i="12"/>
  <c r="M1399" i="6"/>
  <c r="M1399" i="12"/>
  <c r="M1400" i="6"/>
  <c r="M1400" i="12"/>
  <c r="M1401" i="6"/>
  <c r="M1401" i="12"/>
  <c r="M1402" i="6"/>
  <c r="M1402" i="12"/>
  <c r="M1403" i="6"/>
  <c r="M1403" i="12"/>
  <c r="M1404" i="6"/>
  <c r="M1404" i="12"/>
  <c r="M1405" i="6"/>
  <c r="M1405" i="12"/>
  <c r="M1406" i="6"/>
  <c r="M1406" i="12"/>
  <c r="M1407" i="6"/>
  <c r="M1407" i="12"/>
  <c r="M1408" i="6"/>
  <c r="M1408" i="12"/>
  <c r="M1409" i="6"/>
  <c r="M1409" i="12"/>
  <c r="M1410" i="6"/>
  <c r="M1410" i="12"/>
  <c r="M1411" i="6"/>
  <c r="M1411" i="12"/>
  <c r="M1412" i="6"/>
  <c r="M1412" i="12"/>
  <c r="M1413" i="6"/>
  <c r="M1413" i="12"/>
  <c r="M1414" i="6"/>
  <c r="M1414" i="12"/>
  <c r="M1415" i="6"/>
  <c r="M1415" i="12"/>
  <c r="M1416" i="6"/>
  <c r="M1416" i="12"/>
  <c r="M1417" i="6"/>
  <c r="M1417" i="12"/>
  <c r="M1418" i="6"/>
  <c r="M1418" i="12"/>
  <c r="M1419" i="6"/>
  <c r="M1419" i="12"/>
  <c r="M1420" i="6"/>
  <c r="M1420" i="12"/>
  <c r="M1421" i="6"/>
  <c r="M1421" i="12"/>
  <c r="M1422" i="6"/>
  <c r="M1422" i="12"/>
  <c r="M1423" i="6"/>
  <c r="M1423" i="12"/>
  <c r="M1424" i="6"/>
  <c r="M1424" i="12"/>
  <c r="M1425" i="6"/>
  <c r="M1425" i="12"/>
  <c r="M1426" i="6"/>
  <c r="M1426" i="12"/>
  <c r="M1427" i="6"/>
  <c r="M1427" i="12"/>
  <c r="M1428" i="6"/>
  <c r="M1428" i="12"/>
  <c r="M1429" i="6"/>
  <c r="M1429" i="12"/>
  <c r="M1430" i="6"/>
  <c r="M1430" i="12"/>
  <c r="M1431" i="6"/>
  <c r="M1431" i="12"/>
  <c r="M1432" i="6"/>
  <c r="M1432" i="12"/>
  <c r="M1433" i="6"/>
  <c r="M1433" i="12"/>
  <c r="M1434" i="6"/>
  <c r="M1434" i="12"/>
  <c r="M1435" i="6"/>
  <c r="M1435" i="12"/>
  <c r="M1436" i="6"/>
  <c r="M1436" i="12"/>
  <c r="M1437" i="6"/>
  <c r="M1437" i="12"/>
  <c r="M1438" i="6"/>
  <c r="M1438" i="12"/>
  <c r="M1439" i="6"/>
  <c r="M1439" i="12"/>
  <c r="M1440" i="6"/>
  <c r="M1440" i="12"/>
  <c r="M1441" i="6"/>
  <c r="M1441" i="12"/>
  <c r="M1442" i="6"/>
  <c r="M1442" i="12"/>
  <c r="M1443" i="6"/>
  <c r="M1443" i="12"/>
  <c r="M1444" i="6"/>
  <c r="M1444" i="12"/>
  <c r="M1445" i="6"/>
  <c r="M1445" i="12"/>
  <c r="M1446" i="6"/>
  <c r="M1446" i="12"/>
  <c r="M1447" i="6"/>
  <c r="M1447" i="12"/>
  <c r="M1448" i="6"/>
  <c r="M1448" i="12"/>
  <c r="M1449" i="6"/>
  <c r="M1449" i="12"/>
  <c r="M1450" i="6"/>
  <c r="M1450" i="12"/>
  <c r="M1451" i="6"/>
  <c r="M1451" i="12"/>
  <c r="M1452" i="6"/>
  <c r="M1452" i="12"/>
  <c r="M1453" i="6"/>
  <c r="M1453" i="12"/>
  <c r="M1454" i="6"/>
  <c r="M1454" i="12"/>
  <c r="M1455" i="6"/>
  <c r="M1455" i="12"/>
  <c r="M1456" i="6"/>
  <c r="M1456" i="12"/>
  <c r="M1457" i="6"/>
  <c r="M1457" i="12"/>
  <c r="M1458" i="6"/>
  <c r="M1458" i="12"/>
  <c r="M1459" i="6"/>
  <c r="M1459" i="12"/>
  <c r="M1460" i="6"/>
  <c r="M1460" i="12"/>
  <c r="M1461" i="6"/>
  <c r="M1461" i="12"/>
  <c r="M1462" i="6"/>
  <c r="M1462" i="12"/>
  <c r="M1463" i="6"/>
  <c r="M1463" i="12"/>
  <c r="M1464" i="6"/>
  <c r="M1464" i="12"/>
  <c r="M1465" i="6"/>
  <c r="M1465" i="12"/>
  <c r="M1466" i="6"/>
  <c r="M1466" i="12"/>
  <c r="M1467" i="6"/>
  <c r="M1467" i="12"/>
  <c r="M1468" i="6"/>
  <c r="M1468" i="12"/>
  <c r="M1469" i="6"/>
  <c r="M1469" i="12"/>
  <c r="M1470" i="6"/>
  <c r="M1470" i="12"/>
  <c r="M1471" i="6"/>
  <c r="M1471" i="12"/>
  <c r="M1472" i="6"/>
  <c r="M1472" i="12"/>
  <c r="M1473" i="6"/>
  <c r="M1473" i="12"/>
  <c r="M1474" i="6"/>
  <c r="M1474" i="12"/>
  <c r="M1475" i="6"/>
  <c r="M1475" i="12"/>
  <c r="M1476" i="6"/>
  <c r="M1476" i="12"/>
  <c r="M1477" i="6"/>
  <c r="M1477" i="12"/>
  <c r="M1478" i="6"/>
  <c r="M1478" i="12"/>
  <c r="M1479" i="6"/>
  <c r="M1479" i="12"/>
  <c r="M1480" i="6"/>
  <c r="M1480" i="12"/>
  <c r="M1481" i="6"/>
  <c r="M1481" i="12"/>
  <c r="M1482" i="6"/>
  <c r="M1482" i="12"/>
  <c r="M1483" i="6"/>
  <c r="M1483" i="12"/>
  <c r="M1484" i="6"/>
  <c r="M1484" i="12"/>
  <c r="M1485" i="6"/>
  <c r="M1485" i="12"/>
  <c r="M1486" i="6"/>
  <c r="M1486" i="12"/>
  <c r="M1487" i="6"/>
  <c r="M1487" i="12"/>
  <c r="M1488" i="6"/>
  <c r="M1488" i="12"/>
  <c r="M1489" i="6"/>
  <c r="M1489" i="12"/>
  <c r="M1490" i="6"/>
  <c r="M1490" i="12"/>
  <c r="M1491" i="6"/>
  <c r="M1491" i="12"/>
  <c r="M1492" i="6"/>
  <c r="M1492" i="12"/>
  <c r="M1493" i="6"/>
  <c r="M1493" i="12"/>
  <c r="M1494" i="6"/>
  <c r="M1494" i="12"/>
  <c r="M1495" i="6"/>
  <c r="M1495" i="12"/>
  <c r="M1496" i="6"/>
  <c r="M1496" i="12"/>
  <c r="M1497" i="6"/>
  <c r="M1497" i="12"/>
  <c r="M1498" i="6"/>
  <c r="M1498" i="12"/>
  <c r="M1499" i="6"/>
  <c r="M1499" i="12"/>
  <c r="M1500" i="6"/>
  <c r="M1500" i="12"/>
  <c r="M1501" i="6"/>
  <c r="M1501" i="12"/>
  <c r="M1502" i="6"/>
  <c r="M1502" i="12"/>
  <c r="M1503" i="6"/>
  <c r="M1503" i="12"/>
  <c r="M1504" i="6"/>
  <c r="M1504" i="12"/>
  <c r="M1505" i="6"/>
  <c r="M1506" i="6"/>
  <c r="M1506" i="12"/>
  <c r="M1507" i="6"/>
  <c r="M1507" i="12"/>
  <c r="M1508" i="6"/>
  <c r="M1508" i="12"/>
  <c r="M1509" i="6"/>
  <c r="M1509" i="12"/>
  <c r="M1510" i="6"/>
  <c r="M1510" i="12"/>
  <c r="M1511" i="6"/>
  <c r="M1511" i="12"/>
  <c r="M1512" i="6"/>
  <c r="M1512" i="12"/>
  <c r="M1513" i="6"/>
  <c r="M1513" i="12"/>
  <c r="M1514" i="6"/>
  <c r="M1514" i="12"/>
  <c r="M1515" i="6"/>
  <c r="M1515" i="12"/>
  <c r="M1516" i="6"/>
  <c r="M1516" i="12"/>
  <c r="M1517" i="6"/>
  <c r="M1517" i="12"/>
  <c r="M1518" i="6"/>
  <c r="M1518" i="12"/>
  <c r="M1519" i="6"/>
  <c r="M1519" i="12"/>
  <c r="M1520" i="6"/>
  <c r="M1520" i="12"/>
  <c r="M1521" i="6"/>
  <c r="M1521" i="12"/>
  <c r="M1522" i="6"/>
  <c r="M1522" i="12"/>
  <c r="M1523" i="6"/>
  <c r="M1523" i="12"/>
  <c r="M1524" i="6"/>
  <c r="M1524" i="12"/>
  <c r="M1525" i="6"/>
  <c r="M1525" i="12"/>
  <c r="M1526" i="6"/>
  <c r="M1526" i="12"/>
  <c r="M1527" i="6"/>
  <c r="M1527" i="12"/>
  <c r="M1528" i="6"/>
  <c r="M1528" i="12"/>
  <c r="M1529" i="6"/>
  <c r="M1529" i="12"/>
  <c r="M1530" i="6"/>
  <c r="M1530" i="12"/>
  <c r="M1531" i="6"/>
  <c r="M1531" i="12"/>
  <c r="M1532" i="6"/>
  <c r="M1532" i="12"/>
  <c r="M1533" i="6"/>
  <c r="M1533" i="12"/>
  <c r="M1534" i="6"/>
  <c r="M1534" i="12"/>
  <c r="M1535" i="6"/>
  <c r="M1535" i="12"/>
  <c r="M1536" i="6"/>
  <c r="M1536" i="12"/>
  <c r="M1537" i="6"/>
  <c r="M1537" i="12"/>
  <c r="M1538" i="6"/>
  <c r="M1538" i="12"/>
  <c r="M1539" i="6"/>
  <c r="M1539" i="12"/>
  <c r="M1540" i="6"/>
  <c r="M1540" i="12"/>
  <c r="M1541" i="6"/>
  <c r="M1541" i="12"/>
  <c r="M1542" i="6"/>
  <c r="M1542" i="12"/>
  <c r="M1543" i="6"/>
  <c r="M1543" i="12"/>
  <c r="M1544" i="6"/>
  <c r="M1544" i="12"/>
  <c r="M1545" i="6"/>
  <c r="M1545" i="12"/>
  <c r="M1546" i="6"/>
  <c r="M1546" i="12"/>
  <c r="M1547" i="6"/>
  <c r="M1547" i="12"/>
  <c r="M1548" i="6"/>
  <c r="M1548" i="12"/>
  <c r="M1549" i="6"/>
  <c r="M1549" i="12"/>
  <c r="M1550" i="6"/>
  <c r="M1550" i="12"/>
  <c r="M1551" i="6"/>
  <c r="M1551" i="12"/>
  <c r="M1552" i="6"/>
  <c r="M1552" i="12"/>
  <c r="M1553" i="6"/>
  <c r="M1553" i="12"/>
  <c r="M1554" i="6"/>
  <c r="M1554" i="12"/>
  <c r="M1555" i="6"/>
  <c r="M1555" i="12"/>
  <c r="M1556" i="6"/>
  <c r="M1556" i="12"/>
  <c r="M1557" i="6"/>
  <c r="M1557" i="12"/>
  <c r="M1558" i="6"/>
  <c r="M1558" i="12"/>
  <c r="M1559" i="6"/>
  <c r="M1559" i="12"/>
  <c r="M1560" i="6"/>
  <c r="M1560" i="12"/>
  <c r="M1561" i="6"/>
  <c r="M1561" i="12"/>
  <c r="M1562" i="6"/>
  <c r="M1562" i="12"/>
  <c r="M1563" i="6"/>
  <c r="M1563" i="12"/>
  <c r="M1564" i="6"/>
  <c r="M1564" i="12"/>
  <c r="M1565" i="6"/>
  <c r="M1565" i="12"/>
  <c r="M1566" i="6"/>
  <c r="M1566" i="12"/>
  <c r="M1567" i="6"/>
  <c r="M1567" i="12"/>
  <c r="M1568" i="6"/>
  <c r="M1568" i="12"/>
  <c r="M1569" i="6"/>
  <c r="M1569" i="12"/>
  <c r="M1570" i="6"/>
  <c r="M1570" i="12"/>
  <c r="M1571" i="6"/>
  <c r="M1571" i="12"/>
  <c r="M1572" i="6"/>
  <c r="M1572" i="12"/>
  <c r="M1573" i="6"/>
  <c r="M1573" i="12"/>
  <c r="M1574" i="6"/>
  <c r="M1574" i="12"/>
  <c r="M1575" i="6"/>
  <c r="M1575" i="12"/>
  <c r="M1576" i="6"/>
  <c r="M1576" i="12"/>
  <c r="M1577" i="6"/>
  <c r="M1577" i="12"/>
  <c r="M1578" i="6"/>
  <c r="M1578" i="12"/>
  <c r="M1579" i="6"/>
  <c r="M1579" i="12"/>
  <c r="M1580" i="6"/>
  <c r="M1580" i="12"/>
  <c r="M1581" i="6"/>
  <c r="M1581" i="12"/>
  <c r="M1582" i="6"/>
  <c r="M1582" i="12"/>
  <c r="M1583" i="6"/>
  <c r="M1583" i="12"/>
  <c r="M1584" i="6"/>
  <c r="M1584" i="12"/>
  <c r="M1585" i="6"/>
  <c r="M1585" i="12"/>
  <c r="M1586" i="6"/>
  <c r="M1586" i="12"/>
  <c r="M1587" i="6"/>
  <c r="M1587" i="12"/>
  <c r="M1588" i="6"/>
  <c r="M1588" i="12"/>
  <c r="M1589" i="6"/>
  <c r="M1589" i="12"/>
  <c r="M1590" i="6"/>
  <c r="M1590" i="12"/>
  <c r="M1591" i="6"/>
  <c r="M1591" i="12"/>
  <c r="M1592" i="6"/>
  <c r="M1592" i="12"/>
  <c r="M1593" i="6"/>
  <c r="M1593" i="12"/>
  <c r="M1594" i="6"/>
  <c r="M1594" i="12"/>
  <c r="M1595" i="6"/>
  <c r="M1595" i="12"/>
  <c r="M1596" i="6"/>
  <c r="M1596" i="12"/>
  <c r="M1597" i="6"/>
  <c r="M1597" i="12"/>
  <c r="M1598" i="6"/>
  <c r="M1598" i="12"/>
  <c r="M1599" i="6"/>
  <c r="M1599" i="12"/>
  <c r="M1600" i="6"/>
  <c r="M1600" i="12"/>
  <c r="M1601" i="6"/>
  <c r="M1601" i="12"/>
  <c r="M1602" i="6"/>
  <c r="M1602" i="12"/>
  <c r="M1603" i="6"/>
  <c r="M1603" i="12"/>
  <c r="M1604" i="6"/>
  <c r="M1604" i="12"/>
  <c r="M1605" i="6"/>
  <c r="M1605" i="12"/>
  <c r="M1606" i="6"/>
  <c r="M1606" i="12"/>
  <c r="M1607" i="6"/>
  <c r="M1607" i="12"/>
  <c r="M1608" i="6"/>
  <c r="M1608" i="12"/>
  <c r="M1609" i="6"/>
  <c r="M1609" i="12"/>
  <c r="M1610" i="6"/>
  <c r="M1610" i="12"/>
  <c r="M1611" i="6"/>
  <c r="M1611" i="12"/>
  <c r="M1612" i="6"/>
  <c r="M1612" i="12"/>
  <c r="M1613" i="6"/>
  <c r="M1613" i="12"/>
  <c r="M1614" i="6"/>
  <c r="M1614" i="12"/>
  <c r="M1615" i="6"/>
  <c r="M1615" i="12"/>
  <c r="M1616" i="6"/>
  <c r="M1616" i="12"/>
  <c r="M1617" i="6"/>
  <c r="M1617" i="12"/>
  <c r="M1618" i="6"/>
  <c r="M1618" i="12"/>
  <c r="M1619" i="6"/>
  <c r="M1619" i="12"/>
  <c r="M1620" i="6"/>
  <c r="M1620" i="12"/>
  <c r="M1621" i="6"/>
  <c r="M1621" i="12"/>
  <c r="M1622" i="6"/>
  <c r="M1622" i="12"/>
  <c r="M1623" i="6"/>
  <c r="M1623" i="12"/>
  <c r="M1624" i="6"/>
  <c r="M1624" i="12"/>
  <c r="M1625" i="6"/>
  <c r="M1625" i="12"/>
  <c r="M1626" i="6"/>
  <c r="M1626" i="12"/>
  <c r="M1627" i="6"/>
  <c r="M1627" i="12"/>
  <c r="M1628" i="6"/>
  <c r="M1628" i="12"/>
  <c r="M1629" i="6"/>
  <c r="M1629" i="12"/>
  <c r="M1630" i="6"/>
  <c r="M1630" i="12"/>
  <c r="M1631" i="6"/>
  <c r="M1631" i="12"/>
  <c r="M1632" i="6"/>
  <c r="M1632" i="12"/>
  <c r="M1633" i="6"/>
  <c r="M1633" i="12"/>
  <c r="M1634" i="6"/>
  <c r="M1634" i="12"/>
  <c r="M1635" i="6"/>
  <c r="M1635" i="12"/>
  <c r="M1636" i="6"/>
  <c r="M1636" i="12"/>
  <c r="M1637" i="6"/>
  <c r="M1637" i="12"/>
  <c r="M1638" i="6"/>
  <c r="M1638" i="12"/>
  <c r="M1639" i="6"/>
  <c r="M1639" i="12"/>
  <c r="M1640" i="6"/>
  <c r="M1640" i="12"/>
  <c r="M1641" i="6"/>
  <c r="M1641" i="12"/>
  <c r="M1642" i="6"/>
  <c r="M1642" i="12"/>
  <c r="M1643" i="6"/>
  <c r="M1643" i="12"/>
  <c r="M1644" i="6"/>
  <c r="M1644" i="12"/>
  <c r="M1645" i="6"/>
  <c r="M1645" i="12"/>
  <c r="M1646" i="6"/>
  <c r="M1646" i="12"/>
  <c r="M1647" i="6"/>
  <c r="M1647" i="12"/>
  <c r="M1648" i="6"/>
  <c r="M1648" i="12"/>
  <c r="M1649" i="6"/>
  <c r="M1649" i="12"/>
  <c r="M1650" i="6"/>
  <c r="M1650" i="12"/>
  <c r="M1651" i="6"/>
  <c r="M1651" i="12"/>
  <c r="M1652" i="6"/>
  <c r="M1652" i="12"/>
  <c r="M1653" i="6"/>
  <c r="M1653" i="12"/>
  <c r="M1654" i="6"/>
  <c r="M1654" i="12"/>
  <c r="M1655" i="6"/>
  <c r="M1655" i="12"/>
  <c r="M1656" i="6"/>
  <c r="M1656" i="12"/>
  <c r="M1657" i="6"/>
  <c r="M1657" i="12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D1658" i="6"/>
  <c r="D1658" i="12"/>
  <c r="P1658" i="12" s="1"/>
  <c r="D1659" i="6"/>
  <c r="D1659" i="12"/>
  <c r="P1659" i="12" s="1"/>
  <c r="D1660" i="6"/>
  <c r="D1660" i="12"/>
  <c r="P1660" i="12" s="1"/>
  <c r="D1661" i="6"/>
  <c r="D1661" i="12"/>
  <c r="P1661" i="12" s="1"/>
  <c r="D1662" i="6"/>
  <c r="D1662" i="12"/>
  <c r="P1662" i="12" s="1"/>
  <c r="D1663" i="6"/>
  <c r="D1663" i="12"/>
  <c r="P1663" i="12" s="1"/>
  <c r="D1664" i="6"/>
  <c r="D1664" i="12"/>
  <c r="P1664" i="12" s="1"/>
  <c r="D1665" i="6"/>
  <c r="D1665" i="12"/>
  <c r="P1665" i="12" s="1"/>
  <c r="D1666" i="6"/>
  <c r="D1666" i="12"/>
  <c r="P1666" i="12" s="1"/>
  <c r="D1667" i="6"/>
  <c r="D1667" i="12"/>
  <c r="P1667" i="12" s="1"/>
  <c r="D1668" i="6"/>
  <c r="D1668" i="12"/>
  <c r="P1668" i="12" s="1"/>
  <c r="D1669" i="6"/>
  <c r="D1669" i="12"/>
  <c r="P1669" i="12" s="1"/>
  <c r="D1670" i="6"/>
  <c r="D1670" i="12"/>
  <c r="P1670" i="12" s="1"/>
  <c r="D1671" i="6"/>
  <c r="D1671" i="12"/>
  <c r="P1671" i="12" s="1"/>
  <c r="D1672" i="6"/>
  <c r="D1672" i="12"/>
  <c r="P1672" i="12" s="1"/>
  <c r="D1673" i="6"/>
  <c r="D1673" i="12"/>
  <c r="P1673" i="12" s="1"/>
  <c r="D1674" i="6"/>
  <c r="D1674" i="12"/>
  <c r="P1674" i="12" s="1"/>
  <c r="D1675" i="6"/>
  <c r="D1675" i="12"/>
  <c r="P1675" i="12" s="1"/>
  <c r="D1676" i="6"/>
  <c r="D1676" i="12"/>
  <c r="P1676" i="12" s="1"/>
  <c r="D1677" i="6"/>
  <c r="D1677" i="12"/>
  <c r="P1677" i="12" s="1"/>
  <c r="D1678" i="6"/>
  <c r="D1678" i="12"/>
  <c r="P1678" i="12" s="1"/>
  <c r="D1679" i="6"/>
  <c r="D1679" i="12"/>
  <c r="P1679" i="12" s="1"/>
  <c r="D1680" i="6"/>
  <c r="D1680" i="12"/>
  <c r="P1680" i="12" s="1"/>
  <c r="D1681" i="6"/>
  <c r="D1681" i="12"/>
  <c r="P1681" i="12" s="1"/>
  <c r="D1682" i="6"/>
  <c r="D1682" i="12"/>
  <c r="P1682" i="12" s="1"/>
  <c r="D1683" i="6"/>
  <c r="D1683" i="12"/>
  <c r="P1683" i="12" s="1"/>
  <c r="D1684" i="6"/>
  <c r="D1684" i="12"/>
  <c r="P1684" i="12" s="1"/>
  <c r="D1685" i="6"/>
  <c r="D1685" i="12"/>
  <c r="P1685" i="12" s="1"/>
  <c r="D1686" i="6"/>
  <c r="D1686" i="12"/>
  <c r="P1686" i="12" s="1"/>
  <c r="D1687" i="6"/>
  <c r="D1687" i="12"/>
  <c r="P1687" i="12" s="1"/>
  <c r="D1688" i="6"/>
  <c r="D1688" i="12"/>
  <c r="P1688" i="12" s="1"/>
  <c r="D1689" i="6"/>
  <c r="D1689" i="12"/>
  <c r="P1689" i="12" s="1"/>
  <c r="D1690" i="6"/>
  <c r="D1690" i="12"/>
  <c r="P1690" i="12" s="1"/>
  <c r="D1691" i="6"/>
  <c r="D1691" i="12"/>
  <c r="P1691" i="12" s="1"/>
  <c r="D1692" i="6"/>
  <c r="D1692" i="12"/>
  <c r="P1692" i="12" s="1"/>
  <c r="D1693" i="6"/>
  <c r="D1693" i="12"/>
  <c r="P1693" i="12" s="1"/>
  <c r="D1694" i="6"/>
  <c r="D1694" i="12"/>
  <c r="P1694" i="12" s="1"/>
  <c r="D1695" i="6"/>
  <c r="D1695" i="12"/>
  <c r="P1695" i="12" s="1"/>
  <c r="D1696" i="6"/>
  <c r="D1696" i="12"/>
  <c r="P1696" i="12" s="1"/>
  <c r="D1697" i="6"/>
  <c r="D1697" i="12"/>
  <c r="P1697" i="12" s="1"/>
  <c r="D1698" i="6"/>
  <c r="D1698" i="12"/>
  <c r="P1698" i="12" s="1"/>
  <c r="D1699" i="6"/>
  <c r="D1699" i="12"/>
  <c r="P1699" i="12" s="1"/>
  <c r="D1700" i="6"/>
  <c r="D1700" i="12"/>
  <c r="P1700" i="12" s="1"/>
  <c r="D1701" i="6"/>
  <c r="D1701" i="12"/>
  <c r="P1701" i="12" s="1"/>
  <c r="D1702" i="6"/>
  <c r="D1702" i="12"/>
  <c r="P1702" i="12" s="1"/>
  <c r="D1703" i="6"/>
  <c r="D1703" i="12"/>
  <c r="P1703" i="12" s="1"/>
  <c r="D1704" i="6"/>
  <c r="D1704" i="12"/>
  <c r="P1704" i="12" s="1"/>
  <c r="D1705" i="6"/>
  <c r="D1705" i="12"/>
  <c r="P1705" i="12" s="1"/>
  <c r="D1706" i="6"/>
  <c r="D1706" i="12"/>
  <c r="P1706" i="12" s="1"/>
  <c r="D1707" i="6"/>
  <c r="D1707" i="12"/>
  <c r="P1707" i="12" s="1"/>
  <c r="D1708" i="6"/>
  <c r="D1708" i="12"/>
  <c r="P1708" i="12" s="1"/>
  <c r="D1709" i="6"/>
  <c r="D1709" i="12"/>
  <c r="P1709" i="12" s="1"/>
  <c r="D1710" i="6"/>
  <c r="D1710" i="12"/>
  <c r="P1710" i="12" s="1"/>
  <c r="D1711" i="6"/>
  <c r="D1711" i="12"/>
  <c r="P1711" i="12" s="1"/>
  <c r="D1712" i="6"/>
  <c r="D1712" i="12"/>
  <c r="P1712" i="12" s="1"/>
  <c r="D1713" i="6"/>
  <c r="D1713" i="12"/>
  <c r="P1713" i="12" s="1"/>
  <c r="D1714" i="6"/>
  <c r="D1714" i="12"/>
  <c r="P1714" i="12" s="1"/>
  <c r="D1715" i="6"/>
  <c r="D1715" i="12"/>
  <c r="P1715" i="12" s="1"/>
  <c r="D1716" i="6"/>
  <c r="D1716" i="12"/>
  <c r="P1716" i="12" s="1"/>
  <c r="D1717" i="6"/>
  <c r="D1717" i="12"/>
  <c r="P1717" i="12" s="1"/>
  <c r="D1718" i="6"/>
  <c r="D1718" i="12"/>
  <c r="P1718" i="12" s="1"/>
  <c r="D1719" i="6"/>
  <c r="D1719" i="12"/>
  <c r="P1719" i="12" s="1"/>
  <c r="D1720" i="6"/>
  <c r="D1720" i="12"/>
  <c r="P1720" i="12" s="1"/>
  <c r="D1721" i="6"/>
  <c r="D1721" i="12"/>
  <c r="P1721" i="12" s="1"/>
  <c r="D1722" i="6"/>
  <c r="D1722" i="12"/>
  <c r="P1722" i="12" s="1"/>
  <c r="D1723" i="6"/>
  <c r="D1723" i="12"/>
  <c r="P1723" i="12" s="1"/>
  <c r="D1724" i="6"/>
  <c r="D1724" i="12"/>
  <c r="P1724" i="12" s="1"/>
  <c r="D1725" i="6"/>
  <c r="D1725" i="12"/>
  <c r="P1725" i="12" s="1"/>
  <c r="D1726" i="6"/>
  <c r="D1726" i="12"/>
  <c r="P1726" i="12" s="1"/>
  <c r="D1727" i="6"/>
  <c r="D1727" i="12"/>
  <c r="P1727" i="12" s="1"/>
  <c r="D1728" i="6"/>
  <c r="D1728" i="12"/>
  <c r="P1728" i="12" s="1"/>
  <c r="D1729" i="6"/>
  <c r="D1729" i="12"/>
  <c r="P1729" i="12" s="1"/>
  <c r="D1730" i="6"/>
  <c r="D1730" i="12"/>
  <c r="P1730" i="12" s="1"/>
  <c r="D1731" i="6"/>
  <c r="D1731" i="12"/>
  <c r="P1731" i="12" s="1"/>
  <c r="D1732" i="6"/>
  <c r="D1732" i="12"/>
  <c r="P1732" i="12" s="1"/>
  <c r="D1733" i="6"/>
  <c r="D1733" i="12"/>
  <c r="P1733" i="12" s="1"/>
  <c r="D1734" i="6"/>
  <c r="D1734" i="12"/>
  <c r="P1734" i="12" s="1"/>
  <c r="D1735" i="6"/>
  <c r="D1735" i="12"/>
  <c r="P1735" i="12" s="1"/>
  <c r="D1736" i="6"/>
  <c r="D1736" i="12"/>
  <c r="P1736" i="12" s="1"/>
  <c r="D1737" i="6"/>
  <c r="D1737" i="12"/>
  <c r="P1737" i="12" s="1"/>
  <c r="D1738" i="6"/>
  <c r="D1738" i="12"/>
  <c r="P1738" i="12" s="1"/>
  <c r="D1739" i="6"/>
  <c r="D1739" i="12"/>
  <c r="P1739" i="12" s="1"/>
  <c r="D1740" i="6"/>
  <c r="D1740" i="12"/>
  <c r="P1740" i="12" s="1"/>
  <c r="D1741" i="6"/>
  <c r="D1741" i="12"/>
  <c r="P1741" i="12" s="1"/>
  <c r="D1742" i="6"/>
  <c r="D1742" i="12"/>
  <c r="P1742" i="12" s="1"/>
  <c r="D1743" i="6"/>
  <c r="D1743" i="12"/>
  <c r="P1743" i="12" s="1"/>
  <c r="D1744" i="6"/>
  <c r="D1744" i="12"/>
  <c r="P1744" i="12" s="1"/>
  <c r="D1745" i="6"/>
  <c r="D1745" i="12"/>
  <c r="P1745" i="12" s="1"/>
  <c r="D1746" i="6"/>
  <c r="D1746" i="12"/>
  <c r="P1746" i="12" s="1"/>
  <c r="D1747" i="6"/>
  <c r="D1747" i="12"/>
  <c r="P1747" i="12" s="1"/>
  <c r="D1748" i="6"/>
  <c r="D1748" i="12"/>
  <c r="P1748" i="12" s="1"/>
  <c r="D1749" i="6"/>
  <c r="D1749" i="12"/>
  <c r="P1749" i="12" s="1"/>
  <c r="D1750" i="6"/>
  <c r="D1750" i="12"/>
  <c r="P1750" i="12" s="1"/>
  <c r="D1751" i="6"/>
  <c r="D1751" i="12"/>
  <c r="P1751" i="12" s="1"/>
  <c r="D1752" i="6"/>
  <c r="D1752" i="12"/>
  <c r="P1752" i="12" s="1"/>
  <c r="D1753" i="6"/>
  <c r="D1753" i="12"/>
  <c r="P1753" i="12" s="1"/>
  <c r="D1754" i="6"/>
  <c r="D1754" i="12"/>
  <c r="P1754" i="12" s="1"/>
  <c r="D1755" i="6"/>
  <c r="D1755" i="12"/>
  <c r="P1755" i="12" s="1"/>
  <c r="D1756" i="6"/>
  <c r="D1756" i="12"/>
  <c r="P1756" i="12" s="1"/>
  <c r="D1757" i="6"/>
  <c r="D1757" i="12"/>
  <c r="P1757" i="12" s="1"/>
  <c r="D1758" i="6"/>
  <c r="D1758" i="12"/>
  <c r="P1758" i="12" s="1"/>
  <c r="D1759" i="6"/>
  <c r="D1759" i="12"/>
  <c r="P1759" i="12" s="1"/>
  <c r="D1760" i="6"/>
  <c r="D1760" i="12"/>
  <c r="P1760" i="12" s="1"/>
  <c r="D1761" i="6"/>
  <c r="D1761" i="12"/>
  <c r="P1761" i="12" s="1"/>
  <c r="D1762" i="6"/>
  <c r="D1762" i="12"/>
  <c r="P1762" i="12" s="1"/>
  <c r="D1763" i="6"/>
  <c r="D1763" i="12"/>
  <c r="P1763" i="12" s="1"/>
  <c r="D1764" i="6"/>
  <c r="D1764" i="12"/>
  <c r="P1764" i="12" s="1"/>
  <c r="D1765" i="6"/>
  <c r="D1765" i="12"/>
  <c r="P1765" i="12" s="1"/>
  <c r="D1766" i="6"/>
  <c r="D1766" i="12"/>
  <c r="P1766" i="12" s="1"/>
  <c r="D1767" i="6"/>
  <c r="D1767" i="12"/>
  <c r="P1767" i="12" s="1"/>
  <c r="D1768" i="6"/>
  <c r="D1768" i="12"/>
  <c r="P1768" i="12" s="1"/>
  <c r="D1769" i="6"/>
  <c r="D1769" i="12"/>
  <c r="P1769" i="12" s="1"/>
  <c r="D1770" i="6"/>
  <c r="D1770" i="12"/>
  <c r="P1770" i="12" s="1"/>
  <c r="D1771" i="6"/>
  <c r="D1771" i="12"/>
  <c r="P1771" i="12" s="1"/>
  <c r="D1772" i="6"/>
  <c r="D1772" i="12"/>
  <c r="P1772" i="12" s="1"/>
  <c r="D1773" i="6"/>
  <c r="D1773" i="12"/>
  <c r="P1773" i="12" s="1"/>
  <c r="D1774" i="6"/>
  <c r="D1774" i="12"/>
  <c r="P1774" i="12" s="1"/>
  <c r="D1775" i="6"/>
  <c r="D1775" i="12"/>
  <c r="P1775" i="12" s="1"/>
  <c r="D1776" i="6"/>
  <c r="D1776" i="12"/>
  <c r="P1776" i="12" s="1"/>
  <c r="D1777" i="6"/>
  <c r="D1777" i="12"/>
  <c r="P1777" i="12" s="1"/>
  <c r="D1778" i="6"/>
  <c r="D1778" i="12"/>
  <c r="P1778" i="12" s="1"/>
  <c r="D1779" i="6"/>
  <c r="D1779" i="12"/>
  <c r="P1779" i="12" s="1"/>
  <c r="D1780" i="6"/>
  <c r="D1780" i="12"/>
  <c r="P1780" i="12" s="1"/>
  <c r="D1781" i="6"/>
  <c r="D1781" i="12"/>
  <c r="P1781" i="12" s="1"/>
  <c r="D1782" i="6"/>
  <c r="D1782" i="12"/>
  <c r="P1782" i="12" s="1"/>
  <c r="D1783" i="6"/>
  <c r="D1783" i="12"/>
  <c r="P1783" i="12" s="1"/>
  <c r="D1784" i="6"/>
  <c r="D1784" i="12"/>
  <c r="P1784" i="12" s="1"/>
  <c r="D1785" i="6"/>
  <c r="D1785" i="12"/>
  <c r="P1785" i="12" s="1"/>
  <c r="D1786" i="6"/>
  <c r="D1786" i="12"/>
  <c r="P1786" i="12" s="1"/>
  <c r="D1787" i="6"/>
  <c r="D1787" i="12"/>
  <c r="P1787" i="12" s="1"/>
  <c r="D1788" i="6"/>
  <c r="D1788" i="12"/>
  <c r="P1788" i="12" s="1"/>
  <c r="D1789" i="6"/>
  <c r="D1789" i="12"/>
  <c r="P1789" i="12" s="1"/>
  <c r="D1790" i="6"/>
  <c r="D1790" i="12"/>
  <c r="P1790" i="12" s="1"/>
  <c r="D1791" i="6"/>
  <c r="D1791" i="12"/>
  <c r="P1791" i="12" s="1"/>
  <c r="D1792" i="6"/>
  <c r="D1792" i="12"/>
  <c r="P1792" i="12" s="1"/>
  <c r="D1793" i="6"/>
  <c r="D1793" i="12"/>
  <c r="P1793" i="12" s="1"/>
  <c r="D1794" i="6"/>
  <c r="D1794" i="12"/>
  <c r="P1794" i="12" s="1"/>
  <c r="D1795" i="6"/>
  <c r="D1795" i="12"/>
  <c r="P1795" i="12" s="1"/>
  <c r="D1796" i="6"/>
  <c r="D1796" i="12"/>
  <c r="P1796" i="12" s="1"/>
  <c r="D1797" i="6"/>
  <c r="D1797" i="12"/>
  <c r="P1797" i="12" s="1"/>
  <c r="D1798" i="6"/>
  <c r="D1798" i="12"/>
  <c r="P1798" i="12" s="1"/>
  <c r="D1799" i="6"/>
  <c r="D1799" i="12"/>
  <c r="P1799" i="12" s="1"/>
  <c r="D1800" i="6"/>
  <c r="D1800" i="12"/>
  <c r="P1800" i="12" s="1"/>
  <c r="D1801" i="6"/>
  <c r="D1801" i="12"/>
  <c r="P1801" i="12" s="1"/>
  <c r="D1802" i="6"/>
  <c r="D1802" i="12"/>
  <c r="P1802" i="12" s="1"/>
  <c r="D1803" i="6"/>
  <c r="D1803" i="12"/>
  <c r="P1803" i="12" s="1"/>
  <c r="D1804" i="6"/>
  <c r="D1804" i="12"/>
  <c r="P1804" i="12" s="1"/>
  <c r="D1805" i="6"/>
  <c r="D1805" i="12"/>
  <c r="P1805" i="12" s="1"/>
  <c r="D1806" i="6"/>
  <c r="D1806" i="12"/>
  <c r="P1806" i="12" s="1"/>
  <c r="D1807" i="6"/>
  <c r="D1807" i="12"/>
  <c r="P1807" i="12" s="1"/>
  <c r="D1808" i="6"/>
  <c r="D1808" i="12"/>
  <c r="P1808" i="12" s="1"/>
  <c r="D1809" i="6"/>
  <c r="D1809" i="12"/>
  <c r="P1809" i="12" s="1"/>
  <c r="D1810" i="6"/>
  <c r="D1810" i="12"/>
  <c r="P1810" i="12" s="1"/>
  <c r="D1811" i="6"/>
  <c r="D1811" i="12"/>
  <c r="P1811" i="12" s="1"/>
  <c r="D1812" i="6"/>
  <c r="D1812" i="12"/>
  <c r="P1812" i="12" s="1"/>
  <c r="D1813" i="6"/>
  <c r="D1813" i="12"/>
  <c r="P1813" i="12" s="1"/>
  <c r="D1814" i="6"/>
  <c r="D1814" i="12"/>
  <c r="P1814" i="12" s="1"/>
  <c r="D1815" i="6"/>
  <c r="D1815" i="12"/>
  <c r="P1815" i="12" s="1"/>
  <c r="D1816" i="6"/>
  <c r="D1816" i="12"/>
  <c r="P1816" i="12" s="1"/>
  <c r="D1817" i="6"/>
  <c r="D1817" i="12"/>
  <c r="P1817" i="12" s="1"/>
  <c r="D1818" i="6"/>
  <c r="D1818" i="12"/>
  <c r="P1818" i="12" s="1"/>
  <c r="D1819" i="6"/>
  <c r="D1819" i="12"/>
  <c r="P1819" i="12" s="1"/>
  <c r="D1820" i="6"/>
  <c r="D1820" i="12"/>
  <c r="P1820" i="12" s="1"/>
  <c r="D1821" i="6"/>
  <c r="D1821" i="12"/>
  <c r="P1821" i="12" s="1"/>
  <c r="D1822" i="6"/>
  <c r="D1822" i="12"/>
  <c r="P1822" i="12" s="1"/>
  <c r="D1823" i="6"/>
  <c r="D1823" i="12"/>
  <c r="P1823" i="12" s="1"/>
  <c r="D1824" i="6"/>
  <c r="D1824" i="12"/>
  <c r="P1824" i="12" s="1"/>
  <c r="D1825" i="6"/>
  <c r="D1825" i="12"/>
  <c r="P1825" i="12" s="1"/>
  <c r="D1826" i="6"/>
  <c r="D1826" i="12"/>
  <c r="P1826" i="12" s="1"/>
  <c r="D1827" i="6"/>
  <c r="D1827" i="12"/>
  <c r="P1827" i="12" s="1"/>
  <c r="D1828" i="6"/>
  <c r="D1828" i="12"/>
  <c r="P1828" i="12" s="1"/>
  <c r="D1829" i="6"/>
  <c r="D1829" i="12"/>
  <c r="P1829" i="12" s="1"/>
  <c r="D1830" i="6"/>
  <c r="D1830" i="12"/>
  <c r="P1830" i="12" s="1"/>
  <c r="D1831" i="6"/>
  <c r="D1831" i="12"/>
  <c r="P1831" i="12" s="1"/>
  <c r="D1832" i="6"/>
  <c r="D1832" i="12"/>
  <c r="P1832" i="12" s="1"/>
  <c r="D1833" i="6"/>
  <c r="D1833" i="12"/>
  <c r="P1833" i="12" s="1"/>
  <c r="D1834" i="6"/>
  <c r="D1834" i="12"/>
  <c r="P1834" i="12" s="1"/>
  <c r="D1835" i="6"/>
  <c r="D1835" i="12"/>
  <c r="P1835" i="12" s="1"/>
  <c r="D1836" i="6"/>
  <c r="D1836" i="12"/>
  <c r="P1836" i="12" s="1"/>
  <c r="D1837" i="6"/>
  <c r="D1837" i="12"/>
  <c r="P1837" i="12" s="1"/>
  <c r="D1838" i="6"/>
  <c r="D1838" i="12"/>
  <c r="P1838" i="12" s="1"/>
  <c r="D1839" i="6"/>
  <c r="D1839" i="12"/>
  <c r="P1839" i="12" s="1"/>
  <c r="D1840" i="6"/>
  <c r="D1840" i="12"/>
  <c r="P1840" i="12" s="1"/>
  <c r="D1841" i="6"/>
  <c r="D1841" i="12"/>
  <c r="P1841" i="12" s="1"/>
  <c r="D1842" i="6"/>
  <c r="D1842" i="12"/>
  <c r="P1842" i="12" s="1"/>
  <c r="D1843" i="6"/>
  <c r="D1843" i="12"/>
  <c r="P1843" i="12" s="1"/>
  <c r="D1844" i="6"/>
  <c r="D1844" i="12"/>
  <c r="P1844" i="12" s="1"/>
  <c r="D1845" i="6"/>
  <c r="D1845" i="12"/>
  <c r="P1845" i="12" s="1"/>
  <c r="D1846" i="6"/>
  <c r="D1846" i="12"/>
  <c r="P1846" i="12" s="1"/>
  <c r="D1847" i="6"/>
  <c r="D1847" i="12"/>
  <c r="P1847" i="12" s="1"/>
  <c r="D1848" i="6"/>
  <c r="D1848" i="12"/>
  <c r="P1848" i="12" s="1"/>
  <c r="D1849" i="6"/>
  <c r="D1849" i="12"/>
  <c r="P1849" i="12" s="1"/>
  <c r="D1850" i="6"/>
  <c r="D1850" i="12"/>
  <c r="P1850" i="12" s="1"/>
  <c r="D1851" i="6"/>
  <c r="D1851" i="12"/>
  <c r="P1851" i="12" s="1"/>
  <c r="D1852" i="6"/>
  <c r="D1852" i="12"/>
  <c r="P1852" i="12" s="1"/>
  <c r="D1853" i="6"/>
  <c r="D1853" i="12"/>
  <c r="P1853" i="12" s="1"/>
  <c r="D1854" i="6"/>
  <c r="D1854" i="12"/>
  <c r="P1854" i="12" s="1"/>
  <c r="D1855" i="6"/>
  <c r="D1855" i="12"/>
  <c r="P1855" i="12" s="1"/>
  <c r="D1856" i="6"/>
  <c r="D1856" i="12"/>
  <c r="P1856" i="12" s="1"/>
  <c r="D1857" i="6"/>
  <c r="D1857" i="12"/>
  <c r="P1857" i="12" s="1"/>
  <c r="D1858" i="6"/>
  <c r="D1858" i="12"/>
  <c r="P1858" i="12" s="1"/>
  <c r="D1859" i="6"/>
  <c r="D1859" i="12"/>
  <c r="P1859" i="12" s="1"/>
  <c r="D1860" i="6"/>
  <c r="D1860" i="12"/>
  <c r="P1860" i="12" s="1"/>
  <c r="D1861" i="6"/>
  <c r="D1861" i="12"/>
  <c r="P1861" i="12" s="1"/>
  <c r="D1862" i="6"/>
  <c r="D1862" i="12"/>
  <c r="P1862" i="12" s="1"/>
  <c r="D1863" i="6"/>
  <c r="D1863" i="12"/>
  <c r="P1863" i="12" s="1"/>
  <c r="D1864" i="6"/>
  <c r="D1864" i="12"/>
  <c r="P1864" i="12" s="1"/>
  <c r="D1865" i="6"/>
  <c r="D1865" i="12"/>
  <c r="P1865" i="12" s="1"/>
  <c r="D1866" i="6"/>
  <c r="D1866" i="12"/>
  <c r="P1866" i="12" s="1"/>
  <c r="D1867" i="6"/>
  <c r="D1867" i="12"/>
  <c r="P1867" i="12" s="1"/>
  <c r="D1868" i="6"/>
  <c r="D1868" i="12"/>
  <c r="P1868" i="12" s="1"/>
  <c r="D1869" i="6"/>
  <c r="D1869" i="12"/>
  <c r="P1869" i="12" s="1"/>
  <c r="D1870" i="6"/>
  <c r="D1870" i="12"/>
  <c r="P1870" i="12" s="1"/>
  <c r="D1871" i="6"/>
  <c r="D1871" i="12"/>
  <c r="P1871" i="12" s="1"/>
  <c r="D1872" i="6"/>
  <c r="D1872" i="12"/>
  <c r="P1872" i="12" s="1"/>
  <c r="D1873" i="6"/>
  <c r="D1873" i="12"/>
  <c r="P1873" i="12" s="1"/>
  <c r="D1874" i="6"/>
  <c r="D1874" i="12"/>
  <c r="P1874" i="12" s="1"/>
  <c r="D1875" i="6"/>
  <c r="D1875" i="12"/>
  <c r="P1875" i="12" s="1"/>
  <c r="D1876" i="6"/>
  <c r="D1876" i="12"/>
  <c r="P1876" i="12" s="1"/>
  <c r="D1877" i="6"/>
  <c r="D1877" i="12"/>
  <c r="P1877" i="12" s="1"/>
  <c r="D1878" i="6"/>
  <c r="D1878" i="12"/>
  <c r="P1878" i="12" s="1"/>
  <c r="D1879" i="6"/>
  <c r="D1879" i="12"/>
  <c r="P1879" i="12" s="1"/>
  <c r="D1880" i="6"/>
  <c r="D1880" i="12"/>
  <c r="P1880" i="12" s="1"/>
  <c r="D1881" i="6"/>
  <c r="D1881" i="12"/>
  <c r="P1881" i="12" s="1"/>
  <c r="D1882" i="6"/>
  <c r="D1882" i="12"/>
  <c r="P1882" i="12" s="1"/>
  <c r="D1883" i="6"/>
  <c r="D1883" i="12"/>
  <c r="P1883" i="12" s="1"/>
  <c r="D1884" i="6"/>
  <c r="D1884" i="12"/>
  <c r="P1884" i="12" s="1"/>
  <c r="D1885" i="6"/>
  <c r="D1885" i="12"/>
  <c r="P1885" i="12" s="1"/>
  <c r="D1886" i="6"/>
  <c r="D1886" i="12"/>
  <c r="P1886" i="12" s="1"/>
  <c r="D1887" i="6"/>
  <c r="D1887" i="12"/>
  <c r="P1887" i="12" s="1"/>
  <c r="D1888" i="6"/>
  <c r="D1888" i="12"/>
  <c r="P1888" i="12" s="1"/>
  <c r="D1889" i="6"/>
  <c r="D1889" i="12"/>
  <c r="P1889" i="12" s="1"/>
  <c r="D1890" i="6"/>
  <c r="D1891" i="6"/>
  <c r="D1891" i="12"/>
  <c r="P1891" i="12" s="1"/>
  <c r="D1892" i="6"/>
  <c r="D1892" i="12"/>
  <c r="P1892" i="12" s="1"/>
  <c r="D1893" i="6"/>
  <c r="D1893" i="12"/>
  <c r="P1893" i="12" s="1"/>
  <c r="D1894" i="6"/>
  <c r="D1894" i="12"/>
  <c r="P1894" i="12" s="1"/>
  <c r="D1895" i="6"/>
  <c r="D1895" i="12"/>
  <c r="P1895" i="12" s="1"/>
  <c r="D1896" i="6"/>
  <c r="D1896" i="12"/>
  <c r="P1896" i="12" s="1"/>
  <c r="D1897" i="6"/>
  <c r="D1898" i="6"/>
  <c r="D1898" i="12"/>
  <c r="P1898" i="12" s="1"/>
  <c r="D1899" i="6"/>
  <c r="D1899" i="12"/>
  <c r="P1899" i="12" s="1"/>
  <c r="D1900" i="6"/>
  <c r="D1900" i="12"/>
  <c r="P1900" i="12" s="1"/>
  <c r="D1901" i="6"/>
  <c r="D1901" i="12"/>
  <c r="P1901" i="12" s="1"/>
  <c r="D1902" i="6"/>
  <c r="D1902" i="12"/>
  <c r="P1902" i="12" s="1"/>
  <c r="D1903" i="6"/>
  <c r="D1903" i="12"/>
  <c r="P1903" i="12" s="1"/>
  <c r="D1904" i="6"/>
  <c r="D1904" i="12"/>
  <c r="P1904" i="12" s="1"/>
  <c r="D1905" i="6"/>
  <c r="D1905" i="12"/>
  <c r="P1905" i="12" s="1"/>
  <c r="D1906" i="6"/>
  <c r="D1906" i="12"/>
  <c r="P1906" i="12" s="1"/>
  <c r="D1907" i="6"/>
  <c r="D1908" i="6"/>
  <c r="D1908" i="12"/>
  <c r="P1908" i="12" s="1"/>
  <c r="D1909" i="6"/>
  <c r="D1909" i="12"/>
  <c r="P1909" i="12" s="1"/>
  <c r="D1910" i="6"/>
  <c r="D1910" i="12"/>
  <c r="P1910" i="12" s="1"/>
  <c r="D1911" i="6"/>
  <c r="D1911" i="12"/>
  <c r="P1911" i="12" s="1"/>
  <c r="D1912" i="6"/>
  <c r="D1912" i="12"/>
  <c r="P1912" i="12" s="1"/>
  <c r="D1913" i="6"/>
  <c r="D1913" i="12"/>
  <c r="P1913" i="12" s="1"/>
  <c r="D1914" i="6"/>
  <c r="D1914" i="12"/>
  <c r="P1914" i="12" s="1"/>
  <c r="D1915" i="6"/>
  <c r="D1915" i="12"/>
  <c r="P1915" i="12" s="1"/>
  <c r="D1916" i="6"/>
  <c r="D1916" i="12"/>
  <c r="P1916" i="12" s="1"/>
  <c r="D1917" i="6"/>
  <c r="D1917" i="12"/>
  <c r="P1917" i="12" s="1"/>
  <c r="D1918" i="6"/>
  <c r="D1919" i="6"/>
  <c r="D1920" i="6"/>
  <c r="D1920" i="12"/>
  <c r="P1920" i="12" s="1"/>
  <c r="D1921" i="6"/>
  <c r="D1921" i="12"/>
  <c r="P1921" i="12" s="1"/>
  <c r="D1922" i="6"/>
  <c r="D1922" i="12"/>
  <c r="P1922" i="12" s="1"/>
  <c r="D1923" i="6"/>
  <c r="D1924" i="6"/>
  <c r="D1925" i="6"/>
  <c r="D1926" i="6"/>
  <c r="D1926" i="12"/>
  <c r="P1926" i="12" s="1"/>
  <c r="D1927" i="6"/>
  <c r="D1928" i="6"/>
  <c r="D1928" i="12"/>
  <c r="P1928" i="12" s="1"/>
  <c r="D1929" i="6"/>
  <c r="D1929" i="12"/>
  <c r="P1929" i="12" s="1"/>
  <c r="D1930" i="6"/>
  <c r="D1931" i="6"/>
  <c r="D1931" i="12"/>
  <c r="P1931" i="12" s="1"/>
  <c r="D1932" i="6"/>
  <c r="D1933" i="6"/>
  <c r="D1934" i="6"/>
  <c r="D1934" i="12"/>
  <c r="P1934" i="12" s="1"/>
  <c r="D1935" i="6"/>
  <c r="D1936" i="6"/>
  <c r="D1936" i="12"/>
  <c r="P1936" i="12" s="1"/>
  <c r="D1937" i="6"/>
  <c r="M1658" i="6"/>
  <c r="M1658" i="12"/>
  <c r="M1659" i="6"/>
  <c r="M1659" i="12"/>
  <c r="M1660" i="6"/>
  <c r="M1660" i="12"/>
  <c r="M1661" i="6"/>
  <c r="M1661" i="12"/>
  <c r="M1662" i="6"/>
  <c r="M1662" i="12"/>
  <c r="M1663" i="6"/>
  <c r="M1663" i="12"/>
  <c r="M1664" i="6"/>
  <c r="M1664" i="12"/>
  <c r="M1665" i="6"/>
  <c r="M1665" i="12"/>
  <c r="M1666" i="6"/>
  <c r="M1666" i="12"/>
  <c r="M1667" i="6"/>
  <c r="M1667" i="12"/>
  <c r="M1668" i="6"/>
  <c r="M1668" i="12"/>
  <c r="M1669" i="6"/>
  <c r="M1669" i="12"/>
  <c r="M1670" i="6"/>
  <c r="M1670" i="12"/>
  <c r="M1671" i="6"/>
  <c r="M1671" i="12"/>
  <c r="M1672" i="6"/>
  <c r="M1672" i="12"/>
  <c r="M1673" i="6"/>
  <c r="M1673" i="12"/>
  <c r="M1674" i="6"/>
  <c r="M1674" i="12"/>
  <c r="M1675" i="6"/>
  <c r="M1675" i="12"/>
  <c r="M1676" i="6"/>
  <c r="M1676" i="12"/>
  <c r="M1677" i="6"/>
  <c r="M1677" i="12"/>
  <c r="M1678" i="6"/>
  <c r="M1678" i="12"/>
  <c r="M1679" i="6"/>
  <c r="M1679" i="12"/>
  <c r="M1680" i="6"/>
  <c r="M1680" i="12"/>
  <c r="M1681" i="6"/>
  <c r="M1681" i="12"/>
  <c r="M1682" i="6"/>
  <c r="M1682" i="12"/>
  <c r="M1683" i="6"/>
  <c r="M1683" i="12"/>
  <c r="M1684" i="6"/>
  <c r="M1684" i="12"/>
  <c r="M1685" i="6"/>
  <c r="M1685" i="12"/>
  <c r="M1686" i="6"/>
  <c r="M1686" i="12"/>
  <c r="M1687" i="6"/>
  <c r="M1687" i="12"/>
  <c r="M1688" i="6"/>
  <c r="M1688" i="12"/>
  <c r="M1689" i="6"/>
  <c r="M1689" i="12"/>
  <c r="M1690" i="6"/>
  <c r="M1690" i="12"/>
  <c r="M1691" i="6"/>
  <c r="M1691" i="12"/>
  <c r="M1692" i="6"/>
  <c r="M1692" i="12"/>
  <c r="M1693" i="6"/>
  <c r="M1693" i="12"/>
  <c r="M1694" i="6"/>
  <c r="M1694" i="12"/>
  <c r="M1695" i="6"/>
  <c r="M1695" i="12"/>
  <c r="M1696" i="6"/>
  <c r="M1696" i="12"/>
  <c r="M1697" i="6"/>
  <c r="M1697" i="12"/>
  <c r="M1698" i="6"/>
  <c r="M1698" i="12"/>
  <c r="M1699" i="6"/>
  <c r="M1699" i="12"/>
  <c r="M1700" i="6"/>
  <c r="M1700" i="12"/>
  <c r="M1701" i="6"/>
  <c r="M1701" i="12"/>
  <c r="M1702" i="6"/>
  <c r="M1702" i="12"/>
  <c r="M1703" i="6"/>
  <c r="M1703" i="12"/>
  <c r="M1704" i="6"/>
  <c r="M1704" i="12"/>
  <c r="M1705" i="6"/>
  <c r="M1705" i="12"/>
  <c r="M1706" i="6"/>
  <c r="M1706" i="12"/>
  <c r="M1707" i="6"/>
  <c r="M1707" i="12"/>
  <c r="M1708" i="6"/>
  <c r="M1708" i="12"/>
  <c r="M1709" i="6"/>
  <c r="M1709" i="12"/>
  <c r="M1710" i="6"/>
  <c r="M1710" i="12"/>
  <c r="M1711" i="6"/>
  <c r="M1711" i="12"/>
  <c r="M1712" i="6"/>
  <c r="M1712" i="12"/>
  <c r="M1713" i="6"/>
  <c r="M1713" i="12"/>
  <c r="M1714" i="6"/>
  <c r="M1714" i="12"/>
  <c r="M1715" i="6"/>
  <c r="M1715" i="12"/>
  <c r="M1716" i="6"/>
  <c r="M1716" i="12"/>
  <c r="M1717" i="6"/>
  <c r="M1717" i="12"/>
  <c r="M1718" i="6"/>
  <c r="M1718" i="12"/>
  <c r="M1719" i="6"/>
  <c r="M1719" i="12"/>
  <c r="M1720" i="6"/>
  <c r="M1720" i="12"/>
  <c r="M1721" i="6"/>
  <c r="M1721" i="12"/>
  <c r="M1722" i="6"/>
  <c r="M1722" i="12"/>
  <c r="M1723" i="6"/>
  <c r="M1723" i="12"/>
  <c r="M1724" i="6"/>
  <c r="M1724" i="12"/>
  <c r="M1725" i="6"/>
  <c r="M1725" i="12"/>
  <c r="M1726" i="6"/>
  <c r="M1726" i="12"/>
  <c r="M1727" i="6"/>
  <c r="M1727" i="12"/>
  <c r="M1728" i="6"/>
  <c r="M1728" i="12"/>
  <c r="M1729" i="6"/>
  <c r="M1729" i="12"/>
  <c r="M1730" i="6"/>
  <c r="M1731" i="6"/>
  <c r="M1731" i="12"/>
  <c r="M1732" i="6"/>
  <c r="M1732" i="12"/>
  <c r="M1733" i="6"/>
  <c r="M1733" i="12"/>
  <c r="M1734" i="6"/>
  <c r="M1734" i="12"/>
  <c r="M1735" i="6"/>
  <c r="M1735" i="12"/>
  <c r="M1736" i="6"/>
  <c r="M1736" i="12"/>
  <c r="M1737" i="6"/>
  <c r="M1737" i="12"/>
  <c r="M1738" i="6"/>
  <c r="M1738" i="12"/>
  <c r="M1739" i="6"/>
  <c r="M1739" i="12"/>
  <c r="M1740" i="6"/>
  <c r="M1740" i="12"/>
  <c r="M1741" i="6"/>
  <c r="M1741" i="12"/>
  <c r="M1742" i="6"/>
  <c r="M1742" i="12"/>
  <c r="M1743" i="6"/>
  <c r="M1743" i="12"/>
  <c r="M1744" i="6"/>
  <c r="M1744" i="12"/>
  <c r="M1745" i="6"/>
  <c r="M1745" i="12"/>
  <c r="M1746" i="6"/>
  <c r="M1746" i="12"/>
  <c r="M1747" i="6"/>
  <c r="M1747" i="12"/>
  <c r="M1748" i="6"/>
  <c r="M1748" i="12"/>
  <c r="M1749" i="6"/>
  <c r="M1749" i="12"/>
  <c r="M1750" i="6"/>
  <c r="M1750" i="12"/>
  <c r="M1751" i="6"/>
  <c r="M1751" i="12"/>
  <c r="M1752" i="6"/>
  <c r="M1752" i="12"/>
  <c r="M1753" i="6"/>
  <c r="M1753" i="12"/>
  <c r="M1754" i="6"/>
  <c r="M1754" i="12"/>
  <c r="M1755" i="6"/>
  <c r="M1755" i="12"/>
  <c r="M1756" i="6"/>
  <c r="M1756" i="12"/>
  <c r="M1757" i="6"/>
  <c r="M1757" i="12"/>
  <c r="M1758" i="6"/>
  <c r="M1759" i="6"/>
  <c r="M1759" i="12"/>
  <c r="M1760" i="6"/>
  <c r="M1760" i="12"/>
  <c r="M1761" i="6"/>
  <c r="M1761" i="12"/>
  <c r="M1762" i="6"/>
  <c r="M1762" i="12"/>
  <c r="M1763" i="6"/>
  <c r="M1763" i="12"/>
  <c r="M1764" i="6"/>
  <c r="M1764" i="12"/>
  <c r="M1765" i="6"/>
  <c r="M1765" i="12"/>
  <c r="M1766" i="6"/>
  <c r="M1766" i="12"/>
  <c r="M1767" i="6"/>
  <c r="M1767" i="12"/>
  <c r="M1768" i="6"/>
  <c r="M1768" i="12"/>
  <c r="M1769" i="6"/>
  <c r="M1769" i="12"/>
  <c r="M1770" i="6"/>
  <c r="M1770" i="12"/>
  <c r="M1771" i="6"/>
  <c r="M1771" i="12"/>
  <c r="M1772" i="6"/>
  <c r="M1772" i="12"/>
  <c r="M1773" i="6"/>
  <c r="M1773" i="12"/>
  <c r="M1774" i="6"/>
  <c r="M1774" i="12"/>
  <c r="M1775" i="6"/>
  <c r="M1775" i="12"/>
  <c r="M1776" i="6"/>
  <c r="M1776" i="12"/>
  <c r="M1777" i="6"/>
  <c r="M1778" i="6"/>
  <c r="M1778" i="12"/>
  <c r="M1779" i="6"/>
  <c r="M1779" i="12"/>
  <c r="M1780" i="6"/>
  <c r="M1780" i="12"/>
  <c r="M1781" i="6"/>
  <c r="M1781" i="12"/>
  <c r="M1782" i="6"/>
  <c r="M1782" i="12"/>
  <c r="M1783" i="6"/>
  <c r="M1783" i="12"/>
  <c r="M1784" i="6"/>
  <c r="M1784" i="12"/>
  <c r="M1785" i="6"/>
  <c r="M1785" i="12"/>
  <c r="M1786" i="6"/>
  <c r="M1786" i="12"/>
  <c r="M1787" i="6"/>
  <c r="M1787" i="12"/>
  <c r="M1788" i="6"/>
  <c r="M1788" i="12"/>
  <c r="M1789" i="6"/>
  <c r="M1789" i="12"/>
  <c r="M1790" i="6"/>
  <c r="M1790" i="12"/>
  <c r="M1791" i="6"/>
  <c r="M1791" i="12"/>
  <c r="M1792" i="6"/>
  <c r="M1792" i="12"/>
  <c r="M1793" i="6"/>
  <c r="M1793" i="12"/>
  <c r="M1794" i="6"/>
  <c r="M1794" i="12"/>
  <c r="M1795" i="6"/>
  <c r="M1795" i="12"/>
  <c r="M1796" i="6"/>
  <c r="M1796" i="12"/>
  <c r="M1797" i="6"/>
  <c r="M1797" i="12"/>
  <c r="M1798" i="6"/>
  <c r="M1798" i="12"/>
  <c r="M1799" i="6"/>
  <c r="M1799" i="12"/>
  <c r="M1800" i="6"/>
  <c r="M1800" i="12"/>
  <c r="M1801" i="6"/>
  <c r="M1801" i="12"/>
  <c r="M1802" i="6"/>
  <c r="M1802" i="12"/>
  <c r="M1803" i="6"/>
  <c r="M1803" i="12"/>
  <c r="M1804" i="6"/>
  <c r="M1804" i="12"/>
  <c r="M1805" i="6"/>
  <c r="M1805" i="12"/>
  <c r="M1806" i="6"/>
  <c r="M1806" i="12"/>
  <c r="M1807" i="6"/>
  <c r="M1807" i="12"/>
  <c r="M1808" i="6"/>
  <c r="M1808" i="12"/>
  <c r="M1809" i="6"/>
  <c r="M1809" i="12"/>
  <c r="M1810" i="6"/>
  <c r="M1810" i="12"/>
  <c r="M1811" i="6"/>
  <c r="M1811" i="12"/>
  <c r="M1812" i="6"/>
  <c r="M1812" i="12"/>
  <c r="M1813" i="6"/>
  <c r="M1813" i="12"/>
  <c r="M1814" i="6"/>
  <c r="M1814" i="12"/>
  <c r="M1815" i="6"/>
  <c r="M1815" i="12"/>
  <c r="M1816" i="6"/>
  <c r="M1816" i="12"/>
  <c r="M1817" i="6"/>
  <c r="M1817" i="12"/>
  <c r="M1818" i="6"/>
  <c r="M1818" i="12"/>
  <c r="M1819" i="6"/>
  <c r="M1819" i="12"/>
  <c r="M1820" i="6"/>
  <c r="M1820" i="12"/>
  <c r="M1821" i="6"/>
  <c r="M1821" i="12"/>
  <c r="M1822" i="6"/>
  <c r="M1822" i="12"/>
  <c r="M1823" i="6"/>
  <c r="M1823" i="12"/>
  <c r="M1824" i="6"/>
  <c r="M1824" i="12"/>
  <c r="M1825" i="6"/>
  <c r="M1825" i="12"/>
  <c r="M1826" i="6"/>
  <c r="M1826" i="12"/>
  <c r="M1827" i="6"/>
  <c r="M1827" i="12"/>
  <c r="M1828" i="6"/>
  <c r="M1828" i="12"/>
  <c r="M1829" i="6"/>
  <c r="M1829" i="12"/>
  <c r="M1830" i="6"/>
  <c r="M1830" i="12"/>
  <c r="M1831" i="6"/>
  <c r="M1831" i="12"/>
  <c r="M1832" i="6"/>
  <c r="M1832" i="12"/>
  <c r="M1833" i="6"/>
  <c r="M1833" i="12"/>
  <c r="M1834" i="6"/>
  <c r="M1834" i="12"/>
  <c r="M1835" i="6"/>
  <c r="M1835" i="12"/>
  <c r="M1836" i="6"/>
  <c r="M1836" i="12"/>
  <c r="M1837" i="6"/>
  <c r="M1837" i="12"/>
  <c r="M1838" i="6"/>
  <c r="M1838" i="12"/>
  <c r="M1839" i="6"/>
  <c r="M1839" i="12"/>
  <c r="M1840" i="6"/>
  <c r="M1840" i="12"/>
  <c r="M1841" i="6"/>
  <c r="M1841" i="12"/>
  <c r="M1842" i="6"/>
  <c r="M1842" i="12"/>
  <c r="M1843" i="6"/>
  <c r="M1843" i="12"/>
  <c r="M1844" i="6"/>
  <c r="M1844" i="12"/>
  <c r="M1845" i="6"/>
  <c r="M1845" i="12"/>
  <c r="M1846" i="6"/>
  <c r="M1846" i="12"/>
  <c r="M1847" i="6"/>
  <c r="M1847" i="12"/>
  <c r="M1848" i="6"/>
  <c r="M1848" i="12"/>
  <c r="M1849" i="6"/>
  <c r="M1849" i="12"/>
  <c r="M1850" i="6"/>
  <c r="M1850" i="12"/>
  <c r="M1851" i="6"/>
  <c r="M1851" i="12"/>
  <c r="M1852" i="6"/>
  <c r="M1852" i="12"/>
  <c r="M1853" i="6"/>
  <c r="M1853" i="12"/>
  <c r="M1854" i="6"/>
  <c r="M1854" i="12"/>
  <c r="M1855" i="6"/>
  <c r="M1855" i="12"/>
  <c r="M1856" i="6"/>
  <c r="M1856" i="12"/>
  <c r="M1857" i="6"/>
  <c r="M1857" i="12"/>
  <c r="M1858" i="6"/>
  <c r="M1858" i="12"/>
  <c r="M1859" i="6"/>
  <c r="M1859" i="12"/>
  <c r="M1860" i="6"/>
  <c r="M1860" i="12"/>
  <c r="M1861" i="6"/>
  <c r="M1861" i="12"/>
  <c r="M1862" i="6"/>
  <c r="M1862" i="12"/>
  <c r="M1863" i="6"/>
  <c r="M1863" i="12"/>
  <c r="M1864" i="6"/>
  <c r="M1864" i="12"/>
  <c r="M1865" i="6"/>
  <c r="M1865" i="12"/>
  <c r="M1866" i="6"/>
  <c r="M1866" i="12"/>
  <c r="M1867" i="6"/>
  <c r="M1867" i="12"/>
  <c r="M1868" i="6"/>
  <c r="M1868" i="12"/>
  <c r="M1869" i="6"/>
  <c r="M1869" i="12"/>
  <c r="M1870" i="6"/>
  <c r="M1870" i="12"/>
  <c r="M1871" i="6"/>
  <c r="M1871" i="12"/>
  <c r="M1872" i="6"/>
  <c r="M1872" i="12"/>
  <c r="M1873" i="6"/>
  <c r="M1873" i="12"/>
  <c r="M1874" i="6"/>
  <c r="M1874" i="12"/>
  <c r="M1875" i="6"/>
  <c r="M1875" i="12"/>
  <c r="M1876" i="6"/>
  <c r="M1876" i="12"/>
  <c r="M1877" i="6"/>
  <c r="M1877" i="12"/>
  <c r="M1878" i="6"/>
  <c r="M1878" i="12"/>
  <c r="M1879" i="6"/>
  <c r="M1879" i="12"/>
  <c r="M1880" i="6"/>
  <c r="M1880" i="12"/>
  <c r="M1881" i="6"/>
  <c r="M1881" i="12"/>
  <c r="M1882" i="6"/>
  <c r="M1882" i="12"/>
  <c r="M1883" i="6"/>
  <c r="M1883" i="12"/>
  <c r="M1884" i="6"/>
  <c r="M1885" i="6"/>
  <c r="M1885" i="12"/>
  <c r="M1886" i="6"/>
  <c r="M1886" i="12"/>
  <c r="M1887" i="6"/>
  <c r="M1887" i="12"/>
  <c r="M1888" i="6"/>
  <c r="M1888" i="12"/>
  <c r="M1889" i="6"/>
  <c r="M1889" i="12"/>
  <c r="M1890" i="6"/>
  <c r="M1891" i="6"/>
  <c r="M1891" i="12"/>
  <c r="M1892" i="6"/>
  <c r="M1892" i="12"/>
  <c r="M1893" i="6"/>
  <c r="M1893" i="12"/>
  <c r="M1894" i="6"/>
  <c r="M1894" i="12"/>
  <c r="M1895" i="6"/>
  <c r="M1895" i="12"/>
  <c r="M1896" i="6"/>
  <c r="M1896" i="12"/>
  <c r="M1897" i="6"/>
  <c r="M1897" i="12"/>
  <c r="M1898" i="6"/>
  <c r="M1898" i="12"/>
  <c r="M1899" i="6"/>
  <c r="M1899" i="12"/>
  <c r="M1900" i="6"/>
  <c r="M1900" i="12"/>
  <c r="M1901" i="6"/>
  <c r="M1901" i="12"/>
  <c r="M1902" i="6"/>
  <c r="M1902" i="12"/>
  <c r="M1903" i="6"/>
  <c r="M1903" i="12"/>
  <c r="M1904" i="6"/>
  <c r="M1904" i="12"/>
  <c r="M1905" i="6"/>
  <c r="M1905" i="12"/>
  <c r="M1906" i="6"/>
  <c r="M1906" i="12"/>
  <c r="M1907" i="6"/>
  <c r="M1907" i="12"/>
  <c r="M1908" i="6"/>
  <c r="M1908" i="12"/>
  <c r="M1909" i="6"/>
  <c r="M1909" i="12"/>
  <c r="M1910" i="6"/>
  <c r="M1910" i="12"/>
  <c r="M1911" i="6"/>
  <c r="M1911" i="12"/>
  <c r="M1912" i="6"/>
  <c r="M1912" i="12"/>
  <c r="M1913" i="6"/>
  <c r="M1913" i="12"/>
  <c r="M1914" i="6"/>
  <c r="M1914" i="12"/>
  <c r="M1915" i="6"/>
  <c r="M1915" i="12"/>
  <c r="M1916" i="6"/>
  <c r="M1916" i="12"/>
  <c r="M1917" i="6"/>
  <c r="M1917" i="12"/>
  <c r="M1918" i="6"/>
  <c r="M1919" i="6"/>
  <c r="M1920" i="6"/>
  <c r="M1920" i="12"/>
  <c r="M1921" i="6"/>
  <c r="M1921" i="12"/>
  <c r="M1922" i="6"/>
  <c r="M1922" i="12"/>
  <c r="M1923" i="6"/>
  <c r="M1923" i="12"/>
  <c r="M1924" i="6"/>
  <c r="M1924" i="12"/>
  <c r="M1925" i="6"/>
  <c r="M1926" i="6"/>
  <c r="M1926" i="12"/>
  <c r="M1927" i="6"/>
  <c r="M1927" i="12"/>
  <c r="M1928" i="6"/>
  <c r="M1928" i="12"/>
  <c r="M1929" i="6"/>
  <c r="M1930" i="6"/>
  <c r="M1931" i="6"/>
  <c r="M1931" i="12"/>
  <c r="M1932" i="6"/>
  <c r="M1932" i="12"/>
  <c r="M1933" i="6"/>
  <c r="M1934" i="6"/>
  <c r="M1934" i="12"/>
  <c r="M1935" i="6"/>
  <c r="M1936" i="6"/>
  <c r="M1936" i="12"/>
  <c r="M193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D1938" i="6"/>
  <c r="D1939" i="6"/>
  <c r="D1940" i="6"/>
  <c r="D1940" i="12"/>
  <c r="P1940" i="12" s="1"/>
  <c r="D1941" i="6"/>
  <c r="D1942" i="6"/>
  <c r="D1942" i="12"/>
  <c r="P1942" i="12" s="1"/>
  <c r="D1943" i="6"/>
  <c r="D1944" i="6"/>
  <c r="D1944" i="12"/>
  <c r="P1944" i="12" s="1"/>
  <c r="D1945" i="6"/>
  <c r="D1946" i="6"/>
  <c r="D1947" i="6"/>
  <c r="D1948" i="6"/>
  <c r="D1948" i="12"/>
  <c r="P1948" i="12" s="1"/>
  <c r="D1949" i="6"/>
  <c r="D1950" i="6"/>
  <c r="D1950" i="12"/>
  <c r="P1950" i="12" s="1"/>
  <c r="D1951" i="6"/>
  <c r="D1952" i="6"/>
  <c r="D1952" i="12"/>
  <c r="P1952" i="12" s="1"/>
  <c r="D1953" i="6"/>
  <c r="D1954" i="6"/>
  <c r="D1955" i="6"/>
  <c r="D1956" i="6"/>
  <c r="D1957" i="6"/>
  <c r="D1958" i="6"/>
  <c r="D1958" i="12"/>
  <c r="P1958" i="12" s="1"/>
  <c r="D1959" i="6"/>
  <c r="D1960" i="6"/>
  <c r="D1960" i="12"/>
  <c r="P1960" i="12" s="1"/>
  <c r="D1961" i="6"/>
  <c r="D1962" i="6"/>
  <c r="D1963" i="6"/>
  <c r="D1964" i="6"/>
  <c r="D1965" i="6"/>
  <c r="D1966" i="6"/>
  <c r="D1967" i="6"/>
  <c r="D1968" i="6"/>
  <c r="D1968" i="12"/>
  <c r="P1968" i="12" s="1"/>
  <c r="D1969" i="6"/>
  <c r="D1970" i="6"/>
  <c r="D1971" i="6"/>
  <c r="D1972" i="6"/>
  <c r="D1972" i="12"/>
  <c r="P1972" i="12" s="1"/>
  <c r="D1973" i="6"/>
  <c r="D1974" i="6"/>
  <c r="D1974" i="12"/>
  <c r="P1974" i="12" s="1"/>
  <c r="D1975" i="6"/>
  <c r="D1976" i="6"/>
  <c r="D1977" i="6"/>
  <c r="D1978" i="6"/>
  <c r="D1979" i="6"/>
  <c r="D1980" i="6"/>
  <c r="D1980" i="12"/>
  <c r="P1980" i="12" s="1"/>
  <c r="D1981" i="6"/>
  <c r="D1982" i="6"/>
  <c r="D1983" i="6"/>
  <c r="D1984" i="6"/>
  <c r="D1985" i="6"/>
  <c r="D1986" i="6"/>
  <c r="D1987" i="6"/>
  <c r="D1987" i="12"/>
  <c r="P1987" i="12" s="1"/>
  <c r="D1988" i="6"/>
  <c r="D1989" i="6"/>
  <c r="D1990" i="6"/>
  <c r="D1990" i="12"/>
  <c r="P1990" i="12" s="1"/>
  <c r="D1991" i="6"/>
  <c r="D1992" i="6"/>
  <c r="D1992" i="12"/>
  <c r="P1992" i="12" s="1"/>
  <c r="D1993" i="6"/>
  <c r="D1994" i="6"/>
  <c r="D1994" i="12"/>
  <c r="P1994" i="12" s="1"/>
  <c r="D1995" i="6"/>
  <c r="D1996" i="6"/>
  <c r="D1996" i="12"/>
  <c r="P1996" i="12" s="1"/>
  <c r="D1997" i="6"/>
  <c r="D1998" i="6"/>
  <c r="D1998" i="12"/>
  <c r="P1998" i="12" s="1"/>
  <c r="D1999" i="6"/>
  <c r="D2000" i="6"/>
  <c r="D2000" i="12"/>
  <c r="P2000" i="12" s="1"/>
  <c r="D2001" i="6"/>
  <c r="D2002" i="6"/>
  <c r="D2003" i="6"/>
  <c r="D2004" i="6"/>
  <c r="D2004" i="12"/>
  <c r="P2004" i="12" s="1"/>
  <c r="D2005" i="6"/>
  <c r="D2006" i="6"/>
  <c r="D2006" i="12"/>
  <c r="P2006" i="12" s="1"/>
  <c r="D2007" i="6"/>
  <c r="D2008" i="6"/>
  <c r="D2008" i="12"/>
  <c r="P2008" i="12" s="1"/>
  <c r="D2009" i="6"/>
  <c r="D2009" i="12"/>
  <c r="P2009" i="12" s="1"/>
  <c r="D2010" i="6"/>
  <c r="D2011" i="6"/>
  <c r="D2012" i="6"/>
  <c r="D2012" i="12"/>
  <c r="P2012" i="12" s="1"/>
  <c r="D2013" i="6"/>
  <c r="D2014" i="6"/>
  <c r="D2014" i="12"/>
  <c r="P2014" i="12" s="1"/>
  <c r="D2015" i="6"/>
  <c r="D2016" i="6"/>
  <c r="D2016" i="12"/>
  <c r="P2016" i="12" s="1"/>
  <c r="D2017" i="6"/>
  <c r="D2018" i="6"/>
  <c r="D2019" i="6"/>
  <c r="D2019" i="12"/>
  <c r="P2019" i="12" s="1"/>
  <c r="D2020" i="6"/>
  <c r="D2021" i="6"/>
  <c r="D2021" i="12"/>
  <c r="P2021" i="12" s="1"/>
  <c r="D2022" i="6"/>
  <c r="D2022" i="12"/>
  <c r="P2022" i="12" s="1"/>
  <c r="D2023" i="6"/>
  <c r="D2024" i="6"/>
  <c r="D2024" i="12"/>
  <c r="P2024" i="12" s="1"/>
  <c r="D2025" i="6"/>
  <c r="D2026" i="6"/>
  <c r="D2027" i="6"/>
  <c r="D2028" i="6"/>
  <c r="D2028" i="12"/>
  <c r="P2028" i="12" s="1"/>
  <c r="D2029" i="6"/>
  <c r="D2029" i="12"/>
  <c r="P2029" i="12" s="1"/>
  <c r="D2030" i="6"/>
  <c r="D2030" i="12"/>
  <c r="P2030" i="12" s="1"/>
  <c r="D2031" i="6"/>
  <c r="D2031" i="12"/>
  <c r="P2031" i="12" s="1"/>
  <c r="D2032" i="6"/>
  <c r="D2032" i="12"/>
  <c r="P2032" i="12" s="1"/>
  <c r="D2033" i="6"/>
  <c r="D2033" i="12"/>
  <c r="P2033" i="12" s="1"/>
  <c r="D2034" i="6"/>
  <c r="D2035" i="6"/>
  <c r="D2036" i="6"/>
  <c r="D2037" i="6"/>
  <c r="D2038" i="6"/>
  <c r="D2038" i="12"/>
  <c r="P2038" i="12" s="1"/>
  <c r="D2039" i="6"/>
  <c r="D2040" i="6"/>
  <c r="D2040" i="12"/>
  <c r="P2040" i="12" s="1"/>
  <c r="D2041" i="6"/>
  <c r="D2041" i="12"/>
  <c r="P2041" i="12" s="1"/>
  <c r="D2042" i="6"/>
  <c r="D2043" i="6"/>
  <c r="D2043" i="12"/>
  <c r="P2043" i="12" s="1"/>
  <c r="D2044" i="6"/>
  <c r="D2044" i="12"/>
  <c r="P2044" i="12" s="1"/>
  <c r="D2045" i="6"/>
  <c r="D2046" i="6"/>
  <c r="D2046" i="12"/>
  <c r="P2046" i="12" s="1"/>
  <c r="D2047" i="6"/>
  <c r="D2048" i="6"/>
  <c r="D2048" i="12"/>
  <c r="P2048" i="12" s="1"/>
  <c r="D2049" i="6"/>
  <c r="D2050" i="6"/>
  <c r="D2051" i="6"/>
  <c r="D2052" i="6"/>
  <c r="D2052" i="12"/>
  <c r="P2052" i="12" s="1"/>
  <c r="D2053" i="6"/>
  <c r="D2054" i="6"/>
  <c r="D2055" i="6"/>
  <c r="D2056" i="6"/>
  <c r="D2056" i="12"/>
  <c r="P2056" i="12" s="1"/>
  <c r="D2057" i="6"/>
  <c r="D2057" i="12"/>
  <c r="P2057" i="12" s="1"/>
  <c r="D2058" i="6"/>
  <c r="D2058" i="12"/>
  <c r="P2058" i="12" s="1"/>
  <c r="D2059" i="6"/>
  <c r="D2059" i="12"/>
  <c r="P2059" i="12" s="1"/>
  <c r="D2060" i="6"/>
  <c r="D2060" i="12"/>
  <c r="P2060" i="12" s="1"/>
  <c r="D2061" i="6"/>
  <c r="D2061" i="12"/>
  <c r="P2061" i="12" s="1"/>
  <c r="D2062" i="6"/>
  <c r="D2062" i="12"/>
  <c r="P2062" i="12" s="1"/>
  <c r="D2063" i="6"/>
  <c r="D2064" i="6"/>
  <c r="D2064" i="12"/>
  <c r="P2064" i="12" s="1"/>
  <c r="D2065" i="6"/>
  <c r="D2066" i="6"/>
  <c r="D2067" i="6"/>
  <c r="D2068" i="6"/>
  <c r="D2068" i="12"/>
  <c r="P2068" i="12" s="1"/>
  <c r="D2069" i="6"/>
  <c r="D2070" i="6"/>
  <c r="D2070" i="12"/>
  <c r="P2070" i="12" s="1"/>
  <c r="D2071" i="6"/>
  <c r="D2071" i="12"/>
  <c r="P2071" i="12" s="1"/>
  <c r="D2072" i="6"/>
  <c r="D2072" i="12"/>
  <c r="P2072" i="12" s="1"/>
  <c r="D2073" i="6"/>
  <c r="D2073" i="12"/>
  <c r="P2073" i="12" s="1"/>
  <c r="D2074" i="6"/>
  <c r="D2074" i="12"/>
  <c r="P2074" i="12" s="1"/>
  <c r="D2075" i="6"/>
  <c r="D2075" i="12"/>
  <c r="P2075" i="12" s="1"/>
  <c r="D2076" i="6"/>
  <c r="D2077" i="6"/>
  <c r="D2078" i="6"/>
  <c r="D2079" i="6"/>
  <c r="D2079" i="12"/>
  <c r="P2079" i="12" s="1"/>
  <c r="D2080" i="6"/>
  <c r="D2080" i="12"/>
  <c r="P2080" i="12" s="1"/>
  <c r="D2081" i="6"/>
  <c r="D2082" i="6"/>
  <c r="D2083" i="6"/>
  <c r="D2084" i="6"/>
  <c r="D2084" i="12"/>
  <c r="P2084" i="12" s="1"/>
  <c r="D2085" i="6"/>
  <c r="D2085" i="12"/>
  <c r="P2085" i="12" s="1"/>
  <c r="D2086" i="6"/>
  <c r="D2087" i="6"/>
  <c r="D2087" i="12"/>
  <c r="P2087" i="12" s="1"/>
  <c r="D2088" i="6"/>
  <c r="D2088" i="12"/>
  <c r="P2088" i="12" s="1"/>
  <c r="D2089" i="6"/>
  <c r="D2090" i="6"/>
  <c r="D2091" i="6"/>
  <c r="D2092" i="6"/>
  <c r="D2093" i="6"/>
  <c r="D2094" i="6"/>
  <c r="D2094" i="12"/>
  <c r="P2094" i="12" s="1"/>
  <c r="D2095" i="6"/>
  <c r="D2096" i="6"/>
  <c r="D2096" i="12"/>
  <c r="P2096" i="12" s="1"/>
  <c r="D2097" i="6"/>
  <c r="D2098" i="6"/>
  <c r="D2099" i="6"/>
  <c r="D2099" i="12"/>
  <c r="P2099" i="12" s="1"/>
  <c r="D2100" i="6"/>
  <c r="D2100" i="12"/>
  <c r="P2100" i="12" s="1"/>
  <c r="D2101" i="6"/>
  <c r="D2101" i="12"/>
  <c r="P2101" i="12" s="1"/>
  <c r="D2102" i="6"/>
  <c r="D2102" i="12"/>
  <c r="P2102" i="12" s="1"/>
  <c r="D2103" i="6"/>
  <c r="D2104" i="6"/>
  <c r="D2105" i="6"/>
  <c r="D2105" i="12"/>
  <c r="P2105" i="12" s="1"/>
  <c r="D2106" i="6"/>
  <c r="D2107" i="6"/>
  <c r="D2108" i="6"/>
  <c r="D2108" i="12"/>
  <c r="P2108" i="12" s="1"/>
  <c r="D2109" i="6"/>
  <c r="D2110" i="6"/>
  <c r="D2110" i="12"/>
  <c r="P2110" i="12" s="1"/>
  <c r="D2111" i="6"/>
  <c r="D2112" i="6"/>
  <c r="D2112" i="12"/>
  <c r="P2112" i="12" s="1"/>
  <c r="D2113" i="6"/>
  <c r="D2114" i="6"/>
  <c r="D2115" i="6"/>
  <c r="D2115" i="12"/>
  <c r="P2115" i="12" s="1"/>
  <c r="D2116" i="6"/>
  <c r="D2116" i="12"/>
  <c r="P2116" i="12" s="1"/>
  <c r="D2117" i="6"/>
  <c r="D2117" i="12"/>
  <c r="P2117" i="12" s="1"/>
  <c r="D2118" i="6"/>
  <c r="D2118" i="12"/>
  <c r="P2118" i="12" s="1"/>
  <c r="D2119" i="6"/>
  <c r="D2120" i="6"/>
  <c r="D2121" i="6"/>
  <c r="D2122" i="6"/>
  <c r="D2123" i="6"/>
  <c r="D2124" i="6"/>
  <c r="D2124" i="12"/>
  <c r="P2124" i="12" s="1"/>
  <c r="D2125" i="6"/>
  <c r="D2125" i="12"/>
  <c r="P2125" i="12" s="1"/>
  <c r="D2126" i="6"/>
  <c r="D2126" i="12"/>
  <c r="P2126" i="12" s="1"/>
  <c r="D2127" i="6"/>
  <c r="D2127" i="12"/>
  <c r="P2127" i="12" s="1"/>
  <c r="D2128" i="6"/>
  <c r="D2128" i="12"/>
  <c r="P2128" i="12" s="1"/>
  <c r="D2129" i="6"/>
  <c r="D2129" i="12"/>
  <c r="P2129" i="12" s="1"/>
  <c r="D2130" i="6"/>
  <c r="D2130" i="12"/>
  <c r="P2130" i="12" s="1"/>
  <c r="D2131" i="6"/>
  <c r="D2132" i="6"/>
  <c r="D2133" i="6"/>
  <c r="D2134" i="6"/>
  <c r="D2134" i="12"/>
  <c r="P2134" i="12" s="1"/>
  <c r="D2135" i="6"/>
  <c r="D2136" i="6"/>
  <c r="D2136" i="12"/>
  <c r="P2136" i="12" s="1"/>
  <c r="D2137" i="6"/>
  <c r="D2138" i="6"/>
  <c r="D2139" i="6"/>
  <c r="D2139" i="12"/>
  <c r="P2139" i="12" s="1"/>
  <c r="D2140" i="6"/>
  <c r="D2140" i="12"/>
  <c r="P2140" i="12" s="1"/>
  <c r="D2141" i="6"/>
  <c r="D2141" i="12"/>
  <c r="P2141" i="12" s="1"/>
  <c r="D2142" i="6"/>
  <c r="D2142" i="12"/>
  <c r="P2142" i="12" s="1"/>
  <c r="D2143" i="6"/>
  <c r="D2143" i="12"/>
  <c r="P2143" i="12" s="1"/>
  <c r="D2144" i="6"/>
  <c r="D2144" i="12"/>
  <c r="P2144" i="12" s="1"/>
  <c r="D2145" i="6"/>
  <c r="D2145" i="12"/>
  <c r="P2145" i="12" s="1"/>
  <c r="D2146" i="6"/>
  <c r="D2147" i="6"/>
  <c r="D2147" i="12"/>
  <c r="P2147" i="12" s="1"/>
  <c r="D2148" i="6"/>
  <c r="D2148" i="12"/>
  <c r="P2148" i="12" s="1"/>
  <c r="D2149" i="6"/>
  <c r="D2150" i="6"/>
  <c r="D2150" i="12"/>
  <c r="P2150" i="12" s="1"/>
  <c r="D2151" i="6"/>
  <c r="D2152" i="6"/>
  <c r="D2152" i="12"/>
  <c r="P2152" i="12" s="1"/>
  <c r="D2153" i="6"/>
  <c r="D2153" i="12"/>
  <c r="P2153" i="12" s="1"/>
  <c r="D2154" i="6"/>
  <c r="D2154" i="12"/>
  <c r="P2154" i="12" s="1"/>
  <c r="D2155" i="6"/>
  <c r="D2155" i="12"/>
  <c r="P2155" i="12" s="1"/>
  <c r="D2156" i="6"/>
  <c r="D2156" i="12"/>
  <c r="P2156" i="12" s="1"/>
  <c r="D2157" i="6"/>
  <c r="D2157" i="12"/>
  <c r="P2157" i="12" s="1"/>
  <c r="D2158" i="6"/>
  <c r="D2158" i="12"/>
  <c r="P2158" i="12" s="1"/>
  <c r="D2159" i="6"/>
  <c r="D2160" i="6"/>
  <c r="D2160" i="12"/>
  <c r="P2160" i="12" s="1"/>
  <c r="D2161" i="6"/>
  <c r="D2161" i="12"/>
  <c r="P2161" i="12" s="1"/>
  <c r="D2162" i="6"/>
  <c r="D2162" i="12"/>
  <c r="P2162" i="12" s="1"/>
  <c r="D2163" i="6"/>
  <c r="D2163" i="12"/>
  <c r="P2163" i="12" s="1"/>
  <c r="D2164" i="6"/>
  <c r="D2164" i="12"/>
  <c r="P2164" i="12" s="1"/>
  <c r="D2165" i="6"/>
  <c r="D2166" i="6"/>
  <c r="D2166" i="12"/>
  <c r="P2166" i="12" s="1"/>
  <c r="D2167" i="6"/>
  <c r="D2167" i="12"/>
  <c r="P2167" i="12" s="1"/>
  <c r="D2168" i="6"/>
  <c r="D2168" i="12"/>
  <c r="P2168" i="12" s="1"/>
  <c r="D2169" i="6"/>
  <c r="D2170" i="6"/>
  <c r="D2171" i="6"/>
  <c r="D2171" i="12"/>
  <c r="P2171" i="12" s="1"/>
  <c r="D2172" i="6"/>
  <c r="D2172" i="12"/>
  <c r="P2172" i="12" s="1"/>
  <c r="D2173" i="6"/>
  <c r="D2174" i="6"/>
  <c r="D2175" i="6"/>
  <c r="D2175" i="12"/>
  <c r="P2175" i="12" s="1"/>
  <c r="D2176" i="6"/>
  <c r="D2176" i="12"/>
  <c r="P2176" i="12" s="1"/>
  <c r="D2177" i="6"/>
  <c r="D2177" i="12"/>
  <c r="P2177" i="12" s="1"/>
  <c r="D2178" i="6"/>
  <c r="D2178" i="12"/>
  <c r="P2178" i="12" s="1"/>
  <c r="D2179" i="6"/>
  <c r="D2180" i="6"/>
  <c r="D2181" i="6"/>
  <c r="D2182" i="6"/>
  <c r="D2182" i="12"/>
  <c r="P2182" i="12" s="1"/>
  <c r="D2183" i="6"/>
  <c r="D2184" i="6"/>
  <c r="D2184" i="12"/>
  <c r="P2184" i="12" s="1"/>
  <c r="D2185" i="6"/>
  <c r="D2185" i="12"/>
  <c r="P2185" i="12" s="1"/>
  <c r="D2186" i="6"/>
  <c r="D2186" i="12"/>
  <c r="P2186" i="12" s="1"/>
  <c r="D2187" i="6"/>
  <c r="D2188" i="6"/>
  <c r="D2188" i="12"/>
  <c r="P2188" i="12" s="1"/>
  <c r="D2189" i="6"/>
  <c r="D2190" i="6"/>
  <c r="D2190" i="12"/>
  <c r="P2190" i="12" s="1"/>
  <c r="D2191" i="6"/>
  <c r="D2191" i="12"/>
  <c r="P2191" i="12" s="1"/>
  <c r="D2192" i="6"/>
  <c r="D2192" i="12"/>
  <c r="P2192" i="12" s="1"/>
  <c r="D2193" i="6"/>
  <c r="D2194" i="6"/>
  <c r="D2194" i="12"/>
  <c r="P2194" i="12" s="1"/>
  <c r="D2195" i="6"/>
  <c r="D2196" i="6"/>
  <c r="D2196" i="12"/>
  <c r="P2196" i="12" s="1"/>
  <c r="D2197" i="6"/>
  <c r="D2198" i="6"/>
  <c r="D2199" i="6"/>
  <c r="D2200" i="6"/>
  <c r="D2200" i="12"/>
  <c r="P2200" i="12" s="1"/>
  <c r="D2201" i="6"/>
  <c r="D2201" i="12"/>
  <c r="P2201" i="12" s="1"/>
  <c r="D2202" i="6"/>
  <c r="D2203" i="6"/>
  <c r="D2204" i="6"/>
  <c r="D2204" i="12"/>
  <c r="P2204" i="12" s="1"/>
  <c r="D2205" i="6"/>
  <c r="D2206" i="6"/>
  <c r="D2206" i="12"/>
  <c r="P2206" i="12" s="1"/>
  <c r="D2207" i="6"/>
  <c r="D2208" i="6"/>
  <c r="D2208" i="12"/>
  <c r="P2208" i="12" s="1"/>
  <c r="D2209" i="6"/>
  <c r="D2209" i="12"/>
  <c r="P2209" i="12" s="1"/>
  <c r="D2210" i="6"/>
  <c r="D2211" i="6"/>
  <c r="D2212" i="6"/>
  <c r="D2213" i="6"/>
  <c r="D2214" i="6"/>
  <c r="D2214" i="12"/>
  <c r="P2214" i="12" s="1"/>
  <c r="D2215" i="6"/>
  <c r="D2215" i="12"/>
  <c r="P2215" i="12" s="1"/>
  <c r="D2216" i="6"/>
  <c r="D2216" i="12"/>
  <c r="P2216" i="12" s="1"/>
  <c r="M1938" i="6"/>
  <c r="M1939" i="6"/>
  <c r="M1940" i="6"/>
  <c r="M1940" i="12"/>
  <c r="M1941" i="6"/>
  <c r="M1942" i="6"/>
  <c r="M1943" i="6"/>
  <c r="M1944" i="6"/>
  <c r="M1945" i="6"/>
  <c r="M1945" i="12"/>
  <c r="M1946" i="6"/>
  <c r="M1946" i="12"/>
  <c r="M1947" i="6"/>
  <c r="M1948" i="6"/>
  <c r="M1948" i="12"/>
  <c r="M1949" i="6"/>
  <c r="M1949" i="12"/>
  <c r="M1950" i="6"/>
  <c r="M1951" i="6"/>
  <c r="M1951" i="12"/>
  <c r="M1952" i="6"/>
  <c r="M1953" i="6"/>
  <c r="M1953" i="12"/>
  <c r="M1954" i="6"/>
  <c r="M1955" i="6"/>
  <c r="M1955" i="12"/>
  <c r="M1956" i="6"/>
  <c r="M1956" i="12"/>
  <c r="M1957" i="6"/>
  <c r="M1957" i="12"/>
  <c r="M1958" i="6"/>
  <c r="M1959" i="6"/>
  <c r="M1959" i="12"/>
  <c r="M1960" i="6"/>
  <c r="M1961" i="6"/>
  <c r="M1961" i="12"/>
  <c r="M1962" i="6"/>
  <c r="M1963" i="6"/>
  <c r="M1964" i="6"/>
  <c r="M1964" i="12"/>
  <c r="M1965" i="6"/>
  <c r="M1966" i="6"/>
  <c r="M1967" i="6"/>
  <c r="M1967" i="12"/>
  <c r="M1968" i="6"/>
  <c r="M1969" i="6"/>
  <c r="M1969" i="12"/>
  <c r="M1970" i="6"/>
  <c r="M1971" i="6"/>
  <c r="M1972" i="6"/>
  <c r="M1972" i="12"/>
  <c r="M1973" i="6"/>
  <c r="M1973" i="12"/>
  <c r="M1974" i="6"/>
  <c r="M1975" i="6"/>
  <c r="M1975" i="12"/>
  <c r="M1976" i="6"/>
  <c r="M1977" i="6"/>
  <c r="M1977" i="12"/>
  <c r="M1978" i="6"/>
  <c r="M1979" i="6"/>
  <c r="M1979" i="12"/>
  <c r="M1980" i="6"/>
  <c r="M1981" i="6"/>
  <c r="M1981" i="12"/>
  <c r="M1982" i="6"/>
  <c r="M1983" i="6"/>
  <c r="M1983" i="12"/>
  <c r="M1984" i="6"/>
  <c r="M1985" i="6"/>
  <c r="M1985" i="12"/>
  <c r="M1986" i="6"/>
  <c r="M1987" i="6"/>
  <c r="M1987" i="12"/>
  <c r="M1988" i="6"/>
  <c r="M1988" i="12"/>
  <c r="M1989" i="6"/>
  <c r="M1990" i="6"/>
  <c r="M1991" i="6"/>
  <c r="M1991" i="12"/>
  <c r="M1992" i="6"/>
  <c r="M1993" i="6"/>
  <c r="M1993" i="12"/>
  <c r="M1994" i="6"/>
  <c r="M1994" i="12"/>
  <c r="M1995" i="6"/>
  <c r="M1995" i="12"/>
  <c r="M1996" i="6"/>
  <c r="M1997" i="6"/>
  <c r="M1997" i="12"/>
  <c r="M1998" i="6"/>
  <c r="M1999" i="6"/>
  <c r="M1999" i="12"/>
  <c r="M2000" i="6"/>
  <c r="M2001" i="6"/>
  <c r="M2002" i="6"/>
  <c r="M2003" i="6"/>
  <c r="M2004" i="6"/>
  <c r="M2005" i="6"/>
  <c r="M2005" i="12"/>
  <c r="M2006" i="6"/>
  <c r="M2007" i="6"/>
  <c r="M2008" i="6"/>
  <c r="M2009" i="6"/>
  <c r="M2010" i="6"/>
  <c r="M2011" i="6"/>
  <c r="M2012" i="6"/>
  <c r="M2013" i="6"/>
  <c r="M2013" i="12"/>
  <c r="M2014" i="6"/>
  <c r="M2015" i="6"/>
  <c r="M2015" i="12"/>
  <c r="M2016" i="6"/>
  <c r="M2017" i="6"/>
  <c r="M2017" i="12"/>
  <c r="M2018" i="6"/>
  <c r="M2019" i="6"/>
  <c r="M2019" i="12"/>
  <c r="M2020" i="6"/>
  <c r="M2021" i="6"/>
  <c r="M2021" i="12"/>
  <c r="M2022" i="6"/>
  <c r="M2022" i="12"/>
  <c r="M2023" i="6"/>
  <c r="M2024" i="6"/>
  <c r="M2024" i="12"/>
  <c r="M2025" i="6"/>
  <c r="M2025" i="12"/>
  <c r="M2026" i="6"/>
  <c r="M2027" i="6"/>
  <c r="M2027" i="12"/>
  <c r="M2028" i="6"/>
  <c r="M2029" i="6"/>
  <c r="M2029" i="12"/>
  <c r="M2030" i="6"/>
  <c r="M2031" i="6"/>
  <c r="M2031" i="12"/>
  <c r="M2032" i="6"/>
  <c r="M2033" i="6"/>
  <c r="M2033" i="12"/>
  <c r="M2034" i="6"/>
  <c r="M2035" i="6"/>
  <c r="M2035" i="12"/>
  <c r="M2036" i="6"/>
  <c r="M2037" i="6"/>
  <c r="M2038" i="6"/>
  <c r="M2039" i="6"/>
  <c r="M2039" i="12"/>
  <c r="M2040" i="6"/>
  <c r="M2041" i="6"/>
  <c r="M2041" i="12"/>
  <c r="M2042" i="6"/>
  <c r="M2043" i="6"/>
  <c r="M2044" i="6"/>
  <c r="M2045" i="6"/>
  <c r="M2045" i="12"/>
  <c r="M2046" i="6"/>
  <c r="M2047" i="6"/>
  <c r="M2047" i="12"/>
  <c r="M2048" i="6"/>
  <c r="M2048" i="12"/>
  <c r="M2049" i="6"/>
  <c r="M2049" i="12"/>
  <c r="M2050" i="6"/>
  <c r="M2051" i="6"/>
  <c r="M2052" i="6"/>
  <c r="M2053" i="6"/>
  <c r="M2053" i="12"/>
  <c r="M2054" i="6"/>
  <c r="M2055" i="6"/>
  <c r="M2055" i="12"/>
  <c r="M2056" i="6"/>
  <c r="M2057" i="6"/>
  <c r="M2057" i="12"/>
  <c r="M2058" i="6"/>
  <c r="M2058" i="12"/>
  <c r="M2059" i="6"/>
  <c r="M2060" i="6"/>
  <c r="M2060" i="12"/>
  <c r="M2061" i="6"/>
  <c r="M2061" i="12"/>
  <c r="M2062" i="6"/>
  <c r="M2062" i="12"/>
  <c r="M2063" i="6"/>
  <c r="M2063" i="12"/>
  <c r="M2064" i="6"/>
  <c r="M2065" i="6"/>
  <c r="M2065" i="12"/>
  <c r="M2066" i="6"/>
  <c r="M2067" i="6"/>
  <c r="M2068" i="6"/>
  <c r="M2069" i="6"/>
  <c r="M2070" i="6"/>
  <c r="M2071" i="6"/>
  <c r="M2071" i="12"/>
  <c r="M2072" i="6"/>
  <c r="M2073" i="6"/>
  <c r="M2073" i="12"/>
  <c r="M2074" i="6"/>
  <c r="M2075" i="6"/>
  <c r="M2075" i="12"/>
  <c r="M2076" i="6"/>
  <c r="M2076" i="12"/>
  <c r="M2077" i="6"/>
  <c r="M2077" i="12"/>
  <c r="M2078" i="6"/>
  <c r="M2079" i="6"/>
  <c r="M2079" i="12"/>
  <c r="M2080" i="6"/>
  <c r="M2081" i="6"/>
  <c r="M2081" i="12"/>
  <c r="M2082" i="6"/>
  <c r="M2083" i="6"/>
  <c r="M2084" i="6"/>
  <c r="M2085" i="6"/>
  <c r="M2086" i="6"/>
  <c r="M2087" i="6"/>
  <c r="M2088" i="6"/>
  <c r="M2089" i="6"/>
  <c r="M2089" i="12"/>
  <c r="M2090" i="6"/>
  <c r="M2090" i="12"/>
  <c r="M2091" i="6"/>
  <c r="M2091" i="12"/>
  <c r="M2092" i="6"/>
  <c r="M2093" i="6"/>
  <c r="M2093" i="12"/>
  <c r="M2094" i="6"/>
  <c r="M2095" i="6"/>
  <c r="M2095" i="12"/>
  <c r="M2096" i="6"/>
  <c r="M2096" i="12"/>
  <c r="M2097" i="6"/>
  <c r="M2097" i="12"/>
  <c r="M2098" i="6"/>
  <c r="M2099" i="6"/>
  <c r="M2100" i="6"/>
  <c r="M2101" i="6"/>
  <c r="M2101" i="12"/>
  <c r="M2102" i="6"/>
  <c r="M2103" i="6"/>
  <c r="M2104" i="6"/>
  <c r="M2104" i="12"/>
  <c r="M2105" i="6"/>
  <c r="M2105" i="12"/>
  <c r="M2106" i="6"/>
  <c r="M2107" i="6"/>
  <c r="M2108" i="6"/>
  <c r="M2109" i="6"/>
  <c r="M2109" i="12"/>
  <c r="M2110" i="6"/>
  <c r="M2111" i="6"/>
  <c r="M2111" i="12"/>
  <c r="M2112" i="6"/>
  <c r="M2113" i="6"/>
  <c r="M2114" i="6"/>
  <c r="M2115" i="6"/>
  <c r="M2116" i="6"/>
  <c r="M2117" i="6"/>
  <c r="M2118" i="6"/>
  <c r="M2118" i="12"/>
  <c r="M2119" i="6"/>
  <c r="M2119" i="12"/>
  <c r="M2120" i="6"/>
  <c r="M2121" i="6"/>
  <c r="M2122" i="6"/>
  <c r="M2123" i="6"/>
  <c r="M2123" i="12"/>
  <c r="M2124" i="6"/>
  <c r="M2125" i="6"/>
  <c r="M2126" i="6"/>
  <c r="M2127" i="6"/>
  <c r="M2127" i="12"/>
  <c r="M2128" i="6"/>
  <c r="M2129" i="6"/>
  <c r="M2129" i="12"/>
  <c r="M2130" i="6"/>
  <c r="M2130" i="12"/>
  <c r="M2131" i="6"/>
  <c r="M2131" i="12"/>
  <c r="M2132" i="6"/>
  <c r="M2132" i="12"/>
  <c r="M2133" i="6"/>
  <c r="M2133" i="12"/>
  <c r="M2134" i="6"/>
  <c r="M2135" i="6"/>
  <c r="M2135" i="12"/>
  <c r="M2136" i="6"/>
  <c r="M2137" i="6"/>
  <c r="M2137" i="12"/>
  <c r="M2138" i="6"/>
  <c r="M2139" i="6"/>
  <c r="M2140" i="6"/>
  <c r="M2141" i="6"/>
  <c r="M2141" i="12"/>
  <c r="M2142" i="6"/>
  <c r="M2143" i="6"/>
  <c r="M2143" i="12"/>
  <c r="M2144" i="6"/>
  <c r="M2145" i="6"/>
  <c r="M2145" i="12"/>
  <c r="M2146" i="6"/>
  <c r="M2147" i="6"/>
  <c r="M2147" i="12"/>
  <c r="M2148" i="6"/>
  <c r="M2148" i="12"/>
  <c r="M2149" i="6"/>
  <c r="M2149" i="12"/>
  <c r="M2150" i="6"/>
  <c r="M2151" i="6"/>
  <c r="M2151" i="12"/>
  <c r="M2152" i="6"/>
  <c r="M2153" i="6"/>
  <c r="M2153" i="12"/>
  <c r="M2154" i="6"/>
  <c r="M2155" i="6"/>
  <c r="M2156" i="6"/>
  <c r="M2157" i="6"/>
  <c r="M2157" i="12"/>
  <c r="M2158" i="6"/>
  <c r="M2159" i="6"/>
  <c r="M2159" i="12"/>
  <c r="M2160" i="6"/>
  <c r="M2160" i="12"/>
  <c r="M2161" i="6"/>
  <c r="M2161" i="12"/>
  <c r="M2162" i="6"/>
  <c r="M2163" i="6"/>
  <c r="M2164" i="6"/>
  <c r="M2165" i="6"/>
  <c r="M2166" i="6"/>
  <c r="M2167" i="6"/>
  <c r="M2167" i="12"/>
  <c r="M2168" i="6"/>
  <c r="M2169" i="6"/>
  <c r="M2169" i="12"/>
  <c r="M2170" i="6"/>
  <c r="M2170" i="12"/>
  <c r="M2171" i="6"/>
  <c r="M2171" i="12"/>
  <c r="M2172" i="6"/>
  <c r="M2173" i="6"/>
  <c r="M2173" i="12"/>
  <c r="M2174" i="6"/>
  <c r="M2174" i="12"/>
  <c r="M2175" i="6"/>
  <c r="M2175" i="12"/>
  <c r="M2176" i="6"/>
  <c r="M2176" i="12"/>
  <c r="M2177" i="6"/>
  <c r="M2177" i="12"/>
  <c r="M2178" i="6"/>
  <c r="M2179" i="6"/>
  <c r="M2179" i="12"/>
  <c r="M2180" i="6"/>
  <c r="M2181" i="6"/>
  <c r="M2181" i="12"/>
  <c r="M2182" i="6"/>
  <c r="M2183" i="6"/>
  <c r="M2184" i="6"/>
  <c r="M2184" i="12"/>
  <c r="M2185" i="6"/>
  <c r="M2185" i="12"/>
  <c r="M2186" i="6"/>
  <c r="M2186" i="12"/>
  <c r="M2187" i="6"/>
  <c r="M2188" i="6"/>
  <c r="M2188" i="12"/>
  <c r="M2189" i="6"/>
  <c r="M2189" i="12"/>
  <c r="M2190" i="6"/>
  <c r="M2191" i="6"/>
  <c r="M2191" i="12"/>
  <c r="M2192" i="6"/>
  <c r="M2192" i="12"/>
  <c r="M2193" i="6"/>
  <c r="M2194" i="6"/>
  <c r="M2195" i="6"/>
  <c r="M2196" i="6"/>
  <c r="M2197" i="6"/>
  <c r="M2197" i="12"/>
  <c r="M2198" i="6"/>
  <c r="M2198" i="12"/>
  <c r="M2199" i="6"/>
  <c r="M2200" i="6"/>
  <c r="M2201" i="6"/>
  <c r="M2201" i="12"/>
  <c r="M2202" i="6"/>
  <c r="M2203" i="6"/>
  <c r="M2203" i="12"/>
  <c r="M2204" i="6"/>
  <c r="M2205" i="6"/>
  <c r="M2205" i="12"/>
  <c r="M2206" i="6"/>
  <c r="M2206" i="12"/>
  <c r="M2207" i="6"/>
  <c r="M2208" i="6"/>
  <c r="M2209" i="6"/>
  <c r="M2209" i="12"/>
  <c r="M2210" i="6"/>
  <c r="M2211" i="6"/>
  <c r="M2211" i="12"/>
  <c r="M2212" i="6"/>
  <c r="M2213" i="6"/>
  <c r="M2214" i="6"/>
  <c r="M2215" i="6"/>
  <c r="M2216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D2217" i="6"/>
  <c r="D2217" i="12"/>
  <c r="P2217" i="12" s="1"/>
  <c r="D2218" i="6"/>
  <c r="D2219" i="6"/>
  <c r="D2219" i="12"/>
  <c r="P2219" i="12" s="1"/>
  <c r="D2220" i="6"/>
  <c r="D2221" i="6"/>
  <c r="D2222" i="6"/>
  <c r="D2223" i="6"/>
  <c r="D2223" i="12"/>
  <c r="P2223" i="12" s="1"/>
  <c r="D2224" i="6"/>
  <c r="D2225" i="6"/>
  <c r="D2226" i="6"/>
  <c r="D2226" i="12"/>
  <c r="P2226" i="12" s="1"/>
  <c r="D2227" i="6"/>
  <c r="D2227" i="12"/>
  <c r="P2227" i="12" s="1"/>
  <c r="D2228" i="6"/>
  <c r="D2228" i="12"/>
  <c r="P2228" i="12" s="1"/>
  <c r="D2229" i="6"/>
  <c r="D2230" i="6"/>
  <c r="D2230" i="12"/>
  <c r="P2230" i="12" s="1"/>
  <c r="D2231" i="6"/>
  <c r="D2232" i="6"/>
  <c r="D2232" i="12"/>
  <c r="P2232" i="12" s="1"/>
  <c r="D2233" i="6"/>
  <c r="D2233" i="12"/>
  <c r="P2233" i="12" s="1"/>
  <c r="D2234" i="6"/>
  <c r="D2235" i="6"/>
  <c r="D2235" i="12"/>
  <c r="P2235" i="12" s="1"/>
  <c r="D2236" i="6"/>
  <c r="D2236" i="12"/>
  <c r="P2236" i="12" s="1"/>
  <c r="D2237" i="6"/>
  <c r="D2238" i="6"/>
  <c r="D2239" i="6"/>
  <c r="D2239" i="12"/>
  <c r="P2239" i="12" s="1"/>
  <c r="D2240" i="6"/>
  <c r="D2241" i="6"/>
  <c r="D2242" i="6"/>
  <c r="D2243" i="6"/>
  <c r="D2243" i="12"/>
  <c r="P2243" i="12" s="1"/>
  <c r="D2244" i="6"/>
  <c r="D2245" i="6"/>
  <c r="D2246" i="6"/>
  <c r="D2247" i="6"/>
  <c r="D2247" i="12"/>
  <c r="P2247" i="12" s="1"/>
  <c r="D2248" i="6"/>
  <c r="D2249" i="6"/>
  <c r="D2250" i="6"/>
  <c r="D2251" i="6"/>
  <c r="D2251" i="12"/>
  <c r="P2251" i="12" s="1"/>
  <c r="D2252" i="6"/>
  <c r="D2253" i="6"/>
  <c r="D2254" i="6"/>
  <c r="D2255" i="6"/>
  <c r="D2255" i="12"/>
  <c r="P2255" i="12" s="1"/>
  <c r="D2256" i="6"/>
  <c r="D2257" i="6"/>
  <c r="D2258" i="6"/>
  <c r="D2259" i="6"/>
  <c r="D2259" i="12"/>
  <c r="P2259" i="12" s="1"/>
  <c r="D2260" i="6"/>
  <c r="D2261" i="6"/>
  <c r="D2261" i="12"/>
  <c r="P2261" i="12" s="1"/>
  <c r="D2262" i="6"/>
  <c r="D2262" i="12"/>
  <c r="P2262" i="12" s="1"/>
  <c r="D2263" i="6"/>
  <c r="D2263" i="12"/>
  <c r="P2263" i="12" s="1"/>
  <c r="D2264" i="6"/>
  <c r="D2265" i="6"/>
  <c r="D2266" i="6"/>
  <c r="D2267" i="6"/>
  <c r="D2267" i="12"/>
  <c r="P2267" i="12" s="1"/>
  <c r="D2268" i="6"/>
  <c r="D2269" i="6"/>
  <c r="D2270" i="6"/>
  <c r="D2270" i="12"/>
  <c r="P2270" i="12" s="1"/>
  <c r="D2271" i="6"/>
  <c r="D2271" i="12"/>
  <c r="P2271" i="12" s="1"/>
  <c r="D2272" i="6"/>
  <c r="D2273" i="6"/>
  <c r="D2274" i="6"/>
  <c r="D2275" i="6"/>
  <c r="D2275" i="12"/>
  <c r="P2275" i="12" s="1"/>
  <c r="D2276" i="6"/>
  <c r="D2277" i="6"/>
  <c r="D2277" i="12"/>
  <c r="P2277" i="12" s="1"/>
  <c r="D2278" i="6"/>
  <c r="D2278" i="12"/>
  <c r="P2278" i="12" s="1"/>
  <c r="D2279" i="6"/>
  <c r="D2279" i="12"/>
  <c r="P2279" i="12" s="1"/>
  <c r="D2280" i="6"/>
  <c r="D2281" i="6"/>
  <c r="D2282" i="6"/>
  <c r="D2283" i="6"/>
  <c r="D2283" i="12"/>
  <c r="P2283" i="12" s="1"/>
  <c r="D2284" i="6"/>
  <c r="D2285" i="6"/>
  <c r="D2286" i="6"/>
  <c r="D2286" i="12"/>
  <c r="P2286" i="12" s="1"/>
  <c r="D2287" i="6"/>
  <c r="D2287" i="12"/>
  <c r="P2287" i="12" s="1"/>
  <c r="D2288" i="6"/>
  <c r="D2289" i="6"/>
  <c r="D2290" i="6"/>
  <c r="D2291" i="6"/>
  <c r="D2291" i="12"/>
  <c r="P2291" i="12" s="1"/>
  <c r="D2292" i="6"/>
  <c r="D2293" i="6"/>
  <c r="D2294" i="6"/>
  <c r="D2294" i="12"/>
  <c r="P2294" i="12" s="1"/>
  <c r="D2295" i="6"/>
  <c r="D2295" i="12"/>
  <c r="P2295" i="12" s="1"/>
  <c r="D2296" i="6"/>
  <c r="D2297" i="6"/>
  <c r="M2217" i="6"/>
  <c r="M2218" i="6"/>
  <c r="M2218" i="12"/>
  <c r="M2219" i="6"/>
  <c r="M2220" i="6"/>
  <c r="M2221" i="6"/>
  <c r="M2222" i="6"/>
  <c r="M2223" i="6"/>
  <c r="M2223" i="12"/>
  <c r="M2224" i="6"/>
  <c r="M2225" i="6"/>
  <c r="M2225" i="12"/>
  <c r="M2226" i="6"/>
  <c r="M2226" i="12"/>
  <c r="M2227" i="6"/>
  <c r="M2228" i="6"/>
  <c r="M2228" i="12"/>
  <c r="M2229" i="6"/>
  <c r="M2230" i="6"/>
  <c r="M2230" i="12"/>
  <c r="M2231" i="6"/>
  <c r="M2232" i="6"/>
  <c r="M2233" i="6"/>
  <c r="M2234" i="6"/>
  <c r="M2234" i="12"/>
  <c r="M2235" i="6"/>
  <c r="M2236" i="6"/>
  <c r="M2237" i="6"/>
  <c r="M2238" i="6"/>
  <c r="M2238" i="12"/>
  <c r="M2239" i="6"/>
  <c r="M2240" i="6"/>
  <c r="M2241" i="6"/>
  <c r="M2242" i="6"/>
  <c r="M2242" i="12"/>
  <c r="M2243" i="6"/>
  <c r="M2244" i="6"/>
  <c r="M2245" i="6"/>
  <c r="M2246" i="6"/>
  <c r="M2247" i="6"/>
  <c r="M2248" i="6"/>
  <c r="M2249" i="6"/>
  <c r="M2250" i="6"/>
  <c r="M2250" i="12"/>
  <c r="M2251" i="6"/>
  <c r="M2252" i="6"/>
  <c r="M2253" i="6"/>
  <c r="M2254" i="6"/>
  <c r="M2254" i="12"/>
  <c r="M2255" i="6"/>
  <c r="M2256" i="6"/>
  <c r="M2257" i="6"/>
  <c r="M2257" i="12"/>
  <c r="M2258" i="6"/>
  <c r="M2258" i="12"/>
  <c r="M2259" i="6"/>
  <c r="M2260" i="6"/>
  <c r="M2261" i="6"/>
  <c r="M2262" i="6"/>
  <c r="M2262" i="12"/>
  <c r="M2263" i="6"/>
  <c r="M2264" i="6"/>
  <c r="M2265" i="6"/>
  <c r="M2266" i="6"/>
  <c r="M2266" i="12"/>
  <c r="M2267" i="6"/>
  <c r="M2268" i="6"/>
  <c r="M2269" i="6"/>
  <c r="M2270" i="6"/>
  <c r="M2270" i="12"/>
  <c r="M2271" i="6"/>
  <c r="M2272" i="6"/>
  <c r="M2273" i="6"/>
  <c r="M2274" i="6"/>
  <c r="M2274" i="12"/>
  <c r="M2275" i="6"/>
  <c r="M2275" i="12"/>
  <c r="M2276" i="6"/>
  <c r="M2277" i="6"/>
  <c r="M2278" i="6"/>
  <c r="M2279" i="6"/>
  <c r="M2280" i="6"/>
  <c r="M2281" i="6"/>
  <c r="M2282" i="6"/>
  <c r="M2282" i="12"/>
  <c r="M2283" i="6"/>
  <c r="M2284" i="6"/>
  <c r="M2285" i="6"/>
  <c r="M2286" i="6"/>
  <c r="M2286" i="12"/>
  <c r="M2287" i="6"/>
  <c r="M2288" i="6"/>
  <c r="M2289" i="6"/>
  <c r="M2290" i="6"/>
  <c r="M2290" i="12"/>
  <c r="M2291" i="6"/>
  <c r="M2292" i="6"/>
  <c r="M2293" i="6"/>
  <c r="M2294" i="6"/>
  <c r="M2294" i="12"/>
  <c r="M2295" i="6"/>
  <c r="M2296" i="6"/>
  <c r="M2297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D2298" i="6"/>
  <c r="D2299" i="6"/>
  <c r="D2299" i="12"/>
  <c r="P2299" i="12" s="1"/>
  <c r="D2300" i="6"/>
  <c r="D2300" i="12"/>
  <c r="P2300" i="12" s="1"/>
  <c r="D2301" i="6"/>
  <c r="D2302" i="6"/>
  <c r="D2303" i="6"/>
  <c r="D2304" i="6"/>
  <c r="D2304" i="12"/>
  <c r="P2304" i="12" s="1"/>
  <c r="D2305" i="6"/>
  <c r="D2306" i="6"/>
  <c r="D2307" i="6"/>
  <c r="D2307" i="12"/>
  <c r="P2307" i="12" s="1"/>
  <c r="D2308" i="6"/>
  <c r="D2308" i="12"/>
  <c r="P2308" i="12" s="1"/>
  <c r="D2309" i="6"/>
  <c r="D2310" i="6"/>
  <c r="D2311" i="6"/>
  <c r="D2311" i="12"/>
  <c r="P2311" i="12" s="1"/>
  <c r="D2312" i="6"/>
  <c r="D2312" i="12"/>
  <c r="P2312" i="12" s="1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M2298" i="6"/>
  <c r="M2299" i="6"/>
  <c r="M2299" i="12"/>
  <c r="M2300" i="6"/>
  <c r="M2301" i="6"/>
  <c r="M2302" i="6"/>
  <c r="M2303" i="6"/>
  <c r="M2303" i="12"/>
  <c r="M2304" i="6"/>
  <c r="M2304" i="12"/>
  <c r="M2305" i="6"/>
  <c r="M2306" i="6"/>
  <c r="M2306" i="12"/>
  <c r="M2307" i="6"/>
  <c r="M2307" i="12"/>
  <c r="M2308" i="6"/>
  <c r="M2309" i="6"/>
  <c r="M2310" i="6"/>
  <c r="M2311" i="6"/>
  <c r="M2311" i="12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N2337" i="6"/>
  <c r="N2338" i="6"/>
  <c r="N2339" i="6"/>
  <c r="N2340" i="6"/>
  <c r="N2341" i="6"/>
  <c r="N2342" i="6"/>
  <c r="N2343" i="6"/>
  <c r="N2344" i="6"/>
  <c r="N2345" i="6"/>
  <c r="N2346" i="6"/>
  <c r="N2347" i="6"/>
  <c r="N2348" i="6"/>
  <c r="N2349" i="6"/>
  <c r="N2350" i="6"/>
  <c r="N2351" i="6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N2379" i="6"/>
  <c r="N2380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N2460" i="6"/>
  <c r="N2461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N2480" i="6"/>
  <c r="N2481" i="6"/>
  <c r="N2482" i="6"/>
  <c r="N2483" i="6"/>
  <c r="N2484" i="6"/>
  <c r="N2485" i="6"/>
  <c r="N2486" i="6"/>
  <c r="N2487" i="6"/>
  <c r="N2488" i="6"/>
  <c r="N2489" i="6"/>
  <c r="N2490" i="6"/>
  <c r="N2491" i="6"/>
  <c r="N2492" i="6"/>
  <c r="N2493" i="6"/>
  <c r="N2494" i="6"/>
  <c r="N2495" i="6"/>
  <c r="N2496" i="6"/>
  <c r="N2497" i="6"/>
  <c r="N2498" i="6"/>
  <c r="N2499" i="6"/>
  <c r="N2500" i="6"/>
  <c r="N2501" i="6"/>
  <c r="N2502" i="6"/>
  <c r="N2503" i="6"/>
  <c r="N2504" i="6"/>
  <c r="N2505" i="6"/>
  <c r="N2506" i="6"/>
  <c r="N2507" i="6"/>
  <c r="N2508" i="6"/>
  <c r="N2509" i="6"/>
  <c r="N2510" i="6"/>
  <c r="N2511" i="6"/>
  <c r="N2512" i="6"/>
  <c r="N2513" i="6"/>
  <c r="N2514" i="6"/>
  <c r="N2515" i="6"/>
  <c r="N2516" i="6"/>
  <c r="N2517" i="6"/>
  <c r="N2518" i="6"/>
  <c r="N2519" i="6"/>
  <c r="N2520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N2535" i="6"/>
  <c r="N2536" i="6"/>
  <c r="N2537" i="6"/>
  <c r="N2538" i="6"/>
  <c r="N2539" i="6"/>
  <c r="N2540" i="6"/>
  <c r="O2460" i="6"/>
  <c r="O2461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2" i="12"/>
  <c r="P2582" i="12" s="1"/>
  <c r="D2581" i="6"/>
  <c r="D2582" i="6"/>
  <c r="D2583" i="6"/>
  <c r="D2584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N2561" i="6"/>
  <c r="N2562" i="6"/>
  <c r="N2563" i="6"/>
  <c r="N2564" i="6"/>
  <c r="N2565" i="6"/>
  <c r="N2566" i="6"/>
  <c r="N2567" i="6"/>
  <c r="N2568" i="6"/>
  <c r="N2569" i="6"/>
  <c r="N2570" i="6"/>
  <c r="N2571" i="6"/>
  <c r="N2572" i="6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O2541" i="6"/>
  <c r="O2542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O2568" i="6"/>
  <c r="O2569" i="6"/>
  <c r="O2570" i="6"/>
  <c r="O2571" i="6"/>
  <c r="O2572" i="6"/>
  <c r="O2573" i="6"/>
  <c r="O2574" i="6"/>
  <c r="O2575" i="6"/>
  <c r="O2576" i="6"/>
  <c r="O2577" i="6"/>
  <c r="O2578" i="6"/>
  <c r="O2579" i="6"/>
  <c r="O2580" i="6"/>
  <c r="O2581" i="6"/>
  <c r="O2582" i="6"/>
  <c r="O2583" i="6"/>
  <c r="O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6" i="12"/>
  <c r="P2606" i="12" s="1"/>
  <c r="D2605" i="6"/>
  <c r="D2606" i="6"/>
  <c r="D2607" i="6"/>
  <c r="D2608" i="6"/>
  <c r="D2610" i="12"/>
  <c r="P2610" i="12" s="1"/>
  <c r="D2609" i="6"/>
  <c r="D2610" i="6"/>
  <c r="D2611" i="6"/>
  <c r="D2612" i="6"/>
  <c r="D2613" i="6"/>
  <c r="D2614" i="6"/>
  <c r="D2615" i="6"/>
  <c r="D2616" i="6"/>
  <c r="D2618" i="12"/>
  <c r="P2618" i="12" s="1"/>
  <c r="D2617" i="6"/>
  <c r="D2619" i="12"/>
  <c r="P2619" i="12" s="1"/>
  <c r="D2618" i="6"/>
  <c r="D2620" i="12"/>
  <c r="P2620" i="12" s="1"/>
  <c r="D2619" i="6"/>
  <c r="D2621" i="12"/>
  <c r="P2621" i="12" s="1"/>
  <c r="D2620" i="6"/>
  <c r="D2622" i="12"/>
  <c r="P2622" i="12" s="1"/>
  <c r="D2621" i="6"/>
  <c r="D2623" i="12"/>
  <c r="P2623" i="12" s="1"/>
  <c r="D2622" i="6"/>
  <c r="D2624" i="12"/>
  <c r="P2624" i="12" s="1"/>
  <c r="D2623" i="6"/>
  <c r="D2625" i="12"/>
  <c r="P2625" i="12" s="1"/>
  <c r="D2624" i="6"/>
  <c r="D2626" i="12"/>
  <c r="P2626" i="12" s="1"/>
  <c r="D2625" i="6"/>
  <c r="D2627" i="12"/>
  <c r="P2627" i="12" s="1"/>
  <c r="D2626" i="6"/>
  <c r="D2628" i="12"/>
  <c r="P2628" i="12" s="1"/>
  <c r="D2627" i="6"/>
  <c r="D2629" i="12"/>
  <c r="P2629" i="12" s="1"/>
  <c r="D2628" i="6"/>
  <c r="D2630" i="12"/>
  <c r="P2630" i="12" s="1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4" i="12"/>
  <c r="M2613" i="6"/>
  <c r="M2614" i="6"/>
  <c r="M2615" i="6"/>
  <c r="M2616" i="6"/>
  <c r="M2618" i="12"/>
  <c r="M2617" i="6"/>
  <c r="M2619" i="12"/>
  <c r="M2618" i="6"/>
  <c r="M2620" i="12"/>
  <c r="M2619" i="6"/>
  <c r="M2621" i="12"/>
  <c r="M2620" i="6"/>
  <c r="M2622" i="12"/>
  <c r="M2621" i="6"/>
  <c r="M2623" i="12"/>
  <c r="M2622" i="6"/>
  <c r="M2624" i="12"/>
  <c r="M2623" i="6"/>
  <c r="M2625" i="12"/>
  <c r="M2624" i="6"/>
  <c r="M2626" i="12"/>
  <c r="M2625" i="6"/>
  <c r="M2627" i="12"/>
  <c r="M2626" i="6"/>
  <c r="M2628" i="12"/>
  <c r="M2627" i="6"/>
  <c r="M2629" i="12"/>
  <c r="M2628" i="6"/>
  <c r="M2630" i="12"/>
  <c r="N2585" i="6"/>
  <c r="N2586" i="6"/>
  <c r="N2587" i="6"/>
  <c r="N2588" i="6"/>
  <c r="N2589" i="6"/>
  <c r="N2590" i="6"/>
  <c r="N2591" i="6"/>
  <c r="N2592" i="6"/>
  <c r="N2593" i="6"/>
  <c r="N2594" i="6"/>
  <c r="N2595" i="6"/>
  <c r="N2596" i="6"/>
  <c r="N2597" i="6"/>
  <c r="N2598" i="6"/>
  <c r="N2599" i="6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N2614" i="6"/>
  <c r="N2615" i="6"/>
  <c r="N2616" i="6"/>
  <c r="N2617" i="6"/>
  <c r="N2618" i="6"/>
  <c r="N2619" i="6"/>
  <c r="N2620" i="6"/>
  <c r="N2621" i="6"/>
  <c r="N2622" i="6"/>
  <c r="N2623" i="6"/>
  <c r="N2624" i="6"/>
  <c r="N2625" i="6"/>
  <c r="N2626" i="6"/>
  <c r="N2627" i="6"/>
  <c r="N2628" i="6"/>
  <c r="O2585" i="6"/>
  <c r="O2586" i="6"/>
  <c r="O2587" i="6"/>
  <c r="O2588" i="6"/>
  <c r="O2589" i="6"/>
  <c r="O2590" i="6"/>
  <c r="O2591" i="6"/>
  <c r="O2592" i="6"/>
  <c r="O2593" i="6"/>
  <c r="O2594" i="6"/>
  <c r="O2595" i="6"/>
  <c r="O2596" i="6"/>
  <c r="O2597" i="6"/>
  <c r="O2598" i="6"/>
  <c r="O2599" i="6"/>
  <c r="O2600" i="6"/>
  <c r="O2601" i="6"/>
  <c r="O2602" i="6"/>
  <c r="O2603" i="6"/>
  <c r="O2604" i="6"/>
  <c r="O2605" i="6"/>
  <c r="O2606" i="6"/>
  <c r="O2607" i="6"/>
  <c r="O2608" i="6"/>
  <c r="O2609" i="6"/>
  <c r="O2610" i="6"/>
  <c r="O2611" i="6"/>
  <c r="O2612" i="6"/>
  <c r="O2613" i="6"/>
  <c r="O2614" i="6"/>
  <c r="O2615" i="6"/>
  <c r="O2616" i="6"/>
  <c r="O2617" i="6"/>
  <c r="O2618" i="6"/>
  <c r="O2619" i="6"/>
  <c r="O2620" i="6"/>
  <c r="O2621" i="6"/>
  <c r="O2622" i="6"/>
  <c r="O2623" i="6"/>
  <c r="O2624" i="6"/>
  <c r="O2625" i="6"/>
  <c r="O2626" i="6"/>
  <c r="O2627" i="6"/>
  <c r="O2628" i="6"/>
  <c r="D2629" i="6"/>
  <c r="D2631" i="12"/>
  <c r="P2631" i="12" s="1"/>
  <c r="D2630" i="6"/>
  <c r="D2632" i="12"/>
  <c r="P2632" i="12" s="1"/>
  <c r="D2631" i="6"/>
  <c r="D2633" i="12"/>
  <c r="P2633" i="12" s="1"/>
  <c r="D2632" i="6"/>
  <c r="D2634" i="12"/>
  <c r="P2634" i="12" s="1"/>
  <c r="D2633" i="6"/>
  <c r="D2635" i="12"/>
  <c r="P2635" i="12" s="1"/>
  <c r="D2634" i="6"/>
  <c r="D2636" i="12"/>
  <c r="P2636" i="12" s="1"/>
  <c r="D2635" i="6"/>
  <c r="D2637" i="12"/>
  <c r="P2637" i="12" s="1"/>
  <c r="D2636" i="6"/>
  <c r="D2638" i="12"/>
  <c r="P2638" i="12" s="1"/>
  <c r="D2637" i="6"/>
  <c r="D2639" i="12"/>
  <c r="P2639" i="12" s="1"/>
  <c r="D2638" i="6"/>
  <c r="D2640" i="12"/>
  <c r="P2640" i="12" s="1"/>
  <c r="D2639" i="6"/>
  <c r="D2641" i="12"/>
  <c r="P2641" i="12" s="1"/>
  <c r="D2640" i="6"/>
  <c r="D2642" i="12"/>
  <c r="P2642" i="12" s="1"/>
  <c r="D2641" i="6"/>
  <c r="D2643" i="12"/>
  <c r="P2643" i="12" s="1"/>
  <c r="D2642" i="6"/>
  <c r="D2644" i="12"/>
  <c r="P2644" i="12" s="1"/>
  <c r="D2643" i="6"/>
  <c r="D2644" i="6"/>
  <c r="D2646" i="12"/>
  <c r="P2646" i="12" s="1"/>
  <c r="D2645" i="6"/>
  <c r="D2647" i="12"/>
  <c r="P2647" i="12" s="1"/>
  <c r="D2646" i="6"/>
  <c r="D2648" i="12"/>
  <c r="P2648" i="12" s="1"/>
  <c r="D2647" i="6"/>
  <c r="D2649" i="12"/>
  <c r="P2649" i="12" s="1"/>
  <c r="D2648" i="6"/>
  <c r="D2650" i="12"/>
  <c r="P2650" i="12" s="1"/>
  <c r="D2649" i="6"/>
  <c r="D2651" i="12"/>
  <c r="P2651" i="12" s="1"/>
  <c r="D2650" i="6"/>
  <c r="D2652" i="12"/>
  <c r="P2652" i="12" s="1"/>
  <c r="D2651" i="6"/>
  <c r="D2653" i="12"/>
  <c r="P2653" i="12" s="1"/>
  <c r="D2652" i="6"/>
  <c r="D2654" i="12"/>
  <c r="P2654" i="12" s="1"/>
  <c r="D2653" i="6"/>
  <c r="D2655" i="12"/>
  <c r="P2655" i="12" s="1"/>
  <c r="D2654" i="6"/>
  <c r="D2656" i="12"/>
  <c r="P2656" i="12" s="1"/>
  <c r="D2655" i="6"/>
  <c r="D2657" i="12"/>
  <c r="P2657" i="12" s="1"/>
  <c r="D2656" i="6"/>
  <c r="D2658" i="12"/>
  <c r="P2658" i="12" s="1"/>
  <c r="D2657" i="6"/>
  <c r="D2659" i="12"/>
  <c r="P2659" i="12" s="1"/>
  <c r="D2658" i="6"/>
  <c r="D2660" i="12"/>
  <c r="P2660" i="12" s="1"/>
  <c r="D2659" i="6"/>
  <c r="D2661" i="12"/>
  <c r="P2661" i="12" s="1"/>
  <c r="D2660" i="6"/>
  <c r="D2662" i="12"/>
  <c r="P2662" i="12" s="1"/>
  <c r="D2661" i="6"/>
  <c r="D2663" i="12"/>
  <c r="P2663" i="12" s="1"/>
  <c r="D2662" i="6"/>
  <c r="D2664" i="12"/>
  <c r="P2664" i="12" s="1"/>
  <c r="D2663" i="6"/>
  <c r="D2665" i="12"/>
  <c r="P2665" i="12" s="1"/>
  <c r="D2664" i="6"/>
  <c r="D2666" i="12"/>
  <c r="P2666" i="12" s="1"/>
  <c r="D2665" i="6"/>
  <c r="D2667" i="12"/>
  <c r="P2667" i="12" s="1"/>
  <c r="D2666" i="6"/>
  <c r="D2668" i="12"/>
  <c r="P2668" i="12" s="1"/>
  <c r="D2667" i="6"/>
  <c r="D2669" i="12"/>
  <c r="P2669" i="12" s="1"/>
  <c r="D2668" i="6"/>
  <c r="D2670" i="12"/>
  <c r="P2670" i="12" s="1"/>
  <c r="D2669" i="6"/>
  <c r="D2671" i="12"/>
  <c r="P2671" i="12" s="1"/>
  <c r="D2670" i="6"/>
  <c r="D2672" i="12"/>
  <c r="P2672" i="12" s="1"/>
  <c r="D2671" i="6"/>
  <c r="D2673" i="12"/>
  <c r="P2673" i="12" s="1"/>
  <c r="D2672" i="6"/>
  <c r="D2674" i="12"/>
  <c r="P2674" i="12" s="1"/>
  <c r="M2629" i="6"/>
  <c r="M2631" i="12"/>
  <c r="M2630" i="6"/>
  <c r="M2632" i="12"/>
  <c r="M2631" i="6"/>
  <c r="M2633" i="12"/>
  <c r="M2632" i="6"/>
  <c r="M2634" i="12"/>
  <c r="M2633" i="6"/>
  <c r="M2635" i="12"/>
  <c r="M2634" i="6"/>
  <c r="M2636" i="12"/>
  <c r="M2635" i="6"/>
  <c r="M2637" i="12"/>
  <c r="M2636" i="6"/>
  <c r="M2638" i="12"/>
  <c r="M2637" i="6"/>
  <c r="M2639" i="12"/>
  <c r="M2638" i="6"/>
  <c r="M2640" i="12"/>
  <c r="M2639" i="6"/>
  <c r="M2641" i="12"/>
  <c r="M2640" i="6"/>
  <c r="M2642" i="12"/>
  <c r="M2641" i="6"/>
  <c r="M2643" i="12"/>
  <c r="M2642" i="6"/>
  <c r="M2644" i="12"/>
  <c r="M2643" i="6"/>
  <c r="M2645" i="12"/>
  <c r="M2644" i="6"/>
  <c r="M2646" i="12"/>
  <c r="M2645" i="6"/>
  <c r="M2647" i="12"/>
  <c r="M2646" i="6"/>
  <c r="M2648" i="12"/>
  <c r="M2647" i="6"/>
  <c r="M2649" i="12"/>
  <c r="M2648" i="6"/>
  <c r="M2650" i="12"/>
  <c r="M2649" i="6"/>
  <c r="M2651" i="12"/>
  <c r="M2650" i="6"/>
  <c r="M2652" i="12"/>
  <c r="M2651" i="6"/>
  <c r="M2653" i="12"/>
  <c r="M2652" i="6"/>
  <c r="M2654" i="12"/>
  <c r="M2653" i="6"/>
  <c r="M2655" i="12"/>
  <c r="M2654" i="6"/>
  <c r="M2656" i="12"/>
  <c r="M2655" i="6"/>
  <c r="M2657" i="12"/>
  <c r="M2656" i="6"/>
  <c r="M2658" i="12"/>
  <c r="M2657" i="6"/>
  <c r="M2659" i="12"/>
  <c r="M2658" i="6"/>
  <c r="M2660" i="12"/>
  <c r="M2659" i="6"/>
  <c r="M2661" i="12"/>
  <c r="M2660" i="6"/>
  <c r="M2662" i="12"/>
  <c r="M2661" i="6"/>
  <c r="M2663" i="12"/>
  <c r="M2662" i="6"/>
  <c r="M2664" i="12"/>
  <c r="M2663" i="6"/>
  <c r="M2665" i="12"/>
  <c r="M2664" i="6"/>
  <c r="M2666" i="12"/>
  <c r="M2665" i="6"/>
  <c r="M2667" i="12"/>
  <c r="M2666" i="6"/>
  <c r="M2668" i="12"/>
  <c r="M2667" i="6"/>
  <c r="M2669" i="12"/>
  <c r="M2668" i="6"/>
  <c r="M2670" i="12"/>
  <c r="M2669" i="6"/>
  <c r="M2671" i="12"/>
  <c r="M2670" i="6"/>
  <c r="M2672" i="12"/>
  <c r="M2671" i="6"/>
  <c r="M2673" i="12"/>
  <c r="M2672" i="6"/>
  <c r="M2674" i="12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N2641" i="6"/>
  <c r="N2642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O2629" i="6"/>
  <c r="O2630" i="6"/>
  <c r="O2631" i="6"/>
  <c r="O2632" i="6"/>
  <c r="O2633" i="6"/>
  <c r="O2634" i="6"/>
  <c r="O2635" i="6"/>
  <c r="O2636" i="6"/>
  <c r="O2637" i="6"/>
  <c r="O2638" i="6"/>
  <c r="O2639" i="6"/>
  <c r="O2640" i="6"/>
  <c r="O2641" i="6"/>
  <c r="O2642" i="6"/>
  <c r="O2643" i="6"/>
  <c r="O2644" i="6"/>
  <c r="O2645" i="6"/>
  <c r="O2646" i="6"/>
  <c r="O2647" i="6"/>
  <c r="O2648" i="6"/>
  <c r="O2649" i="6"/>
  <c r="O2650" i="6"/>
  <c r="O2651" i="6"/>
  <c r="O2652" i="6"/>
  <c r="O2653" i="6"/>
  <c r="O2654" i="6"/>
  <c r="O2655" i="6"/>
  <c r="O2656" i="6"/>
  <c r="O2657" i="6"/>
  <c r="O2658" i="6"/>
  <c r="O2659" i="6"/>
  <c r="O2660" i="6"/>
  <c r="O2661" i="6"/>
  <c r="O2662" i="6"/>
  <c r="O2663" i="6"/>
  <c r="O2664" i="6"/>
  <c r="O2665" i="6"/>
  <c r="O2666" i="6"/>
  <c r="O2667" i="6"/>
  <c r="O2668" i="6"/>
  <c r="O2669" i="6"/>
  <c r="O2670" i="6"/>
  <c r="O2671" i="6"/>
  <c r="O2672" i="6"/>
  <c r="D2673" i="6"/>
  <c r="D2675" i="12"/>
  <c r="P2675" i="12" s="1"/>
  <c r="D2674" i="6"/>
  <c r="D2676" i="12"/>
  <c r="P2676" i="12" s="1"/>
  <c r="D2675" i="6"/>
  <c r="D2677" i="12"/>
  <c r="P2677" i="12" s="1"/>
  <c r="D2676" i="6"/>
  <c r="D2678" i="12"/>
  <c r="P2678" i="12" s="1"/>
  <c r="D2677" i="6"/>
  <c r="D2679" i="12"/>
  <c r="P2679" i="12" s="1"/>
  <c r="D2678" i="6"/>
  <c r="D2680" i="12"/>
  <c r="P2680" i="12" s="1"/>
  <c r="D2679" i="6"/>
  <c r="D2681" i="12"/>
  <c r="P2681" i="12" s="1"/>
  <c r="D2680" i="6"/>
  <c r="D2682" i="12"/>
  <c r="P2682" i="12" s="1"/>
  <c r="D2681" i="6"/>
  <c r="D2683" i="12"/>
  <c r="P2683" i="12" s="1"/>
  <c r="D2682" i="6"/>
  <c r="D2684" i="12"/>
  <c r="P2684" i="12" s="1"/>
  <c r="D2683" i="6"/>
  <c r="D2685" i="12"/>
  <c r="P2685" i="12" s="1"/>
  <c r="D2684" i="6"/>
  <c r="D2686" i="12"/>
  <c r="P2686" i="12" s="1"/>
  <c r="D2685" i="6"/>
  <c r="D2687" i="12"/>
  <c r="P2687" i="12" s="1"/>
  <c r="D2686" i="6"/>
  <c r="D2688" i="12"/>
  <c r="P2688" i="12" s="1"/>
  <c r="D2687" i="6"/>
  <c r="D2689" i="12"/>
  <c r="P2689" i="12" s="1"/>
  <c r="D2688" i="6"/>
  <c r="D2690" i="12"/>
  <c r="P2690" i="12" s="1"/>
  <c r="D2689" i="6"/>
  <c r="D2691" i="12"/>
  <c r="P2691" i="12" s="1"/>
  <c r="D2690" i="6"/>
  <c r="D2692" i="12"/>
  <c r="P2692" i="12" s="1"/>
  <c r="D2691" i="6"/>
  <c r="D2693" i="12"/>
  <c r="P2693" i="12" s="1"/>
  <c r="D2692" i="6"/>
  <c r="D2694" i="12"/>
  <c r="P2694" i="12" s="1"/>
  <c r="D2693" i="6"/>
  <c r="D2695" i="12"/>
  <c r="P2695" i="12" s="1"/>
  <c r="D2694" i="6"/>
  <c r="D2696" i="12"/>
  <c r="P2696" i="12" s="1"/>
  <c r="D2695" i="6"/>
  <c r="D2697" i="12"/>
  <c r="P2697" i="12" s="1"/>
  <c r="D2696" i="6"/>
  <c r="D2698" i="12"/>
  <c r="P2698" i="12" s="1"/>
  <c r="D2697" i="6"/>
  <c r="D2699" i="12"/>
  <c r="P2699" i="12" s="1"/>
  <c r="D2698" i="6"/>
  <c r="D2700" i="12"/>
  <c r="P2700" i="12" s="1"/>
  <c r="D2699" i="6"/>
  <c r="D2701" i="12"/>
  <c r="P2701" i="12" s="1"/>
  <c r="D2700" i="6"/>
  <c r="D2702" i="12"/>
  <c r="P2702" i="12" s="1"/>
  <c r="D2701" i="6"/>
  <c r="D2703" i="12"/>
  <c r="P2703" i="12" s="1"/>
  <c r="D2702" i="6"/>
  <c r="D2704" i="12"/>
  <c r="P2704" i="12" s="1"/>
  <c r="D2703" i="6"/>
  <c r="D2705" i="12"/>
  <c r="P2705" i="12" s="1"/>
  <c r="D2704" i="6"/>
  <c r="D2706" i="12"/>
  <c r="P2706" i="12" s="1"/>
  <c r="D2705" i="6"/>
  <c r="D2707" i="12"/>
  <c r="P2707" i="12" s="1"/>
  <c r="D2706" i="6"/>
  <c r="D2708" i="12"/>
  <c r="P2708" i="12" s="1"/>
  <c r="D2707" i="6"/>
  <c r="D2709" i="12"/>
  <c r="P2709" i="12" s="1"/>
  <c r="D2708" i="6"/>
  <c r="D2710" i="12"/>
  <c r="P2710" i="12" s="1"/>
  <c r="D2709" i="6"/>
  <c r="D2710" i="6"/>
  <c r="D2712" i="12"/>
  <c r="P2712" i="12" s="1"/>
  <c r="D2711" i="6"/>
  <c r="D2713" i="12"/>
  <c r="P2713" i="12" s="1"/>
  <c r="D2712" i="6"/>
  <c r="D2714" i="12"/>
  <c r="P2714" i="12" s="1"/>
  <c r="D2713" i="6"/>
  <c r="D2715" i="12"/>
  <c r="P2715" i="12" s="1"/>
  <c r="D2714" i="6"/>
  <c r="D2716" i="12"/>
  <c r="P2716" i="12" s="1"/>
  <c r="D2715" i="6"/>
  <c r="D2717" i="12"/>
  <c r="P2717" i="12" s="1"/>
  <c r="D2716" i="6"/>
  <c r="D2718" i="12"/>
  <c r="P2718" i="12" s="1"/>
  <c r="M2673" i="6"/>
  <c r="M2675" i="12"/>
  <c r="M2674" i="6"/>
  <c r="M2676" i="12"/>
  <c r="M2675" i="6"/>
  <c r="M2677" i="12"/>
  <c r="M2676" i="6"/>
  <c r="M2678" i="12"/>
  <c r="M2677" i="6"/>
  <c r="M2679" i="12"/>
  <c r="M2678" i="6"/>
  <c r="M2680" i="12"/>
  <c r="M2679" i="6"/>
  <c r="M2681" i="12"/>
  <c r="M2680" i="6"/>
  <c r="M2682" i="12"/>
  <c r="M2681" i="6"/>
  <c r="M2683" i="12"/>
  <c r="M2682" i="6"/>
  <c r="M2684" i="12"/>
  <c r="M2683" i="6"/>
  <c r="M2685" i="12"/>
  <c r="M2684" i="6"/>
  <c r="M2686" i="12"/>
  <c r="M2685" i="6"/>
  <c r="M2687" i="12"/>
  <c r="M2686" i="6"/>
  <c r="M2688" i="12"/>
  <c r="M2687" i="6"/>
  <c r="M2689" i="12"/>
  <c r="M2688" i="6"/>
  <c r="M2690" i="12"/>
  <c r="M2689" i="6"/>
  <c r="M2691" i="12"/>
  <c r="M2690" i="6"/>
  <c r="M2692" i="12"/>
  <c r="M2691" i="6"/>
  <c r="M2693" i="12"/>
  <c r="M2692" i="6"/>
  <c r="M2694" i="12"/>
  <c r="M2693" i="6"/>
  <c r="M2694" i="6"/>
  <c r="M2696" i="12"/>
  <c r="M2695" i="6"/>
  <c r="M2697" i="12"/>
  <c r="M2696" i="6"/>
  <c r="M2698" i="12"/>
  <c r="M2697" i="6"/>
  <c r="M2699" i="12"/>
  <c r="M2698" i="6"/>
  <c r="M2700" i="12"/>
  <c r="M2699" i="6"/>
  <c r="M2701" i="12"/>
  <c r="M2700" i="6"/>
  <c r="M2702" i="12"/>
  <c r="M2701" i="6"/>
  <c r="M2703" i="12"/>
  <c r="M2702" i="6"/>
  <c r="M2704" i="12"/>
  <c r="M2703" i="6"/>
  <c r="M2705" i="12"/>
  <c r="M2704" i="6"/>
  <c r="M2706" i="12"/>
  <c r="M2705" i="6"/>
  <c r="M2707" i="12"/>
  <c r="M2706" i="6"/>
  <c r="M2708" i="12"/>
  <c r="M2707" i="6"/>
  <c r="M2709" i="12"/>
  <c r="M2708" i="6"/>
  <c r="M2710" i="12"/>
  <c r="M2709" i="6"/>
  <c r="M2710" i="6"/>
  <c r="M2712" i="12"/>
  <c r="M2711" i="6"/>
  <c r="M2713" i="12"/>
  <c r="M2712" i="6"/>
  <c r="M2714" i="12"/>
  <c r="M2713" i="6"/>
  <c r="M2715" i="12"/>
  <c r="M2714" i="6"/>
  <c r="M2716" i="12"/>
  <c r="M2715" i="6"/>
  <c r="M2717" i="12"/>
  <c r="M2716" i="6"/>
  <c r="M2718" i="12"/>
  <c r="N2673" i="6"/>
  <c r="N2674" i="6"/>
  <c r="N2675" i="6"/>
  <c r="N2676" i="6"/>
  <c r="N2677" i="6"/>
  <c r="N2678" i="6"/>
  <c r="N2679" i="6"/>
  <c r="N2680" i="6"/>
  <c r="N2681" i="6"/>
  <c r="N2682" i="6"/>
  <c r="N2683" i="6"/>
  <c r="N2684" i="6"/>
  <c r="N2685" i="6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N2706" i="6"/>
  <c r="N2707" i="6"/>
  <c r="N2708" i="6"/>
  <c r="N2709" i="6"/>
  <c r="N2710" i="6"/>
  <c r="N2711" i="6"/>
  <c r="N2712" i="6"/>
  <c r="N2713" i="6"/>
  <c r="N2714" i="6"/>
  <c r="N2715" i="6"/>
  <c r="N2716" i="6"/>
  <c r="O2673" i="6"/>
  <c r="O2674" i="6"/>
  <c r="O2675" i="6"/>
  <c r="O2676" i="6"/>
  <c r="O2677" i="6"/>
  <c r="O2678" i="6"/>
  <c r="O2679" i="6"/>
  <c r="O2680" i="6"/>
  <c r="O2681" i="6"/>
  <c r="O2682" i="6"/>
  <c r="O2683" i="6"/>
  <c r="O2684" i="6"/>
  <c r="O2685" i="6"/>
  <c r="O2686" i="6"/>
  <c r="O2687" i="6"/>
  <c r="O2688" i="6"/>
  <c r="O2689" i="6"/>
  <c r="O2690" i="6"/>
  <c r="O2691" i="6"/>
  <c r="O2692" i="6"/>
  <c r="O2693" i="6"/>
  <c r="O2694" i="6"/>
  <c r="O2695" i="6"/>
  <c r="O2696" i="6"/>
  <c r="O2697" i="6"/>
  <c r="O2698" i="6"/>
  <c r="O2699" i="6"/>
  <c r="O2700" i="6"/>
  <c r="O2701" i="6"/>
  <c r="O2702" i="6"/>
  <c r="O2703" i="6"/>
  <c r="O2704" i="6"/>
  <c r="O2705" i="6"/>
  <c r="O2706" i="6"/>
  <c r="O2707" i="6"/>
  <c r="O2708" i="6"/>
  <c r="O2709" i="6"/>
  <c r="O2710" i="6"/>
  <c r="O2711" i="6"/>
  <c r="O2712" i="6"/>
  <c r="O2713" i="6"/>
  <c r="O2714" i="6"/>
  <c r="O2715" i="6"/>
  <c r="O2716" i="6"/>
  <c r="D2717" i="6"/>
  <c r="D2719" i="12"/>
  <c r="P2719" i="12" s="1"/>
  <c r="D2718" i="6"/>
  <c r="D2720" i="12"/>
  <c r="P2720" i="12" s="1"/>
  <c r="D2719" i="6"/>
  <c r="D2721" i="12"/>
  <c r="P2721" i="12" s="1"/>
  <c r="D2720" i="6"/>
  <c r="D2722" i="12"/>
  <c r="P2722" i="12" s="1"/>
  <c r="D2721" i="6"/>
  <c r="D2723" i="12"/>
  <c r="P2723" i="12" s="1"/>
  <c r="D2722" i="6"/>
  <c r="D2724" i="12"/>
  <c r="P2724" i="12" s="1"/>
  <c r="D2723" i="6"/>
  <c r="D2725" i="12"/>
  <c r="P2725" i="12" s="1"/>
  <c r="D2724" i="6"/>
  <c r="D2726" i="12"/>
  <c r="P2726" i="12" s="1"/>
  <c r="D2725" i="6"/>
  <c r="D2727" i="12"/>
  <c r="P2727" i="12" s="1"/>
  <c r="D2726" i="6"/>
  <c r="D2728" i="12"/>
  <c r="P2728" i="12" s="1"/>
  <c r="D2727" i="6"/>
  <c r="D2729" i="12"/>
  <c r="P2729" i="12" s="1"/>
  <c r="D2728" i="6"/>
  <c r="D2730" i="12"/>
  <c r="P2730" i="12" s="1"/>
  <c r="D2729" i="6"/>
  <c r="D2731" i="12"/>
  <c r="P2731" i="12" s="1"/>
  <c r="D2730" i="6"/>
  <c r="D2732" i="12"/>
  <c r="P2732" i="12" s="1"/>
  <c r="D2731" i="6"/>
  <c r="D2733" i="12"/>
  <c r="P2733" i="12" s="1"/>
  <c r="D2732" i="6"/>
  <c r="D2734" i="12"/>
  <c r="P2734" i="12" s="1"/>
  <c r="D2733" i="6"/>
  <c r="D2735" i="12"/>
  <c r="P2735" i="12" s="1"/>
  <c r="D2734" i="6"/>
  <c r="D2736" i="12"/>
  <c r="P2736" i="12" s="1"/>
  <c r="D2735" i="6"/>
  <c r="D2737" i="12"/>
  <c r="P2737" i="12" s="1"/>
  <c r="D2736" i="6"/>
  <c r="D2738" i="12"/>
  <c r="P2738" i="12" s="1"/>
  <c r="D2737" i="6"/>
  <c r="D2739" i="12"/>
  <c r="P2739" i="12" s="1"/>
  <c r="D2738" i="6"/>
  <c r="D2740" i="12"/>
  <c r="P2740" i="12" s="1"/>
  <c r="D2739" i="6"/>
  <c r="D2741" i="12"/>
  <c r="P2741" i="12" s="1"/>
  <c r="D2740" i="6"/>
  <c r="D2742" i="12"/>
  <c r="P2742" i="12" s="1"/>
  <c r="D2741" i="6"/>
  <c r="D2743" i="12"/>
  <c r="P2743" i="12" s="1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M2717" i="6"/>
  <c r="M2719" i="12"/>
  <c r="M2718" i="6"/>
  <c r="M2720" i="12"/>
  <c r="M2719" i="6"/>
  <c r="M2721" i="12"/>
  <c r="M2720" i="6"/>
  <c r="M2722" i="12"/>
  <c r="M2721" i="6"/>
  <c r="M2723" i="12"/>
  <c r="M2722" i="6"/>
  <c r="M2724" i="12"/>
  <c r="M2723" i="6"/>
  <c r="M2725" i="12"/>
  <c r="M2724" i="6"/>
  <c r="M2726" i="12"/>
  <c r="M2725" i="6"/>
  <c r="M2727" i="12"/>
  <c r="M2726" i="6"/>
  <c r="M2728" i="12"/>
  <c r="M2727" i="6"/>
  <c r="M2729" i="12"/>
  <c r="M2728" i="6"/>
  <c r="M2730" i="12"/>
  <c r="M2729" i="6"/>
  <c r="M2731" i="12"/>
  <c r="M2730" i="6"/>
  <c r="M2732" i="12"/>
  <c r="M2731" i="6"/>
  <c r="M2733" i="12"/>
  <c r="M2732" i="6"/>
  <c r="M2734" i="12"/>
  <c r="M2733" i="6"/>
  <c r="M2735" i="12"/>
  <c r="M2734" i="6"/>
  <c r="M2736" i="12"/>
  <c r="M2735" i="6"/>
  <c r="M2737" i="12"/>
  <c r="M2736" i="6"/>
  <c r="M2738" i="12"/>
  <c r="M2737" i="6"/>
  <c r="M2739" i="12"/>
  <c r="M2738" i="6"/>
  <c r="M2740" i="12"/>
  <c r="M2739" i="6"/>
  <c r="M2741" i="12"/>
  <c r="M2740" i="6"/>
  <c r="M2742" i="12"/>
  <c r="M2741" i="6"/>
  <c r="M2743" i="12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N2717" i="6"/>
  <c r="N2718" i="6"/>
  <c r="N2719" i="6"/>
  <c r="N2720" i="6"/>
  <c r="N2721" i="6"/>
  <c r="N2722" i="6"/>
  <c r="N2723" i="6"/>
  <c r="N2724" i="6"/>
  <c r="N2725" i="6"/>
  <c r="N2726" i="6"/>
  <c r="N2727" i="6"/>
  <c r="N2728" i="6"/>
  <c r="N2729" i="6"/>
  <c r="N2730" i="6"/>
  <c r="N2731" i="6"/>
  <c r="N2732" i="6"/>
  <c r="N2733" i="6"/>
  <c r="N2734" i="6"/>
  <c r="N2735" i="6"/>
  <c r="N2736" i="6"/>
  <c r="N2737" i="6"/>
  <c r="N2738" i="6"/>
  <c r="N2739" i="6"/>
  <c r="N2740" i="6"/>
  <c r="N2741" i="6"/>
  <c r="N2742" i="6"/>
  <c r="N2743" i="6"/>
  <c r="N2744" i="6"/>
  <c r="N2745" i="6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O2747" i="6"/>
  <c r="O2748" i="6"/>
  <c r="O2749" i="6"/>
  <c r="O2750" i="6"/>
  <c r="O2751" i="6"/>
  <c r="O2752" i="6"/>
  <c r="O2753" i="6"/>
  <c r="O2754" i="6"/>
  <c r="O2755" i="6"/>
  <c r="O2756" i="6"/>
  <c r="O2757" i="6"/>
  <c r="O2758" i="6"/>
  <c r="O2759" i="6"/>
  <c r="O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N2761" i="6"/>
  <c r="N2762" i="6"/>
  <c r="N2763" i="6"/>
  <c r="N2764" i="6"/>
  <c r="N2765" i="6"/>
  <c r="N2766" i="6"/>
  <c r="N2767" i="6"/>
  <c r="N2768" i="6"/>
  <c r="N2769" i="6"/>
  <c r="N2770" i="6"/>
  <c r="N2771" i="6"/>
  <c r="N2772" i="6"/>
  <c r="N3313" i="6"/>
  <c r="N3314" i="6"/>
  <c r="N3315" i="6"/>
  <c r="N3316" i="6"/>
  <c r="N3317" i="6"/>
  <c r="N3318" i="6"/>
  <c r="N3319" i="6"/>
  <c r="N3320" i="6"/>
  <c r="N3321" i="6"/>
  <c r="N3322" i="6"/>
  <c r="N3323" i="6"/>
  <c r="N3324" i="6"/>
  <c r="N3325" i="6"/>
  <c r="N3326" i="6"/>
  <c r="N3327" i="6"/>
  <c r="N3328" i="6"/>
  <c r="N3329" i="6"/>
  <c r="N3330" i="6"/>
  <c r="N3331" i="6"/>
  <c r="N3332" i="6"/>
  <c r="N3333" i="6"/>
  <c r="N3334" i="6"/>
  <c r="N3335" i="6"/>
  <c r="N3336" i="6"/>
  <c r="N3337" i="6"/>
  <c r="N3338" i="6"/>
  <c r="N3339" i="6"/>
  <c r="N3340" i="6"/>
  <c r="N3341" i="6"/>
  <c r="N3342" i="6"/>
  <c r="N3343" i="6"/>
  <c r="N3344" i="6"/>
  <c r="O2761" i="6"/>
  <c r="O2762" i="6"/>
  <c r="O2763" i="6"/>
  <c r="O2764" i="6"/>
  <c r="O2765" i="6"/>
  <c r="O2766" i="6"/>
  <c r="O2767" i="6"/>
  <c r="O2768" i="6"/>
  <c r="O2769" i="6"/>
  <c r="O2770" i="6"/>
  <c r="O2771" i="6"/>
  <c r="O2772" i="6"/>
  <c r="O3313" i="6"/>
  <c r="O3314" i="6"/>
  <c r="O3315" i="6"/>
  <c r="O3316" i="6"/>
  <c r="O3317" i="6"/>
  <c r="O3318" i="6"/>
  <c r="O3319" i="6"/>
  <c r="O3320" i="6"/>
  <c r="O3321" i="6"/>
  <c r="O3322" i="6"/>
  <c r="O3323" i="6"/>
  <c r="O3324" i="6"/>
  <c r="O3325" i="6"/>
  <c r="O3326" i="6"/>
  <c r="O3327" i="6"/>
  <c r="O3328" i="6"/>
  <c r="O3329" i="6"/>
  <c r="O3330" i="6"/>
  <c r="O3331" i="6"/>
  <c r="O3332" i="6"/>
  <c r="O3333" i="6"/>
  <c r="O3334" i="6"/>
  <c r="O3335" i="6"/>
  <c r="O3336" i="6"/>
  <c r="O3337" i="6"/>
  <c r="O3338" i="6"/>
  <c r="O3339" i="6"/>
  <c r="O3340" i="6"/>
  <c r="O3341" i="6"/>
  <c r="O3342" i="6"/>
  <c r="O3343" i="6"/>
  <c r="O3344" i="6"/>
  <c r="D3345" i="6"/>
  <c r="D3346" i="6"/>
  <c r="D3347" i="6"/>
  <c r="D3348" i="6"/>
  <c r="D3349" i="6"/>
  <c r="D3350" i="6"/>
  <c r="M3345" i="6"/>
  <c r="M3346" i="6"/>
  <c r="M3347" i="6"/>
  <c r="M3348" i="6"/>
  <c r="M3349" i="6"/>
  <c r="M3350" i="6"/>
  <c r="N3345" i="6"/>
  <c r="N3346" i="6"/>
  <c r="N3347" i="6"/>
  <c r="N3348" i="6"/>
  <c r="N3349" i="6"/>
  <c r="N3350" i="6"/>
  <c r="O3345" i="6"/>
  <c r="O3346" i="6"/>
  <c r="O3347" i="6"/>
  <c r="O3348" i="6"/>
  <c r="O3349" i="6"/>
  <c r="O3350" i="6"/>
  <c r="D3351" i="6"/>
  <c r="D3352" i="6"/>
  <c r="D3716" i="6"/>
  <c r="D3717" i="6"/>
  <c r="D3718" i="6"/>
  <c r="D3719" i="6"/>
  <c r="M3351" i="6"/>
  <c r="M3352" i="6"/>
  <c r="M3716" i="6"/>
  <c r="M3717" i="6"/>
  <c r="M3718" i="6"/>
  <c r="M3719" i="6"/>
  <c r="N3351" i="6"/>
  <c r="N3352" i="6"/>
  <c r="N3716" i="6"/>
  <c r="N3717" i="6"/>
  <c r="N3718" i="6"/>
  <c r="N3719" i="6"/>
  <c r="O3351" i="6"/>
  <c r="O3352" i="6"/>
  <c r="O3716" i="6"/>
  <c r="O3717" i="6"/>
  <c r="O3718" i="6"/>
  <c r="O3719" i="6"/>
  <c r="D3720" i="6"/>
  <c r="D3721" i="6"/>
  <c r="D3722" i="6"/>
  <c r="D3723" i="6"/>
  <c r="D3724" i="6"/>
  <c r="D3725" i="6"/>
  <c r="M3720" i="6"/>
  <c r="M3721" i="6"/>
  <c r="M3722" i="6"/>
  <c r="M3723" i="6"/>
  <c r="M3724" i="6"/>
  <c r="M3725" i="6"/>
  <c r="N3720" i="6"/>
  <c r="N3721" i="6"/>
  <c r="N3722" i="6"/>
  <c r="N3723" i="6"/>
  <c r="N3724" i="6"/>
  <c r="N3725" i="6"/>
  <c r="O3720" i="6"/>
  <c r="O3721" i="6"/>
  <c r="O3722" i="6"/>
  <c r="O3723" i="6"/>
  <c r="O3724" i="6"/>
  <c r="O3725" i="6"/>
  <c r="D3726" i="6"/>
  <c r="D3727" i="6"/>
  <c r="D3728" i="6"/>
  <c r="D3729" i="6"/>
  <c r="D3730" i="6"/>
  <c r="D3731" i="6"/>
  <c r="M3726" i="6"/>
  <c r="M3727" i="6"/>
  <c r="M3728" i="6"/>
  <c r="M3729" i="6"/>
  <c r="M3730" i="6"/>
  <c r="M3731" i="6"/>
  <c r="N3726" i="6"/>
  <c r="N3727" i="6"/>
  <c r="N3728" i="6"/>
  <c r="N3729" i="6"/>
  <c r="N3730" i="6"/>
  <c r="N3731" i="6"/>
  <c r="O3726" i="6"/>
  <c r="O3727" i="6"/>
  <c r="O3728" i="6"/>
  <c r="O3729" i="6"/>
  <c r="O3730" i="6"/>
  <c r="O3731" i="6"/>
  <c r="D3732" i="6"/>
  <c r="D3733" i="6"/>
  <c r="D3734" i="6"/>
  <c r="D3735" i="6"/>
  <c r="D3736" i="6"/>
  <c r="D3737" i="6"/>
  <c r="M3732" i="6"/>
  <c r="M3733" i="6"/>
  <c r="M3734" i="6"/>
  <c r="M3735" i="6"/>
  <c r="M3736" i="6"/>
  <c r="M3737" i="6"/>
  <c r="N3732" i="6"/>
  <c r="N3733" i="6"/>
  <c r="N3734" i="6"/>
  <c r="N3735" i="6"/>
  <c r="N3736" i="6"/>
  <c r="N3737" i="6"/>
  <c r="O3732" i="6"/>
  <c r="O3733" i="6"/>
  <c r="O3734" i="6"/>
  <c r="O3735" i="6"/>
  <c r="O3736" i="6"/>
  <c r="O3737" i="6"/>
  <c r="D3738" i="6"/>
  <c r="D3739" i="6"/>
  <c r="D3740" i="6"/>
  <c r="D3741" i="6"/>
  <c r="D3742" i="6"/>
  <c r="D3743" i="6"/>
  <c r="M3738" i="6"/>
  <c r="M3739" i="6"/>
  <c r="M3740" i="6"/>
  <c r="M3741" i="6"/>
  <c r="M3742" i="6"/>
  <c r="M3743" i="6"/>
  <c r="N3738" i="6"/>
  <c r="N3739" i="6"/>
  <c r="N3740" i="6"/>
  <c r="N3741" i="6"/>
  <c r="N3742" i="6"/>
  <c r="N3743" i="6"/>
  <c r="O3738" i="6"/>
  <c r="O3739" i="6"/>
  <c r="O3740" i="6"/>
  <c r="O3741" i="6"/>
  <c r="O3742" i="6"/>
  <c r="O3743" i="6"/>
  <c r="M2711" i="12"/>
  <c r="M2695" i="12"/>
  <c r="D2711" i="12"/>
  <c r="P2711" i="12" s="1"/>
  <c r="D2645" i="12"/>
  <c r="P2645" i="12" s="1"/>
  <c r="D3768" i="6"/>
  <c r="D3768" i="12" s="1"/>
  <c r="P3768" i="12" s="1"/>
  <c r="D3767" i="6"/>
  <c r="D3767" i="12" s="1"/>
  <c r="P3767" i="12" s="1"/>
  <c r="D3762" i="6"/>
  <c r="D3762" i="12" s="1"/>
  <c r="P3762" i="12" s="1"/>
  <c r="D3761" i="6"/>
  <c r="D3761" i="12" s="1"/>
  <c r="P3761" i="12" s="1"/>
  <c r="D3760" i="6"/>
  <c r="D3759" i="6"/>
  <c r="D3758" i="6"/>
  <c r="D3758" i="12" s="1"/>
  <c r="P3758" i="12" s="1"/>
  <c r="D3757" i="6"/>
  <c r="D3757" i="12" s="1"/>
  <c r="P3757" i="12" s="1"/>
  <c r="D3754" i="6"/>
  <c r="D3754" i="12" s="1"/>
  <c r="P3754" i="12" s="1"/>
  <c r="D3753" i="6"/>
  <c r="D3753" i="12" s="1"/>
  <c r="P3753" i="12" s="1"/>
  <c r="D3750" i="6"/>
  <c r="D3750" i="12" s="1"/>
  <c r="P3750" i="12" s="1"/>
  <c r="D3749" i="6"/>
  <c r="D3749" i="12" s="1"/>
  <c r="P3749" i="12" s="1"/>
  <c r="D3748" i="6"/>
  <c r="D3747" i="6"/>
  <c r="B3747" i="6"/>
  <c r="D3746" i="6"/>
  <c r="D3745" i="6"/>
  <c r="D3744" i="6"/>
  <c r="D3744" i="12" s="1"/>
  <c r="P3744" i="12" s="1"/>
  <c r="D806" i="6"/>
  <c r="D806" i="12"/>
  <c r="P806" i="12" s="1"/>
  <c r="D805" i="6"/>
  <c r="D805" i="12"/>
  <c r="P805" i="12" s="1"/>
  <c r="D804" i="6"/>
  <c r="D804" i="12"/>
  <c r="P804" i="12" s="1"/>
  <c r="D803" i="6"/>
  <c r="D803" i="12"/>
  <c r="P803" i="12" s="1"/>
  <c r="D802" i="6"/>
  <c r="D802" i="12"/>
  <c r="P802" i="12" s="1"/>
  <c r="D801" i="6"/>
  <c r="D801" i="12"/>
  <c r="P801" i="12" s="1"/>
  <c r="D800" i="6"/>
  <c r="D800" i="12"/>
  <c r="P800" i="12" s="1"/>
  <c r="D799" i="6"/>
  <c r="D799" i="12"/>
  <c r="P799" i="12" s="1"/>
  <c r="D798" i="6"/>
  <c r="D798" i="12"/>
  <c r="P798" i="12" s="1"/>
  <c r="D797" i="6"/>
  <c r="D797" i="12"/>
  <c r="P797" i="12" s="1"/>
  <c r="D796" i="6"/>
  <c r="D796" i="12"/>
  <c r="P796" i="12" s="1"/>
  <c r="D795" i="6"/>
  <c r="D795" i="12"/>
  <c r="P795" i="12" s="1"/>
  <c r="D794" i="6"/>
  <c r="D794" i="12"/>
  <c r="P794" i="12" s="1"/>
  <c r="D793" i="6"/>
  <c r="D793" i="12"/>
  <c r="P793" i="12" s="1"/>
  <c r="D792" i="6"/>
  <c r="D792" i="12"/>
  <c r="P792" i="12" s="1"/>
  <c r="D791" i="6"/>
  <c r="D791" i="12"/>
  <c r="P791" i="12" s="1"/>
  <c r="D790" i="6"/>
  <c r="D790" i="12"/>
  <c r="P790" i="12" s="1"/>
  <c r="D789" i="6"/>
  <c r="D789" i="12"/>
  <c r="P789" i="12" s="1"/>
  <c r="D788" i="6"/>
  <c r="D788" i="12"/>
  <c r="P788" i="12" s="1"/>
  <c r="D787" i="6"/>
  <c r="D787" i="12"/>
  <c r="P787" i="12" s="1"/>
  <c r="D786" i="6"/>
  <c r="D786" i="12"/>
  <c r="P786" i="12" s="1"/>
  <c r="D785" i="6"/>
  <c r="D785" i="12"/>
  <c r="P785" i="12" s="1"/>
  <c r="D784" i="6"/>
  <c r="D784" i="12"/>
  <c r="P784" i="12" s="1"/>
  <c r="D783" i="6"/>
  <c r="D783" i="12"/>
  <c r="P783" i="12" s="1"/>
  <c r="D782" i="6"/>
  <c r="D782" i="12"/>
  <c r="P782" i="12" s="1"/>
  <c r="D781" i="6"/>
  <c r="D781" i="12"/>
  <c r="P781" i="12" s="1"/>
  <c r="D780" i="6"/>
  <c r="D780" i="12"/>
  <c r="P780" i="12" s="1"/>
  <c r="D779" i="6"/>
  <c r="D779" i="12"/>
  <c r="P779" i="12" s="1"/>
  <c r="D778" i="6"/>
  <c r="D778" i="12"/>
  <c r="P778" i="12" s="1"/>
  <c r="D777" i="6"/>
  <c r="D777" i="12"/>
  <c r="P777" i="12" s="1"/>
  <c r="D776" i="6"/>
  <c r="D776" i="12"/>
  <c r="P776" i="12" s="1"/>
  <c r="D775" i="6"/>
  <c r="D775" i="12"/>
  <c r="P775" i="12" s="1"/>
  <c r="D774" i="6"/>
  <c r="D774" i="12"/>
  <c r="P774" i="12" s="1"/>
  <c r="D773" i="6"/>
  <c r="D773" i="12"/>
  <c r="P773" i="12" s="1"/>
  <c r="D772" i="6"/>
  <c r="D772" i="12"/>
  <c r="P772" i="12" s="1"/>
  <c r="D771" i="6"/>
  <c r="D771" i="12"/>
  <c r="P771" i="12" s="1"/>
  <c r="D770" i="6"/>
  <c r="D770" i="12"/>
  <c r="P770" i="12" s="1"/>
  <c r="D769" i="6"/>
  <c r="D769" i="12"/>
  <c r="P769" i="12" s="1"/>
  <c r="D768" i="6"/>
  <c r="D768" i="12"/>
  <c r="P768" i="12" s="1"/>
  <c r="D767" i="6"/>
  <c r="D767" i="12"/>
  <c r="P767" i="12" s="1"/>
  <c r="D766" i="6"/>
  <c r="D766" i="12"/>
  <c r="P766" i="12" s="1"/>
  <c r="D765" i="6"/>
  <c r="D765" i="12"/>
  <c r="P765" i="12" s="1"/>
  <c r="D764" i="6"/>
  <c r="D764" i="12"/>
  <c r="P764" i="12" s="1"/>
  <c r="D763" i="6"/>
  <c r="D763" i="12"/>
  <c r="P763" i="12" s="1"/>
  <c r="D762" i="6"/>
  <c r="D762" i="12"/>
  <c r="P762" i="12" s="1"/>
  <c r="D761" i="6"/>
  <c r="D761" i="12"/>
  <c r="P761" i="12" s="1"/>
  <c r="D760" i="6"/>
  <c r="D760" i="12"/>
  <c r="P760" i="12" s="1"/>
  <c r="D759" i="6"/>
  <c r="D759" i="12"/>
  <c r="P759" i="12" s="1"/>
  <c r="D758" i="6"/>
  <c r="D758" i="12"/>
  <c r="P758" i="12" s="1"/>
  <c r="D757" i="6"/>
  <c r="D757" i="12"/>
  <c r="P757" i="12" s="1"/>
  <c r="D756" i="6"/>
  <c r="D756" i="12"/>
  <c r="P756" i="12" s="1"/>
  <c r="D755" i="6"/>
  <c r="D755" i="12"/>
  <c r="P755" i="12" s="1"/>
  <c r="D754" i="6"/>
  <c r="D754" i="12"/>
  <c r="P754" i="12" s="1"/>
  <c r="D753" i="6"/>
  <c r="D753" i="12"/>
  <c r="P753" i="12" s="1"/>
  <c r="D752" i="6"/>
  <c r="D752" i="12"/>
  <c r="P752" i="12" s="1"/>
  <c r="D751" i="6"/>
  <c r="D751" i="12"/>
  <c r="P751" i="12" s="1"/>
  <c r="D750" i="6"/>
  <c r="D750" i="12"/>
  <c r="P750" i="12" s="1"/>
  <c r="D749" i="6"/>
  <c r="D749" i="12"/>
  <c r="P749" i="12" s="1"/>
  <c r="D748" i="6"/>
  <c r="D748" i="12"/>
  <c r="P748" i="12" s="1"/>
  <c r="D747" i="6"/>
  <c r="D747" i="12"/>
  <c r="P747" i="12" s="1"/>
  <c r="D746" i="6"/>
  <c r="D746" i="12"/>
  <c r="P746" i="12" s="1"/>
  <c r="D745" i="6"/>
  <c r="D745" i="12"/>
  <c r="P745" i="12" s="1"/>
  <c r="D744" i="6"/>
  <c r="D744" i="12"/>
  <c r="P744" i="12" s="1"/>
  <c r="D743" i="6"/>
  <c r="D743" i="12"/>
  <c r="P743" i="12" s="1"/>
  <c r="D742" i="6"/>
  <c r="D742" i="12"/>
  <c r="P742" i="12" s="1"/>
  <c r="D741" i="6"/>
  <c r="D741" i="12"/>
  <c r="P741" i="12" s="1"/>
  <c r="D740" i="6"/>
  <c r="D740" i="12"/>
  <c r="P740" i="12" s="1"/>
  <c r="D739" i="6"/>
  <c r="D739" i="12"/>
  <c r="P739" i="12" s="1"/>
  <c r="D738" i="6"/>
  <c r="D738" i="12"/>
  <c r="P738" i="12" s="1"/>
  <c r="D737" i="6"/>
  <c r="D737" i="12"/>
  <c r="P737" i="12" s="1"/>
  <c r="D736" i="6"/>
  <c r="D736" i="12"/>
  <c r="P736" i="12" s="1"/>
  <c r="D735" i="6"/>
  <c r="D735" i="12"/>
  <c r="P735" i="12" s="1"/>
  <c r="D734" i="6"/>
  <c r="D734" i="12"/>
  <c r="P734" i="12" s="1"/>
  <c r="D733" i="6"/>
  <c r="D733" i="12"/>
  <c r="P733" i="12" s="1"/>
  <c r="D732" i="6"/>
  <c r="D732" i="12"/>
  <c r="P732" i="12" s="1"/>
  <c r="D731" i="6"/>
  <c r="D731" i="12"/>
  <c r="P731" i="12" s="1"/>
  <c r="D730" i="6"/>
  <c r="D730" i="12"/>
  <c r="P730" i="12" s="1"/>
  <c r="D729" i="6"/>
  <c r="D729" i="12"/>
  <c r="P729" i="12" s="1"/>
  <c r="D728" i="6"/>
  <c r="D728" i="12"/>
  <c r="P728" i="12" s="1"/>
  <c r="D727" i="6"/>
  <c r="D727" i="12"/>
  <c r="P727" i="12" s="1"/>
  <c r="D726" i="6"/>
  <c r="D726" i="12"/>
  <c r="P726" i="12" s="1"/>
  <c r="D725" i="6"/>
  <c r="D725" i="12"/>
  <c r="P725" i="12" s="1"/>
  <c r="D724" i="6"/>
  <c r="D724" i="12" s="1"/>
  <c r="P724" i="12" s="1"/>
  <c r="D723" i="6"/>
  <c r="D723" i="12" s="1"/>
  <c r="P723" i="12" s="1"/>
  <c r="D722" i="6"/>
  <c r="D722" i="12" s="1"/>
  <c r="P722" i="12" s="1"/>
  <c r="D721" i="6"/>
  <c r="D721" i="12" s="1"/>
  <c r="P721" i="12" s="1"/>
  <c r="D720" i="6"/>
  <c r="D720" i="12" s="1"/>
  <c r="P720" i="12" s="1"/>
  <c r="D719" i="6"/>
  <c r="D719" i="12" s="1"/>
  <c r="P719" i="12" s="1"/>
  <c r="D718" i="6"/>
  <c r="D718" i="12" s="1"/>
  <c r="P718" i="12" s="1"/>
  <c r="D717" i="6"/>
  <c r="D717" i="12" s="1"/>
  <c r="P717" i="12" s="1"/>
  <c r="D716" i="6"/>
  <c r="D716" i="12" s="1"/>
  <c r="P716" i="12" s="1"/>
  <c r="D715" i="6"/>
  <c r="D715" i="12" s="1"/>
  <c r="P715" i="12" s="1"/>
  <c r="D714" i="6"/>
  <c r="D714" i="12" s="1"/>
  <c r="P714" i="12" s="1"/>
  <c r="D713" i="6"/>
  <c r="D713" i="12" s="1"/>
  <c r="P713" i="12" s="1"/>
  <c r="D712" i="6"/>
  <c r="D712" i="12" s="1"/>
  <c r="P712" i="12" s="1"/>
  <c r="D711" i="6"/>
  <c r="D711" i="12" s="1"/>
  <c r="P711" i="12" s="1"/>
  <c r="D710" i="6"/>
  <c r="D710" i="12"/>
  <c r="P710" i="12" s="1"/>
  <c r="D709" i="6"/>
  <c r="D709" i="12" s="1"/>
  <c r="P709" i="12" s="1"/>
  <c r="D708" i="6"/>
  <c r="D708" i="12" s="1"/>
  <c r="P708" i="12" s="1"/>
  <c r="D707" i="6"/>
  <c r="D707" i="12" s="1"/>
  <c r="P707" i="12" s="1"/>
  <c r="D706" i="6"/>
  <c r="D706" i="12"/>
  <c r="P706" i="12" s="1"/>
  <c r="D705" i="6"/>
  <c r="D705" i="12" s="1"/>
  <c r="P705" i="12" s="1"/>
  <c r="D704" i="6"/>
  <c r="D704" i="12" s="1"/>
  <c r="P704" i="12" s="1"/>
  <c r="D703" i="6"/>
  <c r="D703" i="12" s="1"/>
  <c r="P703" i="12" s="1"/>
  <c r="D702" i="6"/>
  <c r="D702" i="12" s="1"/>
  <c r="P702" i="12" s="1"/>
  <c r="D701" i="6"/>
  <c r="D701" i="12" s="1"/>
  <c r="P701" i="12" s="1"/>
  <c r="D700" i="6"/>
  <c r="D700" i="12" s="1"/>
  <c r="P700" i="12" s="1"/>
  <c r="D699" i="6"/>
  <c r="D699" i="12" s="1"/>
  <c r="P699" i="12" s="1"/>
  <c r="D698" i="6"/>
  <c r="D698" i="12" s="1"/>
  <c r="P698" i="12" s="1"/>
  <c r="D697" i="6"/>
  <c r="D697" i="12" s="1"/>
  <c r="P697" i="12" s="1"/>
  <c r="D696" i="6"/>
  <c r="D696" i="12" s="1"/>
  <c r="P696" i="12" s="1"/>
  <c r="D695" i="6"/>
  <c r="D695" i="12" s="1"/>
  <c r="P695" i="12" s="1"/>
  <c r="D694" i="6"/>
  <c r="D694" i="12" s="1"/>
  <c r="P694" i="12" s="1"/>
  <c r="D693" i="6"/>
  <c r="D693" i="12" s="1"/>
  <c r="P693" i="12" s="1"/>
  <c r="D692" i="6"/>
  <c r="D692" i="12" s="1"/>
  <c r="P692" i="12" s="1"/>
  <c r="D691" i="6"/>
  <c r="D691" i="12" s="1"/>
  <c r="P691" i="12" s="1"/>
  <c r="D690" i="6"/>
  <c r="D690" i="12" s="1"/>
  <c r="P690" i="12" s="1"/>
  <c r="D689" i="6"/>
  <c r="D689" i="12" s="1"/>
  <c r="P689" i="12" s="1"/>
  <c r="D688" i="6"/>
  <c r="D688" i="12" s="1"/>
  <c r="P688" i="12" s="1"/>
  <c r="D687" i="6"/>
  <c r="D687" i="12" s="1"/>
  <c r="P687" i="12" s="1"/>
  <c r="D686" i="6"/>
  <c r="D686" i="12" s="1"/>
  <c r="P686" i="12" s="1"/>
  <c r="D685" i="6"/>
  <c r="D685" i="12" s="1"/>
  <c r="P685" i="12" s="1"/>
  <c r="D684" i="6"/>
  <c r="D684" i="12" s="1"/>
  <c r="P684" i="12" s="1"/>
  <c r="D683" i="6"/>
  <c r="D683" i="12" s="1"/>
  <c r="P683" i="12" s="1"/>
  <c r="D682" i="6"/>
  <c r="D682" i="12" s="1"/>
  <c r="P682" i="12" s="1"/>
  <c r="D681" i="6"/>
  <c r="D681" i="12" s="1"/>
  <c r="P681" i="12" s="1"/>
  <c r="D680" i="6"/>
  <c r="D680" i="12" s="1"/>
  <c r="P680" i="12" s="1"/>
  <c r="D679" i="6"/>
  <c r="D679" i="12" s="1"/>
  <c r="P679" i="12" s="1"/>
  <c r="D678" i="6"/>
  <c r="D678" i="12" s="1"/>
  <c r="P678" i="12" s="1"/>
  <c r="D677" i="6"/>
  <c r="D677" i="12" s="1"/>
  <c r="P677" i="12" s="1"/>
  <c r="D676" i="6"/>
  <c r="D676" i="12" s="1"/>
  <c r="P676" i="12" s="1"/>
  <c r="D675" i="6"/>
  <c r="D675" i="12" s="1"/>
  <c r="P675" i="12" s="1"/>
  <c r="D674" i="6"/>
  <c r="D674" i="12" s="1"/>
  <c r="P674" i="12" s="1"/>
  <c r="D673" i="6"/>
  <c r="D673" i="12" s="1"/>
  <c r="P673" i="12" s="1"/>
  <c r="D672" i="6"/>
  <c r="D672" i="12" s="1"/>
  <c r="P672" i="12" s="1"/>
  <c r="D671" i="6"/>
  <c r="D671" i="12" s="1"/>
  <c r="P671" i="12" s="1"/>
  <c r="D670" i="6"/>
  <c r="D670" i="12"/>
  <c r="P670" i="12" s="1"/>
  <c r="D669" i="6"/>
  <c r="D669" i="12" s="1"/>
  <c r="P669" i="12" s="1"/>
  <c r="D668" i="6"/>
  <c r="D668" i="12" s="1"/>
  <c r="P668" i="12" s="1"/>
  <c r="D667" i="6"/>
  <c r="D667" i="12" s="1"/>
  <c r="P667" i="12" s="1"/>
  <c r="D666" i="6"/>
  <c r="D666" i="12" s="1"/>
  <c r="P666" i="12" s="1"/>
  <c r="D665" i="6"/>
  <c r="D665" i="12" s="1"/>
  <c r="P665" i="12" s="1"/>
  <c r="D664" i="6"/>
  <c r="D664" i="12" s="1"/>
  <c r="P664" i="12" s="1"/>
  <c r="D663" i="6"/>
  <c r="D663" i="12" s="1"/>
  <c r="P663" i="12" s="1"/>
  <c r="D662" i="6"/>
  <c r="D662" i="12" s="1"/>
  <c r="P662" i="12" s="1"/>
  <c r="D661" i="6"/>
  <c r="D661" i="12" s="1"/>
  <c r="P661" i="12" s="1"/>
  <c r="D660" i="6"/>
  <c r="D660" i="12" s="1"/>
  <c r="P660" i="12" s="1"/>
  <c r="D659" i="6"/>
  <c r="D659" i="12" s="1"/>
  <c r="P659" i="12" s="1"/>
  <c r="D658" i="6"/>
  <c r="D658" i="12" s="1"/>
  <c r="P658" i="12" s="1"/>
  <c r="D657" i="6"/>
  <c r="D657" i="12" s="1"/>
  <c r="P657" i="12" s="1"/>
  <c r="D656" i="6"/>
  <c r="D656" i="12" s="1"/>
  <c r="P656" i="12" s="1"/>
  <c r="D655" i="6"/>
  <c r="D655" i="12" s="1"/>
  <c r="P655" i="12" s="1"/>
  <c r="D654" i="6"/>
  <c r="D654" i="12"/>
  <c r="P654" i="12" s="1"/>
  <c r="D653" i="6"/>
  <c r="D653" i="12" s="1"/>
  <c r="P653" i="12" s="1"/>
  <c r="D652" i="6"/>
  <c r="D652" i="12" s="1"/>
  <c r="P652" i="12" s="1"/>
  <c r="D651" i="6"/>
  <c r="D651" i="12" s="1"/>
  <c r="P651" i="12" s="1"/>
  <c r="D650" i="6"/>
  <c r="D650" i="12" s="1"/>
  <c r="P650" i="12" s="1"/>
  <c r="D649" i="6"/>
  <c r="D649" i="12" s="1"/>
  <c r="P649" i="12" s="1"/>
  <c r="D648" i="6"/>
  <c r="D648" i="12" s="1"/>
  <c r="P648" i="12" s="1"/>
  <c r="D647" i="6"/>
  <c r="D647" i="12" s="1"/>
  <c r="P647" i="12" s="1"/>
  <c r="D646" i="6"/>
  <c r="D646" i="12" s="1"/>
  <c r="P646" i="12" s="1"/>
  <c r="D645" i="6"/>
  <c r="D645" i="12" s="1"/>
  <c r="P645" i="12" s="1"/>
  <c r="D644" i="6"/>
  <c r="D644" i="12" s="1"/>
  <c r="P644" i="12" s="1"/>
  <c r="D643" i="6"/>
  <c r="D643" i="12" s="1"/>
  <c r="P643" i="12" s="1"/>
  <c r="D642" i="6"/>
  <c r="D642" i="12" s="1"/>
  <c r="P642" i="12" s="1"/>
  <c r="D641" i="6"/>
  <c r="D641" i="12" s="1"/>
  <c r="P641" i="12" s="1"/>
  <c r="D640" i="6"/>
  <c r="D640" i="12" s="1"/>
  <c r="P640" i="12" s="1"/>
  <c r="D639" i="6"/>
  <c r="D639" i="12" s="1"/>
  <c r="P639" i="12" s="1"/>
  <c r="D638" i="6"/>
  <c r="D638" i="12" s="1"/>
  <c r="P638" i="12" s="1"/>
  <c r="D637" i="6"/>
  <c r="D637" i="12" s="1"/>
  <c r="P637" i="12" s="1"/>
  <c r="D636" i="6"/>
  <c r="D636" i="12" s="1"/>
  <c r="P636" i="12" s="1"/>
  <c r="D635" i="6"/>
  <c r="D635" i="12" s="1"/>
  <c r="P635" i="12" s="1"/>
  <c r="D634" i="6"/>
  <c r="D634" i="12"/>
  <c r="P634" i="12" s="1"/>
  <c r="D633" i="6"/>
  <c r="D633" i="12" s="1"/>
  <c r="P633" i="12" s="1"/>
  <c r="D632" i="6"/>
  <c r="D632" i="12" s="1"/>
  <c r="P632" i="12" s="1"/>
  <c r="D631" i="6"/>
  <c r="D631" i="12" s="1"/>
  <c r="P631" i="12" s="1"/>
  <c r="D630" i="6"/>
  <c r="D630" i="12" s="1"/>
  <c r="P630" i="12" s="1"/>
  <c r="D629" i="6"/>
  <c r="D629" i="12" s="1"/>
  <c r="P629" i="12" s="1"/>
  <c r="D628" i="6"/>
  <c r="D628" i="12" s="1"/>
  <c r="P628" i="12" s="1"/>
  <c r="D627" i="6"/>
  <c r="D627" i="12" s="1"/>
  <c r="P627" i="12" s="1"/>
  <c r="D626" i="6"/>
  <c r="D626" i="12" s="1"/>
  <c r="P626" i="12" s="1"/>
  <c r="D625" i="6"/>
  <c r="D625" i="12" s="1"/>
  <c r="P625" i="12" s="1"/>
  <c r="D624" i="6"/>
  <c r="D624" i="12" s="1"/>
  <c r="P624" i="12" s="1"/>
  <c r="D623" i="6"/>
  <c r="D623" i="12" s="1"/>
  <c r="P623" i="12" s="1"/>
  <c r="D622" i="6"/>
  <c r="D622" i="12" s="1"/>
  <c r="P622" i="12" s="1"/>
  <c r="D621" i="6"/>
  <c r="D621" i="12" s="1"/>
  <c r="P621" i="12" s="1"/>
  <c r="D620" i="6"/>
  <c r="D620" i="12" s="1"/>
  <c r="P620" i="12" s="1"/>
  <c r="D619" i="6"/>
  <c r="D619" i="12" s="1"/>
  <c r="P619" i="12" s="1"/>
  <c r="D618" i="6"/>
  <c r="D618" i="12" s="1"/>
  <c r="P618" i="12" s="1"/>
  <c r="D617" i="6"/>
  <c r="D617" i="12" s="1"/>
  <c r="P617" i="12" s="1"/>
  <c r="D616" i="6"/>
  <c r="D616" i="12" s="1"/>
  <c r="P616" i="12" s="1"/>
  <c r="D615" i="6"/>
  <c r="D615" i="12" s="1"/>
  <c r="P615" i="12" s="1"/>
  <c r="D614" i="6"/>
  <c r="D614" i="12" s="1"/>
  <c r="P614" i="12" s="1"/>
  <c r="D613" i="6"/>
  <c r="D613" i="12" s="1"/>
  <c r="P613" i="12" s="1"/>
  <c r="D612" i="6"/>
  <c r="D612" i="12" s="1"/>
  <c r="P612" i="12" s="1"/>
  <c r="D611" i="6"/>
  <c r="D611" i="12" s="1"/>
  <c r="P611" i="12" s="1"/>
  <c r="D610" i="6"/>
  <c r="D610" i="12" s="1"/>
  <c r="P610" i="12" s="1"/>
  <c r="D609" i="6"/>
  <c r="D609" i="12" s="1"/>
  <c r="P609" i="12" s="1"/>
  <c r="D608" i="6"/>
  <c r="D608" i="12" s="1"/>
  <c r="P608" i="12" s="1"/>
  <c r="D607" i="6"/>
  <c r="D607" i="12" s="1"/>
  <c r="P607" i="12" s="1"/>
  <c r="D606" i="6"/>
  <c r="D606" i="12" s="1"/>
  <c r="P606" i="12" s="1"/>
  <c r="D605" i="6"/>
  <c r="D605" i="12" s="1"/>
  <c r="P605" i="12" s="1"/>
  <c r="D604" i="6"/>
  <c r="D604" i="12" s="1"/>
  <c r="P604" i="12" s="1"/>
  <c r="D603" i="6"/>
  <c r="D603" i="12" s="1"/>
  <c r="P603" i="12" s="1"/>
  <c r="D602" i="6"/>
  <c r="D602" i="12"/>
  <c r="P602" i="12" s="1"/>
  <c r="D601" i="6"/>
  <c r="D601" i="12" s="1"/>
  <c r="P601" i="12" s="1"/>
  <c r="D600" i="6"/>
  <c r="D600" i="12" s="1"/>
  <c r="P600" i="12" s="1"/>
  <c r="D599" i="6"/>
  <c r="D599" i="12" s="1"/>
  <c r="P599" i="12" s="1"/>
  <c r="D598" i="6"/>
  <c r="D598" i="12" s="1"/>
  <c r="P598" i="12" s="1"/>
  <c r="D597" i="6"/>
  <c r="D597" i="12" s="1"/>
  <c r="P597" i="12" s="1"/>
  <c r="D596" i="6"/>
  <c r="D596" i="12" s="1"/>
  <c r="P596" i="12" s="1"/>
  <c r="D595" i="6"/>
  <c r="D595" i="12" s="1"/>
  <c r="P595" i="12" s="1"/>
  <c r="D594" i="6"/>
  <c r="D594" i="12" s="1"/>
  <c r="P594" i="12" s="1"/>
  <c r="D593" i="6"/>
  <c r="D593" i="12" s="1"/>
  <c r="P593" i="12" s="1"/>
  <c r="D592" i="6"/>
  <c r="D592" i="12" s="1"/>
  <c r="P592" i="12" s="1"/>
  <c r="D591" i="6"/>
  <c r="D591" i="12" s="1"/>
  <c r="P591" i="12" s="1"/>
  <c r="D590" i="6"/>
  <c r="D590" i="12" s="1"/>
  <c r="P590" i="12" s="1"/>
  <c r="D589" i="6"/>
  <c r="D589" i="12" s="1"/>
  <c r="P589" i="12" s="1"/>
  <c r="D588" i="6"/>
  <c r="D588" i="12" s="1"/>
  <c r="P588" i="12" s="1"/>
  <c r="D587" i="6"/>
  <c r="D587" i="12" s="1"/>
  <c r="P587" i="12" s="1"/>
  <c r="D586" i="6"/>
  <c r="D586" i="12" s="1"/>
  <c r="P586" i="12" s="1"/>
  <c r="D585" i="6"/>
  <c r="D585" i="12" s="1"/>
  <c r="P585" i="12" s="1"/>
  <c r="D584" i="6"/>
  <c r="D584" i="12" s="1"/>
  <c r="P584" i="12" s="1"/>
  <c r="D583" i="6"/>
  <c r="D583" i="12" s="1"/>
  <c r="P583" i="12" s="1"/>
  <c r="D582" i="6"/>
  <c r="D582" i="12" s="1"/>
  <c r="P582" i="12" s="1"/>
  <c r="D581" i="6"/>
  <c r="D581" i="12" s="1"/>
  <c r="P581" i="12" s="1"/>
  <c r="D580" i="6"/>
  <c r="D580" i="12" s="1"/>
  <c r="P580" i="12" s="1"/>
  <c r="D579" i="6"/>
  <c r="D579" i="12" s="1"/>
  <c r="P579" i="12" s="1"/>
  <c r="D578" i="6"/>
  <c r="D578" i="12" s="1"/>
  <c r="P578" i="12" s="1"/>
  <c r="D577" i="6"/>
  <c r="D577" i="12" s="1"/>
  <c r="P577" i="12" s="1"/>
  <c r="D576" i="6"/>
  <c r="D576" i="12" s="1"/>
  <c r="P576" i="12" s="1"/>
  <c r="D575" i="6"/>
  <c r="D575" i="12" s="1"/>
  <c r="P575" i="12" s="1"/>
  <c r="D574" i="6"/>
  <c r="D574" i="12" s="1"/>
  <c r="P574" i="12" s="1"/>
  <c r="D573" i="6"/>
  <c r="D573" i="12" s="1"/>
  <c r="P573" i="12" s="1"/>
  <c r="D572" i="6"/>
  <c r="D572" i="12" s="1"/>
  <c r="P572" i="12" s="1"/>
  <c r="D571" i="6"/>
  <c r="D571" i="12" s="1"/>
  <c r="P571" i="12" s="1"/>
  <c r="D570" i="6"/>
  <c r="D570" i="12" s="1"/>
  <c r="P570" i="12" s="1"/>
  <c r="D569" i="6"/>
  <c r="D569" i="12" s="1"/>
  <c r="P569" i="12" s="1"/>
  <c r="D568" i="6"/>
  <c r="D568" i="12" s="1"/>
  <c r="P568" i="12" s="1"/>
  <c r="D567" i="6"/>
  <c r="D567" i="12" s="1"/>
  <c r="P567" i="12" s="1"/>
  <c r="D566" i="6"/>
  <c r="D566" i="12" s="1"/>
  <c r="P566" i="12" s="1"/>
  <c r="D565" i="6"/>
  <c r="D565" i="12" s="1"/>
  <c r="P565" i="12" s="1"/>
  <c r="D564" i="6"/>
  <c r="D564" i="12" s="1"/>
  <c r="P564" i="12" s="1"/>
  <c r="D563" i="6"/>
  <c r="D563" i="12" s="1"/>
  <c r="P563" i="12" s="1"/>
  <c r="D562" i="6"/>
  <c r="D562" i="12" s="1"/>
  <c r="P562" i="12" s="1"/>
  <c r="D561" i="6"/>
  <c r="D561" i="12" s="1"/>
  <c r="P561" i="12" s="1"/>
  <c r="D560" i="6"/>
  <c r="D560" i="12" s="1"/>
  <c r="P560" i="12" s="1"/>
  <c r="D559" i="6"/>
  <c r="D559" i="12" s="1"/>
  <c r="P559" i="12" s="1"/>
  <c r="D558" i="6"/>
  <c r="D558" i="12" s="1"/>
  <c r="P558" i="12" s="1"/>
  <c r="D557" i="6"/>
  <c r="D557" i="12" s="1"/>
  <c r="P557" i="12" s="1"/>
  <c r="D556" i="6"/>
  <c r="D556" i="12" s="1"/>
  <c r="P556" i="12" s="1"/>
  <c r="D555" i="6"/>
  <c r="D555" i="12" s="1"/>
  <c r="P555" i="12" s="1"/>
  <c r="D554" i="6"/>
  <c r="D554" i="12" s="1"/>
  <c r="P554" i="12" s="1"/>
  <c r="D553" i="6"/>
  <c r="D553" i="12" s="1"/>
  <c r="P553" i="12" s="1"/>
  <c r="D552" i="6"/>
  <c r="D552" i="12" s="1"/>
  <c r="P552" i="12" s="1"/>
  <c r="D551" i="6"/>
  <c r="D551" i="12" s="1"/>
  <c r="P551" i="12" s="1"/>
  <c r="D550" i="6"/>
  <c r="D550" i="12" s="1"/>
  <c r="P550" i="12" s="1"/>
  <c r="D549" i="6"/>
  <c r="D549" i="12" s="1"/>
  <c r="P549" i="12" s="1"/>
  <c r="D548" i="6"/>
  <c r="D548" i="12" s="1"/>
  <c r="P548" i="12" s="1"/>
  <c r="D547" i="6"/>
  <c r="D547" i="12" s="1"/>
  <c r="P547" i="12" s="1"/>
  <c r="D546" i="6"/>
  <c r="D546" i="12" s="1"/>
  <c r="P546" i="12" s="1"/>
  <c r="D545" i="6"/>
  <c r="D545" i="12" s="1"/>
  <c r="P545" i="12" s="1"/>
  <c r="D544" i="6"/>
  <c r="D544" i="12" s="1"/>
  <c r="P544" i="12" s="1"/>
  <c r="D543" i="6"/>
  <c r="D543" i="12" s="1"/>
  <c r="P543" i="12" s="1"/>
  <c r="D542" i="6"/>
  <c r="D542" i="12" s="1"/>
  <c r="P542" i="12" s="1"/>
  <c r="D541" i="6"/>
  <c r="D541" i="12" s="1"/>
  <c r="P541" i="12" s="1"/>
  <c r="D540" i="6"/>
  <c r="D540" i="12" s="1"/>
  <c r="P540" i="12" s="1"/>
  <c r="D539" i="6"/>
  <c r="D539" i="12" s="1"/>
  <c r="P539" i="12" s="1"/>
  <c r="D538" i="6"/>
  <c r="D538" i="12" s="1"/>
  <c r="P538" i="12" s="1"/>
  <c r="D537" i="6"/>
  <c r="D537" i="12" s="1"/>
  <c r="P537" i="12" s="1"/>
  <c r="D536" i="6"/>
  <c r="D536" i="12" s="1"/>
  <c r="P536" i="12" s="1"/>
  <c r="D535" i="6"/>
  <c r="D535" i="12" s="1"/>
  <c r="P535" i="12" s="1"/>
  <c r="D534" i="6"/>
  <c r="D534" i="12" s="1"/>
  <c r="P534" i="12" s="1"/>
  <c r="D533" i="6"/>
  <c r="D533" i="12" s="1"/>
  <c r="P533" i="12" s="1"/>
  <c r="D532" i="6"/>
  <c r="D532" i="12" s="1"/>
  <c r="P532" i="12" s="1"/>
  <c r="D531" i="6"/>
  <c r="D531" i="12" s="1"/>
  <c r="P531" i="12" s="1"/>
  <c r="D530" i="6"/>
  <c r="D530" i="12" s="1"/>
  <c r="P530" i="12" s="1"/>
  <c r="D529" i="6"/>
  <c r="D529" i="12" s="1"/>
  <c r="P529" i="12" s="1"/>
  <c r="D528" i="6"/>
  <c r="D528" i="12" s="1"/>
  <c r="P528" i="12" s="1"/>
  <c r="D527" i="6"/>
  <c r="D527" i="12" s="1"/>
  <c r="P527" i="12" s="1"/>
  <c r="D526" i="6"/>
  <c r="D526" i="12" s="1"/>
  <c r="P526" i="12" s="1"/>
  <c r="D525" i="6"/>
  <c r="D525" i="12" s="1"/>
  <c r="P525" i="12" s="1"/>
  <c r="D524" i="6"/>
  <c r="D524" i="12" s="1"/>
  <c r="P524" i="12" s="1"/>
  <c r="D523" i="6"/>
  <c r="D523" i="12" s="1"/>
  <c r="P523" i="12" s="1"/>
  <c r="D522" i="6"/>
  <c r="D522" i="12" s="1"/>
  <c r="P522" i="12" s="1"/>
  <c r="D521" i="6"/>
  <c r="D521" i="12" s="1"/>
  <c r="P521" i="12" s="1"/>
  <c r="D520" i="6"/>
  <c r="D520" i="12" s="1"/>
  <c r="P520" i="12" s="1"/>
  <c r="D519" i="6"/>
  <c r="D519" i="12" s="1"/>
  <c r="P519" i="12" s="1"/>
  <c r="D518" i="6"/>
  <c r="D518" i="12" s="1"/>
  <c r="P518" i="12" s="1"/>
  <c r="D517" i="6"/>
  <c r="D517" i="12" s="1"/>
  <c r="P517" i="12" s="1"/>
  <c r="D516" i="6"/>
  <c r="D516" i="12" s="1"/>
  <c r="P516" i="12" s="1"/>
  <c r="D515" i="6"/>
  <c r="D515" i="12" s="1"/>
  <c r="P515" i="12" s="1"/>
  <c r="D514" i="6"/>
  <c r="D514" i="12" s="1"/>
  <c r="P514" i="12" s="1"/>
  <c r="D513" i="6"/>
  <c r="D513" i="12" s="1"/>
  <c r="P513" i="12" s="1"/>
  <c r="D512" i="6"/>
  <c r="D512" i="12" s="1"/>
  <c r="P512" i="12" s="1"/>
  <c r="D511" i="6"/>
  <c r="D511" i="12" s="1"/>
  <c r="P511" i="12" s="1"/>
  <c r="D510" i="6"/>
  <c r="D510" i="12" s="1"/>
  <c r="P510" i="12" s="1"/>
  <c r="D509" i="6"/>
  <c r="D509" i="12" s="1"/>
  <c r="P509" i="12" s="1"/>
  <c r="D508" i="6"/>
  <c r="D508" i="12" s="1"/>
  <c r="P508" i="12" s="1"/>
  <c r="D507" i="6"/>
  <c r="D507" i="12" s="1"/>
  <c r="P507" i="12" s="1"/>
  <c r="D506" i="6"/>
  <c r="D506" i="12" s="1"/>
  <c r="P506" i="12" s="1"/>
  <c r="D505" i="6"/>
  <c r="D505" i="12" s="1"/>
  <c r="P505" i="12" s="1"/>
  <c r="D504" i="6"/>
  <c r="D504" i="12" s="1"/>
  <c r="P504" i="12" s="1"/>
  <c r="D503" i="6"/>
  <c r="D503" i="12" s="1"/>
  <c r="P503" i="12" s="1"/>
  <c r="D502" i="6"/>
  <c r="D502" i="12" s="1"/>
  <c r="P502" i="12" s="1"/>
  <c r="D501" i="6"/>
  <c r="D501" i="12" s="1"/>
  <c r="P501" i="12" s="1"/>
  <c r="D500" i="6"/>
  <c r="D500" i="12" s="1"/>
  <c r="P500" i="12" s="1"/>
  <c r="D499" i="6"/>
  <c r="D499" i="12" s="1"/>
  <c r="P499" i="12" s="1"/>
  <c r="D498" i="6"/>
  <c r="D498" i="12" s="1"/>
  <c r="P498" i="12" s="1"/>
  <c r="D497" i="6"/>
  <c r="D497" i="12" s="1"/>
  <c r="P497" i="12" s="1"/>
  <c r="D496" i="6"/>
  <c r="D496" i="12" s="1"/>
  <c r="P496" i="12" s="1"/>
  <c r="D495" i="6"/>
  <c r="D495" i="12" s="1"/>
  <c r="P495" i="12" s="1"/>
  <c r="D494" i="6"/>
  <c r="D494" i="12" s="1"/>
  <c r="P494" i="12" s="1"/>
  <c r="D493" i="6"/>
  <c r="D493" i="12" s="1"/>
  <c r="P493" i="12" s="1"/>
  <c r="D492" i="6"/>
  <c r="D492" i="12" s="1"/>
  <c r="P492" i="12" s="1"/>
  <c r="D491" i="6"/>
  <c r="D491" i="12" s="1"/>
  <c r="P491" i="12" s="1"/>
  <c r="D490" i="6"/>
  <c r="D490" i="12" s="1"/>
  <c r="P490" i="12" s="1"/>
  <c r="D489" i="6"/>
  <c r="D489" i="12" s="1"/>
  <c r="P489" i="12" s="1"/>
  <c r="D488" i="6"/>
  <c r="D488" i="12" s="1"/>
  <c r="P488" i="12" s="1"/>
  <c r="D487" i="6"/>
  <c r="D487" i="12" s="1"/>
  <c r="P487" i="12" s="1"/>
  <c r="D486" i="6"/>
  <c r="D486" i="12" s="1"/>
  <c r="P486" i="12" s="1"/>
  <c r="D485" i="6"/>
  <c r="D485" i="12" s="1"/>
  <c r="P485" i="12" s="1"/>
  <c r="D484" i="6"/>
  <c r="D484" i="12" s="1"/>
  <c r="P484" i="12" s="1"/>
  <c r="D483" i="6"/>
  <c r="D482" i="6"/>
  <c r="D482" i="12" s="1"/>
  <c r="P482" i="12" s="1"/>
  <c r="D481" i="6"/>
  <c r="D481" i="12" s="1"/>
  <c r="P481" i="12" s="1"/>
  <c r="D480" i="6"/>
  <c r="D480" i="12" s="1"/>
  <c r="P480" i="12" s="1"/>
  <c r="D479" i="6"/>
  <c r="D479" i="12" s="1"/>
  <c r="P479" i="12" s="1"/>
  <c r="D478" i="6"/>
  <c r="D478" i="12" s="1"/>
  <c r="P478" i="12" s="1"/>
  <c r="D477" i="6"/>
  <c r="D477" i="12" s="1"/>
  <c r="P477" i="12" s="1"/>
  <c r="D476" i="6"/>
  <c r="D476" i="12" s="1"/>
  <c r="P476" i="12" s="1"/>
  <c r="D475" i="6"/>
  <c r="D475" i="12" s="1"/>
  <c r="P475" i="12" s="1"/>
  <c r="D474" i="6"/>
  <c r="D474" i="12" s="1"/>
  <c r="P474" i="12" s="1"/>
  <c r="D473" i="6"/>
  <c r="D473" i="12" s="1"/>
  <c r="P473" i="12" s="1"/>
  <c r="D472" i="6"/>
  <c r="D472" i="12" s="1"/>
  <c r="P472" i="12" s="1"/>
  <c r="D471" i="6"/>
  <c r="D471" i="12" s="1"/>
  <c r="P471" i="12" s="1"/>
  <c r="D470" i="6"/>
  <c r="D470" i="12" s="1"/>
  <c r="P470" i="12" s="1"/>
  <c r="D469" i="6"/>
  <c r="D469" i="12" s="1"/>
  <c r="P469" i="12" s="1"/>
  <c r="D468" i="6"/>
  <c r="D468" i="12" s="1"/>
  <c r="P468" i="12" s="1"/>
  <c r="D467" i="6"/>
  <c r="D467" i="12" s="1"/>
  <c r="P467" i="12" s="1"/>
  <c r="D466" i="6"/>
  <c r="D466" i="12" s="1"/>
  <c r="P466" i="12" s="1"/>
  <c r="D465" i="6"/>
  <c r="D465" i="12" s="1"/>
  <c r="P465" i="12" s="1"/>
  <c r="D464" i="6"/>
  <c r="D464" i="12" s="1"/>
  <c r="P464" i="12" s="1"/>
  <c r="D463" i="6"/>
  <c r="D463" i="12" s="1"/>
  <c r="P463" i="12" s="1"/>
  <c r="D462" i="6"/>
  <c r="D462" i="12" s="1"/>
  <c r="P462" i="12" s="1"/>
  <c r="D461" i="6"/>
  <c r="D461" i="12" s="1"/>
  <c r="P461" i="12" s="1"/>
  <c r="D460" i="6"/>
  <c r="D460" i="12" s="1"/>
  <c r="P460" i="12" s="1"/>
  <c r="D459" i="6"/>
  <c r="D459" i="12" s="1"/>
  <c r="P459" i="12" s="1"/>
  <c r="D458" i="6"/>
  <c r="D458" i="12" s="1"/>
  <c r="P458" i="12" s="1"/>
  <c r="D457" i="6"/>
  <c r="D457" i="12" s="1"/>
  <c r="P457" i="12" s="1"/>
  <c r="D456" i="6"/>
  <c r="D456" i="12" s="1"/>
  <c r="P456" i="12" s="1"/>
  <c r="D455" i="6"/>
  <c r="D455" i="12" s="1"/>
  <c r="P455" i="12" s="1"/>
  <c r="D454" i="6"/>
  <c r="D454" i="12" s="1"/>
  <c r="P454" i="12" s="1"/>
  <c r="D453" i="6"/>
  <c r="D453" i="12" s="1"/>
  <c r="P453" i="12" s="1"/>
  <c r="D452" i="6"/>
  <c r="D452" i="12" s="1"/>
  <c r="P452" i="12" s="1"/>
  <c r="D451" i="6"/>
  <c r="D451" i="12" s="1"/>
  <c r="P451" i="12" s="1"/>
  <c r="D450" i="6"/>
  <c r="D450" i="12" s="1"/>
  <c r="P450" i="12" s="1"/>
  <c r="D449" i="6"/>
  <c r="D449" i="12" s="1"/>
  <c r="P449" i="12" s="1"/>
  <c r="D448" i="6"/>
  <c r="D448" i="12" s="1"/>
  <c r="P448" i="12" s="1"/>
  <c r="D447" i="6"/>
  <c r="D447" i="12" s="1"/>
  <c r="P447" i="12" s="1"/>
  <c r="D446" i="6"/>
  <c r="D446" i="12" s="1"/>
  <c r="P446" i="12" s="1"/>
  <c r="D445" i="6"/>
  <c r="D445" i="12" s="1"/>
  <c r="P445" i="12" s="1"/>
  <c r="D444" i="6"/>
  <c r="D444" i="12" s="1"/>
  <c r="P444" i="12" s="1"/>
  <c r="D443" i="6"/>
  <c r="D443" i="12" s="1"/>
  <c r="P443" i="12" s="1"/>
  <c r="D442" i="6"/>
  <c r="D442" i="12" s="1"/>
  <c r="P442" i="12" s="1"/>
  <c r="D441" i="6"/>
  <c r="D441" i="12" s="1"/>
  <c r="P441" i="12" s="1"/>
  <c r="D440" i="6"/>
  <c r="D440" i="12" s="1"/>
  <c r="P440" i="12" s="1"/>
  <c r="D439" i="6"/>
  <c r="D439" i="12" s="1"/>
  <c r="P439" i="12" s="1"/>
  <c r="D438" i="6"/>
  <c r="D438" i="12" s="1"/>
  <c r="P438" i="12" s="1"/>
  <c r="D437" i="6"/>
  <c r="D437" i="12" s="1"/>
  <c r="P437" i="12" s="1"/>
  <c r="D436" i="6"/>
  <c r="D436" i="12" s="1"/>
  <c r="P436" i="12" s="1"/>
  <c r="D435" i="6"/>
  <c r="D435" i="12" s="1"/>
  <c r="P435" i="12" s="1"/>
  <c r="D434" i="6"/>
  <c r="D434" i="12" s="1"/>
  <c r="P434" i="12" s="1"/>
  <c r="D433" i="6"/>
  <c r="D433" i="12" s="1"/>
  <c r="P433" i="12" s="1"/>
  <c r="D432" i="6"/>
  <c r="D432" i="12" s="1"/>
  <c r="P432" i="12" s="1"/>
  <c r="D431" i="6"/>
  <c r="D431" i="12" s="1"/>
  <c r="P431" i="12" s="1"/>
  <c r="D430" i="6"/>
  <c r="D430" i="12" s="1"/>
  <c r="P430" i="12" s="1"/>
  <c r="D429" i="6"/>
  <c r="D429" i="12" s="1"/>
  <c r="P429" i="12" s="1"/>
  <c r="D428" i="6"/>
  <c r="D428" i="12" s="1"/>
  <c r="P428" i="12" s="1"/>
  <c r="D427" i="6"/>
  <c r="D427" i="12" s="1"/>
  <c r="P427" i="12" s="1"/>
  <c r="D426" i="6"/>
  <c r="D426" i="12" s="1"/>
  <c r="P426" i="12" s="1"/>
  <c r="D425" i="6"/>
  <c r="D425" i="12" s="1"/>
  <c r="P425" i="12" s="1"/>
  <c r="D424" i="6"/>
  <c r="D424" i="12" s="1"/>
  <c r="P424" i="12" s="1"/>
  <c r="D423" i="6"/>
  <c r="D423" i="12" s="1"/>
  <c r="P423" i="12" s="1"/>
  <c r="D422" i="6"/>
  <c r="D422" i="12" s="1"/>
  <c r="P422" i="12" s="1"/>
  <c r="D421" i="6"/>
  <c r="D421" i="12" s="1"/>
  <c r="P421" i="12" s="1"/>
  <c r="D420" i="6"/>
  <c r="D420" i="12" s="1"/>
  <c r="P420" i="12" s="1"/>
  <c r="D419" i="6"/>
  <c r="D419" i="12" s="1"/>
  <c r="P419" i="12" s="1"/>
  <c r="D418" i="6"/>
  <c r="D418" i="12" s="1"/>
  <c r="P418" i="12" s="1"/>
  <c r="D417" i="6"/>
  <c r="D417" i="12" s="1"/>
  <c r="P417" i="12" s="1"/>
  <c r="D416" i="6"/>
  <c r="D416" i="12" s="1"/>
  <c r="P416" i="12" s="1"/>
  <c r="D415" i="6"/>
  <c r="D415" i="12" s="1"/>
  <c r="P415" i="12" s="1"/>
  <c r="D414" i="6"/>
  <c r="D414" i="12" s="1"/>
  <c r="P414" i="12" s="1"/>
  <c r="D413" i="6"/>
  <c r="D413" i="12" s="1"/>
  <c r="P413" i="12" s="1"/>
  <c r="D412" i="6"/>
  <c r="D412" i="12" s="1"/>
  <c r="P412" i="12" s="1"/>
  <c r="D411" i="6"/>
  <c r="D411" i="12" s="1"/>
  <c r="P411" i="12" s="1"/>
  <c r="D410" i="6"/>
  <c r="D410" i="12" s="1"/>
  <c r="P410" i="12" s="1"/>
  <c r="D409" i="6"/>
  <c r="D409" i="12" s="1"/>
  <c r="P409" i="12" s="1"/>
  <c r="D408" i="6"/>
  <c r="D408" i="12" s="1"/>
  <c r="P408" i="12" s="1"/>
  <c r="D407" i="6"/>
  <c r="D407" i="12" s="1"/>
  <c r="P407" i="12" s="1"/>
  <c r="D406" i="6"/>
  <c r="D406" i="12" s="1"/>
  <c r="P406" i="12" s="1"/>
  <c r="D405" i="6"/>
  <c r="D405" i="12" s="1"/>
  <c r="P405" i="12" s="1"/>
  <c r="D404" i="6"/>
  <c r="D404" i="12" s="1"/>
  <c r="P404" i="12" s="1"/>
  <c r="D403" i="6"/>
  <c r="D403" i="12" s="1"/>
  <c r="P403" i="12" s="1"/>
  <c r="D402" i="6"/>
  <c r="D402" i="12" s="1"/>
  <c r="P402" i="12" s="1"/>
  <c r="D401" i="6"/>
  <c r="D401" i="12" s="1"/>
  <c r="P401" i="12" s="1"/>
  <c r="D400" i="6"/>
  <c r="D400" i="12" s="1"/>
  <c r="P400" i="12" s="1"/>
  <c r="D399" i="6"/>
  <c r="D399" i="12" s="1"/>
  <c r="P399" i="12" s="1"/>
  <c r="D398" i="6"/>
  <c r="D398" i="12" s="1"/>
  <c r="P398" i="12" s="1"/>
  <c r="D397" i="6"/>
  <c r="D397" i="12" s="1"/>
  <c r="P397" i="12" s="1"/>
  <c r="D396" i="6"/>
  <c r="D396" i="12" s="1"/>
  <c r="P396" i="12" s="1"/>
  <c r="D395" i="6"/>
  <c r="D395" i="12" s="1"/>
  <c r="P395" i="12" s="1"/>
  <c r="D394" i="6"/>
  <c r="D394" i="12" s="1"/>
  <c r="P394" i="12" s="1"/>
  <c r="D393" i="6"/>
  <c r="D393" i="12" s="1"/>
  <c r="P393" i="12" s="1"/>
  <c r="D392" i="6"/>
  <c r="D392" i="12" s="1"/>
  <c r="P392" i="12" s="1"/>
  <c r="D391" i="6"/>
  <c r="D391" i="12" s="1"/>
  <c r="P391" i="12" s="1"/>
  <c r="D390" i="6"/>
  <c r="D390" i="12" s="1"/>
  <c r="P390" i="12" s="1"/>
  <c r="D389" i="6"/>
  <c r="D389" i="12" s="1"/>
  <c r="P389" i="12" s="1"/>
  <c r="D388" i="6"/>
  <c r="D388" i="12" s="1"/>
  <c r="P388" i="12" s="1"/>
  <c r="D387" i="6"/>
  <c r="D387" i="12" s="1"/>
  <c r="P387" i="12" s="1"/>
  <c r="D386" i="6"/>
  <c r="D386" i="12" s="1"/>
  <c r="P386" i="12" s="1"/>
  <c r="D385" i="6"/>
  <c r="D385" i="12" s="1"/>
  <c r="P385" i="12" s="1"/>
  <c r="D384" i="6"/>
  <c r="D384" i="12" s="1"/>
  <c r="P384" i="12" s="1"/>
  <c r="D383" i="6"/>
  <c r="D383" i="12" s="1"/>
  <c r="P383" i="12" s="1"/>
  <c r="D382" i="6"/>
  <c r="D382" i="12" s="1"/>
  <c r="P382" i="12" s="1"/>
  <c r="D381" i="6"/>
  <c r="D381" i="12" s="1"/>
  <c r="P381" i="12" s="1"/>
  <c r="D380" i="6"/>
  <c r="D380" i="12" s="1"/>
  <c r="P380" i="12" s="1"/>
  <c r="D379" i="6"/>
  <c r="D379" i="12" s="1"/>
  <c r="P379" i="12" s="1"/>
  <c r="D378" i="6"/>
  <c r="D378" i="12" s="1"/>
  <c r="P378" i="12" s="1"/>
  <c r="D377" i="6"/>
  <c r="D377" i="12" s="1"/>
  <c r="P377" i="12" s="1"/>
  <c r="D376" i="6"/>
  <c r="D376" i="12" s="1"/>
  <c r="P376" i="12" s="1"/>
  <c r="D375" i="6"/>
  <c r="D375" i="12" s="1"/>
  <c r="P375" i="12" s="1"/>
  <c r="D374" i="6"/>
  <c r="D374" i="12" s="1"/>
  <c r="P374" i="12" s="1"/>
  <c r="D373" i="6"/>
  <c r="D373" i="12" s="1"/>
  <c r="P373" i="12" s="1"/>
  <c r="D372" i="6"/>
  <c r="D372" i="12" s="1"/>
  <c r="P372" i="12" s="1"/>
  <c r="D371" i="6"/>
  <c r="D371" i="12" s="1"/>
  <c r="P371" i="12" s="1"/>
  <c r="D370" i="6"/>
  <c r="D370" i="12" s="1"/>
  <c r="P370" i="12" s="1"/>
  <c r="D369" i="6"/>
  <c r="D369" i="12" s="1"/>
  <c r="P369" i="12" s="1"/>
  <c r="D368" i="6"/>
  <c r="D368" i="12" s="1"/>
  <c r="P368" i="12" s="1"/>
  <c r="D367" i="6"/>
  <c r="D367" i="12" s="1"/>
  <c r="P367" i="12" s="1"/>
  <c r="D366" i="6"/>
  <c r="D366" i="12" s="1"/>
  <c r="P366" i="12" s="1"/>
  <c r="D365" i="6"/>
  <c r="D365" i="12" s="1"/>
  <c r="P365" i="12" s="1"/>
  <c r="D364" i="6"/>
  <c r="D364" i="12" s="1"/>
  <c r="P364" i="12" s="1"/>
  <c r="D363" i="6"/>
  <c r="D363" i="12" s="1"/>
  <c r="P363" i="12" s="1"/>
  <c r="D362" i="6"/>
  <c r="D362" i="12" s="1"/>
  <c r="P362" i="12" s="1"/>
  <c r="D361" i="6"/>
  <c r="D361" i="12" s="1"/>
  <c r="P361" i="12" s="1"/>
  <c r="D360" i="6"/>
  <c r="D360" i="12" s="1"/>
  <c r="P360" i="12" s="1"/>
  <c r="D359" i="6"/>
  <c r="D359" i="12" s="1"/>
  <c r="P359" i="12" s="1"/>
  <c r="D358" i="6"/>
  <c r="D358" i="12" s="1"/>
  <c r="P358" i="12" s="1"/>
  <c r="D357" i="6"/>
  <c r="D357" i="12" s="1"/>
  <c r="P357" i="12" s="1"/>
  <c r="D356" i="6"/>
  <c r="D356" i="12" s="1"/>
  <c r="P356" i="12" s="1"/>
  <c r="D355" i="6"/>
  <c r="D355" i="12" s="1"/>
  <c r="P355" i="12" s="1"/>
  <c r="D354" i="6"/>
  <c r="D354" i="12" s="1"/>
  <c r="P354" i="12" s="1"/>
  <c r="D353" i="6"/>
  <c r="D353" i="12" s="1"/>
  <c r="P353" i="12" s="1"/>
  <c r="D352" i="6"/>
  <c r="D352" i="12" s="1"/>
  <c r="P352" i="12" s="1"/>
  <c r="D351" i="6"/>
  <c r="D351" i="12" s="1"/>
  <c r="P351" i="12" s="1"/>
  <c r="D350" i="6"/>
  <c r="D350" i="12" s="1"/>
  <c r="P350" i="12" s="1"/>
  <c r="D349" i="6"/>
  <c r="D349" i="12" s="1"/>
  <c r="P349" i="12" s="1"/>
  <c r="D348" i="6"/>
  <c r="D348" i="12" s="1"/>
  <c r="P348" i="12" s="1"/>
  <c r="D347" i="6"/>
  <c r="D347" i="12" s="1"/>
  <c r="P347" i="12" s="1"/>
  <c r="D346" i="6"/>
  <c r="D346" i="12" s="1"/>
  <c r="P346" i="12" s="1"/>
  <c r="D345" i="6"/>
  <c r="D345" i="12" s="1"/>
  <c r="P345" i="12" s="1"/>
  <c r="D344" i="6"/>
  <c r="D344" i="12" s="1"/>
  <c r="P344" i="12" s="1"/>
  <c r="D343" i="6"/>
  <c r="D343" i="12" s="1"/>
  <c r="P343" i="12" s="1"/>
  <c r="D342" i="6"/>
  <c r="D342" i="12" s="1"/>
  <c r="P342" i="12" s="1"/>
  <c r="D341" i="6"/>
  <c r="D341" i="12" s="1"/>
  <c r="P341" i="12" s="1"/>
  <c r="D340" i="6"/>
  <c r="D340" i="12" s="1"/>
  <c r="P340" i="12" s="1"/>
  <c r="D339" i="6"/>
  <c r="D339" i="12" s="1"/>
  <c r="P339" i="12" s="1"/>
  <c r="D338" i="6"/>
  <c r="D338" i="12" s="1"/>
  <c r="P338" i="12" s="1"/>
  <c r="D337" i="6"/>
  <c r="D337" i="12" s="1"/>
  <c r="P337" i="12" s="1"/>
  <c r="D336" i="6"/>
  <c r="D336" i="12" s="1"/>
  <c r="P336" i="12" s="1"/>
  <c r="D335" i="6"/>
  <c r="D335" i="12" s="1"/>
  <c r="P335" i="12" s="1"/>
  <c r="D334" i="6"/>
  <c r="D334" i="12" s="1"/>
  <c r="P334" i="12" s="1"/>
  <c r="D333" i="6"/>
  <c r="D333" i="12" s="1"/>
  <c r="P333" i="12" s="1"/>
  <c r="D332" i="6"/>
  <c r="D332" i="12" s="1"/>
  <c r="P332" i="12" s="1"/>
  <c r="D331" i="6"/>
  <c r="D331" i="12" s="1"/>
  <c r="P331" i="12" s="1"/>
  <c r="D330" i="6"/>
  <c r="D330" i="12" s="1"/>
  <c r="P330" i="12" s="1"/>
  <c r="D329" i="6"/>
  <c r="D329" i="12" s="1"/>
  <c r="P329" i="12" s="1"/>
  <c r="D328" i="6"/>
  <c r="D328" i="12" s="1"/>
  <c r="P328" i="12" s="1"/>
  <c r="D327" i="6"/>
  <c r="D327" i="12" s="1"/>
  <c r="P327" i="12" s="1"/>
  <c r="D326" i="6"/>
  <c r="D326" i="12" s="1"/>
  <c r="P326" i="12" s="1"/>
  <c r="D325" i="6"/>
  <c r="D325" i="12" s="1"/>
  <c r="P325" i="12" s="1"/>
  <c r="D324" i="6"/>
  <c r="D324" i="12" s="1"/>
  <c r="P324" i="12" s="1"/>
  <c r="D323" i="6"/>
  <c r="D323" i="12" s="1"/>
  <c r="P323" i="12" s="1"/>
  <c r="D322" i="6"/>
  <c r="D322" i="12" s="1"/>
  <c r="P322" i="12" s="1"/>
  <c r="D321" i="6"/>
  <c r="D321" i="12" s="1"/>
  <c r="P321" i="12" s="1"/>
  <c r="D320" i="6"/>
  <c r="D320" i="12" s="1"/>
  <c r="P320" i="12" s="1"/>
  <c r="D319" i="6"/>
  <c r="D319" i="12" s="1"/>
  <c r="P319" i="12" s="1"/>
  <c r="D318" i="6"/>
  <c r="D318" i="12" s="1"/>
  <c r="P318" i="12" s="1"/>
  <c r="D317" i="6"/>
  <c r="D317" i="12" s="1"/>
  <c r="P317" i="12" s="1"/>
  <c r="D316" i="6"/>
  <c r="D316" i="12" s="1"/>
  <c r="P316" i="12" s="1"/>
  <c r="D315" i="6"/>
  <c r="D315" i="12" s="1"/>
  <c r="P315" i="12" s="1"/>
  <c r="D314" i="6"/>
  <c r="D314" i="12" s="1"/>
  <c r="P314" i="12" s="1"/>
  <c r="D313" i="6"/>
  <c r="D313" i="12" s="1"/>
  <c r="P313" i="12" s="1"/>
  <c r="D312" i="6"/>
  <c r="D312" i="12" s="1"/>
  <c r="P312" i="12" s="1"/>
  <c r="D311" i="6"/>
  <c r="D311" i="12" s="1"/>
  <c r="P311" i="12" s="1"/>
  <c r="D310" i="6"/>
  <c r="D310" i="12" s="1"/>
  <c r="P310" i="12" s="1"/>
  <c r="D309" i="6"/>
  <c r="D309" i="12" s="1"/>
  <c r="P309" i="12" s="1"/>
  <c r="D308" i="6"/>
  <c r="D308" i="12" s="1"/>
  <c r="P308" i="12" s="1"/>
  <c r="D307" i="6"/>
  <c r="D307" i="12" s="1"/>
  <c r="P307" i="12" s="1"/>
  <c r="D306" i="6"/>
  <c r="D306" i="12" s="1"/>
  <c r="P306" i="12" s="1"/>
  <c r="D305" i="6"/>
  <c r="D305" i="12" s="1"/>
  <c r="P305" i="12" s="1"/>
  <c r="D304" i="6"/>
  <c r="D304" i="12" s="1"/>
  <c r="P304" i="12" s="1"/>
  <c r="D303" i="6"/>
  <c r="D303" i="12" s="1"/>
  <c r="P303" i="12" s="1"/>
  <c r="D302" i="6"/>
  <c r="D302" i="12" s="1"/>
  <c r="P302" i="12" s="1"/>
  <c r="D301" i="6"/>
  <c r="D301" i="12" s="1"/>
  <c r="P301" i="12" s="1"/>
  <c r="D300" i="6"/>
  <c r="D300" i="12" s="1"/>
  <c r="P300" i="12" s="1"/>
  <c r="D299" i="6"/>
  <c r="D299" i="12" s="1"/>
  <c r="P299" i="12" s="1"/>
  <c r="D298" i="6"/>
  <c r="D298" i="12" s="1"/>
  <c r="P298" i="12" s="1"/>
  <c r="D297" i="6"/>
  <c r="D297" i="12" s="1"/>
  <c r="P297" i="12" s="1"/>
  <c r="D296" i="6"/>
  <c r="D296" i="12" s="1"/>
  <c r="P296" i="12" s="1"/>
  <c r="D295" i="6"/>
  <c r="D295" i="12" s="1"/>
  <c r="P295" i="12" s="1"/>
  <c r="D294" i="6"/>
  <c r="D294" i="12" s="1"/>
  <c r="P294" i="12" s="1"/>
  <c r="D293" i="6"/>
  <c r="D293" i="12" s="1"/>
  <c r="P293" i="12" s="1"/>
  <c r="D292" i="6"/>
  <c r="D292" i="12" s="1"/>
  <c r="P292" i="12" s="1"/>
  <c r="D291" i="6"/>
  <c r="D291" i="12" s="1"/>
  <c r="P291" i="12" s="1"/>
  <c r="D290" i="6"/>
  <c r="D290" i="12" s="1"/>
  <c r="P290" i="12" s="1"/>
  <c r="D289" i="6"/>
  <c r="D289" i="12" s="1"/>
  <c r="P289" i="12" s="1"/>
  <c r="D288" i="6"/>
  <c r="D288" i="12" s="1"/>
  <c r="P288" i="12" s="1"/>
  <c r="D287" i="6"/>
  <c r="D287" i="12" s="1"/>
  <c r="P287" i="12" s="1"/>
  <c r="D286" i="6"/>
  <c r="D286" i="12" s="1"/>
  <c r="P286" i="12" s="1"/>
  <c r="D285" i="6"/>
  <c r="D285" i="12" s="1"/>
  <c r="P285" i="12" s="1"/>
  <c r="D284" i="6"/>
  <c r="D284" i="12" s="1"/>
  <c r="P284" i="12" s="1"/>
  <c r="D283" i="6"/>
  <c r="D283" i="12" s="1"/>
  <c r="P283" i="12" s="1"/>
  <c r="D282" i="6"/>
  <c r="D282" i="12" s="1"/>
  <c r="P282" i="12" s="1"/>
  <c r="D281" i="6"/>
  <c r="D281" i="12" s="1"/>
  <c r="P281" i="12" s="1"/>
  <c r="D280" i="6"/>
  <c r="D280" i="12" s="1"/>
  <c r="P280" i="12" s="1"/>
  <c r="D279" i="6"/>
  <c r="D279" i="12" s="1"/>
  <c r="P279" i="12" s="1"/>
  <c r="D278" i="6"/>
  <c r="D278" i="12" s="1"/>
  <c r="P278" i="12" s="1"/>
  <c r="D277" i="6"/>
  <c r="D277" i="12" s="1"/>
  <c r="P277" i="12" s="1"/>
  <c r="D276" i="6"/>
  <c r="D276" i="12" s="1"/>
  <c r="P276" i="12" s="1"/>
  <c r="D275" i="6"/>
  <c r="D275" i="12" s="1"/>
  <c r="P275" i="12" s="1"/>
  <c r="D274" i="6"/>
  <c r="D274" i="12" s="1"/>
  <c r="P274" i="12" s="1"/>
  <c r="D273" i="6"/>
  <c r="D273" i="12" s="1"/>
  <c r="P273" i="12" s="1"/>
  <c r="D272" i="6"/>
  <c r="D272" i="12" s="1"/>
  <c r="P272" i="12" s="1"/>
  <c r="D271" i="6"/>
  <c r="D271" i="12" s="1"/>
  <c r="P271" i="12" s="1"/>
  <c r="D270" i="6"/>
  <c r="D270" i="12" s="1"/>
  <c r="P270" i="12" s="1"/>
  <c r="D269" i="6"/>
  <c r="D269" i="12" s="1"/>
  <c r="P269" i="12" s="1"/>
  <c r="D268" i="6"/>
  <c r="D268" i="12" s="1"/>
  <c r="P268" i="12" s="1"/>
  <c r="D267" i="6"/>
  <c r="D267" i="12" s="1"/>
  <c r="P267" i="12" s="1"/>
  <c r="D266" i="6"/>
  <c r="D266" i="12" s="1"/>
  <c r="P266" i="12" s="1"/>
  <c r="D265" i="6"/>
  <c r="D265" i="12" s="1"/>
  <c r="P265" i="12" s="1"/>
  <c r="D264" i="6"/>
  <c r="D264" i="12" s="1"/>
  <c r="P264" i="12" s="1"/>
  <c r="D263" i="6"/>
  <c r="D263" i="12" s="1"/>
  <c r="P263" i="12" s="1"/>
  <c r="D262" i="6"/>
  <c r="D262" i="12" s="1"/>
  <c r="P262" i="12" s="1"/>
  <c r="D261" i="6"/>
  <c r="D261" i="12" s="1"/>
  <c r="P261" i="12" s="1"/>
  <c r="D260" i="6"/>
  <c r="D260" i="12" s="1"/>
  <c r="P260" i="12" s="1"/>
  <c r="D259" i="6"/>
  <c r="D259" i="12" s="1"/>
  <c r="P259" i="12" s="1"/>
  <c r="D258" i="6"/>
  <c r="D258" i="12" s="1"/>
  <c r="P258" i="12" s="1"/>
  <c r="D257" i="6"/>
  <c r="D257" i="12" s="1"/>
  <c r="P257" i="12" s="1"/>
  <c r="D256" i="6"/>
  <c r="D256" i="12" s="1"/>
  <c r="P256" i="12" s="1"/>
  <c r="D255" i="6"/>
  <c r="D255" i="12" s="1"/>
  <c r="P255" i="12" s="1"/>
  <c r="D254" i="6"/>
  <c r="D254" i="12" s="1"/>
  <c r="P254" i="12" s="1"/>
  <c r="D253" i="6"/>
  <c r="D253" i="12" s="1"/>
  <c r="P253" i="12" s="1"/>
  <c r="D252" i="6"/>
  <c r="D252" i="12" s="1"/>
  <c r="P252" i="12" s="1"/>
  <c r="D251" i="6"/>
  <c r="D251" i="12" s="1"/>
  <c r="P251" i="12" s="1"/>
  <c r="D250" i="6"/>
  <c r="D250" i="12" s="1"/>
  <c r="P250" i="12" s="1"/>
  <c r="D249" i="6"/>
  <c r="D249" i="12" s="1"/>
  <c r="P249" i="12" s="1"/>
  <c r="D248" i="6"/>
  <c r="D248" i="12" s="1"/>
  <c r="P248" i="12" s="1"/>
  <c r="D247" i="6"/>
  <c r="D247" i="12" s="1"/>
  <c r="P247" i="12" s="1"/>
  <c r="D246" i="6"/>
  <c r="D246" i="12" s="1"/>
  <c r="P246" i="12" s="1"/>
  <c r="D245" i="6"/>
  <c r="D245" i="12" s="1"/>
  <c r="P245" i="12" s="1"/>
  <c r="D244" i="6"/>
  <c r="D244" i="12" s="1"/>
  <c r="P244" i="12" s="1"/>
  <c r="D243" i="6"/>
  <c r="D243" i="12" s="1"/>
  <c r="P243" i="12" s="1"/>
  <c r="D242" i="6"/>
  <c r="D242" i="12" s="1"/>
  <c r="P242" i="12" s="1"/>
  <c r="D241" i="6"/>
  <c r="D241" i="12" s="1"/>
  <c r="P241" i="12" s="1"/>
  <c r="D240" i="6"/>
  <c r="D240" i="12" s="1"/>
  <c r="P240" i="12" s="1"/>
  <c r="D239" i="6"/>
  <c r="D239" i="12" s="1"/>
  <c r="P239" i="12" s="1"/>
  <c r="D238" i="6"/>
  <c r="D238" i="12" s="1"/>
  <c r="P238" i="12" s="1"/>
  <c r="D237" i="6"/>
  <c r="D237" i="12" s="1"/>
  <c r="P237" i="12" s="1"/>
  <c r="D236" i="6"/>
  <c r="D236" i="12" s="1"/>
  <c r="P236" i="12" s="1"/>
  <c r="D235" i="6"/>
  <c r="D235" i="12" s="1"/>
  <c r="P235" i="12" s="1"/>
  <c r="D234" i="6"/>
  <c r="D234" i="12" s="1"/>
  <c r="P234" i="12" s="1"/>
  <c r="D233" i="6"/>
  <c r="D233" i="12" s="1"/>
  <c r="P233" i="12" s="1"/>
  <c r="D232" i="6"/>
  <c r="D232" i="12" s="1"/>
  <c r="P232" i="12" s="1"/>
  <c r="D231" i="6"/>
  <c r="D231" i="12" s="1"/>
  <c r="P231" i="12" s="1"/>
  <c r="D230" i="6"/>
  <c r="D230" i="12" s="1"/>
  <c r="P230" i="12" s="1"/>
  <c r="D229" i="6"/>
  <c r="D229" i="12" s="1"/>
  <c r="P229" i="12" s="1"/>
  <c r="D228" i="6"/>
  <c r="D228" i="12" s="1"/>
  <c r="P228" i="12" s="1"/>
  <c r="D227" i="6"/>
  <c r="D227" i="12" s="1"/>
  <c r="P227" i="12" s="1"/>
  <c r="D226" i="6"/>
  <c r="D226" i="12" s="1"/>
  <c r="P226" i="12" s="1"/>
  <c r="D225" i="6"/>
  <c r="D225" i="12" s="1"/>
  <c r="P225" i="12" s="1"/>
  <c r="D224" i="6"/>
  <c r="D224" i="12" s="1"/>
  <c r="P224" i="12" s="1"/>
  <c r="D223" i="6"/>
  <c r="D223" i="12" s="1"/>
  <c r="P223" i="12" s="1"/>
  <c r="D222" i="6"/>
  <c r="D222" i="12" s="1"/>
  <c r="P222" i="12" s="1"/>
  <c r="D221" i="6"/>
  <c r="D221" i="12" s="1"/>
  <c r="P221" i="12" s="1"/>
  <c r="D220" i="6"/>
  <c r="D220" i="12" s="1"/>
  <c r="P220" i="12" s="1"/>
  <c r="D219" i="6"/>
  <c r="D219" i="12" s="1"/>
  <c r="P219" i="12" s="1"/>
  <c r="D218" i="6"/>
  <c r="D218" i="12" s="1"/>
  <c r="P218" i="12" s="1"/>
  <c r="D217" i="6"/>
  <c r="D217" i="12" s="1"/>
  <c r="P217" i="12" s="1"/>
  <c r="D216" i="6"/>
  <c r="D216" i="12" s="1"/>
  <c r="P216" i="12" s="1"/>
  <c r="D215" i="6"/>
  <c r="D215" i="12" s="1"/>
  <c r="P215" i="12" s="1"/>
  <c r="D214" i="6"/>
  <c r="D214" i="12" s="1"/>
  <c r="P214" i="12" s="1"/>
  <c r="D213" i="6"/>
  <c r="D213" i="12" s="1"/>
  <c r="P213" i="12" s="1"/>
  <c r="D212" i="6"/>
  <c r="D212" i="12" s="1"/>
  <c r="P212" i="12" s="1"/>
  <c r="D211" i="6"/>
  <c r="D211" i="12" s="1"/>
  <c r="P211" i="12" s="1"/>
  <c r="D210" i="6"/>
  <c r="D210" i="12" s="1"/>
  <c r="P210" i="12" s="1"/>
  <c r="D209" i="6"/>
  <c r="D209" i="12" s="1"/>
  <c r="P209" i="12" s="1"/>
  <c r="D208" i="6"/>
  <c r="D208" i="12" s="1"/>
  <c r="P208" i="12" s="1"/>
  <c r="D207" i="6"/>
  <c r="D207" i="12" s="1"/>
  <c r="P207" i="12" s="1"/>
  <c r="D206" i="6"/>
  <c r="D206" i="12" s="1"/>
  <c r="P206" i="12" s="1"/>
  <c r="D205" i="6"/>
  <c r="D205" i="12" s="1"/>
  <c r="P205" i="12" s="1"/>
  <c r="D204" i="6"/>
  <c r="D204" i="12" s="1"/>
  <c r="P204" i="12" s="1"/>
  <c r="D203" i="6"/>
  <c r="D203" i="12" s="1"/>
  <c r="P203" i="12" s="1"/>
  <c r="D202" i="6"/>
  <c r="D202" i="12" s="1"/>
  <c r="P202" i="12" s="1"/>
  <c r="D201" i="6"/>
  <c r="D201" i="12" s="1"/>
  <c r="P201" i="12" s="1"/>
  <c r="D200" i="6"/>
  <c r="D200" i="12" s="1"/>
  <c r="P200" i="12" s="1"/>
  <c r="D199" i="6"/>
  <c r="D199" i="12" s="1"/>
  <c r="P199" i="12" s="1"/>
  <c r="D198" i="6"/>
  <c r="D198" i="12" s="1"/>
  <c r="P198" i="12" s="1"/>
  <c r="D197" i="6"/>
  <c r="D197" i="12" s="1"/>
  <c r="P197" i="12" s="1"/>
  <c r="D196" i="6"/>
  <c r="D196" i="12" s="1"/>
  <c r="P196" i="12" s="1"/>
  <c r="D195" i="6"/>
  <c r="D195" i="12" s="1"/>
  <c r="P195" i="12" s="1"/>
  <c r="D194" i="6"/>
  <c r="D194" i="12" s="1"/>
  <c r="P194" i="12" s="1"/>
  <c r="D193" i="6"/>
  <c r="D193" i="12" s="1"/>
  <c r="P193" i="12" s="1"/>
  <c r="D192" i="6"/>
  <c r="D192" i="12" s="1"/>
  <c r="P192" i="12" s="1"/>
  <c r="D191" i="6"/>
  <c r="D191" i="12" s="1"/>
  <c r="P191" i="12" s="1"/>
  <c r="D190" i="6"/>
  <c r="D190" i="12" s="1"/>
  <c r="P190" i="12" s="1"/>
  <c r="D189" i="6"/>
  <c r="D189" i="12" s="1"/>
  <c r="P189" i="12" s="1"/>
  <c r="D188" i="6"/>
  <c r="D188" i="12" s="1"/>
  <c r="P188" i="12" s="1"/>
  <c r="D187" i="6"/>
  <c r="D187" i="12" s="1"/>
  <c r="P187" i="12" s="1"/>
  <c r="D186" i="6"/>
  <c r="D186" i="12" s="1"/>
  <c r="P186" i="12" s="1"/>
  <c r="D185" i="6"/>
  <c r="D185" i="12" s="1"/>
  <c r="P185" i="12" s="1"/>
  <c r="D184" i="6"/>
  <c r="D184" i="12" s="1"/>
  <c r="P184" i="12" s="1"/>
  <c r="D183" i="6"/>
  <c r="D183" i="12" s="1"/>
  <c r="P183" i="12" s="1"/>
  <c r="D182" i="6"/>
  <c r="D182" i="12" s="1"/>
  <c r="P182" i="12" s="1"/>
  <c r="D181" i="6"/>
  <c r="D181" i="12" s="1"/>
  <c r="P181" i="12" s="1"/>
  <c r="D180" i="6"/>
  <c r="D180" i="12" s="1"/>
  <c r="P180" i="12" s="1"/>
  <c r="D179" i="6"/>
  <c r="D179" i="12" s="1"/>
  <c r="P179" i="12" s="1"/>
  <c r="D178" i="6"/>
  <c r="D178" i="12" s="1"/>
  <c r="P178" i="12" s="1"/>
  <c r="D177" i="6"/>
  <c r="D177" i="12" s="1"/>
  <c r="P177" i="12" s="1"/>
  <c r="D176" i="6"/>
  <c r="D176" i="12" s="1"/>
  <c r="P176" i="12" s="1"/>
  <c r="D175" i="6"/>
  <c r="D175" i="12" s="1"/>
  <c r="P175" i="12" s="1"/>
  <c r="D174" i="6"/>
  <c r="D174" i="12" s="1"/>
  <c r="P174" i="12" s="1"/>
  <c r="D173" i="6"/>
  <c r="D173" i="12" s="1"/>
  <c r="P173" i="12" s="1"/>
  <c r="D172" i="6"/>
  <c r="D172" i="12" s="1"/>
  <c r="P172" i="12" s="1"/>
  <c r="D171" i="6"/>
  <c r="D171" i="12" s="1"/>
  <c r="P171" i="12" s="1"/>
  <c r="D170" i="6"/>
  <c r="D170" i="12" s="1"/>
  <c r="P170" i="12" s="1"/>
  <c r="D169" i="6"/>
  <c r="D169" i="12" s="1"/>
  <c r="P169" i="12" s="1"/>
  <c r="D168" i="6"/>
  <c r="D168" i="12" s="1"/>
  <c r="P168" i="12" s="1"/>
  <c r="D167" i="6"/>
  <c r="D167" i="12" s="1"/>
  <c r="P167" i="12" s="1"/>
  <c r="D166" i="6"/>
  <c r="D166" i="12" s="1"/>
  <c r="P166" i="12" s="1"/>
  <c r="D165" i="6"/>
  <c r="D165" i="12" s="1"/>
  <c r="P165" i="12" s="1"/>
  <c r="D164" i="6"/>
  <c r="D164" i="12" s="1"/>
  <c r="P164" i="12" s="1"/>
  <c r="D163" i="6"/>
  <c r="D163" i="12" s="1"/>
  <c r="P163" i="12" s="1"/>
  <c r="D162" i="6"/>
  <c r="D162" i="12" s="1"/>
  <c r="P162" i="12" s="1"/>
  <c r="D161" i="6"/>
  <c r="D161" i="12" s="1"/>
  <c r="P161" i="12" s="1"/>
  <c r="D160" i="6"/>
  <c r="D160" i="12" s="1"/>
  <c r="P160" i="12" s="1"/>
  <c r="D159" i="6"/>
  <c r="D159" i="12" s="1"/>
  <c r="P159" i="12" s="1"/>
  <c r="D158" i="6"/>
  <c r="D158" i="12" s="1"/>
  <c r="P158" i="12" s="1"/>
  <c r="D157" i="6"/>
  <c r="D157" i="12" s="1"/>
  <c r="P157" i="12" s="1"/>
  <c r="D156" i="6"/>
  <c r="D156" i="12" s="1"/>
  <c r="P156" i="12" s="1"/>
  <c r="D155" i="6"/>
  <c r="D155" i="12" s="1"/>
  <c r="P155" i="12" s="1"/>
  <c r="D154" i="6"/>
  <c r="D154" i="12" s="1"/>
  <c r="P154" i="12" s="1"/>
  <c r="D153" i="6"/>
  <c r="D153" i="12" s="1"/>
  <c r="P153" i="12" s="1"/>
  <c r="D152" i="6"/>
  <c r="D152" i="12" s="1"/>
  <c r="P152" i="12" s="1"/>
  <c r="D151" i="6"/>
  <c r="D151" i="12" s="1"/>
  <c r="P151" i="12" s="1"/>
  <c r="D150" i="6"/>
  <c r="D150" i="12" s="1"/>
  <c r="P150" i="12" s="1"/>
  <c r="D149" i="6"/>
  <c r="D149" i="12" s="1"/>
  <c r="P149" i="12" s="1"/>
  <c r="D148" i="6"/>
  <c r="D148" i="12" s="1"/>
  <c r="P148" i="12" s="1"/>
  <c r="D147" i="6"/>
  <c r="D147" i="12" s="1"/>
  <c r="P147" i="12" s="1"/>
  <c r="D146" i="6"/>
  <c r="D146" i="12" s="1"/>
  <c r="P146" i="12" s="1"/>
  <c r="D145" i="6"/>
  <c r="D145" i="12" s="1"/>
  <c r="P145" i="12" s="1"/>
  <c r="D144" i="6"/>
  <c r="D144" i="12" s="1"/>
  <c r="P144" i="12" s="1"/>
  <c r="D143" i="6"/>
  <c r="D143" i="12" s="1"/>
  <c r="P143" i="12" s="1"/>
  <c r="D142" i="6"/>
  <c r="D142" i="12" s="1"/>
  <c r="P142" i="12" s="1"/>
  <c r="D141" i="6"/>
  <c r="D141" i="12" s="1"/>
  <c r="P141" i="12" s="1"/>
  <c r="D140" i="6"/>
  <c r="D140" i="12" s="1"/>
  <c r="P140" i="12" s="1"/>
  <c r="D139" i="6"/>
  <c r="D139" i="12" s="1"/>
  <c r="P139" i="12" s="1"/>
  <c r="D138" i="6"/>
  <c r="D138" i="12" s="1"/>
  <c r="P138" i="12" s="1"/>
  <c r="D137" i="6"/>
  <c r="D137" i="12" s="1"/>
  <c r="P137" i="12" s="1"/>
  <c r="D136" i="6"/>
  <c r="D136" i="12" s="1"/>
  <c r="P136" i="12" s="1"/>
  <c r="D135" i="6"/>
  <c r="D135" i="12" s="1"/>
  <c r="P135" i="12" s="1"/>
  <c r="D134" i="6"/>
  <c r="D134" i="12" s="1"/>
  <c r="P134" i="12" s="1"/>
  <c r="D133" i="6"/>
  <c r="D133" i="12" s="1"/>
  <c r="P133" i="12" s="1"/>
  <c r="D132" i="6"/>
  <c r="D132" i="12" s="1"/>
  <c r="P132" i="12" s="1"/>
  <c r="D131" i="6"/>
  <c r="D131" i="12" s="1"/>
  <c r="P131" i="12" s="1"/>
  <c r="D130" i="6"/>
  <c r="D130" i="12" s="1"/>
  <c r="P130" i="12" s="1"/>
  <c r="D129" i="6"/>
  <c r="D129" i="12" s="1"/>
  <c r="P129" i="12" s="1"/>
  <c r="D128" i="6"/>
  <c r="D128" i="12" s="1"/>
  <c r="P128" i="12" s="1"/>
  <c r="D127" i="6"/>
  <c r="D127" i="12" s="1"/>
  <c r="P127" i="12" s="1"/>
  <c r="D126" i="6"/>
  <c r="D126" i="12" s="1"/>
  <c r="P126" i="12" s="1"/>
  <c r="D125" i="6"/>
  <c r="D125" i="12" s="1"/>
  <c r="P125" i="12" s="1"/>
  <c r="D124" i="6"/>
  <c r="D124" i="12" s="1"/>
  <c r="P124" i="12" s="1"/>
  <c r="D123" i="6"/>
  <c r="D123" i="12" s="1"/>
  <c r="P123" i="12" s="1"/>
  <c r="D122" i="6"/>
  <c r="D122" i="12" s="1"/>
  <c r="P122" i="12" s="1"/>
  <c r="D121" i="6"/>
  <c r="D121" i="12" s="1"/>
  <c r="P121" i="12" s="1"/>
  <c r="D120" i="6"/>
  <c r="D120" i="12" s="1"/>
  <c r="P120" i="12" s="1"/>
  <c r="D119" i="6"/>
  <c r="D119" i="12" s="1"/>
  <c r="P119" i="12" s="1"/>
  <c r="D118" i="6"/>
  <c r="D118" i="12" s="1"/>
  <c r="P118" i="12" s="1"/>
  <c r="D117" i="6"/>
  <c r="D117" i="12" s="1"/>
  <c r="P117" i="12" s="1"/>
  <c r="D116" i="6"/>
  <c r="D116" i="12" s="1"/>
  <c r="P116" i="12" s="1"/>
  <c r="D115" i="6"/>
  <c r="D115" i="12" s="1"/>
  <c r="P115" i="12" s="1"/>
  <c r="D114" i="6"/>
  <c r="D114" i="12" s="1"/>
  <c r="P114" i="12" s="1"/>
  <c r="D113" i="6"/>
  <c r="D113" i="12" s="1"/>
  <c r="P113" i="12" s="1"/>
  <c r="D112" i="6"/>
  <c r="D112" i="12" s="1"/>
  <c r="P112" i="12" s="1"/>
  <c r="D111" i="6"/>
  <c r="D111" i="12" s="1"/>
  <c r="P111" i="12" s="1"/>
  <c r="D110" i="6"/>
  <c r="D110" i="12" s="1"/>
  <c r="P110" i="12" s="1"/>
  <c r="D109" i="6"/>
  <c r="D109" i="12" s="1"/>
  <c r="P109" i="12" s="1"/>
  <c r="D108" i="6"/>
  <c r="D108" i="12" s="1"/>
  <c r="P108" i="12" s="1"/>
  <c r="D107" i="6"/>
  <c r="D107" i="12" s="1"/>
  <c r="P107" i="12" s="1"/>
  <c r="D106" i="6"/>
  <c r="D106" i="12" s="1"/>
  <c r="P106" i="12" s="1"/>
  <c r="D105" i="6"/>
  <c r="D105" i="12" s="1"/>
  <c r="P105" i="12" s="1"/>
  <c r="D104" i="6"/>
  <c r="D104" i="12" s="1"/>
  <c r="P104" i="12" s="1"/>
  <c r="D103" i="6"/>
  <c r="D103" i="12" s="1"/>
  <c r="P103" i="12" s="1"/>
  <c r="D102" i="6"/>
  <c r="D102" i="12" s="1"/>
  <c r="P102" i="12" s="1"/>
  <c r="D101" i="6"/>
  <c r="D101" i="12" s="1"/>
  <c r="P101" i="12" s="1"/>
  <c r="D100" i="6"/>
  <c r="D100" i="12" s="1"/>
  <c r="P100" i="12" s="1"/>
  <c r="D99" i="6"/>
  <c r="D99" i="12" s="1"/>
  <c r="P99" i="12" s="1"/>
  <c r="D98" i="6"/>
  <c r="D98" i="12" s="1"/>
  <c r="P98" i="12" s="1"/>
  <c r="D97" i="6"/>
  <c r="D97" i="12" s="1"/>
  <c r="P97" i="12" s="1"/>
  <c r="D96" i="6"/>
  <c r="D96" i="12" s="1"/>
  <c r="P96" i="12" s="1"/>
  <c r="D95" i="6"/>
  <c r="D95" i="12" s="1"/>
  <c r="P95" i="12" s="1"/>
  <c r="D94" i="6"/>
  <c r="D94" i="12" s="1"/>
  <c r="P94" i="12" s="1"/>
  <c r="D93" i="6"/>
  <c r="D93" i="12" s="1"/>
  <c r="P93" i="12" s="1"/>
  <c r="D92" i="6"/>
  <c r="D92" i="12" s="1"/>
  <c r="P92" i="12" s="1"/>
  <c r="D91" i="6"/>
  <c r="D91" i="12" s="1"/>
  <c r="P91" i="12" s="1"/>
  <c r="D90" i="6"/>
  <c r="D90" i="12" s="1"/>
  <c r="P90" i="12" s="1"/>
  <c r="D89" i="6"/>
  <c r="D89" i="12" s="1"/>
  <c r="P89" i="12" s="1"/>
  <c r="D88" i="6"/>
  <c r="D88" i="12" s="1"/>
  <c r="P88" i="12" s="1"/>
  <c r="D87" i="6"/>
  <c r="D87" i="12" s="1"/>
  <c r="P87" i="12" s="1"/>
  <c r="D86" i="6"/>
  <c r="D86" i="12" s="1"/>
  <c r="P86" i="12" s="1"/>
  <c r="D85" i="6"/>
  <c r="D85" i="12" s="1"/>
  <c r="P85" i="12" s="1"/>
  <c r="D84" i="6"/>
  <c r="D84" i="12" s="1"/>
  <c r="P84" i="12" s="1"/>
  <c r="D83" i="6"/>
  <c r="D83" i="12" s="1"/>
  <c r="P83" i="12" s="1"/>
  <c r="D82" i="6"/>
  <c r="D82" i="12" s="1"/>
  <c r="P82" i="12" s="1"/>
  <c r="D81" i="6"/>
  <c r="D81" i="12" s="1"/>
  <c r="P81" i="12" s="1"/>
  <c r="D80" i="6"/>
  <c r="D80" i="12" s="1"/>
  <c r="P80" i="12" s="1"/>
  <c r="D79" i="6"/>
  <c r="D79" i="12" s="1"/>
  <c r="P79" i="12" s="1"/>
  <c r="D78" i="6"/>
  <c r="D78" i="12" s="1"/>
  <c r="P78" i="12" s="1"/>
  <c r="D77" i="6"/>
  <c r="D77" i="12" s="1"/>
  <c r="P77" i="12" s="1"/>
  <c r="D76" i="6"/>
  <c r="D76" i="12" s="1"/>
  <c r="P76" i="12" s="1"/>
  <c r="D75" i="6"/>
  <c r="D75" i="12" s="1"/>
  <c r="P75" i="12" s="1"/>
  <c r="D74" i="6"/>
  <c r="D74" i="12" s="1"/>
  <c r="P74" i="12" s="1"/>
  <c r="D73" i="6"/>
  <c r="D73" i="12" s="1"/>
  <c r="P73" i="12" s="1"/>
  <c r="D72" i="6"/>
  <c r="D72" i="12" s="1"/>
  <c r="P72" i="12" s="1"/>
  <c r="D71" i="6"/>
  <c r="D71" i="12" s="1"/>
  <c r="P71" i="12" s="1"/>
  <c r="D70" i="6"/>
  <c r="D70" i="12" s="1"/>
  <c r="P70" i="12" s="1"/>
  <c r="D69" i="6"/>
  <c r="D69" i="12" s="1"/>
  <c r="P69" i="12" s="1"/>
  <c r="D68" i="6"/>
  <c r="D68" i="12" s="1"/>
  <c r="P68" i="12" s="1"/>
  <c r="D67" i="6"/>
  <c r="D67" i="12" s="1"/>
  <c r="P67" i="12" s="1"/>
  <c r="D66" i="6"/>
  <c r="D66" i="12" s="1"/>
  <c r="P66" i="12" s="1"/>
  <c r="D65" i="6"/>
  <c r="D65" i="12" s="1"/>
  <c r="P65" i="12" s="1"/>
  <c r="D64" i="6"/>
  <c r="D64" i="12" s="1"/>
  <c r="P64" i="12" s="1"/>
  <c r="D63" i="6"/>
  <c r="D63" i="12" s="1"/>
  <c r="P63" i="12" s="1"/>
  <c r="D62" i="6"/>
  <c r="D62" i="12" s="1"/>
  <c r="P62" i="12" s="1"/>
  <c r="D61" i="6"/>
  <c r="D61" i="12" s="1"/>
  <c r="P61" i="12" s="1"/>
  <c r="D60" i="6"/>
  <c r="D60" i="12" s="1"/>
  <c r="P60" i="12" s="1"/>
  <c r="D59" i="6"/>
  <c r="D59" i="12" s="1"/>
  <c r="P59" i="12" s="1"/>
  <c r="D58" i="6"/>
  <c r="D58" i="12" s="1"/>
  <c r="P58" i="12" s="1"/>
  <c r="D57" i="6"/>
  <c r="D57" i="12" s="1"/>
  <c r="P57" i="12" s="1"/>
  <c r="D56" i="6"/>
  <c r="D56" i="12" s="1"/>
  <c r="P56" i="12" s="1"/>
  <c r="D55" i="6"/>
  <c r="D55" i="12" s="1"/>
  <c r="P55" i="12" s="1"/>
  <c r="D54" i="6"/>
  <c r="D54" i="12" s="1"/>
  <c r="P54" i="12" s="1"/>
  <c r="D53" i="6"/>
  <c r="D53" i="12" s="1"/>
  <c r="P53" i="12" s="1"/>
  <c r="D52" i="6"/>
  <c r="D52" i="12" s="1"/>
  <c r="P52" i="12" s="1"/>
  <c r="D51" i="6"/>
  <c r="D51" i="12" s="1"/>
  <c r="P51" i="12" s="1"/>
  <c r="D50" i="6"/>
  <c r="D50" i="12" s="1"/>
  <c r="P50" i="12" s="1"/>
  <c r="D49" i="6"/>
  <c r="D49" i="12" s="1"/>
  <c r="P49" i="12" s="1"/>
  <c r="D48" i="6"/>
  <c r="D48" i="12" s="1"/>
  <c r="P48" i="12" s="1"/>
  <c r="D47" i="6"/>
  <c r="D47" i="12" s="1"/>
  <c r="P47" i="12" s="1"/>
  <c r="D46" i="6"/>
  <c r="D46" i="12" s="1"/>
  <c r="P46" i="12" s="1"/>
  <c r="D45" i="6"/>
  <c r="D45" i="12" s="1"/>
  <c r="P45" i="12" s="1"/>
  <c r="D44" i="6"/>
  <c r="D44" i="12" s="1"/>
  <c r="P44" i="12" s="1"/>
  <c r="D43" i="6"/>
  <c r="D43" i="12" s="1"/>
  <c r="P43" i="12" s="1"/>
  <c r="D42" i="6"/>
  <c r="D42" i="12" s="1"/>
  <c r="P42" i="12" s="1"/>
  <c r="D41" i="6"/>
  <c r="D41" i="12" s="1"/>
  <c r="P41" i="12" s="1"/>
  <c r="D40" i="6"/>
  <c r="D40" i="12" s="1"/>
  <c r="P40" i="12" s="1"/>
  <c r="D39" i="6"/>
  <c r="D39" i="12" s="1"/>
  <c r="P39" i="12" s="1"/>
  <c r="D38" i="6"/>
  <c r="D38" i="12" s="1"/>
  <c r="P38" i="12" s="1"/>
  <c r="D37" i="6"/>
  <c r="D37" i="12" s="1"/>
  <c r="P37" i="12" s="1"/>
  <c r="D36" i="6"/>
  <c r="D36" i="12" s="1"/>
  <c r="P36" i="12" s="1"/>
  <c r="D35" i="6"/>
  <c r="D35" i="12" s="1"/>
  <c r="P35" i="12" s="1"/>
  <c r="D34" i="6"/>
  <c r="D34" i="12" s="1"/>
  <c r="P34" i="12" s="1"/>
  <c r="D33" i="6"/>
  <c r="D33" i="12" s="1"/>
  <c r="P33" i="12" s="1"/>
  <c r="D32" i="6"/>
  <c r="D32" i="12" s="1"/>
  <c r="P32" i="12" s="1"/>
  <c r="D31" i="6"/>
  <c r="D31" i="12" s="1"/>
  <c r="P31" i="12" s="1"/>
  <c r="D30" i="6"/>
  <c r="D30" i="12" s="1"/>
  <c r="P30" i="12" s="1"/>
  <c r="D29" i="6"/>
  <c r="D29" i="12" s="1"/>
  <c r="P29" i="12" s="1"/>
  <c r="D28" i="6"/>
  <c r="D28" i="12" s="1"/>
  <c r="P28" i="12" s="1"/>
  <c r="D27" i="6"/>
  <c r="D27" i="12" s="1"/>
  <c r="P27" i="12" s="1"/>
  <c r="D26" i="6"/>
  <c r="D26" i="12" s="1"/>
  <c r="P26" i="12" s="1"/>
  <c r="D25" i="6"/>
  <c r="D25" i="12" s="1"/>
  <c r="P25" i="12" s="1"/>
  <c r="D24" i="6"/>
  <c r="D24" i="12" s="1"/>
  <c r="P24" i="12" s="1"/>
  <c r="D23" i="6"/>
  <c r="D23" i="12" s="1"/>
  <c r="P23" i="12" s="1"/>
  <c r="D22" i="6"/>
  <c r="D22" i="12" s="1"/>
  <c r="P22" i="12" s="1"/>
  <c r="D21" i="6"/>
  <c r="D21" i="12" s="1"/>
  <c r="P21" i="12" s="1"/>
  <c r="D20" i="6"/>
  <c r="D20" i="12" s="1"/>
  <c r="P20" i="12" s="1"/>
  <c r="D19" i="6"/>
  <c r="D19" i="12" s="1"/>
  <c r="P19" i="12" s="1"/>
  <c r="D18" i="6"/>
  <c r="D18" i="12" s="1"/>
  <c r="P18" i="12" s="1"/>
  <c r="D17" i="6"/>
  <c r="D17" i="12" s="1"/>
  <c r="P17" i="12" s="1"/>
  <c r="D15" i="6"/>
  <c r="D15" i="12" s="1"/>
  <c r="P15" i="12" s="1"/>
  <c r="D14" i="6"/>
  <c r="D14" i="12" s="1"/>
  <c r="P14" i="12" s="1"/>
  <c r="D13" i="6"/>
  <c r="D13" i="12" s="1"/>
  <c r="P13" i="12" s="1"/>
  <c r="D12" i="6"/>
  <c r="D12" i="12" s="1"/>
  <c r="P12" i="12" s="1"/>
  <c r="D11" i="6"/>
  <c r="D11" i="12" s="1"/>
  <c r="P11" i="12" s="1"/>
  <c r="D10" i="6"/>
  <c r="D10" i="12" s="1"/>
  <c r="P10" i="12" s="1"/>
  <c r="D9" i="6"/>
  <c r="D9" i="12" s="1"/>
  <c r="P9" i="12" s="1"/>
  <c r="D8" i="6"/>
  <c r="D8" i="12" s="1"/>
  <c r="P8" i="12" s="1"/>
  <c r="D7" i="6"/>
  <c r="D7" i="12" s="1"/>
  <c r="P7" i="12" s="1"/>
  <c r="D6" i="6"/>
  <c r="D6" i="12" s="1"/>
  <c r="P6" i="12" s="1"/>
  <c r="D5" i="6"/>
  <c r="D5" i="12" s="1"/>
  <c r="P5" i="12" s="1"/>
  <c r="D4" i="6"/>
  <c r="D4" i="12" s="1"/>
  <c r="P4" i="12" s="1"/>
  <c r="D3" i="6"/>
  <c r="D3" i="12" s="1"/>
  <c r="P3" i="12" s="1"/>
  <c r="D3627" i="12"/>
  <c r="P3627" i="12" s="1"/>
  <c r="D3432" i="12"/>
  <c r="P3432" i="12" s="1"/>
  <c r="D3621" i="12"/>
  <c r="P3621" i="12" s="1"/>
  <c r="D3180" i="12"/>
  <c r="P3180" i="12" s="1"/>
  <c r="D3438" i="12"/>
  <c r="P3438" i="12" s="1"/>
  <c r="D3088" i="12"/>
  <c r="P3088" i="12" s="1"/>
  <c r="D3174" i="12"/>
  <c r="P3174" i="12" s="1"/>
  <c r="D3094" i="12"/>
  <c r="P3094" i="12" s="1"/>
  <c r="D3137" i="12"/>
  <c r="P3137" i="12" s="1"/>
  <c r="D3054" i="12"/>
  <c r="P3054" i="12" s="1"/>
  <c r="D3048" i="12"/>
  <c r="P3048" i="12" s="1"/>
  <c r="D2956" i="12"/>
  <c r="P2956" i="12" s="1"/>
  <c r="D3005" i="12"/>
  <c r="P3005" i="12" s="1"/>
  <c r="D2950" i="12"/>
  <c r="P2950" i="12" s="1"/>
  <c r="D2999" i="12"/>
  <c r="P2999" i="12" s="1"/>
  <c r="D2907" i="12"/>
  <c r="P2907" i="12" s="1"/>
  <c r="D2901" i="12"/>
  <c r="P2901" i="12" s="1"/>
  <c r="D4887" i="12"/>
  <c r="P4887" i="12" s="1"/>
  <c r="D4157" i="12"/>
  <c r="P4157" i="12" s="1"/>
  <c r="D4881" i="12"/>
  <c r="P4881" i="12" s="1"/>
  <c r="D4151" i="12"/>
  <c r="P4151" i="12" s="1"/>
  <c r="H3630" i="12"/>
  <c r="I3630" i="12"/>
  <c r="A3630" i="12"/>
  <c r="J3630" i="12"/>
  <c r="B3630" i="12"/>
  <c r="K3630" i="12"/>
  <c r="D3630" i="12"/>
  <c r="P3630" i="12" s="1"/>
  <c r="L3630" i="12"/>
  <c r="E3630" i="12"/>
  <c r="M3630" i="12"/>
  <c r="F3630" i="12"/>
  <c r="C3630" i="12"/>
  <c r="G3630" i="12"/>
  <c r="C3441" i="12"/>
  <c r="A3441" i="12"/>
  <c r="N3441" i="12" s="1"/>
  <c r="J3441" i="12"/>
  <c r="B3441" i="12"/>
  <c r="K3441" i="12"/>
  <c r="D3441" i="12"/>
  <c r="P3441" i="12" s="1"/>
  <c r="L3441" i="12"/>
  <c r="E3441" i="12"/>
  <c r="M3441" i="12"/>
  <c r="F3441" i="12"/>
  <c r="G3441" i="12"/>
  <c r="H3441" i="12"/>
  <c r="I3441" i="12"/>
  <c r="G3183" i="12"/>
  <c r="H3183" i="12"/>
  <c r="I3183" i="12"/>
  <c r="A3183" i="12"/>
  <c r="J3183" i="12"/>
  <c r="F3183" i="12"/>
  <c r="B3183" i="12"/>
  <c r="K3183" i="12"/>
  <c r="D3183" i="12"/>
  <c r="P3183" i="12" s="1"/>
  <c r="L3183" i="12"/>
  <c r="C3183" i="12"/>
  <c r="E3183" i="12"/>
  <c r="M3183" i="12"/>
  <c r="H3140" i="12"/>
  <c r="I3140" i="12"/>
  <c r="A3140" i="12"/>
  <c r="O3140" i="12" s="1"/>
  <c r="J3140" i="12"/>
  <c r="B3140" i="12"/>
  <c r="K3140" i="12"/>
  <c r="D3140" i="12"/>
  <c r="P3140" i="12" s="1"/>
  <c r="L3140" i="12"/>
  <c r="G3140" i="12"/>
  <c r="C3140" i="12"/>
  <c r="E3140" i="12"/>
  <c r="M3140" i="12"/>
  <c r="F3140" i="12"/>
  <c r="J3097" i="12"/>
  <c r="A3097" i="12"/>
  <c r="O3097" i="12" s="1"/>
  <c r="K3097" i="12"/>
  <c r="B3097" i="12"/>
  <c r="L3097" i="12"/>
  <c r="I3097" i="12"/>
  <c r="C3097" i="12"/>
  <c r="E3097" i="12"/>
  <c r="F3097" i="12"/>
  <c r="G3097" i="12"/>
  <c r="H3097" i="12"/>
  <c r="D3097" i="12"/>
  <c r="P3097" i="12" s="1"/>
  <c r="I3057" i="12"/>
  <c r="A3057" i="12"/>
  <c r="N3057" i="12" s="1"/>
  <c r="J3057" i="12"/>
  <c r="B3057" i="12"/>
  <c r="K3057" i="12"/>
  <c r="C3057" i="12"/>
  <c r="D3057" i="12"/>
  <c r="P3057" i="12" s="1"/>
  <c r="L3057" i="12"/>
  <c r="E3057" i="12"/>
  <c r="M3057" i="12"/>
  <c r="F3057" i="12"/>
  <c r="G3057" i="12"/>
  <c r="H3057" i="12"/>
  <c r="C3008" i="12"/>
  <c r="E3008" i="12"/>
  <c r="M3008" i="12"/>
  <c r="F3008" i="12"/>
  <c r="G3008" i="12"/>
  <c r="H3008" i="12"/>
  <c r="I3008" i="12"/>
  <c r="D3008" i="12"/>
  <c r="P3008" i="12" s="1"/>
  <c r="A3008" i="12"/>
  <c r="N3008" i="12" s="1"/>
  <c r="J3008" i="12"/>
  <c r="L3008" i="12"/>
  <c r="B3008" i="12"/>
  <c r="K3008" i="12"/>
  <c r="H2959" i="12"/>
  <c r="I2959" i="12"/>
  <c r="A2959" i="12"/>
  <c r="N2959" i="12" s="1"/>
  <c r="J2959" i="12"/>
  <c r="B2959" i="12"/>
  <c r="K2959" i="12"/>
  <c r="E2959" i="12"/>
  <c r="D2959" i="12"/>
  <c r="P2959" i="12" s="1"/>
  <c r="L2959" i="12"/>
  <c r="M2959" i="12"/>
  <c r="C2959" i="12"/>
  <c r="F2959" i="12"/>
  <c r="G2959" i="12"/>
  <c r="A2910" i="12"/>
  <c r="J2910" i="12"/>
  <c r="B2910" i="12"/>
  <c r="K2910" i="12"/>
  <c r="D2910" i="12"/>
  <c r="P2910" i="12" s="1"/>
  <c r="L2910" i="12"/>
  <c r="I2910" i="12"/>
  <c r="E2910" i="12"/>
  <c r="M2910" i="12"/>
  <c r="C2910" i="12"/>
  <c r="F2910" i="12"/>
  <c r="G2910" i="12"/>
  <c r="H2910" i="12"/>
  <c r="H3119" i="12"/>
  <c r="G3119" i="12"/>
  <c r="I3119" i="12"/>
  <c r="A3119" i="12"/>
  <c r="N3119" i="12" s="1"/>
  <c r="J3119" i="12"/>
  <c r="B3119" i="12"/>
  <c r="K3119" i="12"/>
  <c r="F3119" i="12"/>
  <c r="D3119" i="12"/>
  <c r="P3119" i="12" s="1"/>
  <c r="L3119" i="12"/>
  <c r="E3119" i="12"/>
  <c r="M3119" i="12"/>
  <c r="C3119" i="12"/>
  <c r="C4160" i="12"/>
  <c r="G4160" i="12"/>
  <c r="I4160" i="12"/>
  <c r="B4160" i="12"/>
  <c r="A4160" i="12"/>
  <c r="N4160" i="12" s="1"/>
  <c r="J4160" i="12"/>
  <c r="D4160" i="12"/>
  <c r="P4160" i="12" s="1"/>
  <c r="L4160" i="12"/>
  <c r="K4160" i="12"/>
  <c r="E4160" i="12"/>
  <c r="M4160" i="12"/>
  <c r="F4160" i="12"/>
  <c r="H4160" i="12"/>
  <c r="E4890" i="12"/>
  <c r="F4890" i="12"/>
  <c r="G4890" i="12"/>
  <c r="L4890" i="12"/>
  <c r="H4890" i="12"/>
  <c r="B4890" i="12"/>
  <c r="I4890" i="12"/>
  <c r="J4890" i="12"/>
  <c r="A4890" i="12"/>
  <c r="N4890" i="12" s="1"/>
  <c r="K4890" i="12"/>
  <c r="C4890" i="12"/>
  <c r="D4890" i="12"/>
  <c r="P4890" i="12" s="1"/>
  <c r="D3629" i="12"/>
  <c r="P3629" i="12" s="1"/>
  <c r="L3629" i="12"/>
  <c r="E3629" i="12"/>
  <c r="M3629" i="12"/>
  <c r="F3629" i="12"/>
  <c r="G3629" i="12"/>
  <c r="H3629" i="12"/>
  <c r="I3629" i="12"/>
  <c r="C3629" i="12"/>
  <c r="A3629" i="12"/>
  <c r="J3629" i="12"/>
  <c r="K3629" i="12"/>
  <c r="B3629" i="12"/>
  <c r="F3440" i="12"/>
  <c r="G3440" i="12"/>
  <c r="H3440" i="12"/>
  <c r="I3440" i="12"/>
  <c r="A3440" i="12"/>
  <c r="J3440" i="12"/>
  <c r="B3440" i="12"/>
  <c r="K3440" i="12"/>
  <c r="D3440" i="12"/>
  <c r="P3440" i="12" s="1"/>
  <c r="L3440" i="12"/>
  <c r="C3440" i="12"/>
  <c r="E3440" i="12"/>
  <c r="M3440" i="12"/>
  <c r="B3182" i="12"/>
  <c r="K3182" i="12"/>
  <c r="D3182" i="12"/>
  <c r="P3182" i="12" s="1"/>
  <c r="L3182" i="12"/>
  <c r="E3182" i="12"/>
  <c r="M3182" i="12"/>
  <c r="F3182" i="12"/>
  <c r="G3182" i="12"/>
  <c r="A3182" i="12"/>
  <c r="O3182" i="12" s="1"/>
  <c r="C3182" i="12"/>
  <c r="H3182" i="12"/>
  <c r="J3182" i="12"/>
  <c r="I3182" i="12"/>
  <c r="D3139" i="12"/>
  <c r="P3139" i="12" s="1"/>
  <c r="L3139" i="12"/>
  <c r="E3139" i="12"/>
  <c r="M3139" i="12"/>
  <c r="F3139" i="12"/>
  <c r="G3139" i="12"/>
  <c r="K3139" i="12"/>
  <c r="C3139" i="12"/>
  <c r="H3139" i="12"/>
  <c r="B3139" i="12"/>
  <c r="I3139" i="12"/>
  <c r="A3139" i="12"/>
  <c r="N3139" i="12" s="1"/>
  <c r="J3139" i="12"/>
  <c r="E3096" i="12"/>
  <c r="M3096" i="12"/>
  <c r="F3096" i="12"/>
  <c r="C3096" i="12"/>
  <c r="G3096" i="12"/>
  <c r="H3096" i="12"/>
  <c r="I3096" i="12"/>
  <c r="A3096" i="12"/>
  <c r="J3096" i="12"/>
  <c r="D3096" i="12"/>
  <c r="P3096" i="12" s="1"/>
  <c r="B3096" i="12"/>
  <c r="K3096" i="12"/>
  <c r="L3096" i="12"/>
  <c r="E3056" i="12"/>
  <c r="M3056" i="12"/>
  <c r="F3056" i="12"/>
  <c r="C3056" i="12"/>
  <c r="G3056" i="12"/>
  <c r="H3056" i="12"/>
  <c r="D3056" i="12"/>
  <c r="P3056" i="12" s="1"/>
  <c r="I3056" i="12"/>
  <c r="L3056" i="12"/>
  <c r="A3056" i="12"/>
  <c r="O3056" i="12" s="1"/>
  <c r="J3056" i="12"/>
  <c r="B3056" i="12"/>
  <c r="K3056" i="12"/>
  <c r="I3007" i="12"/>
  <c r="A3007" i="12"/>
  <c r="J3007" i="12"/>
  <c r="H3007" i="12"/>
  <c r="B3007" i="12"/>
  <c r="K3007" i="12"/>
  <c r="D3007" i="12"/>
  <c r="P3007" i="12" s="1"/>
  <c r="L3007" i="12"/>
  <c r="E3007" i="12"/>
  <c r="M3007" i="12"/>
  <c r="C3007" i="12"/>
  <c r="F3007" i="12"/>
  <c r="G3007" i="12"/>
  <c r="D2958" i="12"/>
  <c r="P2958" i="12" s="1"/>
  <c r="L2958" i="12"/>
  <c r="E2958" i="12"/>
  <c r="M2958" i="12"/>
  <c r="F2958" i="12"/>
  <c r="C2958" i="12"/>
  <c r="G2958" i="12"/>
  <c r="H2958" i="12"/>
  <c r="I2958" i="12"/>
  <c r="A2958" i="12"/>
  <c r="O2958" i="12" s="1"/>
  <c r="J2958" i="12"/>
  <c r="B2958" i="12"/>
  <c r="K2958" i="12"/>
  <c r="F2909" i="12"/>
  <c r="G2909" i="12"/>
  <c r="H2909" i="12"/>
  <c r="C2909" i="12"/>
  <c r="I2909" i="12"/>
  <c r="E2909" i="12"/>
  <c r="A2909" i="12"/>
  <c r="O2909" i="12" s="1"/>
  <c r="J2909" i="12"/>
  <c r="M2909" i="12"/>
  <c r="B2909" i="12"/>
  <c r="K2909" i="12"/>
  <c r="D2909" i="12"/>
  <c r="P2909" i="12" s="1"/>
  <c r="L2909" i="12"/>
  <c r="B4159" i="12"/>
  <c r="K4159" i="12"/>
  <c r="E4159" i="12"/>
  <c r="M4159" i="12"/>
  <c r="F4159" i="12"/>
  <c r="G4159" i="12"/>
  <c r="H4159" i="12"/>
  <c r="L4159" i="12"/>
  <c r="I4159" i="12"/>
  <c r="C4159" i="12"/>
  <c r="A4159" i="12"/>
  <c r="J4159" i="12"/>
  <c r="D4159" i="12"/>
  <c r="P4159" i="12" s="1"/>
  <c r="H4889" i="12"/>
  <c r="I4889" i="12"/>
  <c r="A4889" i="12"/>
  <c r="J4889" i="12"/>
  <c r="C4889" i="12"/>
  <c r="B4889" i="12"/>
  <c r="K4889" i="12"/>
  <c r="D4889" i="12"/>
  <c r="P4889" i="12" s="1"/>
  <c r="L4889" i="12"/>
  <c r="E4889" i="12"/>
  <c r="M4889" i="12"/>
  <c r="G4889" i="12"/>
  <c r="F4889" i="12"/>
  <c r="B2" i="12"/>
  <c r="B3760" i="6"/>
  <c r="G3760" i="12" s="1"/>
  <c r="M3760" i="6"/>
  <c r="N3760" i="6"/>
  <c r="O3760" i="6"/>
  <c r="H3762" i="12"/>
  <c r="N3754" i="6"/>
  <c r="M3762" i="6"/>
  <c r="M3762" i="12" s="1"/>
  <c r="N3762" i="6"/>
  <c r="O3762" i="6"/>
  <c r="O85" i="6"/>
  <c r="N85" i="6"/>
  <c r="M85" i="6"/>
  <c r="M85" i="12" s="1"/>
  <c r="M3750" i="6"/>
  <c r="M3750" i="12" s="1"/>
  <c r="N3750" i="6"/>
  <c r="O3750" i="6"/>
  <c r="M142" i="6"/>
  <c r="M142" i="12" s="1"/>
  <c r="N142" i="6"/>
  <c r="O142" i="6"/>
  <c r="M404" i="6"/>
  <c r="M404" i="12" s="1"/>
  <c r="M405" i="6"/>
  <c r="M405" i="12" s="1"/>
  <c r="M406" i="6"/>
  <c r="M406" i="12" s="1"/>
  <c r="M407" i="6"/>
  <c r="M407" i="12" s="1"/>
  <c r="M408" i="6"/>
  <c r="M408" i="12" s="1"/>
  <c r="M409" i="6"/>
  <c r="M409" i="12" s="1"/>
  <c r="M410" i="6"/>
  <c r="M410" i="12" s="1"/>
  <c r="M411" i="6"/>
  <c r="M411" i="12" s="1"/>
  <c r="M412" i="6"/>
  <c r="M412" i="12" s="1"/>
  <c r="M413" i="6"/>
  <c r="M413" i="12" s="1"/>
  <c r="M414" i="6"/>
  <c r="M414" i="12" s="1"/>
  <c r="M415" i="6"/>
  <c r="M415" i="12" s="1"/>
  <c r="M416" i="6"/>
  <c r="M416" i="12" s="1"/>
  <c r="M417" i="6"/>
  <c r="M417" i="12" s="1"/>
  <c r="M418" i="6"/>
  <c r="M418" i="12" s="1"/>
  <c r="M419" i="6"/>
  <c r="M419" i="12" s="1"/>
  <c r="M420" i="6"/>
  <c r="M420" i="12" s="1"/>
  <c r="M421" i="6"/>
  <c r="M421" i="12" s="1"/>
  <c r="M422" i="6"/>
  <c r="M422" i="12" s="1"/>
  <c r="M423" i="6"/>
  <c r="M423" i="12" s="1"/>
  <c r="M424" i="6"/>
  <c r="M424" i="12" s="1"/>
  <c r="M425" i="6"/>
  <c r="M425" i="12" s="1"/>
  <c r="M426" i="6"/>
  <c r="M426" i="12" s="1"/>
  <c r="M427" i="6"/>
  <c r="M427" i="12" s="1"/>
  <c r="M428" i="6"/>
  <c r="M428" i="12" s="1"/>
  <c r="M429" i="6"/>
  <c r="M429" i="12" s="1"/>
  <c r="M430" i="6"/>
  <c r="M430" i="12" s="1"/>
  <c r="M431" i="6"/>
  <c r="M431" i="12" s="1"/>
  <c r="M432" i="6"/>
  <c r="M432" i="12" s="1"/>
  <c r="M433" i="6"/>
  <c r="M433" i="12" s="1"/>
  <c r="M434" i="6"/>
  <c r="M434" i="12" s="1"/>
  <c r="M435" i="6"/>
  <c r="M435" i="12" s="1"/>
  <c r="M436" i="6"/>
  <c r="M436" i="12" s="1"/>
  <c r="M437" i="6"/>
  <c r="M437" i="12" s="1"/>
  <c r="M438" i="6"/>
  <c r="M438" i="12" s="1"/>
  <c r="M439" i="6"/>
  <c r="M439" i="12" s="1"/>
  <c r="M440" i="6"/>
  <c r="M440" i="12" s="1"/>
  <c r="M441" i="6"/>
  <c r="M441" i="12" s="1"/>
  <c r="M442" i="6"/>
  <c r="M442" i="12" s="1"/>
  <c r="M443" i="6"/>
  <c r="M443" i="12" s="1"/>
  <c r="M444" i="6"/>
  <c r="M444" i="12" s="1"/>
  <c r="M445" i="6"/>
  <c r="M445" i="12" s="1"/>
  <c r="M446" i="6"/>
  <c r="M446" i="12" s="1"/>
  <c r="M447" i="6"/>
  <c r="M447" i="12" s="1"/>
  <c r="M448" i="6"/>
  <c r="M448" i="12" s="1"/>
  <c r="M449" i="6"/>
  <c r="M449" i="12" s="1"/>
  <c r="M450" i="6"/>
  <c r="M450" i="12" s="1"/>
  <c r="M451" i="6"/>
  <c r="M451" i="12" s="1"/>
  <c r="M452" i="6"/>
  <c r="M452" i="12" s="1"/>
  <c r="M453" i="6"/>
  <c r="M453" i="12" s="1"/>
  <c r="M454" i="6"/>
  <c r="M454" i="12" s="1"/>
  <c r="M455" i="6"/>
  <c r="M455" i="12" s="1"/>
  <c r="M456" i="6"/>
  <c r="M456" i="12" s="1"/>
  <c r="M457" i="6"/>
  <c r="M457" i="12" s="1"/>
  <c r="M458" i="6"/>
  <c r="M458" i="12" s="1"/>
  <c r="M459" i="6"/>
  <c r="M459" i="12" s="1"/>
  <c r="M460" i="6"/>
  <c r="M460" i="12" s="1"/>
  <c r="M461" i="6"/>
  <c r="M461" i="12" s="1"/>
  <c r="M462" i="6"/>
  <c r="M462" i="12" s="1"/>
  <c r="M463" i="6"/>
  <c r="M463" i="12" s="1"/>
  <c r="M464" i="6"/>
  <c r="M464" i="12" s="1"/>
  <c r="M465" i="6"/>
  <c r="M465" i="12" s="1"/>
  <c r="M466" i="6"/>
  <c r="M466" i="12" s="1"/>
  <c r="M467" i="6"/>
  <c r="M467" i="12" s="1"/>
  <c r="M468" i="6"/>
  <c r="M468" i="12" s="1"/>
  <c r="M469" i="6"/>
  <c r="M469" i="12" s="1"/>
  <c r="M470" i="6"/>
  <c r="M470" i="12" s="1"/>
  <c r="M471" i="6"/>
  <c r="M471" i="12" s="1"/>
  <c r="M472" i="6"/>
  <c r="M472" i="12" s="1"/>
  <c r="M473" i="6"/>
  <c r="M473" i="12" s="1"/>
  <c r="M474" i="6"/>
  <c r="M474" i="12" s="1"/>
  <c r="M475" i="6"/>
  <c r="M475" i="12" s="1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M476" i="6"/>
  <c r="M476" i="12" s="1"/>
  <c r="M477" i="6"/>
  <c r="M477" i="12" s="1"/>
  <c r="M478" i="6"/>
  <c r="M478" i="12" s="1"/>
  <c r="M479" i="6"/>
  <c r="M479" i="12" s="1"/>
  <c r="M480" i="6"/>
  <c r="M480" i="12" s="1"/>
  <c r="M481" i="6"/>
  <c r="M481" i="12" s="1"/>
  <c r="M482" i="6"/>
  <c r="M482" i="12" s="1"/>
  <c r="M483" i="6"/>
  <c r="M483" i="12" s="1"/>
  <c r="M484" i="6"/>
  <c r="M484" i="12" s="1"/>
  <c r="M485" i="6"/>
  <c r="M485" i="12" s="1"/>
  <c r="M486" i="6"/>
  <c r="M486" i="12" s="1"/>
  <c r="M487" i="6"/>
  <c r="M487" i="12" s="1"/>
  <c r="M488" i="6"/>
  <c r="M488" i="12" s="1"/>
  <c r="M489" i="6"/>
  <c r="M489" i="12" s="1"/>
  <c r="M490" i="6"/>
  <c r="M490" i="12" s="1"/>
  <c r="M491" i="6"/>
  <c r="M491" i="12" s="1"/>
  <c r="M492" i="6"/>
  <c r="M492" i="12" s="1"/>
  <c r="M493" i="6"/>
  <c r="M493" i="12" s="1"/>
  <c r="M494" i="6"/>
  <c r="M494" i="12" s="1"/>
  <c r="M495" i="6"/>
  <c r="M495" i="12" s="1"/>
  <c r="M496" i="6"/>
  <c r="M496" i="12" s="1"/>
  <c r="M497" i="6"/>
  <c r="M497" i="12" s="1"/>
  <c r="M498" i="6"/>
  <c r="M498" i="12" s="1"/>
  <c r="M499" i="6"/>
  <c r="M499" i="12" s="1"/>
  <c r="M500" i="6"/>
  <c r="M500" i="12" s="1"/>
  <c r="M501" i="6"/>
  <c r="M501" i="12" s="1"/>
  <c r="M502" i="6"/>
  <c r="M502" i="12" s="1"/>
  <c r="M503" i="6"/>
  <c r="M503" i="12" s="1"/>
  <c r="M504" i="6"/>
  <c r="M504" i="12" s="1"/>
  <c r="M505" i="6"/>
  <c r="M505" i="12" s="1"/>
  <c r="M506" i="6"/>
  <c r="M506" i="12" s="1"/>
  <c r="M507" i="6"/>
  <c r="M507" i="12" s="1"/>
  <c r="M508" i="6"/>
  <c r="M508" i="12" s="1"/>
  <c r="M509" i="6"/>
  <c r="M509" i="12" s="1"/>
  <c r="M510" i="6"/>
  <c r="M510" i="12" s="1"/>
  <c r="M511" i="6"/>
  <c r="M511" i="12" s="1"/>
  <c r="M512" i="6"/>
  <c r="M512" i="12" s="1"/>
  <c r="M513" i="6"/>
  <c r="M513" i="12" s="1"/>
  <c r="M514" i="6"/>
  <c r="M514" i="12" s="1"/>
  <c r="M515" i="6"/>
  <c r="M515" i="12" s="1"/>
  <c r="M516" i="6"/>
  <c r="M516" i="12" s="1"/>
  <c r="M517" i="6"/>
  <c r="M517" i="12" s="1"/>
  <c r="M518" i="6"/>
  <c r="M518" i="12" s="1"/>
  <c r="M519" i="6"/>
  <c r="M519" i="12" s="1"/>
  <c r="M520" i="6"/>
  <c r="M520" i="12" s="1"/>
  <c r="M521" i="6"/>
  <c r="M521" i="12" s="1"/>
  <c r="M522" i="6"/>
  <c r="M522" i="12" s="1"/>
  <c r="M523" i="6"/>
  <c r="M523" i="12" s="1"/>
  <c r="M524" i="6"/>
  <c r="M524" i="12" s="1"/>
  <c r="M525" i="6"/>
  <c r="M525" i="12" s="1"/>
  <c r="M526" i="6"/>
  <c r="M526" i="12" s="1"/>
  <c r="M527" i="6"/>
  <c r="M527" i="12" s="1"/>
  <c r="M528" i="6"/>
  <c r="M528" i="12" s="1"/>
  <c r="M529" i="6"/>
  <c r="M529" i="12" s="1"/>
  <c r="M530" i="6"/>
  <c r="M530" i="12" s="1"/>
  <c r="M531" i="6"/>
  <c r="M531" i="12" s="1"/>
  <c r="M532" i="6"/>
  <c r="M532" i="12" s="1"/>
  <c r="M533" i="6"/>
  <c r="M533" i="12" s="1"/>
  <c r="M534" i="6"/>
  <c r="M534" i="12" s="1"/>
  <c r="M535" i="6"/>
  <c r="M535" i="12" s="1"/>
  <c r="M536" i="6"/>
  <c r="M536" i="12" s="1"/>
  <c r="M537" i="6"/>
  <c r="M537" i="12" s="1"/>
  <c r="M538" i="6"/>
  <c r="M538" i="12" s="1"/>
  <c r="M539" i="6"/>
  <c r="M539" i="12" s="1"/>
  <c r="M540" i="6"/>
  <c r="M540" i="12" s="1"/>
  <c r="M541" i="6"/>
  <c r="M541" i="12" s="1"/>
  <c r="M542" i="6"/>
  <c r="M542" i="12" s="1"/>
  <c r="M543" i="6"/>
  <c r="M543" i="12" s="1"/>
  <c r="M544" i="6"/>
  <c r="M544" i="12" s="1"/>
  <c r="M545" i="6"/>
  <c r="M545" i="12" s="1"/>
  <c r="M546" i="6"/>
  <c r="M546" i="12" s="1"/>
  <c r="M547" i="6"/>
  <c r="M547" i="12" s="1"/>
  <c r="M548" i="6"/>
  <c r="M548" i="12" s="1"/>
  <c r="M549" i="6"/>
  <c r="M549" i="12" s="1"/>
  <c r="M550" i="6"/>
  <c r="M550" i="12" s="1"/>
  <c r="M551" i="6"/>
  <c r="M551" i="12" s="1"/>
  <c r="M552" i="6"/>
  <c r="M552" i="12" s="1"/>
  <c r="M553" i="6"/>
  <c r="M553" i="12" s="1"/>
  <c r="M554" i="6"/>
  <c r="M554" i="12" s="1"/>
  <c r="M555" i="6"/>
  <c r="M555" i="12" s="1"/>
  <c r="M556" i="6"/>
  <c r="M556" i="12" s="1"/>
  <c r="M557" i="6"/>
  <c r="M557" i="12" s="1"/>
  <c r="M558" i="6"/>
  <c r="M558" i="12" s="1"/>
  <c r="M559" i="6"/>
  <c r="M559" i="12" s="1"/>
  <c r="M560" i="6"/>
  <c r="M560" i="12" s="1"/>
  <c r="M561" i="6"/>
  <c r="M561" i="12" s="1"/>
  <c r="M562" i="6"/>
  <c r="M562" i="12" s="1"/>
  <c r="M563" i="6"/>
  <c r="M563" i="12" s="1"/>
  <c r="M564" i="6"/>
  <c r="M564" i="12" s="1"/>
  <c r="M565" i="6"/>
  <c r="M565" i="12" s="1"/>
  <c r="M566" i="6"/>
  <c r="M566" i="12" s="1"/>
  <c r="M567" i="6"/>
  <c r="M567" i="12" s="1"/>
  <c r="M568" i="6"/>
  <c r="M568" i="12" s="1"/>
  <c r="M569" i="6"/>
  <c r="M569" i="12" s="1"/>
  <c r="M570" i="6"/>
  <c r="M570" i="12" s="1"/>
  <c r="M571" i="6"/>
  <c r="M571" i="12" s="1"/>
  <c r="M572" i="6"/>
  <c r="M572" i="12" s="1"/>
  <c r="M573" i="6"/>
  <c r="M573" i="12" s="1"/>
  <c r="M574" i="6"/>
  <c r="M574" i="12" s="1"/>
  <c r="M575" i="6"/>
  <c r="M575" i="12" s="1"/>
  <c r="M576" i="6"/>
  <c r="M576" i="12" s="1"/>
  <c r="M577" i="6"/>
  <c r="M577" i="12" s="1"/>
  <c r="M578" i="6"/>
  <c r="M578" i="12" s="1"/>
  <c r="M579" i="6"/>
  <c r="M579" i="12" s="1"/>
  <c r="M580" i="6"/>
  <c r="M580" i="12" s="1"/>
  <c r="M581" i="6"/>
  <c r="M581" i="12" s="1"/>
  <c r="M582" i="6"/>
  <c r="M582" i="12" s="1"/>
  <c r="M583" i="6"/>
  <c r="M583" i="12" s="1"/>
  <c r="M584" i="6"/>
  <c r="M584" i="12" s="1"/>
  <c r="M585" i="6"/>
  <c r="M585" i="12" s="1"/>
  <c r="M586" i="6"/>
  <c r="M586" i="12" s="1"/>
  <c r="M587" i="6"/>
  <c r="M587" i="12" s="1"/>
  <c r="M588" i="6"/>
  <c r="M588" i="12" s="1"/>
  <c r="M589" i="6"/>
  <c r="M589" i="12" s="1"/>
  <c r="M590" i="6"/>
  <c r="M590" i="12" s="1"/>
  <c r="M591" i="6"/>
  <c r="M591" i="12" s="1"/>
  <c r="M592" i="6"/>
  <c r="M592" i="12" s="1"/>
  <c r="M593" i="6"/>
  <c r="M593" i="12" s="1"/>
  <c r="M594" i="6"/>
  <c r="M594" i="12" s="1"/>
  <c r="M595" i="6"/>
  <c r="M595" i="12" s="1"/>
  <c r="M596" i="6"/>
  <c r="M596" i="12" s="1"/>
  <c r="M597" i="6"/>
  <c r="M597" i="12" s="1"/>
  <c r="M598" i="6"/>
  <c r="M598" i="12" s="1"/>
  <c r="M599" i="6"/>
  <c r="M599" i="12" s="1"/>
  <c r="M600" i="6"/>
  <c r="M600" i="12" s="1"/>
  <c r="M601" i="6"/>
  <c r="M601" i="12" s="1"/>
  <c r="M602" i="6"/>
  <c r="M602" i="12" s="1"/>
  <c r="M603" i="6"/>
  <c r="M603" i="12" s="1"/>
  <c r="M604" i="6"/>
  <c r="M604" i="12" s="1"/>
  <c r="M605" i="6"/>
  <c r="M605" i="12" s="1"/>
  <c r="M606" i="6"/>
  <c r="M606" i="12" s="1"/>
  <c r="M607" i="6"/>
  <c r="M607" i="12" s="1"/>
  <c r="M608" i="6"/>
  <c r="M608" i="12"/>
  <c r="M609" i="6"/>
  <c r="M609" i="12" s="1"/>
  <c r="M610" i="6"/>
  <c r="M610" i="12" s="1"/>
  <c r="M611" i="6"/>
  <c r="M611" i="12" s="1"/>
  <c r="M612" i="6"/>
  <c r="M612" i="12" s="1"/>
  <c r="M613" i="6"/>
  <c r="M613" i="12" s="1"/>
  <c r="M614" i="6"/>
  <c r="M614" i="12" s="1"/>
  <c r="M615" i="6"/>
  <c r="M615" i="12" s="1"/>
  <c r="M616" i="6"/>
  <c r="M616" i="12" s="1"/>
  <c r="M617" i="6"/>
  <c r="M617" i="12" s="1"/>
  <c r="M618" i="6"/>
  <c r="M618" i="12" s="1"/>
  <c r="M619" i="6"/>
  <c r="M619" i="12" s="1"/>
  <c r="M620" i="6"/>
  <c r="M620" i="12"/>
  <c r="M621" i="6"/>
  <c r="M621" i="12" s="1"/>
  <c r="M622" i="6"/>
  <c r="M622" i="12" s="1"/>
  <c r="M623" i="6"/>
  <c r="M623" i="12" s="1"/>
  <c r="M624" i="6"/>
  <c r="M624" i="12" s="1"/>
  <c r="M625" i="6"/>
  <c r="M625" i="12" s="1"/>
  <c r="M626" i="6"/>
  <c r="M626" i="12" s="1"/>
  <c r="M627" i="6"/>
  <c r="M627" i="12" s="1"/>
  <c r="M628" i="6"/>
  <c r="M628" i="12" s="1"/>
  <c r="M629" i="6"/>
  <c r="M629" i="12" s="1"/>
  <c r="M630" i="6"/>
  <c r="M630" i="12" s="1"/>
  <c r="M631" i="6"/>
  <c r="M631" i="12" s="1"/>
  <c r="M632" i="6"/>
  <c r="M632" i="12" s="1"/>
  <c r="M633" i="6"/>
  <c r="M633" i="12" s="1"/>
  <c r="M634" i="6"/>
  <c r="M634" i="12" s="1"/>
  <c r="M635" i="6"/>
  <c r="M635" i="12" s="1"/>
  <c r="M636" i="6"/>
  <c r="M636" i="12" s="1"/>
  <c r="M637" i="6"/>
  <c r="M637" i="12" s="1"/>
  <c r="M638" i="6"/>
  <c r="M638" i="12" s="1"/>
  <c r="M639" i="6"/>
  <c r="M639" i="12" s="1"/>
  <c r="M640" i="6"/>
  <c r="M640" i="12" s="1"/>
  <c r="M641" i="6"/>
  <c r="M641" i="12" s="1"/>
  <c r="M642" i="6"/>
  <c r="M642" i="12" s="1"/>
  <c r="M643" i="6"/>
  <c r="M643" i="12" s="1"/>
  <c r="M644" i="6"/>
  <c r="M644" i="12" s="1"/>
  <c r="M645" i="6"/>
  <c r="M645" i="12" s="1"/>
  <c r="M646" i="6"/>
  <c r="M646" i="12" s="1"/>
  <c r="M647" i="6"/>
  <c r="M647" i="12" s="1"/>
  <c r="M648" i="6"/>
  <c r="M648" i="12" s="1"/>
  <c r="M649" i="6"/>
  <c r="M649" i="12" s="1"/>
  <c r="M650" i="6"/>
  <c r="M650" i="12" s="1"/>
  <c r="M651" i="6"/>
  <c r="M651" i="12" s="1"/>
  <c r="M652" i="6"/>
  <c r="M652" i="12" s="1"/>
  <c r="M653" i="6"/>
  <c r="M653" i="12" s="1"/>
  <c r="M654" i="6"/>
  <c r="M654" i="12" s="1"/>
  <c r="M655" i="6"/>
  <c r="M655" i="12" s="1"/>
  <c r="M656" i="6"/>
  <c r="M656" i="12" s="1"/>
  <c r="M657" i="6"/>
  <c r="M657" i="12" s="1"/>
  <c r="M658" i="6"/>
  <c r="M658" i="12" s="1"/>
  <c r="M659" i="6"/>
  <c r="M659" i="12" s="1"/>
  <c r="M660" i="6"/>
  <c r="M660" i="12" s="1"/>
  <c r="M661" i="6"/>
  <c r="M661" i="12" s="1"/>
  <c r="M662" i="6"/>
  <c r="M662" i="12" s="1"/>
  <c r="M663" i="6"/>
  <c r="M663" i="12" s="1"/>
  <c r="M664" i="6"/>
  <c r="M664" i="12" s="1"/>
  <c r="M665" i="6"/>
  <c r="M665" i="12" s="1"/>
  <c r="M666" i="6"/>
  <c r="M666" i="12" s="1"/>
  <c r="M667" i="6"/>
  <c r="M667" i="12" s="1"/>
  <c r="M668" i="6"/>
  <c r="M668" i="12" s="1"/>
  <c r="M669" i="6"/>
  <c r="M669" i="12" s="1"/>
  <c r="M670" i="6"/>
  <c r="M670" i="12" s="1"/>
  <c r="M671" i="6"/>
  <c r="M671" i="12" s="1"/>
  <c r="M672" i="6"/>
  <c r="M672" i="12" s="1"/>
  <c r="M673" i="6"/>
  <c r="M673" i="12" s="1"/>
  <c r="M674" i="6"/>
  <c r="M674" i="12" s="1"/>
  <c r="M675" i="6"/>
  <c r="M675" i="12" s="1"/>
  <c r="M676" i="6"/>
  <c r="M676" i="12" s="1"/>
  <c r="M677" i="6"/>
  <c r="M677" i="12" s="1"/>
  <c r="M678" i="6"/>
  <c r="M678" i="12" s="1"/>
  <c r="M679" i="6"/>
  <c r="M679" i="12" s="1"/>
  <c r="M680" i="6"/>
  <c r="M680" i="12" s="1"/>
  <c r="M681" i="6"/>
  <c r="M681" i="12" s="1"/>
  <c r="M682" i="6"/>
  <c r="M682" i="12" s="1"/>
  <c r="M683" i="6"/>
  <c r="M683" i="12" s="1"/>
  <c r="M684" i="6"/>
  <c r="M684" i="12" s="1"/>
  <c r="M685" i="6"/>
  <c r="M685" i="12" s="1"/>
  <c r="M686" i="6"/>
  <c r="M686" i="12" s="1"/>
  <c r="M687" i="6"/>
  <c r="M687" i="12" s="1"/>
  <c r="M688" i="6"/>
  <c r="M688" i="12" s="1"/>
  <c r="M689" i="6"/>
  <c r="M689" i="12" s="1"/>
  <c r="M690" i="6"/>
  <c r="M690" i="12" s="1"/>
  <c r="M691" i="6"/>
  <c r="M691" i="12" s="1"/>
  <c r="M692" i="6"/>
  <c r="M692" i="12" s="1"/>
  <c r="M693" i="6"/>
  <c r="M693" i="12" s="1"/>
  <c r="M694" i="6"/>
  <c r="M694" i="12" s="1"/>
  <c r="M695" i="6"/>
  <c r="M695" i="12" s="1"/>
  <c r="M696" i="6"/>
  <c r="M696" i="12" s="1"/>
  <c r="M697" i="6"/>
  <c r="M697" i="12" s="1"/>
  <c r="M698" i="6"/>
  <c r="M698" i="12" s="1"/>
  <c r="M699" i="6"/>
  <c r="M699" i="12" s="1"/>
  <c r="M700" i="6"/>
  <c r="M700" i="12" s="1"/>
  <c r="M701" i="6"/>
  <c r="M701" i="12" s="1"/>
  <c r="M702" i="6"/>
  <c r="M702" i="12" s="1"/>
  <c r="M703" i="6"/>
  <c r="M703" i="12" s="1"/>
  <c r="M704" i="6"/>
  <c r="M704" i="12" s="1"/>
  <c r="M705" i="6"/>
  <c r="M705" i="12" s="1"/>
  <c r="M706" i="6"/>
  <c r="M706" i="12" s="1"/>
  <c r="M707" i="6"/>
  <c r="M707" i="12" s="1"/>
  <c r="M708" i="6"/>
  <c r="M708" i="12" s="1"/>
  <c r="M709" i="6"/>
  <c r="M709" i="12" s="1"/>
  <c r="M710" i="6"/>
  <c r="M710" i="12" s="1"/>
  <c r="M711" i="6"/>
  <c r="M711" i="12" s="1"/>
  <c r="M712" i="6"/>
  <c r="M712" i="12" s="1"/>
  <c r="M713" i="6"/>
  <c r="M713" i="12" s="1"/>
  <c r="M714" i="6"/>
  <c r="M714" i="12" s="1"/>
  <c r="M715" i="6"/>
  <c r="M715" i="12" s="1"/>
  <c r="M716" i="6"/>
  <c r="M716" i="12" s="1"/>
  <c r="M717" i="6"/>
  <c r="M717" i="12" s="1"/>
  <c r="M718" i="6"/>
  <c r="M718" i="12" s="1"/>
  <c r="M719" i="6"/>
  <c r="M719" i="12" s="1"/>
  <c r="M720" i="6"/>
  <c r="M720" i="12" s="1"/>
  <c r="M721" i="6"/>
  <c r="M721" i="12" s="1"/>
  <c r="M722" i="6"/>
  <c r="M722" i="12" s="1"/>
  <c r="M723" i="6"/>
  <c r="M723" i="12" s="1"/>
  <c r="M724" i="6"/>
  <c r="M724" i="12" s="1"/>
  <c r="M725" i="6"/>
  <c r="M725" i="12"/>
  <c r="M726" i="6"/>
  <c r="M726" i="12"/>
  <c r="M727" i="6"/>
  <c r="M727" i="12"/>
  <c r="M728" i="6"/>
  <c r="M728" i="12"/>
  <c r="M729" i="6"/>
  <c r="M729" i="12"/>
  <c r="M730" i="6"/>
  <c r="M730" i="12"/>
  <c r="M731" i="6"/>
  <c r="M731" i="12"/>
  <c r="M732" i="6"/>
  <c r="M732" i="12"/>
  <c r="M733" i="6"/>
  <c r="M733" i="12"/>
  <c r="M734" i="6"/>
  <c r="M734" i="12"/>
  <c r="M735" i="6"/>
  <c r="M735" i="12"/>
  <c r="M736" i="6"/>
  <c r="M736" i="12"/>
  <c r="M737" i="6"/>
  <c r="M737" i="12"/>
  <c r="M738" i="6"/>
  <c r="M738" i="12"/>
  <c r="M739" i="6"/>
  <c r="M739" i="12"/>
  <c r="M740" i="6"/>
  <c r="M740" i="12"/>
  <c r="M741" i="6"/>
  <c r="M741" i="12"/>
  <c r="M742" i="6"/>
  <c r="M742" i="12"/>
  <c r="M743" i="6"/>
  <c r="M743" i="12"/>
  <c r="M744" i="6"/>
  <c r="M744" i="12"/>
  <c r="M745" i="6"/>
  <c r="M745" i="12"/>
  <c r="M746" i="6"/>
  <c r="M746" i="12"/>
  <c r="M747" i="6"/>
  <c r="M747" i="12"/>
  <c r="M748" i="6"/>
  <c r="M748" i="12"/>
  <c r="M749" i="6"/>
  <c r="M749" i="12"/>
  <c r="M750" i="6"/>
  <c r="M750" i="12"/>
  <c r="M751" i="6"/>
  <c r="M751" i="12"/>
  <c r="M752" i="6"/>
  <c r="M752" i="12"/>
  <c r="M753" i="6"/>
  <c r="M753" i="12"/>
  <c r="M754" i="6"/>
  <c r="M754" i="12"/>
  <c r="M755" i="6"/>
  <c r="M755" i="12"/>
  <c r="M756" i="6"/>
  <c r="M756" i="12"/>
  <c r="M757" i="6"/>
  <c r="M757" i="12"/>
  <c r="M758" i="6"/>
  <c r="M758" i="12"/>
  <c r="M759" i="6"/>
  <c r="M759" i="12"/>
  <c r="M760" i="6"/>
  <c r="M760" i="12"/>
  <c r="M761" i="6"/>
  <c r="M761" i="12"/>
  <c r="M762" i="6"/>
  <c r="M762" i="12"/>
  <c r="M763" i="6"/>
  <c r="M763" i="12"/>
  <c r="M764" i="6"/>
  <c r="M764" i="12"/>
  <c r="M765" i="6"/>
  <c r="M765" i="12"/>
  <c r="M766" i="6"/>
  <c r="M766" i="12"/>
  <c r="M767" i="6"/>
  <c r="M767" i="12"/>
  <c r="M768" i="6"/>
  <c r="M768" i="12"/>
  <c r="M769" i="6"/>
  <c r="M769" i="12"/>
  <c r="M770" i="6"/>
  <c r="M770" i="12"/>
  <c r="M771" i="6"/>
  <c r="M771" i="12"/>
  <c r="M772" i="6"/>
  <c r="M772" i="12"/>
  <c r="M773" i="6"/>
  <c r="M773" i="12"/>
  <c r="M774" i="6"/>
  <c r="M774" i="12"/>
  <c r="M775" i="6"/>
  <c r="M775" i="12"/>
  <c r="M776" i="6"/>
  <c r="M776" i="12"/>
  <c r="M777" i="6"/>
  <c r="M777" i="12"/>
  <c r="M778" i="6"/>
  <c r="M778" i="12"/>
  <c r="M779" i="6"/>
  <c r="M779" i="12"/>
  <c r="M780" i="6"/>
  <c r="M780" i="12"/>
  <c r="M781" i="6"/>
  <c r="M781" i="12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M782" i="6"/>
  <c r="M782" i="12"/>
  <c r="M783" i="6"/>
  <c r="M783" i="12"/>
  <c r="M784" i="6"/>
  <c r="M784" i="12"/>
  <c r="M785" i="6"/>
  <c r="M785" i="12"/>
  <c r="M786" i="6"/>
  <c r="M786" i="12"/>
  <c r="M787" i="6"/>
  <c r="M787" i="12"/>
  <c r="M788" i="6"/>
  <c r="M788" i="12"/>
  <c r="M789" i="6"/>
  <c r="M789" i="12"/>
  <c r="M790" i="6"/>
  <c r="M790" i="12"/>
  <c r="M791" i="6"/>
  <c r="M791" i="12"/>
  <c r="M792" i="6"/>
  <c r="M792" i="12"/>
  <c r="M793" i="6"/>
  <c r="M793" i="12"/>
  <c r="M794" i="6"/>
  <c r="M794" i="12"/>
  <c r="M795" i="6"/>
  <c r="M795" i="12"/>
  <c r="M796" i="6"/>
  <c r="M796" i="12"/>
  <c r="M797" i="6"/>
  <c r="M797" i="12"/>
  <c r="M798" i="6"/>
  <c r="M798" i="12"/>
  <c r="M799" i="6"/>
  <c r="M799" i="12"/>
  <c r="M800" i="6"/>
  <c r="M800" i="12"/>
  <c r="M801" i="6"/>
  <c r="M801" i="12"/>
  <c r="M802" i="6"/>
  <c r="M802" i="12"/>
  <c r="M803" i="6"/>
  <c r="M803" i="12"/>
  <c r="M804" i="6"/>
  <c r="M804" i="12"/>
  <c r="M805" i="6"/>
  <c r="M805" i="12"/>
  <c r="M806" i="6"/>
  <c r="M806" i="12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M339" i="6"/>
  <c r="M339" i="12" s="1"/>
  <c r="M340" i="6"/>
  <c r="M340" i="12" s="1"/>
  <c r="M341" i="6"/>
  <c r="M341" i="12" s="1"/>
  <c r="M342" i="6"/>
  <c r="M342" i="12" s="1"/>
  <c r="M343" i="6"/>
  <c r="M343" i="12" s="1"/>
  <c r="M344" i="6"/>
  <c r="M344" i="12" s="1"/>
  <c r="M345" i="6"/>
  <c r="M345" i="12" s="1"/>
  <c r="M346" i="6"/>
  <c r="M346" i="12" s="1"/>
  <c r="M347" i="6"/>
  <c r="M347" i="12" s="1"/>
  <c r="M348" i="6"/>
  <c r="M348" i="12" s="1"/>
  <c r="M349" i="6"/>
  <c r="M349" i="12" s="1"/>
  <c r="M350" i="6"/>
  <c r="M350" i="12" s="1"/>
  <c r="M351" i="6"/>
  <c r="M351" i="12" s="1"/>
  <c r="M352" i="6"/>
  <c r="M352" i="12" s="1"/>
  <c r="M353" i="6"/>
  <c r="M353" i="12" s="1"/>
  <c r="M354" i="6"/>
  <c r="M354" i="12" s="1"/>
  <c r="M355" i="6"/>
  <c r="M355" i="12" s="1"/>
  <c r="M356" i="6"/>
  <c r="M356" i="12" s="1"/>
  <c r="M357" i="6"/>
  <c r="M357" i="12" s="1"/>
  <c r="M358" i="6"/>
  <c r="M358" i="12" s="1"/>
  <c r="M359" i="6"/>
  <c r="M359" i="12" s="1"/>
  <c r="M360" i="6"/>
  <c r="M360" i="12" s="1"/>
  <c r="M361" i="6"/>
  <c r="M361" i="12" s="1"/>
  <c r="M362" i="6"/>
  <c r="M362" i="12" s="1"/>
  <c r="M363" i="6"/>
  <c r="M363" i="12" s="1"/>
  <c r="M364" i="6"/>
  <c r="M364" i="12" s="1"/>
  <c r="M365" i="6"/>
  <c r="M365" i="12" s="1"/>
  <c r="M366" i="6"/>
  <c r="M366" i="12" s="1"/>
  <c r="M367" i="6"/>
  <c r="M367" i="12" s="1"/>
  <c r="M368" i="6"/>
  <c r="M368" i="12" s="1"/>
  <c r="M369" i="6"/>
  <c r="M369" i="12" s="1"/>
  <c r="M370" i="6"/>
  <c r="M370" i="12" s="1"/>
  <c r="M371" i="6"/>
  <c r="M371" i="12" s="1"/>
  <c r="M372" i="6"/>
  <c r="M372" i="12" s="1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M373" i="6"/>
  <c r="M373" i="12" s="1"/>
  <c r="M374" i="6"/>
  <c r="M374" i="12" s="1"/>
  <c r="M375" i="6"/>
  <c r="M375" i="12" s="1"/>
  <c r="M376" i="6"/>
  <c r="M376" i="12" s="1"/>
  <c r="M377" i="6"/>
  <c r="M377" i="12" s="1"/>
  <c r="M378" i="6"/>
  <c r="M378" i="12" s="1"/>
  <c r="M379" i="6"/>
  <c r="M379" i="12" s="1"/>
  <c r="M380" i="6"/>
  <c r="M380" i="12" s="1"/>
  <c r="M381" i="6"/>
  <c r="M381" i="12" s="1"/>
  <c r="M382" i="6"/>
  <c r="M382" i="12" s="1"/>
  <c r="M383" i="6"/>
  <c r="M383" i="12" s="1"/>
  <c r="M384" i="6"/>
  <c r="M384" i="12" s="1"/>
  <c r="M385" i="6"/>
  <c r="M385" i="12" s="1"/>
  <c r="M386" i="6"/>
  <c r="M386" i="12" s="1"/>
  <c r="M387" i="6"/>
  <c r="M387" i="12" s="1"/>
  <c r="M388" i="6"/>
  <c r="M388" i="12" s="1"/>
  <c r="M389" i="6"/>
  <c r="M389" i="12" s="1"/>
  <c r="M390" i="6"/>
  <c r="M390" i="12" s="1"/>
  <c r="M391" i="6"/>
  <c r="M391" i="12" s="1"/>
  <c r="M392" i="6"/>
  <c r="M392" i="12" s="1"/>
  <c r="M393" i="6"/>
  <c r="M393" i="12" s="1"/>
  <c r="M394" i="6"/>
  <c r="M394" i="12" s="1"/>
  <c r="M395" i="6"/>
  <c r="M395" i="12" s="1"/>
  <c r="M396" i="6"/>
  <c r="M396" i="12" s="1"/>
  <c r="M397" i="6"/>
  <c r="M397" i="12" s="1"/>
  <c r="M398" i="6"/>
  <c r="M398" i="12" s="1"/>
  <c r="M399" i="6"/>
  <c r="M399" i="12" s="1"/>
  <c r="M400" i="6"/>
  <c r="M400" i="12" s="1"/>
  <c r="M401" i="6"/>
  <c r="M401" i="12" s="1"/>
  <c r="M402" i="6"/>
  <c r="M402" i="12" s="1"/>
  <c r="M403" i="6"/>
  <c r="M403" i="12" s="1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M4" i="6"/>
  <c r="M4" i="12" s="1"/>
  <c r="M5" i="6"/>
  <c r="M5" i="12" s="1"/>
  <c r="M6" i="6"/>
  <c r="M6" i="12" s="1"/>
  <c r="M7" i="6"/>
  <c r="M7" i="12" s="1"/>
  <c r="M8" i="6"/>
  <c r="M8" i="12" s="1"/>
  <c r="M9" i="6"/>
  <c r="M9" i="12" s="1"/>
  <c r="M10" i="6"/>
  <c r="M10" i="12" s="1"/>
  <c r="M11" i="6"/>
  <c r="M11" i="12" s="1"/>
  <c r="M12" i="6"/>
  <c r="M12" i="12" s="1"/>
  <c r="M13" i="6"/>
  <c r="M13" i="12" s="1"/>
  <c r="M14" i="6"/>
  <c r="M14" i="12" s="1"/>
  <c r="M15" i="6"/>
  <c r="M15" i="12" s="1"/>
  <c r="M16" i="6"/>
  <c r="M16" i="12" s="1"/>
  <c r="M17" i="6"/>
  <c r="M17" i="12" s="1"/>
  <c r="M18" i="6"/>
  <c r="M18" i="12" s="1"/>
  <c r="M19" i="6"/>
  <c r="M19" i="12" s="1"/>
  <c r="M20" i="6"/>
  <c r="M20" i="12" s="1"/>
  <c r="M21" i="6"/>
  <c r="M21" i="12" s="1"/>
  <c r="M22" i="6"/>
  <c r="M22" i="12" s="1"/>
  <c r="M23" i="6"/>
  <c r="M23" i="12" s="1"/>
  <c r="M24" i="6"/>
  <c r="M24" i="12" s="1"/>
  <c r="M25" i="6"/>
  <c r="M25" i="12" s="1"/>
  <c r="M26" i="6"/>
  <c r="M26" i="12" s="1"/>
  <c r="M27" i="6"/>
  <c r="M27" i="12" s="1"/>
  <c r="M28" i="6"/>
  <c r="M28" i="12" s="1"/>
  <c r="M29" i="6"/>
  <c r="M29" i="12" s="1"/>
  <c r="M30" i="6"/>
  <c r="M30" i="12" s="1"/>
  <c r="M31" i="6"/>
  <c r="M31" i="12" s="1"/>
  <c r="M32" i="6"/>
  <c r="M32" i="12" s="1"/>
  <c r="M33" i="6"/>
  <c r="M33" i="12" s="1"/>
  <c r="M34" i="6"/>
  <c r="M34" i="12" s="1"/>
  <c r="M35" i="6"/>
  <c r="M35" i="12" s="1"/>
  <c r="M36" i="6"/>
  <c r="M36" i="12" s="1"/>
  <c r="M37" i="6"/>
  <c r="M37" i="12" s="1"/>
  <c r="M38" i="6"/>
  <c r="M38" i="12" s="1"/>
  <c r="M39" i="6"/>
  <c r="M39" i="12" s="1"/>
  <c r="M40" i="6"/>
  <c r="M40" i="12" s="1"/>
  <c r="M41" i="6"/>
  <c r="M41" i="12" s="1"/>
  <c r="M42" i="6"/>
  <c r="M42" i="12" s="1"/>
  <c r="M43" i="6"/>
  <c r="M43" i="12" s="1"/>
  <c r="M44" i="6"/>
  <c r="M44" i="12" s="1"/>
  <c r="M45" i="6"/>
  <c r="M45" i="12" s="1"/>
  <c r="M46" i="6"/>
  <c r="M46" i="12" s="1"/>
  <c r="N4" i="6"/>
  <c r="N5" i="6"/>
  <c r="N6" i="6"/>
  <c r="N7" i="6"/>
  <c r="N8" i="6"/>
  <c r="N9" i="6"/>
  <c r="N10" i="6"/>
  <c r="N11" i="6"/>
  <c r="N12" i="6"/>
  <c r="N13" i="6"/>
  <c r="N14" i="6"/>
  <c r="N15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M47" i="6"/>
  <c r="M47" i="12" s="1"/>
  <c r="M48" i="6"/>
  <c r="M48" i="12" s="1"/>
  <c r="M49" i="6"/>
  <c r="M49" i="12" s="1"/>
  <c r="M50" i="6"/>
  <c r="M50" i="12" s="1"/>
  <c r="M51" i="6"/>
  <c r="M51" i="12" s="1"/>
  <c r="M52" i="6"/>
  <c r="M52" i="12" s="1"/>
  <c r="M53" i="6"/>
  <c r="M53" i="12" s="1"/>
  <c r="M54" i="6"/>
  <c r="M54" i="12" s="1"/>
  <c r="M55" i="6"/>
  <c r="M55" i="12" s="1"/>
  <c r="M56" i="6"/>
  <c r="M56" i="12" s="1"/>
  <c r="M57" i="6"/>
  <c r="M57" i="12" s="1"/>
  <c r="M58" i="6"/>
  <c r="M58" i="12" s="1"/>
  <c r="M59" i="6"/>
  <c r="M59" i="12" s="1"/>
  <c r="M60" i="6"/>
  <c r="M60" i="12" s="1"/>
  <c r="M61" i="6"/>
  <c r="M61" i="12" s="1"/>
  <c r="M62" i="6"/>
  <c r="M62" i="12" s="1"/>
  <c r="M63" i="6"/>
  <c r="M63" i="12" s="1"/>
  <c r="M64" i="6"/>
  <c r="M64" i="12" s="1"/>
  <c r="M65" i="6"/>
  <c r="M65" i="12" s="1"/>
  <c r="M66" i="6"/>
  <c r="M66" i="12" s="1"/>
  <c r="M67" i="6"/>
  <c r="M67" i="12" s="1"/>
  <c r="M68" i="6"/>
  <c r="M68" i="12" s="1"/>
  <c r="M69" i="6"/>
  <c r="M69" i="12" s="1"/>
  <c r="M70" i="6"/>
  <c r="M70" i="12" s="1"/>
  <c r="M71" i="6"/>
  <c r="M71" i="12" s="1"/>
  <c r="M72" i="6"/>
  <c r="M72" i="12" s="1"/>
  <c r="M73" i="6"/>
  <c r="M73" i="12" s="1"/>
  <c r="M74" i="6"/>
  <c r="M74" i="12" s="1"/>
  <c r="M75" i="6"/>
  <c r="M75" i="12" s="1"/>
  <c r="M76" i="6"/>
  <c r="M76" i="12" s="1"/>
  <c r="M77" i="6"/>
  <c r="M77" i="12" s="1"/>
  <c r="M78" i="6"/>
  <c r="M78" i="12" s="1"/>
  <c r="M79" i="6"/>
  <c r="M79" i="12" s="1"/>
  <c r="M80" i="6"/>
  <c r="M80" i="12" s="1"/>
  <c r="M81" i="6"/>
  <c r="M81" i="12" s="1"/>
  <c r="M82" i="6"/>
  <c r="M82" i="12" s="1"/>
  <c r="M83" i="6"/>
  <c r="M83" i="12" s="1"/>
  <c r="M84" i="6"/>
  <c r="M84" i="12" s="1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M86" i="6"/>
  <c r="M86" i="12" s="1"/>
  <c r="M87" i="6"/>
  <c r="M87" i="12" s="1"/>
  <c r="M88" i="6"/>
  <c r="M88" i="12" s="1"/>
  <c r="M89" i="6"/>
  <c r="M89" i="12" s="1"/>
  <c r="M90" i="6"/>
  <c r="M90" i="12" s="1"/>
  <c r="M91" i="6"/>
  <c r="M91" i="12" s="1"/>
  <c r="M92" i="6"/>
  <c r="M92" i="12" s="1"/>
  <c r="M93" i="6"/>
  <c r="M93" i="12" s="1"/>
  <c r="M94" i="6"/>
  <c r="M94" i="12" s="1"/>
  <c r="M95" i="6"/>
  <c r="M95" i="12" s="1"/>
  <c r="M96" i="6"/>
  <c r="M96" i="12" s="1"/>
  <c r="M97" i="6"/>
  <c r="M97" i="12" s="1"/>
  <c r="M98" i="6"/>
  <c r="M98" i="12" s="1"/>
  <c r="M99" i="6"/>
  <c r="M99" i="12" s="1"/>
  <c r="M100" i="6"/>
  <c r="M100" i="12" s="1"/>
  <c r="M101" i="6"/>
  <c r="M101" i="12" s="1"/>
  <c r="M102" i="6"/>
  <c r="M102" i="12" s="1"/>
  <c r="M103" i="6"/>
  <c r="M103" i="12" s="1"/>
  <c r="M104" i="6"/>
  <c r="M104" i="12" s="1"/>
  <c r="M105" i="6"/>
  <c r="M105" i="12" s="1"/>
  <c r="M106" i="6"/>
  <c r="M106" i="12" s="1"/>
  <c r="M107" i="6"/>
  <c r="M107" i="12" s="1"/>
  <c r="M108" i="6"/>
  <c r="M108" i="12" s="1"/>
  <c r="M109" i="6"/>
  <c r="M109" i="12" s="1"/>
  <c r="M110" i="6"/>
  <c r="M110" i="12" s="1"/>
  <c r="M111" i="6"/>
  <c r="M111" i="12" s="1"/>
  <c r="M112" i="6"/>
  <c r="M112" i="12" s="1"/>
  <c r="M113" i="6"/>
  <c r="M113" i="12" s="1"/>
  <c r="M114" i="6"/>
  <c r="M114" i="12" s="1"/>
  <c r="M115" i="6"/>
  <c r="M115" i="12" s="1"/>
  <c r="M116" i="6"/>
  <c r="M116" i="12" s="1"/>
  <c r="M117" i="6"/>
  <c r="M117" i="12" s="1"/>
  <c r="M118" i="6"/>
  <c r="M118" i="12" s="1"/>
  <c r="M119" i="6"/>
  <c r="M119" i="12" s="1"/>
  <c r="M120" i="6"/>
  <c r="M120" i="12" s="1"/>
  <c r="M121" i="6"/>
  <c r="M121" i="12" s="1"/>
  <c r="M122" i="6"/>
  <c r="M122" i="12" s="1"/>
  <c r="M123" i="6"/>
  <c r="M123" i="12" s="1"/>
  <c r="M124" i="6"/>
  <c r="M124" i="12" s="1"/>
  <c r="M125" i="6"/>
  <c r="M125" i="12" s="1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M126" i="6"/>
  <c r="M126" i="12" s="1"/>
  <c r="M127" i="6"/>
  <c r="M127" i="12" s="1"/>
  <c r="M128" i="6"/>
  <c r="M128" i="12" s="1"/>
  <c r="M129" i="6"/>
  <c r="M129" i="12" s="1"/>
  <c r="M130" i="6"/>
  <c r="M130" i="12" s="1"/>
  <c r="M131" i="6"/>
  <c r="M131" i="12" s="1"/>
  <c r="M132" i="6"/>
  <c r="M132" i="12" s="1"/>
  <c r="M133" i="6"/>
  <c r="M133" i="12" s="1"/>
  <c r="M134" i="6"/>
  <c r="M134" i="12" s="1"/>
  <c r="M135" i="6"/>
  <c r="M135" i="12" s="1"/>
  <c r="M136" i="6"/>
  <c r="M136" i="12" s="1"/>
  <c r="M137" i="6"/>
  <c r="M137" i="12" s="1"/>
  <c r="M138" i="6"/>
  <c r="M138" i="12" s="1"/>
  <c r="M139" i="6"/>
  <c r="M139" i="12" s="1"/>
  <c r="M140" i="6"/>
  <c r="M140" i="12" s="1"/>
  <c r="M141" i="6"/>
  <c r="M141" i="12" s="1"/>
  <c r="M143" i="6"/>
  <c r="M143" i="12" s="1"/>
  <c r="M144" i="6"/>
  <c r="M144" i="12" s="1"/>
  <c r="M145" i="6"/>
  <c r="M145" i="12" s="1"/>
  <c r="M146" i="6"/>
  <c r="M146" i="12" s="1"/>
  <c r="M147" i="6"/>
  <c r="M147" i="12" s="1"/>
  <c r="M148" i="6"/>
  <c r="M148" i="12" s="1"/>
  <c r="M149" i="6"/>
  <c r="M149" i="12" s="1"/>
  <c r="M150" i="6"/>
  <c r="M150" i="12" s="1"/>
  <c r="M151" i="6"/>
  <c r="M151" i="12" s="1"/>
  <c r="M152" i="6"/>
  <c r="M152" i="12" s="1"/>
  <c r="M153" i="6"/>
  <c r="M153" i="12" s="1"/>
  <c r="M154" i="6"/>
  <c r="M154" i="12" s="1"/>
  <c r="M155" i="6"/>
  <c r="M155" i="12" s="1"/>
  <c r="M156" i="6"/>
  <c r="M156" i="12" s="1"/>
  <c r="M157" i="6"/>
  <c r="M157" i="12" s="1"/>
  <c r="M158" i="6"/>
  <c r="M158" i="12" s="1"/>
  <c r="M159" i="6"/>
  <c r="M159" i="12" s="1"/>
  <c r="M160" i="6"/>
  <c r="M160" i="12" s="1"/>
  <c r="M161" i="6"/>
  <c r="M161" i="12" s="1"/>
  <c r="M162" i="6"/>
  <c r="M162" i="12" s="1"/>
  <c r="M163" i="6"/>
  <c r="M163" i="12" s="1"/>
  <c r="M164" i="6"/>
  <c r="M164" i="12" s="1"/>
  <c r="M165" i="6"/>
  <c r="M165" i="12" s="1"/>
  <c r="M166" i="6"/>
  <c r="M166" i="12" s="1"/>
  <c r="M167" i="6"/>
  <c r="M167" i="12" s="1"/>
  <c r="M168" i="6"/>
  <c r="M168" i="12" s="1"/>
  <c r="M169" i="6"/>
  <c r="M169" i="12" s="1"/>
  <c r="M170" i="6"/>
  <c r="M170" i="12" s="1"/>
  <c r="M171" i="6"/>
  <c r="M171" i="12" s="1"/>
  <c r="M172" i="6"/>
  <c r="M172" i="12" s="1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M173" i="6"/>
  <c r="M173" i="12" s="1"/>
  <c r="M174" i="6"/>
  <c r="M174" i="12" s="1"/>
  <c r="M175" i="6"/>
  <c r="M175" i="12" s="1"/>
  <c r="M176" i="6"/>
  <c r="M176" i="12" s="1"/>
  <c r="M177" i="6"/>
  <c r="M177" i="12" s="1"/>
  <c r="M178" i="6"/>
  <c r="M178" i="12" s="1"/>
  <c r="M179" i="6"/>
  <c r="M179" i="12" s="1"/>
  <c r="M180" i="6"/>
  <c r="M180" i="12" s="1"/>
  <c r="M181" i="6"/>
  <c r="M181" i="12" s="1"/>
  <c r="M182" i="6"/>
  <c r="M182" i="12" s="1"/>
  <c r="M183" i="6"/>
  <c r="M183" i="12" s="1"/>
  <c r="M184" i="6"/>
  <c r="M184" i="12" s="1"/>
  <c r="M185" i="6"/>
  <c r="M185" i="12" s="1"/>
  <c r="M186" i="6"/>
  <c r="M186" i="12" s="1"/>
  <c r="M187" i="6"/>
  <c r="M187" i="12" s="1"/>
  <c r="M188" i="6"/>
  <c r="M188" i="12" s="1"/>
  <c r="M189" i="6"/>
  <c r="M189" i="12" s="1"/>
  <c r="M190" i="6"/>
  <c r="M190" i="12" s="1"/>
  <c r="M191" i="6"/>
  <c r="M191" i="12" s="1"/>
  <c r="M192" i="6"/>
  <c r="M192" i="12" s="1"/>
  <c r="M193" i="6"/>
  <c r="M193" i="12" s="1"/>
  <c r="M194" i="6"/>
  <c r="M194" i="12" s="1"/>
  <c r="M195" i="6"/>
  <c r="M195" i="12" s="1"/>
  <c r="M196" i="6"/>
  <c r="M196" i="12" s="1"/>
  <c r="M197" i="6"/>
  <c r="M197" i="12" s="1"/>
  <c r="M198" i="6"/>
  <c r="M198" i="12" s="1"/>
  <c r="M199" i="6"/>
  <c r="M199" i="12" s="1"/>
  <c r="M200" i="6"/>
  <c r="M200" i="12" s="1"/>
  <c r="M201" i="6"/>
  <c r="M201" i="12" s="1"/>
  <c r="M202" i="6"/>
  <c r="M202" i="12" s="1"/>
  <c r="M203" i="6"/>
  <c r="M203" i="12" s="1"/>
  <c r="M204" i="6"/>
  <c r="M204" i="12" s="1"/>
  <c r="M205" i="6"/>
  <c r="M205" i="12" s="1"/>
  <c r="M206" i="6"/>
  <c r="M206" i="12" s="1"/>
  <c r="M207" i="6"/>
  <c r="M207" i="12" s="1"/>
  <c r="M208" i="6"/>
  <c r="M208" i="12" s="1"/>
  <c r="M209" i="6"/>
  <c r="M209" i="12" s="1"/>
  <c r="M210" i="6"/>
  <c r="M210" i="12" s="1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M211" i="6"/>
  <c r="M211" i="12" s="1"/>
  <c r="M212" i="6"/>
  <c r="M212" i="12" s="1"/>
  <c r="M213" i="6"/>
  <c r="M213" i="12" s="1"/>
  <c r="M214" i="6"/>
  <c r="M214" i="12" s="1"/>
  <c r="M215" i="6"/>
  <c r="M215" i="12" s="1"/>
  <c r="M216" i="6"/>
  <c r="M216" i="12" s="1"/>
  <c r="M217" i="6"/>
  <c r="M217" i="12" s="1"/>
  <c r="M218" i="6"/>
  <c r="M218" i="12" s="1"/>
  <c r="M219" i="6"/>
  <c r="M219" i="12" s="1"/>
  <c r="M220" i="6"/>
  <c r="M220" i="12" s="1"/>
  <c r="M221" i="6"/>
  <c r="M221" i="12" s="1"/>
  <c r="M222" i="6"/>
  <c r="M222" i="12" s="1"/>
  <c r="M223" i="6"/>
  <c r="M223" i="12" s="1"/>
  <c r="M224" i="6"/>
  <c r="M224" i="12" s="1"/>
  <c r="M225" i="6"/>
  <c r="M225" i="12" s="1"/>
  <c r="M226" i="6"/>
  <c r="M226" i="12" s="1"/>
  <c r="M227" i="6"/>
  <c r="M227" i="12" s="1"/>
  <c r="M228" i="6"/>
  <c r="M228" i="12" s="1"/>
  <c r="M229" i="6"/>
  <c r="M229" i="12" s="1"/>
  <c r="M230" i="6"/>
  <c r="M230" i="12" s="1"/>
  <c r="M231" i="6"/>
  <c r="M231" i="12" s="1"/>
  <c r="M232" i="6"/>
  <c r="M232" i="12" s="1"/>
  <c r="M233" i="6"/>
  <c r="M233" i="12" s="1"/>
  <c r="M234" i="6"/>
  <c r="M234" i="12" s="1"/>
  <c r="M235" i="6"/>
  <c r="M235" i="12" s="1"/>
  <c r="M236" i="6"/>
  <c r="M236" i="12" s="1"/>
  <c r="M237" i="6"/>
  <c r="M237" i="12" s="1"/>
  <c r="M238" i="6"/>
  <c r="M238" i="12" s="1"/>
  <c r="M239" i="6"/>
  <c r="M239" i="12" s="1"/>
  <c r="M240" i="6"/>
  <c r="M240" i="12" s="1"/>
  <c r="M241" i="6"/>
  <c r="M241" i="12" s="1"/>
  <c r="M242" i="6"/>
  <c r="M242" i="12" s="1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M243" i="6"/>
  <c r="M243" i="12" s="1"/>
  <c r="M244" i="6"/>
  <c r="M244" i="12" s="1"/>
  <c r="M245" i="6"/>
  <c r="M245" i="12" s="1"/>
  <c r="M246" i="6"/>
  <c r="M246" i="12" s="1"/>
  <c r="M247" i="6"/>
  <c r="M247" i="12" s="1"/>
  <c r="M248" i="6"/>
  <c r="M248" i="12" s="1"/>
  <c r="M249" i="6"/>
  <c r="M249" i="12" s="1"/>
  <c r="M250" i="6"/>
  <c r="M250" i="12" s="1"/>
  <c r="M251" i="6"/>
  <c r="M251" i="12" s="1"/>
  <c r="M252" i="6"/>
  <c r="M252" i="12" s="1"/>
  <c r="M253" i="6"/>
  <c r="M253" i="12" s="1"/>
  <c r="M254" i="6"/>
  <c r="M254" i="12" s="1"/>
  <c r="M255" i="6"/>
  <c r="M255" i="12" s="1"/>
  <c r="M256" i="6"/>
  <c r="M256" i="12" s="1"/>
  <c r="M257" i="6"/>
  <c r="M257" i="12" s="1"/>
  <c r="M258" i="6"/>
  <c r="M258" i="12" s="1"/>
  <c r="M259" i="6"/>
  <c r="M259" i="12" s="1"/>
  <c r="M260" i="6"/>
  <c r="M260" i="12" s="1"/>
  <c r="M261" i="6"/>
  <c r="M261" i="12" s="1"/>
  <c r="M262" i="6"/>
  <c r="M262" i="12" s="1"/>
  <c r="M263" i="6"/>
  <c r="M263" i="12" s="1"/>
  <c r="M264" i="6"/>
  <c r="M264" i="12" s="1"/>
  <c r="M265" i="6"/>
  <c r="M265" i="12" s="1"/>
  <c r="M266" i="6"/>
  <c r="M266" i="12" s="1"/>
  <c r="M267" i="6"/>
  <c r="M267" i="12" s="1"/>
  <c r="M268" i="6"/>
  <c r="M268" i="12" s="1"/>
  <c r="M269" i="6"/>
  <c r="M269" i="12" s="1"/>
  <c r="M270" i="6"/>
  <c r="M270" i="12" s="1"/>
  <c r="M271" i="6"/>
  <c r="M271" i="12" s="1"/>
  <c r="M272" i="6"/>
  <c r="M272" i="12" s="1"/>
  <c r="M273" i="6"/>
  <c r="M273" i="12" s="1"/>
  <c r="M274" i="6"/>
  <c r="M274" i="12" s="1"/>
  <c r="M275" i="6"/>
  <c r="M275" i="12" s="1"/>
  <c r="M276" i="6"/>
  <c r="M276" i="12" s="1"/>
  <c r="M277" i="6"/>
  <c r="M277" i="12" s="1"/>
  <c r="M278" i="6"/>
  <c r="M278" i="12" s="1"/>
  <c r="M279" i="6"/>
  <c r="M279" i="12" s="1"/>
  <c r="M280" i="6"/>
  <c r="M280" i="12" s="1"/>
  <c r="M281" i="6"/>
  <c r="M281" i="12" s="1"/>
  <c r="M282" i="6"/>
  <c r="M282" i="12" s="1"/>
  <c r="M283" i="6"/>
  <c r="M283" i="12" s="1"/>
  <c r="M284" i="6"/>
  <c r="M284" i="12" s="1"/>
  <c r="M285" i="6"/>
  <c r="M285" i="12" s="1"/>
  <c r="M286" i="6"/>
  <c r="M286" i="12" s="1"/>
  <c r="M287" i="6"/>
  <c r="M287" i="12" s="1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M288" i="6"/>
  <c r="M288" i="12" s="1"/>
  <c r="M289" i="6"/>
  <c r="M289" i="12" s="1"/>
  <c r="M290" i="6"/>
  <c r="M290" i="12" s="1"/>
  <c r="M291" i="6"/>
  <c r="M291" i="12" s="1"/>
  <c r="M292" i="6"/>
  <c r="M292" i="12" s="1"/>
  <c r="M293" i="6"/>
  <c r="M293" i="12" s="1"/>
  <c r="M294" i="6"/>
  <c r="M294" i="12" s="1"/>
  <c r="M295" i="6"/>
  <c r="M295" i="12" s="1"/>
  <c r="M296" i="6"/>
  <c r="M296" i="12" s="1"/>
  <c r="M297" i="6"/>
  <c r="M297" i="12" s="1"/>
  <c r="M298" i="6"/>
  <c r="M298" i="12" s="1"/>
  <c r="M299" i="6"/>
  <c r="M299" i="12" s="1"/>
  <c r="M300" i="6"/>
  <c r="M300" i="12" s="1"/>
  <c r="M301" i="6"/>
  <c r="M301" i="12" s="1"/>
  <c r="M302" i="6"/>
  <c r="M302" i="12" s="1"/>
  <c r="M303" i="6"/>
  <c r="M303" i="12" s="1"/>
  <c r="M304" i="6"/>
  <c r="M304" i="12" s="1"/>
  <c r="M305" i="6"/>
  <c r="M305" i="12" s="1"/>
  <c r="M306" i="6"/>
  <c r="M306" i="12" s="1"/>
  <c r="M307" i="6"/>
  <c r="M307" i="12" s="1"/>
  <c r="M308" i="6"/>
  <c r="M308" i="12" s="1"/>
  <c r="M309" i="6"/>
  <c r="M309" i="12" s="1"/>
  <c r="M310" i="6"/>
  <c r="M310" i="12" s="1"/>
  <c r="M311" i="6"/>
  <c r="M311" i="12" s="1"/>
  <c r="M312" i="6"/>
  <c r="M312" i="12" s="1"/>
  <c r="M313" i="6"/>
  <c r="M313" i="12" s="1"/>
  <c r="M314" i="6"/>
  <c r="M314" i="12" s="1"/>
  <c r="M315" i="6"/>
  <c r="M315" i="12" s="1"/>
  <c r="M316" i="6"/>
  <c r="M316" i="12" s="1"/>
  <c r="M317" i="6"/>
  <c r="M317" i="12" s="1"/>
  <c r="M318" i="6"/>
  <c r="M318" i="12" s="1"/>
  <c r="M319" i="6"/>
  <c r="M319" i="12" s="1"/>
  <c r="M320" i="6"/>
  <c r="M320" i="12" s="1"/>
  <c r="M321" i="6"/>
  <c r="M321" i="12" s="1"/>
  <c r="M322" i="6"/>
  <c r="M322" i="12" s="1"/>
  <c r="M323" i="6"/>
  <c r="M323" i="12" s="1"/>
  <c r="M324" i="6"/>
  <c r="M324" i="12" s="1"/>
  <c r="M325" i="6"/>
  <c r="M325" i="12" s="1"/>
  <c r="M326" i="6"/>
  <c r="M326" i="12" s="1"/>
  <c r="M327" i="6"/>
  <c r="M327" i="12" s="1"/>
  <c r="M328" i="6"/>
  <c r="M328" i="12" s="1"/>
  <c r="M329" i="6"/>
  <c r="M329" i="12" s="1"/>
  <c r="M330" i="6"/>
  <c r="M330" i="12" s="1"/>
  <c r="M331" i="6"/>
  <c r="M331" i="12" s="1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M3" i="6"/>
  <c r="M3" i="12" s="1"/>
  <c r="M332" i="6"/>
  <c r="M332" i="12" s="1"/>
  <c r="M333" i="6"/>
  <c r="M333" i="12" s="1"/>
  <c r="M334" i="6"/>
  <c r="M334" i="12" s="1"/>
  <c r="M335" i="6"/>
  <c r="M335" i="12" s="1"/>
  <c r="N3" i="6"/>
  <c r="N332" i="6"/>
  <c r="N333" i="6"/>
  <c r="N334" i="6"/>
  <c r="N335" i="6"/>
  <c r="O3" i="6"/>
  <c r="O332" i="6"/>
  <c r="O333" i="6"/>
  <c r="O334" i="6"/>
  <c r="O335" i="6"/>
  <c r="M336" i="6"/>
  <c r="M336" i="12" s="1"/>
  <c r="M337" i="6"/>
  <c r="M337" i="12" s="1"/>
  <c r="M338" i="6"/>
  <c r="M338" i="12" s="1"/>
  <c r="N336" i="6"/>
  <c r="N337" i="6"/>
  <c r="N338" i="6"/>
  <c r="O336" i="6"/>
  <c r="O337" i="6"/>
  <c r="O338" i="6"/>
  <c r="E3788" i="12"/>
  <c r="M3767" i="6"/>
  <c r="M3767" i="12" s="1"/>
  <c r="M3792" i="12"/>
  <c r="N3767" i="6"/>
  <c r="O3767" i="6"/>
  <c r="M3761" i="6"/>
  <c r="M3761" i="12" s="1"/>
  <c r="N3761" i="6"/>
  <c r="O3761" i="6"/>
  <c r="L2" i="6"/>
  <c r="B11" i="13"/>
  <c r="A11" i="13"/>
  <c r="B3" i="14"/>
  <c r="A3" i="14"/>
  <c r="J3" i="14"/>
  <c r="O2" i="6"/>
  <c r="O3744" i="6"/>
  <c r="O3745" i="6"/>
  <c r="O3746" i="6"/>
  <c r="O3747" i="6"/>
  <c r="O3748" i="6"/>
  <c r="O3749" i="6"/>
  <c r="O3753" i="6"/>
  <c r="O3754" i="6"/>
  <c r="O3757" i="6"/>
  <c r="O3758" i="6"/>
  <c r="O3759" i="6"/>
  <c r="O3768" i="6"/>
  <c r="A2134" i="12"/>
  <c r="O2134" i="12" s="1"/>
  <c r="E2134" i="12"/>
  <c r="F2134" i="12"/>
  <c r="G2134" i="12"/>
  <c r="H2134" i="12"/>
  <c r="I2134" i="12"/>
  <c r="J2134" i="12"/>
  <c r="K2134" i="12"/>
  <c r="L2134" i="12"/>
  <c r="A2135" i="12"/>
  <c r="E2135" i="12"/>
  <c r="F2135" i="12"/>
  <c r="G2135" i="12"/>
  <c r="H2135" i="12"/>
  <c r="I2135" i="12"/>
  <c r="J2135" i="12"/>
  <c r="K2135" i="12"/>
  <c r="L2135" i="12"/>
  <c r="A2136" i="12"/>
  <c r="N2136" i="12" s="1"/>
  <c r="E2136" i="12"/>
  <c r="F2136" i="12"/>
  <c r="G2136" i="12"/>
  <c r="H2136" i="12"/>
  <c r="I2136" i="12"/>
  <c r="J2136" i="12"/>
  <c r="K2136" i="12"/>
  <c r="L2136" i="12"/>
  <c r="A2137" i="12"/>
  <c r="E2137" i="12"/>
  <c r="F2137" i="12"/>
  <c r="G2137" i="12"/>
  <c r="H2137" i="12"/>
  <c r="I2137" i="12"/>
  <c r="J2137" i="12"/>
  <c r="K2137" i="12"/>
  <c r="L2137" i="12"/>
  <c r="A2138" i="12"/>
  <c r="N2138" i="12" s="1"/>
  <c r="E2138" i="12"/>
  <c r="F2138" i="12"/>
  <c r="G2138" i="12"/>
  <c r="H2138" i="12"/>
  <c r="I2138" i="12"/>
  <c r="J2138" i="12"/>
  <c r="K2138" i="12"/>
  <c r="L2138" i="12"/>
  <c r="A2139" i="12"/>
  <c r="N2139" i="12" s="1"/>
  <c r="E2139" i="12"/>
  <c r="F2139" i="12"/>
  <c r="G2139" i="12"/>
  <c r="H2139" i="12"/>
  <c r="I2139" i="12"/>
  <c r="J2139" i="12"/>
  <c r="K2139" i="12"/>
  <c r="L2139" i="12"/>
  <c r="A2140" i="12"/>
  <c r="N2140" i="12" s="1"/>
  <c r="E2140" i="12"/>
  <c r="F2140" i="12"/>
  <c r="G2140" i="12"/>
  <c r="H2140" i="12"/>
  <c r="I2140" i="12"/>
  <c r="J2140" i="12"/>
  <c r="K2140" i="12"/>
  <c r="L2140" i="12"/>
  <c r="A2141" i="12"/>
  <c r="N2141" i="12" s="1"/>
  <c r="E2141" i="12"/>
  <c r="F2141" i="12"/>
  <c r="G2141" i="12"/>
  <c r="H2141" i="12"/>
  <c r="I2141" i="12"/>
  <c r="J2141" i="12"/>
  <c r="K2141" i="12"/>
  <c r="L2141" i="12"/>
  <c r="A2142" i="12"/>
  <c r="N2142" i="12" s="1"/>
  <c r="C2142" i="12"/>
  <c r="E2142" i="12"/>
  <c r="F2142" i="12"/>
  <c r="G2142" i="12"/>
  <c r="H2142" i="12"/>
  <c r="I2142" i="12"/>
  <c r="J2142" i="12"/>
  <c r="K2142" i="12"/>
  <c r="L2142" i="12"/>
  <c r="A2143" i="12"/>
  <c r="O2143" i="12" s="1"/>
  <c r="E2143" i="12"/>
  <c r="F2143" i="12"/>
  <c r="G2143" i="12"/>
  <c r="H2143" i="12"/>
  <c r="I2143" i="12"/>
  <c r="J2143" i="12"/>
  <c r="K2143" i="12"/>
  <c r="L2143" i="12"/>
  <c r="A2144" i="12"/>
  <c r="O2144" i="12" s="1"/>
  <c r="E2144" i="12"/>
  <c r="F2144" i="12"/>
  <c r="G2144" i="12"/>
  <c r="H2144" i="12"/>
  <c r="I2144" i="12"/>
  <c r="J2144" i="12"/>
  <c r="K2144" i="12"/>
  <c r="L2144" i="12"/>
  <c r="A2145" i="12"/>
  <c r="N2145" i="12" s="1"/>
  <c r="E2145" i="12"/>
  <c r="F2145" i="12"/>
  <c r="G2145" i="12"/>
  <c r="H2145" i="12"/>
  <c r="I2145" i="12"/>
  <c r="J2145" i="12"/>
  <c r="K2145" i="12"/>
  <c r="L2145" i="12"/>
  <c r="A2146" i="12"/>
  <c r="O2146" i="12" s="1"/>
  <c r="E2146" i="12"/>
  <c r="F2146" i="12"/>
  <c r="G2146" i="12"/>
  <c r="H2146" i="12"/>
  <c r="I2146" i="12"/>
  <c r="J2146" i="12"/>
  <c r="K2146" i="12"/>
  <c r="L2146" i="12"/>
  <c r="A2147" i="12"/>
  <c r="O2147" i="12" s="1"/>
  <c r="E2147" i="12"/>
  <c r="F2147" i="12"/>
  <c r="G2147" i="12"/>
  <c r="H2147" i="12"/>
  <c r="I2147" i="12"/>
  <c r="J2147" i="12"/>
  <c r="K2147" i="12"/>
  <c r="L2147" i="12"/>
  <c r="A2148" i="12"/>
  <c r="O2148" i="12" s="1"/>
  <c r="E2148" i="12"/>
  <c r="F2148" i="12"/>
  <c r="G2148" i="12"/>
  <c r="H2148" i="12"/>
  <c r="I2148" i="12"/>
  <c r="J2148" i="12"/>
  <c r="K2148" i="12"/>
  <c r="L2148" i="12"/>
  <c r="A1052" i="12"/>
  <c r="N1052" i="12" s="1"/>
  <c r="E1052" i="12"/>
  <c r="F1052" i="12"/>
  <c r="G1052" i="12"/>
  <c r="H1052" i="12"/>
  <c r="I1052" i="12"/>
  <c r="J1052" i="12"/>
  <c r="K1052" i="12"/>
  <c r="L1052" i="12"/>
  <c r="A1053" i="12"/>
  <c r="N1053" i="12" s="1"/>
  <c r="E1053" i="12"/>
  <c r="F1053" i="12"/>
  <c r="G1053" i="12"/>
  <c r="H1053" i="12"/>
  <c r="I1053" i="12"/>
  <c r="J1053" i="12"/>
  <c r="K1053" i="12"/>
  <c r="L1053" i="12"/>
  <c r="A1054" i="12"/>
  <c r="E1054" i="12"/>
  <c r="F1054" i="12"/>
  <c r="G1054" i="12"/>
  <c r="H1054" i="12"/>
  <c r="I1054" i="12"/>
  <c r="J1054" i="12"/>
  <c r="K1054" i="12"/>
  <c r="L1054" i="12"/>
  <c r="A1056" i="12"/>
  <c r="N1056" i="12" s="1"/>
  <c r="E1056" i="12"/>
  <c r="F1056" i="12"/>
  <c r="G1056" i="12"/>
  <c r="H1056" i="12"/>
  <c r="I1056" i="12"/>
  <c r="J1056" i="12"/>
  <c r="K1056" i="12"/>
  <c r="L1056" i="12"/>
  <c r="A1057" i="12"/>
  <c r="E1057" i="12"/>
  <c r="F1057" i="12"/>
  <c r="G1057" i="12"/>
  <c r="H1057" i="12"/>
  <c r="I1057" i="12"/>
  <c r="J1057" i="12"/>
  <c r="K1057" i="12"/>
  <c r="L1057" i="12"/>
  <c r="A1058" i="12"/>
  <c r="N1058" i="12" s="1"/>
  <c r="E1058" i="12"/>
  <c r="F1058" i="12"/>
  <c r="G1058" i="12"/>
  <c r="H1058" i="12"/>
  <c r="I1058" i="12"/>
  <c r="J1058" i="12"/>
  <c r="K1058" i="12"/>
  <c r="L1058" i="12"/>
  <c r="A1059" i="12"/>
  <c r="N1059" i="12" s="1"/>
  <c r="E1059" i="12"/>
  <c r="F1059" i="12"/>
  <c r="G1059" i="12"/>
  <c r="H1059" i="12"/>
  <c r="I1059" i="12"/>
  <c r="J1059" i="12"/>
  <c r="K1059" i="12"/>
  <c r="L1059" i="12"/>
  <c r="A1060" i="12"/>
  <c r="N1060" i="12" s="1"/>
  <c r="E1060" i="12"/>
  <c r="F1060" i="12"/>
  <c r="G1060" i="12"/>
  <c r="H1060" i="12"/>
  <c r="I1060" i="12"/>
  <c r="J1060" i="12"/>
  <c r="K1060" i="12"/>
  <c r="L1060" i="12"/>
  <c r="A1061" i="12"/>
  <c r="N1061" i="12" s="1"/>
  <c r="E1061" i="12"/>
  <c r="F1061" i="12"/>
  <c r="G1061" i="12"/>
  <c r="H1061" i="12"/>
  <c r="I1061" i="12"/>
  <c r="J1061" i="12"/>
  <c r="K1061" i="12"/>
  <c r="L1061" i="12"/>
  <c r="A1062" i="12"/>
  <c r="N1062" i="12" s="1"/>
  <c r="E1062" i="12"/>
  <c r="F1062" i="12"/>
  <c r="G1062" i="12"/>
  <c r="H1062" i="12"/>
  <c r="I1062" i="12"/>
  <c r="J1062" i="12"/>
  <c r="K1062" i="12"/>
  <c r="L1062" i="12"/>
  <c r="A1063" i="12"/>
  <c r="N1063" i="12" s="1"/>
  <c r="E1063" i="12"/>
  <c r="F1063" i="12"/>
  <c r="G1063" i="12"/>
  <c r="H1063" i="12"/>
  <c r="I1063" i="12"/>
  <c r="J1063" i="12"/>
  <c r="K1063" i="12"/>
  <c r="L1063" i="12"/>
  <c r="A1064" i="12"/>
  <c r="N1064" i="12" s="1"/>
  <c r="E1064" i="12"/>
  <c r="F1064" i="12"/>
  <c r="G1064" i="12"/>
  <c r="H1064" i="12"/>
  <c r="I1064" i="12"/>
  <c r="J1064" i="12"/>
  <c r="K1064" i="12"/>
  <c r="L1064" i="12"/>
  <c r="A1065" i="12"/>
  <c r="E1065" i="12"/>
  <c r="F1065" i="12"/>
  <c r="G1065" i="12"/>
  <c r="H1065" i="12"/>
  <c r="I1065" i="12"/>
  <c r="J1065" i="12"/>
  <c r="K1065" i="12"/>
  <c r="L1065" i="12"/>
  <c r="A1066" i="12"/>
  <c r="E1066" i="12"/>
  <c r="F1066" i="12"/>
  <c r="G1066" i="12"/>
  <c r="H1066" i="12"/>
  <c r="I1066" i="12"/>
  <c r="J1066" i="12"/>
  <c r="K1066" i="12"/>
  <c r="L1066" i="12"/>
  <c r="A1067" i="12"/>
  <c r="N1067" i="12" s="1"/>
  <c r="E1067" i="12"/>
  <c r="F1067" i="12"/>
  <c r="G1067" i="12"/>
  <c r="H1067" i="12"/>
  <c r="I1067" i="12"/>
  <c r="J1067" i="12"/>
  <c r="K1067" i="12"/>
  <c r="L1067" i="12"/>
  <c r="A1068" i="12"/>
  <c r="N1068" i="12" s="1"/>
  <c r="E1068" i="12"/>
  <c r="F1068" i="12"/>
  <c r="G1068" i="12"/>
  <c r="H1068" i="12"/>
  <c r="I1068" i="12"/>
  <c r="J1068" i="12"/>
  <c r="K1068" i="12"/>
  <c r="L1068" i="12"/>
  <c r="A1069" i="12"/>
  <c r="N1069" i="12" s="1"/>
  <c r="E1069" i="12"/>
  <c r="F1069" i="12"/>
  <c r="G1069" i="12"/>
  <c r="H1069" i="12"/>
  <c r="I1069" i="12"/>
  <c r="J1069" i="12"/>
  <c r="K1069" i="12"/>
  <c r="L1069" i="12"/>
  <c r="A1070" i="12"/>
  <c r="N1070" i="12" s="1"/>
  <c r="E1070" i="12"/>
  <c r="F1070" i="12"/>
  <c r="G1070" i="12"/>
  <c r="H1070" i="12"/>
  <c r="I1070" i="12"/>
  <c r="J1070" i="12"/>
  <c r="K1070" i="12"/>
  <c r="L1070" i="12"/>
  <c r="A1071" i="12"/>
  <c r="N1071" i="12" s="1"/>
  <c r="E1071" i="12"/>
  <c r="F1071" i="12"/>
  <c r="G1071" i="12"/>
  <c r="H1071" i="12"/>
  <c r="I1071" i="12"/>
  <c r="J1071" i="12"/>
  <c r="K1071" i="12"/>
  <c r="L1071" i="12"/>
  <c r="A1072" i="12"/>
  <c r="N1072" i="12" s="1"/>
  <c r="E1072" i="12"/>
  <c r="F1072" i="12"/>
  <c r="G1072" i="12"/>
  <c r="H1072" i="12"/>
  <c r="I1072" i="12"/>
  <c r="J1072" i="12"/>
  <c r="K1072" i="12"/>
  <c r="L1072" i="12"/>
  <c r="A1073" i="12"/>
  <c r="N1073" i="12" s="1"/>
  <c r="E1073" i="12"/>
  <c r="F1073" i="12"/>
  <c r="G1073" i="12"/>
  <c r="H1073" i="12"/>
  <c r="I1073" i="12"/>
  <c r="J1073" i="12"/>
  <c r="K1073" i="12"/>
  <c r="L1073" i="12"/>
  <c r="A1074" i="12"/>
  <c r="N1074" i="12" s="1"/>
  <c r="E1074" i="12"/>
  <c r="F1074" i="12"/>
  <c r="G1074" i="12"/>
  <c r="H1074" i="12"/>
  <c r="I1074" i="12"/>
  <c r="J1074" i="12"/>
  <c r="K1074" i="12"/>
  <c r="L1074" i="12"/>
  <c r="A1075" i="12"/>
  <c r="O1075" i="12" s="1"/>
  <c r="E1075" i="12"/>
  <c r="F1075" i="12"/>
  <c r="G1075" i="12"/>
  <c r="H1075" i="12"/>
  <c r="I1075" i="12"/>
  <c r="J1075" i="12"/>
  <c r="K1075" i="12"/>
  <c r="L1075" i="12"/>
  <c r="A1076" i="12"/>
  <c r="N1076" i="12" s="1"/>
  <c r="E1076" i="12"/>
  <c r="F1076" i="12"/>
  <c r="G1076" i="12"/>
  <c r="H1076" i="12"/>
  <c r="I1076" i="12"/>
  <c r="J1076" i="12"/>
  <c r="K1076" i="12"/>
  <c r="L1076" i="12"/>
  <c r="A1077" i="12"/>
  <c r="E1077" i="12"/>
  <c r="F1077" i="12"/>
  <c r="G1077" i="12"/>
  <c r="H1077" i="12"/>
  <c r="I1077" i="12"/>
  <c r="J1077" i="12"/>
  <c r="K1077" i="12"/>
  <c r="L1077" i="12"/>
  <c r="A1078" i="12"/>
  <c r="N1078" i="12" s="1"/>
  <c r="E1078" i="12"/>
  <c r="F1078" i="12"/>
  <c r="G1078" i="12"/>
  <c r="H1078" i="12"/>
  <c r="I1078" i="12"/>
  <c r="J1078" i="12"/>
  <c r="K1078" i="12"/>
  <c r="L1078" i="12"/>
  <c r="A1079" i="12"/>
  <c r="N1079" i="12" s="1"/>
  <c r="E1079" i="12"/>
  <c r="F1079" i="12"/>
  <c r="G1079" i="12"/>
  <c r="H1079" i="12"/>
  <c r="I1079" i="12"/>
  <c r="J1079" i="12"/>
  <c r="K1079" i="12"/>
  <c r="L1079" i="12"/>
  <c r="A1080" i="12"/>
  <c r="E1080" i="12"/>
  <c r="F1080" i="12"/>
  <c r="G1080" i="12"/>
  <c r="H1080" i="12"/>
  <c r="I1080" i="12"/>
  <c r="J1080" i="12"/>
  <c r="K1080" i="12"/>
  <c r="L1080" i="12"/>
  <c r="A1081" i="12"/>
  <c r="E1081" i="12"/>
  <c r="F1081" i="12"/>
  <c r="G1081" i="12"/>
  <c r="H1081" i="12"/>
  <c r="I1081" i="12"/>
  <c r="J1081" i="12"/>
  <c r="K1081" i="12"/>
  <c r="L1081" i="12"/>
  <c r="A1082" i="12"/>
  <c r="N1082" i="12" s="1"/>
  <c r="E1082" i="12"/>
  <c r="F1082" i="12"/>
  <c r="G1082" i="12"/>
  <c r="H1082" i="12"/>
  <c r="I1082" i="12"/>
  <c r="J1082" i="12"/>
  <c r="K1082" i="12"/>
  <c r="L1082" i="12"/>
  <c r="A1083" i="12"/>
  <c r="O1083" i="12" s="1"/>
  <c r="E1083" i="12"/>
  <c r="F1083" i="12"/>
  <c r="G1083" i="12"/>
  <c r="H1083" i="12"/>
  <c r="I1083" i="12"/>
  <c r="J1083" i="12"/>
  <c r="K1083" i="12"/>
  <c r="L1083" i="12"/>
  <c r="A1084" i="12"/>
  <c r="E1084" i="12"/>
  <c r="F1084" i="12"/>
  <c r="G1084" i="12"/>
  <c r="H1084" i="12"/>
  <c r="I1084" i="12"/>
  <c r="J1084" i="12"/>
  <c r="K1084" i="12"/>
  <c r="L1084" i="12"/>
  <c r="A1085" i="12"/>
  <c r="N1085" i="12" s="1"/>
  <c r="E1085" i="12"/>
  <c r="F1085" i="12"/>
  <c r="G1085" i="12"/>
  <c r="H1085" i="12"/>
  <c r="I1085" i="12"/>
  <c r="J1085" i="12"/>
  <c r="K1085" i="12"/>
  <c r="L1085" i="12"/>
  <c r="A1086" i="12"/>
  <c r="N1086" i="12" s="1"/>
  <c r="E1086" i="12"/>
  <c r="F1086" i="12"/>
  <c r="G1086" i="12"/>
  <c r="H1086" i="12"/>
  <c r="I1086" i="12"/>
  <c r="J1086" i="12"/>
  <c r="K1086" i="12"/>
  <c r="L1086" i="12"/>
  <c r="A1087" i="12"/>
  <c r="N1087" i="12" s="1"/>
  <c r="E1087" i="12"/>
  <c r="F1087" i="12"/>
  <c r="G1087" i="12"/>
  <c r="H1087" i="12"/>
  <c r="I1087" i="12"/>
  <c r="J1087" i="12"/>
  <c r="K1087" i="12"/>
  <c r="L1087" i="12"/>
  <c r="A1088" i="12"/>
  <c r="N1088" i="12" s="1"/>
  <c r="E1088" i="12"/>
  <c r="F1088" i="12"/>
  <c r="G1088" i="12"/>
  <c r="H1088" i="12"/>
  <c r="I1088" i="12"/>
  <c r="J1088" i="12"/>
  <c r="K1088" i="12"/>
  <c r="L1088" i="12"/>
  <c r="A1089" i="12"/>
  <c r="N1089" i="12" s="1"/>
  <c r="E1089" i="12"/>
  <c r="F1089" i="12"/>
  <c r="G1089" i="12"/>
  <c r="H1089" i="12"/>
  <c r="I1089" i="12"/>
  <c r="J1089" i="12"/>
  <c r="K1089" i="12"/>
  <c r="L1089" i="12"/>
  <c r="A1090" i="12"/>
  <c r="N1090" i="12" s="1"/>
  <c r="E1090" i="12"/>
  <c r="F1090" i="12"/>
  <c r="G1090" i="12"/>
  <c r="H1090" i="12"/>
  <c r="I1090" i="12"/>
  <c r="J1090" i="12"/>
  <c r="K1090" i="12"/>
  <c r="L1090" i="12"/>
  <c r="A1091" i="12"/>
  <c r="N1091" i="12" s="1"/>
  <c r="E1091" i="12"/>
  <c r="F1091" i="12"/>
  <c r="G1091" i="12"/>
  <c r="H1091" i="12"/>
  <c r="I1091" i="12"/>
  <c r="J1091" i="12"/>
  <c r="K1091" i="12"/>
  <c r="L1091" i="12"/>
  <c r="A1092" i="12"/>
  <c r="N1092" i="12" s="1"/>
  <c r="E1092" i="12"/>
  <c r="F1092" i="12"/>
  <c r="G1092" i="12"/>
  <c r="H1092" i="12"/>
  <c r="I1092" i="12"/>
  <c r="J1092" i="12"/>
  <c r="K1092" i="12"/>
  <c r="L1092" i="12"/>
  <c r="A1093" i="12"/>
  <c r="E1093" i="12"/>
  <c r="F1093" i="12"/>
  <c r="G1093" i="12"/>
  <c r="H1093" i="12"/>
  <c r="I1093" i="12"/>
  <c r="J1093" i="12"/>
  <c r="K1093" i="12"/>
  <c r="L1093" i="12"/>
  <c r="A1094" i="12"/>
  <c r="N1094" i="12" s="1"/>
  <c r="E1094" i="12"/>
  <c r="F1094" i="12"/>
  <c r="G1094" i="12"/>
  <c r="H1094" i="12"/>
  <c r="I1094" i="12"/>
  <c r="J1094" i="12"/>
  <c r="K1094" i="12"/>
  <c r="L1094" i="12"/>
  <c r="A1095" i="12"/>
  <c r="E1095" i="12"/>
  <c r="F1095" i="12"/>
  <c r="G1095" i="12"/>
  <c r="H1095" i="12"/>
  <c r="I1095" i="12"/>
  <c r="J1095" i="12"/>
  <c r="K1095" i="12"/>
  <c r="L1095" i="12"/>
  <c r="A1096" i="12"/>
  <c r="N1096" i="12" s="1"/>
  <c r="E1096" i="12"/>
  <c r="F1096" i="12"/>
  <c r="G1096" i="12"/>
  <c r="H1096" i="12"/>
  <c r="I1096" i="12"/>
  <c r="J1096" i="12"/>
  <c r="K1096" i="12"/>
  <c r="L1096" i="12"/>
  <c r="A1097" i="12"/>
  <c r="N1097" i="12" s="1"/>
  <c r="E1097" i="12"/>
  <c r="F1097" i="12"/>
  <c r="G1097" i="12"/>
  <c r="H1097" i="12"/>
  <c r="I1097" i="12"/>
  <c r="J1097" i="12"/>
  <c r="K1097" i="12"/>
  <c r="L1097" i="12"/>
  <c r="A1098" i="12"/>
  <c r="N1098" i="12" s="1"/>
  <c r="E1098" i="12"/>
  <c r="F1098" i="12"/>
  <c r="G1098" i="12"/>
  <c r="H1098" i="12"/>
  <c r="I1098" i="12"/>
  <c r="J1098" i="12"/>
  <c r="K1098" i="12"/>
  <c r="L1098" i="12"/>
  <c r="A1099" i="12"/>
  <c r="O1099" i="12" s="1"/>
  <c r="E1099" i="12"/>
  <c r="F1099" i="12"/>
  <c r="G1099" i="12"/>
  <c r="H1099" i="12"/>
  <c r="I1099" i="12"/>
  <c r="J1099" i="12"/>
  <c r="K1099" i="12"/>
  <c r="L1099" i="12"/>
  <c r="A1100" i="12"/>
  <c r="N1100" i="12" s="1"/>
  <c r="E1100" i="12"/>
  <c r="F1100" i="12"/>
  <c r="G1100" i="12"/>
  <c r="H1100" i="12"/>
  <c r="I1100" i="12"/>
  <c r="J1100" i="12"/>
  <c r="K1100" i="12"/>
  <c r="L1100" i="12"/>
  <c r="A1101" i="12"/>
  <c r="N1101" i="12" s="1"/>
  <c r="E1101" i="12"/>
  <c r="F1101" i="12"/>
  <c r="G1101" i="12"/>
  <c r="H1101" i="12"/>
  <c r="I1101" i="12"/>
  <c r="J1101" i="12"/>
  <c r="K1101" i="12"/>
  <c r="L1101" i="12"/>
  <c r="A1102" i="12"/>
  <c r="N1102" i="12" s="1"/>
  <c r="E1102" i="12"/>
  <c r="F1102" i="12"/>
  <c r="G1102" i="12"/>
  <c r="H1102" i="12"/>
  <c r="I1102" i="12"/>
  <c r="J1102" i="12"/>
  <c r="K1102" i="12"/>
  <c r="L1102" i="12"/>
  <c r="A1103" i="12"/>
  <c r="N1103" i="12" s="1"/>
  <c r="E1103" i="12"/>
  <c r="F1103" i="12"/>
  <c r="G1103" i="12"/>
  <c r="H1103" i="12"/>
  <c r="I1103" i="12"/>
  <c r="J1103" i="12"/>
  <c r="K1103" i="12"/>
  <c r="L1103" i="12"/>
  <c r="A1104" i="12"/>
  <c r="N1104" i="12" s="1"/>
  <c r="E1104" i="12"/>
  <c r="F1104" i="12"/>
  <c r="G1104" i="12"/>
  <c r="H1104" i="12"/>
  <c r="I1104" i="12"/>
  <c r="J1104" i="12"/>
  <c r="K1104" i="12"/>
  <c r="L1104" i="12"/>
  <c r="A1105" i="12"/>
  <c r="N1105" i="12" s="1"/>
  <c r="E1105" i="12"/>
  <c r="F1105" i="12"/>
  <c r="G1105" i="12"/>
  <c r="H1105" i="12"/>
  <c r="I1105" i="12"/>
  <c r="J1105" i="12"/>
  <c r="K1105" i="12"/>
  <c r="L1105" i="12"/>
  <c r="A1106" i="12"/>
  <c r="N1106" i="12" s="1"/>
  <c r="E1106" i="12"/>
  <c r="F1106" i="12"/>
  <c r="G1106" i="12"/>
  <c r="H1106" i="12"/>
  <c r="I1106" i="12"/>
  <c r="J1106" i="12"/>
  <c r="K1106" i="12"/>
  <c r="L1106" i="12"/>
  <c r="A1107" i="12"/>
  <c r="E1107" i="12"/>
  <c r="F1107" i="12"/>
  <c r="G1107" i="12"/>
  <c r="H1107" i="12"/>
  <c r="I1107" i="12"/>
  <c r="J1107" i="12"/>
  <c r="K1107" i="12"/>
  <c r="L1107" i="12"/>
  <c r="A1108" i="12"/>
  <c r="N1108" i="12" s="1"/>
  <c r="E1108" i="12"/>
  <c r="F1108" i="12"/>
  <c r="G1108" i="12"/>
  <c r="I1108" i="12"/>
  <c r="J1108" i="12"/>
  <c r="K1108" i="12"/>
  <c r="L1108" i="12"/>
  <c r="A1109" i="12"/>
  <c r="N1109" i="12" s="1"/>
  <c r="E1109" i="12"/>
  <c r="F1109" i="12"/>
  <c r="G1109" i="12"/>
  <c r="H1109" i="12"/>
  <c r="I1109" i="12"/>
  <c r="J1109" i="12"/>
  <c r="K1109" i="12"/>
  <c r="L1109" i="12"/>
  <c r="A1110" i="12"/>
  <c r="N1110" i="12" s="1"/>
  <c r="E1110" i="12"/>
  <c r="F1110" i="12"/>
  <c r="G1110" i="12"/>
  <c r="H1110" i="12"/>
  <c r="I1110" i="12"/>
  <c r="J1110" i="12"/>
  <c r="K1110" i="12"/>
  <c r="L1110" i="12"/>
  <c r="A1111" i="12"/>
  <c r="N1111" i="12" s="1"/>
  <c r="E1111" i="12"/>
  <c r="F1111" i="12"/>
  <c r="G1111" i="12"/>
  <c r="H1111" i="12"/>
  <c r="I1111" i="12"/>
  <c r="J1111" i="12"/>
  <c r="K1111" i="12"/>
  <c r="L1111" i="12"/>
  <c r="A1112" i="12"/>
  <c r="E1112" i="12"/>
  <c r="F1112" i="12"/>
  <c r="G1112" i="12"/>
  <c r="H1112" i="12"/>
  <c r="I1112" i="12"/>
  <c r="J1112" i="12"/>
  <c r="K1112" i="12"/>
  <c r="L1112" i="12"/>
  <c r="A1113" i="12"/>
  <c r="E1113" i="12"/>
  <c r="F1113" i="12"/>
  <c r="G1113" i="12"/>
  <c r="H1113" i="12"/>
  <c r="I1113" i="12"/>
  <c r="J1113" i="12"/>
  <c r="K1113" i="12"/>
  <c r="L1113" i="12"/>
  <c r="A1114" i="12"/>
  <c r="N1114" i="12" s="1"/>
  <c r="E1114" i="12"/>
  <c r="F1114" i="12"/>
  <c r="G1114" i="12"/>
  <c r="H1114" i="12"/>
  <c r="I1114" i="12"/>
  <c r="J1114" i="12"/>
  <c r="K1114" i="12"/>
  <c r="L1114" i="12"/>
  <c r="A1115" i="12"/>
  <c r="E1115" i="12"/>
  <c r="F1115" i="12"/>
  <c r="G1115" i="12"/>
  <c r="H1115" i="12"/>
  <c r="I1115" i="12"/>
  <c r="J1115" i="12"/>
  <c r="K1115" i="12"/>
  <c r="L1115" i="12"/>
  <c r="A1116" i="12"/>
  <c r="O1116" i="12" s="1"/>
  <c r="E1116" i="12"/>
  <c r="F1116" i="12"/>
  <c r="G1116" i="12"/>
  <c r="H1116" i="12"/>
  <c r="I1116" i="12"/>
  <c r="J1116" i="12"/>
  <c r="K1116" i="12"/>
  <c r="L1116" i="12"/>
  <c r="A1117" i="12"/>
  <c r="E1117" i="12"/>
  <c r="F1117" i="12"/>
  <c r="G1117" i="12"/>
  <c r="H1117" i="12"/>
  <c r="I1117" i="12"/>
  <c r="J1117" i="12"/>
  <c r="K1117" i="12"/>
  <c r="L1117" i="12"/>
  <c r="A1118" i="12"/>
  <c r="E1118" i="12"/>
  <c r="F1118" i="12"/>
  <c r="G1118" i="12"/>
  <c r="H1118" i="12"/>
  <c r="I1118" i="12"/>
  <c r="J1118" i="12"/>
  <c r="K1118" i="12"/>
  <c r="L1118" i="12"/>
  <c r="A1119" i="12"/>
  <c r="N1119" i="12" s="1"/>
  <c r="E1119" i="12"/>
  <c r="F1119" i="12"/>
  <c r="G1119" i="12"/>
  <c r="H1119" i="12"/>
  <c r="I1119" i="12"/>
  <c r="J1119" i="12"/>
  <c r="K1119" i="12"/>
  <c r="L1119" i="12"/>
  <c r="A1120" i="12"/>
  <c r="N1120" i="12" s="1"/>
  <c r="E1120" i="12"/>
  <c r="F1120" i="12"/>
  <c r="G1120" i="12"/>
  <c r="H1120" i="12"/>
  <c r="I1120" i="12"/>
  <c r="J1120" i="12"/>
  <c r="K1120" i="12"/>
  <c r="L1120" i="12"/>
  <c r="A1121" i="12"/>
  <c r="E1121" i="12"/>
  <c r="F1121" i="12"/>
  <c r="G1121" i="12"/>
  <c r="H1121" i="12"/>
  <c r="I1121" i="12"/>
  <c r="J1121" i="12"/>
  <c r="K1121" i="12"/>
  <c r="L1121" i="12"/>
  <c r="A1122" i="12"/>
  <c r="N1122" i="12" s="1"/>
  <c r="E1122" i="12"/>
  <c r="F1122" i="12"/>
  <c r="G1122" i="12"/>
  <c r="H1122" i="12"/>
  <c r="I1122" i="12"/>
  <c r="J1122" i="12"/>
  <c r="K1122" i="12"/>
  <c r="L1122" i="12"/>
  <c r="A1123" i="12"/>
  <c r="N1123" i="12" s="1"/>
  <c r="E1123" i="12"/>
  <c r="F1123" i="12"/>
  <c r="G1123" i="12"/>
  <c r="H1123" i="12"/>
  <c r="I1123" i="12"/>
  <c r="J1123" i="12"/>
  <c r="K1123" i="12"/>
  <c r="L1123" i="12"/>
  <c r="A1124" i="12"/>
  <c r="E1124" i="12"/>
  <c r="F1124" i="12"/>
  <c r="G1124" i="12"/>
  <c r="H1124" i="12"/>
  <c r="I1124" i="12"/>
  <c r="J1124" i="12"/>
  <c r="K1124" i="12"/>
  <c r="L1124" i="12"/>
  <c r="A1125" i="12"/>
  <c r="N1125" i="12" s="1"/>
  <c r="E1125" i="12"/>
  <c r="F1125" i="12"/>
  <c r="G1125" i="12"/>
  <c r="H1125" i="12"/>
  <c r="I1125" i="12"/>
  <c r="J1125" i="12"/>
  <c r="K1125" i="12"/>
  <c r="L1125" i="12"/>
  <c r="A1126" i="12"/>
  <c r="E1126" i="12"/>
  <c r="F1126" i="12"/>
  <c r="G1126" i="12"/>
  <c r="H1126" i="12"/>
  <c r="I1126" i="12"/>
  <c r="J1126" i="12"/>
  <c r="K1126" i="12"/>
  <c r="L1126" i="12"/>
  <c r="A1127" i="12"/>
  <c r="E1127" i="12"/>
  <c r="F1127" i="12"/>
  <c r="G1127" i="12"/>
  <c r="H1127" i="12"/>
  <c r="I1127" i="12"/>
  <c r="J1127" i="12"/>
  <c r="K1127" i="12"/>
  <c r="L1127" i="12"/>
  <c r="A1128" i="12"/>
  <c r="E1128" i="12"/>
  <c r="F1128" i="12"/>
  <c r="G1128" i="12"/>
  <c r="H1128" i="12"/>
  <c r="I1128" i="12"/>
  <c r="J1128" i="12"/>
  <c r="K1128" i="12"/>
  <c r="L1128" i="12"/>
  <c r="A1129" i="12"/>
  <c r="E1129" i="12"/>
  <c r="F1129" i="12"/>
  <c r="G1129" i="12"/>
  <c r="H1129" i="12"/>
  <c r="I1129" i="12"/>
  <c r="J1129" i="12"/>
  <c r="K1129" i="12"/>
  <c r="L1129" i="12"/>
  <c r="A1130" i="12"/>
  <c r="N1130" i="12" s="1"/>
  <c r="E1130" i="12"/>
  <c r="F1130" i="12"/>
  <c r="G1130" i="12"/>
  <c r="H1130" i="12"/>
  <c r="I1130" i="12"/>
  <c r="J1130" i="12"/>
  <c r="K1130" i="12"/>
  <c r="L1130" i="12"/>
  <c r="A1131" i="12"/>
  <c r="N1131" i="12" s="1"/>
  <c r="E1131" i="12"/>
  <c r="F1131" i="12"/>
  <c r="G1131" i="12"/>
  <c r="H1131" i="12"/>
  <c r="I1131" i="12"/>
  <c r="J1131" i="12"/>
  <c r="K1131" i="12"/>
  <c r="L1131" i="12"/>
  <c r="A1132" i="12"/>
  <c r="N1132" i="12" s="1"/>
  <c r="E1132" i="12"/>
  <c r="F1132" i="12"/>
  <c r="G1132" i="12"/>
  <c r="H1132" i="12"/>
  <c r="I1132" i="12"/>
  <c r="J1132" i="12"/>
  <c r="K1132" i="12"/>
  <c r="L1132" i="12"/>
  <c r="A1133" i="12"/>
  <c r="N1133" i="12" s="1"/>
  <c r="E1133" i="12"/>
  <c r="F1133" i="12"/>
  <c r="G1133" i="12"/>
  <c r="H1133" i="12"/>
  <c r="I1133" i="12"/>
  <c r="J1133" i="12"/>
  <c r="K1133" i="12"/>
  <c r="L1133" i="12"/>
  <c r="A1134" i="12"/>
  <c r="E1134" i="12"/>
  <c r="F1134" i="12"/>
  <c r="G1134" i="12"/>
  <c r="H1134" i="12"/>
  <c r="I1134" i="12"/>
  <c r="J1134" i="12"/>
  <c r="K1134" i="12"/>
  <c r="L1134" i="12"/>
  <c r="A1135" i="12"/>
  <c r="N1135" i="12" s="1"/>
  <c r="E1135" i="12"/>
  <c r="F1135" i="12"/>
  <c r="G1135" i="12"/>
  <c r="H1135" i="12"/>
  <c r="I1135" i="12"/>
  <c r="J1135" i="12"/>
  <c r="K1135" i="12"/>
  <c r="L1135" i="12"/>
  <c r="A1136" i="12"/>
  <c r="N1136" i="12" s="1"/>
  <c r="E1136" i="12"/>
  <c r="F1136" i="12"/>
  <c r="G1136" i="12"/>
  <c r="H1136" i="12"/>
  <c r="I1136" i="12"/>
  <c r="J1136" i="12"/>
  <c r="K1136" i="12"/>
  <c r="L1136" i="12"/>
  <c r="A1137" i="12"/>
  <c r="N1137" i="12" s="1"/>
  <c r="E1137" i="12"/>
  <c r="F1137" i="12"/>
  <c r="G1137" i="12"/>
  <c r="H1137" i="12"/>
  <c r="I1137" i="12"/>
  <c r="J1137" i="12"/>
  <c r="K1137" i="12"/>
  <c r="L1137" i="12"/>
  <c r="A1138" i="12"/>
  <c r="E1138" i="12"/>
  <c r="F1138" i="12"/>
  <c r="G1138" i="12"/>
  <c r="H1138" i="12"/>
  <c r="I1138" i="12"/>
  <c r="J1138" i="12"/>
  <c r="K1138" i="12"/>
  <c r="L1138" i="12"/>
  <c r="A1139" i="12"/>
  <c r="N1139" i="12" s="1"/>
  <c r="E1139" i="12"/>
  <c r="F1139" i="12"/>
  <c r="G1139" i="12"/>
  <c r="H1139" i="12"/>
  <c r="I1139" i="12"/>
  <c r="J1139" i="12"/>
  <c r="K1139" i="12"/>
  <c r="L1139" i="12"/>
  <c r="A1140" i="12"/>
  <c r="N1140" i="12" s="1"/>
  <c r="E1140" i="12"/>
  <c r="F1140" i="12"/>
  <c r="G1140" i="12"/>
  <c r="H1140" i="12"/>
  <c r="I1140" i="12"/>
  <c r="J1140" i="12"/>
  <c r="K1140" i="12"/>
  <c r="L1140" i="12"/>
  <c r="A1141" i="12"/>
  <c r="E1141" i="12"/>
  <c r="F1141" i="12"/>
  <c r="G1141" i="12"/>
  <c r="H1141" i="12"/>
  <c r="I1141" i="12"/>
  <c r="J1141" i="12"/>
  <c r="K1141" i="12"/>
  <c r="L1141" i="12"/>
  <c r="A1142" i="12"/>
  <c r="E1142" i="12"/>
  <c r="F1142" i="12"/>
  <c r="G1142" i="12"/>
  <c r="H1142" i="12"/>
  <c r="I1142" i="12"/>
  <c r="J1142" i="12"/>
  <c r="K1142" i="12"/>
  <c r="L1142" i="12"/>
  <c r="A1143" i="12"/>
  <c r="O1143" i="12" s="1"/>
  <c r="E1143" i="12"/>
  <c r="F1143" i="12"/>
  <c r="G1143" i="12"/>
  <c r="H1143" i="12"/>
  <c r="I1143" i="12"/>
  <c r="J1143" i="12"/>
  <c r="K1143" i="12"/>
  <c r="L1143" i="12"/>
  <c r="A1144" i="12"/>
  <c r="N1144" i="12" s="1"/>
  <c r="E1144" i="12"/>
  <c r="F1144" i="12"/>
  <c r="G1144" i="12"/>
  <c r="H1144" i="12"/>
  <c r="I1144" i="12"/>
  <c r="J1144" i="12"/>
  <c r="K1144" i="12"/>
  <c r="L1144" i="12"/>
  <c r="A1145" i="12"/>
  <c r="N1145" i="12" s="1"/>
  <c r="E1145" i="12"/>
  <c r="F1145" i="12"/>
  <c r="G1145" i="12"/>
  <c r="H1145" i="12"/>
  <c r="I1145" i="12"/>
  <c r="J1145" i="12"/>
  <c r="K1145" i="12"/>
  <c r="L1145" i="12"/>
  <c r="A1146" i="12"/>
  <c r="E1146" i="12"/>
  <c r="F1146" i="12"/>
  <c r="G1146" i="12"/>
  <c r="H1146" i="12"/>
  <c r="I1146" i="12"/>
  <c r="J1146" i="12"/>
  <c r="K1146" i="12"/>
  <c r="L1146" i="12"/>
  <c r="A1160" i="12"/>
  <c r="N1160" i="12" s="1"/>
  <c r="E1160" i="12"/>
  <c r="F1160" i="12"/>
  <c r="G1160" i="12"/>
  <c r="H1160" i="12"/>
  <c r="I1160" i="12"/>
  <c r="J1160" i="12"/>
  <c r="K1160" i="12"/>
  <c r="L1160" i="12"/>
  <c r="A1161" i="12"/>
  <c r="N1161" i="12" s="1"/>
  <c r="E1161" i="12"/>
  <c r="F1161" i="12"/>
  <c r="G1161" i="12"/>
  <c r="H1161" i="12"/>
  <c r="I1161" i="12"/>
  <c r="J1161" i="12"/>
  <c r="K1161" i="12"/>
  <c r="L1161" i="12"/>
  <c r="A1162" i="12"/>
  <c r="E1162" i="12"/>
  <c r="F1162" i="12"/>
  <c r="G1162" i="12"/>
  <c r="H1162" i="12"/>
  <c r="I1162" i="12"/>
  <c r="J1162" i="12"/>
  <c r="K1162" i="12"/>
  <c r="L1162" i="12"/>
  <c r="A1164" i="12"/>
  <c r="N1164" i="12" s="1"/>
  <c r="E1164" i="12"/>
  <c r="F1164" i="12"/>
  <c r="G1164" i="12"/>
  <c r="H1164" i="12"/>
  <c r="I1164" i="12"/>
  <c r="J1164" i="12"/>
  <c r="K1164" i="12"/>
  <c r="L1164" i="12"/>
  <c r="A1165" i="12"/>
  <c r="N1165" i="12" s="1"/>
  <c r="E1165" i="12"/>
  <c r="F1165" i="12"/>
  <c r="G1165" i="12"/>
  <c r="H1165" i="12"/>
  <c r="I1165" i="12"/>
  <c r="J1165" i="12"/>
  <c r="K1165" i="12"/>
  <c r="L1165" i="12"/>
  <c r="A1166" i="12"/>
  <c r="O1166" i="12" s="1"/>
  <c r="E1166" i="12"/>
  <c r="F1166" i="12"/>
  <c r="G1166" i="12"/>
  <c r="H1166" i="12"/>
  <c r="I1166" i="12"/>
  <c r="J1166" i="12"/>
  <c r="K1166" i="12"/>
  <c r="L1166" i="12"/>
  <c r="A1167" i="12"/>
  <c r="N1167" i="12" s="1"/>
  <c r="E1167" i="12"/>
  <c r="F1167" i="12"/>
  <c r="G1167" i="12"/>
  <c r="H1167" i="12"/>
  <c r="I1167" i="12"/>
  <c r="J1167" i="12"/>
  <c r="K1167" i="12"/>
  <c r="L1167" i="12"/>
  <c r="A1168" i="12"/>
  <c r="N1168" i="12" s="1"/>
  <c r="E1168" i="12"/>
  <c r="F1168" i="12"/>
  <c r="G1168" i="12"/>
  <c r="H1168" i="12"/>
  <c r="I1168" i="12"/>
  <c r="J1168" i="12"/>
  <c r="K1168" i="12"/>
  <c r="L1168" i="12"/>
  <c r="A1169" i="12"/>
  <c r="E1169" i="12"/>
  <c r="F1169" i="12"/>
  <c r="G1169" i="12"/>
  <c r="H1169" i="12"/>
  <c r="I1169" i="12"/>
  <c r="J1169" i="12"/>
  <c r="K1169" i="12"/>
  <c r="L1169" i="12"/>
  <c r="A1170" i="12"/>
  <c r="N1170" i="12" s="1"/>
  <c r="E1170" i="12"/>
  <c r="F1170" i="12"/>
  <c r="G1170" i="12"/>
  <c r="H1170" i="12"/>
  <c r="I1170" i="12"/>
  <c r="J1170" i="12"/>
  <c r="K1170" i="12"/>
  <c r="L1170" i="12"/>
  <c r="A1171" i="12"/>
  <c r="N1171" i="12" s="1"/>
  <c r="E1171" i="12"/>
  <c r="F1171" i="12"/>
  <c r="G1171" i="12"/>
  <c r="H1171" i="12"/>
  <c r="I1171" i="12"/>
  <c r="J1171" i="12"/>
  <c r="K1171" i="12"/>
  <c r="L1171" i="12"/>
  <c r="A1172" i="12"/>
  <c r="N1172" i="12" s="1"/>
  <c r="E1172" i="12"/>
  <c r="F1172" i="12"/>
  <c r="G1172" i="12"/>
  <c r="H1172" i="12"/>
  <c r="I1172" i="12"/>
  <c r="J1172" i="12"/>
  <c r="K1172" i="12"/>
  <c r="L1172" i="12"/>
  <c r="A1173" i="12"/>
  <c r="E1173" i="12"/>
  <c r="F1173" i="12"/>
  <c r="G1173" i="12"/>
  <c r="H1173" i="12"/>
  <c r="I1173" i="12"/>
  <c r="J1173" i="12"/>
  <c r="K1173" i="12"/>
  <c r="L1173" i="12"/>
  <c r="A1174" i="12"/>
  <c r="N1174" i="12" s="1"/>
  <c r="E1174" i="12"/>
  <c r="F1174" i="12"/>
  <c r="G1174" i="12"/>
  <c r="H1174" i="12"/>
  <c r="I1174" i="12"/>
  <c r="J1174" i="12"/>
  <c r="K1174" i="12"/>
  <c r="L1174" i="12"/>
  <c r="A1175" i="12"/>
  <c r="N1175" i="12" s="1"/>
  <c r="E1175" i="12"/>
  <c r="F1175" i="12"/>
  <c r="G1175" i="12"/>
  <c r="H1175" i="12"/>
  <c r="I1175" i="12"/>
  <c r="J1175" i="12"/>
  <c r="K1175" i="12"/>
  <c r="L1175" i="12"/>
  <c r="A1176" i="12"/>
  <c r="O1176" i="12" s="1"/>
  <c r="E1176" i="12"/>
  <c r="F1176" i="12"/>
  <c r="G1176" i="12"/>
  <c r="H1176" i="12"/>
  <c r="I1176" i="12"/>
  <c r="J1176" i="12"/>
  <c r="K1176" i="12"/>
  <c r="L1176" i="12"/>
  <c r="A1177" i="12"/>
  <c r="N1177" i="12" s="1"/>
  <c r="E1177" i="12"/>
  <c r="F1177" i="12"/>
  <c r="G1177" i="12"/>
  <c r="H1177" i="12"/>
  <c r="I1177" i="12"/>
  <c r="J1177" i="12"/>
  <c r="K1177" i="12"/>
  <c r="L1177" i="12"/>
  <c r="A1178" i="12"/>
  <c r="N1178" i="12" s="1"/>
  <c r="E1178" i="12"/>
  <c r="F1178" i="12"/>
  <c r="G1178" i="12"/>
  <c r="H1178" i="12"/>
  <c r="I1178" i="12"/>
  <c r="J1178" i="12"/>
  <c r="K1178" i="12"/>
  <c r="L1178" i="12"/>
  <c r="A1179" i="12"/>
  <c r="N1179" i="12" s="1"/>
  <c r="E1179" i="12"/>
  <c r="F1179" i="12"/>
  <c r="G1179" i="12"/>
  <c r="H1179" i="12"/>
  <c r="I1179" i="12"/>
  <c r="J1179" i="12"/>
  <c r="K1179" i="12"/>
  <c r="L1179" i="12"/>
  <c r="A1180" i="12"/>
  <c r="E1180" i="12"/>
  <c r="F1180" i="12"/>
  <c r="G1180" i="12"/>
  <c r="H1180" i="12"/>
  <c r="I1180" i="12"/>
  <c r="J1180" i="12"/>
  <c r="K1180" i="12"/>
  <c r="L1180" i="12"/>
  <c r="A1181" i="12"/>
  <c r="N1181" i="12" s="1"/>
  <c r="E1181" i="12"/>
  <c r="F1181" i="12"/>
  <c r="G1181" i="12"/>
  <c r="H1181" i="12"/>
  <c r="I1181" i="12"/>
  <c r="J1181" i="12"/>
  <c r="K1181" i="12"/>
  <c r="L1181" i="12"/>
  <c r="A1182" i="12"/>
  <c r="N1182" i="12" s="1"/>
  <c r="E1182" i="12"/>
  <c r="F1182" i="12"/>
  <c r="G1182" i="12"/>
  <c r="H1182" i="12"/>
  <c r="I1182" i="12"/>
  <c r="J1182" i="12"/>
  <c r="K1182" i="12"/>
  <c r="L1182" i="12"/>
  <c r="A1183" i="12"/>
  <c r="N1183" i="12" s="1"/>
  <c r="E1183" i="12"/>
  <c r="F1183" i="12"/>
  <c r="G1183" i="12"/>
  <c r="H1183" i="12"/>
  <c r="I1183" i="12"/>
  <c r="J1183" i="12"/>
  <c r="K1183" i="12"/>
  <c r="L1183" i="12"/>
  <c r="A1184" i="12"/>
  <c r="N1184" i="12" s="1"/>
  <c r="E1184" i="12"/>
  <c r="F1184" i="12"/>
  <c r="G1184" i="12"/>
  <c r="H1184" i="12"/>
  <c r="I1184" i="12"/>
  <c r="J1184" i="12"/>
  <c r="K1184" i="12"/>
  <c r="L1184" i="12"/>
  <c r="A1185" i="12"/>
  <c r="E1185" i="12"/>
  <c r="F1185" i="12"/>
  <c r="G1185" i="12"/>
  <c r="H1185" i="12"/>
  <c r="I1185" i="12"/>
  <c r="J1185" i="12"/>
  <c r="K1185" i="12"/>
  <c r="L1185" i="12"/>
  <c r="A1186" i="12"/>
  <c r="N1186" i="12" s="1"/>
  <c r="E1186" i="12"/>
  <c r="F1186" i="12"/>
  <c r="G1186" i="12"/>
  <c r="H1186" i="12"/>
  <c r="I1186" i="12"/>
  <c r="J1186" i="12"/>
  <c r="K1186" i="12"/>
  <c r="L1186" i="12"/>
  <c r="A1187" i="12"/>
  <c r="N1187" i="12" s="1"/>
  <c r="E1187" i="12"/>
  <c r="F1187" i="12"/>
  <c r="G1187" i="12"/>
  <c r="H1187" i="12"/>
  <c r="I1187" i="12"/>
  <c r="J1187" i="12"/>
  <c r="K1187" i="12"/>
  <c r="L1187" i="12"/>
  <c r="A1188" i="12"/>
  <c r="N1188" i="12" s="1"/>
  <c r="E1188" i="12"/>
  <c r="F1188" i="12"/>
  <c r="G1188" i="12"/>
  <c r="H1188" i="12"/>
  <c r="I1188" i="12"/>
  <c r="J1188" i="12"/>
  <c r="K1188" i="12"/>
  <c r="L1188" i="12"/>
  <c r="A1189" i="12"/>
  <c r="N1189" i="12" s="1"/>
  <c r="E1189" i="12"/>
  <c r="F1189" i="12"/>
  <c r="G1189" i="12"/>
  <c r="H1189" i="12"/>
  <c r="I1189" i="12"/>
  <c r="J1189" i="12"/>
  <c r="K1189" i="12"/>
  <c r="L1189" i="12"/>
  <c r="A1190" i="12"/>
  <c r="N1190" i="12" s="1"/>
  <c r="E1190" i="12"/>
  <c r="F1190" i="12"/>
  <c r="G1190" i="12"/>
  <c r="H1190" i="12"/>
  <c r="I1190" i="12"/>
  <c r="J1190" i="12"/>
  <c r="K1190" i="12"/>
  <c r="L1190" i="12"/>
  <c r="A1191" i="12"/>
  <c r="N1191" i="12" s="1"/>
  <c r="E1191" i="12"/>
  <c r="F1191" i="12"/>
  <c r="G1191" i="12"/>
  <c r="H1191" i="12"/>
  <c r="I1191" i="12"/>
  <c r="J1191" i="12"/>
  <c r="K1191" i="12"/>
  <c r="L1191" i="12"/>
  <c r="A1192" i="12"/>
  <c r="O1192" i="12" s="1"/>
  <c r="E1192" i="12"/>
  <c r="F1192" i="12"/>
  <c r="G1192" i="12"/>
  <c r="H1192" i="12"/>
  <c r="I1192" i="12"/>
  <c r="J1192" i="12"/>
  <c r="K1192" i="12"/>
  <c r="L1192" i="12"/>
  <c r="A1193" i="12"/>
  <c r="N1193" i="12" s="1"/>
  <c r="E1193" i="12"/>
  <c r="F1193" i="12"/>
  <c r="G1193" i="12"/>
  <c r="H1193" i="12"/>
  <c r="I1193" i="12"/>
  <c r="J1193" i="12"/>
  <c r="K1193" i="12"/>
  <c r="L1193" i="12"/>
  <c r="A1194" i="12"/>
  <c r="N1194" i="12" s="1"/>
  <c r="E1194" i="12"/>
  <c r="F1194" i="12"/>
  <c r="G1194" i="12"/>
  <c r="H1194" i="12"/>
  <c r="I1194" i="12"/>
  <c r="J1194" i="12"/>
  <c r="K1194" i="12"/>
  <c r="L1194" i="12"/>
  <c r="A1195" i="12"/>
  <c r="E1195" i="12"/>
  <c r="F1195" i="12"/>
  <c r="G1195" i="12"/>
  <c r="H1195" i="12"/>
  <c r="I1195" i="12"/>
  <c r="J1195" i="12"/>
  <c r="K1195" i="12"/>
  <c r="L1195" i="12"/>
  <c r="A1196" i="12"/>
  <c r="N1196" i="12" s="1"/>
  <c r="E1196" i="12"/>
  <c r="F1196" i="12"/>
  <c r="G1196" i="12"/>
  <c r="H1196" i="12"/>
  <c r="I1196" i="12"/>
  <c r="J1196" i="12"/>
  <c r="K1196" i="12"/>
  <c r="L1196" i="12"/>
  <c r="A1197" i="12"/>
  <c r="N1197" i="12" s="1"/>
  <c r="E1197" i="12"/>
  <c r="F1197" i="12"/>
  <c r="G1197" i="12"/>
  <c r="H1197" i="12"/>
  <c r="I1197" i="12"/>
  <c r="J1197" i="12"/>
  <c r="K1197" i="12"/>
  <c r="L1197" i="12"/>
  <c r="A1198" i="12"/>
  <c r="N1198" i="12" s="1"/>
  <c r="E1198" i="12"/>
  <c r="F1198" i="12"/>
  <c r="G1198" i="12"/>
  <c r="H1198" i="12"/>
  <c r="I1198" i="12"/>
  <c r="J1198" i="12"/>
  <c r="K1198" i="12"/>
  <c r="L1198" i="12"/>
  <c r="A1199" i="12"/>
  <c r="E1199" i="12"/>
  <c r="F1199" i="12"/>
  <c r="G1199" i="12"/>
  <c r="H1199" i="12"/>
  <c r="I1199" i="12"/>
  <c r="J1199" i="12"/>
  <c r="K1199" i="12"/>
  <c r="L1199" i="12"/>
  <c r="A1200" i="12"/>
  <c r="O1200" i="12" s="1"/>
  <c r="E1200" i="12"/>
  <c r="F1200" i="12"/>
  <c r="G1200" i="12"/>
  <c r="H1200" i="12"/>
  <c r="I1200" i="12"/>
  <c r="J1200" i="12"/>
  <c r="K1200" i="12"/>
  <c r="L1200" i="12"/>
  <c r="A1201" i="12"/>
  <c r="N1201" i="12" s="1"/>
  <c r="E1201" i="12"/>
  <c r="F1201" i="12"/>
  <c r="G1201" i="12"/>
  <c r="H1201" i="12"/>
  <c r="I1201" i="12"/>
  <c r="J1201" i="12"/>
  <c r="K1201" i="12"/>
  <c r="L1201" i="12"/>
  <c r="A1202" i="12"/>
  <c r="N1202" i="12" s="1"/>
  <c r="E1202" i="12"/>
  <c r="F1202" i="12"/>
  <c r="G1202" i="12"/>
  <c r="H1202" i="12"/>
  <c r="I1202" i="12"/>
  <c r="J1202" i="12"/>
  <c r="K1202" i="12"/>
  <c r="L1202" i="12"/>
  <c r="A1203" i="12"/>
  <c r="N1203" i="12" s="1"/>
  <c r="E1203" i="12"/>
  <c r="F1203" i="12"/>
  <c r="G1203" i="12"/>
  <c r="H1203" i="12"/>
  <c r="I1203" i="12"/>
  <c r="J1203" i="12"/>
  <c r="K1203" i="12"/>
  <c r="L1203" i="12"/>
  <c r="A1204" i="12"/>
  <c r="N1204" i="12" s="1"/>
  <c r="E1204" i="12"/>
  <c r="F1204" i="12"/>
  <c r="G1204" i="12"/>
  <c r="H1204" i="12"/>
  <c r="I1204" i="12"/>
  <c r="J1204" i="12"/>
  <c r="K1204" i="12"/>
  <c r="L1204" i="12"/>
  <c r="A1205" i="12"/>
  <c r="E1205" i="12"/>
  <c r="F1205" i="12"/>
  <c r="G1205" i="12"/>
  <c r="H1205" i="12"/>
  <c r="I1205" i="12"/>
  <c r="J1205" i="12"/>
  <c r="K1205" i="12"/>
  <c r="L1205" i="12"/>
  <c r="A1206" i="12"/>
  <c r="E1206" i="12"/>
  <c r="F1206" i="12"/>
  <c r="G1206" i="12"/>
  <c r="H1206" i="12"/>
  <c r="I1206" i="12"/>
  <c r="J1206" i="12"/>
  <c r="K1206" i="12"/>
  <c r="L1206" i="12"/>
  <c r="A1207" i="12"/>
  <c r="N1207" i="12" s="1"/>
  <c r="E1207" i="12"/>
  <c r="F1207" i="12"/>
  <c r="G1207" i="12"/>
  <c r="H1207" i="12"/>
  <c r="I1207" i="12"/>
  <c r="J1207" i="12"/>
  <c r="K1207" i="12"/>
  <c r="L1207" i="12"/>
  <c r="A1208" i="12"/>
  <c r="N1208" i="12" s="1"/>
  <c r="E1208" i="12"/>
  <c r="F1208" i="12"/>
  <c r="G1208" i="12"/>
  <c r="H1208" i="12"/>
  <c r="I1208" i="12"/>
  <c r="J1208" i="12"/>
  <c r="K1208" i="12"/>
  <c r="L1208" i="12"/>
  <c r="A1209" i="12"/>
  <c r="E1209" i="12"/>
  <c r="F1209" i="12"/>
  <c r="G1209" i="12"/>
  <c r="H1209" i="12"/>
  <c r="I1209" i="12"/>
  <c r="J1209" i="12"/>
  <c r="K1209" i="12"/>
  <c r="L1209" i="12"/>
  <c r="A1210" i="12"/>
  <c r="N1210" i="12" s="1"/>
  <c r="E1210" i="12"/>
  <c r="F1210" i="12"/>
  <c r="G1210" i="12"/>
  <c r="H1210" i="12"/>
  <c r="I1210" i="12"/>
  <c r="J1210" i="12"/>
  <c r="K1210" i="12"/>
  <c r="L1210" i="12"/>
  <c r="A1211" i="12"/>
  <c r="N1211" i="12" s="1"/>
  <c r="E1211" i="12"/>
  <c r="F1211" i="12"/>
  <c r="G1211" i="12"/>
  <c r="H1211" i="12"/>
  <c r="I1211" i="12"/>
  <c r="J1211" i="12"/>
  <c r="K1211" i="12"/>
  <c r="L1211" i="12"/>
  <c r="A1212" i="12"/>
  <c r="N1212" i="12" s="1"/>
  <c r="E1212" i="12"/>
  <c r="F1212" i="12"/>
  <c r="G1212" i="12"/>
  <c r="H1212" i="12"/>
  <c r="I1212" i="12"/>
  <c r="J1212" i="12"/>
  <c r="K1212" i="12"/>
  <c r="L1212" i="12"/>
  <c r="A1213" i="12"/>
  <c r="O1213" i="12" s="1"/>
  <c r="E1213" i="12"/>
  <c r="F1213" i="12"/>
  <c r="G1213" i="12"/>
  <c r="H1213" i="12"/>
  <c r="I1213" i="12"/>
  <c r="J1213" i="12"/>
  <c r="K1213" i="12"/>
  <c r="L1213" i="12"/>
  <c r="A1214" i="12"/>
  <c r="N1214" i="12" s="1"/>
  <c r="E1214" i="12"/>
  <c r="F1214" i="12"/>
  <c r="G1214" i="12"/>
  <c r="H1214" i="12"/>
  <c r="I1214" i="12"/>
  <c r="J1214" i="12"/>
  <c r="K1214" i="12"/>
  <c r="L1214" i="12"/>
  <c r="A1215" i="12"/>
  <c r="N1215" i="12" s="1"/>
  <c r="E1215" i="12"/>
  <c r="F1215" i="12"/>
  <c r="G1215" i="12"/>
  <c r="H1215" i="12"/>
  <c r="I1215" i="12"/>
  <c r="J1215" i="12"/>
  <c r="K1215" i="12"/>
  <c r="L1215" i="12"/>
  <c r="A1216" i="12"/>
  <c r="N1216" i="12" s="1"/>
  <c r="E1216" i="12"/>
  <c r="F1216" i="12"/>
  <c r="G1216" i="12"/>
  <c r="H1216" i="12"/>
  <c r="I1216" i="12"/>
  <c r="J1216" i="12"/>
  <c r="K1216" i="12"/>
  <c r="L1216" i="12"/>
  <c r="A1217" i="12"/>
  <c r="E1217" i="12"/>
  <c r="F1217" i="12"/>
  <c r="G1217" i="12"/>
  <c r="H1217" i="12"/>
  <c r="I1217" i="12"/>
  <c r="J1217" i="12"/>
  <c r="K1217" i="12"/>
  <c r="L1217" i="12"/>
  <c r="A1218" i="12"/>
  <c r="N1218" i="12" s="1"/>
  <c r="E1218" i="12"/>
  <c r="F1218" i="12"/>
  <c r="G1218" i="12"/>
  <c r="H1218" i="12"/>
  <c r="I1218" i="12"/>
  <c r="J1218" i="12"/>
  <c r="K1218" i="12"/>
  <c r="L1218" i="12"/>
  <c r="A1219" i="12"/>
  <c r="E1219" i="12"/>
  <c r="F1219" i="12"/>
  <c r="G1219" i="12"/>
  <c r="H1219" i="12"/>
  <c r="I1219" i="12"/>
  <c r="J1219" i="12"/>
  <c r="K1219" i="12"/>
  <c r="L1219" i="12"/>
  <c r="A1220" i="12"/>
  <c r="N1220" i="12" s="1"/>
  <c r="E1220" i="12"/>
  <c r="F1220" i="12"/>
  <c r="G1220" i="12"/>
  <c r="H1220" i="12"/>
  <c r="I1220" i="12"/>
  <c r="J1220" i="12"/>
  <c r="K1220" i="12"/>
  <c r="L1220" i="12"/>
  <c r="A1221" i="12"/>
  <c r="E1221" i="12"/>
  <c r="F1221" i="12"/>
  <c r="G1221" i="12"/>
  <c r="H1221" i="12"/>
  <c r="I1221" i="12"/>
  <c r="J1221" i="12"/>
  <c r="K1221" i="12"/>
  <c r="L1221" i="12"/>
  <c r="A1222" i="12"/>
  <c r="N1222" i="12" s="1"/>
  <c r="E1222" i="12"/>
  <c r="F1222" i="12"/>
  <c r="G1222" i="12"/>
  <c r="H1222" i="12"/>
  <c r="I1222" i="12"/>
  <c r="J1222" i="12"/>
  <c r="K1222" i="12"/>
  <c r="L1222" i="12"/>
  <c r="A1223" i="12"/>
  <c r="N1223" i="12" s="1"/>
  <c r="E1223" i="12"/>
  <c r="F1223" i="12"/>
  <c r="G1223" i="12"/>
  <c r="H1223" i="12"/>
  <c r="I1223" i="12"/>
  <c r="J1223" i="12"/>
  <c r="K1223" i="12"/>
  <c r="L1223" i="12"/>
  <c r="A1224" i="12"/>
  <c r="N1224" i="12" s="1"/>
  <c r="E1224" i="12"/>
  <c r="F1224" i="12"/>
  <c r="G1224" i="12"/>
  <c r="H1224" i="12"/>
  <c r="I1224" i="12"/>
  <c r="J1224" i="12"/>
  <c r="K1224" i="12"/>
  <c r="L1224" i="12"/>
  <c r="A1225" i="12"/>
  <c r="N1225" i="12" s="1"/>
  <c r="E1225" i="12"/>
  <c r="F1225" i="12"/>
  <c r="G1225" i="12"/>
  <c r="H1225" i="12"/>
  <c r="I1225" i="12"/>
  <c r="J1225" i="12"/>
  <c r="K1225" i="12"/>
  <c r="L1225" i="12"/>
  <c r="A1226" i="12"/>
  <c r="N1226" i="12" s="1"/>
  <c r="E1226" i="12"/>
  <c r="F1226" i="12"/>
  <c r="G1226" i="12"/>
  <c r="H1226" i="12"/>
  <c r="I1226" i="12"/>
  <c r="J1226" i="12"/>
  <c r="K1226" i="12"/>
  <c r="L1226" i="12"/>
  <c r="A1227" i="12"/>
  <c r="N1227" i="12" s="1"/>
  <c r="E1227" i="12"/>
  <c r="F1227" i="12"/>
  <c r="G1227" i="12"/>
  <c r="H1227" i="12"/>
  <c r="I1227" i="12"/>
  <c r="J1227" i="12"/>
  <c r="K1227" i="12"/>
  <c r="L1227" i="12"/>
  <c r="A1228" i="12"/>
  <c r="N1228" i="12" s="1"/>
  <c r="E1228" i="12"/>
  <c r="F1228" i="12"/>
  <c r="G1228" i="12"/>
  <c r="H1228" i="12"/>
  <c r="I1228" i="12"/>
  <c r="J1228" i="12"/>
  <c r="K1228" i="12"/>
  <c r="L1228" i="12"/>
  <c r="A1229" i="12"/>
  <c r="N1229" i="12" s="1"/>
  <c r="E1229" i="12"/>
  <c r="F1229" i="12"/>
  <c r="G1229" i="12"/>
  <c r="H1229" i="12"/>
  <c r="I1229" i="12"/>
  <c r="J1229" i="12"/>
  <c r="K1229" i="12"/>
  <c r="L1229" i="12"/>
  <c r="A1230" i="12"/>
  <c r="N1230" i="12" s="1"/>
  <c r="E1230" i="12"/>
  <c r="F1230" i="12"/>
  <c r="G1230" i="12"/>
  <c r="H1230" i="12"/>
  <c r="I1230" i="12"/>
  <c r="J1230" i="12"/>
  <c r="K1230" i="12"/>
  <c r="L1230" i="12"/>
  <c r="A1231" i="12"/>
  <c r="N1231" i="12" s="1"/>
  <c r="E1231" i="12"/>
  <c r="F1231" i="12"/>
  <c r="G1231" i="12"/>
  <c r="H1231" i="12"/>
  <c r="I1231" i="12"/>
  <c r="J1231" i="12"/>
  <c r="K1231" i="12"/>
  <c r="L1231" i="12"/>
  <c r="A1232" i="12"/>
  <c r="E1232" i="12"/>
  <c r="F1232" i="12"/>
  <c r="G1232" i="12"/>
  <c r="H1232" i="12"/>
  <c r="I1232" i="12"/>
  <c r="J1232" i="12"/>
  <c r="K1232" i="12"/>
  <c r="L1232" i="12"/>
  <c r="A1233" i="12"/>
  <c r="E1233" i="12"/>
  <c r="F1233" i="12"/>
  <c r="G1233" i="12"/>
  <c r="H1233" i="12"/>
  <c r="I1233" i="12"/>
  <c r="J1233" i="12"/>
  <c r="K1233" i="12"/>
  <c r="L1233" i="12"/>
  <c r="A1234" i="12"/>
  <c r="N1234" i="12" s="1"/>
  <c r="E1234" i="12"/>
  <c r="F1234" i="12"/>
  <c r="G1234" i="12"/>
  <c r="H1234" i="12"/>
  <c r="I1234" i="12"/>
  <c r="J1234" i="12"/>
  <c r="K1234" i="12"/>
  <c r="L1234" i="12"/>
  <c r="A1235" i="12"/>
  <c r="N1235" i="12" s="1"/>
  <c r="E1235" i="12"/>
  <c r="F1235" i="12"/>
  <c r="G1235" i="12"/>
  <c r="H1235" i="12"/>
  <c r="I1235" i="12"/>
  <c r="J1235" i="12"/>
  <c r="K1235" i="12"/>
  <c r="L1235" i="12"/>
  <c r="A1236" i="12"/>
  <c r="N1236" i="12" s="1"/>
  <c r="E1236" i="12"/>
  <c r="F1236" i="12"/>
  <c r="G1236" i="12"/>
  <c r="H1236" i="12"/>
  <c r="I1236" i="12"/>
  <c r="J1236" i="12"/>
  <c r="K1236" i="12"/>
  <c r="L1236" i="12"/>
  <c r="A1237" i="12"/>
  <c r="E1237" i="12"/>
  <c r="F1237" i="12"/>
  <c r="G1237" i="12"/>
  <c r="H1237" i="12"/>
  <c r="I1237" i="12"/>
  <c r="J1237" i="12"/>
  <c r="K1237" i="12"/>
  <c r="L1237" i="12"/>
  <c r="A1238" i="12"/>
  <c r="E1238" i="12"/>
  <c r="F1238" i="12"/>
  <c r="G1238" i="12"/>
  <c r="H1238" i="12"/>
  <c r="I1238" i="12"/>
  <c r="J1238" i="12"/>
  <c r="K1238" i="12"/>
  <c r="L1238" i="12"/>
  <c r="A1239" i="12"/>
  <c r="E1239" i="12"/>
  <c r="F1239" i="12"/>
  <c r="G1239" i="12"/>
  <c r="H1239" i="12"/>
  <c r="I1239" i="12"/>
  <c r="J1239" i="12"/>
  <c r="K1239" i="12"/>
  <c r="L1239" i="12"/>
  <c r="A1240" i="12"/>
  <c r="E1240" i="12"/>
  <c r="F1240" i="12"/>
  <c r="G1240" i="12"/>
  <c r="H1240" i="12"/>
  <c r="I1240" i="12"/>
  <c r="J1240" i="12"/>
  <c r="K1240" i="12"/>
  <c r="L1240" i="12"/>
  <c r="A1241" i="12"/>
  <c r="N1241" i="12" s="1"/>
  <c r="E1241" i="12"/>
  <c r="F1241" i="12"/>
  <c r="G1241" i="12"/>
  <c r="H1241" i="12"/>
  <c r="I1241" i="12"/>
  <c r="J1241" i="12"/>
  <c r="K1241" i="12"/>
  <c r="L1241" i="12"/>
  <c r="A1242" i="12"/>
  <c r="N1242" i="12" s="1"/>
  <c r="E1242" i="12"/>
  <c r="F1242" i="12"/>
  <c r="G1242" i="12"/>
  <c r="H1242" i="12"/>
  <c r="I1242" i="12"/>
  <c r="J1242" i="12"/>
  <c r="K1242" i="12"/>
  <c r="L1242" i="12"/>
  <c r="A1243" i="12"/>
  <c r="N1243" i="12" s="1"/>
  <c r="E1243" i="12"/>
  <c r="F1243" i="12"/>
  <c r="G1243" i="12"/>
  <c r="H1243" i="12"/>
  <c r="I1243" i="12"/>
  <c r="J1243" i="12"/>
  <c r="K1243" i="12"/>
  <c r="L1243" i="12"/>
  <c r="A1244" i="12"/>
  <c r="N1244" i="12" s="1"/>
  <c r="E1244" i="12"/>
  <c r="F1244" i="12"/>
  <c r="G1244" i="12"/>
  <c r="H1244" i="12"/>
  <c r="I1244" i="12"/>
  <c r="J1244" i="12"/>
  <c r="K1244" i="12"/>
  <c r="L1244" i="12"/>
  <c r="A1245" i="12"/>
  <c r="N1245" i="12" s="1"/>
  <c r="E1245" i="12"/>
  <c r="F1245" i="12"/>
  <c r="G1245" i="12"/>
  <c r="H1245" i="12"/>
  <c r="I1245" i="12"/>
  <c r="J1245" i="12"/>
  <c r="K1245" i="12"/>
  <c r="L1245" i="12"/>
  <c r="A1246" i="12"/>
  <c r="N1246" i="12" s="1"/>
  <c r="E1246" i="12"/>
  <c r="F1246" i="12"/>
  <c r="G1246" i="12"/>
  <c r="H1246" i="12"/>
  <c r="I1246" i="12"/>
  <c r="J1246" i="12"/>
  <c r="K1246" i="12"/>
  <c r="L1246" i="12"/>
  <c r="A1247" i="12"/>
  <c r="E1247" i="12"/>
  <c r="F1247" i="12"/>
  <c r="G1247" i="12"/>
  <c r="H1247" i="12"/>
  <c r="I1247" i="12"/>
  <c r="J1247" i="12"/>
  <c r="K1247" i="12"/>
  <c r="L1247" i="12"/>
  <c r="A1248" i="12"/>
  <c r="O1248" i="12" s="1"/>
  <c r="E1248" i="12"/>
  <c r="F1248" i="12"/>
  <c r="G1248" i="12"/>
  <c r="H1248" i="12"/>
  <c r="I1248" i="12"/>
  <c r="J1248" i="12"/>
  <c r="K1248" i="12"/>
  <c r="L1248" i="12"/>
  <c r="A1249" i="12"/>
  <c r="N1249" i="12" s="1"/>
  <c r="E1249" i="12"/>
  <c r="F1249" i="12"/>
  <c r="G1249" i="12"/>
  <c r="H1249" i="12"/>
  <c r="I1249" i="12"/>
  <c r="J1249" i="12"/>
  <c r="K1249" i="12"/>
  <c r="L1249" i="12"/>
  <c r="A1250" i="12"/>
  <c r="N1250" i="12" s="1"/>
  <c r="E1250" i="12"/>
  <c r="F1250" i="12"/>
  <c r="G1250" i="12"/>
  <c r="H1250" i="12"/>
  <c r="I1250" i="12"/>
  <c r="J1250" i="12"/>
  <c r="K1250" i="12"/>
  <c r="L1250" i="12"/>
  <c r="A1251" i="12"/>
  <c r="E1251" i="12"/>
  <c r="F1251" i="12"/>
  <c r="G1251" i="12"/>
  <c r="H1251" i="12"/>
  <c r="I1251" i="12"/>
  <c r="J1251" i="12"/>
  <c r="K1251" i="12"/>
  <c r="L1251" i="12"/>
  <c r="A1252" i="12"/>
  <c r="N1252" i="12" s="1"/>
  <c r="E1252" i="12"/>
  <c r="F1252" i="12"/>
  <c r="G1252" i="12"/>
  <c r="H1252" i="12"/>
  <c r="I1252" i="12"/>
  <c r="J1252" i="12"/>
  <c r="K1252" i="12"/>
  <c r="L1252" i="12"/>
  <c r="A1253" i="12"/>
  <c r="E1253" i="12"/>
  <c r="F1253" i="12"/>
  <c r="G1253" i="12"/>
  <c r="H1253" i="12"/>
  <c r="I1253" i="12"/>
  <c r="J1253" i="12"/>
  <c r="K1253" i="12"/>
  <c r="L1253" i="12"/>
  <c r="A1254" i="12"/>
  <c r="N1254" i="12" s="1"/>
  <c r="E1254" i="12"/>
  <c r="F1254" i="12"/>
  <c r="G1254" i="12"/>
  <c r="H1254" i="12"/>
  <c r="I1254" i="12"/>
  <c r="J1254" i="12"/>
  <c r="K1254" i="12"/>
  <c r="L1254" i="12"/>
  <c r="A1255" i="12"/>
  <c r="N1255" i="12" s="1"/>
  <c r="E1255" i="12"/>
  <c r="F1255" i="12"/>
  <c r="G1255" i="12"/>
  <c r="H1255" i="12"/>
  <c r="I1255" i="12"/>
  <c r="J1255" i="12"/>
  <c r="K1255" i="12"/>
  <c r="L1255" i="12"/>
  <c r="A1256" i="12"/>
  <c r="N1256" i="12" s="1"/>
  <c r="E1256" i="12"/>
  <c r="F1256" i="12"/>
  <c r="G1256" i="12"/>
  <c r="H1256" i="12"/>
  <c r="I1256" i="12"/>
  <c r="J1256" i="12"/>
  <c r="K1256" i="12"/>
  <c r="L1256" i="12"/>
  <c r="A1257" i="12"/>
  <c r="E1257" i="12"/>
  <c r="F1257" i="12"/>
  <c r="G1257" i="12"/>
  <c r="H1257" i="12"/>
  <c r="I1257" i="12"/>
  <c r="J1257" i="12"/>
  <c r="K1257" i="12"/>
  <c r="L1257" i="12"/>
  <c r="A1258" i="12"/>
  <c r="E1258" i="12"/>
  <c r="F1258" i="12"/>
  <c r="G1258" i="12"/>
  <c r="H1258" i="12"/>
  <c r="I1258" i="12"/>
  <c r="J1258" i="12"/>
  <c r="K1258" i="12"/>
  <c r="L1258" i="12"/>
  <c r="A1259" i="12"/>
  <c r="E1259" i="12"/>
  <c r="F1259" i="12"/>
  <c r="G1259" i="12"/>
  <c r="H1259" i="12"/>
  <c r="I1259" i="12"/>
  <c r="J1259" i="12"/>
  <c r="K1259" i="12"/>
  <c r="L1259" i="12"/>
  <c r="A1260" i="12"/>
  <c r="N1260" i="12" s="1"/>
  <c r="E1260" i="12"/>
  <c r="F1260" i="12"/>
  <c r="G1260" i="12"/>
  <c r="H1260" i="12"/>
  <c r="I1260" i="12"/>
  <c r="J1260" i="12"/>
  <c r="K1260" i="12"/>
  <c r="L1260" i="12"/>
  <c r="A1261" i="12"/>
  <c r="E1261" i="12"/>
  <c r="F1261" i="12"/>
  <c r="G1261" i="12"/>
  <c r="H1261" i="12"/>
  <c r="I1261" i="12"/>
  <c r="J1261" i="12"/>
  <c r="K1261" i="12"/>
  <c r="L1261" i="12"/>
  <c r="A1262" i="12"/>
  <c r="N1262" i="12" s="1"/>
  <c r="E1262" i="12"/>
  <c r="F1262" i="12"/>
  <c r="G1262" i="12"/>
  <c r="H1262" i="12"/>
  <c r="I1262" i="12"/>
  <c r="J1262" i="12"/>
  <c r="K1262" i="12"/>
  <c r="L1262" i="12"/>
  <c r="A1263" i="12"/>
  <c r="N1263" i="12" s="1"/>
  <c r="E1263" i="12"/>
  <c r="F1263" i="12"/>
  <c r="G1263" i="12"/>
  <c r="H1263" i="12"/>
  <c r="I1263" i="12"/>
  <c r="J1263" i="12"/>
  <c r="K1263" i="12"/>
  <c r="L1263" i="12"/>
  <c r="A1264" i="12"/>
  <c r="E1264" i="12"/>
  <c r="F1264" i="12"/>
  <c r="G1264" i="12"/>
  <c r="H1264" i="12"/>
  <c r="I1264" i="12"/>
  <c r="J1264" i="12"/>
  <c r="K1264" i="12"/>
  <c r="L1264" i="12"/>
  <c r="A1265" i="12"/>
  <c r="N1265" i="12" s="1"/>
  <c r="E1265" i="12"/>
  <c r="F1265" i="12"/>
  <c r="G1265" i="12"/>
  <c r="H1265" i="12"/>
  <c r="I1265" i="12"/>
  <c r="J1265" i="12"/>
  <c r="K1265" i="12"/>
  <c r="L1265" i="12"/>
  <c r="A1266" i="12"/>
  <c r="N1266" i="12" s="1"/>
  <c r="E1266" i="12"/>
  <c r="F1266" i="12"/>
  <c r="G1266" i="12"/>
  <c r="H1266" i="12"/>
  <c r="I1266" i="12"/>
  <c r="J1266" i="12"/>
  <c r="K1266" i="12"/>
  <c r="L1266" i="12"/>
  <c r="A1267" i="12"/>
  <c r="N1267" i="12" s="1"/>
  <c r="E1267" i="12"/>
  <c r="F1267" i="12"/>
  <c r="G1267" i="12"/>
  <c r="H1267" i="12"/>
  <c r="I1267" i="12"/>
  <c r="J1267" i="12"/>
  <c r="K1267" i="12"/>
  <c r="L1267" i="12"/>
  <c r="A1268" i="12"/>
  <c r="E1268" i="12"/>
  <c r="F1268" i="12"/>
  <c r="G1268" i="12"/>
  <c r="H1268" i="12"/>
  <c r="I1268" i="12"/>
  <c r="J1268" i="12"/>
  <c r="K1268" i="12"/>
  <c r="L1268" i="12"/>
  <c r="A1269" i="12"/>
  <c r="N1269" i="12" s="1"/>
  <c r="E1269" i="12"/>
  <c r="F1269" i="12"/>
  <c r="G1269" i="12"/>
  <c r="H1269" i="12"/>
  <c r="I1269" i="12"/>
  <c r="J1269" i="12"/>
  <c r="K1269" i="12"/>
  <c r="L1269" i="12"/>
  <c r="A1270" i="12"/>
  <c r="N1270" i="12" s="1"/>
  <c r="E1270" i="12"/>
  <c r="F1270" i="12"/>
  <c r="G1270" i="12"/>
  <c r="H1270" i="12"/>
  <c r="I1270" i="12"/>
  <c r="J1270" i="12"/>
  <c r="K1270" i="12"/>
  <c r="L1270" i="12"/>
  <c r="A1271" i="12"/>
  <c r="N1271" i="12" s="1"/>
  <c r="E1271" i="12"/>
  <c r="F1271" i="12"/>
  <c r="G1271" i="12"/>
  <c r="H1271" i="12"/>
  <c r="I1271" i="12"/>
  <c r="J1271" i="12"/>
  <c r="K1271" i="12"/>
  <c r="L1271" i="12"/>
  <c r="A1272" i="12"/>
  <c r="E1272" i="12"/>
  <c r="F1272" i="12"/>
  <c r="G1272" i="12"/>
  <c r="H1272" i="12"/>
  <c r="I1272" i="12"/>
  <c r="J1272" i="12"/>
  <c r="K1272" i="12"/>
  <c r="L1272" i="12"/>
  <c r="A1273" i="12"/>
  <c r="E1273" i="12"/>
  <c r="F1273" i="12"/>
  <c r="G1273" i="12"/>
  <c r="H1273" i="12"/>
  <c r="I1273" i="12"/>
  <c r="J1273" i="12"/>
  <c r="K1273" i="12"/>
  <c r="L1273" i="12"/>
  <c r="A1274" i="12"/>
  <c r="N1274" i="12" s="1"/>
  <c r="E1274" i="12"/>
  <c r="F1274" i="12"/>
  <c r="G1274" i="12"/>
  <c r="H1274" i="12"/>
  <c r="I1274" i="12"/>
  <c r="J1274" i="12"/>
  <c r="K1274" i="12"/>
  <c r="L1274" i="12"/>
  <c r="A1275" i="12"/>
  <c r="O1275" i="12" s="1"/>
  <c r="E1275" i="12"/>
  <c r="F1275" i="12"/>
  <c r="G1275" i="12"/>
  <c r="H1275" i="12"/>
  <c r="I1275" i="12"/>
  <c r="J1275" i="12"/>
  <c r="K1275" i="12"/>
  <c r="L1275" i="12"/>
  <c r="A1276" i="12"/>
  <c r="O1276" i="12" s="1"/>
  <c r="E1276" i="12"/>
  <c r="F1276" i="12"/>
  <c r="G1276" i="12"/>
  <c r="H1276" i="12"/>
  <c r="I1276" i="12"/>
  <c r="J1276" i="12"/>
  <c r="K1276" i="12"/>
  <c r="L1276" i="12"/>
  <c r="A1277" i="12"/>
  <c r="N1277" i="12" s="1"/>
  <c r="E1277" i="12"/>
  <c r="F1277" i="12"/>
  <c r="G1277" i="12"/>
  <c r="H1277" i="12"/>
  <c r="I1277" i="12"/>
  <c r="J1277" i="12"/>
  <c r="K1277" i="12"/>
  <c r="L1277" i="12"/>
  <c r="A1278" i="12"/>
  <c r="N1278" i="12" s="1"/>
  <c r="E1278" i="12"/>
  <c r="F1278" i="12"/>
  <c r="G1278" i="12"/>
  <c r="H1278" i="12"/>
  <c r="I1278" i="12"/>
  <c r="J1278" i="12"/>
  <c r="K1278" i="12"/>
  <c r="L1278" i="12"/>
  <c r="A1279" i="12"/>
  <c r="N1279" i="12" s="1"/>
  <c r="E1279" i="12"/>
  <c r="F1279" i="12"/>
  <c r="G1279" i="12"/>
  <c r="H1279" i="12"/>
  <c r="I1279" i="12"/>
  <c r="J1279" i="12"/>
  <c r="K1279" i="12"/>
  <c r="L1279" i="12"/>
  <c r="A1280" i="12"/>
  <c r="N1280" i="12" s="1"/>
  <c r="E1280" i="12"/>
  <c r="F1280" i="12"/>
  <c r="G1280" i="12"/>
  <c r="H1280" i="12"/>
  <c r="I1280" i="12"/>
  <c r="J1280" i="12"/>
  <c r="K1280" i="12"/>
  <c r="L1280" i="12"/>
  <c r="A1281" i="12"/>
  <c r="E1281" i="12"/>
  <c r="F1281" i="12"/>
  <c r="G1281" i="12"/>
  <c r="H1281" i="12"/>
  <c r="I1281" i="12"/>
  <c r="J1281" i="12"/>
  <c r="K1281" i="12"/>
  <c r="L1281" i="12"/>
  <c r="A1282" i="12"/>
  <c r="N1282" i="12" s="1"/>
  <c r="E1282" i="12"/>
  <c r="F1282" i="12"/>
  <c r="G1282" i="12"/>
  <c r="H1282" i="12"/>
  <c r="I1282" i="12"/>
  <c r="J1282" i="12"/>
  <c r="K1282" i="12"/>
  <c r="L1282" i="12"/>
  <c r="A1283" i="12"/>
  <c r="N1283" i="12" s="1"/>
  <c r="E1283" i="12"/>
  <c r="F1283" i="12"/>
  <c r="G1283" i="12"/>
  <c r="H1283" i="12"/>
  <c r="I1283" i="12"/>
  <c r="J1283" i="12"/>
  <c r="K1283" i="12"/>
  <c r="L1283" i="12"/>
  <c r="A1284" i="12"/>
  <c r="E1284" i="12"/>
  <c r="F1284" i="12"/>
  <c r="G1284" i="12"/>
  <c r="H1284" i="12"/>
  <c r="I1284" i="12"/>
  <c r="J1284" i="12"/>
  <c r="K1284" i="12"/>
  <c r="L1284" i="12"/>
  <c r="A1285" i="12"/>
  <c r="E1285" i="12"/>
  <c r="F1285" i="12"/>
  <c r="G1285" i="12"/>
  <c r="H1285" i="12"/>
  <c r="I1285" i="12"/>
  <c r="J1285" i="12"/>
  <c r="K1285" i="12"/>
  <c r="L1285" i="12"/>
  <c r="A1286" i="12"/>
  <c r="N1286" i="12" s="1"/>
  <c r="E1286" i="12"/>
  <c r="F1286" i="12"/>
  <c r="G1286" i="12"/>
  <c r="H1286" i="12"/>
  <c r="I1286" i="12"/>
  <c r="J1286" i="12"/>
  <c r="K1286" i="12"/>
  <c r="L1286" i="12"/>
  <c r="A1287" i="12"/>
  <c r="E1287" i="12"/>
  <c r="F1287" i="12"/>
  <c r="G1287" i="12"/>
  <c r="H1287" i="12"/>
  <c r="I1287" i="12"/>
  <c r="J1287" i="12"/>
  <c r="K1287" i="12"/>
  <c r="L1287" i="12"/>
  <c r="A1288" i="12"/>
  <c r="E1288" i="12"/>
  <c r="F1288" i="12"/>
  <c r="G1288" i="12"/>
  <c r="H1288" i="12"/>
  <c r="I1288" i="12"/>
  <c r="J1288" i="12"/>
  <c r="K1288" i="12"/>
  <c r="L1288" i="12"/>
  <c r="A1289" i="12"/>
  <c r="E1289" i="12"/>
  <c r="F1289" i="12"/>
  <c r="G1289" i="12"/>
  <c r="H1289" i="12"/>
  <c r="I1289" i="12"/>
  <c r="J1289" i="12"/>
  <c r="K1289" i="12"/>
  <c r="L1289" i="12"/>
  <c r="A1290" i="12"/>
  <c r="N1290" i="12" s="1"/>
  <c r="E1290" i="12"/>
  <c r="F1290" i="12"/>
  <c r="G1290" i="12"/>
  <c r="H1290" i="12"/>
  <c r="I1290" i="12"/>
  <c r="J1290" i="12"/>
  <c r="K1290" i="12"/>
  <c r="L1290" i="12"/>
  <c r="A1291" i="12"/>
  <c r="N1291" i="12" s="1"/>
  <c r="E1291" i="12"/>
  <c r="F1291" i="12"/>
  <c r="G1291" i="12"/>
  <c r="H1291" i="12"/>
  <c r="I1291" i="12"/>
  <c r="J1291" i="12"/>
  <c r="K1291" i="12"/>
  <c r="L1291" i="12"/>
  <c r="A1292" i="12"/>
  <c r="N1292" i="12" s="1"/>
  <c r="E1292" i="12"/>
  <c r="F1292" i="12"/>
  <c r="G1292" i="12"/>
  <c r="H1292" i="12"/>
  <c r="I1292" i="12"/>
  <c r="J1292" i="12"/>
  <c r="K1292" i="12"/>
  <c r="L1292" i="12"/>
  <c r="A1293" i="12"/>
  <c r="E1293" i="12"/>
  <c r="F1293" i="12"/>
  <c r="G1293" i="12"/>
  <c r="H1293" i="12"/>
  <c r="I1293" i="12"/>
  <c r="J1293" i="12"/>
  <c r="K1293" i="12"/>
  <c r="L1293" i="12"/>
  <c r="A1294" i="12"/>
  <c r="N1294" i="12" s="1"/>
  <c r="E1294" i="12"/>
  <c r="F1294" i="12"/>
  <c r="G1294" i="12"/>
  <c r="H1294" i="12"/>
  <c r="I1294" i="12"/>
  <c r="J1294" i="12"/>
  <c r="K1294" i="12"/>
  <c r="L1294" i="12"/>
  <c r="A1295" i="12"/>
  <c r="N1295" i="12" s="1"/>
  <c r="E1295" i="12"/>
  <c r="F1295" i="12"/>
  <c r="G1295" i="12"/>
  <c r="H1295" i="12"/>
  <c r="I1295" i="12"/>
  <c r="J1295" i="12"/>
  <c r="K1295" i="12"/>
  <c r="L1295" i="12"/>
  <c r="A1296" i="12"/>
  <c r="E1296" i="12"/>
  <c r="F1296" i="12"/>
  <c r="G1296" i="12"/>
  <c r="H1296" i="12"/>
  <c r="I1296" i="12"/>
  <c r="J1296" i="12"/>
  <c r="K1296" i="12"/>
  <c r="L1296" i="12"/>
  <c r="A1297" i="12"/>
  <c r="N1297" i="12" s="1"/>
  <c r="E1297" i="12"/>
  <c r="F1297" i="12"/>
  <c r="G1297" i="12"/>
  <c r="H1297" i="12"/>
  <c r="I1297" i="12"/>
  <c r="J1297" i="12"/>
  <c r="K1297" i="12"/>
  <c r="L1297" i="12"/>
  <c r="A1298" i="12"/>
  <c r="N1298" i="12" s="1"/>
  <c r="E1298" i="12"/>
  <c r="F1298" i="12"/>
  <c r="G1298" i="12"/>
  <c r="H1298" i="12"/>
  <c r="I1298" i="12"/>
  <c r="J1298" i="12"/>
  <c r="K1298" i="12"/>
  <c r="L1298" i="12"/>
  <c r="A1299" i="12"/>
  <c r="E1299" i="12"/>
  <c r="F1299" i="12"/>
  <c r="G1299" i="12"/>
  <c r="H1299" i="12"/>
  <c r="I1299" i="12"/>
  <c r="J1299" i="12"/>
  <c r="K1299" i="12"/>
  <c r="L1299" i="12"/>
  <c r="A1300" i="12"/>
  <c r="N1300" i="12" s="1"/>
  <c r="E1300" i="12"/>
  <c r="F1300" i="12"/>
  <c r="G1300" i="12"/>
  <c r="H1300" i="12"/>
  <c r="I1300" i="12"/>
  <c r="J1300" i="12"/>
  <c r="K1300" i="12"/>
  <c r="L1300" i="12"/>
  <c r="A1301" i="12"/>
  <c r="N1301" i="12" s="1"/>
  <c r="E1301" i="12"/>
  <c r="F1301" i="12"/>
  <c r="G1301" i="12"/>
  <c r="H1301" i="12"/>
  <c r="I1301" i="12"/>
  <c r="J1301" i="12"/>
  <c r="K1301" i="12"/>
  <c r="L1301" i="12"/>
  <c r="A1302" i="12"/>
  <c r="O1302" i="12" s="1"/>
  <c r="E1302" i="12"/>
  <c r="F1302" i="12"/>
  <c r="G1302" i="12"/>
  <c r="H1302" i="12"/>
  <c r="I1302" i="12"/>
  <c r="J1302" i="12"/>
  <c r="K1302" i="12"/>
  <c r="L1302" i="12"/>
  <c r="A1303" i="12"/>
  <c r="N1303" i="12" s="1"/>
  <c r="E1303" i="12"/>
  <c r="F1303" i="12"/>
  <c r="G1303" i="12"/>
  <c r="H1303" i="12"/>
  <c r="I1303" i="12"/>
  <c r="J1303" i="12"/>
  <c r="K1303" i="12"/>
  <c r="L1303" i="12"/>
  <c r="A1304" i="12"/>
  <c r="O1304" i="12" s="1"/>
  <c r="E1304" i="12"/>
  <c r="F1304" i="12"/>
  <c r="G1304" i="12"/>
  <c r="H1304" i="12"/>
  <c r="I1304" i="12"/>
  <c r="J1304" i="12"/>
  <c r="K1304" i="12"/>
  <c r="L1304" i="12"/>
  <c r="A1305" i="12"/>
  <c r="N1305" i="12" s="1"/>
  <c r="E1305" i="12"/>
  <c r="F1305" i="12"/>
  <c r="G1305" i="12"/>
  <c r="H1305" i="12"/>
  <c r="I1305" i="12"/>
  <c r="J1305" i="12"/>
  <c r="K1305" i="12"/>
  <c r="L1305" i="12"/>
  <c r="A1306" i="12"/>
  <c r="N1306" i="12" s="1"/>
  <c r="E1306" i="12"/>
  <c r="F1306" i="12"/>
  <c r="G1306" i="12"/>
  <c r="H1306" i="12"/>
  <c r="I1306" i="12"/>
  <c r="J1306" i="12"/>
  <c r="K1306" i="12"/>
  <c r="L1306" i="12"/>
  <c r="A1307" i="12"/>
  <c r="N1307" i="12" s="1"/>
  <c r="E1307" i="12"/>
  <c r="F1307" i="12"/>
  <c r="G1307" i="12"/>
  <c r="H1307" i="12"/>
  <c r="I1307" i="12"/>
  <c r="J1307" i="12"/>
  <c r="K1307" i="12"/>
  <c r="L1307" i="12"/>
  <c r="A1308" i="12"/>
  <c r="E1308" i="12"/>
  <c r="F1308" i="12"/>
  <c r="G1308" i="12"/>
  <c r="H1308" i="12"/>
  <c r="I1308" i="12"/>
  <c r="J1308" i="12"/>
  <c r="K1308" i="12"/>
  <c r="L1308" i="12"/>
  <c r="A1309" i="12"/>
  <c r="N1309" i="12" s="1"/>
  <c r="E1309" i="12"/>
  <c r="F1309" i="12"/>
  <c r="G1309" i="12"/>
  <c r="H1309" i="12"/>
  <c r="I1309" i="12"/>
  <c r="J1309" i="12"/>
  <c r="K1309" i="12"/>
  <c r="L1309" i="12"/>
  <c r="A1310" i="12"/>
  <c r="E1310" i="12"/>
  <c r="F1310" i="12"/>
  <c r="G1310" i="12"/>
  <c r="H1310" i="12"/>
  <c r="I1310" i="12"/>
  <c r="J1310" i="12"/>
  <c r="K1310" i="12"/>
  <c r="L1310" i="12"/>
  <c r="A1311" i="12"/>
  <c r="N1311" i="12" s="1"/>
  <c r="E1311" i="12"/>
  <c r="F1311" i="12"/>
  <c r="G1311" i="12"/>
  <c r="H1311" i="12"/>
  <c r="I1311" i="12"/>
  <c r="J1311" i="12"/>
  <c r="K1311" i="12"/>
  <c r="L1311" i="12"/>
  <c r="A1312" i="12"/>
  <c r="E1312" i="12"/>
  <c r="F1312" i="12"/>
  <c r="G1312" i="12"/>
  <c r="H1312" i="12"/>
  <c r="I1312" i="12"/>
  <c r="J1312" i="12"/>
  <c r="K1312" i="12"/>
  <c r="L1312" i="12"/>
  <c r="A1313" i="12"/>
  <c r="E1313" i="12"/>
  <c r="F1313" i="12"/>
  <c r="G1313" i="12"/>
  <c r="H1313" i="12"/>
  <c r="I1313" i="12"/>
  <c r="J1313" i="12"/>
  <c r="K1313" i="12"/>
  <c r="L1313" i="12"/>
  <c r="A1314" i="12"/>
  <c r="O1314" i="12" s="1"/>
  <c r="E1314" i="12"/>
  <c r="F1314" i="12"/>
  <c r="G1314" i="12"/>
  <c r="H1314" i="12"/>
  <c r="I1314" i="12"/>
  <c r="J1314" i="12"/>
  <c r="K1314" i="12"/>
  <c r="L1314" i="12"/>
  <c r="A1315" i="12"/>
  <c r="N1315" i="12" s="1"/>
  <c r="E1315" i="12"/>
  <c r="F1315" i="12"/>
  <c r="G1315" i="12"/>
  <c r="H1315" i="12"/>
  <c r="I1315" i="12"/>
  <c r="J1315" i="12"/>
  <c r="K1315" i="12"/>
  <c r="L1315" i="12"/>
  <c r="A1316" i="12"/>
  <c r="E1316" i="12"/>
  <c r="F1316" i="12"/>
  <c r="G1316" i="12"/>
  <c r="H1316" i="12"/>
  <c r="I1316" i="12"/>
  <c r="J1316" i="12"/>
  <c r="K1316" i="12"/>
  <c r="L1316" i="12"/>
  <c r="A1317" i="12"/>
  <c r="N1317" i="12" s="1"/>
  <c r="E1317" i="12"/>
  <c r="F1317" i="12"/>
  <c r="G1317" i="12"/>
  <c r="H1317" i="12"/>
  <c r="I1317" i="12"/>
  <c r="J1317" i="12"/>
  <c r="K1317" i="12"/>
  <c r="L1317" i="12"/>
  <c r="A1318" i="12"/>
  <c r="N1318" i="12" s="1"/>
  <c r="E1318" i="12"/>
  <c r="F1318" i="12"/>
  <c r="G1318" i="12"/>
  <c r="H1318" i="12"/>
  <c r="I1318" i="12"/>
  <c r="J1318" i="12"/>
  <c r="K1318" i="12"/>
  <c r="L1318" i="12"/>
  <c r="A1319" i="12"/>
  <c r="N1319" i="12" s="1"/>
  <c r="E1319" i="12"/>
  <c r="F1319" i="12"/>
  <c r="G1319" i="12"/>
  <c r="H1319" i="12"/>
  <c r="I1319" i="12"/>
  <c r="J1319" i="12"/>
  <c r="K1319" i="12"/>
  <c r="L1319" i="12"/>
  <c r="A1320" i="12"/>
  <c r="N1320" i="12" s="1"/>
  <c r="E1320" i="12"/>
  <c r="F1320" i="12"/>
  <c r="G1320" i="12"/>
  <c r="H1320" i="12"/>
  <c r="I1320" i="12"/>
  <c r="J1320" i="12"/>
  <c r="K1320" i="12"/>
  <c r="L1320" i="12"/>
  <c r="A1321" i="12"/>
  <c r="N1321" i="12" s="1"/>
  <c r="E1321" i="12"/>
  <c r="F1321" i="12"/>
  <c r="G1321" i="12"/>
  <c r="H1321" i="12"/>
  <c r="I1321" i="12"/>
  <c r="J1321" i="12"/>
  <c r="K1321" i="12"/>
  <c r="L1321" i="12"/>
  <c r="A1322" i="12"/>
  <c r="N1322" i="12" s="1"/>
  <c r="E1322" i="12"/>
  <c r="F1322" i="12"/>
  <c r="G1322" i="12"/>
  <c r="H1322" i="12"/>
  <c r="I1322" i="12"/>
  <c r="J1322" i="12"/>
  <c r="K1322" i="12"/>
  <c r="L1322" i="12"/>
  <c r="A1323" i="12"/>
  <c r="N1323" i="12" s="1"/>
  <c r="E1323" i="12"/>
  <c r="F1323" i="12"/>
  <c r="G1323" i="12"/>
  <c r="H1323" i="12"/>
  <c r="I1323" i="12"/>
  <c r="J1323" i="12"/>
  <c r="K1323" i="12"/>
  <c r="L1323" i="12"/>
  <c r="A1324" i="12"/>
  <c r="E1324" i="12"/>
  <c r="F1324" i="12"/>
  <c r="G1324" i="12"/>
  <c r="H1324" i="12"/>
  <c r="I1324" i="12"/>
  <c r="J1324" i="12"/>
  <c r="K1324" i="12"/>
  <c r="L1324" i="12"/>
  <c r="A1325" i="12"/>
  <c r="N1325" i="12" s="1"/>
  <c r="E1325" i="12"/>
  <c r="F1325" i="12"/>
  <c r="G1325" i="12"/>
  <c r="H1325" i="12"/>
  <c r="I1325" i="12"/>
  <c r="J1325" i="12"/>
  <c r="K1325" i="12"/>
  <c r="L1325" i="12"/>
  <c r="A1326" i="12"/>
  <c r="E1326" i="12"/>
  <c r="F1326" i="12"/>
  <c r="G1326" i="12"/>
  <c r="H1326" i="12"/>
  <c r="I1326" i="12"/>
  <c r="J1326" i="12"/>
  <c r="K1326" i="12"/>
  <c r="L1326" i="12"/>
  <c r="A1327" i="12"/>
  <c r="E1327" i="12"/>
  <c r="F1327" i="12"/>
  <c r="G1327" i="12"/>
  <c r="H1327" i="12"/>
  <c r="I1327" i="12"/>
  <c r="J1327" i="12"/>
  <c r="K1327" i="12"/>
  <c r="L1327" i="12"/>
  <c r="A1328" i="12"/>
  <c r="N1328" i="12" s="1"/>
  <c r="E1328" i="12"/>
  <c r="F1328" i="12"/>
  <c r="G1328" i="12"/>
  <c r="H1328" i="12"/>
  <c r="I1328" i="12"/>
  <c r="J1328" i="12"/>
  <c r="K1328" i="12"/>
  <c r="L1328" i="12"/>
  <c r="A1329" i="12"/>
  <c r="O1329" i="12" s="1"/>
  <c r="E1329" i="12"/>
  <c r="F1329" i="12"/>
  <c r="G1329" i="12"/>
  <c r="H1329" i="12"/>
  <c r="I1329" i="12"/>
  <c r="J1329" i="12"/>
  <c r="K1329" i="12"/>
  <c r="L1329" i="12"/>
  <c r="A1330" i="12"/>
  <c r="N1330" i="12" s="1"/>
  <c r="E1330" i="12"/>
  <c r="F1330" i="12"/>
  <c r="G1330" i="12"/>
  <c r="H1330" i="12"/>
  <c r="I1330" i="12"/>
  <c r="J1330" i="12"/>
  <c r="K1330" i="12"/>
  <c r="L1330" i="12"/>
  <c r="A1331" i="12"/>
  <c r="N1331" i="12" s="1"/>
  <c r="E1331" i="12"/>
  <c r="F1331" i="12"/>
  <c r="G1331" i="12"/>
  <c r="H1331" i="12"/>
  <c r="I1331" i="12"/>
  <c r="J1331" i="12"/>
  <c r="K1331" i="12"/>
  <c r="L1331" i="12"/>
  <c r="A1332" i="12"/>
  <c r="N1332" i="12" s="1"/>
  <c r="E1332" i="12"/>
  <c r="F1332" i="12"/>
  <c r="G1332" i="12"/>
  <c r="H1332" i="12"/>
  <c r="I1332" i="12"/>
  <c r="J1332" i="12"/>
  <c r="K1332" i="12"/>
  <c r="L1332" i="12"/>
  <c r="A1333" i="12"/>
  <c r="O1333" i="12" s="1"/>
  <c r="E1333" i="12"/>
  <c r="F1333" i="12"/>
  <c r="G1333" i="12"/>
  <c r="H1333" i="12"/>
  <c r="I1333" i="12"/>
  <c r="J1333" i="12"/>
  <c r="K1333" i="12"/>
  <c r="L1333" i="12"/>
  <c r="A1334" i="12"/>
  <c r="N1334" i="12" s="1"/>
  <c r="E1334" i="12"/>
  <c r="F1334" i="12"/>
  <c r="G1334" i="12"/>
  <c r="H1334" i="12"/>
  <c r="I1334" i="12"/>
  <c r="J1334" i="12"/>
  <c r="K1334" i="12"/>
  <c r="L1334" i="12"/>
  <c r="A1335" i="12"/>
  <c r="E1335" i="12"/>
  <c r="F1335" i="12"/>
  <c r="G1335" i="12"/>
  <c r="H1335" i="12"/>
  <c r="I1335" i="12"/>
  <c r="J1335" i="12"/>
  <c r="K1335" i="12"/>
  <c r="L1335" i="12"/>
  <c r="A1336" i="12"/>
  <c r="N1336" i="12" s="1"/>
  <c r="E1336" i="12"/>
  <c r="F1336" i="12"/>
  <c r="G1336" i="12"/>
  <c r="H1336" i="12"/>
  <c r="I1336" i="12"/>
  <c r="J1336" i="12"/>
  <c r="K1336" i="12"/>
  <c r="L1336" i="12"/>
  <c r="A1337" i="12"/>
  <c r="E1337" i="12"/>
  <c r="F1337" i="12"/>
  <c r="G1337" i="12"/>
  <c r="H1337" i="12"/>
  <c r="I1337" i="12"/>
  <c r="J1337" i="12"/>
  <c r="K1337" i="12"/>
  <c r="L1337" i="12"/>
  <c r="A1338" i="12"/>
  <c r="N1338" i="12" s="1"/>
  <c r="E1338" i="12"/>
  <c r="F1338" i="12"/>
  <c r="G1338" i="12"/>
  <c r="H1338" i="12"/>
  <c r="I1338" i="12"/>
  <c r="J1338" i="12"/>
  <c r="K1338" i="12"/>
  <c r="L1338" i="12"/>
  <c r="A1339" i="12"/>
  <c r="N1339" i="12" s="1"/>
  <c r="E1339" i="12"/>
  <c r="F1339" i="12"/>
  <c r="G1339" i="12"/>
  <c r="H1339" i="12"/>
  <c r="I1339" i="12"/>
  <c r="J1339" i="12"/>
  <c r="K1339" i="12"/>
  <c r="L1339" i="12"/>
  <c r="A1340" i="12"/>
  <c r="E1340" i="12"/>
  <c r="F1340" i="12"/>
  <c r="G1340" i="12"/>
  <c r="H1340" i="12"/>
  <c r="I1340" i="12"/>
  <c r="J1340" i="12"/>
  <c r="K1340" i="12"/>
  <c r="L1340" i="12"/>
  <c r="A1341" i="12"/>
  <c r="O1341" i="12" s="1"/>
  <c r="E1341" i="12"/>
  <c r="F1341" i="12"/>
  <c r="G1341" i="12"/>
  <c r="H1341" i="12"/>
  <c r="I1341" i="12"/>
  <c r="J1341" i="12"/>
  <c r="K1341" i="12"/>
  <c r="L1341" i="12"/>
  <c r="A1342" i="12"/>
  <c r="N1342" i="12" s="1"/>
  <c r="E1342" i="12"/>
  <c r="F1342" i="12"/>
  <c r="G1342" i="12"/>
  <c r="H1342" i="12"/>
  <c r="I1342" i="12"/>
  <c r="J1342" i="12"/>
  <c r="K1342" i="12"/>
  <c r="L1342" i="12"/>
  <c r="A1343" i="12"/>
  <c r="N1343" i="12" s="1"/>
  <c r="E1343" i="12"/>
  <c r="F1343" i="12"/>
  <c r="G1343" i="12"/>
  <c r="H1343" i="12"/>
  <c r="I1343" i="12"/>
  <c r="J1343" i="12"/>
  <c r="K1343" i="12"/>
  <c r="L1343" i="12"/>
  <c r="A1344" i="12"/>
  <c r="N1344" i="12" s="1"/>
  <c r="E1344" i="12"/>
  <c r="F1344" i="12"/>
  <c r="G1344" i="12"/>
  <c r="H1344" i="12"/>
  <c r="I1344" i="12"/>
  <c r="J1344" i="12"/>
  <c r="K1344" i="12"/>
  <c r="L1344" i="12"/>
  <c r="A1345" i="12"/>
  <c r="N1345" i="12" s="1"/>
  <c r="E1345" i="12"/>
  <c r="F1345" i="12"/>
  <c r="G1345" i="12"/>
  <c r="H1345" i="12"/>
  <c r="I1345" i="12"/>
  <c r="J1345" i="12"/>
  <c r="K1345" i="12"/>
  <c r="L1345" i="12"/>
  <c r="A1346" i="12"/>
  <c r="N1346" i="12" s="1"/>
  <c r="E1346" i="12"/>
  <c r="F1346" i="12"/>
  <c r="G1346" i="12"/>
  <c r="H1346" i="12"/>
  <c r="I1346" i="12"/>
  <c r="J1346" i="12"/>
  <c r="K1346" i="12"/>
  <c r="L1346" i="12"/>
  <c r="A1347" i="12"/>
  <c r="O1347" i="12" s="1"/>
  <c r="E1347" i="12"/>
  <c r="F1347" i="12"/>
  <c r="G1347" i="12"/>
  <c r="H1347" i="12"/>
  <c r="I1347" i="12"/>
  <c r="J1347" i="12"/>
  <c r="K1347" i="12"/>
  <c r="L1347" i="12"/>
  <c r="A1348" i="12"/>
  <c r="N1348" i="12" s="1"/>
  <c r="E1348" i="12"/>
  <c r="F1348" i="12"/>
  <c r="G1348" i="12"/>
  <c r="H1348" i="12"/>
  <c r="I1348" i="12"/>
  <c r="J1348" i="12"/>
  <c r="K1348" i="12"/>
  <c r="L1348" i="12"/>
  <c r="A1349" i="12"/>
  <c r="E1349" i="12"/>
  <c r="F1349" i="12"/>
  <c r="G1349" i="12"/>
  <c r="H1349" i="12"/>
  <c r="I1349" i="12"/>
  <c r="J1349" i="12"/>
  <c r="K1349" i="12"/>
  <c r="L1349" i="12"/>
  <c r="A1350" i="12"/>
  <c r="E1350" i="12"/>
  <c r="F1350" i="12"/>
  <c r="G1350" i="12"/>
  <c r="H1350" i="12"/>
  <c r="I1350" i="12"/>
  <c r="J1350" i="12"/>
  <c r="K1350" i="12"/>
  <c r="L1350" i="12"/>
  <c r="A1351" i="12"/>
  <c r="N1351" i="12" s="1"/>
  <c r="E1351" i="12"/>
  <c r="F1351" i="12"/>
  <c r="G1351" i="12"/>
  <c r="H1351" i="12"/>
  <c r="I1351" i="12"/>
  <c r="J1351" i="12"/>
  <c r="K1351" i="12"/>
  <c r="L1351" i="12"/>
  <c r="A1352" i="12"/>
  <c r="N1352" i="12" s="1"/>
  <c r="E1352" i="12"/>
  <c r="F1352" i="12"/>
  <c r="G1352" i="12"/>
  <c r="H1352" i="12"/>
  <c r="I1352" i="12"/>
  <c r="J1352" i="12"/>
  <c r="K1352" i="12"/>
  <c r="L1352" i="12"/>
  <c r="A1353" i="12"/>
  <c r="N1353" i="12" s="1"/>
  <c r="E1353" i="12"/>
  <c r="F1353" i="12"/>
  <c r="G1353" i="12"/>
  <c r="H1353" i="12"/>
  <c r="I1353" i="12"/>
  <c r="J1353" i="12"/>
  <c r="K1353" i="12"/>
  <c r="L1353" i="12"/>
  <c r="A1354" i="12"/>
  <c r="N1354" i="12" s="1"/>
  <c r="E1354" i="12"/>
  <c r="F1354" i="12"/>
  <c r="G1354" i="12"/>
  <c r="H1354" i="12"/>
  <c r="I1354" i="12"/>
  <c r="J1354" i="12"/>
  <c r="K1354" i="12"/>
  <c r="L1354" i="12"/>
  <c r="A1355" i="12"/>
  <c r="N1355" i="12" s="1"/>
  <c r="E1355" i="12"/>
  <c r="F1355" i="12"/>
  <c r="G1355" i="12"/>
  <c r="H1355" i="12"/>
  <c r="I1355" i="12"/>
  <c r="J1355" i="12"/>
  <c r="K1355" i="12"/>
  <c r="L1355" i="12"/>
  <c r="A1356" i="12"/>
  <c r="N1356" i="12" s="1"/>
  <c r="E1356" i="12"/>
  <c r="F1356" i="12"/>
  <c r="G1356" i="12"/>
  <c r="H1356" i="12"/>
  <c r="I1356" i="12"/>
  <c r="J1356" i="12"/>
  <c r="K1356" i="12"/>
  <c r="L1356" i="12"/>
  <c r="A1357" i="12"/>
  <c r="E1357" i="12"/>
  <c r="F1357" i="12"/>
  <c r="G1357" i="12"/>
  <c r="H1357" i="12"/>
  <c r="I1357" i="12"/>
  <c r="J1357" i="12"/>
  <c r="K1357" i="12"/>
  <c r="L1357" i="12"/>
  <c r="A1358" i="12"/>
  <c r="N1358" i="12" s="1"/>
  <c r="E1358" i="12"/>
  <c r="F1358" i="12"/>
  <c r="G1358" i="12"/>
  <c r="H1358" i="12"/>
  <c r="I1358" i="12"/>
  <c r="J1358" i="12"/>
  <c r="K1358" i="12"/>
  <c r="L1358" i="12"/>
  <c r="A1359" i="12"/>
  <c r="E1359" i="12"/>
  <c r="F1359" i="12"/>
  <c r="G1359" i="12"/>
  <c r="H1359" i="12"/>
  <c r="I1359" i="12"/>
  <c r="J1359" i="12"/>
  <c r="K1359" i="12"/>
  <c r="L1359" i="12"/>
  <c r="A1360" i="12"/>
  <c r="N1360" i="12" s="1"/>
  <c r="E1360" i="12"/>
  <c r="F1360" i="12"/>
  <c r="G1360" i="12"/>
  <c r="H1360" i="12"/>
  <c r="I1360" i="12"/>
  <c r="J1360" i="12"/>
  <c r="K1360" i="12"/>
  <c r="L1360" i="12"/>
  <c r="A1361" i="12"/>
  <c r="N1361" i="12" s="1"/>
  <c r="E1361" i="12"/>
  <c r="F1361" i="12"/>
  <c r="G1361" i="12"/>
  <c r="H1361" i="12"/>
  <c r="I1361" i="12"/>
  <c r="J1361" i="12"/>
  <c r="K1361" i="12"/>
  <c r="L1361" i="12"/>
  <c r="A1362" i="12"/>
  <c r="N1362" i="12" s="1"/>
  <c r="E1362" i="12"/>
  <c r="F1362" i="12"/>
  <c r="G1362" i="12"/>
  <c r="H1362" i="12"/>
  <c r="I1362" i="12"/>
  <c r="J1362" i="12"/>
  <c r="K1362" i="12"/>
  <c r="L1362" i="12"/>
  <c r="A1376" i="12"/>
  <c r="N1376" i="12" s="1"/>
  <c r="E1376" i="12"/>
  <c r="F1376" i="12"/>
  <c r="G1376" i="12"/>
  <c r="H1376" i="12"/>
  <c r="I1376" i="12"/>
  <c r="J1376" i="12"/>
  <c r="K1376" i="12"/>
  <c r="L1376" i="12"/>
  <c r="A1377" i="12"/>
  <c r="N1377" i="12" s="1"/>
  <c r="E1377" i="12"/>
  <c r="F1377" i="12"/>
  <c r="G1377" i="12"/>
  <c r="H1377" i="12"/>
  <c r="I1377" i="12"/>
  <c r="J1377" i="12"/>
  <c r="K1377" i="12"/>
  <c r="L1377" i="12"/>
  <c r="A1378" i="12"/>
  <c r="N1378" i="12" s="1"/>
  <c r="E1378" i="12"/>
  <c r="F1378" i="12"/>
  <c r="G1378" i="12"/>
  <c r="H1378" i="12"/>
  <c r="I1378" i="12"/>
  <c r="J1378" i="12"/>
  <c r="K1378" i="12"/>
  <c r="L1378" i="12"/>
  <c r="A1380" i="12"/>
  <c r="N1380" i="12" s="1"/>
  <c r="E1380" i="12"/>
  <c r="F1380" i="12"/>
  <c r="G1380" i="12"/>
  <c r="H1380" i="12"/>
  <c r="I1380" i="12"/>
  <c r="J1380" i="12"/>
  <c r="K1380" i="12"/>
  <c r="L1380" i="12"/>
  <c r="A1381" i="12"/>
  <c r="N1381" i="12" s="1"/>
  <c r="E1381" i="12"/>
  <c r="F1381" i="12"/>
  <c r="G1381" i="12"/>
  <c r="H1381" i="12"/>
  <c r="I1381" i="12"/>
  <c r="J1381" i="12"/>
  <c r="K1381" i="12"/>
  <c r="L1381" i="12"/>
  <c r="A1382" i="12"/>
  <c r="N1382" i="12" s="1"/>
  <c r="E1382" i="12"/>
  <c r="F1382" i="12"/>
  <c r="G1382" i="12"/>
  <c r="H1382" i="12"/>
  <c r="I1382" i="12"/>
  <c r="J1382" i="12"/>
  <c r="K1382" i="12"/>
  <c r="L1382" i="12"/>
  <c r="A1383" i="12"/>
  <c r="N1383" i="12" s="1"/>
  <c r="E1383" i="12"/>
  <c r="F1383" i="12"/>
  <c r="G1383" i="12"/>
  <c r="H1383" i="12"/>
  <c r="I1383" i="12"/>
  <c r="J1383" i="12"/>
  <c r="K1383" i="12"/>
  <c r="L1383" i="12"/>
  <c r="A1384" i="12"/>
  <c r="E1384" i="12"/>
  <c r="F1384" i="12"/>
  <c r="G1384" i="12"/>
  <c r="H1384" i="12"/>
  <c r="I1384" i="12"/>
  <c r="J1384" i="12"/>
  <c r="K1384" i="12"/>
  <c r="L1384" i="12"/>
  <c r="A1385" i="12"/>
  <c r="N1385" i="12" s="1"/>
  <c r="E1385" i="12"/>
  <c r="F1385" i="12"/>
  <c r="G1385" i="12"/>
  <c r="H1385" i="12"/>
  <c r="I1385" i="12"/>
  <c r="J1385" i="12"/>
  <c r="K1385" i="12"/>
  <c r="L1385" i="12"/>
  <c r="A1386" i="12"/>
  <c r="N1386" i="12" s="1"/>
  <c r="E1386" i="12"/>
  <c r="F1386" i="12"/>
  <c r="G1386" i="12"/>
  <c r="H1386" i="12"/>
  <c r="I1386" i="12"/>
  <c r="J1386" i="12"/>
  <c r="K1386" i="12"/>
  <c r="L1386" i="12"/>
  <c r="A1387" i="12"/>
  <c r="O1387" i="12" s="1"/>
  <c r="E1387" i="12"/>
  <c r="F1387" i="12"/>
  <c r="G1387" i="12"/>
  <c r="H1387" i="12"/>
  <c r="I1387" i="12"/>
  <c r="J1387" i="12"/>
  <c r="K1387" i="12"/>
  <c r="L1387" i="12"/>
  <c r="A1388" i="12"/>
  <c r="N1388" i="12" s="1"/>
  <c r="E1388" i="12"/>
  <c r="F1388" i="12"/>
  <c r="G1388" i="12"/>
  <c r="H1388" i="12"/>
  <c r="I1388" i="12"/>
  <c r="J1388" i="12"/>
  <c r="K1388" i="12"/>
  <c r="L1388" i="12"/>
  <c r="A1389" i="12"/>
  <c r="O1389" i="12" s="1"/>
  <c r="E1389" i="12"/>
  <c r="F1389" i="12"/>
  <c r="G1389" i="12"/>
  <c r="H1389" i="12"/>
  <c r="I1389" i="12"/>
  <c r="J1389" i="12"/>
  <c r="K1389" i="12"/>
  <c r="L1389" i="12"/>
  <c r="A1390" i="12"/>
  <c r="E1390" i="12"/>
  <c r="F1390" i="12"/>
  <c r="G1390" i="12"/>
  <c r="H1390" i="12"/>
  <c r="I1390" i="12"/>
  <c r="J1390" i="12"/>
  <c r="K1390" i="12"/>
  <c r="L1390" i="12"/>
  <c r="A1391" i="12"/>
  <c r="N1391" i="12" s="1"/>
  <c r="E1391" i="12"/>
  <c r="F1391" i="12"/>
  <c r="G1391" i="12"/>
  <c r="H1391" i="12"/>
  <c r="I1391" i="12"/>
  <c r="J1391" i="12"/>
  <c r="K1391" i="12"/>
  <c r="L1391" i="12"/>
  <c r="A1392" i="12"/>
  <c r="N1392" i="12" s="1"/>
  <c r="E1392" i="12"/>
  <c r="F1392" i="12"/>
  <c r="G1392" i="12"/>
  <c r="H1392" i="12"/>
  <c r="I1392" i="12"/>
  <c r="J1392" i="12"/>
  <c r="K1392" i="12"/>
  <c r="L1392" i="12"/>
  <c r="A1393" i="12"/>
  <c r="N1393" i="12" s="1"/>
  <c r="E1393" i="12"/>
  <c r="F1393" i="12"/>
  <c r="G1393" i="12"/>
  <c r="H1393" i="12"/>
  <c r="I1393" i="12"/>
  <c r="J1393" i="12"/>
  <c r="K1393" i="12"/>
  <c r="L1393" i="12"/>
  <c r="A1394" i="12"/>
  <c r="N1394" i="12" s="1"/>
  <c r="E1394" i="12"/>
  <c r="F1394" i="12"/>
  <c r="G1394" i="12"/>
  <c r="H1394" i="12"/>
  <c r="I1394" i="12"/>
  <c r="J1394" i="12"/>
  <c r="K1394" i="12"/>
  <c r="L1394" i="12"/>
  <c r="A1395" i="12"/>
  <c r="O1395" i="12" s="1"/>
  <c r="E1395" i="12"/>
  <c r="F1395" i="12"/>
  <c r="G1395" i="12"/>
  <c r="H1395" i="12"/>
  <c r="I1395" i="12"/>
  <c r="J1395" i="12"/>
  <c r="K1395" i="12"/>
  <c r="L1395" i="12"/>
  <c r="A1396" i="12"/>
  <c r="N1396" i="12" s="1"/>
  <c r="E1396" i="12"/>
  <c r="F1396" i="12"/>
  <c r="G1396" i="12"/>
  <c r="H1396" i="12"/>
  <c r="I1396" i="12"/>
  <c r="J1396" i="12"/>
  <c r="K1396" i="12"/>
  <c r="L1396" i="12"/>
  <c r="A1397" i="12"/>
  <c r="E1397" i="12"/>
  <c r="F1397" i="12"/>
  <c r="G1397" i="12"/>
  <c r="H1397" i="12"/>
  <c r="I1397" i="12"/>
  <c r="J1397" i="12"/>
  <c r="K1397" i="12"/>
  <c r="L1397" i="12"/>
  <c r="A1398" i="12"/>
  <c r="N1398" i="12" s="1"/>
  <c r="E1398" i="12"/>
  <c r="F1398" i="12"/>
  <c r="G1398" i="12"/>
  <c r="H1398" i="12"/>
  <c r="I1398" i="12"/>
  <c r="J1398" i="12"/>
  <c r="K1398" i="12"/>
  <c r="L1398" i="12"/>
  <c r="A1399" i="12"/>
  <c r="N1399" i="12" s="1"/>
  <c r="E1399" i="12"/>
  <c r="F1399" i="12"/>
  <c r="G1399" i="12"/>
  <c r="H1399" i="12"/>
  <c r="I1399" i="12"/>
  <c r="J1399" i="12"/>
  <c r="K1399" i="12"/>
  <c r="L1399" i="12"/>
  <c r="A1400" i="12"/>
  <c r="E1400" i="12"/>
  <c r="F1400" i="12"/>
  <c r="G1400" i="12"/>
  <c r="H1400" i="12"/>
  <c r="I1400" i="12"/>
  <c r="J1400" i="12"/>
  <c r="K1400" i="12"/>
  <c r="L1400" i="12"/>
  <c r="A1401" i="12"/>
  <c r="N1401" i="12" s="1"/>
  <c r="E1401" i="12"/>
  <c r="F1401" i="12"/>
  <c r="G1401" i="12"/>
  <c r="H1401" i="12"/>
  <c r="I1401" i="12"/>
  <c r="J1401" i="12"/>
  <c r="K1401" i="12"/>
  <c r="L1401" i="12"/>
  <c r="A1402" i="12"/>
  <c r="N1402" i="12" s="1"/>
  <c r="E1402" i="12"/>
  <c r="F1402" i="12"/>
  <c r="G1402" i="12"/>
  <c r="H1402" i="12"/>
  <c r="I1402" i="12"/>
  <c r="J1402" i="12"/>
  <c r="K1402" i="12"/>
  <c r="L1402" i="12"/>
  <c r="A1403" i="12"/>
  <c r="N1403" i="12" s="1"/>
  <c r="E1403" i="12"/>
  <c r="F1403" i="12"/>
  <c r="G1403" i="12"/>
  <c r="H1403" i="12"/>
  <c r="I1403" i="12"/>
  <c r="J1403" i="12"/>
  <c r="K1403" i="12"/>
  <c r="L1403" i="12"/>
  <c r="A1404" i="12"/>
  <c r="N1404" i="12" s="1"/>
  <c r="E1404" i="12"/>
  <c r="F1404" i="12"/>
  <c r="G1404" i="12"/>
  <c r="H1404" i="12"/>
  <c r="I1404" i="12"/>
  <c r="J1404" i="12"/>
  <c r="K1404" i="12"/>
  <c r="L1404" i="12"/>
  <c r="A1405" i="12"/>
  <c r="N1405" i="12" s="1"/>
  <c r="E1405" i="12"/>
  <c r="F1405" i="12"/>
  <c r="G1405" i="12"/>
  <c r="H1405" i="12"/>
  <c r="I1405" i="12"/>
  <c r="J1405" i="12"/>
  <c r="K1405" i="12"/>
  <c r="L1405" i="12"/>
  <c r="A1406" i="12"/>
  <c r="N1406" i="12" s="1"/>
  <c r="E1406" i="12"/>
  <c r="F1406" i="12"/>
  <c r="G1406" i="12"/>
  <c r="H1406" i="12"/>
  <c r="I1406" i="12"/>
  <c r="J1406" i="12"/>
  <c r="K1406" i="12"/>
  <c r="L1406" i="12"/>
  <c r="A1407" i="12"/>
  <c r="N1407" i="12" s="1"/>
  <c r="E1407" i="12"/>
  <c r="F1407" i="12"/>
  <c r="G1407" i="12"/>
  <c r="H1407" i="12"/>
  <c r="I1407" i="12"/>
  <c r="J1407" i="12"/>
  <c r="K1407" i="12"/>
  <c r="L1407" i="12"/>
  <c r="A1408" i="12"/>
  <c r="E1408" i="12"/>
  <c r="F1408" i="12"/>
  <c r="G1408" i="12"/>
  <c r="H1408" i="12"/>
  <c r="I1408" i="12"/>
  <c r="J1408" i="12"/>
  <c r="K1408" i="12"/>
  <c r="L1408" i="12"/>
  <c r="A1409" i="12"/>
  <c r="N1409" i="12" s="1"/>
  <c r="E1409" i="12"/>
  <c r="F1409" i="12"/>
  <c r="G1409" i="12"/>
  <c r="H1409" i="12"/>
  <c r="I1409" i="12"/>
  <c r="J1409" i="12"/>
  <c r="K1409" i="12"/>
  <c r="L1409" i="12"/>
  <c r="A1410" i="12"/>
  <c r="N1410" i="12" s="1"/>
  <c r="E1410" i="12"/>
  <c r="F1410" i="12"/>
  <c r="G1410" i="12"/>
  <c r="H1410" i="12"/>
  <c r="I1410" i="12"/>
  <c r="J1410" i="12"/>
  <c r="K1410" i="12"/>
  <c r="L1410" i="12"/>
  <c r="A1411" i="12"/>
  <c r="N1411" i="12" s="1"/>
  <c r="E1411" i="12"/>
  <c r="F1411" i="12"/>
  <c r="G1411" i="12"/>
  <c r="H1411" i="12"/>
  <c r="I1411" i="12"/>
  <c r="J1411" i="12"/>
  <c r="K1411" i="12"/>
  <c r="L1411" i="12"/>
  <c r="A1412" i="12"/>
  <c r="N1412" i="12" s="1"/>
  <c r="E1412" i="12"/>
  <c r="F1412" i="12"/>
  <c r="G1412" i="12"/>
  <c r="H1412" i="12"/>
  <c r="I1412" i="12"/>
  <c r="J1412" i="12"/>
  <c r="K1412" i="12"/>
  <c r="L1412" i="12"/>
  <c r="A1413" i="12"/>
  <c r="N1413" i="12" s="1"/>
  <c r="E1413" i="12"/>
  <c r="F1413" i="12"/>
  <c r="G1413" i="12"/>
  <c r="H1413" i="12"/>
  <c r="I1413" i="12"/>
  <c r="J1413" i="12"/>
  <c r="K1413" i="12"/>
  <c r="L1413" i="12"/>
  <c r="A1414" i="12"/>
  <c r="N1414" i="12" s="1"/>
  <c r="E1414" i="12"/>
  <c r="F1414" i="12"/>
  <c r="G1414" i="12"/>
  <c r="H1414" i="12"/>
  <c r="I1414" i="12"/>
  <c r="J1414" i="12"/>
  <c r="K1414" i="12"/>
  <c r="L1414" i="12"/>
  <c r="A1415" i="12"/>
  <c r="N1415" i="12" s="1"/>
  <c r="E1415" i="12"/>
  <c r="F1415" i="12"/>
  <c r="G1415" i="12"/>
  <c r="H1415" i="12"/>
  <c r="I1415" i="12"/>
  <c r="J1415" i="12"/>
  <c r="K1415" i="12"/>
  <c r="L1415" i="12"/>
  <c r="A1416" i="12"/>
  <c r="N1416" i="12" s="1"/>
  <c r="E1416" i="12"/>
  <c r="F1416" i="12"/>
  <c r="G1416" i="12"/>
  <c r="H1416" i="12"/>
  <c r="I1416" i="12"/>
  <c r="J1416" i="12"/>
  <c r="K1416" i="12"/>
  <c r="L1416" i="12"/>
  <c r="A1417" i="12"/>
  <c r="N1417" i="12" s="1"/>
  <c r="E1417" i="12"/>
  <c r="F1417" i="12"/>
  <c r="G1417" i="12"/>
  <c r="H1417" i="12"/>
  <c r="I1417" i="12"/>
  <c r="J1417" i="12"/>
  <c r="K1417" i="12"/>
  <c r="L1417" i="12"/>
  <c r="A1418" i="12"/>
  <c r="E1418" i="12"/>
  <c r="F1418" i="12"/>
  <c r="G1418" i="12"/>
  <c r="H1418" i="12"/>
  <c r="I1418" i="12"/>
  <c r="J1418" i="12"/>
  <c r="K1418" i="12"/>
  <c r="L1418" i="12"/>
  <c r="A1419" i="12"/>
  <c r="E1419" i="12"/>
  <c r="F1419" i="12"/>
  <c r="G1419" i="12"/>
  <c r="H1419" i="12"/>
  <c r="I1419" i="12"/>
  <c r="J1419" i="12"/>
  <c r="K1419" i="12"/>
  <c r="L1419" i="12"/>
  <c r="A1420" i="12"/>
  <c r="O1420" i="12" s="1"/>
  <c r="E1420" i="12"/>
  <c r="F1420" i="12"/>
  <c r="G1420" i="12"/>
  <c r="H1420" i="12"/>
  <c r="I1420" i="12"/>
  <c r="J1420" i="12"/>
  <c r="K1420" i="12"/>
  <c r="L1420" i="12"/>
  <c r="A1421" i="12"/>
  <c r="N1421" i="12" s="1"/>
  <c r="E1421" i="12"/>
  <c r="F1421" i="12"/>
  <c r="G1421" i="12"/>
  <c r="H1421" i="12"/>
  <c r="I1421" i="12"/>
  <c r="J1421" i="12"/>
  <c r="K1421" i="12"/>
  <c r="L1421" i="12"/>
  <c r="A1422" i="12"/>
  <c r="N1422" i="12" s="1"/>
  <c r="E1422" i="12"/>
  <c r="F1422" i="12"/>
  <c r="G1422" i="12"/>
  <c r="H1422" i="12"/>
  <c r="I1422" i="12"/>
  <c r="J1422" i="12"/>
  <c r="K1422" i="12"/>
  <c r="L1422" i="12"/>
  <c r="A1423" i="12"/>
  <c r="E1423" i="12"/>
  <c r="F1423" i="12"/>
  <c r="G1423" i="12"/>
  <c r="H1423" i="12"/>
  <c r="I1423" i="12"/>
  <c r="J1423" i="12"/>
  <c r="K1423" i="12"/>
  <c r="L1423" i="12"/>
  <c r="A1424" i="12"/>
  <c r="N1424" i="12" s="1"/>
  <c r="E1424" i="12"/>
  <c r="F1424" i="12"/>
  <c r="G1424" i="12"/>
  <c r="H1424" i="12"/>
  <c r="I1424" i="12"/>
  <c r="J1424" i="12"/>
  <c r="K1424" i="12"/>
  <c r="L1424" i="12"/>
  <c r="A1425" i="12"/>
  <c r="N1425" i="12" s="1"/>
  <c r="E1425" i="12"/>
  <c r="F1425" i="12"/>
  <c r="G1425" i="12"/>
  <c r="H1425" i="12"/>
  <c r="I1425" i="12"/>
  <c r="J1425" i="12"/>
  <c r="K1425" i="12"/>
  <c r="L1425" i="12"/>
  <c r="A1426" i="12"/>
  <c r="E1426" i="12"/>
  <c r="F1426" i="12"/>
  <c r="G1426" i="12"/>
  <c r="H1426" i="12"/>
  <c r="I1426" i="12"/>
  <c r="J1426" i="12"/>
  <c r="K1426" i="12"/>
  <c r="L1426" i="12"/>
  <c r="A1427" i="12"/>
  <c r="N1427" i="12" s="1"/>
  <c r="E1427" i="12"/>
  <c r="F1427" i="12"/>
  <c r="G1427" i="12"/>
  <c r="H1427" i="12"/>
  <c r="I1427" i="12"/>
  <c r="J1427" i="12"/>
  <c r="K1427" i="12"/>
  <c r="L1427" i="12"/>
  <c r="A1428" i="12"/>
  <c r="N1428" i="12" s="1"/>
  <c r="E1428" i="12"/>
  <c r="F1428" i="12"/>
  <c r="G1428" i="12"/>
  <c r="H1428" i="12"/>
  <c r="I1428" i="12"/>
  <c r="J1428" i="12"/>
  <c r="K1428" i="12"/>
  <c r="L1428" i="12"/>
  <c r="A1429" i="12"/>
  <c r="N1429" i="12" s="1"/>
  <c r="E1429" i="12"/>
  <c r="F1429" i="12"/>
  <c r="G1429" i="12"/>
  <c r="H1429" i="12"/>
  <c r="I1429" i="12"/>
  <c r="J1429" i="12"/>
  <c r="K1429" i="12"/>
  <c r="L1429" i="12"/>
  <c r="A1430" i="12"/>
  <c r="N1430" i="12" s="1"/>
  <c r="E1430" i="12"/>
  <c r="F1430" i="12"/>
  <c r="G1430" i="12"/>
  <c r="H1430" i="12"/>
  <c r="I1430" i="12"/>
  <c r="J1430" i="12"/>
  <c r="K1430" i="12"/>
  <c r="L1430" i="12"/>
  <c r="A1431" i="12"/>
  <c r="N1431" i="12" s="1"/>
  <c r="E1431" i="12"/>
  <c r="F1431" i="12"/>
  <c r="G1431" i="12"/>
  <c r="H1431" i="12"/>
  <c r="I1431" i="12"/>
  <c r="J1431" i="12"/>
  <c r="K1431" i="12"/>
  <c r="L1431" i="12"/>
  <c r="A1432" i="12"/>
  <c r="N1432" i="12" s="1"/>
  <c r="E1432" i="12"/>
  <c r="F1432" i="12"/>
  <c r="G1432" i="12"/>
  <c r="H1432" i="12"/>
  <c r="I1432" i="12"/>
  <c r="J1432" i="12"/>
  <c r="K1432" i="12"/>
  <c r="L1432" i="12"/>
  <c r="A1433" i="12"/>
  <c r="E1433" i="12"/>
  <c r="F1433" i="12"/>
  <c r="G1433" i="12"/>
  <c r="H1433" i="12"/>
  <c r="I1433" i="12"/>
  <c r="J1433" i="12"/>
  <c r="K1433" i="12"/>
  <c r="L1433" i="12"/>
  <c r="A1434" i="12"/>
  <c r="N1434" i="12" s="1"/>
  <c r="E1434" i="12"/>
  <c r="F1434" i="12"/>
  <c r="G1434" i="12"/>
  <c r="H1434" i="12"/>
  <c r="I1434" i="12"/>
  <c r="J1434" i="12"/>
  <c r="K1434" i="12"/>
  <c r="L1434" i="12"/>
  <c r="A1435" i="12"/>
  <c r="N1435" i="12" s="1"/>
  <c r="E1435" i="12"/>
  <c r="F1435" i="12"/>
  <c r="G1435" i="12"/>
  <c r="H1435" i="12"/>
  <c r="I1435" i="12"/>
  <c r="J1435" i="12"/>
  <c r="K1435" i="12"/>
  <c r="L1435" i="12"/>
  <c r="A1436" i="12"/>
  <c r="E1436" i="12"/>
  <c r="F1436" i="12"/>
  <c r="G1436" i="12"/>
  <c r="H1436" i="12"/>
  <c r="I1436" i="12"/>
  <c r="J1436" i="12"/>
  <c r="K1436" i="12"/>
  <c r="L1436" i="12"/>
  <c r="A1437" i="12"/>
  <c r="N1437" i="12" s="1"/>
  <c r="E1437" i="12"/>
  <c r="F1437" i="12"/>
  <c r="G1437" i="12"/>
  <c r="H1437" i="12"/>
  <c r="I1437" i="12"/>
  <c r="J1437" i="12"/>
  <c r="K1437" i="12"/>
  <c r="L1437" i="12"/>
  <c r="A1438" i="12"/>
  <c r="N1438" i="12" s="1"/>
  <c r="E1438" i="12"/>
  <c r="F1438" i="12"/>
  <c r="G1438" i="12"/>
  <c r="H1438" i="12"/>
  <c r="I1438" i="12"/>
  <c r="J1438" i="12"/>
  <c r="K1438" i="12"/>
  <c r="L1438" i="12"/>
  <c r="A1439" i="12"/>
  <c r="N1439" i="12" s="1"/>
  <c r="E1439" i="12"/>
  <c r="F1439" i="12"/>
  <c r="G1439" i="12"/>
  <c r="H1439" i="12"/>
  <c r="I1439" i="12"/>
  <c r="J1439" i="12"/>
  <c r="K1439" i="12"/>
  <c r="L1439" i="12"/>
  <c r="A1440" i="12"/>
  <c r="N1440" i="12" s="1"/>
  <c r="E1440" i="12"/>
  <c r="F1440" i="12"/>
  <c r="G1440" i="12"/>
  <c r="H1440" i="12"/>
  <c r="I1440" i="12"/>
  <c r="J1440" i="12"/>
  <c r="K1440" i="12"/>
  <c r="L1440" i="12"/>
  <c r="A1441" i="12"/>
  <c r="N1441" i="12" s="1"/>
  <c r="E1441" i="12"/>
  <c r="F1441" i="12"/>
  <c r="G1441" i="12"/>
  <c r="H1441" i="12"/>
  <c r="I1441" i="12"/>
  <c r="J1441" i="12"/>
  <c r="K1441" i="12"/>
  <c r="L1441" i="12"/>
  <c r="A1442" i="12"/>
  <c r="N1442" i="12" s="1"/>
  <c r="E1442" i="12"/>
  <c r="F1442" i="12"/>
  <c r="G1442" i="12"/>
  <c r="H1442" i="12"/>
  <c r="I1442" i="12"/>
  <c r="J1442" i="12"/>
  <c r="K1442" i="12"/>
  <c r="L1442" i="12"/>
  <c r="A1443" i="12"/>
  <c r="O1443" i="12" s="1"/>
  <c r="E1443" i="12"/>
  <c r="F1443" i="12"/>
  <c r="G1443" i="12"/>
  <c r="H1443" i="12"/>
  <c r="I1443" i="12"/>
  <c r="J1443" i="12"/>
  <c r="K1443" i="12"/>
  <c r="L1443" i="12"/>
  <c r="A1444" i="12"/>
  <c r="N1444" i="12" s="1"/>
  <c r="E1444" i="12"/>
  <c r="F1444" i="12"/>
  <c r="G1444" i="12"/>
  <c r="H1444" i="12"/>
  <c r="I1444" i="12"/>
  <c r="J1444" i="12"/>
  <c r="K1444" i="12"/>
  <c r="L1444" i="12"/>
  <c r="A1445" i="12"/>
  <c r="E1445" i="12"/>
  <c r="F1445" i="12"/>
  <c r="G1445" i="12"/>
  <c r="H1445" i="12"/>
  <c r="I1445" i="12"/>
  <c r="J1445" i="12"/>
  <c r="K1445" i="12"/>
  <c r="L1445" i="12"/>
  <c r="A1446" i="12"/>
  <c r="N1446" i="12" s="1"/>
  <c r="E1446" i="12"/>
  <c r="F1446" i="12"/>
  <c r="G1446" i="12"/>
  <c r="H1446" i="12"/>
  <c r="I1446" i="12"/>
  <c r="J1446" i="12"/>
  <c r="K1446" i="12"/>
  <c r="L1446" i="12"/>
  <c r="A1447" i="12"/>
  <c r="N1447" i="12" s="1"/>
  <c r="E1447" i="12"/>
  <c r="F1447" i="12"/>
  <c r="G1447" i="12"/>
  <c r="H1447" i="12"/>
  <c r="I1447" i="12"/>
  <c r="J1447" i="12"/>
  <c r="K1447" i="12"/>
  <c r="L1447" i="12"/>
  <c r="A1448" i="12"/>
  <c r="N1448" i="12" s="1"/>
  <c r="E1448" i="12"/>
  <c r="F1448" i="12"/>
  <c r="G1448" i="12"/>
  <c r="H1448" i="12"/>
  <c r="I1448" i="12"/>
  <c r="J1448" i="12"/>
  <c r="K1448" i="12"/>
  <c r="L1448" i="12"/>
  <c r="A1449" i="12"/>
  <c r="N1449" i="12" s="1"/>
  <c r="E1449" i="12"/>
  <c r="F1449" i="12"/>
  <c r="G1449" i="12"/>
  <c r="H1449" i="12"/>
  <c r="I1449" i="12"/>
  <c r="J1449" i="12"/>
  <c r="K1449" i="12"/>
  <c r="L1449" i="12"/>
  <c r="A1450" i="12"/>
  <c r="N1450" i="12" s="1"/>
  <c r="E1450" i="12"/>
  <c r="F1450" i="12"/>
  <c r="G1450" i="12"/>
  <c r="H1450" i="12"/>
  <c r="I1450" i="12"/>
  <c r="J1450" i="12"/>
  <c r="K1450" i="12"/>
  <c r="L1450" i="12"/>
  <c r="A1451" i="12"/>
  <c r="N1451" i="12" s="1"/>
  <c r="E1451" i="12"/>
  <c r="F1451" i="12"/>
  <c r="G1451" i="12"/>
  <c r="H1451" i="12"/>
  <c r="I1451" i="12"/>
  <c r="J1451" i="12"/>
  <c r="K1451" i="12"/>
  <c r="L1451" i="12"/>
  <c r="A1452" i="12"/>
  <c r="N1452" i="12" s="1"/>
  <c r="E1452" i="12"/>
  <c r="F1452" i="12"/>
  <c r="G1452" i="12"/>
  <c r="H1452" i="12"/>
  <c r="I1452" i="12"/>
  <c r="J1452" i="12"/>
  <c r="K1452" i="12"/>
  <c r="L1452" i="12"/>
  <c r="A1453" i="12"/>
  <c r="E1453" i="12"/>
  <c r="F1453" i="12"/>
  <c r="G1453" i="12"/>
  <c r="H1453" i="12"/>
  <c r="I1453" i="12"/>
  <c r="J1453" i="12"/>
  <c r="K1453" i="12"/>
  <c r="L1453" i="12"/>
  <c r="A1454" i="12"/>
  <c r="E1454" i="12"/>
  <c r="F1454" i="12"/>
  <c r="G1454" i="12"/>
  <c r="H1454" i="12"/>
  <c r="I1454" i="12"/>
  <c r="J1454" i="12"/>
  <c r="K1454" i="12"/>
  <c r="L1454" i="12"/>
  <c r="A1455" i="12"/>
  <c r="O1455" i="12" s="1"/>
  <c r="E1455" i="12"/>
  <c r="F1455" i="12"/>
  <c r="G1455" i="12"/>
  <c r="H1455" i="12"/>
  <c r="I1455" i="12"/>
  <c r="J1455" i="12"/>
  <c r="K1455" i="12"/>
  <c r="L1455" i="12"/>
  <c r="A1456" i="12"/>
  <c r="O1456" i="12" s="1"/>
  <c r="E1456" i="12"/>
  <c r="F1456" i="12"/>
  <c r="G1456" i="12"/>
  <c r="H1456" i="12"/>
  <c r="I1456" i="12"/>
  <c r="J1456" i="12"/>
  <c r="K1456" i="12"/>
  <c r="L1456" i="12"/>
  <c r="A1457" i="12"/>
  <c r="N1457" i="12" s="1"/>
  <c r="E1457" i="12"/>
  <c r="F1457" i="12"/>
  <c r="G1457" i="12"/>
  <c r="H1457" i="12"/>
  <c r="I1457" i="12"/>
  <c r="J1457" i="12"/>
  <c r="K1457" i="12"/>
  <c r="L1457" i="12"/>
  <c r="A1458" i="12"/>
  <c r="N1458" i="12" s="1"/>
  <c r="E1458" i="12"/>
  <c r="F1458" i="12"/>
  <c r="G1458" i="12"/>
  <c r="H1458" i="12"/>
  <c r="I1458" i="12"/>
  <c r="J1458" i="12"/>
  <c r="K1458" i="12"/>
  <c r="L1458" i="12"/>
  <c r="A1459" i="12"/>
  <c r="N1459" i="12" s="1"/>
  <c r="E1459" i="12"/>
  <c r="F1459" i="12"/>
  <c r="G1459" i="12"/>
  <c r="H1459" i="12"/>
  <c r="I1459" i="12"/>
  <c r="J1459" i="12"/>
  <c r="K1459" i="12"/>
  <c r="L1459" i="12"/>
  <c r="A1460" i="12"/>
  <c r="E1460" i="12"/>
  <c r="F1460" i="12"/>
  <c r="G1460" i="12"/>
  <c r="H1460" i="12"/>
  <c r="I1460" i="12"/>
  <c r="J1460" i="12"/>
  <c r="K1460" i="12"/>
  <c r="L1460" i="12"/>
  <c r="A1461" i="12"/>
  <c r="N1461" i="12" s="1"/>
  <c r="E1461" i="12"/>
  <c r="F1461" i="12"/>
  <c r="G1461" i="12"/>
  <c r="H1461" i="12"/>
  <c r="I1461" i="12"/>
  <c r="J1461" i="12"/>
  <c r="K1461" i="12"/>
  <c r="L1461" i="12"/>
  <c r="A1462" i="12"/>
  <c r="N1462" i="12" s="1"/>
  <c r="E1462" i="12"/>
  <c r="F1462" i="12"/>
  <c r="G1462" i="12"/>
  <c r="H1462" i="12"/>
  <c r="I1462" i="12"/>
  <c r="J1462" i="12"/>
  <c r="K1462" i="12"/>
  <c r="L1462" i="12"/>
  <c r="A1463" i="12"/>
  <c r="N1463" i="12" s="1"/>
  <c r="E1463" i="12"/>
  <c r="F1463" i="12"/>
  <c r="G1463" i="12"/>
  <c r="H1463" i="12"/>
  <c r="I1463" i="12"/>
  <c r="J1463" i="12"/>
  <c r="K1463" i="12"/>
  <c r="L1463" i="12"/>
  <c r="A1464" i="12"/>
  <c r="E1464" i="12"/>
  <c r="F1464" i="12"/>
  <c r="G1464" i="12"/>
  <c r="H1464" i="12"/>
  <c r="I1464" i="12"/>
  <c r="J1464" i="12"/>
  <c r="K1464" i="12"/>
  <c r="L1464" i="12"/>
  <c r="A1465" i="12"/>
  <c r="N1465" i="12" s="1"/>
  <c r="E1465" i="12"/>
  <c r="F1465" i="12"/>
  <c r="G1465" i="12"/>
  <c r="H1465" i="12"/>
  <c r="I1465" i="12"/>
  <c r="J1465" i="12"/>
  <c r="K1465" i="12"/>
  <c r="L1465" i="12"/>
  <c r="A1466" i="12"/>
  <c r="N1466" i="12" s="1"/>
  <c r="E1466" i="12"/>
  <c r="F1466" i="12"/>
  <c r="G1466" i="12"/>
  <c r="H1466" i="12"/>
  <c r="I1466" i="12"/>
  <c r="J1466" i="12"/>
  <c r="K1466" i="12"/>
  <c r="L1466" i="12"/>
  <c r="A1467" i="12"/>
  <c r="N1467" i="12" s="1"/>
  <c r="E1467" i="12"/>
  <c r="F1467" i="12"/>
  <c r="G1467" i="12"/>
  <c r="H1467" i="12"/>
  <c r="I1467" i="12"/>
  <c r="J1467" i="12"/>
  <c r="K1467" i="12"/>
  <c r="L1467" i="12"/>
  <c r="A1468" i="12"/>
  <c r="N1468" i="12" s="1"/>
  <c r="E1468" i="12"/>
  <c r="F1468" i="12"/>
  <c r="G1468" i="12"/>
  <c r="H1468" i="12"/>
  <c r="I1468" i="12"/>
  <c r="J1468" i="12"/>
  <c r="K1468" i="12"/>
  <c r="L1468" i="12"/>
  <c r="A1469" i="12"/>
  <c r="E1469" i="12"/>
  <c r="F1469" i="12"/>
  <c r="G1469" i="12"/>
  <c r="H1469" i="12"/>
  <c r="I1469" i="12"/>
  <c r="J1469" i="12"/>
  <c r="K1469" i="12"/>
  <c r="L1469" i="12"/>
  <c r="A1470" i="12"/>
  <c r="O1470" i="12" s="1"/>
  <c r="E1470" i="12"/>
  <c r="F1470" i="12"/>
  <c r="G1470" i="12"/>
  <c r="H1470" i="12"/>
  <c r="I1470" i="12"/>
  <c r="J1470" i="12"/>
  <c r="K1470" i="12"/>
  <c r="L1470" i="12"/>
  <c r="A1471" i="12"/>
  <c r="N1471" i="12" s="1"/>
  <c r="E1471" i="12"/>
  <c r="F1471" i="12"/>
  <c r="G1471" i="12"/>
  <c r="H1471" i="12"/>
  <c r="I1471" i="12"/>
  <c r="J1471" i="12"/>
  <c r="K1471" i="12"/>
  <c r="L1471" i="12"/>
  <c r="A1472" i="12"/>
  <c r="N1472" i="12" s="1"/>
  <c r="E1472" i="12"/>
  <c r="F1472" i="12"/>
  <c r="G1472" i="12"/>
  <c r="H1472" i="12"/>
  <c r="I1472" i="12"/>
  <c r="J1472" i="12"/>
  <c r="K1472" i="12"/>
  <c r="L1472" i="12"/>
  <c r="A1473" i="12"/>
  <c r="N1473" i="12" s="1"/>
  <c r="E1473" i="12"/>
  <c r="F1473" i="12"/>
  <c r="G1473" i="12"/>
  <c r="H1473" i="12"/>
  <c r="I1473" i="12"/>
  <c r="J1473" i="12"/>
  <c r="K1473" i="12"/>
  <c r="L1473" i="12"/>
  <c r="A1474" i="12"/>
  <c r="E1474" i="12"/>
  <c r="F1474" i="12"/>
  <c r="G1474" i="12"/>
  <c r="H1474" i="12"/>
  <c r="I1474" i="12"/>
  <c r="J1474" i="12"/>
  <c r="K1474" i="12"/>
  <c r="L1474" i="12"/>
  <c r="A1475" i="12"/>
  <c r="N1475" i="12" s="1"/>
  <c r="E1475" i="12"/>
  <c r="F1475" i="12"/>
  <c r="G1475" i="12"/>
  <c r="H1475" i="12"/>
  <c r="I1475" i="12"/>
  <c r="J1475" i="12"/>
  <c r="K1475" i="12"/>
  <c r="L1475" i="12"/>
  <c r="A1476" i="12"/>
  <c r="N1476" i="12" s="1"/>
  <c r="E1476" i="12"/>
  <c r="F1476" i="12"/>
  <c r="G1476" i="12"/>
  <c r="H1476" i="12"/>
  <c r="I1476" i="12"/>
  <c r="J1476" i="12"/>
  <c r="K1476" i="12"/>
  <c r="L1476" i="12"/>
  <c r="A1477" i="12"/>
  <c r="E1477" i="12"/>
  <c r="F1477" i="12"/>
  <c r="G1477" i="12"/>
  <c r="H1477" i="12"/>
  <c r="I1477" i="12"/>
  <c r="J1477" i="12"/>
  <c r="K1477" i="12"/>
  <c r="L1477" i="12"/>
  <c r="A1478" i="12"/>
  <c r="N1478" i="12" s="1"/>
  <c r="E1478" i="12"/>
  <c r="F1478" i="12"/>
  <c r="G1478" i="12"/>
  <c r="H1478" i="12"/>
  <c r="I1478" i="12"/>
  <c r="J1478" i="12"/>
  <c r="K1478" i="12"/>
  <c r="L1478" i="12"/>
  <c r="A1479" i="12"/>
  <c r="N1479" i="12" s="1"/>
  <c r="E1479" i="12"/>
  <c r="F1479" i="12"/>
  <c r="G1479" i="12"/>
  <c r="H1479" i="12"/>
  <c r="I1479" i="12"/>
  <c r="J1479" i="12"/>
  <c r="K1479" i="12"/>
  <c r="L1479" i="12"/>
  <c r="A1480" i="12"/>
  <c r="N1480" i="12" s="1"/>
  <c r="E1480" i="12"/>
  <c r="F1480" i="12"/>
  <c r="G1480" i="12"/>
  <c r="H1480" i="12"/>
  <c r="I1480" i="12"/>
  <c r="J1480" i="12"/>
  <c r="K1480" i="12"/>
  <c r="L1480" i="12"/>
  <c r="A1481" i="12"/>
  <c r="E1481" i="12"/>
  <c r="F1481" i="12"/>
  <c r="G1481" i="12"/>
  <c r="H1481" i="12"/>
  <c r="I1481" i="12"/>
  <c r="J1481" i="12"/>
  <c r="K1481" i="12"/>
  <c r="L1481" i="12"/>
  <c r="A1482" i="12"/>
  <c r="E1482" i="12"/>
  <c r="F1482" i="12"/>
  <c r="G1482" i="12"/>
  <c r="H1482" i="12"/>
  <c r="I1482" i="12"/>
  <c r="J1482" i="12"/>
  <c r="K1482" i="12"/>
  <c r="L1482" i="12"/>
  <c r="A1483" i="12"/>
  <c r="N1483" i="12" s="1"/>
  <c r="E1483" i="12"/>
  <c r="F1483" i="12"/>
  <c r="G1483" i="12"/>
  <c r="H1483" i="12"/>
  <c r="I1483" i="12"/>
  <c r="J1483" i="12"/>
  <c r="K1483" i="12"/>
  <c r="L1483" i="12"/>
  <c r="A1484" i="12"/>
  <c r="N1484" i="12" s="1"/>
  <c r="E1484" i="12"/>
  <c r="F1484" i="12"/>
  <c r="G1484" i="12"/>
  <c r="H1484" i="12"/>
  <c r="I1484" i="12"/>
  <c r="J1484" i="12"/>
  <c r="K1484" i="12"/>
  <c r="L1484" i="12"/>
  <c r="A1485" i="12"/>
  <c r="N1485" i="12" s="1"/>
  <c r="E1485" i="12"/>
  <c r="F1485" i="12"/>
  <c r="G1485" i="12"/>
  <c r="H1485" i="12"/>
  <c r="I1485" i="12"/>
  <c r="J1485" i="12"/>
  <c r="K1485" i="12"/>
  <c r="L1485" i="12"/>
  <c r="A1486" i="12"/>
  <c r="N1486" i="12" s="1"/>
  <c r="E1486" i="12"/>
  <c r="F1486" i="12"/>
  <c r="G1486" i="12"/>
  <c r="H1486" i="12"/>
  <c r="I1486" i="12"/>
  <c r="J1486" i="12"/>
  <c r="K1486" i="12"/>
  <c r="L1486" i="12"/>
  <c r="A1487" i="12"/>
  <c r="N1487" i="12" s="1"/>
  <c r="E1487" i="12"/>
  <c r="F1487" i="12"/>
  <c r="G1487" i="12"/>
  <c r="H1487" i="12"/>
  <c r="I1487" i="12"/>
  <c r="J1487" i="12"/>
  <c r="K1487" i="12"/>
  <c r="L1487" i="12"/>
  <c r="A1488" i="12"/>
  <c r="N1488" i="12" s="1"/>
  <c r="E1488" i="12"/>
  <c r="F1488" i="12"/>
  <c r="G1488" i="12"/>
  <c r="H1488" i="12"/>
  <c r="I1488" i="12"/>
  <c r="J1488" i="12"/>
  <c r="K1488" i="12"/>
  <c r="L1488" i="12"/>
  <c r="A1489" i="12"/>
  <c r="N1489" i="12" s="1"/>
  <c r="E1489" i="12"/>
  <c r="F1489" i="12"/>
  <c r="G1489" i="12"/>
  <c r="H1489" i="12"/>
  <c r="I1489" i="12"/>
  <c r="J1489" i="12"/>
  <c r="K1489" i="12"/>
  <c r="L1489" i="12"/>
  <c r="A1490" i="12"/>
  <c r="E1490" i="12"/>
  <c r="F1490" i="12"/>
  <c r="G1490" i="12"/>
  <c r="H1490" i="12"/>
  <c r="I1490" i="12"/>
  <c r="J1490" i="12"/>
  <c r="K1490" i="12"/>
  <c r="L1490" i="12"/>
  <c r="A1491" i="12"/>
  <c r="N1491" i="12" s="1"/>
  <c r="E1491" i="12"/>
  <c r="F1491" i="12"/>
  <c r="G1491" i="12"/>
  <c r="H1491" i="12"/>
  <c r="I1491" i="12"/>
  <c r="J1491" i="12"/>
  <c r="K1491" i="12"/>
  <c r="L1491" i="12"/>
  <c r="A1492" i="12"/>
  <c r="E1492" i="12"/>
  <c r="F1492" i="12"/>
  <c r="G1492" i="12"/>
  <c r="H1492" i="12"/>
  <c r="I1492" i="12"/>
  <c r="J1492" i="12"/>
  <c r="K1492" i="12"/>
  <c r="L1492" i="12"/>
  <c r="A1493" i="12"/>
  <c r="N1493" i="12" s="1"/>
  <c r="E1493" i="12"/>
  <c r="F1493" i="12"/>
  <c r="G1493" i="12"/>
  <c r="H1493" i="12"/>
  <c r="I1493" i="12"/>
  <c r="J1493" i="12"/>
  <c r="K1493" i="12"/>
  <c r="L1493" i="12"/>
  <c r="A1494" i="12"/>
  <c r="N1494" i="12" s="1"/>
  <c r="E1494" i="12"/>
  <c r="F1494" i="12"/>
  <c r="G1494" i="12"/>
  <c r="H1494" i="12"/>
  <c r="I1494" i="12"/>
  <c r="J1494" i="12"/>
  <c r="K1494" i="12"/>
  <c r="L1494" i="12"/>
  <c r="A1495" i="12"/>
  <c r="E1495" i="12"/>
  <c r="F1495" i="12"/>
  <c r="G1495" i="12"/>
  <c r="H1495" i="12"/>
  <c r="I1495" i="12"/>
  <c r="J1495" i="12"/>
  <c r="K1495" i="12"/>
  <c r="L1495" i="12"/>
  <c r="A1496" i="12"/>
  <c r="N1496" i="12" s="1"/>
  <c r="E1496" i="12"/>
  <c r="F1496" i="12"/>
  <c r="G1496" i="12"/>
  <c r="H1496" i="12"/>
  <c r="I1496" i="12"/>
  <c r="J1496" i="12"/>
  <c r="K1496" i="12"/>
  <c r="L1496" i="12"/>
  <c r="A1497" i="12"/>
  <c r="N1497" i="12" s="1"/>
  <c r="E1497" i="12"/>
  <c r="F1497" i="12"/>
  <c r="G1497" i="12"/>
  <c r="H1497" i="12"/>
  <c r="I1497" i="12"/>
  <c r="J1497" i="12"/>
  <c r="K1497" i="12"/>
  <c r="L1497" i="12"/>
  <c r="A1498" i="12"/>
  <c r="N1498" i="12" s="1"/>
  <c r="E1498" i="12"/>
  <c r="F1498" i="12"/>
  <c r="G1498" i="12"/>
  <c r="H1498" i="12"/>
  <c r="I1498" i="12"/>
  <c r="J1498" i="12"/>
  <c r="K1498" i="12"/>
  <c r="L1498" i="12"/>
  <c r="A1499" i="12"/>
  <c r="N1499" i="12" s="1"/>
  <c r="E1499" i="12"/>
  <c r="F1499" i="12"/>
  <c r="G1499" i="12"/>
  <c r="H1499" i="12"/>
  <c r="I1499" i="12"/>
  <c r="J1499" i="12"/>
  <c r="K1499" i="12"/>
  <c r="L1499" i="12"/>
  <c r="A1500" i="12"/>
  <c r="N1500" i="12" s="1"/>
  <c r="E1500" i="12"/>
  <c r="F1500" i="12"/>
  <c r="G1500" i="12"/>
  <c r="H1500" i="12"/>
  <c r="I1500" i="12"/>
  <c r="J1500" i="12"/>
  <c r="K1500" i="12"/>
  <c r="L1500" i="12"/>
  <c r="A1501" i="12"/>
  <c r="N1501" i="12" s="1"/>
  <c r="E1501" i="12"/>
  <c r="F1501" i="12"/>
  <c r="G1501" i="12"/>
  <c r="H1501" i="12"/>
  <c r="I1501" i="12"/>
  <c r="J1501" i="12"/>
  <c r="K1501" i="12"/>
  <c r="L1501" i="12"/>
  <c r="A1502" i="12"/>
  <c r="N1502" i="12" s="1"/>
  <c r="E1502" i="12"/>
  <c r="F1502" i="12"/>
  <c r="G1502" i="12"/>
  <c r="H1502" i="12"/>
  <c r="I1502" i="12"/>
  <c r="J1502" i="12"/>
  <c r="K1502" i="12"/>
  <c r="L1502" i="12"/>
  <c r="A1503" i="12"/>
  <c r="E1503" i="12"/>
  <c r="F1503" i="12"/>
  <c r="G1503" i="12"/>
  <c r="H1503" i="12"/>
  <c r="I1503" i="12"/>
  <c r="J1503" i="12"/>
  <c r="K1503" i="12"/>
  <c r="L1503" i="12"/>
  <c r="A1504" i="12"/>
  <c r="N1504" i="12" s="1"/>
  <c r="E1504" i="12"/>
  <c r="F1504" i="12"/>
  <c r="G1504" i="12"/>
  <c r="H1504" i="12"/>
  <c r="I1504" i="12"/>
  <c r="J1504" i="12"/>
  <c r="K1504" i="12"/>
  <c r="L1504" i="12"/>
  <c r="A1505" i="12"/>
  <c r="E1505" i="12"/>
  <c r="F1505" i="12"/>
  <c r="G1505" i="12"/>
  <c r="H1505" i="12"/>
  <c r="I1505" i="12"/>
  <c r="J1505" i="12"/>
  <c r="K1505" i="12"/>
  <c r="L1505" i="12"/>
  <c r="A1506" i="12"/>
  <c r="N1506" i="12" s="1"/>
  <c r="E1506" i="12"/>
  <c r="F1506" i="12"/>
  <c r="G1506" i="12"/>
  <c r="H1506" i="12"/>
  <c r="I1506" i="12"/>
  <c r="J1506" i="12"/>
  <c r="K1506" i="12"/>
  <c r="L1506" i="12"/>
  <c r="A1507" i="12"/>
  <c r="N1507" i="12" s="1"/>
  <c r="E1507" i="12"/>
  <c r="F1507" i="12"/>
  <c r="G1507" i="12"/>
  <c r="H1507" i="12"/>
  <c r="I1507" i="12"/>
  <c r="J1507" i="12"/>
  <c r="K1507" i="12"/>
  <c r="L1507" i="12"/>
  <c r="A1508" i="12"/>
  <c r="E1508" i="12"/>
  <c r="F1508" i="12"/>
  <c r="G1508" i="12"/>
  <c r="H1508" i="12"/>
  <c r="I1508" i="12"/>
  <c r="J1508" i="12"/>
  <c r="K1508" i="12"/>
  <c r="L1508" i="12"/>
  <c r="A1509" i="12"/>
  <c r="N1509" i="12" s="1"/>
  <c r="E1509" i="12"/>
  <c r="F1509" i="12"/>
  <c r="G1509" i="12"/>
  <c r="H1509" i="12"/>
  <c r="I1509" i="12"/>
  <c r="J1509" i="12"/>
  <c r="K1509" i="12"/>
  <c r="L1509" i="12"/>
  <c r="A1510" i="12"/>
  <c r="N1510" i="12" s="1"/>
  <c r="E1510" i="12"/>
  <c r="F1510" i="12"/>
  <c r="G1510" i="12"/>
  <c r="H1510" i="12"/>
  <c r="I1510" i="12"/>
  <c r="J1510" i="12"/>
  <c r="K1510" i="12"/>
  <c r="L1510" i="12"/>
  <c r="A1511" i="12"/>
  <c r="E1511" i="12"/>
  <c r="F1511" i="12"/>
  <c r="G1511" i="12"/>
  <c r="H1511" i="12"/>
  <c r="I1511" i="12"/>
  <c r="J1511" i="12"/>
  <c r="K1511" i="12"/>
  <c r="L1511" i="12"/>
  <c r="A1512" i="12"/>
  <c r="N1512" i="12" s="1"/>
  <c r="E1512" i="12"/>
  <c r="F1512" i="12"/>
  <c r="G1512" i="12"/>
  <c r="H1512" i="12"/>
  <c r="I1512" i="12"/>
  <c r="J1512" i="12"/>
  <c r="K1512" i="12"/>
  <c r="L1512" i="12"/>
  <c r="A1513" i="12"/>
  <c r="E1513" i="12"/>
  <c r="F1513" i="12"/>
  <c r="G1513" i="12"/>
  <c r="H1513" i="12"/>
  <c r="I1513" i="12"/>
  <c r="J1513" i="12"/>
  <c r="K1513" i="12"/>
  <c r="L1513" i="12"/>
  <c r="A1514" i="12"/>
  <c r="N1514" i="12" s="1"/>
  <c r="E1514" i="12"/>
  <c r="F1514" i="12"/>
  <c r="G1514" i="12"/>
  <c r="H1514" i="12"/>
  <c r="I1514" i="12"/>
  <c r="J1514" i="12"/>
  <c r="K1514" i="12"/>
  <c r="L1514" i="12"/>
  <c r="A1515" i="12"/>
  <c r="N1515" i="12" s="1"/>
  <c r="E1515" i="12"/>
  <c r="F1515" i="12"/>
  <c r="G1515" i="12"/>
  <c r="H1515" i="12"/>
  <c r="I1515" i="12"/>
  <c r="J1515" i="12"/>
  <c r="K1515" i="12"/>
  <c r="L1515" i="12"/>
  <c r="A1516" i="12"/>
  <c r="N1516" i="12" s="1"/>
  <c r="E1516" i="12"/>
  <c r="F1516" i="12"/>
  <c r="G1516" i="12"/>
  <c r="H1516" i="12"/>
  <c r="I1516" i="12"/>
  <c r="J1516" i="12"/>
  <c r="K1516" i="12"/>
  <c r="L1516" i="12"/>
  <c r="A1517" i="12"/>
  <c r="N1517" i="12" s="1"/>
  <c r="E1517" i="12"/>
  <c r="F1517" i="12"/>
  <c r="G1517" i="12"/>
  <c r="H1517" i="12"/>
  <c r="I1517" i="12"/>
  <c r="J1517" i="12"/>
  <c r="K1517" i="12"/>
  <c r="L1517" i="12"/>
  <c r="A1518" i="12"/>
  <c r="N1518" i="12" s="1"/>
  <c r="E1518" i="12"/>
  <c r="F1518" i="12"/>
  <c r="G1518" i="12"/>
  <c r="H1518" i="12"/>
  <c r="I1518" i="12"/>
  <c r="J1518" i="12"/>
  <c r="K1518" i="12"/>
  <c r="L1518" i="12"/>
  <c r="A1519" i="12"/>
  <c r="E1519" i="12"/>
  <c r="F1519" i="12"/>
  <c r="G1519" i="12"/>
  <c r="H1519" i="12"/>
  <c r="I1519" i="12"/>
  <c r="J1519" i="12"/>
  <c r="K1519" i="12"/>
  <c r="L1519" i="12"/>
  <c r="A1520" i="12"/>
  <c r="N1520" i="12" s="1"/>
  <c r="E1520" i="12"/>
  <c r="F1520" i="12"/>
  <c r="G1520" i="12"/>
  <c r="H1520" i="12"/>
  <c r="I1520" i="12"/>
  <c r="J1520" i="12"/>
  <c r="K1520" i="12"/>
  <c r="L1520" i="12"/>
  <c r="A1521" i="12"/>
  <c r="N1521" i="12" s="1"/>
  <c r="E1521" i="12"/>
  <c r="F1521" i="12"/>
  <c r="G1521" i="12"/>
  <c r="H1521" i="12"/>
  <c r="I1521" i="12"/>
  <c r="J1521" i="12"/>
  <c r="K1521" i="12"/>
  <c r="L1521" i="12"/>
  <c r="A1522" i="12"/>
  <c r="E1522" i="12"/>
  <c r="F1522" i="12"/>
  <c r="G1522" i="12"/>
  <c r="H1522" i="12"/>
  <c r="I1522" i="12"/>
  <c r="J1522" i="12"/>
  <c r="K1522" i="12"/>
  <c r="L1522" i="12"/>
  <c r="A1523" i="12"/>
  <c r="O1523" i="12" s="1"/>
  <c r="E1523" i="12"/>
  <c r="F1523" i="12"/>
  <c r="G1523" i="12"/>
  <c r="H1523" i="12"/>
  <c r="I1523" i="12"/>
  <c r="J1523" i="12"/>
  <c r="K1523" i="12"/>
  <c r="L1523" i="12"/>
  <c r="A1524" i="12"/>
  <c r="E1524" i="12"/>
  <c r="F1524" i="12"/>
  <c r="G1524" i="12"/>
  <c r="H1524" i="12"/>
  <c r="I1524" i="12"/>
  <c r="J1524" i="12"/>
  <c r="K1524" i="12"/>
  <c r="L1524" i="12"/>
  <c r="A1525" i="12"/>
  <c r="N1525" i="12" s="1"/>
  <c r="E1525" i="12"/>
  <c r="F1525" i="12"/>
  <c r="G1525" i="12"/>
  <c r="H1525" i="12"/>
  <c r="I1525" i="12"/>
  <c r="J1525" i="12"/>
  <c r="K1525" i="12"/>
  <c r="L1525" i="12"/>
  <c r="A1526" i="12"/>
  <c r="N1526" i="12" s="1"/>
  <c r="E1526" i="12"/>
  <c r="F1526" i="12"/>
  <c r="G1526" i="12"/>
  <c r="H1526" i="12"/>
  <c r="I1526" i="12"/>
  <c r="J1526" i="12"/>
  <c r="K1526" i="12"/>
  <c r="L1526" i="12"/>
  <c r="A1527" i="12"/>
  <c r="N1527" i="12" s="1"/>
  <c r="E1527" i="12"/>
  <c r="F1527" i="12"/>
  <c r="G1527" i="12"/>
  <c r="H1527" i="12"/>
  <c r="I1527" i="12"/>
  <c r="J1527" i="12"/>
  <c r="K1527" i="12"/>
  <c r="L1527" i="12"/>
  <c r="A1528" i="12"/>
  <c r="N1528" i="12" s="1"/>
  <c r="E1528" i="12"/>
  <c r="F1528" i="12"/>
  <c r="G1528" i="12"/>
  <c r="H1528" i="12"/>
  <c r="I1528" i="12"/>
  <c r="J1528" i="12"/>
  <c r="K1528" i="12"/>
  <c r="L1528" i="12"/>
  <c r="A1529" i="12"/>
  <c r="N1529" i="12" s="1"/>
  <c r="E1529" i="12"/>
  <c r="F1529" i="12"/>
  <c r="G1529" i="12"/>
  <c r="H1529" i="12"/>
  <c r="I1529" i="12"/>
  <c r="J1529" i="12"/>
  <c r="K1529" i="12"/>
  <c r="L1529" i="12"/>
  <c r="A1530" i="12"/>
  <c r="N1530" i="12" s="1"/>
  <c r="E1530" i="12"/>
  <c r="F1530" i="12"/>
  <c r="G1530" i="12"/>
  <c r="H1530" i="12"/>
  <c r="I1530" i="12"/>
  <c r="J1530" i="12"/>
  <c r="K1530" i="12"/>
  <c r="L1530" i="12"/>
  <c r="A1531" i="12"/>
  <c r="N1531" i="12" s="1"/>
  <c r="E1531" i="12"/>
  <c r="F1531" i="12"/>
  <c r="G1531" i="12"/>
  <c r="H1531" i="12"/>
  <c r="I1531" i="12"/>
  <c r="J1531" i="12"/>
  <c r="K1531" i="12"/>
  <c r="L1531" i="12"/>
  <c r="A1532" i="12"/>
  <c r="N1532" i="12" s="1"/>
  <c r="E1532" i="12"/>
  <c r="F1532" i="12"/>
  <c r="G1532" i="12"/>
  <c r="H1532" i="12"/>
  <c r="I1532" i="12"/>
  <c r="J1532" i="12"/>
  <c r="K1532" i="12"/>
  <c r="L1532" i="12"/>
  <c r="A1533" i="12"/>
  <c r="N1533" i="12" s="1"/>
  <c r="E1533" i="12"/>
  <c r="F1533" i="12"/>
  <c r="G1533" i="12"/>
  <c r="H1533" i="12"/>
  <c r="I1533" i="12"/>
  <c r="J1533" i="12"/>
  <c r="K1533" i="12"/>
  <c r="L1533" i="12"/>
  <c r="A1534" i="12"/>
  <c r="N1534" i="12" s="1"/>
  <c r="E1534" i="12"/>
  <c r="F1534" i="12"/>
  <c r="G1534" i="12"/>
  <c r="H1534" i="12"/>
  <c r="I1534" i="12"/>
  <c r="J1534" i="12"/>
  <c r="K1534" i="12"/>
  <c r="L1534" i="12"/>
  <c r="A1535" i="12"/>
  <c r="N1535" i="12" s="1"/>
  <c r="E1535" i="12"/>
  <c r="F1535" i="12"/>
  <c r="G1535" i="12"/>
  <c r="H1535" i="12"/>
  <c r="I1535" i="12"/>
  <c r="J1535" i="12"/>
  <c r="K1535" i="12"/>
  <c r="L1535" i="12"/>
  <c r="A1536" i="12"/>
  <c r="N1536" i="12" s="1"/>
  <c r="E1536" i="12"/>
  <c r="F1536" i="12"/>
  <c r="G1536" i="12"/>
  <c r="H1536" i="12"/>
  <c r="I1536" i="12"/>
  <c r="J1536" i="12"/>
  <c r="K1536" i="12"/>
  <c r="L1536" i="12"/>
  <c r="A1537" i="12"/>
  <c r="N1537" i="12" s="1"/>
  <c r="E1537" i="12"/>
  <c r="F1537" i="12"/>
  <c r="G1537" i="12"/>
  <c r="H1537" i="12"/>
  <c r="I1537" i="12"/>
  <c r="J1537" i="12"/>
  <c r="K1537" i="12"/>
  <c r="L1537" i="12"/>
  <c r="A1538" i="12"/>
  <c r="N1538" i="12" s="1"/>
  <c r="E1538" i="12"/>
  <c r="F1538" i="12"/>
  <c r="G1538" i="12"/>
  <c r="H1538" i="12"/>
  <c r="I1538" i="12"/>
  <c r="J1538" i="12"/>
  <c r="K1538" i="12"/>
  <c r="L1538" i="12"/>
  <c r="A1539" i="12"/>
  <c r="E1539" i="12"/>
  <c r="F1539" i="12"/>
  <c r="G1539" i="12"/>
  <c r="H1539" i="12"/>
  <c r="I1539" i="12"/>
  <c r="J1539" i="12"/>
  <c r="K1539" i="12"/>
  <c r="L1539" i="12"/>
  <c r="A1540" i="12"/>
  <c r="N1540" i="12" s="1"/>
  <c r="E1540" i="12"/>
  <c r="F1540" i="12"/>
  <c r="G1540" i="12"/>
  <c r="H1540" i="12"/>
  <c r="I1540" i="12"/>
  <c r="J1540" i="12"/>
  <c r="K1540" i="12"/>
  <c r="L1540" i="12"/>
  <c r="A1541" i="12"/>
  <c r="N1541" i="12" s="1"/>
  <c r="E1541" i="12"/>
  <c r="F1541" i="12"/>
  <c r="G1541" i="12"/>
  <c r="H1541" i="12"/>
  <c r="I1541" i="12"/>
  <c r="J1541" i="12"/>
  <c r="K1541" i="12"/>
  <c r="L1541" i="12"/>
  <c r="A1542" i="12"/>
  <c r="N1542" i="12" s="1"/>
  <c r="E1542" i="12"/>
  <c r="F1542" i="12"/>
  <c r="G1542" i="12"/>
  <c r="H1542" i="12"/>
  <c r="I1542" i="12"/>
  <c r="J1542" i="12"/>
  <c r="K1542" i="12"/>
  <c r="L1542" i="12"/>
  <c r="A1543" i="12"/>
  <c r="E1543" i="12"/>
  <c r="F1543" i="12"/>
  <c r="G1543" i="12"/>
  <c r="H1543" i="12"/>
  <c r="I1543" i="12"/>
  <c r="J1543" i="12"/>
  <c r="K1543" i="12"/>
  <c r="L1543" i="12"/>
  <c r="A1544" i="12"/>
  <c r="N1544" i="12" s="1"/>
  <c r="E1544" i="12"/>
  <c r="F1544" i="12"/>
  <c r="G1544" i="12"/>
  <c r="H1544" i="12"/>
  <c r="I1544" i="12"/>
  <c r="J1544" i="12"/>
  <c r="K1544" i="12"/>
  <c r="L1544" i="12"/>
  <c r="A1545" i="12"/>
  <c r="E1545" i="12"/>
  <c r="F1545" i="12"/>
  <c r="G1545" i="12"/>
  <c r="H1545" i="12"/>
  <c r="I1545" i="12"/>
  <c r="J1545" i="12"/>
  <c r="K1545" i="12"/>
  <c r="L1545" i="12"/>
  <c r="A1546" i="12"/>
  <c r="O1546" i="12" s="1"/>
  <c r="E1546" i="12"/>
  <c r="F1546" i="12"/>
  <c r="G1546" i="12"/>
  <c r="H1546" i="12"/>
  <c r="I1546" i="12"/>
  <c r="J1546" i="12"/>
  <c r="K1546" i="12"/>
  <c r="L1546" i="12"/>
  <c r="A1547" i="12"/>
  <c r="N1547" i="12" s="1"/>
  <c r="E1547" i="12"/>
  <c r="F1547" i="12"/>
  <c r="G1547" i="12"/>
  <c r="H1547" i="12"/>
  <c r="I1547" i="12"/>
  <c r="J1547" i="12"/>
  <c r="K1547" i="12"/>
  <c r="L1547" i="12"/>
  <c r="A1548" i="12"/>
  <c r="O1548" i="12" s="1"/>
  <c r="E1548" i="12"/>
  <c r="F1548" i="12"/>
  <c r="G1548" i="12"/>
  <c r="H1548" i="12"/>
  <c r="I1548" i="12"/>
  <c r="J1548" i="12"/>
  <c r="K1548" i="12"/>
  <c r="L1548" i="12"/>
  <c r="A1549" i="12"/>
  <c r="N1549" i="12" s="1"/>
  <c r="E1549" i="12"/>
  <c r="F1549" i="12"/>
  <c r="G1549" i="12"/>
  <c r="H1549" i="12"/>
  <c r="I1549" i="12"/>
  <c r="J1549" i="12"/>
  <c r="K1549" i="12"/>
  <c r="L1549" i="12"/>
  <c r="A1550" i="12"/>
  <c r="N1550" i="12" s="1"/>
  <c r="E1550" i="12"/>
  <c r="F1550" i="12"/>
  <c r="G1550" i="12"/>
  <c r="H1550" i="12"/>
  <c r="I1550" i="12"/>
  <c r="J1550" i="12"/>
  <c r="K1550" i="12"/>
  <c r="L1550" i="12"/>
  <c r="A1551" i="12"/>
  <c r="O1551" i="12" s="1"/>
  <c r="E1551" i="12"/>
  <c r="F1551" i="12"/>
  <c r="G1551" i="12"/>
  <c r="H1551" i="12"/>
  <c r="I1551" i="12"/>
  <c r="J1551" i="12"/>
  <c r="K1551" i="12"/>
  <c r="L1551" i="12"/>
  <c r="A1552" i="12"/>
  <c r="N1552" i="12" s="1"/>
  <c r="E1552" i="12"/>
  <c r="F1552" i="12"/>
  <c r="G1552" i="12"/>
  <c r="H1552" i="12"/>
  <c r="I1552" i="12"/>
  <c r="J1552" i="12"/>
  <c r="K1552" i="12"/>
  <c r="L1552" i="12"/>
  <c r="A1553" i="12"/>
  <c r="E1553" i="12"/>
  <c r="F1553" i="12"/>
  <c r="G1553" i="12"/>
  <c r="H1553" i="12"/>
  <c r="I1553" i="12"/>
  <c r="J1553" i="12"/>
  <c r="K1553" i="12"/>
  <c r="L1553" i="12"/>
  <c r="A1554" i="12"/>
  <c r="N1554" i="12" s="1"/>
  <c r="E1554" i="12"/>
  <c r="F1554" i="12"/>
  <c r="G1554" i="12"/>
  <c r="H1554" i="12"/>
  <c r="I1554" i="12"/>
  <c r="J1554" i="12"/>
  <c r="K1554" i="12"/>
  <c r="L1554" i="12"/>
  <c r="A1555" i="12"/>
  <c r="O1555" i="12" s="1"/>
  <c r="E1555" i="12"/>
  <c r="F1555" i="12"/>
  <c r="G1555" i="12"/>
  <c r="H1555" i="12"/>
  <c r="I1555" i="12"/>
  <c r="J1555" i="12"/>
  <c r="K1555" i="12"/>
  <c r="L1555" i="12"/>
  <c r="A1556" i="12"/>
  <c r="E1556" i="12"/>
  <c r="F1556" i="12"/>
  <c r="G1556" i="12"/>
  <c r="H1556" i="12"/>
  <c r="I1556" i="12"/>
  <c r="J1556" i="12"/>
  <c r="K1556" i="12"/>
  <c r="L1556" i="12"/>
  <c r="A1557" i="12"/>
  <c r="N1557" i="12" s="1"/>
  <c r="E1557" i="12"/>
  <c r="F1557" i="12"/>
  <c r="G1557" i="12"/>
  <c r="H1557" i="12"/>
  <c r="I1557" i="12"/>
  <c r="J1557" i="12"/>
  <c r="K1557" i="12"/>
  <c r="L1557" i="12"/>
  <c r="A1558" i="12"/>
  <c r="N1558" i="12" s="1"/>
  <c r="E1558" i="12"/>
  <c r="F1558" i="12"/>
  <c r="G1558" i="12"/>
  <c r="H1558" i="12"/>
  <c r="I1558" i="12"/>
  <c r="J1558" i="12"/>
  <c r="K1558" i="12"/>
  <c r="L1558" i="12"/>
  <c r="A1559" i="12"/>
  <c r="E1559" i="12"/>
  <c r="F1559" i="12"/>
  <c r="G1559" i="12"/>
  <c r="H1559" i="12"/>
  <c r="I1559" i="12"/>
  <c r="J1559" i="12"/>
  <c r="K1559" i="12"/>
  <c r="L1559" i="12"/>
  <c r="A1560" i="12"/>
  <c r="O1560" i="12" s="1"/>
  <c r="E1560" i="12"/>
  <c r="F1560" i="12"/>
  <c r="G1560" i="12"/>
  <c r="H1560" i="12"/>
  <c r="I1560" i="12"/>
  <c r="J1560" i="12"/>
  <c r="K1560" i="12"/>
  <c r="L1560" i="12"/>
  <c r="A1561" i="12"/>
  <c r="N1561" i="12" s="1"/>
  <c r="E1561" i="12"/>
  <c r="F1561" i="12"/>
  <c r="G1561" i="12"/>
  <c r="H1561" i="12"/>
  <c r="I1561" i="12"/>
  <c r="J1561" i="12"/>
  <c r="K1561" i="12"/>
  <c r="L1561" i="12"/>
  <c r="A1562" i="12"/>
  <c r="N1562" i="12" s="1"/>
  <c r="E1562" i="12"/>
  <c r="F1562" i="12"/>
  <c r="G1562" i="12"/>
  <c r="H1562" i="12"/>
  <c r="I1562" i="12"/>
  <c r="J1562" i="12"/>
  <c r="K1562" i="12"/>
  <c r="L1562" i="12"/>
  <c r="A1563" i="12"/>
  <c r="N1563" i="12" s="1"/>
  <c r="E1563" i="12"/>
  <c r="F1563" i="12"/>
  <c r="G1563" i="12"/>
  <c r="H1563" i="12"/>
  <c r="I1563" i="12"/>
  <c r="J1563" i="12"/>
  <c r="K1563" i="12"/>
  <c r="L1563" i="12"/>
  <c r="A1564" i="12"/>
  <c r="E1564" i="12"/>
  <c r="F1564" i="12"/>
  <c r="G1564" i="12"/>
  <c r="H1564" i="12"/>
  <c r="I1564" i="12"/>
  <c r="J1564" i="12"/>
  <c r="K1564" i="12"/>
  <c r="L1564" i="12"/>
  <c r="A1565" i="12"/>
  <c r="N1565" i="12" s="1"/>
  <c r="E1565" i="12"/>
  <c r="F1565" i="12"/>
  <c r="G1565" i="12"/>
  <c r="H1565" i="12"/>
  <c r="I1565" i="12"/>
  <c r="J1565" i="12"/>
  <c r="K1565" i="12"/>
  <c r="L1565" i="12"/>
  <c r="A1566" i="12"/>
  <c r="N1566" i="12" s="1"/>
  <c r="E1566" i="12"/>
  <c r="F1566" i="12"/>
  <c r="G1566" i="12"/>
  <c r="H1566" i="12"/>
  <c r="I1566" i="12"/>
  <c r="J1566" i="12"/>
  <c r="K1566" i="12"/>
  <c r="L1566" i="12"/>
  <c r="A1567" i="12"/>
  <c r="E1567" i="12"/>
  <c r="F1567" i="12"/>
  <c r="G1567" i="12"/>
  <c r="H1567" i="12"/>
  <c r="I1567" i="12"/>
  <c r="J1567" i="12"/>
  <c r="K1567" i="12"/>
  <c r="L1567" i="12"/>
  <c r="A1568" i="12"/>
  <c r="N1568" i="12" s="1"/>
  <c r="E1568" i="12"/>
  <c r="F1568" i="12"/>
  <c r="G1568" i="12"/>
  <c r="H1568" i="12"/>
  <c r="I1568" i="12"/>
  <c r="J1568" i="12"/>
  <c r="K1568" i="12"/>
  <c r="L1568" i="12"/>
  <c r="A1569" i="12"/>
  <c r="N1569" i="12" s="1"/>
  <c r="E1569" i="12"/>
  <c r="F1569" i="12"/>
  <c r="G1569" i="12"/>
  <c r="H1569" i="12"/>
  <c r="I1569" i="12"/>
  <c r="J1569" i="12"/>
  <c r="K1569" i="12"/>
  <c r="L1569" i="12"/>
  <c r="A1570" i="12"/>
  <c r="N1570" i="12" s="1"/>
  <c r="E1570" i="12"/>
  <c r="F1570" i="12"/>
  <c r="G1570" i="12"/>
  <c r="H1570" i="12"/>
  <c r="I1570" i="12"/>
  <c r="J1570" i="12"/>
  <c r="K1570" i="12"/>
  <c r="L1570" i="12"/>
  <c r="A1571" i="12"/>
  <c r="O1571" i="12" s="1"/>
  <c r="E1571" i="12"/>
  <c r="F1571" i="12"/>
  <c r="G1571" i="12"/>
  <c r="H1571" i="12"/>
  <c r="I1571" i="12"/>
  <c r="J1571" i="12"/>
  <c r="K1571" i="12"/>
  <c r="L1571" i="12"/>
  <c r="A1572" i="12"/>
  <c r="E1572" i="12"/>
  <c r="F1572" i="12"/>
  <c r="G1572" i="12"/>
  <c r="H1572" i="12"/>
  <c r="I1572" i="12"/>
  <c r="J1572" i="12"/>
  <c r="K1572" i="12"/>
  <c r="L1572" i="12"/>
  <c r="A1573" i="12"/>
  <c r="E1573" i="12"/>
  <c r="F1573" i="12"/>
  <c r="G1573" i="12"/>
  <c r="H1573" i="12"/>
  <c r="I1573" i="12"/>
  <c r="J1573" i="12"/>
  <c r="K1573" i="12"/>
  <c r="L1573" i="12"/>
  <c r="A1574" i="12"/>
  <c r="N1574" i="12" s="1"/>
  <c r="E1574" i="12"/>
  <c r="F1574" i="12"/>
  <c r="G1574" i="12"/>
  <c r="H1574" i="12"/>
  <c r="I1574" i="12"/>
  <c r="J1574" i="12"/>
  <c r="K1574" i="12"/>
  <c r="L1574" i="12"/>
  <c r="A1575" i="12"/>
  <c r="O1575" i="12" s="1"/>
  <c r="E1575" i="12"/>
  <c r="F1575" i="12"/>
  <c r="G1575" i="12"/>
  <c r="H1575" i="12"/>
  <c r="I1575" i="12"/>
  <c r="J1575" i="12"/>
  <c r="K1575" i="12"/>
  <c r="L1575" i="12"/>
  <c r="A1576" i="12"/>
  <c r="E1576" i="12"/>
  <c r="F1576" i="12"/>
  <c r="G1576" i="12"/>
  <c r="H1576" i="12"/>
  <c r="I1576" i="12"/>
  <c r="J1576" i="12"/>
  <c r="K1576" i="12"/>
  <c r="L1576" i="12"/>
  <c r="A1577" i="12"/>
  <c r="N1577" i="12" s="1"/>
  <c r="E1577" i="12"/>
  <c r="F1577" i="12"/>
  <c r="G1577" i="12"/>
  <c r="H1577" i="12"/>
  <c r="I1577" i="12"/>
  <c r="J1577" i="12"/>
  <c r="K1577" i="12"/>
  <c r="L1577" i="12"/>
  <c r="A1578" i="12"/>
  <c r="O1578" i="12" s="1"/>
  <c r="E1578" i="12"/>
  <c r="F1578" i="12"/>
  <c r="G1578" i="12"/>
  <c r="H1578" i="12"/>
  <c r="I1578" i="12"/>
  <c r="J1578" i="12"/>
  <c r="K1578" i="12"/>
  <c r="L1578" i="12"/>
  <c r="A1579" i="12"/>
  <c r="E1579" i="12"/>
  <c r="F1579" i="12"/>
  <c r="G1579" i="12"/>
  <c r="H1579" i="12"/>
  <c r="I1579" i="12"/>
  <c r="J1579" i="12"/>
  <c r="K1579" i="12"/>
  <c r="L1579" i="12"/>
  <c r="A1580" i="12"/>
  <c r="N1580" i="12" s="1"/>
  <c r="E1580" i="12"/>
  <c r="F1580" i="12"/>
  <c r="G1580" i="12"/>
  <c r="H1580" i="12"/>
  <c r="I1580" i="12"/>
  <c r="J1580" i="12"/>
  <c r="K1580" i="12"/>
  <c r="L1580" i="12"/>
  <c r="A1581" i="12"/>
  <c r="N1581" i="12" s="1"/>
  <c r="E1581" i="12"/>
  <c r="F1581" i="12"/>
  <c r="G1581" i="12"/>
  <c r="H1581" i="12"/>
  <c r="I1581" i="12"/>
  <c r="J1581" i="12"/>
  <c r="K1581" i="12"/>
  <c r="L1581" i="12"/>
  <c r="A1582" i="12"/>
  <c r="N1582" i="12" s="1"/>
  <c r="E1582" i="12"/>
  <c r="F1582" i="12"/>
  <c r="G1582" i="12"/>
  <c r="H1582" i="12"/>
  <c r="I1582" i="12"/>
  <c r="J1582" i="12"/>
  <c r="K1582" i="12"/>
  <c r="L1582" i="12"/>
  <c r="A1583" i="12"/>
  <c r="N1583" i="12" s="1"/>
  <c r="E1583" i="12"/>
  <c r="F1583" i="12"/>
  <c r="G1583" i="12"/>
  <c r="H1583" i="12"/>
  <c r="I1583" i="12"/>
  <c r="J1583" i="12"/>
  <c r="K1583" i="12"/>
  <c r="L1583" i="12"/>
  <c r="A1584" i="12"/>
  <c r="N1584" i="12" s="1"/>
  <c r="E1584" i="12"/>
  <c r="F1584" i="12"/>
  <c r="G1584" i="12"/>
  <c r="H1584" i="12"/>
  <c r="I1584" i="12"/>
  <c r="J1584" i="12"/>
  <c r="K1584" i="12"/>
  <c r="L1584" i="12"/>
  <c r="A1585" i="12"/>
  <c r="N1585" i="12" s="1"/>
  <c r="E1585" i="12"/>
  <c r="F1585" i="12"/>
  <c r="G1585" i="12"/>
  <c r="H1585" i="12"/>
  <c r="I1585" i="12"/>
  <c r="J1585" i="12"/>
  <c r="K1585" i="12"/>
  <c r="L1585" i="12"/>
  <c r="A1586" i="12"/>
  <c r="E1586" i="12"/>
  <c r="F1586" i="12"/>
  <c r="G1586" i="12"/>
  <c r="H1586" i="12"/>
  <c r="I1586" i="12"/>
  <c r="J1586" i="12"/>
  <c r="K1586" i="12"/>
  <c r="L1586" i="12"/>
  <c r="A1587" i="12"/>
  <c r="N1587" i="12" s="1"/>
  <c r="E1587" i="12"/>
  <c r="F1587" i="12"/>
  <c r="G1587" i="12"/>
  <c r="H1587" i="12"/>
  <c r="I1587" i="12"/>
  <c r="J1587" i="12"/>
  <c r="K1587" i="12"/>
  <c r="L1587" i="12"/>
  <c r="A1588" i="12"/>
  <c r="N1588" i="12" s="1"/>
  <c r="E1588" i="12"/>
  <c r="F1588" i="12"/>
  <c r="G1588" i="12"/>
  <c r="H1588" i="12"/>
  <c r="I1588" i="12"/>
  <c r="J1588" i="12"/>
  <c r="K1588" i="12"/>
  <c r="L1588" i="12"/>
  <c r="A1589" i="12"/>
  <c r="E1589" i="12"/>
  <c r="F1589" i="12"/>
  <c r="G1589" i="12"/>
  <c r="H1589" i="12"/>
  <c r="I1589" i="12"/>
  <c r="J1589" i="12"/>
  <c r="K1589" i="12"/>
  <c r="L1589" i="12"/>
  <c r="A1590" i="12"/>
  <c r="N1590" i="12" s="1"/>
  <c r="E1590" i="12"/>
  <c r="F1590" i="12"/>
  <c r="G1590" i="12"/>
  <c r="H1590" i="12"/>
  <c r="I1590" i="12"/>
  <c r="J1590" i="12"/>
  <c r="K1590" i="12"/>
  <c r="L1590" i="12"/>
  <c r="A1591" i="12"/>
  <c r="N1591" i="12" s="1"/>
  <c r="E1591" i="12"/>
  <c r="F1591" i="12"/>
  <c r="G1591" i="12"/>
  <c r="H1591" i="12"/>
  <c r="I1591" i="12"/>
  <c r="J1591" i="12"/>
  <c r="K1591" i="12"/>
  <c r="L1591" i="12"/>
  <c r="A1592" i="12"/>
  <c r="N1592" i="12" s="1"/>
  <c r="E1592" i="12"/>
  <c r="F1592" i="12"/>
  <c r="G1592" i="12"/>
  <c r="H1592" i="12"/>
  <c r="I1592" i="12"/>
  <c r="J1592" i="12"/>
  <c r="K1592" i="12"/>
  <c r="L1592" i="12"/>
  <c r="A1593" i="12"/>
  <c r="N1593" i="12" s="1"/>
  <c r="E1593" i="12"/>
  <c r="F1593" i="12"/>
  <c r="G1593" i="12"/>
  <c r="H1593" i="12"/>
  <c r="I1593" i="12"/>
  <c r="J1593" i="12"/>
  <c r="K1593" i="12"/>
  <c r="L1593" i="12"/>
  <c r="A1594" i="12"/>
  <c r="E1594" i="12"/>
  <c r="F1594" i="12"/>
  <c r="G1594" i="12"/>
  <c r="H1594" i="12"/>
  <c r="I1594" i="12"/>
  <c r="J1594" i="12"/>
  <c r="K1594" i="12"/>
  <c r="L1594" i="12"/>
  <c r="A1595" i="12"/>
  <c r="N1595" i="12" s="1"/>
  <c r="E1595" i="12"/>
  <c r="F1595" i="12"/>
  <c r="G1595" i="12"/>
  <c r="H1595" i="12"/>
  <c r="I1595" i="12"/>
  <c r="J1595" i="12"/>
  <c r="K1595" i="12"/>
  <c r="L1595" i="12"/>
  <c r="A1596" i="12"/>
  <c r="E1596" i="12"/>
  <c r="F1596" i="12"/>
  <c r="G1596" i="12"/>
  <c r="H1596" i="12"/>
  <c r="I1596" i="12"/>
  <c r="J1596" i="12"/>
  <c r="K1596" i="12"/>
  <c r="L1596" i="12"/>
  <c r="A1597" i="12"/>
  <c r="N1597" i="12" s="1"/>
  <c r="E1597" i="12"/>
  <c r="F1597" i="12"/>
  <c r="G1597" i="12"/>
  <c r="H1597" i="12"/>
  <c r="I1597" i="12"/>
  <c r="J1597" i="12"/>
  <c r="K1597" i="12"/>
  <c r="L1597" i="12"/>
  <c r="A1598" i="12"/>
  <c r="N1598" i="12" s="1"/>
  <c r="E1598" i="12"/>
  <c r="F1598" i="12"/>
  <c r="G1598" i="12"/>
  <c r="H1598" i="12"/>
  <c r="I1598" i="12"/>
  <c r="J1598" i="12"/>
  <c r="K1598" i="12"/>
  <c r="L1598" i="12"/>
  <c r="A1599" i="12"/>
  <c r="E1599" i="12"/>
  <c r="F1599" i="12"/>
  <c r="G1599" i="12"/>
  <c r="H1599" i="12"/>
  <c r="I1599" i="12"/>
  <c r="J1599" i="12"/>
  <c r="K1599" i="12"/>
  <c r="L1599" i="12"/>
  <c r="A1600" i="12"/>
  <c r="N1600" i="12" s="1"/>
  <c r="E1600" i="12"/>
  <c r="F1600" i="12"/>
  <c r="G1600" i="12"/>
  <c r="H1600" i="12"/>
  <c r="I1600" i="12"/>
  <c r="J1600" i="12"/>
  <c r="K1600" i="12"/>
  <c r="L1600" i="12"/>
  <c r="A1601" i="12"/>
  <c r="E1601" i="12"/>
  <c r="F1601" i="12"/>
  <c r="G1601" i="12"/>
  <c r="H1601" i="12"/>
  <c r="I1601" i="12"/>
  <c r="J1601" i="12"/>
  <c r="K1601" i="12"/>
  <c r="L1601" i="12"/>
  <c r="A1602" i="12"/>
  <c r="E1602" i="12"/>
  <c r="F1602" i="12"/>
  <c r="G1602" i="12"/>
  <c r="H1602" i="12"/>
  <c r="I1602" i="12"/>
  <c r="J1602" i="12"/>
  <c r="K1602" i="12"/>
  <c r="L1602" i="12"/>
  <c r="A1603" i="12"/>
  <c r="O1603" i="12" s="1"/>
  <c r="E1603" i="12"/>
  <c r="F1603" i="12"/>
  <c r="G1603" i="12"/>
  <c r="H1603" i="12"/>
  <c r="I1603" i="12"/>
  <c r="J1603" i="12"/>
  <c r="K1603" i="12"/>
  <c r="L1603" i="12"/>
  <c r="A1604" i="12"/>
  <c r="N1604" i="12" s="1"/>
  <c r="E1604" i="12"/>
  <c r="F1604" i="12"/>
  <c r="G1604" i="12"/>
  <c r="H1604" i="12"/>
  <c r="I1604" i="12"/>
  <c r="J1604" i="12"/>
  <c r="K1604" i="12"/>
  <c r="L1604" i="12"/>
  <c r="A1605" i="12"/>
  <c r="N1605" i="12" s="1"/>
  <c r="E1605" i="12"/>
  <c r="F1605" i="12"/>
  <c r="G1605" i="12"/>
  <c r="H1605" i="12"/>
  <c r="I1605" i="12"/>
  <c r="J1605" i="12"/>
  <c r="K1605" i="12"/>
  <c r="L1605" i="12"/>
  <c r="A1606" i="12"/>
  <c r="E1606" i="12"/>
  <c r="F1606" i="12"/>
  <c r="G1606" i="12"/>
  <c r="H1606" i="12"/>
  <c r="I1606" i="12"/>
  <c r="J1606" i="12"/>
  <c r="K1606" i="12"/>
  <c r="L1606" i="12"/>
  <c r="A1607" i="12"/>
  <c r="O1607" i="12" s="1"/>
  <c r="E1607" i="12"/>
  <c r="F1607" i="12"/>
  <c r="G1607" i="12"/>
  <c r="H1607" i="12"/>
  <c r="I1607" i="12"/>
  <c r="J1607" i="12"/>
  <c r="K1607" i="12"/>
  <c r="L1607" i="12"/>
  <c r="A1608" i="12"/>
  <c r="N1608" i="12" s="1"/>
  <c r="E1608" i="12"/>
  <c r="F1608" i="12"/>
  <c r="G1608" i="12"/>
  <c r="H1608" i="12"/>
  <c r="I1608" i="12"/>
  <c r="J1608" i="12"/>
  <c r="K1608" i="12"/>
  <c r="L1608" i="12"/>
  <c r="A1609" i="12"/>
  <c r="N1609" i="12" s="1"/>
  <c r="E1609" i="12"/>
  <c r="F1609" i="12"/>
  <c r="G1609" i="12"/>
  <c r="H1609" i="12"/>
  <c r="I1609" i="12"/>
  <c r="J1609" i="12"/>
  <c r="K1609" i="12"/>
  <c r="L1609" i="12"/>
  <c r="A1610" i="12"/>
  <c r="N1610" i="12" s="1"/>
  <c r="E1610" i="12"/>
  <c r="F1610" i="12"/>
  <c r="G1610" i="12"/>
  <c r="H1610" i="12"/>
  <c r="I1610" i="12"/>
  <c r="J1610" i="12"/>
  <c r="K1610" i="12"/>
  <c r="L1610" i="12"/>
  <c r="A1611" i="12"/>
  <c r="N1611" i="12" s="1"/>
  <c r="E1611" i="12"/>
  <c r="F1611" i="12"/>
  <c r="G1611" i="12"/>
  <c r="H1611" i="12"/>
  <c r="I1611" i="12"/>
  <c r="J1611" i="12"/>
  <c r="K1611" i="12"/>
  <c r="L1611" i="12"/>
  <c r="A1612" i="12"/>
  <c r="N1612" i="12" s="1"/>
  <c r="E1612" i="12"/>
  <c r="F1612" i="12"/>
  <c r="G1612" i="12"/>
  <c r="H1612" i="12"/>
  <c r="I1612" i="12"/>
  <c r="J1612" i="12"/>
  <c r="K1612" i="12"/>
  <c r="L1612" i="12"/>
  <c r="A1613" i="12"/>
  <c r="N1613" i="12" s="1"/>
  <c r="E1613" i="12"/>
  <c r="F1613" i="12"/>
  <c r="G1613" i="12"/>
  <c r="H1613" i="12"/>
  <c r="I1613" i="12"/>
  <c r="J1613" i="12"/>
  <c r="K1613" i="12"/>
  <c r="L1613" i="12"/>
  <c r="A1614" i="12"/>
  <c r="N1614" i="12" s="1"/>
  <c r="E1614" i="12"/>
  <c r="F1614" i="12"/>
  <c r="G1614" i="12"/>
  <c r="H1614" i="12"/>
  <c r="I1614" i="12"/>
  <c r="J1614" i="12"/>
  <c r="K1614" i="12"/>
  <c r="L1614" i="12"/>
  <c r="A1615" i="12"/>
  <c r="N1615" i="12" s="1"/>
  <c r="E1615" i="12"/>
  <c r="F1615" i="12"/>
  <c r="G1615" i="12"/>
  <c r="H1615" i="12"/>
  <c r="I1615" i="12"/>
  <c r="J1615" i="12"/>
  <c r="K1615" i="12"/>
  <c r="L1615" i="12"/>
  <c r="A1616" i="12"/>
  <c r="N1616" i="12" s="1"/>
  <c r="E1616" i="12"/>
  <c r="F1616" i="12"/>
  <c r="G1616" i="12"/>
  <c r="H1616" i="12"/>
  <c r="I1616" i="12"/>
  <c r="J1616" i="12"/>
  <c r="K1616" i="12"/>
  <c r="L1616" i="12"/>
  <c r="A1617" i="12"/>
  <c r="N1617" i="12" s="1"/>
  <c r="E1617" i="12"/>
  <c r="F1617" i="12"/>
  <c r="G1617" i="12"/>
  <c r="H1617" i="12"/>
  <c r="I1617" i="12"/>
  <c r="J1617" i="12"/>
  <c r="K1617" i="12"/>
  <c r="L1617" i="12"/>
  <c r="A1618" i="12"/>
  <c r="N1618" i="12" s="1"/>
  <c r="E1618" i="12"/>
  <c r="F1618" i="12"/>
  <c r="G1618" i="12"/>
  <c r="H1618" i="12"/>
  <c r="I1618" i="12"/>
  <c r="J1618" i="12"/>
  <c r="K1618" i="12"/>
  <c r="L1618" i="12"/>
  <c r="A1619" i="12"/>
  <c r="O1619" i="12" s="1"/>
  <c r="E1619" i="12"/>
  <c r="F1619" i="12"/>
  <c r="G1619" i="12"/>
  <c r="H1619" i="12"/>
  <c r="I1619" i="12"/>
  <c r="J1619" i="12"/>
  <c r="K1619" i="12"/>
  <c r="L1619" i="12"/>
  <c r="A1620" i="12"/>
  <c r="N1620" i="12" s="1"/>
  <c r="E1620" i="12"/>
  <c r="F1620" i="12"/>
  <c r="G1620" i="12"/>
  <c r="H1620" i="12"/>
  <c r="I1620" i="12"/>
  <c r="J1620" i="12"/>
  <c r="K1620" i="12"/>
  <c r="L1620" i="12"/>
  <c r="A1621" i="12"/>
  <c r="N1621" i="12" s="1"/>
  <c r="E1621" i="12"/>
  <c r="F1621" i="12"/>
  <c r="G1621" i="12"/>
  <c r="H1621" i="12"/>
  <c r="I1621" i="12"/>
  <c r="J1621" i="12"/>
  <c r="K1621" i="12"/>
  <c r="L1621" i="12"/>
  <c r="A1622" i="12"/>
  <c r="N1622" i="12" s="1"/>
  <c r="E1622" i="12"/>
  <c r="F1622" i="12"/>
  <c r="G1622" i="12"/>
  <c r="H1622" i="12"/>
  <c r="I1622" i="12"/>
  <c r="J1622" i="12"/>
  <c r="K1622" i="12"/>
  <c r="L1622" i="12"/>
  <c r="A1623" i="12"/>
  <c r="O1623" i="12" s="1"/>
  <c r="E1623" i="12"/>
  <c r="F1623" i="12"/>
  <c r="G1623" i="12"/>
  <c r="H1623" i="12"/>
  <c r="I1623" i="12"/>
  <c r="J1623" i="12"/>
  <c r="K1623" i="12"/>
  <c r="L1623" i="12"/>
  <c r="A1624" i="12"/>
  <c r="N1624" i="12" s="1"/>
  <c r="E1624" i="12"/>
  <c r="F1624" i="12"/>
  <c r="G1624" i="12"/>
  <c r="H1624" i="12"/>
  <c r="I1624" i="12"/>
  <c r="J1624" i="12"/>
  <c r="K1624" i="12"/>
  <c r="L1624" i="12"/>
  <c r="A1625" i="12"/>
  <c r="N1625" i="12" s="1"/>
  <c r="E1625" i="12"/>
  <c r="F1625" i="12"/>
  <c r="G1625" i="12"/>
  <c r="H1625" i="12"/>
  <c r="I1625" i="12"/>
  <c r="J1625" i="12"/>
  <c r="K1625" i="12"/>
  <c r="L1625" i="12"/>
  <c r="A1626" i="12"/>
  <c r="N1626" i="12" s="1"/>
  <c r="E1626" i="12"/>
  <c r="F1626" i="12"/>
  <c r="G1626" i="12"/>
  <c r="H1626" i="12"/>
  <c r="I1626" i="12"/>
  <c r="J1626" i="12"/>
  <c r="K1626" i="12"/>
  <c r="L1626" i="12"/>
  <c r="A1627" i="12"/>
  <c r="N1627" i="12" s="1"/>
  <c r="E1627" i="12"/>
  <c r="F1627" i="12"/>
  <c r="G1627" i="12"/>
  <c r="H1627" i="12"/>
  <c r="I1627" i="12"/>
  <c r="J1627" i="12"/>
  <c r="K1627" i="12"/>
  <c r="L1627" i="12"/>
  <c r="A1628" i="12"/>
  <c r="N1628" i="12" s="1"/>
  <c r="E1628" i="12"/>
  <c r="F1628" i="12"/>
  <c r="G1628" i="12"/>
  <c r="H1628" i="12"/>
  <c r="I1628" i="12"/>
  <c r="J1628" i="12"/>
  <c r="K1628" i="12"/>
  <c r="L1628" i="12"/>
  <c r="A1629" i="12"/>
  <c r="N1629" i="12" s="1"/>
  <c r="E1629" i="12"/>
  <c r="F1629" i="12"/>
  <c r="G1629" i="12"/>
  <c r="H1629" i="12"/>
  <c r="I1629" i="12"/>
  <c r="J1629" i="12"/>
  <c r="K1629" i="12"/>
  <c r="L1629" i="12"/>
  <c r="A1630" i="12"/>
  <c r="N1630" i="12" s="1"/>
  <c r="E1630" i="12"/>
  <c r="F1630" i="12"/>
  <c r="G1630" i="12"/>
  <c r="H1630" i="12"/>
  <c r="I1630" i="12"/>
  <c r="J1630" i="12"/>
  <c r="K1630" i="12"/>
  <c r="L1630" i="12"/>
  <c r="A1631" i="12"/>
  <c r="N1631" i="12" s="1"/>
  <c r="E1631" i="12"/>
  <c r="F1631" i="12"/>
  <c r="G1631" i="12"/>
  <c r="H1631" i="12"/>
  <c r="I1631" i="12"/>
  <c r="J1631" i="12"/>
  <c r="K1631" i="12"/>
  <c r="L1631" i="12"/>
  <c r="A1632" i="12"/>
  <c r="E1632" i="12"/>
  <c r="F1632" i="12"/>
  <c r="G1632" i="12"/>
  <c r="H1632" i="12"/>
  <c r="I1632" i="12"/>
  <c r="J1632" i="12"/>
  <c r="K1632" i="12"/>
  <c r="L1632" i="12"/>
  <c r="A1633" i="12"/>
  <c r="N1633" i="12" s="1"/>
  <c r="E1633" i="12"/>
  <c r="F1633" i="12"/>
  <c r="G1633" i="12"/>
  <c r="H1633" i="12"/>
  <c r="I1633" i="12"/>
  <c r="J1633" i="12"/>
  <c r="K1633" i="12"/>
  <c r="L1633" i="12"/>
  <c r="A1634" i="12"/>
  <c r="N1634" i="12" s="1"/>
  <c r="E1634" i="12"/>
  <c r="F1634" i="12"/>
  <c r="G1634" i="12"/>
  <c r="H1634" i="12"/>
  <c r="I1634" i="12"/>
  <c r="J1634" i="12"/>
  <c r="K1634" i="12"/>
  <c r="L1634" i="12"/>
  <c r="A1635" i="12"/>
  <c r="N1635" i="12" s="1"/>
  <c r="E1635" i="12"/>
  <c r="F1635" i="12"/>
  <c r="G1635" i="12"/>
  <c r="H1635" i="12"/>
  <c r="I1635" i="12"/>
  <c r="J1635" i="12"/>
  <c r="K1635" i="12"/>
  <c r="L1635" i="12"/>
  <c r="A1636" i="12"/>
  <c r="N1636" i="12" s="1"/>
  <c r="E1636" i="12"/>
  <c r="F1636" i="12"/>
  <c r="G1636" i="12"/>
  <c r="H1636" i="12"/>
  <c r="I1636" i="12"/>
  <c r="J1636" i="12"/>
  <c r="K1636" i="12"/>
  <c r="L1636" i="12"/>
  <c r="A1637" i="12"/>
  <c r="N1637" i="12" s="1"/>
  <c r="E1637" i="12"/>
  <c r="F1637" i="12"/>
  <c r="G1637" i="12"/>
  <c r="H1637" i="12"/>
  <c r="I1637" i="12"/>
  <c r="J1637" i="12"/>
  <c r="K1637" i="12"/>
  <c r="L1637" i="12"/>
  <c r="A1638" i="12"/>
  <c r="N1638" i="12" s="1"/>
  <c r="E1638" i="12"/>
  <c r="F1638" i="12"/>
  <c r="G1638" i="12"/>
  <c r="H1638" i="12"/>
  <c r="I1638" i="12"/>
  <c r="J1638" i="12"/>
  <c r="K1638" i="12"/>
  <c r="L1638" i="12"/>
  <c r="A1639" i="12"/>
  <c r="O1639" i="12" s="1"/>
  <c r="E1639" i="12"/>
  <c r="F1639" i="12"/>
  <c r="G1639" i="12"/>
  <c r="H1639" i="12"/>
  <c r="I1639" i="12"/>
  <c r="J1639" i="12"/>
  <c r="K1639" i="12"/>
  <c r="L1639" i="12"/>
  <c r="A1640" i="12"/>
  <c r="N1640" i="12" s="1"/>
  <c r="E1640" i="12"/>
  <c r="F1640" i="12"/>
  <c r="G1640" i="12"/>
  <c r="H1640" i="12"/>
  <c r="I1640" i="12"/>
  <c r="J1640" i="12"/>
  <c r="K1640" i="12"/>
  <c r="L1640" i="12"/>
  <c r="A1641" i="12"/>
  <c r="N1641" i="12" s="1"/>
  <c r="E1641" i="12"/>
  <c r="F1641" i="12"/>
  <c r="G1641" i="12"/>
  <c r="H1641" i="12"/>
  <c r="I1641" i="12"/>
  <c r="J1641" i="12"/>
  <c r="K1641" i="12"/>
  <c r="L1641" i="12"/>
  <c r="A1642" i="12"/>
  <c r="O1642" i="12" s="1"/>
  <c r="E1642" i="12"/>
  <c r="F1642" i="12"/>
  <c r="G1642" i="12"/>
  <c r="H1642" i="12"/>
  <c r="I1642" i="12"/>
  <c r="J1642" i="12"/>
  <c r="K1642" i="12"/>
  <c r="L1642" i="12"/>
  <c r="A1643" i="12"/>
  <c r="O1643" i="12" s="1"/>
  <c r="E1643" i="12"/>
  <c r="F1643" i="12"/>
  <c r="G1643" i="12"/>
  <c r="H1643" i="12"/>
  <c r="I1643" i="12"/>
  <c r="J1643" i="12"/>
  <c r="K1643" i="12"/>
  <c r="L1643" i="12"/>
  <c r="A1644" i="12"/>
  <c r="E1644" i="12"/>
  <c r="F1644" i="12"/>
  <c r="G1644" i="12"/>
  <c r="H1644" i="12"/>
  <c r="I1644" i="12"/>
  <c r="J1644" i="12"/>
  <c r="K1644" i="12"/>
  <c r="L1644" i="12"/>
  <c r="A1645" i="12"/>
  <c r="N1645" i="12" s="1"/>
  <c r="E1645" i="12"/>
  <c r="F1645" i="12"/>
  <c r="G1645" i="12"/>
  <c r="H1645" i="12"/>
  <c r="I1645" i="12"/>
  <c r="J1645" i="12"/>
  <c r="K1645" i="12"/>
  <c r="L1645" i="12"/>
  <c r="A1646" i="12"/>
  <c r="N1646" i="12" s="1"/>
  <c r="E1646" i="12"/>
  <c r="F1646" i="12"/>
  <c r="G1646" i="12"/>
  <c r="H1646" i="12"/>
  <c r="I1646" i="12"/>
  <c r="J1646" i="12"/>
  <c r="K1646" i="12"/>
  <c r="L1646" i="12"/>
  <c r="A1647" i="12"/>
  <c r="E1647" i="12"/>
  <c r="F1647" i="12"/>
  <c r="G1647" i="12"/>
  <c r="H1647" i="12"/>
  <c r="I1647" i="12"/>
  <c r="J1647" i="12"/>
  <c r="K1647" i="12"/>
  <c r="L1647" i="12"/>
  <c r="A1648" i="12"/>
  <c r="E1648" i="12"/>
  <c r="F1648" i="12"/>
  <c r="G1648" i="12"/>
  <c r="H1648" i="12"/>
  <c r="I1648" i="12"/>
  <c r="J1648" i="12"/>
  <c r="K1648" i="12"/>
  <c r="L1648" i="12"/>
  <c r="A1649" i="12"/>
  <c r="N1649" i="12" s="1"/>
  <c r="E1649" i="12"/>
  <c r="F1649" i="12"/>
  <c r="G1649" i="12"/>
  <c r="H1649" i="12"/>
  <c r="I1649" i="12"/>
  <c r="J1649" i="12"/>
  <c r="K1649" i="12"/>
  <c r="L1649" i="12"/>
  <c r="A1650" i="12"/>
  <c r="N1650" i="12" s="1"/>
  <c r="E1650" i="12"/>
  <c r="F1650" i="12"/>
  <c r="G1650" i="12"/>
  <c r="H1650" i="12"/>
  <c r="I1650" i="12"/>
  <c r="J1650" i="12"/>
  <c r="K1650" i="12"/>
  <c r="L1650" i="12"/>
  <c r="A1651" i="12"/>
  <c r="N1651" i="12" s="1"/>
  <c r="E1651" i="12"/>
  <c r="F1651" i="12"/>
  <c r="G1651" i="12"/>
  <c r="H1651" i="12"/>
  <c r="I1651" i="12"/>
  <c r="J1651" i="12"/>
  <c r="K1651" i="12"/>
  <c r="L1651" i="12"/>
  <c r="A1652" i="12"/>
  <c r="N1652" i="12" s="1"/>
  <c r="E1652" i="12"/>
  <c r="F1652" i="12"/>
  <c r="G1652" i="12"/>
  <c r="H1652" i="12"/>
  <c r="I1652" i="12"/>
  <c r="J1652" i="12"/>
  <c r="K1652" i="12"/>
  <c r="L1652" i="12"/>
  <c r="A1653" i="12"/>
  <c r="N1653" i="12" s="1"/>
  <c r="E1653" i="12"/>
  <c r="F1653" i="12"/>
  <c r="G1653" i="12"/>
  <c r="H1653" i="12"/>
  <c r="I1653" i="12"/>
  <c r="J1653" i="12"/>
  <c r="K1653" i="12"/>
  <c r="L1653" i="12"/>
  <c r="A1654" i="12"/>
  <c r="N1654" i="12" s="1"/>
  <c r="E1654" i="12"/>
  <c r="F1654" i="12"/>
  <c r="G1654" i="12"/>
  <c r="H1654" i="12"/>
  <c r="I1654" i="12"/>
  <c r="J1654" i="12"/>
  <c r="K1654" i="12"/>
  <c r="L1654" i="12"/>
  <c r="A1655" i="12"/>
  <c r="N1655" i="12" s="1"/>
  <c r="E1655" i="12"/>
  <c r="F1655" i="12"/>
  <c r="G1655" i="12"/>
  <c r="H1655" i="12"/>
  <c r="I1655" i="12"/>
  <c r="J1655" i="12"/>
  <c r="K1655" i="12"/>
  <c r="L1655" i="12"/>
  <c r="A1656" i="12"/>
  <c r="E1656" i="12"/>
  <c r="F1656" i="12"/>
  <c r="G1656" i="12"/>
  <c r="H1656" i="12"/>
  <c r="I1656" i="12"/>
  <c r="J1656" i="12"/>
  <c r="K1656" i="12"/>
  <c r="L1656" i="12"/>
  <c r="A1657" i="12"/>
  <c r="E1657" i="12"/>
  <c r="F1657" i="12"/>
  <c r="G1657" i="12"/>
  <c r="H1657" i="12"/>
  <c r="I1657" i="12"/>
  <c r="J1657" i="12"/>
  <c r="K1657" i="12"/>
  <c r="L1657" i="12"/>
  <c r="A1658" i="12"/>
  <c r="N1658" i="12" s="1"/>
  <c r="E1658" i="12"/>
  <c r="F1658" i="12"/>
  <c r="G1658" i="12"/>
  <c r="H1658" i="12"/>
  <c r="I1658" i="12"/>
  <c r="J1658" i="12"/>
  <c r="K1658" i="12"/>
  <c r="L1658" i="12"/>
  <c r="A1659" i="12"/>
  <c r="E1659" i="12"/>
  <c r="F1659" i="12"/>
  <c r="G1659" i="12"/>
  <c r="H1659" i="12"/>
  <c r="I1659" i="12"/>
  <c r="J1659" i="12"/>
  <c r="K1659" i="12"/>
  <c r="L1659" i="12"/>
  <c r="A1660" i="12"/>
  <c r="N1660" i="12" s="1"/>
  <c r="E1660" i="12"/>
  <c r="F1660" i="12"/>
  <c r="G1660" i="12"/>
  <c r="H1660" i="12"/>
  <c r="I1660" i="12"/>
  <c r="J1660" i="12"/>
  <c r="K1660" i="12"/>
  <c r="L1660" i="12"/>
  <c r="A1661" i="12"/>
  <c r="N1661" i="12" s="1"/>
  <c r="E1661" i="12"/>
  <c r="F1661" i="12"/>
  <c r="G1661" i="12"/>
  <c r="H1661" i="12"/>
  <c r="I1661" i="12"/>
  <c r="J1661" i="12"/>
  <c r="K1661" i="12"/>
  <c r="L1661" i="12"/>
  <c r="A1662" i="12"/>
  <c r="N1662" i="12" s="1"/>
  <c r="E1662" i="12"/>
  <c r="F1662" i="12"/>
  <c r="G1662" i="12"/>
  <c r="H1662" i="12"/>
  <c r="I1662" i="12"/>
  <c r="J1662" i="12"/>
  <c r="K1662" i="12"/>
  <c r="L1662" i="12"/>
  <c r="A1663" i="12"/>
  <c r="E1663" i="12"/>
  <c r="F1663" i="12"/>
  <c r="G1663" i="12"/>
  <c r="H1663" i="12"/>
  <c r="I1663" i="12"/>
  <c r="J1663" i="12"/>
  <c r="K1663" i="12"/>
  <c r="L1663" i="12"/>
  <c r="A1664" i="12"/>
  <c r="E1664" i="12"/>
  <c r="F1664" i="12"/>
  <c r="G1664" i="12"/>
  <c r="H1664" i="12"/>
  <c r="I1664" i="12"/>
  <c r="J1664" i="12"/>
  <c r="K1664" i="12"/>
  <c r="L1664" i="12"/>
  <c r="A1665" i="12"/>
  <c r="E1665" i="12"/>
  <c r="F1665" i="12"/>
  <c r="G1665" i="12"/>
  <c r="H1665" i="12"/>
  <c r="I1665" i="12"/>
  <c r="J1665" i="12"/>
  <c r="K1665" i="12"/>
  <c r="L1665" i="12"/>
  <c r="A1666" i="12"/>
  <c r="N1666" i="12" s="1"/>
  <c r="E1666" i="12"/>
  <c r="F1666" i="12"/>
  <c r="G1666" i="12"/>
  <c r="H1666" i="12"/>
  <c r="I1666" i="12"/>
  <c r="J1666" i="12"/>
  <c r="K1666" i="12"/>
  <c r="L1666" i="12"/>
  <c r="A1667" i="12"/>
  <c r="N1667" i="12" s="1"/>
  <c r="E1667" i="12"/>
  <c r="F1667" i="12"/>
  <c r="G1667" i="12"/>
  <c r="H1667" i="12"/>
  <c r="I1667" i="12"/>
  <c r="J1667" i="12"/>
  <c r="K1667" i="12"/>
  <c r="L1667" i="12"/>
  <c r="A1668" i="12"/>
  <c r="N1668" i="12" s="1"/>
  <c r="E1668" i="12"/>
  <c r="F1668" i="12"/>
  <c r="G1668" i="12"/>
  <c r="H1668" i="12"/>
  <c r="I1668" i="12"/>
  <c r="J1668" i="12"/>
  <c r="K1668" i="12"/>
  <c r="L1668" i="12"/>
  <c r="A1669" i="12"/>
  <c r="N1669" i="12" s="1"/>
  <c r="E1669" i="12"/>
  <c r="F1669" i="12"/>
  <c r="G1669" i="12"/>
  <c r="H1669" i="12"/>
  <c r="I1669" i="12"/>
  <c r="J1669" i="12"/>
  <c r="K1669" i="12"/>
  <c r="L1669" i="12"/>
  <c r="A1670" i="12"/>
  <c r="N1670" i="12" s="1"/>
  <c r="E1670" i="12"/>
  <c r="F1670" i="12"/>
  <c r="G1670" i="12"/>
  <c r="H1670" i="12"/>
  <c r="I1670" i="12"/>
  <c r="J1670" i="12"/>
  <c r="K1670" i="12"/>
  <c r="L1670" i="12"/>
  <c r="A1671" i="12"/>
  <c r="E1671" i="12"/>
  <c r="F1671" i="12"/>
  <c r="G1671" i="12"/>
  <c r="H1671" i="12"/>
  <c r="I1671" i="12"/>
  <c r="J1671" i="12"/>
  <c r="K1671" i="12"/>
  <c r="L1671" i="12"/>
  <c r="A1672" i="12"/>
  <c r="N1672" i="12" s="1"/>
  <c r="E1672" i="12"/>
  <c r="F1672" i="12"/>
  <c r="G1672" i="12"/>
  <c r="H1672" i="12"/>
  <c r="I1672" i="12"/>
  <c r="J1672" i="12"/>
  <c r="K1672" i="12"/>
  <c r="L1672" i="12"/>
  <c r="A1673" i="12"/>
  <c r="E1673" i="12"/>
  <c r="F1673" i="12"/>
  <c r="G1673" i="12"/>
  <c r="H1673" i="12"/>
  <c r="I1673" i="12"/>
  <c r="J1673" i="12"/>
  <c r="K1673" i="12"/>
  <c r="L1673" i="12"/>
  <c r="A1674" i="12"/>
  <c r="N1674" i="12" s="1"/>
  <c r="E1674" i="12"/>
  <c r="F1674" i="12"/>
  <c r="G1674" i="12"/>
  <c r="H1674" i="12"/>
  <c r="I1674" i="12"/>
  <c r="J1674" i="12"/>
  <c r="K1674" i="12"/>
  <c r="L1674" i="12"/>
  <c r="A1675" i="12"/>
  <c r="E1675" i="12"/>
  <c r="F1675" i="12"/>
  <c r="G1675" i="12"/>
  <c r="H1675" i="12"/>
  <c r="I1675" i="12"/>
  <c r="J1675" i="12"/>
  <c r="K1675" i="12"/>
  <c r="L1675" i="12"/>
  <c r="A1676" i="12"/>
  <c r="N1676" i="12" s="1"/>
  <c r="E1676" i="12"/>
  <c r="F1676" i="12"/>
  <c r="G1676" i="12"/>
  <c r="H1676" i="12"/>
  <c r="I1676" i="12"/>
  <c r="J1676" i="12"/>
  <c r="K1676" i="12"/>
  <c r="L1676" i="12"/>
  <c r="A1677" i="12"/>
  <c r="N1677" i="12" s="1"/>
  <c r="E1677" i="12"/>
  <c r="F1677" i="12"/>
  <c r="G1677" i="12"/>
  <c r="H1677" i="12"/>
  <c r="I1677" i="12"/>
  <c r="J1677" i="12"/>
  <c r="K1677" i="12"/>
  <c r="L1677" i="12"/>
  <c r="A1678" i="12"/>
  <c r="O1678" i="12" s="1"/>
  <c r="E1678" i="12"/>
  <c r="F1678" i="12"/>
  <c r="G1678" i="12"/>
  <c r="H1678" i="12"/>
  <c r="I1678" i="12"/>
  <c r="J1678" i="12"/>
  <c r="K1678" i="12"/>
  <c r="L1678" i="12"/>
  <c r="A1679" i="12"/>
  <c r="N1679" i="12" s="1"/>
  <c r="E1679" i="12"/>
  <c r="F1679" i="12"/>
  <c r="G1679" i="12"/>
  <c r="H1679" i="12"/>
  <c r="I1679" i="12"/>
  <c r="J1679" i="12"/>
  <c r="K1679" i="12"/>
  <c r="L1679" i="12"/>
  <c r="A1680" i="12"/>
  <c r="E1680" i="12"/>
  <c r="F1680" i="12"/>
  <c r="G1680" i="12"/>
  <c r="H1680" i="12"/>
  <c r="I1680" i="12"/>
  <c r="J1680" i="12"/>
  <c r="K1680" i="12"/>
  <c r="L1680" i="12"/>
  <c r="A1681" i="12"/>
  <c r="N1681" i="12" s="1"/>
  <c r="E1681" i="12"/>
  <c r="F1681" i="12"/>
  <c r="G1681" i="12"/>
  <c r="H1681" i="12"/>
  <c r="I1681" i="12"/>
  <c r="J1681" i="12"/>
  <c r="K1681" i="12"/>
  <c r="L1681" i="12"/>
  <c r="A1682" i="12"/>
  <c r="N1682" i="12" s="1"/>
  <c r="E1682" i="12"/>
  <c r="F1682" i="12"/>
  <c r="G1682" i="12"/>
  <c r="H1682" i="12"/>
  <c r="I1682" i="12"/>
  <c r="J1682" i="12"/>
  <c r="K1682" i="12"/>
  <c r="L1682" i="12"/>
  <c r="A1683" i="12"/>
  <c r="N1683" i="12" s="1"/>
  <c r="E1683" i="12"/>
  <c r="F1683" i="12"/>
  <c r="G1683" i="12"/>
  <c r="H1683" i="12"/>
  <c r="I1683" i="12"/>
  <c r="J1683" i="12"/>
  <c r="K1683" i="12"/>
  <c r="L1683" i="12"/>
  <c r="A1684" i="12"/>
  <c r="N1684" i="12" s="1"/>
  <c r="E1684" i="12"/>
  <c r="F1684" i="12"/>
  <c r="G1684" i="12"/>
  <c r="H1684" i="12"/>
  <c r="I1684" i="12"/>
  <c r="J1684" i="12"/>
  <c r="K1684" i="12"/>
  <c r="L1684" i="12"/>
  <c r="A1685" i="12"/>
  <c r="N1685" i="12" s="1"/>
  <c r="E1685" i="12"/>
  <c r="F1685" i="12"/>
  <c r="G1685" i="12"/>
  <c r="H1685" i="12"/>
  <c r="I1685" i="12"/>
  <c r="J1685" i="12"/>
  <c r="K1685" i="12"/>
  <c r="L1685" i="12"/>
  <c r="A1686" i="12"/>
  <c r="N1686" i="12" s="1"/>
  <c r="E1686" i="12"/>
  <c r="F1686" i="12"/>
  <c r="G1686" i="12"/>
  <c r="H1686" i="12"/>
  <c r="I1686" i="12"/>
  <c r="J1686" i="12"/>
  <c r="K1686" i="12"/>
  <c r="L1686" i="12"/>
  <c r="A1687" i="12"/>
  <c r="N1687" i="12" s="1"/>
  <c r="E1687" i="12"/>
  <c r="F1687" i="12"/>
  <c r="G1687" i="12"/>
  <c r="H1687" i="12"/>
  <c r="I1687" i="12"/>
  <c r="J1687" i="12"/>
  <c r="K1687" i="12"/>
  <c r="L1687" i="12"/>
  <c r="A1701" i="12"/>
  <c r="N1701" i="12" s="1"/>
  <c r="E1701" i="12"/>
  <c r="F1701" i="12"/>
  <c r="G1701" i="12"/>
  <c r="H1701" i="12"/>
  <c r="I1701" i="12"/>
  <c r="J1701" i="12"/>
  <c r="K1701" i="12"/>
  <c r="L1701" i="12"/>
  <c r="A1702" i="12"/>
  <c r="N1702" i="12" s="1"/>
  <c r="E1702" i="12"/>
  <c r="F1702" i="12"/>
  <c r="G1702" i="12"/>
  <c r="H1702" i="12"/>
  <c r="I1702" i="12"/>
  <c r="J1702" i="12"/>
  <c r="K1702" i="12"/>
  <c r="L1702" i="12"/>
  <c r="A1703" i="12"/>
  <c r="O1703" i="12" s="1"/>
  <c r="E1703" i="12"/>
  <c r="F1703" i="12"/>
  <c r="G1703" i="12"/>
  <c r="H1703" i="12"/>
  <c r="I1703" i="12"/>
  <c r="J1703" i="12"/>
  <c r="K1703" i="12"/>
  <c r="L1703" i="12"/>
  <c r="A1705" i="12"/>
  <c r="N1705" i="12" s="1"/>
  <c r="E1705" i="12"/>
  <c r="F1705" i="12"/>
  <c r="G1705" i="12"/>
  <c r="H1705" i="12"/>
  <c r="I1705" i="12"/>
  <c r="J1705" i="12"/>
  <c r="K1705" i="12"/>
  <c r="L1705" i="12"/>
  <c r="A1706" i="12"/>
  <c r="N1706" i="12" s="1"/>
  <c r="E1706" i="12"/>
  <c r="F1706" i="12"/>
  <c r="G1706" i="12"/>
  <c r="H1706" i="12"/>
  <c r="I1706" i="12"/>
  <c r="J1706" i="12"/>
  <c r="K1706" i="12"/>
  <c r="L1706" i="12"/>
  <c r="A1707" i="12"/>
  <c r="N1707" i="12" s="1"/>
  <c r="E1707" i="12"/>
  <c r="F1707" i="12"/>
  <c r="G1707" i="12"/>
  <c r="H1707" i="12"/>
  <c r="I1707" i="12"/>
  <c r="J1707" i="12"/>
  <c r="K1707" i="12"/>
  <c r="L1707" i="12"/>
  <c r="A1708" i="12"/>
  <c r="N1708" i="12" s="1"/>
  <c r="E1708" i="12"/>
  <c r="F1708" i="12"/>
  <c r="G1708" i="12"/>
  <c r="H1708" i="12"/>
  <c r="I1708" i="12"/>
  <c r="J1708" i="12"/>
  <c r="K1708" i="12"/>
  <c r="L1708" i="12"/>
  <c r="A1709" i="12"/>
  <c r="E1709" i="12"/>
  <c r="F1709" i="12"/>
  <c r="G1709" i="12"/>
  <c r="H1709" i="12"/>
  <c r="I1709" i="12"/>
  <c r="J1709" i="12"/>
  <c r="K1709" i="12"/>
  <c r="L1709" i="12"/>
  <c r="A1710" i="12"/>
  <c r="N1710" i="12" s="1"/>
  <c r="E1710" i="12"/>
  <c r="F1710" i="12"/>
  <c r="G1710" i="12"/>
  <c r="H1710" i="12"/>
  <c r="I1710" i="12"/>
  <c r="J1710" i="12"/>
  <c r="K1710" i="12"/>
  <c r="L1710" i="12"/>
  <c r="A1711" i="12"/>
  <c r="N1711" i="12" s="1"/>
  <c r="E1711" i="12"/>
  <c r="F1711" i="12"/>
  <c r="G1711" i="12"/>
  <c r="H1711" i="12"/>
  <c r="I1711" i="12"/>
  <c r="J1711" i="12"/>
  <c r="K1711" i="12"/>
  <c r="L1711" i="12"/>
  <c r="A1712" i="12"/>
  <c r="N1712" i="12" s="1"/>
  <c r="E1712" i="12"/>
  <c r="F1712" i="12"/>
  <c r="G1712" i="12"/>
  <c r="H1712" i="12"/>
  <c r="I1712" i="12"/>
  <c r="J1712" i="12"/>
  <c r="K1712" i="12"/>
  <c r="L1712" i="12"/>
  <c r="A1713" i="12"/>
  <c r="E1713" i="12"/>
  <c r="F1713" i="12"/>
  <c r="G1713" i="12"/>
  <c r="H1713" i="12"/>
  <c r="I1713" i="12"/>
  <c r="J1713" i="12"/>
  <c r="K1713" i="12"/>
  <c r="L1713" i="12"/>
  <c r="A1714" i="12"/>
  <c r="N1714" i="12" s="1"/>
  <c r="E1714" i="12"/>
  <c r="F1714" i="12"/>
  <c r="G1714" i="12"/>
  <c r="H1714" i="12"/>
  <c r="I1714" i="12"/>
  <c r="J1714" i="12"/>
  <c r="K1714" i="12"/>
  <c r="L1714" i="12"/>
  <c r="A1715" i="12"/>
  <c r="E1715" i="12"/>
  <c r="F1715" i="12"/>
  <c r="G1715" i="12"/>
  <c r="H1715" i="12"/>
  <c r="I1715" i="12"/>
  <c r="J1715" i="12"/>
  <c r="K1715" i="12"/>
  <c r="L1715" i="12"/>
  <c r="A1716" i="12"/>
  <c r="E1716" i="12"/>
  <c r="F1716" i="12"/>
  <c r="G1716" i="12"/>
  <c r="H1716" i="12"/>
  <c r="I1716" i="12"/>
  <c r="J1716" i="12"/>
  <c r="K1716" i="12"/>
  <c r="L1716" i="12"/>
  <c r="A1717" i="12"/>
  <c r="E1717" i="12"/>
  <c r="F1717" i="12"/>
  <c r="G1717" i="12"/>
  <c r="H1717" i="12"/>
  <c r="I1717" i="12"/>
  <c r="J1717" i="12"/>
  <c r="K1717" i="12"/>
  <c r="L1717" i="12"/>
  <c r="A1718" i="12"/>
  <c r="N1718" i="12" s="1"/>
  <c r="E1718" i="12"/>
  <c r="F1718" i="12"/>
  <c r="G1718" i="12"/>
  <c r="H1718" i="12"/>
  <c r="I1718" i="12"/>
  <c r="J1718" i="12"/>
  <c r="K1718" i="12"/>
  <c r="L1718" i="12"/>
  <c r="A1719" i="12"/>
  <c r="N1719" i="12" s="1"/>
  <c r="E1719" i="12"/>
  <c r="F1719" i="12"/>
  <c r="G1719" i="12"/>
  <c r="H1719" i="12"/>
  <c r="I1719" i="12"/>
  <c r="J1719" i="12"/>
  <c r="K1719" i="12"/>
  <c r="L1719" i="12"/>
  <c r="A1720" i="12"/>
  <c r="N1720" i="12" s="1"/>
  <c r="E1720" i="12"/>
  <c r="F1720" i="12"/>
  <c r="G1720" i="12"/>
  <c r="H1720" i="12"/>
  <c r="I1720" i="12"/>
  <c r="J1720" i="12"/>
  <c r="K1720" i="12"/>
  <c r="L1720" i="12"/>
  <c r="A1721" i="12"/>
  <c r="N1721" i="12" s="1"/>
  <c r="E1721" i="12"/>
  <c r="F1721" i="12"/>
  <c r="G1721" i="12"/>
  <c r="H1721" i="12"/>
  <c r="I1721" i="12"/>
  <c r="J1721" i="12"/>
  <c r="K1721" i="12"/>
  <c r="L1721" i="12"/>
  <c r="A1722" i="12"/>
  <c r="N1722" i="12" s="1"/>
  <c r="E1722" i="12"/>
  <c r="F1722" i="12"/>
  <c r="G1722" i="12"/>
  <c r="H1722" i="12"/>
  <c r="I1722" i="12"/>
  <c r="J1722" i="12"/>
  <c r="K1722" i="12"/>
  <c r="L1722" i="12"/>
  <c r="A1723" i="12"/>
  <c r="E1723" i="12"/>
  <c r="F1723" i="12"/>
  <c r="G1723" i="12"/>
  <c r="H1723" i="12"/>
  <c r="I1723" i="12"/>
  <c r="J1723" i="12"/>
  <c r="K1723" i="12"/>
  <c r="L1723" i="12"/>
  <c r="A1724" i="12"/>
  <c r="O1724" i="12" s="1"/>
  <c r="E1724" i="12"/>
  <c r="F1724" i="12"/>
  <c r="G1724" i="12"/>
  <c r="H1724" i="12"/>
  <c r="I1724" i="12"/>
  <c r="J1724" i="12"/>
  <c r="K1724" i="12"/>
  <c r="L1724" i="12"/>
  <c r="A1725" i="12"/>
  <c r="N1725" i="12" s="1"/>
  <c r="E1725" i="12"/>
  <c r="F1725" i="12"/>
  <c r="G1725" i="12"/>
  <c r="H1725" i="12"/>
  <c r="I1725" i="12"/>
  <c r="J1725" i="12"/>
  <c r="K1725" i="12"/>
  <c r="L1725" i="12"/>
  <c r="A1726" i="12"/>
  <c r="N1726" i="12" s="1"/>
  <c r="E1726" i="12"/>
  <c r="F1726" i="12"/>
  <c r="G1726" i="12"/>
  <c r="H1726" i="12"/>
  <c r="I1726" i="12"/>
  <c r="J1726" i="12"/>
  <c r="K1726" i="12"/>
  <c r="L1726" i="12"/>
  <c r="A1727" i="12"/>
  <c r="N1727" i="12" s="1"/>
  <c r="E1727" i="12"/>
  <c r="F1727" i="12"/>
  <c r="G1727" i="12"/>
  <c r="H1727" i="12"/>
  <c r="I1727" i="12"/>
  <c r="J1727" i="12"/>
  <c r="K1727" i="12"/>
  <c r="L1727" i="12"/>
  <c r="A1728" i="12"/>
  <c r="N1728" i="12" s="1"/>
  <c r="E1728" i="12"/>
  <c r="F1728" i="12"/>
  <c r="G1728" i="12"/>
  <c r="H1728" i="12"/>
  <c r="I1728" i="12"/>
  <c r="J1728" i="12"/>
  <c r="K1728" i="12"/>
  <c r="L1728" i="12"/>
  <c r="A1729" i="12"/>
  <c r="N1729" i="12" s="1"/>
  <c r="E1729" i="12"/>
  <c r="F1729" i="12"/>
  <c r="G1729" i="12"/>
  <c r="H1729" i="12"/>
  <c r="I1729" i="12"/>
  <c r="J1729" i="12"/>
  <c r="K1729" i="12"/>
  <c r="L1729" i="12"/>
  <c r="A1730" i="12"/>
  <c r="E1730" i="12"/>
  <c r="F1730" i="12"/>
  <c r="G1730" i="12"/>
  <c r="H1730" i="12"/>
  <c r="I1730" i="12"/>
  <c r="J1730" i="12"/>
  <c r="K1730" i="12"/>
  <c r="L1730" i="12"/>
  <c r="A1731" i="12"/>
  <c r="N1731" i="12" s="1"/>
  <c r="E1731" i="12"/>
  <c r="F1731" i="12"/>
  <c r="G1731" i="12"/>
  <c r="H1731" i="12"/>
  <c r="I1731" i="12"/>
  <c r="J1731" i="12"/>
  <c r="K1731" i="12"/>
  <c r="L1731" i="12"/>
  <c r="A1732" i="12"/>
  <c r="E1732" i="12"/>
  <c r="F1732" i="12"/>
  <c r="G1732" i="12"/>
  <c r="H1732" i="12"/>
  <c r="I1732" i="12"/>
  <c r="J1732" i="12"/>
  <c r="K1732" i="12"/>
  <c r="L1732" i="12"/>
  <c r="A1733" i="12"/>
  <c r="O1733" i="12" s="1"/>
  <c r="E1733" i="12"/>
  <c r="F1733" i="12"/>
  <c r="G1733" i="12"/>
  <c r="H1733" i="12"/>
  <c r="I1733" i="12"/>
  <c r="J1733" i="12"/>
  <c r="K1733" i="12"/>
  <c r="L1733" i="12"/>
  <c r="A1734" i="12"/>
  <c r="N1734" i="12" s="1"/>
  <c r="E1734" i="12"/>
  <c r="F1734" i="12"/>
  <c r="G1734" i="12"/>
  <c r="H1734" i="12"/>
  <c r="I1734" i="12"/>
  <c r="J1734" i="12"/>
  <c r="K1734" i="12"/>
  <c r="L1734" i="12"/>
  <c r="A1735" i="12"/>
  <c r="O1735" i="12" s="1"/>
  <c r="E1735" i="12"/>
  <c r="F1735" i="12"/>
  <c r="G1735" i="12"/>
  <c r="H1735" i="12"/>
  <c r="I1735" i="12"/>
  <c r="J1735" i="12"/>
  <c r="K1735" i="12"/>
  <c r="L1735" i="12"/>
  <c r="A1736" i="12"/>
  <c r="E1736" i="12"/>
  <c r="F1736" i="12"/>
  <c r="G1736" i="12"/>
  <c r="H1736" i="12"/>
  <c r="I1736" i="12"/>
  <c r="J1736" i="12"/>
  <c r="K1736" i="12"/>
  <c r="L1736" i="12"/>
  <c r="A1737" i="12"/>
  <c r="N1737" i="12" s="1"/>
  <c r="E1737" i="12"/>
  <c r="F1737" i="12"/>
  <c r="G1737" i="12"/>
  <c r="H1737" i="12"/>
  <c r="I1737" i="12"/>
  <c r="J1737" i="12"/>
  <c r="K1737" i="12"/>
  <c r="L1737" i="12"/>
  <c r="A1738" i="12"/>
  <c r="E1738" i="12"/>
  <c r="F1738" i="12"/>
  <c r="G1738" i="12"/>
  <c r="H1738" i="12"/>
  <c r="I1738" i="12"/>
  <c r="J1738" i="12"/>
  <c r="K1738" i="12"/>
  <c r="L1738" i="12"/>
  <c r="A1739" i="12"/>
  <c r="N1739" i="12" s="1"/>
  <c r="E1739" i="12"/>
  <c r="F1739" i="12"/>
  <c r="G1739" i="12"/>
  <c r="H1739" i="12"/>
  <c r="I1739" i="12"/>
  <c r="J1739" i="12"/>
  <c r="K1739" i="12"/>
  <c r="L1739" i="12"/>
  <c r="A1740" i="12"/>
  <c r="N1740" i="12" s="1"/>
  <c r="E1740" i="12"/>
  <c r="F1740" i="12"/>
  <c r="G1740" i="12"/>
  <c r="H1740" i="12"/>
  <c r="I1740" i="12"/>
  <c r="J1740" i="12"/>
  <c r="K1740" i="12"/>
  <c r="L1740" i="12"/>
  <c r="A1741" i="12"/>
  <c r="E1741" i="12"/>
  <c r="F1741" i="12"/>
  <c r="G1741" i="12"/>
  <c r="H1741" i="12"/>
  <c r="I1741" i="12"/>
  <c r="J1741" i="12"/>
  <c r="K1741" i="12"/>
  <c r="L1741" i="12"/>
  <c r="A1742" i="12"/>
  <c r="N1742" i="12" s="1"/>
  <c r="E1742" i="12"/>
  <c r="F1742" i="12"/>
  <c r="G1742" i="12"/>
  <c r="H1742" i="12"/>
  <c r="I1742" i="12"/>
  <c r="J1742" i="12"/>
  <c r="K1742" i="12"/>
  <c r="L1742" i="12"/>
  <c r="A1743" i="12"/>
  <c r="N1743" i="12" s="1"/>
  <c r="E1743" i="12"/>
  <c r="F1743" i="12"/>
  <c r="G1743" i="12"/>
  <c r="H1743" i="12"/>
  <c r="I1743" i="12"/>
  <c r="J1743" i="12"/>
  <c r="K1743" i="12"/>
  <c r="L1743" i="12"/>
  <c r="A1744" i="12"/>
  <c r="N1744" i="12" s="1"/>
  <c r="E1744" i="12"/>
  <c r="F1744" i="12"/>
  <c r="G1744" i="12"/>
  <c r="H1744" i="12"/>
  <c r="I1744" i="12"/>
  <c r="J1744" i="12"/>
  <c r="K1744" i="12"/>
  <c r="L1744" i="12"/>
  <c r="A1745" i="12"/>
  <c r="N1745" i="12" s="1"/>
  <c r="E1745" i="12"/>
  <c r="F1745" i="12"/>
  <c r="G1745" i="12"/>
  <c r="H1745" i="12"/>
  <c r="I1745" i="12"/>
  <c r="J1745" i="12"/>
  <c r="K1745" i="12"/>
  <c r="L1745" i="12"/>
  <c r="A1746" i="12"/>
  <c r="E1746" i="12"/>
  <c r="F1746" i="12"/>
  <c r="G1746" i="12"/>
  <c r="H1746" i="12"/>
  <c r="I1746" i="12"/>
  <c r="J1746" i="12"/>
  <c r="K1746" i="12"/>
  <c r="L1746" i="12"/>
  <c r="A1747" i="12"/>
  <c r="E1747" i="12"/>
  <c r="F1747" i="12"/>
  <c r="G1747" i="12"/>
  <c r="H1747" i="12"/>
  <c r="I1747" i="12"/>
  <c r="J1747" i="12"/>
  <c r="K1747" i="12"/>
  <c r="L1747" i="12"/>
  <c r="A1748" i="12"/>
  <c r="N1748" i="12" s="1"/>
  <c r="E1748" i="12"/>
  <c r="F1748" i="12"/>
  <c r="G1748" i="12"/>
  <c r="H1748" i="12"/>
  <c r="I1748" i="12"/>
  <c r="J1748" i="12"/>
  <c r="K1748" i="12"/>
  <c r="L1748" i="12"/>
  <c r="A1749" i="12"/>
  <c r="E1749" i="12"/>
  <c r="F1749" i="12"/>
  <c r="G1749" i="12"/>
  <c r="H1749" i="12"/>
  <c r="I1749" i="12"/>
  <c r="J1749" i="12"/>
  <c r="K1749" i="12"/>
  <c r="L1749" i="12"/>
  <c r="A1750" i="12"/>
  <c r="E1750" i="12"/>
  <c r="F1750" i="12"/>
  <c r="G1750" i="12"/>
  <c r="H1750" i="12"/>
  <c r="I1750" i="12"/>
  <c r="J1750" i="12"/>
  <c r="K1750" i="12"/>
  <c r="L1750" i="12"/>
  <c r="A1751" i="12"/>
  <c r="N1751" i="12" s="1"/>
  <c r="E1751" i="12"/>
  <c r="F1751" i="12"/>
  <c r="G1751" i="12"/>
  <c r="H1751" i="12"/>
  <c r="I1751" i="12"/>
  <c r="J1751" i="12"/>
  <c r="K1751" i="12"/>
  <c r="L1751" i="12"/>
  <c r="A1752" i="12"/>
  <c r="E1752" i="12"/>
  <c r="F1752" i="12"/>
  <c r="G1752" i="12"/>
  <c r="H1752" i="12"/>
  <c r="I1752" i="12"/>
  <c r="J1752" i="12"/>
  <c r="K1752" i="12"/>
  <c r="L1752" i="12"/>
  <c r="A1753" i="12"/>
  <c r="O1753" i="12" s="1"/>
  <c r="E1753" i="12"/>
  <c r="F1753" i="12"/>
  <c r="G1753" i="12"/>
  <c r="H1753" i="12"/>
  <c r="I1753" i="12"/>
  <c r="J1753" i="12"/>
  <c r="K1753" i="12"/>
  <c r="L1753" i="12"/>
  <c r="A1754" i="12"/>
  <c r="E1754" i="12"/>
  <c r="F1754" i="12"/>
  <c r="G1754" i="12"/>
  <c r="H1754" i="12"/>
  <c r="I1754" i="12"/>
  <c r="J1754" i="12"/>
  <c r="K1754" i="12"/>
  <c r="L1754" i="12"/>
  <c r="A1755" i="12"/>
  <c r="N1755" i="12" s="1"/>
  <c r="E1755" i="12"/>
  <c r="F1755" i="12"/>
  <c r="G1755" i="12"/>
  <c r="H1755" i="12"/>
  <c r="I1755" i="12"/>
  <c r="J1755" i="12"/>
  <c r="K1755" i="12"/>
  <c r="L1755" i="12"/>
  <c r="A1756" i="12"/>
  <c r="N1756" i="12" s="1"/>
  <c r="E1756" i="12"/>
  <c r="F1756" i="12"/>
  <c r="G1756" i="12"/>
  <c r="H1756" i="12"/>
  <c r="I1756" i="12"/>
  <c r="J1756" i="12"/>
  <c r="K1756" i="12"/>
  <c r="L1756" i="12"/>
  <c r="A1757" i="12"/>
  <c r="E1757" i="12"/>
  <c r="F1757" i="12"/>
  <c r="G1757" i="12"/>
  <c r="H1757" i="12"/>
  <c r="I1757" i="12"/>
  <c r="J1757" i="12"/>
  <c r="K1757" i="12"/>
  <c r="L1757" i="12"/>
  <c r="A1758" i="12"/>
  <c r="O1758" i="12" s="1"/>
  <c r="E1758" i="12"/>
  <c r="F1758" i="12"/>
  <c r="G1758" i="12"/>
  <c r="H1758" i="12"/>
  <c r="I1758" i="12"/>
  <c r="J1758" i="12"/>
  <c r="K1758" i="12"/>
  <c r="L1758" i="12"/>
  <c r="A1759" i="12"/>
  <c r="N1759" i="12" s="1"/>
  <c r="E1759" i="12"/>
  <c r="F1759" i="12"/>
  <c r="G1759" i="12"/>
  <c r="H1759" i="12"/>
  <c r="I1759" i="12"/>
  <c r="J1759" i="12"/>
  <c r="K1759" i="12"/>
  <c r="L1759" i="12"/>
  <c r="A1760" i="12"/>
  <c r="E1760" i="12"/>
  <c r="F1760" i="12"/>
  <c r="G1760" i="12"/>
  <c r="H1760" i="12"/>
  <c r="I1760" i="12"/>
  <c r="J1760" i="12"/>
  <c r="K1760" i="12"/>
  <c r="L1760" i="12"/>
  <c r="A1761" i="12"/>
  <c r="N1761" i="12" s="1"/>
  <c r="E1761" i="12"/>
  <c r="F1761" i="12"/>
  <c r="G1761" i="12"/>
  <c r="H1761" i="12"/>
  <c r="I1761" i="12"/>
  <c r="J1761" i="12"/>
  <c r="K1761" i="12"/>
  <c r="L1761" i="12"/>
  <c r="A1762" i="12"/>
  <c r="N1762" i="12" s="1"/>
  <c r="E1762" i="12"/>
  <c r="F1762" i="12"/>
  <c r="G1762" i="12"/>
  <c r="H1762" i="12"/>
  <c r="I1762" i="12"/>
  <c r="J1762" i="12"/>
  <c r="K1762" i="12"/>
  <c r="L1762" i="12"/>
  <c r="A1763" i="12"/>
  <c r="N1763" i="12" s="1"/>
  <c r="E1763" i="12"/>
  <c r="F1763" i="12"/>
  <c r="G1763" i="12"/>
  <c r="H1763" i="12"/>
  <c r="I1763" i="12"/>
  <c r="J1763" i="12"/>
  <c r="K1763" i="12"/>
  <c r="L1763" i="12"/>
  <c r="A1764" i="12"/>
  <c r="N1764" i="12" s="1"/>
  <c r="E1764" i="12"/>
  <c r="F1764" i="12"/>
  <c r="G1764" i="12"/>
  <c r="H1764" i="12"/>
  <c r="I1764" i="12"/>
  <c r="J1764" i="12"/>
  <c r="K1764" i="12"/>
  <c r="L1764" i="12"/>
  <c r="A1765" i="12"/>
  <c r="N1765" i="12" s="1"/>
  <c r="E1765" i="12"/>
  <c r="F1765" i="12"/>
  <c r="G1765" i="12"/>
  <c r="H1765" i="12"/>
  <c r="I1765" i="12"/>
  <c r="J1765" i="12"/>
  <c r="K1765" i="12"/>
  <c r="L1765" i="12"/>
  <c r="A1766" i="12"/>
  <c r="E1766" i="12"/>
  <c r="F1766" i="12"/>
  <c r="G1766" i="12"/>
  <c r="H1766" i="12"/>
  <c r="I1766" i="12"/>
  <c r="J1766" i="12"/>
  <c r="K1766" i="12"/>
  <c r="L1766" i="12"/>
  <c r="A1767" i="12"/>
  <c r="N1767" i="12" s="1"/>
  <c r="E1767" i="12"/>
  <c r="F1767" i="12"/>
  <c r="G1767" i="12"/>
  <c r="H1767" i="12"/>
  <c r="I1767" i="12"/>
  <c r="J1767" i="12"/>
  <c r="K1767" i="12"/>
  <c r="L1767" i="12"/>
  <c r="A1768" i="12"/>
  <c r="N1768" i="12" s="1"/>
  <c r="E1768" i="12"/>
  <c r="F1768" i="12"/>
  <c r="G1768" i="12"/>
  <c r="H1768" i="12"/>
  <c r="I1768" i="12"/>
  <c r="J1768" i="12"/>
  <c r="K1768" i="12"/>
  <c r="L1768" i="12"/>
  <c r="A1769" i="12"/>
  <c r="N1769" i="12" s="1"/>
  <c r="E1769" i="12"/>
  <c r="F1769" i="12"/>
  <c r="G1769" i="12"/>
  <c r="H1769" i="12"/>
  <c r="I1769" i="12"/>
  <c r="J1769" i="12"/>
  <c r="K1769" i="12"/>
  <c r="L1769" i="12"/>
  <c r="A1770" i="12"/>
  <c r="N1770" i="12" s="1"/>
  <c r="E1770" i="12"/>
  <c r="F1770" i="12"/>
  <c r="G1770" i="12"/>
  <c r="H1770" i="12"/>
  <c r="I1770" i="12"/>
  <c r="J1770" i="12"/>
  <c r="K1770" i="12"/>
  <c r="L1770" i="12"/>
  <c r="A1771" i="12"/>
  <c r="O1771" i="12" s="1"/>
  <c r="E1771" i="12"/>
  <c r="F1771" i="12"/>
  <c r="G1771" i="12"/>
  <c r="H1771" i="12"/>
  <c r="I1771" i="12"/>
  <c r="J1771" i="12"/>
  <c r="K1771" i="12"/>
  <c r="L1771" i="12"/>
  <c r="A1772" i="12"/>
  <c r="E1772" i="12"/>
  <c r="F1772" i="12"/>
  <c r="G1772" i="12"/>
  <c r="H1772" i="12"/>
  <c r="I1772" i="12"/>
  <c r="J1772" i="12"/>
  <c r="K1772" i="12"/>
  <c r="L1772" i="12"/>
  <c r="A1773" i="12"/>
  <c r="O1773" i="12" s="1"/>
  <c r="E1773" i="12"/>
  <c r="F1773" i="12"/>
  <c r="G1773" i="12"/>
  <c r="H1773" i="12"/>
  <c r="I1773" i="12"/>
  <c r="J1773" i="12"/>
  <c r="K1773" i="12"/>
  <c r="L1773" i="12"/>
  <c r="A1774" i="12"/>
  <c r="O1774" i="12" s="1"/>
  <c r="E1774" i="12"/>
  <c r="F1774" i="12"/>
  <c r="G1774" i="12"/>
  <c r="H1774" i="12"/>
  <c r="I1774" i="12"/>
  <c r="J1774" i="12"/>
  <c r="K1774" i="12"/>
  <c r="L1774" i="12"/>
  <c r="A1775" i="12"/>
  <c r="N1775" i="12" s="1"/>
  <c r="E1775" i="12"/>
  <c r="F1775" i="12"/>
  <c r="G1775" i="12"/>
  <c r="H1775" i="12"/>
  <c r="I1775" i="12"/>
  <c r="J1775" i="12"/>
  <c r="K1775" i="12"/>
  <c r="L1775" i="12"/>
  <c r="A1776" i="12"/>
  <c r="E1776" i="12"/>
  <c r="F1776" i="12"/>
  <c r="G1776" i="12"/>
  <c r="H1776" i="12"/>
  <c r="I1776" i="12"/>
  <c r="J1776" i="12"/>
  <c r="K1776" i="12"/>
  <c r="L1776" i="12"/>
  <c r="A1777" i="12"/>
  <c r="E1777" i="12"/>
  <c r="F1777" i="12"/>
  <c r="G1777" i="12"/>
  <c r="H1777" i="12"/>
  <c r="I1777" i="12"/>
  <c r="J1777" i="12"/>
  <c r="K1777" i="12"/>
  <c r="L1777" i="12"/>
  <c r="A1778" i="12"/>
  <c r="N1778" i="12" s="1"/>
  <c r="E1778" i="12"/>
  <c r="F1778" i="12"/>
  <c r="G1778" i="12"/>
  <c r="H1778" i="12"/>
  <c r="I1778" i="12"/>
  <c r="J1778" i="12"/>
  <c r="K1778" i="12"/>
  <c r="L1778" i="12"/>
  <c r="A1779" i="12"/>
  <c r="N1779" i="12" s="1"/>
  <c r="E1779" i="12"/>
  <c r="F1779" i="12"/>
  <c r="G1779" i="12"/>
  <c r="H1779" i="12"/>
  <c r="I1779" i="12"/>
  <c r="J1779" i="12"/>
  <c r="K1779" i="12"/>
  <c r="L1779" i="12"/>
  <c r="A1780" i="12"/>
  <c r="N1780" i="12" s="1"/>
  <c r="E1780" i="12"/>
  <c r="F1780" i="12"/>
  <c r="G1780" i="12"/>
  <c r="H1780" i="12"/>
  <c r="I1780" i="12"/>
  <c r="J1780" i="12"/>
  <c r="K1780" i="12"/>
  <c r="L1780" i="12"/>
  <c r="A1781" i="12"/>
  <c r="E1781" i="12"/>
  <c r="F1781" i="12"/>
  <c r="G1781" i="12"/>
  <c r="H1781" i="12"/>
  <c r="I1781" i="12"/>
  <c r="J1781" i="12"/>
  <c r="K1781" i="12"/>
  <c r="L1781" i="12"/>
  <c r="A1782" i="12"/>
  <c r="E1782" i="12"/>
  <c r="F1782" i="12"/>
  <c r="G1782" i="12"/>
  <c r="H1782" i="12"/>
  <c r="I1782" i="12"/>
  <c r="J1782" i="12"/>
  <c r="K1782" i="12"/>
  <c r="L1782" i="12"/>
  <c r="A1783" i="12"/>
  <c r="E1783" i="12"/>
  <c r="F1783" i="12"/>
  <c r="G1783" i="12"/>
  <c r="H1783" i="12"/>
  <c r="I1783" i="12"/>
  <c r="J1783" i="12"/>
  <c r="K1783" i="12"/>
  <c r="L1783" i="12"/>
  <c r="A1784" i="12"/>
  <c r="N1784" i="12" s="1"/>
  <c r="E1784" i="12"/>
  <c r="F1784" i="12"/>
  <c r="G1784" i="12"/>
  <c r="H1784" i="12"/>
  <c r="I1784" i="12"/>
  <c r="J1784" i="12"/>
  <c r="K1784" i="12"/>
  <c r="L1784" i="12"/>
  <c r="A1785" i="12"/>
  <c r="E1785" i="12"/>
  <c r="F1785" i="12"/>
  <c r="G1785" i="12"/>
  <c r="H1785" i="12"/>
  <c r="I1785" i="12"/>
  <c r="J1785" i="12"/>
  <c r="K1785" i="12"/>
  <c r="L1785" i="12"/>
  <c r="A1786" i="12"/>
  <c r="N1786" i="12" s="1"/>
  <c r="E1786" i="12"/>
  <c r="F1786" i="12"/>
  <c r="G1786" i="12"/>
  <c r="H1786" i="12"/>
  <c r="I1786" i="12"/>
  <c r="J1786" i="12"/>
  <c r="K1786" i="12"/>
  <c r="L1786" i="12"/>
  <c r="A1787" i="12"/>
  <c r="E1787" i="12"/>
  <c r="F1787" i="12"/>
  <c r="G1787" i="12"/>
  <c r="H1787" i="12"/>
  <c r="I1787" i="12"/>
  <c r="J1787" i="12"/>
  <c r="K1787" i="12"/>
  <c r="L1787" i="12"/>
  <c r="A1788" i="12"/>
  <c r="N1788" i="12" s="1"/>
  <c r="E1788" i="12"/>
  <c r="F1788" i="12"/>
  <c r="G1788" i="12"/>
  <c r="H1788" i="12"/>
  <c r="I1788" i="12"/>
  <c r="J1788" i="12"/>
  <c r="K1788" i="12"/>
  <c r="L1788" i="12"/>
  <c r="A1789" i="12"/>
  <c r="N1789" i="12" s="1"/>
  <c r="E1789" i="12"/>
  <c r="F1789" i="12"/>
  <c r="G1789" i="12"/>
  <c r="H1789" i="12"/>
  <c r="I1789" i="12"/>
  <c r="J1789" i="12"/>
  <c r="K1789" i="12"/>
  <c r="L1789" i="12"/>
  <c r="A1790" i="12"/>
  <c r="N1790" i="12" s="1"/>
  <c r="E1790" i="12"/>
  <c r="F1790" i="12"/>
  <c r="G1790" i="12"/>
  <c r="H1790" i="12"/>
  <c r="I1790" i="12"/>
  <c r="J1790" i="12"/>
  <c r="K1790" i="12"/>
  <c r="L1790" i="12"/>
  <c r="A1791" i="12"/>
  <c r="N1791" i="12" s="1"/>
  <c r="E1791" i="12"/>
  <c r="F1791" i="12"/>
  <c r="G1791" i="12"/>
  <c r="H1791" i="12"/>
  <c r="I1791" i="12"/>
  <c r="J1791" i="12"/>
  <c r="K1791" i="12"/>
  <c r="L1791" i="12"/>
  <c r="A1792" i="12"/>
  <c r="N1792" i="12" s="1"/>
  <c r="E1792" i="12"/>
  <c r="F1792" i="12"/>
  <c r="G1792" i="12"/>
  <c r="H1792" i="12"/>
  <c r="I1792" i="12"/>
  <c r="J1792" i="12"/>
  <c r="K1792" i="12"/>
  <c r="L1792" i="12"/>
  <c r="A1793" i="12"/>
  <c r="N1793" i="12" s="1"/>
  <c r="E1793" i="12"/>
  <c r="F1793" i="12"/>
  <c r="G1793" i="12"/>
  <c r="H1793" i="12"/>
  <c r="I1793" i="12"/>
  <c r="J1793" i="12"/>
  <c r="K1793" i="12"/>
  <c r="L1793" i="12"/>
  <c r="A1794" i="12"/>
  <c r="N1794" i="12" s="1"/>
  <c r="E1794" i="12"/>
  <c r="F1794" i="12"/>
  <c r="G1794" i="12"/>
  <c r="H1794" i="12"/>
  <c r="I1794" i="12"/>
  <c r="J1794" i="12"/>
  <c r="K1794" i="12"/>
  <c r="L1794" i="12"/>
  <c r="A1795" i="12"/>
  <c r="N1795" i="12" s="1"/>
  <c r="E1795" i="12"/>
  <c r="F1795" i="12"/>
  <c r="G1795" i="12"/>
  <c r="H1795" i="12"/>
  <c r="I1795" i="12"/>
  <c r="J1795" i="12"/>
  <c r="K1795" i="12"/>
  <c r="L1795" i="12"/>
  <c r="A1796" i="12"/>
  <c r="N1796" i="12" s="1"/>
  <c r="E1796" i="12"/>
  <c r="F1796" i="12"/>
  <c r="G1796" i="12"/>
  <c r="H1796" i="12"/>
  <c r="I1796" i="12"/>
  <c r="J1796" i="12"/>
  <c r="K1796" i="12"/>
  <c r="L1796" i="12"/>
  <c r="A1797" i="12"/>
  <c r="E1797" i="12"/>
  <c r="F1797" i="12"/>
  <c r="G1797" i="12"/>
  <c r="H1797" i="12"/>
  <c r="I1797" i="12"/>
  <c r="J1797" i="12"/>
  <c r="K1797" i="12"/>
  <c r="L1797" i="12"/>
  <c r="A1798" i="12"/>
  <c r="E1798" i="12"/>
  <c r="F1798" i="12"/>
  <c r="G1798" i="12"/>
  <c r="H1798" i="12"/>
  <c r="I1798" i="12"/>
  <c r="J1798" i="12"/>
  <c r="K1798" i="12"/>
  <c r="L1798" i="12"/>
  <c r="A1799" i="12"/>
  <c r="E1799" i="12"/>
  <c r="F1799" i="12"/>
  <c r="G1799" i="12"/>
  <c r="H1799" i="12"/>
  <c r="I1799" i="12"/>
  <c r="J1799" i="12"/>
  <c r="K1799" i="12"/>
  <c r="L1799" i="12"/>
  <c r="A1800" i="12"/>
  <c r="N1800" i="12" s="1"/>
  <c r="E1800" i="12"/>
  <c r="F1800" i="12"/>
  <c r="G1800" i="12"/>
  <c r="H1800" i="12"/>
  <c r="I1800" i="12"/>
  <c r="J1800" i="12"/>
  <c r="K1800" i="12"/>
  <c r="L1800" i="12"/>
  <c r="A1801" i="12"/>
  <c r="N1801" i="12" s="1"/>
  <c r="E1801" i="12"/>
  <c r="F1801" i="12"/>
  <c r="G1801" i="12"/>
  <c r="H1801" i="12"/>
  <c r="I1801" i="12"/>
  <c r="J1801" i="12"/>
  <c r="K1801" i="12"/>
  <c r="L1801" i="12"/>
  <c r="A1802" i="12"/>
  <c r="N1802" i="12" s="1"/>
  <c r="E1802" i="12"/>
  <c r="F1802" i="12"/>
  <c r="G1802" i="12"/>
  <c r="H1802" i="12"/>
  <c r="I1802" i="12"/>
  <c r="J1802" i="12"/>
  <c r="K1802" i="12"/>
  <c r="L1802" i="12"/>
  <c r="A1803" i="12"/>
  <c r="N1803" i="12" s="1"/>
  <c r="E1803" i="12"/>
  <c r="F1803" i="12"/>
  <c r="G1803" i="12"/>
  <c r="H1803" i="12"/>
  <c r="I1803" i="12"/>
  <c r="J1803" i="12"/>
  <c r="K1803" i="12"/>
  <c r="L1803" i="12"/>
  <c r="A1804" i="12"/>
  <c r="E1804" i="12"/>
  <c r="F1804" i="12"/>
  <c r="G1804" i="12"/>
  <c r="H1804" i="12"/>
  <c r="I1804" i="12"/>
  <c r="J1804" i="12"/>
  <c r="K1804" i="12"/>
  <c r="L1804" i="12"/>
  <c r="A1805" i="12"/>
  <c r="N1805" i="12" s="1"/>
  <c r="E1805" i="12"/>
  <c r="F1805" i="12"/>
  <c r="G1805" i="12"/>
  <c r="H1805" i="12"/>
  <c r="I1805" i="12"/>
  <c r="J1805" i="12"/>
  <c r="K1805" i="12"/>
  <c r="L1805" i="12"/>
  <c r="A1806" i="12"/>
  <c r="E1806" i="12"/>
  <c r="F1806" i="12"/>
  <c r="G1806" i="12"/>
  <c r="H1806" i="12"/>
  <c r="I1806" i="12"/>
  <c r="J1806" i="12"/>
  <c r="K1806" i="12"/>
  <c r="L1806" i="12"/>
  <c r="A1807" i="12"/>
  <c r="E1807" i="12"/>
  <c r="F1807" i="12"/>
  <c r="G1807" i="12"/>
  <c r="H1807" i="12"/>
  <c r="I1807" i="12"/>
  <c r="J1807" i="12"/>
  <c r="K1807" i="12"/>
  <c r="L1807" i="12"/>
  <c r="A1808" i="12"/>
  <c r="N1808" i="12" s="1"/>
  <c r="E1808" i="12"/>
  <c r="F1808" i="12"/>
  <c r="G1808" i="12"/>
  <c r="H1808" i="12"/>
  <c r="I1808" i="12"/>
  <c r="J1808" i="12"/>
  <c r="K1808" i="12"/>
  <c r="L1808" i="12"/>
  <c r="A1809" i="12"/>
  <c r="E1809" i="12"/>
  <c r="F1809" i="12"/>
  <c r="G1809" i="12"/>
  <c r="H1809" i="12"/>
  <c r="I1809" i="12"/>
  <c r="J1809" i="12"/>
  <c r="K1809" i="12"/>
  <c r="L1809" i="12"/>
  <c r="A1810" i="12"/>
  <c r="E1810" i="12"/>
  <c r="F1810" i="12"/>
  <c r="G1810" i="12"/>
  <c r="H1810" i="12"/>
  <c r="I1810" i="12"/>
  <c r="J1810" i="12"/>
  <c r="K1810" i="12"/>
  <c r="L1810" i="12"/>
  <c r="A1811" i="12"/>
  <c r="N1811" i="12" s="1"/>
  <c r="E1811" i="12"/>
  <c r="F1811" i="12"/>
  <c r="G1811" i="12"/>
  <c r="H1811" i="12"/>
  <c r="I1811" i="12"/>
  <c r="J1811" i="12"/>
  <c r="K1811" i="12"/>
  <c r="L1811" i="12"/>
  <c r="A1812" i="12"/>
  <c r="N1812" i="12" s="1"/>
  <c r="E1812" i="12"/>
  <c r="F1812" i="12"/>
  <c r="G1812" i="12"/>
  <c r="H1812" i="12"/>
  <c r="I1812" i="12"/>
  <c r="J1812" i="12"/>
  <c r="K1812" i="12"/>
  <c r="L1812" i="12"/>
  <c r="A1813" i="12"/>
  <c r="N1813" i="12" s="1"/>
  <c r="E1813" i="12"/>
  <c r="F1813" i="12"/>
  <c r="G1813" i="12"/>
  <c r="H1813" i="12"/>
  <c r="I1813" i="12"/>
  <c r="J1813" i="12"/>
  <c r="K1813" i="12"/>
  <c r="L1813" i="12"/>
  <c r="A1814" i="12"/>
  <c r="E1814" i="12"/>
  <c r="F1814" i="12"/>
  <c r="G1814" i="12"/>
  <c r="H1814" i="12"/>
  <c r="I1814" i="12"/>
  <c r="J1814" i="12"/>
  <c r="K1814" i="12"/>
  <c r="L1814" i="12"/>
  <c r="A1815" i="12"/>
  <c r="E1815" i="12"/>
  <c r="F1815" i="12"/>
  <c r="G1815" i="12"/>
  <c r="H1815" i="12"/>
  <c r="I1815" i="12"/>
  <c r="J1815" i="12"/>
  <c r="K1815" i="12"/>
  <c r="L1815" i="12"/>
  <c r="A1816" i="12"/>
  <c r="N1816" i="12" s="1"/>
  <c r="E1816" i="12"/>
  <c r="F1816" i="12"/>
  <c r="G1816" i="12"/>
  <c r="H1816" i="12"/>
  <c r="I1816" i="12"/>
  <c r="J1816" i="12"/>
  <c r="K1816" i="12"/>
  <c r="L1816" i="12"/>
  <c r="A1817" i="12"/>
  <c r="N1817" i="12" s="1"/>
  <c r="E1817" i="12"/>
  <c r="F1817" i="12"/>
  <c r="G1817" i="12"/>
  <c r="H1817" i="12"/>
  <c r="I1817" i="12"/>
  <c r="J1817" i="12"/>
  <c r="K1817" i="12"/>
  <c r="L1817" i="12"/>
  <c r="A1818" i="12"/>
  <c r="N1818" i="12" s="1"/>
  <c r="E1818" i="12"/>
  <c r="F1818" i="12"/>
  <c r="G1818" i="12"/>
  <c r="H1818" i="12"/>
  <c r="I1818" i="12"/>
  <c r="J1818" i="12"/>
  <c r="K1818" i="12"/>
  <c r="L1818" i="12"/>
  <c r="A1819" i="12"/>
  <c r="E1819" i="12"/>
  <c r="F1819" i="12"/>
  <c r="G1819" i="12"/>
  <c r="H1819" i="12"/>
  <c r="I1819" i="12"/>
  <c r="J1819" i="12"/>
  <c r="K1819" i="12"/>
  <c r="L1819" i="12"/>
  <c r="A1820" i="12"/>
  <c r="E1820" i="12"/>
  <c r="F1820" i="12"/>
  <c r="G1820" i="12"/>
  <c r="H1820" i="12"/>
  <c r="I1820" i="12"/>
  <c r="J1820" i="12"/>
  <c r="K1820" i="12"/>
  <c r="L1820" i="12"/>
  <c r="A1821" i="12"/>
  <c r="O1821" i="12" s="1"/>
  <c r="E1821" i="12"/>
  <c r="F1821" i="12"/>
  <c r="G1821" i="12"/>
  <c r="H1821" i="12"/>
  <c r="I1821" i="12"/>
  <c r="J1821" i="12"/>
  <c r="K1821" i="12"/>
  <c r="L1821" i="12"/>
  <c r="A1822" i="12"/>
  <c r="N1822" i="12" s="1"/>
  <c r="E1822" i="12"/>
  <c r="F1822" i="12"/>
  <c r="G1822" i="12"/>
  <c r="H1822" i="12"/>
  <c r="I1822" i="12"/>
  <c r="J1822" i="12"/>
  <c r="K1822" i="12"/>
  <c r="L1822" i="12"/>
  <c r="A1823" i="12"/>
  <c r="E1823" i="12"/>
  <c r="F1823" i="12"/>
  <c r="G1823" i="12"/>
  <c r="H1823" i="12"/>
  <c r="I1823" i="12"/>
  <c r="J1823" i="12"/>
  <c r="K1823" i="12"/>
  <c r="L1823" i="12"/>
  <c r="A1824" i="12"/>
  <c r="N1824" i="12" s="1"/>
  <c r="E1824" i="12"/>
  <c r="F1824" i="12"/>
  <c r="G1824" i="12"/>
  <c r="H1824" i="12"/>
  <c r="I1824" i="12"/>
  <c r="J1824" i="12"/>
  <c r="K1824" i="12"/>
  <c r="L1824" i="12"/>
  <c r="A1825" i="12"/>
  <c r="E1825" i="12"/>
  <c r="F1825" i="12"/>
  <c r="G1825" i="12"/>
  <c r="H1825" i="12"/>
  <c r="I1825" i="12"/>
  <c r="J1825" i="12"/>
  <c r="K1825" i="12"/>
  <c r="L1825" i="12"/>
  <c r="A1826" i="12"/>
  <c r="N1826" i="12" s="1"/>
  <c r="E1826" i="12"/>
  <c r="F1826" i="12"/>
  <c r="G1826" i="12"/>
  <c r="H1826" i="12"/>
  <c r="I1826" i="12"/>
  <c r="J1826" i="12"/>
  <c r="K1826" i="12"/>
  <c r="L1826" i="12"/>
  <c r="A1827" i="12"/>
  <c r="E1827" i="12"/>
  <c r="F1827" i="12"/>
  <c r="G1827" i="12"/>
  <c r="H1827" i="12"/>
  <c r="I1827" i="12"/>
  <c r="J1827" i="12"/>
  <c r="K1827" i="12"/>
  <c r="L1827" i="12"/>
  <c r="A1828" i="12"/>
  <c r="N1828" i="12" s="1"/>
  <c r="E1828" i="12"/>
  <c r="F1828" i="12"/>
  <c r="G1828" i="12"/>
  <c r="H1828" i="12"/>
  <c r="I1828" i="12"/>
  <c r="J1828" i="12"/>
  <c r="K1828" i="12"/>
  <c r="L1828" i="12"/>
  <c r="A1829" i="12"/>
  <c r="N1829" i="12" s="1"/>
  <c r="E1829" i="12"/>
  <c r="F1829" i="12"/>
  <c r="G1829" i="12"/>
  <c r="H1829" i="12"/>
  <c r="I1829" i="12"/>
  <c r="J1829" i="12"/>
  <c r="K1829" i="12"/>
  <c r="L1829" i="12"/>
  <c r="A1830" i="12"/>
  <c r="N1830" i="12" s="1"/>
  <c r="E1830" i="12"/>
  <c r="F1830" i="12"/>
  <c r="G1830" i="12"/>
  <c r="H1830" i="12"/>
  <c r="I1830" i="12"/>
  <c r="J1830" i="12"/>
  <c r="K1830" i="12"/>
  <c r="L1830" i="12"/>
  <c r="A1831" i="12"/>
  <c r="N1831" i="12" s="1"/>
  <c r="E1831" i="12"/>
  <c r="F1831" i="12"/>
  <c r="G1831" i="12"/>
  <c r="H1831" i="12"/>
  <c r="I1831" i="12"/>
  <c r="J1831" i="12"/>
  <c r="K1831" i="12"/>
  <c r="L1831" i="12"/>
  <c r="A1832" i="12"/>
  <c r="E1832" i="12"/>
  <c r="F1832" i="12"/>
  <c r="G1832" i="12"/>
  <c r="H1832" i="12"/>
  <c r="I1832" i="12"/>
  <c r="J1832" i="12"/>
  <c r="K1832" i="12"/>
  <c r="L1832" i="12"/>
  <c r="A1833" i="12"/>
  <c r="N1833" i="12" s="1"/>
  <c r="E1833" i="12"/>
  <c r="F1833" i="12"/>
  <c r="G1833" i="12"/>
  <c r="H1833" i="12"/>
  <c r="I1833" i="12"/>
  <c r="J1833" i="12"/>
  <c r="K1833" i="12"/>
  <c r="L1833" i="12"/>
  <c r="A1834" i="12"/>
  <c r="N1834" i="12" s="1"/>
  <c r="E1834" i="12"/>
  <c r="F1834" i="12"/>
  <c r="G1834" i="12"/>
  <c r="H1834" i="12"/>
  <c r="I1834" i="12"/>
  <c r="J1834" i="12"/>
  <c r="K1834" i="12"/>
  <c r="L1834" i="12"/>
  <c r="A1835" i="12"/>
  <c r="N1835" i="12" s="1"/>
  <c r="E1835" i="12"/>
  <c r="F1835" i="12"/>
  <c r="G1835" i="12"/>
  <c r="H1835" i="12"/>
  <c r="I1835" i="12"/>
  <c r="J1835" i="12"/>
  <c r="K1835" i="12"/>
  <c r="L1835" i="12"/>
  <c r="A1836" i="12"/>
  <c r="E1836" i="12"/>
  <c r="F1836" i="12"/>
  <c r="G1836" i="12"/>
  <c r="H1836" i="12"/>
  <c r="I1836" i="12"/>
  <c r="J1836" i="12"/>
  <c r="K1836" i="12"/>
  <c r="L1836" i="12"/>
  <c r="A1837" i="12"/>
  <c r="O1837" i="12" s="1"/>
  <c r="E1837" i="12"/>
  <c r="F1837" i="12"/>
  <c r="G1837" i="12"/>
  <c r="H1837" i="12"/>
  <c r="I1837" i="12"/>
  <c r="J1837" i="12"/>
  <c r="K1837" i="12"/>
  <c r="L1837" i="12"/>
  <c r="A1838" i="12"/>
  <c r="N1838" i="12" s="1"/>
  <c r="E1838" i="12"/>
  <c r="F1838" i="12"/>
  <c r="G1838" i="12"/>
  <c r="H1838" i="12"/>
  <c r="I1838" i="12"/>
  <c r="J1838" i="12"/>
  <c r="K1838" i="12"/>
  <c r="L1838" i="12"/>
  <c r="A1839" i="12"/>
  <c r="N1839" i="12" s="1"/>
  <c r="E1839" i="12"/>
  <c r="F1839" i="12"/>
  <c r="G1839" i="12"/>
  <c r="H1839" i="12"/>
  <c r="I1839" i="12"/>
  <c r="J1839" i="12"/>
  <c r="K1839" i="12"/>
  <c r="L1839" i="12"/>
  <c r="A1840" i="12"/>
  <c r="N1840" i="12" s="1"/>
  <c r="E1840" i="12"/>
  <c r="F1840" i="12"/>
  <c r="G1840" i="12"/>
  <c r="H1840" i="12"/>
  <c r="I1840" i="12"/>
  <c r="J1840" i="12"/>
  <c r="K1840" i="12"/>
  <c r="L1840" i="12"/>
  <c r="A1841" i="12"/>
  <c r="E1841" i="12"/>
  <c r="F1841" i="12"/>
  <c r="G1841" i="12"/>
  <c r="H1841" i="12"/>
  <c r="I1841" i="12"/>
  <c r="J1841" i="12"/>
  <c r="K1841" i="12"/>
  <c r="L1841" i="12"/>
  <c r="A1842" i="12"/>
  <c r="N1842" i="12" s="1"/>
  <c r="E1842" i="12"/>
  <c r="F1842" i="12"/>
  <c r="G1842" i="12"/>
  <c r="H1842" i="12"/>
  <c r="I1842" i="12"/>
  <c r="J1842" i="12"/>
  <c r="K1842" i="12"/>
  <c r="L1842" i="12"/>
  <c r="A1843" i="12"/>
  <c r="N1843" i="12" s="1"/>
  <c r="E1843" i="12"/>
  <c r="F1843" i="12"/>
  <c r="G1843" i="12"/>
  <c r="H1843" i="12"/>
  <c r="I1843" i="12"/>
  <c r="J1843" i="12"/>
  <c r="K1843" i="12"/>
  <c r="L1843" i="12"/>
  <c r="A1844" i="12"/>
  <c r="E1844" i="12"/>
  <c r="F1844" i="12"/>
  <c r="G1844" i="12"/>
  <c r="H1844" i="12"/>
  <c r="I1844" i="12"/>
  <c r="J1844" i="12"/>
  <c r="K1844" i="12"/>
  <c r="L1844" i="12"/>
  <c r="A1845" i="12"/>
  <c r="O1845" i="12" s="1"/>
  <c r="E1845" i="12"/>
  <c r="F1845" i="12"/>
  <c r="G1845" i="12"/>
  <c r="H1845" i="12"/>
  <c r="I1845" i="12"/>
  <c r="J1845" i="12"/>
  <c r="K1845" i="12"/>
  <c r="L1845" i="12"/>
  <c r="A1846" i="12"/>
  <c r="N1846" i="12" s="1"/>
  <c r="E1846" i="12"/>
  <c r="F1846" i="12"/>
  <c r="G1846" i="12"/>
  <c r="H1846" i="12"/>
  <c r="I1846" i="12"/>
  <c r="J1846" i="12"/>
  <c r="K1846" i="12"/>
  <c r="L1846" i="12"/>
  <c r="A1847" i="12"/>
  <c r="E1847" i="12"/>
  <c r="F1847" i="12"/>
  <c r="G1847" i="12"/>
  <c r="H1847" i="12"/>
  <c r="I1847" i="12"/>
  <c r="J1847" i="12"/>
  <c r="K1847" i="12"/>
  <c r="L1847" i="12"/>
  <c r="A1848" i="12"/>
  <c r="N1848" i="12" s="1"/>
  <c r="E1848" i="12"/>
  <c r="F1848" i="12"/>
  <c r="G1848" i="12"/>
  <c r="H1848" i="12"/>
  <c r="I1848" i="12"/>
  <c r="J1848" i="12"/>
  <c r="K1848" i="12"/>
  <c r="L1848" i="12"/>
  <c r="A1849" i="12"/>
  <c r="N1849" i="12" s="1"/>
  <c r="E1849" i="12"/>
  <c r="F1849" i="12"/>
  <c r="G1849" i="12"/>
  <c r="H1849" i="12"/>
  <c r="I1849" i="12"/>
  <c r="J1849" i="12"/>
  <c r="K1849" i="12"/>
  <c r="L1849" i="12"/>
  <c r="A1850" i="12"/>
  <c r="N1850" i="12" s="1"/>
  <c r="E1850" i="12"/>
  <c r="F1850" i="12"/>
  <c r="G1850" i="12"/>
  <c r="H1850" i="12"/>
  <c r="I1850" i="12"/>
  <c r="J1850" i="12"/>
  <c r="K1850" i="12"/>
  <c r="L1850" i="12"/>
  <c r="A1851" i="12"/>
  <c r="N1851" i="12" s="1"/>
  <c r="E1851" i="12"/>
  <c r="F1851" i="12"/>
  <c r="G1851" i="12"/>
  <c r="H1851" i="12"/>
  <c r="I1851" i="12"/>
  <c r="J1851" i="12"/>
  <c r="K1851" i="12"/>
  <c r="L1851" i="12"/>
  <c r="A1852" i="12"/>
  <c r="N1852" i="12" s="1"/>
  <c r="E1852" i="12"/>
  <c r="F1852" i="12"/>
  <c r="G1852" i="12"/>
  <c r="H1852" i="12"/>
  <c r="I1852" i="12"/>
  <c r="J1852" i="12"/>
  <c r="K1852" i="12"/>
  <c r="L1852" i="12"/>
  <c r="A1853" i="12"/>
  <c r="N1853" i="12" s="1"/>
  <c r="E1853" i="12"/>
  <c r="F1853" i="12"/>
  <c r="G1853" i="12"/>
  <c r="H1853" i="12"/>
  <c r="I1853" i="12"/>
  <c r="J1853" i="12"/>
  <c r="K1853" i="12"/>
  <c r="L1853" i="12"/>
  <c r="A1854" i="12"/>
  <c r="E1854" i="12"/>
  <c r="F1854" i="12"/>
  <c r="G1854" i="12"/>
  <c r="H1854" i="12"/>
  <c r="I1854" i="12"/>
  <c r="J1854" i="12"/>
  <c r="K1854" i="12"/>
  <c r="L1854" i="12"/>
  <c r="A1855" i="12"/>
  <c r="N1855" i="12" s="1"/>
  <c r="E1855" i="12"/>
  <c r="F1855" i="12"/>
  <c r="G1855" i="12"/>
  <c r="H1855" i="12"/>
  <c r="I1855" i="12"/>
  <c r="J1855" i="12"/>
  <c r="K1855" i="12"/>
  <c r="L1855" i="12"/>
  <c r="A1856" i="12"/>
  <c r="N1856" i="12" s="1"/>
  <c r="E1856" i="12"/>
  <c r="F1856" i="12"/>
  <c r="G1856" i="12"/>
  <c r="H1856" i="12"/>
  <c r="I1856" i="12"/>
  <c r="J1856" i="12"/>
  <c r="K1856" i="12"/>
  <c r="L1856" i="12"/>
  <c r="A1857" i="12"/>
  <c r="N1857" i="12" s="1"/>
  <c r="E1857" i="12"/>
  <c r="F1857" i="12"/>
  <c r="G1857" i="12"/>
  <c r="H1857" i="12"/>
  <c r="I1857" i="12"/>
  <c r="J1857" i="12"/>
  <c r="K1857" i="12"/>
  <c r="L1857" i="12"/>
  <c r="A1858" i="12"/>
  <c r="E1858" i="12"/>
  <c r="F1858" i="12"/>
  <c r="G1858" i="12"/>
  <c r="H1858" i="12"/>
  <c r="I1858" i="12"/>
  <c r="J1858" i="12"/>
  <c r="K1858" i="12"/>
  <c r="L1858" i="12"/>
  <c r="A1859" i="12"/>
  <c r="N1859" i="12" s="1"/>
  <c r="E1859" i="12"/>
  <c r="F1859" i="12"/>
  <c r="G1859" i="12"/>
  <c r="H1859" i="12"/>
  <c r="I1859" i="12"/>
  <c r="J1859" i="12"/>
  <c r="K1859" i="12"/>
  <c r="L1859" i="12"/>
  <c r="A1860" i="12"/>
  <c r="E1860" i="12"/>
  <c r="F1860" i="12"/>
  <c r="G1860" i="12"/>
  <c r="H1860" i="12"/>
  <c r="I1860" i="12"/>
  <c r="J1860" i="12"/>
  <c r="K1860" i="12"/>
  <c r="L1860" i="12"/>
  <c r="A1861" i="12"/>
  <c r="N1861" i="12" s="1"/>
  <c r="E1861" i="12"/>
  <c r="F1861" i="12"/>
  <c r="G1861" i="12"/>
  <c r="H1861" i="12"/>
  <c r="I1861" i="12"/>
  <c r="J1861" i="12"/>
  <c r="K1861" i="12"/>
  <c r="L1861" i="12"/>
  <c r="A1862" i="12"/>
  <c r="N1862" i="12" s="1"/>
  <c r="E1862" i="12"/>
  <c r="F1862" i="12"/>
  <c r="G1862" i="12"/>
  <c r="H1862" i="12"/>
  <c r="I1862" i="12"/>
  <c r="J1862" i="12"/>
  <c r="K1862" i="12"/>
  <c r="L1862" i="12"/>
  <c r="A1863" i="12"/>
  <c r="N1863" i="12" s="1"/>
  <c r="E1863" i="12"/>
  <c r="F1863" i="12"/>
  <c r="G1863" i="12"/>
  <c r="H1863" i="12"/>
  <c r="I1863" i="12"/>
  <c r="J1863" i="12"/>
  <c r="K1863" i="12"/>
  <c r="L1863" i="12"/>
  <c r="A1864" i="12"/>
  <c r="N1864" i="12" s="1"/>
  <c r="E1864" i="12"/>
  <c r="F1864" i="12"/>
  <c r="G1864" i="12"/>
  <c r="H1864" i="12"/>
  <c r="I1864" i="12"/>
  <c r="J1864" i="12"/>
  <c r="K1864" i="12"/>
  <c r="L1864" i="12"/>
  <c r="A1865" i="12"/>
  <c r="N1865" i="12" s="1"/>
  <c r="E1865" i="12"/>
  <c r="F1865" i="12"/>
  <c r="G1865" i="12"/>
  <c r="H1865" i="12"/>
  <c r="I1865" i="12"/>
  <c r="J1865" i="12"/>
  <c r="K1865" i="12"/>
  <c r="L1865" i="12"/>
  <c r="A1866" i="12"/>
  <c r="O1866" i="12" s="1"/>
  <c r="E1866" i="12"/>
  <c r="F1866" i="12"/>
  <c r="G1866" i="12"/>
  <c r="H1866" i="12"/>
  <c r="I1866" i="12"/>
  <c r="J1866" i="12"/>
  <c r="K1866" i="12"/>
  <c r="L1866" i="12"/>
  <c r="A1867" i="12"/>
  <c r="E1867" i="12"/>
  <c r="F1867" i="12"/>
  <c r="G1867" i="12"/>
  <c r="H1867" i="12"/>
  <c r="I1867" i="12"/>
  <c r="J1867" i="12"/>
  <c r="K1867" i="12"/>
  <c r="L1867" i="12"/>
  <c r="A1868" i="12"/>
  <c r="N1868" i="12" s="1"/>
  <c r="E1868" i="12"/>
  <c r="F1868" i="12"/>
  <c r="G1868" i="12"/>
  <c r="H1868" i="12"/>
  <c r="I1868" i="12"/>
  <c r="J1868" i="12"/>
  <c r="K1868" i="12"/>
  <c r="L1868" i="12"/>
  <c r="A1869" i="12"/>
  <c r="N1869" i="12" s="1"/>
  <c r="E1869" i="12"/>
  <c r="F1869" i="12"/>
  <c r="G1869" i="12"/>
  <c r="H1869" i="12"/>
  <c r="I1869" i="12"/>
  <c r="J1869" i="12"/>
  <c r="K1869" i="12"/>
  <c r="L1869" i="12"/>
  <c r="A1870" i="12"/>
  <c r="N1870" i="12" s="1"/>
  <c r="E1870" i="12"/>
  <c r="F1870" i="12"/>
  <c r="G1870" i="12"/>
  <c r="H1870" i="12"/>
  <c r="I1870" i="12"/>
  <c r="J1870" i="12"/>
  <c r="K1870" i="12"/>
  <c r="L1870" i="12"/>
  <c r="A1871" i="12"/>
  <c r="N1871" i="12" s="1"/>
  <c r="E1871" i="12"/>
  <c r="F1871" i="12"/>
  <c r="G1871" i="12"/>
  <c r="H1871" i="12"/>
  <c r="I1871" i="12"/>
  <c r="J1871" i="12"/>
  <c r="K1871" i="12"/>
  <c r="L1871" i="12"/>
  <c r="A1872" i="12"/>
  <c r="N1872" i="12" s="1"/>
  <c r="E1872" i="12"/>
  <c r="F1872" i="12"/>
  <c r="G1872" i="12"/>
  <c r="H1872" i="12"/>
  <c r="I1872" i="12"/>
  <c r="J1872" i="12"/>
  <c r="K1872" i="12"/>
  <c r="L1872" i="12"/>
  <c r="A1873" i="12"/>
  <c r="N1873" i="12" s="1"/>
  <c r="E1873" i="12"/>
  <c r="F1873" i="12"/>
  <c r="G1873" i="12"/>
  <c r="H1873" i="12"/>
  <c r="I1873" i="12"/>
  <c r="J1873" i="12"/>
  <c r="K1873" i="12"/>
  <c r="L1873" i="12"/>
  <c r="A1874" i="12"/>
  <c r="E1874" i="12"/>
  <c r="F1874" i="12"/>
  <c r="G1874" i="12"/>
  <c r="H1874" i="12"/>
  <c r="I1874" i="12"/>
  <c r="J1874" i="12"/>
  <c r="K1874" i="12"/>
  <c r="L1874" i="12"/>
  <c r="A1875" i="12"/>
  <c r="E1875" i="12"/>
  <c r="F1875" i="12"/>
  <c r="G1875" i="12"/>
  <c r="H1875" i="12"/>
  <c r="I1875" i="12"/>
  <c r="J1875" i="12"/>
  <c r="K1875" i="12"/>
  <c r="L1875" i="12"/>
  <c r="A1876" i="12"/>
  <c r="N1876" i="12" s="1"/>
  <c r="E1876" i="12"/>
  <c r="F1876" i="12"/>
  <c r="G1876" i="12"/>
  <c r="H1876" i="12"/>
  <c r="I1876" i="12"/>
  <c r="J1876" i="12"/>
  <c r="K1876" i="12"/>
  <c r="L1876" i="12"/>
  <c r="A1877" i="12"/>
  <c r="N1877" i="12" s="1"/>
  <c r="E1877" i="12"/>
  <c r="F1877" i="12"/>
  <c r="G1877" i="12"/>
  <c r="H1877" i="12"/>
  <c r="I1877" i="12"/>
  <c r="J1877" i="12"/>
  <c r="K1877" i="12"/>
  <c r="L1877" i="12"/>
  <c r="A1878" i="12"/>
  <c r="N1878" i="12" s="1"/>
  <c r="E1878" i="12"/>
  <c r="F1878" i="12"/>
  <c r="G1878" i="12"/>
  <c r="H1878" i="12"/>
  <c r="I1878" i="12"/>
  <c r="J1878" i="12"/>
  <c r="K1878" i="12"/>
  <c r="L1878" i="12"/>
  <c r="A1879" i="12"/>
  <c r="N1879" i="12" s="1"/>
  <c r="E1879" i="12"/>
  <c r="F1879" i="12"/>
  <c r="G1879" i="12"/>
  <c r="H1879" i="12"/>
  <c r="I1879" i="12"/>
  <c r="J1879" i="12"/>
  <c r="K1879" i="12"/>
  <c r="L1879" i="12"/>
  <c r="A1880" i="12"/>
  <c r="N1880" i="12" s="1"/>
  <c r="E1880" i="12"/>
  <c r="F1880" i="12"/>
  <c r="G1880" i="12"/>
  <c r="H1880" i="12"/>
  <c r="I1880" i="12"/>
  <c r="J1880" i="12"/>
  <c r="K1880" i="12"/>
  <c r="L1880" i="12"/>
  <c r="A1881" i="12"/>
  <c r="E1881" i="12"/>
  <c r="F1881" i="12"/>
  <c r="G1881" i="12"/>
  <c r="H1881" i="12"/>
  <c r="I1881" i="12"/>
  <c r="J1881" i="12"/>
  <c r="K1881" i="12"/>
  <c r="L1881" i="12"/>
  <c r="A1882" i="12"/>
  <c r="N1882" i="12" s="1"/>
  <c r="E1882" i="12"/>
  <c r="F1882" i="12"/>
  <c r="G1882" i="12"/>
  <c r="H1882" i="12"/>
  <c r="I1882" i="12"/>
  <c r="J1882" i="12"/>
  <c r="K1882" i="12"/>
  <c r="L1882" i="12"/>
  <c r="A1883" i="12"/>
  <c r="N1883" i="12" s="1"/>
  <c r="E1883" i="12"/>
  <c r="F1883" i="12"/>
  <c r="G1883" i="12"/>
  <c r="H1883" i="12"/>
  <c r="I1883" i="12"/>
  <c r="J1883" i="12"/>
  <c r="K1883" i="12"/>
  <c r="L1883" i="12"/>
  <c r="A1884" i="12"/>
  <c r="N1884" i="12" s="1"/>
  <c r="E1884" i="12"/>
  <c r="F1884" i="12"/>
  <c r="G1884" i="12"/>
  <c r="H1884" i="12"/>
  <c r="I1884" i="12"/>
  <c r="J1884" i="12"/>
  <c r="K1884" i="12"/>
  <c r="L1884" i="12"/>
  <c r="A1885" i="12"/>
  <c r="N1885" i="12" s="1"/>
  <c r="E1885" i="12"/>
  <c r="F1885" i="12"/>
  <c r="G1885" i="12"/>
  <c r="H1885" i="12"/>
  <c r="I1885" i="12"/>
  <c r="J1885" i="12"/>
  <c r="K1885" i="12"/>
  <c r="L1885" i="12"/>
  <c r="A1886" i="12"/>
  <c r="E1886" i="12"/>
  <c r="F1886" i="12"/>
  <c r="G1886" i="12"/>
  <c r="H1886" i="12"/>
  <c r="I1886" i="12"/>
  <c r="J1886" i="12"/>
  <c r="K1886" i="12"/>
  <c r="L1886" i="12"/>
  <c r="A1887" i="12"/>
  <c r="N1887" i="12" s="1"/>
  <c r="E1887" i="12"/>
  <c r="F1887" i="12"/>
  <c r="G1887" i="12"/>
  <c r="H1887" i="12"/>
  <c r="I1887" i="12"/>
  <c r="J1887" i="12"/>
  <c r="K1887" i="12"/>
  <c r="L1887" i="12"/>
  <c r="A1888" i="12"/>
  <c r="N1888" i="12" s="1"/>
  <c r="E1888" i="12"/>
  <c r="F1888" i="12"/>
  <c r="G1888" i="12"/>
  <c r="H1888" i="12"/>
  <c r="I1888" i="12"/>
  <c r="J1888" i="12"/>
  <c r="K1888" i="12"/>
  <c r="L1888" i="12"/>
  <c r="A1889" i="12"/>
  <c r="N1889" i="12" s="1"/>
  <c r="E1889" i="12"/>
  <c r="F1889" i="12"/>
  <c r="G1889" i="12"/>
  <c r="H1889" i="12"/>
  <c r="I1889" i="12"/>
  <c r="J1889" i="12"/>
  <c r="K1889" i="12"/>
  <c r="L1889" i="12"/>
  <c r="A1890" i="12"/>
  <c r="N1890" i="12" s="1"/>
  <c r="E1890" i="12"/>
  <c r="F1890" i="12"/>
  <c r="G1890" i="12"/>
  <c r="H1890" i="12"/>
  <c r="I1890" i="12"/>
  <c r="J1890" i="12"/>
  <c r="K1890" i="12"/>
  <c r="L1890" i="12"/>
  <c r="A1891" i="12"/>
  <c r="E1891" i="12"/>
  <c r="F1891" i="12"/>
  <c r="G1891" i="12"/>
  <c r="H1891" i="12"/>
  <c r="I1891" i="12"/>
  <c r="J1891" i="12"/>
  <c r="K1891" i="12"/>
  <c r="L1891" i="12"/>
  <c r="A1892" i="12"/>
  <c r="E1892" i="12"/>
  <c r="F1892" i="12"/>
  <c r="G1892" i="12"/>
  <c r="H1892" i="12"/>
  <c r="I1892" i="12"/>
  <c r="J1892" i="12"/>
  <c r="K1892" i="12"/>
  <c r="L1892" i="12"/>
  <c r="A1893" i="12"/>
  <c r="N1893" i="12" s="1"/>
  <c r="E1893" i="12"/>
  <c r="F1893" i="12"/>
  <c r="G1893" i="12"/>
  <c r="H1893" i="12"/>
  <c r="I1893" i="12"/>
  <c r="J1893" i="12"/>
  <c r="K1893" i="12"/>
  <c r="L1893" i="12"/>
  <c r="A1894" i="12"/>
  <c r="N1894" i="12" s="1"/>
  <c r="E1894" i="12"/>
  <c r="F1894" i="12"/>
  <c r="G1894" i="12"/>
  <c r="H1894" i="12"/>
  <c r="I1894" i="12"/>
  <c r="J1894" i="12"/>
  <c r="K1894" i="12"/>
  <c r="L1894" i="12"/>
  <c r="A1895" i="12"/>
  <c r="E1895" i="12"/>
  <c r="F1895" i="12"/>
  <c r="G1895" i="12"/>
  <c r="H1895" i="12"/>
  <c r="I1895" i="12"/>
  <c r="J1895" i="12"/>
  <c r="K1895" i="12"/>
  <c r="L1895" i="12"/>
  <c r="A1896" i="12"/>
  <c r="N1896" i="12" s="1"/>
  <c r="E1896" i="12"/>
  <c r="F1896" i="12"/>
  <c r="G1896" i="12"/>
  <c r="H1896" i="12"/>
  <c r="I1896" i="12"/>
  <c r="J1896" i="12"/>
  <c r="K1896" i="12"/>
  <c r="L1896" i="12"/>
  <c r="A1897" i="12"/>
  <c r="E1897" i="12"/>
  <c r="F1897" i="12"/>
  <c r="G1897" i="12"/>
  <c r="H1897" i="12"/>
  <c r="I1897" i="12"/>
  <c r="J1897" i="12"/>
  <c r="K1897" i="12"/>
  <c r="L1897" i="12"/>
  <c r="A1898" i="12"/>
  <c r="N1898" i="12" s="1"/>
  <c r="E1898" i="12"/>
  <c r="F1898" i="12"/>
  <c r="G1898" i="12"/>
  <c r="H1898" i="12"/>
  <c r="I1898" i="12"/>
  <c r="J1898" i="12"/>
  <c r="K1898" i="12"/>
  <c r="L1898" i="12"/>
  <c r="A1899" i="12"/>
  <c r="N1899" i="12" s="1"/>
  <c r="E1899" i="12"/>
  <c r="F1899" i="12"/>
  <c r="G1899" i="12"/>
  <c r="H1899" i="12"/>
  <c r="I1899" i="12"/>
  <c r="J1899" i="12"/>
  <c r="K1899" i="12"/>
  <c r="L1899" i="12"/>
  <c r="A1900" i="12"/>
  <c r="E1900" i="12"/>
  <c r="F1900" i="12"/>
  <c r="G1900" i="12"/>
  <c r="H1900" i="12"/>
  <c r="I1900" i="12"/>
  <c r="J1900" i="12"/>
  <c r="K1900" i="12"/>
  <c r="L1900" i="12"/>
  <c r="A1901" i="12"/>
  <c r="N1901" i="12" s="1"/>
  <c r="E1901" i="12"/>
  <c r="F1901" i="12"/>
  <c r="G1901" i="12"/>
  <c r="H1901" i="12"/>
  <c r="I1901" i="12"/>
  <c r="J1901" i="12"/>
  <c r="K1901" i="12"/>
  <c r="L1901" i="12"/>
  <c r="A1902" i="12"/>
  <c r="O1902" i="12" s="1"/>
  <c r="E1902" i="12"/>
  <c r="F1902" i="12"/>
  <c r="G1902" i="12"/>
  <c r="H1902" i="12"/>
  <c r="I1902" i="12"/>
  <c r="J1902" i="12"/>
  <c r="K1902" i="12"/>
  <c r="L1902" i="12"/>
  <c r="A1903" i="12"/>
  <c r="N1903" i="12" s="1"/>
  <c r="E1903" i="12"/>
  <c r="F1903" i="12"/>
  <c r="G1903" i="12"/>
  <c r="H1903" i="12"/>
  <c r="I1903" i="12"/>
  <c r="J1903" i="12"/>
  <c r="K1903" i="12"/>
  <c r="L1903" i="12"/>
  <c r="A1904" i="12"/>
  <c r="O1904" i="12" s="1"/>
  <c r="E1904" i="12"/>
  <c r="F1904" i="12"/>
  <c r="G1904" i="12"/>
  <c r="H1904" i="12"/>
  <c r="I1904" i="12"/>
  <c r="J1904" i="12"/>
  <c r="K1904" i="12"/>
  <c r="L1904" i="12"/>
  <c r="A1905" i="12"/>
  <c r="N1905" i="12" s="1"/>
  <c r="E1905" i="12"/>
  <c r="F1905" i="12"/>
  <c r="G1905" i="12"/>
  <c r="H1905" i="12"/>
  <c r="I1905" i="12"/>
  <c r="J1905" i="12"/>
  <c r="K1905" i="12"/>
  <c r="L1905" i="12"/>
  <c r="A1906" i="12"/>
  <c r="E1906" i="12"/>
  <c r="F1906" i="12"/>
  <c r="G1906" i="12"/>
  <c r="H1906" i="12"/>
  <c r="I1906" i="12"/>
  <c r="J1906" i="12"/>
  <c r="K1906" i="12"/>
  <c r="L1906" i="12"/>
  <c r="A1907" i="12"/>
  <c r="N1907" i="12" s="1"/>
  <c r="E1907" i="12"/>
  <c r="F1907" i="12"/>
  <c r="G1907" i="12"/>
  <c r="H1907" i="12"/>
  <c r="I1907" i="12"/>
  <c r="J1907" i="12"/>
  <c r="K1907" i="12"/>
  <c r="L1907" i="12"/>
  <c r="A1908" i="12"/>
  <c r="O1908" i="12" s="1"/>
  <c r="E1908" i="12"/>
  <c r="F1908" i="12"/>
  <c r="G1908" i="12"/>
  <c r="H1908" i="12"/>
  <c r="I1908" i="12"/>
  <c r="J1908" i="12"/>
  <c r="K1908" i="12"/>
  <c r="L1908" i="12"/>
  <c r="A1909" i="12"/>
  <c r="N1909" i="12" s="1"/>
  <c r="E1909" i="12"/>
  <c r="F1909" i="12"/>
  <c r="G1909" i="12"/>
  <c r="H1909" i="12"/>
  <c r="I1909" i="12"/>
  <c r="J1909" i="12"/>
  <c r="K1909" i="12"/>
  <c r="L1909" i="12"/>
  <c r="A1910" i="12"/>
  <c r="N1910" i="12" s="1"/>
  <c r="E1910" i="12"/>
  <c r="F1910" i="12"/>
  <c r="G1910" i="12"/>
  <c r="H1910" i="12"/>
  <c r="I1910" i="12"/>
  <c r="J1910" i="12"/>
  <c r="K1910" i="12"/>
  <c r="L1910" i="12"/>
  <c r="A1911" i="12"/>
  <c r="N1911" i="12" s="1"/>
  <c r="E1911" i="12"/>
  <c r="F1911" i="12"/>
  <c r="G1911" i="12"/>
  <c r="H1911" i="12"/>
  <c r="I1911" i="12"/>
  <c r="J1911" i="12"/>
  <c r="K1911" i="12"/>
  <c r="L1911" i="12"/>
  <c r="A1912" i="12"/>
  <c r="N1912" i="12" s="1"/>
  <c r="E1912" i="12"/>
  <c r="F1912" i="12"/>
  <c r="G1912" i="12"/>
  <c r="H1912" i="12"/>
  <c r="I1912" i="12"/>
  <c r="J1912" i="12"/>
  <c r="K1912" i="12"/>
  <c r="L1912" i="12"/>
  <c r="A1913" i="12"/>
  <c r="O1913" i="12" s="1"/>
  <c r="E1913" i="12"/>
  <c r="F1913" i="12"/>
  <c r="G1913" i="12"/>
  <c r="H1913" i="12"/>
  <c r="I1913" i="12"/>
  <c r="J1913" i="12"/>
  <c r="K1913" i="12"/>
  <c r="L1913" i="12"/>
  <c r="A1914" i="12"/>
  <c r="N1914" i="12" s="1"/>
  <c r="E1914" i="12"/>
  <c r="F1914" i="12"/>
  <c r="G1914" i="12"/>
  <c r="H1914" i="12"/>
  <c r="I1914" i="12"/>
  <c r="J1914" i="12"/>
  <c r="K1914" i="12"/>
  <c r="L1914" i="12"/>
  <c r="A1915" i="12"/>
  <c r="N1915" i="12" s="1"/>
  <c r="E1915" i="12"/>
  <c r="F1915" i="12"/>
  <c r="G1915" i="12"/>
  <c r="H1915" i="12"/>
  <c r="I1915" i="12"/>
  <c r="J1915" i="12"/>
  <c r="K1915" i="12"/>
  <c r="L1915" i="12"/>
  <c r="A1916" i="12"/>
  <c r="N1916" i="12" s="1"/>
  <c r="E1916" i="12"/>
  <c r="F1916" i="12"/>
  <c r="G1916" i="12"/>
  <c r="H1916" i="12"/>
  <c r="I1916" i="12"/>
  <c r="J1916" i="12"/>
  <c r="K1916" i="12"/>
  <c r="L1916" i="12"/>
  <c r="A1917" i="12"/>
  <c r="O1917" i="12" s="1"/>
  <c r="E1917" i="12"/>
  <c r="F1917" i="12"/>
  <c r="G1917" i="12"/>
  <c r="H1917" i="12"/>
  <c r="I1917" i="12"/>
  <c r="J1917" i="12"/>
  <c r="K1917" i="12"/>
  <c r="L1917" i="12"/>
  <c r="A1918" i="12"/>
  <c r="E1918" i="12"/>
  <c r="F1918" i="12"/>
  <c r="G1918" i="12"/>
  <c r="H1918" i="12"/>
  <c r="I1918" i="12"/>
  <c r="J1918" i="12"/>
  <c r="K1918" i="12"/>
  <c r="L1918" i="12"/>
  <c r="A1919" i="12"/>
  <c r="N1919" i="12" s="1"/>
  <c r="E1919" i="12"/>
  <c r="F1919" i="12"/>
  <c r="G1919" i="12"/>
  <c r="H1919" i="12"/>
  <c r="I1919" i="12"/>
  <c r="J1919" i="12"/>
  <c r="K1919" i="12"/>
  <c r="L1919" i="12"/>
  <c r="A1920" i="12"/>
  <c r="O1920" i="12" s="1"/>
  <c r="E1920" i="12"/>
  <c r="F1920" i="12"/>
  <c r="G1920" i="12"/>
  <c r="H1920" i="12"/>
  <c r="I1920" i="12"/>
  <c r="J1920" i="12"/>
  <c r="K1920" i="12"/>
  <c r="L1920" i="12"/>
  <c r="A1921" i="12"/>
  <c r="N1921" i="12" s="1"/>
  <c r="E1921" i="12"/>
  <c r="F1921" i="12"/>
  <c r="G1921" i="12"/>
  <c r="H1921" i="12"/>
  <c r="I1921" i="12"/>
  <c r="J1921" i="12"/>
  <c r="K1921" i="12"/>
  <c r="L1921" i="12"/>
  <c r="A1922" i="12"/>
  <c r="E1922" i="12"/>
  <c r="F1922" i="12"/>
  <c r="G1922" i="12"/>
  <c r="H1922" i="12"/>
  <c r="I1922" i="12"/>
  <c r="J1922" i="12"/>
  <c r="K1922" i="12"/>
  <c r="L1922" i="12"/>
  <c r="A1923" i="12"/>
  <c r="N1923" i="12" s="1"/>
  <c r="E1923" i="12"/>
  <c r="F1923" i="12"/>
  <c r="G1923" i="12"/>
  <c r="H1923" i="12"/>
  <c r="I1923" i="12"/>
  <c r="J1923" i="12"/>
  <c r="K1923" i="12"/>
  <c r="L1923" i="12"/>
  <c r="A1924" i="12"/>
  <c r="E1924" i="12"/>
  <c r="F1924" i="12"/>
  <c r="G1924" i="12"/>
  <c r="H1924" i="12"/>
  <c r="I1924" i="12"/>
  <c r="J1924" i="12"/>
  <c r="K1924" i="12"/>
  <c r="L1924" i="12"/>
  <c r="A1925" i="12"/>
  <c r="N1925" i="12" s="1"/>
  <c r="E1925" i="12"/>
  <c r="F1925" i="12"/>
  <c r="G1925" i="12"/>
  <c r="H1925" i="12"/>
  <c r="I1925" i="12"/>
  <c r="J1925" i="12"/>
  <c r="K1925" i="12"/>
  <c r="L1925" i="12"/>
  <c r="A1926" i="12"/>
  <c r="N1926" i="12" s="1"/>
  <c r="E1926" i="12"/>
  <c r="F1926" i="12"/>
  <c r="G1926" i="12"/>
  <c r="H1926" i="12"/>
  <c r="I1926" i="12"/>
  <c r="J1926" i="12"/>
  <c r="K1926" i="12"/>
  <c r="L1926" i="12"/>
  <c r="A1927" i="12"/>
  <c r="N1927" i="12" s="1"/>
  <c r="E1927" i="12"/>
  <c r="F1927" i="12"/>
  <c r="G1927" i="12"/>
  <c r="H1927" i="12"/>
  <c r="I1927" i="12"/>
  <c r="J1927" i="12"/>
  <c r="K1927" i="12"/>
  <c r="L1927" i="12"/>
  <c r="A1928" i="12"/>
  <c r="N1928" i="12" s="1"/>
  <c r="E1928" i="12"/>
  <c r="F1928" i="12"/>
  <c r="G1928" i="12"/>
  <c r="H1928" i="12"/>
  <c r="I1928" i="12"/>
  <c r="J1928" i="12"/>
  <c r="K1928" i="12"/>
  <c r="L1928" i="12"/>
  <c r="A1929" i="12"/>
  <c r="N1929" i="12" s="1"/>
  <c r="E1929" i="12"/>
  <c r="F1929" i="12"/>
  <c r="G1929" i="12"/>
  <c r="H1929" i="12"/>
  <c r="I1929" i="12"/>
  <c r="J1929" i="12"/>
  <c r="K1929" i="12"/>
  <c r="L1929" i="12"/>
  <c r="A1930" i="12"/>
  <c r="N1930" i="12" s="1"/>
  <c r="E1930" i="12"/>
  <c r="F1930" i="12"/>
  <c r="G1930" i="12"/>
  <c r="H1930" i="12"/>
  <c r="I1930" i="12"/>
  <c r="J1930" i="12"/>
  <c r="K1930" i="12"/>
  <c r="L1930" i="12"/>
  <c r="A1931" i="12"/>
  <c r="N1931" i="12" s="1"/>
  <c r="E1931" i="12"/>
  <c r="F1931" i="12"/>
  <c r="G1931" i="12"/>
  <c r="H1931" i="12"/>
  <c r="I1931" i="12"/>
  <c r="J1931" i="12"/>
  <c r="K1931" i="12"/>
  <c r="L1931" i="12"/>
  <c r="A1932" i="12"/>
  <c r="N1932" i="12" s="1"/>
  <c r="E1932" i="12"/>
  <c r="F1932" i="12"/>
  <c r="G1932" i="12"/>
  <c r="H1932" i="12"/>
  <c r="I1932" i="12"/>
  <c r="J1932" i="12"/>
  <c r="K1932" i="12"/>
  <c r="L1932" i="12"/>
  <c r="A1933" i="12"/>
  <c r="N1933" i="12" s="1"/>
  <c r="E1933" i="12"/>
  <c r="F1933" i="12"/>
  <c r="G1933" i="12"/>
  <c r="H1933" i="12"/>
  <c r="I1933" i="12"/>
  <c r="J1933" i="12"/>
  <c r="K1933" i="12"/>
  <c r="L1933" i="12"/>
  <c r="A1934" i="12"/>
  <c r="N1934" i="12" s="1"/>
  <c r="E1934" i="12"/>
  <c r="F1934" i="12"/>
  <c r="G1934" i="12"/>
  <c r="H1934" i="12"/>
  <c r="I1934" i="12"/>
  <c r="J1934" i="12"/>
  <c r="K1934" i="12"/>
  <c r="L1934" i="12"/>
  <c r="A1935" i="12"/>
  <c r="N1935" i="12" s="1"/>
  <c r="E1935" i="12"/>
  <c r="F1935" i="12"/>
  <c r="G1935" i="12"/>
  <c r="H1935" i="12"/>
  <c r="I1935" i="12"/>
  <c r="J1935" i="12"/>
  <c r="K1935" i="12"/>
  <c r="L1935" i="12"/>
  <c r="A1936" i="12"/>
  <c r="E1936" i="12"/>
  <c r="F1936" i="12"/>
  <c r="G1936" i="12"/>
  <c r="H1936" i="12"/>
  <c r="I1936" i="12"/>
  <c r="J1936" i="12"/>
  <c r="K1936" i="12"/>
  <c r="L1936" i="12"/>
  <c r="A1937" i="12"/>
  <c r="E1937" i="12"/>
  <c r="F1937" i="12"/>
  <c r="G1937" i="12"/>
  <c r="H1937" i="12"/>
  <c r="I1937" i="12"/>
  <c r="J1937" i="12"/>
  <c r="K1937" i="12"/>
  <c r="L1937" i="12"/>
  <c r="A1938" i="12"/>
  <c r="N1938" i="12" s="1"/>
  <c r="C1938" i="12"/>
  <c r="E1938" i="12"/>
  <c r="F1938" i="12"/>
  <c r="G1938" i="12"/>
  <c r="H1938" i="12"/>
  <c r="I1938" i="12"/>
  <c r="J1938" i="12"/>
  <c r="K1938" i="12"/>
  <c r="L1938" i="12"/>
  <c r="A1939" i="12"/>
  <c r="N1939" i="12" s="1"/>
  <c r="E1939" i="12"/>
  <c r="F1939" i="12"/>
  <c r="G1939" i="12"/>
  <c r="H1939" i="12"/>
  <c r="I1939" i="12"/>
  <c r="J1939" i="12"/>
  <c r="K1939" i="12"/>
  <c r="L1939" i="12"/>
  <c r="A1940" i="12"/>
  <c r="O1940" i="12" s="1"/>
  <c r="E1940" i="12"/>
  <c r="F1940" i="12"/>
  <c r="G1940" i="12"/>
  <c r="H1940" i="12"/>
  <c r="I1940" i="12"/>
  <c r="J1940" i="12"/>
  <c r="K1940" i="12"/>
  <c r="L1940" i="12"/>
  <c r="A1941" i="12"/>
  <c r="E1941" i="12"/>
  <c r="F1941" i="12"/>
  <c r="G1941" i="12"/>
  <c r="H1941" i="12"/>
  <c r="I1941" i="12"/>
  <c r="J1941" i="12"/>
  <c r="K1941" i="12"/>
  <c r="L1941" i="12"/>
  <c r="A1942" i="12"/>
  <c r="N1942" i="12" s="1"/>
  <c r="E1942" i="12"/>
  <c r="F1942" i="12"/>
  <c r="G1942" i="12"/>
  <c r="H1942" i="12"/>
  <c r="I1942" i="12"/>
  <c r="J1942" i="12"/>
  <c r="K1942" i="12"/>
  <c r="L1942" i="12"/>
  <c r="A1943" i="12"/>
  <c r="N1943" i="12" s="1"/>
  <c r="E1943" i="12"/>
  <c r="F1943" i="12"/>
  <c r="G1943" i="12"/>
  <c r="H1943" i="12"/>
  <c r="I1943" i="12"/>
  <c r="J1943" i="12"/>
  <c r="K1943" i="12"/>
  <c r="L1943" i="12"/>
  <c r="A1944" i="12"/>
  <c r="N1944" i="12" s="1"/>
  <c r="E1944" i="12"/>
  <c r="F1944" i="12"/>
  <c r="G1944" i="12"/>
  <c r="H1944" i="12"/>
  <c r="I1944" i="12"/>
  <c r="J1944" i="12"/>
  <c r="K1944" i="12"/>
  <c r="L1944" i="12"/>
  <c r="A1945" i="12"/>
  <c r="E1945" i="12"/>
  <c r="F1945" i="12"/>
  <c r="G1945" i="12"/>
  <c r="H1945" i="12"/>
  <c r="I1945" i="12"/>
  <c r="J1945" i="12"/>
  <c r="K1945" i="12"/>
  <c r="L1945" i="12"/>
  <c r="A1946" i="12"/>
  <c r="O1946" i="12" s="1"/>
  <c r="E1946" i="12"/>
  <c r="F1946" i="12"/>
  <c r="G1946" i="12"/>
  <c r="H1946" i="12"/>
  <c r="I1946" i="12"/>
  <c r="J1946" i="12"/>
  <c r="K1946" i="12"/>
  <c r="L1946" i="12"/>
  <c r="A1947" i="12"/>
  <c r="E1947" i="12"/>
  <c r="F1947" i="12"/>
  <c r="G1947" i="12"/>
  <c r="H1947" i="12"/>
  <c r="I1947" i="12"/>
  <c r="J1947" i="12"/>
  <c r="K1947" i="12"/>
  <c r="L1947" i="12"/>
  <c r="A1948" i="12"/>
  <c r="E1948" i="12"/>
  <c r="F1948" i="12"/>
  <c r="G1948" i="12"/>
  <c r="H1948" i="12"/>
  <c r="I1948" i="12"/>
  <c r="J1948" i="12"/>
  <c r="K1948" i="12"/>
  <c r="L1948" i="12"/>
  <c r="A1949" i="12"/>
  <c r="E1949" i="12"/>
  <c r="F1949" i="12"/>
  <c r="G1949" i="12"/>
  <c r="H1949" i="12"/>
  <c r="I1949" i="12"/>
  <c r="J1949" i="12"/>
  <c r="K1949" i="12"/>
  <c r="L1949" i="12"/>
  <c r="A1950" i="12"/>
  <c r="N1950" i="12" s="1"/>
  <c r="E1950" i="12"/>
  <c r="F1950" i="12"/>
  <c r="G1950" i="12"/>
  <c r="H1950" i="12"/>
  <c r="I1950" i="12"/>
  <c r="J1950" i="12"/>
  <c r="K1950" i="12"/>
  <c r="L1950" i="12"/>
  <c r="A1951" i="12"/>
  <c r="E1951" i="12"/>
  <c r="F1951" i="12"/>
  <c r="G1951" i="12"/>
  <c r="H1951" i="12"/>
  <c r="I1951" i="12"/>
  <c r="J1951" i="12"/>
  <c r="K1951" i="12"/>
  <c r="L1951" i="12"/>
  <c r="A1952" i="12"/>
  <c r="N1952" i="12" s="1"/>
  <c r="E1952" i="12"/>
  <c r="F1952" i="12"/>
  <c r="G1952" i="12"/>
  <c r="H1952" i="12"/>
  <c r="I1952" i="12"/>
  <c r="J1952" i="12"/>
  <c r="K1952" i="12"/>
  <c r="L1952" i="12"/>
  <c r="A1953" i="12"/>
  <c r="N1953" i="12" s="1"/>
  <c r="E1953" i="12"/>
  <c r="F1953" i="12"/>
  <c r="G1953" i="12"/>
  <c r="H1953" i="12"/>
  <c r="I1953" i="12"/>
  <c r="J1953" i="12"/>
  <c r="K1953" i="12"/>
  <c r="L1953" i="12"/>
  <c r="A1954" i="12"/>
  <c r="O1954" i="12" s="1"/>
  <c r="E1954" i="12"/>
  <c r="F1954" i="12"/>
  <c r="G1954" i="12"/>
  <c r="H1954" i="12"/>
  <c r="I1954" i="12"/>
  <c r="J1954" i="12"/>
  <c r="K1954" i="12"/>
  <c r="L1954" i="12"/>
  <c r="A1955" i="12"/>
  <c r="N1955" i="12" s="1"/>
  <c r="E1955" i="12"/>
  <c r="F1955" i="12"/>
  <c r="G1955" i="12"/>
  <c r="H1955" i="12"/>
  <c r="I1955" i="12"/>
  <c r="J1955" i="12"/>
  <c r="K1955" i="12"/>
  <c r="L1955" i="12"/>
  <c r="A1956" i="12"/>
  <c r="O1956" i="12" s="1"/>
  <c r="E1956" i="12"/>
  <c r="F1956" i="12"/>
  <c r="G1956" i="12"/>
  <c r="H1956" i="12"/>
  <c r="I1956" i="12"/>
  <c r="J1956" i="12"/>
  <c r="K1956" i="12"/>
  <c r="L1956" i="12"/>
  <c r="A1957" i="12"/>
  <c r="N1957" i="12" s="1"/>
  <c r="E1957" i="12"/>
  <c r="F1957" i="12"/>
  <c r="G1957" i="12"/>
  <c r="H1957" i="12"/>
  <c r="I1957" i="12"/>
  <c r="J1957" i="12"/>
  <c r="K1957" i="12"/>
  <c r="L1957" i="12"/>
  <c r="A1958" i="12"/>
  <c r="N1958" i="12" s="1"/>
  <c r="E1958" i="12"/>
  <c r="F1958" i="12"/>
  <c r="G1958" i="12"/>
  <c r="H1958" i="12"/>
  <c r="I1958" i="12"/>
  <c r="J1958" i="12"/>
  <c r="K1958" i="12"/>
  <c r="L1958" i="12"/>
  <c r="A1959" i="12"/>
  <c r="E1959" i="12"/>
  <c r="F1959" i="12"/>
  <c r="G1959" i="12"/>
  <c r="H1959" i="12"/>
  <c r="I1959" i="12"/>
  <c r="J1959" i="12"/>
  <c r="K1959" i="12"/>
  <c r="L1959" i="12"/>
  <c r="A1960" i="12"/>
  <c r="N1960" i="12" s="1"/>
  <c r="E1960" i="12"/>
  <c r="F1960" i="12"/>
  <c r="G1960" i="12"/>
  <c r="H1960" i="12"/>
  <c r="I1960" i="12"/>
  <c r="J1960" i="12"/>
  <c r="K1960" i="12"/>
  <c r="L1960" i="12"/>
  <c r="A1961" i="12"/>
  <c r="N1961" i="12" s="1"/>
  <c r="E1961" i="12"/>
  <c r="F1961" i="12"/>
  <c r="G1961" i="12"/>
  <c r="H1961" i="12"/>
  <c r="I1961" i="12"/>
  <c r="J1961" i="12"/>
  <c r="K1961" i="12"/>
  <c r="L1961" i="12"/>
  <c r="A1962" i="12"/>
  <c r="O1962" i="12" s="1"/>
  <c r="E1962" i="12"/>
  <c r="F1962" i="12"/>
  <c r="G1962" i="12"/>
  <c r="H1962" i="12"/>
  <c r="I1962" i="12"/>
  <c r="J1962" i="12"/>
  <c r="K1962" i="12"/>
  <c r="L1962" i="12"/>
  <c r="A1963" i="12"/>
  <c r="N1963" i="12" s="1"/>
  <c r="E1963" i="12"/>
  <c r="F1963" i="12"/>
  <c r="G1963" i="12"/>
  <c r="H1963" i="12"/>
  <c r="I1963" i="12"/>
  <c r="J1963" i="12"/>
  <c r="K1963" i="12"/>
  <c r="L1963" i="12"/>
  <c r="A1964" i="12"/>
  <c r="E1964" i="12"/>
  <c r="F1964" i="12"/>
  <c r="G1964" i="12"/>
  <c r="H1964" i="12"/>
  <c r="I1964" i="12"/>
  <c r="J1964" i="12"/>
  <c r="K1964" i="12"/>
  <c r="L1964" i="12"/>
  <c r="A1965" i="12"/>
  <c r="N1965" i="12" s="1"/>
  <c r="E1965" i="12"/>
  <c r="F1965" i="12"/>
  <c r="G1965" i="12"/>
  <c r="H1965" i="12"/>
  <c r="I1965" i="12"/>
  <c r="J1965" i="12"/>
  <c r="K1965" i="12"/>
  <c r="L1965" i="12"/>
  <c r="A1966" i="12"/>
  <c r="N1966" i="12" s="1"/>
  <c r="E1966" i="12"/>
  <c r="F1966" i="12"/>
  <c r="G1966" i="12"/>
  <c r="H1966" i="12"/>
  <c r="I1966" i="12"/>
  <c r="J1966" i="12"/>
  <c r="K1966" i="12"/>
  <c r="L1966" i="12"/>
  <c r="A1967" i="12"/>
  <c r="E1967" i="12"/>
  <c r="F1967" i="12"/>
  <c r="G1967" i="12"/>
  <c r="H1967" i="12"/>
  <c r="I1967" i="12"/>
  <c r="J1967" i="12"/>
  <c r="K1967" i="12"/>
  <c r="L1967" i="12"/>
  <c r="A1968" i="12"/>
  <c r="N1968" i="12" s="1"/>
  <c r="E1968" i="12"/>
  <c r="F1968" i="12"/>
  <c r="G1968" i="12"/>
  <c r="H1968" i="12"/>
  <c r="I1968" i="12"/>
  <c r="J1968" i="12"/>
  <c r="K1968" i="12"/>
  <c r="L1968" i="12"/>
  <c r="A1969" i="12"/>
  <c r="O1969" i="12" s="1"/>
  <c r="E1969" i="12"/>
  <c r="F1969" i="12"/>
  <c r="G1969" i="12"/>
  <c r="H1969" i="12"/>
  <c r="I1969" i="12"/>
  <c r="J1969" i="12"/>
  <c r="K1969" i="12"/>
  <c r="L1969" i="12"/>
  <c r="A1970" i="12"/>
  <c r="N1970" i="12" s="1"/>
  <c r="E1970" i="12"/>
  <c r="F1970" i="12"/>
  <c r="G1970" i="12"/>
  <c r="H1970" i="12"/>
  <c r="I1970" i="12"/>
  <c r="J1970" i="12"/>
  <c r="K1970" i="12"/>
  <c r="L1970" i="12"/>
  <c r="A1971" i="12"/>
  <c r="N1971" i="12" s="1"/>
  <c r="E1971" i="12"/>
  <c r="F1971" i="12"/>
  <c r="G1971" i="12"/>
  <c r="H1971" i="12"/>
  <c r="I1971" i="12"/>
  <c r="J1971" i="12"/>
  <c r="K1971" i="12"/>
  <c r="L1971" i="12"/>
  <c r="A1972" i="12"/>
  <c r="O1972" i="12" s="1"/>
  <c r="E1972" i="12"/>
  <c r="F1972" i="12"/>
  <c r="G1972" i="12"/>
  <c r="H1972" i="12"/>
  <c r="I1972" i="12"/>
  <c r="J1972" i="12"/>
  <c r="K1972" i="12"/>
  <c r="L1972" i="12"/>
  <c r="A1973" i="12"/>
  <c r="N1973" i="12" s="1"/>
  <c r="E1973" i="12"/>
  <c r="F1973" i="12"/>
  <c r="G1973" i="12"/>
  <c r="H1973" i="12"/>
  <c r="I1973" i="12"/>
  <c r="J1973" i="12"/>
  <c r="K1973" i="12"/>
  <c r="L1973" i="12"/>
  <c r="A1974" i="12"/>
  <c r="N1974" i="12" s="1"/>
  <c r="C1974" i="12"/>
  <c r="E1974" i="12"/>
  <c r="F1974" i="12"/>
  <c r="G1974" i="12"/>
  <c r="H1974" i="12"/>
  <c r="I1974" i="12"/>
  <c r="J1974" i="12"/>
  <c r="K1974" i="12"/>
  <c r="L1974" i="12"/>
  <c r="A1975" i="12"/>
  <c r="E1975" i="12"/>
  <c r="F1975" i="12"/>
  <c r="G1975" i="12"/>
  <c r="H1975" i="12"/>
  <c r="I1975" i="12"/>
  <c r="J1975" i="12"/>
  <c r="K1975" i="12"/>
  <c r="L1975" i="12"/>
  <c r="A1976" i="12"/>
  <c r="E1976" i="12"/>
  <c r="F1976" i="12"/>
  <c r="G1976" i="12"/>
  <c r="H1976" i="12"/>
  <c r="I1976" i="12"/>
  <c r="J1976" i="12"/>
  <c r="K1976" i="12"/>
  <c r="L1976" i="12"/>
  <c r="A1977" i="12"/>
  <c r="N1977" i="12" s="1"/>
  <c r="E1977" i="12"/>
  <c r="F1977" i="12"/>
  <c r="G1977" i="12"/>
  <c r="H1977" i="12"/>
  <c r="I1977" i="12"/>
  <c r="J1977" i="12"/>
  <c r="K1977" i="12"/>
  <c r="L1977" i="12"/>
  <c r="A1978" i="12"/>
  <c r="E1978" i="12"/>
  <c r="F1978" i="12"/>
  <c r="G1978" i="12"/>
  <c r="H1978" i="12"/>
  <c r="I1978" i="12"/>
  <c r="J1978" i="12"/>
  <c r="K1978" i="12"/>
  <c r="L1978" i="12"/>
  <c r="A1979" i="12"/>
  <c r="E1979" i="12"/>
  <c r="F1979" i="12"/>
  <c r="G1979" i="12"/>
  <c r="H1979" i="12"/>
  <c r="I1979" i="12"/>
  <c r="J1979" i="12"/>
  <c r="K1979" i="12"/>
  <c r="L1979" i="12"/>
  <c r="A1980" i="12"/>
  <c r="O1980" i="12" s="1"/>
  <c r="E1980" i="12"/>
  <c r="F1980" i="12"/>
  <c r="G1980" i="12"/>
  <c r="H1980" i="12"/>
  <c r="I1980" i="12"/>
  <c r="J1980" i="12"/>
  <c r="K1980" i="12"/>
  <c r="L1980" i="12"/>
  <c r="A1981" i="12"/>
  <c r="N1981" i="12" s="1"/>
  <c r="E1981" i="12"/>
  <c r="F1981" i="12"/>
  <c r="G1981" i="12"/>
  <c r="H1981" i="12"/>
  <c r="I1981" i="12"/>
  <c r="J1981" i="12"/>
  <c r="K1981" i="12"/>
  <c r="L1981" i="12"/>
  <c r="A1982" i="12"/>
  <c r="N1982" i="12" s="1"/>
  <c r="E1982" i="12"/>
  <c r="F1982" i="12"/>
  <c r="G1982" i="12"/>
  <c r="H1982" i="12"/>
  <c r="I1982" i="12"/>
  <c r="J1982" i="12"/>
  <c r="K1982" i="12"/>
  <c r="L1982" i="12"/>
  <c r="A1983" i="12"/>
  <c r="E1983" i="12"/>
  <c r="F1983" i="12"/>
  <c r="G1983" i="12"/>
  <c r="H1983" i="12"/>
  <c r="I1983" i="12"/>
  <c r="J1983" i="12"/>
  <c r="K1983" i="12"/>
  <c r="L1983" i="12"/>
  <c r="A1984" i="12"/>
  <c r="N1984" i="12" s="1"/>
  <c r="E1984" i="12"/>
  <c r="F1984" i="12"/>
  <c r="G1984" i="12"/>
  <c r="H1984" i="12"/>
  <c r="I1984" i="12"/>
  <c r="J1984" i="12"/>
  <c r="K1984" i="12"/>
  <c r="L1984" i="12"/>
  <c r="A1985" i="12"/>
  <c r="N1985" i="12" s="1"/>
  <c r="E1985" i="12"/>
  <c r="F1985" i="12"/>
  <c r="G1985" i="12"/>
  <c r="H1985" i="12"/>
  <c r="I1985" i="12"/>
  <c r="J1985" i="12"/>
  <c r="K1985" i="12"/>
  <c r="L1985" i="12"/>
  <c r="A1986" i="12"/>
  <c r="E1986" i="12"/>
  <c r="F1986" i="12"/>
  <c r="G1986" i="12"/>
  <c r="H1986" i="12"/>
  <c r="I1986" i="12"/>
  <c r="J1986" i="12"/>
  <c r="K1986" i="12"/>
  <c r="L1986" i="12"/>
  <c r="A1987" i="12"/>
  <c r="E1987" i="12"/>
  <c r="F1987" i="12"/>
  <c r="G1987" i="12"/>
  <c r="H1987" i="12"/>
  <c r="I1987" i="12"/>
  <c r="J1987" i="12"/>
  <c r="K1987" i="12"/>
  <c r="L1987" i="12"/>
  <c r="A1988" i="12"/>
  <c r="E1988" i="12"/>
  <c r="F1988" i="12"/>
  <c r="G1988" i="12"/>
  <c r="H1988" i="12"/>
  <c r="I1988" i="12"/>
  <c r="J1988" i="12"/>
  <c r="K1988" i="12"/>
  <c r="L1988" i="12"/>
  <c r="A1989" i="12"/>
  <c r="N1989" i="12" s="1"/>
  <c r="E1989" i="12"/>
  <c r="F1989" i="12"/>
  <c r="G1989" i="12"/>
  <c r="H1989" i="12"/>
  <c r="I1989" i="12"/>
  <c r="J1989" i="12"/>
  <c r="K1989" i="12"/>
  <c r="L1989" i="12"/>
  <c r="A1990" i="12"/>
  <c r="N1990" i="12" s="1"/>
  <c r="E1990" i="12"/>
  <c r="F1990" i="12"/>
  <c r="G1990" i="12"/>
  <c r="H1990" i="12"/>
  <c r="I1990" i="12"/>
  <c r="J1990" i="12"/>
  <c r="K1990" i="12"/>
  <c r="L1990" i="12"/>
  <c r="A1991" i="12"/>
  <c r="N1991" i="12" s="1"/>
  <c r="E1991" i="12"/>
  <c r="F1991" i="12"/>
  <c r="G1991" i="12"/>
  <c r="H1991" i="12"/>
  <c r="I1991" i="12"/>
  <c r="J1991" i="12"/>
  <c r="K1991" i="12"/>
  <c r="L1991" i="12"/>
  <c r="A1992" i="12"/>
  <c r="N1992" i="12" s="1"/>
  <c r="E1992" i="12"/>
  <c r="F1992" i="12"/>
  <c r="G1992" i="12"/>
  <c r="H1992" i="12"/>
  <c r="I1992" i="12"/>
  <c r="J1992" i="12"/>
  <c r="K1992" i="12"/>
  <c r="L1992" i="12"/>
  <c r="A1993" i="12"/>
  <c r="N1993" i="12" s="1"/>
  <c r="E1993" i="12"/>
  <c r="F1993" i="12"/>
  <c r="G1993" i="12"/>
  <c r="H1993" i="12"/>
  <c r="I1993" i="12"/>
  <c r="J1993" i="12"/>
  <c r="K1993" i="12"/>
  <c r="L1993" i="12"/>
  <c r="A1994" i="12"/>
  <c r="E1994" i="12"/>
  <c r="F1994" i="12"/>
  <c r="G1994" i="12"/>
  <c r="H1994" i="12"/>
  <c r="I1994" i="12"/>
  <c r="J1994" i="12"/>
  <c r="K1994" i="12"/>
  <c r="L1994" i="12"/>
  <c r="A1995" i="12"/>
  <c r="N1995" i="12" s="1"/>
  <c r="E1995" i="12"/>
  <c r="F1995" i="12"/>
  <c r="G1995" i="12"/>
  <c r="H1995" i="12"/>
  <c r="I1995" i="12"/>
  <c r="J1995" i="12"/>
  <c r="K1995" i="12"/>
  <c r="L1995" i="12"/>
  <c r="A1996" i="12"/>
  <c r="E1996" i="12"/>
  <c r="F1996" i="12"/>
  <c r="G1996" i="12"/>
  <c r="H1996" i="12"/>
  <c r="I1996" i="12"/>
  <c r="J1996" i="12"/>
  <c r="K1996" i="12"/>
  <c r="L1996" i="12"/>
  <c r="A1997" i="12"/>
  <c r="N1997" i="12" s="1"/>
  <c r="E1997" i="12"/>
  <c r="F1997" i="12"/>
  <c r="G1997" i="12"/>
  <c r="H1997" i="12"/>
  <c r="I1997" i="12"/>
  <c r="J1997" i="12"/>
  <c r="K1997" i="12"/>
  <c r="L1997" i="12"/>
  <c r="A1998" i="12"/>
  <c r="N1998" i="12" s="1"/>
  <c r="E1998" i="12"/>
  <c r="F1998" i="12"/>
  <c r="G1998" i="12"/>
  <c r="H1998" i="12"/>
  <c r="I1998" i="12"/>
  <c r="J1998" i="12"/>
  <c r="K1998" i="12"/>
  <c r="L1998" i="12"/>
  <c r="A1999" i="12"/>
  <c r="N1999" i="12" s="1"/>
  <c r="E1999" i="12"/>
  <c r="F1999" i="12"/>
  <c r="G1999" i="12"/>
  <c r="H1999" i="12"/>
  <c r="I1999" i="12"/>
  <c r="J1999" i="12"/>
  <c r="K1999" i="12"/>
  <c r="L1999" i="12"/>
  <c r="A2000" i="12"/>
  <c r="E2000" i="12"/>
  <c r="F2000" i="12"/>
  <c r="G2000" i="12"/>
  <c r="H2000" i="12"/>
  <c r="I2000" i="12"/>
  <c r="J2000" i="12"/>
  <c r="K2000" i="12"/>
  <c r="L2000" i="12"/>
  <c r="A2001" i="12"/>
  <c r="E2001" i="12"/>
  <c r="F2001" i="12"/>
  <c r="G2001" i="12"/>
  <c r="H2001" i="12"/>
  <c r="I2001" i="12"/>
  <c r="J2001" i="12"/>
  <c r="K2001" i="12"/>
  <c r="L2001" i="12"/>
  <c r="A2002" i="12"/>
  <c r="N2002" i="12" s="1"/>
  <c r="E2002" i="12"/>
  <c r="F2002" i="12"/>
  <c r="G2002" i="12"/>
  <c r="H2002" i="12"/>
  <c r="I2002" i="12"/>
  <c r="J2002" i="12"/>
  <c r="K2002" i="12"/>
  <c r="L2002" i="12"/>
  <c r="A2003" i="12"/>
  <c r="O2003" i="12" s="1"/>
  <c r="E2003" i="12"/>
  <c r="F2003" i="12"/>
  <c r="G2003" i="12"/>
  <c r="H2003" i="12"/>
  <c r="I2003" i="12"/>
  <c r="J2003" i="12"/>
  <c r="K2003" i="12"/>
  <c r="L2003" i="12"/>
  <c r="A2004" i="12"/>
  <c r="N2004" i="12" s="1"/>
  <c r="E2004" i="12"/>
  <c r="F2004" i="12"/>
  <c r="G2004" i="12"/>
  <c r="H2004" i="12"/>
  <c r="I2004" i="12"/>
  <c r="J2004" i="12"/>
  <c r="K2004" i="12"/>
  <c r="L2004" i="12"/>
  <c r="A2005" i="12"/>
  <c r="N2005" i="12" s="1"/>
  <c r="E2005" i="12"/>
  <c r="F2005" i="12"/>
  <c r="G2005" i="12"/>
  <c r="H2005" i="12"/>
  <c r="I2005" i="12"/>
  <c r="J2005" i="12"/>
  <c r="K2005" i="12"/>
  <c r="L2005" i="12"/>
  <c r="A2006" i="12"/>
  <c r="N2006" i="12" s="1"/>
  <c r="E2006" i="12"/>
  <c r="F2006" i="12"/>
  <c r="G2006" i="12"/>
  <c r="H2006" i="12"/>
  <c r="I2006" i="12"/>
  <c r="J2006" i="12"/>
  <c r="K2006" i="12"/>
  <c r="L2006" i="12"/>
  <c r="A2007" i="12"/>
  <c r="E2007" i="12"/>
  <c r="F2007" i="12"/>
  <c r="G2007" i="12"/>
  <c r="H2007" i="12"/>
  <c r="I2007" i="12"/>
  <c r="J2007" i="12"/>
  <c r="K2007" i="12"/>
  <c r="L2007" i="12"/>
  <c r="A2008" i="12"/>
  <c r="N2008" i="12" s="1"/>
  <c r="E2008" i="12"/>
  <c r="F2008" i="12"/>
  <c r="G2008" i="12"/>
  <c r="H2008" i="12"/>
  <c r="I2008" i="12"/>
  <c r="J2008" i="12"/>
  <c r="K2008" i="12"/>
  <c r="L2008" i="12"/>
  <c r="A2009" i="12"/>
  <c r="N2009" i="12" s="1"/>
  <c r="E2009" i="12"/>
  <c r="F2009" i="12"/>
  <c r="G2009" i="12"/>
  <c r="H2009" i="12"/>
  <c r="I2009" i="12"/>
  <c r="J2009" i="12"/>
  <c r="K2009" i="12"/>
  <c r="L2009" i="12"/>
  <c r="A2010" i="12"/>
  <c r="N2010" i="12" s="1"/>
  <c r="E2010" i="12"/>
  <c r="F2010" i="12"/>
  <c r="G2010" i="12"/>
  <c r="H2010" i="12"/>
  <c r="I2010" i="12"/>
  <c r="J2010" i="12"/>
  <c r="K2010" i="12"/>
  <c r="L2010" i="12"/>
  <c r="A2011" i="12"/>
  <c r="N2011" i="12" s="1"/>
  <c r="E2011" i="12"/>
  <c r="F2011" i="12"/>
  <c r="G2011" i="12"/>
  <c r="H2011" i="12"/>
  <c r="I2011" i="12"/>
  <c r="J2011" i="12"/>
  <c r="K2011" i="12"/>
  <c r="L2011" i="12"/>
  <c r="A2012" i="12"/>
  <c r="E2012" i="12"/>
  <c r="F2012" i="12"/>
  <c r="G2012" i="12"/>
  <c r="H2012" i="12"/>
  <c r="I2012" i="12"/>
  <c r="J2012" i="12"/>
  <c r="K2012" i="12"/>
  <c r="L2012" i="12"/>
  <c r="A2026" i="12"/>
  <c r="N2026" i="12" s="1"/>
  <c r="E2026" i="12"/>
  <c r="F2026" i="12"/>
  <c r="G2026" i="12"/>
  <c r="H2026" i="12"/>
  <c r="I2026" i="12"/>
  <c r="J2026" i="12"/>
  <c r="K2026" i="12"/>
  <c r="L2026" i="12"/>
  <c r="A2027" i="12"/>
  <c r="N2027" i="12" s="1"/>
  <c r="E2027" i="12"/>
  <c r="F2027" i="12"/>
  <c r="G2027" i="12"/>
  <c r="H2027" i="12"/>
  <c r="I2027" i="12"/>
  <c r="J2027" i="12"/>
  <c r="K2027" i="12"/>
  <c r="L2027" i="12"/>
  <c r="A2028" i="12"/>
  <c r="N2028" i="12" s="1"/>
  <c r="E2028" i="12"/>
  <c r="F2028" i="12"/>
  <c r="G2028" i="12"/>
  <c r="H2028" i="12"/>
  <c r="I2028" i="12"/>
  <c r="J2028" i="12"/>
  <c r="K2028" i="12"/>
  <c r="L2028" i="12"/>
  <c r="A2030" i="12"/>
  <c r="N2030" i="12" s="1"/>
  <c r="E2030" i="12"/>
  <c r="F2030" i="12"/>
  <c r="G2030" i="12"/>
  <c r="H2030" i="12"/>
  <c r="I2030" i="12"/>
  <c r="J2030" i="12"/>
  <c r="K2030" i="12"/>
  <c r="L2030" i="12"/>
  <c r="A2031" i="12"/>
  <c r="N2031" i="12" s="1"/>
  <c r="E2031" i="12"/>
  <c r="F2031" i="12"/>
  <c r="G2031" i="12"/>
  <c r="H2031" i="12"/>
  <c r="I2031" i="12"/>
  <c r="J2031" i="12"/>
  <c r="K2031" i="12"/>
  <c r="L2031" i="12"/>
  <c r="A2032" i="12"/>
  <c r="N2032" i="12" s="1"/>
  <c r="E2032" i="12"/>
  <c r="F2032" i="12"/>
  <c r="G2032" i="12"/>
  <c r="H2032" i="12"/>
  <c r="I2032" i="12"/>
  <c r="J2032" i="12"/>
  <c r="K2032" i="12"/>
  <c r="L2032" i="12"/>
  <c r="A2033" i="12"/>
  <c r="O2033" i="12" s="1"/>
  <c r="E2033" i="12"/>
  <c r="F2033" i="12"/>
  <c r="G2033" i="12"/>
  <c r="H2033" i="12"/>
  <c r="I2033" i="12"/>
  <c r="J2033" i="12"/>
  <c r="K2033" i="12"/>
  <c r="L2033" i="12"/>
  <c r="A2034" i="12"/>
  <c r="N2034" i="12" s="1"/>
  <c r="E2034" i="12"/>
  <c r="F2034" i="12"/>
  <c r="G2034" i="12"/>
  <c r="H2034" i="12"/>
  <c r="I2034" i="12"/>
  <c r="J2034" i="12"/>
  <c r="K2034" i="12"/>
  <c r="L2034" i="12"/>
  <c r="A2035" i="12"/>
  <c r="N2035" i="12" s="1"/>
  <c r="E2035" i="12"/>
  <c r="F2035" i="12"/>
  <c r="G2035" i="12"/>
  <c r="H2035" i="12"/>
  <c r="I2035" i="12"/>
  <c r="J2035" i="12"/>
  <c r="K2035" i="12"/>
  <c r="L2035" i="12"/>
  <c r="A2036" i="12"/>
  <c r="E2036" i="12"/>
  <c r="F2036" i="12"/>
  <c r="G2036" i="12"/>
  <c r="H2036" i="12"/>
  <c r="I2036" i="12"/>
  <c r="J2036" i="12"/>
  <c r="K2036" i="12"/>
  <c r="L2036" i="12"/>
  <c r="A2037" i="12"/>
  <c r="N2037" i="12" s="1"/>
  <c r="E2037" i="12"/>
  <c r="F2037" i="12"/>
  <c r="G2037" i="12"/>
  <c r="H2037" i="12"/>
  <c r="I2037" i="12"/>
  <c r="J2037" i="12"/>
  <c r="K2037" i="12"/>
  <c r="L2037" i="12"/>
  <c r="A2038" i="12"/>
  <c r="N2038" i="12" s="1"/>
  <c r="E2038" i="12"/>
  <c r="F2038" i="12"/>
  <c r="G2038" i="12"/>
  <c r="H2038" i="12"/>
  <c r="I2038" i="12"/>
  <c r="J2038" i="12"/>
  <c r="K2038" i="12"/>
  <c r="L2038" i="12"/>
  <c r="A2039" i="12"/>
  <c r="N2039" i="12" s="1"/>
  <c r="E2039" i="12"/>
  <c r="F2039" i="12"/>
  <c r="G2039" i="12"/>
  <c r="H2039" i="12"/>
  <c r="I2039" i="12"/>
  <c r="J2039" i="12"/>
  <c r="K2039" i="12"/>
  <c r="L2039" i="12"/>
  <c r="A2040" i="12"/>
  <c r="N2040" i="12" s="1"/>
  <c r="E2040" i="12"/>
  <c r="F2040" i="12"/>
  <c r="G2040" i="12"/>
  <c r="H2040" i="12"/>
  <c r="I2040" i="12"/>
  <c r="J2040" i="12"/>
  <c r="K2040" i="12"/>
  <c r="L2040" i="12"/>
  <c r="A2041" i="12"/>
  <c r="E2041" i="12"/>
  <c r="F2041" i="12"/>
  <c r="G2041" i="12"/>
  <c r="H2041" i="12"/>
  <c r="I2041" i="12"/>
  <c r="J2041" i="12"/>
  <c r="K2041" i="12"/>
  <c r="L2041" i="12"/>
  <c r="A2042" i="12"/>
  <c r="O2042" i="12" s="1"/>
  <c r="E2042" i="12"/>
  <c r="F2042" i="12"/>
  <c r="G2042" i="12"/>
  <c r="H2042" i="12"/>
  <c r="I2042" i="12"/>
  <c r="J2042" i="12"/>
  <c r="K2042" i="12"/>
  <c r="L2042" i="12"/>
  <c r="A2043" i="12"/>
  <c r="E2043" i="12"/>
  <c r="F2043" i="12"/>
  <c r="G2043" i="12"/>
  <c r="H2043" i="12"/>
  <c r="I2043" i="12"/>
  <c r="J2043" i="12"/>
  <c r="K2043" i="12"/>
  <c r="L2043" i="12"/>
  <c r="A2044" i="12"/>
  <c r="N2044" i="12" s="1"/>
  <c r="E2044" i="12"/>
  <c r="F2044" i="12"/>
  <c r="G2044" i="12"/>
  <c r="H2044" i="12"/>
  <c r="I2044" i="12"/>
  <c r="J2044" i="12"/>
  <c r="K2044" i="12"/>
  <c r="L2044" i="12"/>
  <c r="A2045" i="12"/>
  <c r="E2045" i="12"/>
  <c r="F2045" i="12"/>
  <c r="G2045" i="12"/>
  <c r="H2045" i="12"/>
  <c r="I2045" i="12"/>
  <c r="J2045" i="12"/>
  <c r="K2045" i="12"/>
  <c r="L2045" i="12"/>
  <c r="A2046" i="12"/>
  <c r="E2046" i="12"/>
  <c r="F2046" i="12"/>
  <c r="G2046" i="12"/>
  <c r="H2046" i="12"/>
  <c r="I2046" i="12"/>
  <c r="J2046" i="12"/>
  <c r="K2046" i="12"/>
  <c r="L2046" i="12"/>
  <c r="A2047" i="12"/>
  <c r="N2047" i="12" s="1"/>
  <c r="E2047" i="12"/>
  <c r="F2047" i="12"/>
  <c r="G2047" i="12"/>
  <c r="H2047" i="12"/>
  <c r="I2047" i="12"/>
  <c r="J2047" i="12"/>
  <c r="K2047" i="12"/>
  <c r="L2047" i="12"/>
  <c r="A2048" i="12"/>
  <c r="N2048" i="12" s="1"/>
  <c r="E2048" i="12"/>
  <c r="F2048" i="12"/>
  <c r="G2048" i="12"/>
  <c r="H2048" i="12"/>
  <c r="I2048" i="12"/>
  <c r="J2048" i="12"/>
  <c r="K2048" i="12"/>
  <c r="L2048" i="12"/>
  <c r="A2049" i="12"/>
  <c r="E2049" i="12"/>
  <c r="F2049" i="12"/>
  <c r="G2049" i="12"/>
  <c r="H2049" i="12"/>
  <c r="I2049" i="12"/>
  <c r="J2049" i="12"/>
  <c r="K2049" i="12"/>
  <c r="L2049" i="12"/>
  <c r="A2050" i="12"/>
  <c r="N2050" i="12" s="1"/>
  <c r="E2050" i="12"/>
  <c r="F2050" i="12"/>
  <c r="G2050" i="12"/>
  <c r="H2050" i="12"/>
  <c r="I2050" i="12"/>
  <c r="J2050" i="12"/>
  <c r="K2050" i="12"/>
  <c r="L2050" i="12"/>
  <c r="A2051" i="12"/>
  <c r="N2051" i="12" s="1"/>
  <c r="E2051" i="12"/>
  <c r="F2051" i="12"/>
  <c r="G2051" i="12"/>
  <c r="H2051" i="12"/>
  <c r="I2051" i="12"/>
  <c r="J2051" i="12"/>
  <c r="K2051" i="12"/>
  <c r="L2051" i="12"/>
  <c r="A2052" i="12"/>
  <c r="E2052" i="12"/>
  <c r="F2052" i="12"/>
  <c r="G2052" i="12"/>
  <c r="H2052" i="12"/>
  <c r="I2052" i="12"/>
  <c r="J2052" i="12"/>
  <c r="K2052" i="12"/>
  <c r="L2052" i="12"/>
  <c r="A2053" i="12"/>
  <c r="E2053" i="12"/>
  <c r="F2053" i="12"/>
  <c r="G2053" i="12"/>
  <c r="H2053" i="12"/>
  <c r="I2053" i="12"/>
  <c r="J2053" i="12"/>
  <c r="K2053" i="12"/>
  <c r="L2053" i="12"/>
  <c r="A2054" i="12"/>
  <c r="N2054" i="12" s="1"/>
  <c r="E2054" i="12"/>
  <c r="F2054" i="12"/>
  <c r="G2054" i="12"/>
  <c r="H2054" i="12"/>
  <c r="I2054" i="12"/>
  <c r="J2054" i="12"/>
  <c r="K2054" i="12"/>
  <c r="L2054" i="12"/>
  <c r="A2055" i="12"/>
  <c r="N2055" i="12" s="1"/>
  <c r="E2055" i="12"/>
  <c r="F2055" i="12"/>
  <c r="G2055" i="12"/>
  <c r="H2055" i="12"/>
  <c r="I2055" i="12"/>
  <c r="J2055" i="12"/>
  <c r="K2055" i="12"/>
  <c r="L2055" i="12"/>
  <c r="A2056" i="12"/>
  <c r="N2056" i="12" s="1"/>
  <c r="E2056" i="12"/>
  <c r="F2056" i="12"/>
  <c r="G2056" i="12"/>
  <c r="H2056" i="12"/>
  <c r="I2056" i="12"/>
  <c r="J2056" i="12"/>
  <c r="K2056" i="12"/>
  <c r="L2056" i="12"/>
  <c r="A2057" i="12"/>
  <c r="N2057" i="12" s="1"/>
  <c r="E2057" i="12"/>
  <c r="F2057" i="12"/>
  <c r="G2057" i="12"/>
  <c r="H2057" i="12"/>
  <c r="I2057" i="12"/>
  <c r="J2057" i="12"/>
  <c r="K2057" i="12"/>
  <c r="L2057" i="12"/>
  <c r="A2058" i="12"/>
  <c r="N2058" i="12" s="1"/>
  <c r="E2058" i="12"/>
  <c r="F2058" i="12"/>
  <c r="G2058" i="12"/>
  <c r="H2058" i="12"/>
  <c r="I2058" i="12"/>
  <c r="J2058" i="12"/>
  <c r="K2058" i="12"/>
  <c r="L2058" i="12"/>
  <c r="A2059" i="12"/>
  <c r="E2059" i="12"/>
  <c r="F2059" i="12"/>
  <c r="G2059" i="12"/>
  <c r="H2059" i="12"/>
  <c r="I2059" i="12"/>
  <c r="J2059" i="12"/>
  <c r="K2059" i="12"/>
  <c r="L2059" i="12"/>
  <c r="A2060" i="12"/>
  <c r="E2060" i="12"/>
  <c r="F2060" i="12"/>
  <c r="G2060" i="12"/>
  <c r="H2060" i="12"/>
  <c r="I2060" i="12"/>
  <c r="J2060" i="12"/>
  <c r="K2060" i="12"/>
  <c r="L2060" i="12"/>
  <c r="A2061" i="12"/>
  <c r="N2061" i="12" s="1"/>
  <c r="E2061" i="12"/>
  <c r="F2061" i="12"/>
  <c r="G2061" i="12"/>
  <c r="H2061" i="12"/>
  <c r="I2061" i="12"/>
  <c r="J2061" i="12"/>
  <c r="K2061" i="12"/>
  <c r="L2061" i="12"/>
  <c r="A2062" i="12"/>
  <c r="N2062" i="12" s="1"/>
  <c r="E2062" i="12"/>
  <c r="F2062" i="12"/>
  <c r="G2062" i="12"/>
  <c r="H2062" i="12"/>
  <c r="I2062" i="12"/>
  <c r="J2062" i="12"/>
  <c r="K2062" i="12"/>
  <c r="L2062" i="12"/>
  <c r="A2063" i="12"/>
  <c r="N2063" i="12" s="1"/>
  <c r="E2063" i="12"/>
  <c r="F2063" i="12"/>
  <c r="G2063" i="12"/>
  <c r="H2063" i="12"/>
  <c r="I2063" i="12"/>
  <c r="J2063" i="12"/>
  <c r="K2063" i="12"/>
  <c r="L2063" i="12"/>
  <c r="A2064" i="12"/>
  <c r="N2064" i="12" s="1"/>
  <c r="E2064" i="12"/>
  <c r="F2064" i="12"/>
  <c r="G2064" i="12"/>
  <c r="H2064" i="12"/>
  <c r="I2064" i="12"/>
  <c r="J2064" i="12"/>
  <c r="K2064" i="12"/>
  <c r="L2064" i="12"/>
  <c r="A2065" i="12"/>
  <c r="N2065" i="12" s="1"/>
  <c r="E2065" i="12"/>
  <c r="F2065" i="12"/>
  <c r="G2065" i="12"/>
  <c r="H2065" i="12"/>
  <c r="I2065" i="12"/>
  <c r="J2065" i="12"/>
  <c r="K2065" i="12"/>
  <c r="L2065" i="12"/>
  <c r="A2066" i="12"/>
  <c r="N2066" i="12" s="1"/>
  <c r="E2066" i="12"/>
  <c r="F2066" i="12"/>
  <c r="G2066" i="12"/>
  <c r="H2066" i="12"/>
  <c r="I2066" i="12"/>
  <c r="J2066" i="12"/>
  <c r="K2066" i="12"/>
  <c r="L2066" i="12"/>
  <c r="A2067" i="12"/>
  <c r="N2067" i="12" s="1"/>
  <c r="E2067" i="12"/>
  <c r="F2067" i="12"/>
  <c r="G2067" i="12"/>
  <c r="H2067" i="12"/>
  <c r="I2067" i="12"/>
  <c r="J2067" i="12"/>
  <c r="K2067" i="12"/>
  <c r="L2067" i="12"/>
  <c r="A2068" i="12"/>
  <c r="N2068" i="12" s="1"/>
  <c r="E2068" i="12"/>
  <c r="F2068" i="12"/>
  <c r="G2068" i="12"/>
  <c r="H2068" i="12"/>
  <c r="I2068" i="12"/>
  <c r="J2068" i="12"/>
  <c r="K2068" i="12"/>
  <c r="L2068" i="12"/>
  <c r="A2069" i="12"/>
  <c r="N2069" i="12" s="1"/>
  <c r="E2069" i="12"/>
  <c r="F2069" i="12"/>
  <c r="G2069" i="12"/>
  <c r="H2069" i="12"/>
  <c r="I2069" i="12"/>
  <c r="J2069" i="12"/>
  <c r="K2069" i="12"/>
  <c r="L2069" i="12"/>
  <c r="A2070" i="12"/>
  <c r="N2070" i="12" s="1"/>
  <c r="E2070" i="12"/>
  <c r="F2070" i="12"/>
  <c r="G2070" i="12"/>
  <c r="H2070" i="12"/>
  <c r="I2070" i="12"/>
  <c r="J2070" i="12"/>
  <c r="K2070" i="12"/>
  <c r="L2070" i="12"/>
  <c r="A2071" i="12"/>
  <c r="E2071" i="12"/>
  <c r="F2071" i="12"/>
  <c r="G2071" i="12"/>
  <c r="H2071" i="12"/>
  <c r="I2071" i="12"/>
  <c r="J2071" i="12"/>
  <c r="K2071" i="12"/>
  <c r="L2071" i="12"/>
  <c r="A2072" i="12"/>
  <c r="E2072" i="12"/>
  <c r="F2072" i="12"/>
  <c r="G2072" i="12"/>
  <c r="H2072" i="12"/>
  <c r="I2072" i="12"/>
  <c r="J2072" i="12"/>
  <c r="K2072" i="12"/>
  <c r="L2072" i="12"/>
  <c r="A2073" i="12"/>
  <c r="N2073" i="12" s="1"/>
  <c r="E2073" i="12"/>
  <c r="F2073" i="12"/>
  <c r="G2073" i="12"/>
  <c r="H2073" i="12"/>
  <c r="I2073" i="12"/>
  <c r="J2073" i="12"/>
  <c r="K2073" i="12"/>
  <c r="L2073" i="12"/>
  <c r="A2074" i="12"/>
  <c r="O2074" i="12" s="1"/>
  <c r="E2074" i="12"/>
  <c r="F2074" i="12"/>
  <c r="G2074" i="12"/>
  <c r="H2074" i="12"/>
  <c r="I2074" i="12"/>
  <c r="J2074" i="12"/>
  <c r="K2074" i="12"/>
  <c r="L2074" i="12"/>
  <c r="A2075" i="12"/>
  <c r="N2075" i="12" s="1"/>
  <c r="E2075" i="12"/>
  <c r="F2075" i="12"/>
  <c r="G2075" i="12"/>
  <c r="H2075" i="12"/>
  <c r="I2075" i="12"/>
  <c r="J2075" i="12"/>
  <c r="K2075" i="12"/>
  <c r="L2075" i="12"/>
  <c r="A2076" i="12"/>
  <c r="N2076" i="12" s="1"/>
  <c r="E2076" i="12"/>
  <c r="F2076" i="12"/>
  <c r="G2076" i="12"/>
  <c r="H2076" i="12"/>
  <c r="I2076" i="12"/>
  <c r="J2076" i="12"/>
  <c r="K2076" i="12"/>
  <c r="L2076" i="12"/>
  <c r="A2077" i="12"/>
  <c r="N2077" i="12" s="1"/>
  <c r="E2077" i="12"/>
  <c r="F2077" i="12"/>
  <c r="G2077" i="12"/>
  <c r="H2077" i="12"/>
  <c r="I2077" i="12"/>
  <c r="J2077" i="12"/>
  <c r="K2077" i="12"/>
  <c r="L2077" i="12"/>
  <c r="A2078" i="12"/>
  <c r="N2078" i="12" s="1"/>
  <c r="E2078" i="12"/>
  <c r="F2078" i="12"/>
  <c r="G2078" i="12"/>
  <c r="H2078" i="12"/>
  <c r="I2078" i="12"/>
  <c r="J2078" i="12"/>
  <c r="K2078" i="12"/>
  <c r="L2078" i="12"/>
  <c r="A2079" i="12"/>
  <c r="N2079" i="12" s="1"/>
  <c r="E2079" i="12"/>
  <c r="F2079" i="12"/>
  <c r="G2079" i="12"/>
  <c r="H2079" i="12"/>
  <c r="I2079" i="12"/>
  <c r="J2079" i="12"/>
  <c r="K2079" i="12"/>
  <c r="L2079" i="12"/>
  <c r="A2080" i="12"/>
  <c r="E2080" i="12"/>
  <c r="F2080" i="12"/>
  <c r="G2080" i="12"/>
  <c r="H2080" i="12"/>
  <c r="I2080" i="12"/>
  <c r="J2080" i="12"/>
  <c r="K2080" i="12"/>
  <c r="L2080" i="12"/>
  <c r="A2081" i="12"/>
  <c r="E2081" i="12"/>
  <c r="F2081" i="12"/>
  <c r="G2081" i="12"/>
  <c r="H2081" i="12"/>
  <c r="I2081" i="12"/>
  <c r="J2081" i="12"/>
  <c r="K2081" i="12"/>
  <c r="L2081" i="12"/>
  <c r="A2082" i="12"/>
  <c r="N2082" i="12" s="1"/>
  <c r="E2082" i="12"/>
  <c r="F2082" i="12"/>
  <c r="G2082" i="12"/>
  <c r="H2082" i="12"/>
  <c r="I2082" i="12"/>
  <c r="J2082" i="12"/>
  <c r="K2082" i="12"/>
  <c r="L2082" i="12"/>
  <c r="A2083" i="12"/>
  <c r="N2083" i="12" s="1"/>
  <c r="E2083" i="12"/>
  <c r="F2083" i="12"/>
  <c r="G2083" i="12"/>
  <c r="H2083" i="12"/>
  <c r="I2083" i="12"/>
  <c r="J2083" i="12"/>
  <c r="K2083" i="12"/>
  <c r="L2083" i="12"/>
  <c r="A2084" i="12"/>
  <c r="N2084" i="12" s="1"/>
  <c r="E2084" i="12"/>
  <c r="F2084" i="12"/>
  <c r="G2084" i="12"/>
  <c r="H2084" i="12"/>
  <c r="I2084" i="12"/>
  <c r="J2084" i="12"/>
  <c r="K2084" i="12"/>
  <c r="L2084" i="12"/>
  <c r="A2085" i="12"/>
  <c r="N2085" i="12" s="1"/>
  <c r="E2085" i="12"/>
  <c r="F2085" i="12"/>
  <c r="G2085" i="12"/>
  <c r="H2085" i="12"/>
  <c r="I2085" i="12"/>
  <c r="J2085" i="12"/>
  <c r="K2085" i="12"/>
  <c r="L2085" i="12"/>
  <c r="A2086" i="12"/>
  <c r="O2086" i="12" s="1"/>
  <c r="E2086" i="12"/>
  <c r="F2086" i="12"/>
  <c r="G2086" i="12"/>
  <c r="H2086" i="12"/>
  <c r="I2086" i="12"/>
  <c r="J2086" i="12"/>
  <c r="K2086" i="12"/>
  <c r="L2086" i="12"/>
  <c r="A2087" i="12"/>
  <c r="O2087" i="12" s="1"/>
  <c r="E2087" i="12"/>
  <c r="F2087" i="12"/>
  <c r="G2087" i="12"/>
  <c r="H2087" i="12"/>
  <c r="I2087" i="12"/>
  <c r="J2087" i="12"/>
  <c r="K2087" i="12"/>
  <c r="L2087" i="12"/>
  <c r="A2088" i="12"/>
  <c r="N2088" i="12" s="1"/>
  <c r="E2088" i="12"/>
  <c r="F2088" i="12"/>
  <c r="G2088" i="12"/>
  <c r="H2088" i="12"/>
  <c r="I2088" i="12"/>
  <c r="J2088" i="12"/>
  <c r="K2088" i="12"/>
  <c r="L2088" i="12"/>
  <c r="A2089" i="12"/>
  <c r="O2089" i="12" s="1"/>
  <c r="E2089" i="12"/>
  <c r="F2089" i="12"/>
  <c r="G2089" i="12"/>
  <c r="H2089" i="12"/>
  <c r="I2089" i="12"/>
  <c r="J2089" i="12"/>
  <c r="K2089" i="12"/>
  <c r="L2089" i="12"/>
  <c r="A2090" i="12"/>
  <c r="N2090" i="12" s="1"/>
  <c r="E2090" i="12"/>
  <c r="F2090" i="12"/>
  <c r="G2090" i="12"/>
  <c r="H2090" i="12"/>
  <c r="I2090" i="12"/>
  <c r="J2090" i="12"/>
  <c r="K2090" i="12"/>
  <c r="L2090" i="12"/>
  <c r="A2091" i="12"/>
  <c r="E2091" i="12"/>
  <c r="F2091" i="12"/>
  <c r="G2091" i="12"/>
  <c r="H2091" i="12"/>
  <c r="I2091" i="12"/>
  <c r="J2091" i="12"/>
  <c r="K2091" i="12"/>
  <c r="L2091" i="12"/>
  <c r="A2092" i="12"/>
  <c r="N2092" i="12" s="1"/>
  <c r="E2092" i="12"/>
  <c r="F2092" i="12"/>
  <c r="G2092" i="12"/>
  <c r="H2092" i="12"/>
  <c r="I2092" i="12"/>
  <c r="J2092" i="12"/>
  <c r="K2092" i="12"/>
  <c r="L2092" i="12"/>
  <c r="A2093" i="12"/>
  <c r="N2093" i="12" s="1"/>
  <c r="E2093" i="12"/>
  <c r="F2093" i="12"/>
  <c r="G2093" i="12"/>
  <c r="H2093" i="12"/>
  <c r="I2093" i="12"/>
  <c r="J2093" i="12"/>
  <c r="K2093" i="12"/>
  <c r="L2093" i="12"/>
  <c r="A2094" i="12"/>
  <c r="N2094" i="12" s="1"/>
  <c r="E2094" i="12"/>
  <c r="F2094" i="12"/>
  <c r="G2094" i="12"/>
  <c r="H2094" i="12"/>
  <c r="I2094" i="12"/>
  <c r="J2094" i="12"/>
  <c r="K2094" i="12"/>
  <c r="L2094" i="12"/>
  <c r="A2095" i="12"/>
  <c r="N2095" i="12" s="1"/>
  <c r="E2095" i="12"/>
  <c r="F2095" i="12"/>
  <c r="G2095" i="12"/>
  <c r="H2095" i="12"/>
  <c r="I2095" i="12"/>
  <c r="J2095" i="12"/>
  <c r="K2095" i="12"/>
  <c r="L2095" i="12"/>
  <c r="A2096" i="12"/>
  <c r="N2096" i="12" s="1"/>
  <c r="E2096" i="12"/>
  <c r="F2096" i="12"/>
  <c r="G2096" i="12"/>
  <c r="H2096" i="12"/>
  <c r="I2096" i="12"/>
  <c r="J2096" i="12"/>
  <c r="K2096" i="12"/>
  <c r="L2096" i="12"/>
  <c r="A2097" i="12"/>
  <c r="E2097" i="12"/>
  <c r="F2097" i="12"/>
  <c r="G2097" i="12"/>
  <c r="H2097" i="12"/>
  <c r="I2097" i="12"/>
  <c r="J2097" i="12"/>
  <c r="K2097" i="12"/>
  <c r="L2097" i="12"/>
  <c r="A2098" i="12"/>
  <c r="N2098" i="12" s="1"/>
  <c r="E2098" i="12"/>
  <c r="F2098" i="12"/>
  <c r="G2098" i="12"/>
  <c r="H2098" i="12"/>
  <c r="I2098" i="12"/>
  <c r="J2098" i="12"/>
  <c r="K2098" i="12"/>
  <c r="L2098" i="12"/>
  <c r="A2099" i="12"/>
  <c r="N2099" i="12" s="1"/>
  <c r="E2099" i="12"/>
  <c r="F2099" i="12"/>
  <c r="G2099" i="12"/>
  <c r="H2099" i="12"/>
  <c r="I2099" i="12"/>
  <c r="J2099" i="12"/>
  <c r="K2099" i="12"/>
  <c r="L2099" i="12"/>
  <c r="A2100" i="12"/>
  <c r="E2100" i="12"/>
  <c r="F2100" i="12"/>
  <c r="G2100" i="12"/>
  <c r="H2100" i="12"/>
  <c r="I2100" i="12"/>
  <c r="J2100" i="12"/>
  <c r="K2100" i="12"/>
  <c r="L2100" i="12"/>
  <c r="A2101" i="12"/>
  <c r="N2101" i="12" s="1"/>
  <c r="E2101" i="12"/>
  <c r="F2101" i="12"/>
  <c r="G2101" i="12"/>
  <c r="H2101" i="12"/>
  <c r="I2101" i="12"/>
  <c r="J2101" i="12"/>
  <c r="K2101" i="12"/>
  <c r="L2101" i="12"/>
  <c r="A2102" i="12"/>
  <c r="N2102" i="12" s="1"/>
  <c r="E2102" i="12"/>
  <c r="F2102" i="12"/>
  <c r="G2102" i="12"/>
  <c r="H2102" i="12"/>
  <c r="I2102" i="12"/>
  <c r="J2102" i="12"/>
  <c r="K2102" i="12"/>
  <c r="L2102" i="12"/>
  <c r="A2103" i="12"/>
  <c r="N2103" i="12" s="1"/>
  <c r="E2103" i="12"/>
  <c r="F2103" i="12"/>
  <c r="G2103" i="12"/>
  <c r="H2103" i="12"/>
  <c r="I2103" i="12"/>
  <c r="J2103" i="12"/>
  <c r="K2103" i="12"/>
  <c r="L2103" i="12"/>
  <c r="A2104" i="12"/>
  <c r="O2104" i="12" s="1"/>
  <c r="E2104" i="12"/>
  <c r="F2104" i="12"/>
  <c r="G2104" i="12"/>
  <c r="H2104" i="12"/>
  <c r="I2104" i="12"/>
  <c r="J2104" i="12"/>
  <c r="K2104" i="12"/>
  <c r="L2104" i="12"/>
  <c r="A2105" i="12"/>
  <c r="E2105" i="12"/>
  <c r="F2105" i="12"/>
  <c r="G2105" i="12"/>
  <c r="H2105" i="12"/>
  <c r="I2105" i="12"/>
  <c r="J2105" i="12"/>
  <c r="K2105" i="12"/>
  <c r="L2105" i="12"/>
  <c r="A2106" i="12"/>
  <c r="N2106" i="12" s="1"/>
  <c r="E2106" i="12"/>
  <c r="F2106" i="12"/>
  <c r="G2106" i="12"/>
  <c r="H2106" i="12"/>
  <c r="I2106" i="12"/>
  <c r="J2106" i="12"/>
  <c r="K2106" i="12"/>
  <c r="L2106" i="12"/>
  <c r="A2107" i="12"/>
  <c r="N2107" i="12" s="1"/>
  <c r="E2107" i="12"/>
  <c r="F2107" i="12"/>
  <c r="G2107" i="12"/>
  <c r="H2107" i="12"/>
  <c r="I2107" i="12"/>
  <c r="J2107" i="12"/>
  <c r="K2107" i="12"/>
  <c r="L2107" i="12"/>
  <c r="A2108" i="12"/>
  <c r="N2108" i="12" s="1"/>
  <c r="E2108" i="12"/>
  <c r="F2108" i="12"/>
  <c r="G2108" i="12"/>
  <c r="H2108" i="12"/>
  <c r="I2108" i="12"/>
  <c r="J2108" i="12"/>
  <c r="K2108" i="12"/>
  <c r="L2108" i="12"/>
  <c r="A2109" i="12"/>
  <c r="N2109" i="12" s="1"/>
  <c r="E2109" i="12"/>
  <c r="F2109" i="12"/>
  <c r="G2109" i="12"/>
  <c r="H2109" i="12"/>
  <c r="I2109" i="12"/>
  <c r="J2109" i="12"/>
  <c r="K2109" i="12"/>
  <c r="L2109" i="12"/>
  <c r="A2110" i="12"/>
  <c r="N2110" i="12" s="1"/>
  <c r="E2110" i="12"/>
  <c r="F2110" i="12"/>
  <c r="G2110" i="12"/>
  <c r="H2110" i="12"/>
  <c r="I2110" i="12"/>
  <c r="J2110" i="12"/>
  <c r="K2110" i="12"/>
  <c r="L2110" i="12"/>
  <c r="A2111" i="12"/>
  <c r="N2111" i="12" s="1"/>
  <c r="E2111" i="12"/>
  <c r="F2111" i="12"/>
  <c r="G2111" i="12"/>
  <c r="H2111" i="12"/>
  <c r="I2111" i="12"/>
  <c r="J2111" i="12"/>
  <c r="K2111" i="12"/>
  <c r="L2111" i="12"/>
  <c r="A2112" i="12"/>
  <c r="N2112" i="12" s="1"/>
  <c r="E2112" i="12"/>
  <c r="F2112" i="12"/>
  <c r="G2112" i="12"/>
  <c r="H2112" i="12"/>
  <c r="I2112" i="12"/>
  <c r="J2112" i="12"/>
  <c r="K2112" i="12"/>
  <c r="L2112" i="12"/>
  <c r="A2113" i="12"/>
  <c r="N2113" i="12" s="1"/>
  <c r="E2113" i="12"/>
  <c r="F2113" i="12"/>
  <c r="G2113" i="12"/>
  <c r="H2113" i="12"/>
  <c r="I2113" i="12"/>
  <c r="J2113" i="12"/>
  <c r="K2113" i="12"/>
  <c r="L2113" i="12"/>
  <c r="A2114" i="12"/>
  <c r="N2114" i="12" s="1"/>
  <c r="E2114" i="12"/>
  <c r="F2114" i="12"/>
  <c r="G2114" i="12"/>
  <c r="H2114" i="12"/>
  <c r="I2114" i="12"/>
  <c r="J2114" i="12"/>
  <c r="K2114" i="12"/>
  <c r="L2114" i="12"/>
  <c r="A2115" i="12"/>
  <c r="E2115" i="12"/>
  <c r="F2115" i="12"/>
  <c r="G2115" i="12"/>
  <c r="H2115" i="12"/>
  <c r="I2115" i="12"/>
  <c r="J2115" i="12"/>
  <c r="K2115" i="12"/>
  <c r="L2115" i="12"/>
  <c r="A2116" i="12"/>
  <c r="N2116" i="12" s="1"/>
  <c r="E2116" i="12"/>
  <c r="F2116" i="12"/>
  <c r="G2116" i="12"/>
  <c r="H2116" i="12"/>
  <c r="I2116" i="12"/>
  <c r="J2116" i="12"/>
  <c r="K2116" i="12"/>
  <c r="L2116" i="12"/>
  <c r="A2117" i="12"/>
  <c r="E2117" i="12"/>
  <c r="F2117" i="12"/>
  <c r="G2117" i="12"/>
  <c r="H2117" i="12"/>
  <c r="I2117" i="12"/>
  <c r="J2117" i="12"/>
  <c r="K2117" i="12"/>
  <c r="L2117" i="12"/>
  <c r="A2118" i="12"/>
  <c r="E2118" i="12"/>
  <c r="F2118" i="12"/>
  <c r="G2118" i="12"/>
  <c r="H2118" i="12"/>
  <c r="I2118" i="12"/>
  <c r="J2118" i="12"/>
  <c r="K2118" i="12"/>
  <c r="L2118" i="12"/>
  <c r="A2119" i="12"/>
  <c r="N2119" i="12" s="1"/>
  <c r="E2119" i="12"/>
  <c r="F2119" i="12"/>
  <c r="G2119" i="12"/>
  <c r="H2119" i="12"/>
  <c r="I2119" i="12"/>
  <c r="J2119" i="12"/>
  <c r="K2119" i="12"/>
  <c r="L2119" i="12"/>
  <c r="A2120" i="12"/>
  <c r="N2120" i="12" s="1"/>
  <c r="E2120" i="12"/>
  <c r="F2120" i="12"/>
  <c r="G2120" i="12"/>
  <c r="H2120" i="12"/>
  <c r="I2120" i="12"/>
  <c r="J2120" i="12"/>
  <c r="K2120" i="12"/>
  <c r="L2120" i="12"/>
  <c r="A2121" i="12"/>
  <c r="N2121" i="12" s="1"/>
  <c r="E2121" i="12"/>
  <c r="F2121" i="12"/>
  <c r="G2121" i="12"/>
  <c r="H2121" i="12"/>
  <c r="I2121" i="12"/>
  <c r="J2121" i="12"/>
  <c r="K2121" i="12"/>
  <c r="L2121" i="12"/>
  <c r="A2122" i="12"/>
  <c r="E2122" i="12"/>
  <c r="F2122" i="12"/>
  <c r="G2122" i="12"/>
  <c r="H2122" i="12"/>
  <c r="I2122" i="12"/>
  <c r="J2122" i="12"/>
  <c r="K2122" i="12"/>
  <c r="L2122" i="12"/>
  <c r="A2123" i="12"/>
  <c r="N2123" i="12" s="1"/>
  <c r="E2123" i="12"/>
  <c r="F2123" i="12"/>
  <c r="G2123" i="12"/>
  <c r="H2123" i="12"/>
  <c r="I2123" i="12"/>
  <c r="J2123" i="12"/>
  <c r="K2123" i="12"/>
  <c r="L2123" i="12"/>
  <c r="A2124" i="12"/>
  <c r="E2124" i="12"/>
  <c r="F2124" i="12"/>
  <c r="G2124" i="12"/>
  <c r="H2124" i="12"/>
  <c r="I2124" i="12"/>
  <c r="J2124" i="12"/>
  <c r="K2124" i="12"/>
  <c r="L2124" i="12"/>
  <c r="A2125" i="12"/>
  <c r="N2125" i="12" s="1"/>
  <c r="E2125" i="12"/>
  <c r="F2125" i="12"/>
  <c r="G2125" i="12"/>
  <c r="H2125" i="12"/>
  <c r="I2125" i="12"/>
  <c r="J2125" i="12"/>
  <c r="K2125" i="12"/>
  <c r="L2125" i="12"/>
  <c r="A2126" i="12"/>
  <c r="N2126" i="12" s="1"/>
  <c r="E2126" i="12"/>
  <c r="F2126" i="12"/>
  <c r="G2126" i="12"/>
  <c r="H2126" i="12"/>
  <c r="I2126" i="12"/>
  <c r="J2126" i="12"/>
  <c r="K2126" i="12"/>
  <c r="L2126" i="12"/>
  <c r="A2127" i="12"/>
  <c r="N2127" i="12" s="1"/>
  <c r="E2127" i="12"/>
  <c r="F2127" i="12"/>
  <c r="G2127" i="12"/>
  <c r="H2127" i="12"/>
  <c r="I2127" i="12"/>
  <c r="J2127" i="12"/>
  <c r="K2127" i="12"/>
  <c r="L2127" i="12"/>
  <c r="A2128" i="12"/>
  <c r="E2128" i="12"/>
  <c r="F2128" i="12"/>
  <c r="G2128" i="12"/>
  <c r="H2128" i="12"/>
  <c r="I2128" i="12"/>
  <c r="J2128" i="12"/>
  <c r="K2128" i="12"/>
  <c r="L2128" i="12"/>
  <c r="A2129" i="12"/>
  <c r="N2129" i="12" s="1"/>
  <c r="E2129" i="12"/>
  <c r="F2129" i="12"/>
  <c r="G2129" i="12"/>
  <c r="H2129" i="12"/>
  <c r="I2129" i="12"/>
  <c r="J2129" i="12"/>
  <c r="K2129" i="12"/>
  <c r="L2129" i="12"/>
  <c r="A2130" i="12"/>
  <c r="N2130" i="12" s="1"/>
  <c r="E2130" i="12"/>
  <c r="F2130" i="12"/>
  <c r="G2130" i="12"/>
  <c r="H2130" i="12"/>
  <c r="I2130" i="12"/>
  <c r="J2130" i="12"/>
  <c r="K2130" i="12"/>
  <c r="L2130" i="12"/>
  <c r="A2131" i="12"/>
  <c r="N2131" i="12" s="1"/>
  <c r="E2131" i="12"/>
  <c r="F2131" i="12"/>
  <c r="G2131" i="12"/>
  <c r="H2131" i="12"/>
  <c r="I2131" i="12"/>
  <c r="J2131" i="12"/>
  <c r="K2131" i="12"/>
  <c r="L2131" i="12"/>
  <c r="A2132" i="12"/>
  <c r="E2132" i="12"/>
  <c r="F2132" i="12"/>
  <c r="G2132" i="12"/>
  <c r="H2132" i="12"/>
  <c r="I2132" i="12"/>
  <c r="J2132" i="12"/>
  <c r="K2132" i="12"/>
  <c r="L2132" i="12"/>
  <c r="A2133" i="12"/>
  <c r="N2133" i="12" s="1"/>
  <c r="E2133" i="12"/>
  <c r="F2133" i="12"/>
  <c r="G2133" i="12"/>
  <c r="H2133" i="12"/>
  <c r="I2133" i="12"/>
  <c r="J2133" i="12"/>
  <c r="K2133" i="12"/>
  <c r="L2133" i="12"/>
  <c r="D2" i="6"/>
  <c r="D2" i="12" s="1"/>
  <c r="P2" i="12" s="1"/>
  <c r="M2" i="6"/>
  <c r="M2" i="12" s="1"/>
  <c r="M3744" i="6"/>
  <c r="M3744" i="12" s="1"/>
  <c r="M3745" i="6"/>
  <c r="M3746" i="6"/>
  <c r="M3746" i="12" s="1"/>
  <c r="M3747" i="6"/>
  <c r="M3747" i="12" s="1"/>
  <c r="M3748" i="6"/>
  <c r="M3749" i="6"/>
  <c r="M3749" i="12" s="1"/>
  <c r="M3753" i="6"/>
  <c r="M3753" i="12" s="1"/>
  <c r="M3754" i="6"/>
  <c r="M3754" i="12" s="1"/>
  <c r="M3757" i="6"/>
  <c r="M3757" i="12" s="1"/>
  <c r="M3758" i="6"/>
  <c r="M3758" i="12" s="1"/>
  <c r="M3759" i="6"/>
  <c r="M3768" i="6"/>
  <c r="M3768" i="12" s="1"/>
  <c r="N2" i="6"/>
  <c r="N3744" i="6"/>
  <c r="N3745" i="6"/>
  <c r="N3746" i="6"/>
  <c r="N3747" i="6"/>
  <c r="N3748" i="6"/>
  <c r="N3749" i="6"/>
  <c r="N3753" i="6"/>
  <c r="N3757" i="6"/>
  <c r="N3758" i="6"/>
  <c r="N3759" i="6"/>
  <c r="N3768" i="6"/>
  <c r="C2" i="6"/>
  <c r="C2" i="12" s="1"/>
  <c r="B3745" i="6"/>
  <c r="G3745" i="12" s="1"/>
  <c r="B3746" i="6"/>
  <c r="G3746" i="12"/>
  <c r="A3752" i="12"/>
  <c r="B3748" i="6"/>
  <c r="G3748" i="12"/>
  <c r="H3750" i="12"/>
  <c r="I3757" i="12"/>
  <c r="A3758" i="12"/>
  <c r="N3758" i="12" s="1"/>
  <c r="B3759" i="6"/>
  <c r="F3782" i="12"/>
  <c r="H3793" i="12"/>
  <c r="H2029" i="12"/>
  <c r="L2029" i="12"/>
  <c r="F2029" i="12"/>
  <c r="J2029" i="12"/>
  <c r="A2029" i="12"/>
  <c r="N2029" i="12" s="1"/>
  <c r="I2029" i="12"/>
  <c r="K2029" i="12"/>
  <c r="G2029" i="12"/>
  <c r="E2029" i="12"/>
  <c r="G2022" i="12"/>
  <c r="K2022" i="12"/>
  <c r="H2022" i="12"/>
  <c r="L2022" i="12"/>
  <c r="A2022" i="12"/>
  <c r="N2022" i="12" s="1"/>
  <c r="E2022" i="12"/>
  <c r="I2022" i="12"/>
  <c r="J2022" i="12"/>
  <c r="F2022" i="12"/>
  <c r="G2018" i="12"/>
  <c r="K2018" i="12"/>
  <c r="H2018" i="12"/>
  <c r="L2018" i="12"/>
  <c r="A2018" i="12"/>
  <c r="E2018" i="12"/>
  <c r="I2018" i="12"/>
  <c r="F2018" i="12"/>
  <c r="J2018" i="12"/>
  <c r="G2014" i="12"/>
  <c r="K2014" i="12"/>
  <c r="H2014" i="12"/>
  <c r="L2014" i="12"/>
  <c r="A2014" i="12"/>
  <c r="N2014" i="12" s="1"/>
  <c r="E2014" i="12"/>
  <c r="I2014" i="12"/>
  <c r="F2014" i="12"/>
  <c r="J2014" i="12"/>
  <c r="H2025" i="12"/>
  <c r="L2025" i="12"/>
  <c r="A2025" i="12"/>
  <c r="N2025" i="12" s="1"/>
  <c r="F2025" i="12"/>
  <c r="J2025" i="12"/>
  <c r="K2025" i="12"/>
  <c r="E2025" i="12"/>
  <c r="I2025" i="12"/>
  <c r="G2025" i="12"/>
  <c r="H2021" i="12"/>
  <c r="L2021" i="12"/>
  <c r="A2021" i="12"/>
  <c r="N2021" i="12" s="1"/>
  <c r="E2021" i="12"/>
  <c r="I2021" i="12"/>
  <c r="F2021" i="12"/>
  <c r="J2021" i="12"/>
  <c r="G2021" i="12"/>
  <c r="K2021" i="12"/>
  <c r="H2017" i="12"/>
  <c r="L2017" i="12"/>
  <c r="A2017" i="12"/>
  <c r="N2017" i="12" s="1"/>
  <c r="E2017" i="12"/>
  <c r="I2017" i="12"/>
  <c r="F2017" i="12"/>
  <c r="J2017" i="12"/>
  <c r="K2017" i="12"/>
  <c r="G2017" i="12"/>
  <c r="A2024" i="12"/>
  <c r="E2024" i="12"/>
  <c r="I2024" i="12"/>
  <c r="F2024" i="12"/>
  <c r="J2024" i="12"/>
  <c r="G2024" i="12"/>
  <c r="K2024" i="12"/>
  <c r="L2024" i="12"/>
  <c r="H2024" i="12"/>
  <c r="A2020" i="12"/>
  <c r="N2020" i="12" s="1"/>
  <c r="E2020" i="12"/>
  <c r="I2020" i="12"/>
  <c r="F2020" i="12"/>
  <c r="J2020" i="12"/>
  <c r="G2020" i="12"/>
  <c r="K2020" i="12"/>
  <c r="H2020" i="12"/>
  <c r="L2020" i="12"/>
  <c r="A2016" i="12"/>
  <c r="E2016" i="12"/>
  <c r="I2016" i="12"/>
  <c r="F2016" i="12"/>
  <c r="J2016" i="12"/>
  <c r="G2016" i="12"/>
  <c r="K2016" i="12"/>
  <c r="H2016" i="12"/>
  <c r="L2016" i="12"/>
  <c r="H2013" i="12"/>
  <c r="L2013" i="12"/>
  <c r="A2013" i="12"/>
  <c r="N2013" i="12" s="1"/>
  <c r="E2013" i="12"/>
  <c r="I2013" i="12"/>
  <c r="F2013" i="12"/>
  <c r="J2013" i="12"/>
  <c r="G2013" i="12"/>
  <c r="K2013" i="12"/>
  <c r="F2023" i="12"/>
  <c r="J2023" i="12"/>
  <c r="G2023" i="12"/>
  <c r="K2023" i="12"/>
  <c r="H2023" i="12"/>
  <c r="L2023" i="12"/>
  <c r="A2023" i="12"/>
  <c r="N2023" i="12" s="1"/>
  <c r="E2023" i="12"/>
  <c r="I2023" i="12"/>
  <c r="F2019" i="12"/>
  <c r="J2019" i="12"/>
  <c r="G2019" i="12"/>
  <c r="K2019" i="12"/>
  <c r="H2019" i="12"/>
  <c r="L2019" i="12"/>
  <c r="A2019" i="12"/>
  <c r="N2019" i="12" s="1"/>
  <c r="E2019" i="12"/>
  <c r="I2019" i="12"/>
  <c r="F2015" i="12"/>
  <c r="J2015" i="12"/>
  <c r="G2015" i="12"/>
  <c r="K2015" i="12"/>
  <c r="H2015" i="12"/>
  <c r="L2015" i="12"/>
  <c r="E2015" i="12"/>
  <c r="A2015" i="12"/>
  <c r="N2015" i="12" s="1"/>
  <c r="I2015" i="12"/>
  <c r="F1699" i="12"/>
  <c r="J1699" i="12"/>
  <c r="G1699" i="12"/>
  <c r="K1699" i="12"/>
  <c r="H1699" i="12"/>
  <c r="L1699" i="12"/>
  <c r="A1699" i="12"/>
  <c r="O1699" i="12" s="1"/>
  <c r="E1699" i="12"/>
  <c r="I1699" i="12"/>
  <c r="F1695" i="12"/>
  <c r="J1695" i="12"/>
  <c r="G1695" i="12"/>
  <c r="K1695" i="12"/>
  <c r="H1695" i="12"/>
  <c r="L1695" i="12"/>
  <c r="A1695" i="12"/>
  <c r="N1695" i="12" s="1"/>
  <c r="E1695" i="12"/>
  <c r="I1695" i="12"/>
  <c r="F1691" i="12"/>
  <c r="J1691" i="12"/>
  <c r="G1691" i="12"/>
  <c r="K1691" i="12"/>
  <c r="H1691" i="12"/>
  <c r="L1691" i="12"/>
  <c r="A1691" i="12"/>
  <c r="E1691" i="12"/>
  <c r="I1691" i="12"/>
  <c r="A1688" i="12"/>
  <c r="N1688" i="12" s="1"/>
  <c r="E1688" i="12"/>
  <c r="I1688" i="12"/>
  <c r="F1688" i="12"/>
  <c r="J1688" i="12"/>
  <c r="G1688" i="12"/>
  <c r="K1688" i="12"/>
  <c r="H1688" i="12"/>
  <c r="L1688" i="12"/>
  <c r="G1698" i="12"/>
  <c r="K1698" i="12"/>
  <c r="H1698" i="12"/>
  <c r="L1698" i="12"/>
  <c r="A1698" i="12"/>
  <c r="O1698" i="12" s="1"/>
  <c r="E1698" i="12"/>
  <c r="I1698" i="12"/>
  <c r="F1698" i="12"/>
  <c r="J1698" i="12"/>
  <c r="G1694" i="12"/>
  <c r="K1694" i="12"/>
  <c r="H1694" i="12"/>
  <c r="L1694" i="12"/>
  <c r="A1694" i="12"/>
  <c r="N1694" i="12" s="1"/>
  <c r="E1694" i="12"/>
  <c r="I1694" i="12"/>
  <c r="F1694" i="12"/>
  <c r="J1694" i="12"/>
  <c r="G1690" i="12"/>
  <c r="K1690" i="12"/>
  <c r="H1690" i="12"/>
  <c r="L1690" i="12"/>
  <c r="A1690" i="12"/>
  <c r="N1690" i="12" s="1"/>
  <c r="E1690" i="12"/>
  <c r="I1690" i="12"/>
  <c r="F1690" i="12"/>
  <c r="J1690" i="12"/>
  <c r="A1704" i="12"/>
  <c r="E1704" i="12"/>
  <c r="I1704" i="12"/>
  <c r="F1704" i="12"/>
  <c r="J1704" i="12"/>
  <c r="G1704" i="12"/>
  <c r="K1704" i="12"/>
  <c r="H1704" i="12"/>
  <c r="L1704" i="12"/>
  <c r="H1697" i="12"/>
  <c r="L1697" i="12"/>
  <c r="A1697" i="12"/>
  <c r="N1697" i="12" s="1"/>
  <c r="E1697" i="12"/>
  <c r="I1697" i="12"/>
  <c r="F1697" i="12"/>
  <c r="J1697" i="12"/>
  <c r="G1697" i="12"/>
  <c r="K1697" i="12"/>
  <c r="H1693" i="12"/>
  <c r="L1693" i="12"/>
  <c r="A1693" i="12"/>
  <c r="N1693" i="12" s="1"/>
  <c r="E1693" i="12"/>
  <c r="I1693" i="12"/>
  <c r="F1693" i="12"/>
  <c r="J1693" i="12"/>
  <c r="G1693" i="12"/>
  <c r="K1693" i="12"/>
  <c r="H1689" i="12"/>
  <c r="L1689" i="12"/>
  <c r="A1689" i="12"/>
  <c r="N1689" i="12" s="1"/>
  <c r="E1689" i="12"/>
  <c r="I1689" i="12"/>
  <c r="F1689" i="12"/>
  <c r="J1689" i="12"/>
  <c r="G1689" i="12"/>
  <c r="K1689" i="12"/>
  <c r="A1700" i="12"/>
  <c r="N1700" i="12" s="1"/>
  <c r="E1700" i="12"/>
  <c r="I1700" i="12"/>
  <c r="F1700" i="12"/>
  <c r="J1700" i="12"/>
  <c r="G1700" i="12"/>
  <c r="K1700" i="12"/>
  <c r="H1700" i="12"/>
  <c r="L1700" i="12"/>
  <c r="A1696" i="12"/>
  <c r="O1696" i="12" s="1"/>
  <c r="E1696" i="12"/>
  <c r="I1696" i="12"/>
  <c r="F1696" i="12"/>
  <c r="J1696" i="12"/>
  <c r="G1696" i="12"/>
  <c r="K1696" i="12"/>
  <c r="H1696" i="12"/>
  <c r="L1696" i="12"/>
  <c r="A1692" i="12"/>
  <c r="N1692" i="12" s="1"/>
  <c r="E1692" i="12"/>
  <c r="I1692" i="12"/>
  <c r="F1692" i="12"/>
  <c r="J1692" i="12"/>
  <c r="G1692" i="12"/>
  <c r="K1692" i="12"/>
  <c r="H1692" i="12"/>
  <c r="L1692" i="12"/>
  <c r="F1375" i="12"/>
  <c r="J1375" i="12"/>
  <c r="A1375" i="12"/>
  <c r="N1375" i="12" s="1"/>
  <c r="G1375" i="12"/>
  <c r="K1375" i="12"/>
  <c r="I1375" i="12"/>
  <c r="H1375" i="12"/>
  <c r="L1375" i="12"/>
  <c r="E1375" i="12"/>
  <c r="F1371" i="12"/>
  <c r="J1371" i="12"/>
  <c r="E1371" i="12"/>
  <c r="G1371" i="12"/>
  <c r="K1371" i="12"/>
  <c r="I1371" i="12"/>
  <c r="H1371" i="12"/>
  <c r="L1371" i="12"/>
  <c r="A1371" i="12"/>
  <c r="N1371" i="12" s="1"/>
  <c r="F1367" i="12"/>
  <c r="J1367" i="12"/>
  <c r="I1367" i="12"/>
  <c r="G1367" i="12"/>
  <c r="K1367" i="12"/>
  <c r="A1367" i="12"/>
  <c r="N1367" i="12" s="1"/>
  <c r="H1367" i="12"/>
  <c r="L1367" i="12"/>
  <c r="E1367" i="12"/>
  <c r="G1374" i="12"/>
  <c r="K1374" i="12"/>
  <c r="H1374" i="12"/>
  <c r="L1374" i="12"/>
  <c r="J1374" i="12"/>
  <c r="A1374" i="12"/>
  <c r="E1374" i="12"/>
  <c r="I1374" i="12"/>
  <c r="F1374" i="12"/>
  <c r="G1370" i="12"/>
  <c r="K1370" i="12"/>
  <c r="H1370" i="12"/>
  <c r="L1370" i="12"/>
  <c r="J1370" i="12"/>
  <c r="A1370" i="12"/>
  <c r="N1370" i="12" s="1"/>
  <c r="E1370" i="12"/>
  <c r="I1370" i="12"/>
  <c r="F1370" i="12"/>
  <c r="G1366" i="12"/>
  <c r="K1366" i="12"/>
  <c r="J1366" i="12"/>
  <c r="H1366" i="12"/>
  <c r="L1366" i="12"/>
  <c r="F1366" i="12"/>
  <c r="A1366" i="12"/>
  <c r="E1366" i="12"/>
  <c r="I1366" i="12"/>
  <c r="F1363" i="12"/>
  <c r="J1363" i="12"/>
  <c r="A1363" i="12"/>
  <c r="G1363" i="12"/>
  <c r="K1363" i="12"/>
  <c r="E1363" i="12"/>
  <c r="H1363" i="12"/>
  <c r="L1363" i="12"/>
  <c r="I1363" i="12"/>
  <c r="H1373" i="12"/>
  <c r="L1373" i="12"/>
  <c r="A1373" i="12"/>
  <c r="N1373" i="12" s="1"/>
  <c r="E1373" i="12"/>
  <c r="I1373" i="12"/>
  <c r="K1373" i="12"/>
  <c r="F1373" i="12"/>
  <c r="J1373" i="12"/>
  <c r="G1373" i="12"/>
  <c r="H1369" i="12"/>
  <c r="L1369" i="12"/>
  <c r="G1369" i="12"/>
  <c r="A1369" i="12"/>
  <c r="E1369" i="12"/>
  <c r="I1369" i="12"/>
  <c r="K1369" i="12"/>
  <c r="F1369" i="12"/>
  <c r="J1369" i="12"/>
  <c r="H1365" i="12"/>
  <c r="L1365" i="12"/>
  <c r="K1365" i="12"/>
  <c r="A1365" i="12"/>
  <c r="N1365" i="12" s="1"/>
  <c r="E1365" i="12"/>
  <c r="I1365" i="12"/>
  <c r="G1365" i="12"/>
  <c r="F1365" i="12"/>
  <c r="J1365" i="12"/>
  <c r="F1379" i="12"/>
  <c r="J1379" i="12"/>
  <c r="A1379" i="12"/>
  <c r="N1379" i="12" s="1"/>
  <c r="I1379" i="12"/>
  <c r="G1379" i="12"/>
  <c r="K1379" i="12"/>
  <c r="H1379" i="12"/>
  <c r="L1379" i="12"/>
  <c r="E1379" i="12"/>
  <c r="A1372" i="12"/>
  <c r="N1372" i="12" s="1"/>
  <c r="E1372" i="12"/>
  <c r="I1372" i="12"/>
  <c r="F1372" i="12"/>
  <c r="J1372" i="12"/>
  <c r="L1372" i="12"/>
  <c r="G1372" i="12"/>
  <c r="K1372" i="12"/>
  <c r="H1372" i="12"/>
  <c r="A1368" i="12"/>
  <c r="N1368" i="12" s="1"/>
  <c r="E1368" i="12"/>
  <c r="I1368" i="12"/>
  <c r="H1368" i="12"/>
  <c r="F1368" i="12"/>
  <c r="J1368" i="12"/>
  <c r="L1368" i="12"/>
  <c r="G1368" i="12"/>
  <c r="K1368" i="12"/>
  <c r="A1364" i="12"/>
  <c r="E1364" i="12"/>
  <c r="I1364" i="12"/>
  <c r="L1364" i="12"/>
  <c r="F1364" i="12"/>
  <c r="J1364" i="12"/>
  <c r="H1364" i="12"/>
  <c r="G1364" i="12"/>
  <c r="K1364" i="12"/>
  <c r="G1158" i="12"/>
  <c r="K1158" i="12"/>
  <c r="H1158" i="12"/>
  <c r="L1158" i="12"/>
  <c r="A1158" i="12"/>
  <c r="N1158" i="12" s="1"/>
  <c r="E1158" i="12"/>
  <c r="I1158" i="12"/>
  <c r="F1158" i="12"/>
  <c r="J1158" i="12"/>
  <c r="G1154" i="12"/>
  <c r="K1154" i="12"/>
  <c r="H1154" i="12"/>
  <c r="L1154" i="12"/>
  <c r="A1154" i="12"/>
  <c r="N1154" i="12" s="1"/>
  <c r="E1154" i="12"/>
  <c r="I1154" i="12"/>
  <c r="F1154" i="12"/>
  <c r="J1154" i="12"/>
  <c r="G1150" i="12"/>
  <c r="K1150" i="12"/>
  <c r="H1150" i="12"/>
  <c r="L1150" i="12"/>
  <c r="A1150" i="12"/>
  <c r="E1150" i="12"/>
  <c r="I1150" i="12"/>
  <c r="F1150" i="12"/>
  <c r="J1150" i="12"/>
  <c r="F1147" i="12"/>
  <c r="J1147" i="12"/>
  <c r="G1147" i="12"/>
  <c r="K1147" i="12"/>
  <c r="H1147" i="12"/>
  <c r="L1147" i="12"/>
  <c r="A1147" i="12"/>
  <c r="N1147" i="12" s="1"/>
  <c r="E1147" i="12"/>
  <c r="I1147" i="12"/>
  <c r="H1157" i="12"/>
  <c r="L1157" i="12"/>
  <c r="A1157" i="12"/>
  <c r="N1157" i="12" s="1"/>
  <c r="E1157" i="12"/>
  <c r="I1157" i="12"/>
  <c r="F1157" i="12"/>
  <c r="J1157" i="12"/>
  <c r="G1157" i="12"/>
  <c r="K1157" i="12"/>
  <c r="H1153" i="12"/>
  <c r="L1153" i="12"/>
  <c r="A1153" i="12"/>
  <c r="N1153" i="12" s="1"/>
  <c r="E1153" i="12"/>
  <c r="I1153" i="12"/>
  <c r="F1153" i="12"/>
  <c r="J1153" i="12"/>
  <c r="G1153" i="12"/>
  <c r="K1153" i="12"/>
  <c r="H1149" i="12"/>
  <c r="L1149" i="12"/>
  <c r="A1149" i="12"/>
  <c r="N1149" i="12" s="1"/>
  <c r="E1149" i="12"/>
  <c r="I1149" i="12"/>
  <c r="F1149" i="12"/>
  <c r="J1149" i="12"/>
  <c r="G1149" i="12"/>
  <c r="K1149" i="12"/>
  <c r="F1163" i="12"/>
  <c r="J1163" i="12"/>
  <c r="G1163" i="12"/>
  <c r="K1163" i="12"/>
  <c r="H1163" i="12"/>
  <c r="L1163" i="12"/>
  <c r="A1163" i="12"/>
  <c r="N1163" i="12" s="1"/>
  <c r="E1163" i="12"/>
  <c r="I1163" i="12"/>
  <c r="A1156" i="12"/>
  <c r="N1156" i="12" s="1"/>
  <c r="E1156" i="12"/>
  <c r="I1156" i="12"/>
  <c r="F1156" i="12"/>
  <c r="J1156" i="12"/>
  <c r="G1156" i="12"/>
  <c r="K1156" i="12"/>
  <c r="H1156" i="12"/>
  <c r="L1156" i="12"/>
  <c r="A1152" i="12"/>
  <c r="O1152" i="12" s="1"/>
  <c r="E1152" i="12"/>
  <c r="I1152" i="12"/>
  <c r="F1152" i="12"/>
  <c r="J1152" i="12"/>
  <c r="G1152" i="12"/>
  <c r="K1152" i="12"/>
  <c r="H1152" i="12"/>
  <c r="L1152" i="12"/>
  <c r="A1148" i="12"/>
  <c r="E1148" i="12"/>
  <c r="I1148" i="12"/>
  <c r="F1148" i="12"/>
  <c r="J1148" i="12"/>
  <c r="G1148" i="12"/>
  <c r="K1148" i="12"/>
  <c r="H1148" i="12"/>
  <c r="L1148" i="12"/>
  <c r="F1159" i="12"/>
  <c r="J1159" i="12"/>
  <c r="G1159" i="12"/>
  <c r="K1159" i="12"/>
  <c r="H1159" i="12"/>
  <c r="L1159" i="12"/>
  <c r="A1159" i="12"/>
  <c r="N1159" i="12" s="1"/>
  <c r="E1159" i="12"/>
  <c r="I1159" i="12"/>
  <c r="F1155" i="12"/>
  <c r="J1155" i="12"/>
  <c r="G1155" i="12"/>
  <c r="K1155" i="12"/>
  <c r="H1155" i="12"/>
  <c r="L1155" i="12"/>
  <c r="A1155" i="12"/>
  <c r="N1155" i="12" s="1"/>
  <c r="E1155" i="12"/>
  <c r="I1155" i="12"/>
  <c r="F1151" i="12"/>
  <c r="J1151" i="12"/>
  <c r="G1151" i="12"/>
  <c r="K1151" i="12"/>
  <c r="H1151" i="12"/>
  <c r="L1151" i="12"/>
  <c r="A1151" i="12"/>
  <c r="N1151" i="12" s="1"/>
  <c r="E1151" i="12"/>
  <c r="I1151" i="12"/>
  <c r="A1051" i="12"/>
  <c r="N1051" i="12" s="1"/>
  <c r="E1051" i="12"/>
  <c r="I1051" i="12"/>
  <c r="F1051" i="12"/>
  <c r="J1051" i="12"/>
  <c r="L1051" i="12"/>
  <c r="G1051" i="12"/>
  <c r="K1051" i="12"/>
  <c r="H1051" i="12"/>
  <c r="F1050" i="12"/>
  <c r="J1050" i="12"/>
  <c r="G1050" i="12"/>
  <c r="K1050" i="12"/>
  <c r="A1050" i="12"/>
  <c r="N1050" i="12" s="1"/>
  <c r="I1050" i="12"/>
  <c r="H1050" i="12"/>
  <c r="L1050" i="12"/>
  <c r="E1050" i="12"/>
  <c r="A1055" i="12"/>
  <c r="E1055" i="12"/>
  <c r="I1055" i="12"/>
  <c r="F1055" i="12"/>
  <c r="J1055" i="12"/>
  <c r="G1055" i="12"/>
  <c r="K1055" i="12"/>
  <c r="H1055" i="12"/>
  <c r="L1055" i="12"/>
  <c r="F2149" i="12"/>
  <c r="J2149" i="12"/>
  <c r="G2149" i="12"/>
  <c r="K2149" i="12"/>
  <c r="H2149" i="12"/>
  <c r="L2149" i="12"/>
  <c r="A2149" i="12"/>
  <c r="N2149" i="12" s="1"/>
  <c r="E2149" i="12"/>
  <c r="I2149" i="12"/>
  <c r="A2150" i="12"/>
  <c r="N2150" i="12" s="1"/>
  <c r="E2150" i="12"/>
  <c r="I2150" i="12"/>
  <c r="F2150" i="12"/>
  <c r="J2150" i="12"/>
  <c r="G2150" i="12"/>
  <c r="K2150" i="12"/>
  <c r="H2150" i="12"/>
  <c r="L2150" i="12"/>
  <c r="H2151" i="12"/>
  <c r="L2151" i="12"/>
  <c r="A2151" i="12"/>
  <c r="E2151" i="12"/>
  <c r="I2151" i="12"/>
  <c r="F2151" i="12"/>
  <c r="J2151" i="12"/>
  <c r="G2151" i="12"/>
  <c r="K2151" i="12"/>
  <c r="G2152" i="12"/>
  <c r="K2152" i="12"/>
  <c r="H2152" i="12"/>
  <c r="L2152" i="12"/>
  <c r="A2152" i="12"/>
  <c r="E2152" i="12"/>
  <c r="I2152" i="12"/>
  <c r="F2152" i="12"/>
  <c r="J2152" i="12"/>
  <c r="F2153" i="12"/>
  <c r="J2153" i="12"/>
  <c r="G2153" i="12"/>
  <c r="K2153" i="12"/>
  <c r="H2153" i="12"/>
  <c r="L2153" i="12"/>
  <c r="A2153" i="12"/>
  <c r="N2153" i="12" s="1"/>
  <c r="E2153" i="12"/>
  <c r="I2153" i="12"/>
  <c r="F2167" i="12"/>
  <c r="J2167" i="12"/>
  <c r="A2167" i="12"/>
  <c r="G2167" i="12"/>
  <c r="K2167" i="12"/>
  <c r="H2167" i="12"/>
  <c r="L2167" i="12"/>
  <c r="E2167" i="12"/>
  <c r="I2167" i="12"/>
  <c r="H2154" i="12"/>
  <c r="L2154" i="12"/>
  <c r="F2154" i="12"/>
  <c r="J2154" i="12"/>
  <c r="A2154" i="12"/>
  <c r="G2154" i="12"/>
  <c r="K2154" i="12"/>
  <c r="E2154" i="12"/>
  <c r="I2154" i="12"/>
  <c r="F2165" i="12"/>
  <c r="J2165" i="12"/>
  <c r="A2165" i="12"/>
  <c r="N2165" i="12" s="1"/>
  <c r="G2165" i="12"/>
  <c r="K2165" i="12"/>
  <c r="H2165" i="12"/>
  <c r="L2165" i="12"/>
  <c r="E2165" i="12"/>
  <c r="I2165" i="12"/>
  <c r="F2161" i="12"/>
  <c r="J2161" i="12"/>
  <c r="A2161" i="12"/>
  <c r="N2161" i="12" s="1"/>
  <c r="G2161" i="12"/>
  <c r="K2161" i="12"/>
  <c r="H2161" i="12"/>
  <c r="L2161" i="12"/>
  <c r="E2161" i="12"/>
  <c r="I2161" i="12"/>
  <c r="F2157" i="12"/>
  <c r="J2157" i="12"/>
  <c r="H2157" i="12"/>
  <c r="L2157" i="12"/>
  <c r="E2157" i="12"/>
  <c r="I2157" i="12"/>
  <c r="A2157" i="12"/>
  <c r="G2157" i="12"/>
  <c r="K2157" i="12"/>
  <c r="F2163" i="12"/>
  <c r="J2163" i="12"/>
  <c r="A2163" i="12"/>
  <c r="O2163" i="12" s="1"/>
  <c r="G2163" i="12"/>
  <c r="K2163" i="12"/>
  <c r="H2163" i="12"/>
  <c r="L2163" i="12"/>
  <c r="E2163" i="12"/>
  <c r="I2163" i="12"/>
  <c r="H2168" i="12"/>
  <c r="L2168" i="12"/>
  <c r="E2168" i="12"/>
  <c r="I2168" i="12"/>
  <c r="F2168" i="12"/>
  <c r="J2168" i="12"/>
  <c r="A2168" i="12"/>
  <c r="N2168" i="12" s="1"/>
  <c r="G2168" i="12"/>
  <c r="K2168" i="12"/>
  <c r="H2164" i="12"/>
  <c r="L2164" i="12"/>
  <c r="E2164" i="12"/>
  <c r="I2164" i="12"/>
  <c r="F2164" i="12"/>
  <c r="J2164" i="12"/>
  <c r="A2164" i="12"/>
  <c r="N2164" i="12" s="1"/>
  <c r="G2164" i="12"/>
  <c r="K2164" i="12"/>
  <c r="H2160" i="12"/>
  <c r="L2160" i="12"/>
  <c r="E2160" i="12"/>
  <c r="I2160" i="12"/>
  <c r="F2160" i="12"/>
  <c r="J2160" i="12"/>
  <c r="A2160" i="12"/>
  <c r="G2160" i="12"/>
  <c r="K2160" i="12"/>
  <c r="H2156" i="12"/>
  <c r="L2156" i="12"/>
  <c r="F2156" i="12"/>
  <c r="J2156" i="12"/>
  <c r="A2156" i="12"/>
  <c r="G2156" i="12"/>
  <c r="K2156" i="12"/>
  <c r="I2156" i="12"/>
  <c r="E2156" i="12"/>
  <c r="F2155" i="12"/>
  <c r="J2155" i="12"/>
  <c r="H2155" i="12"/>
  <c r="L2155" i="12"/>
  <c r="E2155" i="12"/>
  <c r="I2155" i="12"/>
  <c r="A2155" i="12"/>
  <c r="N2155" i="12" s="1"/>
  <c r="G2155" i="12"/>
  <c r="K2155" i="12"/>
  <c r="F2159" i="12"/>
  <c r="J2159" i="12"/>
  <c r="A2159" i="12"/>
  <c r="N2159" i="12" s="1"/>
  <c r="G2159" i="12"/>
  <c r="K2159" i="12"/>
  <c r="H2159" i="12"/>
  <c r="L2159" i="12"/>
  <c r="E2159" i="12"/>
  <c r="I2159" i="12"/>
  <c r="H2166" i="12"/>
  <c r="L2166" i="12"/>
  <c r="E2166" i="12"/>
  <c r="I2166" i="12"/>
  <c r="F2166" i="12"/>
  <c r="J2166" i="12"/>
  <c r="A2166" i="12"/>
  <c r="N2166" i="12" s="1"/>
  <c r="G2166" i="12"/>
  <c r="K2166" i="12"/>
  <c r="H2162" i="12"/>
  <c r="L2162" i="12"/>
  <c r="E2162" i="12"/>
  <c r="I2162" i="12"/>
  <c r="F2162" i="12"/>
  <c r="J2162" i="12"/>
  <c r="A2162" i="12"/>
  <c r="O2162" i="12" s="1"/>
  <c r="G2162" i="12"/>
  <c r="K2162" i="12"/>
  <c r="H2158" i="12"/>
  <c r="L2158" i="12"/>
  <c r="F2158" i="12"/>
  <c r="J2158" i="12"/>
  <c r="A2158" i="12"/>
  <c r="G2158" i="12"/>
  <c r="K2158" i="12"/>
  <c r="E2158" i="12"/>
  <c r="I2158" i="12"/>
  <c r="A4" i="12"/>
  <c r="N4" i="12" s="1"/>
  <c r="E4" i="12"/>
  <c r="F4" i="12"/>
  <c r="G4" i="12"/>
  <c r="H4" i="12"/>
  <c r="I4" i="12"/>
  <c r="J4" i="12"/>
  <c r="K4" i="12"/>
  <c r="L4" i="12"/>
  <c r="A5" i="12"/>
  <c r="N5" i="12" s="1"/>
  <c r="E5" i="12"/>
  <c r="F5" i="12"/>
  <c r="G5" i="12"/>
  <c r="H5" i="12"/>
  <c r="I5" i="12"/>
  <c r="J5" i="12"/>
  <c r="K5" i="12"/>
  <c r="L5" i="12"/>
  <c r="A6" i="12"/>
  <c r="N6" i="12" s="1"/>
  <c r="E6" i="12"/>
  <c r="F6" i="12"/>
  <c r="G6" i="12"/>
  <c r="H6" i="12"/>
  <c r="I6" i="12"/>
  <c r="J6" i="12"/>
  <c r="K6" i="12"/>
  <c r="L6" i="12"/>
  <c r="A7" i="12"/>
  <c r="N7" i="12" s="1"/>
  <c r="E7" i="12"/>
  <c r="F7" i="12"/>
  <c r="G7" i="12"/>
  <c r="H7" i="12"/>
  <c r="I7" i="12"/>
  <c r="J7" i="12"/>
  <c r="K7" i="12"/>
  <c r="L7" i="12"/>
  <c r="A8" i="12"/>
  <c r="N8" i="12" s="1"/>
  <c r="E8" i="12"/>
  <c r="F8" i="12"/>
  <c r="G8" i="12"/>
  <c r="H8" i="12"/>
  <c r="I8" i="12"/>
  <c r="J8" i="12"/>
  <c r="K8" i="12"/>
  <c r="L8" i="12"/>
  <c r="A9" i="12"/>
  <c r="N9" i="12" s="1"/>
  <c r="E9" i="12"/>
  <c r="F9" i="12"/>
  <c r="G9" i="12"/>
  <c r="H9" i="12"/>
  <c r="I9" i="12"/>
  <c r="J9" i="12"/>
  <c r="K9" i="12"/>
  <c r="L9" i="12"/>
  <c r="A10" i="12"/>
  <c r="N10" i="12" s="1"/>
  <c r="E10" i="12"/>
  <c r="F10" i="12"/>
  <c r="G10" i="12"/>
  <c r="H10" i="12"/>
  <c r="I10" i="12"/>
  <c r="J10" i="12"/>
  <c r="K10" i="12"/>
  <c r="L10" i="12"/>
  <c r="A11" i="12"/>
  <c r="E11" i="12"/>
  <c r="F11" i="12"/>
  <c r="G11" i="12"/>
  <c r="H11" i="12"/>
  <c r="I11" i="12"/>
  <c r="J11" i="12"/>
  <c r="K11" i="12"/>
  <c r="L11" i="12"/>
  <c r="A12" i="12"/>
  <c r="N12" i="12" s="1"/>
  <c r="E12" i="12"/>
  <c r="F12" i="12"/>
  <c r="G12" i="12"/>
  <c r="H12" i="12"/>
  <c r="I12" i="12"/>
  <c r="J12" i="12"/>
  <c r="K12" i="12"/>
  <c r="L12" i="12"/>
  <c r="A13" i="12"/>
  <c r="N13" i="12" s="1"/>
  <c r="E13" i="12"/>
  <c r="F13" i="12"/>
  <c r="G13" i="12"/>
  <c r="H13" i="12"/>
  <c r="I13" i="12"/>
  <c r="J13" i="12"/>
  <c r="K13" i="12"/>
  <c r="L13" i="12"/>
  <c r="A14" i="12"/>
  <c r="N14" i="12" s="1"/>
  <c r="E14" i="12"/>
  <c r="F14" i="12"/>
  <c r="G14" i="12"/>
  <c r="H14" i="12"/>
  <c r="I14" i="12"/>
  <c r="J14" i="12"/>
  <c r="K14" i="12"/>
  <c r="L14" i="12"/>
  <c r="A15" i="12"/>
  <c r="N15" i="12" s="1"/>
  <c r="E15" i="12"/>
  <c r="F15" i="12"/>
  <c r="G15" i="12"/>
  <c r="H15" i="12"/>
  <c r="I15" i="12"/>
  <c r="J15" i="12"/>
  <c r="K15" i="12"/>
  <c r="L15" i="12"/>
  <c r="A16" i="12"/>
  <c r="E16" i="12"/>
  <c r="F16" i="12"/>
  <c r="G16" i="12"/>
  <c r="H16" i="12"/>
  <c r="I16" i="12"/>
  <c r="J16" i="12"/>
  <c r="K16" i="12"/>
  <c r="L16" i="12"/>
  <c r="A17" i="12"/>
  <c r="N17" i="12" s="1"/>
  <c r="E17" i="12"/>
  <c r="F17" i="12"/>
  <c r="G17" i="12"/>
  <c r="H17" i="12"/>
  <c r="I17" i="12"/>
  <c r="J17" i="12"/>
  <c r="K17" i="12"/>
  <c r="L17" i="12"/>
  <c r="A18" i="12"/>
  <c r="N18" i="12" s="1"/>
  <c r="E18" i="12"/>
  <c r="F18" i="12"/>
  <c r="G18" i="12"/>
  <c r="H18" i="12"/>
  <c r="I18" i="12"/>
  <c r="J18" i="12"/>
  <c r="K18" i="12"/>
  <c r="L18" i="12"/>
  <c r="A19" i="12"/>
  <c r="N19" i="12" s="1"/>
  <c r="E19" i="12"/>
  <c r="F19" i="12"/>
  <c r="G19" i="12"/>
  <c r="H19" i="12"/>
  <c r="I19" i="12"/>
  <c r="J19" i="12"/>
  <c r="K19" i="12"/>
  <c r="L19" i="12"/>
  <c r="A20" i="12"/>
  <c r="E20" i="12"/>
  <c r="F20" i="12"/>
  <c r="G20" i="12"/>
  <c r="H20" i="12"/>
  <c r="I20" i="12"/>
  <c r="J20" i="12"/>
  <c r="K20" i="12"/>
  <c r="L20" i="12"/>
  <c r="A21" i="12"/>
  <c r="N21" i="12" s="1"/>
  <c r="E21" i="12"/>
  <c r="F21" i="12"/>
  <c r="G21" i="12"/>
  <c r="H21" i="12"/>
  <c r="I21" i="12"/>
  <c r="J21" i="12"/>
  <c r="K21" i="12"/>
  <c r="L21" i="12"/>
  <c r="A22" i="12"/>
  <c r="N22" i="12" s="1"/>
  <c r="E22" i="12"/>
  <c r="F22" i="12"/>
  <c r="G22" i="12"/>
  <c r="H22" i="12"/>
  <c r="I22" i="12"/>
  <c r="J22" i="12"/>
  <c r="K22" i="12"/>
  <c r="L22" i="12"/>
  <c r="A23" i="12"/>
  <c r="N23" i="12" s="1"/>
  <c r="E23" i="12"/>
  <c r="F23" i="12"/>
  <c r="G23" i="12"/>
  <c r="H23" i="12"/>
  <c r="I23" i="12"/>
  <c r="J23" i="12"/>
  <c r="K23" i="12"/>
  <c r="L23" i="12"/>
  <c r="A24" i="12"/>
  <c r="N24" i="12" s="1"/>
  <c r="E24" i="12"/>
  <c r="F24" i="12"/>
  <c r="G24" i="12"/>
  <c r="H24" i="12"/>
  <c r="I24" i="12"/>
  <c r="J24" i="12"/>
  <c r="K24" i="12"/>
  <c r="L24" i="12"/>
  <c r="A25" i="12"/>
  <c r="N25" i="12" s="1"/>
  <c r="E25" i="12"/>
  <c r="F25" i="12"/>
  <c r="G25" i="12"/>
  <c r="H25" i="12"/>
  <c r="I25" i="12"/>
  <c r="J25" i="12"/>
  <c r="K25" i="12"/>
  <c r="L25" i="12"/>
  <c r="A26" i="12"/>
  <c r="N26" i="12" s="1"/>
  <c r="L26" i="12"/>
  <c r="E26" i="12"/>
  <c r="F26" i="12"/>
  <c r="G26" i="12"/>
  <c r="H26" i="12"/>
  <c r="I26" i="12"/>
  <c r="J26" i="12"/>
  <c r="K26" i="12"/>
  <c r="A27" i="12"/>
  <c r="N27" i="12" s="1"/>
  <c r="E27" i="12"/>
  <c r="F27" i="12"/>
  <c r="G27" i="12"/>
  <c r="H27" i="12"/>
  <c r="I27" i="12"/>
  <c r="J27" i="12"/>
  <c r="K27" i="12"/>
  <c r="L27" i="12"/>
  <c r="A28" i="12"/>
  <c r="N28" i="12" s="1"/>
  <c r="E28" i="12"/>
  <c r="F28" i="12"/>
  <c r="G28" i="12"/>
  <c r="H28" i="12"/>
  <c r="I28" i="12"/>
  <c r="J28" i="12"/>
  <c r="K28" i="12"/>
  <c r="L28" i="12"/>
  <c r="A29" i="12"/>
  <c r="E29" i="12"/>
  <c r="F29" i="12"/>
  <c r="G29" i="12"/>
  <c r="H29" i="12"/>
  <c r="I29" i="12"/>
  <c r="J29" i="12"/>
  <c r="K29" i="12"/>
  <c r="L29" i="12"/>
  <c r="A30" i="12"/>
  <c r="N30" i="12" s="1"/>
  <c r="E30" i="12"/>
  <c r="F30" i="12"/>
  <c r="G30" i="12"/>
  <c r="H30" i="12"/>
  <c r="I30" i="12"/>
  <c r="J30" i="12"/>
  <c r="K30" i="12"/>
  <c r="L30" i="12"/>
  <c r="A31" i="12"/>
  <c r="N31" i="12" s="1"/>
  <c r="E31" i="12"/>
  <c r="F31" i="12"/>
  <c r="G31" i="12"/>
  <c r="H31" i="12"/>
  <c r="I31" i="12"/>
  <c r="J31" i="12"/>
  <c r="K31" i="12"/>
  <c r="L31" i="12"/>
  <c r="A32" i="12"/>
  <c r="N32" i="12" s="1"/>
  <c r="E32" i="12"/>
  <c r="F32" i="12"/>
  <c r="G32" i="12"/>
  <c r="H32" i="12"/>
  <c r="I32" i="12"/>
  <c r="J32" i="12"/>
  <c r="K32" i="12"/>
  <c r="L32" i="12"/>
  <c r="A33" i="12"/>
  <c r="N33" i="12" s="1"/>
  <c r="E33" i="12"/>
  <c r="F33" i="12"/>
  <c r="G33" i="12"/>
  <c r="H33" i="12"/>
  <c r="I33" i="12"/>
  <c r="J33" i="12"/>
  <c r="K33" i="12"/>
  <c r="L33" i="12"/>
  <c r="A34" i="12"/>
  <c r="E34" i="12"/>
  <c r="F34" i="12"/>
  <c r="G34" i="12"/>
  <c r="H34" i="12"/>
  <c r="I34" i="12"/>
  <c r="J34" i="12"/>
  <c r="K34" i="12"/>
  <c r="L34" i="12"/>
  <c r="A35" i="12"/>
  <c r="N35" i="12" s="1"/>
  <c r="E35" i="12"/>
  <c r="F35" i="12"/>
  <c r="G35" i="12"/>
  <c r="H35" i="12"/>
  <c r="I35" i="12"/>
  <c r="J35" i="12"/>
  <c r="K35" i="12"/>
  <c r="L35" i="12"/>
  <c r="A36" i="12"/>
  <c r="N36" i="12" s="1"/>
  <c r="E36" i="12"/>
  <c r="F36" i="12"/>
  <c r="G36" i="12"/>
  <c r="H36" i="12"/>
  <c r="I36" i="12"/>
  <c r="J36" i="12"/>
  <c r="K36" i="12"/>
  <c r="L36" i="12"/>
  <c r="A37" i="12"/>
  <c r="E37" i="12"/>
  <c r="F37" i="12"/>
  <c r="G37" i="12"/>
  <c r="H37" i="12"/>
  <c r="I37" i="12"/>
  <c r="J37" i="12"/>
  <c r="K37" i="12"/>
  <c r="L37" i="12"/>
  <c r="A38" i="12"/>
  <c r="N38" i="12" s="1"/>
  <c r="E38" i="12"/>
  <c r="F38" i="12"/>
  <c r="G38" i="12"/>
  <c r="H38" i="12"/>
  <c r="I38" i="12"/>
  <c r="J38" i="12"/>
  <c r="K38" i="12"/>
  <c r="L38" i="12"/>
  <c r="A39" i="12"/>
  <c r="N39" i="12" s="1"/>
  <c r="E39" i="12"/>
  <c r="F39" i="12"/>
  <c r="G39" i="12"/>
  <c r="H39" i="12"/>
  <c r="I39" i="12"/>
  <c r="J39" i="12"/>
  <c r="K39" i="12"/>
  <c r="L39" i="12"/>
  <c r="A40" i="12"/>
  <c r="N40" i="12" s="1"/>
  <c r="E40" i="12"/>
  <c r="F40" i="12"/>
  <c r="G40" i="12"/>
  <c r="H40" i="12"/>
  <c r="I40" i="12"/>
  <c r="J40" i="12"/>
  <c r="K40" i="12"/>
  <c r="L40" i="12"/>
  <c r="A41" i="12"/>
  <c r="N41" i="12" s="1"/>
  <c r="E41" i="12"/>
  <c r="F41" i="12"/>
  <c r="G41" i="12"/>
  <c r="H41" i="12"/>
  <c r="I41" i="12"/>
  <c r="J41" i="12"/>
  <c r="K41" i="12"/>
  <c r="L41" i="12"/>
  <c r="A42" i="12"/>
  <c r="N42" i="12" s="1"/>
  <c r="E42" i="12"/>
  <c r="F42" i="12"/>
  <c r="G42" i="12"/>
  <c r="H42" i="12"/>
  <c r="I42" i="12"/>
  <c r="J42" i="12"/>
  <c r="K42" i="12"/>
  <c r="L42" i="12"/>
  <c r="A43" i="12"/>
  <c r="N43" i="12" s="1"/>
  <c r="E43" i="12"/>
  <c r="F43" i="12"/>
  <c r="G43" i="12"/>
  <c r="H43" i="12"/>
  <c r="I43" i="12"/>
  <c r="J43" i="12"/>
  <c r="K43" i="12"/>
  <c r="L43" i="12"/>
  <c r="A44" i="12"/>
  <c r="N44" i="12" s="1"/>
  <c r="E44" i="12"/>
  <c r="F44" i="12"/>
  <c r="G44" i="12"/>
  <c r="H44" i="12"/>
  <c r="I44" i="12"/>
  <c r="J44" i="12"/>
  <c r="K44" i="12"/>
  <c r="L44" i="12"/>
  <c r="A45" i="12"/>
  <c r="N45" i="12" s="1"/>
  <c r="E45" i="12"/>
  <c r="F45" i="12"/>
  <c r="G45" i="12"/>
  <c r="H45" i="12"/>
  <c r="I45" i="12"/>
  <c r="J45" i="12"/>
  <c r="K45" i="12"/>
  <c r="L45" i="12"/>
  <c r="A46" i="12"/>
  <c r="N46" i="12" s="1"/>
  <c r="E46" i="12"/>
  <c r="F46" i="12"/>
  <c r="G46" i="12"/>
  <c r="H46" i="12"/>
  <c r="I46" i="12"/>
  <c r="J46" i="12"/>
  <c r="K46" i="12"/>
  <c r="L46" i="12"/>
  <c r="A47" i="12"/>
  <c r="N47" i="12" s="1"/>
  <c r="E47" i="12"/>
  <c r="F47" i="12"/>
  <c r="G47" i="12"/>
  <c r="H47" i="12"/>
  <c r="I47" i="12"/>
  <c r="J47" i="12"/>
  <c r="K47" i="12"/>
  <c r="L47" i="12"/>
  <c r="A48" i="12"/>
  <c r="N48" i="12" s="1"/>
  <c r="E48" i="12"/>
  <c r="F48" i="12"/>
  <c r="G48" i="12"/>
  <c r="H48" i="12"/>
  <c r="I48" i="12"/>
  <c r="J48" i="12"/>
  <c r="K48" i="12"/>
  <c r="L48" i="12"/>
  <c r="A49" i="12"/>
  <c r="E49" i="12"/>
  <c r="F49" i="12"/>
  <c r="G49" i="12"/>
  <c r="H49" i="12"/>
  <c r="I49" i="12"/>
  <c r="J49" i="12"/>
  <c r="K49" i="12"/>
  <c r="L49" i="12"/>
  <c r="A50" i="12"/>
  <c r="N50" i="12" s="1"/>
  <c r="E50" i="12"/>
  <c r="F50" i="12"/>
  <c r="G50" i="12"/>
  <c r="H50" i="12"/>
  <c r="I50" i="12"/>
  <c r="J50" i="12"/>
  <c r="K50" i="12"/>
  <c r="L50" i="12"/>
  <c r="A51" i="12"/>
  <c r="E51" i="12"/>
  <c r="F51" i="12"/>
  <c r="G51" i="12"/>
  <c r="H51" i="12"/>
  <c r="I51" i="12"/>
  <c r="J51" i="12"/>
  <c r="K51" i="12"/>
  <c r="L51" i="12"/>
  <c r="A52" i="12"/>
  <c r="N52" i="12" s="1"/>
  <c r="E52" i="12"/>
  <c r="F52" i="12"/>
  <c r="G52" i="12"/>
  <c r="H52" i="12"/>
  <c r="I52" i="12"/>
  <c r="J52" i="12"/>
  <c r="K52" i="12"/>
  <c r="L52" i="12"/>
  <c r="A53" i="12"/>
  <c r="N53" i="12" s="1"/>
  <c r="E53" i="12"/>
  <c r="F53" i="12"/>
  <c r="G53" i="12"/>
  <c r="H53" i="12"/>
  <c r="I53" i="12"/>
  <c r="J53" i="12"/>
  <c r="K53" i="12"/>
  <c r="L53" i="12"/>
  <c r="A54" i="12"/>
  <c r="N54" i="12" s="1"/>
  <c r="E54" i="12"/>
  <c r="F54" i="12"/>
  <c r="G54" i="12"/>
  <c r="H54" i="12"/>
  <c r="I54" i="12"/>
  <c r="J54" i="12"/>
  <c r="K54" i="12"/>
  <c r="L54" i="12"/>
  <c r="A55" i="12"/>
  <c r="E55" i="12"/>
  <c r="F55" i="12"/>
  <c r="G55" i="12"/>
  <c r="H55" i="12"/>
  <c r="I55" i="12"/>
  <c r="J55" i="12"/>
  <c r="K55" i="12"/>
  <c r="L55" i="12"/>
  <c r="A56" i="12"/>
  <c r="N56" i="12" s="1"/>
  <c r="E56" i="12"/>
  <c r="F56" i="12"/>
  <c r="G56" i="12"/>
  <c r="H56" i="12"/>
  <c r="I56" i="12"/>
  <c r="J56" i="12"/>
  <c r="K56" i="12"/>
  <c r="L56" i="12"/>
  <c r="A57" i="12"/>
  <c r="N57" i="12" s="1"/>
  <c r="E57" i="12"/>
  <c r="F57" i="12"/>
  <c r="G57" i="12"/>
  <c r="H57" i="12"/>
  <c r="I57" i="12"/>
  <c r="J57" i="12"/>
  <c r="K57" i="12"/>
  <c r="L57" i="12"/>
  <c r="A58" i="12"/>
  <c r="N58" i="12" s="1"/>
  <c r="E58" i="12"/>
  <c r="F58" i="12"/>
  <c r="G58" i="12"/>
  <c r="H58" i="12"/>
  <c r="I58" i="12"/>
  <c r="J58" i="12"/>
  <c r="K58" i="12"/>
  <c r="L58" i="12"/>
  <c r="A59" i="12"/>
  <c r="E59" i="12"/>
  <c r="F59" i="12"/>
  <c r="G59" i="12"/>
  <c r="H59" i="12"/>
  <c r="I59" i="12"/>
  <c r="J59" i="12"/>
  <c r="K59" i="12"/>
  <c r="L59" i="12"/>
  <c r="A60" i="12"/>
  <c r="N60" i="12" s="1"/>
  <c r="E60" i="12"/>
  <c r="F60" i="12"/>
  <c r="G60" i="12"/>
  <c r="H60" i="12"/>
  <c r="I60" i="12"/>
  <c r="J60" i="12"/>
  <c r="K60" i="12"/>
  <c r="L60" i="12"/>
  <c r="A61" i="12"/>
  <c r="N61" i="12" s="1"/>
  <c r="E61" i="12"/>
  <c r="F61" i="12"/>
  <c r="G61" i="12"/>
  <c r="H61" i="12"/>
  <c r="I61" i="12"/>
  <c r="J61" i="12"/>
  <c r="K61" i="12"/>
  <c r="L61" i="12"/>
  <c r="A62" i="12"/>
  <c r="N62" i="12" s="1"/>
  <c r="E62" i="12"/>
  <c r="F62" i="12"/>
  <c r="G62" i="12"/>
  <c r="H62" i="12"/>
  <c r="I62" i="12"/>
  <c r="J62" i="12"/>
  <c r="K62" i="12"/>
  <c r="L62" i="12"/>
  <c r="A63" i="12"/>
  <c r="N63" i="12" s="1"/>
  <c r="E63" i="12"/>
  <c r="F63" i="12"/>
  <c r="G63" i="12"/>
  <c r="H63" i="12"/>
  <c r="I63" i="12"/>
  <c r="J63" i="12"/>
  <c r="K63" i="12"/>
  <c r="L63" i="12"/>
  <c r="A64" i="12"/>
  <c r="N64" i="12" s="1"/>
  <c r="E64" i="12"/>
  <c r="F64" i="12"/>
  <c r="G64" i="12"/>
  <c r="H64" i="12"/>
  <c r="I64" i="12"/>
  <c r="J64" i="12"/>
  <c r="K64" i="12"/>
  <c r="L64" i="12"/>
  <c r="A65" i="12"/>
  <c r="N65" i="12" s="1"/>
  <c r="E65" i="12"/>
  <c r="F65" i="12"/>
  <c r="G65" i="12"/>
  <c r="H65" i="12"/>
  <c r="I65" i="12"/>
  <c r="J65" i="12"/>
  <c r="K65" i="12"/>
  <c r="L65" i="12"/>
  <c r="A66" i="12"/>
  <c r="N66" i="12" s="1"/>
  <c r="E66" i="12"/>
  <c r="F66" i="12"/>
  <c r="G66" i="12"/>
  <c r="H66" i="12"/>
  <c r="I66" i="12"/>
  <c r="J66" i="12"/>
  <c r="K66" i="12"/>
  <c r="L66" i="12"/>
  <c r="A67" i="12"/>
  <c r="N67" i="12" s="1"/>
  <c r="E67" i="12"/>
  <c r="F67" i="12"/>
  <c r="G67" i="12"/>
  <c r="H67" i="12"/>
  <c r="I67" i="12"/>
  <c r="J67" i="12"/>
  <c r="K67" i="12"/>
  <c r="L67" i="12"/>
  <c r="A68" i="12"/>
  <c r="N68" i="12" s="1"/>
  <c r="E68" i="12"/>
  <c r="F68" i="12"/>
  <c r="G68" i="12"/>
  <c r="H68" i="12"/>
  <c r="I68" i="12"/>
  <c r="J68" i="12"/>
  <c r="K68" i="12"/>
  <c r="L68" i="12"/>
  <c r="A69" i="12"/>
  <c r="E69" i="12"/>
  <c r="F69" i="12"/>
  <c r="G69" i="12"/>
  <c r="H69" i="12"/>
  <c r="I69" i="12"/>
  <c r="J69" i="12"/>
  <c r="K69" i="12"/>
  <c r="L69" i="12"/>
  <c r="A70" i="12"/>
  <c r="N70" i="12" s="1"/>
  <c r="E70" i="12"/>
  <c r="F70" i="12"/>
  <c r="G70" i="12"/>
  <c r="H70" i="12"/>
  <c r="I70" i="12"/>
  <c r="J70" i="12"/>
  <c r="K70" i="12"/>
  <c r="L70" i="12"/>
  <c r="A71" i="12"/>
  <c r="N71" i="12" s="1"/>
  <c r="E71" i="12"/>
  <c r="F71" i="12"/>
  <c r="G71" i="12"/>
  <c r="H71" i="12"/>
  <c r="I71" i="12"/>
  <c r="J71" i="12"/>
  <c r="K71" i="12"/>
  <c r="L71" i="12"/>
  <c r="A72" i="12"/>
  <c r="N72" i="12" s="1"/>
  <c r="E72" i="12"/>
  <c r="F72" i="12"/>
  <c r="G72" i="12"/>
  <c r="H72" i="12"/>
  <c r="I72" i="12"/>
  <c r="J72" i="12"/>
  <c r="K72" i="12"/>
  <c r="L72" i="12"/>
  <c r="A73" i="12"/>
  <c r="N73" i="12" s="1"/>
  <c r="E73" i="12"/>
  <c r="F73" i="12"/>
  <c r="G73" i="12"/>
  <c r="H73" i="12"/>
  <c r="I73" i="12"/>
  <c r="J73" i="12"/>
  <c r="K73" i="12"/>
  <c r="L73" i="12"/>
  <c r="A74" i="12"/>
  <c r="N74" i="12" s="1"/>
  <c r="E74" i="12"/>
  <c r="F74" i="12"/>
  <c r="G74" i="12"/>
  <c r="H74" i="12"/>
  <c r="I74" i="12"/>
  <c r="J74" i="12"/>
  <c r="K74" i="12"/>
  <c r="L74" i="12"/>
  <c r="A75" i="12"/>
  <c r="N75" i="12" s="1"/>
  <c r="E75" i="12"/>
  <c r="F75" i="12"/>
  <c r="G75" i="12"/>
  <c r="H75" i="12"/>
  <c r="I75" i="12"/>
  <c r="J75" i="12"/>
  <c r="K75" i="12"/>
  <c r="L75" i="12"/>
  <c r="A76" i="12"/>
  <c r="N76" i="12" s="1"/>
  <c r="E76" i="12"/>
  <c r="F76" i="12"/>
  <c r="G76" i="12"/>
  <c r="H76" i="12"/>
  <c r="I76" i="12"/>
  <c r="J76" i="12"/>
  <c r="K76" i="12"/>
  <c r="L76" i="12"/>
  <c r="A77" i="12"/>
  <c r="N77" i="12" s="1"/>
  <c r="E77" i="12"/>
  <c r="F77" i="12"/>
  <c r="G77" i="12"/>
  <c r="H77" i="12"/>
  <c r="I77" i="12"/>
  <c r="J77" i="12"/>
  <c r="K77" i="12"/>
  <c r="L77" i="12"/>
  <c r="A78" i="12"/>
  <c r="N78" i="12" s="1"/>
  <c r="E78" i="12"/>
  <c r="F78" i="12"/>
  <c r="G78" i="12"/>
  <c r="H78" i="12"/>
  <c r="I78" i="12"/>
  <c r="J78" i="12"/>
  <c r="K78" i="12"/>
  <c r="L78" i="12"/>
  <c r="A79" i="12"/>
  <c r="N79" i="12" s="1"/>
  <c r="E79" i="12"/>
  <c r="F79" i="12"/>
  <c r="G79" i="12"/>
  <c r="H79" i="12"/>
  <c r="I79" i="12"/>
  <c r="J79" i="12"/>
  <c r="K79" i="12"/>
  <c r="L79" i="12"/>
  <c r="A80" i="12"/>
  <c r="N80" i="12" s="1"/>
  <c r="E80" i="12"/>
  <c r="F80" i="12"/>
  <c r="G80" i="12"/>
  <c r="H80" i="12"/>
  <c r="I80" i="12"/>
  <c r="J80" i="12"/>
  <c r="K80" i="12"/>
  <c r="L80" i="12"/>
  <c r="A81" i="12"/>
  <c r="N81" i="12" s="1"/>
  <c r="E81" i="12"/>
  <c r="F81" i="12"/>
  <c r="G81" i="12"/>
  <c r="H81" i="12"/>
  <c r="I81" i="12"/>
  <c r="J81" i="12"/>
  <c r="K81" i="12"/>
  <c r="L81" i="12"/>
  <c r="A82" i="12"/>
  <c r="N82" i="12" s="1"/>
  <c r="E82" i="12"/>
  <c r="F82" i="12"/>
  <c r="G82" i="12"/>
  <c r="H82" i="12"/>
  <c r="I82" i="12"/>
  <c r="J82" i="12"/>
  <c r="K82" i="12"/>
  <c r="L82" i="12"/>
  <c r="A83" i="12"/>
  <c r="E83" i="12"/>
  <c r="F83" i="12"/>
  <c r="G83" i="12"/>
  <c r="H83" i="12"/>
  <c r="I83" i="12"/>
  <c r="J83" i="12"/>
  <c r="K83" i="12"/>
  <c r="L83" i="12"/>
  <c r="A84" i="12"/>
  <c r="N84" i="12" s="1"/>
  <c r="E84" i="12"/>
  <c r="F84" i="12"/>
  <c r="G84" i="12"/>
  <c r="H84" i="12"/>
  <c r="I84" i="12"/>
  <c r="J84" i="12"/>
  <c r="K84" i="12"/>
  <c r="L84" i="12"/>
  <c r="A85" i="12"/>
  <c r="N85" i="12" s="1"/>
  <c r="E85" i="12"/>
  <c r="F85" i="12"/>
  <c r="G85" i="12"/>
  <c r="H85" i="12"/>
  <c r="I85" i="12"/>
  <c r="J85" i="12"/>
  <c r="K85" i="12"/>
  <c r="L85" i="12"/>
  <c r="A86" i="12"/>
  <c r="N86" i="12" s="1"/>
  <c r="E86" i="12"/>
  <c r="F86" i="12"/>
  <c r="G86" i="12"/>
  <c r="H86" i="12"/>
  <c r="I86" i="12"/>
  <c r="J86" i="12"/>
  <c r="K86" i="12"/>
  <c r="L86" i="12"/>
  <c r="A87" i="12"/>
  <c r="N87" i="12" s="1"/>
  <c r="E87" i="12"/>
  <c r="F87" i="12"/>
  <c r="G87" i="12"/>
  <c r="H87" i="12"/>
  <c r="I87" i="12"/>
  <c r="J87" i="12"/>
  <c r="K87" i="12"/>
  <c r="L87" i="12"/>
  <c r="A88" i="12"/>
  <c r="N88" i="12" s="1"/>
  <c r="E88" i="12"/>
  <c r="F88" i="12"/>
  <c r="G88" i="12"/>
  <c r="H88" i="12"/>
  <c r="I88" i="12"/>
  <c r="J88" i="12"/>
  <c r="K88" i="12"/>
  <c r="L88" i="12"/>
  <c r="A89" i="12"/>
  <c r="N89" i="12" s="1"/>
  <c r="E89" i="12"/>
  <c r="F89" i="12"/>
  <c r="G89" i="12"/>
  <c r="H89" i="12"/>
  <c r="I89" i="12"/>
  <c r="J89" i="12"/>
  <c r="K89" i="12"/>
  <c r="L89" i="12"/>
  <c r="A90" i="12"/>
  <c r="N90" i="12" s="1"/>
  <c r="E90" i="12"/>
  <c r="F90" i="12"/>
  <c r="G90" i="12"/>
  <c r="H90" i="12"/>
  <c r="I90" i="12"/>
  <c r="J90" i="12"/>
  <c r="K90" i="12"/>
  <c r="L90" i="12"/>
  <c r="A91" i="12"/>
  <c r="N91" i="12" s="1"/>
  <c r="E91" i="12"/>
  <c r="F91" i="12"/>
  <c r="G91" i="12"/>
  <c r="H91" i="12"/>
  <c r="I91" i="12"/>
  <c r="J91" i="12"/>
  <c r="K91" i="12"/>
  <c r="L91" i="12"/>
  <c r="A92" i="12"/>
  <c r="N92" i="12" s="1"/>
  <c r="E92" i="12"/>
  <c r="F92" i="12"/>
  <c r="G92" i="12"/>
  <c r="H92" i="12"/>
  <c r="I92" i="12"/>
  <c r="J92" i="12"/>
  <c r="K92" i="12"/>
  <c r="L92" i="12"/>
  <c r="A93" i="12"/>
  <c r="E93" i="12"/>
  <c r="F93" i="12"/>
  <c r="G93" i="12"/>
  <c r="H93" i="12"/>
  <c r="I93" i="12"/>
  <c r="J93" i="12"/>
  <c r="K93" i="12"/>
  <c r="L93" i="12"/>
  <c r="A94" i="12"/>
  <c r="N94" i="12" s="1"/>
  <c r="E94" i="12"/>
  <c r="F94" i="12"/>
  <c r="G94" i="12"/>
  <c r="H94" i="12"/>
  <c r="I94" i="12"/>
  <c r="J94" i="12"/>
  <c r="K94" i="12"/>
  <c r="L94" i="12"/>
  <c r="A95" i="12"/>
  <c r="N95" i="12" s="1"/>
  <c r="E95" i="12"/>
  <c r="F95" i="12"/>
  <c r="G95" i="12"/>
  <c r="H95" i="12"/>
  <c r="I95" i="12"/>
  <c r="J95" i="12"/>
  <c r="K95" i="12"/>
  <c r="L95" i="12"/>
  <c r="A96" i="12"/>
  <c r="N96" i="12" s="1"/>
  <c r="E96" i="12"/>
  <c r="F96" i="12"/>
  <c r="G96" i="12"/>
  <c r="H96" i="12"/>
  <c r="I96" i="12"/>
  <c r="J96" i="12"/>
  <c r="K96" i="12"/>
  <c r="L96" i="12"/>
  <c r="A97" i="12"/>
  <c r="N97" i="12" s="1"/>
  <c r="E97" i="12"/>
  <c r="F97" i="12"/>
  <c r="G97" i="12"/>
  <c r="H97" i="12"/>
  <c r="I97" i="12"/>
  <c r="J97" i="12"/>
  <c r="K97" i="12"/>
  <c r="L97" i="12"/>
  <c r="A98" i="12"/>
  <c r="E98" i="12"/>
  <c r="F98" i="12"/>
  <c r="G98" i="12"/>
  <c r="H98" i="12"/>
  <c r="I98" i="12"/>
  <c r="J98" i="12"/>
  <c r="K98" i="12"/>
  <c r="L98" i="12"/>
  <c r="A99" i="12"/>
  <c r="N99" i="12" s="1"/>
  <c r="E99" i="12"/>
  <c r="F99" i="12"/>
  <c r="G99" i="12"/>
  <c r="H99" i="12"/>
  <c r="I99" i="12"/>
  <c r="J99" i="12"/>
  <c r="K99" i="12"/>
  <c r="L99" i="12"/>
  <c r="A100" i="12"/>
  <c r="N100" i="12" s="1"/>
  <c r="E100" i="12"/>
  <c r="F100" i="12"/>
  <c r="G100" i="12"/>
  <c r="H100" i="12"/>
  <c r="I100" i="12"/>
  <c r="J100" i="12"/>
  <c r="K100" i="12"/>
  <c r="L100" i="12"/>
  <c r="A101" i="12"/>
  <c r="N101" i="12" s="1"/>
  <c r="E101" i="12"/>
  <c r="F101" i="12"/>
  <c r="G101" i="12"/>
  <c r="H101" i="12"/>
  <c r="I101" i="12"/>
  <c r="J101" i="12"/>
  <c r="K101" i="12"/>
  <c r="L101" i="12"/>
  <c r="A102" i="12"/>
  <c r="N102" i="12" s="1"/>
  <c r="E102" i="12"/>
  <c r="F102" i="12"/>
  <c r="G102" i="12"/>
  <c r="H102" i="12"/>
  <c r="I102" i="12"/>
  <c r="J102" i="12"/>
  <c r="K102" i="12"/>
  <c r="L102" i="12"/>
  <c r="A103" i="12"/>
  <c r="N103" i="12" s="1"/>
  <c r="E103" i="12"/>
  <c r="F103" i="12"/>
  <c r="G103" i="12"/>
  <c r="H103" i="12"/>
  <c r="I103" i="12"/>
  <c r="J103" i="12"/>
  <c r="K103" i="12"/>
  <c r="L103" i="12"/>
  <c r="A104" i="12"/>
  <c r="E104" i="12"/>
  <c r="F104" i="12"/>
  <c r="G104" i="12"/>
  <c r="H104" i="12"/>
  <c r="I104" i="12"/>
  <c r="J104" i="12"/>
  <c r="K104" i="12"/>
  <c r="L104" i="12"/>
  <c r="A105" i="12"/>
  <c r="N105" i="12" s="1"/>
  <c r="E105" i="12"/>
  <c r="F105" i="12"/>
  <c r="G105" i="12"/>
  <c r="H105" i="12"/>
  <c r="I105" i="12"/>
  <c r="J105" i="12"/>
  <c r="K105" i="12"/>
  <c r="L105" i="12"/>
  <c r="A106" i="12"/>
  <c r="N106" i="12" s="1"/>
  <c r="E106" i="12"/>
  <c r="F106" i="12"/>
  <c r="G106" i="12"/>
  <c r="H106" i="12"/>
  <c r="I106" i="12"/>
  <c r="J106" i="12"/>
  <c r="K106" i="12"/>
  <c r="L106" i="12"/>
  <c r="A107" i="12"/>
  <c r="N107" i="12" s="1"/>
  <c r="E107" i="12"/>
  <c r="F107" i="12"/>
  <c r="G107" i="12"/>
  <c r="H107" i="12"/>
  <c r="I107" i="12"/>
  <c r="J107" i="12"/>
  <c r="K107" i="12"/>
  <c r="L107" i="12"/>
  <c r="A108" i="12"/>
  <c r="N108" i="12" s="1"/>
  <c r="E108" i="12"/>
  <c r="F108" i="12"/>
  <c r="G108" i="12"/>
  <c r="H108" i="12"/>
  <c r="I108" i="12"/>
  <c r="J108" i="12"/>
  <c r="K108" i="12"/>
  <c r="L108" i="12"/>
  <c r="A109" i="12"/>
  <c r="N109" i="12" s="1"/>
  <c r="E109" i="12"/>
  <c r="F109" i="12"/>
  <c r="G109" i="12"/>
  <c r="H109" i="12"/>
  <c r="I109" i="12"/>
  <c r="J109" i="12"/>
  <c r="K109" i="12"/>
  <c r="L109" i="12"/>
  <c r="A110" i="12"/>
  <c r="N110" i="12" s="1"/>
  <c r="E110" i="12"/>
  <c r="F110" i="12"/>
  <c r="G110" i="12"/>
  <c r="H110" i="12"/>
  <c r="I110" i="12"/>
  <c r="J110" i="12"/>
  <c r="K110" i="12"/>
  <c r="L110" i="12"/>
  <c r="A111" i="12"/>
  <c r="N111" i="12" s="1"/>
  <c r="E111" i="12"/>
  <c r="F111" i="12"/>
  <c r="G111" i="12"/>
  <c r="H111" i="12"/>
  <c r="I111" i="12"/>
  <c r="J111" i="12"/>
  <c r="K111" i="12"/>
  <c r="L111" i="12"/>
  <c r="A112" i="12"/>
  <c r="N112" i="12" s="1"/>
  <c r="E112" i="12"/>
  <c r="F112" i="12"/>
  <c r="G112" i="12"/>
  <c r="H112" i="12"/>
  <c r="I112" i="12"/>
  <c r="J112" i="12"/>
  <c r="K112" i="12"/>
  <c r="L112" i="12"/>
  <c r="A113" i="12"/>
  <c r="N113" i="12" s="1"/>
  <c r="E113" i="12"/>
  <c r="F113" i="12"/>
  <c r="G113" i="12"/>
  <c r="H113" i="12"/>
  <c r="I113" i="12"/>
  <c r="J113" i="12"/>
  <c r="K113" i="12"/>
  <c r="L113" i="12"/>
  <c r="A114" i="12"/>
  <c r="E114" i="12"/>
  <c r="F114" i="12"/>
  <c r="G114" i="12"/>
  <c r="H114" i="12"/>
  <c r="I114" i="12"/>
  <c r="J114" i="12"/>
  <c r="K114" i="12"/>
  <c r="L114" i="12"/>
  <c r="A115" i="12"/>
  <c r="N115" i="12" s="1"/>
  <c r="E115" i="12"/>
  <c r="F115" i="12"/>
  <c r="G115" i="12"/>
  <c r="H115" i="12"/>
  <c r="I115" i="12"/>
  <c r="J115" i="12"/>
  <c r="K115" i="12"/>
  <c r="L115" i="12"/>
  <c r="A116" i="12"/>
  <c r="N116" i="12" s="1"/>
  <c r="E116" i="12"/>
  <c r="F116" i="12"/>
  <c r="G116" i="12"/>
  <c r="H116" i="12"/>
  <c r="I116" i="12"/>
  <c r="J116" i="12"/>
  <c r="K116" i="12"/>
  <c r="L116" i="12"/>
  <c r="A117" i="12"/>
  <c r="N117" i="12" s="1"/>
  <c r="E117" i="12"/>
  <c r="F117" i="12"/>
  <c r="G117" i="12"/>
  <c r="H117" i="12"/>
  <c r="I117" i="12"/>
  <c r="J117" i="12"/>
  <c r="K117" i="12"/>
  <c r="L117" i="12"/>
  <c r="A118" i="12"/>
  <c r="N118" i="12" s="1"/>
  <c r="E118" i="12"/>
  <c r="F118" i="12"/>
  <c r="G118" i="12"/>
  <c r="H118" i="12"/>
  <c r="I118" i="12"/>
  <c r="J118" i="12"/>
  <c r="K118" i="12"/>
  <c r="L118" i="12"/>
  <c r="A119" i="12"/>
  <c r="N119" i="12" s="1"/>
  <c r="E119" i="12"/>
  <c r="F119" i="12"/>
  <c r="G119" i="12"/>
  <c r="H119" i="12"/>
  <c r="I119" i="12"/>
  <c r="J119" i="12"/>
  <c r="K119" i="12"/>
  <c r="L119" i="12"/>
  <c r="A120" i="12"/>
  <c r="N120" i="12" s="1"/>
  <c r="E120" i="12"/>
  <c r="F120" i="12"/>
  <c r="G120" i="12"/>
  <c r="H120" i="12"/>
  <c r="I120" i="12"/>
  <c r="J120" i="12"/>
  <c r="K120" i="12"/>
  <c r="L120" i="12"/>
  <c r="A121" i="12"/>
  <c r="N121" i="12" s="1"/>
  <c r="E121" i="12"/>
  <c r="F121" i="12"/>
  <c r="G121" i="12"/>
  <c r="H121" i="12"/>
  <c r="I121" i="12"/>
  <c r="J121" i="12"/>
  <c r="K121" i="12"/>
  <c r="L121" i="12"/>
  <c r="A122" i="12"/>
  <c r="N122" i="12" s="1"/>
  <c r="E122" i="12"/>
  <c r="F122" i="12"/>
  <c r="G122" i="12"/>
  <c r="H122" i="12"/>
  <c r="I122" i="12"/>
  <c r="J122" i="12"/>
  <c r="K122" i="12"/>
  <c r="L122" i="12"/>
  <c r="A123" i="12"/>
  <c r="N123" i="12" s="1"/>
  <c r="E123" i="12"/>
  <c r="F123" i="12"/>
  <c r="G123" i="12"/>
  <c r="H123" i="12"/>
  <c r="I123" i="12"/>
  <c r="J123" i="12"/>
  <c r="K123" i="12"/>
  <c r="L123" i="12"/>
  <c r="A124" i="12"/>
  <c r="N124" i="12" s="1"/>
  <c r="E124" i="12"/>
  <c r="F124" i="12"/>
  <c r="G124" i="12"/>
  <c r="H124" i="12"/>
  <c r="I124" i="12"/>
  <c r="J124" i="12"/>
  <c r="K124" i="12"/>
  <c r="L124" i="12"/>
  <c r="A125" i="12"/>
  <c r="N125" i="12" s="1"/>
  <c r="E125" i="12"/>
  <c r="F125" i="12"/>
  <c r="G125" i="12"/>
  <c r="H125" i="12"/>
  <c r="I125" i="12"/>
  <c r="J125" i="12"/>
  <c r="K125" i="12"/>
  <c r="L125" i="12"/>
  <c r="A126" i="12"/>
  <c r="N126" i="12" s="1"/>
  <c r="E126" i="12"/>
  <c r="F126" i="12"/>
  <c r="G126" i="12"/>
  <c r="H126" i="12"/>
  <c r="I126" i="12"/>
  <c r="J126" i="12"/>
  <c r="K126" i="12"/>
  <c r="L126" i="12"/>
  <c r="A127" i="12"/>
  <c r="N127" i="12" s="1"/>
  <c r="E127" i="12"/>
  <c r="F127" i="12"/>
  <c r="G127" i="12"/>
  <c r="H127" i="12"/>
  <c r="I127" i="12"/>
  <c r="J127" i="12"/>
  <c r="K127" i="12"/>
  <c r="L127" i="12"/>
  <c r="A128" i="12"/>
  <c r="N128" i="12" s="1"/>
  <c r="E128" i="12"/>
  <c r="F128" i="12"/>
  <c r="G128" i="12"/>
  <c r="H128" i="12"/>
  <c r="I128" i="12"/>
  <c r="J128" i="12"/>
  <c r="K128" i="12"/>
  <c r="L128" i="12"/>
  <c r="A129" i="12"/>
  <c r="N129" i="12" s="1"/>
  <c r="E129" i="12"/>
  <c r="F129" i="12"/>
  <c r="G129" i="12"/>
  <c r="H129" i="12"/>
  <c r="I129" i="12"/>
  <c r="J129" i="12"/>
  <c r="K129" i="12"/>
  <c r="L129" i="12"/>
  <c r="A130" i="12"/>
  <c r="N130" i="12" s="1"/>
  <c r="E130" i="12"/>
  <c r="F130" i="12"/>
  <c r="G130" i="12"/>
  <c r="H130" i="12"/>
  <c r="I130" i="12"/>
  <c r="J130" i="12"/>
  <c r="K130" i="12"/>
  <c r="L130" i="12"/>
  <c r="A131" i="12"/>
  <c r="N131" i="12" s="1"/>
  <c r="E131" i="12"/>
  <c r="F131" i="12"/>
  <c r="G131" i="12"/>
  <c r="H131" i="12"/>
  <c r="I131" i="12"/>
  <c r="J131" i="12"/>
  <c r="K131" i="12"/>
  <c r="L131" i="12"/>
  <c r="A132" i="12"/>
  <c r="N132" i="12" s="1"/>
  <c r="E132" i="12"/>
  <c r="F132" i="12"/>
  <c r="G132" i="12"/>
  <c r="H132" i="12"/>
  <c r="I132" i="12"/>
  <c r="J132" i="12"/>
  <c r="K132" i="12"/>
  <c r="L132" i="12"/>
  <c r="A133" i="12"/>
  <c r="N133" i="12" s="1"/>
  <c r="E133" i="12"/>
  <c r="F133" i="12"/>
  <c r="G133" i="12"/>
  <c r="H133" i="12"/>
  <c r="I133" i="12"/>
  <c r="J133" i="12"/>
  <c r="K133" i="12"/>
  <c r="L133" i="12"/>
  <c r="A134" i="12"/>
  <c r="N134" i="12" s="1"/>
  <c r="E134" i="12"/>
  <c r="F134" i="12"/>
  <c r="G134" i="12"/>
  <c r="H134" i="12"/>
  <c r="I134" i="12"/>
  <c r="J134" i="12"/>
  <c r="K134" i="12"/>
  <c r="L134" i="12"/>
  <c r="A135" i="12"/>
  <c r="N135" i="12" s="1"/>
  <c r="E135" i="12"/>
  <c r="F135" i="12"/>
  <c r="G135" i="12"/>
  <c r="H135" i="12"/>
  <c r="I135" i="12"/>
  <c r="J135" i="12"/>
  <c r="K135" i="12"/>
  <c r="L135" i="12"/>
  <c r="A136" i="12"/>
  <c r="E136" i="12"/>
  <c r="F136" i="12"/>
  <c r="G136" i="12"/>
  <c r="H136" i="12"/>
  <c r="I136" i="12"/>
  <c r="J136" i="12"/>
  <c r="K136" i="12"/>
  <c r="L136" i="12"/>
  <c r="A137" i="12"/>
  <c r="N137" i="12" s="1"/>
  <c r="E137" i="12"/>
  <c r="F137" i="12"/>
  <c r="G137" i="12"/>
  <c r="H137" i="12"/>
  <c r="I137" i="12"/>
  <c r="J137" i="12"/>
  <c r="K137" i="12"/>
  <c r="L137" i="12"/>
  <c r="A138" i="12"/>
  <c r="N138" i="12" s="1"/>
  <c r="E138" i="12"/>
  <c r="F138" i="12"/>
  <c r="G138" i="12"/>
  <c r="H138" i="12"/>
  <c r="I138" i="12"/>
  <c r="J138" i="12"/>
  <c r="K138" i="12"/>
  <c r="L138" i="12"/>
  <c r="A139" i="12"/>
  <c r="N139" i="12" s="1"/>
  <c r="E139" i="12"/>
  <c r="F139" i="12"/>
  <c r="G139" i="12"/>
  <c r="H139" i="12"/>
  <c r="I139" i="12"/>
  <c r="J139" i="12"/>
  <c r="K139" i="12"/>
  <c r="L139" i="12"/>
  <c r="A140" i="12"/>
  <c r="N140" i="12" s="1"/>
  <c r="E140" i="12"/>
  <c r="F140" i="12"/>
  <c r="G140" i="12"/>
  <c r="H140" i="12"/>
  <c r="I140" i="12"/>
  <c r="J140" i="12"/>
  <c r="K140" i="12"/>
  <c r="L140" i="12"/>
  <c r="A141" i="12"/>
  <c r="N141" i="12" s="1"/>
  <c r="E141" i="12"/>
  <c r="F141" i="12"/>
  <c r="G141" i="12"/>
  <c r="H141" i="12"/>
  <c r="I141" i="12"/>
  <c r="J141" i="12"/>
  <c r="K141" i="12"/>
  <c r="L141" i="12"/>
  <c r="A142" i="12"/>
  <c r="N142" i="12" s="1"/>
  <c r="E142" i="12"/>
  <c r="F142" i="12"/>
  <c r="G142" i="12"/>
  <c r="H142" i="12"/>
  <c r="I142" i="12"/>
  <c r="J142" i="12"/>
  <c r="K142" i="12"/>
  <c r="L142" i="12"/>
  <c r="A143" i="12"/>
  <c r="N143" i="12" s="1"/>
  <c r="E143" i="12"/>
  <c r="F143" i="12"/>
  <c r="G143" i="12"/>
  <c r="H143" i="12"/>
  <c r="I143" i="12"/>
  <c r="J143" i="12"/>
  <c r="K143" i="12"/>
  <c r="L143" i="12"/>
  <c r="A144" i="12"/>
  <c r="N144" i="12" s="1"/>
  <c r="E144" i="12"/>
  <c r="F144" i="12"/>
  <c r="G144" i="12"/>
  <c r="H144" i="12"/>
  <c r="I144" i="12"/>
  <c r="J144" i="12"/>
  <c r="K144" i="12"/>
  <c r="L144" i="12"/>
  <c r="A145" i="12"/>
  <c r="N145" i="12" s="1"/>
  <c r="E145" i="12"/>
  <c r="F145" i="12"/>
  <c r="G145" i="12"/>
  <c r="H145" i="12"/>
  <c r="I145" i="12"/>
  <c r="J145" i="12"/>
  <c r="K145" i="12"/>
  <c r="L145" i="12"/>
  <c r="A146" i="12"/>
  <c r="N146" i="12" s="1"/>
  <c r="E146" i="12"/>
  <c r="F146" i="12"/>
  <c r="G146" i="12"/>
  <c r="H146" i="12"/>
  <c r="I146" i="12"/>
  <c r="J146" i="12"/>
  <c r="K146" i="12"/>
  <c r="L146" i="12"/>
  <c r="A147" i="12"/>
  <c r="N147" i="12" s="1"/>
  <c r="E147" i="12"/>
  <c r="F147" i="12"/>
  <c r="G147" i="12"/>
  <c r="H147" i="12"/>
  <c r="I147" i="12"/>
  <c r="J147" i="12"/>
  <c r="K147" i="12"/>
  <c r="L147" i="12"/>
  <c r="A148" i="12"/>
  <c r="N148" i="12" s="1"/>
  <c r="E148" i="12"/>
  <c r="F148" i="12"/>
  <c r="G148" i="12"/>
  <c r="H148" i="12"/>
  <c r="I148" i="12"/>
  <c r="J148" i="12"/>
  <c r="K148" i="12"/>
  <c r="L148" i="12"/>
  <c r="A149" i="12"/>
  <c r="N149" i="12" s="1"/>
  <c r="E149" i="12"/>
  <c r="F149" i="12"/>
  <c r="G149" i="12"/>
  <c r="H149" i="12"/>
  <c r="I149" i="12"/>
  <c r="J149" i="12"/>
  <c r="K149" i="12"/>
  <c r="L149" i="12"/>
  <c r="A150" i="12"/>
  <c r="N150" i="12" s="1"/>
  <c r="E150" i="12"/>
  <c r="F150" i="12"/>
  <c r="G150" i="12"/>
  <c r="H150" i="12"/>
  <c r="I150" i="12"/>
  <c r="J150" i="12"/>
  <c r="K150" i="12"/>
  <c r="L150" i="12"/>
  <c r="A151" i="12"/>
  <c r="N151" i="12" s="1"/>
  <c r="E151" i="12"/>
  <c r="F151" i="12"/>
  <c r="G151" i="12"/>
  <c r="H151" i="12"/>
  <c r="I151" i="12"/>
  <c r="J151" i="12"/>
  <c r="K151" i="12"/>
  <c r="L151" i="12"/>
  <c r="A152" i="12"/>
  <c r="N152" i="12" s="1"/>
  <c r="E152" i="12"/>
  <c r="F152" i="12"/>
  <c r="G152" i="12"/>
  <c r="H152" i="12"/>
  <c r="I152" i="12"/>
  <c r="J152" i="12"/>
  <c r="K152" i="12"/>
  <c r="L152" i="12"/>
  <c r="A153" i="12"/>
  <c r="E153" i="12"/>
  <c r="F153" i="12"/>
  <c r="G153" i="12"/>
  <c r="H153" i="12"/>
  <c r="I153" i="12"/>
  <c r="J153" i="12"/>
  <c r="K153" i="12"/>
  <c r="L153" i="12"/>
  <c r="A154" i="12"/>
  <c r="N154" i="12" s="1"/>
  <c r="E154" i="12"/>
  <c r="F154" i="12"/>
  <c r="G154" i="12"/>
  <c r="H154" i="12"/>
  <c r="I154" i="12"/>
  <c r="J154" i="12"/>
  <c r="K154" i="12"/>
  <c r="L154" i="12"/>
  <c r="A155" i="12"/>
  <c r="N155" i="12" s="1"/>
  <c r="E155" i="12"/>
  <c r="F155" i="12"/>
  <c r="G155" i="12"/>
  <c r="H155" i="12"/>
  <c r="I155" i="12"/>
  <c r="J155" i="12"/>
  <c r="K155" i="12"/>
  <c r="L155" i="12"/>
  <c r="A156" i="12"/>
  <c r="N156" i="12" s="1"/>
  <c r="E156" i="12"/>
  <c r="F156" i="12"/>
  <c r="G156" i="12"/>
  <c r="H156" i="12"/>
  <c r="I156" i="12"/>
  <c r="J156" i="12"/>
  <c r="K156" i="12"/>
  <c r="L156" i="12"/>
  <c r="A157" i="12"/>
  <c r="N157" i="12" s="1"/>
  <c r="E157" i="12"/>
  <c r="F157" i="12"/>
  <c r="G157" i="12"/>
  <c r="H157" i="12"/>
  <c r="I157" i="12"/>
  <c r="J157" i="12"/>
  <c r="K157" i="12"/>
  <c r="L157" i="12"/>
  <c r="A158" i="12"/>
  <c r="N158" i="12" s="1"/>
  <c r="E158" i="12"/>
  <c r="F158" i="12"/>
  <c r="G158" i="12"/>
  <c r="H158" i="12"/>
  <c r="I158" i="12"/>
  <c r="J158" i="12"/>
  <c r="K158" i="12"/>
  <c r="L158" i="12"/>
  <c r="A159" i="12"/>
  <c r="N159" i="12" s="1"/>
  <c r="E159" i="12"/>
  <c r="F159" i="12"/>
  <c r="G159" i="12"/>
  <c r="H159" i="12"/>
  <c r="I159" i="12"/>
  <c r="J159" i="12"/>
  <c r="K159" i="12"/>
  <c r="L159" i="12"/>
  <c r="A160" i="12"/>
  <c r="N160" i="12" s="1"/>
  <c r="E160" i="12"/>
  <c r="F160" i="12"/>
  <c r="G160" i="12"/>
  <c r="H160" i="12"/>
  <c r="I160" i="12"/>
  <c r="J160" i="12"/>
  <c r="K160" i="12"/>
  <c r="L160" i="12"/>
  <c r="A161" i="12"/>
  <c r="N161" i="12" s="1"/>
  <c r="E161" i="12"/>
  <c r="F161" i="12"/>
  <c r="G161" i="12"/>
  <c r="H161" i="12"/>
  <c r="I161" i="12"/>
  <c r="J161" i="12"/>
  <c r="K161" i="12"/>
  <c r="L161" i="12"/>
  <c r="A162" i="12"/>
  <c r="N162" i="12" s="1"/>
  <c r="E162" i="12"/>
  <c r="F162" i="12"/>
  <c r="G162" i="12"/>
  <c r="H162" i="12"/>
  <c r="I162" i="12"/>
  <c r="J162" i="12"/>
  <c r="K162" i="12"/>
  <c r="L162" i="12"/>
  <c r="A163" i="12"/>
  <c r="N163" i="12" s="1"/>
  <c r="E163" i="12"/>
  <c r="F163" i="12"/>
  <c r="G163" i="12"/>
  <c r="H163" i="12"/>
  <c r="I163" i="12"/>
  <c r="J163" i="12"/>
  <c r="K163" i="12"/>
  <c r="L163" i="12"/>
  <c r="A164" i="12"/>
  <c r="E164" i="12"/>
  <c r="F164" i="12"/>
  <c r="G164" i="12"/>
  <c r="H164" i="12"/>
  <c r="I164" i="12"/>
  <c r="J164" i="12"/>
  <c r="K164" i="12"/>
  <c r="L164" i="12"/>
  <c r="A165" i="12"/>
  <c r="N165" i="12" s="1"/>
  <c r="E165" i="12"/>
  <c r="F165" i="12"/>
  <c r="G165" i="12"/>
  <c r="H165" i="12"/>
  <c r="I165" i="12"/>
  <c r="J165" i="12"/>
  <c r="K165" i="12"/>
  <c r="L165" i="12"/>
  <c r="A166" i="12"/>
  <c r="N166" i="12" s="1"/>
  <c r="E166" i="12"/>
  <c r="F166" i="12"/>
  <c r="G166" i="12"/>
  <c r="H166" i="12"/>
  <c r="I166" i="12"/>
  <c r="J166" i="12"/>
  <c r="K166" i="12"/>
  <c r="L166" i="12"/>
  <c r="A167" i="12"/>
  <c r="N167" i="12" s="1"/>
  <c r="L167" i="12"/>
  <c r="E167" i="12"/>
  <c r="F167" i="12"/>
  <c r="G167" i="12"/>
  <c r="H167" i="12"/>
  <c r="I167" i="12"/>
  <c r="J167" i="12"/>
  <c r="K167" i="12"/>
  <c r="A168" i="12"/>
  <c r="N168" i="12" s="1"/>
  <c r="E168" i="12"/>
  <c r="F168" i="12"/>
  <c r="G168" i="12"/>
  <c r="H168" i="12"/>
  <c r="I168" i="12"/>
  <c r="J168" i="12"/>
  <c r="K168" i="12"/>
  <c r="L168" i="12"/>
  <c r="A169" i="12"/>
  <c r="N169" i="12" s="1"/>
  <c r="E169" i="12"/>
  <c r="F169" i="12"/>
  <c r="G169" i="12"/>
  <c r="H169" i="12"/>
  <c r="I169" i="12"/>
  <c r="J169" i="12"/>
  <c r="K169" i="12"/>
  <c r="L169" i="12"/>
  <c r="A170" i="12"/>
  <c r="N170" i="12" s="1"/>
  <c r="E170" i="12"/>
  <c r="F170" i="12"/>
  <c r="G170" i="12"/>
  <c r="H170" i="12"/>
  <c r="I170" i="12"/>
  <c r="J170" i="12"/>
  <c r="K170" i="12"/>
  <c r="L170" i="12"/>
  <c r="A171" i="12"/>
  <c r="E171" i="12"/>
  <c r="F171" i="12"/>
  <c r="G171" i="12"/>
  <c r="H171" i="12"/>
  <c r="I171" i="12"/>
  <c r="J171" i="12"/>
  <c r="K171" i="12"/>
  <c r="L171" i="12"/>
  <c r="A172" i="12"/>
  <c r="N172" i="12" s="1"/>
  <c r="E172" i="12"/>
  <c r="F172" i="12"/>
  <c r="G172" i="12"/>
  <c r="H172" i="12"/>
  <c r="I172" i="12"/>
  <c r="J172" i="12"/>
  <c r="K172" i="12"/>
  <c r="L172" i="12"/>
  <c r="A173" i="12"/>
  <c r="N173" i="12" s="1"/>
  <c r="E173" i="12"/>
  <c r="F173" i="12"/>
  <c r="G173" i="12"/>
  <c r="H173" i="12"/>
  <c r="I173" i="12"/>
  <c r="J173" i="12"/>
  <c r="K173" i="12"/>
  <c r="L173" i="12"/>
  <c r="A174" i="12"/>
  <c r="N174" i="12" s="1"/>
  <c r="E174" i="12"/>
  <c r="F174" i="12"/>
  <c r="G174" i="12"/>
  <c r="H174" i="12"/>
  <c r="I174" i="12"/>
  <c r="J174" i="12"/>
  <c r="K174" i="12"/>
  <c r="L174" i="12"/>
  <c r="A175" i="12"/>
  <c r="N175" i="12" s="1"/>
  <c r="E175" i="12"/>
  <c r="F175" i="12"/>
  <c r="G175" i="12"/>
  <c r="H175" i="12"/>
  <c r="I175" i="12"/>
  <c r="J175" i="12"/>
  <c r="K175" i="12"/>
  <c r="L175" i="12"/>
  <c r="A176" i="12"/>
  <c r="N176" i="12" s="1"/>
  <c r="E176" i="12"/>
  <c r="F176" i="12"/>
  <c r="G176" i="12"/>
  <c r="H176" i="12"/>
  <c r="I176" i="12"/>
  <c r="J176" i="12"/>
  <c r="K176" i="12"/>
  <c r="L176" i="12"/>
  <c r="A177" i="12"/>
  <c r="N177" i="12" s="1"/>
  <c r="E177" i="12"/>
  <c r="F177" i="12"/>
  <c r="G177" i="12"/>
  <c r="H177" i="12"/>
  <c r="I177" i="12"/>
  <c r="J177" i="12"/>
  <c r="K177" i="12"/>
  <c r="L177" i="12"/>
  <c r="A178" i="12"/>
  <c r="N178" i="12" s="1"/>
  <c r="E178" i="12"/>
  <c r="F178" i="12"/>
  <c r="G178" i="12"/>
  <c r="H178" i="12"/>
  <c r="I178" i="12"/>
  <c r="J178" i="12"/>
  <c r="K178" i="12"/>
  <c r="L178" i="12"/>
  <c r="A179" i="12"/>
  <c r="N179" i="12" s="1"/>
  <c r="E179" i="12"/>
  <c r="F179" i="12"/>
  <c r="G179" i="12"/>
  <c r="H179" i="12"/>
  <c r="I179" i="12"/>
  <c r="J179" i="12"/>
  <c r="K179" i="12"/>
  <c r="L179" i="12"/>
  <c r="A180" i="12"/>
  <c r="N180" i="12" s="1"/>
  <c r="E180" i="12"/>
  <c r="F180" i="12"/>
  <c r="G180" i="12"/>
  <c r="H180" i="12"/>
  <c r="I180" i="12"/>
  <c r="J180" i="12"/>
  <c r="K180" i="12"/>
  <c r="L180" i="12"/>
  <c r="A181" i="12"/>
  <c r="N181" i="12" s="1"/>
  <c r="E181" i="12"/>
  <c r="F181" i="12"/>
  <c r="G181" i="12"/>
  <c r="H181" i="12"/>
  <c r="I181" i="12"/>
  <c r="J181" i="12"/>
  <c r="K181" i="12"/>
  <c r="L181" i="12"/>
  <c r="A182" i="12"/>
  <c r="N182" i="12" s="1"/>
  <c r="E182" i="12"/>
  <c r="F182" i="12"/>
  <c r="G182" i="12"/>
  <c r="H182" i="12"/>
  <c r="I182" i="12"/>
  <c r="J182" i="12"/>
  <c r="K182" i="12"/>
  <c r="L182" i="12"/>
  <c r="A183" i="12"/>
  <c r="N183" i="12" s="1"/>
  <c r="E183" i="12"/>
  <c r="F183" i="12"/>
  <c r="G183" i="12"/>
  <c r="H183" i="12"/>
  <c r="I183" i="12"/>
  <c r="J183" i="12"/>
  <c r="K183" i="12"/>
  <c r="L183" i="12"/>
  <c r="A184" i="12"/>
  <c r="N184" i="12" s="1"/>
  <c r="E184" i="12"/>
  <c r="F184" i="12"/>
  <c r="G184" i="12"/>
  <c r="H184" i="12"/>
  <c r="I184" i="12"/>
  <c r="J184" i="12"/>
  <c r="K184" i="12"/>
  <c r="L184" i="12"/>
  <c r="A185" i="12"/>
  <c r="N185" i="12" s="1"/>
  <c r="E185" i="12"/>
  <c r="F185" i="12"/>
  <c r="G185" i="12"/>
  <c r="H185" i="12"/>
  <c r="I185" i="12"/>
  <c r="J185" i="12"/>
  <c r="K185" i="12"/>
  <c r="L185" i="12"/>
  <c r="A186" i="12"/>
  <c r="N186" i="12" s="1"/>
  <c r="E186" i="12"/>
  <c r="F186" i="12"/>
  <c r="G186" i="12"/>
  <c r="H186" i="12"/>
  <c r="I186" i="12"/>
  <c r="J186" i="12"/>
  <c r="K186" i="12"/>
  <c r="L186" i="12"/>
  <c r="A187" i="12"/>
  <c r="N187" i="12" s="1"/>
  <c r="E187" i="12"/>
  <c r="F187" i="12"/>
  <c r="G187" i="12"/>
  <c r="H187" i="12"/>
  <c r="I187" i="12"/>
  <c r="J187" i="12"/>
  <c r="K187" i="12"/>
  <c r="L187" i="12"/>
  <c r="A188" i="12"/>
  <c r="N188" i="12" s="1"/>
  <c r="L188" i="12"/>
  <c r="E188" i="12"/>
  <c r="F188" i="12"/>
  <c r="G188" i="12"/>
  <c r="H188" i="12"/>
  <c r="I188" i="12"/>
  <c r="J188" i="12"/>
  <c r="K188" i="12"/>
  <c r="A189" i="12"/>
  <c r="N189" i="12" s="1"/>
  <c r="E189" i="12"/>
  <c r="F189" i="12"/>
  <c r="G189" i="12"/>
  <c r="H189" i="12"/>
  <c r="I189" i="12"/>
  <c r="J189" i="12"/>
  <c r="K189" i="12"/>
  <c r="L189" i="12"/>
  <c r="A190" i="12"/>
  <c r="E190" i="12"/>
  <c r="F190" i="12"/>
  <c r="G190" i="12"/>
  <c r="H190" i="12"/>
  <c r="I190" i="12"/>
  <c r="J190" i="12"/>
  <c r="K190" i="12"/>
  <c r="L190" i="12"/>
  <c r="A191" i="12"/>
  <c r="N191" i="12" s="1"/>
  <c r="E191" i="12"/>
  <c r="F191" i="12"/>
  <c r="G191" i="12"/>
  <c r="H191" i="12"/>
  <c r="I191" i="12"/>
  <c r="J191" i="12"/>
  <c r="K191" i="12"/>
  <c r="L191" i="12"/>
  <c r="A192" i="12"/>
  <c r="N192" i="12" s="1"/>
  <c r="E192" i="12"/>
  <c r="F192" i="12"/>
  <c r="G192" i="12"/>
  <c r="H192" i="12"/>
  <c r="I192" i="12"/>
  <c r="J192" i="12"/>
  <c r="K192" i="12"/>
  <c r="L192" i="12"/>
  <c r="A193" i="12"/>
  <c r="N193" i="12" s="1"/>
  <c r="E193" i="12"/>
  <c r="F193" i="12"/>
  <c r="G193" i="12"/>
  <c r="H193" i="12"/>
  <c r="I193" i="12"/>
  <c r="J193" i="12"/>
  <c r="K193" i="12"/>
  <c r="L193" i="12"/>
  <c r="A194" i="12"/>
  <c r="N194" i="12" s="1"/>
  <c r="E194" i="12"/>
  <c r="F194" i="12"/>
  <c r="G194" i="12"/>
  <c r="H194" i="12"/>
  <c r="I194" i="12"/>
  <c r="J194" i="12"/>
  <c r="K194" i="12"/>
  <c r="L194" i="12"/>
  <c r="A195" i="12"/>
  <c r="N195" i="12" s="1"/>
  <c r="E195" i="12"/>
  <c r="F195" i="12"/>
  <c r="G195" i="12"/>
  <c r="H195" i="12"/>
  <c r="I195" i="12"/>
  <c r="J195" i="12"/>
  <c r="K195" i="12"/>
  <c r="L195" i="12"/>
  <c r="A196" i="12"/>
  <c r="N196" i="12" s="1"/>
  <c r="E196" i="12"/>
  <c r="F196" i="12"/>
  <c r="G196" i="12"/>
  <c r="H196" i="12"/>
  <c r="I196" i="12"/>
  <c r="J196" i="12"/>
  <c r="K196" i="12"/>
  <c r="L196" i="12"/>
  <c r="A197" i="12"/>
  <c r="N197" i="12" s="1"/>
  <c r="E197" i="12"/>
  <c r="F197" i="12"/>
  <c r="G197" i="12"/>
  <c r="H197" i="12"/>
  <c r="I197" i="12"/>
  <c r="J197" i="12"/>
  <c r="K197" i="12"/>
  <c r="L197" i="12"/>
  <c r="A198" i="12"/>
  <c r="N198" i="12" s="1"/>
  <c r="E198" i="12"/>
  <c r="F198" i="12"/>
  <c r="G198" i="12"/>
  <c r="H198" i="12"/>
  <c r="I198" i="12"/>
  <c r="J198" i="12"/>
  <c r="K198" i="12"/>
  <c r="L198" i="12"/>
  <c r="A199" i="12"/>
  <c r="N199" i="12" s="1"/>
  <c r="E199" i="12"/>
  <c r="F199" i="12"/>
  <c r="G199" i="12"/>
  <c r="H199" i="12"/>
  <c r="I199" i="12"/>
  <c r="J199" i="12"/>
  <c r="K199" i="12"/>
  <c r="L199" i="12"/>
  <c r="A200" i="12"/>
  <c r="N200" i="12" s="1"/>
  <c r="E200" i="12"/>
  <c r="F200" i="12"/>
  <c r="G200" i="12"/>
  <c r="H200" i="12"/>
  <c r="I200" i="12"/>
  <c r="J200" i="12"/>
  <c r="K200" i="12"/>
  <c r="L200" i="12"/>
  <c r="A201" i="12"/>
  <c r="N201" i="12" s="1"/>
  <c r="E201" i="12"/>
  <c r="F201" i="12"/>
  <c r="G201" i="12"/>
  <c r="H201" i="12"/>
  <c r="I201" i="12"/>
  <c r="J201" i="12"/>
  <c r="K201" i="12"/>
  <c r="L201" i="12"/>
  <c r="A202" i="12"/>
  <c r="E202" i="12"/>
  <c r="F202" i="12"/>
  <c r="G202" i="12"/>
  <c r="H202" i="12"/>
  <c r="I202" i="12"/>
  <c r="J202" i="12"/>
  <c r="K202" i="12"/>
  <c r="L202" i="12"/>
  <c r="A203" i="12"/>
  <c r="N203" i="12" s="1"/>
  <c r="E203" i="12"/>
  <c r="F203" i="12"/>
  <c r="G203" i="12"/>
  <c r="H203" i="12"/>
  <c r="I203" i="12"/>
  <c r="J203" i="12"/>
  <c r="K203" i="12"/>
  <c r="L203" i="12"/>
  <c r="A204" i="12"/>
  <c r="N204" i="12" s="1"/>
  <c r="E204" i="12"/>
  <c r="F204" i="12"/>
  <c r="G204" i="12"/>
  <c r="H204" i="12"/>
  <c r="I204" i="12"/>
  <c r="J204" i="12"/>
  <c r="K204" i="12"/>
  <c r="L204" i="12"/>
  <c r="A205" i="12"/>
  <c r="N205" i="12" s="1"/>
  <c r="E205" i="12"/>
  <c r="F205" i="12"/>
  <c r="G205" i="12"/>
  <c r="H205" i="12"/>
  <c r="I205" i="12"/>
  <c r="J205" i="12"/>
  <c r="K205" i="12"/>
  <c r="L205" i="12"/>
  <c r="A206" i="12"/>
  <c r="N206" i="12" s="1"/>
  <c r="E206" i="12"/>
  <c r="F206" i="12"/>
  <c r="G206" i="12"/>
  <c r="H206" i="12"/>
  <c r="I206" i="12"/>
  <c r="J206" i="12"/>
  <c r="K206" i="12"/>
  <c r="L206" i="12"/>
  <c r="A207" i="12"/>
  <c r="N207" i="12" s="1"/>
  <c r="E207" i="12"/>
  <c r="F207" i="12"/>
  <c r="G207" i="12"/>
  <c r="H207" i="12"/>
  <c r="I207" i="12"/>
  <c r="J207" i="12"/>
  <c r="K207" i="12"/>
  <c r="L207" i="12"/>
  <c r="A208" i="12"/>
  <c r="N208" i="12" s="1"/>
  <c r="E208" i="12"/>
  <c r="F208" i="12"/>
  <c r="G208" i="12"/>
  <c r="H208" i="12"/>
  <c r="I208" i="12"/>
  <c r="J208" i="12"/>
  <c r="K208" i="12"/>
  <c r="L208" i="12"/>
  <c r="A209" i="12"/>
  <c r="N209" i="12" s="1"/>
  <c r="E209" i="12"/>
  <c r="F209" i="12"/>
  <c r="G209" i="12"/>
  <c r="H209" i="12"/>
  <c r="I209" i="12"/>
  <c r="J209" i="12"/>
  <c r="K209" i="12"/>
  <c r="L209" i="12"/>
  <c r="A210" i="12"/>
  <c r="N210" i="12" s="1"/>
  <c r="E210" i="12"/>
  <c r="F210" i="12"/>
  <c r="G210" i="12"/>
  <c r="H210" i="12"/>
  <c r="I210" i="12"/>
  <c r="J210" i="12"/>
  <c r="K210" i="12"/>
  <c r="L210" i="12"/>
  <c r="A211" i="12"/>
  <c r="N211" i="12" s="1"/>
  <c r="E211" i="12"/>
  <c r="F211" i="12"/>
  <c r="G211" i="12"/>
  <c r="H211" i="12"/>
  <c r="I211" i="12"/>
  <c r="J211" i="12"/>
  <c r="K211" i="12"/>
  <c r="L211" i="12"/>
  <c r="A212" i="12"/>
  <c r="N212" i="12" s="1"/>
  <c r="E212" i="12"/>
  <c r="F212" i="12"/>
  <c r="G212" i="12"/>
  <c r="H212" i="12"/>
  <c r="I212" i="12"/>
  <c r="J212" i="12"/>
  <c r="K212" i="12"/>
  <c r="L212" i="12"/>
  <c r="A213" i="12"/>
  <c r="N213" i="12" s="1"/>
  <c r="E213" i="12"/>
  <c r="F213" i="12"/>
  <c r="G213" i="12"/>
  <c r="H213" i="12"/>
  <c r="I213" i="12"/>
  <c r="J213" i="12"/>
  <c r="K213" i="12"/>
  <c r="L213" i="12"/>
  <c r="A214" i="12"/>
  <c r="E214" i="12"/>
  <c r="F214" i="12"/>
  <c r="G214" i="12"/>
  <c r="H214" i="12"/>
  <c r="I214" i="12"/>
  <c r="J214" i="12"/>
  <c r="K214" i="12"/>
  <c r="L214" i="12"/>
  <c r="A215" i="12"/>
  <c r="E215" i="12"/>
  <c r="F215" i="12"/>
  <c r="G215" i="12"/>
  <c r="H215" i="12"/>
  <c r="I215" i="12"/>
  <c r="J215" i="12"/>
  <c r="K215" i="12"/>
  <c r="L215" i="12"/>
  <c r="A216" i="12"/>
  <c r="N216" i="12" s="1"/>
  <c r="E216" i="12"/>
  <c r="F216" i="12"/>
  <c r="G216" i="12"/>
  <c r="H216" i="12"/>
  <c r="I216" i="12"/>
  <c r="J216" i="12"/>
  <c r="K216" i="12"/>
  <c r="L216" i="12"/>
  <c r="A217" i="12"/>
  <c r="N217" i="12" s="1"/>
  <c r="E217" i="12"/>
  <c r="F217" i="12"/>
  <c r="G217" i="12"/>
  <c r="H217" i="12"/>
  <c r="I217" i="12"/>
  <c r="J217" i="12"/>
  <c r="K217" i="12"/>
  <c r="L217" i="12"/>
  <c r="A218" i="12"/>
  <c r="N218" i="12" s="1"/>
  <c r="E218" i="12"/>
  <c r="F218" i="12"/>
  <c r="G218" i="12"/>
  <c r="H218" i="12"/>
  <c r="I218" i="12"/>
  <c r="J218" i="12"/>
  <c r="K218" i="12"/>
  <c r="L218" i="12"/>
  <c r="A219" i="12"/>
  <c r="N219" i="12" s="1"/>
  <c r="E219" i="12"/>
  <c r="F219" i="12"/>
  <c r="G219" i="12"/>
  <c r="H219" i="12"/>
  <c r="I219" i="12"/>
  <c r="J219" i="12"/>
  <c r="K219" i="12"/>
  <c r="L219" i="12"/>
  <c r="A220" i="12"/>
  <c r="N220" i="12" s="1"/>
  <c r="E220" i="12"/>
  <c r="F220" i="12"/>
  <c r="G220" i="12"/>
  <c r="H220" i="12"/>
  <c r="I220" i="12"/>
  <c r="J220" i="12"/>
  <c r="K220" i="12"/>
  <c r="L220" i="12"/>
  <c r="A221" i="12"/>
  <c r="N221" i="12" s="1"/>
  <c r="E221" i="12"/>
  <c r="F221" i="12"/>
  <c r="G221" i="12"/>
  <c r="H221" i="12"/>
  <c r="I221" i="12"/>
  <c r="J221" i="12"/>
  <c r="K221" i="12"/>
  <c r="L221" i="12"/>
  <c r="A222" i="12"/>
  <c r="N222" i="12" s="1"/>
  <c r="E222" i="12"/>
  <c r="F222" i="12"/>
  <c r="G222" i="12"/>
  <c r="H222" i="12"/>
  <c r="I222" i="12"/>
  <c r="J222" i="12"/>
  <c r="K222" i="12"/>
  <c r="L222" i="12"/>
  <c r="A223" i="12"/>
  <c r="N223" i="12" s="1"/>
  <c r="E223" i="12"/>
  <c r="F223" i="12"/>
  <c r="G223" i="12"/>
  <c r="H223" i="12"/>
  <c r="I223" i="12"/>
  <c r="J223" i="12"/>
  <c r="K223" i="12"/>
  <c r="L223" i="12"/>
  <c r="A224" i="12"/>
  <c r="N224" i="12" s="1"/>
  <c r="E224" i="12"/>
  <c r="F224" i="12"/>
  <c r="G224" i="12"/>
  <c r="H224" i="12"/>
  <c r="I224" i="12"/>
  <c r="J224" i="12"/>
  <c r="K224" i="12"/>
  <c r="L224" i="12"/>
  <c r="A225" i="12"/>
  <c r="N225" i="12" s="1"/>
  <c r="E225" i="12"/>
  <c r="F225" i="12"/>
  <c r="G225" i="12"/>
  <c r="H225" i="12"/>
  <c r="I225" i="12"/>
  <c r="J225" i="12"/>
  <c r="K225" i="12"/>
  <c r="L225" i="12"/>
  <c r="A226" i="12"/>
  <c r="N226" i="12" s="1"/>
  <c r="E226" i="12"/>
  <c r="F226" i="12"/>
  <c r="G226" i="12"/>
  <c r="H226" i="12"/>
  <c r="I226" i="12"/>
  <c r="J226" i="12"/>
  <c r="K226" i="12"/>
  <c r="L226" i="12"/>
  <c r="A227" i="12"/>
  <c r="N227" i="12" s="1"/>
  <c r="E227" i="12"/>
  <c r="F227" i="12"/>
  <c r="G227" i="12"/>
  <c r="H227" i="12"/>
  <c r="I227" i="12"/>
  <c r="J227" i="12"/>
  <c r="K227" i="12"/>
  <c r="L227" i="12"/>
  <c r="A228" i="12"/>
  <c r="N228" i="12" s="1"/>
  <c r="E228" i="12"/>
  <c r="F228" i="12"/>
  <c r="G228" i="12"/>
  <c r="H228" i="12"/>
  <c r="I228" i="12"/>
  <c r="J228" i="12"/>
  <c r="K228" i="12"/>
  <c r="L228" i="12"/>
  <c r="A229" i="12"/>
  <c r="N229" i="12" s="1"/>
  <c r="E229" i="12"/>
  <c r="F229" i="12"/>
  <c r="G229" i="12"/>
  <c r="H229" i="12"/>
  <c r="I229" i="12"/>
  <c r="J229" i="12"/>
  <c r="K229" i="12"/>
  <c r="L229" i="12"/>
  <c r="A230" i="12"/>
  <c r="N230" i="12" s="1"/>
  <c r="E230" i="12"/>
  <c r="F230" i="12"/>
  <c r="G230" i="12"/>
  <c r="H230" i="12"/>
  <c r="I230" i="12"/>
  <c r="J230" i="12"/>
  <c r="K230" i="12"/>
  <c r="L230" i="12"/>
  <c r="A231" i="12"/>
  <c r="N231" i="12" s="1"/>
  <c r="E231" i="12"/>
  <c r="F231" i="12"/>
  <c r="G231" i="12"/>
  <c r="H231" i="12"/>
  <c r="I231" i="12"/>
  <c r="J231" i="12"/>
  <c r="K231" i="12"/>
  <c r="L231" i="12"/>
  <c r="A232" i="12"/>
  <c r="N232" i="12" s="1"/>
  <c r="E232" i="12"/>
  <c r="F232" i="12"/>
  <c r="G232" i="12"/>
  <c r="H232" i="12"/>
  <c r="I232" i="12"/>
  <c r="J232" i="12"/>
  <c r="K232" i="12"/>
  <c r="L232" i="12"/>
  <c r="A233" i="12"/>
  <c r="N233" i="12" s="1"/>
  <c r="E233" i="12"/>
  <c r="F233" i="12"/>
  <c r="G233" i="12"/>
  <c r="H233" i="12"/>
  <c r="I233" i="12"/>
  <c r="J233" i="12"/>
  <c r="K233" i="12"/>
  <c r="L233" i="12"/>
  <c r="A234" i="12"/>
  <c r="E234" i="12"/>
  <c r="F234" i="12"/>
  <c r="G234" i="12"/>
  <c r="H234" i="12"/>
  <c r="I234" i="12"/>
  <c r="J234" i="12"/>
  <c r="K234" i="12"/>
  <c r="L234" i="12"/>
  <c r="A235" i="12"/>
  <c r="N235" i="12" s="1"/>
  <c r="E235" i="12"/>
  <c r="F235" i="12"/>
  <c r="G235" i="12"/>
  <c r="H235" i="12"/>
  <c r="I235" i="12"/>
  <c r="J235" i="12"/>
  <c r="K235" i="12"/>
  <c r="L235" i="12"/>
  <c r="A236" i="12"/>
  <c r="N236" i="12" s="1"/>
  <c r="E236" i="12"/>
  <c r="F236" i="12"/>
  <c r="G236" i="12"/>
  <c r="H236" i="12"/>
  <c r="I236" i="12"/>
  <c r="J236" i="12"/>
  <c r="K236" i="12"/>
  <c r="L236" i="12"/>
  <c r="A237" i="12"/>
  <c r="N237" i="12" s="1"/>
  <c r="E237" i="12"/>
  <c r="F237" i="12"/>
  <c r="G237" i="12"/>
  <c r="H237" i="12"/>
  <c r="I237" i="12"/>
  <c r="J237" i="12"/>
  <c r="K237" i="12"/>
  <c r="L237" i="12"/>
  <c r="A238" i="12"/>
  <c r="N238" i="12" s="1"/>
  <c r="E238" i="12"/>
  <c r="F238" i="12"/>
  <c r="G238" i="12"/>
  <c r="H238" i="12"/>
  <c r="I238" i="12"/>
  <c r="J238" i="12"/>
  <c r="K238" i="12"/>
  <c r="L238" i="12"/>
  <c r="A239" i="12"/>
  <c r="N239" i="12" s="1"/>
  <c r="E239" i="12"/>
  <c r="F239" i="12"/>
  <c r="G239" i="12"/>
  <c r="H239" i="12"/>
  <c r="I239" i="12"/>
  <c r="J239" i="12"/>
  <c r="K239" i="12"/>
  <c r="L239" i="12"/>
  <c r="A240" i="12"/>
  <c r="N240" i="12" s="1"/>
  <c r="E240" i="12"/>
  <c r="F240" i="12"/>
  <c r="G240" i="12"/>
  <c r="H240" i="12"/>
  <c r="I240" i="12"/>
  <c r="J240" i="12"/>
  <c r="K240" i="12"/>
  <c r="L240" i="12"/>
  <c r="A241" i="12"/>
  <c r="N241" i="12" s="1"/>
  <c r="E241" i="12"/>
  <c r="F241" i="12"/>
  <c r="G241" i="12"/>
  <c r="H241" i="12"/>
  <c r="I241" i="12"/>
  <c r="J241" i="12"/>
  <c r="K241" i="12"/>
  <c r="L241" i="12"/>
  <c r="A242" i="12"/>
  <c r="N242" i="12" s="1"/>
  <c r="E242" i="12"/>
  <c r="F242" i="12"/>
  <c r="G242" i="12"/>
  <c r="H242" i="12"/>
  <c r="I242" i="12"/>
  <c r="J242" i="12"/>
  <c r="K242" i="12"/>
  <c r="L242" i="12"/>
  <c r="A243" i="12"/>
  <c r="N243" i="12" s="1"/>
  <c r="E243" i="12"/>
  <c r="F243" i="12"/>
  <c r="G243" i="12"/>
  <c r="H243" i="12"/>
  <c r="I243" i="12"/>
  <c r="J243" i="12"/>
  <c r="K243" i="12"/>
  <c r="L243" i="12"/>
  <c r="A244" i="12"/>
  <c r="E244" i="12"/>
  <c r="F244" i="12"/>
  <c r="G244" i="12"/>
  <c r="H244" i="12"/>
  <c r="I244" i="12"/>
  <c r="J244" i="12"/>
  <c r="K244" i="12"/>
  <c r="L244" i="12"/>
  <c r="A245" i="12"/>
  <c r="N245" i="12" s="1"/>
  <c r="E245" i="12"/>
  <c r="F245" i="12"/>
  <c r="G245" i="12"/>
  <c r="H245" i="12"/>
  <c r="I245" i="12"/>
  <c r="J245" i="12"/>
  <c r="K245" i="12"/>
  <c r="L245" i="12"/>
  <c r="A246" i="12"/>
  <c r="N246" i="12" s="1"/>
  <c r="E246" i="12"/>
  <c r="F246" i="12"/>
  <c r="G246" i="12"/>
  <c r="H246" i="12"/>
  <c r="I246" i="12"/>
  <c r="J246" i="12"/>
  <c r="K246" i="12"/>
  <c r="L246" i="12"/>
  <c r="A247" i="12"/>
  <c r="E247" i="12"/>
  <c r="F247" i="12"/>
  <c r="G247" i="12"/>
  <c r="H247" i="12"/>
  <c r="I247" i="12"/>
  <c r="J247" i="12"/>
  <c r="K247" i="12"/>
  <c r="L247" i="12"/>
  <c r="A248" i="12"/>
  <c r="N248" i="12" s="1"/>
  <c r="E248" i="12"/>
  <c r="F248" i="12"/>
  <c r="G248" i="12"/>
  <c r="H248" i="12"/>
  <c r="I248" i="12"/>
  <c r="J248" i="12"/>
  <c r="K248" i="12"/>
  <c r="L248" i="12"/>
  <c r="A249" i="12"/>
  <c r="N249" i="12" s="1"/>
  <c r="E249" i="12"/>
  <c r="F249" i="12"/>
  <c r="G249" i="12"/>
  <c r="H249" i="12"/>
  <c r="I249" i="12"/>
  <c r="J249" i="12"/>
  <c r="K249" i="12"/>
  <c r="L249" i="12"/>
  <c r="A250" i="12"/>
  <c r="N250" i="12" s="1"/>
  <c r="E250" i="12"/>
  <c r="F250" i="12"/>
  <c r="G250" i="12"/>
  <c r="H250" i="12"/>
  <c r="I250" i="12"/>
  <c r="J250" i="12"/>
  <c r="K250" i="12"/>
  <c r="L250" i="12"/>
  <c r="A251" i="12"/>
  <c r="N251" i="12" s="1"/>
  <c r="E251" i="12"/>
  <c r="F251" i="12"/>
  <c r="G251" i="12"/>
  <c r="H251" i="12"/>
  <c r="I251" i="12"/>
  <c r="J251" i="12"/>
  <c r="K251" i="12"/>
  <c r="L251" i="12"/>
  <c r="A252" i="12"/>
  <c r="N252" i="12" s="1"/>
  <c r="E252" i="12"/>
  <c r="F252" i="12"/>
  <c r="G252" i="12"/>
  <c r="H252" i="12"/>
  <c r="I252" i="12"/>
  <c r="J252" i="12"/>
  <c r="K252" i="12"/>
  <c r="L252" i="12"/>
  <c r="A253" i="12"/>
  <c r="N253" i="12" s="1"/>
  <c r="E253" i="12"/>
  <c r="F253" i="12"/>
  <c r="G253" i="12"/>
  <c r="H253" i="12"/>
  <c r="I253" i="12"/>
  <c r="J253" i="12"/>
  <c r="K253" i="12"/>
  <c r="L253" i="12"/>
  <c r="A254" i="12"/>
  <c r="N254" i="12" s="1"/>
  <c r="E254" i="12"/>
  <c r="F254" i="12"/>
  <c r="G254" i="12"/>
  <c r="H254" i="12"/>
  <c r="I254" i="12"/>
  <c r="J254" i="12"/>
  <c r="K254" i="12"/>
  <c r="L254" i="12"/>
  <c r="A255" i="12"/>
  <c r="N255" i="12" s="1"/>
  <c r="E255" i="12"/>
  <c r="F255" i="12"/>
  <c r="G255" i="12"/>
  <c r="H255" i="12"/>
  <c r="I255" i="12"/>
  <c r="J255" i="12"/>
  <c r="K255" i="12"/>
  <c r="L255" i="12"/>
  <c r="A256" i="12"/>
  <c r="N256" i="12" s="1"/>
  <c r="E256" i="12"/>
  <c r="F256" i="12"/>
  <c r="G256" i="12"/>
  <c r="H256" i="12"/>
  <c r="I256" i="12"/>
  <c r="J256" i="12"/>
  <c r="K256" i="12"/>
  <c r="L256" i="12"/>
  <c r="A257" i="12"/>
  <c r="N257" i="12" s="1"/>
  <c r="E257" i="12"/>
  <c r="F257" i="12"/>
  <c r="G257" i="12"/>
  <c r="H257" i="12"/>
  <c r="I257" i="12"/>
  <c r="J257" i="12"/>
  <c r="K257" i="12"/>
  <c r="L257" i="12"/>
  <c r="A258" i="12"/>
  <c r="N258" i="12" s="1"/>
  <c r="E258" i="12"/>
  <c r="F258" i="12"/>
  <c r="G258" i="12"/>
  <c r="H258" i="12"/>
  <c r="I258" i="12"/>
  <c r="J258" i="12"/>
  <c r="K258" i="12"/>
  <c r="L258" i="12"/>
  <c r="A259" i="12"/>
  <c r="N259" i="12" s="1"/>
  <c r="E259" i="12"/>
  <c r="F259" i="12"/>
  <c r="G259" i="12"/>
  <c r="H259" i="12"/>
  <c r="I259" i="12"/>
  <c r="J259" i="12"/>
  <c r="K259" i="12"/>
  <c r="L259" i="12"/>
  <c r="A260" i="12"/>
  <c r="N260" i="12" s="1"/>
  <c r="E260" i="12"/>
  <c r="F260" i="12"/>
  <c r="G260" i="12"/>
  <c r="H260" i="12"/>
  <c r="I260" i="12"/>
  <c r="J260" i="12"/>
  <c r="K260" i="12"/>
  <c r="L260" i="12"/>
  <c r="A261" i="12"/>
  <c r="N261" i="12" s="1"/>
  <c r="L261" i="12"/>
  <c r="E261" i="12"/>
  <c r="F261" i="12"/>
  <c r="G261" i="12"/>
  <c r="H261" i="12"/>
  <c r="I261" i="12"/>
  <c r="J261" i="12"/>
  <c r="K261" i="12"/>
  <c r="A262" i="12"/>
  <c r="E262" i="12"/>
  <c r="F262" i="12"/>
  <c r="G262" i="12"/>
  <c r="H262" i="12"/>
  <c r="I262" i="12"/>
  <c r="J262" i="12"/>
  <c r="K262" i="12"/>
  <c r="L262" i="12"/>
  <c r="A263" i="12"/>
  <c r="N263" i="12" s="1"/>
  <c r="E263" i="12"/>
  <c r="F263" i="12"/>
  <c r="G263" i="12"/>
  <c r="H263" i="12"/>
  <c r="I263" i="12"/>
  <c r="J263" i="12"/>
  <c r="K263" i="12"/>
  <c r="L263" i="12"/>
  <c r="A264" i="12"/>
  <c r="N264" i="12" s="1"/>
  <c r="E264" i="12"/>
  <c r="F264" i="12"/>
  <c r="G264" i="12"/>
  <c r="H264" i="12"/>
  <c r="I264" i="12"/>
  <c r="J264" i="12"/>
  <c r="K264" i="12"/>
  <c r="L264" i="12"/>
  <c r="A265" i="12"/>
  <c r="N265" i="12" s="1"/>
  <c r="E265" i="12"/>
  <c r="F265" i="12"/>
  <c r="G265" i="12"/>
  <c r="H265" i="12"/>
  <c r="I265" i="12"/>
  <c r="J265" i="12"/>
  <c r="K265" i="12"/>
  <c r="L265" i="12"/>
  <c r="A266" i="12"/>
  <c r="N266" i="12" s="1"/>
  <c r="E266" i="12"/>
  <c r="F266" i="12"/>
  <c r="G266" i="12"/>
  <c r="H266" i="12"/>
  <c r="I266" i="12"/>
  <c r="J266" i="12"/>
  <c r="K266" i="12"/>
  <c r="L266" i="12"/>
  <c r="A267" i="12"/>
  <c r="N267" i="12" s="1"/>
  <c r="L267" i="12"/>
  <c r="E267" i="12"/>
  <c r="F267" i="12"/>
  <c r="G267" i="12"/>
  <c r="H267" i="12"/>
  <c r="I267" i="12"/>
  <c r="J267" i="12"/>
  <c r="K267" i="12"/>
  <c r="A268" i="12"/>
  <c r="N268" i="12" s="1"/>
  <c r="E268" i="12"/>
  <c r="F268" i="12"/>
  <c r="G268" i="12"/>
  <c r="H268" i="12"/>
  <c r="I268" i="12"/>
  <c r="J268" i="12"/>
  <c r="K268" i="12"/>
  <c r="L268" i="12"/>
  <c r="A269" i="12"/>
  <c r="N269" i="12" s="1"/>
  <c r="E269" i="12"/>
  <c r="F269" i="12"/>
  <c r="G269" i="12"/>
  <c r="H269" i="12"/>
  <c r="I269" i="12"/>
  <c r="J269" i="12"/>
  <c r="K269" i="12"/>
  <c r="L269" i="12"/>
  <c r="A270" i="12"/>
  <c r="E270" i="12"/>
  <c r="F270" i="12"/>
  <c r="G270" i="12"/>
  <c r="H270" i="12"/>
  <c r="I270" i="12"/>
  <c r="J270" i="12"/>
  <c r="K270" i="12"/>
  <c r="L270" i="12"/>
  <c r="A271" i="12"/>
  <c r="N271" i="12" s="1"/>
  <c r="E271" i="12"/>
  <c r="F271" i="12"/>
  <c r="G271" i="12"/>
  <c r="H271" i="12"/>
  <c r="I271" i="12"/>
  <c r="J271" i="12"/>
  <c r="K271" i="12"/>
  <c r="L271" i="12"/>
  <c r="A272" i="12"/>
  <c r="N272" i="12" s="1"/>
  <c r="E272" i="12"/>
  <c r="F272" i="12"/>
  <c r="G272" i="12"/>
  <c r="H272" i="12"/>
  <c r="I272" i="12"/>
  <c r="J272" i="12"/>
  <c r="K272" i="12"/>
  <c r="L272" i="12"/>
  <c r="A273" i="12"/>
  <c r="E273" i="12"/>
  <c r="F273" i="12"/>
  <c r="G273" i="12"/>
  <c r="H273" i="12"/>
  <c r="I273" i="12"/>
  <c r="J273" i="12"/>
  <c r="K273" i="12"/>
  <c r="L273" i="12"/>
  <c r="A274" i="12"/>
  <c r="E274" i="12"/>
  <c r="F274" i="12"/>
  <c r="G274" i="12"/>
  <c r="H274" i="12"/>
  <c r="I274" i="12"/>
  <c r="J274" i="12"/>
  <c r="K274" i="12"/>
  <c r="L274" i="12"/>
  <c r="A275" i="12"/>
  <c r="N275" i="12" s="1"/>
  <c r="E275" i="12"/>
  <c r="F275" i="12"/>
  <c r="G275" i="12"/>
  <c r="H275" i="12"/>
  <c r="I275" i="12"/>
  <c r="J275" i="12"/>
  <c r="K275" i="12"/>
  <c r="L275" i="12"/>
  <c r="A276" i="12"/>
  <c r="N276" i="12" s="1"/>
  <c r="E276" i="12"/>
  <c r="F276" i="12"/>
  <c r="G276" i="12"/>
  <c r="H276" i="12"/>
  <c r="I276" i="12"/>
  <c r="J276" i="12"/>
  <c r="K276" i="12"/>
  <c r="L276" i="12"/>
  <c r="A277" i="12"/>
  <c r="E277" i="12"/>
  <c r="F277" i="12"/>
  <c r="G277" i="12"/>
  <c r="H277" i="12"/>
  <c r="I277" i="12"/>
  <c r="J277" i="12"/>
  <c r="K277" i="12"/>
  <c r="L277" i="12"/>
  <c r="A278" i="12"/>
  <c r="N278" i="12" s="1"/>
  <c r="E278" i="12"/>
  <c r="F278" i="12"/>
  <c r="G278" i="12"/>
  <c r="H278" i="12"/>
  <c r="I278" i="12"/>
  <c r="J278" i="12"/>
  <c r="K278" i="12"/>
  <c r="L278" i="12"/>
  <c r="A279" i="12"/>
  <c r="E279" i="12"/>
  <c r="F279" i="12"/>
  <c r="G279" i="12"/>
  <c r="H279" i="12"/>
  <c r="I279" i="12"/>
  <c r="J279" i="12"/>
  <c r="K279" i="12"/>
  <c r="L279" i="12"/>
  <c r="A280" i="12"/>
  <c r="N280" i="12" s="1"/>
  <c r="E280" i="12"/>
  <c r="F280" i="12"/>
  <c r="G280" i="12"/>
  <c r="H280" i="12"/>
  <c r="I280" i="12"/>
  <c r="J280" i="12"/>
  <c r="K280" i="12"/>
  <c r="L280" i="12"/>
  <c r="A281" i="12"/>
  <c r="E281" i="12"/>
  <c r="F281" i="12"/>
  <c r="G281" i="12"/>
  <c r="H281" i="12"/>
  <c r="I281" i="12"/>
  <c r="J281" i="12"/>
  <c r="K281" i="12"/>
  <c r="L281" i="12"/>
  <c r="A282" i="12"/>
  <c r="N282" i="12" s="1"/>
  <c r="E282" i="12"/>
  <c r="F282" i="12"/>
  <c r="G282" i="12"/>
  <c r="H282" i="12"/>
  <c r="I282" i="12"/>
  <c r="J282" i="12"/>
  <c r="K282" i="12"/>
  <c r="L282" i="12"/>
  <c r="A283" i="12"/>
  <c r="N283" i="12" s="1"/>
  <c r="E283" i="12"/>
  <c r="F283" i="12"/>
  <c r="G283" i="12"/>
  <c r="H283" i="12"/>
  <c r="I283" i="12"/>
  <c r="J283" i="12"/>
  <c r="K283" i="12"/>
  <c r="L283" i="12"/>
  <c r="A284" i="12"/>
  <c r="N284" i="12" s="1"/>
  <c r="E284" i="12"/>
  <c r="F284" i="12"/>
  <c r="G284" i="12"/>
  <c r="H284" i="12"/>
  <c r="I284" i="12"/>
  <c r="J284" i="12"/>
  <c r="K284" i="12"/>
  <c r="L284" i="12"/>
  <c r="A285" i="12"/>
  <c r="N285" i="12" s="1"/>
  <c r="E285" i="12"/>
  <c r="F285" i="12"/>
  <c r="G285" i="12"/>
  <c r="H285" i="12"/>
  <c r="I285" i="12"/>
  <c r="J285" i="12"/>
  <c r="K285" i="12"/>
  <c r="L285" i="12"/>
  <c r="A286" i="12"/>
  <c r="N286" i="12" s="1"/>
  <c r="E286" i="12"/>
  <c r="F286" i="12"/>
  <c r="G286" i="12"/>
  <c r="H286" i="12"/>
  <c r="I286" i="12"/>
  <c r="J286" i="12"/>
  <c r="K286" i="12"/>
  <c r="L286" i="12"/>
  <c r="A287" i="12"/>
  <c r="N287" i="12" s="1"/>
  <c r="E287" i="12"/>
  <c r="F287" i="12"/>
  <c r="G287" i="12"/>
  <c r="H287" i="12"/>
  <c r="I287" i="12"/>
  <c r="J287" i="12"/>
  <c r="K287" i="12"/>
  <c r="L287" i="12"/>
  <c r="A288" i="12"/>
  <c r="N288" i="12" s="1"/>
  <c r="E288" i="12"/>
  <c r="F288" i="12"/>
  <c r="G288" i="12"/>
  <c r="H288" i="12"/>
  <c r="I288" i="12"/>
  <c r="J288" i="12"/>
  <c r="K288" i="12"/>
  <c r="L288" i="12"/>
  <c r="A289" i="12"/>
  <c r="N289" i="12" s="1"/>
  <c r="E289" i="12"/>
  <c r="F289" i="12"/>
  <c r="G289" i="12"/>
  <c r="H289" i="12"/>
  <c r="I289" i="12"/>
  <c r="J289" i="12"/>
  <c r="K289" i="12"/>
  <c r="L289" i="12"/>
  <c r="A290" i="12"/>
  <c r="N290" i="12" s="1"/>
  <c r="E290" i="12"/>
  <c r="F290" i="12"/>
  <c r="G290" i="12"/>
  <c r="H290" i="12"/>
  <c r="I290" i="12"/>
  <c r="J290" i="12"/>
  <c r="K290" i="12"/>
  <c r="L290" i="12"/>
  <c r="A291" i="12"/>
  <c r="N291" i="12" s="1"/>
  <c r="E291" i="12"/>
  <c r="F291" i="12"/>
  <c r="G291" i="12"/>
  <c r="H291" i="12"/>
  <c r="I291" i="12"/>
  <c r="J291" i="12"/>
  <c r="K291" i="12"/>
  <c r="L291" i="12"/>
  <c r="A292" i="12"/>
  <c r="N292" i="12" s="1"/>
  <c r="E292" i="12"/>
  <c r="F292" i="12"/>
  <c r="G292" i="12"/>
  <c r="H292" i="12"/>
  <c r="I292" i="12"/>
  <c r="J292" i="12"/>
  <c r="K292" i="12"/>
  <c r="L292" i="12"/>
  <c r="A293" i="12"/>
  <c r="N293" i="12" s="1"/>
  <c r="E293" i="12"/>
  <c r="F293" i="12"/>
  <c r="G293" i="12"/>
  <c r="H293" i="12"/>
  <c r="I293" i="12"/>
  <c r="J293" i="12"/>
  <c r="K293" i="12"/>
  <c r="L293" i="12"/>
  <c r="A294" i="12"/>
  <c r="N294" i="12" s="1"/>
  <c r="E294" i="12"/>
  <c r="F294" i="12"/>
  <c r="G294" i="12"/>
  <c r="H294" i="12"/>
  <c r="I294" i="12"/>
  <c r="J294" i="12"/>
  <c r="K294" i="12"/>
  <c r="L294" i="12"/>
  <c r="A295" i="12"/>
  <c r="N295" i="12" s="1"/>
  <c r="E295" i="12"/>
  <c r="F295" i="12"/>
  <c r="G295" i="12"/>
  <c r="H295" i="12"/>
  <c r="I295" i="12"/>
  <c r="J295" i="12"/>
  <c r="K295" i="12"/>
  <c r="L295" i="12"/>
  <c r="A296" i="12"/>
  <c r="N296" i="12" s="1"/>
  <c r="E296" i="12"/>
  <c r="F296" i="12"/>
  <c r="G296" i="12"/>
  <c r="H296" i="12"/>
  <c r="I296" i="12"/>
  <c r="J296" i="12"/>
  <c r="K296" i="12"/>
  <c r="L296" i="12"/>
  <c r="A297" i="12"/>
  <c r="N297" i="12" s="1"/>
  <c r="E297" i="12"/>
  <c r="F297" i="12"/>
  <c r="G297" i="12"/>
  <c r="H297" i="12"/>
  <c r="I297" i="12"/>
  <c r="J297" i="12"/>
  <c r="K297" i="12"/>
  <c r="L297" i="12"/>
  <c r="A298" i="12"/>
  <c r="N298" i="12" s="1"/>
  <c r="E298" i="12"/>
  <c r="F298" i="12"/>
  <c r="G298" i="12"/>
  <c r="H298" i="12"/>
  <c r="I298" i="12"/>
  <c r="J298" i="12"/>
  <c r="K298" i="12"/>
  <c r="L298" i="12"/>
  <c r="A299" i="12"/>
  <c r="E299" i="12"/>
  <c r="F299" i="12"/>
  <c r="G299" i="12"/>
  <c r="H299" i="12"/>
  <c r="I299" i="12"/>
  <c r="J299" i="12"/>
  <c r="K299" i="12"/>
  <c r="L299" i="12"/>
  <c r="A300" i="12"/>
  <c r="N300" i="12" s="1"/>
  <c r="E300" i="12"/>
  <c r="F300" i="12"/>
  <c r="G300" i="12"/>
  <c r="H300" i="12"/>
  <c r="I300" i="12"/>
  <c r="J300" i="12"/>
  <c r="K300" i="12"/>
  <c r="L300" i="12"/>
  <c r="A301" i="12"/>
  <c r="N301" i="12" s="1"/>
  <c r="E301" i="12"/>
  <c r="F301" i="12"/>
  <c r="G301" i="12"/>
  <c r="H301" i="12"/>
  <c r="I301" i="12"/>
  <c r="J301" i="12"/>
  <c r="K301" i="12"/>
  <c r="L301" i="12"/>
  <c r="A302" i="12"/>
  <c r="N302" i="12" s="1"/>
  <c r="E302" i="12"/>
  <c r="F302" i="12"/>
  <c r="G302" i="12"/>
  <c r="H302" i="12"/>
  <c r="I302" i="12"/>
  <c r="J302" i="12"/>
  <c r="K302" i="12"/>
  <c r="L302" i="12"/>
  <c r="A303" i="12"/>
  <c r="E303" i="12"/>
  <c r="F303" i="12"/>
  <c r="G303" i="12"/>
  <c r="H303" i="12"/>
  <c r="I303" i="12"/>
  <c r="J303" i="12"/>
  <c r="K303" i="12"/>
  <c r="L303" i="12"/>
  <c r="A304" i="12"/>
  <c r="E304" i="12"/>
  <c r="F304" i="12"/>
  <c r="G304" i="12"/>
  <c r="H304" i="12"/>
  <c r="I304" i="12"/>
  <c r="J304" i="12"/>
  <c r="K304" i="12"/>
  <c r="L304" i="12"/>
  <c r="A305" i="12"/>
  <c r="N305" i="12" s="1"/>
  <c r="E305" i="12"/>
  <c r="F305" i="12"/>
  <c r="G305" i="12"/>
  <c r="H305" i="12"/>
  <c r="I305" i="12"/>
  <c r="J305" i="12"/>
  <c r="K305" i="12"/>
  <c r="L305" i="12"/>
  <c r="A306" i="12"/>
  <c r="N306" i="12" s="1"/>
  <c r="E306" i="12"/>
  <c r="F306" i="12"/>
  <c r="G306" i="12"/>
  <c r="H306" i="12"/>
  <c r="I306" i="12"/>
  <c r="J306" i="12"/>
  <c r="K306" i="12"/>
  <c r="L306" i="12"/>
  <c r="A307" i="12"/>
  <c r="E307" i="12"/>
  <c r="F307" i="12"/>
  <c r="G307" i="12"/>
  <c r="H307" i="12"/>
  <c r="I307" i="12"/>
  <c r="J307" i="12"/>
  <c r="K307" i="12"/>
  <c r="L307" i="12"/>
  <c r="A308" i="12"/>
  <c r="N308" i="12" s="1"/>
  <c r="E308" i="12"/>
  <c r="F308" i="12"/>
  <c r="G308" i="12"/>
  <c r="H308" i="12"/>
  <c r="I308" i="12"/>
  <c r="J308" i="12"/>
  <c r="K308" i="12"/>
  <c r="L308" i="12"/>
  <c r="A309" i="12"/>
  <c r="N309" i="12" s="1"/>
  <c r="E309" i="12"/>
  <c r="F309" i="12"/>
  <c r="G309" i="12"/>
  <c r="H309" i="12"/>
  <c r="I309" i="12"/>
  <c r="J309" i="12"/>
  <c r="K309" i="12"/>
  <c r="L309" i="12"/>
  <c r="A310" i="12"/>
  <c r="N310" i="12" s="1"/>
  <c r="L310" i="12"/>
  <c r="E310" i="12"/>
  <c r="F310" i="12"/>
  <c r="G310" i="12"/>
  <c r="H310" i="12"/>
  <c r="I310" i="12"/>
  <c r="J310" i="12"/>
  <c r="K310" i="12"/>
  <c r="A311" i="12"/>
  <c r="N311" i="12" s="1"/>
  <c r="E311" i="12"/>
  <c r="F311" i="12"/>
  <c r="G311" i="12"/>
  <c r="H311" i="12"/>
  <c r="I311" i="12"/>
  <c r="J311" i="12"/>
  <c r="K311" i="12"/>
  <c r="L311" i="12"/>
  <c r="A312" i="12"/>
  <c r="N312" i="12" s="1"/>
  <c r="E312" i="12"/>
  <c r="F312" i="12"/>
  <c r="G312" i="12"/>
  <c r="H312" i="12"/>
  <c r="I312" i="12"/>
  <c r="J312" i="12"/>
  <c r="K312" i="12"/>
  <c r="L312" i="12"/>
  <c r="A313" i="12"/>
  <c r="L313" i="12"/>
  <c r="E313" i="12"/>
  <c r="F313" i="12"/>
  <c r="G313" i="12"/>
  <c r="H313" i="12"/>
  <c r="I313" i="12"/>
  <c r="J313" i="12"/>
  <c r="K313" i="12"/>
  <c r="A314" i="12"/>
  <c r="N314" i="12" s="1"/>
  <c r="E314" i="12"/>
  <c r="F314" i="12"/>
  <c r="G314" i="12"/>
  <c r="H314" i="12"/>
  <c r="I314" i="12"/>
  <c r="J314" i="12"/>
  <c r="K314" i="12"/>
  <c r="L314" i="12"/>
  <c r="A315" i="12"/>
  <c r="N315" i="12" s="1"/>
  <c r="E315" i="12"/>
  <c r="F315" i="12"/>
  <c r="G315" i="12"/>
  <c r="H315" i="12"/>
  <c r="I315" i="12"/>
  <c r="J315" i="12"/>
  <c r="K315" i="12"/>
  <c r="L315" i="12"/>
  <c r="A316" i="12"/>
  <c r="N316" i="12" s="1"/>
  <c r="L316" i="12"/>
  <c r="E316" i="12"/>
  <c r="F316" i="12"/>
  <c r="G316" i="12"/>
  <c r="H316" i="12"/>
  <c r="I316" i="12"/>
  <c r="J316" i="12"/>
  <c r="K316" i="12"/>
  <c r="A317" i="12"/>
  <c r="N317" i="12" s="1"/>
  <c r="E317" i="12"/>
  <c r="F317" i="12"/>
  <c r="G317" i="12"/>
  <c r="H317" i="12"/>
  <c r="I317" i="12"/>
  <c r="J317" i="12"/>
  <c r="K317" i="12"/>
  <c r="L317" i="12"/>
  <c r="A318" i="12"/>
  <c r="N318" i="12" s="1"/>
  <c r="E318" i="12"/>
  <c r="F318" i="12"/>
  <c r="G318" i="12"/>
  <c r="H318" i="12"/>
  <c r="I318" i="12"/>
  <c r="J318" i="12"/>
  <c r="K318" i="12"/>
  <c r="L318" i="12"/>
  <c r="A319" i="12"/>
  <c r="N319" i="12" s="1"/>
  <c r="E319" i="12"/>
  <c r="F319" i="12"/>
  <c r="G319" i="12"/>
  <c r="H319" i="12"/>
  <c r="I319" i="12"/>
  <c r="J319" i="12"/>
  <c r="K319" i="12"/>
  <c r="L319" i="12"/>
  <c r="A320" i="12"/>
  <c r="N320" i="12" s="1"/>
  <c r="E320" i="12"/>
  <c r="F320" i="12"/>
  <c r="G320" i="12"/>
  <c r="H320" i="12"/>
  <c r="I320" i="12"/>
  <c r="J320" i="12"/>
  <c r="K320" i="12"/>
  <c r="L320" i="12"/>
  <c r="A321" i="12"/>
  <c r="N321" i="12" s="1"/>
  <c r="E321" i="12"/>
  <c r="F321" i="12"/>
  <c r="G321" i="12"/>
  <c r="H321" i="12"/>
  <c r="I321" i="12"/>
  <c r="J321" i="12"/>
  <c r="K321" i="12"/>
  <c r="L321" i="12"/>
  <c r="A322" i="12"/>
  <c r="N322" i="12" s="1"/>
  <c r="E322" i="12"/>
  <c r="F322" i="12"/>
  <c r="G322" i="12"/>
  <c r="H322" i="12"/>
  <c r="I322" i="12"/>
  <c r="J322" i="12"/>
  <c r="K322" i="12"/>
  <c r="L322" i="12"/>
  <c r="A323" i="12"/>
  <c r="N323" i="12" s="1"/>
  <c r="E323" i="12"/>
  <c r="F323" i="12"/>
  <c r="G323" i="12"/>
  <c r="H323" i="12"/>
  <c r="I323" i="12"/>
  <c r="J323" i="12"/>
  <c r="K323" i="12"/>
  <c r="L323" i="12"/>
  <c r="A324" i="12"/>
  <c r="N324" i="12" s="1"/>
  <c r="E324" i="12"/>
  <c r="F324" i="12"/>
  <c r="G324" i="12"/>
  <c r="H324" i="12"/>
  <c r="I324" i="12"/>
  <c r="J324" i="12"/>
  <c r="K324" i="12"/>
  <c r="L324" i="12"/>
  <c r="A325" i="12"/>
  <c r="N325" i="12" s="1"/>
  <c r="E325" i="12"/>
  <c r="F325" i="12"/>
  <c r="G325" i="12"/>
  <c r="H325" i="12"/>
  <c r="I325" i="12"/>
  <c r="J325" i="12"/>
  <c r="K325" i="12"/>
  <c r="L325" i="12"/>
  <c r="A326" i="12"/>
  <c r="N326" i="12" s="1"/>
  <c r="E326" i="12"/>
  <c r="F326" i="12"/>
  <c r="G326" i="12"/>
  <c r="H326" i="12"/>
  <c r="I326" i="12"/>
  <c r="J326" i="12"/>
  <c r="K326" i="12"/>
  <c r="L326" i="12"/>
  <c r="A327" i="12"/>
  <c r="N327" i="12" s="1"/>
  <c r="E327" i="12"/>
  <c r="F327" i="12"/>
  <c r="G327" i="12"/>
  <c r="H327" i="12"/>
  <c r="I327" i="12"/>
  <c r="J327" i="12"/>
  <c r="K327" i="12"/>
  <c r="L327" i="12"/>
  <c r="A328" i="12"/>
  <c r="E328" i="12"/>
  <c r="F328" i="12"/>
  <c r="G328" i="12"/>
  <c r="H328" i="12"/>
  <c r="I328" i="12"/>
  <c r="J328" i="12"/>
  <c r="K328" i="12"/>
  <c r="L328" i="12"/>
  <c r="A329" i="12"/>
  <c r="E329" i="12"/>
  <c r="F329" i="12"/>
  <c r="G329" i="12"/>
  <c r="H329" i="12"/>
  <c r="I329" i="12"/>
  <c r="J329" i="12"/>
  <c r="K329" i="12"/>
  <c r="L329" i="12"/>
  <c r="A330" i="12"/>
  <c r="N330" i="12" s="1"/>
  <c r="E330" i="12"/>
  <c r="F330" i="12"/>
  <c r="G330" i="12"/>
  <c r="H330" i="12"/>
  <c r="I330" i="12"/>
  <c r="J330" i="12"/>
  <c r="K330" i="12"/>
  <c r="L330" i="12"/>
  <c r="A331" i="12"/>
  <c r="N331" i="12" s="1"/>
  <c r="E331" i="12"/>
  <c r="F331" i="12"/>
  <c r="G331" i="12"/>
  <c r="H331" i="12"/>
  <c r="I331" i="12"/>
  <c r="J331" i="12"/>
  <c r="K331" i="12"/>
  <c r="L331" i="12"/>
  <c r="A332" i="12"/>
  <c r="N332" i="12" s="1"/>
  <c r="E332" i="12"/>
  <c r="F332" i="12"/>
  <c r="G332" i="12"/>
  <c r="H332" i="12"/>
  <c r="I332" i="12"/>
  <c r="J332" i="12"/>
  <c r="K332" i="12"/>
  <c r="L332" i="12"/>
  <c r="A333" i="12"/>
  <c r="N333" i="12" s="1"/>
  <c r="E333" i="12"/>
  <c r="F333" i="12"/>
  <c r="G333" i="12"/>
  <c r="H333" i="12"/>
  <c r="I333" i="12"/>
  <c r="J333" i="12"/>
  <c r="K333" i="12"/>
  <c r="L333" i="12"/>
  <c r="A334" i="12"/>
  <c r="N334" i="12" s="1"/>
  <c r="E334" i="12"/>
  <c r="F334" i="12"/>
  <c r="G334" i="12"/>
  <c r="H334" i="12"/>
  <c r="I334" i="12"/>
  <c r="J334" i="12"/>
  <c r="K334" i="12"/>
  <c r="L334" i="12"/>
  <c r="A335" i="12"/>
  <c r="N335" i="12" s="1"/>
  <c r="E335" i="12"/>
  <c r="F335" i="12"/>
  <c r="G335" i="12"/>
  <c r="H335" i="12"/>
  <c r="I335" i="12"/>
  <c r="J335" i="12"/>
  <c r="K335" i="12"/>
  <c r="L335" i="12"/>
  <c r="A336" i="12"/>
  <c r="N336" i="12" s="1"/>
  <c r="E336" i="12"/>
  <c r="F336" i="12"/>
  <c r="G336" i="12"/>
  <c r="H336" i="12"/>
  <c r="I336" i="12"/>
  <c r="J336" i="12"/>
  <c r="K336" i="12"/>
  <c r="L336" i="12"/>
  <c r="A337" i="12"/>
  <c r="N337" i="12" s="1"/>
  <c r="E337" i="12"/>
  <c r="F337" i="12"/>
  <c r="G337" i="12"/>
  <c r="H337" i="12"/>
  <c r="I337" i="12"/>
  <c r="J337" i="12"/>
  <c r="K337" i="12"/>
  <c r="L337" i="12"/>
  <c r="A338" i="12"/>
  <c r="N338" i="12" s="1"/>
  <c r="E338" i="12"/>
  <c r="F338" i="12"/>
  <c r="G338" i="12"/>
  <c r="H338" i="12"/>
  <c r="I338" i="12"/>
  <c r="J338" i="12"/>
  <c r="K338" i="12"/>
  <c r="L338" i="12"/>
  <c r="A339" i="12"/>
  <c r="N339" i="12" s="1"/>
  <c r="E339" i="12"/>
  <c r="F339" i="12"/>
  <c r="G339" i="12"/>
  <c r="H339" i="12"/>
  <c r="I339" i="12"/>
  <c r="J339" i="12"/>
  <c r="K339" i="12"/>
  <c r="L339" i="12"/>
  <c r="A340" i="12"/>
  <c r="N340" i="12" s="1"/>
  <c r="E340" i="12"/>
  <c r="F340" i="12"/>
  <c r="G340" i="12"/>
  <c r="H340" i="12"/>
  <c r="I340" i="12"/>
  <c r="J340" i="12"/>
  <c r="K340" i="12"/>
  <c r="L340" i="12"/>
  <c r="A341" i="12"/>
  <c r="N341" i="12" s="1"/>
  <c r="E341" i="12"/>
  <c r="F341" i="12"/>
  <c r="G341" i="12"/>
  <c r="H341" i="12"/>
  <c r="I341" i="12"/>
  <c r="J341" i="12"/>
  <c r="K341" i="12"/>
  <c r="L341" i="12"/>
  <c r="A342" i="12"/>
  <c r="N342" i="12" s="1"/>
  <c r="E342" i="12"/>
  <c r="F342" i="12"/>
  <c r="G342" i="12"/>
  <c r="H342" i="12"/>
  <c r="I342" i="12"/>
  <c r="J342" i="12"/>
  <c r="K342" i="12"/>
  <c r="L342" i="12"/>
  <c r="A343" i="12"/>
  <c r="N343" i="12" s="1"/>
  <c r="E343" i="12"/>
  <c r="F343" i="12"/>
  <c r="G343" i="12"/>
  <c r="H343" i="12"/>
  <c r="I343" i="12"/>
  <c r="J343" i="12"/>
  <c r="K343" i="12"/>
  <c r="L343" i="12"/>
  <c r="A344" i="12"/>
  <c r="N344" i="12" s="1"/>
  <c r="E344" i="12"/>
  <c r="F344" i="12"/>
  <c r="G344" i="12"/>
  <c r="H344" i="12"/>
  <c r="I344" i="12"/>
  <c r="J344" i="12"/>
  <c r="K344" i="12"/>
  <c r="L344" i="12"/>
  <c r="A345" i="12"/>
  <c r="N345" i="12" s="1"/>
  <c r="E345" i="12"/>
  <c r="F345" i="12"/>
  <c r="G345" i="12"/>
  <c r="H345" i="12"/>
  <c r="I345" i="12"/>
  <c r="J345" i="12"/>
  <c r="K345" i="12"/>
  <c r="L345" i="12"/>
  <c r="A346" i="12"/>
  <c r="N346" i="12" s="1"/>
  <c r="E346" i="12"/>
  <c r="F346" i="12"/>
  <c r="G346" i="12"/>
  <c r="H346" i="12"/>
  <c r="I346" i="12"/>
  <c r="J346" i="12"/>
  <c r="K346" i="12"/>
  <c r="L346" i="12"/>
  <c r="A347" i="12"/>
  <c r="N347" i="12" s="1"/>
  <c r="E347" i="12"/>
  <c r="F347" i="12"/>
  <c r="G347" i="12"/>
  <c r="H347" i="12"/>
  <c r="I347" i="12"/>
  <c r="J347" i="12"/>
  <c r="K347" i="12"/>
  <c r="L347" i="12"/>
  <c r="A348" i="12"/>
  <c r="N348" i="12" s="1"/>
  <c r="E348" i="12"/>
  <c r="F348" i="12"/>
  <c r="G348" i="12"/>
  <c r="H348" i="12"/>
  <c r="I348" i="12"/>
  <c r="J348" i="12"/>
  <c r="K348" i="12"/>
  <c r="L348" i="12"/>
  <c r="A349" i="12"/>
  <c r="N349" i="12" s="1"/>
  <c r="E349" i="12"/>
  <c r="F349" i="12"/>
  <c r="G349" i="12"/>
  <c r="H349" i="12"/>
  <c r="I349" i="12"/>
  <c r="J349" i="12"/>
  <c r="K349" i="12"/>
  <c r="L349" i="12"/>
  <c r="A350" i="12"/>
  <c r="N350" i="12" s="1"/>
  <c r="E350" i="12"/>
  <c r="F350" i="12"/>
  <c r="G350" i="12"/>
  <c r="H350" i="12"/>
  <c r="I350" i="12"/>
  <c r="J350" i="12"/>
  <c r="K350" i="12"/>
  <c r="L350" i="12"/>
  <c r="A351" i="12"/>
  <c r="N351" i="12" s="1"/>
  <c r="E351" i="12"/>
  <c r="F351" i="12"/>
  <c r="G351" i="12"/>
  <c r="H351" i="12"/>
  <c r="I351" i="12"/>
  <c r="J351" i="12"/>
  <c r="K351" i="12"/>
  <c r="L351" i="12"/>
  <c r="A352" i="12"/>
  <c r="E352" i="12"/>
  <c r="F352" i="12"/>
  <c r="G352" i="12"/>
  <c r="H352" i="12"/>
  <c r="I352" i="12"/>
  <c r="J352" i="12"/>
  <c r="K352" i="12"/>
  <c r="L352" i="12"/>
  <c r="A353" i="12"/>
  <c r="N353" i="12" s="1"/>
  <c r="E353" i="12"/>
  <c r="F353" i="12"/>
  <c r="G353" i="12"/>
  <c r="H353" i="12"/>
  <c r="I353" i="12"/>
  <c r="J353" i="12"/>
  <c r="K353" i="12"/>
  <c r="L353" i="12"/>
  <c r="A354" i="12"/>
  <c r="N354" i="12" s="1"/>
  <c r="E354" i="12"/>
  <c r="F354" i="12"/>
  <c r="G354" i="12"/>
  <c r="H354" i="12"/>
  <c r="I354" i="12"/>
  <c r="J354" i="12"/>
  <c r="K354" i="12"/>
  <c r="L354" i="12"/>
  <c r="A355" i="12"/>
  <c r="N355" i="12" s="1"/>
  <c r="E355" i="12"/>
  <c r="F355" i="12"/>
  <c r="G355" i="12"/>
  <c r="H355" i="12"/>
  <c r="I355" i="12"/>
  <c r="J355" i="12"/>
  <c r="K355" i="12"/>
  <c r="L355" i="12"/>
  <c r="A356" i="12"/>
  <c r="N356" i="12" s="1"/>
  <c r="E356" i="12"/>
  <c r="F356" i="12"/>
  <c r="G356" i="12"/>
  <c r="H356" i="12"/>
  <c r="I356" i="12"/>
  <c r="J356" i="12"/>
  <c r="K356" i="12"/>
  <c r="L356" i="12"/>
  <c r="A357" i="12"/>
  <c r="N357" i="12" s="1"/>
  <c r="E357" i="12"/>
  <c r="F357" i="12"/>
  <c r="G357" i="12"/>
  <c r="H357" i="12"/>
  <c r="I357" i="12"/>
  <c r="J357" i="12"/>
  <c r="K357" i="12"/>
  <c r="L357" i="12"/>
  <c r="A358" i="12"/>
  <c r="N358" i="12" s="1"/>
  <c r="E358" i="12"/>
  <c r="F358" i="12"/>
  <c r="G358" i="12"/>
  <c r="H358" i="12"/>
  <c r="I358" i="12"/>
  <c r="J358" i="12"/>
  <c r="K358" i="12"/>
  <c r="L358" i="12"/>
  <c r="A359" i="12"/>
  <c r="N359" i="12" s="1"/>
  <c r="E359" i="12"/>
  <c r="F359" i="12"/>
  <c r="G359" i="12"/>
  <c r="H359" i="12"/>
  <c r="I359" i="12"/>
  <c r="J359" i="12"/>
  <c r="K359" i="12"/>
  <c r="L359" i="12"/>
  <c r="A360" i="12"/>
  <c r="N360" i="12" s="1"/>
  <c r="E360" i="12"/>
  <c r="F360" i="12"/>
  <c r="G360" i="12"/>
  <c r="H360" i="12"/>
  <c r="I360" i="12"/>
  <c r="J360" i="12"/>
  <c r="K360" i="12"/>
  <c r="L360" i="12"/>
  <c r="A361" i="12"/>
  <c r="E361" i="12"/>
  <c r="F361" i="12"/>
  <c r="G361" i="12"/>
  <c r="H361" i="12"/>
  <c r="I361" i="12"/>
  <c r="J361" i="12"/>
  <c r="K361" i="12"/>
  <c r="L361" i="12"/>
  <c r="A362" i="12"/>
  <c r="N362" i="12" s="1"/>
  <c r="E362" i="12"/>
  <c r="F362" i="12"/>
  <c r="G362" i="12"/>
  <c r="H362" i="12"/>
  <c r="I362" i="12"/>
  <c r="J362" i="12"/>
  <c r="K362" i="12"/>
  <c r="L362" i="12"/>
  <c r="A363" i="12"/>
  <c r="N363" i="12" s="1"/>
  <c r="E363" i="12"/>
  <c r="F363" i="12"/>
  <c r="G363" i="12"/>
  <c r="H363" i="12"/>
  <c r="I363" i="12"/>
  <c r="J363" i="12"/>
  <c r="K363" i="12"/>
  <c r="L363" i="12"/>
  <c r="A364" i="12"/>
  <c r="N364" i="12" s="1"/>
  <c r="E364" i="12"/>
  <c r="F364" i="12"/>
  <c r="G364" i="12"/>
  <c r="H364" i="12"/>
  <c r="I364" i="12"/>
  <c r="J364" i="12"/>
  <c r="K364" i="12"/>
  <c r="L364" i="12"/>
  <c r="A365" i="12"/>
  <c r="N365" i="12" s="1"/>
  <c r="E365" i="12"/>
  <c r="F365" i="12"/>
  <c r="G365" i="12"/>
  <c r="H365" i="12"/>
  <c r="I365" i="12"/>
  <c r="J365" i="12"/>
  <c r="K365" i="12"/>
  <c r="L365" i="12"/>
  <c r="A366" i="12"/>
  <c r="N366" i="12" s="1"/>
  <c r="E366" i="12"/>
  <c r="F366" i="12"/>
  <c r="G366" i="12"/>
  <c r="H366" i="12"/>
  <c r="I366" i="12"/>
  <c r="J366" i="12"/>
  <c r="K366" i="12"/>
  <c r="L366" i="12"/>
  <c r="A367" i="12"/>
  <c r="N367" i="12" s="1"/>
  <c r="E367" i="12"/>
  <c r="F367" i="12"/>
  <c r="G367" i="12"/>
  <c r="H367" i="12"/>
  <c r="I367" i="12"/>
  <c r="J367" i="12"/>
  <c r="K367" i="12"/>
  <c r="L367" i="12"/>
  <c r="A368" i="12"/>
  <c r="N368" i="12" s="1"/>
  <c r="E368" i="12"/>
  <c r="F368" i="12"/>
  <c r="G368" i="12"/>
  <c r="H368" i="12"/>
  <c r="I368" i="12"/>
  <c r="J368" i="12"/>
  <c r="K368" i="12"/>
  <c r="L368" i="12"/>
  <c r="A369" i="12"/>
  <c r="E369" i="12"/>
  <c r="F369" i="12"/>
  <c r="G369" i="12"/>
  <c r="H369" i="12"/>
  <c r="I369" i="12"/>
  <c r="J369" i="12"/>
  <c r="K369" i="12"/>
  <c r="L369" i="12"/>
  <c r="A370" i="12"/>
  <c r="N370" i="12" s="1"/>
  <c r="E370" i="12"/>
  <c r="F370" i="12"/>
  <c r="G370" i="12"/>
  <c r="H370" i="12"/>
  <c r="I370" i="12"/>
  <c r="J370" i="12"/>
  <c r="K370" i="12"/>
  <c r="L370" i="12"/>
  <c r="A371" i="12"/>
  <c r="N371" i="12" s="1"/>
  <c r="E371" i="12"/>
  <c r="F371" i="12"/>
  <c r="G371" i="12"/>
  <c r="H371" i="12"/>
  <c r="I371" i="12"/>
  <c r="J371" i="12"/>
  <c r="K371" i="12"/>
  <c r="L371" i="12"/>
  <c r="A372" i="12"/>
  <c r="N372" i="12" s="1"/>
  <c r="E372" i="12"/>
  <c r="F372" i="12"/>
  <c r="G372" i="12"/>
  <c r="H372" i="12"/>
  <c r="I372" i="12"/>
  <c r="J372" i="12"/>
  <c r="K372" i="12"/>
  <c r="L372" i="12"/>
  <c r="A373" i="12"/>
  <c r="N373" i="12" s="1"/>
  <c r="E373" i="12"/>
  <c r="F373" i="12"/>
  <c r="G373" i="12"/>
  <c r="H373" i="12"/>
  <c r="I373" i="12"/>
  <c r="J373" i="12"/>
  <c r="K373" i="12"/>
  <c r="L373" i="12"/>
  <c r="A374" i="12"/>
  <c r="N374" i="12" s="1"/>
  <c r="E374" i="12"/>
  <c r="F374" i="12"/>
  <c r="G374" i="12"/>
  <c r="H374" i="12"/>
  <c r="I374" i="12"/>
  <c r="J374" i="12"/>
  <c r="K374" i="12"/>
  <c r="L374" i="12"/>
  <c r="A375" i="12"/>
  <c r="E375" i="12"/>
  <c r="F375" i="12"/>
  <c r="G375" i="12"/>
  <c r="H375" i="12"/>
  <c r="I375" i="12"/>
  <c r="J375" i="12"/>
  <c r="K375" i="12"/>
  <c r="L375" i="12"/>
  <c r="A376" i="12"/>
  <c r="E376" i="12"/>
  <c r="F376" i="12"/>
  <c r="G376" i="12"/>
  <c r="H376" i="12"/>
  <c r="I376" i="12"/>
  <c r="J376" i="12"/>
  <c r="K376" i="12"/>
  <c r="L376" i="12"/>
  <c r="A377" i="12"/>
  <c r="E377" i="12"/>
  <c r="F377" i="12"/>
  <c r="G377" i="12"/>
  <c r="H377" i="12"/>
  <c r="I377" i="12"/>
  <c r="J377" i="12"/>
  <c r="K377" i="12"/>
  <c r="L377" i="12"/>
  <c r="A378" i="12"/>
  <c r="N378" i="12" s="1"/>
  <c r="E378" i="12"/>
  <c r="F378" i="12"/>
  <c r="G378" i="12"/>
  <c r="H378" i="12"/>
  <c r="I378" i="12"/>
  <c r="J378" i="12"/>
  <c r="K378" i="12"/>
  <c r="L378" i="12"/>
  <c r="A379" i="12"/>
  <c r="N379" i="12" s="1"/>
  <c r="E379" i="12"/>
  <c r="F379" i="12"/>
  <c r="G379" i="12"/>
  <c r="H379" i="12"/>
  <c r="I379" i="12"/>
  <c r="J379" i="12"/>
  <c r="K379" i="12"/>
  <c r="L379" i="12"/>
  <c r="A380" i="12"/>
  <c r="N380" i="12" s="1"/>
  <c r="E380" i="12"/>
  <c r="F380" i="12"/>
  <c r="G380" i="12"/>
  <c r="H380" i="12"/>
  <c r="I380" i="12"/>
  <c r="J380" i="12"/>
  <c r="K380" i="12"/>
  <c r="L380" i="12"/>
  <c r="A381" i="12"/>
  <c r="N381" i="12" s="1"/>
  <c r="E381" i="12"/>
  <c r="F381" i="12"/>
  <c r="G381" i="12"/>
  <c r="H381" i="12"/>
  <c r="I381" i="12"/>
  <c r="J381" i="12"/>
  <c r="K381" i="12"/>
  <c r="L381" i="12"/>
  <c r="A382" i="12"/>
  <c r="N382" i="12" s="1"/>
  <c r="E382" i="12"/>
  <c r="F382" i="12"/>
  <c r="G382" i="12"/>
  <c r="H382" i="12"/>
  <c r="I382" i="12"/>
  <c r="J382" i="12"/>
  <c r="K382" i="12"/>
  <c r="L382" i="12"/>
  <c r="A383" i="12"/>
  <c r="N383" i="12" s="1"/>
  <c r="E383" i="12"/>
  <c r="F383" i="12"/>
  <c r="G383" i="12"/>
  <c r="H383" i="12"/>
  <c r="I383" i="12"/>
  <c r="J383" i="12"/>
  <c r="K383" i="12"/>
  <c r="L383" i="12"/>
  <c r="A384" i="12"/>
  <c r="N384" i="12" s="1"/>
  <c r="E384" i="12"/>
  <c r="F384" i="12"/>
  <c r="G384" i="12"/>
  <c r="H384" i="12"/>
  <c r="I384" i="12"/>
  <c r="J384" i="12"/>
  <c r="K384" i="12"/>
  <c r="L384" i="12"/>
  <c r="A385" i="12"/>
  <c r="N385" i="12" s="1"/>
  <c r="E385" i="12"/>
  <c r="F385" i="12"/>
  <c r="G385" i="12"/>
  <c r="H385" i="12"/>
  <c r="I385" i="12"/>
  <c r="J385" i="12"/>
  <c r="K385" i="12"/>
  <c r="L385" i="12"/>
  <c r="A386" i="12"/>
  <c r="N386" i="12" s="1"/>
  <c r="E386" i="12"/>
  <c r="F386" i="12"/>
  <c r="G386" i="12"/>
  <c r="H386" i="12"/>
  <c r="I386" i="12"/>
  <c r="J386" i="12"/>
  <c r="K386" i="12"/>
  <c r="L386" i="12"/>
  <c r="A387" i="12"/>
  <c r="N387" i="12" s="1"/>
  <c r="E387" i="12"/>
  <c r="F387" i="12"/>
  <c r="G387" i="12"/>
  <c r="H387" i="12"/>
  <c r="I387" i="12"/>
  <c r="J387" i="12"/>
  <c r="K387" i="12"/>
  <c r="L387" i="12"/>
  <c r="A388" i="12"/>
  <c r="N388" i="12" s="1"/>
  <c r="E388" i="12"/>
  <c r="F388" i="12"/>
  <c r="G388" i="12"/>
  <c r="H388" i="12"/>
  <c r="I388" i="12"/>
  <c r="J388" i="12"/>
  <c r="K388" i="12"/>
  <c r="L388" i="12"/>
  <c r="A389" i="12"/>
  <c r="N389" i="12" s="1"/>
  <c r="E389" i="12"/>
  <c r="F389" i="12"/>
  <c r="G389" i="12"/>
  <c r="H389" i="12"/>
  <c r="I389" i="12"/>
  <c r="J389" i="12"/>
  <c r="K389" i="12"/>
  <c r="L389" i="12"/>
  <c r="A390" i="12"/>
  <c r="N390" i="12" s="1"/>
  <c r="E390" i="12"/>
  <c r="F390" i="12"/>
  <c r="G390" i="12"/>
  <c r="H390" i="12"/>
  <c r="I390" i="12"/>
  <c r="J390" i="12"/>
  <c r="K390" i="12"/>
  <c r="L390" i="12"/>
  <c r="A391" i="12"/>
  <c r="N391" i="12" s="1"/>
  <c r="E391" i="12"/>
  <c r="F391" i="12"/>
  <c r="G391" i="12"/>
  <c r="H391" i="12"/>
  <c r="I391" i="12"/>
  <c r="J391" i="12"/>
  <c r="K391" i="12"/>
  <c r="L391" i="12"/>
  <c r="A392" i="12"/>
  <c r="N392" i="12" s="1"/>
  <c r="E392" i="12"/>
  <c r="F392" i="12"/>
  <c r="G392" i="12"/>
  <c r="H392" i="12"/>
  <c r="I392" i="12"/>
  <c r="J392" i="12"/>
  <c r="K392" i="12"/>
  <c r="L392" i="12"/>
  <c r="A393" i="12"/>
  <c r="N393" i="12" s="1"/>
  <c r="E393" i="12"/>
  <c r="F393" i="12"/>
  <c r="G393" i="12"/>
  <c r="H393" i="12"/>
  <c r="I393" i="12"/>
  <c r="J393" i="12"/>
  <c r="K393" i="12"/>
  <c r="L393" i="12"/>
  <c r="A394" i="12"/>
  <c r="N394" i="12" s="1"/>
  <c r="E394" i="12"/>
  <c r="F394" i="12"/>
  <c r="G394" i="12"/>
  <c r="H394" i="12"/>
  <c r="I394" i="12"/>
  <c r="J394" i="12"/>
  <c r="K394" i="12"/>
  <c r="L394" i="12"/>
  <c r="A395" i="12"/>
  <c r="N395" i="12" s="1"/>
  <c r="E395" i="12"/>
  <c r="F395" i="12"/>
  <c r="G395" i="12"/>
  <c r="H395" i="12"/>
  <c r="I395" i="12"/>
  <c r="J395" i="12"/>
  <c r="K395" i="12"/>
  <c r="L395" i="12"/>
  <c r="A396" i="12"/>
  <c r="N396" i="12" s="1"/>
  <c r="E396" i="12"/>
  <c r="F396" i="12"/>
  <c r="G396" i="12"/>
  <c r="H396" i="12"/>
  <c r="I396" i="12"/>
  <c r="J396" i="12"/>
  <c r="K396" i="12"/>
  <c r="L396" i="12"/>
  <c r="A397" i="12"/>
  <c r="N397" i="12" s="1"/>
  <c r="E397" i="12"/>
  <c r="F397" i="12"/>
  <c r="G397" i="12"/>
  <c r="H397" i="12"/>
  <c r="I397" i="12"/>
  <c r="J397" i="12"/>
  <c r="K397" i="12"/>
  <c r="L397" i="12"/>
  <c r="A398" i="12"/>
  <c r="N398" i="12" s="1"/>
  <c r="E398" i="12"/>
  <c r="F398" i="12"/>
  <c r="G398" i="12"/>
  <c r="H398" i="12"/>
  <c r="I398" i="12"/>
  <c r="J398" i="12"/>
  <c r="K398" i="12"/>
  <c r="L398" i="12"/>
  <c r="A399" i="12"/>
  <c r="N399" i="12" s="1"/>
  <c r="E399" i="12"/>
  <c r="F399" i="12"/>
  <c r="G399" i="12"/>
  <c r="H399" i="12"/>
  <c r="I399" i="12"/>
  <c r="J399" i="12"/>
  <c r="K399" i="12"/>
  <c r="L399" i="12"/>
  <c r="A400" i="12"/>
  <c r="N400" i="12" s="1"/>
  <c r="E400" i="12"/>
  <c r="F400" i="12"/>
  <c r="G400" i="12"/>
  <c r="H400" i="12"/>
  <c r="I400" i="12"/>
  <c r="J400" i="12"/>
  <c r="K400" i="12"/>
  <c r="L400" i="12"/>
  <c r="A401" i="12"/>
  <c r="N401" i="12" s="1"/>
  <c r="E401" i="12"/>
  <c r="F401" i="12"/>
  <c r="G401" i="12"/>
  <c r="H401" i="12"/>
  <c r="I401" i="12"/>
  <c r="J401" i="12"/>
  <c r="K401" i="12"/>
  <c r="L401" i="12"/>
  <c r="A402" i="12"/>
  <c r="N402" i="12" s="1"/>
  <c r="E402" i="12"/>
  <c r="F402" i="12"/>
  <c r="G402" i="12"/>
  <c r="H402" i="12"/>
  <c r="I402" i="12"/>
  <c r="J402" i="12"/>
  <c r="K402" i="12"/>
  <c r="L402" i="12"/>
  <c r="A403" i="12"/>
  <c r="N403" i="12" s="1"/>
  <c r="E403" i="12"/>
  <c r="F403" i="12"/>
  <c r="G403" i="12"/>
  <c r="H403" i="12"/>
  <c r="I403" i="12"/>
  <c r="J403" i="12"/>
  <c r="K403" i="12"/>
  <c r="L403" i="12"/>
  <c r="A404" i="12"/>
  <c r="N404" i="12" s="1"/>
  <c r="E404" i="12"/>
  <c r="F404" i="12"/>
  <c r="G404" i="12"/>
  <c r="H404" i="12"/>
  <c r="I404" i="12"/>
  <c r="J404" i="12"/>
  <c r="K404" i="12"/>
  <c r="L404" i="12"/>
  <c r="A405" i="12"/>
  <c r="N405" i="12" s="1"/>
  <c r="E405" i="12"/>
  <c r="F405" i="12"/>
  <c r="G405" i="12"/>
  <c r="H405" i="12"/>
  <c r="I405" i="12"/>
  <c r="J405" i="12"/>
  <c r="K405" i="12"/>
  <c r="L405" i="12"/>
  <c r="O405" i="12" s="1"/>
  <c r="A406" i="12"/>
  <c r="N406" i="12" s="1"/>
  <c r="E406" i="12"/>
  <c r="F406" i="12"/>
  <c r="G406" i="12"/>
  <c r="H406" i="12"/>
  <c r="I406" i="12"/>
  <c r="J406" i="12"/>
  <c r="K406" i="12"/>
  <c r="L406" i="12"/>
  <c r="A407" i="12"/>
  <c r="N407" i="12" s="1"/>
  <c r="E407" i="12"/>
  <c r="F407" i="12"/>
  <c r="G407" i="12"/>
  <c r="H407" i="12"/>
  <c r="I407" i="12"/>
  <c r="J407" i="12"/>
  <c r="K407" i="12"/>
  <c r="L407" i="12"/>
  <c r="A408" i="12"/>
  <c r="N408" i="12" s="1"/>
  <c r="E408" i="12"/>
  <c r="F408" i="12"/>
  <c r="G408" i="12"/>
  <c r="H408" i="12"/>
  <c r="I408" i="12"/>
  <c r="J408" i="12"/>
  <c r="K408" i="12"/>
  <c r="L408" i="12"/>
  <c r="A409" i="12"/>
  <c r="N409" i="12" s="1"/>
  <c r="E409" i="12"/>
  <c r="F409" i="12"/>
  <c r="G409" i="12"/>
  <c r="H409" i="12"/>
  <c r="I409" i="12"/>
  <c r="J409" i="12"/>
  <c r="K409" i="12"/>
  <c r="L409" i="12"/>
  <c r="A410" i="12"/>
  <c r="N410" i="12" s="1"/>
  <c r="E410" i="12"/>
  <c r="F410" i="12"/>
  <c r="G410" i="12"/>
  <c r="H410" i="12"/>
  <c r="I410" i="12"/>
  <c r="J410" i="12"/>
  <c r="K410" i="12"/>
  <c r="L410" i="12"/>
  <c r="A411" i="12"/>
  <c r="N411" i="12" s="1"/>
  <c r="E411" i="12"/>
  <c r="F411" i="12"/>
  <c r="G411" i="12"/>
  <c r="H411" i="12"/>
  <c r="I411" i="12"/>
  <c r="J411" i="12"/>
  <c r="K411" i="12"/>
  <c r="L411" i="12"/>
  <c r="A412" i="12"/>
  <c r="N412" i="12" s="1"/>
  <c r="E412" i="12"/>
  <c r="F412" i="12"/>
  <c r="G412" i="12"/>
  <c r="H412" i="12"/>
  <c r="I412" i="12"/>
  <c r="J412" i="12"/>
  <c r="K412" i="12"/>
  <c r="L412" i="12"/>
  <c r="A413" i="12"/>
  <c r="N413" i="12" s="1"/>
  <c r="E413" i="12"/>
  <c r="F413" i="12"/>
  <c r="G413" i="12"/>
  <c r="H413" i="12"/>
  <c r="I413" i="12"/>
  <c r="J413" i="12"/>
  <c r="K413" i="12"/>
  <c r="L413" i="12"/>
  <c r="A414" i="12"/>
  <c r="N414" i="12" s="1"/>
  <c r="E414" i="12"/>
  <c r="F414" i="12"/>
  <c r="G414" i="12"/>
  <c r="H414" i="12"/>
  <c r="I414" i="12"/>
  <c r="J414" i="12"/>
  <c r="K414" i="12"/>
  <c r="L414" i="12"/>
  <c r="A415" i="12"/>
  <c r="E415" i="12"/>
  <c r="F415" i="12"/>
  <c r="G415" i="12"/>
  <c r="H415" i="12"/>
  <c r="I415" i="12"/>
  <c r="J415" i="12"/>
  <c r="K415" i="12"/>
  <c r="L415" i="12"/>
  <c r="A416" i="12"/>
  <c r="N416" i="12" s="1"/>
  <c r="E416" i="12"/>
  <c r="F416" i="12"/>
  <c r="G416" i="12"/>
  <c r="H416" i="12"/>
  <c r="I416" i="12"/>
  <c r="J416" i="12"/>
  <c r="K416" i="12"/>
  <c r="L416" i="12"/>
  <c r="A417" i="12"/>
  <c r="N417" i="12" s="1"/>
  <c r="E417" i="12"/>
  <c r="F417" i="12"/>
  <c r="G417" i="12"/>
  <c r="H417" i="12"/>
  <c r="I417" i="12"/>
  <c r="J417" i="12"/>
  <c r="K417" i="12"/>
  <c r="L417" i="12"/>
  <c r="A418" i="12"/>
  <c r="E418" i="12"/>
  <c r="F418" i="12"/>
  <c r="G418" i="12"/>
  <c r="H418" i="12"/>
  <c r="I418" i="12"/>
  <c r="J418" i="12"/>
  <c r="K418" i="12"/>
  <c r="L418" i="12"/>
  <c r="A419" i="12"/>
  <c r="E419" i="12"/>
  <c r="F419" i="12"/>
  <c r="G419" i="12"/>
  <c r="H419" i="12"/>
  <c r="I419" i="12"/>
  <c r="J419" i="12"/>
  <c r="K419" i="12"/>
  <c r="L419" i="12"/>
  <c r="A420" i="12"/>
  <c r="N420" i="12" s="1"/>
  <c r="E420" i="12"/>
  <c r="F420" i="12"/>
  <c r="G420" i="12"/>
  <c r="H420" i="12"/>
  <c r="I420" i="12"/>
  <c r="J420" i="12"/>
  <c r="K420" i="12"/>
  <c r="L420" i="12"/>
  <c r="A421" i="12"/>
  <c r="N421" i="12" s="1"/>
  <c r="E421" i="12"/>
  <c r="F421" i="12"/>
  <c r="G421" i="12"/>
  <c r="H421" i="12"/>
  <c r="I421" i="12"/>
  <c r="J421" i="12"/>
  <c r="K421" i="12"/>
  <c r="L421" i="12"/>
  <c r="A422" i="12"/>
  <c r="N422" i="12" s="1"/>
  <c r="E422" i="12"/>
  <c r="F422" i="12"/>
  <c r="G422" i="12"/>
  <c r="H422" i="12"/>
  <c r="I422" i="12"/>
  <c r="J422" i="12"/>
  <c r="K422" i="12"/>
  <c r="L422" i="12"/>
  <c r="A423" i="12"/>
  <c r="N423" i="12" s="1"/>
  <c r="E423" i="12"/>
  <c r="F423" i="12"/>
  <c r="G423" i="12"/>
  <c r="H423" i="12"/>
  <c r="I423" i="12"/>
  <c r="J423" i="12"/>
  <c r="K423" i="12"/>
  <c r="L423" i="12"/>
  <c r="A424" i="12"/>
  <c r="N424" i="12" s="1"/>
  <c r="E424" i="12"/>
  <c r="F424" i="12"/>
  <c r="G424" i="12"/>
  <c r="H424" i="12"/>
  <c r="I424" i="12"/>
  <c r="J424" i="12"/>
  <c r="K424" i="12"/>
  <c r="L424" i="12"/>
  <c r="A425" i="12"/>
  <c r="N425" i="12" s="1"/>
  <c r="E425" i="12"/>
  <c r="F425" i="12"/>
  <c r="G425" i="12"/>
  <c r="H425" i="12"/>
  <c r="I425" i="12"/>
  <c r="J425" i="12"/>
  <c r="K425" i="12"/>
  <c r="L425" i="12"/>
  <c r="A426" i="12"/>
  <c r="E426" i="12"/>
  <c r="F426" i="12"/>
  <c r="G426" i="12"/>
  <c r="H426" i="12"/>
  <c r="I426" i="12"/>
  <c r="J426" i="12"/>
  <c r="K426" i="12"/>
  <c r="L426" i="12"/>
  <c r="A427" i="12"/>
  <c r="N427" i="12" s="1"/>
  <c r="E427" i="12"/>
  <c r="F427" i="12"/>
  <c r="G427" i="12"/>
  <c r="H427" i="12"/>
  <c r="I427" i="12"/>
  <c r="J427" i="12"/>
  <c r="K427" i="12"/>
  <c r="L427" i="12"/>
  <c r="A428" i="12"/>
  <c r="E428" i="12"/>
  <c r="F428" i="12"/>
  <c r="G428" i="12"/>
  <c r="H428" i="12"/>
  <c r="I428" i="12"/>
  <c r="J428" i="12"/>
  <c r="K428" i="12"/>
  <c r="L428" i="12"/>
  <c r="A429" i="12"/>
  <c r="N429" i="12" s="1"/>
  <c r="E429" i="12"/>
  <c r="F429" i="12"/>
  <c r="G429" i="12"/>
  <c r="H429" i="12"/>
  <c r="I429" i="12"/>
  <c r="J429" i="12"/>
  <c r="K429" i="12"/>
  <c r="L429" i="12"/>
  <c r="A430" i="12"/>
  <c r="N430" i="12" s="1"/>
  <c r="E430" i="12"/>
  <c r="F430" i="12"/>
  <c r="G430" i="12"/>
  <c r="H430" i="12"/>
  <c r="I430" i="12"/>
  <c r="J430" i="12"/>
  <c r="K430" i="12"/>
  <c r="L430" i="12"/>
  <c r="A431" i="12"/>
  <c r="N431" i="12" s="1"/>
  <c r="E431" i="12"/>
  <c r="F431" i="12"/>
  <c r="G431" i="12"/>
  <c r="H431" i="12"/>
  <c r="I431" i="12"/>
  <c r="J431" i="12"/>
  <c r="K431" i="12"/>
  <c r="L431" i="12"/>
  <c r="A432" i="12"/>
  <c r="N432" i="12" s="1"/>
  <c r="E432" i="12"/>
  <c r="F432" i="12"/>
  <c r="G432" i="12"/>
  <c r="H432" i="12"/>
  <c r="I432" i="12"/>
  <c r="J432" i="12"/>
  <c r="K432" i="12"/>
  <c r="L432" i="12"/>
  <c r="A433" i="12"/>
  <c r="N433" i="12" s="1"/>
  <c r="E433" i="12"/>
  <c r="F433" i="12"/>
  <c r="G433" i="12"/>
  <c r="H433" i="12"/>
  <c r="I433" i="12"/>
  <c r="J433" i="12"/>
  <c r="K433" i="12"/>
  <c r="L433" i="12"/>
  <c r="A434" i="12"/>
  <c r="N434" i="12" s="1"/>
  <c r="E434" i="12"/>
  <c r="F434" i="12"/>
  <c r="G434" i="12"/>
  <c r="H434" i="12"/>
  <c r="I434" i="12"/>
  <c r="J434" i="12"/>
  <c r="K434" i="12"/>
  <c r="L434" i="12"/>
  <c r="A435" i="12"/>
  <c r="E435" i="12"/>
  <c r="F435" i="12"/>
  <c r="G435" i="12"/>
  <c r="H435" i="12"/>
  <c r="I435" i="12"/>
  <c r="J435" i="12"/>
  <c r="K435" i="12"/>
  <c r="L435" i="12"/>
  <c r="A436" i="12"/>
  <c r="E436" i="12"/>
  <c r="F436" i="12"/>
  <c r="G436" i="12"/>
  <c r="H436" i="12"/>
  <c r="I436" i="12"/>
  <c r="J436" i="12"/>
  <c r="K436" i="12"/>
  <c r="L436" i="12"/>
  <c r="A437" i="12"/>
  <c r="N437" i="12" s="1"/>
  <c r="E437" i="12"/>
  <c r="F437" i="12"/>
  <c r="G437" i="12"/>
  <c r="H437" i="12"/>
  <c r="I437" i="12"/>
  <c r="J437" i="12"/>
  <c r="K437" i="12"/>
  <c r="L437" i="12"/>
  <c r="A438" i="12"/>
  <c r="N438" i="12" s="1"/>
  <c r="E438" i="12"/>
  <c r="F438" i="12"/>
  <c r="G438" i="12"/>
  <c r="H438" i="12"/>
  <c r="I438" i="12"/>
  <c r="J438" i="12"/>
  <c r="K438" i="12"/>
  <c r="L438" i="12"/>
  <c r="A439" i="12"/>
  <c r="N439" i="12" s="1"/>
  <c r="E439" i="12"/>
  <c r="F439" i="12"/>
  <c r="G439" i="12"/>
  <c r="H439" i="12"/>
  <c r="I439" i="12"/>
  <c r="J439" i="12"/>
  <c r="K439" i="12"/>
  <c r="L439" i="12"/>
  <c r="A440" i="12"/>
  <c r="N440" i="12" s="1"/>
  <c r="E440" i="12"/>
  <c r="F440" i="12"/>
  <c r="G440" i="12"/>
  <c r="H440" i="12"/>
  <c r="I440" i="12"/>
  <c r="J440" i="12"/>
  <c r="K440" i="12"/>
  <c r="L440" i="12"/>
  <c r="A441" i="12"/>
  <c r="N441" i="12" s="1"/>
  <c r="E441" i="12"/>
  <c r="F441" i="12"/>
  <c r="G441" i="12"/>
  <c r="H441" i="12"/>
  <c r="I441" i="12"/>
  <c r="J441" i="12"/>
  <c r="K441" i="12"/>
  <c r="L441" i="12"/>
  <c r="A442" i="12"/>
  <c r="N442" i="12" s="1"/>
  <c r="E442" i="12"/>
  <c r="F442" i="12"/>
  <c r="G442" i="12"/>
  <c r="H442" i="12"/>
  <c r="I442" i="12"/>
  <c r="J442" i="12"/>
  <c r="K442" i="12"/>
  <c r="L442" i="12"/>
  <c r="A443" i="12"/>
  <c r="E443" i="12"/>
  <c r="F443" i="12"/>
  <c r="G443" i="12"/>
  <c r="H443" i="12"/>
  <c r="I443" i="12"/>
  <c r="J443" i="12"/>
  <c r="K443" i="12"/>
  <c r="L443" i="12"/>
  <c r="A444" i="12"/>
  <c r="N444" i="12" s="1"/>
  <c r="E444" i="12"/>
  <c r="F444" i="12"/>
  <c r="G444" i="12"/>
  <c r="H444" i="12"/>
  <c r="I444" i="12"/>
  <c r="J444" i="12"/>
  <c r="K444" i="12"/>
  <c r="L444" i="12"/>
  <c r="A445" i="12"/>
  <c r="N445" i="12" s="1"/>
  <c r="E445" i="12"/>
  <c r="F445" i="12"/>
  <c r="G445" i="12"/>
  <c r="H445" i="12"/>
  <c r="I445" i="12"/>
  <c r="J445" i="12"/>
  <c r="K445" i="12"/>
  <c r="L445" i="12"/>
  <c r="A446" i="12"/>
  <c r="N446" i="12" s="1"/>
  <c r="E446" i="12"/>
  <c r="F446" i="12"/>
  <c r="G446" i="12"/>
  <c r="H446" i="12"/>
  <c r="I446" i="12"/>
  <c r="J446" i="12"/>
  <c r="K446" i="12"/>
  <c r="L446" i="12"/>
  <c r="A447" i="12"/>
  <c r="E447" i="12"/>
  <c r="F447" i="12"/>
  <c r="G447" i="12"/>
  <c r="H447" i="12"/>
  <c r="I447" i="12"/>
  <c r="J447" i="12"/>
  <c r="K447" i="12"/>
  <c r="L447" i="12"/>
  <c r="A448" i="12"/>
  <c r="N448" i="12" s="1"/>
  <c r="E448" i="12"/>
  <c r="F448" i="12"/>
  <c r="G448" i="12"/>
  <c r="H448" i="12"/>
  <c r="I448" i="12"/>
  <c r="J448" i="12"/>
  <c r="K448" i="12"/>
  <c r="L448" i="12"/>
  <c r="A449" i="12"/>
  <c r="N449" i="12" s="1"/>
  <c r="E449" i="12"/>
  <c r="F449" i="12"/>
  <c r="G449" i="12"/>
  <c r="H449" i="12"/>
  <c r="I449" i="12"/>
  <c r="J449" i="12"/>
  <c r="K449" i="12"/>
  <c r="L449" i="12"/>
  <c r="A450" i="12"/>
  <c r="N450" i="12" s="1"/>
  <c r="E450" i="12"/>
  <c r="F450" i="12"/>
  <c r="G450" i="12"/>
  <c r="H450" i="12"/>
  <c r="I450" i="12"/>
  <c r="J450" i="12"/>
  <c r="K450" i="12"/>
  <c r="L450" i="12"/>
  <c r="A451" i="12"/>
  <c r="E451" i="12"/>
  <c r="F451" i="12"/>
  <c r="G451" i="12"/>
  <c r="H451" i="12"/>
  <c r="I451" i="12"/>
  <c r="J451" i="12"/>
  <c r="K451" i="12"/>
  <c r="L451" i="12"/>
  <c r="A452" i="12"/>
  <c r="N452" i="12" s="1"/>
  <c r="E452" i="12"/>
  <c r="F452" i="12"/>
  <c r="G452" i="12"/>
  <c r="H452" i="12"/>
  <c r="I452" i="12"/>
  <c r="J452" i="12"/>
  <c r="K452" i="12"/>
  <c r="L452" i="12"/>
  <c r="A453" i="12"/>
  <c r="N453" i="12" s="1"/>
  <c r="E453" i="12"/>
  <c r="F453" i="12"/>
  <c r="G453" i="12"/>
  <c r="H453" i="12"/>
  <c r="I453" i="12"/>
  <c r="J453" i="12"/>
  <c r="K453" i="12"/>
  <c r="L453" i="12"/>
  <c r="A454" i="12"/>
  <c r="E454" i="12"/>
  <c r="F454" i="12"/>
  <c r="G454" i="12"/>
  <c r="H454" i="12"/>
  <c r="I454" i="12"/>
  <c r="J454" i="12"/>
  <c r="K454" i="12"/>
  <c r="L454" i="12"/>
  <c r="A455" i="12"/>
  <c r="N455" i="12" s="1"/>
  <c r="E455" i="12"/>
  <c r="F455" i="12"/>
  <c r="G455" i="12"/>
  <c r="H455" i="12"/>
  <c r="I455" i="12"/>
  <c r="J455" i="12"/>
  <c r="K455" i="12"/>
  <c r="L455" i="12"/>
  <c r="A456" i="12"/>
  <c r="N456" i="12" s="1"/>
  <c r="E456" i="12"/>
  <c r="F456" i="12"/>
  <c r="G456" i="12"/>
  <c r="H456" i="12"/>
  <c r="I456" i="12"/>
  <c r="J456" i="12"/>
  <c r="K456" i="12"/>
  <c r="L456" i="12"/>
  <c r="A457" i="12"/>
  <c r="N457" i="12" s="1"/>
  <c r="E457" i="12"/>
  <c r="F457" i="12"/>
  <c r="G457" i="12"/>
  <c r="H457" i="12"/>
  <c r="I457" i="12"/>
  <c r="J457" i="12"/>
  <c r="K457" i="12"/>
  <c r="L457" i="12"/>
  <c r="A458" i="12"/>
  <c r="N458" i="12" s="1"/>
  <c r="E458" i="12"/>
  <c r="F458" i="12"/>
  <c r="G458" i="12"/>
  <c r="H458" i="12"/>
  <c r="I458" i="12"/>
  <c r="J458" i="12"/>
  <c r="K458" i="12"/>
  <c r="L458" i="12"/>
  <c r="A459" i="12"/>
  <c r="N459" i="12" s="1"/>
  <c r="E459" i="12"/>
  <c r="F459" i="12"/>
  <c r="G459" i="12"/>
  <c r="H459" i="12"/>
  <c r="I459" i="12"/>
  <c r="J459" i="12"/>
  <c r="K459" i="12"/>
  <c r="L459" i="12"/>
  <c r="A460" i="12"/>
  <c r="N460" i="12" s="1"/>
  <c r="E460" i="12"/>
  <c r="F460" i="12"/>
  <c r="G460" i="12"/>
  <c r="H460" i="12"/>
  <c r="I460" i="12"/>
  <c r="J460" i="12"/>
  <c r="K460" i="12"/>
  <c r="L460" i="12"/>
  <c r="A461" i="12"/>
  <c r="N461" i="12" s="1"/>
  <c r="E461" i="12"/>
  <c r="F461" i="12"/>
  <c r="G461" i="12"/>
  <c r="H461" i="12"/>
  <c r="I461" i="12"/>
  <c r="J461" i="12"/>
  <c r="K461" i="12"/>
  <c r="L461" i="12"/>
  <c r="A462" i="12"/>
  <c r="E462" i="12"/>
  <c r="F462" i="12"/>
  <c r="G462" i="12"/>
  <c r="H462" i="12"/>
  <c r="I462" i="12"/>
  <c r="J462" i="12"/>
  <c r="K462" i="12"/>
  <c r="L462" i="12"/>
  <c r="A463" i="12"/>
  <c r="E463" i="12"/>
  <c r="F463" i="12"/>
  <c r="G463" i="12"/>
  <c r="H463" i="12"/>
  <c r="I463" i="12"/>
  <c r="J463" i="12"/>
  <c r="K463" i="12"/>
  <c r="L463" i="12"/>
  <c r="A464" i="12"/>
  <c r="N464" i="12" s="1"/>
  <c r="E464" i="12"/>
  <c r="F464" i="12"/>
  <c r="G464" i="12"/>
  <c r="H464" i="12"/>
  <c r="I464" i="12"/>
  <c r="J464" i="12"/>
  <c r="K464" i="12"/>
  <c r="L464" i="12"/>
  <c r="A465" i="12"/>
  <c r="N465" i="12" s="1"/>
  <c r="E465" i="12"/>
  <c r="F465" i="12"/>
  <c r="G465" i="12"/>
  <c r="H465" i="12"/>
  <c r="I465" i="12"/>
  <c r="J465" i="12"/>
  <c r="K465" i="12"/>
  <c r="L465" i="12"/>
  <c r="A466" i="12"/>
  <c r="E466" i="12"/>
  <c r="F466" i="12"/>
  <c r="G466" i="12"/>
  <c r="H466" i="12"/>
  <c r="I466" i="12"/>
  <c r="J466" i="12"/>
  <c r="K466" i="12"/>
  <c r="L466" i="12"/>
  <c r="A467" i="12"/>
  <c r="N467" i="12" s="1"/>
  <c r="E467" i="12"/>
  <c r="F467" i="12"/>
  <c r="G467" i="12"/>
  <c r="H467" i="12"/>
  <c r="I467" i="12"/>
  <c r="J467" i="12"/>
  <c r="K467" i="12"/>
  <c r="L467" i="12"/>
  <c r="A468" i="12"/>
  <c r="E468" i="12"/>
  <c r="F468" i="12"/>
  <c r="G468" i="12"/>
  <c r="H468" i="12"/>
  <c r="I468" i="12"/>
  <c r="J468" i="12"/>
  <c r="K468" i="12"/>
  <c r="L468" i="12"/>
  <c r="A469" i="12"/>
  <c r="N469" i="12" s="1"/>
  <c r="E469" i="12"/>
  <c r="F469" i="12"/>
  <c r="G469" i="12"/>
  <c r="H469" i="12"/>
  <c r="I469" i="12"/>
  <c r="J469" i="12"/>
  <c r="K469" i="12"/>
  <c r="L469" i="12"/>
  <c r="A470" i="12"/>
  <c r="N470" i="12" s="1"/>
  <c r="E470" i="12"/>
  <c r="F470" i="12"/>
  <c r="G470" i="12"/>
  <c r="H470" i="12"/>
  <c r="I470" i="12"/>
  <c r="J470" i="12"/>
  <c r="K470" i="12"/>
  <c r="L470" i="12"/>
  <c r="A471" i="12"/>
  <c r="N471" i="12" s="1"/>
  <c r="E471" i="12"/>
  <c r="F471" i="12"/>
  <c r="G471" i="12"/>
  <c r="H471" i="12"/>
  <c r="I471" i="12"/>
  <c r="J471" i="12"/>
  <c r="K471" i="12"/>
  <c r="L471" i="12"/>
  <c r="A472" i="12"/>
  <c r="N472" i="12" s="1"/>
  <c r="E472" i="12"/>
  <c r="F472" i="12"/>
  <c r="G472" i="12"/>
  <c r="H472" i="12"/>
  <c r="I472" i="12"/>
  <c r="J472" i="12"/>
  <c r="K472" i="12"/>
  <c r="L472" i="12"/>
  <c r="A473" i="12"/>
  <c r="E473" i="12"/>
  <c r="F473" i="12"/>
  <c r="G473" i="12"/>
  <c r="H473" i="12"/>
  <c r="I473" i="12"/>
  <c r="J473" i="12"/>
  <c r="K473" i="12"/>
  <c r="L473" i="12"/>
  <c r="A474" i="12"/>
  <c r="N474" i="12" s="1"/>
  <c r="E474" i="12"/>
  <c r="F474" i="12"/>
  <c r="G474" i="12"/>
  <c r="H474" i="12"/>
  <c r="I474" i="12"/>
  <c r="J474" i="12"/>
  <c r="K474" i="12"/>
  <c r="L474" i="12"/>
  <c r="A475" i="12"/>
  <c r="E475" i="12"/>
  <c r="F475" i="12"/>
  <c r="G475" i="12"/>
  <c r="H475" i="12"/>
  <c r="I475" i="12"/>
  <c r="J475" i="12"/>
  <c r="K475" i="12"/>
  <c r="L475" i="12"/>
  <c r="A476" i="12"/>
  <c r="E476" i="12"/>
  <c r="F476" i="12"/>
  <c r="G476" i="12"/>
  <c r="H476" i="12"/>
  <c r="I476" i="12"/>
  <c r="J476" i="12"/>
  <c r="K476" i="12"/>
  <c r="L476" i="12"/>
  <c r="A477" i="12"/>
  <c r="N477" i="12" s="1"/>
  <c r="E477" i="12"/>
  <c r="F477" i="12"/>
  <c r="G477" i="12"/>
  <c r="H477" i="12"/>
  <c r="I477" i="12"/>
  <c r="J477" i="12"/>
  <c r="K477" i="12"/>
  <c r="L477" i="12"/>
  <c r="A478" i="12"/>
  <c r="N478" i="12" s="1"/>
  <c r="E478" i="12"/>
  <c r="F478" i="12"/>
  <c r="G478" i="12"/>
  <c r="H478" i="12"/>
  <c r="I478" i="12"/>
  <c r="J478" i="12"/>
  <c r="K478" i="12"/>
  <c r="L478" i="12"/>
  <c r="A479" i="12"/>
  <c r="E479" i="12"/>
  <c r="F479" i="12"/>
  <c r="G479" i="12"/>
  <c r="H479" i="12"/>
  <c r="I479" i="12"/>
  <c r="J479" i="12"/>
  <c r="K479" i="12"/>
  <c r="L479" i="12"/>
  <c r="A480" i="12"/>
  <c r="E480" i="12"/>
  <c r="F480" i="12"/>
  <c r="G480" i="12"/>
  <c r="H480" i="12"/>
  <c r="I480" i="12"/>
  <c r="J480" i="12"/>
  <c r="K480" i="12"/>
  <c r="L480" i="12"/>
  <c r="A481" i="12"/>
  <c r="N481" i="12" s="1"/>
  <c r="E481" i="12"/>
  <c r="F481" i="12"/>
  <c r="G481" i="12"/>
  <c r="H481" i="12"/>
  <c r="I481" i="12"/>
  <c r="J481" i="12"/>
  <c r="K481" i="12"/>
  <c r="L481" i="12"/>
  <c r="A482" i="12"/>
  <c r="N482" i="12" s="1"/>
  <c r="E482" i="12"/>
  <c r="F482" i="12"/>
  <c r="G482" i="12"/>
  <c r="H482" i="12"/>
  <c r="I482" i="12"/>
  <c r="J482" i="12"/>
  <c r="K482" i="12"/>
  <c r="L482" i="12"/>
  <c r="A483" i="12"/>
  <c r="N483" i="12" s="1"/>
  <c r="E483" i="12"/>
  <c r="F483" i="12"/>
  <c r="G483" i="12"/>
  <c r="H483" i="12"/>
  <c r="I483" i="12"/>
  <c r="J483" i="12"/>
  <c r="K483" i="12"/>
  <c r="L483" i="12"/>
  <c r="A484" i="12"/>
  <c r="N484" i="12" s="1"/>
  <c r="E484" i="12"/>
  <c r="F484" i="12"/>
  <c r="G484" i="12"/>
  <c r="H484" i="12"/>
  <c r="I484" i="12"/>
  <c r="J484" i="12"/>
  <c r="K484" i="12"/>
  <c r="L484" i="12"/>
  <c r="A485" i="12"/>
  <c r="N485" i="12" s="1"/>
  <c r="E485" i="12"/>
  <c r="F485" i="12"/>
  <c r="G485" i="12"/>
  <c r="H485" i="12"/>
  <c r="I485" i="12"/>
  <c r="J485" i="12"/>
  <c r="K485" i="12"/>
  <c r="L485" i="12"/>
  <c r="A486" i="12"/>
  <c r="N486" i="12" s="1"/>
  <c r="E486" i="12"/>
  <c r="F486" i="12"/>
  <c r="G486" i="12"/>
  <c r="H486" i="12"/>
  <c r="I486" i="12"/>
  <c r="J486" i="12"/>
  <c r="K486" i="12"/>
  <c r="L486" i="12"/>
  <c r="A487" i="12"/>
  <c r="E487" i="12"/>
  <c r="F487" i="12"/>
  <c r="G487" i="12"/>
  <c r="H487" i="12"/>
  <c r="I487" i="12"/>
  <c r="J487" i="12"/>
  <c r="K487" i="12"/>
  <c r="L487" i="12"/>
  <c r="A488" i="12"/>
  <c r="N488" i="12" s="1"/>
  <c r="E488" i="12"/>
  <c r="F488" i="12"/>
  <c r="G488" i="12"/>
  <c r="H488" i="12"/>
  <c r="I488" i="12"/>
  <c r="J488" i="12"/>
  <c r="K488" i="12"/>
  <c r="L488" i="12"/>
  <c r="A489" i="12"/>
  <c r="E489" i="12"/>
  <c r="F489" i="12"/>
  <c r="G489" i="12"/>
  <c r="H489" i="12"/>
  <c r="I489" i="12"/>
  <c r="J489" i="12"/>
  <c r="K489" i="12"/>
  <c r="L489" i="12"/>
  <c r="A490" i="12"/>
  <c r="N490" i="12" s="1"/>
  <c r="E490" i="12"/>
  <c r="F490" i="12"/>
  <c r="G490" i="12"/>
  <c r="H490" i="12"/>
  <c r="I490" i="12"/>
  <c r="J490" i="12"/>
  <c r="K490" i="12"/>
  <c r="L490" i="12"/>
  <c r="A491" i="12"/>
  <c r="N491" i="12" s="1"/>
  <c r="E491" i="12"/>
  <c r="F491" i="12"/>
  <c r="G491" i="12"/>
  <c r="H491" i="12"/>
  <c r="I491" i="12"/>
  <c r="J491" i="12"/>
  <c r="K491" i="12"/>
  <c r="L491" i="12"/>
  <c r="A492" i="12"/>
  <c r="E492" i="12"/>
  <c r="F492" i="12"/>
  <c r="G492" i="12"/>
  <c r="H492" i="12"/>
  <c r="I492" i="12"/>
  <c r="J492" i="12"/>
  <c r="K492" i="12"/>
  <c r="L492" i="12"/>
  <c r="A493" i="12"/>
  <c r="N493" i="12" s="1"/>
  <c r="E493" i="12"/>
  <c r="F493" i="12"/>
  <c r="G493" i="12"/>
  <c r="H493" i="12"/>
  <c r="I493" i="12"/>
  <c r="J493" i="12"/>
  <c r="K493" i="12"/>
  <c r="L493" i="12"/>
  <c r="A494" i="12"/>
  <c r="N494" i="12" s="1"/>
  <c r="E494" i="12"/>
  <c r="F494" i="12"/>
  <c r="G494" i="12"/>
  <c r="H494" i="12"/>
  <c r="I494" i="12"/>
  <c r="J494" i="12"/>
  <c r="K494" i="12"/>
  <c r="L494" i="12"/>
  <c r="A495" i="12"/>
  <c r="E495" i="12"/>
  <c r="F495" i="12"/>
  <c r="G495" i="12"/>
  <c r="H495" i="12"/>
  <c r="I495" i="12"/>
  <c r="J495" i="12"/>
  <c r="K495" i="12"/>
  <c r="L495" i="12"/>
  <c r="A496" i="12"/>
  <c r="N496" i="12" s="1"/>
  <c r="E496" i="12"/>
  <c r="F496" i="12"/>
  <c r="G496" i="12"/>
  <c r="H496" i="12"/>
  <c r="I496" i="12"/>
  <c r="J496" i="12"/>
  <c r="K496" i="12"/>
  <c r="L496" i="12"/>
  <c r="A497" i="12"/>
  <c r="N497" i="12" s="1"/>
  <c r="E497" i="12"/>
  <c r="F497" i="12"/>
  <c r="G497" i="12"/>
  <c r="H497" i="12"/>
  <c r="I497" i="12"/>
  <c r="J497" i="12"/>
  <c r="K497" i="12"/>
  <c r="L497" i="12"/>
  <c r="A498" i="12"/>
  <c r="N498" i="12" s="1"/>
  <c r="E498" i="12"/>
  <c r="F498" i="12"/>
  <c r="G498" i="12"/>
  <c r="H498" i="12"/>
  <c r="I498" i="12"/>
  <c r="J498" i="12"/>
  <c r="K498" i="12"/>
  <c r="L498" i="12"/>
  <c r="A499" i="12"/>
  <c r="N499" i="12" s="1"/>
  <c r="E499" i="12"/>
  <c r="F499" i="12"/>
  <c r="G499" i="12"/>
  <c r="H499" i="12"/>
  <c r="I499" i="12"/>
  <c r="J499" i="12"/>
  <c r="K499" i="12"/>
  <c r="L499" i="12"/>
  <c r="A500" i="12"/>
  <c r="N500" i="12" s="1"/>
  <c r="E500" i="12"/>
  <c r="F500" i="12"/>
  <c r="G500" i="12"/>
  <c r="H500" i="12"/>
  <c r="I500" i="12"/>
  <c r="J500" i="12"/>
  <c r="K500" i="12"/>
  <c r="L500" i="12"/>
  <c r="A501" i="12"/>
  <c r="E501" i="12"/>
  <c r="F501" i="12"/>
  <c r="G501" i="12"/>
  <c r="H501" i="12"/>
  <c r="I501" i="12"/>
  <c r="J501" i="12"/>
  <c r="K501" i="12"/>
  <c r="L501" i="12"/>
  <c r="A502" i="12"/>
  <c r="N502" i="12" s="1"/>
  <c r="E502" i="12"/>
  <c r="F502" i="12"/>
  <c r="G502" i="12"/>
  <c r="H502" i="12"/>
  <c r="I502" i="12"/>
  <c r="J502" i="12"/>
  <c r="K502" i="12"/>
  <c r="L502" i="12"/>
  <c r="A503" i="12"/>
  <c r="E503" i="12"/>
  <c r="F503" i="12"/>
  <c r="G503" i="12"/>
  <c r="H503" i="12"/>
  <c r="I503" i="12"/>
  <c r="J503" i="12"/>
  <c r="K503" i="12"/>
  <c r="L503" i="12"/>
  <c r="A504" i="12"/>
  <c r="N504" i="12" s="1"/>
  <c r="E504" i="12"/>
  <c r="F504" i="12"/>
  <c r="G504" i="12"/>
  <c r="H504" i="12"/>
  <c r="I504" i="12"/>
  <c r="J504" i="12"/>
  <c r="K504" i="12"/>
  <c r="L504" i="12"/>
  <c r="A505" i="12"/>
  <c r="E505" i="12"/>
  <c r="F505" i="12"/>
  <c r="G505" i="12"/>
  <c r="H505" i="12"/>
  <c r="I505" i="12"/>
  <c r="J505" i="12"/>
  <c r="K505" i="12"/>
  <c r="L505" i="12"/>
  <c r="A506" i="12"/>
  <c r="N506" i="12" s="1"/>
  <c r="E506" i="12"/>
  <c r="F506" i="12"/>
  <c r="G506" i="12"/>
  <c r="H506" i="12"/>
  <c r="I506" i="12"/>
  <c r="J506" i="12"/>
  <c r="K506" i="12"/>
  <c r="L506" i="12"/>
  <c r="A507" i="12"/>
  <c r="N507" i="12" s="1"/>
  <c r="E507" i="12"/>
  <c r="F507" i="12"/>
  <c r="G507" i="12"/>
  <c r="H507" i="12"/>
  <c r="I507" i="12"/>
  <c r="J507" i="12"/>
  <c r="K507" i="12"/>
  <c r="L507" i="12"/>
  <c r="A508" i="12"/>
  <c r="N508" i="12" s="1"/>
  <c r="E508" i="12"/>
  <c r="F508" i="12"/>
  <c r="G508" i="12"/>
  <c r="H508" i="12"/>
  <c r="I508" i="12"/>
  <c r="J508" i="12"/>
  <c r="K508" i="12"/>
  <c r="L508" i="12"/>
  <c r="A509" i="12"/>
  <c r="N509" i="12" s="1"/>
  <c r="E509" i="12"/>
  <c r="F509" i="12"/>
  <c r="G509" i="12"/>
  <c r="H509" i="12"/>
  <c r="I509" i="12"/>
  <c r="J509" i="12"/>
  <c r="K509" i="12"/>
  <c r="L509" i="12"/>
  <c r="A510" i="12"/>
  <c r="N510" i="12" s="1"/>
  <c r="E510" i="12"/>
  <c r="F510" i="12"/>
  <c r="G510" i="12"/>
  <c r="H510" i="12"/>
  <c r="I510" i="12"/>
  <c r="J510" i="12"/>
  <c r="K510" i="12"/>
  <c r="L510" i="12"/>
  <c r="A511" i="12"/>
  <c r="E511" i="12"/>
  <c r="F511" i="12"/>
  <c r="G511" i="12"/>
  <c r="H511" i="12"/>
  <c r="I511" i="12"/>
  <c r="J511" i="12"/>
  <c r="K511" i="12"/>
  <c r="L511" i="12"/>
  <c r="A512" i="12"/>
  <c r="N512" i="12" s="1"/>
  <c r="E512" i="12"/>
  <c r="F512" i="12"/>
  <c r="G512" i="12"/>
  <c r="H512" i="12"/>
  <c r="I512" i="12"/>
  <c r="J512" i="12"/>
  <c r="K512" i="12"/>
  <c r="L512" i="12"/>
  <c r="A513" i="12"/>
  <c r="N513" i="12" s="1"/>
  <c r="E513" i="12"/>
  <c r="F513" i="12"/>
  <c r="G513" i="12"/>
  <c r="H513" i="12"/>
  <c r="I513" i="12"/>
  <c r="J513" i="12"/>
  <c r="K513" i="12"/>
  <c r="L513" i="12"/>
  <c r="A514" i="12"/>
  <c r="N514" i="12" s="1"/>
  <c r="E514" i="12"/>
  <c r="F514" i="12"/>
  <c r="G514" i="12"/>
  <c r="H514" i="12"/>
  <c r="I514" i="12"/>
  <c r="J514" i="12"/>
  <c r="K514" i="12"/>
  <c r="L514" i="12"/>
  <c r="A515" i="12"/>
  <c r="E515" i="12"/>
  <c r="F515" i="12"/>
  <c r="G515" i="12"/>
  <c r="H515" i="12"/>
  <c r="I515" i="12"/>
  <c r="J515" i="12"/>
  <c r="K515" i="12"/>
  <c r="L515" i="12"/>
  <c r="A516" i="12"/>
  <c r="N516" i="12" s="1"/>
  <c r="E516" i="12"/>
  <c r="F516" i="12"/>
  <c r="G516" i="12"/>
  <c r="H516" i="12"/>
  <c r="I516" i="12"/>
  <c r="J516" i="12"/>
  <c r="K516" i="12"/>
  <c r="L516" i="12"/>
  <c r="A517" i="12"/>
  <c r="N517" i="12" s="1"/>
  <c r="E517" i="12"/>
  <c r="F517" i="12"/>
  <c r="G517" i="12"/>
  <c r="H517" i="12"/>
  <c r="I517" i="12"/>
  <c r="J517" i="12"/>
  <c r="K517" i="12"/>
  <c r="L517" i="12"/>
  <c r="A518" i="12"/>
  <c r="E518" i="12"/>
  <c r="F518" i="12"/>
  <c r="G518" i="12"/>
  <c r="H518" i="12"/>
  <c r="I518" i="12"/>
  <c r="J518" i="12"/>
  <c r="K518" i="12"/>
  <c r="L518" i="12"/>
  <c r="A519" i="12"/>
  <c r="E519" i="12"/>
  <c r="F519" i="12"/>
  <c r="G519" i="12"/>
  <c r="H519" i="12"/>
  <c r="I519" i="12"/>
  <c r="J519" i="12"/>
  <c r="K519" i="12"/>
  <c r="L519" i="12"/>
  <c r="A520" i="12"/>
  <c r="N520" i="12" s="1"/>
  <c r="E520" i="12"/>
  <c r="F520" i="12"/>
  <c r="G520" i="12"/>
  <c r="H520" i="12"/>
  <c r="I520" i="12"/>
  <c r="J520" i="12"/>
  <c r="K520" i="12"/>
  <c r="L520" i="12"/>
  <c r="A521" i="12"/>
  <c r="N521" i="12" s="1"/>
  <c r="E521" i="12"/>
  <c r="F521" i="12"/>
  <c r="G521" i="12"/>
  <c r="H521" i="12"/>
  <c r="I521" i="12"/>
  <c r="J521" i="12"/>
  <c r="K521" i="12"/>
  <c r="L521" i="12"/>
  <c r="A522" i="12"/>
  <c r="N522" i="12" s="1"/>
  <c r="E522" i="12"/>
  <c r="F522" i="12"/>
  <c r="G522" i="12"/>
  <c r="H522" i="12"/>
  <c r="I522" i="12"/>
  <c r="J522" i="12"/>
  <c r="K522" i="12"/>
  <c r="L522" i="12"/>
  <c r="A523" i="12"/>
  <c r="N523" i="12" s="1"/>
  <c r="E523" i="12"/>
  <c r="F523" i="12"/>
  <c r="G523" i="12"/>
  <c r="H523" i="12"/>
  <c r="I523" i="12"/>
  <c r="J523" i="12"/>
  <c r="K523" i="12"/>
  <c r="L523" i="12"/>
  <c r="A524" i="12"/>
  <c r="N524" i="12" s="1"/>
  <c r="E524" i="12"/>
  <c r="F524" i="12"/>
  <c r="G524" i="12"/>
  <c r="H524" i="12"/>
  <c r="I524" i="12"/>
  <c r="J524" i="12"/>
  <c r="K524" i="12"/>
  <c r="L524" i="12"/>
  <c r="A525" i="12"/>
  <c r="N525" i="12" s="1"/>
  <c r="E525" i="12"/>
  <c r="F525" i="12"/>
  <c r="G525" i="12"/>
  <c r="H525" i="12"/>
  <c r="I525" i="12"/>
  <c r="J525" i="12"/>
  <c r="K525" i="12"/>
  <c r="L525" i="12"/>
  <c r="A526" i="12"/>
  <c r="E526" i="12"/>
  <c r="F526" i="12"/>
  <c r="G526" i="12"/>
  <c r="H526" i="12"/>
  <c r="I526" i="12"/>
  <c r="J526" i="12"/>
  <c r="K526" i="12"/>
  <c r="L526" i="12"/>
  <c r="A527" i="12"/>
  <c r="N527" i="12" s="1"/>
  <c r="E527" i="12"/>
  <c r="F527" i="12"/>
  <c r="G527" i="12"/>
  <c r="H527" i="12"/>
  <c r="I527" i="12"/>
  <c r="J527" i="12"/>
  <c r="K527" i="12"/>
  <c r="L527" i="12"/>
  <c r="A528" i="12"/>
  <c r="N528" i="12" s="1"/>
  <c r="E528" i="12"/>
  <c r="F528" i="12"/>
  <c r="G528" i="12"/>
  <c r="H528" i="12"/>
  <c r="I528" i="12"/>
  <c r="J528" i="12"/>
  <c r="K528" i="12"/>
  <c r="L528" i="12"/>
  <c r="A529" i="12"/>
  <c r="N529" i="12" s="1"/>
  <c r="E529" i="12"/>
  <c r="F529" i="12"/>
  <c r="G529" i="12"/>
  <c r="H529" i="12"/>
  <c r="I529" i="12"/>
  <c r="J529" i="12"/>
  <c r="K529" i="12"/>
  <c r="L529" i="12"/>
  <c r="A530" i="12"/>
  <c r="E530" i="12"/>
  <c r="F530" i="12"/>
  <c r="G530" i="12"/>
  <c r="H530" i="12"/>
  <c r="I530" i="12"/>
  <c r="J530" i="12"/>
  <c r="K530" i="12"/>
  <c r="L530" i="12"/>
  <c r="A531" i="12"/>
  <c r="N531" i="12" s="1"/>
  <c r="E531" i="12"/>
  <c r="F531" i="12"/>
  <c r="G531" i="12"/>
  <c r="H531" i="12"/>
  <c r="I531" i="12"/>
  <c r="J531" i="12"/>
  <c r="K531" i="12"/>
  <c r="L531" i="12"/>
  <c r="A532" i="12"/>
  <c r="N532" i="12" s="1"/>
  <c r="E532" i="12"/>
  <c r="F532" i="12"/>
  <c r="G532" i="12"/>
  <c r="H532" i="12"/>
  <c r="I532" i="12"/>
  <c r="J532" i="12"/>
  <c r="K532" i="12"/>
  <c r="L532" i="12"/>
  <c r="A533" i="12"/>
  <c r="N533" i="12" s="1"/>
  <c r="E533" i="12"/>
  <c r="F533" i="12"/>
  <c r="G533" i="12"/>
  <c r="H533" i="12"/>
  <c r="I533" i="12"/>
  <c r="J533" i="12"/>
  <c r="K533" i="12"/>
  <c r="L533" i="12"/>
  <c r="A534" i="12"/>
  <c r="E534" i="12"/>
  <c r="F534" i="12"/>
  <c r="G534" i="12"/>
  <c r="H534" i="12"/>
  <c r="I534" i="12"/>
  <c r="J534" i="12"/>
  <c r="K534" i="12"/>
  <c r="L534" i="12"/>
  <c r="A535" i="12"/>
  <c r="N535" i="12" s="1"/>
  <c r="E535" i="12"/>
  <c r="F535" i="12"/>
  <c r="G535" i="12"/>
  <c r="H535" i="12"/>
  <c r="I535" i="12"/>
  <c r="J535" i="12"/>
  <c r="K535" i="12"/>
  <c r="L535" i="12"/>
  <c r="A536" i="12"/>
  <c r="N536" i="12" s="1"/>
  <c r="E536" i="12"/>
  <c r="F536" i="12"/>
  <c r="G536" i="12"/>
  <c r="H536" i="12"/>
  <c r="I536" i="12"/>
  <c r="J536" i="12"/>
  <c r="K536" i="12"/>
  <c r="L536" i="12"/>
  <c r="A537" i="12"/>
  <c r="E537" i="12"/>
  <c r="F537" i="12"/>
  <c r="G537" i="12"/>
  <c r="H537" i="12"/>
  <c r="I537" i="12"/>
  <c r="J537" i="12"/>
  <c r="K537" i="12"/>
  <c r="L537" i="12"/>
  <c r="A538" i="12"/>
  <c r="N538" i="12" s="1"/>
  <c r="E538" i="12"/>
  <c r="F538" i="12"/>
  <c r="G538" i="12"/>
  <c r="H538" i="12"/>
  <c r="I538" i="12"/>
  <c r="J538" i="12"/>
  <c r="K538" i="12"/>
  <c r="L538" i="12"/>
  <c r="A539" i="12"/>
  <c r="N539" i="12" s="1"/>
  <c r="E539" i="12"/>
  <c r="F539" i="12"/>
  <c r="G539" i="12"/>
  <c r="H539" i="12"/>
  <c r="I539" i="12"/>
  <c r="J539" i="12"/>
  <c r="K539" i="12"/>
  <c r="L539" i="12"/>
  <c r="A540" i="12"/>
  <c r="E540" i="12"/>
  <c r="F540" i="12"/>
  <c r="G540" i="12"/>
  <c r="H540" i="12"/>
  <c r="I540" i="12"/>
  <c r="J540" i="12"/>
  <c r="K540" i="12"/>
  <c r="L540" i="12"/>
  <c r="A541" i="12"/>
  <c r="N541" i="12" s="1"/>
  <c r="E541" i="12"/>
  <c r="F541" i="12"/>
  <c r="G541" i="12"/>
  <c r="H541" i="12"/>
  <c r="I541" i="12"/>
  <c r="J541" i="12"/>
  <c r="K541" i="12"/>
  <c r="L541" i="12"/>
  <c r="A542" i="12"/>
  <c r="N542" i="12" s="1"/>
  <c r="E542" i="12"/>
  <c r="F542" i="12"/>
  <c r="G542" i="12"/>
  <c r="H542" i="12"/>
  <c r="I542" i="12"/>
  <c r="J542" i="12"/>
  <c r="K542" i="12"/>
  <c r="L542" i="12"/>
  <c r="A543" i="12"/>
  <c r="E543" i="12"/>
  <c r="F543" i="12"/>
  <c r="G543" i="12"/>
  <c r="H543" i="12"/>
  <c r="I543" i="12"/>
  <c r="J543" i="12"/>
  <c r="K543" i="12"/>
  <c r="L543" i="12"/>
  <c r="A544" i="12"/>
  <c r="E544" i="12"/>
  <c r="F544" i="12"/>
  <c r="G544" i="12"/>
  <c r="H544" i="12"/>
  <c r="I544" i="12"/>
  <c r="J544" i="12"/>
  <c r="K544" i="12"/>
  <c r="L544" i="12"/>
  <c r="A545" i="12"/>
  <c r="N545" i="12" s="1"/>
  <c r="E545" i="12"/>
  <c r="F545" i="12"/>
  <c r="G545" i="12"/>
  <c r="H545" i="12"/>
  <c r="I545" i="12"/>
  <c r="J545" i="12"/>
  <c r="K545" i="12"/>
  <c r="L545" i="12"/>
  <c r="A546" i="12"/>
  <c r="E546" i="12"/>
  <c r="F546" i="12"/>
  <c r="G546" i="12"/>
  <c r="H546" i="12"/>
  <c r="I546" i="12"/>
  <c r="J546" i="12"/>
  <c r="K546" i="12"/>
  <c r="L546" i="12"/>
  <c r="A547" i="12"/>
  <c r="N547" i="12" s="1"/>
  <c r="E547" i="12"/>
  <c r="F547" i="12"/>
  <c r="G547" i="12"/>
  <c r="H547" i="12"/>
  <c r="I547" i="12"/>
  <c r="J547" i="12"/>
  <c r="K547" i="12"/>
  <c r="L547" i="12"/>
  <c r="A548" i="12"/>
  <c r="N548" i="12" s="1"/>
  <c r="E548" i="12"/>
  <c r="F548" i="12"/>
  <c r="G548" i="12"/>
  <c r="H548" i="12"/>
  <c r="I548" i="12"/>
  <c r="J548" i="12"/>
  <c r="K548" i="12"/>
  <c r="L548" i="12"/>
  <c r="A549" i="12"/>
  <c r="N549" i="12" s="1"/>
  <c r="E549" i="12"/>
  <c r="F549" i="12"/>
  <c r="G549" i="12"/>
  <c r="H549" i="12"/>
  <c r="I549" i="12"/>
  <c r="J549" i="12"/>
  <c r="K549" i="12"/>
  <c r="L549" i="12"/>
  <c r="A550" i="12"/>
  <c r="N550" i="12" s="1"/>
  <c r="E550" i="12"/>
  <c r="F550" i="12"/>
  <c r="G550" i="12"/>
  <c r="H550" i="12"/>
  <c r="I550" i="12"/>
  <c r="J550" i="12"/>
  <c r="K550" i="12"/>
  <c r="L550" i="12"/>
  <c r="A551" i="12"/>
  <c r="N551" i="12" s="1"/>
  <c r="E551" i="12"/>
  <c r="F551" i="12"/>
  <c r="G551" i="12"/>
  <c r="H551" i="12"/>
  <c r="I551" i="12"/>
  <c r="J551" i="12"/>
  <c r="K551" i="12"/>
  <c r="L551" i="12"/>
  <c r="A552" i="12"/>
  <c r="N552" i="12" s="1"/>
  <c r="E552" i="12"/>
  <c r="F552" i="12"/>
  <c r="G552" i="12"/>
  <c r="H552" i="12"/>
  <c r="I552" i="12"/>
  <c r="J552" i="12"/>
  <c r="K552" i="12"/>
  <c r="L552" i="12"/>
  <c r="A553" i="12"/>
  <c r="N553" i="12" s="1"/>
  <c r="E553" i="12"/>
  <c r="F553" i="12"/>
  <c r="G553" i="12"/>
  <c r="H553" i="12"/>
  <c r="I553" i="12"/>
  <c r="J553" i="12"/>
  <c r="K553" i="12"/>
  <c r="L553" i="12"/>
  <c r="A554" i="12"/>
  <c r="N554" i="12" s="1"/>
  <c r="E554" i="12"/>
  <c r="F554" i="12"/>
  <c r="G554" i="12"/>
  <c r="H554" i="12"/>
  <c r="I554" i="12"/>
  <c r="J554" i="12"/>
  <c r="K554" i="12"/>
  <c r="L554" i="12"/>
  <c r="A555" i="12"/>
  <c r="N555" i="12" s="1"/>
  <c r="E555" i="12"/>
  <c r="F555" i="12"/>
  <c r="G555" i="12"/>
  <c r="H555" i="12"/>
  <c r="I555" i="12"/>
  <c r="J555" i="12"/>
  <c r="K555" i="12"/>
  <c r="L555" i="12"/>
  <c r="A556" i="12"/>
  <c r="N556" i="12" s="1"/>
  <c r="E556" i="12"/>
  <c r="F556" i="12"/>
  <c r="G556" i="12"/>
  <c r="H556" i="12"/>
  <c r="I556" i="12"/>
  <c r="J556" i="12"/>
  <c r="K556" i="12"/>
  <c r="L556" i="12"/>
  <c r="A557" i="12"/>
  <c r="N557" i="12" s="1"/>
  <c r="E557" i="12"/>
  <c r="F557" i="12"/>
  <c r="G557" i="12"/>
  <c r="H557" i="12"/>
  <c r="I557" i="12"/>
  <c r="J557" i="12"/>
  <c r="K557" i="12"/>
  <c r="L557" i="12"/>
  <c r="A558" i="12"/>
  <c r="N558" i="12" s="1"/>
  <c r="E558" i="12"/>
  <c r="F558" i="12"/>
  <c r="G558" i="12"/>
  <c r="H558" i="12"/>
  <c r="I558" i="12"/>
  <c r="J558" i="12"/>
  <c r="K558" i="12"/>
  <c r="L558" i="12"/>
  <c r="A559" i="12"/>
  <c r="E559" i="12"/>
  <c r="F559" i="12"/>
  <c r="G559" i="12"/>
  <c r="H559" i="12"/>
  <c r="I559" i="12"/>
  <c r="J559" i="12"/>
  <c r="K559" i="12"/>
  <c r="L559" i="12"/>
  <c r="A560" i="12"/>
  <c r="N560" i="12" s="1"/>
  <c r="E560" i="12"/>
  <c r="F560" i="12"/>
  <c r="G560" i="12"/>
  <c r="H560" i="12"/>
  <c r="I560" i="12"/>
  <c r="J560" i="12"/>
  <c r="K560" i="12"/>
  <c r="L560" i="12"/>
  <c r="A561" i="12"/>
  <c r="N561" i="12" s="1"/>
  <c r="E561" i="12"/>
  <c r="F561" i="12"/>
  <c r="G561" i="12"/>
  <c r="H561" i="12"/>
  <c r="I561" i="12"/>
  <c r="J561" i="12"/>
  <c r="K561" i="12"/>
  <c r="L561" i="12"/>
  <c r="A562" i="12"/>
  <c r="N562" i="12" s="1"/>
  <c r="E562" i="12"/>
  <c r="F562" i="12"/>
  <c r="G562" i="12"/>
  <c r="H562" i="12"/>
  <c r="I562" i="12"/>
  <c r="J562" i="12"/>
  <c r="K562" i="12"/>
  <c r="L562" i="12"/>
  <c r="A563" i="12"/>
  <c r="N563" i="12" s="1"/>
  <c r="E563" i="12"/>
  <c r="F563" i="12"/>
  <c r="G563" i="12"/>
  <c r="H563" i="12"/>
  <c r="I563" i="12"/>
  <c r="J563" i="12"/>
  <c r="K563" i="12"/>
  <c r="L563" i="12"/>
  <c r="A564" i="12"/>
  <c r="E564" i="12"/>
  <c r="F564" i="12"/>
  <c r="G564" i="12"/>
  <c r="H564" i="12"/>
  <c r="I564" i="12"/>
  <c r="J564" i="12"/>
  <c r="K564" i="12"/>
  <c r="L564" i="12"/>
  <c r="A565" i="12"/>
  <c r="N565" i="12" s="1"/>
  <c r="E565" i="12"/>
  <c r="F565" i="12"/>
  <c r="G565" i="12"/>
  <c r="H565" i="12"/>
  <c r="I565" i="12"/>
  <c r="J565" i="12"/>
  <c r="K565" i="12"/>
  <c r="L565" i="12"/>
  <c r="A566" i="12"/>
  <c r="N566" i="12" s="1"/>
  <c r="E566" i="12"/>
  <c r="F566" i="12"/>
  <c r="G566" i="12"/>
  <c r="H566" i="12"/>
  <c r="I566" i="12"/>
  <c r="J566" i="12"/>
  <c r="K566" i="12"/>
  <c r="L566" i="12"/>
  <c r="A567" i="12"/>
  <c r="E567" i="12"/>
  <c r="F567" i="12"/>
  <c r="G567" i="12"/>
  <c r="H567" i="12"/>
  <c r="I567" i="12"/>
  <c r="J567" i="12"/>
  <c r="K567" i="12"/>
  <c r="L567" i="12"/>
  <c r="A568" i="12"/>
  <c r="N568" i="12" s="1"/>
  <c r="E568" i="12"/>
  <c r="F568" i="12"/>
  <c r="G568" i="12"/>
  <c r="H568" i="12"/>
  <c r="I568" i="12"/>
  <c r="J568" i="12"/>
  <c r="K568" i="12"/>
  <c r="L568" i="12"/>
  <c r="A569" i="12"/>
  <c r="N569" i="12" s="1"/>
  <c r="E569" i="12"/>
  <c r="F569" i="12"/>
  <c r="G569" i="12"/>
  <c r="H569" i="12"/>
  <c r="I569" i="12"/>
  <c r="J569" i="12"/>
  <c r="K569" i="12"/>
  <c r="L569" i="12"/>
  <c r="A570" i="12"/>
  <c r="E570" i="12"/>
  <c r="F570" i="12"/>
  <c r="G570" i="12"/>
  <c r="H570" i="12"/>
  <c r="I570" i="12"/>
  <c r="J570" i="12"/>
  <c r="K570" i="12"/>
  <c r="L570" i="12"/>
  <c r="A571" i="12"/>
  <c r="N571" i="12" s="1"/>
  <c r="E571" i="12"/>
  <c r="F571" i="12"/>
  <c r="G571" i="12"/>
  <c r="H571" i="12"/>
  <c r="I571" i="12"/>
  <c r="J571" i="12"/>
  <c r="K571" i="12"/>
  <c r="L571" i="12"/>
  <c r="A572" i="12"/>
  <c r="N572" i="12" s="1"/>
  <c r="E572" i="12"/>
  <c r="F572" i="12"/>
  <c r="G572" i="12"/>
  <c r="H572" i="12"/>
  <c r="I572" i="12"/>
  <c r="J572" i="12"/>
  <c r="K572" i="12"/>
  <c r="L572" i="12"/>
  <c r="A573" i="12"/>
  <c r="N573" i="12" s="1"/>
  <c r="E573" i="12"/>
  <c r="F573" i="12"/>
  <c r="G573" i="12"/>
  <c r="H573" i="12"/>
  <c r="I573" i="12"/>
  <c r="J573" i="12"/>
  <c r="K573" i="12"/>
  <c r="L573" i="12"/>
  <c r="A574" i="12"/>
  <c r="N574" i="12" s="1"/>
  <c r="E574" i="12"/>
  <c r="F574" i="12"/>
  <c r="G574" i="12"/>
  <c r="H574" i="12"/>
  <c r="I574" i="12"/>
  <c r="J574" i="12"/>
  <c r="K574" i="12"/>
  <c r="L574" i="12"/>
  <c r="A575" i="12"/>
  <c r="N575" i="12" s="1"/>
  <c r="E575" i="12"/>
  <c r="F575" i="12"/>
  <c r="G575" i="12"/>
  <c r="H575" i="12"/>
  <c r="I575" i="12"/>
  <c r="J575" i="12"/>
  <c r="K575" i="12"/>
  <c r="L575" i="12"/>
  <c r="A576" i="12"/>
  <c r="N576" i="12" s="1"/>
  <c r="E576" i="12"/>
  <c r="F576" i="12"/>
  <c r="G576" i="12"/>
  <c r="H576" i="12"/>
  <c r="I576" i="12"/>
  <c r="J576" i="12"/>
  <c r="K576" i="12"/>
  <c r="L576" i="12"/>
  <c r="A577" i="12"/>
  <c r="N577" i="12" s="1"/>
  <c r="E577" i="12"/>
  <c r="F577" i="12"/>
  <c r="G577" i="12"/>
  <c r="H577" i="12"/>
  <c r="I577" i="12"/>
  <c r="J577" i="12"/>
  <c r="K577" i="12"/>
  <c r="L577" i="12"/>
  <c r="A578" i="12"/>
  <c r="N578" i="12" s="1"/>
  <c r="E578" i="12"/>
  <c r="F578" i="12"/>
  <c r="G578" i="12"/>
  <c r="H578" i="12"/>
  <c r="I578" i="12"/>
  <c r="J578" i="12"/>
  <c r="K578" i="12"/>
  <c r="L578" i="12"/>
  <c r="A579" i="12"/>
  <c r="N579" i="12" s="1"/>
  <c r="E579" i="12"/>
  <c r="F579" i="12"/>
  <c r="G579" i="12"/>
  <c r="H579" i="12"/>
  <c r="I579" i="12"/>
  <c r="J579" i="12"/>
  <c r="K579" i="12"/>
  <c r="L579" i="12"/>
  <c r="A580" i="12"/>
  <c r="N580" i="12" s="1"/>
  <c r="E580" i="12"/>
  <c r="F580" i="12"/>
  <c r="G580" i="12"/>
  <c r="H580" i="12"/>
  <c r="I580" i="12"/>
  <c r="J580" i="12"/>
  <c r="K580" i="12"/>
  <c r="L580" i="12"/>
  <c r="A581" i="12"/>
  <c r="E581" i="12"/>
  <c r="F581" i="12"/>
  <c r="G581" i="12"/>
  <c r="H581" i="12"/>
  <c r="I581" i="12"/>
  <c r="J581" i="12"/>
  <c r="K581" i="12"/>
  <c r="L581" i="12"/>
  <c r="A582" i="12"/>
  <c r="N582" i="12" s="1"/>
  <c r="E582" i="12"/>
  <c r="F582" i="12"/>
  <c r="G582" i="12"/>
  <c r="H582" i="12"/>
  <c r="I582" i="12"/>
  <c r="J582" i="12"/>
  <c r="K582" i="12"/>
  <c r="L582" i="12"/>
  <c r="A583" i="12"/>
  <c r="N583" i="12" s="1"/>
  <c r="E583" i="12"/>
  <c r="F583" i="12"/>
  <c r="G583" i="12"/>
  <c r="H583" i="12"/>
  <c r="I583" i="12"/>
  <c r="J583" i="12"/>
  <c r="K583" i="12"/>
  <c r="L583" i="12"/>
  <c r="A584" i="12"/>
  <c r="E584" i="12"/>
  <c r="F584" i="12"/>
  <c r="G584" i="12"/>
  <c r="H584" i="12"/>
  <c r="I584" i="12"/>
  <c r="J584" i="12"/>
  <c r="K584" i="12"/>
  <c r="L584" i="12"/>
  <c r="A585" i="12"/>
  <c r="N585" i="12" s="1"/>
  <c r="E585" i="12"/>
  <c r="F585" i="12"/>
  <c r="G585" i="12"/>
  <c r="H585" i="12"/>
  <c r="I585" i="12"/>
  <c r="J585" i="12"/>
  <c r="K585" i="12"/>
  <c r="L585" i="12"/>
  <c r="A586" i="12"/>
  <c r="N586" i="12" s="1"/>
  <c r="E586" i="12"/>
  <c r="F586" i="12"/>
  <c r="G586" i="12"/>
  <c r="H586" i="12"/>
  <c r="I586" i="12"/>
  <c r="J586" i="12"/>
  <c r="K586" i="12"/>
  <c r="L586" i="12"/>
  <c r="A587" i="12"/>
  <c r="E587" i="12"/>
  <c r="F587" i="12"/>
  <c r="G587" i="12"/>
  <c r="H587" i="12"/>
  <c r="I587" i="12"/>
  <c r="J587" i="12"/>
  <c r="K587" i="12"/>
  <c r="L587" i="12"/>
  <c r="A588" i="12"/>
  <c r="E588" i="12"/>
  <c r="F588" i="12"/>
  <c r="G588" i="12"/>
  <c r="H588" i="12"/>
  <c r="I588" i="12"/>
  <c r="J588" i="12"/>
  <c r="K588" i="12"/>
  <c r="L588" i="12"/>
  <c r="A589" i="12"/>
  <c r="N589" i="12" s="1"/>
  <c r="E589" i="12"/>
  <c r="F589" i="12"/>
  <c r="G589" i="12"/>
  <c r="H589" i="12"/>
  <c r="I589" i="12"/>
  <c r="J589" i="12"/>
  <c r="K589" i="12"/>
  <c r="L589" i="12"/>
  <c r="A590" i="12"/>
  <c r="E590" i="12"/>
  <c r="F590" i="12"/>
  <c r="G590" i="12"/>
  <c r="H590" i="12"/>
  <c r="I590" i="12"/>
  <c r="J590" i="12"/>
  <c r="K590" i="12"/>
  <c r="L590" i="12"/>
  <c r="A591" i="12"/>
  <c r="N591" i="12" s="1"/>
  <c r="E591" i="12"/>
  <c r="F591" i="12"/>
  <c r="G591" i="12"/>
  <c r="H591" i="12"/>
  <c r="I591" i="12"/>
  <c r="J591" i="12"/>
  <c r="K591" i="12"/>
  <c r="L591" i="12"/>
  <c r="A592" i="12"/>
  <c r="E592" i="12"/>
  <c r="F592" i="12"/>
  <c r="G592" i="12"/>
  <c r="H592" i="12"/>
  <c r="I592" i="12"/>
  <c r="J592" i="12"/>
  <c r="K592" i="12"/>
  <c r="L592" i="12"/>
  <c r="A593" i="12"/>
  <c r="N593" i="12" s="1"/>
  <c r="E593" i="12"/>
  <c r="F593" i="12"/>
  <c r="G593" i="12"/>
  <c r="H593" i="12"/>
  <c r="I593" i="12"/>
  <c r="J593" i="12"/>
  <c r="K593" i="12"/>
  <c r="L593" i="12"/>
  <c r="A594" i="12"/>
  <c r="N594" i="12" s="1"/>
  <c r="E594" i="12"/>
  <c r="F594" i="12"/>
  <c r="G594" i="12"/>
  <c r="H594" i="12"/>
  <c r="I594" i="12"/>
  <c r="J594" i="12"/>
  <c r="K594" i="12"/>
  <c r="L594" i="12"/>
  <c r="A595" i="12"/>
  <c r="N595" i="12" s="1"/>
  <c r="E595" i="12"/>
  <c r="F595" i="12"/>
  <c r="G595" i="12"/>
  <c r="H595" i="12"/>
  <c r="I595" i="12"/>
  <c r="J595" i="12"/>
  <c r="K595" i="12"/>
  <c r="L595" i="12"/>
  <c r="A596" i="12"/>
  <c r="N596" i="12" s="1"/>
  <c r="E596" i="12"/>
  <c r="F596" i="12"/>
  <c r="G596" i="12"/>
  <c r="H596" i="12"/>
  <c r="I596" i="12"/>
  <c r="J596" i="12"/>
  <c r="K596" i="12"/>
  <c r="L596" i="12"/>
  <c r="A597" i="12"/>
  <c r="N597" i="12" s="1"/>
  <c r="E597" i="12"/>
  <c r="F597" i="12"/>
  <c r="G597" i="12"/>
  <c r="H597" i="12"/>
  <c r="I597" i="12"/>
  <c r="J597" i="12"/>
  <c r="K597" i="12"/>
  <c r="L597" i="12"/>
  <c r="A598" i="12"/>
  <c r="N598" i="12" s="1"/>
  <c r="E598" i="12"/>
  <c r="F598" i="12"/>
  <c r="G598" i="12"/>
  <c r="H598" i="12"/>
  <c r="I598" i="12"/>
  <c r="J598" i="12"/>
  <c r="K598" i="12"/>
  <c r="L598" i="12"/>
  <c r="A599" i="12"/>
  <c r="E599" i="12"/>
  <c r="F599" i="12"/>
  <c r="G599" i="12"/>
  <c r="H599" i="12"/>
  <c r="I599" i="12"/>
  <c r="J599" i="12"/>
  <c r="K599" i="12"/>
  <c r="L599" i="12"/>
  <c r="A600" i="12"/>
  <c r="E600" i="12"/>
  <c r="F600" i="12"/>
  <c r="G600" i="12"/>
  <c r="H600" i="12"/>
  <c r="I600" i="12"/>
  <c r="J600" i="12"/>
  <c r="K600" i="12"/>
  <c r="L600" i="12"/>
  <c r="A601" i="12"/>
  <c r="N601" i="12" s="1"/>
  <c r="E601" i="12"/>
  <c r="F601" i="12"/>
  <c r="G601" i="12"/>
  <c r="H601" i="12"/>
  <c r="I601" i="12"/>
  <c r="J601" i="12"/>
  <c r="K601" i="12"/>
  <c r="L601" i="12"/>
  <c r="A602" i="12"/>
  <c r="N602" i="12" s="1"/>
  <c r="E602" i="12"/>
  <c r="F602" i="12"/>
  <c r="G602" i="12"/>
  <c r="H602" i="12"/>
  <c r="I602" i="12"/>
  <c r="J602" i="12"/>
  <c r="K602" i="12"/>
  <c r="L602" i="12"/>
  <c r="A603" i="12"/>
  <c r="N603" i="12" s="1"/>
  <c r="E603" i="12"/>
  <c r="F603" i="12"/>
  <c r="G603" i="12"/>
  <c r="H603" i="12"/>
  <c r="I603" i="12"/>
  <c r="J603" i="12"/>
  <c r="K603" i="12"/>
  <c r="L603" i="12"/>
  <c r="A604" i="12"/>
  <c r="E604" i="12"/>
  <c r="F604" i="12"/>
  <c r="G604" i="12"/>
  <c r="H604" i="12"/>
  <c r="I604" i="12"/>
  <c r="J604" i="12"/>
  <c r="K604" i="12"/>
  <c r="L604" i="12"/>
  <c r="A605" i="12"/>
  <c r="N605" i="12" s="1"/>
  <c r="E605" i="12"/>
  <c r="F605" i="12"/>
  <c r="G605" i="12"/>
  <c r="H605" i="12"/>
  <c r="I605" i="12"/>
  <c r="J605" i="12"/>
  <c r="K605" i="12"/>
  <c r="L605" i="12"/>
  <c r="A606" i="12"/>
  <c r="N606" i="12" s="1"/>
  <c r="E606" i="12"/>
  <c r="F606" i="12"/>
  <c r="G606" i="12"/>
  <c r="H606" i="12"/>
  <c r="I606" i="12"/>
  <c r="J606" i="12"/>
  <c r="K606" i="12"/>
  <c r="L606" i="12"/>
  <c r="A607" i="12"/>
  <c r="N607" i="12" s="1"/>
  <c r="E607" i="12"/>
  <c r="F607" i="12"/>
  <c r="G607" i="12"/>
  <c r="H607" i="12"/>
  <c r="I607" i="12"/>
  <c r="J607" i="12"/>
  <c r="K607" i="12"/>
  <c r="L607" i="12"/>
  <c r="A608" i="12"/>
  <c r="E608" i="12"/>
  <c r="F608" i="12"/>
  <c r="G608" i="12"/>
  <c r="H608" i="12"/>
  <c r="I608" i="12"/>
  <c r="J608" i="12"/>
  <c r="K608" i="12"/>
  <c r="L608" i="12"/>
  <c r="A609" i="12"/>
  <c r="N609" i="12" s="1"/>
  <c r="E609" i="12"/>
  <c r="F609" i="12"/>
  <c r="G609" i="12"/>
  <c r="H609" i="12"/>
  <c r="I609" i="12"/>
  <c r="J609" i="12"/>
  <c r="K609" i="12"/>
  <c r="L609" i="12"/>
  <c r="A610" i="12"/>
  <c r="N610" i="12" s="1"/>
  <c r="E610" i="12"/>
  <c r="F610" i="12"/>
  <c r="G610" i="12"/>
  <c r="H610" i="12"/>
  <c r="I610" i="12"/>
  <c r="J610" i="12"/>
  <c r="K610" i="12"/>
  <c r="L610" i="12"/>
  <c r="A611" i="12"/>
  <c r="E611" i="12"/>
  <c r="F611" i="12"/>
  <c r="G611" i="12"/>
  <c r="H611" i="12"/>
  <c r="I611" i="12"/>
  <c r="J611" i="12"/>
  <c r="K611" i="12"/>
  <c r="L611" i="12"/>
  <c r="A612" i="12"/>
  <c r="E612" i="12"/>
  <c r="F612" i="12"/>
  <c r="G612" i="12"/>
  <c r="H612" i="12"/>
  <c r="I612" i="12"/>
  <c r="J612" i="12"/>
  <c r="K612" i="12"/>
  <c r="L612" i="12"/>
  <c r="A613" i="12"/>
  <c r="N613" i="12" s="1"/>
  <c r="E613" i="12"/>
  <c r="F613" i="12"/>
  <c r="G613" i="12"/>
  <c r="H613" i="12"/>
  <c r="I613" i="12"/>
  <c r="J613" i="12"/>
  <c r="K613" i="12"/>
  <c r="L613" i="12"/>
  <c r="A614" i="12"/>
  <c r="N614" i="12" s="1"/>
  <c r="E614" i="12"/>
  <c r="F614" i="12"/>
  <c r="G614" i="12"/>
  <c r="H614" i="12"/>
  <c r="I614" i="12"/>
  <c r="J614" i="12"/>
  <c r="K614" i="12"/>
  <c r="L614" i="12"/>
  <c r="A615" i="12"/>
  <c r="N615" i="12" s="1"/>
  <c r="E615" i="12"/>
  <c r="F615" i="12"/>
  <c r="G615" i="12"/>
  <c r="H615" i="12"/>
  <c r="I615" i="12"/>
  <c r="J615" i="12"/>
  <c r="K615" i="12"/>
  <c r="L615" i="12"/>
  <c r="A616" i="12"/>
  <c r="E616" i="12"/>
  <c r="F616" i="12"/>
  <c r="G616" i="12"/>
  <c r="H616" i="12"/>
  <c r="I616" i="12"/>
  <c r="J616" i="12"/>
  <c r="K616" i="12"/>
  <c r="L616" i="12"/>
  <c r="A617" i="12"/>
  <c r="N617" i="12" s="1"/>
  <c r="E617" i="12"/>
  <c r="F617" i="12"/>
  <c r="G617" i="12"/>
  <c r="H617" i="12"/>
  <c r="I617" i="12"/>
  <c r="J617" i="12"/>
  <c r="K617" i="12"/>
  <c r="L617" i="12"/>
  <c r="A618" i="12"/>
  <c r="E618" i="12"/>
  <c r="F618" i="12"/>
  <c r="G618" i="12"/>
  <c r="H618" i="12"/>
  <c r="I618" i="12"/>
  <c r="J618" i="12"/>
  <c r="K618" i="12"/>
  <c r="L618" i="12"/>
  <c r="A619" i="12"/>
  <c r="N619" i="12" s="1"/>
  <c r="E619" i="12"/>
  <c r="F619" i="12"/>
  <c r="G619" i="12"/>
  <c r="H619" i="12"/>
  <c r="I619" i="12"/>
  <c r="J619" i="12"/>
  <c r="K619" i="12"/>
  <c r="L619" i="12"/>
  <c r="A620" i="12"/>
  <c r="E620" i="12"/>
  <c r="F620" i="12"/>
  <c r="G620" i="12"/>
  <c r="H620" i="12"/>
  <c r="I620" i="12"/>
  <c r="J620" i="12"/>
  <c r="K620" i="12"/>
  <c r="L620" i="12"/>
  <c r="A621" i="12"/>
  <c r="N621" i="12" s="1"/>
  <c r="E621" i="12"/>
  <c r="F621" i="12"/>
  <c r="G621" i="12"/>
  <c r="H621" i="12"/>
  <c r="I621" i="12"/>
  <c r="J621" i="12"/>
  <c r="K621" i="12"/>
  <c r="L621" i="12"/>
  <c r="A622" i="12"/>
  <c r="N622" i="12" s="1"/>
  <c r="E622" i="12"/>
  <c r="F622" i="12"/>
  <c r="G622" i="12"/>
  <c r="H622" i="12"/>
  <c r="I622" i="12"/>
  <c r="J622" i="12"/>
  <c r="K622" i="12"/>
  <c r="L622" i="12"/>
  <c r="A623" i="12"/>
  <c r="E623" i="12"/>
  <c r="F623" i="12"/>
  <c r="G623" i="12"/>
  <c r="H623" i="12"/>
  <c r="I623" i="12"/>
  <c r="J623" i="12"/>
  <c r="K623" i="12"/>
  <c r="L623" i="12"/>
  <c r="A624" i="12"/>
  <c r="E624" i="12"/>
  <c r="F624" i="12"/>
  <c r="G624" i="12"/>
  <c r="H624" i="12"/>
  <c r="I624" i="12"/>
  <c r="J624" i="12"/>
  <c r="K624" i="12"/>
  <c r="L624" i="12"/>
  <c r="A625" i="12"/>
  <c r="N625" i="12" s="1"/>
  <c r="E625" i="12"/>
  <c r="F625" i="12"/>
  <c r="G625" i="12"/>
  <c r="H625" i="12"/>
  <c r="I625" i="12"/>
  <c r="J625" i="12"/>
  <c r="K625" i="12"/>
  <c r="L625" i="12"/>
  <c r="A626" i="12"/>
  <c r="N626" i="12" s="1"/>
  <c r="E626" i="12"/>
  <c r="F626" i="12"/>
  <c r="G626" i="12"/>
  <c r="H626" i="12"/>
  <c r="I626" i="12"/>
  <c r="J626" i="12"/>
  <c r="K626" i="12"/>
  <c r="L626" i="12"/>
  <c r="A627" i="12"/>
  <c r="N627" i="12" s="1"/>
  <c r="E627" i="12"/>
  <c r="F627" i="12"/>
  <c r="G627" i="12"/>
  <c r="H627" i="12"/>
  <c r="I627" i="12"/>
  <c r="J627" i="12"/>
  <c r="K627" i="12"/>
  <c r="L627" i="12"/>
  <c r="A628" i="12"/>
  <c r="E628" i="12"/>
  <c r="F628" i="12"/>
  <c r="G628" i="12"/>
  <c r="H628" i="12"/>
  <c r="I628" i="12"/>
  <c r="J628" i="12"/>
  <c r="K628" i="12"/>
  <c r="L628" i="12"/>
  <c r="A629" i="12"/>
  <c r="N629" i="12" s="1"/>
  <c r="E629" i="12"/>
  <c r="F629" i="12"/>
  <c r="G629" i="12"/>
  <c r="H629" i="12"/>
  <c r="I629" i="12"/>
  <c r="J629" i="12"/>
  <c r="K629" i="12"/>
  <c r="L629" i="12"/>
  <c r="A630" i="12"/>
  <c r="N630" i="12" s="1"/>
  <c r="E630" i="12"/>
  <c r="F630" i="12"/>
  <c r="G630" i="12"/>
  <c r="H630" i="12"/>
  <c r="I630" i="12"/>
  <c r="J630" i="12"/>
  <c r="K630" i="12"/>
  <c r="L630" i="12"/>
  <c r="A631" i="12"/>
  <c r="N631" i="12" s="1"/>
  <c r="E631" i="12"/>
  <c r="F631" i="12"/>
  <c r="G631" i="12"/>
  <c r="H631" i="12"/>
  <c r="I631" i="12"/>
  <c r="J631" i="12"/>
  <c r="K631" i="12"/>
  <c r="L631" i="12"/>
  <c r="A632" i="12"/>
  <c r="N632" i="12" s="1"/>
  <c r="E632" i="12"/>
  <c r="F632" i="12"/>
  <c r="G632" i="12"/>
  <c r="H632" i="12"/>
  <c r="I632" i="12"/>
  <c r="J632" i="12"/>
  <c r="K632" i="12"/>
  <c r="L632" i="12"/>
  <c r="A633" i="12"/>
  <c r="N633" i="12" s="1"/>
  <c r="E633" i="12"/>
  <c r="F633" i="12"/>
  <c r="G633" i="12"/>
  <c r="H633" i="12"/>
  <c r="I633" i="12"/>
  <c r="J633" i="12"/>
  <c r="K633" i="12"/>
  <c r="L633" i="12"/>
  <c r="A634" i="12"/>
  <c r="E634" i="12"/>
  <c r="F634" i="12"/>
  <c r="G634" i="12"/>
  <c r="H634" i="12"/>
  <c r="I634" i="12"/>
  <c r="J634" i="12"/>
  <c r="K634" i="12"/>
  <c r="L634" i="12"/>
  <c r="A635" i="12"/>
  <c r="N635" i="12" s="1"/>
  <c r="E635" i="12"/>
  <c r="F635" i="12"/>
  <c r="G635" i="12"/>
  <c r="H635" i="12"/>
  <c r="I635" i="12"/>
  <c r="J635" i="12"/>
  <c r="K635" i="12"/>
  <c r="L635" i="12"/>
  <c r="A636" i="12"/>
  <c r="N636" i="12" s="1"/>
  <c r="E636" i="12"/>
  <c r="F636" i="12"/>
  <c r="G636" i="12"/>
  <c r="H636" i="12"/>
  <c r="I636" i="12"/>
  <c r="J636" i="12"/>
  <c r="K636" i="12"/>
  <c r="L636" i="12"/>
  <c r="A637" i="12"/>
  <c r="N637" i="12" s="1"/>
  <c r="E637" i="12"/>
  <c r="F637" i="12"/>
  <c r="G637" i="12"/>
  <c r="H637" i="12"/>
  <c r="I637" i="12"/>
  <c r="J637" i="12"/>
  <c r="K637" i="12"/>
  <c r="L637" i="12"/>
  <c r="A638" i="12"/>
  <c r="N638" i="12" s="1"/>
  <c r="E638" i="12"/>
  <c r="F638" i="12"/>
  <c r="G638" i="12"/>
  <c r="H638" i="12"/>
  <c r="I638" i="12"/>
  <c r="J638" i="12"/>
  <c r="K638" i="12"/>
  <c r="L638" i="12"/>
  <c r="A639" i="12"/>
  <c r="N639" i="12" s="1"/>
  <c r="E639" i="12"/>
  <c r="F639" i="12"/>
  <c r="G639" i="12"/>
  <c r="H639" i="12"/>
  <c r="I639" i="12"/>
  <c r="J639" i="12"/>
  <c r="K639" i="12"/>
  <c r="L639" i="12"/>
  <c r="A640" i="12"/>
  <c r="N640" i="12" s="1"/>
  <c r="E640" i="12"/>
  <c r="F640" i="12"/>
  <c r="G640" i="12"/>
  <c r="H640" i="12"/>
  <c r="I640" i="12"/>
  <c r="J640" i="12"/>
  <c r="K640" i="12"/>
  <c r="L640" i="12"/>
  <c r="A641" i="12"/>
  <c r="N641" i="12" s="1"/>
  <c r="E641" i="12"/>
  <c r="F641" i="12"/>
  <c r="G641" i="12"/>
  <c r="H641" i="12"/>
  <c r="I641" i="12"/>
  <c r="J641" i="12"/>
  <c r="K641" i="12"/>
  <c r="L641" i="12"/>
  <c r="A642" i="12"/>
  <c r="N642" i="12" s="1"/>
  <c r="E642" i="12"/>
  <c r="F642" i="12"/>
  <c r="G642" i="12"/>
  <c r="H642" i="12"/>
  <c r="I642" i="12"/>
  <c r="J642" i="12"/>
  <c r="K642" i="12"/>
  <c r="L642" i="12"/>
  <c r="A643" i="12"/>
  <c r="E643" i="12"/>
  <c r="F643" i="12"/>
  <c r="G643" i="12"/>
  <c r="H643" i="12"/>
  <c r="I643" i="12"/>
  <c r="J643" i="12"/>
  <c r="K643" i="12"/>
  <c r="L643" i="12"/>
  <c r="A644" i="12"/>
  <c r="N644" i="12" s="1"/>
  <c r="E644" i="12"/>
  <c r="F644" i="12"/>
  <c r="G644" i="12"/>
  <c r="H644" i="12"/>
  <c r="I644" i="12"/>
  <c r="J644" i="12"/>
  <c r="K644" i="12"/>
  <c r="L644" i="12"/>
  <c r="A645" i="12"/>
  <c r="E645" i="12"/>
  <c r="F645" i="12"/>
  <c r="G645" i="12"/>
  <c r="H645" i="12"/>
  <c r="I645" i="12"/>
  <c r="J645" i="12"/>
  <c r="K645" i="12"/>
  <c r="L645" i="12"/>
  <c r="A646" i="12"/>
  <c r="N646" i="12" s="1"/>
  <c r="E646" i="12"/>
  <c r="F646" i="12"/>
  <c r="G646" i="12"/>
  <c r="H646" i="12"/>
  <c r="I646" i="12"/>
  <c r="J646" i="12"/>
  <c r="K646" i="12"/>
  <c r="L646" i="12"/>
  <c r="A647" i="12"/>
  <c r="N647" i="12" s="1"/>
  <c r="E647" i="12"/>
  <c r="F647" i="12"/>
  <c r="G647" i="12"/>
  <c r="H647" i="12"/>
  <c r="I647" i="12"/>
  <c r="J647" i="12"/>
  <c r="K647" i="12"/>
  <c r="L647" i="12"/>
  <c r="A648" i="12"/>
  <c r="N648" i="12" s="1"/>
  <c r="E648" i="12"/>
  <c r="F648" i="12"/>
  <c r="G648" i="12"/>
  <c r="H648" i="12"/>
  <c r="I648" i="12"/>
  <c r="J648" i="12"/>
  <c r="K648" i="12"/>
  <c r="L648" i="12"/>
  <c r="A649" i="12"/>
  <c r="N649" i="12" s="1"/>
  <c r="E649" i="12"/>
  <c r="F649" i="12"/>
  <c r="G649" i="12"/>
  <c r="H649" i="12"/>
  <c r="I649" i="12"/>
  <c r="J649" i="12"/>
  <c r="K649" i="12"/>
  <c r="L649" i="12"/>
  <c r="A650" i="12"/>
  <c r="E650" i="12"/>
  <c r="F650" i="12"/>
  <c r="G650" i="12"/>
  <c r="H650" i="12"/>
  <c r="I650" i="12"/>
  <c r="J650" i="12"/>
  <c r="K650" i="12"/>
  <c r="L650" i="12"/>
  <c r="A651" i="12"/>
  <c r="N651" i="12" s="1"/>
  <c r="E651" i="12"/>
  <c r="F651" i="12"/>
  <c r="G651" i="12"/>
  <c r="H651" i="12"/>
  <c r="I651" i="12"/>
  <c r="J651" i="12"/>
  <c r="K651" i="12"/>
  <c r="L651" i="12"/>
  <c r="A652" i="12"/>
  <c r="N652" i="12" s="1"/>
  <c r="E652" i="12"/>
  <c r="F652" i="12"/>
  <c r="G652" i="12"/>
  <c r="H652" i="12"/>
  <c r="I652" i="12"/>
  <c r="J652" i="12"/>
  <c r="K652" i="12"/>
  <c r="L652" i="12"/>
  <c r="A653" i="12"/>
  <c r="N653" i="12" s="1"/>
  <c r="E653" i="12"/>
  <c r="F653" i="12"/>
  <c r="G653" i="12"/>
  <c r="H653" i="12"/>
  <c r="I653" i="12"/>
  <c r="J653" i="12"/>
  <c r="K653" i="12"/>
  <c r="L653" i="12"/>
  <c r="A654" i="12"/>
  <c r="N654" i="12" s="1"/>
  <c r="E654" i="12"/>
  <c r="F654" i="12"/>
  <c r="G654" i="12"/>
  <c r="H654" i="12"/>
  <c r="I654" i="12"/>
  <c r="J654" i="12"/>
  <c r="K654" i="12"/>
  <c r="L654" i="12"/>
  <c r="A655" i="12"/>
  <c r="E655" i="12"/>
  <c r="F655" i="12"/>
  <c r="G655" i="12"/>
  <c r="H655" i="12"/>
  <c r="I655" i="12"/>
  <c r="J655" i="12"/>
  <c r="K655" i="12"/>
  <c r="L655" i="12"/>
  <c r="A656" i="12"/>
  <c r="E656" i="12"/>
  <c r="F656" i="12"/>
  <c r="G656" i="12"/>
  <c r="H656" i="12"/>
  <c r="I656" i="12"/>
  <c r="J656" i="12"/>
  <c r="K656" i="12"/>
  <c r="L656" i="12"/>
  <c r="A657" i="12"/>
  <c r="N657" i="12" s="1"/>
  <c r="E657" i="12"/>
  <c r="F657" i="12"/>
  <c r="G657" i="12"/>
  <c r="H657" i="12"/>
  <c r="I657" i="12"/>
  <c r="J657" i="12"/>
  <c r="K657" i="12"/>
  <c r="L657" i="12"/>
  <c r="A658" i="12"/>
  <c r="E658" i="12"/>
  <c r="F658" i="12"/>
  <c r="G658" i="12"/>
  <c r="H658" i="12"/>
  <c r="I658" i="12"/>
  <c r="J658" i="12"/>
  <c r="K658" i="12"/>
  <c r="L658" i="12"/>
  <c r="A659" i="12"/>
  <c r="N659" i="12" s="1"/>
  <c r="E659" i="12"/>
  <c r="F659" i="12"/>
  <c r="G659" i="12"/>
  <c r="H659" i="12"/>
  <c r="I659" i="12"/>
  <c r="J659" i="12"/>
  <c r="K659" i="12"/>
  <c r="L659" i="12"/>
  <c r="A660" i="12"/>
  <c r="N660" i="12" s="1"/>
  <c r="E660" i="12"/>
  <c r="F660" i="12"/>
  <c r="G660" i="12"/>
  <c r="H660" i="12"/>
  <c r="I660" i="12"/>
  <c r="J660" i="12"/>
  <c r="K660" i="12"/>
  <c r="L660" i="12"/>
  <c r="A661" i="12"/>
  <c r="E661" i="12"/>
  <c r="F661" i="12"/>
  <c r="G661" i="12"/>
  <c r="H661" i="12"/>
  <c r="I661" i="12"/>
  <c r="J661" i="12"/>
  <c r="K661" i="12"/>
  <c r="L661" i="12"/>
  <c r="A662" i="12"/>
  <c r="E662" i="12"/>
  <c r="F662" i="12"/>
  <c r="G662" i="12"/>
  <c r="H662" i="12"/>
  <c r="I662" i="12"/>
  <c r="J662" i="12"/>
  <c r="K662" i="12"/>
  <c r="L662" i="12"/>
  <c r="A663" i="12"/>
  <c r="N663" i="12" s="1"/>
  <c r="E663" i="12"/>
  <c r="F663" i="12"/>
  <c r="G663" i="12"/>
  <c r="H663" i="12"/>
  <c r="I663" i="12"/>
  <c r="J663" i="12"/>
  <c r="K663" i="12"/>
  <c r="L663" i="12"/>
  <c r="A664" i="12"/>
  <c r="E664" i="12"/>
  <c r="F664" i="12"/>
  <c r="G664" i="12"/>
  <c r="H664" i="12"/>
  <c r="I664" i="12"/>
  <c r="J664" i="12"/>
  <c r="K664" i="12"/>
  <c r="L664" i="12"/>
  <c r="A665" i="12"/>
  <c r="E665" i="12"/>
  <c r="F665" i="12"/>
  <c r="G665" i="12"/>
  <c r="H665" i="12"/>
  <c r="I665" i="12"/>
  <c r="J665" i="12"/>
  <c r="K665" i="12"/>
  <c r="L665" i="12"/>
  <c r="A666" i="12"/>
  <c r="N666" i="12" s="1"/>
  <c r="E666" i="12"/>
  <c r="F666" i="12"/>
  <c r="G666" i="12"/>
  <c r="H666" i="12"/>
  <c r="I666" i="12"/>
  <c r="J666" i="12"/>
  <c r="K666" i="12"/>
  <c r="L666" i="12"/>
  <c r="A667" i="12"/>
  <c r="E667" i="12"/>
  <c r="F667" i="12"/>
  <c r="G667" i="12"/>
  <c r="H667" i="12"/>
  <c r="I667" i="12"/>
  <c r="J667" i="12"/>
  <c r="K667" i="12"/>
  <c r="L667" i="12"/>
  <c r="A668" i="12"/>
  <c r="E668" i="12"/>
  <c r="F668" i="12"/>
  <c r="G668" i="12"/>
  <c r="H668" i="12"/>
  <c r="I668" i="12"/>
  <c r="J668" i="12"/>
  <c r="K668" i="12"/>
  <c r="L668" i="12"/>
  <c r="A669" i="12"/>
  <c r="N669" i="12" s="1"/>
  <c r="E669" i="12"/>
  <c r="F669" i="12"/>
  <c r="G669" i="12"/>
  <c r="H669" i="12"/>
  <c r="I669" i="12"/>
  <c r="J669" i="12"/>
  <c r="K669" i="12"/>
  <c r="L669" i="12"/>
  <c r="A670" i="12"/>
  <c r="N670" i="12" s="1"/>
  <c r="E670" i="12"/>
  <c r="F670" i="12"/>
  <c r="G670" i="12"/>
  <c r="H670" i="12"/>
  <c r="I670" i="12"/>
  <c r="J670" i="12"/>
  <c r="K670" i="12"/>
  <c r="L670" i="12"/>
  <c r="A671" i="12"/>
  <c r="E671" i="12"/>
  <c r="F671" i="12"/>
  <c r="G671" i="12"/>
  <c r="H671" i="12"/>
  <c r="I671" i="12"/>
  <c r="J671" i="12"/>
  <c r="K671" i="12"/>
  <c r="L671" i="12"/>
  <c r="A672" i="12"/>
  <c r="N672" i="12" s="1"/>
  <c r="E672" i="12"/>
  <c r="F672" i="12"/>
  <c r="G672" i="12"/>
  <c r="H672" i="12"/>
  <c r="I672" i="12"/>
  <c r="J672" i="12"/>
  <c r="K672" i="12"/>
  <c r="L672" i="12"/>
  <c r="A673" i="12"/>
  <c r="E673" i="12"/>
  <c r="F673" i="12"/>
  <c r="G673" i="12"/>
  <c r="H673" i="12"/>
  <c r="I673" i="12"/>
  <c r="J673" i="12"/>
  <c r="K673" i="12"/>
  <c r="L673" i="12"/>
  <c r="A674" i="12"/>
  <c r="E674" i="12"/>
  <c r="F674" i="12"/>
  <c r="G674" i="12"/>
  <c r="H674" i="12"/>
  <c r="I674" i="12"/>
  <c r="J674" i="12"/>
  <c r="K674" i="12"/>
  <c r="L674" i="12"/>
  <c r="A675" i="12"/>
  <c r="N675" i="12" s="1"/>
  <c r="E675" i="12"/>
  <c r="F675" i="12"/>
  <c r="G675" i="12"/>
  <c r="H675" i="12"/>
  <c r="I675" i="12"/>
  <c r="J675" i="12"/>
  <c r="K675" i="12"/>
  <c r="L675" i="12"/>
  <c r="A676" i="12"/>
  <c r="N676" i="12" s="1"/>
  <c r="E676" i="12"/>
  <c r="F676" i="12"/>
  <c r="G676" i="12"/>
  <c r="H676" i="12"/>
  <c r="I676" i="12"/>
  <c r="J676" i="12"/>
  <c r="K676" i="12"/>
  <c r="L676" i="12"/>
  <c r="A677" i="12"/>
  <c r="N677" i="12" s="1"/>
  <c r="E677" i="12"/>
  <c r="F677" i="12"/>
  <c r="G677" i="12"/>
  <c r="H677" i="12"/>
  <c r="I677" i="12"/>
  <c r="J677" i="12"/>
  <c r="K677" i="12"/>
  <c r="L677" i="12"/>
  <c r="A678" i="12"/>
  <c r="N678" i="12" s="1"/>
  <c r="E678" i="12"/>
  <c r="F678" i="12"/>
  <c r="G678" i="12"/>
  <c r="H678" i="12"/>
  <c r="I678" i="12"/>
  <c r="J678" i="12"/>
  <c r="K678" i="12"/>
  <c r="L678" i="12"/>
  <c r="A679" i="12"/>
  <c r="N679" i="12" s="1"/>
  <c r="E679" i="12"/>
  <c r="F679" i="12"/>
  <c r="G679" i="12"/>
  <c r="H679" i="12"/>
  <c r="I679" i="12"/>
  <c r="J679" i="12"/>
  <c r="K679" i="12"/>
  <c r="L679" i="12"/>
  <c r="A680" i="12"/>
  <c r="N680" i="12" s="1"/>
  <c r="E680" i="12"/>
  <c r="F680" i="12"/>
  <c r="G680" i="12"/>
  <c r="H680" i="12"/>
  <c r="I680" i="12"/>
  <c r="J680" i="12"/>
  <c r="K680" i="12"/>
  <c r="L680" i="12"/>
  <c r="A681" i="12"/>
  <c r="N681" i="12" s="1"/>
  <c r="E681" i="12"/>
  <c r="F681" i="12"/>
  <c r="G681" i="12"/>
  <c r="H681" i="12"/>
  <c r="I681" i="12"/>
  <c r="J681" i="12"/>
  <c r="K681" i="12"/>
  <c r="L681" i="12"/>
  <c r="A682" i="12"/>
  <c r="N682" i="12" s="1"/>
  <c r="E682" i="12"/>
  <c r="F682" i="12"/>
  <c r="G682" i="12"/>
  <c r="H682" i="12"/>
  <c r="I682" i="12"/>
  <c r="J682" i="12"/>
  <c r="K682" i="12"/>
  <c r="L682" i="12"/>
  <c r="A683" i="12"/>
  <c r="N683" i="12" s="1"/>
  <c r="E683" i="12"/>
  <c r="F683" i="12"/>
  <c r="G683" i="12"/>
  <c r="H683" i="12"/>
  <c r="I683" i="12"/>
  <c r="J683" i="12"/>
  <c r="K683" i="12"/>
  <c r="L683" i="12"/>
  <c r="A684" i="12"/>
  <c r="E684" i="12"/>
  <c r="F684" i="12"/>
  <c r="G684" i="12"/>
  <c r="H684" i="12"/>
  <c r="I684" i="12"/>
  <c r="J684" i="12"/>
  <c r="K684" i="12"/>
  <c r="L684" i="12"/>
  <c r="A685" i="12"/>
  <c r="N685" i="12" s="1"/>
  <c r="E685" i="12"/>
  <c r="F685" i="12"/>
  <c r="G685" i="12"/>
  <c r="H685" i="12"/>
  <c r="I685" i="12"/>
  <c r="J685" i="12"/>
  <c r="K685" i="12"/>
  <c r="L685" i="12"/>
  <c r="A686" i="12"/>
  <c r="N686" i="12" s="1"/>
  <c r="E686" i="12"/>
  <c r="F686" i="12"/>
  <c r="G686" i="12"/>
  <c r="H686" i="12"/>
  <c r="I686" i="12"/>
  <c r="J686" i="12"/>
  <c r="K686" i="12"/>
  <c r="L686" i="12"/>
  <c r="A687" i="12"/>
  <c r="E687" i="12"/>
  <c r="F687" i="12"/>
  <c r="G687" i="12"/>
  <c r="H687" i="12"/>
  <c r="I687" i="12"/>
  <c r="J687" i="12"/>
  <c r="K687" i="12"/>
  <c r="L687" i="12"/>
  <c r="A688" i="12"/>
  <c r="N688" i="12" s="1"/>
  <c r="E688" i="12"/>
  <c r="F688" i="12"/>
  <c r="G688" i="12"/>
  <c r="H688" i="12"/>
  <c r="I688" i="12"/>
  <c r="J688" i="12"/>
  <c r="K688" i="12"/>
  <c r="L688" i="12"/>
  <c r="A689" i="12"/>
  <c r="N689" i="12" s="1"/>
  <c r="E689" i="12"/>
  <c r="F689" i="12"/>
  <c r="G689" i="12"/>
  <c r="H689" i="12"/>
  <c r="I689" i="12"/>
  <c r="J689" i="12"/>
  <c r="K689" i="12"/>
  <c r="L689" i="12"/>
  <c r="A690" i="12"/>
  <c r="N690" i="12" s="1"/>
  <c r="E690" i="12"/>
  <c r="F690" i="12"/>
  <c r="G690" i="12"/>
  <c r="H690" i="12"/>
  <c r="I690" i="12"/>
  <c r="J690" i="12"/>
  <c r="K690" i="12"/>
  <c r="L690" i="12"/>
  <c r="A691" i="12"/>
  <c r="N691" i="12" s="1"/>
  <c r="E691" i="12"/>
  <c r="F691" i="12"/>
  <c r="G691" i="12"/>
  <c r="H691" i="12"/>
  <c r="I691" i="12"/>
  <c r="J691" i="12"/>
  <c r="K691" i="12"/>
  <c r="L691" i="12"/>
  <c r="A692" i="12"/>
  <c r="N692" i="12" s="1"/>
  <c r="E692" i="12"/>
  <c r="F692" i="12"/>
  <c r="G692" i="12"/>
  <c r="H692" i="12"/>
  <c r="I692" i="12"/>
  <c r="J692" i="12"/>
  <c r="K692" i="12"/>
  <c r="L692" i="12"/>
  <c r="A693" i="12"/>
  <c r="N693" i="12" s="1"/>
  <c r="E693" i="12"/>
  <c r="F693" i="12"/>
  <c r="G693" i="12"/>
  <c r="H693" i="12"/>
  <c r="I693" i="12"/>
  <c r="J693" i="12"/>
  <c r="K693" i="12"/>
  <c r="L693" i="12"/>
  <c r="A694" i="12"/>
  <c r="E694" i="12"/>
  <c r="F694" i="12"/>
  <c r="G694" i="12"/>
  <c r="H694" i="12"/>
  <c r="I694" i="12"/>
  <c r="J694" i="12"/>
  <c r="K694" i="12"/>
  <c r="L694" i="12"/>
  <c r="A695" i="12"/>
  <c r="E695" i="12"/>
  <c r="F695" i="12"/>
  <c r="G695" i="12"/>
  <c r="H695" i="12"/>
  <c r="I695" i="12"/>
  <c r="J695" i="12"/>
  <c r="K695" i="12"/>
  <c r="L695" i="12"/>
  <c r="A696" i="12"/>
  <c r="N696" i="12" s="1"/>
  <c r="E696" i="12"/>
  <c r="F696" i="12"/>
  <c r="G696" i="12"/>
  <c r="H696" i="12"/>
  <c r="I696" i="12"/>
  <c r="J696" i="12"/>
  <c r="K696" i="12"/>
  <c r="L696" i="12"/>
  <c r="A697" i="12"/>
  <c r="E697" i="12"/>
  <c r="F697" i="12"/>
  <c r="G697" i="12"/>
  <c r="H697" i="12"/>
  <c r="I697" i="12"/>
  <c r="J697" i="12"/>
  <c r="K697" i="12"/>
  <c r="L697" i="12"/>
  <c r="A698" i="12"/>
  <c r="N698" i="12" s="1"/>
  <c r="E698" i="12"/>
  <c r="F698" i="12"/>
  <c r="G698" i="12"/>
  <c r="H698" i="12"/>
  <c r="I698" i="12"/>
  <c r="J698" i="12"/>
  <c r="K698" i="12"/>
  <c r="L698" i="12"/>
  <c r="A699" i="12"/>
  <c r="E699" i="12"/>
  <c r="F699" i="12"/>
  <c r="G699" i="12"/>
  <c r="H699" i="12"/>
  <c r="I699" i="12"/>
  <c r="J699" i="12"/>
  <c r="K699" i="12"/>
  <c r="L699" i="12"/>
  <c r="A700" i="12"/>
  <c r="N700" i="12" s="1"/>
  <c r="E700" i="12"/>
  <c r="F700" i="12"/>
  <c r="G700" i="12"/>
  <c r="H700" i="12"/>
  <c r="I700" i="12"/>
  <c r="J700" i="12"/>
  <c r="K700" i="12"/>
  <c r="L700" i="12"/>
  <c r="A701" i="12"/>
  <c r="N701" i="12" s="1"/>
  <c r="E701" i="12"/>
  <c r="F701" i="12"/>
  <c r="G701" i="12"/>
  <c r="H701" i="12"/>
  <c r="I701" i="12"/>
  <c r="J701" i="12"/>
  <c r="K701" i="12"/>
  <c r="L701" i="12"/>
  <c r="A702" i="12"/>
  <c r="N702" i="12" s="1"/>
  <c r="E702" i="12"/>
  <c r="F702" i="12"/>
  <c r="G702" i="12"/>
  <c r="H702" i="12"/>
  <c r="I702" i="12"/>
  <c r="J702" i="12"/>
  <c r="K702" i="12"/>
  <c r="L702" i="12"/>
  <c r="A703" i="12"/>
  <c r="N703" i="12" s="1"/>
  <c r="E703" i="12"/>
  <c r="F703" i="12"/>
  <c r="G703" i="12"/>
  <c r="H703" i="12"/>
  <c r="I703" i="12"/>
  <c r="J703" i="12"/>
  <c r="K703" i="12"/>
  <c r="L703" i="12"/>
  <c r="A704" i="12"/>
  <c r="E704" i="12"/>
  <c r="F704" i="12"/>
  <c r="G704" i="12"/>
  <c r="H704" i="12"/>
  <c r="I704" i="12"/>
  <c r="J704" i="12"/>
  <c r="K704" i="12"/>
  <c r="L704" i="12"/>
  <c r="A705" i="12"/>
  <c r="N705" i="12" s="1"/>
  <c r="E705" i="12"/>
  <c r="F705" i="12"/>
  <c r="G705" i="12"/>
  <c r="H705" i="12"/>
  <c r="I705" i="12"/>
  <c r="J705" i="12"/>
  <c r="K705" i="12"/>
  <c r="L705" i="12"/>
  <c r="A706" i="12"/>
  <c r="E706" i="12"/>
  <c r="F706" i="12"/>
  <c r="G706" i="12"/>
  <c r="H706" i="12"/>
  <c r="I706" i="12"/>
  <c r="J706" i="12"/>
  <c r="K706" i="12"/>
  <c r="L706" i="12"/>
  <c r="A707" i="12"/>
  <c r="E707" i="12"/>
  <c r="F707" i="12"/>
  <c r="G707" i="12"/>
  <c r="H707" i="12"/>
  <c r="I707" i="12"/>
  <c r="J707" i="12"/>
  <c r="K707" i="12"/>
  <c r="L707" i="12"/>
  <c r="A708" i="12"/>
  <c r="E708" i="12"/>
  <c r="F708" i="12"/>
  <c r="G708" i="12"/>
  <c r="H708" i="12"/>
  <c r="I708" i="12"/>
  <c r="J708" i="12"/>
  <c r="K708" i="12"/>
  <c r="L708" i="12"/>
  <c r="A709" i="12"/>
  <c r="N709" i="12" s="1"/>
  <c r="E709" i="12"/>
  <c r="F709" i="12"/>
  <c r="G709" i="12"/>
  <c r="H709" i="12"/>
  <c r="I709" i="12"/>
  <c r="J709" i="12"/>
  <c r="K709" i="12"/>
  <c r="L709" i="12"/>
  <c r="A710" i="12"/>
  <c r="N710" i="12" s="1"/>
  <c r="E710" i="12"/>
  <c r="F710" i="12"/>
  <c r="G710" i="12"/>
  <c r="H710" i="12"/>
  <c r="I710" i="12"/>
  <c r="J710" i="12"/>
  <c r="K710" i="12"/>
  <c r="L710" i="12"/>
  <c r="A711" i="12"/>
  <c r="E711" i="12"/>
  <c r="F711" i="12"/>
  <c r="G711" i="12"/>
  <c r="H711" i="12"/>
  <c r="I711" i="12"/>
  <c r="J711" i="12"/>
  <c r="K711" i="12"/>
  <c r="L711" i="12"/>
  <c r="A712" i="12"/>
  <c r="N712" i="12" s="1"/>
  <c r="E712" i="12"/>
  <c r="F712" i="12"/>
  <c r="G712" i="12"/>
  <c r="H712" i="12"/>
  <c r="I712" i="12"/>
  <c r="J712" i="12"/>
  <c r="K712" i="12"/>
  <c r="L712" i="12"/>
  <c r="A713" i="12"/>
  <c r="N713" i="12" s="1"/>
  <c r="E713" i="12"/>
  <c r="F713" i="12"/>
  <c r="G713" i="12"/>
  <c r="H713" i="12"/>
  <c r="I713" i="12"/>
  <c r="J713" i="12"/>
  <c r="K713" i="12"/>
  <c r="L713" i="12"/>
  <c r="A714" i="12"/>
  <c r="N714" i="12" s="1"/>
  <c r="E714" i="12"/>
  <c r="F714" i="12"/>
  <c r="G714" i="12"/>
  <c r="H714" i="12"/>
  <c r="I714" i="12"/>
  <c r="J714" i="12"/>
  <c r="K714" i="12"/>
  <c r="L714" i="12"/>
  <c r="A715" i="12"/>
  <c r="N715" i="12" s="1"/>
  <c r="E715" i="12"/>
  <c r="F715" i="12"/>
  <c r="G715" i="12"/>
  <c r="H715" i="12"/>
  <c r="I715" i="12"/>
  <c r="J715" i="12"/>
  <c r="K715" i="12"/>
  <c r="L715" i="12"/>
  <c r="A716" i="12"/>
  <c r="N716" i="12" s="1"/>
  <c r="E716" i="12"/>
  <c r="F716" i="12"/>
  <c r="G716" i="12"/>
  <c r="H716" i="12"/>
  <c r="I716" i="12"/>
  <c r="J716" i="12"/>
  <c r="K716" i="12"/>
  <c r="L716" i="12"/>
  <c r="A717" i="12"/>
  <c r="E717" i="12"/>
  <c r="F717" i="12"/>
  <c r="G717" i="12"/>
  <c r="H717" i="12"/>
  <c r="I717" i="12"/>
  <c r="J717" i="12"/>
  <c r="K717" i="12"/>
  <c r="L717" i="12"/>
  <c r="A718" i="12"/>
  <c r="N718" i="12" s="1"/>
  <c r="E718" i="12"/>
  <c r="F718" i="12"/>
  <c r="G718" i="12"/>
  <c r="H718" i="12"/>
  <c r="I718" i="12"/>
  <c r="J718" i="12"/>
  <c r="K718" i="12"/>
  <c r="L718" i="12"/>
  <c r="A719" i="12"/>
  <c r="E719" i="12"/>
  <c r="F719" i="12"/>
  <c r="G719" i="12"/>
  <c r="H719" i="12"/>
  <c r="I719" i="12"/>
  <c r="J719" i="12"/>
  <c r="K719" i="12"/>
  <c r="L719" i="12"/>
  <c r="A720" i="12"/>
  <c r="E720" i="12"/>
  <c r="F720" i="12"/>
  <c r="G720" i="12"/>
  <c r="H720" i="12"/>
  <c r="I720" i="12"/>
  <c r="J720" i="12"/>
  <c r="K720" i="12"/>
  <c r="L720" i="12"/>
  <c r="A721" i="12"/>
  <c r="N721" i="12" s="1"/>
  <c r="E721" i="12"/>
  <c r="F721" i="12"/>
  <c r="G721" i="12"/>
  <c r="H721" i="12"/>
  <c r="I721" i="12"/>
  <c r="J721" i="12"/>
  <c r="K721" i="12"/>
  <c r="L721" i="12"/>
  <c r="A722" i="12"/>
  <c r="N722" i="12" s="1"/>
  <c r="E722" i="12"/>
  <c r="F722" i="12"/>
  <c r="G722" i="12"/>
  <c r="H722" i="12"/>
  <c r="I722" i="12"/>
  <c r="J722" i="12"/>
  <c r="K722" i="12"/>
  <c r="L722" i="12"/>
  <c r="A723" i="12"/>
  <c r="E723" i="12"/>
  <c r="F723" i="12"/>
  <c r="G723" i="12"/>
  <c r="H723" i="12"/>
  <c r="I723" i="12"/>
  <c r="J723" i="12"/>
  <c r="K723" i="12"/>
  <c r="L723" i="12"/>
  <c r="A724" i="12"/>
  <c r="E724" i="12"/>
  <c r="F724" i="12"/>
  <c r="G724" i="12"/>
  <c r="H724" i="12"/>
  <c r="I724" i="12"/>
  <c r="J724" i="12"/>
  <c r="K724" i="12"/>
  <c r="L724" i="12"/>
  <c r="A725" i="12"/>
  <c r="N725" i="12" s="1"/>
  <c r="E725" i="12"/>
  <c r="F725" i="12"/>
  <c r="G725" i="12"/>
  <c r="H725" i="12"/>
  <c r="I725" i="12"/>
  <c r="J725" i="12"/>
  <c r="K725" i="12"/>
  <c r="L725" i="12"/>
  <c r="A726" i="12"/>
  <c r="N726" i="12" s="1"/>
  <c r="E726" i="12"/>
  <c r="F726" i="12"/>
  <c r="G726" i="12"/>
  <c r="H726" i="12"/>
  <c r="I726" i="12"/>
  <c r="J726" i="12"/>
  <c r="K726" i="12"/>
  <c r="L726" i="12"/>
  <c r="A727" i="12"/>
  <c r="N727" i="12" s="1"/>
  <c r="E727" i="12"/>
  <c r="F727" i="12"/>
  <c r="G727" i="12"/>
  <c r="H727" i="12"/>
  <c r="I727" i="12"/>
  <c r="J727" i="12"/>
  <c r="K727" i="12"/>
  <c r="L727" i="12"/>
  <c r="A728" i="12"/>
  <c r="N728" i="12" s="1"/>
  <c r="E728" i="12"/>
  <c r="F728" i="12"/>
  <c r="G728" i="12"/>
  <c r="H728" i="12"/>
  <c r="I728" i="12"/>
  <c r="J728" i="12"/>
  <c r="K728" i="12"/>
  <c r="L728" i="12"/>
  <c r="A729" i="12"/>
  <c r="O729" i="12" s="1"/>
  <c r="E729" i="12"/>
  <c r="F729" i="12"/>
  <c r="G729" i="12"/>
  <c r="H729" i="12"/>
  <c r="I729" i="12"/>
  <c r="J729" i="12"/>
  <c r="K729" i="12"/>
  <c r="L729" i="12"/>
  <c r="A730" i="12"/>
  <c r="N730" i="12" s="1"/>
  <c r="E730" i="12"/>
  <c r="F730" i="12"/>
  <c r="G730" i="12"/>
  <c r="H730" i="12"/>
  <c r="I730" i="12"/>
  <c r="J730" i="12"/>
  <c r="K730" i="12"/>
  <c r="L730" i="12"/>
  <c r="A731" i="12"/>
  <c r="N731" i="12" s="1"/>
  <c r="E731" i="12"/>
  <c r="F731" i="12"/>
  <c r="G731" i="12"/>
  <c r="H731" i="12"/>
  <c r="I731" i="12"/>
  <c r="J731" i="12"/>
  <c r="K731" i="12"/>
  <c r="L731" i="12"/>
  <c r="A732" i="12"/>
  <c r="N732" i="12" s="1"/>
  <c r="E732" i="12"/>
  <c r="F732" i="12"/>
  <c r="G732" i="12"/>
  <c r="H732" i="12"/>
  <c r="I732" i="12"/>
  <c r="J732" i="12"/>
  <c r="K732" i="12"/>
  <c r="L732" i="12"/>
  <c r="A733" i="12"/>
  <c r="E733" i="12"/>
  <c r="F733" i="12"/>
  <c r="G733" i="12"/>
  <c r="H733" i="12"/>
  <c r="I733" i="12"/>
  <c r="J733" i="12"/>
  <c r="K733" i="12"/>
  <c r="L733" i="12"/>
  <c r="A734" i="12"/>
  <c r="N734" i="12" s="1"/>
  <c r="E734" i="12"/>
  <c r="F734" i="12"/>
  <c r="G734" i="12"/>
  <c r="H734" i="12"/>
  <c r="I734" i="12"/>
  <c r="J734" i="12"/>
  <c r="K734" i="12"/>
  <c r="L734" i="12"/>
  <c r="A735" i="12"/>
  <c r="O735" i="12" s="1"/>
  <c r="E735" i="12"/>
  <c r="F735" i="12"/>
  <c r="G735" i="12"/>
  <c r="H735" i="12"/>
  <c r="I735" i="12"/>
  <c r="J735" i="12"/>
  <c r="K735" i="12"/>
  <c r="L735" i="12"/>
  <c r="A736" i="12"/>
  <c r="N736" i="12" s="1"/>
  <c r="E736" i="12"/>
  <c r="F736" i="12"/>
  <c r="G736" i="12"/>
  <c r="H736" i="12"/>
  <c r="I736" i="12"/>
  <c r="J736" i="12"/>
  <c r="K736" i="12"/>
  <c r="L736" i="12"/>
  <c r="A737" i="12"/>
  <c r="N737" i="12" s="1"/>
  <c r="E737" i="12"/>
  <c r="F737" i="12"/>
  <c r="G737" i="12"/>
  <c r="H737" i="12"/>
  <c r="I737" i="12"/>
  <c r="J737" i="12"/>
  <c r="K737" i="12"/>
  <c r="L737" i="12"/>
  <c r="A738" i="12"/>
  <c r="N738" i="12" s="1"/>
  <c r="E738" i="12"/>
  <c r="F738" i="12"/>
  <c r="G738" i="12"/>
  <c r="H738" i="12"/>
  <c r="I738" i="12"/>
  <c r="J738" i="12"/>
  <c r="K738" i="12"/>
  <c r="L738" i="12"/>
  <c r="A739" i="12"/>
  <c r="O739" i="12" s="1"/>
  <c r="E739" i="12"/>
  <c r="F739" i="12"/>
  <c r="G739" i="12"/>
  <c r="H739" i="12"/>
  <c r="I739" i="12"/>
  <c r="J739" i="12"/>
  <c r="K739" i="12"/>
  <c r="L739" i="12"/>
  <c r="A740" i="12"/>
  <c r="E740" i="12"/>
  <c r="F740" i="12"/>
  <c r="G740" i="12"/>
  <c r="H740" i="12"/>
  <c r="I740" i="12"/>
  <c r="J740" i="12"/>
  <c r="K740" i="12"/>
  <c r="L740" i="12"/>
  <c r="A741" i="12"/>
  <c r="E741" i="12"/>
  <c r="F741" i="12"/>
  <c r="G741" i="12"/>
  <c r="H741" i="12"/>
  <c r="I741" i="12"/>
  <c r="J741" i="12"/>
  <c r="K741" i="12"/>
  <c r="L741" i="12"/>
  <c r="A742" i="12"/>
  <c r="E742" i="12"/>
  <c r="F742" i="12"/>
  <c r="G742" i="12"/>
  <c r="H742" i="12"/>
  <c r="I742" i="12"/>
  <c r="J742" i="12"/>
  <c r="K742" i="12"/>
  <c r="L742" i="12"/>
  <c r="A743" i="12"/>
  <c r="N743" i="12" s="1"/>
  <c r="E743" i="12"/>
  <c r="F743" i="12"/>
  <c r="G743" i="12"/>
  <c r="H743" i="12"/>
  <c r="I743" i="12"/>
  <c r="J743" i="12"/>
  <c r="K743" i="12"/>
  <c r="L743" i="12"/>
  <c r="A744" i="12"/>
  <c r="N744" i="12" s="1"/>
  <c r="E744" i="12"/>
  <c r="F744" i="12"/>
  <c r="G744" i="12"/>
  <c r="H744" i="12"/>
  <c r="I744" i="12"/>
  <c r="J744" i="12"/>
  <c r="K744" i="12"/>
  <c r="L744" i="12"/>
  <c r="A745" i="12"/>
  <c r="N745" i="12" s="1"/>
  <c r="E745" i="12"/>
  <c r="F745" i="12"/>
  <c r="G745" i="12"/>
  <c r="H745" i="12"/>
  <c r="I745" i="12"/>
  <c r="J745" i="12"/>
  <c r="K745" i="12"/>
  <c r="L745" i="12"/>
  <c r="A746" i="12"/>
  <c r="E746" i="12"/>
  <c r="F746" i="12"/>
  <c r="G746" i="12"/>
  <c r="H746" i="12"/>
  <c r="I746" i="12"/>
  <c r="J746" i="12"/>
  <c r="K746" i="12"/>
  <c r="L746" i="12"/>
  <c r="A747" i="12"/>
  <c r="E747" i="12"/>
  <c r="F747" i="12"/>
  <c r="G747" i="12"/>
  <c r="H747" i="12"/>
  <c r="I747" i="12"/>
  <c r="J747" i="12"/>
  <c r="K747" i="12"/>
  <c r="L747" i="12"/>
  <c r="A748" i="12"/>
  <c r="N748" i="12" s="1"/>
  <c r="E748" i="12"/>
  <c r="F748" i="12"/>
  <c r="G748" i="12"/>
  <c r="H748" i="12"/>
  <c r="I748" i="12"/>
  <c r="J748" i="12"/>
  <c r="K748" i="12"/>
  <c r="L748" i="12"/>
  <c r="A749" i="12"/>
  <c r="N749" i="12" s="1"/>
  <c r="E749" i="12"/>
  <c r="F749" i="12"/>
  <c r="G749" i="12"/>
  <c r="H749" i="12"/>
  <c r="I749" i="12"/>
  <c r="J749" i="12"/>
  <c r="K749" i="12"/>
  <c r="L749" i="12"/>
  <c r="A750" i="12"/>
  <c r="N750" i="12" s="1"/>
  <c r="E750" i="12"/>
  <c r="F750" i="12"/>
  <c r="G750" i="12"/>
  <c r="H750" i="12"/>
  <c r="I750" i="12"/>
  <c r="J750" i="12"/>
  <c r="K750" i="12"/>
  <c r="L750" i="12"/>
  <c r="A751" i="12"/>
  <c r="E751" i="12"/>
  <c r="F751" i="12"/>
  <c r="G751" i="12"/>
  <c r="H751" i="12"/>
  <c r="I751" i="12"/>
  <c r="J751" i="12"/>
  <c r="K751" i="12"/>
  <c r="L751" i="12"/>
  <c r="A752" i="12"/>
  <c r="N752" i="12" s="1"/>
  <c r="E752" i="12"/>
  <c r="F752" i="12"/>
  <c r="G752" i="12"/>
  <c r="H752" i="12"/>
  <c r="I752" i="12"/>
  <c r="J752" i="12"/>
  <c r="K752" i="12"/>
  <c r="L752" i="12"/>
  <c r="A753" i="12"/>
  <c r="N753" i="12" s="1"/>
  <c r="E753" i="12"/>
  <c r="F753" i="12"/>
  <c r="G753" i="12"/>
  <c r="H753" i="12"/>
  <c r="I753" i="12"/>
  <c r="J753" i="12"/>
  <c r="K753" i="12"/>
  <c r="L753" i="12"/>
  <c r="A754" i="12"/>
  <c r="N754" i="12" s="1"/>
  <c r="E754" i="12"/>
  <c r="F754" i="12"/>
  <c r="G754" i="12"/>
  <c r="H754" i="12"/>
  <c r="I754" i="12"/>
  <c r="J754" i="12"/>
  <c r="K754" i="12"/>
  <c r="L754" i="12"/>
  <c r="A755" i="12"/>
  <c r="E755" i="12"/>
  <c r="F755" i="12"/>
  <c r="G755" i="12"/>
  <c r="H755" i="12"/>
  <c r="I755" i="12"/>
  <c r="J755" i="12"/>
  <c r="K755" i="12"/>
  <c r="L755" i="12"/>
  <c r="A756" i="12"/>
  <c r="E756" i="12"/>
  <c r="F756" i="12"/>
  <c r="G756" i="12"/>
  <c r="H756" i="12"/>
  <c r="I756" i="12"/>
  <c r="J756" i="12"/>
  <c r="K756" i="12"/>
  <c r="L756" i="12"/>
  <c r="A757" i="12"/>
  <c r="N757" i="12" s="1"/>
  <c r="E757" i="12"/>
  <c r="F757" i="12"/>
  <c r="G757" i="12"/>
  <c r="H757" i="12"/>
  <c r="I757" i="12"/>
  <c r="J757" i="12"/>
  <c r="K757" i="12"/>
  <c r="L757" i="12"/>
  <c r="A758" i="12"/>
  <c r="N758" i="12" s="1"/>
  <c r="E758" i="12"/>
  <c r="F758" i="12"/>
  <c r="G758" i="12"/>
  <c r="H758" i="12"/>
  <c r="I758" i="12"/>
  <c r="J758" i="12"/>
  <c r="K758" i="12"/>
  <c r="L758" i="12"/>
  <c r="A759" i="12"/>
  <c r="E759" i="12"/>
  <c r="F759" i="12"/>
  <c r="G759" i="12"/>
  <c r="H759" i="12"/>
  <c r="I759" i="12"/>
  <c r="J759" i="12"/>
  <c r="K759" i="12"/>
  <c r="L759" i="12"/>
  <c r="A760" i="12"/>
  <c r="N760" i="12" s="1"/>
  <c r="E760" i="12"/>
  <c r="F760" i="12"/>
  <c r="G760" i="12"/>
  <c r="H760" i="12"/>
  <c r="I760" i="12"/>
  <c r="J760" i="12"/>
  <c r="K760" i="12"/>
  <c r="L760" i="12"/>
  <c r="A761" i="12"/>
  <c r="E761" i="12"/>
  <c r="F761" i="12"/>
  <c r="G761" i="12"/>
  <c r="H761" i="12"/>
  <c r="I761" i="12"/>
  <c r="J761" i="12"/>
  <c r="K761" i="12"/>
  <c r="L761" i="12"/>
  <c r="A762" i="12"/>
  <c r="N762" i="12" s="1"/>
  <c r="E762" i="12"/>
  <c r="F762" i="12"/>
  <c r="G762" i="12"/>
  <c r="H762" i="12"/>
  <c r="I762" i="12"/>
  <c r="J762" i="12"/>
  <c r="K762" i="12"/>
  <c r="L762" i="12"/>
  <c r="A763" i="12"/>
  <c r="N763" i="12" s="1"/>
  <c r="E763" i="12"/>
  <c r="F763" i="12"/>
  <c r="G763" i="12"/>
  <c r="H763" i="12"/>
  <c r="I763" i="12"/>
  <c r="J763" i="12"/>
  <c r="K763" i="12"/>
  <c r="L763" i="12"/>
  <c r="A764" i="12"/>
  <c r="N764" i="12" s="1"/>
  <c r="E764" i="12"/>
  <c r="F764" i="12"/>
  <c r="G764" i="12"/>
  <c r="H764" i="12"/>
  <c r="I764" i="12"/>
  <c r="J764" i="12"/>
  <c r="K764" i="12"/>
  <c r="L764" i="12"/>
  <c r="A765" i="12"/>
  <c r="N765" i="12" s="1"/>
  <c r="E765" i="12"/>
  <c r="F765" i="12"/>
  <c r="G765" i="12"/>
  <c r="H765" i="12"/>
  <c r="I765" i="12"/>
  <c r="J765" i="12"/>
  <c r="K765" i="12"/>
  <c r="L765" i="12"/>
  <c r="A766" i="12"/>
  <c r="N766" i="12" s="1"/>
  <c r="E766" i="12"/>
  <c r="F766" i="12"/>
  <c r="G766" i="12"/>
  <c r="H766" i="12"/>
  <c r="I766" i="12"/>
  <c r="J766" i="12"/>
  <c r="K766" i="12"/>
  <c r="L766" i="12"/>
  <c r="A767" i="12"/>
  <c r="E767" i="12"/>
  <c r="F767" i="12"/>
  <c r="G767" i="12"/>
  <c r="H767" i="12"/>
  <c r="I767" i="12"/>
  <c r="J767" i="12"/>
  <c r="K767" i="12"/>
  <c r="L767" i="12"/>
  <c r="A768" i="12"/>
  <c r="E768" i="12"/>
  <c r="F768" i="12"/>
  <c r="G768" i="12"/>
  <c r="H768" i="12"/>
  <c r="I768" i="12"/>
  <c r="J768" i="12"/>
  <c r="K768" i="12"/>
  <c r="L768" i="12"/>
  <c r="A769" i="12"/>
  <c r="N769" i="12" s="1"/>
  <c r="E769" i="12"/>
  <c r="F769" i="12"/>
  <c r="G769" i="12"/>
  <c r="H769" i="12"/>
  <c r="I769" i="12"/>
  <c r="J769" i="12"/>
  <c r="K769" i="12"/>
  <c r="L769" i="12"/>
  <c r="A770" i="12"/>
  <c r="O770" i="12" s="1"/>
  <c r="E770" i="12"/>
  <c r="F770" i="12"/>
  <c r="G770" i="12"/>
  <c r="H770" i="12"/>
  <c r="I770" i="12"/>
  <c r="J770" i="12"/>
  <c r="K770" i="12"/>
  <c r="L770" i="12"/>
  <c r="A771" i="12"/>
  <c r="N771" i="12" s="1"/>
  <c r="E771" i="12"/>
  <c r="F771" i="12"/>
  <c r="G771" i="12"/>
  <c r="H771" i="12"/>
  <c r="I771" i="12"/>
  <c r="J771" i="12"/>
  <c r="K771" i="12"/>
  <c r="L771" i="12"/>
  <c r="A772" i="12"/>
  <c r="N772" i="12" s="1"/>
  <c r="E772" i="12"/>
  <c r="F772" i="12"/>
  <c r="G772" i="12"/>
  <c r="H772" i="12"/>
  <c r="I772" i="12"/>
  <c r="J772" i="12"/>
  <c r="K772" i="12"/>
  <c r="L772" i="12"/>
  <c r="A773" i="12"/>
  <c r="O773" i="12" s="1"/>
  <c r="E773" i="12"/>
  <c r="F773" i="12"/>
  <c r="G773" i="12"/>
  <c r="H773" i="12"/>
  <c r="I773" i="12"/>
  <c r="J773" i="12"/>
  <c r="K773" i="12"/>
  <c r="L773" i="12"/>
  <c r="A774" i="12"/>
  <c r="N774" i="12" s="1"/>
  <c r="E774" i="12"/>
  <c r="F774" i="12"/>
  <c r="G774" i="12"/>
  <c r="H774" i="12"/>
  <c r="I774" i="12"/>
  <c r="J774" i="12"/>
  <c r="K774" i="12"/>
  <c r="L774" i="12"/>
  <c r="A775" i="12"/>
  <c r="O775" i="12" s="1"/>
  <c r="E775" i="12"/>
  <c r="F775" i="12"/>
  <c r="G775" i="12"/>
  <c r="H775" i="12"/>
  <c r="I775" i="12"/>
  <c r="J775" i="12"/>
  <c r="K775" i="12"/>
  <c r="L775" i="12"/>
  <c r="A776" i="12"/>
  <c r="N776" i="12" s="1"/>
  <c r="E776" i="12"/>
  <c r="F776" i="12"/>
  <c r="G776" i="12"/>
  <c r="H776" i="12"/>
  <c r="I776" i="12"/>
  <c r="J776" i="12"/>
  <c r="K776" i="12"/>
  <c r="L776" i="12"/>
  <c r="A777" i="12"/>
  <c r="N777" i="12" s="1"/>
  <c r="E777" i="12"/>
  <c r="F777" i="12"/>
  <c r="G777" i="12"/>
  <c r="H777" i="12"/>
  <c r="I777" i="12"/>
  <c r="J777" i="12"/>
  <c r="K777" i="12"/>
  <c r="L777" i="12"/>
  <c r="A778" i="12"/>
  <c r="N778" i="12" s="1"/>
  <c r="E778" i="12"/>
  <c r="F778" i="12"/>
  <c r="G778" i="12"/>
  <c r="H778" i="12"/>
  <c r="I778" i="12"/>
  <c r="J778" i="12"/>
  <c r="K778" i="12"/>
  <c r="L778" i="12"/>
  <c r="A779" i="12"/>
  <c r="N779" i="12" s="1"/>
  <c r="E779" i="12"/>
  <c r="F779" i="12"/>
  <c r="G779" i="12"/>
  <c r="H779" i="12"/>
  <c r="I779" i="12"/>
  <c r="J779" i="12"/>
  <c r="K779" i="12"/>
  <c r="L779" i="12"/>
  <c r="A780" i="12"/>
  <c r="E780" i="12"/>
  <c r="F780" i="12"/>
  <c r="G780" i="12"/>
  <c r="H780" i="12"/>
  <c r="I780" i="12"/>
  <c r="J780" i="12"/>
  <c r="K780" i="12"/>
  <c r="L780" i="12"/>
  <c r="A781" i="12"/>
  <c r="N781" i="12" s="1"/>
  <c r="E781" i="12"/>
  <c r="F781" i="12"/>
  <c r="G781" i="12"/>
  <c r="H781" i="12"/>
  <c r="I781" i="12"/>
  <c r="J781" i="12"/>
  <c r="K781" i="12"/>
  <c r="L781" i="12"/>
  <c r="A782" i="12"/>
  <c r="N782" i="12" s="1"/>
  <c r="E782" i="12"/>
  <c r="F782" i="12"/>
  <c r="G782" i="12"/>
  <c r="H782" i="12"/>
  <c r="I782" i="12"/>
  <c r="J782" i="12"/>
  <c r="K782" i="12"/>
  <c r="L782" i="12"/>
  <c r="A783" i="12"/>
  <c r="N783" i="12" s="1"/>
  <c r="E783" i="12"/>
  <c r="F783" i="12"/>
  <c r="G783" i="12"/>
  <c r="H783" i="12"/>
  <c r="I783" i="12"/>
  <c r="J783" i="12"/>
  <c r="K783" i="12"/>
  <c r="L783" i="12"/>
  <c r="A784" i="12"/>
  <c r="E784" i="12"/>
  <c r="F784" i="12"/>
  <c r="G784" i="12"/>
  <c r="H784" i="12"/>
  <c r="I784" i="12"/>
  <c r="J784" i="12"/>
  <c r="K784" i="12"/>
  <c r="L784" i="12"/>
  <c r="A785" i="12"/>
  <c r="N785" i="12" s="1"/>
  <c r="E785" i="12"/>
  <c r="F785" i="12"/>
  <c r="G785" i="12"/>
  <c r="H785" i="12"/>
  <c r="I785" i="12"/>
  <c r="J785" i="12"/>
  <c r="K785" i="12"/>
  <c r="L785" i="12"/>
  <c r="A786" i="12"/>
  <c r="E786" i="12"/>
  <c r="F786" i="12"/>
  <c r="G786" i="12"/>
  <c r="H786" i="12"/>
  <c r="I786" i="12"/>
  <c r="J786" i="12"/>
  <c r="K786" i="12"/>
  <c r="L786" i="12"/>
  <c r="A787" i="12"/>
  <c r="N787" i="12" s="1"/>
  <c r="E787" i="12"/>
  <c r="F787" i="12"/>
  <c r="G787" i="12"/>
  <c r="H787" i="12"/>
  <c r="I787" i="12"/>
  <c r="J787" i="12"/>
  <c r="K787" i="12"/>
  <c r="L787" i="12"/>
  <c r="A788" i="12"/>
  <c r="N788" i="12" s="1"/>
  <c r="E788" i="12"/>
  <c r="F788" i="12"/>
  <c r="G788" i="12"/>
  <c r="H788" i="12"/>
  <c r="I788" i="12"/>
  <c r="J788" i="12"/>
  <c r="K788" i="12"/>
  <c r="L788" i="12"/>
  <c r="A789" i="12"/>
  <c r="E789" i="12"/>
  <c r="F789" i="12"/>
  <c r="G789" i="12"/>
  <c r="H789" i="12"/>
  <c r="I789" i="12"/>
  <c r="J789" i="12"/>
  <c r="K789" i="12"/>
  <c r="L789" i="12"/>
  <c r="A790" i="12"/>
  <c r="N790" i="12" s="1"/>
  <c r="E790" i="12"/>
  <c r="F790" i="12"/>
  <c r="G790" i="12"/>
  <c r="H790" i="12"/>
  <c r="I790" i="12"/>
  <c r="J790" i="12"/>
  <c r="K790" i="12"/>
  <c r="L790" i="12"/>
  <c r="A791" i="12"/>
  <c r="E791" i="12"/>
  <c r="F791" i="12"/>
  <c r="G791" i="12"/>
  <c r="H791" i="12"/>
  <c r="I791" i="12"/>
  <c r="J791" i="12"/>
  <c r="K791" i="12"/>
  <c r="L791" i="12"/>
  <c r="A792" i="12"/>
  <c r="E792" i="12"/>
  <c r="F792" i="12"/>
  <c r="G792" i="12"/>
  <c r="H792" i="12"/>
  <c r="I792" i="12"/>
  <c r="J792" i="12"/>
  <c r="K792" i="12"/>
  <c r="L792" i="12"/>
  <c r="A793" i="12"/>
  <c r="N793" i="12" s="1"/>
  <c r="E793" i="12"/>
  <c r="F793" i="12"/>
  <c r="G793" i="12"/>
  <c r="H793" i="12"/>
  <c r="I793" i="12"/>
  <c r="J793" i="12"/>
  <c r="K793" i="12"/>
  <c r="L793" i="12"/>
  <c r="A794" i="12"/>
  <c r="N794" i="12" s="1"/>
  <c r="E794" i="12"/>
  <c r="F794" i="12"/>
  <c r="G794" i="12"/>
  <c r="H794" i="12"/>
  <c r="I794" i="12"/>
  <c r="J794" i="12"/>
  <c r="K794" i="12"/>
  <c r="L794" i="12"/>
  <c r="A795" i="12"/>
  <c r="N795" i="12" s="1"/>
  <c r="E795" i="12"/>
  <c r="F795" i="12"/>
  <c r="G795" i="12"/>
  <c r="H795" i="12"/>
  <c r="I795" i="12"/>
  <c r="J795" i="12"/>
  <c r="K795" i="12"/>
  <c r="L795" i="12"/>
  <c r="A796" i="12"/>
  <c r="E796" i="12"/>
  <c r="F796" i="12"/>
  <c r="G796" i="12"/>
  <c r="H796" i="12"/>
  <c r="I796" i="12"/>
  <c r="J796" i="12"/>
  <c r="K796" i="12"/>
  <c r="L796" i="12"/>
  <c r="A797" i="12"/>
  <c r="N797" i="12" s="1"/>
  <c r="E797" i="12"/>
  <c r="F797" i="12"/>
  <c r="G797" i="12"/>
  <c r="H797" i="12"/>
  <c r="I797" i="12"/>
  <c r="J797" i="12"/>
  <c r="K797" i="12"/>
  <c r="L797" i="12"/>
  <c r="A798" i="12"/>
  <c r="E798" i="12"/>
  <c r="F798" i="12"/>
  <c r="G798" i="12"/>
  <c r="H798" i="12"/>
  <c r="I798" i="12"/>
  <c r="J798" i="12"/>
  <c r="K798" i="12"/>
  <c r="L798" i="12"/>
  <c r="A799" i="12"/>
  <c r="E799" i="12"/>
  <c r="F799" i="12"/>
  <c r="G799" i="12"/>
  <c r="H799" i="12"/>
  <c r="I799" i="12"/>
  <c r="J799" i="12"/>
  <c r="K799" i="12"/>
  <c r="L799" i="12"/>
  <c r="A800" i="12"/>
  <c r="E800" i="12"/>
  <c r="F800" i="12"/>
  <c r="G800" i="12"/>
  <c r="H800" i="12"/>
  <c r="I800" i="12"/>
  <c r="J800" i="12"/>
  <c r="K800" i="12"/>
  <c r="L800" i="12"/>
  <c r="A801" i="12"/>
  <c r="N801" i="12" s="1"/>
  <c r="E801" i="12"/>
  <c r="F801" i="12"/>
  <c r="G801" i="12"/>
  <c r="H801" i="12"/>
  <c r="I801" i="12"/>
  <c r="J801" i="12"/>
  <c r="K801" i="12"/>
  <c r="L801" i="12"/>
  <c r="A802" i="12"/>
  <c r="E802" i="12"/>
  <c r="F802" i="12"/>
  <c r="G802" i="12"/>
  <c r="H802" i="12"/>
  <c r="I802" i="12"/>
  <c r="J802" i="12"/>
  <c r="K802" i="12"/>
  <c r="L802" i="12"/>
  <c r="A803" i="12"/>
  <c r="N803" i="12" s="1"/>
  <c r="E803" i="12"/>
  <c r="F803" i="12"/>
  <c r="G803" i="12"/>
  <c r="H803" i="12"/>
  <c r="I803" i="12"/>
  <c r="J803" i="12"/>
  <c r="K803" i="12"/>
  <c r="L803" i="12"/>
  <c r="A804" i="12"/>
  <c r="N804" i="12" s="1"/>
  <c r="E804" i="12"/>
  <c r="F804" i="12"/>
  <c r="G804" i="12"/>
  <c r="H804" i="12"/>
  <c r="I804" i="12"/>
  <c r="J804" i="12"/>
  <c r="K804" i="12"/>
  <c r="L804" i="12"/>
  <c r="A805" i="12"/>
  <c r="N805" i="12" s="1"/>
  <c r="E805" i="12"/>
  <c r="F805" i="12"/>
  <c r="G805" i="12"/>
  <c r="H805" i="12"/>
  <c r="I805" i="12"/>
  <c r="J805" i="12"/>
  <c r="K805" i="12"/>
  <c r="L805" i="12"/>
  <c r="A806" i="12"/>
  <c r="N806" i="12" s="1"/>
  <c r="E806" i="12"/>
  <c r="F806" i="12"/>
  <c r="G806" i="12"/>
  <c r="H806" i="12"/>
  <c r="I806" i="12"/>
  <c r="J806" i="12"/>
  <c r="K806" i="12"/>
  <c r="L806" i="12"/>
  <c r="A807" i="12"/>
  <c r="N807" i="12" s="1"/>
  <c r="E807" i="12"/>
  <c r="F807" i="12"/>
  <c r="G807" i="12"/>
  <c r="H807" i="12"/>
  <c r="I807" i="12"/>
  <c r="J807" i="12"/>
  <c r="K807" i="12"/>
  <c r="L807" i="12"/>
  <c r="A808" i="12"/>
  <c r="E808" i="12"/>
  <c r="F808" i="12"/>
  <c r="G808" i="12"/>
  <c r="H808" i="12"/>
  <c r="I808" i="12"/>
  <c r="J808" i="12"/>
  <c r="K808" i="12"/>
  <c r="L808" i="12"/>
  <c r="A809" i="12"/>
  <c r="E809" i="12"/>
  <c r="F809" i="12"/>
  <c r="G809" i="12"/>
  <c r="H809" i="12"/>
  <c r="I809" i="12"/>
  <c r="J809" i="12"/>
  <c r="K809" i="12"/>
  <c r="L809" i="12"/>
  <c r="A810" i="12"/>
  <c r="O810" i="12" s="1"/>
  <c r="E810" i="12"/>
  <c r="F810" i="12"/>
  <c r="G810" i="12"/>
  <c r="H810" i="12"/>
  <c r="I810" i="12"/>
  <c r="J810" i="12"/>
  <c r="K810" i="12"/>
  <c r="L810" i="12"/>
  <c r="A811" i="12"/>
  <c r="O811" i="12" s="1"/>
  <c r="E811" i="12"/>
  <c r="F811" i="12"/>
  <c r="G811" i="12"/>
  <c r="H811" i="12"/>
  <c r="I811" i="12"/>
  <c r="J811" i="12"/>
  <c r="K811" i="12"/>
  <c r="L811" i="12"/>
  <c r="A812" i="12"/>
  <c r="E812" i="12"/>
  <c r="F812" i="12"/>
  <c r="G812" i="12"/>
  <c r="H812" i="12"/>
  <c r="I812" i="12"/>
  <c r="J812" i="12"/>
  <c r="K812" i="12"/>
  <c r="L812" i="12"/>
  <c r="A813" i="12"/>
  <c r="N813" i="12" s="1"/>
  <c r="E813" i="12"/>
  <c r="F813" i="12"/>
  <c r="G813" i="12"/>
  <c r="H813" i="12"/>
  <c r="I813" i="12"/>
  <c r="J813" i="12"/>
  <c r="K813" i="12"/>
  <c r="L813" i="12"/>
  <c r="A814" i="12"/>
  <c r="O814" i="12" s="1"/>
  <c r="E814" i="12"/>
  <c r="F814" i="12"/>
  <c r="G814" i="12"/>
  <c r="H814" i="12"/>
  <c r="I814" i="12"/>
  <c r="J814" i="12"/>
  <c r="K814" i="12"/>
  <c r="L814" i="12"/>
  <c r="A815" i="12"/>
  <c r="N815" i="12" s="1"/>
  <c r="E815" i="12"/>
  <c r="F815" i="12"/>
  <c r="G815" i="12"/>
  <c r="H815" i="12"/>
  <c r="I815" i="12"/>
  <c r="J815" i="12"/>
  <c r="K815" i="12"/>
  <c r="L815" i="12"/>
  <c r="A816" i="12"/>
  <c r="E816" i="12"/>
  <c r="F816" i="12"/>
  <c r="G816" i="12"/>
  <c r="H816" i="12"/>
  <c r="I816" i="12"/>
  <c r="J816" i="12"/>
  <c r="K816" i="12"/>
  <c r="L816" i="12"/>
  <c r="A817" i="12"/>
  <c r="N817" i="12" s="1"/>
  <c r="E817" i="12"/>
  <c r="F817" i="12"/>
  <c r="G817" i="12"/>
  <c r="H817" i="12"/>
  <c r="I817" i="12"/>
  <c r="J817" i="12"/>
  <c r="K817" i="12"/>
  <c r="L817" i="12"/>
  <c r="A818" i="12"/>
  <c r="E818" i="12"/>
  <c r="F818" i="12"/>
  <c r="G818" i="12"/>
  <c r="H818" i="12"/>
  <c r="I818" i="12"/>
  <c r="J818" i="12"/>
  <c r="K818" i="12"/>
  <c r="L818" i="12"/>
  <c r="A819" i="12"/>
  <c r="N819" i="12" s="1"/>
  <c r="E819" i="12"/>
  <c r="F819" i="12"/>
  <c r="G819" i="12"/>
  <c r="H819" i="12"/>
  <c r="I819" i="12"/>
  <c r="J819" i="12"/>
  <c r="K819" i="12"/>
  <c r="L819" i="12"/>
  <c r="A820" i="12"/>
  <c r="N820" i="12" s="1"/>
  <c r="E820" i="12"/>
  <c r="F820" i="12"/>
  <c r="G820" i="12"/>
  <c r="H820" i="12"/>
  <c r="I820" i="12"/>
  <c r="J820" i="12"/>
  <c r="K820" i="12"/>
  <c r="L820" i="12"/>
  <c r="A821" i="12"/>
  <c r="N821" i="12" s="1"/>
  <c r="E821" i="12"/>
  <c r="F821" i="12"/>
  <c r="G821" i="12"/>
  <c r="H821" i="12"/>
  <c r="I821" i="12"/>
  <c r="J821" i="12"/>
  <c r="K821" i="12"/>
  <c r="L821" i="12"/>
  <c r="A822" i="12"/>
  <c r="N822" i="12" s="1"/>
  <c r="E822" i="12"/>
  <c r="F822" i="12"/>
  <c r="G822" i="12"/>
  <c r="H822" i="12"/>
  <c r="I822" i="12"/>
  <c r="J822" i="12"/>
  <c r="K822" i="12"/>
  <c r="L822" i="12"/>
  <c r="A823" i="12"/>
  <c r="E823" i="12"/>
  <c r="F823" i="12"/>
  <c r="G823" i="12"/>
  <c r="H823" i="12"/>
  <c r="I823" i="12"/>
  <c r="J823" i="12"/>
  <c r="K823" i="12"/>
  <c r="L823" i="12"/>
  <c r="A824" i="12"/>
  <c r="N824" i="12" s="1"/>
  <c r="E824" i="12"/>
  <c r="F824" i="12"/>
  <c r="G824" i="12"/>
  <c r="H824" i="12"/>
  <c r="I824" i="12"/>
  <c r="J824" i="12"/>
  <c r="K824" i="12"/>
  <c r="L824" i="12"/>
  <c r="A825" i="12"/>
  <c r="E825" i="12"/>
  <c r="F825" i="12"/>
  <c r="G825" i="12"/>
  <c r="H825" i="12"/>
  <c r="I825" i="12"/>
  <c r="J825" i="12"/>
  <c r="K825" i="12"/>
  <c r="L825" i="12"/>
  <c r="A826" i="12"/>
  <c r="O826" i="12" s="1"/>
  <c r="E826" i="12"/>
  <c r="F826" i="12"/>
  <c r="G826" i="12"/>
  <c r="H826" i="12"/>
  <c r="I826" i="12"/>
  <c r="J826" i="12"/>
  <c r="K826" i="12"/>
  <c r="L826" i="12"/>
  <c r="A827" i="12"/>
  <c r="N827" i="12" s="1"/>
  <c r="E827" i="12"/>
  <c r="F827" i="12"/>
  <c r="G827" i="12"/>
  <c r="H827" i="12"/>
  <c r="I827" i="12"/>
  <c r="J827" i="12"/>
  <c r="K827" i="12"/>
  <c r="L827" i="12"/>
  <c r="A828" i="12"/>
  <c r="N828" i="12" s="1"/>
  <c r="E828" i="12"/>
  <c r="F828" i="12"/>
  <c r="G828" i="12"/>
  <c r="H828" i="12"/>
  <c r="I828" i="12"/>
  <c r="J828" i="12"/>
  <c r="K828" i="12"/>
  <c r="L828" i="12"/>
  <c r="A829" i="12"/>
  <c r="N829" i="12" s="1"/>
  <c r="E829" i="12"/>
  <c r="F829" i="12"/>
  <c r="G829" i="12"/>
  <c r="H829" i="12"/>
  <c r="I829" i="12"/>
  <c r="J829" i="12"/>
  <c r="K829" i="12"/>
  <c r="L829" i="12"/>
  <c r="A830" i="12"/>
  <c r="N830" i="12" s="1"/>
  <c r="E830" i="12"/>
  <c r="F830" i="12"/>
  <c r="G830" i="12"/>
  <c r="H830" i="12"/>
  <c r="I830" i="12"/>
  <c r="J830" i="12"/>
  <c r="K830" i="12"/>
  <c r="L830" i="12"/>
  <c r="A831" i="12"/>
  <c r="E831" i="12"/>
  <c r="F831" i="12"/>
  <c r="G831" i="12"/>
  <c r="H831" i="12"/>
  <c r="I831" i="12"/>
  <c r="J831" i="12"/>
  <c r="K831" i="12"/>
  <c r="L831" i="12"/>
  <c r="A832" i="12"/>
  <c r="O832" i="12" s="1"/>
  <c r="E832" i="12"/>
  <c r="F832" i="12"/>
  <c r="G832" i="12"/>
  <c r="H832" i="12"/>
  <c r="I832" i="12"/>
  <c r="J832" i="12"/>
  <c r="K832" i="12"/>
  <c r="L832" i="12"/>
  <c r="A833" i="12"/>
  <c r="N833" i="12" s="1"/>
  <c r="E833" i="12"/>
  <c r="F833" i="12"/>
  <c r="G833" i="12"/>
  <c r="H833" i="12"/>
  <c r="I833" i="12"/>
  <c r="J833" i="12"/>
  <c r="K833" i="12"/>
  <c r="L833" i="12"/>
  <c r="A834" i="12"/>
  <c r="O834" i="12" s="1"/>
  <c r="E834" i="12"/>
  <c r="F834" i="12"/>
  <c r="G834" i="12"/>
  <c r="H834" i="12"/>
  <c r="I834" i="12"/>
  <c r="J834" i="12"/>
  <c r="K834" i="12"/>
  <c r="L834" i="12"/>
  <c r="A835" i="12"/>
  <c r="N835" i="12" s="1"/>
  <c r="E835" i="12"/>
  <c r="F835" i="12"/>
  <c r="G835" i="12"/>
  <c r="H835" i="12"/>
  <c r="I835" i="12"/>
  <c r="J835" i="12"/>
  <c r="K835" i="12"/>
  <c r="L835" i="12"/>
  <c r="A836" i="12"/>
  <c r="E836" i="12"/>
  <c r="F836" i="12"/>
  <c r="G836" i="12"/>
  <c r="H836" i="12"/>
  <c r="I836" i="12"/>
  <c r="J836" i="12"/>
  <c r="K836" i="12"/>
  <c r="L836" i="12"/>
  <c r="A837" i="12"/>
  <c r="N837" i="12" s="1"/>
  <c r="E837" i="12"/>
  <c r="F837" i="12"/>
  <c r="G837" i="12"/>
  <c r="H837" i="12"/>
  <c r="I837" i="12"/>
  <c r="J837" i="12"/>
  <c r="K837" i="12"/>
  <c r="L837" i="12"/>
  <c r="A838" i="12"/>
  <c r="N838" i="12" s="1"/>
  <c r="E838" i="12"/>
  <c r="F838" i="12"/>
  <c r="G838" i="12"/>
  <c r="H838" i="12"/>
  <c r="I838" i="12"/>
  <c r="J838" i="12"/>
  <c r="K838" i="12"/>
  <c r="L838" i="12"/>
  <c r="A839" i="12"/>
  <c r="N839" i="12" s="1"/>
  <c r="E839" i="12"/>
  <c r="F839" i="12"/>
  <c r="G839" i="12"/>
  <c r="H839" i="12"/>
  <c r="I839" i="12"/>
  <c r="J839" i="12"/>
  <c r="K839" i="12"/>
  <c r="L839" i="12"/>
  <c r="A840" i="12"/>
  <c r="N840" i="12" s="1"/>
  <c r="E840" i="12"/>
  <c r="F840" i="12"/>
  <c r="G840" i="12"/>
  <c r="H840" i="12"/>
  <c r="I840" i="12"/>
  <c r="J840" i="12"/>
  <c r="K840" i="12"/>
  <c r="L840" i="12"/>
  <c r="A841" i="12"/>
  <c r="O841" i="12" s="1"/>
  <c r="E841" i="12"/>
  <c r="F841" i="12"/>
  <c r="G841" i="12"/>
  <c r="H841" i="12"/>
  <c r="I841" i="12"/>
  <c r="J841" i="12"/>
  <c r="K841" i="12"/>
  <c r="L841" i="12"/>
  <c r="A842" i="12"/>
  <c r="N842" i="12" s="1"/>
  <c r="E842" i="12"/>
  <c r="F842" i="12"/>
  <c r="G842" i="12"/>
  <c r="H842" i="12"/>
  <c r="I842" i="12"/>
  <c r="J842" i="12"/>
  <c r="K842" i="12"/>
  <c r="L842" i="12"/>
  <c r="A843" i="12"/>
  <c r="N843" i="12" s="1"/>
  <c r="E843" i="12"/>
  <c r="F843" i="12"/>
  <c r="G843" i="12"/>
  <c r="H843" i="12"/>
  <c r="I843" i="12"/>
  <c r="J843" i="12"/>
  <c r="K843" i="12"/>
  <c r="L843" i="12"/>
  <c r="A844" i="12"/>
  <c r="N844" i="12" s="1"/>
  <c r="E844" i="12"/>
  <c r="F844" i="12"/>
  <c r="G844" i="12"/>
  <c r="H844" i="12"/>
  <c r="I844" i="12"/>
  <c r="J844" i="12"/>
  <c r="K844" i="12"/>
  <c r="L844" i="12"/>
  <c r="A845" i="12"/>
  <c r="N845" i="12" s="1"/>
  <c r="E845" i="12"/>
  <c r="F845" i="12"/>
  <c r="G845" i="12"/>
  <c r="H845" i="12"/>
  <c r="I845" i="12"/>
  <c r="J845" i="12"/>
  <c r="K845" i="12"/>
  <c r="L845" i="12"/>
  <c r="A846" i="12"/>
  <c r="N846" i="12" s="1"/>
  <c r="E846" i="12"/>
  <c r="F846" i="12"/>
  <c r="G846" i="12"/>
  <c r="H846" i="12"/>
  <c r="I846" i="12"/>
  <c r="J846" i="12"/>
  <c r="K846" i="12"/>
  <c r="L846" i="12"/>
  <c r="A847" i="12"/>
  <c r="E847" i="12"/>
  <c r="F847" i="12"/>
  <c r="G847" i="12"/>
  <c r="H847" i="12"/>
  <c r="I847" i="12"/>
  <c r="J847" i="12"/>
  <c r="K847" i="12"/>
  <c r="L847" i="12"/>
  <c r="A848" i="12"/>
  <c r="N848" i="12" s="1"/>
  <c r="E848" i="12"/>
  <c r="F848" i="12"/>
  <c r="G848" i="12"/>
  <c r="H848" i="12"/>
  <c r="I848" i="12"/>
  <c r="J848" i="12"/>
  <c r="K848" i="12"/>
  <c r="L848" i="12"/>
  <c r="A849" i="12"/>
  <c r="N849" i="12" s="1"/>
  <c r="E849" i="12"/>
  <c r="F849" i="12"/>
  <c r="G849" i="12"/>
  <c r="H849" i="12"/>
  <c r="I849" i="12"/>
  <c r="J849" i="12"/>
  <c r="K849" i="12"/>
  <c r="L849" i="12"/>
  <c r="A850" i="12"/>
  <c r="O850" i="12" s="1"/>
  <c r="E850" i="12"/>
  <c r="F850" i="12"/>
  <c r="G850" i="12"/>
  <c r="H850" i="12"/>
  <c r="I850" i="12"/>
  <c r="J850" i="12"/>
  <c r="K850" i="12"/>
  <c r="L850" i="12"/>
  <c r="A851" i="12"/>
  <c r="E851" i="12"/>
  <c r="F851" i="12"/>
  <c r="G851" i="12"/>
  <c r="H851" i="12"/>
  <c r="I851" i="12"/>
  <c r="J851" i="12"/>
  <c r="K851" i="12"/>
  <c r="L851" i="12"/>
  <c r="A852" i="12"/>
  <c r="N852" i="12" s="1"/>
  <c r="E852" i="12"/>
  <c r="F852" i="12"/>
  <c r="G852" i="12"/>
  <c r="H852" i="12"/>
  <c r="I852" i="12"/>
  <c r="J852" i="12"/>
  <c r="K852" i="12"/>
  <c r="L852" i="12"/>
  <c r="A853" i="12"/>
  <c r="N853" i="12" s="1"/>
  <c r="E853" i="12"/>
  <c r="F853" i="12"/>
  <c r="G853" i="12"/>
  <c r="H853" i="12"/>
  <c r="I853" i="12"/>
  <c r="J853" i="12"/>
  <c r="K853" i="12"/>
  <c r="L853" i="12"/>
  <c r="A854" i="12"/>
  <c r="O854" i="12" s="1"/>
  <c r="E854" i="12"/>
  <c r="F854" i="12"/>
  <c r="G854" i="12"/>
  <c r="H854" i="12"/>
  <c r="I854" i="12"/>
  <c r="J854" i="12"/>
  <c r="K854" i="12"/>
  <c r="L854" i="12"/>
  <c r="A855" i="12"/>
  <c r="N855" i="12" s="1"/>
  <c r="E855" i="12"/>
  <c r="F855" i="12"/>
  <c r="G855" i="12"/>
  <c r="H855" i="12"/>
  <c r="I855" i="12"/>
  <c r="J855" i="12"/>
  <c r="K855" i="12"/>
  <c r="L855" i="12"/>
  <c r="A856" i="12"/>
  <c r="N856" i="12" s="1"/>
  <c r="E856" i="12"/>
  <c r="F856" i="12"/>
  <c r="G856" i="12"/>
  <c r="H856" i="12"/>
  <c r="I856" i="12"/>
  <c r="J856" i="12"/>
  <c r="K856" i="12"/>
  <c r="L856" i="12"/>
  <c r="A857" i="12"/>
  <c r="N857" i="12" s="1"/>
  <c r="E857" i="12"/>
  <c r="F857" i="12"/>
  <c r="G857" i="12"/>
  <c r="H857" i="12"/>
  <c r="I857" i="12"/>
  <c r="J857" i="12"/>
  <c r="K857" i="12"/>
  <c r="L857" i="12"/>
  <c r="A858" i="12"/>
  <c r="N858" i="12" s="1"/>
  <c r="E858" i="12"/>
  <c r="F858" i="12"/>
  <c r="G858" i="12"/>
  <c r="H858" i="12"/>
  <c r="I858" i="12"/>
  <c r="J858" i="12"/>
  <c r="K858" i="12"/>
  <c r="L858" i="12"/>
  <c r="A859" i="12"/>
  <c r="N859" i="12" s="1"/>
  <c r="E859" i="12"/>
  <c r="F859" i="12"/>
  <c r="G859" i="12"/>
  <c r="H859" i="12"/>
  <c r="I859" i="12"/>
  <c r="J859" i="12"/>
  <c r="K859" i="12"/>
  <c r="L859" i="12"/>
  <c r="A860" i="12"/>
  <c r="O860" i="12" s="1"/>
  <c r="E860" i="12"/>
  <c r="F860" i="12"/>
  <c r="G860" i="12"/>
  <c r="H860" i="12"/>
  <c r="I860" i="12"/>
  <c r="J860" i="12"/>
  <c r="K860" i="12"/>
  <c r="L860" i="12"/>
  <c r="A861" i="12"/>
  <c r="N861" i="12" s="1"/>
  <c r="E861" i="12"/>
  <c r="F861" i="12"/>
  <c r="G861" i="12"/>
  <c r="H861" i="12"/>
  <c r="I861" i="12"/>
  <c r="J861" i="12"/>
  <c r="K861" i="12"/>
  <c r="L861" i="12"/>
  <c r="A862" i="12"/>
  <c r="N862" i="12" s="1"/>
  <c r="E862" i="12"/>
  <c r="F862" i="12"/>
  <c r="G862" i="12"/>
  <c r="H862" i="12"/>
  <c r="I862" i="12"/>
  <c r="J862" i="12"/>
  <c r="K862" i="12"/>
  <c r="L862" i="12"/>
  <c r="A863" i="12"/>
  <c r="E863" i="12"/>
  <c r="F863" i="12"/>
  <c r="G863" i="12"/>
  <c r="H863" i="12"/>
  <c r="I863" i="12"/>
  <c r="J863" i="12"/>
  <c r="K863" i="12"/>
  <c r="L863" i="12"/>
  <c r="A864" i="12"/>
  <c r="N864" i="12" s="1"/>
  <c r="E864" i="12"/>
  <c r="F864" i="12"/>
  <c r="G864" i="12"/>
  <c r="H864" i="12"/>
  <c r="I864" i="12"/>
  <c r="J864" i="12"/>
  <c r="K864" i="12"/>
  <c r="L864" i="12"/>
  <c r="A865" i="12"/>
  <c r="N865" i="12" s="1"/>
  <c r="E865" i="12"/>
  <c r="F865" i="12"/>
  <c r="G865" i="12"/>
  <c r="H865" i="12"/>
  <c r="I865" i="12"/>
  <c r="J865" i="12"/>
  <c r="K865" i="12"/>
  <c r="L865" i="12"/>
  <c r="A866" i="12"/>
  <c r="E866" i="12"/>
  <c r="F866" i="12"/>
  <c r="G866" i="12"/>
  <c r="H866" i="12"/>
  <c r="I866" i="12"/>
  <c r="J866" i="12"/>
  <c r="K866" i="12"/>
  <c r="L866" i="12"/>
  <c r="A867" i="12"/>
  <c r="N867" i="12" s="1"/>
  <c r="E867" i="12"/>
  <c r="F867" i="12"/>
  <c r="G867" i="12"/>
  <c r="H867" i="12"/>
  <c r="I867" i="12"/>
  <c r="J867" i="12"/>
  <c r="K867" i="12"/>
  <c r="L867" i="12"/>
  <c r="A868" i="12"/>
  <c r="N868" i="12" s="1"/>
  <c r="E868" i="12"/>
  <c r="F868" i="12"/>
  <c r="G868" i="12"/>
  <c r="H868" i="12"/>
  <c r="I868" i="12"/>
  <c r="J868" i="12"/>
  <c r="K868" i="12"/>
  <c r="L868" i="12"/>
  <c r="A869" i="12"/>
  <c r="N869" i="12" s="1"/>
  <c r="E869" i="12"/>
  <c r="F869" i="12"/>
  <c r="G869" i="12"/>
  <c r="H869" i="12"/>
  <c r="I869" i="12"/>
  <c r="J869" i="12"/>
  <c r="K869" i="12"/>
  <c r="L869" i="12"/>
  <c r="A870" i="12"/>
  <c r="N870" i="12" s="1"/>
  <c r="E870" i="12"/>
  <c r="F870" i="12"/>
  <c r="G870" i="12"/>
  <c r="H870" i="12"/>
  <c r="I870" i="12"/>
  <c r="J870" i="12"/>
  <c r="K870" i="12"/>
  <c r="L870" i="12"/>
  <c r="A871" i="12"/>
  <c r="N871" i="12" s="1"/>
  <c r="E871" i="12"/>
  <c r="F871" i="12"/>
  <c r="G871" i="12"/>
  <c r="H871" i="12"/>
  <c r="I871" i="12"/>
  <c r="J871" i="12"/>
  <c r="K871" i="12"/>
  <c r="L871" i="12"/>
  <c r="A872" i="12"/>
  <c r="N872" i="12" s="1"/>
  <c r="E872" i="12"/>
  <c r="F872" i="12"/>
  <c r="G872" i="12"/>
  <c r="H872" i="12"/>
  <c r="I872" i="12"/>
  <c r="J872" i="12"/>
  <c r="K872" i="12"/>
  <c r="L872" i="12"/>
  <c r="A873" i="12"/>
  <c r="N873" i="12" s="1"/>
  <c r="E873" i="12"/>
  <c r="F873" i="12"/>
  <c r="G873" i="12"/>
  <c r="H873" i="12"/>
  <c r="I873" i="12"/>
  <c r="J873" i="12"/>
  <c r="K873" i="12"/>
  <c r="L873" i="12"/>
  <c r="A874" i="12"/>
  <c r="N874" i="12" s="1"/>
  <c r="E874" i="12"/>
  <c r="F874" i="12"/>
  <c r="G874" i="12"/>
  <c r="H874" i="12"/>
  <c r="I874" i="12"/>
  <c r="J874" i="12"/>
  <c r="K874" i="12"/>
  <c r="L874" i="12"/>
  <c r="A875" i="12"/>
  <c r="N875" i="12" s="1"/>
  <c r="E875" i="12"/>
  <c r="F875" i="12"/>
  <c r="G875" i="12"/>
  <c r="H875" i="12"/>
  <c r="I875" i="12"/>
  <c r="J875" i="12"/>
  <c r="K875" i="12"/>
  <c r="L875" i="12"/>
  <c r="A876" i="12"/>
  <c r="E876" i="12"/>
  <c r="F876" i="12"/>
  <c r="G876" i="12"/>
  <c r="H876" i="12"/>
  <c r="I876" i="12"/>
  <c r="J876" i="12"/>
  <c r="K876" i="12"/>
  <c r="L876" i="12"/>
  <c r="A877" i="12"/>
  <c r="N877" i="12" s="1"/>
  <c r="E877" i="12"/>
  <c r="F877" i="12"/>
  <c r="G877" i="12"/>
  <c r="H877" i="12"/>
  <c r="I877" i="12"/>
  <c r="J877" i="12"/>
  <c r="K877" i="12"/>
  <c r="L877" i="12"/>
  <c r="A878" i="12"/>
  <c r="N878" i="12" s="1"/>
  <c r="E878" i="12"/>
  <c r="F878" i="12"/>
  <c r="G878" i="12"/>
  <c r="H878" i="12"/>
  <c r="I878" i="12"/>
  <c r="J878" i="12"/>
  <c r="K878" i="12"/>
  <c r="L878" i="12"/>
  <c r="A879" i="12"/>
  <c r="N879" i="12" s="1"/>
  <c r="E879" i="12"/>
  <c r="F879" i="12"/>
  <c r="G879" i="12"/>
  <c r="H879" i="12"/>
  <c r="I879" i="12"/>
  <c r="J879" i="12"/>
  <c r="K879" i="12"/>
  <c r="L879" i="12"/>
  <c r="A880" i="12"/>
  <c r="O880" i="12" s="1"/>
  <c r="E880" i="12"/>
  <c r="F880" i="12"/>
  <c r="G880" i="12"/>
  <c r="H880" i="12"/>
  <c r="I880" i="12"/>
  <c r="J880" i="12"/>
  <c r="K880" i="12"/>
  <c r="L880" i="12"/>
  <c r="A881" i="12"/>
  <c r="O881" i="12" s="1"/>
  <c r="E881" i="12"/>
  <c r="F881" i="12"/>
  <c r="G881" i="12"/>
  <c r="H881" i="12"/>
  <c r="I881" i="12"/>
  <c r="J881" i="12"/>
  <c r="K881" i="12"/>
  <c r="L881" i="12"/>
  <c r="A882" i="12"/>
  <c r="N882" i="12" s="1"/>
  <c r="E882" i="12"/>
  <c r="F882" i="12"/>
  <c r="G882" i="12"/>
  <c r="H882" i="12"/>
  <c r="I882" i="12"/>
  <c r="J882" i="12"/>
  <c r="K882" i="12"/>
  <c r="L882" i="12"/>
  <c r="A883" i="12"/>
  <c r="N883" i="12" s="1"/>
  <c r="E883" i="12"/>
  <c r="F883" i="12"/>
  <c r="G883" i="12"/>
  <c r="H883" i="12"/>
  <c r="I883" i="12"/>
  <c r="J883" i="12"/>
  <c r="K883" i="12"/>
  <c r="L883" i="12"/>
  <c r="A884" i="12"/>
  <c r="E884" i="12"/>
  <c r="F884" i="12"/>
  <c r="G884" i="12"/>
  <c r="H884" i="12"/>
  <c r="I884" i="12"/>
  <c r="J884" i="12"/>
  <c r="K884" i="12"/>
  <c r="L884" i="12"/>
  <c r="A885" i="12"/>
  <c r="N885" i="12" s="1"/>
  <c r="E885" i="12"/>
  <c r="F885" i="12"/>
  <c r="G885" i="12"/>
  <c r="H885" i="12"/>
  <c r="I885" i="12"/>
  <c r="J885" i="12"/>
  <c r="K885" i="12"/>
  <c r="L885" i="12"/>
  <c r="A886" i="12"/>
  <c r="O886" i="12" s="1"/>
  <c r="E886" i="12"/>
  <c r="F886" i="12"/>
  <c r="G886" i="12"/>
  <c r="H886" i="12"/>
  <c r="I886" i="12"/>
  <c r="J886" i="12"/>
  <c r="K886" i="12"/>
  <c r="L886" i="12"/>
  <c r="A887" i="12"/>
  <c r="O887" i="12" s="1"/>
  <c r="E887" i="12"/>
  <c r="F887" i="12"/>
  <c r="G887" i="12"/>
  <c r="H887" i="12"/>
  <c r="I887" i="12"/>
  <c r="J887" i="12"/>
  <c r="K887" i="12"/>
  <c r="L887" i="12"/>
  <c r="A888" i="12"/>
  <c r="N888" i="12" s="1"/>
  <c r="E888" i="12"/>
  <c r="F888" i="12"/>
  <c r="G888" i="12"/>
  <c r="H888" i="12"/>
  <c r="I888" i="12"/>
  <c r="J888" i="12"/>
  <c r="K888" i="12"/>
  <c r="L888" i="12"/>
  <c r="A889" i="12"/>
  <c r="N889" i="12" s="1"/>
  <c r="E889" i="12"/>
  <c r="F889" i="12"/>
  <c r="G889" i="12"/>
  <c r="H889" i="12"/>
  <c r="I889" i="12"/>
  <c r="J889" i="12"/>
  <c r="K889" i="12"/>
  <c r="L889" i="12"/>
  <c r="A890" i="12"/>
  <c r="N890" i="12" s="1"/>
  <c r="E890" i="12"/>
  <c r="F890" i="12"/>
  <c r="G890" i="12"/>
  <c r="H890" i="12"/>
  <c r="I890" i="12"/>
  <c r="J890" i="12"/>
  <c r="K890" i="12"/>
  <c r="L890" i="12"/>
  <c r="A891" i="12"/>
  <c r="N891" i="12" s="1"/>
  <c r="E891" i="12"/>
  <c r="F891" i="12"/>
  <c r="G891" i="12"/>
  <c r="H891" i="12"/>
  <c r="I891" i="12"/>
  <c r="J891" i="12"/>
  <c r="K891" i="12"/>
  <c r="L891" i="12"/>
  <c r="A892" i="12"/>
  <c r="E892" i="12"/>
  <c r="F892" i="12"/>
  <c r="G892" i="12"/>
  <c r="H892" i="12"/>
  <c r="I892" i="12"/>
  <c r="J892" i="12"/>
  <c r="K892" i="12"/>
  <c r="L892" i="12"/>
  <c r="A893" i="12"/>
  <c r="N893" i="12" s="1"/>
  <c r="E893" i="12"/>
  <c r="F893" i="12"/>
  <c r="G893" i="12"/>
  <c r="H893" i="12"/>
  <c r="I893" i="12"/>
  <c r="J893" i="12"/>
  <c r="K893" i="12"/>
  <c r="L893" i="12"/>
  <c r="A894" i="12"/>
  <c r="O894" i="12" s="1"/>
  <c r="E894" i="12"/>
  <c r="F894" i="12"/>
  <c r="G894" i="12"/>
  <c r="H894" i="12"/>
  <c r="I894" i="12"/>
  <c r="J894" i="12"/>
  <c r="K894" i="12"/>
  <c r="L894" i="12"/>
  <c r="A895" i="12"/>
  <c r="N895" i="12" s="1"/>
  <c r="E895" i="12"/>
  <c r="F895" i="12"/>
  <c r="G895" i="12"/>
  <c r="H895" i="12"/>
  <c r="I895" i="12"/>
  <c r="J895" i="12"/>
  <c r="K895" i="12"/>
  <c r="L895" i="12"/>
  <c r="A896" i="12"/>
  <c r="E896" i="12"/>
  <c r="F896" i="12"/>
  <c r="G896" i="12"/>
  <c r="H896" i="12"/>
  <c r="I896" i="12"/>
  <c r="J896" i="12"/>
  <c r="K896" i="12"/>
  <c r="L896" i="12"/>
  <c r="A897" i="12"/>
  <c r="E897" i="12"/>
  <c r="F897" i="12"/>
  <c r="G897" i="12"/>
  <c r="H897" i="12"/>
  <c r="I897" i="12"/>
  <c r="J897" i="12"/>
  <c r="K897" i="12"/>
  <c r="L897" i="12"/>
  <c r="A898" i="12"/>
  <c r="N898" i="12" s="1"/>
  <c r="E898" i="12"/>
  <c r="F898" i="12"/>
  <c r="G898" i="12"/>
  <c r="H898" i="12"/>
  <c r="I898" i="12"/>
  <c r="J898" i="12"/>
  <c r="K898" i="12"/>
  <c r="L898" i="12"/>
  <c r="A899" i="12"/>
  <c r="E899" i="12"/>
  <c r="F899" i="12"/>
  <c r="G899" i="12"/>
  <c r="H899" i="12"/>
  <c r="I899" i="12"/>
  <c r="J899" i="12"/>
  <c r="K899" i="12"/>
  <c r="L899" i="12"/>
  <c r="A900" i="12"/>
  <c r="N900" i="12" s="1"/>
  <c r="E900" i="12"/>
  <c r="F900" i="12"/>
  <c r="G900" i="12"/>
  <c r="H900" i="12"/>
  <c r="I900" i="12"/>
  <c r="J900" i="12"/>
  <c r="K900" i="12"/>
  <c r="L900" i="12"/>
  <c r="A901" i="12"/>
  <c r="N901" i="12" s="1"/>
  <c r="E901" i="12"/>
  <c r="F901" i="12"/>
  <c r="G901" i="12"/>
  <c r="H901" i="12"/>
  <c r="I901" i="12"/>
  <c r="J901" i="12"/>
  <c r="K901" i="12"/>
  <c r="L901" i="12"/>
  <c r="A902" i="12"/>
  <c r="N902" i="12" s="1"/>
  <c r="E902" i="12"/>
  <c r="F902" i="12"/>
  <c r="G902" i="12"/>
  <c r="H902" i="12"/>
  <c r="I902" i="12"/>
  <c r="J902" i="12"/>
  <c r="K902" i="12"/>
  <c r="L902" i="12"/>
  <c r="A903" i="12"/>
  <c r="N903" i="12" s="1"/>
  <c r="E903" i="12"/>
  <c r="F903" i="12"/>
  <c r="G903" i="12"/>
  <c r="H903" i="12"/>
  <c r="I903" i="12"/>
  <c r="J903" i="12"/>
  <c r="K903" i="12"/>
  <c r="L903" i="12"/>
  <c r="A904" i="12"/>
  <c r="N904" i="12" s="1"/>
  <c r="E904" i="12"/>
  <c r="F904" i="12"/>
  <c r="G904" i="12"/>
  <c r="H904" i="12"/>
  <c r="I904" i="12"/>
  <c r="J904" i="12"/>
  <c r="K904" i="12"/>
  <c r="L904" i="12"/>
  <c r="A906" i="12"/>
  <c r="N906" i="12" s="1"/>
  <c r="E906" i="12"/>
  <c r="F906" i="12"/>
  <c r="G906" i="12"/>
  <c r="H906" i="12"/>
  <c r="I906" i="12"/>
  <c r="J906" i="12"/>
  <c r="K906" i="12"/>
  <c r="L906" i="12"/>
  <c r="A907" i="12"/>
  <c r="N907" i="12" s="1"/>
  <c r="E907" i="12"/>
  <c r="F907" i="12"/>
  <c r="G907" i="12"/>
  <c r="H907" i="12"/>
  <c r="I907" i="12"/>
  <c r="J907" i="12"/>
  <c r="K907" i="12"/>
  <c r="L907" i="12"/>
  <c r="A908" i="12"/>
  <c r="N908" i="12" s="1"/>
  <c r="E908" i="12"/>
  <c r="F908" i="12"/>
  <c r="G908" i="12"/>
  <c r="H908" i="12"/>
  <c r="I908" i="12"/>
  <c r="J908" i="12"/>
  <c r="K908" i="12"/>
  <c r="L908" i="12"/>
  <c r="A909" i="12"/>
  <c r="N909" i="12" s="1"/>
  <c r="E909" i="12"/>
  <c r="F909" i="12"/>
  <c r="G909" i="12"/>
  <c r="H909" i="12"/>
  <c r="I909" i="12"/>
  <c r="J909" i="12"/>
  <c r="K909" i="12"/>
  <c r="L909" i="12"/>
  <c r="A910" i="12"/>
  <c r="N910" i="12" s="1"/>
  <c r="E910" i="12"/>
  <c r="F910" i="12"/>
  <c r="G910" i="12"/>
  <c r="H910" i="12"/>
  <c r="I910" i="12"/>
  <c r="J910" i="12"/>
  <c r="K910" i="12"/>
  <c r="L910" i="12"/>
  <c r="A911" i="12"/>
  <c r="N911" i="12" s="1"/>
  <c r="E911" i="12"/>
  <c r="F911" i="12"/>
  <c r="G911" i="12"/>
  <c r="H911" i="12"/>
  <c r="I911" i="12"/>
  <c r="J911" i="12"/>
  <c r="K911" i="12"/>
  <c r="L911" i="12"/>
  <c r="A912" i="12"/>
  <c r="N912" i="12" s="1"/>
  <c r="E912" i="12"/>
  <c r="F912" i="12"/>
  <c r="G912" i="12"/>
  <c r="H912" i="12"/>
  <c r="I912" i="12"/>
  <c r="J912" i="12"/>
  <c r="K912" i="12"/>
  <c r="L912" i="12"/>
  <c r="A913" i="12"/>
  <c r="E913" i="12"/>
  <c r="F913" i="12"/>
  <c r="G913" i="12"/>
  <c r="H913" i="12"/>
  <c r="I913" i="12"/>
  <c r="J913" i="12"/>
  <c r="K913" i="12"/>
  <c r="L913" i="12"/>
  <c r="A914" i="12"/>
  <c r="N914" i="12" s="1"/>
  <c r="E914" i="12"/>
  <c r="F914" i="12"/>
  <c r="G914" i="12"/>
  <c r="H914" i="12"/>
  <c r="I914" i="12"/>
  <c r="J914" i="12"/>
  <c r="K914" i="12"/>
  <c r="L914" i="12"/>
  <c r="A915" i="12"/>
  <c r="O915" i="12" s="1"/>
  <c r="E915" i="12"/>
  <c r="F915" i="12"/>
  <c r="G915" i="12"/>
  <c r="H915" i="12"/>
  <c r="I915" i="12"/>
  <c r="J915" i="12"/>
  <c r="K915" i="12"/>
  <c r="L915" i="12"/>
  <c r="A916" i="12"/>
  <c r="E916" i="12"/>
  <c r="F916" i="12"/>
  <c r="G916" i="12"/>
  <c r="H916" i="12"/>
  <c r="I916" i="12"/>
  <c r="J916" i="12"/>
  <c r="K916" i="12"/>
  <c r="L916" i="12"/>
  <c r="A917" i="12"/>
  <c r="N917" i="12" s="1"/>
  <c r="E917" i="12"/>
  <c r="F917" i="12"/>
  <c r="G917" i="12"/>
  <c r="H917" i="12"/>
  <c r="I917" i="12"/>
  <c r="J917" i="12"/>
  <c r="K917" i="12"/>
  <c r="L917" i="12"/>
  <c r="A918" i="12"/>
  <c r="N918" i="12" s="1"/>
  <c r="E918" i="12"/>
  <c r="F918" i="12"/>
  <c r="G918" i="12"/>
  <c r="H918" i="12"/>
  <c r="I918" i="12"/>
  <c r="J918" i="12"/>
  <c r="K918" i="12"/>
  <c r="L918" i="12"/>
  <c r="A919" i="12"/>
  <c r="N919" i="12" s="1"/>
  <c r="E919" i="12"/>
  <c r="F919" i="12"/>
  <c r="G919" i="12"/>
  <c r="H919" i="12"/>
  <c r="I919" i="12"/>
  <c r="J919" i="12"/>
  <c r="K919" i="12"/>
  <c r="L919" i="12"/>
  <c r="A920" i="12"/>
  <c r="E920" i="12"/>
  <c r="F920" i="12"/>
  <c r="G920" i="12"/>
  <c r="H920" i="12"/>
  <c r="I920" i="12"/>
  <c r="J920" i="12"/>
  <c r="K920" i="12"/>
  <c r="L920" i="12"/>
  <c r="A921" i="12"/>
  <c r="N921" i="12" s="1"/>
  <c r="E921" i="12"/>
  <c r="F921" i="12"/>
  <c r="G921" i="12"/>
  <c r="H921" i="12"/>
  <c r="I921" i="12"/>
  <c r="J921" i="12"/>
  <c r="K921" i="12"/>
  <c r="L921" i="12"/>
  <c r="A922" i="12"/>
  <c r="N922" i="12" s="1"/>
  <c r="E922" i="12"/>
  <c r="F922" i="12"/>
  <c r="G922" i="12"/>
  <c r="H922" i="12"/>
  <c r="I922" i="12"/>
  <c r="J922" i="12"/>
  <c r="K922" i="12"/>
  <c r="L922" i="12"/>
  <c r="A923" i="12"/>
  <c r="N923" i="12" s="1"/>
  <c r="E923" i="12"/>
  <c r="F923" i="12"/>
  <c r="G923" i="12"/>
  <c r="H923" i="12"/>
  <c r="I923" i="12"/>
  <c r="J923" i="12"/>
  <c r="K923" i="12"/>
  <c r="L923" i="12"/>
  <c r="A924" i="12"/>
  <c r="N924" i="12" s="1"/>
  <c r="E924" i="12"/>
  <c r="F924" i="12"/>
  <c r="G924" i="12"/>
  <c r="H924" i="12"/>
  <c r="I924" i="12"/>
  <c r="J924" i="12"/>
  <c r="K924" i="12"/>
  <c r="L924" i="12"/>
  <c r="A925" i="12"/>
  <c r="E925" i="12"/>
  <c r="F925" i="12"/>
  <c r="G925" i="12"/>
  <c r="H925" i="12"/>
  <c r="I925" i="12"/>
  <c r="J925" i="12"/>
  <c r="K925" i="12"/>
  <c r="L925" i="12"/>
  <c r="A926" i="12"/>
  <c r="N926" i="12" s="1"/>
  <c r="E926" i="12"/>
  <c r="F926" i="12"/>
  <c r="G926" i="12"/>
  <c r="H926" i="12"/>
  <c r="I926" i="12"/>
  <c r="J926" i="12"/>
  <c r="K926" i="12"/>
  <c r="L926" i="12"/>
  <c r="A927" i="12"/>
  <c r="N927" i="12" s="1"/>
  <c r="E927" i="12"/>
  <c r="F927" i="12"/>
  <c r="G927" i="12"/>
  <c r="H927" i="12"/>
  <c r="I927" i="12"/>
  <c r="J927" i="12"/>
  <c r="K927" i="12"/>
  <c r="L927" i="12"/>
  <c r="A928" i="12"/>
  <c r="N928" i="12" s="1"/>
  <c r="E928" i="12"/>
  <c r="F928" i="12"/>
  <c r="G928" i="12"/>
  <c r="H928" i="12"/>
  <c r="I928" i="12"/>
  <c r="J928" i="12"/>
  <c r="K928" i="12"/>
  <c r="L928" i="12"/>
  <c r="A929" i="12"/>
  <c r="N929" i="12" s="1"/>
  <c r="E929" i="12"/>
  <c r="F929" i="12"/>
  <c r="G929" i="12"/>
  <c r="H929" i="12"/>
  <c r="I929" i="12"/>
  <c r="J929" i="12"/>
  <c r="K929" i="12"/>
  <c r="L929" i="12"/>
  <c r="A930" i="12"/>
  <c r="N930" i="12" s="1"/>
  <c r="E930" i="12"/>
  <c r="F930" i="12"/>
  <c r="G930" i="12"/>
  <c r="H930" i="12"/>
  <c r="I930" i="12"/>
  <c r="J930" i="12"/>
  <c r="K930" i="12"/>
  <c r="L930" i="12"/>
  <c r="A931" i="12"/>
  <c r="N931" i="12" s="1"/>
  <c r="E931" i="12"/>
  <c r="F931" i="12"/>
  <c r="G931" i="12"/>
  <c r="H931" i="12"/>
  <c r="I931" i="12"/>
  <c r="J931" i="12"/>
  <c r="K931" i="12"/>
  <c r="L931" i="12"/>
  <c r="A932" i="12"/>
  <c r="N932" i="12" s="1"/>
  <c r="E932" i="12"/>
  <c r="F932" i="12"/>
  <c r="G932" i="12"/>
  <c r="H932" i="12"/>
  <c r="I932" i="12"/>
  <c r="J932" i="12"/>
  <c r="K932" i="12"/>
  <c r="L932" i="12"/>
  <c r="A933" i="12"/>
  <c r="E933" i="12"/>
  <c r="F933" i="12"/>
  <c r="G933" i="12"/>
  <c r="H933" i="12"/>
  <c r="I933" i="12"/>
  <c r="J933" i="12"/>
  <c r="K933" i="12"/>
  <c r="L933" i="12"/>
  <c r="A934" i="12"/>
  <c r="N934" i="12" s="1"/>
  <c r="E934" i="12"/>
  <c r="F934" i="12"/>
  <c r="G934" i="12"/>
  <c r="H934" i="12"/>
  <c r="I934" i="12"/>
  <c r="J934" i="12"/>
  <c r="K934" i="12"/>
  <c r="L934" i="12"/>
  <c r="A935" i="12"/>
  <c r="N935" i="12" s="1"/>
  <c r="E935" i="12"/>
  <c r="F935" i="12"/>
  <c r="G935" i="12"/>
  <c r="H935" i="12"/>
  <c r="I935" i="12"/>
  <c r="J935" i="12"/>
  <c r="K935" i="12"/>
  <c r="L935" i="12"/>
  <c r="A936" i="12"/>
  <c r="N936" i="12" s="1"/>
  <c r="E936" i="12"/>
  <c r="F936" i="12"/>
  <c r="G936" i="12"/>
  <c r="H936" i="12"/>
  <c r="I936" i="12"/>
  <c r="J936" i="12"/>
  <c r="K936" i="12"/>
  <c r="L936" i="12"/>
  <c r="A937" i="12"/>
  <c r="O937" i="12" s="1"/>
  <c r="E937" i="12"/>
  <c r="F937" i="12"/>
  <c r="G937" i="12"/>
  <c r="H937" i="12"/>
  <c r="I937" i="12"/>
  <c r="J937" i="12"/>
  <c r="K937" i="12"/>
  <c r="L937" i="12"/>
  <c r="A938" i="12"/>
  <c r="N938" i="12" s="1"/>
  <c r="E938" i="12"/>
  <c r="F938" i="12"/>
  <c r="G938" i="12"/>
  <c r="H938" i="12"/>
  <c r="I938" i="12"/>
  <c r="J938" i="12"/>
  <c r="K938" i="12"/>
  <c r="L938" i="12"/>
  <c r="A939" i="12"/>
  <c r="N939" i="12" s="1"/>
  <c r="E939" i="12"/>
  <c r="F939" i="12"/>
  <c r="G939" i="12"/>
  <c r="H939" i="12"/>
  <c r="I939" i="12"/>
  <c r="J939" i="12"/>
  <c r="K939" i="12"/>
  <c r="L939" i="12"/>
  <c r="A940" i="12"/>
  <c r="N940" i="12" s="1"/>
  <c r="E940" i="12"/>
  <c r="F940" i="12"/>
  <c r="G940" i="12"/>
  <c r="H940" i="12"/>
  <c r="I940" i="12"/>
  <c r="J940" i="12"/>
  <c r="K940" i="12"/>
  <c r="L940" i="12"/>
  <c r="A941" i="12"/>
  <c r="E941" i="12"/>
  <c r="F941" i="12"/>
  <c r="G941" i="12"/>
  <c r="H941" i="12"/>
  <c r="I941" i="12"/>
  <c r="J941" i="12"/>
  <c r="K941" i="12"/>
  <c r="L941" i="12"/>
  <c r="A942" i="12"/>
  <c r="N942" i="12" s="1"/>
  <c r="E942" i="12"/>
  <c r="F942" i="12"/>
  <c r="G942" i="12"/>
  <c r="H942" i="12"/>
  <c r="I942" i="12"/>
  <c r="J942" i="12"/>
  <c r="K942" i="12"/>
  <c r="L942" i="12"/>
  <c r="A943" i="12"/>
  <c r="E943" i="12"/>
  <c r="F943" i="12"/>
  <c r="G943" i="12"/>
  <c r="H943" i="12"/>
  <c r="I943" i="12"/>
  <c r="J943" i="12"/>
  <c r="K943" i="12"/>
  <c r="L943" i="12"/>
  <c r="A944" i="12"/>
  <c r="E944" i="12"/>
  <c r="F944" i="12"/>
  <c r="G944" i="12"/>
  <c r="H944" i="12"/>
  <c r="I944" i="12"/>
  <c r="J944" i="12"/>
  <c r="K944" i="12"/>
  <c r="L944" i="12"/>
  <c r="A945" i="12"/>
  <c r="E945" i="12"/>
  <c r="F945" i="12"/>
  <c r="G945" i="12"/>
  <c r="H945" i="12"/>
  <c r="I945" i="12"/>
  <c r="J945" i="12"/>
  <c r="K945" i="12"/>
  <c r="L945" i="12"/>
  <c r="A946" i="12"/>
  <c r="O946" i="12" s="1"/>
  <c r="E946" i="12"/>
  <c r="F946" i="12"/>
  <c r="G946" i="12"/>
  <c r="H946" i="12"/>
  <c r="I946" i="12"/>
  <c r="J946" i="12"/>
  <c r="K946" i="12"/>
  <c r="L946" i="12"/>
  <c r="A947" i="12"/>
  <c r="N947" i="12" s="1"/>
  <c r="E947" i="12"/>
  <c r="F947" i="12"/>
  <c r="G947" i="12"/>
  <c r="H947" i="12"/>
  <c r="I947" i="12"/>
  <c r="J947" i="12"/>
  <c r="K947" i="12"/>
  <c r="L947" i="12"/>
  <c r="A948" i="12"/>
  <c r="E948" i="12"/>
  <c r="F948" i="12"/>
  <c r="G948" i="12"/>
  <c r="H948" i="12"/>
  <c r="I948" i="12"/>
  <c r="J948" i="12"/>
  <c r="K948" i="12"/>
  <c r="L948" i="12"/>
  <c r="A949" i="12"/>
  <c r="N949" i="12" s="1"/>
  <c r="E949" i="12"/>
  <c r="F949" i="12"/>
  <c r="G949" i="12"/>
  <c r="H949" i="12"/>
  <c r="I949" i="12"/>
  <c r="J949" i="12"/>
  <c r="K949" i="12"/>
  <c r="L949" i="12"/>
  <c r="A950" i="12"/>
  <c r="N950" i="12" s="1"/>
  <c r="E950" i="12"/>
  <c r="F950" i="12"/>
  <c r="G950" i="12"/>
  <c r="H950" i="12"/>
  <c r="I950" i="12"/>
  <c r="J950" i="12"/>
  <c r="K950" i="12"/>
  <c r="L950" i="12"/>
  <c r="A951" i="12"/>
  <c r="N951" i="12" s="1"/>
  <c r="E951" i="12"/>
  <c r="F951" i="12"/>
  <c r="G951" i="12"/>
  <c r="H951" i="12"/>
  <c r="I951" i="12"/>
  <c r="J951" i="12"/>
  <c r="K951" i="12"/>
  <c r="L951" i="12"/>
  <c r="A952" i="12"/>
  <c r="O952" i="12" s="1"/>
  <c r="E952" i="12"/>
  <c r="F952" i="12"/>
  <c r="G952" i="12"/>
  <c r="H952" i="12"/>
  <c r="I952" i="12"/>
  <c r="J952" i="12"/>
  <c r="K952" i="12"/>
  <c r="L952" i="12"/>
  <c r="A953" i="12"/>
  <c r="N953" i="12" s="1"/>
  <c r="E953" i="12"/>
  <c r="F953" i="12"/>
  <c r="G953" i="12"/>
  <c r="H953" i="12"/>
  <c r="I953" i="12"/>
  <c r="J953" i="12"/>
  <c r="K953" i="12"/>
  <c r="L953" i="12"/>
  <c r="A954" i="12"/>
  <c r="N954" i="12" s="1"/>
  <c r="E954" i="12"/>
  <c r="F954" i="12"/>
  <c r="G954" i="12"/>
  <c r="H954" i="12"/>
  <c r="I954" i="12"/>
  <c r="J954" i="12"/>
  <c r="K954" i="12"/>
  <c r="L954" i="12"/>
  <c r="A955" i="12"/>
  <c r="N955" i="12" s="1"/>
  <c r="E955" i="12"/>
  <c r="F955" i="12"/>
  <c r="G955" i="12"/>
  <c r="H955" i="12"/>
  <c r="I955" i="12"/>
  <c r="J955" i="12"/>
  <c r="K955" i="12"/>
  <c r="L955" i="12"/>
  <c r="A956" i="12"/>
  <c r="E956" i="12"/>
  <c r="F956" i="12"/>
  <c r="G956" i="12"/>
  <c r="H956" i="12"/>
  <c r="I956" i="12"/>
  <c r="J956" i="12"/>
  <c r="K956" i="12"/>
  <c r="L956" i="12"/>
  <c r="A957" i="12"/>
  <c r="E957" i="12"/>
  <c r="F957" i="12"/>
  <c r="G957" i="12"/>
  <c r="H957" i="12"/>
  <c r="I957" i="12"/>
  <c r="J957" i="12"/>
  <c r="K957" i="12"/>
  <c r="L957" i="12"/>
  <c r="A958" i="12"/>
  <c r="N958" i="12" s="1"/>
  <c r="E958" i="12"/>
  <c r="F958" i="12"/>
  <c r="G958" i="12"/>
  <c r="H958" i="12"/>
  <c r="I958" i="12"/>
  <c r="J958" i="12"/>
  <c r="K958" i="12"/>
  <c r="L958" i="12"/>
  <c r="A959" i="12"/>
  <c r="O959" i="12" s="1"/>
  <c r="E959" i="12"/>
  <c r="F959" i="12"/>
  <c r="G959" i="12"/>
  <c r="H959" i="12"/>
  <c r="I959" i="12"/>
  <c r="J959" i="12"/>
  <c r="K959" i="12"/>
  <c r="L959" i="12"/>
  <c r="A960" i="12"/>
  <c r="E960" i="12"/>
  <c r="F960" i="12"/>
  <c r="G960" i="12"/>
  <c r="H960" i="12"/>
  <c r="I960" i="12"/>
  <c r="J960" i="12"/>
  <c r="K960" i="12"/>
  <c r="L960" i="12"/>
  <c r="A961" i="12"/>
  <c r="N961" i="12" s="1"/>
  <c r="E961" i="12"/>
  <c r="F961" i="12"/>
  <c r="G961" i="12"/>
  <c r="H961" i="12"/>
  <c r="I961" i="12"/>
  <c r="J961" i="12"/>
  <c r="K961" i="12"/>
  <c r="L961" i="12"/>
  <c r="A962" i="12"/>
  <c r="N962" i="12" s="1"/>
  <c r="E962" i="12"/>
  <c r="F962" i="12"/>
  <c r="G962" i="12"/>
  <c r="H962" i="12"/>
  <c r="I962" i="12"/>
  <c r="J962" i="12"/>
  <c r="K962" i="12"/>
  <c r="L962" i="12"/>
  <c r="A963" i="12"/>
  <c r="N963" i="12" s="1"/>
  <c r="E963" i="12"/>
  <c r="F963" i="12"/>
  <c r="G963" i="12"/>
  <c r="H963" i="12"/>
  <c r="I963" i="12"/>
  <c r="J963" i="12"/>
  <c r="K963" i="12"/>
  <c r="L963" i="12"/>
  <c r="A964" i="12"/>
  <c r="N964" i="12" s="1"/>
  <c r="E964" i="12"/>
  <c r="F964" i="12"/>
  <c r="G964" i="12"/>
  <c r="H964" i="12"/>
  <c r="I964" i="12"/>
  <c r="J964" i="12"/>
  <c r="K964" i="12"/>
  <c r="L964" i="12"/>
  <c r="A965" i="12"/>
  <c r="N965" i="12" s="1"/>
  <c r="E965" i="12"/>
  <c r="F965" i="12"/>
  <c r="G965" i="12"/>
  <c r="H965" i="12"/>
  <c r="I965" i="12"/>
  <c r="J965" i="12"/>
  <c r="K965" i="12"/>
  <c r="L965" i="12"/>
  <c r="A966" i="12"/>
  <c r="N966" i="12" s="1"/>
  <c r="E966" i="12"/>
  <c r="F966" i="12"/>
  <c r="G966" i="12"/>
  <c r="H966" i="12"/>
  <c r="I966" i="12"/>
  <c r="J966" i="12"/>
  <c r="K966" i="12"/>
  <c r="L966" i="12"/>
  <c r="A967" i="12"/>
  <c r="E967" i="12"/>
  <c r="F967" i="12"/>
  <c r="G967" i="12"/>
  <c r="H967" i="12"/>
  <c r="I967" i="12"/>
  <c r="J967" i="12"/>
  <c r="K967" i="12"/>
  <c r="L967" i="12"/>
  <c r="A968" i="12"/>
  <c r="N968" i="12" s="1"/>
  <c r="E968" i="12"/>
  <c r="F968" i="12"/>
  <c r="G968" i="12"/>
  <c r="H968" i="12"/>
  <c r="I968" i="12"/>
  <c r="J968" i="12"/>
  <c r="K968" i="12"/>
  <c r="L968" i="12"/>
  <c r="A969" i="12"/>
  <c r="N969" i="12" s="1"/>
  <c r="E969" i="12"/>
  <c r="F969" i="12"/>
  <c r="G969" i="12"/>
  <c r="H969" i="12"/>
  <c r="I969" i="12"/>
  <c r="J969" i="12"/>
  <c r="K969" i="12"/>
  <c r="L969" i="12"/>
  <c r="A970" i="12"/>
  <c r="E970" i="12"/>
  <c r="F970" i="12"/>
  <c r="G970" i="12"/>
  <c r="H970" i="12"/>
  <c r="I970" i="12"/>
  <c r="J970" i="12"/>
  <c r="K970" i="12"/>
  <c r="L970" i="12"/>
  <c r="A971" i="12"/>
  <c r="O971" i="12" s="1"/>
  <c r="E971" i="12"/>
  <c r="F971" i="12"/>
  <c r="G971" i="12"/>
  <c r="H971" i="12"/>
  <c r="I971" i="12"/>
  <c r="J971" i="12"/>
  <c r="K971" i="12"/>
  <c r="L971" i="12"/>
  <c r="A972" i="12"/>
  <c r="N972" i="12" s="1"/>
  <c r="E972" i="12"/>
  <c r="F972" i="12"/>
  <c r="G972" i="12"/>
  <c r="H972" i="12"/>
  <c r="I972" i="12"/>
  <c r="J972" i="12"/>
  <c r="K972" i="12"/>
  <c r="L972" i="12"/>
  <c r="A973" i="12"/>
  <c r="N973" i="12" s="1"/>
  <c r="E973" i="12"/>
  <c r="F973" i="12"/>
  <c r="G973" i="12"/>
  <c r="H973" i="12"/>
  <c r="I973" i="12"/>
  <c r="J973" i="12"/>
  <c r="K973" i="12"/>
  <c r="L973" i="12"/>
  <c r="A974" i="12"/>
  <c r="N974" i="12" s="1"/>
  <c r="E974" i="12"/>
  <c r="F974" i="12"/>
  <c r="G974" i="12"/>
  <c r="H974" i="12"/>
  <c r="I974" i="12"/>
  <c r="J974" i="12"/>
  <c r="K974" i="12"/>
  <c r="L974" i="12"/>
  <c r="A975" i="12"/>
  <c r="E975" i="12"/>
  <c r="F975" i="12"/>
  <c r="G975" i="12"/>
  <c r="H975" i="12"/>
  <c r="I975" i="12"/>
  <c r="J975" i="12"/>
  <c r="K975" i="12"/>
  <c r="L975" i="12"/>
  <c r="A976" i="12"/>
  <c r="E976" i="12"/>
  <c r="F976" i="12"/>
  <c r="G976" i="12"/>
  <c r="H976" i="12"/>
  <c r="I976" i="12"/>
  <c r="J976" i="12"/>
  <c r="K976" i="12"/>
  <c r="L976" i="12"/>
  <c r="A977" i="12"/>
  <c r="O977" i="12" s="1"/>
  <c r="E977" i="12"/>
  <c r="F977" i="12"/>
  <c r="G977" i="12"/>
  <c r="H977" i="12"/>
  <c r="I977" i="12"/>
  <c r="J977" i="12"/>
  <c r="K977" i="12"/>
  <c r="L977" i="12"/>
  <c r="A978" i="12"/>
  <c r="E978" i="12"/>
  <c r="F978" i="12"/>
  <c r="G978" i="12"/>
  <c r="H978" i="12"/>
  <c r="I978" i="12"/>
  <c r="J978" i="12"/>
  <c r="K978" i="12"/>
  <c r="L978" i="12"/>
  <c r="A979" i="12"/>
  <c r="O979" i="12" s="1"/>
  <c r="E979" i="12"/>
  <c r="F979" i="12"/>
  <c r="G979" i="12"/>
  <c r="H979" i="12"/>
  <c r="I979" i="12"/>
  <c r="J979" i="12"/>
  <c r="K979" i="12"/>
  <c r="L979" i="12"/>
  <c r="A980" i="12"/>
  <c r="N980" i="12" s="1"/>
  <c r="E980" i="12"/>
  <c r="F980" i="12"/>
  <c r="G980" i="12"/>
  <c r="H980" i="12"/>
  <c r="I980" i="12"/>
  <c r="J980" i="12"/>
  <c r="K980" i="12"/>
  <c r="L980" i="12"/>
  <c r="A981" i="12"/>
  <c r="N981" i="12" s="1"/>
  <c r="E981" i="12"/>
  <c r="F981" i="12"/>
  <c r="G981" i="12"/>
  <c r="H981" i="12"/>
  <c r="I981" i="12"/>
  <c r="J981" i="12"/>
  <c r="K981" i="12"/>
  <c r="L981" i="12"/>
  <c r="A982" i="12"/>
  <c r="N982" i="12" s="1"/>
  <c r="E982" i="12"/>
  <c r="F982" i="12"/>
  <c r="G982" i="12"/>
  <c r="H982" i="12"/>
  <c r="I982" i="12"/>
  <c r="J982" i="12"/>
  <c r="K982" i="12"/>
  <c r="L982" i="12"/>
  <c r="A983" i="12"/>
  <c r="N983" i="12" s="1"/>
  <c r="E983" i="12"/>
  <c r="F983" i="12"/>
  <c r="G983" i="12"/>
  <c r="H983" i="12"/>
  <c r="I983" i="12"/>
  <c r="J983" i="12"/>
  <c r="K983" i="12"/>
  <c r="L983" i="12"/>
  <c r="A984" i="12"/>
  <c r="N984" i="12" s="1"/>
  <c r="E984" i="12"/>
  <c r="F984" i="12"/>
  <c r="G984" i="12"/>
  <c r="H984" i="12"/>
  <c r="I984" i="12"/>
  <c r="J984" i="12"/>
  <c r="K984" i="12"/>
  <c r="L984" i="12"/>
  <c r="A985" i="12"/>
  <c r="O985" i="12" s="1"/>
  <c r="E985" i="12"/>
  <c r="F985" i="12"/>
  <c r="G985" i="12"/>
  <c r="H985" i="12"/>
  <c r="I985" i="12"/>
  <c r="J985" i="12"/>
  <c r="K985" i="12"/>
  <c r="L985" i="12"/>
  <c r="A986" i="12"/>
  <c r="E986" i="12"/>
  <c r="F986" i="12"/>
  <c r="G986" i="12"/>
  <c r="H986" i="12"/>
  <c r="I986" i="12"/>
  <c r="J986" i="12"/>
  <c r="K986" i="12"/>
  <c r="L986" i="12"/>
  <c r="A987" i="12"/>
  <c r="N987" i="12" s="1"/>
  <c r="E987" i="12"/>
  <c r="F987" i="12"/>
  <c r="G987" i="12"/>
  <c r="H987" i="12"/>
  <c r="I987" i="12"/>
  <c r="J987" i="12"/>
  <c r="K987" i="12"/>
  <c r="L987" i="12"/>
  <c r="A988" i="12"/>
  <c r="E988" i="12"/>
  <c r="F988" i="12"/>
  <c r="G988" i="12"/>
  <c r="H988" i="12"/>
  <c r="I988" i="12"/>
  <c r="J988" i="12"/>
  <c r="K988" i="12"/>
  <c r="L988" i="12"/>
  <c r="A989" i="12"/>
  <c r="N989" i="12" s="1"/>
  <c r="E989" i="12"/>
  <c r="F989" i="12"/>
  <c r="G989" i="12"/>
  <c r="H989" i="12"/>
  <c r="I989" i="12"/>
  <c r="J989" i="12"/>
  <c r="K989" i="12"/>
  <c r="L989" i="12"/>
  <c r="A990" i="12"/>
  <c r="N990" i="12" s="1"/>
  <c r="E990" i="12"/>
  <c r="F990" i="12"/>
  <c r="G990" i="12"/>
  <c r="H990" i="12"/>
  <c r="I990" i="12"/>
  <c r="J990" i="12"/>
  <c r="K990" i="12"/>
  <c r="L990" i="12"/>
  <c r="A991" i="12"/>
  <c r="N991" i="12" s="1"/>
  <c r="E991" i="12"/>
  <c r="F991" i="12"/>
  <c r="G991" i="12"/>
  <c r="H991" i="12"/>
  <c r="I991" i="12"/>
  <c r="J991" i="12"/>
  <c r="K991" i="12"/>
  <c r="L991" i="12"/>
  <c r="A992" i="12"/>
  <c r="N992" i="12" s="1"/>
  <c r="E992" i="12"/>
  <c r="F992" i="12"/>
  <c r="G992" i="12"/>
  <c r="H992" i="12"/>
  <c r="I992" i="12"/>
  <c r="J992" i="12"/>
  <c r="K992" i="12"/>
  <c r="L992" i="12"/>
  <c r="A993" i="12"/>
  <c r="O993" i="12" s="1"/>
  <c r="E993" i="12"/>
  <c r="F993" i="12"/>
  <c r="G993" i="12"/>
  <c r="H993" i="12"/>
  <c r="I993" i="12"/>
  <c r="J993" i="12"/>
  <c r="K993" i="12"/>
  <c r="L993" i="12"/>
  <c r="A994" i="12"/>
  <c r="O994" i="12" s="1"/>
  <c r="E994" i="12"/>
  <c r="F994" i="12"/>
  <c r="G994" i="12"/>
  <c r="H994" i="12"/>
  <c r="I994" i="12"/>
  <c r="J994" i="12"/>
  <c r="K994" i="12"/>
  <c r="L994" i="12"/>
  <c r="A995" i="12"/>
  <c r="E995" i="12"/>
  <c r="F995" i="12"/>
  <c r="G995" i="12"/>
  <c r="H995" i="12"/>
  <c r="I995" i="12"/>
  <c r="J995" i="12"/>
  <c r="K995" i="12"/>
  <c r="L995" i="12"/>
  <c r="A996" i="12"/>
  <c r="O996" i="12" s="1"/>
  <c r="E996" i="12"/>
  <c r="F996" i="12"/>
  <c r="G996" i="12"/>
  <c r="H996" i="12"/>
  <c r="I996" i="12"/>
  <c r="J996" i="12"/>
  <c r="K996" i="12"/>
  <c r="L996" i="12"/>
  <c r="A997" i="12"/>
  <c r="E997" i="12"/>
  <c r="F997" i="12"/>
  <c r="G997" i="12"/>
  <c r="H997" i="12"/>
  <c r="I997" i="12"/>
  <c r="J997" i="12"/>
  <c r="K997" i="12"/>
  <c r="L997" i="12"/>
  <c r="A998" i="12"/>
  <c r="N998" i="12" s="1"/>
  <c r="E998" i="12"/>
  <c r="F998" i="12"/>
  <c r="G998" i="12"/>
  <c r="H998" i="12"/>
  <c r="I998" i="12"/>
  <c r="J998" i="12"/>
  <c r="K998" i="12"/>
  <c r="L998" i="12"/>
  <c r="A999" i="12"/>
  <c r="N999" i="12" s="1"/>
  <c r="E999" i="12"/>
  <c r="F999" i="12"/>
  <c r="G999" i="12"/>
  <c r="H999" i="12"/>
  <c r="I999" i="12"/>
  <c r="J999" i="12"/>
  <c r="K999" i="12"/>
  <c r="L999" i="12"/>
  <c r="A1000" i="12"/>
  <c r="E1000" i="12"/>
  <c r="F1000" i="12"/>
  <c r="G1000" i="12"/>
  <c r="H1000" i="12"/>
  <c r="I1000" i="12"/>
  <c r="J1000" i="12"/>
  <c r="K1000" i="12"/>
  <c r="L1000" i="12"/>
  <c r="A1001" i="12"/>
  <c r="N1001" i="12" s="1"/>
  <c r="E1001" i="12"/>
  <c r="F1001" i="12"/>
  <c r="G1001" i="12"/>
  <c r="H1001" i="12"/>
  <c r="I1001" i="12"/>
  <c r="J1001" i="12"/>
  <c r="K1001" i="12"/>
  <c r="L1001" i="12"/>
  <c r="A1002" i="12"/>
  <c r="N1002" i="12" s="1"/>
  <c r="E1002" i="12"/>
  <c r="F1002" i="12"/>
  <c r="G1002" i="12"/>
  <c r="H1002" i="12"/>
  <c r="I1002" i="12"/>
  <c r="J1002" i="12"/>
  <c r="K1002" i="12"/>
  <c r="L1002" i="12"/>
  <c r="A1003" i="12"/>
  <c r="N1003" i="12" s="1"/>
  <c r="E1003" i="12"/>
  <c r="F1003" i="12"/>
  <c r="G1003" i="12"/>
  <c r="H1003" i="12"/>
  <c r="I1003" i="12"/>
  <c r="J1003" i="12"/>
  <c r="K1003" i="12"/>
  <c r="L1003" i="12"/>
  <c r="A1004" i="12"/>
  <c r="N1004" i="12" s="1"/>
  <c r="E1004" i="12"/>
  <c r="F1004" i="12"/>
  <c r="G1004" i="12"/>
  <c r="H1004" i="12"/>
  <c r="I1004" i="12"/>
  <c r="J1004" i="12"/>
  <c r="K1004" i="12"/>
  <c r="L1004" i="12"/>
  <c r="A1005" i="12"/>
  <c r="E1005" i="12"/>
  <c r="F1005" i="12"/>
  <c r="G1005" i="12"/>
  <c r="H1005" i="12"/>
  <c r="I1005" i="12"/>
  <c r="J1005" i="12"/>
  <c r="K1005" i="12"/>
  <c r="L1005" i="12"/>
  <c r="A1006" i="12"/>
  <c r="N1006" i="12" s="1"/>
  <c r="E1006" i="12"/>
  <c r="F1006" i="12"/>
  <c r="G1006" i="12"/>
  <c r="H1006" i="12"/>
  <c r="I1006" i="12"/>
  <c r="J1006" i="12"/>
  <c r="K1006" i="12"/>
  <c r="L1006" i="12"/>
  <c r="A1007" i="12"/>
  <c r="N1007" i="12" s="1"/>
  <c r="E1007" i="12"/>
  <c r="F1007" i="12"/>
  <c r="G1007" i="12"/>
  <c r="H1007" i="12"/>
  <c r="I1007" i="12"/>
  <c r="J1007" i="12"/>
  <c r="K1007" i="12"/>
  <c r="L1007" i="12"/>
  <c r="A1008" i="12"/>
  <c r="O1008" i="12" s="1"/>
  <c r="E1008" i="12"/>
  <c r="F1008" i="12"/>
  <c r="G1008" i="12"/>
  <c r="H1008" i="12"/>
  <c r="I1008" i="12"/>
  <c r="J1008" i="12"/>
  <c r="K1008" i="12"/>
  <c r="L1008" i="12"/>
  <c r="A1009" i="12"/>
  <c r="N1009" i="12" s="1"/>
  <c r="E1009" i="12"/>
  <c r="F1009" i="12"/>
  <c r="G1009" i="12"/>
  <c r="H1009" i="12"/>
  <c r="I1009" i="12"/>
  <c r="J1009" i="12"/>
  <c r="K1009" i="12"/>
  <c r="L1009" i="12"/>
  <c r="A1010" i="12"/>
  <c r="N1010" i="12" s="1"/>
  <c r="E1010" i="12"/>
  <c r="F1010" i="12"/>
  <c r="G1010" i="12"/>
  <c r="H1010" i="12"/>
  <c r="I1010" i="12"/>
  <c r="J1010" i="12"/>
  <c r="K1010" i="12"/>
  <c r="L1010" i="12"/>
  <c r="A1011" i="12"/>
  <c r="O1011" i="12" s="1"/>
  <c r="E1011" i="12"/>
  <c r="F1011" i="12"/>
  <c r="G1011" i="12"/>
  <c r="H1011" i="12"/>
  <c r="I1011" i="12"/>
  <c r="J1011" i="12"/>
  <c r="K1011" i="12"/>
  <c r="L1011" i="12"/>
  <c r="A1012" i="12"/>
  <c r="N1012" i="12" s="1"/>
  <c r="E1012" i="12"/>
  <c r="F1012" i="12"/>
  <c r="G1012" i="12"/>
  <c r="H1012" i="12"/>
  <c r="I1012" i="12"/>
  <c r="J1012" i="12"/>
  <c r="K1012" i="12"/>
  <c r="L1012" i="12"/>
  <c r="A1013" i="12"/>
  <c r="N1013" i="12" s="1"/>
  <c r="E1013" i="12"/>
  <c r="F1013" i="12"/>
  <c r="G1013" i="12"/>
  <c r="H1013" i="12"/>
  <c r="I1013" i="12"/>
  <c r="J1013" i="12"/>
  <c r="K1013" i="12"/>
  <c r="L1013" i="12"/>
  <c r="A1014" i="12"/>
  <c r="N1014" i="12" s="1"/>
  <c r="E1014" i="12"/>
  <c r="F1014" i="12"/>
  <c r="G1014" i="12"/>
  <c r="H1014" i="12"/>
  <c r="I1014" i="12"/>
  <c r="J1014" i="12"/>
  <c r="K1014" i="12"/>
  <c r="L1014" i="12"/>
  <c r="A1015" i="12"/>
  <c r="N1015" i="12" s="1"/>
  <c r="E1015" i="12"/>
  <c r="F1015" i="12"/>
  <c r="G1015" i="12"/>
  <c r="H1015" i="12"/>
  <c r="I1015" i="12"/>
  <c r="J1015" i="12"/>
  <c r="K1015" i="12"/>
  <c r="L1015" i="12"/>
  <c r="A1016" i="12"/>
  <c r="E1016" i="12"/>
  <c r="F1016" i="12"/>
  <c r="G1016" i="12"/>
  <c r="H1016" i="12"/>
  <c r="I1016" i="12"/>
  <c r="J1016" i="12"/>
  <c r="K1016" i="12"/>
  <c r="L1016" i="12"/>
  <c r="A1017" i="12"/>
  <c r="N1017" i="12" s="1"/>
  <c r="E1017" i="12"/>
  <c r="F1017" i="12"/>
  <c r="G1017" i="12"/>
  <c r="H1017" i="12"/>
  <c r="I1017" i="12"/>
  <c r="J1017" i="12"/>
  <c r="K1017" i="12"/>
  <c r="L1017" i="12"/>
  <c r="A1018" i="12"/>
  <c r="N1018" i="12" s="1"/>
  <c r="E1018" i="12"/>
  <c r="F1018" i="12"/>
  <c r="G1018" i="12"/>
  <c r="H1018" i="12"/>
  <c r="I1018" i="12"/>
  <c r="J1018" i="12"/>
  <c r="K1018" i="12"/>
  <c r="L1018" i="12"/>
  <c r="A1019" i="12"/>
  <c r="N1019" i="12" s="1"/>
  <c r="E1019" i="12"/>
  <c r="F1019" i="12"/>
  <c r="G1019" i="12"/>
  <c r="H1019" i="12"/>
  <c r="I1019" i="12"/>
  <c r="J1019" i="12"/>
  <c r="K1019" i="12"/>
  <c r="L1019" i="12"/>
  <c r="A1020" i="12"/>
  <c r="N1020" i="12" s="1"/>
  <c r="E1020" i="12"/>
  <c r="F1020" i="12"/>
  <c r="G1020" i="12"/>
  <c r="H1020" i="12"/>
  <c r="I1020" i="12"/>
  <c r="J1020" i="12"/>
  <c r="K1020" i="12"/>
  <c r="L1020" i="12"/>
  <c r="A1021" i="12"/>
  <c r="N1021" i="12" s="1"/>
  <c r="E1021" i="12"/>
  <c r="F1021" i="12"/>
  <c r="G1021" i="12"/>
  <c r="H1021" i="12"/>
  <c r="I1021" i="12"/>
  <c r="J1021" i="12"/>
  <c r="K1021" i="12"/>
  <c r="L1021" i="12"/>
  <c r="A1022" i="12"/>
  <c r="N1022" i="12" s="1"/>
  <c r="E1022" i="12"/>
  <c r="F1022" i="12"/>
  <c r="G1022" i="12"/>
  <c r="H1022" i="12"/>
  <c r="I1022" i="12"/>
  <c r="J1022" i="12"/>
  <c r="K1022" i="12"/>
  <c r="L1022" i="12"/>
  <c r="A1023" i="12"/>
  <c r="N1023" i="12" s="1"/>
  <c r="E1023" i="12"/>
  <c r="F1023" i="12"/>
  <c r="G1023" i="12"/>
  <c r="H1023" i="12"/>
  <c r="I1023" i="12"/>
  <c r="J1023" i="12"/>
  <c r="K1023" i="12"/>
  <c r="L1023" i="12"/>
  <c r="A1024" i="12"/>
  <c r="E1024" i="12"/>
  <c r="F1024" i="12"/>
  <c r="G1024" i="12"/>
  <c r="H1024" i="12"/>
  <c r="I1024" i="12"/>
  <c r="J1024" i="12"/>
  <c r="K1024" i="12"/>
  <c r="L1024" i="12"/>
  <c r="A1025" i="12"/>
  <c r="E1025" i="12"/>
  <c r="F1025" i="12"/>
  <c r="G1025" i="12"/>
  <c r="H1025" i="12"/>
  <c r="I1025" i="12"/>
  <c r="J1025" i="12"/>
  <c r="K1025" i="12"/>
  <c r="L1025" i="12"/>
  <c r="A1026" i="12"/>
  <c r="N1026" i="12" s="1"/>
  <c r="E1026" i="12"/>
  <c r="F1026" i="12"/>
  <c r="G1026" i="12"/>
  <c r="H1026" i="12"/>
  <c r="I1026" i="12"/>
  <c r="J1026" i="12"/>
  <c r="K1026" i="12"/>
  <c r="L1026" i="12"/>
  <c r="A1027" i="12"/>
  <c r="N1027" i="12" s="1"/>
  <c r="E1027" i="12"/>
  <c r="F1027" i="12"/>
  <c r="G1027" i="12"/>
  <c r="H1027" i="12"/>
  <c r="I1027" i="12"/>
  <c r="J1027" i="12"/>
  <c r="K1027" i="12"/>
  <c r="L1027" i="12"/>
  <c r="A1028" i="12"/>
  <c r="N1028" i="12" s="1"/>
  <c r="E1028" i="12"/>
  <c r="F1028" i="12"/>
  <c r="G1028" i="12"/>
  <c r="H1028" i="12"/>
  <c r="I1028" i="12"/>
  <c r="J1028" i="12"/>
  <c r="K1028" i="12"/>
  <c r="L1028" i="12"/>
  <c r="A1029" i="12"/>
  <c r="N1029" i="12" s="1"/>
  <c r="E1029" i="12"/>
  <c r="F1029" i="12"/>
  <c r="G1029" i="12"/>
  <c r="H1029" i="12"/>
  <c r="I1029" i="12"/>
  <c r="J1029" i="12"/>
  <c r="K1029" i="12"/>
  <c r="L1029" i="12"/>
  <c r="A1030" i="12"/>
  <c r="N1030" i="12" s="1"/>
  <c r="E1030" i="12"/>
  <c r="F1030" i="12"/>
  <c r="G1030" i="12"/>
  <c r="H1030" i="12"/>
  <c r="I1030" i="12"/>
  <c r="J1030" i="12"/>
  <c r="K1030" i="12"/>
  <c r="L1030" i="12"/>
  <c r="A1031" i="12"/>
  <c r="N1031" i="12" s="1"/>
  <c r="E1031" i="12"/>
  <c r="F1031" i="12"/>
  <c r="G1031" i="12"/>
  <c r="H1031" i="12"/>
  <c r="I1031" i="12"/>
  <c r="J1031" i="12"/>
  <c r="K1031" i="12"/>
  <c r="L1031" i="12"/>
  <c r="A1032" i="12"/>
  <c r="E1032" i="12"/>
  <c r="F1032" i="12"/>
  <c r="G1032" i="12"/>
  <c r="H1032" i="12"/>
  <c r="I1032" i="12"/>
  <c r="J1032" i="12"/>
  <c r="K1032" i="12"/>
  <c r="L1032" i="12"/>
  <c r="A1033" i="12"/>
  <c r="N1033" i="12" s="1"/>
  <c r="E1033" i="12"/>
  <c r="F1033" i="12"/>
  <c r="G1033" i="12"/>
  <c r="H1033" i="12"/>
  <c r="I1033" i="12"/>
  <c r="J1033" i="12"/>
  <c r="K1033" i="12"/>
  <c r="L1033" i="12"/>
  <c r="A1034" i="12"/>
  <c r="N1034" i="12" s="1"/>
  <c r="E1034" i="12"/>
  <c r="F1034" i="12"/>
  <c r="G1034" i="12"/>
  <c r="H1034" i="12"/>
  <c r="I1034" i="12"/>
  <c r="J1034" i="12"/>
  <c r="K1034" i="12"/>
  <c r="L1034" i="12"/>
  <c r="A1035" i="12"/>
  <c r="E1035" i="12"/>
  <c r="F1035" i="12"/>
  <c r="G1035" i="12"/>
  <c r="H1035" i="12"/>
  <c r="I1035" i="12"/>
  <c r="J1035" i="12"/>
  <c r="K1035" i="12"/>
  <c r="L1035" i="12"/>
  <c r="A1036" i="12"/>
  <c r="E1036" i="12"/>
  <c r="F1036" i="12"/>
  <c r="G1036" i="12"/>
  <c r="H1036" i="12"/>
  <c r="I1036" i="12"/>
  <c r="J1036" i="12"/>
  <c r="K1036" i="12"/>
  <c r="L1036" i="12"/>
  <c r="A1037" i="12"/>
  <c r="N1037" i="12" s="1"/>
  <c r="E1037" i="12"/>
  <c r="F1037" i="12"/>
  <c r="G1037" i="12"/>
  <c r="H1037" i="12"/>
  <c r="I1037" i="12"/>
  <c r="J1037" i="12"/>
  <c r="K1037" i="12"/>
  <c r="L1037" i="12"/>
  <c r="A1038" i="12"/>
  <c r="N1038" i="12" s="1"/>
  <c r="E1038" i="12"/>
  <c r="F1038" i="12"/>
  <c r="G1038" i="12"/>
  <c r="H1038" i="12"/>
  <c r="I1038" i="12"/>
  <c r="J1038" i="12"/>
  <c r="K1038" i="12"/>
  <c r="L1038" i="12"/>
  <c r="A1039" i="12"/>
  <c r="N1039" i="12" s="1"/>
  <c r="E1039" i="12"/>
  <c r="F1039" i="12"/>
  <c r="G1039" i="12"/>
  <c r="H1039" i="12"/>
  <c r="I1039" i="12"/>
  <c r="J1039" i="12"/>
  <c r="K1039" i="12"/>
  <c r="L1039" i="12"/>
  <c r="A1040" i="12"/>
  <c r="E1040" i="12"/>
  <c r="F1040" i="12"/>
  <c r="G1040" i="12"/>
  <c r="H1040" i="12"/>
  <c r="I1040" i="12"/>
  <c r="J1040" i="12"/>
  <c r="K1040" i="12"/>
  <c r="L1040" i="12"/>
  <c r="A1041" i="12"/>
  <c r="E1041" i="12"/>
  <c r="F1041" i="12"/>
  <c r="G1041" i="12"/>
  <c r="H1041" i="12"/>
  <c r="I1041" i="12"/>
  <c r="J1041" i="12"/>
  <c r="K1041" i="12"/>
  <c r="L1041" i="12"/>
  <c r="A1042" i="12"/>
  <c r="N1042" i="12" s="1"/>
  <c r="E1042" i="12"/>
  <c r="F1042" i="12"/>
  <c r="G1042" i="12"/>
  <c r="H1042" i="12"/>
  <c r="I1042" i="12"/>
  <c r="J1042" i="12"/>
  <c r="K1042" i="12"/>
  <c r="L1042" i="12"/>
  <c r="A1043" i="12"/>
  <c r="N1043" i="12" s="1"/>
  <c r="E1043" i="12"/>
  <c r="F1043" i="12"/>
  <c r="G1043" i="12"/>
  <c r="H1043" i="12"/>
  <c r="I1043" i="12"/>
  <c r="J1043" i="12"/>
  <c r="K1043" i="12"/>
  <c r="L1043" i="12"/>
  <c r="A1044" i="12"/>
  <c r="N1044" i="12" s="1"/>
  <c r="E1044" i="12"/>
  <c r="F1044" i="12"/>
  <c r="G1044" i="12"/>
  <c r="H1044" i="12"/>
  <c r="I1044" i="12"/>
  <c r="J1044" i="12"/>
  <c r="K1044" i="12"/>
  <c r="L1044" i="12"/>
  <c r="A1045" i="12"/>
  <c r="N1045" i="12" s="1"/>
  <c r="E1045" i="12"/>
  <c r="F1045" i="12"/>
  <c r="G1045" i="12"/>
  <c r="H1045" i="12"/>
  <c r="I1045" i="12"/>
  <c r="J1045" i="12"/>
  <c r="K1045" i="12"/>
  <c r="L1045" i="12"/>
  <c r="A1046" i="12"/>
  <c r="N1046" i="12" s="1"/>
  <c r="E1046" i="12"/>
  <c r="F1046" i="12"/>
  <c r="G1046" i="12"/>
  <c r="H1046" i="12"/>
  <c r="I1046" i="12"/>
  <c r="J1046" i="12"/>
  <c r="K1046" i="12"/>
  <c r="L1046" i="12"/>
  <c r="A1047" i="12"/>
  <c r="N1047" i="12" s="1"/>
  <c r="E1047" i="12"/>
  <c r="F1047" i="12"/>
  <c r="G1047" i="12"/>
  <c r="H1047" i="12"/>
  <c r="I1047" i="12"/>
  <c r="J1047" i="12"/>
  <c r="K1047" i="12"/>
  <c r="L1047" i="12"/>
  <c r="A1048" i="12"/>
  <c r="N1048" i="12" s="1"/>
  <c r="E1048" i="12"/>
  <c r="F1048" i="12"/>
  <c r="G1048" i="12"/>
  <c r="H1048" i="12"/>
  <c r="I1048" i="12"/>
  <c r="J1048" i="12"/>
  <c r="K1048" i="12"/>
  <c r="L1048" i="12"/>
  <c r="A1049" i="12"/>
  <c r="N1049" i="12" s="1"/>
  <c r="E1049" i="12"/>
  <c r="F1049" i="12"/>
  <c r="G1049" i="12"/>
  <c r="H1049" i="12"/>
  <c r="I1049" i="12"/>
  <c r="J1049" i="12"/>
  <c r="K1049" i="12"/>
  <c r="L1049" i="12"/>
  <c r="A3" i="12"/>
  <c r="N3" i="12" s="1"/>
  <c r="E3" i="12"/>
  <c r="F3" i="12"/>
  <c r="G3" i="12"/>
  <c r="H3" i="12"/>
  <c r="I3" i="12"/>
  <c r="J3" i="12"/>
  <c r="K3" i="12"/>
  <c r="L3" i="12"/>
  <c r="L2" i="12"/>
  <c r="K2" i="12"/>
  <c r="J2" i="12"/>
  <c r="I2" i="12"/>
  <c r="H2" i="12"/>
  <c r="G2" i="12"/>
  <c r="F2" i="12"/>
  <c r="E2" i="12"/>
  <c r="A2" i="12"/>
  <c r="N2" i="12" s="1"/>
  <c r="A3" i="7"/>
  <c r="D3" i="7"/>
  <c r="E3" i="7" s="1"/>
  <c r="F3" i="7" s="1"/>
  <c r="C3" i="7"/>
  <c r="C3" i="14"/>
  <c r="C28" i="14"/>
  <c r="B3" i="7"/>
  <c r="S3" i="7"/>
  <c r="C1924" i="12"/>
  <c r="A3779" i="12"/>
  <c r="N3779" i="12" s="1"/>
  <c r="E3780" i="12"/>
  <c r="E3784" i="12"/>
  <c r="L3784" i="12"/>
  <c r="F3784" i="12"/>
  <c r="G3784" i="12"/>
  <c r="H3784" i="12"/>
  <c r="B3784" i="12"/>
  <c r="I3784" i="12"/>
  <c r="J3784" i="12"/>
  <c r="A3784" i="12"/>
  <c r="O3784" i="12" s="1"/>
  <c r="K3784" i="12"/>
  <c r="H3783" i="12"/>
  <c r="G3783" i="12"/>
  <c r="I3783" i="12"/>
  <c r="A3783" i="12"/>
  <c r="O3783" i="12" s="1"/>
  <c r="J3783" i="12"/>
  <c r="B3783" i="12"/>
  <c r="K3783" i="12"/>
  <c r="L3783" i="12"/>
  <c r="E3783" i="12"/>
  <c r="F3783" i="12"/>
  <c r="E3782" i="12"/>
  <c r="K3782" i="12"/>
  <c r="H3786" i="12"/>
  <c r="I3786" i="12"/>
  <c r="J3786" i="12"/>
  <c r="A3786" i="12"/>
  <c r="K3786" i="12"/>
  <c r="E3786" i="12"/>
  <c r="B3786" i="12"/>
  <c r="L3786" i="12"/>
  <c r="F3786" i="12"/>
  <c r="G3786" i="12"/>
  <c r="I3788" i="12"/>
  <c r="H3787" i="12"/>
  <c r="I3787" i="12"/>
  <c r="A3787" i="12"/>
  <c r="N3787" i="12" s="1"/>
  <c r="J3787" i="12"/>
  <c r="B3787" i="12"/>
  <c r="K3787" i="12"/>
  <c r="L3787" i="12"/>
  <c r="E3787" i="12"/>
  <c r="F3787" i="12"/>
  <c r="G3787" i="12"/>
  <c r="H3790" i="12"/>
  <c r="F3790" i="12"/>
  <c r="I3790" i="12"/>
  <c r="G3790" i="12"/>
  <c r="J3790" i="12"/>
  <c r="A3790" i="12"/>
  <c r="N3790" i="12" s="1"/>
  <c r="K3790" i="12"/>
  <c r="B3790" i="12"/>
  <c r="L3790" i="12"/>
  <c r="C3790" i="12"/>
  <c r="E3790" i="12"/>
  <c r="G3789" i="12"/>
  <c r="J3791" i="12"/>
  <c r="A3791" i="12"/>
  <c r="N3791" i="12" s="1"/>
  <c r="K3791" i="12"/>
  <c r="B3791" i="12"/>
  <c r="L3791" i="12"/>
  <c r="E3791" i="12"/>
  <c r="F3791" i="12"/>
  <c r="I3791" i="12"/>
  <c r="G3791" i="12"/>
  <c r="H3791" i="12"/>
  <c r="J3792" i="12"/>
  <c r="F3792" i="12"/>
  <c r="A3792" i="12"/>
  <c r="N3792" i="12" s="1"/>
  <c r="K3792" i="12"/>
  <c r="B3792" i="12"/>
  <c r="L3792" i="12"/>
  <c r="E3792" i="12"/>
  <c r="G3792" i="12"/>
  <c r="H3792" i="12"/>
  <c r="I3792" i="12"/>
  <c r="H3801" i="12"/>
  <c r="J3801" i="12"/>
  <c r="G3801" i="12"/>
  <c r="B3801" i="12"/>
  <c r="C3801" i="12"/>
  <c r="I3801" i="12"/>
  <c r="F3801" i="12"/>
  <c r="D3801" i="12"/>
  <c r="P3801" i="12" s="1"/>
  <c r="A3801" i="12"/>
  <c r="E3801" i="12"/>
  <c r="L3801" i="12"/>
  <c r="K3801" i="12"/>
  <c r="K3802" i="12"/>
  <c r="H3802" i="12"/>
  <c r="B3802" i="12"/>
  <c r="C3802" i="12"/>
  <c r="I3802" i="12"/>
  <c r="D3802" i="12"/>
  <c r="P3802" i="12" s="1"/>
  <c r="M3802" i="12"/>
  <c r="J3802" i="12"/>
  <c r="L3802" i="12"/>
  <c r="E3802" i="12"/>
  <c r="F3802" i="12"/>
  <c r="G3802" i="12"/>
  <c r="A3802" i="12"/>
  <c r="A3793" i="12"/>
  <c r="N3793" i="12" s="1"/>
  <c r="E3793" i="12"/>
  <c r="I3794" i="12"/>
  <c r="H3794" i="12"/>
  <c r="J3794" i="12"/>
  <c r="A3794" i="12"/>
  <c r="N3794" i="12" s="1"/>
  <c r="K3794" i="12"/>
  <c r="B3794" i="12"/>
  <c r="L3794" i="12"/>
  <c r="E3794" i="12"/>
  <c r="F3794" i="12"/>
  <c r="G3794" i="12"/>
  <c r="C3794" i="12"/>
  <c r="D3794" i="12"/>
  <c r="P3794" i="12" s="1"/>
  <c r="B3803" i="12"/>
  <c r="K3803" i="12"/>
  <c r="H3803" i="12"/>
  <c r="L3803" i="12"/>
  <c r="I3803" i="12"/>
  <c r="E3803" i="12"/>
  <c r="A3803" i="12"/>
  <c r="N3803" i="12" s="1"/>
  <c r="M3803" i="12"/>
  <c r="D3803" i="12"/>
  <c r="P3803" i="12" s="1"/>
  <c r="J3803" i="12"/>
  <c r="F3803" i="12"/>
  <c r="C3803" i="12"/>
  <c r="G3803" i="12"/>
  <c r="M3795" i="12"/>
  <c r="M3794" i="12"/>
  <c r="F3795" i="12"/>
  <c r="E3795" i="12"/>
  <c r="G3795" i="12"/>
  <c r="C3795" i="12"/>
  <c r="H3795" i="12"/>
  <c r="I3795" i="12"/>
  <c r="J3795" i="12"/>
  <c r="A3795" i="12"/>
  <c r="N3795" i="12" s="1"/>
  <c r="K3795" i="12"/>
  <c r="B3795" i="12"/>
  <c r="L3795" i="12"/>
  <c r="D3795" i="12"/>
  <c r="P3795" i="12" s="1"/>
  <c r="D3804" i="12"/>
  <c r="P3804" i="12" s="1"/>
  <c r="I3804" i="12"/>
  <c r="L3804" i="12"/>
  <c r="A3804" i="12"/>
  <c r="N3804" i="12" s="1"/>
  <c r="E3804" i="12"/>
  <c r="J3804" i="12"/>
  <c r="M3804" i="12"/>
  <c r="B3804" i="12"/>
  <c r="F3804" i="12"/>
  <c r="K3804" i="12"/>
  <c r="G3804" i="12"/>
  <c r="C3804" i="12"/>
  <c r="H3804" i="12"/>
  <c r="C3808" i="12"/>
  <c r="D3808" i="12"/>
  <c r="P3808" i="12" s="1"/>
  <c r="L3808" i="12"/>
  <c r="E3808" i="12"/>
  <c r="M3808" i="12"/>
  <c r="F3808" i="12"/>
  <c r="G3808" i="12"/>
  <c r="H3808" i="12"/>
  <c r="I3808" i="12"/>
  <c r="A3808" i="12"/>
  <c r="J3808" i="12"/>
  <c r="B3808" i="12"/>
  <c r="K3808" i="12"/>
  <c r="D3796" i="12"/>
  <c r="P3796" i="12" s="1"/>
  <c r="L3796" i="12"/>
  <c r="E3796" i="12"/>
  <c r="M3796" i="12"/>
  <c r="F3796" i="12"/>
  <c r="G3796" i="12"/>
  <c r="C3796" i="12"/>
  <c r="H3796" i="12"/>
  <c r="I3796" i="12"/>
  <c r="A3796" i="12"/>
  <c r="O3796" i="12" s="1"/>
  <c r="J3796" i="12"/>
  <c r="B3796" i="12"/>
  <c r="K3796" i="12"/>
  <c r="H3807" i="12"/>
  <c r="I3807" i="12"/>
  <c r="A3807" i="12"/>
  <c r="N3807" i="12" s="1"/>
  <c r="J3807" i="12"/>
  <c r="B3807" i="12"/>
  <c r="K3807" i="12"/>
  <c r="D3807" i="12"/>
  <c r="P3807" i="12" s="1"/>
  <c r="L3807" i="12"/>
  <c r="E3807" i="12"/>
  <c r="M3807" i="12"/>
  <c r="F3807" i="12"/>
  <c r="C3807" i="12"/>
  <c r="G3807" i="12"/>
  <c r="D3806" i="12"/>
  <c r="P3806" i="12" s="1"/>
  <c r="L3806" i="12"/>
  <c r="E3806" i="12"/>
  <c r="M3806" i="12"/>
  <c r="F3806" i="12"/>
  <c r="G3806" i="12"/>
  <c r="H3806" i="12"/>
  <c r="I3806" i="12"/>
  <c r="C3806" i="12"/>
  <c r="A3806" i="12"/>
  <c r="O3806" i="12" s="1"/>
  <c r="J3806" i="12"/>
  <c r="B3806" i="12"/>
  <c r="K3806" i="12"/>
  <c r="H3805" i="12"/>
  <c r="I3805" i="12"/>
  <c r="A3805" i="12"/>
  <c r="J3805" i="12"/>
  <c r="B3805" i="12"/>
  <c r="K3805" i="12"/>
  <c r="D3805" i="12"/>
  <c r="P3805" i="12" s="1"/>
  <c r="L3805" i="12"/>
  <c r="C3805" i="12"/>
  <c r="E3805" i="12"/>
  <c r="M3805" i="12"/>
  <c r="F3805" i="12"/>
  <c r="G3805" i="12"/>
  <c r="H3813" i="12"/>
  <c r="I3813" i="12"/>
  <c r="A3813" i="12"/>
  <c r="O3813" i="12" s="1"/>
  <c r="J3813" i="12"/>
  <c r="B3813" i="12"/>
  <c r="K3813" i="12"/>
  <c r="D3813" i="12"/>
  <c r="P3813" i="12" s="1"/>
  <c r="L3813" i="12"/>
  <c r="C3813" i="12"/>
  <c r="E3813" i="12"/>
  <c r="M3813" i="12"/>
  <c r="F3813" i="12"/>
  <c r="G3813" i="12"/>
  <c r="D3814" i="12"/>
  <c r="P3814" i="12" s="1"/>
  <c r="L3814" i="12"/>
  <c r="E3814" i="12"/>
  <c r="M3814" i="12"/>
  <c r="F3814" i="12"/>
  <c r="G3814" i="12"/>
  <c r="H3814" i="12"/>
  <c r="I3814" i="12"/>
  <c r="C3814" i="12"/>
  <c r="A3814" i="12"/>
  <c r="O3814" i="12" s="1"/>
  <c r="J3814" i="12"/>
  <c r="B3814" i="12"/>
  <c r="K3814" i="12"/>
  <c r="C3816" i="12"/>
  <c r="D3816" i="12"/>
  <c r="P3816" i="12" s="1"/>
  <c r="L3816" i="12"/>
  <c r="E3816" i="12"/>
  <c r="M3816" i="12"/>
  <c r="F3816" i="12"/>
  <c r="G3816" i="12"/>
  <c r="H3816" i="12"/>
  <c r="I3816" i="12"/>
  <c r="A3816" i="12"/>
  <c r="O3816" i="12" s="1"/>
  <c r="J3816" i="12"/>
  <c r="B3816" i="12"/>
  <c r="K3816" i="12"/>
  <c r="C3800" i="12"/>
  <c r="D3800" i="12"/>
  <c r="P3800" i="12" s="1"/>
  <c r="L3800" i="12"/>
  <c r="E3800" i="12"/>
  <c r="M3800" i="12"/>
  <c r="F3800" i="12"/>
  <c r="G3800" i="12"/>
  <c r="H3800" i="12"/>
  <c r="I3800" i="12"/>
  <c r="A3800" i="12"/>
  <c r="O3800" i="12" s="1"/>
  <c r="J3800" i="12"/>
  <c r="B3800" i="12"/>
  <c r="K3800" i="12"/>
  <c r="M3627" i="12"/>
  <c r="M3801" i="12"/>
  <c r="D3812" i="12"/>
  <c r="P3812" i="12" s="1"/>
  <c r="L3812" i="12"/>
  <c r="E3812" i="12"/>
  <c r="M3812" i="12"/>
  <c r="F3812" i="12"/>
  <c r="G3812" i="12"/>
  <c r="C3812" i="12"/>
  <c r="H3812" i="12"/>
  <c r="I3812" i="12"/>
  <c r="A3812" i="12"/>
  <c r="N3812" i="12" s="1"/>
  <c r="J3812" i="12"/>
  <c r="B3812" i="12"/>
  <c r="K3812" i="12"/>
  <c r="H3799" i="12"/>
  <c r="I3799" i="12"/>
  <c r="A3799" i="12"/>
  <c r="O3799" i="12" s="1"/>
  <c r="J3799" i="12"/>
  <c r="B3799" i="12"/>
  <c r="K3799" i="12"/>
  <c r="D3799" i="12"/>
  <c r="P3799" i="12" s="1"/>
  <c r="L3799" i="12"/>
  <c r="E3799" i="12"/>
  <c r="M3799" i="12"/>
  <c r="F3799" i="12"/>
  <c r="C3799" i="12"/>
  <c r="G3799" i="12"/>
  <c r="D3810" i="12"/>
  <c r="P3810" i="12" s="1"/>
  <c r="L3810" i="12"/>
  <c r="E3810" i="12"/>
  <c r="M3810" i="12"/>
  <c r="C3810" i="12"/>
  <c r="F3810" i="12"/>
  <c r="G3810" i="12"/>
  <c r="H3810" i="12"/>
  <c r="I3810" i="12"/>
  <c r="A3810" i="12"/>
  <c r="O3810" i="12" s="1"/>
  <c r="J3810" i="12"/>
  <c r="B3810" i="12"/>
  <c r="K3810" i="12"/>
  <c r="D3798" i="12"/>
  <c r="P3798" i="12" s="1"/>
  <c r="L3798" i="12"/>
  <c r="E3798" i="12"/>
  <c r="M3798" i="12"/>
  <c r="F3798" i="12"/>
  <c r="G3798" i="12"/>
  <c r="H3798" i="12"/>
  <c r="I3798" i="12"/>
  <c r="C3798" i="12"/>
  <c r="A3798" i="12"/>
  <c r="N3798" i="12" s="1"/>
  <c r="J3798" i="12"/>
  <c r="B3798" i="12"/>
  <c r="K3798" i="12"/>
  <c r="H3809" i="12"/>
  <c r="C3809" i="12"/>
  <c r="I3809" i="12"/>
  <c r="A3809" i="12"/>
  <c r="O3809" i="12" s="1"/>
  <c r="J3809" i="12"/>
  <c r="B3809" i="12"/>
  <c r="K3809" i="12"/>
  <c r="D3809" i="12"/>
  <c r="P3809" i="12" s="1"/>
  <c r="L3809" i="12"/>
  <c r="E3809" i="12"/>
  <c r="M3809" i="12"/>
  <c r="F3809" i="12"/>
  <c r="G3809" i="12"/>
  <c r="H3797" i="12"/>
  <c r="I3797" i="12"/>
  <c r="A3797" i="12"/>
  <c r="N3797" i="12" s="1"/>
  <c r="J3797" i="12"/>
  <c r="B3797" i="12"/>
  <c r="K3797" i="12"/>
  <c r="D3797" i="12"/>
  <c r="P3797" i="12" s="1"/>
  <c r="L3797" i="12"/>
  <c r="C3797" i="12"/>
  <c r="E3797" i="12"/>
  <c r="M3797" i="12"/>
  <c r="F3797" i="12"/>
  <c r="G3797" i="12"/>
  <c r="H3815" i="12"/>
  <c r="I3815" i="12"/>
  <c r="A3815" i="12"/>
  <c r="J3815" i="12"/>
  <c r="B3815" i="12"/>
  <c r="K3815" i="12"/>
  <c r="D3815" i="12"/>
  <c r="P3815" i="12" s="1"/>
  <c r="L3815" i="12"/>
  <c r="E3815" i="12"/>
  <c r="M3815" i="12"/>
  <c r="F3815" i="12"/>
  <c r="C3815" i="12"/>
  <c r="G3815" i="12"/>
  <c r="H3811" i="12"/>
  <c r="I3811" i="12"/>
  <c r="A3811" i="12"/>
  <c r="N3811" i="12" s="1"/>
  <c r="J3811" i="12"/>
  <c r="C3811" i="12"/>
  <c r="B3811" i="12"/>
  <c r="K3811" i="12"/>
  <c r="D3811" i="12"/>
  <c r="P3811" i="12" s="1"/>
  <c r="L3811" i="12"/>
  <c r="E3811" i="12"/>
  <c r="M3811" i="12"/>
  <c r="F3811" i="12"/>
  <c r="G3811" i="12"/>
  <c r="H3634" i="12"/>
  <c r="I3634" i="12"/>
  <c r="A3634" i="12"/>
  <c r="N3634" i="12" s="1"/>
  <c r="J3634" i="12"/>
  <c r="C3634" i="12"/>
  <c r="B3634" i="12"/>
  <c r="K3634" i="12"/>
  <c r="D3634" i="12"/>
  <c r="P3634" i="12" s="1"/>
  <c r="L3634" i="12"/>
  <c r="E3634" i="12"/>
  <c r="M3634" i="12"/>
  <c r="G3634" i="12"/>
  <c r="F3634" i="12"/>
  <c r="H3622" i="12"/>
  <c r="I3622" i="12"/>
  <c r="A3622" i="12"/>
  <c r="O3622" i="12" s="1"/>
  <c r="J3622" i="12"/>
  <c r="B3622" i="12"/>
  <c r="K3622" i="12"/>
  <c r="G3622" i="12"/>
  <c r="D3622" i="12"/>
  <c r="P3622" i="12" s="1"/>
  <c r="L3622" i="12"/>
  <c r="E3622" i="12"/>
  <c r="M3622" i="12"/>
  <c r="F3622" i="12"/>
  <c r="C3622" i="12"/>
  <c r="D3633" i="12"/>
  <c r="P3633" i="12" s="1"/>
  <c r="L3633" i="12"/>
  <c r="E3633" i="12"/>
  <c r="M3633" i="12"/>
  <c r="C3633" i="12"/>
  <c r="F3633" i="12"/>
  <c r="G3633" i="12"/>
  <c r="H3633" i="12"/>
  <c r="I3633" i="12"/>
  <c r="A3633" i="12"/>
  <c r="J3633" i="12"/>
  <c r="B3633" i="12"/>
  <c r="K3633" i="12"/>
  <c r="H3632" i="12"/>
  <c r="C3632" i="12"/>
  <c r="I3632" i="12"/>
  <c r="A3632" i="12"/>
  <c r="J3632" i="12"/>
  <c r="B3632" i="12"/>
  <c r="K3632" i="12"/>
  <c r="D3632" i="12"/>
  <c r="P3632" i="12" s="1"/>
  <c r="L3632" i="12"/>
  <c r="E3632" i="12"/>
  <c r="M3632" i="12"/>
  <c r="G3632" i="12"/>
  <c r="F3632" i="12"/>
  <c r="C3631" i="12"/>
  <c r="D3631" i="12"/>
  <c r="P3631" i="12" s="1"/>
  <c r="L3631" i="12"/>
  <c r="E3631" i="12"/>
  <c r="M3631" i="12"/>
  <c r="F3631" i="12"/>
  <c r="G3631" i="12"/>
  <c r="H3631" i="12"/>
  <c r="I3631" i="12"/>
  <c r="A3631" i="12"/>
  <c r="N3631" i="12" s="1"/>
  <c r="J3631" i="12"/>
  <c r="B3631" i="12"/>
  <c r="K3631" i="12"/>
  <c r="C3639" i="12"/>
  <c r="D3639" i="12"/>
  <c r="P3639" i="12" s="1"/>
  <c r="L3639" i="12"/>
  <c r="E3639" i="12"/>
  <c r="M3639" i="12"/>
  <c r="F3639" i="12"/>
  <c r="G3639" i="12"/>
  <c r="H3639" i="12"/>
  <c r="I3639" i="12"/>
  <c r="A3639" i="12"/>
  <c r="O3639" i="12" s="1"/>
  <c r="J3639" i="12"/>
  <c r="B3639" i="12"/>
  <c r="K3639" i="12"/>
  <c r="H3640" i="12"/>
  <c r="C3640" i="12"/>
  <c r="I3640" i="12"/>
  <c r="A3640" i="12"/>
  <c r="O3640" i="12" s="1"/>
  <c r="J3640" i="12"/>
  <c r="B3640" i="12"/>
  <c r="K3640" i="12"/>
  <c r="D3640" i="12"/>
  <c r="P3640" i="12" s="1"/>
  <c r="L3640" i="12"/>
  <c r="E3640" i="12"/>
  <c r="M3640" i="12"/>
  <c r="G3640" i="12"/>
  <c r="F3640" i="12"/>
  <c r="H3642" i="12"/>
  <c r="I3642" i="12"/>
  <c r="A3642" i="12"/>
  <c r="J3642" i="12"/>
  <c r="C3642" i="12"/>
  <c r="B3642" i="12"/>
  <c r="K3642" i="12"/>
  <c r="D3642" i="12"/>
  <c r="P3642" i="12" s="1"/>
  <c r="L3642" i="12"/>
  <c r="E3642" i="12"/>
  <c r="M3642" i="12"/>
  <c r="F3642" i="12"/>
  <c r="G3642" i="12"/>
  <c r="H3626" i="12"/>
  <c r="I3626" i="12"/>
  <c r="A3626" i="12"/>
  <c r="J3626" i="12"/>
  <c r="C3626" i="12"/>
  <c r="B3626" i="12"/>
  <c r="K3626" i="12"/>
  <c r="D3626" i="12"/>
  <c r="P3626" i="12" s="1"/>
  <c r="L3626" i="12"/>
  <c r="E3626" i="12"/>
  <c r="M3626" i="12"/>
  <c r="F3626" i="12"/>
  <c r="G3626" i="12"/>
  <c r="H3636" i="12"/>
  <c r="I3636" i="12"/>
  <c r="A3636" i="12"/>
  <c r="O3636" i="12" s="1"/>
  <c r="J3636" i="12"/>
  <c r="B3636" i="12"/>
  <c r="K3636" i="12"/>
  <c r="D3636" i="12"/>
  <c r="P3636" i="12" s="1"/>
  <c r="L3636" i="12"/>
  <c r="C3636" i="12"/>
  <c r="E3636" i="12"/>
  <c r="M3636" i="12"/>
  <c r="G3636" i="12"/>
  <c r="F3636" i="12"/>
  <c r="H3624" i="12"/>
  <c r="C3624" i="12"/>
  <c r="I3624" i="12"/>
  <c r="A3624" i="12"/>
  <c r="N3624" i="12" s="1"/>
  <c r="J3624" i="12"/>
  <c r="B3624" i="12"/>
  <c r="K3624" i="12"/>
  <c r="G3624" i="12"/>
  <c r="D3624" i="12"/>
  <c r="P3624" i="12" s="1"/>
  <c r="L3624" i="12"/>
  <c r="E3624" i="12"/>
  <c r="M3624" i="12"/>
  <c r="F3624" i="12"/>
  <c r="H3638" i="12"/>
  <c r="I3638" i="12"/>
  <c r="A3638" i="12"/>
  <c r="O3638" i="12" s="1"/>
  <c r="J3638" i="12"/>
  <c r="B3638" i="12"/>
  <c r="K3638" i="12"/>
  <c r="D3638" i="12"/>
  <c r="P3638" i="12" s="1"/>
  <c r="L3638" i="12"/>
  <c r="E3638" i="12"/>
  <c r="M3638" i="12"/>
  <c r="G3638" i="12"/>
  <c r="F3638" i="12"/>
  <c r="C3638" i="12"/>
  <c r="D3625" i="12"/>
  <c r="P3625" i="12" s="1"/>
  <c r="L3625" i="12"/>
  <c r="E3625" i="12"/>
  <c r="M3625" i="12"/>
  <c r="C3625" i="12"/>
  <c r="F3625" i="12"/>
  <c r="G3625" i="12"/>
  <c r="H3625" i="12"/>
  <c r="I3625" i="12"/>
  <c r="K3625" i="12"/>
  <c r="A3625" i="12"/>
  <c r="N3625" i="12" s="1"/>
  <c r="J3625" i="12"/>
  <c r="B3625" i="12"/>
  <c r="M3432" i="12"/>
  <c r="M3621" i="12"/>
  <c r="D3635" i="12"/>
  <c r="P3635" i="12" s="1"/>
  <c r="L3635" i="12"/>
  <c r="E3635" i="12"/>
  <c r="M3635" i="12"/>
  <c r="F3635" i="12"/>
  <c r="G3635" i="12"/>
  <c r="C3635" i="12"/>
  <c r="H3635" i="12"/>
  <c r="I3635" i="12"/>
  <c r="A3635" i="12"/>
  <c r="N3635" i="12" s="1"/>
  <c r="J3635" i="12"/>
  <c r="B3635" i="12"/>
  <c r="K3635" i="12"/>
  <c r="C3623" i="12"/>
  <c r="D3623" i="12"/>
  <c r="P3623" i="12" s="1"/>
  <c r="L3623" i="12"/>
  <c r="E3623" i="12"/>
  <c r="M3623" i="12"/>
  <c r="F3623" i="12"/>
  <c r="G3623" i="12"/>
  <c r="H3623" i="12"/>
  <c r="I3623" i="12"/>
  <c r="K3623" i="12"/>
  <c r="A3623" i="12"/>
  <c r="N3623" i="12" s="1"/>
  <c r="J3623" i="12"/>
  <c r="B3623" i="12"/>
  <c r="D3641" i="12"/>
  <c r="P3641" i="12" s="1"/>
  <c r="L3641" i="12"/>
  <c r="E3641" i="12"/>
  <c r="M3641" i="12"/>
  <c r="C3641" i="12"/>
  <c r="F3641" i="12"/>
  <c r="G3641" i="12"/>
  <c r="H3641" i="12"/>
  <c r="I3641" i="12"/>
  <c r="K3641" i="12"/>
  <c r="A3641" i="12"/>
  <c r="N3641" i="12" s="1"/>
  <c r="J3641" i="12"/>
  <c r="B3641" i="12"/>
  <c r="D3637" i="12"/>
  <c r="P3637" i="12" s="1"/>
  <c r="L3637" i="12"/>
  <c r="E3637" i="12"/>
  <c r="M3637" i="12"/>
  <c r="F3637" i="12"/>
  <c r="G3637" i="12"/>
  <c r="H3637" i="12"/>
  <c r="I3637" i="12"/>
  <c r="C3637" i="12"/>
  <c r="A3637" i="12"/>
  <c r="N3637" i="12" s="1"/>
  <c r="J3637" i="12"/>
  <c r="B3637" i="12"/>
  <c r="K3637" i="12"/>
  <c r="A3445" i="12"/>
  <c r="N3445" i="12" s="1"/>
  <c r="J3445" i="12"/>
  <c r="B3445" i="12"/>
  <c r="K3445" i="12"/>
  <c r="D3445" i="12"/>
  <c r="P3445" i="12" s="1"/>
  <c r="L3445" i="12"/>
  <c r="E3445" i="12"/>
  <c r="M3445" i="12"/>
  <c r="C3445" i="12"/>
  <c r="F3445" i="12"/>
  <c r="G3445" i="12"/>
  <c r="H3445" i="12"/>
  <c r="I3445" i="12"/>
  <c r="C3433" i="12"/>
  <c r="A3433" i="12"/>
  <c r="N3433" i="12" s="1"/>
  <c r="J3433" i="12"/>
  <c r="B3433" i="12"/>
  <c r="K3433" i="12"/>
  <c r="D3433" i="12"/>
  <c r="P3433" i="12" s="1"/>
  <c r="L3433" i="12"/>
  <c r="E3433" i="12"/>
  <c r="M3433" i="12"/>
  <c r="F3433" i="12"/>
  <c r="G3433" i="12"/>
  <c r="H3433" i="12"/>
  <c r="I3433" i="12"/>
  <c r="F3444" i="12"/>
  <c r="G3444" i="12"/>
  <c r="H3444" i="12"/>
  <c r="C3444" i="12"/>
  <c r="I3444" i="12"/>
  <c r="A3444" i="12"/>
  <c r="O3444" i="12" s="1"/>
  <c r="J3444" i="12"/>
  <c r="B3444" i="12"/>
  <c r="K3444" i="12"/>
  <c r="D3444" i="12"/>
  <c r="P3444" i="12" s="1"/>
  <c r="L3444" i="12"/>
  <c r="E3444" i="12"/>
  <c r="M3444" i="12"/>
  <c r="A3443" i="12"/>
  <c r="O3443" i="12" s="1"/>
  <c r="J3443" i="12"/>
  <c r="B3443" i="12"/>
  <c r="K3443" i="12"/>
  <c r="C3443" i="12"/>
  <c r="D3443" i="12"/>
  <c r="P3443" i="12" s="1"/>
  <c r="L3443" i="12"/>
  <c r="E3443" i="12"/>
  <c r="M3443" i="12"/>
  <c r="F3443" i="12"/>
  <c r="G3443" i="12"/>
  <c r="H3443" i="12"/>
  <c r="I3443" i="12"/>
  <c r="F3442" i="12"/>
  <c r="C3442" i="12"/>
  <c r="G3442" i="12"/>
  <c r="H3442" i="12"/>
  <c r="I3442" i="12"/>
  <c r="A3442" i="12"/>
  <c r="N3442" i="12" s="1"/>
  <c r="J3442" i="12"/>
  <c r="B3442" i="12"/>
  <c r="K3442" i="12"/>
  <c r="D3442" i="12"/>
  <c r="P3442" i="12" s="1"/>
  <c r="L3442" i="12"/>
  <c r="E3442" i="12"/>
  <c r="M3442" i="12"/>
  <c r="F3450" i="12"/>
  <c r="C3450" i="12"/>
  <c r="G3450" i="12"/>
  <c r="H3450" i="12"/>
  <c r="I3450" i="12"/>
  <c r="A3450" i="12"/>
  <c r="O3450" i="12" s="1"/>
  <c r="J3450" i="12"/>
  <c r="B3450" i="12"/>
  <c r="K3450" i="12"/>
  <c r="D3450" i="12"/>
  <c r="P3450" i="12" s="1"/>
  <c r="L3450" i="12"/>
  <c r="E3450" i="12"/>
  <c r="M3450" i="12"/>
  <c r="A3451" i="12"/>
  <c r="O3451" i="12" s="1"/>
  <c r="J3451" i="12"/>
  <c r="B3451" i="12"/>
  <c r="K3451" i="12"/>
  <c r="C3451" i="12"/>
  <c r="D3451" i="12"/>
  <c r="P3451" i="12" s="1"/>
  <c r="L3451" i="12"/>
  <c r="E3451" i="12"/>
  <c r="M3451" i="12"/>
  <c r="F3451" i="12"/>
  <c r="G3451" i="12"/>
  <c r="H3451" i="12"/>
  <c r="I3451" i="12"/>
  <c r="A3453" i="12"/>
  <c r="O3453" i="12" s="1"/>
  <c r="J3453" i="12"/>
  <c r="B3453" i="12"/>
  <c r="K3453" i="12"/>
  <c r="D3453" i="12"/>
  <c r="P3453" i="12" s="1"/>
  <c r="L3453" i="12"/>
  <c r="E3453" i="12"/>
  <c r="M3453" i="12"/>
  <c r="C3453" i="12"/>
  <c r="F3453" i="12"/>
  <c r="G3453" i="12"/>
  <c r="H3453" i="12"/>
  <c r="I3453" i="12"/>
  <c r="A3437" i="12"/>
  <c r="N3437" i="12" s="1"/>
  <c r="J3437" i="12"/>
  <c r="B3437" i="12"/>
  <c r="K3437" i="12"/>
  <c r="D3437" i="12"/>
  <c r="P3437" i="12" s="1"/>
  <c r="L3437" i="12"/>
  <c r="E3437" i="12"/>
  <c r="M3437" i="12"/>
  <c r="C3437" i="12"/>
  <c r="F3437" i="12"/>
  <c r="G3437" i="12"/>
  <c r="H3437" i="12"/>
  <c r="I3437" i="12"/>
  <c r="M3180" i="12"/>
  <c r="M3438" i="12"/>
  <c r="C3449" i="12"/>
  <c r="A3449" i="12"/>
  <c r="J3449" i="12"/>
  <c r="B3449" i="12"/>
  <c r="K3449" i="12"/>
  <c r="D3449" i="12"/>
  <c r="P3449" i="12" s="1"/>
  <c r="L3449" i="12"/>
  <c r="E3449" i="12"/>
  <c r="M3449" i="12"/>
  <c r="F3449" i="12"/>
  <c r="G3449" i="12"/>
  <c r="H3449" i="12"/>
  <c r="I3449" i="12"/>
  <c r="F3436" i="12"/>
  <c r="G3436" i="12"/>
  <c r="H3436" i="12"/>
  <c r="C3436" i="12"/>
  <c r="I3436" i="12"/>
  <c r="A3436" i="12"/>
  <c r="J3436" i="12"/>
  <c r="B3436" i="12"/>
  <c r="K3436" i="12"/>
  <c r="D3436" i="12"/>
  <c r="P3436" i="12" s="1"/>
  <c r="L3436" i="12"/>
  <c r="E3436" i="12"/>
  <c r="M3436" i="12"/>
  <c r="A3447" i="12"/>
  <c r="O3447" i="12" s="1"/>
  <c r="J3447" i="12"/>
  <c r="B3447" i="12"/>
  <c r="K3447" i="12"/>
  <c r="D3447" i="12"/>
  <c r="P3447" i="12" s="1"/>
  <c r="L3447" i="12"/>
  <c r="E3447" i="12"/>
  <c r="M3447" i="12"/>
  <c r="F3447" i="12"/>
  <c r="G3447" i="12"/>
  <c r="C3447" i="12"/>
  <c r="H3447" i="12"/>
  <c r="I3447" i="12"/>
  <c r="A3435" i="12"/>
  <c r="J3435" i="12"/>
  <c r="B3435" i="12"/>
  <c r="K3435" i="12"/>
  <c r="C3435" i="12"/>
  <c r="D3435" i="12"/>
  <c r="P3435" i="12" s="1"/>
  <c r="L3435" i="12"/>
  <c r="E3435" i="12"/>
  <c r="M3435" i="12"/>
  <c r="F3435" i="12"/>
  <c r="G3435" i="12"/>
  <c r="H3435" i="12"/>
  <c r="I3435" i="12"/>
  <c r="F3446" i="12"/>
  <c r="G3446" i="12"/>
  <c r="H3446" i="12"/>
  <c r="I3446" i="12"/>
  <c r="A3446" i="12"/>
  <c r="J3446" i="12"/>
  <c r="C3446" i="12"/>
  <c r="B3446" i="12"/>
  <c r="K3446" i="12"/>
  <c r="D3446" i="12"/>
  <c r="P3446" i="12" s="1"/>
  <c r="L3446" i="12"/>
  <c r="E3446" i="12"/>
  <c r="M3446" i="12"/>
  <c r="F3434" i="12"/>
  <c r="C3434" i="12"/>
  <c r="G3434" i="12"/>
  <c r="H3434" i="12"/>
  <c r="I3434" i="12"/>
  <c r="A3434" i="12"/>
  <c r="N3434" i="12" s="1"/>
  <c r="J3434" i="12"/>
  <c r="B3434" i="12"/>
  <c r="K3434" i="12"/>
  <c r="D3434" i="12"/>
  <c r="P3434" i="12" s="1"/>
  <c r="L3434" i="12"/>
  <c r="E3434" i="12"/>
  <c r="M3434" i="12"/>
  <c r="F3452" i="12"/>
  <c r="G3452" i="12"/>
  <c r="H3452" i="12"/>
  <c r="C3452" i="12"/>
  <c r="I3452" i="12"/>
  <c r="A3452" i="12"/>
  <c r="O3452" i="12" s="1"/>
  <c r="J3452" i="12"/>
  <c r="B3452" i="12"/>
  <c r="K3452" i="12"/>
  <c r="D3452" i="12"/>
  <c r="P3452" i="12" s="1"/>
  <c r="L3452" i="12"/>
  <c r="E3452" i="12"/>
  <c r="M3452" i="12"/>
  <c r="F3448" i="12"/>
  <c r="G3448" i="12"/>
  <c r="H3448" i="12"/>
  <c r="I3448" i="12"/>
  <c r="A3448" i="12"/>
  <c r="N3448" i="12" s="1"/>
  <c r="J3448" i="12"/>
  <c r="B3448" i="12"/>
  <c r="K3448" i="12"/>
  <c r="D3448" i="12"/>
  <c r="P3448" i="12" s="1"/>
  <c r="L3448" i="12"/>
  <c r="C3448" i="12"/>
  <c r="E3448" i="12"/>
  <c r="M3448" i="12"/>
  <c r="G3187" i="12"/>
  <c r="H3187" i="12"/>
  <c r="C3187" i="12"/>
  <c r="I3187" i="12"/>
  <c r="A3187" i="12"/>
  <c r="O3187" i="12" s="1"/>
  <c r="J3187" i="12"/>
  <c r="B3187" i="12"/>
  <c r="K3187" i="12"/>
  <c r="F3187" i="12"/>
  <c r="D3187" i="12"/>
  <c r="P3187" i="12" s="1"/>
  <c r="L3187" i="12"/>
  <c r="E3187" i="12"/>
  <c r="M3187" i="12"/>
  <c r="G3175" i="12"/>
  <c r="H3175" i="12"/>
  <c r="I3175" i="12"/>
  <c r="A3175" i="12"/>
  <c r="N3175" i="12" s="1"/>
  <c r="J3175" i="12"/>
  <c r="B3175" i="12"/>
  <c r="K3175" i="12"/>
  <c r="F3175" i="12"/>
  <c r="D3175" i="12"/>
  <c r="P3175" i="12" s="1"/>
  <c r="L3175" i="12"/>
  <c r="C3175" i="12"/>
  <c r="E3175" i="12"/>
  <c r="M3175" i="12"/>
  <c r="B3186" i="12"/>
  <c r="K3186" i="12"/>
  <c r="J3186" i="12"/>
  <c r="C3186" i="12"/>
  <c r="D3186" i="12"/>
  <c r="P3186" i="12" s="1"/>
  <c r="L3186" i="12"/>
  <c r="E3186" i="12"/>
  <c r="M3186" i="12"/>
  <c r="F3186" i="12"/>
  <c r="A3186" i="12"/>
  <c r="O3186" i="12" s="1"/>
  <c r="G3186" i="12"/>
  <c r="H3186" i="12"/>
  <c r="I3186" i="12"/>
  <c r="C3185" i="12"/>
  <c r="G3185" i="12"/>
  <c r="H3185" i="12"/>
  <c r="I3185" i="12"/>
  <c r="A3185" i="12"/>
  <c r="O3185" i="12" s="1"/>
  <c r="J3185" i="12"/>
  <c r="B3185" i="12"/>
  <c r="K3185" i="12"/>
  <c r="D3185" i="12"/>
  <c r="P3185" i="12" s="1"/>
  <c r="L3185" i="12"/>
  <c r="F3185" i="12"/>
  <c r="E3185" i="12"/>
  <c r="M3185" i="12"/>
  <c r="B3184" i="12"/>
  <c r="K3184" i="12"/>
  <c r="D3184" i="12"/>
  <c r="P3184" i="12" s="1"/>
  <c r="L3184" i="12"/>
  <c r="E3184" i="12"/>
  <c r="M3184" i="12"/>
  <c r="F3184" i="12"/>
  <c r="G3184" i="12"/>
  <c r="J3184" i="12"/>
  <c r="H3184" i="12"/>
  <c r="C3184" i="12"/>
  <c r="I3184" i="12"/>
  <c r="A3184" i="12"/>
  <c r="B3192" i="12"/>
  <c r="K3192" i="12"/>
  <c r="C3192" i="12"/>
  <c r="D3192" i="12"/>
  <c r="P3192" i="12" s="1"/>
  <c r="L3192" i="12"/>
  <c r="E3192" i="12"/>
  <c r="M3192" i="12"/>
  <c r="F3192" i="12"/>
  <c r="G3192" i="12"/>
  <c r="A3192" i="12"/>
  <c r="N3192" i="12" s="1"/>
  <c r="H3192" i="12"/>
  <c r="J3192" i="12"/>
  <c r="I3192" i="12"/>
  <c r="C3193" i="12"/>
  <c r="G3193" i="12"/>
  <c r="H3193" i="12"/>
  <c r="F3193" i="12"/>
  <c r="I3193" i="12"/>
  <c r="A3193" i="12"/>
  <c r="O3193" i="12" s="1"/>
  <c r="J3193" i="12"/>
  <c r="B3193" i="12"/>
  <c r="K3193" i="12"/>
  <c r="D3193" i="12"/>
  <c r="P3193" i="12" s="1"/>
  <c r="L3193" i="12"/>
  <c r="E3193" i="12"/>
  <c r="M3193" i="12"/>
  <c r="G3195" i="12"/>
  <c r="H3195" i="12"/>
  <c r="C3195" i="12"/>
  <c r="I3195" i="12"/>
  <c r="A3195" i="12"/>
  <c r="N3195" i="12" s="1"/>
  <c r="J3195" i="12"/>
  <c r="F3195" i="12"/>
  <c r="B3195" i="12"/>
  <c r="K3195" i="12"/>
  <c r="D3195" i="12"/>
  <c r="P3195" i="12" s="1"/>
  <c r="L3195" i="12"/>
  <c r="E3195" i="12"/>
  <c r="M3195" i="12"/>
  <c r="G3179" i="12"/>
  <c r="H3179" i="12"/>
  <c r="C3179" i="12"/>
  <c r="I3179" i="12"/>
  <c r="A3179" i="12"/>
  <c r="N3179" i="12" s="1"/>
  <c r="J3179" i="12"/>
  <c r="B3179" i="12"/>
  <c r="K3179" i="12"/>
  <c r="D3179" i="12"/>
  <c r="P3179" i="12" s="1"/>
  <c r="L3179" i="12"/>
  <c r="F3179" i="12"/>
  <c r="E3179" i="12"/>
  <c r="M3179" i="12"/>
  <c r="G3191" i="12"/>
  <c r="F3191" i="12"/>
  <c r="H3191" i="12"/>
  <c r="I3191" i="12"/>
  <c r="A3191" i="12"/>
  <c r="N3191" i="12" s="1"/>
  <c r="J3191" i="12"/>
  <c r="B3191" i="12"/>
  <c r="K3191" i="12"/>
  <c r="D3191" i="12"/>
  <c r="P3191" i="12" s="1"/>
  <c r="L3191" i="12"/>
  <c r="C3191" i="12"/>
  <c r="E3191" i="12"/>
  <c r="M3191" i="12"/>
  <c r="B3178" i="12"/>
  <c r="K3178" i="12"/>
  <c r="A3178" i="12"/>
  <c r="O3178" i="12" s="1"/>
  <c r="C3178" i="12"/>
  <c r="D3178" i="12"/>
  <c r="P3178" i="12" s="1"/>
  <c r="L3178" i="12"/>
  <c r="E3178" i="12"/>
  <c r="M3178" i="12"/>
  <c r="F3178" i="12"/>
  <c r="G3178" i="12"/>
  <c r="J3178" i="12"/>
  <c r="H3178" i="12"/>
  <c r="I3178" i="12"/>
  <c r="M3088" i="12"/>
  <c r="M3174" i="12"/>
  <c r="G3189" i="12"/>
  <c r="H3189" i="12"/>
  <c r="F3189" i="12"/>
  <c r="I3189" i="12"/>
  <c r="A3189" i="12"/>
  <c r="O3189" i="12" s="1"/>
  <c r="J3189" i="12"/>
  <c r="C3189" i="12"/>
  <c r="B3189" i="12"/>
  <c r="K3189" i="12"/>
  <c r="D3189" i="12"/>
  <c r="P3189" i="12" s="1"/>
  <c r="L3189" i="12"/>
  <c r="E3189" i="12"/>
  <c r="M3189" i="12"/>
  <c r="C3177" i="12"/>
  <c r="G3177" i="12"/>
  <c r="H3177" i="12"/>
  <c r="F3177" i="12"/>
  <c r="I3177" i="12"/>
  <c r="A3177" i="12"/>
  <c r="N3177" i="12" s="1"/>
  <c r="J3177" i="12"/>
  <c r="B3177" i="12"/>
  <c r="K3177" i="12"/>
  <c r="D3177" i="12"/>
  <c r="P3177" i="12" s="1"/>
  <c r="L3177" i="12"/>
  <c r="E3177" i="12"/>
  <c r="M3177" i="12"/>
  <c r="B3188" i="12"/>
  <c r="K3188" i="12"/>
  <c r="D3188" i="12"/>
  <c r="P3188" i="12" s="1"/>
  <c r="L3188" i="12"/>
  <c r="E3188" i="12"/>
  <c r="M3188" i="12"/>
  <c r="A3188" i="12"/>
  <c r="N3188" i="12" s="1"/>
  <c r="C3188" i="12"/>
  <c r="F3188" i="12"/>
  <c r="G3188" i="12"/>
  <c r="H3188" i="12"/>
  <c r="J3188" i="12"/>
  <c r="I3188" i="12"/>
  <c r="B3176" i="12"/>
  <c r="K3176" i="12"/>
  <c r="D3176" i="12"/>
  <c r="P3176" i="12" s="1"/>
  <c r="L3176" i="12"/>
  <c r="E3176" i="12"/>
  <c r="M3176" i="12"/>
  <c r="J3176" i="12"/>
  <c r="F3176" i="12"/>
  <c r="G3176" i="12"/>
  <c r="C3176" i="12"/>
  <c r="H3176" i="12"/>
  <c r="A3176" i="12"/>
  <c r="N3176" i="12" s="1"/>
  <c r="I3176" i="12"/>
  <c r="B3194" i="12"/>
  <c r="K3194" i="12"/>
  <c r="C3194" i="12"/>
  <c r="D3194" i="12"/>
  <c r="P3194" i="12" s="1"/>
  <c r="L3194" i="12"/>
  <c r="E3194" i="12"/>
  <c r="M3194" i="12"/>
  <c r="J3194" i="12"/>
  <c r="F3194" i="12"/>
  <c r="G3194" i="12"/>
  <c r="H3194" i="12"/>
  <c r="I3194" i="12"/>
  <c r="A3194" i="12"/>
  <c r="B3190" i="12"/>
  <c r="K3190" i="12"/>
  <c r="D3190" i="12"/>
  <c r="P3190" i="12" s="1"/>
  <c r="L3190" i="12"/>
  <c r="E3190" i="12"/>
  <c r="M3190" i="12"/>
  <c r="F3190" i="12"/>
  <c r="J3190" i="12"/>
  <c r="G3190" i="12"/>
  <c r="C3190" i="12"/>
  <c r="H3190" i="12"/>
  <c r="I3190" i="12"/>
  <c r="A3190" i="12"/>
  <c r="H3144" i="12"/>
  <c r="C3144" i="12"/>
  <c r="I3144" i="12"/>
  <c r="A3144" i="12"/>
  <c r="N3144" i="12" s="1"/>
  <c r="J3144" i="12"/>
  <c r="B3144" i="12"/>
  <c r="K3144" i="12"/>
  <c r="D3144" i="12"/>
  <c r="P3144" i="12" s="1"/>
  <c r="L3144" i="12"/>
  <c r="G3144" i="12"/>
  <c r="E3144" i="12"/>
  <c r="M3144" i="12"/>
  <c r="F3144" i="12"/>
  <c r="H3132" i="12"/>
  <c r="I3132" i="12"/>
  <c r="A3132" i="12"/>
  <c r="N3132" i="12" s="1"/>
  <c r="J3132" i="12"/>
  <c r="B3132" i="12"/>
  <c r="K3132" i="12"/>
  <c r="D3132" i="12"/>
  <c r="P3132" i="12" s="1"/>
  <c r="L3132" i="12"/>
  <c r="C3132" i="12"/>
  <c r="E3132" i="12"/>
  <c r="M3132" i="12"/>
  <c r="G3132" i="12"/>
  <c r="F3132" i="12"/>
  <c r="C3143" i="12"/>
  <c r="D3143" i="12"/>
  <c r="P3143" i="12" s="1"/>
  <c r="L3143" i="12"/>
  <c r="E3143" i="12"/>
  <c r="M3143" i="12"/>
  <c r="F3143" i="12"/>
  <c r="G3143" i="12"/>
  <c r="H3143" i="12"/>
  <c r="I3143" i="12"/>
  <c r="B3143" i="12"/>
  <c r="A3143" i="12"/>
  <c r="J3143" i="12"/>
  <c r="K3143" i="12"/>
  <c r="H3142" i="12"/>
  <c r="I3142" i="12"/>
  <c r="A3142" i="12"/>
  <c r="J3142" i="12"/>
  <c r="B3142" i="12"/>
  <c r="K3142" i="12"/>
  <c r="C3142" i="12"/>
  <c r="G3142" i="12"/>
  <c r="D3142" i="12"/>
  <c r="P3142" i="12" s="1"/>
  <c r="L3142" i="12"/>
  <c r="E3142" i="12"/>
  <c r="M3142" i="12"/>
  <c r="F3142" i="12"/>
  <c r="D3141" i="12"/>
  <c r="P3141" i="12" s="1"/>
  <c r="L3141" i="12"/>
  <c r="E3141" i="12"/>
  <c r="M3141" i="12"/>
  <c r="F3141" i="12"/>
  <c r="G3141" i="12"/>
  <c r="B3141" i="12"/>
  <c r="H3141" i="12"/>
  <c r="K3141" i="12"/>
  <c r="I3141" i="12"/>
  <c r="C3141" i="12"/>
  <c r="A3141" i="12"/>
  <c r="O3141" i="12" s="1"/>
  <c r="J3141" i="12"/>
  <c r="D3149" i="12"/>
  <c r="P3149" i="12" s="1"/>
  <c r="L3149" i="12"/>
  <c r="E3149" i="12"/>
  <c r="M3149" i="12"/>
  <c r="F3149" i="12"/>
  <c r="G3149" i="12"/>
  <c r="H3149" i="12"/>
  <c r="B3149" i="12"/>
  <c r="I3149" i="12"/>
  <c r="C3149" i="12"/>
  <c r="A3149" i="12"/>
  <c r="N3149" i="12" s="1"/>
  <c r="J3149" i="12"/>
  <c r="K3149" i="12"/>
  <c r="H3150" i="12"/>
  <c r="I3150" i="12"/>
  <c r="A3150" i="12"/>
  <c r="O3150" i="12" s="1"/>
  <c r="J3150" i="12"/>
  <c r="B3150" i="12"/>
  <c r="K3150" i="12"/>
  <c r="G3150" i="12"/>
  <c r="D3150" i="12"/>
  <c r="P3150" i="12" s="1"/>
  <c r="L3150" i="12"/>
  <c r="E3150" i="12"/>
  <c r="M3150" i="12"/>
  <c r="F3150" i="12"/>
  <c r="C3150" i="12"/>
  <c r="H3152" i="12"/>
  <c r="C3152" i="12"/>
  <c r="I3152" i="12"/>
  <c r="A3152" i="12"/>
  <c r="J3152" i="12"/>
  <c r="B3152" i="12"/>
  <c r="K3152" i="12"/>
  <c r="D3152" i="12"/>
  <c r="P3152" i="12" s="1"/>
  <c r="L3152" i="12"/>
  <c r="E3152" i="12"/>
  <c r="M3152" i="12"/>
  <c r="F3152" i="12"/>
  <c r="G3152" i="12"/>
  <c r="H3136" i="12"/>
  <c r="C3136" i="12"/>
  <c r="I3136" i="12"/>
  <c r="A3136" i="12"/>
  <c r="J3136" i="12"/>
  <c r="B3136" i="12"/>
  <c r="K3136" i="12"/>
  <c r="G3136" i="12"/>
  <c r="D3136" i="12"/>
  <c r="P3136" i="12" s="1"/>
  <c r="L3136" i="12"/>
  <c r="E3136" i="12"/>
  <c r="M3136" i="12"/>
  <c r="F3136" i="12"/>
  <c r="M3094" i="12"/>
  <c r="M3137" i="12"/>
  <c r="H3148" i="12"/>
  <c r="I3148" i="12"/>
  <c r="A3148" i="12"/>
  <c r="N3148" i="12" s="1"/>
  <c r="J3148" i="12"/>
  <c r="B3148" i="12"/>
  <c r="K3148" i="12"/>
  <c r="D3148" i="12"/>
  <c r="P3148" i="12" s="1"/>
  <c r="L3148" i="12"/>
  <c r="C3148" i="12"/>
  <c r="E3148" i="12"/>
  <c r="M3148" i="12"/>
  <c r="G3148" i="12"/>
  <c r="F3148" i="12"/>
  <c r="C3135" i="12"/>
  <c r="D3135" i="12"/>
  <c r="P3135" i="12" s="1"/>
  <c r="L3135" i="12"/>
  <c r="E3135" i="12"/>
  <c r="M3135" i="12"/>
  <c r="B3135" i="12"/>
  <c r="F3135" i="12"/>
  <c r="G3135" i="12"/>
  <c r="H3135" i="12"/>
  <c r="K3135" i="12"/>
  <c r="I3135" i="12"/>
  <c r="A3135" i="12"/>
  <c r="O3135" i="12" s="1"/>
  <c r="J3135" i="12"/>
  <c r="H3146" i="12"/>
  <c r="I3146" i="12"/>
  <c r="A3146" i="12"/>
  <c r="O3146" i="12" s="1"/>
  <c r="J3146" i="12"/>
  <c r="C3146" i="12"/>
  <c r="B3146" i="12"/>
  <c r="K3146" i="12"/>
  <c r="D3146" i="12"/>
  <c r="P3146" i="12" s="1"/>
  <c r="L3146" i="12"/>
  <c r="E3146" i="12"/>
  <c r="M3146" i="12"/>
  <c r="F3146" i="12"/>
  <c r="G3146" i="12"/>
  <c r="H3134" i="12"/>
  <c r="I3134" i="12"/>
  <c r="A3134" i="12"/>
  <c r="J3134" i="12"/>
  <c r="B3134" i="12"/>
  <c r="K3134" i="12"/>
  <c r="D3134" i="12"/>
  <c r="P3134" i="12" s="1"/>
  <c r="L3134" i="12"/>
  <c r="C3134" i="12"/>
  <c r="E3134" i="12"/>
  <c r="M3134" i="12"/>
  <c r="F3134" i="12"/>
  <c r="G3134" i="12"/>
  <c r="D3145" i="12"/>
  <c r="P3145" i="12" s="1"/>
  <c r="L3145" i="12"/>
  <c r="E3145" i="12"/>
  <c r="M3145" i="12"/>
  <c r="C3145" i="12"/>
  <c r="F3145" i="12"/>
  <c r="G3145" i="12"/>
  <c r="B3145" i="12"/>
  <c r="H3145" i="12"/>
  <c r="I3145" i="12"/>
  <c r="K3145" i="12"/>
  <c r="A3145" i="12"/>
  <c r="N3145" i="12" s="1"/>
  <c r="J3145" i="12"/>
  <c r="D3133" i="12"/>
  <c r="P3133" i="12" s="1"/>
  <c r="L3133" i="12"/>
  <c r="B3133" i="12"/>
  <c r="E3133" i="12"/>
  <c r="M3133" i="12"/>
  <c r="F3133" i="12"/>
  <c r="G3133" i="12"/>
  <c r="K3133" i="12"/>
  <c r="H3133" i="12"/>
  <c r="I3133" i="12"/>
  <c r="C3133" i="12"/>
  <c r="A3133" i="12"/>
  <c r="N3133" i="12" s="1"/>
  <c r="J3133" i="12"/>
  <c r="C3151" i="12"/>
  <c r="D3151" i="12"/>
  <c r="P3151" i="12" s="1"/>
  <c r="L3151" i="12"/>
  <c r="E3151" i="12"/>
  <c r="M3151" i="12"/>
  <c r="F3151" i="12"/>
  <c r="G3151" i="12"/>
  <c r="H3151" i="12"/>
  <c r="K3151" i="12"/>
  <c r="I3151" i="12"/>
  <c r="B3151" i="12"/>
  <c r="A3151" i="12"/>
  <c r="N3151" i="12" s="1"/>
  <c r="J3151" i="12"/>
  <c r="D3147" i="12"/>
  <c r="P3147" i="12" s="1"/>
  <c r="L3147" i="12"/>
  <c r="E3147" i="12"/>
  <c r="M3147" i="12"/>
  <c r="F3147" i="12"/>
  <c r="G3147" i="12"/>
  <c r="K3147" i="12"/>
  <c r="C3147" i="12"/>
  <c r="H3147" i="12"/>
  <c r="B3147" i="12"/>
  <c r="I3147" i="12"/>
  <c r="A3147" i="12"/>
  <c r="O3147" i="12" s="1"/>
  <c r="J3147" i="12"/>
  <c r="I3089" i="12"/>
  <c r="A3089" i="12"/>
  <c r="N3089" i="12" s="1"/>
  <c r="J3089" i="12"/>
  <c r="H3089" i="12"/>
  <c r="B3089" i="12"/>
  <c r="K3089" i="12"/>
  <c r="C3089" i="12"/>
  <c r="D3089" i="12"/>
  <c r="P3089" i="12" s="1"/>
  <c r="L3089" i="12"/>
  <c r="E3089" i="12"/>
  <c r="M3089" i="12"/>
  <c r="F3089" i="12"/>
  <c r="G3089" i="12"/>
  <c r="J3106" i="12"/>
  <c r="M3106" i="12"/>
  <c r="F3106" i="12"/>
  <c r="B3106" i="12"/>
  <c r="G3106" i="12"/>
  <c r="C3106" i="12"/>
  <c r="H3106" i="12"/>
  <c r="D3106" i="12"/>
  <c r="P3106" i="12" s="1"/>
  <c r="K3106" i="12"/>
  <c r="I3106" i="12"/>
  <c r="L3106" i="12"/>
  <c r="A3106" i="12"/>
  <c r="N3106" i="12" s="1"/>
  <c r="E3106" i="12"/>
  <c r="I3093" i="12"/>
  <c r="A3093" i="12"/>
  <c r="N3093" i="12" s="1"/>
  <c r="J3093" i="12"/>
  <c r="B3093" i="12"/>
  <c r="K3093" i="12"/>
  <c r="D3093" i="12"/>
  <c r="P3093" i="12" s="1"/>
  <c r="L3093" i="12"/>
  <c r="C3093" i="12"/>
  <c r="E3093" i="12"/>
  <c r="M3093" i="12"/>
  <c r="F3093" i="12"/>
  <c r="G3093" i="12"/>
  <c r="H3093" i="12"/>
  <c r="K3105" i="12"/>
  <c r="L3105" i="12"/>
  <c r="I3105" i="12"/>
  <c r="E3105" i="12"/>
  <c r="G3105" i="12"/>
  <c r="A3105" i="12"/>
  <c r="N3105" i="12" s="1"/>
  <c r="C3105" i="12"/>
  <c r="H3105" i="12"/>
  <c r="J3105" i="12"/>
  <c r="D3105" i="12"/>
  <c r="P3105" i="12" s="1"/>
  <c r="M3105" i="12"/>
  <c r="B3105" i="12"/>
  <c r="F3105" i="12"/>
  <c r="E3092" i="12"/>
  <c r="M3092" i="12"/>
  <c r="F3092" i="12"/>
  <c r="L3092" i="12"/>
  <c r="G3092" i="12"/>
  <c r="H3092" i="12"/>
  <c r="D3092" i="12"/>
  <c r="P3092" i="12" s="1"/>
  <c r="I3092" i="12"/>
  <c r="A3092" i="12"/>
  <c r="N3092" i="12" s="1"/>
  <c r="J3092" i="12"/>
  <c r="C3092" i="12"/>
  <c r="B3092" i="12"/>
  <c r="K3092" i="12"/>
  <c r="H3103" i="12"/>
  <c r="I3103" i="12"/>
  <c r="J3103" i="12"/>
  <c r="A3103" i="12"/>
  <c r="N3103" i="12" s="1"/>
  <c r="K3103" i="12"/>
  <c r="G3103" i="12"/>
  <c r="B3103" i="12"/>
  <c r="L3103" i="12"/>
  <c r="E3103" i="12"/>
  <c r="F3103" i="12"/>
  <c r="C3103" i="12"/>
  <c r="D3103" i="12"/>
  <c r="P3103" i="12" s="1"/>
  <c r="I3091" i="12"/>
  <c r="A3091" i="12"/>
  <c r="N3091" i="12" s="1"/>
  <c r="J3091" i="12"/>
  <c r="B3091" i="12"/>
  <c r="K3091" i="12"/>
  <c r="D3091" i="12"/>
  <c r="P3091" i="12" s="1"/>
  <c r="L3091" i="12"/>
  <c r="E3091" i="12"/>
  <c r="M3091" i="12"/>
  <c r="C3091" i="12"/>
  <c r="F3091" i="12"/>
  <c r="G3091" i="12"/>
  <c r="H3091" i="12"/>
  <c r="E3090" i="12"/>
  <c r="M3090" i="12"/>
  <c r="F3090" i="12"/>
  <c r="G3090" i="12"/>
  <c r="H3090" i="12"/>
  <c r="L3090" i="12"/>
  <c r="C3090" i="12"/>
  <c r="I3090" i="12"/>
  <c r="D3090" i="12"/>
  <c r="P3090" i="12" s="1"/>
  <c r="A3090" i="12"/>
  <c r="O3090" i="12" s="1"/>
  <c r="J3090" i="12"/>
  <c r="B3090" i="12"/>
  <c r="K3090" i="12"/>
  <c r="F3104" i="12"/>
  <c r="D3104" i="12"/>
  <c r="P3104" i="12" s="1"/>
  <c r="H3104" i="12"/>
  <c r="K3104" i="12"/>
  <c r="G3104" i="12"/>
  <c r="B3104" i="12"/>
  <c r="J3104" i="12"/>
  <c r="I3104" i="12"/>
  <c r="A3104" i="12"/>
  <c r="M3104" i="12"/>
  <c r="C3104" i="12"/>
  <c r="L3104" i="12"/>
  <c r="E3104" i="12"/>
  <c r="G3102" i="12"/>
  <c r="C3102" i="12"/>
  <c r="H3102" i="12"/>
  <c r="F3102" i="12"/>
  <c r="I3102" i="12"/>
  <c r="A3102" i="12"/>
  <c r="J3102" i="12"/>
  <c r="B3102" i="12"/>
  <c r="K3102" i="12"/>
  <c r="D3102" i="12"/>
  <c r="P3102" i="12" s="1"/>
  <c r="L3102" i="12"/>
  <c r="E3102" i="12"/>
  <c r="M3102" i="12"/>
  <c r="C3101" i="12"/>
  <c r="B3101" i="12"/>
  <c r="K3101" i="12"/>
  <c r="A3101" i="12"/>
  <c r="D3101" i="12"/>
  <c r="P3101" i="12" s="1"/>
  <c r="L3101" i="12"/>
  <c r="E3101" i="12"/>
  <c r="M3101" i="12"/>
  <c r="F3101" i="12"/>
  <c r="G3101" i="12"/>
  <c r="H3101" i="12"/>
  <c r="J3101" i="12"/>
  <c r="I3101" i="12"/>
  <c r="M3048" i="12"/>
  <c r="M3097" i="12"/>
  <c r="H3118" i="12"/>
  <c r="L3118" i="12"/>
  <c r="C3118" i="12"/>
  <c r="E3118" i="12"/>
  <c r="I3118" i="12"/>
  <c r="M3118" i="12"/>
  <c r="K3118" i="12"/>
  <c r="A3118" i="12"/>
  <c r="F3118" i="12"/>
  <c r="G3118" i="12"/>
  <c r="D3118" i="12"/>
  <c r="P3118" i="12" s="1"/>
  <c r="B3118" i="12"/>
  <c r="J3118" i="12"/>
  <c r="G3100" i="12"/>
  <c r="H3100" i="12"/>
  <c r="I3100" i="12"/>
  <c r="A3100" i="12"/>
  <c r="N3100" i="12" s="1"/>
  <c r="J3100" i="12"/>
  <c r="B3100" i="12"/>
  <c r="K3100" i="12"/>
  <c r="D3100" i="12"/>
  <c r="P3100" i="12" s="1"/>
  <c r="L3100" i="12"/>
  <c r="E3100" i="12"/>
  <c r="M3100" i="12"/>
  <c r="C3100" i="12"/>
  <c r="F3100" i="12"/>
  <c r="B3099" i="12"/>
  <c r="K3099" i="12"/>
  <c r="D3099" i="12"/>
  <c r="P3099" i="12" s="1"/>
  <c r="L3099" i="12"/>
  <c r="E3099" i="12"/>
  <c r="M3099" i="12"/>
  <c r="J3099" i="12"/>
  <c r="F3099" i="12"/>
  <c r="G3099" i="12"/>
  <c r="H3099" i="12"/>
  <c r="A3099" i="12"/>
  <c r="N3099" i="12" s="1"/>
  <c r="C3099" i="12"/>
  <c r="I3099" i="12"/>
  <c r="E3117" i="12"/>
  <c r="F3117" i="12"/>
  <c r="L3117" i="12"/>
  <c r="I3117" i="12"/>
  <c r="D3117" i="12"/>
  <c r="P3117" i="12" s="1"/>
  <c r="G3117" i="12"/>
  <c r="C3117" i="12"/>
  <c r="H3117" i="12"/>
  <c r="K3117" i="12"/>
  <c r="A3117" i="12"/>
  <c r="B3117" i="12"/>
  <c r="J3117" i="12"/>
  <c r="M3117" i="12"/>
  <c r="M3054" i="12"/>
  <c r="M3103" i="12"/>
  <c r="F3116" i="12"/>
  <c r="G3116" i="12"/>
  <c r="H3116" i="12"/>
  <c r="I3116" i="12"/>
  <c r="J3116" i="12"/>
  <c r="E3116" i="12"/>
  <c r="A3116" i="12"/>
  <c r="N3116" i="12" s="1"/>
  <c r="K3116" i="12"/>
  <c r="B3116" i="12"/>
  <c r="L3116" i="12"/>
  <c r="C3116" i="12"/>
  <c r="D3116" i="12"/>
  <c r="P3116" i="12" s="1"/>
  <c r="H3110" i="12"/>
  <c r="C3110" i="12"/>
  <c r="I3110" i="12"/>
  <c r="J3110" i="12"/>
  <c r="A3110" i="12"/>
  <c r="N3110" i="12" s="1"/>
  <c r="K3110" i="12"/>
  <c r="B3110" i="12"/>
  <c r="L3110" i="12"/>
  <c r="E3110" i="12"/>
  <c r="G3110" i="12"/>
  <c r="F3110" i="12"/>
  <c r="D3110" i="12"/>
  <c r="P3110" i="12" s="1"/>
  <c r="G3098" i="12"/>
  <c r="H3098" i="12"/>
  <c r="F3098" i="12"/>
  <c r="I3098" i="12"/>
  <c r="A3098" i="12"/>
  <c r="N3098" i="12" s="1"/>
  <c r="J3098" i="12"/>
  <c r="B3098" i="12"/>
  <c r="K3098" i="12"/>
  <c r="C3098" i="12"/>
  <c r="D3098" i="12"/>
  <c r="P3098" i="12" s="1"/>
  <c r="L3098" i="12"/>
  <c r="E3098" i="12"/>
  <c r="M3098" i="12"/>
  <c r="C3109" i="12"/>
  <c r="B3109" i="12"/>
  <c r="K3109" i="12"/>
  <c r="D3109" i="12"/>
  <c r="P3109" i="12" s="1"/>
  <c r="L3109" i="12"/>
  <c r="A3109" i="12"/>
  <c r="E3109" i="12"/>
  <c r="M3109" i="12"/>
  <c r="F3109" i="12"/>
  <c r="G3109" i="12"/>
  <c r="H3109" i="12"/>
  <c r="I3109" i="12"/>
  <c r="J3109" i="12"/>
  <c r="G3108" i="12"/>
  <c r="F3108" i="12"/>
  <c r="H3108" i="12"/>
  <c r="I3108" i="12"/>
  <c r="A3108" i="12"/>
  <c r="O3108" i="12" s="1"/>
  <c r="J3108" i="12"/>
  <c r="B3108" i="12"/>
  <c r="K3108" i="12"/>
  <c r="D3108" i="12"/>
  <c r="P3108" i="12" s="1"/>
  <c r="L3108" i="12"/>
  <c r="C3108" i="12"/>
  <c r="E3108" i="12"/>
  <c r="M3108" i="12"/>
  <c r="B3107" i="12"/>
  <c r="K3107" i="12"/>
  <c r="D3107" i="12"/>
  <c r="P3107" i="12" s="1"/>
  <c r="L3107" i="12"/>
  <c r="J3107" i="12"/>
  <c r="E3107" i="12"/>
  <c r="M3107" i="12"/>
  <c r="F3107" i="12"/>
  <c r="G3107" i="12"/>
  <c r="A3107" i="12"/>
  <c r="O3107" i="12" s="1"/>
  <c r="H3107" i="12"/>
  <c r="C3107" i="12"/>
  <c r="I3107" i="12"/>
  <c r="I3065" i="12"/>
  <c r="A3065" i="12"/>
  <c r="J3065" i="12"/>
  <c r="B3065" i="12"/>
  <c r="K3065" i="12"/>
  <c r="C3065" i="12"/>
  <c r="D3065" i="12"/>
  <c r="P3065" i="12" s="1"/>
  <c r="L3065" i="12"/>
  <c r="E3065" i="12"/>
  <c r="M3065" i="12"/>
  <c r="F3065" i="12"/>
  <c r="H3065" i="12"/>
  <c r="G3065" i="12"/>
  <c r="E3052" i="12"/>
  <c r="M3052" i="12"/>
  <c r="F3052" i="12"/>
  <c r="G3052" i="12"/>
  <c r="H3052" i="12"/>
  <c r="I3052" i="12"/>
  <c r="L3052" i="12"/>
  <c r="A3052" i="12"/>
  <c r="O3052" i="12" s="1"/>
  <c r="J3052" i="12"/>
  <c r="C3052" i="12"/>
  <c r="B3052" i="12"/>
  <c r="K3052" i="12"/>
  <c r="D3052" i="12"/>
  <c r="P3052" i="12" s="1"/>
  <c r="I3053" i="12"/>
  <c r="A3053" i="12"/>
  <c r="O3053" i="12" s="1"/>
  <c r="J3053" i="12"/>
  <c r="B3053" i="12"/>
  <c r="K3053" i="12"/>
  <c r="D3053" i="12"/>
  <c r="P3053" i="12" s="1"/>
  <c r="L3053" i="12"/>
  <c r="E3053" i="12"/>
  <c r="M3053" i="12"/>
  <c r="F3053" i="12"/>
  <c r="H3053" i="12"/>
  <c r="G3053" i="12"/>
  <c r="C3053" i="12"/>
  <c r="I3063" i="12"/>
  <c r="C3063" i="12"/>
  <c r="A3063" i="12"/>
  <c r="O3063" i="12" s="1"/>
  <c r="J3063" i="12"/>
  <c r="B3063" i="12"/>
  <c r="K3063" i="12"/>
  <c r="D3063" i="12"/>
  <c r="P3063" i="12" s="1"/>
  <c r="L3063" i="12"/>
  <c r="E3063" i="12"/>
  <c r="M3063" i="12"/>
  <c r="H3063" i="12"/>
  <c r="F3063" i="12"/>
  <c r="G3063" i="12"/>
  <c r="I3051" i="12"/>
  <c r="A3051" i="12"/>
  <c r="N3051" i="12" s="1"/>
  <c r="J3051" i="12"/>
  <c r="B3051" i="12"/>
  <c r="K3051" i="12"/>
  <c r="D3051" i="12"/>
  <c r="P3051" i="12" s="1"/>
  <c r="L3051" i="12"/>
  <c r="E3051" i="12"/>
  <c r="M3051" i="12"/>
  <c r="C3051" i="12"/>
  <c r="F3051" i="12"/>
  <c r="H3051" i="12"/>
  <c r="G3051" i="12"/>
  <c r="C3062" i="12"/>
  <c r="E3062" i="12"/>
  <c r="M3062" i="12"/>
  <c r="F3062" i="12"/>
  <c r="G3062" i="12"/>
  <c r="H3062" i="12"/>
  <c r="L3062" i="12"/>
  <c r="I3062" i="12"/>
  <c r="A3062" i="12"/>
  <c r="J3062" i="12"/>
  <c r="D3062" i="12"/>
  <c r="P3062" i="12" s="1"/>
  <c r="B3062" i="12"/>
  <c r="K3062" i="12"/>
  <c r="E3050" i="12"/>
  <c r="M3050" i="12"/>
  <c r="F3050" i="12"/>
  <c r="G3050" i="12"/>
  <c r="L3050" i="12"/>
  <c r="H3050" i="12"/>
  <c r="C3050" i="12"/>
  <c r="I3050" i="12"/>
  <c r="A3050" i="12"/>
  <c r="J3050" i="12"/>
  <c r="D3050" i="12"/>
  <c r="P3050" i="12" s="1"/>
  <c r="B3050" i="12"/>
  <c r="K3050" i="12"/>
  <c r="E3068" i="12"/>
  <c r="M3068" i="12"/>
  <c r="F3068" i="12"/>
  <c r="G3068" i="12"/>
  <c r="D3068" i="12"/>
  <c r="P3068" i="12" s="1"/>
  <c r="H3068" i="12"/>
  <c r="I3068" i="12"/>
  <c r="A3068" i="12"/>
  <c r="J3068" i="12"/>
  <c r="L3068" i="12"/>
  <c r="C3068" i="12"/>
  <c r="B3068" i="12"/>
  <c r="K3068" i="12"/>
  <c r="I3067" i="12"/>
  <c r="A3067" i="12"/>
  <c r="J3067" i="12"/>
  <c r="B3067" i="12"/>
  <c r="K3067" i="12"/>
  <c r="D3067" i="12"/>
  <c r="P3067" i="12" s="1"/>
  <c r="L3067" i="12"/>
  <c r="E3067" i="12"/>
  <c r="M3067" i="12"/>
  <c r="C3067" i="12"/>
  <c r="F3067" i="12"/>
  <c r="G3067" i="12"/>
  <c r="H3067" i="12"/>
  <c r="I3069" i="12"/>
  <c r="A3069" i="12"/>
  <c r="N3069" i="12" s="1"/>
  <c r="J3069" i="12"/>
  <c r="B3069" i="12"/>
  <c r="K3069" i="12"/>
  <c r="D3069" i="12"/>
  <c r="P3069" i="12" s="1"/>
  <c r="L3069" i="12"/>
  <c r="H3069" i="12"/>
  <c r="E3069" i="12"/>
  <c r="M3069" i="12"/>
  <c r="C3069" i="12"/>
  <c r="F3069" i="12"/>
  <c r="G3069" i="12"/>
  <c r="I3061" i="12"/>
  <c r="A3061" i="12"/>
  <c r="O3061" i="12" s="1"/>
  <c r="J3061" i="12"/>
  <c r="B3061" i="12"/>
  <c r="K3061" i="12"/>
  <c r="D3061" i="12"/>
  <c r="P3061" i="12" s="1"/>
  <c r="L3061" i="12"/>
  <c r="E3061" i="12"/>
  <c r="M3061" i="12"/>
  <c r="H3061" i="12"/>
  <c r="F3061" i="12"/>
  <c r="C3061" i="12"/>
  <c r="G3061" i="12"/>
  <c r="I3049" i="12"/>
  <c r="A3049" i="12"/>
  <c r="O3049" i="12" s="1"/>
  <c r="J3049" i="12"/>
  <c r="B3049" i="12"/>
  <c r="K3049" i="12"/>
  <c r="C3049" i="12"/>
  <c r="D3049" i="12"/>
  <c r="P3049" i="12" s="1"/>
  <c r="L3049" i="12"/>
  <c r="E3049" i="12"/>
  <c r="M3049" i="12"/>
  <c r="F3049" i="12"/>
  <c r="G3049" i="12"/>
  <c r="H3049" i="12"/>
  <c r="E3060" i="12"/>
  <c r="M3060" i="12"/>
  <c r="F3060" i="12"/>
  <c r="G3060" i="12"/>
  <c r="L3060" i="12"/>
  <c r="H3060" i="12"/>
  <c r="I3060" i="12"/>
  <c r="A3060" i="12"/>
  <c r="N3060" i="12" s="1"/>
  <c r="J3060" i="12"/>
  <c r="C3060" i="12"/>
  <c r="B3060" i="12"/>
  <c r="K3060" i="12"/>
  <c r="D3060" i="12"/>
  <c r="P3060" i="12" s="1"/>
  <c r="I3059" i="12"/>
  <c r="A3059" i="12"/>
  <c r="O3059" i="12" s="1"/>
  <c r="J3059" i="12"/>
  <c r="B3059" i="12"/>
  <c r="K3059" i="12"/>
  <c r="D3059" i="12"/>
  <c r="P3059" i="12" s="1"/>
  <c r="L3059" i="12"/>
  <c r="H3059" i="12"/>
  <c r="E3059" i="12"/>
  <c r="M3059" i="12"/>
  <c r="C3059" i="12"/>
  <c r="F3059" i="12"/>
  <c r="G3059" i="12"/>
  <c r="E3058" i="12"/>
  <c r="M3058" i="12"/>
  <c r="F3058" i="12"/>
  <c r="G3058" i="12"/>
  <c r="H3058" i="12"/>
  <c r="C3058" i="12"/>
  <c r="I3058" i="12"/>
  <c r="D3058" i="12"/>
  <c r="P3058" i="12" s="1"/>
  <c r="A3058" i="12"/>
  <c r="J3058" i="12"/>
  <c r="L3058" i="12"/>
  <c r="B3058" i="12"/>
  <c r="K3058" i="12"/>
  <c r="E3066" i="12"/>
  <c r="M3066" i="12"/>
  <c r="F3066" i="12"/>
  <c r="G3066" i="12"/>
  <c r="H3066" i="12"/>
  <c r="D3066" i="12"/>
  <c r="P3066" i="12" s="1"/>
  <c r="C3066" i="12"/>
  <c r="I3066" i="12"/>
  <c r="L3066" i="12"/>
  <c r="A3066" i="12"/>
  <c r="J3066" i="12"/>
  <c r="B3066" i="12"/>
  <c r="K3066" i="12"/>
  <c r="E3064" i="12"/>
  <c r="M3064" i="12"/>
  <c r="F3064" i="12"/>
  <c r="C3064" i="12"/>
  <c r="G3064" i="12"/>
  <c r="L3064" i="12"/>
  <c r="H3064" i="12"/>
  <c r="I3064" i="12"/>
  <c r="A3064" i="12"/>
  <c r="O3064" i="12" s="1"/>
  <c r="J3064" i="12"/>
  <c r="B3064" i="12"/>
  <c r="K3064" i="12"/>
  <c r="D3064" i="12"/>
  <c r="P3064" i="12" s="1"/>
  <c r="E3020" i="12"/>
  <c r="M3020" i="12"/>
  <c r="F3020" i="12"/>
  <c r="L3020" i="12"/>
  <c r="G3020" i="12"/>
  <c r="D3020" i="12"/>
  <c r="P3020" i="12" s="1"/>
  <c r="H3020" i="12"/>
  <c r="C3020" i="12"/>
  <c r="I3020" i="12"/>
  <c r="A3020" i="12"/>
  <c r="N3020" i="12" s="1"/>
  <c r="J3020" i="12"/>
  <c r="B3020" i="12"/>
  <c r="K3020" i="12"/>
  <c r="E3004" i="12"/>
  <c r="M3004" i="12"/>
  <c r="F3004" i="12"/>
  <c r="L3004" i="12"/>
  <c r="G3004" i="12"/>
  <c r="H3004" i="12"/>
  <c r="C3004" i="12"/>
  <c r="I3004" i="12"/>
  <c r="D3004" i="12"/>
  <c r="P3004" i="12" s="1"/>
  <c r="A3004" i="12"/>
  <c r="N3004" i="12" s="1"/>
  <c r="J3004" i="12"/>
  <c r="B3004" i="12"/>
  <c r="K3004" i="12"/>
  <c r="C3016" i="12"/>
  <c r="E3016" i="12"/>
  <c r="M3016" i="12"/>
  <c r="F3016" i="12"/>
  <c r="G3016" i="12"/>
  <c r="L3016" i="12"/>
  <c r="H3016" i="12"/>
  <c r="D3016" i="12"/>
  <c r="P3016" i="12" s="1"/>
  <c r="I3016" i="12"/>
  <c r="A3016" i="12"/>
  <c r="N3016" i="12" s="1"/>
  <c r="J3016" i="12"/>
  <c r="B3016" i="12"/>
  <c r="K3016" i="12"/>
  <c r="I3003" i="12"/>
  <c r="A3003" i="12"/>
  <c r="N3003" i="12" s="1"/>
  <c r="J3003" i="12"/>
  <c r="B3003" i="12"/>
  <c r="K3003" i="12"/>
  <c r="C3003" i="12"/>
  <c r="D3003" i="12"/>
  <c r="P3003" i="12" s="1"/>
  <c r="L3003" i="12"/>
  <c r="H3003" i="12"/>
  <c r="E3003" i="12"/>
  <c r="M3003" i="12"/>
  <c r="F3003" i="12"/>
  <c r="G3003" i="12"/>
  <c r="M2950" i="12"/>
  <c r="M2999" i="12"/>
  <c r="E3014" i="12"/>
  <c r="M3014" i="12"/>
  <c r="F3014" i="12"/>
  <c r="L3014" i="12"/>
  <c r="G3014" i="12"/>
  <c r="D3014" i="12"/>
  <c r="P3014" i="12" s="1"/>
  <c r="H3014" i="12"/>
  <c r="I3014" i="12"/>
  <c r="A3014" i="12"/>
  <c r="J3014" i="12"/>
  <c r="C3014" i="12"/>
  <c r="B3014" i="12"/>
  <c r="K3014" i="12"/>
  <c r="E3002" i="12"/>
  <c r="M3002" i="12"/>
  <c r="F3002" i="12"/>
  <c r="C3002" i="12"/>
  <c r="G3002" i="12"/>
  <c r="H3002" i="12"/>
  <c r="I3002" i="12"/>
  <c r="D3002" i="12"/>
  <c r="P3002" i="12" s="1"/>
  <c r="A3002" i="12"/>
  <c r="J3002" i="12"/>
  <c r="B3002" i="12"/>
  <c r="K3002" i="12"/>
  <c r="L3002" i="12"/>
  <c r="I3013" i="12"/>
  <c r="A3013" i="12"/>
  <c r="N3013" i="12" s="1"/>
  <c r="J3013" i="12"/>
  <c r="B3013" i="12"/>
  <c r="K3013" i="12"/>
  <c r="D3013" i="12"/>
  <c r="P3013" i="12" s="1"/>
  <c r="L3013" i="12"/>
  <c r="E3013" i="12"/>
  <c r="M3013" i="12"/>
  <c r="C3013" i="12"/>
  <c r="F3013" i="12"/>
  <c r="H3013" i="12"/>
  <c r="G3013" i="12"/>
  <c r="I3001" i="12"/>
  <c r="C3001" i="12"/>
  <c r="A3001" i="12"/>
  <c r="O3001" i="12" s="1"/>
  <c r="J3001" i="12"/>
  <c r="H3001" i="12"/>
  <c r="B3001" i="12"/>
  <c r="K3001" i="12"/>
  <c r="D3001" i="12"/>
  <c r="P3001" i="12" s="1"/>
  <c r="L3001" i="12"/>
  <c r="E3001" i="12"/>
  <c r="M3001" i="12"/>
  <c r="F3001" i="12"/>
  <c r="G3001" i="12"/>
  <c r="I3019" i="12"/>
  <c r="A3019" i="12"/>
  <c r="N3019" i="12" s="1"/>
  <c r="J3019" i="12"/>
  <c r="B3019" i="12"/>
  <c r="K3019" i="12"/>
  <c r="C3019" i="12"/>
  <c r="D3019" i="12"/>
  <c r="P3019" i="12" s="1"/>
  <c r="L3019" i="12"/>
  <c r="H3019" i="12"/>
  <c r="E3019" i="12"/>
  <c r="M3019" i="12"/>
  <c r="F3019" i="12"/>
  <c r="G3019" i="12"/>
  <c r="M2956" i="12"/>
  <c r="M3005" i="12"/>
  <c r="E3018" i="12"/>
  <c r="M3018" i="12"/>
  <c r="F3018" i="12"/>
  <c r="L3018" i="12"/>
  <c r="C3018" i="12"/>
  <c r="G3018" i="12"/>
  <c r="H3018" i="12"/>
  <c r="I3018" i="12"/>
  <c r="D3018" i="12"/>
  <c r="P3018" i="12" s="1"/>
  <c r="A3018" i="12"/>
  <c r="O3018" i="12" s="1"/>
  <c r="J3018" i="12"/>
  <c r="B3018" i="12"/>
  <c r="K3018" i="12"/>
  <c r="I3011" i="12"/>
  <c r="A3011" i="12"/>
  <c r="N3011" i="12" s="1"/>
  <c r="J3011" i="12"/>
  <c r="H3011" i="12"/>
  <c r="B3011" i="12"/>
  <c r="K3011" i="12"/>
  <c r="C3011" i="12"/>
  <c r="D3011" i="12"/>
  <c r="P3011" i="12" s="1"/>
  <c r="L3011" i="12"/>
  <c r="E3011" i="12"/>
  <c r="M3011" i="12"/>
  <c r="F3011" i="12"/>
  <c r="G3011" i="12"/>
  <c r="E3012" i="12"/>
  <c r="M3012" i="12"/>
  <c r="F3012" i="12"/>
  <c r="G3012" i="12"/>
  <c r="H3012" i="12"/>
  <c r="L3012" i="12"/>
  <c r="C3012" i="12"/>
  <c r="I3012" i="12"/>
  <c r="D3012" i="12"/>
  <c r="P3012" i="12" s="1"/>
  <c r="A3012" i="12"/>
  <c r="N3012" i="12" s="1"/>
  <c r="J3012" i="12"/>
  <c r="B3012" i="12"/>
  <c r="K3012" i="12"/>
  <c r="C3000" i="12"/>
  <c r="E3000" i="12"/>
  <c r="M3000" i="12"/>
  <c r="F3000" i="12"/>
  <c r="G3000" i="12"/>
  <c r="L3000" i="12"/>
  <c r="H3000" i="12"/>
  <c r="D3000" i="12"/>
  <c r="P3000" i="12" s="1"/>
  <c r="I3000" i="12"/>
  <c r="A3000" i="12"/>
  <c r="N3000" i="12" s="1"/>
  <c r="J3000" i="12"/>
  <c r="B3000" i="12"/>
  <c r="K3000" i="12"/>
  <c r="E3010" i="12"/>
  <c r="M3010" i="12"/>
  <c r="F3010" i="12"/>
  <c r="C3010" i="12"/>
  <c r="G3010" i="12"/>
  <c r="L3010" i="12"/>
  <c r="H3010" i="12"/>
  <c r="I3010" i="12"/>
  <c r="D3010" i="12"/>
  <c r="P3010" i="12" s="1"/>
  <c r="A3010" i="12"/>
  <c r="N3010" i="12" s="1"/>
  <c r="J3010" i="12"/>
  <c r="B3010" i="12"/>
  <c r="K3010" i="12"/>
  <c r="I3009" i="12"/>
  <c r="C3009" i="12"/>
  <c r="A3009" i="12"/>
  <c r="O3009" i="12" s="1"/>
  <c r="J3009" i="12"/>
  <c r="H3009" i="12"/>
  <c r="B3009" i="12"/>
  <c r="K3009" i="12"/>
  <c r="D3009" i="12"/>
  <c r="P3009" i="12" s="1"/>
  <c r="L3009" i="12"/>
  <c r="E3009" i="12"/>
  <c r="M3009" i="12"/>
  <c r="F3009" i="12"/>
  <c r="G3009" i="12"/>
  <c r="I3017" i="12"/>
  <c r="C3017" i="12"/>
  <c r="A3017" i="12"/>
  <c r="N3017" i="12" s="1"/>
  <c r="J3017" i="12"/>
  <c r="B3017" i="12"/>
  <c r="K3017" i="12"/>
  <c r="D3017" i="12"/>
  <c r="P3017" i="12" s="1"/>
  <c r="L3017" i="12"/>
  <c r="E3017" i="12"/>
  <c r="M3017" i="12"/>
  <c r="F3017" i="12"/>
  <c r="H3017" i="12"/>
  <c r="G3017" i="12"/>
  <c r="I3015" i="12"/>
  <c r="A3015" i="12"/>
  <c r="N3015" i="12" s="1"/>
  <c r="J3015" i="12"/>
  <c r="B3015" i="12"/>
  <c r="K3015" i="12"/>
  <c r="C3015" i="12"/>
  <c r="D3015" i="12"/>
  <c r="P3015" i="12" s="1"/>
  <c r="L3015" i="12"/>
  <c r="E3015" i="12"/>
  <c r="M3015" i="12"/>
  <c r="H3015" i="12"/>
  <c r="F3015" i="12"/>
  <c r="G3015" i="12"/>
  <c r="H2971" i="12"/>
  <c r="M2971" i="12"/>
  <c r="I2971" i="12"/>
  <c r="E2971" i="12"/>
  <c r="C2971" i="12"/>
  <c r="A2971" i="12"/>
  <c r="N2971" i="12" s="1"/>
  <c r="J2971" i="12"/>
  <c r="B2971" i="12"/>
  <c r="K2971" i="12"/>
  <c r="D2971" i="12"/>
  <c r="P2971" i="12" s="1"/>
  <c r="L2971" i="12"/>
  <c r="F2971" i="12"/>
  <c r="G2971" i="12"/>
  <c r="H2955" i="12"/>
  <c r="M2955" i="12"/>
  <c r="I2955" i="12"/>
  <c r="E2955" i="12"/>
  <c r="C2955" i="12"/>
  <c r="A2955" i="12"/>
  <c r="N2955" i="12" s="1"/>
  <c r="J2955" i="12"/>
  <c r="B2955" i="12"/>
  <c r="K2955" i="12"/>
  <c r="D2955" i="12"/>
  <c r="P2955" i="12" s="1"/>
  <c r="L2955" i="12"/>
  <c r="F2955" i="12"/>
  <c r="G2955" i="12"/>
  <c r="H2967" i="12"/>
  <c r="I2967" i="12"/>
  <c r="A2967" i="12"/>
  <c r="J2967" i="12"/>
  <c r="B2967" i="12"/>
  <c r="K2967" i="12"/>
  <c r="E2967" i="12"/>
  <c r="D2967" i="12"/>
  <c r="P2967" i="12" s="1"/>
  <c r="L2967" i="12"/>
  <c r="M2967" i="12"/>
  <c r="C2967" i="12"/>
  <c r="F2967" i="12"/>
  <c r="G2967" i="12"/>
  <c r="D2954" i="12"/>
  <c r="P2954" i="12" s="1"/>
  <c r="L2954" i="12"/>
  <c r="C2954" i="12"/>
  <c r="E2954" i="12"/>
  <c r="M2954" i="12"/>
  <c r="F2954" i="12"/>
  <c r="G2954" i="12"/>
  <c r="H2954" i="12"/>
  <c r="I2954" i="12"/>
  <c r="A2954" i="12"/>
  <c r="O2954" i="12" s="1"/>
  <c r="J2954" i="12"/>
  <c r="B2954" i="12"/>
  <c r="K2954" i="12"/>
  <c r="D2964" i="12"/>
  <c r="P2964" i="12" s="1"/>
  <c r="L2964" i="12"/>
  <c r="E2964" i="12"/>
  <c r="M2964" i="12"/>
  <c r="F2964" i="12"/>
  <c r="C2964" i="12"/>
  <c r="G2964" i="12"/>
  <c r="I2964" i="12"/>
  <c r="H2964" i="12"/>
  <c r="A2964" i="12"/>
  <c r="O2964" i="12" s="1"/>
  <c r="J2964" i="12"/>
  <c r="B2964" i="12"/>
  <c r="K2964" i="12"/>
  <c r="D2952" i="12"/>
  <c r="P2952" i="12" s="1"/>
  <c r="L2952" i="12"/>
  <c r="E2952" i="12"/>
  <c r="M2952" i="12"/>
  <c r="F2952" i="12"/>
  <c r="G2952" i="12"/>
  <c r="I2952" i="12"/>
  <c r="H2952" i="12"/>
  <c r="A2952" i="12"/>
  <c r="O2952" i="12" s="1"/>
  <c r="J2952" i="12"/>
  <c r="C2952" i="12"/>
  <c r="B2952" i="12"/>
  <c r="K2952" i="12"/>
  <c r="D2970" i="12"/>
  <c r="P2970" i="12" s="1"/>
  <c r="L2970" i="12"/>
  <c r="C2970" i="12"/>
  <c r="E2970" i="12"/>
  <c r="M2970" i="12"/>
  <c r="F2970" i="12"/>
  <c r="G2970" i="12"/>
  <c r="H2970" i="12"/>
  <c r="I2970" i="12"/>
  <c r="A2970" i="12"/>
  <c r="O2970" i="12" s="1"/>
  <c r="J2970" i="12"/>
  <c r="B2970" i="12"/>
  <c r="K2970" i="12"/>
  <c r="C2969" i="12"/>
  <c r="H2969" i="12"/>
  <c r="E2969" i="12"/>
  <c r="I2969" i="12"/>
  <c r="A2969" i="12"/>
  <c r="O2969" i="12" s="1"/>
  <c r="J2969" i="12"/>
  <c r="B2969" i="12"/>
  <c r="K2969" i="12"/>
  <c r="M2969" i="12"/>
  <c r="D2969" i="12"/>
  <c r="P2969" i="12" s="1"/>
  <c r="L2969" i="12"/>
  <c r="F2969" i="12"/>
  <c r="G2969" i="12"/>
  <c r="H2965" i="12"/>
  <c r="I2965" i="12"/>
  <c r="M2965" i="12"/>
  <c r="A2965" i="12"/>
  <c r="N2965" i="12" s="1"/>
  <c r="J2965" i="12"/>
  <c r="B2965" i="12"/>
  <c r="K2965" i="12"/>
  <c r="C2965" i="12"/>
  <c r="D2965" i="12"/>
  <c r="P2965" i="12" s="1"/>
  <c r="L2965" i="12"/>
  <c r="E2965" i="12"/>
  <c r="F2965" i="12"/>
  <c r="G2965" i="12"/>
  <c r="C2953" i="12"/>
  <c r="H2953" i="12"/>
  <c r="M2953" i="12"/>
  <c r="I2953" i="12"/>
  <c r="E2953" i="12"/>
  <c r="A2953" i="12"/>
  <c r="N2953" i="12" s="1"/>
  <c r="J2953" i="12"/>
  <c r="B2953" i="12"/>
  <c r="K2953" i="12"/>
  <c r="D2953" i="12"/>
  <c r="P2953" i="12" s="1"/>
  <c r="L2953" i="12"/>
  <c r="F2953" i="12"/>
  <c r="G2953" i="12"/>
  <c r="H2963" i="12"/>
  <c r="E2963" i="12"/>
  <c r="I2963" i="12"/>
  <c r="M2963" i="12"/>
  <c r="C2963" i="12"/>
  <c r="A2963" i="12"/>
  <c r="N2963" i="12" s="1"/>
  <c r="J2963" i="12"/>
  <c r="B2963" i="12"/>
  <c r="K2963" i="12"/>
  <c r="D2963" i="12"/>
  <c r="P2963" i="12" s="1"/>
  <c r="L2963" i="12"/>
  <c r="F2963" i="12"/>
  <c r="G2963" i="12"/>
  <c r="H2951" i="12"/>
  <c r="M2951" i="12"/>
  <c r="I2951" i="12"/>
  <c r="E2951" i="12"/>
  <c r="A2951" i="12"/>
  <c r="N2951" i="12" s="1"/>
  <c r="J2951" i="12"/>
  <c r="B2951" i="12"/>
  <c r="K2951" i="12"/>
  <c r="D2951" i="12"/>
  <c r="P2951" i="12" s="1"/>
  <c r="L2951" i="12"/>
  <c r="C2951" i="12"/>
  <c r="F2951" i="12"/>
  <c r="G2951" i="12"/>
  <c r="D2962" i="12"/>
  <c r="P2962" i="12" s="1"/>
  <c r="L2962" i="12"/>
  <c r="C2962" i="12"/>
  <c r="E2962" i="12"/>
  <c r="M2962" i="12"/>
  <c r="F2962" i="12"/>
  <c r="G2962" i="12"/>
  <c r="H2962" i="12"/>
  <c r="I2962" i="12"/>
  <c r="A2962" i="12"/>
  <c r="N2962" i="12" s="1"/>
  <c r="J2962" i="12"/>
  <c r="B2962" i="12"/>
  <c r="K2962" i="12"/>
  <c r="C2961" i="12"/>
  <c r="H2961" i="12"/>
  <c r="I2961" i="12"/>
  <c r="E2961" i="12"/>
  <c r="A2961" i="12"/>
  <c r="J2961" i="12"/>
  <c r="B2961" i="12"/>
  <c r="K2961" i="12"/>
  <c r="M2961" i="12"/>
  <c r="D2961" i="12"/>
  <c r="P2961" i="12" s="1"/>
  <c r="L2961" i="12"/>
  <c r="F2961" i="12"/>
  <c r="G2961" i="12"/>
  <c r="D2960" i="12"/>
  <c r="P2960" i="12" s="1"/>
  <c r="L2960" i="12"/>
  <c r="I2960" i="12"/>
  <c r="E2960" i="12"/>
  <c r="M2960" i="12"/>
  <c r="F2960" i="12"/>
  <c r="G2960" i="12"/>
  <c r="H2960" i="12"/>
  <c r="A2960" i="12"/>
  <c r="O2960" i="12" s="1"/>
  <c r="J2960" i="12"/>
  <c r="C2960" i="12"/>
  <c r="B2960" i="12"/>
  <c r="K2960" i="12"/>
  <c r="D2968" i="12"/>
  <c r="P2968" i="12" s="1"/>
  <c r="L2968" i="12"/>
  <c r="E2968" i="12"/>
  <c r="M2968" i="12"/>
  <c r="I2968" i="12"/>
  <c r="F2968" i="12"/>
  <c r="G2968" i="12"/>
  <c r="H2968" i="12"/>
  <c r="A2968" i="12"/>
  <c r="N2968" i="12" s="1"/>
  <c r="J2968" i="12"/>
  <c r="C2968" i="12"/>
  <c r="B2968" i="12"/>
  <c r="K2968" i="12"/>
  <c r="D2966" i="12"/>
  <c r="P2966" i="12" s="1"/>
  <c r="L2966" i="12"/>
  <c r="I2966" i="12"/>
  <c r="E2966" i="12"/>
  <c r="M2966" i="12"/>
  <c r="C2966" i="12"/>
  <c r="F2966" i="12"/>
  <c r="G2966" i="12"/>
  <c r="H2966" i="12"/>
  <c r="A2966" i="12"/>
  <c r="N2966" i="12" s="1"/>
  <c r="J2966" i="12"/>
  <c r="B2966" i="12"/>
  <c r="K2966" i="12"/>
  <c r="C2922" i="12"/>
  <c r="A2922" i="12"/>
  <c r="N2922" i="12" s="1"/>
  <c r="J2922" i="12"/>
  <c r="B2922" i="12"/>
  <c r="K2922" i="12"/>
  <c r="D2922" i="12"/>
  <c r="P2922" i="12" s="1"/>
  <c r="L2922" i="12"/>
  <c r="I2922" i="12"/>
  <c r="E2922" i="12"/>
  <c r="M2922" i="12"/>
  <c r="F2922" i="12"/>
  <c r="G2922" i="12"/>
  <c r="H2922" i="12"/>
  <c r="C2906" i="12"/>
  <c r="A2906" i="12"/>
  <c r="O2906" i="12" s="1"/>
  <c r="J2906" i="12"/>
  <c r="B2906" i="12"/>
  <c r="K2906" i="12"/>
  <c r="D2906" i="12"/>
  <c r="P2906" i="12" s="1"/>
  <c r="L2906" i="12"/>
  <c r="I2906" i="12"/>
  <c r="E2906" i="12"/>
  <c r="M2906" i="12"/>
  <c r="F2906" i="12"/>
  <c r="G2906" i="12"/>
  <c r="H2906" i="12"/>
  <c r="A2918" i="12"/>
  <c r="J2918" i="12"/>
  <c r="B2918" i="12"/>
  <c r="K2918" i="12"/>
  <c r="D2918" i="12"/>
  <c r="P2918" i="12" s="1"/>
  <c r="L2918" i="12"/>
  <c r="I2918" i="12"/>
  <c r="E2918" i="12"/>
  <c r="M2918" i="12"/>
  <c r="C2918" i="12"/>
  <c r="F2918" i="12"/>
  <c r="G2918" i="12"/>
  <c r="H2918" i="12"/>
  <c r="F2905" i="12"/>
  <c r="G2905" i="12"/>
  <c r="C2905" i="12"/>
  <c r="H2905" i="12"/>
  <c r="I2905" i="12"/>
  <c r="A2905" i="12"/>
  <c r="J2905" i="12"/>
  <c r="M2905" i="12"/>
  <c r="B2905" i="12"/>
  <c r="K2905" i="12"/>
  <c r="D2905" i="12"/>
  <c r="P2905" i="12" s="1"/>
  <c r="L2905" i="12"/>
  <c r="E2905" i="12"/>
  <c r="M3110" i="12"/>
  <c r="M2901" i="12"/>
  <c r="F2915" i="12"/>
  <c r="C2915" i="12"/>
  <c r="G2915" i="12"/>
  <c r="M2915" i="12"/>
  <c r="H2915" i="12"/>
  <c r="I2915" i="12"/>
  <c r="E2915" i="12"/>
  <c r="A2915" i="12"/>
  <c r="O2915" i="12" s="1"/>
  <c r="J2915" i="12"/>
  <c r="B2915" i="12"/>
  <c r="K2915" i="12"/>
  <c r="D2915" i="12"/>
  <c r="P2915" i="12" s="1"/>
  <c r="L2915" i="12"/>
  <c r="F2903" i="12"/>
  <c r="M2903" i="12"/>
  <c r="G2903" i="12"/>
  <c r="H2903" i="12"/>
  <c r="E2903" i="12"/>
  <c r="I2903" i="12"/>
  <c r="A2903" i="12"/>
  <c r="O2903" i="12" s="1"/>
  <c r="J2903" i="12"/>
  <c r="C2903" i="12"/>
  <c r="B2903" i="12"/>
  <c r="K2903" i="12"/>
  <c r="D2903" i="12"/>
  <c r="P2903" i="12" s="1"/>
  <c r="L2903" i="12"/>
  <c r="F2921" i="12"/>
  <c r="G2921" i="12"/>
  <c r="H2921" i="12"/>
  <c r="I2921" i="12"/>
  <c r="A2921" i="12"/>
  <c r="O2921" i="12" s="1"/>
  <c r="J2921" i="12"/>
  <c r="E2921" i="12"/>
  <c r="B2921" i="12"/>
  <c r="K2921" i="12"/>
  <c r="D2921" i="12"/>
  <c r="P2921" i="12" s="1"/>
  <c r="L2921" i="12"/>
  <c r="C2921" i="12"/>
  <c r="M2921" i="12"/>
  <c r="M3116" i="12"/>
  <c r="M2907" i="12"/>
  <c r="A2920" i="12"/>
  <c r="N2920" i="12" s="1"/>
  <c r="J2920" i="12"/>
  <c r="B2920" i="12"/>
  <c r="K2920" i="12"/>
  <c r="I2920" i="12"/>
  <c r="D2920" i="12"/>
  <c r="P2920" i="12" s="1"/>
  <c r="L2920" i="12"/>
  <c r="E2920" i="12"/>
  <c r="M2920" i="12"/>
  <c r="F2920" i="12"/>
  <c r="G2920" i="12"/>
  <c r="C2920" i="12"/>
  <c r="H2920" i="12"/>
  <c r="C2914" i="12"/>
  <c r="A2914" i="12"/>
  <c r="J2914" i="12"/>
  <c r="B2914" i="12"/>
  <c r="K2914" i="12"/>
  <c r="D2914" i="12"/>
  <c r="P2914" i="12" s="1"/>
  <c r="L2914" i="12"/>
  <c r="E2914" i="12"/>
  <c r="M2914" i="12"/>
  <c r="F2914" i="12"/>
  <c r="G2914" i="12"/>
  <c r="I2914" i="12"/>
  <c r="H2914" i="12"/>
  <c r="A2902" i="12"/>
  <c r="O2902" i="12" s="1"/>
  <c r="J2902" i="12"/>
  <c r="B2902" i="12"/>
  <c r="K2902" i="12"/>
  <c r="D2902" i="12"/>
  <c r="P2902" i="12" s="1"/>
  <c r="L2902" i="12"/>
  <c r="E2902" i="12"/>
  <c r="M2902" i="12"/>
  <c r="C2902" i="12"/>
  <c r="F2902" i="12"/>
  <c r="I2902" i="12"/>
  <c r="G2902" i="12"/>
  <c r="H2902" i="12"/>
  <c r="A2916" i="12"/>
  <c r="N2916" i="12" s="1"/>
  <c r="J2916" i="12"/>
  <c r="B2916" i="12"/>
  <c r="K2916" i="12"/>
  <c r="C2916" i="12"/>
  <c r="D2916" i="12"/>
  <c r="P2916" i="12" s="1"/>
  <c r="L2916" i="12"/>
  <c r="E2916" i="12"/>
  <c r="M2916" i="12"/>
  <c r="F2916" i="12"/>
  <c r="I2916" i="12"/>
  <c r="G2916" i="12"/>
  <c r="H2916" i="12"/>
  <c r="A2904" i="12"/>
  <c r="O2904" i="12" s="1"/>
  <c r="J2904" i="12"/>
  <c r="B2904" i="12"/>
  <c r="K2904" i="12"/>
  <c r="D2904" i="12"/>
  <c r="P2904" i="12" s="1"/>
  <c r="L2904" i="12"/>
  <c r="E2904" i="12"/>
  <c r="M2904" i="12"/>
  <c r="I2904" i="12"/>
  <c r="F2904" i="12"/>
  <c r="G2904" i="12"/>
  <c r="C2904" i="12"/>
  <c r="H2904" i="12"/>
  <c r="F2913" i="12"/>
  <c r="G2913" i="12"/>
  <c r="H2913" i="12"/>
  <c r="M2913" i="12"/>
  <c r="I2913" i="12"/>
  <c r="A2913" i="12"/>
  <c r="N2913" i="12" s="1"/>
  <c r="J2913" i="12"/>
  <c r="B2913" i="12"/>
  <c r="K2913" i="12"/>
  <c r="C2913" i="12"/>
  <c r="D2913" i="12"/>
  <c r="P2913" i="12" s="1"/>
  <c r="L2913" i="12"/>
  <c r="E2913" i="12"/>
  <c r="A2912" i="12"/>
  <c r="J2912" i="12"/>
  <c r="B2912" i="12"/>
  <c r="K2912" i="12"/>
  <c r="D2912" i="12"/>
  <c r="P2912" i="12" s="1"/>
  <c r="L2912" i="12"/>
  <c r="E2912" i="12"/>
  <c r="M2912" i="12"/>
  <c r="F2912" i="12"/>
  <c r="I2912" i="12"/>
  <c r="G2912" i="12"/>
  <c r="C2912" i="12"/>
  <c r="H2912" i="12"/>
  <c r="F2911" i="12"/>
  <c r="G2911" i="12"/>
  <c r="E2911" i="12"/>
  <c r="H2911" i="12"/>
  <c r="I2911" i="12"/>
  <c r="M2911" i="12"/>
  <c r="A2911" i="12"/>
  <c r="O2911" i="12" s="1"/>
  <c r="J2911" i="12"/>
  <c r="C2911" i="12"/>
  <c r="B2911" i="12"/>
  <c r="K2911" i="12"/>
  <c r="D2911" i="12"/>
  <c r="P2911" i="12" s="1"/>
  <c r="L2911" i="12"/>
  <c r="F2919" i="12"/>
  <c r="G2919" i="12"/>
  <c r="H2919" i="12"/>
  <c r="I2919" i="12"/>
  <c r="M2919" i="12"/>
  <c r="A2919" i="12"/>
  <c r="O2919" i="12" s="1"/>
  <c r="J2919" i="12"/>
  <c r="C2919" i="12"/>
  <c r="B2919" i="12"/>
  <c r="K2919" i="12"/>
  <c r="E2919" i="12"/>
  <c r="D2919" i="12"/>
  <c r="P2919" i="12" s="1"/>
  <c r="L2919" i="12"/>
  <c r="F2917" i="12"/>
  <c r="M2917" i="12"/>
  <c r="G2917" i="12"/>
  <c r="H2917" i="12"/>
  <c r="C2917" i="12"/>
  <c r="I2917" i="12"/>
  <c r="A2917" i="12"/>
  <c r="O2917" i="12" s="1"/>
  <c r="J2917" i="12"/>
  <c r="B2917" i="12"/>
  <c r="K2917" i="12"/>
  <c r="D2917" i="12"/>
  <c r="P2917" i="12" s="1"/>
  <c r="L2917" i="12"/>
  <c r="E2917" i="12"/>
  <c r="H3123" i="12"/>
  <c r="G3123" i="12"/>
  <c r="I3123" i="12"/>
  <c r="C3123" i="12"/>
  <c r="A3123" i="12"/>
  <c r="O3123" i="12" s="1"/>
  <c r="J3123" i="12"/>
  <c r="B3123" i="12"/>
  <c r="K3123" i="12"/>
  <c r="D3123" i="12"/>
  <c r="P3123" i="12" s="1"/>
  <c r="L3123" i="12"/>
  <c r="E3123" i="12"/>
  <c r="M3123" i="12"/>
  <c r="F3123" i="12"/>
  <c r="H3111" i="12"/>
  <c r="I3111" i="12"/>
  <c r="A3111" i="12"/>
  <c r="J3111" i="12"/>
  <c r="B3111" i="12"/>
  <c r="K3111" i="12"/>
  <c r="D3111" i="12"/>
  <c r="P3111" i="12" s="1"/>
  <c r="L3111" i="12"/>
  <c r="C3111" i="12"/>
  <c r="F3111" i="12"/>
  <c r="E3111" i="12"/>
  <c r="M3111" i="12"/>
  <c r="G3111" i="12"/>
  <c r="D3122" i="12"/>
  <c r="P3122" i="12" s="1"/>
  <c r="L3122" i="12"/>
  <c r="C3122" i="12"/>
  <c r="E3122" i="12"/>
  <c r="M3122" i="12"/>
  <c r="A3122" i="12"/>
  <c r="B3122" i="12"/>
  <c r="F3122" i="12"/>
  <c r="G3122" i="12"/>
  <c r="J3122" i="12"/>
  <c r="H3122" i="12"/>
  <c r="I3122" i="12"/>
  <c r="K3122" i="12"/>
  <c r="C3121" i="12"/>
  <c r="H3121" i="12"/>
  <c r="G3121" i="12"/>
  <c r="I3121" i="12"/>
  <c r="A3121" i="12"/>
  <c r="O3121" i="12" s="1"/>
  <c r="J3121" i="12"/>
  <c r="F3121" i="12"/>
  <c r="B3121" i="12"/>
  <c r="K3121" i="12"/>
  <c r="D3121" i="12"/>
  <c r="P3121" i="12" s="1"/>
  <c r="L3121" i="12"/>
  <c r="E3121" i="12"/>
  <c r="M3121" i="12"/>
  <c r="D3128" i="12"/>
  <c r="P3128" i="12" s="1"/>
  <c r="L3128" i="12"/>
  <c r="A3128" i="12"/>
  <c r="N3128" i="12" s="1"/>
  <c r="C3128" i="12"/>
  <c r="K3128" i="12"/>
  <c r="E3128" i="12"/>
  <c r="M3128" i="12"/>
  <c r="F3128" i="12"/>
  <c r="J3128" i="12"/>
  <c r="G3128" i="12"/>
  <c r="H3128" i="12"/>
  <c r="I3128" i="12"/>
  <c r="B3128" i="12"/>
  <c r="C3129" i="12"/>
  <c r="H3129" i="12"/>
  <c r="I3129" i="12"/>
  <c r="F3129" i="12"/>
  <c r="A3129" i="12"/>
  <c r="O3129" i="12" s="1"/>
  <c r="J3129" i="12"/>
  <c r="B3129" i="12"/>
  <c r="K3129" i="12"/>
  <c r="G3129" i="12"/>
  <c r="D3129" i="12"/>
  <c r="P3129" i="12" s="1"/>
  <c r="L3129" i="12"/>
  <c r="E3129" i="12"/>
  <c r="M3129" i="12"/>
  <c r="H3131" i="12"/>
  <c r="G3131" i="12"/>
  <c r="I3131" i="12"/>
  <c r="C3131" i="12"/>
  <c r="A3131" i="12"/>
  <c r="J3131" i="12"/>
  <c r="B3131" i="12"/>
  <c r="K3131" i="12"/>
  <c r="D3131" i="12"/>
  <c r="P3131" i="12" s="1"/>
  <c r="L3131" i="12"/>
  <c r="F3131" i="12"/>
  <c r="E3131" i="12"/>
  <c r="M3131" i="12"/>
  <c r="H3115" i="12"/>
  <c r="F3115" i="12"/>
  <c r="I3115" i="12"/>
  <c r="C3115" i="12"/>
  <c r="A3115" i="12"/>
  <c r="J3115" i="12"/>
  <c r="B3115" i="12"/>
  <c r="K3115" i="12"/>
  <c r="D3115" i="12"/>
  <c r="P3115" i="12" s="1"/>
  <c r="L3115" i="12"/>
  <c r="E3115" i="12"/>
  <c r="M3115" i="12"/>
  <c r="G3115" i="12"/>
  <c r="H3127" i="12"/>
  <c r="I3127" i="12"/>
  <c r="C3127" i="12"/>
  <c r="G3127" i="12"/>
  <c r="A3127" i="12"/>
  <c r="O3127" i="12" s="1"/>
  <c r="J3127" i="12"/>
  <c r="B3127" i="12"/>
  <c r="K3127" i="12"/>
  <c r="D3127" i="12"/>
  <c r="P3127" i="12" s="1"/>
  <c r="L3127" i="12"/>
  <c r="E3127" i="12"/>
  <c r="M3127" i="12"/>
  <c r="F3127" i="12"/>
  <c r="D3114" i="12"/>
  <c r="P3114" i="12" s="1"/>
  <c r="L3114" i="12"/>
  <c r="B3114" i="12"/>
  <c r="C3114" i="12"/>
  <c r="E3114" i="12"/>
  <c r="M3114" i="12"/>
  <c r="K3114" i="12"/>
  <c r="F3114" i="12"/>
  <c r="G3114" i="12"/>
  <c r="A3114" i="12"/>
  <c r="N3114" i="12" s="1"/>
  <c r="H3114" i="12"/>
  <c r="I3114" i="12"/>
  <c r="J3114" i="12"/>
  <c r="H3125" i="12"/>
  <c r="I3125" i="12"/>
  <c r="A3125" i="12"/>
  <c r="O3125" i="12" s="1"/>
  <c r="J3125" i="12"/>
  <c r="B3125" i="12"/>
  <c r="K3125" i="12"/>
  <c r="C3125" i="12"/>
  <c r="D3125" i="12"/>
  <c r="P3125" i="12" s="1"/>
  <c r="L3125" i="12"/>
  <c r="F3125" i="12"/>
  <c r="E3125" i="12"/>
  <c r="M3125" i="12"/>
  <c r="G3125" i="12"/>
  <c r="C3113" i="12"/>
  <c r="H3113" i="12"/>
  <c r="I3113" i="12"/>
  <c r="G3113" i="12"/>
  <c r="A3113" i="12"/>
  <c r="N3113" i="12" s="1"/>
  <c r="J3113" i="12"/>
  <c r="B3113" i="12"/>
  <c r="K3113" i="12"/>
  <c r="D3113" i="12"/>
  <c r="P3113" i="12" s="1"/>
  <c r="L3113" i="12"/>
  <c r="F3113" i="12"/>
  <c r="E3113" i="12"/>
  <c r="M3113" i="12"/>
  <c r="D3120" i="12"/>
  <c r="P3120" i="12" s="1"/>
  <c r="L3120" i="12"/>
  <c r="J3120" i="12"/>
  <c r="E3120" i="12"/>
  <c r="M3120" i="12"/>
  <c r="A3120" i="12"/>
  <c r="N3120" i="12" s="1"/>
  <c r="C3120" i="12"/>
  <c r="F3120" i="12"/>
  <c r="G3120" i="12"/>
  <c r="K3120" i="12"/>
  <c r="H3120" i="12"/>
  <c r="I3120" i="12"/>
  <c r="B3120" i="12"/>
  <c r="D3124" i="12"/>
  <c r="P3124" i="12" s="1"/>
  <c r="L3124" i="12"/>
  <c r="A3124" i="12"/>
  <c r="O3124" i="12" s="1"/>
  <c r="E3124" i="12"/>
  <c r="M3124" i="12"/>
  <c r="K3124" i="12"/>
  <c r="F3124" i="12"/>
  <c r="J3124" i="12"/>
  <c r="C3124" i="12"/>
  <c r="G3124" i="12"/>
  <c r="B3124" i="12"/>
  <c r="H3124" i="12"/>
  <c r="I3124" i="12"/>
  <c r="D3112" i="12"/>
  <c r="P3112" i="12" s="1"/>
  <c r="L3112" i="12"/>
  <c r="J3112" i="12"/>
  <c r="B3112" i="12"/>
  <c r="E3112" i="12"/>
  <c r="M3112" i="12"/>
  <c r="F3112" i="12"/>
  <c r="K3112" i="12"/>
  <c r="G3112" i="12"/>
  <c r="H3112" i="12"/>
  <c r="C3112" i="12"/>
  <c r="I3112" i="12"/>
  <c r="A3112" i="12"/>
  <c r="O3112" i="12" s="1"/>
  <c r="D3130" i="12"/>
  <c r="P3130" i="12" s="1"/>
  <c r="L3130" i="12"/>
  <c r="C3130" i="12"/>
  <c r="E3130" i="12"/>
  <c r="M3130" i="12"/>
  <c r="K3130" i="12"/>
  <c r="F3130" i="12"/>
  <c r="G3130" i="12"/>
  <c r="A3130" i="12"/>
  <c r="O3130" i="12" s="1"/>
  <c r="H3130" i="12"/>
  <c r="I3130" i="12"/>
  <c r="J3130" i="12"/>
  <c r="B3130" i="12"/>
  <c r="D3126" i="12"/>
  <c r="P3126" i="12" s="1"/>
  <c r="L3126" i="12"/>
  <c r="B3126" i="12"/>
  <c r="E3126" i="12"/>
  <c r="M3126" i="12"/>
  <c r="A3126" i="12"/>
  <c r="F3126" i="12"/>
  <c r="G3126" i="12"/>
  <c r="J3126" i="12"/>
  <c r="K3126" i="12"/>
  <c r="H3126" i="12"/>
  <c r="C3126" i="12"/>
  <c r="I3126" i="12"/>
  <c r="G4166" i="12"/>
  <c r="I4166" i="12"/>
  <c r="A4166" i="12"/>
  <c r="O4166" i="12" s="1"/>
  <c r="J4166" i="12"/>
  <c r="D4166" i="12"/>
  <c r="P4166" i="12" s="1"/>
  <c r="L4166" i="12"/>
  <c r="B4166" i="12"/>
  <c r="C4166" i="12"/>
  <c r="E4166" i="12"/>
  <c r="M4166" i="12"/>
  <c r="H4166" i="12"/>
  <c r="F4166" i="12"/>
  <c r="K4166" i="12"/>
  <c r="G4154" i="12"/>
  <c r="C4154" i="12"/>
  <c r="I4154" i="12"/>
  <c r="B4154" i="12"/>
  <c r="A4154" i="12"/>
  <c r="N4154" i="12" s="1"/>
  <c r="J4154" i="12"/>
  <c r="K4154" i="12"/>
  <c r="D4154" i="12"/>
  <c r="P4154" i="12" s="1"/>
  <c r="L4154" i="12"/>
  <c r="E4154" i="12"/>
  <c r="M4154" i="12"/>
  <c r="F4154" i="12"/>
  <c r="H4154" i="12"/>
  <c r="G4156" i="12"/>
  <c r="I4156" i="12"/>
  <c r="A4156" i="12"/>
  <c r="O4156" i="12" s="1"/>
  <c r="J4156" i="12"/>
  <c r="C4156" i="12"/>
  <c r="K4156" i="12"/>
  <c r="D4156" i="12"/>
  <c r="P4156" i="12" s="1"/>
  <c r="L4156" i="12"/>
  <c r="B4156" i="12"/>
  <c r="E4156" i="12"/>
  <c r="M4156" i="12"/>
  <c r="F4156" i="12"/>
  <c r="H4156" i="12"/>
  <c r="B4165" i="12"/>
  <c r="K4165" i="12"/>
  <c r="E4165" i="12"/>
  <c r="M4165" i="12"/>
  <c r="F4165" i="12"/>
  <c r="G4165" i="12"/>
  <c r="C4165" i="12"/>
  <c r="H4165" i="12"/>
  <c r="D4165" i="12"/>
  <c r="P4165" i="12" s="1"/>
  <c r="I4165" i="12"/>
  <c r="A4165" i="12"/>
  <c r="O4165" i="12" s="1"/>
  <c r="J4165" i="12"/>
  <c r="L4165" i="12"/>
  <c r="B4153" i="12"/>
  <c r="K4153" i="12"/>
  <c r="L4153" i="12"/>
  <c r="C4153" i="12"/>
  <c r="E4153" i="12"/>
  <c r="M4153" i="12"/>
  <c r="F4153" i="12"/>
  <c r="G4153" i="12"/>
  <c r="H4153" i="12"/>
  <c r="D4153" i="12"/>
  <c r="P4153" i="12" s="1"/>
  <c r="I4153" i="12"/>
  <c r="A4153" i="12"/>
  <c r="N4153" i="12" s="1"/>
  <c r="J4153" i="12"/>
  <c r="B4171" i="12"/>
  <c r="K4171" i="12"/>
  <c r="L4171" i="12"/>
  <c r="E4171" i="12"/>
  <c r="M4171" i="12"/>
  <c r="C4171" i="12"/>
  <c r="F4171" i="12"/>
  <c r="H4171" i="12"/>
  <c r="I4171" i="12"/>
  <c r="A4171" i="12"/>
  <c r="O4171" i="12" s="1"/>
  <c r="J4171" i="12"/>
  <c r="D4171" i="12"/>
  <c r="P4171" i="12" s="1"/>
  <c r="G4171" i="12"/>
  <c r="G4170" i="12"/>
  <c r="B4170" i="12"/>
  <c r="C4170" i="12"/>
  <c r="I4170" i="12"/>
  <c r="K4170" i="12"/>
  <c r="A4170" i="12"/>
  <c r="O4170" i="12" s="1"/>
  <c r="J4170" i="12"/>
  <c r="D4170" i="12"/>
  <c r="P4170" i="12" s="1"/>
  <c r="L4170" i="12"/>
  <c r="H4170" i="12"/>
  <c r="E4170" i="12"/>
  <c r="M4170" i="12"/>
  <c r="F4170" i="12"/>
  <c r="G4172" i="12"/>
  <c r="I4172" i="12"/>
  <c r="A4172" i="12"/>
  <c r="O4172" i="12" s="1"/>
  <c r="J4172" i="12"/>
  <c r="B4172" i="12"/>
  <c r="C4172" i="12"/>
  <c r="D4172" i="12"/>
  <c r="P4172" i="12" s="1"/>
  <c r="L4172" i="12"/>
  <c r="K4172" i="12"/>
  <c r="E4172" i="12"/>
  <c r="M4172" i="12"/>
  <c r="H4172" i="12"/>
  <c r="F4172" i="12"/>
  <c r="C4168" i="12"/>
  <c r="G4168" i="12"/>
  <c r="I4168" i="12"/>
  <c r="A4168" i="12"/>
  <c r="N4168" i="12" s="1"/>
  <c r="J4168" i="12"/>
  <c r="B4168" i="12"/>
  <c r="D4168" i="12"/>
  <c r="P4168" i="12" s="1"/>
  <c r="L4168" i="12"/>
  <c r="K4168" i="12"/>
  <c r="E4168" i="12"/>
  <c r="M4168" i="12"/>
  <c r="F4168" i="12"/>
  <c r="H4168" i="12"/>
  <c r="G4164" i="12"/>
  <c r="H4164" i="12"/>
  <c r="I4164" i="12"/>
  <c r="B4164" i="12"/>
  <c r="A4164" i="12"/>
  <c r="N4164" i="12" s="1"/>
  <c r="J4164" i="12"/>
  <c r="C4164" i="12"/>
  <c r="K4164" i="12"/>
  <c r="D4164" i="12"/>
  <c r="P4164" i="12" s="1"/>
  <c r="L4164" i="12"/>
  <c r="E4164" i="12"/>
  <c r="M4164" i="12"/>
  <c r="F4164" i="12"/>
  <c r="C4152" i="12"/>
  <c r="G4152" i="12"/>
  <c r="K4152" i="12"/>
  <c r="I4152" i="12"/>
  <c r="A4152" i="12"/>
  <c r="N4152" i="12" s="1"/>
  <c r="J4152" i="12"/>
  <c r="D4152" i="12"/>
  <c r="P4152" i="12" s="1"/>
  <c r="L4152" i="12"/>
  <c r="B4152" i="12"/>
  <c r="E4152" i="12"/>
  <c r="M4152" i="12"/>
  <c r="F4152" i="12"/>
  <c r="H4152" i="12"/>
  <c r="B4163" i="12"/>
  <c r="K4163" i="12"/>
  <c r="E4163" i="12"/>
  <c r="M4163" i="12"/>
  <c r="C4163" i="12"/>
  <c r="F4163" i="12"/>
  <c r="G4163" i="12"/>
  <c r="H4163" i="12"/>
  <c r="L4163" i="12"/>
  <c r="I4163" i="12"/>
  <c r="A4163" i="12"/>
  <c r="N4163" i="12" s="1"/>
  <c r="J4163" i="12"/>
  <c r="D4163" i="12"/>
  <c r="P4163" i="12" s="1"/>
  <c r="M4887" i="12"/>
  <c r="M4157" i="12"/>
  <c r="B4155" i="12"/>
  <c r="K4155" i="12"/>
  <c r="L4155" i="12"/>
  <c r="E4155" i="12"/>
  <c r="M4155" i="12"/>
  <c r="C4155" i="12"/>
  <c r="F4155" i="12"/>
  <c r="H4155" i="12"/>
  <c r="D4155" i="12"/>
  <c r="P4155" i="12" s="1"/>
  <c r="I4155" i="12"/>
  <c r="G4155" i="12"/>
  <c r="A4155" i="12"/>
  <c r="N4155" i="12" s="1"/>
  <c r="J4155" i="12"/>
  <c r="G4162" i="12"/>
  <c r="H4162" i="12"/>
  <c r="C4162" i="12"/>
  <c r="I4162" i="12"/>
  <c r="A4162" i="12"/>
  <c r="O4162" i="12" s="1"/>
  <c r="J4162" i="12"/>
  <c r="B4162" i="12"/>
  <c r="D4162" i="12"/>
  <c r="P4162" i="12" s="1"/>
  <c r="L4162" i="12"/>
  <c r="K4162" i="12"/>
  <c r="E4162" i="12"/>
  <c r="M4162" i="12"/>
  <c r="F4162" i="12"/>
  <c r="M4881" i="12"/>
  <c r="M4151" i="12"/>
  <c r="B4161" i="12"/>
  <c r="K4161" i="12"/>
  <c r="C4161" i="12"/>
  <c r="E4161" i="12"/>
  <c r="M4161" i="12"/>
  <c r="F4161" i="12"/>
  <c r="G4161" i="12"/>
  <c r="H4161" i="12"/>
  <c r="L4161" i="12"/>
  <c r="I4161" i="12"/>
  <c r="D4161" i="12"/>
  <c r="P4161" i="12" s="1"/>
  <c r="A4161" i="12"/>
  <c r="N4161" i="12" s="1"/>
  <c r="J4161" i="12"/>
  <c r="B4169" i="12"/>
  <c r="K4169" i="12"/>
  <c r="D4169" i="12"/>
  <c r="P4169" i="12" s="1"/>
  <c r="C4169" i="12"/>
  <c r="E4169" i="12"/>
  <c r="M4169" i="12"/>
  <c r="F4169" i="12"/>
  <c r="G4169" i="12"/>
  <c r="H4169" i="12"/>
  <c r="I4169" i="12"/>
  <c r="L4169" i="12"/>
  <c r="A4169" i="12"/>
  <c r="N4169" i="12" s="1"/>
  <c r="J4169" i="12"/>
  <c r="B4167" i="12"/>
  <c r="K4167" i="12"/>
  <c r="D4167" i="12"/>
  <c r="P4167" i="12" s="1"/>
  <c r="E4167" i="12"/>
  <c r="M4167" i="12"/>
  <c r="G4167" i="12"/>
  <c r="F4167" i="12"/>
  <c r="H4167" i="12"/>
  <c r="L4167" i="12"/>
  <c r="I4167" i="12"/>
  <c r="C4167" i="12"/>
  <c r="A4167" i="12"/>
  <c r="J4167" i="12"/>
  <c r="H4883" i="12"/>
  <c r="I4883" i="12"/>
  <c r="A4883" i="12"/>
  <c r="O4883" i="12" s="1"/>
  <c r="J4883" i="12"/>
  <c r="B4883" i="12"/>
  <c r="K4883" i="12"/>
  <c r="G4883" i="12"/>
  <c r="D4883" i="12"/>
  <c r="P4883" i="12" s="1"/>
  <c r="L4883" i="12"/>
  <c r="C4883" i="12"/>
  <c r="E4883" i="12"/>
  <c r="M4883" i="12"/>
  <c r="F4883" i="12"/>
  <c r="C4886" i="12"/>
  <c r="D4886" i="12"/>
  <c r="P4886" i="12" s="1"/>
  <c r="L4886" i="12"/>
  <c r="E4886" i="12"/>
  <c r="M4886" i="12"/>
  <c r="F4886" i="12"/>
  <c r="G4886" i="12"/>
  <c r="K4886" i="12"/>
  <c r="H4886" i="12"/>
  <c r="I4886" i="12"/>
  <c r="B4886" i="12"/>
  <c r="A4886" i="12"/>
  <c r="O4886" i="12" s="1"/>
  <c r="J4886" i="12"/>
  <c r="G4898" i="12"/>
  <c r="F4898" i="12"/>
  <c r="A4898" i="12"/>
  <c r="O4898" i="12" s="1"/>
  <c r="C4898" i="12"/>
  <c r="H4898" i="12"/>
  <c r="D4898" i="12"/>
  <c r="P4898" i="12" s="1"/>
  <c r="K4898" i="12"/>
  <c r="B4898" i="12"/>
  <c r="L4898" i="12"/>
  <c r="I4898" i="12"/>
  <c r="J4898" i="12"/>
  <c r="E4898" i="12"/>
  <c r="H4885" i="12"/>
  <c r="G4885" i="12"/>
  <c r="I4885" i="12"/>
  <c r="A4885" i="12"/>
  <c r="N4885" i="12" s="1"/>
  <c r="J4885" i="12"/>
  <c r="C4885" i="12"/>
  <c r="B4885" i="12"/>
  <c r="K4885" i="12"/>
  <c r="D4885" i="12"/>
  <c r="P4885" i="12" s="1"/>
  <c r="L4885" i="12"/>
  <c r="E4885" i="12"/>
  <c r="M4885" i="12"/>
  <c r="F4885" i="12"/>
  <c r="D4884" i="12"/>
  <c r="P4884" i="12" s="1"/>
  <c r="L4884" i="12"/>
  <c r="E4884" i="12"/>
  <c r="M4884" i="12"/>
  <c r="F4884" i="12"/>
  <c r="G4884" i="12"/>
  <c r="H4884" i="12"/>
  <c r="B4884" i="12"/>
  <c r="I4884" i="12"/>
  <c r="K4884" i="12"/>
  <c r="C4884" i="12"/>
  <c r="A4884" i="12"/>
  <c r="N4884" i="12" s="1"/>
  <c r="J4884" i="12"/>
  <c r="D4882" i="12"/>
  <c r="P4882" i="12" s="1"/>
  <c r="L4882" i="12"/>
  <c r="B4882" i="12"/>
  <c r="E4882" i="12"/>
  <c r="M4882" i="12"/>
  <c r="F4882" i="12"/>
  <c r="G4882" i="12"/>
  <c r="C4882" i="12"/>
  <c r="H4882" i="12"/>
  <c r="I4882" i="12"/>
  <c r="A4882" i="12"/>
  <c r="N4882" i="12" s="1"/>
  <c r="J4882" i="12"/>
  <c r="K4882" i="12"/>
  <c r="M4891" i="12"/>
  <c r="M4890" i="12"/>
  <c r="H4891" i="12"/>
  <c r="I4891" i="12"/>
  <c r="J4891" i="12"/>
  <c r="A4891" i="12"/>
  <c r="N4891" i="12" s="1"/>
  <c r="K4891" i="12"/>
  <c r="B4891" i="12"/>
  <c r="L4891" i="12"/>
  <c r="E4891" i="12"/>
  <c r="F4891" i="12"/>
  <c r="G4891" i="12"/>
  <c r="C4891" i="12"/>
  <c r="D4891" i="12"/>
  <c r="P4891" i="12" s="1"/>
  <c r="A4892" i="12"/>
  <c r="O4892" i="12" s="1"/>
  <c r="K4892" i="12"/>
  <c r="H4892" i="12"/>
  <c r="B4892" i="12"/>
  <c r="L4892" i="12"/>
  <c r="E4892" i="12"/>
  <c r="F4892" i="12"/>
  <c r="G4892" i="12"/>
  <c r="I4892" i="12"/>
  <c r="J4892" i="12"/>
  <c r="C4892" i="12"/>
  <c r="D4892" i="12"/>
  <c r="P4892" i="12" s="1"/>
  <c r="M4906" i="12"/>
  <c r="E4897" i="12"/>
  <c r="M4897" i="12"/>
  <c r="F4897" i="12"/>
  <c r="L4897" i="12"/>
  <c r="G4897" i="12"/>
  <c r="H4897" i="12"/>
  <c r="C4897" i="12"/>
  <c r="I4897" i="12"/>
  <c r="A4897" i="12"/>
  <c r="N4897" i="12" s="1"/>
  <c r="J4897" i="12"/>
  <c r="D4897" i="12"/>
  <c r="P4897" i="12" s="1"/>
  <c r="B4897" i="12"/>
  <c r="K4897" i="12"/>
  <c r="I4896" i="12"/>
  <c r="H4896" i="12"/>
  <c r="A4896" i="12"/>
  <c r="J4896" i="12"/>
  <c r="B4896" i="12"/>
  <c r="K4896" i="12"/>
  <c r="C4896" i="12"/>
  <c r="D4896" i="12"/>
  <c r="P4896" i="12" s="1"/>
  <c r="L4896" i="12"/>
  <c r="E4896" i="12"/>
  <c r="M4896" i="12"/>
  <c r="F4896" i="12"/>
  <c r="G4896" i="12"/>
  <c r="M4898" i="12"/>
  <c r="M4892" i="12"/>
  <c r="K4907" i="12"/>
  <c r="H4907" i="12"/>
  <c r="B4907" i="12"/>
  <c r="L4907" i="12"/>
  <c r="E4907" i="12"/>
  <c r="C4907" i="12"/>
  <c r="F4907" i="12"/>
  <c r="I4907" i="12"/>
  <c r="D4907" i="12"/>
  <c r="P4907" i="12" s="1"/>
  <c r="J4907" i="12"/>
  <c r="G4907" i="12"/>
  <c r="A4907" i="12"/>
  <c r="O4907" i="12" s="1"/>
  <c r="M4907" i="12"/>
  <c r="E4895" i="12"/>
  <c r="M4895" i="12"/>
  <c r="F4895" i="12"/>
  <c r="C4895" i="12"/>
  <c r="G4895" i="12"/>
  <c r="D4895" i="12"/>
  <c r="P4895" i="12" s="1"/>
  <c r="H4895" i="12"/>
  <c r="I4895" i="12"/>
  <c r="A4895" i="12"/>
  <c r="N4895" i="12" s="1"/>
  <c r="J4895" i="12"/>
  <c r="B4895" i="12"/>
  <c r="K4895" i="12"/>
  <c r="L4895" i="12"/>
  <c r="A4906" i="12"/>
  <c r="O4906" i="12" s="1"/>
  <c r="I4906" i="12"/>
  <c r="K4906" i="12"/>
  <c r="J4906" i="12"/>
  <c r="B4906" i="12"/>
  <c r="C4906" i="12"/>
  <c r="L4906" i="12"/>
  <c r="D4906" i="12"/>
  <c r="P4906" i="12" s="1"/>
  <c r="E4906" i="12"/>
  <c r="F4906" i="12"/>
  <c r="G4906" i="12"/>
  <c r="H4906" i="12"/>
  <c r="I4894" i="12"/>
  <c r="C4894" i="12"/>
  <c r="A4894" i="12"/>
  <c r="O4894" i="12" s="1"/>
  <c r="J4894" i="12"/>
  <c r="B4894" i="12"/>
  <c r="K4894" i="12"/>
  <c r="D4894" i="12"/>
  <c r="P4894" i="12" s="1"/>
  <c r="L4894" i="12"/>
  <c r="E4894" i="12"/>
  <c r="M4894" i="12"/>
  <c r="F4894" i="12"/>
  <c r="H4894" i="12"/>
  <c r="G4894" i="12"/>
  <c r="C4893" i="12"/>
  <c r="E4893" i="12"/>
  <c r="M4893" i="12"/>
  <c r="L4893" i="12"/>
  <c r="F4893" i="12"/>
  <c r="G4893" i="12"/>
  <c r="H4893" i="12"/>
  <c r="I4893" i="12"/>
  <c r="A4893" i="12"/>
  <c r="O4893" i="12" s="1"/>
  <c r="J4893" i="12"/>
  <c r="B4893" i="12"/>
  <c r="K4893" i="12"/>
  <c r="D4893" i="12"/>
  <c r="P4893" i="12" s="1"/>
  <c r="M4918" i="12"/>
  <c r="B4899" i="12"/>
  <c r="L4899" i="12"/>
  <c r="A4899" i="12"/>
  <c r="N4899" i="12" s="1"/>
  <c r="E4899" i="12"/>
  <c r="F4899" i="12"/>
  <c r="K4899" i="12"/>
  <c r="G4899" i="12"/>
  <c r="H4899" i="12"/>
  <c r="I4899" i="12"/>
  <c r="J4899" i="12"/>
  <c r="C4899" i="12"/>
  <c r="D4899" i="12"/>
  <c r="P4899" i="12" s="1"/>
  <c r="I4908" i="12"/>
  <c r="J4908" i="12"/>
  <c r="A4908" i="12"/>
  <c r="N4908" i="12" s="1"/>
  <c r="K4908" i="12"/>
  <c r="B4908" i="12"/>
  <c r="L4908" i="12"/>
  <c r="H4908" i="12"/>
  <c r="E4908" i="12"/>
  <c r="C4908" i="12"/>
  <c r="F4908" i="12"/>
  <c r="D4908" i="12"/>
  <c r="P4908" i="12" s="1"/>
  <c r="G4908" i="12"/>
  <c r="M4908" i="12"/>
  <c r="M4919" i="12"/>
  <c r="M4909" i="12"/>
  <c r="I4909" i="12"/>
  <c r="J4909" i="12"/>
  <c r="A4909" i="12"/>
  <c r="K4909" i="12"/>
  <c r="B4909" i="12"/>
  <c r="L4909" i="12"/>
  <c r="E4909" i="12"/>
  <c r="C4909" i="12"/>
  <c r="F4909" i="12"/>
  <c r="D4909" i="12"/>
  <c r="P4909" i="12" s="1"/>
  <c r="H4909" i="12"/>
  <c r="G4909" i="12"/>
  <c r="M4900" i="12"/>
  <c r="M4899" i="12"/>
  <c r="M4920" i="12"/>
  <c r="G4900" i="12"/>
  <c r="H4900" i="12"/>
  <c r="I4900" i="12"/>
  <c r="J4900" i="12"/>
  <c r="A4900" i="12"/>
  <c r="N4900" i="12" s="1"/>
  <c r="K4900" i="12"/>
  <c r="F4900" i="12"/>
  <c r="B4900" i="12"/>
  <c r="L4900" i="12"/>
  <c r="E4900" i="12"/>
  <c r="C4900" i="12"/>
  <c r="D4900" i="12"/>
  <c r="P4900" i="12" s="1"/>
  <c r="I4916" i="12"/>
  <c r="J4916" i="12"/>
  <c r="A4916" i="12"/>
  <c r="N4916" i="12" s="1"/>
  <c r="K4916" i="12"/>
  <c r="B4916" i="12"/>
  <c r="L4916" i="12"/>
  <c r="E4916" i="12"/>
  <c r="F4916" i="12"/>
  <c r="G4916" i="12"/>
  <c r="H4916" i="12"/>
  <c r="C4916" i="12"/>
  <c r="D4916" i="12"/>
  <c r="P4916" i="12" s="1"/>
  <c r="G4920" i="12"/>
  <c r="H4920" i="12"/>
  <c r="I4920" i="12"/>
  <c r="J4920" i="12"/>
  <c r="A4920" i="12"/>
  <c r="N4920" i="12" s="1"/>
  <c r="K4920" i="12"/>
  <c r="B4920" i="12"/>
  <c r="L4920" i="12"/>
  <c r="E4920" i="12"/>
  <c r="F4920" i="12"/>
  <c r="C4920" i="12"/>
  <c r="D4920" i="12"/>
  <c r="P4920" i="12" s="1"/>
  <c r="B4919" i="12"/>
  <c r="L4919" i="12"/>
  <c r="E4919" i="12"/>
  <c r="F4919" i="12"/>
  <c r="G4919" i="12"/>
  <c r="H4919" i="12"/>
  <c r="I4919" i="12"/>
  <c r="J4919" i="12"/>
  <c r="A4919" i="12"/>
  <c r="O4919" i="12" s="1"/>
  <c r="K4919" i="12"/>
  <c r="C4919" i="12"/>
  <c r="D4919" i="12"/>
  <c r="P4919" i="12" s="1"/>
  <c r="J4918" i="12"/>
  <c r="A4918" i="12"/>
  <c r="N4918" i="12" s="1"/>
  <c r="K4918" i="12"/>
  <c r="B4918" i="12"/>
  <c r="L4918" i="12"/>
  <c r="E4918" i="12"/>
  <c r="F4918" i="12"/>
  <c r="G4918" i="12"/>
  <c r="H4918" i="12"/>
  <c r="I4918" i="12"/>
  <c r="C4918" i="12"/>
  <c r="D4918" i="12"/>
  <c r="P4918" i="12" s="1"/>
  <c r="M4916" i="12"/>
  <c r="M4921" i="12"/>
  <c r="M4917" i="12"/>
  <c r="M4915" i="12"/>
  <c r="M4914" i="12"/>
  <c r="M4913" i="12"/>
  <c r="M4912" i="12"/>
  <c r="M4911" i="12"/>
  <c r="M4910" i="12"/>
  <c r="M4905" i="12"/>
  <c r="M4904" i="12"/>
  <c r="M4903" i="12"/>
  <c r="M4902" i="12"/>
  <c r="M4901" i="12"/>
  <c r="A4921" i="12"/>
  <c r="O4921" i="12" s="1"/>
  <c r="B4921" i="12"/>
  <c r="E4921" i="12"/>
  <c r="F4921" i="12"/>
  <c r="G4921" i="12"/>
  <c r="H4921" i="12"/>
  <c r="I4921" i="12"/>
  <c r="J4921" i="12"/>
  <c r="K4921" i="12"/>
  <c r="L4921" i="12"/>
  <c r="C4921" i="12"/>
  <c r="D4921" i="12"/>
  <c r="P4921" i="12" s="1"/>
  <c r="A4917" i="12"/>
  <c r="N4917" i="12" s="1"/>
  <c r="B4917" i="12"/>
  <c r="E4917" i="12"/>
  <c r="F4917" i="12"/>
  <c r="G4917" i="12"/>
  <c r="H4917" i="12"/>
  <c r="I4917" i="12"/>
  <c r="J4917" i="12"/>
  <c r="K4917" i="12"/>
  <c r="L4917" i="12"/>
  <c r="C4917" i="12"/>
  <c r="D4917" i="12"/>
  <c r="P4917" i="12" s="1"/>
  <c r="A4915" i="12"/>
  <c r="B4915" i="12"/>
  <c r="E4915" i="12"/>
  <c r="F4915" i="12"/>
  <c r="G4915" i="12"/>
  <c r="H4915" i="12"/>
  <c r="I4915" i="12"/>
  <c r="J4915" i="12"/>
  <c r="K4915" i="12"/>
  <c r="L4915" i="12"/>
  <c r="C4915" i="12"/>
  <c r="D4915" i="12"/>
  <c r="P4915" i="12" s="1"/>
  <c r="A4914" i="12"/>
  <c r="N4914" i="12" s="1"/>
  <c r="B4914" i="12"/>
  <c r="E4914" i="12"/>
  <c r="F4914" i="12"/>
  <c r="G4914" i="12"/>
  <c r="H4914" i="12"/>
  <c r="I4914" i="12"/>
  <c r="J4914" i="12"/>
  <c r="K4914" i="12"/>
  <c r="L4914" i="12"/>
  <c r="C4914" i="12"/>
  <c r="D4914" i="12"/>
  <c r="P4914" i="12" s="1"/>
  <c r="A4913" i="12"/>
  <c r="O4913" i="12" s="1"/>
  <c r="B4913" i="12"/>
  <c r="E4913" i="12"/>
  <c r="F4913" i="12"/>
  <c r="G4913" i="12"/>
  <c r="H4913" i="12"/>
  <c r="I4913" i="12"/>
  <c r="J4913" i="12"/>
  <c r="K4913" i="12"/>
  <c r="L4913" i="12"/>
  <c r="C4913" i="12"/>
  <c r="D4913" i="12"/>
  <c r="P4913" i="12" s="1"/>
  <c r="A4912" i="12"/>
  <c r="N4912" i="12" s="1"/>
  <c r="B4912" i="12"/>
  <c r="E4912" i="12"/>
  <c r="F4912" i="12"/>
  <c r="G4912" i="12"/>
  <c r="H4912" i="12"/>
  <c r="I4912" i="12"/>
  <c r="J4912" i="12"/>
  <c r="K4912" i="12"/>
  <c r="L4912" i="12"/>
  <c r="C4912" i="12"/>
  <c r="D4912" i="12"/>
  <c r="P4912" i="12" s="1"/>
  <c r="A4911" i="12"/>
  <c r="B4911" i="12"/>
  <c r="E4911" i="12"/>
  <c r="F4911" i="12"/>
  <c r="G4911" i="12"/>
  <c r="H4911" i="12"/>
  <c r="I4911" i="12"/>
  <c r="J4911" i="12"/>
  <c r="K4911" i="12"/>
  <c r="L4911" i="12"/>
  <c r="C4911" i="12"/>
  <c r="D4911" i="12"/>
  <c r="P4911" i="12" s="1"/>
  <c r="A4910" i="12"/>
  <c r="N4910" i="12" s="1"/>
  <c r="B4910" i="12"/>
  <c r="E4910" i="12"/>
  <c r="F4910" i="12"/>
  <c r="G4910" i="12"/>
  <c r="H4910" i="12"/>
  <c r="I4910" i="12"/>
  <c r="J4910" i="12"/>
  <c r="K4910" i="12"/>
  <c r="L4910" i="12"/>
  <c r="C4910" i="12"/>
  <c r="D4910" i="12"/>
  <c r="P4910" i="12" s="1"/>
  <c r="A4905" i="12"/>
  <c r="O4905" i="12" s="1"/>
  <c r="B4905" i="12"/>
  <c r="E4905" i="12"/>
  <c r="F4905" i="12"/>
  <c r="G4905" i="12"/>
  <c r="H4905" i="12"/>
  <c r="I4905" i="12"/>
  <c r="J4905" i="12"/>
  <c r="K4905" i="12"/>
  <c r="L4905" i="12"/>
  <c r="C4905" i="12"/>
  <c r="D4905" i="12"/>
  <c r="P4905" i="12" s="1"/>
  <c r="A4904" i="12"/>
  <c r="N4904" i="12" s="1"/>
  <c r="B4904" i="12"/>
  <c r="E4904" i="12"/>
  <c r="F4904" i="12"/>
  <c r="G4904" i="12"/>
  <c r="H4904" i="12"/>
  <c r="I4904" i="12"/>
  <c r="J4904" i="12"/>
  <c r="K4904" i="12"/>
  <c r="L4904" i="12"/>
  <c r="C4904" i="12"/>
  <c r="D4904" i="12"/>
  <c r="P4904" i="12" s="1"/>
  <c r="A4903" i="12"/>
  <c r="B4903" i="12"/>
  <c r="E4903" i="12"/>
  <c r="F4903" i="12"/>
  <c r="G4903" i="12"/>
  <c r="H4903" i="12"/>
  <c r="I4903" i="12"/>
  <c r="J4903" i="12"/>
  <c r="K4903" i="12"/>
  <c r="L4903" i="12"/>
  <c r="C4903" i="12"/>
  <c r="D4903" i="12"/>
  <c r="P4903" i="12" s="1"/>
  <c r="A4902" i="12"/>
  <c r="B4902" i="12"/>
  <c r="E4902" i="12"/>
  <c r="F4902" i="12"/>
  <c r="G4902" i="12"/>
  <c r="H4902" i="12"/>
  <c r="I4902" i="12"/>
  <c r="J4902" i="12"/>
  <c r="K4902" i="12"/>
  <c r="L4902" i="12"/>
  <c r="C4902" i="12"/>
  <c r="D4902" i="12"/>
  <c r="P4902" i="12" s="1"/>
  <c r="A4901" i="12"/>
  <c r="B4901" i="12"/>
  <c r="E4901" i="12"/>
  <c r="F4901" i="12"/>
  <c r="G4901" i="12"/>
  <c r="H4901" i="12"/>
  <c r="I4901" i="12"/>
  <c r="J4901" i="12"/>
  <c r="K4901" i="12"/>
  <c r="L4901" i="12"/>
  <c r="C4901" i="12"/>
  <c r="D4901" i="12"/>
  <c r="P4901" i="12" s="1"/>
  <c r="K3" i="14"/>
  <c r="U3" i="14"/>
  <c r="R3" i="14"/>
  <c r="S3" i="14"/>
  <c r="T3" i="7" s="1"/>
  <c r="G3" i="7" s="1"/>
  <c r="D16" i="6"/>
  <c r="D16" i="12" s="1"/>
  <c r="P16" i="12" s="1"/>
  <c r="N16" i="6"/>
  <c r="S15" i="14"/>
  <c r="T15" i="7" s="1"/>
  <c r="G15" i="7" s="1"/>
  <c r="R16" i="14"/>
  <c r="C269" i="12"/>
  <c r="C2127" i="12"/>
  <c r="C2232" i="12"/>
  <c r="C2296" i="12"/>
  <c r="C2338" i="12"/>
  <c r="C2386" i="12"/>
  <c r="C2394" i="12"/>
  <c r="C2143" i="12"/>
  <c r="C2191" i="12"/>
  <c r="C2199" i="12"/>
  <c r="C2247" i="12"/>
  <c r="C2255" i="12"/>
  <c r="C2295" i="12"/>
  <c r="C2303" i="12"/>
  <c r="C2351" i="12"/>
  <c r="C2367" i="12"/>
  <c r="C2248" i="12"/>
  <c r="C2304" i="12"/>
  <c r="C2344" i="12"/>
  <c r="M2617" i="12"/>
  <c r="M2611" i="12"/>
  <c r="M2610" i="12"/>
  <c r="M2609" i="12"/>
  <c r="M2608" i="12"/>
  <c r="M2607" i="12"/>
  <c r="M2606" i="12"/>
  <c r="M2605" i="12"/>
  <c r="M2604" i="12"/>
  <c r="M2603" i="12"/>
  <c r="M2597" i="12"/>
  <c r="M2596" i="12"/>
  <c r="D2617" i="12"/>
  <c r="P2617" i="12" s="1"/>
  <c r="D2616" i="12"/>
  <c r="P2616" i="12" s="1"/>
  <c r="D2615" i="12"/>
  <c r="P2615" i="12" s="1"/>
  <c r="D2614" i="12"/>
  <c r="P2614" i="12" s="1"/>
  <c r="D2613" i="12"/>
  <c r="P2613" i="12" s="1"/>
  <c r="D2612" i="12"/>
  <c r="P2612" i="12" s="1"/>
  <c r="D2611" i="12"/>
  <c r="P2611" i="12" s="1"/>
  <c r="D2609" i="12"/>
  <c r="P2609" i="12" s="1"/>
  <c r="D2608" i="12"/>
  <c r="P2608" i="12" s="1"/>
  <c r="D2607" i="12"/>
  <c r="P2607" i="12" s="1"/>
  <c r="D2605" i="12"/>
  <c r="P2605" i="12" s="1"/>
  <c r="D2604" i="12"/>
  <c r="P2604" i="12" s="1"/>
  <c r="D2603" i="12"/>
  <c r="P2603" i="12" s="1"/>
  <c r="D2602" i="12"/>
  <c r="P2602" i="12" s="1"/>
  <c r="D2601" i="12"/>
  <c r="P2601" i="12" s="1"/>
  <c r="D2600" i="12"/>
  <c r="P2600" i="12" s="1"/>
  <c r="D2599" i="12"/>
  <c r="P2599" i="12" s="1"/>
  <c r="D2598" i="12"/>
  <c r="P2598" i="12" s="1"/>
  <c r="D2597" i="12"/>
  <c r="P2597" i="12" s="1"/>
  <c r="D2596" i="12"/>
  <c r="P2596" i="12" s="1"/>
  <c r="M2592" i="12"/>
  <c r="M2589" i="12"/>
  <c r="M2586" i="12"/>
  <c r="M2585" i="12"/>
  <c r="M2584" i="12"/>
  <c r="M2583" i="12"/>
  <c r="M2582" i="12"/>
  <c r="M2581" i="12"/>
  <c r="M2575" i="12"/>
  <c r="D2595" i="12"/>
  <c r="P2595" i="12" s="1"/>
  <c r="D2594" i="12"/>
  <c r="P2594" i="12" s="1"/>
  <c r="D2593" i="12"/>
  <c r="P2593" i="12" s="1"/>
  <c r="D2592" i="12"/>
  <c r="P2592" i="12" s="1"/>
  <c r="D2591" i="12"/>
  <c r="P2591" i="12" s="1"/>
  <c r="D2590" i="12"/>
  <c r="P2590" i="12" s="1"/>
  <c r="D2589" i="12"/>
  <c r="P2589" i="12" s="1"/>
  <c r="D2588" i="12"/>
  <c r="P2588" i="12" s="1"/>
  <c r="D2587" i="12"/>
  <c r="P2587" i="12" s="1"/>
  <c r="D2586" i="12"/>
  <c r="P2586" i="12" s="1"/>
  <c r="D2585" i="12"/>
  <c r="P2585" i="12" s="1"/>
  <c r="D2584" i="12"/>
  <c r="P2584" i="12" s="1"/>
  <c r="D2583" i="12"/>
  <c r="P2583" i="12" s="1"/>
  <c r="D2581" i="12"/>
  <c r="P2581" i="12" s="1"/>
  <c r="D2580" i="12"/>
  <c r="P2580" i="12" s="1"/>
  <c r="D2579" i="12"/>
  <c r="P2579" i="12" s="1"/>
  <c r="D2578" i="12"/>
  <c r="P2578" i="12" s="1"/>
  <c r="D2577" i="12"/>
  <c r="P2577" i="12" s="1"/>
  <c r="D2576" i="12"/>
  <c r="P2576" i="12" s="1"/>
  <c r="D2575" i="12"/>
  <c r="P2575" i="12" s="1"/>
  <c r="D2519" i="12"/>
  <c r="P2519" i="12" s="1"/>
  <c r="D2468" i="12"/>
  <c r="P2468" i="12" s="1"/>
  <c r="M2467" i="12"/>
  <c r="M2456" i="12"/>
  <c r="M2613" i="12"/>
  <c r="M2599" i="12"/>
  <c r="M2591" i="12"/>
  <c r="M2577" i="12"/>
  <c r="M2542" i="12"/>
  <c r="M2600" i="12"/>
  <c r="M2578" i="12"/>
  <c r="M2612" i="12"/>
  <c r="M2590" i="12"/>
  <c r="M2588" i="12"/>
  <c r="M2587" i="12"/>
  <c r="M2595" i="12"/>
  <c r="M2576" i="12"/>
  <c r="M2616" i="12"/>
  <c r="M2594" i="12"/>
  <c r="M2580" i="12"/>
  <c r="M2602" i="12"/>
  <c r="M2598" i="12"/>
  <c r="M2615" i="12"/>
  <c r="M2601" i="12"/>
  <c r="M2593" i="12"/>
  <c r="M2579" i="12"/>
  <c r="C2112" i="12"/>
  <c r="C2280" i="12"/>
  <c r="C2378" i="12"/>
  <c r="C2256" i="12"/>
  <c r="C2354" i="12"/>
  <c r="C2103" i="12"/>
  <c r="C2159" i="12"/>
  <c r="C2271" i="12"/>
  <c r="C2327" i="12"/>
  <c r="C2383" i="12"/>
  <c r="C2104" i="12"/>
  <c r="C2314" i="12"/>
  <c r="C2088" i="12"/>
  <c r="C2063" i="12"/>
  <c r="C2119" i="12"/>
  <c r="C2231" i="12"/>
  <c r="C2343" i="12"/>
  <c r="C2399" i="12"/>
  <c r="C2207" i="12"/>
  <c r="C2319" i="12"/>
  <c r="C2208" i="12"/>
  <c r="C2167" i="12"/>
  <c r="C2223" i="12"/>
  <c r="C2279" i="12"/>
  <c r="C2390" i="12"/>
  <c r="C2359" i="12"/>
  <c r="C2373" i="12"/>
  <c r="C2382" i="12"/>
  <c r="C2374" i="12"/>
  <c r="C2375" i="12"/>
  <c r="C2334" i="12"/>
  <c r="C2362" i="12"/>
  <c r="C2335" i="12"/>
  <c r="C2349" i="12"/>
  <c r="C2391" i="12"/>
  <c r="C2310" i="12"/>
  <c r="C2215" i="12"/>
  <c r="C2239" i="12"/>
  <c r="C2263" i="12"/>
  <c r="C2287" i="12"/>
  <c r="C2311" i="12"/>
  <c r="C2216" i="12"/>
  <c r="C2240" i="12"/>
  <c r="C2301" i="12"/>
  <c r="C2144" i="12"/>
  <c r="C2176" i="12"/>
  <c r="C2192" i="12"/>
  <c r="C2200" i="12"/>
  <c r="C2048" i="12"/>
  <c r="C1911" i="12"/>
  <c r="C1935" i="12"/>
  <c r="C1983" i="12"/>
  <c r="C2015" i="12"/>
  <c r="C1912" i="12"/>
  <c r="C1975" i="12"/>
  <c r="C2000" i="12"/>
  <c r="C1999" i="12"/>
  <c r="C1879" i="12"/>
  <c r="Y16" i="14"/>
  <c r="U14" i="14"/>
  <c r="M20" i="14"/>
  <c r="M26" i="14"/>
  <c r="U20" i="14"/>
  <c r="I25" i="14"/>
  <c r="O25" i="14"/>
  <c r="Y25" i="14"/>
  <c r="Y14" i="14"/>
  <c r="U16" i="14"/>
  <c r="Y21" i="14"/>
  <c r="O9" i="14"/>
  <c r="U15" i="14"/>
  <c r="V16" i="14"/>
  <c r="C2092" i="12"/>
  <c r="C2016" i="12"/>
  <c r="C2072" i="12"/>
  <c r="C1996" i="12"/>
  <c r="C2032" i="12"/>
  <c r="C1991" i="12"/>
  <c r="C2008" i="12"/>
  <c r="C2064" i="12"/>
  <c r="C2024" i="12"/>
  <c r="C2080" i="12"/>
  <c r="C2039" i="12"/>
  <c r="C1967" i="12"/>
  <c r="C1959" i="12"/>
  <c r="C1942" i="12"/>
  <c r="C1198" i="12"/>
  <c r="J20" i="14"/>
  <c r="O15" i="14"/>
  <c r="W5" i="14"/>
  <c r="H3747" i="12"/>
  <c r="H3749" i="12"/>
  <c r="G3749" i="12"/>
  <c r="F3749" i="12"/>
  <c r="J3748" i="12"/>
  <c r="F3747" i="12"/>
  <c r="E3749" i="12"/>
  <c r="E3747" i="12"/>
  <c r="C1114" i="12"/>
  <c r="C1746" i="12"/>
  <c r="C1794" i="12"/>
  <c r="C2274" i="12"/>
  <c r="C2290" i="12"/>
  <c r="L3749" i="12"/>
  <c r="L3747" i="12"/>
  <c r="B3749" i="12"/>
  <c r="K3747" i="12"/>
  <c r="B3747" i="12"/>
  <c r="I3750" i="12"/>
  <c r="J3747" i="12"/>
  <c r="A3747" i="12"/>
  <c r="N3747" i="12" s="1"/>
  <c r="C2302" i="12"/>
  <c r="T22" i="14"/>
  <c r="C2047" i="12"/>
  <c r="G3750" i="12"/>
  <c r="F3750" i="12"/>
  <c r="E3750" i="12"/>
  <c r="L3750" i="12"/>
  <c r="A3750" i="12"/>
  <c r="N3750" i="12" s="1"/>
  <c r="J3750" i="12"/>
  <c r="P8" i="14"/>
  <c r="P12" i="14"/>
  <c r="Y15" i="14"/>
  <c r="Y7" i="14"/>
  <c r="M9" i="14"/>
  <c r="V9" i="14"/>
  <c r="K13" i="14"/>
  <c r="T13" i="14"/>
  <c r="Q17" i="14"/>
  <c r="M22" i="14"/>
  <c r="S24" i="14"/>
  <c r="T24" i="7" s="1"/>
  <c r="N9" i="14"/>
  <c r="M11" i="14"/>
  <c r="U13" i="14"/>
  <c r="U17" i="14"/>
  <c r="S20" i="14"/>
  <c r="T20" i="7" s="1"/>
  <c r="R22" i="14"/>
  <c r="S26" i="14"/>
  <c r="T26" i="7" s="1"/>
  <c r="V13" i="14"/>
  <c r="V17" i="14"/>
  <c r="J5" i="14"/>
  <c r="S5" i="14"/>
  <c r="T5" i="7" s="1"/>
  <c r="G5" i="7" s="1"/>
  <c r="R7" i="14"/>
  <c r="O11" i="14"/>
  <c r="X11" i="14"/>
  <c r="N13" i="14"/>
  <c r="W13" i="14"/>
  <c r="S18" i="14"/>
  <c r="T18" i="7" s="1"/>
  <c r="U18" i="7" s="1"/>
  <c r="P4" i="14"/>
  <c r="K5" i="14"/>
  <c r="T5" i="14"/>
  <c r="J7" i="14"/>
  <c r="S7" i="14"/>
  <c r="T7" i="7" s="1"/>
  <c r="U7" i="7" s="1"/>
  <c r="O13" i="14"/>
  <c r="X13" i="14"/>
  <c r="N14" i="14"/>
  <c r="U18" i="14"/>
  <c r="J24" i="14"/>
  <c r="X4" i="14"/>
  <c r="P6" i="14"/>
  <c r="K7" i="14"/>
  <c r="T7" i="14"/>
  <c r="S9" i="14"/>
  <c r="T9" i="7" s="1"/>
  <c r="G9" i="7" s="1"/>
  <c r="R11" i="14"/>
  <c r="P13" i="14"/>
  <c r="Z13" i="14"/>
  <c r="K24" i="14"/>
  <c r="M5" i="14"/>
  <c r="V5" i="14"/>
  <c r="X6" i="14"/>
  <c r="U7" i="14"/>
  <c r="K9" i="14"/>
  <c r="T9" i="14"/>
  <c r="S11" i="14"/>
  <c r="T11" i="7" s="1"/>
  <c r="U11" i="7" s="1"/>
  <c r="R13" i="14"/>
  <c r="M17" i="14"/>
  <c r="K20" i="14"/>
  <c r="J22" i="14"/>
  <c r="M24" i="14"/>
  <c r="M7" i="14"/>
  <c r="V7" i="14"/>
  <c r="U9" i="14"/>
  <c r="T11" i="14"/>
  <c r="J13" i="14"/>
  <c r="S13" i="14"/>
  <c r="T13" i="7" s="1"/>
  <c r="O17" i="14"/>
  <c r="K22" i="14"/>
  <c r="I4" i="14"/>
  <c r="Q4" i="14"/>
  <c r="Y4" i="14"/>
  <c r="Q6" i="14"/>
  <c r="Y6" i="14"/>
  <c r="Q8" i="14"/>
  <c r="Y8" i="14"/>
  <c r="Q10" i="14"/>
  <c r="Y10" i="14"/>
  <c r="I12" i="14"/>
  <c r="Q12" i="14"/>
  <c r="Y12" i="14"/>
  <c r="V23" i="14"/>
  <c r="X19" i="14"/>
  <c r="M19" i="14"/>
  <c r="T19" i="14"/>
  <c r="S19" i="14"/>
  <c r="T19" i="7" s="1"/>
  <c r="R19" i="14"/>
  <c r="J19" i="14"/>
  <c r="R4" i="14"/>
  <c r="J6" i="14"/>
  <c r="R6" i="14"/>
  <c r="R10" i="14"/>
  <c r="J12" i="14"/>
  <c r="R12" i="14"/>
  <c r="X23" i="14"/>
  <c r="M23" i="14"/>
  <c r="T23" i="14"/>
  <c r="R23" i="14"/>
  <c r="J23" i="14"/>
  <c r="Q23" i="14"/>
  <c r="K4" i="14"/>
  <c r="S4" i="14"/>
  <c r="T4" i="7" s="1"/>
  <c r="G4" i="7" s="1"/>
  <c r="K6" i="14"/>
  <c r="S6" i="14"/>
  <c r="T6" i="7" s="1"/>
  <c r="K8" i="14"/>
  <c r="S8" i="14"/>
  <c r="T8" i="7" s="1"/>
  <c r="G8" i="7" s="1"/>
  <c r="S10" i="14"/>
  <c r="T10" i="7" s="1"/>
  <c r="K12" i="14"/>
  <c r="S12" i="14"/>
  <c r="T12" i="7" s="1"/>
  <c r="G12" i="7" s="1"/>
  <c r="Y19" i="14"/>
  <c r="X27" i="14"/>
  <c r="P27" i="14"/>
  <c r="O27" i="14"/>
  <c r="V27" i="14"/>
  <c r="N27" i="14"/>
  <c r="U27" i="14"/>
  <c r="M27" i="14"/>
  <c r="T27" i="14"/>
  <c r="K27" i="14"/>
  <c r="R27" i="14"/>
  <c r="J27" i="14"/>
  <c r="T4" i="14"/>
  <c r="T6" i="14"/>
  <c r="T8" i="14"/>
  <c r="T10" i="14"/>
  <c r="T12" i="14"/>
  <c r="T14" i="14"/>
  <c r="L14" i="14"/>
  <c r="X14" i="14"/>
  <c r="K14" i="14"/>
  <c r="V14" i="14"/>
  <c r="W17" i="14"/>
  <c r="X21" i="14"/>
  <c r="P21" i="14"/>
  <c r="U21" i="14"/>
  <c r="T21" i="14"/>
  <c r="S21" i="14"/>
  <c r="T21" i="7" s="1"/>
  <c r="G21" i="7" s="1"/>
  <c r="K21" i="14"/>
  <c r="R21" i="14"/>
  <c r="J21" i="14"/>
  <c r="Q21" i="14"/>
  <c r="X25" i="14"/>
  <c r="M25" i="14"/>
  <c r="T25" i="14"/>
  <c r="S25" i="14"/>
  <c r="T25" i="7" s="1"/>
  <c r="G25" i="7" s="1"/>
  <c r="K25" i="14"/>
  <c r="R25" i="14"/>
  <c r="J25" i="14"/>
  <c r="Q25" i="14"/>
  <c r="M4" i="14"/>
  <c r="U4" i="14"/>
  <c r="I5" i="14"/>
  <c r="Q5" i="14"/>
  <c r="M6" i="14"/>
  <c r="U6" i="14"/>
  <c r="Q7" i="14"/>
  <c r="M8" i="14"/>
  <c r="U8" i="14"/>
  <c r="M10" i="14"/>
  <c r="U10" i="14"/>
  <c r="M12" i="14"/>
  <c r="U12" i="14"/>
  <c r="I13" i="14"/>
  <c r="Q13" i="14"/>
  <c r="W14" i="14"/>
  <c r="X15" i="14"/>
  <c r="T15" i="14"/>
  <c r="V15" i="14"/>
  <c r="T16" i="14"/>
  <c r="X16" i="14"/>
  <c r="O16" i="14"/>
  <c r="M16" i="14"/>
  <c r="I17" i="14"/>
  <c r="V21" i="14"/>
  <c r="I23" i="14"/>
  <c r="V25" i="14"/>
  <c r="N4" i="14"/>
  <c r="V4" i="14"/>
  <c r="N6" i="14"/>
  <c r="V6" i="14"/>
  <c r="N8" i="14"/>
  <c r="V8" i="14"/>
  <c r="N10" i="14"/>
  <c r="V10" i="14"/>
  <c r="N12" i="14"/>
  <c r="V12" i="14"/>
  <c r="N23" i="14"/>
  <c r="W25" i="14"/>
  <c r="I27" i="14"/>
  <c r="O4" i="14"/>
  <c r="O6" i="14"/>
  <c r="O8" i="14"/>
  <c r="O10" i="14"/>
  <c r="O12" i="14"/>
  <c r="X17" i="14"/>
  <c r="T17" i="14"/>
  <c r="S17" i="14"/>
  <c r="T17" i="7" s="1"/>
  <c r="K17" i="14"/>
  <c r="Z17" i="14"/>
  <c r="R17" i="14"/>
  <c r="N17" i="14"/>
  <c r="O19" i="14"/>
  <c r="O23" i="14"/>
  <c r="Q27" i="14"/>
  <c r="N18" i="14"/>
  <c r="V18" i="14"/>
  <c r="N20" i="14"/>
  <c r="V20" i="14"/>
  <c r="N22" i="14"/>
  <c r="V22" i="14"/>
  <c r="N24" i="14"/>
  <c r="V24" i="14"/>
  <c r="N26" i="14"/>
  <c r="V26" i="14"/>
  <c r="O18" i="14"/>
  <c r="W18" i="14"/>
  <c r="O20" i="14"/>
  <c r="O22" i="14"/>
  <c r="O24" i="14"/>
  <c r="W24" i="14"/>
  <c r="O26" i="14"/>
  <c r="X18" i="14"/>
  <c r="X20" i="14"/>
  <c r="P22" i="14"/>
  <c r="X22" i="14"/>
  <c r="X24" i="14"/>
  <c r="P26" i="14"/>
  <c r="X26" i="14"/>
  <c r="Q18" i="14"/>
  <c r="Y18" i="14"/>
  <c r="I20" i="14"/>
  <c r="Q20" i="14"/>
  <c r="Y20" i="14"/>
  <c r="I22" i="14"/>
  <c r="Q22" i="14"/>
  <c r="Y22" i="14"/>
  <c r="I24" i="14"/>
  <c r="Q24" i="14"/>
  <c r="I26" i="14"/>
  <c r="Q26" i="14"/>
  <c r="Y26" i="14"/>
  <c r="L18" i="14"/>
  <c r="H3753" i="12"/>
  <c r="G3752" i="12"/>
  <c r="J3752" i="12"/>
  <c r="I3752" i="12"/>
  <c r="C2556" i="12"/>
  <c r="C2540" i="12"/>
  <c r="C2532" i="12"/>
  <c r="C2508" i="12"/>
  <c r="C2492" i="12"/>
  <c r="C2484" i="12"/>
  <c r="C2468" i="12"/>
  <c r="C2460" i="12"/>
  <c r="C2444" i="12"/>
  <c r="C2436" i="12"/>
  <c r="C2420" i="12"/>
  <c r="M2568" i="12"/>
  <c r="D2572" i="12"/>
  <c r="P2572" i="12" s="1"/>
  <c r="H3752" i="12"/>
  <c r="C2563" i="12"/>
  <c r="C2555" i="12"/>
  <c r="C2547" i="12"/>
  <c r="C2539" i="12"/>
  <c r="C2531" i="12"/>
  <c r="C2523" i="12"/>
  <c r="C2507" i="12"/>
  <c r="C2499" i="12"/>
  <c r="C2491" i="12"/>
  <c r="C2483" i="12"/>
  <c r="C2475" i="12"/>
  <c r="C2467" i="12"/>
  <c r="C2459" i="12"/>
  <c r="C2451" i="12"/>
  <c r="C2443" i="12"/>
  <c r="C2435" i="12"/>
  <c r="C2427" i="12"/>
  <c r="C2419" i="12"/>
  <c r="C2411" i="12"/>
  <c r="C2403" i="12"/>
  <c r="C2395" i="12"/>
  <c r="C2387" i="12"/>
  <c r="F3752" i="12"/>
  <c r="I3751" i="12"/>
  <c r="I3773" i="12"/>
  <c r="C2569" i="12"/>
  <c r="C2561" i="12"/>
  <c r="C2553" i="12"/>
  <c r="C2545" i="12"/>
  <c r="C2537" i="12"/>
  <c r="C2529" i="12"/>
  <c r="C2521" i="12"/>
  <c r="C2513" i="12"/>
  <c r="C2505" i="12"/>
  <c r="C2497" i="12"/>
  <c r="C2489" i="12"/>
  <c r="C2481" i="12"/>
  <c r="C2473" i="12"/>
  <c r="C2465" i="12"/>
  <c r="C2457" i="12"/>
  <c r="C2449" i="12"/>
  <c r="C2441" i="12"/>
  <c r="C2433" i="12"/>
  <c r="C2425" i="12"/>
  <c r="C2417" i="12"/>
  <c r="M2554" i="12"/>
  <c r="D2558" i="12"/>
  <c r="P2558" i="12" s="1"/>
  <c r="M2544" i="12"/>
  <c r="M2472" i="12"/>
  <c r="D2489" i="12"/>
  <c r="P2489" i="12" s="1"/>
  <c r="D2481" i="12"/>
  <c r="P2481" i="12" s="1"/>
  <c r="D2473" i="12"/>
  <c r="P2473" i="12" s="1"/>
  <c r="M2459" i="12"/>
  <c r="M2451" i="12"/>
  <c r="M2443" i="12"/>
  <c r="M2435" i="12"/>
  <c r="M2427" i="12"/>
  <c r="M2419" i="12"/>
  <c r="D2460" i="12"/>
  <c r="P2460" i="12" s="1"/>
  <c r="D2452" i="12"/>
  <c r="P2452" i="12" s="1"/>
  <c r="D2444" i="12"/>
  <c r="P2444" i="12" s="1"/>
  <c r="D2436" i="12"/>
  <c r="P2436" i="12" s="1"/>
  <c r="D2428" i="12"/>
  <c r="P2428" i="12" s="1"/>
  <c r="D2420" i="12"/>
  <c r="P2420" i="12" s="1"/>
  <c r="M2382" i="12"/>
  <c r="E3752" i="12"/>
  <c r="C2568" i="12"/>
  <c r="C2552" i="12"/>
  <c r="C2544" i="12"/>
  <c r="C2536" i="12"/>
  <c r="C2528" i="12"/>
  <c r="C2520" i="12"/>
  <c r="C2512" i="12"/>
  <c r="C2504" i="12"/>
  <c r="C2496" i="12"/>
  <c r="C2488" i="12"/>
  <c r="C2480" i="12"/>
  <c r="C2472" i="12"/>
  <c r="C2456" i="12"/>
  <c r="C2448" i="12"/>
  <c r="C2432" i="12"/>
  <c r="C2424" i="12"/>
  <c r="C2408" i="12"/>
  <c r="C2400" i="12"/>
  <c r="M2570" i="12"/>
  <c r="L3752" i="12"/>
  <c r="B3752" i="12"/>
  <c r="K3752" i="12"/>
  <c r="K3772" i="12"/>
  <c r="C2412" i="12"/>
  <c r="C2396" i="12"/>
  <c r="C2388" i="12"/>
  <c r="C2372" i="12"/>
  <c r="C2364" i="12"/>
  <c r="C2348" i="12"/>
  <c r="C2340" i="12"/>
  <c r="C2324" i="12"/>
  <c r="C2316" i="12"/>
  <c r="C2300" i="12"/>
  <c r="C2292" i="12"/>
  <c r="C2284" i="12"/>
  <c r="C2276" i="12"/>
  <c r="C2268" i="12"/>
  <c r="C2252" i="12"/>
  <c r="C2244" i="12"/>
  <c r="C2228" i="12"/>
  <c r="C2220" i="12"/>
  <c r="C2204" i="12"/>
  <c r="C2196" i="12"/>
  <c r="C2180" i="12"/>
  <c r="C2172" i="12"/>
  <c r="C2156" i="12"/>
  <c r="C2148" i="12"/>
  <c r="C2132" i="12"/>
  <c r="C2124" i="12"/>
  <c r="C2116" i="12"/>
  <c r="C2108" i="12"/>
  <c r="C2100" i="12"/>
  <c r="C2076" i="12"/>
  <c r="C2060" i="12"/>
  <c r="C2052" i="12"/>
  <c r="C2044" i="12"/>
  <c r="C2036" i="12"/>
  <c r="C2020" i="12"/>
  <c r="C2012" i="12"/>
  <c r="C2004" i="12"/>
  <c r="C1988" i="12"/>
  <c r="C1980" i="12"/>
  <c r="C1972" i="12"/>
  <c r="C1964" i="12"/>
  <c r="C1956" i="12"/>
  <c r="C1940" i="12"/>
  <c r="C1932" i="12"/>
  <c r="C1892" i="12"/>
  <c r="C1348" i="12"/>
  <c r="C1292" i="12"/>
  <c r="C1268" i="12"/>
  <c r="C2379" i="12"/>
  <c r="C2371" i="12"/>
  <c r="C2363" i="12"/>
  <c r="C2355" i="12"/>
  <c r="C2347" i="12"/>
  <c r="C2339" i="12"/>
  <c r="C2331" i="12"/>
  <c r="C2323" i="12"/>
  <c r="C2315" i="12"/>
  <c r="C2307" i="12"/>
  <c r="C2299" i="12"/>
  <c r="C2291" i="12"/>
  <c r="C2283" i="12"/>
  <c r="C2275" i="12"/>
  <c r="C2267" i="12"/>
  <c r="C2259" i="12"/>
  <c r="C2251" i="12"/>
  <c r="C2243" i="12"/>
  <c r="C2235" i="12"/>
  <c r="C2227" i="12"/>
  <c r="C2219" i="12"/>
  <c r="C2211" i="12"/>
  <c r="C2203" i="12"/>
  <c r="C2195" i="12"/>
  <c r="C2187" i="12"/>
  <c r="C2179" i="12"/>
  <c r="C2163" i="12"/>
  <c r="C2155" i="12"/>
  <c r="C2147" i="12"/>
  <c r="C2131" i="12"/>
  <c r="C2123" i="12"/>
  <c r="C2115" i="12"/>
  <c r="C2107" i="12"/>
  <c r="C2099" i="12"/>
  <c r="C2091" i="12"/>
  <c r="C2075" i="12"/>
  <c r="C2059" i="12"/>
  <c r="C2043" i="12"/>
  <c r="C2035" i="12"/>
  <c r="C2027" i="12"/>
  <c r="C2019" i="12"/>
  <c r="C2011" i="12"/>
  <c r="C2003" i="12"/>
  <c r="C1995" i="12"/>
  <c r="C1987" i="12"/>
  <c r="C1979" i="12"/>
  <c r="C1971" i="12"/>
  <c r="C1963" i="12"/>
  <c r="C1955" i="12"/>
  <c r="C1947" i="12"/>
  <c r="C1939" i="12"/>
  <c r="C1931" i="12"/>
  <c r="C1923" i="12"/>
  <c r="C1915" i="12"/>
  <c r="C1907" i="12"/>
  <c r="C1899" i="12"/>
  <c r="C1843" i="12"/>
  <c r="C1795" i="12"/>
  <c r="C2282" i="12"/>
  <c r="C2258" i="12"/>
  <c r="C2242" i="12"/>
  <c r="C2234" i="12"/>
  <c r="C2218" i="12"/>
  <c r="C2210" i="12"/>
  <c r="C2202" i="12"/>
  <c r="C2194" i="12"/>
  <c r="C2186" i="12"/>
  <c r="C2162" i="12"/>
  <c r="C2146" i="12"/>
  <c r="C2138" i="12"/>
  <c r="C2122" i="12"/>
  <c r="C2090" i="12"/>
  <c r="C2074" i="12"/>
  <c r="C2050" i="12"/>
  <c r="C2026" i="12"/>
  <c r="C2018" i="12"/>
  <c r="C2002" i="12"/>
  <c r="C1978" i="12"/>
  <c r="C1970" i="12"/>
  <c r="C1954" i="12"/>
  <c r="C1946" i="12"/>
  <c r="C1930" i="12"/>
  <c r="C1906" i="12"/>
  <c r="C1898" i="12"/>
  <c r="C1810" i="12"/>
  <c r="C1786" i="12"/>
  <c r="C1690" i="12"/>
  <c r="C1522" i="12"/>
  <c r="C1474" i="12"/>
  <c r="C1354" i="12"/>
  <c r="C1306" i="12"/>
  <c r="C2409" i="12"/>
  <c r="C2401" i="12"/>
  <c r="C2393" i="12"/>
  <c r="C2385" i="12"/>
  <c r="C2377" i="12"/>
  <c r="C2369" i="12"/>
  <c r="C2361" i="12"/>
  <c r="C2353" i="12"/>
  <c r="C2345" i="12"/>
  <c r="C2337" i="12"/>
  <c r="C2329" i="12"/>
  <c r="C2321" i="12"/>
  <c r="C2313" i="12"/>
  <c r="C2305" i="12"/>
  <c r="C2297" i="12"/>
  <c r="C2289" i="12"/>
  <c r="C2281" i="12"/>
  <c r="C2273" i="12"/>
  <c r="C2265" i="12"/>
  <c r="C2257" i="12"/>
  <c r="C2249" i="12"/>
  <c r="C2241" i="12"/>
  <c r="C2233" i="12"/>
  <c r="C2225" i="12"/>
  <c r="C2217" i="12"/>
  <c r="C2209" i="12"/>
  <c r="C2201" i="12"/>
  <c r="C2193" i="12"/>
  <c r="C2185" i="12"/>
  <c r="C2169" i="12"/>
  <c r="C2153" i="12"/>
  <c r="C2145" i="12"/>
  <c r="C2129" i="12"/>
  <c r="C2121" i="12"/>
  <c r="C2105" i="12"/>
  <c r="C2089" i="12"/>
  <c r="C2073" i="12"/>
  <c r="C2049" i="12"/>
  <c r="C2017" i="12"/>
  <c r="C2001" i="12"/>
  <c r="C1993" i="12"/>
  <c r="C1977" i="12"/>
  <c r="C1969" i="12"/>
  <c r="C1953" i="12"/>
  <c r="C1945" i="12"/>
  <c r="C1921" i="12"/>
  <c r="C1641" i="12"/>
  <c r="C2384" i="12"/>
  <c r="C2376" i="12"/>
  <c r="C2360" i="12"/>
  <c r="C2352" i="12"/>
  <c r="C2336" i="12"/>
  <c r="C2328" i="12"/>
  <c r="C2320" i="12"/>
  <c r="C2312" i="12"/>
  <c r="C1976" i="12"/>
  <c r="C1960" i="12"/>
  <c r="C1952" i="12"/>
  <c r="C1544" i="12"/>
  <c r="C862" i="12"/>
  <c r="C718" i="12"/>
  <c r="M2564" i="12"/>
  <c r="D2567" i="12"/>
  <c r="P2567" i="12" s="1"/>
  <c r="D2571" i="12"/>
  <c r="P2571" i="12" s="1"/>
  <c r="M2574" i="12"/>
  <c r="D2570" i="12"/>
  <c r="P2570" i="12" s="1"/>
  <c r="M2565" i="12"/>
  <c r="D2574" i="12"/>
  <c r="P2574" i="12" s="1"/>
  <c r="D2569" i="12"/>
  <c r="P2569" i="12" s="1"/>
  <c r="D2573" i="12"/>
  <c r="P2573" i="12" s="1"/>
  <c r="M2571" i="12"/>
  <c r="M2573" i="12"/>
  <c r="M2572" i="12"/>
  <c r="M2569" i="12"/>
  <c r="D2568" i="12"/>
  <c r="P2568" i="12" s="1"/>
  <c r="D2566" i="12"/>
  <c r="P2566" i="12" s="1"/>
  <c r="D2565" i="12"/>
  <c r="P2565" i="12" s="1"/>
  <c r="M2567" i="12"/>
  <c r="M2566" i="12"/>
  <c r="D2564" i="12"/>
  <c r="P2564" i="12" s="1"/>
  <c r="M2495" i="12"/>
  <c r="M2507" i="12"/>
  <c r="H1108" i="12"/>
  <c r="D2549" i="12"/>
  <c r="P2549" i="12" s="1"/>
  <c r="M2483" i="12"/>
  <c r="D2560" i="12"/>
  <c r="P2560" i="12" s="1"/>
  <c r="D2539" i="12"/>
  <c r="P2539" i="12" s="1"/>
  <c r="D2503" i="12"/>
  <c r="P2503" i="12" s="1"/>
  <c r="D2559" i="12"/>
  <c r="P2559" i="12" s="1"/>
  <c r="M2529" i="12"/>
  <c r="D2515" i="12"/>
  <c r="P2515" i="12" s="1"/>
  <c r="M2518" i="12"/>
  <c r="D2527" i="12"/>
  <c r="P2527" i="12" s="1"/>
  <c r="D2479" i="12"/>
  <c r="P2479" i="12" s="1"/>
  <c r="M2563" i="12"/>
  <c r="M2552" i="12"/>
  <c r="M2530" i="12"/>
  <c r="D2491" i="12"/>
  <c r="P2491" i="12" s="1"/>
  <c r="M2541" i="12"/>
  <c r="D2538" i="12"/>
  <c r="P2538" i="12" s="1"/>
  <c r="D2526" i="12"/>
  <c r="P2526" i="12" s="1"/>
  <c r="M2480" i="12"/>
  <c r="M2511" i="12"/>
  <c r="M2499" i="12"/>
  <c r="M2487" i="12"/>
  <c r="M2562" i="12"/>
  <c r="M2528" i="12"/>
  <c r="D2537" i="12"/>
  <c r="P2537" i="12" s="1"/>
  <c r="M2489" i="12"/>
  <c r="D2525" i="12"/>
  <c r="P2525" i="12" s="1"/>
  <c r="M2513" i="12"/>
  <c r="D2498" i="12"/>
  <c r="P2498" i="12" s="1"/>
  <c r="M2540" i="12"/>
  <c r="C2306" i="12"/>
  <c r="M2501" i="12"/>
  <c r="D2510" i="12"/>
  <c r="P2510" i="12" s="1"/>
  <c r="M2509" i="12"/>
  <c r="M2497" i="12"/>
  <c r="M2485" i="12"/>
  <c r="D2506" i="12"/>
  <c r="P2506" i="12" s="1"/>
  <c r="D2494" i="12"/>
  <c r="P2494" i="12" s="1"/>
  <c r="D2482" i="12"/>
  <c r="P2482" i="12" s="1"/>
  <c r="D2486" i="12"/>
  <c r="P2486" i="12" s="1"/>
  <c r="D2517" i="12"/>
  <c r="P2517" i="12" s="1"/>
  <c r="D2505" i="12"/>
  <c r="P2505" i="12" s="1"/>
  <c r="D2493" i="12"/>
  <c r="P2493" i="12" s="1"/>
  <c r="M2551" i="12"/>
  <c r="M2515" i="12"/>
  <c r="M2503" i="12"/>
  <c r="M2491" i="12"/>
  <c r="M2479" i="12"/>
  <c r="D2512" i="12"/>
  <c r="P2512" i="12" s="1"/>
  <c r="D2500" i="12"/>
  <c r="P2500" i="12" s="1"/>
  <c r="D2488" i="12"/>
  <c r="P2488" i="12" s="1"/>
  <c r="D2556" i="12"/>
  <c r="P2556" i="12" s="1"/>
  <c r="M2550" i="12"/>
  <c r="M2514" i="12"/>
  <c r="M2502" i="12"/>
  <c r="M2490" i="12"/>
  <c r="M2478" i="12"/>
  <c r="D2547" i="12"/>
  <c r="P2547" i="12" s="1"/>
  <c r="D2535" i="12"/>
  <c r="P2535" i="12" s="1"/>
  <c r="D2523" i="12"/>
  <c r="P2523" i="12" s="1"/>
  <c r="D2511" i="12"/>
  <c r="P2511" i="12" s="1"/>
  <c r="D2499" i="12"/>
  <c r="P2499" i="12" s="1"/>
  <c r="D2487" i="12"/>
  <c r="P2487" i="12" s="1"/>
  <c r="D2550" i="12"/>
  <c r="P2550" i="12" s="1"/>
  <c r="D2553" i="12"/>
  <c r="P2553" i="12" s="1"/>
  <c r="D2544" i="12"/>
  <c r="P2544" i="12" s="1"/>
  <c r="D2532" i="12"/>
  <c r="P2532" i="12" s="1"/>
  <c r="D2520" i="12"/>
  <c r="P2520" i="12" s="1"/>
  <c r="D2536" i="12"/>
  <c r="P2536" i="12" s="1"/>
  <c r="D2555" i="12"/>
  <c r="P2555" i="12" s="1"/>
  <c r="D2546" i="12"/>
  <c r="P2546" i="12" s="1"/>
  <c r="D2534" i="12"/>
  <c r="P2534" i="12" s="1"/>
  <c r="D2554" i="12"/>
  <c r="P2554" i="12" s="1"/>
  <c r="D2521" i="12"/>
  <c r="P2521" i="12" s="1"/>
  <c r="D2551" i="12"/>
  <c r="P2551" i="12" s="1"/>
  <c r="D2552" i="12"/>
  <c r="P2552" i="12" s="1"/>
  <c r="D2543" i="12"/>
  <c r="P2543" i="12" s="1"/>
  <c r="D2562" i="12"/>
  <c r="P2562" i="12" s="1"/>
  <c r="D2541" i="12"/>
  <c r="P2541" i="12" s="1"/>
  <c r="D2529" i="12"/>
  <c r="P2529" i="12" s="1"/>
  <c r="D2557" i="12"/>
  <c r="P2557" i="12" s="1"/>
  <c r="D2548" i="12"/>
  <c r="P2548" i="12" s="1"/>
  <c r="D2524" i="12"/>
  <c r="P2524" i="12" s="1"/>
  <c r="D2522" i="12"/>
  <c r="P2522" i="12" s="1"/>
  <c r="D2533" i="12"/>
  <c r="P2533" i="12" s="1"/>
  <c r="D2531" i="12"/>
  <c r="P2531" i="12" s="1"/>
  <c r="D2545" i="12"/>
  <c r="P2545" i="12" s="1"/>
  <c r="D2563" i="12"/>
  <c r="P2563" i="12" s="1"/>
  <c r="D2542" i="12"/>
  <c r="P2542" i="12" s="1"/>
  <c r="D2530" i="12"/>
  <c r="P2530" i="12" s="1"/>
  <c r="D2518" i="12"/>
  <c r="P2518" i="12" s="1"/>
  <c r="D2561" i="12"/>
  <c r="P2561" i="12" s="1"/>
  <c r="D2540" i="12"/>
  <c r="P2540" i="12" s="1"/>
  <c r="D2528" i="12"/>
  <c r="P2528" i="12" s="1"/>
  <c r="M2536" i="12"/>
  <c r="M2557" i="12"/>
  <c r="M2535" i="12"/>
  <c r="M2523" i="12"/>
  <c r="M2561" i="12"/>
  <c r="M2539" i="12"/>
  <c r="M2526" i="12"/>
  <c r="M2559" i="12"/>
  <c r="M2537" i="12"/>
  <c r="M2548" i="12"/>
  <c r="M2546" i="12"/>
  <c r="M2534" i="12"/>
  <c r="M2555" i="12"/>
  <c r="M2545" i="12"/>
  <c r="M2533" i="12"/>
  <c r="M2521" i="12"/>
  <c r="M2532" i="12"/>
  <c r="M2520" i="12"/>
  <c r="M2527" i="12"/>
  <c r="M2560" i="12"/>
  <c r="M2538" i="12"/>
  <c r="M2549" i="12"/>
  <c r="M2525" i="12"/>
  <c r="M2558" i="12"/>
  <c r="M2524" i="12"/>
  <c r="M2547" i="12"/>
  <c r="M2556" i="12"/>
  <c r="M2522" i="12"/>
  <c r="M2553" i="12"/>
  <c r="M2543" i="12"/>
  <c r="M2531" i="12"/>
  <c r="M2519" i="12"/>
  <c r="D2509" i="12"/>
  <c r="P2509" i="12" s="1"/>
  <c r="D2497" i="12"/>
  <c r="P2497" i="12" s="1"/>
  <c r="D2485" i="12"/>
  <c r="P2485" i="12" s="1"/>
  <c r="D2508" i="12"/>
  <c r="P2508" i="12" s="1"/>
  <c r="D2496" i="12"/>
  <c r="P2496" i="12" s="1"/>
  <c r="D2484" i="12"/>
  <c r="P2484" i="12" s="1"/>
  <c r="D2507" i="12"/>
  <c r="P2507" i="12" s="1"/>
  <c r="D2495" i="12"/>
  <c r="P2495" i="12" s="1"/>
  <c r="D2483" i="12"/>
  <c r="P2483" i="12" s="1"/>
  <c r="D2516" i="12"/>
  <c r="P2516" i="12" s="1"/>
  <c r="D2504" i="12"/>
  <c r="P2504" i="12" s="1"/>
  <c r="D2492" i="12"/>
  <c r="P2492" i="12" s="1"/>
  <c r="D2480" i="12"/>
  <c r="P2480" i="12" s="1"/>
  <c r="D2514" i="12"/>
  <c r="P2514" i="12" s="1"/>
  <c r="D2502" i="12"/>
  <c r="P2502" i="12" s="1"/>
  <c r="D2490" i="12"/>
  <c r="P2490" i="12" s="1"/>
  <c r="D2478" i="12"/>
  <c r="P2478" i="12" s="1"/>
  <c r="D2513" i="12"/>
  <c r="P2513" i="12" s="1"/>
  <c r="D2501" i="12"/>
  <c r="P2501" i="12" s="1"/>
  <c r="M2504" i="12"/>
  <c r="M2512" i="12"/>
  <c r="M2500" i="12"/>
  <c r="M2488" i="12"/>
  <c r="M2510" i="12"/>
  <c r="M2498" i="12"/>
  <c r="M2486" i="12"/>
  <c r="M2508" i="12"/>
  <c r="M2496" i="12"/>
  <c r="M2484" i="12"/>
  <c r="M2494" i="12"/>
  <c r="M2517" i="12"/>
  <c r="M2505" i="12"/>
  <c r="M2493" i="12"/>
  <c r="M2481" i="12"/>
  <c r="M2506" i="12"/>
  <c r="M2482" i="12"/>
  <c r="M2516" i="12"/>
  <c r="M2492" i="12"/>
  <c r="M2475" i="12"/>
  <c r="D2475" i="12"/>
  <c r="P2475" i="12" s="1"/>
  <c r="D2472" i="12"/>
  <c r="P2472" i="12" s="1"/>
  <c r="M2469" i="12"/>
  <c r="M2466" i="12"/>
  <c r="M2463" i="12"/>
  <c r="M2460" i="12"/>
  <c r="M2457" i="12"/>
  <c r="M2454" i="12"/>
  <c r="M2448" i="12"/>
  <c r="M2445" i="12"/>
  <c r="M2442" i="12"/>
  <c r="M2439" i="12"/>
  <c r="M2436" i="12"/>
  <c r="M2433" i="12"/>
  <c r="M2430" i="12"/>
  <c r="M2424" i="12"/>
  <c r="M2421" i="12"/>
  <c r="M2415" i="12"/>
  <c r="M2403" i="12"/>
  <c r="M2397" i="12"/>
  <c r="M2391" i="12"/>
  <c r="D2469" i="12"/>
  <c r="P2469" i="12" s="1"/>
  <c r="D2466" i="12"/>
  <c r="P2466" i="12" s="1"/>
  <c r="D2463" i="12"/>
  <c r="P2463" i="12" s="1"/>
  <c r="D2457" i="12"/>
  <c r="P2457" i="12" s="1"/>
  <c r="D2454" i="12"/>
  <c r="P2454" i="12" s="1"/>
  <c r="D2451" i="12"/>
  <c r="P2451" i="12" s="1"/>
  <c r="D2448" i="12"/>
  <c r="P2448" i="12" s="1"/>
  <c r="D2445" i="12"/>
  <c r="P2445" i="12" s="1"/>
  <c r="D2442" i="12"/>
  <c r="P2442" i="12" s="1"/>
  <c r="D2439" i="12"/>
  <c r="P2439" i="12" s="1"/>
  <c r="D2433" i="12"/>
  <c r="P2433" i="12" s="1"/>
  <c r="D2430" i="12"/>
  <c r="P2430" i="12" s="1"/>
  <c r="D2427" i="12"/>
  <c r="P2427" i="12" s="1"/>
  <c r="D2424" i="12"/>
  <c r="P2424" i="12" s="1"/>
  <c r="D2412" i="12"/>
  <c r="P2412" i="12" s="1"/>
  <c r="D2406" i="12"/>
  <c r="P2406" i="12" s="1"/>
  <c r="D2400" i="12"/>
  <c r="P2400" i="12" s="1"/>
  <c r="M2376" i="12"/>
  <c r="M2370" i="12"/>
  <c r="M2358" i="12"/>
  <c r="M2352" i="12"/>
  <c r="M2346" i="12"/>
  <c r="M2334" i="12"/>
  <c r="M2328" i="12"/>
  <c r="M2322" i="12"/>
  <c r="M2310" i="12"/>
  <c r="D2385" i="12"/>
  <c r="P2385" i="12" s="1"/>
  <c r="D2379" i="12"/>
  <c r="P2379" i="12" s="1"/>
  <c r="D2367" i="12"/>
  <c r="P2367" i="12" s="1"/>
  <c r="D2361" i="12"/>
  <c r="P2361" i="12" s="1"/>
  <c r="D2355" i="12"/>
  <c r="P2355" i="12" s="1"/>
  <c r="D2343" i="12"/>
  <c r="P2343" i="12" s="1"/>
  <c r="D2337" i="12"/>
  <c r="P2337" i="12" s="1"/>
  <c r="D2331" i="12"/>
  <c r="P2331" i="12" s="1"/>
  <c r="D2319" i="12"/>
  <c r="P2319" i="12" s="1"/>
  <c r="D2313" i="12"/>
  <c r="P2313" i="12" s="1"/>
  <c r="M2301" i="12"/>
  <c r="M2289" i="12"/>
  <c r="M2283" i="12"/>
  <c r="D2298" i="12"/>
  <c r="P2298" i="12" s="1"/>
  <c r="D2292" i="12"/>
  <c r="P2292" i="12" s="1"/>
  <c r="D2274" i="12"/>
  <c r="P2274" i="12" s="1"/>
  <c r="M2477" i="12"/>
  <c r="M2474" i="12"/>
  <c r="M2471" i="12"/>
  <c r="D2477" i="12"/>
  <c r="P2477" i="12" s="1"/>
  <c r="D2474" i="12"/>
  <c r="P2474" i="12" s="1"/>
  <c r="D2471" i="12"/>
  <c r="P2471" i="12" s="1"/>
  <c r="M2468" i="12"/>
  <c r="M2465" i="12"/>
  <c r="M2462" i="12"/>
  <c r="M2453" i="12"/>
  <c r="M2450" i="12"/>
  <c r="M2447" i="12"/>
  <c r="M2444" i="12"/>
  <c r="M2441" i="12"/>
  <c r="M2438" i="12"/>
  <c r="M2432" i="12"/>
  <c r="M2429" i="12"/>
  <c r="M2426" i="12"/>
  <c r="M2423" i="12"/>
  <c r="M2411" i="12"/>
  <c r="M2405" i="12"/>
  <c r="M2399" i="12"/>
  <c r="D2465" i="12"/>
  <c r="P2465" i="12" s="1"/>
  <c r="D2462" i="12"/>
  <c r="P2462" i="12" s="1"/>
  <c r="D2459" i="12"/>
  <c r="P2459" i="12" s="1"/>
  <c r="D2456" i="12"/>
  <c r="P2456" i="12" s="1"/>
  <c r="D2453" i="12"/>
  <c r="P2453" i="12" s="1"/>
  <c r="D2450" i="12"/>
  <c r="P2450" i="12" s="1"/>
  <c r="D2447" i="12"/>
  <c r="P2447" i="12" s="1"/>
  <c r="D2441" i="12"/>
  <c r="P2441" i="12" s="1"/>
  <c r="D2438" i="12"/>
  <c r="P2438" i="12" s="1"/>
  <c r="D2435" i="12"/>
  <c r="P2435" i="12" s="1"/>
  <c r="D2432" i="12"/>
  <c r="P2432" i="12" s="1"/>
  <c r="D2429" i="12"/>
  <c r="P2429" i="12" s="1"/>
  <c r="D2426" i="12"/>
  <c r="P2426" i="12" s="1"/>
  <c r="D2414" i="12"/>
  <c r="P2414" i="12" s="1"/>
  <c r="D2408" i="12"/>
  <c r="P2408" i="12" s="1"/>
  <c r="D2396" i="12"/>
  <c r="P2396" i="12" s="1"/>
  <c r="D2390" i="12"/>
  <c r="P2390" i="12" s="1"/>
  <c r="M2384" i="12"/>
  <c r="M2378" i="12"/>
  <c r="M2366" i="12"/>
  <c r="M2360" i="12"/>
  <c r="M2354" i="12"/>
  <c r="M2342" i="12"/>
  <c r="M2336" i="12"/>
  <c r="M2330" i="12"/>
  <c r="M2318" i="12"/>
  <c r="M2312" i="12"/>
  <c r="D2375" i="12"/>
  <c r="P2375" i="12" s="1"/>
  <c r="D2369" i="12"/>
  <c r="P2369" i="12" s="1"/>
  <c r="D2363" i="12"/>
  <c r="P2363" i="12" s="1"/>
  <c r="D2351" i="12"/>
  <c r="P2351" i="12" s="1"/>
  <c r="D2345" i="12"/>
  <c r="P2345" i="12" s="1"/>
  <c r="D2339" i="12"/>
  <c r="P2339" i="12" s="1"/>
  <c r="D2327" i="12"/>
  <c r="P2327" i="12" s="1"/>
  <c r="D2321" i="12"/>
  <c r="P2321" i="12" s="1"/>
  <c r="D2315" i="12"/>
  <c r="P2315" i="12" s="1"/>
  <c r="M2297" i="12"/>
  <c r="M2291" i="12"/>
  <c r="M2285" i="12"/>
  <c r="M2273" i="12"/>
  <c r="D2282" i="12"/>
  <c r="P2282" i="12" s="1"/>
  <c r="M2476" i="12"/>
  <c r="M2473" i="12"/>
  <c r="D2476" i="12"/>
  <c r="P2476" i="12" s="1"/>
  <c r="M2470" i="12"/>
  <c r="M2464" i="12"/>
  <c r="M2461" i="12"/>
  <c r="M2458" i="12"/>
  <c r="M2455" i="12"/>
  <c r="M2452" i="12"/>
  <c r="M2449" i="12"/>
  <c r="M2446" i="12"/>
  <c r="M2440" i="12"/>
  <c r="M2437" i="12"/>
  <c r="M2434" i="12"/>
  <c r="M2431" i="12"/>
  <c r="M2428" i="12"/>
  <c r="M2425" i="12"/>
  <c r="M2413" i="12"/>
  <c r="M2407" i="12"/>
  <c r="M2395" i="12"/>
  <c r="D2470" i="12"/>
  <c r="P2470" i="12" s="1"/>
  <c r="D2467" i="12"/>
  <c r="P2467" i="12" s="1"/>
  <c r="D2464" i="12"/>
  <c r="P2464" i="12" s="1"/>
  <c r="D2461" i="12"/>
  <c r="P2461" i="12" s="1"/>
  <c r="D2458" i="12"/>
  <c r="P2458" i="12" s="1"/>
  <c r="D2455" i="12"/>
  <c r="P2455" i="12" s="1"/>
  <c r="D2449" i="12"/>
  <c r="P2449" i="12" s="1"/>
  <c r="D2446" i="12"/>
  <c r="P2446" i="12" s="1"/>
  <c r="D2443" i="12"/>
  <c r="P2443" i="12" s="1"/>
  <c r="D2440" i="12"/>
  <c r="P2440" i="12" s="1"/>
  <c r="D2437" i="12"/>
  <c r="P2437" i="12" s="1"/>
  <c r="D2434" i="12"/>
  <c r="P2434" i="12" s="1"/>
  <c r="D2431" i="12"/>
  <c r="P2431" i="12" s="1"/>
  <c r="D2425" i="12"/>
  <c r="P2425" i="12" s="1"/>
  <c r="D2422" i="12"/>
  <c r="P2422" i="12" s="1"/>
  <c r="D2416" i="12"/>
  <c r="P2416" i="12" s="1"/>
  <c r="D2404" i="12"/>
  <c r="P2404" i="12" s="1"/>
  <c r="D2398" i="12"/>
  <c r="P2398" i="12" s="1"/>
  <c r="D2392" i="12"/>
  <c r="P2392" i="12" s="1"/>
  <c r="M2386" i="12"/>
  <c r="M2374" i="12"/>
  <c r="M2368" i="12"/>
  <c r="M2362" i="12"/>
  <c r="M2350" i="12"/>
  <c r="M2344" i="12"/>
  <c r="M2338" i="12"/>
  <c r="M2326" i="12"/>
  <c r="M2320" i="12"/>
  <c r="M2314" i="12"/>
  <c r="D2383" i="12"/>
  <c r="P2383" i="12" s="1"/>
  <c r="D2377" i="12"/>
  <c r="P2377" i="12" s="1"/>
  <c r="D2371" i="12"/>
  <c r="P2371" i="12" s="1"/>
  <c r="D2359" i="12"/>
  <c r="P2359" i="12" s="1"/>
  <c r="D2353" i="12"/>
  <c r="P2353" i="12" s="1"/>
  <c r="D2347" i="12"/>
  <c r="P2347" i="12" s="1"/>
  <c r="D2335" i="12"/>
  <c r="P2335" i="12" s="1"/>
  <c r="D2329" i="12"/>
  <c r="P2329" i="12" s="1"/>
  <c r="D2323" i="12"/>
  <c r="P2323" i="12" s="1"/>
  <c r="M2305" i="12"/>
  <c r="M2293" i="12"/>
  <c r="M2281" i="12"/>
  <c r="D2302" i="12"/>
  <c r="P2302" i="12" s="1"/>
  <c r="D2290" i="12"/>
  <c r="P2290" i="12" s="1"/>
  <c r="D2284" i="12"/>
  <c r="P2284" i="12" s="1"/>
  <c r="M2420" i="12"/>
  <c r="M2412" i="12"/>
  <c r="M2404" i="12"/>
  <c r="M2396" i="12"/>
  <c r="D2421" i="12"/>
  <c r="P2421" i="12" s="1"/>
  <c r="D2413" i="12"/>
  <c r="P2413" i="12" s="1"/>
  <c r="D2405" i="12"/>
  <c r="P2405" i="12" s="1"/>
  <c r="D2397" i="12"/>
  <c r="P2397" i="12" s="1"/>
  <c r="M2383" i="12"/>
  <c r="M2375" i="12"/>
  <c r="M2367" i="12"/>
  <c r="M2359" i="12"/>
  <c r="M2351" i="12"/>
  <c r="M2343" i="12"/>
  <c r="M2335" i="12"/>
  <c r="M2327" i="12"/>
  <c r="M2319" i="12"/>
  <c r="D2384" i="12"/>
  <c r="P2384" i="12" s="1"/>
  <c r="D2376" i="12"/>
  <c r="P2376" i="12" s="1"/>
  <c r="D2368" i="12"/>
  <c r="P2368" i="12" s="1"/>
  <c r="D2360" i="12"/>
  <c r="P2360" i="12" s="1"/>
  <c r="D2352" i="12"/>
  <c r="P2352" i="12" s="1"/>
  <c r="D2344" i="12"/>
  <c r="P2344" i="12" s="1"/>
  <c r="D2336" i="12"/>
  <c r="P2336" i="12" s="1"/>
  <c r="D2328" i="12"/>
  <c r="P2328" i="12" s="1"/>
  <c r="D2320" i="12"/>
  <c r="P2320" i="12" s="1"/>
  <c r="M2298" i="12"/>
  <c r="D2306" i="12"/>
  <c r="P2306" i="12" s="1"/>
  <c r="D2387" i="12"/>
  <c r="P2387" i="12" s="1"/>
  <c r="M2418" i="12"/>
  <c r="M2410" i="12"/>
  <c r="M2402" i="12"/>
  <c r="M2394" i="12"/>
  <c r="D2419" i="12"/>
  <c r="P2419" i="12" s="1"/>
  <c r="D2411" i="12"/>
  <c r="P2411" i="12" s="1"/>
  <c r="D2403" i="12"/>
  <c r="P2403" i="12" s="1"/>
  <c r="D2395" i="12"/>
  <c r="P2395" i="12" s="1"/>
  <c r="M2389" i="12"/>
  <c r="M2381" i="12"/>
  <c r="M2373" i="12"/>
  <c r="M2365" i="12"/>
  <c r="M2357" i="12"/>
  <c r="M2349" i="12"/>
  <c r="M2341" i="12"/>
  <c r="M2333" i="12"/>
  <c r="M2325" i="12"/>
  <c r="M2317" i="12"/>
  <c r="M2309" i="12"/>
  <c r="D2382" i="12"/>
  <c r="P2382" i="12" s="1"/>
  <c r="D2374" i="12"/>
  <c r="P2374" i="12" s="1"/>
  <c r="D2366" i="12"/>
  <c r="P2366" i="12" s="1"/>
  <c r="D2358" i="12"/>
  <c r="P2358" i="12" s="1"/>
  <c r="D2350" i="12"/>
  <c r="P2350" i="12" s="1"/>
  <c r="D2342" i="12"/>
  <c r="P2342" i="12" s="1"/>
  <c r="D2334" i="12"/>
  <c r="P2334" i="12" s="1"/>
  <c r="D2326" i="12"/>
  <c r="P2326" i="12" s="1"/>
  <c r="D2318" i="12"/>
  <c r="P2318" i="12" s="1"/>
  <c r="D2310" i="12"/>
  <c r="P2310" i="12" s="1"/>
  <c r="M2296" i="12"/>
  <c r="M2288" i="12"/>
  <c r="M2280" i="12"/>
  <c r="D2305" i="12"/>
  <c r="P2305" i="12" s="1"/>
  <c r="D2297" i="12"/>
  <c r="P2297" i="12" s="1"/>
  <c r="D2289" i="12"/>
  <c r="P2289" i="12" s="1"/>
  <c r="D2281" i="12"/>
  <c r="P2281" i="12" s="1"/>
  <c r="M2417" i="12"/>
  <c r="M2409" i="12"/>
  <c r="M2401" i="12"/>
  <c r="M2393" i="12"/>
  <c r="D2418" i="12"/>
  <c r="P2418" i="12" s="1"/>
  <c r="D2410" i="12"/>
  <c r="P2410" i="12" s="1"/>
  <c r="D2402" i="12"/>
  <c r="P2402" i="12" s="1"/>
  <c r="D2394" i="12"/>
  <c r="P2394" i="12" s="1"/>
  <c r="M2388" i="12"/>
  <c r="M2380" i="12"/>
  <c r="M2372" i="12"/>
  <c r="M2364" i="12"/>
  <c r="M2356" i="12"/>
  <c r="M2348" i="12"/>
  <c r="M2340" i="12"/>
  <c r="M2332" i="12"/>
  <c r="M2324" i="12"/>
  <c r="M2316" i="12"/>
  <c r="D2389" i="12"/>
  <c r="P2389" i="12" s="1"/>
  <c r="D2381" i="12"/>
  <c r="P2381" i="12" s="1"/>
  <c r="D2373" i="12"/>
  <c r="P2373" i="12" s="1"/>
  <c r="D2365" i="12"/>
  <c r="P2365" i="12" s="1"/>
  <c r="D2357" i="12"/>
  <c r="P2357" i="12" s="1"/>
  <c r="D2349" i="12"/>
  <c r="P2349" i="12" s="1"/>
  <c r="D2341" i="12"/>
  <c r="P2341" i="12" s="1"/>
  <c r="D2333" i="12"/>
  <c r="P2333" i="12" s="1"/>
  <c r="D2325" i="12"/>
  <c r="P2325" i="12" s="1"/>
  <c r="D2317" i="12"/>
  <c r="P2317" i="12" s="1"/>
  <c r="D2309" i="12"/>
  <c r="P2309" i="12" s="1"/>
  <c r="M2295" i="12"/>
  <c r="M2287" i="12"/>
  <c r="M2279" i="12"/>
  <c r="M2271" i="12"/>
  <c r="D2296" i="12"/>
  <c r="P2296" i="12" s="1"/>
  <c r="D2288" i="12"/>
  <c r="P2288" i="12" s="1"/>
  <c r="D2280" i="12"/>
  <c r="P2280" i="12" s="1"/>
  <c r="D2272" i="12"/>
  <c r="P2272" i="12" s="1"/>
  <c r="M2158" i="12"/>
  <c r="M2150" i="12"/>
  <c r="M2134" i="12"/>
  <c r="M2416" i="12"/>
  <c r="M2408" i="12"/>
  <c r="M2400" i="12"/>
  <c r="M2392" i="12"/>
  <c r="D2417" i="12"/>
  <c r="P2417" i="12" s="1"/>
  <c r="D2409" i="12"/>
  <c r="P2409" i="12" s="1"/>
  <c r="D2401" i="12"/>
  <c r="P2401" i="12" s="1"/>
  <c r="D2393" i="12"/>
  <c r="P2393" i="12" s="1"/>
  <c r="M2387" i="12"/>
  <c r="M2379" i="12"/>
  <c r="M2371" i="12"/>
  <c r="M2363" i="12"/>
  <c r="M2355" i="12"/>
  <c r="M2347" i="12"/>
  <c r="M2339" i="12"/>
  <c r="M2331" i="12"/>
  <c r="M2323" i="12"/>
  <c r="M2315" i="12"/>
  <c r="D2388" i="12"/>
  <c r="P2388" i="12" s="1"/>
  <c r="D2380" i="12"/>
  <c r="P2380" i="12" s="1"/>
  <c r="D2372" i="12"/>
  <c r="P2372" i="12" s="1"/>
  <c r="D2364" i="12"/>
  <c r="P2364" i="12" s="1"/>
  <c r="D2356" i="12"/>
  <c r="P2356" i="12" s="1"/>
  <c r="D2348" i="12"/>
  <c r="P2348" i="12" s="1"/>
  <c r="D2340" i="12"/>
  <c r="P2340" i="12" s="1"/>
  <c r="D2332" i="12"/>
  <c r="P2332" i="12" s="1"/>
  <c r="D2324" i="12"/>
  <c r="P2324" i="12" s="1"/>
  <c r="D2316" i="12"/>
  <c r="P2316" i="12" s="1"/>
  <c r="M2302" i="12"/>
  <c r="M2278" i="12"/>
  <c r="D2303" i="12"/>
  <c r="P2303" i="12" s="1"/>
  <c r="M2422" i="12"/>
  <c r="M2414" i="12"/>
  <c r="M2406" i="12"/>
  <c r="M2398" i="12"/>
  <c r="M2390" i="12"/>
  <c r="D2423" i="12"/>
  <c r="P2423" i="12" s="1"/>
  <c r="D2415" i="12"/>
  <c r="P2415" i="12" s="1"/>
  <c r="D2407" i="12"/>
  <c r="P2407" i="12" s="1"/>
  <c r="D2399" i="12"/>
  <c r="P2399" i="12" s="1"/>
  <c r="D2391" i="12"/>
  <c r="P2391" i="12" s="1"/>
  <c r="M2385" i="12"/>
  <c r="M2377" i="12"/>
  <c r="M2369" i="12"/>
  <c r="M2361" i="12"/>
  <c r="M2353" i="12"/>
  <c r="M2345" i="12"/>
  <c r="M2337" i="12"/>
  <c r="M2329" i="12"/>
  <c r="M2321" i="12"/>
  <c r="M2313" i="12"/>
  <c r="D2386" i="12"/>
  <c r="P2386" i="12" s="1"/>
  <c r="D2378" i="12"/>
  <c r="P2378" i="12" s="1"/>
  <c r="D2370" i="12"/>
  <c r="P2370" i="12" s="1"/>
  <c r="D2362" i="12"/>
  <c r="P2362" i="12" s="1"/>
  <c r="D2354" i="12"/>
  <c r="P2354" i="12" s="1"/>
  <c r="D2346" i="12"/>
  <c r="P2346" i="12" s="1"/>
  <c r="D2338" i="12"/>
  <c r="P2338" i="12" s="1"/>
  <c r="D2330" i="12"/>
  <c r="P2330" i="12" s="1"/>
  <c r="D2322" i="12"/>
  <c r="P2322" i="12" s="1"/>
  <c r="D2314" i="12"/>
  <c r="P2314" i="12" s="1"/>
  <c r="M2308" i="12"/>
  <c r="M2300" i="12"/>
  <c r="M2292" i="12"/>
  <c r="M2284" i="12"/>
  <c r="D2301" i="12"/>
  <c r="P2301" i="12" s="1"/>
  <c r="D2293" i="12"/>
  <c r="P2293" i="12" s="1"/>
  <c r="D2285" i="12"/>
  <c r="P2285" i="12" s="1"/>
  <c r="M2277" i="12"/>
  <c r="M2261" i="12"/>
  <c r="M2253" i="12"/>
  <c r="M2212" i="12"/>
  <c r="M2276" i="12"/>
  <c r="M2259" i="12"/>
  <c r="M2243" i="12"/>
  <c r="D2276" i="12"/>
  <c r="P2276" i="12" s="1"/>
  <c r="D2260" i="12"/>
  <c r="P2260" i="12" s="1"/>
  <c r="M2272" i="12"/>
  <c r="D2273" i="12"/>
  <c r="P2273" i="12" s="1"/>
  <c r="C1030" i="12"/>
  <c r="C850" i="12"/>
  <c r="C956" i="12"/>
  <c r="C704" i="12"/>
  <c r="C498" i="12"/>
  <c r="C610" i="12"/>
  <c r="C694" i="12"/>
  <c r="C496" i="12"/>
  <c r="C512" i="12"/>
  <c r="D483" i="12"/>
  <c r="P483" i="12" s="1"/>
  <c r="E3754" i="12"/>
  <c r="G3754" i="12"/>
  <c r="J3754" i="12"/>
  <c r="B3754" i="12"/>
  <c r="I3753" i="12"/>
  <c r="A3753" i="12"/>
  <c r="N3753" i="12" s="1"/>
  <c r="K3753" i="12"/>
  <c r="G3753" i="12"/>
  <c r="C499" i="12"/>
  <c r="M2006" i="12"/>
  <c r="H3755" i="12"/>
  <c r="C493" i="12"/>
  <c r="C1213" i="12"/>
  <c r="C1269" i="12"/>
  <c r="C1325" i="12"/>
  <c r="C1333" i="12"/>
  <c r="C1365" i="12"/>
  <c r="C1389" i="12"/>
  <c r="C1533" i="12"/>
  <c r="C1557" i="12"/>
  <c r="C1605" i="12"/>
  <c r="C1661" i="12"/>
  <c r="C1701" i="12"/>
  <c r="C1725" i="12"/>
  <c r="C1973" i="12"/>
  <c r="C1981" i="12"/>
  <c r="C1997" i="12"/>
  <c r="C2013" i="12"/>
  <c r="K3771" i="12"/>
  <c r="C527" i="12"/>
  <c r="C1239" i="12"/>
  <c r="C1263" i="12"/>
  <c r="C1311" i="12"/>
  <c r="C1319" i="12"/>
  <c r="C1351" i="12"/>
  <c r="C1375" i="12"/>
  <c r="C1855" i="12"/>
  <c r="C1943" i="12"/>
  <c r="C2007" i="12"/>
  <c r="C2023" i="12"/>
  <c r="C2031" i="12"/>
  <c r="C521" i="12"/>
  <c r="C1113" i="12"/>
  <c r="C1305" i="12"/>
  <c r="C1473" i="12"/>
  <c r="C1521" i="12"/>
  <c r="C1785" i="12"/>
  <c r="C1809" i="12"/>
  <c r="C1865" i="12"/>
  <c r="C1897" i="12"/>
  <c r="C1913" i="12"/>
  <c r="C1929" i="12"/>
  <c r="C1937" i="12"/>
  <c r="C1961" i="12"/>
  <c r="Q3" i="14"/>
  <c r="L3" i="14"/>
  <c r="E3778" i="12"/>
  <c r="G3755" i="12"/>
  <c r="H3773" i="12"/>
  <c r="G3773" i="12"/>
  <c r="L3773" i="12"/>
  <c r="F3773" i="12"/>
  <c r="E3773" i="12"/>
  <c r="J3773" i="12"/>
  <c r="K3773" i="12"/>
  <c r="A3773" i="12"/>
  <c r="N3773" i="12" s="1"/>
  <c r="B3773" i="12"/>
  <c r="D2231" i="12"/>
  <c r="P2231" i="12" s="1"/>
  <c r="M2269" i="12"/>
  <c r="M2245" i="12"/>
  <c r="D2254" i="12"/>
  <c r="P2254" i="12" s="1"/>
  <c r="D2246" i="12"/>
  <c r="P2246" i="12" s="1"/>
  <c r="M2220" i="12"/>
  <c r="M2204" i="12"/>
  <c r="M2196" i="12"/>
  <c r="M2180" i="12"/>
  <c r="M2164" i="12"/>
  <c r="D2211" i="12"/>
  <c r="P2211" i="12" s="1"/>
  <c r="D2203" i="12"/>
  <c r="P2203" i="12" s="1"/>
  <c r="D2195" i="12"/>
  <c r="P2195" i="12" s="1"/>
  <c r="D2187" i="12"/>
  <c r="P2187" i="12" s="1"/>
  <c r="M2267" i="12"/>
  <c r="M2251" i="12"/>
  <c r="M2210" i="12"/>
  <c r="M2202" i="12"/>
  <c r="M2194" i="12"/>
  <c r="M2217" i="12"/>
  <c r="M2193" i="12"/>
  <c r="D2224" i="12"/>
  <c r="P2224" i="12" s="1"/>
  <c r="M2246" i="12"/>
  <c r="M2237" i="12"/>
  <c r="M2229" i="12"/>
  <c r="M2221" i="12"/>
  <c r="M2213" i="12"/>
  <c r="D2220" i="12"/>
  <c r="P2220" i="12" s="1"/>
  <c r="D2212" i="12"/>
  <c r="P2212" i="12" s="1"/>
  <c r="D2180" i="12"/>
  <c r="P2180" i="12" s="1"/>
  <c r="M2235" i="12"/>
  <c r="M2241" i="12"/>
  <c r="M2233" i="12"/>
  <c r="M2264" i="12"/>
  <c r="M2256" i="12"/>
  <c r="M2248" i="12"/>
  <c r="M2239" i="12"/>
  <c r="M2231" i="12"/>
  <c r="M2215" i="12"/>
  <c r="M2207" i="12"/>
  <c r="M2199" i="12"/>
  <c r="D2269" i="12"/>
  <c r="P2269" i="12" s="1"/>
  <c r="D2253" i="12"/>
  <c r="P2253" i="12" s="1"/>
  <c r="D2245" i="12"/>
  <c r="P2245" i="12" s="1"/>
  <c r="D2234" i="12"/>
  <c r="P2234" i="12" s="1"/>
  <c r="D2218" i="12"/>
  <c r="P2218" i="12" s="1"/>
  <c r="D2210" i="12"/>
  <c r="P2210" i="12" s="1"/>
  <c r="D2202" i="12"/>
  <c r="P2202" i="12" s="1"/>
  <c r="D2268" i="12"/>
  <c r="P2268" i="12" s="1"/>
  <c r="D2252" i="12"/>
  <c r="P2252" i="12" s="1"/>
  <c r="D2244" i="12"/>
  <c r="P2244" i="12" s="1"/>
  <c r="D2241" i="12"/>
  <c r="P2241" i="12" s="1"/>
  <c r="D2225" i="12"/>
  <c r="P2225" i="12" s="1"/>
  <c r="D2193" i="12"/>
  <c r="P2193" i="12" s="1"/>
  <c r="D2240" i="12"/>
  <c r="P2240" i="12" s="1"/>
  <c r="D2266" i="12"/>
  <c r="P2266" i="12" s="1"/>
  <c r="D2258" i="12"/>
  <c r="P2258" i="12" s="1"/>
  <c r="D2250" i="12"/>
  <c r="P2250" i="12" s="1"/>
  <c r="D2242" i="12"/>
  <c r="P2242" i="12" s="1"/>
  <c r="D2207" i="12"/>
  <c r="P2207" i="12" s="1"/>
  <c r="D2199" i="12"/>
  <c r="P2199" i="12" s="1"/>
  <c r="C2158" i="12"/>
  <c r="D2265" i="12"/>
  <c r="P2265" i="12" s="1"/>
  <c r="D2257" i="12"/>
  <c r="P2257" i="12" s="1"/>
  <c r="D2249" i="12"/>
  <c r="P2249" i="12" s="1"/>
  <c r="D2238" i="12"/>
  <c r="P2238" i="12" s="1"/>
  <c r="D2222" i="12"/>
  <c r="P2222" i="12" s="1"/>
  <c r="D2198" i="12"/>
  <c r="P2198" i="12" s="1"/>
  <c r="D2264" i="12"/>
  <c r="P2264" i="12" s="1"/>
  <c r="D2256" i="12"/>
  <c r="P2256" i="12" s="1"/>
  <c r="D2248" i="12"/>
  <c r="P2248" i="12" s="1"/>
  <c r="D2237" i="12"/>
  <c r="P2237" i="12" s="1"/>
  <c r="D2229" i="12"/>
  <c r="P2229" i="12" s="1"/>
  <c r="D2221" i="12"/>
  <c r="P2221" i="12" s="1"/>
  <c r="D2213" i="12"/>
  <c r="P2213" i="12" s="1"/>
  <c r="D2205" i="12"/>
  <c r="P2205" i="12" s="1"/>
  <c r="D2197" i="12"/>
  <c r="P2197" i="12" s="1"/>
  <c r="D2189" i="12"/>
  <c r="P2189" i="12" s="1"/>
  <c r="M2268" i="12"/>
  <c r="M2260" i="12"/>
  <c r="M2252" i="12"/>
  <c r="M2244" i="12"/>
  <c r="M2227" i="12"/>
  <c r="M2219" i="12"/>
  <c r="M2195" i="12"/>
  <c r="M2187" i="12"/>
  <c r="M2182" i="12"/>
  <c r="M2265" i="12"/>
  <c r="M2249" i="12"/>
  <c r="M2240" i="12"/>
  <c r="M2232" i="12"/>
  <c r="M2224" i="12"/>
  <c r="M2216" i="12"/>
  <c r="M2208" i="12"/>
  <c r="M2200" i="12"/>
  <c r="M2263" i="12"/>
  <c r="M2255" i="12"/>
  <c r="M2247" i="12"/>
  <c r="M2222" i="12"/>
  <c r="M2214" i="12"/>
  <c r="M2236" i="12"/>
  <c r="D2132" i="12"/>
  <c r="P2132" i="12" s="1"/>
  <c r="M2156" i="12"/>
  <c r="M2140" i="12"/>
  <c r="M2116" i="12"/>
  <c r="C32" i="12"/>
  <c r="F3755" i="12"/>
  <c r="E3755" i="12"/>
  <c r="L3755" i="12"/>
  <c r="B3755" i="12"/>
  <c r="K3755" i="12"/>
  <c r="A3755" i="12"/>
  <c r="N3755" i="12" s="1"/>
  <c r="J3755" i="12"/>
  <c r="I3755" i="12"/>
  <c r="D1327" i="12"/>
  <c r="P1327" i="12" s="1"/>
  <c r="J3771" i="12"/>
  <c r="C1039" i="12"/>
  <c r="C1087" i="12"/>
  <c r="C1071" i="12"/>
  <c r="C1095" i="12"/>
  <c r="C1109" i="12"/>
  <c r="C774" i="12"/>
  <c r="C918" i="12"/>
  <c r="C1086" i="12"/>
  <c r="C1110" i="12"/>
  <c r="C1031" i="12"/>
  <c r="C1060" i="12"/>
  <c r="C1100" i="12"/>
  <c r="C606" i="12"/>
  <c r="C988" i="12"/>
  <c r="C1012" i="12"/>
  <c r="C1015" i="12"/>
  <c r="C919" i="12"/>
  <c r="C975" i="12"/>
  <c r="C751" i="12"/>
  <c r="C871" i="12"/>
  <c r="C983" i="12"/>
  <c r="C759" i="12"/>
  <c r="C903" i="12"/>
  <c r="C567" i="12"/>
  <c r="C591" i="12"/>
  <c r="C695" i="12"/>
  <c r="C932" i="12"/>
  <c r="C788" i="12"/>
  <c r="C844" i="12"/>
  <c r="C607" i="12"/>
  <c r="C623" i="12"/>
  <c r="C647" i="12"/>
  <c r="C652" i="12"/>
  <c r="C682" i="12"/>
  <c r="C676" i="12"/>
  <c r="C666" i="12"/>
  <c r="C620" i="12"/>
  <c r="C582" i="12"/>
  <c r="K3774" i="12"/>
  <c r="G3772" i="12"/>
  <c r="H3775" i="12"/>
  <c r="B3772" i="12"/>
  <c r="H3772" i="12"/>
  <c r="F3772" i="12"/>
  <c r="E3772" i="12"/>
  <c r="L3772" i="12"/>
  <c r="C564" i="12"/>
  <c r="C535" i="12"/>
  <c r="F3756" i="12"/>
  <c r="G3756" i="12"/>
  <c r="I3756" i="12"/>
  <c r="J3756" i="12"/>
  <c r="B3756" i="12"/>
  <c r="L3756" i="12"/>
  <c r="A3756" i="12"/>
  <c r="N3756" i="12" s="1"/>
  <c r="K3756" i="12"/>
  <c r="C536" i="12"/>
  <c r="C568" i="12"/>
  <c r="C584" i="12"/>
  <c r="C592" i="12"/>
  <c r="C680" i="12"/>
  <c r="C736" i="12"/>
  <c r="C792" i="12"/>
  <c r="C848" i="12"/>
  <c r="C1016" i="12"/>
  <c r="C1040" i="12"/>
  <c r="C1096" i="12"/>
  <c r="C1240" i="12"/>
  <c r="C1264" i="12"/>
  <c r="C1312" i="12"/>
  <c r="C1352" i="12"/>
  <c r="C1376" i="12"/>
  <c r="C1688" i="12"/>
  <c r="C1712" i="12"/>
  <c r="C1920" i="12"/>
  <c r="C1944" i="12"/>
  <c r="C1968" i="12"/>
  <c r="C1992" i="12"/>
  <c r="H3758" i="12"/>
  <c r="I3758" i="12"/>
  <c r="B3758" i="12"/>
  <c r="K3758" i="12"/>
  <c r="B3757" i="12"/>
  <c r="K3757" i="12"/>
  <c r="L3757" i="12"/>
  <c r="E3757" i="12"/>
  <c r="F3757" i="12"/>
  <c r="D1292" i="12"/>
  <c r="P1292" i="12" s="1"/>
  <c r="C605" i="12"/>
  <c r="C653" i="12"/>
  <c r="C539" i="12"/>
  <c r="C555" i="12"/>
  <c r="C611" i="12"/>
  <c r="C619" i="12"/>
  <c r="C709" i="12"/>
  <c r="C773" i="12"/>
  <c r="C821" i="12"/>
  <c r="C877" i="12"/>
  <c r="C917" i="12"/>
  <c r="C973" i="12"/>
  <c r="C997" i="12"/>
  <c r="C1085" i="12"/>
  <c r="C1869" i="12"/>
  <c r="C1893" i="12"/>
  <c r="C1933" i="12"/>
  <c r="C1941" i="12"/>
  <c r="C1949" i="12"/>
  <c r="C1926" i="12"/>
  <c r="C1934" i="12"/>
  <c r="C1950" i="12"/>
  <c r="C1958" i="12"/>
  <c r="C1982" i="12"/>
  <c r="C689" i="12"/>
  <c r="C737" i="12"/>
  <c r="C761" i="12"/>
  <c r="C1001" i="12"/>
  <c r="C1025" i="12"/>
  <c r="C1129" i="12"/>
  <c r="C1169" i="12"/>
  <c r="C1193" i="12"/>
  <c r="C1225" i="12"/>
  <c r="C1361" i="12"/>
  <c r="C1689" i="12"/>
  <c r="C778" i="12"/>
  <c r="C802" i="12"/>
  <c r="C834" i="12"/>
  <c r="C946" i="12"/>
  <c r="C1018" i="12"/>
  <c r="C1026" i="12"/>
  <c r="C1170" i="12"/>
  <c r="C1194" i="12"/>
  <c r="C1338" i="12"/>
  <c r="C1362" i="12"/>
  <c r="C1994" i="12"/>
  <c r="C675" i="12"/>
  <c r="C691" i="12"/>
  <c r="C763" i="12"/>
  <c r="C779" i="12"/>
  <c r="C843" i="12"/>
  <c r="C891" i="12"/>
  <c r="C955" i="12"/>
  <c r="C1003" i="12"/>
  <c r="C1043" i="12"/>
  <c r="C1067" i="12"/>
  <c r="C1099" i="12"/>
  <c r="C1115" i="12"/>
  <c r="C1139" i="12"/>
  <c r="C1171" i="12"/>
  <c r="C1235" i="12"/>
  <c r="C1251" i="12"/>
  <c r="C1291" i="12"/>
  <c r="C1339" i="12"/>
  <c r="C1347" i="12"/>
  <c r="C1379" i="12"/>
  <c r="C1823" i="12"/>
  <c r="C1871" i="12"/>
  <c r="C1927" i="12"/>
  <c r="M2108" i="12"/>
  <c r="M2092" i="12"/>
  <c r="M2084" i="12"/>
  <c r="M2068" i="12"/>
  <c r="M2044" i="12"/>
  <c r="M2036" i="12"/>
  <c r="M2020" i="12"/>
  <c r="M2012" i="12"/>
  <c r="D2076" i="12"/>
  <c r="P2076" i="12" s="1"/>
  <c r="D2036" i="12"/>
  <c r="P2036" i="12" s="1"/>
  <c r="M1996" i="12"/>
  <c r="D1988" i="12"/>
  <c r="P1988" i="12" s="1"/>
  <c r="D1964" i="12"/>
  <c r="P1964" i="12" s="1"/>
  <c r="D1939" i="12"/>
  <c r="P1939" i="12" s="1"/>
  <c r="C1827" i="12"/>
  <c r="C1851" i="12"/>
  <c r="C1867" i="12"/>
  <c r="C1782" i="12"/>
  <c r="C1838" i="12"/>
  <c r="C1878" i="12"/>
  <c r="D1932" i="12"/>
  <c r="P1932" i="12" s="1"/>
  <c r="D1907" i="12"/>
  <c r="P1907" i="12" s="1"/>
  <c r="C1698" i="12"/>
  <c r="C1730" i="12"/>
  <c r="C1850" i="12"/>
  <c r="C1767" i="12"/>
  <c r="C1419" i="12"/>
  <c r="C1435" i="12"/>
  <c r="C1459" i="12"/>
  <c r="C1515" i="12"/>
  <c r="C1571" i="12"/>
  <c r="C1587" i="12"/>
  <c r="C1603" i="12"/>
  <c r="C1619" i="12"/>
  <c r="C1627" i="12"/>
  <c r="C1659" i="12"/>
  <c r="C1731" i="12"/>
  <c r="C1739" i="12"/>
  <c r="C1673" i="12"/>
  <c r="C1715" i="12"/>
  <c r="C1787" i="12"/>
  <c r="C1799" i="12"/>
  <c r="C1814" i="12"/>
  <c r="C1754" i="12"/>
  <c r="C1766" i="12"/>
  <c r="C1759" i="12"/>
  <c r="C1771" i="12"/>
  <c r="C1506" i="12"/>
  <c r="C1562" i="12"/>
  <c r="C1586" i="12"/>
  <c r="C1674" i="12"/>
  <c r="C1422" i="12"/>
  <c r="C1446" i="12"/>
  <c r="C1478" i="12"/>
  <c r="C1502" i="12"/>
  <c r="C1550" i="12"/>
  <c r="C1590" i="12"/>
  <c r="C1646" i="12"/>
  <c r="C1670" i="12"/>
  <c r="C1604" i="12"/>
  <c r="Y3" i="14"/>
  <c r="M2125" i="12"/>
  <c r="M2085" i="12"/>
  <c r="M2037" i="12"/>
  <c r="M1989" i="12"/>
  <c r="M1965" i="12"/>
  <c r="D2173" i="12"/>
  <c r="P2173" i="12" s="1"/>
  <c r="D2165" i="12"/>
  <c r="P2165" i="12" s="1"/>
  <c r="D2149" i="12"/>
  <c r="P2149" i="12" s="1"/>
  <c r="D2093" i="12"/>
  <c r="P2093" i="12" s="1"/>
  <c r="D2077" i="12"/>
  <c r="P2077" i="12" s="1"/>
  <c r="D2069" i="12"/>
  <c r="P2069" i="12" s="1"/>
  <c r="D2053" i="12"/>
  <c r="P2053" i="12" s="1"/>
  <c r="D2045" i="12"/>
  <c r="P2045" i="12" s="1"/>
  <c r="D2005" i="12"/>
  <c r="P2005" i="12" s="1"/>
  <c r="D1997" i="12"/>
  <c r="P1997" i="12" s="1"/>
  <c r="D1981" i="12"/>
  <c r="P1981" i="12" s="1"/>
  <c r="D1973" i="12"/>
  <c r="P1973" i="12" s="1"/>
  <c r="M1941" i="12"/>
  <c r="M1933" i="12"/>
  <c r="D1956" i="12"/>
  <c r="P1956" i="12" s="1"/>
  <c r="M2172" i="12"/>
  <c r="M2124" i="12"/>
  <c r="M2100" i="12"/>
  <c r="M2052" i="12"/>
  <c r="M2028" i="12"/>
  <c r="M2004" i="12"/>
  <c r="M1980" i="12"/>
  <c r="D2092" i="12"/>
  <c r="P2092" i="12" s="1"/>
  <c r="D2020" i="12"/>
  <c r="P2020" i="12" s="1"/>
  <c r="M1884" i="12"/>
  <c r="D1924" i="12"/>
  <c r="P1924" i="12" s="1"/>
  <c r="C1883" i="12"/>
  <c r="D1947" i="12"/>
  <c r="P1947" i="12" s="1"/>
  <c r="D1923" i="12"/>
  <c r="P1923" i="12" s="1"/>
  <c r="C1800" i="12"/>
  <c r="C1864" i="12"/>
  <c r="M2165" i="12"/>
  <c r="M2117" i="12"/>
  <c r="M2069" i="12"/>
  <c r="D2181" i="12"/>
  <c r="P2181" i="12" s="1"/>
  <c r="D2133" i="12"/>
  <c r="P2133" i="12" s="1"/>
  <c r="D2109" i="12"/>
  <c r="P2109" i="12" s="1"/>
  <c r="D2037" i="12"/>
  <c r="P2037" i="12" s="1"/>
  <c r="D2013" i="12"/>
  <c r="P2013" i="12" s="1"/>
  <c r="D1989" i="12"/>
  <c r="P1989" i="12" s="1"/>
  <c r="D1965" i="12"/>
  <c r="P1965" i="12" s="1"/>
  <c r="M1925" i="12"/>
  <c r="C1808" i="12"/>
  <c r="H3764" i="12"/>
  <c r="I3764" i="12"/>
  <c r="K3764" i="12"/>
  <c r="B3764" i="12"/>
  <c r="L3764" i="12"/>
  <c r="E3764" i="12"/>
  <c r="F3764" i="12"/>
  <c r="G3764" i="12"/>
  <c r="J3764" i="12"/>
  <c r="B3763" i="12"/>
  <c r="K3763" i="12"/>
  <c r="L3763" i="12"/>
  <c r="F3763" i="12"/>
  <c r="G3763" i="12"/>
  <c r="H3763" i="12"/>
  <c r="I3763" i="12"/>
  <c r="A3763" i="12"/>
  <c r="N3763" i="12" s="1"/>
  <c r="J3763" i="12"/>
  <c r="E3763" i="12"/>
  <c r="G3762" i="12"/>
  <c r="A3762" i="12"/>
  <c r="N3762" i="12" s="1"/>
  <c r="J3762" i="12"/>
  <c r="B3762" i="12"/>
  <c r="K3762" i="12"/>
  <c r="E3762" i="12"/>
  <c r="F3762" i="12"/>
  <c r="I3762" i="12"/>
  <c r="M2163" i="12"/>
  <c r="M2155" i="12"/>
  <c r="M2139" i="12"/>
  <c r="M2115" i="12"/>
  <c r="M2107" i="12"/>
  <c r="M2099" i="12"/>
  <c r="M2083" i="12"/>
  <c r="M2067" i="12"/>
  <c r="M2059" i="12"/>
  <c r="M2051" i="12"/>
  <c r="M2043" i="12"/>
  <c r="M2011" i="12"/>
  <c r="M2003" i="12"/>
  <c r="M1971" i="12"/>
  <c r="M1963" i="12"/>
  <c r="D2179" i="12"/>
  <c r="P2179" i="12" s="1"/>
  <c r="D2131" i="12"/>
  <c r="P2131" i="12" s="1"/>
  <c r="D2123" i="12"/>
  <c r="P2123" i="12" s="1"/>
  <c r="D2107" i="12"/>
  <c r="P2107" i="12" s="1"/>
  <c r="K3761" i="12"/>
  <c r="L3761" i="12"/>
  <c r="F3761" i="12"/>
  <c r="G3761" i="12"/>
  <c r="H3761" i="12"/>
  <c r="I3761" i="12"/>
  <c r="J3772" i="12"/>
  <c r="C3760" i="12"/>
  <c r="J3760" i="12"/>
  <c r="B3760" i="12"/>
  <c r="K3760" i="12"/>
  <c r="L3760" i="12"/>
  <c r="E3760" i="12"/>
  <c r="F3760" i="12"/>
  <c r="A3772" i="12"/>
  <c r="N3772" i="12" s="1"/>
  <c r="H3780" i="12"/>
  <c r="I3772" i="12"/>
  <c r="D2091" i="12"/>
  <c r="P2091" i="12" s="1"/>
  <c r="D2083" i="12"/>
  <c r="P2083" i="12" s="1"/>
  <c r="D2067" i="12"/>
  <c r="P2067" i="12" s="1"/>
  <c r="D2051" i="12"/>
  <c r="P2051" i="12" s="1"/>
  <c r="D2035" i="12"/>
  <c r="P2035" i="12" s="1"/>
  <c r="D2027" i="12"/>
  <c r="P2027" i="12" s="1"/>
  <c r="D2011" i="12"/>
  <c r="P2011" i="12" s="1"/>
  <c r="D2003" i="12"/>
  <c r="P2003" i="12" s="1"/>
  <c r="D1995" i="12"/>
  <c r="P1995" i="12" s="1"/>
  <c r="D1979" i="12"/>
  <c r="P1979" i="12" s="1"/>
  <c r="D1971" i="12"/>
  <c r="P1971" i="12" s="1"/>
  <c r="D1963" i="12"/>
  <c r="P1963" i="12" s="1"/>
  <c r="M1947" i="12"/>
  <c r="M1939" i="12"/>
  <c r="D1955" i="12"/>
  <c r="P1955" i="12" s="1"/>
  <c r="M2121" i="12"/>
  <c r="M2113" i="12"/>
  <c r="M2009" i="12"/>
  <c r="M2001" i="12"/>
  <c r="D2169" i="12"/>
  <c r="P2169" i="12" s="1"/>
  <c r="D2137" i="12"/>
  <c r="P2137" i="12" s="1"/>
  <c r="D2121" i="12"/>
  <c r="P2121" i="12" s="1"/>
  <c r="D2113" i="12"/>
  <c r="P2113" i="12" s="1"/>
  <c r="D2097" i="12"/>
  <c r="P2097" i="12" s="1"/>
  <c r="D2089" i="12"/>
  <c r="P2089" i="12" s="1"/>
  <c r="D2081" i="12"/>
  <c r="P2081" i="12" s="1"/>
  <c r="D2065" i="12"/>
  <c r="P2065" i="12" s="1"/>
  <c r="D2049" i="12"/>
  <c r="P2049" i="12" s="1"/>
  <c r="D2025" i="12"/>
  <c r="P2025" i="12" s="1"/>
  <c r="D2017" i="12"/>
  <c r="P2017" i="12" s="1"/>
  <c r="D2001" i="12"/>
  <c r="P2001" i="12" s="1"/>
  <c r="D1993" i="12"/>
  <c r="P1993" i="12" s="1"/>
  <c r="D1985" i="12"/>
  <c r="P1985" i="12" s="1"/>
  <c r="D1977" i="12"/>
  <c r="P1977" i="12" s="1"/>
  <c r="D1969" i="12"/>
  <c r="P1969" i="12" s="1"/>
  <c r="M1937" i="12"/>
  <c r="M1929" i="12"/>
  <c r="M1777" i="12"/>
  <c r="D1961" i="12"/>
  <c r="P1961" i="12" s="1"/>
  <c r="D1953" i="12"/>
  <c r="P1953" i="12" s="1"/>
  <c r="D1945" i="12"/>
  <c r="P1945" i="12" s="1"/>
  <c r="D1937" i="12"/>
  <c r="P1937" i="12" s="1"/>
  <c r="D1897" i="12"/>
  <c r="P1897" i="12" s="1"/>
  <c r="M2183" i="12"/>
  <c r="M2103" i="12"/>
  <c r="M2087" i="12"/>
  <c r="M2023" i="12"/>
  <c r="M2007" i="12"/>
  <c r="D2183" i="12"/>
  <c r="P2183" i="12" s="1"/>
  <c r="D2159" i="12"/>
  <c r="P2159" i="12" s="1"/>
  <c r="D2151" i="12"/>
  <c r="P2151" i="12" s="1"/>
  <c r="D2135" i="12"/>
  <c r="P2135" i="12" s="1"/>
  <c r="D2119" i="12"/>
  <c r="P2119" i="12" s="1"/>
  <c r="D2111" i="12"/>
  <c r="P2111" i="12" s="1"/>
  <c r="D2103" i="12"/>
  <c r="P2103" i="12" s="1"/>
  <c r="D2095" i="12"/>
  <c r="P2095" i="12" s="1"/>
  <c r="D2063" i="12"/>
  <c r="P2063" i="12" s="1"/>
  <c r="D2055" i="12"/>
  <c r="P2055" i="12" s="1"/>
  <c r="D2047" i="12"/>
  <c r="P2047" i="12" s="1"/>
  <c r="D2039" i="12"/>
  <c r="P2039" i="12" s="1"/>
  <c r="D2023" i="12"/>
  <c r="P2023" i="12" s="1"/>
  <c r="D2015" i="12"/>
  <c r="P2015" i="12" s="1"/>
  <c r="D2007" i="12"/>
  <c r="P2007" i="12" s="1"/>
  <c r="D1999" i="12"/>
  <c r="P1999" i="12" s="1"/>
  <c r="D1991" i="12"/>
  <c r="P1991" i="12" s="1"/>
  <c r="D1983" i="12"/>
  <c r="P1983" i="12" s="1"/>
  <c r="D1975" i="12"/>
  <c r="P1975" i="12" s="1"/>
  <c r="D1967" i="12"/>
  <c r="P1967" i="12" s="1"/>
  <c r="M1943" i="12"/>
  <c r="M1935" i="12"/>
  <c r="M1919" i="12"/>
  <c r="D1951" i="12"/>
  <c r="P1951" i="12" s="1"/>
  <c r="D1943" i="12"/>
  <c r="P1943" i="12" s="1"/>
  <c r="D1935" i="12"/>
  <c r="P1935" i="12" s="1"/>
  <c r="D1927" i="12"/>
  <c r="P1927" i="12" s="1"/>
  <c r="D1919" i="12"/>
  <c r="P1919" i="12" s="1"/>
  <c r="M1505" i="12"/>
  <c r="D1957" i="12"/>
  <c r="P1957" i="12" s="1"/>
  <c r="D1949" i="12"/>
  <c r="P1949" i="12" s="1"/>
  <c r="D1941" i="12"/>
  <c r="P1941" i="12" s="1"/>
  <c r="D1933" i="12"/>
  <c r="P1933" i="12" s="1"/>
  <c r="D1925" i="12"/>
  <c r="P1925" i="12" s="1"/>
  <c r="I3759" i="12"/>
  <c r="C1381" i="12"/>
  <c r="C1436" i="12"/>
  <c r="C1492" i="12"/>
  <c r="C1516" i="12"/>
  <c r="C1564" i="12"/>
  <c r="C1628" i="12"/>
  <c r="C1684" i="12"/>
  <c r="C1716" i="12"/>
  <c r="C1772" i="12"/>
  <c r="C1780" i="12"/>
  <c r="C1796" i="12"/>
  <c r="C1828" i="12"/>
  <c r="C1836" i="12"/>
  <c r="C1852" i="12"/>
  <c r="C1884" i="12"/>
  <c r="C1445" i="12"/>
  <c r="C1477" i="12"/>
  <c r="C1493" i="12"/>
  <c r="C1501" i="12"/>
  <c r="C1549" i="12"/>
  <c r="C1613" i="12"/>
  <c r="C1669" i="12"/>
  <c r="C1781" i="12"/>
  <c r="G3775" i="12"/>
  <c r="F3779" i="12"/>
  <c r="F3777" i="12"/>
  <c r="F3775" i="12"/>
  <c r="M3775" i="12"/>
  <c r="L3785" i="12"/>
  <c r="L3777" i="12"/>
  <c r="D3775" i="12"/>
  <c r="P3775" i="12" s="1"/>
  <c r="E3775" i="12"/>
  <c r="H3774" i="12"/>
  <c r="H3769" i="12"/>
  <c r="I3769" i="12"/>
  <c r="J3769" i="12"/>
  <c r="A3769" i="12"/>
  <c r="N3769" i="12" s="1"/>
  <c r="K3769" i="12"/>
  <c r="B3769" i="12"/>
  <c r="L3769" i="12"/>
  <c r="E3769" i="12"/>
  <c r="F3769" i="12"/>
  <c r="G3769" i="12"/>
  <c r="K3777" i="12"/>
  <c r="M2178" i="12"/>
  <c r="M2162" i="12"/>
  <c r="M2154" i="12"/>
  <c r="M2146" i="12"/>
  <c r="M2138" i="12"/>
  <c r="M2122" i="12"/>
  <c r="M2114" i="12"/>
  <c r="M2106" i="12"/>
  <c r="M2098" i="12"/>
  <c r="M2082" i="12"/>
  <c r="M2074" i="12"/>
  <c r="M2066" i="12"/>
  <c r="M2050" i="12"/>
  <c r="M2042" i="12"/>
  <c r="M2034" i="12"/>
  <c r="M2026" i="12"/>
  <c r="M2018" i="12"/>
  <c r="M2010" i="12"/>
  <c r="M2002" i="12"/>
  <c r="M1986" i="12"/>
  <c r="M1978" i="12"/>
  <c r="M1970" i="12"/>
  <c r="M1962" i="12"/>
  <c r="D2170" i="12"/>
  <c r="P2170" i="12" s="1"/>
  <c r="D2146" i="12"/>
  <c r="P2146" i="12" s="1"/>
  <c r="D2138" i="12"/>
  <c r="P2138" i="12" s="1"/>
  <c r="D2122" i="12"/>
  <c r="P2122" i="12" s="1"/>
  <c r="D2114" i="12"/>
  <c r="P2114" i="12" s="1"/>
  <c r="D2106" i="12"/>
  <c r="P2106" i="12" s="1"/>
  <c r="D2098" i="12"/>
  <c r="P2098" i="12" s="1"/>
  <c r="D2090" i="12"/>
  <c r="P2090" i="12" s="1"/>
  <c r="D2082" i="12"/>
  <c r="P2082" i="12" s="1"/>
  <c r="L3775" i="12"/>
  <c r="B3768" i="12"/>
  <c r="K3768" i="12"/>
  <c r="L3768" i="12"/>
  <c r="E3768" i="12"/>
  <c r="F3768" i="12"/>
  <c r="G3768" i="12"/>
  <c r="H3768" i="12"/>
  <c r="I3768" i="12"/>
  <c r="A3768" i="12"/>
  <c r="N3768" i="12" s="1"/>
  <c r="J3768" i="12"/>
  <c r="G3777" i="12"/>
  <c r="D3769" i="12"/>
  <c r="P3769" i="12" s="1"/>
  <c r="J3775" i="12"/>
  <c r="K3775" i="12"/>
  <c r="G3767" i="12"/>
  <c r="H3767" i="12"/>
  <c r="I3767" i="12"/>
  <c r="A3767" i="12"/>
  <c r="N3767" i="12" s="1"/>
  <c r="J3767" i="12"/>
  <c r="B3767" i="12"/>
  <c r="K3767" i="12"/>
  <c r="L3767" i="12"/>
  <c r="E3767" i="12"/>
  <c r="F3767" i="12"/>
  <c r="H3777" i="12"/>
  <c r="A3775" i="12"/>
  <c r="E3771" i="12"/>
  <c r="B3766" i="12"/>
  <c r="K3766" i="12"/>
  <c r="L3766" i="12"/>
  <c r="E3766" i="12"/>
  <c r="F3766" i="12"/>
  <c r="G3766" i="12"/>
  <c r="H3766" i="12"/>
  <c r="I3766" i="12"/>
  <c r="A3766" i="12"/>
  <c r="N3766" i="12" s="1"/>
  <c r="J3766" i="12"/>
  <c r="D1959" i="12"/>
  <c r="P1959" i="12" s="1"/>
  <c r="B3775" i="12"/>
  <c r="I3775" i="12"/>
  <c r="H3781" i="12"/>
  <c r="B3776" i="12"/>
  <c r="K3776" i="12"/>
  <c r="I3776" i="12"/>
  <c r="G3776" i="12"/>
  <c r="F3776" i="12"/>
  <c r="E3776" i="12"/>
  <c r="A3770" i="12"/>
  <c r="G3765" i="12"/>
  <c r="H3765" i="12"/>
  <c r="I3765" i="12"/>
  <c r="A3765" i="12"/>
  <c r="N3765" i="12" s="1"/>
  <c r="J3765" i="12"/>
  <c r="B3765" i="12"/>
  <c r="K3765" i="12"/>
  <c r="L3765" i="12"/>
  <c r="E3765" i="12"/>
  <c r="F3765" i="12"/>
  <c r="M3769" i="12"/>
  <c r="J3776" i="12"/>
  <c r="D2066" i="12"/>
  <c r="P2066" i="12" s="1"/>
  <c r="D2050" i="12"/>
  <c r="P2050" i="12" s="1"/>
  <c r="D2042" i="12"/>
  <c r="P2042" i="12" s="1"/>
  <c r="D2034" i="12"/>
  <c r="P2034" i="12" s="1"/>
  <c r="D2026" i="12"/>
  <c r="P2026" i="12" s="1"/>
  <c r="D2018" i="12"/>
  <c r="P2018" i="12" s="1"/>
  <c r="D2010" i="12"/>
  <c r="P2010" i="12" s="1"/>
  <c r="D2002" i="12"/>
  <c r="P2002" i="12" s="1"/>
  <c r="D1986" i="12"/>
  <c r="P1986" i="12" s="1"/>
  <c r="D1978" i="12"/>
  <c r="P1978" i="12" s="1"/>
  <c r="D1970" i="12"/>
  <c r="P1970" i="12" s="1"/>
  <c r="D1962" i="12"/>
  <c r="P1962" i="12" s="1"/>
  <c r="M1954" i="12"/>
  <c r="M1938" i="12"/>
  <c r="M1930" i="12"/>
  <c r="M1890" i="12"/>
  <c r="M1730" i="12"/>
  <c r="D1954" i="12"/>
  <c r="P1954" i="12" s="1"/>
  <c r="D1946" i="12"/>
  <c r="P1946" i="12" s="1"/>
  <c r="D1938" i="12"/>
  <c r="P1938" i="12" s="1"/>
  <c r="D1930" i="12"/>
  <c r="P1930" i="12" s="1"/>
  <c r="D1890" i="12"/>
  <c r="P1890" i="12" s="1"/>
  <c r="M2190" i="12"/>
  <c r="M2166" i="12"/>
  <c r="M2142" i="12"/>
  <c r="M2126" i="12"/>
  <c r="M2110" i="12"/>
  <c r="M2102" i="12"/>
  <c r="M2094" i="12"/>
  <c r="M2086" i="12"/>
  <c r="M2078" i="12"/>
  <c r="M2070" i="12"/>
  <c r="M2054" i="12"/>
  <c r="M2046" i="12"/>
  <c r="M2038" i="12"/>
  <c r="M2030" i="12"/>
  <c r="M2014" i="12"/>
  <c r="M1998" i="12"/>
  <c r="M1990" i="12"/>
  <c r="M1982" i="12"/>
  <c r="M1974" i="12"/>
  <c r="M1966" i="12"/>
  <c r="D2174" i="12"/>
  <c r="P2174" i="12" s="1"/>
  <c r="D2086" i="12"/>
  <c r="P2086" i="12" s="1"/>
  <c r="M2168" i="12"/>
  <c r="M2152" i="12"/>
  <c r="M2144" i="12"/>
  <c r="M2136" i="12"/>
  <c r="M2128" i="12"/>
  <c r="M2120" i="12"/>
  <c r="M2112" i="12"/>
  <c r="M2088" i="12"/>
  <c r="M2080" i="12"/>
  <c r="M2072" i="12"/>
  <c r="M2064" i="12"/>
  <c r="M2056" i="12"/>
  <c r="M2040" i="12"/>
  <c r="M2032" i="12"/>
  <c r="M2016" i="12"/>
  <c r="M2008" i="12"/>
  <c r="M2000" i="12"/>
  <c r="M1992" i="12"/>
  <c r="M1984" i="12"/>
  <c r="M1976" i="12"/>
  <c r="M1968" i="12"/>
  <c r="D2120" i="12"/>
  <c r="P2120" i="12" s="1"/>
  <c r="D2104" i="12"/>
  <c r="P2104" i="12" s="1"/>
  <c r="D1984" i="12"/>
  <c r="P1984" i="12" s="1"/>
  <c r="D1976" i="12"/>
  <c r="P1976" i="12" s="1"/>
  <c r="M1960" i="12"/>
  <c r="M1952" i="12"/>
  <c r="M1944" i="12"/>
  <c r="D2078" i="12"/>
  <c r="P2078" i="12" s="1"/>
  <c r="D2054" i="12"/>
  <c r="P2054" i="12" s="1"/>
  <c r="D1982" i="12"/>
  <c r="P1982" i="12" s="1"/>
  <c r="D1966" i="12"/>
  <c r="P1966" i="12" s="1"/>
  <c r="M1958" i="12"/>
  <c r="M1950" i="12"/>
  <c r="M1942" i="12"/>
  <c r="M1918" i="12"/>
  <c r="M1758" i="12"/>
  <c r="D1918" i="12"/>
  <c r="P1918" i="12" s="1"/>
  <c r="D3776" i="12"/>
  <c r="P3776" i="12" s="1"/>
  <c r="M3776" i="12"/>
  <c r="C1431" i="12"/>
  <c r="C1463" i="12"/>
  <c r="C1479" i="12"/>
  <c r="C1487" i="12"/>
  <c r="C1543" i="12"/>
  <c r="C1591" i="12"/>
  <c r="C1599" i="12"/>
  <c r="C1631" i="12"/>
  <c r="C1655" i="12"/>
  <c r="C1703" i="12"/>
  <c r="C1711" i="12"/>
  <c r="C1480" i="12"/>
  <c r="C1520" i="12"/>
  <c r="C1576" i="12"/>
  <c r="C1584" i="12"/>
  <c r="C1600" i="12"/>
  <c r="C1632" i="12"/>
  <c r="C1656" i="12"/>
  <c r="C1744" i="12"/>
  <c r="C1489" i="12"/>
  <c r="C1529" i="12"/>
  <c r="C1561" i="12"/>
  <c r="C1585" i="12"/>
  <c r="C1601" i="12"/>
  <c r="C1657" i="12"/>
  <c r="C1697" i="12"/>
  <c r="C1753" i="12"/>
  <c r="C1801" i="12"/>
  <c r="C1841" i="12"/>
  <c r="C2113" i="12"/>
  <c r="C2137" i="12"/>
  <c r="C2161" i="12"/>
  <c r="L3776" i="12"/>
  <c r="C1813" i="12"/>
  <c r="C1829" i="12"/>
  <c r="C1837" i="12"/>
  <c r="C1885" i="12"/>
  <c r="C2101" i="12"/>
  <c r="C1683" i="12"/>
  <c r="W3" i="14"/>
  <c r="I905" i="12"/>
  <c r="C905" i="12"/>
  <c r="J905" i="12"/>
  <c r="K905" i="12"/>
  <c r="A905" i="12"/>
  <c r="N905" i="12" s="1"/>
  <c r="L905" i="12"/>
  <c r="E905" i="12"/>
  <c r="G905" i="12"/>
  <c r="F905" i="12"/>
  <c r="B905" i="12"/>
  <c r="H905" i="12"/>
  <c r="C3789" i="12"/>
  <c r="A3776" i="12"/>
  <c r="O3776" i="12" s="1"/>
  <c r="C3777" i="12"/>
  <c r="H3776" i="12"/>
  <c r="M3790" i="12"/>
  <c r="F3789" i="12"/>
  <c r="A3782" i="12"/>
  <c r="I3771" i="12"/>
  <c r="E3789" i="12"/>
  <c r="I3782" i="12"/>
  <c r="H3771" i="12"/>
  <c r="A3789" i="12"/>
  <c r="O3789" i="12" s="1"/>
  <c r="B3782" i="12"/>
  <c r="G3771" i="12"/>
  <c r="J3782" i="12"/>
  <c r="A3771" i="12"/>
  <c r="N3771" i="12" s="1"/>
  <c r="J3789" i="12"/>
  <c r="K3789" i="12"/>
  <c r="E3785" i="12"/>
  <c r="H3782" i="12"/>
  <c r="L3771" i="12"/>
  <c r="L3789" i="12"/>
  <c r="I3789" i="12"/>
  <c r="B3789" i="12"/>
  <c r="G3782" i="12"/>
  <c r="K3781" i="12"/>
  <c r="F3771" i="12"/>
  <c r="L3782" i="12"/>
  <c r="B3771" i="12"/>
  <c r="H3789" i="12"/>
  <c r="A3785" i="12"/>
  <c r="N3785" i="12" s="1"/>
  <c r="B3785" i="12"/>
  <c r="A3781" i="12"/>
  <c r="O3781" i="12" s="1"/>
  <c r="B3770" i="12"/>
  <c r="J3785" i="12"/>
  <c r="L3781" i="12"/>
  <c r="E3770" i="12"/>
  <c r="I3785" i="12"/>
  <c r="B3781" i="12"/>
  <c r="G3781" i="12"/>
  <c r="K3770" i="12"/>
  <c r="L3788" i="12"/>
  <c r="G3785" i="12"/>
  <c r="J3781" i="12"/>
  <c r="F3781" i="12"/>
  <c r="I3770" i="12"/>
  <c r="F3785" i="12"/>
  <c r="I3781" i="12"/>
  <c r="E3781" i="12"/>
  <c r="H3770" i="12"/>
  <c r="K3785" i="12"/>
  <c r="H3785" i="12"/>
  <c r="C3781" i="12"/>
  <c r="G3770" i="12"/>
  <c r="L3778" i="12"/>
  <c r="F3770" i="12"/>
  <c r="I3779" i="12"/>
  <c r="E3779" i="12"/>
  <c r="J3770" i="12"/>
  <c r="L3779" i="12"/>
  <c r="K3779" i="12"/>
  <c r="L3770" i="12"/>
  <c r="C3779" i="12"/>
  <c r="H3779" i="12"/>
  <c r="G3779" i="12"/>
  <c r="B3779" i="12"/>
  <c r="J3779" i="12"/>
  <c r="L3780" i="12"/>
  <c r="K3778" i="12"/>
  <c r="D3779" i="12"/>
  <c r="P3779" i="12" s="1"/>
  <c r="B3780" i="12"/>
  <c r="B3778" i="12"/>
  <c r="K3780" i="12"/>
  <c r="J3778" i="12"/>
  <c r="A3780" i="12"/>
  <c r="N3780" i="12" s="1"/>
  <c r="M3782" i="12"/>
  <c r="A3778" i="12"/>
  <c r="N3778" i="12" s="1"/>
  <c r="C3780" i="12"/>
  <c r="J3780" i="12"/>
  <c r="H3778" i="12"/>
  <c r="I3778" i="12"/>
  <c r="G3780" i="12"/>
  <c r="I3780" i="12"/>
  <c r="F3778" i="12"/>
  <c r="G3778" i="12"/>
  <c r="F3780" i="12"/>
  <c r="V3" i="14"/>
  <c r="M3" i="14"/>
  <c r="A28" i="14"/>
  <c r="T3" i="14"/>
  <c r="N3" i="14"/>
  <c r="P3" i="14"/>
  <c r="O3" i="14"/>
  <c r="I3" i="14"/>
  <c r="X3" i="14"/>
  <c r="A36" i="13"/>
  <c r="C3793" i="12"/>
  <c r="G3793" i="12"/>
  <c r="H3788" i="12"/>
  <c r="L3774" i="12"/>
  <c r="M3788" i="12"/>
  <c r="D3790" i="12"/>
  <c r="P3790" i="12" s="1"/>
  <c r="C3773" i="12"/>
  <c r="C3782" i="12"/>
  <c r="C3791" i="12"/>
  <c r="M3779" i="12"/>
  <c r="C3774" i="12"/>
  <c r="C3783" i="12"/>
  <c r="C3792" i="12"/>
  <c r="L3793" i="12"/>
  <c r="F3793" i="12"/>
  <c r="A3788" i="12"/>
  <c r="O3788" i="12" s="1"/>
  <c r="F3788" i="12"/>
  <c r="B3774" i="12"/>
  <c r="C3775" i="12"/>
  <c r="C3784" i="12"/>
  <c r="B3793" i="12"/>
  <c r="J3788" i="12"/>
  <c r="J3774" i="12"/>
  <c r="C3776" i="12"/>
  <c r="C3785" i="12"/>
  <c r="K3793" i="12"/>
  <c r="B3788" i="12"/>
  <c r="A3774" i="12"/>
  <c r="N3774" i="12" s="1"/>
  <c r="C3769" i="12"/>
  <c r="C3786" i="12"/>
  <c r="J3793" i="12"/>
  <c r="K3788" i="12"/>
  <c r="F3774" i="12"/>
  <c r="I3774" i="12"/>
  <c r="C3770" i="12"/>
  <c r="C3778" i="12"/>
  <c r="C3787" i="12"/>
  <c r="D3778" i="12"/>
  <c r="P3778" i="12" s="1"/>
  <c r="I3793" i="12"/>
  <c r="G3788" i="12"/>
  <c r="E3774" i="12"/>
  <c r="G3774" i="12"/>
  <c r="C3771" i="12"/>
  <c r="C3788" i="12"/>
  <c r="M3791" i="12"/>
  <c r="C3772" i="12"/>
  <c r="D3791" i="12"/>
  <c r="P3791" i="12" s="1"/>
  <c r="C1660" i="12"/>
  <c r="C1228" i="12"/>
  <c r="C787" i="12"/>
  <c r="O4079" i="12"/>
  <c r="N4087" i="12"/>
  <c r="C819" i="12"/>
  <c r="C1073" i="12"/>
  <c r="O2612" i="12"/>
  <c r="C731" i="12"/>
  <c r="O3502" i="12"/>
  <c r="N3530" i="12"/>
  <c r="O3469" i="12"/>
  <c r="O3926" i="12"/>
  <c r="O3030" i="12"/>
  <c r="O4052" i="12"/>
  <c r="N4855" i="12"/>
  <c r="N4100" i="12"/>
  <c r="O2686" i="12"/>
  <c r="M3780" i="12"/>
  <c r="M3789" i="12"/>
  <c r="M3778" i="12"/>
  <c r="D3786" i="12"/>
  <c r="P3786" i="12" s="1"/>
  <c r="M3793" i="12"/>
  <c r="M3774" i="12"/>
  <c r="M3777" i="12"/>
  <c r="D3777" i="12"/>
  <c r="P3777" i="12" s="1"/>
  <c r="D3787" i="12"/>
  <c r="P3787" i="12" s="1"/>
  <c r="M3787" i="12"/>
  <c r="M3773" i="12"/>
  <c r="E3777" i="12"/>
  <c r="D3780" i="12"/>
  <c r="P3780" i="12" s="1"/>
  <c r="D3788" i="12"/>
  <c r="P3788" i="12" s="1"/>
  <c r="M3785" i="12"/>
  <c r="M3772" i="12"/>
  <c r="I3777" i="12"/>
  <c r="D3770" i="12"/>
  <c r="P3770" i="12" s="1"/>
  <c r="D3781" i="12"/>
  <c r="P3781" i="12" s="1"/>
  <c r="D3789" i="12"/>
  <c r="P3789" i="12" s="1"/>
  <c r="M3784" i="12"/>
  <c r="M3771" i="12"/>
  <c r="A3777" i="12"/>
  <c r="O3777" i="12" s="1"/>
  <c r="D3771" i="12"/>
  <c r="P3771" i="12" s="1"/>
  <c r="D3782" i="12"/>
  <c r="P3782" i="12" s="1"/>
  <c r="D3792" i="12"/>
  <c r="P3792" i="12" s="1"/>
  <c r="M3783" i="12"/>
  <c r="M3770" i="12"/>
  <c r="M3786" i="12"/>
  <c r="J3777" i="12"/>
  <c r="D3772" i="12"/>
  <c r="P3772" i="12" s="1"/>
  <c r="D3783" i="12"/>
  <c r="P3783" i="12" s="1"/>
  <c r="D3793" i="12"/>
  <c r="P3793" i="12" s="1"/>
  <c r="B3777" i="12"/>
  <c r="D3773" i="12"/>
  <c r="P3773" i="12" s="1"/>
  <c r="D3784" i="12"/>
  <c r="P3784" i="12" s="1"/>
  <c r="M3781" i="12"/>
  <c r="D3774" i="12"/>
  <c r="P3774" i="12" s="1"/>
  <c r="D3785" i="12"/>
  <c r="P3785" i="12" s="1"/>
  <c r="N3695" i="12"/>
  <c r="O3681" i="12"/>
  <c r="C2114" i="12"/>
  <c r="O2778" i="12"/>
  <c r="N4474" i="12"/>
  <c r="O4880" i="12"/>
  <c r="O2760" i="12"/>
  <c r="N4180" i="12"/>
  <c r="O4432" i="12"/>
  <c r="O2731" i="12"/>
  <c r="O3688" i="12"/>
  <c r="C1925" i="12"/>
  <c r="N4239" i="12"/>
  <c r="N4593" i="12"/>
  <c r="C1438" i="12"/>
  <c r="C1450" i="12"/>
  <c r="C899" i="12"/>
  <c r="C872" i="12"/>
  <c r="J16" i="14"/>
  <c r="F25" i="13"/>
  <c r="P17" i="14"/>
  <c r="E25" i="13"/>
  <c r="J17" i="14"/>
  <c r="C2053" i="12"/>
  <c r="C2037" i="12"/>
  <c r="D25" i="13"/>
  <c r="L17" i="14"/>
  <c r="C2070" i="12"/>
  <c r="C25" i="13"/>
  <c r="C2025" i="12"/>
  <c r="O2354" i="12"/>
  <c r="N3480" i="12"/>
  <c r="N4199" i="12"/>
  <c r="O2561" i="12"/>
  <c r="O2477" i="12"/>
  <c r="O2714" i="12"/>
  <c r="N3737" i="12"/>
  <c r="O4139" i="12"/>
  <c r="N3660" i="12"/>
  <c r="O3653" i="12"/>
  <c r="O2976" i="12"/>
  <c r="O3044" i="12"/>
  <c r="K16" i="14"/>
  <c r="O2288" i="12"/>
  <c r="O2442" i="12"/>
  <c r="N4206" i="12"/>
  <c r="O2274" i="12"/>
  <c r="N2869" i="12"/>
  <c r="O4843" i="12"/>
  <c r="O2537" i="12"/>
  <c r="N2253" i="12"/>
  <c r="N3723" i="12"/>
  <c r="O3616" i="12"/>
  <c r="O4551" i="12"/>
  <c r="O2365" i="12"/>
  <c r="N4684" i="12"/>
  <c r="O4236" i="12"/>
  <c r="N2425" i="12"/>
  <c r="O4278" i="12"/>
  <c r="O4446" i="12"/>
  <c r="N4348" i="12"/>
  <c r="O3459" i="12"/>
  <c r="O2264" i="12"/>
  <c r="O2190" i="12"/>
  <c r="O2502" i="12"/>
  <c r="O2756" i="12"/>
  <c r="O2586" i="12"/>
  <c r="N4276" i="12"/>
  <c r="O4467" i="12"/>
  <c r="O2757" i="12"/>
  <c r="O4192" i="12"/>
  <c r="N4682" i="12"/>
  <c r="O2250" i="12"/>
  <c r="O2670" i="12"/>
  <c r="O4248" i="12"/>
  <c r="O2883" i="12"/>
  <c r="O4269" i="12"/>
  <c r="O4500" i="12"/>
  <c r="O4035" i="12"/>
  <c r="N4871" i="12"/>
  <c r="O4577" i="12"/>
  <c r="O4801" i="12"/>
  <c r="O4696" i="12"/>
  <c r="O4773" i="12"/>
  <c r="O2436" i="12"/>
  <c r="O2691" i="12"/>
  <c r="O4493" i="12"/>
  <c r="N3923" i="12"/>
  <c r="N4549" i="12"/>
  <c r="W11" i="14"/>
  <c r="O4605" i="12"/>
  <c r="O2376" i="12"/>
  <c r="O2208" i="12"/>
  <c r="O3644" i="12"/>
  <c r="O2848" i="12"/>
  <c r="N2698" i="12"/>
  <c r="O4311" i="12"/>
  <c r="N4878" i="12"/>
  <c r="O4864" i="12"/>
  <c r="O4402" i="12"/>
  <c r="N4479" i="12"/>
  <c r="N2684" i="12"/>
  <c r="O4815" i="12"/>
  <c r="N4710" i="12"/>
  <c r="O4353" i="12"/>
  <c r="O3288" i="12"/>
  <c r="O4395" i="12"/>
  <c r="N2509" i="12"/>
  <c r="O4619" i="12"/>
  <c r="N4626" i="12"/>
  <c r="O4185" i="12"/>
  <c r="O2292" i="12"/>
  <c r="O4668" i="12"/>
  <c r="O4486" i="12"/>
  <c r="O4745" i="12"/>
  <c r="O2771" i="12"/>
  <c r="O4339" i="12"/>
  <c r="O4647" i="12"/>
  <c r="N2800" i="12"/>
  <c r="N4220" i="12"/>
  <c r="O4654" i="12"/>
  <c r="O2876" i="12"/>
  <c r="O2748" i="12"/>
  <c r="O2334" i="12"/>
  <c r="O3022" i="12"/>
  <c r="O4283" i="12"/>
  <c r="O4091" i="12"/>
  <c r="N4839" i="12"/>
  <c r="O4839" i="12"/>
  <c r="N4825" i="12"/>
  <c r="O4825" i="12"/>
  <c r="N4727" i="12"/>
  <c r="O4727" i="12"/>
  <c r="N4713" i="12"/>
  <c r="O4699" i="12"/>
  <c r="N4615" i="12"/>
  <c r="N4538" i="12"/>
  <c r="N4384" i="12"/>
  <c r="O4384" i="12"/>
  <c r="O4377" i="12"/>
  <c r="N4377" i="12"/>
  <c r="N4342" i="12"/>
  <c r="O4342" i="12"/>
  <c r="N4237" i="12"/>
  <c r="O4237" i="12"/>
  <c r="O4223" i="12"/>
  <c r="N4223" i="12"/>
  <c r="N4216" i="12"/>
  <c r="O4209" i="12"/>
  <c r="N4181" i="12"/>
  <c r="O4181" i="12"/>
  <c r="O3717" i="12"/>
  <c r="N3717" i="12"/>
  <c r="N3661" i="12"/>
  <c r="O3661" i="12"/>
  <c r="O3654" i="12"/>
  <c r="N3654" i="12"/>
  <c r="N3045" i="12"/>
  <c r="N2814" i="12"/>
  <c r="N2807" i="12"/>
  <c r="N4391" i="12"/>
  <c r="O2758" i="12"/>
  <c r="O3503" i="12"/>
  <c r="O4461" i="12"/>
  <c r="N4622" i="12"/>
  <c r="O4468" i="12"/>
  <c r="N4251" i="12"/>
  <c r="O4251" i="12"/>
  <c r="N3696" i="12"/>
  <c r="N4050" i="12"/>
  <c r="O4050" i="12"/>
  <c r="N3945" i="12"/>
  <c r="O3945" i="12"/>
  <c r="N4748" i="12"/>
  <c r="O4272" i="12"/>
  <c r="O4811" i="12"/>
  <c r="O4804" i="12"/>
  <c r="O4797" i="12"/>
  <c r="N4790" i="12"/>
  <c r="O4790" i="12"/>
  <c r="N4706" i="12"/>
  <c r="O4608" i="12"/>
  <c r="N4531" i="12"/>
  <c r="O4531" i="12"/>
  <c r="N4419" i="12"/>
  <c r="N4335" i="12"/>
  <c r="N4307" i="12"/>
  <c r="O4307" i="12"/>
  <c r="N4258" i="12"/>
  <c r="O4258" i="12"/>
  <c r="N4230" i="12"/>
  <c r="O4230" i="12"/>
  <c r="N3731" i="12"/>
  <c r="O3731" i="12"/>
  <c r="N3675" i="12"/>
  <c r="O3031" i="12"/>
  <c r="O3024" i="12"/>
  <c r="N3024" i="12"/>
  <c r="O4148" i="12"/>
  <c r="N4120" i="12"/>
  <c r="N4113" i="12"/>
  <c r="O4113" i="12"/>
  <c r="N4085" i="12"/>
  <c r="N3966" i="12"/>
  <c r="N3903" i="12"/>
  <c r="O3545" i="12"/>
  <c r="O3240" i="12"/>
  <c r="O3233" i="12"/>
  <c r="O2877" i="12"/>
  <c r="N2877" i="12"/>
  <c r="O2863" i="12"/>
  <c r="O2842" i="12"/>
  <c r="N2842" i="12"/>
  <c r="N2828" i="12"/>
  <c r="N2793" i="12"/>
  <c r="O2793" i="12"/>
  <c r="N2786" i="12"/>
  <c r="O2786" i="12"/>
  <c r="N2723" i="12"/>
  <c r="N2688" i="12"/>
  <c r="O2688" i="12"/>
  <c r="N2576" i="12"/>
  <c r="O2576" i="12"/>
  <c r="N2443" i="12"/>
  <c r="O2443" i="12"/>
  <c r="O2394" i="12"/>
  <c r="N2282" i="12"/>
  <c r="O2282" i="12"/>
  <c r="N4328" i="12"/>
  <c r="N4559" i="12"/>
  <c r="O4678" i="12"/>
  <c r="N4405" i="12"/>
  <c r="O4195" i="12"/>
  <c r="O3710" i="12"/>
  <c r="O4092" i="12"/>
  <c r="N4092" i="12"/>
  <c r="O4022" i="12"/>
  <c r="N4008" i="12"/>
  <c r="O3854" i="12"/>
  <c r="N3840" i="12"/>
  <c r="N3833" i="12"/>
  <c r="O3531" i="12"/>
  <c r="N3531" i="12"/>
  <c r="O3461" i="12"/>
  <c r="N3401" i="12"/>
  <c r="O3401" i="12"/>
  <c r="O2898" i="12"/>
  <c r="N2856" i="12"/>
  <c r="O2856" i="12"/>
  <c r="N2765" i="12"/>
  <c r="O2765" i="12"/>
  <c r="N2702" i="12"/>
  <c r="O2702" i="12"/>
  <c r="N2653" i="12"/>
  <c r="O2653" i="12"/>
  <c r="N2604" i="12"/>
  <c r="N2478" i="12"/>
  <c r="N2450" i="12"/>
  <c r="O2450" i="12"/>
  <c r="N2429" i="12"/>
  <c r="N2352" i="12"/>
  <c r="O2352" i="12"/>
  <c r="N2324" i="12"/>
  <c r="O2324" i="12"/>
  <c r="N2226" i="12"/>
  <c r="N4503" i="12"/>
  <c r="N3538" i="12"/>
  <c r="O4496" i="12"/>
  <c r="O3380" i="12"/>
  <c r="O2520" i="12"/>
  <c r="O3862" i="12"/>
  <c r="O4834" i="12"/>
  <c r="O2711" i="12"/>
  <c r="O4484" i="12"/>
  <c r="O3953" i="12"/>
  <c r="N4225" i="12"/>
  <c r="N4142" i="12"/>
  <c r="O2599" i="12"/>
  <c r="N4393" i="12"/>
  <c r="N2312" i="12"/>
  <c r="O4421" i="12"/>
  <c r="P7" i="14"/>
  <c r="C1891" i="12"/>
  <c r="O4630" i="12"/>
  <c r="N4630" i="12"/>
  <c r="O4560" i="12"/>
  <c r="N4371" i="12"/>
  <c r="O4371" i="12"/>
  <c r="N4357" i="12"/>
  <c r="O4357" i="12"/>
  <c r="O3676" i="12"/>
  <c r="N3676" i="12"/>
  <c r="N3648" i="12"/>
  <c r="O3032" i="12"/>
  <c r="N4114" i="12"/>
  <c r="O4114" i="12"/>
  <c r="O4086" i="12"/>
  <c r="O3967" i="12"/>
  <c r="N3946" i="12"/>
  <c r="O3946" i="12"/>
  <c r="O3932" i="12"/>
  <c r="O3890" i="12"/>
  <c r="N3890" i="12"/>
  <c r="N3869" i="12"/>
  <c r="O3869" i="12"/>
  <c r="N3848" i="12"/>
  <c r="O3848" i="12"/>
  <c r="O3820" i="12"/>
  <c r="N3820" i="12"/>
  <c r="O3360" i="12"/>
  <c r="O3346" i="12"/>
  <c r="N3255" i="12"/>
  <c r="O3255" i="12"/>
  <c r="N4875" i="12"/>
  <c r="O4875" i="12"/>
  <c r="N4637" i="12"/>
  <c r="O4637" i="12"/>
  <c r="N4588" i="12"/>
  <c r="O4385" i="12"/>
  <c r="O4252" i="12"/>
  <c r="N4217" i="12"/>
  <c r="O4806" i="12"/>
  <c r="N4792" i="12"/>
  <c r="O4750" i="12"/>
  <c r="N4729" i="12"/>
  <c r="O4729" i="12"/>
  <c r="O4715" i="12"/>
  <c r="N4715" i="12"/>
  <c r="N4680" i="12"/>
  <c r="N4659" i="12"/>
  <c r="O4617" i="12"/>
  <c r="O4589" i="12"/>
  <c r="N4589" i="12"/>
  <c r="O4582" i="12"/>
  <c r="N4575" i="12"/>
  <c r="O4575" i="12"/>
  <c r="O4568" i="12"/>
  <c r="N4568" i="12"/>
  <c r="O4561" i="12"/>
  <c r="N4540" i="12"/>
  <c r="O4540" i="12"/>
  <c r="O4526" i="12"/>
  <c r="O4498" i="12"/>
  <c r="N4498" i="12"/>
  <c r="N4470" i="12"/>
  <c r="O4470" i="12"/>
  <c r="O4407" i="12"/>
  <c r="N4379" i="12"/>
  <c r="O4337" i="12"/>
  <c r="N4337" i="12"/>
  <c r="O4316" i="12"/>
  <c r="N4316" i="12"/>
  <c r="O4309" i="12"/>
  <c r="N4267" i="12"/>
  <c r="O4267" i="12"/>
  <c r="O4260" i="12"/>
  <c r="N4260" i="12"/>
  <c r="O4253" i="12"/>
  <c r="N4253" i="12"/>
  <c r="O2823" i="12"/>
  <c r="N2823" i="12"/>
  <c r="N2816" i="12"/>
  <c r="O2816" i="12"/>
  <c r="N2802" i="12"/>
  <c r="O2682" i="12"/>
  <c r="O2570" i="12"/>
  <c r="N4812" i="12"/>
  <c r="O4756" i="12"/>
  <c r="N4714" i="12"/>
  <c r="O4714" i="12"/>
  <c r="O4693" i="12"/>
  <c r="N4693" i="12"/>
  <c r="N4336" i="12"/>
  <c r="O4336" i="12"/>
  <c r="N3685" i="12"/>
  <c r="O3685" i="12"/>
  <c r="O2262" i="12"/>
  <c r="N3663" i="12"/>
  <c r="O4469" i="12"/>
  <c r="O2788" i="12"/>
  <c r="O4694" i="12"/>
  <c r="N4273" i="12"/>
  <c r="O2416" i="12"/>
  <c r="O4868" i="12"/>
  <c r="N4700" i="12"/>
  <c r="O4210" i="12"/>
  <c r="O3732" i="12"/>
  <c r="O3655" i="12"/>
  <c r="N3655" i="12"/>
  <c r="O3856" i="12"/>
  <c r="O2346" i="12"/>
  <c r="O3996" i="12"/>
  <c r="O2724" i="12"/>
  <c r="N4876" i="12"/>
  <c r="N4848" i="12"/>
  <c r="N4150" i="12"/>
  <c r="O4150" i="12"/>
  <c r="O4143" i="12"/>
  <c r="N4143" i="12"/>
  <c r="N4038" i="12"/>
  <c r="O4038" i="12"/>
  <c r="O3975" i="12"/>
  <c r="N3975" i="12"/>
  <c r="O3919" i="12"/>
  <c r="N3919" i="12"/>
  <c r="N3849" i="12"/>
  <c r="O3849" i="12"/>
  <c r="N3835" i="12"/>
  <c r="O3835" i="12"/>
  <c r="N2872" i="12"/>
  <c r="O2872" i="12"/>
  <c r="N2837" i="12"/>
  <c r="N2830" i="12"/>
  <c r="N2774" i="12"/>
  <c r="N2767" i="12"/>
  <c r="N2753" i="12"/>
  <c r="O2753" i="12"/>
  <c r="N2696" i="12"/>
  <c r="O2696" i="12"/>
  <c r="N2640" i="12"/>
  <c r="O2640" i="12"/>
  <c r="N2556" i="12"/>
  <c r="O2556" i="12"/>
  <c r="N2486" i="12"/>
  <c r="O2486" i="12"/>
  <c r="N2374" i="12"/>
  <c r="O2374" i="12"/>
  <c r="N2276" i="12"/>
  <c r="O2276" i="12"/>
  <c r="O4722" i="12"/>
  <c r="O3870" i="12"/>
  <c r="O2311" i="12"/>
  <c r="O4652" i="12"/>
  <c r="O4009" i="12"/>
  <c r="O2409" i="12"/>
  <c r="O3662" i="12"/>
  <c r="O4737" i="12"/>
  <c r="O4736" i="12"/>
  <c r="O3898" i="12"/>
  <c r="N4603" i="12"/>
  <c r="O2360" i="12"/>
  <c r="O3256" i="12"/>
  <c r="O3904" i="12"/>
  <c r="O3704" i="12"/>
  <c r="N4308" i="12"/>
  <c r="O4512" i="12"/>
  <c r="O4658" i="12"/>
  <c r="O4414" i="12"/>
  <c r="N4491" i="12"/>
  <c r="N4819" i="12"/>
  <c r="N4826" i="12"/>
  <c r="O4553" i="12"/>
  <c r="N4364" i="12"/>
  <c r="N4175" i="12"/>
  <c r="N3982" i="12"/>
  <c r="O3982" i="12"/>
  <c r="N3961" i="12"/>
  <c r="O3961" i="12"/>
  <c r="N3912" i="12"/>
  <c r="O3912" i="12"/>
  <c r="O3884" i="12"/>
  <c r="N3884" i="12"/>
  <c r="N2647" i="12"/>
  <c r="N2549" i="12"/>
  <c r="O2549" i="12"/>
  <c r="N2318" i="12"/>
  <c r="N2290" i="12"/>
  <c r="O2290" i="12"/>
  <c r="N4623" i="12"/>
  <c r="O4861" i="12"/>
  <c r="O2388" i="12"/>
  <c r="O4093" i="12"/>
  <c r="O2269" i="12"/>
  <c r="O4330" i="12"/>
  <c r="O4448" i="12"/>
  <c r="N3725" i="12"/>
  <c r="N2514" i="12"/>
  <c r="O2654" i="12"/>
  <c r="O3546" i="12"/>
  <c r="O4281" i="12"/>
  <c r="O3876" i="12"/>
  <c r="N2938" i="12"/>
  <c r="O4490" i="12"/>
  <c r="N4490" i="12"/>
  <c r="N4315" i="12"/>
  <c r="O4315" i="12"/>
  <c r="O4259" i="12"/>
  <c r="N4182" i="12"/>
  <c r="N4463" i="12"/>
  <c r="O3739" i="12"/>
  <c r="O3827" i="12"/>
  <c r="N3905" i="12"/>
  <c r="N4024" i="12"/>
  <c r="N3690" i="12"/>
  <c r="O4644" i="12"/>
  <c r="O4344" i="12"/>
  <c r="N4749" i="12"/>
  <c r="N4031" i="12"/>
  <c r="N4129" i="12"/>
  <c r="O4232" i="12"/>
  <c r="O4645" i="12"/>
  <c r="O4238" i="12"/>
  <c r="O4274" i="12"/>
  <c r="O4813" i="12"/>
  <c r="O2304" i="12"/>
  <c r="N3669" i="12"/>
  <c r="O3669" i="12"/>
  <c r="N4841" i="12"/>
  <c r="O4841" i="12"/>
  <c r="N4679" i="12"/>
  <c r="O2886" i="12"/>
  <c r="O2746" i="12"/>
  <c r="N4820" i="12"/>
  <c r="O3627" i="12"/>
  <c r="N2858" i="12"/>
  <c r="O3040" i="12"/>
  <c r="N4427" i="12"/>
  <c r="O3891" i="12"/>
  <c r="O4245" i="12"/>
  <c r="O3925" i="12"/>
  <c r="O3674" i="12"/>
  <c r="O3866" i="12"/>
  <c r="O2568" i="12"/>
  <c r="N2866" i="12"/>
  <c r="E11" i="13"/>
  <c r="N4850" i="12"/>
  <c r="O4850" i="12"/>
  <c r="N4731" i="12"/>
  <c r="O4661" i="12"/>
  <c r="N4661" i="12"/>
  <c r="N4612" i="12"/>
  <c r="O4262" i="12"/>
  <c r="N4104" i="12"/>
  <c r="O4104" i="12"/>
  <c r="N2582" i="12"/>
  <c r="O2582" i="12"/>
  <c r="N2372" i="12"/>
  <c r="O2372" i="12"/>
  <c r="O2666" i="12"/>
  <c r="O2770" i="12"/>
  <c r="O2526" i="12"/>
  <c r="N2306" i="12"/>
  <c r="O2306" i="12"/>
  <c r="O4034" i="12"/>
  <c r="O2414" i="12"/>
  <c r="N2868" i="12"/>
  <c r="N2246" i="12"/>
  <c r="O2246" i="12"/>
  <c r="O4111" i="12"/>
  <c r="O2798" i="12"/>
  <c r="O2833" i="12"/>
  <c r="O2498" i="12"/>
  <c r="O2652" i="12"/>
  <c r="N3952" i="12"/>
  <c r="O3952" i="12"/>
  <c r="O3875" i="12"/>
  <c r="O3847" i="12"/>
  <c r="N3847" i="12"/>
  <c r="N2835" i="12"/>
  <c r="O2835" i="12"/>
  <c r="N19" i="14"/>
  <c r="K19" i="14"/>
  <c r="C1805" i="12"/>
  <c r="O4888" i="12"/>
  <c r="J9" i="14"/>
  <c r="N3948" i="12"/>
  <c r="N2852" i="12"/>
  <c r="O2852" i="12"/>
  <c r="O2845" i="12"/>
  <c r="N2845" i="12"/>
  <c r="N2754" i="12"/>
  <c r="O2754" i="12"/>
  <c r="N2693" i="12"/>
  <c r="O2693" i="12"/>
  <c r="N2658" i="12"/>
  <c r="O2658" i="12"/>
  <c r="N2546" i="12"/>
  <c r="O2546" i="12"/>
  <c r="N2448" i="12"/>
  <c r="N2420" i="12"/>
  <c r="O2420" i="12"/>
  <c r="N2406" i="12"/>
  <c r="O2406" i="12"/>
  <c r="O2357" i="12"/>
  <c r="O2294" i="12"/>
  <c r="N2196" i="12"/>
  <c r="C1681" i="12"/>
  <c r="C1652" i="12"/>
  <c r="C1636" i="12"/>
  <c r="C796" i="12"/>
  <c r="W4" i="14"/>
  <c r="N3440" i="12"/>
  <c r="O3440" i="12"/>
  <c r="N4331" i="12"/>
  <c r="W20" i="14"/>
  <c r="P23" i="14"/>
  <c r="C504" i="12"/>
  <c r="C1679" i="12"/>
  <c r="C447" i="12"/>
  <c r="C1526" i="12"/>
  <c r="Y11" i="14"/>
  <c r="O3027" i="12"/>
  <c r="O2322" i="12"/>
  <c r="N2256" i="12"/>
  <c r="W10" i="14"/>
  <c r="C220" i="12"/>
  <c r="U24" i="14"/>
  <c r="C11" i="13"/>
  <c r="O3708" i="12"/>
  <c r="N2841" i="12"/>
  <c r="N2764" i="12"/>
  <c r="O2764" i="12"/>
  <c r="N2712" i="12"/>
  <c r="O2712" i="12"/>
  <c r="N2558" i="12"/>
  <c r="O2558" i="12"/>
  <c r="N2890" i="12"/>
  <c r="O2862" i="12"/>
  <c r="O2544" i="12"/>
  <c r="O3680" i="12"/>
  <c r="O3593" i="12"/>
  <c r="O2820" i="12"/>
  <c r="N2642" i="12"/>
  <c r="O2642" i="12"/>
  <c r="N2600" i="12"/>
  <c r="O2600" i="12"/>
  <c r="N2516" i="12"/>
  <c r="O2516" i="12"/>
  <c r="N2278" i="12"/>
  <c r="V11" i="14"/>
  <c r="O2207" i="12"/>
  <c r="O2390" i="12"/>
  <c r="O3909" i="12"/>
  <c r="N4229" i="12"/>
  <c r="O2618" i="12"/>
  <c r="O4090" i="12"/>
  <c r="O2763" i="12"/>
  <c r="O2492" i="12"/>
  <c r="O2534" i="12"/>
  <c r="N2884" i="12"/>
  <c r="O2646" i="12"/>
  <c r="O3438" i="12"/>
  <c r="O2680" i="12"/>
  <c r="O4890" i="12"/>
  <c r="N3474" i="12"/>
  <c r="O3532" i="12"/>
  <c r="O3367" i="12"/>
  <c r="N3496" i="12"/>
  <c r="O2257" i="12"/>
  <c r="D11" i="13"/>
  <c r="F11" i="13"/>
  <c r="Z3" i="14"/>
  <c r="C1594" i="12"/>
  <c r="O2667" i="12"/>
  <c r="O2631" i="12"/>
  <c r="O2295" i="12"/>
  <c r="O2235" i="12"/>
  <c r="O2301" i="12"/>
  <c r="U11" i="14"/>
  <c r="O2367" i="12"/>
  <c r="N2583" i="12"/>
  <c r="O2271" i="12"/>
  <c r="O2187" i="12"/>
  <c r="N2499" i="12"/>
  <c r="O2229" i="12"/>
  <c r="C768" i="12"/>
  <c r="O2733" i="12"/>
  <c r="Z24" i="14"/>
  <c r="O2241" i="12"/>
  <c r="O2697" i="12"/>
  <c r="O2535" i="12"/>
  <c r="O2649" i="12"/>
  <c r="O2385" i="12"/>
  <c r="O2709" i="12"/>
  <c r="D3" i="14"/>
  <c r="G3" i="14" s="1"/>
  <c r="O4158" i="12"/>
  <c r="O2457" i="12"/>
  <c r="O2577" i="12"/>
  <c r="W6" i="14"/>
  <c r="O2283" i="12"/>
  <c r="O2481" i="12"/>
  <c r="O2427" i="12"/>
  <c r="O2493" i="12"/>
  <c r="R15" i="14"/>
  <c r="O2289" i="12"/>
  <c r="O2415" i="12"/>
  <c r="O2505" i="12"/>
  <c r="O2625" i="12"/>
  <c r="O2565" i="12"/>
  <c r="O2607" i="12"/>
  <c r="O2661" i="12"/>
  <c r="O2217" i="12"/>
  <c r="O2541" i="12"/>
  <c r="L8" i="14"/>
  <c r="E3" i="14"/>
  <c r="H3" i="14" s="1"/>
  <c r="O2945" i="12"/>
  <c r="O3158" i="12"/>
  <c r="N2930" i="12"/>
  <c r="O4887" i="12"/>
  <c r="N2941" i="12"/>
  <c r="Q11" i="14"/>
  <c r="P11" i="14"/>
  <c r="O2943" i="12"/>
  <c r="N3165" i="12"/>
  <c r="O2944" i="12"/>
  <c r="N3162" i="12"/>
  <c r="O3173" i="12"/>
  <c r="O3166" i="12"/>
  <c r="O2934" i="12"/>
  <c r="N3164" i="12"/>
  <c r="N2923" i="12"/>
  <c r="N3172" i="12"/>
  <c r="N2924" i="12"/>
  <c r="I11" i="14"/>
  <c r="J4" i="14"/>
  <c r="O4072" i="12"/>
  <c r="O4266" i="12"/>
  <c r="O4017" i="12"/>
  <c r="R9" i="14"/>
  <c r="J26" i="14"/>
  <c r="N3940" i="12"/>
  <c r="O4246" i="12"/>
  <c r="N2893" i="12"/>
  <c r="O4105" i="12"/>
  <c r="O4127" i="12"/>
  <c r="N3852" i="12"/>
  <c r="O4288" i="12"/>
  <c r="N4244" i="12"/>
  <c r="O4477" i="12"/>
  <c r="O4149" i="12"/>
  <c r="O3973" i="12"/>
  <c r="O3482" i="12"/>
  <c r="O4827" i="12"/>
  <c r="O4752" i="12"/>
  <c r="O2606" i="12"/>
  <c r="O4094" i="12"/>
  <c r="O4741" i="12"/>
  <c r="O3157" i="12"/>
  <c r="O4510" i="12"/>
  <c r="O2353" i="12"/>
  <c r="O2474" i="12"/>
  <c r="N3874" i="12"/>
  <c r="O4862" i="12"/>
  <c r="O4728" i="12"/>
  <c r="N3863" i="12"/>
  <c r="N4213" i="12"/>
  <c r="O4455" i="12"/>
  <c r="O4400" i="12"/>
  <c r="O3645" i="12"/>
  <c r="O2562" i="12"/>
  <c r="O4323" i="12"/>
  <c r="O2397" i="12"/>
  <c r="O4532" i="12"/>
  <c r="O4552" i="12"/>
  <c r="N3082" i="12"/>
  <c r="N4332" i="12"/>
  <c r="O4640" i="12"/>
  <c r="O3678" i="12"/>
  <c r="O3025" i="12"/>
  <c r="O2232" i="12"/>
  <c r="O4596" i="12"/>
  <c r="O3667" i="12"/>
  <c r="O3960" i="12"/>
  <c r="O2628" i="12"/>
  <c r="O2463" i="12"/>
  <c r="N4367" i="12"/>
  <c r="N2827" i="12"/>
  <c r="L5" i="14"/>
  <c r="O2518" i="12"/>
  <c r="O4642" i="12"/>
  <c r="O3841" i="12"/>
  <c r="N3951" i="12"/>
  <c r="N4609" i="12"/>
  <c r="N2772" i="12"/>
  <c r="O4475" i="12"/>
  <c r="N3711" i="12"/>
  <c r="N4805" i="12"/>
  <c r="O2937" i="12"/>
  <c r="O2430" i="12"/>
  <c r="O3658" i="12"/>
  <c r="O3381" i="12"/>
  <c r="O4365" i="12"/>
  <c r="O4409" i="12"/>
  <c r="O3929" i="12"/>
  <c r="O4521" i="12"/>
  <c r="O4818" i="12"/>
  <c r="O4257" i="12"/>
  <c r="O3995" i="12"/>
  <c r="W27" i="14"/>
  <c r="O2224" i="12"/>
  <c r="O2560" i="12"/>
  <c r="O2614" i="12"/>
  <c r="O2248" i="12"/>
  <c r="O2494" i="12"/>
  <c r="O2428" i="12"/>
  <c r="O2362" i="12"/>
  <c r="O2542" i="12"/>
  <c r="O2194" i="12"/>
  <c r="O2632" i="12"/>
  <c r="O2500" i="12"/>
  <c r="O2626" i="12"/>
  <c r="O2464" i="12"/>
  <c r="O2254" i="12"/>
  <c r="O2266" i="12"/>
  <c r="O2260" i="12"/>
  <c r="O2296" i="12"/>
  <c r="O2740" i="12"/>
  <c r="O2446" i="12"/>
  <c r="O2548" i="12"/>
  <c r="N2656" i="12"/>
  <c r="O2530" i="12"/>
  <c r="O2572" i="12"/>
  <c r="O2332" i="12"/>
  <c r="O2488" i="12"/>
  <c r="O2554" i="12"/>
  <c r="O2602" i="12"/>
  <c r="O2476" i="12"/>
  <c r="O2404" i="12"/>
  <c r="O2452" i="12"/>
  <c r="O2710" i="12"/>
  <c r="O2422" i="12"/>
  <c r="O2674" i="12"/>
  <c r="O2320" i="12"/>
  <c r="O2380" i="12"/>
  <c r="O2392" i="12"/>
  <c r="O2512" i="12"/>
  <c r="O3460" i="12"/>
  <c r="O3080" i="12"/>
  <c r="N3572" i="12"/>
  <c r="N3078" i="12"/>
  <c r="O3077" i="12"/>
  <c r="O3457" i="12"/>
  <c r="O2401" i="12"/>
  <c r="O3473" i="12"/>
  <c r="O3586" i="12"/>
  <c r="O2227" i="12"/>
  <c r="O2239" i="12"/>
  <c r="O3487" i="12"/>
  <c r="O2233" i="12"/>
  <c r="O3070" i="12"/>
  <c r="N3551" i="12"/>
  <c r="N3523" i="12"/>
  <c r="O2485" i="12"/>
  <c r="N3506" i="12"/>
  <c r="O2479" i="12"/>
  <c r="O2449" i="12"/>
  <c r="O2359" i="12"/>
  <c r="O2521" i="12"/>
  <c r="O2173" i="12"/>
  <c r="O3527" i="12"/>
  <c r="N3588" i="12"/>
  <c r="O3595" i="12"/>
  <c r="O3524" i="12"/>
  <c r="O2395" i="12"/>
  <c r="K10" i="14"/>
  <c r="N2737" i="12"/>
  <c r="O3621" i="12"/>
  <c r="O3511" i="12"/>
  <c r="O3592" i="12"/>
  <c r="N3490" i="12"/>
  <c r="O3081" i="12"/>
  <c r="O2383" i="12"/>
  <c r="O2569" i="12"/>
  <c r="N3543" i="12"/>
  <c r="O3518" i="12"/>
  <c r="O2563" i="12"/>
  <c r="O3539" i="12"/>
  <c r="O3088" i="12"/>
  <c r="O2275" i="12"/>
  <c r="O2413" i="12"/>
  <c r="N3076" i="12"/>
  <c r="O2689" i="12"/>
  <c r="O2533" i="12"/>
  <c r="O2551" i="12"/>
  <c r="O2581" i="12"/>
  <c r="O3508" i="12"/>
  <c r="O3466" i="12"/>
  <c r="O3565" i="12"/>
  <c r="O3462" i="12"/>
  <c r="O3600" i="12"/>
  <c r="O2329" i="12"/>
  <c r="O3485" i="12"/>
  <c r="O3566" i="12"/>
  <c r="O3087" i="12"/>
  <c r="N3499" i="12"/>
  <c r="O2695" i="12"/>
  <c r="O2611" i="12"/>
  <c r="O3558" i="12"/>
  <c r="O2617" i="12"/>
  <c r="O2437" i="12"/>
  <c r="O2317" i="12"/>
  <c r="W19" i="14"/>
  <c r="O3071" i="12"/>
  <c r="O3073" i="12"/>
  <c r="O2635" i="12"/>
  <c r="O2215" i="12"/>
  <c r="O3574" i="12"/>
  <c r="P25" i="14"/>
  <c r="U23" i="14"/>
  <c r="C1287" i="12"/>
  <c r="J3759" i="12"/>
  <c r="B3759" i="12"/>
  <c r="O3734" i="12"/>
  <c r="N2994" i="12"/>
  <c r="G3758" i="12"/>
  <c r="J3751" i="12"/>
  <c r="O2065" i="12"/>
  <c r="A3761" i="12"/>
  <c r="N3761" i="12" s="1"/>
  <c r="B3761" i="12"/>
  <c r="N4466" i="12"/>
  <c r="O1212" i="12"/>
  <c r="N3034" i="12"/>
  <c r="L3753" i="12"/>
  <c r="F3753" i="12"/>
  <c r="O4837" i="12"/>
  <c r="O2926" i="12"/>
  <c r="H3760" i="12"/>
  <c r="O3161" i="12"/>
  <c r="O3713" i="12"/>
  <c r="O2947" i="12"/>
  <c r="O3576" i="12"/>
  <c r="O3706" i="12"/>
  <c r="J3757" i="12"/>
  <c r="E3753" i="12"/>
  <c r="K3749" i="12"/>
  <c r="J3749" i="12"/>
  <c r="I3749" i="12"/>
  <c r="A3749" i="12"/>
  <c r="N3749" i="12" s="1"/>
  <c r="Z12" i="14"/>
  <c r="N3154" i="12"/>
  <c r="E3751" i="12"/>
  <c r="A3751" i="12"/>
  <c r="N3751" i="12" s="1"/>
  <c r="F3751" i="12"/>
  <c r="O3657" i="12"/>
  <c r="A3757" i="12"/>
  <c r="N3757" i="12" s="1"/>
  <c r="F3758" i="12"/>
  <c r="O4270" i="12"/>
  <c r="N2933" i="12"/>
  <c r="L3759" i="12"/>
  <c r="E3761" i="12"/>
  <c r="H3757" i="12"/>
  <c r="E3758" i="12"/>
  <c r="B3753" i="12"/>
  <c r="O3290" i="12"/>
  <c r="O3005" i="12"/>
  <c r="F3759" i="12"/>
  <c r="O3664" i="12"/>
  <c r="J3761" i="12"/>
  <c r="G3757" i="12"/>
  <c r="L3758" i="12"/>
  <c r="J3753" i="12"/>
  <c r="N4284" i="12"/>
  <c r="O3168" i="12"/>
  <c r="H3759" i="12"/>
  <c r="I3760" i="12"/>
  <c r="A3760" i="12"/>
  <c r="N3760" i="12" s="1"/>
  <c r="N4136" i="12"/>
  <c r="O4136" i="12"/>
  <c r="N4108" i="12"/>
  <c r="O4108" i="12"/>
  <c r="O4010" i="12"/>
  <c r="N4010" i="12"/>
  <c r="O3989" i="12"/>
  <c r="N3989" i="12"/>
  <c r="N3933" i="12"/>
  <c r="O3933" i="12"/>
  <c r="L3756" i="6"/>
  <c r="D3756" i="12"/>
  <c r="P3756" i="12" s="1"/>
  <c r="H3756" i="12"/>
  <c r="E3756" i="12"/>
  <c r="O3369" i="12"/>
  <c r="N2679" i="12"/>
  <c r="O2679" i="12"/>
  <c r="N2210" i="12"/>
  <c r="O2210" i="12"/>
  <c r="O3741" i="12"/>
  <c r="N3720" i="12"/>
  <c r="O3720" i="12"/>
  <c r="A3759" i="12"/>
  <c r="N3759" i="12" s="1"/>
  <c r="O2940" i="12"/>
  <c r="J3758" i="12"/>
  <c r="E3759" i="12"/>
  <c r="C3751" i="12"/>
  <c r="K3751" i="12"/>
  <c r="M3759" i="12"/>
  <c r="N4633" i="12"/>
  <c r="O4633" i="12"/>
  <c r="O4514" i="12"/>
  <c r="N4514" i="12"/>
  <c r="O4227" i="12"/>
  <c r="B3750" i="12"/>
  <c r="K3750" i="12"/>
  <c r="C3750" i="12"/>
  <c r="L3764" i="6"/>
  <c r="A3764" i="12"/>
  <c r="N3764" i="12" s="1"/>
  <c r="M3764" i="12"/>
  <c r="N3048" i="12"/>
  <c r="N3650" i="12"/>
  <c r="B3751" i="12"/>
  <c r="K3759" i="12"/>
  <c r="G3759" i="12"/>
  <c r="H3751" i="12"/>
  <c r="L3751" i="12"/>
  <c r="N4055" i="12"/>
  <c r="O4055" i="12"/>
  <c r="N2540" i="12"/>
  <c r="N2400" i="12"/>
  <c r="W22" i="14"/>
  <c r="I9" i="14"/>
  <c r="N4057" i="12"/>
  <c r="O4057" i="12"/>
  <c r="N3882" i="12"/>
  <c r="O3882" i="12"/>
  <c r="N2593" i="12"/>
  <c r="O2593" i="12"/>
  <c r="N4329" i="12"/>
  <c r="O4329" i="12"/>
  <c r="N4231" i="12"/>
  <c r="O4231" i="12"/>
  <c r="L3752" i="6"/>
  <c r="Z10" i="14"/>
  <c r="N3883" i="12"/>
  <c r="O3883" i="12"/>
  <c r="N3489" i="12"/>
  <c r="O3489" i="12"/>
  <c r="N2751" i="12"/>
  <c r="N2694" i="12"/>
  <c r="N2819" i="12"/>
  <c r="L3762" i="12"/>
  <c r="I3747" i="12"/>
  <c r="G3747" i="12"/>
  <c r="M3756" i="12"/>
  <c r="W7" i="14"/>
  <c r="W9" i="14"/>
  <c r="O4054" i="12"/>
  <c r="N3618" i="12"/>
  <c r="O3618" i="12"/>
  <c r="N3548" i="12"/>
  <c r="O3548" i="12"/>
  <c r="N3471" i="12"/>
  <c r="N3271" i="12"/>
  <c r="N2901" i="12"/>
  <c r="O2824" i="12"/>
  <c r="N2782" i="12"/>
  <c r="O2782" i="12"/>
  <c r="O2775" i="12"/>
  <c r="N2775" i="12"/>
  <c r="N2747" i="12"/>
  <c r="O2747" i="12"/>
  <c r="N2609" i="12"/>
  <c r="N2588" i="12"/>
  <c r="N2539" i="12"/>
  <c r="O2539" i="12"/>
  <c r="N2343" i="12"/>
  <c r="O2343" i="12"/>
  <c r="N2287" i="12"/>
  <c r="O2287" i="12"/>
  <c r="N2280" i="12"/>
  <c r="N2175" i="12"/>
  <c r="O2175" i="12"/>
  <c r="O4669" i="12"/>
  <c r="O4424" i="12"/>
  <c r="N4347" i="12"/>
  <c r="N4214" i="12"/>
  <c r="O3021" i="12"/>
  <c r="N3021" i="12"/>
  <c r="N4076" i="12"/>
  <c r="O4076" i="12"/>
  <c r="N3950" i="12"/>
  <c r="O3950" i="12"/>
  <c r="N3894" i="12"/>
  <c r="O3894" i="12"/>
  <c r="N3880" i="12"/>
  <c r="O3880" i="12"/>
  <c r="O3831" i="12"/>
  <c r="N3831" i="12"/>
  <c r="N2867" i="12"/>
  <c r="N2839" i="12"/>
  <c r="O2613" i="12"/>
  <c r="N2270" i="12"/>
  <c r="O2228" i="12"/>
  <c r="O4796" i="12"/>
  <c r="N4782" i="12"/>
  <c r="O4782" i="12"/>
  <c r="N4698" i="12"/>
  <c r="O4698" i="12"/>
  <c r="N4670" i="12"/>
  <c r="O4670" i="12"/>
  <c r="N4649" i="12"/>
  <c r="N4523" i="12"/>
  <c r="N4481" i="12"/>
  <c r="O4481" i="12"/>
  <c r="N4390" i="12"/>
  <c r="N4355" i="12"/>
  <c r="O4355" i="12"/>
  <c r="O4334" i="12"/>
  <c r="N4292" i="12"/>
  <c r="N4222" i="12"/>
  <c r="O4222" i="12"/>
  <c r="O3163" i="12"/>
  <c r="N4126" i="12"/>
  <c r="O4126" i="12"/>
  <c r="N4063" i="12"/>
  <c r="O4063" i="12"/>
  <c r="N4021" i="12"/>
  <c r="O4021" i="12"/>
  <c r="N3958" i="12"/>
  <c r="N3930" i="12"/>
  <c r="O3930" i="12"/>
  <c r="O3902" i="12"/>
  <c r="N3902" i="12"/>
  <c r="N3881" i="12"/>
  <c r="O3881" i="12"/>
  <c r="O3860" i="12"/>
  <c r="N3860" i="12"/>
  <c r="N3818" i="12"/>
  <c r="O3818" i="12"/>
  <c r="N3501" i="12"/>
  <c r="O3501" i="12"/>
  <c r="O3413" i="12"/>
  <c r="N3294" i="12"/>
  <c r="O3294" i="12"/>
  <c r="O3217" i="12"/>
  <c r="N2840" i="12"/>
  <c r="O2784" i="12"/>
  <c r="N2784" i="12"/>
  <c r="O2777" i="12"/>
  <c r="N2777" i="12"/>
  <c r="N2749" i="12"/>
  <c r="O2749" i="12"/>
  <c r="N2736" i="12"/>
  <c r="O2736" i="12"/>
  <c r="N2722" i="12"/>
  <c r="O2722" i="12"/>
  <c r="N2708" i="12"/>
  <c r="O2708" i="12"/>
  <c r="N2624" i="12"/>
  <c r="O2624" i="12"/>
  <c r="N2547" i="12"/>
  <c r="O2547" i="12"/>
  <c r="N2484" i="12"/>
  <c r="O2484" i="12"/>
  <c r="N2316" i="12"/>
  <c r="O2316" i="12"/>
  <c r="N2204" i="12"/>
  <c r="O2204" i="12"/>
  <c r="N2169" i="12"/>
  <c r="O4783" i="12"/>
  <c r="N4776" i="12"/>
  <c r="N4685" i="12"/>
  <c r="N4636" i="12"/>
  <c r="O4636" i="12"/>
  <c r="O4629" i="12"/>
  <c r="O4524" i="12"/>
  <c r="N4440" i="12"/>
  <c r="O4440" i="12"/>
  <c r="N4433" i="12"/>
  <c r="O4433" i="12"/>
  <c r="O2859" i="12"/>
  <c r="N4798" i="12"/>
  <c r="O4798" i="12"/>
  <c r="N4777" i="12"/>
  <c r="O4777" i="12"/>
  <c r="N4770" i="12"/>
  <c r="O4770" i="12"/>
  <c r="O4763" i="12"/>
  <c r="N4763" i="12"/>
  <c r="O4721" i="12"/>
  <c r="N4462" i="12"/>
  <c r="O4462" i="12"/>
  <c r="N3555" i="12"/>
  <c r="O4607" i="12"/>
  <c r="O3686" i="12"/>
  <c r="O2350" i="12"/>
  <c r="O4098" i="12"/>
  <c r="O4845" i="12"/>
  <c r="O4733" i="12"/>
  <c r="O3074" i="12"/>
  <c r="N3464" i="12"/>
  <c r="O3478" i="12"/>
  <c r="O4313" i="12"/>
  <c r="O4369" i="12"/>
  <c r="O4077" i="12"/>
  <c r="N2810" i="12"/>
  <c r="O4515" i="12"/>
  <c r="N4084" i="12"/>
  <c r="N4537" i="12"/>
  <c r="O4705" i="12"/>
  <c r="O2995" i="12"/>
  <c r="N4439" i="12"/>
  <c r="O4824" i="12"/>
  <c r="O3721" i="12"/>
  <c r="O4062" i="12"/>
  <c r="O4859" i="12"/>
  <c r="O3964" i="12"/>
  <c r="N3564" i="12"/>
  <c r="O2455" i="12"/>
  <c r="O4201" i="12"/>
  <c r="O2644" i="12"/>
  <c r="N2721" i="12"/>
  <c r="O2616" i="12"/>
  <c r="O2245" i="12"/>
  <c r="O2907" i="12"/>
  <c r="N3611" i="12"/>
  <c r="O2700" i="12"/>
  <c r="O2182" i="12"/>
  <c r="O4516" i="12"/>
  <c r="O2434" i="12"/>
  <c r="O2838" i="12"/>
  <c r="N3922" i="12"/>
  <c r="O3846" i="12"/>
  <c r="N3978" i="12"/>
  <c r="O2364" i="12"/>
  <c r="O4425" i="12"/>
  <c r="O2336" i="12"/>
  <c r="O3901" i="12"/>
  <c r="N3250" i="12"/>
  <c r="O2789" i="12"/>
  <c r="O3851" i="12"/>
  <c r="O4194" i="12"/>
  <c r="O2238" i="12"/>
  <c r="O2490" i="12"/>
  <c r="O2742" i="12"/>
  <c r="O2378" i="12"/>
  <c r="O2665" i="12"/>
  <c r="O4635" i="12"/>
  <c r="O3028" i="12"/>
  <c r="O3550" i="12"/>
  <c r="O2803" i="12"/>
  <c r="O2308" i="12"/>
  <c r="O2469" i="12"/>
  <c r="O3169" i="12"/>
  <c r="O3979" i="12"/>
  <c r="N3355" i="12"/>
  <c r="O4600" i="12"/>
  <c r="N2831" i="12"/>
  <c r="O2630" i="12"/>
  <c r="O2462" i="12"/>
  <c r="O2927" i="12"/>
  <c r="O3042" i="12"/>
  <c r="O3604" i="12"/>
  <c r="O3534" i="12"/>
  <c r="N2761" i="12"/>
  <c r="O2259" i="12"/>
  <c r="O2623" i="12"/>
  <c r="O3578" i="12"/>
  <c r="O4299" i="12"/>
  <c r="N3943" i="12"/>
  <c r="O2497" i="12"/>
  <c r="O4349" i="12"/>
  <c r="N3716" i="12"/>
  <c r="O3716" i="12"/>
  <c r="O3037" i="12"/>
  <c r="N3037" i="12"/>
  <c r="N4134" i="12"/>
  <c r="O4134" i="12"/>
  <c r="N4029" i="12"/>
  <c r="O3868" i="12"/>
  <c r="N3868" i="12"/>
  <c r="O2806" i="12"/>
  <c r="N2785" i="12"/>
  <c r="O2785" i="12"/>
  <c r="N2750" i="12"/>
  <c r="O2750" i="12"/>
  <c r="N2677" i="12"/>
  <c r="O2677" i="12"/>
  <c r="N2418" i="12"/>
  <c r="O2418" i="12"/>
  <c r="N2341" i="12"/>
  <c r="O2341" i="12"/>
  <c r="N2180" i="12"/>
  <c r="O2180" i="12"/>
  <c r="O4378" i="12"/>
  <c r="O3709" i="12"/>
  <c r="O4314" i="12"/>
  <c r="O3724" i="12"/>
  <c r="N3495" i="12"/>
  <c r="O4399" i="12"/>
  <c r="O4363" i="12"/>
  <c r="Y23" i="14"/>
  <c r="N2997" i="12"/>
  <c r="O2990" i="12"/>
  <c r="O2998" i="12"/>
  <c r="C1125" i="12"/>
  <c r="S27" i="14"/>
  <c r="T27" i="7" s="1"/>
  <c r="O1637" i="12"/>
  <c r="P20" i="14"/>
  <c r="N3439" i="12"/>
  <c r="O2985" i="12"/>
  <c r="O2984" i="12"/>
  <c r="P14" i="14"/>
  <c r="O2974" i="12"/>
  <c r="L12" i="14"/>
  <c r="O3180" i="12"/>
  <c r="R24" i="14"/>
  <c r="O1187" i="12"/>
  <c r="C849" i="12"/>
  <c r="O2992" i="12"/>
  <c r="J11" i="14"/>
  <c r="O2999" i="12"/>
  <c r="N2979" i="12"/>
  <c r="C717" i="12"/>
  <c r="O2021" i="12"/>
  <c r="N2987" i="12"/>
  <c r="O2977" i="12"/>
  <c r="I10" i="14"/>
  <c r="O1489" i="12"/>
  <c r="N3182" i="12"/>
  <c r="O1714" i="12"/>
  <c r="O1306" i="12"/>
  <c r="O1266" i="12"/>
  <c r="W12" i="14"/>
  <c r="N1758" i="12"/>
  <c r="N1560" i="12"/>
  <c r="O1282" i="12"/>
  <c r="O1250" i="12"/>
  <c r="M13" i="14"/>
  <c r="N4147" i="12"/>
  <c r="O4147" i="12"/>
  <c r="O4132" i="12"/>
  <c r="N4132" i="12"/>
  <c r="O4121" i="12"/>
  <c r="N4121" i="12"/>
  <c r="O4119" i="12"/>
  <c r="N4119" i="12"/>
  <c r="N4118" i="12"/>
  <c r="O4118" i="12"/>
  <c r="N4112" i="12"/>
  <c r="O4112" i="12"/>
  <c r="N4107" i="12"/>
  <c r="O4107" i="12"/>
  <c r="N4106" i="12"/>
  <c r="O4106" i="12"/>
  <c r="N4101" i="12"/>
  <c r="O4101" i="12"/>
  <c r="N4083" i="12"/>
  <c r="O4083" i="12"/>
  <c r="N4064" i="12"/>
  <c r="O4064" i="12"/>
  <c r="N4059" i="12"/>
  <c r="O4059" i="12"/>
  <c r="N4045" i="12"/>
  <c r="O4045" i="12"/>
  <c r="N4041" i="12"/>
  <c r="O4041" i="12"/>
  <c r="N4026" i="12"/>
  <c r="N3992" i="12"/>
  <c r="O3992" i="12"/>
  <c r="N3987" i="12"/>
  <c r="O3987" i="12"/>
  <c r="N3981" i="12"/>
  <c r="O3981" i="12"/>
  <c r="N3971" i="12"/>
  <c r="O3971" i="12"/>
  <c r="N3959" i="12"/>
  <c r="N3957" i="12"/>
  <c r="O3957" i="12"/>
  <c r="N3947" i="12"/>
  <c r="O3947" i="12"/>
  <c r="N3944" i="12"/>
  <c r="O3944" i="12"/>
  <c r="N3936" i="12"/>
  <c r="O3936" i="12"/>
  <c r="N3924" i="12"/>
  <c r="N3918" i="12"/>
  <c r="O3918" i="12"/>
  <c r="O3911" i="12"/>
  <c r="N3911" i="12"/>
  <c r="O3907" i="12"/>
  <c r="N3896" i="12"/>
  <c r="O3887" i="12"/>
  <c r="O3877" i="12"/>
  <c r="N3877" i="12"/>
  <c r="O3855" i="12"/>
  <c r="N3855" i="12"/>
  <c r="N3853" i="12"/>
  <c r="O3853" i="12"/>
  <c r="O3842" i="12"/>
  <c r="N3842" i="12"/>
  <c r="O3828" i="12"/>
  <c r="N3828" i="12"/>
  <c r="N3824" i="12"/>
  <c r="O3824" i="12"/>
  <c r="O3817" i="12"/>
  <c r="N3817" i="12"/>
  <c r="N3614" i="12"/>
  <c r="O3614" i="12"/>
  <c r="N3608" i="12"/>
  <c r="O3608" i="12"/>
  <c r="N3601" i="12"/>
  <c r="O3584" i="12"/>
  <c r="N3580" i="12"/>
  <c r="O3580" i="12"/>
  <c r="O3569" i="12"/>
  <c r="N3562" i="12"/>
  <c r="O3562" i="12"/>
  <c r="N3552" i="12"/>
  <c r="N3544" i="12"/>
  <c r="O3541" i="12"/>
  <c r="N3541" i="12"/>
  <c r="N3525" i="12"/>
  <c r="O3525" i="12"/>
  <c r="N3520" i="12"/>
  <c r="O3520" i="12"/>
  <c r="N3517" i="12"/>
  <c r="O3517" i="12"/>
  <c r="N3516" i="12"/>
  <c r="O3516" i="12"/>
  <c r="O3510" i="12"/>
  <c r="N3504" i="12"/>
  <c r="O3504" i="12"/>
  <c r="N3488" i="12"/>
  <c r="O3488" i="12"/>
  <c r="N3481" i="12"/>
  <c r="O3481" i="12"/>
  <c r="N3470" i="12"/>
  <c r="O3470" i="12"/>
  <c r="N3468" i="12"/>
  <c r="O1168" i="12"/>
  <c r="O1320" i="12"/>
  <c r="N4125" i="12"/>
  <c r="O1114" i="12"/>
  <c r="O1796" i="12"/>
  <c r="N3137" i="12"/>
  <c r="O3137" i="12"/>
  <c r="N2673" i="12"/>
  <c r="O2673" i="12"/>
  <c r="N2619" i="12"/>
  <c r="O2619" i="12"/>
  <c r="N2553" i="12"/>
  <c r="O2553" i="12"/>
  <c r="N2523" i="12"/>
  <c r="O2523" i="12"/>
  <c r="N2511" i="12"/>
  <c r="O2511" i="12"/>
  <c r="O2379" i="12"/>
  <c r="N3155" i="12"/>
  <c r="O3155" i="12"/>
  <c r="N3303" i="12"/>
  <c r="O3273" i="12"/>
  <c r="N3225" i="12"/>
  <c r="O1231" i="12"/>
  <c r="D872" i="12"/>
  <c r="P872" i="12" s="1"/>
  <c r="L6" i="14"/>
  <c r="C3745" i="12"/>
  <c r="Z4" i="14"/>
  <c r="Z20" i="14"/>
  <c r="C1066" i="12"/>
  <c r="J10" i="14"/>
  <c r="L10" i="14"/>
  <c r="C1038" i="12"/>
  <c r="C1024" i="12"/>
  <c r="P10" i="14"/>
  <c r="C996" i="12"/>
  <c r="Z21" i="14"/>
  <c r="M21" i="14"/>
  <c r="W21" i="14"/>
  <c r="C954" i="12"/>
  <c r="C856" i="12"/>
  <c r="L13" i="14"/>
  <c r="C800" i="12"/>
  <c r="L20" i="14"/>
  <c r="C772" i="12"/>
  <c r="C632" i="12"/>
  <c r="Z9" i="14"/>
  <c r="C506" i="12"/>
  <c r="Z23" i="14"/>
  <c r="C366" i="12"/>
  <c r="K11" i="14"/>
  <c r="C352" i="12"/>
  <c r="L11" i="14"/>
  <c r="C338" i="12"/>
  <c r="Z11" i="14"/>
  <c r="Z26" i="14"/>
  <c r="C254" i="12"/>
  <c r="U25" i="14"/>
  <c r="C212" i="12"/>
  <c r="C100" i="12"/>
  <c r="C44" i="12"/>
  <c r="I15" i="14"/>
  <c r="P9" i="14"/>
  <c r="L23" i="14"/>
  <c r="N4863" i="12"/>
  <c r="O4863" i="12"/>
  <c r="O4807" i="12"/>
  <c r="N4716" i="12"/>
  <c r="O4716" i="12"/>
  <c r="N4681" i="12"/>
  <c r="O4681" i="12"/>
  <c r="O4660" i="12"/>
  <c r="N4660" i="12"/>
  <c r="O4625" i="12"/>
  <c r="N4625" i="12"/>
  <c r="N4618" i="12"/>
  <c r="N4555" i="12"/>
  <c r="O4555" i="12"/>
  <c r="N4534" i="12"/>
  <c r="O4534" i="12"/>
  <c r="N4513" i="12"/>
  <c r="O4513" i="12"/>
  <c r="O4499" i="12"/>
  <c r="N4499" i="12"/>
  <c r="O4485" i="12"/>
  <c r="N4485" i="12"/>
  <c r="N4471" i="12"/>
  <c r="O4471" i="12"/>
  <c r="N4457" i="12"/>
  <c r="O4457" i="12"/>
  <c r="N4303" i="12"/>
  <c r="O4303" i="12"/>
  <c r="N4275" i="12"/>
  <c r="O4275" i="12"/>
  <c r="N4261" i="12"/>
  <c r="O4261" i="12"/>
  <c r="N4219" i="12"/>
  <c r="O4219" i="12"/>
  <c r="N4212" i="12"/>
  <c r="O4191" i="12"/>
  <c r="N4191" i="12"/>
  <c r="O3719" i="12"/>
  <c r="N3719" i="12"/>
  <c r="N3698" i="12"/>
  <c r="O3698" i="12"/>
  <c r="N3656" i="12"/>
  <c r="O3656" i="12"/>
  <c r="O2885" i="12"/>
  <c r="N2885" i="12"/>
  <c r="O2850" i="12"/>
  <c r="N2850" i="12"/>
  <c r="O2815" i="12"/>
  <c r="N2815" i="12"/>
  <c r="N2801" i="12"/>
  <c r="O2801" i="12"/>
  <c r="O2794" i="12"/>
  <c r="N2794" i="12"/>
  <c r="O2787" i="12"/>
  <c r="N2787" i="12"/>
  <c r="N2780" i="12"/>
  <c r="O2780" i="12"/>
  <c r="N2766" i="12"/>
  <c r="O2766" i="12"/>
  <c r="N2752" i="12"/>
  <c r="O2752" i="12"/>
  <c r="N2745" i="12"/>
  <c r="O2745" i="12"/>
  <c r="N2734" i="12"/>
  <c r="N2727" i="12"/>
  <c r="O2727" i="12"/>
  <c r="N2720" i="12"/>
  <c r="O2720" i="12"/>
  <c r="N2713" i="12"/>
  <c r="O2713" i="12"/>
  <c r="N2706" i="12"/>
  <c r="O2706" i="12"/>
  <c r="N2699" i="12"/>
  <c r="N2692" i="12"/>
  <c r="O2692" i="12"/>
  <c r="N2685" i="12"/>
  <c r="O2685" i="12"/>
  <c r="N2678" i="12"/>
  <c r="O2678" i="12"/>
  <c r="N2671" i="12"/>
  <c r="O2671" i="12"/>
  <c r="O2657" i="12"/>
  <c r="N2650" i="12"/>
  <c r="O2650" i="12"/>
  <c r="N2643" i="12"/>
  <c r="O2643" i="12"/>
  <c r="N2636" i="12"/>
  <c r="O2636" i="12"/>
  <c r="N2629" i="12"/>
  <c r="O2629" i="12"/>
  <c r="N2622" i="12"/>
  <c r="O2622" i="12"/>
  <c r="O2615" i="12"/>
  <c r="N2608" i="12"/>
  <c r="O2608" i="12"/>
  <c r="N2601" i="12"/>
  <c r="O2601" i="12"/>
  <c r="N2587" i="12"/>
  <c r="O2587" i="12"/>
  <c r="N2580" i="12"/>
  <c r="O2580" i="12"/>
  <c r="N2552" i="12"/>
  <c r="O2552" i="12"/>
  <c r="N2545" i="12"/>
  <c r="O2545" i="12"/>
  <c r="N2538" i="12"/>
  <c r="O2503" i="12"/>
  <c r="N2482" i="12"/>
  <c r="O2482" i="12"/>
  <c r="N2475" i="12"/>
  <c r="O2475" i="12"/>
  <c r="N2468" i="12"/>
  <c r="O2468" i="12"/>
  <c r="N2461" i="12"/>
  <c r="O2461" i="12"/>
  <c r="N2454" i="12"/>
  <c r="O2454" i="12"/>
  <c r="N2440" i="12"/>
  <c r="O2440" i="12"/>
  <c r="N2433" i="12"/>
  <c r="O2433" i="12"/>
  <c r="N2426" i="12"/>
  <c r="O2426" i="12"/>
  <c r="N2405" i="12"/>
  <c r="N2398" i="12"/>
  <c r="O2398" i="12"/>
  <c r="N2391" i="12"/>
  <c r="O2391" i="12"/>
  <c r="N2384" i="12"/>
  <c r="O2384" i="12"/>
  <c r="N2377" i="12"/>
  <c r="O2377" i="12"/>
  <c r="N2370" i="12"/>
  <c r="O2370" i="12"/>
  <c r="N2363" i="12"/>
  <c r="N2356" i="12"/>
  <c r="O2356" i="12"/>
  <c r="N2349" i="12"/>
  <c r="O2349" i="12"/>
  <c r="N2342" i="12"/>
  <c r="O2342" i="12"/>
  <c r="N2335" i="12"/>
  <c r="O2335" i="12"/>
  <c r="N2328" i="12"/>
  <c r="O2328" i="12"/>
  <c r="N2321" i="12"/>
  <c r="N2293" i="12"/>
  <c r="O2293" i="12"/>
  <c r="N2286" i="12"/>
  <c r="O2286" i="12"/>
  <c r="N2265" i="12"/>
  <c r="O2265" i="12"/>
  <c r="N2258" i="12"/>
  <c r="O2258" i="12"/>
  <c r="N2251" i="12"/>
  <c r="O2251" i="12"/>
  <c r="N2244" i="12"/>
  <c r="O2244" i="12"/>
  <c r="N2230" i="12"/>
  <c r="O2230" i="12"/>
  <c r="N2223" i="12"/>
  <c r="N2216" i="12"/>
  <c r="O2216" i="12"/>
  <c r="N2188" i="12"/>
  <c r="O2188" i="12"/>
  <c r="N2181" i="12"/>
  <c r="O2181" i="12"/>
  <c r="N2174" i="12"/>
  <c r="O2174" i="12"/>
  <c r="N4793" i="12"/>
  <c r="O4793" i="12"/>
  <c r="N4877" i="12"/>
  <c r="N4849" i="12"/>
  <c r="O4800" i="12"/>
  <c r="N4786" i="12"/>
  <c r="O4786" i="12"/>
  <c r="N4723" i="12"/>
  <c r="O4723" i="12"/>
  <c r="N4667" i="12"/>
  <c r="O4667" i="12"/>
  <c r="N4604" i="12"/>
  <c r="O4604" i="12"/>
  <c r="O4583" i="12"/>
  <c r="N4520" i="12"/>
  <c r="O4520" i="12"/>
  <c r="N4464" i="12"/>
  <c r="O4464" i="12"/>
  <c r="O4268" i="12"/>
  <c r="N4268" i="12"/>
  <c r="N4205" i="12"/>
  <c r="O4205" i="12"/>
  <c r="N3733" i="12"/>
  <c r="O3733" i="12"/>
  <c r="O3677" i="12"/>
  <c r="N3677" i="12"/>
  <c r="N3670" i="12"/>
  <c r="O3670" i="12"/>
  <c r="O3079" i="12"/>
  <c r="N3079" i="12"/>
  <c r="N2878" i="12"/>
  <c r="O2878" i="12"/>
  <c r="N2864" i="12"/>
  <c r="O2864" i="12"/>
  <c r="O4870" i="12"/>
  <c r="O2559" i="12"/>
  <c r="N4646" i="12"/>
  <c r="N1904" i="12"/>
  <c r="O3055" i="12"/>
  <c r="N4758" i="12"/>
  <c r="O2899" i="12"/>
  <c r="N4842" i="12"/>
  <c r="O4842" i="12"/>
  <c r="O4772" i="12"/>
  <c r="N4772" i="12"/>
  <c r="O4695" i="12"/>
  <c r="N4639" i="12"/>
  <c r="N4597" i="12"/>
  <c r="O4597" i="12"/>
  <c r="N4576" i="12"/>
  <c r="O4576" i="12"/>
  <c r="O4562" i="12"/>
  <c r="N4562" i="12"/>
  <c r="N4541" i="12"/>
  <c r="O4541" i="12"/>
  <c r="N4387" i="12"/>
  <c r="O4359" i="12"/>
  <c r="O4345" i="12"/>
  <c r="N4247" i="12"/>
  <c r="O4247" i="12"/>
  <c r="N4233" i="12"/>
  <c r="O4233" i="12"/>
  <c r="O4198" i="12"/>
  <c r="N4198" i="12"/>
  <c r="N3705" i="12"/>
  <c r="O3705" i="12"/>
  <c r="N3684" i="12"/>
  <c r="O3684" i="12"/>
  <c r="O2892" i="12"/>
  <c r="N2892" i="12"/>
  <c r="N2871" i="12"/>
  <c r="O3691" i="12"/>
  <c r="O4779" i="12"/>
  <c r="N2843" i="12"/>
  <c r="N2202" i="12"/>
  <c r="O2202" i="12"/>
  <c r="N1302" i="12"/>
  <c r="O1161" i="12"/>
  <c r="N1134" i="12"/>
  <c r="O1134" i="12"/>
  <c r="O2836" i="12"/>
  <c r="O2773" i="12"/>
  <c r="O2517" i="12"/>
  <c r="O4821" i="12"/>
  <c r="O4765" i="12"/>
  <c r="N4765" i="12"/>
  <c r="N4744" i="12"/>
  <c r="O4744" i="12"/>
  <c r="N4730" i="12"/>
  <c r="O4730" i="12"/>
  <c r="O4702" i="12"/>
  <c r="N4632" i="12"/>
  <c r="O4632" i="12"/>
  <c r="N4590" i="12"/>
  <c r="O4590" i="12"/>
  <c r="O4527" i="12"/>
  <c r="N4527" i="12"/>
  <c r="O4506" i="12"/>
  <c r="N4506" i="12"/>
  <c r="O4492" i="12"/>
  <c r="N4492" i="12"/>
  <c r="N4478" i="12"/>
  <c r="O4478" i="12"/>
  <c r="O4415" i="12"/>
  <c r="O4394" i="12"/>
  <c r="O4373" i="12"/>
  <c r="N4282" i="12"/>
  <c r="O4282" i="12"/>
  <c r="N4254" i="12"/>
  <c r="O4254" i="12"/>
  <c r="N4240" i="12"/>
  <c r="O4240" i="12"/>
  <c r="N4184" i="12"/>
  <c r="O4184" i="12"/>
  <c r="O4177" i="12"/>
  <c r="N3726" i="12"/>
  <c r="O3726" i="12"/>
  <c r="N3712" i="12"/>
  <c r="O3712" i="12"/>
  <c r="N3174" i="12"/>
  <c r="O3174" i="12"/>
  <c r="N2857" i="12"/>
  <c r="O2829" i="12"/>
  <c r="N2829" i="12"/>
  <c r="N2808" i="12"/>
  <c r="O2808" i="12"/>
  <c r="N2209" i="12"/>
  <c r="O2209" i="12"/>
  <c r="O2314" i="12"/>
  <c r="N4828" i="12"/>
  <c r="O2307" i="12"/>
  <c r="C968" i="12"/>
  <c r="O4835" i="12"/>
  <c r="O2664" i="12"/>
  <c r="N2822" i="12"/>
  <c r="O2300" i="12"/>
  <c r="C730" i="12"/>
  <c r="O4039" i="12"/>
  <c r="O1223" i="12"/>
  <c r="O4046" i="12"/>
  <c r="N2925" i="12"/>
  <c r="N3512" i="12"/>
  <c r="O3249" i="12"/>
  <c r="C813" i="12"/>
  <c r="K23" i="14"/>
  <c r="O3026" i="12"/>
  <c r="O2993" i="12"/>
  <c r="N2972" i="12"/>
  <c r="N3892" i="12"/>
  <c r="C771" i="12"/>
  <c r="N3298" i="12"/>
  <c r="O4067" i="12"/>
  <c r="Q9" i="14"/>
  <c r="L21" i="14"/>
  <c r="M3755" i="12"/>
  <c r="O3526" i="12"/>
  <c r="O2025" i="12"/>
  <c r="O2939" i="12"/>
  <c r="O3934" i="12"/>
  <c r="O3431" i="12"/>
  <c r="O3955" i="12"/>
  <c r="O2932" i="12"/>
  <c r="O3547" i="12"/>
  <c r="E14" i="13"/>
  <c r="O3822" i="12"/>
  <c r="O3417" i="12"/>
  <c r="N3047" i="12"/>
  <c r="O3540" i="12"/>
  <c r="C1093" i="12"/>
  <c r="Q19" i="14"/>
  <c r="O3519" i="12"/>
  <c r="O3850" i="12"/>
  <c r="O3456" i="12"/>
  <c r="W15" i="14"/>
  <c r="O3214" i="12"/>
  <c r="O3463" i="12"/>
  <c r="O3160" i="12"/>
  <c r="L26" i="14"/>
  <c r="W26" i="14"/>
  <c r="O3582" i="12"/>
  <c r="O3167" i="12"/>
  <c r="O3990" i="12"/>
  <c r="O3596" i="12"/>
  <c r="N3610" i="12"/>
  <c r="O1267" i="12"/>
  <c r="N3589" i="12"/>
  <c r="O3477" i="12"/>
  <c r="N3568" i="12"/>
  <c r="O3484" i="12"/>
  <c r="C1168" i="12"/>
  <c r="N3554" i="12"/>
  <c r="N3533" i="12"/>
  <c r="N2986" i="12"/>
  <c r="N2946" i="12"/>
  <c r="M1096" i="12"/>
  <c r="O1813" i="12"/>
  <c r="N4097" i="12"/>
  <c r="O4097" i="12"/>
  <c r="N3985" i="12"/>
  <c r="O3985" i="12"/>
  <c r="O3915" i="12"/>
  <c r="N3915" i="12"/>
  <c r="O3908" i="12"/>
  <c r="N3908" i="12"/>
  <c r="N3873" i="12"/>
  <c r="O3873" i="12"/>
  <c r="N3493" i="12"/>
  <c r="N4866" i="12"/>
  <c r="O4866" i="12"/>
  <c r="N4691" i="12"/>
  <c r="N4656" i="12"/>
  <c r="N4488" i="12"/>
  <c r="O4488" i="12"/>
  <c r="N4397" i="12"/>
  <c r="O4397" i="12"/>
  <c r="N4306" i="12"/>
  <c r="O4306" i="12"/>
  <c r="N4208" i="12"/>
  <c r="O4208" i="12"/>
  <c r="O4173" i="12"/>
  <c r="N4173" i="12"/>
  <c r="N3170" i="12"/>
  <c r="N2704" i="12"/>
  <c r="N2466" i="12"/>
  <c r="N2389" i="12"/>
  <c r="N2263" i="12"/>
  <c r="N4014" i="12"/>
  <c r="O4014" i="12"/>
  <c r="N4007" i="12"/>
  <c r="O4007" i="12"/>
  <c r="N3986" i="12"/>
  <c r="O3986" i="12"/>
  <c r="N3965" i="12"/>
  <c r="O3965" i="12"/>
  <c r="O3867" i="12"/>
  <c r="N3867" i="12"/>
  <c r="O3536" i="12"/>
  <c r="N3494" i="12"/>
  <c r="O3494" i="12"/>
  <c r="N3245" i="12"/>
  <c r="F16" i="13"/>
  <c r="N4755" i="12"/>
  <c r="O4755" i="12"/>
  <c r="N4692" i="12"/>
  <c r="O4692" i="12"/>
  <c r="N4664" i="12"/>
  <c r="O4356" i="12"/>
  <c r="N4356" i="12"/>
  <c r="O4300" i="12"/>
  <c r="N4300" i="12"/>
  <c r="O4265" i="12"/>
  <c r="N4265" i="12"/>
  <c r="N3171" i="12"/>
  <c r="O3171" i="12"/>
  <c r="N3094" i="12"/>
  <c r="O3094" i="12"/>
  <c r="N3083" i="12"/>
  <c r="O3083" i="12"/>
  <c r="N2889" i="12"/>
  <c r="O2889" i="12"/>
  <c r="O2791" i="12"/>
  <c r="N2791" i="12"/>
  <c r="N2743" i="12"/>
  <c r="O2743" i="12"/>
  <c r="N2610" i="12"/>
  <c r="O2610" i="12"/>
  <c r="N2491" i="12"/>
  <c r="O2491" i="12"/>
  <c r="N2470" i="12"/>
  <c r="O2470" i="12"/>
  <c r="N2456" i="12"/>
  <c r="O2456" i="12"/>
  <c r="N2358" i="12"/>
  <c r="O2358" i="12"/>
  <c r="O2337" i="12"/>
  <c r="N2330" i="12"/>
  <c r="O2330" i="12"/>
  <c r="N2281" i="12"/>
  <c r="O2281" i="12"/>
  <c r="N1287" i="12"/>
  <c r="O1287" i="12"/>
  <c r="M1072" i="12"/>
  <c r="O1270" i="12"/>
  <c r="O1295" i="12"/>
  <c r="N1774" i="12"/>
  <c r="O2959" i="12"/>
  <c r="O4454" i="12"/>
  <c r="O4321" i="12"/>
  <c r="O3825" i="12"/>
  <c r="O1256" i="12"/>
  <c r="N2156" i="12"/>
  <c r="O2156" i="12"/>
  <c r="O1183" i="12"/>
  <c r="O4000" i="12"/>
  <c r="N3916" i="12"/>
  <c r="N3972" i="12"/>
  <c r="O4573" i="12"/>
  <c r="O3702" i="12"/>
  <c r="O4202" i="12"/>
  <c r="O4762" i="12"/>
  <c r="N4412" i="12"/>
  <c r="N4070" i="12"/>
  <c r="O4042" i="12"/>
  <c r="O3832" i="12"/>
  <c r="N2861" i="12"/>
  <c r="N4453" i="12"/>
  <c r="N4719" i="12"/>
  <c r="O2875" i="12"/>
  <c r="N3895" i="12"/>
  <c r="N3993" i="12"/>
  <c r="N3839" i="12"/>
  <c r="O4133" i="12"/>
  <c r="O1298" i="12"/>
  <c r="O1970" i="12"/>
  <c r="C940" i="12"/>
  <c r="D1198" i="12"/>
  <c r="P1198" i="12" s="1"/>
  <c r="M916" i="12"/>
  <c r="C14" i="13"/>
  <c r="O654" i="12"/>
  <c r="M1024" i="12"/>
  <c r="M940" i="12"/>
  <c r="C1144" i="12"/>
  <c r="O1170" i="12"/>
  <c r="M1036" i="12"/>
  <c r="D18" i="13"/>
  <c r="E21" i="13"/>
  <c r="O1003" i="12"/>
  <c r="M1048" i="12"/>
  <c r="D17" i="14"/>
  <c r="G17" i="14" s="1"/>
  <c r="E8" i="14"/>
  <c r="H8" i="14" s="1"/>
  <c r="E17" i="14"/>
  <c r="H17" i="14" s="1"/>
  <c r="O1029" i="12"/>
  <c r="O1853" i="12"/>
  <c r="O2050" i="12"/>
  <c r="N1329" i="12"/>
  <c r="O1491" i="12"/>
  <c r="O1407" i="12"/>
  <c r="O1427" i="12"/>
  <c r="O732" i="12"/>
  <c r="N1845" i="12"/>
  <c r="O2717" i="12"/>
  <c r="D870" i="12"/>
  <c r="P870" i="12" s="1"/>
  <c r="N1603" i="12"/>
  <c r="O1679" i="12"/>
  <c r="N3444" i="12"/>
  <c r="N1395" i="12"/>
  <c r="O1925" i="12"/>
  <c r="N2074" i="12"/>
  <c r="O1467" i="12"/>
  <c r="N1937" i="12"/>
  <c r="O1937" i="12"/>
  <c r="N1797" i="12"/>
  <c r="O1797" i="12"/>
  <c r="N1503" i="12"/>
  <c r="O1503" i="12"/>
  <c r="D6" i="14"/>
  <c r="E6" i="14"/>
  <c r="H6" i="14" s="1"/>
  <c r="D8" i="14"/>
  <c r="O1447" i="12"/>
  <c r="O1013" i="12"/>
  <c r="N1455" i="12"/>
  <c r="O2058" i="12"/>
  <c r="N1523" i="12"/>
  <c r="N1643" i="12"/>
  <c r="N1575" i="12"/>
  <c r="D16" i="13"/>
  <c r="C16" i="13"/>
  <c r="O1483" i="12"/>
  <c r="N1841" i="12"/>
  <c r="O1841" i="12"/>
  <c r="N1713" i="12"/>
  <c r="O1713" i="12"/>
  <c r="O1178" i="12"/>
  <c r="O1765" i="12"/>
  <c r="N328" i="12"/>
  <c r="N244" i="12"/>
  <c r="N164" i="12"/>
  <c r="N2086" i="12"/>
  <c r="O1375" i="12"/>
  <c r="O1705" i="12"/>
  <c r="O1403" i="12"/>
  <c r="O594" i="12"/>
  <c r="M887" i="12"/>
  <c r="O1052" i="12"/>
  <c r="O1242" i="12"/>
  <c r="C1234" i="12"/>
  <c r="O1177" i="12"/>
  <c r="O1321" i="12"/>
  <c r="O1998" i="12"/>
  <c r="O1301" i="12"/>
  <c r="O2032" i="12"/>
  <c r="N1304" i="12"/>
  <c r="O2139" i="12"/>
  <c r="O1309" i="12"/>
  <c r="N1698" i="12"/>
  <c r="O2096" i="12"/>
  <c r="N1881" i="12"/>
  <c r="O1881" i="12"/>
  <c r="N1825" i="12"/>
  <c r="O1825" i="12"/>
  <c r="N1785" i="12"/>
  <c r="O1785" i="12"/>
  <c r="N1539" i="12"/>
  <c r="O1539" i="12"/>
  <c r="M1060" i="12"/>
  <c r="M1058" i="12"/>
  <c r="D1206" i="12"/>
  <c r="P1206" i="12" s="1"/>
  <c r="D1204" i="12"/>
  <c r="P1204" i="12" s="1"/>
  <c r="D1158" i="12"/>
  <c r="P1158" i="12" s="1"/>
  <c r="M924" i="12"/>
  <c r="D928" i="12"/>
  <c r="P928" i="12" s="1"/>
  <c r="D880" i="12"/>
  <c r="P880" i="12" s="1"/>
  <c r="M922" i="12"/>
  <c r="C883" i="12"/>
  <c r="K15" i="14"/>
  <c r="U26" i="14"/>
  <c r="M911" i="12"/>
  <c r="O1727" i="12"/>
  <c r="O1685" i="12"/>
  <c r="D29" i="13"/>
  <c r="F14" i="13"/>
  <c r="O1441" i="12"/>
  <c r="O1894" i="12"/>
  <c r="O1926" i="12"/>
  <c r="O1111" i="12"/>
  <c r="O1600" i="12"/>
  <c r="O1424" i="12"/>
  <c r="O1558" i="12"/>
  <c r="O2125" i="12"/>
  <c r="O1377" i="12"/>
  <c r="M872" i="12"/>
  <c r="D1103" i="12"/>
  <c r="P1103" i="12" s="1"/>
  <c r="D911" i="12"/>
  <c r="P911" i="12" s="1"/>
  <c r="D887" i="12"/>
  <c r="P887" i="12" s="1"/>
  <c r="O1876" i="12"/>
  <c r="O1442" i="12"/>
  <c r="O1621" i="12"/>
  <c r="O1497" i="12"/>
  <c r="O1617" i="12"/>
  <c r="O1405" i="12"/>
  <c r="O1385" i="12"/>
  <c r="O1734" i="12"/>
  <c r="O1100" i="12"/>
  <c r="O1376" i="12"/>
  <c r="O1722" i="12"/>
  <c r="O1742" i="12"/>
  <c r="O1215" i="12"/>
  <c r="M939" i="12"/>
  <c r="D943" i="12"/>
  <c r="P943" i="12" s="1"/>
  <c r="D895" i="12"/>
  <c r="P895" i="12" s="1"/>
  <c r="D826" i="12"/>
  <c r="P826" i="12" s="1"/>
  <c r="N1782" i="12"/>
  <c r="O1782" i="12"/>
  <c r="O1910" i="12"/>
  <c r="O1581" i="12"/>
  <c r="O1645" i="12"/>
  <c r="O1417" i="12"/>
  <c r="O1502" i="12"/>
  <c r="O1896" i="12"/>
  <c r="O1604" i="12"/>
  <c r="O2145" i="12"/>
  <c r="O1726" i="12"/>
  <c r="O1880" i="12"/>
  <c r="O1788" i="12"/>
  <c r="O1343" i="12"/>
  <c r="O682" i="12"/>
  <c r="O794" i="12"/>
  <c r="N4069" i="12"/>
  <c r="O4069" i="12"/>
  <c r="N4065" i="12"/>
  <c r="N4056" i="12"/>
  <c r="O4056" i="12"/>
  <c r="N4049" i="12"/>
  <c r="O4049" i="12"/>
  <c r="N4027" i="12"/>
  <c r="O4027" i="12"/>
  <c r="N4019" i="12"/>
  <c r="O4018" i="12"/>
  <c r="N4006" i="12"/>
  <c r="O4006" i="12"/>
  <c r="O4001" i="12"/>
  <c r="C152" i="12"/>
  <c r="O2168" i="12"/>
  <c r="N2146" i="12"/>
  <c r="O1348" i="12"/>
  <c r="N1546" i="12"/>
  <c r="O2369" i="12"/>
  <c r="L9" i="14"/>
  <c r="C435" i="12"/>
  <c r="W16" i="14"/>
  <c r="C28" i="13"/>
  <c r="E20" i="14"/>
  <c r="H20" i="14" s="1"/>
  <c r="F17" i="13"/>
  <c r="O1070" i="12"/>
  <c r="O1019" i="12"/>
  <c r="O4708" i="12"/>
  <c r="N4708" i="12"/>
  <c r="D1191" i="12"/>
  <c r="P1191" i="12" s="1"/>
  <c r="D1167" i="12"/>
  <c r="P1167" i="12" s="1"/>
  <c r="D1143" i="12"/>
  <c r="P1143" i="12" s="1"/>
  <c r="D841" i="12"/>
  <c r="P841" i="12" s="1"/>
  <c r="C916" i="12"/>
  <c r="D1214" i="12"/>
  <c r="P1214" i="12" s="1"/>
  <c r="D1166" i="12"/>
  <c r="P1166" i="12" s="1"/>
  <c r="M896" i="12"/>
  <c r="M873" i="12"/>
  <c r="D840" i="12"/>
  <c r="P840" i="12" s="1"/>
  <c r="C915" i="12"/>
  <c r="C913" i="12"/>
  <c r="C889" i="12"/>
  <c r="C1200" i="12"/>
  <c r="C1152" i="12"/>
  <c r="C1128" i="12"/>
  <c r="C888" i="12"/>
  <c r="U22" i="14"/>
  <c r="C1184" i="12"/>
  <c r="C1160" i="12"/>
  <c r="C1136" i="12"/>
  <c r="C944" i="12"/>
  <c r="C908" i="12"/>
  <c r="N3140" i="12"/>
  <c r="N1316" i="12"/>
  <c r="O1316" i="12"/>
  <c r="N1264" i="12"/>
  <c r="O1264" i="12"/>
  <c r="N1240" i="12"/>
  <c r="O1240" i="12"/>
  <c r="O1208" i="12"/>
  <c r="D21" i="14"/>
  <c r="E16" i="13"/>
  <c r="O2014" i="12"/>
  <c r="N2097" i="12"/>
  <c r="O2097" i="12"/>
  <c r="N1918" i="12"/>
  <c r="O1918" i="12"/>
  <c r="N2003" i="12"/>
  <c r="O1999" i="12"/>
  <c r="E28" i="13"/>
  <c r="F28" i="13"/>
  <c r="O1021" i="12"/>
  <c r="N3450" i="12"/>
  <c r="C926" i="12"/>
  <c r="C902" i="12"/>
  <c r="D1199" i="12"/>
  <c r="P1199" i="12" s="1"/>
  <c r="D1151" i="12"/>
  <c r="P1151" i="12" s="1"/>
  <c r="M941" i="12"/>
  <c r="D873" i="12"/>
  <c r="P873" i="12" s="1"/>
  <c r="D828" i="12"/>
  <c r="P828" i="12" s="1"/>
  <c r="C875" i="12"/>
  <c r="M902" i="12"/>
  <c r="M879" i="12"/>
  <c r="D942" i="12"/>
  <c r="P942" i="12" s="1"/>
  <c r="C934" i="12"/>
  <c r="D1207" i="12"/>
  <c r="P1207" i="12" s="1"/>
  <c r="D1183" i="12"/>
  <c r="P1183" i="12" s="1"/>
  <c r="D1159" i="12"/>
  <c r="P1159" i="12" s="1"/>
  <c r="D1135" i="12"/>
  <c r="P1135" i="12" s="1"/>
  <c r="M925" i="12"/>
  <c r="D881" i="12"/>
  <c r="P881" i="12" s="1"/>
  <c r="M910" i="12"/>
  <c r="C942" i="12"/>
  <c r="C929" i="12"/>
  <c r="O1218" i="12"/>
  <c r="O1226" i="12"/>
  <c r="O1224" i="12"/>
  <c r="C1215" i="12"/>
  <c r="D1215" i="12"/>
  <c r="P1215" i="12" s="1"/>
  <c r="H3748" i="12"/>
  <c r="B3748" i="12"/>
  <c r="B3746" i="12"/>
  <c r="E3748" i="12"/>
  <c r="H3754" i="12"/>
  <c r="L3754" i="12"/>
  <c r="I3754" i="12"/>
  <c r="A3754" i="12"/>
  <c r="N3754" i="12" s="1"/>
  <c r="K3754" i="12"/>
  <c r="F3754" i="12"/>
  <c r="L3746" i="12"/>
  <c r="K3746" i="12"/>
  <c r="A3746" i="12"/>
  <c r="N3746" i="12" s="1"/>
  <c r="J3746" i="12"/>
  <c r="C3746" i="12"/>
  <c r="I3746" i="12"/>
  <c r="H3746" i="12"/>
  <c r="F3746" i="12"/>
  <c r="E3746" i="12"/>
  <c r="D10" i="14"/>
  <c r="E10" i="14"/>
  <c r="H10" i="14" s="1"/>
  <c r="E21" i="14"/>
  <c r="H21" i="14" s="1"/>
  <c r="D13" i="14"/>
  <c r="G13" i="14" s="1"/>
  <c r="E13" i="14"/>
  <c r="H13" i="14" s="1"/>
  <c r="F18" i="13"/>
  <c r="C18" i="13"/>
  <c r="E29" i="13"/>
  <c r="C29" i="13"/>
  <c r="C21" i="13"/>
  <c r="D21" i="13"/>
  <c r="M915" i="12"/>
  <c r="M913" i="12"/>
  <c r="F3748" i="12"/>
  <c r="L3748" i="12"/>
  <c r="A3748" i="12"/>
  <c r="N3748" i="12" s="1"/>
  <c r="K3748" i="12"/>
  <c r="C3748" i="12"/>
  <c r="I3748" i="12"/>
  <c r="D20" i="13"/>
  <c r="M3748" i="12"/>
  <c r="D26" i="14"/>
  <c r="G26" i="14" s="1"/>
  <c r="D34" i="13"/>
  <c r="M1210" i="12"/>
  <c r="M1202" i="12"/>
  <c r="M1186" i="12"/>
  <c r="M1178" i="12"/>
  <c r="M1170" i="12"/>
  <c r="M1162" i="12"/>
  <c r="M1154" i="12"/>
  <c r="M1146" i="12"/>
  <c r="M1138" i="12"/>
  <c r="M938" i="12"/>
  <c r="M930" i="12"/>
  <c r="M914" i="12"/>
  <c r="M901" i="12"/>
  <c r="M886" i="12"/>
  <c r="D949" i="12"/>
  <c r="P949" i="12" s="1"/>
  <c r="D941" i="12"/>
  <c r="P941" i="12" s="1"/>
  <c r="D901" i="12"/>
  <c r="P901" i="12" s="1"/>
  <c r="D894" i="12"/>
  <c r="P894" i="12" s="1"/>
  <c r="D886" i="12"/>
  <c r="P886" i="12" s="1"/>
  <c r="D846" i="12"/>
  <c r="P846" i="12" s="1"/>
  <c r="D833" i="12"/>
  <c r="P833" i="12" s="1"/>
  <c r="D817" i="12"/>
  <c r="P817" i="12" s="1"/>
  <c r="F3745" i="12"/>
  <c r="J3744" i="12"/>
  <c r="A3744" i="12"/>
  <c r="N3744" i="12" s="1"/>
  <c r="D1123" i="12"/>
  <c r="P1123" i="12" s="1"/>
  <c r="M929" i="12"/>
  <c r="M921" i="12"/>
  <c r="M900" i="12"/>
  <c r="M885" i="12"/>
  <c r="D940" i="12"/>
  <c r="P940" i="12" s="1"/>
  <c r="D900" i="12"/>
  <c r="P900" i="12" s="1"/>
  <c r="D14" i="13"/>
  <c r="E3745" i="12"/>
  <c r="I3744" i="12"/>
  <c r="C1207" i="12"/>
  <c r="C1199" i="12"/>
  <c r="C1191" i="12"/>
  <c r="C1183" i="12"/>
  <c r="C1151" i="12"/>
  <c r="C1143" i="12"/>
  <c r="C1103" i="12"/>
  <c r="C943" i="12"/>
  <c r="C927" i="12"/>
  <c r="C887" i="12"/>
  <c r="C839" i="12"/>
  <c r="C831" i="12"/>
  <c r="C815" i="12"/>
  <c r="M944" i="12"/>
  <c r="M936" i="12"/>
  <c r="M928" i="12"/>
  <c r="M899" i="12"/>
  <c r="D1099" i="12"/>
  <c r="P1099" i="12" s="1"/>
  <c r="D939" i="12"/>
  <c r="P939" i="12" s="1"/>
  <c r="D915" i="12"/>
  <c r="P915" i="12" s="1"/>
  <c r="L3745" i="12"/>
  <c r="H3744" i="12"/>
  <c r="C1214" i="12"/>
  <c r="C1206" i="12"/>
  <c r="C1182" i="12"/>
  <c r="C894" i="12"/>
  <c r="C886" i="12"/>
  <c r="C822" i="12"/>
  <c r="M943" i="12"/>
  <c r="M883" i="12"/>
  <c r="D922" i="12"/>
  <c r="P922" i="12" s="1"/>
  <c r="D914" i="12"/>
  <c r="P914" i="12" s="1"/>
  <c r="D898" i="12"/>
  <c r="P898" i="12" s="1"/>
  <c r="D883" i="12"/>
  <c r="P883" i="12" s="1"/>
  <c r="K3745" i="12"/>
  <c r="B3745" i="12"/>
  <c r="G3744" i="12"/>
  <c r="C1101" i="12"/>
  <c r="C941" i="12"/>
  <c r="C925" i="12"/>
  <c r="C901" i="12"/>
  <c r="M926" i="12"/>
  <c r="M912" i="12"/>
  <c r="M897" i="12"/>
  <c r="M874" i="12"/>
  <c r="D929" i="12"/>
  <c r="P929" i="12" s="1"/>
  <c r="J3745" i="12"/>
  <c r="A3745" i="12"/>
  <c r="N3745" i="12" s="1"/>
  <c r="F3744" i="12"/>
  <c r="I3745" i="12"/>
  <c r="E3744" i="12"/>
  <c r="H3745" i="12"/>
  <c r="L3744" i="12"/>
  <c r="C930" i="12"/>
  <c r="O3651" i="12"/>
  <c r="O4322" i="12"/>
  <c r="O1391" i="12"/>
  <c r="O1106" i="12"/>
  <c r="O3291" i="12"/>
  <c r="C34" i="13"/>
  <c r="O1368" i="12"/>
  <c r="O4174" i="12"/>
  <c r="O1485" i="12"/>
  <c r="O2738" i="12"/>
  <c r="E26" i="14"/>
  <c r="H26" i="14" s="1"/>
  <c r="O1260" i="12"/>
  <c r="O4146" i="12"/>
  <c r="O4135" i="12"/>
  <c r="F34" i="13"/>
  <c r="O1252" i="12"/>
  <c r="D30" i="13"/>
  <c r="E18" i="13"/>
  <c r="F29" i="13"/>
  <c r="F21" i="13"/>
  <c r="N3647" i="12"/>
  <c r="N4420" i="12"/>
  <c r="E34" i="13"/>
  <c r="O1315" i="12"/>
  <c r="O2130" i="12"/>
  <c r="O1354" i="12"/>
  <c r="O4320" i="12"/>
  <c r="O2594" i="12"/>
  <c r="O2719" i="12"/>
  <c r="O3649" i="12"/>
  <c r="O2598" i="12"/>
  <c r="O2813" i="12"/>
  <c r="O1517" i="12"/>
  <c r="N4507" i="12"/>
  <c r="O2730" i="12"/>
  <c r="O4418" i="12"/>
  <c r="N3455" i="12"/>
  <c r="O2715" i="12"/>
  <c r="O2590" i="12"/>
  <c r="O2948" i="12"/>
  <c r="O903" i="12"/>
  <c r="O807" i="12"/>
  <c r="N1357" i="12"/>
  <c r="O1357" i="12"/>
  <c r="N1349" i="12"/>
  <c r="O1349" i="12"/>
  <c r="N1333" i="12"/>
  <c r="O2085" i="12"/>
  <c r="O2069" i="12"/>
  <c r="O2028" i="12"/>
  <c r="N1340" i="12"/>
  <c r="O1340" i="12"/>
  <c r="N1750" i="12"/>
  <c r="O1750" i="12"/>
  <c r="N1347" i="12"/>
  <c r="N1632" i="12"/>
  <c r="O1632" i="12"/>
  <c r="O895" i="12"/>
  <c r="O1531" i="12"/>
  <c r="N1443" i="12"/>
  <c r="N1253" i="12"/>
  <c r="O1253" i="12"/>
  <c r="O839" i="12"/>
  <c r="N1771" i="12"/>
  <c r="O1450" i="12"/>
  <c r="D20" i="14"/>
  <c r="G20" i="14" s="1"/>
  <c r="E12" i="14"/>
  <c r="H12" i="14" s="1"/>
  <c r="D12" i="14"/>
  <c r="G12" i="14" s="1"/>
  <c r="O1653" i="12"/>
  <c r="N1433" i="12"/>
  <c r="O1433" i="12"/>
  <c r="O1410" i="12"/>
  <c r="N273" i="12"/>
  <c r="N153" i="12"/>
  <c r="N1699" i="12"/>
  <c r="O1280" i="12"/>
  <c r="D9" i="14"/>
  <c r="G9" i="14" s="1"/>
  <c r="D28" i="13"/>
  <c r="C17" i="13"/>
  <c r="E17" i="13"/>
  <c r="D17" i="13"/>
  <c r="C20" i="13"/>
  <c r="F20" i="13"/>
  <c r="E20" i="13"/>
  <c r="F30" i="13"/>
  <c r="E22" i="14"/>
  <c r="H22" i="14" s="1"/>
  <c r="E30" i="13"/>
  <c r="Z22" i="14"/>
  <c r="L22" i="14"/>
  <c r="C1208" i="12"/>
  <c r="D22" i="14"/>
  <c r="G22" i="14" s="1"/>
  <c r="C30" i="13"/>
  <c r="C1176" i="12"/>
  <c r="C1135" i="12"/>
  <c r="O1210" i="12"/>
  <c r="O1196" i="12"/>
  <c r="O1089" i="12"/>
  <c r="O973" i="12"/>
  <c r="K26" i="14"/>
  <c r="O949" i="12"/>
  <c r="O748" i="12"/>
  <c r="O1027" i="12"/>
  <c r="O1094" i="12"/>
  <c r="O1092" i="12"/>
  <c r="O1058" i="12"/>
  <c r="E9" i="14"/>
  <c r="H9" i="14" s="1"/>
  <c r="C1104" i="12"/>
  <c r="C1098" i="12"/>
  <c r="D19" i="13"/>
  <c r="C19" i="13"/>
  <c r="E19" i="13"/>
  <c r="F19" i="13"/>
  <c r="E11" i="14"/>
  <c r="H11" i="14" s="1"/>
  <c r="D11" i="14"/>
  <c r="G11" i="14" s="1"/>
  <c r="N3777" i="12"/>
  <c r="O1878" i="12"/>
  <c r="Z6" i="14"/>
  <c r="I8" i="14"/>
  <c r="R8" i="14"/>
  <c r="O900" i="12"/>
  <c r="N915" i="12"/>
  <c r="O890" i="12"/>
  <c r="O1064" i="12"/>
  <c r="O1088" i="12"/>
  <c r="J8" i="14"/>
  <c r="Z8" i="14"/>
  <c r="I6" i="14"/>
  <c r="C830" i="12"/>
  <c r="O1042" i="12"/>
  <c r="N1080" i="12"/>
  <c r="O1080" i="12"/>
  <c r="C243" i="12"/>
  <c r="C185" i="12"/>
  <c r="C179" i="12"/>
  <c r="N3129" i="12"/>
  <c r="N1741" i="12"/>
  <c r="O1741" i="12"/>
  <c r="O989" i="12"/>
  <c r="N1623" i="12"/>
  <c r="N1124" i="12"/>
  <c r="O1124" i="12"/>
  <c r="N1195" i="12"/>
  <c r="O1195" i="12"/>
  <c r="N971" i="12"/>
  <c r="N1296" i="12"/>
  <c r="O1296" i="12"/>
  <c r="N1232" i="12"/>
  <c r="O1232" i="12"/>
  <c r="N1077" i="12"/>
  <c r="O1077" i="12"/>
  <c r="N1057" i="12"/>
  <c r="O1057" i="12"/>
  <c r="N1141" i="12"/>
  <c r="O1141" i="12"/>
  <c r="N1117" i="12"/>
  <c r="O1117" i="12"/>
  <c r="N1113" i="12"/>
  <c r="O1113" i="12"/>
  <c r="O1666" i="12"/>
  <c r="N2089" i="12"/>
  <c r="N1200" i="12"/>
  <c r="N1642" i="12"/>
  <c r="N1954" i="12"/>
  <c r="O4717" i="12"/>
  <c r="O4465" i="12"/>
  <c r="O4215" i="12"/>
  <c r="O4743" i="12"/>
  <c r="O4376" i="12"/>
  <c r="C3762" i="12"/>
  <c r="C3764" i="12"/>
  <c r="C154" i="12"/>
  <c r="C87" i="12"/>
  <c r="O1413" i="12"/>
  <c r="O1125" i="12"/>
  <c r="O1211" i="12"/>
  <c r="O1872" i="12"/>
  <c r="O1616" i="12"/>
  <c r="O1995" i="12"/>
  <c r="N3806" i="12"/>
  <c r="N2906" i="12"/>
  <c r="O610" i="12"/>
  <c r="N4166" i="12"/>
  <c r="O2057" i="12"/>
  <c r="O1086" i="12"/>
  <c r="O1943" i="12"/>
  <c r="C3753" i="12"/>
  <c r="L3766" i="6"/>
  <c r="D3766" i="12"/>
  <c r="P3766" i="12" s="1"/>
  <c r="M3766" i="12"/>
  <c r="C3767" i="12"/>
  <c r="C3754" i="12"/>
  <c r="O2913" i="12"/>
  <c r="N4346" i="12"/>
  <c r="O4346" i="12"/>
  <c r="O4327" i="12"/>
  <c r="O4187" i="12"/>
  <c r="N2143" i="12"/>
  <c r="O2268" i="12"/>
  <c r="O4178" i="12"/>
  <c r="N4293" i="12"/>
  <c r="N202" i="12"/>
  <c r="O1674" i="12"/>
  <c r="C40" i="12"/>
  <c r="C18" i="12"/>
  <c r="D3763" i="12"/>
  <c r="P3763" i="12" s="1"/>
  <c r="M3763" i="12"/>
  <c r="C3763" i="12"/>
  <c r="O1394" i="12"/>
  <c r="N834" i="12"/>
  <c r="O1091" i="12"/>
  <c r="O1160" i="12"/>
  <c r="N860" i="12"/>
  <c r="O690" i="12"/>
  <c r="N1573" i="12"/>
  <c r="O1573" i="12"/>
  <c r="N1005" i="12"/>
  <c r="O1005" i="12"/>
  <c r="O1434" i="12"/>
  <c r="N826" i="12"/>
  <c r="O2164" i="12"/>
  <c r="N876" i="12"/>
  <c r="O876" i="12"/>
  <c r="N1284" i="12"/>
  <c r="O1284" i="12"/>
  <c r="N2325" i="12"/>
  <c r="O2325" i="12"/>
  <c r="O754" i="12" l="1"/>
  <c r="N1276" i="12"/>
  <c r="O1220" i="12"/>
  <c r="O1472" i="12"/>
  <c r="O1608" i="12"/>
  <c r="O698" i="12"/>
  <c r="O1277" i="12"/>
  <c r="N2949" i="12"/>
  <c r="N2989" i="12"/>
  <c r="O4781" i="12"/>
  <c r="O4697" i="12"/>
  <c r="N4865" i="12"/>
  <c r="O3666" i="12"/>
  <c r="O4354" i="12"/>
  <c r="O4438" i="12"/>
  <c r="O4753" i="12"/>
  <c r="O4298" i="12"/>
  <c r="N3659" i="12"/>
  <c r="O3715" i="12"/>
  <c r="O1552" i="12"/>
  <c r="O1109" i="12"/>
  <c r="O1822" i="12"/>
  <c r="N810" i="12"/>
  <c r="N4162" i="12"/>
  <c r="N1571" i="12"/>
  <c r="O788" i="12"/>
  <c r="O4718" i="12"/>
  <c r="O4683" i="12"/>
  <c r="N4340" i="12"/>
  <c r="O4368" i="12"/>
  <c r="N2908" i="12"/>
  <c r="N3138" i="12"/>
  <c r="N3156" i="12"/>
  <c r="N4452" i="12"/>
  <c r="N4501" i="12"/>
  <c r="D23" i="14"/>
  <c r="G23" i="14" s="1"/>
  <c r="O614" i="12"/>
  <c r="O1888" i="12"/>
  <c r="O1557" i="12"/>
  <c r="O1473" i="12"/>
  <c r="O2006" i="12"/>
  <c r="O2982" i="12"/>
  <c r="O1710" i="12"/>
  <c r="N4459" i="12"/>
  <c r="O3729" i="12"/>
  <c r="O2928" i="12"/>
  <c r="O4557" i="12"/>
  <c r="O4256" i="12"/>
  <c r="O4858" i="12"/>
  <c r="O2942" i="12"/>
  <c r="O4704" i="12"/>
  <c r="O4809" i="12"/>
  <c r="O1235" i="12"/>
  <c r="N4277" i="12"/>
  <c r="N979" i="12"/>
  <c r="O923" i="12"/>
  <c r="O2020" i="12"/>
  <c r="O852" i="12"/>
  <c r="O1720" i="12"/>
  <c r="O3673" i="12"/>
  <c r="O3687" i="12"/>
  <c r="O4242" i="12"/>
  <c r="O4186" i="12"/>
  <c r="N4193" i="12"/>
  <c r="O730" i="12"/>
  <c r="O4361" i="12"/>
  <c r="O1332" i="12"/>
  <c r="O1865" i="12"/>
  <c r="N1902" i="12"/>
  <c r="O1846" i="12"/>
  <c r="O1585" i="12"/>
  <c r="O1300" i="12"/>
  <c r="O586" i="12"/>
  <c r="O4179" i="12"/>
  <c r="O4564" i="12"/>
  <c r="O4627" i="12"/>
  <c r="O1982" i="12"/>
  <c r="O4375" i="12"/>
  <c r="N814" i="12"/>
  <c r="N1314" i="12"/>
  <c r="O2935" i="12"/>
  <c r="O4207" i="12"/>
  <c r="N4249" i="12"/>
  <c r="O1097" i="12"/>
  <c r="O909" i="12"/>
  <c r="O2975" i="12"/>
  <c r="N3029" i="12"/>
  <c r="O4571" i="12"/>
  <c r="N4305" i="12"/>
  <c r="N4802" i="12"/>
  <c r="O4200" i="12"/>
  <c r="O3722" i="12"/>
  <c r="E18" i="14"/>
  <c r="H18" i="14" s="1"/>
  <c r="O3175" i="12"/>
  <c r="N3452" i="12"/>
  <c r="O1682" i="12"/>
  <c r="O1207" i="12"/>
  <c r="O1934" i="12"/>
  <c r="O1328" i="12"/>
  <c r="O1640" i="12"/>
  <c r="O1319" i="12"/>
  <c r="N4746" i="12"/>
  <c r="O4599" i="12"/>
  <c r="O4312" i="12"/>
  <c r="O3036" i="12"/>
  <c r="O1795" i="12"/>
  <c r="O1361" i="12"/>
  <c r="O772" i="12"/>
  <c r="O4711" i="12"/>
  <c r="O4585" i="12"/>
  <c r="N3652" i="12"/>
  <c r="N4788" i="12"/>
  <c r="N4221" i="12"/>
  <c r="O4655" i="12"/>
  <c r="N3743" i="12"/>
  <c r="N3043" i="12"/>
  <c r="O1690" i="12"/>
  <c r="O1249" i="12"/>
  <c r="O870" i="12"/>
  <c r="O2108" i="12"/>
  <c r="O4291" i="12"/>
  <c r="O1179" i="12"/>
  <c r="O1626" i="12"/>
  <c r="O1790" i="12"/>
  <c r="O1529" i="12"/>
  <c r="O828" i="12"/>
  <c r="O1893" i="12"/>
  <c r="O3736" i="12"/>
  <c r="N4263" i="12"/>
  <c r="O4536" i="12"/>
  <c r="N4333" i="12"/>
  <c r="O4879" i="12"/>
  <c r="O1622" i="12"/>
  <c r="O1501" i="12"/>
  <c r="O1440" i="12"/>
  <c r="O1486" i="12"/>
  <c r="O1458" i="12"/>
  <c r="O1515" i="12"/>
  <c r="O1655" i="12"/>
  <c r="O1431" i="12"/>
  <c r="O1188" i="12"/>
  <c r="O4508" i="12"/>
  <c r="N4228" i="12"/>
  <c r="N4774" i="12"/>
  <c r="O4417" i="12"/>
  <c r="O1051" i="12"/>
  <c r="N1341" i="12"/>
  <c r="O1761" i="12"/>
  <c r="O3914" i="12"/>
  <c r="N3823" i="12"/>
  <c r="O2179" i="12"/>
  <c r="O947" i="12"/>
  <c r="N1275" i="12"/>
  <c r="O1269" i="12"/>
  <c r="N1773" i="12"/>
  <c r="O605" i="12"/>
  <c r="N1389" i="12"/>
  <c r="O1541" i="12"/>
  <c r="O2109" i="12"/>
  <c r="O1537" i="12"/>
  <c r="N1837" i="12"/>
  <c r="N3458" i="12"/>
  <c r="N2592" i="12"/>
  <c r="O4151" i="12"/>
  <c r="N4053" i="12"/>
  <c r="N3906" i="12"/>
  <c r="O1255" i="12"/>
  <c r="O858" i="12"/>
  <c r="O3858" i="12"/>
  <c r="O1291" i="12"/>
  <c r="O4082" i="12"/>
  <c r="N2508" i="12"/>
  <c r="O4138" i="12"/>
  <c r="O3514" i="12"/>
  <c r="O3465" i="12"/>
  <c r="O2298" i="12"/>
  <c r="O2571" i="12"/>
  <c r="O2438" i="12"/>
  <c r="O2853" i="12"/>
  <c r="O3864" i="12"/>
  <c r="O2564" i="12"/>
  <c r="O2732" i="12"/>
  <c r="O2762" i="12"/>
  <c r="O2431" i="12"/>
  <c r="O2141" i="12"/>
  <c r="O1509" i="12"/>
  <c r="O1227" i="12"/>
  <c r="O1465" i="12"/>
  <c r="O3797" i="12"/>
  <c r="O1905" i="12"/>
  <c r="N3927" i="12"/>
  <c r="N3865" i="12"/>
  <c r="O1283" i="12"/>
  <c r="N2550" i="12"/>
  <c r="O3886" i="12"/>
  <c r="O2368" i="12"/>
  <c r="N3935" i="12"/>
  <c r="O3075" i="12"/>
  <c r="O2888" i="12"/>
  <c r="O2846" i="12"/>
  <c r="N3636" i="12"/>
  <c r="O4012" i="12"/>
  <c r="O1383" i="12"/>
  <c r="O1158" i="12"/>
  <c r="O1719" i="12"/>
  <c r="O1457" i="12"/>
  <c r="O1877" i="12"/>
  <c r="O1062" i="12"/>
  <c r="O1793" i="12"/>
  <c r="O2319" i="12"/>
  <c r="N2783" i="12"/>
  <c r="N4011" i="12"/>
  <c r="O3962" i="12"/>
  <c r="N3997" i="12"/>
  <c r="O3885" i="12"/>
  <c r="O3441" i="12"/>
  <c r="N3956" i="12"/>
  <c r="O3893" i="12"/>
  <c r="O2200" i="12"/>
  <c r="O4061" i="12"/>
  <c r="O2340" i="12"/>
  <c r="O4005" i="12"/>
  <c r="O2284" i="12"/>
  <c r="O2396" i="12"/>
  <c r="N1619" i="12"/>
  <c r="O1661" i="12"/>
  <c r="N2874" i="12"/>
  <c r="N1607" i="12"/>
  <c r="O1068" i="12"/>
  <c r="N3189" i="12"/>
  <c r="O2155" i="12"/>
  <c r="O1365" i="12"/>
  <c r="O2107" i="12"/>
  <c r="N3879" i="12"/>
  <c r="O4040" i="12"/>
  <c r="N2769" i="12"/>
  <c r="O2410" i="12"/>
  <c r="O2361" i="12"/>
  <c r="O3528" i="12"/>
  <c r="O2214" i="12"/>
  <c r="O2522" i="12"/>
  <c r="O1096" i="12"/>
  <c r="N3837" i="12"/>
  <c r="O1381" i="12"/>
  <c r="O1355" i="12"/>
  <c r="O1731" i="12"/>
  <c r="O3145" i="12"/>
  <c r="O1345" i="12"/>
  <c r="O1411" i="12"/>
  <c r="O4032" i="12"/>
  <c r="O4110" i="12"/>
  <c r="O4060" i="12"/>
  <c r="O1243" i="12"/>
  <c r="O309" i="12"/>
  <c r="O1203" i="12"/>
  <c r="O589" i="12"/>
  <c r="O1399" i="12"/>
  <c r="O1409" i="12"/>
  <c r="O3793" i="12"/>
  <c r="O1549" i="12"/>
  <c r="O1487" i="12"/>
  <c r="O1849" i="12"/>
  <c r="O3899" i="12"/>
  <c r="O4144" i="12"/>
  <c r="O4088" i="12"/>
  <c r="O1303" i="12"/>
  <c r="N4124" i="12"/>
  <c r="O3984" i="12"/>
  <c r="O2739" i="12"/>
  <c r="O2790" i="12"/>
  <c r="O3921" i="12"/>
  <c r="O1493" i="12"/>
  <c r="O1831" i="12"/>
  <c r="O1479" i="12"/>
  <c r="O4130" i="12"/>
  <c r="O1565" i="12"/>
  <c r="N3535" i="12"/>
  <c r="N2860" i="12"/>
  <c r="O2557" i="12"/>
  <c r="N3542" i="12"/>
  <c r="O2620" i="12"/>
  <c r="O2825" i="12"/>
  <c r="O1591" i="12"/>
  <c r="O1507" i="12"/>
  <c r="O1429" i="12"/>
  <c r="O1577" i="12"/>
  <c r="O1569" i="12"/>
  <c r="O1451" i="12"/>
  <c r="O2529" i="12"/>
  <c r="O3556" i="12"/>
  <c r="N3598" i="12"/>
  <c r="O4145" i="12"/>
  <c r="O4068" i="12"/>
  <c r="O2403" i="12"/>
  <c r="O2895" i="12"/>
  <c r="O2375" i="12"/>
  <c r="O2487" i="12"/>
  <c r="O2881" i="12"/>
  <c r="O2480" i="12"/>
  <c r="O2818" i="12"/>
  <c r="N3900" i="12"/>
  <c r="D31" i="13"/>
  <c r="O2093" i="12"/>
  <c r="O2037" i="12"/>
  <c r="O4137" i="12"/>
  <c r="O1018" i="12"/>
  <c r="O1859" i="12"/>
  <c r="O2121" i="12"/>
  <c r="N2144" i="12"/>
  <c r="O1563" i="12"/>
  <c r="N3941" i="12"/>
  <c r="O3913" i="12"/>
  <c r="O4025" i="12"/>
  <c r="O4123" i="12"/>
  <c r="O1311" i="12"/>
  <c r="N3398" i="12"/>
  <c r="O4109" i="12"/>
  <c r="N4047" i="12"/>
  <c r="O3507" i="12"/>
  <c r="O3612" i="12"/>
  <c r="O2347" i="12"/>
  <c r="O2193" i="12"/>
  <c r="O2578" i="12"/>
  <c r="O4075" i="12"/>
  <c r="O2634" i="12"/>
  <c r="O1437" i="12"/>
  <c r="O1789" i="12"/>
  <c r="N1213" i="12"/>
  <c r="N1821" i="12"/>
  <c r="O2536" i="12"/>
  <c r="N3563" i="12"/>
  <c r="N3871" i="12"/>
  <c r="N3983" i="12"/>
  <c r="O4004" i="12"/>
  <c r="N3419" i="12"/>
  <c r="O2473" i="12"/>
  <c r="N3472" i="12"/>
  <c r="O3949" i="12"/>
  <c r="O2326" i="12"/>
  <c r="O3830" i="12"/>
  <c r="O2424" i="12"/>
  <c r="O2718" i="12"/>
  <c r="O2776" i="12"/>
  <c r="O2382" i="12"/>
  <c r="E26" i="13"/>
  <c r="O765" i="12"/>
  <c r="O3486" i="12"/>
  <c r="O3570" i="12"/>
  <c r="O4895" i="12"/>
  <c r="O3176" i="12"/>
  <c r="O1415" i="12"/>
  <c r="O1076" i="12"/>
  <c r="O2101" i="12"/>
  <c r="O1829" i="12"/>
  <c r="O1317" i="12"/>
  <c r="O1521" i="12"/>
  <c r="N3844" i="12"/>
  <c r="O3017" i="12"/>
  <c r="O1175" i="12"/>
  <c r="N1555" i="12"/>
  <c r="O2029" i="12"/>
  <c r="O1759" i="12"/>
  <c r="O1933" i="12"/>
  <c r="O3920" i="12"/>
  <c r="O3878" i="12"/>
  <c r="O1775" i="12"/>
  <c r="N4089" i="12"/>
  <c r="N3963" i="12"/>
  <c r="O2305" i="12"/>
  <c r="O2725" i="12"/>
  <c r="N2186" i="12"/>
  <c r="E23" i="14"/>
  <c r="H23" i="14" s="1"/>
  <c r="I18" i="14"/>
  <c r="C26" i="13"/>
  <c r="D26" i="13"/>
  <c r="F26" i="13"/>
  <c r="J18" i="14"/>
  <c r="D18" i="14"/>
  <c r="G18" i="14" s="1"/>
  <c r="Z18" i="14"/>
  <c r="P18" i="14"/>
  <c r="K18" i="14"/>
  <c r="O657" i="12"/>
  <c r="O648" i="12"/>
  <c r="N1548" i="12"/>
  <c r="O3144" i="12"/>
  <c r="O4164" i="12"/>
  <c r="O718" i="12"/>
  <c r="O1047" i="12"/>
  <c r="O1452" i="12"/>
  <c r="O1532" i="12"/>
  <c r="O1884" i="12"/>
  <c r="O806" i="12"/>
  <c r="O1246" i="12"/>
  <c r="O1147" i="12"/>
  <c r="O696" i="12"/>
  <c r="O3603" i="12"/>
  <c r="N3605" i="12"/>
  <c r="O1580" i="12"/>
  <c r="O1278" i="12"/>
  <c r="O1184" i="12"/>
  <c r="N3615" i="12"/>
  <c r="N3587" i="12"/>
  <c r="O3619" i="12"/>
  <c r="N720" i="12"/>
  <c r="O720" i="12" s="1"/>
  <c r="O1182" i="12"/>
  <c r="O598" i="12"/>
  <c r="O902" i="12"/>
  <c r="O726" i="12"/>
  <c r="O4154" i="12"/>
  <c r="O1588" i="12"/>
  <c r="O1636" i="12"/>
  <c r="O1818" i="12"/>
  <c r="O1652" i="12"/>
  <c r="N704" i="12"/>
  <c r="O704" i="12" s="1"/>
  <c r="O935" i="12"/>
  <c r="O3617" i="12"/>
  <c r="O1318" i="12"/>
  <c r="O3597" i="12"/>
  <c r="N3581" i="12"/>
  <c r="O3573" i="12"/>
  <c r="O3571" i="12"/>
  <c r="O3585" i="12"/>
  <c r="O1120" i="12"/>
  <c r="N4165" i="12"/>
  <c r="C31" i="13"/>
  <c r="O1794" i="12"/>
  <c r="O1938" i="12"/>
  <c r="O734" i="12"/>
  <c r="O1500" i="12"/>
  <c r="N977" i="12"/>
  <c r="O744" i="12"/>
  <c r="O1198" i="12"/>
  <c r="O3575" i="12"/>
  <c r="O1254" i="12"/>
  <c r="N3557" i="12"/>
  <c r="N3607" i="12"/>
  <c r="O1017" i="12"/>
  <c r="O1039" i="12"/>
  <c r="N1420" i="12"/>
  <c r="E31" i="13"/>
  <c r="N1166" i="12"/>
  <c r="F31" i="13"/>
  <c r="O1802" i="12"/>
  <c r="O606" i="12"/>
  <c r="O2048" i="12"/>
  <c r="O2056" i="12"/>
  <c r="O1882" i="12"/>
  <c r="O1388" i="12"/>
  <c r="O1852" i="12"/>
  <c r="O1778" i="12"/>
  <c r="O1342" i="12"/>
  <c r="O1692" i="12"/>
  <c r="O2070" i="12"/>
  <c r="O3561" i="12"/>
  <c r="O1262" i="12"/>
  <c r="O2010" i="12"/>
  <c r="O3559" i="12"/>
  <c r="O2112" i="12"/>
  <c r="O120" i="12"/>
  <c r="O927" i="12"/>
  <c r="O838" i="12"/>
  <c r="O2054" i="12"/>
  <c r="O678" i="12"/>
  <c r="O56" i="12"/>
  <c r="O2002" i="12"/>
  <c r="O670" i="12"/>
  <c r="O1444" i="12"/>
  <c r="O2102" i="12"/>
  <c r="O2094" i="12"/>
  <c r="O1190" i="12"/>
  <c r="N3591" i="12"/>
  <c r="O1430" i="12"/>
  <c r="N3181" i="12"/>
  <c r="N3579" i="12"/>
  <c r="O3609" i="12"/>
  <c r="V23" i="7"/>
  <c r="O1890" i="12"/>
  <c r="O1668" i="12"/>
  <c r="O830" i="12"/>
  <c r="O878" i="12"/>
  <c r="O3092" i="12"/>
  <c r="O991" i="12"/>
  <c r="O766" i="12"/>
  <c r="O1992" i="12"/>
  <c r="O710" i="12"/>
  <c r="O1898" i="12"/>
  <c r="O1412" i="12"/>
  <c r="O1404" i="12"/>
  <c r="O1984" i="12"/>
  <c r="O2008" i="12"/>
  <c r="O1484" i="12"/>
  <c r="O3628" i="12"/>
  <c r="O1294" i="12"/>
  <c r="O3577" i="12"/>
  <c r="O1612" i="12"/>
  <c r="O578" i="12"/>
  <c r="O574" i="12"/>
  <c r="O566" i="12"/>
  <c r="O538" i="12"/>
  <c r="O494" i="12"/>
  <c r="O488" i="12"/>
  <c r="O320" i="12"/>
  <c r="O292" i="12"/>
  <c r="O278" i="12"/>
  <c r="O264" i="12"/>
  <c r="O238" i="12"/>
  <c r="O184" i="12"/>
  <c r="O162" i="12"/>
  <c r="O154" i="12"/>
  <c r="O148" i="12"/>
  <c r="O146" i="12"/>
  <c r="O132" i="12"/>
  <c r="O130" i="12"/>
  <c r="O122" i="12"/>
  <c r="O108" i="12"/>
  <c r="O88" i="12"/>
  <c r="O84" i="12"/>
  <c r="O82" i="12"/>
  <c r="O80" i="12"/>
  <c r="O77" i="12"/>
  <c r="O53" i="12"/>
  <c r="O52" i="12"/>
  <c r="O45" i="12"/>
  <c r="O41" i="12"/>
  <c r="O24" i="12"/>
  <c r="O13" i="12"/>
  <c r="O12" i="12"/>
  <c r="O10" i="12"/>
  <c r="O47" i="12"/>
  <c r="O35" i="12"/>
  <c r="N4902" i="12"/>
  <c r="O4902" i="12"/>
  <c r="N1032" i="12"/>
  <c r="O1032" i="12"/>
  <c r="N1024" i="12"/>
  <c r="O1024" i="12"/>
  <c r="N1016" i="12"/>
  <c r="O1016" i="12"/>
  <c r="N976" i="12"/>
  <c r="O976" i="12"/>
  <c r="N960" i="12"/>
  <c r="O960" i="12"/>
  <c r="N944" i="12"/>
  <c r="O944" i="12"/>
  <c r="N920" i="12"/>
  <c r="O920" i="12"/>
  <c r="N863" i="12"/>
  <c r="O863" i="12"/>
  <c r="N823" i="12"/>
  <c r="O823" i="12"/>
  <c r="N799" i="12"/>
  <c r="O799" i="12"/>
  <c r="N791" i="12"/>
  <c r="O791" i="12"/>
  <c r="O767" i="12"/>
  <c r="N767" i="12"/>
  <c r="N751" i="12"/>
  <c r="O751" i="12"/>
  <c r="N687" i="12"/>
  <c r="O687" i="12" s="1"/>
  <c r="N511" i="12"/>
  <c r="O511" i="12" s="1"/>
  <c r="N503" i="12"/>
  <c r="O503" i="12" s="1"/>
  <c r="N463" i="12"/>
  <c r="O463" i="12" s="1"/>
  <c r="N443" i="12"/>
  <c r="O443" i="12" s="1"/>
  <c r="N51" i="12"/>
  <c r="O51" i="12" s="1"/>
  <c r="O2115" i="12"/>
  <c r="N2115" i="12"/>
  <c r="O3354" i="12"/>
  <c r="O3239" i="12"/>
  <c r="N3400" i="12"/>
  <c r="O2971" i="12"/>
  <c r="N611" i="12"/>
  <c r="O611" i="12" s="1"/>
  <c r="O3370" i="12"/>
  <c r="O1048" i="12"/>
  <c r="N3411" i="12"/>
  <c r="O3393" i="12"/>
  <c r="O311" i="12"/>
  <c r="N3403" i="12"/>
  <c r="N3404" i="12"/>
  <c r="O3421" i="12"/>
  <c r="N3196" i="12"/>
  <c r="O727" i="12"/>
  <c r="O3216" i="12"/>
  <c r="N3339" i="12"/>
  <c r="N3786" i="12"/>
  <c r="O3786" i="12"/>
  <c r="O3319" i="12"/>
  <c r="N3378" i="12"/>
  <c r="O3306" i="12"/>
  <c r="N3300" i="12"/>
  <c r="N3432" i="12"/>
  <c r="O3432" i="12"/>
  <c r="N3429" i="12"/>
  <c r="O3429" i="12"/>
  <c r="N3428" i="12"/>
  <c r="O3428" i="12"/>
  <c r="O3427" i="12"/>
  <c r="N3427" i="12"/>
  <c r="O3426" i="12"/>
  <c r="N3426" i="12"/>
  <c r="N3425" i="12"/>
  <c r="O3425" i="12"/>
  <c r="N3424" i="12"/>
  <c r="O3424" i="12"/>
  <c r="N3423" i="12"/>
  <c r="O3423" i="12"/>
  <c r="N3418" i="12"/>
  <c r="O3418" i="12"/>
  <c r="N3416" i="12"/>
  <c r="O3416" i="12"/>
  <c r="N3415" i="12"/>
  <c r="O3415" i="12"/>
  <c r="N3414" i="12"/>
  <c r="O3414" i="12"/>
  <c r="O3412" i="12"/>
  <c r="N3412" i="12"/>
  <c r="O3410" i="12"/>
  <c r="N3410" i="12"/>
  <c r="N3408" i="12"/>
  <c r="O3408" i="12"/>
  <c r="N3407" i="12"/>
  <c r="O3407" i="12"/>
  <c r="N3406" i="12"/>
  <c r="O3406" i="12"/>
  <c r="N3405" i="12"/>
  <c r="O3405" i="12"/>
  <c r="O3402" i="12"/>
  <c r="N3402" i="12"/>
  <c r="N3399" i="12"/>
  <c r="O3399" i="12"/>
  <c r="N3397" i="12"/>
  <c r="O3397" i="12"/>
  <c r="N3396" i="12"/>
  <c r="O3396" i="12"/>
  <c r="O3395" i="12"/>
  <c r="N3395" i="12"/>
  <c r="N3392" i="12"/>
  <c r="O3392" i="12"/>
  <c r="N3391" i="12"/>
  <c r="O3391" i="12"/>
  <c r="N3390" i="12"/>
  <c r="O3390" i="12"/>
  <c r="N3388" i="12"/>
  <c r="O3388" i="12"/>
  <c r="N3386" i="12"/>
  <c r="O3386" i="12"/>
  <c r="N3385" i="12"/>
  <c r="O3385" i="12"/>
  <c r="O3384" i="12"/>
  <c r="N3384" i="12"/>
  <c r="N3382" i="12"/>
  <c r="O3382" i="12"/>
  <c r="N3377" i="12"/>
  <c r="O3377" i="12"/>
  <c r="N3376" i="12"/>
  <c r="O3376" i="12"/>
  <c r="N3374" i="12"/>
  <c r="O3374" i="12"/>
  <c r="O3371" i="12"/>
  <c r="N3371" i="12"/>
  <c r="O3368" i="12"/>
  <c r="N3368" i="12"/>
  <c r="N3366" i="12"/>
  <c r="O3366" i="12"/>
  <c r="N3365" i="12"/>
  <c r="O3365" i="12"/>
  <c r="N3364" i="12"/>
  <c r="O3364" i="12"/>
  <c r="O3363" i="12"/>
  <c r="N3363" i="12"/>
  <c r="N3361" i="12"/>
  <c r="O3361" i="12"/>
  <c r="N3358" i="12"/>
  <c r="O3358" i="12"/>
  <c r="N3357" i="12"/>
  <c r="O3357" i="12"/>
  <c r="N3356" i="12"/>
  <c r="O3356" i="12"/>
  <c r="N3353" i="12"/>
  <c r="O3353" i="12"/>
  <c r="O3352" i="12"/>
  <c r="N3352" i="12"/>
  <c r="N3351" i="12"/>
  <c r="O3351" i="12"/>
  <c r="N3350" i="12"/>
  <c r="O3350" i="12"/>
  <c r="N3349" i="12"/>
  <c r="O3349" i="12"/>
  <c r="N3345" i="12"/>
  <c r="O3345" i="12"/>
  <c r="N3342" i="12"/>
  <c r="O3342" i="12"/>
  <c r="N3341" i="12"/>
  <c r="O3341" i="12"/>
  <c r="N3338" i="12"/>
  <c r="O3338" i="12"/>
  <c r="N3337" i="12"/>
  <c r="O3337" i="12"/>
  <c r="O3336" i="12"/>
  <c r="N3336" i="12"/>
  <c r="N3334" i="12"/>
  <c r="O3334" i="12"/>
  <c r="N3333" i="12"/>
  <c r="O3333" i="12"/>
  <c r="N3332" i="12"/>
  <c r="O3332" i="12"/>
  <c r="O3330" i="12"/>
  <c r="N3330" i="12"/>
  <c r="N3329" i="12"/>
  <c r="O3329" i="12"/>
  <c r="N3326" i="12"/>
  <c r="O3326" i="12"/>
  <c r="N3325" i="12"/>
  <c r="O3325" i="12"/>
  <c r="N3323" i="12"/>
  <c r="O3323" i="12"/>
  <c r="N3322" i="12"/>
  <c r="O3322" i="12"/>
  <c r="N3321" i="12"/>
  <c r="O3321" i="12"/>
  <c r="N3320" i="12"/>
  <c r="O3320" i="12"/>
  <c r="O3317" i="12"/>
  <c r="N3317" i="12"/>
  <c r="N3316" i="12"/>
  <c r="O3316" i="12"/>
  <c r="O3315" i="12"/>
  <c r="N3315" i="12"/>
  <c r="O3314" i="12"/>
  <c r="N3314" i="12"/>
  <c r="O3312" i="12"/>
  <c r="N3312" i="12"/>
  <c r="O3311" i="12"/>
  <c r="N3311" i="12"/>
  <c r="N3310" i="12"/>
  <c r="O3310" i="12"/>
  <c r="N3309" i="12"/>
  <c r="O3309" i="12"/>
  <c r="O3308" i="12"/>
  <c r="N3308" i="12"/>
  <c r="N3307" i="12"/>
  <c r="O3307" i="12"/>
  <c r="N3304" i="12"/>
  <c r="O3304" i="12"/>
  <c r="N3302" i="12"/>
  <c r="O3302" i="12"/>
  <c r="N3301" i="12"/>
  <c r="O3301" i="12"/>
  <c r="O3299" i="12"/>
  <c r="N3299" i="12"/>
  <c r="N3297" i="12"/>
  <c r="O3297" i="12"/>
  <c r="O3296" i="12"/>
  <c r="N3296" i="12"/>
  <c r="N3295" i="12"/>
  <c r="O3295" i="12"/>
  <c r="O3292" i="12"/>
  <c r="N3292" i="12"/>
  <c r="N3287" i="12"/>
  <c r="O3287" i="12"/>
  <c r="O3286" i="12"/>
  <c r="N3286" i="12"/>
  <c r="N3284" i="12"/>
  <c r="O3284" i="12"/>
  <c r="N3283" i="12"/>
  <c r="O3283" i="12"/>
  <c r="O3282" i="12"/>
  <c r="N3282" i="12"/>
  <c r="N3281" i="12"/>
  <c r="O3281" i="12"/>
  <c r="N3280" i="12"/>
  <c r="O3280" i="12"/>
  <c r="N3279" i="12"/>
  <c r="O3279" i="12"/>
  <c r="O3278" i="12"/>
  <c r="N3278" i="12"/>
  <c r="N3277" i="12"/>
  <c r="O3277" i="12"/>
  <c r="O3276" i="12"/>
  <c r="N3276" i="12"/>
  <c r="N3275" i="12"/>
  <c r="O3275" i="12"/>
  <c r="O3274" i="12"/>
  <c r="N3274" i="12"/>
  <c r="N3272" i="12"/>
  <c r="O3272" i="12"/>
  <c r="N3270" i="12"/>
  <c r="O3270" i="12"/>
  <c r="N3269" i="12"/>
  <c r="O3269" i="12"/>
  <c r="N3268" i="12"/>
  <c r="O3268" i="12"/>
  <c r="O3267" i="12"/>
  <c r="N3267" i="12"/>
  <c r="O3266" i="12"/>
  <c r="N3266" i="12"/>
  <c r="N3265" i="12"/>
  <c r="O3265" i="12"/>
  <c r="N3264" i="12"/>
  <c r="O3264" i="12"/>
  <c r="N3262" i="12"/>
  <c r="O3262" i="12"/>
  <c r="N3261" i="12"/>
  <c r="O3261" i="12"/>
  <c r="O3260" i="12"/>
  <c r="N3260" i="12"/>
  <c r="O3259" i="12"/>
  <c r="N3259" i="12"/>
  <c r="N3257" i="12"/>
  <c r="O3257" i="12"/>
  <c r="N3254" i="12"/>
  <c r="O3254" i="12"/>
  <c r="N3252" i="12"/>
  <c r="O3252" i="12"/>
  <c r="N3247" i="12"/>
  <c r="O3247" i="12"/>
  <c r="N3246" i="12"/>
  <c r="O3246" i="12"/>
  <c r="O3244" i="12"/>
  <c r="N3244" i="12"/>
  <c r="O3243" i="12"/>
  <c r="N3243" i="12"/>
  <c r="O3242" i="12"/>
  <c r="N3242" i="12"/>
  <c r="O3241" i="12"/>
  <c r="N3241" i="12"/>
  <c r="O3238" i="12"/>
  <c r="N3238" i="12"/>
  <c r="O3237" i="12"/>
  <c r="N3237" i="12"/>
  <c r="N3236" i="12"/>
  <c r="O3236" i="12"/>
  <c r="O3235" i="12"/>
  <c r="N3235" i="12"/>
  <c r="O3234" i="12"/>
  <c r="N3234" i="12"/>
  <c r="N3232" i="12"/>
  <c r="O3232" i="12"/>
  <c r="N3231" i="12"/>
  <c r="O3231" i="12"/>
  <c r="N3230" i="12"/>
  <c r="O3230" i="12"/>
  <c r="N3229" i="12"/>
  <c r="O3229" i="12"/>
  <c r="O3228" i="12"/>
  <c r="N3228" i="12"/>
  <c r="O3224" i="12"/>
  <c r="N3224" i="12"/>
  <c r="N3223" i="12"/>
  <c r="O3223" i="12"/>
  <c r="O3222" i="12"/>
  <c r="N3222" i="12"/>
  <c r="N3221" i="12"/>
  <c r="O3221" i="12"/>
  <c r="N3220" i="12"/>
  <c r="O3220" i="12"/>
  <c r="O3219" i="12"/>
  <c r="N3219" i="12"/>
  <c r="N3215" i="12"/>
  <c r="O3215" i="12"/>
  <c r="O3212" i="12"/>
  <c r="N3212" i="12"/>
  <c r="N3211" i="12"/>
  <c r="O3211" i="12"/>
  <c r="O3210" i="12"/>
  <c r="N3210" i="12"/>
  <c r="O3209" i="12"/>
  <c r="N3209" i="12"/>
  <c r="N3208" i="12"/>
  <c r="O3208" i="12"/>
  <c r="N3207" i="12"/>
  <c r="O3207" i="12"/>
  <c r="O3206" i="12"/>
  <c r="N3206" i="12"/>
  <c r="N3205" i="12"/>
  <c r="O3205" i="12"/>
  <c r="N3204" i="12"/>
  <c r="O3204" i="12"/>
  <c r="O3202" i="12"/>
  <c r="N3202" i="12"/>
  <c r="N3201" i="12"/>
  <c r="O3201" i="12"/>
  <c r="N3200" i="12"/>
  <c r="O3200" i="12"/>
  <c r="N3199" i="12"/>
  <c r="O3199" i="12"/>
  <c r="O2741" i="12"/>
  <c r="N2741" i="12"/>
  <c r="O2735" i="12"/>
  <c r="N2735" i="12"/>
  <c r="N2729" i="12"/>
  <c r="O2729" i="12"/>
  <c r="O2687" i="12"/>
  <c r="N2687" i="12"/>
  <c r="N2681" i="12"/>
  <c r="O2681" i="12"/>
  <c r="N2675" i="12"/>
  <c r="O2675" i="12"/>
  <c r="N2669" i="12"/>
  <c r="O2669" i="12"/>
  <c r="O2663" i="12"/>
  <c r="N2663" i="12"/>
  <c r="N2639" i="12"/>
  <c r="O2639" i="12"/>
  <c r="N2633" i="12"/>
  <c r="O2633" i="12"/>
  <c r="N2621" i="12"/>
  <c r="O2621" i="12"/>
  <c r="O2597" i="12"/>
  <c r="N2597" i="12"/>
  <c r="N2585" i="12"/>
  <c r="O2585" i="12"/>
  <c r="N2579" i="12"/>
  <c r="O2579" i="12"/>
  <c r="N2573" i="12"/>
  <c r="O2573" i="12"/>
  <c r="O2567" i="12"/>
  <c r="N2567" i="12"/>
  <c r="N2555" i="12"/>
  <c r="O2555" i="12"/>
  <c r="O2543" i="12"/>
  <c r="N2543" i="12"/>
  <c r="N2525" i="12"/>
  <c r="O2525" i="12"/>
  <c r="N2519" i="12"/>
  <c r="O2519" i="12"/>
  <c r="N2513" i="12"/>
  <c r="O2513" i="12"/>
  <c r="N2507" i="12"/>
  <c r="O2507" i="12"/>
  <c r="N2501" i="12"/>
  <c r="O2501" i="12"/>
  <c r="N2495" i="12"/>
  <c r="O2495" i="12"/>
  <c r="N2489" i="12"/>
  <c r="O2489" i="12"/>
  <c r="N2483" i="12"/>
  <c r="O2483" i="12"/>
  <c r="N2471" i="12"/>
  <c r="O2471" i="12"/>
  <c r="N2459" i="12"/>
  <c r="O2459" i="12"/>
  <c r="O2453" i="12"/>
  <c r="N2453" i="12"/>
  <c r="N2447" i="12"/>
  <c r="O2447" i="12"/>
  <c r="N2441" i="12"/>
  <c r="O2441" i="12"/>
  <c r="O2435" i="12"/>
  <c r="N2435" i="12"/>
  <c r="N2423" i="12"/>
  <c r="O2423" i="12"/>
  <c r="N2417" i="12"/>
  <c r="O2417" i="12"/>
  <c r="N2411" i="12"/>
  <c r="O2411" i="12"/>
  <c r="O2399" i="12"/>
  <c r="N2399" i="12"/>
  <c r="N2393" i="12"/>
  <c r="O2393" i="12"/>
  <c r="N2387" i="12"/>
  <c r="O2387" i="12"/>
  <c r="N2381" i="12"/>
  <c r="O2381" i="12"/>
  <c r="N2351" i="12"/>
  <c r="O2351" i="12"/>
  <c r="O2345" i="12"/>
  <c r="N2345" i="12"/>
  <c r="N2339" i="12"/>
  <c r="O2339" i="12"/>
  <c r="N2333" i="12"/>
  <c r="O2333" i="12"/>
  <c r="N2327" i="12"/>
  <c r="O2327" i="12"/>
  <c r="N2315" i="12"/>
  <c r="O2315" i="12"/>
  <c r="N2297" i="12"/>
  <c r="O2297" i="12"/>
  <c r="N2291" i="12"/>
  <c r="O2291" i="12"/>
  <c r="N2285" i="12"/>
  <c r="O2285" i="12"/>
  <c r="N2279" i="12"/>
  <c r="O2279" i="12"/>
  <c r="N2273" i="12"/>
  <c r="O2273" i="12"/>
  <c r="N2267" i="12"/>
  <c r="O2267" i="12"/>
  <c r="N2261" i="12"/>
  <c r="O2261" i="12"/>
  <c r="N2255" i="12"/>
  <c r="O2255" i="12"/>
  <c r="N2243" i="12"/>
  <c r="O2243" i="12"/>
  <c r="N2237" i="12"/>
  <c r="O2237" i="12"/>
  <c r="N2231" i="12"/>
  <c r="O2231" i="12"/>
  <c r="N2225" i="12"/>
  <c r="O2225" i="12"/>
  <c r="N2201" i="12"/>
  <c r="O2201" i="12"/>
  <c r="N2195" i="12"/>
  <c r="O2195" i="12"/>
  <c r="N2189" i="12"/>
  <c r="O2189" i="12"/>
  <c r="O1071" i="12"/>
  <c r="O1371" i="12"/>
  <c r="O3139" i="12"/>
  <c r="O1953" i="12"/>
  <c r="O849" i="12"/>
  <c r="O693" i="12"/>
  <c r="O3434" i="12"/>
  <c r="O2965" i="12"/>
  <c r="O1063" i="12"/>
  <c r="N881" i="12"/>
  <c r="O3015" i="12"/>
  <c r="O4153" i="12"/>
  <c r="O1105" i="12"/>
  <c r="O4899" i="12"/>
  <c r="O2159" i="12"/>
  <c r="D12" i="13"/>
  <c r="O1961" i="12"/>
  <c r="O560" i="12"/>
  <c r="O685" i="12"/>
  <c r="N2909" i="12"/>
  <c r="O1373" i="12"/>
  <c r="O974" i="12"/>
  <c r="O1067" i="12"/>
  <c r="O833" i="12"/>
  <c r="O328" i="12"/>
  <c r="O1061" i="12"/>
  <c r="O889" i="12"/>
  <c r="O573" i="12"/>
  <c r="O553" i="12"/>
  <c r="O517" i="12"/>
  <c r="O509" i="12"/>
  <c r="O485" i="12"/>
  <c r="O477" i="12"/>
  <c r="O469" i="12"/>
  <c r="O461" i="12"/>
  <c r="O453" i="12"/>
  <c r="O441" i="12"/>
  <c r="O421" i="12"/>
  <c r="O401" i="12"/>
  <c r="O317" i="12"/>
  <c r="O301" i="12"/>
  <c r="O213" i="12"/>
  <c r="O201" i="12"/>
  <c r="O938" i="12"/>
  <c r="O1103" i="12"/>
  <c r="O721" i="12"/>
  <c r="O3791" i="12"/>
  <c r="N3056" i="12"/>
  <c r="O1079" i="12"/>
  <c r="O455" i="12"/>
  <c r="O27" i="12"/>
  <c r="O323" i="12"/>
  <c r="N1969" i="12"/>
  <c r="O175" i="12"/>
  <c r="O1031" i="12"/>
  <c r="O2131" i="12"/>
  <c r="O3625" i="12"/>
  <c r="O3057" i="12"/>
  <c r="O153" i="12"/>
  <c r="O3635" i="12"/>
  <c r="O679" i="12"/>
  <c r="O391" i="12"/>
  <c r="O3149" i="12"/>
  <c r="N1696" i="12"/>
  <c r="O112" i="12"/>
  <c r="O3804" i="12"/>
  <c r="O2019" i="12"/>
  <c r="O1989" i="12"/>
  <c r="O1367" i="12"/>
  <c r="O1973" i="12"/>
  <c r="O603" i="12"/>
  <c r="O579" i="12"/>
  <c r="O2055" i="12"/>
  <c r="O983" i="12"/>
  <c r="O152" i="12"/>
  <c r="O411" i="12"/>
  <c r="O3148" i="12"/>
  <c r="O4712" i="12"/>
  <c r="N4522" i="12"/>
  <c r="O4830" i="12"/>
  <c r="O4574" i="12"/>
  <c r="O4581" i="12"/>
  <c r="O4505" i="12"/>
  <c r="O4791" i="12"/>
  <c r="N4778" i="12"/>
  <c r="N4666" i="12"/>
  <c r="N4447" i="12"/>
  <c r="O4769" i="12"/>
  <c r="O4808" i="12"/>
  <c r="O4726" i="12"/>
  <c r="N4546" i="12"/>
  <c r="O4579" i="12"/>
  <c r="N717" i="12"/>
  <c r="O717" i="12" s="1"/>
  <c r="N4886" i="12"/>
  <c r="O2017" i="12"/>
  <c r="N623" i="12"/>
  <c r="O623" i="12" s="1"/>
  <c r="O241" i="12"/>
  <c r="O563" i="12"/>
  <c r="O2142" i="12"/>
  <c r="N1940" i="12"/>
  <c r="O3012" i="12"/>
  <c r="N3135" i="12"/>
  <c r="N3800" i="12"/>
  <c r="O2075" i="12"/>
  <c r="O3098" i="12"/>
  <c r="O2013" i="12"/>
  <c r="O703" i="12"/>
  <c r="O4897" i="12"/>
  <c r="O2083" i="12"/>
  <c r="O1955" i="12"/>
  <c r="N1956" i="12"/>
  <c r="N707" i="12"/>
  <c r="O707" i="12" s="1"/>
  <c r="O19" i="12"/>
  <c r="N4172" i="12"/>
  <c r="O2123" i="12"/>
  <c r="O344" i="12"/>
  <c r="O595" i="12"/>
  <c r="O631" i="12"/>
  <c r="O651" i="12"/>
  <c r="O1971" i="12"/>
  <c r="N4906" i="12"/>
  <c r="O471" i="12"/>
  <c r="O635" i="12"/>
  <c r="O4884" i="12"/>
  <c r="O565" i="12"/>
  <c r="O715" i="12"/>
  <c r="O647" i="12"/>
  <c r="N3639" i="12"/>
  <c r="O3000" i="12"/>
  <c r="O493" i="12"/>
  <c r="O1157" i="12"/>
  <c r="O2051" i="12"/>
  <c r="O629" i="12"/>
  <c r="O774" i="12"/>
  <c r="O898" i="12"/>
  <c r="O2161" i="12"/>
  <c r="N4898" i="12"/>
  <c r="N4867" i="12"/>
  <c r="O4688" i="12"/>
  <c r="O4611" i="12"/>
  <c r="O4569" i="12"/>
  <c r="N4751" i="12"/>
  <c r="O987" i="12"/>
  <c r="O4686" i="12"/>
  <c r="N4833" i="12"/>
  <c r="O4671" i="12"/>
  <c r="N4495" i="12"/>
  <c r="O2165" i="12"/>
  <c r="O4641" i="12"/>
  <c r="O4760" i="12"/>
  <c r="N4838" i="12"/>
  <c r="N4675" i="12"/>
  <c r="O4673" i="12"/>
  <c r="O4725" i="12"/>
  <c r="O4674" i="12"/>
  <c r="O4449" i="12"/>
  <c r="O4638" i="12"/>
  <c r="O4616" i="12"/>
  <c r="N4547" i="12"/>
  <c r="O4392" i="12"/>
  <c r="O4370" i="12"/>
  <c r="O4451" i="12"/>
  <c r="N4437" i="12"/>
  <c r="N4372" i="12"/>
  <c r="O9" i="12"/>
  <c r="O440" i="12"/>
  <c r="O61" i="12"/>
  <c r="O2920" i="12"/>
  <c r="N886" i="12"/>
  <c r="O507" i="12"/>
  <c r="O1968" i="12"/>
  <c r="O951" i="12"/>
  <c r="O663" i="12"/>
  <c r="N3813" i="12"/>
  <c r="O701" i="12"/>
  <c r="O2026" i="12"/>
  <c r="O637" i="12"/>
  <c r="O722" i="12"/>
  <c r="O874" i="12"/>
  <c r="O931" i="12"/>
  <c r="O2099" i="12"/>
  <c r="O1839" i="12"/>
  <c r="N4171" i="12"/>
  <c r="O4709" i="12"/>
  <c r="O999" i="12"/>
  <c r="O139" i="12"/>
  <c r="O1751" i="12"/>
  <c r="O4677" i="12"/>
  <c r="O4816" i="12"/>
  <c r="N4530" i="12"/>
  <c r="O4707" i="12"/>
  <c r="N4767" i="12"/>
  <c r="N4823" i="12"/>
  <c r="N4795" i="12"/>
  <c r="O4794" i="12"/>
  <c r="N4442" i="12"/>
  <c r="O4840" i="12"/>
  <c r="O4426" i="12"/>
  <c r="O4489" i="12"/>
  <c r="N4584" i="12"/>
  <c r="O4416" i="12"/>
  <c r="O4857" i="12"/>
  <c r="O4362" i="12"/>
  <c r="O4586" i="12"/>
  <c r="O4663" i="12"/>
  <c r="N4386" i="12"/>
  <c r="O4624" i="12"/>
  <c r="O280" i="12"/>
  <c r="O216" i="12"/>
  <c r="O200" i="12"/>
  <c r="O140" i="12"/>
  <c r="O68" i="12"/>
  <c r="M3745" i="12"/>
  <c r="D3745" i="12"/>
  <c r="P3745" i="12" s="1"/>
  <c r="D3760" i="12"/>
  <c r="P3760" i="12" s="1"/>
  <c r="D3746" i="12"/>
  <c r="P3746" i="12" s="1"/>
  <c r="O101" i="12"/>
  <c r="O57" i="12"/>
  <c r="O25" i="12"/>
  <c r="D3747" i="12"/>
  <c r="P3747" i="12" s="1"/>
  <c r="C3757" i="12"/>
  <c r="C3749" i="12"/>
  <c r="D3748" i="12"/>
  <c r="P3748" i="12" s="1"/>
  <c r="O562" i="12"/>
  <c r="O502" i="12"/>
  <c r="O474" i="12"/>
  <c r="O458" i="12"/>
  <c r="O346" i="12"/>
  <c r="O330" i="12"/>
  <c r="O314" i="12"/>
  <c r="O306" i="12"/>
  <c r="O235" i="12"/>
  <c r="O223" i="12"/>
  <c r="O191" i="12"/>
  <c r="O179" i="12"/>
  <c r="O39" i="12"/>
  <c r="O31" i="12"/>
  <c r="D3751" i="12"/>
  <c r="P3751" i="12" s="1"/>
  <c r="C3756" i="12"/>
  <c r="C3747" i="12"/>
  <c r="D3755" i="12"/>
  <c r="P3755" i="12" s="1"/>
  <c r="M3760" i="12"/>
  <c r="M3752" i="12"/>
  <c r="C3768" i="12"/>
  <c r="D3752" i="12"/>
  <c r="P3752" i="12" s="1"/>
  <c r="N2781" i="12"/>
  <c r="D3759" i="12"/>
  <c r="P3759" i="12" s="1"/>
  <c r="C3752" i="12"/>
  <c r="N1908" i="12"/>
  <c r="O2044" i="12"/>
  <c r="O1156" i="12"/>
  <c r="O15" i="12"/>
  <c r="O777" i="12"/>
  <c r="O1030" i="12"/>
  <c r="O805" i="12"/>
  <c r="N1920" i="12"/>
  <c r="O2027" i="12"/>
  <c r="N4907" i="12"/>
  <c r="O1912" i="12"/>
  <c r="O2116" i="12"/>
  <c r="O187" i="12"/>
  <c r="O1002" i="12"/>
  <c r="O906" i="12"/>
  <c r="O3051" i="12"/>
  <c r="N3194" i="12"/>
  <c r="O3194" i="12"/>
  <c r="N3449" i="12"/>
  <c r="O3449" i="12"/>
  <c r="N247" i="12"/>
  <c r="O247" i="12" s="1"/>
  <c r="N171" i="12"/>
  <c r="O171" i="12" s="1"/>
  <c r="N83" i="12"/>
  <c r="O83" i="12" s="1"/>
  <c r="N2157" i="12"/>
  <c r="O2157" i="12"/>
  <c r="N1691" i="12"/>
  <c r="O1691" i="12"/>
  <c r="O1936" i="12"/>
  <c r="N1936" i="12"/>
  <c r="N1924" i="12"/>
  <c r="O1924" i="12"/>
  <c r="N1860" i="12"/>
  <c r="O1860" i="12"/>
  <c r="N1804" i="12"/>
  <c r="O1804" i="12"/>
  <c r="N1594" i="12"/>
  <c r="O1594" i="12"/>
  <c r="N1586" i="12"/>
  <c r="O1586" i="12"/>
  <c r="O1522" i="12"/>
  <c r="N1522" i="12"/>
  <c r="O3006" i="12"/>
  <c r="N3006" i="12"/>
  <c r="O1149" i="12"/>
  <c r="O2068" i="12"/>
  <c r="O2040" i="12"/>
  <c r="O1574" i="12"/>
  <c r="N2970" i="12"/>
  <c r="O71" i="12"/>
  <c r="O1928" i="12"/>
  <c r="O1618" i="12"/>
  <c r="O1514" i="12"/>
  <c r="O1538" i="12"/>
  <c r="N741" i="12"/>
  <c r="O741" i="12"/>
  <c r="O275" i="12"/>
  <c r="O183" i="12"/>
  <c r="O143" i="12"/>
  <c r="N2128" i="12"/>
  <c r="O2128" i="12"/>
  <c r="O2124" i="12"/>
  <c r="N2124" i="12"/>
  <c r="N2100" i="12"/>
  <c r="O2100" i="12"/>
  <c r="N2072" i="12"/>
  <c r="O2072" i="12"/>
  <c r="N2036" i="12"/>
  <c r="O2036" i="12"/>
  <c r="N1994" i="12"/>
  <c r="O1994" i="12"/>
  <c r="N1986" i="12"/>
  <c r="O1986" i="12"/>
  <c r="N1978" i="12"/>
  <c r="O1978" i="12"/>
  <c r="N1293" i="12"/>
  <c r="O1293" i="12"/>
  <c r="N1261" i="12"/>
  <c r="O1261" i="12"/>
  <c r="O769" i="12"/>
  <c r="O1038" i="12"/>
  <c r="O225" i="12"/>
  <c r="O230" i="12"/>
  <c r="O174" i="12"/>
  <c r="O126" i="12"/>
  <c r="O54" i="12"/>
  <c r="O412" i="12"/>
  <c r="O1883" i="12"/>
  <c r="O968" i="12"/>
  <c r="N894" i="12"/>
  <c r="O65" i="12"/>
  <c r="O1045" i="12"/>
  <c r="O921" i="12"/>
  <c r="O778" i="12"/>
  <c r="O872" i="12"/>
  <c r="O783" i="12"/>
  <c r="O653" i="12"/>
  <c r="N4913" i="12"/>
  <c r="O917" i="12"/>
  <c r="O3188" i="12"/>
  <c r="O233" i="12"/>
  <c r="O1155" i="12"/>
  <c r="O321" i="12"/>
  <c r="O1677" i="12"/>
  <c r="O1701" i="12"/>
  <c r="O1706" i="12"/>
  <c r="O3089" i="12"/>
  <c r="O2110" i="12"/>
  <c r="N2042" i="12"/>
  <c r="O2030" i="12"/>
  <c r="O782" i="12"/>
  <c r="O1939" i="12"/>
  <c r="O891" i="12"/>
  <c r="O575" i="12"/>
  <c r="O547" i="12"/>
  <c r="O539" i="12"/>
  <c r="O535" i="12"/>
  <c r="O531" i="12"/>
  <c r="O527" i="12"/>
  <c r="O315" i="12"/>
  <c r="O287" i="12"/>
  <c r="O168" i="12"/>
  <c r="O3" i="12"/>
  <c r="O541" i="12"/>
  <c r="O549" i="12"/>
  <c r="O533" i="12"/>
  <c r="O552" i="12"/>
  <c r="O536" i="12"/>
  <c r="O525" i="12"/>
  <c r="Z5" i="14"/>
  <c r="O1193" i="12"/>
  <c r="O867" i="12"/>
  <c r="O1438" i="12"/>
  <c r="N1678" i="12"/>
  <c r="O1654" i="12"/>
  <c r="O932" i="12"/>
  <c r="O1598" i="12"/>
  <c r="N1083" i="12"/>
  <c r="O2047" i="12"/>
  <c r="O1740" i="12"/>
  <c r="N1099" i="12"/>
  <c r="O1225" i="12"/>
  <c r="O1241" i="12"/>
  <c r="O1131" i="12"/>
  <c r="O596" i="12"/>
  <c r="O444" i="12"/>
  <c r="N1724" i="12"/>
  <c r="N2087" i="12"/>
  <c r="O4912" i="12"/>
  <c r="O771" i="12"/>
  <c r="O2095" i="12"/>
  <c r="N1946" i="12"/>
  <c r="O1646" i="12"/>
  <c r="O237" i="12"/>
  <c r="O980" i="12"/>
  <c r="O3807" i="12"/>
  <c r="N3451" i="12"/>
  <c r="N3121" i="12"/>
  <c r="O1923" i="12"/>
  <c r="O1835" i="12"/>
  <c r="O1004" i="12"/>
  <c r="O692" i="12"/>
  <c r="O1139" i="12"/>
  <c r="O4914" i="12"/>
  <c r="O2039" i="12"/>
  <c r="O38" i="12"/>
  <c r="O1153" i="12"/>
  <c r="O2149" i="12"/>
  <c r="O2111" i="12"/>
  <c r="O1811" i="12"/>
  <c r="O4152" i="12"/>
  <c r="O580" i="12"/>
  <c r="O1044" i="12"/>
  <c r="O676" i="12"/>
  <c r="O134" i="12"/>
  <c r="N3124" i="12"/>
  <c r="O4917" i="12"/>
  <c r="O1638" i="12"/>
  <c r="O905" i="12"/>
  <c r="O875" i="12"/>
  <c r="N2147" i="12"/>
  <c r="N3018" i="12"/>
  <c r="N2921" i="12"/>
  <c r="O3811" i="12"/>
  <c r="O1510" i="12"/>
  <c r="O1590" i="12"/>
  <c r="O452" i="12"/>
  <c r="O1382" i="12"/>
  <c r="O1414" i="12"/>
  <c r="O1686" i="12"/>
  <c r="O166" i="12"/>
  <c r="O835" i="12"/>
  <c r="O827" i="12"/>
  <c r="O1779" i="12"/>
  <c r="O972" i="12"/>
  <c r="O6" i="12"/>
  <c r="O1360" i="12"/>
  <c r="O1843" i="12"/>
  <c r="O2103" i="12"/>
  <c r="O1756" i="12"/>
  <c r="O1803" i="12"/>
  <c r="O94" i="12"/>
  <c r="O1518" i="12"/>
  <c r="O4160" i="12"/>
  <c r="O763" i="12"/>
  <c r="O1344" i="12"/>
  <c r="O2009" i="12"/>
  <c r="O1336" i="12"/>
  <c r="O1494" i="12"/>
  <c r="O1265" i="12"/>
  <c r="O1297" i="12"/>
  <c r="O795" i="12"/>
  <c r="O572" i="12"/>
  <c r="O460" i="12"/>
  <c r="O2140" i="12"/>
  <c r="O1398" i="12"/>
  <c r="O1769" i="12"/>
  <c r="O924" i="12"/>
  <c r="O1406" i="12"/>
  <c r="O3624" i="12"/>
  <c r="N2952" i="12"/>
  <c r="O1526" i="12"/>
  <c r="O1985" i="12"/>
  <c r="O2079" i="12"/>
  <c r="O4916" i="12"/>
  <c r="O1764" i="12"/>
  <c r="O1899" i="12"/>
  <c r="O2127" i="12"/>
  <c r="N811" i="12"/>
  <c r="O548" i="12"/>
  <c r="O1550" i="12"/>
  <c r="O3008" i="12"/>
  <c r="O44" i="12"/>
  <c r="O864" i="12"/>
  <c r="N2960" i="12"/>
  <c r="O649" i="12"/>
  <c r="O689" i="12"/>
  <c r="O249" i="12"/>
  <c r="O929" i="12"/>
  <c r="O561" i="12"/>
  <c r="N4170" i="12"/>
  <c r="O736" i="12"/>
  <c r="O776" i="12"/>
  <c r="N3178" i="12"/>
  <c r="O904" i="12"/>
  <c r="O593" i="12"/>
  <c r="O577" i="12"/>
  <c r="O521" i="12"/>
  <c r="N3107" i="12"/>
  <c r="O425" i="12"/>
  <c r="O497" i="12"/>
  <c r="O848" i="12"/>
  <c r="O128" i="12"/>
  <c r="N985" i="12"/>
  <c r="O1033" i="12"/>
  <c r="O3091" i="12"/>
  <c r="N4883" i="12"/>
  <c r="O513" i="12"/>
  <c r="O1001" i="12"/>
  <c r="O3792" i="12"/>
  <c r="O609" i="12"/>
  <c r="O3623" i="12"/>
  <c r="O752" i="12"/>
  <c r="O380" i="12"/>
  <c r="N3187" i="12"/>
  <c r="O569" i="12"/>
  <c r="O760" i="12"/>
  <c r="O347" i="12"/>
  <c r="O220" i="12"/>
  <c r="O156" i="12"/>
  <c r="O508" i="12"/>
  <c r="O516" i="12"/>
  <c r="O457" i="12"/>
  <c r="O481" i="12"/>
  <c r="O491" i="12"/>
  <c r="O449" i="12"/>
  <c r="N2091" i="12"/>
  <c r="O2091" i="12"/>
  <c r="O1620" i="12"/>
  <c r="O3780" i="12"/>
  <c r="O2063" i="12"/>
  <c r="O218" i="12"/>
  <c r="O2171" i="12"/>
  <c r="N2809" i="12"/>
  <c r="O2809" i="12"/>
  <c r="N2795" i="12"/>
  <c r="O2795" i="12"/>
  <c r="N277" i="12"/>
  <c r="O277" i="12" s="1"/>
  <c r="O1931" i="12"/>
  <c r="N3112" i="12"/>
  <c r="N2496" i="12"/>
  <c r="N2198" i="12"/>
  <c r="O2961" i="12"/>
  <c r="N2961" i="12"/>
  <c r="N4044" i="12"/>
  <c r="O4044" i="12"/>
  <c r="N4030" i="12"/>
  <c r="O4030" i="12"/>
  <c r="O4023" i="12"/>
  <c r="N4023" i="12"/>
  <c r="O4002" i="12"/>
  <c r="N4002" i="12"/>
  <c r="O3917" i="12"/>
  <c r="N3917" i="12"/>
  <c r="N3910" i="12"/>
  <c r="O3910" i="12"/>
  <c r="N3889" i="12"/>
  <c r="O3889" i="12"/>
  <c r="N3861" i="12"/>
  <c r="O3861" i="12"/>
  <c r="O3703" i="12"/>
  <c r="N3703" i="12"/>
  <c r="N3689" i="12"/>
  <c r="O3689" i="12"/>
  <c r="N3682" i="12"/>
  <c r="O3682" i="12"/>
  <c r="N2894" i="12"/>
  <c r="O2894" i="12"/>
  <c r="N2887" i="12"/>
  <c r="O2887" i="12"/>
  <c r="N2880" i="12"/>
  <c r="O2880" i="12"/>
  <c r="O1662" i="12"/>
  <c r="O490" i="12"/>
  <c r="O3105" i="12"/>
  <c r="O1379" i="12"/>
  <c r="O1544" i="12"/>
  <c r="O1914" i="12"/>
  <c r="O1592" i="12"/>
  <c r="O406" i="12"/>
  <c r="N1917" i="12"/>
  <c r="N4443" i="12"/>
  <c r="O4408" i="12"/>
  <c r="O2191" i="12"/>
  <c r="N4780" i="12"/>
  <c r="O4780" i="12"/>
  <c r="N4738" i="12"/>
  <c r="O4738" i="12"/>
  <c r="O4689" i="12"/>
  <c r="N4689" i="12"/>
  <c r="N2532" i="12"/>
  <c r="O2532" i="12"/>
  <c r="N2504" i="12"/>
  <c r="O2504" i="12"/>
  <c r="N756" i="12"/>
  <c r="O756" i="12"/>
  <c r="N543" i="12"/>
  <c r="O543" i="12" s="1"/>
  <c r="N473" i="12"/>
  <c r="O473" i="12" s="1"/>
  <c r="N375" i="12"/>
  <c r="O375" i="12" s="1"/>
  <c r="N2105" i="12"/>
  <c r="O2105" i="12"/>
  <c r="O2184" i="12"/>
  <c r="N2184" i="12"/>
  <c r="N462" i="12"/>
  <c r="O462" i="12" s="1"/>
  <c r="O4429" i="12"/>
  <c r="N4429" i="12"/>
  <c r="O4401" i="12"/>
  <c r="N4401" i="12"/>
  <c r="O4380" i="12"/>
  <c r="N4380" i="12"/>
  <c r="O4176" i="12"/>
  <c r="N4176" i="12"/>
  <c r="N2206" i="12"/>
  <c r="O2206" i="12"/>
  <c r="O2119" i="12"/>
  <c r="O1833" i="12"/>
  <c r="O3778" i="12"/>
  <c r="O3772" i="12"/>
  <c r="O3798" i="12"/>
  <c r="O3433" i="12"/>
  <c r="N3185" i="12"/>
  <c r="N854" i="12"/>
  <c r="O840" i="12"/>
  <c r="N2510" i="12"/>
  <c r="N2205" i="12"/>
  <c r="N2832" i="12"/>
  <c r="O2832" i="12"/>
  <c r="N967" i="12"/>
  <c r="O967" i="12"/>
  <c r="O1791" i="12"/>
  <c r="O2199" i="12"/>
  <c r="O3497" i="12"/>
  <c r="N3497" i="12"/>
  <c r="N3430" i="12"/>
  <c r="O3430" i="12"/>
  <c r="O3331" i="12"/>
  <c r="N3331" i="12"/>
  <c r="N3289" i="12"/>
  <c r="O3289" i="12"/>
  <c r="O2936" i="12"/>
  <c r="N2936" i="12"/>
  <c r="O2896" i="12"/>
  <c r="N2896" i="12"/>
  <c r="O896" i="12"/>
  <c r="N896" i="12"/>
  <c r="N812" i="12"/>
  <c r="O812" i="12"/>
  <c r="O784" i="12"/>
  <c r="N784" i="12"/>
  <c r="N697" i="12"/>
  <c r="O697" i="12"/>
  <c r="N655" i="12"/>
  <c r="O655" i="12" s="1"/>
  <c r="N515" i="12"/>
  <c r="O515" i="12" s="1"/>
  <c r="N1704" i="12"/>
  <c r="O1704" i="12"/>
  <c r="N2024" i="12"/>
  <c r="O2024" i="12"/>
  <c r="N1948" i="12"/>
  <c r="O1948" i="12"/>
  <c r="N1760" i="12"/>
  <c r="O1760" i="12"/>
  <c r="N1746" i="12"/>
  <c r="O1746" i="12"/>
  <c r="N1648" i="12"/>
  <c r="O1648" i="12"/>
  <c r="O4450" i="12"/>
  <c r="N4450" i="12"/>
  <c r="N2178" i="12"/>
  <c r="O2178" i="12"/>
  <c r="N3125" i="12"/>
  <c r="O2524" i="12"/>
  <c r="N3783" i="12"/>
  <c r="O669" i="12"/>
  <c r="O3060" i="12"/>
  <c r="O1694" i="12"/>
  <c r="O3779" i="12"/>
  <c r="O2004" i="12"/>
  <c r="O1689" i="12"/>
  <c r="O1861" i="12"/>
  <c r="O1323" i="12"/>
  <c r="O1292" i="12"/>
  <c r="N1979" i="12"/>
  <c r="O1979" i="12"/>
  <c r="N1819" i="12"/>
  <c r="O1819" i="12"/>
  <c r="N2219" i="12"/>
  <c r="O2219" i="12"/>
  <c r="N2177" i="12"/>
  <c r="O2177" i="12"/>
  <c r="N2170" i="12"/>
  <c r="O2170" i="12"/>
  <c r="O1037" i="12"/>
  <c r="N899" i="12"/>
  <c r="O899" i="12"/>
  <c r="N1962" i="12"/>
  <c r="O641" i="12"/>
  <c r="N4436" i="12"/>
  <c r="O4436" i="12"/>
  <c r="N4352" i="12"/>
  <c r="O4352" i="12"/>
  <c r="O504" i="12"/>
  <c r="O445" i="12"/>
  <c r="O969" i="12"/>
  <c r="O221" i="12"/>
  <c r="O829" i="12"/>
  <c r="O333" i="12"/>
  <c r="O2133" i="12"/>
  <c r="O1421" i="12"/>
  <c r="O571" i="12"/>
  <c r="O2531" i="12"/>
  <c r="O2185" i="12"/>
  <c r="O2213" i="12"/>
  <c r="O4183" i="12"/>
  <c r="N3436" i="12"/>
  <c r="O3436" i="12"/>
  <c r="O3808" i="12"/>
  <c r="N3808" i="12"/>
  <c r="N770" i="12"/>
  <c r="N1703" i="12"/>
  <c r="O305" i="12"/>
  <c r="O602" i="12"/>
  <c r="O420" i="12"/>
  <c r="O1889" i="12"/>
  <c r="O4422" i="12"/>
  <c r="O2192" i="12"/>
  <c r="N1025" i="12"/>
  <c r="O1025" i="12"/>
  <c r="N941" i="12"/>
  <c r="O941" i="12"/>
  <c r="N913" i="12"/>
  <c r="O913" i="12"/>
  <c r="N884" i="12"/>
  <c r="O884" i="12"/>
  <c r="N671" i="12"/>
  <c r="O671" i="12"/>
  <c r="N643" i="12"/>
  <c r="O643" i="12" s="1"/>
  <c r="N489" i="12"/>
  <c r="O489" i="12" s="1"/>
  <c r="N447" i="12"/>
  <c r="O447" i="12" s="1"/>
  <c r="N307" i="12"/>
  <c r="O307" i="12" s="1"/>
  <c r="N262" i="12"/>
  <c r="O262" i="12" s="1"/>
  <c r="N234" i="12"/>
  <c r="O234" i="12" s="1"/>
  <c r="N2016" i="12"/>
  <c r="O2016" i="12"/>
  <c r="O529" i="12"/>
  <c r="O4885" i="12"/>
  <c r="O2077" i="12"/>
  <c r="O4338" i="12"/>
  <c r="O2220" i="12"/>
  <c r="N3782" i="12"/>
  <c r="O3782" i="12"/>
  <c r="O3770" i="12"/>
  <c r="N3770" i="12"/>
  <c r="N3805" i="12"/>
  <c r="O3805" i="12"/>
  <c r="N789" i="12"/>
  <c r="O789" i="12"/>
  <c r="N604" i="12"/>
  <c r="O604" i="12" s="1"/>
  <c r="N352" i="12"/>
  <c r="O352" i="12" s="1"/>
  <c r="O4324" i="12"/>
  <c r="O1805" i="12"/>
  <c r="N3131" i="12"/>
  <c r="O3131" i="12"/>
  <c r="N3066" i="12"/>
  <c r="O3066" i="12"/>
  <c r="O3058" i="12"/>
  <c r="N3058" i="12"/>
  <c r="N2071" i="12"/>
  <c r="O2071" i="12"/>
  <c r="N1572" i="12"/>
  <c r="O1572" i="12"/>
  <c r="N1418" i="12"/>
  <c r="O1418" i="12"/>
  <c r="N1390" i="12"/>
  <c r="O1390" i="12"/>
  <c r="N1247" i="12"/>
  <c r="O1247" i="12"/>
  <c r="O1219" i="12"/>
  <c r="N1219" i="12"/>
  <c r="N1121" i="12"/>
  <c r="O1121" i="12"/>
  <c r="N1107" i="12"/>
  <c r="O1107" i="12"/>
  <c r="N1093" i="12"/>
  <c r="O1093" i="12"/>
  <c r="N1065" i="12"/>
  <c r="O1065" i="12"/>
  <c r="O1634" i="12"/>
  <c r="O557" i="12"/>
  <c r="O1676" i="12"/>
  <c r="O532" i="12"/>
  <c r="O4190" i="12"/>
  <c r="N3115" i="12"/>
  <c r="O3115" i="12"/>
  <c r="O2918" i="12"/>
  <c r="N2918" i="12"/>
  <c r="N69" i="12"/>
  <c r="O69" i="12" s="1"/>
  <c r="N1150" i="12"/>
  <c r="O1150" i="12"/>
  <c r="N2018" i="12"/>
  <c r="O2018" i="12"/>
  <c r="N1959" i="12"/>
  <c r="O1959" i="12"/>
  <c r="N1945" i="12"/>
  <c r="O1945" i="12"/>
  <c r="O1886" i="12"/>
  <c r="N1886" i="12"/>
  <c r="N1844" i="12"/>
  <c r="O1844" i="12"/>
  <c r="N1673" i="12"/>
  <c r="O1673" i="12"/>
  <c r="N1519" i="12"/>
  <c r="O1519" i="12"/>
  <c r="N1477" i="12"/>
  <c r="O1477" i="12"/>
  <c r="N1180" i="12"/>
  <c r="O1180" i="12"/>
  <c r="N1138" i="12"/>
  <c r="O1138" i="12"/>
  <c r="N4598" i="12"/>
  <c r="O4598" i="12"/>
  <c r="N4430" i="12"/>
  <c r="O4430" i="12"/>
  <c r="N4360" i="12"/>
  <c r="O4360" i="12"/>
  <c r="N4831" i="12"/>
  <c r="O4831" i="12"/>
  <c r="N4662" i="12"/>
  <c r="O4662" i="12"/>
  <c r="N4529" i="12"/>
  <c r="O4529" i="12"/>
  <c r="N4473" i="12"/>
  <c r="O4473" i="12"/>
  <c r="N3197" i="12"/>
  <c r="O3197" i="12"/>
  <c r="N2768" i="12"/>
  <c r="O2768" i="12"/>
  <c r="O2728" i="12"/>
  <c r="N2728" i="12"/>
  <c r="N2672" i="12"/>
  <c r="O2672" i="12"/>
  <c r="N2651" i="12"/>
  <c r="O2651" i="12"/>
  <c r="O2574" i="12"/>
  <c r="N2574" i="12"/>
  <c r="N2402" i="12"/>
  <c r="O2402" i="12"/>
  <c r="O3727" i="12"/>
  <c r="N3727" i="12"/>
  <c r="N2854" i="12"/>
  <c r="O2854" i="12"/>
  <c r="C437" i="12"/>
  <c r="Y24" i="14"/>
  <c r="E32" i="13"/>
  <c r="N3692" i="12"/>
  <c r="O3692" i="12"/>
  <c r="N2897" i="12"/>
  <c r="O2897" i="12"/>
  <c r="N2203" i="12"/>
  <c r="O2203" i="12"/>
  <c r="N4157" i="12"/>
  <c r="O4157" i="12"/>
  <c r="N3970" i="12"/>
  <c r="O3970" i="12"/>
  <c r="N3227" i="12"/>
  <c r="O3227" i="12"/>
  <c r="N3213" i="12"/>
  <c r="O3213" i="12"/>
  <c r="N2645" i="12"/>
  <c r="O2645" i="12"/>
  <c r="N2638" i="12"/>
  <c r="O2638" i="12"/>
  <c r="O2445" i="12"/>
  <c r="N2445" i="12"/>
  <c r="O2277" i="12"/>
  <c r="N2277" i="12"/>
  <c r="N2242" i="12"/>
  <c r="O2242" i="12"/>
  <c r="N2221" i="12"/>
  <c r="O3763" i="12"/>
  <c r="N4785" i="12"/>
  <c r="O4785" i="12"/>
  <c r="O4595" i="12"/>
  <c r="N4595" i="12"/>
  <c r="O1670" i="12"/>
  <c r="O1614" i="12"/>
  <c r="O1768" i="12"/>
  <c r="O1527" i="12"/>
  <c r="O1609" i="12"/>
  <c r="O1536" i="12"/>
  <c r="O1916" i="12"/>
  <c r="O1396" i="12"/>
  <c r="O2034" i="12"/>
  <c r="O1471" i="12"/>
  <c r="N1387" i="12"/>
  <c r="O619" i="12"/>
  <c r="O1263" i="12"/>
  <c r="O1448" i="12"/>
  <c r="O4620" i="12"/>
  <c r="O4810" i="12"/>
  <c r="N3500" i="12"/>
  <c r="O3500" i="12"/>
  <c r="O3479" i="12"/>
  <c r="N3479" i="12"/>
  <c r="O1059" i="12"/>
  <c r="O1090" i="12"/>
  <c r="O1651" i="12"/>
  <c r="O1712" i="12"/>
  <c r="O1869" i="12"/>
  <c r="O1628" i="12"/>
  <c r="O1110" i="12"/>
  <c r="O583" i="12"/>
  <c r="O3787" i="12"/>
  <c r="O465" i="12"/>
  <c r="O1702" i="12"/>
  <c r="O1401" i="12"/>
  <c r="O1466" i="12"/>
  <c r="O675" i="12"/>
  <c r="O2038" i="12"/>
  <c r="O1595" i="12"/>
  <c r="O1763" i="12"/>
  <c r="O2138" i="12"/>
  <c r="O2136" i="12"/>
  <c r="O591" i="12"/>
  <c r="N4676" i="12"/>
  <c r="O4606" i="12"/>
  <c r="N4224" i="12"/>
  <c r="O4224" i="12"/>
  <c r="O3620" i="12"/>
  <c r="N3620" i="12"/>
  <c r="O3522" i="12"/>
  <c r="N3522" i="12"/>
  <c r="N3059" i="12"/>
  <c r="O1850" i="12"/>
  <c r="O2015" i="12"/>
  <c r="O1007" i="12"/>
  <c r="N937" i="12"/>
  <c r="O1132" i="12"/>
  <c r="O1286" i="12"/>
  <c r="N3888" i="12"/>
  <c r="O3888" i="12"/>
  <c r="N3328" i="12"/>
  <c r="O3328" i="12"/>
  <c r="O4787" i="12"/>
  <c r="N4787" i="12"/>
  <c r="O4295" i="12"/>
  <c r="N4295" i="12"/>
  <c r="O3994" i="12"/>
  <c r="N3994" i="12"/>
  <c r="O3738" i="12"/>
  <c r="N3738" i="12"/>
  <c r="N2303" i="12"/>
  <c r="O2303" i="12"/>
  <c r="O263" i="12"/>
  <c r="O204" i="12"/>
  <c r="D13" i="13"/>
  <c r="E5" i="14"/>
  <c r="H5" i="14" s="1"/>
  <c r="O106" i="12"/>
  <c r="O75" i="12"/>
  <c r="O33" i="12"/>
  <c r="O269" i="12"/>
  <c r="O255" i="12"/>
  <c r="O196" i="12"/>
  <c r="O182" i="12"/>
  <c r="O85" i="12"/>
  <c r="O81" i="12"/>
  <c r="O78" i="12"/>
  <c r="O36" i="12"/>
  <c r="O22" i="12"/>
  <c r="O8" i="12"/>
  <c r="O205" i="12"/>
  <c r="O118" i="12"/>
  <c r="O686" i="12"/>
  <c r="O2916" i="12"/>
  <c r="O512" i="12"/>
  <c r="N831" i="12"/>
  <c r="O831" i="12"/>
  <c r="N329" i="12"/>
  <c r="O329" i="12" s="1"/>
  <c r="N93" i="12"/>
  <c r="O93" i="12" s="1"/>
  <c r="N1601" i="12"/>
  <c r="O1601" i="12"/>
  <c r="N1556" i="12"/>
  <c r="O1556" i="12"/>
  <c r="O3845" i="12"/>
  <c r="N3845" i="12"/>
  <c r="N3838" i="12"/>
  <c r="O3838" i="12"/>
  <c r="O3179" i="12"/>
  <c r="N3108" i="12"/>
  <c r="O3019" i="12"/>
  <c r="O1154" i="12"/>
  <c r="O2106" i="12"/>
  <c r="O1570" i="12"/>
  <c r="O1625" i="12"/>
  <c r="O958" i="12"/>
  <c r="O615" i="12"/>
  <c r="N1116" i="12"/>
  <c r="O450" i="12"/>
  <c r="O4168" i="12"/>
  <c r="O1028" i="12"/>
  <c r="O1700" i="12"/>
  <c r="O3151" i="12"/>
  <c r="O702" i="12"/>
  <c r="O3004" i="12"/>
  <c r="O1870" i="12"/>
  <c r="O1562" i="12"/>
  <c r="O1568" i="12"/>
  <c r="O554" i="12"/>
  <c r="O294" i="12"/>
  <c r="O672" i="12"/>
  <c r="O3803" i="12"/>
  <c r="N2162" i="12"/>
  <c r="N1639" i="12"/>
  <c r="O638" i="12"/>
  <c r="O1234" i="12"/>
  <c r="O714" i="12"/>
  <c r="O1279" i="12"/>
  <c r="O1164" i="12"/>
  <c r="O1693" i="12"/>
  <c r="N4860" i="12"/>
  <c r="N4015" i="12"/>
  <c r="N975" i="12"/>
  <c r="O975" i="12"/>
  <c r="N559" i="12"/>
  <c r="O559" i="12" s="1"/>
  <c r="N377" i="12"/>
  <c r="O377" i="12" s="1"/>
  <c r="N1335" i="12"/>
  <c r="O1335" i="12"/>
  <c r="N4556" i="12"/>
  <c r="O4556" i="12"/>
  <c r="O4528" i="12"/>
  <c r="N4528" i="12"/>
  <c r="N4128" i="12"/>
  <c r="O4128" i="12"/>
  <c r="O3938" i="12"/>
  <c r="N3938" i="12"/>
  <c r="N3931" i="12"/>
  <c r="O3931" i="12"/>
  <c r="O470" i="12"/>
  <c r="O3142" i="12"/>
  <c r="N3142" i="12"/>
  <c r="N1820" i="12"/>
  <c r="O1820" i="12"/>
  <c r="N1324" i="12"/>
  <c r="O1324" i="12"/>
  <c r="O3313" i="12"/>
  <c r="N3313" i="12"/>
  <c r="O3153" i="12"/>
  <c r="N3153" i="12"/>
  <c r="N3072" i="12"/>
  <c r="O3072" i="12"/>
  <c r="O984" i="12"/>
  <c r="N3130" i="12"/>
  <c r="N3784" i="12"/>
  <c r="O3190" i="12"/>
  <c r="N3190" i="12"/>
  <c r="O192" i="12"/>
  <c r="O506" i="12"/>
  <c r="O964" i="12"/>
  <c r="N3141" i="12"/>
  <c r="O3773" i="12"/>
  <c r="O3099" i="12"/>
  <c r="O1074" i="12"/>
  <c r="O2966" i="12"/>
  <c r="O940" i="12"/>
  <c r="O630" i="12"/>
  <c r="O1997" i="12"/>
  <c r="O1688" i="12"/>
  <c r="O582" i="12"/>
  <c r="O424" i="12"/>
  <c r="N2104" i="12"/>
  <c r="O484" i="12"/>
  <c r="O159" i="12"/>
  <c r="O1130" i="12"/>
  <c r="O1944" i="12"/>
  <c r="N4431" i="12"/>
  <c r="N3796" i="12"/>
  <c r="O1991" i="12"/>
  <c r="N4445" i="12"/>
  <c r="O4881" i="12"/>
  <c r="N798" i="12"/>
  <c r="O798" i="12"/>
  <c r="N1781" i="12"/>
  <c r="O1781" i="12"/>
  <c r="N1397" i="12"/>
  <c r="O1397" i="12"/>
  <c r="O4803" i="12"/>
  <c r="N4803" i="12"/>
  <c r="N4648" i="12"/>
  <c r="O4648" i="12"/>
  <c r="O4634" i="12"/>
  <c r="N4634" i="12"/>
  <c r="N4543" i="12"/>
  <c r="O4543" i="12"/>
  <c r="O1977" i="12"/>
  <c r="O607" i="12"/>
  <c r="O1144" i="12"/>
  <c r="O1034" i="12"/>
  <c r="O613" i="12"/>
  <c r="O1307" i="12"/>
  <c r="O893" i="12"/>
  <c r="O950" i="12"/>
  <c r="N2033" i="12"/>
  <c r="O422" i="12"/>
  <c r="O1649" i="12"/>
  <c r="O1060" i="12"/>
  <c r="O1921" i="12"/>
  <c r="O1873" i="12"/>
  <c r="N1972" i="12"/>
  <c r="O496" i="12"/>
  <c r="N1815" i="12"/>
  <c r="O1815" i="12"/>
  <c r="N540" i="12"/>
  <c r="O540" i="12" s="1"/>
  <c r="N4382" i="12"/>
  <c r="O4382" i="12"/>
  <c r="O472" i="12"/>
  <c r="O1428" i="12"/>
  <c r="O568" i="12"/>
  <c r="O48" i="12"/>
  <c r="O1358" i="12"/>
  <c r="O2061" i="12"/>
  <c r="O753" i="12"/>
  <c r="O1151" i="12"/>
  <c r="O514" i="12"/>
  <c r="N3640" i="12"/>
  <c r="O1506" i="12"/>
  <c r="O922" i="12"/>
  <c r="O1050" i="12"/>
  <c r="O4" i="12"/>
  <c r="O954" i="12"/>
  <c r="O1711" i="12"/>
  <c r="O1136" i="12"/>
  <c r="N3052" i="12"/>
  <c r="O2067" i="12"/>
  <c r="N3447" i="12"/>
  <c r="O998" i="12"/>
  <c r="O1228" i="12"/>
  <c r="O486" i="12"/>
  <c r="O414" i="12"/>
  <c r="O1534" i="12"/>
  <c r="O1542" i="12"/>
  <c r="O1498" i="12"/>
  <c r="O1767" i="12"/>
  <c r="O456" i="12"/>
  <c r="O644" i="12"/>
  <c r="O464" i="12"/>
  <c r="O3011" i="12"/>
  <c r="O1478" i="12"/>
  <c r="O824" i="12"/>
  <c r="O3191" i="12"/>
  <c r="O4775" i="12"/>
  <c r="O3859" i="12"/>
  <c r="N4739" i="12"/>
  <c r="O2022" i="12"/>
  <c r="N3050" i="12"/>
  <c r="O3050" i="12"/>
  <c r="O3446" i="12"/>
  <c r="N3446" i="12"/>
  <c r="N3633" i="12"/>
  <c r="O3633" i="12"/>
  <c r="N518" i="12"/>
  <c r="O518" i="12" s="1"/>
  <c r="O360" i="12"/>
  <c r="O149" i="12"/>
  <c r="O1370" i="12"/>
  <c r="O3795" i="12"/>
  <c r="N479" i="12"/>
  <c r="O479" i="12" s="1"/>
  <c r="N451" i="12"/>
  <c r="O451" i="12" s="1"/>
  <c r="N1967" i="12"/>
  <c r="O1967" i="12"/>
  <c r="N1854" i="12"/>
  <c r="O1854" i="12"/>
  <c r="O1739" i="12"/>
  <c r="O1372" i="12"/>
  <c r="O155" i="12"/>
  <c r="O127" i="12"/>
  <c r="O40" i="12"/>
  <c r="O712" i="12"/>
  <c r="O801" i="12"/>
  <c r="N3776" i="12"/>
  <c r="O883" i="12"/>
  <c r="O2968" i="12"/>
  <c r="O2126" i="12"/>
  <c r="O4910" i="12"/>
  <c r="O74" i="12"/>
  <c r="O871" i="12"/>
  <c r="O743" i="12"/>
  <c r="O879" i="12"/>
  <c r="O3771" i="12"/>
  <c r="O3116" i="12"/>
  <c r="O1695" i="12"/>
  <c r="O1540" i="12"/>
  <c r="O1386" i="12"/>
  <c r="O1952" i="12"/>
  <c r="O2092" i="12"/>
  <c r="N4921" i="12"/>
  <c r="O688" i="12"/>
  <c r="N492" i="12"/>
  <c r="O492" i="12" s="1"/>
  <c r="O1683" i="12"/>
  <c r="N1753" i="12"/>
  <c r="O843" i="12"/>
  <c r="O1172" i="12"/>
  <c r="O1842" i="12"/>
  <c r="O4389" i="12"/>
  <c r="O3435" i="12"/>
  <c r="N3435" i="12"/>
  <c r="O992" i="12"/>
  <c r="N773" i="12"/>
  <c r="O700" i="12"/>
  <c r="O731" i="12"/>
  <c r="N3799" i="12"/>
  <c r="N3097" i="12"/>
  <c r="O1583" i="12"/>
  <c r="O542" i="12"/>
  <c r="N1152" i="12"/>
  <c r="O500" i="12"/>
  <c r="O912" i="12"/>
  <c r="N634" i="12"/>
  <c r="O634" i="12" s="1"/>
  <c r="N544" i="12"/>
  <c r="O544" i="12" s="1"/>
  <c r="N418" i="12"/>
  <c r="O418" i="12" s="1"/>
  <c r="O404" i="12"/>
  <c r="N1364" i="12"/>
  <c r="O1364" i="12"/>
  <c r="N2122" i="12"/>
  <c r="O2122" i="12"/>
  <c r="N1118" i="12"/>
  <c r="O1118" i="12"/>
  <c r="N1975" i="12"/>
  <c r="O1975" i="12"/>
  <c r="O1587" i="12"/>
  <c r="O1885" i="12"/>
  <c r="O1901" i="12"/>
  <c r="O652" i="12"/>
  <c r="N3049" i="12"/>
  <c r="O3126" i="12"/>
  <c r="N3126" i="12"/>
  <c r="O259" i="12"/>
  <c r="O482" i="12"/>
  <c r="O1012" i="12"/>
  <c r="O911" i="12"/>
  <c r="O322" i="12"/>
  <c r="O2120" i="12"/>
  <c r="O1159" i="12"/>
  <c r="O846" i="12"/>
  <c r="O1122" i="12"/>
  <c r="N1337" i="12"/>
  <c r="O1337" i="12"/>
  <c r="N2917" i="12"/>
  <c r="O3641" i="12"/>
  <c r="O1770" i="12"/>
  <c r="O680" i="12"/>
  <c r="O3122" i="12"/>
  <c r="N3122" i="12"/>
  <c r="O1907" i="12"/>
  <c r="O716" i="12"/>
  <c r="O601" i="12"/>
  <c r="O3755" i="12"/>
  <c r="O1669" i="12"/>
  <c r="O4754" i="12"/>
  <c r="O62" i="12"/>
  <c r="O1163" i="12"/>
  <c r="O318" i="12"/>
  <c r="N2915" i="12"/>
  <c r="N887" i="12"/>
  <c r="O2951" i="12"/>
  <c r="O621" i="12"/>
  <c r="O1593" i="12"/>
  <c r="O87" i="12"/>
  <c r="O2005" i="12"/>
  <c r="O813" i="12"/>
  <c r="O2098" i="12"/>
  <c r="N3186" i="12"/>
  <c r="O1566" i="12"/>
  <c r="O873" i="12"/>
  <c r="O585" i="12"/>
  <c r="O817" i="12"/>
  <c r="N3061" i="12"/>
  <c r="O1786" i="12"/>
  <c r="O1915" i="12"/>
  <c r="O1380" i="12"/>
  <c r="O855" i="12"/>
  <c r="N775" i="12"/>
  <c r="O2" i="12"/>
  <c r="O105" i="12"/>
  <c r="N2911" i="12"/>
  <c r="O2090" i="12"/>
  <c r="N3064" i="12"/>
  <c r="O91" i="12"/>
  <c r="O2078" i="12"/>
  <c r="O597" i="12"/>
  <c r="O857" i="12"/>
  <c r="O3020" i="12"/>
  <c r="O3195" i="12"/>
  <c r="N3146" i="12"/>
  <c r="O642" i="12"/>
  <c r="O478" i="12"/>
  <c r="O1641" i="12"/>
  <c r="O1868" i="12"/>
  <c r="O1611" i="12"/>
  <c r="N1192" i="12"/>
  <c r="O528" i="12"/>
  <c r="O1929" i="12"/>
  <c r="O888" i="12"/>
  <c r="N4846" i="12"/>
  <c r="O3761" i="12"/>
  <c r="N4853" i="12"/>
  <c r="N668" i="12"/>
  <c r="O668" i="12"/>
  <c r="O392" i="12"/>
  <c r="N1564" i="12"/>
  <c r="O1564" i="12"/>
  <c r="O1613" i="12"/>
  <c r="O803" i="12"/>
  <c r="O787" i="12"/>
  <c r="O1960" i="12"/>
  <c r="O930" i="12"/>
  <c r="O936" i="12"/>
  <c r="O115" i="12"/>
  <c r="O2084" i="12"/>
  <c r="O1629" i="12"/>
  <c r="O908" i="12"/>
  <c r="N2919" i="12"/>
  <c r="O58" i="12"/>
  <c r="O625" i="12"/>
  <c r="O2153" i="12"/>
  <c r="O1108" i="12"/>
  <c r="O178" i="12"/>
  <c r="O1627" i="12"/>
  <c r="O556" i="12"/>
  <c r="O1186" i="12"/>
  <c r="O3437" i="12"/>
  <c r="N1470" i="12"/>
  <c r="O4403" i="12"/>
  <c r="N4410" i="12"/>
  <c r="N584" i="12"/>
  <c r="O584" i="12" s="1"/>
  <c r="O371" i="12"/>
  <c r="O243" i="12"/>
  <c r="N104" i="12"/>
  <c r="O104" i="12" s="1"/>
  <c r="O1511" i="12"/>
  <c r="N1511" i="12"/>
  <c r="N1469" i="12"/>
  <c r="O1469" i="12"/>
  <c r="N4628" i="12"/>
  <c r="O4628" i="12"/>
  <c r="N4544" i="12"/>
  <c r="O4544" i="12"/>
  <c r="N4304" i="12"/>
  <c r="O4304" i="12"/>
  <c r="N4290" i="12"/>
  <c r="O4290" i="12"/>
  <c r="N4255" i="12"/>
  <c r="O4255" i="12"/>
  <c r="N1490" i="12"/>
  <c r="O1490" i="12"/>
  <c r="N3509" i="12"/>
  <c r="O3509" i="12"/>
  <c r="N4545" i="12"/>
  <c r="O4545" i="12"/>
  <c r="O1963" i="12"/>
  <c r="O334" i="12"/>
  <c r="O181" i="12"/>
  <c r="O7" i="12"/>
  <c r="O4869" i="12"/>
  <c r="N4869" i="12"/>
  <c r="O3379" i="12"/>
  <c r="N3379" i="12"/>
  <c r="N3372" i="12"/>
  <c r="O3372" i="12"/>
  <c r="N3344" i="12"/>
  <c r="O3344" i="12"/>
  <c r="N2313" i="12"/>
  <c r="O2313" i="12"/>
  <c r="O2299" i="12"/>
  <c r="N2299" i="12"/>
  <c r="O271" i="12"/>
  <c r="O170" i="12"/>
  <c r="O111" i="12"/>
  <c r="N4567" i="12"/>
  <c r="O4567" i="12"/>
  <c r="O4518" i="12"/>
  <c r="N4518" i="12"/>
  <c r="N4483" i="12"/>
  <c r="O4483" i="12"/>
  <c r="N3454" i="12"/>
  <c r="O3454" i="12"/>
  <c r="N4441" i="12"/>
  <c r="O4441" i="12"/>
  <c r="N2338" i="12"/>
  <c r="O2338" i="12"/>
  <c r="N2331" i="12"/>
  <c r="O2331" i="12"/>
  <c r="N2247" i="12"/>
  <c r="O2247" i="12"/>
  <c r="N3999" i="12"/>
  <c r="O3999" i="12"/>
  <c r="N3699" i="12"/>
  <c r="O3699" i="12"/>
  <c r="N2212" i="12"/>
  <c r="O2212" i="12"/>
  <c r="N3728" i="12"/>
  <c r="O3728" i="12"/>
  <c r="N2668" i="12"/>
  <c r="O2668" i="12"/>
  <c r="N3707" i="12"/>
  <c r="O3707" i="12"/>
  <c r="N2528" i="12"/>
  <c r="O2528" i="12"/>
  <c r="O4078" i="12"/>
  <c r="N4078" i="12"/>
  <c r="O3159" i="12"/>
  <c r="N3159" i="12"/>
  <c r="O338" i="12"/>
  <c r="O158" i="12"/>
  <c r="O102" i="12"/>
  <c r="P19" i="14"/>
  <c r="O448" i="12"/>
  <c r="O446" i="12"/>
  <c r="N1747" i="12"/>
  <c r="O1747" i="12"/>
  <c r="N1237" i="12"/>
  <c r="O1237" i="12"/>
  <c r="N1127" i="12"/>
  <c r="O1127" i="12"/>
  <c r="N2910" i="12"/>
  <c r="O2910" i="12"/>
  <c r="O3119" i="12"/>
  <c r="O1919" i="12"/>
  <c r="O1981" i="12"/>
  <c r="O845" i="12"/>
  <c r="O1022" i="12"/>
  <c r="O1848" i="12"/>
  <c r="O1816" i="12"/>
  <c r="O1535" i="12"/>
  <c r="N3642" i="12"/>
  <c r="O3642" i="12"/>
  <c r="N1036" i="12"/>
  <c r="O1036" i="12"/>
  <c r="N957" i="12"/>
  <c r="O957" i="12"/>
  <c r="N796" i="12"/>
  <c r="O796" i="12"/>
  <c r="N780" i="12"/>
  <c r="O780" i="12"/>
  <c r="N570" i="12"/>
  <c r="O570" i="12" s="1"/>
  <c r="N2081" i="12"/>
  <c r="O2081" i="12"/>
  <c r="O2012" i="12"/>
  <c r="N2012" i="12"/>
  <c r="N1996" i="12"/>
  <c r="O1996" i="12"/>
  <c r="N1949" i="12"/>
  <c r="O1949" i="12"/>
  <c r="N1941" i="12"/>
  <c r="O1941" i="12"/>
  <c r="N1847" i="12"/>
  <c r="O1847" i="12"/>
  <c r="N1807" i="12"/>
  <c r="O1807" i="12"/>
  <c r="N1799" i="12"/>
  <c r="O1799" i="12"/>
  <c r="N1776" i="12"/>
  <c r="O1776" i="12"/>
  <c r="N1258" i="12"/>
  <c r="O1258" i="12"/>
  <c r="N4889" i="12"/>
  <c r="O4889" i="12"/>
  <c r="N303" i="12"/>
  <c r="O303" i="12" s="1"/>
  <c r="N1173" i="12"/>
  <c r="O1173" i="12"/>
  <c r="N4156" i="12"/>
  <c r="O165" i="12"/>
  <c r="O926" i="12"/>
  <c r="O1512" i="12"/>
  <c r="O1864" i="12"/>
  <c r="O1135" i="12"/>
  <c r="O3152" i="12"/>
  <c r="N3152" i="12"/>
  <c r="N956" i="12"/>
  <c r="O956" i="12"/>
  <c r="O747" i="12"/>
  <c r="N747" i="12"/>
  <c r="N740" i="12"/>
  <c r="O740" i="12"/>
  <c r="N724" i="12"/>
  <c r="O724" i="12" s="1"/>
  <c r="N616" i="12"/>
  <c r="O616" i="12" s="1"/>
  <c r="N600" i="12"/>
  <c r="O600" i="12" s="1"/>
  <c r="N592" i="12"/>
  <c r="O592" i="12" s="1"/>
  <c r="N505" i="12"/>
  <c r="O505" i="12" s="1"/>
  <c r="N270" i="12"/>
  <c r="O270" i="12" s="1"/>
  <c r="O240" i="12"/>
  <c r="N1369" i="12"/>
  <c r="O1369" i="12"/>
  <c r="N2080" i="12"/>
  <c r="O2080" i="12"/>
  <c r="N2049" i="12"/>
  <c r="O2049" i="12"/>
  <c r="N2041" i="12"/>
  <c r="O2041" i="12"/>
  <c r="N1987" i="12"/>
  <c r="O1987" i="12"/>
  <c r="N1313" i="12"/>
  <c r="O1313" i="12"/>
  <c r="N1289" i="12"/>
  <c r="O1289" i="12"/>
  <c r="N1281" i="12"/>
  <c r="O1281" i="12"/>
  <c r="N2135" i="12"/>
  <c r="O2135" i="12"/>
  <c r="N1777" i="12"/>
  <c r="O1777" i="12"/>
  <c r="N1400" i="12"/>
  <c r="O1400" i="12"/>
  <c r="N2904" i="12"/>
  <c r="O1496" i="12"/>
  <c r="O483" i="12"/>
  <c r="O1181" i="12"/>
  <c r="O885" i="12"/>
  <c r="O1942" i="12"/>
  <c r="O990" i="12"/>
  <c r="O1245" i="12"/>
  <c r="N3009" i="12"/>
  <c r="O1392" i="12"/>
  <c r="N995" i="12"/>
  <c r="O995" i="12"/>
  <c r="N723" i="12"/>
  <c r="O723" i="12" s="1"/>
  <c r="N376" i="12"/>
  <c r="O376" i="12" s="1"/>
  <c r="O324" i="12"/>
  <c r="O308" i="12"/>
  <c r="N98" i="12"/>
  <c r="O98" i="12" s="1"/>
  <c r="N2160" i="12"/>
  <c r="O2160" i="12"/>
  <c r="N1736" i="12"/>
  <c r="O1736" i="12"/>
  <c r="N1579" i="12"/>
  <c r="O1579" i="12"/>
  <c r="N1445" i="12"/>
  <c r="O1445" i="12"/>
  <c r="N1359" i="12"/>
  <c r="O1359" i="12"/>
  <c r="N1327" i="12"/>
  <c r="O1327" i="12"/>
  <c r="N1312" i="12"/>
  <c r="O1312" i="12"/>
  <c r="N1272" i="12"/>
  <c r="O1272" i="12"/>
  <c r="O1084" i="12"/>
  <c r="N1084" i="12"/>
  <c r="O319" i="12"/>
  <c r="O109" i="12"/>
  <c r="O1432" i="12"/>
  <c r="O1330" i="12"/>
  <c r="O1362" i="12"/>
  <c r="O1189" i="12"/>
  <c r="O877" i="12"/>
  <c r="O1935" i="12"/>
  <c r="O1762" i="12"/>
  <c r="N4896" i="12"/>
  <c r="O4896" i="12"/>
  <c r="N3802" i="12"/>
  <c r="O3802" i="12"/>
  <c r="N3801" i="12"/>
  <c r="O3801" i="12"/>
  <c r="N1041" i="12"/>
  <c r="O1041" i="12"/>
  <c r="N299" i="12"/>
  <c r="O299" i="12" s="1"/>
  <c r="O1766" i="12"/>
  <c r="N1766" i="12"/>
  <c r="N1524" i="12"/>
  <c r="O1524" i="12"/>
  <c r="N1492" i="12"/>
  <c r="O1492" i="12"/>
  <c r="N1436" i="12"/>
  <c r="O1436" i="12"/>
  <c r="N1350" i="12"/>
  <c r="O1350" i="12"/>
  <c r="N1326" i="12"/>
  <c r="O1326" i="12"/>
  <c r="O1233" i="12"/>
  <c r="N1233" i="12"/>
  <c r="N1217" i="12"/>
  <c r="O1217" i="12"/>
  <c r="N1209" i="12"/>
  <c r="O1209" i="12"/>
  <c r="N1169" i="12"/>
  <c r="O1169" i="12"/>
  <c r="N1543" i="12"/>
  <c r="O1543" i="12"/>
  <c r="N1408" i="12"/>
  <c r="O1408" i="12"/>
  <c r="O1879" i="12"/>
  <c r="N1456" i="12"/>
  <c r="N4892" i="12"/>
  <c r="N4919" i="12"/>
  <c r="O757" i="12"/>
  <c r="O2129" i="12"/>
  <c r="O1528" i="12"/>
  <c r="O1808" i="12"/>
  <c r="O1582" i="12"/>
  <c r="O1755" i="12"/>
  <c r="O1824" i="12"/>
  <c r="O1229" i="12"/>
  <c r="O1346" i="12"/>
  <c r="O1520" i="12"/>
  <c r="N1551" i="12"/>
  <c r="O1871" i="12"/>
  <c r="O1165" i="12"/>
  <c r="O459" i="12"/>
  <c r="O3120" i="12"/>
  <c r="N800" i="12"/>
  <c r="O800" i="12"/>
  <c r="N768" i="12"/>
  <c r="O768" i="12"/>
  <c r="O1148" i="12"/>
  <c r="N1148" i="12"/>
  <c r="N1363" i="12"/>
  <c r="O1363" i="12"/>
  <c r="N1374" i="12"/>
  <c r="O1374" i="12"/>
  <c r="N1976" i="12"/>
  <c r="O1976" i="12"/>
  <c r="N1922" i="12"/>
  <c r="O1922" i="12"/>
  <c r="N1867" i="12"/>
  <c r="O1867" i="12"/>
  <c r="N1827" i="12"/>
  <c r="O1827" i="12"/>
  <c r="O1787" i="12"/>
  <c r="N1787" i="12"/>
  <c r="N3630" i="12"/>
  <c r="O3630" i="12"/>
  <c r="O1197" i="12"/>
  <c r="O1958" i="12"/>
  <c r="O1903" i="12"/>
  <c r="O1974" i="12"/>
  <c r="O2023" i="12"/>
  <c r="O1504" i="12"/>
  <c r="O4920" i="12"/>
  <c r="O1119" i="12"/>
  <c r="O499" i="12"/>
  <c r="O3062" i="12"/>
  <c r="N3062" i="12"/>
  <c r="N628" i="12"/>
  <c r="O628" i="12" s="1"/>
  <c r="N612" i="12"/>
  <c r="O612" i="12" s="1"/>
  <c r="N588" i="12"/>
  <c r="O588" i="12" s="1"/>
  <c r="O72" i="12"/>
  <c r="N16" i="12"/>
  <c r="O16" i="12" s="1"/>
  <c r="N2053" i="12"/>
  <c r="O2053" i="12"/>
  <c r="N1717" i="12"/>
  <c r="O1717" i="12"/>
  <c r="N4159" i="12"/>
  <c r="O4159" i="12"/>
  <c r="O3007" i="12"/>
  <c r="N3007" i="12"/>
  <c r="N1832" i="12"/>
  <c r="O1832" i="12"/>
  <c r="O1567" i="12"/>
  <c r="N1567" i="12"/>
  <c r="O869" i="12"/>
  <c r="O910" i="12"/>
  <c r="O1784" i="12"/>
  <c r="O942" i="12"/>
  <c r="O1087" i="12"/>
  <c r="O861" i="12"/>
  <c r="O1927" i="12"/>
  <c r="O1856" i="12"/>
  <c r="O837" i="12"/>
  <c r="O1966" i="12"/>
  <c r="O1950" i="12"/>
  <c r="O1416" i="12"/>
  <c r="O2113" i="12"/>
  <c r="O1480" i="12"/>
  <c r="N3002" i="12"/>
  <c r="O3002" i="12"/>
  <c r="N476" i="12"/>
  <c r="O476" i="12" s="1"/>
  <c r="O288" i="12"/>
  <c r="O2158" i="12"/>
  <c r="N2158" i="12"/>
  <c r="O2167" i="12"/>
  <c r="N2167" i="12"/>
  <c r="O2152" i="12"/>
  <c r="N2152" i="12"/>
  <c r="N1055" i="12"/>
  <c r="O1055" i="12"/>
  <c r="N1671" i="12"/>
  <c r="O1671" i="12"/>
  <c r="N1647" i="12"/>
  <c r="O1647" i="12"/>
  <c r="N1308" i="12"/>
  <c r="O1308" i="12"/>
  <c r="N1206" i="12"/>
  <c r="O1206" i="12"/>
  <c r="N832" i="12"/>
  <c r="N454" i="12"/>
  <c r="O454" i="12" s="1"/>
  <c r="O272" i="12"/>
  <c r="N1075" i="12"/>
  <c r="O293" i="12"/>
  <c r="N4621" i="12"/>
  <c r="O3760" i="12"/>
  <c r="O14" i="12"/>
  <c r="O253" i="12"/>
  <c r="C12" i="13"/>
  <c r="O3749" i="12"/>
  <c r="O3747" i="12"/>
  <c r="N3816" i="12"/>
  <c r="O809" i="12"/>
  <c r="N809" i="12"/>
  <c r="O3003" i="12"/>
  <c r="N662" i="12"/>
  <c r="O662" i="12" s="1"/>
  <c r="O3766" i="12"/>
  <c r="O3756" i="12"/>
  <c r="N674" i="12"/>
  <c r="O674" i="12" s="1"/>
  <c r="N665" i="12"/>
  <c r="O665" i="12" s="1"/>
  <c r="N567" i="12"/>
  <c r="O567" i="12" s="1"/>
  <c r="O256" i="12"/>
  <c r="O169" i="12"/>
  <c r="O133" i="12"/>
  <c r="O23" i="12"/>
  <c r="N1866" i="12"/>
  <c r="O312" i="12"/>
  <c r="O290" i="12"/>
  <c r="O284" i="12"/>
  <c r="O163" i="12"/>
  <c r="O70" i="12"/>
  <c r="E14" i="14"/>
  <c r="H14" i="14" s="1"/>
  <c r="N2705" i="12"/>
  <c r="N2439" i="12"/>
  <c r="O417" i="12"/>
  <c r="O409" i="12"/>
  <c r="O211" i="12"/>
  <c r="O131" i="12"/>
  <c r="O100" i="12"/>
  <c r="N1143" i="12"/>
  <c r="O416" i="12"/>
  <c r="O217" i="12"/>
  <c r="O167" i="12"/>
  <c r="E4" i="14"/>
  <c r="H4" i="14" s="1"/>
  <c r="O3023" i="12"/>
  <c r="O260" i="12"/>
  <c r="O246" i="12"/>
  <c r="O239" i="12"/>
  <c r="D24" i="13"/>
  <c r="N4550" i="12"/>
  <c r="O266" i="12"/>
  <c r="O195" i="12"/>
  <c r="O172" i="12"/>
  <c r="O144" i="12"/>
  <c r="O4279" i="12"/>
  <c r="O164" i="12"/>
  <c r="O157" i="12"/>
  <c r="O95" i="12"/>
  <c r="O79" i="12"/>
  <c r="O32" i="12"/>
  <c r="E24" i="14"/>
  <c r="H24" i="14" s="1"/>
  <c r="O431" i="12"/>
  <c r="O423" i="12"/>
  <c r="O439" i="12"/>
  <c r="O430" i="12"/>
  <c r="O438" i="12"/>
  <c r="O434" i="12"/>
  <c r="O427" i="12"/>
  <c r="O442" i="12"/>
  <c r="N436" i="12"/>
  <c r="O436" i="12" s="1"/>
  <c r="O407" i="12"/>
  <c r="O410" i="12"/>
  <c r="O408" i="12"/>
  <c r="O790" i="12"/>
  <c r="N4901" i="12"/>
  <c r="O4901" i="12"/>
  <c r="O3014" i="12"/>
  <c r="N3014" i="12"/>
  <c r="N925" i="12"/>
  <c r="O925" i="12"/>
  <c r="N847" i="12"/>
  <c r="O847" i="12"/>
  <c r="N534" i="12"/>
  <c r="O534" i="12" s="1"/>
  <c r="N1273" i="12"/>
  <c r="O1273" i="12"/>
  <c r="D14" i="14"/>
  <c r="G14" i="14" s="1"/>
  <c r="O1851" i="12"/>
  <c r="Z14" i="14"/>
  <c r="O1990" i="12"/>
  <c r="N1176" i="12"/>
  <c r="N2958" i="12"/>
  <c r="N1011" i="12"/>
  <c r="N1008" i="12"/>
  <c r="N988" i="12"/>
  <c r="O988" i="12"/>
  <c r="N948" i="12"/>
  <c r="O948" i="12"/>
  <c r="N945" i="12"/>
  <c r="O945" i="12"/>
  <c r="N214" i="12"/>
  <c r="O214" i="12" s="1"/>
  <c r="N2373" i="12"/>
  <c r="O2373" i="12"/>
  <c r="N2366" i="12"/>
  <c r="O2366" i="12"/>
  <c r="N2249" i="12"/>
  <c r="O2249" i="12"/>
  <c r="J14" i="14"/>
  <c r="O1137" i="12"/>
  <c r="N1578" i="12"/>
  <c r="N3067" i="12"/>
  <c r="O3067" i="12"/>
  <c r="N1259" i="12"/>
  <c r="O1259" i="12"/>
  <c r="N1142" i="12"/>
  <c r="O1142" i="12"/>
  <c r="N1128" i="12"/>
  <c r="O1128" i="12"/>
  <c r="N3629" i="12"/>
  <c r="O3629" i="12"/>
  <c r="M14" i="14"/>
  <c r="M28" i="14" s="1"/>
  <c r="O1672" i="12"/>
  <c r="O1072" i="12"/>
  <c r="N2981" i="12"/>
  <c r="N4189" i="12"/>
  <c r="N2134" i="12"/>
  <c r="O1236" i="12"/>
  <c r="N1040" i="12"/>
  <c r="O1040" i="12"/>
  <c r="N994" i="12"/>
  <c r="O295" i="12"/>
  <c r="N1482" i="12"/>
  <c r="O1482" i="12"/>
  <c r="N1454" i="12"/>
  <c r="O1454" i="12"/>
  <c r="O1426" i="12"/>
  <c r="N1426" i="12"/>
  <c r="N1423" i="12"/>
  <c r="O1423" i="12"/>
  <c r="N1066" i="12"/>
  <c r="O1066" i="12"/>
  <c r="N2472" i="12"/>
  <c r="O2472" i="12"/>
  <c r="N2458" i="12"/>
  <c r="O2458" i="12"/>
  <c r="N2451" i="12"/>
  <c r="O2451" i="12"/>
  <c r="N2444" i="12"/>
  <c r="O2444" i="12"/>
  <c r="N997" i="12"/>
  <c r="O997" i="12"/>
  <c r="N836" i="12"/>
  <c r="O836" i="12"/>
  <c r="N816" i="12"/>
  <c r="O816" i="12"/>
  <c r="N759" i="12"/>
  <c r="O759" i="12"/>
  <c r="N645" i="12"/>
  <c r="O645" i="12" s="1"/>
  <c r="N2043" i="12"/>
  <c r="O2043" i="12"/>
  <c r="N2001" i="12"/>
  <c r="O2001" i="12"/>
  <c r="N1783" i="12"/>
  <c r="O1783" i="12"/>
  <c r="N1757" i="12"/>
  <c r="O1757" i="12"/>
  <c r="O1754" i="12"/>
  <c r="N1754" i="12"/>
  <c r="N1723" i="12"/>
  <c r="O1723" i="12"/>
  <c r="N1709" i="12"/>
  <c r="O1709" i="12"/>
  <c r="N1675" i="12"/>
  <c r="O1675" i="12"/>
  <c r="N1644" i="12"/>
  <c r="O1644" i="12"/>
  <c r="N1513" i="12"/>
  <c r="O1513" i="12"/>
  <c r="N1299" i="12"/>
  <c r="O1299" i="12"/>
  <c r="N1285" i="12"/>
  <c r="O1285" i="12"/>
  <c r="N1268" i="12"/>
  <c r="O1268" i="12"/>
  <c r="N1199" i="12"/>
  <c r="O1199" i="12"/>
  <c r="N1185" i="12"/>
  <c r="O1185" i="12"/>
  <c r="N1095" i="12"/>
  <c r="O1095" i="12"/>
  <c r="N1054" i="12"/>
  <c r="O1054" i="12"/>
  <c r="O3343" i="12"/>
  <c r="N3343" i="12"/>
  <c r="O2882" i="12"/>
  <c r="N2882" i="12"/>
  <c r="N2873" i="12"/>
  <c r="O2873" i="12"/>
  <c r="N2849" i="12"/>
  <c r="O2849" i="12"/>
  <c r="N2834" i="12"/>
  <c r="O2834" i="12"/>
  <c r="N2805" i="12"/>
  <c r="O2805" i="12"/>
  <c r="C22" i="12"/>
  <c r="P16" i="14"/>
  <c r="O3133" i="12"/>
  <c r="O1533" i="12"/>
  <c r="O1216" i="12"/>
  <c r="O3815" i="12"/>
  <c r="N3815" i="12"/>
  <c r="N851" i="12"/>
  <c r="O851" i="12"/>
  <c r="N708" i="12"/>
  <c r="O708" i="12" s="1"/>
  <c r="N1474" i="12"/>
  <c r="O1474" i="12"/>
  <c r="N1460" i="12"/>
  <c r="O1460" i="12"/>
  <c r="N1126" i="12"/>
  <c r="O1126" i="12"/>
  <c r="N1112" i="12"/>
  <c r="O1112" i="12"/>
  <c r="N3096" i="12"/>
  <c r="O3096" i="12"/>
  <c r="N4771" i="12"/>
  <c r="O4771" i="12"/>
  <c r="N4226" i="12"/>
  <c r="O4226" i="12"/>
  <c r="O4218" i="12"/>
  <c r="N4218" i="12"/>
  <c r="N4102" i="12"/>
  <c r="O4102" i="12"/>
  <c r="O4095" i="12"/>
  <c r="N4095" i="12"/>
  <c r="O4080" i="12"/>
  <c r="N4080" i="12"/>
  <c r="N3976" i="12"/>
  <c r="O3976" i="12"/>
  <c r="N3969" i="12"/>
  <c r="O3969" i="12"/>
  <c r="N3740" i="12"/>
  <c r="O3740" i="12"/>
  <c r="N3718" i="12"/>
  <c r="O3718" i="12"/>
  <c r="O3701" i="12"/>
  <c r="N3701" i="12"/>
  <c r="O3679" i="12"/>
  <c r="N3679" i="12"/>
  <c r="N3038" i="12"/>
  <c r="O3038" i="12"/>
  <c r="N2931" i="12"/>
  <c r="O2931" i="12"/>
  <c r="C258" i="12"/>
  <c r="I16" i="14"/>
  <c r="C194" i="12"/>
  <c r="I14" i="14"/>
  <c r="O728" i="12"/>
  <c r="O1202" i="12"/>
  <c r="O185" i="12"/>
  <c r="O1322" i="12"/>
  <c r="O3694" i="12"/>
  <c r="N4757" i="12"/>
  <c r="N4764" i="12"/>
  <c r="N1035" i="12"/>
  <c r="O1035" i="12"/>
  <c r="N986" i="12"/>
  <c r="O986" i="12"/>
  <c r="N2132" i="12"/>
  <c r="O2132" i="12"/>
  <c r="N2118" i="12"/>
  <c r="O2118" i="12"/>
  <c r="N2052" i="12"/>
  <c r="O2052" i="12"/>
  <c r="N2007" i="12"/>
  <c r="O2007" i="12"/>
  <c r="N1806" i="12"/>
  <c r="O1806" i="12"/>
  <c r="N1772" i="12"/>
  <c r="O1772" i="12"/>
  <c r="N1715" i="12"/>
  <c r="O1715" i="12"/>
  <c r="N1664" i="12"/>
  <c r="O1664" i="12"/>
  <c r="O1596" i="12"/>
  <c r="N1596" i="12"/>
  <c r="N1553" i="12"/>
  <c r="O1553" i="12"/>
  <c r="N1505" i="12"/>
  <c r="O1505" i="12"/>
  <c r="N1384" i="12"/>
  <c r="O1384" i="12"/>
  <c r="N1257" i="12"/>
  <c r="O1257" i="12"/>
  <c r="N1251" i="12"/>
  <c r="O1251" i="12"/>
  <c r="N1239" i="12"/>
  <c r="O1239" i="12"/>
  <c r="N1205" i="12"/>
  <c r="O1205" i="12"/>
  <c r="N1162" i="12"/>
  <c r="O1162" i="12"/>
  <c r="N1146" i="12"/>
  <c r="O1146" i="12"/>
  <c r="N1129" i="12"/>
  <c r="O1129" i="12"/>
  <c r="N1115" i="12"/>
  <c r="O1115" i="12"/>
  <c r="N1081" i="12"/>
  <c r="O1081" i="12"/>
  <c r="N4234" i="12"/>
  <c r="O4234" i="12"/>
  <c r="N4211" i="12"/>
  <c r="O4211" i="12"/>
  <c r="N4058" i="12"/>
  <c r="O4058" i="12"/>
  <c r="N4036" i="12"/>
  <c r="O4036" i="12"/>
  <c r="N4028" i="12"/>
  <c r="O4028" i="12"/>
  <c r="O3991" i="12"/>
  <c r="N3991" i="12"/>
  <c r="N3872" i="12"/>
  <c r="O3872" i="12"/>
  <c r="N3857" i="12"/>
  <c r="O3857" i="12"/>
  <c r="O3039" i="12"/>
  <c r="N3039" i="12"/>
  <c r="O842" i="12"/>
  <c r="O1965" i="12"/>
  <c r="O1123" i="12"/>
  <c r="O1743" i="12"/>
  <c r="O1305" i="12"/>
  <c r="N2996" i="12"/>
  <c r="O1222" i="12"/>
  <c r="O4131" i="12"/>
  <c r="O3590" i="12"/>
  <c r="O4517" i="12"/>
  <c r="O3065" i="12"/>
  <c r="N3065" i="12"/>
  <c r="N3118" i="12"/>
  <c r="O3118" i="12"/>
  <c r="N59" i="12"/>
  <c r="O59" i="12" s="1"/>
  <c r="N11" i="12"/>
  <c r="O11" i="12" s="1"/>
  <c r="N1891" i="12"/>
  <c r="O1891" i="12"/>
  <c r="N1823" i="12"/>
  <c r="O1823" i="12"/>
  <c r="N1809" i="12"/>
  <c r="O1809" i="12"/>
  <c r="N1749" i="12"/>
  <c r="O1749" i="12"/>
  <c r="N1732" i="12"/>
  <c r="O1732" i="12"/>
  <c r="O1599" i="12"/>
  <c r="N1599" i="12"/>
  <c r="E19" i="14"/>
  <c r="H19" i="14" s="1"/>
  <c r="E27" i="13"/>
  <c r="O4341" i="12"/>
  <c r="N4341" i="12"/>
  <c r="N4301" i="12"/>
  <c r="O4301" i="12"/>
  <c r="N4286" i="12"/>
  <c r="O4286" i="12"/>
  <c r="N4197" i="12"/>
  <c r="O4197" i="12"/>
  <c r="O4140" i="12"/>
  <c r="N4140" i="12"/>
  <c r="O4103" i="12"/>
  <c r="N4103" i="12"/>
  <c r="O4096" i="12"/>
  <c r="N4096" i="12"/>
  <c r="O4081" i="12"/>
  <c r="N4081" i="12"/>
  <c r="N4066" i="12"/>
  <c r="O4066" i="12"/>
  <c r="N3977" i="12"/>
  <c r="O3977" i="12"/>
  <c r="O3843" i="12"/>
  <c r="N3843" i="12"/>
  <c r="O3836" i="12"/>
  <c r="N3836" i="12"/>
  <c r="N3829" i="12"/>
  <c r="O3829" i="12"/>
  <c r="N3359" i="12"/>
  <c r="O3359" i="12"/>
  <c r="N3285" i="12"/>
  <c r="O3285" i="12"/>
  <c r="N2218" i="12"/>
  <c r="O2218" i="12"/>
  <c r="N2172" i="12"/>
  <c r="O2172" i="12"/>
  <c r="O42" i="12"/>
  <c r="O1435" i="12"/>
  <c r="N2148" i="12"/>
  <c r="O1049" i="12"/>
  <c r="O928" i="12"/>
  <c r="O1174" i="12"/>
  <c r="O1817" i="12"/>
  <c r="O1561" i="12"/>
  <c r="O3744" i="12"/>
  <c r="O1554" i="12"/>
  <c r="O1463" i="12"/>
  <c r="O160" i="12"/>
  <c r="O1857" i="12"/>
  <c r="O99" i="12"/>
  <c r="O4366" i="12"/>
  <c r="O1446" i="12"/>
  <c r="O1230" i="12"/>
  <c r="O2236" i="12"/>
  <c r="O2465" i="12"/>
  <c r="O4287" i="12"/>
  <c r="O4043" i="12"/>
  <c r="O2812" i="12"/>
  <c r="N3068" i="12"/>
  <c r="O3068" i="12"/>
  <c r="O3632" i="12"/>
  <c r="N3632" i="12"/>
  <c r="N435" i="12"/>
  <c r="O435" i="12" s="1"/>
  <c r="N415" i="12"/>
  <c r="O415" i="12" s="1"/>
  <c r="N34" i="12"/>
  <c r="O34" i="12" s="1"/>
  <c r="N2151" i="12"/>
  <c r="O2151" i="12"/>
  <c r="N1900" i="12"/>
  <c r="O1900" i="12"/>
  <c r="N1897" i="12"/>
  <c r="O1897" i="12"/>
  <c r="N1798" i="12"/>
  <c r="O1798" i="12"/>
  <c r="N1752" i="12"/>
  <c r="O1752" i="12"/>
  <c r="N1656" i="12"/>
  <c r="O1656" i="12"/>
  <c r="N1576" i="12"/>
  <c r="O1576" i="12"/>
  <c r="N1559" i="12"/>
  <c r="O1559" i="12"/>
  <c r="N1545" i="12"/>
  <c r="O1545" i="12"/>
  <c r="N4613" i="12"/>
  <c r="O4613" i="12"/>
  <c r="N4591" i="12"/>
  <c r="O4591" i="12"/>
  <c r="N4539" i="12"/>
  <c r="O4539" i="12"/>
  <c r="N4509" i="12"/>
  <c r="O4509" i="12"/>
  <c r="N4487" i="12"/>
  <c r="O4487" i="12"/>
  <c r="N4472" i="12"/>
  <c r="O4472" i="12"/>
  <c r="N4456" i="12"/>
  <c r="O4456" i="12"/>
  <c r="O4388" i="12"/>
  <c r="N4388" i="12"/>
  <c r="N4381" i="12"/>
  <c r="O4381" i="12"/>
  <c r="N4325" i="12"/>
  <c r="O4325" i="12"/>
  <c r="N4271" i="12"/>
  <c r="O4271" i="12"/>
  <c r="O4264" i="12"/>
  <c r="N4264" i="12"/>
  <c r="O4235" i="12"/>
  <c r="N4235" i="12"/>
  <c r="N4074" i="12"/>
  <c r="O4074" i="12"/>
  <c r="O3567" i="12"/>
  <c r="N3567" i="12"/>
  <c r="N3513" i="12"/>
  <c r="O3513" i="12"/>
  <c r="N3505" i="12"/>
  <c r="O3505" i="12"/>
  <c r="N3498" i="12"/>
  <c r="O3498" i="12"/>
  <c r="N3483" i="12"/>
  <c r="O3483" i="12"/>
  <c r="O3475" i="12"/>
  <c r="N3475" i="12"/>
  <c r="O3467" i="12"/>
  <c r="N3467" i="12"/>
  <c r="O3104" i="12"/>
  <c r="N3104" i="12"/>
  <c r="N1288" i="12"/>
  <c r="O1288" i="12"/>
  <c r="N2137" i="12"/>
  <c r="O2137" i="12"/>
  <c r="N1000" i="12"/>
  <c r="O1000" i="12"/>
  <c r="N742" i="12"/>
  <c r="O742" i="12"/>
  <c r="C21" i="12"/>
  <c r="Z16" i="14"/>
  <c r="O934" i="12"/>
  <c r="N3814" i="12"/>
  <c r="O1353" i="12"/>
  <c r="N739" i="12"/>
  <c r="O1499" i="12"/>
  <c r="N3046" i="12"/>
  <c r="O3136" i="12"/>
  <c r="N3136" i="12"/>
  <c r="O208" i="12"/>
  <c r="O1098" i="12"/>
  <c r="O551" i="12"/>
  <c r="N3147" i="12"/>
  <c r="O2035" i="12"/>
  <c r="O28" i="12"/>
  <c r="O749" i="12"/>
  <c r="O1826" i="12"/>
  <c r="O1271" i="12"/>
  <c r="N4117" i="12"/>
  <c r="O4742" i="12"/>
  <c r="N4847" i="12"/>
  <c r="N695" i="12"/>
  <c r="O695" i="12" s="1"/>
  <c r="N4196" i="12"/>
  <c r="O4665" i="12"/>
  <c r="O3821" i="12"/>
  <c r="N4650" i="12"/>
  <c r="N3101" i="12"/>
  <c r="O3101" i="12"/>
  <c r="N916" i="12"/>
  <c r="O916" i="12"/>
  <c r="N786" i="12"/>
  <c r="O786" i="12"/>
  <c r="N755" i="12"/>
  <c r="O755" i="12"/>
  <c r="N684" i="12"/>
  <c r="O684" i="12" s="1"/>
  <c r="N624" i="12"/>
  <c r="O624" i="12" s="1"/>
  <c r="N279" i="12"/>
  <c r="O279" i="12" s="1"/>
  <c r="N1980" i="12"/>
  <c r="N1895" i="12"/>
  <c r="O1895" i="12"/>
  <c r="O1892" i="12"/>
  <c r="N1892" i="12"/>
  <c r="N1858" i="12"/>
  <c r="O1858" i="12"/>
  <c r="N1606" i="12"/>
  <c r="O1606" i="12"/>
  <c r="N1495" i="12"/>
  <c r="O1495" i="12"/>
  <c r="N1481" i="12"/>
  <c r="O1481" i="12"/>
  <c r="N1453" i="12"/>
  <c r="O1453" i="12"/>
  <c r="O3347" i="12"/>
  <c r="N3347" i="12"/>
  <c r="N3340" i="12"/>
  <c r="O3340" i="12"/>
  <c r="O3258" i="12"/>
  <c r="N3258" i="12"/>
  <c r="N2779" i="12"/>
  <c r="O2779" i="12"/>
  <c r="N2726" i="12"/>
  <c r="O2726" i="12"/>
  <c r="N2701" i="12"/>
  <c r="O2701" i="12"/>
  <c r="N2690" i="12"/>
  <c r="O2690" i="12"/>
  <c r="N2683" i="12"/>
  <c r="O2683" i="12"/>
  <c r="N2676" i="12"/>
  <c r="O2676" i="12"/>
  <c r="N2637" i="12"/>
  <c r="O2637" i="12"/>
  <c r="O2605" i="12"/>
  <c r="N2605" i="12"/>
  <c r="N2566" i="12"/>
  <c r="O2566" i="12"/>
  <c r="N2527" i="12"/>
  <c r="O2527" i="12"/>
  <c r="N2506" i="12"/>
  <c r="O2506" i="12"/>
  <c r="N2432" i="12"/>
  <c r="O2432" i="12"/>
  <c r="N2407" i="12"/>
  <c r="O2407" i="12"/>
  <c r="N2386" i="12"/>
  <c r="O2386" i="12"/>
  <c r="N2060" i="12"/>
  <c r="O2060" i="12"/>
  <c r="N2046" i="12"/>
  <c r="O2046" i="12"/>
  <c r="N1964" i="12"/>
  <c r="O1964" i="12"/>
  <c r="O901" i="12"/>
  <c r="O1530" i="12"/>
  <c r="O1658" i="12"/>
  <c r="O1325" i="12"/>
  <c r="N4116" i="12"/>
  <c r="O4051" i="12"/>
  <c r="N3102" i="12"/>
  <c r="O3102" i="12"/>
  <c r="N487" i="12"/>
  <c r="O487" i="12" s="1"/>
  <c r="N37" i="12"/>
  <c r="O37" i="12" s="1"/>
  <c r="N3183" i="12"/>
  <c r="O3183" i="12"/>
  <c r="O2957" i="12"/>
  <c r="N2957" i="12"/>
  <c r="O1378" i="12"/>
  <c r="O939" i="12"/>
  <c r="O1339" i="12"/>
  <c r="O1191" i="12"/>
  <c r="O4073" i="12"/>
  <c r="O3665" i="12"/>
  <c r="O4909" i="12"/>
  <c r="N4909" i="12"/>
  <c r="N866" i="12"/>
  <c r="O866" i="12"/>
  <c r="N746" i="12"/>
  <c r="O746" i="12"/>
  <c r="N618" i="12"/>
  <c r="O618" i="12" s="1"/>
  <c r="N581" i="12"/>
  <c r="O581" i="12" s="1"/>
  <c r="O4643" i="12"/>
  <c r="N4643" i="12"/>
  <c r="O4614" i="12"/>
  <c r="N4614" i="12"/>
  <c r="N4592" i="12"/>
  <c r="O4592" i="12"/>
  <c r="O4533" i="12"/>
  <c r="N4533" i="12"/>
  <c r="N4411" i="12"/>
  <c r="O4411" i="12"/>
  <c r="N4374" i="12"/>
  <c r="O4374" i="12"/>
  <c r="N4310" i="12"/>
  <c r="O4310" i="12"/>
  <c r="O3583" i="12"/>
  <c r="N3583" i="12"/>
  <c r="I7" i="14"/>
  <c r="C240" i="12"/>
  <c r="F12" i="13"/>
  <c r="O550" i="12"/>
  <c r="O1993" i="12"/>
  <c r="O1930" i="12"/>
  <c r="N1248" i="12"/>
  <c r="O4294" i="12"/>
  <c r="N587" i="12"/>
  <c r="O587" i="12" s="1"/>
  <c r="N1875" i="12"/>
  <c r="O1875" i="12"/>
  <c r="N1730" i="12"/>
  <c r="O1730" i="12"/>
  <c r="N1716" i="12"/>
  <c r="O1716" i="12"/>
  <c r="N1419" i="12"/>
  <c r="O1419" i="12"/>
  <c r="E35" i="13"/>
  <c r="N2421" i="12"/>
  <c r="O2421" i="12"/>
  <c r="O1009" i="12"/>
  <c r="O1101" i="12"/>
  <c r="O1244" i="12"/>
  <c r="O1911" i="12"/>
  <c r="O725" i="12"/>
  <c r="N3053" i="12"/>
  <c r="O250" i="12"/>
  <c r="O1352" i="12"/>
  <c r="O1838" i="12"/>
  <c r="O1488" i="12"/>
  <c r="O844" i="12"/>
  <c r="O2066" i="12"/>
  <c r="O224" i="12"/>
  <c r="O3521" i="12"/>
  <c r="O1274" i="12"/>
  <c r="O2412" i="12"/>
  <c r="O1957" i="12"/>
  <c r="O1630" i="12"/>
  <c r="P15" i="14"/>
  <c r="N4434" i="12"/>
  <c r="N880" i="12"/>
  <c r="O1006" i="12"/>
  <c r="O251" i="12"/>
  <c r="O1525" i="12"/>
  <c r="O1633" i="12"/>
  <c r="O1402" i="12"/>
  <c r="N3063" i="12"/>
  <c r="N3954" i="12"/>
  <c r="N4578" i="12"/>
  <c r="O1584" i="12"/>
  <c r="O3672" i="12"/>
  <c r="O3111" i="12"/>
  <c r="N3111" i="12"/>
  <c r="N970" i="12"/>
  <c r="O970" i="12"/>
  <c r="N892" i="12"/>
  <c r="O892" i="12"/>
  <c r="N818" i="12"/>
  <c r="O818" i="12"/>
  <c r="N658" i="12"/>
  <c r="O658" i="12"/>
  <c r="N468" i="12"/>
  <c r="O468" i="12" s="1"/>
  <c r="O90" i="12"/>
  <c r="N49" i="12"/>
  <c r="O49" i="12" s="1"/>
  <c r="N3752" i="12"/>
  <c r="O3752" i="12" s="1"/>
  <c r="N2059" i="12"/>
  <c r="O2059" i="12"/>
  <c r="N2045" i="12"/>
  <c r="O2045" i="12"/>
  <c r="O2000" i="12"/>
  <c r="N2000" i="12"/>
  <c r="N1983" i="12"/>
  <c r="O1983" i="12"/>
  <c r="N4872" i="12"/>
  <c r="O4872" i="12"/>
  <c r="N4856" i="12"/>
  <c r="O4856" i="12"/>
  <c r="N4768" i="12"/>
  <c r="O4768" i="12"/>
  <c r="N4761" i="12"/>
  <c r="O4761" i="12"/>
  <c r="O4724" i="12"/>
  <c r="N4724" i="12"/>
  <c r="O4572" i="12"/>
  <c r="N4572" i="12"/>
  <c r="N4504" i="12"/>
  <c r="O4504" i="12"/>
  <c r="N4497" i="12"/>
  <c r="O4497" i="12"/>
  <c r="N4428" i="12"/>
  <c r="O4428" i="12"/>
  <c r="N4319" i="12"/>
  <c r="O4319" i="12"/>
  <c r="O4297" i="12"/>
  <c r="N4297" i="12"/>
  <c r="N4289" i="12"/>
  <c r="O4289" i="12"/>
  <c r="O2978" i="12"/>
  <c r="N2978" i="12"/>
  <c r="N2956" i="12"/>
  <c r="O2956" i="12"/>
  <c r="N2817" i="12"/>
  <c r="O2817" i="12"/>
  <c r="D16" i="14"/>
  <c r="G16" i="14" s="1"/>
  <c r="O257" i="12"/>
  <c r="O1834" i="12"/>
  <c r="O1290" i="12"/>
  <c r="E23" i="13"/>
  <c r="N4854" i="12"/>
  <c r="O4854" i="12"/>
  <c r="O4789" i="12"/>
  <c r="N4789" i="12"/>
  <c r="O4570" i="12"/>
  <c r="N4570" i="12"/>
  <c r="O4525" i="12"/>
  <c r="N4525" i="12"/>
  <c r="N4480" i="12"/>
  <c r="O4480" i="12"/>
  <c r="O4396" i="12"/>
  <c r="N4396" i="12"/>
  <c r="O4317" i="12"/>
  <c r="N4317" i="12"/>
  <c r="N4302" i="12"/>
  <c r="O4302" i="12"/>
  <c r="N4280" i="12"/>
  <c r="O4280" i="12"/>
  <c r="N4243" i="12"/>
  <c r="O4243" i="12"/>
  <c r="N4141" i="12"/>
  <c r="O4141" i="12"/>
  <c r="O3742" i="12"/>
  <c r="N3742" i="12"/>
  <c r="O3560" i="12"/>
  <c r="N3560" i="12"/>
  <c r="N3529" i="12"/>
  <c r="O3529" i="12"/>
  <c r="O3491" i="12"/>
  <c r="N3491" i="12"/>
  <c r="N3420" i="12"/>
  <c r="O3420" i="12"/>
  <c r="N2983" i="12"/>
  <c r="O2983" i="12"/>
  <c r="N2950" i="12"/>
  <c r="O2950" i="12"/>
  <c r="P24" i="14"/>
  <c r="C136" i="12"/>
  <c r="O1681" i="12"/>
  <c r="O982" i="12"/>
  <c r="O141" i="12"/>
  <c r="O3631" i="12"/>
  <c r="N4657" i="12"/>
  <c r="O4915" i="12"/>
  <c r="N4915" i="12"/>
  <c r="N897" i="12"/>
  <c r="O897" i="12"/>
  <c r="N519" i="12"/>
  <c r="O519" i="12" s="1"/>
  <c r="O4563" i="12"/>
  <c r="N4563" i="12"/>
  <c r="O4358" i="12"/>
  <c r="N4358" i="12"/>
  <c r="N4350" i="12"/>
  <c r="O4350" i="12"/>
  <c r="N4343" i="12"/>
  <c r="O4343" i="12"/>
  <c r="N3646" i="12"/>
  <c r="O3646" i="12"/>
  <c r="O3613" i="12"/>
  <c r="N3613" i="12"/>
  <c r="N3553" i="12"/>
  <c r="O3553" i="12"/>
  <c r="N3537" i="12"/>
  <c r="O3537" i="12"/>
  <c r="N3476" i="12"/>
  <c r="O3476" i="12"/>
  <c r="O1026" i="12"/>
  <c r="O1338" i="12"/>
  <c r="O853" i="12"/>
  <c r="O1605" i="12"/>
  <c r="O1449" i="12"/>
  <c r="O1547" i="12"/>
  <c r="O819" i="12"/>
  <c r="O4548" i="12"/>
  <c r="N590" i="12"/>
  <c r="O590" i="12" s="1"/>
  <c r="N1665" i="12"/>
  <c r="O1665" i="12"/>
  <c r="N1464" i="12"/>
  <c r="O1464" i="12"/>
  <c r="E16" i="14"/>
  <c r="H16" i="14" s="1"/>
  <c r="N2460" i="12"/>
  <c r="O2460" i="12"/>
  <c r="C24" i="13"/>
  <c r="O907" i="12"/>
  <c r="O779" i="12"/>
  <c r="O1204" i="12"/>
  <c r="O522" i="12"/>
  <c r="O1610" i="12"/>
  <c r="O1516" i="12"/>
  <c r="O1171" i="12"/>
  <c r="O2991" i="12"/>
  <c r="O3758" i="12"/>
  <c r="E22" i="13"/>
  <c r="O1624" i="12"/>
  <c r="O64" i="12"/>
  <c r="O4502" i="12"/>
  <c r="N4404" i="12"/>
  <c r="N4013" i="12"/>
  <c r="O762" i="12"/>
  <c r="O1800" i="12"/>
  <c r="O1744" i="12"/>
  <c r="O1145" i="12"/>
  <c r="N4326" i="12"/>
  <c r="O2797" i="12"/>
  <c r="O2865" i="12"/>
  <c r="O4204" i="12"/>
  <c r="N4701" i="12"/>
  <c r="O1393" i="12"/>
  <c r="O1069" i="12"/>
  <c r="O150" i="12"/>
  <c r="O659" i="12"/>
  <c r="O705" i="12"/>
  <c r="O3794" i="12"/>
  <c r="O1468" i="12"/>
  <c r="O1597" i="12"/>
  <c r="O1780" i="12"/>
  <c r="N3127" i="12"/>
  <c r="O1140" i="12"/>
  <c r="O1792" i="12"/>
  <c r="O2419" i="12"/>
  <c r="O1840" i="12"/>
  <c r="N2988" i="12"/>
  <c r="O2467" i="12"/>
  <c r="O4250" i="12"/>
  <c r="N4167" i="12"/>
  <c r="O4167" i="12"/>
  <c r="N3109" i="12"/>
  <c r="O3109" i="12"/>
  <c r="N850" i="12"/>
  <c r="N841" i="12"/>
  <c r="N792" i="12"/>
  <c r="O792" i="12"/>
  <c r="N761" i="12"/>
  <c r="O761" i="12"/>
  <c r="N673" i="12"/>
  <c r="O673" i="12" s="1"/>
  <c r="N667" i="12"/>
  <c r="O667" i="12" s="1"/>
  <c r="N664" i="12"/>
  <c r="O664" i="12" s="1"/>
  <c r="N661" i="12"/>
  <c r="O661" i="12" s="1"/>
  <c r="N114" i="12"/>
  <c r="O114" i="12" s="1"/>
  <c r="O4799" i="12"/>
  <c r="N4799" i="12"/>
  <c r="N4784" i="12"/>
  <c r="O4784" i="12"/>
  <c r="O4703" i="12"/>
  <c r="N4703" i="12"/>
  <c r="O4631" i="12"/>
  <c r="N4631" i="12"/>
  <c r="O4601" i="12"/>
  <c r="N4601" i="12"/>
  <c r="O4594" i="12"/>
  <c r="N4594" i="12"/>
  <c r="N4587" i="12"/>
  <c r="O4587" i="12"/>
  <c r="N4580" i="12"/>
  <c r="O4580" i="12"/>
  <c r="O4535" i="12"/>
  <c r="N4535" i="12"/>
  <c r="N4413" i="12"/>
  <c r="O4413" i="12"/>
  <c r="O4406" i="12"/>
  <c r="N4406" i="12"/>
  <c r="N4048" i="12"/>
  <c r="O4048" i="12"/>
  <c r="O4033" i="12"/>
  <c r="N4033" i="12"/>
  <c r="N4003" i="12"/>
  <c r="O4003" i="12"/>
  <c r="N3988" i="12"/>
  <c r="O3988" i="12"/>
  <c r="N2905" i="12"/>
  <c r="O2905" i="12"/>
  <c r="N608" i="12"/>
  <c r="O608" i="12" s="1"/>
  <c r="N136" i="12"/>
  <c r="O136" i="12" s="1"/>
  <c r="N1951" i="12"/>
  <c r="O1951" i="12"/>
  <c r="N1738" i="12"/>
  <c r="O1738" i="12"/>
  <c r="N1659" i="12"/>
  <c r="O1659" i="12"/>
  <c r="O4687" i="12"/>
  <c r="N4687" i="12"/>
  <c r="O4458" i="12"/>
  <c r="N4458" i="12"/>
  <c r="N4318" i="12"/>
  <c r="O4318" i="12"/>
  <c r="N4296" i="12"/>
  <c r="O4296" i="12"/>
  <c r="N3606" i="12"/>
  <c r="O3606" i="12"/>
  <c r="N3492" i="12"/>
  <c r="O3492" i="12"/>
  <c r="N3383" i="12"/>
  <c r="O3383" i="12"/>
  <c r="N3033" i="12"/>
  <c r="O3033" i="12"/>
  <c r="N2371" i="12"/>
  <c r="O2371" i="12"/>
  <c r="N2222" i="12"/>
  <c r="O2222" i="12"/>
  <c r="N2211" i="12"/>
  <c r="O2211" i="12"/>
  <c r="N2197" i="12"/>
  <c r="O2197" i="12"/>
  <c r="N2183" i="12"/>
  <c r="O2183" i="12"/>
  <c r="C7" i="12"/>
  <c r="Z15" i="14"/>
  <c r="O1708" i="12"/>
  <c r="O285" i="12"/>
  <c r="O4882" i="12"/>
  <c r="O189" i="12"/>
  <c r="O429" i="12"/>
  <c r="O1356" i="12"/>
  <c r="O3192" i="12"/>
  <c r="O510" i="12"/>
  <c r="O3693" i="12"/>
  <c r="O4732" i="12"/>
  <c r="O3041" i="12"/>
  <c r="O3515" i="12"/>
  <c r="O3594" i="12"/>
  <c r="N4351" i="12"/>
  <c r="N3668" i="12"/>
  <c r="N656" i="12"/>
  <c r="O656" i="12" s="1"/>
  <c r="N2154" i="12"/>
  <c r="O2154" i="12"/>
  <c r="O4519" i="12"/>
  <c r="N4519" i="12"/>
  <c r="N4511" i="12"/>
  <c r="O4511" i="12"/>
  <c r="O4482" i="12"/>
  <c r="N4482" i="12"/>
  <c r="N4435" i="12"/>
  <c r="O4435" i="12"/>
  <c r="N4398" i="12"/>
  <c r="O4398" i="12"/>
  <c r="N4383" i="12"/>
  <c r="O4383" i="12"/>
  <c r="N3714" i="12"/>
  <c r="O3714" i="12"/>
  <c r="N3683" i="12"/>
  <c r="O3683" i="12"/>
  <c r="O3599" i="12"/>
  <c r="N3599" i="12"/>
  <c r="N3198" i="12"/>
  <c r="O3198" i="12"/>
  <c r="N2272" i="12"/>
  <c r="O2272" i="12"/>
  <c r="N2240" i="12"/>
  <c r="O2240" i="12"/>
  <c r="N2176" i="12"/>
  <c r="O2176" i="12"/>
  <c r="C346" i="12"/>
  <c r="Z7" i="14"/>
  <c r="O336" i="12"/>
  <c r="O173" i="12"/>
  <c r="N4873" i="12"/>
  <c r="O4873" i="12"/>
  <c r="N4814" i="12"/>
  <c r="O4814" i="12"/>
  <c r="O4747" i="12"/>
  <c r="N4747" i="12"/>
  <c r="O4740" i="12"/>
  <c r="N4740" i="12"/>
  <c r="N4653" i="12"/>
  <c r="O4653" i="12"/>
  <c r="N4566" i="12"/>
  <c r="O4566" i="12"/>
  <c r="N4460" i="12"/>
  <c r="O4460" i="12"/>
  <c r="N4444" i="12"/>
  <c r="O4444" i="12"/>
  <c r="N3035" i="12"/>
  <c r="O3035" i="12"/>
  <c r="N2879" i="12"/>
  <c r="O2879" i="12"/>
  <c r="N2870" i="12"/>
  <c r="O2870" i="12"/>
  <c r="N2855" i="12"/>
  <c r="O2855" i="12"/>
  <c r="N2847" i="12"/>
  <c r="O2847" i="12"/>
  <c r="N2662" i="12"/>
  <c r="O2662" i="12"/>
  <c r="N2655" i="12"/>
  <c r="O2655" i="12"/>
  <c r="N2648" i="12"/>
  <c r="O2648" i="12"/>
  <c r="N2641" i="12"/>
  <c r="O2641" i="12"/>
  <c r="N2584" i="12"/>
  <c r="O2584" i="12"/>
  <c r="L7" i="14"/>
  <c r="C344" i="12"/>
  <c r="O3767" i="12"/>
  <c r="O273" i="12"/>
  <c r="N711" i="12"/>
  <c r="O711" i="12" s="1"/>
  <c r="O1830" i="12"/>
  <c r="O1104" i="12"/>
  <c r="O2114" i="12"/>
  <c r="O622" i="12"/>
  <c r="O498" i="12"/>
  <c r="O228" i="12"/>
  <c r="O92" i="12"/>
  <c r="O379" i="12"/>
  <c r="O2062" i="12"/>
  <c r="O3348" i="12"/>
  <c r="O2591" i="12"/>
  <c r="O3697" i="12"/>
  <c r="N4874" i="12"/>
  <c r="Y5" i="14"/>
  <c r="N996" i="12"/>
  <c r="N475" i="12"/>
  <c r="O475" i="12" s="1"/>
  <c r="O362" i="12"/>
  <c r="O283" i="12"/>
  <c r="N2117" i="12"/>
  <c r="O2117" i="12"/>
  <c r="N4836" i="12"/>
  <c r="O4836" i="12"/>
  <c r="N4829" i="12"/>
  <c r="O4829" i="12"/>
  <c r="N4690" i="12"/>
  <c r="O4690" i="12"/>
  <c r="O4610" i="12"/>
  <c r="N4610" i="12"/>
  <c r="O4602" i="12"/>
  <c r="N4602" i="12"/>
  <c r="N2929" i="12"/>
  <c r="O2929" i="12"/>
  <c r="O2234" i="12"/>
  <c r="N2234" i="12"/>
  <c r="O3746" i="12"/>
  <c r="N4851" i="12"/>
  <c r="O4851" i="12"/>
  <c r="N4844" i="12"/>
  <c r="O4844" i="12"/>
  <c r="N4822" i="12"/>
  <c r="O4822" i="12"/>
  <c r="N3968" i="12"/>
  <c r="O3968" i="12"/>
  <c r="O3700" i="12"/>
  <c r="N3700" i="12"/>
  <c r="O3671" i="12"/>
  <c r="N3671" i="12"/>
  <c r="O3549" i="12"/>
  <c r="N3549" i="12"/>
  <c r="N3409" i="12"/>
  <c r="O3409" i="12"/>
  <c r="O3394" i="12"/>
  <c r="N3394" i="12"/>
  <c r="O3253" i="12"/>
  <c r="N3253" i="12"/>
  <c r="O3085" i="12"/>
  <c r="N3085" i="12"/>
  <c r="N2811" i="12"/>
  <c r="O2811" i="12"/>
  <c r="N2804" i="12"/>
  <c r="O2804" i="12"/>
  <c r="N2796" i="12"/>
  <c r="O2796" i="12"/>
  <c r="O2759" i="12"/>
  <c r="N2759" i="12"/>
  <c r="N2659" i="12"/>
  <c r="O2659" i="12"/>
  <c r="O2627" i="12"/>
  <c r="N2627" i="12"/>
  <c r="N2595" i="12"/>
  <c r="O2595" i="12"/>
  <c r="N2309" i="12"/>
  <c r="O2309" i="12"/>
  <c r="O151" i="12"/>
  <c r="O1697" i="12"/>
  <c r="O437" i="12"/>
  <c r="O626" i="12"/>
  <c r="O2064" i="12"/>
  <c r="O1801" i="12"/>
  <c r="O1194" i="12"/>
  <c r="O4651" i="12"/>
  <c r="O4476" i="12"/>
  <c r="O3764" i="12"/>
  <c r="N530" i="12"/>
  <c r="O530" i="12" s="1"/>
  <c r="N304" i="12"/>
  <c r="O304" i="12" s="1"/>
  <c r="N3095" i="12"/>
  <c r="O3095" i="12"/>
  <c r="N4203" i="12"/>
  <c r="O4203" i="12"/>
  <c r="O4188" i="12"/>
  <c r="N4188" i="12"/>
  <c r="N3998" i="12"/>
  <c r="O3998" i="12"/>
  <c r="N3939" i="12"/>
  <c r="O3939" i="12"/>
  <c r="O3602" i="12"/>
  <c r="N3602" i="12"/>
  <c r="O3387" i="12"/>
  <c r="N3387" i="12"/>
  <c r="N3335" i="12"/>
  <c r="O3335" i="12"/>
  <c r="O3327" i="12"/>
  <c r="N3327" i="12"/>
  <c r="N2980" i="12"/>
  <c r="O2980" i="12"/>
  <c r="N2826" i="12"/>
  <c r="O2826" i="12"/>
  <c r="N2355" i="12"/>
  <c r="O2355" i="12"/>
  <c r="O2348" i="12"/>
  <c r="N2348" i="12"/>
  <c r="N2302" i="12"/>
  <c r="O2302" i="12"/>
  <c r="N2716" i="12"/>
  <c r="O2716" i="12"/>
  <c r="N2252" i="12"/>
  <c r="O2252" i="12"/>
  <c r="O60" i="12"/>
  <c r="O46" i="12"/>
  <c r="O43" i="12"/>
  <c r="O3293" i="12"/>
  <c r="N3293" i="12"/>
  <c r="N2603" i="12"/>
  <c r="O2603" i="12"/>
  <c r="O2323" i="12"/>
  <c r="O2344" i="12"/>
  <c r="O2744" i="12"/>
  <c r="N1836" i="12"/>
  <c r="O1836" i="12"/>
  <c r="O4285" i="12"/>
  <c r="N4285" i="12"/>
  <c r="N4122" i="12"/>
  <c r="O4122" i="12"/>
  <c r="N4071" i="12"/>
  <c r="O4071" i="12"/>
  <c r="N3974" i="12"/>
  <c r="O3974" i="12"/>
  <c r="N2660" i="12"/>
  <c r="O2660" i="12"/>
  <c r="N2596" i="12"/>
  <c r="O2596" i="12"/>
  <c r="N2589" i="12"/>
  <c r="O2589" i="12"/>
  <c r="N2575" i="12"/>
  <c r="O2575" i="12"/>
  <c r="O76" i="12"/>
  <c r="O244" i="12"/>
  <c r="O3375" i="12"/>
  <c r="N3305" i="12"/>
  <c r="O103" i="12"/>
  <c r="O4554" i="12"/>
  <c r="N4554" i="12"/>
  <c r="N4494" i="12"/>
  <c r="O4494" i="12"/>
  <c r="N4241" i="12"/>
  <c r="O4241" i="12"/>
  <c r="N4115" i="12"/>
  <c r="O4115" i="12"/>
  <c r="O3362" i="12"/>
  <c r="N3362" i="12"/>
  <c r="O3324" i="12"/>
  <c r="N3324" i="12"/>
  <c r="O245" i="12"/>
  <c r="O121" i="12"/>
  <c r="N4734" i="12"/>
  <c r="O4734" i="12"/>
  <c r="N4720" i="12"/>
  <c r="N4016" i="12"/>
  <c r="O4016" i="12"/>
  <c r="N3942" i="12"/>
  <c r="O3942" i="12"/>
  <c r="O3251" i="12"/>
  <c r="N3251" i="12"/>
  <c r="O2799" i="12"/>
  <c r="N2799" i="12"/>
  <c r="N2792" i="12"/>
  <c r="O2792" i="12"/>
  <c r="N4817" i="12"/>
  <c r="O4817" i="12"/>
  <c r="N4099" i="12"/>
  <c r="O4099" i="12"/>
  <c r="N3373" i="12"/>
  <c r="O3373" i="12"/>
  <c r="N2755" i="12"/>
  <c r="O2755" i="12"/>
  <c r="N2515" i="12"/>
  <c r="O2515" i="12"/>
  <c r="N2310" i="12"/>
  <c r="O2310" i="12"/>
  <c r="O4832" i="12"/>
  <c r="N4832" i="12"/>
  <c r="O4735" i="12"/>
  <c r="N4735" i="12"/>
  <c r="N4423" i="12"/>
  <c r="O4423" i="12"/>
  <c r="O3980" i="12"/>
  <c r="N3980" i="12"/>
  <c r="N3897" i="12"/>
  <c r="O3897" i="12"/>
  <c r="O381" i="12"/>
  <c r="O378" i="12"/>
  <c r="O364" i="12"/>
  <c r="O1663" i="12"/>
  <c r="N1663" i="12"/>
  <c r="O3765" i="12"/>
  <c r="O302" i="12"/>
  <c r="O236" i="12"/>
  <c r="O212" i="12"/>
  <c r="O186" i="12"/>
  <c r="O117" i="12"/>
  <c r="O135" i="12"/>
  <c r="O119" i="12"/>
  <c r="O21" i="12"/>
  <c r="O254" i="12"/>
  <c r="O222" i="12"/>
  <c r="O197" i="12"/>
  <c r="O193" i="12"/>
  <c r="O180" i="12"/>
  <c r="O176" i="12"/>
  <c r="O145" i="12"/>
  <c r="O124" i="12"/>
  <c r="O73" i="12"/>
  <c r="D5" i="14"/>
  <c r="G5" i="14" s="1"/>
  <c r="C13" i="13"/>
  <c r="F24" i="13"/>
  <c r="E12" i="13"/>
  <c r="F22" i="13"/>
  <c r="D27" i="14"/>
  <c r="G27" i="14" s="1"/>
  <c r="D23" i="13"/>
  <c r="D35" i="13"/>
  <c r="F32" i="13"/>
  <c r="D27" i="13"/>
  <c r="O402" i="12"/>
  <c r="D19" i="14"/>
  <c r="G19" i="14" s="1"/>
  <c r="E15" i="14"/>
  <c r="H15" i="14" s="1"/>
  <c r="O398" i="12"/>
  <c r="O399" i="12"/>
  <c r="O394" i="12"/>
  <c r="O393" i="12"/>
  <c r="O389" i="12"/>
  <c r="O388" i="12"/>
  <c r="O386" i="12"/>
  <c r="O384" i="12"/>
  <c r="O382" i="12"/>
  <c r="N3184" i="12"/>
  <c r="O3184" i="12"/>
  <c r="N3622" i="12"/>
  <c r="N1602" i="12"/>
  <c r="O1602" i="12"/>
  <c r="O467" i="12"/>
  <c r="C23" i="13"/>
  <c r="J15" i="14"/>
  <c r="O3637" i="12"/>
  <c r="O177" i="12"/>
  <c r="O3634" i="12"/>
  <c r="O738" i="12"/>
  <c r="O3785" i="12"/>
  <c r="O785" i="12"/>
  <c r="O1023" i="12"/>
  <c r="O226" i="12"/>
  <c r="N3193" i="12"/>
  <c r="O252" i="12"/>
  <c r="O636" i="12"/>
  <c r="O1439" i="12"/>
  <c r="O1667" i="12"/>
  <c r="O640" i="12"/>
  <c r="O2011" i="12"/>
  <c r="N2973" i="12"/>
  <c r="N2163" i="12"/>
  <c r="L19" i="14"/>
  <c r="N3203" i="12"/>
  <c r="N3775" i="12"/>
  <c r="O3775" i="12"/>
  <c r="N978" i="12"/>
  <c r="O978" i="12"/>
  <c r="N694" i="12"/>
  <c r="O694" i="12" s="1"/>
  <c r="O2844" i="12"/>
  <c r="N2844" i="12"/>
  <c r="I19" i="14"/>
  <c r="N564" i="12"/>
  <c r="O564" i="12" s="1"/>
  <c r="E24" i="13"/>
  <c r="O67" i="12"/>
  <c r="D32" i="13"/>
  <c r="O3750" i="12"/>
  <c r="O4918" i="12"/>
  <c r="L15" i="14"/>
  <c r="N2902" i="12"/>
  <c r="O918" i="12"/>
  <c r="O3769" i="12"/>
  <c r="O385" i="12"/>
  <c r="O89" i="12"/>
  <c r="O713" i="12"/>
  <c r="N3001" i="12"/>
  <c r="N3150" i="12"/>
  <c r="O30" i="12"/>
  <c r="O919" i="12"/>
  <c r="O1862" i="12"/>
  <c r="O1748" i="12"/>
  <c r="O1707" i="12"/>
  <c r="O1887" i="12"/>
  <c r="O298" i="12"/>
  <c r="N4893" i="12"/>
  <c r="O961" i="12"/>
  <c r="O683" i="12"/>
  <c r="O4903" i="12"/>
  <c r="N4903" i="12"/>
  <c r="N993" i="12"/>
  <c r="N952" i="12"/>
  <c r="N946" i="12"/>
  <c r="N943" i="12"/>
  <c r="O943" i="12"/>
  <c r="N706" i="12"/>
  <c r="O706" i="12" s="1"/>
  <c r="N501" i="12"/>
  <c r="O501" i="12" s="1"/>
  <c r="N495" i="12"/>
  <c r="O495" i="12" s="1"/>
  <c r="N480" i="12"/>
  <c r="O480" i="12" s="1"/>
  <c r="O267" i="12"/>
  <c r="N1810" i="12"/>
  <c r="O1810" i="12"/>
  <c r="O3084" i="12"/>
  <c r="N3084" i="12"/>
  <c r="N1366" i="12"/>
  <c r="O1366" i="12"/>
  <c r="O1947" i="12"/>
  <c r="N1947" i="12"/>
  <c r="N1508" i="12"/>
  <c r="O1508" i="12"/>
  <c r="N3389" i="12"/>
  <c r="O3389" i="12"/>
  <c r="N3054" i="12"/>
  <c r="O3054" i="12"/>
  <c r="F13" i="13"/>
  <c r="O397" i="12"/>
  <c r="O125" i="12"/>
  <c r="O764" i="12"/>
  <c r="L27" i="14"/>
  <c r="E27" i="14"/>
  <c r="H27" i="14" s="1"/>
  <c r="O1728" i="12"/>
  <c r="N2969" i="12"/>
  <c r="D22" i="13"/>
  <c r="D4" i="14"/>
  <c r="G4" i="14" s="1"/>
  <c r="L16" i="14"/>
  <c r="O1020" i="12"/>
  <c r="O1425" i="12"/>
  <c r="O4161" i="12"/>
  <c r="O1014" i="12"/>
  <c r="O2962" i="12"/>
  <c r="O793" i="12"/>
  <c r="O2088" i="12"/>
  <c r="O617" i="12"/>
  <c r="O2076" i="12"/>
  <c r="O110" i="12"/>
  <c r="O1459" i="12"/>
  <c r="O1475" i="12"/>
  <c r="O1615" i="12"/>
  <c r="O1133" i="12"/>
  <c r="O2073" i="12"/>
  <c r="O1043" i="12"/>
  <c r="N3218" i="12"/>
  <c r="O3730" i="12"/>
  <c r="N735" i="12"/>
  <c r="N599" i="12"/>
  <c r="O599" i="12" s="1"/>
  <c r="N466" i="12"/>
  <c r="O466" i="12" s="1"/>
  <c r="O1422" i="12"/>
  <c r="N3626" i="12"/>
  <c r="O3626" i="12"/>
  <c r="O639" i="12"/>
  <c r="O413" i="12"/>
  <c r="O558" i="12"/>
  <c r="O1462" i="12"/>
  <c r="O1932" i="12"/>
  <c r="O856" i="12"/>
  <c r="O3113" i="12"/>
  <c r="N3134" i="12"/>
  <c r="O3134" i="12"/>
  <c r="N825" i="12"/>
  <c r="O825" i="12"/>
  <c r="N20" i="12"/>
  <c r="O20" i="12" s="1"/>
  <c r="N3819" i="12"/>
  <c r="O3819" i="12"/>
  <c r="N281" i="12"/>
  <c r="O281" i="12" s="1"/>
  <c r="N650" i="12"/>
  <c r="O650" i="12" s="1"/>
  <c r="F35" i="13"/>
  <c r="O627" i="12"/>
  <c r="O2922" i="12"/>
  <c r="O4891" i="12"/>
  <c r="O681" i="12"/>
  <c r="O3110" i="12"/>
  <c r="O666" i="12"/>
  <c r="O258" i="12"/>
  <c r="O1331" i="12"/>
  <c r="O1351" i="12"/>
  <c r="O432" i="12"/>
  <c r="O965" i="12"/>
  <c r="O1745" i="12"/>
  <c r="O116" i="12"/>
  <c r="N3809" i="12"/>
  <c r="O3422" i="12"/>
  <c r="N620" i="12"/>
  <c r="O620" i="12" s="1"/>
  <c r="N1988" i="12"/>
  <c r="O1988" i="12"/>
  <c r="N1657" i="12"/>
  <c r="O1657" i="12"/>
  <c r="N2914" i="12"/>
  <c r="O2914" i="12"/>
  <c r="N274" i="12"/>
  <c r="O274" i="12" s="1"/>
  <c r="N1680" i="12"/>
  <c r="O1680" i="12"/>
  <c r="N1238" i="12"/>
  <c r="O1238" i="12"/>
  <c r="N1221" i="12"/>
  <c r="O1221" i="12"/>
  <c r="N313" i="12"/>
  <c r="O313" i="12" s="1"/>
  <c r="O822" i="12"/>
  <c r="O289" i="12"/>
  <c r="D24" i="14"/>
  <c r="G24" i="14" s="1"/>
  <c r="Z27" i="14"/>
  <c r="O758" i="12"/>
  <c r="O3069" i="12"/>
  <c r="N3638" i="12"/>
  <c r="O862" i="12"/>
  <c r="O107" i="12"/>
  <c r="O2953" i="12"/>
  <c r="O3143" i="12"/>
  <c r="N3143" i="12"/>
  <c r="N802" i="12"/>
  <c r="O802" i="12"/>
  <c r="N426" i="12"/>
  <c r="O426" i="12" s="1"/>
  <c r="O868" i="12"/>
  <c r="N3789" i="12"/>
  <c r="C27" i="13"/>
  <c r="O555" i="12"/>
  <c r="O209" i="12"/>
  <c r="O63" i="12"/>
  <c r="O3103" i="12"/>
  <c r="O1684" i="12"/>
  <c r="O4904" i="12"/>
  <c r="O1085" i="12"/>
  <c r="O660" i="12"/>
  <c r="N1913" i="12"/>
  <c r="O523" i="12"/>
  <c r="O3826" i="12"/>
  <c r="O4908" i="12"/>
  <c r="N3834" i="12"/>
  <c r="O4155" i="12"/>
  <c r="N3117" i="12"/>
  <c r="O3117" i="12"/>
  <c r="N959" i="12"/>
  <c r="N808" i="12"/>
  <c r="O808" i="12"/>
  <c r="O276" i="12"/>
  <c r="N29" i="12"/>
  <c r="O29" i="12" s="1"/>
  <c r="N1874" i="12"/>
  <c r="O1874" i="12"/>
  <c r="N1814" i="12"/>
  <c r="O1814" i="12"/>
  <c r="N1589" i="12"/>
  <c r="O1589" i="12"/>
  <c r="N1310" i="12"/>
  <c r="O1310" i="12"/>
  <c r="N2707" i="12"/>
  <c r="O2707" i="12"/>
  <c r="O633" i="12"/>
  <c r="N4672" i="12"/>
  <c r="O4672" i="12"/>
  <c r="N4565" i="12"/>
  <c r="O4565" i="12"/>
  <c r="O1650" i="12"/>
  <c r="N3781" i="12"/>
  <c r="O194" i="12"/>
  <c r="O804" i="12"/>
  <c r="C35" i="13"/>
  <c r="O113" i="12"/>
  <c r="O1476" i="12"/>
  <c r="O1214" i="12"/>
  <c r="O1687" i="12"/>
  <c r="C32" i="13"/>
  <c r="O129" i="12"/>
  <c r="O2166" i="12"/>
  <c r="N729" i="12"/>
  <c r="O914" i="12"/>
  <c r="O5" i="12"/>
  <c r="O2150" i="12"/>
  <c r="O3177" i="12"/>
  <c r="O2082" i="12"/>
  <c r="O3086" i="12"/>
  <c r="O1167" i="12"/>
  <c r="O3937" i="12"/>
  <c r="O2821" i="12"/>
  <c r="N2912" i="12"/>
  <c r="O2912" i="12"/>
  <c r="N933" i="12"/>
  <c r="O933" i="12"/>
  <c r="N719" i="12"/>
  <c r="O719" i="12" s="1"/>
  <c r="N699" i="12"/>
  <c r="O699" i="12" s="1"/>
  <c r="N546" i="12"/>
  <c r="O546" i="12" s="1"/>
  <c r="N526" i="12"/>
  <c r="O526" i="12" s="1"/>
  <c r="O331" i="12"/>
  <c r="N4558" i="12"/>
  <c r="O4558" i="12"/>
  <c r="N4542" i="12"/>
  <c r="O4542" i="12"/>
  <c r="O206" i="12"/>
  <c r="O865" i="12"/>
  <c r="O229" i="12"/>
  <c r="O50" i="12"/>
  <c r="O3100" i="12"/>
  <c r="N4911" i="12"/>
  <c r="O4911" i="12"/>
  <c r="D15" i="14"/>
  <c r="G15" i="14" s="1"/>
  <c r="E13" i="13"/>
  <c r="O1056" i="12"/>
  <c r="Z19" i="14"/>
  <c r="O955" i="12"/>
  <c r="O86" i="12"/>
  <c r="O400" i="12"/>
  <c r="L24" i="14"/>
  <c r="F23" i="13"/>
  <c r="N2954" i="12"/>
  <c r="C22" i="13"/>
  <c r="O2963" i="12"/>
  <c r="N1735" i="12"/>
  <c r="O709" i="12"/>
  <c r="O781" i="12"/>
  <c r="O2031" i="12"/>
  <c r="O433" i="12"/>
  <c r="O265" i="12"/>
  <c r="O1461" i="12"/>
  <c r="O1334" i="12"/>
  <c r="O3812" i="12"/>
  <c r="O1201" i="12"/>
  <c r="O576" i="12"/>
  <c r="O368" i="12"/>
  <c r="O96" i="12"/>
  <c r="O296" i="12"/>
  <c r="O1718" i="12"/>
  <c r="O3132" i="12"/>
  <c r="O3248" i="12"/>
  <c r="O3928" i="12"/>
  <c r="N3318" i="12"/>
  <c r="O3226" i="12"/>
  <c r="N4037" i="12"/>
  <c r="O2851" i="12"/>
  <c r="O97" i="12"/>
  <c r="N733" i="12"/>
  <c r="O733" i="12"/>
  <c r="N537" i="12"/>
  <c r="O537" i="12" s="1"/>
  <c r="N3443" i="12"/>
  <c r="O202" i="12"/>
  <c r="O142" i="12"/>
  <c r="F27" i="13"/>
  <c r="N3123" i="12"/>
  <c r="N4905" i="12"/>
  <c r="O1053" i="12"/>
  <c r="O1102" i="12"/>
  <c r="O1828" i="12"/>
  <c r="O1660" i="12"/>
  <c r="O286" i="12"/>
  <c r="O3445" i="12"/>
  <c r="O1909" i="12"/>
  <c r="O403" i="12"/>
  <c r="O3263" i="12"/>
  <c r="O520" i="12"/>
  <c r="N2967" i="12"/>
  <c r="O2967" i="12"/>
  <c r="O1906" i="12"/>
  <c r="N1906" i="12"/>
  <c r="O4766" i="12"/>
  <c r="N4766" i="12"/>
  <c r="N4759" i="12"/>
  <c r="O4759" i="12"/>
  <c r="O4852" i="12"/>
  <c r="N4852" i="12"/>
  <c r="N2703" i="12"/>
  <c r="O2703" i="12"/>
  <c r="O3735" i="12"/>
  <c r="N3735" i="12"/>
  <c r="N2408" i="12"/>
  <c r="O2408" i="12"/>
  <c r="O17" i="12"/>
  <c r="O3790" i="12"/>
  <c r="O3010" i="12"/>
  <c r="O4900" i="12"/>
  <c r="O3106" i="12"/>
  <c r="O66" i="12"/>
  <c r="O4020" i="12"/>
  <c r="N4020" i="12"/>
  <c r="O374" i="12"/>
  <c r="N3643" i="12"/>
  <c r="O3643" i="12"/>
  <c r="N2891" i="12"/>
  <c r="O2891" i="12"/>
  <c r="O2900" i="12"/>
  <c r="N2900" i="12"/>
  <c r="O300" i="12"/>
  <c r="O18" i="12"/>
  <c r="O198" i="12"/>
  <c r="O373" i="12"/>
  <c r="O353" i="12"/>
  <c r="O349" i="12"/>
  <c r="O291" i="12"/>
  <c r="O282" i="12"/>
  <c r="O138" i="12"/>
  <c r="O372" i="12"/>
  <c r="O335" i="12"/>
  <c r="O310" i="12"/>
  <c r="O268" i="12"/>
  <c r="O345" i="12"/>
  <c r="O341" i="12"/>
  <c r="O242" i="12"/>
  <c r="O123" i="12"/>
  <c r="O396" i="12"/>
  <c r="O390" i="12"/>
  <c r="O387" i="12"/>
  <c r="O383" i="12"/>
  <c r="O395" i="12"/>
  <c r="H15" i="7"/>
  <c r="I15" i="7" s="1"/>
  <c r="V22" i="7"/>
  <c r="O370" i="12"/>
  <c r="H4" i="7"/>
  <c r="I4" i="7" s="1"/>
  <c r="V18" i="7"/>
  <c r="Z25" i="14"/>
  <c r="O366" i="12"/>
  <c r="O367" i="12"/>
  <c r="O363" i="12"/>
  <c r="E33" i="13"/>
  <c r="V7" i="7"/>
  <c r="D33" i="13"/>
  <c r="N361" i="12"/>
  <c r="O361" i="12" s="1"/>
  <c r="H5" i="7"/>
  <c r="I5" i="7" s="1"/>
  <c r="V20" i="7"/>
  <c r="H8" i="7"/>
  <c r="I8" i="7" s="1"/>
  <c r="V8" i="7"/>
  <c r="V11" i="7"/>
  <c r="V10" i="7"/>
  <c r="O359" i="12"/>
  <c r="O358" i="12"/>
  <c r="O356" i="12"/>
  <c r="O354" i="12"/>
  <c r="O351" i="12"/>
  <c r="O350" i="12"/>
  <c r="O348" i="12"/>
  <c r="D7" i="14"/>
  <c r="G7" i="14" s="1"/>
  <c r="E7" i="14"/>
  <c r="H7" i="14" s="1"/>
  <c r="F15" i="13"/>
  <c r="I5" i="8"/>
  <c r="K5" i="8" s="1"/>
  <c r="E15" i="13"/>
  <c r="D15" i="13"/>
  <c r="C15" i="13"/>
  <c r="O340" i="12"/>
  <c r="O355" i="12"/>
  <c r="O357" i="12"/>
  <c r="O343" i="12"/>
  <c r="O342" i="12"/>
  <c r="O339" i="12"/>
  <c r="V12" i="7"/>
  <c r="V17" i="7"/>
  <c r="V6" i="7"/>
  <c r="V21" i="7"/>
  <c r="V27" i="7"/>
  <c r="V9" i="7"/>
  <c r="H21" i="7"/>
  <c r="I21" i="7" s="1"/>
  <c r="H12" i="7"/>
  <c r="I12" i="7" s="1"/>
  <c r="H14" i="7"/>
  <c r="I14" i="7" s="1"/>
  <c r="E26" i="7"/>
  <c r="F26" i="7" s="1"/>
  <c r="E23" i="7"/>
  <c r="F23" i="7" s="1"/>
  <c r="H9" i="7"/>
  <c r="I9" i="7" s="1"/>
  <c r="O337" i="12"/>
  <c r="O332" i="12"/>
  <c r="C4" i="10"/>
  <c r="B4" i="10"/>
  <c r="I4" i="8"/>
  <c r="K4" i="8" s="1"/>
  <c r="H5" i="8"/>
  <c r="J5" i="8" s="1"/>
  <c r="O3759" i="12"/>
  <c r="O953" i="12"/>
  <c r="O1737" i="12"/>
  <c r="O545" i="12"/>
  <c r="O137" i="12"/>
  <c r="O4169" i="12"/>
  <c r="N3453" i="12"/>
  <c r="O248" i="12"/>
  <c r="O1635" i="12"/>
  <c r="N419" i="12"/>
  <c r="O419" i="12" s="1"/>
  <c r="N3810" i="12"/>
  <c r="O797" i="12"/>
  <c r="O3774" i="12"/>
  <c r="O750" i="12"/>
  <c r="O1046" i="12"/>
  <c r="O1010" i="12"/>
  <c r="O859" i="12"/>
  <c r="O1073" i="12"/>
  <c r="O365" i="12"/>
  <c r="O3114" i="12"/>
  <c r="O1082" i="12"/>
  <c r="O3745" i="12"/>
  <c r="O981" i="12"/>
  <c r="O524" i="12"/>
  <c r="O745" i="12"/>
  <c r="O3762" i="12"/>
  <c r="N3788" i="12"/>
  <c r="O962" i="12"/>
  <c r="O1863" i="12"/>
  <c r="O3442" i="12"/>
  <c r="O1015" i="12"/>
  <c r="N2964" i="12"/>
  <c r="O882" i="12"/>
  <c r="O1812" i="12"/>
  <c r="O3751" i="12"/>
  <c r="O677" i="12"/>
  <c r="O3128" i="12"/>
  <c r="N428" i="12"/>
  <c r="O428" i="12" s="1"/>
  <c r="O815" i="12"/>
  <c r="O297" i="12"/>
  <c r="O1725" i="12"/>
  <c r="N1733" i="12"/>
  <c r="O963" i="12"/>
  <c r="O3016" i="12"/>
  <c r="N55" i="12"/>
  <c r="O55" i="12" s="1"/>
  <c r="O821" i="12"/>
  <c r="O1721" i="12"/>
  <c r="N369" i="12"/>
  <c r="O369" i="12" s="1"/>
  <c r="O3748" i="12"/>
  <c r="O3754" i="12"/>
  <c r="O632" i="12"/>
  <c r="O2955" i="12"/>
  <c r="O3448" i="12"/>
  <c r="N4894" i="12"/>
  <c r="O737" i="12"/>
  <c r="O3013" i="12"/>
  <c r="O1078" i="12"/>
  <c r="O147" i="12"/>
  <c r="O1729" i="12"/>
  <c r="O646" i="12"/>
  <c r="O3093" i="12"/>
  <c r="O1631" i="12"/>
  <c r="O820" i="12"/>
  <c r="O691" i="12"/>
  <c r="O3753" i="12"/>
  <c r="O966" i="12"/>
  <c r="O4163" i="12"/>
  <c r="O1855" i="12"/>
  <c r="O3768" i="12"/>
  <c r="O261" i="12"/>
  <c r="O161" i="12"/>
  <c r="O232" i="12"/>
  <c r="O203" i="12"/>
  <c r="O199" i="12"/>
  <c r="O231" i="12"/>
  <c r="O227" i="12"/>
  <c r="O210" i="12"/>
  <c r="O219" i="12"/>
  <c r="O207" i="12"/>
  <c r="O26" i="12"/>
  <c r="L4" i="14"/>
  <c r="O3757" i="12"/>
  <c r="N3090" i="12"/>
  <c r="N2903" i="12"/>
  <c r="O326" i="12"/>
  <c r="O325" i="12"/>
  <c r="O316" i="12"/>
  <c r="O188" i="12"/>
  <c r="N215" i="12"/>
  <c r="O215" i="12" s="1"/>
  <c r="N190" i="12"/>
  <c r="O190" i="12" s="1"/>
  <c r="I3" i="8"/>
  <c r="K3" i="8" s="1"/>
  <c r="H3" i="7"/>
  <c r="I3" i="7" s="1"/>
  <c r="V13" i="7"/>
  <c r="H23" i="7"/>
  <c r="I23" i="7" s="1"/>
  <c r="V3" i="7"/>
  <c r="O327" i="12"/>
  <c r="A4" i="10"/>
  <c r="U8" i="7"/>
  <c r="G14" i="13"/>
  <c r="F13" i="14"/>
  <c r="AA13" i="14" s="1"/>
  <c r="F21" i="14"/>
  <c r="AK21" i="14" s="1"/>
  <c r="F10" i="14"/>
  <c r="AC10" i="14" s="1"/>
  <c r="G17" i="13"/>
  <c r="V4" i="7"/>
  <c r="F22" i="14"/>
  <c r="AB22" i="14" s="1"/>
  <c r="G34" i="13"/>
  <c r="E4" i="10"/>
  <c r="U4" i="7"/>
  <c r="F6" i="14"/>
  <c r="AB6" i="14" s="1"/>
  <c r="F26" i="14"/>
  <c r="AB26" i="14" s="1"/>
  <c r="U25" i="7"/>
  <c r="U27" i="7"/>
  <c r="G10" i="14"/>
  <c r="G26" i="13"/>
  <c r="F3" i="14"/>
  <c r="AB3" i="14" s="1"/>
  <c r="U3" i="7"/>
  <c r="D25" i="14"/>
  <c r="G25" i="14" s="1"/>
  <c r="G11" i="13"/>
  <c r="U12" i="7"/>
  <c r="U14" i="7"/>
  <c r="G27" i="7"/>
  <c r="H27" i="7" s="1"/>
  <c r="I27" i="7" s="1"/>
  <c r="G6" i="14"/>
  <c r="V14" i="7"/>
  <c r="L25" i="14"/>
  <c r="U9" i="7"/>
  <c r="U13" i="7"/>
  <c r="G13" i="7"/>
  <c r="H13" i="7" s="1"/>
  <c r="I13" i="7" s="1"/>
  <c r="U22" i="7"/>
  <c r="G22" i="7"/>
  <c r="H22" i="7" s="1"/>
  <c r="I22" i="7" s="1"/>
  <c r="U6" i="7"/>
  <c r="G6" i="7"/>
  <c r="H6" i="7" s="1"/>
  <c r="I6" i="7" s="1"/>
  <c r="G17" i="7"/>
  <c r="H17" i="7" s="1"/>
  <c r="I17" i="7" s="1"/>
  <c r="U17" i="7"/>
  <c r="G26" i="7"/>
  <c r="H26" i="7" s="1"/>
  <c r="I26" i="7" s="1"/>
  <c r="U26" i="7"/>
  <c r="U16" i="7"/>
  <c r="V16" i="7"/>
  <c r="G16" i="7"/>
  <c r="H16" i="7" s="1"/>
  <c r="I16" i="7" s="1"/>
  <c r="R28" i="14"/>
  <c r="G7" i="7"/>
  <c r="H7" i="7" s="1"/>
  <c r="I7" i="7" s="1"/>
  <c r="V28" i="14"/>
  <c r="T28" i="14"/>
  <c r="K28" i="14"/>
  <c r="F12" i="14"/>
  <c r="AF12" i="14" s="1"/>
  <c r="V5" i="7"/>
  <c r="U28" i="14"/>
  <c r="U5" i="7"/>
  <c r="E25" i="14"/>
  <c r="H25" i="14" s="1"/>
  <c r="F20" i="14"/>
  <c r="AQ20" i="14" s="1"/>
  <c r="F17" i="14"/>
  <c r="AH17" i="14" s="1"/>
  <c r="W28" i="14"/>
  <c r="G18" i="7"/>
  <c r="H18" i="7" s="1"/>
  <c r="I18" i="7" s="1"/>
  <c r="X28" i="14"/>
  <c r="O28" i="14"/>
  <c r="D4" i="10"/>
  <c r="G28" i="13"/>
  <c r="G18" i="13"/>
  <c r="H3" i="8"/>
  <c r="J3" i="8" s="1"/>
  <c r="H2" i="8"/>
  <c r="C33" i="13"/>
  <c r="I2" i="8"/>
  <c r="F33" i="13"/>
  <c r="G25" i="13"/>
  <c r="G19" i="13"/>
  <c r="H4" i="8"/>
  <c r="J4" i="8" s="1"/>
  <c r="G20" i="13"/>
  <c r="G30" i="13"/>
  <c r="G10" i="7"/>
  <c r="H10" i="7" s="1"/>
  <c r="I10" i="7" s="1"/>
  <c r="U10" i="7"/>
  <c r="G19" i="7"/>
  <c r="H19" i="7" s="1"/>
  <c r="I19" i="7" s="1"/>
  <c r="U19" i="7"/>
  <c r="V19" i="7"/>
  <c r="U20" i="7"/>
  <c r="G20" i="7"/>
  <c r="H20" i="7" s="1"/>
  <c r="I20" i="7" s="1"/>
  <c r="G24" i="7"/>
  <c r="H24" i="7" s="1"/>
  <c r="I24" i="7" s="1"/>
  <c r="U24" i="7"/>
  <c r="F11" i="14"/>
  <c r="F9" i="14"/>
  <c r="G8" i="14"/>
  <c r="F8" i="14"/>
  <c r="U23" i="7"/>
  <c r="G21" i="13"/>
  <c r="G29" i="13"/>
  <c r="G16" i="13"/>
  <c r="N28" i="14"/>
  <c r="G11" i="7"/>
  <c r="H11" i="7" s="1"/>
  <c r="I11" i="7" s="1"/>
  <c r="G21" i="14"/>
  <c r="U21" i="7"/>
  <c r="U15" i="7"/>
  <c r="V15" i="7"/>
  <c r="S28" i="14"/>
  <c r="Q28" i="14"/>
  <c r="V24" i="7"/>
  <c r="H25" i="7"/>
  <c r="I25" i="7" s="1"/>
  <c r="V25" i="7"/>
  <c r="F23" i="14" l="1"/>
  <c r="AQ23" i="14" s="1"/>
  <c r="G31" i="13"/>
  <c r="F18" i="14"/>
  <c r="AO18" i="14" s="1"/>
  <c r="Y28" i="14"/>
  <c r="G24" i="13"/>
  <c r="G12" i="13"/>
  <c r="P28" i="14"/>
  <c r="F5" i="14"/>
  <c r="AC5" i="14" s="1"/>
  <c r="J28" i="14"/>
  <c r="F14" i="14"/>
  <c r="AL14" i="14" s="1"/>
  <c r="F16" i="14"/>
  <c r="AQ16" i="14" s="1"/>
  <c r="I28" i="14"/>
  <c r="F19" i="14"/>
  <c r="AB19" i="14" s="1"/>
  <c r="G13" i="13"/>
  <c r="G32" i="13"/>
  <c r="G35" i="13"/>
  <c r="G22" i="13"/>
  <c r="G27" i="13"/>
  <c r="G23" i="13"/>
  <c r="F4" i="14"/>
  <c r="AM4" i="14" s="1"/>
  <c r="F27" i="14"/>
  <c r="AA27" i="14" s="1"/>
  <c r="F15" i="14"/>
  <c r="AC15" i="14" s="1"/>
  <c r="F24" i="14"/>
  <c r="AH24" i="14" s="1"/>
  <c r="Z28" i="14"/>
  <c r="E36" i="13"/>
  <c r="F7" i="14"/>
  <c r="AA7" i="14" s="1"/>
  <c r="F36" i="13"/>
  <c r="G15" i="13"/>
  <c r="D36" i="13"/>
  <c r="C5" i="10"/>
  <c r="AB13" i="14"/>
  <c r="AG13" i="14"/>
  <c r="L28" i="14"/>
  <c r="AJ13" i="14"/>
  <c r="AC21" i="14"/>
  <c r="AF13" i="14"/>
  <c r="AC13" i="14"/>
  <c r="AM13" i="14"/>
  <c r="AD13" i="14"/>
  <c r="AQ21" i="14"/>
  <c r="AO3" i="14"/>
  <c r="AH13" i="14"/>
  <c r="AQ13" i="14"/>
  <c r="AB21" i="14"/>
  <c r="AI10" i="14"/>
  <c r="AM10" i="14"/>
  <c r="AE10" i="14"/>
  <c r="AG21" i="14"/>
  <c r="AG10" i="14"/>
  <c r="AI21" i="14"/>
  <c r="AO10" i="14"/>
  <c r="AE21" i="14"/>
  <c r="AF10" i="14"/>
  <c r="AN21" i="14"/>
  <c r="AD21" i="14"/>
  <c r="AP13" i="14"/>
  <c r="AP26" i="14"/>
  <c r="AJ10" i="14"/>
  <c r="AL18" i="14"/>
  <c r="AF21" i="14"/>
  <c r="AL13" i="14"/>
  <c r="AJ21" i="14"/>
  <c r="AK10" i="14"/>
  <c r="B5" i="10"/>
  <c r="D5" i="10"/>
  <c r="AH21" i="14"/>
  <c r="AA21" i="14"/>
  <c r="E5" i="10"/>
  <c r="AL21" i="14"/>
  <c r="AQ6" i="14"/>
  <c r="AO21" i="14"/>
  <c r="AR13" i="14"/>
  <c r="AA10" i="14"/>
  <c r="AP21" i="14"/>
  <c r="AE13" i="14"/>
  <c r="AO13" i="14"/>
  <c r="AR21" i="14"/>
  <c r="AK13" i="14"/>
  <c r="AN13" i="14"/>
  <c r="AM21" i="14"/>
  <c r="AI13" i="14"/>
  <c r="AD10" i="14"/>
  <c r="AK22" i="14"/>
  <c r="AC22" i="14"/>
  <c r="AP22" i="14"/>
  <c r="AH22" i="14"/>
  <c r="AI22" i="14"/>
  <c r="AM22" i="14"/>
  <c r="AL10" i="14"/>
  <c r="AN10" i="14"/>
  <c r="AB10" i="14"/>
  <c r="AH10" i="14"/>
  <c r="AP10" i="14"/>
  <c r="AR22" i="14"/>
  <c r="AR10" i="14"/>
  <c r="AQ10" i="14"/>
  <c r="AI26" i="14"/>
  <c r="AK6" i="14"/>
  <c r="AG6" i="14"/>
  <c r="AG26" i="14"/>
  <c r="AA23" i="14"/>
  <c r="AH6" i="14"/>
  <c r="AC20" i="14"/>
  <c r="AL26" i="14"/>
  <c r="AP20" i="14"/>
  <c r="AO22" i="14"/>
  <c r="AM26" i="14"/>
  <c r="AO26" i="14"/>
  <c r="AD6" i="14"/>
  <c r="AJ26" i="14"/>
  <c r="AD26" i="14"/>
  <c r="AK26" i="14"/>
  <c r="AR6" i="14"/>
  <c r="AC6" i="14"/>
  <c r="AA22" i="14"/>
  <c r="AN22" i="14"/>
  <c r="AE22" i="14"/>
  <c r="AK17" i="14"/>
  <c r="AG22" i="14"/>
  <c r="AL22" i="14"/>
  <c r="AD17" i="14"/>
  <c r="AE20" i="14"/>
  <c r="AJ22" i="14"/>
  <c r="AD3" i="14"/>
  <c r="AM3" i="14"/>
  <c r="AG3" i="14"/>
  <c r="AQ17" i="14"/>
  <c r="AQ3" i="14"/>
  <c r="AI3" i="14"/>
  <c r="AP3" i="14"/>
  <c r="AF3" i="14"/>
  <c r="AR3" i="14"/>
  <c r="AF6" i="14"/>
  <c r="AN6" i="14"/>
  <c r="D28" i="14"/>
  <c r="G28" i="14" s="1"/>
  <c r="AA3" i="14"/>
  <c r="AC3" i="14"/>
  <c r="AN3" i="14"/>
  <c r="AA6" i="14"/>
  <c r="AC26" i="14"/>
  <c r="AF26" i="14"/>
  <c r="AP6" i="14"/>
  <c r="AK20" i="14"/>
  <c r="AJ3" i="14"/>
  <c r="AI6" i="14"/>
  <c r="AG23" i="14"/>
  <c r="AL6" i="14"/>
  <c r="AA20" i="14"/>
  <c r="AK3" i="14"/>
  <c r="AO6" i="14"/>
  <c r="AR26" i="14"/>
  <c r="AG20" i="14"/>
  <c r="AH3" i="14"/>
  <c r="AE26" i="14"/>
  <c r="AJ6" i="14"/>
  <c r="AQ22" i="14"/>
  <c r="AN26" i="14"/>
  <c r="AD22" i="14"/>
  <c r="AE6" i="14"/>
  <c r="AM6" i="14"/>
  <c r="AQ26" i="14"/>
  <c r="AA26" i="14"/>
  <c r="AH26" i="14"/>
  <c r="AF22" i="14"/>
  <c r="AN23" i="14"/>
  <c r="AD23" i="14"/>
  <c r="AM23" i="14"/>
  <c r="AC23" i="14"/>
  <c r="AJ23" i="14"/>
  <c r="G33" i="13"/>
  <c r="AE23" i="14"/>
  <c r="AF23" i="14"/>
  <c r="AK23" i="14"/>
  <c r="AR23" i="14"/>
  <c r="AI23" i="14"/>
  <c r="F25" i="14"/>
  <c r="AK25" i="14" s="1"/>
  <c r="AR20" i="14"/>
  <c r="AH23" i="14"/>
  <c r="AB23" i="14"/>
  <c r="AL3" i="14"/>
  <c r="AE3" i="14"/>
  <c r="AP23" i="14"/>
  <c r="E28" i="14"/>
  <c r="H28" i="14" s="1"/>
  <c r="AO23" i="14"/>
  <c r="AL23" i="14"/>
  <c r="AA17" i="14"/>
  <c r="AG12" i="14"/>
  <c r="AN12" i="14"/>
  <c r="AD12" i="14"/>
  <c r="AK12" i="14"/>
  <c r="AR12" i="14"/>
  <c r="AL12" i="14"/>
  <c r="AI12" i="14"/>
  <c r="AC12" i="14"/>
  <c r="AB12" i="14"/>
  <c r="AH12" i="14"/>
  <c r="AO17" i="14"/>
  <c r="AM20" i="14"/>
  <c r="AN20" i="14"/>
  <c r="AC17" i="14"/>
  <c r="AJ17" i="14"/>
  <c r="AL20" i="14"/>
  <c r="AB20" i="14"/>
  <c r="AG17" i="14"/>
  <c r="AL17" i="14"/>
  <c r="AI17" i="14"/>
  <c r="AE12" i="14"/>
  <c r="AM12" i="14"/>
  <c r="AE17" i="14"/>
  <c r="AJ12" i="14"/>
  <c r="AP12" i="14"/>
  <c r="AM17" i="14"/>
  <c r="AI20" i="14"/>
  <c r="AO20" i="14"/>
  <c r="AH20" i="14"/>
  <c r="AO12" i="14"/>
  <c r="AB17" i="14"/>
  <c r="AQ12" i="14"/>
  <c r="AJ20" i="14"/>
  <c r="AP17" i="14"/>
  <c r="AN17" i="14"/>
  <c r="AA12" i="14"/>
  <c r="AF17" i="14"/>
  <c r="AR17" i="14"/>
  <c r="AD20" i="14"/>
  <c r="AF20" i="14"/>
  <c r="I6" i="8"/>
  <c r="K6" i="8" s="1"/>
  <c r="K2" i="8"/>
  <c r="H6" i="8"/>
  <c r="J6" i="8" s="1"/>
  <c r="J2" i="8"/>
  <c r="C36" i="13"/>
  <c r="AL9" i="14"/>
  <c r="AR9" i="14"/>
  <c r="AE9" i="14"/>
  <c r="AI9" i="14"/>
  <c r="AK9" i="14"/>
  <c r="AD9" i="14"/>
  <c r="AB9" i="14"/>
  <c r="AH9" i="14"/>
  <c r="AC9" i="14"/>
  <c r="AF9" i="14"/>
  <c r="AM9" i="14"/>
  <c r="AG9" i="14"/>
  <c r="AJ9" i="14"/>
  <c r="AO9" i="14"/>
  <c r="AQ9" i="14"/>
  <c r="AP9" i="14"/>
  <c r="AN9" i="14"/>
  <c r="AA9" i="14"/>
  <c r="AI11" i="14"/>
  <c r="AD11" i="14"/>
  <c r="AQ11" i="14"/>
  <c r="AP11" i="14"/>
  <c r="AF11" i="14"/>
  <c r="AO11" i="14"/>
  <c r="AG11" i="14"/>
  <c r="AR11" i="14"/>
  <c r="AN11" i="14"/>
  <c r="AK11" i="14"/>
  <c r="AB11" i="14"/>
  <c r="AA11" i="14"/>
  <c r="AE11" i="14"/>
  <c r="AH11" i="14"/>
  <c r="AC11" i="14"/>
  <c r="AM11" i="14"/>
  <c r="AL11" i="14"/>
  <c r="AJ11" i="14"/>
  <c r="AP8" i="14"/>
  <c r="AG8" i="14"/>
  <c r="AB8" i="14"/>
  <c r="AC8" i="14"/>
  <c r="AF8" i="14"/>
  <c r="AE8" i="14"/>
  <c r="AA8" i="14"/>
  <c r="AL8" i="14"/>
  <c r="AM8" i="14"/>
  <c r="AD8" i="14"/>
  <c r="AK8" i="14"/>
  <c r="AJ8" i="14"/>
  <c r="AH8" i="14"/>
  <c r="AQ8" i="14"/>
  <c r="AN8" i="14"/>
  <c r="AO8" i="14"/>
  <c r="AR8" i="14"/>
  <c r="AI8" i="14"/>
  <c r="AR18" i="14" l="1"/>
  <c r="AP18" i="14"/>
  <c r="AE18" i="14"/>
  <c r="AH18" i="14"/>
  <c r="AN18" i="14"/>
  <c r="AB18" i="14"/>
  <c r="AK18" i="14"/>
  <c r="AC18" i="14"/>
  <c r="AQ18" i="14"/>
  <c r="AA18" i="14"/>
  <c r="AM18" i="14"/>
  <c r="AJ18" i="14"/>
  <c r="AI18" i="14"/>
  <c r="AF18" i="14"/>
  <c r="AG18" i="14"/>
  <c r="AD18" i="14"/>
  <c r="AJ16" i="14"/>
  <c r="AA14" i="14"/>
  <c r="AC16" i="14"/>
  <c r="AM14" i="14"/>
  <c r="AH14" i="14"/>
  <c r="AP14" i="14"/>
  <c r="AF5" i="14"/>
  <c r="AJ5" i="14"/>
  <c r="AE14" i="14"/>
  <c r="AN5" i="14"/>
  <c r="AG5" i="14"/>
  <c r="AH5" i="14"/>
  <c r="AQ5" i="14"/>
  <c r="AF14" i="14"/>
  <c r="AG14" i="14"/>
  <c r="AB14" i="14"/>
  <c r="AE5" i="14"/>
  <c r="AK5" i="14"/>
  <c r="AP16" i="14"/>
  <c r="AR5" i="14"/>
  <c r="AP5" i="14"/>
  <c r="AF19" i="14"/>
  <c r="AP19" i="14"/>
  <c r="AD19" i="14"/>
  <c r="AE19" i="14"/>
  <c r="AR19" i="14"/>
  <c r="AQ19" i="14"/>
  <c r="AH19" i="14"/>
  <c r="AG19" i="14"/>
  <c r="AA19" i="14"/>
  <c r="AN19" i="14"/>
  <c r="AM19" i="14"/>
  <c r="AL19" i="14"/>
  <c r="AC14" i="14"/>
  <c r="AR14" i="14"/>
  <c r="AB16" i="14"/>
  <c r="AI16" i="14"/>
  <c r="AK14" i="14"/>
  <c r="AR16" i="14"/>
  <c r="AJ14" i="14"/>
  <c r="AN14" i="14"/>
  <c r="AI14" i="14"/>
  <c r="AD14" i="14"/>
  <c r="AQ14" i="14"/>
  <c r="AG16" i="14"/>
  <c r="AO14" i="14"/>
  <c r="AM16" i="14"/>
  <c r="AI5" i="14"/>
  <c r="AO16" i="14"/>
  <c r="AF16" i="14"/>
  <c r="AB5" i="14"/>
  <c r="AD16" i="14"/>
  <c r="AD5" i="14"/>
  <c r="AK16" i="14"/>
  <c r="AH16" i="14"/>
  <c r="AN16" i="14"/>
  <c r="AL16" i="14"/>
  <c r="AE16" i="14"/>
  <c r="AA16" i="14"/>
  <c r="AM5" i="14"/>
  <c r="AA5" i="14"/>
  <c r="AL5" i="14"/>
  <c r="AO5" i="14"/>
  <c r="AO19" i="14"/>
  <c r="AC19" i="14"/>
  <c r="AI19" i="14"/>
  <c r="AJ19" i="14"/>
  <c r="AK19" i="14"/>
  <c r="AC4" i="14"/>
  <c r="AN4" i="14"/>
  <c r="AJ4" i="14"/>
  <c r="AB4" i="14"/>
  <c r="AK4" i="14"/>
  <c r="AQ4" i="14"/>
  <c r="AP4" i="14"/>
  <c r="AH4" i="14"/>
  <c r="AF4" i="14"/>
  <c r="AL4" i="14"/>
  <c r="AO4" i="14"/>
  <c r="AF27" i="14"/>
  <c r="AA4" i="14"/>
  <c r="AD4" i="14"/>
  <c r="AG4" i="14"/>
  <c r="AI4" i="14"/>
  <c r="AE4" i="14"/>
  <c r="AR4" i="14"/>
  <c r="AN27" i="14"/>
  <c r="AP27" i="14"/>
  <c r="AK15" i="14"/>
  <c r="AI15" i="14"/>
  <c r="AH27" i="14"/>
  <c r="AO27" i="14"/>
  <c r="AE15" i="14"/>
  <c r="AJ15" i="14"/>
  <c r="AL15" i="14"/>
  <c r="AG15" i="14"/>
  <c r="AM27" i="14"/>
  <c r="AD27" i="14"/>
  <c r="AR27" i="14"/>
  <c r="AH15" i="14"/>
  <c r="AO24" i="14"/>
  <c r="AJ27" i="14"/>
  <c r="AK24" i="14"/>
  <c r="AP24" i="14"/>
  <c r="AL27" i="14"/>
  <c r="AB24" i="14"/>
  <c r="AQ24" i="14"/>
  <c r="AD15" i="14"/>
  <c r="AC27" i="14"/>
  <c r="AR15" i="14"/>
  <c r="AA24" i="14"/>
  <c r="AE24" i="14"/>
  <c r="AM15" i="14"/>
  <c r="AG24" i="14"/>
  <c r="AR24" i="14"/>
  <c r="AI27" i="14"/>
  <c r="AI24" i="14"/>
  <c r="AN15" i="14"/>
  <c r="AQ27" i="14"/>
  <c r="AQ15" i="14"/>
  <c r="AK27" i="14"/>
  <c r="AA15" i="14"/>
  <c r="AC24" i="14"/>
  <c r="AB27" i="14"/>
  <c r="AD24" i="14"/>
  <c r="AJ24" i="14"/>
  <c r="AF24" i="14"/>
  <c r="AG27" i="14"/>
  <c r="AE27" i="14"/>
  <c r="AN24" i="14"/>
  <c r="AF15" i="14"/>
  <c r="AB15" i="14"/>
  <c r="AP15" i="14"/>
  <c r="AM24" i="14"/>
  <c r="AL24" i="14"/>
  <c r="AO15" i="14"/>
  <c r="AI7" i="14"/>
  <c r="AJ7" i="14"/>
  <c r="AK7" i="14"/>
  <c r="AQ7" i="14"/>
  <c r="AM7" i="14"/>
  <c r="AF7" i="14"/>
  <c r="AH7" i="14"/>
  <c r="AD7" i="14"/>
  <c r="AN7" i="14"/>
  <c r="AC7" i="14"/>
  <c r="AE7" i="14"/>
  <c r="AL7" i="14"/>
  <c r="AP7" i="14"/>
  <c r="AR7" i="14"/>
  <c r="AO7" i="14"/>
  <c r="AG7" i="14"/>
  <c r="AB7" i="14"/>
  <c r="G36" i="13"/>
  <c r="A5" i="10"/>
  <c r="AN25" i="14"/>
  <c r="AR25" i="14"/>
  <c r="AF25" i="14"/>
  <c r="AC25" i="14"/>
  <c r="AL25" i="14"/>
  <c r="AP25" i="14"/>
  <c r="AM25" i="14"/>
  <c r="AA25" i="14"/>
  <c r="AQ25" i="14"/>
  <c r="AH25" i="14"/>
  <c r="AE25" i="14"/>
  <c r="AI25" i="14"/>
  <c r="AO25" i="14"/>
  <c r="F28" i="14"/>
  <c r="AK28" i="14" s="1"/>
  <c r="AJ25" i="14"/>
  <c r="AB25" i="14"/>
  <c r="AD25" i="14"/>
  <c r="AG25" i="14"/>
  <c r="AR28" i="14" l="1"/>
  <c r="AC28" i="14"/>
  <c r="AF28" i="14"/>
  <c r="AE28" i="14"/>
  <c r="AA28" i="14"/>
  <c r="AO28" i="14"/>
  <c r="AD28" i="14"/>
  <c r="AP28" i="14"/>
  <c r="AH28" i="14"/>
  <c r="AL28" i="14"/>
  <c r="AQ28" i="14"/>
  <c r="AM28" i="14"/>
  <c r="AG28" i="14"/>
  <c r="AN28" i="14"/>
  <c r="AJ28" i="14"/>
  <c r="AI28" i="14"/>
  <c r="AB28" i="14"/>
</calcChain>
</file>

<file path=xl/sharedStrings.xml><?xml version="1.0" encoding="utf-8"?>
<sst xmlns="http://schemas.openxmlformats.org/spreadsheetml/2006/main" count="4328" uniqueCount="540">
  <si>
    <t>Personnel number</t>
  </si>
  <si>
    <t>Date</t>
  </si>
  <si>
    <t>Hours</t>
  </si>
  <si>
    <t>Network</t>
  </si>
  <si>
    <t>Network Description</t>
  </si>
  <si>
    <t>Activity</t>
  </si>
  <si>
    <t>Activity description</t>
  </si>
  <si>
    <t>Start Time</t>
  </si>
  <si>
    <t>End Time</t>
  </si>
  <si>
    <t>Location</t>
  </si>
  <si>
    <t>Task</t>
  </si>
  <si>
    <t>Month/Year</t>
  </si>
  <si>
    <t>Employee Name</t>
  </si>
  <si>
    <t>Project Type</t>
  </si>
  <si>
    <t>Billable</t>
  </si>
  <si>
    <t>CZ011805</t>
  </si>
  <si>
    <t>Other Internal activities - BPC Brno</t>
  </si>
  <si>
    <t>Admin</t>
  </si>
  <si>
    <t>ACC2 internal + ACC2 invoicing + FG and on-calls preparation</t>
  </si>
  <si>
    <t>Office</t>
  </si>
  <si>
    <t>CZ010183</t>
  </si>
  <si>
    <t>Administration</t>
  </si>
  <si>
    <t>NUS3 Technical Upgrade (NUS Cloud)</t>
  </si>
  <si>
    <t>Testing</t>
  </si>
  <si>
    <t>E-Notification, attachments</t>
  </si>
  <si>
    <t>BRO NUS Cloud Pilot</t>
  </si>
  <si>
    <t>Issues testing</t>
  </si>
  <si>
    <t>Analysis</t>
  </si>
  <si>
    <t xml:space="preserve">Permission Sets, SoD, User rights	</t>
  </si>
  <si>
    <t>CZ100589</t>
  </si>
  <si>
    <t>BBG NUS Cloud Roll-out</t>
  </si>
  <si>
    <t>Consultancy</t>
  </si>
  <si>
    <t>BBG Issue testing and revisining</t>
  </si>
  <si>
    <t>PBIs testing and creating Acceptance Scenarios for new features</t>
  </si>
  <si>
    <t>NUS Cloud PBIs testing</t>
  </si>
  <si>
    <t>ZTOM regular team meeting</t>
  </si>
  <si>
    <t>ACC2 internal + NVR invoicing + MDM topics BEU call + NAV ERP Team meeting + AO mngmnt meeting + others</t>
  </si>
  <si>
    <t>NAV ERP Team Meeting: FY23 &amp; FH FY24</t>
  </si>
  <si>
    <t>CZ011873</t>
  </si>
  <si>
    <t>BBG NUS Cloud - blocker for FTs (Dispatch / MTs / OPS) /day 3</t>
  </si>
  <si>
    <t>NUS Product  Enhancement</t>
  </si>
  <si>
    <t>IPS REM Flag implementation into Navision</t>
  </si>
  <si>
    <t>Assigned topics</t>
  </si>
  <si>
    <t>Timesheet</t>
  </si>
  <si>
    <t>Issue 54387: Service Order - Next Visit - Consumable Order Validity Check</t>
  </si>
  <si>
    <t>Call with Team Member (TNA)</t>
  </si>
  <si>
    <t>ZTO Team - regular team meeting</t>
  </si>
  <si>
    <t>Call with developer (JCE)</t>
  </si>
  <si>
    <t>Incident handling / support - BPC Brno</t>
  </si>
  <si>
    <t>Support</t>
  </si>
  <si>
    <t>ACC2 internal + TNE joufrix + NUS cloud sync call + AO and DEV team meetings</t>
  </si>
  <si>
    <t>Emails</t>
  </si>
  <si>
    <t>NUS Cloud - Sync call</t>
  </si>
  <si>
    <t xml:space="preserve">Prep AS for Serv. Adm. FT </t>
  </si>
  <si>
    <t xml:space="preserve">Prep AS for Serv. Adm. FT + setup BBG word printing layout for Serv. Invoice </t>
  </si>
  <si>
    <t>BRO Reminders settings and generation into the emails</t>
  </si>
  <si>
    <t>TDO Team meeting</t>
  </si>
  <si>
    <t>Reminders email generation</t>
  </si>
  <si>
    <t>Project Management</t>
  </si>
  <si>
    <t>BRO Reminders (layout and email body)</t>
  </si>
  <si>
    <t>BGE NUS Cloud - ACC2 status meeting</t>
  </si>
  <si>
    <t>NUS CLOUD Permissions</t>
  </si>
  <si>
    <t>NUS CLOUD Print layouts</t>
  </si>
  <si>
    <t>NUS Cloud - Integrations: Status</t>
  </si>
  <si>
    <t>BGE Preparation</t>
  </si>
  <si>
    <t>BGE: knowledge transfer</t>
  </si>
  <si>
    <t>Testing found issues from BBG FT in Core environment</t>
  </si>
  <si>
    <t>Training</t>
  </si>
  <si>
    <t>Study Frame contracts feature</t>
  </si>
  <si>
    <t xml:space="preserve">BBG prep for FT remaining AS and CBIs to consult with BBG </t>
  </si>
  <si>
    <t>Testing and creating PBIs from BBG FT Issues</t>
  </si>
  <si>
    <t>Global Employee Survey</t>
  </si>
  <si>
    <t>BBG prep for FT</t>
  </si>
  <si>
    <t>BGE NUS Cloud project - preparation</t>
  </si>
  <si>
    <t>INC0363621 - BHR Wrong Ledger Entries in he Service Ledger Entry</t>
  </si>
  <si>
    <t>BSL/BHR Access rights</t>
  </si>
  <si>
    <t>Reminders layout printed/email body</t>
  </si>
  <si>
    <t>BBG FT - remaining AS for Serv.Adm and Dimensions</t>
  </si>
  <si>
    <t>BBG IFRS differences in migrated data + BBG status meeting + issues</t>
  </si>
  <si>
    <t xml:space="preserve">NUS Cloud PBI testing Enhanced dimension priority </t>
  </si>
  <si>
    <t>Reminders email body layout adjustment</t>
  </si>
  <si>
    <t>Reminders printout adjustment</t>
  </si>
  <si>
    <t>CZ100106</t>
  </si>
  <si>
    <t>FT Issues processing</t>
  </si>
  <si>
    <t>Forwarding Orders e-communication setup</t>
  </si>
  <si>
    <t>BBG - eBIZ FTs planning (CW40)</t>
  </si>
  <si>
    <t>BBG 2nd wave migration planning</t>
  </si>
  <si>
    <t>2nd migration wave planning</t>
  </si>
  <si>
    <t>CRM scenare pro BBG Funkcni testy</t>
  </si>
  <si>
    <t>FT scenarios preparation</t>
  </si>
  <si>
    <t>NUS Cloud x CRM Cloud integration - status + next steps</t>
  </si>
  <si>
    <t>BBG NUS Cloud - Functional Test - CRM NUS CLOUD integration part II</t>
  </si>
  <si>
    <t>BBG NUS Cloud - Functional Test - Sales admin</t>
  </si>
  <si>
    <t>Meeting notes preparation</t>
  </si>
  <si>
    <t>BBG NUS Cloud - Project Management meeting 11</t>
  </si>
  <si>
    <t>BBG - 2nd Migration Wave Initiation</t>
  </si>
  <si>
    <t>BBG - ACC2 status meeting</t>
  </si>
  <si>
    <t>BBG NUS Cloud - Functional Test - IT - eBIZ</t>
  </si>
  <si>
    <t>BFI issue with Due Dates on posted documents</t>
  </si>
  <si>
    <t>CZ100574</t>
  </si>
  <si>
    <t>BBG FTs OPS</t>
  </si>
  <si>
    <t>BBG issues (from FTs)</t>
  </si>
  <si>
    <t>BBG ACC2 meeting</t>
  </si>
  <si>
    <t>ERP NAV Team meeting</t>
  </si>
  <si>
    <t>BBG - PBIs, CBIs, Issues</t>
  </si>
  <si>
    <t>NUS Cloud sync call</t>
  </si>
  <si>
    <t>BGE Sync Meeting</t>
  </si>
  <si>
    <t>BBG - PBIs, CBIs, Issues, printouts</t>
  </si>
  <si>
    <t>BBG - PBIs, CBIs, Issues, printouts (Forw. Order)</t>
  </si>
  <si>
    <t>BBG - PBIs, CBIs, Issues, printouts (Work Card)</t>
  </si>
  <si>
    <t>BBG testing SoD wth GCH</t>
  </si>
  <si>
    <t>BBG - Issues, printouts (Service Quote, Work Card)</t>
  </si>
  <si>
    <t>BBG - Issues, CBIs, printouts (Service Quote, Work Card)</t>
  </si>
  <si>
    <t>Training consumable validity check (by JCV)</t>
  </si>
  <si>
    <t>BBG - printout Service Quote, Work Card (testing)</t>
  </si>
  <si>
    <t>BBG ACC2 status meeting + coordination with JCV</t>
  </si>
  <si>
    <t>Administration Timesheet</t>
  </si>
  <si>
    <t>BBG - prep printing layouts Serv. Invoice and CM</t>
  </si>
  <si>
    <t>BBG - prep printing layouts Serv. Invoice and CM in ENU</t>
  </si>
  <si>
    <t>BBG - creating specific PBIs for layouts</t>
  </si>
  <si>
    <t xml:space="preserve">Testing found issues and creating PBIs </t>
  </si>
  <si>
    <t>CZ010227</t>
  </si>
  <si>
    <t>Vacation</t>
  </si>
  <si>
    <t>CLN Support</t>
  </si>
  <si>
    <t>BDK, BSW, BFI and BNO Meetings and Consultancies</t>
  </si>
  <si>
    <t>CLN Admin</t>
  </si>
  <si>
    <t>BRO Reminder Print Layout</t>
  </si>
  <si>
    <t>E-Invoicing temmplates adjustment</t>
  </si>
  <si>
    <t>Send e-mails for service invoice to specified employee</t>
  </si>
  <si>
    <t>A new settings for BLOB Storage System</t>
  </si>
  <si>
    <t>A new settings for E-Notification system</t>
  </si>
  <si>
    <t>CZ012506</t>
  </si>
  <si>
    <t>admin</t>
  </si>
  <si>
    <t>Development (programming)</t>
  </si>
  <si>
    <t>CLOUD 54142</t>
  </si>
  <si>
    <t>CLOUD 54139</t>
  </si>
  <si>
    <t>CLOUD 54252</t>
  </si>
  <si>
    <t>CLOUD 54329</t>
  </si>
  <si>
    <t>admin - mplus trainings</t>
  </si>
  <si>
    <t>CLOUD 54347 analyse</t>
  </si>
  <si>
    <t>admin-obj update error</t>
  </si>
  <si>
    <t>BGR INC0365289 (RHA)</t>
  </si>
  <si>
    <t>BRO IFRS correction 2017/2018 (TDO)</t>
  </si>
  <si>
    <t>CLOUD eBIZ Times</t>
  </si>
  <si>
    <t>CLOUD consultations (OPS Times + scheduling) (JCV)</t>
  </si>
  <si>
    <t>CLOUD BBG FT Issues (JCV)</t>
  </si>
  <si>
    <t>NAV Team meeting</t>
  </si>
  <si>
    <t>NUS (CE) harm.&amp;bus. Support</t>
  </si>
  <si>
    <t>BSK - collective Inv. Excel + print (MKAF call)</t>
  </si>
  <si>
    <t>CLOUD 53822</t>
  </si>
  <si>
    <t>BSK - collective Inv. Excel + print (MKAF issues)</t>
  </si>
  <si>
    <t>CLOUD meetings</t>
  </si>
  <si>
    <t>CLOUD eBIZ Times (meeting MMU)</t>
  </si>
  <si>
    <t>BCZ - Depr. Reserve vs. InvToDate repor (JRA)</t>
  </si>
  <si>
    <t>DEV meeting</t>
  </si>
  <si>
    <t>CLOUD report layouts (related with Reminders - HTML contents) #53822</t>
  </si>
  <si>
    <t>admin - license,mails,cbis</t>
  </si>
  <si>
    <t>obj. update + errors</t>
  </si>
  <si>
    <t>admin - CLOUD environment/VSCode settings/CORE deployment to NOCs</t>
  </si>
  <si>
    <t>CR Processing - BPC Brno</t>
  </si>
  <si>
    <t>BPL_SAL_079</t>
  </si>
  <si>
    <t>BRS_SRV_040</t>
  </si>
  <si>
    <t>CLOUD CBI 54971</t>
  </si>
  <si>
    <t>admin/obj. update/mails</t>
  </si>
  <si>
    <t>CLOUD 54977</t>
  </si>
  <si>
    <t>CLOUD SecretText (related with warnings)</t>
  </si>
  <si>
    <t>CLOUD Warnings</t>
  </si>
  <si>
    <t>CLOUD 53617</t>
  </si>
  <si>
    <t>CLOUD eBIZ Document Types values (PRO)</t>
  </si>
  <si>
    <t>BBG CLOUD eBIZ GetCommitments CrMemos (PRO)</t>
  </si>
  <si>
    <t>BCZ CBI 55002</t>
  </si>
  <si>
    <t>BCZ SAP avail. Consult.  (KKR)</t>
  </si>
  <si>
    <t xml:space="preserve">admin </t>
  </si>
  <si>
    <t>BCZ Connected Unit Price Decimal Places (MKAF)</t>
  </si>
  <si>
    <t>BGE Kick Off</t>
  </si>
  <si>
    <t>ABS Handling codes reconfiguration</t>
  </si>
  <si>
    <t>CZ011837</t>
  </si>
  <si>
    <t>PS for feature management</t>
  </si>
  <si>
    <t>BC25 news</t>
  </si>
  <si>
    <t xml:space="preserve">Monitor for NUS4 SQL, internal meetings BC25 features management </t>
  </si>
  <si>
    <t>PS for feature management, Tasks after BC SaaS update</t>
  </si>
  <si>
    <t>Internal support and tickets</t>
  </si>
  <si>
    <t>Transfer NUS Cloud LAB Azure services to QA/PRD subscriptios</t>
  </si>
  <si>
    <t>App registration secret expiration issues - PS creation</t>
  </si>
  <si>
    <t>Internal emails and support, tickets, Azure services management</t>
  </si>
  <si>
    <t>BNO - MT x ClickSchedule (INC0366090)</t>
  </si>
  <si>
    <t>NUS Cloud &gt; ServiceNow integration</t>
  </si>
  <si>
    <t>BBG PBIs //with KSV</t>
  </si>
  <si>
    <t>Testing of PBI in current release</t>
  </si>
  <si>
    <t>OPS - IDQM PRD environment for the NUS Cloud with MSL</t>
  </si>
  <si>
    <t>JCV INT: NUS Cloud x ServiceNow with MKR</t>
  </si>
  <si>
    <t>Consultancy with Team Member</t>
  </si>
  <si>
    <t>Call with Team Member (KSV)</t>
  </si>
  <si>
    <t>Test of CLN PBI (assistance to Support Team Member)</t>
  </si>
  <si>
    <t>BGE NUS Cloud - Project Kick-off</t>
  </si>
  <si>
    <t>CBIs resolution and data correction</t>
  </si>
  <si>
    <t>Sick Leave</t>
  </si>
  <si>
    <t>Sickleave</t>
  </si>
  <si>
    <t xml:space="preserve">BBG CBIs and prep for 2nd Migr. </t>
  </si>
  <si>
    <t>Admin (THS, emails)</t>
  </si>
  <si>
    <t>BGE Logistics</t>
  </si>
  <si>
    <t>E-Notification system</t>
  </si>
  <si>
    <t>BRO e-invoicing</t>
  </si>
  <si>
    <t>INC0241072 - BSL  NUS3 M-Files</t>
  </si>
  <si>
    <t>CZ011883</t>
  </si>
  <si>
    <t>BG NUS Cloud - blocker for FTs (Dispatch / MTs / OPS) </t>
  </si>
  <si>
    <t>BGE NUS CLoud - prep check</t>
  </si>
  <si>
    <t>Administration &amp; e-mails</t>
  </si>
  <si>
    <t>BGE NUS Cloud project - team introduction</t>
  </si>
  <si>
    <t>Azure Service bus testing</t>
  </si>
  <si>
    <t>SNOW tickets</t>
  </si>
  <si>
    <t>ZTO Team - regular team meeting preparation</t>
  </si>
  <si>
    <t>Integration strategy</t>
  </si>
  <si>
    <t>NAV ERP Mgmt. Sync - regular LH FY24</t>
  </si>
  <si>
    <t>CLN issues</t>
  </si>
  <si>
    <t>BOM problems in SAP</t>
  </si>
  <si>
    <t>Investigate for BCZ depreciation reserve vs inventory to date</t>
  </si>
  <si>
    <t>BBG CBIs and issues - minimal invoicing amount</t>
  </si>
  <si>
    <t>BBG meeting with Ivanov Ivaylo: Service admin open points</t>
  </si>
  <si>
    <t xml:space="preserve">BBG CBIs and issues </t>
  </si>
  <si>
    <t>BBG CBIs and issues + meeting with Nina: IFRS differences</t>
  </si>
  <si>
    <t>BBG CBIs and issues</t>
  </si>
  <si>
    <t>BGE project preparation</t>
  </si>
  <si>
    <t>KKR: INT - NUS &lt;&gt; eBIZ Continuous Enhancement</t>
  </si>
  <si>
    <t>BGE NUS Cloud project - preparation - meeting with Smart IT</t>
  </si>
  <si>
    <t>BGE NUS Cloud - Project Board #1</t>
  </si>
  <si>
    <t>Price integration via CDP - internal test</t>
  </si>
  <si>
    <t>BGE NUS Cloud prep - follow-up</t>
  </si>
  <si>
    <t>Issue 54181 - Service Order notification performance issue</t>
  </si>
  <si>
    <t>CDP - pricelist integration</t>
  </si>
  <si>
    <t>NUS Cloud - Automated Tests - analysis</t>
  </si>
  <si>
    <t>BGE CW planning with TNE</t>
  </si>
  <si>
    <t>BBG issues, CBIs, PBIs review</t>
  </si>
  <si>
    <t>Travel Time (Project)</t>
  </si>
  <si>
    <t>Travel time</t>
  </si>
  <si>
    <t>Travel Time</t>
  </si>
  <si>
    <t>BBG Printouts (Liquidation Prot., SQ, Reloc.Protocol)</t>
  </si>
  <si>
    <t>Job Queue and Power Apps (with JNO)</t>
  </si>
  <si>
    <t>BBG Issues + Printouts (Liquidation Protocol)</t>
  </si>
  <si>
    <t>BBG Issues</t>
  </si>
  <si>
    <t>Power Automate and Job Queue - testing</t>
  </si>
  <si>
    <t>Power Automate and Job Queue - testing Service User usage</t>
  </si>
  <si>
    <t>BGE kick-off</t>
  </si>
  <si>
    <t>BBG Issues, CBIs processing</t>
  </si>
  <si>
    <t>ZTO regular team meeting</t>
  </si>
  <si>
    <t>BBG print out Work Card (Installation Protocol, Training Protocol)</t>
  </si>
  <si>
    <t>BBG Issue 54930</t>
  </si>
  <si>
    <t>BGE DevOps Features (ACC2 &amp; Smart IT)</t>
  </si>
  <si>
    <t>BGE Status meeting</t>
  </si>
  <si>
    <t>Sick Day</t>
  </si>
  <si>
    <t>BRO Printouts - FO, Reloc. And Liquid. Protocols</t>
  </si>
  <si>
    <t>Job Queue via PowerAutomate - testing</t>
  </si>
  <si>
    <t>BBG Printouts - Work Card (installation and training protocol)</t>
  </si>
  <si>
    <t>ACC2 Internal + e-mail cleansing + admin + ERP team meeting + AO mngmt meeting</t>
  </si>
  <si>
    <t xml:space="preserve">BBG Printing Groups +  default values for Intrastat </t>
  </si>
  <si>
    <t xml:space="preserve">BBG intrastat data predef. + other issues </t>
  </si>
  <si>
    <t>Email, THS</t>
  </si>
  <si>
    <t>JCV INT: BBG Consultancy with JCE</t>
  </si>
  <si>
    <t>JCV INT: BBG Consultancy with TNA</t>
  </si>
  <si>
    <t>BBG E-mail Templates for Serv. dispatch</t>
  </si>
  <si>
    <t>Help to Support Team Member with his ticket</t>
  </si>
  <si>
    <t>Internal ACC2 topics</t>
  </si>
  <si>
    <t>BGE</t>
  </si>
  <si>
    <t>NAV ERP Team Meeting: LH FY24</t>
  </si>
  <si>
    <t>BBG - Project Board presentation preparation</t>
  </si>
  <si>
    <t>NUS Cloud Core and BBG Issues status update</t>
  </si>
  <si>
    <t>BBG NUS Cloud - Project Board 4</t>
  </si>
  <si>
    <t>Data Migration</t>
  </si>
  <si>
    <t>MBIs 2nd Wave</t>
  </si>
  <si>
    <t>Meeting notes updates (CBIs, Issues,..), resource planning file update etc.</t>
  </si>
  <si>
    <t>BBG: Items (and sales prices) migration discussion</t>
  </si>
  <si>
    <t>BBG Cut-off plan preparation</t>
  </si>
  <si>
    <t>BBG - MDM data replication</t>
  </si>
  <si>
    <t>CRM statuses testing</t>
  </si>
  <si>
    <t>ACC2 internal + TNE joufix + DEV and AO team meeting + MS BC features + others</t>
  </si>
  <si>
    <t xml:space="preserve">IFRS data mig. Cleaning issues with BBG + Type of Short invoices analyses </t>
  </si>
  <si>
    <t>ACC2 internal + BC features meeting + ACC2 management meeting + AO NUS Cloud Application Monitoring + others</t>
  </si>
  <si>
    <t>BCZ - CRM replication - Contract Length (MKAf/RHA)</t>
  </si>
  <si>
    <t>CLOUD 54960</t>
  </si>
  <si>
    <t>BCZ Depr. Reserve 1 vs. 2 (JRA)</t>
  </si>
  <si>
    <t>BCZ - SAP Availability (Kkriedlova)</t>
  </si>
  <si>
    <t>DEV Team meeting</t>
  </si>
  <si>
    <t>obj update</t>
  </si>
  <si>
    <t>BCZ - DecimalPlaces - Report layout (MKAf)</t>
  </si>
  <si>
    <t>BBG/CORE Issues analyses (JCV meeting)</t>
  </si>
  <si>
    <t>CLOUD 53785</t>
  </si>
  <si>
    <t>BBG CBI 52724</t>
  </si>
  <si>
    <t>CLOUD 54961</t>
  </si>
  <si>
    <t>BSK Collective Inv. - Excel - Cost Department filling + Excel Cell AutoFit (MKAF)</t>
  </si>
  <si>
    <t>CLOUD 54947</t>
  </si>
  <si>
    <t>BCZ - Depr. Reserves (JRA/ATasova)</t>
  </si>
  <si>
    <t>CLOUD 53845</t>
  </si>
  <si>
    <t>BCZ eBIZ testing - CreateSalesDoc Log impl. (KKRiedlova)</t>
  </si>
  <si>
    <t>CLOUD/BBG Issues analyses (JCV meeting)</t>
  </si>
  <si>
    <t xml:space="preserve">BCZ eBIZ testing - CreateSalesDoc Log impl. (KKRiedlova) WP_BCZ_EBIZ_026 </t>
  </si>
  <si>
    <t>BCZ CRM Repl. Meeting (MKAF,RHA,MKO)</t>
  </si>
  <si>
    <t>WP_BCZ_CRM_024</t>
  </si>
  <si>
    <t>WP_BCZ_CRM_024 testing issue + Expiration Date Impl. (MKAF)</t>
  </si>
  <si>
    <t>BPL_SRV_296</t>
  </si>
  <si>
    <t>CLOUD 54976</t>
  </si>
  <si>
    <t>BCZ &lt;-&gt; NVR obj. synchro</t>
  </si>
  <si>
    <t>WP_BTR_PER_001 -&gt; PRD</t>
  </si>
  <si>
    <t>Bug Fixing</t>
  </si>
  <si>
    <t>CLOUD estimations</t>
  </si>
  <si>
    <t>NAV team meeting</t>
  </si>
  <si>
    <t>BSK ebiz error (RHA)</t>
  </si>
  <si>
    <t>admin/obj.update/mails</t>
  </si>
  <si>
    <t>BSK ebiz error/impl. (RHA)</t>
  </si>
  <si>
    <t>BTR Contract Lock (RKL)</t>
  </si>
  <si>
    <t>CLOUD 55683</t>
  </si>
  <si>
    <t>CLOUD EMailQueue - OPS records - Sender eMail (analyse+JCV)</t>
  </si>
  <si>
    <t>admin - obj. Lock errors</t>
  </si>
  <si>
    <t>WP_BTR_PER_002 analyse</t>
  </si>
  <si>
    <t>CLOUD 45864</t>
  </si>
  <si>
    <t>BPL_SRV_296 itesting issue analyse</t>
  </si>
  <si>
    <t xml:space="preserve">WP_BCZ_SRV_484 </t>
  </si>
  <si>
    <t>CZ100577</t>
  </si>
  <si>
    <t>Power BI, Layouts, PBI's</t>
  </si>
  <si>
    <t>Design</t>
  </si>
  <si>
    <t>Layouts</t>
  </si>
  <si>
    <t>TDO - Team Meeting</t>
  </si>
  <si>
    <t>Administration, NAV ERP Team Meeting: FY23 &amp; FH FY24</t>
  </si>
  <si>
    <t xml:space="preserve">Support </t>
  </si>
  <si>
    <t>Power Automate, Layouts</t>
  </si>
  <si>
    <t>Power Automate, Layouts, PBI's testing</t>
  </si>
  <si>
    <t>PBI's testing, Layouts</t>
  </si>
  <si>
    <t>PBI's, Issues</t>
  </si>
  <si>
    <t>Support, PBI's Testing</t>
  </si>
  <si>
    <t>Support, PBI's Testing, Power Automate</t>
  </si>
  <si>
    <t>Power Automate</t>
  </si>
  <si>
    <t>BRO NUS Cloud - Integraiton with M-Files (Returned Machines), Support, Testing</t>
  </si>
  <si>
    <t>PBI's testing, Support, PBI's, Issues</t>
  </si>
  <si>
    <t>BRO Torture</t>
  </si>
  <si>
    <t>Acceptance Scenario, PBI's</t>
  </si>
  <si>
    <t>PBI's</t>
  </si>
  <si>
    <t>PBI's testing, Layouts, Issues</t>
  </si>
  <si>
    <t>PBI's testing, Layouts, Issues + BRO Torture, MBI's</t>
  </si>
  <si>
    <t>BRO NUS Cloud - Go-live Migration Wave Preparation - UAT vs Configuration Data Alignment</t>
  </si>
  <si>
    <t>BRO Torture, PBI's</t>
  </si>
  <si>
    <t>BBG WorkCard Layout, Administration</t>
  </si>
  <si>
    <t>CZ011895</t>
  </si>
  <si>
    <t>User included in TimeSpent</t>
  </si>
  <si>
    <t>office</t>
  </si>
  <si>
    <t>CZ011893</t>
  </si>
  <si>
    <t>CZ011824</t>
  </si>
  <si>
    <t>CZ011831</t>
  </si>
  <si>
    <t>cz011883</t>
  </si>
  <si>
    <t>CZ011224</t>
  </si>
  <si>
    <t>CZ100489</t>
  </si>
  <si>
    <t>CZ011845</t>
  </si>
  <si>
    <t>CZ011790</t>
  </si>
  <si>
    <t>CZ100587</t>
  </si>
  <si>
    <t>CZ012505</t>
  </si>
  <si>
    <t>CZ010229</t>
  </si>
  <si>
    <t>CZ100450</t>
  </si>
  <si>
    <t>CZ100555</t>
  </si>
  <si>
    <t>ITS (WPH, Cloud, Solution, SW Delivery)</t>
  </si>
  <si>
    <t>CZ011818</t>
  </si>
  <si>
    <t>ID</t>
  </si>
  <si>
    <t>Name</t>
  </si>
  <si>
    <t>Fund of working hours</t>
  </si>
  <si>
    <t>Spent hours</t>
  </si>
  <si>
    <t>Utilization</t>
  </si>
  <si>
    <t xml:space="preserve">Working days </t>
  </si>
  <si>
    <t>Days</t>
  </si>
  <si>
    <t>Period</t>
  </si>
  <si>
    <t>10/2024</t>
  </si>
  <si>
    <t>Sum of Hours</t>
  </si>
  <si>
    <t>travel time</t>
  </si>
  <si>
    <t>% of Fund of working hours</t>
  </si>
  <si>
    <t>% of Reported Hours</t>
  </si>
  <si>
    <t>Total</t>
  </si>
  <si>
    <t>Fiala David</t>
  </si>
  <si>
    <t>Čech Jindřich</t>
  </si>
  <si>
    <t xml:space="preserve">Chladilová Gabriela </t>
  </si>
  <si>
    <t>NUS (CE) harm.&amp;bus. Support Total</t>
  </si>
  <si>
    <t>1050268 Total</t>
  </si>
  <si>
    <t>Cvrček Josef</t>
  </si>
  <si>
    <t>Švenda Jan</t>
  </si>
  <si>
    <t>Tomašovič Zbyněk</t>
  </si>
  <si>
    <t>Račoch Petr</t>
  </si>
  <si>
    <t>Světinská Kateřina</t>
  </si>
  <si>
    <t>NUS3 Technical Upgrade (NUS Cloud) Total</t>
  </si>
  <si>
    <t>60000247 Total</t>
  </si>
  <si>
    <t/>
  </si>
  <si>
    <t>(blank)</t>
  </si>
  <si>
    <t>(blank) Total</t>
  </si>
  <si>
    <t xml:space="preserve"> Total</t>
  </si>
  <si>
    <t>BPC_CR</t>
  </si>
  <si>
    <t>Liška Miroslav</t>
  </si>
  <si>
    <t>Němec Tomáš</t>
  </si>
  <si>
    <t>Slabotinský Miloš</t>
  </si>
  <si>
    <t>Musiol Marek</t>
  </si>
  <si>
    <t>Vespalec Tomáš</t>
  </si>
  <si>
    <t>Spent hours w/o travel time</t>
  </si>
  <si>
    <t>Utilization w/o travel time</t>
  </si>
  <si>
    <t>Kozubíková Anežka</t>
  </si>
  <si>
    <t>Křivánek Dominik</t>
  </si>
  <si>
    <t>Tuzarová Karolína</t>
  </si>
  <si>
    <t>CR Processing - BPC Brno Total</t>
  </si>
  <si>
    <t>BPC_CR Total</t>
  </si>
  <si>
    <t>BPC_INC</t>
  </si>
  <si>
    <t>Klimas Radovan</t>
  </si>
  <si>
    <t>Krupička Martin</t>
  </si>
  <si>
    <t>Vaško Jan</t>
  </si>
  <si>
    <t>Incident handling / support - BPC Brno Total</t>
  </si>
  <si>
    <t>BPC_INC Total</t>
  </si>
  <si>
    <t>BPC_INT</t>
  </si>
  <si>
    <t>Adamec Jiří</t>
  </si>
  <si>
    <t>Dokulil Tomas</t>
  </si>
  <si>
    <t>Navrátil Tomáš</t>
  </si>
  <si>
    <t>(All)</t>
  </si>
  <si>
    <t>Novotný Jan</t>
  </si>
  <si>
    <t>Other Internal activities - BPC Brno Total</t>
  </si>
  <si>
    <t>BPC_INT Total</t>
  </si>
  <si>
    <t>Prokůpek Vojtěch</t>
  </si>
  <si>
    <t>ITS (WPH, Cloud, Solution, SW Delivery) Total</t>
  </si>
  <si>
    <t>1050552 Total</t>
  </si>
  <si>
    <t xml:space="preserve">Závada Alan </t>
  </si>
  <si>
    <t>BRO NUS Cloud Pilot Total</t>
  </si>
  <si>
    <t>60000389 Total</t>
  </si>
  <si>
    <t>NUS Product  Enhancement Total</t>
  </si>
  <si>
    <t>60000370 Total</t>
  </si>
  <si>
    <t>BBG NUS Cloud Roll-out Total</t>
  </si>
  <si>
    <t>60000430 Total</t>
  </si>
  <si>
    <t>Grand Total</t>
  </si>
  <si>
    <t>CLN_Support</t>
  </si>
  <si>
    <t>CLN Support Total</t>
  </si>
  <si>
    <t>CLN_Support Total</t>
  </si>
  <si>
    <t xml:space="preserve"> </t>
  </si>
  <si>
    <t>Activity in Hours</t>
  </si>
  <si>
    <t>Activity in %</t>
  </si>
  <si>
    <t>Users ID</t>
  </si>
  <si>
    <t>User Name</t>
  </si>
  <si>
    <t>Fund of Working Hours</t>
  </si>
  <si>
    <t>Invoicable Utilization in Hours</t>
  </si>
  <si>
    <t>Not-Invoicable Utilization in Hours</t>
  </si>
  <si>
    <t>Total Hours</t>
  </si>
  <si>
    <t>Invoicable Utilization in %</t>
  </si>
  <si>
    <t>Not-Invoicable Utilization in %</t>
  </si>
  <si>
    <t>User Training</t>
  </si>
  <si>
    <t>Technical Support</t>
  </si>
  <si>
    <t>Parametrization</t>
  </si>
  <si>
    <t>Travel Time (Other)</t>
  </si>
  <si>
    <t>Conference and Training Lead</t>
  </si>
  <si>
    <t>Illness</t>
  </si>
  <si>
    <t>Totals</t>
  </si>
  <si>
    <t>Invoiceable Hours</t>
  </si>
  <si>
    <t>Not-invoiceable Hours</t>
  </si>
  <si>
    <t>Invoiceable Hours %</t>
  </si>
  <si>
    <t>Not-invoiceable Hours %</t>
  </si>
  <si>
    <t>Yes</t>
  </si>
  <si>
    <t>PROJECT</t>
  </si>
  <si>
    <t>CRQ</t>
  </si>
  <si>
    <t>INC</t>
  </si>
  <si>
    <t>INT</t>
  </si>
  <si>
    <t>No</t>
  </si>
  <si>
    <t>Activity Relations</t>
  </si>
  <si>
    <t>Line No</t>
  </si>
  <si>
    <t>Primary key</t>
  </si>
  <si>
    <t>DO NOT TOUCH</t>
  </si>
  <si>
    <t>Sum All Project</t>
  </si>
  <si>
    <t>Sum INT</t>
  </si>
  <si>
    <t>Sum CRQ</t>
  </si>
  <si>
    <t>Sum INC</t>
  </si>
  <si>
    <t>Sum Project</t>
  </si>
  <si>
    <t>Project ID</t>
  </si>
  <si>
    <t>Project Name</t>
  </si>
  <si>
    <t>User ID</t>
  </si>
  <si>
    <t>User name</t>
  </si>
  <si>
    <t>PM for approval</t>
  </si>
  <si>
    <t>PM Name</t>
  </si>
  <si>
    <t>Falcon CRM rollout (BSK)</t>
  </si>
  <si>
    <t>CZ011830</t>
  </si>
  <si>
    <t>Novotný Petr</t>
  </si>
  <si>
    <t>CZ011834</t>
  </si>
  <si>
    <t>Katovská Petra</t>
  </si>
  <si>
    <t>CZ011836</t>
  </si>
  <si>
    <t xml:space="preserve">Popelka David </t>
  </si>
  <si>
    <t>CZ011840</t>
  </si>
  <si>
    <t xml:space="preserve">Bukovina Štefan </t>
  </si>
  <si>
    <t>CZ011849</t>
  </si>
  <si>
    <t xml:space="preserve">Folwarczny Jakub </t>
  </si>
  <si>
    <t>Bi-directional integration CRM-NAV</t>
  </si>
  <si>
    <t>Customer</t>
  </si>
  <si>
    <t>Type</t>
  </si>
  <si>
    <t>NUS (CN) harm.&amp;bus. Support</t>
  </si>
  <si>
    <t>Roll-out support (CRM/ITSM/Portals)</t>
  </si>
  <si>
    <t>BGE NUS Cloud roll-out</t>
  </si>
  <si>
    <t>Role</t>
  </si>
  <si>
    <t>Cost center</t>
  </si>
  <si>
    <t>Team</t>
  </si>
  <si>
    <t>Program Manager IT NAV BPC Europe</t>
  </si>
  <si>
    <t>IT NAV BPC</t>
  </si>
  <si>
    <t>Team Manager IT NAV BPC Europe</t>
  </si>
  <si>
    <t>Senior Solution Architect NAV</t>
  </si>
  <si>
    <t>IT Business Consultant NAV ERP</t>
  </si>
  <si>
    <t>IT Application Developer NAV</t>
  </si>
  <si>
    <t xml:space="preserve">BBG data migration </t>
  </si>
  <si>
    <t xml:space="preserve">BBG data migration +  Invoice Detail Setup </t>
  </si>
  <si>
    <t>adm (THS, emails)</t>
  </si>
  <si>
    <t>Acc2 Admin</t>
  </si>
  <si>
    <t>Prepaments e-invoicing + layouts</t>
  </si>
  <si>
    <t>Prepaments layouts</t>
  </si>
  <si>
    <t>Web Service Time zones issues</t>
  </si>
  <si>
    <t xml:space="preserve">BRO - Sales Prepayment Invoice layout </t>
  </si>
  <si>
    <t>TDO Team Meeting</t>
  </si>
  <si>
    <t>Acceptance scenarios and issues review</t>
  </si>
  <si>
    <t>NUS Cloud Sync Call</t>
  </si>
  <si>
    <t>UAT Issues processing</t>
  </si>
  <si>
    <t>eBIZ Time Zone Issue</t>
  </si>
  <si>
    <t>Prepayment Sales Invoice Layouts</t>
  </si>
  <si>
    <t>Prepayment Sales Invoice MS update</t>
  </si>
  <si>
    <t>Prepayment Sales Invoice posting enhancement</t>
  </si>
  <si>
    <t>Prepayment layout dataset update</t>
  </si>
  <si>
    <t>UAT testing support</t>
  </si>
  <si>
    <t>Customer creation from contact update</t>
  </si>
  <si>
    <t>prepayment enhancement</t>
  </si>
  <si>
    <t>NUS Cloud PBIs</t>
  </si>
  <si>
    <t>NUS Cloud Processing Status review</t>
  </si>
  <si>
    <t>Prepayment layout</t>
  </si>
  <si>
    <t>BRO PBIs testing</t>
  </si>
  <si>
    <t>Prepayment invoices enhancement, incl layout</t>
  </si>
  <si>
    <t>1/2D Sickday</t>
  </si>
  <si>
    <t>NUS Cloud - Sync Call</t>
  </si>
  <si>
    <t>Prepayment invoices enhancement - DEV</t>
  </si>
  <si>
    <t>End 2 End process testing and preparations</t>
  </si>
  <si>
    <t>NUS Clous Core + BBG issues</t>
  </si>
  <si>
    <t>Prepayment invoices enhancement</t>
  </si>
  <si>
    <t>BRO NUS Cloud | Complete Scenario test (1)</t>
  </si>
  <si>
    <t>UAT User support</t>
  </si>
  <si>
    <t>NAV ERP Team Meeting</t>
  </si>
  <si>
    <t>Issue 53754: Role Center - Processing status + Prepayments Layout finalization</t>
  </si>
  <si>
    <t>Cloud PBIs testing</t>
  </si>
  <si>
    <t>BRO NUS Cloud | Test end-to-end scenarios</t>
  </si>
  <si>
    <t>Prepayments Enhancement</t>
  </si>
  <si>
    <t>Prepayments Layout</t>
  </si>
  <si>
    <t>Acc2 Admin, timesheet</t>
  </si>
  <si>
    <t>Roll-out support (CRM/ITSM/Portals) Total</t>
  </si>
  <si>
    <t>1050383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</si>
</sst>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#,##0.0"/>
    <numFmt numFmtId="166" formatCode="0.0"/>
    <numFmt numFmtId="167" formatCode="d/mm/yyyy"/>
  </numFmts>
  <fonts count="3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  <charset val="238"/>
    </font>
    <font>
      <b/>
      <sz val="11"/>
      <color rgb="FF333333"/>
      <name val="Arial"/>
      <family val="2"/>
      <charset val="238"/>
    </font>
    <font>
      <b/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1"/>
      <color rgb="FF0070C0"/>
      <name val="Calibri"/>
      <family val="2"/>
      <charset val="238"/>
      <scheme val="minor"/>
    </font>
    <font>
      <sz val="11"/>
      <name val="Arial"/>
      <family val="2"/>
      <charset val="238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charset val="238"/>
      <scheme val="minor"/>
    </font>
    <font>
      <sz val="20"/>
      <color rgb="FFFF0000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1"/>
      <color rgb="FF000000"/>
      <name val="Aptos Narrow"/>
      <family val="2"/>
    </font>
    <font>
      <sz val="10"/>
      <color rgb="FF424242"/>
      <name val="Segoe UI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902">
    <xf numFmtId="0" fontId="0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23" fillId="0" borderId="0"/>
    <xf numFmtId="0" fontId="31" fillId="0" borderId="0"/>
    <xf numFmtId="9" fontId="31" fillId="0" borderId="0" applyFont="0" applyFill="0" applyBorder="0" applyAlignment="0" applyProtection="0"/>
    <xf numFmtId="0" fontId="23" fillId="0" borderId="0"/>
    <xf numFmtId="0" fontId="22" fillId="0" borderId="0"/>
    <xf numFmtId="0" fontId="21" fillId="0" borderId="0"/>
    <xf numFmtId="0" fontId="31" fillId="0" borderId="0"/>
    <xf numFmtId="9" fontId="3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33">
    <xf numFmtId="0" fontId="0" fillId="0" borderId="0" xfId="0"/>
    <xf numFmtId="0" fontId="0" fillId="0" borderId="1" xfId="0" applyBorder="1"/>
    <xf numFmtId="0" fontId="26" fillId="0" borderId="1" xfId="0" applyFont="1" applyBorder="1"/>
    <xf numFmtId="0" fontId="26" fillId="0" borderId="0" xfId="0" applyFont="1"/>
    <xf numFmtId="0" fontId="26" fillId="2" borderId="1" xfId="0" applyFont="1" applyFill="1" applyBorder="1"/>
    <xf numFmtId="0" fontId="27" fillId="0" borderId="0" xfId="0" applyFont="1" applyAlignment="1">
      <alignment vertical="center"/>
    </xf>
    <xf numFmtId="0" fontId="27" fillId="0" borderId="0" xfId="0" applyFont="1"/>
    <xf numFmtId="0" fontId="28" fillId="0" borderId="1" xfId="0" applyFont="1" applyBorder="1" applyAlignment="1">
      <alignment vertical="center"/>
    </xf>
    <xf numFmtId="0" fontId="27" fillId="0" borderId="1" xfId="0" applyFont="1" applyBorder="1"/>
    <xf numFmtId="0" fontId="0" fillId="0" borderId="0" xfId="0" applyAlignment="1">
      <alignment wrapText="1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2" fontId="0" fillId="3" borderId="0" xfId="0" applyNumberFormat="1" applyFill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2" fontId="0" fillId="0" borderId="0" xfId="0" applyNumberFormat="1" applyAlignment="1">
      <alignment horizontal="center"/>
    </xf>
    <xf numFmtId="0" fontId="24" fillId="0" borderId="1" xfId="0" applyFont="1" applyBorder="1"/>
    <xf numFmtId="0" fontId="0" fillId="0" borderId="2" xfId="0" applyBorder="1"/>
    <xf numFmtId="10" fontId="0" fillId="0" borderId="2" xfId="1" applyNumberFormat="1" applyFont="1" applyBorder="1"/>
    <xf numFmtId="0" fontId="0" fillId="4" borderId="1" xfId="0" applyFill="1" applyBorder="1"/>
    <xf numFmtId="0" fontId="30" fillId="0" borderId="1" xfId="0" applyFont="1" applyBorder="1" applyAlignment="1">
      <alignment horizontal="center" wrapText="1"/>
    </xf>
    <xf numFmtId="0" fontId="26" fillId="4" borderId="1" xfId="0" applyFont="1" applyFill="1" applyBorder="1"/>
    <xf numFmtId="14" fontId="26" fillId="4" borderId="1" xfId="0" applyNumberFormat="1" applyFont="1" applyFill="1" applyBorder="1"/>
    <xf numFmtId="9" fontId="0" fillId="0" borderId="3" xfId="0" applyNumberFormat="1" applyBorder="1"/>
    <xf numFmtId="9" fontId="0" fillId="0" borderId="4" xfId="1" applyFont="1" applyBorder="1"/>
    <xf numFmtId="9" fontId="0" fillId="0" borderId="5" xfId="1" applyFont="1" applyBorder="1"/>
    <xf numFmtId="2" fontId="0" fillId="0" borderId="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49" fontId="26" fillId="4" borderId="1" xfId="0" applyNumberFormat="1" applyFont="1" applyFill="1" applyBorder="1"/>
    <xf numFmtId="164" fontId="0" fillId="0" borderId="0" xfId="0" applyNumberFormat="1" applyProtection="1">
      <protection locked="0"/>
    </xf>
    <xf numFmtId="2" fontId="0" fillId="0" borderId="0" xfId="0" applyNumberFormat="1"/>
    <xf numFmtId="0" fontId="26" fillId="3" borderId="11" xfId="0" applyFont="1" applyFill="1" applyBorder="1" applyAlignment="1">
      <alignment horizontal="left" vertical="top"/>
    </xf>
    <xf numFmtId="164" fontId="26" fillId="3" borderId="11" xfId="0" applyNumberFormat="1" applyFont="1" applyFill="1" applyBorder="1" applyAlignment="1">
      <alignment horizontal="left" vertical="top"/>
    </xf>
    <xf numFmtId="164" fontId="0" fillId="0" borderId="0" xfId="0" applyNumberFormat="1"/>
    <xf numFmtId="2" fontId="26" fillId="3" borderId="11" xfId="0" applyNumberFormat="1" applyFont="1" applyFill="1" applyBorder="1" applyAlignment="1">
      <alignment horizontal="left" vertical="top"/>
    </xf>
    <xf numFmtId="165" fontId="0" fillId="0" borderId="2" xfId="0" applyNumberFormat="1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19" xfId="0" applyBorder="1"/>
    <xf numFmtId="0" fontId="0" fillId="0" borderId="5" xfId="0" applyBorder="1"/>
    <xf numFmtId="0" fontId="32" fillId="0" borderId="0" xfId="0" applyFont="1"/>
    <xf numFmtId="9" fontId="32" fillId="0" borderId="0" xfId="1" applyFont="1"/>
    <xf numFmtId="9" fontId="32" fillId="0" borderId="20" xfId="1" applyFont="1" applyFill="1" applyBorder="1"/>
    <xf numFmtId="9" fontId="0" fillId="0" borderId="1" xfId="1" applyFont="1" applyBorder="1"/>
    <xf numFmtId="9" fontId="0" fillId="0" borderId="19" xfId="1" applyFont="1" applyBorder="1"/>
    <xf numFmtId="9" fontId="0" fillId="0" borderId="2" xfId="1" applyFont="1" applyBorder="1"/>
    <xf numFmtId="9" fontId="0" fillId="0" borderId="7" xfId="1" applyFont="1" applyBorder="1"/>
    <xf numFmtId="0" fontId="0" fillId="6" borderId="8" xfId="0" applyFill="1" applyBorder="1" applyAlignment="1">
      <alignment wrapText="1"/>
    </xf>
    <xf numFmtId="0" fontId="0" fillId="6" borderId="9" xfId="0" applyFill="1" applyBorder="1" applyAlignment="1">
      <alignment wrapText="1"/>
    </xf>
    <xf numFmtId="0" fontId="0" fillId="6" borderId="10" xfId="0" applyFill="1" applyBorder="1" applyAlignment="1">
      <alignment wrapText="1"/>
    </xf>
    <xf numFmtId="0" fontId="0" fillId="6" borderId="26" xfId="0" applyFill="1" applyBorder="1" applyAlignment="1">
      <alignment wrapText="1"/>
    </xf>
    <xf numFmtId="9" fontId="0" fillId="0" borderId="22" xfId="1" applyFont="1" applyBorder="1"/>
    <xf numFmtId="0" fontId="33" fillId="5" borderId="0" xfId="0" applyFont="1" applyFill="1"/>
    <xf numFmtId="0" fontId="0" fillId="6" borderId="9" xfId="0" applyFill="1" applyBorder="1" applyAlignment="1">
      <alignment horizontal="center" wrapText="1"/>
    </xf>
    <xf numFmtId="0" fontId="0" fillId="6" borderId="10" xfId="0" applyFill="1" applyBorder="1" applyAlignment="1">
      <alignment horizontal="center" wrapText="1"/>
    </xf>
    <xf numFmtId="0" fontId="0" fillId="0" borderId="27" xfId="0" applyBorder="1"/>
    <xf numFmtId="0" fontId="30" fillId="0" borderId="16" xfId="0" applyFont="1" applyBorder="1" applyAlignment="1">
      <alignment horizontal="left" vertical="center" wrapText="1"/>
    </xf>
    <xf numFmtId="0" fontId="32" fillId="4" borderId="14" xfId="0" applyFont="1" applyFill="1" applyBorder="1" applyAlignment="1">
      <alignment horizontal="center"/>
    </xf>
    <xf numFmtId="0" fontId="0" fillId="7" borderId="28" xfId="0" applyFill="1" applyBorder="1" applyAlignment="1">
      <alignment horizontal="center" vertical="center"/>
    </xf>
    <xf numFmtId="0" fontId="0" fillId="7" borderId="29" xfId="0" applyFill="1" applyBorder="1" applyAlignment="1">
      <alignment horizontal="center" vertical="center"/>
    </xf>
    <xf numFmtId="2" fontId="0" fillId="8" borderId="0" xfId="0" applyNumberFormat="1" applyFill="1" applyAlignment="1">
      <alignment horizontal="center"/>
    </xf>
    <xf numFmtId="0" fontId="0" fillId="8" borderId="0" xfId="0" applyFill="1"/>
    <xf numFmtId="166" fontId="0" fillId="0" borderId="2" xfId="0" applyNumberFormat="1" applyBorder="1"/>
    <xf numFmtId="166" fontId="0" fillId="0" borderId="1" xfId="0" applyNumberFormat="1" applyBorder="1"/>
    <xf numFmtId="166" fontId="32" fillId="0" borderId="0" xfId="0" applyNumberFormat="1" applyFont="1"/>
    <xf numFmtId="166" fontId="0" fillId="0" borderId="23" xfId="0" applyNumberFormat="1" applyBorder="1"/>
    <xf numFmtId="166" fontId="0" fillId="0" borderId="24" xfId="0" applyNumberFormat="1" applyBorder="1"/>
    <xf numFmtId="166" fontId="0" fillId="0" borderId="25" xfId="0" applyNumberFormat="1" applyBorder="1"/>
    <xf numFmtId="166" fontId="0" fillId="0" borderId="16" xfId="0" applyNumberFormat="1" applyBorder="1"/>
    <xf numFmtId="166" fontId="0" fillId="0" borderId="19" xfId="0" applyNumberFormat="1" applyBorder="1"/>
    <xf numFmtId="166" fontId="0" fillId="0" borderId="0" xfId="0" applyNumberFormat="1"/>
    <xf numFmtId="166" fontId="0" fillId="0" borderId="4" xfId="0" applyNumberFormat="1" applyBorder="1"/>
    <xf numFmtId="0" fontId="25" fillId="0" borderId="30" xfId="0" applyFont="1" applyBorder="1" applyAlignment="1">
      <alignment horizontal="left" vertical="center" wrapText="1"/>
    </xf>
    <xf numFmtId="0" fontId="26" fillId="0" borderId="31" xfId="0" applyFont="1" applyBorder="1"/>
    <xf numFmtId="0" fontId="0" fillId="0" borderId="32" xfId="0" applyBorder="1"/>
    <xf numFmtId="3" fontId="0" fillId="0" borderId="0" xfId="0" applyNumberFormat="1"/>
    <xf numFmtId="14" fontId="26" fillId="3" borderId="11" xfId="0" applyNumberFormat="1" applyFont="1" applyFill="1" applyBorder="1" applyAlignment="1">
      <alignment horizontal="left" vertical="top"/>
    </xf>
    <xf numFmtId="14" fontId="0" fillId="0" borderId="0" xfId="0" applyNumberFormat="1"/>
    <xf numFmtId="0" fontId="26" fillId="4" borderId="33" xfId="0" applyFont="1" applyFill="1" applyBorder="1" applyAlignment="1">
      <alignment horizontal="center"/>
    </xf>
    <xf numFmtId="0" fontId="26" fillId="4" borderId="34" xfId="0" applyFont="1" applyFill="1" applyBorder="1" applyAlignment="1">
      <alignment horizontal="center" wrapText="1"/>
    </xf>
    <xf numFmtId="9" fontId="0" fillId="0" borderId="35" xfId="1" applyFont="1" applyBorder="1"/>
    <xf numFmtId="0" fontId="26" fillId="4" borderId="36" xfId="0" applyFont="1" applyFill="1" applyBorder="1" applyAlignment="1">
      <alignment horizontal="center" wrapText="1"/>
    </xf>
    <xf numFmtId="165" fontId="0" fillId="0" borderId="1" xfId="0" applyNumberFormat="1" applyBorder="1"/>
    <xf numFmtId="14" fontId="0" fillId="3" borderId="0" xfId="0" applyNumberFormat="1" applyFill="1" applyAlignment="1">
      <alignment horizontal="left" vertical="top" wrapText="1"/>
    </xf>
    <xf numFmtId="164" fontId="0" fillId="3" borderId="0" xfId="0" applyNumberFormat="1" applyFill="1" applyAlignment="1">
      <alignment horizontal="left" vertical="top" wrapText="1"/>
    </xf>
    <xf numFmtId="0" fontId="26" fillId="4" borderId="2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 wrapText="1"/>
    </xf>
    <xf numFmtId="166" fontId="26" fillId="4" borderId="33" xfId="0" applyNumberFormat="1" applyFont="1" applyFill="1" applyBorder="1" applyAlignment="1">
      <alignment horizontal="center"/>
    </xf>
    <xf numFmtId="0" fontId="29" fillId="0" borderId="0" xfId="0" applyFont="1" applyProtection="1">
      <protection locked="0"/>
    </xf>
    <xf numFmtId="166" fontId="0" fillId="0" borderId="40" xfId="0" applyNumberFormat="1" applyBorder="1"/>
    <xf numFmtId="9" fontId="0" fillId="0" borderId="41" xfId="1" applyFont="1" applyBorder="1"/>
    <xf numFmtId="9" fontId="0" fillId="0" borderId="0" xfId="1" applyFont="1" applyBorder="1"/>
    <xf numFmtId="0" fontId="0" fillId="5" borderId="0" xfId="0" applyFill="1"/>
    <xf numFmtId="14" fontId="0" fillId="5" borderId="0" xfId="0" applyNumberFormat="1" applyFill="1"/>
    <xf numFmtId="0" fontId="29" fillId="5" borderId="0" xfId="0" applyFont="1" applyFill="1"/>
    <xf numFmtId="164" fontId="0" fillId="5" borderId="0" xfId="0" applyNumberFormat="1" applyFill="1"/>
    <xf numFmtId="166" fontId="0" fillId="0" borderId="42" xfId="0" applyNumberFormat="1" applyBorder="1"/>
    <xf numFmtId="166" fontId="0" fillId="0" borderId="3" xfId="0" applyNumberFormat="1" applyBorder="1"/>
    <xf numFmtId="166" fontId="0" fillId="0" borderId="6" xfId="0" applyNumberFormat="1" applyBorder="1"/>
    <xf numFmtId="166" fontId="0" fillId="0" borderId="7" xfId="0" applyNumberFormat="1" applyBorder="1"/>
    <xf numFmtId="9" fontId="0" fillId="0" borderId="43" xfId="1" applyFont="1" applyBorder="1"/>
    <xf numFmtId="9" fontId="0" fillId="0" borderId="20" xfId="1" applyFont="1" applyBorder="1"/>
    <xf numFmtId="9" fontId="0" fillId="0" borderId="44" xfId="1" applyFont="1" applyBorder="1"/>
    <xf numFmtId="0" fontId="32" fillId="0" borderId="45" xfId="0" applyFont="1" applyBorder="1"/>
    <xf numFmtId="0" fontId="32" fillId="0" borderId="46" xfId="0" applyFont="1" applyBorder="1"/>
    <xf numFmtId="166" fontId="0" fillId="0" borderId="46" xfId="0" applyNumberFormat="1" applyBorder="1"/>
    <xf numFmtId="166" fontId="0" fillId="0" borderId="47" xfId="0" applyNumberFormat="1" applyBorder="1"/>
    <xf numFmtId="167" fontId="0" fillId="0" borderId="0" xfId="0" applyNumberFormat="1" applyProtection="1">
      <protection locked="0"/>
    </xf>
    <xf numFmtId="20" fontId="0" fillId="0" borderId="0" xfId="0" applyNumberFormat="1" applyProtection="1">
      <protection locked="0"/>
    </xf>
    <xf numFmtId="0" fontId="36" fillId="0" borderId="0" xfId="0" applyFont="1" applyProtection="1">
      <protection locked="0"/>
    </xf>
    <xf numFmtId="0" fontId="37" fillId="0" borderId="0" xfId="0" applyFont="1" applyProtection="1"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26" fillId="4" borderId="35" xfId="0" applyFont="1" applyFill="1" applyBorder="1" applyAlignment="1">
      <alignment horizontal="center"/>
    </xf>
    <xf numFmtId="0" fontId="26" fillId="4" borderId="21" xfId="0" applyFont="1" applyFill="1" applyBorder="1" applyAlignment="1">
      <alignment horizontal="center"/>
    </xf>
    <xf numFmtId="0" fontId="26" fillId="4" borderId="37" xfId="0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0" fontId="26" fillId="4" borderId="37" xfId="0" applyFont="1" applyFill="1" applyBorder="1" applyAlignment="1">
      <alignment horizontal="center" wrapText="1"/>
    </xf>
    <xf numFmtId="0" fontId="26" fillId="4" borderId="2" xfId="0" applyFont="1" applyFill="1" applyBorder="1" applyAlignment="1">
      <alignment horizontal="center" wrapText="1"/>
    </xf>
    <xf numFmtId="0" fontId="32" fillId="0" borderId="27" xfId="0" applyFont="1" applyBorder="1" applyAlignment="1">
      <alignment horizontal="center"/>
    </xf>
    <xf numFmtId="0" fontId="32" fillId="0" borderId="38" xfId="0" applyFont="1" applyBorder="1" applyAlignment="1">
      <alignment horizontal="center"/>
    </xf>
    <xf numFmtId="0" fontId="32" fillId="0" borderId="39" xfId="0" applyFont="1" applyBorder="1" applyAlignment="1">
      <alignment horizontal="center"/>
    </xf>
    <xf numFmtId="0" fontId="32" fillId="4" borderId="17" xfId="0" applyFont="1" applyFill="1" applyBorder="1" applyAlignment="1">
      <alignment horizontal="center"/>
    </xf>
    <xf numFmtId="0" fontId="32" fillId="4" borderId="18" xfId="0" applyFont="1" applyFill="1" applyBorder="1" applyAlignment="1">
      <alignment horizontal="center"/>
    </xf>
    <xf numFmtId="0" fontId="34" fillId="5" borderId="0" xfId="0" applyFont="1" applyFill="1" applyAlignment="1">
      <alignment horizontal="center" textRotation="135" wrapText="1"/>
    </xf>
  </cellXfs>
  <cellStyles count="2902">
    <cellStyle name="Normal" xfId="0" builtinId="0"/>
    <cellStyle name="Normal 10" xfId="16" xr:uid="{00000000-0005-0000-0000-000001000000}"/>
    <cellStyle name="Normal 10 10" xfId="1463" xr:uid="{8F2D58B6-EAD4-4C4F-A4AA-66978C03044A}"/>
    <cellStyle name="Normal 10 2" xfId="27" xr:uid="{00000000-0005-0000-0000-000002000000}"/>
    <cellStyle name="Normal 10 2 2" xfId="48" xr:uid="{00000000-0005-0000-0000-000003000000}"/>
    <cellStyle name="Normal 10 2 2 2" xfId="90" xr:uid="{00000000-0005-0000-0000-000004000000}"/>
    <cellStyle name="Normal 10 2 2 2 2" xfId="174" xr:uid="{00000000-0005-0000-0000-000005000000}"/>
    <cellStyle name="Normal 10 2 2 2 2 2" xfId="342" xr:uid="{00000000-0005-0000-0000-000006000000}"/>
    <cellStyle name="Normal 10 2 2 2 2 2 2" xfId="940" xr:uid="{78B23DDB-75E9-489D-BC60-935B233952D1}"/>
    <cellStyle name="Normal 10 2 2 2 2 2 2 2" xfId="2387" xr:uid="{D2C4D505-F48E-4B3B-9552-12AA0D4B4482}"/>
    <cellStyle name="Normal 10 2 2 2 2 2 3" xfId="1789" xr:uid="{4EEE25F1-4CA6-439F-8D0B-87DFA26AAE54}"/>
    <cellStyle name="Normal 10 2 2 2 2 3" xfId="518" xr:uid="{00000000-0005-0000-0000-000007000000}"/>
    <cellStyle name="Normal 10 2 2 2 2 3 2" xfId="1116" xr:uid="{97555C35-C594-475F-8184-E9528B6B2E9A}"/>
    <cellStyle name="Normal 10 2 2 2 2 3 2 2" xfId="2563" xr:uid="{D7EFA157-2559-4AB3-A30C-9DC9C9EA1FCF}"/>
    <cellStyle name="Normal 10 2 2 2 2 3 3" xfId="1965" xr:uid="{A8C30114-B253-45B8-A5AB-C54E20AA29E5}"/>
    <cellStyle name="Normal 10 2 2 2 2 4" xfId="772" xr:uid="{447CFC42-9F55-4FE7-9911-784A59FE1BF3}"/>
    <cellStyle name="Normal 10 2 2 2 2 4 2" xfId="2219" xr:uid="{8017B168-0127-4D49-B339-DDA0E731F8F4}"/>
    <cellStyle name="Normal 10 2 2 2 2 5" xfId="1369" xr:uid="{1ED7D0E7-500F-4515-8256-98061193BA74}"/>
    <cellStyle name="Normal 10 2 2 2 2 5 2" xfId="2650" xr:uid="{4F8ED974-9297-44F0-AC5F-A9CB71DD4D6E}"/>
    <cellStyle name="Normal 10 2 2 2 2 6" xfId="1621" xr:uid="{2116F65A-D410-4883-B5EE-9CCEBBC9DC45}"/>
    <cellStyle name="Normal 10 2 2 2 3" xfId="258" xr:uid="{00000000-0005-0000-0000-000008000000}"/>
    <cellStyle name="Normal 10 2 2 2 3 2" xfId="602" xr:uid="{00000000-0005-0000-0000-000009000000}"/>
    <cellStyle name="Normal 10 2 2 2 3 2 2" xfId="1200" xr:uid="{8812CF93-E3CB-45C9-9989-835D08917317}"/>
    <cellStyle name="Normal 10 2 2 2 3 2 2 2" xfId="2647" xr:uid="{0538EAC9-64D2-4490-9A71-376025CE33D8}"/>
    <cellStyle name="Normal 10 2 2 2 3 2 3" xfId="2049" xr:uid="{9781EB94-2E7C-440D-B6D6-D15E272AE4DE}"/>
    <cellStyle name="Normal 10 2 2 2 3 3" xfId="856" xr:uid="{DEF8512D-BC56-4DE3-ABE2-6F297CD27B0E}"/>
    <cellStyle name="Normal 10 2 2 2 3 3 2" xfId="2303" xr:uid="{165AE913-409E-4220-A4BF-D5110D0DAE18}"/>
    <cellStyle name="Normal 10 2 2 2 3 4" xfId="1453" xr:uid="{4C66CA94-B4DB-4C69-8C06-9C5497D8EF79}"/>
    <cellStyle name="Normal 10 2 2 2 3 4 2" xfId="2651" xr:uid="{635DA0AB-91C6-4477-A72B-4289319C7616}"/>
    <cellStyle name="Normal 10 2 2 2 3 5" xfId="1705" xr:uid="{95950EF8-3A56-476F-8249-3409FB90954C}"/>
    <cellStyle name="Normal 10 2 2 2 4" xfId="434" xr:uid="{00000000-0005-0000-0000-00000A000000}"/>
    <cellStyle name="Normal 10 2 2 2 4 2" xfId="1032" xr:uid="{C4935732-EA4E-4475-A856-747B8087D313}"/>
    <cellStyle name="Normal 10 2 2 2 4 2 2" xfId="2479" xr:uid="{CEFD2505-E634-449D-9201-63974D62DDCF}"/>
    <cellStyle name="Normal 10 2 2 2 4 3" xfId="1881" xr:uid="{DD5B0DB0-A7EA-4A3C-8079-E6A587E4C21B}"/>
    <cellStyle name="Normal 10 2 2 2 5" xfId="688" xr:uid="{FDC2BDF7-0021-4597-BB67-3A6CD8AC6F00}"/>
    <cellStyle name="Normal 10 2 2 2 5 2" xfId="2135" xr:uid="{2F92A97E-EFB4-4716-920E-4FF25C65A868}"/>
    <cellStyle name="Normal 10 2 2 2 6" xfId="1285" xr:uid="{DC820993-832D-45BE-A288-7FCE4A9F6CA8}"/>
    <cellStyle name="Normal 10 2 2 2 6 2" xfId="2652" xr:uid="{D2E2D411-EA68-45AA-931A-FD5E26BCB600}"/>
    <cellStyle name="Normal 10 2 2 2 7" xfId="1537" xr:uid="{C2C8C664-8606-41FE-A5CE-4DEA38B5D713}"/>
    <cellStyle name="Normal 10 2 2 3" xfId="132" xr:uid="{00000000-0005-0000-0000-00000B000000}"/>
    <cellStyle name="Normal 10 2 2 3 2" xfId="300" xr:uid="{00000000-0005-0000-0000-00000C000000}"/>
    <cellStyle name="Normal 10 2 2 3 2 2" xfId="898" xr:uid="{802AD483-4549-4C92-8094-346BC33E15E9}"/>
    <cellStyle name="Normal 10 2 2 3 2 2 2" xfId="2345" xr:uid="{A03296D3-C9A3-434F-B0EF-90C7C8ECFC8B}"/>
    <cellStyle name="Normal 10 2 2 3 2 3" xfId="1747" xr:uid="{6B20A2BC-4F34-4AB8-B703-CEFB94B43D19}"/>
    <cellStyle name="Normal 10 2 2 3 3" xfId="476" xr:uid="{00000000-0005-0000-0000-00000D000000}"/>
    <cellStyle name="Normal 10 2 2 3 3 2" xfId="1074" xr:uid="{54789896-8771-4D8D-9469-C302FB76CA34}"/>
    <cellStyle name="Normal 10 2 2 3 3 2 2" xfId="2521" xr:uid="{F2813FF3-4845-4EE3-9BBA-A41BDDEE77E5}"/>
    <cellStyle name="Normal 10 2 2 3 3 3" xfId="1923" xr:uid="{3167473A-A3DE-4D14-8893-085DE9893A35}"/>
    <cellStyle name="Normal 10 2 2 3 4" xfId="730" xr:uid="{59E7E7E7-76CD-4624-934D-3F9758662922}"/>
    <cellStyle name="Normal 10 2 2 3 4 2" xfId="2177" xr:uid="{6CAD8630-D135-4FCE-9271-E04CCB56AB21}"/>
    <cellStyle name="Normal 10 2 2 3 5" xfId="1327" xr:uid="{D3277974-2084-4CE4-9F6A-4D17E1F213ED}"/>
    <cellStyle name="Normal 10 2 2 3 5 2" xfId="2653" xr:uid="{C6B6199F-009C-4EAC-BF2E-2473DEC50FEB}"/>
    <cellStyle name="Normal 10 2 2 3 6" xfId="1579" xr:uid="{3926A149-9CAB-441C-813A-7E423FA850BA}"/>
    <cellStyle name="Normal 10 2 2 4" xfId="216" xr:uid="{00000000-0005-0000-0000-00000E000000}"/>
    <cellStyle name="Normal 10 2 2 4 2" xfId="560" xr:uid="{00000000-0005-0000-0000-00000F000000}"/>
    <cellStyle name="Normal 10 2 2 4 2 2" xfId="1158" xr:uid="{02DD2777-0B0F-4710-9040-92D30A1ACE12}"/>
    <cellStyle name="Normal 10 2 2 4 2 2 2" xfId="2605" xr:uid="{C2E4E0AC-81C3-42AC-B448-D049C6196282}"/>
    <cellStyle name="Normal 10 2 2 4 2 3" xfId="2007" xr:uid="{7C4973D0-3F2E-4F73-A5BF-12544FF39D5B}"/>
    <cellStyle name="Normal 10 2 2 4 3" xfId="814" xr:uid="{09E10098-E8A5-4354-87BF-14DD05531F0C}"/>
    <cellStyle name="Normal 10 2 2 4 3 2" xfId="2261" xr:uid="{BA1D9F1C-8D81-4C9D-A530-54DBDE1DC487}"/>
    <cellStyle name="Normal 10 2 2 4 4" xfId="1411" xr:uid="{74951B2B-59EC-4327-BAF1-B4EA3DD2B1A2}"/>
    <cellStyle name="Normal 10 2 2 4 4 2" xfId="2654" xr:uid="{0BF8A383-55D5-4FF9-8C87-FAE3E8A44B56}"/>
    <cellStyle name="Normal 10 2 2 4 5" xfId="1663" xr:uid="{D8DC49BB-470B-4F90-BDD7-49ACAE7D38ED}"/>
    <cellStyle name="Normal 10 2 2 5" xfId="392" xr:uid="{00000000-0005-0000-0000-000010000000}"/>
    <cellStyle name="Normal 10 2 2 5 2" xfId="990" xr:uid="{9339BDA5-DF89-461F-AB2A-B332D5EC53FD}"/>
    <cellStyle name="Normal 10 2 2 5 2 2" xfId="2437" xr:uid="{D0B8E842-3CCA-4C21-815F-FEC35A947817}"/>
    <cellStyle name="Normal 10 2 2 5 3" xfId="1839" xr:uid="{C100B66A-4C34-4E4A-967F-E33B78E4E80D}"/>
    <cellStyle name="Normal 10 2 2 6" xfId="646" xr:uid="{6C41E9AA-3C50-417E-9C15-A6AA4C767E23}"/>
    <cellStyle name="Normal 10 2 2 6 2" xfId="2093" xr:uid="{665F6688-ADCB-438F-A464-EEE3E6EE8033}"/>
    <cellStyle name="Normal 10 2 2 7" xfId="1243" xr:uid="{EC3149D8-F5AC-4103-BCE5-7E73CFFB45C6}"/>
    <cellStyle name="Normal 10 2 2 7 2" xfId="2655" xr:uid="{7DAD769F-38B4-4AEF-8EEB-6E8C5A2DE3AD}"/>
    <cellStyle name="Normal 10 2 2 8" xfId="1495" xr:uid="{7FA82E85-7DD5-41DF-B518-4590FB699A5C}"/>
    <cellStyle name="Normal 10 2 3" xfId="69" xr:uid="{00000000-0005-0000-0000-000011000000}"/>
    <cellStyle name="Normal 10 2 3 2" xfId="153" xr:uid="{00000000-0005-0000-0000-000012000000}"/>
    <cellStyle name="Normal 10 2 3 2 2" xfId="321" xr:uid="{00000000-0005-0000-0000-000013000000}"/>
    <cellStyle name="Normal 10 2 3 2 2 2" xfId="919" xr:uid="{60F06C43-1AAB-4976-B3F3-99A11AEE7E11}"/>
    <cellStyle name="Normal 10 2 3 2 2 2 2" xfId="2366" xr:uid="{FFB1271B-66E3-4EDE-8E94-69364F2F84F9}"/>
    <cellStyle name="Normal 10 2 3 2 2 3" xfId="1768" xr:uid="{D37BDFB8-8340-4E82-A378-7B4722792BF8}"/>
    <cellStyle name="Normal 10 2 3 2 3" xfId="497" xr:uid="{00000000-0005-0000-0000-000014000000}"/>
    <cellStyle name="Normal 10 2 3 2 3 2" xfId="1095" xr:uid="{5BF22E52-1E12-43F3-B1F4-AB5FFE08FDB3}"/>
    <cellStyle name="Normal 10 2 3 2 3 2 2" xfId="2542" xr:uid="{361AAE78-E5BA-40E3-ABF9-D53A2539CFBC}"/>
    <cellStyle name="Normal 10 2 3 2 3 3" xfId="1944" xr:uid="{C584E463-1152-4B52-BF75-3ED9C8B27059}"/>
    <cellStyle name="Normal 10 2 3 2 4" xfId="751" xr:uid="{0E3A1F34-A4C7-419F-83B0-317B6A0B3787}"/>
    <cellStyle name="Normal 10 2 3 2 4 2" xfId="2198" xr:uid="{D1279F6E-A664-44A5-8785-AA7E12A3D3B1}"/>
    <cellStyle name="Normal 10 2 3 2 5" xfId="1348" xr:uid="{BA178C79-835F-4AE5-8533-21B3DD4AD6A4}"/>
    <cellStyle name="Normal 10 2 3 2 5 2" xfId="2656" xr:uid="{3FB15BBC-0585-4B65-91D5-9489B341E178}"/>
    <cellStyle name="Normal 10 2 3 2 6" xfId="1600" xr:uid="{C9835A4F-2093-474C-8E92-58A2800548B3}"/>
    <cellStyle name="Normal 10 2 3 3" xfId="237" xr:uid="{00000000-0005-0000-0000-000015000000}"/>
    <cellStyle name="Normal 10 2 3 3 2" xfId="581" xr:uid="{00000000-0005-0000-0000-000016000000}"/>
    <cellStyle name="Normal 10 2 3 3 2 2" xfId="1179" xr:uid="{0E7057CE-A27A-470A-A4F1-CFCE449A9309}"/>
    <cellStyle name="Normal 10 2 3 3 2 2 2" xfId="2626" xr:uid="{FE9F36F4-9CFC-4CF6-8A29-3BEBECBC65C2}"/>
    <cellStyle name="Normal 10 2 3 3 2 3" xfId="2028" xr:uid="{A2D22755-86D1-4B6F-90B7-FCC783DBAB42}"/>
    <cellStyle name="Normal 10 2 3 3 3" xfId="835" xr:uid="{A773AE70-5B5C-43EC-A846-C4C92EE882B9}"/>
    <cellStyle name="Normal 10 2 3 3 3 2" xfId="2282" xr:uid="{E54C742B-7559-42C4-9EA0-9DE1A1E8D0AF}"/>
    <cellStyle name="Normal 10 2 3 3 4" xfId="1432" xr:uid="{EC19A4D6-ABB4-43CA-B289-2ED99FBCEB5D}"/>
    <cellStyle name="Normal 10 2 3 3 4 2" xfId="2657" xr:uid="{BD005031-8CA9-4CE2-9070-64A8A9DC09E7}"/>
    <cellStyle name="Normal 10 2 3 3 5" xfId="1684" xr:uid="{7D15473B-7A52-4577-AAFE-06E430856517}"/>
    <cellStyle name="Normal 10 2 3 4" xfId="413" xr:uid="{00000000-0005-0000-0000-000017000000}"/>
    <cellStyle name="Normal 10 2 3 4 2" xfId="1011" xr:uid="{C72056B8-A832-42CB-8000-A2CDA2F35DC2}"/>
    <cellStyle name="Normal 10 2 3 4 2 2" xfId="2458" xr:uid="{F0EC7C2D-731E-4CCB-8BC9-D5BAB793576D}"/>
    <cellStyle name="Normal 10 2 3 4 3" xfId="1860" xr:uid="{DCEFB787-01EC-4A7E-9606-5B81831A3598}"/>
    <cellStyle name="Normal 10 2 3 5" xfId="667" xr:uid="{2772F5AB-2940-4B4C-A5C1-58DBACE708B6}"/>
    <cellStyle name="Normal 10 2 3 5 2" xfId="2114" xr:uid="{D75678B2-51A5-436A-AEA0-7ED5C6DC2AF2}"/>
    <cellStyle name="Normal 10 2 3 6" xfId="1264" xr:uid="{12AC8C70-4B1B-4635-86C6-048095AC551A}"/>
    <cellStyle name="Normal 10 2 3 6 2" xfId="2658" xr:uid="{367CF935-CD85-43F6-9F62-8BABAD50DD84}"/>
    <cellStyle name="Normal 10 2 3 7" xfId="1516" xr:uid="{6D25B30E-8B89-454B-BD32-13AEA1B4C76D}"/>
    <cellStyle name="Normal 10 2 4" xfId="111" xr:uid="{00000000-0005-0000-0000-000018000000}"/>
    <cellStyle name="Normal 10 2 4 2" xfId="279" xr:uid="{00000000-0005-0000-0000-000019000000}"/>
    <cellStyle name="Normal 10 2 4 2 2" xfId="877" xr:uid="{16F729F7-4F8F-480D-A347-C5DBE2D5B9EF}"/>
    <cellStyle name="Normal 10 2 4 2 2 2" xfId="2324" xr:uid="{10945204-A82A-4EEE-8297-A3B59DD6FDCA}"/>
    <cellStyle name="Normal 10 2 4 2 3" xfId="1726" xr:uid="{8626E480-E4F2-41B7-A215-719B4AB8FB2A}"/>
    <cellStyle name="Normal 10 2 4 3" xfId="455" xr:uid="{00000000-0005-0000-0000-00001A000000}"/>
    <cellStyle name="Normal 10 2 4 3 2" xfId="1053" xr:uid="{E00E1ECA-E7AD-4569-828C-9231E2E259D4}"/>
    <cellStyle name="Normal 10 2 4 3 2 2" xfId="2500" xr:uid="{D925F402-0791-4BDC-B43B-5B8EECAAD70B}"/>
    <cellStyle name="Normal 10 2 4 3 3" xfId="1902" xr:uid="{464FBD60-5800-46B1-A24D-5755837E97DE}"/>
    <cellStyle name="Normal 10 2 4 4" xfId="709" xr:uid="{E692D934-EE02-4A21-ADB4-17DFDEF8A5B4}"/>
    <cellStyle name="Normal 10 2 4 4 2" xfId="2156" xr:uid="{D277F2FA-1684-42BA-A34B-C4014990EEFF}"/>
    <cellStyle name="Normal 10 2 4 5" xfId="1306" xr:uid="{C0A0F2C6-3FD3-4FFC-A245-BB323BC7917D}"/>
    <cellStyle name="Normal 10 2 4 5 2" xfId="2659" xr:uid="{CC192CB0-5965-47FF-BA44-BA7521493DE0}"/>
    <cellStyle name="Normal 10 2 4 6" xfId="1558" xr:uid="{BC27CE9D-FB91-450F-86A1-ADD9ACC469AA}"/>
    <cellStyle name="Normal 10 2 5" xfId="195" xr:uid="{00000000-0005-0000-0000-00001B000000}"/>
    <cellStyle name="Normal 10 2 5 2" xfId="539" xr:uid="{00000000-0005-0000-0000-00001C000000}"/>
    <cellStyle name="Normal 10 2 5 2 2" xfId="1137" xr:uid="{1459743E-B178-4818-881B-28ED4984D285}"/>
    <cellStyle name="Normal 10 2 5 2 2 2" xfId="2584" xr:uid="{6745A67A-F523-44D2-B8E9-F1CF14FC2C2E}"/>
    <cellStyle name="Normal 10 2 5 2 3" xfId="1986" xr:uid="{EA4E46E4-F3B2-43BE-B43A-D5A97313BEB8}"/>
    <cellStyle name="Normal 10 2 5 3" xfId="793" xr:uid="{4B44A35D-B460-4898-ABE9-465FCE6F8B99}"/>
    <cellStyle name="Normal 10 2 5 3 2" xfId="2240" xr:uid="{393111A8-D557-4698-AB74-4160E6D7798C}"/>
    <cellStyle name="Normal 10 2 5 4" xfId="1390" xr:uid="{2CBFDFAC-B159-4E31-8E97-5DB9CBC03DC6}"/>
    <cellStyle name="Normal 10 2 5 4 2" xfId="2660" xr:uid="{98083C3B-3B17-4ECB-8789-1D79D4EA8EA0}"/>
    <cellStyle name="Normal 10 2 5 5" xfId="1642" xr:uid="{033AAC9C-AA6E-4CA8-9BED-7747191DB5D8}"/>
    <cellStyle name="Normal 10 2 6" xfId="371" xr:uid="{00000000-0005-0000-0000-00001D000000}"/>
    <cellStyle name="Normal 10 2 6 2" xfId="969" xr:uid="{CEFC9E9B-4488-4BD1-B601-CC2250411CC3}"/>
    <cellStyle name="Normal 10 2 6 2 2" xfId="2416" xr:uid="{00C8F258-DB74-48D1-8D91-5378229AC24B}"/>
    <cellStyle name="Normal 10 2 6 3" xfId="1818" xr:uid="{9765D34B-2874-42DA-9413-87D81C499C6C}"/>
    <cellStyle name="Normal 10 2 7" xfId="625" xr:uid="{44B08C88-84A5-49C1-B5E7-047A5B2C6941}"/>
    <cellStyle name="Normal 10 2 7 2" xfId="2072" xr:uid="{568B9041-7260-489B-A37A-E05514F45E8A}"/>
    <cellStyle name="Normal 10 2 8" xfId="1222" xr:uid="{D0C2EE88-9B43-4B57-9ECD-48899E76DB63}"/>
    <cellStyle name="Normal 10 2 8 2" xfId="2661" xr:uid="{DC995439-93FC-42BE-8210-DC7E78A8466C}"/>
    <cellStyle name="Normal 10 2 9" xfId="1474" xr:uid="{0308FCA9-8F62-41E1-91CB-B00FF838C3C6}"/>
    <cellStyle name="Normal 10 3" xfId="37" xr:uid="{00000000-0005-0000-0000-00001E000000}"/>
    <cellStyle name="Normal 10 3 2" xfId="79" xr:uid="{00000000-0005-0000-0000-00001F000000}"/>
    <cellStyle name="Normal 10 3 2 2" xfId="163" xr:uid="{00000000-0005-0000-0000-000020000000}"/>
    <cellStyle name="Normal 10 3 2 2 2" xfId="331" xr:uid="{00000000-0005-0000-0000-000021000000}"/>
    <cellStyle name="Normal 10 3 2 2 2 2" xfId="929" xr:uid="{A2DE66D1-0C0E-4B69-B9FA-8A1ED6D44F4C}"/>
    <cellStyle name="Normal 10 3 2 2 2 2 2" xfId="2376" xr:uid="{3AE1A53E-655B-44BD-8F7F-858883C7B783}"/>
    <cellStyle name="Normal 10 3 2 2 2 3" xfId="1778" xr:uid="{1B352A3C-1B58-485B-A3CB-42A58791B28B}"/>
    <cellStyle name="Normal 10 3 2 2 3" xfId="507" xr:uid="{00000000-0005-0000-0000-000022000000}"/>
    <cellStyle name="Normal 10 3 2 2 3 2" xfId="1105" xr:uid="{7EC4C58E-C724-4D4D-BA66-093F4F5C1C02}"/>
    <cellStyle name="Normal 10 3 2 2 3 2 2" xfId="2552" xr:uid="{978ABE35-0F02-40FE-980C-5BE0141EA4FC}"/>
    <cellStyle name="Normal 10 3 2 2 3 3" xfId="1954" xr:uid="{346A22E5-AD40-4B26-A182-9678BF1E590F}"/>
    <cellStyle name="Normal 10 3 2 2 4" xfId="761" xr:uid="{934D81A7-D3B4-495C-8EBE-383B0DC2EDE2}"/>
    <cellStyle name="Normal 10 3 2 2 4 2" xfId="2208" xr:uid="{1446C3E8-1153-47C5-9071-16D541190030}"/>
    <cellStyle name="Normal 10 3 2 2 5" xfId="1358" xr:uid="{635BA7DB-DE89-477D-B0EE-2612AD6CD255}"/>
    <cellStyle name="Normal 10 3 2 2 5 2" xfId="2662" xr:uid="{7F1610E6-E779-4AAF-BCB8-4BE4BF3BE5BB}"/>
    <cellStyle name="Normal 10 3 2 2 6" xfId="1610" xr:uid="{DFB53947-B1D2-4B16-AC42-FD571BBEE33D}"/>
    <cellStyle name="Normal 10 3 2 3" xfId="247" xr:uid="{00000000-0005-0000-0000-000023000000}"/>
    <cellStyle name="Normal 10 3 2 3 2" xfId="591" xr:uid="{00000000-0005-0000-0000-000024000000}"/>
    <cellStyle name="Normal 10 3 2 3 2 2" xfId="1189" xr:uid="{73CA529E-E62F-499D-83AC-AA650DCAD8E7}"/>
    <cellStyle name="Normal 10 3 2 3 2 2 2" xfId="2636" xr:uid="{02904C6C-FE7B-412C-83E6-F8799F3D24BC}"/>
    <cellStyle name="Normal 10 3 2 3 2 3" xfId="2038" xr:uid="{98704FB3-770F-4506-BFDA-FDDCD96228C3}"/>
    <cellStyle name="Normal 10 3 2 3 3" xfId="845" xr:uid="{EC5C05CB-5800-44B0-8B40-5655187850FF}"/>
    <cellStyle name="Normal 10 3 2 3 3 2" xfId="2292" xr:uid="{CBEABECC-DD0A-4E17-B0E9-4FF2638BFE1B}"/>
    <cellStyle name="Normal 10 3 2 3 4" xfId="1442" xr:uid="{65EE1805-D4D8-45AC-9B0B-82DE42222DD9}"/>
    <cellStyle name="Normal 10 3 2 3 4 2" xfId="2663" xr:uid="{2198C3FC-038F-49E0-9BC7-B4616B22AEF3}"/>
    <cellStyle name="Normal 10 3 2 3 5" xfId="1694" xr:uid="{4E9232C1-00A8-4845-A3E1-068AF5999DAD}"/>
    <cellStyle name="Normal 10 3 2 4" xfId="423" xr:uid="{00000000-0005-0000-0000-000025000000}"/>
    <cellStyle name="Normal 10 3 2 4 2" xfId="1021" xr:uid="{C47EF009-6D03-42B2-AAEC-0FFA7DDB8587}"/>
    <cellStyle name="Normal 10 3 2 4 2 2" xfId="2468" xr:uid="{B1F1E317-F31E-4216-8B05-00AD14DFA04B}"/>
    <cellStyle name="Normal 10 3 2 4 3" xfId="1870" xr:uid="{8267AE9E-9310-429B-81F3-311D356DE4CF}"/>
    <cellStyle name="Normal 10 3 2 5" xfId="677" xr:uid="{CDAC57B1-0F23-40BA-AB34-5718C77BD7C1}"/>
    <cellStyle name="Normal 10 3 2 5 2" xfId="2124" xr:uid="{376D9DCE-0C70-4E3B-A732-84F4736D3220}"/>
    <cellStyle name="Normal 10 3 2 6" xfId="1274" xr:uid="{56E5E391-CAD1-41CA-8CC0-271C9D1BCECB}"/>
    <cellStyle name="Normal 10 3 2 6 2" xfId="2664" xr:uid="{67589E57-3645-4D6B-9210-7F75C5CC70A1}"/>
    <cellStyle name="Normal 10 3 2 7" xfId="1526" xr:uid="{4438B89D-14B5-4158-97DA-F40768EA6322}"/>
    <cellStyle name="Normal 10 3 3" xfId="121" xr:uid="{00000000-0005-0000-0000-000026000000}"/>
    <cellStyle name="Normal 10 3 3 2" xfId="289" xr:uid="{00000000-0005-0000-0000-000027000000}"/>
    <cellStyle name="Normal 10 3 3 2 2" xfId="887" xr:uid="{E75F9EC5-1DF2-420C-AE8E-9056CF29A20D}"/>
    <cellStyle name="Normal 10 3 3 2 2 2" xfId="2334" xr:uid="{2E794B6C-3CE5-4042-921C-3028B8C4E680}"/>
    <cellStyle name="Normal 10 3 3 2 3" xfId="1736" xr:uid="{6880B759-9A14-4D18-95F2-1A2EA0849972}"/>
    <cellStyle name="Normal 10 3 3 3" xfId="465" xr:uid="{00000000-0005-0000-0000-000028000000}"/>
    <cellStyle name="Normal 10 3 3 3 2" xfId="1063" xr:uid="{78D99A7B-5E09-4948-A398-B3C9F8D1CAAC}"/>
    <cellStyle name="Normal 10 3 3 3 2 2" xfId="2510" xr:uid="{ADB18F91-819F-4C89-8C8F-93D2818CA67A}"/>
    <cellStyle name="Normal 10 3 3 3 3" xfId="1912" xr:uid="{D812F523-5CD4-4A72-ABC4-9191A307113C}"/>
    <cellStyle name="Normal 10 3 3 4" xfId="719" xr:uid="{EA8C894A-4B90-40B3-8AC6-A06767AF582B}"/>
    <cellStyle name="Normal 10 3 3 4 2" xfId="2166" xr:uid="{3681BC93-635D-424A-B905-22E25EEDFFFD}"/>
    <cellStyle name="Normal 10 3 3 5" xfId="1316" xr:uid="{4CDD212F-3D60-484E-8ED9-8236D30EF529}"/>
    <cellStyle name="Normal 10 3 3 5 2" xfId="2665" xr:uid="{F4372D3C-4F06-41EA-BF38-DB7689CC06CF}"/>
    <cellStyle name="Normal 10 3 3 6" xfId="1568" xr:uid="{91AAA423-E3D9-4B49-9033-09DE168609A3}"/>
    <cellStyle name="Normal 10 3 4" xfId="205" xr:uid="{00000000-0005-0000-0000-000029000000}"/>
    <cellStyle name="Normal 10 3 4 2" xfId="549" xr:uid="{00000000-0005-0000-0000-00002A000000}"/>
    <cellStyle name="Normal 10 3 4 2 2" xfId="1147" xr:uid="{4108BA0D-2753-4079-B567-064C32B6BCEB}"/>
    <cellStyle name="Normal 10 3 4 2 2 2" xfId="2594" xr:uid="{37FE816D-92AA-4E2E-9816-095E056CD6EA}"/>
    <cellStyle name="Normal 10 3 4 2 3" xfId="1996" xr:uid="{6A469587-1BB7-45D2-9B70-DCF2E968F21A}"/>
    <cellStyle name="Normal 10 3 4 3" xfId="803" xr:uid="{4DDB3FC2-8134-43F6-8F43-53A7FADE0B2B}"/>
    <cellStyle name="Normal 10 3 4 3 2" xfId="2250" xr:uid="{78997571-B9FB-4A2F-AD66-BDC493D8EE72}"/>
    <cellStyle name="Normal 10 3 4 4" xfId="1400" xr:uid="{33979CA4-4779-4F88-B67D-A802EE837E2A}"/>
    <cellStyle name="Normal 10 3 4 4 2" xfId="2666" xr:uid="{BAA5BAB4-CC3A-4676-A53A-667BBF2F5543}"/>
    <cellStyle name="Normal 10 3 4 5" xfId="1652" xr:uid="{DCFFB594-D592-46C0-8334-1A042DCB5BC5}"/>
    <cellStyle name="Normal 10 3 5" xfId="381" xr:uid="{00000000-0005-0000-0000-00002B000000}"/>
    <cellStyle name="Normal 10 3 5 2" xfId="979" xr:uid="{06B781A1-420D-4830-B34D-B7A8FBB92BF1}"/>
    <cellStyle name="Normal 10 3 5 2 2" xfId="2426" xr:uid="{DD190F21-B0AB-4B21-8978-BD2E0B1E8671}"/>
    <cellStyle name="Normal 10 3 5 3" xfId="1828" xr:uid="{7BBA9D1C-6F90-48A4-ABFD-6B8313D4294F}"/>
    <cellStyle name="Normal 10 3 6" xfId="635" xr:uid="{407536BF-FF5E-44AF-8152-302F1172D110}"/>
    <cellStyle name="Normal 10 3 6 2" xfId="2082" xr:uid="{050E2E48-222D-483B-8070-B649545F8886}"/>
    <cellStyle name="Normal 10 3 7" xfId="1232" xr:uid="{0819B795-81D9-426B-A49A-B35A40FA490D}"/>
    <cellStyle name="Normal 10 3 7 2" xfId="2667" xr:uid="{A28463EF-6DF2-4C6A-8DE2-7268637F4358}"/>
    <cellStyle name="Normal 10 3 8" xfId="1484" xr:uid="{37481DCA-9C88-44FF-B349-1DE0F0317E43}"/>
    <cellStyle name="Normal 10 4" xfId="58" xr:uid="{00000000-0005-0000-0000-00002C000000}"/>
    <cellStyle name="Normal 10 4 2" xfId="142" xr:uid="{00000000-0005-0000-0000-00002D000000}"/>
    <cellStyle name="Normal 10 4 2 2" xfId="310" xr:uid="{00000000-0005-0000-0000-00002E000000}"/>
    <cellStyle name="Normal 10 4 2 2 2" xfId="908" xr:uid="{C1CEDEB4-7DF6-4998-948A-A9D6AEFA6E07}"/>
    <cellStyle name="Normal 10 4 2 2 2 2" xfId="2355" xr:uid="{EE01D80B-6C0F-43CF-95C2-C336ADAF1138}"/>
    <cellStyle name="Normal 10 4 2 2 3" xfId="1757" xr:uid="{A9BC2B48-68C6-4F48-988A-EBCB2D3A07C4}"/>
    <cellStyle name="Normal 10 4 2 3" xfId="486" xr:uid="{00000000-0005-0000-0000-00002F000000}"/>
    <cellStyle name="Normal 10 4 2 3 2" xfId="1084" xr:uid="{E44455C8-CC09-4FAE-BBAF-67060638E305}"/>
    <cellStyle name="Normal 10 4 2 3 2 2" xfId="2531" xr:uid="{E976E0DB-4A45-4DAA-BF0B-248A990CF0F3}"/>
    <cellStyle name="Normal 10 4 2 3 3" xfId="1933" xr:uid="{D0905006-3C78-4804-AEB9-87C2E3101C75}"/>
    <cellStyle name="Normal 10 4 2 4" xfId="740" xr:uid="{840D6C40-774F-4BC0-8050-16458AF0EEBB}"/>
    <cellStyle name="Normal 10 4 2 4 2" xfId="2187" xr:uid="{DBFFD35B-7774-4740-AA31-37C498EF65F5}"/>
    <cellStyle name="Normal 10 4 2 5" xfId="1337" xr:uid="{70477578-192E-4A3D-A8CB-83039844C3BD}"/>
    <cellStyle name="Normal 10 4 2 5 2" xfId="2668" xr:uid="{B827737A-7A44-4280-A101-4672DD26AFCB}"/>
    <cellStyle name="Normal 10 4 2 6" xfId="1589" xr:uid="{B338E27F-DC18-4E3E-84F0-A784C68CDE64}"/>
    <cellStyle name="Normal 10 4 3" xfId="226" xr:uid="{00000000-0005-0000-0000-000030000000}"/>
    <cellStyle name="Normal 10 4 3 2" xfId="570" xr:uid="{00000000-0005-0000-0000-000031000000}"/>
    <cellStyle name="Normal 10 4 3 2 2" xfId="1168" xr:uid="{E556BC2B-8668-4204-8D8B-3CDCB578745E}"/>
    <cellStyle name="Normal 10 4 3 2 2 2" xfId="2615" xr:uid="{ACAC3E55-2B35-4F36-9ABA-D260BC059445}"/>
    <cellStyle name="Normal 10 4 3 2 3" xfId="2017" xr:uid="{4C07F1FA-8F2E-4999-B183-7D6B46D7220D}"/>
    <cellStyle name="Normal 10 4 3 3" xfId="824" xr:uid="{48F5641F-B49D-4BFD-AB05-3472072DEE27}"/>
    <cellStyle name="Normal 10 4 3 3 2" xfId="2271" xr:uid="{79116D6A-3712-4CC8-B603-34C9C80591F3}"/>
    <cellStyle name="Normal 10 4 3 4" xfId="1421" xr:uid="{F5E5FCEC-034A-46FA-89FE-0D8EC6F6FFB2}"/>
    <cellStyle name="Normal 10 4 3 4 2" xfId="2669" xr:uid="{40DF50EC-2E1C-40D8-A795-B32FEB06FCC8}"/>
    <cellStyle name="Normal 10 4 3 5" xfId="1673" xr:uid="{BCFD6DBD-D400-4F4C-BAAD-203549BC9043}"/>
    <cellStyle name="Normal 10 4 4" xfId="402" xr:uid="{00000000-0005-0000-0000-000032000000}"/>
    <cellStyle name="Normal 10 4 4 2" xfId="1000" xr:uid="{C64F8AF3-1778-426B-94E1-39CB373E67A2}"/>
    <cellStyle name="Normal 10 4 4 2 2" xfId="2447" xr:uid="{EBB9E795-697A-4FFD-A97A-2C27ED05C3B8}"/>
    <cellStyle name="Normal 10 4 4 3" xfId="1849" xr:uid="{0844AE9A-AEBE-46E4-9DB9-B19E21B7244E}"/>
    <cellStyle name="Normal 10 4 5" xfId="656" xr:uid="{F5A8BF30-380D-4D1B-ADB0-3B8A5FCF5FCA}"/>
    <cellStyle name="Normal 10 4 5 2" xfId="2103" xr:uid="{92759363-0998-4B8D-BDCC-D577BA9DCB87}"/>
    <cellStyle name="Normal 10 4 6" xfId="1253" xr:uid="{DC3F6FC1-CD8B-4522-B263-A33BDBDF650E}"/>
    <cellStyle name="Normal 10 4 6 2" xfId="2670" xr:uid="{B3B54FE5-A94F-44BC-B04A-08988AF71CE0}"/>
    <cellStyle name="Normal 10 4 7" xfId="1505" xr:uid="{E079DB19-4153-4BD6-B7B9-A713554B0DAA}"/>
    <cellStyle name="Normal 10 5" xfId="100" xr:uid="{00000000-0005-0000-0000-000033000000}"/>
    <cellStyle name="Normal 10 5 2" xfId="268" xr:uid="{00000000-0005-0000-0000-000034000000}"/>
    <cellStyle name="Normal 10 5 2 2" xfId="866" xr:uid="{44080BF3-3942-4A9B-B03C-81189E23713D}"/>
    <cellStyle name="Normal 10 5 2 2 2" xfId="2313" xr:uid="{9F255570-EFC3-44C3-808E-1378833F8BB1}"/>
    <cellStyle name="Normal 10 5 2 3" xfId="1715" xr:uid="{F4604C37-7BF5-41C9-A99D-A0B717961C0D}"/>
    <cellStyle name="Normal 10 5 3" xfId="444" xr:uid="{00000000-0005-0000-0000-000035000000}"/>
    <cellStyle name="Normal 10 5 3 2" xfId="1042" xr:uid="{9631A06B-2003-4BCA-8738-A6D9BF6AAC4C}"/>
    <cellStyle name="Normal 10 5 3 2 2" xfId="2489" xr:uid="{D0ED66E0-BB58-4E9C-9A0D-CC804DE448D2}"/>
    <cellStyle name="Normal 10 5 3 3" xfId="1891" xr:uid="{1443FCBE-253E-4E7F-BD6A-D98F22520322}"/>
    <cellStyle name="Normal 10 5 4" xfId="698" xr:uid="{D6CC6832-C28D-4613-BDB9-89E942EDFC29}"/>
    <cellStyle name="Normal 10 5 4 2" xfId="2145" xr:uid="{3E1FCF2D-3C83-4A3A-912F-C6E2B01463F7}"/>
    <cellStyle name="Normal 10 5 5" xfId="1295" xr:uid="{22C8E2B5-DBCB-4C3A-AC08-F64FC05434FF}"/>
    <cellStyle name="Normal 10 5 5 2" xfId="2671" xr:uid="{36127F2B-82A0-4974-85F0-A186A493D588}"/>
    <cellStyle name="Normal 10 5 6" xfId="1547" xr:uid="{8024F925-175A-41F2-81A2-27C8DAA548D8}"/>
    <cellStyle name="Normal 10 6" xfId="184" xr:uid="{00000000-0005-0000-0000-000036000000}"/>
    <cellStyle name="Normal 10 6 2" xfId="528" xr:uid="{00000000-0005-0000-0000-000037000000}"/>
    <cellStyle name="Normal 10 6 2 2" xfId="1126" xr:uid="{D36C2061-3C8F-4827-81DD-FAE220C0E964}"/>
    <cellStyle name="Normal 10 6 2 2 2" xfId="2573" xr:uid="{1B1B1904-E347-48EA-A593-00AAB3F1217B}"/>
    <cellStyle name="Normal 10 6 2 3" xfId="1975" xr:uid="{623956C8-78E0-4700-9E92-E9F0279B443B}"/>
    <cellStyle name="Normal 10 6 3" xfId="782" xr:uid="{5309E495-6352-4C69-A04B-922519A26F23}"/>
    <cellStyle name="Normal 10 6 3 2" xfId="2229" xr:uid="{41FAC95B-C982-41F5-894D-35F43FAD07C4}"/>
    <cellStyle name="Normal 10 6 4" xfId="1379" xr:uid="{12A75747-4C27-4C46-8EA6-99B8BBCAE590}"/>
    <cellStyle name="Normal 10 6 4 2" xfId="2672" xr:uid="{6E6A1D8C-07ED-406A-A853-6C86A51E2D66}"/>
    <cellStyle name="Normal 10 6 5" xfId="1631" xr:uid="{807D006F-0A39-495F-8FAD-4DF8FC00189E}"/>
    <cellStyle name="Normal 10 7" xfId="360" xr:uid="{00000000-0005-0000-0000-000038000000}"/>
    <cellStyle name="Normal 10 7 2" xfId="958" xr:uid="{8A899556-AE42-4F83-9AB2-56AC75C09FA3}"/>
    <cellStyle name="Normal 10 7 2 2" xfId="2405" xr:uid="{9AE085FE-7B0E-46A0-BF85-B1A3C8A0DBC0}"/>
    <cellStyle name="Normal 10 7 3" xfId="1807" xr:uid="{EE7DD2B1-C7B5-4876-B607-882E6EF42B6F}"/>
    <cellStyle name="Normal 10 8" xfId="614" xr:uid="{C4D12006-D529-4219-8FD0-9734C87472A2}"/>
    <cellStyle name="Normal 10 8 2" xfId="2061" xr:uid="{E82AC91D-3CA2-4F70-BE81-A4E4E9A70EA0}"/>
    <cellStyle name="Normal 10 9" xfId="1211" xr:uid="{B86E8564-6E31-4247-A5A4-11F011E0AD3E}"/>
    <cellStyle name="Normal 10 9 2" xfId="2673" xr:uid="{7FD0039A-1D13-4B36-A638-E25C48EBE770}"/>
    <cellStyle name="Normal 11" xfId="17" xr:uid="{00000000-0005-0000-0000-000039000000}"/>
    <cellStyle name="Normal 11 10" xfId="1464" xr:uid="{1036350C-9203-495D-A1B8-3902655FB97D}"/>
    <cellStyle name="Normal 11 2" xfId="28" xr:uid="{00000000-0005-0000-0000-00003A000000}"/>
    <cellStyle name="Normal 11 2 2" xfId="49" xr:uid="{00000000-0005-0000-0000-00003B000000}"/>
    <cellStyle name="Normal 11 2 2 2" xfId="91" xr:uid="{00000000-0005-0000-0000-00003C000000}"/>
    <cellStyle name="Normal 11 2 2 2 2" xfId="175" xr:uid="{00000000-0005-0000-0000-00003D000000}"/>
    <cellStyle name="Normal 11 2 2 2 2 2" xfId="343" xr:uid="{00000000-0005-0000-0000-00003E000000}"/>
    <cellStyle name="Normal 11 2 2 2 2 2 2" xfId="941" xr:uid="{8DCCFCD9-72B9-4457-B995-45A699E65692}"/>
    <cellStyle name="Normal 11 2 2 2 2 2 2 2" xfId="2388" xr:uid="{C583D7A7-7B1A-4B3C-8098-C9C3C3955C1F}"/>
    <cellStyle name="Normal 11 2 2 2 2 2 3" xfId="1790" xr:uid="{ED2920B3-0146-4F6E-8D2D-71FC04E8CE94}"/>
    <cellStyle name="Normal 11 2 2 2 2 3" xfId="519" xr:uid="{00000000-0005-0000-0000-00003F000000}"/>
    <cellStyle name="Normal 11 2 2 2 2 3 2" xfId="1117" xr:uid="{CCEBCA89-5081-4493-8388-C610F039D202}"/>
    <cellStyle name="Normal 11 2 2 2 2 3 2 2" xfId="2564" xr:uid="{91B1E415-A2D4-44DC-9E33-D02C3C9A8F44}"/>
    <cellStyle name="Normal 11 2 2 2 2 3 3" xfId="1966" xr:uid="{E14B54A4-2387-4CE0-AE6C-C697FCDEE632}"/>
    <cellStyle name="Normal 11 2 2 2 2 4" xfId="773" xr:uid="{C6D351EE-A205-4408-AFF7-0AEDFA761DC6}"/>
    <cellStyle name="Normal 11 2 2 2 2 4 2" xfId="2220" xr:uid="{CBFFC851-F313-4B3F-89D6-5BB34C79EED6}"/>
    <cellStyle name="Normal 11 2 2 2 2 5" xfId="1370" xr:uid="{9F30CD41-C6F6-4E8C-9765-65F00698FCA9}"/>
    <cellStyle name="Normal 11 2 2 2 2 5 2" xfId="2674" xr:uid="{1DAFAFE8-753D-40EA-BA62-66D6ED1EA2FE}"/>
    <cellStyle name="Normal 11 2 2 2 2 6" xfId="1622" xr:uid="{D290ACBC-CE9D-4AC8-B069-5F9FDE8BBFA6}"/>
    <cellStyle name="Normal 11 2 2 2 3" xfId="259" xr:uid="{00000000-0005-0000-0000-000040000000}"/>
    <cellStyle name="Normal 11 2 2 2 3 2" xfId="603" xr:uid="{00000000-0005-0000-0000-000041000000}"/>
    <cellStyle name="Normal 11 2 2 2 3 2 2" xfId="1201" xr:uid="{1207EEAE-8258-4E7C-81D3-6896166C7EAE}"/>
    <cellStyle name="Normal 11 2 2 2 3 2 2 2" xfId="2648" xr:uid="{1F501600-4F6C-4290-868F-FF57C59C34D2}"/>
    <cellStyle name="Normal 11 2 2 2 3 2 3" xfId="2050" xr:uid="{AF697B14-7A01-48B2-BBC7-25AF91870B3B}"/>
    <cellStyle name="Normal 11 2 2 2 3 3" xfId="857" xr:uid="{FE10AC52-3513-4877-808C-307F0583CBFB}"/>
    <cellStyle name="Normal 11 2 2 2 3 3 2" xfId="2304" xr:uid="{1EC058A6-5D1F-43C4-A3CC-883035994C94}"/>
    <cellStyle name="Normal 11 2 2 2 3 4" xfId="1454" xr:uid="{E51DE34B-B24B-40CD-9D00-A23FE0058CB5}"/>
    <cellStyle name="Normal 11 2 2 2 3 4 2" xfId="2675" xr:uid="{4893A65C-2080-44B3-B740-67438C783B37}"/>
    <cellStyle name="Normal 11 2 2 2 3 5" xfId="1706" xr:uid="{7389808D-7BBE-426F-89C6-22244F0F4DC5}"/>
    <cellStyle name="Normal 11 2 2 2 4" xfId="435" xr:uid="{00000000-0005-0000-0000-000042000000}"/>
    <cellStyle name="Normal 11 2 2 2 4 2" xfId="1033" xr:uid="{BBE501DB-B2DE-4D77-9A2F-505516BECD06}"/>
    <cellStyle name="Normal 11 2 2 2 4 2 2" xfId="2480" xr:uid="{2CD81B74-6143-4394-A0CC-CF62D160FD25}"/>
    <cellStyle name="Normal 11 2 2 2 4 3" xfId="1882" xr:uid="{C2F81306-4079-4D98-9B65-37C4FA9E3AEA}"/>
    <cellStyle name="Normal 11 2 2 2 5" xfId="689" xr:uid="{773C6C63-EDDD-4206-9643-A89C1BADF1FF}"/>
    <cellStyle name="Normal 11 2 2 2 5 2" xfId="2136" xr:uid="{06C28215-B1B5-49D1-BB23-95B7A9B5CFF8}"/>
    <cellStyle name="Normal 11 2 2 2 6" xfId="1286" xr:uid="{7648BF67-0C63-4AF4-B2C9-C1F615E4EF47}"/>
    <cellStyle name="Normal 11 2 2 2 6 2" xfId="2676" xr:uid="{2C86995F-BD19-4F21-964D-FD929C9AB2FA}"/>
    <cellStyle name="Normal 11 2 2 2 7" xfId="1538" xr:uid="{51E40766-1C20-47F8-9003-ADFBC1C59A37}"/>
    <cellStyle name="Normal 11 2 2 3" xfId="133" xr:uid="{00000000-0005-0000-0000-000043000000}"/>
    <cellStyle name="Normal 11 2 2 3 2" xfId="301" xr:uid="{00000000-0005-0000-0000-000044000000}"/>
    <cellStyle name="Normal 11 2 2 3 2 2" xfId="899" xr:uid="{B14A2C7B-C0A6-4945-B463-75E1E9255D23}"/>
    <cellStyle name="Normal 11 2 2 3 2 2 2" xfId="2346" xr:uid="{C239F74C-1918-4405-B240-47B82E7426CB}"/>
    <cellStyle name="Normal 11 2 2 3 2 3" xfId="1748" xr:uid="{E2DB8275-5A68-4732-954C-344E7C80FBA5}"/>
    <cellStyle name="Normal 11 2 2 3 3" xfId="477" xr:uid="{00000000-0005-0000-0000-000045000000}"/>
    <cellStyle name="Normal 11 2 2 3 3 2" xfId="1075" xr:uid="{971AFF66-467B-4CA3-8AF7-89B36E7A7802}"/>
    <cellStyle name="Normal 11 2 2 3 3 2 2" xfId="2522" xr:uid="{994DB610-0831-4F9E-979C-72DD09561CF2}"/>
    <cellStyle name="Normal 11 2 2 3 3 3" xfId="1924" xr:uid="{E9899C00-3CEB-4F3C-96C6-11ABBF082B11}"/>
    <cellStyle name="Normal 11 2 2 3 4" xfId="731" xr:uid="{05912571-00BC-406A-B156-1D2381C85091}"/>
    <cellStyle name="Normal 11 2 2 3 4 2" xfId="2178" xr:uid="{4A4C3B02-3C30-402E-9ED2-CA17A04EC0B9}"/>
    <cellStyle name="Normal 11 2 2 3 5" xfId="1328" xr:uid="{D598AB2D-01DB-4F43-B96F-A88C1EAA5C05}"/>
    <cellStyle name="Normal 11 2 2 3 5 2" xfId="2677" xr:uid="{67E95EC8-078E-478E-97F2-62B3B401B685}"/>
    <cellStyle name="Normal 11 2 2 3 6" xfId="1580" xr:uid="{27F53250-2414-4265-9DB3-03B932236B8F}"/>
    <cellStyle name="Normal 11 2 2 4" xfId="217" xr:uid="{00000000-0005-0000-0000-000046000000}"/>
    <cellStyle name="Normal 11 2 2 4 2" xfId="561" xr:uid="{00000000-0005-0000-0000-000047000000}"/>
    <cellStyle name="Normal 11 2 2 4 2 2" xfId="1159" xr:uid="{37D46D21-763B-48BE-A4AA-A172CE437511}"/>
    <cellStyle name="Normal 11 2 2 4 2 2 2" xfId="2606" xr:uid="{C6257D92-DC01-4EBE-BDEF-93DA0FE2CC51}"/>
    <cellStyle name="Normal 11 2 2 4 2 3" xfId="2008" xr:uid="{32B1BBB4-CBA6-4D57-8060-F27B7A8A7B0F}"/>
    <cellStyle name="Normal 11 2 2 4 3" xfId="815" xr:uid="{14B78618-0D25-4304-B524-BBE7E90C8FB2}"/>
    <cellStyle name="Normal 11 2 2 4 3 2" xfId="2262" xr:uid="{FF6AD75E-6AA2-48DC-8F5C-65820ED14F2B}"/>
    <cellStyle name="Normal 11 2 2 4 4" xfId="1412" xr:uid="{311E71DF-1ECF-4330-B53C-EECE4515C922}"/>
    <cellStyle name="Normal 11 2 2 4 4 2" xfId="2678" xr:uid="{D93B9380-5257-4F09-B180-5988DC44010A}"/>
    <cellStyle name="Normal 11 2 2 4 5" xfId="1664" xr:uid="{A44BF715-4138-4381-ABF2-F71C83F105DB}"/>
    <cellStyle name="Normal 11 2 2 5" xfId="393" xr:uid="{00000000-0005-0000-0000-000048000000}"/>
    <cellStyle name="Normal 11 2 2 5 2" xfId="991" xr:uid="{8A5917C7-EB16-44A8-BF98-C8F66A7A31C1}"/>
    <cellStyle name="Normal 11 2 2 5 2 2" xfId="2438" xr:uid="{24D89DD8-C02F-474E-9283-2325E8E9C865}"/>
    <cellStyle name="Normal 11 2 2 5 3" xfId="1840" xr:uid="{B6EA215E-317C-4D4E-89A6-88106DFA91BB}"/>
    <cellStyle name="Normal 11 2 2 6" xfId="647" xr:uid="{354FA1B2-C905-4F7B-8F8A-2BBC84AF5632}"/>
    <cellStyle name="Normal 11 2 2 6 2" xfId="2094" xr:uid="{D4C216BB-551A-44D7-BE20-36AC1B900AD5}"/>
    <cellStyle name="Normal 11 2 2 7" xfId="1244" xr:uid="{BB369744-8265-403F-8E0E-ACB809348744}"/>
    <cellStyle name="Normal 11 2 2 7 2" xfId="2679" xr:uid="{17E0428A-C101-488A-8C5F-23C09FDCFED4}"/>
    <cellStyle name="Normal 11 2 2 8" xfId="1496" xr:uid="{A33249B6-D514-4846-804B-240B98EC2E89}"/>
    <cellStyle name="Normal 11 2 3" xfId="70" xr:uid="{00000000-0005-0000-0000-000049000000}"/>
    <cellStyle name="Normal 11 2 3 2" xfId="154" xr:uid="{00000000-0005-0000-0000-00004A000000}"/>
    <cellStyle name="Normal 11 2 3 2 2" xfId="322" xr:uid="{00000000-0005-0000-0000-00004B000000}"/>
    <cellStyle name="Normal 11 2 3 2 2 2" xfId="920" xr:uid="{C4F7438D-90A7-4752-99B4-C9E58B285D2A}"/>
    <cellStyle name="Normal 11 2 3 2 2 2 2" xfId="2367" xr:uid="{4BC0A342-28BA-4D2A-9C02-54E532BB1EEA}"/>
    <cellStyle name="Normal 11 2 3 2 2 3" xfId="1769" xr:uid="{0594C8E3-25A7-4B28-B9A0-94463D97259B}"/>
    <cellStyle name="Normal 11 2 3 2 3" xfId="498" xr:uid="{00000000-0005-0000-0000-00004C000000}"/>
    <cellStyle name="Normal 11 2 3 2 3 2" xfId="1096" xr:uid="{D3101F08-082D-4F5F-BCA2-97DDE4E71348}"/>
    <cellStyle name="Normal 11 2 3 2 3 2 2" xfId="2543" xr:uid="{E10DD3BD-0D90-400E-B936-ED4052F5E005}"/>
    <cellStyle name="Normal 11 2 3 2 3 3" xfId="1945" xr:uid="{D4DA243C-6995-4659-BA34-E2853AFDA288}"/>
    <cellStyle name="Normal 11 2 3 2 4" xfId="752" xr:uid="{2539299E-DCE1-4BF4-B5C8-9797C5D3ED60}"/>
    <cellStyle name="Normal 11 2 3 2 4 2" xfId="2199" xr:uid="{BE61F674-378D-4D5A-9501-2B38FD5DAE56}"/>
    <cellStyle name="Normal 11 2 3 2 5" xfId="1349" xr:uid="{4CE19444-EC7F-47A3-BBC9-7D4A898E51FE}"/>
    <cellStyle name="Normal 11 2 3 2 5 2" xfId="2680" xr:uid="{EB2518B9-92A1-4686-850B-1D7332631BC4}"/>
    <cellStyle name="Normal 11 2 3 2 6" xfId="1601" xr:uid="{690C2CCA-D7DC-4AE7-AE11-98EF1A6D71E2}"/>
    <cellStyle name="Normal 11 2 3 3" xfId="238" xr:uid="{00000000-0005-0000-0000-00004D000000}"/>
    <cellStyle name="Normal 11 2 3 3 2" xfId="582" xr:uid="{00000000-0005-0000-0000-00004E000000}"/>
    <cellStyle name="Normal 11 2 3 3 2 2" xfId="1180" xr:uid="{0F98C535-EFDD-42AB-A56E-279F73E82522}"/>
    <cellStyle name="Normal 11 2 3 3 2 2 2" xfId="2627" xr:uid="{2506585A-B59F-4943-A3B5-AA1151FD1371}"/>
    <cellStyle name="Normal 11 2 3 3 2 3" xfId="2029" xr:uid="{6A82BC66-2852-49B6-B8A8-31C47008CD52}"/>
    <cellStyle name="Normal 11 2 3 3 3" xfId="836" xr:uid="{364C8011-A68F-4E5C-8860-6DE14218CE1F}"/>
    <cellStyle name="Normal 11 2 3 3 3 2" xfId="2283" xr:uid="{C62C7660-335E-4D6E-A754-39CC135ACDD3}"/>
    <cellStyle name="Normal 11 2 3 3 4" xfId="1433" xr:uid="{F66726DE-0218-4E84-AAEE-A43D6C3BF826}"/>
    <cellStyle name="Normal 11 2 3 3 4 2" xfId="2681" xr:uid="{F926D454-12E3-43DD-9884-1D3317835E2D}"/>
    <cellStyle name="Normal 11 2 3 3 5" xfId="1685" xr:uid="{4C398377-3E85-4FCA-8B89-D77AAE8096A8}"/>
    <cellStyle name="Normal 11 2 3 4" xfId="414" xr:uid="{00000000-0005-0000-0000-00004F000000}"/>
    <cellStyle name="Normal 11 2 3 4 2" xfId="1012" xr:uid="{BECA9C99-751F-4D72-BEB8-2F49C9292EE8}"/>
    <cellStyle name="Normal 11 2 3 4 2 2" xfId="2459" xr:uid="{6D6E53C8-CE85-4FFD-BDA7-DEAD6A466F54}"/>
    <cellStyle name="Normal 11 2 3 4 3" xfId="1861" xr:uid="{557C5CF6-A72A-475D-A14A-E591DED55097}"/>
    <cellStyle name="Normal 11 2 3 5" xfId="668" xr:uid="{C80DA506-5FB4-40F0-B90D-9E5650809C39}"/>
    <cellStyle name="Normal 11 2 3 5 2" xfId="2115" xr:uid="{22C54D3B-F5A8-4226-A9B7-D969B1714F64}"/>
    <cellStyle name="Normal 11 2 3 6" xfId="1265" xr:uid="{1825C6E4-F341-458A-83F0-2AADDC280C77}"/>
    <cellStyle name="Normal 11 2 3 6 2" xfId="2682" xr:uid="{14D55A4D-EAE7-4A54-A618-C5B557172323}"/>
    <cellStyle name="Normal 11 2 3 7" xfId="1517" xr:uid="{51F971AC-0780-4020-BBA8-D42C5300FC79}"/>
    <cellStyle name="Normal 11 2 4" xfId="112" xr:uid="{00000000-0005-0000-0000-000050000000}"/>
    <cellStyle name="Normal 11 2 4 2" xfId="280" xr:uid="{00000000-0005-0000-0000-000051000000}"/>
    <cellStyle name="Normal 11 2 4 2 2" xfId="878" xr:uid="{5A415A0B-0CC2-4625-A077-2E00B0AB415E}"/>
    <cellStyle name="Normal 11 2 4 2 2 2" xfId="2325" xr:uid="{E63C4E20-3574-47D4-AA6C-ED525961936B}"/>
    <cellStyle name="Normal 11 2 4 2 3" xfId="1727" xr:uid="{83619E51-A19C-4318-9EBB-F47D7D66F718}"/>
    <cellStyle name="Normal 11 2 4 3" xfId="456" xr:uid="{00000000-0005-0000-0000-000052000000}"/>
    <cellStyle name="Normal 11 2 4 3 2" xfId="1054" xr:uid="{A715A7BD-831E-4436-9EC1-DB9F74D8487A}"/>
    <cellStyle name="Normal 11 2 4 3 2 2" xfId="2501" xr:uid="{B7E4EE46-1049-42D8-AA74-60CFEDE47BEC}"/>
    <cellStyle name="Normal 11 2 4 3 3" xfId="1903" xr:uid="{6A2B1D7F-2F36-4F4F-9FB6-E9A2D729E359}"/>
    <cellStyle name="Normal 11 2 4 4" xfId="710" xr:uid="{77106C63-0015-4234-BA66-EB7ED2C27592}"/>
    <cellStyle name="Normal 11 2 4 4 2" xfId="2157" xr:uid="{15917E73-9907-4E2B-8A9B-180FFA48B3EE}"/>
    <cellStyle name="Normal 11 2 4 5" xfId="1307" xr:uid="{1546FE5D-0C1C-46C6-B151-85AC95C76776}"/>
    <cellStyle name="Normal 11 2 4 5 2" xfId="2683" xr:uid="{D95A8D44-966B-4B7E-A32B-20202D8B4945}"/>
    <cellStyle name="Normal 11 2 4 6" xfId="1559" xr:uid="{E50041E1-518E-4A1F-A4F2-603D6A23680C}"/>
    <cellStyle name="Normal 11 2 5" xfId="196" xr:uid="{00000000-0005-0000-0000-000053000000}"/>
    <cellStyle name="Normal 11 2 5 2" xfId="540" xr:uid="{00000000-0005-0000-0000-000054000000}"/>
    <cellStyle name="Normal 11 2 5 2 2" xfId="1138" xr:uid="{C93BD744-4262-4F39-8C80-0C641FC74FAF}"/>
    <cellStyle name="Normal 11 2 5 2 2 2" xfId="2585" xr:uid="{143FD83D-2C40-4C0B-A5CE-BBC7BE18B3F6}"/>
    <cellStyle name="Normal 11 2 5 2 3" xfId="1987" xr:uid="{0ACB8E14-F12B-4904-ACDE-C337EA8C70A8}"/>
    <cellStyle name="Normal 11 2 5 3" xfId="794" xr:uid="{68F249F0-EC7A-4BB6-B571-E9D7CC3CA9A0}"/>
    <cellStyle name="Normal 11 2 5 3 2" xfId="2241" xr:uid="{1CC92C34-D532-49A6-AF9B-7E7478F025E1}"/>
    <cellStyle name="Normal 11 2 5 4" xfId="1391" xr:uid="{BE538D6E-58BC-4ECF-9877-428227A67CAC}"/>
    <cellStyle name="Normal 11 2 5 4 2" xfId="2684" xr:uid="{89C0FA7B-1605-4805-899F-8562407A8F26}"/>
    <cellStyle name="Normal 11 2 5 5" xfId="1643" xr:uid="{FFDDE71E-3D8E-4270-BA40-88F13A40B49B}"/>
    <cellStyle name="Normal 11 2 6" xfId="372" xr:uid="{00000000-0005-0000-0000-000055000000}"/>
    <cellStyle name="Normal 11 2 6 2" xfId="970" xr:uid="{B8ACDDFB-22BF-4674-A86B-D33D54D334B3}"/>
    <cellStyle name="Normal 11 2 6 2 2" xfId="2417" xr:uid="{47DFB7BF-B6F2-4DDA-8656-2DE47ADB292D}"/>
    <cellStyle name="Normal 11 2 6 3" xfId="1819" xr:uid="{D91D40F8-1045-4878-8EEF-D2369BFC2DDF}"/>
    <cellStyle name="Normal 11 2 7" xfId="626" xr:uid="{CD9F742A-8303-4F80-AFE3-DFE8901B9CB5}"/>
    <cellStyle name="Normal 11 2 7 2" xfId="2073" xr:uid="{BABE6264-6568-4E25-85E6-A9BB3F7FB903}"/>
    <cellStyle name="Normal 11 2 8" xfId="1223" xr:uid="{1D784C88-6FC5-4147-8C29-4CCA8A20AF1E}"/>
    <cellStyle name="Normal 11 2 8 2" xfId="2685" xr:uid="{961F2F11-8C15-42BB-A7A2-383DA556E7E5}"/>
    <cellStyle name="Normal 11 2 9" xfId="1475" xr:uid="{F186B1CB-3277-49AE-A72F-4A2C02293836}"/>
    <cellStyle name="Normal 11 3" xfId="38" xr:uid="{00000000-0005-0000-0000-000056000000}"/>
    <cellStyle name="Normal 11 3 2" xfId="80" xr:uid="{00000000-0005-0000-0000-000057000000}"/>
    <cellStyle name="Normal 11 3 2 2" xfId="164" xr:uid="{00000000-0005-0000-0000-000058000000}"/>
    <cellStyle name="Normal 11 3 2 2 2" xfId="332" xr:uid="{00000000-0005-0000-0000-000059000000}"/>
    <cellStyle name="Normal 11 3 2 2 2 2" xfId="930" xr:uid="{A46BF1BD-42D4-4BDC-8D9E-6FE67C3BCED8}"/>
    <cellStyle name="Normal 11 3 2 2 2 2 2" xfId="2377" xr:uid="{50A58059-D86D-4036-BC2F-08E52712EC85}"/>
    <cellStyle name="Normal 11 3 2 2 2 3" xfId="1779" xr:uid="{9A569011-2335-4CFD-B9F9-B9BD1495DE86}"/>
    <cellStyle name="Normal 11 3 2 2 3" xfId="508" xr:uid="{00000000-0005-0000-0000-00005A000000}"/>
    <cellStyle name="Normal 11 3 2 2 3 2" xfId="1106" xr:uid="{40A67628-AB8D-4842-B3CA-9C2A9D33083D}"/>
    <cellStyle name="Normal 11 3 2 2 3 2 2" xfId="2553" xr:uid="{4030E447-E26D-44E6-956C-AF92FAEF6133}"/>
    <cellStyle name="Normal 11 3 2 2 3 3" xfId="1955" xr:uid="{0AF0265B-8E39-4125-A79D-09E597C9B6F8}"/>
    <cellStyle name="Normal 11 3 2 2 4" xfId="762" xr:uid="{4092CD14-96EF-4AD5-ADDA-17D77EB80DBB}"/>
    <cellStyle name="Normal 11 3 2 2 4 2" xfId="2209" xr:uid="{2E62B3E6-7123-45F3-8622-6B21939E9310}"/>
    <cellStyle name="Normal 11 3 2 2 5" xfId="1359" xr:uid="{44E2D3A8-F767-48E4-AF9E-0E2C29AC1D4A}"/>
    <cellStyle name="Normal 11 3 2 2 5 2" xfId="2686" xr:uid="{68580410-5751-4B00-8F2F-519AFAE4D4B4}"/>
    <cellStyle name="Normal 11 3 2 2 6" xfId="1611" xr:uid="{F1377BC0-70E7-4B56-B709-16C35AE4D445}"/>
    <cellStyle name="Normal 11 3 2 3" xfId="248" xr:uid="{00000000-0005-0000-0000-00005B000000}"/>
    <cellStyle name="Normal 11 3 2 3 2" xfId="592" xr:uid="{00000000-0005-0000-0000-00005C000000}"/>
    <cellStyle name="Normal 11 3 2 3 2 2" xfId="1190" xr:uid="{DBA65A71-3EA5-4A99-970E-F9FFDB7EAD5D}"/>
    <cellStyle name="Normal 11 3 2 3 2 2 2" xfId="2637" xr:uid="{836EB156-77CA-44C0-BD75-D07A94C3AA6F}"/>
    <cellStyle name="Normal 11 3 2 3 2 3" xfId="2039" xr:uid="{13901500-030A-42D3-A65E-0DD9D2F7C897}"/>
    <cellStyle name="Normal 11 3 2 3 3" xfId="846" xr:uid="{E15892FA-8915-4AAF-82B4-0E63ECF6127D}"/>
    <cellStyle name="Normal 11 3 2 3 3 2" xfId="2293" xr:uid="{CDDA2B88-AA0F-4A11-901F-AA6A3EAF6DCA}"/>
    <cellStyle name="Normal 11 3 2 3 4" xfId="1443" xr:uid="{CE903BE1-9897-4E58-96C2-851521811814}"/>
    <cellStyle name="Normal 11 3 2 3 4 2" xfId="2687" xr:uid="{715CC031-314C-4BAD-AB3E-B9040D20045D}"/>
    <cellStyle name="Normal 11 3 2 3 5" xfId="1695" xr:uid="{CF6A4CB7-368D-4DE1-BCFE-D8740C91BB7D}"/>
    <cellStyle name="Normal 11 3 2 4" xfId="424" xr:uid="{00000000-0005-0000-0000-00005D000000}"/>
    <cellStyle name="Normal 11 3 2 4 2" xfId="1022" xr:uid="{1C85EF28-03B5-47FD-812C-0E966FFB2132}"/>
    <cellStyle name="Normal 11 3 2 4 2 2" xfId="2469" xr:uid="{0DFF0243-FCDF-4F7D-BAC1-C96D39790227}"/>
    <cellStyle name="Normal 11 3 2 4 3" xfId="1871" xr:uid="{B1BBF382-F7DE-44D4-AF50-989CD57C84EC}"/>
    <cellStyle name="Normal 11 3 2 5" xfId="678" xr:uid="{879FC398-4DEF-42CE-8300-A5980650AA3A}"/>
    <cellStyle name="Normal 11 3 2 5 2" xfId="2125" xr:uid="{E7EC1C18-5FA7-4F4F-9848-67B551FC2FED}"/>
    <cellStyle name="Normal 11 3 2 6" xfId="1275" xr:uid="{D1A7ED8F-CAB5-439F-8308-548E041BCD9A}"/>
    <cellStyle name="Normal 11 3 2 6 2" xfId="2688" xr:uid="{4A57BBFE-F9D1-4F65-91DB-CFB7FAB36997}"/>
    <cellStyle name="Normal 11 3 2 7" xfId="1527" xr:uid="{174C0C4A-D25B-4658-8C17-D7A97AAF5DC0}"/>
    <cellStyle name="Normal 11 3 3" xfId="122" xr:uid="{00000000-0005-0000-0000-00005E000000}"/>
    <cellStyle name="Normal 11 3 3 2" xfId="290" xr:uid="{00000000-0005-0000-0000-00005F000000}"/>
    <cellStyle name="Normal 11 3 3 2 2" xfId="888" xr:uid="{21AE66C2-AD49-4E1E-83AD-70EF05FB6A93}"/>
    <cellStyle name="Normal 11 3 3 2 2 2" xfId="2335" xr:uid="{A03B96E6-D62C-47E9-B370-78B196A3B4A7}"/>
    <cellStyle name="Normal 11 3 3 2 3" xfId="1737" xr:uid="{FFCBA463-F9CD-4F33-A056-04822F7DD089}"/>
    <cellStyle name="Normal 11 3 3 3" xfId="466" xr:uid="{00000000-0005-0000-0000-000060000000}"/>
    <cellStyle name="Normal 11 3 3 3 2" xfId="1064" xr:uid="{5E357CB4-7EC7-4549-BD6F-828EC0698759}"/>
    <cellStyle name="Normal 11 3 3 3 2 2" xfId="2511" xr:uid="{3B5E69C0-8205-4208-942E-FC9BF03E2559}"/>
    <cellStyle name="Normal 11 3 3 3 3" xfId="1913" xr:uid="{6D6BB01B-4F68-4294-A7E4-FB8F1FA7E640}"/>
    <cellStyle name="Normal 11 3 3 4" xfId="720" xr:uid="{3566EFE5-A8BF-4413-8713-A0F9951CE794}"/>
    <cellStyle name="Normal 11 3 3 4 2" xfId="2167" xr:uid="{327760B0-274D-400C-B955-70769714C129}"/>
    <cellStyle name="Normal 11 3 3 5" xfId="1317" xr:uid="{14B48665-AE19-48C9-8808-5F2FD88C1494}"/>
    <cellStyle name="Normal 11 3 3 5 2" xfId="2689" xr:uid="{B4B44DF5-7071-44C6-9E5F-0E96FF16E634}"/>
    <cellStyle name="Normal 11 3 3 6" xfId="1569" xr:uid="{9CBFE5A1-F9DF-48DA-9B42-58C0F95F8FC7}"/>
    <cellStyle name="Normal 11 3 4" xfId="206" xr:uid="{00000000-0005-0000-0000-000061000000}"/>
    <cellStyle name="Normal 11 3 4 2" xfId="550" xr:uid="{00000000-0005-0000-0000-000062000000}"/>
    <cellStyle name="Normal 11 3 4 2 2" xfId="1148" xr:uid="{90F1D07D-0958-4DC6-A421-D3070655485A}"/>
    <cellStyle name="Normal 11 3 4 2 2 2" xfId="2595" xr:uid="{4F472075-DE9D-4A6F-8EBC-43BCD3A3C427}"/>
    <cellStyle name="Normal 11 3 4 2 3" xfId="1997" xr:uid="{B75778DB-2D7F-42B7-A601-AF9FE64BBCAA}"/>
    <cellStyle name="Normal 11 3 4 3" xfId="804" xr:uid="{A591E2A8-6CEE-4E8A-951B-DF4D13E7BF0D}"/>
    <cellStyle name="Normal 11 3 4 3 2" xfId="2251" xr:uid="{1E17EEB8-386D-4EF3-AA2C-A7D6406D0BFF}"/>
    <cellStyle name="Normal 11 3 4 4" xfId="1401" xr:uid="{6BFE0894-8894-498C-A8E1-268E62872A36}"/>
    <cellStyle name="Normal 11 3 4 4 2" xfId="2690" xr:uid="{C3305560-E4F1-4DA6-89D2-470E2FF7464F}"/>
    <cellStyle name="Normal 11 3 4 5" xfId="1653" xr:uid="{F55F1DEC-26B5-4B8E-BEE1-12AC55A582EB}"/>
    <cellStyle name="Normal 11 3 5" xfId="382" xr:uid="{00000000-0005-0000-0000-000063000000}"/>
    <cellStyle name="Normal 11 3 5 2" xfId="980" xr:uid="{83E44970-F872-4C66-94A5-0ADBF6C81F58}"/>
    <cellStyle name="Normal 11 3 5 2 2" xfId="2427" xr:uid="{DD1366C9-D712-4BC9-A3E3-479F6EF17CBF}"/>
    <cellStyle name="Normal 11 3 5 3" xfId="1829" xr:uid="{353C7CF1-EA42-43F0-AB63-31EDD7D32241}"/>
    <cellStyle name="Normal 11 3 6" xfId="636" xr:uid="{BE7D8626-8A89-46D5-AD6D-93E6C6B270E6}"/>
    <cellStyle name="Normal 11 3 6 2" xfId="2083" xr:uid="{2FBBA7D3-3625-4983-A97E-BD2C7D20B410}"/>
    <cellStyle name="Normal 11 3 7" xfId="1233" xr:uid="{6390E39F-111A-4198-BD54-8E21690BBFC9}"/>
    <cellStyle name="Normal 11 3 7 2" xfId="2691" xr:uid="{4AC99294-8510-4087-8817-25813B3156B2}"/>
    <cellStyle name="Normal 11 3 8" xfId="1485" xr:uid="{B7CFAEB3-7023-4D0D-AC47-212EC70DCF3D}"/>
    <cellStyle name="Normal 11 4" xfId="59" xr:uid="{00000000-0005-0000-0000-000064000000}"/>
    <cellStyle name="Normal 11 4 2" xfId="143" xr:uid="{00000000-0005-0000-0000-000065000000}"/>
    <cellStyle name="Normal 11 4 2 2" xfId="311" xr:uid="{00000000-0005-0000-0000-000066000000}"/>
    <cellStyle name="Normal 11 4 2 2 2" xfId="909" xr:uid="{5B5B1B3D-B787-4238-8E4D-15CBE85E7E17}"/>
    <cellStyle name="Normal 11 4 2 2 2 2" xfId="2356" xr:uid="{5ED779A2-56D7-495E-88FA-2BCFD9416E63}"/>
    <cellStyle name="Normal 11 4 2 2 3" xfId="1758" xr:uid="{8F19E6B4-9F1F-4966-8365-1D4AB4957EFB}"/>
    <cellStyle name="Normal 11 4 2 3" xfId="487" xr:uid="{00000000-0005-0000-0000-000067000000}"/>
    <cellStyle name="Normal 11 4 2 3 2" xfId="1085" xr:uid="{916C6EE5-A621-4C41-809A-B77191F1FF3B}"/>
    <cellStyle name="Normal 11 4 2 3 2 2" xfId="2532" xr:uid="{759568DF-47C8-46C2-B009-4D25DC567AA8}"/>
    <cellStyle name="Normal 11 4 2 3 3" xfId="1934" xr:uid="{4E45AA65-2E31-490A-A711-D9A2525F15A6}"/>
    <cellStyle name="Normal 11 4 2 4" xfId="741" xr:uid="{428C60F6-D55E-44CF-A695-6B1E0B210496}"/>
    <cellStyle name="Normal 11 4 2 4 2" xfId="2188" xr:uid="{70D4DD6D-A55E-4F9A-8AE5-E49D05DB77AA}"/>
    <cellStyle name="Normal 11 4 2 5" xfId="1338" xr:uid="{2656E5BA-E958-41EE-ADC8-80C4FE0C92AB}"/>
    <cellStyle name="Normal 11 4 2 5 2" xfId="2692" xr:uid="{3BB312F6-04DF-4AEF-B749-62CD02D431FC}"/>
    <cellStyle name="Normal 11 4 2 6" xfId="1590" xr:uid="{67493B1B-012A-4EBA-8348-94A62953C745}"/>
    <cellStyle name="Normal 11 4 3" xfId="227" xr:uid="{00000000-0005-0000-0000-000068000000}"/>
    <cellStyle name="Normal 11 4 3 2" xfId="571" xr:uid="{00000000-0005-0000-0000-000069000000}"/>
    <cellStyle name="Normal 11 4 3 2 2" xfId="1169" xr:uid="{CB2C7E05-A9FA-439C-8C93-24E8D4DAE120}"/>
    <cellStyle name="Normal 11 4 3 2 2 2" xfId="2616" xr:uid="{A0798365-748C-4253-A021-B8BAED64D253}"/>
    <cellStyle name="Normal 11 4 3 2 3" xfId="2018" xr:uid="{0DFFF09B-13A3-4B67-A04E-C8D483745144}"/>
    <cellStyle name="Normal 11 4 3 3" xfId="825" xr:uid="{F18FB84D-0A29-4207-83E9-57644F24FB8B}"/>
    <cellStyle name="Normal 11 4 3 3 2" xfId="2272" xr:uid="{2A0EF908-149A-440F-B9D4-3EA1D7DD0085}"/>
    <cellStyle name="Normal 11 4 3 4" xfId="1422" xr:uid="{0DD5CFE4-991B-4AE6-B319-35FAC1A43636}"/>
    <cellStyle name="Normal 11 4 3 4 2" xfId="2693" xr:uid="{64A7F96D-7EEC-4A93-87ED-5FB707D3BB47}"/>
    <cellStyle name="Normal 11 4 3 5" xfId="1674" xr:uid="{2965A149-FB3A-430E-927D-C3B4886D8B40}"/>
    <cellStyle name="Normal 11 4 4" xfId="403" xr:uid="{00000000-0005-0000-0000-00006A000000}"/>
    <cellStyle name="Normal 11 4 4 2" xfId="1001" xr:uid="{B600EDAC-D9F4-4D93-9A67-A464BA65F4BF}"/>
    <cellStyle name="Normal 11 4 4 2 2" xfId="2448" xr:uid="{FE4FF451-8D59-4E47-B165-FD0DE2459808}"/>
    <cellStyle name="Normal 11 4 4 3" xfId="1850" xr:uid="{867CEB63-75A5-4772-8657-7A8702C29594}"/>
    <cellStyle name="Normal 11 4 5" xfId="657" xr:uid="{4AD6DEE4-A0BB-40EC-834A-4445DA4959DB}"/>
    <cellStyle name="Normal 11 4 5 2" xfId="2104" xr:uid="{069AAF59-FB96-4BE3-9EDB-605FA9AC0A87}"/>
    <cellStyle name="Normal 11 4 6" xfId="1254" xr:uid="{DC47A879-3341-4B8B-9A33-4530D57AA638}"/>
    <cellStyle name="Normal 11 4 6 2" xfId="2694" xr:uid="{CF422EBD-F5A4-49B8-8345-8F4B910C2167}"/>
    <cellStyle name="Normal 11 4 7" xfId="1506" xr:uid="{5AD3656D-312C-4103-BC95-BBFFF2AE5148}"/>
    <cellStyle name="Normal 11 5" xfId="101" xr:uid="{00000000-0005-0000-0000-00006B000000}"/>
    <cellStyle name="Normal 11 5 2" xfId="269" xr:uid="{00000000-0005-0000-0000-00006C000000}"/>
    <cellStyle name="Normal 11 5 2 2" xfId="867" xr:uid="{5CEC3CF0-4C32-4270-9CBB-C4B56FF9E1AB}"/>
    <cellStyle name="Normal 11 5 2 2 2" xfId="2314" xr:uid="{48C17FDA-06EB-47DD-B980-175F807B6599}"/>
    <cellStyle name="Normal 11 5 2 3" xfId="1716" xr:uid="{E62B5790-8B59-4B47-B5A5-F7BB69FCE223}"/>
    <cellStyle name="Normal 11 5 3" xfId="445" xr:uid="{00000000-0005-0000-0000-00006D000000}"/>
    <cellStyle name="Normal 11 5 3 2" xfId="1043" xr:uid="{A90027F2-BC4D-4DC2-8809-B25E4A222098}"/>
    <cellStyle name="Normal 11 5 3 2 2" xfId="2490" xr:uid="{64E18371-9284-4261-A48A-50BBAE9C3E97}"/>
    <cellStyle name="Normal 11 5 3 3" xfId="1892" xr:uid="{435229AD-11A6-41EE-8921-8D411CE29F19}"/>
    <cellStyle name="Normal 11 5 4" xfId="699" xr:uid="{E4B446C9-6838-4210-A9A0-8B794C2E78CB}"/>
    <cellStyle name="Normal 11 5 4 2" xfId="2146" xr:uid="{0E57E7CF-F65A-4932-9438-F958FD3C5C1C}"/>
    <cellStyle name="Normal 11 5 5" xfId="1296" xr:uid="{D661E782-62C3-4905-8984-AEA7EA552D57}"/>
    <cellStyle name="Normal 11 5 5 2" xfId="2695" xr:uid="{2763698D-3492-4C7E-9E20-1F449667613B}"/>
    <cellStyle name="Normal 11 5 6" xfId="1548" xr:uid="{6B5457C0-EEA2-47B0-9DB7-32C5E092BFEA}"/>
    <cellStyle name="Normal 11 6" xfId="185" xr:uid="{00000000-0005-0000-0000-00006E000000}"/>
    <cellStyle name="Normal 11 6 2" xfId="529" xr:uid="{00000000-0005-0000-0000-00006F000000}"/>
    <cellStyle name="Normal 11 6 2 2" xfId="1127" xr:uid="{7CE17354-CEDB-4305-87BF-BF507C4D0F8F}"/>
    <cellStyle name="Normal 11 6 2 2 2" xfId="2574" xr:uid="{EBB23125-FC9D-4250-87DB-1FE3C7606DA7}"/>
    <cellStyle name="Normal 11 6 2 3" xfId="1976" xr:uid="{97947AAA-A1BC-452F-8D7E-EB240AFF0511}"/>
    <cellStyle name="Normal 11 6 3" xfId="783" xr:uid="{4B06AF0F-8607-48B9-A816-C16405A0B380}"/>
    <cellStyle name="Normal 11 6 3 2" xfId="2230" xr:uid="{E707763E-F11B-42A7-AFAD-C57151A2B0E8}"/>
    <cellStyle name="Normal 11 6 4" xfId="1380" xr:uid="{61A9A994-C1A7-44B9-86E2-80BECA153C0D}"/>
    <cellStyle name="Normal 11 6 4 2" xfId="2696" xr:uid="{2661A98F-F868-4E71-9769-F32E00688489}"/>
    <cellStyle name="Normal 11 6 5" xfId="1632" xr:uid="{F4F10636-CD75-4CC3-AC69-DE12932FDDAA}"/>
    <cellStyle name="Normal 11 7" xfId="361" xr:uid="{00000000-0005-0000-0000-000070000000}"/>
    <cellStyle name="Normal 11 7 2" xfId="959" xr:uid="{431167A4-8006-4DC6-AD10-99D9527AA745}"/>
    <cellStyle name="Normal 11 7 2 2" xfId="2406" xr:uid="{8C7B006A-64B4-43A5-876C-3CE35B78F3E1}"/>
    <cellStyle name="Normal 11 7 3" xfId="1808" xr:uid="{4F51CC99-BFFF-4734-A609-8BC5EE2E4ECB}"/>
    <cellStyle name="Normal 11 8" xfId="615" xr:uid="{27A79044-A422-4C7B-AE29-D8DFDB341C0D}"/>
    <cellStyle name="Normal 11 8 2" xfId="2062" xr:uid="{4AF2BEB7-2D3A-4484-8D18-B6381CC55B87}"/>
    <cellStyle name="Normal 11 9" xfId="1212" xr:uid="{1463BA5C-555C-471A-A2C9-6886725ADCC7}"/>
    <cellStyle name="Normal 11 9 2" xfId="2697" xr:uid="{B96EF275-0EDB-4305-A6FF-4CE9E0060472}"/>
    <cellStyle name="Normal 12" xfId="18" xr:uid="{00000000-0005-0000-0000-000071000000}"/>
    <cellStyle name="Normal 12 2" xfId="39" xr:uid="{00000000-0005-0000-0000-000072000000}"/>
    <cellStyle name="Normal 12 2 2" xfId="81" xr:uid="{00000000-0005-0000-0000-000073000000}"/>
    <cellStyle name="Normal 12 2 2 2" xfId="165" xr:uid="{00000000-0005-0000-0000-000074000000}"/>
    <cellStyle name="Normal 12 2 2 2 2" xfId="333" xr:uid="{00000000-0005-0000-0000-000075000000}"/>
    <cellStyle name="Normal 12 2 2 2 2 2" xfId="931" xr:uid="{B3C4B869-AF01-4CAD-9BEA-C3BC34D724BA}"/>
    <cellStyle name="Normal 12 2 2 2 2 2 2" xfId="2378" xr:uid="{5E904141-5EA1-49A6-8B16-A8EBD020D13A}"/>
    <cellStyle name="Normal 12 2 2 2 2 3" xfId="1780" xr:uid="{EAF0448D-1F06-4D9E-B64F-758D45ABC92C}"/>
    <cellStyle name="Normal 12 2 2 2 3" xfId="509" xr:uid="{00000000-0005-0000-0000-000076000000}"/>
    <cellStyle name="Normal 12 2 2 2 3 2" xfId="1107" xr:uid="{94689DFB-80B7-4B0B-8C85-21426D36A02F}"/>
    <cellStyle name="Normal 12 2 2 2 3 2 2" xfId="2554" xr:uid="{A4561C5F-9C5C-44A8-B6D4-E481A7A07906}"/>
    <cellStyle name="Normal 12 2 2 2 3 3" xfId="1956" xr:uid="{EEDC6515-3C77-47D7-9561-C7C973369C80}"/>
    <cellStyle name="Normal 12 2 2 2 4" xfId="763" xr:uid="{E8894CBE-72CF-4206-8366-457248A2A861}"/>
    <cellStyle name="Normal 12 2 2 2 4 2" xfId="2210" xr:uid="{2F39657C-DAF4-4A45-B2C2-D8C8CE6A39FC}"/>
    <cellStyle name="Normal 12 2 2 2 5" xfId="1360" xr:uid="{EEDBF787-7E28-44A8-8871-BC7EBD511287}"/>
    <cellStyle name="Normal 12 2 2 2 5 2" xfId="2698" xr:uid="{46A95AA3-BD44-4EB0-8C89-D05DCC2A851A}"/>
    <cellStyle name="Normal 12 2 2 2 6" xfId="1612" xr:uid="{62638640-407B-4477-A575-BEE9A8A09911}"/>
    <cellStyle name="Normal 12 2 2 3" xfId="249" xr:uid="{00000000-0005-0000-0000-000077000000}"/>
    <cellStyle name="Normal 12 2 2 3 2" xfId="593" xr:uid="{00000000-0005-0000-0000-000078000000}"/>
    <cellStyle name="Normal 12 2 2 3 2 2" xfId="1191" xr:uid="{63154FD0-2764-4F87-B196-21CC6FC13483}"/>
    <cellStyle name="Normal 12 2 2 3 2 2 2" xfId="2638" xr:uid="{8486708A-00C1-444E-B4EC-A9B9AC5F40AE}"/>
    <cellStyle name="Normal 12 2 2 3 2 3" xfId="2040" xr:uid="{75F43FF8-EFBA-43C8-81B0-570A3178E3AA}"/>
    <cellStyle name="Normal 12 2 2 3 3" xfId="847" xr:uid="{EEE3696D-CDDB-4ED4-8D2C-043469CD9DCC}"/>
    <cellStyle name="Normal 12 2 2 3 3 2" xfId="2294" xr:uid="{71AFC080-34F1-473F-A319-CDB66905C5B4}"/>
    <cellStyle name="Normal 12 2 2 3 4" xfId="1444" xr:uid="{722866C1-0626-4BD3-8689-E1669351969C}"/>
    <cellStyle name="Normal 12 2 2 3 4 2" xfId="2699" xr:uid="{20F4BFE9-DD61-47DF-B81C-C93805D8D1C7}"/>
    <cellStyle name="Normal 12 2 2 3 5" xfId="1696" xr:uid="{FFC612A8-75D4-4F95-ADD8-54F112886F5B}"/>
    <cellStyle name="Normal 12 2 2 4" xfId="425" xr:uid="{00000000-0005-0000-0000-000079000000}"/>
    <cellStyle name="Normal 12 2 2 4 2" xfId="1023" xr:uid="{F7CEF026-7AFF-45D5-8383-81451E047790}"/>
    <cellStyle name="Normal 12 2 2 4 2 2" xfId="2470" xr:uid="{03E1110E-D313-4F90-A31B-09321E0BA2C2}"/>
    <cellStyle name="Normal 12 2 2 4 3" xfId="1872" xr:uid="{0E4F554D-B0F5-4407-B350-4443509DFF7C}"/>
    <cellStyle name="Normal 12 2 2 5" xfId="679" xr:uid="{179463D4-8367-492C-81E0-803A681FDB87}"/>
    <cellStyle name="Normal 12 2 2 5 2" xfId="2126" xr:uid="{B8B54C7D-DE90-4475-AD06-30E21DFD3054}"/>
    <cellStyle name="Normal 12 2 2 6" xfId="1276" xr:uid="{4AB23633-12F4-4FBF-A770-0CD6EDFD68C4}"/>
    <cellStyle name="Normal 12 2 2 6 2" xfId="2700" xr:uid="{F30D644B-5466-415A-9F8E-2345710F0FC4}"/>
    <cellStyle name="Normal 12 2 2 7" xfId="1528" xr:uid="{6BA851D1-8BBC-4573-9407-3CF67F1A87E9}"/>
    <cellStyle name="Normal 12 2 3" xfId="123" xr:uid="{00000000-0005-0000-0000-00007A000000}"/>
    <cellStyle name="Normal 12 2 3 2" xfId="291" xr:uid="{00000000-0005-0000-0000-00007B000000}"/>
    <cellStyle name="Normal 12 2 3 2 2" xfId="889" xr:uid="{24967D3A-29A5-479F-B1D4-C4510A985DA5}"/>
    <cellStyle name="Normal 12 2 3 2 2 2" xfId="2336" xr:uid="{7888B8BD-6840-4D85-BD03-514635695987}"/>
    <cellStyle name="Normal 12 2 3 2 3" xfId="1738" xr:uid="{671579CB-DCFB-42C8-AB18-6E111EF69F5D}"/>
    <cellStyle name="Normal 12 2 3 3" xfId="467" xr:uid="{00000000-0005-0000-0000-00007C000000}"/>
    <cellStyle name="Normal 12 2 3 3 2" xfId="1065" xr:uid="{BD2CE4D9-FEBE-45DA-AB4E-1BCA378B4323}"/>
    <cellStyle name="Normal 12 2 3 3 2 2" xfId="2512" xr:uid="{96DA7717-5215-486F-BAB0-250F97FED9EE}"/>
    <cellStyle name="Normal 12 2 3 3 3" xfId="1914" xr:uid="{88611C50-32DF-4356-9075-7186D9B8EA59}"/>
    <cellStyle name="Normal 12 2 3 4" xfId="721" xr:uid="{B2E3398B-0939-4F41-B1D0-2A3BCBB0A8DD}"/>
    <cellStyle name="Normal 12 2 3 4 2" xfId="2168" xr:uid="{FB81D842-EC8D-43F0-813C-FDE9CE374AC1}"/>
    <cellStyle name="Normal 12 2 3 5" xfId="1318" xr:uid="{7914471C-4D51-47FB-A368-8BEDE02034A6}"/>
    <cellStyle name="Normal 12 2 3 5 2" xfId="2701" xr:uid="{C1B80C28-1C80-4A84-A557-4D6668DC4625}"/>
    <cellStyle name="Normal 12 2 3 6" xfId="1570" xr:uid="{883FDEEB-D62B-47E1-B95B-A5F12D6C9B0B}"/>
    <cellStyle name="Normal 12 2 4" xfId="207" xr:uid="{00000000-0005-0000-0000-00007D000000}"/>
    <cellStyle name="Normal 12 2 4 2" xfId="551" xr:uid="{00000000-0005-0000-0000-00007E000000}"/>
    <cellStyle name="Normal 12 2 4 2 2" xfId="1149" xr:uid="{5E89655C-6356-488E-AD7F-BF699BB5D5A3}"/>
    <cellStyle name="Normal 12 2 4 2 2 2" xfId="2596" xr:uid="{CDA4B034-F874-4626-884E-686C54EA306F}"/>
    <cellStyle name="Normal 12 2 4 2 3" xfId="1998" xr:uid="{B13806A2-3AD4-4777-8C49-6FA638ABBD18}"/>
    <cellStyle name="Normal 12 2 4 3" xfId="805" xr:uid="{333FF22B-B113-4E91-A2BC-F2AE876C1934}"/>
    <cellStyle name="Normal 12 2 4 3 2" xfId="2252" xr:uid="{92F3D565-7642-404F-82CC-03F4EF26DFA7}"/>
    <cellStyle name="Normal 12 2 4 4" xfId="1402" xr:uid="{EFB52E2A-D63D-4032-B271-227B6B621B9C}"/>
    <cellStyle name="Normal 12 2 4 4 2" xfId="2702" xr:uid="{E7C91466-7868-4C46-B575-B23F3A8E3F12}"/>
    <cellStyle name="Normal 12 2 4 5" xfId="1654" xr:uid="{15C999EA-3F37-456E-9CCB-BD9248A6CE8F}"/>
    <cellStyle name="Normal 12 2 5" xfId="383" xr:uid="{00000000-0005-0000-0000-00007F000000}"/>
    <cellStyle name="Normal 12 2 5 2" xfId="981" xr:uid="{73718309-74BF-447E-A7F5-2E048A2690E8}"/>
    <cellStyle name="Normal 12 2 5 2 2" xfId="2428" xr:uid="{79EC1DAA-095C-48C3-9A8E-8B0B60E46DD2}"/>
    <cellStyle name="Normal 12 2 5 3" xfId="1830" xr:uid="{28EDD4C3-CB2F-497C-A4FA-901374E3C8D7}"/>
    <cellStyle name="Normal 12 2 6" xfId="637" xr:uid="{21CCAC40-7B0A-4DBF-8E70-7011B0822603}"/>
    <cellStyle name="Normal 12 2 6 2" xfId="2084" xr:uid="{387DC877-354F-44AC-9F13-F3D62843CADB}"/>
    <cellStyle name="Normal 12 2 7" xfId="1234" xr:uid="{50EBECA9-4D68-4BE6-9A94-39E21087119F}"/>
    <cellStyle name="Normal 12 2 7 2" xfId="2703" xr:uid="{585995C6-1377-40EA-875C-C6CC39F8832D}"/>
    <cellStyle name="Normal 12 2 8" xfId="1486" xr:uid="{DC1CE1FD-E577-44D9-9BEE-0C1D7D481276}"/>
    <cellStyle name="Normal 12 3" xfId="60" xr:uid="{00000000-0005-0000-0000-000080000000}"/>
    <cellStyle name="Normal 12 3 2" xfId="144" xr:uid="{00000000-0005-0000-0000-000081000000}"/>
    <cellStyle name="Normal 12 3 2 2" xfId="312" xr:uid="{00000000-0005-0000-0000-000082000000}"/>
    <cellStyle name="Normal 12 3 2 2 2" xfId="910" xr:uid="{FA5DD2C7-16B4-4064-AC94-0F7DA18A5A73}"/>
    <cellStyle name="Normal 12 3 2 2 2 2" xfId="2357" xr:uid="{3D3603A0-4EA7-4403-B9B7-A3005149423F}"/>
    <cellStyle name="Normal 12 3 2 2 3" xfId="1759" xr:uid="{AC3CA715-0334-482E-AC0B-80B0D17BA083}"/>
    <cellStyle name="Normal 12 3 2 3" xfId="488" xr:uid="{00000000-0005-0000-0000-000083000000}"/>
    <cellStyle name="Normal 12 3 2 3 2" xfId="1086" xr:uid="{E52BB2C3-613C-4929-8F8C-CDCD6F017261}"/>
    <cellStyle name="Normal 12 3 2 3 2 2" xfId="2533" xr:uid="{5267BF36-7E42-4C47-A33D-B93385CC9FCB}"/>
    <cellStyle name="Normal 12 3 2 3 3" xfId="1935" xr:uid="{425E498F-FB73-4A21-91C0-327DA997362B}"/>
    <cellStyle name="Normal 12 3 2 4" xfId="742" xr:uid="{454CA790-C9F8-47DB-B3DA-92EF68AEF371}"/>
    <cellStyle name="Normal 12 3 2 4 2" xfId="2189" xr:uid="{C0F71280-5F30-4D49-8ACA-C2529B0F69C5}"/>
    <cellStyle name="Normal 12 3 2 5" xfId="1339" xr:uid="{F41711F9-45C1-4084-81C7-670BF2DBD675}"/>
    <cellStyle name="Normal 12 3 2 5 2" xfId="2704" xr:uid="{FCC381EA-64AF-4E6D-94D2-0D9085CDA797}"/>
    <cellStyle name="Normal 12 3 2 6" xfId="1591" xr:uid="{19585F42-DB68-41F0-821B-A2997A7BB8EB}"/>
    <cellStyle name="Normal 12 3 3" xfId="228" xr:uid="{00000000-0005-0000-0000-000084000000}"/>
    <cellStyle name="Normal 12 3 3 2" xfId="572" xr:uid="{00000000-0005-0000-0000-000085000000}"/>
    <cellStyle name="Normal 12 3 3 2 2" xfId="1170" xr:uid="{2ABF9940-6780-4299-A9EC-F4379999198C}"/>
    <cellStyle name="Normal 12 3 3 2 2 2" xfId="2617" xr:uid="{950870AF-717B-4F97-BD6A-AF3CBB69B0E0}"/>
    <cellStyle name="Normal 12 3 3 2 3" xfId="2019" xr:uid="{1D57CCD3-6543-4054-A335-2FD3A1EADA56}"/>
    <cellStyle name="Normal 12 3 3 3" xfId="826" xr:uid="{0210484D-8267-416D-9A35-0A133B9B3B82}"/>
    <cellStyle name="Normal 12 3 3 3 2" xfId="2273" xr:uid="{AD2CB1AC-61E8-4137-9FFB-00979F2E0FC9}"/>
    <cellStyle name="Normal 12 3 3 4" xfId="1423" xr:uid="{F7AC1D5E-EF5C-461F-BDE9-F14134FDA27B}"/>
    <cellStyle name="Normal 12 3 3 4 2" xfId="2705" xr:uid="{EA46A0E7-BDD7-4829-8E44-94BAB0D8BAD4}"/>
    <cellStyle name="Normal 12 3 3 5" xfId="1675" xr:uid="{A9F0EC17-15C3-491B-AEEE-F53399CBC085}"/>
    <cellStyle name="Normal 12 3 4" xfId="404" xr:uid="{00000000-0005-0000-0000-000086000000}"/>
    <cellStyle name="Normal 12 3 4 2" xfId="1002" xr:uid="{F1F16B3C-67CF-4E7C-8006-BE858E751DE5}"/>
    <cellStyle name="Normal 12 3 4 2 2" xfId="2449" xr:uid="{52259AA9-926D-47AD-A718-87D7C063C3D3}"/>
    <cellStyle name="Normal 12 3 4 3" xfId="1851" xr:uid="{6A02EE0D-AFFF-4516-A70F-C46DA3E51DA3}"/>
    <cellStyle name="Normal 12 3 5" xfId="658" xr:uid="{76A368E3-CCD7-4A69-87D4-06A44F7E4206}"/>
    <cellStyle name="Normal 12 3 5 2" xfId="2105" xr:uid="{46B493AB-58EB-4989-9833-F5E6FD1C836C}"/>
    <cellStyle name="Normal 12 3 6" xfId="1255" xr:uid="{BFC46063-7AEC-4329-AE8F-49641F229EB8}"/>
    <cellStyle name="Normal 12 3 6 2" xfId="2706" xr:uid="{31928C5A-91F9-443A-AB36-9BAC28BEA709}"/>
    <cellStyle name="Normal 12 3 7" xfId="1507" xr:uid="{B394B08C-FE30-4545-85DC-F20A2A7E57B1}"/>
    <cellStyle name="Normal 12 4" xfId="102" xr:uid="{00000000-0005-0000-0000-000087000000}"/>
    <cellStyle name="Normal 12 4 2" xfId="270" xr:uid="{00000000-0005-0000-0000-000088000000}"/>
    <cellStyle name="Normal 12 4 2 2" xfId="868" xr:uid="{99A9C9DA-D227-44A0-802E-58C6B9C3E2D6}"/>
    <cellStyle name="Normal 12 4 2 2 2" xfId="2315" xr:uid="{F53A8B90-1D41-4A3D-862F-253D01C11C64}"/>
    <cellStyle name="Normal 12 4 2 3" xfId="1717" xr:uid="{E447B530-F52F-42B2-BBCB-78B72FADAB13}"/>
    <cellStyle name="Normal 12 4 3" xfId="446" xr:uid="{00000000-0005-0000-0000-000089000000}"/>
    <cellStyle name="Normal 12 4 3 2" xfId="1044" xr:uid="{A452C82E-A726-4F97-9F84-7B4C7CABAC41}"/>
    <cellStyle name="Normal 12 4 3 2 2" xfId="2491" xr:uid="{7D0FABB9-A79E-4BA5-A196-5921BB53F461}"/>
    <cellStyle name="Normal 12 4 3 3" xfId="1893" xr:uid="{F4CCC395-83F7-4E67-A313-D6A3C15CB44B}"/>
    <cellStyle name="Normal 12 4 4" xfId="700" xr:uid="{BAE9F692-1ACA-4F69-A3EB-09EE06C193AC}"/>
    <cellStyle name="Normal 12 4 4 2" xfId="2147" xr:uid="{CA9FB513-34CF-4B56-8C8F-0BBDD33F3963}"/>
    <cellStyle name="Normal 12 4 5" xfId="1297" xr:uid="{D23E042F-48CA-4163-AF43-01D7D9BB0F7D}"/>
    <cellStyle name="Normal 12 4 5 2" xfId="2707" xr:uid="{33608B60-E572-41A9-9598-62024F942612}"/>
    <cellStyle name="Normal 12 4 6" xfId="1549" xr:uid="{C6559570-D28C-4893-AA70-30325FD28C0E}"/>
    <cellStyle name="Normal 12 5" xfId="186" xr:uid="{00000000-0005-0000-0000-00008A000000}"/>
    <cellStyle name="Normal 12 5 2" xfId="530" xr:uid="{00000000-0005-0000-0000-00008B000000}"/>
    <cellStyle name="Normal 12 5 2 2" xfId="1128" xr:uid="{BEC4B0F4-4168-4202-B44F-EC73B337B0FC}"/>
    <cellStyle name="Normal 12 5 2 2 2" xfId="2575" xr:uid="{D5AB9EE1-08F7-40C1-A5B5-C9D234894EA7}"/>
    <cellStyle name="Normal 12 5 2 3" xfId="1977" xr:uid="{EAF859D8-867B-4968-8AEA-12F521C30BAF}"/>
    <cellStyle name="Normal 12 5 3" xfId="784" xr:uid="{147D26BD-AEFB-44A6-8F5C-DE93B69999ED}"/>
    <cellStyle name="Normal 12 5 3 2" xfId="2231" xr:uid="{4E67E624-B514-4E3A-9931-190A6C9BBC1B}"/>
    <cellStyle name="Normal 12 5 4" xfId="1381" xr:uid="{BCEDFCDF-BF2F-4069-A21A-E7844AD30B84}"/>
    <cellStyle name="Normal 12 5 4 2" xfId="2708" xr:uid="{61A1D227-B32B-4928-B4EE-8D3E6B192C9B}"/>
    <cellStyle name="Normal 12 5 5" xfId="1633" xr:uid="{6C06220F-216A-4966-8610-8D5F1A01D26C}"/>
    <cellStyle name="Normal 12 6" xfId="362" xr:uid="{00000000-0005-0000-0000-00008C000000}"/>
    <cellStyle name="Normal 12 6 2" xfId="960" xr:uid="{6C0B8DBA-13FA-44C9-BD81-A161830E7488}"/>
    <cellStyle name="Normal 12 6 2 2" xfId="2407" xr:uid="{C65FA2B8-EB26-4741-B1BF-1726ED333580}"/>
    <cellStyle name="Normal 12 6 3" xfId="1809" xr:uid="{8057D357-D40C-46E6-94CF-1F63A3082C67}"/>
    <cellStyle name="Normal 12 7" xfId="616" xr:uid="{451E0BD6-9A7D-42B0-9962-DC0BB9B4A0A5}"/>
    <cellStyle name="Normal 12 7 2" xfId="2063" xr:uid="{06F00EBD-4C6A-43DF-B545-0F5CC11E7D28}"/>
    <cellStyle name="Normal 12 8" xfId="1213" xr:uid="{FEE48A66-13A9-4310-A5C2-7F68010737F1}"/>
    <cellStyle name="Normal 12 8 2" xfId="2709" xr:uid="{B66D4707-FB01-4FB3-A8A6-A173F66EFDE8}"/>
    <cellStyle name="Normal 12 9" xfId="1465" xr:uid="{EF375CA9-95F2-4874-B6C5-CC3CC374856C}"/>
    <cellStyle name="Normal 13" xfId="344" xr:uid="{00000000-0005-0000-0000-00008D000000}"/>
    <cellStyle name="Normal 13 2" xfId="942" xr:uid="{FEE7CE89-C2C4-4D6E-8DA7-95E4B99AA0E5}"/>
    <cellStyle name="Normal 13 2 2" xfId="2389" xr:uid="{DA5596C0-D81B-4DA2-9A12-C7D739DCA19C}"/>
    <cellStyle name="Normal 13 3" xfId="1791" xr:uid="{848A3DD6-7D16-4BB1-B7F1-7C915A67B2B0}"/>
    <cellStyle name="Normal 14" xfId="345" xr:uid="{00000000-0005-0000-0000-00008E000000}"/>
    <cellStyle name="Normal 14 2" xfId="943" xr:uid="{F753AE55-E7B5-4489-BB3D-47AF08F44CE4}"/>
    <cellStyle name="Normal 14 2 2" xfId="2390" xr:uid="{E0C9F077-4734-4F4B-85E1-7F2054BA10BA}"/>
    <cellStyle name="Normal 14 3" xfId="1792" xr:uid="{BF27AFB8-CFB9-4DDD-AD4E-9F981430BA24}"/>
    <cellStyle name="Normal 15" xfId="346" xr:uid="{00000000-0005-0000-0000-00008F000000}"/>
    <cellStyle name="Normal 15 2" xfId="944" xr:uid="{D3CE2B03-CA4F-4E98-8470-6460C8135517}"/>
    <cellStyle name="Normal 15 2 2" xfId="2391" xr:uid="{9ECF9CB7-F128-447F-B8AB-998B29B67E0D}"/>
    <cellStyle name="Normal 15 3" xfId="1793" xr:uid="{F47B0590-C500-4E54-9FD5-0B09C4631592}"/>
    <cellStyle name="Normal 16" xfId="347" xr:uid="{00000000-0005-0000-0000-000090000000}"/>
    <cellStyle name="Normal 16 2" xfId="945" xr:uid="{3AA03BBD-B4D4-4CFC-B956-51EFA0C4220F}"/>
    <cellStyle name="Normal 16 2 2" xfId="2392" xr:uid="{EF9BB636-A65D-464C-BE6B-708D5BD60084}"/>
    <cellStyle name="Normal 16 3" xfId="1794" xr:uid="{59611A85-71A2-4DF6-A5D0-F0DD2564AEC4}"/>
    <cellStyle name="Normal 17" xfId="348" xr:uid="{00000000-0005-0000-0000-000091000000}"/>
    <cellStyle name="Normal 17 2" xfId="946" xr:uid="{EEFBF6F7-A5B7-4FBD-ACF9-B057CEBF06DF}"/>
    <cellStyle name="Normal 17 2 2" xfId="2393" xr:uid="{2E75D6C8-CCB8-4067-94C6-406404978B32}"/>
    <cellStyle name="Normal 17 3" xfId="1795" xr:uid="{B649BFA2-FF5D-4FFC-A625-795EFC95118F}"/>
    <cellStyle name="Normal 18" xfId="349" xr:uid="{00000000-0005-0000-0000-000092000000}"/>
    <cellStyle name="Normal 18 2" xfId="947" xr:uid="{8660F44A-787A-45C9-BE13-7CB2124960AB}"/>
    <cellStyle name="Normal 18 2 2" xfId="2394" xr:uid="{485B0EDF-EDBE-4408-AC28-58F7347FA8C3}"/>
    <cellStyle name="Normal 18 3" xfId="1796" xr:uid="{E6B070DF-B809-4D85-801D-6794603A8A6A}"/>
    <cellStyle name="Normal 19" xfId="350" xr:uid="{00000000-0005-0000-0000-000093000000}"/>
    <cellStyle name="Normal 19 2" xfId="948" xr:uid="{97D700B2-3ABA-421C-B727-3577BE72F146}"/>
    <cellStyle name="Normal 19 2 2" xfId="2395" xr:uid="{DD0AC6FE-EE81-4696-A009-90D9726766C1}"/>
    <cellStyle name="Normal 19 3" xfId="1797" xr:uid="{ED051D0D-C279-4BA6-84A3-90472170EF68}"/>
    <cellStyle name="Normal 2" xfId="7" xr:uid="{00000000-0005-0000-0000-000094000000}"/>
    <cellStyle name="Normal 2 10" xfId="1204" xr:uid="{4E785A75-EB90-4651-9830-4CB916CC5FF5}"/>
    <cellStyle name="Normal 2 10 2" xfId="2710" xr:uid="{596649ED-CB6D-4195-8B4C-09FA4FCFA192}"/>
    <cellStyle name="Normal 2 11" xfId="1456" xr:uid="{050CA08B-C4E6-4902-94DF-249C4FAE2941}"/>
    <cellStyle name="Normal 2 2" xfId="13" xr:uid="{00000000-0005-0000-0000-000095000000}"/>
    <cellStyle name="Normal 2 2 10" xfId="1460" xr:uid="{0D290A60-8C81-418E-A008-465DBBEC646F}"/>
    <cellStyle name="Normal 2 2 2" xfId="24" xr:uid="{00000000-0005-0000-0000-000096000000}"/>
    <cellStyle name="Normal 2 2 2 2" xfId="45" xr:uid="{00000000-0005-0000-0000-000097000000}"/>
    <cellStyle name="Normal 2 2 2 2 2" xfId="87" xr:uid="{00000000-0005-0000-0000-000098000000}"/>
    <cellStyle name="Normal 2 2 2 2 2 2" xfId="171" xr:uid="{00000000-0005-0000-0000-000099000000}"/>
    <cellStyle name="Normal 2 2 2 2 2 2 2" xfId="339" xr:uid="{00000000-0005-0000-0000-00009A000000}"/>
    <cellStyle name="Normal 2 2 2 2 2 2 2 2" xfId="937" xr:uid="{645CA7DB-EC2A-4520-A678-D7B276FE206F}"/>
    <cellStyle name="Normal 2 2 2 2 2 2 2 2 2" xfId="2384" xr:uid="{25CFE432-4AFE-4943-87F1-E7FB908E7DA7}"/>
    <cellStyle name="Normal 2 2 2 2 2 2 2 3" xfId="1786" xr:uid="{04920B44-2F35-44C3-9147-E2F75B6DD4CE}"/>
    <cellStyle name="Normal 2 2 2 2 2 2 3" xfId="515" xr:uid="{00000000-0005-0000-0000-00009B000000}"/>
    <cellStyle name="Normal 2 2 2 2 2 2 3 2" xfId="1113" xr:uid="{AF4BAA5E-30C6-46E9-9AB8-B304A7A93FC7}"/>
    <cellStyle name="Normal 2 2 2 2 2 2 3 2 2" xfId="2560" xr:uid="{44913BD4-A069-4D66-B243-2C469AB5F333}"/>
    <cellStyle name="Normal 2 2 2 2 2 2 3 3" xfId="1962" xr:uid="{D925D9E7-F2E4-4E79-8F4A-D38D2B0738E9}"/>
    <cellStyle name="Normal 2 2 2 2 2 2 4" xfId="769" xr:uid="{1C401D80-C816-4A31-858B-16639B460BAE}"/>
    <cellStyle name="Normal 2 2 2 2 2 2 4 2" xfId="2216" xr:uid="{7D685B2E-2DCA-4AD0-9DA3-D698CF032027}"/>
    <cellStyle name="Normal 2 2 2 2 2 2 5" xfId="1366" xr:uid="{CE2B0EFE-646D-4517-9A81-8CB8B4BD41F9}"/>
    <cellStyle name="Normal 2 2 2 2 2 2 5 2" xfId="2711" xr:uid="{A8378EF4-671C-4357-BF31-485F81EF13D7}"/>
    <cellStyle name="Normal 2 2 2 2 2 2 6" xfId="1618" xr:uid="{C6C0C69C-D094-47AB-88B7-C7A10F3DF7CA}"/>
    <cellStyle name="Normal 2 2 2 2 2 3" xfId="255" xr:uid="{00000000-0005-0000-0000-00009C000000}"/>
    <cellStyle name="Normal 2 2 2 2 2 3 2" xfId="599" xr:uid="{00000000-0005-0000-0000-00009D000000}"/>
    <cellStyle name="Normal 2 2 2 2 2 3 2 2" xfId="1197" xr:uid="{638F8B9A-7D82-4194-9B04-617F8D4AD3ED}"/>
    <cellStyle name="Normal 2 2 2 2 2 3 2 2 2" xfId="2644" xr:uid="{C42B11E3-5E9C-45D8-A071-FDA60D8FD5EA}"/>
    <cellStyle name="Normal 2 2 2 2 2 3 2 3" xfId="2046" xr:uid="{ED37D562-C4DC-410A-88A6-33DDFB797F23}"/>
    <cellStyle name="Normal 2 2 2 2 2 3 3" xfId="853" xr:uid="{30147458-2FA0-48C8-A95D-FADD7889488C}"/>
    <cellStyle name="Normal 2 2 2 2 2 3 3 2" xfId="2300" xr:uid="{5B5C3EEF-9D9C-4BD3-9E3A-91303CD07A16}"/>
    <cellStyle name="Normal 2 2 2 2 2 3 4" xfId="1450" xr:uid="{4168EE45-E160-4152-8F83-F72C71268FF0}"/>
    <cellStyle name="Normal 2 2 2 2 2 3 4 2" xfId="2712" xr:uid="{F54C07A2-B203-495C-932C-2603928EE179}"/>
    <cellStyle name="Normal 2 2 2 2 2 3 5" xfId="1702" xr:uid="{8467D594-7FD8-439B-8A17-3B71F4145B48}"/>
    <cellStyle name="Normal 2 2 2 2 2 4" xfId="431" xr:uid="{00000000-0005-0000-0000-00009E000000}"/>
    <cellStyle name="Normal 2 2 2 2 2 4 2" xfId="1029" xr:uid="{0BE4B1FD-BAF1-4FA2-BAA9-101140AB09F6}"/>
    <cellStyle name="Normal 2 2 2 2 2 4 2 2" xfId="2476" xr:uid="{F575F529-4C4E-42DC-932D-5522328B0B2C}"/>
    <cellStyle name="Normal 2 2 2 2 2 4 3" xfId="1878" xr:uid="{41727AB3-AA5B-4F4F-B8F8-993071D6EC44}"/>
    <cellStyle name="Normal 2 2 2 2 2 5" xfId="685" xr:uid="{C0DA0B75-5BBE-4E6F-AABA-1293EBD11E88}"/>
    <cellStyle name="Normal 2 2 2 2 2 5 2" xfId="2132" xr:uid="{7A401422-BB57-4E32-A66B-8A0BFB0F2E3D}"/>
    <cellStyle name="Normal 2 2 2 2 2 6" xfId="1282" xr:uid="{A1B1463D-C6A1-46BC-B6E1-E7A963291635}"/>
    <cellStyle name="Normal 2 2 2 2 2 6 2" xfId="2713" xr:uid="{9873E35E-EBF3-47E5-8C38-F93C168B0F10}"/>
    <cellStyle name="Normal 2 2 2 2 2 7" xfId="1534" xr:uid="{DB55C4DF-10E9-4ED1-974A-3EAC530A5429}"/>
    <cellStyle name="Normal 2 2 2 2 3" xfId="129" xr:uid="{00000000-0005-0000-0000-00009F000000}"/>
    <cellStyle name="Normal 2 2 2 2 3 2" xfId="297" xr:uid="{00000000-0005-0000-0000-0000A0000000}"/>
    <cellStyle name="Normal 2 2 2 2 3 2 2" xfId="895" xr:uid="{7E89C67E-037F-411F-89BF-0D2802B5404F}"/>
    <cellStyle name="Normal 2 2 2 2 3 2 2 2" xfId="2342" xr:uid="{6F3319A6-1FD5-403F-BC7E-5074B2444D4C}"/>
    <cellStyle name="Normal 2 2 2 2 3 2 3" xfId="1744" xr:uid="{EF8E5254-3D71-47C0-B597-DE570E31C576}"/>
    <cellStyle name="Normal 2 2 2 2 3 3" xfId="473" xr:uid="{00000000-0005-0000-0000-0000A1000000}"/>
    <cellStyle name="Normal 2 2 2 2 3 3 2" xfId="1071" xr:uid="{3A1C1562-1C6E-4DDD-B908-889ABAF2503C}"/>
    <cellStyle name="Normal 2 2 2 2 3 3 2 2" xfId="2518" xr:uid="{850CE47F-EA04-438C-BEAB-D39579CE53D2}"/>
    <cellStyle name="Normal 2 2 2 2 3 3 3" xfId="1920" xr:uid="{5C748AFC-8297-4ABA-A54E-66E44C14FD01}"/>
    <cellStyle name="Normal 2 2 2 2 3 4" xfId="727" xr:uid="{07144F4C-68F8-4D8A-9314-4D2C3A0F33F3}"/>
    <cellStyle name="Normal 2 2 2 2 3 4 2" xfId="2174" xr:uid="{9C7BEDD4-6F55-47F2-94A7-06F11D3B0805}"/>
    <cellStyle name="Normal 2 2 2 2 3 5" xfId="1324" xr:uid="{A697BF7F-4883-4046-AE2C-B81EBF93E30F}"/>
    <cellStyle name="Normal 2 2 2 2 3 5 2" xfId="2714" xr:uid="{2F85CCE0-9364-4A00-AC3F-98175B8E7179}"/>
    <cellStyle name="Normal 2 2 2 2 3 6" xfId="1576" xr:uid="{39F32C1D-A4C9-4719-8FDB-6F7E86DD345E}"/>
    <cellStyle name="Normal 2 2 2 2 4" xfId="213" xr:uid="{00000000-0005-0000-0000-0000A2000000}"/>
    <cellStyle name="Normal 2 2 2 2 4 2" xfId="557" xr:uid="{00000000-0005-0000-0000-0000A3000000}"/>
    <cellStyle name="Normal 2 2 2 2 4 2 2" xfId="1155" xr:uid="{6F48A85D-2D6B-4223-B904-EB5DA5903EEF}"/>
    <cellStyle name="Normal 2 2 2 2 4 2 2 2" xfId="2602" xr:uid="{5B6625C0-1A4D-4ADA-8F26-9062CE685064}"/>
    <cellStyle name="Normal 2 2 2 2 4 2 3" xfId="2004" xr:uid="{58250EC8-B541-4E6E-AB5F-98BF3F9D68B5}"/>
    <cellStyle name="Normal 2 2 2 2 4 3" xfId="811" xr:uid="{66E13596-E2BA-4D96-846C-0254A794E758}"/>
    <cellStyle name="Normal 2 2 2 2 4 3 2" xfId="2258" xr:uid="{BF5ED8C3-775D-4C6E-BBA1-C53D09CD02A9}"/>
    <cellStyle name="Normal 2 2 2 2 4 4" xfId="1408" xr:uid="{E6AC63BF-B557-4BD7-B68D-49496FE18D84}"/>
    <cellStyle name="Normal 2 2 2 2 4 4 2" xfId="2715" xr:uid="{BF64F583-B90B-4CA2-AB2C-3E2BC56B0082}"/>
    <cellStyle name="Normal 2 2 2 2 4 5" xfId="1660" xr:uid="{33565948-154C-4D54-9DDC-33B0ED1FA953}"/>
    <cellStyle name="Normal 2 2 2 2 5" xfId="389" xr:uid="{00000000-0005-0000-0000-0000A4000000}"/>
    <cellStyle name="Normal 2 2 2 2 5 2" xfId="987" xr:uid="{19A44FB5-5047-4108-89F9-75B86C614EAA}"/>
    <cellStyle name="Normal 2 2 2 2 5 2 2" xfId="2434" xr:uid="{84A2D8D9-AF6A-4CA6-8506-744A5BE10389}"/>
    <cellStyle name="Normal 2 2 2 2 5 3" xfId="1836" xr:uid="{BA74237A-D35A-4E88-BE56-D0812824A38E}"/>
    <cellStyle name="Normal 2 2 2 2 6" xfId="643" xr:uid="{88FD9991-E9F2-4676-82D4-61C36C040C55}"/>
    <cellStyle name="Normal 2 2 2 2 6 2" xfId="2090" xr:uid="{4B0752A7-6CB0-483E-96BD-44BCD564C12C}"/>
    <cellStyle name="Normal 2 2 2 2 7" xfId="1240" xr:uid="{CFBD97DC-54FE-4CEB-85BA-30103CC41143}"/>
    <cellStyle name="Normal 2 2 2 2 7 2" xfId="2716" xr:uid="{072E49B9-12BF-410D-9F34-8C56E984C793}"/>
    <cellStyle name="Normal 2 2 2 2 8" xfId="1492" xr:uid="{CAC27730-53A5-49A5-B187-C4028CFCB525}"/>
    <cellStyle name="Normal 2 2 2 3" xfId="66" xr:uid="{00000000-0005-0000-0000-0000A5000000}"/>
    <cellStyle name="Normal 2 2 2 3 2" xfId="150" xr:uid="{00000000-0005-0000-0000-0000A6000000}"/>
    <cellStyle name="Normal 2 2 2 3 2 2" xfId="318" xr:uid="{00000000-0005-0000-0000-0000A7000000}"/>
    <cellStyle name="Normal 2 2 2 3 2 2 2" xfId="916" xr:uid="{B43D5C44-DAB5-42F0-9BE1-A4CBA31AF643}"/>
    <cellStyle name="Normal 2 2 2 3 2 2 2 2" xfId="2363" xr:uid="{79BAA283-1016-441A-B40D-2528F46B25C1}"/>
    <cellStyle name="Normal 2 2 2 3 2 2 3" xfId="1765" xr:uid="{C89D64AB-2F87-4F2B-9434-9E869B6077B1}"/>
    <cellStyle name="Normal 2 2 2 3 2 3" xfId="494" xr:uid="{00000000-0005-0000-0000-0000A8000000}"/>
    <cellStyle name="Normal 2 2 2 3 2 3 2" xfId="1092" xr:uid="{1A4E2BF7-012E-476D-9DC2-E7550367C891}"/>
    <cellStyle name="Normal 2 2 2 3 2 3 2 2" xfId="2539" xr:uid="{43BF8A6E-69BD-44E6-90DB-9E3181804A52}"/>
    <cellStyle name="Normal 2 2 2 3 2 3 3" xfId="1941" xr:uid="{3A011567-96AF-43BD-8A4A-5D5018FA754E}"/>
    <cellStyle name="Normal 2 2 2 3 2 4" xfId="748" xr:uid="{57A802E2-92C6-42BE-B7CF-324D6AAC480E}"/>
    <cellStyle name="Normal 2 2 2 3 2 4 2" xfId="2195" xr:uid="{43AB9B04-3CFC-4282-BDB6-15F05FF2E229}"/>
    <cellStyle name="Normal 2 2 2 3 2 5" xfId="1345" xr:uid="{F1F537B8-47E6-4559-82AE-FA563A3516E1}"/>
    <cellStyle name="Normal 2 2 2 3 2 5 2" xfId="2717" xr:uid="{40033EF3-E9F8-4512-9421-FB9C15F03EAD}"/>
    <cellStyle name="Normal 2 2 2 3 2 6" xfId="1597" xr:uid="{E26BFCD3-203D-4ED2-A0D0-1BB0D367073B}"/>
    <cellStyle name="Normal 2 2 2 3 3" xfId="234" xr:uid="{00000000-0005-0000-0000-0000A9000000}"/>
    <cellStyle name="Normal 2 2 2 3 3 2" xfId="578" xr:uid="{00000000-0005-0000-0000-0000AA000000}"/>
    <cellStyle name="Normal 2 2 2 3 3 2 2" xfId="1176" xr:uid="{58E7E837-D5D8-460B-98F1-59BE4F437E28}"/>
    <cellStyle name="Normal 2 2 2 3 3 2 2 2" xfId="2623" xr:uid="{BB0BFA7D-E2E7-435E-8314-B3B277E820AC}"/>
    <cellStyle name="Normal 2 2 2 3 3 2 3" xfId="2025" xr:uid="{311F9174-CCFF-4A49-AF5C-1EAA6AE52657}"/>
    <cellStyle name="Normal 2 2 2 3 3 3" xfId="832" xr:uid="{383BD571-3270-4F5C-A5A4-0FDE370CE52A}"/>
    <cellStyle name="Normal 2 2 2 3 3 3 2" xfId="2279" xr:uid="{8DF27B88-E519-4FD8-8793-406C9D180888}"/>
    <cellStyle name="Normal 2 2 2 3 3 4" xfId="1429" xr:uid="{39F2816F-C485-4277-9F77-0C1879B407B2}"/>
    <cellStyle name="Normal 2 2 2 3 3 4 2" xfId="2718" xr:uid="{0B4DEDD7-E153-4A43-9F5F-4CC572ACF53A}"/>
    <cellStyle name="Normal 2 2 2 3 3 5" xfId="1681" xr:uid="{19120AA9-D070-4A20-B78D-B56BB7358B91}"/>
    <cellStyle name="Normal 2 2 2 3 4" xfId="410" xr:uid="{00000000-0005-0000-0000-0000AB000000}"/>
    <cellStyle name="Normal 2 2 2 3 4 2" xfId="1008" xr:uid="{64D19F47-A718-4477-95C6-91837C053202}"/>
    <cellStyle name="Normal 2 2 2 3 4 2 2" xfId="2455" xr:uid="{F3817C35-2A3E-4E31-9903-3A59284D27B0}"/>
    <cellStyle name="Normal 2 2 2 3 4 3" xfId="1857" xr:uid="{C7591CC7-5922-43D6-BE4B-454DEE3F9FD2}"/>
    <cellStyle name="Normal 2 2 2 3 5" xfId="664" xr:uid="{6CDA0109-2DEC-4911-8E60-9D9AFE192E35}"/>
    <cellStyle name="Normal 2 2 2 3 5 2" xfId="2111" xr:uid="{51761014-BF02-4ACF-8D19-BA90940B28EC}"/>
    <cellStyle name="Normal 2 2 2 3 6" xfId="1261" xr:uid="{DDBD93E0-FA8E-4F6A-AE25-958EEEF47093}"/>
    <cellStyle name="Normal 2 2 2 3 6 2" xfId="2719" xr:uid="{7182D54B-81D7-4EE4-BB1E-9AA2A3930009}"/>
    <cellStyle name="Normal 2 2 2 3 7" xfId="1513" xr:uid="{8FA4F52D-A9EA-46A6-B494-8BD39B6F52F5}"/>
    <cellStyle name="Normal 2 2 2 4" xfId="108" xr:uid="{00000000-0005-0000-0000-0000AC000000}"/>
    <cellStyle name="Normal 2 2 2 4 2" xfId="276" xr:uid="{00000000-0005-0000-0000-0000AD000000}"/>
    <cellStyle name="Normal 2 2 2 4 2 2" xfId="874" xr:uid="{4F5E859B-DC36-4D03-A63D-0FF34DDD3914}"/>
    <cellStyle name="Normal 2 2 2 4 2 2 2" xfId="2321" xr:uid="{E9F84A65-9E08-490F-926F-3020B99A7D4F}"/>
    <cellStyle name="Normal 2 2 2 4 2 3" xfId="1723" xr:uid="{F6F8E2D9-13C1-497D-B2D8-8CE411357C60}"/>
    <cellStyle name="Normal 2 2 2 4 3" xfId="452" xr:uid="{00000000-0005-0000-0000-0000AE000000}"/>
    <cellStyle name="Normal 2 2 2 4 3 2" xfId="1050" xr:uid="{78DD54CC-4C1C-44E3-A2B0-7E2A8B37232E}"/>
    <cellStyle name="Normal 2 2 2 4 3 2 2" xfId="2497" xr:uid="{7B8706BA-9560-4D92-9555-CB7138CA5687}"/>
    <cellStyle name="Normal 2 2 2 4 3 3" xfId="1899" xr:uid="{F8C6F713-8BC7-4168-9741-A82458DDF0EA}"/>
    <cellStyle name="Normal 2 2 2 4 4" xfId="706" xr:uid="{919EF763-29A1-43BF-B2D6-1FFFFC81DEE0}"/>
    <cellStyle name="Normal 2 2 2 4 4 2" xfId="2153" xr:uid="{69E93BEF-BAA8-4305-9668-7C152AFC85F9}"/>
    <cellStyle name="Normal 2 2 2 4 5" xfId="1303" xr:uid="{27D1892B-AFEC-42B5-A2AD-05C9C7D4B805}"/>
    <cellStyle name="Normal 2 2 2 4 5 2" xfId="2720" xr:uid="{93182571-1B12-4FD1-8D5A-6A3B08854DF4}"/>
    <cellStyle name="Normal 2 2 2 4 6" xfId="1555" xr:uid="{B5E490EF-D6D6-43B1-9584-051FDB3AFD11}"/>
    <cellStyle name="Normal 2 2 2 5" xfId="192" xr:uid="{00000000-0005-0000-0000-0000AF000000}"/>
    <cellStyle name="Normal 2 2 2 5 2" xfId="536" xr:uid="{00000000-0005-0000-0000-0000B0000000}"/>
    <cellStyle name="Normal 2 2 2 5 2 2" xfId="1134" xr:uid="{209E15E0-964B-40EA-BAA3-CEE8937C2369}"/>
    <cellStyle name="Normal 2 2 2 5 2 2 2" xfId="2581" xr:uid="{B7DA0671-881E-4E77-9CEF-99A50F0666B6}"/>
    <cellStyle name="Normal 2 2 2 5 2 3" xfId="1983" xr:uid="{D8673AF9-12D0-4AEC-A4B2-33C7F1BD1127}"/>
    <cellStyle name="Normal 2 2 2 5 3" xfId="790" xr:uid="{8AD5B0E0-0B03-4920-9CD1-E78C8537BCDB}"/>
    <cellStyle name="Normal 2 2 2 5 3 2" xfId="2237" xr:uid="{88D895EF-818E-4D7C-B0A3-8F3196E98EB1}"/>
    <cellStyle name="Normal 2 2 2 5 4" xfId="1387" xr:uid="{DC640220-E448-4A3A-AB7D-3FDFBFEA51FC}"/>
    <cellStyle name="Normal 2 2 2 5 4 2" xfId="2721" xr:uid="{1ECF01C8-B833-4B31-85F3-D1733720098C}"/>
    <cellStyle name="Normal 2 2 2 5 5" xfId="1639" xr:uid="{16FBE43D-211D-40CA-8DD7-A71A1CB28D21}"/>
    <cellStyle name="Normal 2 2 2 6" xfId="368" xr:uid="{00000000-0005-0000-0000-0000B1000000}"/>
    <cellStyle name="Normal 2 2 2 6 2" xfId="966" xr:uid="{359E4E82-3682-482A-8563-7BB8B4AA771B}"/>
    <cellStyle name="Normal 2 2 2 6 2 2" xfId="2413" xr:uid="{96891523-65D5-4E8C-A95C-2862A0AF35BF}"/>
    <cellStyle name="Normal 2 2 2 6 3" xfId="1815" xr:uid="{ACC5140D-BBCD-44DA-BA3E-436B5CA2660C}"/>
    <cellStyle name="Normal 2 2 2 7" xfId="622" xr:uid="{A491806F-D212-495B-97F6-E405D86519DE}"/>
    <cellStyle name="Normal 2 2 2 7 2" xfId="2069" xr:uid="{6352998D-8873-4773-9FBC-4CF4865446DA}"/>
    <cellStyle name="Normal 2 2 2 8" xfId="1219" xr:uid="{1E05E368-8EB4-4722-863C-769BB9C330C6}"/>
    <cellStyle name="Normal 2 2 2 8 2" xfId="2722" xr:uid="{A085D327-6225-4E77-B5AD-F62FD94E4E84}"/>
    <cellStyle name="Normal 2 2 2 9" xfId="1471" xr:uid="{8DCD54EA-4936-4B03-8DFE-B0A01AD04B1B}"/>
    <cellStyle name="Normal 2 2 3" xfId="34" xr:uid="{00000000-0005-0000-0000-0000B2000000}"/>
    <cellStyle name="Normal 2 2 3 2" xfId="76" xr:uid="{00000000-0005-0000-0000-0000B3000000}"/>
    <cellStyle name="Normal 2 2 3 2 2" xfId="160" xr:uid="{00000000-0005-0000-0000-0000B4000000}"/>
    <cellStyle name="Normal 2 2 3 2 2 2" xfId="328" xr:uid="{00000000-0005-0000-0000-0000B5000000}"/>
    <cellStyle name="Normal 2 2 3 2 2 2 2" xfId="926" xr:uid="{11BF4AAD-76C7-4883-9F1C-8FD55FD8614E}"/>
    <cellStyle name="Normal 2 2 3 2 2 2 2 2" xfId="2373" xr:uid="{807044AF-6846-481A-AB77-9E1210840FC0}"/>
    <cellStyle name="Normal 2 2 3 2 2 2 3" xfId="1775" xr:uid="{87239C57-4B10-40ED-9737-B2D3C588933C}"/>
    <cellStyle name="Normal 2 2 3 2 2 3" xfId="504" xr:uid="{00000000-0005-0000-0000-0000B6000000}"/>
    <cellStyle name="Normal 2 2 3 2 2 3 2" xfId="1102" xr:uid="{1CBB2244-00AC-4B31-B2DD-C12674B2AE91}"/>
    <cellStyle name="Normal 2 2 3 2 2 3 2 2" xfId="2549" xr:uid="{254D5A3C-C7FC-4D67-875E-47DA1DC2E5DA}"/>
    <cellStyle name="Normal 2 2 3 2 2 3 3" xfId="1951" xr:uid="{7B2C6D93-B4A1-42F2-964D-1AD5B30A0156}"/>
    <cellStyle name="Normal 2 2 3 2 2 4" xfId="758" xr:uid="{EA931692-6E33-4D9E-BC57-AFFC45555622}"/>
    <cellStyle name="Normal 2 2 3 2 2 4 2" xfId="2205" xr:uid="{11862F63-CB72-4660-A146-A1A84D8ED8AD}"/>
    <cellStyle name="Normal 2 2 3 2 2 5" xfId="1355" xr:uid="{4F0B0A5B-B50C-42F7-8DB1-32EC0B986C08}"/>
    <cellStyle name="Normal 2 2 3 2 2 5 2" xfId="2723" xr:uid="{2ED3D3CB-A8D2-4A0B-B7B5-623CBC3C2685}"/>
    <cellStyle name="Normal 2 2 3 2 2 6" xfId="1607" xr:uid="{02CAC066-8441-4173-B8EA-BA7F4D6D6C8F}"/>
    <cellStyle name="Normal 2 2 3 2 3" xfId="244" xr:uid="{00000000-0005-0000-0000-0000B7000000}"/>
    <cellStyle name="Normal 2 2 3 2 3 2" xfId="588" xr:uid="{00000000-0005-0000-0000-0000B8000000}"/>
    <cellStyle name="Normal 2 2 3 2 3 2 2" xfId="1186" xr:uid="{D10ECD47-D54F-4770-AF78-689FF9211112}"/>
    <cellStyle name="Normal 2 2 3 2 3 2 2 2" xfId="2633" xr:uid="{3C562601-ACAC-40E1-899E-25327DF5AD70}"/>
    <cellStyle name="Normal 2 2 3 2 3 2 3" xfId="2035" xr:uid="{81A332BB-6020-4CF7-9A87-ED7E6FAA769F}"/>
    <cellStyle name="Normal 2 2 3 2 3 3" xfId="842" xr:uid="{874D6185-3B09-4A7B-A195-62F4ACA45E37}"/>
    <cellStyle name="Normal 2 2 3 2 3 3 2" xfId="2289" xr:uid="{65CA54B3-FA7C-4F3E-B9AE-81317613A1D2}"/>
    <cellStyle name="Normal 2 2 3 2 3 4" xfId="1439" xr:uid="{733E663D-84FD-43DF-A151-780AC08E07B7}"/>
    <cellStyle name="Normal 2 2 3 2 3 4 2" xfId="2724" xr:uid="{5CF7911F-678E-4D4A-855B-EF27EEB5DCA9}"/>
    <cellStyle name="Normal 2 2 3 2 3 5" xfId="1691" xr:uid="{E8672C5A-B7EE-4EBA-B48A-BEEC8DA7E26A}"/>
    <cellStyle name="Normal 2 2 3 2 4" xfId="420" xr:uid="{00000000-0005-0000-0000-0000B9000000}"/>
    <cellStyle name="Normal 2 2 3 2 4 2" xfId="1018" xr:uid="{5DC690EC-8431-433F-90B3-0D00B5876D3C}"/>
    <cellStyle name="Normal 2 2 3 2 4 2 2" xfId="2465" xr:uid="{1D37A5F0-1CB1-4157-B826-538F49189419}"/>
    <cellStyle name="Normal 2 2 3 2 4 3" xfId="1867" xr:uid="{B4DA1955-D5B5-4E17-942B-31E364B6EF4E}"/>
    <cellStyle name="Normal 2 2 3 2 5" xfId="674" xr:uid="{6E6F1148-9894-48CF-AD0F-D297ABB1E96B}"/>
    <cellStyle name="Normal 2 2 3 2 5 2" xfId="2121" xr:uid="{FD34085E-E561-42AF-9D54-5FE71B2E6BC7}"/>
    <cellStyle name="Normal 2 2 3 2 6" xfId="1271" xr:uid="{38583892-1A0F-4264-B012-5F59EE452BA8}"/>
    <cellStyle name="Normal 2 2 3 2 6 2" xfId="2725" xr:uid="{6D00E0FD-F13E-486A-8C20-143534ECBC65}"/>
    <cellStyle name="Normal 2 2 3 2 7" xfId="1523" xr:uid="{C442D0BB-7AB9-4B88-8C23-241927FD0D95}"/>
    <cellStyle name="Normal 2 2 3 3" xfId="118" xr:uid="{00000000-0005-0000-0000-0000BA000000}"/>
    <cellStyle name="Normal 2 2 3 3 2" xfId="286" xr:uid="{00000000-0005-0000-0000-0000BB000000}"/>
    <cellStyle name="Normal 2 2 3 3 2 2" xfId="884" xr:uid="{5220F23C-3B2A-4AD7-9843-7859932A56D3}"/>
    <cellStyle name="Normal 2 2 3 3 2 2 2" xfId="2331" xr:uid="{5A0EF8C7-C900-4FFA-AC35-5C434572F10E}"/>
    <cellStyle name="Normal 2 2 3 3 2 3" xfId="1733" xr:uid="{1787B7B8-3459-4963-97E3-E73E4716899A}"/>
    <cellStyle name="Normal 2 2 3 3 3" xfId="462" xr:uid="{00000000-0005-0000-0000-0000BC000000}"/>
    <cellStyle name="Normal 2 2 3 3 3 2" xfId="1060" xr:uid="{FF330903-C5BA-4D59-84BF-100CD0170E88}"/>
    <cellStyle name="Normal 2 2 3 3 3 2 2" xfId="2507" xr:uid="{D9F2932C-18F2-4677-BF19-D923BAE3DA08}"/>
    <cellStyle name="Normal 2 2 3 3 3 3" xfId="1909" xr:uid="{99041E77-FF91-40BC-8F02-07AC6D3DD591}"/>
    <cellStyle name="Normal 2 2 3 3 4" xfId="716" xr:uid="{8C26A7BA-D205-4E72-A218-D1A377EA95D2}"/>
    <cellStyle name="Normal 2 2 3 3 4 2" xfId="2163" xr:uid="{A087EF27-1EBB-44C2-8420-758250E5B833}"/>
    <cellStyle name="Normal 2 2 3 3 5" xfId="1313" xr:uid="{71B23C8C-F476-4E44-9697-73F3CA3DE1B9}"/>
    <cellStyle name="Normal 2 2 3 3 5 2" xfId="2726" xr:uid="{B85BBC5E-BB2F-4581-9EFE-8F6BC99C28C8}"/>
    <cellStyle name="Normal 2 2 3 3 6" xfId="1565" xr:uid="{07B1CA5C-14EE-42B8-A192-7052BC5DFE90}"/>
    <cellStyle name="Normal 2 2 3 4" xfId="202" xr:uid="{00000000-0005-0000-0000-0000BD000000}"/>
    <cellStyle name="Normal 2 2 3 4 2" xfId="546" xr:uid="{00000000-0005-0000-0000-0000BE000000}"/>
    <cellStyle name="Normal 2 2 3 4 2 2" xfId="1144" xr:uid="{76ABDC0A-7930-4096-8FBE-C5142B687C15}"/>
    <cellStyle name="Normal 2 2 3 4 2 2 2" xfId="2591" xr:uid="{36850CA6-4A92-4840-A5DB-85F6A09F2B17}"/>
    <cellStyle name="Normal 2 2 3 4 2 3" xfId="1993" xr:uid="{49453E9C-5002-476D-8E15-A40F53D084BE}"/>
    <cellStyle name="Normal 2 2 3 4 3" xfId="800" xr:uid="{846D3219-4D18-4553-9B05-09A1A751B3DF}"/>
    <cellStyle name="Normal 2 2 3 4 3 2" xfId="2247" xr:uid="{F6189692-65E8-4918-83C6-7974AF00433C}"/>
    <cellStyle name="Normal 2 2 3 4 4" xfId="1397" xr:uid="{EB0872C3-2B8C-4B09-8D15-1C67FFA920AC}"/>
    <cellStyle name="Normal 2 2 3 4 4 2" xfId="2727" xr:uid="{E93C7D72-E33B-4B5C-927A-27CE12A2825B}"/>
    <cellStyle name="Normal 2 2 3 4 5" xfId="1649" xr:uid="{08EBF2E1-63AC-4BD7-A4EA-B8D408AEF35E}"/>
    <cellStyle name="Normal 2 2 3 5" xfId="378" xr:uid="{00000000-0005-0000-0000-0000BF000000}"/>
    <cellStyle name="Normal 2 2 3 5 2" xfId="976" xr:uid="{12541ACB-0624-4F9F-BD32-A4CA60AE2B7A}"/>
    <cellStyle name="Normal 2 2 3 5 2 2" xfId="2423" xr:uid="{089E12FB-A5AB-4D6B-9694-D581426D3DD9}"/>
    <cellStyle name="Normal 2 2 3 5 3" xfId="1825" xr:uid="{81BD482C-8C74-4623-B3CB-48F2CA225B2C}"/>
    <cellStyle name="Normal 2 2 3 6" xfId="632" xr:uid="{094CD3AB-F3F0-45DE-971D-7DD1D39CD5AB}"/>
    <cellStyle name="Normal 2 2 3 6 2" xfId="2079" xr:uid="{063D1499-5FFC-4A88-8855-81906BD2272D}"/>
    <cellStyle name="Normal 2 2 3 7" xfId="1229" xr:uid="{B8202E1B-4138-47E7-8799-6010A1B8E5C5}"/>
    <cellStyle name="Normal 2 2 3 7 2" xfId="2728" xr:uid="{F417E5B0-BF0A-437D-A3A6-D0290759FA30}"/>
    <cellStyle name="Normal 2 2 3 8" xfId="1481" xr:uid="{5BCAE97E-2031-4476-B1C9-3568ED731EB2}"/>
    <cellStyle name="Normal 2 2 4" xfId="55" xr:uid="{00000000-0005-0000-0000-0000C0000000}"/>
    <cellStyle name="Normal 2 2 4 2" xfId="139" xr:uid="{00000000-0005-0000-0000-0000C1000000}"/>
    <cellStyle name="Normal 2 2 4 2 2" xfId="307" xr:uid="{00000000-0005-0000-0000-0000C2000000}"/>
    <cellStyle name="Normal 2 2 4 2 2 2" xfId="905" xr:uid="{6E0755C3-8B46-4070-A8AC-B885EB944B27}"/>
    <cellStyle name="Normal 2 2 4 2 2 2 2" xfId="2352" xr:uid="{1D24D289-0279-4669-BC94-1963DBF0DDBA}"/>
    <cellStyle name="Normal 2 2 4 2 2 3" xfId="1754" xr:uid="{190F0D48-6859-4029-BB78-519D3D6CF8D1}"/>
    <cellStyle name="Normal 2 2 4 2 3" xfId="483" xr:uid="{00000000-0005-0000-0000-0000C3000000}"/>
    <cellStyle name="Normal 2 2 4 2 3 2" xfId="1081" xr:uid="{C91AD48F-6B9E-432F-8DEA-0E2DFFAB5433}"/>
    <cellStyle name="Normal 2 2 4 2 3 2 2" xfId="2528" xr:uid="{7CB7FAFE-FF8E-4F0C-9F04-40C0D7A614B1}"/>
    <cellStyle name="Normal 2 2 4 2 3 3" xfId="1930" xr:uid="{20FE392F-E7DD-4196-A502-536F44F771A6}"/>
    <cellStyle name="Normal 2 2 4 2 4" xfId="737" xr:uid="{86B24681-4E85-43D0-AEF1-A924AB9FCCA6}"/>
    <cellStyle name="Normal 2 2 4 2 4 2" xfId="2184" xr:uid="{CCCB69B9-7457-4D7D-9146-6B622A44CC4E}"/>
    <cellStyle name="Normal 2 2 4 2 5" xfId="1334" xr:uid="{C86C5935-0407-4DA6-8F1F-F64B62BE7090}"/>
    <cellStyle name="Normal 2 2 4 2 5 2" xfId="2729" xr:uid="{74010906-1398-4F0F-8520-D409820C689E}"/>
    <cellStyle name="Normal 2 2 4 2 6" xfId="1586" xr:uid="{906F0036-96BE-4989-AE0B-D090940DF36F}"/>
    <cellStyle name="Normal 2 2 4 3" xfId="223" xr:uid="{00000000-0005-0000-0000-0000C4000000}"/>
    <cellStyle name="Normal 2 2 4 3 2" xfId="567" xr:uid="{00000000-0005-0000-0000-0000C5000000}"/>
    <cellStyle name="Normal 2 2 4 3 2 2" xfId="1165" xr:uid="{529FA85A-286C-48C3-B0CF-090FF8527540}"/>
    <cellStyle name="Normal 2 2 4 3 2 2 2" xfId="2612" xr:uid="{2298D610-1668-4D55-A649-BFBEF232FE33}"/>
    <cellStyle name="Normal 2 2 4 3 2 3" xfId="2014" xr:uid="{3A38B278-CD07-4BC0-A6CB-C6F58C995BFE}"/>
    <cellStyle name="Normal 2 2 4 3 3" xfId="821" xr:uid="{CD145390-EBB8-4C3B-879E-E0B28FACA94F}"/>
    <cellStyle name="Normal 2 2 4 3 3 2" xfId="2268" xr:uid="{C8F0852C-D6C9-4F79-8070-D8C498F0D65C}"/>
    <cellStyle name="Normal 2 2 4 3 4" xfId="1418" xr:uid="{8C188C82-AC6A-447E-A736-8E7AF3A4E83B}"/>
    <cellStyle name="Normal 2 2 4 3 4 2" xfId="2730" xr:uid="{2B6EEF67-98AC-49C2-8538-03076CEA6BBF}"/>
    <cellStyle name="Normal 2 2 4 3 5" xfId="1670" xr:uid="{B1C0461E-4307-4A73-A85F-CAF97E909D5B}"/>
    <cellStyle name="Normal 2 2 4 4" xfId="399" xr:uid="{00000000-0005-0000-0000-0000C6000000}"/>
    <cellStyle name="Normal 2 2 4 4 2" xfId="997" xr:uid="{4FDBA4E3-525E-4634-92B3-8B407C690D0B}"/>
    <cellStyle name="Normal 2 2 4 4 2 2" xfId="2444" xr:uid="{CE227786-3290-43FE-88EB-55D5A7C20ABA}"/>
    <cellStyle name="Normal 2 2 4 4 3" xfId="1846" xr:uid="{FD37D729-C0EE-4161-84AC-01E75663FFD8}"/>
    <cellStyle name="Normal 2 2 4 5" xfId="653" xr:uid="{D687E6E8-D5C9-4184-8EEC-900C93E8AF86}"/>
    <cellStyle name="Normal 2 2 4 5 2" xfId="2100" xr:uid="{EB8115D1-10B8-4EEF-AE40-D10FA7CEABE5}"/>
    <cellStyle name="Normal 2 2 4 6" xfId="1250" xr:uid="{0CDEA963-4743-406A-B46A-C463A4F80D3F}"/>
    <cellStyle name="Normal 2 2 4 6 2" xfId="2731" xr:uid="{394A3728-8A89-40A8-B13A-34ED0DAB9C12}"/>
    <cellStyle name="Normal 2 2 4 7" xfId="1502" xr:uid="{635A2D6F-88E7-4F03-9995-EC783C1A682A}"/>
    <cellStyle name="Normal 2 2 5" xfId="97" xr:uid="{00000000-0005-0000-0000-0000C7000000}"/>
    <cellStyle name="Normal 2 2 5 2" xfId="265" xr:uid="{00000000-0005-0000-0000-0000C8000000}"/>
    <cellStyle name="Normal 2 2 5 2 2" xfId="863" xr:uid="{26950A96-8E3B-46CE-856D-AB1DFC8B611C}"/>
    <cellStyle name="Normal 2 2 5 2 2 2" xfId="2310" xr:uid="{BCC3E1BD-7389-406E-B650-F4B2A0F5F425}"/>
    <cellStyle name="Normal 2 2 5 2 3" xfId="1712" xr:uid="{31C30C8B-F7BD-44B3-89BE-776E51819C1D}"/>
    <cellStyle name="Normal 2 2 5 3" xfId="441" xr:uid="{00000000-0005-0000-0000-0000C9000000}"/>
    <cellStyle name="Normal 2 2 5 3 2" xfId="1039" xr:uid="{A9F24AB9-3E51-4C60-9A2C-BFB65E31787A}"/>
    <cellStyle name="Normal 2 2 5 3 2 2" xfId="2486" xr:uid="{BCA8BCB4-AEDC-4A87-823E-AC554C46C0F6}"/>
    <cellStyle name="Normal 2 2 5 3 3" xfId="1888" xr:uid="{6DF1772E-6C80-4DE4-B5D2-BE47A24794A8}"/>
    <cellStyle name="Normal 2 2 5 4" xfId="695" xr:uid="{BBC61781-4A9F-4DD4-9FFA-9C1D48102C7A}"/>
    <cellStyle name="Normal 2 2 5 4 2" xfId="2142" xr:uid="{3B886223-9AEA-4952-AED7-85A9DD44132F}"/>
    <cellStyle name="Normal 2 2 5 5" xfId="1292" xr:uid="{F9E28858-3EA5-4655-8FCB-3E36ABF46C8F}"/>
    <cellStyle name="Normal 2 2 5 5 2" xfId="2732" xr:uid="{45A75CCD-953A-4310-93D8-5CAC31253153}"/>
    <cellStyle name="Normal 2 2 5 6" xfId="1544" xr:uid="{2F636D7F-EE28-4434-B457-4305CE2D3D07}"/>
    <cellStyle name="Normal 2 2 6" xfId="181" xr:uid="{00000000-0005-0000-0000-0000CA000000}"/>
    <cellStyle name="Normal 2 2 6 2" xfId="525" xr:uid="{00000000-0005-0000-0000-0000CB000000}"/>
    <cellStyle name="Normal 2 2 6 2 2" xfId="1123" xr:uid="{E06D02BC-FD24-480E-A902-3C6E6C4D6FF1}"/>
    <cellStyle name="Normal 2 2 6 2 2 2" xfId="2570" xr:uid="{51502605-82F7-4F9B-BFFD-442585397414}"/>
    <cellStyle name="Normal 2 2 6 2 3" xfId="1972" xr:uid="{AC030EF5-AA29-4DC9-9D80-40E4701957F1}"/>
    <cellStyle name="Normal 2 2 6 3" xfId="779" xr:uid="{A9B973E0-E9BD-484C-81A5-218F66E4BEA9}"/>
    <cellStyle name="Normal 2 2 6 3 2" xfId="2226" xr:uid="{08621605-6584-42EB-B92E-5CEBF33333E9}"/>
    <cellStyle name="Normal 2 2 6 4" xfId="1376" xr:uid="{5E9FF6FE-7436-4C6A-BBDA-CB87D8B8DE3F}"/>
    <cellStyle name="Normal 2 2 6 4 2" xfId="2733" xr:uid="{9D73BEF3-ADFF-40FB-AD2C-22678E0E20DC}"/>
    <cellStyle name="Normal 2 2 6 5" xfId="1628" xr:uid="{8A48D479-1551-4D79-98CD-82AF87DCECF3}"/>
    <cellStyle name="Normal 2 2 7" xfId="357" xr:uid="{00000000-0005-0000-0000-0000CC000000}"/>
    <cellStyle name="Normal 2 2 7 2" xfId="955" xr:uid="{DBE08C67-0226-441A-81B7-72564BA2D5B7}"/>
    <cellStyle name="Normal 2 2 7 2 2" xfId="2402" xr:uid="{73442C03-ABE2-4DE6-94FA-C2B5624B919A}"/>
    <cellStyle name="Normal 2 2 7 3" xfId="1804" xr:uid="{A71F8180-ACA0-4415-8060-930A82672301}"/>
    <cellStyle name="Normal 2 2 8" xfId="611" xr:uid="{8FC32B88-6BDE-4B32-982C-6C375C804ADB}"/>
    <cellStyle name="Normal 2 2 8 2" xfId="2058" xr:uid="{A008F074-0EF6-4E11-8656-4D7DAF5AC4A6}"/>
    <cellStyle name="Normal 2 2 9" xfId="1208" xr:uid="{83DCE206-C7FA-4357-9EBD-1FFBCEEC5B47}"/>
    <cellStyle name="Normal 2 2 9 2" xfId="2734" xr:uid="{6CC40058-51CC-4A79-82D4-581DCB17EECB}"/>
    <cellStyle name="Normal 2 3" xfId="20" xr:uid="{00000000-0005-0000-0000-0000CD000000}"/>
    <cellStyle name="Normal 2 3 2" xfId="41" xr:uid="{00000000-0005-0000-0000-0000CE000000}"/>
    <cellStyle name="Normal 2 3 2 2" xfId="83" xr:uid="{00000000-0005-0000-0000-0000CF000000}"/>
    <cellStyle name="Normal 2 3 2 2 2" xfId="167" xr:uid="{00000000-0005-0000-0000-0000D0000000}"/>
    <cellStyle name="Normal 2 3 2 2 2 2" xfId="335" xr:uid="{00000000-0005-0000-0000-0000D1000000}"/>
    <cellStyle name="Normal 2 3 2 2 2 2 2" xfId="933" xr:uid="{FBCF6D61-BBE0-445B-B576-AD8DE1566785}"/>
    <cellStyle name="Normal 2 3 2 2 2 2 2 2" xfId="2380" xr:uid="{B2BB8B04-E35E-43D5-AC91-173FCE4D7D7A}"/>
    <cellStyle name="Normal 2 3 2 2 2 2 3" xfId="1782" xr:uid="{3BEBD9BC-1F23-428C-92F9-81ED6AED5A83}"/>
    <cellStyle name="Normal 2 3 2 2 2 3" xfId="511" xr:uid="{00000000-0005-0000-0000-0000D2000000}"/>
    <cellStyle name="Normal 2 3 2 2 2 3 2" xfId="1109" xr:uid="{8249310F-899B-4BE5-A003-E18D7EB15028}"/>
    <cellStyle name="Normal 2 3 2 2 2 3 2 2" xfId="2556" xr:uid="{F477089D-2961-4D9C-8C83-6C5C90F7E0F7}"/>
    <cellStyle name="Normal 2 3 2 2 2 3 3" xfId="1958" xr:uid="{9D4EF750-C4EE-44A3-91C8-E7DC484E17D7}"/>
    <cellStyle name="Normal 2 3 2 2 2 4" xfId="765" xr:uid="{50C221E5-9326-4155-9D05-493AD87D85F3}"/>
    <cellStyle name="Normal 2 3 2 2 2 4 2" xfId="2212" xr:uid="{CD418BD7-4C50-4B22-AE64-89E821AD2093}"/>
    <cellStyle name="Normal 2 3 2 2 2 5" xfId="1362" xr:uid="{309BE224-7499-43A8-90F1-A1BDBB8A04EA}"/>
    <cellStyle name="Normal 2 3 2 2 2 5 2" xfId="2735" xr:uid="{D3D2F59B-6AAF-4092-8D12-95AC3D6A86A5}"/>
    <cellStyle name="Normal 2 3 2 2 2 6" xfId="1614" xr:uid="{9A6F45CA-A7F0-4852-9E04-343936DBAE26}"/>
    <cellStyle name="Normal 2 3 2 2 3" xfId="251" xr:uid="{00000000-0005-0000-0000-0000D3000000}"/>
    <cellStyle name="Normal 2 3 2 2 3 2" xfId="595" xr:uid="{00000000-0005-0000-0000-0000D4000000}"/>
    <cellStyle name="Normal 2 3 2 2 3 2 2" xfId="1193" xr:uid="{EFFEF15B-DA74-4ED0-B9C3-165B6C5F8286}"/>
    <cellStyle name="Normal 2 3 2 2 3 2 2 2" xfId="2640" xr:uid="{707EE5AA-D134-47F7-ACAE-375974716B85}"/>
    <cellStyle name="Normal 2 3 2 2 3 2 3" xfId="2042" xr:uid="{F2F1FA78-2E62-4ADE-B664-81A42D7124CB}"/>
    <cellStyle name="Normal 2 3 2 2 3 3" xfId="849" xr:uid="{07E78030-C646-4BF0-B344-8C5505C9D5DA}"/>
    <cellStyle name="Normal 2 3 2 2 3 3 2" xfId="2296" xr:uid="{5086DEC5-A9D4-4A9B-AD8B-A4A3CE7F5D59}"/>
    <cellStyle name="Normal 2 3 2 2 3 4" xfId="1446" xr:uid="{038C7297-25B8-4E2A-8407-26F10D3552B3}"/>
    <cellStyle name="Normal 2 3 2 2 3 4 2" xfId="2736" xr:uid="{4EA8C65A-F422-409E-A116-602A1E3BA717}"/>
    <cellStyle name="Normal 2 3 2 2 3 5" xfId="1698" xr:uid="{AF184C53-4FC3-41FE-B1F6-71794C3E0FD6}"/>
    <cellStyle name="Normal 2 3 2 2 4" xfId="427" xr:uid="{00000000-0005-0000-0000-0000D5000000}"/>
    <cellStyle name="Normal 2 3 2 2 4 2" xfId="1025" xr:uid="{33B02A78-977B-43F9-AE64-FB306B47EFCE}"/>
    <cellStyle name="Normal 2 3 2 2 4 2 2" xfId="2472" xr:uid="{6E1CD741-2C0D-4B7B-9F0E-D1DA43AB71D6}"/>
    <cellStyle name="Normal 2 3 2 2 4 3" xfId="1874" xr:uid="{F3E8DF03-8DB6-4C44-88EF-09EB02B8CE0E}"/>
    <cellStyle name="Normal 2 3 2 2 5" xfId="681" xr:uid="{3B1FC7AE-7E98-411A-A763-6F847C2A617A}"/>
    <cellStyle name="Normal 2 3 2 2 5 2" xfId="2128" xr:uid="{2F0C8F2B-8BB7-4917-9323-E5613F828E4E}"/>
    <cellStyle name="Normal 2 3 2 2 6" xfId="1278" xr:uid="{BBB8FB00-5EAC-40C7-A84D-2AA837492E3D}"/>
    <cellStyle name="Normal 2 3 2 2 6 2" xfId="2737" xr:uid="{6980E260-B2C1-4B0B-85D0-5E07DDEB6754}"/>
    <cellStyle name="Normal 2 3 2 2 7" xfId="1530" xr:uid="{D3DE1B6F-1FBB-48C5-869A-FA24399E7ED8}"/>
    <cellStyle name="Normal 2 3 2 3" xfId="125" xr:uid="{00000000-0005-0000-0000-0000D6000000}"/>
    <cellStyle name="Normal 2 3 2 3 2" xfId="293" xr:uid="{00000000-0005-0000-0000-0000D7000000}"/>
    <cellStyle name="Normal 2 3 2 3 2 2" xfId="891" xr:uid="{726AB152-A4C4-4D7E-90F6-276ABFE27549}"/>
    <cellStyle name="Normal 2 3 2 3 2 2 2" xfId="2338" xr:uid="{259D8346-5BF5-46CA-A429-03FB1D2C1DF1}"/>
    <cellStyle name="Normal 2 3 2 3 2 3" xfId="1740" xr:uid="{E484CBC8-C4D8-43C3-9371-CF16E28CD7E8}"/>
    <cellStyle name="Normal 2 3 2 3 3" xfId="469" xr:uid="{00000000-0005-0000-0000-0000D8000000}"/>
    <cellStyle name="Normal 2 3 2 3 3 2" xfId="1067" xr:uid="{721453AE-47EE-4C4B-BCE2-C0CC3226C75A}"/>
    <cellStyle name="Normal 2 3 2 3 3 2 2" xfId="2514" xr:uid="{6768C554-CBE2-4828-9776-A3B6B56A6E3F}"/>
    <cellStyle name="Normal 2 3 2 3 3 3" xfId="1916" xr:uid="{451DCC4B-42B1-4DF6-A6F8-7F1ED89BBB59}"/>
    <cellStyle name="Normal 2 3 2 3 4" xfId="723" xr:uid="{B74755C0-7221-405B-91FE-00EE18C2BDA2}"/>
    <cellStyle name="Normal 2 3 2 3 4 2" xfId="2170" xr:uid="{1F57BA57-B2FF-4892-8C34-78388228072C}"/>
    <cellStyle name="Normal 2 3 2 3 5" xfId="1320" xr:uid="{F4B5DBE8-4462-4836-B2FB-EAB65C145385}"/>
    <cellStyle name="Normal 2 3 2 3 5 2" xfId="2738" xr:uid="{4FC64C08-B329-47FE-B638-424F87014FAD}"/>
    <cellStyle name="Normal 2 3 2 3 6" xfId="1572" xr:uid="{056DD86F-3056-4482-BE29-D4627B23CB9D}"/>
    <cellStyle name="Normal 2 3 2 4" xfId="209" xr:uid="{00000000-0005-0000-0000-0000D9000000}"/>
    <cellStyle name="Normal 2 3 2 4 2" xfId="553" xr:uid="{00000000-0005-0000-0000-0000DA000000}"/>
    <cellStyle name="Normal 2 3 2 4 2 2" xfId="1151" xr:uid="{84DE9088-AA84-465E-A9F1-4029E4ED685D}"/>
    <cellStyle name="Normal 2 3 2 4 2 2 2" xfId="2598" xr:uid="{1BA44396-3AEC-4FC8-8BD5-0485830363D7}"/>
    <cellStyle name="Normal 2 3 2 4 2 3" xfId="2000" xr:uid="{F1388224-6D35-4F29-8C63-6E771A44844F}"/>
    <cellStyle name="Normal 2 3 2 4 3" xfId="807" xr:uid="{5F20B663-2771-452A-B75C-39AA352E803A}"/>
    <cellStyle name="Normal 2 3 2 4 3 2" xfId="2254" xr:uid="{69F0609D-510A-4DEC-A2D9-3E2694C6A924}"/>
    <cellStyle name="Normal 2 3 2 4 4" xfId="1404" xr:uid="{9EC41018-4E66-43A3-9852-8949819500D5}"/>
    <cellStyle name="Normal 2 3 2 4 4 2" xfId="2739" xr:uid="{8766B3D6-F7BE-4A52-87B4-91456B93233E}"/>
    <cellStyle name="Normal 2 3 2 4 5" xfId="1656" xr:uid="{794ADF02-EF9A-40CA-A374-7C8EF23AF931}"/>
    <cellStyle name="Normal 2 3 2 5" xfId="385" xr:uid="{00000000-0005-0000-0000-0000DB000000}"/>
    <cellStyle name="Normal 2 3 2 5 2" xfId="983" xr:uid="{F3254799-234C-4CCB-8DDE-BEB6CDA81034}"/>
    <cellStyle name="Normal 2 3 2 5 2 2" xfId="2430" xr:uid="{93E110A8-8AE4-4D5C-8928-B199EAA711C2}"/>
    <cellStyle name="Normal 2 3 2 5 3" xfId="1832" xr:uid="{BF6B7B39-F663-4EB2-B761-AC50A86FB247}"/>
    <cellStyle name="Normal 2 3 2 6" xfId="639" xr:uid="{3F9F3381-685D-42F9-88F8-BBDCCFC1A744}"/>
    <cellStyle name="Normal 2 3 2 6 2" xfId="2086" xr:uid="{2AB4CF67-C2F9-4583-9E2F-23731D1E1FDD}"/>
    <cellStyle name="Normal 2 3 2 7" xfId="1236" xr:uid="{82CD11F9-ED4B-4D1F-A9A3-0166C86839B0}"/>
    <cellStyle name="Normal 2 3 2 7 2" xfId="2740" xr:uid="{589094AB-35DB-4845-A2C5-82F03068B200}"/>
    <cellStyle name="Normal 2 3 2 8" xfId="1488" xr:uid="{858E4C54-0613-4EC4-867B-986BF88B40EB}"/>
    <cellStyle name="Normal 2 3 3" xfId="62" xr:uid="{00000000-0005-0000-0000-0000DC000000}"/>
    <cellStyle name="Normal 2 3 3 2" xfId="146" xr:uid="{00000000-0005-0000-0000-0000DD000000}"/>
    <cellStyle name="Normal 2 3 3 2 2" xfId="314" xr:uid="{00000000-0005-0000-0000-0000DE000000}"/>
    <cellStyle name="Normal 2 3 3 2 2 2" xfId="912" xr:uid="{A41AAC0B-C0DE-4F60-A937-D8D92D6A2D5D}"/>
    <cellStyle name="Normal 2 3 3 2 2 2 2" xfId="2359" xr:uid="{76D1D6E5-5DB7-452B-AC2D-19E5F16AADE0}"/>
    <cellStyle name="Normal 2 3 3 2 2 3" xfId="1761" xr:uid="{BBDCEB47-E3EF-4DA4-AFD4-4F8C47119E8E}"/>
    <cellStyle name="Normal 2 3 3 2 3" xfId="490" xr:uid="{00000000-0005-0000-0000-0000DF000000}"/>
    <cellStyle name="Normal 2 3 3 2 3 2" xfId="1088" xr:uid="{0272AF11-177C-4391-8ECD-7635F9578179}"/>
    <cellStyle name="Normal 2 3 3 2 3 2 2" xfId="2535" xr:uid="{7F57A186-EAF5-4985-9A10-80D7F35D5250}"/>
    <cellStyle name="Normal 2 3 3 2 3 3" xfId="1937" xr:uid="{E79960F1-50BB-4E05-A134-CEBED09460DD}"/>
    <cellStyle name="Normal 2 3 3 2 4" xfId="744" xr:uid="{3F6A37E2-527F-47A7-ACDE-002CF73B51F9}"/>
    <cellStyle name="Normal 2 3 3 2 4 2" xfId="2191" xr:uid="{1F4F1984-10F4-4C05-8046-E75B249E6E86}"/>
    <cellStyle name="Normal 2 3 3 2 5" xfId="1341" xr:uid="{E30150D1-C2C2-44ED-8B61-4A404BBB6FFD}"/>
    <cellStyle name="Normal 2 3 3 2 5 2" xfId="2741" xr:uid="{DC591977-F874-4188-9C6D-D211E177A1E7}"/>
    <cellStyle name="Normal 2 3 3 2 6" xfId="1593" xr:uid="{E3FA992F-D3F8-4312-9CFD-BE1040065C30}"/>
    <cellStyle name="Normal 2 3 3 3" xfId="230" xr:uid="{00000000-0005-0000-0000-0000E0000000}"/>
    <cellStyle name="Normal 2 3 3 3 2" xfId="574" xr:uid="{00000000-0005-0000-0000-0000E1000000}"/>
    <cellStyle name="Normal 2 3 3 3 2 2" xfId="1172" xr:uid="{FD496145-C427-48FE-A52A-CF02EB8331D9}"/>
    <cellStyle name="Normal 2 3 3 3 2 2 2" xfId="2619" xr:uid="{3F36233B-4299-43D1-88B8-63EFDD884B5E}"/>
    <cellStyle name="Normal 2 3 3 3 2 3" xfId="2021" xr:uid="{96A1B1A5-5066-4DAA-81FD-E8E0D3AE4C05}"/>
    <cellStyle name="Normal 2 3 3 3 3" xfId="828" xr:uid="{663EDB65-69A5-49EB-92DE-D8026F966552}"/>
    <cellStyle name="Normal 2 3 3 3 3 2" xfId="2275" xr:uid="{424A4E96-5F8C-4629-9CE0-8955AD4A1CC4}"/>
    <cellStyle name="Normal 2 3 3 3 4" xfId="1425" xr:uid="{FAD44D61-C598-4648-9004-FEEE94D9D0CD}"/>
    <cellStyle name="Normal 2 3 3 3 4 2" xfId="2742" xr:uid="{A2F490A9-A5FE-4837-B4E4-B986C7E69EC1}"/>
    <cellStyle name="Normal 2 3 3 3 5" xfId="1677" xr:uid="{BBDE71DA-C51D-469D-BBE2-A412EF45FD4F}"/>
    <cellStyle name="Normal 2 3 3 4" xfId="406" xr:uid="{00000000-0005-0000-0000-0000E2000000}"/>
    <cellStyle name="Normal 2 3 3 4 2" xfId="1004" xr:uid="{27CBD6F4-7435-44BC-BBF3-432A7E6B5DE3}"/>
    <cellStyle name="Normal 2 3 3 4 2 2" xfId="2451" xr:uid="{EA3D6CF8-015A-47C7-B331-16CE4DDE5BFA}"/>
    <cellStyle name="Normal 2 3 3 4 3" xfId="1853" xr:uid="{CF30C8A1-D690-4975-B1D5-CBAED356F656}"/>
    <cellStyle name="Normal 2 3 3 5" xfId="660" xr:uid="{6D2346E0-5FE2-44CA-896B-C1E0CFA3B11F}"/>
    <cellStyle name="Normal 2 3 3 5 2" xfId="2107" xr:uid="{AEEE3F5C-7E8F-494C-8988-FDD2A8D7E792}"/>
    <cellStyle name="Normal 2 3 3 6" xfId="1257" xr:uid="{9EEC3874-F1F6-4CB9-9D3F-216E3631DFF6}"/>
    <cellStyle name="Normal 2 3 3 6 2" xfId="2743" xr:uid="{D0E2C057-3FD6-421B-A23C-E75FA2FF7479}"/>
    <cellStyle name="Normal 2 3 3 7" xfId="1509" xr:uid="{04F316FB-2AD1-4AE7-BF1A-4D0B27EC10A4}"/>
    <cellStyle name="Normal 2 3 4" xfId="104" xr:uid="{00000000-0005-0000-0000-0000E3000000}"/>
    <cellStyle name="Normal 2 3 4 2" xfId="272" xr:uid="{00000000-0005-0000-0000-0000E4000000}"/>
    <cellStyle name="Normal 2 3 4 2 2" xfId="870" xr:uid="{6D98AF74-E7B6-415C-ABCF-173FFB0254E9}"/>
    <cellStyle name="Normal 2 3 4 2 2 2" xfId="2317" xr:uid="{6AA01E81-864A-4020-81AE-A647CD016670}"/>
    <cellStyle name="Normal 2 3 4 2 3" xfId="1719" xr:uid="{CE0ED0A2-DA20-49D2-A6AE-304B08C480B7}"/>
    <cellStyle name="Normal 2 3 4 3" xfId="448" xr:uid="{00000000-0005-0000-0000-0000E5000000}"/>
    <cellStyle name="Normal 2 3 4 3 2" xfId="1046" xr:uid="{17017312-355C-45FF-A9AA-D0B104C99DDB}"/>
    <cellStyle name="Normal 2 3 4 3 2 2" xfId="2493" xr:uid="{F9E01946-906A-480C-8681-C226C88D5328}"/>
    <cellStyle name="Normal 2 3 4 3 3" xfId="1895" xr:uid="{B9A95247-7AB1-48D8-9C81-688A52482E6C}"/>
    <cellStyle name="Normal 2 3 4 4" xfId="702" xr:uid="{723B04DB-F91D-4203-90A8-E8381D42E343}"/>
    <cellStyle name="Normal 2 3 4 4 2" xfId="2149" xr:uid="{7F31E14F-77D0-45CA-B542-25BB786544D5}"/>
    <cellStyle name="Normal 2 3 4 5" xfId="1299" xr:uid="{9323E006-9DB3-40C6-8F9B-B4E802149D8F}"/>
    <cellStyle name="Normal 2 3 4 5 2" xfId="2744" xr:uid="{9FE22D37-338D-4958-98DB-7A89BFC6B664}"/>
    <cellStyle name="Normal 2 3 4 6" xfId="1551" xr:uid="{98C5BDA9-9D10-42DA-BBF1-5DCF8A05EE90}"/>
    <cellStyle name="Normal 2 3 5" xfId="188" xr:uid="{00000000-0005-0000-0000-0000E6000000}"/>
    <cellStyle name="Normal 2 3 5 2" xfId="532" xr:uid="{00000000-0005-0000-0000-0000E7000000}"/>
    <cellStyle name="Normal 2 3 5 2 2" xfId="1130" xr:uid="{BB673AA3-3A3A-4595-8555-823C692A65BB}"/>
    <cellStyle name="Normal 2 3 5 2 2 2" xfId="2577" xr:uid="{E32FCC63-3435-48B2-8668-A9BBA804DCEB}"/>
    <cellStyle name="Normal 2 3 5 2 3" xfId="1979" xr:uid="{934EBCD0-753F-4564-B850-A9CA5BADED6D}"/>
    <cellStyle name="Normal 2 3 5 3" xfId="786" xr:uid="{ED642D07-1F86-4645-8762-666A30388492}"/>
    <cellStyle name="Normal 2 3 5 3 2" xfId="2233" xr:uid="{4C347998-E44D-46B6-A455-45F0D56AC8F7}"/>
    <cellStyle name="Normal 2 3 5 4" xfId="1383" xr:uid="{8916B482-242B-49DE-AEBA-51FA78626793}"/>
    <cellStyle name="Normal 2 3 5 4 2" xfId="2745" xr:uid="{6F639930-8256-4009-92D4-E7CE5A4CB803}"/>
    <cellStyle name="Normal 2 3 5 5" xfId="1635" xr:uid="{7C4A5D0F-2428-48EE-9D8A-023AF9B69967}"/>
    <cellStyle name="Normal 2 3 6" xfId="364" xr:uid="{00000000-0005-0000-0000-0000E8000000}"/>
    <cellStyle name="Normal 2 3 6 2" xfId="962" xr:uid="{28197702-DF4D-4E99-A735-83D48BD3EAAE}"/>
    <cellStyle name="Normal 2 3 6 2 2" xfId="2409" xr:uid="{4590E766-8B16-4BAD-B730-92ABEF2B4E5D}"/>
    <cellStyle name="Normal 2 3 6 3" xfId="1811" xr:uid="{6836B160-3DF5-4963-B855-7DC826F718B2}"/>
    <cellStyle name="Normal 2 3 7" xfId="618" xr:uid="{91874090-5CFD-4ED9-AB12-08812D70D267}"/>
    <cellStyle name="Normal 2 3 7 2" xfId="2065" xr:uid="{DC3DB342-E355-4B1E-AA18-AB88BE38261F}"/>
    <cellStyle name="Normal 2 3 8" xfId="1215" xr:uid="{4BED91B1-8E1D-46FB-9103-5998AFAF15CC}"/>
    <cellStyle name="Normal 2 3 8 2" xfId="2746" xr:uid="{7F8F1940-8A51-4DB8-8E96-A536E0DA510E}"/>
    <cellStyle name="Normal 2 3 9" xfId="1467" xr:uid="{1ADBE28E-5A06-4913-8C04-39E187AA3793}"/>
    <cellStyle name="Normal 2 4" xfId="30" xr:uid="{00000000-0005-0000-0000-0000E9000000}"/>
    <cellStyle name="Normal 2 4 2" xfId="72" xr:uid="{00000000-0005-0000-0000-0000EA000000}"/>
    <cellStyle name="Normal 2 4 2 2" xfId="156" xr:uid="{00000000-0005-0000-0000-0000EB000000}"/>
    <cellStyle name="Normal 2 4 2 2 2" xfId="324" xr:uid="{00000000-0005-0000-0000-0000EC000000}"/>
    <cellStyle name="Normal 2 4 2 2 2 2" xfId="922" xr:uid="{7374B398-43AE-48A0-B79B-53157FC76ABF}"/>
    <cellStyle name="Normal 2 4 2 2 2 2 2" xfId="2369" xr:uid="{16D09683-4BED-46E8-BE46-D634A2063F05}"/>
    <cellStyle name="Normal 2 4 2 2 2 3" xfId="1771" xr:uid="{E484B861-6321-44D9-ABA4-3BC3EEA01E72}"/>
    <cellStyle name="Normal 2 4 2 2 3" xfId="500" xr:uid="{00000000-0005-0000-0000-0000ED000000}"/>
    <cellStyle name="Normal 2 4 2 2 3 2" xfId="1098" xr:uid="{A8577F68-9A67-4176-9F41-2D448C67117F}"/>
    <cellStyle name="Normal 2 4 2 2 3 2 2" xfId="2545" xr:uid="{6E24681E-93A6-4223-8923-6BDBFC7F58C9}"/>
    <cellStyle name="Normal 2 4 2 2 3 3" xfId="1947" xr:uid="{D9315B63-F0E4-4950-9211-D4C6249B17B7}"/>
    <cellStyle name="Normal 2 4 2 2 4" xfId="754" xr:uid="{C5950D4C-46A4-4186-BFB5-FB70468AACC8}"/>
    <cellStyle name="Normal 2 4 2 2 4 2" xfId="2201" xr:uid="{B2A0E8E0-77DA-49EB-ABE1-765A9DC7915B}"/>
    <cellStyle name="Normal 2 4 2 2 5" xfId="1351" xr:uid="{8E07E68A-4010-4504-B6C4-0518E1403C90}"/>
    <cellStyle name="Normal 2 4 2 2 5 2" xfId="2747" xr:uid="{BAE9B74C-7CA1-4029-89FA-9EF246B86857}"/>
    <cellStyle name="Normal 2 4 2 2 6" xfId="1603" xr:uid="{650DB6B8-4A15-4EF3-981E-834A7E21495B}"/>
    <cellStyle name="Normal 2 4 2 3" xfId="240" xr:uid="{00000000-0005-0000-0000-0000EE000000}"/>
    <cellStyle name="Normal 2 4 2 3 2" xfId="584" xr:uid="{00000000-0005-0000-0000-0000EF000000}"/>
    <cellStyle name="Normal 2 4 2 3 2 2" xfId="1182" xr:uid="{0E6A6CDE-7100-4F77-A4C3-97B50F62CD66}"/>
    <cellStyle name="Normal 2 4 2 3 2 2 2" xfId="2629" xr:uid="{9A4960B2-6986-4745-BFB3-E515CFCC8BA0}"/>
    <cellStyle name="Normal 2 4 2 3 2 3" xfId="2031" xr:uid="{FAAEA358-18DC-4118-8844-5E78CD241F35}"/>
    <cellStyle name="Normal 2 4 2 3 3" xfId="838" xr:uid="{29A5A4C7-DA86-4CD2-9D73-0F1FA142E985}"/>
    <cellStyle name="Normal 2 4 2 3 3 2" xfId="2285" xr:uid="{0866C55E-A589-45C7-86DB-519D92FD20C4}"/>
    <cellStyle name="Normal 2 4 2 3 4" xfId="1435" xr:uid="{691D6426-0042-4A88-9ABC-719D68AD67BB}"/>
    <cellStyle name="Normal 2 4 2 3 4 2" xfId="2748" xr:uid="{5543CEB2-2CBA-4673-A12F-856F3357D5E7}"/>
    <cellStyle name="Normal 2 4 2 3 5" xfId="1687" xr:uid="{1F93404E-CF1E-48DD-A365-D3963A084B37}"/>
    <cellStyle name="Normal 2 4 2 4" xfId="416" xr:uid="{00000000-0005-0000-0000-0000F0000000}"/>
    <cellStyle name="Normal 2 4 2 4 2" xfId="1014" xr:uid="{FE6EA108-5700-4D78-9A1C-5E873F24A9AE}"/>
    <cellStyle name="Normal 2 4 2 4 2 2" xfId="2461" xr:uid="{A9931173-EFC2-4700-80C0-DCC39494D0D7}"/>
    <cellStyle name="Normal 2 4 2 4 3" xfId="1863" xr:uid="{8C1EF6B4-5B64-4037-A3FD-3674973399D9}"/>
    <cellStyle name="Normal 2 4 2 5" xfId="670" xr:uid="{BC3925C8-7AA9-4CFE-99A7-0B7D363A484C}"/>
    <cellStyle name="Normal 2 4 2 5 2" xfId="2117" xr:uid="{A9104012-E814-4011-9D5F-940EAA997425}"/>
    <cellStyle name="Normal 2 4 2 6" xfId="1267" xr:uid="{5F32D5BC-1CBA-4D4D-A965-88CD7B7D496B}"/>
    <cellStyle name="Normal 2 4 2 6 2" xfId="2749" xr:uid="{5D5805B1-692D-4F55-9A45-3671F140D023}"/>
    <cellStyle name="Normal 2 4 2 7" xfId="1519" xr:uid="{F0DE30B4-6097-4D8F-90DA-C95FB85E1B8D}"/>
    <cellStyle name="Normal 2 4 3" xfId="114" xr:uid="{00000000-0005-0000-0000-0000F1000000}"/>
    <cellStyle name="Normal 2 4 3 2" xfId="282" xr:uid="{00000000-0005-0000-0000-0000F2000000}"/>
    <cellStyle name="Normal 2 4 3 2 2" xfId="880" xr:uid="{8DC13B17-F00E-4D20-9386-EA8869AEC871}"/>
    <cellStyle name="Normal 2 4 3 2 2 2" xfId="2327" xr:uid="{B5F84446-A18A-4D2A-8C42-AF75D97ED6D8}"/>
    <cellStyle name="Normal 2 4 3 2 3" xfId="1729" xr:uid="{11737D7A-0337-4F1D-A565-99228B36EF3B}"/>
    <cellStyle name="Normal 2 4 3 3" xfId="458" xr:uid="{00000000-0005-0000-0000-0000F3000000}"/>
    <cellStyle name="Normal 2 4 3 3 2" xfId="1056" xr:uid="{69C6C02A-79C2-4682-BED8-E2409733D984}"/>
    <cellStyle name="Normal 2 4 3 3 2 2" xfId="2503" xr:uid="{F6F5B401-F5EB-40D3-A20A-098BC601C9AA}"/>
    <cellStyle name="Normal 2 4 3 3 3" xfId="1905" xr:uid="{6FF9E352-4105-4B88-9FF2-EF5B7B67FE9D}"/>
    <cellStyle name="Normal 2 4 3 4" xfId="712" xr:uid="{21931868-8F6B-4D18-8356-DB17CA2BA5CB}"/>
    <cellStyle name="Normal 2 4 3 4 2" xfId="2159" xr:uid="{4A3DF533-EDAA-4B45-91CA-FF41913D5C71}"/>
    <cellStyle name="Normal 2 4 3 5" xfId="1309" xr:uid="{E666FD95-7E00-410F-97EB-D2D3318C1021}"/>
    <cellStyle name="Normal 2 4 3 5 2" xfId="2750" xr:uid="{0C5BE593-259F-4043-BC39-41EF887EB203}"/>
    <cellStyle name="Normal 2 4 3 6" xfId="1561" xr:uid="{393AB42C-AE82-41C6-8E7F-8A6277540629}"/>
    <cellStyle name="Normal 2 4 4" xfId="198" xr:uid="{00000000-0005-0000-0000-0000F4000000}"/>
    <cellStyle name="Normal 2 4 4 2" xfId="542" xr:uid="{00000000-0005-0000-0000-0000F5000000}"/>
    <cellStyle name="Normal 2 4 4 2 2" xfId="1140" xr:uid="{725EE8F3-508F-48AF-9032-6808A1EA2076}"/>
    <cellStyle name="Normal 2 4 4 2 2 2" xfId="2587" xr:uid="{096336E5-091B-483D-A816-25879671DEEE}"/>
    <cellStyle name="Normal 2 4 4 2 3" xfId="1989" xr:uid="{C8D5A386-ADF5-460D-AD33-A3A76C9EE5FF}"/>
    <cellStyle name="Normal 2 4 4 3" xfId="796" xr:uid="{DAC4283F-A245-4158-AA3A-3630D68FDE33}"/>
    <cellStyle name="Normal 2 4 4 3 2" xfId="2243" xr:uid="{8F161764-6E5E-46E8-809D-F5C58BE94F45}"/>
    <cellStyle name="Normal 2 4 4 4" xfId="1393" xr:uid="{4C5CEAA6-FBCA-48FB-8CB1-D317EE28BD60}"/>
    <cellStyle name="Normal 2 4 4 4 2" xfId="2751" xr:uid="{EDD6004F-47E3-4A08-A489-36D1FFFFC714}"/>
    <cellStyle name="Normal 2 4 4 5" xfId="1645" xr:uid="{89CBD809-E4AE-4C04-9B86-BD01F57832BA}"/>
    <cellStyle name="Normal 2 4 5" xfId="374" xr:uid="{00000000-0005-0000-0000-0000F6000000}"/>
    <cellStyle name="Normal 2 4 5 2" xfId="972" xr:uid="{8F9564B2-5656-41D4-BD2B-AF5B6016427D}"/>
    <cellStyle name="Normal 2 4 5 2 2" xfId="2419" xr:uid="{C1A930AD-F28A-41A8-8B0A-39629A91FFCB}"/>
    <cellStyle name="Normal 2 4 5 3" xfId="1821" xr:uid="{F387C032-A25F-48F0-836E-0832FDD9A83D}"/>
    <cellStyle name="Normal 2 4 6" xfId="628" xr:uid="{35A57C5D-C6D7-4E3F-A900-CEEA0953C98E}"/>
    <cellStyle name="Normal 2 4 6 2" xfId="2075" xr:uid="{9217AF5A-C788-440E-A8F8-6070C7581304}"/>
    <cellStyle name="Normal 2 4 7" xfId="1225" xr:uid="{673EC349-20C4-4945-B408-ADB2E8B3017E}"/>
    <cellStyle name="Normal 2 4 7 2" xfId="2752" xr:uid="{8C628AF4-EB7A-4FEB-BF23-B9DE1FE8FB42}"/>
    <cellStyle name="Normal 2 4 8" xfId="1477" xr:uid="{01D574E9-0EBF-4774-AF4C-1FD359F80AB5}"/>
    <cellStyle name="Normal 2 5" xfId="51" xr:uid="{00000000-0005-0000-0000-0000F7000000}"/>
    <cellStyle name="Normal 2 5 2" xfId="135" xr:uid="{00000000-0005-0000-0000-0000F8000000}"/>
    <cellStyle name="Normal 2 5 2 2" xfId="303" xr:uid="{00000000-0005-0000-0000-0000F9000000}"/>
    <cellStyle name="Normal 2 5 2 2 2" xfId="901" xr:uid="{2399C42D-1A2D-4088-BE73-694B35E2AAD6}"/>
    <cellStyle name="Normal 2 5 2 2 2 2" xfId="2348" xr:uid="{EA6F51AA-44FA-4A1A-862E-78DDEF5E4D97}"/>
    <cellStyle name="Normal 2 5 2 2 3" xfId="1750" xr:uid="{35FA60E2-129D-48C7-9365-69EC3E7C5845}"/>
    <cellStyle name="Normal 2 5 2 3" xfId="479" xr:uid="{00000000-0005-0000-0000-0000FA000000}"/>
    <cellStyle name="Normal 2 5 2 3 2" xfId="1077" xr:uid="{11AB3F1D-ED87-4D1B-B323-A7957096824F}"/>
    <cellStyle name="Normal 2 5 2 3 2 2" xfId="2524" xr:uid="{6992590B-3D82-471B-A8EE-0AC1A59F13BC}"/>
    <cellStyle name="Normal 2 5 2 3 3" xfId="1926" xr:uid="{15019899-CF82-47D4-ABB1-9E2918DA527C}"/>
    <cellStyle name="Normal 2 5 2 4" xfId="733" xr:uid="{0A44077F-17B6-4057-98F7-077BA5BF2BA2}"/>
    <cellStyle name="Normal 2 5 2 4 2" xfId="2180" xr:uid="{8F684828-9916-4D47-B0EF-39A2438FCA9A}"/>
    <cellStyle name="Normal 2 5 2 5" xfId="1330" xr:uid="{8C4399DA-76C2-425F-877A-67644CCE4A5D}"/>
    <cellStyle name="Normal 2 5 2 5 2" xfId="2753" xr:uid="{D6A7BD56-44F7-4B03-8457-40C827DC7BEC}"/>
    <cellStyle name="Normal 2 5 2 6" xfId="1582" xr:uid="{8F1E22EA-1B69-4CEC-8B1B-7B55A1FBE5A3}"/>
    <cellStyle name="Normal 2 5 3" xfId="219" xr:uid="{00000000-0005-0000-0000-0000FB000000}"/>
    <cellStyle name="Normal 2 5 3 2" xfId="563" xr:uid="{00000000-0005-0000-0000-0000FC000000}"/>
    <cellStyle name="Normal 2 5 3 2 2" xfId="1161" xr:uid="{A084028A-BFBD-481B-B89D-6EFFB2631F7D}"/>
    <cellStyle name="Normal 2 5 3 2 2 2" xfId="2608" xr:uid="{620062B4-ADCC-45D9-9FA5-F18BB487D18A}"/>
    <cellStyle name="Normal 2 5 3 2 3" xfId="2010" xr:uid="{5059B3B8-0ECE-4DE9-8BC5-425BDC599735}"/>
    <cellStyle name="Normal 2 5 3 3" xfId="817" xr:uid="{A99C45CF-61BB-41B7-8BEB-21F27DB058E1}"/>
    <cellStyle name="Normal 2 5 3 3 2" xfId="2264" xr:uid="{BD5C6FEB-DD8C-4ECF-B8C7-BC01D0575442}"/>
    <cellStyle name="Normal 2 5 3 4" xfId="1414" xr:uid="{21C11E53-6635-4A7E-A23A-11E5AAA03451}"/>
    <cellStyle name="Normal 2 5 3 4 2" xfId="2754" xr:uid="{F5082E2B-D057-41DC-B154-9BB9F025836D}"/>
    <cellStyle name="Normal 2 5 3 5" xfId="1666" xr:uid="{1487809D-3275-4244-AAE3-171F7F77489A}"/>
    <cellStyle name="Normal 2 5 4" xfId="395" xr:uid="{00000000-0005-0000-0000-0000FD000000}"/>
    <cellStyle name="Normal 2 5 4 2" xfId="993" xr:uid="{2004EAED-2EAC-43E0-BB95-2389194EDBDB}"/>
    <cellStyle name="Normal 2 5 4 2 2" xfId="2440" xr:uid="{B52BBA3A-07B4-4350-BD47-9EAB5A9A2306}"/>
    <cellStyle name="Normal 2 5 4 3" xfId="1842" xr:uid="{3EDC2C1C-334E-4E11-812E-9C0CCBCC6F51}"/>
    <cellStyle name="Normal 2 5 5" xfId="649" xr:uid="{73DCEBE3-B948-4C5E-99DD-AEC381BA9FC1}"/>
    <cellStyle name="Normal 2 5 5 2" xfId="2096" xr:uid="{A84F99E1-B97D-4E46-B608-5FBB8F7BA309}"/>
    <cellStyle name="Normal 2 5 6" xfId="1246" xr:uid="{B579A42D-8FE8-4679-A25E-8D48ED0FA352}"/>
    <cellStyle name="Normal 2 5 6 2" xfId="2755" xr:uid="{3DD2A978-8019-41A5-88E0-33F08E31E9F0}"/>
    <cellStyle name="Normal 2 5 7" xfId="1498" xr:uid="{D114A43D-DC07-49A9-BCD1-60A140E6BB6A}"/>
    <cellStyle name="Normal 2 6" xfId="93" xr:uid="{00000000-0005-0000-0000-0000FE000000}"/>
    <cellStyle name="Normal 2 6 2" xfId="261" xr:uid="{00000000-0005-0000-0000-0000FF000000}"/>
    <cellStyle name="Normal 2 6 2 2" xfId="859" xr:uid="{BECB0C35-EEA5-41E0-97E2-B7B1EBDFF825}"/>
    <cellStyle name="Normal 2 6 2 2 2" xfId="2306" xr:uid="{D6DC2723-F1D4-44D8-B1DE-D090CBCAEBC7}"/>
    <cellStyle name="Normal 2 6 2 3" xfId="1708" xr:uid="{1C37142B-9380-4182-9C5F-A31DC9F4CA01}"/>
    <cellStyle name="Normal 2 6 3" xfId="437" xr:uid="{00000000-0005-0000-0000-000000010000}"/>
    <cellStyle name="Normal 2 6 3 2" xfId="1035" xr:uid="{2EE1B9D1-571B-4FAA-A953-844292940C98}"/>
    <cellStyle name="Normal 2 6 3 2 2" xfId="2482" xr:uid="{BA514529-7092-4992-87F1-F08A559B33F4}"/>
    <cellStyle name="Normal 2 6 3 3" xfId="1884" xr:uid="{09EED80C-FEF6-4B4C-A312-AE265296E665}"/>
    <cellStyle name="Normal 2 6 4" xfId="691" xr:uid="{FD2EE4C2-4422-4FD1-9EBF-BF6F2CA7040C}"/>
    <cellStyle name="Normal 2 6 4 2" xfId="2138" xr:uid="{B5FB149E-2D49-48CF-97AF-2F5167389D8B}"/>
    <cellStyle name="Normal 2 6 5" xfId="1288" xr:uid="{4D098A49-309C-45C7-BCCF-CB5F51BF1BD1}"/>
    <cellStyle name="Normal 2 6 5 2" xfId="2756" xr:uid="{162DCCDC-5AAC-4832-886C-38B4FBD6C752}"/>
    <cellStyle name="Normal 2 6 6" xfId="1540" xr:uid="{F2ED3453-D3CF-4C03-B5F7-8D0F059B6996}"/>
    <cellStyle name="Normal 2 7" xfId="177" xr:uid="{00000000-0005-0000-0000-000001010000}"/>
    <cellStyle name="Normal 2 7 2" xfId="521" xr:uid="{00000000-0005-0000-0000-000002010000}"/>
    <cellStyle name="Normal 2 7 2 2" xfId="1119" xr:uid="{6A68BFF6-968E-4186-A5C2-DFE776C01D6B}"/>
    <cellStyle name="Normal 2 7 2 2 2" xfId="2566" xr:uid="{F656ACA5-E138-4997-90C6-739007A769AA}"/>
    <cellStyle name="Normal 2 7 2 3" xfId="1968" xr:uid="{C5A8A661-F2D9-4C84-B163-38C366BFB08C}"/>
    <cellStyle name="Normal 2 7 3" xfId="775" xr:uid="{9E83B4DA-3248-4712-A505-73DB77AA9827}"/>
    <cellStyle name="Normal 2 7 3 2" xfId="2222" xr:uid="{DD96028F-6DAA-4EB0-9666-432724612C0F}"/>
    <cellStyle name="Normal 2 7 4" xfId="1372" xr:uid="{350FB20D-3661-4F36-8AC3-2DD53BF21D4E}"/>
    <cellStyle name="Normal 2 7 4 2" xfId="2757" xr:uid="{632CC641-48E8-4BFB-BA66-CE8EFA943AA9}"/>
    <cellStyle name="Normal 2 7 5" xfId="1624" xr:uid="{194504A5-6196-444C-8B43-CC541FB8A700}"/>
    <cellStyle name="Normal 2 8" xfId="353" xr:uid="{00000000-0005-0000-0000-000003010000}"/>
    <cellStyle name="Normal 2 8 2" xfId="951" xr:uid="{C86D641E-59C8-4F62-82EB-E0C0FB92E636}"/>
    <cellStyle name="Normal 2 8 2 2" xfId="2398" xr:uid="{14E95236-7F14-4F19-8D28-AE00A73BE6BF}"/>
    <cellStyle name="Normal 2 8 3" xfId="1800" xr:uid="{C43C1F6E-F8C7-4579-B3C2-FD3344577601}"/>
    <cellStyle name="Normal 2 9" xfId="607" xr:uid="{4FA28F37-049D-4497-ADE3-D5C2B093FDAB}"/>
    <cellStyle name="Normal 2 9 2" xfId="2054" xr:uid="{FB51F578-8B46-425C-83C1-962F57C75A7D}"/>
    <cellStyle name="Normal 20" xfId="351" xr:uid="{00000000-0005-0000-0000-000004010000}"/>
    <cellStyle name="Normal 20 2" xfId="949" xr:uid="{ADD0BE3E-6F87-4444-A32D-51C8846FE976}"/>
    <cellStyle name="Normal 20 2 2" xfId="2396" xr:uid="{F2DB407B-8506-4B6D-B9CE-80FC9FB0F297}"/>
    <cellStyle name="Normal 20 3" xfId="1798" xr:uid="{9FC25EAB-AD66-47B5-A1C1-168692DC008B}"/>
    <cellStyle name="Normal 21" xfId="604" xr:uid="{00000000-0005-0000-0000-000005010000}"/>
    <cellStyle name="Normal 21 2" xfId="1202" xr:uid="{406CDCE8-5782-42FF-A7F1-001561859472}"/>
    <cellStyle name="Normal 21 2 2" xfId="2649" xr:uid="{E10C8082-CB98-4B03-97D7-DB453F22C8C1}"/>
    <cellStyle name="Normal 21 3" xfId="2051" xr:uid="{1CDA33D3-9E15-43F8-81CD-3492A4A42345}"/>
    <cellStyle name="Normal 22" xfId="605" xr:uid="{00000000-0005-0000-0000-000006010000}"/>
    <cellStyle name="Normal 22 2" xfId="2052" xr:uid="{58EAE5F2-4D5E-497E-AFBF-878B6B65AB8A}"/>
    <cellStyle name="Normal 3" xfId="2" xr:uid="{00000000-0005-0000-0000-000007010000}"/>
    <cellStyle name="Normal 3 2 3" xfId="3" xr:uid="{00000000-0005-0000-0000-000008010000}"/>
    <cellStyle name="Normal 4" xfId="5" xr:uid="{00000000-0005-0000-0000-000009010000}"/>
    <cellStyle name="Normal 5" xfId="4" xr:uid="{00000000-0005-0000-0000-00000A010000}"/>
    <cellStyle name="Normal 5 10" xfId="1203" xr:uid="{3D4734EF-B0CA-4494-BF47-435AAAE2ACA9}"/>
    <cellStyle name="Normal 5 10 2" xfId="2758" xr:uid="{04594784-0CD9-4930-B86D-1E9A0442BE6D}"/>
    <cellStyle name="Normal 5 11" xfId="1455" xr:uid="{3F2FCFB2-EFB4-4189-8238-2C52CF54D9BE}"/>
    <cellStyle name="Normal 5 2" xfId="12" xr:uid="{00000000-0005-0000-0000-00000B010000}"/>
    <cellStyle name="Normal 5 2 10" xfId="1459" xr:uid="{840E1AC7-8FF5-4400-9A3D-DC4BA3C75C74}"/>
    <cellStyle name="Normal 5 2 2" xfId="23" xr:uid="{00000000-0005-0000-0000-00000C010000}"/>
    <cellStyle name="Normal 5 2 2 2" xfId="44" xr:uid="{00000000-0005-0000-0000-00000D010000}"/>
    <cellStyle name="Normal 5 2 2 2 2" xfId="86" xr:uid="{00000000-0005-0000-0000-00000E010000}"/>
    <cellStyle name="Normal 5 2 2 2 2 2" xfId="170" xr:uid="{00000000-0005-0000-0000-00000F010000}"/>
    <cellStyle name="Normal 5 2 2 2 2 2 2" xfId="338" xr:uid="{00000000-0005-0000-0000-000010010000}"/>
    <cellStyle name="Normal 5 2 2 2 2 2 2 2" xfId="936" xr:uid="{9C58BABA-D41D-4486-85EB-7B027CCEFD18}"/>
    <cellStyle name="Normal 5 2 2 2 2 2 2 2 2" xfId="2383" xr:uid="{F4254BC3-2105-44A3-B176-EC5DEA072691}"/>
    <cellStyle name="Normal 5 2 2 2 2 2 2 3" xfId="1785" xr:uid="{E0877AF7-11FD-44E5-847B-83E18CC4DBBC}"/>
    <cellStyle name="Normal 5 2 2 2 2 2 3" xfId="514" xr:uid="{00000000-0005-0000-0000-000011010000}"/>
    <cellStyle name="Normal 5 2 2 2 2 2 3 2" xfId="1112" xr:uid="{0B1FCDD1-8DC0-4DC0-8251-90CCF6773C42}"/>
    <cellStyle name="Normal 5 2 2 2 2 2 3 2 2" xfId="2559" xr:uid="{FB538C22-71AB-4724-A4DA-8422EBD25957}"/>
    <cellStyle name="Normal 5 2 2 2 2 2 3 3" xfId="1961" xr:uid="{FF655FAB-5F7E-46EE-A5ED-7E6580E3B4CF}"/>
    <cellStyle name="Normal 5 2 2 2 2 2 4" xfId="768" xr:uid="{351F74BF-86D6-4551-A651-CF538573801B}"/>
    <cellStyle name="Normal 5 2 2 2 2 2 4 2" xfId="2215" xr:uid="{9E37EDE1-10CA-4AF5-8236-A15B0E6D0924}"/>
    <cellStyle name="Normal 5 2 2 2 2 2 5" xfId="1365" xr:uid="{E4D3A8C3-F124-4185-A013-AEFA8E59B56A}"/>
    <cellStyle name="Normal 5 2 2 2 2 2 5 2" xfId="2759" xr:uid="{544EE3CE-8D4C-4A5C-9895-AED863920183}"/>
    <cellStyle name="Normal 5 2 2 2 2 2 6" xfId="1617" xr:uid="{C030A707-58B6-49F3-86DD-0EDE85478C3F}"/>
    <cellStyle name="Normal 5 2 2 2 2 3" xfId="254" xr:uid="{00000000-0005-0000-0000-000012010000}"/>
    <cellStyle name="Normal 5 2 2 2 2 3 2" xfId="598" xr:uid="{00000000-0005-0000-0000-000013010000}"/>
    <cellStyle name="Normal 5 2 2 2 2 3 2 2" xfId="1196" xr:uid="{512AC221-D873-435B-B893-DF10E47042E7}"/>
    <cellStyle name="Normal 5 2 2 2 2 3 2 2 2" xfId="2643" xr:uid="{1C9A9FB0-8545-4971-9924-3849D145BD56}"/>
    <cellStyle name="Normal 5 2 2 2 2 3 2 3" xfId="2045" xr:uid="{110C784C-E96D-48A3-BECE-42C9DCCC8DFA}"/>
    <cellStyle name="Normal 5 2 2 2 2 3 3" xfId="852" xr:uid="{151F91AD-6F4F-4F3C-A897-A3ADC2F8AF0C}"/>
    <cellStyle name="Normal 5 2 2 2 2 3 3 2" xfId="2299" xr:uid="{B35D2C56-6722-401C-9209-6C2BB8111C4D}"/>
    <cellStyle name="Normal 5 2 2 2 2 3 4" xfId="1449" xr:uid="{2F2B748A-0DFF-4451-9D2D-365B4D2BFADF}"/>
    <cellStyle name="Normal 5 2 2 2 2 3 4 2" xfId="2760" xr:uid="{2D901E80-5908-4DA2-A114-0012295FE7B4}"/>
    <cellStyle name="Normal 5 2 2 2 2 3 5" xfId="1701" xr:uid="{CD205136-42C4-4B12-9EBB-2AB5BA43B480}"/>
    <cellStyle name="Normal 5 2 2 2 2 4" xfId="430" xr:uid="{00000000-0005-0000-0000-000014010000}"/>
    <cellStyle name="Normal 5 2 2 2 2 4 2" xfId="1028" xr:uid="{227662F4-C082-4AAB-B494-1B633EB48B01}"/>
    <cellStyle name="Normal 5 2 2 2 2 4 2 2" xfId="2475" xr:uid="{948E2528-779B-44EA-9C87-57DEEB87CF56}"/>
    <cellStyle name="Normal 5 2 2 2 2 4 3" xfId="1877" xr:uid="{2C2A2301-A243-4571-B039-0D1FB7CCE5D5}"/>
    <cellStyle name="Normal 5 2 2 2 2 5" xfId="684" xr:uid="{8504E455-DA17-458E-9B98-2280D36D3B17}"/>
    <cellStyle name="Normal 5 2 2 2 2 5 2" xfId="2131" xr:uid="{E51AE79C-F9D2-43D8-A301-5F8DFCF3C658}"/>
    <cellStyle name="Normal 5 2 2 2 2 6" xfId="1281" xr:uid="{A769179B-8410-4AFC-8154-55B03579A7C3}"/>
    <cellStyle name="Normal 5 2 2 2 2 6 2" xfId="2761" xr:uid="{9A01B558-8B30-4E72-B5A4-D3F5E78CA990}"/>
    <cellStyle name="Normal 5 2 2 2 2 7" xfId="1533" xr:uid="{D9FC7E99-88A0-43BB-A5A1-2B62163D54F2}"/>
    <cellStyle name="Normal 5 2 2 2 3" xfId="128" xr:uid="{00000000-0005-0000-0000-000015010000}"/>
    <cellStyle name="Normal 5 2 2 2 3 2" xfId="296" xr:uid="{00000000-0005-0000-0000-000016010000}"/>
    <cellStyle name="Normal 5 2 2 2 3 2 2" xfId="894" xr:uid="{997CE220-6732-43F0-8FF6-47738BB77443}"/>
    <cellStyle name="Normal 5 2 2 2 3 2 2 2" xfId="2341" xr:uid="{D44BB3BD-25B4-430E-A70C-DAF7B310BC97}"/>
    <cellStyle name="Normal 5 2 2 2 3 2 3" xfId="1743" xr:uid="{E7639312-5064-4E93-A3AC-E26E1B96FD5E}"/>
    <cellStyle name="Normal 5 2 2 2 3 3" xfId="472" xr:uid="{00000000-0005-0000-0000-000017010000}"/>
    <cellStyle name="Normal 5 2 2 2 3 3 2" xfId="1070" xr:uid="{6097074E-2D66-4F86-B8E0-FF3E54DB33EA}"/>
    <cellStyle name="Normal 5 2 2 2 3 3 2 2" xfId="2517" xr:uid="{19DAD978-218C-4D0E-AD98-E6C3216DBEDE}"/>
    <cellStyle name="Normal 5 2 2 2 3 3 3" xfId="1919" xr:uid="{B95181AD-E92A-4453-9494-415CB3B55FB2}"/>
    <cellStyle name="Normal 5 2 2 2 3 4" xfId="726" xr:uid="{A5C222C3-32A2-4057-AA7E-75BD81E60B96}"/>
    <cellStyle name="Normal 5 2 2 2 3 4 2" xfId="2173" xr:uid="{BEBC8369-A5D2-4483-8811-0E5757AC9CD1}"/>
    <cellStyle name="Normal 5 2 2 2 3 5" xfId="1323" xr:uid="{92E5DAA7-7B16-436F-94D1-4D2930C67906}"/>
    <cellStyle name="Normal 5 2 2 2 3 5 2" xfId="2762" xr:uid="{6D329B08-BE33-4665-A0B6-83DCC6949CA4}"/>
    <cellStyle name="Normal 5 2 2 2 3 6" xfId="1575" xr:uid="{C564A1AE-14BB-4B15-8C5C-81B4FB6BFA31}"/>
    <cellStyle name="Normal 5 2 2 2 4" xfId="212" xr:uid="{00000000-0005-0000-0000-000018010000}"/>
    <cellStyle name="Normal 5 2 2 2 4 2" xfId="556" xr:uid="{00000000-0005-0000-0000-000019010000}"/>
    <cellStyle name="Normal 5 2 2 2 4 2 2" xfId="1154" xr:uid="{84DF21F0-13D6-40F4-B39A-FC18FC52A37E}"/>
    <cellStyle name="Normal 5 2 2 2 4 2 2 2" xfId="2601" xr:uid="{B61DB631-CEB5-4EBD-8E83-8B34D95141D7}"/>
    <cellStyle name="Normal 5 2 2 2 4 2 3" xfId="2003" xr:uid="{61B424F7-8408-417D-A53E-2BEA5573B637}"/>
    <cellStyle name="Normal 5 2 2 2 4 3" xfId="810" xr:uid="{A6A699C3-FEEE-4C95-A6F4-EF1DF20D1DDB}"/>
    <cellStyle name="Normal 5 2 2 2 4 3 2" xfId="2257" xr:uid="{F27AF4B2-6070-475E-AD57-378694DEA0CA}"/>
    <cellStyle name="Normal 5 2 2 2 4 4" xfId="1407" xr:uid="{C2CB09CF-91AB-4834-8E18-D22A59AD10A8}"/>
    <cellStyle name="Normal 5 2 2 2 4 4 2" xfId="2763" xr:uid="{EB88DB43-99B8-458B-87FA-D2A24A9B96A3}"/>
    <cellStyle name="Normal 5 2 2 2 4 5" xfId="1659" xr:uid="{62BCC73E-D254-4666-B87E-BD8B65E51816}"/>
    <cellStyle name="Normal 5 2 2 2 5" xfId="388" xr:uid="{00000000-0005-0000-0000-00001A010000}"/>
    <cellStyle name="Normal 5 2 2 2 5 2" xfId="986" xr:uid="{CE9CF1CF-6089-4484-8E5D-06D90D420A7C}"/>
    <cellStyle name="Normal 5 2 2 2 5 2 2" xfId="2433" xr:uid="{174B07F3-0570-443A-A06A-AB788C9EBCE3}"/>
    <cellStyle name="Normal 5 2 2 2 5 3" xfId="1835" xr:uid="{7E90E8DD-530F-46E0-9F55-0A268BB03F57}"/>
    <cellStyle name="Normal 5 2 2 2 6" xfId="642" xr:uid="{6D3F8AC9-64F6-4D64-ABDF-B62BC17FE998}"/>
    <cellStyle name="Normal 5 2 2 2 6 2" xfId="2089" xr:uid="{741A61DB-BA7B-45C4-BBD7-7A543F481564}"/>
    <cellStyle name="Normal 5 2 2 2 7" xfId="1239" xr:uid="{D1BA648C-BC65-4CDD-A226-232CB21970E2}"/>
    <cellStyle name="Normal 5 2 2 2 7 2" xfId="2764" xr:uid="{9FD230DD-82DF-429F-BFA8-D9C099DAD6F8}"/>
    <cellStyle name="Normal 5 2 2 2 8" xfId="1491" xr:uid="{1989CC89-C363-49BC-82AD-1B3458E6388B}"/>
    <cellStyle name="Normal 5 2 2 3" xfId="65" xr:uid="{00000000-0005-0000-0000-00001B010000}"/>
    <cellStyle name="Normal 5 2 2 3 2" xfId="149" xr:uid="{00000000-0005-0000-0000-00001C010000}"/>
    <cellStyle name="Normal 5 2 2 3 2 2" xfId="317" xr:uid="{00000000-0005-0000-0000-00001D010000}"/>
    <cellStyle name="Normal 5 2 2 3 2 2 2" xfId="915" xr:uid="{1301A2EB-12FA-460E-8F87-3E17152A51BF}"/>
    <cellStyle name="Normal 5 2 2 3 2 2 2 2" xfId="2362" xr:uid="{747508DA-B665-48F0-A7DD-973D0A5BEB96}"/>
    <cellStyle name="Normal 5 2 2 3 2 2 3" xfId="1764" xr:uid="{A3A4AA8A-8B1B-4D4F-9C09-4A5B6918842B}"/>
    <cellStyle name="Normal 5 2 2 3 2 3" xfId="493" xr:uid="{00000000-0005-0000-0000-00001E010000}"/>
    <cellStyle name="Normal 5 2 2 3 2 3 2" xfId="1091" xr:uid="{E88316B9-663C-4090-9892-4231DCD8ED09}"/>
    <cellStyle name="Normal 5 2 2 3 2 3 2 2" xfId="2538" xr:uid="{BBF04209-4274-4D7D-A014-176A3E83CE90}"/>
    <cellStyle name="Normal 5 2 2 3 2 3 3" xfId="1940" xr:uid="{EE18654E-9757-41BF-AC7A-B2F0D8144346}"/>
    <cellStyle name="Normal 5 2 2 3 2 4" xfId="747" xr:uid="{2226EA94-51D2-417D-B014-376F16CB1E0C}"/>
    <cellStyle name="Normal 5 2 2 3 2 4 2" xfId="2194" xr:uid="{31AC3572-196E-40E4-908E-4DB4442D2BE1}"/>
    <cellStyle name="Normal 5 2 2 3 2 5" xfId="1344" xr:uid="{AD7C52C2-F339-43ED-82ED-0A4AD0DAB6D4}"/>
    <cellStyle name="Normal 5 2 2 3 2 5 2" xfId="2765" xr:uid="{B88D5E61-6E3F-4F92-A3E3-8C9EBEACA970}"/>
    <cellStyle name="Normal 5 2 2 3 2 6" xfId="1596" xr:uid="{DB89E987-4BE1-4744-93F9-F703B52DCCE3}"/>
    <cellStyle name="Normal 5 2 2 3 3" xfId="233" xr:uid="{00000000-0005-0000-0000-00001F010000}"/>
    <cellStyle name="Normal 5 2 2 3 3 2" xfId="577" xr:uid="{00000000-0005-0000-0000-000020010000}"/>
    <cellStyle name="Normal 5 2 2 3 3 2 2" xfId="1175" xr:uid="{3A8CDE3A-6E05-4C85-A9C7-3EB1C07A8351}"/>
    <cellStyle name="Normal 5 2 2 3 3 2 2 2" xfId="2622" xr:uid="{6C150D69-87EA-410C-B853-199A52724212}"/>
    <cellStyle name="Normal 5 2 2 3 3 2 3" xfId="2024" xr:uid="{75C1B19B-826A-41A4-B625-C273CF334EEC}"/>
    <cellStyle name="Normal 5 2 2 3 3 3" xfId="831" xr:uid="{ADCDD680-7B51-48C8-8D9A-D0ED6362B56C}"/>
    <cellStyle name="Normal 5 2 2 3 3 3 2" xfId="2278" xr:uid="{56A6E3BB-6D6B-4BCB-A25E-A2EC302E72F6}"/>
    <cellStyle name="Normal 5 2 2 3 3 4" xfId="1428" xr:uid="{E9658704-0EA2-448A-8206-1B7229526C26}"/>
    <cellStyle name="Normal 5 2 2 3 3 4 2" xfId="2766" xr:uid="{816B3781-7EED-402B-9737-CD67E963FA98}"/>
    <cellStyle name="Normal 5 2 2 3 3 5" xfId="1680" xr:uid="{8931FC59-B87C-4B15-AFA0-BEF18B17F40B}"/>
    <cellStyle name="Normal 5 2 2 3 4" xfId="409" xr:uid="{00000000-0005-0000-0000-000021010000}"/>
    <cellStyle name="Normal 5 2 2 3 4 2" xfId="1007" xr:uid="{C2A141B1-C0E3-4414-8F92-73D8CB4AEF52}"/>
    <cellStyle name="Normal 5 2 2 3 4 2 2" xfId="2454" xr:uid="{256F5B52-2A9D-4DF7-8838-D216B8595383}"/>
    <cellStyle name="Normal 5 2 2 3 4 3" xfId="1856" xr:uid="{52691F0A-E816-4518-BC39-AC3B4D7E86DC}"/>
    <cellStyle name="Normal 5 2 2 3 5" xfId="663" xr:uid="{001CB434-1145-484B-92DD-3587A7EC8AFF}"/>
    <cellStyle name="Normal 5 2 2 3 5 2" xfId="2110" xr:uid="{E5E9E9C5-E156-40BC-8C2B-4EE5F921B563}"/>
    <cellStyle name="Normal 5 2 2 3 6" xfId="1260" xr:uid="{EEB7831C-5147-4A12-AC6A-39D4BC271059}"/>
    <cellStyle name="Normal 5 2 2 3 6 2" xfId="2767" xr:uid="{700089AF-843B-49EA-A6AD-343A7E3C1FCA}"/>
    <cellStyle name="Normal 5 2 2 3 7" xfId="1512" xr:uid="{5233BE19-7F66-412A-9FAB-90C6365C41CB}"/>
    <cellStyle name="Normal 5 2 2 4" xfId="107" xr:uid="{00000000-0005-0000-0000-000022010000}"/>
    <cellStyle name="Normal 5 2 2 4 2" xfId="275" xr:uid="{00000000-0005-0000-0000-000023010000}"/>
    <cellStyle name="Normal 5 2 2 4 2 2" xfId="873" xr:uid="{D00B8351-468A-4F44-B38A-6B7AC4A6BA1D}"/>
    <cellStyle name="Normal 5 2 2 4 2 2 2" xfId="2320" xr:uid="{0C356EC9-6A93-443F-969A-B0AB0C613770}"/>
    <cellStyle name="Normal 5 2 2 4 2 3" xfId="1722" xr:uid="{61D73F4C-62C2-4DB2-8065-F4C11820B3A6}"/>
    <cellStyle name="Normal 5 2 2 4 3" xfId="451" xr:uid="{00000000-0005-0000-0000-000024010000}"/>
    <cellStyle name="Normal 5 2 2 4 3 2" xfId="1049" xr:uid="{2704BEBD-0AEF-4CA3-9BA1-FFEFC534C677}"/>
    <cellStyle name="Normal 5 2 2 4 3 2 2" xfId="2496" xr:uid="{455F55A9-5A8A-4D0D-8288-BFF0E6731308}"/>
    <cellStyle name="Normal 5 2 2 4 3 3" xfId="1898" xr:uid="{DA40295D-966B-44CA-893B-DF53176DE5FB}"/>
    <cellStyle name="Normal 5 2 2 4 4" xfId="705" xr:uid="{086C407F-883F-4235-9CD3-F7C284445333}"/>
    <cellStyle name="Normal 5 2 2 4 4 2" xfId="2152" xr:uid="{E9694794-AA3C-4357-9236-2846BF31EAEC}"/>
    <cellStyle name="Normal 5 2 2 4 5" xfId="1302" xr:uid="{C82C2B0C-BA17-4D70-904B-FDE0261A30A9}"/>
    <cellStyle name="Normal 5 2 2 4 5 2" xfId="2768" xr:uid="{72A7C96F-1442-4BF7-90C5-DBCD38FBBB6B}"/>
    <cellStyle name="Normal 5 2 2 4 6" xfId="1554" xr:uid="{8ECD9CB7-766F-45C2-B580-CB2C02896BE0}"/>
    <cellStyle name="Normal 5 2 2 5" xfId="191" xr:uid="{00000000-0005-0000-0000-000025010000}"/>
    <cellStyle name="Normal 5 2 2 5 2" xfId="535" xr:uid="{00000000-0005-0000-0000-000026010000}"/>
    <cellStyle name="Normal 5 2 2 5 2 2" xfId="1133" xr:uid="{174F90C7-E2C7-4620-8084-264DB6EF9112}"/>
    <cellStyle name="Normal 5 2 2 5 2 2 2" xfId="2580" xr:uid="{BEB880FC-E1E8-4533-9CD3-48ADFC1BB19D}"/>
    <cellStyle name="Normal 5 2 2 5 2 3" xfId="1982" xr:uid="{77889579-0026-47CF-A7EF-A6D2B2AC2BD4}"/>
    <cellStyle name="Normal 5 2 2 5 3" xfId="789" xr:uid="{93080AF6-BB56-4055-AE88-A3AA3132575D}"/>
    <cellStyle name="Normal 5 2 2 5 3 2" xfId="2236" xr:uid="{1DB353D0-CE99-4B51-91C5-788557B9E80A}"/>
    <cellStyle name="Normal 5 2 2 5 4" xfId="1386" xr:uid="{FAC4ECD0-D635-4C8D-97E2-F5A7CDA12CE1}"/>
    <cellStyle name="Normal 5 2 2 5 4 2" xfId="2769" xr:uid="{75315930-F633-4D6B-86AF-E89D282CBFCE}"/>
    <cellStyle name="Normal 5 2 2 5 5" xfId="1638" xr:uid="{59352663-D0C7-49FE-82CB-CF47F2B013B7}"/>
    <cellStyle name="Normal 5 2 2 6" xfId="367" xr:uid="{00000000-0005-0000-0000-000027010000}"/>
    <cellStyle name="Normal 5 2 2 6 2" xfId="965" xr:uid="{C7446338-14FB-4D8D-8DC2-A819A62CB4D3}"/>
    <cellStyle name="Normal 5 2 2 6 2 2" xfId="2412" xr:uid="{DA873EB3-FF78-409E-8188-2EB61058DE6E}"/>
    <cellStyle name="Normal 5 2 2 6 3" xfId="1814" xr:uid="{6811BA0E-06C1-4284-BBD7-9F95810B57F6}"/>
    <cellStyle name="Normal 5 2 2 7" xfId="621" xr:uid="{0E70E1EA-2164-4681-A937-C6A7AA9C7E19}"/>
    <cellStyle name="Normal 5 2 2 7 2" xfId="2068" xr:uid="{522B53FB-567E-4CEB-83FF-066DD38C5CD5}"/>
    <cellStyle name="Normal 5 2 2 8" xfId="1218" xr:uid="{A394EAF3-3A4C-49D5-B816-3F348040726F}"/>
    <cellStyle name="Normal 5 2 2 8 2" xfId="2770" xr:uid="{77768E16-B8AE-4551-8457-4EA70C70CCEF}"/>
    <cellStyle name="Normal 5 2 2 9" xfId="1470" xr:uid="{7E811F22-D01F-42E3-AD38-132B7DA43C19}"/>
    <cellStyle name="Normal 5 2 3" xfId="33" xr:uid="{00000000-0005-0000-0000-000028010000}"/>
    <cellStyle name="Normal 5 2 3 2" xfId="75" xr:uid="{00000000-0005-0000-0000-000029010000}"/>
    <cellStyle name="Normal 5 2 3 2 2" xfId="159" xr:uid="{00000000-0005-0000-0000-00002A010000}"/>
    <cellStyle name="Normal 5 2 3 2 2 2" xfId="327" xr:uid="{00000000-0005-0000-0000-00002B010000}"/>
    <cellStyle name="Normal 5 2 3 2 2 2 2" xfId="925" xr:uid="{7452BDBC-22AA-41A4-A9C6-08F0A90C17C1}"/>
    <cellStyle name="Normal 5 2 3 2 2 2 2 2" xfId="2372" xr:uid="{2FEF7EDD-A16E-4A32-AE7B-60BC33A87FBE}"/>
    <cellStyle name="Normal 5 2 3 2 2 2 3" xfId="1774" xr:uid="{9AD607B7-943D-4797-8CA6-AB843B9C9571}"/>
    <cellStyle name="Normal 5 2 3 2 2 3" xfId="503" xr:uid="{00000000-0005-0000-0000-00002C010000}"/>
    <cellStyle name="Normal 5 2 3 2 2 3 2" xfId="1101" xr:uid="{8628CF2E-3FF6-4D03-A729-59FFAC02DECC}"/>
    <cellStyle name="Normal 5 2 3 2 2 3 2 2" xfId="2548" xr:uid="{EFEA0846-CE20-4744-A665-C0FDDB29828F}"/>
    <cellStyle name="Normal 5 2 3 2 2 3 3" xfId="1950" xr:uid="{8342B639-3D33-4DCA-9C81-AD2CD131CEF5}"/>
    <cellStyle name="Normal 5 2 3 2 2 4" xfId="757" xr:uid="{E2CD9408-A477-4AA8-98AF-5EBD137BBE6A}"/>
    <cellStyle name="Normal 5 2 3 2 2 4 2" xfId="2204" xr:uid="{63678302-1C4C-4971-B7D7-1030BC5DE0EE}"/>
    <cellStyle name="Normal 5 2 3 2 2 5" xfId="1354" xr:uid="{7BAA2793-55C8-45E3-A7E9-C9ADEE3EC475}"/>
    <cellStyle name="Normal 5 2 3 2 2 5 2" xfId="2771" xr:uid="{DA69E2CB-0669-48FE-9D94-2A21DC216788}"/>
    <cellStyle name="Normal 5 2 3 2 2 6" xfId="1606" xr:uid="{75FF8640-783A-42AB-AD42-5438E858ABFF}"/>
    <cellStyle name="Normal 5 2 3 2 3" xfId="243" xr:uid="{00000000-0005-0000-0000-00002D010000}"/>
    <cellStyle name="Normal 5 2 3 2 3 2" xfId="587" xr:uid="{00000000-0005-0000-0000-00002E010000}"/>
    <cellStyle name="Normal 5 2 3 2 3 2 2" xfId="1185" xr:uid="{1B014A36-E27E-49D0-A6C7-EBA47F7D5DFF}"/>
    <cellStyle name="Normal 5 2 3 2 3 2 2 2" xfId="2632" xr:uid="{A10D5F2E-54CA-43EE-BCD3-25BDFD650785}"/>
    <cellStyle name="Normal 5 2 3 2 3 2 3" xfId="2034" xr:uid="{5C546B7E-B2FD-4FD6-BECF-D6536CA3F149}"/>
    <cellStyle name="Normal 5 2 3 2 3 3" xfId="841" xr:uid="{1C350296-0C87-41CC-A442-8BD94FA2FFF5}"/>
    <cellStyle name="Normal 5 2 3 2 3 3 2" xfId="2288" xr:uid="{2BF0D9E9-E73F-4201-9AA6-2D09C316F9D5}"/>
    <cellStyle name="Normal 5 2 3 2 3 4" xfId="1438" xr:uid="{AA7EA03D-FFFB-49BC-AC86-34005C2CE75D}"/>
    <cellStyle name="Normal 5 2 3 2 3 4 2" xfId="2772" xr:uid="{EF0BBE37-6FD4-4263-9821-4E219E072FAA}"/>
    <cellStyle name="Normal 5 2 3 2 3 5" xfId="1690" xr:uid="{B4B82294-0606-4DE6-9473-926D4E0194AA}"/>
    <cellStyle name="Normal 5 2 3 2 4" xfId="419" xr:uid="{00000000-0005-0000-0000-00002F010000}"/>
    <cellStyle name="Normal 5 2 3 2 4 2" xfId="1017" xr:uid="{B29E2D9E-0271-4024-A72D-BD994FFEFF7A}"/>
    <cellStyle name="Normal 5 2 3 2 4 2 2" xfId="2464" xr:uid="{9E3F3B2E-07F3-488B-AC4A-FE4169CFE0D3}"/>
    <cellStyle name="Normal 5 2 3 2 4 3" xfId="1866" xr:uid="{E0B5EFF0-223B-43BE-832A-7FA3D97FF7B5}"/>
    <cellStyle name="Normal 5 2 3 2 5" xfId="673" xr:uid="{2EA68F36-A98A-4737-A73C-3D857C53126A}"/>
    <cellStyle name="Normal 5 2 3 2 5 2" xfId="2120" xr:uid="{261CC23D-2613-4CA8-B709-36D2ECEF4884}"/>
    <cellStyle name="Normal 5 2 3 2 6" xfId="1270" xr:uid="{28E251F3-9333-4CB4-BFB7-8D852EB55BA6}"/>
    <cellStyle name="Normal 5 2 3 2 6 2" xfId="2773" xr:uid="{9EFE9CAF-C5AB-43E4-BAC6-AF129F9924DC}"/>
    <cellStyle name="Normal 5 2 3 2 7" xfId="1522" xr:uid="{949E4A0B-785D-40FA-8EFF-2A1C3A4929CB}"/>
    <cellStyle name="Normal 5 2 3 3" xfId="117" xr:uid="{00000000-0005-0000-0000-000030010000}"/>
    <cellStyle name="Normal 5 2 3 3 2" xfId="285" xr:uid="{00000000-0005-0000-0000-000031010000}"/>
    <cellStyle name="Normal 5 2 3 3 2 2" xfId="883" xr:uid="{8553AB3B-5A98-46E2-84DD-B85FD2C6D816}"/>
    <cellStyle name="Normal 5 2 3 3 2 2 2" xfId="2330" xr:uid="{714A441E-1A56-4387-9059-F497EF860F30}"/>
    <cellStyle name="Normal 5 2 3 3 2 3" xfId="1732" xr:uid="{A91FB78F-0B5D-4C89-96E0-779E12D4C7B0}"/>
    <cellStyle name="Normal 5 2 3 3 3" xfId="461" xr:uid="{00000000-0005-0000-0000-000032010000}"/>
    <cellStyle name="Normal 5 2 3 3 3 2" xfId="1059" xr:uid="{EADD6EFF-2916-474B-A920-B0A214E781CF}"/>
    <cellStyle name="Normal 5 2 3 3 3 2 2" xfId="2506" xr:uid="{4EDC48AB-66A8-4AF4-8D2F-0ED418997275}"/>
    <cellStyle name="Normal 5 2 3 3 3 3" xfId="1908" xr:uid="{843063C4-82E0-4B01-B174-310BE368CFCC}"/>
    <cellStyle name="Normal 5 2 3 3 4" xfId="715" xr:uid="{241BA899-0D75-489F-AB46-EEEA61D6CC7C}"/>
    <cellStyle name="Normal 5 2 3 3 4 2" xfId="2162" xr:uid="{4B291BA9-863B-441C-8A31-ABA7CC7EF1A8}"/>
    <cellStyle name="Normal 5 2 3 3 5" xfId="1312" xr:uid="{B441466F-40E2-4082-9A75-19419DDD478C}"/>
    <cellStyle name="Normal 5 2 3 3 5 2" xfId="2774" xr:uid="{395958EB-6DDC-46C7-B622-7B95D31829CE}"/>
    <cellStyle name="Normal 5 2 3 3 6" xfId="1564" xr:uid="{108D7CA4-6234-4FA3-BAD7-AD1D2C9262E1}"/>
    <cellStyle name="Normal 5 2 3 4" xfId="201" xr:uid="{00000000-0005-0000-0000-000033010000}"/>
    <cellStyle name="Normal 5 2 3 4 2" xfId="545" xr:uid="{00000000-0005-0000-0000-000034010000}"/>
    <cellStyle name="Normal 5 2 3 4 2 2" xfId="1143" xr:uid="{36134A13-97A1-4F2D-AC78-429BED13B6FA}"/>
    <cellStyle name="Normal 5 2 3 4 2 2 2" xfId="2590" xr:uid="{5D1F7DD0-3D5B-4FF2-8E3B-EA929C297C73}"/>
    <cellStyle name="Normal 5 2 3 4 2 3" xfId="1992" xr:uid="{6E9F70EA-6D20-4556-AC66-456F7ED1E62B}"/>
    <cellStyle name="Normal 5 2 3 4 3" xfId="799" xr:uid="{55B74EDE-49FC-4E88-80C5-F4F4153A0CE9}"/>
    <cellStyle name="Normal 5 2 3 4 3 2" xfId="2246" xr:uid="{18CAF773-B6C7-429C-BFF9-90E3A9E4A139}"/>
    <cellStyle name="Normal 5 2 3 4 4" xfId="1396" xr:uid="{59506BCF-2723-4F89-AF36-E9CE7F670C50}"/>
    <cellStyle name="Normal 5 2 3 4 4 2" xfId="2775" xr:uid="{DFE61DED-3CE0-45BE-9DD7-9F27EA8CE07C}"/>
    <cellStyle name="Normal 5 2 3 4 5" xfId="1648" xr:uid="{C0ABECBA-D40A-4ABB-86A0-F7A1A428B05A}"/>
    <cellStyle name="Normal 5 2 3 5" xfId="377" xr:uid="{00000000-0005-0000-0000-000035010000}"/>
    <cellStyle name="Normal 5 2 3 5 2" xfId="975" xr:uid="{4EF160D7-DCFB-4405-A03E-864E1B199B1C}"/>
    <cellStyle name="Normal 5 2 3 5 2 2" xfId="2422" xr:uid="{3F98BDF6-F23C-410E-94A4-6ABF2FD6C16F}"/>
    <cellStyle name="Normal 5 2 3 5 3" xfId="1824" xr:uid="{1620F41C-2026-4C8B-A88B-EF2CF2C73F46}"/>
    <cellStyle name="Normal 5 2 3 6" xfId="631" xr:uid="{0EF585CB-0D27-4959-88F1-F0D9C63D7E1D}"/>
    <cellStyle name="Normal 5 2 3 6 2" xfId="2078" xr:uid="{FFB8AE75-BFDA-49F6-9D53-DC9D00CDA0FD}"/>
    <cellStyle name="Normal 5 2 3 7" xfId="1228" xr:uid="{AFEFD297-C12F-468C-9A9E-356E2F1B6E9A}"/>
    <cellStyle name="Normal 5 2 3 7 2" xfId="2776" xr:uid="{15327A42-7062-48F5-9B5C-619D11077AD9}"/>
    <cellStyle name="Normal 5 2 3 8" xfId="1480" xr:uid="{845B1939-7EC4-4C9E-B1E8-99F360996CB5}"/>
    <cellStyle name="Normal 5 2 4" xfId="54" xr:uid="{00000000-0005-0000-0000-000036010000}"/>
    <cellStyle name="Normal 5 2 4 2" xfId="138" xr:uid="{00000000-0005-0000-0000-000037010000}"/>
    <cellStyle name="Normal 5 2 4 2 2" xfId="306" xr:uid="{00000000-0005-0000-0000-000038010000}"/>
    <cellStyle name="Normal 5 2 4 2 2 2" xfId="904" xr:uid="{FA947EEC-724F-4364-806D-A05D10920288}"/>
    <cellStyle name="Normal 5 2 4 2 2 2 2" xfId="2351" xr:uid="{19F3B70F-B04B-423D-81CC-9E78A549789E}"/>
    <cellStyle name="Normal 5 2 4 2 2 3" xfId="1753" xr:uid="{EB99E685-27C2-4FA8-89B9-3D8AA7AE0BC2}"/>
    <cellStyle name="Normal 5 2 4 2 3" xfId="482" xr:uid="{00000000-0005-0000-0000-000039010000}"/>
    <cellStyle name="Normal 5 2 4 2 3 2" xfId="1080" xr:uid="{8E5357CA-7724-440D-B987-BAECDE2360CE}"/>
    <cellStyle name="Normal 5 2 4 2 3 2 2" xfId="2527" xr:uid="{3D32BD62-BF0A-4665-93FA-9EB0276F27E8}"/>
    <cellStyle name="Normal 5 2 4 2 3 3" xfId="1929" xr:uid="{5F49A9A0-3961-47FE-A73E-D8A0EEB44DB1}"/>
    <cellStyle name="Normal 5 2 4 2 4" xfId="736" xr:uid="{43796929-96EB-4AD1-A52D-40DFE1285EDC}"/>
    <cellStyle name="Normal 5 2 4 2 4 2" xfId="2183" xr:uid="{8BEBE284-059A-47F3-8B97-2AB554A70183}"/>
    <cellStyle name="Normal 5 2 4 2 5" xfId="1333" xr:uid="{BA840AD3-D6E2-4594-89D1-D38D7F1C9F7F}"/>
    <cellStyle name="Normal 5 2 4 2 5 2" xfId="2777" xr:uid="{0429C52B-2A35-41F4-940B-BF3698B5A555}"/>
    <cellStyle name="Normal 5 2 4 2 6" xfId="1585" xr:uid="{1936CAF0-9047-45F5-A122-BDA636FB37E2}"/>
    <cellStyle name="Normal 5 2 4 3" xfId="222" xr:uid="{00000000-0005-0000-0000-00003A010000}"/>
    <cellStyle name="Normal 5 2 4 3 2" xfId="566" xr:uid="{00000000-0005-0000-0000-00003B010000}"/>
    <cellStyle name="Normal 5 2 4 3 2 2" xfId="1164" xr:uid="{B013E398-652C-4CFA-968F-C0765866C710}"/>
    <cellStyle name="Normal 5 2 4 3 2 2 2" xfId="2611" xr:uid="{A3FB43BE-A6CE-4088-B97F-5E825954B4A9}"/>
    <cellStyle name="Normal 5 2 4 3 2 3" xfId="2013" xr:uid="{0C63B0B9-AE88-4061-8CE2-9BA70E4EFD4A}"/>
    <cellStyle name="Normal 5 2 4 3 3" xfId="820" xr:uid="{0D21EA5A-1823-4048-9652-F875E66DA117}"/>
    <cellStyle name="Normal 5 2 4 3 3 2" xfId="2267" xr:uid="{AD5F2764-29B6-40FD-8C70-E9DD5208AD7A}"/>
    <cellStyle name="Normal 5 2 4 3 4" xfId="1417" xr:uid="{EED29B2A-9427-4EAE-A52C-3993D151AAD9}"/>
    <cellStyle name="Normal 5 2 4 3 4 2" xfId="2778" xr:uid="{C454447E-9796-470E-B5D2-34A5E9AB1DDE}"/>
    <cellStyle name="Normal 5 2 4 3 5" xfId="1669" xr:uid="{4BB87F69-25E4-40E4-84E6-A023215E4D7F}"/>
    <cellStyle name="Normal 5 2 4 4" xfId="398" xr:uid="{00000000-0005-0000-0000-00003C010000}"/>
    <cellStyle name="Normal 5 2 4 4 2" xfId="996" xr:uid="{09330133-2280-4AB7-8C2D-5B3DDF25B166}"/>
    <cellStyle name="Normal 5 2 4 4 2 2" xfId="2443" xr:uid="{2821EAD7-F850-4C7E-AB15-887B24C07BFA}"/>
    <cellStyle name="Normal 5 2 4 4 3" xfId="1845" xr:uid="{457B5025-D017-4DC6-B804-9EE9826B91E9}"/>
    <cellStyle name="Normal 5 2 4 5" xfId="652" xr:uid="{DB875EC4-45A0-41C5-BAE4-F99B7CF246DA}"/>
    <cellStyle name="Normal 5 2 4 5 2" xfId="2099" xr:uid="{3A7C1715-8169-4403-A43B-DC6FF6191612}"/>
    <cellStyle name="Normal 5 2 4 6" xfId="1249" xr:uid="{B419C679-D539-4503-88A7-83E220BC8976}"/>
    <cellStyle name="Normal 5 2 4 6 2" xfId="2779" xr:uid="{E1296928-6097-44E6-9EC6-356B904677B9}"/>
    <cellStyle name="Normal 5 2 4 7" xfId="1501" xr:uid="{0D541979-714B-45FF-A364-95E7167F9380}"/>
    <cellStyle name="Normal 5 2 5" xfId="96" xr:uid="{00000000-0005-0000-0000-00003D010000}"/>
    <cellStyle name="Normal 5 2 5 2" xfId="264" xr:uid="{00000000-0005-0000-0000-00003E010000}"/>
    <cellStyle name="Normal 5 2 5 2 2" xfId="862" xr:uid="{F5E94F36-C5B9-42DF-8C56-89E0AC5C34F1}"/>
    <cellStyle name="Normal 5 2 5 2 2 2" xfId="2309" xr:uid="{06E8E17B-1547-4A26-A02D-F47DA67FA8F2}"/>
    <cellStyle name="Normal 5 2 5 2 3" xfId="1711" xr:uid="{C8AD5AD6-5F24-491C-BD54-736105E89526}"/>
    <cellStyle name="Normal 5 2 5 3" xfId="440" xr:uid="{00000000-0005-0000-0000-00003F010000}"/>
    <cellStyle name="Normal 5 2 5 3 2" xfId="1038" xr:uid="{7B9F8F3F-03E1-4D8F-BED5-3983023DC825}"/>
    <cellStyle name="Normal 5 2 5 3 2 2" xfId="2485" xr:uid="{EC73E39A-224F-4343-A7D7-BAB9CF5D5DF4}"/>
    <cellStyle name="Normal 5 2 5 3 3" xfId="1887" xr:uid="{23E387D6-DA26-416F-9B46-8B0C850919B9}"/>
    <cellStyle name="Normal 5 2 5 4" xfId="694" xr:uid="{E08AD6AE-9C91-4746-8849-73144C2F3FD8}"/>
    <cellStyle name="Normal 5 2 5 4 2" xfId="2141" xr:uid="{4896AE89-63BC-4A39-BF1B-3DA090B255FE}"/>
    <cellStyle name="Normal 5 2 5 5" xfId="1291" xr:uid="{D805B80E-4F6B-4006-BA60-EAA2E2F6F511}"/>
    <cellStyle name="Normal 5 2 5 5 2" xfId="2780" xr:uid="{37CDE84A-1C83-43D5-9450-31397DBE41B4}"/>
    <cellStyle name="Normal 5 2 5 6" xfId="1543" xr:uid="{83DA65B4-90F1-4853-99CE-68BABABF8D9D}"/>
    <cellStyle name="Normal 5 2 6" xfId="180" xr:uid="{00000000-0005-0000-0000-000040010000}"/>
    <cellStyle name="Normal 5 2 6 2" xfId="524" xr:uid="{00000000-0005-0000-0000-000041010000}"/>
    <cellStyle name="Normal 5 2 6 2 2" xfId="1122" xr:uid="{5A0E4821-E9CC-42BA-91B8-4FE024BF41D7}"/>
    <cellStyle name="Normal 5 2 6 2 2 2" xfId="2569" xr:uid="{CDC20D68-32DB-4675-9BFC-936741C321FD}"/>
    <cellStyle name="Normal 5 2 6 2 3" xfId="1971" xr:uid="{2F7B440B-DCEF-4888-9808-002483F349A1}"/>
    <cellStyle name="Normal 5 2 6 3" xfId="778" xr:uid="{5F5611B7-2CC5-48AF-9F98-6EAD6D1E9FA0}"/>
    <cellStyle name="Normal 5 2 6 3 2" xfId="2225" xr:uid="{1CE11616-4DD0-4173-817F-15FC57D51D66}"/>
    <cellStyle name="Normal 5 2 6 4" xfId="1375" xr:uid="{480FCDC6-EE1F-47A2-B4B1-F711D625F806}"/>
    <cellStyle name="Normal 5 2 6 4 2" xfId="2781" xr:uid="{48A69395-CBFC-48D2-B006-26252A8C46B9}"/>
    <cellStyle name="Normal 5 2 6 5" xfId="1627" xr:uid="{2B0D07A4-4CFB-4C14-9984-77CC8C30BC16}"/>
    <cellStyle name="Normal 5 2 7" xfId="356" xr:uid="{00000000-0005-0000-0000-000042010000}"/>
    <cellStyle name="Normal 5 2 7 2" xfId="954" xr:uid="{9EA21887-9CD6-433D-B4AB-74A934C6AE2D}"/>
    <cellStyle name="Normal 5 2 7 2 2" xfId="2401" xr:uid="{D05724A9-0EB4-4744-8401-2EF8610E5D0B}"/>
    <cellStyle name="Normal 5 2 7 3" xfId="1803" xr:uid="{849C5759-31F7-425D-905E-1C131DB9DE27}"/>
    <cellStyle name="Normal 5 2 8" xfId="610" xr:uid="{4B7EE12F-9B5F-47EF-815A-63A9918B341B}"/>
    <cellStyle name="Normal 5 2 8 2" xfId="2057" xr:uid="{6A3DFA31-E125-46EA-BBBC-87B645152AA6}"/>
    <cellStyle name="Normal 5 2 9" xfId="1207" xr:uid="{8EB27316-F253-497A-A0DB-0C4860A645E6}"/>
    <cellStyle name="Normal 5 2 9 2" xfId="2782" xr:uid="{6F10AB57-670C-4313-9B2C-9AB0B854E961}"/>
    <cellStyle name="Normal 5 3" xfId="19" xr:uid="{00000000-0005-0000-0000-000043010000}"/>
    <cellStyle name="Normal 5 3 2" xfId="40" xr:uid="{00000000-0005-0000-0000-000044010000}"/>
    <cellStyle name="Normal 5 3 2 2" xfId="82" xr:uid="{00000000-0005-0000-0000-000045010000}"/>
    <cellStyle name="Normal 5 3 2 2 2" xfId="166" xr:uid="{00000000-0005-0000-0000-000046010000}"/>
    <cellStyle name="Normal 5 3 2 2 2 2" xfId="334" xr:uid="{00000000-0005-0000-0000-000047010000}"/>
    <cellStyle name="Normal 5 3 2 2 2 2 2" xfId="932" xr:uid="{12AE2AA2-7A87-4C2F-9B42-A74E7274F30D}"/>
    <cellStyle name="Normal 5 3 2 2 2 2 2 2" xfId="2379" xr:uid="{FFBEA34D-649F-46B8-9AEC-795D14228ED8}"/>
    <cellStyle name="Normal 5 3 2 2 2 2 3" xfId="1781" xr:uid="{D9F9A3AD-8B71-460B-9977-330A64CD0887}"/>
    <cellStyle name="Normal 5 3 2 2 2 3" xfId="510" xr:uid="{00000000-0005-0000-0000-000048010000}"/>
    <cellStyle name="Normal 5 3 2 2 2 3 2" xfId="1108" xr:uid="{7CBDF289-394A-4FBD-B37D-70CB42968012}"/>
    <cellStyle name="Normal 5 3 2 2 2 3 2 2" xfId="2555" xr:uid="{F1CF9A69-BC2F-40BF-95D5-5C2316B8C5ED}"/>
    <cellStyle name="Normal 5 3 2 2 2 3 3" xfId="1957" xr:uid="{3588D73A-B34D-454C-A4DD-AE4C1954844A}"/>
    <cellStyle name="Normal 5 3 2 2 2 4" xfId="764" xr:uid="{5E899E5C-14B1-4AED-8A23-474E32CF02C6}"/>
    <cellStyle name="Normal 5 3 2 2 2 4 2" xfId="2211" xr:uid="{97C7126E-9122-426C-8B52-3123E5AAB735}"/>
    <cellStyle name="Normal 5 3 2 2 2 5" xfId="1361" xr:uid="{219E10DD-1B9A-415E-B35B-FED69D9E17A4}"/>
    <cellStyle name="Normal 5 3 2 2 2 5 2" xfId="2783" xr:uid="{7F7582FF-07ED-455A-AB04-4E595FE2F0CC}"/>
    <cellStyle name="Normal 5 3 2 2 2 6" xfId="1613" xr:uid="{97757E95-D3C2-46E9-BFBF-451203A41431}"/>
    <cellStyle name="Normal 5 3 2 2 3" xfId="250" xr:uid="{00000000-0005-0000-0000-000049010000}"/>
    <cellStyle name="Normal 5 3 2 2 3 2" xfId="594" xr:uid="{00000000-0005-0000-0000-00004A010000}"/>
    <cellStyle name="Normal 5 3 2 2 3 2 2" xfId="1192" xr:uid="{5A555098-E8A6-4004-827A-3E1ED6A41DC6}"/>
    <cellStyle name="Normal 5 3 2 2 3 2 2 2" xfId="2639" xr:uid="{DA058996-02D2-41F9-827A-2C09407EC9B9}"/>
    <cellStyle name="Normal 5 3 2 2 3 2 3" xfId="2041" xr:uid="{0205D39B-7F3A-413D-8069-809F09D171F6}"/>
    <cellStyle name="Normal 5 3 2 2 3 3" xfId="848" xr:uid="{849312D2-F013-48D5-ADD7-79009B9EACC6}"/>
    <cellStyle name="Normal 5 3 2 2 3 3 2" xfId="2295" xr:uid="{F45A859F-697B-4BE9-A4C7-0DD06BC2A2C3}"/>
    <cellStyle name="Normal 5 3 2 2 3 4" xfId="1445" xr:uid="{78947611-BF50-4DD4-9343-D4659E30D6E8}"/>
    <cellStyle name="Normal 5 3 2 2 3 4 2" xfId="2784" xr:uid="{4F904093-1943-4513-A56E-922DEDD42B33}"/>
    <cellStyle name="Normal 5 3 2 2 3 5" xfId="1697" xr:uid="{2301394E-2D25-4C82-8F68-5581D1E7799E}"/>
    <cellStyle name="Normal 5 3 2 2 4" xfId="426" xr:uid="{00000000-0005-0000-0000-00004B010000}"/>
    <cellStyle name="Normal 5 3 2 2 4 2" xfId="1024" xr:uid="{B877D4A4-8F22-4ED6-97C4-9C5A7012394D}"/>
    <cellStyle name="Normal 5 3 2 2 4 2 2" xfId="2471" xr:uid="{28F1E93E-83DE-43F8-BD92-F293E67A1272}"/>
    <cellStyle name="Normal 5 3 2 2 4 3" xfId="1873" xr:uid="{9E4E0C2B-7B90-41D8-867F-31997F6B8546}"/>
    <cellStyle name="Normal 5 3 2 2 5" xfId="680" xr:uid="{E8F032FA-887D-4A6E-968F-A9942C186266}"/>
    <cellStyle name="Normal 5 3 2 2 5 2" xfId="2127" xr:uid="{09C6EA50-206D-498C-8353-FA0866335173}"/>
    <cellStyle name="Normal 5 3 2 2 6" xfId="1277" xr:uid="{6D9ABF02-F788-42AD-AF45-2CBEAD0AD400}"/>
    <cellStyle name="Normal 5 3 2 2 6 2" xfId="2785" xr:uid="{0DC5A4B8-8729-4E99-8459-B0FD0691DE91}"/>
    <cellStyle name="Normal 5 3 2 2 7" xfId="1529" xr:uid="{D4CCD68C-7127-48D4-9379-2B88FFACF789}"/>
    <cellStyle name="Normal 5 3 2 3" xfId="124" xr:uid="{00000000-0005-0000-0000-00004C010000}"/>
    <cellStyle name="Normal 5 3 2 3 2" xfId="292" xr:uid="{00000000-0005-0000-0000-00004D010000}"/>
    <cellStyle name="Normal 5 3 2 3 2 2" xfId="890" xr:uid="{7CBC4724-8F9A-45FD-819B-32E0350A1BC4}"/>
    <cellStyle name="Normal 5 3 2 3 2 2 2" xfId="2337" xr:uid="{B813FE1E-E9C7-4038-974F-3BD7B73DBC2C}"/>
    <cellStyle name="Normal 5 3 2 3 2 3" xfId="1739" xr:uid="{507AA16D-39AE-4077-AD36-8063874F116E}"/>
    <cellStyle name="Normal 5 3 2 3 3" xfId="468" xr:uid="{00000000-0005-0000-0000-00004E010000}"/>
    <cellStyle name="Normal 5 3 2 3 3 2" xfId="1066" xr:uid="{F44DDD06-7946-4001-8D5F-73470FD10014}"/>
    <cellStyle name="Normal 5 3 2 3 3 2 2" xfId="2513" xr:uid="{AEB6CB45-BCB0-4DA5-83C8-63E188EA3FD2}"/>
    <cellStyle name="Normal 5 3 2 3 3 3" xfId="1915" xr:uid="{F9916122-2895-4942-AFB6-93D286C8DC95}"/>
    <cellStyle name="Normal 5 3 2 3 4" xfId="722" xr:uid="{EA47709A-1C23-4109-9F98-14679B32D783}"/>
    <cellStyle name="Normal 5 3 2 3 4 2" xfId="2169" xr:uid="{C6DCE013-DE2C-4208-9B1D-02994D4E788C}"/>
    <cellStyle name="Normal 5 3 2 3 5" xfId="1319" xr:uid="{A20363DA-CD92-43C6-BE48-41FF5517113B}"/>
    <cellStyle name="Normal 5 3 2 3 5 2" xfId="2786" xr:uid="{8331AEF6-96B8-4C86-B0B2-B313F2FC48C2}"/>
    <cellStyle name="Normal 5 3 2 3 6" xfId="1571" xr:uid="{E243E02A-C1E5-4E88-BB94-C988F0FEF5FC}"/>
    <cellStyle name="Normal 5 3 2 4" xfId="208" xr:uid="{00000000-0005-0000-0000-00004F010000}"/>
    <cellStyle name="Normal 5 3 2 4 2" xfId="552" xr:uid="{00000000-0005-0000-0000-000050010000}"/>
    <cellStyle name="Normal 5 3 2 4 2 2" xfId="1150" xr:uid="{9E0F0DD0-F679-4402-B3D9-A4CE678D5CE7}"/>
    <cellStyle name="Normal 5 3 2 4 2 2 2" xfId="2597" xr:uid="{0D175054-7473-44EB-8F83-9118235402AA}"/>
    <cellStyle name="Normal 5 3 2 4 2 3" xfId="1999" xr:uid="{BF5D0494-7999-41EF-BD36-6FDF7D939CAF}"/>
    <cellStyle name="Normal 5 3 2 4 3" xfId="806" xr:uid="{6E2A2D23-E642-4AB9-915B-0AAF0C9B88EC}"/>
    <cellStyle name="Normal 5 3 2 4 3 2" xfId="2253" xr:uid="{FB9C48C2-5616-4648-965E-F60912B204DA}"/>
    <cellStyle name="Normal 5 3 2 4 4" xfId="1403" xr:uid="{6378493F-479D-4A0A-B47B-E2D6C8EA4720}"/>
    <cellStyle name="Normal 5 3 2 4 4 2" xfId="2787" xr:uid="{9F5B77B8-BD7E-49BF-8592-3B4612BCFC0E}"/>
    <cellStyle name="Normal 5 3 2 4 5" xfId="1655" xr:uid="{A070DB59-B895-4B59-92DB-8A23BB053B2D}"/>
    <cellStyle name="Normal 5 3 2 5" xfId="384" xr:uid="{00000000-0005-0000-0000-000051010000}"/>
    <cellStyle name="Normal 5 3 2 5 2" xfId="982" xr:uid="{2D909CC3-37F5-49BF-A3F4-4885A81F3DAF}"/>
    <cellStyle name="Normal 5 3 2 5 2 2" xfId="2429" xr:uid="{760DE87D-7DC5-40FC-8008-216DCAA543B4}"/>
    <cellStyle name="Normal 5 3 2 5 3" xfId="1831" xr:uid="{1E46E575-277E-4405-9C14-4BF09F2C4D0B}"/>
    <cellStyle name="Normal 5 3 2 6" xfId="638" xr:uid="{7A6AE9FE-A362-4BF8-BDB3-7E5E5EB90965}"/>
    <cellStyle name="Normal 5 3 2 6 2" xfId="2085" xr:uid="{7B29A4F2-1C06-4735-B4B2-A554174B13EB}"/>
    <cellStyle name="Normal 5 3 2 7" xfId="1235" xr:uid="{1F5BBF7F-1BFA-43B8-83A1-841A4630B547}"/>
    <cellStyle name="Normal 5 3 2 7 2" xfId="2788" xr:uid="{2CEE11B2-D094-4B19-B8E6-885E78934317}"/>
    <cellStyle name="Normal 5 3 2 8" xfId="1487" xr:uid="{9204CD24-B64D-4A67-ADDF-582C78A99438}"/>
    <cellStyle name="Normal 5 3 3" xfId="61" xr:uid="{00000000-0005-0000-0000-000052010000}"/>
    <cellStyle name="Normal 5 3 3 2" xfId="145" xr:uid="{00000000-0005-0000-0000-000053010000}"/>
    <cellStyle name="Normal 5 3 3 2 2" xfId="313" xr:uid="{00000000-0005-0000-0000-000054010000}"/>
    <cellStyle name="Normal 5 3 3 2 2 2" xfId="911" xr:uid="{0F594BD9-7568-4762-A6CB-AE2F14204416}"/>
    <cellStyle name="Normal 5 3 3 2 2 2 2" xfId="2358" xr:uid="{4F29FA21-8E3A-4908-8547-0309F9928749}"/>
    <cellStyle name="Normal 5 3 3 2 2 3" xfId="1760" xr:uid="{56D47CFE-390C-475A-B55B-5450BD731152}"/>
    <cellStyle name="Normal 5 3 3 2 3" xfId="489" xr:uid="{00000000-0005-0000-0000-000055010000}"/>
    <cellStyle name="Normal 5 3 3 2 3 2" xfId="1087" xr:uid="{F806FD5F-8A98-4DE6-B3E4-BD6DB89BCC8D}"/>
    <cellStyle name="Normal 5 3 3 2 3 2 2" xfId="2534" xr:uid="{BFEF298A-1B71-42E9-85CF-9D41CD8DDBA7}"/>
    <cellStyle name="Normal 5 3 3 2 3 3" xfId="1936" xr:uid="{4B909BC3-5A33-4091-B10F-23B2C660363F}"/>
    <cellStyle name="Normal 5 3 3 2 4" xfId="743" xr:uid="{92F352AF-2E0B-4F6D-B763-1D77E556661B}"/>
    <cellStyle name="Normal 5 3 3 2 4 2" xfId="2190" xr:uid="{08BF5FA2-0B5D-4005-8788-8FB7324A7C3C}"/>
    <cellStyle name="Normal 5 3 3 2 5" xfId="1340" xr:uid="{2B8BDBE0-AAC7-4E76-980A-2A5F31EABDBA}"/>
    <cellStyle name="Normal 5 3 3 2 5 2" xfId="2789" xr:uid="{D661C0C4-C913-4886-9346-1E513956DD2A}"/>
    <cellStyle name="Normal 5 3 3 2 6" xfId="1592" xr:uid="{01B6B2DE-9E06-43BD-8058-D1DAE73D4843}"/>
    <cellStyle name="Normal 5 3 3 3" xfId="229" xr:uid="{00000000-0005-0000-0000-000056010000}"/>
    <cellStyle name="Normal 5 3 3 3 2" xfId="573" xr:uid="{00000000-0005-0000-0000-000057010000}"/>
    <cellStyle name="Normal 5 3 3 3 2 2" xfId="1171" xr:uid="{4AC41616-808F-4294-A21A-BD702A9A1DB5}"/>
    <cellStyle name="Normal 5 3 3 3 2 2 2" xfId="2618" xr:uid="{879CFAD7-97DB-41F0-8A33-621045109E19}"/>
    <cellStyle name="Normal 5 3 3 3 2 3" xfId="2020" xr:uid="{42F6FF25-CB14-4FB5-98B9-0CFE0B3D30B8}"/>
    <cellStyle name="Normal 5 3 3 3 3" xfId="827" xr:uid="{339C6AD6-9AFE-4533-90B6-84D54F2C5A04}"/>
    <cellStyle name="Normal 5 3 3 3 3 2" xfId="2274" xr:uid="{318241C6-A4A7-4C24-BC40-3BBC10E2378D}"/>
    <cellStyle name="Normal 5 3 3 3 4" xfId="1424" xr:uid="{1A3F6456-3B4F-404F-B430-FC175A860924}"/>
    <cellStyle name="Normal 5 3 3 3 4 2" xfId="2790" xr:uid="{612D8196-E45E-413C-9644-D66A25B5DF4C}"/>
    <cellStyle name="Normal 5 3 3 3 5" xfId="1676" xr:uid="{F33643B9-372C-4920-AA49-5A73FD4B7FF8}"/>
    <cellStyle name="Normal 5 3 3 4" xfId="405" xr:uid="{00000000-0005-0000-0000-000058010000}"/>
    <cellStyle name="Normal 5 3 3 4 2" xfId="1003" xr:uid="{D9325DD0-A5F9-43B1-BA6F-1CC3B9B2DD7F}"/>
    <cellStyle name="Normal 5 3 3 4 2 2" xfId="2450" xr:uid="{C63AE91E-DD32-4288-929C-3DF479344D08}"/>
    <cellStyle name="Normal 5 3 3 4 3" xfId="1852" xr:uid="{07151809-5DB6-4328-AC25-8A109CDA382C}"/>
    <cellStyle name="Normal 5 3 3 5" xfId="659" xr:uid="{6D40DD98-FFBA-4E38-B705-1CE4076214BB}"/>
    <cellStyle name="Normal 5 3 3 5 2" xfId="2106" xr:uid="{803F2A1F-8165-42AB-BD94-A5B413ECCD17}"/>
    <cellStyle name="Normal 5 3 3 6" xfId="1256" xr:uid="{755817FD-395D-4436-9443-882DE0C04D65}"/>
    <cellStyle name="Normal 5 3 3 6 2" xfId="2791" xr:uid="{4C3C8FFE-180F-47E1-9ACB-B0833A924A58}"/>
    <cellStyle name="Normal 5 3 3 7" xfId="1508" xr:uid="{A893F544-A112-414B-96C7-8FCEC0912FDE}"/>
    <cellStyle name="Normal 5 3 4" xfId="103" xr:uid="{00000000-0005-0000-0000-000059010000}"/>
    <cellStyle name="Normal 5 3 4 2" xfId="271" xr:uid="{00000000-0005-0000-0000-00005A010000}"/>
    <cellStyle name="Normal 5 3 4 2 2" xfId="869" xr:uid="{9D5D3F36-E061-48EF-8CED-75FF6C9B9912}"/>
    <cellStyle name="Normal 5 3 4 2 2 2" xfId="2316" xr:uid="{5C1829CC-B18D-4BAA-B3F1-17E6D013B08B}"/>
    <cellStyle name="Normal 5 3 4 2 3" xfId="1718" xr:uid="{1729C2DA-ECF5-455E-A436-8AE61F717DFD}"/>
    <cellStyle name="Normal 5 3 4 3" xfId="447" xr:uid="{00000000-0005-0000-0000-00005B010000}"/>
    <cellStyle name="Normal 5 3 4 3 2" xfId="1045" xr:uid="{50856B09-7ABA-4187-9F7F-E6FFCED5DB43}"/>
    <cellStyle name="Normal 5 3 4 3 2 2" xfId="2492" xr:uid="{92308CD3-7BEC-4862-9B54-74932179AB40}"/>
    <cellStyle name="Normal 5 3 4 3 3" xfId="1894" xr:uid="{5A181949-E7B4-4DD5-9984-06A62217BAE9}"/>
    <cellStyle name="Normal 5 3 4 4" xfId="701" xr:uid="{442B55A9-06AD-449B-9E98-6FAD879BD0AE}"/>
    <cellStyle name="Normal 5 3 4 4 2" xfId="2148" xr:uid="{83796F70-AFCD-4BD8-9FE0-FB20CFA9D488}"/>
    <cellStyle name="Normal 5 3 4 5" xfId="1298" xr:uid="{EA778D4E-44DE-4AE2-8993-6236F8A81ACC}"/>
    <cellStyle name="Normal 5 3 4 5 2" xfId="2792" xr:uid="{EE0B08C3-49D6-46F9-8E91-2D11FE35F7CA}"/>
    <cellStyle name="Normal 5 3 4 6" xfId="1550" xr:uid="{E8B97246-0D34-4A19-9AC4-2992564678E1}"/>
    <cellStyle name="Normal 5 3 5" xfId="187" xr:uid="{00000000-0005-0000-0000-00005C010000}"/>
    <cellStyle name="Normal 5 3 5 2" xfId="531" xr:uid="{00000000-0005-0000-0000-00005D010000}"/>
    <cellStyle name="Normal 5 3 5 2 2" xfId="1129" xr:uid="{54F9E095-80CD-4A1C-82EE-48CE55700A85}"/>
    <cellStyle name="Normal 5 3 5 2 2 2" xfId="2576" xr:uid="{112F1FE4-D192-4279-B387-861338DA0943}"/>
    <cellStyle name="Normal 5 3 5 2 3" xfId="1978" xr:uid="{75C58955-E971-4F12-BD2D-8FE6D391DA80}"/>
    <cellStyle name="Normal 5 3 5 3" xfId="785" xr:uid="{975B49CC-BD86-4883-9731-61BA872A9CE3}"/>
    <cellStyle name="Normal 5 3 5 3 2" xfId="2232" xr:uid="{E5C46879-7050-42FE-8007-2BE2195C4FB2}"/>
    <cellStyle name="Normal 5 3 5 4" xfId="1382" xr:uid="{3F08088A-EF4F-4CFC-9AAD-6F2A87297864}"/>
    <cellStyle name="Normal 5 3 5 4 2" xfId="2793" xr:uid="{7A5C958C-B83E-4AF7-8129-7A25A347F64B}"/>
    <cellStyle name="Normal 5 3 5 5" xfId="1634" xr:uid="{3C554A0F-F9B7-454F-88E4-6FA716C8B4D1}"/>
    <cellStyle name="Normal 5 3 6" xfId="363" xr:uid="{00000000-0005-0000-0000-00005E010000}"/>
    <cellStyle name="Normal 5 3 6 2" xfId="961" xr:uid="{45512586-FE3B-4110-99F2-4F4BC9B1BEE2}"/>
    <cellStyle name="Normal 5 3 6 2 2" xfId="2408" xr:uid="{D56A4697-0D76-4F35-8448-B49DAFD4199D}"/>
    <cellStyle name="Normal 5 3 6 3" xfId="1810" xr:uid="{9E11427E-5EE3-4412-9DDA-1A5E66A18C5A}"/>
    <cellStyle name="Normal 5 3 7" xfId="617" xr:uid="{8EE2616A-1A45-443F-AE7C-9C23ADF3AD9D}"/>
    <cellStyle name="Normal 5 3 7 2" xfId="2064" xr:uid="{8D2B6F3D-4D09-47C3-B6CE-3BFCC9AD25E8}"/>
    <cellStyle name="Normal 5 3 8" xfId="1214" xr:uid="{03AF6723-D367-4A84-AA54-AD344AED23DB}"/>
    <cellStyle name="Normal 5 3 8 2" xfId="2794" xr:uid="{A8C9F44D-ABDB-434E-B339-D4B86C678769}"/>
    <cellStyle name="Normal 5 3 9" xfId="1466" xr:uid="{013D9947-A7CA-49CC-B6D9-FC831C14390B}"/>
    <cellStyle name="Normal 5 4" xfId="29" xr:uid="{00000000-0005-0000-0000-00005F010000}"/>
    <cellStyle name="Normal 5 4 2" xfId="71" xr:uid="{00000000-0005-0000-0000-000060010000}"/>
    <cellStyle name="Normal 5 4 2 2" xfId="155" xr:uid="{00000000-0005-0000-0000-000061010000}"/>
    <cellStyle name="Normal 5 4 2 2 2" xfId="323" xr:uid="{00000000-0005-0000-0000-000062010000}"/>
    <cellStyle name="Normal 5 4 2 2 2 2" xfId="921" xr:uid="{645242BA-596D-46CE-B958-E6DD5A3E7EA9}"/>
    <cellStyle name="Normal 5 4 2 2 2 2 2" xfId="2368" xr:uid="{A7F6B83E-1DFB-4DE4-9364-8BF07D914999}"/>
    <cellStyle name="Normal 5 4 2 2 2 3" xfId="1770" xr:uid="{51312217-AC0A-45D5-8D94-7FFDFA8A85BC}"/>
    <cellStyle name="Normal 5 4 2 2 3" xfId="499" xr:uid="{00000000-0005-0000-0000-000063010000}"/>
    <cellStyle name="Normal 5 4 2 2 3 2" xfId="1097" xr:uid="{68B3BB8B-F729-427B-8CE1-2EFB0E769604}"/>
    <cellStyle name="Normal 5 4 2 2 3 2 2" xfId="2544" xr:uid="{4299F588-8689-4997-A08A-AAA75A76E2B7}"/>
    <cellStyle name="Normal 5 4 2 2 3 3" xfId="1946" xr:uid="{D1119E8E-BC91-4276-9CC0-62A711A7D12D}"/>
    <cellStyle name="Normal 5 4 2 2 4" xfId="753" xr:uid="{F256404F-9963-43E1-8CBA-DE8CC69FE4A5}"/>
    <cellStyle name="Normal 5 4 2 2 4 2" xfId="2200" xr:uid="{90C3F84C-03F2-44AD-B408-53ED855FC517}"/>
    <cellStyle name="Normal 5 4 2 2 5" xfId="1350" xr:uid="{14327284-6967-42FB-9D83-EB0939B7F1C4}"/>
    <cellStyle name="Normal 5 4 2 2 5 2" xfId="2795" xr:uid="{97282FA2-F69A-4263-B6D6-2E3C00C451A0}"/>
    <cellStyle name="Normal 5 4 2 2 6" xfId="1602" xr:uid="{C1B0D787-DE86-4B80-9562-01AC952C3C51}"/>
    <cellStyle name="Normal 5 4 2 3" xfId="239" xr:uid="{00000000-0005-0000-0000-000064010000}"/>
    <cellStyle name="Normal 5 4 2 3 2" xfId="583" xr:uid="{00000000-0005-0000-0000-000065010000}"/>
    <cellStyle name="Normal 5 4 2 3 2 2" xfId="1181" xr:uid="{AD4ABEA1-5CA0-4B33-9477-3803ED460FDD}"/>
    <cellStyle name="Normal 5 4 2 3 2 2 2" xfId="2628" xr:uid="{D46DAAC0-1026-4039-874A-4E7CA44A0C28}"/>
    <cellStyle name="Normal 5 4 2 3 2 3" xfId="2030" xr:uid="{9C1386E5-0FD0-4A76-AC38-2DE97EFC6ABF}"/>
    <cellStyle name="Normal 5 4 2 3 3" xfId="837" xr:uid="{17ABBFF7-8FF7-468A-8E57-FD6B981A23FD}"/>
    <cellStyle name="Normal 5 4 2 3 3 2" xfId="2284" xr:uid="{5082BDEC-B694-4EC9-B2A9-7568B5FAD00C}"/>
    <cellStyle name="Normal 5 4 2 3 4" xfId="1434" xr:uid="{AF9001F8-7619-4A27-AEB8-EC3F566BE179}"/>
    <cellStyle name="Normal 5 4 2 3 4 2" xfId="2796" xr:uid="{078650BE-A6CA-4D03-9AAE-22B9CCFFE936}"/>
    <cellStyle name="Normal 5 4 2 3 5" xfId="1686" xr:uid="{A5D91199-FEDB-48CF-BDDB-9EB3A03CB9FA}"/>
    <cellStyle name="Normal 5 4 2 4" xfId="415" xr:uid="{00000000-0005-0000-0000-000066010000}"/>
    <cellStyle name="Normal 5 4 2 4 2" xfId="1013" xr:uid="{E01C94D0-66DC-4736-9036-EB0EE821DA59}"/>
    <cellStyle name="Normal 5 4 2 4 2 2" xfId="2460" xr:uid="{D7FF71E4-6BA4-444A-A7F1-CD0085B2946D}"/>
    <cellStyle name="Normal 5 4 2 4 3" xfId="1862" xr:uid="{A09B9AB9-756F-4BE6-8ADA-404BC8B9A294}"/>
    <cellStyle name="Normal 5 4 2 5" xfId="669" xr:uid="{CFA8E060-38A1-4C06-9B37-5CE33E87608F}"/>
    <cellStyle name="Normal 5 4 2 5 2" xfId="2116" xr:uid="{2D8DDE79-81E7-4583-B74D-B9E3F545C8C0}"/>
    <cellStyle name="Normal 5 4 2 6" xfId="1266" xr:uid="{2403D26A-402B-457B-B504-BA715A2ADAA6}"/>
    <cellStyle name="Normal 5 4 2 6 2" xfId="2797" xr:uid="{F0EA9D74-B039-4953-93C0-437B50444AB3}"/>
    <cellStyle name="Normal 5 4 2 7" xfId="1518" xr:uid="{E1B56CC6-86CE-4201-B019-0F92551926CA}"/>
    <cellStyle name="Normal 5 4 3" xfId="113" xr:uid="{00000000-0005-0000-0000-000067010000}"/>
    <cellStyle name="Normal 5 4 3 2" xfId="281" xr:uid="{00000000-0005-0000-0000-000068010000}"/>
    <cellStyle name="Normal 5 4 3 2 2" xfId="879" xr:uid="{322FF757-007E-4FFA-8AB4-2D91F50F2DD6}"/>
    <cellStyle name="Normal 5 4 3 2 2 2" xfId="2326" xr:uid="{E09F2C29-402D-4E93-BF9C-9F493973CAF6}"/>
    <cellStyle name="Normal 5 4 3 2 3" xfId="1728" xr:uid="{32259C8D-7DD9-4F58-A6D6-E2606E725553}"/>
    <cellStyle name="Normal 5 4 3 3" xfId="457" xr:uid="{00000000-0005-0000-0000-000069010000}"/>
    <cellStyle name="Normal 5 4 3 3 2" xfId="1055" xr:uid="{01D4DEEE-1DBD-4003-8787-C8877FEE581C}"/>
    <cellStyle name="Normal 5 4 3 3 2 2" xfId="2502" xr:uid="{78A34D5F-6BD3-4FD9-9BF1-3BDBD6EBA8CD}"/>
    <cellStyle name="Normal 5 4 3 3 3" xfId="1904" xr:uid="{D646C3DC-2DD8-40E3-883F-822354288500}"/>
    <cellStyle name="Normal 5 4 3 4" xfId="711" xr:uid="{3201FD20-7EAC-47CE-A1F7-994AD02B92E7}"/>
    <cellStyle name="Normal 5 4 3 4 2" xfId="2158" xr:uid="{767C96CC-61A9-465C-81A9-611D684ECB31}"/>
    <cellStyle name="Normal 5 4 3 5" xfId="1308" xr:uid="{73BD497E-62DA-4094-A9F6-A7FFFC36E1A9}"/>
    <cellStyle name="Normal 5 4 3 5 2" xfId="2798" xr:uid="{FEAFD96C-0342-4CD3-BB31-DF202B634B05}"/>
    <cellStyle name="Normal 5 4 3 6" xfId="1560" xr:uid="{15D95C0E-37AF-41E3-A437-B23464FB3239}"/>
    <cellStyle name="Normal 5 4 4" xfId="197" xr:uid="{00000000-0005-0000-0000-00006A010000}"/>
    <cellStyle name="Normal 5 4 4 2" xfId="541" xr:uid="{00000000-0005-0000-0000-00006B010000}"/>
    <cellStyle name="Normal 5 4 4 2 2" xfId="1139" xr:uid="{97E60B89-9A1A-4A4B-83A6-A46C63BA5182}"/>
    <cellStyle name="Normal 5 4 4 2 2 2" xfId="2586" xr:uid="{549E998E-4EFA-410D-BB77-C27529579A7C}"/>
    <cellStyle name="Normal 5 4 4 2 3" xfId="1988" xr:uid="{FE2F0E9B-8B68-4F9F-A087-09233CEDE845}"/>
    <cellStyle name="Normal 5 4 4 3" xfId="795" xr:uid="{57DF5CD7-1576-453F-8D91-20C637D61A95}"/>
    <cellStyle name="Normal 5 4 4 3 2" xfId="2242" xr:uid="{19FD4966-FCE7-474B-A176-F3A503110B94}"/>
    <cellStyle name="Normal 5 4 4 4" xfId="1392" xr:uid="{CA7803A4-AA35-4BCD-A6C0-C19103CFC73E}"/>
    <cellStyle name="Normal 5 4 4 4 2" xfId="2799" xr:uid="{8C0A5C89-7B69-4C74-AC45-136777CE68B7}"/>
    <cellStyle name="Normal 5 4 4 5" xfId="1644" xr:uid="{BBA09C3C-796A-4669-B415-7528F3855B75}"/>
    <cellStyle name="Normal 5 4 5" xfId="373" xr:uid="{00000000-0005-0000-0000-00006C010000}"/>
    <cellStyle name="Normal 5 4 5 2" xfId="971" xr:uid="{E85D253B-4F16-4DDB-BEF0-2B5C22395521}"/>
    <cellStyle name="Normal 5 4 5 2 2" xfId="2418" xr:uid="{8281003F-CF77-459E-9CE6-1033C0A70CE6}"/>
    <cellStyle name="Normal 5 4 5 3" xfId="1820" xr:uid="{EEB32B64-BFEC-4FCE-8A29-05DDFF1550D2}"/>
    <cellStyle name="Normal 5 4 6" xfId="627" xr:uid="{4815B326-8EF0-40EE-BF0C-111F5CB5714A}"/>
    <cellStyle name="Normal 5 4 6 2" xfId="2074" xr:uid="{580570C2-19C2-4424-98FC-68A0415D850A}"/>
    <cellStyle name="Normal 5 4 7" xfId="1224" xr:uid="{E113B365-BBF3-48AF-A962-A4C9135816FF}"/>
    <cellStyle name="Normal 5 4 7 2" xfId="2800" xr:uid="{09D21DF1-4A4C-42FF-8DE8-A8F8605AAAF9}"/>
    <cellStyle name="Normal 5 4 8" xfId="1476" xr:uid="{0A933586-79A2-4161-9537-9DC78F90F96A}"/>
    <cellStyle name="Normal 5 5" xfId="50" xr:uid="{00000000-0005-0000-0000-00006D010000}"/>
    <cellStyle name="Normal 5 5 2" xfId="134" xr:uid="{00000000-0005-0000-0000-00006E010000}"/>
    <cellStyle name="Normal 5 5 2 2" xfId="302" xr:uid="{00000000-0005-0000-0000-00006F010000}"/>
    <cellStyle name="Normal 5 5 2 2 2" xfId="900" xr:uid="{53AEDC29-374C-47F5-A0E6-0FC2D76FAF81}"/>
    <cellStyle name="Normal 5 5 2 2 2 2" xfId="2347" xr:uid="{C0C04019-C0BB-4E60-8170-0414EFBD9CE4}"/>
    <cellStyle name="Normal 5 5 2 2 3" xfId="1749" xr:uid="{B7084630-6E65-488E-8239-1C4E8D885566}"/>
    <cellStyle name="Normal 5 5 2 3" xfId="478" xr:uid="{00000000-0005-0000-0000-000070010000}"/>
    <cellStyle name="Normal 5 5 2 3 2" xfId="1076" xr:uid="{C0F3D592-6A9D-4DB1-91D0-95E40515D02A}"/>
    <cellStyle name="Normal 5 5 2 3 2 2" xfId="2523" xr:uid="{2609BE69-9593-474F-8391-52AA27A9879E}"/>
    <cellStyle name="Normal 5 5 2 3 3" xfId="1925" xr:uid="{D1093064-09B2-4F86-AF98-0A89FA23164E}"/>
    <cellStyle name="Normal 5 5 2 4" xfId="732" xr:uid="{627C1656-9770-4AF6-B5E7-E9F4DB60F736}"/>
    <cellStyle name="Normal 5 5 2 4 2" xfId="2179" xr:uid="{889EDEED-F010-4675-BC2A-A141F719C0E9}"/>
    <cellStyle name="Normal 5 5 2 5" xfId="1329" xr:uid="{0B504950-37F7-44A1-A7AE-82769754359B}"/>
    <cellStyle name="Normal 5 5 2 5 2" xfId="2801" xr:uid="{33B7649F-8061-4BAD-BDE4-1FA405AF102F}"/>
    <cellStyle name="Normal 5 5 2 6" xfId="1581" xr:uid="{F1407E1D-0E33-48FB-AC4E-02C2C2EF0133}"/>
    <cellStyle name="Normal 5 5 3" xfId="218" xr:uid="{00000000-0005-0000-0000-000071010000}"/>
    <cellStyle name="Normal 5 5 3 2" xfId="562" xr:uid="{00000000-0005-0000-0000-000072010000}"/>
    <cellStyle name="Normal 5 5 3 2 2" xfId="1160" xr:uid="{3F66D40D-872E-4016-A2D1-23D7AB3DC1BD}"/>
    <cellStyle name="Normal 5 5 3 2 2 2" xfId="2607" xr:uid="{EE1FBB04-8DBA-4AD8-A866-C19C660F0EF2}"/>
    <cellStyle name="Normal 5 5 3 2 3" xfId="2009" xr:uid="{8ABC6EAB-5A84-4ADF-853A-CFC8CB29A01F}"/>
    <cellStyle name="Normal 5 5 3 3" xfId="816" xr:uid="{17554B4B-E417-47DD-BE9B-9A23D333BB10}"/>
    <cellStyle name="Normal 5 5 3 3 2" xfId="2263" xr:uid="{66343390-FDBF-4A9D-BE6D-9448C3CDACD0}"/>
    <cellStyle name="Normal 5 5 3 4" xfId="1413" xr:uid="{93F09772-8E39-4C3B-94B5-7714D47D0947}"/>
    <cellStyle name="Normal 5 5 3 4 2" xfId="2802" xr:uid="{1BEBA785-803B-45E8-8022-D1D4D833C04E}"/>
    <cellStyle name="Normal 5 5 3 5" xfId="1665" xr:uid="{F2B4C996-69BB-466D-B11C-5C31166346CE}"/>
    <cellStyle name="Normal 5 5 4" xfId="394" xr:uid="{00000000-0005-0000-0000-000073010000}"/>
    <cellStyle name="Normal 5 5 4 2" xfId="992" xr:uid="{49C9057C-E200-4552-BE54-03341217AADC}"/>
    <cellStyle name="Normal 5 5 4 2 2" xfId="2439" xr:uid="{0C7C47EC-5E98-4AC3-8122-BB6CB0B1B5D5}"/>
    <cellStyle name="Normal 5 5 4 3" xfId="1841" xr:uid="{05801378-E118-4950-AB77-6E9940513912}"/>
    <cellStyle name="Normal 5 5 5" xfId="648" xr:uid="{FBDE7AFA-BDF8-4F89-B689-388AB8389B96}"/>
    <cellStyle name="Normal 5 5 5 2" xfId="2095" xr:uid="{A4FFBC91-CC04-4E26-A67E-C4DCA1DE16CF}"/>
    <cellStyle name="Normal 5 5 6" xfId="1245" xr:uid="{E2847F4C-6283-49E1-976A-BB6A766AC349}"/>
    <cellStyle name="Normal 5 5 6 2" xfId="2803" xr:uid="{ED8266BE-ADFD-4413-BCF2-4B026099C74B}"/>
    <cellStyle name="Normal 5 5 7" xfId="1497" xr:uid="{F9DE5730-005A-442E-9B62-F9C04828707A}"/>
    <cellStyle name="Normal 5 6" xfId="92" xr:uid="{00000000-0005-0000-0000-000074010000}"/>
    <cellStyle name="Normal 5 6 2" xfId="260" xr:uid="{00000000-0005-0000-0000-000075010000}"/>
    <cellStyle name="Normal 5 6 2 2" xfId="858" xr:uid="{A0973C54-35F4-404C-A231-4F1660A23D6B}"/>
    <cellStyle name="Normal 5 6 2 2 2" xfId="2305" xr:uid="{E90F61BD-A539-4DA0-9225-850E1E181032}"/>
    <cellStyle name="Normal 5 6 2 3" xfId="1707" xr:uid="{D6C2A699-7E53-4414-A69F-15181E50F811}"/>
    <cellStyle name="Normal 5 6 3" xfId="436" xr:uid="{00000000-0005-0000-0000-000076010000}"/>
    <cellStyle name="Normal 5 6 3 2" xfId="1034" xr:uid="{AF44671F-B43C-4352-8657-ECC426EF7AF2}"/>
    <cellStyle name="Normal 5 6 3 2 2" xfId="2481" xr:uid="{E730FEF0-E294-4859-B476-83D5DE6B8F06}"/>
    <cellStyle name="Normal 5 6 3 3" xfId="1883" xr:uid="{3065ABD6-2047-4EF1-BC89-B284690A468B}"/>
    <cellStyle name="Normal 5 6 4" xfId="690" xr:uid="{6FE8013D-D002-4735-959B-3B4AF1B2CADF}"/>
    <cellStyle name="Normal 5 6 4 2" xfId="2137" xr:uid="{2134D276-1893-4DE8-9C2A-5B7E0E131755}"/>
    <cellStyle name="Normal 5 6 5" xfId="1287" xr:uid="{3CC965CE-C0E7-4542-BFF6-851C719B9564}"/>
    <cellStyle name="Normal 5 6 5 2" xfId="2804" xr:uid="{C508AAB1-1057-4D77-A1D8-6CCDC1C8A16B}"/>
    <cellStyle name="Normal 5 6 6" xfId="1539" xr:uid="{40A0E723-12EA-4C29-BBBA-3BFB0574592C}"/>
    <cellStyle name="Normal 5 7" xfId="176" xr:uid="{00000000-0005-0000-0000-000077010000}"/>
    <cellStyle name="Normal 5 7 2" xfId="520" xr:uid="{00000000-0005-0000-0000-000078010000}"/>
    <cellStyle name="Normal 5 7 2 2" xfId="1118" xr:uid="{728115CD-69E0-413B-9ACD-7A611E6E6A3C}"/>
    <cellStyle name="Normal 5 7 2 2 2" xfId="2565" xr:uid="{ECAC63DF-B6C0-4693-A680-CB0528683720}"/>
    <cellStyle name="Normal 5 7 2 3" xfId="1967" xr:uid="{998027B5-852A-463D-9CEF-FCA7EF1C460B}"/>
    <cellStyle name="Normal 5 7 3" xfId="774" xr:uid="{B1EF9B66-F7F3-45E1-A731-EBA3693F3D10}"/>
    <cellStyle name="Normal 5 7 3 2" xfId="2221" xr:uid="{C594BF2D-44C8-4A67-A0A3-BAF733EF92AA}"/>
    <cellStyle name="Normal 5 7 4" xfId="1371" xr:uid="{505B5C74-CA9B-4A65-A738-59D8BCC47381}"/>
    <cellStyle name="Normal 5 7 4 2" xfId="2805" xr:uid="{60CD0EBF-CED2-4A23-A49F-EEC1CE4EFE07}"/>
    <cellStyle name="Normal 5 7 5" xfId="1623" xr:uid="{F436EDA2-0B5E-43AD-A120-FA58138842AD}"/>
    <cellStyle name="Normal 5 8" xfId="352" xr:uid="{00000000-0005-0000-0000-000079010000}"/>
    <cellStyle name="Normal 5 8 2" xfId="950" xr:uid="{9020CD1D-9793-46A5-B215-E815FAA9B8BE}"/>
    <cellStyle name="Normal 5 8 2 2" xfId="2397" xr:uid="{A45E7922-83B8-4EBE-BFA6-404A427147C1}"/>
    <cellStyle name="Normal 5 8 3" xfId="1799" xr:uid="{D872E6FF-3430-4750-B27D-EFD0BF4C9568}"/>
    <cellStyle name="Normal 5 9" xfId="606" xr:uid="{7E4028B0-592F-4438-A55A-5E0A016CAEF3}"/>
    <cellStyle name="Normal 5 9 2" xfId="2053" xr:uid="{53BB2294-A09D-4932-8958-139C87CC50B5}"/>
    <cellStyle name="Normal 6" xfId="8" xr:uid="{00000000-0005-0000-0000-00007A010000}"/>
    <cellStyle name="Normal 6 10" xfId="1205" xr:uid="{042A49FD-843D-4D6E-ABD5-8A3428CFB7F7}"/>
    <cellStyle name="Normal 6 10 2" xfId="2806" xr:uid="{D716BC7D-E2A6-4B21-9BE6-A5A5870BBA56}"/>
    <cellStyle name="Normal 6 11" xfId="1457" xr:uid="{9114E343-7AC4-45B5-A1D8-F3E956CAD576}"/>
    <cellStyle name="Normal 6 2" xfId="14" xr:uid="{00000000-0005-0000-0000-00007B010000}"/>
    <cellStyle name="Normal 6 2 10" xfId="1461" xr:uid="{049BC17A-56DF-4254-8356-DD9B2097F511}"/>
    <cellStyle name="Normal 6 2 2" xfId="25" xr:uid="{00000000-0005-0000-0000-00007C010000}"/>
    <cellStyle name="Normal 6 2 2 2" xfId="46" xr:uid="{00000000-0005-0000-0000-00007D010000}"/>
    <cellStyle name="Normal 6 2 2 2 2" xfId="88" xr:uid="{00000000-0005-0000-0000-00007E010000}"/>
    <cellStyle name="Normal 6 2 2 2 2 2" xfId="172" xr:uid="{00000000-0005-0000-0000-00007F010000}"/>
    <cellStyle name="Normal 6 2 2 2 2 2 2" xfId="340" xr:uid="{00000000-0005-0000-0000-000080010000}"/>
    <cellStyle name="Normal 6 2 2 2 2 2 2 2" xfId="938" xr:uid="{D1D0F21B-485D-4A07-B682-B07BF7B4C9AA}"/>
    <cellStyle name="Normal 6 2 2 2 2 2 2 2 2" xfId="2385" xr:uid="{C8F36036-6127-4BA2-B7E0-A0C3504A8C97}"/>
    <cellStyle name="Normal 6 2 2 2 2 2 2 3" xfId="1787" xr:uid="{2F0F78EF-9F20-4E6E-82EA-CB454EC412E5}"/>
    <cellStyle name="Normal 6 2 2 2 2 2 3" xfId="516" xr:uid="{00000000-0005-0000-0000-000081010000}"/>
    <cellStyle name="Normal 6 2 2 2 2 2 3 2" xfId="1114" xr:uid="{9CD833F5-6C58-4800-969E-29F8F4154AED}"/>
    <cellStyle name="Normal 6 2 2 2 2 2 3 2 2" xfId="2561" xr:uid="{59429A80-0B97-41E4-B293-0453E06A1BF0}"/>
    <cellStyle name="Normal 6 2 2 2 2 2 3 3" xfId="1963" xr:uid="{B5703945-7BA4-4F8B-B76B-82D5E186F7AC}"/>
    <cellStyle name="Normal 6 2 2 2 2 2 4" xfId="770" xr:uid="{E3A30D1D-6CE9-46CB-8F1E-B11DE07A22C1}"/>
    <cellStyle name="Normal 6 2 2 2 2 2 4 2" xfId="2217" xr:uid="{17F04088-ACEA-42C8-9A5E-16369DD32090}"/>
    <cellStyle name="Normal 6 2 2 2 2 2 5" xfId="1367" xr:uid="{DCEE36C4-D0F0-4F19-8913-C708A03D8C69}"/>
    <cellStyle name="Normal 6 2 2 2 2 2 5 2" xfId="2807" xr:uid="{49CC9C72-5779-4BE8-B765-9479FB1158A8}"/>
    <cellStyle name="Normal 6 2 2 2 2 2 6" xfId="1619" xr:uid="{B6535F97-AEBA-4B99-9931-5562D9B7254E}"/>
    <cellStyle name="Normal 6 2 2 2 2 3" xfId="256" xr:uid="{00000000-0005-0000-0000-000082010000}"/>
    <cellStyle name="Normal 6 2 2 2 2 3 2" xfId="600" xr:uid="{00000000-0005-0000-0000-000083010000}"/>
    <cellStyle name="Normal 6 2 2 2 2 3 2 2" xfId="1198" xr:uid="{FDEA7363-CAAC-42FC-A58E-29EDEEBD0F52}"/>
    <cellStyle name="Normal 6 2 2 2 2 3 2 2 2" xfId="2645" xr:uid="{B8E39642-C196-4736-98AF-4716FAFC4168}"/>
    <cellStyle name="Normal 6 2 2 2 2 3 2 3" xfId="2047" xr:uid="{D84C0DDE-E1CE-4081-9E26-2CD1CD7FE3F5}"/>
    <cellStyle name="Normal 6 2 2 2 2 3 3" xfId="854" xr:uid="{F2DC2055-DFD4-428D-A257-FA92C58A1C66}"/>
    <cellStyle name="Normal 6 2 2 2 2 3 3 2" xfId="2301" xr:uid="{44D1E7FB-B380-47EF-83C5-AAF83F482B81}"/>
    <cellStyle name="Normal 6 2 2 2 2 3 4" xfId="1451" xr:uid="{813CA56B-C4CB-4AF5-B0C6-34D8EB62DCC3}"/>
    <cellStyle name="Normal 6 2 2 2 2 3 4 2" xfId="2808" xr:uid="{9D685613-B46D-41B8-A63E-82DE883DB93A}"/>
    <cellStyle name="Normal 6 2 2 2 2 3 5" xfId="1703" xr:uid="{B64B48A0-1FB8-4B03-BCC3-13FE76475253}"/>
    <cellStyle name="Normal 6 2 2 2 2 4" xfId="432" xr:uid="{00000000-0005-0000-0000-000084010000}"/>
    <cellStyle name="Normal 6 2 2 2 2 4 2" xfId="1030" xr:uid="{7C96D4A3-403C-49D3-8F18-38ED5B785C43}"/>
    <cellStyle name="Normal 6 2 2 2 2 4 2 2" xfId="2477" xr:uid="{C5B29BAD-3C33-4063-B233-B0667D9604EA}"/>
    <cellStyle name="Normal 6 2 2 2 2 4 3" xfId="1879" xr:uid="{EA8E5443-592A-411C-8516-F418A1E9B77C}"/>
    <cellStyle name="Normal 6 2 2 2 2 5" xfId="686" xr:uid="{6E460D38-0A6E-46E0-A22A-7C9E4C403E30}"/>
    <cellStyle name="Normal 6 2 2 2 2 5 2" xfId="2133" xr:uid="{3CE212C9-71D9-4480-B91E-1F4F21607613}"/>
    <cellStyle name="Normal 6 2 2 2 2 6" xfId="1283" xr:uid="{67F47C99-090D-4F8E-A8E7-1F92F484DC6E}"/>
    <cellStyle name="Normal 6 2 2 2 2 6 2" xfId="2809" xr:uid="{4730C1FC-BE4B-4A24-9F16-83D3C7BE683C}"/>
    <cellStyle name="Normal 6 2 2 2 2 7" xfId="1535" xr:uid="{ABF433CE-5DA6-4B84-A3B0-622B5B4CBC87}"/>
    <cellStyle name="Normal 6 2 2 2 3" xfId="130" xr:uid="{00000000-0005-0000-0000-000085010000}"/>
    <cellStyle name="Normal 6 2 2 2 3 2" xfId="298" xr:uid="{00000000-0005-0000-0000-000086010000}"/>
    <cellStyle name="Normal 6 2 2 2 3 2 2" xfId="896" xr:uid="{75719F26-AA81-4116-B126-790A9081EDC1}"/>
    <cellStyle name="Normal 6 2 2 2 3 2 2 2" xfId="2343" xr:uid="{CC304725-A859-4DD9-BCB7-43D617C76C2C}"/>
    <cellStyle name="Normal 6 2 2 2 3 2 3" xfId="1745" xr:uid="{DE7F97A1-8272-4303-8306-6D735AA3959D}"/>
    <cellStyle name="Normal 6 2 2 2 3 3" xfId="474" xr:uid="{00000000-0005-0000-0000-000087010000}"/>
    <cellStyle name="Normal 6 2 2 2 3 3 2" xfId="1072" xr:uid="{89B2245F-D6F9-4081-89E8-FCA14D8FA2D8}"/>
    <cellStyle name="Normal 6 2 2 2 3 3 2 2" xfId="2519" xr:uid="{8C9A2F2E-990E-41A4-8263-D3F689AB9373}"/>
    <cellStyle name="Normal 6 2 2 2 3 3 3" xfId="1921" xr:uid="{83C34176-D579-4112-AACF-63175D89232A}"/>
    <cellStyle name="Normal 6 2 2 2 3 4" xfId="728" xr:uid="{F626716A-E81C-4E73-97E3-D450A351F4CA}"/>
    <cellStyle name="Normal 6 2 2 2 3 4 2" xfId="2175" xr:uid="{19B64636-2043-4FE7-8BE6-E4CD868A1ACF}"/>
    <cellStyle name="Normal 6 2 2 2 3 5" xfId="1325" xr:uid="{7DC8AB04-9357-430F-8DB5-9540DB22816D}"/>
    <cellStyle name="Normal 6 2 2 2 3 5 2" xfId="2810" xr:uid="{50201431-9BD1-4C41-9367-CBC935FA821A}"/>
    <cellStyle name="Normal 6 2 2 2 3 6" xfId="1577" xr:uid="{2A872DEB-177A-4CF2-89A2-FF8C1F131677}"/>
    <cellStyle name="Normal 6 2 2 2 4" xfId="214" xr:uid="{00000000-0005-0000-0000-000088010000}"/>
    <cellStyle name="Normal 6 2 2 2 4 2" xfId="558" xr:uid="{00000000-0005-0000-0000-000089010000}"/>
    <cellStyle name="Normal 6 2 2 2 4 2 2" xfId="1156" xr:uid="{5D0B6BCF-72D3-4E68-A3EB-B8B08DF02217}"/>
    <cellStyle name="Normal 6 2 2 2 4 2 2 2" xfId="2603" xr:uid="{82E396C0-C659-442F-B5D7-3695719EC02A}"/>
    <cellStyle name="Normal 6 2 2 2 4 2 3" xfId="2005" xr:uid="{22E5FA48-1D2B-434E-97D8-B0A6A6B005A1}"/>
    <cellStyle name="Normal 6 2 2 2 4 3" xfId="812" xr:uid="{D569A399-160A-4324-AFD9-9272D159A861}"/>
    <cellStyle name="Normal 6 2 2 2 4 3 2" xfId="2259" xr:uid="{CC3B761A-CF9B-4508-9744-D10364DD717A}"/>
    <cellStyle name="Normal 6 2 2 2 4 4" xfId="1409" xr:uid="{ABE5244A-5282-4504-B304-49AFE7AD2139}"/>
    <cellStyle name="Normal 6 2 2 2 4 4 2" xfId="2811" xr:uid="{0EC7C145-5449-4D79-9C4F-950568640FE1}"/>
    <cellStyle name="Normal 6 2 2 2 4 5" xfId="1661" xr:uid="{C8EFDF18-1508-4BED-A6CB-929CD9AF0820}"/>
    <cellStyle name="Normal 6 2 2 2 5" xfId="390" xr:uid="{00000000-0005-0000-0000-00008A010000}"/>
    <cellStyle name="Normal 6 2 2 2 5 2" xfId="988" xr:uid="{C0B4BB47-B05E-4E7F-8625-4821090F08B8}"/>
    <cellStyle name="Normal 6 2 2 2 5 2 2" xfId="2435" xr:uid="{AE3F1B61-5974-4BEF-B529-617C4FEF221A}"/>
    <cellStyle name="Normal 6 2 2 2 5 3" xfId="1837" xr:uid="{513C529D-C652-448F-B489-8D26E5DD9E26}"/>
    <cellStyle name="Normal 6 2 2 2 6" xfId="644" xr:uid="{CADCCBC8-AAF5-490C-BD12-02B394A5A96B}"/>
    <cellStyle name="Normal 6 2 2 2 6 2" xfId="2091" xr:uid="{B73A2647-B770-490C-B622-79830C5CB7E5}"/>
    <cellStyle name="Normal 6 2 2 2 7" xfId="1241" xr:uid="{E1986DD2-6560-45FF-AD4C-351A2A4999DA}"/>
    <cellStyle name="Normal 6 2 2 2 7 2" xfId="2812" xr:uid="{2E289546-61F5-4EF6-B159-C46E9964BF69}"/>
    <cellStyle name="Normal 6 2 2 2 8" xfId="1493" xr:uid="{C8463644-D1BC-4D5C-B612-0EA68E751E85}"/>
    <cellStyle name="Normal 6 2 2 3" xfId="67" xr:uid="{00000000-0005-0000-0000-00008B010000}"/>
    <cellStyle name="Normal 6 2 2 3 2" xfId="151" xr:uid="{00000000-0005-0000-0000-00008C010000}"/>
    <cellStyle name="Normal 6 2 2 3 2 2" xfId="319" xr:uid="{00000000-0005-0000-0000-00008D010000}"/>
    <cellStyle name="Normal 6 2 2 3 2 2 2" xfId="917" xr:uid="{5C153BC3-D6AC-4520-9566-0439305064B9}"/>
    <cellStyle name="Normal 6 2 2 3 2 2 2 2" xfId="2364" xr:uid="{F9081658-964E-4E05-A2B8-30C54524F445}"/>
    <cellStyle name="Normal 6 2 2 3 2 2 3" xfId="1766" xr:uid="{B2BD4881-9065-4BC4-9E53-3DED11641B69}"/>
    <cellStyle name="Normal 6 2 2 3 2 3" xfId="495" xr:uid="{00000000-0005-0000-0000-00008E010000}"/>
    <cellStyle name="Normal 6 2 2 3 2 3 2" xfId="1093" xr:uid="{005C9233-6FCB-45F6-8D5D-BC6438F7813A}"/>
    <cellStyle name="Normal 6 2 2 3 2 3 2 2" xfId="2540" xr:uid="{57D8859F-E35D-4F53-B97B-60CD9D7D0C63}"/>
    <cellStyle name="Normal 6 2 2 3 2 3 3" xfId="1942" xr:uid="{E6F92911-58C3-4DB3-877E-5B50E32013F4}"/>
    <cellStyle name="Normal 6 2 2 3 2 4" xfId="749" xr:uid="{CA092221-7074-45CE-8410-435C92DE139D}"/>
    <cellStyle name="Normal 6 2 2 3 2 4 2" xfId="2196" xr:uid="{31E025C6-D91C-4575-8271-A2325BD40511}"/>
    <cellStyle name="Normal 6 2 2 3 2 5" xfId="1346" xr:uid="{481A6A89-2D68-447E-9CFC-4EEBFE7B109E}"/>
    <cellStyle name="Normal 6 2 2 3 2 5 2" xfId="2813" xr:uid="{236107A3-5F38-4765-AFCD-CF4F69441459}"/>
    <cellStyle name="Normal 6 2 2 3 2 6" xfId="1598" xr:uid="{1A365DF5-4085-4832-B068-91759DD173F2}"/>
    <cellStyle name="Normal 6 2 2 3 3" xfId="235" xr:uid="{00000000-0005-0000-0000-00008F010000}"/>
    <cellStyle name="Normal 6 2 2 3 3 2" xfId="579" xr:uid="{00000000-0005-0000-0000-000090010000}"/>
    <cellStyle name="Normal 6 2 2 3 3 2 2" xfId="1177" xr:uid="{591E06B7-5AF9-4236-AA01-AEAD8361F4CC}"/>
    <cellStyle name="Normal 6 2 2 3 3 2 2 2" xfId="2624" xr:uid="{DE19A741-97A3-4FCC-96D1-D2FAA7BA2C4B}"/>
    <cellStyle name="Normal 6 2 2 3 3 2 3" xfId="2026" xr:uid="{98FB256F-14A0-4136-B0BE-B2C7F8B87B90}"/>
    <cellStyle name="Normal 6 2 2 3 3 3" xfId="833" xr:uid="{0A309D35-872C-4EE8-A913-B19226488B56}"/>
    <cellStyle name="Normal 6 2 2 3 3 3 2" xfId="2280" xr:uid="{11A1B96D-7235-4566-B8E8-C5382A689A41}"/>
    <cellStyle name="Normal 6 2 2 3 3 4" xfId="1430" xr:uid="{4A99C093-26B1-4847-A796-85338E77306D}"/>
    <cellStyle name="Normal 6 2 2 3 3 4 2" xfId="2814" xr:uid="{EAC9AF91-372F-446C-9840-010F58ED5532}"/>
    <cellStyle name="Normal 6 2 2 3 3 5" xfId="1682" xr:uid="{BC99CB91-C9D5-45F6-8EB0-F78DC1CCBAF0}"/>
    <cellStyle name="Normal 6 2 2 3 4" xfId="411" xr:uid="{00000000-0005-0000-0000-000091010000}"/>
    <cellStyle name="Normal 6 2 2 3 4 2" xfId="1009" xr:uid="{C686EB68-C0EA-414A-9C36-29B85F1AD572}"/>
    <cellStyle name="Normal 6 2 2 3 4 2 2" xfId="2456" xr:uid="{3CC93F31-A058-4F36-88DA-7FF8EA3BF900}"/>
    <cellStyle name="Normal 6 2 2 3 4 3" xfId="1858" xr:uid="{21D39360-C35E-46FF-838F-6FD00658DA84}"/>
    <cellStyle name="Normal 6 2 2 3 5" xfId="665" xr:uid="{C0746144-D72A-44DB-A0C3-C4B3C64A8F3D}"/>
    <cellStyle name="Normal 6 2 2 3 5 2" xfId="2112" xr:uid="{690BAB48-F999-4BD0-A6BE-2FB2C21C4D61}"/>
    <cellStyle name="Normal 6 2 2 3 6" xfId="1262" xr:uid="{36122624-7BD2-4F9B-A4BE-16ED53679E76}"/>
    <cellStyle name="Normal 6 2 2 3 6 2" xfId="2815" xr:uid="{CF28F17A-F562-4D70-AEF5-4569AC13BEF5}"/>
    <cellStyle name="Normal 6 2 2 3 7" xfId="1514" xr:uid="{E0EF62BA-7EB4-43EF-93D8-C53A9E4468F9}"/>
    <cellStyle name="Normal 6 2 2 4" xfId="109" xr:uid="{00000000-0005-0000-0000-000092010000}"/>
    <cellStyle name="Normal 6 2 2 4 2" xfId="277" xr:uid="{00000000-0005-0000-0000-000093010000}"/>
    <cellStyle name="Normal 6 2 2 4 2 2" xfId="875" xr:uid="{D05D63CA-761F-4ED8-AE40-EAA56B7E33C0}"/>
    <cellStyle name="Normal 6 2 2 4 2 2 2" xfId="2322" xr:uid="{0DD4F8F8-96B4-4043-95F4-5C620046FCC8}"/>
    <cellStyle name="Normal 6 2 2 4 2 3" xfId="1724" xr:uid="{C86FBFD0-4C83-4B5C-8362-93A08BE0495B}"/>
    <cellStyle name="Normal 6 2 2 4 3" xfId="453" xr:uid="{00000000-0005-0000-0000-000094010000}"/>
    <cellStyle name="Normal 6 2 2 4 3 2" xfId="1051" xr:uid="{9E4A87A5-D009-4A03-9CEA-8627E4E70D25}"/>
    <cellStyle name="Normal 6 2 2 4 3 2 2" xfId="2498" xr:uid="{FA6E0B1F-6893-40F5-B0E0-CB2B035FEEA3}"/>
    <cellStyle name="Normal 6 2 2 4 3 3" xfId="1900" xr:uid="{CA889B95-EA24-4B34-A996-36919725CA82}"/>
    <cellStyle name="Normal 6 2 2 4 4" xfId="707" xr:uid="{4333B0EF-B9EE-4A5F-BEB2-586CED60E6C9}"/>
    <cellStyle name="Normal 6 2 2 4 4 2" xfId="2154" xr:uid="{FE84B239-F9B0-48D2-BFA1-22A4C0CAD0E0}"/>
    <cellStyle name="Normal 6 2 2 4 5" xfId="1304" xr:uid="{01B1ACC2-2782-453B-BE23-415E51B73225}"/>
    <cellStyle name="Normal 6 2 2 4 5 2" xfId="2816" xr:uid="{302C4B64-29F8-4C8B-BCA9-8ED054ABC843}"/>
    <cellStyle name="Normal 6 2 2 4 6" xfId="1556" xr:uid="{1AD98032-6F65-4ECD-8E8C-8FC0411E625B}"/>
    <cellStyle name="Normal 6 2 2 5" xfId="193" xr:uid="{00000000-0005-0000-0000-000095010000}"/>
    <cellStyle name="Normal 6 2 2 5 2" xfId="537" xr:uid="{00000000-0005-0000-0000-000096010000}"/>
    <cellStyle name="Normal 6 2 2 5 2 2" xfId="1135" xr:uid="{DFD6C95E-DBAA-4A3F-8008-D623180E84C9}"/>
    <cellStyle name="Normal 6 2 2 5 2 2 2" xfId="2582" xr:uid="{D1FA405F-99BE-466D-BFA9-A9827370514C}"/>
    <cellStyle name="Normal 6 2 2 5 2 3" xfId="1984" xr:uid="{5732C5BD-C267-44CA-BE9A-17F8A642558E}"/>
    <cellStyle name="Normal 6 2 2 5 3" xfId="791" xr:uid="{C15132C6-9C94-4F04-8786-603B5579C958}"/>
    <cellStyle name="Normal 6 2 2 5 3 2" xfId="2238" xr:uid="{1BD9EB98-8C51-4579-AE69-578A56DC793B}"/>
    <cellStyle name="Normal 6 2 2 5 4" xfId="1388" xr:uid="{1ACFF603-8BB0-4D77-887F-9A4220DBB83B}"/>
    <cellStyle name="Normal 6 2 2 5 4 2" xfId="2817" xr:uid="{08B1C915-D8B1-42D3-BFA9-77D02EE8D9E6}"/>
    <cellStyle name="Normal 6 2 2 5 5" xfId="1640" xr:uid="{6662E0E8-D621-4117-84BE-5D91680DAD57}"/>
    <cellStyle name="Normal 6 2 2 6" xfId="369" xr:uid="{00000000-0005-0000-0000-000097010000}"/>
    <cellStyle name="Normal 6 2 2 6 2" xfId="967" xr:uid="{B91ECEF5-4F92-4393-87A9-0B4FDB0DF37E}"/>
    <cellStyle name="Normal 6 2 2 6 2 2" xfId="2414" xr:uid="{27B751F0-AECA-4BF0-BFAB-3E082C782F49}"/>
    <cellStyle name="Normal 6 2 2 6 3" xfId="1816" xr:uid="{987A00A1-8208-49FA-98A0-D15202D5BEA4}"/>
    <cellStyle name="Normal 6 2 2 7" xfId="623" xr:uid="{3F2948B9-F2D0-41FE-99DB-FCBCD87F6590}"/>
    <cellStyle name="Normal 6 2 2 7 2" xfId="2070" xr:uid="{90521412-B69E-44BE-9CD4-8725C5730F23}"/>
    <cellStyle name="Normal 6 2 2 8" xfId="1220" xr:uid="{6E48D678-41D5-4665-B2B0-1885DD6E8F7E}"/>
    <cellStyle name="Normal 6 2 2 8 2" xfId="2818" xr:uid="{5E9F7018-7F9C-4E85-A480-7555C69C5503}"/>
    <cellStyle name="Normal 6 2 2 9" xfId="1472" xr:uid="{037364DB-6624-40A6-8446-8E393E4DF5B1}"/>
    <cellStyle name="Normal 6 2 3" xfId="35" xr:uid="{00000000-0005-0000-0000-000098010000}"/>
    <cellStyle name="Normal 6 2 3 2" xfId="77" xr:uid="{00000000-0005-0000-0000-000099010000}"/>
    <cellStyle name="Normal 6 2 3 2 2" xfId="161" xr:uid="{00000000-0005-0000-0000-00009A010000}"/>
    <cellStyle name="Normal 6 2 3 2 2 2" xfId="329" xr:uid="{00000000-0005-0000-0000-00009B010000}"/>
    <cellStyle name="Normal 6 2 3 2 2 2 2" xfId="927" xr:uid="{E6903E07-ADFE-40CD-B711-62655B99985A}"/>
    <cellStyle name="Normal 6 2 3 2 2 2 2 2" xfId="2374" xr:uid="{E2BDA8E6-66E8-4573-9949-D8026A062AAE}"/>
    <cellStyle name="Normal 6 2 3 2 2 2 3" xfId="1776" xr:uid="{ACB4887B-095D-4253-8C4A-A6788EAC87DC}"/>
    <cellStyle name="Normal 6 2 3 2 2 3" xfId="505" xr:uid="{00000000-0005-0000-0000-00009C010000}"/>
    <cellStyle name="Normal 6 2 3 2 2 3 2" xfId="1103" xr:uid="{8BE81BF5-BD15-449E-A857-5415A5191EEF}"/>
    <cellStyle name="Normal 6 2 3 2 2 3 2 2" xfId="2550" xr:uid="{D73A2FD8-6A62-4B8D-823F-3C93B3B524F5}"/>
    <cellStyle name="Normal 6 2 3 2 2 3 3" xfId="1952" xr:uid="{9DB2980B-B266-4011-B724-E41DDB6218C6}"/>
    <cellStyle name="Normal 6 2 3 2 2 4" xfId="759" xr:uid="{F3B4199B-2687-4146-B60F-BF1305D5EFE2}"/>
    <cellStyle name="Normal 6 2 3 2 2 4 2" xfId="2206" xr:uid="{6A758351-1115-4EB1-BC47-F40AA4385CFF}"/>
    <cellStyle name="Normal 6 2 3 2 2 5" xfId="1356" xr:uid="{BCF8B47C-8F90-47A4-AAEA-AE44A11109D7}"/>
    <cellStyle name="Normal 6 2 3 2 2 5 2" xfId="2819" xr:uid="{7B93CBA9-324D-4056-9063-E7D80B8492D9}"/>
    <cellStyle name="Normal 6 2 3 2 2 6" xfId="1608" xr:uid="{7A300BB9-9C62-4F2A-B9EE-E4132BAC7ED6}"/>
    <cellStyle name="Normal 6 2 3 2 3" xfId="245" xr:uid="{00000000-0005-0000-0000-00009D010000}"/>
    <cellStyle name="Normal 6 2 3 2 3 2" xfId="589" xr:uid="{00000000-0005-0000-0000-00009E010000}"/>
    <cellStyle name="Normal 6 2 3 2 3 2 2" xfId="1187" xr:uid="{28B88456-DB1E-4D83-A807-8EE947E85DDE}"/>
    <cellStyle name="Normal 6 2 3 2 3 2 2 2" xfId="2634" xr:uid="{0D0683D2-AD55-4EA6-912F-CC91A296A97C}"/>
    <cellStyle name="Normal 6 2 3 2 3 2 3" xfId="2036" xr:uid="{4BC82947-21DF-49A3-97D3-AE753CCF7325}"/>
    <cellStyle name="Normal 6 2 3 2 3 3" xfId="843" xr:uid="{C3420EC8-198F-494D-B9EF-4623B9663C9F}"/>
    <cellStyle name="Normal 6 2 3 2 3 3 2" xfId="2290" xr:uid="{59DD6A71-90DC-45BB-823B-335F20C08C75}"/>
    <cellStyle name="Normal 6 2 3 2 3 4" xfId="1440" xr:uid="{4CD379CF-2006-4088-8F19-F052F0E60A6F}"/>
    <cellStyle name="Normal 6 2 3 2 3 4 2" xfId="2820" xr:uid="{9C0E0479-851E-4FA6-9137-4F5B1AE898FC}"/>
    <cellStyle name="Normal 6 2 3 2 3 5" xfId="1692" xr:uid="{BB51D418-95E5-4AA2-BBE5-E75C1F73EC43}"/>
    <cellStyle name="Normal 6 2 3 2 4" xfId="421" xr:uid="{00000000-0005-0000-0000-00009F010000}"/>
    <cellStyle name="Normal 6 2 3 2 4 2" xfId="1019" xr:uid="{D2C7F6DC-43C8-4EC4-8461-772B7D48DC2A}"/>
    <cellStyle name="Normal 6 2 3 2 4 2 2" xfId="2466" xr:uid="{DA9373E6-C323-4E55-8719-B54582670882}"/>
    <cellStyle name="Normal 6 2 3 2 4 3" xfId="1868" xr:uid="{CF94A722-F1AB-4093-8211-970BEAA5B2E0}"/>
    <cellStyle name="Normal 6 2 3 2 5" xfId="675" xr:uid="{4BEF1833-AEE5-4938-8BD3-3A7E870B8E66}"/>
    <cellStyle name="Normal 6 2 3 2 5 2" xfId="2122" xr:uid="{3073B1C2-20A7-4108-A430-391F05071710}"/>
    <cellStyle name="Normal 6 2 3 2 6" xfId="1272" xr:uid="{19E2C849-9AFD-42F8-ABEC-AC7B73148505}"/>
    <cellStyle name="Normal 6 2 3 2 6 2" xfId="2821" xr:uid="{F6ACA60A-CC1E-459D-AC05-2ADC18A0DD69}"/>
    <cellStyle name="Normal 6 2 3 2 7" xfId="1524" xr:uid="{AA725D55-30CF-45E7-8B36-C104D890CA1E}"/>
    <cellStyle name="Normal 6 2 3 3" xfId="119" xr:uid="{00000000-0005-0000-0000-0000A0010000}"/>
    <cellStyle name="Normal 6 2 3 3 2" xfId="287" xr:uid="{00000000-0005-0000-0000-0000A1010000}"/>
    <cellStyle name="Normal 6 2 3 3 2 2" xfId="885" xr:uid="{EDBD3763-4358-44DC-A0E5-A6A3F0703DF7}"/>
    <cellStyle name="Normal 6 2 3 3 2 2 2" xfId="2332" xr:uid="{F376DBB5-A286-4B94-88EC-5BC2E8BED5B9}"/>
    <cellStyle name="Normal 6 2 3 3 2 3" xfId="1734" xr:uid="{74817491-F5B9-43E0-8211-85C242FCE1EB}"/>
    <cellStyle name="Normal 6 2 3 3 3" xfId="463" xr:uid="{00000000-0005-0000-0000-0000A2010000}"/>
    <cellStyle name="Normal 6 2 3 3 3 2" xfId="1061" xr:uid="{01837921-64FE-4231-9DAE-8DD240D4F11E}"/>
    <cellStyle name="Normal 6 2 3 3 3 2 2" xfId="2508" xr:uid="{46D5F282-4E78-4B85-93F8-DAABED61CB09}"/>
    <cellStyle name="Normal 6 2 3 3 3 3" xfId="1910" xr:uid="{6CA9551A-A507-472B-A977-525AA5C984FD}"/>
    <cellStyle name="Normal 6 2 3 3 4" xfId="717" xr:uid="{5BC59DA8-3D72-4139-9AF6-873E55D3296C}"/>
    <cellStyle name="Normal 6 2 3 3 4 2" xfId="2164" xr:uid="{47FF777C-C49E-4BE7-9D81-1DEC89E61FDE}"/>
    <cellStyle name="Normal 6 2 3 3 5" xfId="1314" xr:uid="{55026517-9591-451B-BF70-7ECF858E1703}"/>
    <cellStyle name="Normal 6 2 3 3 5 2" xfId="2822" xr:uid="{AE7833E4-23B6-483F-9196-0D1B9B5C4E40}"/>
    <cellStyle name="Normal 6 2 3 3 6" xfId="1566" xr:uid="{65756F17-7C81-4A48-993C-8CE5FECA04BE}"/>
    <cellStyle name="Normal 6 2 3 4" xfId="203" xr:uid="{00000000-0005-0000-0000-0000A3010000}"/>
    <cellStyle name="Normal 6 2 3 4 2" xfId="547" xr:uid="{00000000-0005-0000-0000-0000A4010000}"/>
    <cellStyle name="Normal 6 2 3 4 2 2" xfId="1145" xr:uid="{8D6285C4-9E3F-49B2-B6FB-E86BF88F1A57}"/>
    <cellStyle name="Normal 6 2 3 4 2 2 2" xfId="2592" xr:uid="{5963C114-68A1-432B-8287-7FD16F0D6662}"/>
    <cellStyle name="Normal 6 2 3 4 2 3" xfId="1994" xr:uid="{C7A0113E-9D01-441A-8680-AA7287F18494}"/>
    <cellStyle name="Normal 6 2 3 4 3" xfId="801" xr:uid="{9C5ADE5D-9257-40BF-8C03-DD452F037ED9}"/>
    <cellStyle name="Normal 6 2 3 4 3 2" xfId="2248" xr:uid="{5F254893-62F5-44AF-B69E-548B12E84F32}"/>
    <cellStyle name="Normal 6 2 3 4 4" xfId="1398" xr:uid="{02042EBF-6A48-4C69-AD14-5357720FD018}"/>
    <cellStyle name="Normal 6 2 3 4 4 2" xfId="2823" xr:uid="{70D3412D-7982-40D6-ADE7-1E3694035E82}"/>
    <cellStyle name="Normal 6 2 3 4 5" xfId="1650" xr:uid="{17FCBB12-1B9B-440D-9859-70223375D9A1}"/>
    <cellStyle name="Normal 6 2 3 5" xfId="379" xr:uid="{00000000-0005-0000-0000-0000A5010000}"/>
    <cellStyle name="Normal 6 2 3 5 2" xfId="977" xr:uid="{B5ACB113-8660-421C-8759-A63BB13669A9}"/>
    <cellStyle name="Normal 6 2 3 5 2 2" xfId="2424" xr:uid="{163FE541-3361-4FA0-87CE-C43AF4194E70}"/>
    <cellStyle name="Normal 6 2 3 5 3" xfId="1826" xr:uid="{09AAB8C1-A57F-4F70-BD10-E0E87C72169C}"/>
    <cellStyle name="Normal 6 2 3 6" xfId="633" xr:uid="{68DFA143-6E8A-49CE-B0EF-2F5D60D08729}"/>
    <cellStyle name="Normal 6 2 3 6 2" xfId="2080" xr:uid="{D77B3560-66AB-4C41-8213-ECC88F9D1FB1}"/>
    <cellStyle name="Normal 6 2 3 7" xfId="1230" xr:uid="{97804FF5-E2FA-49F9-944D-4A61F525BF9B}"/>
    <cellStyle name="Normal 6 2 3 7 2" xfId="2824" xr:uid="{9504A942-5F23-4CC3-BE71-1335551AC4D9}"/>
    <cellStyle name="Normal 6 2 3 8" xfId="1482" xr:uid="{6C57CF6B-8F97-4D1A-93E5-8FA6440D1071}"/>
    <cellStyle name="Normal 6 2 4" xfId="56" xr:uid="{00000000-0005-0000-0000-0000A6010000}"/>
    <cellStyle name="Normal 6 2 4 2" xfId="140" xr:uid="{00000000-0005-0000-0000-0000A7010000}"/>
    <cellStyle name="Normal 6 2 4 2 2" xfId="308" xr:uid="{00000000-0005-0000-0000-0000A8010000}"/>
    <cellStyle name="Normal 6 2 4 2 2 2" xfId="906" xr:uid="{BEFDB1E4-F36E-4A02-92B6-BAD4DD2C070C}"/>
    <cellStyle name="Normal 6 2 4 2 2 2 2" xfId="2353" xr:uid="{DC44D5AA-793B-424F-9C56-042C95DDA995}"/>
    <cellStyle name="Normal 6 2 4 2 2 3" xfId="1755" xr:uid="{8F21E846-B32F-42D6-BBD0-CE4C902002B6}"/>
    <cellStyle name="Normal 6 2 4 2 3" xfId="484" xr:uid="{00000000-0005-0000-0000-0000A9010000}"/>
    <cellStyle name="Normal 6 2 4 2 3 2" xfId="1082" xr:uid="{6F326F3D-5B6A-4771-BA67-CA9AAD17DB9C}"/>
    <cellStyle name="Normal 6 2 4 2 3 2 2" xfId="2529" xr:uid="{02127187-B5CE-4F88-8C93-BBC3665E8748}"/>
    <cellStyle name="Normal 6 2 4 2 3 3" xfId="1931" xr:uid="{38BFA968-7BDD-478D-A226-BDBB0D0A8328}"/>
    <cellStyle name="Normal 6 2 4 2 4" xfId="738" xr:uid="{AF425CF1-E400-4954-9B00-5D4016C0A5FB}"/>
    <cellStyle name="Normal 6 2 4 2 4 2" xfId="2185" xr:uid="{C2A54A40-349F-4DCF-A35C-8C3AA39E3FE3}"/>
    <cellStyle name="Normal 6 2 4 2 5" xfId="1335" xr:uid="{67DCA51F-DB1F-4020-AC32-920B347AD6C2}"/>
    <cellStyle name="Normal 6 2 4 2 5 2" xfId="2825" xr:uid="{C7722F83-0F28-4231-B933-9D45A52FCA99}"/>
    <cellStyle name="Normal 6 2 4 2 6" xfId="1587" xr:uid="{F2DD9024-CB97-4DE4-9A45-2CB4BAEA6ED9}"/>
    <cellStyle name="Normal 6 2 4 3" xfId="224" xr:uid="{00000000-0005-0000-0000-0000AA010000}"/>
    <cellStyle name="Normal 6 2 4 3 2" xfId="568" xr:uid="{00000000-0005-0000-0000-0000AB010000}"/>
    <cellStyle name="Normal 6 2 4 3 2 2" xfId="1166" xr:uid="{C8C09EFF-0C86-4306-9FF0-673EFC96521A}"/>
    <cellStyle name="Normal 6 2 4 3 2 2 2" xfId="2613" xr:uid="{CC54837F-4EB6-4EBE-83F3-07D051CD8284}"/>
    <cellStyle name="Normal 6 2 4 3 2 3" xfId="2015" xr:uid="{D2282F9E-C407-4A60-9F32-2AF24B145BBC}"/>
    <cellStyle name="Normal 6 2 4 3 3" xfId="822" xr:uid="{905A7E8F-B52D-4657-9A1B-7274FCE00C8F}"/>
    <cellStyle name="Normal 6 2 4 3 3 2" xfId="2269" xr:uid="{86B4F43D-44BA-4584-890A-246858D3EC83}"/>
    <cellStyle name="Normal 6 2 4 3 4" xfId="1419" xr:uid="{3D91F10B-7DFC-45B6-9534-51B2E9EBB8DD}"/>
    <cellStyle name="Normal 6 2 4 3 4 2" xfId="2826" xr:uid="{7AAAEC4E-C22D-4BF6-A2BC-79F74D8DBDE6}"/>
    <cellStyle name="Normal 6 2 4 3 5" xfId="1671" xr:uid="{92A8AE20-9018-4471-A98D-B19E42BCC05C}"/>
    <cellStyle name="Normal 6 2 4 4" xfId="400" xr:uid="{00000000-0005-0000-0000-0000AC010000}"/>
    <cellStyle name="Normal 6 2 4 4 2" xfId="998" xr:uid="{8EB31D3F-181A-4641-9C47-7471D07073B8}"/>
    <cellStyle name="Normal 6 2 4 4 2 2" xfId="2445" xr:uid="{561042FA-A999-4E11-9404-39CD3093E743}"/>
    <cellStyle name="Normal 6 2 4 4 3" xfId="1847" xr:uid="{4B5710C8-43A2-46DF-87FF-269A67EF0E32}"/>
    <cellStyle name="Normal 6 2 4 5" xfId="654" xr:uid="{13E284F6-3191-48FC-B102-AE6C13A1258F}"/>
    <cellStyle name="Normal 6 2 4 5 2" xfId="2101" xr:uid="{A46DE138-65C0-4783-A40D-CE78EDD59847}"/>
    <cellStyle name="Normal 6 2 4 6" xfId="1251" xr:uid="{6C7E5E2A-B820-4800-B23B-7F86FA752496}"/>
    <cellStyle name="Normal 6 2 4 6 2" xfId="2827" xr:uid="{CE8EB317-57F0-4EA4-9AE1-FE2500B655A7}"/>
    <cellStyle name="Normal 6 2 4 7" xfId="1503" xr:uid="{89228118-A2BA-42C2-8AF5-4C81BF661AB1}"/>
    <cellStyle name="Normal 6 2 5" xfId="98" xr:uid="{00000000-0005-0000-0000-0000AD010000}"/>
    <cellStyle name="Normal 6 2 5 2" xfId="266" xr:uid="{00000000-0005-0000-0000-0000AE010000}"/>
    <cellStyle name="Normal 6 2 5 2 2" xfId="864" xr:uid="{D5718B3B-E1C9-4D1C-B3F1-F42888E510D3}"/>
    <cellStyle name="Normal 6 2 5 2 2 2" xfId="2311" xr:uid="{F0C1577A-F031-48AE-81CE-87005FFC1FB4}"/>
    <cellStyle name="Normal 6 2 5 2 3" xfId="1713" xr:uid="{4EDFA87A-5C17-4E83-98F8-6E05012A56A0}"/>
    <cellStyle name="Normal 6 2 5 3" xfId="442" xr:uid="{00000000-0005-0000-0000-0000AF010000}"/>
    <cellStyle name="Normal 6 2 5 3 2" xfId="1040" xr:uid="{7F299719-B154-4477-8345-49B88A4C8CF7}"/>
    <cellStyle name="Normal 6 2 5 3 2 2" xfId="2487" xr:uid="{F1F6BBE8-1089-45F9-8B44-952ACEFB6867}"/>
    <cellStyle name="Normal 6 2 5 3 3" xfId="1889" xr:uid="{7D0EAB73-7AFC-4570-8487-4AF913866419}"/>
    <cellStyle name="Normal 6 2 5 4" xfId="696" xr:uid="{420ACE51-FA1F-4840-9233-4BD79DCF137A}"/>
    <cellStyle name="Normal 6 2 5 4 2" xfId="2143" xr:uid="{62753957-EDFA-4551-85CC-8E00890359EF}"/>
    <cellStyle name="Normal 6 2 5 5" xfId="1293" xr:uid="{90F8DA7D-CDA6-4560-86FB-997293A478B0}"/>
    <cellStyle name="Normal 6 2 5 5 2" xfId="2828" xr:uid="{61351F35-641D-4BA0-8E02-06F834CC2E05}"/>
    <cellStyle name="Normal 6 2 5 6" xfId="1545" xr:uid="{2BD65526-01E4-42A2-83F4-73AC2093B3E5}"/>
    <cellStyle name="Normal 6 2 6" xfId="182" xr:uid="{00000000-0005-0000-0000-0000B0010000}"/>
    <cellStyle name="Normal 6 2 6 2" xfId="526" xr:uid="{00000000-0005-0000-0000-0000B1010000}"/>
    <cellStyle name="Normal 6 2 6 2 2" xfId="1124" xr:uid="{F5C91C6D-DA3F-4D14-B5AC-1AE6400E79E9}"/>
    <cellStyle name="Normal 6 2 6 2 2 2" xfId="2571" xr:uid="{5A9F4CBD-224B-43AA-A440-0AEF2022B3CD}"/>
    <cellStyle name="Normal 6 2 6 2 3" xfId="1973" xr:uid="{7944332D-8B88-402E-8048-8719B2FEE23D}"/>
    <cellStyle name="Normal 6 2 6 3" xfId="780" xr:uid="{C4FCD502-F7FB-4347-B58C-55C6813D89C1}"/>
    <cellStyle name="Normal 6 2 6 3 2" xfId="2227" xr:uid="{DDA6481E-ACF8-4E72-8B20-FF0E342E83DC}"/>
    <cellStyle name="Normal 6 2 6 4" xfId="1377" xr:uid="{8932ACAE-7851-442C-B9A1-204F7254407D}"/>
    <cellStyle name="Normal 6 2 6 4 2" xfId="2829" xr:uid="{3418E020-780D-43CF-9BEE-84A7A4CB5E5D}"/>
    <cellStyle name="Normal 6 2 6 5" xfId="1629" xr:uid="{83AFC7D2-71DD-42AB-A80C-E14BF210DF3D}"/>
    <cellStyle name="Normal 6 2 7" xfId="358" xr:uid="{00000000-0005-0000-0000-0000B2010000}"/>
    <cellStyle name="Normal 6 2 7 2" xfId="956" xr:uid="{B32149F9-8515-4D95-BE74-7E247BB2FF8B}"/>
    <cellStyle name="Normal 6 2 7 2 2" xfId="2403" xr:uid="{0E67B41C-0CAA-438D-A900-1A1FAFCA19F2}"/>
    <cellStyle name="Normal 6 2 7 3" xfId="1805" xr:uid="{C84DD4D6-3C13-442D-B338-904A3E4770F5}"/>
    <cellStyle name="Normal 6 2 8" xfId="612" xr:uid="{E756B486-B7FC-4118-B71D-3678CDFD7557}"/>
    <cellStyle name="Normal 6 2 8 2" xfId="2059" xr:uid="{F2A3AF41-78CC-4665-9A09-27EEDB687A70}"/>
    <cellStyle name="Normal 6 2 9" xfId="1209" xr:uid="{1B347A1C-68B6-449B-A321-9A7B188FB772}"/>
    <cellStyle name="Normal 6 2 9 2" xfId="2830" xr:uid="{21900FBE-69A7-47F9-BC9B-4DCAAA07EB38}"/>
    <cellStyle name="Normal 6 3" xfId="21" xr:uid="{00000000-0005-0000-0000-0000B3010000}"/>
    <cellStyle name="Normal 6 3 2" xfId="42" xr:uid="{00000000-0005-0000-0000-0000B4010000}"/>
    <cellStyle name="Normal 6 3 2 2" xfId="84" xr:uid="{00000000-0005-0000-0000-0000B5010000}"/>
    <cellStyle name="Normal 6 3 2 2 2" xfId="168" xr:uid="{00000000-0005-0000-0000-0000B6010000}"/>
    <cellStyle name="Normal 6 3 2 2 2 2" xfId="336" xr:uid="{00000000-0005-0000-0000-0000B7010000}"/>
    <cellStyle name="Normal 6 3 2 2 2 2 2" xfId="934" xr:uid="{E91FFF45-0245-4C7E-ACD6-3C5047C3CEF2}"/>
    <cellStyle name="Normal 6 3 2 2 2 2 2 2" xfId="2381" xr:uid="{C2B5F314-F280-462D-9F16-4FB715BB10D0}"/>
    <cellStyle name="Normal 6 3 2 2 2 2 3" xfId="1783" xr:uid="{A116B82B-773B-42BE-901E-9D89EB06C80C}"/>
    <cellStyle name="Normal 6 3 2 2 2 3" xfId="512" xr:uid="{00000000-0005-0000-0000-0000B8010000}"/>
    <cellStyle name="Normal 6 3 2 2 2 3 2" xfId="1110" xr:uid="{85C53408-E8E1-4553-B0C3-E48C6734D5EC}"/>
    <cellStyle name="Normal 6 3 2 2 2 3 2 2" xfId="2557" xr:uid="{9DB54E59-594E-45F8-81CD-B5547AD9934E}"/>
    <cellStyle name="Normal 6 3 2 2 2 3 3" xfId="1959" xr:uid="{3E369AE1-1B38-4EE5-B6F8-96D35DA33703}"/>
    <cellStyle name="Normal 6 3 2 2 2 4" xfId="766" xr:uid="{227DC30B-5261-4036-8E62-0252F2093624}"/>
    <cellStyle name="Normal 6 3 2 2 2 4 2" xfId="2213" xr:uid="{21F0975C-7D48-46C3-A848-25102DC616A5}"/>
    <cellStyle name="Normal 6 3 2 2 2 5" xfId="1363" xr:uid="{790E1669-FDB3-4F85-A0B3-A20CBF9E704E}"/>
    <cellStyle name="Normal 6 3 2 2 2 5 2" xfId="2831" xr:uid="{51757310-36E8-4A3A-AA8C-BE6DDAB1A7FF}"/>
    <cellStyle name="Normal 6 3 2 2 2 6" xfId="1615" xr:uid="{337CB536-0974-477A-99CE-C071C132CCEB}"/>
    <cellStyle name="Normal 6 3 2 2 3" xfId="252" xr:uid="{00000000-0005-0000-0000-0000B9010000}"/>
    <cellStyle name="Normal 6 3 2 2 3 2" xfId="596" xr:uid="{00000000-0005-0000-0000-0000BA010000}"/>
    <cellStyle name="Normal 6 3 2 2 3 2 2" xfId="1194" xr:uid="{9B7D4CA4-378A-4579-AF89-C1F8182C0D8D}"/>
    <cellStyle name="Normal 6 3 2 2 3 2 2 2" xfId="2641" xr:uid="{CE6916D1-5315-49E0-B787-BEBA9D21A206}"/>
    <cellStyle name="Normal 6 3 2 2 3 2 3" xfId="2043" xr:uid="{72126360-215F-419C-8C43-D2145371E18F}"/>
    <cellStyle name="Normal 6 3 2 2 3 3" xfId="850" xr:uid="{AFD72FB5-E84B-40A5-AEB5-ADD0A5C8D349}"/>
    <cellStyle name="Normal 6 3 2 2 3 3 2" xfId="2297" xr:uid="{165C40D3-8252-4653-BDC2-711AA96D157E}"/>
    <cellStyle name="Normal 6 3 2 2 3 4" xfId="1447" xr:uid="{5AFA7B91-2BDE-43E5-885A-1AE4744676E1}"/>
    <cellStyle name="Normal 6 3 2 2 3 4 2" xfId="2832" xr:uid="{2BB43E40-8EB4-4C31-B6B4-2A583E1CDC1E}"/>
    <cellStyle name="Normal 6 3 2 2 3 5" xfId="1699" xr:uid="{3EDC9B9F-B673-4139-9629-3AB07E600C83}"/>
    <cellStyle name="Normal 6 3 2 2 4" xfId="428" xr:uid="{00000000-0005-0000-0000-0000BB010000}"/>
    <cellStyle name="Normal 6 3 2 2 4 2" xfId="1026" xr:uid="{606D7B51-B71E-4CB3-84FE-B583FFA8D585}"/>
    <cellStyle name="Normal 6 3 2 2 4 2 2" xfId="2473" xr:uid="{3BA9E97E-E778-4769-8DFE-B793197D583D}"/>
    <cellStyle name="Normal 6 3 2 2 4 3" xfId="1875" xr:uid="{FAD98DB8-F6AF-48E7-88CC-6F02BC444375}"/>
    <cellStyle name="Normal 6 3 2 2 5" xfId="682" xr:uid="{EA4AB8F0-E7B2-423C-99B8-7EC792F14DC0}"/>
    <cellStyle name="Normal 6 3 2 2 5 2" xfId="2129" xr:uid="{65F06D02-6886-461F-972D-6B49402E4B49}"/>
    <cellStyle name="Normal 6 3 2 2 6" xfId="1279" xr:uid="{EE4221A3-F660-43C3-B50F-6973D9805C5B}"/>
    <cellStyle name="Normal 6 3 2 2 6 2" xfId="2833" xr:uid="{9F56B7B6-6A13-43E6-A3A9-31113AAB53F6}"/>
    <cellStyle name="Normal 6 3 2 2 7" xfId="1531" xr:uid="{020D7D13-D0B9-4390-94C2-B87814BF2624}"/>
    <cellStyle name="Normal 6 3 2 3" xfId="126" xr:uid="{00000000-0005-0000-0000-0000BC010000}"/>
    <cellStyle name="Normal 6 3 2 3 2" xfId="294" xr:uid="{00000000-0005-0000-0000-0000BD010000}"/>
    <cellStyle name="Normal 6 3 2 3 2 2" xfId="892" xr:uid="{628101FD-F5FA-4E9D-8187-631D43EB06BB}"/>
    <cellStyle name="Normal 6 3 2 3 2 2 2" xfId="2339" xr:uid="{B8163B2F-ED1E-48FF-B7B8-6FA90AFC5162}"/>
    <cellStyle name="Normal 6 3 2 3 2 3" xfId="1741" xr:uid="{248022C2-57BB-49D3-80AB-B835D68EF1BD}"/>
    <cellStyle name="Normal 6 3 2 3 3" xfId="470" xr:uid="{00000000-0005-0000-0000-0000BE010000}"/>
    <cellStyle name="Normal 6 3 2 3 3 2" xfId="1068" xr:uid="{3BCE4C3F-7556-4A91-8E97-64FF3D494D3A}"/>
    <cellStyle name="Normal 6 3 2 3 3 2 2" xfId="2515" xr:uid="{6ED16A18-8ACD-4EA7-8964-0608EF183F49}"/>
    <cellStyle name="Normal 6 3 2 3 3 3" xfId="1917" xr:uid="{1DF4412F-8ED5-4776-A499-ECB9437959F1}"/>
    <cellStyle name="Normal 6 3 2 3 4" xfId="724" xr:uid="{D2BFE7AB-93C9-4DB0-8131-0548897E0082}"/>
    <cellStyle name="Normal 6 3 2 3 4 2" xfId="2171" xr:uid="{795985E6-8341-41EC-A358-5CD586212AA6}"/>
    <cellStyle name="Normal 6 3 2 3 5" xfId="1321" xr:uid="{8024CC53-25A9-4FA3-83D7-072045373F3D}"/>
    <cellStyle name="Normal 6 3 2 3 5 2" xfId="2834" xr:uid="{D09EC387-50F9-4B3F-BE76-FD8799904A1C}"/>
    <cellStyle name="Normal 6 3 2 3 6" xfId="1573" xr:uid="{B22A29AD-0B1D-47D8-AE3C-FB2721FA6F6A}"/>
    <cellStyle name="Normal 6 3 2 4" xfId="210" xr:uid="{00000000-0005-0000-0000-0000BF010000}"/>
    <cellStyle name="Normal 6 3 2 4 2" xfId="554" xr:uid="{00000000-0005-0000-0000-0000C0010000}"/>
    <cellStyle name="Normal 6 3 2 4 2 2" xfId="1152" xr:uid="{74A1C3AD-50E6-44AA-BE2E-7AF25B16A358}"/>
    <cellStyle name="Normal 6 3 2 4 2 2 2" xfId="2599" xr:uid="{F9214A4D-8CB3-4999-B972-D5322DA92099}"/>
    <cellStyle name="Normal 6 3 2 4 2 3" xfId="2001" xr:uid="{136AE2CB-E4F7-4EB8-B332-8152CB5B31F5}"/>
    <cellStyle name="Normal 6 3 2 4 3" xfId="808" xr:uid="{E337DE56-DD6C-413F-9933-0BB9B293B378}"/>
    <cellStyle name="Normal 6 3 2 4 3 2" xfId="2255" xr:uid="{DEDFB069-A126-4DC9-A168-36F0AE39A68D}"/>
    <cellStyle name="Normal 6 3 2 4 4" xfId="1405" xr:uid="{C0C31550-EC00-4D2B-AE3C-3DD89D167738}"/>
    <cellStyle name="Normal 6 3 2 4 4 2" xfId="2835" xr:uid="{239C2491-3F87-4290-8EAB-348BA328B14D}"/>
    <cellStyle name="Normal 6 3 2 4 5" xfId="1657" xr:uid="{CFF504DE-9C19-4490-8A3E-FD837E6F6E27}"/>
    <cellStyle name="Normal 6 3 2 5" xfId="386" xr:uid="{00000000-0005-0000-0000-0000C1010000}"/>
    <cellStyle name="Normal 6 3 2 5 2" xfId="984" xr:uid="{46138DCD-271B-4C4F-8FB9-13BF60D0C33E}"/>
    <cellStyle name="Normal 6 3 2 5 2 2" xfId="2431" xr:uid="{B14B32B7-CA94-4894-9594-CD42FFE31F87}"/>
    <cellStyle name="Normal 6 3 2 5 3" xfId="1833" xr:uid="{2C0ED9DE-56FD-4E2C-BCAD-A187246D8C5B}"/>
    <cellStyle name="Normal 6 3 2 6" xfId="640" xr:uid="{4BACCA56-F445-4F55-A180-EC7CB5D354D7}"/>
    <cellStyle name="Normal 6 3 2 6 2" xfId="2087" xr:uid="{81A47BAE-53B1-4684-AA04-D222ECDD1AB3}"/>
    <cellStyle name="Normal 6 3 2 7" xfId="1237" xr:uid="{9280E346-FB32-49EE-A0F1-9AFB4726AC2C}"/>
    <cellStyle name="Normal 6 3 2 7 2" xfId="2836" xr:uid="{454C1E31-9D2E-49E2-A473-16D4B4F1CEF8}"/>
    <cellStyle name="Normal 6 3 2 8" xfId="1489" xr:uid="{752FB1C8-EF11-4BCF-943E-E7DF32B18AD3}"/>
    <cellStyle name="Normal 6 3 3" xfId="63" xr:uid="{00000000-0005-0000-0000-0000C2010000}"/>
    <cellStyle name="Normal 6 3 3 2" xfId="147" xr:uid="{00000000-0005-0000-0000-0000C3010000}"/>
    <cellStyle name="Normal 6 3 3 2 2" xfId="315" xr:uid="{00000000-0005-0000-0000-0000C4010000}"/>
    <cellStyle name="Normal 6 3 3 2 2 2" xfId="913" xr:uid="{A335CF21-D950-4DA1-BEC5-C1CD701D3EDD}"/>
    <cellStyle name="Normal 6 3 3 2 2 2 2" xfId="2360" xr:uid="{E4BB502B-89DD-4C90-A7F3-D6B06016BB82}"/>
    <cellStyle name="Normal 6 3 3 2 2 3" xfId="1762" xr:uid="{7F3B20D7-F271-4ED6-BF0C-CAC8AF7CFAD5}"/>
    <cellStyle name="Normal 6 3 3 2 3" xfId="491" xr:uid="{00000000-0005-0000-0000-0000C5010000}"/>
    <cellStyle name="Normal 6 3 3 2 3 2" xfId="1089" xr:uid="{595863C8-45B8-4873-8696-1ABB8E106C4B}"/>
    <cellStyle name="Normal 6 3 3 2 3 2 2" xfId="2536" xr:uid="{26FF11DB-C3C1-4CB2-8D16-F48425454F89}"/>
    <cellStyle name="Normal 6 3 3 2 3 3" xfId="1938" xr:uid="{F57C9B45-E5E1-4F26-9FFC-D00CF4F8DCED}"/>
    <cellStyle name="Normal 6 3 3 2 4" xfId="745" xr:uid="{F175C6B4-F203-4B4F-A861-3949B24EF62B}"/>
    <cellStyle name="Normal 6 3 3 2 4 2" xfId="2192" xr:uid="{A27CBBF3-5C05-47E4-BECE-095DD01CB90F}"/>
    <cellStyle name="Normal 6 3 3 2 5" xfId="1342" xr:uid="{80DAD58D-FF87-4D97-AA35-C69DC8DF3BAC}"/>
    <cellStyle name="Normal 6 3 3 2 5 2" xfId="2837" xr:uid="{FF9BCAB5-CD6B-4A08-859F-E0888DCB2C73}"/>
    <cellStyle name="Normal 6 3 3 2 6" xfId="1594" xr:uid="{7ADEC7E8-C0A0-4399-BB3B-3FA289DFA8F7}"/>
    <cellStyle name="Normal 6 3 3 3" xfId="231" xr:uid="{00000000-0005-0000-0000-0000C6010000}"/>
    <cellStyle name="Normal 6 3 3 3 2" xfId="575" xr:uid="{00000000-0005-0000-0000-0000C7010000}"/>
    <cellStyle name="Normal 6 3 3 3 2 2" xfId="1173" xr:uid="{F2671CFD-3F93-4D11-8F4E-80CA332F92EA}"/>
    <cellStyle name="Normal 6 3 3 3 2 2 2" xfId="2620" xr:uid="{5CD39F94-431F-40FE-A33A-7630AE1A2A7E}"/>
    <cellStyle name="Normal 6 3 3 3 2 3" xfId="2022" xr:uid="{4266021A-A142-415A-B0C5-FDA475B875B3}"/>
    <cellStyle name="Normal 6 3 3 3 3" xfId="829" xr:uid="{33472CFD-D0F9-4E47-8CED-F2F3A2E2CE03}"/>
    <cellStyle name="Normal 6 3 3 3 3 2" xfId="2276" xr:uid="{770DDD08-2BB6-4EC7-8017-55FF2AD1E83E}"/>
    <cellStyle name="Normal 6 3 3 3 4" xfId="1426" xr:uid="{6D33403E-025C-4C0D-817B-16A91924E213}"/>
    <cellStyle name="Normal 6 3 3 3 4 2" xfId="2838" xr:uid="{189A3410-6F8C-4A59-AD62-F593D16767C5}"/>
    <cellStyle name="Normal 6 3 3 3 5" xfId="1678" xr:uid="{2B0EAAB3-E53C-4E6B-9D79-82E364B24B14}"/>
    <cellStyle name="Normal 6 3 3 4" xfId="407" xr:uid="{00000000-0005-0000-0000-0000C8010000}"/>
    <cellStyle name="Normal 6 3 3 4 2" xfId="1005" xr:uid="{55F6C993-CE05-415A-A01B-E4E19D20AFBE}"/>
    <cellStyle name="Normal 6 3 3 4 2 2" xfId="2452" xr:uid="{E0AF58A5-B1FA-47A6-8B37-5D91A24438E2}"/>
    <cellStyle name="Normal 6 3 3 4 3" xfId="1854" xr:uid="{F08EBADA-D78C-4A6E-9F17-7A02B67018CB}"/>
    <cellStyle name="Normal 6 3 3 5" xfId="661" xr:uid="{F7AFBB59-223C-4A11-811F-E66BDEDC074A}"/>
    <cellStyle name="Normal 6 3 3 5 2" xfId="2108" xr:uid="{62E1DF2B-488C-4F58-B5CB-8CDD9F8F17DD}"/>
    <cellStyle name="Normal 6 3 3 6" xfId="1258" xr:uid="{76B4D965-CCE8-46C7-BD72-1A8050E340B6}"/>
    <cellStyle name="Normal 6 3 3 6 2" xfId="2839" xr:uid="{C949933A-8FAE-4DF4-A02A-8A0976A9BEAF}"/>
    <cellStyle name="Normal 6 3 3 7" xfId="1510" xr:uid="{A30D7679-0C28-49D2-ABC2-3607D13CC27F}"/>
    <cellStyle name="Normal 6 3 4" xfId="105" xr:uid="{00000000-0005-0000-0000-0000C9010000}"/>
    <cellStyle name="Normal 6 3 4 2" xfId="273" xr:uid="{00000000-0005-0000-0000-0000CA010000}"/>
    <cellStyle name="Normal 6 3 4 2 2" xfId="871" xr:uid="{54D895DF-11E7-4776-98EC-B9634AC9AC1A}"/>
    <cellStyle name="Normal 6 3 4 2 2 2" xfId="2318" xr:uid="{B8391499-3A5F-47FF-AAB0-EB500DF8B592}"/>
    <cellStyle name="Normal 6 3 4 2 3" xfId="1720" xr:uid="{6DA4C65C-98E1-4237-B3F0-2E18988337B9}"/>
    <cellStyle name="Normal 6 3 4 3" xfId="449" xr:uid="{00000000-0005-0000-0000-0000CB010000}"/>
    <cellStyle name="Normal 6 3 4 3 2" xfId="1047" xr:uid="{5FF13BC0-3A01-4CD7-AA7C-DC63E2A97AF1}"/>
    <cellStyle name="Normal 6 3 4 3 2 2" xfId="2494" xr:uid="{E6C80A16-35A7-4E3B-9589-4B3538D640DF}"/>
    <cellStyle name="Normal 6 3 4 3 3" xfId="1896" xr:uid="{ECEEF0B2-7196-404C-A827-4B38F4EC9518}"/>
    <cellStyle name="Normal 6 3 4 4" xfId="703" xr:uid="{034EC692-72B9-4C16-B321-315978E6DB6A}"/>
    <cellStyle name="Normal 6 3 4 4 2" xfId="2150" xr:uid="{3D0F920D-E6BE-4923-820C-0E1D71044EF2}"/>
    <cellStyle name="Normal 6 3 4 5" xfId="1300" xr:uid="{B3214718-DDB8-44E4-859D-9D086FDAF5E7}"/>
    <cellStyle name="Normal 6 3 4 5 2" xfId="2840" xr:uid="{570837F9-5413-48AF-A6CA-16C6464C2F90}"/>
    <cellStyle name="Normal 6 3 4 6" xfId="1552" xr:uid="{69B6C772-F4A2-4840-86FC-D28482263948}"/>
    <cellStyle name="Normal 6 3 5" xfId="189" xr:uid="{00000000-0005-0000-0000-0000CC010000}"/>
    <cellStyle name="Normal 6 3 5 2" xfId="533" xr:uid="{00000000-0005-0000-0000-0000CD010000}"/>
    <cellStyle name="Normal 6 3 5 2 2" xfId="1131" xr:uid="{E6C8D53F-D7BE-4D7A-AC84-B60191CB7B0F}"/>
    <cellStyle name="Normal 6 3 5 2 2 2" xfId="2578" xr:uid="{7B0E91C9-9EE8-4032-B886-48F5F40EA83C}"/>
    <cellStyle name="Normal 6 3 5 2 3" xfId="1980" xr:uid="{BC8E3C35-589C-4A35-8110-7F7A41C31C80}"/>
    <cellStyle name="Normal 6 3 5 3" xfId="787" xr:uid="{F17ED9CE-C623-46A4-AC01-83D65D147B30}"/>
    <cellStyle name="Normal 6 3 5 3 2" xfId="2234" xr:uid="{D4FF821B-663B-4D2F-9D89-2B58D0788E15}"/>
    <cellStyle name="Normal 6 3 5 4" xfId="1384" xr:uid="{87F4E627-8515-4212-B659-1BB3CA1FC344}"/>
    <cellStyle name="Normal 6 3 5 4 2" xfId="2841" xr:uid="{046886F4-A7D5-4F67-8579-7BAF1A3D0DD6}"/>
    <cellStyle name="Normal 6 3 5 5" xfId="1636" xr:uid="{3DC20AA3-DFD8-456D-9E1C-2DEB34C84B03}"/>
    <cellStyle name="Normal 6 3 6" xfId="365" xr:uid="{00000000-0005-0000-0000-0000CE010000}"/>
    <cellStyle name="Normal 6 3 6 2" xfId="963" xr:uid="{FB6250FD-631D-49D9-8158-A8B79094B745}"/>
    <cellStyle name="Normal 6 3 6 2 2" xfId="2410" xr:uid="{6A6120DF-3B60-4F25-8CC5-744DBAE05F64}"/>
    <cellStyle name="Normal 6 3 6 3" xfId="1812" xr:uid="{76B69D45-C440-4034-919F-D3279B080CE2}"/>
    <cellStyle name="Normal 6 3 7" xfId="619" xr:uid="{BDA6FF01-5C6A-42B4-AE1C-00FC2A5AD520}"/>
    <cellStyle name="Normal 6 3 7 2" xfId="2066" xr:uid="{5D32EE0F-DAA1-40D0-9FF9-26F8090A3BC1}"/>
    <cellStyle name="Normal 6 3 8" xfId="1216" xr:uid="{6D59F450-3DD9-472A-AF65-F7006AFC059B}"/>
    <cellStyle name="Normal 6 3 8 2" xfId="2842" xr:uid="{1763B3C4-79CE-4C6E-BE3E-6E7BC2F6771F}"/>
    <cellStyle name="Normal 6 3 9" xfId="1468" xr:uid="{8B700805-62A2-4440-89A2-15A424D3C1FB}"/>
    <cellStyle name="Normal 6 4" xfId="31" xr:uid="{00000000-0005-0000-0000-0000CF010000}"/>
    <cellStyle name="Normal 6 4 2" xfId="73" xr:uid="{00000000-0005-0000-0000-0000D0010000}"/>
    <cellStyle name="Normal 6 4 2 2" xfId="157" xr:uid="{00000000-0005-0000-0000-0000D1010000}"/>
    <cellStyle name="Normal 6 4 2 2 2" xfId="325" xr:uid="{00000000-0005-0000-0000-0000D2010000}"/>
    <cellStyle name="Normal 6 4 2 2 2 2" xfId="923" xr:uid="{D76D8C41-84E2-4DA3-BD11-96D04D62EED4}"/>
    <cellStyle name="Normal 6 4 2 2 2 2 2" xfId="2370" xr:uid="{47E00AFC-1963-43CB-BCFE-4F8A766B84B5}"/>
    <cellStyle name="Normal 6 4 2 2 2 3" xfId="1772" xr:uid="{21AC76E7-7599-47E1-AA9A-4886CD677735}"/>
    <cellStyle name="Normal 6 4 2 2 3" xfId="501" xr:uid="{00000000-0005-0000-0000-0000D3010000}"/>
    <cellStyle name="Normal 6 4 2 2 3 2" xfId="1099" xr:uid="{099F7ECE-EF4D-4CE8-9E08-B7864A2DADA6}"/>
    <cellStyle name="Normal 6 4 2 2 3 2 2" xfId="2546" xr:uid="{2D0D26B8-98EE-448A-BCAB-DEEB0BFE1D06}"/>
    <cellStyle name="Normal 6 4 2 2 3 3" xfId="1948" xr:uid="{4412022E-B776-4BEE-BB0D-4A612BD13B6E}"/>
    <cellStyle name="Normal 6 4 2 2 4" xfId="755" xr:uid="{1DA8A682-4FF6-4383-8C75-C7A69E9F7EFE}"/>
    <cellStyle name="Normal 6 4 2 2 4 2" xfId="2202" xr:uid="{DB218EA7-636F-4A87-8ADB-18845BCB06E6}"/>
    <cellStyle name="Normal 6 4 2 2 5" xfId="1352" xr:uid="{2F76DC42-69F5-41F6-A256-9FC8F786AFBC}"/>
    <cellStyle name="Normal 6 4 2 2 5 2" xfId="2843" xr:uid="{9F54FDD5-4A8E-4798-9519-F6AE8135D645}"/>
    <cellStyle name="Normal 6 4 2 2 6" xfId="1604" xr:uid="{03C8145D-0175-406E-A8DA-10DABA0CF731}"/>
    <cellStyle name="Normal 6 4 2 3" xfId="241" xr:uid="{00000000-0005-0000-0000-0000D4010000}"/>
    <cellStyle name="Normal 6 4 2 3 2" xfId="585" xr:uid="{00000000-0005-0000-0000-0000D5010000}"/>
    <cellStyle name="Normal 6 4 2 3 2 2" xfId="1183" xr:uid="{4D1D6BA0-18AD-4949-84E0-F75C93C9F49C}"/>
    <cellStyle name="Normal 6 4 2 3 2 2 2" xfId="2630" xr:uid="{6C3BD337-5551-41CC-A1DA-788357B90AEF}"/>
    <cellStyle name="Normal 6 4 2 3 2 3" xfId="2032" xr:uid="{0E337600-CA86-4C8C-A55B-0E0420127113}"/>
    <cellStyle name="Normal 6 4 2 3 3" xfId="839" xr:uid="{B7440C04-8040-4E3A-82FA-7718CA288F36}"/>
    <cellStyle name="Normal 6 4 2 3 3 2" xfId="2286" xr:uid="{D0550A54-51F9-4AC3-A9E1-2EF84249C8BC}"/>
    <cellStyle name="Normal 6 4 2 3 4" xfId="1436" xr:uid="{37CB7005-BC5B-4212-B272-258D8E9FD1F3}"/>
    <cellStyle name="Normal 6 4 2 3 4 2" xfId="2844" xr:uid="{F4CC984C-F4D4-4FDA-8A1D-94EF8C9465B5}"/>
    <cellStyle name="Normal 6 4 2 3 5" xfId="1688" xr:uid="{CAF1B9E8-D4D8-47C7-808E-B0CFA5596403}"/>
    <cellStyle name="Normal 6 4 2 4" xfId="417" xr:uid="{00000000-0005-0000-0000-0000D6010000}"/>
    <cellStyle name="Normal 6 4 2 4 2" xfId="1015" xr:uid="{F523979F-1745-4A17-A1F1-F69B0BD5AB41}"/>
    <cellStyle name="Normal 6 4 2 4 2 2" xfId="2462" xr:uid="{9DB08D2E-7AA2-4A54-BCC0-755CF2A05271}"/>
    <cellStyle name="Normal 6 4 2 4 3" xfId="1864" xr:uid="{A266DC99-472A-4E42-9B31-2443B22981E4}"/>
    <cellStyle name="Normal 6 4 2 5" xfId="671" xr:uid="{D6BF7C2D-CD01-444A-8318-9A565D56AACA}"/>
    <cellStyle name="Normal 6 4 2 5 2" xfId="2118" xr:uid="{67469E3B-C79D-4AE6-95DD-0D95156F9B76}"/>
    <cellStyle name="Normal 6 4 2 6" xfId="1268" xr:uid="{CA9F7E2A-579A-4DB2-A4EF-D19974B05410}"/>
    <cellStyle name="Normal 6 4 2 6 2" xfId="2845" xr:uid="{6CA5FE25-D5C5-466B-A4D7-0BF802A3E268}"/>
    <cellStyle name="Normal 6 4 2 7" xfId="1520" xr:uid="{C2A06827-3080-465F-B6D5-04676884C781}"/>
    <cellStyle name="Normal 6 4 3" xfId="115" xr:uid="{00000000-0005-0000-0000-0000D7010000}"/>
    <cellStyle name="Normal 6 4 3 2" xfId="283" xr:uid="{00000000-0005-0000-0000-0000D8010000}"/>
    <cellStyle name="Normal 6 4 3 2 2" xfId="881" xr:uid="{12D37E14-71C0-4362-A98A-019159AF4341}"/>
    <cellStyle name="Normal 6 4 3 2 2 2" xfId="2328" xr:uid="{0A37C7B5-756E-4862-A6A1-21A54A02A0FB}"/>
    <cellStyle name="Normal 6 4 3 2 3" xfId="1730" xr:uid="{C2004D98-1505-497B-887C-47A51825B8EC}"/>
    <cellStyle name="Normal 6 4 3 3" xfId="459" xr:uid="{00000000-0005-0000-0000-0000D9010000}"/>
    <cellStyle name="Normal 6 4 3 3 2" xfId="1057" xr:uid="{AF1CFE28-7750-4287-AB97-D244E1D53F9C}"/>
    <cellStyle name="Normal 6 4 3 3 2 2" xfId="2504" xr:uid="{082B7C58-E515-4EAC-BAC5-0251B9C7462E}"/>
    <cellStyle name="Normal 6 4 3 3 3" xfId="1906" xr:uid="{DE170F13-EB4C-45FE-9835-6A27FFB1B656}"/>
    <cellStyle name="Normal 6 4 3 4" xfId="713" xr:uid="{BCA05157-222D-4C66-94DC-5560D19B7D93}"/>
    <cellStyle name="Normal 6 4 3 4 2" xfId="2160" xr:uid="{E8348D83-32B5-42AA-B687-A7C119AA49EA}"/>
    <cellStyle name="Normal 6 4 3 5" xfId="1310" xr:uid="{50FBA153-539B-43F1-824E-8AC6B43CF54F}"/>
    <cellStyle name="Normal 6 4 3 5 2" xfId="2846" xr:uid="{181D8E73-709E-4589-9F24-7B5FBAB7B9A1}"/>
    <cellStyle name="Normal 6 4 3 6" xfId="1562" xr:uid="{505D01CF-010D-4CAA-A7BF-7DE03DE11655}"/>
    <cellStyle name="Normal 6 4 4" xfId="199" xr:uid="{00000000-0005-0000-0000-0000DA010000}"/>
    <cellStyle name="Normal 6 4 4 2" xfId="543" xr:uid="{00000000-0005-0000-0000-0000DB010000}"/>
    <cellStyle name="Normal 6 4 4 2 2" xfId="1141" xr:uid="{803F9DFF-7FEC-4E3C-89EE-9295C4730A7E}"/>
    <cellStyle name="Normal 6 4 4 2 2 2" xfId="2588" xr:uid="{EDC4A621-C1AB-4EDC-98FE-823FB05C3BC6}"/>
    <cellStyle name="Normal 6 4 4 2 3" xfId="1990" xr:uid="{A7E0544A-BEEE-43EF-A357-A23EBD6235F5}"/>
    <cellStyle name="Normal 6 4 4 3" xfId="797" xr:uid="{97BA6CDC-9E67-43A9-A19F-BEAC8518150C}"/>
    <cellStyle name="Normal 6 4 4 3 2" xfId="2244" xr:uid="{69387257-16F6-4563-AFCA-DD43AE340C2A}"/>
    <cellStyle name="Normal 6 4 4 4" xfId="1394" xr:uid="{7A1B2712-BCC2-4554-9CF3-19AC57DE6354}"/>
    <cellStyle name="Normal 6 4 4 4 2" xfId="2847" xr:uid="{BEDCF123-945E-44AE-B196-48F3F2813995}"/>
    <cellStyle name="Normal 6 4 4 5" xfId="1646" xr:uid="{357023E4-B819-40DD-8F7F-ABE2DDAF918C}"/>
    <cellStyle name="Normal 6 4 5" xfId="375" xr:uid="{00000000-0005-0000-0000-0000DC010000}"/>
    <cellStyle name="Normal 6 4 5 2" xfId="973" xr:uid="{10F3101C-2C6A-42C3-B01A-5FA7BDB535BE}"/>
    <cellStyle name="Normal 6 4 5 2 2" xfId="2420" xr:uid="{F4D261CF-1DA4-475F-ADE0-1797E0F20AD6}"/>
    <cellStyle name="Normal 6 4 5 3" xfId="1822" xr:uid="{BBFD8CA8-DAF4-46F4-87D4-E411F6696FBD}"/>
    <cellStyle name="Normal 6 4 6" xfId="629" xr:uid="{91DC5908-3202-49CF-8F33-1AE3319B8C97}"/>
    <cellStyle name="Normal 6 4 6 2" xfId="2076" xr:uid="{8F39794A-D055-4252-A99E-93984C05F65F}"/>
    <cellStyle name="Normal 6 4 7" xfId="1226" xr:uid="{1D480670-B251-4CCD-92AB-B941135F77EF}"/>
    <cellStyle name="Normal 6 4 7 2" xfId="2848" xr:uid="{931A122E-7A4E-4531-80FD-8ADB32825866}"/>
    <cellStyle name="Normal 6 4 8" xfId="1478" xr:uid="{3A652CB1-94A4-4052-986E-12F4EAD07624}"/>
    <cellStyle name="Normal 6 5" xfId="52" xr:uid="{00000000-0005-0000-0000-0000DD010000}"/>
    <cellStyle name="Normal 6 5 2" xfId="136" xr:uid="{00000000-0005-0000-0000-0000DE010000}"/>
    <cellStyle name="Normal 6 5 2 2" xfId="304" xr:uid="{00000000-0005-0000-0000-0000DF010000}"/>
    <cellStyle name="Normal 6 5 2 2 2" xfId="902" xr:uid="{D42BD757-8D27-4B6F-AAE1-90D8E6FC3C30}"/>
    <cellStyle name="Normal 6 5 2 2 2 2" xfId="2349" xr:uid="{C3041522-FEE5-453B-A4AD-ED49543F509D}"/>
    <cellStyle name="Normal 6 5 2 2 3" xfId="1751" xr:uid="{DC2216A2-E6BD-457B-9126-459B8C6565EA}"/>
    <cellStyle name="Normal 6 5 2 3" xfId="480" xr:uid="{00000000-0005-0000-0000-0000E0010000}"/>
    <cellStyle name="Normal 6 5 2 3 2" xfId="1078" xr:uid="{41230431-10A2-4264-A14D-F4B1FAD344A6}"/>
    <cellStyle name="Normal 6 5 2 3 2 2" xfId="2525" xr:uid="{15E6B2E4-4DEB-4F43-A606-4CADA02B639E}"/>
    <cellStyle name="Normal 6 5 2 3 3" xfId="1927" xr:uid="{A3C28F6C-3FF0-477A-96DD-038B6CED0D2A}"/>
    <cellStyle name="Normal 6 5 2 4" xfId="734" xr:uid="{F443609E-8CFC-408F-AC48-B9CBAE3A183E}"/>
    <cellStyle name="Normal 6 5 2 4 2" xfId="2181" xr:uid="{8C56B676-B8ED-4E25-A928-12F0B0DD3FEB}"/>
    <cellStyle name="Normal 6 5 2 5" xfId="1331" xr:uid="{664A2EEC-889E-4F54-B78C-4907212EFD90}"/>
    <cellStyle name="Normal 6 5 2 5 2" xfId="2849" xr:uid="{DE3F1B95-8EB8-430E-ABBB-B32C87B38791}"/>
    <cellStyle name="Normal 6 5 2 6" xfId="1583" xr:uid="{9FF0B8E6-5012-4260-A09A-553859A4A341}"/>
    <cellStyle name="Normal 6 5 3" xfId="220" xr:uid="{00000000-0005-0000-0000-0000E1010000}"/>
    <cellStyle name="Normal 6 5 3 2" xfId="564" xr:uid="{00000000-0005-0000-0000-0000E2010000}"/>
    <cellStyle name="Normal 6 5 3 2 2" xfId="1162" xr:uid="{106E2AB0-9556-4EE2-BA4F-2FA74E616760}"/>
    <cellStyle name="Normal 6 5 3 2 2 2" xfId="2609" xr:uid="{75B82A77-88ED-45A8-8020-CF394EEAE3A4}"/>
    <cellStyle name="Normal 6 5 3 2 3" xfId="2011" xr:uid="{F62EAA79-3E5F-4EB9-BFEC-5BF58939E0E6}"/>
    <cellStyle name="Normal 6 5 3 3" xfId="818" xr:uid="{8BBA5C2A-CCF2-4927-8C8C-9EE6B6A26603}"/>
    <cellStyle name="Normal 6 5 3 3 2" xfId="2265" xr:uid="{3A3AF9A5-D036-48DD-9508-6FEBFF0FB733}"/>
    <cellStyle name="Normal 6 5 3 4" xfId="1415" xr:uid="{7D0EF639-4CA6-465E-8872-4C4EF8E4B594}"/>
    <cellStyle name="Normal 6 5 3 4 2" xfId="2850" xr:uid="{EAF50B7B-6D5C-48A3-AEEB-F757A4A69EA6}"/>
    <cellStyle name="Normal 6 5 3 5" xfId="1667" xr:uid="{D6D8AB4B-E466-40C8-9147-E976EA84E9CD}"/>
    <cellStyle name="Normal 6 5 4" xfId="396" xr:uid="{00000000-0005-0000-0000-0000E3010000}"/>
    <cellStyle name="Normal 6 5 4 2" xfId="994" xr:uid="{9BF753F2-0F00-4443-8323-B0B29CAC8F7A}"/>
    <cellStyle name="Normal 6 5 4 2 2" xfId="2441" xr:uid="{6B919816-B9F5-4277-B609-668AD319CF71}"/>
    <cellStyle name="Normal 6 5 4 3" xfId="1843" xr:uid="{2093E6F8-D659-45AE-9EA4-252904A80C5E}"/>
    <cellStyle name="Normal 6 5 5" xfId="650" xr:uid="{1E4508B4-B92F-4241-975E-02C7EB318776}"/>
    <cellStyle name="Normal 6 5 5 2" xfId="2097" xr:uid="{DC99BAB9-920F-46DB-8E6B-291C28A9A474}"/>
    <cellStyle name="Normal 6 5 6" xfId="1247" xr:uid="{8AD92171-7E5D-4ECD-BB2C-3A5623F61C3E}"/>
    <cellStyle name="Normal 6 5 6 2" xfId="2851" xr:uid="{DAD87AAF-F2C4-485D-A936-F6F218776195}"/>
    <cellStyle name="Normal 6 5 7" xfId="1499" xr:uid="{9792BBBD-04DB-42D0-B8C2-E874EDB4A93E}"/>
    <cellStyle name="Normal 6 6" xfId="94" xr:uid="{00000000-0005-0000-0000-0000E4010000}"/>
    <cellStyle name="Normal 6 6 2" xfId="262" xr:uid="{00000000-0005-0000-0000-0000E5010000}"/>
    <cellStyle name="Normal 6 6 2 2" xfId="860" xr:uid="{DD3825D7-A58E-481F-B293-28995B1F0513}"/>
    <cellStyle name="Normal 6 6 2 2 2" xfId="2307" xr:uid="{02C5D6C6-D697-4054-9ECA-15F7EA483404}"/>
    <cellStyle name="Normal 6 6 2 3" xfId="1709" xr:uid="{9AFD22F3-C05C-4E23-97E6-0237D0A227FC}"/>
    <cellStyle name="Normal 6 6 3" xfId="438" xr:uid="{00000000-0005-0000-0000-0000E6010000}"/>
    <cellStyle name="Normal 6 6 3 2" xfId="1036" xr:uid="{472DC23C-A397-440C-A464-07B94B570F9E}"/>
    <cellStyle name="Normal 6 6 3 2 2" xfId="2483" xr:uid="{F4C294A0-F6C3-4653-80B0-0F6B61538474}"/>
    <cellStyle name="Normal 6 6 3 3" xfId="1885" xr:uid="{C3357EFC-2519-428A-AEFC-83C7D8FFADEA}"/>
    <cellStyle name="Normal 6 6 4" xfId="692" xr:uid="{1EDD2FDA-1604-4B7B-86E7-78D9E0E52842}"/>
    <cellStyle name="Normal 6 6 4 2" xfId="2139" xr:uid="{263F1032-8450-4B28-B8B0-DE1ECE653F25}"/>
    <cellStyle name="Normal 6 6 5" xfId="1289" xr:uid="{2B485A85-E0EE-43A3-BDE4-02675A0F310C}"/>
    <cellStyle name="Normal 6 6 5 2" xfId="2852" xr:uid="{F80A2AFA-4584-4925-A064-DA5433A6C669}"/>
    <cellStyle name="Normal 6 6 6" xfId="1541" xr:uid="{9763CC95-EDF5-4B09-966B-CD32529D30BC}"/>
    <cellStyle name="Normal 6 7" xfId="178" xr:uid="{00000000-0005-0000-0000-0000E7010000}"/>
    <cellStyle name="Normal 6 7 2" xfId="522" xr:uid="{00000000-0005-0000-0000-0000E8010000}"/>
    <cellStyle name="Normal 6 7 2 2" xfId="1120" xr:uid="{EAC46452-62B2-4AE9-8B16-C8703E908C7B}"/>
    <cellStyle name="Normal 6 7 2 2 2" xfId="2567" xr:uid="{C8877070-D0E7-4531-BBBE-F9F824E2089C}"/>
    <cellStyle name="Normal 6 7 2 3" xfId="1969" xr:uid="{4991E594-1E99-463B-8411-8B3214B34028}"/>
    <cellStyle name="Normal 6 7 3" xfId="776" xr:uid="{EF324FC5-F1A3-4102-9A6B-519AF0FAC536}"/>
    <cellStyle name="Normal 6 7 3 2" xfId="2223" xr:uid="{E1E2988F-E53A-4FF3-85D9-F0783EA5F270}"/>
    <cellStyle name="Normal 6 7 4" xfId="1373" xr:uid="{73D01066-D3F8-46BC-91F7-5B95C149F234}"/>
    <cellStyle name="Normal 6 7 4 2" xfId="2853" xr:uid="{2E0C62B1-24A7-45FA-B90F-6A9612D454B5}"/>
    <cellStyle name="Normal 6 7 5" xfId="1625" xr:uid="{8F676334-0DE2-4415-B738-D639523FD6FF}"/>
    <cellStyle name="Normal 6 8" xfId="354" xr:uid="{00000000-0005-0000-0000-0000E9010000}"/>
    <cellStyle name="Normal 6 8 2" xfId="952" xr:uid="{6C9DF845-FF6F-403B-A139-DE2945F7D90F}"/>
    <cellStyle name="Normal 6 8 2 2" xfId="2399" xr:uid="{52D8EA3B-A4C7-4FA5-B255-AAC0BBBADCD9}"/>
    <cellStyle name="Normal 6 8 3" xfId="1801" xr:uid="{88F666D0-5237-4290-AD55-C24B1F87A62E}"/>
    <cellStyle name="Normal 6 9" xfId="608" xr:uid="{AEE576F6-B197-4379-838C-ED453204C0E7}"/>
    <cellStyle name="Normal 6 9 2" xfId="2055" xr:uid="{176A81E6-B9AC-47A8-A624-93305C10CAEF}"/>
    <cellStyle name="Normal 7" xfId="10" xr:uid="{00000000-0005-0000-0000-0000EA010000}"/>
    <cellStyle name="Normal 8" xfId="9" xr:uid="{00000000-0005-0000-0000-0000EB010000}"/>
    <cellStyle name="Normal 8 10" xfId="1458" xr:uid="{5F4EE522-DA35-4EA9-BC30-8949F0DE4432}"/>
    <cellStyle name="Normal 8 2" xfId="22" xr:uid="{00000000-0005-0000-0000-0000EC010000}"/>
    <cellStyle name="Normal 8 2 2" xfId="43" xr:uid="{00000000-0005-0000-0000-0000ED010000}"/>
    <cellStyle name="Normal 8 2 2 2" xfId="85" xr:uid="{00000000-0005-0000-0000-0000EE010000}"/>
    <cellStyle name="Normal 8 2 2 2 2" xfId="169" xr:uid="{00000000-0005-0000-0000-0000EF010000}"/>
    <cellStyle name="Normal 8 2 2 2 2 2" xfId="337" xr:uid="{00000000-0005-0000-0000-0000F0010000}"/>
    <cellStyle name="Normal 8 2 2 2 2 2 2" xfId="935" xr:uid="{6A6EC7B8-341E-4300-8843-C8B83BA82439}"/>
    <cellStyle name="Normal 8 2 2 2 2 2 2 2" xfId="2382" xr:uid="{B66F5350-C13C-4ACD-9515-60FDE9A9368F}"/>
    <cellStyle name="Normal 8 2 2 2 2 2 3" xfId="1784" xr:uid="{20CE51AB-8865-44A6-95C1-03782017D8EC}"/>
    <cellStyle name="Normal 8 2 2 2 2 3" xfId="513" xr:uid="{00000000-0005-0000-0000-0000F1010000}"/>
    <cellStyle name="Normal 8 2 2 2 2 3 2" xfId="1111" xr:uid="{857F0B19-7184-426C-9604-A5946C14B916}"/>
    <cellStyle name="Normal 8 2 2 2 2 3 2 2" xfId="2558" xr:uid="{FB06CE6A-58E9-4EE2-8A3B-2974C905ABF0}"/>
    <cellStyle name="Normal 8 2 2 2 2 3 3" xfId="1960" xr:uid="{0A7DC460-EFF0-473B-8D3E-612F3BD268FE}"/>
    <cellStyle name="Normal 8 2 2 2 2 4" xfId="767" xr:uid="{801EEB72-AA9D-40E6-8E8B-AFDF758D237F}"/>
    <cellStyle name="Normal 8 2 2 2 2 4 2" xfId="2214" xr:uid="{70C0DD7A-A695-4A2D-BD9D-28B20145A115}"/>
    <cellStyle name="Normal 8 2 2 2 2 5" xfId="1364" xr:uid="{533C2B4B-A54E-4E1D-958B-B8E834848286}"/>
    <cellStyle name="Normal 8 2 2 2 2 5 2" xfId="2854" xr:uid="{511D598A-A774-463B-8A7B-0122BD1DE974}"/>
    <cellStyle name="Normal 8 2 2 2 2 6" xfId="1616" xr:uid="{37BB60FF-1812-4489-9972-8B01952A17D1}"/>
    <cellStyle name="Normal 8 2 2 2 3" xfId="253" xr:uid="{00000000-0005-0000-0000-0000F2010000}"/>
    <cellStyle name="Normal 8 2 2 2 3 2" xfId="597" xr:uid="{00000000-0005-0000-0000-0000F3010000}"/>
    <cellStyle name="Normal 8 2 2 2 3 2 2" xfId="1195" xr:uid="{B6B93DE2-20B2-4C9F-AA2F-DAAA7B1E3C72}"/>
    <cellStyle name="Normal 8 2 2 2 3 2 2 2" xfId="2642" xr:uid="{09F95473-2887-42FE-95FD-66C4C3DBCD38}"/>
    <cellStyle name="Normal 8 2 2 2 3 2 3" xfId="2044" xr:uid="{9B23F00F-6A1B-4DB8-882F-CBB747631B29}"/>
    <cellStyle name="Normal 8 2 2 2 3 3" xfId="851" xr:uid="{D13BA23A-39B9-40FC-AB5B-3888C5B5CC39}"/>
    <cellStyle name="Normal 8 2 2 2 3 3 2" xfId="2298" xr:uid="{BC828D7C-17B2-4720-B256-A54D69D494A8}"/>
    <cellStyle name="Normal 8 2 2 2 3 4" xfId="1448" xr:uid="{FFABC406-A2E7-4962-978F-21BFA0145C9C}"/>
    <cellStyle name="Normal 8 2 2 2 3 4 2" xfId="2855" xr:uid="{5152BFA0-5579-456A-80F9-8A7F6B54D292}"/>
    <cellStyle name="Normal 8 2 2 2 3 5" xfId="1700" xr:uid="{BABECDE1-9FD1-48D6-BEA9-325849D51DB9}"/>
    <cellStyle name="Normal 8 2 2 2 4" xfId="429" xr:uid="{00000000-0005-0000-0000-0000F4010000}"/>
    <cellStyle name="Normal 8 2 2 2 4 2" xfId="1027" xr:uid="{7B1CD1BE-B632-4074-B5B8-43306C3A0E90}"/>
    <cellStyle name="Normal 8 2 2 2 4 2 2" xfId="2474" xr:uid="{571E480C-8511-42AA-B69C-27C79D4F46E6}"/>
    <cellStyle name="Normal 8 2 2 2 4 3" xfId="1876" xr:uid="{0DB67BFD-8927-417D-BB9E-EA8ACEF2F597}"/>
    <cellStyle name="Normal 8 2 2 2 5" xfId="683" xr:uid="{6DF3F187-34CD-462A-9C12-EE218DD77ACF}"/>
    <cellStyle name="Normal 8 2 2 2 5 2" xfId="2130" xr:uid="{9ABBFB14-8302-4DAE-BFC8-DEE052D0987C}"/>
    <cellStyle name="Normal 8 2 2 2 6" xfId="1280" xr:uid="{B5341A84-39C5-418C-9948-3AD95451ED98}"/>
    <cellStyle name="Normal 8 2 2 2 6 2" xfId="2856" xr:uid="{13388AC8-4249-4858-94B8-9892AF2C6191}"/>
    <cellStyle name="Normal 8 2 2 2 7" xfId="1532" xr:uid="{0EF3DC12-0036-4603-A7CF-3173025E5203}"/>
    <cellStyle name="Normal 8 2 2 3" xfId="127" xr:uid="{00000000-0005-0000-0000-0000F5010000}"/>
    <cellStyle name="Normal 8 2 2 3 2" xfId="295" xr:uid="{00000000-0005-0000-0000-0000F6010000}"/>
    <cellStyle name="Normal 8 2 2 3 2 2" xfId="893" xr:uid="{1B6EE3D6-6DEE-4D81-942E-887CA1953343}"/>
    <cellStyle name="Normal 8 2 2 3 2 2 2" xfId="2340" xr:uid="{6084EA32-8857-49FC-9473-A913241F0AD3}"/>
    <cellStyle name="Normal 8 2 2 3 2 3" xfId="1742" xr:uid="{DA07547E-42A1-4CBF-A877-98CB60843A7F}"/>
    <cellStyle name="Normal 8 2 2 3 3" xfId="471" xr:uid="{00000000-0005-0000-0000-0000F7010000}"/>
    <cellStyle name="Normal 8 2 2 3 3 2" xfId="1069" xr:uid="{76F7222B-66E8-4368-9144-9827E46BCC11}"/>
    <cellStyle name="Normal 8 2 2 3 3 2 2" xfId="2516" xr:uid="{0EF00300-987C-4C37-AD36-E3E242A9172E}"/>
    <cellStyle name="Normal 8 2 2 3 3 3" xfId="1918" xr:uid="{E7055B13-ED2D-46F1-AA98-1566CBEC85DF}"/>
    <cellStyle name="Normal 8 2 2 3 4" xfId="725" xr:uid="{DC8BFBB4-83F6-467D-8DCE-5CEA8076E9B5}"/>
    <cellStyle name="Normal 8 2 2 3 4 2" xfId="2172" xr:uid="{781C6963-0351-42D0-A6CB-C9BFBF5230BD}"/>
    <cellStyle name="Normal 8 2 2 3 5" xfId="1322" xr:uid="{E1E697FB-5BF5-4D7E-BF35-BFE5FD5B8C3D}"/>
    <cellStyle name="Normal 8 2 2 3 5 2" xfId="2857" xr:uid="{3F62C105-D2E2-4D2D-AB59-A6B937FFCC07}"/>
    <cellStyle name="Normal 8 2 2 3 6" xfId="1574" xr:uid="{00C3A816-55FB-4B0B-BA1A-35D126FC297F}"/>
    <cellStyle name="Normal 8 2 2 4" xfId="211" xr:uid="{00000000-0005-0000-0000-0000F8010000}"/>
    <cellStyle name="Normal 8 2 2 4 2" xfId="555" xr:uid="{00000000-0005-0000-0000-0000F9010000}"/>
    <cellStyle name="Normal 8 2 2 4 2 2" xfId="1153" xr:uid="{FC56FA2B-E8F9-4181-A993-9E0812B0EFA0}"/>
    <cellStyle name="Normal 8 2 2 4 2 2 2" xfId="2600" xr:uid="{AC7CB6E9-B1FD-4787-92D3-C72522B12D7B}"/>
    <cellStyle name="Normal 8 2 2 4 2 3" xfId="2002" xr:uid="{DB32AE52-F7C1-41B7-9F74-808797F3213B}"/>
    <cellStyle name="Normal 8 2 2 4 3" xfId="809" xr:uid="{26D9B574-83BC-4057-8E68-FAB9C84D7012}"/>
    <cellStyle name="Normal 8 2 2 4 3 2" xfId="2256" xr:uid="{46A43943-A03F-4CBF-A99C-B38D2059B597}"/>
    <cellStyle name="Normal 8 2 2 4 4" xfId="1406" xr:uid="{F6CA22A7-ECCE-4910-AE29-2A1C5F0E1026}"/>
    <cellStyle name="Normal 8 2 2 4 4 2" xfId="2858" xr:uid="{E2BB503D-6BDD-43BD-946B-0CD84F60D4C0}"/>
    <cellStyle name="Normal 8 2 2 4 5" xfId="1658" xr:uid="{0621098A-10BC-4496-A923-99AB4D43ACA4}"/>
    <cellStyle name="Normal 8 2 2 5" xfId="387" xr:uid="{00000000-0005-0000-0000-0000FA010000}"/>
    <cellStyle name="Normal 8 2 2 5 2" xfId="985" xr:uid="{ABF18F69-1AA5-44DE-ABD9-8AC869968AAA}"/>
    <cellStyle name="Normal 8 2 2 5 2 2" xfId="2432" xr:uid="{955B2F91-E6DA-4081-B471-CF8E5C96C559}"/>
    <cellStyle name="Normal 8 2 2 5 3" xfId="1834" xr:uid="{10BB1AC4-A196-4885-A075-B7CAE5A7A527}"/>
    <cellStyle name="Normal 8 2 2 6" xfId="641" xr:uid="{C8AEE684-1463-4458-8F11-53191441963E}"/>
    <cellStyle name="Normal 8 2 2 6 2" xfId="2088" xr:uid="{78DF85ED-6CFE-477F-ACFF-D410097F7928}"/>
    <cellStyle name="Normal 8 2 2 7" xfId="1238" xr:uid="{CBDA51B0-B605-49AA-920D-127D4FB8CA0B}"/>
    <cellStyle name="Normal 8 2 2 7 2" xfId="2859" xr:uid="{317DEA4E-28D5-4F4C-ACDC-6FA6C02E46D7}"/>
    <cellStyle name="Normal 8 2 2 8" xfId="1490" xr:uid="{BCA29732-B551-46B8-9733-3C12418FC8EB}"/>
    <cellStyle name="Normal 8 2 3" xfId="64" xr:uid="{00000000-0005-0000-0000-0000FB010000}"/>
    <cellStyle name="Normal 8 2 3 2" xfId="148" xr:uid="{00000000-0005-0000-0000-0000FC010000}"/>
    <cellStyle name="Normal 8 2 3 2 2" xfId="316" xr:uid="{00000000-0005-0000-0000-0000FD010000}"/>
    <cellStyle name="Normal 8 2 3 2 2 2" xfId="914" xr:uid="{23B13B23-C8AF-45B3-9340-AC49BFE0569D}"/>
    <cellStyle name="Normal 8 2 3 2 2 2 2" xfId="2361" xr:uid="{A180A5F7-0DB7-4B5E-91B2-5DD130259E40}"/>
    <cellStyle name="Normal 8 2 3 2 2 3" xfId="1763" xr:uid="{F99753CF-18AB-4C6F-84A9-42339ADDCBE9}"/>
    <cellStyle name="Normal 8 2 3 2 3" xfId="492" xr:uid="{00000000-0005-0000-0000-0000FE010000}"/>
    <cellStyle name="Normal 8 2 3 2 3 2" xfId="1090" xr:uid="{F490A4B1-8FE1-4FC3-B20C-D7B6B631F809}"/>
    <cellStyle name="Normal 8 2 3 2 3 2 2" xfId="2537" xr:uid="{B1418DE1-9E47-4810-B575-1D092B105B59}"/>
    <cellStyle name="Normal 8 2 3 2 3 3" xfId="1939" xr:uid="{0DA34F25-4DBD-4CCC-B0D8-34DD7DD9E925}"/>
    <cellStyle name="Normal 8 2 3 2 4" xfId="746" xr:uid="{D3CCC384-69C7-4EA3-96E5-04EF3D18DC6A}"/>
    <cellStyle name="Normal 8 2 3 2 4 2" xfId="2193" xr:uid="{6D115E4E-9D1B-4089-B225-69F9572C222F}"/>
    <cellStyle name="Normal 8 2 3 2 5" xfId="1343" xr:uid="{3FEB15A9-7E23-4796-9421-7676D8255477}"/>
    <cellStyle name="Normal 8 2 3 2 5 2" xfId="2860" xr:uid="{7565EF6C-23B0-4610-8C58-26EC96763D19}"/>
    <cellStyle name="Normal 8 2 3 2 6" xfId="1595" xr:uid="{1B824B26-325A-4DED-A7EE-1EE2CD0FE55F}"/>
    <cellStyle name="Normal 8 2 3 3" xfId="232" xr:uid="{00000000-0005-0000-0000-0000FF010000}"/>
    <cellStyle name="Normal 8 2 3 3 2" xfId="576" xr:uid="{00000000-0005-0000-0000-000000020000}"/>
    <cellStyle name="Normal 8 2 3 3 2 2" xfId="1174" xr:uid="{40E903C4-0E06-4E13-BAD1-0E3989E6B1C5}"/>
    <cellStyle name="Normal 8 2 3 3 2 2 2" xfId="2621" xr:uid="{C2045C64-90F1-4DA6-8347-457898A7F2B9}"/>
    <cellStyle name="Normal 8 2 3 3 2 3" xfId="2023" xr:uid="{7343A67B-536D-4306-892B-27456AEFD3D2}"/>
    <cellStyle name="Normal 8 2 3 3 3" xfId="830" xr:uid="{C43A8857-483E-4295-8347-3D4E56920D23}"/>
    <cellStyle name="Normal 8 2 3 3 3 2" xfId="2277" xr:uid="{64E82544-9BE4-4C16-ABAB-4753EA7D5A22}"/>
    <cellStyle name="Normal 8 2 3 3 4" xfId="1427" xr:uid="{F7005572-5860-4CB4-B3B1-7EB2A030DE78}"/>
    <cellStyle name="Normal 8 2 3 3 4 2" xfId="2861" xr:uid="{14F12B5A-2B45-4B31-AB37-E7CE3DF8FED4}"/>
    <cellStyle name="Normal 8 2 3 3 5" xfId="1679" xr:uid="{FEA87C70-D595-407C-9821-B973CF9F388D}"/>
    <cellStyle name="Normal 8 2 3 4" xfId="408" xr:uid="{00000000-0005-0000-0000-000001020000}"/>
    <cellStyle name="Normal 8 2 3 4 2" xfId="1006" xr:uid="{8E1DB7A8-0E56-42A4-9B56-BB85F2F1AEE4}"/>
    <cellStyle name="Normal 8 2 3 4 2 2" xfId="2453" xr:uid="{E2B49385-88BC-406B-8637-9DCBF7B3C0A1}"/>
    <cellStyle name="Normal 8 2 3 4 3" xfId="1855" xr:uid="{434DCA95-D97B-40D6-924C-5FFE16A49709}"/>
    <cellStyle name="Normal 8 2 3 5" xfId="662" xr:uid="{3A4A31AD-1D75-49FD-8479-5F2B1EBDBC58}"/>
    <cellStyle name="Normal 8 2 3 5 2" xfId="2109" xr:uid="{D505D78F-979B-4860-984F-D95468110ADE}"/>
    <cellStyle name="Normal 8 2 3 6" xfId="1259" xr:uid="{04C99012-8C6B-4B8F-90D0-C5FF9D11A276}"/>
    <cellStyle name="Normal 8 2 3 6 2" xfId="2862" xr:uid="{CDB25896-7667-466F-9C28-715489D92441}"/>
    <cellStyle name="Normal 8 2 3 7" xfId="1511" xr:uid="{065DF404-4B0A-422D-812A-7DEAAB849EF2}"/>
    <cellStyle name="Normal 8 2 4" xfId="106" xr:uid="{00000000-0005-0000-0000-000002020000}"/>
    <cellStyle name="Normal 8 2 4 2" xfId="274" xr:uid="{00000000-0005-0000-0000-000003020000}"/>
    <cellStyle name="Normal 8 2 4 2 2" xfId="872" xr:uid="{2B1A1BC7-2D77-4440-84EF-699E4B1F4C22}"/>
    <cellStyle name="Normal 8 2 4 2 2 2" xfId="2319" xr:uid="{29A9F6C0-8E98-4AE4-9754-E54C559C95EF}"/>
    <cellStyle name="Normal 8 2 4 2 3" xfId="1721" xr:uid="{C777C0FB-235C-4514-92FF-BBBD0C7EC819}"/>
    <cellStyle name="Normal 8 2 4 3" xfId="450" xr:uid="{00000000-0005-0000-0000-000004020000}"/>
    <cellStyle name="Normal 8 2 4 3 2" xfId="1048" xr:uid="{1831E43C-30E7-49EA-91CD-4CC475A8EE95}"/>
    <cellStyle name="Normal 8 2 4 3 2 2" xfId="2495" xr:uid="{9C44A196-B3AE-4137-A58D-9BD5E9C461E5}"/>
    <cellStyle name="Normal 8 2 4 3 3" xfId="1897" xr:uid="{2AF1AA18-8B57-47E3-AD32-8A3EBC367AD1}"/>
    <cellStyle name="Normal 8 2 4 4" xfId="704" xr:uid="{CD7FC57E-BCA4-47E6-BF8D-42F1E7F909CA}"/>
    <cellStyle name="Normal 8 2 4 4 2" xfId="2151" xr:uid="{E37359D1-5103-4F9A-8312-D7F2FBE22CCA}"/>
    <cellStyle name="Normal 8 2 4 5" xfId="1301" xr:uid="{05F8E05E-A238-4BC7-9AC2-9A17261803EC}"/>
    <cellStyle name="Normal 8 2 4 5 2" xfId="2863" xr:uid="{7401251D-0991-4334-B8F7-A65E00CE4FA4}"/>
    <cellStyle name="Normal 8 2 4 6" xfId="1553" xr:uid="{E73315A2-AA35-4954-996E-C27FA6DCA518}"/>
    <cellStyle name="Normal 8 2 5" xfId="190" xr:uid="{00000000-0005-0000-0000-000005020000}"/>
    <cellStyle name="Normal 8 2 5 2" xfId="534" xr:uid="{00000000-0005-0000-0000-000006020000}"/>
    <cellStyle name="Normal 8 2 5 2 2" xfId="1132" xr:uid="{CF1D468C-B7F8-4C49-9586-9E27844FD7A2}"/>
    <cellStyle name="Normal 8 2 5 2 2 2" xfId="2579" xr:uid="{16906B7B-8952-40D7-8A6A-074C64923E3D}"/>
    <cellStyle name="Normal 8 2 5 2 3" xfId="1981" xr:uid="{5E3ADCCC-79BE-4193-879E-7744F2669E7A}"/>
    <cellStyle name="Normal 8 2 5 3" xfId="788" xr:uid="{5FFC4EC8-B172-4A36-B562-FD52669E4FC7}"/>
    <cellStyle name="Normal 8 2 5 3 2" xfId="2235" xr:uid="{A7F252FD-81AD-408B-A2A7-DD2EEDF8C950}"/>
    <cellStyle name="Normal 8 2 5 4" xfId="1385" xr:uid="{3A00E026-285D-4D39-B3B0-F987D286E3E0}"/>
    <cellStyle name="Normal 8 2 5 4 2" xfId="2864" xr:uid="{EE688DC4-0718-4775-93FA-B6A1A721D37A}"/>
    <cellStyle name="Normal 8 2 5 5" xfId="1637" xr:uid="{2127EA28-3D04-4065-B1E8-0D94D7062838}"/>
    <cellStyle name="Normal 8 2 6" xfId="366" xr:uid="{00000000-0005-0000-0000-000007020000}"/>
    <cellStyle name="Normal 8 2 6 2" xfId="964" xr:uid="{97BB136A-77D7-4DBF-BE93-D41F5F9FF9B3}"/>
    <cellStyle name="Normal 8 2 6 2 2" xfId="2411" xr:uid="{23B735A8-6AE1-433A-8DB7-C0DD3C1E6019}"/>
    <cellStyle name="Normal 8 2 6 3" xfId="1813" xr:uid="{5B4BF853-0DFA-4608-A2E1-842C816C3995}"/>
    <cellStyle name="Normal 8 2 7" xfId="620" xr:uid="{8A8021AB-DB79-4FBC-A7EB-B232CDA045D6}"/>
    <cellStyle name="Normal 8 2 7 2" xfId="2067" xr:uid="{799E7BEE-C74A-49C6-9726-655A6B0A677A}"/>
    <cellStyle name="Normal 8 2 8" xfId="1217" xr:uid="{B0E86BEF-86BD-4EF2-AEBF-150757F021F4}"/>
    <cellStyle name="Normal 8 2 8 2" xfId="2865" xr:uid="{B252EF73-010C-489C-BFCA-01CD7237C05C}"/>
    <cellStyle name="Normal 8 2 9" xfId="1469" xr:uid="{078722FD-26CD-4AF3-9D56-62213F473958}"/>
    <cellStyle name="Normal 8 3" xfId="32" xr:uid="{00000000-0005-0000-0000-000008020000}"/>
    <cellStyle name="Normal 8 3 2" xfId="74" xr:uid="{00000000-0005-0000-0000-000009020000}"/>
    <cellStyle name="Normal 8 3 2 2" xfId="158" xr:uid="{00000000-0005-0000-0000-00000A020000}"/>
    <cellStyle name="Normal 8 3 2 2 2" xfId="326" xr:uid="{00000000-0005-0000-0000-00000B020000}"/>
    <cellStyle name="Normal 8 3 2 2 2 2" xfId="924" xr:uid="{32F7C4BC-9B84-4A07-A73F-B7921D800E41}"/>
    <cellStyle name="Normal 8 3 2 2 2 2 2" xfId="2371" xr:uid="{2BF8E1A1-ECA0-4879-ACF0-67D7115E5792}"/>
    <cellStyle name="Normal 8 3 2 2 2 3" xfId="1773" xr:uid="{E2314650-9FA9-49C8-B41E-0C42C77A3D5A}"/>
    <cellStyle name="Normal 8 3 2 2 3" xfId="502" xr:uid="{00000000-0005-0000-0000-00000C020000}"/>
    <cellStyle name="Normal 8 3 2 2 3 2" xfId="1100" xr:uid="{77F242D6-9BC8-468F-8961-F1C140BD8099}"/>
    <cellStyle name="Normal 8 3 2 2 3 2 2" xfId="2547" xr:uid="{F41CEFFC-7B0B-4217-9E39-47C9073066CD}"/>
    <cellStyle name="Normal 8 3 2 2 3 3" xfId="1949" xr:uid="{CA6C8F3C-483C-4369-85BE-105A13EE8BE0}"/>
    <cellStyle name="Normal 8 3 2 2 4" xfId="756" xr:uid="{33C0E7AC-B6CE-46AF-A49C-984130581795}"/>
    <cellStyle name="Normal 8 3 2 2 4 2" xfId="2203" xr:uid="{2302B355-C4CE-4F4A-84BB-4B9582D59EA3}"/>
    <cellStyle name="Normal 8 3 2 2 5" xfId="1353" xr:uid="{CC5BDC78-A403-47F3-B70C-C5AE6FDDD1FE}"/>
    <cellStyle name="Normal 8 3 2 2 5 2" xfId="2866" xr:uid="{E51E9F71-1A9C-4E8A-BB63-D28B819A6C68}"/>
    <cellStyle name="Normal 8 3 2 2 6" xfId="1605" xr:uid="{E2AD9157-9243-40E6-8376-AD9A0C8224AC}"/>
    <cellStyle name="Normal 8 3 2 3" xfId="242" xr:uid="{00000000-0005-0000-0000-00000D020000}"/>
    <cellStyle name="Normal 8 3 2 3 2" xfId="586" xr:uid="{00000000-0005-0000-0000-00000E020000}"/>
    <cellStyle name="Normal 8 3 2 3 2 2" xfId="1184" xr:uid="{9A326A46-B3BC-444E-8FAF-F1BB0F824B2D}"/>
    <cellStyle name="Normal 8 3 2 3 2 2 2" xfId="2631" xr:uid="{1275A1D7-F511-4F6D-BB03-5F09BD02BDF4}"/>
    <cellStyle name="Normal 8 3 2 3 2 3" xfId="2033" xr:uid="{69B72F16-EE7E-4845-ACCA-0E39DB880C61}"/>
    <cellStyle name="Normal 8 3 2 3 3" xfId="840" xr:uid="{33CEA131-F3B5-4736-A08A-23338F514C65}"/>
    <cellStyle name="Normal 8 3 2 3 3 2" xfId="2287" xr:uid="{4BAB08EB-4B6A-4F20-AE35-060A7AE05E61}"/>
    <cellStyle name="Normal 8 3 2 3 4" xfId="1437" xr:uid="{E3136A69-F178-4A08-8DD2-F0577583C76B}"/>
    <cellStyle name="Normal 8 3 2 3 4 2" xfId="2867" xr:uid="{670ED72C-8039-492B-B97C-F539BC4930AF}"/>
    <cellStyle name="Normal 8 3 2 3 5" xfId="1689" xr:uid="{5C2AE8BB-7701-42D2-902B-079E0041DF8C}"/>
    <cellStyle name="Normal 8 3 2 4" xfId="418" xr:uid="{00000000-0005-0000-0000-00000F020000}"/>
    <cellStyle name="Normal 8 3 2 4 2" xfId="1016" xr:uid="{F2BFA38F-F1A8-4AD4-AC84-EA7C44B54526}"/>
    <cellStyle name="Normal 8 3 2 4 2 2" xfId="2463" xr:uid="{40CF6ED4-03AF-4423-99B1-6BC681C33A5F}"/>
    <cellStyle name="Normal 8 3 2 4 3" xfId="1865" xr:uid="{C955DA2E-34DA-486C-B853-ACC2F7A1AC55}"/>
    <cellStyle name="Normal 8 3 2 5" xfId="672" xr:uid="{72DDC13C-4CC3-4181-862F-5A6872DF4AD7}"/>
    <cellStyle name="Normal 8 3 2 5 2" xfId="2119" xr:uid="{E69414D5-4BA2-4927-B3D8-94B1F9C28017}"/>
    <cellStyle name="Normal 8 3 2 6" xfId="1269" xr:uid="{8EB7BBE5-2E21-4788-8F17-6E01BDDFCF2C}"/>
    <cellStyle name="Normal 8 3 2 6 2" xfId="2868" xr:uid="{AAF9E2E8-91BD-4B49-BF3E-4BC8B128CEF6}"/>
    <cellStyle name="Normal 8 3 2 7" xfId="1521" xr:uid="{C62003DE-1726-4692-9B3F-F39FC884D8CF}"/>
    <cellStyle name="Normal 8 3 3" xfId="116" xr:uid="{00000000-0005-0000-0000-000010020000}"/>
    <cellStyle name="Normal 8 3 3 2" xfId="284" xr:uid="{00000000-0005-0000-0000-000011020000}"/>
    <cellStyle name="Normal 8 3 3 2 2" xfId="882" xr:uid="{8D6D3ECD-3F01-4E09-A3AB-176018EF07CB}"/>
    <cellStyle name="Normal 8 3 3 2 2 2" xfId="2329" xr:uid="{7E60645F-F863-46B0-A8C5-3EA8F81D204C}"/>
    <cellStyle name="Normal 8 3 3 2 3" xfId="1731" xr:uid="{4D3CB8E6-4957-4513-B7AB-708B17123580}"/>
    <cellStyle name="Normal 8 3 3 3" xfId="460" xr:uid="{00000000-0005-0000-0000-000012020000}"/>
    <cellStyle name="Normal 8 3 3 3 2" xfId="1058" xr:uid="{144930FD-21A3-4EEE-89A5-761729471395}"/>
    <cellStyle name="Normal 8 3 3 3 2 2" xfId="2505" xr:uid="{21BB95CA-05C2-4B39-BDD1-B54DBB3DB437}"/>
    <cellStyle name="Normal 8 3 3 3 3" xfId="1907" xr:uid="{31F03A53-97A9-4CC9-A745-F0725C7BE175}"/>
    <cellStyle name="Normal 8 3 3 4" xfId="714" xr:uid="{EBFDC8AD-E645-4C04-9D05-7D675D2DAED0}"/>
    <cellStyle name="Normal 8 3 3 4 2" xfId="2161" xr:uid="{1B0C446A-2E79-4CE0-BB2A-7748C56CB60D}"/>
    <cellStyle name="Normal 8 3 3 5" xfId="1311" xr:uid="{FAD4C5E0-92EB-4E27-B6A9-F965F4C3C131}"/>
    <cellStyle name="Normal 8 3 3 5 2" xfId="2869" xr:uid="{06EEB1EB-79E9-4CA7-B066-A86503B08E6E}"/>
    <cellStyle name="Normal 8 3 3 6" xfId="1563" xr:uid="{1724A0FC-A940-4F3A-979B-71BAA94EE496}"/>
    <cellStyle name="Normal 8 3 4" xfId="200" xr:uid="{00000000-0005-0000-0000-000013020000}"/>
    <cellStyle name="Normal 8 3 4 2" xfId="544" xr:uid="{00000000-0005-0000-0000-000014020000}"/>
    <cellStyle name="Normal 8 3 4 2 2" xfId="1142" xr:uid="{4622FCEE-24B6-4C08-900D-FEEF25FD5742}"/>
    <cellStyle name="Normal 8 3 4 2 2 2" xfId="2589" xr:uid="{1861437E-DE61-439C-BD64-5AE9B3A29E1F}"/>
    <cellStyle name="Normal 8 3 4 2 3" xfId="1991" xr:uid="{E58B2B0C-FDDC-4CFF-AAF4-D31CFAB421A3}"/>
    <cellStyle name="Normal 8 3 4 3" xfId="798" xr:uid="{A4DF96A0-FAC6-4E34-9545-5683D90AB3F6}"/>
    <cellStyle name="Normal 8 3 4 3 2" xfId="2245" xr:uid="{B13C1AFB-433A-4888-A94E-D149246BFA84}"/>
    <cellStyle name="Normal 8 3 4 4" xfId="1395" xr:uid="{336C88BF-DA02-4B17-8139-B3E2101FC581}"/>
    <cellStyle name="Normal 8 3 4 4 2" xfId="2870" xr:uid="{947521FA-7F88-4406-B50D-7EDA87E09BE9}"/>
    <cellStyle name="Normal 8 3 4 5" xfId="1647" xr:uid="{CB100444-6E1A-4A20-88E6-91CCD8B17E43}"/>
    <cellStyle name="Normal 8 3 5" xfId="376" xr:uid="{00000000-0005-0000-0000-000015020000}"/>
    <cellStyle name="Normal 8 3 5 2" xfId="974" xr:uid="{794E257F-58AE-42CA-A7BC-1319147891BE}"/>
    <cellStyle name="Normal 8 3 5 2 2" xfId="2421" xr:uid="{21FDB8AD-56DC-475D-9858-AAD7572EE569}"/>
    <cellStyle name="Normal 8 3 5 3" xfId="1823" xr:uid="{60D178FF-34B0-48B1-86FC-30706241BA08}"/>
    <cellStyle name="Normal 8 3 6" xfId="630" xr:uid="{3D47C523-276F-477F-B481-E20B437AAEA1}"/>
    <cellStyle name="Normal 8 3 6 2" xfId="2077" xr:uid="{0408043B-298B-408A-8C9F-0D3BED38BFC9}"/>
    <cellStyle name="Normal 8 3 7" xfId="1227" xr:uid="{3055C01A-23EC-4053-BB78-0923EA27BE5F}"/>
    <cellStyle name="Normal 8 3 7 2" xfId="2871" xr:uid="{A900AC49-C64A-4B0C-B1E9-095D0CF9CEFE}"/>
    <cellStyle name="Normal 8 3 8" xfId="1479" xr:uid="{74A84B74-F39F-4A68-8E8B-A86354CE7FDE}"/>
    <cellStyle name="Normal 8 4" xfId="53" xr:uid="{00000000-0005-0000-0000-000016020000}"/>
    <cellStyle name="Normal 8 4 2" xfId="137" xr:uid="{00000000-0005-0000-0000-000017020000}"/>
    <cellStyle name="Normal 8 4 2 2" xfId="305" xr:uid="{00000000-0005-0000-0000-000018020000}"/>
    <cellStyle name="Normal 8 4 2 2 2" xfId="903" xr:uid="{CBB5B591-1199-452D-9BBD-337747E335AB}"/>
    <cellStyle name="Normal 8 4 2 2 2 2" xfId="2350" xr:uid="{B4BC047B-99CA-49D2-857D-F00AFB3F4BF1}"/>
    <cellStyle name="Normal 8 4 2 2 3" xfId="1752" xr:uid="{A37CEBD7-5784-4421-85C2-34EE5D9861A9}"/>
    <cellStyle name="Normal 8 4 2 3" xfId="481" xr:uid="{00000000-0005-0000-0000-000019020000}"/>
    <cellStyle name="Normal 8 4 2 3 2" xfId="1079" xr:uid="{F84E5572-AC19-4F67-8CC5-217A655F79B4}"/>
    <cellStyle name="Normal 8 4 2 3 2 2" xfId="2526" xr:uid="{821B4351-8617-48B7-8E10-731EB6817978}"/>
    <cellStyle name="Normal 8 4 2 3 3" xfId="1928" xr:uid="{5179B222-0D0C-46E8-AA6A-C756FD15F258}"/>
    <cellStyle name="Normal 8 4 2 4" xfId="735" xr:uid="{0A236211-B5D9-49CB-AA2A-2A4F6AC3511F}"/>
    <cellStyle name="Normal 8 4 2 4 2" xfId="2182" xr:uid="{A6806EC1-13A7-4FDF-B77F-5B00AD359193}"/>
    <cellStyle name="Normal 8 4 2 5" xfId="1332" xr:uid="{7CD680EE-0BD2-4A89-BA3B-1EADF1798400}"/>
    <cellStyle name="Normal 8 4 2 5 2" xfId="2872" xr:uid="{CB1B3BEB-79DC-4C72-BF5C-66DB1069C2BA}"/>
    <cellStyle name="Normal 8 4 2 6" xfId="1584" xr:uid="{DD6D5E18-B12B-4D96-99A2-B9FF17B9E0FA}"/>
    <cellStyle name="Normal 8 4 3" xfId="221" xr:uid="{00000000-0005-0000-0000-00001A020000}"/>
    <cellStyle name="Normal 8 4 3 2" xfId="565" xr:uid="{00000000-0005-0000-0000-00001B020000}"/>
    <cellStyle name="Normal 8 4 3 2 2" xfId="1163" xr:uid="{1A42AF9E-8B08-4AE8-AAB7-ADCCFAB16A29}"/>
    <cellStyle name="Normal 8 4 3 2 2 2" xfId="2610" xr:uid="{D453546D-D670-4664-96F8-08D1C9EA764E}"/>
    <cellStyle name="Normal 8 4 3 2 3" xfId="2012" xr:uid="{9342C850-DF53-450B-90D1-7321C7FCF04E}"/>
    <cellStyle name="Normal 8 4 3 3" xfId="819" xr:uid="{7D921302-4AD8-4552-AAA9-5FB43F28B551}"/>
    <cellStyle name="Normal 8 4 3 3 2" xfId="2266" xr:uid="{98E9801D-2B5F-4A8D-8430-8014ADB91E84}"/>
    <cellStyle name="Normal 8 4 3 4" xfId="1416" xr:uid="{636DECBE-72F3-4D63-ACE3-B683E11B0FCF}"/>
    <cellStyle name="Normal 8 4 3 4 2" xfId="2873" xr:uid="{D9BDE94F-E743-4307-8C88-F714A47A1D47}"/>
    <cellStyle name="Normal 8 4 3 5" xfId="1668" xr:uid="{2CE60FDB-F566-46B3-BDC4-FE76EE25AB12}"/>
    <cellStyle name="Normal 8 4 4" xfId="397" xr:uid="{00000000-0005-0000-0000-00001C020000}"/>
    <cellStyle name="Normal 8 4 4 2" xfId="995" xr:uid="{5B9F3AFC-BD78-493D-A433-20649E4E5290}"/>
    <cellStyle name="Normal 8 4 4 2 2" xfId="2442" xr:uid="{1DDEAA18-B47C-4DC5-9603-5B6F13B26B9B}"/>
    <cellStyle name="Normal 8 4 4 3" xfId="1844" xr:uid="{36D395CB-46EE-48CB-BCAC-9E3DC2B14294}"/>
    <cellStyle name="Normal 8 4 5" xfId="651" xr:uid="{0BD46825-B2F6-4A70-8DFE-5EE2CB83E32A}"/>
    <cellStyle name="Normal 8 4 5 2" xfId="2098" xr:uid="{6D7F219C-133B-4CE5-A8ED-7512C1E424D4}"/>
    <cellStyle name="Normal 8 4 6" xfId="1248" xr:uid="{F468887E-34B7-463A-A8D7-63C268CD2D50}"/>
    <cellStyle name="Normal 8 4 6 2" xfId="2874" xr:uid="{0D9E3D2B-388E-470D-81A8-9FC80FB1F44D}"/>
    <cellStyle name="Normal 8 4 7" xfId="1500" xr:uid="{1F263267-5DAD-41F8-97E9-69A1F1BEE71C}"/>
    <cellStyle name="Normal 8 5" xfId="95" xr:uid="{00000000-0005-0000-0000-00001D020000}"/>
    <cellStyle name="Normal 8 5 2" xfId="263" xr:uid="{00000000-0005-0000-0000-00001E020000}"/>
    <cellStyle name="Normal 8 5 2 2" xfId="861" xr:uid="{1A111B8F-6041-4784-839E-B3B86AC63337}"/>
    <cellStyle name="Normal 8 5 2 2 2" xfId="2308" xr:uid="{105245D2-F4D0-4103-93F8-656887BBC66A}"/>
    <cellStyle name="Normal 8 5 2 3" xfId="1710" xr:uid="{BA04388D-047C-4E65-81F2-564155D76862}"/>
    <cellStyle name="Normal 8 5 3" xfId="439" xr:uid="{00000000-0005-0000-0000-00001F020000}"/>
    <cellStyle name="Normal 8 5 3 2" xfId="1037" xr:uid="{A233A87F-62D0-474C-886F-2FBDABBB000E}"/>
    <cellStyle name="Normal 8 5 3 2 2" xfId="2484" xr:uid="{5358020C-F812-4270-B3A4-B91F9E7A9BF9}"/>
    <cellStyle name="Normal 8 5 3 3" xfId="1886" xr:uid="{10AE3253-6256-4E64-B602-DACC307F4C2A}"/>
    <cellStyle name="Normal 8 5 4" xfId="693" xr:uid="{2E0205FE-94F1-4196-85FB-F7C5A2A9F792}"/>
    <cellStyle name="Normal 8 5 4 2" xfId="2140" xr:uid="{FF4AE2F3-0B06-440F-B00A-046D731FB385}"/>
    <cellStyle name="Normal 8 5 5" xfId="1290" xr:uid="{20A1365D-349E-49FC-B0D0-F01867A9B6B6}"/>
    <cellStyle name="Normal 8 5 5 2" xfId="2875" xr:uid="{6264CA87-D795-4E92-8AEC-086AEB6E66C8}"/>
    <cellStyle name="Normal 8 5 6" xfId="1542" xr:uid="{10F9D96F-DCDC-4303-8837-01008BB00400}"/>
    <cellStyle name="Normal 8 6" xfId="179" xr:uid="{00000000-0005-0000-0000-000020020000}"/>
    <cellStyle name="Normal 8 6 2" xfId="523" xr:uid="{00000000-0005-0000-0000-000021020000}"/>
    <cellStyle name="Normal 8 6 2 2" xfId="1121" xr:uid="{E235BBF8-FA43-4917-B207-52D0692BFA28}"/>
    <cellStyle name="Normal 8 6 2 2 2" xfId="2568" xr:uid="{782EC968-DCE5-437B-96B5-8192E2F005BF}"/>
    <cellStyle name="Normal 8 6 2 3" xfId="1970" xr:uid="{FF9837B2-5C47-445F-A69A-C9C9884CE062}"/>
    <cellStyle name="Normal 8 6 3" xfId="777" xr:uid="{4A6BE4EF-008F-46E2-B81F-D36F5B66A675}"/>
    <cellStyle name="Normal 8 6 3 2" xfId="2224" xr:uid="{8F59967C-2475-4EF2-BB89-3A505DBBEF6E}"/>
    <cellStyle name="Normal 8 6 4" xfId="1374" xr:uid="{C199A778-A5B2-4CDB-B256-302F1FB0CA62}"/>
    <cellStyle name="Normal 8 6 4 2" xfId="2876" xr:uid="{C26454E0-F930-43DF-A286-DD4402A5C65E}"/>
    <cellStyle name="Normal 8 6 5" xfId="1626" xr:uid="{FE598154-267B-443B-A6F3-12A23BD0D8F8}"/>
    <cellStyle name="Normal 8 7" xfId="355" xr:uid="{00000000-0005-0000-0000-000022020000}"/>
    <cellStyle name="Normal 8 7 2" xfId="953" xr:uid="{BF8084FB-773D-4A9C-8DEB-D531AB085C8E}"/>
    <cellStyle name="Normal 8 7 2 2" xfId="2400" xr:uid="{E992FDA4-AC24-454D-815A-FC204CA91014}"/>
    <cellStyle name="Normal 8 7 3" xfId="1802" xr:uid="{119A5688-2B29-407D-98D2-ECC2DFDA4399}"/>
    <cellStyle name="Normal 8 8" xfId="609" xr:uid="{B285B1D8-472F-4E0C-B5F4-F2224D477A52}"/>
    <cellStyle name="Normal 8 8 2" xfId="2056" xr:uid="{035D3C83-C7B5-4FC1-8726-DED86B5ED385}"/>
    <cellStyle name="Normal 8 9" xfId="1206" xr:uid="{B6CB4094-A47E-4DCB-9A3A-8FFECB9D2C01}"/>
    <cellStyle name="Normal 8 9 2" xfId="2877" xr:uid="{C75FBBCB-51A2-4D9F-B080-9D154A745570}"/>
    <cellStyle name="Normal 9" xfId="15" xr:uid="{00000000-0005-0000-0000-000023020000}"/>
    <cellStyle name="Normal 9 10" xfId="1462" xr:uid="{33134329-4353-436F-BA8A-F0389FAEDDEB}"/>
    <cellStyle name="Normal 9 2" xfId="26" xr:uid="{00000000-0005-0000-0000-000024020000}"/>
    <cellStyle name="Normal 9 2 2" xfId="47" xr:uid="{00000000-0005-0000-0000-000025020000}"/>
    <cellStyle name="Normal 9 2 2 2" xfId="89" xr:uid="{00000000-0005-0000-0000-000026020000}"/>
    <cellStyle name="Normal 9 2 2 2 2" xfId="173" xr:uid="{00000000-0005-0000-0000-000027020000}"/>
    <cellStyle name="Normal 9 2 2 2 2 2" xfId="341" xr:uid="{00000000-0005-0000-0000-000028020000}"/>
    <cellStyle name="Normal 9 2 2 2 2 2 2" xfId="939" xr:uid="{A10B81AA-560A-458F-B2E3-22FA963D527D}"/>
    <cellStyle name="Normal 9 2 2 2 2 2 2 2" xfId="2386" xr:uid="{29E35883-F0D7-4B87-B32E-68126A01A751}"/>
    <cellStyle name="Normal 9 2 2 2 2 2 3" xfId="1788" xr:uid="{EF7F84D1-3A1E-48AE-AE6D-3BF7AA0C551D}"/>
    <cellStyle name="Normal 9 2 2 2 2 3" xfId="517" xr:uid="{00000000-0005-0000-0000-000029020000}"/>
    <cellStyle name="Normal 9 2 2 2 2 3 2" xfId="1115" xr:uid="{15CA1295-E3F6-42DB-9A67-368EAD1F766E}"/>
    <cellStyle name="Normal 9 2 2 2 2 3 2 2" xfId="2562" xr:uid="{118D8384-AD32-4BC1-885B-450223CCF31C}"/>
    <cellStyle name="Normal 9 2 2 2 2 3 3" xfId="1964" xr:uid="{1E8B7CDE-D974-4AD9-9DFC-D21A3535D629}"/>
    <cellStyle name="Normal 9 2 2 2 2 4" xfId="771" xr:uid="{7384F3CE-D086-44A1-8147-8795B760A961}"/>
    <cellStyle name="Normal 9 2 2 2 2 4 2" xfId="2218" xr:uid="{1F8C1B11-3C83-4246-8F08-D316D74318DC}"/>
    <cellStyle name="Normal 9 2 2 2 2 5" xfId="1368" xr:uid="{463A32DB-8585-4C2F-8F5B-0766D2616F3E}"/>
    <cellStyle name="Normal 9 2 2 2 2 5 2" xfId="2878" xr:uid="{A09945F6-FDE8-4FD4-9CCB-20B6E936A4C3}"/>
    <cellStyle name="Normal 9 2 2 2 2 6" xfId="1620" xr:uid="{8E693765-0B9E-4B4A-B02C-C28301D0AB90}"/>
    <cellStyle name="Normal 9 2 2 2 3" xfId="257" xr:uid="{00000000-0005-0000-0000-00002A020000}"/>
    <cellStyle name="Normal 9 2 2 2 3 2" xfId="601" xr:uid="{00000000-0005-0000-0000-00002B020000}"/>
    <cellStyle name="Normal 9 2 2 2 3 2 2" xfId="1199" xr:uid="{5273944E-7D2D-4702-9A0D-700E09E43F03}"/>
    <cellStyle name="Normal 9 2 2 2 3 2 2 2" xfId="2646" xr:uid="{B89950CD-ACAC-4623-9C47-439A49B2B743}"/>
    <cellStyle name="Normal 9 2 2 2 3 2 3" xfId="2048" xr:uid="{DA4BAAFF-0678-4948-BF05-8D0B9DFDE3AA}"/>
    <cellStyle name="Normal 9 2 2 2 3 3" xfId="855" xr:uid="{3F0BD320-FD7A-4972-919B-F297622FB916}"/>
    <cellStyle name="Normal 9 2 2 2 3 3 2" xfId="2302" xr:uid="{1A208D86-AF7D-4F94-9DC8-2C4BD041C91F}"/>
    <cellStyle name="Normal 9 2 2 2 3 4" xfId="1452" xr:uid="{2F730F2B-0353-42B6-8C24-2D43DF859A27}"/>
    <cellStyle name="Normal 9 2 2 2 3 4 2" xfId="2879" xr:uid="{B9CBAE9C-AC27-467E-B748-C5A972F929CC}"/>
    <cellStyle name="Normal 9 2 2 2 3 5" xfId="1704" xr:uid="{8B6E43E4-C4DB-4CDF-AFD5-1714C38DD5D5}"/>
    <cellStyle name="Normal 9 2 2 2 4" xfId="433" xr:uid="{00000000-0005-0000-0000-00002C020000}"/>
    <cellStyle name="Normal 9 2 2 2 4 2" xfId="1031" xr:uid="{D73D4B73-4C5B-46FB-AFFF-356280694F89}"/>
    <cellStyle name="Normal 9 2 2 2 4 2 2" xfId="2478" xr:uid="{B2AEFB18-331F-4E92-9924-33EB20EDA4FC}"/>
    <cellStyle name="Normal 9 2 2 2 4 3" xfId="1880" xr:uid="{527F4F7B-CA10-4703-96A1-D626CCD331F8}"/>
    <cellStyle name="Normal 9 2 2 2 5" xfId="687" xr:uid="{43608E18-B68B-4771-9C8A-22AC4F6167CF}"/>
    <cellStyle name="Normal 9 2 2 2 5 2" xfId="2134" xr:uid="{50B45E95-D1C1-4078-9E7E-3FD2015BEA1F}"/>
    <cellStyle name="Normal 9 2 2 2 6" xfId="1284" xr:uid="{4306B702-2359-43BA-8BF8-36006E172748}"/>
    <cellStyle name="Normal 9 2 2 2 6 2" xfId="2880" xr:uid="{86D59563-7E80-48A6-9023-8D08FE4A7C12}"/>
    <cellStyle name="Normal 9 2 2 2 7" xfId="1536" xr:uid="{EE223DF9-D5DE-4FDE-931D-FA4B65B94B70}"/>
    <cellStyle name="Normal 9 2 2 3" xfId="131" xr:uid="{00000000-0005-0000-0000-00002D020000}"/>
    <cellStyle name="Normal 9 2 2 3 2" xfId="299" xr:uid="{00000000-0005-0000-0000-00002E020000}"/>
    <cellStyle name="Normal 9 2 2 3 2 2" xfId="897" xr:uid="{6F432A8A-C5C8-464A-82A4-34E38998D75B}"/>
    <cellStyle name="Normal 9 2 2 3 2 2 2" xfId="2344" xr:uid="{E82548BE-4FB1-404E-A8DF-1CD133438F6A}"/>
    <cellStyle name="Normal 9 2 2 3 2 3" xfId="1746" xr:uid="{B350666A-2C8F-4A49-8F1F-5E4313447B84}"/>
    <cellStyle name="Normal 9 2 2 3 3" xfId="475" xr:uid="{00000000-0005-0000-0000-00002F020000}"/>
    <cellStyle name="Normal 9 2 2 3 3 2" xfId="1073" xr:uid="{070A47B7-A657-4E73-ADB4-A11832F44B7E}"/>
    <cellStyle name="Normal 9 2 2 3 3 2 2" xfId="2520" xr:uid="{A1110A46-59D3-4409-9B00-F50DF464FC03}"/>
    <cellStyle name="Normal 9 2 2 3 3 3" xfId="1922" xr:uid="{268F7853-CD2D-4E26-ADDE-346900590352}"/>
    <cellStyle name="Normal 9 2 2 3 4" xfId="729" xr:uid="{872EE4C6-C0E1-4CCC-9960-826F80D4798A}"/>
    <cellStyle name="Normal 9 2 2 3 4 2" xfId="2176" xr:uid="{008EA584-0519-4A21-9211-099D5D1709ED}"/>
    <cellStyle name="Normal 9 2 2 3 5" xfId="1326" xr:uid="{F6C5B388-6446-4A86-8F70-0BB75479673D}"/>
    <cellStyle name="Normal 9 2 2 3 5 2" xfId="2881" xr:uid="{38883EC0-A974-4A0D-9C15-FAF2AE0B4C6D}"/>
    <cellStyle name="Normal 9 2 2 3 6" xfId="1578" xr:uid="{442DC1CE-ECB4-4207-894F-89DBF2FC29E7}"/>
    <cellStyle name="Normal 9 2 2 4" xfId="215" xr:uid="{00000000-0005-0000-0000-000030020000}"/>
    <cellStyle name="Normal 9 2 2 4 2" xfId="559" xr:uid="{00000000-0005-0000-0000-000031020000}"/>
    <cellStyle name="Normal 9 2 2 4 2 2" xfId="1157" xr:uid="{4E5AF43B-B781-41EF-8072-85758756C41F}"/>
    <cellStyle name="Normal 9 2 2 4 2 2 2" xfId="2604" xr:uid="{2AFC1F0F-28A7-4CEF-957A-02F14E59E8A7}"/>
    <cellStyle name="Normal 9 2 2 4 2 3" xfId="2006" xr:uid="{A0BBBD86-1AA0-4C75-983A-AB26C21C03E4}"/>
    <cellStyle name="Normal 9 2 2 4 3" xfId="813" xr:uid="{E078381D-64FB-42BA-AEC1-4DBDC3A7E3DB}"/>
    <cellStyle name="Normal 9 2 2 4 3 2" xfId="2260" xr:uid="{7A534C73-7189-4AF6-8D99-5734526CF9FC}"/>
    <cellStyle name="Normal 9 2 2 4 4" xfId="1410" xr:uid="{11A2610B-BD8E-4144-B521-E557C4DF3961}"/>
    <cellStyle name="Normal 9 2 2 4 4 2" xfId="2882" xr:uid="{68311F8E-C996-4333-BEA2-69DD18B63E03}"/>
    <cellStyle name="Normal 9 2 2 4 5" xfId="1662" xr:uid="{B777B42C-E612-4E90-A316-82CEC227C667}"/>
    <cellStyle name="Normal 9 2 2 5" xfId="391" xr:uid="{00000000-0005-0000-0000-000032020000}"/>
    <cellStyle name="Normal 9 2 2 5 2" xfId="989" xr:uid="{3CB570A0-9396-45D8-8210-1681822CA14E}"/>
    <cellStyle name="Normal 9 2 2 5 2 2" xfId="2436" xr:uid="{122F583E-59F2-493B-9858-B7F92E33039D}"/>
    <cellStyle name="Normal 9 2 2 5 3" xfId="1838" xr:uid="{AEB9C5D1-64FD-4840-B3C9-5CBBA9B32435}"/>
    <cellStyle name="Normal 9 2 2 6" xfId="645" xr:uid="{8E0957A2-5795-448A-A6ED-21AF49F043D1}"/>
    <cellStyle name="Normal 9 2 2 6 2" xfId="2092" xr:uid="{944F7126-2C91-435D-B456-90CE5DBF4941}"/>
    <cellStyle name="Normal 9 2 2 7" xfId="1242" xr:uid="{358711FE-123B-48F5-9CF8-03D08395C2B0}"/>
    <cellStyle name="Normal 9 2 2 7 2" xfId="2883" xr:uid="{7ACB9969-5D15-4C91-8D9C-6B981613438C}"/>
    <cellStyle name="Normal 9 2 2 8" xfId="1494" xr:uid="{0AD829E0-F1AB-4C5D-95AD-8CD055A5610E}"/>
    <cellStyle name="Normal 9 2 3" xfId="68" xr:uid="{00000000-0005-0000-0000-000033020000}"/>
    <cellStyle name="Normal 9 2 3 2" xfId="152" xr:uid="{00000000-0005-0000-0000-000034020000}"/>
    <cellStyle name="Normal 9 2 3 2 2" xfId="320" xr:uid="{00000000-0005-0000-0000-000035020000}"/>
    <cellStyle name="Normal 9 2 3 2 2 2" xfId="918" xr:uid="{281C87F2-EE0F-43CD-BDC0-22230C41CA4E}"/>
    <cellStyle name="Normal 9 2 3 2 2 2 2" xfId="2365" xr:uid="{A9D71E3F-4A90-4DFA-88DB-41B7EDB713C3}"/>
    <cellStyle name="Normal 9 2 3 2 2 3" xfId="1767" xr:uid="{6D1933BB-B73F-4073-ABAF-C996D470BD5D}"/>
    <cellStyle name="Normal 9 2 3 2 3" xfId="496" xr:uid="{00000000-0005-0000-0000-000036020000}"/>
    <cellStyle name="Normal 9 2 3 2 3 2" xfId="1094" xr:uid="{1B670904-3BC7-453F-976C-AE6D62E8D95F}"/>
    <cellStyle name="Normal 9 2 3 2 3 2 2" xfId="2541" xr:uid="{49929C78-1A82-4AB9-AB97-8FCC39A7D63E}"/>
    <cellStyle name="Normal 9 2 3 2 3 3" xfId="1943" xr:uid="{20A71FED-7DF6-4562-A17B-635A4E26F32C}"/>
    <cellStyle name="Normal 9 2 3 2 4" xfId="750" xr:uid="{5CFB5905-B578-458E-B0B3-EE37104EFB8C}"/>
    <cellStyle name="Normal 9 2 3 2 4 2" xfId="2197" xr:uid="{FA892F12-19E7-4BC1-A9F1-CDB361E4904D}"/>
    <cellStyle name="Normal 9 2 3 2 5" xfId="1347" xr:uid="{0BC3E75E-E3CF-4066-9F01-51E3621948F3}"/>
    <cellStyle name="Normal 9 2 3 2 5 2" xfId="2884" xr:uid="{8093E6EF-423A-4EDF-B655-2C1FA4E4FD6E}"/>
    <cellStyle name="Normal 9 2 3 2 6" xfId="1599" xr:uid="{09A2975D-1451-4A26-B712-43B22AE63009}"/>
    <cellStyle name="Normal 9 2 3 3" xfId="236" xr:uid="{00000000-0005-0000-0000-000037020000}"/>
    <cellStyle name="Normal 9 2 3 3 2" xfId="580" xr:uid="{00000000-0005-0000-0000-000038020000}"/>
    <cellStyle name="Normal 9 2 3 3 2 2" xfId="1178" xr:uid="{4BF974B0-3B7E-45DD-B8E6-572DA50165FB}"/>
    <cellStyle name="Normal 9 2 3 3 2 2 2" xfId="2625" xr:uid="{EEC7D9A1-5FBE-4E9E-A95F-D61D799421F3}"/>
    <cellStyle name="Normal 9 2 3 3 2 3" xfId="2027" xr:uid="{D70DFE3E-10F9-474B-BE87-888D5E4CAAA9}"/>
    <cellStyle name="Normal 9 2 3 3 3" xfId="834" xr:uid="{B95C4F56-4A7D-4FDB-A0CF-136526D63C6E}"/>
    <cellStyle name="Normal 9 2 3 3 3 2" xfId="2281" xr:uid="{A78B8478-9DD4-4919-B190-03BBC469D976}"/>
    <cellStyle name="Normal 9 2 3 3 4" xfId="1431" xr:uid="{C228E911-AACC-402A-9AF5-F50C8DFDD63B}"/>
    <cellStyle name="Normal 9 2 3 3 4 2" xfId="2885" xr:uid="{9FF88FBA-8547-4FA2-9BEF-B9DAF7A1F079}"/>
    <cellStyle name="Normal 9 2 3 3 5" xfId="1683" xr:uid="{DC6BC842-7F41-49A7-99B2-8B75EB14C4B1}"/>
    <cellStyle name="Normal 9 2 3 4" xfId="412" xr:uid="{00000000-0005-0000-0000-000039020000}"/>
    <cellStyle name="Normal 9 2 3 4 2" xfId="1010" xr:uid="{831F4CE8-4384-434B-B33D-2AEC66099459}"/>
    <cellStyle name="Normal 9 2 3 4 2 2" xfId="2457" xr:uid="{947AC527-453F-4E54-BC88-8BD8F31D657A}"/>
    <cellStyle name="Normal 9 2 3 4 3" xfId="1859" xr:uid="{48D0F361-E652-4FF2-9BDF-82AFF9AA9CE2}"/>
    <cellStyle name="Normal 9 2 3 5" xfId="666" xr:uid="{BDC2C0B0-B5CA-44D2-9FDD-423482F69AE7}"/>
    <cellStyle name="Normal 9 2 3 5 2" xfId="2113" xr:uid="{351F46E2-D84F-4777-8804-3EBE02978A2A}"/>
    <cellStyle name="Normal 9 2 3 6" xfId="1263" xr:uid="{04E8A34C-F1D2-4F80-9870-0A821C2D2606}"/>
    <cellStyle name="Normal 9 2 3 6 2" xfId="2886" xr:uid="{30CEE44B-FD43-4024-A3C7-FF57764B55B8}"/>
    <cellStyle name="Normal 9 2 3 7" xfId="1515" xr:uid="{209DCAE5-EDF1-4E10-8337-194C6FA5C5DC}"/>
    <cellStyle name="Normal 9 2 4" xfId="110" xr:uid="{00000000-0005-0000-0000-00003A020000}"/>
    <cellStyle name="Normal 9 2 4 2" xfId="278" xr:uid="{00000000-0005-0000-0000-00003B020000}"/>
    <cellStyle name="Normal 9 2 4 2 2" xfId="876" xr:uid="{4ABCDB80-CB62-42C3-A564-190897966439}"/>
    <cellStyle name="Normal 9 2 4 2 2 2" xfId="2323" xr:uid="{80F1C47E-36BD-4739-B398-9A2A8937A414}"/>
    <cellStyle name="Normal 9 2 4 2 3" xfId="1725" xr:uid="{B6D23B95-6B44-4838-8A21-D7F2217AD288}"/>
    <cellStyle name="Normal 9 2 4 3" xfId="454" xr:uid="{00000000-0005-0000-0000-00003C020000}"/>
    <cellStyle name="Normal 9 2 4 3 2" xfId="1052" xr:uid="{57EE226F-C307-4085-A80F-8C708DF42570}"/>
    <cellStyle name="Normal 9 2 4 3 2 2" xfId="2499" xr:uid="{E4AF5E08-2E66-46A8-9CBE-E54579EA3939}"/>
    <cellStyle name="Normal 9 2 4 3 3" xfId="1901" xr:uid="{8D449F90-77DB-40CB-A75C-0BC4462D5ACB}"/>
    <cellStyle name="Normal 9 2 4 4" xfId="708" xr:uid="{1FF593BA-AB34-4256-B180-EE72A893E668}"/>
    <cellStyle name="Normal 9 2 4 4 2" xfId="2155" xr:uid="{E0EB0004-08A9-4A10-9F37-45D5B7377AAE}"/>
    <cellStyle name="Normal 9 2 4 5" xfId="1305" xr:uid="{F666D817-774F-4EB2-8C0B-0E22011FA31D}"/>
    <cellStyle name="Normal 9 2 4 5 2" xfId="2887" xr:uid="{32F6FBEB-4AC7-471E-AECB-D07F78CFF70A}"/>
    <cellStyle name="Normal 9 2 4 6" xfId="1557" xr:uid="{5F81A9C3-1175-46F3-A1FF-6F8F4FA04BD8}"/>
    <cellStyle name="Normal 9 2 5" xfId="194" xr:uid="{00000000-0005-0000-0000-00003D020000}"/>
    <cellStyle name="Normal 9 2 5 2" xfId="538" xr:uid="{00000000-0005-0000-0000-00003E020000}"/>
    <cellStyle name="Normal 9 2 5 2 2" xfId="1136" xr:uid="{21ACD773-2905-400D-82BD-9ED54B07EB62}"/>
    <cellStyle name="Normal 9 2 5 2 2 2" xfId="2583" xr:uid="{50906DF6-8128-4368-BA1F-560B79C63A16}"/>
    <cellStyle name="Normal 9 2 5 2 3" xfId="1985" xr:uid="{DDDBAF45-F482-4296-BB79-005049B9FFD6}"/>
    <cellStyle name="Normal 9 2 5 3" xfId="792" xr:uid="{529E068D-7286-4AFB-B338-7EF15A5721FA}"/>
    <cellStyle name="Normal 9 2 5 3 2" xfId="2239" xr:uid="{3FC5AE0C-39EC-41A8-8FC7-2EADFF88F298}"/>
    <cellStyle name="Normal 9 2 5 4" xfId="1389" xr:uid="{361ED862-6E3F-47B5-84E0-646BEEBCBC7D}"/>
    <cellStyle name="Normal 9 2 5 4 2" xfId="2888" xr:uid="{B3CA8903-41C5-4E1F-A246-C4F7FB809732}"/>
    <cellStyle name="Normal 9 2 5 5" xfId="1641" xr:uid="{8B39BBB8-932F-443C-82D1-E7598EBC89EF}"/>
    <cellStyle name="Normal 9 2 6" xfId="370" xr:uid="{00000000-0005-0000-0000-00003F020000}"/>
    <cellStyle name="Normal 9 2 6 2" xfId="968" xr:uid="{103EFBA5-CF4D-44E2-8F26-7ADD05BD14EB}"/>
    <cellStyle name="Normal 9 2 6 2 2" xfId="2415" xr:uid="{8161F74A-45F2-4CE3-AE8E-682EB198A50E}"/>
    <cellStyle name="Normal 9 2 6 3" xfId="1817" xr:uid="{91309AFE-9D2E-428E-85E5-D6A531B43F56}"/>
    <cellStyle name="Normal 9 2 7" xfId="624" xr:uid="{49419C8D-888B-431E-8BEB-D8EA41A6B209}"/>
    <cellStyle name="Normal 9 2 7 2" xfId="2071" xr:uid="{9EFA1EA0-6872-429B-9D17-711A0836891B}"/>
    <cellStyle name="Normal 9 2 8" xfId="1221" xr:uid="{5BF45975-B93B-496A-92D2-45D67BD06163}"/>
    <cellStyle name="Normal 9 2 8 2" xfId="2889" xr:uid="{62D79863-A74D-4DFA-B03C-83D5ED07BEFA}"/>
    <cellStyle name="Normal 9 2 9" xfId="1473" xr:uid="{79FC2120-04FD-4447-B320-051EFC044893}"/>
    <cellStyle name="Normal 9 3" xfId="36" xr:uid="{00000000-0005-0000-0000-000040020000}"/>
    <cellStyle name="Normal 9 3 2" xfId="78" xr:uid="{00000000-0005-0000-0000-000041020000}"/>
    <cellStyle name="Normal 9 3 2 2" xfId="162" xr:uid="{00000000-0005-0000-0000-000042020000}"/>
    <cellStyle name="Normal 9 3 2 2 2" xfId="330" xr:uid="{00000000-0005-0000-0000-000043020000}"/>
    <cellStyle name="Normal 9 3 2 2 2 2" xfId="928" xr:uid="{63061A45-3F0F-423C-97D7-67341AE56F1C}"/>
    <cellStyle name="Normal 9 3 2 2 2 2 2" xfId="2375" xr:uid="{4A2B40FB-4F1F-4934-A37F-DFD463B4BACC}"/>
    <cellStyle name="Normal 9 3 2 2 2 3" xfId="1777" xr:uid="{32F80112-BC1F-4F10-83F8-A9D19A6F43B2}"/>
    <cellStyle name="Normal 9 3 2 2 3" xfId="506" xr:uid="{00000000-0005-0000-0000-000044020000}"/>
    <cellStyle name="Normal 9 3 2 2 3 2" xfId="1104" xr:uid="{6B9666CC-4F43-4276-9CEE-72AE3C94DB7A}"/>
    <cellStyle name="Normal 9 3 2 2 3 2 2" xfId="2551" xr:uid="{59CF87E2-7E6E-492E-B1F2-94D1F6053EE5}"/>
    <cellStyle name="Normal 9 3 2 2 3 3" xfId="1953" xr:uid="{15AEEA13-3386-4EB9-8542-0620C1978332}"/>
    <cellStyle name="Normal 9 3 2 2 4" xfId="760" xr:uid="{411CF48B-962D-4C4C-BF8E-D6DA1DB4137F}"/>
    <cellStyle name="Normal 9 3 2 2 4 2" xfId="2207" xr:uid="{24875D9C-D821-4A89-81B6-1518F067F8FE}"/>
    <cellStyle name="Normal 9 3 2 2 5" xfId="1357" xr:uid="{0FE92D3E-83B7-4D32-94E0-9079C798D98F}"/>
    <cellStyle name="Normal 9 3 2 2 5 2" xfId="2890" xr:uid="{F663187C-94ED-4BCF-9F77-09C2F5CABD28}"/>
    <cellStyle name="Normal 9 3 2 2 6" xfId="1609" xr:uid="{6F74D95B-AC2E-4E9A-932C-B8AD25FB11D0}"/>
    <cellStyle name="Normal 9 3 2 3" xfId="246" xr:uid="{00000000-0005-0000-0000-000045020000}"/>
    <cellStyle name="Normal 9 3 2 3 2" xfId="590" xr:uid="{00000000-0005-0000-0000-000046020000}"/>
    <cellStyle name="Normal 9 3 2 3 2 2" xfId="1188" xr:uid="{5711FC0B-9F13-414C-8CC9-4643F1BADEA9}"/>
    <cellStyle name="Normal 9 3 2 3 2 2 2" xfId="2635" xr:uid="{5A592BE6-EDA2-4BBF-B858-B408C2E73894}"/>
    <cellStyle name="Normal 9 3 2 3 2 3" xfId="2037" xr:uid="{A7051163-6AD8-4CB9-8986-F564E8152A3B}"/>
    <cellStyle name="Normal 9 3 2 3 3" xfId="844" xr:uid="{589618BD-753E-4582-8450-89CB6C111A63}"/>
    <cellStyle name="Normal 9 3 2 3 3 2" xfId="2291" xr:uid="{15CB2EA9-6CFC-400C-B60E-F17EABD0BD6D}"/>
    <cellStyle name="Normal 9 3 2 3 4" xfId="1441" xr:uid="{6FC3C4A1-8580-4EEB-BA9D-BE3A4E18DC35}"/>
    <cellStyle name="Normal 9 3 2 3 4 2" xfId="2891" xr:uid="{2E376E9B-D07F-47E4-83DF-A0F37CEAB41D}"/>
    <cellStyle name="Normal 9 3 2 3 5" xfId="1693" xr:uid="{FE079FDB-B143-40C3-BBC1-DEB02D724354}"/>
    <cellStyle name="Normal 9 3 2 4" xfId="422" xr:uid="{00000000-0005-0000-0000-000047020000}"/>
    <cellStyle name="Normal 9 3 2 4 2" xfId="1020" xr:uid="{717B1252-2835-4C2D-B453-BD231CD4280F}"/>
    <cellStyle name="Normal 9 3 2 4 2 2" xfId="2467" xr:uid="{E90EFE2A-39AB-42F0-B99E-27DF99D6D6F4}"/>
    <cellStyle name="Normal 9 3 2 4 3" xfId="1869" xr:uid="{621880E0-8090-44B1-9744-CE6E47D953D3}"/>
    <cellStyle name="Normal 9 3 2 5" xfId="676" xr:uid="{83916A69-4B30-4908-A94D-1B61F5AFD433}"/>
    <cellStyle name="Normal 9 3 2 5 2" xfId="2123" xr:uid="{67166156-ECBC-4F73-ADE2-5089393FBE1B}"/>
    <cellStyle name="Normal 9 3 2 6" xfId="1273" xr:uid="{4C8C7167-740D-41B2-BA26-70EC3BB08FC2}"/>
    <cellStyle name="Normal 9 3 2 6 2" xfId="2892" xr:uid="{A730DDE9-05B5-4993-8D2C-322C51B6EB62}"/>
    <cellStyle name="Normal 9 3 2 7" xfId="1525" xr:uid="{7A5BF28F-09A1-429B-B1AF-BD94CAE384AB}"/>
    <cellStyle name="Normal 9 3 3" xfId="120" xr:uid="{00000000-0005-0000-0000-000048020000}"/>
    <cellStyle name="Normal 9 3 3 2" xfId="288" xr:uid="{00000000-0005-0000-0000-000049020000}"/>
    <cellStyle name="Normal 9 3 3 2 2" xfId="886" xr:uid="{1FA228F3-993D-4C0F-A2B7-BEDF90BCAFF7}"/>
    <cellStyle name="Normal 9 3 3 2 2 2" xfId="2333" xr:uid="{BE8D8112-F890-411B-A3BF-A5ED0D8E6507}"/>
    <cellStyle name="Normal 9 3 3 2 3" xfId="1735" xr:uid="{A08D5024-BE62-466F-AE5A-DE372C337587}"/>
    <cellStyle name="Normal 9 3 3 3" xfId="464" xr:uid="{00000000-0005-0000-0000-00004A020000}"/>
    <cellStyle name="Normal 9 3 3 3 2" xfId="1062" xr:uid="{9DA00752-EDD3-4292-BF3A-4C204D65EBB1}"/>
    <cellStyle name="Normal 9 3 3 3 2 2" xfId="2509" xr:uid="{2FD666E7-D4A9-4ACF-AE8B-2EB2CF65D2BE}"/>
    <cellStyle name="Normal 9 3 3 3 3" xfId="1911" xr:uid="{D7F9DAD2-6EAE-4F9A-8C7A-769C7BDAC727}"/>
    <cellStyle name="Normal 9 3 3 4" xfId="718" xr:uid="{2E5CADE4-B8C1-4130-BC36-33D7B0AC5374}"/>
    <cellStyle name="Normal 9 3 3 4 2" xfId="2165" xr:uid="{84982808-991B-4642-874B-CB1D81D0D4EE}"/>
    <cellStyle name="Normal 9 3 3 5" xfId="1315" xr:uid="{97B23887-7FF7-4FB0-B821-0CA316CBEA3A}"/>
    <cellStyle name="Normal 9 3 3 5 2" xfId="2893" xr:uid="{8594C62F-B230-42E4-8687-B33DA48DF8C5}"/>
    <cellStyle name="Normal 9 3 3 6" xfId="1567" xr:uid="{0C459FA6-1A14-44EC-876A-F4C657313BAC}"/>
    <cellStyle name="Normal 9 3 4" xfId="204" xr:uid="{00000000-0005-0000-0000-00004B020000}"/>
    <cellStyle name="Normal 9 3 4 2" xfId="548" xr:uid="{00000000-0005-0000-0000-00004C020000}"/>
    <cellStyle name="Normal 9 3 4 2 2" xfId="1146" xr:uid="{456CBA9F-FA59-4F75-8CE1-60E10244A5FF}"/>
    <cellStyle name="Normal 9 3 4 2 2 2" xfId="2593" xr:uid="{A8B44750-3558-4B46-A3D0-FBE66CDFCA17}"/>
    <cellStyle name="Normal 9 3 4 2 3" xfId="1995" xr:uid="{3B5C58B8-801A-4857-8671-C3A0737F3F89}"/>
    <cellStyle name="Normal 9 3 4 3" xfId="802" xr:uid="{CD7C024E-0663-48E6-A8C7-637167FFBD69}"/>
    <cellStyle name="Normal 9 3 4 3 2" xfId="2249" xr:uid="{75351D35-B754-408A-9680-61CEB4B0250F}"/>
    <cellStyle name="Normal 9 3 4 4" xfId="1399" xr:uid="{F966847F-20DC-4735-9FD6-7A3D959A0DE5}"/>
    <cellStyle name="Normal 9 3 4 4 2" xfId="2894" xr:uid="{AF65CBA0-9262-426D-900E-FFF2A0EECFEC}"/>
    <cellStyle name="Normal 9 3 4 5" xfId="1651" xr:uid="{7ADBDE9C-30AD-4DE2-BC20-38CDDA54219E}"/>
    <cellStyle name="Normal 9 3 5" xfId="380" xr:uid="{00000000-0005-0000-0000-00004D020000}"/>
    <cellStyle name="Normal 9 3 5 2" xfId="978" xr:uid="{033447D9-F385-4D0B-B2C9-F33630342A8E}"/>
    <cellStyle name="Normal 9 3 5 2 2" xfId="2425" xr:uid="{7DBE4B00-A73D-4AA4-9937-B3F37BEE1688}"/>
    <cellStyle name="Normal 9 3 5 3" xfId="1827" xr:uid="{CE0E3E69-C3AB-408C-AC2C-8D7DBB4F7016}"/>
    <cellStyle name="Normal 9 3 6" xfId="634" xr:uid="{DC1C26B2-3072-4897-96DB-D51FCD2637A3}"/>
    <cellStyle name="Normal 9 3 6 2" xfId="2081" xr:uid="{08BB0EC3-E758-4838-807F-95EFAAAF95B2}"/>
    <cellStyle name="Normal 9 3 7" xfId="1231" xr:uid="{4A3F6EF0-F730-4358-8594-14851BD0E944}"/>
    <cellStyle name="Normal 9 3 7 2" xfId="2895" xr:uid="{9321D67F-199E-4B14-89D6-9D873129E110}"/>
    <cellStyle name="Normal 9 3 8" xfId="1483" xr:uid="{1CBD38BE-A6AF-40E1-A5A2-4172BB955A42}"/>
    <cellStyle name="Normal 9 4" xfId="57" xr:uid="{00000000-0005-0000-0000-00004E020000}"/>
    <cellStyle name="Normal 9 4 2" xfId="141" xr:uid="{00000000-0005-0000-0000-00004F020000}"/>
    <cellStyle name="Normal 9 4 2 2" xfId="309" xr:uid="{00000000-0005-0000-0000-000050020000}"/>
    <cellStyle name="Normal 9 4 2 2 2" xfId="907" xr:uid="{187D878B-3AC3-416F-B8BB-13A207C833FB}"/>
    <cellStyle name="Normal 9 4 2 2 2 2" xfId="2354" xr:uid="{89BB6B0D-A92E-4ABC-B00C-8A8E6AD5DAA8}"/>
    <cellStyle name="Normal 9 4 2 2 3" xfId="1756" xr:uid="{E5EFFCF3-5936-47AE-A75C-BBAEE0A18FBC}"/>
    <cellStyle name="Normal 9 4 2 3" xfId="485" xr:uid="{00000000-0005-0000-0000-000051020000}"/>
    <cellStyle name="Normal 9 4 2 3 2" xfId="1083" xr:uid="{2904B8BF-5A9A-4AA6-98C4-82F0233E53F9}"/>
    <cellStyle name="Normal 9 4 2 3 2 2" xfId="2530" xr:uid="{9B00FB64-F2B6-4AD0-A576-1151964E3B57}"/>
    <cellStyle name="Normal 9 4 2 3 3" xfId="1932" xr:uid="{67B23548-5295-469D-B0A9-91702B00BA79}"/>
    <cellStyle name="Normal 9 4 2 4" xfId="739" xr:uid="{0F335183-BE4C-4A2B-A989-15418232597D}"/>
    <cellStyle name="Normal 9 4 2 4 2" xfId="2186" xr:uid="{85BB70E1-A494-4F9E-A46A-7B7F60DAFD45}"/>
    <cellStyle name="Normal 9 4 2 5" xfId="1336" xr:uid="{52626948-0743-4CF0-860F-878939B9412A}"/>
    <cellStyle name="Normal 9 4 2 5 2" xfId="2896" xr:uid="{6DEADC53-65AA-4C46-899A-AD5231C3CBE4}"/>
    <cellStyle name="Normal 9 4 2 6" xfId="1588" xr:uid="{47E96FE7-7CED-4A7C-BD65-1BF5FF4E81C5}"/>
    <cellStyle name="Normal 9 4 3" xfId="225" xr:uid="{00000000-0005-0000-0000-000052020000}"/>
    <cellStyle name="Normal 9 4 3 2" xfId="569" xr:uid="{00000000-0005-0000-0000-000053020000}"/>
    <cellStyle name="Normal 9 4 3 2 2" xfId="1167" xr:uid="{5651FE70-1695-45DB-9C0D-6843D4CF1BE7}"/>
    <cellStyle name="Normal 9 4 3 2 2 2" xfId="2614" xr:uid="{7A1832F5-A769-4C70-B81F-64FAC6FF2D3C}"/>
    <cellStyle name="Normal 9 4 3 2 3" xfId="2016" xr:uid="{102547B2-BAA8-471C-A07F-570069337C70}"/>
    <cellStyle name="Normal 9 4 3 3" xfId="823" xr:uid="{08CCD278-278A-4F94-AF0E-14E04130596B}"/>
    <cellStyle name="Normal 9 4 3 3 2" xfId="2270" xr:uid="{F515B9E6-40F7-41A1-B925-F45B6C5D373A}"/>
    <cellStyle name="Normal 9 4 3 4" xfId="1420" xr:uid="{58AE888C-9B35-429B-9003-DF2CF4B5576D}"/>
    <cellStyle name="Normal 9 4 3 4 2" xfId="2897" xr:uid="{AFF5A915-2A57-41E1-94AC-7A87E2E5F168}"/>
    <cellStyle name="Normal 9 4 3 5" xfId="1672" xr:uid="{05F16C2F-9664-4E6A-BF04-B35B66FBF45A}"/>
    <cellStyle name="Normal 9 4 4" xfId="401" xr:uid="{00000000-0005-0000-0000-000054020000}"/>
    <cellStyle name="Normal 9 4 4 2" xfId="999" xr:uid="{61768324-2AC7-4DA5-8D9D-AD7A36163418}"/>
    <cellStyle name="Normal 9 4 4 2 2" xfId="2446" xr:uid="{B1FB54E6-0986-420B-A9A1-BFF124D972FE}"/>
    <cellStyle name="Normal 9 4 4 3" xfId="1848" xr:uid="{8A1C2B99-7C7C-46F3-9059-0EB7451F24A7}"/>
    <cellStyle name="Normal 9 4 5" xfId="655" xr:uid="{061D2AEB-ED91-4AB5-A527-2295AAF1A763}"/>
    <cellStyle name="Normal 9 4 5 2" xfId="2102" xr:uid="{C748BAB5-B920-4128-86F5-BC7F9004A5E8}"/>
    <cellStyle name="Normal 9 4 6" xfId="1252" xr:uid="{3725AD99-6A17-4682-8F65-EBB72B8D6E20}"/>
    <cellStyle name="Normal 9 4 6 2" xfId="2898" xr:uid="{EF0FED00-1DF1-432E-A34A-BB228469DEBB}"/>
    <cellStyle name="Normal 9 4 7" xfId="1504" xr:uid="{37D70BD6-1351-46F9-85BF-928B847ABF4B}"/>
    <cellStyle name="Normal 9 5" xfId="99" xr:uid="{00000000-0005-0000-0000-000055020000}"/>
    <cellStyle name="Normal 9 5 2" xfId="267" xr:uid="{00000000-0005-0000-0000-000056020000}"/>
    <cellStyle name="Normal 9 5 2 2" xfId="865" xr:uid="{278E8BEE-34FF-4A88-B7BE-E1C32CA1DF84}"/>
    <cellStyle name="Normal 9 5 2 2 2" xfId="2312" xr:uid="{C1A26921-B4CA-41DA-8375-26A2B6BE514D}"/>
    <cellStyle name="Normal 9 5 2 3" xfId="1714" xr:uid="{A04BDE69-1DAC-4DA7-8074-B6E93291E853}"/>
    <cellStyle name="Normal 9 5 3" xfId="443" xr:uid="{00000000-0005-0000-0000-000057020000}"/>
    <cellStyle name="Normal 9 5 3 2" xfId="1041" xr:uid="{94483A27-0FD4-43AC-947A-75A0659B7CAD}"/>
    <cellStyle name="Normal 9 5 3 2 2" xfId="2488" xr:uid="{BC6445A6-28B9-4D9B-8218-CF26AF361804}"/>
    <cellStyle name="Normal 9 5 3 3" xfId="1890" xr:uid="{BD313696-725C-48AF-AC6A-ED61DAE8DD6C}"/>
    <cellStyle name="Normal 9 5 4" xfId="697" xr:uid="{F57B98AE-500F-4143-AF73-5B9C2EA58D81}"/>
    <cellStyle name="Normal 9 5 4 2" xfId="2144" xr:uid="{E8F96BEE-2F4C-4D08-81B4-CC7D6386F552}"/>
    <cellStyle name="Normal 9 5 5" xfId="1294" xr:uid="{E84D87C9-F702-410A-A028-9F5EBA84C44F}"/>
    <cellStyle name="Normal 9 5 5 2" xfId="2899" xr:uid="{4A95B87D-4AAF-47A6-9923-6BF8F75C3ECC}"/>
    <cellStyle name="Normal 9 5 6" xfId="1546" xr:uid="{FBCDC3B8-4D86-4731-915F-56F8DAE7E5FA}"/>
    <cellStyle name="Normal 9 6" xfId="183" xr:uid="{00000000-0005-0000-0000-000058020000}"/>
    <cellStyle name="Normal 9 6 2" xfId="527" xr:uid="{00000000-0005-0000-0000-000059020000}"/>
    <cellStyle name="Normal 9 6 2 2" xfId="1125" xr:uid="{7CF1DD45-EC15-48B9-A815-643D32F3E5B5}"/>
    <cellStyle name="Normal 9 6 2 2 2" xfId="2572" xr:uid="{5E088EB6-4E2F-459C-8AF0-E52C4256CA29}"/>
    <cellStyle name="Normal 9 6 2 3" xfId="1974" xr:uid="{9BA55D6A-E7B2-4B3D-88FF-7CAE990018BA}"/>
    <cellStyle name="Normal 9 6 3" xfId="781" xr:uid="{405C2506-54AA-472A-825A-D2FB641147B1}"/>
    <cellStyle name="Normal 9 6 3 2" xfId="2228" xr:uid="{49ADFE58-6A87-4DA3-A781-2305EAE2389A}"/>
    <cellStyle name="Normal 9 6 4" xfId="1378" xr:uid="{53C45052-C05A-46CB-8258-8F9FFEE34C81}"/>
    <cellStyle name="Normal 9 6 4 2" xfId="2900" xr:uid="{17C74913-3E57-46B0-A5BD-D0ED8596AB19}"/>
    <cellStyle name="Normal 9 6 5" xfId="1630" xr:uid="{2C8B1B2D-5697-4C57-A67A-069DFC389723}"/>
    <cellStyle name="Normal 9 7" xfId="359" xr:uid="{00000000-0005-0000-0000-00005A020000}"/>
    <cellStyle name="Normal 9 7 2" xfId="957" xr:uid="{D11E4E72-6FE5-4E4F-9A84-79B6E32EFA0B}"/>
    <cellStyle name="Normal 9 7 2 2" xfId="2404" xr:uid="{3E654EF2-F30E-41EA-AD08-88191CCFE598}"/>
    <cellStyle name="Normal 9 7 3" xfId="1806" xr:uid="{D8556CAB-A7FD-4689-99C6-27CFDAFA4CFA}"/>
    <cellStyle name="Normal 9 8" xfId="613" xr:uid="{3AD0FAA4-4781-477F-93DE-EF3ADEFEBEBA}"/>
    <cellStyle name="Normal 9 8 2" xfId="2060" xr:uid="{89DFB26D-C613-4787-AD1C-B3EFACBFF9DF}"/>
    <cellStyle name="Normal 9 9" xfId="1210" xr:uid="{D99B26E0-6C46-402B-99E0-41162246C73C}"/>
    <cellStyle name="Normal 9 9 2" xfId="2901" xr:uid="{7C5A057F-912E-44BB-B345-6C19814021DE}"/>
    <cellStyle name="Percent" xfId="1" builtinId="5"/>
    <cellStyle name="Percent 2" xfId="6" xr:uid="{00000000-0005-0000-0000-00005C020000}"/>
    <cellStyle name="Percent 3" xfId="11" xr:uid="{00000000-0005-0000-0000-00005D020000}"/>
  </cellStyles>
  <dxfs count="27"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  <protection locked="1" hidden="0"/>
    </dxf>
    <dxf>
      <numFmt numFmtId="0" formatCode="General"/>
      <protection locked="1" hidden="0"/>
    </dxf>
    <dxf>
      <protection locked="1" hidden="0"/>
    </dxf>
    <dxf>
      <protection locked="0" hidden="0"/>
    </dxf>
    <dxf>
      <numFmt numFmtId="164" formatCode="[$-F400]h:mm:ss\ AM/PM"/>
      <protection locked="0" hidden="0"/>
    </dxf>
    <dxf>
      <numFmt numFmtId="164" formatCode="[$-F400]h:mm:ss\ AM/PM"/>
      <protection locked="0" hidden="0"/>
    </dxf>
    <dxf>
      <protection locked="0" hidden="0"/>
    </dxf>
    <dxf>
      <font>
        <color rgb="FF0070C0"/>
      </font>
      <protection locked="0" hidden="0"/>
    </dxf>
    <dxf>
      <protection locked="0" hidden="0"/>
    </dxf>
    <dxf>
      <numFmt numFmtId="0" formatCode="General"/>
      <protection locked="1" hidden="0"/>
    </dxf>
    <dxf>
      <numFmt numFmtId="2" formatCode="0.00"/>
      <alignment horizontal="center" textRotation="0" indent="0" justifyLastLine="0" shrinkToFit="0" readingOrder="0"/>
      <protection locked="1" hidden="0"/>
    </dxf>
    <dxf>
      <numFmt numFmtId="167" formatCode="d/mm/yyyy"/>
      <protection locked="0" hidden="0"/>
    </dxf>
    <dxf>
      <protection locked="0" hidden="0"/>
    </dxf>
    <dxf>
      <fill>
        <patternFill patternType="solid">
          <fgColor indexed="64"/>
          <bgColor theme="4" tint="0.39997558519241921"/>
        </patternFill>
      </fill>
      <alignment horizontal="left" vertical="top" textRotation="0" wrapText="1" indent="0" justifyLastLine="0" shrinkToFit="0" readingOrder="0"/>
      <protection locked="1" hidden="0"/>
    </dxf>
  </dxfs>
  <tableStyles count="0" defaultTableStyle="TableStyleMedium2" defaultPivotStyle="PivotStyleLight16"/>
  <colors>
    <mruColors>
      <color rgb="FFEBE856"/>
      <color rgb="FF9A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microsoft.com/office/2006/relationships/vbaProject" Target="vbaProject.bin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7E05-4345-A610-78C0092694D6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7E05-4345-A610-78C0092694D6}"/>
              </c:ext>
            </c:extLst>
          </c:dPt>
          <c:dPt>
            <c:idx val="2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7E05-4345-A610-78C0092694D6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7E05-4345-A610-78C0092694D6}"/>
              </c:ext>
            </c:extLst>
          </c:dPt>
          <c:dLbls>
            <c:dLbl>
              <c:idx val="2"/>
              <c:layout>
                <c:manualLayout>
                  <c:x val="0.1247761163405063"/>
                  <c:y val="-0.2416558689657463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E05-4345-A610-78C0092694D6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'Percentage Utilization'!$B$3:$E$3</c:f>
              <c:strCache>
                <c:ptCount val="4"/>
                <c:pt idx="0">
                  <c:v>Sum INT</c:v>
                </c:pt>
                <c:pt idx="1">
                  <c:v>Sum CRQ</c:v>
                </c:pt>
                <c:pt idx="2">
                  <c:v>Sum INC</c:v>
                </c:pt>
                <c:pt idx="3">
                  <c:v>Sum Project</c:v>
                </c:pt>
              </c:strCache>
            </c:strRef>
          </c:cat>
          <c:val>
            <c:numRef>
              <c:f>'Percentage Utilization'!$B$4:$E$4</c:f>
              <c:numCache>
                <c:formatCode>0</c:formatCode>
                <c:ptCount val="4"/>
                <c:pt idx="0">
                  <c:v>418.33333333333326</c:v>
                </c:pt>
                <c:pt idx="1">
                  <c:v>7.9166666666666661</c:v>
                </c:pt>
                <c:pt idx="2">
                  <c:v>26.5</c:v>
                </c:pt>
                <c:pt idx="3">
                  <c:v>712.91666666666686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05-4345-A610-78C0092694D6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7E05-4345-A610-78C0092694D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7E05-4345-A610-78C0092694D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7E05-4345-A610-78C0092694D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7E05-4345-A610-78C0092694D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'Percentage Utilization'!$B$3:$E$3</c:f>
              <c:strCache>
                <c:ptCount val="4"/>
                <c:pt idx="0">
                  <c:v>Sum INT</c:v>
                </c:pt>
                <c:pt idx="1">
                  <c:v>Sum CRQ</c:v>
                </c:pt>
                <c:pt idx="2">
                  <c:v>Sum INC</c:v>
                </c:pt>
                <c:pt idx="3">
                  <c:v>Sum Project</c:v>
                </c:pt>
              </c:strCache>
            </c:strRef>
          </c:cat>
          <c:val>
            <c:numRef>
              <c:f>'Percentage Utilization'!$B$5:$E$5</c:f>
              <c:numCache>
                <c:formatCode>0%</c:formatCode>
                <c:ptCount val="4"/>
                <c:pt idx="0">
                  <c:v>0.35887903917643693</c:v>
                </c:pt>
                <c:pt idx="1">
                  <c:v>6.7915356019445242E-3</c:v>
                </c:pt>
                <c:pt idx="2">
                  <c:v>2.2733771804403776E-2</c:v>
                </c:pt>
                <c:pt idx="3">
                  <c:v>0.611595653417215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E05-4345-A610-78C0092694D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Utilization per User and Project Type (full working Fund)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Project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'Project Type'!$B$11:$B$35</c:f>
              <c:strCache>
                <c:ptCount val="25"/>
                <c:pt idx="0">
                  <c:v>Němec Tomáš</c:v>
                </c:pt>
                <c:pt idx="1">
                  <c:v>Adamec Jiří</c:v>
                </c:pt>
                <c:pt idx="2">
                  <c:v>Klimas Radovan</c:v>
                </c:pt>
                <c:pt idx="3">
                  <c:v>Dokulil Tomas</c:v>
                </c:pt>
                <c:pt idx="4">
                  <c:v>Tomašovič Zbyněk</c:v>
                </c:pt>
                <c:pt idx="5">
                  <c:v>Liška Miroslav</c:v>
                </c:pt>
                <c:pt idx="6">
                  <c:v>Vaško Jan</c:v>
                </c:pt>
                <c:pt idx="7">
                  <c:v>Fiala David</c:v>
                </c:pt>
                <c:pt idx="8">
                  <c:v>Slabotinský Miloš</c:v>
                </c:pt>
                <c:pt idx="9">
                  <c:v>Navrátil Tomáš</c:v>
                </c:pt>
                <c:pt idx="10">
                  <c:v>Krupička Martin</c:v>
                </c:pt>
                <c:pt idx="11">
                  <c:v>Čech Jindřich</c:v>
                </c:pt>
                <c:pt idx="12">
                  <c:v>Švenda Jan</c:v>
                </c:pt>
                <c:pt idx="13">
                  <c:v>Cvrček Josef</c:v>
                </c:pt>
                <c:pt idx="14">
                  <c:v>Novotný Jan</c:v>
                </c:pt>
                <c:pt idx="15">
                  <c:v>Musiol Marek</c:v>
                </c:pt>
                <c:pt idx="16">
                  <c:v>Račoch Petr</c:v>
                </c:pt>
                <c:pt idx="17">
                  <c:v>Kozubíková Anežka</c:v>
                </c:pt>
                <c:pt idx="18">
                  <c:v>Křivánek Dominik</c:v>
                </c:pt>
                <c:pt idx="19">
                  <c:v>Tuzarová Karolína</c:v>
                </c:pt>
                <c:pt idx="20">
                  <c:v>Prokůpek Vojtěch</c:v>
                </c:pt>
                <c:pt idx="21">
                  <c:v>Světinská Kateřina</c:v>
                </c:pt>
                <c:pt idx="22">
                  <c:v>Chladilová Gabriela </c:v>
                </c:pt>
                <c:pt idx="23">
                  <c:v>Závada Alan </c:v>
                </c:pt>
                <c:pt idx="24">
                  <c:v>Vespalec Tomáš</c:v>
                </c:pt>
              </c:strCache>
            </c:strRef>
          </c:cat>
          <c:val>
            <c:numRef>
              <c:f>'Project Type'!$C$11:$C$35</c:f>
              <c:numCache>
                <c:formatCode>0.0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73</c:v>
                </c:pt>
                <c:pt idx="12">
                  <c:v>32.5</c:v>
                </c:pt>
                <c:pt idx="13">
                  <c:v>75</c:v>
                </c:pt>
                <c:pt idx="14">
                  <c:v>0</c:v>
                </c:pt>
                <c:pt idx="15">
                  <c:v>95.999999999999972</c:v>
                </c:pt>
                <c:pt idx="16">
                  <c:v>82.75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78.666666666666657</c:v>
                </c:pt>
                <c:pt idx="21">
                  <c:v>71.25</c:v>
                </c:pt>
                <c:pt idx="22">
                  <c:v>103.75</c:v>
                </c:pt>
                <c:pt idx="23">
                  <c:v>0</c:v>
                </c:pt>
                <c:pt idx="24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9E-4554-AB7E-3450DEE9F427}"/>
            </c:ext>
          </c:extLst>
        </c:ser>
        <c:ser>
          <c:idx val="1"/>
          <c:order val="1"/>
          <c:tx>
            <c:v>CRQ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'Project Type'!$B$11:$B$35</c:f>
              <c:strCache>
                <c:ptCount val="25"/>
                <c:pt idx="0">
                  <c:v>Němec Tomáš</c:v>
                </c:pt>
                <c:pt idx="1">
                  <c:v>Adamec Jiří</c:v>
                </c:pt>
                <c:pt idx="2">
                  <c:v>Klimas Radovan</c:v>
                </c:pt>
                <c:pt idx="3">
                  <c:v>Dokulil Tomas</c:v>
                </c:pt>
                <c:pt idx="4">
                  <c:v>Tomašovič Zbyněk</c:v>
                </c:pt>
                <c:pt idx="5">
                  <c:v>Liška Miroslav</c:v>
                </c:pt>
                <c:pt idx="6">
                  <c:v>Vaško Jan</c:v>
                </c:pt>
                <c:pt idx="7">
                  <c:v>Fiala David</c:v>
                </c:pt>
                <c:pt idx="8">
                  <c:v>Slabotinský Miloš</c:v>
                </c:pt>
                <c:pt idx="9">
                  <c:v>Navrátil Tomáš</c:v>
                </c:pt>
                <c:pt idx="10">
                  <c:v>Krupička Martin</c:v>
                </c:pt>
                <c:pt idx="11">
                  <c:v>Čech Jindřich</c:v>
                </c:pt>
                <c:pt idx="12">
                  <c:v>Švenda Jan</c:v>
                </c:pt>
                <c:pt idx="13">
                  <c:v>Cvrček Josef</c:v>
                </c:pt>
                <c:pt idx="14">
                  <c:v>Novotný Jan</c:v>
                </c:pt>
                <c:pt idx="15">
                  <c:v>Musiol Marek</c:v>
                </c:pt>
                <c:pt idx="16">
                  <c:v>Račoch Petr</c:v>
                </c:pt>
                <c:pt idx="17">
                  <c:v>Kozubíková Anežka</c:v>
                </c:pt>
                <c:pt idx="18">
                  <c:v>Křivánek Dominik</c:v>
                </c:pt>
                <c:pt idx="19">
                  <c:v>Tuzarová Karolína</c:v>
                </c:pt>
                <c:pt idx="20">
                  <c:v>Prokůpek Vojtěch</c:v>
                </c:pt>
                <c:pt idx="21">
                  <c:v>Světinská Kateřina</c:v>
                </c:pt>
                <c:pt idx="22">
                  <c:v>Chladilová Gabriela </c:v>
                </c:pt>
                <c:pt idx="23">
                  <c:v>Závada Alan </c:v>
                </c:pt>
                <c:pt idx="24">
                  <c:v>Vespalec Tomáš</c:v>
                </c:pt>
              </c:strCache>
            </c:strRef>
          </c:cat>
          <c:val>
            <c:numRef>
              <c:f>'Project Type'!$D$11:$D$35</c:f>
              <c:numCache>
                <c:formatCode>0.0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6.25</c:v>
                </c:pt>
                <c:pt idx="12">
                  <c:v>0</c:v>
                </c:pt>
                <c:pt idx="13">
                  <c:v>1.6666666666666661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9E-4554-AB7E-3450DEE9F427}"/>
            </c:ext>
          </c:extLst>
        </c:ser>
        <c:ser>
          <c:idx val="2"/>
          <c:order val="2"/>
          <c:tx>
            <c:v>INC</c:v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'Project Type'!$B$11:$B$35</c:f>
              <c:strCache>
                <c:ptCount val="25"/>
                <c:pt idx="0">
                  <c:v>Němec Tomáš</c:v>
                </c:pt>
                <c:pt idx="1">
                  <c:v>Adamec Jiří</c:v>
                </c:pt>
                <c:pt idx="2">
                  <c:v>Klimas Radovan</c:v>
                </c:pt>
                <c:pt idx="3">
                  <c:v>Dokulil Tomas</c:v>
                </c:pt>
                <c:pt idx="4">
                  <c:v>Tomašovič Zbyněk</c:v>
                </c:pt>
                <c:pt idx="5">
                  <c:v>Liška Miroslav</c:v>
                </c:pt>
                <c:pt idx="6">
                  <c:v>Vaško Jan</c:v>
                </c:pt>
                <c:pt idx="7">
                  <c:v>Fiala David</c:v>
                </c:pt>
                <c:pt idx="8">
                  <c:v>Slabotinský Miloš</c:v>
                </c:pt>
                <c:pt idx="9">
                  <c:v>Navrátil Tomáš</c:v>
                </c:pt>
                <c:pt idx="10">
                  <c:v>Krupička Martin</c:v>
                </c:pt>
                <c:pt idx="11">
                  <c:v>Čech Jindřich</c:v>
                </c:pt>
                <c:pt idx="12">
                  <c:v>Švenda Jan</c:v>
                </c:pt>
                <c:pt idx="13">
                  <c:v>Cvrček Josef</c:v>
                </c:pt>
                <c:pt idx="14">
                  <c:v>Novotný Jan</c:v>
                </c:pt>
                <c:pt idx="15">
                  <c:v>Musiol Marek</c:v>
                </c:pt>
                <c:pt idx="16">
                  <c:v>Račoch Petr</c:v>
                </c:pt>
                <c:pt idx="17">
                  <c:v>Kozubíková Anežka</c:v>
                </c:pt>
                <c:pt idx="18">
                  <c:v>Křivánek Dominik</c:v>
                </c:pt>
                <c:pt idx="19">
                  <c:v>Tuzarová Karolína</c:v>
                </c:pt>
                <c:pt idx="20">
                  <c:v>Prokůpek Vojtěch</c:v>
                </c:pt>
                <c:pt idx="21">
                  <c:v>Světinská Kateřina</c:v>
                </c:pt>
                <c:pt idx="22">
                  <c:v>Chladilová Gabriela </c:v>
                </c:pt>
                <c:pt idx="23">
                  <c:v>Závada Alan </c:v>
                </c:pt>
                <c:pt idx="24">
                  <c:v>Vespalec Tomáš</c:v>
                </c:pt>
              </c:strCache>
            </c:strRef>
          </c:cat>
          <c:val>
            <c:numRef>
              <c:f>'Project Type'!$E$11:$E$35</c:f>
              <c:numCache>
                <c:formatCode>0.0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1.25</c:v>
                </c:pt>
                <c:pt idx="12">
                  <c:v>5</c:v>
                </c:pt>
                <c:pt idx="13">
                  <c:v>4.9999999999999982</c:v>
                </c:pt>
                <c:pt idx="14">
                  <c:v>0</c:v>
                </c:pt>
                <c:pt idx="15">
                  <c:v>0</c:v>
                </c:pt>
                <c:pt idx="16">
                  <c:v>7.75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9E-4554-AB7E-3450DEE9F427}"/>
            </c:ext>
          </c:extLst>
        </c:ser>
        <c:ser>
          <c:idx val="3"/>
          <c:order val="3"/>
          <c:tx>
            <c:v>INT</c:v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'Project Type'!$B$11:$B$35</c:f>
              <c:strCache>
                <c:ptCount val="25"/>
                <c:pt idx="0">
                  <c:v>Němec Tomáš</c:v>
                </c:pt>
                <c:pt idx="1">
                  <c:v>Adamec Jiří</c:v>
                </c:pt>
                <c:pt idx="2">
                  <c:v>Klimas Radovan</c:v>
                </c:pt>
                <c:pt idx="3">
                  <c:v>Dokulil Tomas</c:v>
                </c:pt>
                <c:pt idx="4">
                  <c:v>Tomašovič Zbyněk</c:v>
                </c:pt>
                <c:pt idx="5">
                  <c:v>Liška Miroslav</c:v>
                </c:pt>
                <c:pt idx="6">
                  <c:v>Vaško Jan</c:v>
                </c:pt>
                <c:pt idx="7">
                  <c:v>Fiala David</c:v>
                </c:pt>
                <c:pt idx="8">
                  <c:v>Slabotinský Miloš</c:v>
                </c:pt>
                <c:pt idx="9">
                  <c:v>Navrátil Tomáš</c:v>
                </c:pt>
                <c:pt idx="10">
                  <c:v>Krupička Martin</c:v>
                </c:pt>
                <c:pt idx="11">
                  <c:v>Čech Jindřich</c:v>
                </c:pt>
                <c:pt idx="12">
                  <c:v>Švenda Jan</c:v>
                </c:pt>
                <c:pt idx="13">
                  <c:v>Cvrček Josef</c:v>
                </c:pt>
                <c:pt idx="14">
                  <c:v>Novotný Jan</c:v>
                </c:pt>
                <c:pt idx="15">
                  <c:v>Musiol Marek</c:v>
                </c:pt>
                <c:pt idx="16">
                  <c:v>Račoch Petr</c:v>
                </c:pt>
                <c:pt idx="17">
                  <c:v>Kozubíková Anežka</c:v>
                </c:pt>
                <c:pt idx="18">
                  <c:v>Křivánek Dominik</c:v>
                </c:pt>
                <c:pt idx="19">
                  <c:v>Tuzarová Karolína</c:v>
                </c:pt>
                <c:pt idx="20">
                  <c:v>Prokůpek Vojtěch</c:v>
                </c:pt>
                <c:pt idx="21">
                  <c:v>Světinská Kateřina</c:v>
                </c:pt>
                <c:pt idx="22">
                  <c:v>Chladilová Gabriela </c:v>
                </c:pt>
                <c:pt idx="23">
                  <c:v>Závada Alan </c:v>
                </c:pt>
                <c:pt idx="24">
                  <c:v>Vespalec Tomáš</c:v>
                </c:pt>
              </c:strCache>
            </c:strRef>
          </c:cat>
          <c:val>
            <c:numRef>
              <c:f>'Project Type'!$F$11:$F$35</c:f>
              <c:numCache>
                <c:formatCode>0.0</c:formatCode>
                <c:ptCount val="25"/>
                <c:pt idx="0">
                  <c:v>0</c:v>
                </c:pt>
                <c:pt idx="1">
                  <c:v>69</c:v>
                </c:pt>
                <c:pt idx="2">
                  <c:v>118.75</c:v>
                </c:pt>
                <c:pt idx="3">
                  <c:v>0</c:v>
                </c:pt>
                <c:pt idx="4">
                  <c:v>27.5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23.5</c:v>
                </c:pt>
                <c:pt idx="12">
                  <c:v>56.25</c:v>
                </c:pt>
                <c:pt idx="13">
                  <c:v>18.583333333333321</c:v>
                </c:pt>
                <c:pt idx="14">
                  <c:v>0</c:v>
                </c:pt>
                <c:pt idx="15">
                  <c:v>17.833333333333339</c:v>
                </c:pt>
                <c:pt idx="16">
                  <c:v>6.25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32.666666666666657</c:v>
                </c:pt>
                <c:pt idx="21">
                  <c:v>20.75</c:v>
                </c:pt>
                <c:pt idx="22">
                  <c:v>7.75</c:v>
                </c:pt>
                <c:pt idx="23">
                  <c:v>0</c:v>
                </c:pt>
                <c:pt idx="24">
                  <c:v>19.5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9E-4554-AB7E-3450DEE9F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6672432"/>
        <c:axId val="346672824"/>
        <c:extLst/>
      </c:barChart>
      <c:catAx>
        <c:axId val="34667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46672824"/>
        <c:crosses val="autoZero"/>
        <c:auto val="1"/>
        <c:lblAlgn val="ctr"/>
        <c:lblOffset val="100"/>
        <c:noMultiLvlLbl val="0"/>
      </c:catAx>
      <c:valAx>
        <c:axId val="34667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466724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team utilization per activity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'Utiliz. by empl. and activity'!$AA$2:$AR$2</c:f>
              <c:strCache>
                <c:ptCount val="18"/>
                <c:pt idx="0">
                  <c:v>Project Management</c:v>
                </c:pt>
                <c:pt idx="1">
                  <c:v>Analysis</c:v>
                </c:pt>
                <c:pt idx="2">
                  <c:v>Design</c:v>
                </c:pt>
                <c:pt idx="3">
                  <c:v>Consultancy</c:v>
                </c:pt>
                <c:pt idx="4">
                  <c:v>Development (programming)</c:v>
                </c:pt>
                <c:pt idx="5">
                  <c:v>User Training</c:v>
                </c:pt>
                <c:pt idx="6">
                  <c:v>Technical Support</c:v>
                </c:pt>
                <c:pt idx="7">
                  <c:v>Testing</c:v>
                </c:pt>
                <c:pt idx="8">
                  <c:v>Parametrization</c:v>
                </c:pt>
                <c:pt idx="9">
                  <c:v>Data Migration</c:v>
                </c:pt>
                <c:pt idx="10">
                  <c:v>Travel Time (Project)</c:v>
                </c:pt>
                <c:pt idx="11">
                  <c:v>Travel Time (Other)</c:v>
                </c:pt>
                <c:pt idx="12">
                  <c:v>Training</c:v>
                </c:pt>
                <c:pt idx="13">
                  <c:v>Conference and Training Lead</c:v>
                </c:pt>
                <c:pt idx="14">
                  <c:v>Vacation</c:v>
                </c:pt>
                <c:pt idx="15">
                  <c:v>Illness</c:v>
                </c:pt>
                <c:pt idx="16">
                  <c:v>Sick Leave</c:v>
                </c:pt>
                <c:pt idx="17">
                  <c:v>Admin</c:v>
                </c:pt>
              </c:strCache>
            </c:strRef>
          </c:cat>
          <c:val>
            <c:numRef>
              <c:f>'Utiliz. by empl. and activity'!$AA$28:$AR$28</c:f>
              <c:numCache>
                <c:formatCode>0%</c:formatCode>
                <c:ptCount val="18"/>
                <c:pt idx="0">
                  <c:v>8.0555555555555554E-3</c:v>
                </c:pt>
                <c:pt idx="1">
                  <c:v>1.456597222222222E-2</c:v>
                </c:pt>
                <c:pt idx="2">
                  <c:v>3.8194444444444448E-3</c:v>
                </c:pt>
                <c:pt idx="3">
                  <c:v>0.11335069444444446</c:v>
                </c:pt>
                <c:pt idx="4">
                  <c:v>8.8541666666666664E-3</c:v>
                </c:pt>
                <c:pt idx="5">
                  <c:v>0</c:v>
                </c:pt>
                <c:pt idx="6">
                  <c:v>1.0416666666666667E-4</c:v>
                </c:pt>
                <c:pt idx="7">
                  <c:v>2.0190972222222225E-2</c:v>
                </c:pt>
                <c:pt idx="8">
                  <c:v>0</c:v>
                </c:pt>
                <c:pt idx="9">
                  <c:v>8.3333333333333339E-4</c:v>
                </c:pt>
                <c:pt idx="10">
                  <c:v>3.2291666666666666E-3</c:v>
                </c:pt>
                <c:pt idx="11">
                  <c:v>0</c:v>
                </c:pt>
                <c:pt idx="12">
                  <c:v>1.25E-3</c:v>
                </c:pt>
                <c:pt idx="13">
                  <c:v>0</c:v>
                </c:pt>
                <c:pt idx="14">
                  <c:v>6.5624999999999998E-3</c:v>
                </c:pt>
                <c:pt idx="15">
                  <c:v>0</c:v>
                </c:pt>
                <c:pt idx="16">
                  <c:v>1.6666666666666666E-2</c:v>
                </c:pt>
                <c:pt idx="17">
                  <c:v>4.5208333333333336E-2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F-44A1-90B8-C484D938E97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53052336"/>
        <c:axId val="453052728"/>
      </c:barChart>
      <c:catAx>
        <c:axId val="453052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53052728"/>
        <c:crosses val="autoZero"/>
        <c:auto val="1"/>
        <c:lblAlgn val="ctr"/>
        <c:lblOffset val="100"/>
        <c:noMultiLvlLbl val="0"/>
      </c:catAx>
      <c:valAx>
        <c:axId val="453052728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5305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Invoiceable vs not-invoiceable utilization per person in %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'Utiliz. by empl. and activity'!$G$2</c:f>
              <c:strCache>
                <c:ptCount val="1"/>
                <c:pt idx="0">
                  <c:v>Invoicable Utilization in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'Utiliz. by empl. and activity'!$B$3:$B$28</c:f>
              <c:strCache>
                <c:ptCount val="26"/>
                <c:pt idx="0">
                  <c:v>Němec Tomáš</c:v>
                </c:pt>
                <c:pt idx="1">
                  <c:v>Adamec Jiří</c:v>
                </c:pt>
                <c:pt idx="2">
                  <c:v>Klimas Radovan</c:v>
                </c:pt>
                <c:pt idx="3">
                  <c:v>Dokulil Tomas</c:v>
                </c:pt>
                <c:pt idx="4">
                  <c:v>Tomašovič Zbyněk</c:v>
                </c:pt>
                <c:pt idx="5">
                  <c:v>Liška Miroslav</c:v>
                </c:pt>
                <c:pt idx="6">
                  <c:v>Vaško Jan</c:v>
                </c:pt>
                <c:pt idx="7">
                  <c:v>Fiala David</c:v>
                </c:pt>
                <c:pt idx="8">
                  <c:v>Slabotinský Miloš</c:v>
                </c:pt>
                <c:pt idx="9">
                  <c:v>Navrátil Tomáš</c:v>
                </c:pt>
                <c:pt idx="10">
                  <c:v>Krupička Martin</c:v>
                </c:pt>
                <c:pt idx="11">
                  <c:v>Čech Jindřich</c:v>
                </c:pt>
                <c:pt idx="12">
                  <c:v>Švenda Jan</c:v>
                </c:pt>
                <c:pt idx="13">
                  <c:v>Cvrček Josef</c:v>
                </c:pt>
                <c:pt idx="14">
                  <c:v>Novotný Jan</c:v>
                </c:pt>
                <c:pt idx="15">
                  <c:v>Musiol Marek</c:v>
                </c:pt>
                <c:pt idx="16">
                  <c:v>Račoch Petr</c:v>
                </c:pt>
                <c:pt idx="17">
                  <c:v>Kozubíková Anežka</c:v>
                </c:pt>
                <c:pt idx="18">
                  <c:v>Křivánek Dominik</c:v>
                </c:pt>
                <c:pt idx="19">
                  <c:v>Tuzarová Karolína</c:v>
                </c:pt>
                <c:pt idx="20">
                  <c:v>Prokůpek Vojtěch</c:v>
                </c:pt>
                <c:pt idx="21">
                  <c:v>Světinská Kateřina</c:v>
                </c:pt>
                <c:pt idx="22">
                  <c:v>Chladilová Gabriela </c:v>
                </c:pt>
                <c:pt idx="23">
                  <c:v>Závada Alan </c:v>
                </c:pt>
                <c:pt idx="24">
                  <c:v>Vespalec Tomáš</c:v>
                </c:pt>
                <c:pt idx="25">
                  <c:v>Totals</c:v>
                </c:pt>
              </c:strCache>
            </c:strRef>
          </c:cat>
          <c:val>
            <c:numRef>
              <c:f>'Utiliz. by empl. and activity'!$G$3:$G$28</c:f>
              <c:numCache>
                <c:formatCode>0%</c:formatCode>
                <c:ptCount val="26"/>
                <c:pt idx="0">
                  <c:v>0</c:v>
                </c:pt>
                <c:pt idx="1">
                  <c:v>0.29947916666666669</c:v>
                </c:pt>
                <c:pt idx="2">
                  <c:v>0</c:v>
                </c:pt>
                <c:pt idx="3">
                  <c:v>0</c:v>
                </c:pt>
                <c:pt idx="4">
                  <c:v>0.1484375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0.41927083333333331</c:v>
                </c:pt>
                <c:pt idx="12">
                  <c:v>0.21354166666666666</c:v>
                </c:pt>
                <c:pt idx="13">
                  <c:v>0.44357638888888884</c:v>
                </c:pt>
                <c:pt idx="14">
                  <c:v>0</c:v>
                </c:pt>
                <c:pt idx="15">
                  <c:v>0.49999999999999983</c:v>
                </c:pt>
                <c:pt idx="16">
                  <c:v>0.47135416666666669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0.42838541666666669</c:v>
                </c:pt>
                <c:pt idx="21">
                  <c:v>0.42838541666666669</c:v>
                </c:pt>
                <c:pt idx="22">
                  <c:v>0.56510416666666663</c:v>
                </c:pt>
                <c:pt idx="23">
                  <c:v>0</c:v>
                </c:pt>
                <c:pt idx="24">
                  <c:v>0.41145833333333331</c:v>
                </c:pt>
                <c:pt idx="25">
                  <c:v>0.1731597222222222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C-4AA9-A8CB-F9A56D130C16}"/>
            </c:ext>
          </c:extLst>
        </c:ser>
        <c:ser>
          <c:idx val="1"/>
          <c:order val="1"/>
          <c:tx>
            <c:strRef>
              <c:f>'Utiliz. by empl. and activity'!$H$2</c:f>
              <c:strCache>
                <c:ptCount val="1"/>
                <c:pt idx="0">
                  <c:v>Not-Invoicable Utilization in 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'Utiliz. by empl. and activity'!$B$3:$B$28</c:f>
              <c:strCache>
                <c:ptCount val="26"/>
                <c:pt idx="0">
                  <c:v>Němec Tomáš</c:v>
                </c:pt>
                <c:pt idx="1">
                  <c:v>Adamec Jiří</c:v>
                </c:pt>
                <c:pt idx="2">
                  <c:v>Klimas Radovan</c:v>
                </c:pt>
                <c:pt idx="3">
                  <c:v>Dokulil Tomas</c:v>
                </c:pt>
                <c:pt idx="4">
                  <c:v>Tomašovič Zbyněk</c:v>
                </c:pt>
                <c:pt idx="5">
                  <c:v>Liška Miroslav</c:v>
                </c:pt>
                <c:pt idx="6">
                  <c:v>Vaško Jan</c:v>
                </c:pt>
                <c:pt idx="7">
                  <c:v>Fiala David</c:v>
                </c:pt>
                <c:pt idx="8">
                  <c:v>Slabotinský Miloš</c:v>
                </c:pt>
                <c:pt idx="9">
                  <c:v>Navrátil Tomáš</c:v>
                </c:pt>
                <c:pt idx="10">
                  <c:v>Krupička Martin</c:v>
                </c:pt>
                <c:pt idx="11">
                  <c:v>Čech Jindřich</c:v>
                </c:pt>
                <c:pt idx="12">
                  <c:v>Švenda Jan</c:v>
                </c:pt>
                <c:pt idx="13">
                  <c:v>Cvrček Josef</c:v>
                </c:pt>
                <c:pt idx="14">
                  <c:v>Novotný Jan</c:v>
                </c:pt>
                <c:pt idx="15">
                  <c:v>Musiol Marek</c:v>
                </c:pt>
                <c:pt idx="16">
                  <c:v>Račoch Petr</c:v>
                </c:pt>
                <c:pt idx="17">
                  <c:v>Kozubíková Anežka</c:v>
                </c:pt>
                <c:pt idx="18">
                  <c:v>Křivánek Dominik</c:v>
                </c:pt>
                <c:pt idx="19">
                  <c:v>Tuzarová Karolína</c:v>
                </c:pt>
                <c:pt idx="20">
                  <c:v>Prokůpek Vojtěch</c:v>
                </c:pt>
                <c:pt idx="21">
                  <c:v>Světinská Kateřina</c:v>
                </c:pt>
                <c:pt idx="22">
                  <c:v>Chladilová Gabriela </c:v>
                </c:pt>
                <c:pt idx="23">
                  <c:v>Závada Alan </c:v>
                </c:pt>
                <c:pt idx="24">
                  <c:v>Vespalec Tomáš</c:v>
                </c:pt>
                <c:pt idx="25">
                  <c:v>Totals</c:v>
                </c:pt>
              </c:strCache>
            </c:strRef>
          </c:cat>
          <c:val>
            <c:numRef>
              <c:f>'Utiliz. by empl. and activity'!$H$3:$H$29</c:f>
              <c:numCache>
                <c:formatCode>0%</c:formatCode>
                <c:ptCount val="27"/>
                <c:pt idx="0">
                  <c:v>0</c:v>
                </c:pt>
                <c:pt idx="1">
                  <c:v>5.9895833333333336E-2</c:v>
                </c:pt>
                <c:pt idx="2">
                  <c:v>0.61848958333333337</c:v>
                </c:pt>
                <c:pt idx="3">
                  <c:v>0</c:v>
                </c:pt>
                <c:pt idx="4">
                  <c:v>0.14322916666666666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0.12239583333333333</c:v>
                </c:pt>
                <c:pt idx="12">
                  <c:v>0.27473958333333331</c:v>
                </c:pt>
                <c:pt idx="13">
                  <c:v>7.8559027777777721E-2</c:v>
                </c:pt>
                <c:pt idx="14">
                  <c:v>0</c:v>
                </c:pt>
                <c:pt idx="15">
                  <c:v>9.2881944444444475E-2</c:v>
                </c:pt>
                <c:pt idx="16">
                  <c:v>3.2552083333333336E-2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0.15147569444444442</c:v>
                </c:pt>
                <c:pt idx="21">
                  <c:v>5.078125E-2</c:v>
                </c:pt>
                <c:pt idx="22">
                  <c:v>1.5625E-2</c:v>
                </c:pt>
                <c:pt idx="23">
                  <c:v>0</c:v>
                </c:pt>
                <c:pt idx="24">
                  <c:v>0.1015625</c:v>
                </c:pt>
                <c:pt idx="25">
                  <c:v>6.9687499999999986E-2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8C-4AA9-A8CB-F9A56D130C1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454482424"/>
        <c:axId val="454482816"/>
      </c:barChart>
      <c:catAx>
        <c:axId val="454482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54482816"/>
        <c:crosses val="autoZero"/>
        <c:auto val="1"/>
        <c:lblAlgn val="ctr"/>
        <c:lblOffset val="100"/>
        <c:noMultiLvlLbl val="0"/>
      </c:catAx>
      <c:valAx>
        <c:axId val="45448281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5448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TEAM UTILIZATION PER ACTIVITY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7F2-402B-B836-7E2F46B9DC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7F2-402B-B836-7E2F46B9DC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7F2-402B-B836-7E2F46B9DC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7F2-402B-B836-7E2F46B9DC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7F2-402B-B836-7E2F46B9DC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7F2-402B-B836-7E2F46B9DC2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7F2-402B-B836-7E2F46B9DC2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7F2-402B-B836-7E2F46B9DC2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7F2-402B-B836-7E2F46B9DC2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7F2-402B-B836-7E2F46B9DC2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7F2-402B-B836-7E2F46B9DC2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7F2-402B-B836-7E2F46B9DC2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7F2-402B-B836-7E2F46B9DC2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7F2-402B-B836-7E2F46B9DC2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B7F2-402B-B836-7E2F46B9DC2C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B7F2-402B-B836-7E2F46B9DC2C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B7F2-402B-B836-7E2F46B9DC2C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6D16-46B2-ABB4-881A4966ACE8}"/>
              </c:ext>
            </c:extLst>
          </c:dPt>
          <c:dLbls>
            <c:dLbl>
              <c:idx val="4"/>
              <c:layout>
                <c:manualLayout>
                  <c:x val="9.1158704008786381E-2"/>
                  <c:y val="6.7368418074608962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7F2-402B-B836-7E2F46B9DC2C}"/>
                </c:ext>
              </c:extLst>
            </c:dLbl>
            <c:dLbl>
              <c:idx val="7"/>
              <c:layout>
                <c:manualLayout>
                  <c:x val="-5.6013179571663962E-2"/>
                  <c:y val="4.042105084476620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7F2-402B-B836-7E2F46B9DC2C}"/>
                </c:ext>
              </c:extLst>
            </c:dLbl>
            <c:dLbl>
              <c:idx val="8"/>
              <c:layout>
                <c:manualLayout>
                  <c:x val="-0.10104338275672707"/>
                  <c:y val="0.1145263107268380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7F2-402B-B836-7E2F46B9DC2C}"/>
                </c:ext>
              </c:extLst>
            </c:dLbl>
            <c:dLbl>
              <c:idx val="9"/>
              <c:layout>
                <c:manualLayout>
                  <c:x val="-0.11202635914332784"/>
                  <c:y val="4.715789265222742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7F2-402B-B836-7E2F46B9DC2C}"/>
                </c:ext>
              </c:extLst>
            </c:dLbl>
            <c:dLbl>
              <c:idx val="10"/>
              <c:layout>
                <c:manualLayout>
                  <c:x val="-6.260296540362438E-2"/>
                  <c:y val="-4.4912278716407071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7F2-402B-B836-7E2F46B9DC2C}"/>
                </c:ext>
              </c:extLst>
            </c:dLbl>
            <c:dLbl>
              <c:idx val="11"/>
              <c:layout>
                <c:manualLayout>
                  <c:x val="-3.9506172839506172E-2"/>
                  <c:y val="-7.859648775371237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7F2-402B-B836-7E2F46B9DC2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'Utiliz. by empl. and activity'!$AA$2:$AR$2</c:f>
              <c:strCache>
                <c:ptCount val="18"/>
                <c:pt idx="0">
                  <c:v>Project Management</c:v>
                </c:pt>
                <c:pt idx="1">
                  <c:v>Analysis</c:v>
                </c:pt>
                <c:pt idx="2">
                  <c:v>Design</c:v>
                </c:pt>
                <c:pt idx="3">
                  <c:v>Consultancy</c:v>
                </c:pt>
                <c:pt idx="4">
                  <c:v>Development (programming)</c:v>
                </c:pt>
                <c:pt idx="5">
                  <c:v>User Training</c:v>
                </c:pt>
                <c:pt idx="6">
                  <c:v>Technical Support</c:v>
                </c:pt>
                <c:pt idx="7">
                  <c:v>Testing</c:v>
                </c:pt>
                <c:pt idx="8">
                  <c:v>Parametrization</c:v>
                </c:pt>
                <c:pt idx="9">
                  <c:v>Data Migration</c:v>
                </c:pt>
                <c:pt idx="10">
                  <c:v>Travel Time (Project)</c:v>
                </c:pt>
                <c:pt idx="11">
                  <c:v>Travel Time (Other)</c:v>
                </c:pt>
                <c:pt idx="12">
                  <c:v>Training</c:v>
                </c:pt>
                <c:pt idx="13">
                  <c:v>Conference and Training Lead</c:v>
                </c:pt>
                <c:pt idx="14">
                  <c:v>Vacation</c:v>
                </c:pt>
                <c:pt idx="15">
                  <c:v>Illness</c:v>
                </c:pt>
                <c:pt idx="16">
                  <c:v>Sick Leave</c:v>
                </c:pt>
                <c:pt idx="17">
                  <c:v>Admin</c:v>
                </c:pt>
              </c:strCache>
            </c:strRef>
          </c:cat>
          <c:val>
            <c:numRef>
              <c:f>'Utiliz. by empl. and activity'!$AA$28:$AR$28</c:f>
              <c:numCache>
                <c:formatCode>0%</c:formatCode>
                <c:ptCount val="18"/>
                <c:pt idx="0">
                  <c:v>8.0555555555555554E-3</c:v>
                </c:pt>
                <c:pt idx="1">
                  <c:v>1.456597222222222E-2</c:v>
                </c:pt>
                <c:pt idx="2">
                  <c:v>3.8194444444444448E-3</c:v>
                </c:pt>
                <c:pt idx="3">
                  <c:v>0.11335069444444446</c:v>
                </c:pt>
                <c:pt idx="4">
                  <c:v>8.8541666666666664E-3</c:v>
                </c:pt>
                <c:pt idx="5">
                  <c:v>0</c:v>
                </c:pt>
                <c:pt idx="6">
                  <c:v>1.0416666666666667E-4</c:v>
                </c:pt>
                <c:pt idx="7">
                  <c:v>2.0190972222222225E-2</c:v>
                </c:pt>
                <c:pt idx="8">
                  <c:v>0</c:v>
                </c:pt>
                <c:pt idx="9">
                  <c:v>8.3333333333333339E-4</c:v>
                </c:pt>
                <c:pt idx="10">
                  <c:v>3.2291666666666666E-3</c:v>
                </c:pt>
                <c:pt idx="11">
                  <c:v>0</c:v>
                </c:pt>
                <c:pt idx="12">
                  <c:v>1.25E-3</c:v>
                </c:pt>
                <c:pt idx="13">
                  <c:v>0</c:v>
                </c:pt>
                <c:pt idx="14">
                  <c:v>6.5624999999999998E-3</c:v>
                </c:pt>
                <c:pt idx="15">
                  <c:v>0</c:v>
                </c:pt>
                <c:pt idx="16">
                  <c:v>1.6666666666666666E-2</c:v>
                </c:pt>
                <c:pt idx="17">
                  <c:v>4.5208333333333336E-2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B-46A6-B878-858FB9187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Invoiceable vs not-invoicable with project type</a:t>
            </a:r>
            <a:r>
              <a:rPr lang="cs-CZ" baseline="0"/>
              <a:t> split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Activity!$G$2</c:f>
              <c:strCache>
                <c:ptCount val="1"/>
                <c:pt idx="0">
                  <c:v>PROJECT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Activity!$J$1:$K$1</c:f>
              <c:strCache>
                <c:ptCount val="2"/>
                <c:pt idx="0">
                  <c:v>Invoiceable Hours %</c:v>
                </c:pt>
                <c:pt idx="1">
                  <c:v>Not-invoiceable Hours %</c:v>
                </c:pt>
              </c:strCache>
            </c:strRef>
          </c:cat>
          <c:val>
            <c:numRef>
              <c:f>Activity!$J$2:$K$2</c:f>
              <c:numCache>
                <c:formatCode>0%</c:formatCode>
                <c:ptCount val="2"/>
                <c:pt idx="0">
                  <c:v>0.1485243055555556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9-4285-84D6-D826113DD932}"/>
            </c:ext>
          </c:extLst>
        </c:ser>
        <c:ser>
          <c:idx val="1"/>
          <c:order val="1"/>
          <c:tx>
            <c:strRef>
              <c:f>Activity!$G$3</c:f>
              <c:strCache>
                <c:ptCount val="1"/>
                <c:pt idx="0">
                  <c:v>CRQ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Activity!$J$1:$K$1</c:f>
              <c:strCache>
                <c:ptCount val="2"/>
                <c:pt idx="0">
                  <c:v>Invoiceable Hours %</c:v>
                </c:pt>
                <c:pt idx="1">
                  <c:v>Not-invoiceable Hours %</c:v>
                </c:pt>
              </c:strCache>
            </c:strRef>
          </c:cat>
          <c:val>
            <c:numRef>
              <c:f>Activity!$J$3:$K$3</c:f>
              <c:numCache>
                <c:formatCode>0%</c:formatCode>
                <c:ptCount val="2"/>
                <c:pt idx="0">
                  <c:v>1.6493055555555553E-3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B9-4285-84D6-D826113DD932}"/>
            </c:ext>
          </c:extLst>
        </c:ser>
        <c:ser>
          <c:idx val="2"/>
          <c:order val="2"/>
          <c:tx>
            <c:strRef>
              <c:f>Activity!$G$4</c:f>
              <c:strCache>
                <c:ptCount val="1"/>
                <c:pt idx="0">
                  <c:v>INC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Activity!$J$1:$K$1</c:f>
              <c:strCache>
                <c:ptCount val="2"/>
                <c:pt idx="0">
                  <c:v>Invoiceable Hours %</c:v>
                </c:pt>
                <c:pt idx="1">
                  <c:v>Not-invoiceable Hours %</c:v>
                </c:pt>
              </c:strCache>
            </c:strRef>
          </c:cat>
          <c:val>
            <c:numRef>
              <c:f>Activity!$J$4:$K$4</c:f>
              <c:numCache>
                <c:formatCode>0%</c:formatCode>
                <c:ptCount val="2"/>
                <c:pt idx="0">
                  <c:v>5.5208333333333333E-3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B9-4285-84D6-D826113DD932}"/>
            </c:ext>
          </c:extLst>
        </c:ser>
        <c:ser>
          <c:idx val="3"/>
          <c:order val="3"/>
          <c:tx>
            <c:strRef>
              <c:f>Activity!$G$5</c:f>
              <c:strCache>
                <c:ptCount val="1"/>
                <c:pt idx="0">
                  <c:v>INT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Activity!$J$1:$K$1</c:f>
              <c:strCache>
                <c:ptCount val="2"/>
                <c:pt idx="0">
                  <c:v>Invoiceable Hours %</c:v>
                </c:pt>
                <c:pt idx="1">
                  <c:v>Not-invoiceable Hours %</c:v>
                </c:pt>
              </c:strCache>
            </c:strRef>
          </c:cat>
          <c:val>
            <c:numRef>
              <c:f>Activity!$J$5:$K$5</c:f>
              <c:numCache>
                <c:formatCode>0%</c:formatCode>
                <c:ptCount val="2"/>
                <c:pt idx="0">
                  <c:v>1.7465277777777777E-2</c:v>
                </c:pt>
                <c:pt idx="1">
                  <c:v>6.9687499999999999E-2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B9-4285-84D6-D826113DD93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99936432"/>
        <c:axId val="499936824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Activity!$G$6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cs-CZ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Activity!$J$1:$K$1</c15:sqref>
                        </c15:formulaRef>
                      </c:ext>
                    </c:extLst>
                    <c:strCache>
                      <c:ptCount val="2"/>
                      <c:pt idx="0">
                        <c:v>Invoiceable Hours %</c:v>
                      </c:pt>
                      <c:pt idx="1">
                        <c:v>Not-invoiceable Hours %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Activity!$J$6:$K$6</c15:sqref>
                        </c15:formulaRef>
                      </c:ext>
                    </c:extLst>
                    <c:numCache>
                      <c:formatCode>0%</c:formatCode>
                      <c:ptCount val="2"/>
                      <c:pt idx="0">
                        <c:v>0.17315972222222226</c:v>
                      </c:pt>
                      <c:pt idx="1">
                        <c:v>6.9687499999999999E-2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6AB9-4285-84D6-D826113DD932}"/>
                  </c:ext>
                </c:extLst>
              </c15:ser>
            </c15:filteredBarSeries>
          </c:ext>
        </c:extLst>
      </c:barChart>
      <c:catAx>
        <c:axId val="49993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99936824"/>
        <c:crosses val="autoZero"/>
        <c:auto val="1"/>
        <c:lblAlgn val="ctr"/>
        <c:lblOffset val="100"/>
        <c:noMultiLvlLbl val="0"/>
      </c:catAx>
      <c:valAx>
        <c:axId val="499936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999364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F0F0-4D13-B824-68C46121073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F0F0-4D13-B824-68C46121073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F0F0-4D13-B824-68C46121073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F0F0-4D13-B824-68C46121073A}"/>
              </c:ext>
            </c:extLst>
          </c:dPt>
          <c:dLbls>
            <c:dLbl>
              <c:idx val="3"/>
              <c:layout>
                <c:manualLayout>
                  <c:x val="0.11916195045931759"/>
                  <c:y val="0.1206655370610319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0F0-4D13-B824-68C46121073A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'Percentage Utilization'!$B$3:$E$3</c:f>
              <c:strCache>
                <c:ptCount val="4"/>
                <c:pt idx="0">
                  <c:v>Sum INT</c:v>
                </c:pt>
                <c:pt idx="1">
                  <c:v>Sum CRQ</c:v>
                </c:pt>
                <c:pt idx="2">
                  <c:v>Sum INC</c:v>
                </c:pt>
                <c:pt idx="3">
                  <c:v>Sum Project</c:v>
                </c:pt>
              </c:strCache>
            </c:strRef>
          </c:cat>
          <c:val>
            <c:numRef>
              <c:f>'Percentage Utilization'!$B$4:$E$4</c:f>
              <c:numCache>
                <c:formatCode>0</c:formatCode>
                <c:ptCount val="4"/>
                <c:pt idx="0">
                  <c:v>418.33333333333326</c:v>
                </c:pt>
                <c:pt idx="1">
                  <c:v>7.9166666666666661</c:v>
                </c:pt>
                <c:pt idx="2">
                  <c:v>26.5</c:v>
                </c:pt>
                <c:pt idx="3">
                  <c:v>712.91666666666686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F0-4D13-B824-68C46121073A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F0F0-4D13-B824-68C46121073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F0F0-4D13-B824-68C46121073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F0F0-4D13-B824-68C46121073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F0F0-4D13-B824-68C46121073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'Percentage Utilization'!$B$3:$E$3</c:f>
              <c:strCache>
                <c:ptCount val="4"/>
                <c:pt idx="0">
                  <c:v>Sum INT</c:v>
                </c:pt>
                <c:pt idx="1">
                  <c:v>Sum CRQ</c:v>
                </c:pt>
                <c:pt idx="2">
                  <c:v>Sum INC</c:v>
                </c:pt>
                <c:pt idx="3">
                  <c:v>Sum Project</c:v>
                </c:pt>
              </c:strCache>
            </c:strRef>
          </c:cat>
          <c:val>
            <c:numRef>
              <c:f>'Percentage Utilization'!$B$5:$E$5</c:f>
              <c:numCache>
                <c:formatCode>0%</c:formatCode>
                <c:ptCount val="4"/>
                <c:pt idx="0">
                  <c:v>0.35887903917643693</c:v>
                </c:pt>
                <c:pt idx="1">
                  <c:v>6.7915356019445242E-3</c:v>
                </c:pt>
                <c:pt idx="2">
                  <c:v>2.2733771804403776E-2</c:v>
                </c:pt>
                <c:pt idx="3">
                  <c:v>0.611595653417215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0F0-4D13-B824-68C46121073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471689</xdr:colOff>
      <xdr:row>35</xdr:row>
      <xdr:rowOff>97907</xdr:rowOff>
    </xdr:from>
    <xdr:to>
      <xdr:col>23</xdr:col>
      <xdr:colOff>438593</xdr:colOff>
      <xdr:row>60</xdr:row>
      <xdr:rowOff>130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143984</xdr:colOff>
      <xdr:row>30</xdr:row>
      <xdr:rowOff>58263</xdr:rowOff>
    </xdr:from>
    <xdr:to>
      <xdr:col>12</xdr:col>
      <xdr:colOff>353160</xdr:colOff>
      <xdr:row>54</xdr:row>
      <xdr:rowOff>119368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  <a:ext uri="{147F2762-F138-4A5C-976F-8EAC2B608ADB}">
              <a16:predDERef xmlns:a16="http://schemas.microsoft.com/office/drawing/2014/main" pre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789214</xdr:colOff>
      <xdr:row>30</xdr:row>
      <xdr:rowOff>25399</xdr:rowOff>
    </xdr:from>
    <xdr:to>
      <xdr:col>52</xdr:col>
      <xdr:colOff>452437</xdr:colOff>
      <xdr:row>66</xdr:row>
      <xdr:rowOff>27215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107156</xdr:colOff>
      <xdr:row>33</xdr:row>
      <xdr:rowOff>176211</xdr:rowOff>
    </xdr:from>
    <xdr:to>
      <xdr:col>9</xdr:col>
      <xdr:colOff>47625</xdr:colOff>
      <xdr:row>60</xdr:row>
      <xdr:rowOff>83342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  <a:ext uri="{147F2762-F138-4A5C-976F-8EAC2B608ADB}">
              <a16:predDERef xmlns:a16="http://schemas.microsoft.com/office/drawing/2014/main" pre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550209</xdr:colOff>
      <xdr:row>34</xdr:row>
      <xdr:rowOff>103654</xdr:rowOff>
    </xdr:from>
    <xdr:to>
      <xdr:col>25</xdr:col>
      <xdr:colOff>606237</xdr:colOff>
      <xdr:row>64</xdr:row>
      <xdr:rowOff>44123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  <a:ext uri="{147F2762-F138-4A5C-976F-8EAC2B608ADB}">
              <a16:predDERef xmlns:a16="http://schemas.microsoft.com/office/drawing/2014/main" pre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733424</xdr:colOff>
      <xdr:row>13</xdr:row>
      <xdr:rowOff>85725</xdr:rowOff>
    </xdr:from>
    <xdr:to>
      <xdr:col>10</xdr:col>
      <xdr:colOff>380999</xdr:colOff>
      <xdr:row>35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1</xdr:row>
      <xdr:rowOff>57150</xdr:rowOff>
    </xdr:from>
    <xdr:to>
      <xdr:col>15</xdr:col>
      <xdr:colOff>352425</xdr:colOff>
      <xdr:row>20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398229</xdr:colOff>
      <xdr:row>28</xdr:row>
      <xdr:rowOff>28574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42229" cy="5362574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Vasko, Jan" refreshedDate="45581.298438425925" createdVersion="4" refreshedVersion="8" minRefreshableVersion="3" recordCount="3767" xr:uid="{00000000-000A-0000-FFFF-FFFF29000000}">
  <cacheSource type="worksheet">
    <worksheetSource name="TimeSpend"/>
  </cacheSource>
  <cacheFields count="15">
    <cacheField name="Personnel number" numFmtId="0">
      <sharedItems containsBlank="1" count="105">
        <s v="CZ011805"/>
        <s v="CZ010183"/>
        <s v="CZ100589"/>
        <s v="CZ011873"/>
        <s v="CZ100106"/>
        <s v="CZ100574"/>
        <s v="CZ010227"/>
        <s v="CZ012506"/>
        <s v="CZ011837"/>
        <s v="CZ011883"/>
        <s v="CZ100577"/>
        <s v="CZ010229"/>
        <m/>
        <s v="CZ011895"/>
        <s v="CZ011893"/>
        <s v="CZ011824"/>
        <s v="CZ011831"/>
        <s v="CZ011224"/>
        <s v="CZ100489"/>
        <s v="CZ011845"/>
        <s v="CZ011790"/>
        <s v="CZ100587"/>
        <s v="CZ012505"/>
        <s v="CZ100450"/>
        <s v="CZ100555"/>
        <s v="CZ011818"/>
        <s v="CZ010184" u="1"/>
        <s v="CZ010185" u="1"/>
        <s v="CZ100527" u="1"/>
        <s v="CZ100484" u="1"/>
        <s v="CZ013619" u="1"/>
        <s v="CZ013629" u="1"/>
        <s v="CZ013595" u="1"/>
        <s v="CZ013588" u="1"/>
        <s v="CZ013598" u="1"/>
        <s v="CZ012511" u="1"/>
        <s v="CZ012521" u="1"/>
        <s v="CZ012514" u="1"/>
        <s v="CZ012524" u="1"/>
        <s v="CZ012507" u="1"/>
        <s v="CZ012517" u="1"/>
        <s v="PHA" u="1"/>
        <s v="CZ013601" u="1"/>
        <s v="CZ013611" u="1"/>
        <s v="CZ013621" u="1"/>
        <s v="CZ013604" u="1"/>
        <s v="CZ013631" u="1"/>
        <s v="CZ013614" u="1"/>
        <s v="CZ013624" u="1"/>
        <s v="CZ013590" u="1"/>
        <s v="CZ013607" u="1"/>
        <s v="CZ013634" u="1"/>
        <s v="CZ013617" u="1"/>
        <s v="CZ013627" u="1"/>
        <s v="CZ013593" u="1"/>
        <s v="CZ013637" u="1"/>
        <s v="MSM" u="1"/>
        <s v="CZ013596" u="1"/>
        <s v="CZ013589" u="1"/>
        <s v="CZ013599" u="1"/>
        <s v="CZ012512" u="1"/>
        <s v="CZ012522" u="1"/>
        <s v="CZ012515" u="1"/>
        <s v="CZ012525" u="1"/>
        <s v="CZ012508" u="1"/>
        <s v="CZ012518" u="1"/>
        <s v="CZ013602" u="1"/>
        <s v="CZ013612" u="1"/>
        <s v="CZ013622" u="1"/>
        <s v="CZ013605" u="1"/>
        <s v="CZ013632" u="1"/>
        <s v="CZ013615" u="1"/>
        <s v="CZ013625" u="1"/>
        <s v="CZ013591" u="1"/>
        <s v="CZ013608" u="1"/>
        <s v="CZ013635" u="1"/>
        <s v="CZ013618" u="1"/>
        <s v="CZ010203" u="1"/>
        <s v="CZ013628" u="1"/>
        <s v="CZ013594" u="1"/>
        <s v="CZ013597" u="1"/>
        <s v="CZ012510" u="1"/>
        <s v="CZ012520" u="1"/>
        <s v="CZ011854" u="1"/>
        <s v="CZ012513" u="1"/>
        <s v="CZ012523" u="1"/>
        <s v="CZ010286" u="1"/>
        <s v="CZ012516" u="1"/>
        <s v="CZ012526" u="1"/>
        <s v="CZ012509" u="1"/>
        <s v="CZ012519" u="1"/>
        <s v="CZ013600" u="1"/>
        <s v="CZ013610" u="1"/>
        <s v="CZ013620" u="1"/>
        <s v="CZ013603" u="1"/>
        <s v="CZ013630" u="1"/>
        <s v="CZ013613" u="1"/>
        <s v="CZ013623" u="1"/>
        <s v="CZ013606" u="1"/>
        <s v="CZ013633" u="1"/>
        <s v="CZ013616" u="1"/>
        <s v="CZ013626" u="1"/>
        <s v="CZ013592" u="1"/>
        <s v="CZ013609" u="1"/>
        <s v="CZ013636" u="1"/>
      </sharedItems>
    </cacheField>
    <cacheField name="Date" numFmtId="0">
      <sharedItems containsNonDate="0" containsDate="1" containsString="0" containsBlank="1" minDate="2024-09-26T00:00:00" maxDate="2024-10-16T00:00:00"/>
    </cacheField>
    <cacheField name="Hours" numFmtId="2">
      <sharedItems containsMixedTypes="1" containsNumber="1" minValue="0.16666666666666785" maxValue="9.5"/>
    </cacheField>
    <cacheField name="Network" numFmtId="0">
      <sharedItems containsMixedTypes="1" containsNumber="1" containsInteger="1" minValue="1050268" maxValue="60000430" count="17">
        <s v="BPC_INT"/>
        <n v="60000247"/>
        <n v="60000389"/>
        <n v="60000430"/>
        <n v="60000370"/>
        <s v="BPC_INC"/>
        <s v="CLN_Support"/>
        <n v="1050268"/>
        <s v="BPC_CR"/>
        <n v="1050383"/>
        <s v=""/>
        <n v="1050552"/>
        <n v="1050270" u="1"/>
        <n v="60000181" u="1"/>
        <n v="60000109" u="1"/>
        <n v="60000211" u="1"/>
        <n v="60000180" u="1"/>
      </sharedItems>
    </cacheField>
    <cacheField name="Network Description" numFmtId="0">
      <sharedItems containsBlank="1" count="92">
        <s v="Other Internal activities - BPC Brno"/>
        <s v="NUS3 Technical Upgrade (NUS Cloud)"/>
        <s v="BRO NUS Cloud Pilot"/>
        <s v="BBG NUS Cloud Roll-out"/>
        <s v="NUS Product  Enhancement"/>
        <s v="Incident handling / support - BPC Brno"/>
        <s v="CLN Support"/>
        <s v="NUS (CE) harm.&amp;bus. Support"/>
        <s v="CR Processing - BPC Brno"/>
        <s v="Roll-out support (CRM/ITSM/Portals)"/>
        <m/>
        <s v="ITS (WPH, Cloud, Solution, SW Delivery)"/>
        <s v="BRO NUS Cloud Pilot; NUS3 Technical Upgrade (NUS Cloud)" u="1"/>
        <s v="NUS (CN) harm.&amp;bus. Support" u="1"/>
        <s v="BNO NUS3" u="1"/>
        <s v="" u="1"/>
        <s v="NUS3 pilot BHR" u="1"/>
        <s v="BSW-Click schedule implementation" u="1"/>
        <s v="ITSM Target System roll-out" u="1"/>
        <s v="CRM Transformation Enh. 3A - invest.          " u="1"/>
        <s v="Existing mobile solutions core enhancements FY15" u="1"/>
        <s v="NUS Product  Enhancement" u="1"/>
        <s v="NUS2 Core Development 15" u="1"/>
        <s v="NUS3 New Core Developm. FY2016 " u="1"/>
        <s v="NUS2 (CE) harm.&amp;bus. support FY18" u="1"/>
        <s v="NUS2 (CN) harm.&amp;bus. support FY18" u="1"/>
        <s v="Service Hub CC" u="1"/>
        <s v="Spirit - Master Data Management" u="1"/>
        <s v="BPL NUS3" u="1"/>
        <s v="eBIZv2 IDS BRO " u="1"/>
        <s v="BiH NUS3" u="1"/>
        <s v="BDK NUS3 pilot" u="1"/>
        <s v="BHR Switch to EUR" u="1"/>
        <s v="Click software impl. BFI" u="1"/>
        <s v="BBL Sales Quote" u="1"/>
        <s v="Mobile solution core enhancement FY16" u="1"/>
        <s v="Mobile solution core enhancement FY17" u="1"/>
        <s v="Mobile solution core enhancement FY19" u="1"/>
        <s v="BBL NUS3" u="1"/>
        <s v="BICZ BILLABLE" u="1"/>
        <s v="NUS2 (CE) harm.&amp;bus. support FY17" u="1"/>
        <s v="NUS2 (CN) harm.&amp;bus. support FY17" u="1"/>
        <s v="SAP-Implement. BES – investment" u="1"/>
        <s v="NUS3 Technical Upgrade (FY22 - FY24)" u="1"/>
        <s v="Remedy Rollout FY16" u="1"/>
        <s v="BICZ NON-BILLABLE" u="1"/>
        <s v="Remedy Rollout wave 2" u="1"/>
        <s v="BR Process harmonization" u="1"/>
        <s v="CRM Transformation Rollout" u="1"/>
        <s v="NUS3 - New mobile solution core" u="1"/>
        <s v="NUS3 Continous Enhancement" u="1"/>
        <s v="CRM Transformation Enh. 4B - invest" u="1"/>
        <s v="IT architecture - BPR Brno" u="1"/>
        <s v="CRM Enhancement 1b" u="1"/>
        <s v="NUS2 Core Developm. FY2016" u="1"/>
        <s v="Falcon Core Enhancement 3b" u="1"/>
        <s v="NUS2 Core Developm. FY2017" u="1"/>
        <s v="NUS3 - Preparation" u="1"/>
        <s v="Admin" u="1"/>
        <s v="eBizhub DS+IDS - BHN" u="1"/>
        <s v="Genesis" u="1"/>
        <s v="NUS2 (CE) harm.&amp;bus. support FY16" u="1"/>
        <s v="NUS2 (CN) harm.&amp;bus. support FY16" u="1"/>
        <s v="BSW - CRM Roll-Out" u="1"/>
        <s v="BD eBizhubv2 - phase 3 (pilot) DS" u="1"/>
        <s v="NUS3 New Core Developm. FY2017" u="1"/>
        <s v="NUS2 (CE) harm.&amp;bus. Support" u="1"/>
        <s v="NUS2 (CN) harm.&amp;bus. Support" u="1"/>
        <s v="NUS3 New Core Developm. FY2018" u="1"/>
        <s v="BHR eBizhubv2 - phase 2 (pilot)" u="1"/>
        <s v="&quot;Accelerate&quot; budget NAV ERP FY17" u="1"/>
        <s v="BFI NUS3" u="1"/>
        <s v="NUS2 -  BR Implementation" u="1"/>
        <s v="NUS Cloud technical upgrade" u="1"/>
        <s v="Remedy Rollout NOCs FY15" u="1"/>
        <s v="Remedy Core enhancement FY16 " u="1"/>
        <s v="BR NUS3" u="1"/>
        <s v="BSL NUS3" u="1"/>
        <s v="Remedy ERP Integration" u="1"/>
        <s v="NUS Product Enhancement" u="1"/>
        <s v="SAP@BPT" u="1"/>
        <s v="Remedy Rollout" u="1"/>
        <s v="BSW NUS3" u="1"/>
        <s v="BDK Stabilization CLN Phase 2" u="1"/>
        <s v="NUS2 Core Developm. FY2017 - DO NOT USE" u="1"/>
        <s v="BFI-Click schedule implementation" u="1"/>
        <s v="NUS2 (CE) harm.&amp;bus. support FY19" u="1"/>
        <s v="NUS2 (CN) harm.&amp;bus. support FY19" u="1"/>
        <s v="CRM Transformation Enh. 2B - invest." u="1"/>
        <s v="BRS NUS3" u="1"/>
        <s v="CRM Transormation Enh. 4A - invest" u="1"/>
        <s v="CRM Transormation Enh. 4B - invest" u="1"/>
      </sharedItems>
    </cacheField>
    <cacheField name="Activity" numFmtId="0">
      <sharedItems containsBlank="1" count="46">
        <s v="Admin"/>
        <s v="Testing"/>
        <s v="Analysis"/>
        <s v="Consultancy"/>
        <s v="Project Management"/>
        <s v="Training"/>
        <s v="Vacation"/>
        <s v="Development (programming)"/>
        <s v="Sick Leave"/>
        <s v="Travel Time (Project)"/>
        <s v="Data Migration"/>
        <s v="Bug Fixing"/>
        <s v="Design"/>
        <s v="Technical Support"/>
        <m/>
        <s v="Parametrization" u="1"/>
        <s v="Conference and Training Lead" u="1"/>
        <s v="User Training" u="1"/>
        <s v="DataMigration" u="1"/>
        <s v="Travel Time (Other)" u="1"/>
        <s v="Illness" u="1"/>
        <s v="Development" u="1"/>
        <s v="Parameterization" u="1"/>
        <s v="Analsys" u="1"/>
        <s v="Travel time" u="1"/>
        <s v="NUS3_SRV_022_1" u="1"/>
        <s v="Administration" u="1"/>
        <s v="Incident handling / support - BPC Brno" u="1"/>
        <s v="E-mail management, Timesheet, Administration" u="1"/>
        <s v="Transfer knowleadge" u="1"/>
        <s v="Internal Meeting" u="1"/>
        <s v="NAV ERP Mgmt. Sync - regular" u="1"/>
        <s v="Analisys" u="1"/>
        <s v="Transfer knowledge" u="1"/>
        <s v="Traning" u="1"/>
        <s v="NUS3 BR status call" u="1"/>
        <s v="Other Internal activities - BPC Brno" u="1"/>
        <s v=" " u="1"/>
        <s v="WP preparation" u="1"/>
        <s v="`" u="1"/>
        <s v="other" u="1"/>
        <s v="Traing" u="1"/>
        <s v="On-site support" u="1"/>
        <s v="Leave (paid, unpaid, public holiday)" u="1"/>
        <s v="Internal training" u="1"/>
        <s v="Alalysis" u="1"/>
      </sharedItems>
    </cacheField>
    <cacheField name="Activity description" numFmtId="0">
      <sharedItems containsBlank="1"/>
    </cacheField>
    <cacheField name="Start Time" numFmtId="164">
      <sharedItems containsNonDate="0" containsDate="1" containsString="0" containsBlank="1" minDate="1899-12-30T06:00:00" maxDate="1899-12-30T20:00:00"/>
    </cacheField>
    <cacheField name="End Time" numFmtId="164">
      <sharedItems containsNonDate="0" containsDate="1" containsString="0" containsBlank="1" minDate="1899-12-30T07:00:00" maxDate="1899-12-30T23:00:00"/>
    </cacheField>
    <cacheField name="Location" numFmtId="0">
      <sharedItems containsBlank="1"/>
    </cacheField>
    <cacheField name="Task" numFmtId="0">
      <sharedItems containsNonDate="0" containsString="0" containsBlank="1"/>
    </cacheField>
    <cacheField name="Month/Year" numFmtId="0">
      <sharedItems/>
    </cacheField>
    <cacheField name="Employee Name" numFmtId="0">
      <sharedItems containsBlank="1" count="43">
        <s v="Klimas Radovan"/>
        <s v="Švenda Jan"/>
        <s v="Chladilová Gabriela "/>
        <s v="Cvrček Josef"/>
        <s v="Račoch Petr"/>
        <s v="Světinská Kateřina"/>
        <s v="Vespalec Tomáš"/>
        <s v="Čech Jindřich"/>
        <s v="Adamec Jiří"/>
        <s v="Tomašovič Zbyněk"/>
        <s v="Prokůpek Vojtěch"/>
        <s v="Musiol Marek"/>
        <s v=""/>
        <s v="Navrátil Tomáš"/>
        <s v="Slabotinský Miloš"/>
        <s v="Dokulil Tomas"/>
        <s v="Liška Miroslav"/>
        <s v="Němec Tomáš"/>
        <s v="Křivánek Dominik"/>
        <s v="Vaško Jan"/>
        <s v="Fiala David"/>
        <s v="Závada Alan "/>
        <s v="Novotný Jan"/>
        <s v="Kozubíková Anežka"/>
        <s v="Tuzarová Karolína"/>
        <s v="Krupička Martin"/>
        <e v="#N/A" u="1"/>
        <s v="Heinz Artur" u="1"/>
        <s v="Světínská Kateřina" u="1"/>
        <s v="Papuláková Petra" u="1"/>
        <m u="1"/>
        <s v="Šulek Petr" u="1"/>
        <s v="Vlasák Adam" u="1"/>
        <s v="Radovan Klimas" u="1"/>
        <s v="Bedlivy Jiri" u="1"/>
        <s v="Jančovičová Dominika" u="1"/>
        <s v="Kavan Kresimir" u="1"/>
        <s v="Hauzar Petr" u="1"/>
        <s v="Sulek Petr" u="1"/>
        <s v="Prudil Jan " u="1"/>
        <s v="Havlik Marek" u="1"/>
        <s v="Vespalce Tomáš" u="1"/>
        <s v="Smart Mark" u="1"/>
      </sharedItems>
    </cacheField>
    <cacheField name="Project Type" numFmtId="0">
      <sharedItems/>
    </cacheField>
    <cacheField name="Billab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4" indent="0" compact="0" compactData="0" gridDropZones="1" multipleFieldFilters="0">
  <location ref="N2:Q92" firstHeaderRow="2" firstDataRow="2" firstDataCol="3"/>
  <pivotFields count="15">
    <pivotField compact="0" outline="0" showAll="0" defaultSubtotal="0"/>
    <pivotField compact="0" outline="0" showAll="0"/>
    <pivotField dataField="1" compact="0" outline="0" showAll="0"/>
    <pivotField axis="axisRow" compact="0" outline="0" showAll="0">
      <items count="18">
        <item x="7"/>
        <item x="9"/>
        <item m="1" x="14"/>
        <item m="1" x="16"/>
        <item x="1"/>
        <item x="10"/>
        <item x="8"/>
        <item x="5"/>
        <item x="0"/>
        <item m="1" x="12"/>
        <item m="1" x="15"/>
        <item m="1" x="13"/>
        <item x="11"/>
        <item x="2"/>
        <item x="4"/>
        <item x="3"/>
        <item x="6"/>
        <item t="default"/>
      </items>
    </pivotField>
    <pivotField axis="axisRow" compact="0" outline="0" showAll="0">
      <items count="93">
        <item m="1" x="64"/>
        <item m="1" x="85"/>
        <item m="1" x="69"/>
        <item m="1" x="63"/>
        <item m="1" x="17"/>
        <item m="1" x="33"/>
        <item x="8"/>
        <item m="1" x="53"/>
        <item m="1" x="29"/>
        <item m="1" x="20"/>
        <item x="5"/>
        <item m="1" x="52"/>
        <item m="1" x="35"/>
        <item m="1" x="72"/>
        <item m="1" x="61"/>
        <item m="1" x="62"/>
        <item m="1" x="54"/>
        <item m="1" x="22"/>
        <item m="1" x="49"/>
        <item m="1" x="57"/>
        <item m="1" x="23"/>
        <item x="0"/>
        <item m="1" x="75"/>
        <item m="1" x="78"/>
        <item m="1" x="44"/>
        <item m="1" x="74"/>
        <item m="1" x="42"/>
        <item m="1" x="26"/>
        <item m="1" x="27"/>
        <item x="10"/>
        <item m="1" x="65"/>
        <item m="1" x="40"/>
        <item m="1" x="81"/>
        <item m="1" x="16"/>
        <item x="11"/>
        <item m="1" x="84"/>
        <item m="1" x="56"/>
        <item m="1" x="47"/>
        <item m="1" x="70"/>
        <item m="1" x="41"/>
        <item m="1" x="46"/>
        <item m="1" x="88"/>
        <item m="1" x="31"/>
        <item m="1" x="60"/>
        <item m="1" x="19"/>
        <item m="1" x="36"/>
        <item m="1" x="68"/>
        <item m="1" x="24"/>
        <item m="1" x="25"/>
        <item x="9"/>
        <item m="1" x="48"/>
        <item m="1" x="76"/>
        <item m="1" x="77"/>
        <item m="1" x="55"/>
        <item m="1" x="50"/>
        <item m="1" x="86"/>
        <item m="1" x="28"/>
        <item m="1" x="87"/>
        <item m="1" x="90"/>
        <item m="1" x="37"/>
        <item m="1" x="91"/>
        <item m="1" x="18"/>
        <item m="1" x="51"/>
        <item m="1" x="30"/>
        <item m="1" x="83"/>
        <item m="1" x="39"/>
        <item m="1" x="45"/>
        <item m="1" x="89"/>
        <item m="1" x="66"/>
        <item m="1" x="67"/>
        <item m="1" x="15"/>
        <item x="4"/>
        <item x="7"/>
        <item m="1" x="13"/>
        <item m="1" x="38"/>
        <item m="1" x="32"/>
        <item m="1" x="82"/>
        <item m="1" x="21"/>
        <item m="1" x="80"/>
        <item m="1" x="59"/>
        <item x="6"/>
        <item m="1" x="73"/>
        <item x="1"/>
        <item m="1" x="71"/>
        <item m="1" x="58"/>
        <item m="1" x="43"/>
        <item m="1" x="79"/>
        <item m="1" x="34"/>
        <item m="1" x="14"/>
        <item x="2"/>
        <item x="3"/>
        <item m="1" x="1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4">
        <item x="12"/>
        <item x="8"/>
        <item m="1" x="34"/>
        <item x="3"/>
        <item x="15"/>
        <item m="1" x="35"/>
        <item m="1" x="36"/>
        <item x="0"/>
        <item x="25"/>
        <item x="16"/>
        <item x="13"/>
        <item x="17"/>
        <item m="1" x="33"/>
        <item x="14"/>
        <item x="1"/>
        <item x="9"/>
        <item x="19"/>
        <item m="1" x="32"/>
        <item m="1" x="26"/>
        <item m="1" x="30"/>
        <item x="11"/>
        <item m="1" x="41"/>
        <item x="6"/>
        <item m="1" x="31"/>
        <item m="1" x="38"/>
        <item m="1" x="40"/>
        <item x="20"/>
        <item x="7"/>
        <item x="22"/>
        <item m="1" x="39"/>
        <item m="1" x="37"/>
        <item m="1" x="42"/>
        <item x="4"/>
        <item x="23"/>
        <item m="1" x="29"/>
        <item x="18"/>
        <item m="1" x="27"/>
        <item x="24"/>
        <item x="10"/>
        <item m="1" x="28"/>
        <item x="5"/>
        <item x="2"/>
        <item x="21"/>
        <item t="default"/>
      </items>
    </pivotField>
    <pivotField compact="0" outline="0" showAll="0"/>
    <pivotField compact="0" outline="0" showAll="0"/>
  </pivotFields>
  <rowFields count="3">
    <field x="3"/>
    <field x="4"/>
    <field x="12"/>
  </rowFields>
  <rowItems count="89">
    <i>
      <x/>
      <x v="72"/>
      <x v="26"/>
    </i>
    <i r="2">
      <x v="27"/>
    </i>
    <i r="2">
      <x v="41"/>
    </i>
    <i t="default" r="1">
      <x v="72"/>
    </i>
    <i t="default">
      <x/>
    </i>
    <i>
      <x v="1"/>
      <x v="49"/>
      <x v="20"/>
    </i>
    <i t="default" r="1">
      <x v="49"/>
    </i>
    <i t="default">
      <x v="1"/>
    </i>
    <i>
      <x v="4"/>
      <x v="82"/>
      <x v="3"/>
    </i>
    <i r="2">
      <x v="14"/>
    </i>
    <i r="2">
      <x v="15"/>
    </i>
    <i r="2">
      <x v="20"/>
    </i>
    <i r="2">
      <x v="27"/>
    </i>
    <i r="2">
      <x v="32"/>
    </i>
    <i r="2">
      <x v="38"/>
    </i>
    <i r="2">
      <x v="40"/>
    </i>
    <i r="2">
      <x v="41"/>
    </i>
    <i t="default" r="1">
      <x v="82"/>
    </i>
    <i t="default">
      <x v="4"/>
    </i>
    <i>
      <x v="5"/>
      <x v="29"/>
      <x/>
    </i>
    <i t="default" r="1">
      <x v="29"/>
    </i>
    <i t="default">
      <x v="5"/>
    </i>
    <i>
      <x v="6"/>
      <x v="6"/>
      <x v="3"/>
    </i>
    <i r="2">
      <x v="9"/>
    </i>
    <i r="2">
      <x v="11"/>
    </i>
    <i r="2">
      <x v="13"/>
    </i>
    <i r="2">
      <x v="15"/>
    </i>
    <i r="2">
      <x v="20"/>
    </i>
    <i r="2">
      <x v="22"/>
    </i>
    <i r="2">
      <x v="27"/>
    </i>
    <i r="2">
      <x v="33"/>
    </i>
    <i r="2">
      <x v="35"/>
    </i>
    <i r="2">
      <x v="37"/>
    </i>
    <i t="default" r="1">
      <x v="6"/>
    </i>
    <i t="default">
      <x v="6"/>
    </i>
    <i>
      <x v="7"/>
      <x v="10"/>
      <x v="3"/>
    </i>
    <i r="2">
      <x v="7"/>
    </i>
    <i r="2">
      <x v="8"/>
    </i>
    <i r="2">
      <x v="14"/>
    </i>
    <i r="2">
      <x v="15"/>
    </i>
    <i r="2">
      <x v="16"/>
    </i>
    <i r="2">
      <x v="27"/>
    </i>
    <i r="2">
      <x v="32"/>
    </i>
    <i t="default" r="1">
      <x v="10"/>
    </i>
    <i t="default">
      <x v="7"/>
    </i>
    <i>
      <x v="8"/>
      <x v="21"/>
      <x v="1"/>
    </i>
    <i r="2">
      <x v="3"/>
    </i>
    <i r="2">
      <x v="4"/>
    </i>
    <i r="2">
      <x v="7"/>
    </i>
    <i r="2">
      <x v="10"/>
    </i>
    <i r="2">
      <x v="14"/>
    </i>
    <i r="2">
      <x v="15"/>
    </i>
    <i r="2">
      <x v="20"/>
    </i>
    <i r="2">
      <x v="22"/>
    </i>
    <i r="2">
      <x v="27"/>
    </i>
    <i r="2">
      <x v="28"/>
    </i>
    <i r="2">
      <x v="32"/>
    </i>
    <i r="2">
      <x v="38"/>
    </i>
    <i r="2">
      <x v="40"/>
    </i>
    <i r="2">
      <x v="41"/>
    </i>
    <i t="default" r="1">
      <x v="21"/>
    </i>
    <i t="default">
      <x v="8"/>
    </i>
    <i>
      <x v="12"/>
      <x v="34"/>
      <x v="38"/>
    </i>
    <i t="default" r="1">
      <x v="34"/>
    </i>
    <i t="default">
      <x v="12"/>
    </i>
    <i>
      <x v="13"/>
      <x v="89"/>
      <x v="3"/>
    </i>
    <i r="2">
      <x v="14"/>
    </i>
    <i r="2">
      <x v="20"/>
    </i>
    <i r="2">
      <x v="38"/>
    </i>
    <i r="2">
      <x v="40"/>
    </i>
    <i r="2">
      <x v="42"/>
    </i>
    <i t="default" r="1">
      <x v="89"/>
    </i>
    <i t="default">
      <x v="13"/>
    </i>
    <i>
      <x v="14"/>
      <x v="71"/>
      <x v="1"/>
    </i>
    <i r="2">
      <x v="3"/>
    </i>
    <i t="default" r="1">
      <x v="71"/>
    </i>
    <i t="default">
      <x v="14"/>
    </i>
    <i>
      <x v="15"/>
      <x v="90"/>
      <x v="3"/>
    </i>
    <i r="2">
      <x v="15"/>
    </i>
    <i r="2">
      <x v="27"/>
    </i>
    <i r="2">
      <x v="32"/>
    </i>
    <i r="2">
      <x v="40"/>
    </i>
    <i r="2">
      <x v="41"/>
    </i>
    <i t="default" r="1">
      <x v="90"/>
    </i>
    <i t="default">
      <x v="15"/>
    </i>
    <i>
      <x v="16"/>
      <x v="80"/>
      <x v="22"/>
    </i>
    <i t="default" r="1">
      <x v="80"/>
    </i>
    <i t="default">
      <x v="16"/>
    </i>
    <i t="grand">
      <x/>
    </i>
  </rowItems>
  <colItems count="1">
    <i/>
  </colItems>
  <dataFields count="1">
    <dataField name="Sum of Hours" fld="2" baseField="12" baseItem="2" numFmtId="3"/>
  </dataFields>
  <formats count="6">
    <format dxfId="11">
      <pivotArea outline="0" collapsedLevelsAreSubtotals="1" fieldPosition="0"/>
    </format>
    <format dxfId="10">
      <pivotArea type="topRight" dataOnly="0" labelOnly="1" outline="0" fieldPosition="0"/>
    </format>
    <format dxfId="9">
      <pivotArea type="topRight" dataOnly="0" labelOnly="1" outline="0" fieldPosition="0"/>
    </format>
    <format dxfId="8">
      <pivotArea outline="0" collapsedLevelsAreSubtotals="1" fieldPosition="0"/>
    </format>
    <format dxfId="7">
      <pivotArea type="topRight" dataOnly="0" labelOnly="1" outline="0" fieldPosition="0"/>
    </format>
    <format dxfId="6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4" cacheId="8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4" indent="0" outline="1" outlineData="1" multipleFieldFilters="0" rowHeaderCaption="Network" colHeaderCaption="Months">
  <location ref="B53:C80" firstHeaderRow="1" firstDataRow="1" firstDataCol="1" rowPageCount="1" colPageCount="1"/>
  <pivotFields count="15">
    <pivotField axis="axisRow" showAll="0" defaultSubtotal="0">
      <items count="105">
        <item m="1" x="77"/>
        <item x="1"/>
        <item x="6"/>
        <item m="1" x="86"/>
        <item x="11"/>
        <item x="17"/>
        <item x="20"/>
        <item x="0"/>
        <item x="25"/>
        <item x="15"/>
        <item x="16"/>
        <item x="8"/>
        <item x="19"/>
        <item x="3"/>
        <item x="9"/>
        <item x="14"/>
        <item x="13"/>
        <item x="22"/>
        <item x="7"/>
        <item x="12"/>
        <item m="1" x="83"/>
        <item m="1" x="41"/>
        <item m="1" x="56"/>
        <item m="1" x="39"/>
        <item m="1" x="64"/>
        <item m="1" x="89"/>
        <item m="1" x="81"/>
        <item m="1" x="35"/>
        <item m="1" x="60"/>
        <item m="1" x="84"/>
        <item m="1" x="37"/>
        <item m="1" x="62"/>
        <item m="1" x="87"/>
        <item m="1" x="40"/>
        <item m="1" x="65"/>
        <item m="1" x="90"/>
        <item m="1" x="82"/>
        <item m="1" x="36"/>
        <item m="1" x="61"/>
        <item m="1" x="85"/>
        <item m="1" x="38"/>
        <item m="1" x="63"/>
        <item m="1" x="88"/>
        <item x="4"/>
        <item x="23"/>
        <item m="1" x="29"/>
        <item x="18"/>
        <item m="1" x="33"/>
        <item m="1" x="58"/>
        <item m="1" x="49"/>
        <item m="1" x="73"/>
        <item m="1" x="102"/>
        <item m="1" x="54"/>
        <item m="1" x="79"/>
        <item m="1" x="32"/>
        <item m="1" x="57"/>
        <item m="1" x="80"/>
        <item m="1" x="34"/>
        <item m="1" x="59"/>
        <item m="1" x="91"/>
        <item m="1" x="42"/>
        <item m="1" x="66"/>
        <item m="1" x="94"/>
        <item m="1" x="45"/>
        <item m="1" x="69"/>
        <item m="1" x="98"/>
        <item m="1" x="50"/>
        <item m="1" x="74"/>
        <item m="1" x="103"/>
        <item m="1" x="92"/>
        <item m="1" x="43"/>
        <item m="1" x="67"/>
        <item m="1" x="96"/>
        <item m="1" x="47"/>
        <item m="1" x="71"/>
        <item m="1" x="100"/>
        <item m="1" x="52"/>
        <item m="1" x="76"/>
        <item m="1" x="30"/>
        <item m="1" x="93"/>
        <item m="1" x="44"/>
        <item m="1" x="68"/>
        <item m="1" x="97"/>
        <item m="1" x="48"/>
        <item m="1" x="72"/>
        <item m="1" x="101"/>
        <item m="1" x="53"/>
        <item m="1" x="78"/>
        <item m="1" x="31"/>
        <item m="1" x="95"/>
        <item m="1" x="46"/>
        <item m="1" x="70"/>
        <item m="1" x="99"/>
        <item m="1" x="51"/>
        <item m="1" x="75"/>
        <item m="1" x="104"/>
        <item m="1" x="55"/>
        <item m="1" x="28"/>
        <item x="24"/>
        <item x="10"/>
        <item x="5"/>
        <item x="2"/>
        <item x="21"/>
        <item m="1" x="26"/>
        <item m="1" x="27"/>
      </items>
    </pivotField>
    <pivotField showAll="0"/>
    <pivotField dataField="1" showAll="0"/>
    <pivotField showAll="0" includeNewItemsInFilter="1"/>
    <pivotField showAll="0" defaultSubtotal="0"/>
    <pivotField axis="axisPage" multipleItemSelectionAllowed="1" showAll="0">
      <items count="47">
        <item x="2"/>
        <item x="1"/>
        <item m="1" x="24"/>
        <item x="14"/>
        <item m="1" x="38"/>
        <item m="1" x="22"/>
        <item m="1" x="17"/>
        <item m="1" x="21"/>
        <item m="1" x="40"/>
        <item m="1" x="42"/>
        <item m="1" x="44"/>
        <item x="4"/>
        <item x="3"/>
        <item m="1" x="29"/>
        <item x="6"/>
        <item x="10"/>
        <item m="1" x="33"/>
        <item m="1" x="23"/>
        <item m="1" x="32"/>
        <item m="1" x="30"/>
        <item x="0"/>
        <item x="12"/>
        <item m="1" x="43"/>
        <item m="1" x="16"/>
        <item x="9"/>
        <item m="1" x="19"/>
        <item x="5"/>
        <item m="1" x="15"/>
        <item x="8"/>
        <item x="7"/>
        <item x="13"/>
        <item m="1" x="25"/>
        <item m="1" x="36"/>
        <item m="1" x="20"/>
        <item m="1" x="45"/>
        <item m="1" x="27"/>
        <item x="11"/>
        <item m="1" x="26"/>
        <item m="1" x="37"/>
        <item m="1" x="35"/>
        <item m="1" x="39"/>
        <item m="1" x="28"/>
        <item m="1" x="31"/>
        <item m="1" x="41"/>
        <item m="1" x="34"/>
        <item m="1" x="18"/>
        <item t="default"/>
      </items>
    </pivotField>
    <pivotField showAll="0"/>
    <pivotField showAll="0"/>
    <pivotField showAll="0"/>
    <pivotField showAll="0"/>
    <pivotField showAll="0"/>
    <pivotField showAll="0" includeNewItemsInFilter="1"/>
    <pivotField showAll="0" includeNewItemsInFilter="1" sortType="ascending" sumSubtotal="1"/>
    <pivotField showAll="0" defaultSubtotal="0"/>
    <pivotField showAll="0" defaultSubtotal="0"/>
  </pivotFields>
  <rowFields count="1">
    <field x="0"/>
  </rowFields>
  <rowItems count="27"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43"/>
    </i>
    <i>
      <x v="44"/>
    </i>
    <i>
      <x v="46"/>
    </i>
    <i>
      <x v="98"/>
    </i>
    <i>
      <x v="99"/>
    </i>
    <i>
      <x v="100"/>
    </i>
    <i>
      <x v="101"/>
    </i>
    <i>
      <x v="102"/>
    </i>
    <i t="grand">
      <x/>
    </i>
  </rowItems>
  <colItems count="1">
    <i/>
  </colItems>
  <pageFields count="1">
    <pageField fld="5" hier="-1"/>
  </pageFields>
  <dataFields count="1">
    <dataField name="Sum of Hours" fld="2" baseField="3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imeSpend" displayName="TimeSpend" ref="A1:O3768" totalsRowShown="0" headerRowDxfId="26">
  <autoFilter ref="A1:O3768" xr:uid="{00000000-0009-0000-0100-000002000000}"/>
  <tableColumns count="15">
    <tableColumn id="1" xr3:uid="{00000000-0010-0000-0000-000001000000}" name="Personnel number" dataDxfId="25"/>
    <tableColumn id="2" xr3:uid="{00000000-0010-0000-0000-000002000000}" name="Date" dataDxfId="24"/>
    <tableColumn id="3" xr3:uid="{00000000-0010-0000-0000-000003000000}" name="Hours" dataDxfId="23">
      <calculatedColumnFormula>IF((I2-INT(I2))*24-(H2-INT(H2))*24=0,"",(I2-INT(I2))*24-(H2-INT(H2))*24)</calculatedColumnFormula>
    </tableColumn>
    <tableColumn id="4" xr3:uid="{00000000-0010-0000-0000-000004000000}" name="Network" dataDxfId="22">
      <calculatedColumnFormula>IF(TimeSpend[[#This Row],[Network Description]]&lt;&gt;"",VLOOKUP(TimeSpend[[#This Row],[Network Description]],Projects!A:B,2,0),"")</calculatedColumnFormula>
    </tableColumn>
    <tableColumn id="16" xr3:uid="{00000000-0010-0000-0000-000010000000}" name="Network Description" dataDxfId="21"/>
    <tableColumn id="5" xr3:uid="{00000000-0010-0000-0000-000005000000}" name="Activity" dataDxfId="20"/>
    <tableColumn id="6" xr3:uid="{00000000-0010-0000-0000-000006000000}" name="Activity description" dataDxfId="19"/>
    <tableColumn id="10" xr3:uid="{00000000-0010-0000-0000-00000A000000}" name="Start Time" dataDxfId="18"/>
    <tableColumn id="11" xr3:uid="{00000000-0010-0000-0000-00000B000000}" name="End Time" dataDxfId="17"/>
    <tableColumn id="13" xr3:uid="{00000000-0010-0000-0000-00000D000000}" name="Location" dataDxfId="16"/>
    <tableColumn id="14" xr3:uid="{00000000-0010-0000-0000-00000E000000}" name="Task"/>
    <tableColumn id="15" xr3:uid="{00000000-0010-0000-0000-00000F000000}" name="Month/Year" dataDxfId="15">
      <calculatedColumnFormula>IF(B2&lt;&gt;"",MONTH(B2)&amp;"/"&amp;YEAR(B2),"")</calculatedColumnFormula>
    </tableColumn>
    <tableColumn id="17" xr3:uid="{00000000-0010-0000-0000-000011000000}" name="Employee Name" dataDxfId="14">
      <calculatedColumnFormula>IF(TimeSpend[[#This Row],[Personnel number]]&lt;&gt;"",VLOOKUP(TimeSpend[[#This Row],[Personnel number]],Users!A:B,2,0),"")</calculatedColumnFormula>
    </tableColumn>
    <tableColumn id="7" xr3:uid="{00000000-0010-0000-0000-000007000000}" name="Project Type" dataDxfId="13">
      <calculatedColumnFormula>IF(TimeSpend[[#This Row],[Network Description]]&lt;&gt;"",VLOOKUP(TimeSpend[[#This Row],[Network Description]],Projects!A:C,3,0),"")</calculatedColumnFormula>
    </tableColumn>
    <tableColumn id="8" xr3:uid="{00000000-0010-0000-0000-000008000000}" name="Billable" dataDxfId="12">
      <calculatedColumnFormula>IF(TimeSpend[[#This Row],[Activity]]&lt;&gt;"",VLOOKUP(TimeSpend[[#This Row],[Activity]],Activity,2,FALSE),"")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customProperty" Target="../customProperty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00B0F0"/>
  </sheetPr>
  <dimension ref="A1:O4498"/>
  <sheetViews>
    <sheetView topLeftCell="A713" zoomScale="85" zoomScaleNormal="85" workbookViewId="0">
      <selection activeCell="A723" sqref="A723"/>
    </sheetView>
  </sheetViews>
  <sheetFormatPr defaultColWidth="8.42578125" defaultRowHeight="15" x14ac:dyDescent="0.25"/>
  <cols>
    <col min="1" max="1" width="12.5703125" style="10" customWidth="1"/>
    <col min="2" max="2" width="11.42578125" style="11" customWidth="1"/>
    <col min="3" max="3" width="7.7109375" style="14" customWidth="1"/>
    <col min="4" max="4" width="10.42578125" bestFit="1" customWidth="1"/>
    <col min="5" max="5" width="41.42578125" style="10" customWidth="1"/>
    <col min="6" max="6" width="33.42578125" style="10" bestFit="1" customWidth="1"/>
    <col min="7" max="7" width="67.7109375" style="10" bestFit="1" customWidth="1"/>
    <col min="8" max="8" width="12.5703125" style="32" customWidth="1"/>
    <col min="9" max="9" width="11.42578125" style="32" customWidth="1"/>
    <col min="10" max="10" width="10.42578125" style="10" bestFit="1" customWidth="1"/>
    <col min="11" max="11" width="6.42578125" hidden="1" customWidth="1"/>
    <col min="12" max="12" width="13.42578125" customWidth="1"/>
    <col min="13" max="13" width="18" bestFit="1" customWidth="1"/>
    <col min="14" max="14" width="9.42578125" customWidth="1"/>
  </cols>
  <sheetData>
    <row r="1" spans="1:15" s="9" customFormat="1" ht="32.1" customHeight="1" x14ac:dyDescent="0.25">
      <c r="A1" s="13" t="s">
        <v>0</v>
      </c>
      <c r="B1" s="91" t="s">
        <v>1</v>
      </c>
      <c r="C1" s="12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92" t="s">
        <v>7</v>
      </c>
      <c r="I1" s="92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</row>
    <row r="2" spans="1:15" ht="16.5" customHeight="1" x14ac:dyDescent="0.25">
      <c r="A2" s="10" t="s">
        <v>15</v>
      </c>
      <c r="B2" s="11">
        <v>45561</v>
      </c>
      <c r="C2" s="68">
        <f t="shared" ref="C2" si="0">IF((I2-INT(I2))*24-(H2-INT(H2))*24=0,"",(I2-INT(I2))*24-(H2-INT(H2))*24)</f>
        <v>9</v>
      </c>
      <c r="D2" s="69" t="str">
        <f>IF(TimeSpend[[#This Row],[Network Description]]&lt;&gt;"",VLOOKUP(TimeSpend[[#This Row],[Network Description]],Projects!A:B,2,0),"")</f>
        <v>BPC_INT</v>
      </c>
      <c r="E2" s="10" t="s">
        <v>16</v>
      </c>
      <c r="F2" s="96" t="s">
        <v>17</v>
      </c>
      <c r="G2" s="10" t="s">
        <v>18</v>
      </c>
      <c r="H2" s="32">
        <v>0.29166666666666669</v>
      </c>
      <c r="I2" s="32">
        <v>0.66666666666666663</v>
      </c>
      <c r="J2" s="10" t="s">
        <v>19</v>
      </c>
      <c r="L2" s="69" t="str">
        <f>IF(TimeSpend[[#This Row],[Personnel number]]&lt;&gt;"",Utilization!$J$2,"")</f>
        <v>10/2024</v>
      </c>
      <c r="M2" s="69" t="str">
        <f>IF(TimeSpend[[#This Row],[Personnel number]]&lt;&gt;"",VLOOKUP(TimeSpend[[#This Row],[Personnel number]],Users!A:B,2,0),"")</f>
        <v>Klimas Radovan</v>
      </c>
      <c r="N2" s="69" t="str">
        <f>IF(TimeSpend[[#This Row],[Network Description]]&lt;&gt;"",VLOOKUP(TimeSpend[[#This Row],[Network Description]],Projects!A:C,3,0),"")</f>
        <v>INT</v>
      </c>
      <c r="O2" s="69" t="str">
        <f>IF(TimeSpend[[#This Row],[Activity]]&lt;&gt;"",VLOOKUP(TimeSpend[[#This Row],[Activity]],Activity,2,FALSE),"")</f>
        <v>No</v>
      </c>
    </row>
    <row r="3" spans="1:15" ht="16.5" customHeight="1" x14ac:dyDescent="0.25">
      <c r="A3" s="10" t="s">
        <v>20</v>
      </c>
      <c r="B3" s="11">
        <v>45561</v>
      </c>
      <c r="C3" s="68">
        <f t="shared" ref="C3:C66" si="1">IF((I3-INT(I3))*24-(H3-INT(H3))*24=0,"",(I3-INT(I3))*24-(H3-INT(H3))*24)</f>
        <v>1</v>
      </c>
      <c r="D3" s="69" t="str">
        <f>IF(TimeSpend[[#This Row],[Network Description]]&lt;&gt;"",VLOOKUP(TimeSpend[[#This Row],[Network Description]],Projects!A:B,2,0),"")</f>
        <v>BPC_INT</v>
      </c>
      <c r="E3" s="10" t="s">
        <v>16</v>
      </c>
      <c r="F3" s="96" t="s">
        <v>17</v>
      </c>
      <c r="G3" s="10" t="s">
        <v>21</v>
      </c>
      <c r="H3" s="32">
        <v>0.25</v>
      </c>
      <c r="I3" s="32">
        <v>0.29166666666666669</v>
      </c>
      <c r="J3" s="10" t="s">
        <v>19</v>
      </c>
      <c r="L3" s="69" t="str">
        <f>IF(TimeSpend[[#This Row],[Personnel number]]&lt;&gt;"",Utilization!$J$2,"")</f>
        <v>10/2024</v>
      </c>
      <c r="M3" s="69" t="str">
        <f>IF(TimeSpend[[#This Row],[Personnel number]]&lt;&gt;"",VLOOKUP(TimeSpend[[#This Row],[Personnel number]],Users!A:B,2,0),"")</f>
        <v>Švenda Jan</v>
      </c>
      <c r="N3" s="69" t="str">
        <f>IF(TimeSpend[[#This Row],[Network Description]]&lt;&gt;"",VLOOKUP(TimeSpend[[#This Row],[Network Description]],Projects!A:C,3,0),"")</f>
        <v>INT</v>
      </c>
      <c r="O3" s="69" t="str">
        <f>IF(TimeSpend[[#This Row],[Activity]]&lt;&gt;"",VLOOKUP(TimeSpend[[#This Row],[Activity]],Activity,2,FALSE),"")</f>
        <v>No</v>
      </c>
    </row>
    <row r="4" spans="1:15" ht="16.5" customHeight="1" x14ac:dyDescent="0.25">
      <c r="A4" s="10" t="s">
        <v>20</v>
      </c>
      <c r="B4" s="11">
        <v>45561</v>
      </c>
      <c r="C4" s="68">
        <f t="shared" si="1"/>
        <v>1</v>
      </c>
      <c r="D4" s="69">
        <f>IF(TimeSpend[[#This Row],[Network Description]]&lt;&gt;"",VLOOKUP(TimeSpend[[#This Row],[Network Description]],Projects!A:B,2,0),"")</f>
        <v>60000247</v>
      </c>
      <c r="E4" s="10" t="s">
        <v>22</v>
      </c>
      <c r="F4" s="96" t="s">
        <v>23</v>
      </c>
      <c r="G4" s="10" t="s">
        <v>24</v>
      </c>
      <c r="H4" s="32">
        <v>0.29166666666666669</v>
      </c>
      <c r="I4" s="32">
        <v>0.33333333333333331</v>
      </c>
      <c r="J4" s="10" t="s">
        <v>19</v>
      </c>
      <c r="L4" s="69" t="str">
        <f>IF(TimeSpend[[#This Row],[Personnel number]]&lt;&gt;"",Utilization!$J$2,"")</f>
        <v>10/2024</v>
      </c>
      <c r="M4" s="69" t="str">
        <f>IF(TimeSpend[[#This Row],[Personnel number]]&lt;&gt;"",VLOOKUP(TimeSpend[[#This Row],[Personnel number]],Users!A:B,2,0),"")</f>
        <v>Švenda Jan</v>
      </c>
      <c r="N4" s="69" t="str">
        <f>IF(TimeSpend[[#This Row],[Network Description]]&lt;&gt;"",VLOOKUP(TimeSpend[[#This Row],[Network Description]],Projects!A:C,3,0),"")</f>
        <v>PROJECT</v>
      </c>
      <c r="O4" s="69" t="str">
        <f>IF(TimeSpend[[#This Row],[Activity]]&lt;&gt;"",VLOOKUP(TimeSpend[[#This Row],[Activity]],Activity,2,FALSE),"")</f>
        <v>Yes</v>
      </c>
    </row>
    <row r="5" spans="1:15" ht="16.5" customHeight="1" x14ac:dyDescent="0.25">
      <c r="A5" s="10" t="s">
        <v>20</v>
      </c>
      <c r="B5" s="11">
        <v>45561</v>
      </c>
      <c r="C5" s="68">
        <f t="shared" si="1"/>
        <v>1</v>
      </c>
      <c r="D5" s="69">
        <f>IF(TimeSpend[[#This Row],[Network Description]]&lt;&gt;"",VLOOKUP(TimeSpend[[#This Row],[Network Description]],Projects!A:B,2,0),"")</f>
        <v>60000389</v>
      </c>
      <c r="E5" s="10" t="s">
        <v>25</v>
      </c>
      <c r="F5" s="96" t="s">
        <v>23</v>
      </c>
      <c r="G5" s="10" t="s">
        <v>26</v>
      </c>
      <c r="H5" s="32">
        <v>0.33333333333333331</v>
      </c>
      <c r="I5" s="32">
        <v>0.375</v>
      </c>
      <c r="J5" s="10" t="s">
        <v>19</v>
      </c>
      <c r="L5" s="69" t="str">
        <f>IF(TimeSpend[[#This Row],[Personnel number]]&lt;&gt;"",Utilization!$J$2,"")</f>
        <v>10/2024</v>
      </c>
      <c r="M5" s="69" t="str">
        <f>IF(TimeSpend[[#This Row],[Personnel number]]&lt;&gt;"",VLOOKUP(TimeSpend[[#This Row],[Personnel number]],Users!A:B,2,0),"")</f>
        <v>Švenda Jan</v>
      </c>
      <c r="N5" s="69" t="str">
        <f>IF(TimeSpend[[#This Row],[Network Description]]&lt;&gt;"",VLOOKUP(TimeSpend[[#This Row],[Network Description]],Projects!A:C,3,0),"")</f>
        <v>PROJECT</v>
      </c>
      <c r="O5" s="69" t="str">
        <f>IF(TimeSpend[[#This Row],[Activity]]&lt;&gt;"",VLOOKUP(TimeSpend[[#This Row],[Activity]],Activity,2,FALSE),"")</f>
        <v>Yes</v>
      </c>
    </row>
    <row r="6" spans="1:15" ht="16.5" customHeight="1" x14ac:dyDescent="0.25">
      <c r="A6" s="10" t="s">
        <v>20</v>
      </c>
      <c r="B6" s="11">
        <v>45561</v>
      </c>
      <c r="C6" s="68">
        <f t="shared" si="1"/>
        <v>2</v>
      </c>
      <c r="D6" s="69">
        <f>IF(TimeSpend[[#This Row],[Network Description]]&lt;&gt;"",VLOOKUP(TimeSpend[[#This Row],[Network Description]],Projects!A:B,2,0),"")</f>
        <v>60000247</v>
      </c>
      <c r="E6" s="10" t="s">
        <v>22</v>
      </c>
      <c r="F6" s="96" t="s">
        <v>27</v>
      </c>
      <c r="G6" s="10" t="s">
        <v>28</v>
      </c>
      <c r="H6" s="32">
        <v>0.375</v>
      </c>
      <c r="I6" s="32">
        <v>0.45833333333333331</v>
      </c>
      <c r="J6" s="10" t="s">
        <v>19</v>
      </c>
      <c r="L6" s="69" t="str">
        <f>IF(TimeSpend[[#This Row],[Personnel number]]&lt;&gt;"",Utilization!$J$2,"")</f>
        <v>10/2024</v>
      </c>
      <c r="M6" s="69" t="str">
        <f>IF(TimeSpend[[#This Row],[Personnel number]]&lt;&gt;"",VLOOKUP(TimeSpend[[#This Row],[Personnel number]],Users!A:B,2,0),"")</f>
        <v>Švenda Jan</v>
      </c>
      <c r="N6" s="69" t="str">
        <f>IF(TimeSpend[[#This Row],[Network Description]]&lt;&gt;"",VLOOKUP(TimeSpend[[#This Row],[Network Description]],Projects!A:C,3,0),"")</f>
        <v>PROJECT</v>
      </c>
      <c r="O6" s="69" t="str">
        <f>IF(TimeSpend[[#This Row],[Activity]]&lt;&gt;"",VLOOKUP(TimeSpend[[#This Row],[Activity]],Activity,2,FALSE),"")</f>
        <v>Yes</v>
      </c>
    </row>
    <row r="7" spans="1:15" ht="16.5" customHeight="1" x14ac:dyDescent="0.25">
      <c r="A7" s="10" t="s">
        <v>20</v>
      </c>
      <c r="B7" s="11">
        <v>45561</v>
      </c>
      <c r="C7" s="68">
        <f t="shared" si="1"/>
        <v>0.5</v>
      </c>
      <c r="D7" s="69" t="str">
        <f>IF(TimeSpend[[#This Row],[Network Description]]&lt;&gt;"",VLOOKUP(TimeSpend[[#This Row],[Network Description]],Projects!A:B,2,0),"")</f>
        <v>BPC_INT</v>
      </c>
      <c r="E7" s="10" t="s">
        <v>16</v>
      </c>
      <c r="F7" s="96" t="s">
        <v>17</v>
      </c>
      <c r="G7" s="10" t="s">
        <v>21</v>
      </c>
      <c r="H7" s="32">
        <v>0.47916666666666669</v>
      </c>
      <c r="I7" s="32">
        <v>0.5</v>
      </c>
      <c r="J7" s="10" t="s">
        <v>19</v>
      </c>
      <c r="L7" s="69" t="str">
        <f>IF(TimeSpend[[#This Row],[Personnel number]]&lt;&gt;"",Utilization!$J$2,"")</f>
        <v>10/2024</v>
      </c>
      <c r="M7" s="69" t="str">
        <f>IF(TimeSpend[[#This Row],[Personnel number]]&lt;&gt;"",VLOOKUP(TimeSpend[[#This Row],[Personnel number]],Users!A:B,2,0),"")</f>
        <v>Švenda Jan</v>
      </c>
      <c r="N7" s="69" t="str">
        <f>IF(TimeSpend[[#This Row],[Network Description]]&lt;&gt;"",VLOOKUP(TimeSpend[[#This Row],[Network Description]],Projects!A:C,3,0),"")</f>
        <v>INT</v>
      </c>
      <c r="O7" s="69" t="str">
        <f>IF(TimeSpend[[#This Row],[Activity]]&lt;&gt;"",VLOOKUP(TimeSpend[[#This Row],[Activity]],Activity,2,FALSE),"")</f>
        <v>No</v>
      </c>
    </row>
    <row r="8" spans="1:15" ht="16.5" customHeight="1" x14ac:dyDescent="0.25">
      <c r="A8" s="10" t="s">
        <v>20</v>
      </c>
      <c r="B8" s="11">
        <v>45561</v>
      </c>
      <c r="C8" s="68">
        <f t="shared" si="1"/>
        <v>2</v>
      </c>
      <c r="D8" s="69">
        <f>IF(TimeSpend[[#This Row],[Network Description]]&lt;&gt;"",VLOOKUP(TimeSpend[[#This Row],[Network Description]],Projects!A:B,2,0),"")</f>
        <v>60000247</v>
      </c>
      <c r="E8" s="10" t="s">
        <v>22</v>
      </c>
      <c r="F8" s="96" t="s">
        <v>27</v>
      </c>
      <c r="G8" s="10" t="s">
        <v>28</v>
      </c>
      <c r="H8" s="32">
        <v>0.5</v>
      </c>
      <c r="I8" s="32">
        <v>0.58333333333333337</v>
      </c>
      <c r="J8" s="10" t="s">
        <v>19</v>
      </c>
      <c r="L8" s="69" t="str">
        <f>IF(TimeSpend[[#This Row],[Personnel number]]&lt;&gt;"",Utilization!$J$2,"")</f>
        <v>10/2024</v>
      </c>
      <c r="M8" s="69" t="str">
        <f>IF(TimeSpend[[#This Row],[Personnel number]]&lt;&gt;"",VLOOKUP(TimeSpend[[#This Row],[Personnel number]],Users!A:B,2,0),"")</f>
        <v>Švenda Jan</v>
      </c>
      <c r="N8" s="69" t="str">
        <f>IF(TimeSpend[[#This Row],[Network Description]]&lt;&gt;"",VLOOKUP(TimeSpend[[#This Row],[Network Description]],Projects!A:C,3,0),"")</f>
        <v>PROJECT</v>
      </c>
      <c r="O8" s="69" t="str">
        <f>IF(TimeSpend[[#This Row],[Activity]]&lt;&gt;"",VLOOKUP(TimeSpend[[#This Row],[Activity]],Activity,2,FALSE),"")</f>
        <v>Yes</v>
      </c>
    </row>
    <row r="9" spans="1:15" ht="16.5" customHeight="1" x14ac:dyDescent="0.25">
      <c r="A9" s="10" t="s">
        <v>20</v>
      </c>
      <c r="B9" s="11">
        <v>45561</v>
      </c>
      <c r="C9" s="68">
        <f t="shared" si="1"/>
        <v>0.5</v>
      </c>
      <c r="D9" s="69" t="str">
        <f>IF(TimeSpend[[#This Row],[Network Description]]&lt;&gt;"",VLOOKUP(TimeSpend[[#This Row],[Network Description]],Projects!A:B,2,0),"")</f>
        <v>BPC_INT</v>
      </c>
      <c r="E9" s="10" t="s">
        <v>16</v>
      </c>
      <c r="F9" s="96" t="s">
        <v>17</v>
      </c>
      <c r="G9" s="10" t="s">
        <v>21</v>
      </c>
      <c r="H9" s="32">
        <v>0.58333333333333337</v>
      </c>
      <c r="I9" s="32">
        <v>0.60416666666666663</v>
      </c>
      <c r="J9" s="10" t="s">
        <v>19</v>
      </c>
      <c r="L9" s="69" t="str">
        <f>IF(TimeSpend[[#This Row],[Personnel number]]&lt;&gt;"",Utilization!$J$2,"")</f>
        <v>10/2024</v>
      </c>
      <c r="M9" s="69" t="str">
        <f>IF(TimeSpend[[#This Row],[Personnel number]]&lt;&gt;"",VLOOKUP(TimeSpend[[#This Row],[Personnel number]],Users!A:B,2,0),"")</f>
        <v>Švenda Jan</v>
      </c>
      <c r="N9" s="69" t="str">
        <f>IF(TimeSpend[[#This Row],[Network Description]]&lt;&gt;"",VLOOKUP(TimeSpend[[#This Row],[Network Description]],Projects!A:C,3,0),"")</f>
        <v>INT</v>
      </c>
      <c r="O9" s="69" t="str">
        <f>IF(TimeSpend[[#This Row],[Activity]]&lt;&gt;"",VLOOKUP(TimeSpend[[#This Row],[Activity]],Activity,2,FALSE),"")</f>
        <v>No</v>
      </c>
    </row>
    <row r="10" spans="1:15" ht="16.5" customHeight="1" x14ac:dyDescent="0.25">
      <c r="A10" s="10" t="s">
        <v>20</v>
      </c>
      <c r="B10" s="11">
        <v>45561</v>
      </c>
      <c r="C10" s="68">
        <f t="shared" si="1"/>
        <v>0.5</v>
      </c>
      <c r="D10" s="69">
        <f>IF(TimeSpend[[#This Row],[Network Description]]&lt;&gt;"",VLOOKUP(TimeSpend[[#This Row],[Network Description]],Projects!A:B,2,0),"")</f>
        <v>60000389</v>
      </c>
      <c r="E10" s="10" t="s">
        <v>25</v>
      </c>
      <c r="F10" s="96" t="s">
        <v>23</v>
      </c>
      <c r="G10" s="10" t="s">
        <v>26</v>
      </c>
      <c r="H10" s="32">
        <v>0.60416666666666663</v>
      </c>
      <c r="I10" s="32">
        <v>0.625</v>
      </c>
      <c r="J10" s="10" t="s">
        <v>19</v>
      </c>
      <c r="L10" s="69" t="str">
        <f>IF(TimeSpend[[#This Row],[Personnel number]]&lt;&gt;"",Utilization!$J$2,"")</f>
        <v>10/2024</v>
      </c>
      <c r="M10" s="69" t="str">
        <f>IF(TimeSpend[[#This Row],[Personnel number]]&lt;&gt;"",VLOOKUP(TimeSpend[[#This Row],[Personnel number]],Users!A:B,2,0),"")</f>
        <v>Švenda Jan</v>
      </c>
      <c r="N10" s="69" t="str">
        <f>IF(TimeSpend[[#This Row],[Network Description]]&lt;&gt;"",VLOOKUP(TimeSpend[[#This Row],[Network Description]],Projects!A:C,3,0),"")</f>
        <v>PROJECT</v>
      </c>
      <c r="O10" s="69" t="str">
        <f>IF(TimeSpend[[#This Row],[Activity]]&lt;&gt;"",VLOOKUP(TimeSpend[[#This Row],[Activity]],Activity,2,FALSE),"")</f>
        <v>Yes</v>
      </c>
    </row>
    <row r="11" spans="1:15" ht="16.5" customHeight="1" x14ac:dyDescent="0.25">
      <c r="A11" s="10" t="s">
        <v>20</v>
      </c>
      <c r="B11" s="11">
        <v>45561</v>
      </c>
      <c r="C11" s="68">
        <f t="shared" si="1"/>
        <v>1.5</v>
      </c>
      <c r="D11" s="69">
        <f>IF(TimeSpend[[#This Row],[Network Description]]&lt;&gt;"",VLOOKUP(TimeSpend[[#This Row],[Network Description]],Projects!A:B,2,0),"")</f>
        <v>60000247</v>
      </c>
      <c r="E11" s="10" t="s">
        <v>22</v>
      </c>
      <c r="F11" s="96" t="s">
        <v>27</v>
      </c>
      <c r="G11" s="10" t="s">
        <v>28</v>
      </c>
      <c r="H11" s="32">
        <v>0.625</v>
      </c>
      <c r="I11" s="32">
        <v>0.6875</v>
      </c>
      <c r="J11" s="10" t="s">
        <v>19</v>
      </c>
      <c r="L11" s="69" t="str">
        <f>IF(TimeSpend[[#This Row],[Personnel number]]&lt;&gt;"",Utilization!$J$2,"")</f>
        <v>10/2024</v>
      </c>
      <c r="M11" s="69" t="str">
        <f>IF(TimeSpend[[#This Row],[Personnel number]]&lt;&gt;"",VLOOKUP(TimeSpend[[#This Row],[Personnel number]],Users!A:B,2,0),"")</f>
        <v>Švenda Jan</v>
      </c>
      <c r="N11" s="69" t="str">
        <f>IF(TimeSpend[[#This Row],[Network Description]]&lt;&gt;"",VLOOKUP(TimeSpend[[#This Row],[Network Description]],Projects!A:C,3,0),"")</f>
        <v>PROJECT</v>
      </c>
      <c r="O11" s="69" t="str">
        <f>IF(TimeSpend[[#This Row],[Activity]]&lt;&gt;"",VLOOKUP(TimeSpend[[#This Row],[Activity]],Activity,2,FALSE),"")</f>
        <v>Yes</v>
      </c>
    </row>
    <row r="12" spans="1:15" ht="16.5" customHeight="1" x14ac:dyDescent="0.25">
      <c r="A12" s="10" t="s">
        <v>20</v>
      </c>
      <c r="B12" s="11">
        <v>45562</v>
      </c>
      <c r="C12" s="68">
        <f t="shared" si="1"/>
        <v>1</v>
      </c>
      <c r="D12" s="69" t="str">
        <f>IF(TimeSpend[[#This Row],[Network Description]]&lt;&gt;"",VLOOKUP(TimeSpend[[#This Row],[Network Description]],Projects!A:B,2,0),"")</f>
        <v>BPC_INT</v>
      </c>
      <c r="E12" s="10" t="s">
        <v>16</v>
      </c>
      <c r="F12" s="96" t="s">
        <v>17</v>
      </c>
      <c r="G12" s="10" t="s">
        <v>21</v>
      </c>
      <c r="H12" s="32">
        <v>0.29166666666666669</v>
      </c>
      <c r="I12" s="32">
        <v>0.33333333333333331</v>
      </c>
      <c r="J12" s="10" t="s">
        <v>19</v>
      </c>
      <c r="L12" s="69" t="str">
        <f>IF(TimeSpend[[#This Row],[Personnel number]]&lt;&gt;"",Utilization!$J$2,"")</f>
        <v>10/2024</v>
      </c>
      <c r="M12" s="69" t="str">
        <f>IF(TimeSpend[[#This Row],[Personnel number]]&lt;&gt;"",VLOOKUP(TimeSpend[[#This Row],[Personnel number]],Users!A:B,2,0),"")</f>
        <v>Švenda Jan</v>
      </c>
      <c r="N12" s="69" t="str">
        <f>IF(TimeSpend[[#This Row],[Network Description]]&lt;&gt;"",VLOOKUP(TimeSpend[[#This Row],[Network Description]],Projects!A:C,3,0),"")</f>
        <v>INT</v>
      </c>
      <c r="O12" s="69" t="str">
        <f>IF(TimeSpend[[#This Row],[Activity]]&lt;&gt;"",VLOOKUP(TimeSpend[[#This Row],[Activity]],Activity,2,FALSE),"")</f>
        <v>No</v>
      </c>
    </row>
    <row r="13" spans="1:15" ht="16.5" customHeight="1" x14ac:dyDescent="0.25">
      <c r="A13" s="10" t="s">
        <v>29</v>
      </c>
      <c r="B13" s="11">
        <v>45561</v>
      </c>
      <c r="C13" s="68">
        <f t="shared" si="1"/>
        <v>3.5</v>
      </c>
      <c r="D13" s="69">
        <f>IF(TimeSpend[[#This Row],[Network Description]]&lt;&gt;"",VLOOKUP(TimeSpend[[#This Row],[Network Description]],Projects!A:B,2,0),"")</f>
        <v>60000430</v>
      </c>
      <c r="E13" s="10" t="s">
        <v>30</v>
      </c>
      <c r="F13" s="96" t="s">
        <v>31</v>
      </c>
      <c r="G13" s="10" t="s">
        <v>32</v>
      </c>
      <c r="H13" s="32">
        <v>0.32291666666666669</v>
      </c>
      <c r="I13" s="32">
        <v>0.46875</v>
      </c>
      <c r="J13" s="10" t="s">
        <v>19</v>
      </c>
      <c r="L13" s="69" t="str">
        <f>IF(TimeSpend[[#This Row],[Personnel number]]&lt;&gt;"",Utilization!$J$2,"")</f>
        <v>10/2024</v>
      </c>
      <c r="M13" s="69" t="str">
        <f>IF(TimeSpend[[#This Row],[Personnel number]]&lt;&gt;"",VLOOKUP(TimeSpend[[#This Row],[Personnel number]],Users!A:B,2,0),"")</f>
        <v xml:space="preserve">Chladilová Gabriela </v>
      </c>
      <c r="N13" s="69" t="str">
        <f>IF(TimeSpend[[#This Row],[Network Description]]&lt;&gt;"",VLOOKUP(TimeSpend[[#This Row],[Network Description]],Projects!A:C,3,0),"")</f>
        <v>PROJECT</v>
      </c>
      <c r="O13" s="69" t="str">
        <f>IF(TimeSpend[[#This Row],[Activity]]&lt;&gt;"",VLOOKUP(TimeSpend[[#This Row],[Activity]],Activity,2,FALSE),"")</f>
        <v>Yes</v>
      </c>
    </row>
    <row r="14" spans="1:15" ht="16.5" customHeight="1" x14ac:dyDescent="0.25">
      <c r="A14" s="10" t="s">
        <v>29</v>
      </c>
      <c r="B14" s="11">
        <v>45561</v>
      </c>
      <c r="C14" s="68">
        <f t="shared" si="1"/>
        <v>4.5</v>
      </c>
      <c r="D14" s="69">
        <f>IF(TimeSpend[[#This Row],[Network Description]]&lt;&gt;"",VLOOKUP(TimeSpend[[#This Row],[Network Description]],Projects!A:B,2,0),"")</f>
        <v>60000247</v>
      </c>
      <c r="E14" s="10" t="s">
        <v>22</v>
      </c>
      <c r="F14" s="96" t="s">
        <v>23</v>
      </c>
      <c r="G14" s="10" t="s">
        <v>33</v>
      </c>
      <c r="H14" s="32">
        <v>0.5</v>
      </c>
      <c r="I14" s="32">
        <v>0.6875</v>
      </c>
      <c r="J14" s="10" t="s">
        <v>19</v>
      </c>
      <c r="L14" s="69" t="str">
        <f>IF(TimeSpend[[#This Row],[Personnel number]]&lt;&gt;"",Utilization!$J$2,"")</f>
        <v>10/2024</v>
      </c>
      <c r="M14" s="69" t="str">
        <f>IF(TimeSpend[[#This Row],[Personnel number]]&lt;&gt;"",VLOOKUP(TimeSpend[[#This Row],[Personnel number]],Users!A:B,2,0),"")</f>
        <v xml:space="preserve">Chladilová Gabriela </v>
      </c>
      <c r="N14" s="69" t="str">
        <f>IF(TimeSpend[[#This Row],[Network Description]]&lt;&gt;"",VLOOKUP(TimeSpend[[#This Row],[Network Description]],Projects!A:C,3,0),"")</f>
        <v>PROJECT</v>
      </c>
      <c r="O14" s="69" t="str">
        <f>IF(TimeSpend[[#This Row],[Activity]]&lt;&gt;"",VLOOKUP(TimeSpend[[#This Row],[Activity]],Activity,2,FALSE),"")</f>
        <v>Yes</v>
      </c>
    </row>
    <row r="15" spans="1:15" ht="16.5" customHeight="1" x14ac:dyDescent="0.25">
      <c r="A15" s="10" t="s">
        <v>29</v>
      </c>
      <c r="B15" s="11">
        <v>45562</v>
      </c>
      <c r="C15" s="68">
        <f t="shared" si="1"/>
        <v>2</v>
      </c>
      <c r="D15" s="69">
        <f>IF(TimeSpend[[#This Row],[Network Description]]&lt;&gt;"",VLOOKUP(TimeSpend[[#This Row],[Network Description]],Projects!A:B,2,0),"")</f>
        <v>60000247</v>
      </c>
      <c r="E15" s="10" t="s">
        <v>22</v>
      </c>
      <c r="F15" s="96" t="s">
        <v>23</v>
      </c>
      <c r="G15" s="10" t="s">
        <v>34</v>
      </c>
      <c r="H15" s="32">
        <v>0.33333333333333331</v>
      </c>
      <c r="I15" s="32">
        <v>0.41666666666666669</v>
      </c>
      <c r="J15" s="10" t="s">
        <v>19</v>
      </c>
      <c r="L15" s="69" t="str">
        <f>IF(TimeSpend[[#This Row],[Personnel number]]&lt;&gt;"",Utilization!$J$2,"")</f>
        <v>10/2024</v>
      </c>
      <c r="M15" s="69" t="str">
        <f>IF(TimeSpend[[#This Row],[Personnel number]]&lt;&gt;"",VLOOKUP(TimeSpend[[#This Row],[Personnel number]],Users!A:B,2,0),"")</f>
        <v xml:space="preserve">Chladilová Gabriela </v>
      </c>
      <c r="N15" s="69" t="str">
        <f>IF(TimeSpend[[#This Row],[Network Description]]&lt;&gt;"",VLOOKUP(TimeSpend[[#This Row],[Network Description]],Projects!A:C,3,0),"")</f>
        <v>PROJECT</v>
      </c>
      <c r="O15" s="69" t="str">
        <f>IF(TimeSpend[[#This Row],[Activity]]&lt;&gt;"",VLOOKUP(TimeSpend[[#This Row],[Activity]],Activity,2,FALSE),"")</f>
        <v>Yes</v>
      </c>
    </row>
    <row r="16" spans="1:15" ht="16.5" customHeight="1" x14ac:dyDescent="0.25">
      <c r="A16" s="10" t="s">
        <v>29</v>
      </c>
      <c r="B16" s="11">
        <v>45562</v>
      </c>
      <c r="C16" s="68">
        <f t="shared" si="1"/>
        <v>1</v>
      </c>
      <c r="D16" s="69" t="str">
        <f>IF(TimeSpend[[#This Row],[Network Description]]&lt;&gt;"",VLOOKUP(TimeSpend[[#This Row],[Network Description]],Projects!A:B,2,0),"")</f>
        <v>BPC_INT</v>
      </c>
      <c r="E16" s="10" t="s">
        <v>16</v>
      </c>
      <c r="F16" s="96" t="s">
        <v>31</v>
      </c>
      <c r="G16" s="10" t="s">
        <v>35</v>
      </c>
      <c r="H16" s="32">
        <v>0.41666666666666669</v>
      </c>
      <c r="I16" s="32">
        <v>0.45833333333333331</v>
      </c>
      <c r="J16" s="10" t="s">
        <v>19</v>
      </c>
      <c r="L16" s="69" t="str">
        <f>IF(TimeSpend[[#This Row],[Personnel number]]&lt;&gt;"",Utilization!$J$2,"")</f>
        <v>10/2024</v>
      </c>
      <c r="M16" s="69" t="str">
        <f>IF(TimeSpend[[#This Row],[Personnel number]]&lt;&gt;"",VLOOKUP(TimeSpend[[#This Row],[Personnel number]],Users!A:B,2,0),"")</f>
        <v xml:space="preserve">Chladilová Gabriela </v>
      </c>
      <c r="N16" s="69" t="str">
        <f>IF(TimeSpend[[#This Row],[Network Description]]&lt;&gt;"",VLOOKUP(TimeSpend[[#This Row],[Network Description]],Projects!A:C,3,0),"")</f>
        <v>INT</v>
      </c>
      <c r="O16" s="69" t="str">
        <f>IF(TimeSpend[[#This Row],[Activity]]&lt;&gt;"",VLOOKUP(TimeSpend[[#This Row],[Activity]],Activity,2,FALSE),"")</f>
        <v>Yes</v>
      </c>
    </row>
    <row r="17" spans="1:15" ht="16.5" customHeight="1" x14ac:dyDescent="0.25">
      <c r="A17" s="10" t="s">
        <v>15</v>
      </c>
      <c r="B17" s="11">
        <v>45562</v>
      </c>
      <c r="C17" s="68">
        <f t="shared" si="1"/>
        <v>9.5</v>
      </c>
      <c r="D17" s="69" t="str">
        <f>IF(TimeSpend[[#This Row],[Network Description]]&lt;&gt;"",VLOOKUP(TimeSpend[[#This Row],[Network Description]],Projects!A:B,2,0),"")</f>
        <v>BPC_INT</v>
      </c>
      <c r="E17" s="10" t="s">
        <v>16</v>
      </c>
      <c r="F17" s="96" t="s">
        <v>17</v>
      </c>
      <c r="G17" s="10" t="s">
        <v>36</v>
      </c>
      <c r="H17" s="32">
        <v>0.29166666666666669</v>
      </c>
      <c r="I17" s="32">
        <v>0.6875</v>
      </c>
      <c r="J17" s="10" t="s">
        <v>19</v>
      </c>
      <c r="L17" s="69" t="str">
        <f>IF(TimeSpend[[#This Row],[Personnel number]]&lt;&gt;"",Utilization!$J$2,"")</f>
        <v>10/2024</v>
      </c>
      <c r="M17" s="69" t="str">
        <f>IF(TimeSpend[[#This Row],[Personnel number]]&lt;&gt;"",VLOOKUP(TimeSpend[[#This Row],[Personnel number]],Users!A:B,2,0),"")</f>
        <v>Klimas Radovan</v>
      </c>
      <c r="N17" s="69" t="str">
        <f>IF(TimeSpend[[#This Row],[Network Description]]&lt;&gt;"",VLOOKUP(TimeSpend[[#This Row],[Network Description]],Projects!A:C,3,0),"")</f>
        <v>INT</v>
      </c>
      <c r="O17" s="69" t="str">
        <f>IF(TimeSpend[[#This Row],[Activity]]&lt;&gt;"",VLOOKUP(TimeSpend[[#This Row],[Activity]],Activity,2,FALSE),"")</f>
        <v>No</v>
      </c>
    </row>
    <row r="18" spans="1:15" ht="16.5" customHeight="1" x14ac:dyDescent="0.25">
      <c r="A18" s="10" t="s">
        <v>29</v>
      </c>
      <c r="B18" s="11">
        <v>45562</v>
      </c>
      <c r="C18" s="68">
        <f t="shared" si="1"/>
        <v>0.5</v>
      </c>
      <c r="D18" s="69">
        <f>IF(TimeSpend[[#This Row],[Network Description]]&lt;&gt;"",VLOOKUP(TimeSpend[[#This Row],[Network Description]],Projects!A:B,2,0),"")</f>
        <v>60000430</v>
      </c>
      <c r="E18" s="10" t="s">
        <v>30</v>
      </c>
      <c r="F18" s="96" t="s">
        <v>31</v>
      </c>
      <c r="G18" s="10" t="s">
        <v>32</v>
      </c>
      <c r="H18" s="32">
        <v>0.47916666666666669</v>
      </c>
      <c r="I18" s="32">
        <v>0.5</v>
      </c>
      <c r="J18" s="10" t="s">
        <v>19</v>
      </c>
      <c r="L18" s="69" t="str">
        <f>IF(TimeSpend[[#This Row],[Personnel number]]&lt;&gt;"",Utilization!$J$2,"")</f>
        <v>10/2024</v>
      </c>
      <c r="M18" s="69" t="str">
        <f>IF(TimeSpend[[#This Row],[Personnel number]]&lt;&gt;"",VLOOKUP(TimeSpend[[#This Row],[Personnel number]],Users!A:B,2,0),"")</f>
        <v xml:space="preserve">Chladilová Gabriela </v>
      </c>
      <c r="N18" s="69" t="str">
        <f>IF(TimeSpend[[#This Row],[Network Description]]&lt;&gt;"",VLOOKUP(TimeSpend[[#This Row],[Network Description]],Projects!A:C,3,0),"")</f>
        <v>PROJECT</v>
      </c>
      <c r="O18" s="69" t="str">
        <f>IF(TimeSpend[[#This Row],[Activity]]&lt;&gt;"",VLOOKUP(TimeSpend[[#This Row],[Activity]],Activity,2,FALSE),"")</f>
        <v>Yes</v>
      </c>
    </row>
    <row r="19" spans="1:15" ht="16.5" customHeight="1" x14ac:dyDescent="0.25">
      <c r="A19" s="10" t="s">
        <v>29</v>
      </c>
      <c r="B19" s="11">
        <v>45562</v>
      </c>
      <c r="C19" s="68">
        <f t="shared" si="1"/>
        <v>1</v>
      </c>
      <c r="D19" s="69" t="str">
        <f>IF(TimeSpend[[#This Row],[Network Description]]&lt;&gt;"",VLOOKUP(TimeSpend[[#This Row],[Network Description]],Projects!A:B,2,0),"")</f>
        <v>BPC_INT</v>
      </c>
      <c r="E19" s="10" t="s">
        <v>16</v>
      </c>
      <c r="F19" s="96" t="s">
        <v>31</v>
      </c>
      <c r="G19" s="10" t="s">
        <v>37</v>
      </c>
      <c r="H19" s="32">
        <v>0.5</v>
      </c>
      <c r="I19" s="32">
        <v>0.54166666666666663</v>
      </c>
      <c r="J19" s="10" t="s">
        <v>19</v>
      </c>
      <c r="L19" s="69" t="str">
        <f>IF(TimeSpend[[#This Row],[Personnel number]]&lt;&gt;"",Utilization!$J$2,"")</f>
        <v>10/2024</v>
      </c>
      <c r="M19" s="69" t="str">
        <f>IF(TimeSpend[[#This Row],[Personnel number]]&lt;&gt;"",VLOOKUP(TimeSpend[[#This Row],[Personnel number]],Users!A:B,2,0),"")</f>
        <v xml:space="preserve">Chladilová Gabriela </v>
      </c>
      <c r="N19" s="69" t="str">
        <f>IF(TimeSpend[[#This Row],[Network Description]]&lt;&gt;"",VLOOKUP(TimeSpend[[#This Row],[Network Description]],Projects!A:C,3,0),"")</f>
        <v>INT</v>
      </c>
      <c r="O19" s="69" t="str">
        <f>IF(TimeSpend[[#This Row],[Activity]]&lt;&gt;"",VLOOKUP(TimeSpend[[#This Row],[Activity]],Activity,2,FALSE),"")</f>
        <v>Yes</v>
      </c>
    </row>
    <row r="20" spans="1:15" ht="16.5" customHeight="1" x14ac:dyDescent="0.25">
      <c r="A20" s="10" t="s">
        <v>29</v>
      </c>
      <c r="B20" s="11">
        <v>45562</v>
      </c>
      <c r="C20" s="68">
        <f t="shared" si="1"/>
        <v>1.5</v>
      </c>
      <c r="D20" s="69">
        <f>IF(TimeSpend[[#This Row],[Network Description]]&lt;&gt;"",VLOOKUP(TimeSpend[[#This Row],[Network Description]],Projects!A:B,2,0),"")</f>
        <v>60000430</v>
      </c>
      <c r="E20" s="10" t="s">
        <v>30</v>
      </c>
      <c r="F20" s="96" t="s">
        <v>31</v>
      </c>
      <c r="G20" s="10" t="s">
        <v>32</v>
      </c>
      <c r="H20" s="32">
        <v>0.54166666666666663</v>
      </c>
      <c r="I20" s="32">
        <v>0.60416666666666663</v>
      </c>
      <c r="J20" s="10" t="s">
        <v>19</v>
      </c>
      <c r="L20" s="69" t="str">
        <f>IF(TimeSpend[[#This Row],[Personnel number]]&lt;&gt;"",Utilization!$J$2,"")</f>
        <v>10/2024</v>
      </c>
      <c r="M20" s="69" t="str">
        <f>IF(TimeSpend[[#This Row],[Personnel number]]&lt;&gt;"",VLOOKUP(TimeSpend[[#This Row],[Personnel number]],Users!A:B,2,0),"")</f>
        <v xml:space="preserve">Chladilová Gabriela </v>
      </c>
      <c r="N20" s="69" t="str">
        <f>IF(TimeSpend[[#This Row],[Network Description]]&lt;&gt;"",VLOOKUP(TimeSpend[[#This Row],[Network Description]],Projects!A:C,3,0),"")</f>
        <v>PROJECT</v>
      </c>
      <c r="O20" s="69" t="str">
        <f>IF(TimeSpend[[#This Row],[Activity]]&lt;&gt;"",VLOOKUP(TimeSpend[[#This Row],[Activity]],Activity,2,FALSE),"")</f>
        <v>Yes</v>
      </c>
    </row>
    <row r="21" spans="1:15" ht="16.5" customHeight="1" x14ac:dyDescent="0.25">
      <c r="A21" s="10" t="s">
        <v>38</v>
      </c>
      <c r="B21" s="11">
        <v>45561</v>
      </c>
      <c r="C21" s="68">
        <f t="shared" si="1"/>
        <v>0.25</v>
      </c>
      <c r="D21" s="69" t="str">
        <f>IF(TimeSpend[[#This Row],[Network Description]]&lt;&gt;"",VLOOKUP(TimeSpend[[#This Row],[Network Description]],Projects!A:B,2,0),"")</f>
        <v>BPC_INT</v>
      </c>
      <c r="E21" s="10" t="s">
        <v>16</v>
      </c>
      <c r="F21" s="96" t="s">
        <v>17</v>
      </c>
      <c r="G21" s="10" t="s">
        <v>21</v>
      </c>
      <c r="H21" s="32">
        <v>0.32291666666666669</v>
      </c>
      <c r="I21" s="32">
        <v>0.33333333333333331</v>
      </c>
      <c r="J21" s="10" t="s">
        <v>19</v>
      </c>
      <c r="L21" s="69" t="str">
        <f>IF(TimeSpend[[#This Row],[Personnel number]]&lt;&gt;"",Utilization!$J$2,"")</f>
        <v>10/2024</v>
      </c>
      <c r="M21" s="69" t="str">
        <f>IF(TimeSpend[[#This Row],[Personnel number]]&lt;&gt;"",VLOOKUP(TimeSpend[[#This Row],[Personnel number]],Users!A:B,2,0),"")</f>
        <v>Cvrček Josef</v>
      </c>
      <c r="N21" s="69" t="str">
        <f>IF(TimeSpend[[#This Row],[Network Description]]&lt;&gt;"",VLOOKUP(TimeSpend[[#This Row],[Network Description]],Projects!A:C,3,0),"")</f>
        <v>INT</v>
      </c>
      <c r="O21" s="69" t="str">
        <f>IF(TimeSpend[[#This Row],[Activity]]&lt;&gt;"",VLOOKUP(TimeSpend[[#This Row],[Activity]],Activity,2,FALSE),"")</f>
        <v>No</v>
      </c>
    </row>
    <row r="22" spans="1:15" ht="16.5" customHeight="1" x14ac:dyDescent="0.25">
      <c r="A22" s="10" t="s">
        <v>38</v>
      </c>
      <c r="B22" s="11">
        <v>45561</v>
      </c>
      <c r="C22" s="68">
        <f t="shared" si="1"/>
        <v>7</v>
      </c>
      <c r="D22" s="69">
        <f>IF(TimeSpend[[#This Row],[Network Description]]&lt;&gt;"",VLOOKUP(TimeSpend[[#This Row],[Network Description]],Projects!A:B,2,0),"")</f>
        <v>60000430</v>
      </c>
      <c r="E22" s="10" t="s">
        <v>30</v>
      </c>
      <c r="F22" s="96" t="s">
        <v>23</v>
      </c>
      <c r="G22" s="10" t="s">
        <v>39</v>
      </c>
      <c r="H22" s="32">
        <v>0.33333333333333331</v>
      </c>
      <c r="I22" s="32">
        <v>0.625</v>
      </c>
      <c r="J22" s="10" t="s">
        <v>19</v>
      </c>
      <c r="L22" s="69" t="str">
        <f>IF(TimeSpend[[#This Row],[Personnel number]]&lt;&gt;"",Utilization!$J$2,"")</f>
        <v>10/2024</v>
      </c>
      <c r="M22" s="69" t="str">
        <f>IF(TimeSpend[[#This Row],[Personnel number]]&lt;&gt;"",VLOOKUP(TimeSpend[[#This Row],[Personnel number]],Users!A:B,2,0),"")</f>
        <v>Cvrček Josef</v>
      </c>
      <c r="N22" s="69" t="str">
        <f>IF(TimeSpend[[#This Row],[Network Description]]&lt;&gt;"",VLOOKUP(TimeSpend[[#This Row],[Network Description]],Projects!A:C,3,0),"")</f>
        <v>PROJECT</v>
      </c>
      <c r="O22" s="69" t="str">
        <f>IF(TimeSpend[[#This Row],[Activity]]&lt;&gt;"",VLOOKUP(TimeSpend[[#This Row],[Activity]],Activity,2,FALSE),"")</f>
        <v>Yes</v>
      </c>
    </row>
    <row r="23" spans="1:15" ht="16.5" customHeight="1" x14ac:dyDescent="0.25">
      <c r="A23" s="10" t="s">
        <v>38</v>
      </c>
      <c r="B23" s="11">
        <v>45561</v>
      </c>
      <c r="C23" s="68">
        <f t="shared" si="1"/>
        <v>1</v>
      </c>
      <c r="D23" s="69">
        <f>IF(TimeSpend[[#This Row],[Network Description]]&lt;&gt;"",VLOOKUP(TimeSpend[[#This Row],[Network Description]],Projects!A:B,2,0),"")</f>
        <v>60000370</v>
      </c>
      <c r="E23" s="10" t="s">
        <v>40</v>
      </c>
      <c r="F23" s="96" t="s">
        <v>31</v>
      </c>
      <c r="G23" s="10" t="s">
        <v>41</v>
      </c>
      <c r="H23" s="32">
        <v>0.625</v>
      </c>
      <c r="I23" s="32">
        <v>0.66666666666666663</v>
      </c>
      <c r="J23" s="10" t="s">
        <v>19</v>
      </c>
      <c r="L23" s="69" t="str">
        <f>IF(TimeSpend[[#This Row],[Personnel number]]&lt;&gt;"",Utilization!$J$2,"")</f>
        <v>10/2024</v>
      </c>
      <c r="M23" s="69" t="str">
        <f>IF(TimeSpend[[#This Row],[Personnel number]]&lt;&gt;"",VLOOKUP(TimeSpend[[#This Row],[Personnel number]],Users!A:B,2,0),"")</f>
        <v>Cvrček Josef</v>
      </c>
      <c r="N23" s="69" t="str">
        <f>IF(TimeSpend[[#This Row],[Network Description]]&lt;&gt;"",VLOOKUP(TimeSpend[[#This Row],[Network Description]],Projects!A:C,3,0),"")</f>
        <v>PROJECT</v>
      </c>
      <c r="O23" s="69" t="str">
        <f>IF(TimeSpend[[#This Row],[Activity]]&lt;&gt;"",VLOOKUP(TimeSpend[[#This Row],[Activity]],Activity,2,FALSE),"")</f>
        <v>Yes</v>
      </c>
    </row>
    <row r="24" spans="1:15" x14ac:dyDescent="0.25">
      <c r="A24" s="10" t="s">
        <v>38</v>
      </c>
      <c r="B24" s="11">
        <v>45561</v>
      </c>
      <c r="C24" s="68">
        <f t="shared" si="1"/>
        <v>1.0833333333333357</v>
      </c>
      <c r="D24" s="69">
        <f>IF(TimeSpend[[#This Row],[Network Description]]&lt;&gt;"",VLOOKUP(TimeSpend[[#This Row],[Network Description]],Projects!A:B,2,0),"")</f>
        <v>60000430</v>
      </c>
      <c r="E24" s="10" t="s">
        <v>30</v>
      </c>
      <c r="F24" s="96" t="s">
        <v>31</v>
      </c>
      <c r="G24" s="10" t="s">
        <v>42</v>
      </c>
      <c r="H24" s="32">
        <v>0.66666666666666663</v>
      </c>
      <c r="I24" s="32">
        <v>0.71180555555555558</v>
      </c>
      <c r="J24" s="10" t="s">
        <v>19</v>
      </c>
      <c r="L24" s="69" t="str">
        <f>IF(TimeSpend[[#This Row],[Personnel number]]&lt;&gt;"",Utilization!$J$2,"")</f>
        <v>10/2024</v>
      </c>
      <c r="M24" s="69" t="str">
        <f>IF(TimeSpend[[#This Row],[Personnel number]]&lt;&gt;"",VLOOKUP(TimeSpend[[#This Row],[Personnel number]],Users!A:B,2,0),"")</f>
        <v>Cvrček Josef</v>
      </c>
      <c r="N24" s="69" t="str">
        <f>IF(TimeSpend[[#This Row],[Network Description]]&lt;&gt;"",VLOOKUP(TimeSpend[[#This Row],[Network Description]],Projects!A:C,3,0),"")</f>
        <v>PROJECT</v>
      </c>
      <c r="O24" s="69" t="str">
        <f>IF(TimeSpend[[#This Row],[Activity]]&lt;&gt;"",VLOOKUP(TimeSpend[[#This Row],[Activity]],Activity,2,FALSE),"")</f>
        <v>Yes</v>
      </c>
    </row>
    <row r="25" spans="1:15" x14ac:dyDescent="0.25">
      <c r="A25" s="10" t="s">
        <v>38</v>
      </c>
      <c r="B25" s="11">
        <v>45561</v>
      </c>
      <c r="C25" s="68">
        <f t="shared" si="1"/>
        <v>0.24999999999999645</v>
      </c>
      <c r="D25" s="69" t="str">
        <f>IF(TimeSpend[[#This Row],[Network Description]]&lt;&gt;"",VLOOKUP(TimeSpend[[#This Row],[Network Description]],Projects!A:B,2,0),"")</f>
        <v>BPC_INT</v>
      </c>
      <c r="E25" s="10" t="s">
        <v>16</v>
      </c>
      <c r="F25" s="96" t="s">
        <v>17</v>
      </c>
      <c r="G25" s="10" t="s">
        <v>43</v>
      </c>
      <c r="H25" s="32">
        <v>0.71180555555555558</v>
      </c>
      <c r="I25" s="32">
        <v>0.72222222222222221</v>
      </c>
      <c r="J25" s="10" t="s">
        <v>19</v>
      </c>
      <c r="L25" s="69" t="str">
        <f>IF(TimeSpend[[#This Row],[Personnel number]]&lt;&gt;"",Utilization!$J$2,"")</f>
        <v>10/2024</v>
      </c>
      <c r="M25" s="69" t="str">
        <f>IF(TimeSpend[[#This Row],[Personnel number]]&lt;&gt;"",VLOOKUP(TimeSpend[[#This Row],[Personnel number]],Users!A:B,2,0),"")</f>
        <v>Cvrček Josef</v>
      </c>
      <c r="N25" s="69" t="str">
        <f>IF(TimeSpend[[#This Row],[Network Description]]&lt;&gt;"",VLOOKUP(TimeSpend[[#This Row],[Network Description]],Projects!A:C,3,0),"")</f>
        <v>INT</v>
      </c>
      <c r="O25" s="69" t="str">
        <f>IF(TimeSpend[[#This Row],[Activity]]&lt;&gt;"",VLOOKUP(TimeSpend[[#This Row],[Activity]],Activity,2,FALSE),"")</f>
        <v>No</v>
      </c>
    </row>
    <row r="26" spans="1:15" x14ac:dyDescent="0.25">
      <c r="A26" s="10" t="s">
        <v>38</v>
      </c>
      <c r="B26" s="11">
        <v>45562</v>
      </c>
      <c r="C26" s="68">
        <f t="shared" si="1"/>
        <v>0.25</v>
      </c>
      <c r="D26" s="69" t="str">
        <f>IF(TimeSpend[[#This Row],[Network Description]]&lt;&gt;"",VLOOKUP(TimeSpend[[#This Row],[Network Description]],Projects!A:B,2,0),"")</f>
        <v>BPC_INT</v>
      </c>
      <c r="E26" s="10" t="s">
        <v>16</v>
      </c>
      <c r="F26" s="96" t="s">
        <v>17</v>
      </c>
      <c r="G26" s="10" t="s">
        <v>21</v>
      </c>
      <c r="H26" s="32">
        <v>0.3125</v>
      </c>
      <c r="I26" s="32">
        <v>0.32291666666666669</v>
      </c>
      <c r="J26" s="10" t="s">
        <v>19</v>
      </c>
      <c r="L26" s="69" t="str">
        <f>IF(TimeSpend[[#This Row],[Personnel number]]&lt;&gt;"",Utilization!$J$2,"")</f>
        <v>10/2024</v>
      </c>
      <c r="M26" s="69" t="str">
        <f>IF(TimeSpend[[#This Row],[Personnel number]]&lt;&gt;"",VLOOKUP(TimeSpend[[#This Row],[Personnel number]],Users!A:B,2,0),"")</f>
        <v>Cvrček Josef</v>
      </c>
      <c r="N26" s="69" t="str">
        <f>IF(TimeSpend[[#This Row],[Network Description]]&lt;&gt;"",VLOOKUP(TimeSpend[[#This Row],[Network Description]],Projects!A:C,3,0),"")</f>
        <v>INT</v>
      </c>
      <c r="O26" s="69" t="str">
        <f>IF(TimeSpend[[#This Row],[Activity]]&lt;&gt;"",VLOOKUP(TimeSpend[[#This Row],[Activity]],Activity,2,FALSE),"")</f>
        <v>No</v>
      </c>
    </row>
    <row r="27" spans="1:15" x14ac:dyDescent="0.25">
      <c r="A27" s="10" t="s">
        <v>38</v>
      </c>
      <c r="B27" s="11">
        <v>45562</v>
      </c>
      <c r="C27" s="68">
        <f t="shared" si="1"/>
        <v>0.5</v>
      </c>
      <c r="D27" s="69">
        <f>IF(TimeSpend[[#This Row],[Network Description]]&lt;&gt;"",VLOOKUP(TimeSpend[[#This Row],[Network Description]],Projects!A:B,2,0),"")</f>
        <v>60000247</v>
      </c>
      <c r="E27" s="10" t="s">
        <v>22</v>
      </c>
      <c r="F27" s="96" t="s">
        <v>31</v>
      </c>
      <c r="G27" s="10" t="s">
        <v>44</v>
      </c>
      <c r="H27" s="32">
        <v>0.33333333333333331</v>
      </c>
      <c r="I27" s="32">
        <v>0.35416666666666669</v>
      </c>
      <c r="J27" s="10" t="s">
        <v>19</v>
      </c>
      <c r="L27" s="69" t="str">
        <f>IF(TimeSpend[[#This Row],[Personnel number]]&lt;&gt;"",Utilization!$J$2,"")</f>
        <v>10/2024</v>
      </c>
      <c r="M27" s="69" t="str">
        <f>IF(TimeSpend[[#This Row],[Personnel number]]&lt;&gt;"",VLOOKUP(TimeSpend[[#This Row],[Personnel number]],Users!A:B,2,0),"")</f>
        <v>Cvrček Josef</v>
      </c>
      <c r="N27" s="69" t="str">
        <f>IF(TimeSpend[[#This Row],[Network Description]]&lt;&gt;"",VLOOKUP(TimeSpend[[#This Row],[Network Description]],Projects!A:C,3,0),"")</f>
        <v>PROJECT</v>
      </c>
      <c r="O27" s="69" t="str">
        <f>IF(TimeSpend[[#This Row],[Activity]]&lt;&gt;"",VLOOKUP(TimeSpend[[#This Row],[Activity]],Activity,2,FALSE),"")</f>
        <v>Yes</v>
      </c>
    </row>
    <row r="28" spans="1:15" x14ac:dyDescent="0.25">
      <c r="A28" s="10" t="s">
        <v>38</v>
      </c>
      <c r="B28" s="11">
        <v>45562</v>
      </c>
      <c r="C28" s="68">
        <f t="shared" si="1"/>
        <v>0.25</v>
      </c>
      <c r="D28" s="69" t="str">
        <f>IF(TimeSpend[[#This Row],[Network Description]]&lt;&gt;"",VLOOKUP(TimeSpend[[#This Row],[Network Description]],Projects!A:B,2,0),"")</f>
        <v>BPC_INT</v>
      </c>
      <c r="E28" s="10" t="s">
        <v>16</v>
      </c>
      <c r="F28" s="96" t="s">
        <v>17</v>
      </c>
      <c r="G28" s="10" t="s">
        <v>21</v>
      </c>
      <c r="H28" s="32">
        <v>0.35416666666666669</v>
      </c>
      <c r="I28" s="32">
        <v>0.36458333333333331</v>
      </c>
      <c r="J28" s="10" t="s">
        <v>19</v>
      </c>
      <c r="L28" s="69" t="str">
        <f>IF(TimeSpend[[#This Row],[Personnel number]]&lt;&gt;"",Utilization!$J$2,"")</f>
        <v>10/2024</v>
      </c>
      <c r="M28" s="69" t="str">
        <f>IF(TimeSpend[[#This Row],[Personnel number]]&lt;&gt;"",VLOOKUP(TimeSpend[[#This Row],[Personnel number]],Users!A:B,2,0),"")</f>
        <v>Cvrček Josef</v>
      </c>
      <c r="N28" s="69" t="str">
        <f>IF(TimeSpend[[#This Row],[Network Description]]&lt;&gt;"",VLOOKUP(TimeSpend[[#This Row],[Network Description]],Projects!A:C,3,0),"")</f>
        <v>INT</v>
      </c>
      <c r="O28" s="69" t="str">
        <f>IF(TimeSpend[[#This Row],[Activity]]&lt;&gt;"",VLOOKUP(TimeSpend[[#This Row],[Activity]],Activity,2,FALSE),"")</f>
        <v>No</v>
      </c>
    </row>
    <row r="29" spans="1:15" x14ac:dyDescent="0.25">
      <c r="A29" s="10" t="s">
        <v>38</v>
      </c>
      <c r="B29" s="11">
        <v>45562</v>
      </c>
      <c r="C29" s="68">
        <f t="shared" si="1"/>
        <v>1.25</v>
      </c>
      <c r="D29" s="69">
        <f>IF(TimeSpend[[#This Row],[Network Description]]&lt;&gt;"",VLOOKUP(TimeSpend[[#This Row],[Network Description]],Projects!A:B,2,0),"")</f>
        <v>60000430</v>
      </c>
      <c r="E29" s="10" t="s">
        <v>30</v>
      </c>
      <c r="F29" s="96" t="s">
        <v>31</v>
      </c>
      <c r="G29" s="10" t="s">
        <v>45</v>
      </c>
      <c r="H29" s="32">
        <v>0.36458333333333331</v>
      </c>
      <c r="I29" s="32">
        <v>0.41666666666666669</v>
      </c>
      <c r="J29" s="10" t="s">
        <v>19</v>
      </c>
      <c r="L29" s="69" t="str">
        <f>IF(TimeSpend[[#This Row],[Personnel number]]&lt;&gt;"",Utilization!$J$2,"")</f>
        <v>10/2024</v>
      </c>
      <c r="M29" s="69" t="str">
        <f>IF(TimeSpend[[#This Row],[Personnel number]]&lt;&gt;"",VLOOKUP(TimeSpend[[#This Row],[Personnel number]],Users!A:B,2,0),"")</f>
        <v>Cvrček Josef</v>
      </c>
      <c r="N29" s="69" t="str">
        <f>IF(TimeSpend[[#This Row],[Network Description]]&lt;&gt;"",VLOOKUP(TimeSpend[[#This Row],[Network Description]],Projects!A:C,3,0),"")</f>
        <v>PROJECT</v>
      </c>
      <c r="O29" s="69" t="str">
        <f>IF(TimeSpend[[#This Row],[Activity]]&lt;&gt;"",VLOOKUP(TimeSpend[[#This Row],[Activity]],Activity,2,FALSE),"")</f>
        <v>Yes</v>
      </c>
    </row>
    <row r="30" spans="1:15" x14ac:dyDescent="0.25">
      <c r="A30" s="10" t="s">
        <v>38</v>
      </c>
      <c r="B30" s="11">
        <v>45562</v>
      </c>
      <c r="C30" s="68">
        <f t="shared" si="1"/>
        <v>1</v>
      </c>
      <c r="D30" s="69" t="str">
        <f>IF(TimeSpend[[#This Row],[Network Description]]&lt;&gt;"",VLOOKUP(TimeSpend[[#This Row],[Network Description]],Projects!A:B,2,0),"")</f>
        <v>BPC_INT</v>
      </c>
      <c r="E30" s="10" t="s">
        <v>16</v>
      </c>
      <c r="F30" s="96" t="s">
        <v>17</v>
      </c>
      <c r="G30" s="10" t="s">
        <v>46</v>
      </c>
      <c r="H30" s="32">
        <v>0.41666666666666669</v>
      </c>
      <c r="I30" s="32">
        <v>0.45833333333333331</v>
      </c>
      <c r="J30" s="10" t="s">
        <v>19</v>
      </c>
      <c r="L30" s="69" t="str">
        <f>IF(TimeSpend[[#This Row],[Personnel number]]&lt;&gt;"",Utilization!$J$2,"")</f>
        <v>10/2024</v>
      </c>
      <c r="M30" s="69" t="str">
        <f>IF(TimeSpend[[#This Row],[Personnel number]]&lt;&gt;"",VLOOKUP(TimeSpend[[#This Row],[Personnel number]],Users!A:B,2,0),"")</f>
        <v>Cvrček Josef</v>
      </c>
      <c r="N30" s="69" t="str">
        <f>IF(TimeSpend[[#This Row],[Network Description]]&lt;&gt;"",VLOOKUP(TimeSpend[[#This Row],[Network Description]],Projects!A:C,3,0),"")</f>
        <v>INT</v>
      </c>
      <c r="O30" s="69" t="str">
        <f>IF(TimeSpend[[#This Row],[Activity]]&lt;&gt;"",VLOOKUP(TimeSpend[[#This Row],[Activity]],Activity,2,FALSE),"")</f>
        <v>No</v>
      </c>
    </row>
    <row r="31" spans="1:15" x14ac:dyDescent="0.25">
      <c r="A31" s="10" t="s">
        <v>38</v>
      </c>
      <c r="B31" s="11">
        <v>45562</v>
      </c>
      <c r="C31" s="68">
        <f t="shared" si="1"/>
        <v>0.33333333333333215</v>
      </c>
      <c r="D31" s="69">
        <f>IF(TimeSpend[[#This Row],[Network Description]]&lt;&gt;"",VLOOKUP(TimeSpend[[#This Row],[Network Description]],Projects!A:B,2,0),"")</f>
        <v>60000430</v>
      </c>
      <c r="E31" s="10" t="s">
        <v>30</v>
      </c>
      <c r="F31" s="96" t="s">
        <v>31</v>
      </c>
      <c r="G31" s="10" t="s">
        <v>42</v>
      </c>
      <c r="H31" s="32">
        <v>0.45833333333333331</v>
      </c>
      <c r="I31" s="32">
        <v>0.47222222222222221</v>
      </c>
      <c r="J31" s="10" t="s">
        <v>19</v>
      </c>
      <c r="L31" s="69" t="str">
        <f>IF(TimeSpend[[#This Row],[Personnel number]]&lt;&gt;"",Utilization!$J$2,"")</f>
        <v>10/2024</v>
      </c>
      <c r="M31" s="69" t="str">
        <f>IF(TimeSpend[[#This Row],[Personnel number]]&lt;&gt;"",VLOOKUP(TimeSpend[[#This Row],[Personnel number]],Users!A:B,2,0),"")</f>
        <v>Cvrček Josef</v>
      </c>
      <c r="N31" s="69" t="str">
        <f>IF(TimeSpend[[#This Row],[Network Description]]&lt;&gt;"",VLOOKUP(TimeSpend[[#This Row],[Network Description]],Projects!A:C,3,0),"")</f>
        <v>PROJECT</v>
      </c>
      <c r="O31" s="69" t="str">
        <f>IF(TimeSpend[[#This Row],[Activity]]&lt;&gt;"",VLOOKUP(TimeSpend[[#This Row],[Activity]],Activity,2,FALSE),"")</f>
        <v>Yes</v>
      </c>
    </row>
    <row r="32" spans="1:15" x14ac:dyDescent="0.25">
      <c r="A32" s="10" t="s">
        <v>38</v>
      </c>
      <c r="B32" s="11">
        <v>45562</v>
      </c>
      <c r="C32" s="68">
        <f t="shared" si="1"/>
        <v>0.66666666666666785</v>
      </c>
      <c r="D32" s="69">
        <f>IF(TimeSpend[[#This Row],[Network Description]]&lt;&gt;"",VLOOKUP(TimeSpend[[#This Row],[Network Description]],Projects!A:B,2,0),"")</f>
        <v>60000430</v>
      </c>
      <c r="E32" s="10" t="s">
        <v>30</v>
      </c>
      <c r="F32" s="96" t="s">
        <v>31</v>
      </c>
      <c r="G32" s="10" t="s">
        <v>47</v>
      </c>
      <c r="H32" s="32">
        <v>0.47222222222222221</v>
      </c>
      <c r="I32" s="32">
        <v>0.5</v>
      </c>
      <c r="J32" s="10" t="s">
        <v>19</v>
      </c>
      <c r="L32" s="69" t="str">
        <f>IF(TimeSpend[[#This Row],[Personnel number]]&lt;&gt;"",Utilization!$J$2,"")</f>
        <v>10/2024</v>
      </c>
      <c r="M32" s="69" t="str">
        <f>IF(TimeSpend[[#This Row],[Personnel number]]&lt;&gt;"",VLOOKUP(TimeSpend[[#This Row],[Personnel number]],Users!A:B,2,0),"")</f>
        <v>Cvrček Josef</v>
      </c>
      <c r="N32" s="69" t="str">
        <f>IF(TimeSpend[[#This Row],[Network Description]]&lt;&gt;"",VLOOKUP(TimeSpend[[#This Row],[Network Description]],Projects!A:C,3,0),"")</f>
        <v>PROJECT</v>
      </c>
      <c r="O32" s="69" t="str">
        <f>IF(TimeSpend[[#This Row],[Activity]]&lt;&gt;"",VLOOKUP(TimeSpend[[#This Row],[Activity]],Activity,2,FALSE),"")</f>
        <v>Yes</v>
      </c>
    </row>
    <row r="33" spans="1:15" x14ac:dyDescent="0.25">
      <c r="A33" s="10" t="s">
        <v>38</v>
      </c>
      <c r="B33" s="11">
        <v>45562</v>
      </c>
      <c r="C33" s="68">
        <f t="shared" si="1"/>
        <v>1</v>
      </c>
      <c r="D33" s="69" t="str">
        <f>IF(TimeSpend[[#This Row],[Network Description]]&lt;&gt;"",VLOOKUP(TimeSpend[[#This Row],[Network Description]],Projects!A:B,2,0),"")</f>
        <v>BPC_INT</v>
      </c>
      <c r="E33" s="10" t="s">
        <v>16</v>
      </c>
      <c r="F33" s="96" t="s">
        <v>17</v>
      </c>
      <c r="G33" s="10" t="s">
        <v>37</v>
      </c>
      <c r="H33" s="32">
        <v>0.5</v>
      </c>
      <c r="I33" s="32">
        <v>0.54166666666666663</v>
      </c>
      <c r="J33" s="10" t="s">
        <v>19</v>
      </c>
      <c r="L33" s="69" t="str">
        <f>IF(TimeSpend[[#This Row],[Personnel number]]&lt;&gt;"",Utilization!$J$2,"")</f>
        <v>10/2024</v>
      </c>
      <c r="M33" s="69" t="str">
        <f>IF(TimeSpend[[#This Row],[Personnel number]]&lt;&gt;"",VLOOKUP(TimeSpend[[#This Row],[Personnel number]],Users!A:B,2,0),"")</f>
        <v>Cvrček Josef</v>
      </c>
      <c r="N33" s="69" t="str">
        <f>IF(TimeSpend[[#This Row],[Network Description]]&lt;&gt;"",VLOOKUP(TimeSpend[[#This Row],[Network Description]],Projects!A:C,3,0),"")</f>
        <v>INT</v>
      </c>
      <c r="O33" s="69" t="str">
        <f>IF(TimeSpend[[#This Row],[Activity]]&lt;&gt;"",VLOOKUP(TimeSpend[[#This Row],[Activity]],Activity,2,FALSE),"")</f>
        <v>No</v>
      </c>
    </row>
    <row r="34" spans="1:15" x14ac:dyDescent="0.25">
      <c r="A34" s="10" t="s">
        <v>38</v>
      </c>
      <c r="B34" s="11">
        <v>45562</v>
      </c>
      <c r="C34" s="68">
        <f t="shared" si="1"/>
        <v>0.33333333333333393</v>
      </c>
      <c r="D34" s="69" t="str">
        <f>IF(TimeSpend[[#This Row],[Network Description]]&lt;&gt;"",VLOOKUP(TimeSpend[[#This Row],[Network Description]],Projects!A:B,2,0),"")</f>
        <v>BPC_INC</v>
      </c>
      <c r="E34" s="10" t="s">
        <v>48</v>
      </c>
      <c r="F34" s="96" t="s">
        <v>31</v>
      </c>
      <c r="G34" s="10" t="s">
        <v>49</v>
      </c>
      <c r="H34" s="32">
        <v>0.54166666666666663</v>
      </c>
      <c r="I34" s="32">
        <v>0.55555555555555558</v>
      </c>
      <c r="J34" s="10" t="s">
        <v>19</v>
      </c>
      <c r="L34" s="69" t="str">
        <f>IF(TimeSpend[[#This Row],[Personnel number]]&lt;&gt;"",Utilization!$J$2,"")</f>
        <v>10/2024</v>
      </c>
      <c r="M34" s="69" t="str">
        <f>IF(TimeSpend[[#This Row],[Personnel number]]&lt;&gt;"",VLOOKUP(TimeSpend[[#This Row],[Personnel number]],Users!A:B,2,0),"")</f>
        <v>Cvrček Josef</v>
      </c>
      <c r="N34" s="69" t="str">
        <f>IF(TimeSpend[[#This Row],[Network Description]]&lt;&gt;"",VLOOKUP(TimeSpend[[#This Row],[Network Description]],Projects!A:C,3,0),"")</f>
        <v>INC</v>
      </c>
      <c r="O34" s="69" t="str">
        <f>IF(TimeSpend[[#This Row],[Activity]]&lt;&gt;"",VLOOKUP(TimeSpend[[#This Row],[Activity]],Activity,2,FALSE),"")</f>
        <v>Yes</v>
      </c>
    </row>
    <row r="35" spans="1:15" x14ac:dyDescent="0.25">
      <c r="A35" s="10" t="s">
        <v>38</v>
      </c>
      <c r="B35" s="11">
        <v>45562</v>
      </c>
      <c r="C35" s="68">
        <f t="shared" si="1"/>
        <v>0.33333333333333215</v>
      </c>
      <c r="D35" s="69" t="str">
        <f>IF(TimeSpend[[#This Row],[Network Description]]&lt;&gt;"",VLOOKUP(TimeSpend[[#This Row],[Network Description]],Projects!A:B,2,0),"")</f>
        <v>BPC_INT</v>
      </c>
      <c r="E35" s="10" t="s">
        <v>16</v>
      </c>
      <c r="F35" s="96" t="s">
        <v>17</v>
      </c>
      <c r="G35" s="10" t="s">
        <v>21</v>
      </c>
      <c r="H35" s="32">
        <v>0.55555555555555558</v>
      </c>
      <c r="I35" s="32">
        <v>0.56944444444444442</v>
      </c>
      <c r="J35" s="10" t="s">
        <v>19</v>
      </c>
      <c r="L35" s="69" t="str">
        <f>IF(TimeSpend[[#This Row],[Personnel number]]&lt;&gt;"",Utilization!$J$2,"")</f>
        <v>10/2024</v>
      </c>
      <c r="M35" s="69" t="str">
        <f>IF(TimeSpend[[#This Row],[Personnel number]]&lt;&gt;"",VLOOKUP(TimeSpend[[#This Row],[Personnel number]],Users!A:B,2,0),"")</f>
        <v>Cvrček Josef</v>
      </c>
      <c r="N35" s="69" t="str">
        <f>IF(TimeSpend[[#This Row],[Network Description]]&lt;&gt;"",VLOOKUP(TimeSpend[[#This Row],[Network Description]],Projects!A:C,3,0),"")</f>
        <v>INT</v>
      </c>
      <c r="O35" s="69" t="str">
        <f>IF(TimeSpend[[#This Row],[Activity]]&lt;&gt;"",VLOOKUP(TimeSpend[[#This Row],[Activity]],Activity,2,FALSE),"")</f>
        <v>No</v>
      </c>
    </row>
    <row r="36" spans="1:15" x14ac:dyDescent="0.25">
      <c r="A36" s="10" t="s">
        <v>38</v>
      </c>
      <c r="B36" s="11">
        <v>45562</v>
      </c>
      <c r="C36" s="68">
        <f t="shared" si="1"/>
        <v>1.3333333333333339</v>
      </c>
      <c r="D36" s="69">
        <f>IF(TimeSpend[[#This Row],[Network Description]]&lt;&gt;"",VLOOKUP(TimeSpend[[#This Row],[Network Description]],Projects!A:B,2,0),"")</f>
        <v>60000430</v>
      </c>
      <c r="E36" s="10" t="s">
        <v>30</v>
      </c>
      <c r="F36" s="96" t="s">
        <v>31</v>
      </c>
      <c r="G36" s="10" t="s">
        <v>42</v>
      </c>
      <c r="H36" s="32">
        <v>0.56944444444444442</v>
      </c>
      <c r="I36" s="32">
        <v>0.625</v>
      </c>
      <c r="J36" s="10" t="s">
        <v>19</v>
      </c>
      <c r="L36" s="69" t="str">
        <f>IF(TimeSpend[[#This Row],[Personnel number]]&lt;&gt;"",Utilization!$J$2,"")</f>
        <v>10/2024</v>
      </c>
      <c r="M36" s="69" t="str">
        <f>IF(TimeSpend[[#This Row],[Personnel number]]&lt;&gt;"",VLOOKUP(TimeSpend[[#This Row],[Personnel number]],Users!A:B,2,0),"")</f>
        <v>Cvrček Josef</v>
      </c>
      <c r="N36" s="69" t="str">
        <f>IF(TimeSpend[[#This Row],[Network Description]]&lt;&gt;"",VLOOKUP(TimeSpend[[#This Row],[Network Description]],Projects!A:C,3,0),"")</f>
        <v>PROJECT</v>
      </c>
      <c r="O36" s="69" t="str">
        <f>IF(TimeSpend[[#This Row],[Activity]]&lt;&gt;"",VLOOKUP(TimeSpend[[#This Row],[Activity]],Activity,2,FALSE),"")</f>
        <v>Yes</v>
      </c>
    </row>
    <row r="37" spans="1:15" x14ac:dyDescent="0.25">
      <c r="A37" s="10" t="s">
        <v>38</v>
      </c>
      <c r="B37" s="11">
        <v>45562</v>
      </c>
      <c r="C37" s="68">
        <f t="shared" si="1"/>
        <v>0.5</v>
      </c>
      <c r="D37" s="69">
        <f>IF(TimeSpend[[#This Row],[Network Description]]&lt;&gt;"",VLOOKUP(TimeSpend[[#This Row],[Network Description]],Projects!A:B,2,0),"")</f>
        <v>60000247</v>
      </c>
      <c r="E37" s="10" t="s">
        <v>22</v>
      </c>
      <c r="F37" s="96" t="s">
        <v>31</v>
      </c>
      <c r="G37" s="10" t="s">
        <v>42</v>
      </c>
      <c r="H37" s="32">
        <v>0.625</v>
      </c>
      <c r="I37" s="32">
        <v>0.64583333333333337</v>
      </c>
      <c r="J37" s="10" t="s">
        <v>19</v>
      </c>
      <c r="L37" s="69" t="str">
        <f>IF(TimeSpend[[#This Row],[Personnel number]]&lt;&gt;"",Utilization!$J$2,"")</f>
        <v>10/2024</v>
      </c>
      <c r="M37" s="69" t="str">
        <f>IF(TimeSpend[[#This Row],[Personnel number]]&lt;&gt;"",VLOOKUP(TimeSpend[[#This Row],[Personnel number]],Users!A:B,2,0),"")</f>
        <v>Cvrček Josef</v>
      </c>
      <c r="N37" s="69" t="str">
        <f>IF(TimeSpend[[#This Row],[Network Description]]&lt;&gt;"",VLOOKUP(TimeSpend[[#This Row],[Network Description]],Projects!A:C,3,0),"")</f>
        <v>PROJECT</v>
      </c>
      <c r="O37" s="69" t="str">
        <f>IF(TimeSpend[[#This Row],[Activity]]&lt;&gt;"",VLOOKUP(TimeSpend[[#This Row],[Activity]],Activity,2,FALSE),"")</f>
        <v>Yes</v>
      </c>
    </row>
    <row r="38" spans="1:15" x14ac:dyDescent="0.25">
      <c r="A38" s="10" t="s">
        <v>38</v>
      </c>
      <c r="B38" s="11">
        <v>45562</v>
      </c>
      <c r="C38" s="68">
        <f t="shared" si="1"/>
        <v>0.25</v>
      </c>
      <c r="D38" s="69" t="str">
        <f>IF(TimeSpend[[#This Row],[Network Description]]&lt;&gt;"",VLOOKUP(TimeSpend[[#This Row],[Network Description]],Projects!A:B,2,0),"")</f>
        <v>BPC_INT</v>
      </c>
      <c r="E38" s="10" t="s">
        <v>16</v>
      </c>
      <c r="F38" s="96" t="s">
        <v>17</v>
      </c>
      <c r="G38" s="10" t="s">
        <v>43</v>
      </c>
      <c r="H38" s="32">
        <v>0.64583333333333337</v>
      </c>
      <c r="I38" s="32">
        <v>0.65625</v>
      </c>
      <c r="J38" s="10" t="s">
        <v>19</v>
      </c>
      <c r="L38" s="69" t="str">
        <f>IF(TimeSpend[[#This Row],[Personnel number]]&lt;&gt;"",Utilization!$J$2,"")</f>
        <v>10/2024</v>
      </c>
      <c r="M38" s="69" t="str">
        <f>IF(TimeSpend[[#This Row],[Personnel number]]&lt;&gt;"",VLOOKUP(TimeSpend[[#This Row],[Personnel number]],Users!A:B,2,0),"")</f>
        <v>Cvrček Josef</v>
      </c>
      <c r="N38" s="69" t="str">
        <f>IF(TimeSpend[[#This Row],[Network Description]]&lt;&gt;"",VLOOKUP(TimeSpend[[#This Row],[Network Description]],Projects!A:C,3,0),"")</f>
        <v>INT</v>
      </c>
      <c r="O38" s="69" t="str">
        <f>IF(TimeSpend[[#This Row],[Activity]]&lt;&gt;"",VLOOKUP(TimeSpend[[#This Row],[Activity]],Activity,2,FALSE),"")</f>
        <v>No</v>
      </c>
    </row>
    <row r="39" spans="1:15" x14ac:dyDescent="0.25">
      <c r="A39" s="10" t="s">
        <v>15</v>
      </c>
      <c r="B39" s="11">
        <v>45565</v>
      </c>
      <c r="C39" s="68">
        <f t="shared" si="1"/>
        <v>8.75</v>
      </c>
      <c r="D39" s="69" t="str">
        <f>IF(TimeSpend[[#This Row],[Network Description]]&lt;&gt;"",VLOOKUP(TimeSpend[[#This Row],[Network Description]],Projects!A:B,2,0),"")</f>
        <v>BPC_INT</v>
      </c>
      <c r="E39" s="10" t="s">
        <v>16</v>
      </c>
      <c r="F39" s="96" t="s">
        <v>17</v>
      </c>
      <c r="G39" s="10" t="s">
        <v>50</v>
      </c>
      <c r="H39" s="32">
        <v>0.30208333333333331</v>
      </c>
      <c r="I39" s="32">
        <v>0.66666666666666663</v>
      </c>
      <c r="J39" s="10" t="s">
        <v>19</v>
      </c>
      <c r="L39" s="69" t="str">
        <f>IF(TimeSpend[[#This Row],[Personnel number]]&lt;&gt;"",Utilization!$J$2,"")</f>
        <v>10/2024</v>
      </c>
      <c r="M39" s="69" t="str">
        <f>IF(TimeSpend[[#This Row],[Personnel number]]&lt;&gt;"",VLOOKUP(TimeSpend[[#This Row],[Personnel number]],Users!A:B,2,0),"")</f>
        <v>Klimas Radovan</v>
      </c>
      <c r="N39" s="69" t="str">
        <f>IF(TimeSpend[[#This Row],[Network Description]]&lt;&gt;"",VLOOKUP(TimeSpend[[#This Row],[Network Description]],Projects!A:C,3,0),"")</f>
        <v>INT</v>
      </c>
      <c r="O39" s="69" t="str">
        <f>IF(TimeSpend[[#This Row],[Activity]]&lt;&gt;"",VLOOKUP(TimeSpend[[#This Row],[Activity]],Activity,2,FALSE),"")</f>
        <v>No</v>
      </c>
    </row>
    <row r="40" spans="1:15" x14ac:dyDescent="0.25">
      <c r="A40" s="10" t="s">
        <v>29</v>
      </c>
      <c r="B40" s="11">
        <v>45565</v>
      </c>
      <c r="C40" s="68">
        <f t="shared" si="1"/>
        <v>0.25</v>
      </c>
      <c r="D40" s="69" t="str">
        <f>IF(TimeSpend[[#This Row],[Network Description]]&lt;&gt;"",VLOOKUP(TimeSpend[[#This Row],[Network Description]],Projects!A:B,2,0),"")</f>
        <v>BPC_INT</v>
      </c>
      <c r="E40" s="10" t="s">
        <v>16</v>
      </c>
      <c r="F40" s="96" t="s">
        <v>17</v>
      </c>
      <c r="G40" s="10" t="s">
        <v>51</v>
      </c>
      <c r="H40" s="32">
        <v>0.34375</v>
      </c>
      <c r="I40" s="32">
        <v>0.35416666666666669</v>
      </c>
      <c r="J40" s="10" t="s">
        <v>19</v>
      </c>
      <c r="L40" s="69" t="str">
        <f>IF(TimeSpend[[#This Row],[Personnel number]]&lt;&gt;"",Utilization!$J$2,"")</f>
        <v>10/2024</v>
      </c>
      <c r="M40" s="69" t="str">
        <f>IF(TimeSpend[[#This Row],[Personnel number]]&lt;&gt;"",VLOOKUP(TimeSpend[[#This Row],[Personnel number]],Users!A:B,2,0),"")</f>
        <v xml:space="preserve">Chladilová Gabriela </v>
      </c>
      <c r="N40" s="69" t="str">
        <f>IF(TimeSpend[[#This Row],[Network Description]]&lt;&gt;"",VLOOKUP(TimeSpend[[#This Row],[Network Description]],Projects!A:C,3,0),"")</f>
        <v>INT</v>
      </c>
      <c r="O40" s="69" t="str">
        <f>IF(TimeSpend[[#This Row],[Activity]]&lt;&gt;"",VLOOKUP(TimeSpend[[#This Row],[Activity]],Activity,2,FALSE),"")</f>
        <v>No</v>
      </c>
    </row>
    <row r="41" spans="1:15" x14ac:dyDescent="0.25">
      <c r="A41" s="10" t="s">
        <v>29</v>
      </c>
      <c r="B41" s="11">
        <v>45565</v>
      </c>
      <c r="C41" s="68">
        <f t="shared" si="1"/>
        <v>0.5</v>
      </c>
      <c r="D41" s="69">
        <f>IF(TimeSpend[[#This Row],[Network Description]]&lt;&gt;"",VLOOKUP(TimeSpend[[#This Row],[Network Description]],Projects!A:B,2,0),"")</f>
        <v>60000247</v>
      </c>
      <c r="E41" s="10" t="s">
        <v>22</v>
      </c>
      <c r="F41" s="96" t="s">
        <v>31</v>
      </c>
      <c r="G41" s="10" t="s">
        <v>52</v>
      </c>
      <c r="H41" s="32">
        <v>0.35416666666666669</v>
      </c>
      <c r="I41" s="32">
        <v>0.375</v>
      </c>
      <c r="J41" s="10" t="s">
        <v>19</v>
      </c>
      <c r="L41" s="69" t="str">
        <f>IF(TimeSpend[[#This Row],[Personnel number]]&lt;&gt;"",Utilization!$J$2,"")</f>
        <v>10/2024</v>
      </c>
      <c r="M41" s="69" t="str">
        <f>IF(TimeSpend[[#This Row],[Personnel number]]&lt;&gt;"",VLOOKUP(TimeSpend[[#This Row],[Personnel number]],Users!A:B,2,0),"")</f>
        <v xml:space="preserve">Chladilová Gabriela </v>
      </c>
      <c r="N41" s="69" t="str">
        <f>IF(TimeSpend[[#This Row],[Network Description]]&lt;&gt;"",VLOOKUP(TimeSpend[[#This Row],[Network Description]],Projects!A:C,3,0),"")</f>
        <v>PROJECT</v>
      </c>
      <c r="O41" s="69" t="str">
        <f>IF(TimeSpend[[#This Row],[Activity]]&lt;&gt;"",VLOOKUP(TimeSpend[[#This Row],[Activity]],Activity,2,FALSE),"")</f>
        <v>Yes</v>
      </c>
    </row>
    <row r="42" spans="1:15" x14ac:dyDescent="0.25">
      <c r="A42" s="10" t="s">
        <v>29</v>
      </c>
      <c r="B42" s="11">
        <v>45565</v>
      </c>
      <c r="C42" s="68">
        <f t="shared" si="1"/>
        <v>2</v>
      </c>
      <c r="D42" s="69">
        <f>IF(TimeSpend[[#This Row],[Network Description]]&lt;&gt;"",VLOOKUP(TimeSpend[[#This Row],[Network Description]],Projects!A:B,2,0),"")</f>
        <v>60000430</v>
      </c>
      <c r="E42" s="10" t="s">
        <v>30</v>
      </c>
      <c r="F42" s="96" t="s">
        <v>31</v>
      </c>
      <c r="G42" s="10" t="s">
        <v>53</v>
      </c>
      <c r="H42" s="32">
        <v>0.375</v>
      </c>
      <c r="I42" s="32">
        <v>0.45833333333333331</v>
      </c>
      <c r="J42" s="10" t="s">
        <v>19</v>
      </c>
      <c r="L42" s="69" t="str">
        <f>IF(TimeSpend[[#This Row],[Personnel number]]&lt;&gt;"",Utilization!$J$2,"")</f>
        <v>10/2024</v>
      </c>
      <c r="M42" s="69" t="str">
        <f>IF(TimeSpend[[#This Row],[Personnel number]]&lt;&gt;"",VLOOKUP(TimeSpend[[#This Row],[Personnel number]],Users!A:B,2,0),"")</f>
        <v xml:space="preserve">Chladilová Gabriela </v>
      </c>
      <c r="N42" s="69" t="str">
        <f>IF(TimeSpend[[#This Row],[Network Description]]&lt;&gt;"",VLOOKUP(TimeSpend[[#This Row],[Network Description]],Projects!A:C,3,0),"")</f>
        <v>PROJECT</v>
      </c>
      <c r="O42" s="69" t="str">
        <f>IF(TimeSpend[[#This Row],[Activity]]&lt;&gt;"",VLOOKUP(TimeSpend[[#This Row],[Activity]],Activity,2,FALSE),"")</f>
        <v>Yes</v>
      </c>
    </row>
    <row r="43" spans="1:15" x14ac:dyDescent="0.25">
      <c r="A43" s="10" t="s">
        <v>29</v>
      </c>
      <c r="B43" s="11">
        <v>45565</v>
      </c>
      <c r="C43" s="68">
        <f t="shared" si="1"/>
        <v>5.5</v>
      </c>
      <c r="D43" s="69">
        <f>IF(TimeSpend[[#This Row],[Network Description]]&lt;&gt;"",VLOOKUP(TimeSpend[[#This Row],[Network Description]],Projects!A:B,2,0),"")</f>
        <v>60000430</v>
      </c>
      <c r="E43" s="10" t="s">
        <v>30</v>
      </c>
      <c r="F43" s="96" t="s">
        <v>31</v>
      </c>
      <c r="G43" s="10" t="s">
        <v>54</v>
      </c>
      <c r="H43" s="32">
        <v>0.47916666666666669</v>
      </c>
      <c r="I43" s="32">
        <v>0.70833333333333337</v>
      </c>
      <c r="J43" s="10" t="s">
        <v>19</v>
      </c>
      <c r="L43" s="69" t="str">
        <f>IF(TimeSpend[[#This Row],[Personnel number]]&lt;&gt;"",Utilization!$J$2,"")</f>
        <v>10/2024</v>
      </c>
      <c r="M43" s="69" t="str">
        <f>IF(TimeSpend[[#This Row],[Personnel number]]&lt;&gt;"",VLOOKUP(TimeSpend[[#This Row],[Personnel number]],Users!A:B,2,0),"")</f>
        <v xml:space="preserve">Chladilová Gabriela </v>
      </c>
      <c r="N43" s="69" t="str">
        <f>IF(TimeSpend[[#This Row],[Network Description]]&lt;&gt;"",VLOOKUP(TimeSpend[[#This Row],[Network Description]],Projects!A:C,3,0),"")</f>
        <v>PROJECT</v>
      </c>
      <c r="O43" s="69" t="str">
        <f>IF(TimeSpend[[#This Row],[Activity]]&lt;&gt;"",VLOOKUP(TimeSpend[[#This Row],[Activity]],Activity,2,FALSE),"")</f>
        <v>Yes</v>
      </c>
    </row>
    <row r="44" spans="1:15" x14ac:dyDescent="0.25">
      <c r="A44" s="10" t="s">
        <v>20</v>
      </c>
      <c r="B44" s="11">
        <v>45562</v>
      </c>
      <c r="C44" s="68">
        <f t="shared" si="1"/>
        <v>1.5</v>
      </c>
      <c r="D44" s="69">
        <f>IF(TimeSpend[[#This Row],[Network Description]]&lt;&gt;"",VLOOKUP(TimeSpend[[#This Row],[Network Description]],Projects!A:B,2,0),"")</f>
        <v>60000389</v>
      </c>
      <c r="E44" s="10" t="s">
        <v>25</v>
      </c>
      <c r="F44" s="96" t="s">
        <v>23</v>
      </c>
      <c r="G44" s="10" t="s">
        <v>55</v>
      </c>
      <c r="H44" s="32">
        <v>0.33333333333333331</v>
      </c>
      <c r="I44" s="32">
        <v>0.39583333333333331</v>
      </c>
      <c r="J44" s="10" t="s">
        <v>19</v>
      </c>
      <c r="L44" s="69" t="str">
        <f>IF(TimeSpend[[#This Row],[Personnel number]]&lt;&gt;"",Utilization!$J$2,"")</f>
        <v>10/2024</v>
      </c>
      <c r="M44" s="69" t="str">
        <f>IF(TimeSpend[[#This Row],[Personnel number]]&lt;&gt;"",VLOOKUP(TimeSpend[[#This Row],[Personnel number]],Users!A:B,2,0),"")</f>
        <v>Švenda Jan</v>
      </c>
      <c r="N44" s="69" t="str">
        <f>IF(TimeSpend[[#This Row],[Network Description]]&lt;&gt;"",VLOOKUP(TimeSpend[[#This Row],[Network Description]],Projects!A:C,3,0),"")</f>
        <v>PROJECT</v>
      </c>
      <c r="O44" s="69" t="str">
        <f>IF(TimeSpend[[#This Row],[Activity]]&lt;&gt;"",VLOOKUP(TimeSpend[[#This Row],[Activity]],Activity,2,FALSE),"")</f>
        <v>Yes</v>
      </c>
    </row>
    <row r="45" spans="1:15" x14ac:dyDescent="0.25">
      <c r="A45" s="10" t="s">
        <v>20</v>
      </c>
      <c r="B45" s="115">
        <v>45562</v>
      </c>
      <c r="C45" s="68">
        <f t="shared" si="1"/>
        <v>1.5</v>
      </c>
      <c r="D45" s="69" t="str">
        <f>IF(TimeSpend[[#This Row],[Network Description]]&lt;&gt;"",VLOOKUP(TimeSpend[[#This Row],[Network Description]],Projects!A:B,2,0),"")</f>
        <v>BPC_INT</v>
      </c>
      <c r="E45" s="10" t="s">
        <v>16</v>
      </c>
      <c r="F45" s="96" t="s">
        <v>17</v>
      </c>
      <c r="G45" s="10" t="s">
        <v>56</v>
      </c>
      <c r="H45" s="32">
        <v>0.39583333333333331</v>
      </c>
      <c r="I45" s="32">
        <v>0.45833333333333331</v>
      </c>
      <c r="J45" s="10" t="s">
        <v>19</v>
      </c>
      <c r="L45" s="69" t="str">
        <f>IF(TimeSpend[[#This Row],[Personnel number]]&lt;&gt;"",Utilization!$J$2,"")</f>
        <v>10/2024</v>
      </c>
      <c r="M45" s="69" t="str">
        <f>IF(TimeSpend[[#This Row],[Personnel number]]&lt;&gt;"",VLOOKUP(TimeSpend[[#This Row],[Personnel number]],Users!A:B,2,0),"")</f>
        <v>Švenda Jan</v>
      </c>
      <c r="N45" s="69" t="str">
        <f>IF(TimeSpend[[#This Row],[Network Description]]&lt;&gt;"",VLOOKUP(TimeSpend[[#This Row],[Network Description]],Projects!A:C,3,0),"")</f>
        <v>INT</v>
      </c>
      <c r="O45" s="69" t="str">
        <f>IF(TimeSpend[[#This Row],[Activity]]&lt;&gt;"",VLOOKUP(TimeSpend[[#This Row],[Activity]],Activity,2,FALSE),"")</f>
        <v>No</v>
      </c>
    </row>
    <row r="46" spans="1:15" x14ac:dyDescent="0.25">
      <c r="A46" s="10" t="s">
        <v>20</v>
      </c>
      <c r="B46" s="11">
        <v>45562</v>
      </c>
      <c r="C46" s="68">
        <f t="shared" si="1"/>
        <v>0.5</v>
      </c>
      <c r="D46" s="69" t="str">
        <f>IF(TimeSpend[[#This Row],[Network Description]]&lt;&gt;"",VLOOKUP(TimeSpend[[#This Row],[Network Description]],Projects!A:B,2,0),"")</f>
        <v>BPC_INT</v>
      </c>
      <c r="E46" s="10" t="s">
        <v>16</v>
      </c>
      <c r="F46" s="96" t="s">
        <v>17</v>
      </c>
      <c r="G46" s="10" t="s">
        <v>21</v>
      </c>
      <c r="H46" s="32">
        <v>0.47916666666666669</v>
      </c>
      <c r="I46" s="32">
        <v>0.5</v>
      </c>
      <c r="J46" s="10" t="s">
        <v>19</v>
      </c>
      <c r="L46" s="69" t="str">
        <f>IF(TimeSpend[[#This Row],[Personnel number]]&lt;&gt;"",Utilization!$J$2,"")</f>
        <v>10/2024</v>
      </c>
      <c r="M46" s="69" t="str">
        <f>IF(TimeSpend[[#This Row],[Personnel number]]&lt;&gt;"",VLOOKUP(TimeSpend[[#This Row],[Personnel number]],Users!A:B,2,0),"")</f>
        <v>Švenda Jan</v>
      </c>
      <c r="N46" s="69" t="str">
        <f>IF(TimeSpend[[#This Row],[Network Description]]&lt;&gt;"",VLOOKUP(TimeSpend[[#This Row],[Network Description]],Projects!A:C,3,0),"")</f>
        <v>INT</v>
      </c>
      <c r="O46" s="69" t="str">
        <f>IF(TimeSpend[[#This Row],[Activity]]&lt;&gt;"",VLOOKUP(TimeSpend[[#This Row],[Activity]],Activity,2,FALSE),"")</f>
        <v>No</v>
      </c>
    </row>
    <row r="47" spans="1:15" x14ac:dyDescent="0.25">
      <c r="A47" s="10" t="s">
        <v>20</v>
      </c>
      <c r="B47" s="11">
        <v>45562</v>
      </c>
      <c r="C47" s="68">
        <f t="shared" si="1"/>
        <v>1</v>
      </c>
      <c r="D47" s="69" t="str">
        <f>IF(TimeSpend[[#This Row],[Network Description]]&lt;&gt;"",VLOOKUP(TimeSpend[[#This Row],[Network Description]],Projects!A:B,2,0),"")</f>
        <v>BPC_INT</v>
      </c>
      <c r="E47" s="10" t="s">
        <v>16</v>
      </c>
      <c r="F47" s="96" t="s">
        <v>17</v>
      </c>
      <c r="G47" s="10" t="s">
        <v>37</v>
      </c>
      <c r="H47" s="32">
        <v>0.5</v>
      </c>
      <c r="I47" s="32">
        <v>0.54166666666666663</v>
      </c>
      <c r="J47" s="10" t="s">
        <v>19</v>
      </c>
      <c r="L47" s="69" t="str">
        <f>IF(TimeSpend[[#This Row],[Personnel number]]&lt;&gt;"",Utilization!$J$2,"")</f>
        <v>10/2024</v>
      </c>
      <c r="M47" s="69" t="str">
        <f>IF(TimeSpend[[#This Row],[Personnel number]]&lt;&gt;"",VLOOKUP(TimeSpend[[#This Row],[Personnel number]],Users!A:B,2,0),"")</f>
        <v>Švenda Jan</v>
      </c>
      <c r="N47" s="69" t="str">
        <f>IF(TimeSpend[[#This Row],[Network Description]]&lt;&gt;"",VLOOKUP(TimeSpend[[#This Row],[Network Description]],Projects!A:C,3,0),"")</f>
        <v>INT</v>
      </c>
      <c r="O47" s="69" t="str">
        <f>IF(TimeSpend[[#This Row],[Activity]]&lt;&gt;"",VLOOKUP(TimeSpend[[#This Row],[Activity]],Activity,2,FALSE),"")</f>
        <v>No</v>
      </c>
    </row>
    <row r="48" spans="1:15" x14ac:dyDescent="0.25">
      <c r="A48" s="10" t="s">
        <v>20</v>
      </c>
      <c r="B48" s="11">
        <v>45562</v>
      </c>
      <c r="C48" s="68">
        <f t="shared" si="1"/>
        <v>1</v>
      </c>
      <c r="D48" s="69">
        <f>IF(TimeSpend[[#This Row],[Network Description]]&lt;&gt;"",VLOOKUP(TimeSpend[[#This Row],[Network Description]],Projects!A:B,2,0),"")</f>
        <v>60000389</v>
      </c>
      <c r="E48" s="10" t="s">
        <v>25</v>
      </c>
      <c r="F48" s="96" t="s">
        <v>31</v>
      </c>
      <c r="G48" s="10" t="s">
        <v>57</v>
      </c>
      <c r="H48" s="32">
        <v>0.54166666666666663</v>
      </c>
      <c r="I48" s="32">
        <v>0.58333333333333337</v>
      </c>
      <c r="J48" s="10" t="s">
        <v>19</v>
      </c>
      <c r="L48" s="69" t="str">
        <f>IF(TimeSpend[[#This Row],[Personnel number]]&lt;&gt;"",Utilization!$J$2,"")</f>
        <v>10/2024</v>
      </c>
      <c r="M48" s="69" t="str">
        <f>IF(TimeSpend[[#This Row],[Personnel number]]&lt;&gt;"",VLOOKUP(TimeSpend[[#This Row],[Personnel number]],Users!A:B,2,0),"")</f>
        <v>Švenda Jan</v>
      </c>
      <c r="N48" s="69" t="str">
        <f>IF(TimeSpend[[#This Row],[Network Description]]&lt;&gt;"",VLOOKUP(TimeSpend[[#This Row],[Network Description]],Projects!A:C,3,0),"")</f>
        <v>PROJECT</v>
      </c>
      <c r="O48" s="69" t="str">
        <f>IF(TimeSpend[[#This Row],[Activity]]&lt;&gt;"",VLOOKUP(TimeSpend[[#This Row],[Activity]],Activity,2,FALSE),"")</f>
        <v>Yes</v>
      </c>
    </row>
    <row r="49" spans="1:15" x14ac:dyDescent="0.25">
      <c r="A49" s="10" t="s">
        <v>20</v>
      </c>
      <c r="B49" s="11">
        <v>45565</v>
      </c>
      <c r="C49" s="68">
        <f t="shared" si="1"/>
        <v>1</v>
      </c>
      <c r="D49" s="69" t="str">
        <f>IF(TimeSpend[[#This Row],[Network Description]]&lt;&gt;"",VLOOKUP(TimeSpend[[#This Row],[Network Description]],Projects!A:B,2,0),"")</f>
        <v>BPC_INT</v>
      </c>
      <c r="E49" s="10" t="s">
        <v>16</v>
      </c>
      <c r="F49" s="96" t="s">
        <v>17</v>
      </c>
      <c r="G49" s="10" t="s">
        <v>21</v>
      </c>
      <c r="H49" s="32">
        <v>0.29166666666666669</v>
      </c>
      <c r="I49" s="32">
        <v>0.33333333333333331</v>
      </c>
      <c r="J49" s="10" t="s">
        <v>19</v>
      </c>
      <c r="L49" s="69" t="str">
        <f>IF(TimeSpend[[#This Row],[Personnel number]]&lt;&gt;"",Utilization!$J$2,"")</f>
        <v>10/2024</v>
      </c>
      <c r="M49" s="69" t="str">
        <f>IF(TimeSpend[[#This Row],[Personnel number]]&lt;&gt;"",VLOOKUP(TimeSpend[[#This Row],[Personnel number]],Users!A:B,2,0),"")</f>
        <v>Švenda Jan</v>
      </c>
      <c r="N49" s="69" t="str">
        <f>IF(TimeSpend[[#This Row],[Network Description]]&lt;&gt;"",VLOOKUP(TimeSpend[[#This Row],[Network Description]],Projects!A:C,3,0),"")</f>
        <v>INT</v>
      </c>
      <c r="O49" s="69" t="str">
        <f>IF(TimeSpend[[#This Row],[Activity]]&lt;&gt;"",VLOOKUP(TimeSpend[[#This Row],[Activity]],Activity,2,FALSE),"")</f>
        <v>No</v>
      </c>
    </row>
    <row r="50" spans="1:15" x14ac:dyDescent="0.25">
      <c r="A50" s="10" t="s">
        <v>20</v>
      </c>
      <c r="B50" s="11">
        <v>45565</v>
      </c>
      <c r="C50" s="68">
        <f t="shared" si="1"/>
        <v>0.5</v>
      </c>
      <c r="D50" s="69">
        <f>IF(TimeSpend[[#This Row],[Network Description]]&lt;&gt;"",VLOOKUP(TimeSpend[[#This Row],[Network Description]],Projects!A:B,2,0),"")</f>
        <v>60000389</v>
      </c>
      <c r="E50" s="10" t="s">
        <v>25</v>
      </c>
      <c r="F50" s="96" t="s">
        <v>23</v>
      </c>
      <c r="G50" s="10" t="s">
        <v>55</v>
      </c>
      <c r="H50" s="32">
        <v>0.33333333333333331</v>
      </c>
      <c r="I50" s="32">
        <v>0.35416666666666669</v>
      </c>
      <c r="J50" s="10" t="s">
        <v>19</v>
      </c>
      <c r="L50" s="69" t="str">
        <f>IF(TimeSpend[[#This Row],[Personnel number]]&lt;&gt;"",Utilization!$J$2,"")</f>
        <v>10/2024</v>
      </c>
      <c r="M50" s="69" t="str">
        <f>IF(TimeSpend[[#This Row],[Personnel number]]&lt;&gt;"",VLOOKUP(TimeSpend[[#This Row],[Personnel number]],Users!A:B,2,0),"")</f>
        <v>Švenda Jan</v>
      </c>
      <c r="N50" s="69" t="str">
        <f>IF(TimeSpend[[#This Row],[Network Description]]&lt;&gt;"",VLOOKUP(TimeSpend[[#This Row],[Network Description]],Projects!A:C,3,0),"")</f>
        <v>PROJECT</v>
      </c>
      <c r="O50" s="69" t="str">
        <f>IF(TimeSpend[[#This Row],[Activity]]&lt;&gt;"",VLOOKUP(TimeSpend[[#This Row],[Activity]],Activity,2,FALSE),"")</f>
        <v>Yes</v>
      </c>
    </row>
    <row r="51" spans="1:15" x14ac:dyDescent="0.25">
      <c r="A51" s="10" t="s">
        <v>20</v>
      </c>
      <c r="B51" s="11">
        <v>45565</v>
      </c>
      <c r="C51" s="68">
        <f t="shared" si="1"/>
        <v>0.5</v>
      </c>
      <c r="D51" s="69">
        <f>IF(TimeSpend[[#This Row],[Network Description]]&lt;&gt;"",VLOOKUP(TimeSpend[[#This Row],[Network Description]],Projects!A:B,2,0),"")</f>
        <v>60000247</v>
      </c>
      <c r="E51" s="10" t="s">
        <v>22</v>
      </c>
      <c r="F51" s="96" t="s">
        <v>58</v>
      </c>
      <c r="G51" s="10" t="s">
        <v>52</v>
      </c>
      <c r="H51" s="32">
        <v>0.35416666666666669</v>
      </c>
      <c r="I51" s="32">
        <v>0.375</v>
      </c>
      <c r="J51" s="10" t="s">
        <v>19</v>
      </c>
      <c r="L51" s="69" t="str">
        <f>IF(TimeSpend[[#This Row],[Personnel number]]&lt;&gt;"",Utilization!$J$2,"")</f>
        <v>10/2024</v>
      </c>
      <c r="M51" s="69" t="str">
        <f>IF(TimeSpend[[#This Row],[Personnel number]]&lt;&gt;"",VLOOKUP(TimeSpend[[#This Row],[Personnel number]],Users!A:B,2,0),"")</f>
        <v>Švenda Jan</v>
      </c>
      <c r="N51" s="69" t="str">
        <f>IF(TimeSpend[[#This Row],[Network Description]]&lt;&gt;"",VLOOKUP(TimeSpend[[#This Row],[Network Description]],Projects!A:C,3,0),"")</f>
        <v>PROJECT</v>
      </c>
      <c r="O51" s="69" t="str">
        <f>IF(TimeSpend[[#This Row],[Activity]]&lt;&gt;"",VLOOKUP(TimeSpend[[#This Row],[Activity]],Activity,2,FALSE),"")</f>
        <v>Yes</v>
      </c>
    </row>
    <row r="52" spans="1:15" x14ac:dyDescent="0.25">
      <c r="A52" s="10" t="s">
        <v>20</v>
      </c>
      <c r="B52" s="11">
        <v>45565</v>
      </c>
      <c r="C52" s="68">
        <f t="shared" si="1"/>
        <v>1</v>
      </c>
      <c r="D52" s="69">
        <f>IF(TimeSpend[[#This Row],[Network Description]]&lt;&gt;"",VLOOKUP(TimeSpend[[#This Row],[Network Description]],Projects!A:B,2,0),"")</f>
        <v>60000389</v>
      </c>
      <c r="E52" s="10" t="s">
        <v>25</v>
      </c>
      <c r="F52" s="96" t="s">
        <v>31</v>
      </c>
      <c r="G52" s="10" t="s">
        <v>59</v>
      </c>
      <c r="H52" s="32">
        <v>0.375</v>
      </c>
      <c r="I52" s="32">
        <v>0.41666666666666669</v>
      </c>
      <c r="J52" s="10" t="s">
        <v>19</v>
      </c>
      <c r="L52" s="69" t="str">
        <f>IF(TimeSpend[[#This Row],[Personnel number]]&lt;&gt;"",Utilization!$J$2,"")</f>
        <v>10/2024</v>
      </c>
      <c r="M52" s="69" t="str">
        <f>IF(TimeSpend[[#This Row],[Personnel number]]&lt;&gt;"",VLOOKUP(TimeSpend[[#This Row],[Personnel number]],Users!A:B,2,0),"")</f>
        <v>Švenda Jan</v>
      </c>
      <c r="N52" s="69" t="str">
        <f>IF(TimeSpend[[#This Row],[Network Description]]&lt;&gt;"",VLOOKUP(TimeSpend[[#This Row],[Network Description]],Projects!A:C,3,0),"")</f>
        <v>PROJECT</v>
      </c>
      <c r="O52" s="69" t="str">
        <f>IF(TimeSpend[[#This Row],[Activity]]&lt;&gt;"",VLOOKUP(TimeSpend[[#This Row],[Activity]],Activity,2,FALSE),"")</f>
        <v>Yes</v>
      </c>
    </row>
    <row r="53" spans="1:15" x14ac:dyDescent="0.25">
      <c r="A53" s="10" t="s">
        <v>20</v>
      </c>
      <c r="B53" s="11">
        <v>45565</v>
      </c>
      <c r="C53" s="68">
        <f t="shared" si="1"/>
        <v>1</v>
      </c>
      <c r="D53" s="69" t="str">
        <f>IF(TimeSpend[[#This Row],[Network Description]]&lt;&gt;"",VLOOKUP(TimeSpend[[#This Row],[Network Description]],Projects!A:B,2,0),"")</f>
        <v>BPC_INT</v>
      </c>
      <c r="E53" s="10" t="s">
        <v>16</v>
      </c>
      <c r="F53" s="96" t="s">
        <v>17</v>
      </c>
      <c r="G53" s="10" t="s">
        <v>60</v>
      </c>
      <c r="H53" s="32">
        <v>0.41666666666666669</v>
      </c>
      <c r="I53" s="32">
        <v>0.45833333333333331</v>
      </c>
      <c r="J53" s="10" t="s">
        <v>19</v>
      </c>
      <c r="L53" s="69" t="str">
        <f>IF(TimeSpend[[#This Row],[Personnel number]]&lt;&gt;"",Utilization!$J$2,"")</f>
        <v>10/2024</v>
      </c>
      <c r="M53" s="69" t="str">
        <f>IF(TimeSpend[[#This Row],[Personnel number]]&lt;&gt;"",VLOOKUP(TimeSpend[[#This Row],[Personnel number]],Users!A:B,2,0),"")</f>
        <v>Švenda Jan</v>
      </c>
      <c r="N53" s="69" t="str">
        <f>IF(TimeSpend[[#This Row],[Network Description]]&lt;&gt;"",VLOOKUP(TimeSpend[[#This Row],[Network Description]],Projects!A:C,3,0),"")</f>
        <v>INT</v>
      </c>
      <c r="O53" s="69" t="str">
        <f>IF(TimeSpend[[#This Row],[Activity]]&lt;&gt;"",VLOOKUP(TimeSpend[[#This Row],[Activity]],Activity,2,FALSE),"")</f>
        <v>No</v>
      </c>
    </row>
    <row r="54" spans="1:15" x14ac:dyDescent="0.25">
      <c r="A54" s="10" t="s">
        <v>20</v>
      </c>
      <c r="B54" s="11">
        <v>45565</v>
      </c>
      <c r="C54" s="68">
        <f t="shared" si="1"/>
        <v>0.5</v>
      </c>
      <c r="D54" s="69" t="str">
        <f>IF(TimeSpend[[#This Row],[Network Description]]&lt;&gt;"",VLOOKUP(TimeSpend[[#This Row],[Network Description]],Projects!A:B,2,0),"")</f>
        <v>BPC_INT</v>
      </c>
      <c r="E54" s="10" t="s">
        <v>16</v>
      </c>
      <c r="F54" s="96" t="s">
        <v>17</v>
      </c>
      <c r="G54" s="10" t="s">
        <v>21</v>
      </c>
      <c r="H54" s="32">
        <v>0.47916666666666669</v>
      </c>
      <c r="I54" s="32">
        <v>0.5</v>
      </c>
      <c r="J54" s="10" t="s">
        <v>19</v>
      </c>
      <c r="L54" s="69" t="str">
        <f>IF(TimeSpend[[#This Row],[Personnel number]]&lt;&gt;"",Utilization!$J$2,"")</f>
        <v>10/2024</v>
      </c>
      <c r="M54" s="69" t="str">
        <f>IF(TimeSpend[[#This Row],[Personnel number]]&lt;&gt;"",VLOOKUP(TimeSpend[[#This Row],[Personnel number]],Users!A:B,2,0),"")</f>
        <v>Švenda Jan</v>
      </c>
      <c r="N54" s="69" t="str">
        <f>IF(TimeSpend[[#This Row],[Network Description]]&lt;&gt;"",VLOOKUP(TimeSpend[[#This Row],[Network Description]],Projects!A:C,3,0),"")</f>
        <v>INT</v>
      </c>
      <c r="O54" s="69" t="str">
        <f>IF(TimeSpend[[#This Row],[Activity]]&lt;&gt;"",VLOOKUP(TimeSpend[[#This Row],[Activity]],Activity,2,FALSE),"")</f>
        <v>No</v>
      </c>
    </row>
    <row r="55" spans="1:15" ht="16.5" customHeight="1" x14ac:dyDescent="0.25">
      <c r="A55" s="10" t="s">
        <v>20</v>
      </c>
      <c r="B55" s="11">
        <v>45565</v>
      </c>
      <c r="C55" s="68">
        <f t="shared" si="1"/>
        <v>1</v>
      </c>
      <c r="D55" s="69">
        <f>IF(TimeSpend[[#This Row],[Network Description]]&lt;&gt;"",VLOOKUP(TimeSpend[[#This Row],[Network Description]],Projects!A:B,2,0),"")</f>
        <v>60000247</v>
      </c>
      <c r="E55" s="10" t="s">
        <v>22</v>
      </c>
      <c r="F55" s="96" t="s">
        <v>31</v>
      </c>
      <c r="G55" s="10" t="s">
        <v>61</v>
      </c>
      <c r="H55" s="32">
        <v>0.5</v>
      </c>
      <c r="I55" s="32">
        <v>0.54166666666666663</v>
      </c>
      <c r="J55" s="10" t="s">
        <v>19</v>
      </c>
      <c r="L55" s="69" t="str">
        <f>IF(TimeSpend[[#This Row],[Personnel number]]&lt;&gt;"",Utilization!$J$2,"")</f>
        <v>10/2024</v>
      </c>
      <c r="M55" s="69" t="str">
        <f>IF(TimeSpend[[#This Row],[Personnel number]]&lt;&gt;"",VLOOKUP(TimeSpend[[#This Row],[Personnel number]],Users!A:B,2,0),"")</f>
        <v>Švenda Jan</v>
      </c>
      <c r="N55" s="69" t="str">
        <f>IF(TimeSpend[[#This Row],[Network Description]]&lt;&gt;"",VLOOKUP(TimeSpend[[#This Row],[Network Description]],Projects!A:C,3,0),"")</f>
        <v>PROJECT</v>
      </c>
      <c r="O55" s="69" t="str">
        <f>IF(TimeSpend[[#This Row],[Activity]]&lt;&gt;"",VLOOKUP(TimeSpend[[#This Row],[Activity]],Activity,2,FALSE),"")</f>
        <v>Yes</v>
      </c>
    </row>
    <row r="56" spans="1:15" ht="16.5" customHeight="1" x14ac:dyDescent="0.25">
      <c r="A56" s="10" t="s">
        <v>20</v>
      </c>
      <c r="B56" s="11">
        <v>45565</v>
      </c>
      <c r="C56" s="68">
        <f t="shared" si="1"/>
        <v>1</v>
      </c>
      <c r="D56" s="69">
        <f>IF(TimeSpend[[#This Row],[Network Description]]&lt;&gt;"",VLOOKUP(TimeSpend[[#This Row],[Network Description]],Projects!A:B,2,0),"")</f>
        <v>60000389</v>
      </c>
      <c r="E56" s="10" t="s">
        <v>25</v>
      </c>
      <c r="F56" s="96" t="s">
        <v>23</v>
      </c>
      <c r="G56" s="10" t="s">
        <v>55</v>
      </c>
      <c r="H56" s="32">
        <v>0.54166666666666663</v>
      </c>
      <c r="I56" s="32">
        <v>0.58333333333333337</v>
      </c>
      <c r="J56" s="10" t="s">
        <v>19</v>
      </c>
      <c r="L56" s="69" t="str">
        <f>IF(TimeSpend[[#This Row],[Personnel number]]&lt;&gt;"",Utilization!$J$2,"")</f>
        <v>10/2024</v>
      </c>
      <c r="M56" s="69" t="str">
        <f>IF(TimeSpend[[#This Row],[Personnel number]]&lt;&gt;"",VLOOKUP(TimeSpend[[#This Row],[Personnel number]],Users!A:B,2,0),"")</f>
        <v>Švenda Jan</v>
      </c>
      <c r="N56" s="69" t="str">
        <f>IF(TimeSpend[[#This Row],[Network Description]]&lt;&gt;"",VLOOKUP(TimeSpend[[#This Row],[Network Description]],Projects!A:C,3,0),"")</f>
        <v>PROJECT</v>
      </c>
      <c r="O56" s="69" t="str">
        <f>IF(TimeSpend[[#This Row],[Activity]]&lt;&gt;"",VLOOKUP(TimeSpend[[#This Row],[Activity]],Activity,2,FALSE),"")</f>
        <v>Yes</v>
      </c>
    </row>
    <row r="57" spans="1:15" ht="16.5" customHeight="1" x14ac:dyDescent="0.25">
      <c r="A57" s="10" t="s">
        <v>20</v>
      </c>
      <c r="B57" s="11">
        <v>45565</v>
      </c>
      <c r="C57" s="68">
        <f t="shared" si="1"/>
        <v>0.5</v>
      </c>
      <c r="D57" s="69" t="str">
        <f>IF(TimeSpend[[#This Row],[Network Description]]&lt;&gt;"",VLOOKUP(TimeSpend[[#This Row],[Network Description]],Projects!A:B,2,0),"")</f>
        <v>BPC_INT</v>
      </c>
      <c r="E57" s="10" t="s">
        <v>16</v>
      </c>
      <c r="F57" s="96" t="s">
        <v>17</v>
      </c>
      <c r="G57" s="10" t="s">
        <v>21</v>
      </c>
      <c r="H57" s="32">
        <v>0.58333333333333337</v>
      </c>
      <c r="I57" s="32">
        <v>0.60416666666666663</v>
      </c>
      <c r="J57" s="10" t="s">
        <v>19</v>
      </c>
      <c r="L57" s="69" t="str">
        <f>IF(TimeSpend[[#This Row],[Personnel number]]&lt;&gt;"",Utilization!$J$2,"")</f>
        <v>10/2024</v>
      </c>
      <c r="M57" s="69" t="str">
        <f>IF(TimeSpend[[#This Row],[Personnel number]]&lt;&gt;"",VLOOKUP(TimeSpend[[#This Row],[Personnel number]],Users!A:B,2,0),"")</f>
        <v>Švenda Jan</v>
      </c>
      <c r="N57" s="69" t="str">
        <f>IF(TimeSpend[[#This Row],[Network Description]]&lt;&gt;"",VLOOKUP(TimeSpend[[#This Row],[Network Description]],Projects!A:C,3,0),"")</f>
        <v>INT</v>
      </c>
      <c r="O57" s="69" t="str">
        <f>IF(TimeSpend[[#This Row],[Activity]]&lt;&gt;"",VLOOKUP(TimeSpend[[#This Row],[Activity]],Activity,2,FALSE),"")</f>
        <v>No</v>
      </c>
    </row>
    <row r="58" spans="1:15" ht="16.5" customHeight="1" x14ac:dyDescent="0.25">
      <c r="A58" s="10" t="s">
        <v>20</v>
      </c>
      <c r="B58" s="11">
        <v>45565</v>
      </c>
      <c r="C58" s="68">
        <f t="shared" si="1"/>
        <v>1</v>
      </c>
      <c r="D58" s="69">
        <f>IF(TimeSpend[[#This Row],[Network Description]]&lt;&gt;"",VLOOKUP(TimeSpend[[#This Row],[Network Description]],Projects!A:B,2,0),"")</f>
        <v>60000247</v>
      </c>
      <c r="E58" s="10" t="s">
        <v>22</v>
      </c>
      <c r="F58" s="96" t="s">
        <v>31</v>
      </c>
      <c r="G58" s="10" t="s">
        <v>62</v>
      </c>
      <c r="H58" s="32">
        <v>0.60416666666666663</v>
      </c>
      <c r="I58" s="32">
        <v>0.64583333333333337</v>
      </c>
      <c r="J58" s="10" t="s">
        <v>19</v>
      </c>
      <c r="L58" s="69" t="str">
        <f>IF(TimeSpend[[#This Row],[Personnel number]]&lt;&gt;"",Utilization!$J$2,"")</f>
        <v>10/2024</v>
      </c>
      <c r="M58" s="69" t="str">
        <f>IF(TimeSpend[[#This Row],[Personnel number]]&lt;&gt;"",VLOOKUP(TimeSpend[[#This Row],[Personnel number]],Users!A:B,2,0),"")</f>
        <v>Švenda Jan</v>
      </c>
      <c r="N58" s="69" t="str">
        <f>IF(TimeSpend[[#This Row],[Network Description]]&lt;&gt;"",VLOOKUP(TimeSpend[[#This Row],[Network Description]],Projects!A:C,3,0),"")</f>
        <v>PROJECT</v>
      </c>
      <c r="O58" s="69" t="str">
        <f>IF(TimeSpend[[#This Row],[Activity]]&lt;&gt;"",VLOOKUP(TimeSpend[[#This Row],[Activity]],Activity,2,FALSE),"")</f>
        <v>Yes</v>
      </c>
    </row>
    <row r="59" spans="1:15" ht="16.5" customHeight="1" x14ac:dyDescent="0.25">
      <c r="A59" s="10" t="s">
        <v>20</v>
      </c>
      <c r="B59" s="11">
        <v>45565</v>
      </c>
      <c r="C59" s="68">
        <f t="shared" si="1"/>
        <v>0.5</v>
      </c>
      <c r="D59" s="69">
        <f>IF(TimeSpend[[#This Row],[Network Description]]&lt;&gt;"",VLOOKUP(TimeSpend[[#This Row],[Network Description]],Projects!A:B,2,0),"")</f>
        <v>60000247</v>
      </c>
      <c r="E59" s="10" t="s">
        <v>22</v>
      </c>
      <c r="F59" s="96" t="s">
        <v>58</v>
      </c>
      <c r="G59" s="10" t="s">
        <v>63</v>
      </c>
      <c r="H59" s="32">
        <v>0.64583333333333337</v>
      </c>
      <c r="I59" s="32">
        <v>0.66666666666666663</v>
      </c>
      <c r="J59" s="10" t="s">
        <v>19</v>
      </c>
      <c r="L59" s="69" t="str">
        <f>IF(TimeSpend[[#This Row],[Personnel number]]&lt;&gt;"",Utilization!$J$2,"")</f>
        <v>10/2024</v>
      </c>
      <c r="M59" s="69" t="str">
        <f>IF(TimeSpend[[#This Row],[Personnel number]]&lt;&gt;"",VLOOKUP(TimeSpend[[#This Row],[Personnel number]],Users!A:B,2,0),"")</f>
        <v>Švenda Jan</v>
      </c>
      <c r="N59" s="69" t="str">
        <f>IF(TimeSpend[[#This Row],[Network Description]]&lt;&gt;"",VLOOKUP(TimeSpend[[#This Row],[Network Description]],Projects!A:C,3,0),"")</f>
        <v>PROJECT</v>
      </c>
      <c r="O59" s="69" t="str">
        <f>IF(TimeSpend[[#This Row],[Activity]]&lt;&gt;"",VLOOKUP(TimeSpend[[#This Row],[Activity]],Activity,2,FALSE),"")</f>
        <v>Yes</v>
      </c>
    </row>
    <row r="60" spans="1:15" ht="16.5" customHeight="1" x14ac:dyDescent="0.25">
      <c r="A60" s="10" t="s">
        <v>20</v>
      </c>
      <c r="B60" s="11">
        <v>45565</v>
      </c>
      <c r="C60" s="68">
        <f t="shared" si="1"/>
        <v>1</v>
      </c>
      <c r="D60" s="69">
        <f>IF(TimeSpend[[#This Row],[Network Description]]&lt;&gt;"",VLOOKUP(TimeSpend[[#This Row],[Network Description]],Projects!A:B,2,0),"")</f>
        <v>60000247</v>
      </c>
      <c r="E60" s="10" t="s">
        <v>22</v>
      </c>
      <c r="F60" s="96" t="s">
        <v>31</v>
      </c>
      <c r="G60" s="10" t="s">
        <v>62</v>
      </c>
      <c r="H60" s="32">
        <v>0.66666666666666663</v>
      </c>
      <c r="I60" s="32">
        <v>0.70833333333333337</v>
      </c>
      <c r="J60" s="10" t="s">
        <v>19</v>
      </c>
      <c r="L60" s="69" t="str">
        <f>IF(TimeSpend[[#This Row],[Personnel number]]&lt;&gt;"",Utilization!$J$2,"")</f>
        <v>10/2024</v>
      </c>
      <c r="M60" s="69" t="str">
        <f>IF(TimeSpend[[#This Row],[Personnel number]]&lt;&gt;"",VLOOKUP(TimeSpend[[#This Row],[Personnel number]],Users!A:B,2,0),"")</f>
        <v>Švenda Jan</v>
      </c>
      <c r="N60" s="69" t="str">
        <f>IF(TimeSpend[[#This Row],[Network Description]]&lt;&gt;"",VLOOKUP(TimeSpend[[#This Row],[Network Description]],Projects!A:C,3,0),"")</f>
        <v>PROJECT</v>
      </c>
      <c r="O60" s="69" t="str">
        <f>IF(TimeSpend[[#This Row],[Activity]]&lt;&gt;"",VLOOKUP(TimeSpend[[#This Row],[Activity]],Activity,2,FALSE),"")</f>
        <v>Yes</v>
      </c>
    </row>
    <row r="61" spans="1:15" ht="16.5" customHeight="1" x14ac:dyDescent="0.25">
      <c r="A61" s="10" t="s">
        <v>20</v>
      </c>
      <c r="B61" s="11">
        <v>45566</v>
      </c>
      <c r="C61" s="68">
        <f t="shared" si="1"/>
        <v>1.5</v>
      </c>
      <c r="D61" s="69" t="str">
        <f>IF(TimeSpend[[#This Row],[Network Description]]&lt;&gt;"",VLOOKUP(TimeSpend[[#This Row],[Network Description]],Projects!A:B,2,0),"")</f>
        <v>BPC_INT</v>
      </c>
      <c r="E61" s="10" t="s">
        <v>16</v>
      </c>
      <c r="F61" s="96" t="s">
        <v>17</v>
      </c>
      <c r="G61" s="10" t="s">
        <v>21</v>
      </c>
      <c r="H61" s="32">
        <v>0.27083333333333331</v>
      </c>
      <c r="I61" s="32">
        <v>0.33333333333333331</v>
      </c>
      <c r="J61" s="10" t="s">
        <v>19</v>
      </c>
      <c r="L61" s="69" t="str">
        <f>IF(TimeSpend[[#This Row],[Personnel number]]&lt;&gt;"",Utilization!$J$2,"")</f>
        <v>10/2024</v>
      </c>
      <c r="M61" s="69" t="str">
        <f>IF(TimeSpend[[#This Row],[Personnel number]]&lt;&gt;"",VLOOKUP(TimeSpend[[#This Row],[Personnel number]],Users!A:B,2,0),"")</f>
        <v>Švenda Jan</v>
      </c>
      <c r="N61" s="69" t="str">
        <f>IF(TimeSpend[[#This Row],[Network Description]]&lt;&gt;"",VLOOKUP(TimeSpend[[#This Row],[Network Description]],Projects!A:C,3,0),"")</f>
        <v>INT</v>
      </c>
      <c r="O61" s="69" t="str">
        <f>IF(TimeSpend[[#This Row],[Activity]]&lt;&gt;"",VLOOKUP(TimeSpend[[#This Row],[Activity]],Activity,2,FALSE),"")</f>
        <v>No</v>
      </c>
    </row>
    <row r="62" spans="1:15" ht="16.5" customHeight="1" x14ac:dyDescent="0.25">
      <c r="A62" s="10" t="s">
        <v>20</v>
      </c>
      <c r="B62" s="11">
        <v>45566</v>
      </c>
      <c r="C62" s="68">
        <f t="shared" si="1"/>
        <v>3</v>
      </c>
      <c r="D62" s="69" t="str">
        <f>IF(TimeSpend[[#This Row],[Network Description]]&lt;&gt;"",VLOOKUP(TimeSpend[[#This Row],[Network Description]],Projects!A:B,2,0),"")</f>
        <v>BPC_INT</v>
      </c>
      <c r="E62" s="10" t="s">
        <v>16</v>
      </c>
      <c r="F62" s="96" t="s">
        <v>17</v>
      </c>
      <c r="G62" s="10" t="s">
        <v>64</v>
      </c>
      <c r="H62" s="32">
        <v>0.33333333333333331</v>
      </c>
      <c r="I62" s="32">
        <v>0.45833333333333331</v>
      </c>
      <c r="J62" s="10" t="s">
        <v>19</v>
      </c>
      <c r="L62" s="69" t="str">
        <f>IF(TimeSpend[[#This Row],[Personnel number]]&lt;&gt;"",Utilization!$J$2,"")</f>
        <v>10/2024</v>
      </c>
      <c r="M62" s="69" t="str">
        <f>IF(TimeSpend[[#This Row],[Personnel number]]&lt;&gt;"",VLOOKUP(TimeSpend[[#This Row],[Personnel number]],Users!A:B,2,0),"")</f>
        <v>Švenda Jan</v>
      </c>
      <c r="N62" s="69" t="str">
        <f>IF(TimeSpend[[#This Row],[Network Description]]&lt;&gt;"",VLOOKUP(TimeSpend[[#This Row],[Network Description]],Projects!A:C,3,0),"")</f>
        <v>INT</v>
      </c>
      <c r="O62" s="69" t="str">
        <f>IF(TimeSpend[[#This Row],[Activity]]&lt;&gt;"",VLOOKUP(TimeSpend[[#This Row],[Activity]],Activity,2,FALSE),"")</f>
        <v>No</v>
      </c>
    </row>
    <row r="63" spans="1:15" ht="16.5" customHeight="1" x14ac:dyDescent="0.25">
      <c r="A63" s="10" t="s">
        <v>20</v>
      </c>
      <c r="B63" s="11">
        <v>45566</v>
      </c>
      <c r="C63" s="68">
        <f t="shared" si="1"/>
        <v>0.5</v>
      </c>
      <c r="D63" s="69" t="str">
        <f>IF(TimeSpend[[#This Row],[Network Description]]&lt;&gt;"",VLOOKUP(TimeSpend[[#This Row],[Network Description]],Projects!A:B,2,0),"")</f>
        <v>BPC_INT</v>
      </c>
      <c r="E63" s="10" t="s">
        <v>16</v>
      </c>
      <c r="F63" s="96" t="s">
        <v>17</v>
      </c>
      <c r="G63" s="10" t="s">
        <v>21</v>
      </c>
      <c r="H63" s="32">
        <v>0.47916666666666669</v>
      </c>
      <c r="I63" s="32">
        <v>0.5</v>
      </c>
      <c r="J63" s="10" t="s">
        <v>19</v>
      </c>
      <c r="L63" s="69" t="str">
        <f>IF(TimeSpend[[#This Row],[Personnel number]]&lt;&gt;"",Utilization!$J$2,"")</f>
        <v>10/2024</v>
      </c>
      <c r="M63" s="69" t="str">
        <f>IF(TimeSpend[[#This Row],[Personnel number]]&lt;&gt;"",VLOOKUP(TimeSpend[[#This Row],[Personnel number]],Users!A:B,2,0),"")</f>
        <v>Švenda Jan</v>
      </c>
      <c r="N63" s="69" t="str">
        <f>IF(TimeSpend[[#This Row],[Network Description]]&lt;&gt;"",VLOOKUP(TimeSpend[[#This Row],[Network Description]],Projects!A:C,3,0),"")</f>
        <v>INT</v>
      </c>
      <c r="O63" s="69" t="str">
        <f>IF(TimeSpend[[#This Row],[Activity]]&lt;&gt;"",VLOOKUP(TimeSpend[[#This Row],[Activity]],Activity,2,FALSE),"")</f>
        <v>No</v>
      </c>
    </row>
    <row r="64" spans="1:15" ht="16.5" customHeight="1" x14ac:dyDescent="0.25">
      <c r="A64" s="10" t="s">
        <v>20</v>
      </c>
      <c r="B64" s="11">
        <v>45566</v>
      </c>
      <c r="C64" s="68">
        <f t="shared" si="1"/>
        <v>3</v>
      </c>
      <c r="D64" s="69" t="str">
        <f>IF(TimeSpend[[#This Row],[Network Description]]&lt;&gt;"",VLOOKUP(TimeSpend[[#This Row],[Network Description]],Projects!A:B,2,0),"")</f>
        <v>BPC_INT</v>
      </c>
      <c r="E64" s="10" t="s">
        <v>16</v>
      </c>
      <c r="F64" s="96" t="s">
        <v>17</v>
      </c>
      <c r="G64" s="10" t="s">
        <v>65</v>
      </c>
      <c r="H64" s="32">
        <v>0.5</v>
      </c>
      <c r="I64" s="32">
        <v>0.625</v>
      </c>
      <c r="J64" s="10" t="s">
        <v>19</v>
      </c>
      <c r="L64" s="69" t="str">
        <f>IF(TimeSpend[[#This Row],[Personnel number]]&lt;&gt;"",Utilization!$J$2,"")</f>
        <v>10/2024</v>
      </c>
      <c r="M64" s="69" t="str">
        <f>IF(TimeSpend[[#This Row],[Personnel number]]&lt;&gt;"",VLOOKUP(TimeSpend[[#This Row],[Personnel number]],Users!A:B,2,0),"")</f>
        <v>Švenda Jan</v>
      </c>
      <c r="N64" s="69" t="str">
        <f>IF(TimeSpend[[#This Row],[Network Description]]&lt;&gt;"",VLOOKUP(TimeSpend[[#This Row],[Network Description]],Projects!A:C,3,0),"")</f>
        <v>INT</v>
      </c>
      <c r="O64" s="69" t="str">
        <f>IF(TimeSpend[[#This Row],[Activity]]&lt;&gt;"",VLOOKUP(TimeSpend[[#This Row],[Activity]],Activity,2,FALSE),"")</f>
        <v>No</v>
      </c>
    </row>
    <row r="65" spans="1:15" ht="16.5" customHeight="1" x14ac:dyDescent="0.25">
      <c r="A65" s="10" t="s">
        <v>20</v>
      </c>
      <c r="B65" s="11">
        <v>45566</v>
      </c>
      <c r="C65" s="68">
        <f t="shared" si="1"/>
        <v>0.75</v>
      </c>
      <c r="D65" s="69">
        <f>IF(TimeSpend[[#This Row],[Network Description]]&lt;&gt;"",VLOOKUP(TimeSpend[[#This Row],[Network Description]],Projects!A:B,2,0),"")</f>
        <v>60000247</v>
      </c>
      <c r="E65" s="10" t="s">
        <v>22</v>
      </c>
      <c r="F65" s="96" t="s">
        <v>31</v>
      </c>
      <c r="G65" s="10" t="s">
        <v>62</v>
      </c>
      <c r="H65" s="32">
        <v>0.625</v>
      </c>
      <c r="I65" s="32">
        <v>0.65625</v>
      </c>
      <c r="J65" s="10" t="s">
        <v>19</v>
      </c>
      <c r="L65" s="69" t="str">
        <f>IF(TimeSpend[[#This Row],[Personnel number]]&lt;&gt;"",Utilization!$J$2,"")</f>
        <v>10/2024</v>
      </c>
      <c r="M65" s="69" t="str">
        <f>IF(TimeSpend[[#This Row],[Personnel number]]&lt;&gt;"",VLOOKUP(TimeSpend[[#This Row],[Personnel number]],Users!A:B,2,0),"")</f>
        <v>Švenda Jan</v>
      </c>
      <c r="N65" s="69" t="str">
        <f>IF(TimeSpend[[#This Row],[Network Description]]&lt;&gt;"",VLOOKUP(TimeSpend[[#This Row],[Network Description]],Projects!A:C,3,0),"")</f>
        <v>PROJECT</v>
      </c>
      <c r="O65" s="69" t="str">
        <f>IF(TimeSpend[[#This Row],[Activity]]&lt;&gt;"",VLOOKUP(TimeSpend[[#This Row],[Activity]],Activity,2,FALSE),"")</f>
        <v>Yes</v>
      </c>
    </row>
    <row r="66" spans="1:15" ht="16.5" customHeight="1" x14ac:dyDescent="0.25">
      <c r="A66" s="10" t="s">
        <v>29</v>
      </c>
      <c r="B66" s="11">
        <v>45566</v>
      </c>
      <c r="C66" s="68">
        <f t="shared" si="1"/>
        <v>2.25</v>
      </c>
      <c r="D66" s="69">
        <f>IF(TimeSpend[[#This Row],[Network Description]]&lt;&gt;"",VLOOKUP(TimeSpend[[#This Row],[Network Description]],Projects!A:B,2,0),"")</f>
        <v>60000247</v>
      </c>
      <c r="E66" s="10" t="s">
        <v>22</v>
      </c>
      <c r="F66" s="96" t="s">
        <v>23</v>
      </c>
      <c r="G66" s="10" t="s">
        <v>66</v>
      </c>
      <c r="H66" s="32">
        <v>0.34375</v>
      </c>
      <c r="I66" s="32">
        <v>0.4375</v>
      </c>
      <c r="J66" s="10" t="s">
        <v>19</v>
      </c>
      <c r="L66" s="69" t="str">
        <f>IF(TimeSpend[[#This Row],[Personnel number]]&lt;&gt;"",Utilization!$J$2,"")</f>
        <v>10/2024</v>
      </c>
      <c r="M66" s="69" t="str">
        <f>IF(TimeSpend[[#This Row],[Personnel number]]&lt;&gt;"",VLOOKUP(TimeSpend[[#This Row],[Personnel number]],Users!A:B,2,0),"")</f>
        <v xml:space="preserve">Chladilová Gabriela </v>
      </c>
      <c r="N66" s="69" t="str">
        <f>IF(TimeSpend[[#This Row],[Network Description]]&lt;&gt;"",VLOOKUP(TimeSpend[[#This Row],[Network Description]],Projects!A:C,3,0),"")</f>
        <v>PROJECT</v>
      </c>
      <c r="O66" s="69" t="str">
        <f>IF(TimeSpend[[#This Row],[Activity]]&lt;&gt;"",VLOOKUP(TimeSpend[[#This Row],[Activity]],Activity,2,FALSE),"")</f>
        <v>Yes</v>
      </c>
    </row>
    <row r="67" spans="1:15" ht="16.5" customHeight="1" x14ac:dyDescent="0.25">
      <c r="A67" s="10" t="s">
        <v>29</v>
      </c>
      <c r="B67" s="11">
        <v>45566</v>
      </c>
      <c r="C67" s="68">
        <f t="shared" ref="C67:C130" si="2">IF((I67-INT(I67))*24-(H67-INT(H67))*24=0,"",(I67-INT(I67))*24-(H67-INT(H67))*24)</f>
        <v>0.5</v>
      </c>
      <c r="D67" s="69" t="str">
        <f>IF(TimeSpend[[#This Row],[Network Description]]&lt;&gt;"",VLOOKUP(TimeSpend[[#This Row],[Network Description]],Projects!A:B,2,0),"")</f>
        <v>BPC_INT</v>
      </c>
      <c r="E67" s="10" t="s">
        <v>16</v>
      </c>
      <c r="F67" s="96" t="s">
        <v>67</v>
      </c>
      <c r="G67" s="10" t="s">
        <v>68</v>
      </c>
      <c r="H67" s="32">
        <v>0.4375</v>
      </c>
      <c r="I67" s="32">
        <v>0.45833333333333331</v>
      </c>
      <c r="J67" s="10" t="s">
        <v>19</v>
      </c>
      <c r="L67" s="69" t="str">
        <f>IF(TimeSpend[[#This Row],[Personnel number]]&lt;&gt;"",Utilization!$J$2,"")</f>
        <v>10/2024</v>
      </c>
      <c r="M67" s="69" t="str">
        <f>IF(TimeSpend[[#This Row],[Personnel number]]&lt;&gt;"",VLOOKUP(TimeSpend[[#This Row],[Personnel number]],Users!A:B,2,0),"")</f>
        <v xml:space="preserve">Chladilová Gabriela </v>
      </c>
      <c r="N67" s="69" t="str">
        <f>IF(TimeSpend[[#This Row],[Network Description]]&lt;&gt;"",VLOOKUP(TimeSpend[[#This Row],[Network Description]],Projects!A:C,3,0),"")</f>
        <v>INT</v>
      </c>
      <c r="O67" s="69" t="str">
        <f>IF(TimeSpend[[#This Row],[Activity]]&lt;&gt;"",VLOOKUP(TimeSpend[[#This Row],[Activity]],Activity,2,FALSE),"")</f>
        <v>No</v>
      </c>
    </row>
    <row r="68" spans="1:15" ht="16.5" customHeight="1" x14ac:dyDescent="0.25">
      <c r="A68" s="10" t="s">
        <v>29</v>
      </c>
      <c r="B68" s="11">
        <v>45566</v>
      </c>
      <c r="C68" s="68">
        <f t="shared" si="2"/>
        <v>1</v>
      </c>
      <c r="D68" s="69">
        <f>IF(TimeSpend[[#This Row],[Network Description]]&lt;&gt;"",VLOOKUP(TimeSpend[[#This Row],[Network Description]],Projects!A:B,2,0),"")</f>
        <v>60000430</v>
      </c>
      <c r="E68" s="10" t="s">
        <v>30</v>
      </c>
      <c r="F68" s="96" t="s">
        <v>31</v>
      </c>
      <c r="G68" s="10" t="s">
        <v>69</v>
      </c>
      <c r="H68" s="32">
        <v>0.47916666666666669</v>
      </c>
      <c r="I68" s="32">
        <v>0.52083333333333337</v>
      </c>
      <c r="J68" s="10" t="s">
        <v>19</v>
      </c>
      <c r="L68" s="69" t="str">
        <f>IF(TimeSpend[[#This Row],[Personnel number]]&lt;&gt;"",Utilization!$J$2,"")</f>
        <v>10/2024</v>
      </c>
      <c r="M68" s="69" t="str">
        <f>IF(TimeSpend[[#This Row],[Personnel number]]&lt;&gt;"",VLOOKUP(TimeSpend[[#This Row],[Personnel number]],Users!A:B,2,0),"")</f>
        <v xml:space="preserve">Chladilová Gabriela </v>
      </c>
      <c r="N68" s="69" t="str">
        <f>IF(TimeSpend[[#This Row],[Network Description]]&lt;&gt;"",VLOOKUP(TimeSpend[[#This Row],[Network Description]],Projects!A:C,3,0),"")</f>
        <v>PROJECT</v>
      </c>
      <c r="O68" s="69" t="str">
        <f>IF(TimeSpend[[#This Row],[Activity]]&lt;&gt;"",VLOOKUP(TimeSpend[[#This Row],[Activity]],Activity,2,FALSE),"")</f>
        <v>Yes</v>
      </c>
    </row>
    <row r="69" spans="1:15" ht="16.5" customHeight="1" x14ac:dyDescent="0.25">
      <c r="A69" s="10" t="s">
        <v>29</v>
      </c>
      <c r="B69" s="11">
        <v>45566</v>
      </c>
      <c r="C69" s="68">
        <f t="shared" si="2"/>
        <v>2.5</v>
      </c>
      <c r="D69" s="69">
        <f>IF(TimeSpend[[#This Row],[Network Description]]&lt;&gt;"",VLOOKUP(TimeSpend[[#This Row],[Network Description]],Projects!A:B,2,0),"")</f>
        <v>60000247</v>
      </c>
      <c r="E69" s="10" t="s">
        <v>22</v>
      </c>
      <c r="F69" s="96" t="s">
        <v>31</v>
      </c>
      <c r="G69" s="10" t="s">
        <v>70</v>
      </c>
      <c r="H69" s="32">
        <v>0.52083333333333337</v>
      </c>
      <c r="I69" s="32">
        <v>0.625</v>
      </c>
      <c r="J69" s="10" t="s">
        <v>19</v>
      </c>
      <c r="L69" s="69" t="str">
        <f>IF(TimeSpend[[#This Row],[Personnel number]]&lt;&gt;"",Utilization!$J$2,"")</f>
        <v>10/2024</v>
      </c>
      <c r="M69" s="69" t="str">
        <f>IF(TimeSpend[[#This Row],[Personnel number]]&lt;&gt;"",VLOOKUP(TimeSpend[[#This Row],[Personnel number]],Users!A:B,2,0),"")</f>
        <v xml:space="preserve">Chladilová Gabriela </v>
      </c>
      <c r="N69" s="69" t="str">
        <f>IF(TimeSpend[[#This Row],[Network Description]]&lt;&gt;"",VLOOKUP(TimeSpend[[#This Row],[Network Description]],Projects!A:C,3,0),"")</f>
        <v>PROJECT</v>
      </c>
      <c r="O69" s="69" t="str">
        <f>IF(TimeSpend[[#This Row],[Activity]]&lt;&gt;"",VLOOKUP(TimeSpend[[#This Row],[Activity]],Activity,2,FALSE),"")</f>
        <v>Yes</v>
      </c>
    </row>
    <row r="70" spans="1:15" ht="16.5" customHeight="1" x14ac:dyDescent="0.25">
      <c r="A70" s="10" t="s">
        <v>29</v>
      </c>
      <c r="B70" s="11">
        <v>45566</v>
      </c>
      <c r="C70" s="68">
        <f t="shared" si="2"/>
        <v>0.75</v>
      </c>
      <c r="D70" s="69" t="str">
        <f>IF(TimeSpend[[#This Row],[Network Description]]&lt;&gt;"",VLOOKUP(TimeSpend[[#This Row],[Network Description]],Projects!A:B,2,0),"")</f>
        <v>BPC_INT</v>
      </c>
      <c r="E70" s="10" t="s">
        <v>16</v>
      </c>
      <c r="F70" s="96" t="s">
        <v>17</v>
      </c>
      <c r="G70" s="10" t="s">
        <v>71</v>
      </c>
      <c r="H70" s="32">
        <v>0.625</v>
      </c>
      <c r="I70" s="32">
        <v>0.65625</v>
      </c>
      <c r="J70" s="10" t="s">
        <v>19</v>
      </c>
      <c r="L70" s="69" t="str">
        <f>IF(TimeSpend[[#This Row],[Personnel number]]&lt;&gt;"",Utilization!$J$2,"")</f>
        <v>10/2024</v>
      </c>
      <c r="M70" s="69" t="str">
        <f>IF(TimeSpend[[#This Row],[Personnel number]]&lt;&gt;"",VLOOKUP(TimeSpend[[#This Row],[Personnel number]],Users!A:B,2,0),"")</f>
        <v xml:space="preserve">Chladilová Gabriela </v>
      </c>
      <c r="N70" s="69" t="str">
        <f>IF(TimeSpend[[#This Row],[Network Description]]&lt;&gt;"",VLOOKUP(TimeSpend[[#This Row],[Network Description]],Projects!A:C,3,0),"")</f>
        <v>INT</v>
      </c>
      <c r="O70" s="69" t="str">
        <f>IF(TimeSpend[[#This Row],[Activity]]&lt;&gt;"",VLOOKUP(TimeSpend[[#This Row],[Activity]],Activity,2,FALSE),"")</f>
        <v>No</v>
      </c>
    </row>
    <row r="71" spans="1:15" ht="16.5" customHeight="1" x14ac:dyDescent="0.25">
      <c r="A71" s="10" t="s">
        <v>29</v>
      </c>
      <c r="B71" s="11">
        <v>45566</v>
      </c>
      <c r="C71" s="68">
        <f t="shared" si="2"/>
        <v>1.5</v>
      </c>
      <c r="D71" s="69">
        <f>IF(TimeSpend[[#This Row],[Network Description]]&lt;&gt;"",VLOOKUP(TimeSpend[[#This Row],[Network Description]],Projects!A:B,2,0),"")</f>
        <v>60000430</v>
      </c>
      <c r="E71" s="10" t="s">
        <v>30</v>
      </c>
      <c r="F71" s="96" t="s">
        <v>31</v>
      </c>
      <c r="G71" s="10" t="s">
        <v>72</v>
      </c>
      <c r="H71" s="32">
        <v>0.83333333333333337</v>
      </c>
      <c r="I71" s="32">
        <v>0.89583333333333337</v>
      </c>
      <c r="J71" s="10" t="s">
        <v>19</v>
      </c>
      <c r="L71" s="69" t="str">
        <f>IF(TimeSpend[[#This Row],[Personnel number]]&lt;&gt;"",Utilization!$J$2,"")</f>
        <v>10/2024</v>
      </c>
      <c r="M71" s="69" t="str">
        <f>IF(TimeSpend[[#This Row],[Personnel number]]&lt;&gt;"",VLOOKUP(TimeSpend[[#This Row],[Personnel number]],Users!A:B,2,0),"")</f>
        <v xml:space="preserve">Chladilová Gabriela </v>
      </c>
      <c r="N71" s="69" t="str">
        <f>IF(TimeSpend[[#This Row],[Network Description]]&lt;&gt;"",VLOOKUP(TimeSpend[[#This Row],[Network Description]],Projects!A:C,3,0),"")</f>
        <v>PROJECT</v>
      </c>
      <c r="O71" s="69" t="str">
        <f>IF(TimeSpend[[#This Row],[Activity]]&lt;&gt;"",VLOOKUP(TimeSpend[[#This Row],[Activity]],Activity,2,FALSE),"")</f>
        <v>Yes</v>
      </c>
    </row>
    <row r="72" spans="1:15" ht="16.5" customHeight="1" x14ac:dyDescent="0.25">
      <c r="A72" s="10" t="s">
        <v>20</v>
      </c>
      <c r="B72" s="11">
        <v>45567</v>
      </c>
      <c r="C72" s="68">
        <f t="shared" si="2"/>
        <v>1.5</v>
      </c>
      <c r="D72" s="69" t="str">
        <f>IF(TimeSpend[[#This Row],[Network Description]]&lt;&gt;"",VLOOKUP(TimeSpend[[#This Row],[Network Description]],Projects!A:B,2,0),"")</f>
        <v>BPC_INT</v>
      </c>
      <c r="E72" s="10" t="s">
        <v>16</v>
      </c>
      <c r="F72" s="96" t="s">
        <v>17</v>
      </c>
      <c r="G72" s="10" t="s">
        <v>21</v>
      </c>
      <c r="H72" s="32">
        <v>0.27083333333333331</v>
      </c>
      <c r="I72" s="32">
        <v>0.33333333333333331</v>
      </c>
      <c r="J72" s="10" t="s">
        <v>19</v>
      </c>
      <c r="L72" s="69" t="str">
        <f>IF(TimeSpend[[#This Row],[Personnel number]]&lt;&gt;"",Utilization!$J$2,"")</f>
        <v>10/2024</v>
      </c>
      <c r="M72" s="69" t="str">
        <f>IF(TimeSpend[[#This Row],[Personnel number]]&lt;&gt;"",VLOOKUP(TimeSpend[[#This Row],[Personnel number]],Users!A:B,2,0),"")</f>
        <v>Švenda Jan</v>
      </c>
      <c r="N72" s="69" t="str">
        <f>IF(TimeSpend[[#This Row],[Network Description]]&lt;&gt;"",VLOOKUP(TimeSpend[[#This Row],[Network Description]],Projects!A:C,3,0),"")</f>
        <v>INT</v>
      </c>
      <c r="O72" s="69" t="str">
        <f>IF(TimeSpend[[#This Row],[Activity]]&lt;&gt;"",VLOOKUP(TimeSpend[[#This Row],[Activity]],Activity,2,FALSE),"")</f>
        <v>No</v>
      </c>
    </row>
    <row r="73" spans="1:15" ht="16.5" customHeight="1" x14ac:dyDescent="0.25">
      <c r="A73" s="10" t="s">
        <v>20</v>
      </c>
      <c r="B73" s="11">
        <v>45567</v>
      </c>
      <c r="C73" s="68">
        <f t="shared" si="2"/>
        <v>3</v>
      </c>
      <c r="D73" s="69" t="str">
        <f>IF(TimeSpend[[#This Row],[Network Description]]&lt;&gt;"",VLOOKUP(TimeSpend[[#This Row],[Network Description]],Projects!A:B,2,0),"")</f>
        <v>BPC_INT</v>
      </c>
      <c r="E73" s="10" t="s">
        <v>16</v>
      </c>
      <c r="F73" s="96" t="s">
        <v>31</v>
      </c>
      <c r="G73" s="10" t="s">
        <v>73</v>
      </c>
      <c r="H73" s="32">
        <v>0.33333333333333331</v>
      </c>
      <c r="I73" s="32">
        <v>0.45833333333333331</v>
      </c>
      <c r="J73" s="10" t="s">
        <v>19</v>
      </c>
      <c r="L73" s="69" t="str">
        <f>IF(TimeSpend[[#This Row],[Personnel number]]&lt;&gt;"",Utilization!$J$2,"")</f>
        <v>10/2024</v>
      </c>
      <c r="M73" s="69" t="str">
        <f>IF(TimeSpend[[#This Row],[Personnel number]]&lt;&gt;"",VLOOKUP(TimeSpend[[#This Row],[Personnel number]],Users!A:B,2,0),"")</f>
        <v>Švenda Jan</v>
      </c>
      <c r="N73" s="69" t="str">
        <f>IF(TimeSpend[[#This Row],[Network Description]]&lt;&gt;"",VLOOKUP(TimeSpend[[#This Row],[Network Description]],Projects!A:C,3,0),"")</f>
        <v>INT</v>
      </c>
      <c r="O73" s="69" t="str">
        <f>IF(TimeSpend[[#This Row],[Activity]]&lt;&gt;"",VLOOKUP(TimeSpend[[#This Row],[Activity]],Activity,2,FALSE),"")</f>
        <v>Yes</v>
      </c>
    </row>
    <row r="74" spans="1:15" ht="16.5" customHeight="1" x14ac:dyDescent="0.25">
      <c r="A74" s="10" t="s">
        <v>20</v>
      </c>
      <c r="B74" s="11">
        <v>45567</v>
      </c>
      <c r="C74" s="68">
        <f t="shared" si="2"/>
        <v>0.5</v>
      </c>
      <c r="D74" s="69" t="str">
        <f>IF(TimeSpend[[#This Row],[Network Description]]&lt;&gt;"",VLOOKUP(TimeSpend[[#This Row],[Network Description]],Projects!A:B,2,0),"")</f>
        <v>BPC_INT</v>
      </c>
      <c r="E74" s="10" t="s">
        <v>16</v>
      </c>
      <c r="F74" s="96" t="s">
        <v>17</v>
      </c>
      <c r="G74" s="10" t="s">
        <v>21</v>
      </c>
      <c r="H74" s="32">
        <v>0.47916666666666669</v>
      </c>
      <c r="I74" s="32">
        <v>0.5</v>
      </c>
      <c r="J74" s="10" t="s">
        <v>19</v>
      </c>
      <c r="L74" s="69" t="str">
        <f>IF(TimeSpend[[#This Row],[Personnel number]]&lt;&gt;"",Utilization!$J$2,"")</f>
        <v>10/2024</v>
      </c>
      <c r="M74" s="69" t="str">
        <f>IF(TimeSpend[[#This Row],[Personnel number]]&lt;&gt;"",VLOOKUP(TimeSpend[[#This Row],[Personnel number]],Users!A:B,2,0),"")</f>
        <v>Švenda Jan</v>
      </c>
      <c r="N74" s="69" t="str">
        <f>IF(TimeSpend[[#This Row],[Network Description]]&lt;&gt;"",VLOOKUP(TimeSpend[[#This Row],[Network Description]],Projects!A:C,3,0),"")</f>
        <v>INT</v>
      </c>
      <c r="O74" s="69" t="str">
        <f>IF(TimeSpend[[#This Row],[Activity]]&lt;&gt;"",VLOOKUP(TimeSpend[[#This Row],[Activity]],Activity,2,FALSE),"")</f>
        <v>No</v>
      </c>
    </row>
    <row r="75" spans="1:15" ht="16.5" customHeight="1" x14ac:dyDescent="0.25">
      <c r="A75" s="10" t="s">
        <v>20</v>
      </c>
      <c r="B75" s="11">
        <v>45567</v>
      </c>
      <c r="C75" s="68">
        <f t="shared" si="2"/>
        <v>1.5</v>
      </c>
      <c r="D75" s="69" t="str">
        <f>IF(TimeSpend[[#This Row],[Network Description]]&lt;&gt;"",VLOOKUP(TimeSpend[[#This Row],[Network Description]],Projects!A:B,2,0),"")</f>
        <v>BPC_INC</v>
      </c>
      <c r="E75" s="10" t="s">
        <v>48</v>
      </c>
      <c r="F75" s="96" t="s">
        <v>23</v>
      </c>
      <c r="G75" s="10" t="s">
        <v>74</v>
      </c>
      <c r="H75" s="32">
        <v>0.5</v>
      </c>
      <c r="I75" s="32">
        <v>0.5625</v>
      </c>
      <c r="J75" s="10" t="s">
        <v>19</v>
      </c>
      <c r="L75" s="69" t="str">
        <f>IF(TimeSpend[[#This Row],[Personnel number]]&lt;&gt;"",Utilization!$J$2,"")</f>
        <v>10/2024</v>
      </c>
      <c r="M75" s="69" t="str">
        <f>IF(TimeSpend[[#This Row],[Personnel number]]&lt;&gt;"",VLOOKUP(TimeSpend[[#This Row],[Personnel number]],Users!A:B,2,0),"")</f>
        <v>Švenda Jan</v>
      </c>
      <c r="N75" s="69" t="str">
        <f>IF(TimeSpend[[#This Row],[Network Description]]&lt;&gt;"",VLOOKUP(TimeSpend[[#This Row],[Network Description]],Projects!A:C,3,0),"")</f>
        <v>INC</v>
      </c>
      <c r="O75" s="69" t="str">
        <f>IF(TimeSpend[[#This Row],[Activity]]&lt;&gt;"",VLOOKUP(TimeSpend[[#This Row],[Activity]],Activity,2,FALSE),"")</f>
        <v>Yes</v>
      </c>
    </row>
    <row r="76" spans="1:15" ht="16.5" customHeight="1" x14ac:dyDescent="0.25">
      <c r="A76" s="10" t="s">
        <v>20</v>
      </c>
      <c r="B76" s="11">
        <v>45567</v>
      </c>
      <c r="C76" s="68">
        <f t="shared" si="2"/>
        <v>0.5</v>
      </c>
      <c r="D76" s="69" t="str">
        <f>IF(TimeSpend[[#This Row],[Network Description]]&lt;&gt;"",VLOOKUP(TimeSpend[[#This Row],[Network Description]],Projects!A:B,2,0),"")</f>
        <v>BPC_INT</v>
      </c>
      <c r="E76" s="10" t="s">
        <v>16</v>
      </c>
      <c r="F76" s="96" t="s">
        <v>31</v>
      </c>
      <c r="G76" s="10" t="s">
        <v>75</v>
      </c>
      <c r="H76" s="32">
        <v>0.5625</v>
      </c>
      <c r="I76" s="32">
        <v>0.58333333333333337</v>
      </c>
      <c r="J76" s="10" t="s">
        <v>19</v>
      </c>
      <c r="L76" s="69" t="str">
        <f>IF(TimeSpend[[#This Row],[Personnel number]]&lt;&gt;"",Utilization!$J$2,"")</f>
        <v>10/2024</v>
      </c>
      <c r="M76" s="69" t="str">
        <f>IF(TimeSpend[[#This Row],[Personnel number]]&lt;&gt;"",VLOOKUP(TimeSpend[[#This Row],[Personnel number]],Users!A:B,2,0),"")</f>
        <v>Švenda Jan</v>
      </c>
      <c r="N76" s="69" t="str">
        <f>IF(TimeSpend[[#This Row],[Network Description]]&lt;&gt;"",VLOOKUP(TimeSpend[[#This Row],[Network Description]],Projects!A:C,3,0),"")</f>
        <v>INT</v>
      </c>
      <c r="O76" s="69" t="str">
        <f>IF(TimeSpend[[#This Row],[Activity]]&lt;&gt;"",VLOOKUP(TimeSpend[[#This Row],[Activity]],Activity,2,FALSE),"")</f>
        <v>Yes</v>
      </c>
    </row>
    <row r="77" spans="1:15" ht="16.5" customHeight="1" x14ac:dyDescent="0.25">
      <c r="A77" s="10" t="s">
        <v>20</v>
      </c>
      <c r="B77" s="11">
        <v>45567</v>
      </c>
      <c r="C77" s="68">
        <f t="shared" si="2"/>
        <v>1</v>
      </c>
      <c r="D77" s="69">
        <f>IF(TimeSpend[[#This Row],[Network Description]]&lt;&gt;"",VLOOKUP(TimeSpend[[#This Row],[Network Description]],Projects!A:B,2,0),"")</f>
        <v>60000389</v>
      </c>
      <c r="E77" s="10" t="s">
        <v>25</v>
      </c>
      <c r="F77" s="96" t="s">
        <v>31</v>
      </c>
      <c r="G77" s="10" t="s">
        <v>76</v>
      </c>
      <c r="H77" s="32">
        <v>0.58333333333333337</v>
      </c>
      <c r="I77" s="32">
        <v>0.625</v>
      </c>
      <c r="J77" s="10" t="s">
        <v>19</v>
      </c>
      <c r="L77" s="69" t="str">
        <f>IF(TimeSpend[[#This Row],[Personnel number]]&lt;&gt;"",Utilization!$J$2,"")</f>
        <v>10/2024</v>
      </c>
      <c r="M77" s="69" t="str">
        <f>IF(TimeSpend[[#This Row],[Personnel number]]&lt;&gt;"",VLOOKUP(TimeSpend[[#This Row],[Personnel number]],Users!A:B,2,0),"")</f>
        <v>Švenda Jan</v>
      </c>
      <c r="N77" s="69" t="str">
        <f>IF(TimeSpend[[#This Row],[Network Description]]&lt;&gt;"",VLOOKUP(TimeSpend[[#This Row],[Network Description]],Projects!A:C,3,0),"")</f>
        <v>PROJECT</v>
      </c>
      <c r="O77" s="69" t="str">
        <f>IF(TimeSpend[[#This Row],[Activity]]&lt;&gt;"",VLOOKUP(TimeSpend[[#This Row],[Activity]],Activity,2,FALSE),"")</f>
        <v>Yes</v>
      </c>
    </row>
    <row r="78" spans="1:15" ht="16.5" customHeight="1" x14ac:dyDescent="0.25">
      <c r="A78" s="10" t="s">
        <v>29</v>
      </c>
      <c r="B78" s="11">
        <v>45567</v>
      </c>
      <c r="C78" s="68">
        <f t="shared" si="2"/>
        <v>4.25</v>
      </c>
      <c r="D78" s="69">
        <f>IF(TimeSpend[[#This Row],[Network Description]]&lt;&gt;"",VLOOKUP(TimeSpend[[#This Row],[Network Description]],Projects!A:B,2,0),"")</f>
        <v>60000430</v>
      </c>
      <c r="E78" s="10" t="s">
        <v>30</v>
      </c>
      <c r="F78" s="96" t="s">
        <v>31</v>
      </c>
      <c r="G78" s="10" t="s">
        <v>77</v>
      </c>
      <c r="H78" s="32">
        <v>0.32291666666666669</v>
      </c>
      <c r="I78" s="32">
        <v>0.5</v>
      </c>
      <c r="J78" s="10" t="s">
        <v>19</v>
      </c>
      <c r="L78" s="69" t="str">
        <f>IF(TimeSpend[[#This Row],[Personnel number]]&lt;&gt;"",Utilization!$J$2,"")</f>
        <v>10/2024</v>
      </c>
      <c r="M78" s="69" t="str">
        <f>IF(TimeSpend[[#This Row],[Personnel number]]&lt;&gt;"",VLOOKUP(TimeSpend[[#This Row],[Personnel number]],Users!A:B,2,0),"")</f>
        <v xml:space="preserve">Chladilová Gabriela </v>
      </c>
      <c r="N78" s="69" t="str">
        <f>IF(TimeSpend[[#This Row],[Network Description]]&lt;&gt;"",VLOOKUP(TimeSpend[[#This Row],[Network Description]],Projects!A:C,3,0),"")</f>
        <v>PROJECT</v>
      </c>
      <c r="O78" s="69" t="str">
        <f>IF(TimeSpend[[#This Row],[Activity]]&lt;&gt;"",VLOOKUP(TimeSpend[[#This Row],[Activity]],Activity,2,FALSE),"")</f>
        <v>Yes</v>
      </c>
    </row>
    <row r="79" spans="1:15" ht="16.5" customHeight="1" x14ac:dyDescent="0.25">
      <c r="A79" s="10" t="s">
        <v>29</v>
      </c>
      <c r="B79" s="11">
        <v>45567</v>
      </c>
      <c r="C79" s="68">
        <f t="shared" si="2"/>
        <v>2.5</v>
      </c>
      <c r="D79" s="69">
        <f>IF(TimeSpend[[#This Row],[Network Description]]&lt;&gt;"",VLOOKUP(TimeSpend[[#This Row],[Network Description]],Projects!A:B,2,0),"")</f>
        <v>60000430</v>
      </c>
      <c r="E79" s="10" t="s">
        <v>30</v>
      </c>
      <c r="F79" s="96" t="s">
        <v>31</v>
      </c>
      <c r="G79" s="10" t="s">
        <v>78</v>
      </c>
      <c r="H79" s="32">
        <v>0.52083333333333337</v>
      </c>
      <c r="I79" s="32">
        <v>0.625</v>
      </c>
      <c r="J79" s="10" t="s">
        <v>19</v>
      </c>
      <c r="L79" s="69" t="str">
        <f>IF(TimeSpend[[#This Row],[Personnel number]]&lt;&gt;"",Utilization!$J$2,"")</f>
        <v>10/2024</v>
      </c>
      <c r="M79" s="69" t="str">
        <f>IF(TimeSpend[[#This Row],[Personnel number]]&lt;&gt;"",VLOOKUP(TimeSpend[[#This Row],[Personnel number]],Users!A:B,2,0),"")</f>
        <v xml:space="preserve">Chladilová Gabriela </v>
      </c>
      <c r="N79" s="69" t="str">
        <f>IF(TimeSpend[[#This Row],[Network Description]]&lt;&gt;"",VLOOKUP(TimeSpend[[#This Row],[Network Description]],Projects!A:C,3,0),"")</f>
        <v>PROJECT</v>
      </c>
      <c r="O79" s="69" t="str">
        <f>IF(TimeSpend[[#This Row],[Activity]]&lt;&gt;"",VLOOKUP(TimeSpend[[#This Row],[Activity]],Activity,2,FALSE),"")</f>
        <v>Yes</v>
      </c>
    </row>
    <row r="80" spans="1:15" ht="16.5" customHeight="1" x14ac:dyDescent="0.25">
      <c r="A80" s="10" t="s">
        <v>29</v>
      </c>
      <c r="B80" s="11">
        <v>45567</v>
      </c>
      <c r="C80" s="68">
        <f t="shared" si="2"/>
        <v>1.75</v>
      </c>
      <c r="D80" s="69">
        <f>IF(TimeSpend[[#This Row],[Network Description]]&lt;&gt;"",VLOOKUP(TimeSpend[[#This Row],[Network Description]],Projects!A:B,2,0),"")</f>
        <v>60000247</v>
      </c>
      <c r="E80" s="10" t="s">
        <v>22</v>
      </c>
      <c r="F80" s="96" t="s">
        <v>23</v>
      </c>
      <c r="G80" s="10" t="s">
        <v>79</v>
      </c>
      <c r="H80" s="32">
        <v>0.625</v>
      </c>
      <c r="I80" s="32">
        <v>0.69791666666666663</v>
      </c>
      <c r="J80" s="10" t="s">
        <v>19</v>
      </c>
      <c r="L80" s="69" t="str">
        <f>IF(TimeSpend[[#This Row],[Personnel number]]&lt;&gt;"",Utilization!$J$2,"")</f>
        <v>10/2024</v>
      </c>
      <c r="M80" s="69" t="str">
        <f>IF(TimeSpend[[#This Row],[Personnel number]]&lt;&gt;"",VLOOKUP(TimeSpend[[#This Row],[Personnel number]],Users!A:B,2,0),"")</f>
        <v xml:space="preserve">Chladilová Gabriela </v>
      </c>
      <c r="N80" s="69" t="str">
        <f>IF(TimeSpend[[#This Row],[Network Description]]&lt;&gt;"",VLOOKUP(TimeSpend[[#This Row],[Network Description]],Projects!A:C,3,0),"")</f>
        <v>PROJECT</v>
      </c>
      <c r="O80" s="69" t="str">
        <f>IF(TimeSpend[[#This Row],[Activity]]&lt;&gt;"",VLOOKUP(TimeSpend[[#This Row],[Activity]],Activity,2,FALSE),"")</f>
        <v>Yes</v>
      </c>
    </row>
    <row r="81" spans="1:15" ht="16.5" customHeight="1" x14ac:dyDescent="0.25">
      <c r="A81" s="10" t="s">
        <v>20</v>
      </c>
      <c r="B81" s="11">
        <v>45567</v>
      </c>
      <c r="C81" s="68">
        <f t="shared" si="2"/>
        <v>0.75</v>
      </c>
      <c r="D81" s="69">
        <f>IF(TimeSpend[[#This Row],[Network Description]]&lt;&gt;"",VLOOKUP(TimeSpend[[#This Row],[Network Description]],Projects!A:B,2,0),"")</f>
        <v>60000389</v>
      </c>
      <c r="E81" s="10" t="s">
        <v>25</v>
      </c>
      <c r="F81" s="96" t="s">
        <v>31</v>
      </c>
      <c r="G81" s="10" t="s">
        <v>80</v>
      </c>
      <c r="H81" s="32">
        <v>0.625</v>
      </c>
      <c r="I81" s="32">
        <v>0.65625</v>
      </c>
      <c r="J81" s="10" t="s">
        <v>19</v>
      </c>
      <c r="L81" s="69" t="str">
        <f>IF(TimeSpend[[#This Row],[Personnel number]]&lt;&gt;"",Utilization!$J$2,"")</f>
        <v>10/2024</v>
      </c>
      <c r="M81" s="69" t="str">
        <f>IF(TimeSpend[[#This Row],[Personnel number]]&lt;&gt;"",VLOOKUP(TimeSpend[[#This Row],[Personnel number]],Users!A:B,2,0),"")</f>
        <v>Švenda Jan</v>
      </c>
      <c r="N81" s="69" t="str">
        <f>IF(TimeSpend[[#This Row],[Network Description]]&lt;&gt;"",VLOOKUP(TimeSpend[[#This Row],[Network Description]],Projects!A:C,3,0),"")</f>
        <v>PROJECT</v>
      </c>
      <c r="O81" s="69" t="str">
        <f>IF(TimeSpend[[#This Row],[Activity]]&lt;&gt;"",VLOOKUP(TimeSpend[[#This Row],[Activity]],Activity,2,FALSE),"")</f>
        <v>Yes</v>
      </c>
    </row>
    <row r="82" spans="1:15" ht="16.5" customHeight="1" x14ac:dyDescent="0.25">
      <c r="A82" s="10" t="s">
        <v>20</v>
      </c>
      <c r="B82" s="11">
        <v>45568</v>
      </c>
      <c r="C82" s="68">
        <f t="shared" si="2"/>
        <v>0.75</v>
      </c>
      <c r="D82" s="69" t="str">
        <f>IF(TimeSpend[[#This Row],[Network Description]]&lt;&gt;"",VLOOKUP(TimeSpend[[#This Row],[Network Description]],Projects!A:B,2,0),"")</f>
        <v>BPC_INT</v>
      </c>
      <c r="E82" s="10" t="s">
        <v>16</v>
      </c>
      <c r="F82" s="96" t="s">
        <v>17</v>
      </c>
      <c r="G82" s="10" t="s">
        <v>21</v>
      </c>
      <c r="H82" s="32">
        <v>0.26041666666666669</v>
      </c>
      <c r="I82" s="32">
        <v>0.29166666666666669</v>
      </c>
      <c r="J82" s="10" t="s">
        <v>19</v>
      </c>
      <c r="L82" s="69" t="str">
        <f>IF(TimeSpend[[#This Row],[Personnel number]]&lt;&gt;"",Utilization!$J$2,"")</f>
        <v>10/2024</v>
      </c>
      <c r="M82" s="69" t="str">
        <f>IF(TimeSpend[[#This Row],[Personnel number]]&lt;&gt;"",VLOOKUP(TimeSpend[[#This Row],[Personnel number]],Users!A:B,2,0),"")</f>
        <v>Švenda Jan</v>
      </c>
      <c r="N82" s="69" t="str">
        <f>IF(TimeSpend[[#This Row],[Network Description]]&lt;&gt;"",VLOOKUP(TimeSpend[[#This Row],[Network Description]],Projects!A:C,3,0),"")</f>
        <v>INT</v>
      </c>
      <c r="O82" s="69" t="str">
        <f>IF(TimeSpend[[#This Row],[Activity]]&lt;&gt;"",VLOOKUP(TimeSpend[[#This Row],[Activity]],Activity,2,FALSE),"")</f>
        <v>No</v>
      </c>
    </row>
    <row r="83" spans="1:15" ht="16.5" customHeight="1" x14ac:dyDescent="0.25">
      <c r="A83" s="10" t="s">
        <v>20</v>
      </c>
      <c r="B83" s="11">
        <v>45568</v>
      </c>
      <c r="C83" s="68">
        <f t="shared" si="2"/>
        <v>1</v>
      </c>
      <c r="D83" s="69">
        <f>IF(TimeSpend[[#This Row],[Network Description]]&lt;&gt;"",VLOOKUP(TimeSpend[[#This Row],[Network Description]],Projects!A:B,2,0),"")</f>
        <v>60000389</v>
      </c>
      <c r="E83" s="10" t="s">
        <v>25</v>
      </c>
      <c r="F83" s="96" t="s">
        <v>31</v>
      </c>
      <c r="G83" s="10" t="s">
        <v>80</v>
      </c>
      <c r="H83" s="32">
        <v>0.29166666666666669</v>
      </c>
      <c r="I83" s="32">
        <v>0.33333333333333331</v>
      </c>
      <c r="J83" s="10" t="s">
        <v>19</v>
      </c>
      <c r="L83" s="69" t="str">
        <f>IF(TimeSpend[[#This Row],[Personnel number]]&lt;&gt;"",Utilization!$J$2,"")</f>
        <v>10/2024</v>
      </c>
      <c r="M83" s="69" t="str">
        <f>IF(TimeSpend[[#This Row],[Personnel number]]&lt;&gt;"",VLOOKUP(TimeSpend[[#This Row],[Personnel number]],Users!A:B,2,0),"")</f>
        <v>Švenda Jan</v>
      </c>
      <c r="N83" s="69" t="str">
        <f>IF(TimeSpend[[#This Row],[Network Description]]&lt;&gt;"",VLOOKUP(TimeSpend[[#This Row],[Network Description]],Projects!A:C,3,0),"")</f>
        <v>PROJECT</v>
      </c>
      <c r="O83" s="69" t="str">
        <f>IF(TimeSpend[[#This Row],[Activity]]&lt;&gt;"",VLOOKUP(TimeSpend[[#This Row],[Activity]],Activity,2,FALSE),"")</f>
        <v>Yes</v>
      </c>
    </row>
    <row r="84" spans="1:15" ht="16.5" customHeight="1" x14ac:dyDescent="0.25">
      <c r="A84" s="10" t="s">
        <v>20</v>
      </c>
      <c r="B84" s="11">
        <v>45568</v>
      </c>
      <c r="C84" s="68">
        <f t="shared" si="2"/>
        <v>2</v>
      </c>
      <c r="D84" s="69" t="str">
        <f>IF(TimeSpend[[#This Row],[Network Description]]&lt;&gt;"",VLOOKUP(TimeSpend[[#This Row],[Network Description]],Projects!A:B,2,0),"")</f>
        <v>BPC_INT</v>
      </c>
      <c r="E84" s="10" t="s">
        <v>16</v>
      </c>
      <c r="F84" s="96" t="s">
        <v>17</v>
      </c>
      <c r="G84" s="10" t="s">
        <v>64</v>
      </c>
      <c r="H84" s="32">
        <v>0.33333333333333331</v>
      </c>
      <c r="I84" s="32">
        <v>0.41666666666666669</v>
      </c>
      <c r="J84" s="10" t="s">
        <v>19</v>
      </c>
      <c r="L84" s="69" t="str">
        <f>IF(TimeSpend[[#This Row],[Personnel number]]&lt;&gt;"",Utilization!$J$2,"")</f>
        <v>10/2024</v>
      </c>
      <c r="M84" s="69" t="str">
        <f>IF(TimeSpend[[#This Row],[Personnel number]]&lt;&gt;"",VLOOKUP(TimeSpend[[#This Row],[Personnel number]],Users!A:B,2,0),"")</f>
        <v>Švenda Jan</v>
      </c>
      <c r="N84" s="69" t="str">
        <f>IF(TimeSpend[[#This Row],[Network Description]]&lt;&gt;"",VLOOKUP(TimeSpend[[#This Row],[Network Description]],Projects!A:C,3,0),"")</f>
        <v>INT</v>
      </c>
      <c r="O84" s="69" t="str">
        <f>IF(TimeSpend[[#This Row],[Activity]]&lt;&gt;"",VLOOKUP(TimeSpend[[#This Row],[Activity]],Activity,2,FALSE),"")</f>
        <v>No</v>
      </c>
    </row>
    <row r="85" spans="1:15" ht="16.5" customHeight="1" x14ac:dyDescent="0.25">
      <c r="A85" s="10" t="s">
        <v>20</v>
      </c>
      <c r="B85" s="11">
        <v>45568</v>
      </c>
      <c r="C85" s="68">
        <f t="shared" si="2"/>
        <v>1</v>
      </c>
      <c r="D85" s="69">
        <f>IF(TimeSpend[[#This Row],[Network Description]]&lt;&gt;"",VLOOKUP(TimeSpend[[#This Row],[Network Description]],Projects!A:B,2,0),"")</f>
        <v>60000389</v>
      </c>
      <c r="E85" s="10" t="s">
        <v>25</v>
      </c>
      <c r="F85" s="96" t="s">
        <v>31</v>
      </c>
      <c r="G85" s="10" t="s">
        <v>81</v>
      </c>
      <c r="H85" s="32">
        <v>0.41666666666666669</v>
      </c>
      <c r="I85" s="32">
        <v>0.45833333333333331</v>
      </c>
      <c r="J85" s="10" t="s">
        <v>19</v>
      </c>
      <c r="L85" s="69" t="str">
        <f>IF(TimeSpend[[#This Row],[Personnel number]]&lt;&gt;"",Utilization!$J$2,"")</f>
        <v>10/2024</v>
      </c>
      <c r="M85" s="69" t="str">
        <f>IF(TimeSpend[[#This Row],[Personnel number]]&lt;&gt;"",VLOOKUP(TimeSpend[[#This Row],[Personnel number]],Users!A:B,2,0),"")</f>
        <v>Švenda Jan</v>
      </c>
      <c r="N85" s="69" t="str">
        <f>IF(TimeSpend[[#This Row],[Network Description]]&lt;&gt;"",VLOOKUP(TimeSpend[[#This Row],[Network Description]],Projects!A:C,3,0),"")</f>
        <v>PROJECT</v>
      </c>
      <c r="O85" s="69" t="str">
        <f>IF(TimeSpend[[#This Row],[Activity]]&lt;&gt;"",VLOOKUP(TimeSpend[[#This Row],[Activity]],Activity,2,FALSE),"")</f>
        <v>Yes</v>
      </c>
    </row>
    <row r="86" spans="1:15" ht="16.5" customHeight="1" x14ac:dyDescent="0.25">
      <c r="A86" s="10" t="s">
        <v>82</v>
      </c>
      <c r="B86" s="11">
        <v>45561</v>
      </c>
      <c r="C86" s="68">
        <f t="shared" si="2"/>
        <v>3</v>
      </c>
      <c r="D86" s="69">
        <f>IF(TimeSpend[[#This Row],[Network Description]]&lt;&gt;"",VLOOKUP(TimeSpend[[#This Row],[Network Description]],Projects!A:B,2,0),"")</f>
        <v>60000430</v>
      </c>
      <c r="E86" s="10" t="s">
        <v>30</v>
      </c>
      <c r="F86" s="96" t="s">
        <v>31</v>
      </c>
      <c r="G86" s="10" t="s">
        <v>83</v>
      </c>
      <c r="H86" s="32">
        <v>0.33333333333333331</v>
      </c>
      <c r="I86" s="32">
        <v>0.45833333333333331</v>
      </c>
      <c r="J86" s="10" t="s">
        <v>19</v>
      </c>
      <c r="L86" s="69" t="str">
        <f>IF(TimeSpend[[#This Row],[Personnel number]]&lt;&gt;"",Utilization!$J$2,"")</f>
        <v>10/2024</v>
      </c>
      <c r="M86" s="69" t="str">
        <f>IF(TimeSpend[[#This Row],[Personnel number]]&lt;&gt;"",VLOOKUP(TimeSpend[[#This Row],[Personnel number]],Users!A:B,2,0),"")</f>
        <v>Račoch Petr</v>
      </c>
      <c r="N86" s="69" t="str">
        <f>IF(TimeSpend[[#This Row],[Network Description]]&lt;&gt;"",VLOOKUP(TimeSpend[[#This Row],[Network Description]],Projects!A:C,3,0),"")</f>
        <v>PROJECT</v>
      </c>
      <c r="O86" s="69" t="str">
        <f>IF(TimeSpend[[#This Row],[Activity]]&lt;&gt;"",VLOOKUP(TimeSpend[[#This Row],[Activity]],Activity,2,FALSE),"")</f>
        <v>Yes</v>
      </c>
    </row>
    <row r="87" spans="1:15" ht="16.5" customHeight="1" x14ac:dyDescent="0.25">
      <c r="A87" s="10" t="s">
        <v>82</v>
      </c>
      <c r="B87" s="11">
        <v>45561</v>
      </c>
      <c r="C87" s="68">
        <f t="shared" si="2"/>
        <v>1.5</v>
      </c>
      <c r="D87" s="69">
        <f>IF(TimeSpend[[#This Row],[Network Description]]&lt;&gt;"",VLOOKUP(TimeSpend[[#This Row],[Network Description]],Projects!A:B,2,0),"")</f>
        <v>60000430</v>
      </c>
      <c r="E87" s="10" t="s">
        <v>30</v>
      </c>
      <c r="F87" s="96" t="s">
        <v>23</v>
      </c>
      <c r="G87" s="10" t="s">
        <v>84</v>
      </c>
      <c r="H87" s="32">
        <v>0.47916666666666669</v>
      </c>
      <c r="I87" s="32">
        <v>0.54166666666666663</v>
      </c>
      <c r="J87" s="10" t="s">
        <v>19</v>
      </c>
      <c r="L87" s="69" t="str">
        <f>IF(TimeSpend[[#This Row],[Personnel number]]&lt;&gt;"",Utilization!$J$2,"")</f>
        <v>10/2024</v>
      </c>
      <c r="M87" s="69" t="str">
        <f>IF(TimeSpend[[#This Row],[Personnel number]]&lt;&gt;"",VLOOKUP(TimeSpend[[#This Row],[Personnel number]],Users!A:B,2,0),"")</f>
        <v>Račoch Petr</v>
      </c>
      <c r="N87" s="69" t="str">
        <f>IF(TimeSpend[[#This Row],[Network Description]]&lt;&gt;"",VLOOKUP(TimeSpend[[#This Row],[Network Description]],Projects!A:C,3,0),"")</f>
        <v>PROJECT</v>
      </c>
      <c r="O87" s="69" t="str">
        <f>IF(TimeSpend[[#This Row],[Activity]]&lt;&gt;"",VLOOKUP(TimeSpend[[#This Row],[Activity]],Activity,2,FALSE),"")</f>
        <v>Yes</v>
      </c>
    </row>
    <row r="88" spans="1:15" ht="16.5" customHeight="1" x14ac:dyDescent="0.25">
      <c r="A88" s="10" t="s">
        <v>82</v>
      </c>
      <c r="B88" s="11">
        <v>45561</v>
      </c>
      <c r="C88" s="68">
        <f t="shared" si="2"/>
        <v>0.5</v>
      </c>
      <c r="D88" s="69">
        <f>IF(TimeSpend[[#This Row],[Network Description]]&lt;&gt;"",VLOOKUP(TimeSpend[[#This Row],[Network Description]],Projects!A:B,2,0),"")</f>
        <v>60000430</v>
      </c>
      <c r="E88" s="10" t="s">
        <v>30</v>
      </c>
      <c r="F88" s="96" t="s">
        <v>58</v>
      </c>
      <c r="G88" s="10" t="s">
        <v>85</v>
      </c>
      <c r="H88" s="32">
        <v>0.54166666666666663</v>
      </c>
      <c r="I88" s="32">
        <v>0.5625</v>
      </c>
      <c r="J88" s="10" t="s">
        <v>19</v>
      </c>
      <c r="L88" s="69" t="str">
        <f>IF(TimeSpend[[#This Row],[Personnel number]]&lt;&gt;"",Utilization!$J$2,"")</f>
        <v>10/2024</v>
      </c>
      <c r="M88" s="69" t="str">
        <f>IF(TimeSpend[[#This Row],[Personnel number]]&lt;&gt;"",VLOOKUP(TimeSpend[[#This Row],[Personnel number]],Users!A:B,2,0),"")</f>
        <v>Račoch Petr</v>
      </c>
      <c r="N88" s="69" t="str">
        <f>IF(TimeSpend[[#This Row],[Network Description]]&lt;&gt;"",VLOOKUP(TimeSpend[[#This Row],[Network Description]],Projects!A:C,3,0),"")</f>
        <v>PROJECT</v>
      </c>
      <c r="O88" s="69" t="str">
        <f>IF(TimeSpend[[#This Row],[Activity]]&lt;&gt;"",VLOOKUP(TimeSpend[[#This Row],[Activity]],Activity,2,FALSE),"")</f>
        <v>Yes</v>
      </c>
    </row>
    <row r="89" spans="1:15" ht="16.5" customHeight="1" x14ac:dyDescent="0.25">
      <c r="A89" s="10" t="s">
        <v>82</v>
      </c>
      <c r="B89" s="11">
        <v>45561</v>
      </c>
      <c r="C89" s="68">
        <f t="shared" si="2"/>
        <v>3.75</v>
      </c>
      <c r="D89" s="69">
        <f>IF(TimeSpend[[#This Row],[Network Description]]&lt;&gt;"",VLOOKUP(TimeSpend[[#This Row],[Network Description]],Projects!A:B,2,0),"")</f>
        <v>60000430</v>
      </c>
      <c r="E89" s="10" t="s">
        <v>30</v>
      </c>
      <c r="F89" s="96" t="s">
        <v>58</v>
      </c>
      <c r="G89" s="10" t="s">
        <v>84</v>
      </c>
      <c r="H89" s="32">
        <v>0.5625</v>
      </c>
      <c r="I89" s="32">
        <v>0.71875</v>
      </c>
      <c r="J89" s="10" t="s">
        <v>19</v>
      </c>
      <c r="L89" s="69" t="str">
        <f>IF(TimeSpend[[#This Row],[Personnel number]]&lt;&gt;"",Utilization!$J$2,"")</f>
        <v>10/2024</v>
      </c>
      <c r="M89" s="69" t="str">
        <f>IF(TimeSpend[[#This Row],[Personnel number]]&lt;&gt;"",VLOOKUP(TimeSpend[[#This Row],[Personnel number]],Users!A:B,2,0),"")</f>
        <v>Račoch Petr</v>
      </c>
      <c r="N89" s="69" t="str">
        <f>IF(TimeSpend[[#This Row],[Network Description]]&lt;&gt;"",VLOOKUP(TimeSpend[[#This Row],[Network Description]],Projects!A:C,3,0),"")</f>
        <v>PROJECT</v>
      </c>
      <c r="O89" s="69" t="str">
        <f>IF(TimeSpend[[#This Row],[Activity]]&lt;&gt;"",VLOOKUP(TimeSpend[[#This Row],[Activity]],Activity,2,FALSE),"")</f>
        <v>Yes</v>
      </c>
    </row>
    <row r="90" spans="1:15" ht="16.5" customHeight="1" x14ac:dyDescent="0.25">
      <c r="A90" s="10" t="s">
        <v>82</v>
      </c>
      <c r="B90" s="11">
        <v>45562</v>
      </c>
      <c r="C90" s="68">
        <f t="shared" si="2"/>
        <v>1</v>
      </c>
      <c r="D90" s="69">
        <f>IF(TimeSpend[[#This Row],[Network Description]]&lt;&gt;"",VLOOKUP(TimeSpend[[#This Row],[Network Description]],Projects!A:B,2,0),"")</f>
        <v>60000430</v>
      </c>
      <c r="E90" s="10" t="s">
        <v>30</v>
      </c>
      <c r="F90" s="96" t="s">
        <v>31</v>
      </c>
      <c r="G90" s="10" t="s">
        <v>83</v>
      </c>
      <c r="H90" s="32">
        <v>0.33333333333333331</v>
      </c>
      <c r="I90" s="32">
        <v>0.375</v>
      </c>
      <c r="J90" s="10" t="s">
        <v>19</v>
      </c>
      <c r="L90" s="69" t="str">
        <f>IF(TimeSpend[[#This Row],[Personnel number]]&lt;&gt;"",Utilization!$J$2,"")</f>
        <v>10/2024</v>
      </c>
      <c r="M90" s="69" t="str">
        <f>IF(TimeSpend[[#This Row],[Personnel number]]&lt;&gt;"",VLOOKUP(TimeSpend[[#This Row],[Personnel number]],Users!A:B,2,0),"")</f>
        <v>Račoch Petr</v>
      </c>
      <c r="N90" s="69" t="str">
        <f>IF(TimeSpend[[#This Row],[Network Description]]&lt;&gt;"",VLOOKUP(TimeSpend[[#This Row],[Network Description]],Projects!A:C,3,0),"")</f>
        <v>PROJECT</v>
      </c>
      <c r="O90" s="69" t="str">
        <f>IF(TimeSpend[[#This Row],[Activity]]&lt;&gt;"",VLOOKUP(TimeSpend[[#This Row],[Activity]],Activity,2,FALSE),"")</f>
        <v>Yes</v>
      </c>
    </row>
    <row r="91" spans="1:15" ht="16.5" customHeight="1" x14ac:dyDescent="0.25">
      <c r="A91" s="10" t="s">
        <v>82</v>
      </c>
      <c r="B91" s="11">
        <v>45562</v>
      </c>
      <c r="C91" s="68">
        <f t="shared" si="2"/>
        <v>0.5</v>
      </c>
      <c r="D91" s="69">
        <f>IF(TimeSpend[[#This Row],[Network Description]]&lt;&gt;"",VLOOKUP(TimeSpend[[#This Row],[Network Description]],Projects!A:B,2,0),"")</f>
        <v>60000430</v>
      </c>
      <c r="E91" s="10" t="s">
        <v>30</v>
      </c>
      <c r="F91" s="96" t="s">
        <v>58</v>
      </c>
      <c r="G91" s="10" t="s">
        <v>86</v>
      </c>
      <c r="H91" s="32">
        <v>0.375</v>
      </c>
      <c r="I91" s="32">
        <v>0.39583333333333331</v>
      </c>
      <c r="J91" s="10" t="s">
        <v>19</v>
      </c>
      <c r="L91" s="69" t="str">
        <f>IF(TimeSpend[[#This Row],[Personnel number]]&lt;&gt;"",Utilization!$J$2,"")</f>
        <v>10/2024</v>
      </c>
      <c r="M91" s="69" t="str">
        <f>IF(TimeSpend[[#This Row],[Personnel number]]&lt;&gt;"",VLOOKUP(TimeSpend[[#This Row],[Personnel number]],Users!A:B,2,0),"")</f>
        <v>Račoch Petr</v>
      </c>
      <c r="N91" s="69" t="str">
        <f>IF(TimeSpend[[#This Row],[Network Description]]&lt;&gt;"",VLOOKUP(TimeSpend[[#This Row],[Network Description]],Projects!A:C,3,0),"")</f>
        <v>PROJECT</v>
      </c>
      <c r="O91" s="69" t="str">
        <f>IF(TimeSpend[[#This Row],[Activity]]&lt;&gt;"",VLOOKUP(TimeSpend[[#This Row],[Activity]],Activity,2,FALSE),"")</f>
        <v>Yes</v>
      </c>
    </row>
    <row r="92" spans="1:15" ht="16.5" customHeight="1" x14ac:dyDescent="0.25">
      <c r="A92" s="10" t="s">
        <v>82</v>
      </c>
      <c r="B92" s="11">
        <v>45562</v>
      </c>
      <c r="C92" s="68">
        <f t="shared" si="2"/>
        <v>0.5</v>
      </c>
      <c r="D92" s="69" t="str">
        <f>IF(TimeSpend[[#This Row],[Network Description]]&lt;&gt;"",VLOOKUP(TimeSpend[[#This Row],[Network Description]],Projects!A:B,2,0),"")</f>
        <v>BPC_INT</v>
      </c>
      <c r="E92" s="10" t="s">
        <v>16</v>
      </c>
      <c r="F92" s="96" t="s">
        <v>17</v>
      </c>
      <c r="G92" s="10" t="s">
        <v>21</v>
      </c>
      <c r="H92" s="32">
        <v>0.39583333333333331</v>
      </c>
      <c r="I92" s="32">
        <v>0.41666666666666669</v>
      </c>
      <c r="J92" s="10" t="s">
        <v>19</v>
      </c>
      <c r="L92" s="69" t="str">
        <f>IF(TimeSpend[[#This Row],[Personnel number]]&lt;&gt;"",Utilization!$J$2,"")</f>
        <v>10/2024</v>
      </c>
      <c r="M92" s="69" t="str">
        <f>IF(TimeSpend[[#This Row],[Personnel number]]&lt;&gt;"",VLOOKUP(TimeSpend[[#This Row],[Personnel number]],Users!A:B,2,0),"")</f>
        <v>Račoch Petr</v>
      </c>
      <c r="N92" s="69" t="str">
        <f>IF(TimeSpend[[#This Row],[Network Description]]&lt;&gt;"",VLOOKUP(TimeSpend[[#This Row],[Network Description]],Projects!A:C,3,0),"")</f>
        <v>INT</v>
      </c>
      <c r="O92" s="69" t="str">
        <f>IF(TimeSpend[[#This Row],[Activity]]&lt;&gt;"",VLOOKUP(TimeSpend[[#This Row],[Activity]],Activity,2,FALSE),"")</f>
        <v>No</v>
      </c>
    </row>
    <row r="93" spans="1:15" ht="16.5" customHeight="1" x14ac:dyDescent="0.25">
      <c r="A93" s="10" t="s">
        <v>82</v>
      </c>
      <c r="B93" s="11">
        <v>45562</v>
      </c>
      <c r="C93" s="68">
        <f t="shared" si="2"/>
        <v>1</v>
      </c>
      <c r="D93" s="69" t="str">
        <f>IF(TimeSpend[[#This Row],[Network Description]]&lt;&gt;"",VLOOKUP(TimeSpend[[#This Row],[Network Description]],Projects!A:B,2,0),"")</f>
        <v>BPC_INT</v>
      </c>
      <c r="E93" s="10" t="s">
        <v>16</v>
      </c>
      <c r="F93" s="96" t="s">
        <v>17</v>
      </c>
      <c r="G93" s="10" t="s">
        <v>46</v>
      </c>
      <c r="H93" s="32">
        <v>0.41666666666666669</v>
      </c>
      <c r="I93" s="32">
        <v>0.45833333333333331</v>
      </c>
      <c r="J93" s="10" t="s">
        <v>19</v>
      </c>
      <c r="L93" s="69" t="str">
        <f>IF(TimeSpend[[#This Row],[Personnel number]]&lt;&gt;"",Utilization!$J$2,"")</f>
        <v>10/2024</v>
      </c>
      <c r="M93" s="69" t="str">
        <f>IF(TimeSpend[[#This Row],[Personnel number]]&lt;&gt;"",VLOOKUP(TimeSpend[[#This Row],[Personnel number]],Users!A:B,2,0),"")</f>
        <v>Račoch Petr</v>
      </c>
      <c r="N93" s="69" t="str">
        <f>IF(TimeSpend[[#This Row],[Network Description]]&lt;&gt;"",VLOOKUP(TimeSpend[[#This Row],[Network Description]],Projects!A:C,3,0),"")</f>
        <v>INT</v>
      </c>
      <c r="O93" s="69" t="str">
        <f>IF(TimeSpend[[#This Row],[Activity]]&lt;&gt;"",VLOOKUP(TimeSpend[[#This Row],[Activity]],Activity,2,FALSE),"")</f>
        <v>No</v>
      </c>
    </row>
    <row r="94" spans="1:15" ht="16.5" customHeight="1" x14ac:dyDescent="0.25">
      <c r="A94" s="10" t="s">
        <v>82</v>
      </c>
      <c r="B94" s="11">
        <v>45562</v>
      </c>
      <c r="C94" s="68">
        <f t="shared" si="2"/>
        <v>0.5</v>
      </c>
      <c r="D94" s="69">
        <f>IF(TimeSpend[[#This Row],[Network Description]]&lt;&gt;"",VLOOKUP(TimeSpend[[#This Row],[Network Description]],Projects!A:B,2,0),"")</f>
        <v>60000430</v>
      </c>
      <c r="E94" s="10" t="s">
        <v>30</v>
      </c>
      <c r="F94" s="96" t="s">
        <v>58</v>
      </c>
      <c r="G94" s="10" t="s">
        <v>87</v>
      </c>
      <c r="H94" s="32">
        <v>0.47916666666666669</v>
      </c>
      <c r="I94" s="32">
        <v>0.5</v>
      </c>
      <c r="J94" s="10" t="s">
        <v>19</v>
      </c>
      <c r="L94" s="69" t="str">
        <f>IF(TimeSpend[[#This Row],[Personnel number]]&lt;&gt;"",Utilization!$J$2,"")</f>
        <v>10/2024</v>
      </c>
      <c r="M94" s="69" t="str">
        <f>IF(TimeSpend[[#This Row],[Personnel number]]&lt;&gt;"",VLOOKUP(TimeSpend[[#This Row],[Personnel number]],Users!A:B,2,0),"")</f>
        <v>Račoch Petr</v>
      </c>
      <c r="N94" s="69" t="str">
        <f>IF(TimeSpend[[#This Row],[Network Description]]&lt;&gt;"",VLOOKUP(TimeSpend[[#This Row],[Network Description]],Projects!A:C,3,0),"")</f>
        <v>PROJECT</v>
      </c>
      <c r="O94" s="69" t="str">
        <f>IF(TimeSpend[[#This Row],[Activity]]&lt;&gt;"",VLOOKUP(TimeSpend[[#This Row],[Activity]],Activity,2,FALSE),"")</f>
        <v>Yes</v>
      </c>
    </row>
    <row r="95" spans="1:15" ht="16.5" customHeight="1" x14ac:dyDescent="0.25">
      <c r="A95" s="10" t="s">
        <v>82</v>
      </c>
      <c r="B95" s="11">
        <v>45562</v>
      </c>
      <c r="C95" s="68">
        <f t="shared" si="2"/>
        <v>1</v>
      </c>
      <c r="D95" s="69" t="str">
        <f>IF(TimeSpend[[#This Row],[Network Description]]&lt;&gt;"",VLOOKUP(TimeSpend[[#This Row],[Network Description]],Projects!A:B,2,0),"")</f>
        <v>BPC_INT</v>
      </c>
      <c r="E95" s="10" t="s">
        <v>16</v>
      </c>
      <c r="F95" s="96" t="s">
        <v>17</v>
      </c>
      <c r="G95" s="10" t="s">
        <v>37</v>
      </c>
      <c r="H95" s="32">
        <v>0.5</v>
      </c>
      <c r="I95" s="32">
        <v>0.54166666666666663</v>
      </c>
      <c r="J95" s="10" t="s">
        <v>19</v>
      </c>
      <c r="L95" s="69" t="str">
        <f>IF(TimeSpend[[#This Row],[Personnel number]]&lt;&gt;"",Utilization!$J$2,"")</f>
        <v>10/2024</v>
      </c>
      <c r="M95" s="69" t="str">
        <f>IF(TimeSpend[[#This Row],[Personnel number]]&lt;&gt;"",VLOOKUP(TimeSpend[[#This Row],[Personnel number]],Users!A:B,2,0),"")</f>
        <v>Račoch Petr</v>
      </c>
      <c r="N95" s="69" t="str">
        <f>IF(TimeSpend[[#This Row],[Network Description]]&lt;&gt;"",VLOOKUP(TimeSpend[[#This Row],[Network Description]],Projects!A:C,3,0),"")</f>
        <v>INT</v>
      </c>
      <c r="O95" s="69" t="str">
        <f>IF(TimeSpend[[#This Row],[Activity]]&lt;&gt;"",VLOOKUP(TimeSpend[[#This Row],[Activity]],Activity,2,FALSE),"")</f>
        <v>No</v>
      </c>
    </row>
    <row r="96" spans="1:15" ht="16.5" customHeight="1" x14ac:dyDescent="0.25">
      <c r="A96" s="10" t="s">
        <v>82</v>
      </c>
      <c r="B96" s="11">
        <v>45562</v>
      </c>
      <c r="C96" s="68">
        <f t="shared" si="2"/>
        <v>2</v>
      </c>
      <c r="D96" s="69">
        <f>IF(TimeSpend[[#This Row],[Network Description]]&lt;&gt;"",VLOOKUP(TimeSpend[[#This Row],[Network Description]],Projects!A:B,2,0),"")</f>
        <v>60000430</v>
      </c>
      <c r="E96" s="10" t="s">
        <v>30</v>
      </c>
      <c r="F96" s="96" t="s">
        <v>58</v>
      </c>
      <c r="G96" s="10" t="s">
        <v>87</v>
      </c>
      <c r="H96" s="32">
        <v>0.54166666666666663</v>
      </c>
      <c r="I96" s="32">
        <v>0.625</v>
      </c>
      <c r="J96" s="10" t="s">
        <v>19</v>
      </c>
      <c r="L96" s="69" t="str">
        <f>IF(TimeSpend[[#This Row],[Personnel number]]&lt;&gt;"",Utilization!$J$2,"")</f>
        <v>10/2024</v>
      </c>
      <c r="M96" s="69" t="str">
        <f>IF(TimeSpend[[#This Row],[Personnel number]]&lt;&gt;"",VLOOKUP(TimeSpend[[#This Row],[Personnel number]],Users!A:B,2,0),"")</f>
        <v>Račoch Petr</v>
      </c>
      <c r="N96" s="69" t="str">
        <f>IF(TimeSpend[[#This Row],[Network Description]]&lt;&gt;"",VLOOKUP(TimeSpend[[#This Row],[Network Description]],Projects!A:C,3,0),"")</f>
        <v>PROJECT</v>
      </c>
      <c r="O96" s="69" t="str">
        <f>IF(TimeSpend[[#This Row],[Activity]]&lt;&gt;"",VLOOKUP(TimeSpend[[#This Row],[Activity]],Activity,2,FALSE),"")</f>
        <v>Yes</v>
      </c>
    </row>
    <row r="97" spans="1:15" ht="16.5" customHeight="1" x14ac:dyDescent="0.25">
      <c r="A97" s="10" t="s">
        <v>82</v>
      </c>
      <c r="B97" s="11">
        <v>45565</v>
      </c>
      <c r="C97" s="68">
        <f t="shared" si="2"/>
        <v>0.25</v>
      </c>
      <c r="D97" s="69" t="str">
        <f>IF(TimeSpend[[#This Row],[Network Description]]&lt;&gt;"",VLOOKUP(TimeSpend[[#This Row],[Network Description]],Projects!A:B,2,0),"")</f>
        <v>BPC_INT</v>
      </c>
      <c r="E97" s="10" t="s">
        <v>16</v>
      </c>
      <c r="F97" s="96" t="s">
        <v>17</v>
      </c>
      <c r="G97" s="10" t="s">
        <v>21</v>
      </c>
      <c r="H97" s="32">
        <v>0.34375</v>
      </c>
      <c r="I97" s="32">
        <v>0.35416666666666669</v>
      </c>
      <c r="J97" s="10" t="s">
        <v>19</v>
      </c>
      <c r="L97" s="69" t="str">
        <f>IF(TimeSpend[[#This Row],[Personnel number]]&lt;&gt;"",Utilization!$J$2,"")</f>
        <v>10/2024</v>
      </c>
      <c r="M97" s="69" t="str">
        <f>IF(TimeSpend[[#This Row],[Personnel number]]&lt;&gt;"",VLOOKUP(TimeSpend[[#This Row],[Personnel number]],Users!A:B,2,0),"")</f>
        <v>Račoch Petr</v>
      </c>
      <c r="N97" s="69" t="str">
        <f>IF(TimeSpend[[#This Row],[Network Description]]&lt;&gt;"",VLOOKUP(TimeSpend[[#This Row],[Network Description]],Projects!A:C,3,0),"")</f>
        <v>INT</v>
      </c>
      <c r="O97" s="69" t="str">
        <f>IF(TimeSpend[[#This Row],[Activity]]&lt;&gt;"",VLOOKUP(TimeSpend[[#This Row],[Activity]],Activity,2,FALSE),"")</f>
        <v>No</v>
      </c>
    </row>
    <row r="98" spans="1:15" ht="16.5" customHeight="1" x14ac:dyDescent="0.25">
      <c r="A98" s="10" t="s">
        <v>82</v>
      </c>
      <c r="B98" s="11">
        <v>45565</v>
      </c>
      <c r="C98" s="68">
        <f t="shared" si="2"/>
        <v>0.5</v>
      </c>
      <c r="D98" s="69">
        <f>IF(TimeSpend[[#This Row],[Network Description]]&lt;&gt;"",VLOOKUP(TimeSpend[[#This Row],[Network Description]],Projects!A:B,2,0),"")</f>
        <v>60000247</v>
      </c>
      <c r="E98" s="10" t="s">
        <v>22</v>
      </c>
      <c r="F98" s="96" t="s">
        <v>31</v>
      </c>
      <c r="G98" s="10" t="s">
        <v>52</v>
      </c>
      <c r="H98" s="32">
        <v>0.35416666666666669</v>
      </c>
      <c r="I98" s="32">
        <v>0.375</v>
      </c>
      <c r="J98" s="10" t="s">
        <v>19</v>
      </c>
      <c r="L98" s="69" t="str">
        <f>IF(TimeSpend[[#This Row],[Personnel number]]&lt;&gt;"",Utilization!$J$2,"")</f>
        <v>10/2024</v>
      </c>
      <c r="M98" s="69" t="str">
        <f>IF(TimeSpend[[#This Row],[Personnel number]]&lt;&gt;"",VLOOKUP(TimeSpend[[#This Row],[Personnel number]],Users!A:B,2,0),"")</f>
        <v>Račoch Petr</v>
      </c>
      <c r="N98" s="69" t="str">
        <f>IF(TimeSpend[[#This Row],[Network Description]]&lt;&gt;"",VLOOKUP(TimeSpend[[#This Row],[Network Description]],Projects!A:C,3,0),"")</f>
        <v>PROJECT</v>
      </c>
      <c r="O98" s="69" t="str">
        <f>IF(TimeSpend[[#This Row],[Activity]]&lt;&gt;"",VLOOKUP(TimeSpend[[#This Row],[Activity]],Activity,2,FALSE),"")</f>
        <v>Yes</v>
      </c>
    </row>
    <row r="99" spans="1:15" ht="16.5" customHeight="1" x14ac:dyDescent="0.25">
      <c r="A99" s="10" t="s">
        <v>82</v>
      </c>
      <c r="B99" s="11">
        <v>45565</v>
      </c>
      <c r="C99" s="68">
        <f t="shared" si="2"/>
        <v>0.5</v>
      </c>
      <c r="D99" s="69">
        <f>IF(TimeSpend[[#This Row],[Network Description]]&lt;&gt;"",VLOOKUP(TimeSpend[[#This Row],[Network Description]],Projects!A:B,2,0),"")</f>
        <v>60000430</v>
      </c>
      <c r="E99" s="10" t="s">
        <v>30</v>
      </c>
      <c r="F99" s="96" t="s">
        <v>31</v>
      </c>
      <c r="G99" s="10" t="s">
        <v>88</v>
      </c>
      <c r="H99" s="32">
        <v>0.375</v>
      </c>
      <c r="I99" s="32">
        <v>0.39583333333333331</v>
      </c>
      <c r="J99" s="10" t="s">
        <v>19</v>
      </c>
      <c r="L99" s="69" t="str">
        <f>IF(TimeSpend[[#This Row],[Personnel number]]&lt;&gt;"",Utilization!$J$2,"")</f>
        <v>10/2024</v>
      </c>
      <c r="M99" s="69" t="str">
        <f>IF(TimeSpend[[#This Row],[Personnel number]]&lt;&gt;"",VLOOKUP(TimeSpend[[#This Row],[Personnel number]],Users!A:B,2,0),"")</f>
        <v>Račoch Petr</v>
      </c>
      <c r="N99" s="69" t="str">
        <f>IF(TimeSpend[[#This Row],[Network Description]]&lt;&gt;"",VLOOKUP(TimeSpend[[#This Row],[Network Description]],Projects!A:C,3,0),"")</f>
        <v>PROJECT</v>
      </c>
      <c r="O99" s="69" t="str">
        <f>IF(TimeSpend[[#This Row],[Activity]]&lt;&gt;"",VLOOKUP(TimeSpend[[#This Row],[Activity]],Activity,2,FALSE),"")</f>
        <v>Yes</v>
      </c>
    </row>
    <row r="100" spans="1:15" ht="16.5" customHeight="1" x14ac:dyDescent="0.25">
      <c r="A100" s="10" t="s">
        <v>82</v>
      </c>
      <c r="B100" s="11">
        <v>45565</v>
      </c>
      <c r="C100" s="68">
        <f t="shared" si="2"/>
        <v>1.5</v>
      </c>
      <c r="D100" s="69">
        <f>IF(TimeSpend[[#This Row],[Network Description]]&lt;&gt;"",VLOOKUP(TimeSpend[[#This Row],[Network Description]],Projects!A:B,2,0),"")</f>
        <v>60000430</v>
      </c>
      <c r="E100" s="10" t="s">
        <v>30</v>
      </c>
      <c r="F100" s="96" t="s">
        <v>31</v>
      </c>
      <c r="G100" s="10" t="s">
        <v>89</v>
      </c>
      <c r="H100" s="32">
        <v>0.39583333333333331</v>
      </c>
      <c r="I100" s="32">
        <v>0.45833333333333331</v>
      </c>
      <c r="J100" s="10" t="s">
        <v>19</v>
      </c>
      <c r="L100" s="69" t="str">
        <f>IF(TimeSpend[[#This Row],[Personnel number]]&lt;&gt;"",Utilization!$J$2,"")</f>
        <v>10/2024</v>
      </c>
      <c r="M100" s="69" t="str">
        <f>IF(TimeSpend[[#This Row],[Personnel number]]&lt;&gt;"",VLOOKUP(TimeSpend[[#This Row],[Personnel number]],Users!A:B,2,0),"")</f>
        <v>Račoch Petr</v>
      </c>
      <c r="N100" s="69" t="str">
        <f>IF(TimeSpend[[#This Row],[Network Description]]&lt;&gt;"",VLOOKUP(TimeSpend[[#This Row],[Network Description]],Projects!A:C,3,0),"")</f>
        <v>PROJECT</v>
      </c>
      <c r="O100" s="69" t="str">
        <f>IF(TimeSpend[[#This Row],[Activity]]&lt;&gt;"",VLOOKUP(TimeSpend[[#This Row],[Activity]],Activity,2,FALSE),"")</f>
        <v>Yes</v>
      </c>
    </row>
    <row r="101" spans="1:15" ht="16.5" customHeight="1" x14ac:dyDescent="0.25">
      <c r="A101" s="10" t="s">
        <v>82</v>
      </c>
      <c r="B101" s="11">
        <v>45565</v>
      </c>
      <c r="C101" s="68">
        <f t="shared" si="2"/>
        <v>1</v>
      </c>
      <c r="D101" s="69">
        <f>IF(TimeSpend[[#This Row],[Network Description]]&lt;&gt;"",VLOOKUP(TimeSpend[[#This Row],[Network Description]],Projects!A:B,2,0),"")</f>
        <v>60000430</v>
      </c>
      <c r="E101" s="10" t="s">
        <v>30</v>
      </c>
      <c r="F101" s="96" t="s">
        <v>31</v>
      </c>
      <c r="G101" s="10" t="s">
        <v>89</v>
      </c>
      <c r="H101" s="32">
        <v>0.47916666666666669</v>
      </c>
      <c r="I101" s="32">
        <v>0.52083333333333337</v>
      </c>
      <c r="J101" s="10" t="s">
        <v>19</v>
      </c>
      <c r="L101" s="69" t="str">
        <f>IF(TimeSpend[[#This Row],[Personnel number]]&lt;&gt;"",Utilization!$J$2,"")</f>
        <v>10/2024</v>
      </c>
      <c r="M101" s="69" t="str">
        <f>IF(TimeSpend[[#This Row],[Personnel number]]&lt;&gt;"",VLOOKUP(TimeSpend[[#This Row],[Personnel number]],Users!A:B,2,0),"")</f>
        <v>Račoch Petr</v>
      </c>
      <c r="N101" s="69" t="str">
        <f>IF(TimeSpend[[#This Row],[Network Description]]&lt;&gt;"",VLOOKUP(TimeSpend[[#This Row],[Network Description]],Projects!A:C,3,0),"")</f>
        <v>PROJECT</v>
      </c>
      <c r="O101" s="69" t="str">
        <f>IF(TimeSpend[[#This Row],[Activity]]&lt;&gt;"",VLOOKUP(TimeSpend[[#This Row],[Activity]],Activity,2,FALSE),"")</f>
        <v>Yes</v>
      </c>
    </row>
    <row r="102" spans="1:15" ht="16.5" customHeight="1" x14ac:dyDescent="0.25">
      <c r="A102" s="10" t="s">
        <v>82</v>
      </c>
      <c r="B102" s="11">
        <v>45565</v>
      </c>
      <c r="C102" s="68">
        <f t="shared" si="2"/>
        <v>0.5</v>
      </c>
      <c r="D102" s="69">
        <f>IF(TimeSpend[[#This Row],[Network Description]]&lt;&gt;"",VLOOKUP(TimeSpend[[#This Row],[Network Description]],Projects!A:B,2,0),"")</f>
        <v>60000247</v>
      </c>
      <c r="E102" s="10" t="s">
        <v>22</v>
      </c>
      <c r="F102" s="96" t="s">
        <v>31</v>
      </c>
      <c r="G102" s="10" t="s">
        <v>90</v>
      </c>
      <c r="H102" s="32">
        <v>0.52083333333333337</v>
      </c>
      <c r="I102" s="32">
        <v>0.54166666666666663</v>
      </c>
      <c r="J102" s="10" t="s">
        <v>19</v>
      </c>
      <c r="L102" s="69" t="str">
        <f>IF(TimeSpend[[#This Row],[Personnel number]]&lt;&gt;"",Utilization!$J$2,"")</f>
        <v>10/2024</v>
      </c>
      <c r="M102" s="69" t="str">
        <f>IF(TimeSpend[[#This Row],[Personnel number]]&lt;&gt;"",VLOOKUP(TimeSpend[[#This Row],[Personnel number]],Users!A:B,2,0),"")</f>
        <v>Račoch Petr</v>
      </c>
      <c r="N102" s="69" t="str">
        <f>IF(TimeSpend[[#This Row],[Network Description]]&lt;&gt;"",VLOOKUP(TimeSpend[[#This Row],[Network Description]],Projects!A:C,3,0),"")</f>
        <v>PROJECT</v>
      </c>
      <c r="O102" s="69" t="str">
        <f>IF(TimeSpend[[#This Row],[Activity]]&lt;&gt;"",VLOOKUP(TimeSpend[[#This Row],[Activity]],Activity,2,FALSE),"")</f>
        <v>Yes</v>
      </c>
    </row>
    <row r="103" spans="1:15" ht="16.5" customHeight="1" x14ac:dyDescent="0.25">
      <c r="A103" s="10" t="s">
        <v>82</v>
      </c>
      <c r="B103" s="11">
        <v>45565</v>
      </c>
      <c r="C103" s="68">
        <f t="shared" si="2"/>
        <v>5</v>
      </c>
      <c r="D103" s="69">
        <f>IF(TimeSpend[[#This Row],[Network Description]]&lt;&gt;"",VLOOKUP(TimeSpend[[#This Row],[Network Description]],Projects!A:B,2,0),"")</f>
        <v>60000430</v>
      </c>
      <c r="E103" s="10" t="s">
        <v>30</v>
      </c>
      <c r="F103" s="96" t="s">
        <v>31</v>
      </c>
      <c r="G103" s="10" t="s">
        <v>89</v>
      </c>
      <c r="H103" s="32">
        <v>0.54166666666666663</v>
      </c>
      <c r="I103" s="32">
        <v>0.75</v>
      </c>
      <c r="J103" s="10" t="s">
        <v>19</v>
      </c>
      <c r="L103" s="69" t="str">
        <f>IF(TimeSpend[[#This Row],[Personnel number]]&lt;&gt;"",Utilization!$J$2,"")</f>
        <v>10/2024</v>
      </c>
      <c r="M103" s="69" t="str">
        <f>IF(TimeSpend[[#This Row],[Personnel number]]&lt;&gt;"",VLOOKUP(TimeSpend[[#This Row],[Personnel number]],Users!A:B,2,0),"")</f>
        <v>Račoch Petr</v>
      </c>
      <c r="N103" s="69" t="str">
        <f>IF(TimeSpend[[#This Row],[Network Description]]&lt;&gt;"",VLOOKUP(TimeSpend[[#This Row],[Network Description]],Projects!A:C,3,0),"")</f>
        <v>PROJECT</v>
      </c>
      <c r="O103" s="69" t="str">
        <f>IF(TimeSpend[[#This Row],[Activity]]&lt;&gt;"",VLOOKUP(TimeSpend[[#This Row],[Activity]],Activity,2,FALSE),"")</f>
        <v>Yes</v>
      </c>
    </row>
    <row r="104" spans="1:15" ht="16.5" customHeight="1" x14ac:dyDescent="0.25">
      <c r="A104" s="10" t="s">
        <v>82</v>
      </c>
      <c r="B104" s="11">
        <v>45566</v>
      </c>
      <c r="C104" s="68">
        <f t="shared" si="2"/>
        <v>1</v>
      </c>
      <c r="D104" s="69">
        <f>IF(TimeSpend[[#This Row],[Network Description]]&lt;&gt;"",VLOOKUP(TimeSpend[[#This Row],[Network Description]],Projects!A:B,2,0),"")</f>
        <v>60000430</v>
      </c>
      <c r="E104" s="10" t="s">
        <v>30</v>
      </c>
      <c r="F104" s="96" t="s">
        <v>31</v>
      </c>
      <c r="G104" s="10" t="s">
        <v>89</v>
      </c>
      <c r="H104" s="32">
        <v>0.33333333333333331</v>
      </c>
      <c r="I104" s="32">
        <v>0.375</v>
      </c>
      <c r="J104" s="10" t="s">
        <v>19</v>
      </c>
      <c r="L104" s="69" t="str">
        <f>IF(TimeSpend[[#This Row],[Personnel number]]&lt;&gt;"",Utilization!$J$2,"")</f>
        <v>10/2024</v>
      </c>
      <c r="M104" s="69" t="str">
        <f>IF(TimeSpend[[#This Row],[Personnel number]]&lt;&gt;"",VLOOKUP(TimeSpend[[#This Row],[Personnel number]],Users!A:B,2,0),"")</f>
        <v>Račoch Petr</v>
      </c>
      <c r="N104" s="69" t="str">
        <f>IF(TimeSpend[[#This Row],[Network Description]]&lt;&gt;"",VLOOKUP(TimeSpend[[#This Row],[Network Description]],Projects!A:C,3,0),"")</f>
        <v>PROJECT</v>
      </c>
      <c r="O104" s="69" t="str">
        <f>IF(TimeSpend[[#This Row],[Activity]]&lt;&gt;"",VLOOKUP(TimeSpend[[#This Row],[Activity]],Activity,2,FALSE),"")</f>
        <v>Yes</v>
      </c>
    </row>
    <row r="105" spans="1:15" ht="16.5" customHeight="1" x14ac:dyDescent="0.25">
      <c r="A105" s="10" t="s">
        <v>82</v>
      </c>
      <c r="B105" s="11">
        <v>45566</v>
      </c>
      <c r="C105" s="68">
        <f t="shared" si="2"/>
        <v>3</v>
      </c>
      <c r="D105" s="69">
        <f>IF(TimeSpend[[#This Row],[Network Description]]&lt;&gt;"",VLOOKUP(TimeSpend[[#This Row],[Network Description]],Projects!A:B,2,0),"")</f>
        <v>60000430</v>
      </c>
      <c r="E105" s="10" t="s">
        <v>30</v>
      </c>
      <c r="F105" s="96" t="s">
        <v>23</v>
      </c>
      <c r="G105" s="10" t="s">
        <v>91</v>
      </c>
      <c r="H105" s="32">
        <v>0.375</v>
      </c>
      <c r="I105" s="32">
        <v>0.5</v>
      </c>
      <c r="J105" s="10" t="s">
        <v>19</v>
      </c>
      <c r="L105" s="69" t="str">
        <f>IF(TimeSpend[[#This Row],[Personnel number]]&lt;&gt;"",Utilization!$J$2,"")</f>
        <v>10/2024</v>
      </c>
      <c r="M105" s="69" t="str">
        <f>IF(TimeSpend[[#This Row],[Personnel number]]&lt;&gt;"",VLOOKUP(TimeSpend[[#This Row],[Personnel number]],Users!A:B,2,0),"")</f>
        <v>Račoch Petr</v>
      </c>
      <c r="N105" s="69" t="str">
        <f>IF(TimeSpend[[#This Row],[Network Description]]&lt;&gt;"",VLOOKUP(TimeSpend[[#This Row],[Network Description]],Projects!A:C,3,0),"")</f>
        <v>PROJECT</v>
      </c>
      <c r="O105" s="69" t="str">
        <f>IF(TimeSpend[[#This Row],[Activity]]&lt;&gt;"",VLOOKUP(TimeSpend[[#This Row],[Activity]],Activity,2,FALSE),"")</f>
        <v>Yes</v>
      </c>
    </row>
    <row r="106" spans="1:15" ht="16.5" customHeight="1" x14ac:dyDescent="0.25">
      <c r="A106" s="10" t="s">
        <v>82</v>
      </c>
      <c r="B106" s="11">
        <v>45566</v>
      </c>
      <c r="C106" s="68">
        <f t="shared" si="2"/>
        <v>0.5</v>
      </c>
      <c r="D106" s="69" t="str">
        <f>IF(TimeSpend[[#This Row],[Network Description]]&lt;&gt;"",VLOOKUP(TimeSpend[[#This Row],[Network Description]],Projects!A:B,2,0),"")</f>
        <v>BPC_INT</v>
      </c>
      <c r="E106" s="10" t="s">
        <v>16</v>
      </c>
      <c r="F106" s="96" t="s">
        <v>17</v>
      </c>
      <c r="G106" s="10" t="s">
        <v>21</v>
      </c>
      <c r="H106" s="32">
        <v>0.52083333333333337</v>
      </c>
      <c r="I106" s="32">
        <v>0.54166666666666663</v>
      </c>
      <c r="J106" s="10" t="s">
        <v>19</v>
      </c>
      <c r="L106" s="69" t="str">
        <f>IF(TimeSpend[[#This Row],[Personnel number]]&lt;&gt;"",Utilization!$J$2,"")</f>
        <v>10/2024</v>
      </c>
      <c r="M106" s="69" t="str">
        <f>IF(TimeSpend[[#This Row],[Personnel number]]&lt;&gt;"",VLOOKUP(TimeSpend[[#This Row],[Personnel number]],Users!A:B,2,0),"")</f>
        <v>Račoch Petr</v>
      </c>
      <c r="N106" s="69" t="str">
        <f>IF(TimeSpend[[#This Row],[Network Description]]&lt;&gt;"",VLOOKUP(TimeSpend[[#This Row],[Network Description]],Projects!A:C,3,0),"")</f>
        <v>INT</v>
      </c>
      <c r="O106" s="69" t="str">
        <f>IF(TimeSpend[[#This Row],[Activity]]&lt;&gt;"",VLOOKUP(TimeSpend[[#This Row],[Activity]],Activity,2,FALSE),"")</f>
        <v>No</v>
      </c>
    </row>
    <row r="107" spans="1:15" ht="16.5" customHeight="1" x14ac:dyDescent="0.25">
      <c r="A107" s="10" t="s">
        <v>82</v>
      </c>
      <c r="B107" s="11">
        <v>45566</v>
      </c>
      <c r="C107" s="68">
        <f t="shared" si="2"/>
        <v>2</v>
      </c>
      <c r="D107" s="69">
        <f>IF(TimeSpend[[#This Row],[Network Description]]&lt;&gt;"",VLOOKUP(TimeSpend[[#This Row],[Network Description]],Projects!A:B,2,0),"")</f>
        <v>60000430</v>
      </c>
      <c r="E107" s="10" t="s">
        <v>30</v>
      </c>
      <c r="F107" s="96" t="s">
        <v>23</v>
      </c>
      <c r="G107" s="10" t="s">
        <v>92</v>
      </c>
      <c r="H107" s="32">
        <v>0.54166666666666663</v>
      </c>
      <c r="I107" s="32">
        <v>0.625</v>
      </c>
      <c r="J107" s="10" t="s">
        <v>19</v>
      </c>
      <c r="L107" s="69" t="str">
        <f>IF(TimeSpend[[#This Row],[Personnel number]]&lt;&gt;"",Utilization!$J$2,"")</f>
        <v>10/2024</v>
      </c>
      <c r="M107" s="69" t="str">
        <f>IF(TimeSpend[[#This Row],[Personnel number]]&lt;&gt;"",VLOOKUP(TimeSpend[[#This Row],[Personnel number]],Users!A:B,2,0),"")</f>
        <v>Račoch Petr</v>
      </c>
      <c r="N107" s="69" t="str">
        <f>IF(TimeSpend[[#This Row],[Network Description]]&lt;&gt;"",VLOOKUP(TimeSpend[[#This Row],[Network Description]],Projects!A:C,3,0),"")</f>
        <v>PROJECT</v>
      </c>
      <c r="O107" s="69" t="str">
        <f>IF(TimeSpend[[#This Row],[Activity]]&lt;&gt;"",VLOOKUP(TimeSpend[[#This Row],[Activity]],Activity,2,FALSE),"")</f>
        <v>Yes</v>
      </c>
    </row>
    <row r="108" spans="1:15" ht="16.5" customHeight="1" x14ac:dyDescent="0.25">
      <c r="A108" s="10" t="s">
        <v>82</v>
      </c>
      <c r="B108" s="11">
        <v>45566</v>
      </c>
      <c r="C108" s="68">
        <f t="shared" si="2"/>
        <v>0.5</v>
      </c>
      <c r="D108" s="69">
        <f>IF(TimeSpend[[#This Row],[Network Description]]&lt;&gt;"",VLOOKUP(TimeSpend[[#This Row],[Network Description]],Projects!A:B,2,0),"")</f>
        <v>60000430</v>
      </c>
      <c r="E108" s="10" t="s">
        <v>30</v>
      </c>
      <c r="F108" s="96" t="s">
        <v>58</v>
      </c>
      <c r="G108" s="10" t="s">
        <v>93</v>
      </c>
      <c r="H108" s="32">
        <v>0.625</v>
      </c>
      <c r="I108" s="32">
        <v>0.64583333333333337</v>
      </c>
      <c r="J108" s="10" t="s">
        <v>19</v>
      </c>
      <c r="L108" s="69" t="str">
        <f>IF(TimeSpend[[#This Row],[Personnel number]]&lt;&gt;"",Utilization!$J$2,"")</f>
        <v>10/2024</v>
      </c>
      <c r="M108" s="69" t="str">
        <f>IF(TimeSpend[[#This Row],[Personnel number]]&lt;&gt;"",VLOOKUP(TimeSpend[[#This Row],[Personnel number]],Users!A:B,2,0),"")</f>
        <v>Račoch Petr</v>
      </c>
      <c r="N108" s="69" t="str">
        <f>IF(TimeSpend[[#This Row],[Network Description]]&lt;&gt;"",VLOOKUP(TimeSpend[[#This Row],[Network Description]],Projects!A:C,3,0),"")</f>
        <v>PROJECT</v>
      </c>
      <c r="O108" s="69" t="str">
        <f>IF(TimeSpend[[#This Row],[Activity]]&lt;&gt;"",VLOOKUP(TimeSpend[[#This Row],[Activity]],Activity,2,FALSE),"")</f>
        <v>Yes</v>
      </c>
    </row>
    <row r="109" spans="1:15" ht="16.5" customHeight="1" x14ac:dyDescent="0.25">
      <c r="A109" s="10" t="s">
        <v>82</v>
      </c>
      <c r="B109" s="11">
        <v>45566</v>
      </c>
      <c r="C109" s="68">
        <f t="shared" si="2"/>
        <v>0.5</v>
      </c>
      <c r="D109" s="69">
        <f>IF(TimeSpend[[#This Row],[Network Description]]&lt;&gt;"",VLOOKUP(TimeSpend[[#This Row],[Network Description]],Projects!A:B,2,0),"")</f>
        <v>60000430</v>
      </c>
      <c r="E109" s="10" t="s">
        <v>30</v>
      </c>
      <c r="F109" s="96" t="s">
        <v>58</v>
      </c>
      <c r="G109" s="10" t="s">
        <v>94</v>
      </c>
      <c r="H109" s="32">
        <v>0.64583333333333337</v>
      </c>
      <c r="I109" s="32">
        <v>0.66666666666666663</v>
      </c>
      <c r="J109" s="10" t="s">
        <v>19</v>
      </c>
      <c r="L109" s="69" t="str">
        <f>IF(TimeSpend[[#This Row],[Personnel number]]&lt;&gt;"",Utilization!$J$2,"")</f>
        <v>10/2024</v>
      </c>
      <c r="M109" s="69" t="str">
        <f>IF(TimeSpend[[#This Row],[Personnel number]]&lt;&gt;"",VLOOKUP(TimeSpend[[#This Row],[Personnel number]],Users!A:B,2,0),"")</f>
        <v>Račoch Petr</v>
      </c>
      <c r="N109" s="69" t="str">
        <f>IF(TimeSpend[[#This Row],[Network Description]]&lt;&gt;"",VLOOKUP(TimeSpend[[#This Row],[Network Description]],Projects!A:C,3,0),"")</f>
        <v>PROJECT</v>
      </c>
      <c r="O109" s="69" t="str">
        <f>IF(TimeSpend[[#This Row],[Activity]]&lt;&gt;"",VLOOKUP(TimeSpend[[#This Row],[Activity]],Activity,2,FALSE),"")</f>
        <v>Yes</v>
      </c>
    </row>
    <row r="110" spans="1:15" ht="16.5" customHeight="1" x14ac:dyDescent="0.25">
      <c r="A110" s="10" t="s">
        <v>82</v>
      </c>
      <c r="B110" s="11">
        <v>45566</v>
      </c>
      <c r="C110" s="68">
        <f t="shared" si="2"/>
        <v>1.5</v>
      </c>
      <c r="D110" s="69">
        <f>IF(TimeSpend[[#This Row],[Network Description]]&lt;&gt;"",VLOOKUP(TimeSpend[[#This Row],[Network Description]],Projects!A:B,2,0),"")</f>
        <v>60000430</v>
      </c>
      <c r="E110" s="10" t="s">
        <v>30</v>
      </c>
      <c r="F110" s="96" t="s">
        <v>31</v>
      </c>
      <c r="G110" s="10" t="s">
        <v>83</v>
      </c>
      <c r="H110" s="32">
        <v>0.66666666666666663</v>
      </c>
      <c r="I110" s="32">
        <v>0.72916666666666663</v>
      </c>
      <c r="J110" s="10" t="s">
        <v>19</v>
      </c>
      <c r="L110" s="69" t="str">
        <f>IF(TimeSpend[[#This Row],[Personnel number]]&lt;&gt;"",Utilization!$J$2,"")</f>
        <v>10/2024</v>
      </c>
      <c r="M110" s="69" t="str">
        <f>IF(TimeSpend[[#This Row],[Personnel number]]&lt;&gt;"",VLOOKUP(TimeSpend[[#This Row],[Personnel number]],Users!A:B,2,0),"")</f>
        <v>Račoch Petr</v>
      </c>
      <c r="N110" s="69" t="str">
        <f>IF(TimeSpend[[#This Row],[Network Description]]&lt;&gt;"",VLOOKUP(TimeSpend[[#This Row],[Network Description]],Projects!A:C,3,0),"")</f>
        <v>PROJECT</v>
      </c>
      <c r="O110" s="69" t="str">
        <f>IF(TimeSpend[[#This Row],[Activity]]&lt;&gt;"",VLOOKUP(TimeSpend[[#This Row],[Activity]],Activity,2,FALSE),"")</f>
        <v>Yes</v>
      </c>
    </row>
    <row r="111" spans="1:15" ht="16.5" customHeight="1" x14ac:dyDescent="0.25">
      <c r="A111" s="10" t="s">
        <v>82</v>
      </c>
      <c r="B111" s="11">
        <v>45567</v>
      </c>
      <c r="C111" s="68">
        <f t="shared" si="2"/>
        <v>4.25</v>
      </c>
      <c r="D111" s="69">
        <f>IF(TimeSpend[[#This Row],[Network Description]]&lt;&gt;"",VLOOKUP(TimeSpend[[#This Row],[Network Description]],Projects!A:B,2,0),"")</f>
        <v>60000430</v>
      </c>
      <c r="E111" s="10" t="s">
        <v>30</v>
      </c>
      <c r="F111" s="96" t="s">
        <v>31</v>
      </c>
      <c r="G111" s="10" t="s">
        <v>83</v>
      </c>
      <c r="H111" s="32">
        <v>0.34375</v>
      </c>
      <c r="I111" s="32">
        <v>0.52083333333333337</v>
      </c>
      <c r="J111" s="10" t="s">
        <v>19</v>
      </c>
      <c r="L111" s="69" t="str">
        <f>IF(TimeSpend[[#This Row],[Personnel number]]&lt;&gt;"",Utilization!$J$2,"")</f>
        <v>10/2024</v>
      </c>
      <c r="M111" s="69" t="str">
        <f>IF(TimeSpend[[#This Row],[Personnel number]]&lt;&gt;"",VLOOKUP(TimeSpend[[#This Row],[Personnel number]],Users!A:B,2,0),"")</f>
        <v>Račoch Petr</v>
      </c>
      <c r="N111" s="69" t="str">
        <f>IF(TimeSpend[[#This Row],[Network Description]]&lt;&gt;"",VLOOKUP(TimeSpend[[#This Row],[Network Description]],Projects!A:C,3,0),"")</f>
        <v>PROJECT</v>
      </c>
      <c r="O111" s="69" t="str">
        <f>IF(TimeSpend[[#This Row],[Activity]]&lt;&gt;"",VLOOKUP(TimeSpend[[#This Row],[Activity]],Activity,2,FALSE),"")</f>
        <v>Yes</v>
      </c>
    </row>
    <row r="112" spans="1:15" ht="16.5" customHeight="1" x14ac:dyDescent="0.25">
      <c r="A112" s="10" t="s">
        <v>82</v>
      </c>
      <c r="B112" s="11">
        <v>45567</v>
      </c>
      <c r="C112" s="68">
        <f t="shared" si="2"/>
        <v>0.5</v>
      </c>
      <c r="D112" s="69">
        <f>IF(TimeSpend[[#This Row],[Network Description]]&lt;&gt;"",VLOOKUP(TimeSpend[[#This Row],[Network Description]],Projects!A:B,2,0),"")</f>
        <v>60000430</v>
      </c>
      <c r="E112" s="10" t="s">
        <v>30</v>
      </c>
      <c r="F112" s="96" t="s">
        <v>58</v>
      </c>
      <c r="G112" s="10" t="s">
        <v>95</v>
      </c>
      <c r="H112" s="32">
        <v>0.54166666666666663</v>
      </c>
      <c r="I112" s="32">
        <v>0.5625</v>
      </c>
      <c r="J112" s="10" t="s">
        <v>19</v>
      </c>
      <c r="L112" s="69" t="str">
        <f>IF(TimeSpend[[#This Row],[Personnel number]]&lt;&gt;"",Utilization!$J$2,"")</f>
        <v>10/2024</v>
      </c>
      <c r="M112" s="69" t="str">
        <f>IF(TimeSpend[[#This Row],[Personnel number]]&lt;&gt;"",VLOOKUP(TimeSpend[[#This Row],[Personnel number]],Users!A:B,2,0),"")</f>
        <v>Račoch Petr</v>
      </c>
      <c r="N112" s="69" t="str">
        <f>IF(TimeSpend[[#This Row],[Network Description]]&lt;&gt;"",VLOOKUP(TimeSpend[[#This Row],[Network Description]],Projects!A:C,3,0),"")</f>
        <v>PROJECT</v>
      </c>
      <c r="O112" s="69" t="str">
        <f>IF(TimeSpend[[#This Row],[Activity]]&lt;&gt;"",VLOOKUP(TimeSpend[[#This Row],[Activity]],Activity,2,FALSE),"")</f>
        <v>Yes</v>
      </c>
    </row>
    <row r="113" spans="1:15" ht="16.5" customHeight="1" x14ac:dyDescent="0.25">
      <c r="A113" s="10" t="s">
        <v>82</v>
      </c>
      <c r="B113" s="11">
        <v>45567</v>
      </c>
      <c r="C113" s="68">
        <f t="shared" si="2"/>
        <v>2</v>
      </c>
      <c r="D113" s="69">
        <f>IF(TimeSpend[[#This Row],[Network Description]]&lt;&gt;"",VLOOKUP(TimeSpend[[#This Row],[Network Description]],Projects!A:B,2,0),"")</f>
        <v>60000430</v>
      </c>
      <c r="E113" s="10" t="s">
        <v>30</v>
      </c>
      <c r="F113" s="96" t="s">
        <v>31</v>
      </c>
      <c r="G113" s="10" t="s">
        <v>83</v>
      </c>
      <c r="H113" s="32">
        <v>0.5625</v>
      </c>
      <c r="I113" s="32">
        <v>0.64583333333333337</v>
      </c>
      <c r="J113" s="10" t="s">
        <v>19</v>
      </c>
      <c r="L113" s="69" t="str">
        <f>IF(TimeSpend[[#This Row],[Personnel number]]&lt;&gt;"",Utilization!$J$2,"")</f>
        <v>10/2024</v>
      </c>
      <c r="M113" s="69" t="str">
        <f>IF(TimeSpend[[#This Row],[Personnel number]]&lt;&gt;"",VLOOKUP(TimeSpend[[#This Row],[Personnel number]],Users!A:B,2,0),"")</f>
        <v>Račoch Petr</v>
      </c>
      <c r="N113" s="69" t="str">
        <f>IF(TimeSpend[[#This Row],[Network Description]]&lt;&gt;"",VLOOKUP(TimeSpend[[#This Row],[Network Description]],Projects!A:C,3,0),"")</f>
        <v>PROJECT</v>
      </c>
      <c r="O113" s="69" t="str">
        <f>IF(TimeSpend[[#This Row],[Activity]]&lt;&gt;"",VLOOKUP(TimeSpend[[#This Row],[Activity]],Activity,2,FALSE),"")</f>
        <v>Yes</v>
      </c>
    </row>
    <row r="114" spans="1:15" ht="16.5" customHeight="1" x14ac:dyDescent="0.25">
      <c r="A114" s="10" t="s">
        <v>82</v>
      </c>
      <c r="B114" s="11">
        <v>45567</v>
      </c>
      <c r="C114" s="68">
        <f t="shared" si="2"/>
        <v>1</v>
      </c>
      <c r="D114" s="69">
        <f>IF(TimeSpend[[#This Row],[Network Description]]&lt;&gt;"",VLOOKUP(TimeSpend[[#This Row],[Network Description]],Projects!A:B,2,0),"")</f>
        <v>60000430</v>
      </c>
      <c r="E114" s="10" t="s">
        <v>30</v>
      </c>
      <c r="F114" s="96" t="s">
        <v>31</v>
      </c>
      <c r="G114" s="10" t="s">
        <v>96</v>
      </c>
      <c r="H114" s="32">
        <v>0.64583333333333337</v>
      </c>
      <c r="I114" s="32">
        <v>0.6875</v>
      </c>
      <c r="J114" s="10" t="s">
        <v>19</v>
      </c>
      <c r="L114" s="69" t="str">
        <f>IF(TimeSpend[[#This Row],[Personnel number]]&lt;&gt;"",Utilization!$J$2,"")</f>
        <v>10/2024</v>
      </c>
      <c r="M114" s="69" t="str">
        <f>IF(TimeSpend[[#This Row],[Personnel number]]&lt;&gt;"",VLOOKUP(TimeSpend[[#This Row],[Personnel number]],Users!A:B,2,0),"")</f>
        <v>Račoch Petr</v>
      </c>
      <c r="N114" s="69" t="str">
        <f>IF(TimeSpend[[#This Row],[Network Description]]&lt;&gt;"",VLOOKUP(TimeSpend[[#This Row],[Network Description]],Projects!A:C,3,0),"")</f>
        <v>PROJECT</v>
      </c>
      <c r="O114" s="69" t="str">
        <f>IF(TimeSpend[[#This Row],[Activity]]&lt;&gt;"",VLOOKUP(TimeSpend[[#This Row],[Activity]],Activity,2,FALSE),"")</f>
        <v>Yes</v>
      </c>
    </row>
    <row r="115" spans="1:15" ht="16.5" customHeight="1" x14ac:dyDescent="0.25">
      <c r="A115" s="10" t="s">
        <v>82</v>
      </c>
      <c r="B115" s="11">
        <v>45567</v>
      </c>
      <c r="C115" s="68">
        <f t="shared" si="2"/>
        <v>0.75</v>
      </c>
      <c r="D115" s="69">
        <f>IF(TimeSpend[[#This Row],[Network Description]]&lt;&gt;"",VLOOKUP(TimeSpend[[#This Row],[Network Description]],Projects!A:B,2,0),"")</f>
        <v>60000430</v>
      </c>
      <c r="E115" s="10" t="s">
        <v>30</v>
      </c>
      <c r="F115" s="96" t="s">
        <v>31</v>
      </c>
      <c r="G115" s="10" t="s">
        <v>83</v>
      </c>
      <c r="H115" s="32">
        <v>0.6875</v>
      </c>
      <c r="I115" s="32">
        <v>0.71875</v>
      </c>
      <c r="J115" s="10" t="s">
        <v>19</v>
      </c>
      <c r="L115" s="69" t="str">
        <f>IF(TimeSpend[[#This Row],[Personnel number]]&lt;&gt;"",Utilization!$J$2,"")</f>
        <v>10/2024</v>
      </c>
      <c r="M115" s="69" t="str">
        <f>IF(TimeSpend[[#This Row],[Personnel number]]&lt;&gt;"",VLOOKUP(TimeSpend[[#This Row],[Personnel number]],Users!A:B,2,0),"")</f>
        <v>Račoch Petr</v>
      </c>
      <c r="N115" s="69" t="str">
        <f>IF(TimeSpend[[#This Row],[Network Description]]&lt;&gt;"",VLOOKUP(TimeSpend[[#This Row],[Network Description]],Projects!A:C,3,0),"")</f>
        <v>PROJECT</v>
      </c>
      <c r="O115" s="69" t="str">
        <f>IF(TimeSpend[[#This Row],[Activity]]&lt;&gt;"",VLOOKUP(TimeSpend[[#This Row],[Activity]],Activity,2,FALSE),"")</f>
        <v>Yes</v>
      </c>
    </row>
    <row r="116" spans="1:15" ht="16.5" customHeight="1" x14ac:dyDescent="0.25">
      <c r="A116" s="10" t="s">
        <v>82</v>
      </c>
      <c r="B116" s="11">
        <v>45568</v>
      </c>
      <c r="C116" s="68">
        <f t="shared" si="2"/>
        <v>4</v>
      </c>
      <c r="D116" s="69">
        <f>IF(TimeSpend[[#This Row],[Network Description]]&lt;&gt;"",VLOOKUP(TimeSpend[[#This Row],[Network Description]],Projects!A:B,2,0),"")</f>
        <v>60000430</v>
      </c>
      <c r="E116" s="10" t="s">
        <v>30</v>
      </c>
      <c r="F116" s="96" t="s">
        <v>23</v>
      </c>
      <c r="G116" s="10" t="s">
        <v>97</v>
      </c>
      <c r="H116" s="32">
        <v>0.33333333333333331</v>
      </c>
      <c r="I116" s="32">
        <v>0.5</v>
      </c>
      <c r="J116" s="10" t="s">
        <v>19</v>
      </c>
      <c r="L116" s="69" t="str">
        <f>IF(TimeSpend[[#This Row],[Personnel number]]&lt;&gt;"",Utilization!$J$2,"")</f>
        <v>10/2024</v>
      </c>
      <c r="M116" s="69" t="str">
        <f>IF(TimeSpend[[#This Row],[Personnel number]]&lt;&gt;"",VLOOKUP(TimeSpend[[#This Row],[Personnel number]],Users!A:B,2,0),"")</f>
        <v>Račoch Petr</v>
      </c>
      <c r="N116" s="69" t="str">
        <f>IF(TimeSpend[[#This Row],[Network Description]]&lt;&gt;"",VLOOKUP(TimeSpend[[#This Row],[Network Description]],Projects!A:C,3,0),"")</f>
        <v>PROJECT</v>
      </c>
      <c r="O116" s="69" t="str">
        <f>IF(TimeSpend[[#This Row],[Activity]]&lt;&gt;"",VLOOKUP(TimeSpend[[#This Row],[Activity]],Activity,2,FALSE),"")</f>
        <v>Yes</v>
      </c>
    </row>
    <row r="117" spans="1:15" ht="16.5" customHeight="1" x14ac:dyDescent="0.25">
      <c r="A117" s="10" t="s">
        <v>82</v>
      </c>
      <c r="B117" s="11">
        <v>45568</v>
      </c>
      <c r="C117" s="68">
        <f t="shared" si="2"/>
        <v>3</v>
      </c>
      <c r="D117" s="69">
        <f>IF(TimeSpend[[#This Row],[Network Description]]&lt;&gt;"",VLOOKUP(TimeSpend[[#This Row],[Network Description]],Projects!A:B,2,0),"")</f>
        <v>60000430</v>
      </c>
      <c r="E117" s="10" t="s">
        <v>30</v>
      </c>
      <c r="F117" s="96" t="s">
        <v>31</v>
      </c>
      <c r="G117" s="10" t="s">
        <v>83</v>
      </c>
      <c r="H117" s="32">
        <v>0.52083333333333337</v>
      </c>
      <c r="I117" s="32">
        <v>0.64583333333333337</v>
      </c>
      <c r="J117" s="10" t="s">
        <v>19</v>
      </c>
      <c r="L117" s="69" t="str">
        <f>IF(TimeSpend[[#This Row],[Personnel number]]&lt;&gt;"",Utilization!$J$2,"")</f>
        <v>10/2024</v>
      </c>
      <c r="M117" s="69" t="str">
        <f>IF(TimeSpend[[#This Row],[Personnel number]]&lt;&gt;"",VLOOKUP(TimeSpend[[#This Row],[Personnel number]],Users!A:B,2,0),"")</f>
        <v>Račoch Petr</v>
      </c>
      <c r="N117" s="69" t="str">
        <f>IF(TimeSpend[[#This Row],[Network Description]]&lt;&gt;"",VLOOKUP(TimeSpend[[#This Row],[Network Description]],Projects!A:C,3,0),"")</f>
        <v>PROJECT</v>
      </c>
      <c r="O117" s="69" t="str">
        <f>IF(TimeSpend[[#This Row],[Activity]]&lt;&gt;"",VLOOKUP(TimeSpend[[#This Row],[Activity]],Activity,2,FALSE),"")</f>
        <v>Yes</v>
      </c>
    </row>
    <row r="118" spans="1:15" ht="16.5" customHeight="1" x14ac:dyDescent="0.25">
      <c r="A118" s="10" t="s">
        <v>82</v>
      </c>
      <c r="B118" s="11">
        <v>45568</v>
      </c>
      <c r="C118" s="68">
        <f t="shared" si="2"/>
        <v>1</v>
      </c>
      <c r="D118" s="69" t="str">
        <f>IF(TimeSpend[[#This Row],[Network Description]]&lt;&gt;"",VLOOKUP(TimeSpend[[#This Row],[Network Description]],Projects!A:B,2,0),"")</f>
        <v>BPC_INC</v>
      </c>
      <c r="E118" s="10" t="s">
        <v>48</v>
      </c>
      <c r="F118" s="96" t="s">
        <v>31</v>
      </c>
      <c r="G118" s="10" t="s">
        <v>98</v>
      </c>
      <c r="H118" s="32">
        <v>0.64583333333333337</v>
      </c>
      <c r="I118" s="32">
        <v>0.6875</v>
      </c>
      <c r="J118" s="10" t="s">
        <v>19</v>
      </c>
      <c r="L118" s="69" t="str">
        <f>IF(TimeSpend[[#This Row],[Personnel number]]&lt;&gt;"",Utilization!$J$2,"")</f>
        <v>10/2024</v>
      </c>
      <c r="M118" s="69" t="str">
        <f>IF(TimeSpend[[#This Row],[Personnel number]]&lt;&gt;"",VLOOKUP(TimeSpend[[#This Row],[Personnel number]],Users!A:B,2,0),"")</f>
        <v>Račoch Petr</v>
      </c>
      <c r="N118" s="69" t="str">
        <f>IF(TimeSpend[[#This Row],[Network Description]]&lt;&gt;"",VLOOKUP(TimeSpend[[#This Row],[Network Description]],Projects!A:C,3,0),"")</f>
        <v>INC</v>
      </c>
      <c r="O118" s="69" t="str">
        <f>IF(TimeSpend[[#This Row],[Activity]]&lt;&gt;"",VLOOKUP(TimeSpend[[#This Row],[Activity]],Activity,2,FALSE),"")</f>
        <v>Yes</v>
      </c>
    </row>
    <row r="119" spans="1:15" ht="16.5" customHeight="1" x14ac:dyDescent="0.25">
      <c r="A119" s="10" t="s">
        <v>82</v>
      </c>
      <c r="B119" s="11">
        <v>45569</v>
      </c>
      <c r="C119" s="68">
        <f t="shared" si="2"/>
        <v>2.75</v>
      </c>
      <c r="D119" s="69">
        <f>IF(TimeSpend[[#This Row],[Network Description]]&lt;&gt;"",VLOOKUP(TimeSpend[[#This Row],[Network Description]],Projects!A:B,2,0),"")</f>
        <v>60000430</v>
      </c>
      <c r="E119" s="10" t="s">
        <v>30</v>
      </c>
      <c r="F119" s="96" t="s">
        <v>31</v>
      </c>
      <c r="G119" s="10" t="s">
        <v>83</v>
      </c>
      <c r="H119" s="32">
        <v>0.34375</v>
      </c>
      <c r="I119" s="32">
        <v>0.45833333333333331</v>
      </c>
      <c r="J119" s="10" t="s">
        <v>19</v>
      </c>
      <c r="L119" s="69" t="str">
        <f>IF(TimeSpend[[#This Row],[Personnel number]]&lt;&gt;"",Utilization!$J$2,"")</f>
        <v>10/2024</v>
      </c>
      <c r="M119" s="69" t="str">
        <f>IF(TimeSpend[[#This Row],[Personnel number]]&lt;&gt;"",VLOOKUP(TimeSpend[[#This Row],[Personnel number]],Users!A:B,2,0),"")</f>
        <v>Račoch Petr</v>
      </c>
      <c r="N119" s="69" t="str">
        <f>IF(TimeSpend[[#This Row],[Network Description]]&lt;&gt;"",VLOOKUP(TimeSpend[[#This Row],[Network Description]],Projects!A:C,3,0),"")</f>
        <v>PROJECT</v>
      </c>
      <c r="O119" s="69" t="str">
        <f>IF(TimeSpend[[#This Row],[Activity]]&lt;&gt;"",VLOOKUP(TimeSpend[[#This Row],[Activity]],Activity,2,FALSE),"")</f>
        <v>Yes</v>
      </c>
    </row>
    <row r="120" spans="1:15" ht="16.5" customHeight="1" x14ac:dyDescent="0.25">
      <c r="A120" s="10" t="s">
        <v>82</v>
      </c>
      <c r="B120" s="11">
        <v>45569</v>
      </c>
      <c r="C120" s="68">
        <f t="shared" si="2"/>
        <v>2.5</v>
      </c>
      <c r="D120" s="69" t="str">
        <f>IF(TimeSpend[[#This Row],[Network Description]]&lt;&gt;"",VLOOKUP(TimeSpend[[#This Row],[Network Description]],Projects!A:B,2,0),"")</f>
        <v>BPC_INC</v>
      </c>
      <c r="E120" s="10" t="s">
        <v>48</v>
      </c>
      <c r="F120" s="96" t="s">
        <v>31</v>
      </c>
      <c r="G120" s="10" t="s">
        <v>98</v>
      </c>
      <c r="H120" s="32">
        <v>0.47916666666666669</v>
      </c>
      <c r="I120" s="32">
        <v>0.58333333333333337</v>
      </c>
      <c r="J120" s="10" t="s">
        <v>19</v>
      </c>
      <c r="L120" s="69" t="str">
        <f>IF(TimeSpend[[#This Row],[Personnel number]]&lt;&gt;"",Utilization!$J$2,"")</f>
        <v>10/2024</v>
      </c>
      <c r="M120" s="69" t="str">
        <f>IF(TimeSpend[[#This Row],[Personnel number]]&lt;&gt;"",VLOOKUP(TimeSpend[[#This Row],[Personnel number]],Users!A:B,2,0),"")</f>
        <v>Račoch Petr</v>
      </c>
      <c r="N120" s="69" t="str">
        <f>IF(TimeSpend[[#This Row],[Network Description]]&lt;&gt;"",VLOOKUP(TimeSpend[[#This Row],[Network Description]],Projects!A:C,3,0),"")</f>
        <v>INC</v>
      </c>
      <c r="O120" s="69" t="str">
        <f>IF(TimeSpend[[#This Row],[Activity]]&lt;&gt;"",VLOOKUP(TimeSpend[[#This Row],[Activity]],Activity,2,FALSE),"")</f>
        <v>Yes</v>
      </c>
    </row>
    <row r="121" spans="1:15" ht="16.5" customHeight="1" x14ac:dyDescent="0.25">
      <c r="A121" s="10" t="s">
        <v>99</v>
      </c>
      <c r="B121" s="11">
        <v>45561</v>
      </c>
      <c r="C121" s="68">
        <f t="shared" si="2"/>
        <v>4</v>
      </c>
      <c r="D121" s="69">
        <f>IF(TimeSpend[[#This Row],[Network Description]]&lt;&gt;"",VLOOKUP(TimeSpend[[#This Row],[Network Description]],Projects!A:B,2,0),"")</f>
        <v>60000430</v>
      </c>
      <c r="E121" s="10" t="s">
        <v>30</v>
      </c>
      <c r="F121" s="96" t="s">
        <v>31</v>
      </c>
      <c r="G121" s="10" t="s">
        <v>100</v>
      </c>
      <c r="H121" s="32">
        <v>0.32291666666666669</v>
      </c>
      <c r="I121" s="32">
        <v>0.48958333333333331</v>
      </c>
      <c r="J121" s="10" t="s">
        <v>19</v>
      </c>
      <c r="L121" s="69" t="str">
        <f>IF(TimeSpend[[#This Row],[Personnel number]]&lt;&gt;"",Utilization!$J$2,"")</f>
        <v>10/2024</v>
      </c>
      <c r="M121" s="69" t="str">
        <f>IF(TimeSpend[[#This Row],[Personnel number]]&lt;&gt;"",VLOOKUP(TimeSpend[[#This Row],[Personnel number]],Users!A:B,2,0),"")</f>
        <v>Světinská Kateřina</v>
      </c>
      <c r="N121" s="69" t="str">
        <f>IF(TimeSpend[[#This Row],[Network Description]]&lt;&gt;"",VLOOKUP(TimeSpend[[#This Row],[Network Description]],Projects!A:C,3,0),"")</f>
        <v>PROJECT</v>
      </c>
      <c r="O121" s="69" t="str">
        <f>IF(TimeSpend[[#This Row],[Activity]]&lt;&gt;"",VLOOKUP(TimeSpend[[#This Row],[Activity]],Activity,2,FALSE),"")</f>
        <v>Yes</v>
      </c>
    </row>
    <row r="122" spans="1:15" ht="16.5" customHeight="1" x14ac:dyDescent="0.25">
      <c r="A122" s="10" t="s">
        <v>99</v>
      </c>
      <c r="B122" s="11">
        <v>45561</v>
      </c>
      <c r="C122" s="68">
        <f t="shared" si="2"/>
        <v>2.5</v>
      </c>
      <c r="D122" s="69">
        <f>IF(TimeSpend[[#This Row],[Network Description]]&lt;&gt;"",VLOOKUP(TimeSpend[[#This Row],[Network Description]],Projects!A:B,2,0),"")</f>
        <v>60000430</v>
      </c>
      <c r="E122" s="10" t="s">
        <v>30</v>
      </c>
      <c r="F122" s="96" t="s">
        <v>31</v>
      </c>
      <c r="G122" s="10" t="s">
        <v>100</v>
      </c>
      <c r="H122" s="32">
        <v>0.51041666666666663</v>
      </c>
      <c r="I122" s="32">
        <v>0.61458333333333337</v>
      </c>
      <c r="J122" s="10" t="s">
        <v>19</v>
      </c>
      <c r="L122" s="69" t="str">
        <f>IF(TimeSpend[[#This Row],[Personnel number]]&lt;&gt;"",Utilization!$J$2,"")</f>
        <v>10/2024</v>
      </c>
      <c r="M122" s="69" t="str">
        <f>IF(TimeSpend[[#This Row],[Personnel number]]&lt;&gt;"",VLOOKUP(TimeSpend[[#This Row],[Personnel number]],Users!A:B,2,0),"")</f>
        <v>Světinská Kateřina</v>
      </c>
      <c r="N122" s="69" t="str">
        <f>IF(TimeSpend[[#This Row],[Network Description]]&lt;&gt;"",VLOOKUP(TimeSpend[[#This Row],[Network Description]],Projects!A:C,3,0),"")</f>
        <v>PROJECT</v>
      </c>
      <c r="O122" s="69" t="str">
        <f>IF(TimeSpend[[#This Row],[Activity]]&lt;&gt;"",VLOOKUP(TimeSpend[[#This Row],[Activity]],Activity,2,FALSE),"")</f>
        <v>Yes</v>
      </c>
    </row>
    <row r="123" spans="1:15" ht="16.5" customHeight="1" x14ac:dyDescent="0.25">
      <c r="A123" s="10" t="s">
        <v>99</v>
      </c>
      <c r="B123" s="11">
        <v>45561</v>
      </c>
      <c r="C123" s="68">
        <f t="shared" si="2"/>
        <v>3</v>
      </c>
      <c r="D123" s="69">
        <f>IF(TimeSpend[[#This Row],[Network Description]]&lt;&gt;"",VLOOKUP(TimeSpend[[#This Row],[Network Description]],Projects!A:B,2,0),"")</f>
        <v>60000430</v>
      </c>
      <c r="E123" s="10" t="s">
        <v>30</v>
      </c>
      <c r="F123" s="96" t="s">
        <v>31</v>
      </c>
      <c r="G123" s="10" t="s">
        <v>101</v>
      </c>
      <c r="H123" s="32">
        <v>0.61458333333333337</v>
      </c>
      <c r="I123" s="32">
        <v>0.73958333333333337</v>
      </c>
      <c r="J123" s="10" t="s">
        <v>19</v>
      </c>
      <c r="L123" s="69" t="str">
        <f>IF(TimeSpend[[#This Row],[Personnel number]]&lt;&gt;"",Utilization!$J$2,"")</f>
        <v>10/2024</v>
      </c>
      <c r="M123" s="69" t="str">
        <f>IF(TimeSpend[[#This Row],[Personnel number]]&lt;&gt;"",VLOOKUP(TimeSpend[[#This Row],[Personnel number]],Users!A:B,2,0),"")</f>
        <v>Světinská Kateřina</v>
      </c>
      <c r="N123" s="69" t="str">
        <f>IF(TimeSpend[[#This Row],[Network Description]]&lt;&gt;"",VLOOKUP(TimeSpend[[#This Row],[Network Description]],Projects!A:C,3,0),"")</f>
        <v>PROJECT</v>
      </c>
      <c r="O123" s="69" t="str">
        <f>IF(TimeSpend[[#This Row],[Activity]]&lt;&gt;"",VLOOKUP(TimeSpend[[#This Row],[Activity]],Activity,2,FALSE),"")</f>
        <v>Yes</v>
      </c>
    </row>
    <row r="124" spans="1:15" ht="16.5" customHeight="1" x14ac:dyDescent="0.25">
      <c r="A124" s="10" t="s">
        <v>99</v>
      </c>
      <c r="B124" s="11">
        <v>45562</v>
      </c>
      <c r="C124" s="68">
        <f t="shared" si="2"/>
        <v>2.25</v>
      </c>
      <c r="D124" s="69">
        <f>IF(TimeSpend[[#This Row],[Network Description]]&lt;&gt;"",VLOOKUP(TimeSpend[[#This Row],[Network Description]],Projects!A:B,2,0),"")</f>
        <v>60000430</v>
      </c>
      <c r="E124" s="10" t="s">
        <v>30</v>
      </c>
      <c r="F124" s="96" t="s">
        <v>31</v>
      </c>
      <c r="G124" s="10" t="s">
        <v>101</v>
      </c>
      <c r="H124" s="32">
        <v>0.32291666666666669</v>
      </c>
      <c r="I124" s="32">
        <v>0.41666666666666669</v>
      </c>
      <c r="J124" s="10" t="s">
        <v>19</v>
      </c>
      <c r="L124" s="69" t="str">
        <f>IF(TimeSpend[[#This Row],[Personnel number]]&lt;&gt;"",Utilization!$J$2,"")</f>
        <v>10/2024</v>
      </c>
      <c r="M124" s="69" t="str">
        <f>IF(TimeSpend[[#This Row],[Personnel number]]&lt;&gt;"",VLOOKUP(TimeSpend[[#This Row],[Personnel number]],Users!A:B,2,0),"")</f>
        <v>Světinská Kateřina</v>
      </c>
      <c r="N124" s="69" t="str">
        <f>IF(TimeSpend[[#This Row],[Network Description]]&lt;&gt;"",VLOOKUP(TimeSpend[[#This Row],[Network Description]],Projects!A:C,3,0),"")</f>
        <v>PROJECT</v>
      </c>
      <c r="O124" s="69" t="str">
        <f>IF(TimeSpend[[#This Row],[Activity]]&lt;&gt;"",VLOOKUP(TimeSpend[[#This Row],[Activity]],Activity,2,FALSE),"")</f>
        <v>Yes</v>
      </c>
    </row>
    <row r="125" spans="1:15" ht="16.5" customHeight="1" x14ac:dyDescent="0.25">
      <c r="A125" s="10" t="s">
        <v>99</v>
      </c>
      <c r="B125" s="11">
        <v>45562</v>
      </c>
      <c r="C125" s="68">
        <f t="shared" si="2"/>
        <v>1</v>
      </c>
      <c r="D125" s="69">
        <f>IF(TimeSpend[[#This Row],[Network Description]]&lt;&gt;"",VLOOKUP(TimeSpend[[#This Row],[Network Description]],Projects!A:B,2,0),"")</f>
        <v>60000430</v>
      </c>
      <c r="E125" s="10" t="s">
        <v>30</v>
      </c>
      <c r="F125" s="96" t="s">
        <v>31</v>
      </c>
      <c r="G125" s="10" t="s">
        <v>102</v>
      </c>
      <c r="H125" s="32">
        <v>0.41666666666666669</v>
      </c>
      <c r="I125" s="32">
        <v>0.45833333333333331</v>
      </c>
      <c r="J125" s="10" t="s">
        <v>19</v>
      </c>
      <c r="L125" s="69" t="str">
        <f>IF(TimeSpend[[#This Row],[Personnel number]]&lt;&gt;"",Utilization!$J$2,"")</f>
        <v>10/2024</v>
      </c>
      <c r="M125" s="69" t="str">
        <f>IF(TimeSpend[[#This Row],[Personnel number]]&lt;&gt;"",VLOOKUP(TimeSpend[[#This Row],[Personnel number]],Users!A:B,2,0),"")</f>
        <v>Světinská Kateřina</v>
      </c>
      <c r="N125" s="69" t="str">
        <f>IF(TimeSpend[[#This Row],[Network Description]]&lt;&gt;"",VLOOKUP(TimeSpend[[#This Row],[Network Description]],Projects!A:C,3,0),"")</f>
        <v>PROJECT</v>
      </c>
      <c r="O125" s="69" t="str">
        <f>IF(TimeSpend[[#This Row],[Activity]]&lt;&gt;"",VLOOKUP(TimeSpend[[#This Row],[Activity]],Activity,2,FALSE),"")</f>
        <v>Yes</v>
      </c>
    </row>
    <row r="126" spans="1:15" ht="16.5" customHeight="1" x14ac:dyDescent="0.25">
      <c r="A126" s="10" t="s">
        <v>99</v>
      </c>
      <c r="B126" s="11">
        <v>45562</v>
      </c>
      <c r="C126" s="68">
        <f t="shared" si="2"/>
        <v>1</v>
      </c>
      <c r="D126" s="69">
        <f>IF(TimeSpend[[#This Row],[Network Description]]&lt;&gt;"",VLOOKUP(TimeSpend[[#This Row],[Network Description]],Projects!A:B,2,0),"")</f>
        <v>60000430</v>
      </c>
      <c r="E126" s="10" t="s">
        <v>30</v>
      </c>
      <c r="F126" s="96" t="s">
        <v>31</v>
      </c>
      <c r="G126" s="10" t="s">
        <v>101</v>
      </c>
      <c r="H126" s="32">
        <v>0.45833333333333331</v>
      </c>
      <c r="I126" s="32">
        <v>0.5</v>
      </c>
      <c r="J126" s="10" t="s">
        <v>19</v>
      </c>
      <c r="L126" s="69" t="str">
        <f>IF(TimeSpend[[#This Row],[Personnel number]]&lt;&gt;"",Utilization!$J$2,"")</f>
        <v>10/2024</v>
      </c>
      <c r="M126" s="69" t="str">
        <f>IF(TimeSpend[[#This Row],[Personnel number]]&lt;&gt;"",VLOOKUP(TimeSpend[[#This Row],[Personnel number]],Users!A:B,2,0),"")</f>
        <v>Světinská Kateřina</v>
      </c>
      <c r="N126" s="69" t="str">
        <f>IF(TimeSpend[[#This Row],[Network Description]]&lt;&gt;"",VLOOKUP(TimeSpend[[#This Row],[Network Description]],Projects!A:C,3,0),"")</f>
        <v>PROJECT</v>
      </c>
      <c r="O126" s="69" t="str">
        <f>IF(TimeSpend[[#This Row],[Activity]]&lt;&gt;"",VLOOKUP(TimeSpend[[#This Row],[Activity]],Activity,2,FALSE),"")</f>
        <v>Yes</v>
      </c>
    </row>
    <row r="127" spans="1:15" ht="16.5" customHeight="1" x14ac:dyDescent="0.25">
      <c r="A127" s="10" t="s">
        <v>99</v>
      </c>
      <c r="B127" s="11">
        <v>45562</v>
      </c>
      <c r="C127" s="68">
        <f t="shared" si="2"/>
        <v>1</v>
      </c>
      <c r="D127" s="69" t="str">
        <f>IF(TimeSpend[[#This Row],[Network Description]]&lt;&gt;"",VLOOKUP(TimeSpend[[#This Row],[Network Description]],Projects!A:B,2,0),"")</f>
        <v>BPC_INT</v>
      </c>
      <c r="E127" s="10" t="s">
        <v>16</v>
      </c>
      <c r="F127" s="96" t="s">
        <v>31</v>
      </c>
      <c r="G127" s="10" t="s">
        <v>103</v>
      </c>
      <c r="H127" s="32">
        <v>0.5</v>
      </c>
      <c r="I127" s="32">
        <v>0.54166666666666663</v>
      </c>
      <c r="J127" s="10" t="s">
        <v>19</v>
      </c>
      <c r="L127" s="69" t="str">
        <f>IF(TimeSpend[[#This Row],[Personnel number]]&lt;&gt;"",Utilization!$J$2,"")</f>
        <v>10/2024</v>
      </c>
      <c r="M127" s="69" t="str">
        <f>IF(TimeSpend[[#This Row],[Personnel number]]&lt;&gt;"",VLOOKUP(TimeSpend[[#This Row],[Personnel number]],Users!A:B,2,0),"")</f>
        <v>Světinská Kateřina</v>
      </c>
      <c r="N127" s="69" t="str">
        <f>IF(TimeSpend[[#This Row],[Network Description]]&lt;&gt;"",VLOOKUP(TimeSpend[[#This Row],[Network Description]],Projects!A:C,3,0),"")</f>
        <v>INT</v>
      </c>
      <c r="O127" s="69" t="str">
        <f>IF(TimeSpend[[#This Row],[Activity]]&lt;&gt;"",VLOOKUP(TimeSpend[[#This Row],[Activity]],Activity,2,FALSE),"")</f>
        <v>Yes</v>
      </c>
    </row>
    <row r="128" spans="1:15" ht="16.5" customHeight="1" x14ac:dyDescent="0.25">
      <c r="A128" s="10" t="s">
        <v>99</v>
      </c>
      <c r="B128" s="11">
        <v>45562</v>
      </c>
      <c r="C128" s="68">
        <f t="shared" si="2"/>
        <v>0.75</v>
      </c>
      <c r="D128" s="69">
        <f>IF(TimeSpend[[#This Row],[Network Description]]&lt;&gt;"",VLOOKUP(TimeSpend[[#This Row],[Network Description]],Projects!A:B,2,0),"")</f>
        <v>60000430</v>
      </c>
      <c r="E128" s="10" t="s">
        <v>30</v>
      </c>
      <c r="F128" s="96" t="s">
        <v>31</v>
      </c>
      <c r="G128" s="10" t="s">
        <v>101</v>
      </c>
      <c r="H128" s="32">
        <v>0.54166666666666663</v>
      </c>
      <c r="I128" s="32">
        <v>0.57291666666666663</v>
      </c>
      <c r="J128" s="10" t="s">
        <v>19</v>
      </c>
      <c r="L128" s="69" t="str">
        <f>IF(TimeSpend[[#This Row],[Personnel number]]&lt;&gt;"",Utilization!$J$2,"")</f>
        <v>10/2024</v>
      </c>
      <c r="M128" s="69" t="str">
        <f>IF(TimeSpend[[#This Row],[Personnel number]]&lt;&gt;"",VLOOKUP(TimeSpend[[#This Row],[Personnel number]],Users!A:B,2,0),"")</f>
        <v>Světinská Kateřina</v>
      </c>
      <c r="N128" s="69" t="str">
        <f>IF(TimeSpend[[#This Row],[Network Description]]&lt;&gt;"",VLOOKUP(TimeSpend[[#This Row],[Network Description]],Projects!A:C,3,0),"")</f>
        <v>PROJECT</v>
      </c>
      <c r="O128" s="69" t="str">
        <f>IF(TimeSpend[[#This Row],[Activity]]&lt;&gt;"",VLOOKUP(TimeSpend[[#This Row],[Activity]],Activity,2,FALSE),"")</f>
        <v>Yes</v>
      </c>
    </row>
    <row r="129" spans="1:15" ht="16.5" customHeight="1" x14ac:dyDescent="0.25">
      <c r="A129" s="10" t="s">
        <v>99</v>
      </c>
      <c r="B129" s="11">
        <v>45565</v>
      </c>
      <c r="C129" s="68">
        <f t="shared" si="2"/>
        <v>0.75</v>
      </c>
      <c r="D129" s="69">
        <f>IF(TimeSpend[[#This Row],[Network Description]]&lt;&gt;"",VLOOKUP(TimeSpend[[#This Row],[Network Description]],Projects!A:B,2,0),"")</f>
        <v>60000430</v>
      </c>
      <c r="E129" s="10" t="s">
        <v>30</v>
      </c>
      <c r="F129" s="96" t="s">
        <v>31</v>
      </c>
      <c r="G129" s="10" t="s">
        <v>104</v>
      </c>
      <c r="H129" s="32">
        <v>0.32291666666666669</v>
      </c>
      <c r="I129" s="32">
        <v>0.35416666666666669</v>
      </c>
      <c r="J129" s="10" t="s">
        <v>19</v>
      </c>
      <c r="L129" s="69" t="str">
        <f>IF(TimeSpend[[#This Row],[Personnel number]]&lt;&gt;"",Utilization!$J$2,"")</f>
        <v>10/2024</v>
      </c>
      <c r="M129" s="69" t="str">
        <f>IF(TimeSpend[[#This Row],[Personnel number]]&lt;&gt;"",VLOOKUP(TimeSpend[[#This Row],[Personnel number]],Users!A:B,2,0),"")</f>
        <v>Světinská Kateřina</v>
      </c>
      <c r="N129" s="69" t="str">
        <f>IF(TimeSpend[[#This Row],[Network Description]]&lt;&gt;"",VLOOKUP(TimeSpend[[#This Row],[Network Description]],Projects!A:C,3,0),"")</f>
        <v>PROJECT</v>
      </c>
      <c r="O129" s="69" t="str">
        <f>IF(TimeSpend[[#This Row],[Activity]]&lt;&gt;"",VLOOKUP(TimeSpend[[#This Row],[Activity]],Activity,2,FALSE),"")</f>
        <v>Yes</v>
      </c>
    </row>
    <row r="130" spans="1:15" ht="16.5" customHeight="1" x14ac:dyDescent="0.25">
      <c r="A130" s="10" t="s">
        <v>99</v>
      </c>
      <c r="B130" s="11">
        <v>45565</v>
      </c>
      <c r="C130" s="68">
        <f t="shared" si="2"/>
        <v>0.5</v>
      </c>
      <c r="D130" s="69" t="str">
        <f>IF(TimeSpend[[#This Row],[Network Description]]&lt;&gt;"",VLOOKUP(TimeSpend[[#This Row],[Network Description]],Projects!A:B,2,0),"")</f>
        <v>BPC_INT</v>
      </c>
      <c r="E130" s="10" t="s">
        <v>16</v>
      </c>
      <c r="F130" s="96" t="s">
        <v>31</v>
      </c>
      <c r="G130" s="10" t="s">
        <v>105</v>
      </c>
      <c r="H130" s="32">
        <v>0.35416666666666669</v>
      </c>
      <c r="I130" s="32">
        <v>0.375</v>
      </c>
      <c r="J130" s="10" t="s">
        <v>19</v>
      </c>
      <c r="L130" s="69" t="str">
        <f>IF(TimeSpend[[#This Row],[Personnel number]]&lt;&gt;"",Utilization!$J$2,"")</f>
        <v>10/2024</v>
      </c>
      <c r="M130" s="69" t="str">
        <f>IF(TimeSpend[[#This Row],[Personnel number]]&lt;&gt;"",VLOOKUP(TimeSpend[[#This Row],[Personnel number]],Users!A:B,2,0),"")</f>
        <v>Světinská Kateřina</v>
      </c>
      <c r="N130" s="69" t="str">
        <f>IF(TimeSpend[[#This Row],[Network Description]]&lt;&gt;"",VLOOKUP(TimeSpend[[#This Row],[Network Description]],Projects!A:C,3,0),"")</f>
        <v>INT</v>
      </c>
      <c r="O130" s="69" t="str">
        <f>IF(TimeSpend[[#This Row],[Activity]]&lt;&gt;"",VLOOKUP(TimeSpend[[#This Row],[Activity]],Activity,2,FALSE),"")</f>
        <v>Yes</v>
      </c>
    </row>
    <row r="131" spans="1:15" ht="16.5" customHeight="1" x14ac:dyDescent="0.25">
      <c r="A131" s="10" t="s">
        <v>99</v>
      </c>
      <c r="B131" s="11">
        <v>45565</v>
      </c>
      <c r="C131" s="68">
        <f t="shared" ref="C131:C194" si="3">IF((I131-INT(I131))*24-(H131-INT(H131))*24=0,"",(I131-INT(I131))*24-(H131-INT(H131))*24)</f>
        <v>1</v>
      </c>
      <c r="D131" s="69">
        <f>IF(TimeSpend[[#This Row],[Network Description]]&lt;&gt;"",VLOOKUP(TimeSpend[[#This Row],[Network Description]],Projects!A:B,2,0),"")</f>
        <v>60000430</v>
      </c>
      <c r="E131" s="10" t="s">
        <v>30</v>
      </c>
      <c r="F131" s="96" t="s">
        <v>31</v>
      </c>
      <c r="G131" s="10" t="s">
        <v>104</v>
      </c>
      <c r="H131" s="32">
        <v>0.375</v>
      </c>
      <c r="I131" s="32">
        <v>0.41666666666666669</v>
      </c>
      <c r="J131" s="10" t="s">
        <v>19</v>
      </c>
      <c r="L131" s="69" t="str">
        <f>IF(TimeSpend[[#This Row],[Personnel number]]&lt;&gt;"",Utilization!$J$2,"")</f>
        <v>10/2024</v>
      </c>
      <c r="M131" s="69" t="str">
        <f>IF(TimeSpend[[#This Row],[Personnel number]]&lt;&gt;"",VLOOKUP(TimeSpend[[#This Row],[Personnel number]],Users!A:B,2,0),"")</f>
        <v>Světinská Kateřina</v>
      </c>
      <c r="N131" s="69" t="str">
        <f>IF(TimeSpend[[#This Row],[Network Description]]&lt;&gt;"",VLOOKUP(TimeSpend[[#This Row],[Network Description]],Projects!A:C,3,0),"")</f>
        <v>PROJECT</v>
      </c>
      <c r="O131" s="69" t="str">
        <f>IF(TimeSpend[[#This Row],[Activity]]&lt;&gt;"",VLOOKUP(TimeSpend[[#This Row],[Activity]],Activity,2,FALSE),"")</f>
        <v>Yes</v>
      </c>
    </row>
    <row r="132" spans="1:15" ht="16.5" customHeight="1" x14ac:dyDescent="0.25">
      <c r="A132" s="10" t="s">
        <v>99</v>
      </c>
      <c r="B132" s="11">
        <v>45565</v>
      </c>
      <c r="C132" s="68">
        <f t="shared" si="3"/>
        <v>1</v>
      </c>
      <c r="D132" s="69" t="str">
        <f>IF(TimeSpend[[#This Row],[Network Description]]&lt;&gt;"",VLOOKUP(TimeSpend[[#This Row],[Network Description]],Projects!A:B,2,0),"")</f>
        <v>BPC_INT</v>
      </c>
      <c r="E132" s="10" t="s">
        <v>16</v>
      </c>
      <c r="F132" s="96" t="s">
        <v>31</v>
      </c>
      <c r="G132" s="10" t="s">
        <v>106</v>
      </c>
      <c r="H132" s="32">
        <v>0.41666666666666669</v>
      </c>
      <c r="I132" s="32">
        <v>0.45833333333333331</v>
      </c>
      <c r="J132" s="10" t="s">
        <v>19</v>
      </c>
      <c r="L132" s="69" t="str">
        <f>IF(TimeSpend[[#This Row],[Personnel number]]&lt;&gt;"",Utilization!$J$2,"")</f>
        <v>10/2024</v>
      </c>
      <c r="M132" s="69" t="str">
        <f>IF(TimeSpend[[#This Row],[Personnel number]]&lt;&gt;"",VLOOKUP(TimeSpend[[#This Row],[Personnel number]],Users!A:B,2,0),"")</f>
        <v>Světinská Kateřina</v>
      </c>
      <c r="N132" s="69" t="str">
        <f>IF(TimeSpend[[#This Row],[Network Description]]&lt;&gt;"",VLOOKUP(TimeSpend[[#This Row],[Network Description]],Projects!A:C,3,0),"")</f>
        <v>INT</v>
      </c>
      <c r="O132" s="69" t="str">
        <f>IF(TimeSpend[[#This Row],[Activity]]&lt;&gt;"",VLOOKUP(TimeSpend[[#This Row],[Activity]],Activity,2,FALSE),"")</f>
        <v>Yes</v>
      </c>
    </row>
    <row r="133" spans="1:15" ht="16.5" customHeight="1" x14ac:dyDescent="0.25">
      <c r="A133" s="10" t="s">
        <v>99</v>
      </c>
      <c r="B133" s="11">
        <v>45565</v>
      </c>
      <c r="C133" s="68">
        <f t="shared" si="3"/>
        <v>5.75</v>
      </c>
      <c r="D133" s="69">
        <f>IF(TimeSpend[[#This Row],[Network Description]]&lt;&gt;"",VLOOKUP(TimeSpend[[#This Row],[Network Description]],Projects!A:B,2,0),"")</f>
        <v>60000430</v>
      </c>
      <c r="E133" s="10" t="s">
        <v>30</v>
      </c>
      <c r="F133" s="96" t="s">
        <v>31</v>
      </c>
      <c r="G133" s="10" t="s">
        <v>107</v>
      </c>
      <c r="H133" s="32">
        <v>0.45833333333333331</v>
      </c>
      <c r="I133" s="32">
        <v>0.69791666666666663</v>
      </c>
      <c r="J133" s="10" t="s">
        <v>19</v>
      </c>
      <c r="L133" s="69" t="str">
        <f>IF(TimeSpend[[#This Row],[Personnel number]]&lt;&gt;"",Utilization!$J$2,"")</f>
        <v>10/2024</v>
      </c>
      <c r="M133" s="69" t="str">
        <f>IF(TimeSpend[[#This Row],[Personnel number]]&lt;&gt;"",VLOOKUP(TimeSpend[[#This Row],[Personnel number]],Users!A:B,2,0),"")</f>
        <v>Světinská Kateřina</v>
      </c>
      <c r="N133" s="69" t="str">
        <f>IF(TimeSpend[[#This Row],[Network Description]]&lt;&gt;"",VLOOKUP(TimeSpend[[#This Row],[Network Description]],Projects!A:C,3,0),"")</f>
        <v>PROJECT</v>
      </c>
      <c r="O133" s="69" t="str">
        <f>IF(TimeSpend[[#This Row],[Activity]]&lt;&gt;"",VLOOKUP(TimeSpend[[#This Row],[Activity]],Activity,2,FALSE),"")</f>
        <v>Yes</v>
      </c>
    </row>
    <row r="134" spans="1:15" ht="16.5" customHeight="1" x14ac:dyDescent="0.25">
      <c r="A134" s="10" t="s">
        <v>99</v>
      </c>
      <c r="B134" s="11">
        <v>45566</v>
      </c>
      <c r="C134" s="68">
        <f t="shared" si="3"/>
        <v>5.25</v>
      </c>
      <c r="D134" s="69">
        <f>IF(TimeSpend[[#This Row],[Network Description]]&lt;&gt;"",VLOOKUP(TimeSpend[[#This Row],[Network Description]],Projects!A:B,2,0),"")</f>
        <v>60000430</v>
      </c>
      <c r="E134" s="10" t="s">
        <v>30</v>
      </c>
      <c r="F134" s="96" t="s">
        <v>31</v>
      </c>
      <c r="G134" s="10" t="s">
        <v>108</v>
      </c>
      <c r="H134" s="32">
        <v>0.32291666666666669</v>
      </c>
      <c r="I134" s="32">
        <v>0.54166666666666663</v>
      </c>
      <c r="J134" s="10" t="s">
        <v>19</v>
      </c>
      <c r="L134" s="69" t="str">
        <f>IF(TimeSpend[[#This Row],[Personnel number]]&lt;&gt;"",Utilization!$J$2,"")</f>
        <v>10/2024</v>
      </c>
      <c r="M134" s="69" t="str">
        <f>IF(TimeSpend[[#This Row],[Personnel number]]&lt;&gt;"",VLOOKUP(TimeSpend[[#This Row],[Personnel number]],Users!A:B,2,0),"")</f>
        <v>Světinská Kateřina</v>
      </c>
      <c r="N134" s="69" t="str">
        <f>IF(TimeSpend[[#This Row],[Network Description]]&lt;&gt;"",VLOOKUP(TimeSpend[[#This Row],[Network Description]],Projects!A:C,3,0),"")</f>
        <v>PROJECT</v>
      </c>
      <c r="O134" s="69" t="str">
        <f>IF(TimeSpend[[#This Row],[Activity]]&lt;&gt;"",VLOOKUP(TimeSpend[[#This Row],[Activity]],Activity,2,FALSE),"")</f>
        <v>Yes</v>
      </c>
    </row>
    <row r="135" spans="1:15" ht="16.5" customHeight="1" x14ac:dyDescent="0.25">
      <c r="A135" s="10" t="s">
        <v>99</v>
      </c>
      <c r="B135" s="11">
        <v>45566</v>
      </c>
      <c r="C135" s="68">
        <f t="shared" si="3"/>
        <v>1.5</v>
      </c>
      <c r="D135" s="69">
        <f>IF(TimeSpend[[#This Row],[Network Description]]&lt;&gt;"",VLOOKUP(TimeSpend[[#This Row],[Network Description]],Projects!A:B,2,0),"")</f>
        <v>60000430</v>
      </c>
      <c r="E135" s="10" t="s">
        <v>30</v>
      </c>
      <c r="F135" s="96" t="s">
        <v>31</v>
      </c>
      <c r="G135" s="10" t="s">
        <v>109</v>
      </c>
      <c r="H135" s="32">
        <v>0.5625</v>
      </c>
      <c r="I135" s="32">
        <v>0.625</v>
      </c>
      <c r="J135" s="10" t="s">
        <v>19</v>
      </c>
      <c r="L135" s="69" t="str">
        <f>IF(TimeSpend[[#This Row],[Personnel number]]&lt;&gt;"",Utilization!$J$2,"")</f>
        <v>10/2024</v>
      </c>
      <c r="M135" s="69" t="str">
        <f>IF(TimeSpend[[#This Row],[Personnel number]]&lt;&gt;"",VLOOKUP(TimeSpend[[#This Row],[Personnel number]],Users!A:B,2,0),"")</f>
        <v>Světinská Kateřina</v>
      </c>
      <c r="N135" s="69" t="str">
        <f>IF(TimeSpend[[#This Row],[Network Description]]&lt;&gt;"",VLOOKUP(TimeSpend[[#This Row],[Network Description]],Projects!A:C,3,0),"")</f>
        <v>PROJECT</v>
      </c>
      <c r="O135" s="69" t="str">
        <f>IF(TimeSpend[[#This Row],[Activity]]&lt;&gt;"",VLOOKUP(TimeSpend[[#This Row],[Activity]],Activity,2,FALSE),"")</f>
        <v>Yes</v>
      </c>
    </row>
    <row r="136" spans="1:15" ht="16.5" customHeight="1" x14ac:dyDescent="0.25">
      <c r="A136" s="10" t="s">
        <v>99</v>
      </c>
      <c r="B136" s="11">
        <v>45566</v>
      </c>
      <c r="C136" s="68">
        <f t="shared" si="3"/>
        <v>0.75</v>
      </c>
      <c r="D136" s="69">
        <f>IF(TimeSpend[[#This Row],[Network Description]]&lt;&gt;"",VLOOKUP(TimeSpend[[#This Row],[Network Description]],Projects!A:B,2,0),"")</f>
        <v>60000430</v>
      </c>
      <c r="E136" s="10" t="s">
        <v>30</v>
      </c>
      <c r="F136" s="96" t="s">
        <v>23</v>
      </c>
      <c r="G136" s="10" t="s">
        <v>110</v>
      </c>
      <c r="H136" s="32">
        <v>0.625</v>
      </c>
      <c r="I136" s="32">
        <v>0.65625</v>
      </c>
      <c r="J136" s="10" t="s">
        <v>19</v>
      </c>
      <c r="L136" s="69" t="str">
        <f>IF(TimeSpend[[#This Row],[Personnel number]]&lt;&gt;"",Utilization!$J$2,"")</f>
        <v>10/2024</v>
      </c>
      <c r="M136" s="69" t="str">
        <f>IF(TimeSpend[[#This Row],[Personnel number]]&lt;&gt;"",VLOOKUP(TimeSpend[[#This Row],[Personnel number]],Users!A:B,2,0),"")</f>
        <v>Světinská Kateřina</v>
      </c>
      <c r="N136" s="69" t="str">
        <f>IF(TimeSpend[[#This Row],[Network Description]]&lt;&gt;"",VLOOKUP(TimeSpend[[#This Row],[Network Description]],Projects!A:C,3,0),"")</f>
        <v>PROJECT</v>
      </c>
      <c r="O136" s="69" t="str">
        <f>IF(TimeSpend[[#This Row],[Activity]]&lt;&gt;"",VLOOKUP(TimeSpend[[#This Row],[Activity]],Activity,2,FALSE),"")</f>
        <v>Yes</v>
      </c>
    </row>
    <row r="137" spans="1:15" ht="16.5" customHeight="1" x14ac:dyDescent="0.25">
      <c r="A137" s="10" t="s">
        <v>99</v>
      </c>
      <c r="B137" s="11">
        <v>45566</v>
      </c>
      <c r="C137" s="68">
        <f t="shared" si="3"/>
        <v>1</v>
      </c>
      <c r="D137" s="69">
        <f>IF(TimeSpend[[#This Row],[Network Description]]&lt;&gt;"",VLOOKUP(TimeSpend[[#This Row],[Network Description]],Projects!A:B,2,0),"")</f>
        <v>60000430</v>
      </c>
      <c r="E137" s="10" t="s">
        <v>30</v>
      </c>
      <c r="F137" s="96" t="s">
        <v>31</v>
      </c>
      <c r="G137" s="10" t="s">
        <v>109</v>
      </c>
      <c r="H137" s="32">
        <v>0.65625</v>
      </c>
      <c r="I137" s="32">
        <v>0.69791666666666663</v>
      </c>
      <c r="J137" s="10" t="s">
        <v>19</v>
      </c>
      <c r="L137" s="69" t="str">
        <f>IF(TimeSpend[[#This Row],[Personnel number]]&lt;&gt;"",Utilization!$J$2,"")</f>
        <v>10/2024</v>
      </c>
      <c r="M137" s="69" t="str">
        <f>IF(TimeSpend[[#This Row],[Personnel number]]&lt;&gt;"",VLOOKUP(TimeSpend[[#This Row],[Personnel number]],Users!A:B,2,0),"")</f>
        <v>Světinská Kateřina</v>
      </c>
      <c r="N137" s="69" t="str">
        <f>IF(TimeSpend[[#This Row],[Network Description]]&lt;&gt;"",VLOOKUP(TimeSpend[[#This Row],[Network Description]],Projects!A:C,3,0),"")</f>
        <v>PROJECT</v>
      </c>
      <c r="O137" s="69" t="str">
        <f>IF(TimeSpend[[#This Row],[Activity]]&lt;&gt;"",VLOOKUP(TimeSpend[[#This Row],[Activity]],Activity,2,FALSE),"")</f>
        <v>Yes</v>
      </c>
    </row>
    <row r="138" spans="1:15" ht="16.5" customHeight="1" x14ac:dyDescent="0.25">
      <c r="A138" s="10" t="s">
        <v>99</v>
      </c>
      <c r="B138" s="11">
        <v>45567</v>
      </c>
      <c r="C138" s="68">
        <f t="shared" si="3"/>
        <v>3.75</v>
      </c>
      <c r="D138" s="69">
        <f>IF(TimeSpend[[#This Row],[Network Description]]&lt;&gt;"",VLOOKUP(TimeSpend[[#This Row],[Network Description]],Projects!A:B,2,0),"")</f>
        <v>60000430</v>
      </c>
      <c r="E138" s="10" t="s">
        <v>30</v>
      </c>
      <c r="F138" s="96" t="s">
        <v>31</v>
      </c>
      <c r="G138" s="10" t="s">
        <v>111</v>
      </c>
      <c r="H138" s="32">
        <v>0.32291666666666669</v>
      </c>
      <c r="I138" s="32">
        <v>0.47916666666666669</v>
      </c>
      <c r="J138" s="10" t="s">
        <v>19</v>
      </c>
      <c r="L138" s="69" t="str">
        <f>IF(TimeSpend[[#This Row],[Personnel number]]&lt;&gt;"",Utilization!$J$2,"")</f>
        <v>10/2024</v>
      </c>
      <c r="M138" s="69" t="str">
        <f>IF(TimeSpend[[#This Row],[Personnel number]]&lt;&gt;"",VLOOKUP(TimeSpend[[#This Row],[Personnel number]],Users!A:B,2,0),"")</f>
        <v>Světinská Kateřina</v>
      </c>
      <c r="N138" s="69" t="str">
        <f>IF(TimeSpend[[#This Row],[Network Description]]&lt;&gt;"",VLOOKUP(TimeSpend[[#This Row],[Network Description]],Projects!A:C,3,0),"")</f>
        <v>PROJECT</v>
      </c>
      <c r="O138" s="69" t="str">
        <f>IF(TimeSpend[[#This Row],[Activity]]&lt;&gt;"",VLOOKUP(TimeSpend[[#This Row],[Activity]],Activity,2,FALSE),"")</f>
        <v>Yes</v>
      </c>
    </row>
    <row r="139" spans="1:15" ht="16.5" customHeight="1" x14ac:dyDescent="0.25">
      <c r="A139" s="10" t="s">
        <v>99</v>
      </c>
      <c r="B139" s="11">
        <v>45567</v>
      </c>
      <c r="C139" s="68">
        <f t="shared" si="3"/>
        <v>4.75</v>
      </c>
      <c r="D139" s="69">
        <f>IF(TimeSpend[[#This Row],[Network Description]]&lt;&gt;"",VLOOKUP(TimeSpend[[#This Row],[Network Description]],Projects!A:B,2,0),"")</f>
        <v>60000430</v>
      </c>
      <c r="E139" s="10" t="s">
        <v>30</v>
      </c>
      <c r="F139" s="96" t="s">
        <v>31</v>
      </c>
      <c r="G139" s="10" t="s">
        <v>112</v>
      </c>
      <c r="H139" s="32">
        <v>0.5</v>
      </c>
      <c r="I139" s="32">
        <v>0.69791666666666663</v>
      </c>
      <c r="J139" s="10" t="s">
        <v>19</v>
      </c>
      <c r="L139" s="69" t="str">
        <f>IF(TimeSpend[[#This Row],[Personnel number]]&lt;&gt;"",Utilization!$J$2,"")</f>
        <v>10/2024</v>
      </c>
      <c r="M139" s="69" t="str">
        <f>IF(TimeSpend[[#This Row],[Personnel number]]&lt;&gt;"",VLOOKUP(TimeSpend[[#This Row],[Personnel number]],Users!A:B,2,0),"")</f>
        <v>Světinská Kateřina</v>
      </c>
      <c r="N139" s="69" t="str">
        <f>IF(TimeSpend[[#This Row],[Network Description]]&lt;&gt;"",VLOOKUP(TimeSpend[[#This Row],[Network Description]],Projects!A:C,3,0),"")</f>
        <v>PROJECT</v>
      </c>
      <c r="O139" s="69" t="str">
        <f>IF(TimeSpend[[#This Row],[Activity]]&lt;&gt;"",VLOOKUP(TimeSpend[[#This Row],[Activity]],Activity,2,FALSE),"")</f>
        <v>Yes</v>
      </c>
    </row>
    <row r="140" spans="1:15" ht="16.5" customHeight="1" x14ac:dyDescent="0.25">
      <c r="A140" s="10" t="s">
        <v>99</v>
      </c>
      <c r="B140" s="11">
        <v>45567</v>
      </c>
      <c r="C140" s="68">
        <f t="shared" si="3"/>
        <v>1</v>
      </c>
      <c r="D140" s="69" t="str">
        <f>IF(TimeSpend[[#This Row],[Network Description]]&lt;&gt;"",VLOOKUP(TimeSpend[[#This Row],[Network Description]],Projects!A:B,2,0),"")</f>
        <v>BPC_INT</v>
      </c>
      <c r="E140" s="10" t="s">
        <v>16</v>
      </c>
      <c r="F140" s="96" t="s">
        <v>67</v>
      </c>
      <c r="G140" s="10" t="s">
        <v>113</v>
      </c>
      <c r="H140" s="32">
        <v>0.58333333333333337</v>
      </c>
      <c r="I140" s="32">
        <v>0.625</v>
      </c>
      <c r="J140" s="10" t="s">
        <v>19</v>
      </c>
      <c r="L140" s="69" t="str">
        <f>IF(TimeSpend[[#This Row],[Personnel number]]&lt;&gt;"",Utilization!$J$2,"")</f>
        <v>10/2024</v>
      </c>
      <c r="M140" s="69" t="str">
        <f>IF(TimeSpend[[#This Row],[Personnel number]]&lt;&gt;"",VLOOKUP(TimeSpend[[#This Row],[Personnel number]],Users!A:B,2,0),"")</f>
        <v>Světinská Kateřina</v>
      </c>
      <c r="N140" s="69" t="str">
        <f>IF(TimeSpend[[#This Row],[Network Description]]&lt;&gt;"",VLOOKUP(TimeSpend[[#This Row],[Network Description]],Projects!A:C,3,0),"")</f>
        <v>INT</v>
      </c>
      <c r="O140" s="69" t="str">
        <f>IF(TimeSpend[[#This Row],[Activity]]&lt;&gt;"",VLOOKUP(TimeSpend[[#This Row],[Activity]],Activity,2,FALSE),"")</f>
        <v>No</v>
      </c>
    </row>
    <row r="141" spans="1:15" ht="16.5" customHeight="1" x14ac:dyDescent="0.25">
      <c r="A141" s="10" t="s">
        <v>99</v>
      </c>
      <c r="B141" s="11">
        <v>45567</v>
      </c>
      <c r="C141" s="68">
        <f t="shared" si="3"/>
        <v>0.5</v>
      </c>
      <c r="D141" s="69">
        <f>IF(TimeSpend[[#This Row],[Network Description]]&lt;&gt;"",VLOOKUP(TimeSpend[[#This Row],[Network Description]],Projects!A:B,2,0),"")</f>
        <v>60000430</v>
      </c>
      <c r="E141" s="10" t="s">
        <v>30</v>
      </c>
      <c r="F141" s="96" t="s">
        <v>31</v>
      </c>
      <c r="G141" s="10" t="s">
        <v>114</v>
      </c>
      <c r="H141" s="32">
        <v>0.625</v>
      </c>
      <c r="I141" s="32">
        <v>0.64583333333333337</v>
      </c>
      <c r="J141" s="10" t="s">
        <v>19</v>
      </c>
      <c r="L141" s="69" t="str">
        <f>IF(TimeSpend[[#This Row],[Personnel number]]&lt;&gt;"",Utilization!$J$2,"")</f>
        <v>10/2024</v>
      </c>
      <c r="M141" s="69" t="str">
        <f>IF(TimeSpend[[#This Row],[Personnel number]]&lt;&gt;"",VLOOKUP(TimeSpend[[#This Row],[Personnel number]],Users!A:B,2,0),"")</f>
        <v>Světinská Kateřina</v>
      </c>
      <c r="N141" s="69" t="str">
        <f>IF(TimeSpend[[#This Row],[Network Description]]&lt;&gt;"",VLOOKUP(TimeSpend[[#This Row],[Network Description]],Projects!A:C,3,0),"")</f>
        <v>PROJECT</v>
      </c>
      <c r="O141" s="69" t="str">
        <f>IF(TimeSpend[[#This Row],[Activity]]&lt;&gt;"",VLOOKUP(TimeSpend[[#This Row],[Activity]],Activity,2,FALSE),"")</f>
        <v>Yes</v>
      </c>
    </row>
    <row r="142" spans="1:15" ht="16.5" customHeight="1" x14ac:dyDescent="0.25">
      <c r="A142" s="10" t="s">
        <v>99</v>
      </c>
      <c r="B142" s="11">
        <v>45567</v>
      </c>
      <c r="C142" s="68">
        <f t="shared" si="3"/>
        <v>1.25</v>
      </c>
      <c r="D142" s="69">
        <f>IF(TimeSpend[[#This Row],[Network Description]]&lt;&gt;"",VLOOKUP(TimeSpend[[#This Row],[Network Description]],Projects!A:B,2,0),"")</f>
        <v>60000430</v>
      </c>
      <c r="E142" s="10" t="s">
        <v>30</v>
      </c>
      <c r="F142" s="96" t="s">
        <v>31</v>
      </c>
      <c r="G142" s="10" t="s">
        <v>115</v>
      </c>
      <c r="H142" s="32">
        <v>0.64583333333333337</v>
      </c>
      <c r="I142" s="32">
        <v>0.69791666666666663</v>
      </c>
      <c r="J142" s="10" t="s">
        <v>19</v>
      </c>
      <c r="L142" s="69" t="str">
        <f>IF(TimeSpend[[#This Row],[Personnel number]]&lt;&gt;"",Utilization!$J$2,"")</f>
        <v>10/2024</v>
      </c>
      <c r="M142" s="69" t="str">
        <f>IF(TimeSpend[[#This Row],[Personnel number]]&lt;&gt;"",VLOOKUP(TimeSpend[[#This Row],[Personnel number]],Users!A:B,2,0),"")</f>
        <v>Světinská Kateřina</v>
      </c>
      <c r="N142" s="69" t="str">
        <f>IF(TimeSpend[[#This Row],[Network Description]]&lt;&gt;"",VLOOKUP(TimeSpend[[#This Row],[Network Description]],Projects!A:C,3,0),"")</f>
        <v>PROJECT</v>
      </c>
      <c r="O142" s="69" t="str">
        <f>IF(TimeSpend[[#This Row],[Activity]]&lt;&gt;"",VLOOKUP(TimeSpend[[#This Row],[Activity]],Activity,2,FALSE),"")</f>
        <v>Yes</v>
      </c>
    </row>
    <row r="143" spans="1:15" ht="16.5" customHeight="1" x14ac:dyDescent="0.25">
      <c r="A143" s="10" t="s">
        <v>99</v>
      </c>
      <c r="B143" s="11">
        <v>45567</v>
      </c>
      <c r="C143" s="68">
        <f t="shared" si="3"/>
        <v>0.25</v>
      </c>
      <c r="D143" s="69" t="str">
        <f>IF(TimeSpend[[#This Row],[Network Description]]&lt;&gt;"",VLOOKUP(TimeSpend[[#This Row],[Network Description]],Projects!A:B,2,0),"")</f>
        <v>BPC_INT</v>
      </c>
      <c r="E143" s="10" t="s">
        <v>16</v>
      </c>
      <c r="F143" s="96" t="s">
        <v>17</v>
      </c>
      <c r="G143" s="10" t="s">
        <v>116</v>
      </c>
      <c r="H143" s="32">
        <v>0.69791666666666663</v>
      </c>
      <c r="I143" s="32">
        <v>0.70833333333333337</v>
      </c>
      <c r="J143" s="10" t="s">
        <v>19</v>
      </c>
      <c r="L143" s="69" t="str">
        <f>IF(TimeSpend[[#This Row],[Personnel number]]&lt;&gt;"",Utilization!$J$2,"")</f>
        <v>10/2024</v>
      </c>
      <c r="M143" s="69" t="str">
        <f>IF(TimeSpend[[#This Row],[Personnel number]]&lt;&gt;"",VLOOKUP(TimeSpend[[#This Row],[Personnel number]],Users!A:B,2,0),"")</f>
        <v>Světinská Kateřina</v>
      </c>
      <c r="N143" s="69" t="str">
        <f>IF(TimeSpend[[#This Row],[Network Description]]&lt;&gt;"",VLOOKUP(TimeSpend[[#This Row],[Network Description]],Projects!A:C,3,0),"")</f>
        <v>INT</v>
      </c>
      <c r="O143" s="69" t="str">
        <f>IF(TimeSpend[[#This Row],[Activity]]&lt;&gt;"",VLOOKUP(TimeSpend[[#This Row],[Activity]],Activity,2,FALSE),"")</f>
        <v>No</v>
      </c>
    </row>
    <row r="144" spans="1:15" ht="16.5" customHeight="1" x14ac:dyDescent="0.25">
      <c r="A144" s="10" t="s">
        <v>29</v>
      </c>
      <c r="B144" s="11">
        <v>45568</v>
      </c>
      <c r="C144" s="68">
        <f t="shared" si="3"/>
        <v>3.75</v>
      </c>
      <c r="D144" s="69">
        <f>IF(TimeSpend[[#This Row],[Network Description]]&lt;&gt;"",VLOOKUP(TimeSpend[[#This Row],[Network Description]],Projects!A:B,2,0),"")</f>
        <v>60000430</v>
      </c>
      <c r="E144" s="10" t="s">
        <v>30</v>
      </c>
      <c r="F144" s="96" t="s">
        <v>31</v>
      </c>
      <c r="G144" s="10" t="s">
        <v>117</v>
      </c>
      <c r="H144" s="32">
        <v>0.32291666666666669</v>
      </c>
      <c r="I144" s="32">
        <v>0.47916666666666669</v>
      </c>
      <c r="J144" s="10" t="s">
        <v>19</v>
      </c>
      <c r="L144" s="69" t="str">
        <f>IF(TimeSpend[[#This Row],[Personnel number]]&lt;&gt;"",Utilization!$J$2,"")</f>
        <v>10/2024</v>
      </c>
      <c r="M144" s="69" t="str">
        <f>IF(TimeSpend[[#This Row],[Personnel number]]&lt;&gt;"",VLOOKUP(TimeSpend[[#This Row],[Personnel number]],Users!A:B,2,0),"")</f>
        <v xml:space="preserve">Chladilová Gabriela </v>
      </c>
      <c r="N144" s="69" t="str">
        <f>IF(TimeSpend[[#This Row],[Network Description]]&lt;&gt;"",VLOOKUP(TimeSpend[[#This Row],[Network Description]],Projects!A:C,3,0),"")</f>
        <v>PROJECT</v>
      </c>
      <c r="O144" s="69" t="str">
        <f>IF(TimeSpend[[#This Row],[Activity]]&lt;&gt;"",VLOOKUP(TimeSpend[[#This Row],[Activity]],Activity,2,FALSE),"")</f>
        <v>Yes</v>
      </c>
    </row>
    <row r="145" spans="1:15" ht="16.5" customHeight="1" x14ac:dyDescent="0.25">
      <c r="A145" s="10" t="s">
        <v>29</v>
      </c>
      <c r="B145" s="11">
        <v>45568</v>
      </c>
      <c r="C145" s="68">
        <f t="shared" si="3"/>
        <v>4.5</v>
      </c>
      <c r="D145" s="69">
        <f>IF(TimeSpend[[#This Row],[Network Description]]&lt;&gt;"",VLOOKUP(TimeSpend[[#This Row],[Network Description]],Projects!A:B,2,0),"")</f>
        <v>60000430</v>
      </c>
      <c r="E145" s="10" t="s">
        <v>30</v>
      </c>
      <c r="F145" s="96" t="s">
        <v>31</v>
      </c>
      <c r="G145" s="10" t="s">
        <v>118</v>
      </c>
      <c r="H145" s="32">
        <v>0.5</v>
      </c>
      <c r="I145" s="32">
        <v>0.6875</v>
      </c>
      <c r="J145" s="10" t="s">
        <v>19</v>
      </c>
      <c r="L145" s="69" t="str">
        <f>IF(TimeSpend[[#This Row],[Personnel number]]&lt;&gt;"",Utilization!$J$2,"")</f>
        <v>10/2024</v>
      </c>
      <c r="M145" s="69" t="str">
        <f>IF(TimeSpend[[#This Row],[Personnel number]]&lt;&gt;"",VLOOKUP(TimeSpend[[#This Row],[Personnel number]],Users!A:B,2,0),"")</f>
        <v xml:space="preserve">Chladilová Gabriela </v>
      </c>
      <c r="N145" s="69" t="str">
        <f>IF(TimeSpend[[#This Row],[Network Description]]&lt;&gt;"",VLOOKUP(TimeSpend[[#This Row],[Network Description]],Projects!A:C,3,0),"")</f>
        <v>PROJECT</v>
      </c>
      <c r="O145" s="69" t="str">
        <f>IF(TimeSpend[[#This Row],[Activity]]&lt;&gt;"",VLOOKUP(TimeSpend[[#This Row],[Activity]],Activity,2,FALSE),"")</f>
        <v>Yes</v>
      </c>
    </row>
    <row r="146" spans="1:15" ht="16.5" customHeight="1" x14ac:dyDescent="0.25">
      <c r="A146" s="10" t="s">
        <v>29</v>
      </c>
      <c r="B146" s="11">
        <v>45569</v>
      </c>
      <c r="C146" s="68">
        <f t="shared" si="3"/>
        <v>3</v>
      </c>
      <c r="D146" s="69">
        <f>IF(TimeSpend[[#This Row],[Network Description]]&lt;&gt;"",VLOOKUP(TimeSpend[[#This Row],[Network Description]],Projects!A:B,2,0),"")</f>
        <v>60000430</v>
      </c>
      <c r="E146" s="10" t="s">
        <v>30</v>
      </c>
      <c r="F146" s="96" t="s">
        <v>31</v>
      </c>
      <c r="G146" s="10" t="s">
        <v>119</v>
      </c>
      <c r="H146" s="32">
        <v>0.33333333333333331</v>
      </c>
      <c r="I146" s="32">
        <v>0.45833333333333331</v>
      </c>
      <c r="J146" s="10" t="s">
        <v>19</v>
      </c>
      <c r="L146" s="69" t="str">
        <f>IF(TimeSpend[[#This Row],[Personnel number]]&lt;&gt;"",Utilization!$J$2,"")</f>
        <v>10/2024</v>
      </c>
      <c r="M146" s="69" t="str">
        <f>IF(TimeSpend[[#This Row],[Personnel number]]&lt;&gt;"",VLOOKUP(TimeSpend[[#This Row],[Personnel number]],Users!A:B,2,0),"")</f>
        <v xml:space="preserve">Chladilová Gabriela </v>
      </c>
      <c r="N146" s="69" t="str">
        <f>IF(TimeSpend[[#This Row],[Network Description]]&lt;&gt;"",VLOOKUP(TimeSpend[[#This Row],[Network Description]],Projects!A:C,3,0),"")</f>
        <v>PROJECT</v>
      </c>
      <c r="O146" s="69" t="str">
        <f>IF(TimeSpend[[#This Row],[Activity]]&lt;&gt;"",VLOOKUP(TimeSpend[[#This Row],[Activity]],Activity,2,FALSE),"")</f>
        <v>Yes</v>
      </c>
    </row>
    <row r="147" spans="1:15" ht="16.5" customHeight="1" x14ac:dyDescent="0.25">
      <c r="A147" s="10" t="s">
        <v>29</v>
      </c>
      <c r="B147" s="11">
        <v>45569</v>
      </c>
      <c r="C147" s="68">
        <f t="shared" si="3"/>
        <v>3.5</v>
      </c>
      <c r="D147" s="69">
        <f>IF(TimeSpend[[#This Row],[Network Description]]&lt;&gt;"",VLOOKUP(TimeSpend[[#This Row],[Network Description]],Projects!A:B,2,0),"")</f>
        <v>60000247</v>
      </c>
      <c r="E147" s="10" t="s">
        <v>22</v>
      </c>
      <c r="F147" s="96" t="s">
        <v>31</v>
      </c>
      <c r="G147" s="10" t="s">
        <v>120</v>
      </c>
      <c r="H147" s="32">
        <v>0.47916666666666669</v>
      </c>
      <c r="I147" s="32">
        <v>0.625</v>
      </c>
      <c r="J147" s="10" t="s">
        <v>19</v>
      </c>
      <c r="L147" s="69" t="str">
        <f>IF(TimeSpend[[#This Row],[Personnel number]]&lt;&gt;"",Utilization!$J$2,"")</f>
        <v>10/2024</v>
      </c>
      <c r="M147" s="69" t="str">
        <f>IF(TimeSpend[[#This Row],[Personnel number]]&lt;&gt;"",VLOOKUP(TimeSpend[[#This Row],[Personnel number]],Users!A:B,2,0),"")</f>
        <v xml:space="preserve">Chladilová Gabriela </v>
      </c>
      <c r="N147" s="69" t="str">
        <f>IF(TimeSpend[[#This Row],[Network Description]]&lt;&gt;"",VLOOKUP(TimeSpend[[#This Row],[Network Description]],Projects!A:C,3,0),"")</f>
        <v>PROJECT</v>
      </c>
      <c r="O147" s="69" t="str">
        <f>IF(TimeSpend[[#This Row],[Activity]]&lt;&gt;"",VLOOKUP(TimeSpend[[#This Row],[Activity]],Activity,2,FALSE),"")</f>
        <v>Yes</v>
      </c>
    </row>
    <row r="148" spans="1:15" ht="16.5" customHeight="1" x14ac:dyDescent="0.25">
      <c r="A148" s="10" t="s">
        <v>121</v>
      </c>
      <c r="B148" s="11">
        <v>45561</v>
      </c>
      <c r="C148" s="68">
        <f t="shared" si="3"/>
        <v>8.5</v>
      </c>
      <c r="D148" s="69" t="str">
        <f>IF(TimeSpend[[#This Row],[Network Description]]&lt;&gt;"",VLOOKUP(TimeSpend[[#This Row],[Network Description]],Projects!A:B,2,0),"")</f>
        <v>BPC_INT</v>
      </c>
      <c r="E148" s="10" t="s">
        <v>16</v>
      </c>
      <c r="F148" s="96" t="s">
        <v>122</v>
      </c>
      <c r="G148" s="10" t="s">
        <v>122</v>
      </c>
      <c r="H148" s="32">
        <v>0.33333333333333331</v>
      </c>
      <c r="I148" s="32">
        <v>0.6875</v>
      </c>
      <c r="J148" s="10" t="s">
        <v>19</v>
      </c>
      <c r="L148" s="69" t="str">
        <f>IF(TimeSpend[[#This Row],[Personnel number]]&lt;&gt;"",Utilization!$J$2,"")</f>
        <v>10/2024</v>
      </c>
      <c r="M148" s="69" t="str">
        <f>IF(TimeSpend[[#This Row],[Personnel number]]&lt;&gt;"",VLOOKUP(TimeSpend[[#This Row],[Personnel number]],Users!A:B,2,0),"")</f>
        <v>Vespalec Tomáš</v>
      </c>
      <c r="N148" s="69" t="str">
        <f>IF(TimeSpend[[#This Row],[Network Description]]&lt;&gt;"",VLOOKUP(TimeSpend[[#This Row],[Network Description]],Projects!A:C,3,0),"")</f>
        <v>INT</v>
      </c>
      <c r="O148" s="69" t="str">
        <f>IF(TimeSpend[[#This Row],[Activity]]&lt;&gt;"",VLOOKUP(TimeSpend[[#This Row],[Activity]],Activity,2,FALSE),"")</f>
        <v>No</v>
      </c>
    </row>
    <row r="149" spans="1:15" ht="16.5" customHeight="1" x14ac:dyDescent="0.25">
      <c r="A149" s="10" t="s">
        <v>121</v>
      </c>
      <c r="B149" s="11">
        <v>45562</v>
      </c>
      <c r="C149" s="68">
        <f t="shared" si="3"/>
        <v>6</v>
      </c>
      <c r="D149" s="69" t="str">
        <f>IF(TimeSpend[[#This Row],[Network Description]]&lt;&gt;"",VLOOKUP(TimeSpend[[#This Row],[Network Description]],Projects!A:B,2,0),"")</f>
        <v>BPC_INT</v>
      </c>
      <c r="E149" s="10" t="s">
        <v>16</v>
      </c>
      <c r="F149" s="96" t="s">
        <v>122</v>
      </c>
      <c r="G149" s="10" t="s">
        <v>122</v>
      </c>
      <c r="H149" s="32">
        <v>0.33333333333333331</v>
      </c>
      <c r="I149" s="32">
        <v>0.58333333333333337</v>
      </c>
      <c r="J149" s="10" t="s">
        <v>19</v>
      </c>
      <c r="L149" s="69" t="str">
        <f>IF(TimeSpend[[#This Row],[Personnel number]]&lt;&gt;"",Utilization!$J$2,"")</f>
        <v>10/2024</v>
      </c>
      <c r="M149" s="69" t="str">
        <f>IF(TimeSpend[[#This Row],[Personnel number]]&lt;&gt;"",VLOOKUP(TimeSpend[[#This Row],[Personnel number]],Users!A:B,2,0),"")</f>
        <v>Vespalec Tomáš</v>
      </c>
      <c r="N149" s="69" t="str">
        <f>IF(TimeSpend[[#This Row],[Network Description]]&lt;&gt;"",VLOOKUP(TimeSpend[[#This Row],[Network Description]],Projects!A:C,3,0),"")</f>
        <v>INT</v>
      </c>
      <c r="O149" s="69" t="str">
        <f>IF(TimeSpend[[#This Row],[Activity]]&lt;&gt;"",VLOOKUP(TimeSpend[[#This Row],[Activity]],Activity,2,FALSE),"")</f>
        <v>No</v>
      </c>
    </row>
    <row r="150" spans="1:15" ht="16.5" customHeight="1" x14ac:dyDescent="0.25">
      <c r="A150" s="10" t="s">
        <v>121</v>
      </c>
      <c r="B150" s="11">
        <v>45565</v>
      </c>
      <c r="C150" s="68">
        <f t="shared" si="3"/>
        <v>2.5</v>
      </c>
      <c r="D150" s="69" t="str">
        <f>IF(TimeSpend[[#This Row],[Network Description]]&lt;&gt;"",VLOOKUP(TimeSpend[[#This Row],[Network Description]],Projects!A:B,2,0),"")</f>
        <v>CLN_Support</v>
      </c>
      <c r="E150" s="10" t="s">
        <v>123</v>
      </c>
      <c r="F150" s="96" t="s">
        <v>31</v>
      </c>
      <c r="G150" s="10" t="s">
        <v>124</v>
      </c>
      <c r="H150" s="32">
        <v>0.35416666666666669</v>
      </c>
      <c r="I150" s="32">
        <v>0.45833333333333331</v>
      </c>
      <c r="J150" s="10" t="s">
        <v>19</v>
      </c>
      <c r="L150" s="69" t="str">
        <f>IF(TimeSpend[[#This Row],[Personnel number]]&lt;&gt;"",Utilization!$J$2,"")</f>
        <v>10/2024</v>
      </c>
      <c r="M150" s="69" t="str">
        <f>IF(TimeSpend[[#This Row],[Personnel number]]&lt;&gt;"",VLOOKUP(TimeSpend[[#This Row],[Personnel number]],Users!A:B,2,0),"")</f>
        <v>Vespalec Tomáš</v>
      </c>
      <c r="N150" s="69" t="str">
        <f>IF(TimeSpend[[#This Row],[Network Description]]&lt;&gt;"",VLOOKUP(TimeSpend[[#This Row],[Network Description]],Projects!A:C,3,0),"")</f>
        <v>PROJECT</v>
      </c>
      <c r="O150" s="69" t="str">
        <f>IF(TimeSpend[[#This Row],[Activity]]&lt;&gt;"",VLOOKUP(TimeSpend[[#This Row],[Activity]],Activity,2,FALSE),"")</f>
        <v>Yes</v>
      </c>
    </row>
    <row r="151" spans="1:15" ht="16.5" customHeight="1" x14ac:dyDescent="0.25">
      <c r="A151" s="10" t="s">
        <v>121</v>
      </c>
      <c r="B151" s="11">
        <v>45565</v>
      </c>
      <c r="C151" s="68">
        <f t="shared" si="3"/>
        <v>0.5</v>
      </c>
      <c r="D151" s="69" t="str">
        <f>IF(TimeSpend[[#This Row],[Network Description]]&lt;&gt;"",VLOOKUP(TimeSpend[[#This Row],[Network Description]],Projects!A:B,2,0),"")</f>
        <v>BPC_INT</v>
      </c>
      <c r="E151" s="10" t="s">
        <v>16</v>
      </c>
      <c r="F151" s="96" t="s">
        <v>17</v>
      </c>
      <c r="G151" s="10" t="s">
        <v>125</v>
      </c>
      <c r="H151" s="32">
        <v>0.47916666666666669</v>
      </c>
      <c r="I151" s="32">
        <v>0.5</v>
      </c>
      <c r="J151" s="10" t="s">
        <v>19</v>
      </c>
      <c r="L151" s="69" t="str">
        <f>IF(TimeSpend[[#This Row],[Personnel number]]&lt;&gt;"",Utilization!$J$2,"")</f>
        <v>10/2024</v>
      </c>
      <c r="M151" s="69" t="str">
        <f>IF(TimeSpend[[#This Row],[Personnel number]]&lt;&gt;"",VLOOKUP(TimeSpend[[#This Row],[Personnel number]],Users!A:B,2,0),"")</f>
        <v>Vespalec Tomáš</v>
      </c>
      <c r="N151" s="69" t="str">
        <f>IF(TimeSpend[[#This Row],[Network Description]]&lt;&gt;"",VLOOKUP(TimeSpend[[#This Row],[Network Description]],Projects!A:C,3,0),"")</f>
        <v>INT</v>
      </c>
      <c r="O151" s="69" t="str">
        <f>IF(TimeSpend[[#This Row],[Activity]]&lt;&gt;"",VLOOKUP(TimeSpend[[#This Row],[Activity]],Activity,2,FALSE),"")</f>
        <v>No</v>
      </c>
    </row>
    <row r="152" spans="1:15" ht="16.5" customHeight="1" x14ac:dyDescent="0.25">
      <c r="A152" s="10" t="s">
        <v>121</v>
      </c>
      <c r="B152" s="11">
        <v>45565</v>
      </c>
      <c r="C152" s="68">
        <f t="shared" si="3"/>
        <v>4.5</v>
      </c>
      <c r="D152" s="69" t="str">
        <f>IF(TimeSpend[[#This Row],[Network Description]]&lt;&gt;"",VLOOKUP(TimeSpend[[#This Row],[Network Description]],Projects!A:B,2,0),"")</f>
        <v>CLN_Support</v>
      </c>
      <c r="E152" s="10" t="s">
        <v>123</v>
      </c>
      <c r="F152" s="96" t="s">
        <v>31</v>
      </c>
      <c r="G152" s="10" t="s">
        <v>124</v>
      </c>
      <c r="H152" s="32">
        <v>0.5</v>
      </c>
      <c r="I152" s="32">
        <v>0.6875</v>
      </c>
      <c r="J152" s="10" t="s">
        <v>19</v>
      </c>
      <c r="L152" s="69" t="str">
        <f>IF(TimeSpend[[#This Row],[Personnel number]]&lt;&gt;"",Utilization!$J$2,"")</f>
        <v>10/2024</v>
      </c>
      <c r="M152" s="69" t="str">
        <f>IF(TimeSpend[[#This Row],[Personnel number]]&lt;&gt;"",VLOOKUP(TimeSpend[[#This Row],[Personnel number]],Users!A:B,2,0),"")</f>
        <v>Vespalec Tomáš</v>
      </c>
      <c r="N152" s="69" t="str">
        <f>IF(TimeSpend[[#This Row],[Network Description]]&lt;&gt;"",VLOOKUP(TimeSpend[[#This Row],[Network Description]],Projects!A:C,3,0),"")</f>
        <v>PROJECT</v>
      </c>
      <c r="O152" s="69" t="str">
        <f>IF(TimeSpend[[#This Row],[Activity]]&lt;&gt;"",VLOOKUP(TimeSpend[[#This Row],[Activity]],Activity,2,FALSE),"")</f>
        <v>Yes</v>
      </c>
    </row>
    <row r="153" spans="1:15" ht="16.5" customHeight="1" x14ac:dyDescent="0.25">
      <c r="A153" s="10" t="s">
        <v>121</v>
      </c>
      <c r="B153" s="11">
        <v>45566</v>
      </c>
      <c r="C153" s="68">
        <f t="shared" si="3"/>
        <v>2.5</v>
      </c>
      <c r="D153" s="69" t="str">
        <f>IF(TimeSpend[[#This Row],[Network Description]]&lt;&gt;"",VLOOKUP(TimeSpend[[#This Row],[Network Description]],Projects!A:B,2,0),"")</f>
        <v>CLN_Support</v>
      </c>
      <c r="E153" s="10" t="s">
        <v>123</v>
      </c>
      <c r="F153" s="96" t="s">
        <v>31</v>
      </c>
      <c r="G153" s="10" t="s">
        <v>124</v>
      </c>
      <c r="H153" s="32">
        <v>0.35416666666666669</v>
      </c>
      <c r="I153" s="32">
        <v>0.45833333333333331</v>
      </c>
      <c r="J153" s="10" t="s">
        <v>19</v>
      </c>
      <c r="L153" s="69" t="str">
        <f>IF(TimeSpend[[#This Row],[Personnel number]]&lt;&gt;"",Utilization!$J$2,"")</f>
        <v>10/2024</v>
      </c>
      <c r="M153" s="69" t="str">
        <f>IF(TimeSpend[[#This Row],[Personnel number]]&lt;&gt;"",VLOOKUP(TimeSpend[[#This Row],[Personnel number]],Users!A:B,2,0),"")</f>
        <v>Vespalec Tomáš</v>
      </c>
      <c r="N153" s="69" t="str">
        <f>IF(TimeSpend[[#This Row],[Network Description]]&lt;&gt;"",VLOOKUP(TimeSpend[[#This Row],[Network Description]],Projects!A:C,3,0),"")</f>
        <v>PROJECT</v>
      </c>
      <c r="O153" s="69" t="str">
        <f>IF(TimeSpend[[#This Row],[Activity]]&lt;&gt;"",VLOOKUP(TimeSpend[[#This Row],[Activity]],Activity,2,FALSE),"")</f>
        <v>Yes</v>
      </c>
    </row>
    <row r="154" spans="1:15" ht="16.5" customHeight="1" x14ac:dyDescent="0.25">
      <c r="A154" s="10" t="s">
        <v>121</v>
      </c>
      <c r="B154" s="11">
        <v>45566</v>
      </c>
      <c r="C154" s="68">
        <f t="shared" si="3"/>
        <v>0.5</v>
      </c>
      <c r="D154" s="69" t="str">
        <f>IF(TimeSpend[[#This Row],[Network Description]]&lt;&gt;"",VLOOKUP(TimeSpend[[#This Row],[Network Description]],Projects!A:B,2,0),"")</f>
        <v>BPC_INT</v>
      </c>
      <c r="E154" s="10" t="s">
        <v>16</v>
      </c>
      <c r="F154" s="96" t="s">
        <v>17</v>
      </c>
      <c r="G154" s="10" t="s">
        <v>125</v>
      </c>
      <c r="H154" s="32">
        <v>0.47916666666666669</v>
      </c>
      <c r="I154" s="32">
        <v>0.5</v>
      </c>
      <c r="J154" s="10" t="s">
        <v>19</v>
      </c>
      <c r="L154" s="69" t="str">
        <f>IF(TimeSpend[[#This Row],[Personnel number]]&lt;&gt;"",Utilization!$J$2,"")</f>
        <v>10/2024</v>
      </c>
      <c r="M154" s="69" t="str">
        <f>IF(TimeSpend[[#This Row],[Personnel number]]&lt;&gt;"",VLOOKUP(TimeSpend[[#This Row],[Personnel number]],Users!A:B,2,0),"")</f>
        <v>Vespalec Tomáš</v>
      </c>
      <c r="N154" s="69" t="str">
        <f>IF(TimeSpend[[#This Row],[Network Description]]&lt;&gt;"",VLOOKUP(TimeSpend[[#This Row],[Network Description]],Projects!A:C,3,0),"")</f>
        <v>INT</v>
      </c>
      <c r="O154" s="69" t="str">
        <f>IF(TimeSpend[[#This Row],[Activity]]&lt;&gt;"",VLOOKUP(TimeSpend[[#This Row],[Activity]],Activity,2,FALSE),"")</f>
        <v>No</v>
      </c>
    </row>
    <row r="155" spans="1:15" ht="16.5" customHeight="1" x14ac:dyDescent="0.25">
      <c r="A155" s="10" t="s">
        <v>121</v>
      </c>
      <c r="B155" s="11">
        <v>45566</v>
      </c>
      <c r="C155" s="68">
        <f t="shared" si="3"/>
        <v>4.5</v>
      </c>
      <c r="D155" s="69" t="str">
        <f>IF(TimeSpend[[#This Row],[Network Description]]&lt;&gt;"",VLOOKUP(TimeSpend[[#This Row],[Network Description]],Projects!A:B,2,0),"")</f>
        <v>CLN_Support</v>
      </c>
      <c r="E155" s="10" t="s">
        <v>123</v>
      </c>
      <c r="F155" s="96" t="s">
        <v>31</v>
      </c>
      <c r="G155" s="10" t="s">
        <v>124</v>
      </c>
      <c r="H155" s="32">
        <v>0.5</v>
      </c>
      <c r="I155" s="32">
        <v>0.6875</v>
      </c>
      <c r="J155" s="10" t="s">
        <v>19</v>
      </c>
      <c r="L155" s="69" t="str">
        <f>IF(TimeSpend[[#This Row],[Personnel number]]&lt;&gt;"",Utilization!$J$2,"")</f>
        <v>10/2024</v>
      </c>
      <c r="M155" s="69" t="str">
        <f>IF(TimeSpend[[#This Row],[Personnel number]]&lt;&gt;"",VLOOKUP(TimeSpend[[#This Row],[Personnel number]],Users!A:B,2,0),"")</f>
        <v>Vespalec Tomáš</v>
      </c>
      <c r="N155" s="69" t="str">
        <f>IF(TimeSpend[[#This Row],[Network Description]]&lt;&gt;"",VLOOKUP(TimeSpend[[#This Row],[Network Description]],Projects!A:C,3,0),"")</f>
        <v>PROJECT</v>
      </c>
      <c r="O155" s="69" t="str">
        <f>IF(TimeSpend[[#This Row],[Activity]]&lt;&gt;"",VLOOKUP(TimeSpend[[#This Row],[Activity]],Activity,2,FALSE),"")</f>
        <v>Yes</v>
      </c>
    </row>
    <row r="156" spans="1:15" ht="16.5" customHeight="1" x14ac:dyDescent="0.25">
      <c r="A156" s="10" t="s">
        <v>121</v>
      </c>
      <c r="B156" s="11">
        <v>45567</v>
      </c>
      <c r="C156" s="68">
        <f t="shared" si="3"/>
        <v>3</v>
      </c>
      <c r="D156" s="69" t="str">
        <f>IF(TimeSpend[[#This Row],[Network Description]]&lt;&gt;"",VLOOKUP(TimeSpend[[#This Row],[Network Description]],Projects!A:B,2,0),"")</f>
        <v>CLN_Support</v>
      </c>
      <c r="E156" s="10" t="s">
        <v>123</v>
      </c>
      <c r="F156" s="96" t="s">
        <v>31</v>
      </c>
      <c r="G156" s="10" t="s">
        <v>124</v>
      </c>
      <c r="H156" s="32">
        <v>0.33333333333333331</v>
      </c>
      <c r="I156" s="32">
        <v>0.45833333333333331</v>
      </c>
      <c r="J156" s="10" t="s">
        <v>19</v>
      </c>
      <c r="L156" s="69" t="str">
        <f>IF(TimeSpend[[#This Row],[Personnel number]]&lt;&gt;"",Utilization!$J$2,"")</f>
        <v>10/2024</v>
      </c>
      <c r="M156" s="69" t="str">
        <f>IF(TimeSpend[[#This Row],[Personnel number]]&lt;&gt;"",VLOOKUP(TimeSpend[[#This Row],[Personnel number]],Users!A:B,2,0),"")</f>
        <v>Vespalec Tomáš</v>
      </c>
      <c r="N156" s="69" t="str">
        <f>IF(TimeSpend[[#This Row],[Network Description]]&lt;&gt;"",VLOOKUP(TimeSpend[[#This Row],[Network Description]],Projects!A:C,3,0),"")</f>
        <v>PROJECT</v>
      </c>
      <c r="O156" s="69" t="str">
        <f>IF(TimeSpend[[#This Row],[Activity]]&lt;&gt;"",VLOOKUP(TimeSpend[[#This Row],[Activity]],Activity,2,FALSE),"")</f>
        <v>Yes</v>
      </c>
    </row>
    <row r="157" spans="1:15" ht="16.5" customHeight="1" x14ac:dyDescent="0.25">
      <c r="A157" s="10" t="s">
        <v>121</v>
      </c>
      <c r="B157" s="11">
        <v>45567</v>
      </c>
      <c r="C157" s="68">
        <f t="shared" si="3"/>
        <v>0.5</v>
      </c>
      <c r="D157" s="69" t="str">
        <f>IF(TimeSpend[[#This Row],[Network Description]]&lt;&gt;"",VLOOKUP(TimeSpend[[#This Row],[Network Description]],Projects!A:B,2,0),"")</f>
        <v>BPC_INT</v>
      </c>
      <c r="E157" s="10" t="s">
        <v>16</v>
      </c>
      <c r="F157" s="96" t="s">
        <v>17</v>
      </c>
      <c r="G157" s="10" t="s">
        <v>125</v>
      </c>
      <c r="H157" s="32">
        <v>0.47916666666666669</v>
      </c>
      <c r="I157" s="32">
        <v>0.5</v>
      </c>
      <c r="J157" s="10" t="s">
        <v>19</v>
      </c>
      <c r="L157" s="69" t="str">
        <f>IF(TimeSpend[[#This Row],[Personnel number]]&lt;&gt;"",Utilization!$J$2,"")</f>
        <v>10/2024</v>
      </c>
      <c r="M157" s="69" t="str">
        <f>IF(TimeSpend[[#This Row],[Personnel number]]&lt;&gt;"",VLOOKUP(TimeSpend[[#This Row],[Personnel number]],Users!A:B,2,0),"")</f>
        <v>Vespalec Tomáš</v>
      </c>
      <c r="N157" s="69" t="str">
        <f>IF(TimeSpend[[#This Row],[Network Description]]&lt;&gt;"",VLOOKUP(TimeSpend[[#This Row],[Network Description]],Projects!A:C,3,0),"")</f>
        <v>INT</v>
      </c>
      <c r="O157" s="69" t="str">
        <f>IF(TimeSpend[[#This Row],[Activity]]&lt;&gt;"",VLOOKUP(TimeSpend[[#This Row],[Activity]],Activity,2,FALSE),"")</f>
        <v>No</v>
      </c>
    </row>
    <row r="158" spans="1:15" ht="16.5" customHeight="1" x14ac:dyDescent="0.25">
      <c r="A158" s="10" t="s">
        <v>121</v>
      </c>
      <c r="B158" s="11">
        <v>45567</v>
      </c>
      <c r="C158" s="68">
        <f t="shared" si="3"/>
        <v>4.5</v>
      </c>
      <c r="D158" s="69" t="str">
        <f>IF(TimeSpend[[#This Row],[Network Description]]&lt;&gt;"",VLOOKUP(TimeSpend[[#This Row],[Network Description]],Projects!A:B,2,0),"")</f>
        <v>CLN_Support</v>
      </c>
      <c r="E158" s="10" t="s">
        <v>123</v>
      </c>
      <c r="F158" s="96" t="s">
        <v>31</v>
      </c>
      <c r="G158" s="10" t="s">
        <v>124</v>
      </c>
      <c r="H158" s="32">
        <v>0.5</v>
      </c>
      <c r="I158" s="32">
        <v>0.6875</v>
      </c>
      <c r="J158" s="10" t="s">
        <v>19</v>
      </c>
      <c r="L158" s="69" t="str">
        <f>IF(TimeSpend[[#This Row],[Personnel number]]&lt;&gt;"",Utilization!$J$2,"")</f>
        <v>10/2024</v>
      </c>
      <c r="M158" s="69" t="str">
        <f>IF(TimeSpend[[#This Row],[Personnel number]]&lt;&gt;"",VLOOKUP(TimeSpend[[#This Row],[Personnel number]],Users!A:B,2,0),"")</f>
        <v>Vespalec Tomáš</v>
      </c>
      <c r="N158" s="69" t="str">
        <f>IF(TimeSpend[[#This Row],[Network Description]]&lt;&gt;"",VLOOKUP(TimeSpend[[#This Row],[Network Description]],Projects!A:C,3,0),"")</f>
        <v>PROJECT</v>
      </c>
      <c r="O158" s="69" t="str">
        <f>IF(TimeSpend[[#This Row],[Activity]]&lt;&gt;"",VLOOKUP(TimeSpend[[#This Row],[Activity]],Activity,2,FALSE),"")</f>
        <v>Yes</v>
      </c>
    </row>
    <row r="159" spans="1:15" ht="16.5" customHeight="1" x14ac:dyDescent="0.25">
      <c r="A159" s="10" t="s">
        <v>121</v>
      </c>
      <c r="B159" s="11">
        <v>45568</v>
      </c>
      <c r="C159" s="68">
        <f t="shared" si="3"/>
        <v>2.5</v>
      </c>
      <c r="D159" s="69" t="str">
        <f>IF(TimeSpend[[#This Row],[Network Description]]&lt;&gt;"",VLOOKUP(TimeSpend[[#This Row],[Network Description]],Projects!A:B,2,0),"")</f>
        <v>CLN_Support</v>
      </c>
      <c r="E159" s="10" t="s">
        <v>123</v>
      </c>
      <c r="F159" s="96" t="s">
        <v>31</v>
      </c>
      <c r="G159" s="10" t="s">
        <v>124</v>
      </c>
      <c r="H159" s="32">
        <v>0.35416666666666669</v>
      </c>
      <c r="I159" s="32">
        <v>0.45833333333333331</v>
      </c>
      <c r="J159" s="10" t="s">
        <v>19</v>
      </c>
      <c r="L159" s="69" t="str">
        <f>IF(TimeSpend[[#This Row],[Personnel number]]&lt;&gt;"",Utilization!$J$2,"")</f>
        <v>10/2024</v>
      </c>
      <c r="M159" s="69" t="str">
        <f>IF(TimeSpend[[#This Row],[Personnel number]]&lt;&gt;"",VLOOKUP(TimeSpend[[#This Row],[Personnel number]],Users!A:B,2,0),"")</f>
        <v>Vespalec Tomáš</v>
      </c>
      <c r="N159" s="69" t="str">
        <f>IF(TimeSpend[[#This Row],[Network Description]]&lt;&gt;"",VLOOKUP(TimeSpend[[#This Row],[Network Description]],Projects!A:C,3,0),"")</f>
        <v>PROJECT</v>
      </c>
      <c r="O159" s="69" t="str">
        <f>IF(TimeSpend[[#This Row],[Activity]]&lt;&gt;"",VLOOKUP(TimeSpend[[#This Row],[Activity]],Activity,2,FALSE),"")</f>
        <v>Yes</v>
      </c>
    </row>
    <row r="160" spans="1:15" ht="16.5" customHeight="1" x14ac:dyDescent="0.25">
      <c r="A160" s="10" t="s">
        <v>121</v>
      </c>
      <c r="B160" s="11">
        <v>45568</v>
      </c>
      <c r="C160" s="68">
        <f t="shared" si="3"/>
        <v>0.5</v>
      </c>
      <c r="D160" s="69" t="str">
        <f>IF(TimeSpend[[#This Row],[Network Description]]&lt;&gt;"",VLOOKUP(TimeSpend[[#This Row],[Network Description]],Projects!A:B,2,0),"")</f>
        <v>BPC_INT</v>
      </c>
      <c r="E160" s="10" t="s">
        <v>16</v>
      </c>
      <c r="F160" s="96" t="s">
        <v>17</v>
      </c>
      <c r="G160" s="10" t="s">
        <v>125</v>
      </c>
      <c r="H160" s="32">
        <v>0.47916666666666669</v>
      </c>
      <c r="I160" s="32">
        <v>0.5</v>
      </c>
      <c r="J160" s="10" t="s">
        <v>19</v>
      </c>
      <c r="L160" s="69" t="str">
        <f>IF(TimeSpend[[#This Row],[Personnel number]]&lt;&gt;"",Utilization!$J$2,"")</f>
        <v>10/2024</v>
      </c>
      <c r="M160" s="69" t="str">
        <f>IF(TimeSpend[[#This Row],[Personnel number]]&lt;&gt;"",VLOOKUP(TimeSpend[[#This Row],[Personnel number]],Users!A:B,2,0),"")</f>
        <v>Vespalec Tomáš</v>
      </c>
      <c r="N160" s="69" t="str">
        <f>IF(TimeSpend[[#This Row],[Network Description]]&lt;&gt;"",VLOOKUP(TimeSpend[[#This Row],[Network Description]],Projects!A:C,3,0),"")</f>
        <v>INT</v>
      </c>
      <c r="O160" s="69" t="str">
        <f>IF(TimeSpend[[#This Row],[Activity]]&lt;&gt;"",VLOOKUP(TimeSpend[[#This Row],[Activity]],Activity,2,FALSE),"")</f>
        <v>No</v>
      </c>
    </row>
    <row r="161" spans="1:15" ht="16.5" customHeight="1" x14ac:dyDescent="0.25">
      <c r="A161" s="10" t="s">
        <v>121</v>
      </c>
      <c r="B161" s="11">
        <v>45568</v>
      </c>
      <c r="C161" s="68">
        <f t="shared" si="3"/>
        <v>4.5</v>
      </c>
      <c r="D161" s="69" t="str">
        <f>IF(TimeSpend[[#This Row],[Network Description]]&lt;&gt;"",VLOOKUP(TimeSpend[[#This Row],[Network Description]],Projects!A:B,2,0),"")</f>
        <v>CLN_Support</v>
      </c>
      <c r="E161" s="10" t="s">
        <v>123</v>
      </c>
      <c r="F161" s="96" t="s">
        <v>31</v>
      </c>
      <c r="G161" s="10" t="s">
        <v>124</v>
      </c>
      <c r="H161" s="32">
        <v>0.5</v>
      </c>
      <c r="I161" s="32">
        <v>0.6875</v>
      </c>
      <c r="J161" s="10" t="s">
        <v>19</v>
      </c>
      <c r="L161" s="69" t="str">
        <f>IF(TimeSpend[[#This Row],[Personnel number]]&lt;&gt;"",Utilization!$J$2,"")</f>
        <v>10/2024</v>
      </c>
      <c r="M161" s="69" t="str">
        <f>IF(TimeSpend[[#This Row],[Personnel number]]&lt;&gt;"",VLOOKUP(TimeSpend[[#This Row],[Personnel number]],Users!A:B,2,0),"")</f>
        <v>Vespalec Tomáš</v>
      </c>
      <c r="N161" s="69" t="str">
        <f>IF(TimeSpend[[#This Row],[Network Description]]&lt;&gt;"",VLOOKUP(TimeSpend[[#This Row],[Network Description]],Projects!A:C,3,0),"")</f>
        <v>PROJECT</v>
      </c>
      <c r="O161" s="69" t="str">
        <f>IF(TimeSpend[[#This Row],[Activity]]&lt;&gt;"",VLOOKUP(TimeSpend[[#This Row],[Activity]],Activity,2,FALSE),"")</f>
        <v>Yes</v>
      </c>
    </row>
    <row r="162" spans="1:15" ht="16.5" customHeight="1" x14ac:dyDescent="0.25">
      <c r="A162" s="10" t="s">
        <v>121</v>
      </c>
      <c r="B162" s="11">
        <v>45569</v>
      </c>
      <c r="C162" s="68">
        <f t="shared" si="3"/>
        <v>3</v>
      </c>
      <c r="D162" s="69" t="str">
        <f>IF(TimeSpend[[#This Row],[Network Description]]&lt;&gt;"",VLOOKUP(TimeSpend[[#This Row],[Network Description]],Projects!A:B,2,0),"")</f>
        <v>CLN_Support</v>
      </c>
      <c r="E162" s="10" t="s">
        <v>123</v>
      </c>
      <c r="F162" s="96" t="s">
        <v>31</v>
      </c>
      <c r="G162" s="10" t="s">
        <v>124</v>
      </c>
      <c r="H162" s="32">
        <v>0.33333333333333331</v>
      </c>
      <c r="I162" s="32">
        <v>0.45833333333333331</v>
      </c>
      <c r="J162" s="10" t="s">
        <v>19</v>
      </c>
      <c r="L162" s="69" t="str">
        <f>IF(TimeSpend[[#This Row],[Personnel number]]&lt;&gt;"",Utilization!$J$2,"")</f>
        <v>10/2024</v>
      </c>
      <c r="M162" s="69" t="str">
        <f>IF(TimeSpend[[#This Row],[Personnel number]]&lt;&gt;"",VLOOKUP(TimeSpend[[#This Row],[Personnel number]],Users!A:B,2,0),"")</f>
        <v>Vespalec Tomáš</v>
      </c>
      <c r="N162" s="69" t="str">
        <f>IF(TimeSpend[[#This Row],[Network Description]]&lt;&gt;"",VLOOKUP(TimeSpend[[#This Row],[Network Description]],Projects!A:C,3,0),"")</f>
        <v>PROJECT</v>
      </c>
      <c r="O162" s="69" t="str">
        <f>IF(TimeSpend[[#This Row],[Activity]]&lt;&gt;"",VLOOKUP(TimeSpend[[#This Row],[Activity]],Activity,2,FALSE),"")</f>
        <v>Yes</v>
      </c>
    </row>
    <row r="163" spans="1:15" ht="16.5" customHeight="1" x14ac:dyDescent="0.25">
      <c r="A163" s="10" t="s">
        <v>121</v>
      </c>
      <c r="B163" s="11">
        <v>45569</v>
      </c>
      <c r="C163" s="68">
        <f t="shared" si="3"/>
        <v>0.5</v>
      </c>
      <c r="D163" s="69" t="str">
        <f>IF(TimeSpend[[#This Row],[Network Description]]&lt;&gt;"",VLOOKUP(TimeSpend[[#This Row],[Network Description]],Projects!A:B,2,0),"")</f>
        <v>BPC_INT</v>
      </c>
      <c r="E163" s="10" t="s">
        <v>16</v>
      </c>
      <c r="F163" s="96" t="s">
        <v>17</v>
      </c>
      <c r="G163" s="10" t="s">
        <v>125</v>
      </c>
      <c r="H163" s="32">
        <v>0.47916666666666669</v>
      </c>
      <c r="I163" s="32">
        <v>0.5</v>
      </c>
      <c r="J163" s="10" t="s">
        <v>19</v>
      </c>
      <c r="L163" s="69" t="str">
        <f>IF(TimeSpend[[#This Row],[Personnel number]]&lt;&gt;"",Utilization!$J$2,"")</f>
        <v>10/2024</v>
      </c>
      <c r="M163" s="69" t="str">
        <f>IF(TimeSpend[[#This Row],[Personnel number]]&lt;&gt;"",VLOOKUP(TimeSpend[[#This Row],[Personnel number]],Users!A:B,2,0),"")</f>
        <v>Vespalec Tomáš</v>
      </c>
      <c r="N163" s="69" t="str">
        <f>IF(TimeSpend[[#This Row],[Network Description]]&lt;&gt;"",VLOOKUP(TimeSpend[[#This Row],[Network Description]],Projects!A:C,3,0),"")</f>
        <v>INT</v>
      </c>
      <c r="O163" s="69" t="str">
        <f>IF(TimeSpend[[#This Row],[Activity]]&lt;&gt;"",VLOOKUP(TimeSpend[[#This Row],[Activity]],Activity,2,FALSE),"")</f>
        <v>No</v>
      </c>
    </row>
    <row r="164" spans="1:15" ht="16.5" customHeight="1" x14ac:dyDescent="0.25">
      <c r="A164" s="10" t="s">
        <v>121</v>
      </c>
      <c r="B164" s="11">
        <v>45569</v>
      </c>
      <c r="C164" s="68">
        <f t="shared" si="3"/>
        <v>2</v>
      </c>
      <c r="D164" s="69" t="str">
        <f>IF(TimeSpend[[#This Row],[Network Description]]&lt;&gt;"",VLOOKUP(TimeSpend[[#This Row],[Network Description]],Projects!A:B,2,0),"")</f>
        <v>CLN_Support</v>
      </c>
      <c r="E164" s="10" t="s">
        <v>123</v>
      </c>
      <c r="F164" s="96" t="s">
        <v>31</v>
      </c>
      <c r="G164" s="10" t="s">
        <v>124</v>
      </c>
      <c r="H164" s="32">
        <v>0.5</v>
      </c>
      <c r="I164" s="32">
        <v>0.58333333333333337</v>
      </c>
      <c r="J164" s="10" t="s">
        <v>19</v>
      </c>
      <c r="L164" s="69" t="str">
        <f>IF(TimeSpend[[#This Row],[Personnel number]]&lt;&gt;"",Utilization!$J$2,"")</f>
        <v>10/2024</v>
      </c>
      <c r="M164" s="69" t="str">
        <f>IF(TimeSpend[[#This Row],[Personnel number]]&lt;&gt;"",VLOOKUP(TimeSpend[[#This Row],[Personnel number]],Users!A:B,2,0),"")</f>
        <v>Vespalec Tomáš</v>
      </c>
      <c r="N164" s="69" t="str">
        <f>IF(TimeSpend[[#This Row],[Network Description]]&lt;&gt;"",VLOOKUP(TimeSpend[[#This Row],[Network Description]],Projects!A:C,3,0),"")</f>
        <v>PROJECT</v>
      </c>
      <c r="O164" s="69" t="str">
        <f>IF(TimeSpend[[#This Row],[Activity]]&lt;&gt;"",VLOOKUP(TimeSpend[[#This Row],[Activity]],Activity,2,FALSE),"")</f>
        <v>Yes</v>
      </c>
    </row>
    <row r="165" spans="1:15" ht="16.5" customHeight="1" x14ac:dyDescent="0.25">
      <c r="A165" s="10" t="s">
        <v>20</v>
      </c>
      <c r="B165" s="11">
        <v>45568</v>
      </c>
      <c r="C165" s="68">
        <f t="shared" si="3"/>
        <v>0.5</v>
      </c>
      <c r="D165" s="69" t="str">
        <f>IF(TimeSpend[[#This Row],[Network Description]]&lt;&gt;"",VLOOKUP(TimeSpend[[#This Row],[Network Description]],Projects!A:B,2,0),"")</f>
        <v>BPC_INT</v>
      </c>
      <c r="E165" s="10" t="s">
        <v>16</v>
      </c>
      <c r="F165" s="96" t="s">
        <v>17</v>
      </c>
      <c r="G165" s="10" t="s">
        <v>21</v>
      </c>
      <c r="H165" s="32">
        <v>0.47916666666666669</v>
      </c>
      <c r="I165" s="32">
        <v>0.5</v>
      </c>
      <c r="J165" s="10" t="s">
        <v>19</v>
      </c>
      <c r="L165" s="69" t="str">
        <f>IF(TimeSpend[[#This Row],[Personnel number]]&lt;&gt;"",Utilization!$J$2,"")</f>
        <v>10/2024</v>
      </c>
      <c r="M165" s="69" t="str">
        <f>IF(TimeSpend[[#This Row],[Personnel number]]&lt;&gt;"",VLOOKUP(TimeSpend[[#This Row],[Personnel number]],Users!A:B,2,0),"")</f>
        <v>Švenda Jan</v>
      </c>
      <c r="N165" s="69" t="str">
        <f>IF(TimeSpend[[#This Row],[Network Description]]&lt;&gt;"",VLOOKUP(TimeSpend[[#This Row],[Network Description]],Projects!A:C,3,0),"")</f>
        <v>INT</v>
      </c>
      <c r="O165" s="69" t="str">
        <f>IF(TimeSpend[[#This Row],[Activity]]&lt;&gt;"",VLOOKUP(TimeSpend[[#This Row],[Activity]],Activity,2,FALSE),"")</f>
        <v>No</v>
      </c>
    </row>
    <row r="166" spans="1:15" ht="16.5" customHeight="1" x14ac:dyDescent="0.25">
      <c r="A166" s="10" t="s">
        <v>20</v>
      </c>
      <c r="B166" s="11">
        <v>45568</v>
      </c>
      <c r="C166" s="68">
        <f t="shared" si="3"/>
        <v>2</v>
      </c>
      <c r="D166" s="69">
        <f>IF(TimeSpend[[#This Row],[Network Description]]&lt;&gt;"",VLOOKUP(TimeSpend[[#This Row],[Network Description]],Projects!A:B,2,0),"")</f>
        <v>60000389</v>
      </c>
      <c r="E166" s="10" t="s">
        <v>25</v>
      </c>
      <c r="F166" s="96" t="s">
        <v>31</v>
      </c>
      <c r="G166" s="10" t="s">
        <v>126</v>
      </c>
      <c r="H166" s="32">
        <v>0.5</v>
      </c>
      <c r="I166" s="32">
        <v>0.58333333333333337</v>
      </c>
      <c r="J166" s="10" t="s">
        <v>19</v>
      </c>
      <c r="L166" s="69" t="str">
        <f>IF(TimeSpend[[#This Row],[Personnel number]]&lt;&gt;"",Utilization!$J$2,"")</f>
        <v>10/2024</v>
      </c>
      <c r="M166" s="69" t="str">
        <f>IF(TimeSpend[[#This Row],[Personnel number]]&lt;&gt;"",VLOOKUP(TimeSpend[[#This Row],[Personnel number]],Users!A:B,2,0),"")</f>
        <v>Švenda Jan</v>
      </c>
      <c r="N166" s="69" t="str">
        <f>IF(TimeSpend[[#This Row],[Network Description]]&lt;&gt;"",VLOOKUP(TimeSpend[[#This Row],[Network Description]],Projects!A:C,3,0),"")</f>
        <v>PROJECT</v>
      </c>
      <c r="O166" s="69" t="str">
        <f>IF(TimeSpend[[#This Row],[Activity]]&lt;&gt;"",VLOOKUP(TimeSpend[[#This Row],[Activity]],Activity,2,FALSE),"")</f>
        <v>Yes</v>
      </c>
    </row>
    <row r="167" spans="1:15" ht="16.5" customHeight="1" x14ac:dyDescent="0.25">
      <c r="A167" s="10" t="s">
        <v>20</v>
      </c>
      <c r="B167" s="11">
        <v>45568</v>
      </c>
      <c r="C167" s="68">
        <f t="shared" si="3"/>
        <v>0.5</v>
      </c>
      <c r="D167" s="69" t="str">
        <f>IF(TimeSpend[[#This Row],[Network Description]]&lt;&gt;"",VLOOKUP(TimeSpend[[#This Row],[Network Description]],Projects!A:B,2,0),"")</f>
        <v>BPC_INT</v>
      </c>
      <c r="E167" s="10" t="s">
        <v>16</v>
      </c>
      <c r="F167" s="96" t="s">
        <v>17</v>
      </c>
      <c r="G167" s="10" t="s">
        <v>21</v>
      </c>
      <c r="H167" s="32">
        <v>0.58333333333333337</v>
      </c>
      <c r="I167" s="32">
        <v>0.60416666666666663</v>
      </c>
      <c r="J167" s="10" t="s">
        <v>19</v>
      </c>
      <c r="L167" s="69" t="str">
        <f>IF(TimeSpend[[#This Row],[Personnel number]]&lt;&gt;"",Utilization!$J$2,"")</f>
        <v>10/2024</v>
      </c>
      <c r="M167" s="69" t="str">
        <f>IF(TimeSpend[[#This Row],[Personnel number]]&lt;&gt;"",VLOOKUP(TimeSpend[[#This Row],[Personnel number]],Users!A:B,2,0),"")</f>
        <v>Švenda Jan</v>
      </c>
      <c r="N167" s="69" t="str">
        <f>IF(TimeSpend[[#This Row],[Network Description]]&lt;&gt;"",VLOOKUP(TimeSpend[[#This Row],[Network Description]],Projects!A:C,3,0),"")</f>
        <v>INT</v>
      </c>
      <c r="O167" s="69" t="str">
        <f>IF(TimeSpend[[#This Row],[Activity]]&lt;&gt;"",VLOOKUP(TimeSpend[[#This Row],[Activity]],Activity,2,FALSE),"")</f>
        <v>No</v>
      </c>
    </row>
    <row r="168" spans="1:15" ht="16.5" customHeight="1" x14ac:dyDescent="0.25">
      <c r="A168" s="10" t="s">
        <v>20</v>
      </c>
      <c r="B168" s="11">
        <v>45568</v>
      </c>
      <c r="C168" s="68">
        <f t="shared" si="3"/>
        <v>1</v>
      </c>
      <c r="D168" s="69">
        <f>IF(TimeSpend[[#This Row],[Network Description]]&lt;&gt;"",VLOOKUP(TimeSpend[[#This Row],[Network Description]],Projects!A:B,2,0),"")</f>
        <v>60000389</v>
      </c>
      <c r="E168" s="10" t="s">
        <v>25</v>
      </c>
      <c r="F168" s="96" t="s">
        <v>31</v>
      </c>
      <c r="G168" s="10" t="s">
        <v>127</v>
      </c>
      <c r="H168" s="32">
        <v>0.60416666666666663</v>
      </c>
      <c r="I168" s="32">
        <v>0.64583333333333337</v>
      </c>
      <c r="J168" s="10" t="s">
        <v>19</v>
      </c>
      <c r="L168" s="69" t="str">
        <f>IF(TimeSpend[[#This Row],[Personnel number]]&lt;&gt;"",Utilization!$J$2,"")</f>
        <v>10/2024</v>
      </c>
      <c r="M168" s="69" t="str">
        <f>IF(TimeSpend[[#This Row],[Personnel number]]&lt;&gt;"",VLOOKUP(TimeSpend[[#This Row],[Personnel number]],Users!A:B,2,0),"")</f>
        <v>Švenda Jan</v>
      </c>
      <c r="N168" s="69" t="str">
        <f>IF(TimeSpend[[#This Row],[Network Description]]&lt;&gt;"",VLOOKUP(TimeSpend[[#This Row],[Network Description]],Projects!A:C,3,0),"")</f>
        <v>PROJECT</v>
      </c>
      <c r="O168" s="69" t="str">
        <f>IF(TimeSpend[[#This Row],[Activity]]&lt;&gt;"",VLOOKUP(TimeSpend[[#This Row],[Activity]],Activity,2,FALSE),"")</f>
        <v>Yes</v>
      </c>
    </row>
    <row r="169" spans="1:15" ht="16.5" customHeight="1" x14ac:dyDescent="0.25">
      <c r="A169" s="10" t="s">
        <v>20</v>
      </c>
      <c r="B169" s="11">
        <v>45569</v>
      </c>
      <c r="C169" s="68">
        <f t="shared" si="3"/>
        <v>1</v>
      </c>
      <c r="D169" s="69" t="str">
        <f>IF(TimeSpend[[#This Row],[Network Description]]&lt;&gt;"",VLOOKUP(TimeSpend[[#This Row],[Network Description]],Projects!A:B,2,0),"")</f>
        <v>BPC_INT</v>
      </c>
      <c r="E169" s="10" t="s">
        <v>16</v>
      </c>
      <c r="F169" s="96" t="s">
        <v>17</v>
      </c>
      <c r="G169" s="10" t="s">
        <v>21</v>
      </c>
      <c r="H169" s="32">
        <v>0.29166666666666669</v>
      </c>
      <c r="I169" s="32">
        <v>0.33333333333333331</v>
      </c>
      <c r="J169" s="10" t="s">
        <v>19</v>
      </c>
      <c r="L169" s="69" t="str">
        <f>IF(TimeSpend[[#This Row],[Personnel number]]&lt;&gt;"",Utilization!$J$2,"")</f>
        <v>10/2024</v>
      </c>
      <c r="M169" s="69" t="str">
        <f>IF(TimeSpend[[#This Row],[Personnel number]]&lt;&gt;"",VLOOKUP(TimeSpend[[#This Row],[Personnel number]],Users!A:B,2,0),"")</f>
        <v>Švenda Jan</v>
      </c>
      <c r="N169" s="69" t="str">
        <f>IF(TimeSpend[[#This Row],[Network Description]]&lt;&gt;"",VLOOKUP(TimeSpend[[#This Row],[Network Description]],Projects!A:C,3,0),"")</f>
        <v>INT</v>
      </c>
      <c r="O169" s="69" t="str">
        <f>IF(TimeSpend[[#This Row],[Activity]]&lt;&gt;"",VLOOKUP(TimeSpend[[#This Row],[Activity]],Activity,2,FALSE),"")</f>
        <v>No</v>
      </c>
    </row>
    <row r="170" spans="1:15" ht="16.5" customHeight="1" x14ac:dyDescent="0.25">
      <c r="A170" s="10" t="s">
        <v>20</v>
      </c>
      <c r="B170" s="11">
        <v>45569</v>
      </c>
      <c r="C170" s="68">
        <f t="shared" si="3"/>
        <v>1</v>
      </c>
      <c r="D170" s="69">
        <f>IF(TimeSpend[[#This Row],[Network Description]]&lt;&gt;"",VLOOKUP(TimeSpend[[#This Row],[Network Description]],Projects!A:B,2,0),"")</f>
        <v>60000389</v>
      </c>
      <c r="E170" s="10" t="s">
        <v>25</v>
      </c>
      <c r="F170" s="96" t="s">
        <v>23</v>
      </c>
      <c r="G170" s="10" t="s">
        <v>128</v>
      </c>
      <c r="H170" s="32">
        <v>0.33333333333333331</v>
      </c>
      <c r="I170" s="32">
        <v>0.375</v>
      </c>
      <c r="J170" s="10" t="s">
        <v>19</v>
      </c>
      <c r="L170" s="69" t="str">
        <f>IF(TimeSpend[[#This Row],[Personnel number]]&lt;&gt;"",Utilization!$J$2,"")</f>
        <v>10/2024</v>
      </c>
      <c r="M170" s="69" t="str">
        <f>IF(TimeSpend[[#This Row],[Personnel number]]&lt;&gt;"",VLOOKUP(TimeSpend[[#This Row],[Personnel number]],Users!A:B,2,0),"")</f>
        <v>Švenda Jan</v>
      </c>
      <c r="N170" s="69" t="str">
        <f>IF(TimeSpend[[#This Row],[Network Description]]&lt;&gt;"",VLOOKUP(TimeSpend[[#This Row],[Network Description]],Projects!A:C,3,0),"")</f>
        <v>PROJECT</v>
      </c>
      <c r="O170" s="69" t="str">
        <f>IF(TimeSpend[[#This Row],[Activity]]&lt;&gt;"",VLOOKUP(TimeSpend[[#This Row],[Activity]],Activity,2,FALSE),"")</f>
        <v>Yes</v>
      </c>
    </row>
    <row r="171" spans="1:15" ht="16.5" customHeight="1" x14ac:dyDescent="0.25">
      <c r="A171" s="10" t="s">
        <v>20</v>
      </c>
      <c r="B171" s="11">
        <v>45569</v>
      </c>
      <c r="C171" s="68">
        <f t="shared" si="3"/>
        <v>1</v>
      </c>
      <c r="D171" s="69" t="str">
        <f>IF(TimeSpend[[#This Row],[Network Description]]&lt;&gt;"",VLOOKUP(TimeSpend[[#This Row],[Network Description]],Projects!A:B,2,0),"")</f>
        <v>BPC_INT</v>
      </c>
      <c r="E171" s="10" t="s">
        <v>16</v>
      </c>
      <c r="F171" s="96" t="s">
        <v>17</v>
      </c>
      <c r="G171" s="10" t="s">
        <v>56</v>
      </c>
      <c r="H171" s="32">
        <v>0.375</v>
      </c>
      <c r="I171" s="32">
        <v>0.41666666666666669</v>
      </c>
      <c r="J171" s="10" t="s">
        <v>19</v>
      </c>
      <c r="L171" s="69" t="str">
        <f>IF(TimeSpend[[#This Row],[Personnel number]]&lt;&gt;"",Utilization!$J$2,"")</f>
        <v>10/2024</v>
      </c>
      <c r="M171" s="69" t="str">
        <f>IF(TimeSpend[[#This Row],[Personnel number]]&lt;&gt;"",VLOOKUP(TimeSpend[[#This Row],[Personnel number]],Users!A:B,2,0),"")</f>
        <v>Švenda Jan</v>
      </c>
      <c r="N171" s="69" t="str">
        <f>IF(TimeSpend[[#This Row],[Network Description]]&lt;&gt;"",VLOOKUP(TimeSpend[[#This Row],[Network Description]],Projects!A:C,3,0),"")</f>
        <v>INT</v>
      </c>
      <c r="O171" s="69" t="str">
        <f>IF(TimeSpend[[#This Row],[Activity]]&lt;&gt;"",VLOOKUP(TimeSpend[[#This Row],[Activity]],Activity,2,FALSE),"")</f>
        <v>No</v>
      </c>
    </row>
    <row r="172" spans="1:15" ht="16.5" customHeight="1" x14ac:dyDescent="0.25">
      <c r="A172" s="10" t="s">
        <v>20</v>
      </c>
      <c r="B172" s="11">
        <v>45569</v>
      </c>
      <c r="C172" s="68">
        <f t="shared" si="3"/>
        <v>0.5</v>
      </c>
      <c r="D172" s="69" t="str">
        <f>IF(TimeSpend[[#This Row],[Network Description]]&lt;&gt;"",VLOOKUP(TimeSpend[[#This Row],[Network Description]],Projects!A:B,2,0),"")</f>
        <v>BPC_INT</v>
      </c>
      <c r="E172" s="10" t="s">
        <v>16</v>
      </c>
      <c r="F172" s="96" t="s">
        <v>17</v>
      </c>
      <c r="G172" s="10" t="s">
        <v>21</v>
      </c>
      <c r="H172" s="32">
        <v>0.47916666666666669</v>
      </c>
      <c r="I172" s="32">
        <v>0.5</v>
      </c>
      <c r="J172" s="10" t="s">
        <v>19</v>
      </c>
      <c r="L172" s="69" t="str">
        <f>IF(TimeSpend[[#This Row],[Personnel number]]&lt;&gt;"",Utilization!$J$2,"")</f>
        <v>10/2024</v>
      </c>
      <c r="M172" s="69" t="str">
        <f>IF(TimeSpend[[#This Row],[Personnel number]]&lt;&gt;"",VLOOKUP(TimeSpend[[#This Row],[Personnel number]],Users!A:B,2,0),"")</f>
        <v>Švenda Jan</v>
      </c>
      <c r="N172" s="69" t="str">
        <f>IF(TimeSpend[[#This Row],[Network Description]]&lt;&gt;"",VLOOKUP(TimeSpend[[#This Row],[Network Description]],Projects!A:C,3,0),"")</f>
        <v>INT</v>
      </c>
      <c r="O172" s="69" t="str">
        <f>IF(TimeSpend[[#This Row],[Activity]]&lt;&gt;"",VLOOKUP(TimeSpend[[#This Row],[Activity]],Activity,2,FALSE),"")</f>
        <v>No</v>
      </c>
    </row>
    <row r="173" spans="1:15" ht="16.5" customHeight="1" x14ac:dyDescent="0.25">
      <c r="A173" s="10" t="s">
        <v>20</v>
      </c>
      <c r="B173" s="11">
        <v>45569</v>
      </c>
      <c r="C173" s="68">
        <f t="shared" si="3"/>
        <v>1</v>
      </c>
      <c r="D173" s="69">
        <f>IF(TimeSpend[[#This Row],[Network Description]]&lt;&gt;"",VLOOKUP(TimeSpend[[#This Row],[Network Description]],Projects!A:B,2,0),"")</f>
        <v>60000389</v>
      </c>
      <c r="E173" s="10" t="s">
        <v>25</v>
      </c>
      <c r="F173" s="96" t="s">
        <v>31</v>
      </c>
      <c r="G173" s="10" t="s">
        <v>129</v>
      </c>
      <c r="H173" s="32">
        <v>0.41666666666666669</v>
      </c>
      <c r="I173" s="32">
        <v>0.45833333333333331</v>
      </c>
      <c r="J173" s="10" t="s">
        <v>19</v>
      </c>
      <c r="L173" s="69" t="str">
        <f>IF(TimeSpend[[#This Row],[Personnel number]]&lt;&gt;"",Utilization!$J$2,"")</f>
        <v>10/2024</v>
      </c>
      <c r="M173" s="69" t="str">
        <f>IF(TimeSpend[[#This Row],[Personnel number]]&lt;&gt;"",VLOOKUP(TimeSpend[[#This Row],[Personnel number]],Users!A:B,2,0),"")</f>
        <v>Švenda Jan</v>
      </c>
      <c r="N173" s="69" t="str">
        <f>IF(TimeSpend[[#This Row],[Network Description]]&lt;&gt;"",VLOOKUP(TimeSpend[[#This Row],[Network Description]],Projects!A:C,3,0),"")</f>
        <v>PROJECT</v>
      </c>
      <c r="O173" s="69" t="str">
        <f>IF(TimeSpend[[#This Row],[Activity]]&lt;&gt;"",VLOOKUP(TimeSpend[[#This Row],[Activity]],Activity,2,FALSE),"")</f>
        <v>Yes</v>
      </c>
    </row>
    <row r="174" spans="1:15" ht="16.5" customHeight="1" x14ac:dyDescent="0.25">
      <c r="A174" s="10" t="s">
        <v>20</v>
      </c>
      <c r="B174" s="11">
        <v>45569</v>
      </c>
      <c r="C174" s="68">
        <f t="shared" si="3"/>
        <v>1</v>
      </c>
      <c r="D174" s="69">
        <f>IF(TimeSpend[[#This Row],[Network Description]]&lt;&gt;"",VLOOKUP(TimeSpend[[#This Row],[Network Description]],Projects!A:B,2,0),"")</f>
        <v>60000389</v>
      </c>
      <c r="E174" s="10" t="s">
        <v>25</v>
      </c>
      <c r="F174" s="96" t="s">
        <v>31</v>
      </c>
      <c r="G174" s="10" t="s">
        <v>130</v>
      </c>
      <c r="H174" s="32">
        <v>0.5</v>
      </c>
      <c r="I174" s="32">
        <v>0.54166666666666663</v>
      </c>
      <c r="J174" s="10" t="s">
        <v>19</v>
      </c>
      <c r="L174" s="69" t="str">
        <f>IF(TimeSpend[[#This Row],[Personnel number]]&lt;&gt;"",Utilization!$J$2,"")</f>
        <v>10/2024</v>
      </c>
      <c r="M174" s="69" t="str">
        <f>IF(TimeSpend[[#This Row],[Personnel number]]&lt;&gt;"",VLOOKUP(TimeSpend[[#This Row],[Personnel number]],Users!A:B,2,0),"")</f>
        <v>Švenda Jan</v>
      </c>
      <c r="N174" s="69" t="str">
        <f>IF(TimeSpend[[#This Row],[Network Description]]&lt;&gt;"",VLOOKUP(TimeSpend[[#This Row],[Network Description]],Projects!A:C,3,0),"")</f>
        <v>PROJECT</v>
      </c>
      <c r="O174" s="69" t="str">
        <f>IF(TimeSpend[[#This Row],[Activity]]&lt;&gt;"",VLOOKUP(TimeSpend[[#This Row],[Activity]],Activity,2,FALSE),"")</f>
        <v>Yes</v>
      </c>
    </row>
    <row r="175" spans="1:15" ht="16.5" customHeight="1" x14ac:dyDescent="0.25">
      <c r="A175" s="10" t="s">
        <v>20</v>
      </c>
      <c r="B175" s="11">
        <v>45569</v>
      </c>
      <c r="C175" s="68">
        <f t="shared" si="3"/>
        <v>1</v>
      </c>
      <c r="D175" s="69">
        <f>IF(TimeSpend[[#This Row],[Network Description]]&lt;&gt;"",VLOOKUP(TimeSpend[[#This Row],[Network Description]],Projects!A:B,2,0),"")</f>
        <v>60000389</v>
      </c>
      <c r="E175" s="10" t="s">
        <v>25</v>
      </c>
      <c r="F175" s="96" t="s">
        <v>23</v>
      </c>
      <c r="G175" s="10" t="s">
        <v>128</v>
      </c>
      <c r="H175" s="32">
        <v>0.54166666666666663</v>
      </c>
      <c r="I175" s="32">
        <v>0.58333333333333337</v>
      </c>
      <c r="J175" s="10" t="s">
        <v>19</v>
      </c>
      <c r="L175" s="69" t="str">
        <f>IF(TimeSpend[[#This Row],[Personnel number]]&lt;&gt;"",Utilization!$J$2,"")</f>
        <v>10/2024</v>
      </c>
      <c r="M175" s="69" t="str">
        <f>IF(TimeSpend[[#This Row],[Personnel number]]&lt;&gt;"",VLOOKUP(TimeSpend[[#This Row],[Personnel number]],Users!A:B,2,0),"")</f>
        <v>Švenda Jan</v>
      </c>
      <c r="N175" s="69" t="str">
        <f>IF(TimeSpend[[#This Row],[Network Description]]&lt;&gt;"",VLOOKUP(TimeSpend[[#This Row],[Network Description]],Projects!A:C,3,0),"")</f>
        <v>PROJECT</v>
      </c>
      <c r="O175" s="69" t="str">
        <f>IF(TimeSpend[[#This Row],[Activity]]&lt;&gt;"",VLOOKUP(TimeSpend[[#This Row],[Activity]],Activity,2,FALSE),"")</f>
        <v>Yes</v>
      </c>
    </row>
    <row r="176" spans="1:15" ht="16.5" customHeight="1" x14ac:dyDescent="0.25">
      <c r="A176" s="10" t="s">
        <v>131</v>
      </c>
      <c r="B176" s="11">
        <v>45561</v>
      </c>
      <c r="C176" s="68">
        <f t="shared" si="3"/>
        <v>0.5</v>
      </c>
      <c r="D176" s="69" t="str">
        <f>IF(TimeSpend[[#This Row],[Network Description]]&lt;&gt;"",VLOOKUP(TimeSpend[[#This Row],[Network Description]],Projects!A:B,2,0),"")</f>
        <v>BPC_INT</v>
      </c>
      <c r="E176" s="10" t="s">
        <v>16</v>
      </c>
      <c r="F176" s="96" t="s">
        <v>17</v>
      </c>
      <c r="G176" s="10" t="s">
        <v>132</v>
      </c>
      <c r="H176" s="32">
        <v>0.3125</v>
      </c>
      <c r="I176" s="32">
        <v>0.33333333333333331</v>
      </c>
      <c r="J176" s="10" t="s">
        <v>19</v>
      </c>
      <c r="L176" s="69" t="str">
        <f>IF(TimeSpend[[#This Row],[Personnel number]]&lt;&gt;"",Utilization!$J$2,"")</f>
        <v>10/2024</v>
      </c>
      <c r="M176" s="69" t="str">
        <f>IF(TimeSpend[[#This Row],[Personnel number]]&lt;&gt;"",VLOOKUP(TimeSpend[[#This Row],[Personnel number]],Users!A:B,2,0),"")</f>
        <v>Čech Jindřich</v>
      </c>
      <c r="N176" s="69" t="str">
        <f>IF(TimeSpend[[#This Row],[Network Description]]&lt;&gt;"",VLOOKUP(TimeSpend[[#This Row],[Network Description]],Projects!A:C,3,0),"")</f>
        <v>INT</v>
      </c>
      <c r="O176" s="69" t="str">
        <f>IF(TimeSpend[[#This Row],[Activity]]&lt;&gt;"",VLOOKUP(TimeSpend[[#This Row],[Activity]],Activity,2,FALSE),"")</f>
        <v>No</v>
      </c>
    </row>
    <row r="177" spans="1:15" ht="16.5" customHeight="1" x14ac:dyDescent="0.25">
      <c r="A177" s="10" t="s">
        <v>131</v>
      </c>
      <c r="B177" s="11">
        <v>45561</v>
      </c>
      <c r="C177" s="68">
        <f t="shared" si="3"/>
        <v>0.5</v>
      </c>
      <c r="D177" s="69">
        <f>IF(TimeSpend[[#This Row],[Network Description]]&lt;&gt;"",VLOOKUP(TimeSpend[[#This Row],[Network Description]],Projects!A:B,2,0),"")</f>
        <v>60000247</v>
      </c>
      <c r="E177" s="10" t="s">
        <v>22</v>
      </c>
      <c r="F177" s="96" t="s">
        <v>133</v>
      </c>
      <c r="G177" s="10" t="s">
        <v>134</v>
      </c>
      <c r="H177" s="32">
        <v>0.33333333333333331</v>
      </c>
      <c r="I177" s="32">
        <v>0.35416666666666669</v>
      </c>
      <c r="J177" s="10" t="s">
        <v>19</v>
      </c>
      <c r="L177" s="69" t="str">
        <f>IF(TimeSpend[[#This Row],[Personnel number]]&lt;&gt;"",Utilization!$J$2,"")</f>
        <v>10/2024</v>
      </c>
      <c r="M177" s="69" t="str">
        <f>IF(TimeSpend[[#This Row],[Personnel number]]&lt;&gt;"",VLOOKUP(TimeSpend[[#This Row],[Personnel number]],Users!A:B,2,0),"")</f>
        <v>Čech Jindřich</v>
      </c>
      <c r="N177" s="69" t="str">
        <f>IF(TimeSpend[[#This Row],[Network Description]]&lt;&gt;"",VLOOKUP(TimeSpend[[#This Row],[Network Description]],Projects!A:C,3,0),"")</f>
        <v>PROJECT</v>
      </c>
      <c r="O177" s="69" t="str">
        <f>IF(TimeSpend[[#This Row],[Activity]]&lt;&gt;"",VLOOKUP(TimeSpend[[#This Row],[Activity]],Activity,2,FALSE),"")</f>
        <v>Yes</v>
      </c>
    </row>
    <row r="178" spans="1:15" ht="16.5" customHeight="1" x14ac:dyDescent="0.25">
      <c r="A178" s="10" t="s">
        <v>131</v>
      </c>
      <c r="B178" s="11">
        <v>45561</v>
      </c>
      <c r="C178" s="68">
        <f t="shared" si="3"/>
        <v>0.5</v>
      </c>
      <c r="D178" s="69">
        <f>IF(TimeSpend[[#This Row],[Network Description]]&lt;&gt;"",VLOOKUP(TimeSpend[[#This Row],[Network Description]],Projects!A:B,2,0),"")</f>
        <v>60000247</v>
      </c>
      <c r="E178" s="10" t="s">
        <v>22</v>
      </c>
      <c r="F178" s="96" t="s">
        <v>133</v>
      </c>
      <c r="G178" s="10" t="s">
        <v>135</v>
      </c>
      <c r="H178" s="32">
        <v>0.35416666666666669</v>
      </c>
      <c r="I178" s="32">
        <v>0.375</v>
      </c>
      <c r="J178" s="10" t="s">
        <v>19</v>
      </c>
      <c r="L178" s="69" t="str">
        <f>IF(TimeSpend[[#This Row],[Personnel number]]&lt;&gt;"",Utilization!$J$2,"")</f>
        <v>10/2024</v>
      </c>
      <c r="M178" s="69" t="str">
        <f>IF(TimeSpend[[#This Row],[Personnel number]]&lt;&gt;"",VLOOKUP(TimeSpend[[#This Row],[Personnel number]],Users!A:B,2,0),"")</f>
        <v>Čech Jindřich</v>
      </c>
      <c r="N178" s="69" t="str">
        <f>IF(TimeSpend[[#This Row],[Network Description]]&lt;&gt;"",VLOOKUP(TimeSpend[[#This Row],[Network Description]],Projects!A:C,3,0),"")</f>
        <v>PROJECT</v>
      </c>
      <c r="O178" s="69" t="str">
        <f>IF(TimeSpend[[#This Row],[Activity]]&lt;&gt;"",VLOOKUP(TimeSpend[[#This Row],[Activity]],Activity,2,FALSE),"")</f>
        <v>Yes</v>
      </c>
    </row>
    <row r="179" spans="1:15" ht="16.5" customHeight="1" x14ac:dyDescent="0.25">
      <c r="A179" s="10" t="s">
        <v>131</v>
      </c>
      <c r="B179" s="11">
        <v>45561</v>
      </c>
      <c r="C179" s="68">
        <f t="shared" si="3"/>
        <v>1.5</v>
      </c>
      <c r="D179" s="69">
        <f>IF(TimeSpend[[#This Row],[Network Description]]&lt;&gt;"",VLOOKUP(TimeSpend[[#This Row],[Network Description]],Projects!A:B,2,0),"")</f>
        <v>60000247</v>
      </c>
      <c r="E179" s="10" t="s">
        <v>22</v>
      </c>
      <c r="F179" s="96" t="s">
        <v>133</v>
      </c>
      <c r="G179" s="10" t="s">
        <v>136</v>
      </c>
      <c r="H179" s="32">
        <v>0.375</v>
      </c>
      <c r="I179" s="32">
        <v>0.4375</v>
      </c>
      <c r="J179" s="10" t="s">
        <v>19</v>
      </c>
      <c r="L179" s="69" t="str">
        <f>IF(TimeSpend[[#This Row],[Personnel number]]&lt;&gt;"",Utilization!$J$2,"")</f>
        <v>10/2024</v>
      </c>
      <c r="M179" s="69" t="str">
        <f>IF(TimeSpend[[#This Row],[Personnel number]]&lt;&gt;"",VLOOKUP(TimeSpend[[#This Row],[Personnel number]],Users!A:B,2,0),"")</f>
        <v>Čech Jindřich</v>
      </c>
      <c r="N179" s="69" t="str">
        <f>IF(TimeSpend[[#This Row],[Network Description]]&lt;&gt;"",VLOOKUP(TimeSpend[[#This Row],[Network Description]],Projects!A:C,3,0),"")</f>
        <v>PROJECT</v>
      </c>
      <c r="O179" s="69" t="str">
        <f>IF(TimeSpend[[#This Row],[Activity]]&lt;&gt;"",VLOOKUP(TimeSpend[[#This Row],[Activity]],Activity,2,FALSE),"")</f>
        <v>Yes</v>
      </c>
    </row>
    <row r="180" spans="1:15" ht="16.5" customHeight="1" x14ac:dyDescent="0.25">
      <c r="A180" s="10" t="s">
        <v>131</v>
      </c>
      <c r="B180" s="11">
        <v>45561</v>
      </c>
      <c r="C180" s="68">
        <f t="shared" si="3"/>
        <v>0.5</v>
      </c>
      <c r="D180" s="69">
        <f>IF(TimeSpend[[#This Row],[Network Description]]&lt;&gt;"",VLOOKUP(TimeSpend[[#This Row],[Network Description]],Projects!A:B,2,0),"")</f>
        <v>60000247</v>
      </c>
      <c r="E180" s="10" t="s">
        <v>22</v>
      </c>
      <c r="F180" s="96" t="s">
        <v>133</v>
      </c>
      <c r="G180" s="10" t="s">
        <v>137</v>
      </c>
      <c r="H180" s="32">
        <v>0.4375</v>
      </c>
      <c r="I180" s="32">
        <v>0.45833333333333331</v>
      </c>
      <c r="J180" s="10" t="s">
        <v>19</v>
      </c>
      <c r="L180" s="69" t="str">
        <f>IF(TimeSpend[[#This Row],[Personnel number]]&lt;&gt;"",Utilization!$J$2,"")</f>
        <v>10/2024</v>
      </c>
      <c r="M180" s="69" t="str">
        <f>IF(TimeSpend[[#This Row],[Personnel number]]&lt;&gt;"",VLOOKUP(TimeSpend[[#This Row],[Personnel number]],Users!A:B,2,0),"")</f>
        <v>Čech Jindřich</v>
      </c>
      <c r="N180" s="69" t="str">
        <f>IF(TimeSpend[[#This Row],[Network Description]]&lt;&gt;"",VLOOKUP(TimeSpend[[#This Row],[Network Description]],Projects!A:C,3,0),"")</f>
        <v>PROJECT</v>
      </c>
      <c r="O180" s="69" t="str">
        <f>IF(TimeSpend[[#This Row],[Activity]]&lt;&gt;"",VLOOKUP(TimeSpend[[#This Row],[Activity]],Activity,2,FALSE),"")</f>
        <v>Yes</v>
      </c>
    </row>
    <row r="181" spans="1:15" ht="16.5" customHeight="1" x14ac:dyDescent="0.25">
      <c r="A181" s="10" t="s">
        <v>131</v>
      </c>
      <c r="B181" s="11">
        <v>45561</v>
      </c>
      <c r="C181" s="68">
        <f t="shared" si="3"/>
        <v>1</v>
      </c>
      <c r="D181" s="69" t="str">
        <f>IF(TimeSpend[[#This Row],[Network Description]]&lt;&gt;"",VLOOKUP(TimeSpend[[#This Row],[Network Description]],Projects!A:B,2,0),"")</f>
        <v>BPC_INT</v>
      </c>
      <c r="E181" s="10" t="s">
        <v>16</v>
      </c>
      <c r="F181" s="96" t="s">
        <v>17</v>
      </c>
      <c r="G181" s="10" t="s">
        <v>138</v>
      </c>
      <c r="H181" s="32">
        <v>0.47916666666666669</v>
      </c>
      <c r="I181" s="32">
        <v>0.52083333333333337</v>
      </c>
      <c r="J181" s="10" t="s">
        <v>19</v>
      </c>
      <c r="L181" s="69" t="str">
        <f>IF(TimeSpend[[#This Row],[Personnel number]]&lt;&gt;"",Utilization!$J$2,"")</f>
        <v>10/2024</v>
      </c>
      <c r="M181" s="69" t="str">
        <f>IF(TimeSpend[[#This Row],[Personnel number]]&lt;&gt;"",VLOOKUP(TimeSpend[[#This Row],[Personnel number]],Users!A:B,2,0),"")</f>
        <v>Čech Jindřich</v>
      </c>
      <c r="N181" s="69" t="str">
        <f>IF(TimeSpend[[#This Row],[Network Description]]&lt;&gt;"",VLOOKUP(TimeSpend[[#This Row],[Network Description]],Projects!A:C,3,0),"")</f>
        <v>INT</v>
      </c>
      <c r="O181" s="69" t="str">
        <f>IF(TimeSpend[[#This Row],[Activity]]&lt;&gt;"",VLOOKUP(TimeSpend[[#This Row],[Activity]],Activity,2,FALSE),"")</f>
        <v>No</v>
      </c>
    </row>
    <row r="182" spans="1:15" ht="16.5" customHeight="1" x14ac:dyDescent="0.25">
      <c r="A182" s="10" t="s">
        <v>131</v>
      </c>
      <c r="B182" s="11">
        <v>45561</v>
      </c>
      <c r="C182" s="68">
        <f t="shared" si="3"/>
        <v>3</v>
      </c>
      <c r="D182" s="69">
        <f>IF(TimeSpend[[#This Row],[Network Description]]&lt;&gt;"",VLOOKUP(TimeSpend[[#This Row],[Network Description]],Projects!A:B,2,0),"")</f>
        <v>60000247</v>
      </c>
      <c r="E182" s="10" t="s">
        <v>22</v>
      </c>
      <c r="F182" s="96" t="s">
        <v>27</v>
      </c>
      <c r="G182" s="10" t="s">
        <v>139</v>
      </c>
      <c r="H182" s="32">
        <v>0.5625</v>
      </c>
      <c r="I182" s="32">
        <v>0.6875</v>
      </c>
      <c r="J182" s="10" t="s">
        <v>19</v>
      </c>
      <c r="L182" s="69" t="str">
        <f>IF(TimeSpend[[#This Row],[Personnel number]]&lt;&gt;"",Utilization!$J$2,"")</f>
        <v>10/2024</v>
      </c>
      <c r="M182" s="69" t="str">
        <f>IF(TimeSpend[[#This Row],[Personnel number]]&lt;&gt;"",VLOOKUP(TimeSpend[[#This Row],[Personnel number]],Users!A:B,2,0),"")</f>
        <v>Čech Jindřich</v>
      </c>
      <c r="N182" s="69" t="str">
        <f>IF(TimeSpend[[#This Row],[Network Description]]&lt;&gt;"",VLOOKUP(TimeSpend[[#This Row],[Network Description]],Projects!A:C,3,0),"")</f>
        <v>PROJECT</v>
      </c>
      <c r="O182" s="69" t="str">
        <f>IF(TimeSpend[[#This Row],[Activity]]&lt;&gt;"",VLOOKUP(TimeSpend[[#This Row],[Activity]],Activity,2,FALSE),"")</f>
        <v>Yes</v>
      </c>
    </row>
    <row r="183" spans="1:15" ht="16.5" customHeight="1" x14ac:dyDescent="0.25">
      <c r="A183" s="10" t="s">
        <v>131</v>
      </c>
      <c r="B183" s="11">
        <v>45562</v>
      </c>
      <c r="C183" s="68">
        <f t="shared" si="3"/>
        <v>0.75</v>
      </c>
      <c r="D183" s="69" t="str">
        <f>IF(TimeSpend[[#This Row],[Network Description]]&lt;&gt;"",VLOOKUP(TimeSpend[[#This Row],[Network Description]],Projects!A:B,2,0),"")</f>
        <v>BPC_INT</v>
      </c>
      <c r="E183" s="10" t="s">
        <v>16</v>
      </c>
      <c r="F183" s="96" t="s">
        <v>17</v>
      </c>
      <c r="G183" s="10" t="s">
        <v>140</v>
      </c>
      <c r="H183" s="32">
        <v>0.29166666666666669</v>
      </c>
      <c r="I183" s="32">
        <v>0.32291666666666669</v>
      </c>
      <c r="J183" s="10" t="s">
        <v>19</v>
      </c>
      <c r="L183" s="69" t="str">
        <f>IF(TimeSpend[[#This Row],[Personnel number]]&lt;&gt;"",Utilization!$J$2,"")</f>
        <v>10/2024</v>
      </c>
      <c r="M183" s="69" t="str">
        <f>IF(TimeSpend[[#This Row],[Personnel number]]&lt;&gt;"",VLOOKUP(TimeSpend[[#This Row],[Personnel number]],Users!A:B,2,0),"")</f>
        <v>Čech Jindřich</v>
      </c>
      <c r="N183" s="69" t="str">
        <f>IF(TimeSpend[[#This Row],[Network Description]]&lt;&gt;"",VLOOKUP(TimeSpend[[#This Row],[Network Description]],Projects!A:C,3,0),"")</f>
        <v>INT</v>
      </c>
      <c r="O183" s="69" t="str">
        <f>IF(TimeSpend[[#This Row],[Activity]]&lt;&gt;"",VLOOKUP(TimeSpend[[#This Row],[Activity]],Activity,2,FALSE),"")</f>
        <v>No</v>
      </c>
    </row>
    <row r="184" spans="1:15" ht="16.5" customHeight="1" x14ac:dyDescent="0.25">
      <c r="A184" s="10" t="s">
        <v>131</v>
      </c>
      <c r="B184" s="11">
        <v>45562</v>
      </c>
      <c r="C184" s="68">
        <f t="shared" si="3"/>
        <v>0.75</v>
      </c>
      <c r="D184" s="69" t="str">
        <f>IF(TimeSpend[[#This Row],[Network Description]]&lt;&gt;"",VLOOKUP(TimeSpend[[#This Row],[Network Description]],Projects!A:B,2,0),"")</f>
        <v>BPC_INC</v>
      </c>
      <c r="E184" s="10" t="s">
        <v>48</v>
      </c>
      <c r="F184" s="96" t="s">
        <v>27</v>
      </c>
      <c r="G184" s="10" t="s">
        <v>141</v>
      </c>
      <c r="H184" s="32">
        <v>0.32291666666666669</v>
      </c>
      <c r="I184" s="32">
        <v>0.35416666666666669</v>
      </c>
      <c r="J184" s="10" t="s">
        <v>19</v>
      </c>
      <c r="L184" s="69" t="str">
        <f>IF(TimeSpend[[#This Row],[Personnel number]]&lt;&gt;"",Utilization!$J$2,"")</f>
        <v>10/2024</v>
      </c>
      <c r="M184" s="69" t="str">
        <f>IF(TimeSpend[[#This Row],[Personnel number]]&lt;&gt;"",VLOOKUP(TimeSpend[[#This Row],[Personnel number]],Users!A:B,2,0),"")</f>
        <v>Čech Jindřich</v>
      </c>
      <c r="N184" s="69" t="str">
        <f>IF(TimeSpend[[#This Row],[Network Description]]&lt;&gt;"",VLOOKUP(TimeSpend[[#This Row],[Network Description]],Projects!A:C,3,0),"")</f>
        <v>INC</v>
      </c>
      <c r="O184" s="69" t="str">
        <f>IF(TimeSpend[[#This Row],[Activity]]&lt;&gt;"",VLOOKUP(TimeSpend[[#This Row],[Activity]],Activity,2,FALSE),"")</f>
        <v>Yes</v>
      </c>
    </row>
    <row r="185" spans="1:15" ht="16.5" customHeight="1" x14ac:dyDescent="0.25">
      <c r="A185" s="10" t="s">
        <v>131</v>
      </c>
      <c r="B185" s="11">
        <v>45562</v>
      </c>
      <c r="C185" s="68">
        <f t="shared" si="3"/>
        <v>0.25</v>
      </c>
      <c r="D185" s="69" t="str">
        <f>IF(TimeSpend[[#This Row],[Network Description]]&lt;&gt;"",VLOOKUP(TimeSpend[[#This Row],[Network Description]],Projects!A:B,2,0),"")</f>
        <v>BPC_INC</v>
      </c>
      <c r="E185" s="10" t="s">
        <v>48</v>
      </c>
      <c r="F185" s="96" t="s">
        <v>27</v>
      </c>
      <c r="G185" s="10" t="s">
        <v>142</v>
      </c>
      <c r="H185" s="32">
        <v>0.35416666666666669</v>
      </c>
      <c r="I185" s="32">
        <v>0.36458333333333331</v>
      </c>
      <c r="J185" s="10" t="s">
        <v>19</v>
      </c>
      <c r="L185" s="69" t="str">
        <f>IF(TimeSpend[[#This Row],[Personnel number]]&lt;&gt;"",Utilization!$J$2,"")</f>
        <v>10/2024</v>
      </c>
      <c r="M185" s="69" t="str">
        <f>IF(TimeSpend[[#This Row],[Personnel number]]&lt;&gt;"",VLOOKUP(TimeSpend[[#This Row],[Personnel number]],Users!A:B,2,0),"")</f>
        <v>Čech Jindřich</v>
      </c>
      <c r="N185" s="69" t="str">
        <f>IF(TimeSpend[[#This Row],[Network Description]]&lt;&gt;"",VLOOKUP(TimeSpend[[#This Row],[Network Description]],Projects!A:C,3,0),"")</f>
        <v>INC</v>
      </c>
      <c r="O185" s="69" t="str">
        <f>IF(TimeSpend[[#This Row],[Activity]]&lt;&gt;"",VLOOKUP(TimeSpend[[#This Row],[Activity]],Activity,2,FALSE),"")</f>
        <v>Yes</v>
      </c>
    </row>
    <row r="186" spans="1:15" ht="16.5" customHeight="1" x14ac:dyDescent="0.25">
      <c r="A186" s="10" t="s">
        <v>131</v>
      </c>
      <c r="B186" s="11">
        <v>45562</v>
      </c>
      <c r="C186" s="68">
        <f t="shared" si="3"/>
        <v>0.75</v>
      </c>
      <c r="D186" s="69" t="str">
        <f>IF(TimeSpend[[#This Row],[Network Description]]&lt;&gt;"",VLOOKUP(TimeSpend[[#This Row],[Network Description]],Projects!A:B,2,0),"")</f>
        <v>BPC_INT</v>
      </c>
      <c r="E186" s="10" t="s">
        <v>16</v>
      </c>
      <c r="F186" s="96" t="s">
        <v>17</v>
      </c>
      <c r="G186" s="10" t="s">
        <v>138</v>
      </c>
      <c r="H186" s="32">
        <v>0.36458333333333331</v>
      </c>
      <c r="I186" s="32">
        <v>0.39583333333333331</v>
      </c>
      <c r="J186" s="10" t="s">
        <v>19</v>
      </c>
      <c r="L186" s="69" t="str">
        <f>IF(TimeSpend[[#This Row],[Personnel number]]&lt;&gt;"",Utilization!$J$2,"")</f>
        <v>10/2024</v>
      </c>
      <c r="M186" s="69" t="str">
        <f>IF(TimeSpend[[#This Row],[Personnel number]]&lt;&gt;"",VLOOKUP(TimeSpend[[#This Row],[Personnel number]],Users!A:B,2,0),"")</f>
        <v>Čech Jindřich</v>
      </c>
      <c r="N186" s="69" t="str">
        <f>IF(TimeSpend[[#This Row],[Network Description]]&lt;&gt;"",VLOOKUP(TimeSpend[[#This Row],[Network Description]],Projects!A:C,3,0),"")</f>
        <v>INT</v>
      </c>
      <c r="O186" s="69" t="str">
        <f>IF(TimeSpend[[#This Row],[Activity]]&lt;&gt;"",VLOOKUP(TimeSpend[[#This Row],[Activity]],Activity,2,FALSE),"")</f>
        <v>No</v>
      </c>
    </row>
    <row r="187" spans="1:15" ht="16.5" customHeight="1" x14ac:dyDescent="0.25">
      <c r="A187" s="10" t="s">
        <v>131</v>
      </c>
      <c r="B187" s="11">
        <v>45562</v>
      </c>
      <c r="C187" s="68">
        <f t="shared" si="3"/>
        <v>0.5</v>
      </c>
      <c r="D187" s="69">
        <f>IF(TimeSpend[[#This Row],[Network Description]]&lt;&gt;"",VLOOKUP(TimeSpend[[#This Row],[Network Description]],Projects!A:B,2,0),"")</f>
        <v>60000247</v>
      </c>
      <c r="E187" s="10" t="s">
        <v>22</v>
      </c>
      <c r="F187" s="96" t="s">
        <v>27</v>
      </c>
      <c r="G187" s="10" t="s">
        <v>143</v>
      </c>
      <c r="H187" s="32">
        <v>0.39583333333333331</v>
      </c>
      <c r="I187" s="32">
        <v>0.41666666666666669</v>
      </c>
      <c r="J187" s="10" t="s">
        <v>19</v>
      </c>
      <c r="L187" s="69" t="str">
        <f>IF(TimeSpend[[#This Row],[Personnel number]]&lt;&gt;"",Utilization!$J$2,"")</f>
        <v>10/2024</v>
      </c>
      <c r="M187" s="69" t="str">
        <f>IF(TimeSpend[[#This Row],[Personnel number]]&lt;&gt;"",VLOOKUP(TimeSpend[[#This Row],[Personnel number]],Users!A:B,2,0),"")</f>
        <v>Čech Jindřich</v>
      </c>
      <c r="N187" s="69" t="str">
        <f>IF(TimeSpend[[#This Row],[Network Description]]&lt;&gt;"",VLOOKUP(TimeSpend[[#This Row],[Network Description]],Projects!A:C,3,0),"")</f>
        <v>PROJECT</v>
      </c>
      <c r="O187" s="69" t="str">
        <f>IF(TimeSpend[[#This Row],[Activity]]&lt;&gt;"",VLOOKUP(TimeSpend[[#This Row],[Activity]],Activity,2,FALSE),"")</f>
        <v>Yes</v>
      </c>
    </row>
    <row r="188" spans="1:15" ht="16.5" customHeight="1" x14ac:dyDescent="0.25">
      <c r="A188" s="10" t="s">
        <v>131</v>
      </c>
      <c r="B188" s="11">
        <v>45562</v>
      </c>
      <c r="C188" s="68">
        <f t="shared" si="3"/>
        <v>0.5</v>
      </c>
      <c r="D188" s="69">
        <f>IF(TimeSpend[[#This Row],[Network Description]]&lt;&gt;"",VLOOKUP(TimeSpend[[#This Row],[Network Description]],Projects!A:B,2,0),"")</f>
        <v>60000247</v>
      </c>
      <c r="E188" s="10" t="s">
        <v>22</v>
      </c>
      <c r="F188" s="96" t="s">
        <v>27</v>
      </c>
      <c r="G188" s="10" t="s">
        <v>144</v>
      </c>
      <c r="H188" s="32">
        <v>0.41666666666666669</v>
      </c>
      <c r="I188" s="32">
        <v>0.4375</v>
      </c>
      <c r="J188" s="10" t="s">
        <v>19</v>
      </c>
      <c r="L188" s="69" t="str">
        <f>IF(TimeSpend[[#This Row],[Personnel number]]&lt;&gt;"",Utilization!$J$2,"")</f>
        <v>10/2024</v>
      </c>
      <c r="M188" s="69" t="str">
        <f>IF(TimeSpend[[#This Row],[Personnel number]]&lt;&gt;"",VLOOKUP(TimeSpend[[#This Row],[Personnel number]],Users!A:B,2,0),"")</f>
        <v>Čech Jindřich</v>
      </c>
      <c r="N188" s="69" t="str">
        <f>IF(TimeSpend[[#This Row],[Network Description]]&lt;&gt;"",VLOOKUP(TimeSpend[[#This Row],[Network Description]],Projects!A:C,3,0),"")</f>
        <v>PROJECT</v>
      </c>
      <c r="O188" s="69" t="str">
        <f>IF(TimeSpend[[#This Row],[Activity]]&lt;&gt;"",VLOOKUP(TimeSpend[[#This Row],[Activity]],Activity,2,FALSE),"")</f>
        <v>Yes</v>
      </c>
    </row>
    <row r="189" spans="1:15" ht="16.5" customHeight="1" x14ac:dyDescent="0.25">
      <c r="A189" s="10" t="s">
        <v>131</v>
      </c>
      <c r="B189" s="11">
        <v>45562</v>
      </c>
      <c r="C189" s="68">
        <f t="shared" si="3"/>
        <v>1</v>
      </c>
      <c r="D189" s="69">
        <f>IF(TimeSpend[[#This Row],[Network Description]]&lt;&gt;"",VLOOKUP(TimeSpend[[#This Row],[Network Description]],Projects!A:B,2,0),"")</f>
        <v>60000247</v>
      </c>
      <c r="E189" s="10" t="s">
        <v>22</v>
      </c>
      <c r="F189" s="96" t="s">
        <v>27</v>
      </c>
      <c r="G189" s="10" t="s">
        <v>145</v>
      </c>
      <c r="H189" s="32">
        <v>0.4375</v>
      </c>
      <c r="I189" s="32">
        <v>0.47916666666666669</v>
      </c>
      <c r="J189" s="10" t="s">
        <v>19</v>
      </c>
      <c r="L189" s="69" t="str">
        <f>IF(TimeSpend[[#This Row],[Personnel number]]&lt;&gt;"",Utilization!$J$2,"")</f>
        <v>10/2024</v>
      </c>
      <c r="M189" s="69" t="str">
        <f>IF(TimeSpend[[#This Row],[Personnel number]]&lt;&gt;"",VLOOKUP(TimeSpend[[#This Row],[Personnel number]],Users!A:B,2,0),"")</f>
        <v>Čech Jindřich</v>
      </c>
      <c r="N189" s="69" t="str">
        <f>IF(TimeSpend[[#This Row],[Network Description]]&lt;&gt;"",VLOOKUP(TimeSpend[[#This Row],[Network Description]],Projects!A:C,3,0),"")</f>
        <v>PROJECT</v>
      </c>
      <c r="O189" s="69" t="str">
        <f>IF(TimeSpend[[#This Row],[Activity]]&lt;&gt;"",VLOOKUP(TimeSpend[[#This Row],[Activity]],Activity,2,FALSE),"")</f>
        <v>Yes</v>
      </c>
    </row>
    <row r="190" spans="1:15" ht="16.5" customHeight="1" x14ac:dyDescent="0.25">
      <c r="A190" s="10" t="s">
        <v>131</v>
      </c>
      <c r="B190" s="11">
        <v>45562</v>
      </c>
      <c r="C190" s="68">
        <f t="shared" si="3"/>
        <v>1</v>
      </c>
      <c r="D190" s="69" t="str">
        <f>IF(TimeSpend[[#This Row],[Network Description]]&lt;&gt;"",VLOOKUP(TimeSpend[[#This Row],[Network Description]],Projects!A:B,2,0),"")</f>
        <v>BPC_INT</v>
      </c>
      <c r="E190" s="10" t="s">
        <v>16</v>
      </c>
      <c r="F190" s="96" t="s">
        <v>17</v>
      </c>
      <c r="G190" s="10" t="s">
        <v>146</v>
      </c>
      <c r="H190" s="32">
        <v>0.5</v>
      </c>
      <c r="I190" s="32">
        <v>0.54166666666666663</v>
      </c>
      <c r="J190" s="10" t="s">
        <v>19</v>
      </c>
      <c r="L190" s="69" t="str">
        <f>IF(TimeSpend[[#This Row],[Personnel number]]&lt;&gt;"",Utilization!$J$2,"")</f>
        <v>10/2024</v>
      </c>
      <c r="M190" s="69" t="str">
        <f>IF(TimeSpend[[#This Row],[Personnel number]]&lt;&gt;"",VLOOKUP(TimeSpend[[#This Row],[Personnel number]],Users!A:B,2,0),"")</f>
        <v>Čech Jindřich</v>
      </c>
      <c r="N190" s="69" t="str">
        <f>IF(TimeSpend[[#This Row],[Network Description]]&lt;&gt;"",VLOOKUP(TimeSpend[[#This Row],[Network Description]],Projects!A:C,3,0),"")</f>
        <v>INT</v>
      </c>
      <c r="O190" s="69" t="str">
        <f>IF(TimeSpend[[#This Row],[Activity]]&lt;&gt;"",VLOOKUP(TimeSpend[[#This Row],[Activity]],Activity,2,FALSE),"")</f>
        <v>No</v>
      </c>
    </row>
    <row r="191" spans="1:15" ht="16.5" customHeight="1" x14ac:dyDescent="0.25">
      <c r="A191" s="10" t="s">
        <v>131</v>
      </c>
      <c r="B191" s="11">
        <v>45562</v>
      </c>
      <c r="C191" s="68">
        <f t="shared" si="3"/>
        <v>0.5</v>
      </c>
      <c r="D191" s="69">
        <f>IF(TimeSpend[[#This Row],[Network Description]]&lt;&gt;"",VLOOKUP(TimeSpend[[#This Row],[Network Description]],Projects!A:B,2,0),"")</f>
        <v>1050268</v>
      </c>
      <c r="E191" s="10" t="s">
        <v>147</v>
      </c>
      <c r="F191" s="96" t="s">
        <v>27</v>
      </c>
      <c r="G191" s="10" t="s">
        <v>148</v>
      </c>
      <c r="H191" s="32">
        <v>0.54166666666666663</v>
      </c>
      <c r="I191" s="32">
        <v>0.5625</v>
      </c>
      <c r="J191" s="10" t="s">
        <v>19</v>
      </c>
      <c r="L191" s="69" t="str">
        <f>IF(TimeSpend[[#This Row],[Personnel number]]&lt;&gt;"",Utilization!$J$2,"")</f>
        <v>10/2024</v>
      </c>
      <c r="M191" s="69" t="str">
        <f>IF(TimeSpend[[#This Row],[Personnel number]]&lt;&gt;"",VLOOKUP(TimeSpend[[#This Row],[Personnel number]],Users!A:B,2,0),"")</f>
        <v>Čech Jindřich</v>
      </c>
      <c r="N191" s="69" t="str">
        <f>IF(TimeSpend[[#This Row],[Network Description]]&lt;&gt;"",VLOOKUP(TimeSpend[[#This Row],[Network Description]],Projects!A:C,3,0),"")</f>
        <v>PROJECT</v>
      </c>
      <c r="O191" s="69" t="str">
        <f>IF(TimeSpend[[#This Row],[Activity]]&lt;&gt;"",VLOOKUP(TimeSpend[[#This Row],[Activity]],Activity,2,FALSE),"")</f>
        <v>Yes</v>
      </c>
    </row>
    <row r="192" spans="1:15" ht="16.5" customHeight="1" x14ac:dyDescent="0.25">
      <c r="A192" s="10" t="s">
        <v>131</v>
      </c>
      <c r="B192" s="11">
        <v>45562</v>
      </c>
      <c r="C192" s="68">
        <f t="shared" si="3"/>
        <v>0.75</v>
      </c>
      <c r="D192" s="69">
        <f>IF(TimeSpend[[#This Row],[Network Description]]&lt;&gt;"",VLOOKUP(TimeSpend[[#This Row],[Network Description]],Projects!A:B,2,0),"")</f>
        <v>60000247</v>
      </c>
      <c r="E192" s="10" t="s">
        <v>22</v>
      </c>
      <c r="F192" s="96" t="s">
        <v>133</v>
      </c>
      <c r="G192" s="10" t="s">
        <v>149</v>
      </c>
      <c r="H192" s="32">
        <v>0.5625</v>
      </c>
      <c r="I192" s="32">
        <v>0.59375</v>
      </c>
      <c r="J192" s="10" t="s">
        <v>19</v>
      </c>
      <c r="L192" s="69" t="str">
        <f>IF(TimeSpend[[#This Row],[Personnel number]]&lt;&gt;"",Utilization!$J$2,"")</f>
        <v>10/2024</v>
      </c>
      <c r="M192" s="69" t="str">
        <f>IF(TimeSpend[[#This Row],[Personnel number]]&lt;&gt;"",VLOOKUP(TimeSpend[[#This Row],[Personnel number]],Users!A:B,2,0),"")</f>
        <v>Čech Jindřich</v>
      </c>
      <c r="N192" s="69" t="str">
        <f>IF(TimeSpend[[#This Row],[Network Description]]&lt;&gt;"",VLOOKUP(TimeSpend[[#This Row],[Network Description]],Projects!A:C,3,0),"")</f>
        <v>PROJECT</v>
      </c>
      <c r="O192" s="69" t="str">
        <f>IF(TimeSpend[[#This Row],[Activity]]&lt;&gt;"",VLOOKUP(TimeSpend[[#This Row],[Activity]],Activity,2,FALSE),"")</f>
        <v>Yes</v>
      </c>
    </row>
    <row r="193" spans="1:15" ht="16.5" customHeight="1" x14ac:dyDescent="0.25">
      <c r="A193" s="10" t="s">
        <v>131</v>
      </c>
      <c r="B193" s="11">
        <v>45565</v>
      </c>
      <c r="C193" s="68">
        <f t="shared" si="3"/>
        <v>1.25</v>
      </c>
      <c r="D193" s="69">
        <f>IF(TimeSpend[[#This Row],[Network Description]]&lt;&gt;"",VLOOKUP(TimeSpend[[#This Row],[Network Description]],Projects!A:B,2,0),"")</f>
        <v>1050268</v>
      </c>
      <c r="E193" s="10" t="s">
        <v>147</v>
      </c>
      <c r="F193" s="96" t="s">
        <v>133</v>
      </c>
      <c r="G193" s="10" t="s">
        <v>150</v>
      </c>
      <c r="H193" s="32">
        <v>0.30208333333333331</v>
      </c>
      <c r="I193" s="32">
        <v>0.35416666666666669</v>
      </c>
      <c r="J193" s="10" t="s">
        <v>19</v>
      </c>
      <c r="L193" s="69" t="str">
        <f>IF(TimeSpend[[#This Row],[Personnel number]]&lt;&gt;"",Utilization!$J$2,"")</f>
        <v>10/2024</v>
      </c>
      <c r="M193" s="69" t="str">
        <f>IF(TimeSpend[[#This Row],[Personnel number]]&lt;&gt;"",VLOOKUP(TimeSpend[[#This Row],[Personnel number]],Users!A:B,2,0),"")</f>
        <v>Čech Jindřich</v>
      </c>
      <c r="N193" s="69" t="str">
        <f>IF(TimeSpend[[#This Row],[Network Description]]&lt;&gt;"",VLOOKUP(TimeSpend[[#This Row],[Network Description]],Projects!A:C,3,0),"")</f>
        <v>PROJECT</v>
      </c>
      <c r="O193" s="69" t="str">
        <f>IF(TimeSpend[[#This Row],[Activity]]&lt;&gt;"",VLOOKUP(TimeSpend[[#This Row],[Activity]],Activity,2,FALSE),"")</f>
        <v>Yes</v>
      </c>
    </row>
    <row r="194" spans="1:15" ht="16.5" customHeight="1" x14ac:dyDescent="0.25">
      <c r="A194" s="10" t="s">
        <v>131</v>
      </c>
      <c r="B194" s="11">
        <v>45565</v>
      </c>
      <c r="C194" s="68">
        <f t="shared" si="3"/>
        <v>1</v>
      </c>
      <c r="D194" s="69">
        <f>IF(TimeSpend[[#This Row],[Network Description]]&lt;&gt;"",VLOOKUP(TimeSpend[[#This Row],[Network Description]],Projects!A:B,2,0),"")</f>
        <v>60000247</v>
      </c>
      <c r="E194" s="10" t="s">
        <v>22</v>
      </c>
      <c r="F194" s="96" t="s">
        <v>58</v>
      </c>
      <c r="G194" s="10" t="s">
        <v>151</v>
      </c>
      <c r="H194" s="32">
        <v>0.35416666666666669</v>
      </c>
      <c r="I194" s="32">
        <v>0.39583333333333331</v>
      </c>
      <c r="J194" s="10" t="s">
        <v>19</v>
      </c>
      <c r="L194" s="69" t="str">
        <f>IF(TimeSpend[[#This Row],[Personnel number]]&lt;&gt;"",Utilization!$J$2,"")</f>
        <v>10/2024</v>
      </c>
      <c r="M194" s="69" t="str">
        <f>IF(TimeSpend[[#This Row],[Personnel number]]&lt;&gt;"",VLOOKUP(TimeSpend[[#This Row],[Personnel number]],Users!A:B,2,0),"")</f>
        <v>Čech Jindřich</v>
      </c>
      <c r="N194" s="69" t="str">
        <f>IF(TimeSpend[[#This Row],[Network Description]]&lt;&gt;"",VLOOKUP(TimeSpend[[#This Row],[Network Description]],Projects!A:C,3,0),"")</f>
        <v>PROJECT</v>
      </c>
      <c r="O194" s="69" t="str">
        <f>IF(TimeSpend[[#This Row],[Activity]]&lt;&gt;"",VLOOKUP(TimeSpend[[#This Row],[Activity]],Activity,2,FALSE),"")</f>
        <v>Yes</v>
      </c>
    </row>
    <row r="195" spans="1:15" ht="16.5" customHeight="1" x14ac:dyDescent="0.25">
      <c r="A195" s="10" t="s">
        <v>131</v>
      </c>
      <c r="B195" s="11">
        <v>45565</v>
      </c>
      <c r="C195" s="68">
        <f t="shared" ref="C195:C258" si="4">IF((I195-INT(I195))*24-(H195-INT(H195))*24=0,"",(I195-INT(I195))*24-(H195-INT(H195))*24)</f>
        <v>1.5</v>
      </c>
      <c r="D195" s="69">
        <f>IF(TimeSpend[[#This Row],[Network Description]]&lt;&gt;"",VLOOKUP(TimeSpend[[#This Row],[Network Description]],Projects!A:B,2,0),"")</f>
        <v>60000247</v>
      </c>
      <c r="E195" s="10" t="s">
        <v>22</v>
      </c>
      <c r="F195" s="96" t="s">
        <v>27</v>
      </c>
      <c r="G195" s="10" t="s">
        <v>152</v>
      </c>
      <c r="H195" s="32">
        <v>0.39583333333333331</v>
      </c>
      <c r="I195" s="32">
        <v>0.45833333333333331</v>
      </c>
      <c r="J195" s="10" t="s">
        <v>19</v>
      </c>
      <c r="L195" s="69" t="str">
        <f>IF(TimeSpend[[#This Row],[Personnel number]]&lt;&gt;"",Utilization!$J$2,"")</f>
        <v>10/2024</v>
      </c>
      <c r="M195" s="69" t="str">
        <f>IF(TimeSpend[[#This Row],[Personnel number]]&lt;&gt;"",VLOOKUP(TimeSpend[[#This Row],[Personnel number]],Users!A:B,2,0),"")</f>
        <v>Čech Jindřich</v>
      </c>
      <c r="N195" s="69" t="str">
        <f>IF(TimeSpend[[#This Row],[Network Description]]&lt;&gt;"",VLOOKUP(TimeSpend[[#This Row],[Network Description]],Projects!A:C,3,0),"")</f>
        <v>PROJECT</v>
      </c>
      <c r="O195" s="69" t="str">
        <f>IF(TimeSpend[[#This Row],[Activity]]&lt;&gt;"",VLOOKUP(TimeSpend[[#This Row],[Activity]],Activity,2,FALSE),"")</f>
        <v>Yes</v>
      </c>
    </row>
    <row r="196" spans="1:15" ht="16.5" customHeight="1" x14ac:dyDescent="0.25">
      <c r="A196" s="10" t="s">
        <v>131</v>
      </c>
      <c r="B196" s="11">
        <v>45565</v>
      </c>
      <c r="C196" s="68">
        <f t="shared" si="4"/>
        <v>0.75</v>
      </c>
      <c r="D196" s="69">
        <f>IF(TimeSpend[[#This Row],[Network Description]]&lt;&gt;"",VLOOKUP(TimeSpend[[#This Row],[Network Description]],Projects!A:B,2,0),"")</f>
        <v>1050268</v>
      </c>
      <c r="E196" s="10" t="s">
        <v>147</v>
      </c>
      <c r="F196" s="96" t="s">
        <v>133</v>
      </c>
      <c r="G196" s="10" t="s">
        <v>150</v>
      </c>
      <c r="H196" s="32">
        <v>0.47916666666666669</v>
      </c>
      <c r="I196" s="32">
        <v>0.51041666666666663</v>
      </c>
      <c r="J196" s="10" t="s">
        <v>19</v>
      </c>
      <c r="L196" s="69" t="str">
        <f>IF(TimeSpend[[#This Row],[Personnel number]]&lt;&gt;"",Utilization!$J$2,"")</f>
        <v>10/2024</v>
      </c>
      <c r="M196" s="69" t="str">
        <f>IF(TimeSpend[[#This Row],[Personnel number]]&lt;&gt;"",VLOOKUP(TimeSpend[[#This Row],[Personnel number]],Users!A:B,2,0),"")</f>
        <v>Čech Jindřich</v>
      </c>
      <c r="N196" s="69" t="str">
        <f>IF(TimeSpend[[#This Row],[Network Description]]&lt;&gt;"",VLOOKUP(TimeSpend[[#This Row],[Network Description]],Projects!A:C,3,0),"")</f>
        <v>PROJECT</v>
      </c>
      <c r="O196" s="69" t="str">
        <f>IF(TimeSpend[[#This Row],[Activity]]&lt;&gt;"",VLOOKUP(TimeSpend[[#This Row],[Activity]],Activity,2,FALSE),"")</f>
        <v>Yes</v>
      </c>
    </row>
    <row r="197" spans="1:15" ht="16.5" customHeight="1" x14ac:dyDescent="0.25">
      <c r="A197" s="10" t="s">
        <v>131</v>
      </c>
      <c r="B197" s="11">
        <v>45565</v>
      </c>
      <c r="C197" s="68">
        <f t="shared" si="4"/>
        <v>0.5</v>
      </c>
      <c r="D197" s="69" t="str">
        <f>IF(TimeSpend[[#This Row],[Network Description]]&lt;&gt;"",VLOOKUP(TimeSpend[[#This Row],[Network Description]],Projects!A:B,2,0),"")</f>
        <v>BPC_INT</v>
      </c>
      <c r="E197" s="10" t="s">
        <v>16</v>
      </c>
      <c r="F197" s="96" t="s">
        <v>17</v>
      </c>
      <c r="G197" s="10" t="s">
        <v>132</v>
      </c>
      <c r="H197" s="32">
        <v>0.51041666666666663</v>
      </c>
      <c r="I197" s="32">
        <v>0.53125</v>
      </c>
      <c r="J197" s="10" t="s">
        <v>19</v>
      </c>
      <c r="L197" s="69" t="str">
        <f>IF(TimeSpend[[#This Row],[Personnel number]]&lt;&gt;"",Utilization!$J$2,"")</f>
        <v>10/2024</v>
      </c>
      <c r="M197" s="69" t="str">
        <f>IF(TimeSpend[[#This Row],[Personnel number]]&lt;&gt;"",VLOOKUP(TimeSpend[[#This Row],[Personnel number]],Users!A:B,2,0),"")</f>
        <v>Čech Jindřich</v>
      </c>
      <c r="N197" s="69" t="str">
        <f>IF(TimeSpend[[#This Row],[Network Description]]&lt;&gt;"",VLOOKUP(TimeSpend[[#This Row],[Network Description]],Projects!A:C,3,0),"")</f>
        <v>INT</v>
      </c>
      <c r="O197" s="69" t="str">
        <f>IF(TimeSpend[[#This Row],[Activity]]&lt;&gt;"",VLOOKUP(TimeSpend[[#This Row],[Activity]],Activity,2,FALSE),"")</f>
        <v>No</v>
      </c>
    </row>
    <row r="198" spans="1:15" ht="16.5" customHeight="1" x14ac:dyDescent="0.25">
      <c r="A198" s="10" t="s">
        <v>131</v>
      </c>
      <c r="B198" s="11">
        <v>45565</v>
      </c>
      <c r="C198" s="68">
        <f t="shared" si="4"/>
        <v>1.25</v>
      </c>
      <c r="D198" s="69">
        <f>IF(TimeSpend[[#This Row],[Network Description]]&lt;&gt;"",VLOOKUP(TimeSpend[[#This Row],[Network Description]],Projects!A:B,2,0),"")</f>
        <v>1050268</v>
      </c>
      <c r="E198" s="10" t="s">
        <v>147</v>
      </c>
      <c r="F198" s="96" t="s">
        <v>133</v>
      </c>
      <c r="G198" s="10" t="s">
        <v>153</v>
      </c>
      <c r="H198" s="32">
        <v>0.53125</v>
      </c>
      <c r="I198" s="32">
        <v>0.58333333333333337</v>
      </c>
      <c r="J198" s="10" t="s">
        <v>19</v>
      </c>
      <c r="L198" s="69" t="str">
        <f>IF(TimeSpend[[#This Row],[Personnel number]]&lt;&gt;"",Utilization!$J$2,"")</f>
        <v>10/2024</v>
      </c>
      <c r="M198" s="69" t="str">
        <f>IF(TimeSpend[[#This Row],[Personnel number]]&lt;&gt;"",VLOOKUP(TimeSpend[[#This Row],[Personnel number]],Users!A:B,2,0),"")</f>
        <v>Čech Jindřich</v>
      </c>
      <c r="N198" s="69" t="str">
        <f>IF(TimeSpend[[#This Row],[Network Description]]&lt;&gt;"",VLOOKUP(TimeSpend[[#This Row],[Network Description]],Projects!A:C,3,0),"")</f>
        <v>PROJECT</v>
      </c>
      <c r="O198" s="69" t="str">
        <f>IF(TimeSpend[[#This Row],[Activity]]&lt;&gt;"",VLOOKUP(TimeSpend[[#This Row],[Activity]],Activity,2,FALSE),"")</f>
        <v>Yes</v>
      </c>
    </row>
    <row r="199" spans="1:15" ht="16.5" customHeight="1" x14ac:dyDescent="0.25">
      <c r="A199" s="10" t="s">
        <v>131</v>
      </c>
      <c r="B199" s="11">
        <v>45565</v>
      </c>
      <c r="C199" s="68">
        <f t="shared" si="4"/>
        <v>1</v>
      </c>
      <c r="D199" s="69">
        <f>IF(TimeSpend[[#This Row],[Network Description]]&lt;&gt;"",VLOOKUP(TimeSpend[[#This Row],[Network Description]],Projects!A:B,2,0),"")</f>
        <v>1050268</v>
      </c>
      <c r="E199" s="10" t="s">
        <v>147</v>
      </c>
      <c r="F199" s="96" t="s">
        <v>133</v>
      </c>
      <c r="G199" s="10" t="s">
        <v>150</v>
      </c>
      <c r="H199" s="32">
        <v>0.58333333333333337</v>
      </c>
      <c r="I199" s="32">
        <v>0.625</v>
      </c>
      <c r="J199" s="10" t="s">
        <v>19</v>
      </c>
      <c r="L199" s="69" t="str">
        <f>IF(TimeSpend[[#This Row],[Personnel number]]&lt;&gt;"",Utilization!$J$2,"")</f>
        <v>10/2024</v>
      </c>
      <c r="M199" s="69" t="str">
        <f>IF(TimeSpend[[#This Row],[Personnel number]]&lt;&gt;"",VLOOKUP(TimeSpend[[#This Row],[Personnel number]],Users!A:B,2,0),"")</f>
        <v>Čech Jindřich</v>
      </c>
      <c r="N199" s="69" t="str">
        <f>IF(TimeSpend[[#This Row],[Network Description]]&lt;&gt;"",VLOOKUP(TimeSpend[[#This Row],[Network Description]],Projects!A:C,3,0),"")</f>
        <v>PROJECT</v>
      </c>
      <c r="O199" s="69" t="str">
        <f>IF(TimeSpend[[#This Row],[Activity]]&lt;&gt;"",VLOOKUP(TimeSpend[[#This Row],[Activity]],Activity,2,FALSE),"")</f>
        <v>Yes</v>
      </c>
    </row>
    <row r="200" spans="1:15" ht="16.5" customHeight="1" x14ac:dyDescent="0.25">
      <c r="A200" s="10" t="s">
        <v>131</v>
      </c>
      <c r="B200" s="11">
        <v>45565</v>
      </c>
      <c r="C200" s="68">
        <f t="shared" si="4"/>
        <v>0.5</v>
      </c>
      <c r="D200" s="69" t="str">
        <f>IF(TimeSpend[[#This Row],[Network Description]]&lt;&gt;"",VLOOKUP(TimeSpend[[#This Row],[Network Description]],Projects!A:B,2,0),"")</f>
        <v>BPC_INT</v>
      </c>
      <c r="E200" s="10" t="s">
        <v>16</v>
      </c>
      <c r="F200" s="96" t="s">
        <v>17</v>
      </c>
      <c r="G200" s="10" t="s">
        <v>154</v>
      </c>
      <c r="H200" s="32">
        <v>0.625</v>
      </c>
      <c r="I200" s="32">
        <v>0.64583333333333337</v>
      </c>
      <c r="J200" s="10" t="s">
        <v>19</v>
      </c>
      <c r="L200" s="69" t="str">
        <f>IF(TimeSpend[[#This Row],[Personnel number]]&lt;&gt;"",Utilization!$J$2,"")</f>
        <v>10/2024</v>
      </c>
      <c r="M200" s="69" t="str">
        <f>IF(TimeSpend[[#This Row],[Personnel number]]&lt;&gt;"",VLOOKUP(TimeSpend[[#This Row],[Personnel number]],Users!A:B,2,0),"")</f>
        <v>Čech Jindřich</v>
      </c>
      <c r="N200" s="69" t="str">
        <f>IF(TimeSpend[[#This Row],[Network Description]]&lt;&gt;"",VLOOKUP(TimeSpend[[#This Row],[Network Description]],Projects!A:C,3,0),"")</f>
        <v>INT</v>
      </c>
      <c r="O200" s="69" t="str">
        <f>IF(TimeSpend[[#This Row],[Activity]]&lt;&gt;"",VLOOKUP(TimeSpend[[#This Row],[Activity]],Activity,2,FALSE),"")</f>
        <v>No</v>
      </c>
    </row>
    <row r="201" spans="1:15" ht="16.5" customHeight="1" x14ac:dyDescent="0.25">
      <c r="A201" s="10" t="s">
        <v>131</v>
      </c>
      <c r="B201" s="11">
        <v>45566</v>
      </c>
      <c r="C201" s="68">
        <f t="shared" si="4"/>
        <v>0.5</v>
      </c>
      <c r="D201" s="69">
        <f>IF(TimeSpend[[#This Row],[Network Description]]&lt;&gt;"",VLOOKUP(TimeSpend[[#This Row],[Network Description]],Projects!A:B,2,0),"")</f>
        <v>1050268</v>
      </c>
      <c r="E201" s="10" t="s">
        <v>147</v>
      </c>
      <c r="F201" s="96" t="s">
        <v>133</v>
      </c>
      <c r="G201" s="10" t="s">
        <v>150</v>
      </c>
      <c r="H201" s="32">
        <v>0.29166666666666669</v>
      </c>
      <c r="I201" s="32">
        <v>0.3125</v>
      </c>
      <c r="J201" s="10" t="s">
        <v>19</v>
      </c>
      <c r="L201" s="69" t="str">
        <f>IF(TimeSpend[[#This Row],[Personnel number]]&lt;&gt;"",Utilization!$J$2,"")</f>
        <v>10/2024</v>
      </c>
      <c r="M201" s="69" t="str">
        <f>IF(TimeSpend[[#This Row],[Personnel number]]&lt;&gt;"",VLOOKUP(TimeSpend[[#This Row],[Personnel number]],Users!A:B,2,0),"")</f>
        <v>Čech Jindřich</v>
      </c>
      <c r="N201" s="69" t="str">
        <f>IF(TimeSpend[[#This Row],[Network Description]]&lt;&gt;"",VLOOKUP(TimeSpend[[#This Row],[Network Description]],Projects!A:C,3,0),"")</f>
        <v>PROJECT</v>
      </c>
      <c r="O201" s="69" t="str">
        <f>IF(TimeSpend[[#This Row],[Activity]]&lt;&gt;"",VLOOKUP(TimeSpend[[#This Row],[Activity]],Activity,2,FALSE),"")</f>
        <v>Yes</v>
      </c>
    </row>
    <row r="202" spans="1:15" ht="16.5" customHeight="1" x14ac:dyDescent="0.25">
      <c r="A202" s="10" t="s">
        <v>131</v>
      </c>
      <c r="B202" s="11">
        <v>45566</v>
      </c>
      <c r="C202" s="68">
        <f t="shared" si="4"/>
        <v>3.5</v>
      </c>
      <c r="D202" s="69">
        <f>IF(TimeSpend[[#This Row],[Network Description]]&lt;&gt;"",VLOOKUP(TimeSpend[[#This Row],[Network Description]],Projects!A:B,2,0),"")</f>
        <v>60000247</v>
      </c>
      <c r="E202" s="10" t="s">
        <v>22</v>
      </c>
      <c r="F202" s="96" t="s">
        <v>27</v>
      </c>
      <c r="G202" s="10" t="s">
        <v>155</v>
      </c>
      <c r="H202" s="32">
        <v>0.3125</v>
      </c>
      <c r="I202" s="32">
        <v>0.45833333333333331</v>
      </c>
      <c r="J202" s="10" t="s">
        <v>19</v>
      </c>
      <c r="L202" s="69" t="str">
        <f>IF(TimeSpend[[#This Row],[Personnel number]]&lt;&gt;"",Utilization!$J$2,"")</f>
        <v>10/2024</v>
      </c>
      <c r="M202" s="69" t="str">
        <f>IF(TimeSpend[[#This Row],[Personnel number]]&lt;&gt;"",VLOOKUP(TimeSpend[[#This Row],[Personnel number]],Users!A:B,2,0),"")</f>
        <v>Čech Jindřich</v>
      </c>
      <c r="N202" s="69" t="str">
        <f>IF(TimeSpend[[#This Row],[Network Description]]&lt;&gt;"",VLOOKUP(TimeSpend[[#This Row],[Network Description]],Projects!A:C,3,0),"")</f>
        <v>PROJECT</v>
      </c>
      <c r="O202" s="69" t="str">
        <f>IF(TimeSpend[[#This Row],[Activity]]&lt;&gt;"",VLOOKUP(TimeSpend[[#This Row],[Activity]],Activity,2,FALSE),"")</f>
        <v>Yes</v>
      </c>
    </row>
    <row r="203" spans="1:15" ht="16.5" customHeight="1" x14ac:dyDescent="0.25">
      <c r="A203" s="10" t="s">
        <v>131</v>
      </c>
      <c r="B203" s="11">
        <v>45566</v>
      </c>
      <c r="C203" s="68">
        <f t="shared" si="4"/>
        <v>2</v>
      </c>
      <c r="D203" s="69">
        <f>IF(TimeSpend[[#This Row],[Network Description]]&lt;&gt;"",VLOOKUP(TimeSpend[[#This Row],[Network Description]],Projects!A:B,2,0),"")</f>
        <v>60000247</v>
      </c>
      <c r="E203" s="10" t="s">
        <v>22</v>
      </c>
      <c r="F203" s="96" t="s">
        <v>27</v>
      </c>
      <c r="G203" s="10" t="s">
        <v>155</v>
      </c>
      <c r="H203" s="32">
        <v>0.47916666666666669</v>
      </c>
      <c r="I203" s="32">
        <v>0.5625</v>
      </c>
      <c r="J203" s="10" t="s">
        <v>19</v>
      </c>
      <c r="L203" s="69" t="str">
        <f>IF(TimeSpend[[#This Row],[Personnel number]]&lt;&gt;"",Utilization!$J$2,"")</f>
        <v>10/2024</v>
      </c>
      <c r="M203" s="69" t="str">
        <f>IF(TimeSpend[[#This Row],[Personnel number]]&lt;&gt;"",VLOOKUP(TimeSpend[[#This Row],[Personnel number]],Users!A:B,2,0),"")</f>
        <v>Čech Jindřich</v>
      </c>
      <c r="N203" s="69" t="str">
        <f>IF(TimeSpend[[#This Row],[Network Description]]&lt;&gt;"",VLOOKUP(TimeSpend[[#This Row],[Network Description]],Projects!A:C,3,0),"")</f>
        <v>PROJECT</v>
      </c>
      <c r="O203" s="69" t="str">
        <f>IF(TimeSpend[[#This Row],[Activity]]&lt;&gt;"",VLOOKUP(TimeSpend[[#This Row],[Activity]],Activity,2,FALSE),"")</f>
        <v>Yes</v>
      </c>
    </row>
    <row r="204" spans="1:15" ht="16.5" customHeight="1" x14ac:dyDescent="0.25">
      <c r="A204" s="10" t="s">
        <v>131</v>
      </c>
      <c r="B204" s="11">
        <v>45566</v>
      </c>
      <c r="C204" s="68">
        <f t="shared" si="4"/>
        <v>2</v>
      </c>
      <c r="D204" s="69">
        <f>IF(TimeSpend[[#This Row],[Network Description]]&lt;&gt;"",VLOOKUP(TimeSpend[[#This Row],[Network Description]],Projects!A:B,2,0),"")</f>
        <v>60000247</v>
      </c>
      <c r="E204" s="10" t="s">
        <v>22</v>
      </c>
      <c r="F204" s="96" t="s">
        <v>133</v>
      </c>
      <c r="G204" s="10" t="s">
        <v>135</v>
      </c>
      <c r="H204" s="32">
        <v>0.5625</v>
      </c>
      <c r="I204" s="32">
        <v>0.64583333333333337</v>
      </c>
      <c r="J204" s="10" t="s">
        <v>19</v>
      </c>
      <c r="L204" s="69" t="str">
        <f>IF(TimeSpend[[#This Row],[Personnel number]]&lt;&gt;"",Utilization!$J$2,"")</f>
        <v>10/2024</v>
      </c>
      <c r="M204" s="69" t="str">
        <f>IF(TimeSpend[[#This Row],[Personnel number]]&lt;&gt;"",VLOOKUP(TimeSpend[[#This Row],[Personnel number]],Users!A:B,2,0),"")</f>
        <v>Čech Jindřich</v>
      </c>
      <c r="N204" s="69" t="str">
        <f>IF(TimeSpend[[#This Row],[Network Description]]&lt;&gt;"",VLOOKUP(TimeSpend[[#This Row],[Network Description]],Projects!A:C,3,0),"")</f>
        <v>PROJECT</v>
      </c>
      <c r="O204" s="69" t="str">
        <f>IF(TimeSpend[[#This Row],[Activity]]&lt;&gt;"",VLOOKUP(TimeSpend[[#This Row],[Activity]],Activity,2,FALSE),"")</f>
        <v>Yes</v>
      </c>
    </row>
    <row r="205" spans="1:15" ht="16.5" customHeight="1" x14ac:dyDescent="0.25">
      <c r="A205" s="10" t="s">
        <v>131</v>
      </c>
      <c r="B205" s="11">
        <v>45566</v>
      </c>
      <c r="C205" s="68">
        <f t="shared" si="4"/>
        <v>0.5</v>
      </c>
      <c r="D205" s="69" t="str">
        <f>IF(TimeSpend[[#This Row],[Network Description]]&lt;&gt;"",VLOOKUP(TimeSpend[[#This Row],[Network Description]],Projects!A:B,2,0),"")</f>
        <v>BPC_INT</v>
      </c>
      <c r="E205" s="10" t="s">
        <v>16</v>
      </c>
      <c r="F205" s="96" t="s">
        <v>17</v>
      </c>
      <c r="G205" s="10" t="s">
        <v>156</v>
      </c>
      <c r="H205" s="32">
        <v>0.64583333333333337</v>
      </c>
      <c r="I205" s="32">
        <v>0.66666666666666663</v>
      </c>
      <c r="J205" s="10" t="s">
        <v>19</v>
      </c>
      <c r="L205" s="69" t="str">
        <f>IF(TimeSpend[[#This Row],[Personnel number]]&lt;&gt;"",Utilization!$J$2,"")</f>
        <v>10/2024</v>
      </c>
      <c r="M205" s="69" t="str">
        <f>IF(TimeSpend[[#This Row],[Personnel number]]&lt;&gt;"",VLOOKUP(TimeSpend[[#This Row],[Personnel number]],Users!A:B,2,0),"")</f>
        <v>Čech Jindřich</v>
      </c>
      <c r="N205" s="69" t="str">
        <f>IF(TimeSpend[[#This Row],[Network Description]]&lt;&gt;"",VLOOKUP(TimeSpend[[#This Row],[Network Description]],Projects!A:C,3,0),"")</f>
        <v>INT</v>
      </c>
      <c r="O205" s="69" t="str">
        <f>IF(TimeSpend[[#This Row],[Activity]]&lt;&gt;"",VLOOKUP(TimeSpend[[#This Row],[Activity]],Activity,2,FALSE),"")</f>
        <v>No</v>
      </c>
    </row>
    <row r="206" spans="1:15" ht="16.5" customHeight="1" x14ac:dyDescent="0.25">
      <c r="A206" s="10" t="s">
        <v>131</v>
      </c>
      <c r="B206" s="11">
        <v>45567</v>
      </c>
      <c r="C206" s="68">
        <f t="shared" si="4"/>
        <v>1</v>
      </c>
      <c r="D206" s="69">
        <f>IF(TimeSpend[[#This Row],[Network Description]]&lt;&gt;"",VLOOKUP(TimeSpend[[#This Row],[Network Description]],Projects!A:B,2,0),"")</f>
        <v>60000247</v>
      </c>
      <c r="E206" s="10" t="s">
        <v>22</v>
      </c>
      <c r="F206" s="96" t="s">
        <v>133</v>
      </c>
      <c r="G206" s="10" t="s">
        <v>135</v>
      </c>
      <c r="H206" s="32">
        <v>0.29166666666666669</v>
      </c>
      <c r="I206" s="32">
        <v>0.33333333333333331</v>
      </c>
      <c r="J206" s="10" t="s">
        <v>19</v>
      </c>
      <c r="L206" s="69" t="str">
        <f>IF(TimeSpend[[#This Row],[Personnel number]]&lt;&gt;"",Utilization!$J$2,"")</f>
        <v>10/2024</v>
      </c>
      <c r="M206" s="69" t="str">
        <f>IF(TimeSpend[[#This Row],[Personnel number]]&lt;&gt;"",VLOOKUP(TimeSpend[[#This Row],[Personnel number]],Users!A:B,2,0),"")</f>
        <v>Čech Jindřich</v>
      </c>
      <c r="N206" s="69" t="str">
        <f>IF(TimeSpend[[#This Row],[Network Description]]&lt;&gt;"",VLOOKUP(TimeSpend[[#This Row],[Network Description]],Projects!A:C,3,0),"")</f>
        <v>PROJECT</v>
      </c>
      <c r="O206" s="69" t="str">
        <f>IF(TimeSpend[[#This Row],[Activity]]&lt;&gt;"",VLOOKUP(TimeSpend[[#This Row],[Activity]],Activity,2,FALSE),"")</f>
        <v>Yes</v>
      </c>
    </row>
    <row r="207" spans="1:15" ht="16.5" customHeight="1" x14ac:dyDescent="0.25">
      <c r="A207" s="10" t="s">
        <v>131</v>
      </c>
      <c r="B207" s="11">
        <v>45567</v>
      </c>
      <c r="C207" s="68">
        <f t="shared" si="4"/>
        <v>0.5</v>
      </c>
      <c r="D207" s="69" t="str">
        <f>IF(TimeSpend[[#This Row],[Network Description]]&lt;&gt;"",VLOOKUP(TimeSpend[[#This Row],[Network Description]],Projects!A:B,2,0),"")</f>
        <v>BPC_INT</v>
      </c>
      <c r="E207" s="10" t="s">
        <v>16</v>
      </c>
      <c r="F207" s="96" t="s">
        <v>17</v>
      </c>
      <c r="G207" s="10" t="s">
        <v>157</v>
      </c>
      <c r="H207" s="32">
        <v>0.33333333333333331</v>
      </c>
      <c r="I207" s="32">
        <v>0.35416666666666669</v>
      </c>
      <c r="J207" s="10" t="s">
        <v>19</v>
      </c>
      <c r="L207" s="69" t="str">
        <f>IF(TimeSpend[[#This Row],[Personnel number]]&lt;&gt;"",Utilization!$J$2,"")</f>
        <v>10/2024</v>
      </c>
      <c r="M207" s="69" t="str">
        <f>IF(TimeSpend[[#This Row],[Personnel number]]&lt;&gt;"",VLOOKUP(TimeSpend[[#This Row],[Personnel number]],Users!A:B,2,0),"")</f>
        <v>Čech Jindřich</v>
      </c>
      <c r="N207" s="69" t="str">
        <f>IF(TimeSpend[[#This Row],[Network Description]]&lt;&gt;"",VLOOKUP(TimeSpend[[#This Row],[Network Description]],Projects!A:C,3,0),"")</f>
        <v>INT</v>
      </c>
      <c r="O207" s="69" t="str">
        <f>IF(TimeSpend[[#This Row],[Activity]]&lt;&gt;"",VLOOKUP(TimeSpend[[#This Row],[Activity]],Activity,2,FALSE),"")</f>
        <v>No</v>
      </c>
    </row>
    <row r="208" spans="1:15" ht="16.5" customHeight="1" x14ac:dyDescent="0.25">
      <c r="A208" s="10" t="s">
        <v>131</v>
      </c>
      <c r="B208" s="11">
        <v>45567</v>
      </c>
      <c r="C208" s="68">
        <f t="shared" si="4"/>
        <v>3</v>
      </c>
      <c r="D208" s="69" t="str">
        <f>IF(TimeSpend[[#This Row],[Network Description]]&lt;&gt;"",VLOOKUP(TimeSpend[[#This Row],[Network Description]],Projects!A:B,2,0),"")</f>
        <v>BPC_INT</v>
      </c>
      <c r="E208" s="10" t="s">
        <v>16</v>
      </c>
      <c r="F208" s="96" t="s">
        <v>17</v>
      </c>
      <c r="G208" s="10" t="s">
        <v>158</v>
      </c>
      <c r="H208" s="32">
        <v>0.35416666666666669</v>
      </c>
      <c r="I208" s="32">
        <v>0.47916666666666669</v>
      </c>
      <c r="J208" s="10" t="s">
        <v>19</v>
      </c>
      <c r="L208" s="69" t="str">
        <f>IF(TimeSpend[[#This Row],[Personnel number]]&lt;&gt;"",Utilization!$J$2,"")</f>
        <v>10/2024</v>
      </c>
      <c r="M208" s="69" t="str">
        <f>IF(TimeSpend[[#This Row],[Personnel number]]&lt;&gt;"",VLOOKUP(TimeSpend[[#This Row],[Personnel number]],Users!A:B,2,0),"")</f>
        <v>Čech Jindřich</v>
      </c>
      <c r="N208" s="69" t="str">
        <f>IF(TimeSpend[[#This Row],[Network Description]]&lt;&gt;"",VLOOKUP(TimeSpend[[#This Row],[Network Description]],Projects!A:C,3,0),"")</f>
        <v>INT</v>
      </c>
      <c r="O208" s="69" t="str">
        <f>IF(TimeSpend[[#This Row],[Activity]]&lt;&gt;"",VLOOKUP(TimeSpend[[#This Row],[Activity]],Activity,2,FALSE),"")</f>
        <v>No</v>
      </c>
    </row>
    <row r="209" spans="1:15" ht="16.5" customHeight="1" x14ac:dyDescent="0.25">
      <c r="A209" s="10" t="s">
        <v>131</v>
      </c>
      <c r="B209" s="11">
        <v>45567</v>
      </c>
      <c r="C209" s="68">
        <f t="shared" si="4"/>
        <v>1</v>
      </c>
      <c r="D209" s="69" t="str">
        <f>IF(TimeSpend[[#This Row],[Network Description]]&lt;&gt;"",VLOOKUP(TimeSpend[[#This Row],[Network Description]],Projects!A:B,2,0),"")</f>
        <v>BPC_CR</v>
      </c>
      <c r="E209" s="10" t="s">
        <v>159</v>
      </c>
      <c r="F209" s="96" t="s">
        <v>133</v>
      </c>
      <c r="G209" s="10" t="s">
        <v>160</v>
      </c>
      <c r="H209" s="32">
        <v>0.47916666666666669</v>
      </c>
      <c r="I209" s="32">
        <v>0.52083333333333337</v>
      </c>
      <c r="J209" s="10" t="s">
        <v>19</v>
      </c>
      <c r="L209" s="69" t="str">
        <f>IF(TimeSpend[[#This Row],[Personnel number]]&lt;&gt;"",Utilization!$J$2,"")</f>
        <v>10/2024</v>
      </c>
      <c r="M209" s="69" t="str">
        <f>IF(TimeSpend[[#This Row],[Personnel number]]&lt;&gt;"",VLOOKUP(TimeSpend[[#This Row],[Personnel number]],Users!A:B,2,0),"")</f>
        <v>Čech Jindřich</v>
      </c>
      <c r="N209" s="69" t="str">
        <f>IF(TimeSpend[[#This Row],[Network Description]]&lt;&gt;"",VLOOKUP(TimeSpend[[#This Row],[Network Description]],Projects!A:C,3,0),"")</f>
        <v>CRQ</v>
      </c>
      <c r="O209" s="69" t="str">
        <f>IF(TimeSpend[[#This Row],[Activity]]&lt;&gt;"",VLOOKUP(TimeSpend[[#This Row],[Activity]],Activity,2,FALSE),"")</f>
        <v>Yes</v>
      </c>
    </row>
    <row r="210" spans="1:15" ht="16.5" customHeight="1" x14ac:dyDescent="0.25">
      <c r="A210" s="10" t="s">
        <v>131</v>
      </c>
      <c r="B210" s="11">
        <v>45567</v>
      </c>
      <c r="C210" s="68">
        <f t="shared" si="4"/>
        <v>1</v>
      </c>
      <c r="D210" s="69" t="str">
        <f>IF(TimeSpend[[#This Row],[Network Description]]&lt;&gt;"",VLOOKUP(TimeSpend[[#This Row],[Network Description]],Projects!A:B,2,0),"")</f>
        <v>BPC_CR</v>
      </c>
      <c r="E210" s="10" t="s">
        <v>159</v>
      </c>
      <c r="F210" s="96" t="s">
        <v>133</v>
      </c>
      <c r="G210" s="10" t="s">
        <v>161</v>
      </c>
      <c r="H210" s="32">
        <v>0.52083333333333337</v>
      </c>
      <c r="I210" s="32">
        <v>0.5625</v>
      </c>
      <c r="J210" s="10" t="s">
        <v>19</v>
      </c>
      <c r="L210" s="69" t="str">
        <f>IF(TimeSpend[[#This Row],[Personnel number]]&lt;&gt;"",Utilization!$J$2,"")</f>
        <v>10/2024</v>
      </c>
      <c r="M210" s="69" t="str">
        <f>IF(TimeSpend[[#This Row],[Personnel number]]&lt;&gt;"",VLOOKUP(TimeSpend[[#This Row],[Personnel number]],Users!A:B,2,0),"")</f>
        <v>Čech Jindřich</v>
      </c>
      <c r="N210" s="69" t="str">
        <f>IF(TimeSpend[[#This Row],[Network Description]]&lt;&gt;"",VLOOKUP(TimeSpend[[#This Row],[Network Description]],Projects!A:C,3,0),"")</f>
        <v>CRQ</v>
      </c>
      <c r="O210" s="69" t="str">
        <f>IF(TimeSpend[[#This Row],[Activity]]&lt;&gt;"",VLOOKUP(TimeSpend[[#This Row],[Activity]],Activity,2,FALSE),"")</f>
        <v>Yes</v>
      </c>
    </row>
    <row r="211" spans="1:15" ht="16.5" customHeight="1" x14ac:dyDescent="0.25">
      <c r="A211" s="10" t="s">
        <v>131</v>
      </c>
      <c r="B211" s="11">
        <v>45567</v>
      </c>
      <c r="C211" s="68">
        <f t="shared" si="4"/>
        <v>0.25</v>
      </c>
      <c r="D211" s="69">
        <f>IF(TimeSpend[[#This Row],[Network Description]]&lt;&gt;"",VLOOKUP(TimeSpend[[#This Row],[Network Description]],Projects!A:B,2,0),"")</f>
        <v>60000247</v>
      </c>
      <c r="E211" s="10" t="s">
        <v>22</v>
      </c>
      <c r="F211" s="96" t="s">
        <v>133</v>
      </c>
      <c r="G211" s="10" t="s">
        <v>162</v>
      </c>
      <c r="H211" s="32">
        <v>0.5625</v>
      </c>
      <c r="I211" s="32">
        <v>0.57291666666666663</v>
      </c>
      <c r="J211" s="10" t="s">
        <v>19</v>
      </c>
      <c r="L211" s="69" t="str">
        <f>IF(TimeSpend[[#This Row],[Personnel number]]&lt;&gt;"",Utilization!$J$2,"")</f>
        <v>10/2024</v>
      </c>
      <c r="M211" s="69" t="str">
        <f>IF(TimeSpend[[#This Row],[Personnel number]]&lt;&gt;"",VLOOKUP(TimeSpend[[#This Row],[Personnel number]],Users!A:B,2,0),"")</f>
        <v>Čech Jindřich</v>
      </c>
      <c r="N211" s="69" t="str">
        <f>IF(TimeSpend[[#This Row],[Network Description]]&lt;&gt;"",VLOOKUP(TimeSpend[[#This Row],[Network Description]],Projects!A:C,3,0),"")</f>
        <v>PROJECT</v>
      </c>
      <c r="O211" s="69" t="str">
        <f>IF(TimeSpend[[#This Row],[Activity]]&lt;&gt;"",VLOOKUP(TimeSpend[[#This Row],[Activity]],Activity,2,FALSE),"")</f>
        <v>Yes</v>
      </c>
    </row>
    <row r="212" spans="1:15" ht="16.5" customHeight="1" x14ac:dyDescent="0.25">
      <c r="A212" s="10" t="s">
        <v>131</v>
      </c>
      <c r="B212" s="11">
        <v>45567</v>
      </c>
      <c r="C212" s="68">
        <f t="shared" si="4"/>
        <v>1.5</v>
      </c>
      <c r="D212" s="69">
        <f>IF(TimeSpend[[#This Row],[Network Description]]&lt;&gt;"",VLOOKUP(TimeSpend[[#This Row],[Network Description]],Projects!A:B,2,0),"")</f>
        <v>1050268</v>
      </c>
      <c r="E212" s="10" t="s">
        <v>147</v>
      </c>
      <c r="F212" s="96" t="s">
        <v>27</v>
      </c>
      <c r="G212" s="10" t="s">
        <v>153</v>
      </c>
      <c r="H212" s="32">
        <v>0.60416666666666663</v>
      </c>
      <c r="I212" s="32">
        <v>0.66666666666666663</v>
      </c>
      <c r="J212" s="10" t="s">
        <v>19</v>
      </c>
      <c r="L212" s="69" t="str">
        <f>IF(TimeSpend[[#This Row],[Personnel number]]&lt;&gt;"",Utilization!$J$2,"")</f>
        <v>10/2024</v>
      </c>
      <c r="M212" s="69" t="str">
        <f>IF(TimeSpend[[#This Row],[Personnel number]]&lt;&gt;"",VLOOKUP(TimeSpend[[#This Row],[Personnel number]],Users!A:B,2,0),"")</f>
        <v>Čech Jindřich</v>
      </c>
      <c r="N212" s="69" t="str">
        <f>IF(TimeSpend[[#This Row],[Network Description]]&lt;&gt;"",VLOOKUP(TimeSpend[[#This Row],[Network Description]],Projects!A:C,3,0),"")</f>
        <v>PROJECT</v>
      </c>
      <c r="O212" s="69" t="str">
        <f>IF(TimeSpend[[#This Row],[Activity]]&lt;&gt;"",VLOOKUP(TimeSpend[[#This Row],[Activity]],Activity,2,FALSE),"")</f>
        <v>Yes</v>
      </c>
    </row>
    <row r="213" spans="1:15" ht="16.5" customHeight="1" x14ac:dyDescent="0.25">
      <c r="A213" s="10" t="s">
        <v>131</v>
      </c>
      <c r="B213" s="11">
        <v>45568</v>
      </c>
      <c r="C213" s="68">
        <f t="shared" si="4"/>
        <v>0.75</v>
      </c>
      <c r="D213" s="69" t="str">
        <f>IF(TimeSpend[[#This Row],[Network Description]]&lt;&gt;"",VLOOKUP(TimeSpend[[#This Row],[Network Description]],Projects!A:B,2,0),"")</f>
        <v>BPC_INT</v>
      </c>
      <c r="E213" s="10" t="s">
        <v>16</v>
      </c>
      <c r="F213" s="96" t="s">
        <v>17</v>
      </c>
      <c r="G213" s="10" t="s">
        <v>163</v>
      </c>
      <c r="H213" s="32">
        <v>0.29166666666666669</v>
      </c>
      <c r="I213" s="32">
        <v>0.32291666666666669</v>
      </c>
      <c r="J213" s="10" t="s">
        <v>19</v>
      </c>
      <c r="L213" s="69" t="str">
        <f>IF(TimeSpend[[#This Row],[Personnel number]]&lt;&gt;"",Utilization!$J$2,"")</f>
        <v>10/2024</v>
      </c>
      <c r="M213" s="69" t="str">
        <f>IF(TimeSpend[[#This Row],[Personnel number]]&lt;&gt;"",VLOOKUP(TimeSpend[[#This Row],[Personnel number]],Users!A:B,2,0),"")</f>
        <v>Čech Jindřich</v>
      </c>
      <c r="N213" s="69" t="str">
        <f>IF(TimeSpend[[#This Row],[Network Description]]&lt;&gt;"",VLOOKUP(TimeSpend[[#This Row],[Network Description]],Projects!A:C,3,0),"")</f>
        <v>INT</v>
      </c>
      <c r="O213" s="69" t="str">
        <f>IF(TimeSpend[[#This Row],[Activity]]&lt;&gt;"",VLOOKUP(TimeSpend[[#This Row],[Activity]],Activity,2,FALSE),"")</f>
        <v>No</v>
      </c>
    </row>
    <row r="214" spans="1:15" ht="16.5" customHeight="1" x14ac:dyDescent="0.25">
      <c r="A214" s="10" t="s">
        <v>131</v>
      </c>
      <c r="B214" s="11">
        <v>45568</v>
      </c>
      <c r="C214" s="68">
        <f t="shared" si="4"/>
        <v>1</v>
      </c>
      <c r="D214" s="69">
        <f>IF(TimeSpend[[#This Row],[Network Description]]&lt;&gt;"",VLOOKUP(TimeSpend[[#This Row],[Network Description]],Projects!A:B,2,0),"")</f>
        <v>60000247</v>
      </c>
      <c r="E214" s="10" t="s">
        <v>22</v>
      </c>
      <c r="F214" s="96" t="s">
        <v>133</v>
      </c>
      <c r="G214" s="10" t="s">
        <v>164</v>
      </c>
      <c r="H214" s="32">
        <v>0.32291666666666669</v>
      </c>
      <c r="I214" s="32">
        <v>0.36458333333333331</v>
      </c>
      <c r="J214" s="10" t="s">
        <v>19</v>
      </c>
      <c r="L214" s="69" t="str">
        <f>IF(TimeSpend[[#This Row],[Personnel number]]&lt;&gt;"",Utilization!$J$2,"")</f>
        <v>10/2024</v>
      </c>
      <c r="M214" s="69" t="str">
        <f>IF(TimeSpend[[#This Row],[Personnel number]]&lt;&gt;"",VLOOKUP(TimeSpend[[#This Row],[Personnel number]],Users!A:B,2,0),"")</f>
        <v>Čech Jindřich</v>
      </c>
      <c r="N214" s="69" t="str">
        <f>IF(TimeSpend[[#This Row],[Network Description]]&lt;&gt;"",VLOOKUP(TimeSpend[[#This Row],[Network Description]],Projects!A:C,3,0),"")</f>
        <v>PROJECT</v>
      </c>
      <c r="O214" s="69" t="str">
        <f>IF(TimeSpend[[#This Row],[Activity]]&lt;&gt;"",VLOOKUP(TimeSpend[[#This Row],[Activity]],Activity,2,FALSE),"")</f>
        <v>Yes</v>
      </c>
    </row>
    <row r="215" spans="1:15" ht="16.5" customHeight="1" x14ac:dyDescent="0.25">
      <c r="A215" s="10" t="s">
        <v>131</v>
      </c>
      <c r="B215" s="11">
        <v>45568</v>
      </c>
      <c r="C215" s="68">
        <f t="shared" si="4"/>
        <v>2.25</v>
      </c>
      <c r="D215" s="69">
        <f>IF(TimeSpend[[#This Row],[Network Description]]&lt;&gt;"",VLOOKUP(TimeSpend[[#This Row],[Network Description]],Projects!A:B,2,0),"")</f>
        <v>60000247</v>
      </c>
      <c r="E215" s="10" t="s">
        <v>22</v>
      </c>
      <c r="F215" s="96" t="s">
        <v>27</v>
      </c>
      <c r="G215" s="10" t="s">
        <v>165</v>
      </c>
      <c r="H215" s="32">
        <v>0.36458333333333331</v>
      </c>
      <c r="I215" s="32">
        <v>0.45833333333333331</v>
      </c>
      <c r="J215" s="10" t="s">
        <v>19</v>
      </c>
      <c r="L215" s="69" t="str">
        <f>IF(TimeSpend[[#This Row],[Personnel number]]&lt;&gt;"",Utilization!$J$2,"")</f>
        <v>10/2024</v>
      </c>
      <c r="M215" s="69" t="str">
        <f>IF(TimeSpend[[#This Row],[Personnel number]]&lt;&gt;"",VLOOKUP(TimeSpend[[#This Row],[Personnel number]],Users!A:B,2,0),"")</f>
        <v>Čech Jindřich</v>
      </c>
      <c r="N215" s="69" t="str">
        <f>IF(TimeSpend[[#This Row],[Network Description]]&lt;&gt;"",VLOOKUP(TimeSpend[[#This Row],[Network Description]],Projects!A:C,3,0),"")</f>
        <v>PROJECT</v>
      </c>
      <c r="O215" s="69" t="str">
        <f>IF(TimeSpend[[#This Row],[Activity]]&lt;&gt;"",VLOOKUP(TimeSpend[[#This Row],[Activity]],Activity,2,FALSE),"")</f>
        <v>Yes</v>
      </c>
    </row>
    <row r="216" spans="1:15" ht="16.5" customHeight="1" x14ac:dyDescent="0.25">
      <c r="A216" s="10" t="s">
        <v>131</v>
      </c>
      <c r="B216" s="11">
        <v>45568</v>
      </c>
      <c r="C216" s="68">
        <f t="shared" si="4"/>
        <v>0.5</v>
      </c>
      <c r="D216" s="69" t="str">
        <f>IF(TimeSpend[[#This Row],[Network Description]]&lt;&gt;"",VLOOKUP(TimeSpend[[#This Row],[Network Description]],Projects!A:B,2,0),"")</f>
        <v>BPC_INT</v>
      </c>
      <c r="E216" s="10" t="s">
        <v>16</v>
      </c>
      <c r="F216" s="96" t="s">
        <v>17</v>
      </c>
      <c r="G216" s="10" t="s">
        <v>132</v>
      </c>
      <c r="H216" s="32">
        <v>0.47916666666666669</v>
      </c>
      <c r="I216" s="32">
        <v>0.5</v>
      </c>
      <c r="J216" s="10" t="s">
        <v>19</v>
      </c>
      <c r="L216" s="69" t="str">
        <f>IF(TimeSpend[[#This Row],[Personnel number]]&lt;&gt;"",Utilization!$J$2,"")</f>
        <v>10/2024</v>
      </c>
      <c r="M216" s="69" t="str">
        <f>IF(TimeSpend[[#This Row],[Personnel number]]&lt;&gt;"",VLOOKUP(TimeSpend[[#This Row],[Personnel number]],Users!A:B,2,0),"")</f>
        <v>Čech Jindřich</v>
      </c>
      <c r="N216" s="69" t="str">
        <f>IF(TimeSpend[[#This Row],[Network Description]]&lt;&gt;"",VLOOKUP(TimeSpend[[#This Row],[Network Description]],Projects!A:C,3,0),"")</f>
        <v>INT</v>
      </c>
      <c r="O216" s="69" t="str">
        <f>IF(TimeSpend[[#This Row],[Activity]]&lt;&gt;"",VLOOKUP(TimeSpend[[#This Row],[Activity]],Activity,2,FALSE),"")</f>
        <v>No</v>
      </c>
    </row>
    <row r="217" spans="1:15" ht="16.5" customHeight="1" x14ac:dyDescent="0.25">
      <c r="A217" s="10" t="s">
        <v>131</v>
      </c>
      <c r="B217" s="11">
        <v>45568</v>
      </c>
      <c r="C217" s="68">
        <f t="shared" si="4"/>
        <v>1</v>
      </c>
      <c r="D217" s="69">
        <f>IF(TimeSpend[[#This Row],[Network Description]]&lt;&gt;"",VLOOKUP(TimeSpend[[#This Row],[Network Description]],Projects!A:B,2,0),"")</f>
        <v>60000247</v>
      </c>
      <c r="E217" s="10" t="s">
        <v>22</v>
      </c>
      <c r="F217" s="96" t="s">
        <v>133</v>
      </c>
      <c r="G217" s="10" t="s">
        <v>166</v>
      </c>
      <c r="H217" s="32">
        <v>0.5</v>
      </c>
      <c r="I217" s="32">
        <v>0.54166666666666663</v>
      </c>
      <c r="J217" s="10" t="s">
        <v>19</v>
      </c>
      <c r="L217" s="69" t="str">
        <f>IF(TimeSpend[[#This Row],[Personnel number]]&lt;&gt;"",Utilization!$J$2,"")</f>
        <v>10/2024</v>
      </c>
      <c r="M217" s="69" t="str">
        <f>IF(TimeSpend[[#This Row],[Personnel number]]&lt;&gt;"",VLOOKUP(TimeSpend[[#This Row],[Personnel number]],Users!A:B,2,0),"")</f>
        <v>Čech Jindřich</v>
      </c>
      <c r="N217" s="69" t="str">
        <f>IF(TimeSpend[[#This Row],[Network Description]]&lt;&gt;"",VLOOKUP(TimeSpend[[#This Row],[Network Description]],Projects!A:C,3,0),"")</f>
        <v>PROJECT</v>
      </c>
      <c r="O217" s="69" t="str">
        <f>IF(TimeSpend[[#This Row],[Activity]]&lt;&gt;"",VLOOKUP(TimeSpend[[#This Row],[Activity]],Activity,2,FALSE),"")</f>
        <v>Yes</v>
      </c>
    </row>
    <row r="218" spans="1:15" ht="16.5" customHeight="1" x14ac:dyDescent="0.25">
      <c r="A218" s="10" t="s">
        <v>131</v>
      </c>
      <c r="B218" s="11">
        <v>45568</v>
      </c>
      <c r="C218" s="68">
        <f t="shared" si="4"/>
        <v>0.5</v>
      </c>
      <c r="D218" s="69">
        <f>IF(TimeSpend[[#This Row],[Network Description]]&lt;&gt;"",VLOOKUP(TimeSpend[[#This Row],[Network Description]],Projects!A:B,2,0),"")</f>
        <v>60000247</v>
      </c>
      <c r="E218" s="10" t="s">
        <v>22</v>
      </c>
      <c r="F218" s="96" t="s">
        <v>133</v>
      </c>
      <c r="G218" s="10" t="s">
        <v>167</v>
      </c>
      <c r="H218" s="32">
        <v>0.54166666666666663</v>
      </c>
      <c r="I218" s="32">
        <v>0.5625</v>
      </c>
      <c r="J218" s="10" t="s">
        <v>19</v>
      </c>
      <c r="L218" s="69" t="str">
        <f>IF(TimeSpend[[#This Row],[Personnel number]]&lt;&gt;"",Utilization!$J$2,"")</f>
        <v>10/2024</v>
      </c>
      <c r="M218" s="69" t="str">
        <f>IF(TimeSpend[[#This Row],[Personnel number]]&lt;&gt;"",VLOOKUP(TimeSpend[[#This Row],[Personnel number]],Users!A:B,2,0),"")</f>
        <v>Čech Jindřich</v>
      </c>
      <c r="N218" s="69" t="str">
        <f>IF(TimeSpend[[#This Row],[Network Description]]&lt;&gt;"",VLOOKUP(TimeSpend[[#This Row],[Network Description]],Projects!A:C,3,0),"")</f>
        <v>PROJECT</v>
      </c>
      <c r="O218" s="69" t="str">
        <f>IF(TimeSpend[[#This Row],[Activity]]&lt;&gt;"",VLOOKUP(TimeSpend[[#This Row],[Activity]],Activity,2,FALSE),"")</f>
        <v>Yes</v>
      </c>
    </row>
    <row r="219" spans="1:15" ht="16.5" customHeight="1" x14ac:dyDescent="0.25">
      <c r="A219" s="10" t="s">
        <v>131</v>
      </c>
      <c r="B219" s="11">
        <v>45568</v>
      </c>
      <c r="C219" s="68">
        <f t="shared" si="4"/>
        <v>0.5</v>
      </c>
      <c r="D219" s="69" t="str">
        <f>IF(TimeSpend[[#This Row],[Network Description]]&lt;&gt;"",VLOOKUP(TimeSpend[[#This Row],[Network Description]],Projects!A:B,2,0),"")</f>
        <v>BPC_INT</v>
      </c>
      <c r="E219" s="10" t="s">
        <v>16</v>
      </c>
      <c r="F219" s="96" t="s">
        <v>17</v>
      </c>
      <c r="G219" s="10" t="s">
        <v>132</v>
      </c>
      <c r="H219" s="32">
        <v>0.5625</v>
      </c>
      <c r="I219" s="32">
        <v>0.58333333333333337</v>
      </c>
      <c r="J219" s="10" t="s">
        <v>19</v>
      </c>
      <c r="L219" s="69" t="str">
        <f>IF(TimeSpend[[#This Row],[Personnel number]]&lt;&gt;"",Utilization!$J$2,"")</f>
        <v>10/2024</v>
      </c>
      <c r="M219" s="69" t="str">
        <f>IF(TimeSpend[[#This Row],[Personnel number]]&lt;&gt;"",VLOOKUP(TimeSpend[[#This Row],[Personnel number]],Users!A:B,2,0),"")</f>
        <v>Čech Jindřich</v>
      </c>
      <c r="N219" s="69" t="str">
        <f>IF(TimeSpend[[#This Row],[Network Description]]&lt;&gt;"",VLOOKUP(TimeSpend[[#This Row],[Network Description]],Projects!A:C,3,0),"")</f>
        <v>INT</v>
      </c>
      <c r="O219" s="69" t="str">
        <f>IF(TimeSpend[[#This Row],[Activity]]&lt;&gt;"",VLOOKUP(TimeSpend[[#This Row],[Activity]],Activity,2,FALSE),"")</f>
        <v>No</v>
      </c>
    </row>
    <row r="220" spans="1:15" ht="16.5" customHeight="1" x14ac:dyDescent="0.25">
      <c r="A220" s="10" t="s">
        <v>131</v>
      </c>
      <c r="B220" s="11">
        <v>45568</v>
      </c>
      <c r="C220" s="68">
        <f t="shared" si="4"/>
        <v>0.25</v>
      </c>
      <c r="D220" s="69">
        <f>IF(TimeSpend[[#This Row],[Network Description]]&lt;&gt;"",VLOOKUP(TimeSpend[[#This Row],[Network Description]],Projects!A:B,2,0),"")</f>
        <v>60000247</v>
      </c>
      <c r="E220" s="10" t="s">
        <v>22</v>
      </c>
      <c r="F220" s="96" t="s">
        <v>27</v>
      </c>
      <c r="G220" s="10" t="s">
        <v>168</v>
      </c>
      <c r="H220" s="32">
        <v>0.58333333333333337</v>
      </c>
      <c r="I220" s="32">
        <v>0.59375</v>
      </c>
      <c r="J220" s="10" t="s">
        <v>19</v>
      </c>
      <c r="L220" s="69" t="str">
        <f>IF(TimeSpend[[#This Row],[Personnel number]]&lt;&gt;"",Utilization!$J$2,"")</f>
        <v>10/2024</v>
      </c>
      <c r="M220" s="69" t="str">
        <f>IF(TimeSpend[[#This Row],[Personnel number]]&lt;&gt;"",VLOOKUP(TimeSpend[[#This Row],[Personnel number]],Users!A:B,2,0),"")</f>
        <v>Čech Jindřich</v>
      </c>
      <c r="N220" s="69" t="str">
        <f>IF(TimeSpend[[#This Row],[Network Description]]&lt;&gt;"",VLOOKUP(TimeSpend[[#This Row],[Network Description]],Projects!A:C,3,0),"")</f>
        <v>PROJECT</v>
      </c>
      <c r="O220" s="69" t="str">
        <f>IF(TimeSpend[[#This Row],[Activity]]&lt;&gt;"",VLOOKUP(TimeSpend[[#This Row],[Activity]],Activity,2,FALSE),"")</f>
        <v>Yes</v>
      </c>
    </row>
    <row r="221" spans="1:15" ht="16.5" customHeight="1" x14ac:dyDescent="0.25">
      <c r="A221" s="10" t="s">
        <v>131</v>
      </c>
      <c r="B221" s="11">
        <v>45568</v>
      </c>
      <c r="C221" s="68">
        <f t="shared" si="4"/>
        <v>1.25</v>
      </c>
      <c r="D221" s="69">
        <f>IF(TimeSpend[[#This Row],[Network Description]]&lt;&gt;"",VLOOKUP(TimeSpend[[#This Row],[Network Description]],Projects!A:B,2,0),"")</f>
        <v>60000430</v>
      </c>
      <c r="E221" s="10" t="s">
        <v>30</v>
      </c>
      <c r="F221" s="96" t="s">
        <v>27</v>
      </c>
      <c r="G221" s="10" t="s">
        <v>169</v>
      </c>
      <c r="H221" s="32">
        <v>0.59375</v>
      </c>
      <c r="I221" s="32">
        <v>0.64583333333333337</v>
      </c>
      <c r="J221" s="10" t="s">
        <v>19</v>
      </c>
      <c r="L221" s="69" t="str">
        <f>IF(TimeSpend[[#This Row],[Personnel number]]&lt;&gt;"",Utilization!$J$2,"")</f>
        <v>10/2024</v>
      </c>
      <c r="M221" s="69" t="str">
        <f>IF(TimeSpend[[#This Row],[Personnel number]]&lt;&gt;"",VLOOKUP(TimeSpend[[#This Row],[Personnel number]],Users!A:B,2,0),"")</f>
        <v>Čech Jindřich</v>
      </c>
      <c r="N221" s="69" t="str">
        <f>IF(TimeSpend[[#This Row],[Network Description]]&lt;&gt;"",VLOOKUP(TimeSpend[[#This Row],[Network Description]],Projects!A:C,3,0),"")</f>
        <v>PROJECT</v>
      </c>
      <c r="O221" s="69" t="str">
        <f>IF(TimeSpend[[#This Row],[Activity]]&lt;&gt;"",VLOOKUP(TimeSpend[[#This Row],[Activity]],Activity,2,FALSE),"")</f>
        <v>Yes</v>
      </c>
    </row>
    <row r="222" spans="1:15" ht="16.5" customHeight="1" x14ac:dyDescent="0.25">
      <c r="A222" s="10" t="s">
        <v>131</v>
      </c>
      <c r="B222" s="11">
        <v>45569</v>
      </c>
      <c r="C222" s="68">
        <f t="shared" si="4"/>
        <v>0.5</v>
      </c>
      <c r="D222" s="69">
        <f>IF(TimeSpend[[#This Row],[Network Description]]&lt;&gt;"",VLOOKUP(TimeSpend[[#This Row],[Network Description]],Projects!A:B,2,0),"")</f>
        <v>1050268</v>
      </c>
      <c r="E222" s="10" t="s">
        <v>147</v>
      </c>
      <c r="F222" s="96" t="s">
        <v>27</v>
      </c>
      <c r="G222" s="10" t="s">
        <v>170</v>
      </c>
      <c r="H222" s="32">
        <v>0.29166666666666669</v>
      </c>
      <c r="I222" s="32">
        <v>0.3125</v>
      </c>
      <c r="J222" s="10" t="s">
        <v>19</v>
      </c>
      <c r="L222" s="69" t="str">
        <f>IF(TimeSpend[[#This Row],[Personnel number]]&lt;&gt;"",Utilization!$J$2,"")</f>
        <v>10/2024</v>
      </c>
      <c r="M222" s="69" t="str">
        <f>IF(TimeSpend[[#This Row],[Personnel number]]&lt;&gt;"",VLOOKUP(TimeSpend[[#This Row],[Personnel number]],Users!A:B,2,0),"")</f>
        <v>Čech Jindřich</v>
      </c>
      <c r="N222" s="69" t="str">
        <f>IF(TimeSpend[[#This Row],[Network Description]]&lt;&gt;"",VLOOKUP(TimeSpend[[#This Row],[Network Description]],Projects!A:C,3,0),"")</f>
        <v>PROJECT</v>
      </c>
      <c r="O222" s="69" t="str">
        <f>IF(TimeSpend[[#This Row],[Activity]]&lt;&gt;"",VLOOKUP(TimeSpend[[#This Row],[Activity]],Activity,2,FALSE),"")</f>
        <v>Yes</v>
      </c>
    </row>
    <row r="223" spans="1:15" ht="16.5" customHeight="1" x14ac:dyDescent="0.25">
      <c r="A223" s="10" t="s">
        <v>131</v>
      </c>
      <c r="B223" s="11">
        <v>45569</v>
      </c>
      <c r="C223" s="68">
        <f t="shared" si="4"/>
        <v>0.5</v>
      </c>
      <c r="D223" s="69">
        <f>IF(TimeSpend[[#This Row],[Network Description]]&lt;&gt;"",VLOOKUP(TimeSpend[[#This Row],[Network Description]],Projects!A:B,2,0),"")</f>
        <v>1050268</v>
      </c>
      <c r="E223" s="10" t="s">
        <v>147</v>
      </c>
      <c r="F223" s="96" t="s">
        <v>27</v>
      </c>
      <c r="G223" s="10" t="s">
        <v>171</v>
      </c>
      <c r="H223" s="32">
        <v>0.3125</v>
      </c>
      <c r="I223" s="32">
        <v>0.33333333333333331</v>
      </c>
      <c r="J223" s="10" t="s">
        <v>19</v>
      </c>
      <c r="L223" s="69" t="str">
        <f>IF(TimeSpend[[#This Row],[Personnel number]]&lt;&gt;"",Utilization!$J$2,"")</f>
        <v>10/2024</v>
      </c>
      <c r="M223" s="69" t="str">
        <f>IF(TimeSpend[[#This Row],[Personnel number]]&lt;&gt;"",VLOOKUP(TimeSpend[[#This Row],[Personnel number]],Users!A:B,2,0),"")</f>
        <v>Čech Jindřich</v>
      </c>
      <c r="N223" s="69" t="str">
        <f>IF(TimeSpend[[#This Row],[Network Description]]&lt;&gt;"",VLOOKUP(TimeSpend[[#This Row],[Network Description]],Projects!A:C,3,0),"")</f>
        <v>PROJECT</v>
      </c>
      <c r="O223" s="69" t="str">
        <f>IF(TimeSpend[[#This Row],[Activity]]&lt;&gt;"",VLOOKUP(TimeSpend[[#This Row],[Activity]],Activity,2,FALSE),"")</f>
        <v>Yes</v>
      </c>
    </row>
    <row r="224" spans="1:15" ht="16.5" customHeight="1" x14ac:dyDescent="0.25">
      <c r="A224" s="10" t="s">
        <v>131</v>
      </c>
      <c r="B224" s="11">
        <v>45569</v>
      </c>
      <c r="C224" s="68">
        <f t="shared" si="4"/>
        <v>2</v>
      </c>
      <c r="D224" s="69" t="str">
        <f>IF(TimeSpend[[#This Row],[Network Description]]&lt;&gt;"",VLOOKUP(TimeSpend[[#This Row],[Network Description]],Projects!A:B,2,0),"")</f>
        <v>BPC_INT</v>
      </c>
      <c r="E224" s="10" t="s">
        <v>16</v>
      </c>
      <c r="F224" s="96" t="s">
        <v>17</v>
      </c>
      <c r="G224" s="10" t="s">
        <v>172</v>
      </c>
      <c r="H224" s="32">
        <v>0.33333333333333331</v>
      </c>
      <c r="I224" s="32">
        <v>0.41666666666666669</v>
      </c>
      <c r="J224" s="10" t="s">
        <v>19</v>
      </c>
      <c r="L224" s="69" t="str">
        <f>IF(TimeSpend[[#This Row],[Personnel number]]&lt;&gt;"",Utilization!$J$2,"")</f>
        <v>10/2024</v>
      </c>
      <c r="M224" s="69" t="str">
        <f>IF(TimeSpend[[#This Row],[Personnel number]]&lt;&gt;"",VLOOKUP(TimeSpend[[#This Row],[Personnel number]],Users!A:B,2,0),"")</f>
        <v>Čech Jindřich</v>
      </c>
      <c r="N224" s="69" t="str">
        <f>IF(TimeSpend[[#This Row],[Network Description]]&lt;&gt;"",VLOOKUP(TimeSpend[[#This Row],[Network Description]],Projects!A:C,3,0),"")</f>
        <v>INT</v>
      </c>
      <c r="O224" s="69" t="str">
        <f>IF(TimeSpend[[#This Row],[Activity]]&lt;&gt;"",VLOOKUP(TimeSpend[[#This Row],[Activity]],Activity,2,FALSE),"")</f>
        <v>No</v>
      </c>
    </row>
    <row r="225" spans="1:15" ht="16.5" customHeight="1" x14ac:dyDescent="0.25">
      <c r="A225" s="10" t="s">
        <v>131</v>
      </c>
      <c r="B225" s="11">
        <v>45569</v>
      </c>
      <c r="C225" s="68">
        <f t="shared" si="4"/>
        <v>1</v>
      </c>
      <c r="D225" s="69">
        <f>IF(TimeSpend[[#This Row],[Network Description]]&lt;&gt;"",VLOOKUP(TimeSpend[[#This Row],[Network Description]],Projects!A:B,2,0),"")</f>
        <v>1050268</v>
      </c>
      <c r="E225" s="10" t="s">
        <v>147</v>
      </c>
      <c r="F225" s="96" t="s">
        <v>27</v>
      </c>
      <c r="G225" s="10" t="s">
        <v>173</v>
      </c>
      <c r="H225" s="32">
        <v>0.41666666666666669</v>
      </c>
      <c r="I225" s="32">
        <v>0.45833333333333331</v>
      </c>
      <c r="J225" s="10" t="s">
        <v>19</v>
      </c>
      <c r="L225" s="69" t="str">
        <f>IF(TimeSpend[[#This Row],[Personnel number]]&lt;&gt;"",Utilization!$J$2,"")</f>
        <v>10/2024</v>
      </c>
      <c r="M225" s="69" t="str">
        <f>IF(TimeSpend[[#This Row],[Personnel number]]&lt;&gt;"",VLOOKUP(TimeSpend[[#This Row],[Personnel number]],Users!A:B,2,0),"")</f>
        <v>Čech Jindřich</v>
      </c>
      <c r="N225" s="69" t="str">
        <f>IF(TimeSpend[[#This Row],[Network Description]]&lt;&gt;"",VLOOKUP(TimeSpend[[#This Row],[Network Description]],Projects!A:C,3,0),"")</f>
        <v>PROJECT</v>
      </c>
      <c r="O225" s="69" t="str">
        <f>IF(TimeSpend[[#This Row],[Activity]]&lt;&gt;"",VLOOKUP(TimeSpend[[#This Row],[Activity]],Activity,2,FALSE),"")</f>
        <v>Yes</v>
      </c>
    </row>
    <row r="226" spans="1:15" ht="16.5" customHeight="1" x14ac:dyDescent="0.25">
      <c r="A226" s="10" t="s">
        <v>131</v>
      </c>
      <c r="B226" s="11">
        <v>45569</v>
      </c>
      <c r="C226" s="68">
        <f t="shared" si="4"/>
        <v>2.5</v>
      </c>
      <c r="D226" s="69">
        <f>IF(TimeSpend[[#This Row],[Network Description]]&lt;&gt;"",VLOOKUP(TimeSpend[[#This Row],[Network Description]],Projects!A:B,2,0),"")</f>
        <v>1050268</v>
      </c>
      <c r="E226" s="10" t="s">
        <v>147</v>
      </c>
      <c r="F226" s="96" t="s">
        <v>27</v>
      </c>
      <c r="G226" s="10" t="s">
        <v>173</v>
      </c>
      <c r="H226" s="32">
        <v>0.47916666666666669</v>
      </c>
      <c r="I226" s="32">
        <v>0.58333333333333337</v>
      </c>
      <c r="J226" s="10" t="s">
        <v>19</v>
      </c>
      <c r="L226" s="69" t="str">
        <f>IF(TimeSpend[[#This Row],[Personnel number]]&lt;&gt;"",Utilization!$J$2,"")</f>
        <v>10/2024</v>
      </c>
      <c r="M226" s="69" t="str">
        <f>IF(TimeSpend[[#This Row],[Personnel number]]&lt;&gt;"",VLOOKUP(TimeSpend[[#This Row],[Personnel number]],Users!A:B,2,0),"")</f>
        <v>Čech Jindřich</v>
      </c>
      <c r="N226" s="69" t="str">
        <f>IF(TimeSpend[[#This Row],[Network Description]]&lt;&gt;"",VLOOKUP(TimeSpend[[#This Row],[Network Description]],Projects!A:C,3,0),"")</f>
        <v>PROJECT</v>
      </c>
      <c r="O226" s="69" t="str">
        <f>IF(TimeSpend[[#This Row],[Activity]]&lt;&gt;"",VLOOKUP(TimeSpend[[#This Row],[Activity]],Activity,2,FALSE),"")</f>
        <v>Yes</v>
      </c>
    </row>
    <row r="227" spans="1:15" ht="16.5" customHeight="1" x14ac:dyDescent="0.25">
      <c r="A227" s="10" t="s">
        <v>131</v>
      </c>
      <c r="B227" s="11">
        <v>45570</v>
      </c>
      <c r="C227" s="68">
        <f t="shared" si="4"/>
        <v>2.75</v>
      </c>
      <c r="D227" s="69">
        <f>IF(TimeSpend[[#This Row],[Network Description]]&lt;&gt;"",VLOOKUP(TimeSpend[[#This Row],[Network Description]],Projects!A:B,2,0),"")</f>
        <v>1050268</v>
      </c>
      <c r="E227" s="10" t="s">
        <v>147</v>
      </c>
      <c r="F227" s="96" t="s">
        <v>27</v>
      </c>
      <c r="G227" s="10" t="s">
        <v>173</v>
      </c>
      <c r="H227" s="32">
        <v>0.625</v>
      </c>
      <c r="I227" s="32">
        <v>0.73958333333333337</v>
      </c>
      <c r="J227" s="10" t="s">
        <v>19</v>
      </c>
      <c r="L227" s="69" t="str">
        <f>IF(TimeSpend[[#This Row],[Personnel number]]&lt;&gt;"",Utilization!$J$2,"")</f>
        <v>10/2024</v>
      </c>
      <c r="M227" s="69" t="str">
        <f>IF(TimeSpend[[#This Row],[Personnel number]]&lt;&gt;"",VLOOKUP(TimeSpend[[#This Row],[Personnel number]],Users!A:B,2,0),"")</f>
        <v>Čech Jindřich</v>
      </c>
      <c r="N227" s="69" t="str">
        <f>IF(TimeSpend[[#This Row],[Network Description]]&lt;&gt;"",VLOOKUP(TimeSpend[[#This Row],[Network Description]],Projects!A:C,3,0),"")</f>
        <v>PROJECT</v>
      </c>
      <c r="O227" s="69" t="str">
        <f>IF(TimeSpend[[#This Row],[Activity]]&lt;&gt;"",VLOOKUP(TimeSpend[[#This Row],[Activity]],Activity,2,FALSE),"")</f>
        <v>Yes</v>
      </c>
    </row>
    <row r="228" spans="1:15" ht="16.5" customHeight="1" x14ac:dyDescent="0.25">
      <c r="A228" s="10" t="s">
        <v>20</v>
      </c>
      <c r="B228" s="11">
        <v>45572</v>
      </c>
      <c r="C228" s="68">
        <f t="shared" si="4"/>
        <v>1.5</v>
      </c>
      <c r="D228" s="69" t="str">
        <f>IF(TimeSpend[[#This Row],[Network Description]]&lt;&gt;"",VLOOKUP(TimeSpend[[#This Row],[Network Description]],Projects!A:B,2,0),"")</f>
        <v>BPC_INT</v>
      </c>
      <c r="E228" s="10" t="s">
        <v>16</v>
      </c>
      <c r="F228" s="96" t="s">
        <v>17</v>
      </c>
      <c r="G228" s="10" t="s">
        <v>21</v>
      </c>
      <c r="H228" s="32">
        <v>0.27083333333333331</v>
      </c>
      <c r="I228" s="32">
        <v>0.33333333333333331</v>
      </c>
      <c r="J228" s="10" t="s">
        <v>19</v>
      </c>
      <c r="L228" s="69" t="str">
        <f>IF(TimeSpend[[#This Row],[Personnel number]]&lt;&gt;"",Utilization!$J$2,"")</f>
        <v>10/2024</v>
      </c>
      <c r="M228" s="69" t="str">
        <f>IF(TimeSpend[[#This Row],[Personnel number]]&lt;&gt;"",VLOOKUP(TimeSpend[[#This Row],[Personnel number]],Users!A:B,2,0),"")</f>
        <v>Švenda Jan</v>
      </c>
      <c r="N228" s="69" t="str">
        <f>IF(TimeSpend[[#This Row],[Network Description]]&lt;&gt;"",VLOOKUP(TimeSpend[[#This Row],[Network Description]],Projects!A:C,3,0),"")</f>
        <v>INT</v>
      </c>
      <c r="O228" s="69" t="str">
        <f>IF(TimeSpend[[#This Row],[Activity]]&lt;&gt;"",VLOOKUP(TimeSpend[[#This Row],[Activity]],Activity,2,FALSE),"")</f>
        <v>No</v>
      </c>
    </row>
    <row r="229" spans="1:15" ht="16.5" customHeight="1" x14ac:dyDescent="0.25">
      <c r="A229" s="10" t="s">
        <v>20</v>
      </c>
      <c r="B229" s="11">
        <v>45572</v>
      </c>
      <c r="C229" s="68">
        <f t="shared" si="4"/>
        <v>1</v>
      </c>
      <c r="D229" s="69" t="str">
        <f>IF(TimeSpend[[#This Row],[Network Description]]&lt;&gt;"",VLOOKUP(TimeSpend[[#This Row],[Network Description]],Projects!A:B,2,0),"")</f>
        <v>BPC_INT</v>
      </c>
      <c r="E229" s="10" t="s">
        <v>16</v>
      </c>
      <c r="F229" s="96" t="s">
        <v>17</v>
      </c>
      <c r="G229" s="10" t="s">
        <v>174</v>
      </c>
      <c r="H229" s="32">
        <v>0.33333333333333331</v>
      </c>
      <c r="I229" s="32">
        <v>0.375</v>
      </c>
      <c r="J229" s="10" t="s">
        <v>19</v>
      </c>
      <c r="L229" s="69" t="str">
        <f>IF(TimeSpend[[#This Row],[Personnel number]]&lt;&gt;"",Utilization!$J$2,"")</f>
        <v>10/2024</v>
      </c>
      <c r="M229" s="69" t="str">
        <f>IF(TimeSpend[[#This Row],[Personnel number]]&lt;&gt;"",VLOOKUP(TimeSpend[[#This Row],[Personnel number]],Users!A:B,2,0),"")</f>
        <v>Švenda Jan</v>
      </c>
      <c r="N229" s="69" t="str">
        <f>IF(TimeSpend[[#This Row],[Network Description]]&lt;&gt;"",VLOOKUP(TimeSpend[[#This Row],[Network Description]],Projects!A:C,3,0),"")</f>
        <v>INT</v>
      </c>
      <c r="O229" s="69" t="str">
        <f>IF(TimeSpend[[#This Row],[Activity]]&lt;&gt;"",VLOOKUP(TimeSpend[[#This Row],[Activity]],Activity,2,FALSE),"")</f>
        <v>No</v>
      </c>
    </row>
    <row r="230" spans="1:15" ht="16.5" customHeight="1" x14ac:dyDescent="0.25">
      <c r="A230" s="10" t="s">
        <v>20</v>
      </c>
      <c r="B230" s="11">
        <v>45572</v>
      </c>
      <c r="C230" s="68">
        <f t="shared" si="4"/>
        <v>2</v>
      </c>
      <c r="D230" s="69">
        <f>IF(TimeSpend[[#This Row],[Network Description]]&lt;&gt;"",VLOOKUP(TimeSpend[[#This Row],[Network Description]],Projects!A:B,2,0),"")</f>
        <v>60000389</v>
      </c>
      <c r="E230" s="10" t="s">
        <v>25</v>
      </c>
      <c r="F230" s="96" t="s">
        <v>31</v>
      </c>
      <c r="G230" s="10" t="s">
        <v>175</v>
      </c>
      <c r="H230" s="32">
        <v>0.375</v>
      </c>
      <c r="I230" s="32">
        <v>0.45833333333333331</v>
      </c>
      <c r="J230" s="10" t="s">
        <v>19</v>
      </c>
      <c r="L230" s="69" t="str">
        <f>IF(TimeSpend[[#This Row],[Personnel number]]&lt;&gt;"",Utilization!$J$2,"")</f>
        <v>10/2024</v>
      </c>
      <c r="M230" s="69" t="str">
        <f>IF(TimeSpend[[#This Row],[Personnel number]]&lt;&gt;"",VLOOKUP(TimeSpend[[#This Row],[Personnel number]],Users!A:B,2,0),"")</f>
        <v>Švenda Jan</v>
      </c>
      <c r="N230" s="69" t="str">
        <f>IF(TimeSpend[[#This Row],[Network Description]]&lt;&gt;"",VLOOKUP(TimeSpend[[#This Row],[Network Description]],Projects!A:C,3,0),"")</f>
        <v>PROJECT</v>
      </c>
      <c r="O230" s="69" t="str">
        <f>IF(TimeSpend[[#This Row],[Activity]]&lt;&gt;"",VLOOKUP(TimeSpend[[#This Row],[Activity]],Activity,2,FALSE),"")</f>
        <v>Yes</v>
      </c>
    </row>
    <row r="231" spans="1:15" ht="16.5" customHeight="1" x14ac:dyDescent="0.25">
      <c r="A231" s="10" t="s">
        <v>20</v>
      </c>
      <c r="B231" s="11">
        <v>45572</v>
      </c>
      <c r="C231" s="68">
        <f t="shared" si="4"/>
        <v>0.5</v>
      </c>
      <c r="D231" s="69" t="str">
        <f>IF(TimeSpend[[#This Row],[Network Description]]&lt;&gt;"",VLOOKUP(TimeSpend[[#This Row],[Network Description]],Projects!A:B,2,0),"")</f>
        <v>BPC_INT</v>
      </c>
      <c r="E231" s="10" t="s">
        <v>16</v>
      </c>
      <c r="F231" s="96" t="s">
        <v>17</v>
      </c>
      <c r="G231" s="10" t="s">
        <v>21</v>
      </c>
      <c r="H231" s="32">
        <v>0.47916666666666669</v>
      </c>
      <c r="I231" s="32">
        <v>0.5</v>
      </c>
      <c r="J231" s="10" t="s">
        <v>19</v>
      </c>
      <c r="L231" s="69" t="str">
        <f>IF(TimeSpend[[#This Row],[Personnel number]]&lt;&gt;"",Utilization!$J$2,"")</f>
        <v>10/2024</v>
      </c>
      <c r="M231" s="69" t="str">
        <f>IF(TimeSpend[[#This Row],[Personnel number]]&lt;&gt;"",VLOOKUP(TimeSpend[[#This Row],[Personnel number]],Users!A:B,2,0),"")</f>
        <v>Švenda Jan</v>
      </c>
      <c r="N231" s="69" t="str">
        <f>IF(TimeSpend[[#This Row],[Network Description]]&lt;&gt;"",VLOOKUP(TimeSpend[[#This Row],[Network Description]],Projects!A:C,3,0),"")</f>
        <v>INT</v>
      </c>
      <c r="O231" s="69" t="str">
        <f>IF(TimeSpend[[#This Row],[Activity]]&lt;&gt;"",VLOOKUP(TimeSpend[[#This Row],[Activity]],Activity,2,FALSE),"")</f>
        <v>No</v>
      </c>
    </row>
    <row r="232" spans="1:15" ht="16.5" customHeight="1" x14ac:dyDescent="0.25">
      <c r="A232" s="10" t="s">
        <v>20</v>
      </c>
      <c r="B232" s="11">
        <v>45572</v>
      </c>
      <c r="C232" s="68">
        <f t="shared" si="4"/>
        <v>2</v>
      </c>
      <c r="D232" s="69" t="str">
        <f>IF(TimeSpend[[#This Row],[Network Description]]&lt;&gt;"",VLOOKUP(TimeSpend[[#This Row],[Network Description]],Projects!A:B,2,0),"")</f>
        <v>BPC_INC</v>
      </c>
      <c r="E232" s="10" t="s">
        <v>48</v>
      </c>
      <c r="F232" s="96" t="s">
        <v>31</v>
      </c>
      <c r="G232" s="10" t="s">
        <v>74</v>
      </c>
      <c r="H232" s="32">
        <v>0.5</v>
      </c>
      <c r="I232" s="32">
        <v>0.58333333333333337</v>
      </c>
      <c r="J232" s="10" t="s">
        <v>19</v>
      </c>
      <c r="L232" s="69" t="str">
        <f>IF(TimeSpend[[#This Row],[Personnel number]]&lt;&gt;"",Utilization!$J$2,"")</f>
        <v>10/2024</v>
      </c>
      <c r="M232" s="69" t="str">
        <f>IF(TimeSpend[[#This Row],[Personnel number]]&lt;&gt;"",VLOOKUP(TimeSpend[[#This Row],[Personnel number]],Users!A:B,2,0),"")</f>
        <v>Švenda Jan</v>
      </c>
      <c r="N232" s="69" t="str">
        <f>IF(TimeSpend[[#This Row],[Network Description]]&lt;&gt;"",VLOOKUP(TimeSpend[[#This Row],[Network Description]],Projects!A:C,3,0),"")</f>
        <v>INC</v>
      </c>
      <c r="O232" s="69" t="str">
        <f>IF(TimeSpend[[#This Row],[Activity]]&lt;&gt;"",VLOOKUP(TimeSpend[[#This Row],[Activity]],Activity,2,FALSE),"")</f>
        <v>Yes</v>
      </c>
    </row>
    <row r="233" spans="1:15" ht="16.5" customHeight="1" x14ac:dyDescent="0.25">
      <c r="A233" s="10" t="s">
        <v>20</v>
      </c>
      <c r="B233" s="11">
        <v>45572</v>
      </c>
      <c r="C233" s="68">
        <f t="shared" si="4"/>
        <v>0.5</v>
      </c>
      <c r="D233" s="69" t="str">
        <f>IF(TimeSpend[[#This Row],[Network Description]]&lt;&gt;"",VLOOKUP(TimeSpend[[#This Row],[Network Description]],Projects!A:B,2,0),"")</f>
        <v>BPC_INT</v>
      </c>
      <c r="E233" s="10" t="s">
        <v>16</v>
      </c>
      <c r="F233" s="96" t="s">
        <v>17</v>
      </c>
      <c r="G233" s="10" t="s">
        <v>21</v>
      </c>
      <c r="H233" s="32">
        <v>0.58333333333333337</v>
      </c>
      <c r="I233" s="32">
        <v>0.60416666666666663</v>
      </c>
      <c r="J233" s="10" t="s">
        <v>19</v>
      </c>
      <c r="L233" s="69" t="str">
        <f>IF(TimeSpend[[#This Row],[Personnel number]]&lt;&gt;"",Utilization!$J$2,"")</f>
        <v>10/2024</v>
      </c>
      <c r="M233" s="69" t="str">
        <f>IF(TimeSpend[[#This Row],[Personnel number]]&lt;&gt;"",VLOOKUP(TimeSpend[[#This Row],[Personnel number]],Users!A:B,2,0),"")</f>
        <v>Švenda Jan</v>
      </c>
      <c r="N233" s="69" t="str">
        <f>IF(TimeSpend[[#This Row],[Network Description]]&lt;&gt;"",VLOOKUP(TimeSpend[[#This Row],[Network Description]],Projects!A:C,3,0),"")</f>
        <v>INT</v>
      </c>
      <c r="O233" s="69" t="str">
        <f>IF(TimeSpend[[#This Row],[Activity]]&lt;&gt;"",VLOOKUP(TimeSpend[[#This Row],[Activity]],Activity,2,FALSE),"")</f>
        <v>No</v>
      </c>
    </row>
    <row r="234" spans="1:15" ht="16.5" customHeight="1" x14ac:dyDescent="0.25">
      <c r="A234" s="10" t="s">
        <v>20</v>
      </c>
      <c r="B234" s="11">
        <v>45572</v>
      </c>
      <c r="C234" s="68">
        <f t="shared" si="4"/>
        <v>1</v>
      </c>
      <c r="D234" s="69" t="str">
        <f>IF(TimeSpend[[#This Row],[Network Description]]&lt;&gt;"",VLOOKUP(TimeSpend[[#This Row],[Network Description]],Projects!A:B,2,0),"")</f>
        <v>BPC_INC</v>
      </c>
      <c r="E234" s="10" t="s">
        <v>48</v>
      </c>
      <c r="F234" s="96" t="s">
        <v>31</v>
      </c>
      <c r="G234" s="10" t="s">
        <v>74</v>
      </c>
      <c r="H234" s="32">
        <v>0.60416666666666663</v>
      </c>
      <c r="I234" s="32">
        <v>0.64583333333333337</v>
      </c>
      <c r="J234" s="10" t="s">
        <v>19</v>
      </c>
      <c r="L234" s="69" t="str">
        <f>IF(TimeSpend[[#This Row],[Personnel number]]&lt;&gt;"",Utilization!$J$2,"")</f>
        <v>10/2024</v>
      </c>
      <c r="M234" s="69" t="str">
        <f>IF(TimeSpend[[#This Row],[Personnel number]]&lt;&gt;"",VLOOKUP(TimeSpend[[#This Row],[Personnel number]],Users!A:B,2,0),"")</f>
        <v>Švenda Jan</v>
      </c>
      <c r="N234" s="69" t="str">
        <f>IF(TimeSpend[[#This Row],[Network Description]]&lt;&gt;"",VLOOKUP(TimeSpend[[#This Row],[Network Description]],Projects!A:C,3,0),"")</f>
        <v>INC</v>
      </c>
      <c r="O234" s="69" t="str">
        <f>IF(TimeSpend[[#This Row],[Activity]]&lt;&gt;"",VLOOKUP(TimeSpend[[#This Row],[Activity]],Activity,2,FALSE),"")</f>
        <v>Yes</v>
      </c>
    </row>
    <row r="235" spans="1:15" ht="16.5" customHeight="1" x14ac:dyDescent="0.25">
      <c r="A235" s="10" t="s">
        <v>20</v>
      </c>
      <c r="B235" s="11">
        <v>45572</v>
      </c>
      <c r="C235" s="68">
        <f t="shared" si="4"/>
        <v>0.5</v>
      </c>
      <c r="D235" s="69">
        <f>IF(TimeSpend[[#This Row],[Network Description]]&lt;&gt;"",VLOOKUP(TimeSpend[[#This Row],[Network Description]],Projects!A:B,2,0),"")</f>
        <v>60000247</v>
      </c>
      <c r="E235" s="10" t="s">
        <v>22</v>
      </c>
      <c r="F235" s="96" t="s">
        <v>58</v>
      </c>
      <c r="G235" s="10" t="s">
        <v>63</v>
      </c>
      <c r="H235" s="32">
        <v>0.64583333333333337</v>
      </c>
      <c r="I235" s="32">
        <v>0.66666666666666663</v>
      </c>
      <c r="J235" s="10" t="s">
        <v>19</v>
      </c>
      <c r="L235" s="69" t="str">
        <f>IF(TimeSpend[[#This Row],[Personnel number]]&lt;&gt;"",Utilization!$J$2,"")</f>
        <v>10/2024</v>
      </c>
      <c r="M235" s="69" t="str">
        <f>IF(TimeSpend[[#This Row],[Personnel number]]&lt;&gt;"",VLOOKUP(TimeSpend[[#This Row],[Personnel number]],Users!A:B,2,0),"")</f>
        <v>Švenda Jan</v>
      </c>
      <c r="N235" s="69" t="str">
        <f>IF(TimeSpend[[#This Row],[Network Description]]&lt;&gt;"",VLOOKUP(TimeSpend[[#This Row],[Network Description]],Projects!A:C,3,0),"")</f>
        <v>PROJECT</v>
      </c>
      <c r="O235" s="69" t="str">
        <f>IF(TimeSpend[[#This Row],[Activity]]&lt;&gt;"",VLOOKUP(TimeSpend[[#This Row],[Activity]],Activity,2,FALSE),"")</f>
        <v>Yes</v>
      </c>
    </row>
    <row r="236" spans="1:15" ht="16.5" customHeight="1" x14ac:dyDescent="0.25">
      <c r="A236" s="10" t="s">
        <v>176</v>
      </c>
      <c r="B236" s="11">
        <v>45561</v>
      </c>
      <c r="C236" s="68">
        <f t="shared" si="4"/>
        <v>4</v>
      </c>
      <c r="D236" s="69" t="str">
        <f>IF(TimeSpend[[#This Row],[Network Description]]&lt;&gt;"",VLOOKUP(TimeSpend[[#This Row],[Network Description]],Projects!A:B,2,0),"")</f>
        <v>BPC_INT</v>
      </c>
      <c r="E236" s="10" t="s">
        <v>16</v>
      </c>
      <c r="F236" s="96" t="s">
        <v>31</v>
      </c>
      <c r="G236" s="10" t="s">
        <v>177</v>
      </c>
      <c r="H236" s="32">
        <v>0.29166666666666669</v>
      </c>
      <c r="I236" s="32">
        <v>0.45833333333333331</v>
      </c>
      <c r="J236" s="10" t="s">
        <v>19</v>
      </c>
      <c r="L236" s="69" t="str">
        <f>IF(TimeSpend[[#This Row],[Personnel number]]&lt;&gt;"",Utilization!$J$2,"")</f>
        <v>10/2024</v>
      </c>
      <c r="M236" s="69" t="str">
        <f>IF(TimeSpend[[#This Row],[Personnel number]]&lt;&gt;"",VLOOKUP(TimeSpend[[#This Row],[Personnel number]],Users!A:B,2,0),"")</f>
        <v>Adamec Jiří</v>
      </c>
      <c r="N236" s="69" t="str">
        <f>IF(TimeSpend[[#This Row],[Network Description]]&lt;&gt;"",VLOOKUP(TimeSpend[[#This Row],[Network Description]],Projects!A:C,3,0),"")</f>
        <v>INT</v>
      </c>
      <c r="O236" s="69" t="str">
        <f>IF(TimeSpend[[#This Row],[Activity]]&lt;&gt;"",VLOOKUP(TimeSpend[[#This Row],[Activity]],Activity,2,FALSE),"")</f>
        <v>Yes</v>
      </c>
    </row>
    <row r="237" spans="1:15" ht="16.5" customHeight="1" x14ac:dyDescent="0.25">
      <c r="A237" s="10" t="s">
        <v>176</v>
      </c>
      <c r="B237" s="11">
        <v>45561</v>
      </c>
      <c r="C237" s="68">
        <f t="shared" si="4"/>
        <v>5</v>
      </c>
      <c r="D237" s="69" t="str">
        <f>IF(TimeSpend[[#This Row],[Network Description]]&lt;&gt;"",VLOOKUP(TimeSpend[[#This Row],[Network Description]],Projects!A:B,2,0),"")</f>
        <v>BPC_INT</v>
      </c>
      <c r="E237" s="10" t="s">
        <v>16</v>
      </c>
      <c r="F237" s="96" t="s">
        <v>17</v>
      </c>
      <c r="G237" s="10" t="s">
        <v>178</v>
      </c>
      <c r="H237" s="32">
        <v>0.47916666666666669</v>
      </c>
      <c r="I237" s="32">
        <v>0.6875</v>
      </c>
      <c r="J237" s="10" t="s">
        <v>19</v>
      </c>
      <c r="L237" s="69" t="str">
        <f>IF(TimeSpend[[#This Row],[Personnel number]]&lt;&gt;"",Utilization!$J$2,"")</f>
        <v>10/2024</v>
      </c>
      <c r="M237" s="69" t="str">
        <f>IF(TimeSpend[[#This Row],[Personnel number]]&lt;&gt;"",VLOOKUP(TimeSpend[[#This Row],[Personnel number]],Users!A:B,2,0),"")</f>
        <v>Adamec Jiří</v>
      </c>
      <c r="N237" s="69" t="str">
        <f>IF(TimeSpend[[#This Row],[Network Description]]&lt;&gt;"",VLOOKUP(TimeSpend[[#This Row],[Network Description]],Projects!A:C,3,0),"")</f>
        <v>INT</v>
      </c>
      <c r="O237" s="69" t="str">
        <f>IF(TimeSpend[[#This Row],[Activity]]&lt;&gt;"",VLOOKUP(TimeSpend[[#This Row],[Activity]],Activity,2,FALSE),"")</f>
        <v>No</v>
      </c>
    </row>
    <row r="238" spans="1:15" ht="16.5" customHeight="1" x14ac:dyDescent="0.25">
      <c r="A238" s="10" t="s">
        <v>176</v>
      </c>
      <c r="B238" s="11">
        <v>45562</v>
      </c>
      <c r="C238" s="68">
        <f t="shared" si="4"/>
        <v>6.5</v>
      </c>
      <c r="D238" s="69" t="str">
        <f>IF(TimeSpend[[#This Row],[Network Description]]&lt;&gt;"",VLOOKUP(TimeSpend[[#This Row],[Network Description]],Projects!A:B,2,0),"")</f>
        <v>BPC_INT</v>
      </c>
      <c r="E238" s="10" t="s">
        <v>16</v>
      </c>
      <c r="F238" s="96" t="s">
        <v>17</v>
      </c>
      <c r="G238" s="10" t="s">
        <v>179</v>
      </c>
      <c r="H238" s="32">
        <v>0.3125</v>
      </c>
      <c r="I238" s="32">
        <v>0.58333333333333337</v>
      </c>
      <c r="J238" s="10" t="s">
        <v>19</v>
      </c>
      <c r="L238" s="69" t="str">
        <f>IF(TimeSpend[[#This Row],[Personnel number]]&lt;&gt;"",Utilization!$J$2,"")</f>
        <v>10/2024</v>
      </c>
      <c r="M238" s="69" t="str">
        <f>IF(TimeSpend[[#This Row],[Personnel number]]&lt;&gt;"",VLOOKUP(TimeSpend[[#This Row],[Personnel number]],Users!A:B,2,0),"")</f>
        <v>Adamec Jiří</v>
      </c>
      <c r="N238" s="69" t="str">
        <f>IF(TimeSpend[[#This Row],[Network Description]]&lt;&gt;"",VLOOKUP(TimeSpend[[#This Row],[Network Description]],Projects!A:C,3,0),"")</f>
        <v>INT</v>
      </c>
      <c r="O238" s="69" t="str">
        <f>IF(TimeSpend[[#This Row],[Activity]]&lt;&gt;"",VLOOKUP(TimeSpend[[#This Row],[Activity]],Activity,2,FALSE),"")</f>
        <v>No</v>
      </c>
    </row>
    <row r="239" spans="1:15" ht="16.5" customHeight="1" x14ac:dyDescent="0.25">
      <c r="A239" s="10" t="s">
        <v>176</v>
      </c>
      <c r="B239" s="11">
        <v>45565</v>
      </c>
      <c r="C239" s="68">
        <f t="shared" si="4"/>
        <v>9.5</v>
      </c>
      <c r="D239" s="69" t="str">
        <f>IF(TimeSpend[[#This Row],[Network Description]]&lt;&gt;"",VLOOKUP(TimeSpend[[#This Row],[Network Description]],Projects!A:B,2,0),"")</f>
        <v>BPC_INT</v>
      </c>
      <c r="E239" s="10" t="s">
        <v>16</v>
      </c>
      <c r="F239" s="96" t="s">
        <v>31</v>
      </c>
      <c r="G239" s="10" t="s">
        <v>180</v>
      </c>
      <c r="H239" s="32">
        <v>0.29166666666666669</v>
      </c>
      <c r="I239" s="32">
        <v>0.6875</v>
      </c>
      <c r="J239" s="10" t="s">
        <v>19</v>
      </c>
      <c r="L239" s="69" t="str">
        <f>IF(TimeSpend[[#This Row],[Personnel number]]&lt;&gt;"",Utilization!$J$2,"")</f>
        <v>10/2024</v>
      </c>
      <c r="M239" s="69" t="str">
        <f>IF(TimeSpend[[#This Row],[Personnel number]]&lt;&gt;"",VLOOKUP(TimeSpend[[#This Row],[Personnel number]],Users!A:B,2,0),"")</f>
        <v>Adamec Jiří</v>
      </c>
      <c r="N239" s="69" t="str">
        <f>IF(TimeSpend[[#This Row],[Network Description]]&lt;&gt;"",VLOOKUP(TimeSpend[[#This Row],[Network Description]],Projects!A:C,3,0),"")</f>
        <v>INT</v>
      </c>
      <c r="O239" s="69" t="str">
        <f>IF(TimeSpend[[#This Row],[Activity]]&lt;&gt;"",VLOOKUP(TimeSpend[[#This Row],[Activity]],Activity,2,FALSE),"")</f>
        <v>Yes</v>
      </c>
    </row>
    <row r="240" spans="1:15" ht="16.5" customHeight="1" x14ac:dyDescent="0.25">
      <c r="A240" s="10" t="s">
        <v>176</v>
      </c>
      <c r="B240" s="11">
        <v>45566</v>
      </c>
      <c r="C240" s="68">
        <f t="shared" si="4"/>
        <v>9.5</v>
      </c>
      <c r="D240" s="69" t="str">
        <f>IF(TimeSpend[[#This Row],[Network Description]]&lt;&gt;"",VLOOKUP(TimeSpend[[#This Row],[Network Description]],Projects!A:B,2,0),"")</f>
        <v>BPC_INT</v>
      </c>
      <c r="E240" s="10" t="s">
        <v>16</v>
      </c>
      <c r="F240" s="96" t="s">
        <v>31</v>
      </c>
      <c r="G240" s="10" t="s">
        <v>181</v>
      </c>
      <c r="H240" s="32">
        <v>0.29166666666666669</v>
      </c>
      <c r="I240" s="32">
        <v>0.6875</v>
      </c>
      <c r="J240" s="10" t="s">
        <v>19</v>
      </c>
      <c r="L240" s="69" t="str">
        <f>IF(TimeSpend[[#This Row],[Personnel number]]&lt;&gt;"",Utilization!$J$2,"")</f>
        <v>10/2024</v>
      </c>
      <c r="M240" s="69" t="str">
        <f>IF(TimeSpend[[#This Row],[Personnel number]]&lt;&gt;"",VLOOKUP(TimeSpend[[#This Row],[Personnel number]],Users!A:B,2,0),"")</f>
        <v>Adamec Jiří</v>
      </c>
      <c r="N240" s="69" t="str">
        <f>IF(TimeSpend[[#This Row],[Network Description]]&lt;&gt;"",VLOOKUP(TimeSpend[[#This Row],[Network Description]],Projects!A:C,3,0),"")</f>
        <v>INT</v>
      </c>
      <c r="O240" s="69" t="str">
        <f>IF(TimeSpend[[#This Row],[Activity]]&lt;&gt;"",VLOOKUP(TimeSpend[[#This Row],[Activity]],Activity,2,FALSE),"")</f>
        <v>Yes</v>
      </c>
    </row>
    <row r="241" spans="1:15" ht="16.5" customHeight="1" x14ac:dyDescent="0.25">
      <c r="A241" s="10" t="s">
        <v>176</v>
      </c>
      <c r="B241" s="11">
        <v>45567</v>
      </c>
      <c r="C241" s="68">
        <f t="shared" si="4"/>
        <v>9.5</v>
      </c>
      <c r="D241" s="69" t="str">
        <f>IF(TimeSpend[[#This Row],[Network Description]]&lt;&gt;"",VLOOKUP(TimeSpend[[#This Row],[Network Description]],Projects!A:B,2,0),"")</f>
        <v>BPC_INT</v>
      </c>
      <c r="E241" s="10" t="s">
        <v>16</v>
      </c>
      <c r="F241" s="96" t="s">
        <v>31</v>
      </c>
      <c r="G241" s="10" t="s">
        <v>182</v>
      </c>
      <c r="H241" s="32">
        <v>0.29166666666666669</v>
      </c>
      <c r="I241" s="32">
        <v>0.6875</v>
      </c>
      <c r="J241" s="10" t="s">
        <v>19</v>
      </c>
      <c r="L241" s="69" t="str">
        <f>IF(TimeSpend[[#This Row],[Personnel number]]&lt;&gt;"",Utilization!$J$2,"")</f>
        <v>10/2024</v>
      </c>
      <c r="M241" s="69" t="str">
        <f>IF(TimeSpend[[#This Row],[Personnel number]]&lt;&gt;"",VLOOKUP(TimeSpend[[#This Row],[Personnel number]],Users!A:B,2,0),"")</f>
        <v>Adamec Jiří</v>
      </c>
      <c r="N241" s="69" t="str">
        <f>IF(TimeSpend[[#This Row],[Network Description]]&lt;&gt;"",VLOOKUP(TimeSpend[[#This Row],[Network Description]],Projects!A:C,3,0),"")</f>
        <v>INT</v>
      </c>
      <c r="O241" s="69" t="str">
        <f>IF(TimeSpend[[#This Row],[Activity]]&lt;&gt;"",VLOOKUP(TimeSpend[[#This Row],[Activity]],Activity,2,FALSE),"")</f>
        <v>Yes</v>
      </c>
    </row>
    <row r="242" spans="1:15" ht="16.5" customHeight="1" x14ac:dyDescent="0.25">
      <c r="A242" s="10" t="s">
        <v>176</v>
      </c>
      <c r="B242" s="11">
        <v>45568</v>
      </c>
      <c r="C242" s="68">
        <f t="shared" si="4"/>
        <v>9.5</v>
      </c>
      <c r="D242" s="69" t="str">
        <f>IF(TimeSpend[[#This Row],[Network Description]]&lt;&gt;"",VLOOKUP(TimeSpend[[#This Row],[Network Description]],Projects!A:B,2,0),"")</f>
        <v>BPC_INT</v>
      </c>
      <c r="E242" s="10" t="s">
        <v>16</v>
      </c>
      <c r="F242" s="96" t="s">
        <v>31</v>
      </c>
      <c r="G242" s="10" t="s">
        <v>183</v>
      </c>
      <c r="H242" s="32">
        <v>0.29166666666666669</v>
      </c>
      <c r="I242" s="32">
        <v>0.6875</v>
      </c>
      <c r="J242" s="10" t="s">
        <v>19</v>
      </c>
      <c r="L242" s="69" t="str">
        <f>IF(TimeSpend[[#This Row],[Personnel number]]&lt;&gt;"",Utilization!$J$2,"")</f>
        <v>10/2024</v>
      </c>
      <c r="M242" s="69" t="str">
        <f>IF(TimeSpend[[#This Row],[Personnel number]]&lt;&gt;"",VLOOKUP(TimeSpend[[#This Row],[Personnel number]],Users!A:B,2,0),"")</f>
        <v>Adamec Jiří</v>
      </c>
      <c r="N242" s="69" t="str">
        <f>IF(TimeSpend[[#This Row],[Network Description]]&lt;&gt;"",VLOOKUP(TimeSpend[[#This Row],[Network Description]],Projects!A:C,3,0),"")</f>
        <v>INT</v>
      </c>
      <c r="O242" s="69" t="str">
        <f>IF(TimeSpend[[#This Row],[Activity]]&lt;&gt;"",VLOOKUP(TimeSpend[[#This Row],[Activity]],Activity,2,FALSE),"")</f>
        <v>Yes</v>
      </c>
    </row>
    <row r="243" spans="1:15" ht="16.5" customHeight="1" x14ac:dyDescent="0.25">
      <c r="A243" s="10" t="s">
        <v>176</v>
      </c>
      <c r="B243" s="11">
        <v>45569</v>
      </c>
      <c r="C243" s="68">
        <f t="shared" si="4"/>
        <v>6.5</v>
      </c>
      <c r="D243" s="69" t="str">
        <f>IF(TimeSpend[[#This Row],[Network Description]]&lt;&gt;"",VLOOKUP(TimeSpend[[#This Row],[Network Description]],Projects!A:B,2,0),"")</f>
        <v>BPC_INT</v>
      </c>
      <c r="E243" s="10" t="s">
        <v>16</v>
      </c>
      <c r="F243" s="96" t="s">
        <v>31</v>
      </c>
      <c r="G243" s="10" t="s">
        <v>181</v>
      </c>
      <c r="H243" s="32">
        <v>0.29166666666666669</v>
      </c>
      <c r="I243" s="32">
        <v>0.5625</v>
      </c>
      <c r="J243" s="10" t="s">
        <v>19</v>
      </c>
      <c r="L243" s="69" t="str">
        <f>IF(TimeSpend[[#This Row],[Personnel number]]&lt;&gt;"",Utilization!$J$2,"")</f>
        <v>10/2024</v>
      </c>
      <c r="M243" s="69" t="str">
        <f>IF(TimeSpend[[#This Row],[Personnel number]]&lt;&gt;"",VLOOKUP(TimeSpend[[#This Row],[Personnel number]],Users!A:B,2,0),"")</f>
        <v>Adamec Jiří</v>
      </c>
      <c r="N243" s="69" t="str">
        <f>IF(TimeSpend[[#This Row],[Network Description]]&lt;&gt;"",VLOOKUP(TimeSpend[[#This Row],[Network Description]],Projects!A:C,3,0),"")</f>
        <v>INT</v>
      </c>
      <c r="O243" s="69" t="str">
        <f>IF(TimeSpend[[#This Row],[Activity]]&lt;&gt;"",VLOOKUP(TimeSpend[[#This Row],[Activity]],Activity,2,FALSE),"")</f>
        <v>Yes</v>
      </c>
    </row>
    <row r="244" spans="1:15" ht="16.5" customHeight="1" x14ac:dyDescent="0.25">
      <c r="A244" s="10" t="s">
        <v>176</v>
      </c>
      <c r="B244" s="11">
        <v>45572</v>
      </c>
      <c r="C244" s="68">
        <f t="shared" si="4"/>
        <v>9</v>
      </c>
      <c r="D244" s="69" t="str">
        <f>IF(TimeSpend[[#This Row],[Network Description]]&lt;&gt;"",VLOOKUP(TimeSpend[[#This Row],[Network Description]],Projects!A:B,2,0),"")</f>
        <v>BPC_INT</v>
      </c>
      <c r="E244" s="10" t="s">
        <v>16</v>
      </c>
      <c r="F244" s="96" t="s">
        <v>31</v>
      </c>
      <c r="G244" s="10" t="s">
        <v>184</v>
      </c>
      <c r="H244" s="32">
        <v>0.29166666666666669</v>
      </c>
      <c r="I244" s="32">
        <v>0.66666666666666663</v>
      </c>
      <c r="J244" s="10" t="s">
        <v>19</v>
      </c>
      <c r="L244" s="69" t="str">
        <f>IF(TimeSpend[[#This Row],[Personnel number]]&lt;&gt;"",Utilization!$J$2,"")</f>
        <v>10/2024</v>
      </c>
      <c r="M244" s="69" t="str">
        <f>IF(TimeSpend[[#This Row],[Personnel number]]&lt;&gt;"",VLOOKUP(TimeSpend[[#This Row],[Personnel number]],Users!A:B,2,0),"")</f>
        <v>Adamec Jiří</v>
      </c>
      <c r="N244" s="69" t="str">
        <f>IF(TimeSpend[[#This Row],[Network Description]]&lt;&gt;"",VLOOKUP(TimeSpend[[#This Row],[Network Description]],Projects!A:C,3,0),"")</f>
        <v>INT</v>
      </c>
      <c r="O244" s="69" t="str">
        <f>IF(TimeSpend[[#This Row],[Activity]]&lt;&gt;"",VLOOKUP(TimeSpend[[#This Row],[Activity]],Activity,2,FALSE),"")</f>
        <v>Yes</v>
      </c>
    </row>
    <row r="245" spans="1:15" ht="16.5" customHeight="1" x14ac:dyDescent="0.25">
      <c r="A245" s="10" t="s">
        <v>38</v>
      </c>
      <c r="B245" s="11">
        <v>45565</v>
      </c>
      <c r="C245" s="68">
        <f t="shared" si="4"/>
        <v>0.25000000000000089</v>
      </c>
      <c r="D245" s="69" t="str">
        <f>IF(TimeSpend[[#This Row],[Network Description]]&lt;&gt;"",VLOOKUP(TimeSpend[[#This Row],[Network Description]],Projects!A:B,2,0),"")</f>
        <v>BPC_INT</v>
      </c>
      <c r="E245" s="10" t="s">
        <v>16</v>
      </c>
      <c r="F245" s="96" t="s">
        <v>17</v>
      </c>
      <c r="G245" s="10" t="s">
        <v>21</v>
      </c>
      <c r="H245" s="32">
        <v>0.31597222222222221</v>
      </c>
      <c r="I245" s="32">
        <v>0.3263888888888889</v>
      </c>
      <c r="J245" s="10" t="s">
        <v>19</v>
      </c>
      <c r="L245" s="69" t="str">
        <f>IF(TimeSpend[[#This Row],[Personnel number]]&lt;&gt;"",Utilization!$J$2,"")</f>
        <v>10/2024</v>
      </c>
      <c r="M245" s="69" t="str">
        <f>IF(TimeSpend[[#This Row],[Personnel number]]&lt;&gt;"",VLOOKUP(TimeSpend[[#This Row],[Personnel number]],Users!A:B,2,0),"")</f>
        <v>Cvrček Josef</v>
      </c>
      <c r="N245" s="69" t="str">
        <f>IF(TimeSpend[[#This Row],[Network Description]]&lt;&gt;"",VLOOKUP(TimeSpend[[#This Row],[Network Description]],Projects!A:C,3,0),"")</f>
        <v>INT</v>
      </c>
      <c r="O245" s="69" t="str">
        <f>IF(TimeSpend[[#This Row],[Activity]]&lt;&gt;"",VLOOKUP(TimeSpend[[#This Row],[Activity]],Activity,2,FALSE),"")</f>
        <v>No</v>
      </c>
    </row>
    <row r="246" spans="1:15" ht="16.5" customHeight="1" x14ac:dyDescent="0.25">
      <c r="A246" s="10" t="s">
        <v>38</v>
      </c>
      <c r="B246" s="11">
        <v>45565</v>
      </c>
      <c r="C246" s="68">
        <f t="shared" si="4"/>
        <v>0.41666666666666607</v>
      </c>
      <c r="D246" s="69">
        <f>IF(TimeSpend[[#This Row],[Network Description]]&lt;&gt;"",VLOOKUP(TimeSpend[[#This Row],[Network Description]],Projects!A:B,2,0),"")</f>
        <v>60000430</v>
      </c>
      <c r="E246" s="10" t="s">
        <v>30</v>
      </c>
      <c r="F246" s="96" t="s">
        <v>31</v>
      </c>
      <c r="G246" s="10" t="s">
        <v>42</v>
      </c>
      <c r="H246" s="32">
        <v>0.33680555555555558</v>
      </c>
      <c r="I246" s="32">
        <v>0.35416666666666669</v>
      </c>
      <c r="J246" s="10" t="s">
        <v>19</v>
      </c>
      <c r="L246" s="69" t="str">
        <f>IF(TimeSpend[[#This Row],[Personnel number]]&lt;&gt;"",Utilization!$J$2,"")</f>
        <v>10/2024</v>
      </c>
      <c r="M246" s="69" t="str">
        <f>IF(TimeSpend[[#This Row],[Personnel number]]&lt;&gt;"",VLOOKUP(TimeSpend[[#This Row],[Personnel number]],Users!A:B,2,0),"")</f>
        <v>Cvrček Josef</v>
      </c>
      <c r="N246" s="69" t="str">
        <f>IF(TimeSpend[[#This Row],[Network Description]]&lt;&gt;"",VLOOKUP(TimeSpend[[#This Row],[Network Description]],Projects!A:C,3,0),"")</f>
        <v>PROJECT</v>
      </c>
      <c r="O246" s="69" t="str">
        <f>IF(TimeSpend[[#This Row],[Activity]]&lt;&gt;"",VLOOKUP(TimeSpend[[#This Row],[Activity]],Activity,2,FALSE),"")</f>
        <v>Yes</v>
      </c>
    </row>
    <row r="247" spans="1:15" ht="16.5" customHeight="1" x14ac:dyDescent="0.25">
      <c r="A247" s="10" t="s">
        <v>38</v>
      </c>
      <c r="B247" s="11">
        <v>45565</v>
      </c>
      <c r="C247" s="68">
        <f t="shared" si="4"/>
        <v>0.5</v>
      </c>
      <c r="D247" s="69">
        <f>IF(TimeSpend[[#This Row],[Network Description]]&lt;&gt;"",VLOOKUP(TimeSpend[[#This Row],[Network Description]],Projects!A:B,2,0),"")</f>
        <v>60000247</v>
      </c>
      <c r="E247" s="10" t="s">
        <v>22</v>
      </c>
      <c r="F247" s="96" t="s">
        <v>58</v>
      </c>
      <c r="G247" s="10" t="s">
        <v>52</v>
      </c>
      <c r="H247" s="32">
        <v>0.35416666666666669</v>
      </c>
      <c r="I247" s="32">
        <v>0.375</v>
      </c>
      <c r="J247" s="10" t="s">
        <v>19</v>
      </c>
      <c r="L247" s="69" t="str">
        <f>IF(TimeSpend[[#This Row],[Personnel number]]&lt;&gt;"",Utilization!$J$2,"")</f>
        <v>10/2024</v>
      </c>
      <c r="M247" s="69" t="str">
        <f>IF(TimeSpend[[#This Row],[Personnel number]]&lt;&gt;"",VLOOKUP(TimeSpend[[#This Row],[Personnel number]],Users!A:B,2,0),"")</f>
        <v>Cvrček Josef</v>
      </c>
      <c r="N247" s="69" t="str">
        <f>IF(TimeSpend[[#This Row],[Network Description]]&lt;&gt;"",VLOOKUP(TimeSpend[[#This Row],[Network Description]],Projects!A:C,3,0),"")</f>
        <v>PROJECT</v>
      </c>
      <c r="O247" s="69" t="str">
        <f>IF(TimeSpend[[#This Row],[Activity]]&lt;&gt;"",VLOOKUP(TimeSpend[[#This Row],[Activity]],Activity,2,FALSE),"")</f>
        <v>Yes</v>
      </c>
    </row>
    <row r="248" spans="1:15" ht="16.5" customHeight="1" x14ac:dyDescent="0.25">
      <c r="A248" s="10" t="s">
        <v>38</v>
      </c>
      <c r="B248" s="11">
        <v>45565</v>
      </c>
      <c r="C248" s="68">
        <f t="shared" si="4"/>
        <v>0.5</v>
      </c>
      <c r="D248" s="69">
        <f>IF(TimeSpend[[#This Row],[Network Description]]&lt;&gt;"",VLOOKUP(TimeSpend[[#This Row],[Network Description]],Projects!A:B,2,0),"")</f>
        <v>60000430</v>
      </c>
      <c r="E248" s="10" t="s">
        <v>30</v>
      </c>
      <c r="F248" s="96" t="s">
        <v>31</v>
      </c>
      <c r="G248" s="10" t="s">
        <v>42</v>
      </c>
      <c r="H248" s="32">
        <v>0.375</v>
      </c>
      <c r="I248" s="32">
        <v>0.39583333333333331</v>
      </c>
      <c r="J248" s="10" t="s">
        <v>19</v>
      </c>
      <c r="L248" s="69" t="str">
        <f>IF(TimeSpend[[#This Row],[Personnel number]]&lt;&gt;"",Utilization!$J$2,"")</f>
        <v>10/2024</v>
      </c>
      <c r="M248" s="69" t="str">
        <f>IF(TimeSpend[[#This Row],[Personnel number]]&lt;&gt;"",VLOOKUP(TimeSpend[[#This Row],[Personnel number]],Users!A:B,2,0),"")</f>
        <v>Cvrček Josef</v>
      </c>
      <c r="N248" s="69" t="str">
        <f>IF(TimeSpend[[#This Row],[Network Description]]&lt;&gt;"",VLOOKUP(TimeSpend[[#This Row],[Network Description]],Projects!A:C,3,0),"")</f>
        <v>PROJECT</v>
      </c>
      <c r="O248" s="69" t="str">
        <f>IF(TimeSpend[[#This Row],[Activity]]&lt;&gt;"",VLOOKUP(TimeSpend[[#This Row],[Activity]],Activity,2,FALSE),"")</f>
        <v>Yes</v>
      </c>
    </row>
    <row r="249" spans="1:15" ht="16.5" customHeight="1" x14ac:dyDescent="0.25">
      <c r="A249" s="10" t="s">
        <v>38</v>
      </c>
      <c r="B249" s="11">
        <v>45565</v>
      </c>
      <c r="C249" s="68">
        <f t="shared" si="4"/>
        <v>0.25</v>
      </c>
      <c r="D249" s="69" t="str">
        <f>IF(TimeSpend[[#This Row],[Network Description]]&lt;&gt;"",VLOOKUP(TimeSpend[[#This Row],[Network Description]],Projects!A:B,2,0),"")</f>
        <v>BPC_INC</v>
      </c>
      <c r="E249" s="10" t="s">
        <v>48</v>
      </c>
      <c r="F249" s="96" t="s">
        <v>31</v>
      </c>
      <c r="G249" s="10" t="s">
        <v>185</v>
      </c>
      <c r="H249" s="32">
        <v>0.39583333333333331</v>
      </c>
      <c r="I249" s="32">
        <v>0.40625</v>
      </c>
      <c r="J249" s="10" t="s">
        <v>19</v>
      </c>
      <c r="L249" s="69" t="str">
        <f>IF(TimeSpend[[#This Row],[Personnel number]]&lt;&gt;"",Utilization!$J$2,"")</f>
        <v>10/2024</v>
      </c>
      <c r="M249" s="69" t="str">
        <f>IF(TimeSpend[[#This Row],[Personnel number]]&lt;&gt;"",VLOOKUP(TimeSpend[[#This Row],[Personnel number]],Users!A:B,2,0),"")</f>
        <v>Cvrček Josef</v>
      </c>
      <c r="N249" s="69" t="str">
        <f>IF(TimeSpend[[#This Row],[Network Description]]&lt;&gt;"",VLOOKUP(TimeSpend[[#This Row],[Network Description]],Projects!A:C,3,0),"")</f>
        <v>INC</v>
      </c>
      <c r="O249" s="69" t="str">
        <f>IF(TimeSpend[[#This Row],[Activity]]&lt;&gt;"",VLOOKUP(TimeSpend[[#This Row],[Activity]],Activity,2,FALSE),"")</f>
        <v>Yes</v>
      </c>
    </row>
    <row r="250" spans="1:15" ht="16.5" customHeight="1" x14ac:dyDescent="0.25">
      <c r="A250" s="10" t="s">
        <v>38</v>
      </c>
      <c r="B250" s="11">
        <v>45565</v>
      </c>
      <c r="C250" s="68">
        <f t="shared" si="4"/>
        <v>0.25</v>
      </c>
      <c r="D250" s="69" t="str">
        <f>IF(TimeSpend[[#This Row],[Network Description]]&lt;&gt;"",VLOOKUP(TimeSpend[[#This Row],[Network Description]],Projects!A:B,2,0),"")</f>
        <v>BPC_INT</v>
      </c>
      <c r="E250" s="10" t="s">
        <v>16</v>
      </c>
      <c r="F250" s="96" t="s">
        <v>17</v>
      </c>
      <c r="G250" s="10" t="s">
        <v>21</v>
      </c>
      <c r="H250" s="32">
        <v>0.40625</v>
      </c>
      <c r="I250" s="32">
        <v>0.41666666666666669</v>
      </c>
      <c r="J250" s="10" t="s">
        <v>19</v>
      </c>
      <c r="L250" s="69" t="str">
        <f>IF(TimeSpend[[#This Row],[Personnel number]]&lt;&gt;"",Utilization!$J$2,"")</f>
        <v>10/2024</v>
      </c>
      <c r="M250" s="69" t="str">
        <f>IF(TimeSpend[[#This Row],[Personnel number]]&lt;&gt;"",VLOOKUP(TimeSpend[[#This Row],[Personnel number]],Users!A:B,2,0),"")</f>
        <v>Cvrček Josef</v>
      </c>
      <c r="N250" s="69" t="str">
        <f>IF(TimeSpend[[#This Row],[Network Description]]&lt;&gt;"",VLOOKUP(TimeSpend[[#This Row],[Network Description]],Projects!A:C,3,0),"")</f>
        <v>INT</v>
      </c>
      <c r="O250" s="69" t="str">
        <f>IF(TimeSpend[[#This Row],[Activity]]&lt;&gt;"",VLOOKUP(TimeSpend[[#This Row],[Activity]],Activity,2,FALSE),"")</f>
        <v>No</v>
      </c>
    </row>
    <row r="251" spans="1:15" ht="16.5" customHeight="1" x14ac:dyDescent="0.25">
      <c r="A251" s="10" t="s">
        <v>38</v>
      </c>
      <c r="B251" s="11">
        <v>45565</v>
      </c>
      <c r="C251" s="68">
        <f t="shared" si="4"/>
        <v>1</v>
      </c>
      <c r="D251" s="69" t="str">
        <f>IF(TimeSpend[[#This Row],[Network Description]]&lt;&gt;"",VLOOKUP(TimeSpend[[#This Row],[Network Description]],Projects!A:B,2,0),"")</f>
        <v>BPC_INT</v>
      </c>
      <c r="E251" s="10" t="s">
        <v>16</v>
      </c>
      <c r="F251" s="96" t="s">
        <v>31</v>
      </c>
      <c r="G251" s="10" t="s">
        <v>60</v>
      </c>
      <c r="H251" s="32">
        <v>0.41666666666666669</v>
      </c>
      <c r="I251" s="32">
        <v>0.45833333333333331</v>
      </c>
      <c r="J251" s="10" t="s">
        <v>19</v>
      </c>
      <c r="L251" s="69" t="str">
        <f>IF(TimeSpend[[#This Row],[Personnel number]]&lt;&gt;"",Utilization!$J$2,"")</f>
        <v>10/2024</v>
      </c>
      <c r="M251" s="69" t="str">
        <f>IF(TimeSpend[[#This Row],[Personnel number]]&lt;&gt;"",VLOOKUP(TimeSpend[[#This Row],[Personnel number]],Users!A:B,2,0),"")</f>
        <v>Cvrček Josef</v>
      </c>
      <c r="N251" s="69" t="str">
        <f>IF(TimeSpend[[#This Row],[Network Description]]&lt;&gt;"",VLOOKUP(TimeSpend[[#This Row],[Network Description]],Projects!A:C,3,0),"")</f>
        <v>INT</v>
      </c>
      <c r="O251" s="69" t="str">
        <f>IF(TimeSpend[[#This Row],[Activity]]&lt;&gt;"",VLOOKUP(TimeSpend[[#This Row],[Activity]],Activity,2,FALSE),"")</f>
        <v>Yes</v>
      </c>
    </row>
    <row r="252" spans="1:15" ht="16.5" customHeight="1" x14ac:dyDescent="0.25">
      <c r="A252" s="10" t="s">
        <v>38</v>
      </c>
      <c r="B252" s="11">
        <v>45565</v>
      </c>
      <c r="C252" s="68">
        <f t="shared" si="4"/>
        <v>0.75</v>
      </c>
      <c r="D252" s="69">
        <f>IF(TimeSpend[[#This Row],[Network Description]]&lt;&gt;"",VLOOKUP(TimeSpend[[#This Row],[Network Description]],Projects!A:B,2,0),"")</f>
        <v>60000247</v>
      </c>
      <c r="E252" s="10" t="s">
        <v>22</v>
      </c>
      <c r="F252" s="96" t="s">
        <v>31</v>
      </c>
      <c r="G252" s="10" t="s">
        <v>186</v>
      </c>
      <c r="H252" s="32">
        <v>0.45833333333333331</v>
      </c>
      <c r="I252" s="32">
        <v>0.48958333333333331</v>
      </c>
      <c r="J252" s="10" t="s">
        <v>19</v>
      </c>
      <c r="L252" s="69" t="str">
        <f>IF(TimeSpend[[#This Row],[Personnel number]]&lt;&gt;"",Utilization!$J$2,"")</f>
        <v>10/2024</v>
      </c>
      <c r="M252" s="69" t="str">
        <f>IF(TimeSpend[[#This Row],[Personnel number]]&lt;&gt;"",VLOOKUP(TimeSpend[[#This Row],[Personnel number]],Users!A:B,2,0),"")</f>
        <v>Cvrček Josef</v>
      </c>
      <c r="N252" s="69" t="str">
        <f>IF(TimeSpend[[#This Row],[Network Description]]&lt;&gt;"",VLOOKUP(TimeSpend[[#This Row],[Network Description]],Projects!A:C,3,0),"")</f>
        <v>PROJECT</v>
      </c>
      <c r="O252" s="69" t="str">
        <f>IF(TimeSpend[[#This Row],[Activity]]&lt;&gt;"",VLOOKUP(TimeSpend[[#This Row],[Activity]],Activity,2,FALSE),"")</f>
        <v>Yes</v>
      </c>
    </row>
    <row r="253" spans="1:15" ht="16.5" customHeight="1" x14ac:dyDescent="0.25">
      <c r="A253" s="10" t="s">
        <v>38</v>
      </c>
      <c r="B253" s="11">
        <v>45565</v>
      </c>
      <c r="C253" s="68">
        <f t="shared" si="4"/>
        <v>0.75</v>
      </c>
      <c r="D253" s="69">
        <f>IF(TimeSpend[[#This Row],[Network Description]]&lt;&gt;"",VLOOKUP(TimeSpend[[#This Row],[Network Description]],Projects!A:B,2,0),"")</f>
        <v>60000430</v>
      </c>
      <c r="E253" s="10" t="s">
        <v>30</v>
      </c>
      <c r="F253" s="96" t="s">
        <v>31</v>
      </c>
      <c r="G253" s="10" t="s">
        <v>42</v>
      </c>
      <c r="H253" s="32">
        <v>0.51041666666666663</v>
      </c>
      <c r="I253" s="32">
        <v>0.54166666666666663</v>
      </c>
      <c r="J253" s="10" t="s">
        <v>19</v>
      </c>
      <c r="L253" s="69" t="str">
        <f>IF(TimeSpend[[#This Row],[Personnel number]]&lt;&gt;"",Utilization!$J$2,"")</f>
        <v>10/2024</v>
      </c>
      <c r="M253" s="69" t="str">
        <f>IF(TimeSpend[[#This Row],[Personnel number]]&lt;&gt;"",VLOOKUP(TimeSpend[[#This Row],[Personnel number]],Users!A:B,2,0),"")</f>
        <v>Cvrček Josef</v>
      </c>
      <c r="N253" s="69" t="str">
        <f>IF(TimeSpend[[#This Row],[Network Description]]&lt;&gt;"",VLOOKUP(TimeSpend[[#This Row],[Network Description]],Projects!A:C,3,0),"")</f>
        <v>PROJECT</v>
      </c>
      <c r="O253" s="69" t="str">
        <f>IF(TimeSpend[[#This Row],[Activity]]&lt;&gt;"",VLOOKUP(TimeSpend[[#This Row],[Activity]],Activity,2,FALSE),"")</f>
        <v>Yes</v>
      </c>
    </row>
    <row r="254" spans="1:15" ht="16.5" customHeight="1" x14ac:dyDescent="0.25">
      <c r="A254" s="10" t="s">
        <v>38</v>
      </c>
      <c r="B254" s="11">
        <v>45565</v>
      </c>
      <c r="C254" s="68">
        <f t="shared" si="4"/>
        <v>1.25</v>
      </c>
      <c r="D254" s="69">
        <f>IF(TimeSpend[[#This Row],[Network Description]]&lt;&gt;"",VLOOKUP(TimeSpend[[#This Row],[Network Description]],Projects!A:B,2,0),"")</f>
        <v>60000430</v>
      </c>
      <c r="E254" s="10" t="s">
        <v>30</v>
      </c>
      <c r="F254" s="96" t="s">
        <v>31</v>
      </c>
      <c r="G254" s="10" t="s">
        <v>187</v>
      </c>
      <c r="H254" s="32">
        <v>0.54166666666666663</v>
      </c>
      <c r="I254" s="32">
        <v>0.59375</v>
      </c>
      <c r="J254" s="10" t="s">
        <v>19</v>
      </c>
      <c r="L254" s="69" t="str">
        <f>IF(TimeSpend[[#This Row],[Personnel number]]&lt;&gt;"",Utilization!$J$2,"")</f>
        <v>10/2024</v>
      </c>
      <c r="M254" s="69" t="str">
        <f>IF(TimeSpend[[#This Row],[Personnel number]]&lt;&gt;"",VLOOKUP(TimeSpend[[#This Row],[Personnel number]],Users!A:B,2,0),"")</f>
        <v>Cvrček Josef</v>
      </c>
      <c r="N254" s="69" t="str">
        <f>IF(TimeSpend[[#This Row],[Network Description]]&lt;&gt;"",VLOOKUP(TimeSpend[[#This Row],[Network Description]],Projects!A:C,3,0),"")</f>
        <v>PROJECT</v>
      </c>
      <c r="O254" s="69" t="str">
        <f>IF(TimeSpend[[#This Row],[Activity]]&lt;&gt;"",VLOOKUP(TimeSpend[[#This Row],[Activity]],Activity,2,FALSE),"")</f>
        <v>Yes</v>
      </c>
    </row>
    <row r="255" spans="1:15" ht="16.5" customHeight="1" x14ac:dyDescent="0.25">
      <c r="A255" s="10" t="s">
        <v>38</v>
      </c>
      <c r="B255" s="11">
        <v>45565</v>
      </c>
      <c r="C255" s="68">
        <f t="shared" si="4"/>
        <v>0.5</v>
      </c>
      <c r="D255" s="69">
        <f>IF(TimeSpend[[#This Row],[Network Description]]&lt;&gt;"",VLOOKUP(TimeSpend[[#This Row],[Network Description]],Projects!A:B,2,0),"")</f>
        <v>60000370</v>
      </c>
      <c r="E255" s="10" t="s">
        <v>40</v>
      </c>
      <c r="F255" s="96" t="s">
        <v>23</v>
      </c>
      <c r="G255" s="10" t="s">
        <v>188</v>
      </c>
      <c r="H255" s="32">
        <v>0.59375</v>
      </c>
      <c r="I255" s="32">
        <v>0.61458333333333337</v>
      </c>
      <c r="J255" s="10" t="s">
        <v>19</v>
      </c>
      <c r="L255" s="69" t="str">
        <f>IF(TimeSpend[[#This Row],[Personnel number]]&lt;&gt;"",Utilization!$J$2,"")</f>
        <v>10/2024</v>
      </c>
      <c r="M255" s="69" t="str">
        <f>IF(TimeSpend[[#This Row],[Personnel number]]&lt;&gt;"",VLOOKUP(TimeSpend[[#This Row],[Personnel number]],Users!A:B,2,0),"")</f>
        <v>Cvrček Josef</v>
      </c>
      <c r="N255" s="69" t="str">
        <f>IF(TimeSpend[[#This Row],[Network Description]]&lt;&gt;"",VLOOKUP(TimeSpend[[#This Row],[Network Description]],Projects!A:C,3,0),"")</f>
        <v>PROJECT</v>
      </c>
      <c r="O255" s="69" t="str">
        <f>IF(TimeSpend[[#This Row],[Activity]]&lt;&gt;"",VLOOKUP(TimeSpend[[#This Row],[Activity]],Activity,2,FALSE),"")</f>
        <v>Yes</v>
      </c>
    </row>
    <row r="256" spans="1:15" ht="16.5" customHeight="1" x14ac:dyDescent="0.25">
      <c r="A256" s="10" t="s">
        <v>38</v>
      </c>
      <c r="B256" s="11">
        <v>45565</v>
      </c>
      <c r="C256" s="68">
        <f t="shared" si="4"/>
        <v>0.5</v>
      </c>
      <c r="D256" s="69">
        <f>IF(TimeSpend[[#This Row],[Network Description]]&lt;&gt;"",VLOOKUP(TimeSpend[[#This Row],[Network Description]],Projects!A:B,2,0),"")</f>
        <v>60000247</v>
      </c>
      <c r="E256" s="10" t="s">
        <v>22</v>
      </c>
      <c r="F256" s="96" t="s">
        <v>31</v>
      </c>
      <c r="G256" s="10" t="s">
        <v>42</v>
      </c>
      <c r="H256" s="32">
        <v>0.61458333333333337</v>
      </c>
      <c r="I256" s="32">
        <v>0.63541666666666663</v>
      </c>
      <c r="J256" s="10" t="s">
        <v>19</v>
      </c>
      <c r="L256" s="69" t="str">
        <f>IF(TimeSpend[[#This Row],[Personnel number]]&lt;&gt;"",Utilization!$J$2,"")</f>
        <v>10/2024</v>
      </c>
      <c r="M256" s="69" t="str">
        <f>IF(TimeSpend[[#This Row],[Personnel number]]&lt;&gt;"",VLOOKUP(TimeSpend[[#This Row],[Personnel number]],Users!A:B,2,0),"")</f>
        <v>Cvrček Josef</v>
      </c>
      <c r="N256" s="69" t="str">
        <f>IF(TimeSpend[[#This Row],[Network Description]]&lt;&gt;"",VLOOKUP(TimeSpend[[#This Row],[Network Description]],Projects!A:C,3,0),"")</f>
        <v>PROJECT</v>
      </c>
      <c r="O256" s="69" t="str">
        <f>IF(TimeSpend[[#This Row],[Activity]]&lt;&gt;"",VLOOKUP(TimeSpend[[#This Row],[Activity]],Activity,2,FALSE),"")</f>
        <v>Yes</v>
      </c>
    </row>
    <row r="257" spans="1:15" ht="16.5" customHeight="1" x14ac:dyDescent="0.25">
      <c r="A257" s="10" t="s">
        <v>38</v>
      </c>
      <c r="B257" s="11">
        <v>45565</v>
      </c>
      <c r="C257" s="68">
        <f t="shared" si="4"/>
        <v>0.25</v>
      </c>
      <c r="D257" s="69">
        <f>IF(TimeSpend[[#This Row],[Network Description]]&lt;&gt;"",VLOOKUP(TimeSpend[[#This Row],[Network Description]],Projects!A:B,2,0),"")</f>
        <v>60000430</v>
      </c>
      <c r="E257" s="10" t="s">
        <v>30</v>
      </c>
      <c r="F257" s="96" t="s">
        <v>31</v>
      </c>
      <c r="G257" s="10" t="s">
        <v>42</v>
      </c>
      <c r="H257" s="32">
        <v>0.63541666666666663</v>
      </c>
      <c r="I257" s="32">
        <v>0.64583333333333337</v>
      </c>
      <c r="J257" s="10" t="s">
        <v>19</v>
      </c>
      <c r="L257" s="69" t="str">
        <f>IF(TimeSpend[[#This Row],[Personnel number]]&lt;&gt;"",Utilization!$J$2,"")</f>
        <v>10/2024</v>
      </c>
      <c r="M257" s="69" t="str">
        <f>IF(TimeSpend[[#This Row],[Personnel number]]&lt;&gt;"",VLOOKUP(TimeSpend[[#This Row],[Personnel number]],Users!A:B,2,0),"")</f>
        <v>Cvrček Josef</v>
      </c>
      <c r="N257" s="69" t="str">
        <f>IF(TimeSpend[[#This Row],[Network Description]]&lt;&gt;"",VLOOKUP(TimeSpend[[#This Row],[Network Description]],Projects!A:C,3,0),"")</f>
        <v>PROJECT</v>
      </c>
      <c r="O257" s="69" t="str">
        <f>IF(TimeSpend[[#This Row],[Activity]]&lt;&gt;"",VLOOKUP(TimeSpend[[#This Row],[Activity]],Activity,2,FALSE),"")</f>
        <v>Yes</v>
      </c>
    </row>
    <row r="258" spans="1:15" ht="16.5" customHeight="1" x14ac:dyDescent="0.25">
      <c r="A258" s="10" t="s">
        <v>38</v>
      </c>
      <c r="B258" s="11">
        <v>45565</v>
      </c>
      <c r="C258" s="68">
        <f t="shared" si="4"/>
        <v>0.58333333333333215</v>
      </c>
      <c r="D258" s="69">
        <f>IF(TimeSpend[[#This Row],[Network Description]]&lt;&gt;"",VLOOKUP(TimeSpend[[#This Row],[Network Description]],Projects!A:B,2,0),"")</f>
        <v>60000247</v>
      </c>
      <c r="E258" s="10" t="s">
        <v>22</v>
      </c>
      <c r="F258" s="96" t="s">
        <v>58</v>
      </c>
      <c r="G258" s="10" t="s">
        <v>63</v>
      </c>
      <c r="H258" s="32">
        <v>0.64583333333333337</v>
      </c>
      <c r="I258" s="32">
        <v>0.67013888888888884</v>
      </c>
      <c r="J258" s="10" t="s">
        <v>19</v>
      </c>
      <c r="L258" s="69" t="str">
        <f>IF(TimeSpend[[#This Row],[Personnel number]]&lt;&gt;"",Utilization!$J$2,"")</f>
        <v>10/2024</v>
      </c>
      <c r="M258" s="69" t="str">
        <f>IF(TimeSpend[[#This Row],[Personnel number]]&lt;&gt;"",VLOOKUP(TimeSpend[[#This Row],[Personnel number]],Users!A:B,2,0),"")</f>
        <v>Cvrček Josef</v>
      </c>
      <c r="N258" s="69" t="str">
        <f>IF(TimeSpend[[#This Row],[Network Description]]&lt;&gt;"",VLOOKUP(TimeSpend[[#This Row],[Network Description]],Projects!A:C,3,0),"")</f>
        <v>PROJECT</v>
      </c>
      <c r="O258" s="69" t="str">
        <f>IF(TimeSpend[[#This Row],[Activity]]&lt;&gt;"",VLOOKUP(TimeSpend[[#This Row],[Activity]],Activity,2,FALSE),"")</f>
        <v>Yes</v>
      </c>
    </row>
    <row r="259" spans="1:15" ht="16.5" customHeight="1" x14ac:dyDescent="0.25">
      <c r="A259" s="10" t="s">
        <v>38</v>
      </c>
      <c r="B259" s="11">
        <v>45565</v>
      </c>
      <c r="C259" s="68">
        <f t="shared" ref="C259:C322" si="5">IF((I259-INT(I259))*24-(H259-INT(H259))*24=0,"",(I259-INT(I259))*24-(H259-INT(H259))*24)</f>
        <v>0.25000000000000355</v>
      </c>
      <c r="D259" s="69" t="str">
        <f>IF(TimeSpend[[#This Row],[Network Description]]&lt;&gt;"",VLOOKUP(TimeSpend[[#This Row],[Network Description]],Projects!A:B,2,0),"")</f>
        <v>BPC_INT</v>
      </c>
      <c r="E259" s="10" t="s">
        <v>16</v>
      </c>
      <c r="F259" s="96" t="s">
        <v>17</v>
      </c>
      <c r="G259" s="10" t="s">
        <v>43</v>
      </c>
      <c r="H259" s="32">
        <v>0.67013888888888884</v>
      </c>
      <c r="I259" s="32">
        <v>0.68055555555555558</v>
      </c>
      <c r="J259" s="10" t="s">
        <v>19</v>
      </c>
      <c r="L259" s="69" t="str">
        <f>IF(TimeSpend[[#This Row],[Personnel number]]&lt;&gt;"",Utilization!$J$2,"")</f>
        <v>10/2024</v>
      </c>
      <c r="M259" s="69" t="str">
        <f>IF(TimeSpend[[#This Row],[Personnel number]]&lt;&gt;"",VLOOKUP(TimeSpend[[#This Row],[Personnel number]],Users!A:B,2,0),"")</f>
        <v>Cvrček Josef</v>
      </c>
      <c r="N259" s="69" t="str">
        <f>IF(TimeSpend[[#This Row],[Network Description]]&lt;&gt;"",VLOOKUP(TimeSpend[[#This Row],[Network Description]],Projects!A:C,3,0),"")</f>
        <v>INT</v>
      </c>
      <c r="O259" s="69" t="str">
        <f>IF(TimeSpend[[#This Row],[Activity]]&lt;&gt;"",VLOOKUP(TimeSpend[[#This Row],[Activity]],Activity,2,FALSE),"")</f>
        <v>No</v>
      </c>
    </row>
    <row r="260" spans="1:15" ht="16.5" customHeight="1" x14ac:dyDescent="0.25">
      <c r="A260" s="10" t="s">
        <v>38</v>
      </c>
      <c r="B260" s="11">
        <v>45566</v>
      </c>
      <c r="C260" s="68">
        <f t="shared" si="5"/>
        <v>0.25000000000000089</v>
      </c>
      <c r="D260" s="69" t="str">
        <f>IF(TimeSpend[[#This Row],[Network Description]]&lt;&gt;"",VLOOKUP(TimeSpend[[#This Row],[Network Description]],Projects!A:B,2,0),"")</f>
        <v>BPC_INT</v>
      </c>
      <c r="E260" s="10" t="s">
        <v>16</v>
      </c>
      <c r="F260" s="96" t="s">
        <v>17</v>
      </c>
      <c r="G260" s="10" t="s">
        <v>21</v>
      </c>
      <c r="H260" s="32">
        <v>0.31597222222222221</v>
      </c>
      <c r="I260" s="32">
        <v>0.3263888888888889</v>
      </c>
      <c r="J260" s="10" t="s">
        <v>19</v>
      </c>
      <c r="L260" s="69" t="str">
        <f>IF(TimeSpend[[#This Row],[Personnel number]]&lt;&gt;"",Utilization!$J$2,"")</f>
        <v>10/2024</v>
      </c>
      <c r="M260" s="69" t="str">
        <f>IF(TimeSpend[[#This Row],[Personnel number]]&lt;&gt;"",VLOOKUP(TimeSpend[[#This Row],[Personnel number]],Users!A:B,2,0),"")</f>
        <v>Cvrček Josef</v>
      </c>
      <c r="N260" s="69" t="str">
        <f>IF(TimeSpend[[#This Row],[Network Description]]&lt;&gt;"",VLOOKUP(TimeSpend[[#This Row],[Network Description]],Projects!A:C,3,0),"")</f>
        <v>INT</v>
      </c>
      <c r="O260" s="69" t="str">
        <f>IF(TimeSpend[[#This Row],[Activity]]&lt;&gt;"",VLOOKUP(TimeSpend[[#This Row],[Activity]],Activity,2,FALSE),"")</f>
        <v>No</v>
      </c>
    </row>
    <row r="261" spans="1:15" ht="16.5" customHeight="1" x14ac:dyDescent="0.25">
      <c r="A261" s="10" t="s">
        <v>38</v>
      </c>
      <c r="B261" s="11">
        <v>45566</v>
      </c>
      <c r="C261" s="68">
        <f t="shared" si="5"/>
        <v>0.41666666666666607</v>
      </c>
      <c r="D261" s="69">
        <f>IF(TimeSpend[[#This Row],[Network Description]]&lt;&gt;"",VLOOKUP(TimeSpend[[#This Row],[Network Description]],Projects!A:B,2,0),"")</f>
        <v>60000389</v>
      </c>
      <c r="E261" s="10" t="s">
        <v>25</v>
      </c>
      <c r="F261" s="96" t="s">
        <v>31</v>
      </c>
      <c r="G261" s="10" t="s">
        <v>189</v>
      </c>
      <c r="H261" s="32">
        <v>0.33680555555555558</v>
      </c>
      <c r="I261" s="32">
        <v>0.35416666666666669</v>
      </c>
      <c r="J261" s="10" t="s">
        <v>19</v>
      </c>
      <c r="L261" s="69" t="str">
        <f>IF(TimeSpend[[#This Row],[Personnel number]]&lt;&gt;"",Utilization!$J$2,"")</f>
        <v>10/2024</v>
      </c>
      <c r="M261" s="69" t="str">
        <f>IF(TimeSpend[[#This Row],[Personnel number]]&lt;&gt;"",VLOOKUP(TimeSpend[[#This Row],[Personnel number]],Users!A:B,2,0),"")</f>
        <v>Cvrček Josef</v>
      </c>
      <c r="N261" s="69" t="str">
        <f>IF(TimeSpend[[#This Row],[Network Description]]&lt;&gt;"",VLOOKUP(TimeSpend[[#This Row],[Network Description]],Projects!A:C,3,0),"")</f>
        <v>PROJECT</v>
      </c>
      <c r="O261" s="69" t="str">
        <f>IF(TimeSpend[[#This Row],[Activity]]&lt;&gt;"",VLOOKUP(TimeSpend[[#This Row],[Activity]],Activity,2,FALSE),"")</f>
        <v>Yes</v>
      </c>
    </row>
    <row r="262" spans="1:15" ht="16.5" customHeight="1" x14ac:dyDescent="0.25">
      <c r="A262" s="10" t="s">
        <v>38</v>
      </c>
      <c r="B262" s="11">
        <v>45566</v>
      </c>
      <c r="C262" s="68">
        <f t="shared" si="5"/>
        <v>1.5</v>
      </c>
      <c r="D262" s="69">
        <f>IF(TimeSpend[[#This Row],[Network Description]]&lt;&gt;"",VLOOKUP(TimeSpend[[#This Row],[Network Description]],Projects!A:B,2,0),"")</f>
        <v>60000430</v>
      </c>
      <c r="E262" s="10" t="s">
        <v>30</v>
      </c>
      <c r="F262" s="96" t="s">
        <v>31</v>
      </c>
      <c r="G262" s="10" t="s">
        <v>42</v>
      </c>
      <c r="H262" s="32">
        <v>0.35416666666666669</v>
      </c>
      <c r="I262" s="32">
        <v>0.41666666666666669</v>
      </c>
      <c r="J262" s="10" t="s">
        <v>19</v>
      </c>
      <c r="L262" s="69" t="str">
        <f>IF(TimeSpend[[#This Row],[Personnel number]]&lt;&gt;"",Utilization!$J$2,"")</f>
        <v>10/2024</v>
      </c>
      <c r="M262" s="69" t="str">
        <f>IF(TimeSpend[[#This Row],[Personnel number]]&lt;&gt;"",VLOOKUP(TimeSpend[[#This Row],[Personnel number]],Users!A:B,2,0),"")</f>
        <v>Cvrček Josef</v>
      </c>
      <c r="N262" s="69" t="str">
        <f>IF(TimeSpend[[#This Row],[Network Description]]&lt;&gt;"",VLOOKUP(TimeSpend[[#This Row],[Network Description]],Projects!A:C,3,0),"")</f>
        <v>PROJECT</v>
      </c>
      <c r="O262" s="69" t="str">
        <f>IF(TimeSpend[[#This Row],[Activity]]&lt;&gt;"",VLOOKUP(TimeSpend[[#This Row],[Activity]],Activity,2,FALSE),"")</f>
        <v>Yes</v>
      </c>
    </row>
    <row r="263" spans="1:15" ht="16.5" customHeight="1" x14ac:dyDescent="0.25">
      <c r="A263" s="10" t="s">
        <v>38</v>
      </c>
      <c r="B263" s="11">
        <v>45566</v>
      </c>
      <c r="C263" s="68">
        <f t="shared" si="5"/>
        <v>0.5</v>
      </c>
      <c r="D263" s="69">
        <f>IF(TimeSpend[[#This Row],[Network Description]]&lt;&gt;"",VLOOKUP(TimeSpend[[#This Row],[Network Description]],Projects!A:B,2,0),"")</f>
        <v>60000247</v>
      </c>
      <c r="E263" s="10" t="s">
        <v>22</v>
      </c>
      <c r="F263" s="96" t="s">
        <v>31</v>
      </c>
      <c r="G263" s="10" t="s">
        <v>190</v>
      </c>
      <c r="H263" s="32">
        <v>0.41666666666666669</v>
      </c>
      <c r="I263" s="32">
        <v>0.4375</v>
      </c>
      <c r="J263" s="10" t="s">
        <v>19</v>
      </c>
      <c r="L263" s="69" t="str">
        <f>IF(TimeSpend[[#This Row],[Personnel number]]&lt;&gt;"",Utilization!$J$2,"")</f>
        <v>10/2024</v>
      </c>
      <c r="M263" s="69" t="str">
        <f>IF(TimeSpend[[#This Row],[Personnel number]]&lt;&gt;"",VLOOKUP(TimeSpend[[#This Row],[Personnel number]],Users!A:B,2,0),"")</f>
        <v>Cvrček Josef</v>
      </c>
      <c r="N263" s="69" t="str">
        <f>IF(TimeSpend[[#This Row],[Network Description]]&lt;&gt;"",VLOOKUP(TimeSpend[[#This Row],[Network Description]],Projects!A:C,3,0),"")</f>
        <v>PROJECT</v>
      </c>
      <c r="O263" s="69" t="str">
        <f>IF(TimeSpend[[#This Row],[Activity]]&lt;&gt;"",VLOOKUP(TimeSpend[[#This Row],[Activity]],Activity,2,FALSE),"")</f>
        <v>Yes</v>
      </c>
    </row>
    <row r="264" spans="1:15" ht="16.5" customHeight="1" x14ac:dyDescent="0.25">
      <c r="A264" s="10" t="s">
        <v>38</v>
      </c>
      <c r="B264" s="11">
        <v>45566</v>
      </c>
      <c r="C264" s="68">
        <f t="shared" si="5"/>
        <v>1</v>
      </c>
      <c r="D264" s="69">
        <f>IF(TimeSpend[[#This Row],[Network Description]]&lt;&gt;"",VLOOKUP(TimeSpend[[#This Row],[Network Description]],Projects!A:B,2,0),"")</f>
        <v>60000247</v>
      </c>
      <c r="E264" s="10" t="s">
        <v>22</v>
      </c>
      <c r="F264" s="96" t="s">
        <v>31</v>
      </c>
      <c r="G264" s="10" t="s">
        <v>42</v>
      </c>
      <c r="H264" s="32">
        <v>0.4375</v>
      </c>
      <c r="I264" s="32">
        <v>0.47916666666666669</v>
      </c>
      <c r="J264" s="10" t="s">
        <v>19</v>
      </c>
      <c r="L264" s="69" t="str">
        <f>IF(TimeSpend[[#This Row],[Personnel number]]&lt;&gt;"",Utilization!$J$2,"")</f>
        <v>10/2024</v>
      </c>
      <c r="M264" s="69" t="str">
        <f>IF(TimeSpend[[#This Row],[Personnel number]]&lt;&gt;"",VLOOKUP(TimeSpend[[#This Row],[Personnel number]],Users!A:B,2,0),"")</f>
        <v>Cvrček Josef</v>
      </c>
      <c r="N264" s="69" t="str">
        <f>IF(TimeSpend[[#This Row],[Network Description]]&lt;&gt;"",VLOOKUP(TimeSpend[[#This Row],[Network Description]],Projects!A:C,3,0),"")</f>
        <v>PROJECT</v>
      </c>
      <c r="O264" s="69" t="str">
        <f>IF(TimeSpend[[#This Row],[Activity]]&lt;&gt;"",VLOOKUP(TimeSpend[[#This Row],[Activity]],Activity,2,FALSE),"")</f>
        <v>Yes</v>
      </c>
    </row>
    <row r="265" spans="1:15" ht="16.5" customHeight="1" x14ac:dyDescent="0.25">
      <c r="A265" s="10" t="s">
        <v>38</v>
      </c>
      <c r="B265" s="11">
        <v>45566</v>
      </c>
      <c r="C265" s="68">
        <f t="shared" si="5"/>
        <v>0.91666666666666607</v>
      </c>
      <c r="D265" s="69">
        <f>IF(TimeSpend[[#This Row],[Network Description]]&lt;&gt;"",VLOOKUP(TimeSpend[[#This Row],[Network Description]],Projects!A:B,2,0),"")</f>
        <v>60000430</v>
      </c>
      <c r="E265" s="10" t="s">
        <v>30</v>
      </c>
      <c r="F265" s="96" t="s">
        <v>31</v>
      </c>
      <c r="G265" s="10" t="s">
        <v>42</v>
      </c>
      <c r="H265" s="32">
        <v>0.5</v>
      </c>
      <c r="I265" s="32">
        <v>0.53819444444444442</v>
      </c>
      <c r="J265" s="10" t="s">
        <v>19</v>
      </c>
      <c r="L265" s="69" t="str">
        <f>IF(TimeSpend[[#This Row],[Personnel number]]&lt;&gt;"",Utilization!$J$2,"")</f>
        <v>10/2024</v>
      </c>
      <c r="M265" s="69" t="str">
        <f>IF(TimeSpend[[#This Row],[Personnel number]]&lt;&gt;"",VLOOKUP(TimeSpend[[#This Row],[Personnel number]],Users!A:B,2,0),"")</f>
        <v>Cvrček Josef</v>
      </c>
      <c r="N265" s="69" t="str">
        <f>IF(TimeSpend[[#This Row],[Network Description]]&lt;&gt;"",VLOOKUP(TimeSpend[[#This Row],[Network Description]],Projects!A:C,3,0),"")</f>
        <v>PROJECT</v>
      </c>
      <c r="O265" s="69" t="str">
        <f>IF(TimeSpend[[#This Row],[Activity]]&lt;&gt;"",VLOOKUP(TimeSpend[[#This Row],[Activity]],Activity,2,FALSE),"")</f>
        <v>Yes</v>
      </c>
    </row>
    <row r="266" spans="1:15" ht="16.5" customHeight="1" x14ac:dyDescent="0.25">
      <c r="A266" s="10" t="s">
        <v>38</v>
      </c>
      <c r="B266" s="11">
        <v>45566</v>
      </c>
      <c r="C266" s="68">
        <f t="shared" si="5"/>
        <v>1.0833333333333321</v>
      </c>
      <c r="D266" s="69">
        <f>IF(TimeSpend[[#This Row],[Network Description]]&lt;&gt;"",VLOOKUP(TimeSpend[[#This Row],[Network Description]],Projects!A:B,2,0),"")</f>
        <v>60000430</v>
      </c>
      <c r="E266" s="10" t="s">
        <v>30</v>
      </c>
      <c r="F266" s="96" t="s">
        <v>31</v>
      </c>
      <c r="G266" s="10" t="s">
        <v>42</v>
      </c>
      <c r="H266" s="32">
        <v>0.57986111111111116</v>
      </c>
      <c r="I266" s="32">
        <v>0.625</v>
      </c>
      <c r="J266" s="10" t="s">
        <v>19</v>
      </c>
      <c r="L266" s="69" t="str">
        <f>IF(TimeSpend[[#This Row],[Personnel number]]&lt;&gt;"",Utilization!$J$2,"")</f>
        <v>10/2024</v>
      </c>
      <c r="M266" s="69" t="str">
        <f>IF(TimeSpend[[#This Row],[Personnel number]]&lt;&gt;"",VLOOKUP(TimeSpend[[#This Row],[Personnel number]],Users!A:B,2,0),"")</f>
        <v>Cvrček Josef</v>
      </c>
      <c r="N266" s="69" t="str">
        <f>IF(TimeSpend[[#This Row],[Network Description]]&lt;&gt;"",VLOOKUP(TimeSpend[[#This Row],[Network Description]],Projects!A:C,3,0),"")</f>
        <v>PROJECT</v>
      </c>
      <c r="O266" s="69" t="str">
        <f>IF(TimeSpend[[#This Row],[Activity]]&lt;&gt;"",VLOOKUP(TimeSpend[[#This Row],[Activity]],Activity,2,FALSE),"")</f>
        <v>Yes</v>
      </c>
    </row>
    <row r="267" spans="1:15" ht="16.5" customHeight="1" x14ac:dyDescent="0.25">
      <c r="A267" s="10" t="s">
        <v>38</v>
      </c>
      <c r="B267" s="11">
        <v>45566</v>
      </c>
      <c r="C267" s="68">
        <f t="shared" si="5"/>
        <v>1</v>
      </c>
      <c r="D267" s="69">
        <f>IF(TimeSpend[[#This Row],[Network Description]]&lt;&gt;"",VLOOKUP(TimeSpend[[#This Row],[Network Description]],Projects!A:B,2,0),"")</f>
        <v>60000247</v>
      </c>
      <c r="E267" s="10" t="s">
        <v>22</v>
      </c>
      <c r="F267" s="96" t="s">
        <v>31</v>
      </c>
      <c r="G267" s="10" t="s">
        <v>191</v>
      </c>
      <c r="H267" s="32">
        <v>0.625</v>
      </c>
      <c r="I267" s="32">
        <v>0.66666666666666663</v>
      </c>
      <c r="J267" s="10" t="s">
        <v>19</v>
      </c>
      <c r="L267" s="69" t="str">
        <f>IF(TimeSpend[[#This Row],[Personnel number]]&lt;&gt;"",Utilization!$J$2,"")</f>
        <v>10/2024</v>
      </c>
      <c r="M267" s="69" t="str">
        <f>IF(TimeSpend[[#This Row],[Personnel number]]&lt;&gt;"",VLOOKUP(TimeSpend[[#This Row],[Personnel number]],Users!A:B,2,0),"")</f>
        <v>Cvrček Josef</v>
      </c>
      <c r="N267" s="69" t="str">
        <f>IF(TimeSpend[[#This Row],[Network Description]]&lt;&gt;"",VLOOKUP(TimeSpend[[#This Row],[Network Description]],Projects!A:C,3,0),"")</f>
        <v>PROJECT</v>
      </c>
      <c r="O267" s="69" t="str">
        <f>IF(TimeSpend[[#This Row],[Activity]]&lt;&gt;"",VLOOKUP(TimeSpend[[#This Row],[Activity]],Activity,2,FALSE),"")</f>
        <v>Yes</v>
      </c>
    </row>
    <row r="268" spans="1:15" ht="16.5" customHeight="1" x14ac:dyDescent="0.25">
      <c r="A268" s="10" t="s">
        <v>38</v>
      </c>
      <c r="B268" s="11">
        <v>45566</v>
      </c>
      <c r="C268" s="68">
        <f t="shared" si="5"/>
        <v>0.25</v>
      </c>
      <c r="D268" s="69" t="str">
        <f>IF(TimeSpend[[#This Row],[Network Description]]&lt;&gt;"",VLOOKUP(TimeSpend[[#This Row],[Network Description]],Projects!A:B,2,0),"")</f>
        <v>BPC_INC</v>
      </c>
      <c r="E268" s="10" t="s">
        <v>48</v>
      </c>
      <c r="F268" s="96" t="s">
        <v>31</v>
      </c>
      <c r="G268" s="10" t="s">
        <v>49</v>
      </c>
      <c r="H268" s="32">
        <v>0.66666666666666663</v>
      </c>
      <c r="I268" s="32">
        <v>0.67708333333333337</v>
      </c>
      <c r="J268" s="10" t="s">
        <v>19</v>
      </c>
      <c r="L268" s="69" t="str">
        <f>IF(TimeSpend[[#This Row],[Personnel number]]&lt;&gt;"",Utilization!$J$2,"")</f>
        <v>10/2024</v>
      </c>
      <c r="M268" s="69" t="str">
        <f>IF(TimeSpend[[#This Row],[Personnel number]]&lt;&gt;"",VLOOKUP(TimeSpend[[#This Row],[Personnel number]],Users!A:B,2,0),"")</f>
        <v>Cvrček Josef</v>
      </c>
      <c r="N268" s="69" t="str">
        <f>IF(TimeSpend[[#This Row],[Network Description]]&lt;&gt;"",VLOOKUP(TimeSpend[[#This Row],[Network Description]],Projects!A:C,3,0),"")</f>
        <v>INC</v>
      </c>
      <c r="O268" s="69" t="str">
        <f>IF(TimeSpend[[#This Row],[Activity]]&lt;&gt;"",VLOOKUP(TimeSpend[[#This Row],[Activity]],Activity,2,FALSE),"")</f>
        <v>Yes</v>
      </c>
    </row>
    <row r="269" spans="1:15" ht="16.5" customHeight="1" x14ac:dyDescent="0.25">
      <c r="A269" s="10" t="s">
        <v>38</v>
      </c>
      <c r="B269" s="11">
        <v>45567</v>
      </c>
      <c r="C269" s="68">
        <f t="shared" si="5"/>
        <v>0.25000000000000089</v>
      </c>
      <c r="D269" s="69" t="str">
        <f>IF(TimeSpend[[#This Row],[Network Description]]&lt;&gt;"",VLOOKUP(TimeSpend[[#This Row],[Network Description]],Projects!A:B,2,0),"")</f>
        <v>BPC_INT</v>
      </c>
      <c r="E269" s="10" t="s">
        <v>16</v>
      </c>
      <c r="F269" s="96" t="s">
        <v>17</v>
      </c>
      <c r="G269" s="10" t="s">
        <v>21</v>
      </c>
      <c r="H269" s="32">
        <v>0.31597222222222221</v>
      </c>
      <c r="I269" s="32">
        <v>0.3263888888888889</v>
      </c>
      <c r="J269" s="10" t="s">
        <v>19</v>
      </c>
      <c r="L269" s="69" t="str">
        <f>IF(TimeSpend[[#This Row],[Personnel number]]&lt;&gt;"",Utilization!$J$2,"")</f>
        <v>10/2024</v>
      </c>
      <c r="M269" s="69" t="str">
        <f>IF(TimeSpend[[#This Row],[Personnel number]]&lt;&gt;"",VLOOKUP(TimeSpend[[#This Row],[Personnel number]],Users!A:B,2,0),"")</f>
        <v>Cvrček Josef</v>
      </c>
      <c r="N269" s="69" t="str">
        <f>IF(TimeSpend[[#This Row],[Network Description]]&lt;&gt;"",VLOOKUP(TimeSpend[[#This Row],[Network Description]],Projects!A:C,3,0),"")</f>
        <v>INT</v>
      </c>
      <c r="O269" s="69" t="str">
        <f>IF(TimeSpend[[#This Row],[Activity]]&lt;&gt;"",VLOOKUP(TimeSpend[[#This Row],[Activity]],Activity,2,FALSE),"")</f>
        <v>No</v>
      </c>
    </row>
    <row r="270" spans="1:15" ht="16.5" customHeight="1" x14ac:dyDescent="0.25">
      <c r="A270" s="10" t="s">
        <v>38</v>
      </c>
      <c r="B270" s="11">
        <v>45567</v>
      </c>
      <c r="C270" s="68">
        <f t="shared" si="5"/>
        <v>2</v>
      </c>
      <c r="D270" s="69">
        <f>IF(TimeSpend[[#This Row],[Network Description]]&lt;&gt;"",VLOOKUP(TimeSpend[[#This Row],[Network Description]],Projects!A:B,2,0),"")</f>
        <v>60000430</v>
      </c>
      <c r="E270" s="10" t="s">
        <v>30</v>
      </c>
      <c r="F270" s="96" t="s">
        <v>31</v>
      </c>
      <c r="G270" s="117" t="s">
        <v>42</v>
      </c>
      <c r="H270" s="32">
        <v>0.33680555555555558</v>
      </c>
      <c r="I270" s="32">
        <v>0.4201388888888889</v>
      </c>
      <c r="J270" s="10" t="s">
        <v>19</v>
      </c>
      <c r="L270" s="69" t="str">
        <f>IF(TimeSpend[[#This Row],[Personnel number]]&lt;&gt;"",Utilization!$J$2,"")</f>
        <v>10/2024</v>
      </c>
      <c r="M270" s="69" t="str">
        <f>IF(TimeSpend[[#This Row],[Personnel number]]&lt;&gt;"",VLOOKUP(TimeSpend[[#This Row],[Personnel number]],Users!A:B,2,0),"")</f>
        <v>Cvrček Josef</v>
      </c>
      <c r="N270" s="69" t="str">
        <f>IF(TimeSpend[[#This Row],[Network Description]]&lt;&gt;"",VLOOKUP(TimeSpend[[#This Row],[Network Description]],Projects!A:C,3,0),"")</f>
        <v>PROJECT</v>
      </c>
      <c r="O270" s="69" t="str">
        <f>IF(TimeSpend[[#This Row],[Activity]]&lt;&gt;"",VLOOKUP(TimeSpend[[#This Row],[Activity]],Activity,2,FALSE),"")</f>
        <v>Yes</v>
      </c>
    </row>
    <row r="271" spans="1:15" ht="16.5" customHeight="1" x14ac:dyDescent="0.25">
      <c r="A271" s="10" t="s">
        <v>38</v>
      </c>
      <c r="B271" s="11">
        <v>45567</v>
      </c>
      <c r="C271" s="68">
        <f t="shared" si="5"/>
        <v>0.58333333333333215</v>
      </c>
      <c r="D271" s="69">
        <f>IF(TimeSpend[[#This Row],[Network Description]]&lt;&gt;"",VLOOKUP(TimeSpend[[#This Row],[Network Description]],Projects!A:B,2,0),"")</f>
        <v>60000430</v>
      </c>
      <c r="E271" s="10" t="s">
        <v>30</v>
      </c>
      <c r="F271" s="96" t="s">
        <v>31</v>
      </c>
      <c r="G271" s="117" t="s">
        <v>45</v>
      </c>
      <c r="H271" s="32">
        <v>0.4201388888888889</v>
      </c>
      <c r="I271" s="32">
        <v>0.44444444444444442</v>
      </c>
      <c r="J271" s="10" t="s">
        <v>19</v>
      </c>
      <c r="L271" s="69" t="str">
        <f>IF(TimeSpend[[#This Row],[Personnel number]]&lt;&gt;"",Utilization!$J$2,"")</f>
        <v>10/2024</v>
      </c>
      <c r="M271" s="69" t="str">
        <f>IF(TimeSpend[[#This Row],[Personnel number]]&lt;&gt;"",VLOOKUP(TimeSpend[[#This Row],[Personnel number]],Users!A:B,2,0),"")</f>
        <v>Cvrček Josef</v>
      </c>
      <c r="N271" s="69" t="str">
        <f>IF(TimeSpend[[#This Row],[Network Description]]&lt;&gt;"",VLOOKUP(TimeSpend[[#This Row],[Network Description]],Projects!A:C,3,0),"")</f>
        <v>PROJECT</v>
      </c>
      <c r="O271" s="69" t="str">
        <f>IF(TimeSpend[[#This Row],[Activity]]&lt;&gt;"",VLOOKUP(TimeSpend[[#This Row],[Activity]],Activity,2,FALSE),"")</f>
        <v>Yes</v>
      </c>
    </row>
    <row r="272" spans="1:15" ht="16.5" customHeight="1" x14ac:dyDescent="0.25">
      <c r="A272" s="10" t="s">
        <v>38</v>
      </c>
      <c r="B272" s="11">
        <v>45567</v>
      </c>
      <c r="C272" s="68">
        <f t="shared" si="5"/>
        <v>0.83333333333333393</v>
      </c>
      <c r="D272" s="69">
        <f>IF(TimeSpend[[#This Row],[Network Description]]&lt;&gt;"",VLOOKUP(TimeSpend[[#This Row],[Network Description]],Projects!A:B,2,0),"")</f>
        <v>60000247</v>
      </c>
      <c r="E272" s="10" t="s">
        <v>22</v>
      </c>
      <c r="F272" s="96" t="s">
        <v>31</v>
      </c>
      <c r="G272" s="10" t="s">
        <v>42</v>
      </c>
      <c r="H272" s="32">
        <v>0.44444444444444442</v>
      </c>
      <c r="I272" s="32">
        <v>0.47916666666666669</v>
      </c>
      <c r="J272" s="10" t="s">
        <v>19</v>
      </c>
      <c r="L272" s="69" t="str">
        <f>IF(TimeSpend[[#This Row],[Personnel number]]&lt;&gt;"",Utilization!$J$2,"")</f>
        <v>10/2024</v>
      </c>
      <c r="M272" s="69" t="str">
        <f>IF(TimeSpend[[#This Row],[Personnel number]]&lt;&gt;"",VLOOKUP(TimeSpend[[#This Row],[Personnel number]],Users!A:B,2,0),"")</f>
        <v>Cvrček Josef</v>
      </c>
      <c r="N272" s="69" t="str">
        <f>IF(TimeSpend[[#This Row],[Network Description]]&lt;&gt;"",VLOOKUP(TimeSpend[[#This Row],[Network Description]],Projects!A:C,3,0),"")</f>
        <v>PROJECT</v>
      </c>
      <c r="O272" s="69" t="str">
        <f>IF(TimeSpend[[#This Row],[Activity]]&lt;&gt;"",VLOOKUP(TimeSpend[[#This Row],[Activity]],Activity,2,FALSE),"")</f>
        <v>Yes</v>
      </c>
    </row>
    <row r="273" spans="1:15" ht="16.5" customHeight="1" x14ac:dyDescent="0.25">
      <c r="A273" s="10" t="s">
        <v>38</v>
      </c>
      <c r="B273" s="11">
        <v>45567</v>
      </c>
      <c r="C273" s="68">
        <f t="shared" si="5"/>
        <v>0.5</v>
      </c>
      <c r="D273" s="69" t="str">
        <f>IF(TimeSpend[[#This Row],[Network Description]]&lt;&gt;"",VLOOKUP(TimeSpend[[#This Row],[Network Description]],Projects!A:B,2,0),"")</f>
        <v>BPC_INT</v>
      </c>
      <c r="E273" s="10" t="s">
        <v>16</v>
      </c>
      <c r="F273" s="96" t="s">
        <v>17</v>
      </c>
      <c r="G273" s="10" t="s">
        <v>21</v>
      </c>
      <c r="H273" s="32">
        <v>0.5</v>
      </c>
      <c r="I273" s="32">
        <v>0.52083333333333337</v>
      </c>
      <c r="J273" s="10" t="s">
        <v>19</v>
      </c>
      <c r="L273" s="69" t="str">
        <f>IF(TimeSpend[[#This Row],[Personnel number]]&lt;&gt;"",Utilization!$J$2,"")</f>
        <v>10/2024</v>
      </c>
      <c r="M273" s="69" t="str">
        <f>IF(TimeSpend[[#This Row],[Personnel number]]&lt;&gt;"",VLOOKUP(TimeSpend[[#This Row],[Personnel number]],Users!A:B,2,0),"")</f>
        <v>Cvrček Josef</v>
      </c>
      <c r="N273" s="69" t="str">
        <f>IF(TimeSpend[[#This Row],[Network Description]]&lt;&gt;"",VLOOKUP(TimeSpend[[#This Row],[Network Description]],Projects!A:C,3,0),"")</f>
        <v>INT</v>
      </c>
      <c r="O273" s="69" t="str">
        <f>IF(TimeSpend[[#This Row],[Activity]]&lt;&gt;"",VLOOKUP(TimeSpend[[#This Row],[Activity]],Activity,2,FALSE),"")</f>
        <v>No</v>
      </c>
    </row>
    <row r="274" spans="1:15" ht="16.5" customHeight="1" x14ac:dyDescent="0.25">
      <c r="A274" s="10" t="s">
        <v>38</v>
      </c>
      <c r="B274" s="11">
        <v>45567</v>
      </c>
      <c r="C274" s="68">
        <f t="shared" si="5"/>
        <v>1.1666666666666661</v>
      </c>
      <c r="D274" s="69">
        <f>IF(TimeSpend[[#This Row],[Network Description]]&lt;&gt;"",VLOOKUP(TimeSpend[[#This Row],[Network Description]],Projects!A:B,2,0),"")</f>
        <v>60000430</v>
      </c>
      <c r="E274" s="10" t="s">
        <v>30</v>
      </c>
      <c r="F274" s="96" t="s">
        <v>31</v>
      </c>
      <c r="G274" s="10" t="s">
        <v>42</v>
      </c>
      <c r="H274" s="32">
        <v>0.52083333333333337</v>
      </c>
      <c r="I274" s="32">
        <v>0.56944444444444442</v>
      </c>
      <c r="J274" s="10" t="s">
        <v>19</v>
      </c>
      <c r="L274" s="69" t="str">
        <f>IF(TimeSpend[[#This Row],[Personnel number]]&lt;&gt;"",Utilization!$J$2,"")</f>
        <v>10/2024</v>
      </c>
      <c r="M274" s="69" t="str">
        <f>IF(TimeSpend[[#This Row],[Personnel number]]&lt;&gt;"",VLOOKUP(TimeSpend[[#This Row],[Personnel number]],Users!A:B,2,0),"")</f>
        <v>Cvrček Josef</v>
      </c>
      <c r="N274" s="69" t="str">
        <f>IF(TimeSpend[[#This Row],[Network Description]]&lt;&gt;"",VLOOKUP(TimeSpend[[#This Row],[Network Description]],Projects!A:C,3,0),"")</f>
        <v>PROJECT</v>
      </c>
      <c r="O274" s="69" t="str">
        <f>IF(TimeSpend[[#This Row],[Activity]]&lt;&gt;"",VLOOKUP(TimeSpend[[#This Row],[Activity]],Activity,2,FALSE),"")</f>
        <v>Yes</v>
      </c>
    </row>
    <row r="275" spans="1:15" ht="16.5" customHeight="1" x14ac:dyDescent="0.25">
      <c r="A275" s="10" t="s">
        <v>38</v>
      </c>
      <c r="B275" s="11">
        <v>45567</v>
      </c>
      <c r="C275" s="68">
        <f t="shared" si="5"/>
        <v>1.3333333333333339</v>
      </c>
      <c r="D275" s="69">
        <f>IF(TimeSpend[[#This Row],[Network Description]]&lt;&gt;"",VLOOKUP(TimeSpend[[#This Row],[Network Description]],Projects!A:B,2,0),"")</f>
        <v>60000430</v>
      </c>
      <c r="E275" s="10" t="s">
        <v>30</v>
      </c>
      <c r="F275" s="96" t="s">
        <v>31</v>
      </c>
      <c r="G275" s="10" t="s">
        <v>192</v>
      </c>
      <c r="H275" s="32">
        <v>0.56944444444444442</v>
      </c>
      <c r="I275" s="32">
        <v>0.625</v>
      </c>
      <c r="J275" s="10" t="s">
        <v>19</v>
      </c>
      <c r="L275" s="69" t="str">
        <f>IF(TimeSpend[[#This Row],[Personnel number]]&lt;&gt;"",Utilization!$J$2,"")</f>
        <v>10/2024</v>
      </c>
      <c r="M275" s="69" t="str">
        <f>IF(TimeSpend[[#This Row],[Personnel number]]&lt;&gt;"",VLOOKUP(TimeSpend[[#This Row],[Personnel number]],Users!A:B,2,0),"")</f>
        <v>Cvrček Josef</v>
      </c>
      <c r="N275" s="69" t="str">
        <f>IF(TimeSpend[[#This Row],[Network Description]]&lt;&gt;"",VLOOKUP(TimeSpend[[#This Row],[Network Description]],Projects!A:C,3,0),"")</f>
        <v>PROJECT</v>
      </c>
      <c r="O275" s="69" t="str">
        <f>IF(TimeSpend[[#This Row],[Activity]]&lt;&gt;"",VLOOKUP(TimeSpend[[#This Row],[Activity]],Activity,2,FALSE),"")</f>
        <v>Yes</v>
      </c>
    </row>
    <row r="276" spans="1:15" ht="16.5" customHeight="1" x14ac:dyDescent="0.25">
      <c r="A276" s="10" t="s">
        <v>38</v>
      </c>
      <c r="B276" s="11">
        <v>45567</v>
      </c>
      <c r="C276" s="68">
        <f t="shared" si="5"/>
        <v>0.5</v>
      </c>
      <c r="D276" s="69" t="str">
        <f>IF(TimeSpend[[#This Row],[Network Description]]&lt;&gt;"",VLOOKUP(TimeSpend[[#This Row],[Network Description]],Projects!A:B,2,0),"")</f>
        <v>BPC_INC</v>
      </c>
      <c r="E276" s="10" t="s">
        <v>48</v>
      </c>
      <c r="F276" s="96" t="s">
        <v>31</v>
      </c>
      <c r="G276" s="10" t="s">
        <v>49</v>
      </c>
      <c r="H276" s="32">
        <v>0.625</v>
      </c>
      <c r="I276" s="32">
        <v>0.64583333333333337</v>
      </c>
      <c r="J276" s="10" t="s">
        <v>19</v>
      </c>
      <c r="L276" s="69" t="str">
        <f>IF(TimeSpend[[#This Row],[Personnel number]]&lt;&gt;"",Utilization!$J$2,"")</f>
        <v>10/2024</v>
      </c>
      <c r="M276" s="69" t="str">
        <f>IF(TimeSpend[[#This Row],[Personnel number]]&lt;&gt;"",VLOOKUP(TimeSpend[[#This Row],[Personnel number]],Users!A:B,2,0),"")</f>
        <v>Cvrček Josef</v>
      </c>
      <c r="N276" s="69" t="str">
        <f>IF(TimeSpend[[#This Row],[Network Description]]&lt;&gt;"",VLOOKUP(TimeSpend[[#This Row],[Network Description]],Projects!A:C,3,0),"")</f>
        <v>INC</v>
      </c>
      <c r="O276" s="69" t="str">
        <f>IF(TimeSpend[[#This Row],[Activity]]&lt;&gt;"",VLOOKUP(TimeSpend[[#This Row],[Activity]],Activity,2,FALSE),"")</f>
        <v>Yes</v>
      </c>
    </row>
    <row r="277" spans="1:15" ht="16.5" customHeight="1" x14ac:dyDescent="0.25">
      <c r="A277" s="10" t="s">
        <v>38</v>
      </c>
      <c r="B277" s="11">
        <v>45567</v>
      </c>
      <c r="C277" s="68">
        <f t="shared" si="5"/>
        <v>1</v>
      </c>
      <c r="D277" s="69">
        <f>IF(TimeSpend[[#This Row],[Network Description]]&lt;&gt;"",VLOOKUP(TimeSpend[[#This Row],[Network Description]],Projects!A:B,2,0),"")</f>
        <v>60000430</v>
      </c>
      <c r="E277" s="10" t="s">
        <v>30</v>
      </c>
      <c r="F277" s="96" t="s">
        <v>58</v>
      </c>
      <c r="G277" s="10" t="s">
        <v>96</v>
      </c>
      <c r="H277" s="32">
        <v>0.64583333333333337</v>
      </c>
      <c r="I277" s="32">
        <v>0.6875</v>
      </c>
      <c r="J277" s="10" t="s">
        <v>19</v>
      </c>
      <c r="L277" s="69" t="str">
        <f>IF(TimeSpend[[#This Row],[Personnel number]]&lt;&gt;"",Utilization!$J$2,"")</f>
        <v>10/2024</v>
      </c>
      <c r="M277" s="69" t="str">
        <f>IF(TimeSpend[[#This Row],[Personnel number]]&lt;&gt;"",VLOOKUP(TimeSpend[[#This Row],[Personnel number]],Users!A:B,2,0),"")</f>
        <v>Cvrček Josef</v>
      </c>
      <c r="N277" s="69" t="str">
        <f>IF(TimeSpend[[#This Row],[Network Description]]&lt;&gt;"",VLOOKUP(TimeSpend[[#This Row],[Network Description]],Projects!A:C,3,0),"")</f>
        <v>PROJECT</v>
      </c>
      <c r="O277" s="69" t="str">
        <f>IF(TimeSpend[[#This Row],[Activity]]&lt;&gt;"",VLOOKUP(TimeSpend[[#This Row],[Activity]],Activity,2,FALSE),"")</f>
        <v>Yes</v>
      </c>
    </row>
    <row r="278" spans="1:15" ht="16.5" customHeight="1" x14ac:dyDescent="0.25">
      <c r="A278" s="10" t="s">
        <v>38</v>
      </c>
      <c r="B278" s="11">
        <v>45567</v>
      </c>
      <c r="C278" s="68">
        <f t="shared" si="5"/>
        <v>0.33333333333333215</v>
      </c>
      <c r="D278" s="69" t="str">
        <f>IF(TimeSpend[[#This Row],[Network Description]]&lt;&gt;"",VLOOKUP(TimeSpend[[#This Row],[Network Description]],Projects!A:B,2,0),"")</f>
        <v>BPC_INT</v>
      </c>
      <c r="E278" s="10" t="s">
        <v>16</v>
      </c>
      <c r="F278" s="96" t="s">
        <v>17</v>
      </c>
      <c r="G278" s="10" t="s">
        <v>43</v>
      </c>
      <c r="H278" s="32">
        <v>0.6875</v>
      </c>
      <c r="I278" s="32">
        <v>0.70138888888888884</v>
      </c>
      <c r="J278" s="10" t="s">
        <v>19</v>
      </c>
      <c r="L278" s="69" t="str">
        <f>IF(TimeSpend[[#This Row],[Personnel number]]&lt;&gt;"",Utilization!$J$2,"")</f>
        <v>10/2024</v>
      </c>
      <c r="M278" s="69" t="str">
        <f>IF(TimeSpend[[#This Row],[Personnel number]]&lt;&gt;"",VLOOKUP(TimeSpend[[#This Row],[Personnel number]],Users!A:B,2,0),"")</f>
        <v>Cvrček Josef</v>
      </c>
      <c r="N278" s="69" t="str">
        <f>IF(TimeSpend[[#This Row],[Network Description]]&lt;&gt;"",VLOOKUP(TimeSpend[[#This Row],[Network Description]],Projects!A:C,3,0),"")</f>
        <v>INT</v>
      </c>
      <c r="O278" s="69" t="str">
        <f>IF(TimeSpend[[#This Row],[Activity]]&lt;&gt;"",VLOOKUP(TimeSpend[[#This Row],[Activity]],Activity,2,FALSE),"")</f>
        <v>No</v>
      </c>
    </row>
    <row r="279" spans="1:15" ht="16.5" customHeight="1" x14ac:dyDescent="0.25">
      <c r="A279" s="10" t="s">
        <v>38</v>
      </c>
      <c r="B279" s="11">
        <v>45568</v>
      </c>
      <c r="C279" s="68">
        <f t="shared" si="5"/>
        <v>0.25</v>
      </c>
      <c r="D279" s="69" t="str">
        <f>IF(TimeSpend[[#This Row],[Network Description]]&lt;&gt;"",VLOOKUP(TimeSpend[[#This Row],[Network Description]],Projects!A:B,2,0),"")</f>
        <v>BPC_INT</v>
      </c>
      <c r="E279" s="10" t="s">
        <v>16</v>
      </c>
      <c r="F279" s="96" t="s">
        <v>17</v>
      </c>
      <c r="G279" s="10" t="s">
        <v>21</v>
      </c>
      <c r="H279" s="32">
        <v>0.32291666666666669</v>
      </c>
      <c r="I279" s="32">
        <v>0.33333333333333331</v>
      </c>
      <c r="J279" s="10" t="s">
        <v>19</v>
      </c>
      <c r="L279" s="69" t="str">
        <f>IF(TimeSpend[[#This Row],[Personnel number]]&lt;&gt;"",Utilization!$J$2,"")</f>
        <v>10/2024</v>
      </c>
      <c r="M279" s="69" t="str">
        <f>IF(TimeSpend[[#This Row],[Personnel number]]&lt;&gt;"",VLOOKUP(TimeSpend[[#This Row],[Personnel number]],Users!A:B,2,0),"")</f>
        <v>Cvrček Josef</v>
      </c>
      <c r="N279" s="69" t="str">
        <f>IF(TimeSpend[[#This Row],[Network Description]]&lt;&gt;"",VLOOKUP(TimeSpend[[#This Row],[Network Description]],Projects!A:C,3,0),"")</f>
        <v>INT</v>
      </c>
      <c r="O279" s="69" t="str">
        <f>IF(TimeSpend[[#This Row],[Activity]]&lt;&gt;"",VLOOKUP(TimeSpend[[#This Row],[Activity]],Activity,2,FALSE),"")</f>
        <v>No</v>
      </c>
    </row>
    <row r="280" spans="1:15" ht="16.5" customHeight="1" x14ac:dyDescent="0.25">
      <c r="A280" s="10" t="s">
        <v>38</v>
      </c>
      <c r="B280" s="11">
        <v>45568</v>
      </c>
      <c r="C280" s="68">
        <f t="shared" si="5"/>
        <v>0.5</v>
      </c>
      <c r="D280" s="69" t="str">
        <f>IF(TimeSpend[[#This Row],[Network Description]]&lt;&gt;"",VLOOKUP(TimeSpend[[#This Row],[Network Description]],Projects!A:B,2,0),"")</f>
        <v>BPC_INC</v>
      </c>
      <c r="E280" s="10" t="s">
        <v>48</v>
      </c>
      <c r="F280" s="96" t="s">
        <v>31</v>
      </c>
      <c r="G280" s="10" t="s">
        <v>49</v>
      </c>
      <c r="H280" s="32">
        <v>0.34375</v>
      </c>
      <c r="I280" s="32">
        <v>0.36458333333333331</v>
      </c>
      <c r="J280" s="10" t="s">
        <v>19</v>
      </c>
      <c r="L280" s="69" t="str">
        <f>IF(TimeSpend[[#This Row],[Personnel number]]&lt;&gt;"",Utilization!$J$2,"")</f>
        <v>10/2024</v>
      </c>
      <c r="M280" s="69" t="str">
        <f>IF(TimeSpend[[#This Row],[Personnel number]]&lt;&gt;"",VLOOKUP(TimeSpend[[#This Row],[Personnel number]],Users!A:B,2,0),"")</f>
        <v>Cvrček Josef</v>
      </c>
      <c r="N280" s="69" t="str">
        <f>IF(TimeSpend[[#This Row],[Network Description]]&lt;&gt;"",VLOOKUP(TimeSpend[[#This Row],[Network Description]],Projects!A:C,3,0),"")</f>
        <v>INC</v>
      </c>
      <c r="O280" s="69" t="str">
        <f>IF(TimeSpend[[#This Row],[Activity]]&lt;&gt;"",VLOOKUP(TimeSpend[[#This Row],[Activity]],Activity,2,FALSE),"")</f>
        <v>Yes</v>
      </c>
    </row>
    <row r="281" spans="1:15" ht="16.5" customHeight="1" x14ac:dyDescent="0.25">
      <c r="A281" s="10" t="s">
        <v>38</v>
      </c>
      <c r="B281" s="11">
        <v>45568</v>
      </c>
      <c r="C281" s="68">
        <f t="shared" si="5"/>
        <v>2.0833333333333339</v>
      </c>
      <c r="D281" s="69">
        <f>IF(TimeSpend[[#This Row],[Network Description]]&lt;&gt;"",VLOOKUP(TimeSpend[[#This Row],[Network Description]],Projects!A:B,2,0),"")</f>
        <v>60000430</v>
      </c>
      <c r="E281" s="10" t="s">
        <v>30</v>
      </c>
      <c r="F281" s="96" t="s">
        <v>31</v>
      </c>
      <c r="G281" s="10" t="s">
        <v>42</v>
      </c>
      <c r="H281" s="32">
        <v>0.36458333333333331</v>
      </c>
      <c r="I281" s="32">
        <v>0.4513888888888889</v>
      </c>
      <c r="J281" s="10" t="s">
        <v>19</v>
      </c>
      <c r="L281" s="69" t="str">
        <f>IF(TimeSpend[[#This Row],[Personnel number]]&lt;&gt;"",Utilization!$J$2,"")</f>
        <v>10/2024</v>
      </c>
      <c r="M281" s="69" t="str">
        <f>IF(TimeSpend[[#This Row],[Personnel number]]&lt;&gt;"",VLOOKUP(TimeSpend[[#This Row],[Personnel number]],Users!A:B,2,0),"")</f>
        <v>Cvrček Josef</v>
      </c>
      <c r="N281" s="69" t="str">
        <f>IF(TimeSpend[[#This Row],[Network Description]]&lt;&gt;"",VLOOKUP(TimeSpend[[#This Row],[Network Description]],Projects!A:C,3,0),"")</f>
        <v>PROJECT</v>
      </c>
      <c r="O281" s="69" t="str">
        <f>IF(TimeSpend[[#This Row],[Activity]]&lt;&gt;"",VLOOKUP(TimeSpend[[#This Row],[Activity]],Activity,2,FALSE),"")</f>
        <v>Yes</v>
      </c>
    </row>
    <row r="282" spans="1:15" ht="16.5" customHeight="1" x14ac:dyDescent="0.25">
      <c r="A282" s="10" t="s">
        <v>38</v>
      </c>
      <c r="B282" s="11">
        <v>45568</v>
      </c>
      <c r="C282" s="68">
        <f t="shared" si="5"/>
        <v>0.66666666666666607</v>
      </c>
      <c r="D282" s="69">
        <f>IF(TimeSpend[[#This Row],[Network Description]]&lt;&gt;"",VLOOKUP(TimeSpend[[#This Row],[Network Description]],Projects!A:B,2,0),"")</f>
        <v>60000370</v>
      </c>
      <c r="E282" s="10" t="s">
        <v>40</v>
      </c>
      <c r="F282" s="96" t="s">
        <v>31</v>
      </c>
      <c r="G282" s="10" t="s">
        <v>191</v>
      </c>
      <c r="H282" s="32">
        <v>0.4513888888888889</v>
      </c>
      <c r="I282" s="32">
        <v>0.47916666666666669</v>
      </c>
      <c r="J282" s="10" t="s">
        <v>19</v>
      </c>
      <c r="L282" s="69" t="str">
        <f>IF(TimeSpend[[#This Row],[Personnel number]]&lt;&gt;"",Utilization!$J$2,"")</f>
        <v>10/2024</v>
      </c>
      <c r="M282" s="69" t="str">
        <f>IF(TimeSpend[[#This Row],[Personnel number]]&lt;&gt;"",VLOOKUP(TimeSpend[[#This Row],[Personnel number]],Users!A:B,2,0),"")</f>
        <v>Cvrček Josef</v>
      </c>
      <c r="N282" s="69" t="str">
        <f>IF(TimeSpend[[#This Row],[Network Description]]&lt;&gt;"",VLOOKUP(TimeSpend[[#This Row],[Network Description]],Projects!A:C,3,0),"")</f>
        <v>PROJECT</v>
      </c>
      <c r="O282" s="69" t="str">
        <f>IF(TimeSpend[[#This Row],[Activity]]&lt;&gt;"",VLOOKUP(TimeSpend[[#This Row],[Activity]],Activity,2,FALSE),"")</f>
        <v>Yes</v>
      </c>
    </row>
    <row r="283" spans="1:15" ht="16.5" customHeight="1" x14ac:dyDescent="0.25">
      <c r="A283" s="10" t="s">
        <v>38</v>
      </c>
      <c r="B283" s="11">
        <v>45568</v>
      </c>
      <c r="C283" s="68">
        <f t="shared" si="5"/>
        <v>2</v>
      </c>
      <c r="D283" s="69">
        <f>IF(TimeSpend[[#This Row],[Network Description]]&lt;&gt;"",VLOOKUP(TimeSpend[[#This Row],[Network Description]],Projects!A:B,2,0),"")</f>
        <v>60000430</v>
      </c>
      <c r="E283" s="10" t="s">
        <v>30</v>
      </c>
      <c r="F283" s="96" t="s">
        <v>31</v>
      </c>
      <c r="G283" s="10" t="s">
        <v>42</v>
      </c>
      <c r="H283" s="32">
        <v>0.5</v>
      </c>
      <c r="I283" s="32">
        <v>0.58333333333333337</v>
      </c>
      <c r="J283" s="10" t="s">
        <v>19</v>
      </c>
      <c r="L283" s="69" t="str">
        <f>IF(TimeSpend[[#This Row],[Personnel number]]&lt;&gt;"",Utilization!$J$2,"")</f>
        <v>10/2024</v>
      </c>
      <c r="M283" s="69" t="str">
        <f>IF(TimeSpend[[#This Row],[Personnel number]]&lt;&gt;"",VLOOKUP(TimeSpend[[#This Row],[Personnel number]],Users!A:B,2,0),"")</f>
        <v>Cvrček Josef</v>
      </c>
      <c r="N283" s="69" t="str">
        <f>IF(TimeSpend[[#This Row],[Network Description]]&lt;&gt;"",VLOOKUP(TimeSpend[[#This Row],[Network Description]],Projects!A:C,3,0),"")</f>
        <v>PROJECT</v>
      </c>
      <c r="O283" s="69" t="str">
        <f>IF(TimeSpend[[#This Row],[Activity]]&lt;&gt;"",VLOOKUP(TimeSpend[[#This Row],[Activity]],Activity,2,FALSE),"")</f>
        <v>Yes</v>
      </c>
    </row>
    <row r="284" spans="1:15" ht="16.5" customHeight="1" x14ac:dyDescent="0.25">
      <c r="A284" s="10" t="s">
        <v>38</v>
      </c>
      <c r="B284" s="11">
        <v>45568</v>
      </c>
      <c r="C284" s="68">
        <f t="shared" si="5"/>
        <v>0.25</v>
      </c>
      <c r="D284" s="69" t="str">
        <f>IF(TimeSpend[[#This Row],[Network Description]]&lt;&gt;"",VLOOKUP(TimeSpend[[#This Row],[Network Description]],Projects!A:B,2,0),"")</f>
        <v>BPC_INC</v>
      </c>
      <c r="E284" s="10" t="s">
        <v>48</v>
      </c>
      <c r="F284" s="96" t="s">
        <v>23</v>
      </c>
      <c r="G284" s="10" t="s">
        <v>193</v>
      </c>
      <c r="H284" s="32">
        <v>0.58333333333333337</v>
      </c>
      <c r="I284" s="32">
        <v>0.59375</v>
      </c>
      <c r="J284" s="10" t="s">
        <v>19</v>
      </c>
      <c r="L284" s="69" t="str">
        <f>IF(TimeSpend[[#This Row],[Personnel number]]&lt;&gt;"",Utilization!$J$2,"")</f>
        <v>10/2024</v>
      </c>
      <c r="M284" s="69" t="str">
        <f>IF(TimeSpend[[#This Row],[Personnel number]]&lt;&gt;"",VLOOKUP(TimeSpend[[#This Row],[Personnel number]],Users!A:B,2,0),"")</f>
        <v>Cvrček Josef</v>
      </c>
      <c r="N284" s="69" t="str">
        <f>IF(TimeSpend[[#This Row],[Network Description]]&lt;&gt;"",VLOOKUP(TimeSpend[[#This Row],[Network Description]],Projects!A:C,3,0),"")</f>
        <v>INC</v>
      </c>
      <c r="O284" s="69" t="str">
        <f>IF(TimeSpend[[#This Row],[Activity]]&lt;&gt;"",VLOOKUP(TimeSpend[[#This Row],[Activity]],Activity,2,FALSE),"")</f>
        <v>Yes</v>
      </c>
    </row>
    <row r="285" spans="1:15" ht="16.5" customHeight="1" x14ac:dyDescent="0.25">
      <c r="A285" s="10" t="s">
        <v>38</v>
      </c>
      <c r="B285" s="11">
        <v>45568</v>
      </c>
      <c r="C285" s="68">
        <f t="shared" si="5"/>
        <v>0.5</v>
      </c>
      <c r="D285" s="69" t="str">
        <f>IF(TimeSpend[[#This Row],[Network Description]]&lt;&gt;"",VLOOKUP(TimeSpend[[#This Row],[Network Description]],Projects!A:B,2,0),"")</f>
        <v>BPC_INT</v>
      </c>
      <c r="E285" s="10" t="s">
        <v>16</v>
      </c>
      <c r="F285" s="96" t="s">
        <v>17</v>
      </c>
      <c r="G285" s="10" t="s">
        <v>21</v>
      </c>
      <c r="H285" s="32">
        <v>0.59375</v>
      </c>
      <c r="I285" s="32">
        <v>0.61458333333333337</v>
      </c>
      <c r="J285" s="10" t="s">
        <v>19</v>
      </c>
      <c r="L285" s="69" t="str">
        <f>IF(TimeSpend[[#This Row],[Personnel number]]&lt;&gt;"",Utilization!$J$2,"")</f>
        <v>10/2024</v>
      </c>
      <c r="M285" s="69" t="str">
        <f>IF(TimeSpend[[#This Row],[Personnel number]]&lt;&gt;"",VLOOKUP(TimeSpend[[#This Row],[Personnel number]],Users!A:B,2,0),"")</f>
        <v>Cvrček Josef</v>
      </c>
      <c r="N285" s="69" t="str">
        <f>IF(TimeSpend[[#This Row],[Network Description]]&lt;&gt;"",VLOOKUP(TimeSpend[[#This Row],[Network Description]],Projects!A:C,3,0),"")</f>
        <v>INT</v>
      </c>
      <c r="O285" s="69" t="str">
        <f>IF(TimeSpend[[#This Row],[Activity]]&lt;&gt;"",VLOOKUP(TimeSpend[[#This Row],[Activity]],Activity,2,FALSE),"")</f>
        <v>No</v>
      </c>
    </row>
    <row r="286" spans="1:15" ht="16.5" customHeight="1" x14ac:dyDescent="0.25">
      <c r="A286" s="10" t="s">
        <v>38</v>
      </c>
      <c r="B286" s="11">
        <v>45568</v>
      </c>
      <c r="C286" s="68">
        <f t="shared" si="5"/>
        <v>1</v>
      </c>
      <c r="D286" s="69">
        <f>IF(TimeSpend[[#This Row],[Network Description]]&lt;&gt;"",VLOOKUP(TimeSpend[[#This Row],[Network Description]],Projects!A:B,2,0),"")</f>
        <v>60000247</v>
      </c>
      <c r="E286" s="10" t="s">
        <v>22</v>
      </c>
      <c r="F286" s="96" t="s">
        <v>31</v>
      </c>
      <c r="G286" s="10" t="s">
        <v>42</v>
      </c>
      <c r="H286" s="32">
        <v>0.61458333333333337</v>
      </c>
      <c r="I286" s="32">
        <v>0.65625</v>
      </c>
      <c r="J286" s="10" t="s">
        <v>19</v>
      </c>
      <c r="L286" s="69" t="str">
        <f>IF(TimeSpend[[#This Row],[Personnel number]]&lt;&gt;"",Utilization!$J$2,"")</f>
        <v>10/2024</v>
      </c>
      <c r="M286" s="69" t="str">
        <f>IF(TimeSpend[[#This Row],[Personnel number]]&lt;&gt;"",VLOOKUP(TimeSpend[[#This Row],[Personnel number]],Users!A:B,2,0),"")</f>
        <v>Cvrček Josef</v>
      </c>
      <c r="N286" s="69" t="str">
        <f>IF(TimeSpend[[#This Row],[Network Description]]&lt;&gt;"",VLOOKUP(TimeSpend[[#This Row],[Network Description]],Projects!A:C,3,0),"")</f>
        <v>PROJECT</v>
      </c>
      <c r="O286" s="69" t="str">
        <f>IF(TimeSpend[[#This Row],[Activity]]&lt;&gt;"",VLOOKUP(TimeSpend[[#This Row],[Activity]],Activity,2,FALSE),"")</f>
        <v>Yes</v>
      </c>
    </row>
    <row r="287" spans="1:15" ht="16.5" customHeight="1" x14ac:dyDescent="0.25">
      <c r="A287" s="10" t="s">
        <v>38</v>
      </c>
      <c r="B287" s="11">
        <v>45568</v>
      </c>
      <c r="C287" s="68">
        <f t="shared" si="5"/>
        <v>0.25</v>
      </c>
      <c r="D287" s="69" t="str">
        <f>IF(TimeSpend[[#This Row],[Network Description]]&lt;&gt;"",VLOOKUP(TimeSpend[[#This Row],[Network Description]],Projects!A:B,2,0),"")</f>
        <v>BPC_INT</v>
      </c>
      <c r="E287" s="10" t="s">
        <v>16</v>
      </c>
      <c r="F287" s="96" t="s">
        <v>17</v>
      </c>
      <c r="G287" s="10" t="s">
        <v>43</v>
      </c>
      <c r="H287" s="32">
        <v>0.65625</v>
      </c>
      <c r="I287" s="32">
        <v>0.66666666666666663</v>
      </c>
      <c r="J287" s="10" t="s">
        <v>19</v>
      </c>
      <c r="L287" s="69" t="str">
        <f>IF(TimeSpend[[#This Row],[Personnel number]]&lt;&gt;"",Utilization!$J$2,"")</f>
        <v>10/2024</v>
      </c>
      <c r="M287" s="69" t="str">
        <f>IF(TimeSpend[[#This Row],[Personnel number]]&lt;&gt;"",VLOOKUP(TimeSpend[[#This Row],[Personnel number]],Users!A:B,2,0),"")</f>
        <v>Cvrček Josef</v>
      </c>
      <c r="N287" s="69" t="str">
        <f>IF(TimeSpend[[#This Row],[Network Description]]&lt;&gt;"",VLOOKUP(TimeSpend[[#This Row],[Network Description]],Projects!A:C,3,0),"")</f>
        <v>INT</v>
      </c>
      <c r="O287" s="69" t="str">
        <f>IF(TimeSpend[[#This Row],[Activity]]&lt;&gt;"",VLOOKUP(TimeSpend[[#This Row],[Activity]],Activity,2,FALSE),"")</f>
        <v>No</v>
      </c>
    </row>
    <row r="288" spans="1:15" ht="16.5" customHeight="1" x14ac:dyDescent="0.25">
      <c r="A288" s="10" t="s">
        <v>38</v>
      </c>
      <c r="B288" s="11">
        <v>45569</v>
      </c>
      <c r="C288" s="68">
        <f t="shared" si="5"/>
        <v>0.33333333333333304</v>
      </c>
      <c r="D288" s="69" t="str">
        <f>IF(TimeSpend[[#This Row],[Network Description]]&lt;&gt;"",VLOOKUP(TimeSpend[[#This Row],[Network Description]],Projects!A:B,2,0),"")</f>
        <v>BPC_INT</v>
      </c>
      <c r="E288" s="10" t="s">
        <v>16</v>
      </c>
      <c r="F288" s="96" t="s">
        <v>17</v>
      </c>
      <c r="G288" s="10" t="s">
        <v>21</v>
      </c>
      <c r="H288" s="32">
        <v>0.28472222222222221</v>
      </c>
      <c r="I288" s="32">
        <v>0.2986111111111111</v>
      </c>
      <c r="J288" s="10" t="s">
        <v>19</v>
      </c>
      <c r="L288" s="69" t="str">
        <f>IF(TimeSpend[[#This Row],[Personnel number]]&lt;&gt;"",Utilization!$J$2,"")</f>
        <v>10/2024</v>
      </c>
      <c r="M288" s="69" t="str">
        <f>IF(TimeSpend[[#This Row],[Personnel number]]&lt;&gt;"",VLOOKUP(TimeSpend[[#This Row],[Personnel number]],Users!A:B,2,0),"")</f>
        <v>Cvrček Josef</v>
      </c>
      <c r="N288" s="69" t="str">
        <f>IF(TimeSpend[[#This Row],[Network Description]]&lt;&gt;"",VLOOKUP(TimeSpend[[#This Row],[Network Description]],Projects!A:C,3,0),"")</f>
        <v>INT</v>
      </c>
      <c r="O288" s="69" t="str">
        <f>IF(TimeSpend[[#This Row],[Activity]]&lt;&gt;"",VLOOKUP(TimeSpend[[#This Row],[Activity]],Activity,2,FALSE),"")</f>
        <v>No</v>
      </c>
    </row>
    <row r="289" spans="1:15" ht="16.5" customHeight="1" x14ac:dyDescent="0.25">
      <c r="A289" s="10" t="s">
        <v>38</v>
      </c>
      <c r="B289" s="11">
        <v>45569</v>
      </c>
      <c r="C289" s="68">
        <f t="shared" si="5"/>
        <v>0.66666666666666785</v>
      </c>
      <c r="D289" s="69">
        <f>IF(TimeSpend[[#This Row],[Network Description]]&lt;&gt;"",VLOOKUP(TimeSpend[[#This Row],[Network Description]],Projects!A:B,2,0),"")</f>
        <v>60000430</v>
      </c>
      <c r="E289" s="10" t="s">
        <v>30</v>
      </c>
      <c r="F289" s="96" t="s">
        <v>31</v>
      </c>
      <c r="G289" s="10" t="s">
        <v>42</v>
      </c>
      <c r="H289" s="32">
        <v>0.2986111111111111</v>
      </c>
      <c r="I289" s="32">
        <v>0.3263888888888889</v>
      </c>
      <c r="J289" s="10" t="s">
        <v>19</v>
      </c>
      <c r="L289" s="69" t="str">
        <f>IF(TimeSpend[[#This Row],[Personnel number]]&lt;&gt;"",Utilization!$J$2,"")</f>
        <v>10/2024</v>
      </c>
      <c r="M289" s="69" t="str">
        <f>IF(TimeSpend[[#This Row],[Personnel number]]&lt;&gt;"",VLOOKUP(TimeSpend[[#This Row],[Personnel number]],Users!A:B,2,0),"")</f>
        <v>Cvrček Josef</v>
      </c>
      <c r="N289" s="69" t="str">
        <f>IF(TimeSpend[[#This Row],[Network Description]]&lt;&gt;"",VLOOKUP(TimeSpend[[#This Row],[Network Description]],Projects!A:C,3,0),"")</f>
        <v>PROJECT</v>
      </c>
      <c r="O289" s="69" t="str">
        <f>IF(TimeSpend[[#This Row],[Activity]]&lt;&gt;"",VLOOKUP(TimeSpend[[#This Row],[Activity]],Activity,2,FALSE),"")</f>
        <v>Yes</v>
      </c>
    </row>
    <row r="290" spans="1:15" ht="16.5" customHeight="1" x14ac:dyDescent="0.25">
      <c r="A290" s="10" t="s">
        <v>38</v>
      </c>
      <c r="B290" s="11">
        <v>45569</v>
      </c>
      <c r="C290" s="68">
        <f t="shared" si="5"/>
        <v>0.49999999999999822</v>
      </c>
      <c r="D290" s="69" t="str">
        <f>IF(TimeSpend[[#This Row],[Network Description]]&lt;&gt;"",VLOOKUP(TimeSpend[[#This Row],[Network Description]],Projects!A:B,2,0),"")</f>
        <v>BPC_INC</v>
      </c>
      <c r="E290" s="10" t="s">
        <v>48</v>
      </c>
      <c r="F290" s="96" t="s">
        <v>31</v>
      </c>
      <c r="G290" s="10" t="s">
        <v>49</v>
      </c>
      <c r="H290" s="32">
        <v>0.3263888888888889</v>
      </c>
      <c r="I290" s="32">
        <v>0.34722222222222221</v>
      </c>
      <c r="J290" s="10" t="s">
        <v>19</v>
      </c>
      <c r="L290" s="69" t="str">
        <f>IF(TimeSpend[[#This Row],[Personnel number]]&lt;&gt;"",Utilization!$J$2,"")</f>
        <v>10/2024</v>
      </c>
      <c r="M290" s="69" t="str">
        <f>IF(TimeSpend[[#This Row],[Personnel number]]&lt;&gt;"",VLOOKUP(TimeSpend[[#This Row],[Personnel number]],Users!A:B,2,0),"")</f>
        <v>Cvrček Josef</v>
      </c>
      <c r="N290" s="69" t="str">
        <f>IF(TimeSpend[[#This Row],[Network Description]]&lt;&gt;"",VLOOKUP(TimeSpend[[#This Row],[Network Description]],Projects!A:C,3,0),"")</f>
        <v>INC</v>
      </c>
      <c r="O290" s="69" t="str">
        <f>IF(TimeSpend[[#This Row],[Activity]]&lt;&gt;"",VLOOKUP(TimeSpend[[#This Row],[Activity]],Activity,2,FALSE),"")</f>
        <v>Yes</v>
      </c>
    </row>
    <row r="291" spans="1:15" ht="16.5" customHeight="1" x14ac:dyDescent="0.25">
      <c r="A291" s="10" t="s">
        <v>38</v>
      </c>
      <c r="B291" s="11">
        <v>45569</v>
      </c>
      <c r="C291" s="68">
        <f t="shared" si="5"/>
        <v>0.41666666666666785</v>
      </c>
      <c r="D291" s="69" t="str">
        <f>IF(TimeSpend[[#This Row],[Network Description]]&lt;&gt;"",VLOOKUP(TimeSpend[[#This Row],[Network Description]],Projects!A:B,2,0),"")</f>
        <v>BPC_CR</v>
      </c>
      <c r="E291" s="10" t="s">
        <v>159</v>
      </c>
      <c r="F291" s="96" t="s">
        <v>31</v>
      </c>
      <c r="G291" s="10" t="s">
        <v>191</v>
      </c>
      <c r="H291" s="32">
        <v>0.34722222222222221</v>
      </c>
      <c r="I291" s="32">
        <v>0.36458333333333331</v>
      </c>
      <c r="J291" s="10" t="s">
        <v>19</v>
      </c>
      <c r="L291" s="69" t="str">
        <f>IF(TimeSpend[[#This Row],[Personnel number]]&lt;&gt;"",Utilization!$J$2,"")</f>
        <v>10/2024</v>
      </c>
      <c r="M291" s="69" t="str">
        <f>IF(TimeSpend[[#This Row],[Personnel number]]&lt;&gt;"",VLOOKUP(TimeSpend[[#This Row],[Personnel number]],Users!A:B,2,0),"")</f>
        <v>Cvrček Josef</v>
      </c>
      <c r="N291" s="69" t="str">
        <f>IF(TimeSpend[[#This Row],[Network Description]]&lt;&gt;"",VLOOKUP(TimeSpend[[#This Row],[Network Description]],Projects!A:C,3,0),"")</f>
        <v>CRQ</v>
      </c>
      <c r="O291" s="69" t="str">
        <f>IF(TimeSpend[[#This Row],[Activity]]&lt;&gt;"",VLOOKUP(TimeSpend[[#This Row],[Activity]],Activity,2,FALSE),"")</f>
        <v>Yes</v>
      </c>
    </row>
    <row r="292" spans="1:15" ht="16.5" customHeight="1" x14ac:dyDescent="0.25">
      <c r="A292" s="10" t="s">
        <v>38</v>
      </c>
      <c r="B292" s="11">
        <v>45569</v>
      </c>
      <c r="C292" s="68">
        <f t="shared" si="5"/>
        <v>2.75</v>
      </c>
      <c r="D292" s="69">
        <f>IF(TimeSpend[[#This Row],[Network Description]]&lt;&gt;"",VLOOKUP(TimeSpend[[#This Row],[Network Description]],Projects!A:B,2,0),"")</f>
        <v>60000430</v>
      </c>
      <c r="E292" s="10" t="s">
        <v>30</v>
      </c>
      <c r="F292" s="96" t="s">
        <v>31</v>
      </c>
      <c r="G292" s="10" t="s">
        <v>42</v>
      </c>
      <c r="H292" s="32">
        <v>0.36458333333333331</v>
      </c>
      <c r="I292" s="32">
        <v>0.47916666666666669</v>
      </c>
      <c r="J292" s="10" t="s">
        <v>19</v>
      </c>
      <c r="L292" s="69" t="str">
        <f>IF(TimeSpend[[#This Row],[Personnel number]]&lt;&gt;"",Utilization!$J$2,"")</f>
        <v>10/2024</v>
      </c>
      <c r="M292" s="69" t="str">
        <f>IF(TimeSpend[[#This Row],[Personnel number]]&lt;&gt;"",VLOOKUP(TimeSpend[[#This Row],[Personnel number]],Users!A:B,2,0),"")</f>
        <v>Cvrček Josef</v>
      </c>
      <c r="N292" s="69" t="str">
        <f>IF(TimeSpend[[#This Row],[Network Description]]&lt;&gt;"",VLOOKUP(TimeSpend[[#This Row],[Network Description]],Projects!A:C,3,0),"")</f>
        <v>PROJECT</v>
      </c>
      <c r="O292" s="69" t="str">
        <f>IF(TimeSpend[[#This Row],[Activity]]&lt;&gt;"",VLOOKUP(TimeSpend[[#This Row],[Activity]],Activity,2,FALSE),"")</f>
        <v>Yes</v>
      </c>
    </row>
    <row r="293" spans="1:15" ht="16.5" customHeight="1" x14ac:dyDescent="0.25">
      <c r="A293" s="10" t="s">
        <v>38</v>
      </c>
      <c r="B293" s="11">
        <v>45569</v>
      </c>
      <c r="C293" s="68">
        <f t="shared" si="5"/>
        <v>0.5</v>
      </c>
      <c r="D293" s="69" t="str">
        <f>IF(TimeSpend[[#This Row],[Network Description]]&lt;&gt;"",VLOOKUP(TimeSpend[[#This Row],[Network Description]],Projects!A:B,2,0),"")</f>
        <v>BPC_INT</v>
      </c>
      <c r="E293" s="10" t="s">
        <v>16</v>
      </c>
      <c r="F293" s="96" t="s">
        <v>17</v>
      </c>
      <c r="G293" s="10" t="s">
        <v>21</v>
      </c>
      <c r="H293" s="32">
        <v>0.5</v>
      </c>
      <c r="I293" s="32">
        <v>0.52083333333333337</v>
      </c>
      <c r="J293" s="10" t="s">
        <v>19</v>
      </c>
      <c r="L293" s="69" t="str">
        <f>IF(TimeSpend[[#This Row],[Personnel number]]&lt;&gt;"",Utilization!$J$2,"")</f>
        <v>10/2024</v>
      </c>
      <c r="M293" s="69" t="str">
        <f>IF(TimeSpend[[#This Row],[Personnel number]]&lt;&gt;"",VLOOKUP(TimeSpend[[#This Row],[Personnel number]],Users!A:B,2,0),"")</f>
        <v>Cvrček Josef</v>
      </c>
      <c r="N293" s="69" t="str">
        <f>IF(TimeSpend[[#This Row],[Network Description]]&lt;&gt;"",VLOOKUP(TimeSpend[[#This Row],[Network Description]],Projects!A:C,3,0),"")</f>
        <v>INT</v>
      </c>
      <c r="O293" s="69" t="str">
        <f>IF(TimeSpend[[#This Row],[Activity]]&lt;&gt;"",VLOOKUP(TimeSpend[[#This Row],[Activity]],Activity,2,FALSE),"")</f>
        <v>No</v>
      </c>
    </row>
    <row r="294" spans="1:15" ht="16.5" customHeight="1" x14ac:dyDescent="0.25">
      <c r="A294" s="10" t="s">
        <v>38</v>
      </c>
      <c r="B294" s="11">
        <v>45569</v>
      </c>
      <c r="C294" s="68">
        <f t="shared" si="5"/>
        <v>0.5</v>
      </c>
      <c r="D294" s="69" t="str">
        <f>IF(TimeSpend[[#This Row],[Network Description]]&lt;&gt;"",VLOOKUP(TimeSpend[[#This Row],[Network Description]],Projects!A:B,2,0),"")</f>
        <v>BPC_INC</v>
      </c>
      <c r="E294" s="10" t="s">
        <v>48</v>
      </c>
      <c r="F294" s="96" t="s">
        <v>31</v>
      </c>
      <c r="G294" s="10" t="s">
        <v>49</v>
      </c>
      <c r="H294" s="32">
        <v>0.52083333333333337</v>
      </c>
      <c r="I294" s="32">
        <v>0.54166666666666663</v>
      </c>
      <c r="J294" s="10" t="s">
        <v>19</v>
      </c>
      <c r="L294" s="69" t="str">
        <f>IF(TimeSpend[[#This Row],[Personnel number]]&lt;&gt;"",Utilization!$J$2,"")</f>
        <v>10/2024</v>
      </c>
      <c r="M294" s="69" t="str">
        <f>IF(TimeSpend[[#This Row],[Personnel number]]&lt;&gt;"",VLOOKUP(TimeSpend[[#This Row],[Personnel number]],Users!A:B,2,0),"")</f>
        <v>Cvrček Josef</v>
      </c>
      <c r="N294" s="69" t="str">
        <f>IF(TimeSpend[[#This Row],[Network Description]]&lt;&gt;"",VLOOKUP(TimeSpend[[#This Row],[Network Description]],Projects!A:C,3,0),"")</f>
        <v>INC</v>
      </c>
      <c r="O294" s="69" t="str">
        <f>IF(TimeSpend[[#This Row],[Activity]]&lt;&gt;"",VLOOKUP(TimeSpend[[#This Row],[Activity]],Activity,2,FALSE),"")</f>
        <v>Yes</v>
      </c>
    </row>
    <row r="295" spans="1:15" ht="16.5" customHeight="1" x14ac:dyDescent="0.25">
      <c r="A295" s="10" t="s">
        <v>38</v>
      </c>
      <c r="B295" s="11">
        <v>45569</v>
      </c>
      <c r="C295" s="68">
        <f t="shared" si="5"/>
        <v>2</v>
      </c>
      <c r="D295" s="69">
        <f>IF(TimeSpend[[#This Row],[Network Description]]&lt;&gt;"",VLOOKUP(TimeSpend[[#This Row],[Network Description]],Projects!A:B,2,0),"")</f>
        <v>60000430</v>
      </c>
      <c r="E295" s="10" t="s">
        <v>30</v>
      </c>
      <c r="F295" s="96" t="s">
        <v>31</v>
      </c>
      <c r="G295" s="10" t="s">
        <v>42</v>
      </c>
      <c r="H295" s="32">
        <v>0.54166666666666663</v>
      </c>
      <c r="I295" s="32">
        <v>0.625</v>
      </c>
      <c r="J295" s="10" t="s">
        <v>19</v>
      </c>
      <c r="L295" s="69" t="str">
        <f>IF(TimeSpend[[#This Row],[Personnel number]]&lt;&gt;"",Utilization!$J$2,"")</f>
        <v>10/2024</v>
      </c>
      <c r="M295" s="69" t="str">
        <f>IF(TimeSpend[[#This Row],[Personnel number]]&lt;&gt;"",VLOOKUP(TimeSpend[[#This Row],[Personnel number]],Users!A:B,2,0),"")</f>
        <v>Cvrček Josef</v>
      </c>
      <c r="N295" s="69" t="str">
        <f>IF(TimeSpend[[#This Row],[Network Description]]&lt;&gt;"",VLOOKUP(TimeSpend[[#This Row],[Network Description]],Projects!A:C,3,0),"")</f>
        <v>PROJECT</v>
      </c>
      <c r="O295" s="69" t="str">
        <f>IF(TimeSpend[[#This Row],[Activity]]&lt;&gt;"",VLOOKUP(TimeSpend[[#This Row],[Activity]],Activity,2,FALSE),"")</f>
        <v>Yes</v>
      </c>
    </row>
    <row r="296" spans="1:15" ht="16.5" customHeight="1" x14ac:dyDescent="0.25">
      <c r="A296" s="10" t="s">
        <v>38</v>
      </c>
      <c r="B296" s="11">
        <v>45569</v>
      </c>
      <c r="C296" s="68">
        <f t="shared" si="5"/>
        <v>0.75</v>
      </c>
      <c r="D296" s="69">
        <f>IF(TimeSpend[[#This Row],[Network Description]]&lt;&gt;"",VLOOKUP(TimeSpend[[#This Row],[Network Description]],Projects!A:B,2,0),"")</f>
        <v>60000247</v>
      </c>
      <c r="E296" s="10" t="s">
        <v>22</v>
      </c>
      <c r="F296" s="96" t="s">
        <v>31</v>
      </c>
      <c r="G296" s="10" t="s">
        <v>42</v>
      </c>
      <c r="H296" s="32">
        <v>0.625</v>
      </c>
      <c r="I296" s="32">
        <v>0.65625</v>
      </c>
      <c r="J296" s="10" t="s">
        <v>19</v>
      </c>
      <c r="L296" s="69" t="str">
        <f>IF(TimeSpend[[#This Row],[Personnel number]]&lt;&gt;"",Utilization!$J$2,"")</f>
        <v>10/2024</v>
      </c>
      <c r="M296" s="69" t="str">
        <f>IF(TimeSpend[[#This Row],[Personnel number]]&lt;&gt;"",VLOOKUP(TimeSpend[[#This Row],[Personnel number]],Users!A:B,2,0),"")</f>
        <v>Cvrček Josef</v>
      </c>
      <c r="N296" s="69" t="str">
        <f>IF(TimeSpend[[#This Row],[Network Description]]&lt;&gt;"",VLOOKUP(TimeSpend[[#This Row],[Network Description]],Projects!A:C,3,0),"")</f>
        <v>PROJECT</v>
      </c>
      <c r="O296" s="69" t="str">
        <f>IF(TimeSpend[[#This Row],[Activity]]&lt;&gt;"",VLOOKUP(TimeSpend[[#This Row],[Activity]],Activity,2,FALSE),"")</f>
        <v>Yes</v>
      </c>
    </row>
    <row r="297" spans="1:15" ht="16.5" customHeight="1" x14ac:dyDescent="0.25">
      <c r="A297" s="10" t="s">
        <v>38</v>
      </c>
      <c r="B297" s="11">
        <v>45569</v>
      </c>
      <c r="C297" s="68">
        <f t="shared" si="5"/>
        <v>0.25</v>
      </c>
      <c r="D297" s="69" t="str">
        <f>IF(TimeSpend[[#This Row],[Network Description]]&lt;&gt;"",VLOOKUP(TimeSpend[[#This Row],[Network Description]],Projects!A:B,2,0),"")</f>
        <v>BPC_INT</v>
      </c>
      <c r="E297" s="10" t="s">
        <v>16</v>
      </c>
      <c r="F297" s="96" t="s">
        <v>17</v>
      </c>
      <c r="G297" s="10" t="s">
        <v>43</v>
      </c>
      <c r="H297" s="32">
        <v>0.65625</v>
      </c>
      <c r="I297" s="32">
        <v>0.66666666666666663</v>
      </c>
      <c r="J297" s="10" t="s">
        <v>19</v>
      </c>
      <c r="L297" s="69" t="str">
        <f>IF(TimeSpend[[#This Row],[Personnel number]]&lt;&gt;"",Utilization!$J$2,"")</f>
        <v>10/2024</v>
      </c>
      <c r="M297" s="69" t="str">
        <f>IF(TimeSpend[[#This Row],[Personnel number]]&lt;&gt;"",VLOOKUP(TimeSpend[[#This Row],[Personnel number]],Users!A:B,2,0),"")</f>
        <v>Cvrček Josef</v>
      </c>
      <c r="N297" s="69" t="str">
        <f>IF(TimeSpend[[#This Row],[Network Description]]&lt;&gt;"",VLOOKUP(TimeSpend[[#This Row],[Network Description]],Projects!A:C,3,0),"")</f>
        <v>INT</v>
      </c>
      <c r="O297" s="69" t="str">
        <f>IF(TimeSpend[[#This Row],[Activity]]&lt;&gt;"",VLOOKUP(TimeSpend[[#This Row],[Activity]],Activity,2,FALSE),"")</f>
        <v>No</v>
      </c>
    </row>
    <row r="298" spans="1:15" ht="16.5" customHeight="1" x14ac:dyDescent="0.25">
      <c r="A298" s="10" t="s">
        <v>38</v>
      </c>
      <c r="B298" s="11">
        <v>45572</v>
      </c>
      <c r="C298" s="68">
        <f t="shared" si="5"/>
        <v>0.25000000000000089</v>
      </c>
      <c r="D298" s="69" t="str">
        <f>IF(TimeSpend[[#This Row],[Network Description]]&lt;&gt;"",VLOOKUP(TimeSpend[[#This Row],[Network Description]],Projects!A:B,2,0),"")</f>
        <v>BPC_INT</v>
      </c>
      <c r="E298" s="10" t="s">
        <v>16</v>
      </c>
      <c r="F298" s="96" t="s">
        <v>17</v>
      </c>
      <c r="G298" s="10" t="s">
        <v>21</v>
      </c>
      <c r="H298" s="32">
        <v>0.31597222222222221</v>
      </c>
      <c r="I298" s="32">
        <v>0.3263888888888889</v>
      </c>
      <c r="J298" s="10" t="s">
        <v>19</v>
      </c>
      <c r="L298" s="69" t="str">
        <f>IF(TimeSpend[[#This Row],[Personnel number]]&lt;&gt;"",Utilization!$J$2,"")</f>
        <v>10/2024</v>
      </c>
      <c r="M298" s="69" t="str">
        <f>IF(TimeSpend[[#This Row],[Personnel number]]&lt;&gt;"",VLOOKUP(TimeSpend[[#This Row],[Personnel number]],Users!A:B,2,0),"")</f>
        <v>Cvrček Josef</v>
      </c>
      <c r="N298" s="69" t="str">
        <f>IF(TimeSpend[[#This Row],[Network Description]]&lt;&gt;"",VLOOKUP(TimeSpend[[#This Row],[Network Description]],Projects!A:C,3,0),"")</f>
        <v>INT</v>
      </c>
      <c r="O298" s="69" t="str">
        <f>IF(TimeSpend[[#This Row],[Activity]]&lt;&gt;"",VLOOKUP(TimeSpend[[#This Row],[Activity]],Activity,2,FALSE),"")</f>
        <v>No</v>
      </c>
    </row>
    <row r="299" spans="1:15" ht="16.5" customHeight="1" x14ac:dyDescent="0.25">
      <c r="A299" s="10" t="s">
        <v>38</v>
      </c>
      <c r="B299" s="11">
        <v>45572</v>
      </c>
      <c r="C299" s="68">
        <f t="shared" si="5"/>
        <v>1</v>
      </c>
      <c r="D299" s="69" t="str">
        <f>IF(TimeSpend[[#This Row],[Network Description]]&lt;&gt;"",VLOOKUP(TimeSpend[[#This Row],[Network Description]],Projects!A:B,2,0),"")</f>
        <v>BPC_INT</v>
      </c>
      <c r="E299" s="10" t="s">
        <v>16</v>
      </c>
      <c r="F299" s="96" t="s">
        <v>31</v>
      </c>
      <c r="G299" s="10" t="s">
        <v>194</v>
      </c>
      <c r="H299" s="32">
        <v>0.33333333333333331</v>
      </c>
      <c r="I299" s="32">
        <v>0.375</v>
      </c>
      <c r="J299" s="10" t="s">
        <v>19</v>
      </c>
      <c r="L299" s="69" t="str">
        <f>IF(TimeSpend[[#This Row],[Personnel number]]&lt;&gt;"",Utilization!$J$2,"")</f>
        <v>10/2024</v>
      </c>
      <c r="M299" s="69" t="str">
        <f>IF(TimeSpend[[#This Row],[Personnel number]]&lt;&gt;"",VLOOKUP(TimeSpend[[#This Row],[Personnel number]],Users!A:B,2,0),"")</f>
        <v>Cvrček Josef</v>
      </c>
      <c r="N299" s="69" t="str">
        <f>IF(TimeSpend[[#This Row],[Network Description]]&lt;&gt;"",VLOOKUP(TimeSpend[[#This Row],[Network Description]],Projects!A:C,3,0),"")</f>
        <v>INT</v>
      </c>
      <c r="O299" s="69" t="str">
        <f>IF(TimeSpend[[#This Row],[Activity]]&lt;&gt;"",VLOOKUP(TimeSpend[[#This Row],[Activity]],Activity,2,FALSE),"")</f>
        <v>Yes</v>
      </c>
    </row>
    <row r="300" spans="1:15" ht="16.5" customHeight="1" x14ac:dyDescent="0.25">
      <c r="A300" s="10" t="s">
        <v>38</v>
      </c>
      <c r="B300" s="11">
        <v>45572</v>
      </c>
      <c r="C300" s="68">
        <f t="shared" si="5"/>
        <v>1.5</v>
      </c>
      <c r="D300" s="69">
        <f>IF(TimeSpend[[#This Row],[Network Description]]&lt;&gt;"",VLOOKUP(TimeSpend[[#This Row],[Network Description]],Projects!A:B,2,0),"")</f>
        <v>60000430</v>
      </c>
      <c r="E300" s="10" t="s">
        <v>30</v>
      </c>
      <c r="F300" s="96" t="s">
        <v>31</v>
      </c>
      <c r="G300" s="10" t="s">
        <v>42</v>
      </c>
      <c r="H300" s="32">
        <v>0.375</v>
      </c>
      <c r="I300" s="32">
        <v>0.4375</v>
      </c>
      <c r="J300" s="10" t="s">
        <v>19</v>
      </c>
      <c r="L300" s="69" t="str">
        <f>IF(TimeSpend[[#This Row],[Personnel number]]&lt;&gt;"",Utilization!$J$2,"")</f>
        <v>10/2024</v>
      </c>
      <c r="M300" s="69" t="str">
        <f>IF(TimeSpend[[#This Row],[Personnel number]]&lt;&gt;"",VLOOKUP(TimeSpend[[#This Row],[Personnel number]],Users!A:B,2,0),"")</f>
        <v>Cvrček Josef</v>
      </c>
      <c r="N300" s="69" t="str">
        <f>IF(TimeSpend[[#This Row],[Network Description]]&lt;&gt;"",VLOOKUP(TimeSpend[[#This Row],[Network Description]],Projects!A:C,3,0),"")</f>
        <v>PROJECT</v>
      </c>
      <c r="O300" s="69" t="str">
        <f>IF(TimeSpend[[#This Row],[Activity]]&lt;&gt;"",VLOOKUP(TimeSpend[[#This Row],[Activity]],Activity,2,FALSE),"")</f>
        <v>Yes</v>
      </c>
    </row>
    <row r="301" spans="1:15" ht="16.5" customHeight="1" x14ac:dyDescent="0.25">
      <c r="A301" s="10" t="s">
        <v>38</v>
      </c>
      <c r="B301" s="11">
        <v>45572</v>
      </c>
      <c r="C301" s="68">
        <f t="shared" si="5"/>
        <v>0.5</v>
      </c>
      <c r="D301" s="69" t="str">
        <f>IF(TimeSpend[[#This Row],[Network Description]]&lt;&gt;"",VLOOKUP(TimeSpend[[#This Row],[Network Description]],Projects!A:B,2,0),"")</f>
        <v>BPC_INC</v>
      </c>
      <c r="E301" s="10" t="s">
        <v>48</v>
      </c>
      <c r="F301" s="96" t="s">
        <v>31</v>
      </c>
      <c r="G301" s="10" t="s">
        <v>49</v>
      </c>
      <c r="H301" s="32">
        <v>0.4375</v>
      </c>
      <c r="I301" s="32">
        <v>0.45833333333333331</v>
      </c>
      <c r="J301" s="10" t="s">
        <v>19</v>
      </c>
      <c r="L301" s="69" t="str">
        <f>IF(TimeSpend[[#This Row],[Personnel number]]&lt;&gt;"",Utilization!$J$2,"")</f>
        <v>10/2024</v>
      </c>
      <c r="M301" s="69" t="str">
        <f>IF(TimeSpend[[#This Row],[Personnel number]]&lt;&gt;"",VLOOKUP(TimeSpend[[#This Row],[Personnel number]],Users!A:B,2,0),"")</f>
        <v>Cvrček Josef</v>
      </c>
      <c r="N301" s="69" t="str">
        <f>IF(TimeSpend[[#This Row],[Network Description]]&lt;&gt;"",VLOOKUP(TimeSpend[[#This Row],[Network Description]],Projects!A:C,3,0),"")</f>
        <v>INC</v>
      </c>
      <c r="O301" s="69" t="str">
        <f>IF(TimeSpend[[#This Row],[Activity]]&lt;&gt;"",VLOOKUP(TimeSpend[[#This Row],[Activity]],Activity,2,FALSE),"")</f>
        <v>Yes</v>
      </c>
    </row>
    <row r="302" spans="1:15" ht="16.5" customHeight="1" x14ac:dyDescent="0.25">
      <c r="A302" s="10" t="s">
        <v>38</v>
      </c>
      <c r="B302" s="11">
        <v>45572</v>
      </c>
      <c r="C302" s="68">
        <f t="shared" si="5"/>
        <v>1</v>
      </c>
      <c r="D302" s="69">
        <f>IF(TimeSpend[[#This Row],[Network Description]]&lt;&gt;"",VLOOKUP(TimeSpend[[#This Row],[Network Description]],Projects!A:B,2,0),"")</f>
        <v>60000430</v>
      </c>
      <c r="E302" s="10" t="s">
        <v>30</v>
      </c>
      <c r="F302" s="96" t="s">
        <v>31</v>
      </c>
      <c r="G302" s="10" t="s">
        <v>191</v>
      </c>
      <c r="H302" s="32">
        <v>0.45833333333333331</v>
      </c>
      <c r="I302" s="32">
        <v>0.5</v>
      </c>
      <c r="J302" s="10" t="s">
        <v>19</v>
      </c>
      <c r="L302" s="69" t="str">
        <f>IF(TimeSpend[[#This Row],[Personnel number]]&lt;&gt;"",Utilization!$J$2,"")</f>
        <v>10/2024</v>
      </c>
      <c r="M302" s="69" t="str">
        <f>IF(TimeSpend[[#This Row],[Personnel number]]&lt;&gt;"",VLOOKUP(TimeSpend[[#This Row],[Personnel number]],Users!A:B,2,0),"")</f>
        <v>Cvrček Josef</v>
      </c>
      <c r="N302" s="69" t="str">
        <f>IF(TimeSpend[[#This Row],[Network Description]]&lt;&gt;"",VLOOKUP(TimeSpend[[#This Row],[Network Description]],Projects!A:C,3,0),"")</f>
        <v>PROJECT</v>
      </c>
      <c r="O302" s="69" t="str">
        <f>IF(TimeSpend[[#This Row],[Activity]]&lt;&gt;"",VLOOKUP(TimeSpend[[#This Row],[Activity]],Activity,2,FALSE),"")</f>
        <v>Yes</v>
      </c>
    </row>
    <row r="303" spans="1:15" ht="16.5" customHeight="1" x14ac:dyDescent="0.25">
      <c r="A303" s="10" t="s">
        <v>38</v>
      </c>
      <c r="B303" s="11">
        <v>45572</v>
      </c>
      <c r="C303" s="68">
        <f t="shared" si="5"/>
        <v>0.5</v>
      </c>
      <c r="D303" s="69">
        <f>IF(TimeSpend[[#This Row],[Network Description]]&lt;&gt;"",VLOOKUP(TimeSpend[[#This Row],[Network Description]],Projects!A:B,2,0),"")</f>
        <v>60000247</v>
      </c>
      <c r="E303" s="10" t="s">
        <v>22</v>
      </c>
      <c r="F303" s="96" t="s">
        <v>31</v>
      </c>
      <c r="G303" s="10" t="s">
        <v>42</v>
      </c>
      <c r="H303" s="32">
        <v>0.5</v>
      </c>
      <c r="I303" s="32">
        <v>0.52083333333333337</v>
      </c>
      <c r="J303" s="10" t="s">
        <v>19</v>
      </c>
      <c r="L303" s="69" t="str">
        <f>IF(TimeSpend[[#This Row],[Personnel number]]&lt;&gt;"",Utilization!$J$2,"")</f>
        <v>10/2024</v>
      </c>
      <c r="M303" s="69" t="str">
        <f>IF(TimeSpend[[#This Row],[Personnel number]]&lt;&gt;"",VLOOKUP(TimeSpend[[#This Row],[Personnel number]],Users!A:B,2,0),"")</f>
        <v>Cvrček Josef</v>
      </c>
      <c r="N303" s="69" t="str">
        <f>IF(TimeSpend[[#This Row],[Network Description]]&lt;&gt;"",VLOOKUP(TimeSpend[[#This Row],[Network Description]],Projects!A:C,3,0),"")</f>
        <v>PROJECT</v>
      </c>
      <c r="O303" s="69" t="str">
        <f>IF(TimeSpend[[#This Row],[Activity]]&lt;&gt;"",VLOOKUP(TimeSpend[[#This Row],[Activity]],Activity,2,FALSE),"")</f>
        <v>Yes</v>
      </c>
    </row>
    <row r="304" spans="1:15" ht="16.5" customHeight="1" x14ac:dyDescent="0.25">
      <c r="A304" s="10" t="s">
        <v>38</v>
      </c>
      <c r="B304" s="11">
        <v>45572</v>
      </c>
      <c r="C304" s="68">
        <f t="shared" si="5"/>
        <v>0.5</v>
      </c>
      <c r="D304" s="69">
        <f>IF(TimeSpend[[#This Row],[Network Description]]&lt;&gt;"",VLOOKUP(TimeSpend[[#This Row],[Network Description]],Projects!A:B,2,0),"")</f>
        <v>60000430</v>
      </c>
      <c r="E304" s="10" t="s">
        <v>30</v>
      </c>
      <c r="F304" s="96" t="s">
        <v>31</v>
      </c>
      <c r="G304" s="10" t="s">
        <v>42</v>
      </c>
      <c r="H304" s="32">
        <v>0.52083333333333337</v>
      </c>
      <c r="I304" s="32">
        <v>0.54166666666666663</v>
      </c>
      <c r="J304" s="10" t="s">
        <v>19</v>
      </c>
      <c r="L304" s="69" t="str">
        <f>IF(TimeSpend[[#This Row],[Personnel number]]&lt;&gt;"",Utilization!$J$2,"")</f>
        <v>10/2024</v>
      </c>
      <c r="M304" s="69" t="str">
        <f>IF(TimeSpend[[#This Row],[Personnel number]]&lt;&gt;"",VLOOKUP(TimeSpend[[#This Row],[Personnel number]],Users!A:B,2,0),"")</f>
        <v>Cvrček Josef</v>
      </c>
      <c r="N304" s="69" t="str">
        <f>IF(TimeSpend[[#This Row],[Network Description]]&lt;&gt;"",VLOOKUP(TimeSpend[[#This Row],[Network Description]],Projects!A:C,3,0),"")</f>
        <v>PROJECT</v>
      </c>
      <c r="O304" s="69" t="str">
        <f>IF(TimeSpend[[#This Row],[Activity]]&lt;&gt;"",VLOOKUP(TimeSpend[[#This Row],[Activity]],Activity,2,FALSE),"")</f>
        <v>Yes</v>
      </c>
    </row>
    <row r="305" spans="1:15" ht="16.5" customHeight="1" x14ac:dyDescent="0.25">
      <c r="A305" s="10" t="s">
        <v>38</v>
      </c>
      <c r="B305" s="11">
        <v>45572</v>
      </c>
      <c r="C305" s="68">
        <f t="shared" si="5"/>
        <v>1</v>
      </c>
      <c r="D305" s="69" t="str">
        <f>IF(TimeSpend[[#This Row],[Network Description]]&lt;&gt;"",VLOOKUP(TimeSpend[[#This Row],[Network Description]],Projects!A:B,2,0),"")</f>
        <v>BPC_INT</v>
      </c>
      <c r="E305" s="10" t="s">
        <v>16</v>
      </c>
      <c r="F305" s="96" t="s">
        <v>17</v>
      </c>
      <c r="G305" s="10" t="s">
        <v>46</v>
      </c>
      <c r="H305" s="32">
        <v>0.54166666666666663</v>
      </c>
      <c r="I305" s="32">
        <v>0.58333333333333337</v>
      </c>
      <c r="J305" s="10" t="s">
        <v>19</v>
      </c>
      <c r="L305" s="69" t="str">
        <f>IF(TimeSpend[[#This Row],[Personnel number]]&lt;&gt;"",Utilization!$J$2,"")</f>
        <v>10/2024</v>
      </c>
      <c r="M305" s="69" t="str">
        <f>IF(TimeSpend[[#This Row],[Personnel number]]&lt;&gt;"",VLOOKUP(TimeSpend[[#This Row],[Personnel number]],Users!A:B,2,0),"")</f>
        <v>Cvrček Josef</v>
      </c>
      <c r="N305" s="69" t="str">
        <f>IF(TimeSpend[[#This Row],[Network Description]]&lt;&gt;"",VLOOKUP(TimeSpend[[#This Row],[Network Description]],Projects!A:C,3,0),"")</f>
        <v>INT</v>
      </c>
      <c r="O305" s="69" t="str">
        <f>IF(TimeSpend[[#This Row],[Activity]]&lt;&gt;"",VLOOKUP(TimeSpend[[#This Row],[Activity]],Activity,2,FALSE),"")</f>
        <v>No</v>
      </c>
    </row>
    <row r="306" spans="1:15" ht="16.5" customHeight="1" x14ac:dyDescent="0.25">
      <c r="A306" s="10" t="s">
        <v>38</v>
      </c>
      <c r="B306" s="11">
        <v>45572</v>
      </c>
      <c r="C306" s="68">
        <f t="shared" si="5"/>
        <v>0.25</v>
      </c>
      <c r="D306" s="69" t="str">
        <f>IF(TimeSpend[[#This Row],[Network Description]]&lt;&gt;"",VLOOKUP(TimeSpend[[#This Row],[Network Description]],Projects!A:B,2,0),"")</f>
        <v>BPC_INT</v>
      </c>
      <c r="E306" s="10" t="s">
        <v>16</v>
      </c>
      <c r="F306" s="96" t="s">
        <v>17</v>
      </c>
      <c r="G306" s="10" t="s">
        <v>21</v>
      </c>
      <c r="H306" s="32">
        <v>0.60416666666666663</v>
      </c>
      <c r="I306" s="32">
        <v>0.61458333333333337</v>
      </c>
      <c r="J306" s="10" t="s">
        <v>19</v>
      </c>
      <c r="L306" s="69" t="str">
        <f>IF(TimeSpend[[#This Row],[Personnel number]]&lt;&gt;"",Utilization!$J$2,"")</f>
        <v>10/2024</v>
      </c>
      <c r="M306" s="69" t="str">
        <f>IF(TimeSpend[[#This Row],[Personnel number]]&lt;&gt;"",VLOOKUP(TimeSpend[[#This Row],[Personnel number]],Users!A:B,2,0),"")</f>
        <v>Cvrček Josef</v>
      </c>
      <c r="N306" s="69" t="str">
        <f>IF(TimeSpend[[#This Row],[Network Description]]&lt;&gt;"",VLOOKUP(TimeSpend[[#This Row],[Network Description]],Projects!A:C,3,0),"")</f>
        <v>INT</v>
      </c>
      <c r="O306" s="69" t="str">
        <f>IF(TimeSpend[[#This Row],[Activity]]&lt;&gt;"",VLOOKUP(TimeSpend[[#This Row],[Activity]],Activity,2,FALSE),"")</f>
        <v>No</v>
      </c>
    </row>
    <row r="307" spans="1:15" ht="16.5" customHeight="1" x14ac:dyDescent="0.25">
      <c r="A307" s="10" t="s">
        <v>38</v>
      </c>
      <c r="B307" s="11">
        <v>45572</v>
      </c>
      <c r="C307" s="68">
        <f t="shared" si="5"/>
        <v>0.75</v>
      </c>
      <c r="D307" s="69">
        <f>IF(TimeSpend[[#This Row],[Network Description]]&lt;&gt;"",VLOOKUP(TimeSpend[[#This Row],[Network Description]],Projects!A:B,2,0),"")</f>
        <v>60000430</v>
      </c>
      <c r="E307" s="10" t="s">
        <v>30</v>
      </c>
      <c r="F307" s="96" t="s">
        <v>31</v>
      </c>
      <c r="G307" s="10" t="s">
        <v>42</v>
      </c>
      <c r="H307" s="32">
        <v>0.61458333333333337</v>
      </c>
      <c r="I307" s="32">
        <v>0.64583333333333337</v>
      </c>
      <c r="J307" s="10" t="s">
        <v>19</v>
      </c>
      <c r="L307" s="69" t="str">
        <f>IF(TimeSpend[[#This Row],[Personnel number]]&lt;&gt;"",Utilization!$J$2,"")</f>
        <v>10/2024</v>
      </c>
      <c r="M307" s="69" t="str">
        <f>IF(TimeSpend[[#This Row],[Personnel number]]&lt;&gt;"",VLOOKUP(TimeSpend[[#This Row],[Personnel number]],Users!A:B,2,0),"")</f>
        <v>Cvrček Josef</v>
      </c>
      <c r="N307" s="69" t="str">
        <f>IF(TimeSpend[[#This Row],[Network Description]]&lt;&gt;"",VLOOKUP(TimeSpend[[#This Row],[Network Description]],Projects!A:C,3,0),"")</f>
        <v>PROJECT</v>
      </c>
      <c r="O307" s="69" t="str">
        <f>IF(TimeSpend[[#This Row],[Activity]]&lt;&gt;"",VLOOKUP(TimeSpend[[#This Row],[Activity]],Activity,2,FALSE),"")</f>
        <v>Yes</v>
      </c>
    </row>
    <row r="308" spans="1:15" ht="16.5" customHeight="1" x14ac:dyDescent="0.25">
      <c r="A308" s="10" t="s">
        <v>38</v>
      </c>
      <c r="B308" s="11">
        <v>45572</v>
      </c>
      <c r="C308" s="68">
        <f t="shared" si="5"/>
        <v>0.5</v>
      </c>
      <c r="D308" s="69">
        <f>IF(TimeSpend[[#This Row],[Network Description]]&lt;&gt;"",VLOOKUP(TimeSpend[[#This Row],[Network Description]],Projects!A:B,2,0),"")</f>
        <v>60000247</v>
      </c>
      <c r="E308" s="10" t="s">
        <v>22</v>
      </c>
      <c r="F308" s="96" t="s">
        <v>58</v>
      </c>
      <c r="G308" s="10" t="s">
        <v>63</v>
      </c>
      <c r="H308" s="32">
        <v>0.64583333333333337</v>
      </c>
      <c r="I308" s="32">
        <v>0.66666666666666663</v>
      </c>
      <c r="J308" s="10" t="s">
        <v>19</v>
      </c>
      <c r="L308" s="69" t="str">
        <f>IF(TimeSpend[[#This Row],[Personnel number]]&lt;&gt;"",Utilization!$J$2,"")</f>
        <v>10/2024</v>
      </c>
      <c r="M308" s="69" t="str">
        <f>IF(TimeSpend[[#This Row],[Personnel number]]&lt;&gt;"",VLOOKUP(TimeSpend[[#This Row],[Personnel number]],Users!A:B,2,0),"")</f>
        <v>Cvrček Josef</v>
      </c>
      <c r="N308" s="69" t="str">
        <f>IF(TimeSpend[[#This Row],[Network Description]]&lt;&gt;"",VLOOKUP(TimeSpend[[#This Row],[Network Description]],Projects!A:C,3,0),"")</f>
        <v>PROJECT</v>
      </c>
      <c r="O308" s="69" t="str">
        <f>IF(TimeSpend[[#This Row],[Activity]]&lt;&gt;"",VLOOKUP(TimeSpend[[#This Row],[Activity]],Activity,2,FALSE),"")</f>
        <v>Yes</v>
      </c>
    </row>
    <row r="309" spans="1:15" ht="16.5" customHeight="1" x14ac:dyDescent="0.25">
      <c r="A309" s="10" t="s">
        <v>38</v>
      </c>
      <c r="B309" s="11">
        <v>45572</v>
      </c>
      <c r="C309" s="68">
        <f t="shared" si="5"/>
        <v>0.3333333333333357</v>
      </c>
      <c r="D309" s="69">
        <f>IF(TimeSpend[[#This Row],[Network Description]]&lt;&gt;"",VLOOKUP(TimeSpend[[#This Row],[Network Description]],Projects!A:B,2,0),"")</f>
        <v>60000430</v>
      </c>
      <c r="E309" s="10" t="s">
        <v>30</v>
      </c>
      <c r="F309" s="96" t="s">
        <v>31</v>
      </c>
      <c r="G309" s="10" t="s">
        <v>191</v>
      </c>
      <c r="H309" s="32">
        <v>0.66666666666666663</v>
      </c>
      <c r="I309" s="32">
        <v>0.68055555555555558</v>
      </c>
      <c r="J309" s="10" t="s">
        <v>19</v>
      </c>
      <c r="L309" s="69" t="str">
        <f>IF(TimeSpend[[#This Row],[Personnel number]]&lt;&gt;"",Utilization!$J$2,"")</f>
        <v>10/2024</v>
      </c>
      <c r="M309" s="69" t="str">
        <f>IF(TimeSpend[[#This Row],[Personnel number]]&lt;&gt;"",VLOOKUP(TimeSpend[[#This Row],[Personnel number]],Users!A:B,2,0),"")</f>
        <v>Cvrček Josef</v>
      </c>
      <c r="N309" s="69" t="str">
        <f>IF(TimeSpend[[#This Row],[Network Description]]&lt;&gt;"",VLOOKUP(TimeSpend[[#This Row],[Network Description]],Projects!A:C,3,0),"")</f>
        <v>PROJECT</v>
      </c>
      <c r="O309" s="69" t="str">
        <f>IF(TimeSpend[[#This Row],[Activity]]&lt;&gt;"",VLOOKUP(TimeSpend[[#This Row],[Activity]],Activity,2,FALSE),"")</f>
        <v>Yes</v>
      </c>
    </row>
    <row r="310" spans="1:15" ht="16.5" customHeight="1" x14ac:dyDescent="0.25">
      <c r="A310" s="10" t="s">
        <v>38</v>
      </c>
      <c r="B310" s="11">
        <v>45572</v>
      </c>
      <c r="C310" s="68">
        <f t="shared" si="5"/>
        <v>0.6666666666666643</v>
      </c>
      <c r="D310" s="69">
        <f>IF(TimeSpend[[#This Row],[Network Description]]&lt;&gt;"",VLOOKUP(TimeSpend[[#This Row],[Network Description]],Projects!A:B,2,0),"")</f>
        <v>60000247</v>
      </c>
      <c r="E310" s="10" t="s">
        <v>22</v>
      </c>
      <c r="F310" s="96" t="s">
        <v>31</v>
      </c>
      <c r="G310" s="10" t="s">
        <v>42</v>
      </c>
      <c r="H310" s="32">
        <v>0.68055555555555558</v>
      </c>
      <c r="I310" s="32">
        <v>0.70833333333333337</v>
      </c>
      <c r="J310" s="10" t="s">
        <v>19</v>
      </c>
      <c r="L310" s="69" t="str">
        <f>IF(TimeSpend[[#This Row],[Personnel number]]&lt;&gt;"",Utilization!$J$2,"")</f>
        <v>10/2024</v>
      </c>
      <c r="M310" s="69" t="str">
        <f>IF(TimeSpend[[#This Row],[Personnel number]]&lt;&gt;"",VLOOKUP(TimeSpend[[#This Row],[Personnel number]],Users!A:B,2,0),"")</f>
        <v>Cvrček Josef</v>
      </c>
      <c r="N310" s="69" t="str">
        <f>IF(TimeSpend[[#This Row],[Network Description]]&lt;&gt;"",VLOOKUP(TimeSpend[[#This Row],[Network Description]],Projects!A:C,3,0),"")</f>
        <v>PROJECT</v>
      </c>
      <c r="O310" s="69" t="str">
        <f>IF(TimeSpend[[#This Row],[Activity]]&lt;&gt;"",VLOOKUP(TimeSpend[[#This Row],[Activity]],Activity,2,FALSE),"")</f>
        <v>Yes</v>
      </c>
    </row>
    <row r="311" spans="1:15" ht="16.5" customHeight="1" x14ac:dyDescent="0.25">
      <c r="A311" s="10" t="s">
        <v>38</v>
      </c>
      <c r="B311" s="11">
        <v>45572</v>
      </c>
      <c r="C311" s="68">
        <f t="shared" si="5"/>
        <v>0.8333333333333357</v>
      </c>
      <c r="D311" s="69">
        <f>IF(TimeSpend[[#This Row],[Network Description]]&lt;&gt;"",VLOOKUP(TimeSpend[[#This Row],[Network Description]],Projects!A:B,2,0),"")</f>
        <v>60000430</v>
      </c>
      <c r="E311" s="10" t="s">
        <v>30</v>
      </c>
      <c r="F311" s="96" t="s">
        <v>31</v>
      </c>
      <c r="G311" s="10" t="s">
        <v>42</v>
      </c>
      <c r="H311" s="32">
        <v>0.70833333333333337</v>
      </c>
      <c r="I311" s="32">
        <v>0.74305555555555558</v>
      </c>
      <c r="J311" s="10" t="s">
        <v>19</v>
      </c>
      <c r="L311" s="69" t="str">
        <f>IF(TimeSpend[[#This Row],[Personnel number]]&lt;&gt;"",Utilization!$J$2,"")</f>
        <v>10/2024</v>
      </c>
      <c r="M311" s="69" t="str">
        <f>IF(TimeSpend[[#This Row],[Personnel number]]&lt;&gt;"",VLOOKUP(TimeSpend[[#This Row],[Personnel number]],Users!A:B,2,0),"")</f>
        <v>Cvrček Josef</v>
      </c>
      <c r="N311" s="69" t="str">
        <f>IF(TimeSpend[[#This Row],[Network Description]]&lt;&gt;"",VLOOKUP(TimeSpend[[#This Row],[Network Description]],Projects!A:C,3,0),"")</f>
        <v>PROJECT</v>
      </c>
      <c r="O311" s="69" t="str">
        <f>IF(TimeSpend[[#This Row],[Activity]]&lt;&gt;"",VLOOKUP(TimeSpend[[#This Row],[Activity]],Activity,2,FALSE),"")</f>
        <v>Yes</v>
      </c>
    </row>
    <row r="312" spans="1:15" ht="16.5" customHeight="1" x14ac:dyDescent="0.25">
      <c r="A312" s="10" t="s">
        <v>38</v>
      </c>
      <c r="B312" s="11">
        <v>45572</v>
      </c>
      <c r="C312" s="68">
        <f t="shared" si="5"/>
        <v>0.24999999999999645</v>
      </c>
      <c r="D312" s="69" t="str">
        <f>IF(TimeSpend[[#This Row],[Network Description]]&lt;&gt;"",VLOOKUP(TimeSpend[[#This Row],[Network Description]],Projects!A:B,2,0),"")</f>
        <v>BPC_INT</v>
      </c>
      <c r="E312" s="10" t="s">
        <v>16</v>
      </c>
      <c r="F312" s="96" t="s">
        <v>17</v>
      </c>
      <c r="G312" s="10" t="s">
        <v>43</v>
      </c>
      <c r="H312" s="32">
        <v>0.74305555555555558</v>
      </c>
      <c r="I312" s="32">
        <v>0.75347222222222221</v>
      </c>
      <c r="J312" s="10" t="s">
        <v>19</v>
      </c>
      <c r="L312" s="69" t="str">
        <f>IF(TimeSpend[[#This Row],[Personnel number]]&lt;&gt;"",Utilization!$J$2,"")</f>
        <v>10/2024</v>
      </c>
      <c r="M312" s="69" t="str">
        <f>IF(TimeSpend[[#This Row],[Personnel number]]&lt;&gt;"",VLOOKUP(TimeSpend[[#This Row],[Personnel number]],Users!A:B,2,0),"")</f>
        <v>Cvrček Josef</v>
      </c>
      <c r="N312" s="69" t="str">
        <f>IF(TimeSpend[[#This Row],[Network Description]]&lt;&gt;"",VLOOKUP(TimeSpend[[#This Row],[Network Description]],Projects!A:C,3,0),"")</f>
        <v>INT</v>
      </c>
      <c r="O312" s="69" t="str">
        <f>IF(TimeSpend[[#This Row],[Activity]]&lt;&gt;"",VLOOKUP(TimeSpend[[#This Row],[Activity]],Activity,2,FALSE),"")</f>
        <v>No</v>
      </c>
    </row>
    <row r="313" spans="1:15" ht="16.5" customHeight="1" x14ac:dyDescent="0.25">
      <c r="A313" s="10" t="s">
        <v>29</v>
      </c>
      <c r="B313" s="11">
        <v>45572</v>
      </c>
      <c r="C313" s="68">
        <f t="shared" si="5"/>
        <v>2</v>
      </c>
      <c r="D313" s="69">
        <f>IF(TimeSpend[[#This Row],[Network Description]]&lt;&gt;"",VLOOKUP(TimeSpend[[#This Row],[Network Description]],Projects!A:B,2,0),"")</f>
        <v>60000430</v>
      </c>
      <c r="E313" s="10" t="s">
        <v>30</v>
      </c>
      <c r="F313" s="96" t="s">
        <v>31</v>
      </c>
      <c r="G313" s="10" t="s">
        <v>195</v>
      </c>
      <c r="H313" s="32">
        <v>0.375</v>
      </c>
      <c r="I313" s="32">
        <v>0.45833333333333331</v>
      </c>
      <c r="J313" s="10" t="s">
        <v>19</v>
      </c>
      <c r="L313" s="69" t="str">
        <f>IF(TimeSpend[[#This Row],[Personnel number]]&lt;&gt;"",Utilization!$J$2,"")</f>
        <v>10/2024</v>
      </c>
      <c r="M313" s="69" t="str">
        <f>IF(TimeSpend[[#This Row],[Personnel number]]&lt;&gt;"",VLOOKUP(TimeSpend[[#This Row],[Personnel number]],Users!A:B,2,0),"")</f>
        <v xml:space="preserve">Chladilová Gabriela </v>
      </c>
      <c r="N313" s="69" t="str">
        <f>IF(TimeSpend[[#This Row],[Network Description]]&lt;&gt;"",VLOOKUP(TimeSpend[[#This Row],[Network Description]],Projects!A:C,3,0),"")</f>
        <v>PROJECT</v>
      </c>
      <c r="O313" s="69" t="str">
        <f>IF(TimeSpend[[#This Row],[Activity]]&lt;&gt;"",VLOOKUP(TimeSpend[[#This Row],[Activity]],Activity,2,FALSE),"")</f>
        <v>Yes</v>
      </c>
    </row>
    <row r="314" spans="1:15" ht="16.5" customHeight="1" x14ac:dyDescent="0.25">
      <c r="A314" s="10" t="s">
        <v>29</v>
      </c>
      <c r="B314" s="11">
        <v>45572</v>
      </c>
      <c r="C314" s="68">
        <f t="shared" si="5"/>
        <v>1.5</v>
      </c>
      <c r="D314" s="69">
        <f>IF(TimeSpend[[#This Row],[Network Description]]&lt;&gt;"",VLOOKUP(TimeSpend[[#This Row],[Network Description]],Projects!A:B,2,0),"")</f>
        <v>60000430</v>
      </c>
      <c r="E314" s="10" t="s">
        <v>30</v>
      </c>
      <c r="F314" s="96" t="s">
        <v>31</v>
      </c>
      <c r="G314" s="10" t="s">
        <v>195</v>
      </c>
      <c r="H314" s="32">
        <v>0.47916666666666669</v>
      </c>
      <c r="I314" s="32">
        <v>0.54166666666666663</v>
      </c>
      <c r="J314" s="10" t="s">
        <v>19</v>
      </c>
      <c r="L314" s="69" t="str">
        <f>IF(TimeSpend[[#This Row],[Personnel number]]&lt;&gt;"",Utilization!$J$2,"")</f>
        <v>10/2024</v>
      </c>
      <c r="M314" s="69" t="str">
        <f>IF(TimeSpend[[#This Row],[Personnel number]]&lt;&gt;"",VLOOKUP(TimeSpend[[#This Row],[Personnel number]],Users!A:B,2,0),"")</f>
        <v xml:space="preserve">Chladilová Gabriela </v>
      </c>
      <c r="N314" s="69" t="str">
        <f>IF(TimeSpend[[#This Row],[Network Description]]&lt;&gt;"",VLOOKUP(TimeSpend[[#This Row],[Network Description]],Projects!A:C,3,0),"")</f>
        <v>PROJECT</v>
      </c>
      <c r="O314" s="69" t="str">
        <f>IF(TimeSpend[[#This Row],[Activity]]&lt;&gt;"",VLOOKUP(TimeSpend[[#This Row],[Activity]],Activity,2,FALSE),"")</f>
        <v>Yes</v>
      </c>
    </row>
    <row r="315" spans="1:15" ht="16.5" customHeight="1" x14ac:dyDescent="0.25">
      <c r="A315" s="10" t="s">
        <v>29</v>
      </c>
      <c r="B315" s="11">
        <v>45572</v>
      </c>
      <c r="C315" s="68">
        <f t="shared" si="5"/>
        <v>1</v>
      </c>
      <c r="D315" s="69" t="str">
        <f>IF(TimeSpend[[#This Row],[Network Description]]&lt;&gt;"",VLOOKUP(TimeSpend[[#This Row],[Network Description]],Projects!A:B,2,0),"")</f>
        <v>BPC_INT</v>
      </c>
      <c r="E315" s="10" t="s">
        <v>16</v>
      </c>
      <c r="F315" s="96" t="s">
        <v>31</v>
      </c>
      <c r="G315" s="10" t="s">
        <v>35</v>
      </c>
      <c r="H315" s="32">
        <v>0.54166666666666663</v>
      </c>
      <c r="I315" s="32">
        <v>0.58333333333333337</v>
      </c>
      <c r="J315" s="10" t="s">
        <v>19</v>
      </c>
      <c r="L315" s="69" t="str">
        <f>IF(TimeSpend[[#This Row],[Personnel number]]&lt;&gt;"",Utilization!$J$2,"")</f>
        <v>10/2024</v>
      </c>
      <c r="M315" s="69" t="str">
        <f>IF(TimeSpend[[#This Row],[Personnel number]]&lt;&gt;"",VLOOKUP(TimeSpend[[#This Row],[Personnel number]],Users!A:B,2,0),"")</f>
        <v xml:space="preserve">Chladilová Gabriela </v>
      </c>
      <c r="N315" s="69" t="str">
        <f>IF(TimeSpend[[#This Row],[Network Description]]&lt;&gt;"",VLOOKUP(TimeSpend[[#This Row],[Network Description]],Projects!A:C,3,0),"")</f>
        <v>INT</v>
      </c>
      <c r="O315" s="69" t="str">
        <f>IF(TimeSpend[[#This Row],[Activity]]&lt;&gt;"",VLOOKUP(TimeSpend[[#This Row],[Activity]],Activity,2,FALSE),"")</f>
        <v>Yes</v>
      </c>
    </row>
    <row r="316" spans="1:15" ht="16.5" customHeight="1" x14ac:dyDescent="0.25">
      <c r="A316" s="10" t="s">
        <v>29</v>
      </c>
      <c r="B316" s="11">
        <v>45572</v>
      </c>
      <c r="C316" s="68">
        <f t="shared" si="5"/>
        <v>1</v>
      </c>
      <c r="D316" s="69">
        <f>IF(TimeSpend[[#This Row],[Network Description]]&lt;&gt;"",VLOOKUP(TimeSpend[[#This Row],[Network Description]],Projects!A:B,2,0),"")</f>
        <v>60000430</v>
      </c>
      <c r="E316" s="10" t="s">
        <v>30</v>
      </c>
      <c r="F316" s="96" t="s">
        <v>31</v>
      </c>
      <c r="G316" s="10" t="s">
        <v>195</v>
      </c>
      <c r="H316" s="32">
        <v>0.58333333333333337</v>
      </c>
      <c r="I316" s="32">
        <v>0.625</v>
      </c>
      <c r="J316" s="10" t="s">
        <v>19</v>
      </c>
      <c r="L316" s="69" t="str">
        <f>IF(TimeSpend[[#This Row],[Personnel number]]&lt;&gt;"",Utilization!$J$2,"")</f>
        <v>10/2024</v>
      </c>
      <c r="M316" s="69" t="str">
        <f>IF(TimeSpend[[#This Row],[Personnel number]]&lt;&gt;"",VLOOKUP(TimeSpend[[#This Row],[Personnel number]],Users!A:B,2,0),"")</f>
        <v xml:space="preserve">Chladilová Gabriela </v>
      </c>
      <c r="N316" s="69" t="str">
        <f>IF(TimeSpend[[#This Row],[Network Description]]&lt;&gt;"",VLOOKUP(TimeSpend[[#This Row],[Network Description]],Projects!A:C,3,0),"")</f>
        <v>PROJECT</v>
      </c>
      <c r="O316" s="69" t="str">
        <f>IF(TimeSpend[[#This Row],[Activity]]&lt;&gt;"",VLOOKUP(TimeSpend[[#This Row],[Activity]],Activity,2,FALSE),"")</f>
        <v>Yes</v>
      </c>
    </row>
    <row r="317" spans="1:15" ht="16.5" customHeight="1" x14ac:dyDescent="0.25">
      <c r="A317" s="10" t="s">
        <v>29</v>
      </c>
      <c r="B317" s="11">
        <v>45572</v>
      </c>
      <c r="C317" s="68">
        <f t="shared" si="5"/>
        <v>2.5</v>
      </c>
      <c r="D317" s="69">
        <f>IF(TimeSpend[[#This Row],[Network Description]]&lt;&gt;"",VLOOKUP(TimeSpend[[#This Row],[Network Description]],Projects!A:B,2,0),"")</f>
        <v>60000430</v>
      </c>
      <c r="E317" s="10" t="s">
        <v>30</v>
      </c>
      <c r="F317" s="96" t="s">
        <v>31</v>
      </c>
      <c r="G317" s="10" t="s">
        <v>195</v>
      </c>
      <c r="H317" s="32">
        <v>0.77083333333333337</v>
      </c>
      <c r="I317" s="32">
        <v>0.875</v>
      </c>
      <c r="J317" s="10" t="s">
        <v>19</v>
      </c>
      <c r="L317" s="69" t="str">
        <f>IF(TimeSpend[[#This Row],[Personnel number]]&lt;&gt;"",Utilization!$J$2,"")</f>
        <v>10/2024</v>
      </c>
      <c r="M317" s="69" t="str">
        <f>IF(TimeSpend[[#This Row],[Personnel number]]&lt;&gt;"",VLOOKUP(TimeSpend[[#This Row],[Personnel number]],Users!A:B,2,0),"")</f>
        <v xml:space="preserve">Chladilová Gabriela </v>
      </c>
      <c r="N317" s="69" t="str">
        <f>IF(TimeSpend[[#This Row],[Network Description]]&lt;&gt;"",VLOOKUP(TimeSpend[[#This Row],[Network Description]],Projects!A:C,3,0),"")</f>
        <v>PROJECT</v>
      </c>
      <c r="O317" s="69" t="str">
        <f>IF(TimeSpend[[#This Row],[Activity]]&lt;&gt;"",VLOOKUP(TimeSpend[[#This Row],[Activity]],Activity,2,FALSE),"")</f>
        <v>Yes</v>
      </c>
    </row>
    <row r="318" spans="1:15" ht="16.5" customHeight="1" x14ac:dyDescent="0.25">
      <c r="A318" s="10" t="s">
        <v>15</v>
      </c>
      <c r="B318" s="11">
        <v>45566</v>
      </c>
      <c r="C318" s="68">
        <f t="shared" si="5"/>
        <v>8.5</v>
      </c>
      <c r="D318" s="69" t="str">
        <f>IF(TimeSpend[[#This Row],[Network Description]]&lt;&gt;"",VLOOKUP(TimeSpend[[#This Row],[Network Description]],Projects!A:B,2,0),"")</f>
        <v>BPC_INT</v>
      </c>
      <c r="E318" s="10" t="s">
        <v>16</v>
      </c>
      <c r="F318" s="96" t="s">
        <v>196</v>
      </c>
      <c r="G318" s="10" t="s">
        <v>197</v>
      </c>
      <c r="H318" s="32">
        <v>0.33333333333333331</v>
      </c>
      <c r="I318" s="32">
        <v>0.6875</v>
      </c>
      <c r="J318" s="10" t="s">
        <v>19</v>
      </c>
      <c r="L318" s="69" t="str">
        <f>IF(TimeSpend[[#This Row],[Personnel number]]&lt;&gt;"",Utilization!$J$2,"")</f>
        <v>10/2024</v>
      </c>
      <c r="M318" s="69" t="str">
        <f>IF(TimeSpend[[#This Row],[Personnel number]]&lt;&gt;"",VLOOKUP(TimeSpend[[#This Row],[Personnel number]],Users!A:B,2,0),"")</f>
        <v>Klimas Radovan</v>
      </c>
      <c r="N318" s="69" t="str">
        <f>IF(TimeSpend[[#This Row],[Network Description]]&lt;&gt;"",VLOOKUP(TimeSpend[[#This Row],[Network Description]],Projects!A:C,3,0),"")</f>
        <v>INT</v>
      </c>
      <c r="O318" s="69" t="str">
        <f>IF(TimeSpend[[#This Row],[Activity]]&lt;&gt;"",VLOOKUP(TimeSpend[[#This Row],[Activity]],Activity,2,FALSE),"")</f>
        <v>No</v>
      </c>
    </row>
    <row r="319" spans="1:15" ht="16.5" customHeight="1" x14ac:dyDescent="0.25">
      <c r="A319" s="10" t="s">
        <v>15</v>
      </c>
      <c r="B319" s="11">
        <v>45567</v>
      </c>
      <c r="C319" s="68">
        <f t="shared" si="5"/>
        <v>8.5</v>
      </c>
      <c r="D319" s="69" t="str">
        <f>IF(TimeSpend[[#This Row],[Network Description]]&lt;&gt;"",VLOOKUP(TimeSpend[[#This Row],[Network Description]],Projects!A:B,2,0),"")</f>
        <v>BPC_INT</v>
      </c>
      <c r="E319" s="10" t="s">
        <v>16</v>
      </c>
      <c r="F319" s="96" t="s">
        <v>196</v>
      </c>
      <c r="G319" s="10" t="s">
        <v>197</v>
      </c>
      <c r="H319" s="32">
        <v>0.33333333333333331</v>
      </c>
      <c r="I319" s="32">
        <v>0.6875</v>
      </c>
      <c r="J319" s="10" t="s">
        <v>19</v>
      </c>
      <c r="L319" s="69" t="str">
        <f>IF(TimeSpend[[#This Row],[Personnel number]]&lt;&gt;"",Utilization!$J$2,"")</f>
        <v>10/2024</v>
      </c>
      <c r="M319" s="69" t="str">
        <f>IF(TimeSpend[[#This Row],[Personnel number]]&lt;&gt;"",VLOOKUP(TimeSpend[[#This Row],[Personnel number]],Users!A:B,2,0),"")</f>
        <v>Klimas Radovan</v>
      </c>
      <c r="N319" s="69" t="str">
        <f>IF(TimeSpend[[#This Row],[Network Description]]&lt;&gt;"",VLOOKUP(TimeSpend[[#This Row],[Network Description]],Projects!A:C,3,0),"")</f>
        <v>INT</v>
      </c>
      <c r="O319" s="69" t="str">
        <f>IF(TimeSpend[[#This Row],[Activity]]&lt;&gt;"",VLOOKUP(TimeSpend[[#This Row],[Activity]],Activity,2,FALSE),"")</f>
        <v>No</v>
      </c>
    </row>
    <row r="320" spans="1:15" ht="16.5" customHeight="1" x14ac:dyDescent="0.25">
      <c r="A320" s="10" t="s">
        <v>15</v>
      </c>
      <c r="B320" s="11">
        <v>45568</v>
      </c>
      <c r="C320" s="68">
        <f t="shared" si="5"/>
        <v>8.5</v>
      </c>
      <c r="D320" s="69" t="str">
        <f>IF(TimeSpend[[#This Row],[Network Description]]&lt;&gt;"",VLOOKUP(TimeSpend[[#This Row],[Network Description]],Projects!A:B,2,0),"")</f>
        <v>BPC_INT</v>
      </c>
      <c r="E320" s="10" t="s">
        <v>16</v>
      </c>
      <c r="F320" s="96" t="s">
        <v>196</v>
      </c>
      <c r="G320" s="10" t="s">
        <v>197</v>
      </c>
      <c r="H320" s="32">
        <v>0.33333333333333331</v>
      </c>
      <c r="I320" s="32">
        <v>0.6875</v>
      </c>
      <c r="J320" s="10" t="s">
        <v>19</v>
      </c>
      <c r="L320" s="69" t="str">
        <f>IF(TimeSpend[[#This Row],[Personnel number]]&lt;&gt;"",Utilization!$J$2,"")</f>
        <v>10/2024</v>
      </c>
      <c r="M320" s="69" t="str">
        <f>IF(TimeSpend[[#This Row],[Personnel number]]&lt;&gt;"",VLOOKUP(TimeSpend[[#This Row],[Personnel number]],Users!A:B,2,0),"")</f>
        <v>Klimas Radovan</v>
      </c>
      <c r="N320" s="69" t="str">
        <f>IF(TimeSpend[[#This Row],[Network Description]]&lt;&gt;"",VLOOKUP(TimeSpend[[#This Row],[Network Description]],Projects!A:C,3,0),"")</f>
        <v>INT</v>
      </c>
      <c r="O320" s="69" t="str">
        <f>IF(TimeSpend[[#This Row],[Activity]]&lt;&gt;"",VLOOKUP(TimeSpend[[#This Row],[Activity]],Activity,2,FALSE),"")</f>
        <v>No</v>
      </c>
    </row>
    <row r="321" spans="1:15" ht="16.5" customHeight="1" x14ac:dyDescent="0.25">
      <c r="A321" s="10" t="s">
        <v>15</v>
      </c>
      <c r="B321" s="11">
        <v>45569</v>
      </c>
      <c r="C321" s="68">
        <f t="shared" si="5"/>
        <v>8.5</v>
      </c>
      <c r="D321" s="69" t="str">
        <f>IF(TimeSpend[[#This Row],[Network Description]]&lt;&gt;"",VLOOKUP(TimeSpend[[#This Row],[Network Description]],Projects!A:B,2,0),"")</f>
        <v>BPC_INT</v>
      </c>
      <c r="E321" s="10" t="s">
        <v>16</v>
      </c>
      <c r="F321" s="96" t="s">
        <v>196</v>
      </c>
      <c r="G321" s="10" t="s">
        <v>197</v>
      </c>
      <c r="H321" s="32">
        <v>0.33333333333333331</v>
      </c>
      <c r="I321" s="32">
        <v>0.6875</v>
      </c>
      <c r="J321" s="10" t="s">
        <v>19</v>
      </c>
      <c r="L321" s="69" t="str">
        <f>IF(TimeSpend[[#This Row],[Personnel number]]&lt;&gt;"",Utilization!$J$2,"")</f>
        <v>10/2024</v>
      </c>
      <c r="M321" s="69" t="str">
        <f>IF(TimeSpend[[#This Row],[Personnel number]]&lt;&gt;"",VLOOKUP(TimeSpend[[#This Row],[Personnel number]],Users!A:B,2,0),"")</f>
        <v>Klimas Radovan</v>
      </c>
      <c r="N321" s="69" t="str">
        <f>IF(TimeSpend[[#This Row],[Network Description]]&lt;&gt;"",VLOOKUP(TimeSpend[[#This Row],[Network Description]],Projects!A:C,3,0),"")</f>
        <v>INT</v>
      </c>
      <c r="O321" s="69" t="str">
        <f>IF(TimeSpend[[#This Row],[Activity]]&lt;&gt;"",VLOOKUP(TimeSpend[[#This Row],[Activity]],Activity,2,FALSE),"")</f>
        <v>No</v>
      </c>
    </row>
    <row r="322" spans="1:15" ht="16.5" customHeight="1" x14ac:dyDescent="0.25">
      <c r="A322" s="10" t="s">
        <v>15</v>
      </c>
      <c r="B322" s="11">
        <v>45572</v>
      </c>
      <c r="C322" s="68">
        <f t="shared" si="5"/>
        <v>8.5</v>
      </c>
      <c r="D322" s="69" t="str">
        <f>IF(TimeSpend[[#This Row],[Network Description]]&lt;&gt;"",VLOOKUP(TimeSpend[[#This Row],[Network Description]],Projects!A:B,2,0),"")</f>
        <v>BPC_INT</v>
      </c>
      <c r="E322" s="10" t="s">
        <v>16</v>
      </c>
      <c r="F322" s="96" t="s">
        <v>196</v>
      </c>
      <c r="G322" s="10" t="s">
        <v>197</v>
      </c>
      <c r="H322" s="32">
        <v>0.33333333333333331</v>
      </c>
      <c r="I322" s="32">
        <v>0.6875</v>
      </c>
      <c r="J322" s="10" t="s">
        <v>19</v>
      </c>
      <c r="L322" s="69" t="str">
        <f>IF(TimeSpend[[#This Row],[Personnel number]]&lt;&gt;"",Utilization!$J$2,"")</f>
        <v>10/2024</v>
      </c>
      <c r="M322" s="69" t="str">
        <f>IF(TimeSpend[[#This Row],[Personnel number]]&lt;&gt;"",VLOOKUP(TimeSpend[[#This Row],[Personnel number]],Users!A:B,2,0),"")</f>
        <v>Klimas Radovan</v>
      </c>
      <c r="N322" s="69" t="str">
        <f>IF(TimeSpend[[#This Row],[Network Description]]&lt;&gt;"",VLOOKUP(TimeSpend[[#This Row],[Network Description]],Projects!A:C,3,0),"")</f>
        <v>INT</v>
      </c>
      <c r="O322" s="69" t="str">
        <f>IF(TimeSpend[[#This Row],[Activity]]&lt;&gt;"",VLOOKUP(TimeSpend[[#This Row],[Activity]],Activity,2,FALSE),"")</f>
        <v>No</v>
      </c>
    </row>
    <row r="323" spans="1:15" ht="16.5" customHeight="1" x14ac:dyDescent="0.25">
      <c r="A323" s="10" t="s">
        <v>15</v>
      </c>
      <c r="B323" s="11">
        <v>45573</v>
      </c>
      <c r="C323" s="68">
        <f t="shared" ref="C323:C386" si="6">IF((I323-INT(I323))*24-(H323-INT(H323))*24=0,"",(I323-INT(I323))*24-(H323-INT(H323))*24)</f>
        <v>8.5</v>
      </c>
      <c r="D323" s="69" t="str">
        <f>IF(TimeSpend[[#This Row],[Network Description]]&lt;&gt;"",VLOOKUP(TimeSpend[[#This Row],[Network Description]],Projects!A:B,2,0),"")</f>
        <v>BPC_INT</v>
      </c>
      <c r="E323" s="10" t="s">
        <v>16</v>
      </c>
      <c r="F323" s="96" t="s">
        <v>196</v>
      </c>
      <c r="G323" s="10" t="s">
        <v>197</v>
      </c>
      <c r="H323" s="32">
        <v>0.33333333333333331</v>
      </c>
      <c r="I323" s="32">
        <v>0.6875</v>
      </c>
      <c r="J323" s="10" t="s">
        <v>19</v>
      </c>
      <c r="L323" s="69" t="str">
        <f>IF(TimeSpend[[#This Row],[Personnel number]]&lt;&gt;"",Utilization!$J$2,"")</f>
        <v>10/2024</v>
      </c>
      <c r="M323" s="69" t="str">
        <f>IF(TimeSpend[[#This Row],[Personnel number]]&lt;&gt;"",VLOOKUP(TimeSpend[[#This Row],[Personnel number]],Users!A:B,2,0),"")</f>
        <v>Klimas Radovan</v>
      </c>
      <c r="N323" s="69" t="str">
        <f>IF(TimeSpend[[#This Row],[Network Description]]&lt;&gt;"",VLOOKUP(TimeSpend[[#This Row],[Network Description]],Projects!A:C,3,0),"")</f>
        <v>INT</v>
      </c>
      <c r="O323" s="69" t="str">
        <f>IF(TimeSpend[[#This Row],[Activity]]&lt;&gt;"",VLOOKUP(TimeSpend[[#This Row],[Activity]],Activity,2,FALSE),"")</f>
        <v>No</v>
      </c>
    </row>
    <row r="324" spans="1:15" ht="16.5" customHeight="1" x14ac:dyDescent="0.25">
      <c r="A324" s="10" t="s">
        <v>15</v>
      </c>
      <c r="B324" s="11">
        <v>45574</v>
      </c>
      <c r="C324" s="68">
        <f t="shared" si="6"/>
        <v>8.5</v>
      </c>
      <c r="D324" s="69" t="str">
        <f>IF(TimeSpend[[#This Row],[Network Description]]&lt;&gt;"",VLOOKUP(TimeSpend[[#This Row],[Network Description]],Projects!A:B,2,0),"")</f>
        <v>BPC_INT</v>
      </c>
      <c r="E324" s="10" t="s">
        <v>16</v>
      </c>
      <c r="F324" s="96" t="s">
        <v>196</v>
      </c>
      <c r="G324" s="10" t="s">
        <v>197</v>
      </c>
      <c r="H324" s="32">
        <v>0.33333333333333331</v>
      </c>
      <c r="I324" s="32">
        <v>0.6875</v>
      </c>
      <c r="J324" s="10" t="s">
        <v>19</v>
      </c>
      <c r="L324" s="69" t="str">
        <f>IF(TimeSpend[[#This Row],[Personnel number]]&lt;&gt;"",Utilization!$J$2,"")</f>
        <v>10/2024</v>
      </c>
      <c r="M324" s="69" t="str">
        <f>IF(TimeSpend[[#This Row],[Personnel number]]&lt;&gt;"",VLOOKUP(TimeSpend[[#This Row],[Personnel number]],Users!A:B,2,0),"")</f>
        <v>Klimas Radovan</v>
      </c>
      <c r="N324" s="69" t="str">
        <f>IF(TimeSpend[[#This Row],[Network Description]]&lt;&gt;"",VLOOKUP(TimeSpend[[#This Row],[Network Description]],Projects!A:C,3,0),"")</f>
        <v>INT</v>
      </c>
      <c r="O324" s="69" t="str">
        <f>IF(TimeSpend[[#This Row],[Activity]]&lt;&gt;"",VLOOKUP(TimeSpend[[#This Row],[Activity]],Activity,2,FALSE),"")</f>
        <v>No</v>
      </c>
    </row>
    <row r="325" spans="1:15" ht="16.5" customHeight="1" x14ac:dyDescent="0.25">
      <c r="A325" s="10" t="s">
        <v>29</v>
      </c>
      <c r="B325" s="11">
        <v>45573</v>
      </c>
      <c r="C325" s="68">
        <f t="shared" si="6"/>
        <v>2.75</v>
      </c>
      <c r="D325" s="69">
        <f>IF(TimeSpend[[#This Row],[Network Description]]&lt;&gt;"",VLOOKUP(TimeSpend[[#This Row],[Network Description]],Projects!A:B,2,0),"")</f>
        <v>60000430</v>
      </c>
      <c r="E325" s="10" t="s">
        <v>30</v>
      </c>
      <c r="F325" s="96" t="s">
        <v>31</v>
      </c>
      <c r="G325" s="10" t="s">
        <v>198</v>
      </c>
      <c r="H325" s="32">
        <v>0.34375</v>
      </c>
      <c r="I325" s="32">
        <v>0.45833333333333331</v>
      </c>
      <c r="J325" s="10" t="s">
        <v>19</v>
      </c>
      <c r="L325" s="69" t="str">
        <f>IF(TimeSpend[[#This Row],[Personnel number]]&lt;&gt;"",Utilization!$J$2,"")</f>
        <v>10/2024</v>
      </c>
      <c r="M325" s="69" t="str">
        <f>IF(TimeSpend[[#This Row],[Personnel number]]&lt;&gt;"",VLOOKUP(TimeSpend[[#This Row],[Personnel number]],Users!A:B,2,0),"")</f>
        <v xml:space="preserve">Chladilová Gabriela </v>
      </c>
      <c r="N325" s="69" t="str">
        <f>IF(TimeSpend[[#This Row],[Network Description]]&lt;&gt;"",VLOOKUP(TimeSpend[[#This Row],[Network Description]],Projects!A:C,3,0),"")</f>
        <v>PROJECT</v>
      </c>
      <c r="O325" s="69" t="str">
        <f>IF(TimeSpend[[#This Row],[Activity]]&lt;&gt;"",VLOOKUP(TimeSpend[[#This Row],[Activity]],Activity,2,FALSE),"")</f>
        <v>Yes</v>
      </c>
    </row>
    <row r="326" spans="1:15" ht="16.5" customHeight="1" x14ac:dyDescent="0.25">
      <c r="A326" s="10" t="s">
        <v>29</v>
      </c>
      <c r="B326" s="11">
        <v>45573</v>
      </c>
      <c r="C326" s="68">
        <f t="shared" si="6"/>
        <v>4.75</v>
      </c>
      <c r="D326" s="69">
        <f>IF(TimeSpend[[#This Row],[Network Description]]&lt;&gt;"",VLOOKUP(TimeSpend[[#This Row],[Network Description]],Projects!A:B,2,0),"")</f>
        <v>60000430</v>
      </c>
      <c r="E326" s="10" t="s">
        <v>30</v>
      </c>
      <c r="F326" s="96" t="s">
        <v>31</v>
      </c>
      <c r="G326" s="10" t="s">
        <v>198</v>
      </c>
      <c r="H326" s="32">
        <v>0.47916666666666669</v>
      </c>
      <c r="I326" s="32">
        <v>0.67708333333333337</v>
      </c>
      <c r="J326" s="10" t="s">
        <v>19</v>
      </c>
      <c r="L326" s="69" t="str">
        <f>IF(TimeSpend[[#This Row],[Personnel number]]&lt;&gt;"",Utilization!$J$2,"")</f>
        <v>10/2024</v>
      </c>
      <c r="M326" s="69" t="str">
        <f>IF(TimeSpend[[#This Row],[Personnel number]]&lt;&gt;"",VLOOKUP(TimeSpend[[#This Row],[Personnel number]],Users!A:B,2,0),"")</f>
        <v xml:space="preserve">Chladilová Gabriela </v>
      </c>
      <c r="N326" s="69" t="str">
        <f>IF(TimeSpend[[#This Row],[Network Description]]&lt;&gt;"",VLOOKUP(TimeSpend[[#This Row],[Network Description]],Projects!A:C,3,0),"")</f>
        <v>PROJECT</v>
      </c>
      <c r="O326" s="69" t="str">
        <f>IF(TimeSpend[[#This Row],[Activity]]&lt;&gt;"",VLOOKUP(TimeSpend[[#This Row],[Activity]],Activity,2,FALSE),"")</f>
        <v>Yes</v>
      </c>
    </row>
    <row r="327" spans="1:15" ht="16.5" customHeight="1" x14ac:dyDescent="0.25">
      <c r="A327" s="10" t="s">
        <v>29</v>
      </c>
      <c r="B327" s="11">
        <v>45573</v>
      </c>
      <c r="C327" s="68">
        <f t="shared" si="6"/>
        <v>0.25</v>
      </c>
      <c r="D327" s="69" t="str">
        <f>IF(TimeSpend[[#This Row],[Network Description]]&lt;&gt;"",VLOOKUP(TimeSpend[[#This Row],[Network Description]],Projects!A:B,2,0),"")</f>
        <v>BPC_INT</v>
      </c>
      <c r="E327" s="10" t="s">
        <v>16</v>
      </c>
      <c r="F327" s="96" t="s">
        <v>17</v>
      </c>
      <c r="G327" s="10" t="s">
        <v>199</v>
      </c>
      <c r="H327" s="32">
        <v>0.67708333333333337</v>
      </c>
      <c r="I327" s="32">
        <v>0.6875</v>
      </c>
      <c r="J327" s="10" t="s">
        <v>19</v>
      </c>
      <c r="L327" s="69" t="str">
        <f>IF(TimeSpend[[#This Row],[Personnel number]]&lt;&gt;"",Utilization!$J$2,"")</f>
        <v>10/2024</v>
      </c>
      <c r="M327" s="69" t="str">
        <f>IF(TimeSpend[[#This Row],[Personnel number]]&lt;&gt;"",VLOOKUP(TimeSpend[[#This Row],[Personnel number]],Users!A:B,2,0),"")</f>
        <v xml:space="preserve">Chladilová Gabriela </v>
      </c>
      <c r="N327" s="69" t="str">
        <f>IF(TimeSpend[[#This Row],[Network Description]]&lt;&gt;"",VLOOKUP(TimeSpend[[#This Row],[Network Description]],Projects!A:C,3,0),"")</f>
        <v>INT</v>
      </c>
      <c r="O327" s="69" t="str">
        <f>IF(TimeSpend[[#This Row],[Activity]]&lt;&gt;"",VLOOKUP(TimeSpend[[#This Row],[Activity]],Activity,2,FALSE),"")</f>
        <v>No</v>
      </c>
    </row>
    <row r="328" spans="1:15" ht="16.5" customHeight="1" x14ac:dyDescent="0.25">
      <c r="A328" s="10" t="s">
        <v>20</v>
      </c>
      <c r="B328" s="11">
        <v>45573</v>
      </c>
      <c r="C328" s="68">
        <f t="shared" si="6"/>
        <v>1.5</v>
      </c>
      <c r="D328" s="69" t="str">
        <f>IF(TimeSpend[[#This Row],[Network Description]]&lt;&gt;"",VLOOKUP(TimeSpend[[#This Row],[Network Description]],Projects!A:B,2,0),"")</f>
        <v>BPC_INT</v>
      </c>
      <c r="E328" s="10" t="s">
        <v>16</v>
      </c>
      <c r="F328" s="96" t="s">
        <v>17</v>
      </c>
      <c r="G328" s="10" t="s">
        <v>21</v>
      </c>
      <c r="H328" s="32">
        <v>0.27083333333333331</v>
      </c>
      <c r="I328" s="32">
        <v>0.33333333333333331</v>
      </c>
      <c r="J328" s="10" t="s">
        <v>19</v>
      </c>
      <c r="L328" s="69" t="str">
        <f>IF(TimeSpend[[#This Row],[Personnel number]]&lt;&gt;"",Utilization!$J$2,"")</f>
        <v>10/2024</v>
      </c>
      <c r="M328" s="69" t="str">
        <f>IF(TimeSpend[[#This Row],[Personnel number]]&lt;&gt;"",VLOOKUP(TimeSpend[[#This Row],[Personnel number]],Users!A:B,2,0),"")</f>
        <v>Švenda Jan</v>
      </c>
      <c r="N328" s="69" t="str">
        <f>IF(TimeSpend[[#This Row],[Network Description]]&lt;&gt;"",VLOOKUP(TimeSpend[[#This Row],[Network Description]],Projects!A:C,3,0),"")</f>
        <v>INT</v>
      </c>
      <c r="O328" s="69" t="str">
        <f>IF(TimeSpend[[#This Row],[Activity]]&lt;&gt;"",VLOOKUP(TimeSpend[[#This Row],[Activity]],Activity,2,FALSE),"")</f>
        <v>No</v>
      </c>
    </row>
    <row r="329" spans="1:15" ht="16.5" customHeight="1" x14ac:dyDescent="0.25">
      <c r="A329" s="10" t="s">
        <v>20</v>
      </c>
      <c r="B329" s="11">
        <v>45573</v>
      </c>
      <c r="C329" s="68">
        <f t="shared" si="6"/>
        <v>3</v>
      </c>
      <c r="D329" s="69" t="str">
        <f>IF(TimeSpend[[#This Row],[Network Description]]&lt;&gt;"",VLOOKUP(TimeSpend[[#This Row],[Network Description]],Projects!A:B,2,0),"")</f>
        <v>BPC_INT</v>
      </c>
      <c r="E329" s="10" t="s">
        <v>16</v>
      </c>
      <c r="F329" s="96" t="s">
        <v>67</v>
      </c>
      <c r="G329" s="10" t="s">
        <v>200</v>
      </c>
      <c r="H329" s="32">
        <v>0.33333333333333331</v>
      </c>
      <c r="I329" s="32">
        <v>0.45833333333333331</v>
      </c>
      <c r="J329" s="10" t="s">
        <v>19</v>
      </c>
      <c r="L329" s="69" t="str">
        <f>IF(TimeSpend[[#This Row],[Personnel number]]&lt;&gt;"",Utilization!$J$2,"")</f>
        <v>10/2024</v>
      </c>
      <c r="M329" s="69" t="str">
        <f>IF(TimeSpend[[#This Row],[Personnel number]]&lt;&gt;"",VLOOKUP(TimeSpend[[#This Row],[Personnel number]],Users!A:B,2,0),"")</f>
        <v>Švenda Jan</v>
      </c>
      <c r="N329" s="69" t="str">
        <f>IF(TimeSpend[[#This Row],[Network Description]]&lt;&gt;"",VLOOKUP(TimeSpend[[#This Row],[Network Description]],Projects!A:C,3,0),"")</f>
        <v>INT</v>
      </c>
      <c r="O329" s="69" t="str">
        <f>IF(TimeSpend[[#This Row],[Activity]]&lt;&gt;"",VLOOKUP(TimeSpend[[#This Row],[Activity]],Activity,2,FALSE),"")</f>
        <v>No</v>
      </c>
    </row>
    <row r="330" spans="1:15" ht="16.5" customHeight="1" x14ac:dyDescent="0.25">
      <c r="A330" s="10" t="s">
        <v>20</v>
      </c>
      <c r="B330" s="11">
        <v>45573</v>
      </c>
      <c r="C330" s="68">
        <f t="shared" si="6"/>
        <v>0.5</v>
      </c>
      <c r="D330" s="69" t="str">
        <f>IF(TimeSpend[[#This Row],[Network Description]]&lt;&gt;"",VLOOKUP(TimeSpend[[#This Row],[Network Description]],Projects!A:B,2,0),"")</f>
        <v>BPC_INT</v>
      </c>
      <c r="E330" s="10" t="s">
        <v>16</v>
      </c>
      <c r="F330" s="96" t="s">
        <v>17</v>
      </c>
      <c r="G330" s="10" t="s">
        <v>21</v>
      </c>
      <c r="H330" s="32">
        <v>0.47916666666666669</v>
      </c>
      <c r="I330" s="32">
        <v>0.5</v>
      </c>
      <c r="J330" s="10" t="s">
        <v>19</v>
      </c>
      <c r="L330" s="69" t="str">
        <f>IF(TimeSpend[[#This Row],[Personnel number]]&lt;&gt;"",Utilization!$J$2,"")</f>
        <v>10/2024</v>
      </c>
      <c r="M330" s="69" t="str">
        <f>IF(TimeSpend[[#This Row],[Personnel number]]&lt;&gt;"",VLOOKUP(TimeSpend[[#This Row],[Personnel number]],Users!A:B,2,0),"")</f>
        <v>Švenda Jan</v>
      </c>
      <c r="N330" s="69" t="str">
        <f>IF(TimeSpend[[#This Row],[Network Description]]&lt;&gt;"",VLOOKUP(TimeSpend[[#This Row],[Network Description]],Projects!A:C,3,0),"")</f>
        <v>INT</v>
      </c>
      <c r="O330" s="69" t="str">
        <f>IF(TimeSpend[[#This Row],[Activity]]&lt;&gt;"",VLOOKUP(TimeSpend[[#This Row],[Activity]],Activity,2,FALSE),"")</f>
        <v>No</v>
      </c>
    </row>
    <row r="331" spans="1:15" ht="16.5" customHeight="1" x14ac:dyDescent="0.25">
      <c r="A331" s="10" t="s">
        <v>20</v>
      </c>
      <c r="B331" s="11">
        <v>45573</v>
      </c>
      <c r="C331" s="68">
        <f t="shared" si="6"/>
        <v>0.5</v>
      </c>
      <c r="D331" s="69">
        <f>IF(TimeSpend[[#This Row],[Network Description]]&lt;&gt;"",VLOOKUP(TimeSpend[[#This Row],[Network Description]],Projects!A:B,2,0),"")</f>
        <v>60000247</v>
      </c>
      <c r="E331" s="10" t="s">
        <v>22</v>
      </c>
      <c r="F331" s="96" t="s">
        <v>31</v>
      </c>
      <c r="G331" s="10" t="s">
        <v>201</v>
      </c>
      <c r="H331" s="32">
        <v>0.5</v>
      </c>
      <c r="I331" s="32">
        <v>0.52083333333333337</v>
      </c>
      <c r="J331" s="10" t="s">
        <v>19</v>
      </c>
      <c r="L331" s="69" t="str">
        <f>IF(TimeSpend[[#This Row],[Personnel number]]&lt;&gt;"",Utilization!$J$2,"")</f>
        <v>10/2024</v>
      </c>
      <c r="M331" s="69" t="str">
        <f>IF(TimeSpend[[#This Row],[Personnel number]]&lt;&gt;"",VLOOKUP(TimeSpend[[#This Row],[Personnel number]],Users!A:B,2,0),"")</f>
        <v>Švenda Jan</v>
      </c>
      <c r="N331" s="69" t="str">
        <f>IF(TimeSpend[[#This Row],[Network Description]]&lt;&gt;"",VLOOKUP(TimeSpend[[#This Row],[Network Description]],Projects!A:C,3,0),"")</f>
        <v>PROJECT</v>
      </c>
      <c r="O331" s="69" t="str">
        <f>IF(TimeSpend[[#This Row],[Activity]]&lt;&gt;"",VLOOKUP(TimeSpend[[#This Row],[Activity]],Activity,2,FALSE),"")</f>
        <v>Yes</v>
      </c>
    </row>
    <row r="332" spans="1:15" ht="16.5" customHeight="1" x14ac:dyDescent="0.25">
      <c r="A332" s="10" t="s">
        <v>20</v>
      </c>
      <c r="B332" s="11">
        <v>45573</v>
      </c>
      <c r="C332" s="68">
        <f t="shared" si="6"/>
        <v>0.5</v>
      </c>
      <c r="D332" s="69">
        <f>IF(TimeSpend[[#This Row],[Network Description]]&lt;&gt;"",VLOOKUP(TimeSpend[[#This Row],[Network Description]],Projects!A:B,2,0),"")</f>
        <v>60000389</v>
      </c>
      <c r="E332" s="10" t="s">
        <v>25</v>
      </c>
      <c r="F332" s="96" t="s">
        <v>31</v>
      </c>
      <c r="G332" s="10" t="s">
        <v>202</v>
      </c>
      <c r="H332" s="32">
        <v>0.52083333333333337</v>
      </c>
      <c r="I332" s="32">
        <v>0.54166666666666663</v>
      </c>
      <c r="J332" s="10" t="s">
        <v>19</v>
      </c>
      <c r="L332" s="69" t="str">
        <f>IF(TimeSpend[[#This Row],[Personnel number]]&lt;&gt;"",Utilization!$J$2,"")</f>
        <v>10/2024</v>
      </c>
      <c r="M332" s="69" t="str">
        <f>IF(TimeSpend[[#This Row],[Personnel number]]&lt;&gt;"",VLOOKUP(TimeSpend[[#This Row],[Personnel number]],Users!A:B,2,0),"")</f>
        <v>Švenda Jan</v>
      </c>
      <c r="N332" s="69" t="str">
        <f>IF(TimeSpend[[#This Row],[Network Description]]&lt;&gt;"",VLOOKUP(TimeSpend[[#This Row],[Network Description]],Projects!A:C,3,0),"")</f>
        <v>PROJECT</v>
      </c>
      <c r="O332" s="69" t="str">
        <f>IF(TimeSpend[[#This Row],[Activity]]&lt;&gt;"",VLOOKUP(TimeSpend[[#This Row],[Activity]],Activity,2,FALSE),"")</f>
        <v>Yes</v>
      </c>
    </row>
    <row r="333" spans="1:15" ht="16.5" customHeight="1" x14ac:dyDescent="0.25">
      <c r="A333" s="10" t="s">
        <v>20</v>
      </c>
      <c r="B333" s="11">
        <v>45573</v>
      </c>
      <c r="C333" s="68">
        <f t="shared" si="6"/>
        <v>0.5</v>
      </c>
      <c r="D333" s="69">
        <f>IF(TimeSpend[[#This Row],[Network Description]]&lt;&gt;"",VLOOKUP(TimeSpend[[#This Row],[Network Description]],Projects!A:B,2,0),"")</f>
        <v>60000247</v>
      </c>
      <c r="E333" s="10" t="s">
        <v>22</v>
      </c>
      <c r="F333" s="96" t="s">
        <v>31</v>
      </c>
      <c r="G333" s="10" t="s">
        <v>201</v>
      </c>
      <c r="H333" s="32">
        <v>0.54166666666666663</v>
      </c>
      <c r="I333" s="32">
        <v>0.5625</v>
      </c>
      <c r="J333" s="10" t="s">
        <v>19</v>
      </c>
      <c r="L333" s="69" t="str">
        <f>IF(TimeSpend[[#This Row],[Personnel number]]&lt;&gt;"",Utilization!$J$2,"")</f>
        <v>10/2024</v>
      </c>
      <c r="M333" s="69" t="str">
        <f>IF(TimeSpend[[#This Row],[Personnel number]]&lt;&gt;"",VLOOKUP(TimeSpend[[#This Row],[Personnel number]],Users!A:B,2,0),"")</f>
        <v>Švenda Jan</v>
      </c>
      <c r="N333" s="69" t="str">
        <f>IF(TimeSpend[[#This Row],[Network Description]]&lt;&gt;"",VLOOKUP(TimeSpend[[#This Row],[Network Description]],Projects!A:C,3,0),"")</f>
        <v>PROJECT</v>
      </c>
      <c r="O333" s="69" t="str">
        <f>IF(TimeSpend[[#This Row],[Activity]]&lt;&gt;"",VLOOKUP(TimeSpend[[#This Row],[Activity]],Activity,2,FALSE),"")</f>
        <v>Yes</v>
      </c>
    </row>
    <row r="334" spans="1:15" ht="16.5" customHeight="1" x14ac:dyDescent="0.25">
      <c r="A334" s="10" t="s">
        <v>20</v>
      </c>
      <c r="B334" s="11">
        <v>45573</v>
      </c>
      <c r="C334" s="68">
        <f t="shared" si="6"/>
        <v>0.5</v>
      </c>
      <c r="D334" s="69" t="str">
        <f>IF(TimeSpend[[#This Row],[Network Description]]&lt;&gt;"",VLOOKUP(TimeSpend[[#This Row],[Network Description]],Projects!A:B,2,0),"")</f>
        <v>BPC_INC</v>
      </c>
      <c r="E334" s="10" t="s">
        <v>48</v>
      </c>
      <c r="F334" s="96" t="s">
        <v>31</v>
      </c>
      <c r="G334" s="10" t="s">
        <v>203</v>
      </c>
      <c r="H334" s="32">
        <v>0.5625</v>
      </c>
      <c r="I334" s="32">
        <v>0.58333333333333337</v>
      </c>
      <c r="J334" s="10" t="s">
        <v>19</v>
      </c>
      <c r="L334" s="69" t="str">
        <f>IF(TimeSpend[[#This Row],[Personnel number]]&lt;&gt;"",Utilization!$J$2,"")</f>
        <v>10/2024</v>
      </c>
      <c r="M334" s="69" t="str">
        <f>IF(TimeSpend[[#This Row],[Personnel number]]&lt;&gt;"",VLOOKUP(TimeSpend[[#This Row],[Personnel number]],Users!A:B,2,0),"")</f>
        <v>Švenda Jan</v>
      </c>
      <c r="N334" s="69" t="str">
        <f>IF(TimeSpend[[#This Row],[Network Description]]&lt;&gt;"",VLOOKUP(TimeSpend[[#This Row],[Network Description]],Projects!A:C,3,0),"")</f>
        <v>INC</v>
      </c>
      <c r="O334" s="69" t="str">
        <f>IF(TimeSpend[[#This Row],[Activity]]&lt;&gt;"",VLOOKUP(TimeSpend[[#This Row],[Activity]],Activity,2,FALSE),"")</f>
        <v>Yes</v>
      </c>
    </row>
    <row r="335" spans="1:15" ht="16.5" customHeight="1" x14ac:dyDescent="0.25">
      <c r="A335" s="10" t="s">
        <v>20</v>
      </c>
      <c r="B335" s="11">
        <v>45573</v>
      </c>
      <c r="C335" s="68">
        <f t="shared" si="6"/>
        <v>0.5</v>
      </c>
      <c r="D335" s="69" t="str">
        <f>IF(TimeSpend[[#This Row],[Network Description]]&lt;&gt;"",VLOOKUP(TimeSpend[[#This Row],[Network Description]],Projects!A:B,2,0),"")</f>
        <v>BPC_INT</v>
      </c>
      <c r="E335" s="10" t="s">
        <v>16</v>
      </c>
      <c r="F335" s="96" t="s">
        <v>17</v>
      </c>
      <c r="G335" s="10" t="s">
        <v>21</v>
      </c>
      <c r="H335" s="32">
        <v>0.58333333333333337</v>
      </c>
      <c r="I335" s="32">
        <v>0.60416666666666663</v>
      </c>
      <c r="J335" s="10" t="s">
        <v>19</v>
      </c>
      <c r="L335" s="69" t="str">
        <f>IF(TimeSpend[[#This Row],[Personnel number]]&lt;&gt;"",Utilization!$J$2,"")</f>
        <v>10/2024</v>
      </c>
      <c r="M335" s="69" t="str">
        <f>IF(TimeSpend[[#This Row],[Personnel number]]&lt;&gt;"",VLOOKUP(TimeSpend[[#This Row],[Personnel number]],Users!A:B,2,0),"")</f>
        <v>Švenda Jan</v>
      </c>
      <c r="N335" s="69" t="str">
        <f>IF(TimeSpend[[#This Row],[Network Description]]&lt;&gt;"",VLOOKUP(TimeSpend[[#This Row],[Network Description]],Projects!A:C,3,0),"")</f>
        <v>INT</v>
      </c>
      <c r="O335" s="69" t="str">
        <f>IF(TimeSpend[[#This Row],[Activity]]&lt;&gt;"",VLOOKUP(TimeSpend[[#This Row],[Activity]],Activity,2,FALSE),"")</f>
        <v>No</v>
      </c>
    </row>
    <row r="336" spans="1:15" ht="16.5" customHeight="1" x14ac:dyDescent="0.25">
      <c r="A336" s="10" t="s">
        <v>20</v>
      </c>
      <c r="B336" s="11">
        <v>45573</v>
      </c>
      <c r="C336" s="68">
        <f t="shared" si="6"/>
        <v>1.25</v>
      </c>
      <c r="D336" s="69" t="str">
        <f>IF(TimeSpend[[#This Row],[Network Description]]&lt;&gt;"",VLOOKUP(TimeSpend[[#This Row],[Network Description]],Projects!A:B,2,0),"")</f>
        <v>BPC_INT</v>
      </c>
      <c r="E336" s="10" t="s">
        <v>16</v>
      </c>
      <c r="F336" s="96" t="s">
        <v>17</v>
      </c>
      <c r="G336" s="10" t="s">
        <v>60</v>
      </c>
      <c r="H336" s="32">
        <v>0.60416666666666663</v>
      </c>
      <c r="I336" s="32">
        <v>0.65625</v>
      </c>
      <c r="J336" s="10" t="s">
        <v>19</v>
      </c>
      <c r="L336" s="69" t="str">
        <f>IF(TimeSpend[[#This Row],[Personnel number]]&lt;&gt;"",Utilization!$J$2,"")</f>
        <v>10/2024</v>
      </c>
      <c r="M336" s="69" t="str">
        <f>IF(TimeSpend[[#This Row],[Personnel number]]&lt;&gt;"",VLOOKUP(TimeSpend[[#This Row],[Personnel number]],Users!A:B,2,0),"")</f>
        <v>Švenda Jan</v>
      </c>
      <c r="N336" s="69" t="str">
        <f>IF(TimeSpend[[#This Row],[Network Description]]&lt;&gt;"",VLOOKUP(TimeSpend[[#This Row],[Network Description]],Projects!A:C,3,0),"")</f>
        <v>INT</v>
      </c>
      <c r="O336" s="69" t="str">
        <f>IF(TimeSpend[[#This Row],[Activity]]&lt;&gt;"",VLOOKUP(TimeSpend[[#This Row],[Activity]],Activity,2,FALSE),"")</f>
        <v>No</v>
      </c>
    </row>
    <row r="337" spans="1:15" ht="16.5" customHeight="1" x14ac:dyDescent="0.25">
      <c r="A337" s="10" t="s">
        <v>20</v>
      </c>
      <c r="B337" s="11">
        <v>45574</v>
      </c>
      <c r="C337" s="68">
        <f t="shared" si="6"/>
        <v>1.5</v>
      </c>
      <c r="D337" s="69" t="str">
        <f>IF(TimeSpend[[#This Row],[Network Description]]&lt;&gt;"",VLOOKUP(TimeSpend[[#This Row],[Network Description]],Projects!A:B,2,0),"")</f>
        <v>BPC_INT</v>
      </c>
      <c r="E337" s="10" t="s">
        <v>16</v>
      </c>
      <c r="F337" s="96" t="s">
        <v>17</v>
      </c>
      <c r="G337" s="10" t="s">
        <v>21</v>
      </c>
      <c r="H337" s="32">
        <v>0.27083333333333331</v>
      </c>
      <c r="I337" s="32">
        <v>0.33333333333333331</v>
      </c>
      <c r="J337" s="10" t="s">
        <v>19</v>
      </c>
      <c r="L337" s="69" t="str">
        <f>IF(TimeSpend[[#This Row],[Personnel number]]&lt;&gt;"",Utilization!$J$2,"")</f>
        <v>10/2024</v>
      </c>
      <c r="M337" s="69" t="str">
        <f>IF(TimeSpend[[#This Row],[Personnel number]]&lt;&gt;"",VLOOKUP(TimeSpend[[#This Row],[Personnel number]],Users!A:B,2,0),"")</f>
        <v>Švenda Jan</v>
      </c>
      <c r="N337" s="69" t="str">
        <f>IF(TimeSpend[[#This Row],[Network Description]]&lt;&gt;"",VLOOKUP(TimeSpend[[#This Row],[Network Description]],Projects!A:C,3,0),"")</f>
        <v>INT</v>
      </c>
      <c r="O337" s="69" t="str">
        <f>IF(TimeSpend[[#This Row],[Activity]]&lt;&gt;"",VLOOKUP(TimeSpend[[#This Row],[Activity]],Activity,2,FALSE),"")</f>
        <v>No</v>
      </c>
    </row>
    <row r="338" spans="1:15" ht="16.5" customHeight="1" x14ac:dyDescent="0.25">
      <c r="A338" s="10" t="s">
        <v>204</v>
      </c>
      <c r="B338" s="11">
        <v>45561</v>
      </c>
      <c r="C338" s="68">
        <f t="shared" si="6"/>
        <v>3</v>
      </c>
      <c r="D338" s="69">
        <f>IF(TimeSpend[[#This Row],[Network Description]]&lt;&gt;"",VLOOKUP(TimeSpend[[#This Row],[Network Description]],Projects!A:B,2,0),"")</f>
        <v>60000430</v>
      </c>
      <c r="E338" s="10" t="s">
        <v>30</v>
      </c>
      <c r="F338" s="96" t="s">
        <v>58</v>
      </c>
      <c r="G338" s="10" t="s">
        <v>205</v>
      </c>
      <c r="H338" s="32">
        <v>0.35416666666666669</v>
      </c>
      <c r="I338" s="32">
        <v>0.47916666666666669</v>
      </c>
      <c r="J338" s="10" t="s">
        <v>19</v>
      </c>
      <c r="L338" s="69" t="str">
        <f>IF(TimeSpend[[#This Row],[Personnel number]]&lt;&gt;"",Utilization!$J$2,"")</f>
        <v>10/2024</v>
      </c>
      <c r="M338" s="69" t="str">
        <f>IF(TimeSpend[[#This Row],[Personnel number]]&lt;&gt;"",VLOOKUP(TimeSpend[[#This Row],[Personnel number]],Users!A:B,2,0),"")</f>
        <v>Tomašovič Zbyněk</v>
      </c>
      <c r="N338" s="69" t="str">
        <f>IF(TimeSpend[[#This Row],[Network Description]]&lt;&gt;"",VLOOKUP(TimeSpend[[#This Row],[Network Description]],Projects!A:C,3,0),"")</f>
        <v>PROJECT</v>
      </c>
      <c r="O338" s="69" t="str">
        <f>IF(TimeSpend[[#This Row],[Activity]]&lt;&gt;"",VLOOKUP(TimeSpend[[#This Row],[Activity]],Activity,2,FALSE),"")</f>
        <v>Yes</v>
      </c>
    </row>
    <row r="339" spans="1:15" ht="16.5" customHeight="1" x14ac:dyDescent="0.25">
      <c r="A339" s="10" t="s">
        <v>204</v>
      </c>
      <c r="B339" s="11">
        <v>45561</v>
      </c>
      <c r="C339" s="68">
        <f t="shared" si="6"/>
        <v>2</v>
      </c>
      <c r="D339" s="69" t="str">
        <f>IF(TimeSpend[[#This Row],[Network Description]]&lt;&gt;"",VLOOKUP(TimeSpend[[#This Row],[Network Description]],Projects!A:B,2,0),"")</f>
        <v>BPC_INT</v>
      </c>
      <c r="E339" s="10" t="s">
        <v>16</v>
      </c>
      <c r="F339" s="96" t="s">
        <v>17</v>
      </c>
      <c r="G339" s="10" t="s">
        <v>206</v>
      </c>
      <c r="H339" s="32">
        <v>0.5</v>
      </c>
      <c r="I339" s="32">
        <v>0.58333333333333337</v>
      </c>
      <c r="J339" s="10" t="s">
        <v>19</v>
      </c>
      <c r="L339" s="69" t="str">
        <f>IF(TimeSpend[[#This Row],[Personnel number]]&lt;&gt;"",Utilization!$J$2,"")</f>
        <v>10/2024</v>
      </c>
      <c r="M339" s="69" t="str">
        <f>IF(TimeSpend[[#This Row],[Personnel number]]&lt;&gt;"",VLOOKUP(TimeSpend[[#This Row],[Personnel number]],Users!A:B,2,0),"")</f>
        <v>Tomašovič Zbyněk</v>
      </c>
      <c r="N339" s="69" t="str">
        <f>IF(TimeSpend[[#This Row],[Network Description]]&lt;&gt;"",VLOOKUP(TimeSpend[[#This Row],[Network Description]],Projects!A:C,3,0),"")</f>
        <v>INT</v>
      </c>
      <c r="O339" s="69" t="str">
        <f>IF(TimeSpend[[#This Row],[Activity]]&lt;&gt;"",VLOOKUP(TimeSpend[[#This Row],[Activity]],Activity,2,FALSE),"")</f>
        <v>No</v>
      </c>
    </row>
    <row r="340" spans="1:15" ht="16.5" customHeight="1" x14ac:dyDescent="0.25">
      <c r="A340" s="10" t="s">
        <v>204</v>
      </c>
      <c r="B340" s="11">
        <v>45561</v>
      </c>
      <c r="C340" s="68">
        <f t="shared" si="6"/>
        <v>0.5</v>
      </c>
      <c r="D340" s="69">
        <f>IF(TimeSpend[[#This Row],[Network Description]]&lt;&gt;"",VLOOKUP(TimeSpend[[#This Row],[Network Description]],Projects!A:B,2,0),"")</f>
        <v>60000430</v>
      </c>
      <c r="E340" s="10" t="s">
        <v>30</v>
      </c>
      <c r="F340" s="96" t="s">
        <v>58</v>
      </c>
      <c r="G340" s="10" t="s">
        <v>85</v>
      </c>
      <c r="H340" s="32">
        <v>0.58333333333333337</v>
      </c>
      <c r="I340" s="32">
        <v>0.60416666666666663</v>
      </c>
      <c r="J340" s="10" t="s">
        <v>19</v>
      </c>
      <c r="L340" s="69" t="str">
        <f>IF(TimeSpend[[#This Row],[Personnel number]]&lt;&gt;"",Utilization!$J$2,"")</f>
        <v>10/2024</v>
      </c>
      <c r="M340" s="69" t="str">
        <f>IF(TimeSpend[[#This Row],[Personnel number]]&lt;&gt;"",VLOOKUP(TimeSpend[[#This Row],[Personnel number]],Users!A:B,2,0),"")</f>
        <v>Tomašovič Zbyněk</v>
      </c>
      <c r="N340" s="69" t="str">
        <f>IF(TimeSpend[[#This Row],[Network Description]]&lt;&gt;"",VLOOKUP(TimeSpend[[#This Row],[Network Description]],Projects!A:C,3,0),"")</f>
        <v>PROJECT</v>
      </c>
      <c r="O340" s="69" t="str">
        <f>IF(TimeSpend[[#This Row],[Activity]]&lt;&gt;"",VLOOKUP(TimeSpend[[#This Row],[Activity]],Activity,2,FALSE),"")</f>
        <v>Yes</v>
      </c>
    </row>
    <row r="341" spans="1:15" ht="16.5" customHeight="1" x14ac:dyDescent="0.25">
      <c r="A341" s="10" t="s">
        <v>204</v>
      </c>
      <c r="B341" s="11">
        <v>45561</v>
      </c>
      <c r="C341" s="68">
        <f t="shared" si="6"/>
        <v>0.5</v>
      </c>
      <c r="D341" s="69" t="str">
        <f>IF(TimeSpend[[#This Row],[Network Description]]&lt;&gt;"",VLOOKUP(TimeSpend[[#This Row],[Network Description]],Projects!A:B,2,0),"")</f>
        <v>BPC_INT</v>
      </c>
      <c r="E341" s="10" t="s">
        <v>16</v>
      </c>
      <c r="F341" s="96" t="s">
        <v>17</v>
      </c>
      <c r="G341" s="10" t="s">
        <v>207</v>
      </c>
      <c r="H341" s="32">
        <v>0.60416666666666663</v>
      </c>
      <c r="I341" s="32">
        <v>0.625</v>
      </c>
      <c r="J341" s="10" t="s">
        <v>19</v>
      </c>
      <c r="L341" s="69" t="str">
        <f>IF(TimeSpend[[#This Row],[Personnel number]]&lt;&gt;"",Utilization!$J$2,"")</f>
        <v>10/2024</v>
      </c>
      <c r="M341" s="69" t="str">
        <f>IF(TimeSpend[[#This Row],[Personnel number]]&lt;&gt;"",VLOOKUP(TimeSpend[[#This Row],[Personnel number]],Users!A:B,2,0),"")</f>
        <v>Tomašovič Zbyněk</v>
      </c>
      <c r="N341" s="69" t="str">
        <f>IF(TimeSpend[[#This Row],[Network Description]]&lt;&gt;"",VLOOKUP(TimeSpend[[#This Row],[Network Description]],Projects!A:C,3,0),"")</f>
        <v>INT</v>
      </c>
      <c r="O341" s="69" t="str">
        <f>IF(TimeSpend[[#This Row],[Activity]]&lt;&gt;"",VLOOKUP(TimeSpend[[#This Row],[Activity]],Activity,2,FALSE),"")</f>
        <v>No</v>
      </c>
    </row>
    <row r="342" spans="1:15" ht="16.5" customHeight="1" x14ac:dyDescent="0.25">
      <c r="A342" s="10" t="s">
        <v>204</v>
      </c>
      <c r="B342" s="11">
        <v>45561</v>
      </c>
      <c r="C342" s="68">
        <f t="shared" si="6"/>
        <v>0.5</v>
      </c>
      <c r="D342" s="69" t="str">
        <f>IF(TimeSpend[[#This Row],[Network Description]]&lt;&gt;"",VLOOKUP(TimeSpend[[#This Row],[Network Description]],Projects!A:B,2,0),"")</f>
        <v>BPC_INT</v>
      </c>
      <c r="E342" s="10" t="s">
        <v>16</v>
      </c>
      <c r="F342" s="96" t="s">
        <v>17</v>
      </c>
      <c r="G342" s="10" t="s">
        <v>208</v>
      </c>
      <c r="H342" s="32">
        <v>0.625</v>
      </c>
      <c r="I342" s="32">
        <v>0.64583333333333337</v>
      </c>
      <c r="J342" s="10" t="s">
        <v>19</v>
      </c>
      <c r="L342" s="69" t="str">
        <f>IF(TimeSpend[[#This Row],[Personnel number]]&lt;&gt;"",Utilization!$J$2,"")</f>
        <v>10/2024</v>
      </c>
      <c r="M342" s="69" t="str">
        <f>IF(TimeSpend[[#This Row],[Personnel number]]&lt;&gt;"",VLOOKUP(TimeSpend[[#This Row],[Personnel number]],Users!A:B,2,0),"")</f>
        <v>Tomašovič Zbyněk</v>
      </c>
      <c r="N342" s="69" t="str">
        <f>IF(TimeSpend[[#This Row],[Network Description]]&lt;&gt;"",VLOOKUP(TimeSpend[[#This Row],[Network Description]],Projects!A:C,3,0),"")</f>
        <v>INT</v>
      </c>
      <c r="O342" s="69" t="str">
        <f>IF(TimeSpend[[#This Row],[Activity]]&lt;&gt;"",VLOOKUP(TimeSpend[[#This Row],[Activity]],Activity,2,FALSE),"")</f>
        <v>No</v>
      </c>
    </row>
    <row r="343" spans="1:15" ht="16.5" customHeight="1" x14ac:dyDescent="0.25">
      <c r="A343" s="10" t="s">
        <v>204</v>
      </c>
      <c r="B343" s="11">
        <v>45561</v>
      </c>
      <c r="C343" s="68">
        <f t="shared" si="6"/>
        <v>1.5</v>
      </c>
      <c r="D343" s="69">
        <f>IF(TimeSpend[[#This Row],[Network Description]]&lt;&gt;"",VLOOKUP(TimeSpend[[#This Row],[Network Description]],Projects!A:B,2,0),"")</f>
        <v>60000247</v>
      </c>
      <c r="E343" s="10" t="s">
        <v>22</v>
      </c>
      <c r="F343" s="96" t="s">
        <v>31</v>
      </c>
      <c r="G343" s="10" t="s">
        <v>209</v>
      </c>
      <c r="H343" s="32">
        <v>0.64583333333333337</v>
      </c>
      <c r="I343" s="32">
        <v>0.70833333333333337</v>
      </c>
      <c r="J343" s="10" t="s">
        <v>19</v>
      </c>
      <c r="L343" s="69" t="str">
        <f>IF(TimeSpend[[#This Row],[Personnel number]]&lt;&gt;"",Utilization!$J$2,"")</f>
        <v>10/2024</v>
      </c>
      <c r="M343" s="69" t="str">
        <f>IF(TimeSpend[[#This Row],[Personnel number]]&lt;&gt;"",VLOOKUP(TimeSpend[[#This Row],[Personnel number]],Users!A:B,2,0),"")</f>
        <v>Tomašovič Zbyněk</v>
      </c>
      <c r="N343" s="69" t="str">
        <f>IF(TimeSpend[[#This Row],[Network Description]]&lt;&gt;"",VLOOKUP(TimeSpend[[#This Row],[Network Description]],Projects!A:C,3,0),"")</f>
        <v>PROJECT</v>
      </c>
      <c r="O343" s="69" t="str">
        <f>IF(TimeSpend[[#This Row],[Activity]]&lt;&gt;"",VLOOKUP(TimeSpend[[#This Row],[Activity]],Activity,2,FALSE),"")</f>
        <v>Yes</v>
      </c>
    </row>
    <row r="344" spans="1:15" ht="16.5" customHeight="1" x14ac:dyDescent="0.25">
      <c r="A344" s="10" t="s">
        <v>204</v>
      </c>
      <c r="B344" s="11">
        <v>45562</v>
      </c>
      <c r="C344" s="68">
        <f t="shared" si="6"/>
        <v>1.5</v>
      </c>
      <c r="D344" s="69" t="str">
        <f>IF(TimeSpend[[#This Row],[Network Description]]&lt;&gt;"",VLOOKUP(TimeSpend[[#This Row],[Network Description]],Projects!A:B,2,0),"")</f>
        <v>BPC_INC</v>
      </c>
      <c r="E344" s="10" t="s">
        <v>48</v>
      </c>
      <c r="F344" s="96" t="s">
        <v>31</v>
      </c>
      <c r="G344" s="10" t="s">
        <v>210</v>
      </c>
      <c r="H344" s="32">
        <v>0.3125</v>
      </c>
      <c r="I344" s="32">
        <v>0.375</v>
      </c>
      <c r="J344" s="10" t="s">
        <v>19</v>
      </c>
      <c r="L344" s="69" t="str">
        <f>IF(TimeSpend[[#This Row],[Personnel number]]&lt;&gt;"",Utilization!$J$2,"")</f>
        <v>10/2024</v>
      </c>
      <c r="M344" s="69" t="str">
        <f>IF(TimeSpend[[#This Row],[Personnel number]]&lt;&gt;"",VLOOKUP(TimeSpend[[#This Row],[Personnel number]],Users!A:B,2,0),"")</f>
        <v>Tomašovič Zbyněk</v>
      </c>
      <c r="N344" s="69" t="str">
        <f>IF(TimeSpend[[#This Row],[Network Description]]&lt;&gt;"",VLOOKUP(TimeSpend[[#This Row],[Network Description]],Projects!A:C,3,0),"")</f>
        <v>INC</v>
      </c>
      <c r="O344" s="69" t="str">
        <f>IF(TimeSpend[[#This Row],[Activity]]&lt;&gt;"",VLOOKUP(TimeSpend[[#This Row],[Activity]],Activity,2,FALSE),"")</f>
        <v>Yes</v>
      </c>
    </row>
    <row r="345" spans="1:15" ht="16.5" customHeight="1" x14ac:dyDescent="0.25">
      <c r="A345" s="10" t="s">
        <v>204</v>
      </c>
      <c r="B345" s="11">
        <v>45562</v>
      </c>
      <c r="C345" s="68">
        <f t="shared" si="6"/>
        <v>0.5</v>
      </c>
      <c r="D345" s="69">
        <f>IF(TimeSpend[[#This Row],[Network Description]]&lt;&gt;"",VLOOKUP(TimeSpend[[#This Row],[Network Description]],Projects!A:B,2,0),"")</f>
        <v>60000430</v>
      </c>
      <c r="E345" s="10" t="s">
        <v>30</v>
      </c>
      <c r="F345" s="96" t="s">
        <v>58</v>
      </c>
      <c r="G345" s="10" t="s">
        <v>86</v>
      </c>
      <c r="H345" s="32">
        <v>0.375</v>
      </c>
      <c r="I345" s="32">
        <v>0.39583333333333331</v>
      </c>
      <c r="J345" s="10" t="s">
        <v>19</v>
      </c>
      <c r="L345" s="69" t="str">
        <f>IF(TimeSpend[[#This Row],[Personnel number]]&lt;&gt;"",Utilization!$J$2,"")</f>
        <v>10/2024</v>
      </c>
      <c r="M345" s="69" t="str">
        <f>IF(TimeSpend[[#This Row],[Personnel number]]&lt;&gt;"",VLOOKUP(TimeSpend[[#This Row],[Personnel number]],Users!A:B,2,0),"")</f>
        <v>Tomašovič Zbyněk</v>
      </c>
      <c r="N345" s="69" t="str">
        <f>IF(TimeSpend[[#This Row],[Network Description]]&lt;&gt;"",VLOOKUP(TimeSpend[[#This Row],[Network Description]],Projects!A:C,3,0),"")</f>
        <v>PROJECT</v>
      </c>
      <c r="O345" s="69" t="str">
        <f>IF(TimeSpend[[#This Row],[Activity]]&lt;&gt;"",VLOOKUP(TimeSpend[[#This Row],[Activity]],Activity,2,FALSE),"")</f>
        <v>Yes</v>
      </c>
    </row>
    <row r="346" spans="1:15" ht="16.5" customHeight="1" x14ac:dyDescent="0.25">
      <c r="A346" s="10" t="s">
        <v>204</v>
      </c>
      <c r="B346" s="11">
        <v>45562</v>
      </c>
      <c r="C346" s="68">
        <f t="shared" si="6"/>
        <v>0.5</v>
      </c>
      <c r="D346" s="69" t="str">
        <f>IF(TimeSpend[[#This Row],[Network Description]]&lt;&gt;"",VLOOKUP(TimeSpend[[#This Row],[Network Description]],Projects!A:B,2,0),"")</f>
        <v>BPC_INT</v>
      </c>
      <c r="E346" s="10" t="s">
        <v>16</v>
      </c>
      <c r="F346" s="96" t="s">
        <v>17</v>
      </c>
      <c r="G346" s="10" t="s">
        <v>211</v>
      </c>
      <c r="H346" s="32">
        <v>0.39583333333333331</v>
      </c>
      <c r="I346" s="32">
        <v>0.41666666666666669</v>
      </c>
      <c r="J346" s="10" t="s">
        <v>19</v>
      </c>
      <c r="L346" s="69" t="str">
        <f>IF(TimeSpend[[#This Row],[Personnel number]]&lt;&gt;"",Utilization!$J$2,"")</f>
        <v>10/2024</v>
      </c>
      <c r="M346" s="69" t="str">
        <f>IF(TimeSpend[[#This Row],[Personnel number]]&lt;&gt;"",VLOOKUP(TimeSpend[[#This Row],[Personnel number]],Users!A:B,2,0),"")</f>
        <v>Tomašovič Zbyněk</v>
      </c>
      <c r="N346" s="69" t="str">
        <f>IF(TimeSpend[[#This Row],[Network Description]]&lt;&gt;"",VLOOKUP(TimeSpend[[#This Row],[Network Description]],Projects!A:C,3,0),"")</f>
        <v>INT</v>
      </c>
      <c r="O346" s="69" t="str">
        <f>IF(TimeSpend[[#This Row],[Activity]]&lt;&gt;"",VLOOKUP(TimeSpend[[#This Row],[Activity]],Activity,2,FALSE),"")</f>
        <v>No</v>
      </c>
    </row>
    <row r="347" spans="1:15" ht="16.5" customHeight="1" x14ac:dyDescent="0.25">
      <c r="A347" s="10" t="s">
        <v>204</v>
      </c>
      <c r="B347" s="11">
        <v>45562</v>
      </c>
      <c r="C347" s="68">
        <f t="shared" si="6"/>
        <v>1</v>
      </c>
      <c r="D347" s="69" t="str">
        <f>IF(TimeSpend[[#This Row],[Network Description]]&lt;&gt;"",VLOOKUP(TimeSpend[[#This Row],[Network Description]],Projects!A:B,2,0),"")</f>
        <v>BPC_INT</v>
      </c>
      <c r="E347" s="10" t="s">
        <v>16</v>
      </c>
      <c r="F347" s="96" t="s">
        <v>17</v>
      </c>
      <c r="G347" s="10" t="s">
        <v>46</v>
      </c>
      <c r="H347" s="32">
        <v>0.41666666666666669</v>
      </c>
      <c r="I347" s="32">
        <v>0.45833333333333331</v>
      </c>
      <c r="J347" s="10" t="s">
        <v>19</v>
      </c>
      <c r="L347" s="69" t="str">
        <f>IF(TimeSpend[[#This Row],[Personnel number]]&lt;&gt;"",Utilization!$J$2,"")</f>
        <v>10/2024</v>
      </c>
      <c r="M347" s="69" t="str">
        <f>IF(TimeSpend[[#This Row],[Personnel number]]&lt;&gt;"",VLOOKUP(TimeSpend[[#This Row],[Personnel number]],Users!A:B,2,0),"")</f>
        <v>Tomašovič Zbyněk</v>
      </c>
      <c r="N347" s="69" t="str">
        <f>IF(TimeSpend[[#This Row],[Network Description]]&lt;&gt;"",VLOOKUP(TimeSpend[[#This Row],[Network Description]],Projects!A:C,3,0),"")</f>
        <v>INT</v>
      </c>
      <c r="O347" s="69" t="str">
        <f>IF(TimeSpend[[#This Row],[Activity]]&lt;&gt;"",VLOOKUP(TimeSpend[[#This Row],[Activity]],Activity,2,FALSE),"")</f>
        <v>No</v>
      </c>
    </row>
    <row r="348" spans="1:15" x14ac:dyDescent="0.25">
      <c r="A348" s="10" t="s">
        <v>204</v>
      </c>
      <c r="B348" s="11">
        <v>45562</v>
      </c>
      <c r="C348" s="68">
        <f t="shared" si="6"/>
        <v>0.5</v>
      </c>
      <c r="D348" s="69" t="str">
        <f>IF(TimeSpend[[#This Row],[Network Description]]&lt;&gt;"",VLOOKUP(TimeSpend[[#This Row],[Network Description]],Projects!A:B,2,0),"")</f>
        <v>BPC_INT</v>
      </c>
      <c r="E348" s="10" t="s">
        <v>16</v>
      </c>
      <c r="F348" s="96" t="s">
        <v>17</v>
      </c>
      <c r="G348" s="10" t="s">
        <v>207</v>
      </c>
      <c r="H348" s="32">
        <v>0.47916666666666669</v>
      </c>
      <c r="I348" s="32">
        <v>0.5</v>
      </c>
      <c r="J348" s="10" t="s">
        <v>19</v>
      </c>
      <c r="L348" s="69" t="str">
        <f>IF(TimeSpend[[#This Row],[Personnel number]]&lt;&gt;"",Utilization!$J$2,"")</f>
        <v>10/2024</v>
      </c>
      <c r="M348" s="69" t="str">
        <f>IF(TimeSpend[[#This Row],[Personnel number]]&lt;&gt;"",VLOOKUP(TimeSpend[[#This Row],[Personnel number]],Users!A:B,2,0),"")</f>
        <v>Tomašovič Zbyněk</v>
      </c>
      <c r="N348" s="69" t="str">
        <f>IF(TimeSpend[[#This Row],[Network Description]]&lt;&gt;"",VLOOKUP(TimeSpend[[#This Row],[Network Description]],Projects!A:C,3,0),"")</f>
        <v>INT</v>
      </c>
      <c r="O348" s="69" t="str">
        <f>IF(TimeSpend[[#This Row],[Activity]]&lt;&gt;"",VLOOKUP(TimeSpend[[#This Row],[Activity]],Activity,2,FALSE),"")</f>
        <v>No</v>
      </c>
    </row>
    <row r="349" spans="1:15" x14ac:dyDescent="0.25">
      <c r="A349" s="10" t="s">
        <v>204</v>
      </c>
      <c r="B349" s="11">
        <v>45562</v>
      </c>
      <c r="C349" s="68">
        <f t="shared" si="6"/>
        <v>1</v>
      </c>
      <c r="D349" s="69" t="str">
        <f>IF(TimeSpend[[#This Row],[Network Description]]&lt;&gt;"",VLOOKUP(TimeSpend[[#This Row],[Network Description]],Projects!A:B,2,0),"")</f>
        <v>BPC_INT</v>
      </c>
      <c r="E349" s="10" t="s">
        <v>16</v>
      </c>
      <c r="F349" s="96" t="s">
        <v>17</v>
      </c>
      <c r="G349" s="10" t="s">
        <v>37</v>
      </c>
      <c r="H349" s="32">
        <v>0.5</v>
      </c>
      <c r="I349" s="32">
        <v>0.54166666666666663</v>
      </c>
      <c r="J349" s="10" t="s">
        <v>19</v>
      </c>
      <c r="L349" s="69" t="str">
        <f>IF(TimeSpend[[#This Row],[Personnel number]]&lt;&gt;"",Utilization!$J$2,"")</f>
        <v>10/2024</v>
      </c>
      <c r="M349" s="69" t="str">
        <f>IF(TimeSpend[[#This Row],[Personnel number]]&lt;&gt;"",VLOOKUP(TimeSpend[[#This Row],[Personnel number]],Users!A:B,2,0),"")</f>
        <v>Tomašovič Zbyněk</v>
      </c>
      <c r="N349" s="69" t="str">
        <f>IF(TimeSpend[[#This Row],[Network Description]]&lt;&gt;"",VLOOKUP(TimeSpend[[#This Row],[Network Description]],Projects!A:C,3,0),"")</f>
        <v>INT</v>
      </c>
      <c r="O349" s="69" t="str">
        <f>IF(TimeSpend[[#This Row],[Activity]]&lt;&gt;"",VLOOKUP(TimeSpend[[#This Row],[Activity]],Activity,2,FALSE),"")</f>
        <v>No</v>
      </c>
    </row>
    <row r="350" spans="1:15" x14ac:dyDescent="0.25">
      <c r="A350" s="10" t="s">
        <v>204</v>
      </c>
      <c r="B350" s="11">
        <v>45562</v>
      </c>
      <c r="C350" s="68">
        <f t="shared" si="6"/>
        <v>1.5</v>
      </c>
      <c r="D350" s="69" t="str">
        <f>IF(TimeSpend[[#This Row],[Network Description]]&lt;&gt;"",VLOOKUP(TimeSpend[[#This Row],[Network Description]],Projects!A:B,2,0),"")</f>
        <v>BPC_INC</v>
      </c>
      <c r="E350" s="10" t="s">
        <v>48</v>
      </c>
      <c r="F350" s="96" t="s">
        <v>31</v>
      </c>
      <c r="G350" s="10" t="s">
        <v>210</v>
      </c>
      <c r="H350" s="32">
        <v>0.54166666666666663</v>
      </c>
      <c r="I350" s="32">
        <v>0.60416666666666663</v>
      </c>
      <c r="J350" s="10" t="s">
        <v>19</v>
      </c>
      <c r="L350" s="69" t="str">
        <f>IF(TimeSpend[[#This Row],[Personnel number]]&lt;&gt;"",Utilization!$J$2,"")</f>
        <v>10/2024</v>
      </c>
      <c r="M350" s="69" t="str">
        <f>IF(TimeSpend[[#This Row],[Personnel number]]&lt;&gt;"",VLOOKUP(TimeSpend[[#This Row],[Personnel number]],Users!A:B,2,0),"")</f>
        <v>Tomašovič Zbyněk</v>
      </c>
      <c r="N350" s="69" t="str">
        <f>IF(TimeSpend[[#This Row],[Network Description]]&lt;&gt;"",VLOOKUP(TimeSpend[[#This Row],[Network Description]],Projects!A:C,3,0),"")</f>
        <v>INC</v>
      </c>
      <c r="O350" s="69" t="str">
        <f>IF(TimeSpend[[#This Row],[Activity]]&lt;&gt;"",VLOOKUP(TimeSpend[[#This Row],[Activity]],Activity,2,FALSE),"")</f>
        <v>Yes</v>
      </c>
    </row>
    <row r="351" spans="1:15" x14ac:dyDescent="0.25">
      <c r="A351" s="10" t="s">
        <v>204</v>
      </c>
      <c r="B351" s="11">
        <v>45562</v>
      </c>
      <c r="C351" s="68">
        <f t="shared" si="6"/>
        <v>0.5</v>
      </c>
      <c r="D351" s="69" t="str">
        <f>IF(TimeSpend[[#This Row],[Network Description]]&lt;&gt;"",VLOOKUP(TimeSpend[[#This Row],[Network Description]],Projects!A:B,2,0),"")</f>
        <v>BPC_INT</v>
      </c>
      <c r="E351" s="10" t="s">
        <v>16</v>
      </c>
      <c r="F351" s="96" t="s">
        <v>17</v>
      </c>
      <c r="G351" s="10" t="s">
        <v>212</v>
      </c>
      <c r="H351" s="32">
        <v>0.60416666666666663</v>
      </c>
      <c r="I351" s="32">
        <v>0.625</v>
      </c>
      <c r="J351" s="10" t="s">
        <v>19</v>
      </c>
      <c r="L351" s="69" t="str">
        <f>IF(TimeSpend[[#This Row],[Personnel number]]&lt;&gt;"",Utilization!$J$2,"")</f>
        <v>10/2024</v>
      </c>
      <c r="M351" s="69" t="str">
        <f>IF(TimeSpend[[#This Row],[Personnel number]]&lt;&gt;"",VLOOKUP(TimeSpend[[#This Row],[Personnel number]],Users!A:B,2,0),"")</f>
        <v>Tomašovič Zbyněk</v>
      </c>
      <c r="N351" s="69" t="str">
        <f>IF(TimeSpend[[#This Row],[Network Description]]&lt;&gt;"",VLOOKUP(TimeSpend[[#This Row],[Network Description]],Projects!A:C,3,0),"")</f>
        <v>INT</v>
      </c>
      <c r="O351" s="69" t="str">
        <f>IF(TimeSpend[[#This Row],[Activity]]&lt;&gt;"",VLOOKUP(TimeSpend[[#This Row],[Activity]],Activity,2,FALSE),"")</f>
        <v>No</v>
      </c>
    </row>
    <row r="352" spans="1:15" x14ac:dyDescent="0.25">
      <c r="A352" s="10" t="s">
        <v>204</v>
      </c>
      <c r="B352" s="11">
        <v>45565</v>
      </c>
      <c r="C352" s="68">
        <f t="shared" si="6"/>
        <v>0.5</v>
      </c>
      <c r="D352" s="69" t="str">
        <f>IF(TimeSpend[[#This Row],[Network Description]]&lt;&gt;"",VLOOKUP(TimeSpend[[#This Row],[Network Description]],Projects!A:B,2,0),"")</f>
        <v>BPC_INT</v>
      </c>
      <c r="E352" s="10" t="s">
        <v>16</v>
      </c>
      <c r="F352" s="96" t="s">
        <v>17</v>
      </c>
      <c r="G352" s="10" t="s">
        <v>213</v>
      </c>
      <c r="H352" s="32">
        <v>0.33333333333333331</v>
      </c>
      <c r="I352" s="32">
        <v>0.35416666666666669</v>
      </c>
      <c r="J352" s="10" t="s">
        <v>19</v>
      </c>
      <c r="L352" s="69" t="str">
        <f>IF(TimeSpend[[#This Row],[Personnel number]]&lt;&gt;"",Utilization!$J$2,"")</f>
        <v>10/2024</v>
      </c>
      <c r="M352" s="69" t="str">
        <f>IF(TimeSpend[[#This Row],[Personnel number]]&lt;&gt;"",VLOOKUP(TimeSpend[[#This Row],[Personnel number]],Users!A:B,2,0),"")</f>
        <v>Tomašovič Zbyněk</v>
      </c>
      <c r="N352" s="69" t="str">
        <f>IF(TimeSpend[[#This Row],[Network Description]]&lt;&gt;"",VLOOKUP(TimeSpend[[#This Row],[Network Description]],Projects!A:C,3,0),"")</f>
        <v>INT</v>
      </c>
      <c r="O352" s="69" t="str">
        <f>IF(TimeSpend[[#This Row],[Activity]]&lt;&gt;"",VLOOKUP(TimeSpend[[#This Row],[Activity]],Activity,2,FALSE),"")</f>
        <v>No</v>
      </c>
    </row>
    <row r="353" spans="1:15" x14ac:dyDescent="0.25">
      <c r="A353" s="10" t="s">
        <v>204</v>
      </c>
      <c r="B353" s="11">
        <v>45565</v>
      </c>
      <c r="C353" s="68">
        <f t="shared" si="6"/>
        <v>0.5</v>
      </c>
      <c r="D353" s="69">
        <f>IF(TimeSpend[[#This Row],[Network Description]]&lt;&gt;"",VLOOKUP(TimeSpend[[#This Row],[Network Description]],Projects!A:B,2,0),"")</f>
        <v>60000247</v>
      </c>
      <c r="E353" s="10" t="s">
        <v>22</v>
      </c>
      <c r="F353" s="96" t="s">
        <v>31</v>
      </c>
      <c r="G353" s="10" t="s">
        <v>52</v>
      </c>
      <c r="H353" s="32">
        <v>0.35416666666666669</v>
      </c>
      <c r="I353" s="32">
        <v>0.375</v>
      </c>
      <c r="J353" s="10" t="s">
        <v>19</v>
      </c>
      <c r="L353" s="69" t="str">
        <f>IF(TimeSpend[[#This Row],[Personnel number]]&lt;&gt;"",Utilization!$J$2,"")</f>
        <v>10/2024</v>
      </c>
      <c r="M353" s="69" t="str">
        <f>IF(TimeSpend[[#This Row],[Personnel number]]&lt;&gt;"",VLOOKUP(TimeSpend[[#This Row],[Personnel number]],Users!A:B,2,0),"")</f>
        <v>Tomašovič Zbyněk</v>
      </c>
      <c r="N353" s="69" t="str">
        <f>IF(TimeSpend[[#This Row],[Network Description]]&lt;&gt;"",VLOOKUP(TimeSpend[[#This Row],[Network Description]],Projects!A:C,3,0),"")</f>
        <v>PROJECT</v>
      </c>
      <c r="O353" s="69" t="str">
        <f>IF(TimeSpend[[#This Row],[Activity]]&lt;&gt;"",VLOOKUP(TimeSpend[[#This Row],[Activity]],Activity,2,FALSE),"")</f>
        <v>Yes</v>
      </c>
    </row>
    <row r="354" spans="1:15" x14ac:dyDescent="0.25">
      <c r="A354" s="10" t="s">
        <v>204</v>
      </c>
      <c r="B354" s="11">
        <v>45565</v>
      </c>
      <c r="C354" s="68">
        <f t="shared" si="6"/>
        <v>1</v>
      </c>
      <c r="D354" s="69" t="str">
        <f>IF(TimeSpend[[#This Row],[Network Description]]&lt;&gt;"",VLOOKUP(TimeSpend[[#This Row],[Network Description]],Projects!A:B,2,0),"")</f>
        <v>BPC_INT</v>
      </c>
      <c r="E354" s="10" t="s">
        <v>16</v>
      </c>
      <c r="F354" s="96" t="s">
        <v>17</v>
      </c>
      <c r="G354" s="10" t="s">
        <v>207</v>
      </c>
      <c r="H354" s="32">
        <v>0.375</v>
      </c>
      <c r="I354" s="32">
        <v>0.41666666666666669</v>
      </c>
      <c r="J354" s="10" t="s">
        <v>19</v>
      </c>
      <c r="L354" s="69" t="str">
        <f>IF(TimeSpend[[#This Row],[Personnel number]]&lt;&gt;"",Utilization!$J$2,"")</f>
        <v>10/2024</v>
      </c>
      <c r="M354" s="69" t="str">
        <f>IF(TimeSpend[[#This Row],[Personnel number]]&lt;&gt;"",VLOOKUP(TimeSpend[[#This Row],[Personnel number]],Users!A:B,2,0),"")</f>
        <v>Tomašovič Zbyněk</v>
      </c>
      <c r="N354" s="69" t="str">
        <f>IF(TimeSpend[[#This Row],[Network Description]]&lt;&gt;"",VLOOKUP(TimeSpend[[#This Row],[Network Description]],Projects!A:C,3,0),"")</f>
        <v>INT</v>
      </c>
      <c r="O354" s="69" t="str">
        <f>IF(TimeSpend[[#This Row],[Activity]]&lt;&gt;"",VLOOKUP(TimeSpend[[#This Row],[Activity]],Activity,2,FALSE),"")</f>
        <v>No</v>
      </c>
    </row>
    <row r="355" spans="1:15" x14ac:dyDescent="0.25">
      <c r="A355" s="10" t="s">
        <v>204</v>
      </c>
      <c r="B355" s="11">
        <v>45565</v>
      </c>
      <c r="C355" s="68">
        <f t="shared" si="6"/>
        <v>1</v>
      </c>
      <c r="D355" s="69" t="str">
        <f>IF(TimeSpend[[#This Row],[Network Description]]&lt;&gt;"",VLOOKUP(TimeSpend[[#This Row],[Network Description]],Projects!A:B,2,0),"")</f>
        <v>BPC_INT</v>
      </c>
      <c r="E355" s="10" t="s">
        <v>16</v>
      </c>
      <c r="F355" s="96" t="s">
        <v>17</v>
      </c>
      <c r="G355" s="10" t="s">
        <v>60</v>
      </c>
      <c r="H355" s="32">
        <v>0.41666666666666669</v>
      </c>
      <c r="I355" s="32">
        <v>0.45833333333333331</v>
      </c>
      <c r="J355" s="10" t="s">
        <v>19</v>
      </c>
      <c r="L355" s="69" t="str">
        <f>IF(TimeSpend[[#This Row],[Personnel number]]&lt;&gt;"",Utilization!$J$2,"")</f>
        <v>10/2024</v>
      </c>
      <c r="M355" s="69" t="str">
        <f>IF(TimeSpend[[#This Row],[Personnel number]]&lt;&gt;"",VLOOKUP(TimeSpend[[#This Row],[Personnel number]],Users!A:B,2,0),"")</f>
        <v>Tomašovič Zbyněk</v>
      </c>
      <c r="N355" s="69" t="str">
        <f>IF(TimeSpend[[#This Row],[Network Description]]&lt;&gt;"",VLOOKUP(TimeSpend[[#This Row],[Network Description]],Projects!A:C,3,0),"")</f>
        <v>INT</v>
      </c>
      <c r="O355" s="69" t="str">
        <f>IF(TimeSpend[[#This Row],[Activity]]&lt;&gt;"",VLOOKUP(TimeSpend[[#This Row],[Activity]],Activity,2,FALSE),"")</f>
        <v>No</v>
      </c>
    </row>
    <row r="356" spans="1:15" x14ac:dyDescent="0.25">
      <c r="A356" s="10" t="s">
        <v>204</v>
      </c>
      <c r="B356" s="11">
        <v>45565</v>
      </c>
      <c r="C356" s="68">
        <f t="shared" si="6"/>
        <v>1</v>
      </c>
      <c r="D356" s="69" t="str">
        <f>IF(TimeSpend[[#This Row],[Network Description]]&lt;&gt;"",VLOOKUP(TimeSpend[[#This Row],[Network Description]],Projects!A:B,2,0),"")</f>
        <v>BPC_INC</v>
      </c>
      <c r="E356" s="10" t="s">
        <v>48</v>
      </c>
      <c r="F356" s="96" t="s">
        <v>31</v>
      </c>
      <c r="G356" s="10" t="s">
        <v>214</v>
      </c>
      <c r="H356" s="32">
        <v>0.47916666666666669</v>
      </c>
      <c r="I356" s="32">
        <v>0.52083333333333337</v>
      </c>
      <c r="J356" s="10" t="s">
        <v>19</v>
      </c>
      <c r="L356" s="69" t="str">
        <f>IF(TimeSpend[[#This Row],[Personnel number]]&lt;&gt;"",Utilization!$J$2,"")</f>
        <v>10/2024</v>
      </c>
      <c r="M356" s="69" t="str">
        <f>IF(TimeSpend[[#This Row],[Personnel number]]&lt;&gt;"",VLOOKUP(TimeSpend[[#This Row],[Personnel number]],Users!A:B,2,0),"")</f>
        <v>Tomašovič Zbyněk</v>
      </c>
      <c r="N356" s="69" t="str">
        <f>IF(TimeSpend[[#This Row],[Network Description]]&lt;&gt;"",VLOOKUP(TimeSpend[[#This Row],[Network Description]],Projects!A:C,3,0),"")</f>
        <v>INC</v>
      </c>
      <c r="O356" s="69" t="str">
        <f>IF(TimeSpend[[#This Row],[Activity]]&lt;&gt;"",VLOOKUP(TimeSpend[[#This Row],[Activity]],Activity,2,FALSE),"")</f>
        <v>Yes</v>
      </c>
    </row>
    <row r="357" spans="1:15" x14ac:dyDescent="0.25">
      <c r="A357" s="10" t="s">
        <v>204</v>
      </c>
      <c r="B357" s="11">
        <v>45565</v>
      </c>
      <c r="C357" s="68">
        <f t="shared" si="6"/>
        <v>0.5</v>
      </c>
      <c r="D357" s="69">
        <f>IF(TimeSpend[[#This Row],[Network Description]]&lt;&gt;"",VLOOKUP(TimeSpend[[#This Row],[Network Description]],Projects!A:B,2,0),"")</f>
        <v>60000247</v>
      </c>
      <c r="E357" s="10" t="s">
        <v>22</v>
      </c>
      <c r="F357" s="96" t="s">
        <v>58</v>
      </c>
      <c r="G357" s="10" t="s">
        <v>90</v>
      </c>
      <c r="H357" s="32">
        <v>0.52083333333333337</v>
      </c>
      <c r="I357" s="32">
        <v>0.54166666666666663</v>
      </c>
      <c r="J357" s="10" t="s">
        <v>19</v>
      </c>
      <c r="L357" s="69" t="str">
        <f>IF(TimeSpend[[#This Row],[Personnel number]]&lt;&gt;"",Utilization!$J$2,"")</f>
        <v>10/2024</v>
      </c>
      <c r="M357" s="69" t="str">
        <f>IF(TimeSpend[[#This Row],[Personnel number]]&lt;&gt;"",VLOOKUP(TimeSpend[[#This Row],[Personnel number]],Users!A:B,2,0),"")</f>
        <v>Tomašovič Zbyněk</v>
      </c>
      <c r="N357" s="69" t="str">
        <f>IF(TimeSpend[[#This Row],[Network Description]]&lt;&gt;"",VLOOKUP(TimeSpend[[#This Row],[Network Description]],Projects!A:C,3,0),"")</f>
        <v>PROJECT</v>
      </c>
      <c r="O357" s="69" t="str">
        <f>IF(TimeSpend[[#This Row],[Activity]]&lt;&gt;"",VLOOKUP(TimeSpend[[#This Row],[Activity]],Activity,2,FALSE),"")</f>
        <v>Yes</v>
      </c>
    </row>
    <row r="358" spans="1:15" x14ac:dyDescent="0.25">
      <c r="A358" s="10" t="s">
        <v>204</v>
      </c>
      <c r="B358" s="11">
        <v>45565</v>
      </c>
      <c r="C358" s="68">
        <f t="shared" si="6"/>
        <v>2.5</v>
      </c>
      <c r="D358" s="69" t="str">
        <f>IF(TimeSpend[[#This Row],[Network Description]]&lt;&gt;"",VLOOKUP(TimeSpend[[#This Row],[Network Description]],Projects!A:B,2,0),"")</f>
        <v>BPC_INC</v>
      </c>
      <c r="E358" s="10" t="s">
        <v>48</v>
      </c>
      <c r="F358" s="96" t="s">
        <v>31</v>
      </c>
      <c r="G358" s="10" t="s">
        <v>215</v>
      </c>
      <c r="H358" s="32">
        <v>0.54166666666666663</v>
      </c>
      <c r="I358" s="32">
        <v>0.64583333333333337</v>
      </c>
      <c r="J358" s="10" t="s">
        <v>19</v>
      </c>
      <c r="L358" s="69" t="str">
        <f>IF(TimeSpend[[#This Row],[Personnel number]]&lt;&gt;"",Utilization!$J$2,"")</f>
        <v>10/2024</v>
      </c>
      <c r="M358" s="69" t="str">
        <f>IF(TimeSpend[[#This Row],[Personnel number]]&lt;&gt;"",VLOOKUP(TimeSpend[[#This Row],[Personnel number]],Users!A:B,2,0),"")</f>
        <v>Tomašovič Zbyněk</v>
      </c>
      <c r="N358" s="69" t="str">
        <f>IF(TimeSpend[[#This Row],[Network Description]]&lt;&gt;"",VLOOKUP(TimeSpend[[#This Row],[Network Description]],Projects!A:C,3,0),"")</f>
        <v>INC</v>
      </c>
      <c r="O358" s="69" t="str">
        <f>IF(TimeSpend[[#This Row],[Activity]]&lt;&gt;"",VLOOKUP(TimeSpend[[#This Row],[Activity]],Activity,2,FALSE),"")</f>
        <v>Yes</v>
      </c>
    </row>
    <row r="359" spans="1:15" x14ac:dyDescent="0.25">
      <c r="A359" s="10" t="s">
        <v>204</v>
      </c>
      <c r="B359" s="11">
        <v>45565</v>
      </c>
      <c r="C359" s="68">
        <f t="shared" si="6"/>
        <v>0.5</v>
      </c>
      <c r="D359" s="69">
        <f>IF(TimeSpend[[#This Row],[Network Description]]&lt;&gt;"",VLOOKUP(TimeSpend[[#This Row],[Network Description]],Projects!A:B,2,0),"")</f>
        <v>60000247</v>
      </c>
      <c r="E359" s="10" t="s">
        <v>22</v>
      </c>
      <c r="F359" s="96" t="s">
        <v>31</v>
      </c>
      <c r="G359" s="10" t="s">
        <v>63</v>
      </c>
      <c r="H359" s="32">
        <v>0.64583333333333337</v>
      </c>
      <c r="I359" s="32">
        <v>0.66666666666666663</v>
      </c>
      <c r="J359" s="10" t="s">
        <v>19</v>
      </c>
      <c r="L359" s="69" t="str">
        <f>IF(TimeSpend[[#This Row],[Personnel number]]&lt;&gt;"",Utilization!$J$2,"")</f>
        <v>10/2024</v>
      </c>
      <c r="M359" s="69" t="str">
        <f>IF(TimeSpend[[#This Row],[Personnel number]]&lt;&gt;"",VLOOKUP(TimeSpend[[#This Row],[Personnel number]],Users!A:B,2,0),"")</f>
        <v>Tomašovič Zbyněk</v>
      </c>
      <c r="N359" s="69" t="str">
        <f>IF(TimeSpend[[#This Row],[Network Description]]&lt;&gt;"",VLOOKUP(TimeSpend[[#This Row],[Network Description]],Projects!A:C,3,0),"")</f>
        <v>PROJECT</v>
      </c>
      <c r="O359" s="69" t="str">
        <f>IF(TimeSpend[[#This Row],[Activity]]&lt;&gt;"",VLOOKUP(TimeSpend[[#This Row],[Activity]],Activity,2,FALSE),"")</f>
        <v>Yes</v>
      </c>
    </row>
    <row r="360" spans="1:15" x14ac:dyDescent="0.25">
      <c r="A360" s="10" t="s">
        <v>204</v>
      </c>
      <c r="B360" s="11">
        <v>45565</v>
      </c>
      <c r="C360" s="68">
        <f t="shared" si="6"/>
        <v>1</v>
      </c>
      <c r="D360" s="69" t="str">
        <f>IF(TimeSpend[[#This Row],[Network Description]]&lt;&gt;"",VLOOKUP(TimeSpend[[#This Row],[Network Description]],Projects!A:B,2,0),"")</f>
        <v>BPC_INT</v>
      </c>
      <c r="E360" s="10" t="s">
        <v>16</v>
      </c>
      <c r="F360" s="96" t="s">
        <v>17</v>
      </c>
      <c r="G360" s="10" t="s">
        <v>207</v>
      </c>
      <c r="H360" s="32">
        <v>0.66666666666666663</v>
      </c>
      <c r="I360" s="32">
        <v>0.70833333333333337</v>
      </c>
      <c r="J360" s="10" t="s">
        <v>19</v>
      </c>
      <c r="L360" s="69" t="str">
        <f>IF(TimeSpend[[#This Row],[Personnel number]]&lt;&gt;"",Utilization!$J$2,"")</f>
        <v>10/2024</v>
      </c>
      <c r="M360" s="69" t="str">
        <f>IF(TimeSpend[[#This Row],[Personnel number]]&lt;&gt;"",VLOOKUP(TimeSpend[[#This Row],[Personnel number]],Users!A:B,2,0),"")</f>
        <v>Tomašovič Zbyněk</v>
      </c>
      <c r="N360" s="69" t="str">
        <f>IF(TimeSpend[[#This Row],[Network Description]]&lt;&gt;"",VLOOKUP(TimeSpend[[#This Row],[Network Description]],Projects!A:C,3,0),"")</f>
        <v>INT</v>
      </c>
      <c r="O360" s="69" t="str">
        <f>IF(TimeSpend[[#This Row],[Activity]]&lt;&gt;"",VLOOKUP(TimeSpend[[#This Row],[Activity]],Activity,2,FALSE),"")</f>
        <v>No</v>
      </c>
    </row>
    <row r="361" spans="1:15" x14ac:dyDescent="0.25">
      <c r="A361" s="10" t="s">
        <v>29</v>
      </c>
      <c r="B361" s="11">
        <v>45574</v>
      </c>
      <c r="C361" s="68">
        <f t="shared" si="6"/>
        <v>2</v>
      </c>
      <c r="D361" s="69">
        <f>IF(TimeSpend[[#This Row],[Network Description]]&lt;&gt;"",VLOOKUP(TimeSpend[[#This Row],[Network Description]],Projects!A:B,2,0),"")</f>
        <v>1050268</v>
      </c>
      <c r="E361" s="10" t="s">
        <v>147</v>
      </c>
      <c r="F361" s="96" t="s">
        <v>31</v>
      </c>
      <c r="G361" s="10" t="s">
        <v>216</v>
      </c>
      <c r="H361" s="32">
        <v>0.33333333333333331</v>
      </c>
      <c r="I361" s="32">
        <v>0.41666666666666669</v>
      </c>
      <c r="J361" s="10" t="s">
        <v>19</v>
      </c>
      <c r="L361" s="69" t="str">
        <f>IF(TimeSpend[[#This Row],[Personnel number]]&lt;&gt;"",Utilization!$J$2,"")</f>
        <v>10/2024</v>
      </c>
      <c r="M361" s="69" t="str">
        <f>IF(TimeSpend[[#This Row],[Personnel number]]&lt;&gt;"",VLOOKUP(TimeSpend[[#This Row],[Personnel number]],Users!A:B,2,0),"")</f>
        <v xml:space="preserve">Chladilová Gabriela </v>
      </c>
      <c r="N361" s="69" t="str">
        <f>IF(TimeSpend[[#This Row],[Network Description]]&lt;&gt;"",VLOOKUP(TimeSpend[[#This Row],[Network Description]],Projects!A:C,3,0),"")</f>
        <v>PROJECT</v>
      </c>
      <c r="O361" s="69" t="str">
        <f>IF(TimeSpend[[#This Row],[Activity]]&lt;&gt;"",VLOOKUP(TimeSpend[[#This Row],[Activity]],Activity,2,FALSE),"")</f>
        <v>Yes</v>
      </c>
    </row>
    <row r="362" spans="1:15" x14ac:dyDescent="0.25">
      <c r="A362" s="10" t="s">
        <v>29</v>
      </c>
      <c r="B362" s="11">
        <v>45574</v>
      </c>
      <c r="C362" s="68">
        <f t="shared" si="6"/>
        <v>1</v>
      </c>
      <c r="D362" s="69">
        <f>IF(TimeSpend[[#This Row],[Network Description]]&lt;&gt;"",VLOOKUP(TimeSpend[[#This Row],[Network Description]],Projects!A:B,2,0),"")</f>
        <v>60000430</v>
      </c>
      <c r="E362" s="10" t="s">
        <v>30</v>
      </c>
      <c r="F362" s="96" t="s">
        <v>31</v>
      </c>
      <c r="G362" s="10" t="s">
        <v>96</v>
      </c>
      <c r="H362" s="32">
        <v>0.41666666666666669</v>
      </c>
      <c r="I362" s="32">
        <v>0.45833333333333331</v>
      </c>
      <c r="J362" s="10" t="s">
        <v>19</v>
      </c>
      <c r="L362" s="69" t="str">
        <f>IF(TimeSpend[[#This Row],[Personnel number]]&lt;&gt;"",Utilization!$J$2,"")</f>
        <v>10/2024</v>
      </c>
      <c r="M362" s="69" t="str">
        <f>IF(TimeSpend[[#This Row],[Personnel number]]&lt;&gt;"",VLOOKUP(TimeSpend[[#This Row],[Personnel number]],Users!A:B,2,0),"")</f>
        <v xml:space="preserve">Chladilová Gabriela </v>
      </c>
      <c r="N362" s="69" t="str">
        <f>IF(TimeSpend[[#This Row],[Network Description]]&lt;&gt;"",VLOOKUP(TimeSpend[[#This Row],[Network Description]],Projects!A:C,3,0),"")</f>
        <v>PROJECT</v>
      </c>
      <c r="O362" s="69" t="str">
        <f>IF(TimeSpend[[#This Row],[Activity]]&lt;&gt;"",VLOOKUP(TimeSpend[[#This Row],[Activity]],Activity,2,FALSE),"")</f>
        <v>Yes</v>
      </c>
    </row>
    <row r="363" spans="1:15" x14ac:dyDescent="0.25">
      <c r="A363" s="10" t="s">
        <v>29</v>
      </c>
      <c r="B363" s="11">
        <v>45574</v>
      </c>
      <c r="C363" s="68">
        <f t="shared" si="6"/>
        <v>0.5</v>
      </c>
      <c r="D363" s="69">
        <f>IF(TimeSpend[[#This Row],[Network Description]]&lt;&gt;"",VLOOKUP(TimeSpend[[#This Row],[Network Description]],Projects!A:B,2,0),"")</f>
        <v>60000430</v>
      </c>
      <c r="E363" s="10" t="s">
        <v>30</v>
      </c>
      <c r="F363" s="96" t="s">
        <v>31</v>
      </c>
      <c r="G363" s="10" t="s">
        <v>217</v>
      </c>
      <c r="H363" s="32">
        <v>0.47916666666666669</v>
      </c>
      <c r="I363" s="32">
        <v>0.5</v>
      </c>
      <c r="J363" s="10" t="s">
        <v>19</v>
      </c>
      <c r="L363" s="69" t="str">
        <f>IF(TimeSpend[[#This Row],[Personnel number]]&lt;&gt;"",Utilization!$J$2,"")</f>
        <v>10/2024</v>
      </c>
      <c r="M363" s="69" t="str">
        <f>IF(TimeSpend[[#This Row],[Personnel number]]&lt;&gt;"",VLOOKUP(TimeSpend[[#This Row],[Personnel number]],Users!A:B,2,0),"")</f>
        <v xml:space="preserve">Chladilová Gabriela </v>
      </c>
      <c r="N363" s="69" t="str">
        <f>IF(TimeSpend[[#This Row],[Network Description]]&lt;&gt;"",VLOOKUP(TimeSpend[[#This Row],[Network Description]],Projects!A:C,3,0),"")</f>
        <v>PROJECT</v>
      </c>
      <c r="O363" s="69" t="str">
        <f>IF(TimeSpend[[#This Row],[Activity]]&lt;&gt;"",VLOOKUP(TimeSpend[[#This Row],[Activity]],Activity,2,FALSE),"")</f>
        <v>Yes</v>
      </c>
    </row>
    <row r="364" spans="1:15" x14ac:dyDescent="0.25">
      <c r="A364" s="10" t="s">
        <v>29</v>
      </c>
      <c r="B364" s="11">
        <v>45574</v>
      </c>
      <c r="C364" s="68">
        <f t="shared" si="6"/>
        <v>1.5</v>
      </c>
      <c r="D364" s="69">
        <f>IF(TimeSpend[[#This Row],[Network Description]]&lt;&gt;"",VLOOKUP(TimeSpend[[#This Row],[Network Description]],Projects!A:B,2,0),"")</f>
        <v>60000430</v>
      </c>
      <c r="E364" s="10" t="s">
        <v>30</v>
      </c>
      <c r="F364" s="96" t="s">
        <v>31</v>
      </c>
      <c r="G364" s="10" t="s">
        <v>218</v>
      </c>
      <c r="H364" s="32">
        <v>0.5</v>
      </c>
      <c r="I364" s="32">
        <v>0.5625</v>
      </c>
      <c r="J364" s="10" t="s">
        <v>19</v>
      </c>
      <c r="L364" s="69" t="str">
        <f>IF(TimeSpend[[#This Row],[Personnel number]]&lt;&gt;"",Utilization!$J$2,"")</f>
        <v>10/2024</v>
      </c>
      <c r="M364" s="69" t="str">
        <f>IF(TimeSpend[[#This Row],[Personnel number]]&lt;&gt;"",VLOOKUP(TimeSpend[[#This Row],[Personnel number]],Users!A:B,2,0),"")</f>
        <v xml:space="preserve">Chladilová Gabriela </v>
      </c>
      <c r="N364" s="69" t="str">
        <f>IF(TimeSpend[[#This Row],[Network Description]]&lt;&gt;"",VLOOKUP(TimeSpend[[#This Row],[Network Description]],Projects!A:C,3,0),"")</f>
        <v>PROJECT</v>
      </c>
      <c r="O364" s="69" t="str">
        <f>IF(TimeSpend[[#This Row],[Activity]]&lt;&gt;"",VLOOKUP(TimeSpend[[#This Row],[Activity]],Activity,2,FALSE),"")</f>
        <v>Yes</v>
      </c>
    </row>
    <row r="365" spans="1:15" x14ac:dyDescent="0.25">
      <c r="A365" s="10" t="s">
        <v>29</v>
      </c>
      <c r="B365" s="11">
        <v>45574</v>
      </c>
      <c r="C365" s="68">
        <f t="shared" si="6"/>
        <v>2.5</v>
      </c>
      <c r="D365" s="69">
        <f>IF(TimeSpend[[#This Row],[Network Description]]&lt;&gt;"",VLOOKUP(TimeSpend[[#This Row],[Network Description]],Projects!A:B,2,0),"")</f>
        <v>60000430</v>
      </c>
      <c r="E365" s="10" t="s">
        <v>30</v>
      </c>
      <c r="F365" s="96" t="s">
        <v>31</v>
      </c>
      <c r="G365" s="10" t="s">
        <v>219</v>
      </c>
      <c r="H365" s="32">
        <v>0.5625</v>
      </c>
      <c r="I365" s="32">
        <v>0.66666666666666663</v>
      </c>
      <c r="J365" s="10" t="s">
        <v>19</v>
      </c>
      <c r="L365" s="69" t="str">
        <f>IF(TimeSpend[[#This Row],[Personnel number]]&lt;&gt;"",Utilization!$J$2,"")</f>
        <v>10/2024</v>
      </c>
      <c r="M365" s="69" t="str">
        <f>IF(TimeSpend[[#This Row],[Personnel number]]&lt;&gt;"",VLOOKUP(TimeSpend[[#This Row],[Personnel number]],Users!A:B,2,0),"")</f>
        <v xml:space="preserve">Chladilová Gabriela </v>
      </c>
      <c r="N365" s="69" t="str">
        <f>IF(TimeSpend[[#This Row],[Network Description]]&lt;&gt;"",VLOOKUP(TimeSpend[[#This Row],[Network Description]],Projects!A:C,3,0),"")</f>
        <v>PROJECT</v>
      </c>
      <c r="O365" s="69" t="str">
        <f>IF(TimeSpend[[#This Row],[Activity]]&lt;&gt;"",VLOOKUP(TimeSpend[[#This Row],[Activity]],Activity,2,FALSE),"")</f>
        <v>Yes</v>
      </c>
    </row>
    <row r="366" spans="1:15" x14ac:dyDescent="0.25">
      <c r="A366" s="10" t="s">
        <v>29</v>
      </c>
      <c r="B366" s="11">
        <v>45574</v>
      </c>
      <c r="C366" s="68">
        <f t="shared" si="6"/>
        <v>0.5</v>
      </c>
      <c r="D366" s="69">
        <f>IF(TimeSpend[[#This Row],[Network Description]]&lt;&gt;"",VLOOKUP(TimeSpend[[#This Row],[Network Description]],Projects!A:B,2,0),"")</f>
        <v>60000247</v>
      </c>
      <c r="E366" s="10" t="s">
        <v>22</v>
      </c>
      <c r="F366" s="96" t="s">
        <v>23</v>
      </c>
      <c r="G366" s="10" t="s">
        <v>70</v>
      </c>
      <c r="H366" s="32">
        <v>0.66666666666666663</v>
      </c>
      <c r="I366" s="32">
        <v>0.6875</v>
      </c>
      <c r="J366" s="10" t="s">
        <v>19</v>
      </c>
      <c r="L366" s="69" t="str">
        <f>IF(TimeSpend[[#This Row],[Personnel number]]&lt;&gt;"",Utilization!$J$2,"")</f>
        <v>10/2024</v>
      </c>
      <c r="M366" s="69" t="str">
        <f>IF(TimeSpend[[#This Row],[Personnel number]]&lt;&gt;"",VLOOKUP(TimeSpend[[#This Row],[Personnel number]],Users!A:B,2,0),"")</f>
        <v xml:space="preserve">Chladilová Gabriela </v>
      </c>
      <c r="N366" s="69" t="str">
        <f>IF(TimeSpend[[#This Row],[Network Description]]&lt;&gt;"",VLOOKUP(TimeSpend[[#This Row],[Network Description]],Projects!A:C,3,0),"")</f>
        <v>PROJECT</v>
      </c>
      <c r="O366" s="69" t="str">
        <f>IF(TimeSpend[[#This Row],[Activity]]&lt;&gt;"",VLOOKUP(TimeSpend[[#This Row],[Activity]],Activity,2,FALSE),"")</f>
        <v>Yes</v>
      </c>
    </row>
    <row r="367" spans="1:15" x14ac:dyDescent="0.25">
      <c r="A367" s="10" t="s">
        <v>29</v>
      </c>
      <c r="B367" s="11">
        <v>45574</v>
      </c>
      <c r="C367" s="68">
        <f t="shared" si="6"/>
        <v>0.5</v>
      </c>
      <c r="D367" s="69" t="str">
        <f>IF(TimeSpend[[#This Row],[Network Description]]&lt;&gt;"",VLOOKUP(TimeSpend[[#This Row],[Network Description]],Projects!A:B,2,0),"")</f>
        <v>BPC_INT</v>
      </c>
      <c r="E367" s="10" t="s">
        <v>16</v>
      </c>
      <c r="F367" s="96" t="s">
        <v>17</v>
      </c>
      <c r="G367" s="10" t="s">
        <v>132</v>
      </c>
      <c r="H367" s="32">
        <v>0.6875</v>
      </c>
      <c r="I367" s="32">
        <v>0.70833333333333337</v>
      </c>
      <c r="J367" s="10" t="s">
        <v>19</v>
      </c>
      <c r="L367" s="69" t="str">
        <f>IF(TimeSpend[[#This Row],[Personnel number]]&lt;&gt;"",Utilization!$J$2,"")</f>
        <v>10/2024</v>
      </c>
      <c r="M367" s="69" t="str">
        <f>IF(TimeSpend[[#This Row],[Personnel number]]&lt;&gt;"",VLOOKUP(TimeSpend[[#This Row],[Personnel number]],Users!A:B,2,0),"")</f>
        <v xml:space="preserve">Chladilová Gabriela </v>
      </c>
      <c r="N367" s="69" t="str">
        <f>IF(TimeSpend[[#This Row],[Network Description]]&lt;&gt;"",VLOOKUP(TimeSpend[[#This Row],[Network Description]],Projects!A:C,3,0),"")</f>
        <v>INT</v>
      </c>
      <c r="O367" s="69" t="str">
        <f>IF(TimeSpend[[#This Row],[Activity]]&lt;&gt;"",VLOOKUP(TimeSpend[[#This Row],[Activity]],Activity,2,FALSE),"")</f>
        <v>No</v>
      </c>
    </row>
    <row r="368" spans="1:15" x14ac:dyDescent="0.25">
      <c r="A368" s="10" t="s">
        <v>29</v>
      </c>
      <c r="B368" s="11">
        <v>45575</v>
      </c>
      <c r="C368" s="68">
        <f t="shared" si="6"/>
        <v>3</v>
      </c>
      <c r="D368" s="69">
        <f>IF(TimeSpend[[#This Row],[Network Description]]&lt;&gt;"",VLOOKUP(TimeSpend[[#This Row],[Network Description]],Projects!A:B,2,0),"")</f>
        <v>60000430</v>
      </c>
      <c r="E368" s="10" t="s">
        <v>30</v>
      </c>
      <c r="F368" s="96" t="s">
        <v>31</v>
      </c>
      <c r="G368" s="10" t="s">
        <v>220</v>
      </c>
      <c r="H368" s="32">
        <v>0.33333333333333331</v>
      </c>
      <c r="I368" s="32">
        <v>0.45833333333333331</v>
      </c>
      <c r="J368" s="10" t="s">
        <v>19</v>
      </c>
      <c r="L368" s="69" t="str">
        <f>IF(TimeSpend[[#This Row],[Personnel number]]&lt;&gt;"",Utilization!$J$2,"")</f>
        <v>10/2024</v>
      </c>
      <c r="M368" s="69" t="str">
        <f>IF(TimeSpend[[#This Row],[Personnel number]]&lt;&gt;"",VLOOKUP(TimeSpend[[#This Row],[Personnel number]],Users!A:B,2,0),"")</f>
        <v xml:space="preserve">Chladilová Gabriela </v>
      </c>
      <c r="N368" s="69" t="str">
        <f>IF(TimeSpend[[#This Row],[Network Description]]&lt;&gt;"",VLOOKUP(TimeSpend[[#This Row],[Network Description]],Projects!A:C,3,0),"")</f>
        <v>PROJECT</v>
      </c>
      <c r="O368" s="69" t="str">
        <f>IF(TimeSpend[[#This Row],[Activity]]&lt;&gt;"",VLOOKUP(TimeSpend[[#This Row],[Activity]],Activity,2,FALSE),"")</f>
        <v>Yes</v>
      </c>
    </row>
    <row r="369" spans="1:15" x14ac:dyDescent="0.25">
      <c r="A369" s="10" t="s">
        <v>29</v>
      </c>
      <c r="B369" s="11">
        <v>45575</v>
      </c>
      <c r="C369" s="68">
        <f t="shared" si="6"/>
        <v>5.5</v>
      </c>
      <c r="D369" s="69">
        <f>IF(TimeSpend[[#This Row],[Network Description]]&lt;&gt;"",VLOOKUP(TimeSpend[[#This Row],[Network Description]],Projects!A:B,2,0),"")</f>
        <v>60000430</v>
      </c>
      <c r="E369" s="10" t="s">
        <v>30</v>
      </c>
      <c r="F369" s="96" t="s">
        <v>31</v>
      </c>
      <c r="G369" s="10" t="s">
        <v>221</v>
      </c>
      <c r="H369" s="32">
        <v>0.5</v>
      </c>
      <c r="I369" s="32">
        <v>0.72916666666666663</v>
      </c>
      <c r="J369" s="10" t="s">
        <v>19</v>
      </c>
      <c r="L369" s="69" t="str">
        <f>IF(TimeSpend[[#This Row],[Personnel number]]&lt;&gt;"",Utilization!$J$2,"")</f>
        <v>10/2024</v>
      </c>
      <c r="M369" s="69" t="str">
        <f>IF(TimeSpend[[#This Row],[Personnel number]]&lt;&gt;"",VLOOKUP(TimeSpend[[#This Row],[Personnel number]],Users!A:B,2,0),"")</f>
        <v xml:space="preserve">Chladilová Gabriela </v>
      </c>
      <c r="N369" s="69" t="str">
        <f>IF(TimeSpend[[#This Row],[Network Description]]&lt;&gt;"",VLOOKUP(TimeSpend[[#This Row],[Network Description]],Projects!A:C,3,0),"")</f>
        <v>PROJECT</v>
      </c>
      <c r="O369" s="69" t="str">
        <f>IF(TimeSpend[[#This Row],[Activity]]&lt;&gt;"",VLOOKUP(TimeSpend[[#This Row],[Activity]],Activity,2,FALSE),"")</f>
        <v>Yes</v>
      </c>
    </row>
    <row r="370" spans="1:15" x14ac:dyDescent="0.25">
      <c r="A370" s="10" t="s">
        <v>20</v>
      </c>
      <c r="B370" s="11">
        <v>45574</v>
      </c>
      <c r="C370" s="68">
        <f t="shared" si="6"/>
        <v>3</v>
      </c>
      <c r="D370" s="69" t="str">
        <f>IF(TimeSpend[[#This Row],[Network Description]]&lt;&gt;"",VLOOKUP(TimeSpend[[#This Row],[Network Description]],Projects!A:B,2,0),"")</f>
        <v>BPC_INT</v>
      </c>
      <c r="E370" s="10" t="s">
        <v>16</v>
      </c>
      <c r="F370" s="96" t="s">
        <v>17</v>
      </c>
      <c r="G370" s="10" t="s">
        <v>64</v>
      </c>
      <c r="H370" s="32">
        <v>0.33333333333333331</v>
      </c>
      <c r="I370" s="32">
        <v>0.45833333333333331</v>
      </c>
      <c r="J370" s="10" t="s">
        <v>19</v>
      </c>
      <c r="L370" s="69" t="str">
        <f>IF(TimeSpend[[#This Row],[Personnel number]]&lt;&gt;"",Utilization!$J$2,"")</f>
        <v>10/2024</v>
      </c>
      <c r="M370" s="69" t="str">
        <f>IF(TimeSpend[[#This Row],[Personnel number]]&lt;&gt;"",VLOOKUP(TimeSpend[[#This Row],[Personnel number]],Users!A:B,2,0),"")</f>
        <v>Švenda Jan</v>
      </c>
      <c r="N370" s="69" t="str">
        <f>IF(TimeSpend[[#This Row],[Network Description]]&lt;&gt;"",VLOOKUP(TimeSpend[[#This Row],[Network Description]],Projects!A:C,3,0),"")</f>
        <v>INT</v>
      </c>
      <c r="O370" s="69" t="str">
        <f>IF(TimeSpend[[#This Row],[Activity]]&lt;&gt;"",VLOOKUP(TimeSpend[[#This Row],[Activity]],Activity,2,FALSE),"")</f>
        <v>No</v>
      </c>
    </row>
    <row r="371" spans="1:15" x14ac:dyDescent="0.25">
      <c r="A371" s="10" t="s">
        <v>20</v>
      </c>
      <c r="B371" s="11">
        <v>45574</v>
      </c>
      <c r="C371" s="68">
        <f t="shared" si="6"/>
        <v>0.5</v>
      </c>
      <c r="D371" s="69" t="str">
        <f>IF(TimeSpend[[#This Row],[Network Description]]&lt;&gt;"",VLOOKUP(TimeSpend[[#This Row],[Network Description]],Projects!A:B,2,0),"")</f>
        <v>BPC_INT</v>
      </c>
      <c r="E371" s="10" t="s">
        <v>16</v>
      </c>
      <c r="F371" s="96" t="s">
        <v>17</v>
      </c>
      <c r="G371" s="10" t="s">
        <v>21</v>
      </c>
      <c r="H371" s="32">
        <v>0.47916666666666669</v>
      </c>
      <c r="I371" s="32">
        <v>0.5</v>
      </c>
      <c r="J371" s="10" t="s">
        <v>19</v>
      </c>
      <c r="L371" s="69" t="str">
        <f>IF(TimeSpend[[#This Row],[Personnel number]]&lt;&gt;"",Utilization!$J$2,"")</f>
        <v>10/2024</v>
      </c>
      <c r="M371" s="69" t="str">
        <f>IF(TimeSpend[[#This Row],[Personnel number]]&lt;&gt;"",VLOOKUP(TimeSpend[[#This Row],[Personnel number]],Users!A:B,2,0),"")</f>
        <v>Švenda Jan</v>
      </c>
      <c r="N371" s="69" t="str">
        <f>IF(TimeSpend[[#This Row],[Network Description]]&lt;&gt;"",VLOOKUP(TimeSpend[[#This Row],[Network Description]],Projects!A:C,3,0),"")</f>
        <v>INT</v>
      </c>
      <c r="O371" s="69" t="str">
        <f>IF(TimeSpend[[#This Row],[Activity]]&lt;&gt;"",VLOOKUP(TimeSpend[[#This Row],[Activity]],Activity,2,FALSE),"")</f>
        <v>No</v>
      </c>
    </row>
    <row r="372" spans="1:15" x14ac:dyDescent="0.25">
      <c r="A372" s="10" t="s">
        <v>20</v>
      </c>
      <c r="B372" s="11">
        <v>45574</v>
      </c>
      <c r="C372" s="68">
        <f t="shared" si="6"/>
        <v>2</v>
      </c>
      <c r="D372" s="69" t="str">
        <f>IF(TimeSpend[[#This Row],[Network Description]]&lt;&gt;"",VLOOKUP(TimeSpend[[#This Row],[Network Description]],Projects!A:B,2,0),"")</f>
        <v>BPC_INT</v>
      </c>
      <c r="E372" s="10" t="s">
        <v>16</v>
      </c>
      <c r="F372" s="96" t="s">
        <v>17</v>
      </c>
      <c r="G372" s="10" t="s">
        <v>64</v>
      </c>
      <c r="H372" s="32">
        <v>0.5</v>
      </c>
      <c r="I372" s="32">
        <v>0.58333333333333337</v>
      </c>
      <c r="J372" s="10" t="s">
        <v>19</v>
      </c>
      <c r="L372" s="69" t="str">
        <f>IF(TimeSpend[[#This Row],[Personnel number]]&lt;&gt;"",Utilization!$J$2,"")</f>
        <v>10/2024</v>
      </c>
      <c r="M372" s="69" t="str">
        <f>IF(TimeSpend[[#This Row],[Personnel number]]&lt;&gt;"",VLOOKUP(TimeSpend[[#This Row],[Personnel number]],Users!A:B,2,0),"")</f>
        <v>Švenda Jan</v>
      </c>
      <c r="N372" s="69" t="str">
        <f>IF(TimeSpend[[#This Row],[Network Description]]&lt;&gt;"",VLOOKUP(TimeSpend[[#This Row],[Network Description]],Projects!A:C,3,0),"")</f>
        <v>INT</v>
      </c>
      <c r="O372" s="69" t="str">
        <f>IF(TimeSpend[[#This Row],[Activity]]&lt;&gt;"",VLOOKUP(TimeSpend[[#This Row],[Activity]],Activity,2,FALSE),"")</f>
        <v>No</v>
      </c>
    </row>
    <row r="373" spans="1:15" x14ac:dyDescent="0.25">
      <c r="A373" s="10" t="s">
        <v>20</v>
      </c>
      <c r="B373" s="11">
        <v>45574</v>
      </c>
      <c r="C373" s="68">
        <f t="shared" si="6"/>
        <v>0.5</v>
      </c>
      <c r="D373" s="69" t="str">
        <f>IF(TimeSpend[[#This Row],[Network Description]]&lt;&gt;"",VLOOKUP(TimeSpend[[#This Row],[Network Description]],Projects!A:B,2,0),"")</f>
        <v>BPC_INT</v>
      </c>
      <c r="E373" s="10" t="s">
        <v>16</v>
      </c>
      <c r="F373" s="96" t="s">
        <v>17</v>
      </c>
      <c r="G373" s="10" t="s">
        <v>21</v>
      </c>
      <c r="H373" s="32">
        <v>0.58333333333333337</v>
      </c>
      <c r="I373" s="32">
        <v>0.60416666666666663</v>
      </c>
      <c r="J373" s="10" t="s">
        <v>19</v>
      </c>
      <c r="L373" s="69" t="str">
        <f>IF(TimeSpend[[#This Row],[Personnel number]]&lt;&gt;"",Utilization!$J$2,"")</f>
        <v>10/2024</v>
      </c>
      <c r="M373" s="69" t="str">
        <f>IF(TimeSpend[[#This Row],[Personnel number]]&lt;&gt;"",VLOOKUP(TimeSpend[[#This Row],[Personnel number]],Users!A:B,2,0),"")</f>
        <v>Švenda Jan</v>
      </c>
      <c r="N373" s="69" t="str">
        <f>IF(TimeSpend[[#This Row],[Network Description]]&lt;&gt;"",VLOOKUP(TimeSpend[[#This Row],[Network Description]],Projects!A:C,3,0),"")</f>
        <v>INT</v>
      </c>
      <c r="O373" s="69" t="str">
        <f>IF(TimeSpend[[#This Row],[Activity]]&lt;&gt;"",VLOOKUP(TimeSpend[[#This Row],[Activity]],Activity,2,FALSE),"")</f>
        <v>No</v>
      </c>
    </row>
    <row r="374" spans="1:15" x14ac:dyDescent="0.25">
      <c r="A374" s="10" t="s">
        <v>20</v>
      </c>
      <c r="B374" s="11">
        <v>45574</v>
      </c>
      <c r="C374" s="68">
        <f t="shared" si="6"/>
        <v>1.25</v>
      </c>
      <c r="D374" s="69" t="str">
        <f>IF(TimeSpend[[#This Row],[Network Description]]&lt;&gt;"",VLOOKUP(TimeSpend[[#This Row],[Network Description]],Projects!A:B,2,0),"")</f>
        <v>BPC_INT</v>
      </c>
      <c r="E374" s="10" t="s">
        <v>16</v>
      </c>
      <c r="F374" s="96" t="s">
        <v>17</v>
      </c>
      <c r="G374" s="10" t="s">
        <v>64</v>
      </c>
      <c r="H374" s="32">
        <v>0.60416666666666663</v>
      </c>
      <c r="I374" s="32">
        <v>0.65625</v>
      </c>
      <c r="J374" s="10" t="s">
        <v>19</v>
      </c>
      <c r="L374" s="69" t="str">
        <f>IF(TimeSpend[[#This Row],[Personnel number]]&lt;&gt;"",Utilization!$J$2,"")</f>
        <v>10/2024</v>
      </c>
      <c r="M374" s="69" t="str">
        <f>IF(TimeSpend[[#This Row],[Personnel number]]&lt;&gt;"",VLOOKUP(TimeSpend[[#This Row],[Personnel number]],Users!A:B,2,0),"")</f>
        <v>Švenda Jan</v>
      </c>
      <c r="N374" s="69" t="str">
        <f>IF(TimeSpend[[#This Row],[Network Description]]&lt;&gt;"",VLOOKUP(TimeSpend[[#This Row],[Network Description]],Projects!A:C,3,0),"")</f>
        <v>INT</v>
      </c>
      <c r="O374" s="69" t="str">
        <f>IF(TimeSpend[[#This Row],[Activity]]&lt;&gt;"",VLOOKUP(TimeSpend[[#This Row],[Activity]],Activity,2,FALSE),"")</f>
        <v>No</v>
      </c>
    </row>
    <row r="375" spans="1:15" x14ac:dyDescent="0.25">
      <c r="A375" s="10" t="s">
        <v>20</v>
      </c>
      <c r="B375" s="11">
        <v>45575</v>
      </c>
      <c r="C375" s="68">
        <f t="shared" si="6"/>
        <v>2</v>
      </c>
      <c r="D375" s="69" t="str">
        <f>IF(TimeSpend[[#This Row],[Network Description]]&lt;&gt;"",VLOOKUP(TimeSpend[[#This Row],[Network Description]],Projects!A:B,2,0),"")</f>
        <v>BPC_INT</v>
      </c>
      <c r="E375" s="10" t="s">
        <v>16</v>
      </c>
      <c r="F375" s="96" t="s">
        <v>17</v>
      </c>
      <c r="G375" s="10" t="s">
        <v>21</v>
      </c>
      <c r="H375" s="32">
        <v>0.25</v>
      </c>
      <c r="I375" s="32">
        <v>0.33333333333333331</v>
      </c>
      <c r="J375" s="10" t="s">
        <v>19</v>
      </c>
      <c r="L375" s="69" t="str">
        <f>IF(TimeSpend[[#This Row],[Personnel number]]&lt;&gt;"",Utilization!$J$2,"")</f>
        <v>10/2024</v>
      </c>
      <c r="M375" s="69" t="str">
        <f>IF(TimeSpend[[#This Row],[Personnel number]]&lt;&gt;"",VLOOKUP(TimeSpend[[#This Row],[Personnel number]],Users!A:B,2,0),"")</f>
        <v>Švenda Jan</v>
      </c>
      <c r="N375" s="69" t="str">
        <f>IF(TimeSpend[[#This Row],[Network Description]]&lt;&gt;"",VLOOKUP(TimeSpend[[#This Row],[Network Description]],Projects!A:C,3,0),"")</f>
        <v>INT</v>
      </c>
      <c r="O375" s="69" t="str">
        <f>IF(TimeSpend[[#This Row],[Activity]]&lt;&gt;"",VLOOKUP(TimeSpend[[#This Row],[Activity]],Activity,2,FALSE),"")</f>
        <v>No</v>
      </c>
    </row>
    <row r="376" spans="1:15" x14ac:dyDescent="0.25">
      <c r="A376" s="10" t="s">
        <v>20</v>
      </c>
      <c r="B376" s="11">
        <v>45575</v>
      </c>
      <c r="C376" s="68">
        <f t="shared" si="6"/>
        <v>3</v>
      </c>
      <c r="D376" s="69" t="str">
        <f>IF(TimeSpend[[#This Row],[Network Description]]&lt;&gt;"",VLOOKUP(TimeSpend[[#This Row],[Network Description]],Projects!A:B,2,0),"")</f>
        <v>BPC_INT</v>
      </c>
      <c r="E376" s="10" t="s">
        <v>16</v>
      </c>
      <c r="F376" s="96" t="s">
        <v>17</v>
      </c>
      <c r="G376" s="10" t="s">
        <v>64</v>
      </c>
      <c r="H376" s="32">
        <v>0.33333333333333331</v>
      </c>
      <c r="I376" s="32">
        <v>0.45833333333333331</v>
      </c>
      <c r="J376" s="10" t="s">
        <v>19</v>
      </c>
      <c r="L376" s="69" t="str">
        <f>IF(TimeSpend[[#This Row],[Personnel number]]&lt;&gt;"",Utilization!$J$2,"")</f>
        <v>10/2024</v>
      </c>
      <c r="M376" s="69" t="str">
        <f>IF(TimeSpend[[#This Row],[Personnel number]]&lt;&gt;"",VLOOKUP(TimeSpend[[#This Row],[Personnel number]],Users!A:B,2,0),"")</f>
        <v>Švenda Jan</v>
      </c>
      <c r="N376" s="69" t="str">
        <f>IF(TimeSpend[[#This Row],[Network Description]]&lt;&gt;"",VLOOKUP(TimeSpend[[#This Row],[Network Description]],Projects!A:C,3,0),"")</f>
        <v>INT</v>
      </c>
      <c r="O376" s="69" t="str">
        <f>IF(TimeSpend[[#This Row],[Activity]]&lt;&gt;"",VLOOKUP(TimeSpend[[#This Row],[Activity]],Activity,2,FALSE),"")</f>
        <v>No</v>
      </c>
    </row>
    <row r="377" spans="1:15" x14ac:dyDescent="0.25">
      <c r="A377" s="10" t="s">
        <v>20</v>
      </c>
      <c r="B377" s="11">
        <v>45575</v>
      </c>
      <c r="C377" s="68">
        <f t="shared" si="6"/>
        <v>0.5</v>
      </c>
      <c r="D377" s="69" t="str">
        <f>IF(TimeSpend[[#This Row],[Network Description]]&lt;&gt;"",VLOOKUP(TimeSpend[[#This Row],[Network Description]],Projects!A:B,2,0),"")</f>
        <v>BPC_INT</v>
      </c>
      <c r="E377" s="10" t="s">
        <v>16</v>
      </c>
      <c r="F377" s="96" t="s">
        <v>17</v>
      </c>
      <c r="G377" s="10" t="s">
        <v>21</v>
      </c>
      <c r="H377" s="32">
        <v>0.47916666666666669</v>
      </c>
      <c r="I377" s="32">
        <v>0.5</v>
      </c>
      <c r="J377" s="10" t="s">
        <v>19</v>
      </c>
      <c r="L377" s="69" t="str">
        <f>IF(TimeSpend[[#This Row],[Personnel number]]&lt;&gt;"",Utilization!$J$2,"")</f>
        <v>10/2024</v>
      </c>
      <c r="M377" s="69" t="str">
        <f>IF(TimeSpend[[#This Row],[Personnel number]]&lt;&gt;"",VLOOKUP(TimeSpend[[#This Row],[Personnel number]],Users!A:B,2,0),"")</f>
        <v>Švenda Jan</v>
      </c>
      <c r="N377" s="69" t="str">
        <f>IF(TimeSpend[[#This Row],[Network Description]]&lt;&gt;"",VLOOKUP(TimeSpend[[#This Row],[Network Description]],Projects!A:C,3,0),"")</f>
        <v>INT</v>
      </c>
      <c r="O377" s="69" t="str">
        <f>IF(TimeSpend[[#This Row],[Activity]]&lt;&gt;"",VLOOKUP(TimeSpend[[#This Row],[Activity]],Activity,2,FALSE),"")</f>
        <v>No</v>
      </c>
    </row>
    <row r="378" spans="1:15" x14ac:dyDescent="0.25">
      <c r="A378" s="10" t="s">
        <v>20</v>
      </c>
      <c r="B378" s="11">
        <v>45575</v>
      </c>
      <c r="C378" s="68">
        <f t="shared" si="6"/>
        <v>2</v>
      </c>
      <c r="D378" s="69" t="str">
        <f>IF(TimeSpend[[#This Row],[Network Description]]&lt;&gt;"",VLOOKUP(TimeSpend[[#This Row],[Network Description]],Projects!A:B,2,0),"")</f>
        <v>BPC_INT</v>
      </c>
      <c r="E378" s="10" t="s">
        <v>16</v>
      </c>
      <c r="F378" s="96" t="s">
        <v>17</v>
      </c>
      <c r="G378" s="10" t="s">
        <v>64</v>
      </c>
      <c r="H378" s="32">
        <v>0.5</v>
      </c>
      <c r="I378" s="32">
        <v>0.58333333333333337</v>
      </c>
      <c r="J378" s="10" t="s">
        <v>19</v>
      </c>
      <c r="L378" s="69" t="str">
        <f>IF(TimeSpend[[#This Row],[Personnel number]]&lt;&gt;"",Utilization!$J$2,"")</f>
        <v>10/2024</v>
      </c>
      <c r="M378" s="69" t="str">
        <f>IF(TimeSpend[[#This Row],[Personnel number]]&lt;&gt;"",VLOOKUP(TimeSpend[[#This Row],[Personnel number]],Users!A:B,2,0),"")</f>
        <v>Švenda Jan</v>
      </c>
      <c r="N378" s="69" t="str">
        <f>IF(TimeSpend[[#This Row],[Network Description]]&lt;&gt;"",VLOOKUP(TimeSpend[[#This Row],[Network Description]],Projects!A:C,3,0),"")</f>
        <v>INT</v>
      </c>
      <c r="O378" s="69" t="str">
        <f>IF(TimeSpend[[#This Row],[Activity]]&lt;&gt;"",VLOOKUP(TimeSpend[[#This Row],[Activity]],Activity,2,FALSE),"")</f>
        <v>No</v>
      </c>
    </row>
    <row r="379" spans="1:15" ht="16.5" customHeight="1" x14ac:dyDescent="0.25">
      <c r="A379" s="10" t="s">
        <v>20</v>
      </c>
      <c r="B379" s="11">
        <v>45575</v>
      </c>
      <c r="C379" s="68">
        <f t="shared" si="6"/>
        <v>0.5</v>
      </c>
      <c r="D379" s="69" t="str">
        <f>IF(TimeSpend[[#This Row],[Network Description]]&lt;&gt;"",VLOOKUP(TimeSpend[[#This Row],[Network Description]],Projects!A:B,2,0),"")</f>
        <v>BPC_INT</v>
      </c>
      <c r="E379" s="10" t="s">
        <v>16</v>
      </c>
      <c r="F379" s="96" t="s">
        <v>17</v>
      </c>
      <c r="G379" s="10" t="s">
        <v>21</v>
      </c>
      <c r="H379" s="32">
        <v>0.58333333333333337</v>
      </c>
      <c r="I379" s="32">
        <v>0.60416666666666663</v>
      </c>
      <c r="J379" s="10" t="s">
        <v>19</v>
      </c>
      <c r="L379" s="69" t="str">
        <f>IF(TimeSpend[[#This Row],[Personnel number]]&lt;&gt;"",Utilization!$J$2,"")</f>
        <v>10/2024</v>
      </c>
      <c r="M379" s="69" t="str">
        <f>IF(TimeSpend[[#This Row],[Personnel number]]&lt;&gt;"",VLOOKUP(TimeSpend[[#This Row],[Personnel number]],Users!A:B,2,0),"")</f>
        <v>Švenda Jan</v>
      </c>
      <c r="N379" s="69" t="str">
        <f>IF(TimeSpend[[#This Row],[Network Description]]&lt;&gt;"",VLOOKUP(TimeSpend[[#This Row],[Network Description]],Projects!A:C,3,0),"")</f>
        <v>INT</v>
      </c>
      <c r="O379" s="69" t="str">
        <f>IF(TimeSpend[[#This Row],[Activity]]&lt;&gt;"",VLOOKUP(TimeSpend[[#This Row],[Activity]],Activity,2,FALSE),"")</f>
        <v>No</v>
      </c>
    </row>
    <row r="380" spans="1:15" ht="16.5" customHeight="1" x14ac:dyDescent="0.25">
      <c r="A380" s="10" t="s">
        <v>20</v>
      </c>
      <c r="B380" s="11">
        <v>45575</v>
      </c>
      <c r="C380" s="68">
        <f t="shared" si="6"/>
        <v>0.5</v>
      </c>
      <c r="D380" s="69" t="str">
        <f>IF(TimeSpend[[#This Row],[Network Description]]&lt;&gt;"",VLOOKUP(TimeSpend[[#This Row],[Network Description]],Projects!A:B,2,0),"")</f>
        <v>BPC_INT</v>
      </c>
      <c r="E380" s="10" t="s">
        <v>16</v>
      </c>
      <c r="F380" s="96" t="s">
        <v>17</v>
      </c>
      <c r="G380" s="10" t="s">
        <v>64</v>
      </c>
      <c r="H380" s="32">
        <v>0.60416666666666663</v>
      </c>
      <c r="I380" s="32">
        <v>0.625</v>
      </c>
      <c r="J380" s="10" t="s">
        <v>19</v>
      </c>
      <c r="L380" s="69" t="str">
        <f>IF(TimeSpend[[#This Row],[Personnel number]]&lt;&gt;"",Utilization!$J$2,"")</f>
        <v>10/2024</v>
      </c>
      <c r="M380" s="69" t="str">
        <f>IF(TimeSpend[[#This Row],[Personnel number]]&lt;&gt;"",VLOOKUP(TimeSpend[[#This Row],[Personnel number]],Users!A:B,2,0),"")</f>
        <v>Švenda Jan</v>
      </c>
      <c r="N380" s="69" t="str">
        <f>IF(TimeSpend[[#This Row],[Network Description]]&lt;&gt;"",VLOOKUP(TimeSpend[[#This Row],[Network Description]],Projects!A:C,3,0),"")</f>
        <v>INT</v>
      </c>
      <c r="O380" s="69" t="str">
        <f>IF(TimeSpend[[#This Row],[Activity]]&lt;&gt;"",VLOOKUP(TimeSpend[[#This Row],[Activity]],Activity,2,FALSE),"")</f>
        <v>No</v>
      </c>
    </row>
    <row r="381" spans="1:15" ht="16.5" customHeight="1" x14ac:dyDescent="0.25">
      <c r="A381" s="10" t="s">
        <v>204</v>
      </c>
      <c r="B381" s="11">
        <v>45566</v>
      </c>
      <c r="C381" s="68">
        <f t="shared" si="6"/>
        <v>3</v>
      </c>
      <c r="D381" s="69" t="str">
        <f>IF(TimeSpend[[#This Row],[Network Description]]&lt;&gt;"",VLOOKUP(TimeSpend[[#This Row],[Network Description]],Projects!A:B,2,0),"")</f>
        <v>BPC_INT</v>
      </c>
      <c r="E381" s="10" t="s">
        <v>16</v>
      </c>
      <c r="F381" s="96" t="s">
        <v>17</v>
      </c>
      <c r="G381" s="10" t="s">
        <v>222</v>
      </c>
      <c r="H381" s="32">
        <v>0.33333333333333331</v>
      </c>
      <c r="I381" s="32">
        <v>0.45833333333333331</v>
      </c>
      <c r="J381" s="10" t="s">
        <v>19</v>
      </c>
      <c r="L381" s="69" t="str">
        <f>IF(TimeSpend[[#This Row],[Personnel number]]&lt;&gt;"",Utilization!$J$2,"")</f>
        <v>10/2024</v>
      </c>
      <c r="M381" s="69" t="str">
        <f>IF(TimeSpend[[#This Row],[Personnel number]]&lt;&gt;"",VLOOKUP(TimeSpend[[#This Row],[Personnel number]],Users!A:B,2,0),"")</f>
        <v>Tomašovič Zbyněk</v>
      </c>
      <c r="N381" s="69" t="str">
        <f>IF(TimeSpend[[#This Row],[Network Description]]&lt;&gt;"",VLOOKUP(TimeSpend[[#This Row],[Network Description]],Projects!A:C,3,0),"")</f>
        <v>INT</v>
      </c>
      <c r="O381" s="69" t="str">
        <f>IF(TimeSpend[[#This Row],[Activity]]&lt;&gt;"",VLOOKUP(TimeSpend[[#This Row],[Activity]],Activity,2,FALSE),"")</f>
        <v>No</v>
      </c>
    </row>
    <row r="382" spans="1:15" ht="16.5" customHeight="1" x14ac:dyDescent="0.25">
      <c r="A382" s="10" t="s">
        <v>204</v>
      </c>
      <c r="B382" s="11">
        <v>45566</v>
      </c>
      <c r="C382" s="68">
        <f t="shared" si="6"/>
        <v>3</v>
      </c>
      <c r="D382" s="69">
        <f>IF(TimeSpend[[#This Row],[Network Description]]&lt;&gt;"",VLOOKUP(TimeSpend[[#This Row],[Network Description]],Projects!A:B,2,0),"")</f>
        <v>60000247</v>
      </c>
      <c r="E382" s="10" t="s">
        <v>22</v>
      </c>
      <c r="F382" s="96" t="s">
        <v>31</v>
      </c>
      <c r="G382" s="10" t="s">
        <v>209</v>
      </c>
      <c r="H382" s="32">
        <v>0.47916666666666669</v>
      </c>
      <c r="I382" s="32">
        <v>0.60416666666666663</v>
      </c>
      <c r="J382" s="10" t="s">
        <v>19</v>
      </c>
      <c r="L382" s="69" t="str">
        <f>IF(TimeSpend[[#This Row],[Personnel number]]&lt;&gt;"",Utilization!$J$2,"")</f>
        <v>10/2024</v>
      </c>
      <c r="M382" s="69" t="str">
        <f>IF(TimeSpend[[#This Row],[Personnel number]]&lt;&gt;"",VLOOKUP(TimeSpend[[#This Row],[Personnel number]],Users!A:B,2,0),"")</f>
        <v>Tomašovič Zbyněk</v>
      </c>
      <c r="N382" s="69" t="str">
        <f>IF(TimeSpend[[#This Row],[Network Description]]&lt;&gt;"",VLOOKUP(TimeSpend[[#This Row],[Network Description]],Projects!A:C,3,0),"")</f>
        <v>PROJECT</v>
      </c>
      <c r="O382" s="69" t="str">
        <f>IF(TimeSpend[[#This Row],[Activity]]&lt;&gt;"",VLOOKUP(TimeSpend[[#This Row],[Activity]],Activity,2,FALSE),"")</f>
        <v>Yes</v>
      </c>
    </row>
    <row r="383" spans="1:15" ht="16.5" customHeight="1" x14ac:dyDescent="0.25">
      <c r="A383" s="10" t="s">
        <v>204</v>
      </c>
      <c r="B383" s="11">
        <v>45566</v>
      </c>
      <c r="C383" s="68">
        <f t="shared" si="6"/>
        <v>1</v>
      </c>
      <c r="D383" s="69" t="str">
        <f>IF(TimeSpend[[#This Row],[Network Description]]&lt;&gt;"",VLOOKUP(TimeSpend[[#This Row],[Network Description]],Projects!A:B,2,0),"")</f>
        <v>BPC_INT</v>
      </c>
      <c r="E383" s="10" t="s">
        <v>16</v>
      </c>
      <c r="F383" s="96" t="s">
        <v>17</v>
      </c>
      <c r="G383" s="10" t="s">
        <v>223</v>
      </c>
      <c r="H383" s="32">
        <v>0.60416666666666663</v>
      </c>
      <c r="I383" s="32">
        <v>0.64583333333333337</v>
      </c>
      <c r="J383" s="10" t="s">
        <v>19</v>
      </c>
      <c r="L383" s="69" t="str">
        <f>IF(TimeSpend[[#This Row],[Personnel number]]&lt;&gt;"",Utilization!$J$2,"")</f>
        <v>10/2024</v>
      </c>
      <c r="M383" s="69" t="str">
        <f>IF(TimeSpend[[#This Row],[Personnel number]]&lt;&gt;"",VLOOKUP(TimeSpend[[#This Row],[Personnel number]],Users!A:B,2,0),"")</f>
        <v>Tomašovič Zbyněk</v>
      </c>
      <c r="N383" s="69" t="str">
        <f>IF(TimeSpend[[#This Row],[Network Description]]&lt;&gt;"",VLOOKUP(TimeSpend[[#This Row],[Network Description]],Projects!A:C,3,0),"")</f>
        <v>INT</v>
      </c>
      <c r="O383" s="69" t="str">
        <f>IF(TimeSpend[[#This Row],[Activity]]&lt;&gt;"",VLOOKUP(TimeSpend[[#This Row],[Activity]],Activity,2,FALSE),"")</f>
        <v>No</v>
      </c>
    </row>
    <row r="384" spans="1:15" ht="16.5" customHeight="1" x14ac:dyDescent="0.25">
      <c r="A384" s="10" t="s">
        <v>204</v>
      </c>
      <c r="B384" s="11">
        <v>45566</v>
      </c>
      <c r="C384" s="68">
        <f t="shared" si="6"/>
        <v>0.5</v>
      </c>
      <c r="D384" s="69">
        <f>IF(TimeSpend[[#This Row],[Network Description]]&lt;&gt;"",VLOOKUP(TimeSpend[[#This Row],[Network Description]],Projects!A:B,2,0),"")</f>
        <v>60000430</v>
      </c>
      <c r="E384" s="10" t="s">
        <v>30</v>
      </c>
      <c r="F384" s="96" t="s">
        <v>58</v>
      </c>
      <c r="G384" s="10" t="s">
        <v>94</v>
      </c>
      <c r="H384" s="32">
        <v>0.64583333333333337</v>
      </c>
      <c r="I384" s="32">
        <v>0.66666666666666663</v>
      </c>
      <c r="J384" s="10" t="s">
        <v>19</v>
      </c>
      <c r="L384" s="69" t="str">
        <f>IF(TimeSpend[[#This Row],[Personnel number]]&lt;&gt;"",Utilization!$J$2,"")</f>
        <v>10/2024</v>
      </c>
      <c r="M384" s="69" t="str">
        <f>IF(TimeSpend[[#This Row],[Personnel number]]&lt;&gt;"",VLOOKUP(TimeSpend[[#This Row],[Personnel number]],Users!A:B,2,0),"")</f>
        <v>Tomašovič Zbyněk</v>
      </c>
      <c r="N384" s="69" t="str">
        <f>IF(TimeSpend[[#This Row],[Network Description]]&lt;&gt;"",VLOOKUP(TimeSpend[[#This Row],[Network Description]],Projects!A:C,3,0),"")</f>
        <v>PROJECT</v>
      </c>
      <c r="O384" s="69" t="str">
        <f>IF(TimeSpend[[#This Row],[Activity]]&lt;&gt;"",VLOOKUP(TimeSpend[[#This Row],[Activity]],Activity,2,FALSE),"")</f>
        <v>Yes</v>
      </c>
    </row>
    <row r="385" spans="1:15" ht="16.5" customHeight="1" x14ac:dyDescent="0.25">
      <c r="A385" s="10" t="s">
        <v>204</v>
      </c>
      <c r="B385" s="11">
        <v>45566</v>
      </c>
      <c r="C385" s="68">
        <f t="shared" si="6"/>
        <v>1</v>
      </c>
      <c r="D385" s="69" t="str">
        <f>IF(TimeSpend[[#This Row],[Network Description]]&lt;&gt;"",VLOOKUP(TimeSpend[[#This Row],[Network Description]],Projects!A:B,2,0),"")</f>
        <v>BPC_INT</v>
      </c>
      <c r="E385" s="10" t="s">
        <v>16</v>
      </c>
      <c r="F385" s="96" t="s">
        <v>17</v>
      </c>
      <c r="G385" s="10" t="s">
        <v>21</v>
      </c>
      <c r="H385" s="32">
        <v>0.66666666666666663</v>
      </c>
      <c r="I385" s="32">
        <v>0.70833333333333337</v>
      </c>
      <c r="J385" s="10" t="s">
        <v>19</v>
      </c>
      <c r="L385" s="69" t="str">
        <f>IF(TimeSpend[[#This Row],[Personnel number]]&lt;&gt;"",Utilization!$J$2,"")</f>
        <v>10/2024</v>
      </c>
      <c r="M385" s="69" t="str">
        <f>IF(TimeSpend[[#This Row],[Personnel number]]&lt;&gt;"",VLOOKUP(TimeSpend[[#This Row],[Personnel number]],Users!A:B,2,0),"")</f>
        <v>Tomašovič Zbyněk</v>
      </c>
      <c r="N385" s="69" t="str">
        <f>IF(TimeSpend[[#This Row],[Network Description]]&lt;&gt;"",VLOOKUP(TimeSpend[[#This Row],[Network Description]],Projects!A:C,3,0),"")</f>
        <v>INT</v>
      </c>
      <c r="O385" s="69" t="str">
        <f>IF(TimeSpend[[#This Row],[Activity]]&lt;&gt;"",VLOOKUP(TimeSpend[[#This Row],[Activity]],Activity,2,FALSE),"")</f>
        <v>No</v>
      </c>
    </row>
    <row r="386" spans="1:15" ht="16.5" customHeight="1" x14ac:dyDescent="0.25">
      <c r="A386" s="10" t="s">
        <v>204</v>
      </c>
      <c r="B386" s="11">
        <v>45567</v>
      </c>
      <c r="C386" s="68">
        <f t="shared" si="6"/>
        <v>3</v>
      </c>
      <c r="D386" s="69" t="str">
        <f>IF(TimeSpend[[#This Row],[Network Description]]&lt;&gt;"",VLOOKUP(TimeSpend[[#This Row],[Network Description]],Projects!A:B,2,0),"")</f>
        <v>BPC_INT</v>
      </c>
      <c r="E386" s="10" t="s">
        <v>16</v>
      </c>
      <c r="F386" s="96" t="s">
        <v>17</v>
      </c>
      <c r="G386" s="10" t="s">
        <v>224</v>
      </c>
      <c r="H386" s="32">
        <v>0.33333333333333331</v>
      </c>
      <c r="I386" s="32">
        <v>0.45833333333333331</v>
      </c>
      <c r="J386" s="10" t="s">
        <v>19</v>
      </c>
      <c r="L386" s="69" t="str">
        <f>IF(TimeSpend[[#This Row],[Personnel number]]&lt;&gt;"",Utilization!$J$2,"")</f>
        <v>10/2024</v>
      </c>
      <c r="M386" s="69" t="str">
        <f>IF(TimeSpend[[#This Row],[Personnel number]]&lt;&gt;"",VLOOKUP(TimeSpend[[#This Row],[Personnel number]],Users!A:B,2,0),"")</f>
        <v>Tomašovič Zbyněk</v>
      </c>
      <c r="N386" s="69" t="str">
        <f>IF(TimeSpend[[#This Row],[Network Description]]&lt;&gt;"",VLOOKUP(TimeSpend[[#This Row],[Network Description]],Projects!A:C,3,0),"")</f>
        <v>INT</v>
      </c>
      <c r="O386" s="69" t="str">
        <f>IF(TimeSpend[[#This Row],[Activity]]&lt;&gt;"",VLOOKUP(TimeSpend[[#This Row],[Activity]],Activity,2,FALSE),"")</f>
        <v>No</v>
      </c>
    </row>
    <row r="387" spans="1:15" ht="16.5" customHeight="1" x14ac:dyDescent="0.25">
      <c r="A387" s="10" t="s">
        <v>204</v>
      </c>
      <c r="B387" s="11">
        <v>45567</v>
      </c>
      <c r="C387" s="68">
        <f t="shared" ref="C387:C450" si="7">IF((I387-INT(I387))*24-(H387-INT(H387))*24=0,"",(I387-INT(I387))*24-(H387-INT(H387))*24)</f>
        <v>1.5</v>
      </c>
      <c r="D387" s="69" t="str">
        <f>IF(TimeSpend[[#This Row],[Network Description]]&lt;&gt;"",VLOOKUP(TimeSpend[[#This Row],[Network Description]],Projects!A:B,2,0),"")</f>
        <v>BPC_INT</v>
      </c>
      <c r="E387" s="10" t="s">
        <v>16</v>
      </c>
      <c r="F387" s="96" t="s">
        <v>17</v>
      </c>
      <c r="G387" s="10" t="s">
        <v>207</v>
      </c>
      <c r="H387" s="32">
        <v>0.47916666666666669</v>
      </c>
      <c r="I387" s="32">
        <v>0.54166666666666663</v>
      </c>
      <c r="J387" s="10" t="s">
        <v>19</v>
      </c>
      <c r="L387" s="69" t="str">
        <f>IF(TimeSpend[[#This Row],[Personnel number]]&lt;&gt;"",Utilization!$J$2,"")</f>
        <v>10/2024</v>
      </c>
      <c r="M387" s="69" t="str">
        <f>IF(TimeSpend[[#This Row],[Personnel number]]&lt;&gt;"",VLOOKUP(TimeSpend[[#This Row],[Personnel number]],Users!A:B,2,0),"")</f>
        <v>Tomašovič Zbyněk</v>
      </c>
      <c r="N387" s="69" t="str">
        <f>IF(TimeSpend[[#This Row],[Network Description]]&lt;&gt;"",VLOOKUP(TimeSpend[[#This Row],[Network Description]],Projects!A:C,3,0),"")</f>
        <v>INT</v>
      </c>
      <c r="O387" s="69" t="str">
        <f>IF(TimeSpend[[#This Row],[Activity]]&lt;&gt;"",VLOOKUP(TimeSpend[[#This Row],[Activity]],Activity,2,FALSE),"")</f>
        <v>No</v>
      </c>
    </row>
    <row r="388" spans="1:15" ht="16.5" customHeight="1" x14ac:dyDescent="0.25">
      <c r="A388" s="10" t="s">
        <v>204</v>
      </c>
      <c r="B388" s="11">
        <v>45567</v>
      </c>
      <c r="C388" s="68">
        <f t="shared" si="7"/>
        <v>1</v>
      </c>
      <c r="D388" s="69" t="str">
        <f>IF(TimeSpend[[#This Row],[Network Description]]&lt;&gt;"",VLOOKUP(TimeSpend[[#This Row],[Network Description]],Projects!A:B,2,0),"")</f>
        <v>BPC_INT</v>
      </c>
      <c r="E388" s="10" t="s">
        <v>16</v>
      </c>
      <c r="F388" s="96" t="s">
        <v>17</v>
      </c>
      <c r="G388" s="10" t="s">
        <v>225</v>
      </c>
      <c r="H388" s="32">
        <v>0.54166666666666663</v>
      </c>
      <c r="I388" s="32">
        <v>0.58333333333333337</v>
      </c>
      <c r="J388" s="10" t="s">
        <v>19</v>
      </c>
      <c r="L388" s="69" t="str">
        <f>IF(TimeSpend[[#This Row],[Personnel number]]&lt;&gt;"",Utilization!$J$2,"")</f>
        <v>10/2024</v>
      </c>
      <c r="M388" s="69" t="str">
        <f>IF(TimeSpend[[#This Row],[Personnel number]]&lt;&gt;"",VLOOKUP(TimeSpend[[#This Row],[Personnel number]],Users!A:B,2,0),"")</f>
        <v>Tomašovič Zbyněk</v>
      </c>
      <c r="N388" s="69" t="str">
        <f>IF(TimeSpend[[#This Row],[Network Description]]&lt;&gt;"",VLOOKUP(TimeSpend[[#This Row],[Network Description]],Projects!A:C,3,0),"")</f>
        <v>INT</v>
      </c>
      <c r="O388" s="69" t="str">
        <f>IF(TimeSpend[[#This Row],[Activity]]&lt;&gt;"",VLOOKUP(TimeSpend[[#This Row],[Activity]],Activity,2,FALSE),"")</f>
        <v>No</v>
      </c>
    </row>
    <row r="389" spans="1:15" ht="16.5" customHeight="1" x14ac:dyDescent="0.25">
      <c r="A389" s="10" t="s">
        <v>204</v>
      </c>
      <c r="B389" s="11">
        <v>45567</v>
      </c>
      <c r="C389" s="68">
        <f t="shared" si="7"/>
        <v>1</v>
      </c>
      <c r="D389" s="69" t="str">
        <f>IF(TimeSpend[[#This Row],[Network Description]]&lt;&gt;"",VLOOKUP(TimeSpend[[#This Row],[Network Description]],Projects!A:B,2,0),"")</f>
        <v>BPC_INC</v>
      </c>
      <c r="E389" s="10" t="s">
        <v>48</v>
      </c>
      <c r="F389" s="96" t="s">
        <v>31</v>
      </c>
      <c r="G389" s="10" t="s">
        <v>214</v>
      </c>
      <c r="H389" s="32">
        <v>0.58333333333333337</v>
      </c>
      <c r="I389" s="32">
        <v>0.625</v>
      </c>
      <c r="J389" s="10" t="s">
        <v>19</v>
      </c>
      <c r="L389" s="69" t="str">
        <f>IF(TimeSpend[[#This Row],[Personnel number]]&lt;&gt;"",Utilization!$J$2,"")</f>
        <v>10/2024</v>
      </c>
      <c r="M389" s="69" t="str">
        <f>IF(TimeSpend[[#This Row],[Personnel number]]&lt;&gt;"",VLOOKUP(TimeSpend[[#This Row],[Personnel number]],Users!A:B,2,0),"")</f>
        <v>Tomašovič Zbyněk</v>
      </c>
      <c r="N389" s="69" t="str">
        <f>IF(TimeSpend[[#This Row],[Network Description]]&lt;&gt;"",VLOOKUP(TimeSpend[[#This Row],[Network Description]],Projects!A:C,3,0),"")</f>
        <v>INC</v>
      </c>
      <c r="O389" s="69" t="str">
        <f>IF(TimeSpend[[#This Row],[Activity]]&lt;&gt;"",VLOOKUP(TimeSpend[[#This Row],[Activity]],Activity,2,FALSE),"")</f>
        <v>Yes</v>
      </c>
    </row>
    <row r="390" spans="1:15" ht="16.5" customHeight="1" x14ac:dyDescent="0.25">
      <c r="A390" s="10" t="s">
        <v>204</v>
      </c>
      <c r="B390" s="11">
        <v>45567</v>
      </c>
      <c r="C390" s="68">
        <f t="shared" si="7"/>
        <v>0.5</v>
      </c>
      <c r="D390" s="69">
        <f>IF(TimeSpend[[#This Row],[Network Description]]&lt;&gt;"",VLOOKUP(TimeSpend[[#This Row],[Network Description]],Projects!A:B,2,0),"")</f>
        <v>60000247</v>
      </c>
      <c r="E390" s="10" t="s">
        <v>22</v>
      </c>
      <c r="F390" s="96" t="s">
        <v>31</v>
      </c>
      <c r="G390" s="10" t="s">
        <v>226</v>
      </c>
      <c r="H390" s="32">
        <v>0.625</v>
      </c>
      <c r="I390" s="32">
        <v>0.64583333333333337</v>
      </c>
      <c r="J390" s="10" t="s">
        <v>19</v>
      </c>
      <c r="L390" s="69" t="str">
        <f>IF(TimeSpend[[#This Row],[Personnel number]]&lt;&gt;"",Utilization!$J$2,"")</f>
        <v>10/2024</v>
      </c>
      <c r="M390" s="69" t="str">
        <f>IF(TimeSpend[[#This Row],[Personnel number]]&lt;&gt;"",VLOOKUP(TimeSpend[[#This Row],[Personnel number]],Users!A:B,2,0),"")</f>
        <v>Tomašovič Zbyněk</v>
      </c>
      <c r="N390" s="69" t="str">
        <f>IF(TimeSpend[[#This Row],[Network Description]]&lt;&gt;"",VLOOKUP(TimeSpend[[#This Row],[Network Description]],Projects!A:C,3,0),"")</f>
        <v>PROJECT</v>
      </c>
      <c r="O390" s="69" t="str">
        <f>IF(TimeSpend[[#This Row],[Activity]]&lt;&gt;"",VLOOKUP(TimeSpend[[#This Row],[Activity]],Activity,2,FALSE),"")</f>
        <v>Yes</v>
      </c>
    </row>
    <row r="391" spans="1:15" ht="16.5" customHeight="1" x14ac:dyDescent="0.25">
      <c r="A391" s="10" t="s">
        <v>204</v>
      </c>
      <c r="B391" s="11">
        <v>45567</v>
      </c>
      <c r="C391" s="68">
        <f t="shared" si="7"/>
        <v>1</v>
      </c>
      <c r="D391" s="69">
        <f>IF(TimeSpend[[#This Row],[Network Description]]&lt;&gt;"",VLOOKUP(TimeSpend[[#This Row],[Network Description]],Projects!A:B,2,0),"")</f>
        <v>60000430</v>
      </c>
      <c r="E391" s="10" t="s">
        <v>30</v>
      </c>
      <c r="F391" s="96" t="s">
        <v>58</v>
      </c>
      <c r="G391" s="10" t="s">
        <v>96</v>
      </c>
      <c r="H391" s="32">
        <v>0.64583333333333337</v>
      </c>
      <c r="I391" s="32">
        <v>0.6875</v>
      </c>
      <c r="J391" s="10" t="s">
        <v>19</v>
      </c>
      <c r="L391" s="69" t="str">
        <f>IF(TimeSpend[[#This Row],[Personnel number]]&lt;&gt;"",Utilization!$J$2,"")</f>
        <v>10/2024</v>
      </c>
      <c r="M391" s="69" t="str">
        <f>IF(TimeSpend[[#This Row],[Personnel number]]&lt;&gt;"",VLOOKUP(TimeSpend[[#This Row],[Personnel number]],Users!A:B,2,0),"")</f>
        <v>Tomašovič Zbyněk</v>
      </c>
      <c r="N391" s="69" t="str">
        <f>IF(TimeSpend[[#This Row],[Network Description]]&lt;&gt;"",VLOOKUP(TimeSpend[[#This Row],[Network Description]],Projects!A:C,3,0),"")</f>
        <v>PROJECT</v>
      </c>
      <c r="O391" s="69" t="str">
        <f>IF(TimeSpend[[#This Row],[Activity]]&lt;&gt;"",VLOOKUP(TimeSpend[[#This Row],[Activity]],Activity,2,FALSE),"")</f>
        <v>Yes</v>
      </c>
    </row>
    <row r="392" spans="1:15" ht="16.5" customHeight="1" x14ac:dyDescent="0.25">
      <c r="A392" s="10" t="s">
        <v>204</v>
      </c>
      <c r="B392" s="11">
        <v>45567</v>
      </c>
      <c r="C392" s="68">
        <f t="shared" si="7"/>
        <v>1</v>
      </c>
      <c r="D392" s="69" t="str">
        <f>IF(TimeSpend[[#This Row],[Network Description]]&lt;&gt;"",VLOOKUP(TimeSpend[[#This Row],[Network Description]],Projects!A:B,2,0),"")</f>
        <v>BPC_INT</v>
      </c>
      <c r="E392" s="10" t="s">
        <v>16</v>
      </c>
      <c r="F392" s="96" t="s">
        <v>17</v>
      </c>
      <c r="G392" s="10" t="s">
        <v>207</v>
      </c>
      <c r="H392" s="32">
        <v>0.6875</v>
      </c>
      <c r="I392" s="32">
        <v>0.72916666666666663</v>
      </c>
      <c r="J392" s="10" t="s">
        <v>19</v>
      </c>
      <c r="L392" s="69" t="str">
        <f>IF(TimeSpend[[#This Row],[Personnel number]]&lt;&gt;"",Utilization!$J$2,"")</f>
        <v>10/2024</v>
      </c>
      <c r="M392" s="69" t="str">
        <f>IF(TimeSpend[[#This Row],[Personnel number]]&lt;&gt;"",VLOOKUP(TimeSpend[[#This Row],[Personnel number]],Users!A:B,2,0),"")</f>
        <v>Tomašovič Zbyněk</v>
      </c>
      <c r="N392" s="69" t="str">
        <f>IF(TimeSpend[[#This Row],[Network Description]]&lt;&gt;"",VLOOKUP(TimeSpend[[#This Row],[Network Description]],Projects!A:C,3,0),"")</f>
        <v>INT</v>
      </c>
      <c r="O392" s="69" t="str">
        <f>IF(TimeSpend[[#This Row],[Activity]]&lt;&gt;"",VLOOKUP(TimeSpend[[#This Row],[Activity]],Activity,2,FALSE),"")</f>
        <v>No</v>
      </c>
    </row>
    <row r="393" spans="1:15" ht="16.5" customHeight="1" x14ac:dyDescent="0.25">
      <c r="A393" s="10" t="s">
        <v>204</v>
      </c>
      <c r="B393" s="11">
        <v>45568</v>
      </c>
      <c r="C393" s="68">
        <f t="shared" si="7"/>
        <v>2.5</v>
      </c>
      <c r="D393" s="69">
        <f>IF(TimeSpend[[#This Row],[Network Description]]&lt;&gt;"",VLOOKUP(TimeSpend[[#This Row],[Network Description]],Projects!A:B,2,0),"")</f>
        <v>60000430</v>
      </c>
      <c r="E393" s="10" t="s">
        <v>30</v>
      </c>
      <c r="F393" s="96" t="s">
        <v>58</v>
      </c>
      <c r="G393" s="10" t="s">
        <v>97</v>
      </c>
      <c r="H393" s="32">
        <v>0.35416666666666669</v>
      </c>
      <c r="I393" s="32">
        <v>0.45833333333333331</v>
      </c>
      <c r="J393" s="10" t="s">
        <v>19</v>
      </c>
      <c r="L393" s="69" t="str">
        <f>IF(TimeSpend[[#This Row],[Personnel number]]&lt;&gt;"",Utilization!$J$2,"")</f>
        <v>10/2024</v>
      </c>
      <c r="M393" s="69" t="str">
        <f>IF(TimeSpend[[#This Row],[Personnel number]]&lt;&gt;"",VLOOKUP(TimeSpend[[#This Row],[Personnel number]],Users!A:B,2,0),"")</f>
        <v>Tomašovič Zbyněk</v>
      </c>
      <c r="N393" s="69" t="str">
        <f>IF(TimeSpend[[#This Row],[Network Description]]&lt;&gt;"",VLOOKUP(TimeSpend[[#This Row],[Network Description]],Projects!A:C,3,0),"")</f>
        <v>PROJECT</v>
      </c>
      <c r="O393" s="69" t="str">
        <f>IF(TimeSpend[[#This Row],[Activity]]&lt;&gt;"",VLOOKUP(TimeSpend[[#This Row],[Activity]],Activity,2,FALSE),"")</f>
        <v>Yes</v>
      </c>
    </row>
    <row r="394" spans="1:15" ht="16.5" customHeight="1" x14ac:dyDescent="0.25">
      <c r="A394" s="10" t="s">
        <v>204</v>
      </c>
      <c r="B394" s="11">
        <v>45568</v>
      </c>
      <c r="C394" s="68">
        <f t="shared" si="7"/>
        <v>1</v>
      </c>
      <c r="D394" s="69" t="str">
        <f>IF(TimeSpend[[#This Row],[Network Description]]&lt;&gt;"",VLOOKUP(TimeSpend[[#This Row],[Network Description]],Projects!A:B,2,0),"")</f>
        <v>BPC_INT</v>
      </c>
      <c r="E394" s="10" t="s">
     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      </c>
      <c r="J394" s="10" t="s">
        <v>19</v>
      </c>
      <c r="L394" s="69" t="str">
        <f>IF(TimeSpend[[#This Row],[Personnel number]]&lt;&gt;"",Utilization!$J$2,"")</f>
        <v>10/2024</v>
      </c>
      <c r="M394" s="69" t="str">
        <f>IF(TimeSpend[[#This Row],[Personnel number]]&lt;&gt;"",VLOOKUP(TimeSpend[[#This Row],[Personnel number]],Users!A:B,2,0),"")</f>
        <v>Tomašovič Zbyněk</v>
      </c>
      <c r="N394" s="69" t="str">
        <f>IF(TimeSpend[[#This Row],[Network Description]]&lt;&gt;"",VLOOKUP(TimeSpend[[#This Row],[Network Description]],Projects!A:C,3,0),"")</f>
        <v>INT</v>
      </c>
      <c r="O394" s="69" t="str">
        <f>IF(TimeSpend[[#This Row],[Activity]]&lt;&gt;"",VLOOKUP(TimeSpend[[#This Row],[Activity]],Activity,2,FALSE),"")</f>
        <v>No</v>
      </c>
    </row>
    <row r="395" spans="1:15" ht="16.5" customHeight="1" x14ac:dyDescent="0.25">
      <c r="A395" s="10" t="s">
        <v>204</v>
      </c>
      <c r="B395" s="11">
        <v>45568</v>
      </c>
      <c r="C395" s="68">
        <f t="shared" si="7"/>
        <v>2.5</v>
      </c>
      <c r="D395" s="69">
        <f>IF(TimeSpend[[#This Row],[Network Description]]&lt;&gt;"",VLOOKUP(TimeSpend[[#This Row],[Network Description]],Projects!A:B,2,0),"")</f>
        <v>60000247</v>
      </c>
      <c r="E395" s="10" t="s">
        <v>22</v>
      </c>
      <c r="F395" s="96" t="s">
        <v>31</v>
      </c>
      <c r="G395" s="10" t="s">
        <v>209</v>
      </c>
      <c r="H395" s="32">
        <v>0.52083333333333337</v>
      </c>
      <c r="I395" s="32">
        <v>0.625</v>
      </c>
      <c r="J395" s="10" t="s">
        <v>19</v>
      </c>
      <c r="L395" s="69" t="str">
        <f>IF(TimeSpend[[#This Row],[Personnel number]]&lt;&gt;"",Utilization!$J$2,"")</f>
        <v>10/2024</v>
      </c>
      <c r="M395" s="69" t="str">
        <f>IF(TimeSpend[[#This Row],[Personnel number]]&lt;&gt;"",VLOOKUP(TimeSpend[[#This Row],[Personnel number]],Users!A:B,2,0),"")</f>
        <v>Tomašovič Zbyněk</v>
      </c>
      <c r="N395" s="69" t="str">
        <f>IF(TimeSpend[[#This Row],[Network Description]]&lt;&gt;"",VLOOKUP(TimeSpend[[#This Row],[Network Description]],Projects!A:C,3,0),"")</f>
        <v>PROJECT</v>
      </c>
      <c r="O395" s="69" t="str">
        <f>IF(TimeSpend[[#This Row],[Activity]]&lt;&gt;"",VLOOKUP(TimeSpend[[#This Row],[Activity]],Activity,2,FALSE),"")</f>
        <v>Yes</v>
      </c>
    </row>
    <row r="396" spans="1:15" ht="16.5" customHeight="1" x14ac:dyDescent="0.25">
      <c r="A396" s="10" t="s">
        <v>204</v>
      </c>
      <c r="B396" s="11">
        <v>45568</v>
      </c>
      <c r="C396" s="68">
        <f t="shared" si="7"/>
        <v>0.5</v>
      </c>
      <c r="D396" s="69">
        <f>IF(TimeSpend[[#This Row],[Network Description]]&lt;&gt;"",VLOOKUP(TimeSpend[[#This Row],[Network Description]],Projects!A:B,2,0),"")</f>
        <v>60000247</v>
      </c>
      <c r="E396" s="10" t="s">
        <v>22</v>
      </c>
      <c r="F396" s="96" t="s">
        <v>31</v>
      </c>
      <c r="G396" s="10" t="s">
        <v>228</v>
      </c>
      <c r="H396" s="32">
        <v>0.625</v>
      </c>
      <c r="I396" s="32">
        <v>0.64583333333333337</v>
      </c>
      <c r="J396" s="10" t="s">
        <v>19</v>
      </c>
      <c r="L396" s="69" t="str">
        <f>IF(TimeSpend[[#This Row],[Personnel number]]&lt;&gt;"",Utilization!$J$2,"")</f>
        <v>10/2024</v>
      </c>
      <c r="M396" s="69" t="str">
        <f>IF(TimeSpend[[#This Row],[Personnel number]]&lt;&gt;"",VLOOKUP(TimeSpend[[#This Row],[Personnel number]],Users!A:B,2,0),"")</f>
        <v>Tomašovič Zbyněk</v>
      </c>
      <c r="N396" s="69" t="str">
        <f>IF(TimeSpend[[#This Row],[Network Description]]&lt;&gt;"",VLOOKUP(TimeSpend[[#This Row],[Network Description]],Projects!A:C,3,0),"")</f>
        <v>PROJECT</v>
      </c>
      <c r="O396" s="69" t="str">
        <f>IF(TimeSpend[[#This Row],[Activity]]&lt;&gt;"",VLOOKUP(TimeSpend[[#This Row],[Activity]],Activity,2,FALSE),"")</f>
        <v>Yes</v>
      </c>
    </row>
    <row r="397" spans="1:15" ht="16.5" customHeight="1" x14ac:dyDescent="0.25">
      <c r="A397" s="10" t="s">
        <v>204</v>
      </c>
      <c r="B397" s="11">
        <v>45568</v>
      </c>
      <c r="C397" s="68">
        <f t="shared" si="7"/>
        <v>1.5</v>
      </c>
      <c r="D397" s="69">
        <f>IF(TimeSpend[[#This Row],[Network Description]]&lt;&gt;"",VLOOKUP(TimeSpend[[#This Row],[Network Description]],Projects!A:B,2,0),"")</f>
        <v>60000247</v>
      </c>
      <c r="E397" s="10" t="s">
        <v>22</v>
      </c>
      <c r="F397" s="96" t="s">
        <v>31</v>
      </c>
      <c r="G397" s="10" t="s">
        <v>229</v>
      </c>
      <c r="H397" s="32">
        <v>0.64583333333333337</v>
      </c>
      <c r="I397" s="32">
        <v>0.70833333333333337</v>
      </c>
      <c r="J397" s="10" t="s">
        <v>19</v>
      </c>
      <c r="L397" s="69" t="str">
        <f>IF(TimeSpend[[#This Row],[Personnel number]]&lt;&gt;"",Utilization!$J$2,"")</f>
        <v>10/2024</v>
      </c>
      <c r="M397" s="69" t="str">
        <f>IF(TimeSpend[[#This Row],[Personnel number]]&lt;&gt;"",VLOOKUP(TimeSpend[[#This Row],[Personnel number]],Users!A:B,2,0),"")</f>
        <v>Tomašovič Zbyněk</v>
      </c>
      <c r="N397" s="69" t="str">
        <f>IF(TimeSpend[[#This Row],[Network Description]]&lt;&gt;"",VLOOKUP(TimeSpend[[#This Row],[Network Description]],Projects!A:C,3,0),"")</f>
        <v>PROJECT</v>
      </c>
      <c r="O397" s="69" t="str">
        <f>IF(TimeSpend[[#This Row],[Activity]]&lt;&gt;"",VLOOKUP(TimeSpend[[#This Row],[Activity]],Activity,2,FALSE),"")</f>
        <v>Yes</v>
      </c>
    </row>
    <row r="398" spans="1:15" ht="16.5" customHeight="1" x14ac:dyDescent="0.25">
      <c r="A398" s="10" t="s">
        <v>204</v>
      </c>
      <c r="B398" s="11">
        <v>45569</v>
      </c>
      <c r="C398" s="68">
        <f t="shared" si="7"/>
        <v>1.5</v>
      </c>
      <c r="D398" s="69" t="str">
        <f>IF(TimeSpend[[#This Row],[Network Description]]&lt;&gt;"",VLOOKUP(TimeSpend[[#This Row],[Network Description]],Projects!A:B,2,0),"")</f>
        <v>BPC_INT</v>
      </c>
      <c r="E398" s="10" t="s">
        <v>16</v>
      </c>
      <c r="F398" s="96" t="s">
        <v>17</v>
      </c>
      <c r="G398" s="10" t="s">
        <v>207</v>
      </c>
      <c r="H398" s="32">
        <v>0.29166666666666669</v>
      </c>
      <c r="I398" s="32">
        <v>0.35416666666666669</v>
      </c>
      <c r="J398" s="10" t="s">
        <v>19</v>
      </c>
      <c r="L398" s="69" t="str">
        <f>IF(TimeSpend[[#This Row],[Personnel number]]&lt;&gt;"",Utilization!$J$2,"")</f>
        <v>10/2024</v>
      </c>
      <c r="M398" s="69" t="str">
        <f>IF(TimeSpend[[#This Row],[Personnel number]]&lt;&gt;"",VLOOKUP(TimeSpend[[#This Row],[Personnel number]],Users!A:B,2,0),"")</f>
        <v>Tomašovič Zbyněk</v>
      </c>
      <c r="N398" s="69" t="str">
        <f>IF(TimeSpend[[#This Row],[Network Description]]&lt;&gt;"",VLOOKUP(TimeSpend[[#This Row],[Network Description]],Projects!A:C,3,0),"")</f>
        <v>INT</v>
      </c>
      <c r="O398" s="69" t="str">
        <f>IF(TimeSpend[[#This Row],[Activity]]&lt;&gt;"",VLOOKUP(TimeSpend[[#This Row],[Activity]],Activity,2,FALSE),"")</f>
        <v>No</v>
      </c>
    </row>
    <row r="399" spans="1:15" ht="16.5" customHeight="1" x14ac:dyDescent="0.25">
      <c r="A399" s="10" t="s">
        <v>204</v>
      </c>
      <c r="B399" s="11">
        <v>45569</v>
      </c>
      <c r="C399" s="68">
        <f t="shared" si="7"/>
        <v>0.5</v>
      </c>
      <c r="D399" s="69" t="str">
        <f>IF(TimeSpend[[#This Row],[Network Description]]&lt;&gt;"",VLOOKUP(TimeSpend[[#This Row],[Network Description]],Projects!A:B,2,0),"")</f>
        <v>BPC_INT</v>
      </c>
      <c r="E399" s="10" t="s">
        <v>16</v>
      </c>
      <c r="F399" s="96" t="s">
        <v>17</v>
      </c>
      <c r="G399" s="10" t="s">
        <v>213</v>
      </c>
      <c r="H399" s="32">
        <v>0.35416666666666669</v>
      </c>
      <c r="I399" s="32">
        <v>0.375</v>
      </c>
      <c r="J399" s="10" t="s">
        <v>19</v>
      </c>
      <c r="L399" s="69" t="str">
        <f>IF(TimeSpend[[#This Row],[Personnel number]]&lt;&gt;"",Utilization!$J$2,"")</f>
        <v>10/2024</v>
      </c>
      <c r="M399" s="69" t="str">
        <f>IF(TimeSpend[[#This Row],[Personnel number]]&lt;&gt;"",VLOOKUP(TimeSpend[[#This Row],[Personnel number]],Users!A:B,2,0),"")</f>
        <v>Tomašovič Zbyněk</v>
      </c>
      <c r="N399" s="69" t="str">
        <f>IF(TimeSpend[[#This Row],[Network Description]]&lt;&gt;"",VLOOKUP(TimeSpend[[#This Row],[Network Description]],Projects!A:C,3,0),"")</f>
        <v>INT</v>
      </c>
      <c r="O399" s="69" t="str">
        <f>IF(TimeSpend[[#This Row],[Activity]]&lt;&gt;"",VLOOKUP(TimeSpend[[#This Row],[Activity]],Activity,2,FALSE),"")</f>
        <v>No</v>
      </c>
    </row>
    <row r="400" spans="1:15" ht="16.5" customHeight="1" x14ac:dyDescent="0.25">
      <c r="A400" s="10" t="s">
        <v>204</v>
      </c>
      <c r="B400" s="11">
        <v>45569</v>
      </c>
      <c r="C400" s="68">
        <f t="shared" si="7"/>
        <v>0.5</v>
      </c>
      <c r="D400" s="69">
        <f>IF(TimeSpend[[#This Row],[Network Description]]&lt;&gt;"",VLOOKUP(TimeSpend[[#This Row],[Network Description]],Projects!A:B,2,0),"")</f>
        <v>60000247</v>
      </c>
      <c r="E400" s="10" t="s">
        <v>22</v>
      </c>
      <c r="F400" s="96" t="s">
        <v>31</v>
      </c>
      <c r="G400" s="10" t="s">
        <v>230</v>
      </c>
      <c r="H400" s="32">
        <v>0.375</v>
      </c>
      <c r="I400" s="32">
        <v>0.39583333333333331</v>
      </c>
      <c r="J400" s="10" t="s">
        <v>19</v>
      </c>
      <c r="L400" s="69" t="str">
        <f>IF(TimeSpend[[#This Row],[Personnel number]]&lt;&gt;"",Utilization!$J$2,"")</f>
        <v>10/2024</v>
      </c>
      <c r="M400" s="69" t="str">
        <f>IF(TimeSpend[[#This Row],[Personnel number]]&lt;&gt;"",VLOOKUP(TimeSpend[[#This Row],[Personnel number]],Users!A:B,2,0),"")</f>
        <v>Tomašovič Zbyněk</v>
      </c>
      <c r="N400" s="69" t="str">
        <f>IF(TimeSpend[[#This Row],[Network Description]]&lt;&gt;"",VLOOKUP(TimeSpend[[#This Row],[Network Description]],Projects!A:C,3,0),"")</f>
        <v>PROJECT</v>
      </c>
      <c r="O400" s="69" t="str">
        <f>IF(TimeSpend[[#This Row],[Activity]]&lt;&gt;"",VLOOKUP(TimeSpend[[#This Row],[Activity]],Activity,2,FALSE),"")</f>
        <v>Yes</v>
      </c>
    </row>
    <row r="401" spans="1:15" ht="16.5" customHeight="1" x14ac:dyDescent="0.25">
      <c r="A401" s="10" t="s">
        <v>204</v>
      </c>
      <c r="B401" s="11">
        <v>45569</v>
      </c>
      <c r="C401" s="68">
        <f t="shared" si="7"/>
        <v>1.5</v>
      </c>
      <c r="D401" s="69" t="str">
        <f>IF(TimeSpend[[#This Row],[Network Description]]&lt;&gt;"",VLOOKUP(TimeSpend[[#This Row],[Network Description]],Projects!A:B,2,0),"")</f>
        <v>BPC_INT</v>
      </c>
      <c r="E401" s="10" t="s">
        <v>16</v>
      </c>
      <c r="F401" s="96" t="s">
        <v>17</v>
      </c>
      <c r="G401" s="10" t="s">
        <v>231</v>
      </c>
      <c r="H401" s="32">
        <v>0.39583333333333331</v>
      </c>
      <c r="I401" s="32">
        <v>0.45833333333333331</v>
      </c>
      <c r="J401" s="10" t="s">
        <v>19</v>
      </c>
      <c r="L401" s="69" t="str">
        <f>IF(TimeSpend[[#This Row],[Personnel number]]&lt;&gt;"",Utilization!$J$2,"")</f>
        <v>10/2024</v>
      </c>
      <c r="M401" s="69" t="str">
        <f>IF(TimeSpend[[#This Row],[Personnel number]]&lt;&gt;"",VLOOKUP(TimeSpend[[#This Row],[Personnel number]],Users!A:B,2,0),"")</f>
        <v>Tomašovič Zbyněk</v>
      </c>
      <c r="N401" s="69" t="str">
        <f>IF(TimeSpend[[#This Row],[Network Description]]&lt;&gt;"",VLOOKUP(TimeSpend[[#This Row],[Network Description]],Projects!A:C,3,0),"")</f>
        <v>INT</v>
      </c>
      <c r="O401" s="69" t="str">
        <f>IF(TimeSpend[[#This Row],[Activity]]&lt;&gt;"",VLOOKUP(TimeSpend[[#This Row],[Activity]],Activity,2,FALSE),"")</f>
        <v>No</v>
      </c>
    </row>
    <row r="402" spans="1:15" ht="16.5" customHeight="1" x14ac:dyDescent="0.25">
      <c r="A402" s="10" t="s">
        <v>204</v>
      </c>
      <c r="B402" s="11">
        <v>45569</v>
      </c>
      <c r="C402" s="68">
        <f t="shared" si="7"/>
        <v>1.5</v>
      </c>
      <c r="D402" s="69">
        <f>IF(TimeSpend[[#This Row],[Network Description]]&lt;&gt;"",VLOOKUP(TimeSpend[[#This Row],[Network Description]],Projects!A:B,2,0),"")</f>
        <v>60000430</v>
      </c>
      <c r="E402" s="10" t="s">
        <v>30</v>
      </c>
      <c r="F402" s="96" t="s">
        <v>58</v>
      </c>
      <c r="G402" s="10" t="s">
        <v>232</v>
      </c>
      <c r="H402" s="32">
        <v>0.47916666666666669</v>
      </c>
      <c r="I402" s="32">
        <v>0.54166666666666663</v>
      </c>
      <c r="J402" s="10" t="s">
        <v>19</v>
      </c>
      <c r="L402" s="69" t="str">
        <f>IF(TimeSpend[[#This Row],[Personnel number]]&lt;&gt;"",Utilization!$J$2,"")</f>
        <v>10/2024</v>
      </c>
      <c r="M402" s="69" t="str">
        <f>IF(TimeSpend[[#This Row],[Personnel number]]&lt;&gt;"",VLOOKUP(TimeSpend[[#This Row],[Personnel number]],Users!A:B,2,0),"")</f>
        <v>Tomašovič Zbyněk</v>
      </c>
      <c r="N402" s="69" t="str">
        <f>IF(TimeSpend[[#This Row],[Network Description]]&lt;&gt;"",VLOOKUP(TimeSpend[[#This Row],[Network Description]],Projects!A:C,3,0),"")</f>
        <v>PROJECT</v>
      </c>
      <c r="O402" s="69" t="str">
        <f>IF(TimeSpend[[#This Row],[Activity]]&lt;&gt;"",VLOOKUP(TimeSpend[[#This Row],[Activity]],Activity,2,FALSE),"")</f>
        <v>Yes</v>
      </c>
    </row>
    <row r="403" spans="1:15" ht="16.5" customHeight="1" x14ac:dyDescent="0.25">
      <c r="A403" s="10" t="s">
        <v>204</v>
      </c>
      <c r="B403" s="11">
        <v>45569</v>
      </c>
      <c r="C403" s="68">
        <f t="shared" si="7"/>
        <v>1.5</v>
      </c>
      <c r="D403" s="69" t="str">
        <f>IF(TimeSpend[[#This Row],[Network Description]]&lt;&gt;"",VLOOKUP(TimeSpend[[#This Row],[Network Description]],Projects!A:B,2,0),"")</f>
        <v>BPC_INT</v>
      </c>
      <c r="E403" s="10" t="s">
        <v>16</v>
      </c>
      <c r="F403" s="96" t="s">
        <v>17</v>
      </c>
      <c r="G403" s="10" t="s">
        <v>207</v>
      </c>
      <c r="H403" s="32">
        <v>0.54166666666666663</v>
      </c>
      <c r="I403" s="32">
        <v>0.60416666666666663</v>
      </c>
      <c r="J403" s="10" t="s">
        <v>19</v>
      </c>
      <c r="L403" s="69" t="str">
        <f>IF(TimeSpend[[#This Row],[Personnel number]]&lt;&gt;"",Utilization!$J$2,"")</f>
        <v>10/2024</v>
      </c>
      <c r="M403" s="69" t="str">
        <f>IF(TimeSpend[[#This Row],[Personnel number]]&lt;&gt;"",VLOOKUP(TimeSpend[[#This Row],[Personnel number]],Users!A:B,2,0),"")</f>
        <v>Tomašovič Zbyněk</v>
      </c>
      <c r="N403" s="69" t="str">
        <f>IF(TimeSpend[[#This Row],[Network Description]]&lt;&gt;"",VLOOKUP(TimeSpend[[#This Row],[Network Description]],Projects!A:C,3,0),"")</f>
        <v>INT</v>
      </c>
      <c r="O403" s="69" t="str">
        <f>IF(TimeSpend[[#This Row],[Activity]]&lt;&gt;"",VLOOKUP(TimeSpend[[#This Row],[Activity]],Activity,2,FALSE),"")</f>
        <v>No</v>
      </c>
    </row>
    <row r="404" spans="1:15" ht="16.5" customHeight="1" x14ac:dyDescent="0.25">
      <c r="A404" s="10" t="s">
        <v>121</v>
      </c>
      <c r="B404" s="11">
        <v>45571</v>
      </c>
      <c r="C404" s="68">
        <f t="shared" si="7"/>
        <v>6.5</v>
      </c>
      <c r="D404" s="69" t="str">
        <f>IF(TimeSpend[[#This Row],[Network Description]]&lt;&gt;"",VLOOKUP(TimeSpend[[#This Row],[Network Description]],Projects!A:B,2,0),"")</f>
        <v>CLN_Support</v>
      </c>
      <c r="E404" s="10" t="s">
        <v>123</v>
      </c>
      <c r="F404" s="96" t="s">
        <v>233</v>
      </c>
      <c r="G404" s="10" t="s">
        <v>234</v>
      </c>
      <c r="H404" s="32">
        <v>0.6875</v>
      </c>
      <c r="I404" s="32">
        <v>0.95833333333333337</v>
      </c>
      <c r="J404" s="10" t="s">
        <v>19</v>
      </c>
      <c r="L404" s="69" t="str">
        <f>IF(TimeSpend[[#This Row],[Personnel number]]&lt;&gt;"",Utilization!$J$2,"")</f>
        <v>10/2024</v>
      </c>
      <c r="M404" s="69" t="str">
        <f>IF(TimeSpend[[#This Row],[Personnel number]]&lt;&gt;"",VLOOKUP(TimeSpend[[#This Row],[Personnel number]],Users!A:B,2,0),"")</f>
        <v>Vespalec Tomáš</v>
      </c>
      <c r="N404" s="69" t="str">
        <f>IF(TimeSpend[[#This Row],[Network Description]]&lt;&gt;"",VLOOKUP(TimeSpend[[#This Row],[Network Description]],Projects!A:C,3,0),"")</f>
        <v>PROJECT</v>
      </c>
      <c r="O404" s="69" t="str">
        <f>IF(TimeSpend[[#This Row],[Activity]]&lt;&gt;"",VLOOKUP(TimeSpend[[#This Row],[Activity]],Activity,2,FALSE),"")</f>
        <v>Yes</v>
      </c>
    </row>
    <row r="405" spans="1:15" ht="16.5" customHeight="1" x14ac:dyDescent="0.25">
      <c r="A405" s="10" t="s">
        <v>121</v>
      </c>
      <c r="B405" s="11">
        <v>45572</v>
      </c>
      <c r="C405" s="68">
        <f t="shared" si="7"/>
        <v>2.5</v>
      </c>
      <c r="D405" s="69" t="str">
        <f>IF(TimeSpend[[#This Row],[Network Description]]&lt;&gt;"",VLOOKUP(TimeSpend[[#This Row],[Network Description]],Projects!A:B,2,0),"")</f>
        <v>CLN_Support</v>
      </c>
      <c r="E405" s="10" t="s">
        <v>123</v>
      </c>
      <c r="F405" s="96" t="s">
        <v>31</v>
      </c>
      <c r="G405" s="10" t="s">
        <v>124</v>
      </c>
      <c r="H405" s="32">
        <v>0.35416666666666669</v>
      </c>
      <c r="I405" s="32">
        <v>0.45833333333333331</v>
      </c>
      <c r="J405" s="10" t="s">
        <v>19</v>
      </c>
      <c r="L405" s="69" t="str">
        <f>IF(TimeSpend[[#This Row],[Personnel number]]&lt;&gt;"",Utilization!$J$2,"")</f>
        <v>10/2024</v>
      </c>
      <c r="M405" s="69" t="str">
        <f>IF(TimeSpend[[#This Row],[Personnel number]]&lt;&gt;"",VLOOKUP(TimeSpend[[#This Row],[Personnel number]],Users!A:B,2,0),"")</f>
        <v>Vespalec Tomáš</v>
      </c>
      <c r="N405" s="69" t="str">
        <f>IF(TimeSpend[[#This Row],[Network Description]]&lt;&gt;"",VLOOKUP(TimeSpend[[#This Row],[Network Description]],Projects!A:C,3,0),"")</f>
        <v>PROJECT</v>
      </c>
      <c r="O405" s="69" t="str">
        <f>IF(TimeSpend[[#This Row],[Activity]]&lt;&gt;"",VLOOKUP(TimeSpend[[#This Row],[Activity]],Activity,2,FALSE),"")</f>
        <v>Yes</v>
      </c>
    </row>
    <row r="406" spans="1:15" ht="16.5" customHeight="1" x14ac:dyDescent="0.25">
      <c r="A406" s="10" t="s">
        <v>121</v>
      </c>
      <c r="B406" s="11">
        <v>45572</v>
      </c>
      <c r="C406" s="68">
        <f t="shared" si="7"/>
        <v>0.5</v>
      </c>
      <c r="D406" s="69" t="str">
        <f>IF(TimeSpend[[#This Row],[Network Description]]&lt;&gt;"",VLOOKUP(TimeSpend[[#This Row],[Network Description]],Projects!A:B,2,0),"")</f>
        <v>BPC_INT</v>
      </c>
      <c r="E406" s="10" t="s">
        <v>16</v>
      </c>
      <c r="F406" s="96" t="s">
        <v>17</v>
      </c>
      <c r="G406" s="10" t="s">
        <v>125</v>
      </c>
      <c r="H406" s="32">
        <v>0.47916666666666669</v>
      </c>
      <c r="I406" s="32">
        <v>0.5</v>
      </c>
      <c r="J406" s="10" t="s">
        <v>19</v>
      </c>
      <c r="L406" s="69" t="str">
        <f>IF(TimeSpend[[#This Row],[Personnel number]]&lt;&gt;"",Utilization!$J$2,"")</f>
        <v>10/2024</v>
      </c>
      <c r="M406" s="69" t="str">
        <f>IF(TimeSpend[[#This Row],[Personnel number]]&lt;&gt;"",VLOOKUP(TimeSpend[[#This Row],[Personnel number]],Users!A:B,2,0),"")</f>
        <v>Vespalec Tomáš</v>
      </c>
      <c r="N406" s="69" t="str">
        <f>IF(TimeSpend[[#This Row],[Network Description]]&lt;&gt;"",VLOOKUP(TimeSpend[[#This Row],[Network Description]],Projects!A:C,3,0),"")</f>
        <v>INT</v>
      </c>
      <c r="O406" s="69" t="str">
        <f>IF(TimeSpend[[#This Row],[Activity]]&lt;&gt;"",VLOOKUP(TimeSpend[[#This Row],[Activity]],Activity,2,FALSE),"")</f>
        <v>No</v>
      </c>
    </row>
    <row r="407" spans="1:15" ht="16.5" customHeight="1" x14ac:dyDescent="0.25">
      <c r="A407" s="10" t="s">
        <v>121</v>
      </c>
      <c r="B407" s="11">
        <v>45572</v>
      </c>
      <c r="C407" s="68">
        <f t="shared" si="7"/>
        <v>4.5</v>
      </c>
      <c r="D407" s="69" t="str">
        <f>IF(TimeSpend[[#This Row],[Network Description]]&lt;&gt;"",VLOOKUP(TimeSpend[[#This Row],[Network Description]],Projects!A:B,2,0),"")</f>
        <v>CLN_Support</v>
      </c>
      <c r="E407" s="10" t="s">
        <v>123</v>
      </c>
      <c r="F407" s="96" t="s">
        <v>31</v>
      </c>
      <c r="G407" s="10" t="s">
        <v>124</v>
      </c>
      <c r="H407" s="32">
        <v>0.5</v>
      </c>
      <c r="I407" s="32">
        <v>0.6875</v>
      </c>
      <c r="J407" s="10" t="s">
        <v>19</v>
      </c>
      <c r="L407" s="69" t="str">
        <f>IF(TimeSpend[[#This Row],[Personnel number]]&lt;&gt;"",Utilization!$J$2,"")</f>
        <v>10/2024</v>
      </c>
      <c r="M407" s="69" t="str">
        <f>IF(TimeSpend[[#This Row],[Personnel number]]&lt;&gt;"",VLOOKUP(TimeSpend[[#This Row],[Personnel number]],Users!A:B,2,0),"")</f>
        <v>Vespalec Tomáš</v>
      </c>
      <c r="N407" s="69" t="str">
        <f>IF(TimeSpend[[#This Row],[Network Description]]&lt;&gt;"",VLOOKUP(TimeSpend[[#This Row],[Network Description]],Projects!A:C,3,0),"")</f>
        <v>PROJECT</v>
      </c>
      <c r="O407" s="69" t="str">
        <f>IF(TimeSpend[[#This Row],[Activity]]&lt;&gt;"",VLOOKUP(TimeSpend[[#This Row],[Activity]],Activity,2,FALSE),"")</f>
        <v>Yes</v>
      </c>
    </row>
    <row r="408" spans="1:15" ht="16.5" customHeight="1" x14ac:dyDescent="0.25">
      <c r="A408" s="10" t="s">
        <v>121</v>
      </c>
      <c r="B408" s="11">
        <v>45573</v>
      </c>
      <c r="C408" s="68">
        <f t="shared" si="7"/>
        <v>2.5</v>
      </c>
      <c r="D408" s="69" t="str">
        <f>IF(TimeSpend[[#This Row],[Network Description]]&lt;&gt;"",VLOOKUP(TimeSpend[[#This Row],[Network Description]],Projects!A:B,2,0),"")</f>
        <v>CLN_Support</v>
      </c>
      <c r="E408" s="10" t="s">
        <v>123</v>
      </c>
      <c r="F408" s="96" t="s">
        <v>31</v>
      </c>
      <c r="G408" s="10" t="s">
        <v>124</v>
      </c>
      <c r="H408" s="32">
        <v>0.35416666666666669</v>
      </c>
      <c r="I408" s="32">
        <v>0.45833333333333331</v>
      </c>
      <c r="J408" s="10" t="s">
        <v>19</v>
      </c>
      <c r="L408" s="69" t="str">
        <f>IF(TimeSpend[[#This Row],[Personnel number]]&lt;&gt;"",Utilization!$J$2,"")</f>
        <v>10/2024</v>
      </c>
      <c r="M408" s="69" t="str">
        <f>IF(TimeSpend[[#This Row],[Personnel number]]&lt;&gt;"",VLOOKUP(TimeSpend[[#This Row],[Personnel number]],Users!A:B,2,0),"")</f>
        <v>Vespalec Tomáš</v>
      </c>
      <c r="N408" s="69" t="str">
        <f>IF(TimeSpend[[#This Row],[Network Description]]&lt;&gt;"",VLOOKUP(TimeSpend[[#This Row],[Network Description]],Projects!A:C,3,0),"")</f>
        <v>PROJECT</v>
      </c>
      <c r="O408" s="69" t="str">
        <f>IF(TimeSpend[[#This Row],[Activity]]&lt;&gt;"",VLOOKUP(TimeSpend[[#This Row],[Activity]],Activity,2,FALSE),"")</f>
        <v>Yes</v>
      </c>
    </row>
    <row r="409" spans="1:15" ht="16.5" customHeight="1" x14ac:dyDescent="0.25">
      <c r="A409" s="10" t="s">
        <v>121</v>
      </c>
      <c r="B409" s="11">
        <v>45573</v>
      </c>
      <c r="C409" s="68">
        <f t="shared" si="7"/>
        <v>0.5</v>
      </c>
      <c r="D409" s="69" t="str">
        <f>IF(TimeSpend[[#This Row],[Network Description]]&lt;&gt;"",VLOOKUP(TimeSpend[[#This Row],[Network Description]],Projects!A:B,2,0),"")</f>
        <v>BPC_INT</v>
      </c>
      <c r="E409" s="10" t="s">
        <v>16</v>
      </c>
      <c r="F409" s="96" t="s">
        <v>17</v>
      </c>
      <c r="G409" s="10" t="s">
        <v>125</v>
      </c>
      <c r="H409" s="32">
        <v>0.47916666666666669</v>
      </c>
      <c r="I409" s="32">
        <v>0.5</v>
      </c>
      <c r="J409" s="10" t="s">
        <v>19</v>
      </c>
      <c r="L409" s="69" t="str">
        <f>IF(TimeSpend[[#This Row],[Personnel number]]&lt;&gt;"",Utilization!$J$2,"")</f>
        <v>10/2024</v>
      </c>
      <c r="M409" s="69" t="str">
        <f>IF(TimeSpend[[#This Row],[Personnel number]]&lt;&gt;"",VLOOKUP(TimeSpend[[#This Row],[Personnel number]],Users!A:B,2,0),"")</f>
        <v>Vespalec Tomáš</v>
      </c>
      <c r="N409" s="69" t="str">
        <f>IF(TimeSpend[[#This Row],[Network Description]]&lt;&gt;"",VLOOKUP(TimeSpend[[#This Row],[Network Description]],Projects!A:C,3,0),"")</f>
        <v>INT</v>
      </c>
      <c r="O409" s="69" t="str">
        <f>IF(TimeSpend[[#This Row],[Activity]]&lt;&gt;"",VLOOKUP(TimeSpend[[#This Row],[Activity]],Activity,2,FALSE),"")</f>
        <v>No</v>
      </c>
    </row>
    <row r="410" spans="1:15" ht="16.5" customHeight="1" x14ac:dyDescent="0.25">
      <c r="A410" s="10" t="s">
        <v>121</v>
      </c>
      <c r="B410" s="11">
        <v>45573</v>
      </c>
      <c r="C410" s="68">
        <f t="shared" si="7"/>
        <v>4.5</v>
      </c>
      <c r="D410" s="69" t="str">
        <f>IF(TimeSpend[[#This Row],[Network Description]]&lt;&gt;"",VLOOKUP(TimeSpend[[#This Row],[Network Description]],Projects!A:B,2,0),"")</f>
        <v>CLN_Support</v>
      </c>
      <c r="E410" s="10" t="s">
        <v>123</v>
      </c>
      <c r="F410" s="96" t="s">
        <v>31</v>
      </c>
      <c r="G410" s="10" t="s">
        <v>124</v>
      </c>
      <c r="H410" s="32">
        <v>0.5</v>
      </c>
      <c r="I410" s="32">
        <v>0.6875</v>
      </c>
      <c r="J410" s="10" t="s">
        <v>19</v>
      </c>
      <c r="L410" s="69" t="str">
        <f>IF(TimeSpend[[#This Row],[Personnel number]]&lt;&gt;"",Utilization!$J$2,"")</f>
        <v>10/2024</v>
      </c>
      <c r="M410" s="69" t="str">
        <f>IF(TimeSpend[[#This Row],[Personnel number]]&lt;&gt;"",VLOOKUP(TimeSpend[[#This Row],[Personnel number]],Users!A:B,2,0),"")</f>
        <v>Vespalec Tomáš</v>
      </c>
      <c r="N410" s="69" t="str">
        <f>IF(TimeSpend[[#This Row],[Network Description]]&lt;&gt;"",VLOOKUP(TimeSpend[[#This Row],[Network Description]],Projects!A:C,3,0),"")</f>
        <v>PROJECT</v>
      </c>
      <c r="O410" s="69" t="str">
        <f>IF(TimeSpend[[#This Row],[Activity]]&lt;&gt;"",VLOOKUP(TimeSpend[[#This Row],[Activity]],Activity,2,FALSE),"")</f>
        <v>Yes</v>
      </c>
    </row>
    <row r="411" spans="1:15" ht="16.5" customHeight="1" x14ac:dyDescent="0.25">
      <c r="A411" s="10" t="s">
        <v>121</v>
      </c>
      <c r="B411" s="11">
        <v>45574</v>
      </c>
      <c r="C411" s="68">
        <f t="shared" si="7"/>
        <v>2.5</v>
      </c>
      <c r="D411" s="69" t="str">
        <f>IF(TimeSpend[[#This Row],[Network Description]]&lt;&gt;"",VLOOKUP(TimeSpend[[#This Row],[Network Description]],Projects!A:B,2,0),"")</f>
        <v>CLN_Support</v>
      </c>
      <c r="E411" s="10" t="s">
        <v>123</v>
      </c>
      <c r="F411" s="96" t="s">
        <v>31</v>
      </c>
      <c r="G411" s="10" t="s">
        <v>124</v>
      </c>
      <c r="H411" s="32">
        <v>0.35416666666666669</v>
      </c>
      <c r="I411" s="32">
        <v>0.45833333333333331</v>
      </c>
      <c r="J411" s="10" t="s">
        <v>19</v>
      </c>
      <c r="L411" s="69" t="str">
        <f>IF(TimeSpend[[#This Row],[Personnel number]]&lt;&gt;"",Utilization!$J$2,"")</f>
        <v>10/2024</v>
      </c>
      <c r="M411" s="69" t="str">
        <f>IF(TimeSpend[[#This Row],[Personnel number]]&lt;&gt;"",VLOOKUP(TimeSpend[[#This Row],[Personnel number]],Users!A:B,2,0),"")</f>
        <v>Vespalec Tomáš</v>
      </c>
      <c r="N411" s="69" t="str">
        <f>IF(TimeSpend[[#This Row],[Network Description]]&lt;&gt;"",VLOOKUP(TimeSpend[[#This Row],[Network Description]],Projects!A:C,3,0),"")</f>
        <v>PROJECT</v>
      </c>
      <c r="O411" s="69" t="str">
        <f>IF(TimeSpend[[#This Row],[Activity]]&lt;&gt;"",VLOOKUP(TimeSpend[[#This Row],[Activity]],Activity,2,FALSE),"")</f>
        <v>Yes</v>
      </c>
    </row>
    <row r="412" spans="1:15" ht="16.5" customHeight="1" x14ac:dyDescent="0.25">
      <c r="A412" s="10" t="s">
        <v>121</v>
      </c>
      <c r="B412" s="11">
        <v>45574</v>
      </c>
      <c r="C412" s="68">
        <f t="shared" si="7"/>
        <v>0.5</v>
      </c>
      <c r="D412" s="69" t="str">
        <f>IF(TimeSpend[[#This Row],[Network Description]]&lt;&gt;"",VLOOKUP(TimeSpend[[#This Row],[Network Description]],Projects!A:B,2,0),"")</f>
        <v>BPC_INT</v>
      </c>
      <c r="E412" s="10" t="s">
        <v>16</v>
      </c>
      <c r="F412" s="96" t="s">
        <v>17</v>
      </c>
      <c r="G412" s="10" t="s">
        <v>125</v>
      </c>
      <c r="H412" s="32">
        <v>0.47916666666666669</v>
      </c>
      <c r="I412" s="32">
        <v>0.5</v>
      </c>
      <c r="J412" s="10" t="s">
        <v>19</v>
      </c>
      <c r="L412" s="69" t="str">
        <f>IF(TimeSpend[[#This Row],[Personnel number]]&lt;&gt;"",Utilization!$J$2,"")</f>
        <v>10/2024</v>
      </c>
      <c r="M412" s="69" t="str">
        <f>IF(TimeSpend[[#This Row],[Personnel number]]&lt;&gt;"",VLOOKUP(TimeSpend[[#This Row],[Personnel number]],Users!A:B,2,0),"")</f>
        <v>Vespalec Tomáš</v>
      </c>
      <c r="N412" s="69" t="str">
        <f>IF(TimeSpend[[#This Row],[Network Description]]&lt;&gt;"",VLOOKUP(TimeSpend[[#This Row],[Network Description]],Projects!A:C,3,0),"")</f>
        <v>INT</v>
      </c>
      <c r="O412" s="69" t="str">
        <f>IF(TimeSpend[[#This Row],[Activity]]&lt;&gt;"",VLOOKUP(TimeSpend[[#This Row],[Activity]],Activity,2,FALSE),"")</f>
        <v>No</v>
      </c>
    </row>
    <row r="413" spans="1:15" ht="16.5" customHeight="1" x14ac:dyDescent="0.25">
      <c r="A413" s="10" t="s">
        <v>121</v>
      </c>
      <c r="B413" s="11">
        <v>45574</v>
      </c>
      <c r="C413" s="68">
        <f t="shared" si="7"/>
        <v>4.5</v>
      </c>
      <c r="D413" s="69" t="str">
        <f>IF(TimeSpend[[#This Row],[Network Description]]&lt;&gt;"",VLOOKUP(TimeSpend[[#This Row],[Network Description]],Projects!A:B,2,0),"")</f>
        <v>CLN_Support</v>
      </c>
      <c r="E413" s="10" t="s">
        <v>123</v>
      </c>
      <c r="F413" s="96" t="s">
        <v>31</v>
      </c>
      <c r="G413" s="10" t="s">
        <v>124</v>
      </c>
      <c r="H413" s="32">
        <v>0.5</v>
      </c>
      <c r="I413" s="32">
        <v>0.6875</v>
      </c>
      <c r="J413" s="10" t="s">
        <v>19</v>
      </c>
      <c r="L413" s="69" t="str">
        <f>IF(TimeSpend[[#This Row],[Personnel number]]&lt;&gt;"",Utilization!$J$2,"")</f>
        <v>10/2024</v>
      </c>
      <c r="M413" s="69" t="str">
        <f>IF(TimeSpend[[#This Row],[Personnel number]]&lt;&gt;"",VLOOKUP(TimeSpend[[#This Row],[Personnel number]],Users!A:B,2,0),"")</f>
        <v>Vespalec Tomáš</v>
      </c>
      <c r="N413" s="69" t="str">
        <f>IF(TimeSpend[[#This Row],[Network Description]]&lt;&gt;"",VLOOKUP(TimeSpend[[#This Row],[Network Description]],Projects!A:C,3,0),"")</f>
        <v>PROJECT</v>
      </c>
      <c r="O413" s="69" t="str">
        <f>IF(TimeSpend[[#This Row],[Activity]]&lt;&gt;"",VLOOKUP(TimeSpend[[#This Row],[Activity]],Activity,2,FALSE),"")</f>
        <v>Yes</v>
      </c>
    </row>
    <row r="414" spans="1:15" ht="16.5" customHeight="1" x14ac:dyDescent="0.25">
      <c r="A414" s="10" t="s">
        <v>121</v>
      </c>
      <c r="B414" s="11">
        <v>45575</v>
      </c>
      <c r="C414" s="68">
        <f t="shared" si="7"/>
        <v>2.5</v>
      </c>
      <c r="D414" s="69" t="str">
        <f>IF(TimeSpend[[#This Row],[Network Description]]&lt;&gt;"",VLOOKUP(TimeSpend[[#This Row],[Network Description]],Projects!A:B,2,0),"")</f>
        <v>CLN_Support</v>
      </c>
      <c r="E414" s="10" t="s">
        <v>123</v>
      </c>
      <c r="F414" s="96" t="s">
        <v>31</v>
      </c>
      <c r="G414" s="10" t="s">
        <v>124</v>
      </c>
      <c r="H414" s="32">
        <v>0.35416666666666669</v>
      </c>
      <c r="I414" s="32">
        <v>0.45833333333333331</v>
      </c>
      <c r="J414" s="10" t="s">
        <v>19</v>
      </c>
      <c r="L414" s="69" t="str">
        <f>IF(TimeSpend[[#This Row],[Personnel number]]&lt;&gt;"",Utilization!$J$2,"")</f>
        <v>10/2024</v>
      </c>
      <c r="M414" s="69" t="str">
        <f>IF(TimeSpend[[#This Row],[Personnel number]]&lt;&gt;"",VLOOKUP(TimeSpend[[#This Row],[Personnel number]],Users!A:B,2,0),"")</f>
        <v>Vespalec Tomáš</v>
      </c>
      <c r="N414" s="69" t="str">
        <f>IF(TimeSpend[[#This Row],[Network Description]]&lt;&gt;"",VLOOKUP(TimeSpend[[#This Row],[Network Description]],Projects!A:C,3,0),"")</f>
        <v>PROJECT</v>
      </c>
      <c r="O414" s="69" t="str">
        <f>IF(TimeSpend[[#This Row],[Activity]]&lt;&gt;"",VLOOKUP(TimeSpend[[#This Row],[Activity]],Activity,2,FALSE),"")</f>
        <v>Yes</v>
      </c>
    </row>
    <row r="415" spans="1:15" ht="16.5" customHeight="1" x14ac:dyDescent="0.25">
      <c r="A415" s="10" t="s">
        <v>121</v>
      </c>
      <c r="B415" s="11">
        <v>45575</v>
      </c>
      <c r="C415" s="68">
        <f t="shared" si="7"/>
        <v>0.5</v>
      </c>
      <c r="D415" s="69" t="str">
        <f>IF(TimeSpend[[#This Row],[Network Description]]&lt;&gt;"",VLOOKUP(TimeSpend[[#This Row],[Network Description]],Projects!A:B,2,0),"")</f>
        <v>BPC_INT</v>
      </c>
      <c r="E415" s="10" t="s">
        <v>16</v>
      </c>
      <c r="F415" s="96" t="s">
        <v>17</v>
      </c>
      <c r="G415" s="10" t="s">
        <v>125</v>
      </c>
      <c r="H415" s="32">
        <v>0.47916666666666669</v>
      </c>
      <c r="I415" s="32">
        <v>0.5</v>
      </c>
      <c r="J415" s="10" t="s">
        <v>19</v>
      </c>
      <c r="L415" s="69" t="str">
        <f>IF(TimeSpend[[#This Row],[Personnel number]]&lt;&gt;"",Utilization!$J$2,"")</f>
        <v>10/2024</v>
      </c>
      <c r="M415" s="69" t="str">
        <f>IF(TimeSpend[[#This Row],[Personnel number]]&lt;&gt;"",VLOOKUP(TimeSpend[[#This Row],[Personnel number]],Users!A:B,2,0),"")</f>
        <v>Vespalec Tomáš</v>
      </c>
      <c r="N415" s="69" t="str">
        <f>IF(TimeSpend[[#This Row],[Network Description]]&lt;&gt;"",VLOOKUP(TimeSpend[[#This Row],[Network Description]],Projects!A:C,3,0),"")</f>
        <v>INT</v>
      </c>
      <c r="O415" s="69" t="str">
        <f>IF(TimeSpend[[#This Row],[Activity]]&lt;&gt;"",VLOOKUP(TimeSpend[[#This Row],[Activity]],Activity,2,FALSE),"")</f>
        <v>No</v>
      </c>
    </row>
    <row r="416" spans="1:15" ht="16.5" customHeight="1" x14ac:dyDescent="0.25">
      <c r="A416" s="10" t="s">
        <v>121</v>
      </c>
      <c r="B416" s="11">
        <v>45575</v>
      </c>
      <c r="C416" s="68">
        <f t="shared" si="7"/>
        <v>2</v>
      </c>
      <c r="D416" s="69" t="str">
        <f>IF(TimeSpend[[#This Row],[Network Description]]&lt;&gt;"",VLOOKUP(TimeSpend[[#This Row],[Network Description]],Projects!A:B,2,0),"")</f>
        <v>CLN_Support</v>
      </c>
      <c r="E416" s="10" t="s">
        <v>123</v>
      </c>
      <c r="F416" s="96" t="s">
        <v>31</v>
      </c>
      <c r="G416" s="10" t="s">
        <v>124</v>
      </c>
      <c r="H416" s="32">
        <v>0.5</v>
      </c>
      <c r="I416" s="32">
        <v>0.58333333333333337</v>
      </c>
      <c r="J416" s="10" t="s">
        <v>19</v>
      </c>
      <c r="L416" s="69" t="str">
        <f>IF(TimeSpend[[#This Row],[Personnel number]]&lt;&gt;"",Utilization!$J$2,"")</f>
        <v>10/2024</v>
      </c>
      <c r="M416" s="69" t="str">
        <f>IF(TimeSpend[[#This Row],[Personnel number]]&lt;&gt;"",VLOOKUP(TimeSpend[[#This Row],[Personnel number]],Users!A:B,2,0),"")</f>
        <v>Vespalec Tomáš</v>
      </c>
      <c r="N416" s="69" t="str">
        <f>IF(TimeSpend[[#This Row],[Network Description]]&lt;&gt;"",VLOOKUP(TimeSpend[[#This Row],[Network Description]],Projects!A:C,3,0),"")</f>
        <v>PROJECT</v>
      </c>
      <c r="O416" s="69" t="str">
        <f>IF(TimeSpend[[#This Row],[Activity]]&lt;&gt;"",VLOOKUP(TimeSpend[[#This Row],[Activity]],Activity,2,FALSE),"")</f>
        <v>Yes</v>
      </c>
    </row>
    <row r="417" spans="1:15" ht="16.5" customHeight="1" x14ac:dyDescent="0.25">
      <c r="A417" s="10" t="s">
        <v>121</v>
      </c>
      <c r="B417" s="11">
        <v>45575</v>
      </c>
      <c r="C417" s="68">
        <f t="shared" si="7"/>
        <v>9</v>
      </c>
      <c r="D417" s="69" t="str">
        <f>IF(TimeSpend[[#This Row],[Network Description]]&lt;&gt;"",VLOOKUP(TimeSpend[[#This Row],[Network Description]],Projects!A:B,2,0),"")</f>
        <v>CLN_Support</v>
      </c>
      <c r="E417" s="10" t="s">
        <v>123</v>
      </c>
      <c r="F417" s="96" t="s">
        <v>233</v>
      </c>
      <c r="G417" s="10" t="s">
        <v>235</v>
      </c>
      <c r="H417" s="32">
        <v>0.58333333333333337</v>
      </c>
      <c r="I417" s="32">
        <v>0.95833333333333337</v>
      </c>
      <c r="J417" s="10" t="s">
        <v>19</v>
      </c>
      <c r="L417" s="69" t="str">
        <f>IF(TimeSpend[[#This Row],[Personnel number]]&lt;&gt;"",Utilization!$J$2,"")</f>
        <v>10/2024</v>
      </c>
      <c r="M417" s="69" t="str">
        <f>IF(TimeSpend[[#This Row],[Personnel number]]&lt;&gt;"",VLOOKUP(TimeSpend[[#This Row],[Personnel number]],Users!A:B,2,0),"")</f>
        <v>Vespalec Tomáš</v>
      </c>
      <c r="N417" s="69" t="str">
        <f>IF(TimeSpend[[#This Row],[Network Description]]&lt;&gt;"",VLOOKUP(TimeSpend[[#This Row],[Network Description]],Projects!A:C,3,0),"")</f>
        <v>PROJECT</v>
      </c>
      <c r="O417" s="69" t="str">
        <f>IF(TimeSpend[[#This Row],[Activity]]&lt;&gt;"",VLOOKUP(TimeSpend[[#This Row],[Activity]],Activity,2,FALSE),"")</f>
        <v>Yes</v>
      </c>
    </row>
    <row r="418" spans="1:15" ht="16.5" customHeight="1" x14ac:dyDescent="0.25">
      <c r="A418" s="10" t="s">
        <v>121</v>
      </c>
      <c r="B418" s="11">
        <v>45576</v>
      </c>
      <c r="C418" s="68">
        <f t="shared" si="7"/>
        <v>2.5</v>
      </c>
      <c r="D418" s="69" t="str">
        <f>IF(TimeSpend[[#This Row],[Network Description]]&lt;&gt;"",VLOOKUP(TimeSpend[[#This Row],[Network Description]],Projects!A:B,2,0),"")</f>
        <v>CLN_Support</v>
      </c>
      <c r="E418" s="10" t="s">
        <v>123</v>
      </c>
      <c r="F418" s="96" t="s">
        <v>31</v>
      </c>
      <c r="G418" s="10" t="s">
        <v>124</v>
      </c>
      <c r="H418" s="32">
        <v>0.35416666666666669</v>
      </c>
      <c r="I418" s="32">
        <v>0.45833333333333331</v>
      </c>
      <c r="J418" s="10" t="s">
        <v>19</v>
      </c>
      <c r="L418" s="69" t="str">
        <f>IF(TimeSpend[[#This Row],[Personnel number]]&lt;&gt;"",Utilization!$J$2,"")</f>
        <v>10/2024</v>
      </c>
      <c r="M418" s="69" t="str">
        <f>IF(TimeSpend[[#This Row],[Personnel number]]&lt;&gt;"",VLOOKUP(TimeSpend[[#This Row],[Personnel number]],Users!A:B,2,0),"")</f>
        <v>Vespalec Tomáš</v>
      </c>
      <c r="N418" s="69" t="str">
        <f>IF(TimeSpend[[#This Row],[Network Description]]&lt;&gt;"",VLOOKUP(TimeSpend[[#This Row],[Network Description]],Projects!A:C,3,0),"")</f>
        <v>PROJECT</v>
      </c>
      <c r="O418" s="69" t="str">
        <f>IF(TimeSpend[[#This Row],[Activity]]&lt;&gt;"",VLOOKUP(TimeSpend[[#This Row],[Activity]],Activity,2,FALSE),"")</f>
        <v>Yes</v>
      </c>
    </row>
    <row r="419" spans="1:15" ht="16.5" customHeight="1" x14ac:dyDescent="0.25">
      <c r="A419" s="10" t="s">
        <v>121</v>
      </c>
      <c r="B419" s="11">
        <v>45576</v>
      </c>
      <c r="C419" s="68">
        <f t="shared" si="7"/>
        <v>0.5</v>
      </c>
      <c r="D419" s="69" t="str">
        <f>IF(TimeSpend[[#This Row],[Network Description]]&lt;&gt;"",VLOOKUP(TimeSpend[[#This Row],[Network Description]],Projects!A:B,2,0),"")</f>
        <v>BPC_INT</v>
      </c>
      <c r="E419" s="10" t="s">
        <v>16</v>
      </c>
      <c r="F419" s="96" t="s">
        <v>17</v>
      </c>
      <c r="G419" s="10" t="s">
        <v>125</v>
      </c>
      <c r="H419" s="32">
        <v>0.47916666666666669</v>
      </c>
      <c r="I419" s="32">
        <v>0.5</v>
      </c>
      <c r="J419" s="10" t="s">
        <v>19</v>
      </c>
      <c r="L419" s="69" t="str">
        <f>IF(TimeSpend[[#This Row],[Personnel number]]&lt;&gt;"",Utilization!$J$2,"")</f>
        <v>10/2024</v>
      </c>
      <c r="M419" s="69" t="str">
        <f>IF(TimeSpend[[#This Row],[Personnel number]]&lt;&gt;"",VLOOKUP(TimeSpend[[#This Row],[Personnel number]],Users!A:B,2,0),"")</f>
        <v>Vespalec Tomáš</v>
      </c>
      <c r="N419" s="69" t="str">
        <f>IF(TimeSpend[[#This Row],[Network Description]]&lt;&gt;"",VLOOKUP(TimeSpend[[#This Row],[Network Description]],Projects!A:C,3,0),"")</f>
        <v>INT</v>
      </c>
      <c r="O419" s="69" t="str">
        <f>IF(TimeSpend[[#This Row],[Activity]]&lt;&gt;"",VLOOKUP(TimeSpend[[#This Row],[Activity]],Activity,2,FALSE),"")</f>
        <v>No</v>
      </c>
    </row>
    <row r="420" spans="1:15" ht="16.5" customHeight="1" x14ac:dyDescent="0.25">
      <c r="A420" s="10" t="s">
        <v>121</v>
      </c>
      <c r="B420" s="11">
        <v>45576</v>
      </c>
      <c r="C420" s="68">
        <f t="shared" si="7"/>
        <v>2</v>
      </c>
      <c r="D420" s="69" t="str">
        <f>IF(TimeSpend[[#This Row],[Network Description]]&lt;&gt;"",VLOOKUP(TimeSpend[[#This Row],[Network Description]],Projects!A:B,2,0),"")</f>
        <v>CLN_Support</v>
      </c>
      <c r="E420" s="10" t="s">
        <v>123</v>
      </c>
      <c r="F420" s="96" t="s">
        <v>31</v>
      </c>
      <c r="G420" s="10" t="s">
        <v>124</v>
      </c>
      <c r="H420" s="32">
        <v>0.5</v>
      </c>
      <c r="I420" s="32">
        <v>0.58333333333333337</v>
      </c>
      <c r="J420" s="10" t="s">
        <v>19</v>
      </c>
      <c r="L420" s="69" t="str">
        <f>IF(TimeSpend[[#This Row],[Personnel number]]&lt;&gt;"",Utilization!$J$2,"")</f>
        <v>10/2024</v>
      </c>
      <c r="M420" s="69" t="str">
        <f>IF(TimeSpend[[#This Row],[Personnel number]]&lt;&gt;"",VLOOKUP(TimeSpend[[#This Row],[Personnel number]],Users!A:B,2,0),"")</f>
        <v>Vespalec Tomáš</v>
      </c>
      <c r="N420" s="69" t="str">
        <f>IF(TimeSpend[[#This Row],[Network Description]]&lt;&gt;"",VLOOKUP(TimeSpend[[#This Row],[Network Description]],Projects!A:C,3,0),"")</f>
        <v>PROJECT</v>
      </c>
      <c r="O420" s="69" t="str">
        <f>IF(TimeSpend[[#This Row],[Activity]]&lt;&gt;"",VLOOKUP(TimeSpend[[#This Row],[Activity]],Activity,2,FALSE),"")</f>
        <v>Yes</v>
      </c>
    </row>
    <row r="421" spans="1:15" ht="16.5" customHeight="1" x14ac:dyDescent="0.25">
      <c r="A421" s="10" t="s">
        <v>99</v>
      </c>
      <c r="B421" s="11">
        <v>45568</v>
      </c>
      <c r="C421" s="68">
        <f t="shared" si="7"/>
        <v>1.5</v>
      </c>
      <c r="D421" s="69">
        <f>IF(TimeSpend[[#This Row],[Network Description]]&lt;&gt;"",VLOOKUP(TimeSpend[[#This Row],[Network Description]],Projects!A:B,2,0),"")</f>
        <v>60000430</v>
      </c>
      <c r="E421" s="10" t="s">
        <v>30</v>
      </c>
      <c r="F421" s="96" t="s">
        <v>31</v>
      </c>
      <c r="G421" s="10" t="s">
        <v>236</v>
      </c>
      <c r="H421" s="32">
        <v>0.35416666666666669</v>
      </c>
      <c r="I421" s="32">
        <v>0.41666666666666669</v>
      </c>
      <c r="J421" s="10" t="s">
        <v>19</v>
      </c>
      <c r="L421" s="69" t="str">
        <f>IF(TimeSpend[[#This Row],[Personnel number]]&lt;&gt;"",Utilization!$J$2,"")</f>
        <v>10/2024</v>
      </c>
      <c r="M421" s="69" t="str">
        <f>IF(TimeSpend[[#This Row],[Personnel number]]&lt;&gt;"",VLOOKUP(TimeSpend[[#This Row],[Personnel number]],Users!A:B,2,0),"")</f>
        <v>Světinská Kateřina</v>
      </c>
      <c r="N421" s="69" t="str">
        <f>IF(TimeSpend[[#This Row],[Network Description]]&lt;&gt;"",VLOOKUP(TimeSpend[[#This Row],[Network Description]],Projects!A:C,3,0),"")</f>
        <v>PROJECT</v>
      </c>
      <c r="O421" s="69" t="str">
        <f>IF(TimeSpend[[#This Row],[Activity]]&lt;&gt;"",VLOOKUP(TimeSpend[[#This Row],[Activity]],Activity,2,FALSE),"")</f>
        <v>Yes</v>
      </c>
    </row>
    <row r="422" spans="1:15" ht="16.5" customHeight="1" x14ac:dyDescent="0.25">
      <c r="A422" s="10" t="s">
        <v>99</v>
      </c>
      <c r="B422" s="11">
        <v>45568</v>
      </c>
      <c r="C422" s="68">
        <f t="shared" si="7"/>
        <v>2</v>
      </c>
      <c r="D422" s="69">
        <f>IF(TimeSpend[[#This Row],[Network Description]]&lt;&gt;"",VLOOKUP(TimeSpend[[#This Row],[Network Description]],Projects!A:B,2,0),"")</f>
        <v>60000247</v>
      </c>
      <c r="E422" s="10" t="s">
        <v>22</v>
      </c>
      <c r="F422" s="96" t="s">
        <v>23</v>
      </c>
      <c r="G422" s="10" t="s">
        <v>237</v>
      </c>
      <c r="H422" s="32">
        <v>0.41666666666666669</v>
      </c>
      <c r="I422" s="32">
        <v>0.5</v>
      </c>
      <c r="J422" s="10" t="s">
        <v>19</v>
      </c>
      <c r="L422" s="69" t="str">
        <f>IF(TimeSpend[[#This Row],[Personnel number]]&lt;&gt;"",Utilization!$J$2,"")</f>
        <v>10/2024</v>
      </c>
      <c r="M422" s="69" t="str">
        <f>IF(TimeSpend[[#This Row],[Personnel number]]&lt;&gt;"",VLOOKUP(TimeSpend[[#This Row],[Personnel number]],Users!A:B,2,0),"")</f>
        <v>Světinská Kateřina</v>
      </c>
      <c r="N422" s="69" t="str">
        <f>IF(TimeSpend[[#This Row],[Network Description]]&lt;&gt;"",VLOOKUP(TimeSpend[[#This Row],[Network Description]],Projects!A:C,3,0),"")</f>
        <v>PROJECT</v>
      </c>
      <c r="O422" s="69" t="str">
        <f>IF(TimeSpend[[#This Row],[Activity]]&lt;&gt;"",VLOOKUP(TimeSpend[[#This Row],[Activity]],Activity,2,FALSE),"")</f>
        <v>Yes</v>
      </c>
    </row>
    <row r="423" spans="1:15" ht="16.5" customHeight="1" x14ac:dyDescent="0.25">
      <c r="A423" s="10" t="s">
        <v>99</v>
      </c>
      <c r="B423" s="11">
        <v>45568</v>
      </c>
      <c r="C423" s="68">
        <f t="shared" si="7"/>
        <v>2</v>
      </c>
      <c r="D423" s="69">
        <f>IF(TimeSpend[[#This Row],[Network Description]]&lt;&gt;"",VLOOKUP(TimeSpend[[#This Row],[Network Description]],Projects!A:B,2,0),"")</f>
        <v>60000430</v>
      </c>
      <c r="E423" s="10" t="s">
        <v>30</v>
      </c>
      <c r="F423" s="96" t="s">
        <v>31</v>
      </c>
      <c r="G423" s="10" t="s">
        <v>238</v>
      </c>
      <c r="H423" s="32">
        <v>0.5</v>
      </c>
      <c r="I423" s="32">
        <v>0.58333333333333337</v>
      </c>
      <c r="J423" s="10" t="s">
        <v>19</v>
      </c>
      <c r="L423" s="69" t="str">
        <f>IF(TimeSpend[[#This Row],[Personnel number]]&lt;&gt;"",Utilization!$J$2,"")</f>
        <v>10/2024</v>
      </c>
      <c r="M423" s="69" t="str">
        <f>IF(TimeSpend[[#This Row],[Personnel number]]&lt;&gt;"",VLOOKUP(TimeSpend[[#This Row],[Personnel number]],Users!A:B,2,0),"")</f>
        <v>Světinská Kateřina</v>
      </c>
      <c r="N423" s="69" t="str">
        <f>IF(TimeSpend[[#This Row],[Network Description]]&lt;&gt;"",VLOOKUP(TimeSpend[[#This Row],[Network Description]],Projects!A:C,3,0),"")</f>
        <v>PROJECT</v>
      </c>
      <c r="O423" s="69" t="str">
        <f>IF(TimeSpend[[#This Row],[Activity]]&lt;&gt;"",VLOOKUP(TimeSpend[[#This Row],[Activity]],Activity,2,FALSE),"")</f>
        <v>Yes</v>
      </c>
    </row>
    <row r="424" spans="1:15" ht="16.5" customHeight="1" x14ac:dyDescent="0.25">
      <c r="A424" s="10" t="s">
        <v>99</v>
      </c>
      <c r="B424" s="11">
        <v>45568</v>
      </c>
      <c r="C424" s="68">
        <f t="shared" si="7"/>
        <v>2</v>
      </c>
      <c r="D424" s="69">
        <f>IF(TimeSpend[[#This Row],[Network Description]]&lt;&gt;"",VLOOKUP(TimeSpend[[#This Row],[Network Description]],Projects!A:B,2,0),"")</f>
        <v>60000430</v>
      </c>
      <c r="E424" s="10" t="s">
        <v>30</v>
      </c>
      <c r="F424" s="96" t="s">
        <v>31</v>
      </c>
      <c r="G424" s="10" t="s">
        <v>238</v>
      </c>
      <c r="H424" s="32">
        <v>0.60416666666666663</v>
      </c>
      <c r="I424" s="32">
        <v>0.6875</v>
      </c>
      <c r="J424" s="10" t="s">
        <v>19</v>
      </c>
      <c r="L424" s="69" t="str">
        <f>IF(TimeSpend[[#This Row],[Personnel number]]&lt;&gt;"",Utilization!$J$2,"")</f>
        <v>10/2024</v>
      </c>
      <c r="M424" s="69" t="str">
        <f>IF(TimeSpend[[#This Row],[Personnel number]]&lt;&gt;"",VLOOKUP(TimeSpend[[#This Row],[Personnel number]],Users!A:B,2,0),"")</f>
        <v>Světinská Kateřina</v>
      </c>
      <c r="N424" s="69" t="str">
        <f>IF(TimeSpend[[#This Row],[Network Description]]&lt;&gt;"",VLOOKUP(TimeSpend[[#This Row],[Network Description]],Projects!A:C,3,0),"")</f>
        <v>PROJECT</v>
      </c>
      <c r="O424" s="69" t="str">
        <f>IF(TimeSpend[[#This Row],[Activity]]&lt;&gt;"",VLOOKUP(TimeSpend[[#This Row],[Activity]],Activity,2,FALSE),"")</f>
        <v>Yes</v>
      </c>
    </row>
    <row r="425" spans="1:15" ht="16.5" customHeight="1" x14ac:dyDescent="0.25">
      <c r="A425" s="10" t="s">
        <v>99</v>
      </c>
      <c r="B425" s="11">
        <v>45569</v>
      </c>
      <c r="C425" s="68">
        <f t="shared" si="7"/>
        <v>1.75</v>
      </c>
      <c r="D425" s="69">
        <f>IF(TimeSpend[[#This Row],[Network Description]]&lt;&gt;"",VLOOKUP(TimeSpend[[#This Row],[Network Description]],Projects!A:B,2,0),"")</f>
        <v>60000430</v>
      </c>
      <c r="E425" s="10" t="s">
        <v>30</v>
      </c>
      <c r="F425" s="96" t="s">
        <v>31</v>
      </c>
      <c r="G425" s="10" t="s">
        <v>239</v>
      </c>
      <c r="H425" s="32">
        <v>0.33333333333333331</v>
      </c>
      <c r="I425" s="32">
        <v>0.40625</v>
      </c>
      <c r="J425" s="10" t="s">
        <v>19</v>
      </c>
      <c r="L425" s="69" t="str">
        <f>IF(TimeSpend[[#This Row],[Personnel number]]&lt;&gt;"",Utilization!$J$2,"")</f>
        <v>10/2024</v>
      </c>
      <c r="M425" s="69" t="str">
        <f>IF(TimeSpend[[#This Row],[Personnel number]]&lt;&gt;"",VLOOKUP(TimeSpend[[#This Row],[Personnel number]],Users!A:B,2,0),"")</f>
        <v>Světinská Kateřina</v>
      </c>
      <c r="N425" s="69" t="str">
        <f>IF(TimeSpend[[#This Row],[Network Description]]&lt;&gt;"",VLOOKUP(TimeSpend[[#This Row],[Network Description]],Projects!A:C,3,0),"")</f>
        <v>PROJECT</v>
      </c>
      <c r="O425" s="69" t="str">
        <f>IF(TimeSpend[[#This Row],[Activity]]&lt;&gt;"",VLOOKUP(TimeSpend[[#This Row],[Activity]],Activity,2,FALSE),"")</f>
        <v>Yes</v>
      </c>
    </row>
    <row r="426" spans="1:15" ht="16.5" customHeight="1" x14ac:dyDescent="0.25">
      <c r="A426" s="10" t="s">
        <v>99</v>
      </c>
      <c r="B426" s="11">
        <v>45569</v>
      </c>
      <c r="C426" s="68">
        <f t="shared" si="7"/>
        <v>1.25</v>
      </c>
      <c r="D426" s="69">
        <f>IF(TimeSpend[[#This Row],[Network Description]]&lt;&gt;"",VLOOKUP(TimeSpend[[#This Row],[Network Description]],Projects!A:B,2,0),"")</f>
        <v>60000247</v>
      </c>
      <c r="E426" s="10" t="s">
        <v>22</v>
      </c>
      <c r="F426" s="96" t="s">
        <v>23</v>
      </c>
      <c r="G426" s="10" t="s">
        <v>240</v>
      </c>
      <c r="H426" s="32">
        <v>0.40625</v>
      </c>
      <c r="I426" s="32">
        <v>0.45833333333333331</v>
      </c>
      <c r="J426" s="10" t="s">
        <v>19</v>
      </c>
      <c r="L426" s="69" t="str">
        <f>IF(TimeSpend[[#This Row],[Personnel number]]&lt;&gt;"",Utilization!$J$2,"")</f>
        <v>10/2024</v>
      </c>
      <c r="M426" s="69" t="str">
        <f>IF(TimeSpend[[#This Row],[Personnel number]]&lt;&gt;"",VLOOKUP(TimeSpend[[#This Row],[Personnel number]],Users!A:B,2,0),"")</f>
        <v>Světinská Kateřina</v>
      </c>
      <c r="N426" s="69" t="str">
        <f>IF(TimeSpend[[#This Row],[Network Description]]&lt;&gt;"",VLOOKUP(TimeSpend[[#This Row],[Network Description]],Projects!A:C,3,0),"")</f>
        <v>PROJECT</v>
      </c>
      <c r="O426" s="69" t="str">
        <f>IF(TimeSpend[[#This Row],[Activity]]&lt;&gt;"",VLOOKUP(TimeSpend[[#This Row],[Activity]],Activity,2,FALSE),"")</f>
        <v>Yes</v>
      </c>
    </row>
    <row r="427" spans="1:15" ht="16.5" customHeight="1" x14ac:dyDescent="0.25">
      <c r="A427" s="10" t="s">
        <v>99</v>
      </c>
      <c r="B427" s="11">
        <v>45569</v>
      </c>
      <c r="C427" s="68">
        <f t="shared" si="7"/>
        <v>3</v>
      </c>
      <c r="D427" s="69">
        <f>IF(TimeSpend[[#This Row],[Network Description]]&lt;&gt;"",VLOOKUP(TimeSpend[[#This Row],[Network Description]],Projects!A:B,2,0),"")</f>
        <v>60000247</v>
      </c>
      <c r="E427" s="10" t="s">
        <v>22</v>
      </c>
      <c r="F427" s="96" t="s">
        <v>23</v>
      </c>
      <c r="G427" s="10" t="s">
        <v>241</v>
      </c>
      <c r="H427" s="32">
        <v>0.47916666666666669</v>
      </c>
      <c r="I427" s="32">
        <v>0.60416666666666663</v>
      </c>
      <c r="J427" s="10" t="s">
        <v>19</v>
      </c>
      <c r="L427" s="69" t="str">
        <f>IF(TimeSpend[[#This Row],[Personnel number]]&lt;&gt;"",Utilization!$J$2,"")</f>
        <v>10/2024</v>
      </c>
      <c r="M427" s="69" t="str">
        <f>IF(TimeSpend[[#This Row],[Personnel number]]&lt;&gt;"",VLOOKUP(TimeSpend[[#This Row],[Personnel number]],Users!A:B,2,0),"")</f>
        <v>Světinská Kateřina</v>
      </c>
      <c r="N427" s="69" t="str">
        <f>IF(TimeSpend[[#This Row],[Network Description]]&lt;&gt;"",VLOOKUP(TimeSpend[[#This Row],[Network Description]],Projects!A:C,3,0),"")</f>
        <v>PROJECT</v>
      </c>
      <c r="O427" s="69" t="str">
        <f>IF(TimeSpend[[#This Row],[Activity]]&lt;&gt;"",VLOOKUP(TimeSpend[[#This Row],[Activity]],Activity,2,FALSE),"")</f>
        <v>Yes</v>
      </c>
    </row>
    <row r="428" spans="1:15" ht="16.5" customHeight="1" x14ac:dyDescent="0.25">
      <c r="A428" s="10" t="s">
        <v>99</v>
      </c>
      <c r="B428" s="11">
        <v>45572</v>
      </c>
      <c r="C428" s="68">
        <f t="shared" si="7"/>
        <v>1</v>
      </c>
      <c r="D428" s="69" t="str">
        <f>IF(TimeSpend[[#This Row],[Network Description]]&lt;&gt;"",VLOOKUP(TimeSpend[[#This Row],[Network Description]],Projects!A:B,2,0),"")</f>
        <v>BPC_INT</v>
      </c>
      <c r="E428" s="10" t="s">
        <v>16</v>
      </c>
      <c r="F428" s="96" t="s">
        <v>31</v>
      </c>
      <c r="G428" s="10" t="s">
        <v>242</v>
      </c>
      <c r="H428" s="32">
        <v>0.33333333333333331</v>
      </c>
      <c r="I428" s="32">
        <v>0.375</v>
      </c>
      <c r="J428" s="10" t="s">
        <v>19</v>
      </c>
      <c r="L428" s="69" t="str">
        <f>IF(TimeSpend[[#This Row],[Personnel number]]&lt;&gt;"",Utilization!$J$2,"")</f>
        <v>10/2024</v>
      </c>
      <c r="M428" s="69" t="str">
        <f>IF(TimeSpend[[#This Row],[Personnel number]]&lt;&gt;"",VLOOKUP(TimeSpend[[#This Row],[Personnel number]],Users!A:B,2,0),"")</f>
        <v>Světinská Kateřina</v>
      </c>
      <c r="N428" s="69" t="str">
        <f>IF(TimeSpend[[#This Row],[Network Description]]&lt;&gt;"",VLOOKUP(TimeSpend[[#This Row],[Network Description]],Projects!A:C,3,0),"")</f>
        <v>INT</v>
      </c>
      <c r="O428" s="69" t="str">
        <f>IF(TimeSpend[[#This Row],[Activity]]&lt;&gt;"",VLOOKUP(TimeSpend[[#This Row],[Activity]],Activity,2,FALSE),"")</f>
        <v>Yes</v>
      </c>
    </row>
    <row r="429" spans="1:15" ht="16.5" customHeight="1" x14ac:dyDescent="0.25">
      <c r="A429" s="10" t="s">
        <v>99</v>
      </c>
      <c r="B429" s="11">
        <v>45572</v>
      </c>
      <c r="C429" s="68">
        <f t="shared" si="7"/>
        <v>3.5</v>
      </c>
      <c r="D429" s="69">
        <f>IF(TimeSpend[[#This Row],[Network Description]]&lt;&gt;"",VLOOKUP(TimeSpend[[#This Row],[Network Description]],Projects!A:B,2,0),"")</f>
        <v>60000430</v>
      </c>
      <c r="E429" s="10" t="s">
        <v>30</v>
      </c>
      <c r="F429" s="96" t="s">
        <v>31</v>
      </c>
      <c r="G429" s="10" t="s">
        <v>243</v>
      </c>
      <c r="H429" s="32">
        <v>0.375</v>
      </c>
      <c r="I429" s="32">
        <v>0.52083333333333337</v>
      </c>
      <c r="J429" s="10" t="s">
        <v>19</v>
      </c>
      <c r="L429" s="69" t="str">
        <f>IF(TimeSpend[[#This Row],[Personnel number]]&lt;&gt;"",Utilization!$J$2,"")</f>
        <v>10/2024</v>
      </c>
      <c r="M429" s="69" t="str">
        <f>IF(TimeSpend[[#This Row],[Personnel number]]&lt;&gt;"",VLOOKUP(TimeSpend[[#This Row],[Personnel number]],Users!A:B,2,0),"")</f>
        <v>Světinská Kateřina</v>
      </c>
      <c r="N429" s="69" t="str">
        <f>IF(TimeSpend[[#This Row],[Network Description]]&lt;&gt;"",VLOOKUP(TimeSpend[[#This Row],[Network Description]],Projects!A:C,3,0),"")</f>
        <v>PROJECT</v>
      </c>
      <c r="O429" s="69" t="str">
        <f>IF(TimeSpend[[#This Row],[Activity]]&lt;&gt;"",VLOOKUP(TimeSpend[[#This Row],[Activity]],Activity,2,FALSE),"")</f>
        <v>Yes</v>
      </c>
    </row>
    <row r="430" spans="1:15" ht="16.5" customHeight="1" x14ac:dyDescent="0.25">
      <c r="A430" s="10" t="s">
        <v>99</v>
      </c>
      <c r="B430" s="11">
        <v>45572</v>
      </c>
      <c r="C430" s="68">
        <f t="shared" si="7"/>
        <v>1</v>
      </c>
      <c r="D430" s="69" t="str">
        <f>IF(TimeSpend[[#This Row],[Network Description]]&lt;&gt;"",VLOOKUP(TimeSpend[[#This Row],[Network Description]],Projects!A:B,2,0),"")</f>
        <v>BPC_INT</v>
      </c>
      <c r="E430" s="10" t="s">
        <v>16</v>
      </c>
      <c r="F430" s="96" t="s">
        <v>31</v>
      </c>
      <c r="G430" s="10" t="s">
        <v>244</v>
      </c>
      <c r="H430" s="32">
        <v>0.54166666666666663</v>
      </c>
      <c r="I430" s="32">
        <v>0.58333333333333337</v>
      </c>
      <c r="J430" s="10" t="s">
        <v>19</v>
      </c>
      <c r="L430" s="69" t="str">
        <f>IF(TimeSpend[[#This Row],[Personnel number]]&lt;&gt;"",Utilization!$J$2,"")</f>
        <v>10/2024</v>
      </c>
      <c r="M430" s="69" t="str">
        <f>IF(TimeSpend[[#This Row],[Personnel number]]&lt;&gt;"",VLOOKUP(TimeSpend[[#This Row],[Personnel number]],Users!A:B,2,0),"")</f>
        <v>Světinská Kateřina</v>
      </c>
      <c r="N430" s="69" t="str">
        <f>IF(TimeSpend[[#This Row],[Network Description]]&lt;&gt;"",VLOOKUP(TimeSpend[[#This Row],[Network Description]],Projects!A:C,3,0),"")</f>
        <v>INT</v>
      </c>
      <c r="O430" s="69" t="str">
        <f>IF(TimeSpend[[#This Row],[Activity]]&lt;&gt;"",VLOOKUP(TimeSpend[[#This Row],[Activity]],Activity,2,FALSE),"")</f>
        <v>Yes</v>
      </c>
    </row>
    <row r="431" spans="1:15" ht="16.5" customHeight="1" x14ac:dyDescent="0.25">
      <c r="A431" s="10" t="s">
        <v>99</v>
      </c>
      <c r="B431" s="11">
        <v>45572</v>
      </c>
      <c r="C431" s="68">
        <f t="shared" si="7"/>
        <v>3</v>
      </c>
      <c r="D431" s="69">
        <f>IF(TimeSpend[[#This Row],[Network Description]]&lt;&gt;"",VLOOKUP(TimeSpend[[#This Row],[Network Description]],Projects!A:B,2,0),"")</f>
        <v>60000430</v>
      </c>
      <c r="E431" s="10" t="s">
        <v>30</v>
      </c>
      <c r="F431" s="96" t="s">
        <v>31</v>
      </c>
      <c r="G431" s="10" t="s">
        <v>245</v>
      </c>
      <c r="H431" s="32">
        <v>0.58333333333333337</v>
      </c>
      <c r="I431" s="32">
        <v>0.70833333333333337</v>
      </c>
      <c r="J431" s="10" t="s">
        <v>19</v>
      </c>
      <c r="L431" s="69" t="str">
        <f>IF(TimeSpend[[#This Row],[Personnel number]]&lt;&gt;"",Utilization!$J$2,"")</f>
        <v>10/2024</v>
      </c>
      <c r="M431" s="69" t="str">
        <f>IF(TimeSpend[[#This Row],[Personnel number]]&lt;&gt;"",VLOOKUP(TimeSpend[[#This Row],[Personnel number]],Users!A:B,2,0),"")</f>
        <v>Světinská Kateřina</v>
      </c>
      <c r="N431" s="69" t="str">
        <f>IF(TimeSpend[[#This Row],[Network Description]]&lt;&gt;"",VLOOKUP(TimeSpend[[#This Row],[Network Description]],Projects!A:C,3,0),"")</f>
        <v>PROJECT</v>
      </c>
      <c r="O431" s="69" t="str">
        <f>IF(TimeSpend[[#This Row],[Activity]]&lt;&gt;"",VLOOKUP(TimeSpend[[#This Row],[Activity]],Activity,2,FALSE),"")</f>
        <v>Yes</v>
      </c>
    </row>
    <row r="432" spans="1:15" ht="16.5" customHeight="1" x14ac:dyDescent="0.25">
      <c r="A432" s="10" t="s">
        <v>99</v>
      </c>
      <c r="B432" s="11">
        <v>45573</v>
      </c>
      <c r="C432" s="68">
        <f t="shared" si="7"/>
        <v>2</v>
      </c>
      <c r="D432" s="69">
        <f>IF(TimeSpend[[#This Row],[Network Description]]&lt;&gt;"",VLOOKUP(TimeSpend[[#This Row],[Network Description]],Projects!A:B,2,0),"")</f>
        <v>60000430</v>
      </c>
      <c r="E432" s="10" t="s">
        <v>30</v>
      </c>
      <c r="F432" s="96" t="s">
        <v>31</v>
      </c>
      <c r="G432" s="10" t="s">
        <v>246</v>
      </c>
      <c r="H432" s="32">
        <v>0.33333333333333331</v>
      </c>
      <c r="I432" s="32">
        <v>0.41666666666666669</v>
      </c>
      <c r="J432" s="10" t="s">
        <v>19</v>
      </c>
      <c r="L432" s="69" t="str">
        <f>IF(TimeSpend[[#This Row],[Personnel number]]&lt;&gt;"",Utilization!$J$2,"")</f>
        <v>10/2024</v>
      </c>
      <c r="M432" s="69" t="str">
        <f>IF(TimeSpend[[#This Row],[Personnel number]]&lt;&gt;"",VLOOKUP(TimeSpend[[#This Row],[Personnel number]],Users!A:B,2,0),"")</f>
        <v>Světinská Kateřina</v>
      </c>
      <c r="N432" s="69" t="str">
        <f>IF(TimeSpend[[#This Row],[Network Description]]&lt;&gt;"",VLOOKUP(TimeSpend[[#This Row],[Network Description]],Projects!A:C,3,0),"")</f>
        <v>PROJECT</v>
      </c>
      <c r="O432" s="69" t="str">
        <f>IF(TimeSpend[[#This Row],[Activity]]&lt;&gt;"",VLOOKUP(TimeSpend[[#This Row],[Activity]],Activity,2,FALSE),"")</f>
        <v>Yes</v>
      </c>
    </row>
    <row r="433" spans="1:15" ht="16.5" customHeight="1" x14ac:dyDescent="0.25">
      <c r="A433" s="10" t="s">
        <v>99</v>
      </c>
      <c r="B433" s="11">
        <v>45573</v>
      </c>
      <c r="C433" s="68">
        <f t="shared" si="7"/>
        <v>1</v>
      </c>
      <c r="D433" s="69" t="str">
        <f>IF(TimeSpend[[#This Row],[Network Description]]&lt;&gt;"",VLOOKUP(TimeSpend[[#This Row],[Network Description]],Projects!A:B,2,0),"")</f>
        <v>BPC_INT</v>
      </c>
      <c r="E433" s="10" t="s">
        <v>16</v>
      </c>
      <c r="F433" s="96" t="s">
        <v>31</v>
      </c>
      <c r="G433" s="10" t="s">
        <v>247</v>
      </c>
      <c r="H433" s="32">
        <v>0.41666666666666669</v>
      </c>
      <c r="I433" s="32">
        <v>0.45833333333333331</v>
      </c>
      <c r="J433" s="10" t="s">
        <v>19</v>
      </c>
      <c r="L433" s="69" t="str">
        <f>IF(TimeSpend[[#This Row],[Personnel number]]&lt;&gt;"",Utilization!$J$2,"")</f>
        <v>10/2024</v>
      </c>
      <c r="M433" s="69" t="str">
        <f>IF(TimeSpend[[#This Row],[Personnel number]]&lt;&gt;"",VLOOKUP(TimeSpend[[#This Row],[Personnel number]],Users!A:B,2,0),"")</f>
        <v>Světinská Kateřina</v>
      </c>
      <c r="N433" s="69" t="str">
        <f>IF(TimeSpend[[#This Row],[Network Description]]&lt;&gt;"",VLOOKUP(TimeSpend[[#This Row],[Network Description]],Projects!A:C,3,0),"")</f>
        <v>INT</v>
      </c>
      <c r="O433" s="69" t="str">
        <f>IF(TimeSpend[[#This Row],[Activity]]&lt;&gt;"",VLOOKUP(TimeSpend[[#This Row],[Activity]],Activity,2,FALSE),"")</f>
        <v>Yes</v>
      </c>
    </row>
    <row r="434" spans="1:15" ht="16.5" customHeight="1" x14ac:dyDescent="0.25">
      <c r="A434" s="10" t="s">
        <v>99</v>
      </c>
      <c r="B434" s="11">
        <v>45573</v>
      </c>
      <c r="C434" s="68">
        <f t="shared" si="7"/>
        <v>3</v>
      </c>
      <c r="D434" s="69" t="str">
        <f>IF(TimeSpend[[#This Row],[Network Description]]&lt;&gt;"",VLOOKUP(TimeSpend[[#This Row],[Network Description]],Projects!A:B,2,0),"")</f>
        <v>BPC_INT</v>
      </c>
      <c r="E434" s="10" t="s">
        <v>16</v>
      </c>
      <c r="F434" s="96" t="s">
        <v>31</v>
      </c>
      <c r="G434" s="10" t="s">
        <v>247</v>
      </c>
      <c r="H434" s="32">
        <v>0.47916666666666669</v>
      </c>
      <c r="I434" s="32">
        <v>0.60416666666666663</v>
      </c>
      <c r="J434" s="10" t="s">
        <v>19</v>
      </c>
      <c r="L434" s="69" t="str">
        <f>IF(TimeSpend[[#This Row],[Personnel number]]&lt;&gt;"",Utilization!$J$2,"")</f>
        <v>10/2024</v>
      </c>
      <c r="M434" s="69" t="str">
        <f>IF(TimeSpend[[#This Row],[Personnel number]]&lt;&gt;"",VLOOKUP(TimeSpend[[#This Row],[Personnel number]],Users!A:B,2,0),"")</f>
        <v>Světinská Kateřina</v>
      </c>
      <c r="N434" s="69" t="str">
        <f>IF(TimeSpend[[#This Row],[Network Description]]&lt;&gt;"",VLOOKUP(TimeSpend[[#This Row],[Network Description]],Projects!A:C,3,0),"")</f>
        <v>INT</v>
      </c>
      <c r="O434" s="69" t="str">
        <f>IF(TimeSpend[[#This Row],[Activity]]&lt;&gt;"",VLOOKUP(TimeSpend[[#This Row],[Activity]],Activity,2,FALSE),"")</f>
        <v>Yes</v>
      </c>
    </row>
    <row r="435" spans="1:15" ht="16.5" customHeight="1" x14ac:dyDescent="0.25">
      <c r="A435" s="10" t="s">
        <v>99</v>
      </c>
      <c r="B435" s="11">
        <v>45573</v>
      </c>
      <c r="C435" s="68">
        <f t="shared" si="7"/>
        <v>0.5</v>
      </c>
      <c r="D435" s="69" t="str">
        <f>IF(TimeSpend[[#This Row],[Network Description]]&lt;&gt;"",VLOOKUP(TimeSpend[[#This Row],[Network Description]],Projects!A:B,2,0),"")</f>
        <v>BPC_INT</v>
      </c>
      <c r="E435" s="10" t="s">
        <v>16</v>
      </c>
      <c r="F435" s="96" t="s">
        <v>31</v>
      </c>
      <c r="G435" s="10" t="s">
        <v>248</v>
      </c>
      <c r="H435" s="32">
        <v>0.60416666666666663</v>
      </c>
      <c r="I435" s="32">
        <v>0.625</v>
      </c>
      <c r="J435" s="10" t="s">
        <v>19</v>
      </c>
      <c r="L435" s="69" t="str">
        <f>IF(TimeSpend[[#This Row],[Personnel number]]&lt;&gt;"",Utilization!$J$2,"")</f>
        <v>10/2024</v>
      </c>
      <c r="M435" s="69" t="str">
        <f>IF(TimeSpend[[#This Row],[Personnel number]]&lt;&gt;"",VLOOKUP(TimeSpend[[#This Row],[Personnel number]],Users!A:B,2,0),"")</f>
        <v>Světinská Kateřina</v>
      </c>
      <c r="N435" s="69" t="str">
        <f>IF(TimeSpend[[#This Row],[Network Description]]&lt;&gt;"",VLOOKUP(TimeSpend[[#This Row],[Network Description]],Projects!A:C,3,0),"")</f>
        <v>INT</v>
      </c>
      <c r="O435" s="69" t="str">
        <f>IF(TimeSpend[[#This Row],[Activity]]&lt;&gt;"",VLOOKUP(TimeSpend[[#This Row],[Activity]],Activity,2,FALSE),"")</f>
        <v>Yes</v>
      </c>
    </row>
    <row r="436" spans="1:15" ht="16.5" customHeight="1" x14ac:dyDescent="0.25">
      <c r="A436" s="10" t="s">
        <v>99</v>
      </c>
      <c r="B436" s="11">
        <v>45573</v>
      </c>
      <c r="C436" s="68">
        <f t="shared" si="7"/>
        <v>2</v>
      </c>
      <c r="D436" s="69" t="str">
        <f>IF(TimeSpend[[#This Row],[Network Description]]&lt;&gt;"",VLOOKUP(TimeSpend[[#This Row],[Network Description]],Projects!A:B,2,0),"")</f>
        <v>BPC_INT</v>
      </c>
      <c r="E436" s="10" t="s">
        <v>16</v>
      </c>
      <c r="F436" s="96" t="s">
        <v>31</v>
      </c>
      <c r="G436" s="10" t="s">
        <v>247</v>
      </c>
      <c r="H436" s="32">
        <v>0.625</v>
      </c>
      <c r="I436" s="32">
        <v>0.70833333333333337</v>
      </c>
      <c r="J436" s="10" t="s">
        <v>19</v>
      </c>
      <c r="L436" s="69" t="str">
        <f>IF(TimeSpend[[#This Row],[Personnel number]]&lt;&gt;"",Utilization!$J$2,"")</f>
        <v>10/2024</v>
      </c>
      <c r="M436" s="69" t="str">
        <f>IF(TimeSpend[[#This Row],[Personnel number]]&lt;&gt;"",VLOOKUP(TimeSpend[[#This Row],[Personnel number]],Users!A:B,2,0),"")</f>
        <v>Světinská Kateřina</v>
      </c>
      <c r="N436" s="69" t="str">
        <f>IF(TimeSpend[[#This Row],[Network Description]]&lt;&gt;"",VLOOKUP(TimeSpend[[#This Row],[Network Description]],Projects!A:C,3,0),"")</f>
        <v>INT</v>
      </c>
      <c r="O436" s="69" t="str">
        <f>IF(TimeSpend[[#This Row],[Activity]]&lt;&gt;"",VLOOKUP(TimeSpend[[#This Row],[Activity]],Activity,2,FALSE),"")</f>
        <v>Yes</v>
      </c>
    </row>
    <row r="437" spans="1:15" ht="16.5" customHeight="1" x14ac:dyDescent="0.25">
      <c r="A437" s="10" t="s">
        <v>99</v>
      </c>
      <c r="B437" s="11">
        <v>45574</v>
      </c>
      <c r="C437" s="68">
        <f t="shared" si="7"/>
        <v>8.5</v>
      </c>
      <c r="D437" s="69" t="str">
        <f>IF(TimeSpend[[#This Row],[Network Description]]&lt;&gt;"",VLOOKUP(TimeSpend[[#This Row],[Network Description]],Projects!A:B,2,0),"")</f>
        <v>BPC_INT</v>
      </c>
      <c r="E437" s="10" t="s">
        <v>16</v>
      </c>
      <c r="F437" s="96" t="s">
        <v>196</v>
      </c>
      <c r="G437" s="10" t="s">
        <v>249</v>
      </c>
      <c r="H437" s="32">
        <v>0.33333333333333331</v>
      </c>
      <c r="I437" s="32">
        <v>0.6875</v>
      </c>
      <c r="J437" s="10" t="s">
        <v>19</v>
      </c>
      <c r="L437" s="69" t="str">
        <f>IF(TimeSpend[[#This Row],[Personnel number]]&lt;&gt;"",Utilization!$J$2,"")</f>
        <v>10/2024</v>
      </c>
      <c r="M437" s="69" t="str">
        <f>IF(TimeSpend[[#This Row],[Personnel number]]&lt;&gt;"",VLOOKUP(TimeSpend[[#This Row],[Personnel number]],Users!A:B,2,0),"")</f>
        <v>Světinská Kateřina</v>
      </c>
      <c r="N437" s="69" t="str">
        <f>IF(TimeSpend[[#This Row],[Network Description]]&lt;&gt;"",VLOOKUP(TimeSpend[[#This Row],[Network Description]],Projects!A:C,3,0),"")</f>
        <v>INT</v>
      </c>
      <c r="O437" s="69" t="str">
        <f>IF(TimeSpend[[#This Row],[Activity]]&lt;&gt;"",VLOOKUP(TimeSpend[[#This Row],[Activity]],Activity,2,FALSE),"")</f>
        <v>No</v>
      </c>
    </row>
    <row r="438" spans="1:15" ht="16.5" customHeight="1" x14ac:dyDescent="0.25">
      <c r="A438" s="10" t="s">
        <v>99</v>
      </c>
      <c r="B438" s="11">
        <v>45575</v>
      </c>
      <c r="C438" s="68">
        <f t="shared" si="7"/>
        <v>1.5</v>
      </c>
      <c r="D438" s="69">
        <f>IF(TimeSpend[[#This Row],[Network Description]]&lt;&gt;"",VLOOKUP(TimeSpend[[#This Row],[Network Description]],Projects!A:B,2,0),"")</f>
        <v>60000430</v>
      </c>
      <c r="E438" s="10" t="s">
        <v>30</v>
      </c>
      <c r="F438" s="96" t="s">
        <v>31</v>
      </c>
      <c r="G438" s="10" t="s">
        <v>239</v>
      </c>
      <c r="H438" s="32">
        <v>0.33333333333333331</v>
      </c>
      <c r="I438" s="32">
        <v>0.39583333333333331</v>
      </c>
      <c r="J438" s="10" t="s">
        <v>19</v>
      </c>
      <c r="L438" s="69" t="str">
        <f>IF(TimeSpend[[#This Row],[Personnel number]]&lt;&gt;"",Utilization!$J$2,"")</f>
        <v>10/2024</v>
      </c>
      <c r="M438" s="69" t="str">
        <f>IF(TimeSpend[[#This Row],[Personnel number]]&lt;&gt;"",VLOOKUP(TimeSpend[[#This Row],[Personnel number]],Users!A:B,2,0),"")</f>
        <v>Světinská Kateřina</v>
      </c>
      <c r="N438" s="69" t="str">
        <f>IF(TimeSpend[[#This Row],[Network Description]]&lt;&gt;"",VLOOKUP(TimeSpend[[#This Row],[Network Description]],Projects!A:C,3,0),"")</f>
        <v>PROJECT</v>
      </c>
      <c r="O438" s="69" t="str">
        <f>IF(TimeSpend[[#This Row],[Activity]]&lt;&gt;"",VLOOKUP(TimeSpend[[#This Row],[Activity]],Activity,2,FALSE),"")</f>
        <v>Yes</v>
      </c>
    </row>
    <row r="439" spans="1:15" ht="16.5" customHeight="1" x14ac:dyDescent="0.25">
      <c r="A439" s="10" t="s">
        <v>99</v>
      </c>
      <c r="B439" s="11">
        <v>45575</v>
      </c>
      <c r="C439" s="68">
        <f t="shared" si="7"/>
        <v>1</v>
      </c>
      <c r="D439" s="69">
        <f>IF(TimeSpend[[#This Row],[Network Description]]&lt;&gt;"",VLOOKUP(TimeSpend[[#This Row],[Network Description]],Projects!A:B,2,0),"")</f>
        <v>60000389</v>
      </c>
      <c r="E439" s="10" t="s">
        <v>25</v>
      </c>
      <c r="F439" s="96" t="s">
        <v>31</v>
      </c>
      <c r="G439" s="10" t="s">
        <v>250</v>
      </c>
      <c r="H439" s="32">
        <v>0.39583333333333331</v>
      </c>
      <c r="I439" s="32">
        <v>0.4375</v>
      </c>
      <c r="J439" s="10" t="s">
        <v>19</v>
      </c>
      <c r="L439" s="69" t="str">
        <f>IF(TimeSpend[[#This Row],[Personnel number]]&lt;&gt;"",Utilization!$J$2,"")</f>
        <v>10/2024</v>
      </c>
      <c r="M439" s="69" t="str">
        <f>IF(TimeSpend[[#This Row],[Personnel number]]&lt;&gt;"",VLOOKUP(TimeSpend[[#This Row],[Personnel number]],Users!A:B,2,0),"")</f>
        <v>Světinská Kateřina</v>
      </c>
      <c r="N439" s="69" t="str">
        <f>IF(TimeSpend[[#This Row],[Network Description]]&lt;&gt;"",VLOOKUP(TimeSpend[[#This Row],[Network Description]],Projects!A:C,3,0),"")</f>
        <v>PROJECT</v>
      </c>
      <c r="O439" s="69" t="str">
        <f>IF(TimeSpend[[#This Row],[Activity]]&lt;&gt;"",VLOOKUP(TimeSpend[[#This Row],[Activity]],Activity,2,FALSE),"")</f>
        <v>Yes</v>
      </c>
    </row>
    <row r="440" spans="1:15" ht="16.5" customHeight="1" x14ac:dyDescent="0.25">
      <c r="A440" s="10" t="s">
        <v>99</v>
      </c>
      <c r="B440" s="11">
        <v>45575</v>
      </c>
      <c r="C440" s="68">
        <f t="shared" si="7"/>
        <v>2.5</v>
      </c>
      <c r="D440" s="69">
        <f>IF(TimeSpend[[#This Row],[Network Description]]&lt;&gt;"",VLOOKUP(TimeSpend[[#This Row],[Network Description]],Projects!A:B,2,0),"")</f>
        <v>60000247</v>
      </c>
      <c r="E440" s="10" t="s">
        <v>22</v>
      </c>
      <c r="F440" s="96" t="s">
        <v>23</v>
      </c>
      <c r="G440" s="10" t="s">
        <v>251</v>
      </c>
      <c r="H440" s="32">
        <v>0.4375</v>
      </c>
      <c r="I440" s="32">
        <v>0.54166666666666663</v>
      </c>
      <c r="J440" s="10" t="s">
        <v>19</v>
      </c>
      <c r="L440" s="69" t="str">
        <f>IF(TimeSpend[[#This Row],[Personnel number]]&lt;&gt;"",Utilization!$J$2,"")</f>
        <v>10/2024</v>
      </c>
      <c r="M440" s="69" t="str">
        <f>IF(TimeSpend[[#This Row],[Personnel number]]&lt;&gt;"",VLOOKUP(TimeSpend[[#This Row],[Personnel number]],Users!A:B,2,0),"")</f>
        <v>Světinská Kateřina</v>
      </c>
      <c r="N440" s="69" t="str">
        <f>IF(TimeSpend[[#This Row],[Network Description]]&lt;&gt;"",VLOOKUP(TimeSpend[[#This Row],[Network Description]],Projects!A:C,3,0),"")</f>
        <v>PROJECT</v>
      </c>
      <c r="O440" s="69" t="str">
        <f>IF(TimeSpend[[#This Row],[Activity]]&lt;&gt;"",VLOOKUP(TimeSpend[[#This Row],[Activity]],Activity,2,FALSE),"")</f>
        <v>Yes</v>
      </c>
    </row>
    <row r="441" spans="1:15" ht="16.5" customHeight="1" x14ac:dyDescent="0.25">
      <c r="A441" s="10" t="s">
        <v>99</v>
      </c>
      <c r="B441" s="11">
        <v>45575</v>
      </c>
      <c r="C441" s="68">
        <f t="shared" si="7"/>
        <v>2.75</v>
      </c>
      <c r="D441" s="69">
        <f>IF(TimeSpend[[#This Row],[Network Description]]&lt;&gt;"",VLOOKUP(TimeSpend[[#This Row],[Network Description]],Projects!A:B,2,0),"")</f>
        <v>60000247</v>
      </c>
      <c r="E441" s="10" t="s">
        <v>22</v>
      </c>
      <c r="F441" s="96" t="s">
        <v>23</v>
      </c>
      <c r="G441" s="10" t="s">
        <v>251</v>
      </c>
      <c r="H441" s="32">
        <v>0.5625</v>
      </c>
      <c r="I441" s="32">
        <v>0.67708333333333337</v>
      </c>
      <c r="J441" s="10" t="s">
        <v>19</v>
      </c>
      <c r="L441" s="69" t="str">
        <f>IF(TimeSpend[[#This Row],[Personnel number]]&lt;&gt;"",Utilization!$J$2,"")</f>
        <v>10/2024</v>
      </c>
      <c r="M441" s="69" t="str">
        <f>IF(TimeSpend[[#This Row],[Personnel number]]&lt;&gt;"",VLOOKUP(TimeSpend[[#This Row],[Personnel number]],Users!A:B,2,0),"")</f>
        <v>Světinská Kateřina</v>
      </c>
      <c r="N441" s="69" t="str">
        <f>IF(TimeSpend[[#This Row],[Network Description]]&lt;&gt;"",VLOOKUP(TimeSpend[[#This Row],[Network Description]],Projects!A:C,3,0),"")</f>
        <v>PROJECT</v>
      </c>
      <c r="O441" s="69" t="str">
        <f>IF(TimeSpend[[#This Row],[Activity]]&lt;&gt;"",VLOOKUP(TimeSpend[[#This Row],[Activity]],Activity,2,FALSE),"")</f>
        <v>Yes</v>
      </c>
    </row>
    <row r="442" spans="1:15" ht="16.5" customHeight="1" x14ac:dyDescent="0.25">
      <c r="A442" s="10" t="s">
        <v>99</v>
      </c>
      <c r="B442" s="11">
        <v>45575</v>
      </c>
      <c r="C442" s="68">
        <f t="shared" si="7"/>
        <v>0.75</v>
      </c>
      <c r="D442" s="69">
        <f>IF(TimeSpend[[#This Row],[Network Description]]&lt;&gt;"",VLOOKUP(TimeSpend[[#This Row],[Network Description]],Projects!A:B,2,0),"")</f>
        <v>60000430</v>
      </c>
      <c r="E442" s="10" t="s">
        <v>30</v>
      </c>
      <c r="F442" s="96" t="s">
        <v>31</v>
      </c>
      <c r="G442" s="10" t="s">
        <v>252</v>
      </c>
      <c r="H442" s="32">
        <v>0.67708333333333337</v>
      </c>
      <c r="I442" s="32">
        <v>0.70833333333333337</v>
      </c>
      <c r="J442" s="10" t="s">
        <v>19</v>
      </c>
      <c r="L442" s="69" t="str">
        <f>IF(TimeSpend[[#This Row],[Personnel number]]&lt;&gt;"",Utilization!$J$2,"")</f>
        <v>10/2024</v>
      </c>
      <c r="M442" s="69" t="str">
        <f>IF(TimeSpend[[#This Row],[Personnel number]]&lt;&gt;"",VLOOKUP(TimeSpend[[#This Row],[Personnel number]],Users!A:B,2,0),"")</f>
        <v>Světinská Kateřina</v>
      </c>
      <c r="N442" s="69" t="str">
        <f>IF(TimeSpend[[#This Row],[Network Description]]&lt;&gt;"",VLOOKUP(TimeSpend[[#This Row],[Network Description]],Projects!A:C,3,0),"")</f>
        <v>PROJECT</v>
      </c>
      <c r="O442" s="69" t="str">
        <f>IF(TimeSpend[[#This Row],[Activity]]&lt;&gt;"",VLOOKUP(TimeSpend[[#This Row],[Activity]],Activity,2,FALSE),"")</f>
        <v>Yes</v>
      </c>
    </row>
    <row r="443" spans="1:15" ht="16.5" customHeight="1" x14ac:dyDescent="0.25">
      <c r="A443" s="10" t="s">
        <v>15</v>
      </c>
      <c r="B443" s="11">
        <v>45575</v>
      </c>
      <c r="C443" s="68">
        <f t="shared" si="7"/>
        <v>8.5</v>
      </c>
      <c r="D443" s="69" t="str">
        <f>IF(TimeSpend[[#This Row],[Network Description]]&lt;&gt;"",VLOOKUP(TimeSpend[[#This Row],[Network Description]],Projects!A:B,2,0),"")</f>
        <v>BPC_INT</v>
      </c>
      <c r="E443" s="10" t="s">
        <v>16</v>
      </c>
      <c r="F443" s="96" t="s">
        <v>196</v>
      </c>
      <c r="G443" s="10" t="s">
        <v>249</v>
      </c>
      <c r="H443" s="32">
        <v>0.33333333333333331</v>
      </c>
      <c r="I443" s="32">
        <v>0.6875</v>
      </c>
      <c r="J443" s="10" t="s">
        <v>19</v>
      </c>
      <c r="L443" s="69" t="str">
        <f>IF(TimeSpend[[#This Row],[Personnel number]]&lt;&gt;"",Utilization!$J$2,"")</f>
        <v>10/2024</v>
      </c>
      <c r="M443" s="69" t="str">
        <f>IF(TimeSpend[[#This Row],[Personnel number]]&lt;&gt;"",VLOOKUP(TimeSpend[[#This Row],[Personnel number]],Users!A:B,2,0),"")</f>
        <v>Klimas Radovan</v>
      </c>
      <c r="N443" s="69" t="str">
        <f>IF(TimeSpend[[#This Row],[Network Description]]&lt;&gt;"",VLOOKUP(TimeSpend[[#This Row],[Network Description]],Projects!A:C,3,0),"")</f>
        <v>INT</v>
      </c>
      <c r="O443" s="69" t="str">
        <f>IF(TimeSpend[[#This Row],[Activity]]&lt;&gt;"",VLOOKUP(TimeSpend[[#This Row],[Activity]],Activity,2,FALSE),"")</f>
        <v>No</v>
      </c>
    </row>
    <row r="444" spans="1:15" ht="16.5" customHeight="1" x14ac:dyDescent="0.25">
      <c r="A444" s="10" t="s">
        <v>15</v>
      </c>
      <c r="B444" s="11">
        <v>45576</v>
      </c>
      <c r="C444" s="68">
        <f t="shared" si="7"/>
        <v>6.5</v>
      </c>
      <c r="D444" s="69" t="str">
        <f>IF(TimeSpend[[#This Row],[Network Description]]&lt;&gt;"",VLOOKUP(TimeSpend[[#This Row],[Network Description]],Projects!A:B,2,0),"")</f>
        <v>BPC_INT</v>
      </c>
      <c r="E444" s="10" t="s">
        <v>16</v>
      </c>
      <c r="F444" s="96" t="s">
        <v>17</v>
      </c>
      <c r="G444" s="10" t="s">
        <v>253</v>
      </c>
      <c r="H444" s="32">
        <v>0.3125</v>
      </c>
      <c r="I444" s="32">
        <v>0.58333333333333337</v>
      </c>
      <c r="J444" s="10" t="s">
        <v>19</v>
      </c>
      <c r="L444" s="69" t="str">
        <f>IF(TimeSpend[[#This Row],[Personnel number]]&lt;&gt;"",Utilization!$J$2,"")</f>
        <v>10/2024</v>
      </c>
      <c r="M444" s="69" t="str">
        <f>IF(TimeSpend[[#This Row],[Personnel number]]&lt;&gt;"",VLOOKUP(TimeSpend[[#This Row],[Personnel number]],Users!A:B,2,0),"")</f>
        <v>Klimas Radovan</v>
      </c>
      <c r="N444" s="69" t="str">
        <f>IF(TimeSpend[[#This Row],[Network Description]]&lt;&gt;"",VLOOKUP(TimeSpend[[#This Row],[Network Description]],Projects!A:C,3,0),"")</f>
        <v>INT</v>
      </c>
      <c r="O444" s="69" t="str">
        <f>IF(TimeSpend[[#This Row],[Activity]]&lt;&gt;"",VLOOKUP(TimeSpend[[#This Row],[Activity]],Activity,2,FALSE),"")</f>
        <v>No</v>
      </c>
    </row>
    <row r="445" spans="1:15" ht="16.5" customHeight="1" x14ac:dyDescent="0.25">
      <c r="A445" s="10" t="s">
        <v>29</v>
      </c>
      <c r="B445" s="11">
        <v>45576</v>
      </c>
      <c r="C445" s="68">
        <f t="shared" si="7"/>
        <v>2.5</v>
      </c>
      <c r="D445" s="69">
        <f>IF(TimeSpend[[#This Row],[Network Description]]&lt;&gt;"",VLOOKUP(TimeSpend[[#This Row],[Network Description]],Projects!A:B,2,0),"")</f>
        <v>60000430</v>
      </c>
      <c r="E445" s="10" t="s">
        <v>30</v>
      </c>
      <c r="F445" s="96" t="s">
        <v>31</v>
      </c>
      <c r="G445" s="10" t="s">
        <v>254</v>
      </c>
      <c r="H445" s="32">
        <v>0.3125</v>
      </c>
      <c r="I445" s="32">
        <v>0.41666666666666669</v>
      </c>
      <c r="J445" s="10" t="s">
        <v>19</v>
      </c>
      <c r="L445" s="69" t="str">
        <f>IF(TimeSpend[[#This Row],[Personnel number]]&lt;&gt;"",Utilization!$J$2,"")</f>
        <v>10/2024</v>
      </c>
      <c r="M445" s="69" t="str">
        <f>IF(TimeSpend[[#This Row],[Personnel number]]&lt;&gt;"",VLOOKUP(TimeSpend[[#This Row],[Personnel number]],Users!A:B,2,0),"")</f>
        <v xml:space="preserve">Chladilová Gabriela </v>
      </c>
      <c r="N445" s="69" t="str">
        <f>IF(TimeSpend[[#This Row],[Network Description]]&lt;&gt;"",VLOOKUP(TimeSpend[[#This Row],[Network Description]],Projects!A:C,3,0),"")</f>
        <v>PROJECT</v>
      </c>
      <c r="O445" s="69" t="str">
        <f>IF(TimeSpend[[#This Row],[Activity]]&lt;&gt;"",VLOOKUP(TimeSpend[[#This Row],[Activity]],Activity,2,FALSE),"")</f>
        <v>Yes</v>
      </c>
    </row>
    <row r="446" spans="1:15" ht="16.5" customHeight="1" x14ac:dyDescent="0.25">
      <c r="A446" s="10" t="s">
        <v>29</v>
      </c>
      <c r="B446" s="11">
        <v>45576</v>
      </c>
      <c r="C446" s="68">
        <f t="shared" si="7"/>
        <v>1</v>
      </c>
      <c r="D446" s="69" t="str">
        <f>IF(TimeSpend[[#This Row],[Network Description]]&lt;&gt;"",VLOOKUP(TimeSpend[[#This Row],[Network Description]],Projects!A:B,2,0),"")</f>
        <v>BPC_INT</v>
      </c>
      <c r="E446" s="10" t="s">
        <v>16</v>
      </c>
      <c r="F446" s="96" t="s">
        <v>31</v>
      </c>
      <c r="G446" s="10" t="s">
        <v>244</v>
      </c>
      <c r="H446" s="32">
        <v>0.41666666666666669</v>
      </c>
      <c r="I446" s="32">
        <v>0.45833333333333331</v>
      </c>
      <c r="J446" s="10" t="s">
        <v>19</v>
      </c>
      <c r="L446" s="69" t="str">
        <f>IF(TimeSpend[[#This Row],[Personnel number]]&lt;&gt;"",Utilization!$J$2,"")</f>
        <v>10/2024</v>
      </c>
      <c r="M446" s="69" t="str">
        <f>IF(TimeSpend[[#This Row],[Personnel number]]&lt;&gt;"",VLOOKUP(TimeSpend[[#This Row],[Personnel number]],Users!A:B,2,0),"")</f>
        <v xml:space="preserve">Chladilová Gabriela </v>
      </c>
      <c r="N446" s="69" t="str">
        <f>IF(TimeSpend[[#This Row],[Network Description]]&lt;&gt;"",VLOOKUP(TimeSpend[[#This Row],[Network Description]],Projects!A:C,3,0),"")</f>
        <v>INT</v>
      </c>
      <c r="O446" s="69" t="str">
        <f>IF(TimeSpend[[#This Row],[Activity]]&lt;&gt;"",VLOOKUP(TimeSpend[[#This Row],[Activity]],Activity,2,FALSE),"")</f>
        <v>Yes</v>
      </c>
    </row>
    <row r="447" spans="1:15" ht="16.5" customHeight="1" x14ac:dyDescent="0.25">
      <c r="A447" s="10" t="s">
        <v>29</v>
      </c>
      <c r="B447" s="11">
        <v>45576</v>
      </c>
      <c r="C447" s="68">
        <f t="shared" si="7"/>
        <v>0.75</v>
      </c>
      <c r="D447" s="69" t="str">
        <f>IF(TimeSpend[[#This Row],[Network Description]]&lt;&gt;"",VLOOKUP(TimeSpend[[#This Row],[Network Description]],Projects!A:B,2,0),"")</f>
        <v>BPC_INT</v>
      </c>
      <c r="E447" s="10" t="s">
        <v>16</v>
      </c>
      <c r="F447" s="96" t="s">
        <v>31</v>
      </c>
      <c r="G447" s="10" t="s">
        <v>103</v>
      </c>
      <c r="H447" s="32">
        <v>0.5</v>
      </c>
      <c r="I447" s="32">
        <v>0.53125</v>
      </c>
      <c r="J447" s="10" t="s">
        <v>19</v>
      </c>
      <c r="L447" s="69" t="str">
        <f>IF(TimeSpend[[#This Row],[Personnel number]]&lt;&gt;"",Utilization!$J$2,"")</f>
        <v>10/2024</v>
      </c>
      <c r="M447" s="69" t="str">
        <f>IF(TimeSpend[[#This Row],[Personnel number]]&lt;&gt;"",VLOOKUP(TimeSpend[[#This Row],[Personnel number]],Users!A:B,2,0),"")</f>
        <v xml:space="preserve">Chladilová Gabriela </v>
      </c>
      <c r="N447" s="69" t="str">
        <f>IF(TimeSpend[[#This Row],[Network Description]]&lt;&gt;"",VLOOKUP(TimeSpend[[#This Row],[Network Description]],Projects!A:C,3,0),"")</f>
        <v>INT</v>
      </c>
      <c r="O447" s="69" t="str">
        <f>IF(TimeSpend[[#This Row],[Activity]]&lt;&gt;"",VLOOKUP(TimeSpend[[#This Row],[Activity]],Activity,2,FALSE),"")</f>
        <v>Yes</v>
      </c>
    </row>
    <row r="448" spans="1:15" ht="16.5" customHeight="1" x14ac:dyDescent="0.25">
      <c r="A448" s="10" t="s">
        <v>29</v>
      </c>
      <c r="B448" s="11">
        <v>45576</v>
      </c>
      <c r="C448" s="68">
        <f t="shared" si="7"/>
        <v>2.75</v>
      </c>
      <c r="D448" s="69">
        <f>IF(TimeSpend[[#This Row],[Network Description]]&lt;&gt;"",VLOOKUP(TimeSpend[[#This Row],[Network Description]],Projects!A:B,2,0),"")</f>
        <v>60000430</v>
      </c>
      <c r="E448" s="10" t="s">
        <v>30</v>
      </c>
      <c r="F448" s="96" t="s">
        <v>31</v>
      </c>
      <c r="G448" s="10" t="s">
        <v>255</v>
      </c>
      <c r="H448" s="32">
        <v>0.53125</v>
      </c>
      <c r="I448" s="32">
        <v>0.64583333333333337</v>
      </c>
      <c r="J448" s="10" t="s">
        <v>19</v>
      </c>
      <c r="L448" s="69" t="str">
        <f>IF(TimeSpend[[#This Row],[Personnel number]]&lt;&gt;"",Utilization!$J$2,"")</f>
        <v>10/2024</v>
      </c>
      <c r="M448" s="69" t="str">
        <f>IF(TimeSpend[[#This Row],[Personnel number]]&lt;&gt;"",VLOOKUP(TimeSpend[[#This Row],[Personnel number]],Users!A:B,2,0),"")</f>
        <v xml:space="preserve">Chladilová Gabriela </v>
      </c>
      <c r="N448" s="69" t="str">
        <f>IF(TimeSpend[[#This Row],[Network Description]]&lt;&gt;"",VLOOKUP(TimeSpend[[#This Row],[Network Description]],Projects!A:C,3,0),"")</f>
        <v>PROJECT</v>
      </c>
      <c r="O448" s="69" t="str">
        <f>IF(TimeSpend[[#This Row],[Activity]]&lt;&gt;"",VLOOKUP(TimeSpend[[#This Row],[Activity]],Activity,2,FALSE),"")</f>
        <v>Yes</v>
      </c>
    </row>
    <row r="449" spans="1:15" ht="16.5" customHeight="1" x14ac:dyDescent="0.25">
      <c r="A449" s="10" t="s">
        <v>29</v>
      </c>
      <c r="B449" s="11">
        <v>45576</v>
      </c>
      <c r="C449" s="68">
        <f t="shared" si="7"/>
        <v>0.5</v>
      </c>
      <c r="D449" s="69" t="str">
        <f>IF(TimeSpend[[#This Row],[Network Description]]&lt;&gt;"",VLOOKUP(TimeSpend[[#This Row],[Network Description]],Projects!A:B,2,0),"")</f>
        <v>BPC_INT</v>
      </c>
      <c r="E449" s="10" t="s">
        <v>16</v>
      </c>
      <c r="F449" s="96" t="s">
        <v>17</v>
      </c>
      <c r="G449" s="10" t="s">
        <v>256</v>
      </c>
      <c r="H449" s="32">
        <v>0.64583333333333337</v>
      </c>
      <c r="I449" s="32">
        <v>0.66666666666666663</v>
      </c>
      <c r="J449" s="10" t="s">
        <v>19</v>
      </c>
      <c r="L449" s="69" t="str">
        <f>IF(TimeSpend[[#This Row],[Personnel number]]&lt;&gt;"",Utilization!$J$2,"")</f>
        <v>10/2024</v>
      </c>
      <c r="M449" s="69" t="str">
        <f>IF(TimeSpend[[#This Row],[Personnel number]]&lt;&gt;"",VLOOKUP(TimeSpend[[#This Row],[Personnel number]],Users!A:B,2,0),"")</f>
        <v xml:space="preserve">Chladilová Gabriela </v>
      </c>
      <c r="N449" s="69" t="str">
        <f>IF(TimeSpend[[#This Row],[Network Description]]&lt;&gt;"",VLOOKUP(TimeSpend[[#This Row],[Network Description]],Projects!A:C,3,0),"")</f>
        <v>INT</v>
      </c>
      <c r="O449" s="69" t="str">
        <f>IF(TimeSpend[[#This Row],[Activity]]&lt;&gt;"",VLOOKUP(TimeSpend[[#This Row],[Activity]],Activity,2,FALSE),"")</f>
        <v>No</v>
      </c>
    </row>
    <row r="450" spans="1:15" ht="16.5" customHeight="1" x14ac:dyDescent="0.25">
      <c r="A450" s="10" t="s">
        <v>38</v>
      </c>
      <c r="B450" s="11">
        <v>45573</v>
      </c>
      <c r="C450" s="68">
        <f t="shared" si="7"/>
        <v>0.25</v>
      </c>
      <c r="D450" s="69" t="str">
        <f>IF(TimeSpend[[#This Row],[Network Description]]&lt;&gt;"",VLOOKUP(TimeSpend[[#This Row],[Network Description]],Projects!A:B,2,0),"")</f>
        <v>BPC_INT</v>
      </c>
      <c r="E450" s="10" t="s">
        <v>16</v>
      </c>
      <c r="F450" s="96" t="s">
        <v>17</v>
      </c>
      <c r="G450" s="10" t="s">
        <v>21</v>
      </c>
      <c r="H450" s="32">
        <v>0.3263888888888889</v>
      </c>
      <c r="I450" s="32">
        <v>0.33680555555555558</v>
      </c>
      <c r="J450" s="10" t="s">
        <v>19</v>
      </c>
      <c r="L450" s="69" t="str">
        <f>IF(TimeSpend[[#This Row],[Personnel number]]&lt;&gt;"",Utilization!$J$2,"")</f>
        <v>10/2024</v>
      </c>
      <c r="M450" s="69" t="str">
        <f>IF(TimeSpend[[#This Row],[Personnel number]]&lt;&gt;"",VLOOKUP(TimeSpend[[#This Row],[Personnel number]],Users!A:B,2,0),"")</f>
        <v>Cvrček Josef</v>
      </c>
      <c r="N450" s="69" t="str">
        <f>IF(TimeSpend[[#This Row],[Network Description]]&lt;&gt;"",VLOOKUP(TimeSpend[[#This Row],[Network Description]],Projects!A:C,3,0),"")</f>
        <v>INT</v>
      </c>
      <c r="O450" s="69" t="str">
        <f>IF(TimeSpend[[#This Row],[Activity]]&lt;&gt;"",VLOOKUP(TimeSpend[[#This Row],[Activity]],Activity,2,FALSE),"")</f>
        <v>No</v>
      </c>
    </row>
    <row r="451" spans="1:15" ht="16.5" customHeight="1" x14ac:dyDescent="0.25">
      <c r="A451" s="10" t="s">
        <v>38</v>
      </c>
      <c r="B451" s="11">
        <v>45573</v>
      </c>
      <c r="C451" s="68">
        <f t="shared" ref="C451:C514" si="8">IF((I451-INT(I451))*24-(H451-INT(H451))*24=0,"",(I451-INT(I451))*24-(H451-INT(H451))*24)</f>
        <v>0.41666666666666607</v>
      </c>
      <c r="D451" s="69" t="str">
        <f>IF(TimeSpend[[#This Row],[Network Description]]&lt;&gt;"",VLOOKUP(TimeSpend[[#This Row],[Network Description]],Projects!A:B,2,0),"")</f>
        <v>BPC_INC</v>
      </c>
      <c r="E451" s="10" t="s">
        <v>48</v>
      </c>
      <c r="F451" s="96" t="s">
        <v>31</v>
      </c>
      <c r="G451" s="10" t="s">
        <v>49</v>
      </c>
      <c r="H451" s="32">
        <v>0.33680555555555558</v>
      </c>
      <c r="I451" s="32">
        <v>0.35416666666666669</v>
      </c>
      <c r="J451" s="10" t="s">
        <v>19</v>
      </c>
      <c r="L451" s="69" t="str">
        <f>IF(TimeSpend[[#This Row],[Personnel number]]&lt;&gt;"",Utilization!$J$2,"")</f>
        <v>10/2024</v>
      </c>
      <c r="M451" s="69" t="str">
        <f>IF(TimeSpend[[#This Row],[Personnel number]]&lt;&gt;"",VLOOKUP(TimeSpend[[#This Row],[Personnel number]],Users!A:B,2,0),"")</f>
        <v>Cvrček Josef</v>
      </c>
      <c r="N451" s="69" t="str">
        <f>IF(TimeSpend[[#This Row],[Network Description]]&lt;&gt;"",VLOOKUP(TimeSpend[[#This Row],[Network Description]],Projects!A:C,3,0),"")</f>
        <v>INC</v>
      </c>
      <c r="O451" s="69" t="str">
        <f>IF(TimeSpend[[#This Row],[Activity]]&lt;&gt;"",VLOOKUP(TimeSpend[[#This Row],[Activity]],Activity,2,FALSE),"")</f>
        <v>Yes</v>
      </c>
    </row>
    <row r="452" spans="1:15" ht="16.5" customHeight="1" x14ac:dyDescent="0.25">
      <c r="A452" s="10" t="s">
        <v>38</v>
      </c>
      <c r="B452" s="11">
        <v>45573</v>
      </c>
      <c r="C452" s="68">
        <f t="shared" si="8"/>
        <v>0.5</v>
      </c>
      <c r="D452" s="69">
        <f>IF(TimeSpend[[#This Row],[Network Description]]&lt;&gt;"",VLOOKUP(TimeSpend[[#This Row],[Network Description]],Projects!A:B,2,0),"")</f>
        <v>60000430</v>
      </c>
      <c r="E452" s="10" t="s">
        <v>30</v>
      </c>
      <c r="F452" s="96" t="s">
        <v>31</v>
      </c>
      <c r="G452" s="10" t="s">
        <v>42</v>
      </c>
      <c r="H452" s="32">
        <v>0.35416666666666669</v>
      </c>
      <c r="I452" s="32">
        <v>0.375</v>
      </c>
      <c r="J452" s="10" t="s">
        <v>19</v>
      </c>
      <c r="L452" s="69" t="str">
        <f>IF(TimeSpend[[#This Row],[Personnel number]]&lt;&gt;"",Utilization!$J$2,"")</f>
        <v>10/2024</v>
      </c>
      <c r="M452" s="69" t="str">
        <f>IF(TimeSpend[[#This Row],[Personnel number]]&lt;&gt;"",VLOOKUP(TimeSpend[[#This Row],[Personnel number]],Users!A:B,2,0),"")</f>
        <v>Cvrček Josef</v>
      </c>
      <c r="N452" s="69" t="str">
        <f>IF(TimeSpend[[#This Row],[Network Description]]&lt;&gt;"",VLOOKUP(TimeSpend[[#This Row],[Network Description]],Projects!A:C,3,0),"")</f>
        <v>PROJECT</v>
      </c>
      <c r="O452" s="69" t="str">
        <f>IF(TimeSpend[[#This Row],[Activity]]&lt;&gt;"",VLOOKUP(TimeSpend[[#This Row],[Activity]],Activity,2,FALSE),"")</f>
        <v>Yes</v>
      </c>
    </row>
    <row r="453" spans="1:15" ht="16.5" customHeight="1" x14ac:dyDescent="0.25">
      <c r="A453" s="10" t="s">
        <v>38</v>
      </c>
      <c r="B453" s="11">
        <v>45573</v>
      </c>
      <c r="C453" s="68">
        <f t="shared" si="8"/>
        <v>1.75</v>
      </c>
      <c r="D453" s="69">
        <f>IF(TimeSpend[[#This Row],[Network Description]]&lt;&gt;"",VLOOKUP(TimeSpend[[#This Row],[Network Description]],Projects!A:B,2,0),"")</f>
        <v>60000430</v>
      </c>
      <c r="E453" s="10" t="s">
        <v>30</v>
      </c>
      <c r="F453" s="96" t="s">
        <v>31</v>
      </c>
      <c r="G453" s="10" t="s">
        <v>257</v>
      </c>
      <c r="H453" s="32">
        <v>0.375</v>
      </c>
      <c r="I453" s="32">
        <v>0.44791666666666669</v>
      </c>
      <c r="J453" s="10" t="s">
        <v>19</v>
      </c>
      <c r="L453" s="69" t="str">
        <f>IF(TimeSpend[[#This Row],[Personnel number]]&lt;&gt;"",Utilization!$J$2,"")</f>
        <v>10/2024</v>
      </c>
      <c r="M453" s="69" t="str">
        <f>IF(TimeSpend[[#This Row],[Personnel number]]&lt;&gt;"",VLOOKUP(TimeSpend[[#This Row],[Personnel number]],Users!A:B,2,0),"")</f>
        <v>Cvrček Josef</v>
      </c>
      <c r="N453" s="69" t="str">
        <f>IF(TimeSpend[[#This Row],[Network Description]]&lt;&gt;"",VLOOKUP(TimeSpend[[#This Row],[Network Description]],Projects!A:C,3,0),"")</f>
        <v>PROJECT</v>
      </c>
      <c r="O453" s="69" t="str">
        <f>IF(TimeSpend[[#This Row],[Activity]]&lt;&gt;"",VLOOKUP(TimeSpend[[#This Row],[Activity]],Activity,2,FALSE),"")</f>
        <v>Yes</v>
      </c>
    </row>
    <row r="454" spans="1:15" ht="16.5" customHeight="1" x14ac:dyDescent="0.25">
      <c r="A454" s="10" t="s">
        <v>38</v>
      </c>
      <c r="B454" s="11">
        <v>45573</v>
      </c>
      <c r="C454" s="68">
        <f t="shared" si="8"/>
        <v>0.25</v>
      </c>
      <c r="D454" s="69" t="str">
        <f>IF(TimeSpend[[#This Row],[Network Description]]&lt;&gt;"",VLOOKUP(TimeSpend[[#This Row],[Network Description]],Projects!A:B,2,0),"")</f>
        <v>BPC_INT</v>
      </c>
      <c r="E454" s="10" t="s">
        <v>16</v>
      </c>
      <c r="F454" s="96" t="s">
        <v>17</v>
      </c>
      <c r="G454" s="10" t="s">
        <v>21</v>
      </c>
      <c r="H454" s="32">
        <v>0.44791666666666669</v>
      </c>
      <c r="I454" s="32">
        <v>0.45833333333333331</v>
      </c>
      <c r="J454" s="10" t="s">
        <v>19</v>
      </c>
      <c r="L454" s="69" t="str">
        <f>IF(TimeSpend[[#This Row],[Personnel number]]&lt;&gt;"",Utilization!$J$2,"")</f>
        <v>10/2024</v>
      </c>
      <c r="M454" s="69" t="str">
        <f>IF(TimeSpend[[#This Row],[Personnel number]]&lt;&gt;"",VLOOKUP(TimeSpend[[#This Row],[Personnel number]],Users!A:B,2,0),"")</f>
        <v>Cvrček Josef</v>
      </c>
      <c r="N454" s="69" t="str">
        <f>IF(TimeSpend[[#This Row],[Network Description]]&lt;&gt;"",VLOOKUP(TimeSpend[[#This Row],[Network Description]],Projects!A:C,3,0),"")</f>
        <v>INT</v>
      </c>
      <c r="O454" s="69" t="str">
        <f>IF(TimeSpend[[#This Row],[Activity]]&lt;&gt;"",VLOOKUP(TimeSpend[[#This Row],[Activity]],Activity,2,FALSE),"")</f>
        <v>No</v>
      </c>
    </row>
    <row r="455" spans="1:15" ht="16.5" customHeight="1" x14ac:dyDescent="0.25">
      <c r="A455" s="10" t="s">
        <v>38</v>
      </c>
      <c r="B455" s="11">
        <v>45573</v>
      </c>
      <c r="C455" s="68">
        <f t="shared" si="8"/>
        <v>0.5</v>
      </c>
      <c r="D455" s="69">
        <f>IF(TimeSpend[[#This Row],[Network Description]]&lt;&gt;"",VLOOKUP(TimeSpend[[#This Row],[Network Description]],Projects!A:B,2,0),"")</f>
        <v>60000430</v>
      </c>
      <c r="E455" s="10" t="s">
        <v>30</v>
      </c>
      <c r="F455" s="96" t="s">
        <v>31</v>
      </c>
      <c r="G455" s="10" t="s">
        <v>42</v>
      </c>
      <c r="H455" s="32">
        <v>0.47916666666666669</v>
      </c>
      <c r="I455" s="32">
        <v>0.5</v>
      </c>
      <c r="J455" s="10" t="s">
        <v>19</v>
      </c>
      <c r="L455" s="69" t="str">
        <f>IF(TimeSpend[[#This Row],[Personnel number]]&lt;&gt;"",Utilization!$J$2,"")</f>
        <v>10/2024</v>
      </c>
      <c r="M455" s="69" t="str">
        <f>IF(TimeSpend[[#This Row],[Personnel number]]&lt;&gt;"",VLOOKUP(TimeSpend[[#This Row],[Personnel number]],Users!A:B,2,0),"")</f>
        <v>Cvrček Josef</v>
      </c>
      <c r="N455" s="69" t="str">
        <f>IF(TimeSpend[[#This Row],[Network Description]]&lt;&gt;"",VLOOKUP(TimeSpend[[#This Row],[Network Description]],Projects!A:C,3,0),"")</f>
        <v>PROJECT</v>
      </c>
      <c r="O455" s="69" t="str">
        <f>IF(TimeSpend[[#This Row],[Activity]]&lt;&gt;"",VLOOKUP(TimeSpend[[#This Row],[Activity]],Activity,2,FALSE),"")</f>
        <v>Yes</v>
      </c>
    </row>
    <row r="456" spans="1:15" ht="16.5" customHeight="1" x14ac:dyDescent="0.25">
      <c r="A456" s="10" t="s">
        <v>38</v>
      </c>
      <c r="B456" s="11">
        <v>45573</v>
      </c>
      <c r="C456" s="68">
        <f t="shared" si="8"/>
        <v>1</v>
      </c>
      <c r="D456" s="69">
        <f>IF(TimeSpend[[#This Row],[Network Description]]&lt;&gt;"",VLOOKUP(TimeSpend[[#This Row],[Network Description]],Projects!A:B,2,0),"")</f>
        <v>60000430</v>
      </c>
      <c r="E456" s="10" t="s">
        <v>30</v>
      </c>
      <c r="F456" s="96" t="s">
        <v>31</v>
      </c>
      <c r="G456" s="10" t="s">
        <v>258</v>
      </c>
      <c r="H456" s="32">
        <v>0.5</v>
      </c>
      <c r="I456" s="32">
        <v>0.54166666666666663</v>
      </c>
      <c r="J456" s="10" t="s">
        <v>19</v>
      </c>
      <c r="L456" s="69" t="str">
        <f>IF(TimeSpend[[#This Row],[Personnel number]]&lt;&gt;"",Utilization!$J$2,"")</f>
        <v>10/2024</v>
      </c>
      <c r="M456" s="69" t="str">
        <f>IF(TimeSpend[[#This Row],[Personnel number]]&lt;&gt;"",VLOOKUP(TimeSpend[[#This Row],[Personnel number]],Users!A:B,2,0),"")</f>
        <v>Cvrček Josef</v>
      </c>
      <c r="N456" s="69" t="str">
        <f>IF(TimeSpend[[#This Row],[Network Description]]&lt;&gt;"",VLOOKUP(TimeSpend[[#This Row],[Network Description]],Projects!A:C,3,0),"")</f>
        <v>PROJECT</v>
      </c>
      <c r="O456" s="69" t="str">
        <f>IF(TimeSpend[[#This Row],[Activity]]&lt;&gt;"",VLOOKUP(TimeSpend[[#This Row],[Activity]],Activity,2,FALSE),"")</f>
        <v>Yes</v>
      </c>
    </row>
    <row r="457" spans="1:15" ht="16.5" customHeight="1" x14ac:dyDescent="0.25">
      <c r="A457" s="10" t="s">
        <v>38</v>
      </c>
      <c r="B457" s="11">
        <v>45573</v>
      </c>
      <c r="C457" s="68">
        <f t="shared" si="8"/>
        <v>0.5</v>
      </c>
      <c r="D457" s="69">
        <f>IF(TimeSpend[[#This Row],[Network Description]]&lt;&gt;"",VLOOKUP(TimeSpend[[#This Row],[Network Description]],Projects!A:B,2,0),"")</f>
        <v>60000247</v>
      </c>
      <c r="E457" s="10" t="s">
        <v>22</v>
      </c>
      <c r="F457" s="96" t="s">
        <v>31</v>
      </c>
      <c r="G457" s="10" t="s">
        <v>42</v>
      </c>
      <c r="H457" s="32">
        <v>0.54166666666666663</v>
      </c>
      <c r="I457" s="32">
        <v>0.5625</v>
      </c>
      <c r="J457" s="10" t="s">
        <v>19</v>
      </c>
      <c r="L457" s="69" t="str">
        <f>IF(TimeSpend[[#This Row],[Personnel number]]&lt;&gt;"",Utilization!$J$2,"")</f>
        <v>10/2024</v>
      </c>
      <c r="M457" s="69" t="str">
        <f>IF(TimeSpend[[#This Row],[Personnel number]]&lt;&gt;"",VLOOKUP(TimeSpend[[#This Row],[Personnel number]],Users!A:B,2,0),"")</f>
        <v>Cvrček Josef</v>
      </c>
      <c r="N457" s="69" t="str">
        <f>IF(TimeSpend[[#This Row],[Network Description]]&lt;&gt;"",VLOOKUP(TimeSpend[[#This Row],[Network Description]],Projects!A:C,3,0),"")</f>
        <v>PROJECT</v>
      </c>
      <c r="O457" s="69" t="str">
        <f>IF(TimeSpend[[#This Row],[Activity]]&lt;&gt;"",VLOOKUP(TimeSpend[[#This Row],[Activity]],Activity,2,FALSE),"")</f>
        <v>Yes</v>
      </c>
    </row>
    <row r="458" spans="1:15" ht="16.5" customHeight="1" x14ac:dyDescent="0.25">
      <c r="A458" s="10" t="s">
        <v>38</v>
      </c>
      <c r="B458" s="11">
        <v>45573</v>
      </c>
      <c r="C458" s="68">
        <f t="shared" si="8"/>
        <v>0.5</v>
      </c>
      <c r="D458" s="69">
        <f>IF(TimeSpend[[#This Row],[Network Description]]&lt;&gt;"",VLOOKUP(TimeSpend[[#This Row],[Network Description]],Projects!A:B,2,0),"")</f>
        <v>60000430</v>
      </c>
      <c r="E458" s="10" t="s">
        <v>30</v>
      </c>
      <c r="F458" s="96" t="s">
        <v>31</v>
      </c>
      <c r="G458" s="10" t="s">
        <v>259</v>
      </c>
      <c r="H458" s="32">
        <v>0.5625</v>
      </c>
      <c r="I458" s="32">
        <v>0.58333333333333337</v>
      </c>
      <c r="J458" s="10" t="s">
        <v>19</v>
      </c>
      <c r="L458" s="69" t="str">
        <f>IF(TimeSpend[[#This Row],[Personnel number]]&lt;&gt;"",Utilization!$J$2,"")</f>
        <v>10/2024</v>
      </c>
      <c r="M458" s="69" t="str">
        <f>IF(TimeSpend[[#This Row],[Personnel number]]&lt;&gt;"",VLOOKUP(TimeSpend[[#This Row],[Personnel number]],Users!A:B,2,0),"")</f>
        <v>Cvrček Josef</v>
      </c>
      <c r="N458" s="69" t="str">
        <f>IF(TimeSpend[[#This Row],[Network Description]]&lt;&gt;"",VLOOKUP(TimeSpend[[#This Row],[Network Description]],Projects!A:C,3,0),"")</f>
        <v>PROJECT</v>
      </c>
      <c r="O458" s="69" t="str">
        <f>IF(TimeSpend[[#This Row],[Activity]]&lt;&gt;"",VLOOKUP(TimeSpend[[#This Row],[Activity]],Activity,2,FALSE),"")</f>
        <v>Yes</v>
      </c>
    </row>
    <row r="459" spans="1:15" ht="16.5" customHeight="1" x14ac:dyDescent="0.25">
      <c r="A459" s="10" t="s">
        <v>38</v>
      </c>
      <c r="B459" s="11">
        <v>45573</v>
      </c>
      <c r="C459" s="68">
        <f t="shared" si="8"/>
        <v>0.5</v>
      </c>
      <c r="D459" s="69">
        <f>IF(TimeSpend[[#This Row],[Network Description]]&lt;&gt;"",VLOOKUP(TimeSpend[[#This Row],[Network Description]],Projects!A:B,2,0),"")</f>
        <v>60000247</v>
      </c>
      <c r="E459" s="10" t="s">
        <v>22</v>
      </c>
      <c r="F459" s="96" t="s">
        <v>31</v>
      </c>
      <c r="G459" s="10" t="s">
        <v>42</v>
      </c>
      <c r="H459" s="32">
        <v>0.58333333333333337</v>
      </c>
      <c r="I459" s="32">
        <v>0.60416666666666663</v>
      </c>
      <c r="J459" s="10" t="s">
        <v>19</v>
      </c>
      <c r="L459" s="69" t="str">
        <f>IF(TimeSpend[[#This Row],[Personnel number]]&lt;&gt;"",Utilization!$J$2,"")</f>
        <v>10/2024</v>
      </c>
      <c r="M459" s="69" t="str">
        <f>IF(TimeSpend[[#This Row],[Personnel number]]&lt;&gt;"",VLOOKUP(TimeSpend[[#This Row],[Personnel number]],Users!A:B,2,0),"")</f>
        <v>Cvrček Josef</v>
      </c>
      <c r="N459" s="69" t="str">
        <f>IF(TimeSpend[[#This Row],[Network Description]]&lt;&gt;"",VLOOKUP(TimeSpend[[#This Row],[Network Description]],Projects!A:C,3,0),"")</f>
        <v>PROJECT</v>
      </c>
      <c r="O459" s="69" t="str">
        <f>IF(TimeSpend[[#This Row],[Activity]]&lt;&gt;"",VLOOKUP(TimeSpend[[#This Row],[Activity]],Activity,2,FALSE),"")</f>
        <v>Yes</v>
      </c>
    </row>
    <row r="460" spans="1:15" ht="16.5" customHeight="1" x14ac:dyDescent="0.25">
      <c r="A460" s="10" t="s">
        <v>38</v>
      </c>
      <c r="B460" s="11">
        <v>45573</v>
      </c>
      <c r="C460" s="68">
        <f t="shared" si="8"/>
        <v>1</v>
      </c>
      <c r="D460" s="69" t="str">
        <f>IF(TimeSpend[[#This Row],[Network Description]]&lt;&gt;"",VLOOKUP(TimeSpend[[#This Row],[Network Description]],Projects!A:B,2,0),"")</f>
        <v>BPC_INT</v>
      </c>
      <c r="E460" s="10" t="s">
        <v>16</v>
      </c>
      <c r="F460" s="96" t="s">
        <v>31</v>
      </c>
      <c r="G460" s="10" t="s">
        <v>60</v>
      </c>
      <c r="H460" s="32">
        <v>0.60416666666666663</v>
      </c>
      <c r="I460" s="32">
        <v>0.64583333333333337</v>
      </c>
      <c r="J460" s="10" t="s">
        <v>19</v>
      </c>
      <c r="L460" s="69" t="str">
        <f>IF(TimeSpend[[#This Row],[Personnel number]]&lt;&gt;"",Utilization!$J$2,"")</f>
        <v>10/2024</v>
      </c>
      <c r="M460" s="69" t="str">
        <f>IF(TimeSpend[[#This Row],[Personnel number]]&lt;&gt;"",VLOOKUP(TimeSpend[[#This Row],[Personnel number]],Users!A:B,2,0),"")</f>
        <v>Cvrček Josef</v>
      </c>
      <c r="N460" s="69" t="str">
        <f>IF(TimeSpend[[#This Row],[Network Description]]&lt;&gt;"",VLOOKUP(TimeSpend[[#This Row],[Network Description]],Projects!A:C,3,0),"")</f>
        <v>INT</v>
      </c>
      <c r="O460" s="69" t="str">
        <f>IF(TimeSpend[[#This Row],[Activity]]&lt;&gt;"",VLOOKUP(TimeSpend[[#This Row],[Activity]],Activity,2,FALSE),"")</f>
        <v>Yes</v>
      </c>
    </row>
    <row r="461" spans="1:15" ht="16.5" customHeight="1" x14ac:dyDescent="0.25">
      <c r="A461" s="10" t="s">
        <v>38</v>
      </c>
      <c r="B461" s="11">
        <v>45573</v>
      </c>
      <c r="C461" s="68">
        <f t="shared" si="8"/>
        <v>1.25</v>
      </c>
      <c r="D461" s="69">
        <f>IF(TimeSpend[[#This Row],[Network Description]]&lt;&gt;"",VLOOKUP(TimeSpend[[#This Row],[Network Description]],Projects!A:B,2,0),"")</f>
        <v>60000430</v>
      </c>
      <c r="E461" s="10" t="s">
        <v>30</v>
      </c>
      <c r="F461" s="96" t="s">
        <v>31</v>
      </c>
      <c r="G461" s="10" t="s">
        <v>42</v>
      </c>
      <c r="H461" s="32">
        <v>0.64583333333333337</v>
      </c>
      <c r="I461" s="32">
        <v>0.69791666666666663</v>
      </c>
      <c r="J461" s="10" t="s">
        <v>19</v>
      </c>
      <c r="L461" s="69" t="str">
        <f>IF(TimeSpend[[#This Row],[Personnel number]]&lt;&gt;"",Utilization!$J$2,"")</f>
        <v>10/2024</v>
      </c>
      <c r="M461" s="69" t="str">
        <f>IF(TimeSpend[[#This Row],[Personnel number]]&lt;&gt;"",VLOOKUP(TimeSpend[[#This Row],[Personnel number]],Users!A:B,2,0),"")</f>
        <v>Cvrček Josef</v>
      </c>
      <c r="N461" s="69" t="str">
        <f>IF(TimeSpend[[#This Row],[Network Description]]&lt;&gt;"",VLOOKUP(TimeSpend[[#This Row],[Network Description]],Projects!A:C,3,0),"")</f>
        <v>PROJECT</v>
      </c>
      <c r="O461" s="69" t="str">
        <f>IF(TimeSpend[[#This Row],[Activity]]&lt;&gt;"",VLOOKUP(TimeSpend[[#This Row],[Activity]],Activity,2,FALSE),"")</f>
        <v>Yes</v>
      </c>
    </row>
    <row r="462" spans="1:15" ht="16.5" customHeight="1" x14ac:dyDescent="0.25">
      <c r="A462" s="10" t="s">
        <v>38</v>
      </c>
      <c r="B462" s="11">
        <v>45573</v>
      </c>
      <c r="C462" s="68">
        <f t="shared" si="8"/>
        <v>0.25</v>
      </c>
      <c r="D462" s="69" t="str">
        <f>IF(TimeSpend[[#This Row],[Network Description]]&lt;&gt;"",VLOOKUP(TimeSpend[[#This Row],[Network Description]],Projects!A:B,2,0),"")</f>
        <v>BPC_INT</v>
      </c>
      <c r="E462" s="10" t="s">
        <v>16</v>
      </c>
      <c r="F462" s="96" t="s">
        <v>17</v>
      </c>
      <c r="G462" s="10" t="s">
        <v>43</v>
      </c>
      <c r="H462" s="32">
        <v>0.69791666666666663</v>
      </c>
      <c r="I462" s="32">
        <v>0.70833333333333337</v>
      </c>
      <c r="J462" s="10" t="s">
        <v>19</v>
      </c>
      <c r="L462" s="69" t="str">
        <f>IF(TimeSpend[[#This Row],[Personnel number]]&lt;&gt;"",Utilization!$J$2,"")</f>
        <v>10/2024</v>
      </c>
      <c r="M462" s="69" t="str">
        <f>IF(TimeSpend[[#This Row],[Personnel number]]&lt;&gt;"",VLOOKUP(TimeSpend[[#This Row],[Personnel number]],Users!A:B,2,0),"")</f>
        <v>Cvrček Josef</v>
      </c>
      <c r="N462" s="69" t="str">
        <f>IF(TimeSpend[[#This Row],[Network Description]]&lt;&gt;"",VLOOKUP(TimeSpend[[#This Row],[Network Description]],Projects!A:C,3,0),"")</f>
        <v>INT</v>
      </c>
      <c r="O462" s="69" t="str">
        <f>IF(TimeSpend[[#This Row],[Activity]]&lt;&gt;"",VLOOKUP(TimeSpend[[#This Row],[Activity]],Activity,2,FALSE),"")</f>
        <v>No</v>
      </c>
    </row>
    <row r="463" spans="1:15" ht="16.5" customHeight="1" x14ac:dyDescent="0.25">
      <c r="A463" s="10" t="s">
        <v>38</v>
      </c>
      <c r="B463" s="11">
        <v>45574</v>
      </c>
      <c r="C463" s="68">
        <f t="shared" si="8"/>
        <v>0.25</v>
      </c>
      <c r="D463" s="69" t="str">
        <f>IF(TimeSpend[[#This Row],[Network Description]]&lt;&gt;"",VLOOKUP(TimeSpend[[#This Row],[Network Description]],Projects!A:B,2,0),"")</f>
        <v>BPC_INT</v>
      </c>
      <c r="E463" s="10" t="s">
        <v>16</v>
      </c>
      <c r="F463" s="96" t="s">
        <v>17</v>
      </c>
      <c r="G463" s="10" t="s">
        <v>21</v>
      </c>
      <c r="H463" s="32">
        <v>0.32291666666666669</v>
      </c>
      <c r="I463" s="32">
        <v>0.33333333333333331</v>
      </c>
      <c r="J463" s="10" t="s">
        <v>19</v>
      </c>
      <c r="L463" s="69" t="str">
        <f>IF(TimeSpend[[#This Row],[Personnel number]]&lt;&gt;"",Utilization!$J$2,"")</f>
        <v>10/2024</v>
      </c>
      <c r="M463" s="69" t="str">
        <f>IF(TimeSpend[[#This Row],[Personnel number]]&lt;&gt;"",VLOOKUP(TimeSpend[[#This Row],[Personnel number]],Users!A:B,2,0),"")</f>
        <v>Cvrček Josef</v>
      </c>
      <c r="N463" s="69" t="str">
        <f>IF(TimeSpend[[#This Row],[Network Description]]&lt;&gt;"",VLOOKUP(TimeSpend[[#This Row],[Network Description]],Projects!A:C,3,0),"")</f>
        <v>INT</v>
      </c>
      <c r="O463" s="69" t="str">
        <f>IF(TimeSpend[[#This Row],[Activity]]&lt;&gt;"",VLOOKUP(TimeSpend[[#This Row],[Activity]],Activity,2,FALSE),"")</f>
        <v>No</v>
      </c>
    </row>
    <row r="464" spans="1:15" ht="16.5" customHeight="1" x14ac:dyDescent="0.25">
      <c r="A464" s="10" t="s">
        <v>38</v>
      </c>
      <c r="B464" s="11">
        <v>45574</v>
      </c>
      <c r="C464" s="68">
        <f t="shared" si="8"/>
        <v>0.5</v>
      </c>
      <c r="D464" s="69" t="str">
        <f>IF(TimeSpend[[#This Row],[Network Description]]&lt;&gt;"",VLOOKUP(TimeSpend[[#This Row],[Network Description]],Projects!A:B,2,0),"")</f>
        <v>BPC_INC</v>
      </c>
      <c r="E464" s="10" t="s">
        <v>48</v>
      </c>
      <c r="F464" s="96" t="s">
        <v>31</v>
      </c>
      <c r="G464" s="10" t="s">
        <v>49</v>
      </c>
      <c r="H464" s="32">
        <v>0.33333333333333331</v>
      </c>
      <c r="I464" s="32">
        <v>0.35416666666666669</v>
      </c>
      <c r="J464" s="10" t="s">
        <v>19</v>
      </c>
      <c r="L464" s="69" t="str">
        <f>IF(TimeSpend[[#This Row],[Personnel number]]&lt;&gt;"",Utilization!$J$2,"")</f>
        <v>10/2024</v>
      </c>
      <c r="M464" s="69" t="str">
        <f>IF(TimeSpend[[#This Row],[Personnel number]]&lt;&gt;"",VLOOKUP(TimeSpend[[#This Row],[Personnel number]],Users!A:B,2,0),"")</f>
        <v>Cvrček Josef</v>
      </c>
      <c r="N464" s="69" t="str">
        <f>IF(TimeSpend[[#This Row],[Network Description]]&lt;&gt;"",VLOOKUP(TimeSpend[[#This Row],[Network Description]],Projects!A:C,3,0),"")</f>
        <v>INC</v>
      </c>
      <c r="O464" s="69" t="str">
        <f>IF(TimeSpend[[#This Row],[Activity]]&lt;&gt;"",VLOOKUP(TimeSpend[[#This Row],[Activity]],Activity,2,FALSE),"")</f>
        <v>Yes</v>
      </c>
    </row>
    <row r="465" spans="1:15" ht="16.5" customHeight="1" x14ac:dyDescent="0.25">
      <c r="A465" s="10" t="s">
        <v>38</v>
      </c>
      <c r="B465" s="11">
        <v>45574</v>
      </c>
      <c r="C465" s="68">
        <f t="shared" si="8"/>
        <v>1.5</v>
      </c>
      <c r="D465" s="69">
        <f>IF(TimeSpend[[#This Row],[Network Description]]&lt;&gt;"",VLOOKUP(TimeSpend[[#This Row],[Network Description]],Projects!A:B,2,0),"")</f>
        <v>60000430</v>
      </c>
      <c r="E465" s="10" t="s">
        <v>30</v>
      </c>
      <c r="F465" s="96" t="s">
        <v>31</v>
      </c>
      <c r="G465" s="10" t="s">
        <v>42</v>
      </c>
      <c r="H465" s="32">
        <v>0.35416666666666669</v>
      </c>
      <c r="I465" s="32">
        <v>0.41666666666666669</v>
      </c>
      <c r="J465" s="10" t="s">
        <v>19</v>
      </c>
      <c r="L465" s="69" t="str">
        <f>IF(TimeSpend[[#This Row],[Personnel number]]&lt;&gt;"",Utilization!$J$2,"")</f>
        <v>10/2024</v>
      </c>
      <c r="M465" s="69" t="str">
        <f>IF(TimeSpend[[#This Row],[Personnel number]]&lt;&gt;"",VLOOKUP(TimeSpend[[#This Row],[Personnel number]],Users!A:B,2,0),"")</f>
        <v>Cvrček Josef</v>
      </c>
      <c r="N465" s="69" t="str">
        <f>IF(TimeSpend[[#This Row],[Network Description]]&lt;&gt;"",VLOOKUP(TimeSpend[[#This Row],[Network Description]],Projects!A:C,3,0),"")</f>
        <v>PROJECT</v>
      </c>
      <c r="O465" s="69" t="str">
        <f>IF(TimeSpend[[#This Row],[Activity]]&lt;&gt;"",VLOOKUP(TimeSpend[[#This Row],[Activity]],Activity,2,FALSE),"")</f>
        <v>Yes</v>
      </c>
    </row>
    <row r="466" spans="1:15" ht="16.5" customHeight="1" x14ac:dyDescent="0.25">
      <c r="A466" s="10" t="s">
        <v>38</v>
      </c>
      <c r="B466" s="11">
        <v>45574</v>
      </c>
      <c r="C466" s="68">
        <f t="shared" si="8"/>
        <v>1</v>
      </c>
      <c r="D466" s="69">
        <f>IF(TimeSpend[[#This Row],[Network Description]]&lt;&gt;"",VLOOKUP(TimeSpend[[#This Row],[Network Description]],Projects!A:B,2,0),"")</f>
        <v>60000430</v>
      </c>
      <c r="E466" s="10" t="s">
        <v>30</v>
      </c>
      <c r="F466" s="96" t="s">
        <v>58</v>
      </c>
      <c r="G466" s="10" t="s">
        <v>96</v>
      </c>
      <c r="H466" s="32">
        <v>0.41666666666666669</v>
      </c>
      <c r="I466" s="32">
        <v>0.45833333333333331</v>
      </c>
      <c r="J466" s="10" t="s">
        <v>19</v>
      </c>
      <c r="L466" s="69" t="str">
        <f>IF(TimeSpend[[#This Row],[Personnel number]]&lt;&gt;"",Utilization!$J$2,"")</f>
        <v>10/2024</v>
      </c>
      <c r="M466" s="69" t="str">
        <f>IF(TimeSpend[[#This Row],[Personnel number]]&lt;&gt;"",VLOOKUP(TimeSpend[[#This Row],[Personnel number]],Users!A:B,2,0),"")</f>
        <v>Cvrček Josef</v>
      </c>
      <c r="N466" s="69" t="str">
        <f>IF(TimeSpend[[#This Row],[Network Description]]&lt;&gt;"",VLOOKUP(TimeSpend[[#This Row],[Network Description]],Projects!A:C,3,0),"")</f>
        <v>PROJECT</v>
      </c>
      <c r="O466" s="69" t="str">
        <f>IF(TimeSpend[[#This Row],[Activity]]&lt;&gt;"",VLOOKUP(TimeSpend[[#This Row],[Activity]],Activity,2,FALSE),"")</f>
        <v>Yes</v>
      </c>
    </row>
    <row r="467" spans="1:15" ht="16.5" customHeight="1" x14ac:dyDescent="0.25">
      <c r="A467" s="10" t="s">
        <v>38</v>
      </c>
      <c r="B467" s="11">
        <v>45574</v>
      </c>
      <c r="C467" s="68">
        <f t="shared" si="8"/>
        <v>0.5</v>
      </c>
      <c r="D467" s="69" t="str">
        <f>IF(TimeSpend[[#This Row],[Network Description]]&lt;&gt;"",VLOOKUP(TimeSpend[[#This Row],[Network Description]],Projects!A:B,2,0),"")</f>
        <v>BPC_INT</v>
      </c>
      <c r="E467" s="10" t="s">
        <v>16</v>
      </c>
      <c r="F467" s="96" t="s">
        <v>17</v>
      </c>
      <c r="G467" s="10" t="s">
        <v>21</v>
      </c>
      <c r="H467" s="32">
        <v>0.47916666666666669</v>
      </c>
      <c r="I467" s="32">
        <v>0.5</v>
      </c>
      <c r="J467" s="10" t="s">
        <v>19</v>
      </c>
      <c r="L467" s="69" t="str">
        <f>IF(TimeSpend[[#This Row],[Personnel number]]&lt;&gt;"",Utilization!$J$2,"")</f>
        <v>10/2024</v>
      </c>
      <c r="M467" s="69" t="str">
        <f>IF(TimeSpend[[#This Row],[Personnel number]]&lt;&gt;"",VLOOKUP(TimeSpend[[#This Row],[Personnel number]],Users!A:B,2,0),"")</f>
        <v>Cvrček Josef</v>
      </c>
      <c r="N467" s="69" t="str">
        <f>IF(TimeSpend[[#This Row],[Network Description]]&lt;&gt;"",VLOOKUP(TimeSpend[[#This Row],[Network Description]],Projects!A:C,3,0),"")</f>
        <v>INT</v>
      </c>
      <c r="O467" s="69" t="str">
        <f>IF(TimeSpend[[#This Row],[Activity]]&lt;&gt;"",VLOOKUP(TimeSpend[[#This Row],[Activity]],Activity,2,FALSE),"")</f>
        <v>No</v>
      </c>
    </row>
    <row r="468" spans="1:15" ht="16.5" customHeight="1" x14ac:dyDescent="0.25">
      <c r="A468" s="10" t="s">
        <v>38</v>
      </c>
      <c r="B468" s="11">
        <v>45574</v>
      </c>
      <c r="C468" s="68">
        <f t="shared" si="8"/>
        <v>3</v>
      </c>
      <c r="D468" s="69">
        <f>IF(TimeSpend[[#This Row],[Network Description]]&lt;&gt;"",VLOOKUP(TimeSpend[[#This Row],[Network Description]],Projects!A:B,2,0),"")</f>
        <v>60000430</v>
      </c>
      <c r="E468" s="10" t="s">
        <v>30</v>
      </c>
      <c r="F468" s="96" t="s">
        <v>31</v>
      </c>
      <c r="G468" s="10" t="s">
        <v>257</v>
      </c>
      <c r="H468" s="32">
        <v>0.5</v>
      </c>
      <c r="I468" s="32">
        <v>0.625</v>
      </c>
      <c r="J468" s="10" t="s">
        <v>19</v>
      </c>
      <c r="L468" s="69" t="str">
        <f>IF(TimeSpend[[#This Row],[Personnel number]]&lt;&gt;"",Utilization!$J$2,"")</f>
        <v>10/2024</v>
      </c>
      <c r="M468" s="69" t="str">
        <f>IF(TimeSpend[[#This Row],[Personnel number]]&lt;&gt;"",VLOOKUP(TimeSpend[[#This Row],[Personnel number]],Users!A:B,2,0),"")</f>
        <v>Cvrček Josef</v>
      </c>
      <c r="N468" s="69" t="str">
        <f>IF(TimeSpend[[#This Row],[Network Description]]&lt;&gt;"",VLOOKUP(TimeSpend[[#This Row],[Network Description]],Projects!A:C,3,0),"")</f>
        <v>PROJECT</v>
      </c>
      <c r="O468" s="69" t="str">
        <f>IF(TimeSpend[[#This Row],[Activity]]&lt;&gt;"",VLOOKUP(TimeSpend[[#This Row],[Activity]],Activity,2,FALSE),"")</f>
        <v>Yes</v>
      </c>
    </row>
    <row r="469" spans="1:15" ht="16.5" customHeight="1" x14ac:dyDescent="0.25">
      <c r="A469" s="10" t="s">
        <v>38</v>
      </c>
      <c r="B469" s="11">
        <v>45574</v>
      </c>
      <c r="C469" s="68">
        <f t="shared" si="8"/>
        <v>1</v>
      </c>
      <c r="D469" s="69">
        <f>IF(TimeSpend[[#This Row],[Network Description]]&lt;&gt;"",VLOOKUP(TimeSpend[[#This Row],[Network Description]],Projects!A:B,2,0),"")</f>
        <v>60000247</v>
      </c>
      <c r="E469" s="10" t="s">
        <v>22</v>
      </c>
      <c r="F469" s="96" t="s">
        <v>31</v>
      </c>
      <c r="G469" s="10" t="s">
        <v>42</v>
      </c>
      <c r="H469" s="32">
        <v>0.625</v>
      </c>
      <c r="I469" s="32">
        <v>0.66666666666666663</v>
      </c>
      <c r="J469" s="10" t="s">
        <v>19</v>
      </c>
      <c r="L469" s="69" t="str">
        <f>IF(TimeSpend[[#This Row],[Personnel number]]&lt;&gt;"",Utilization!$J$2,"")</f>
        <v>10/2024</v>
      </c>
      <c r="M469" s="69" t="str">
        <f>IF(TimeSpend[[#This Row],[Personnel number]]&lt;&gt;"",VLOOKUP(TimeSpend[[#This Row],[Personnel number]],Users!A:B,2,0),"")</f>
        <v>Cvrček Josef</v>
      </c>
      <c r="N469" s="69" t="str">
        <f>IF(TimeSpend[[#This Row],[Network Description]]&lt;&gt;"",VLOOKUP(TimeSpend[[#This Row],[Network Description]],Projects!A:C,3,0),"")</f>
        <v>PROJECT</v>
      </c>
      <c r="O469" s="69" t="str">
        <f>IF(TimeSpend[[#This Row],[Activity]]&lt;&gt;"",VLOOKUP(TimeSpend[[#This Row],[Activity]],Activity,2,FALSE),"")</f>
        <v>Yes</v>
      </c>
    </row>
    <row r="470" spans="1:15" ht="16.5" customHeight="1" x14ac:dyDescent="0.25">
      <c r="A470" s="10" t="s">
        <v>38</v>
      </c>
      <c r="B470" s="11">
        <v>45574</v>
      </c>
      <c r="C470" s="68">
        <f t="shared" si="8"/>
        <v>0.6666666666666643</v>
      </c>
      <c r="D470" s="69" t="str">
        <f>IF(TimeSpend[[#This Row],[Network Description]]&lt;&gt;"",VLOOKUP(TimeSpend[[#This Row],[Network Description]],Projects!A:B,2,0),"")</f>
        <v>BPC_CR</v>
      </c>
      <c r="E470" s="10" t="s">
        <v>159</v>
      </c>
      <c r="F470" s="96" t="s">
        <v>31</v>
      </c>
      <c r="G470" s="10" t="s">
        <v>260</v>
      </c>
      <c r="H470" s="32">
        <v>0.66666666666666663</v>
      </c>
      <c r="I470" s="32">
        <v>0.69444444444444442</v>
      </c>
      <c r="J470" s="10" t="s">
        <v>19</v>
      </c>
      <c r="L470" s="69" t="str">
        <f>IF(TimeSpend[[#This Row],[Personnel number]]&lt;&gt;"",Utilization!$J$2,"")</f>
        <v>10/2024</v>
      </c>
      <c r="M470" s="69" t="str">
        <f>IF(TimeSpend[[#This Row],[Personnel number]]&lt;&gt;"",VLOOKUP(TimeSpend[[#This Row],[Personnel number]],Users!A:B,2,0),"")</f>
        <v>Cvrček Josef</v>
      </c>
      <c r="N470" s="69" t="str">
        <f>IF(TimeSpend[[#This Row],[Network Description]]&lt;&gt;"",VLOOKUP(TimeSpend[[#This Row],[Network Description]],Projects!A:C,3,0),"")</f>
        <v>CRQ</v>
      </c>
      <c r="O470" s="69" t="str">
        <f>IF(TimeSpend[[#This Row],[Activity]]&lt;&gt;"",VLOOKUP(TimeSpend[[#This Row],[Activity]],Activity,2,FALSE),"")</f>
        <v>Yes</v>
      </c>
    </row>
    <row r="471" spans="1:15" ht="16.5" customHeight="1" x14ac:dyDescent="0.25">
      <c r="A471" s="10" t="s">
        <v>38</v>
      </c>
      <c r="B471" s="11">
        <v>45574</v>
      </c>
      <c r="C471" s="68">
        <f t="shared" si="8"/>
        <v>0.50000000000000355</v>
      </c>
      <c r="D471" s="69">
        <f>IF(TimeSpend[[#This Row],[Network Description]]&lt;&gt;"",VLOOKUP(TimeSpend[[#This Row],[Network Description]],Projects!A:B,2,0),"")</f>
        <v>60000430</v>
      </c>
      <c r="E471" s="10" t="s">
        <v>30</v>
      </c>
      <c r="F471" s="96" t="s">
        <v>31</v>
      </c>
      <c r="G471" s="10" t="s">
        <v>42</v>
      </c>
      <c r="H471" s="32">
        <v>0.69444444444444442</v>
      </c>
      <c r="I471" s="32">
        <v>0.71527777777777779</v>
      </c>
      <c r="J471" s="10" t="s">
        <v>19</v>
      </c>
      <c r="L471" s="69" t="str">
        <f>IF(TimeSpend[[#This Row],[Personnel number]]&lt;&gt;"",Utilization!$J$2,"")</f>
        <v>10/2024</v>
      </c>
      <c r="M471" s="69" t="str">
        <f>IF(TimeSpend[[#This Row],[Personnel number]]&lt;&gt;"",VLOOKUP(TimeSpend[[#This Row],[Personnel number]],Users!A:B,2,0),"")</f>
        <v>Cvrček Josef</v>
      </c>
      <c r="N471" s="69" t="str">
        <f>IF(TimeSpend[[#This Row],[Network Description]]&lt;&gt;"",VLOOKUP(TimeSpend[[#This Row],[Network Description]],Projects!A:C,3,0),"")</f>
        <v>PROJECT</v>
      </c>
      <c r="O471" s="69" t="str">
        <f>IF(TimeSpend[[#This Row],[Activity]]&lt;&gt;"",VLOOKUP(TimeSpend[[#This Row],[Activity]],Activity,2,FALSE),"")</f>
        <v>Yes</v>
      </c>
    </row>
    <row r="472" spans="1:15" ht="16.5" customHeight="1" x14ac:dyDescent="0.25">
      <c r="A472" s="10" t="s">
        <v>38</v>
      </c>
      <c r="B472" s="11">
        <v>45574</v>
      </c>
      <c r="C472" s="68">
        <f t="shared" si="8"/>
        <v>0.24999999999999645</v>
      </c>
      <c r="D472" s="69" t="str">
        <f>IF(TimeSpend[[#This Row],[Network Description]]&lt;&gt;"",VLOOKUP(TimeSpend[[#This Row],[Network Description]],Projects!A:B,2,0),"")</f>
        <v>BPC_INT</v>
      </c>
      <c r="E472" s="10" t="s">
        <v>16</v>
      </c>
      <c r="F472" s="96" t="s">
        <v>17</v>
      </c>
      <c r="G472" s="10" t="s">
        <v>43</v>
      </c>
      <c r="H472" s="32">
        <v>0.71527777777777779</v>
      </c>
      <c r="I472" s="32">
        <v>0.72569444444444442</v>
      </c>
      <c r="J472" s="10" t="s">
        <v>19</v>
      </c>
      <c r="L472" s="69" t="str">
        <f>IF(TimeSpend[[#This Row],[Personnel number]]&lt;&gt;"",Utilization!$J$2,"")</f>
        <v>10/2024</v>
      </c>
      <c r="M472" s="69" t="str">
        <f>IF(TimeSpend[[#This Row],[Personnel number]]&lt;&gt;"",VLOOKUP(TimeSpend[[#This Row],[Personnel number]],Users!A:B,2,0),"")</f>
        <v>Cvrček Josef</v>
      </c>
      <c r="N472" s="69" t="str">
        <f>IF(TimeSpend[[#This Row],[Network Description]]&lt;&gt;"",VLOOKUP(TimeSpend[[#This Row],[Network Description]],Projects!A:C,3,0),"")</f>
        <v>INT</v>
      </c>
      <c r="O472" s="69" t="str">
        <f>IF(TimeSpend[[#This Row],[Activity]]&lt;&gt;"",VLOOKUP(TimeSpend[[#This Row],[Activity]],Activity,2,FALSE),"")</f>
        <v>No</v>
      </c>
    </row>
    <row r="473" spans="1:15" ht="16.5" customHeight="1" x14ac:dyDescent="0.25">
      <c r="A473" s="10" t="s">
        <v>38</v>
      </c>
      <c r="B473" s="11">
        <v>45575</v>
      </c>
      <c r="C473" s="68">
        <f t="shared" si="8"/>
        <v>0.25</v>
      </c>
      <c r="D473" s="69" t="str">
        <f>IF(TimeSpend[[#This Row],[Network Description]]&lt;&gt;"",VLOOKUP(TimeSpend[[#This Row],[Network Description]],Projects!A:B,2,0),"")</f>
        <v>BPC_INT</v>
      </c>
      <c r="E473" s="10" t="s">
        <v>16</v>
      </c>
      <c r="F473" s="96" t="s">
        <v>17</v>
      </c>
      <c r="G473" s="10" t="s">
        <v>21</v>
      </c>
      <c r="H473" s="32">
        <v>0.32291666666666669</v>
      </c>
      <c r="I473" s="32">
        <v>0.33333333333333331</v>
      </c>
      <c r="J473" s="10" t="s">
        <v>19</v>
      </c>
      <c r="L473" s="69" t="str">
        <f>IF(TimeSpend[[#This Row],[Personnel number]]&lt;&gt;"",Utilization!$J$2,"")</f>
        <v>10/2024</v>
      </c>
      <c r="M473" s="69" t="str">
        <f>IF(TimeSpend[[#This Row],[Personnel number]]&lt;&gt;"",VLOOKUP(TimeSpend[[#This Row],[Personnel number]],Users!A:B,2,0),"")</f>
        <v>Cvrček Josef</v>
      </c>
      <c r="N473" s="69" t="str">
        <f>IF(TimeSpend[[#This Row],[Network Description]]&lt;&gt;"",VLOOKUP(TimeSpend[[#This Row],[Network Description]],Projects!A:C,3,0),"")</f>
        <v>INT</v>
      </c>
      <c r="O473" s="69" t="str">
        <f>IF(TimeSpend[[#This Row],[Activity]]&lt;&gt;"",VLOOKUP(TimeSpend[[#This Row],[Activity]],Activity,2,FALSE),"")</f>
        <v>No</v>
      </c>
    </row>
    <row r="474" spans="1:15" ht="16.5" customHeight="1" x14ac:dyDescent="0.25">
      <c r="A474" s="10" t="s">
        <v>38</v>
      </c>
      <c r="B474" s="11">
        <v>45575</v>
      </c>
      <c r="C474" s="68">
        <f t="shared" si="8"/>
        <v>1.5</v>
      </c>
      <c r="D474" s="69">
        <f>IF(TimeSpend[[#This Row],[Network Description]]&lt;&gt;"",VLOOKUP(TimeSpend[[#This Row],[Network Description]],Projects!A:B,2,0),"")</f>
        <v>60000430</v>
      </c>
      <c r="E474" s="10" t="s">
        <v>30</v>
      </c>
      <c r="F474" s="96" t="s">
        <v>31</v>
      </c>
      <c r="G474" s="10" t="s">
        <v>42</v>
      </c>
      <c r="H474" s="32">
        <v>0.33333333333333331</v>
      </c>
      <c r="I474" s="32">
        <v>0.39583333333333331</v>
      </c>
      <c r="J474" s="10" t="s">
        <v>19</v>
      </c>
      <c r="L474" s="69" t="str">
        <f>IF(TimeSpend[[#This Row],[Personnel number]]&lt;&gt;"",Utilization!$J$2,"")</f>
        <v>10/2024</v>
      </c>
      <c r="M474" s="69" t="str">
        <f>IF(TimeSpend[[#This Row],[Personnel number]]&lt;&gt;"",VLOOKUP(TimeSpend[[#This Row],[Personnel number]],Users!A:B,2,0),"")</f>
        <v>Cvrček Josef</v>
      </c>
      <c r="N474" s="69" t="str">
        <f>IF(TimeSpend[[#This Row],[Network Description]]&lt;&gt;"",VLOOKUP(TimeSpend[[#This Row],[Network Description]],Projects!A:C,3,0),"")</f>
        <v>PROJECT</v>
      </c>
      <c r="O474" s="69" t="str">
        <f>IF(TimeSpend[[#This Row],[Activity]]&lt;&gt;"",VLOOKUP(TimeSpend[[#This Row],[Activity]],Activity,2,FALSE),"")</f>
        <v>Yes</v>
      </c>
    </row>
    <row r="475" spans="1:15" ht="16.5" customHeight="1" x14ac:dyDescent="0.25">
      <c r="A475" s="10" t="s">
        <v>38</v>
      </c>
      <c r="B475" s="11">
        <v>45575</v>
      </c>
      <c r="C475" s="68">
        <f t="shared" si="8"/>
        <v>0.5</v>
      </c>
      <c r="D475" s="69" t="str">
        <f>IF(TimeSpend[[#This Row],[Network Description]]&lt;&gt;"",VLOOKUP(TimeSpend[[#This Row],[Network Description]],Projects!A:B,2,0),"")</f>
        <v>BPC_INC</v>
      </c>
      <c r="E475" s="10" t="s">
        <v>48</v>
      </c>
      <c r="F475" s="96" t="s">
        <v>31</v>
      </c>
      <c r="G475" s="10" t="s">
        <v>49</v>
      </c>
      <c r="H475" s="32">
        <v>0.39583333333333331</v>
      </c>
      <c r="I475" s="32">
        <v>0.41666666666666669</v>
      </c>
      <c r="J475" s="10" t="s">
        <v>19</v>
      </c>
      <c r="L475" s="69" t="str">
        <f>IF(TimeSpend[[#This Row],[Personnel number]]&lt;&gt;"",Utilization!$J$2,"")</f>
        <v>10/2024</v>
      </c>
      <c r="M475" s="69" t="str">
        <f>IF(TimeSpend[[#This Row],[Personnel number]]&lt;&gt;"",VLOOKUP(TimeSpend[[#This Row],[Personnel number]],Users!A:B,2,0),"")</f>
        <v>Cvrček Josef</v>
      </c>
      <c r="N475" s="69" t="str">
        <f>IF(TimeSpend[[#This Row],[Network Description]]&lt;&gt;"",VLOOKUP(TimeSpend[[#This Row],[Network Description]],Projects!A:C,3,0),"")</f>
        <v>INC</v>
      </c>
      <c r="O475" s="69" t="str">
        <f>IF(TimeSpend[[#This Row],[Activity]]&lt;&gt;"",VLOOKUP(TimeSpend[[#This Row],[Activity]],Activity,2,FALSE),"")</f>
        <v>Yes</v>
      </c>
    </row>
    <row r="476" spans="1:15" ht="16.5" customHeight="1" x14ac:dyDescent="0.25">
      <c r="A476" s="10" t="s">
        <v>38</v>
      </c>
      <c r="B476" s="11">
        <v>45575</v>
      </c>
      <c r="C476" s="68">
        <f t="shared" si="8"/>
        <v>0.83333333333333393</v>
      </c>
      <c r="D476" s="69">
        <f>IF(TimeSpend[[#This Row],[Network Description]]&lt;&gt;"",VLOOKUP(TimeSpend[[#This Row],[Network Description]],Projects!A:B,2,0),"")</f>
        <v>60000430</v>
      </c>
      <c r="E476" s="10" t="s">
        <v>30</v>
      </c>
      <c r="F476" s="96" t="s">
        <v>31</v>
      </c>
      <c r="G476" s="10" t="s">
        <v>42</v>
      </c>
      <c r="H476" s="32">
        <v>0.41666666666666669</v>
      </c>
      <c r="I476" s="32">
        <v>0.4513888888888889</v>
      </c>
      <c r="J476" s="10" t="s">
        <v>19</v>
      </c>
      <c r="L476" s="69" t="str">
        <f>IF(TimeSpend[[#This Row],[Personnel number]]&lt;&gt;"",Utilization!$J$2,"")</f>
        <v>10/2024</v>
      </c>
      <c r="M476" s="69" t="str">
        <f>IF(TimeSpend[[#This Row],[Personnel number]]&lt;&gt;"",VLOOKUP(TimeSpend[[#This Row],[Personnel number]],Users!A:B,2,0),"")</f>
        <v>Cvrček Josef</v>
      </c>
      <c r="N476" s="69" t="str">
        <f>IF(TimeSpend[[#This Row],[Network Description]]&lt;&gt;"",VLOOKUP(TimeSpend[[#This Row],[Network Description]],Projects!A:C,3,0),"")</f>
        <v>PROJECT</v>
      </c>
      <c r="O476" s="69" t="str">
        <f>IF(TimeSpend[[#This Row],[Activity]]&lt;&gt;"",VLOOKUP(TimeSpend[[#This Row],[Activity]],Activity,2,FALSE),"")</f>
        <v>Yes</v>
      </c>
    </row>
    <row r="477" spans="1:15" ht="16.5" customHeight="1" x14ac:dyDescent="0.25">
      <c r="A477" s="10" t="s">
        <v>38</v>
      </c>
      <c r="B477" s="11">
        <v>45575</v>
      </c>
      <c r="C477" s="68">
        <f t="shared" si="8"/>
        <v>0.5</v>
      </c>
      <c r="D477" s="69" t="str">
        <f>IF(TimeSpend[[#This Row],[Network Description]]&lt;&gt;"",VLOOKUP(TimeSpend[[#This Row],[Network Description]],Projects!A:B,2,0),"")</f>
        <v>BPC_INT</v>
      </c>
      <c r="E477" s="10" t="s">
        <v>16</v>
      </c>
      <c r="F477" s="96" t="s">
        <v>17</v>
      </c>
      <c r="G477" s="10" t="s">
        <v>21</v>
      </c>
      <c r="H477" s="32">
        <v>0.47916666666666669</v>
      </c>
      <c r="I477" s="32">
        <v>0.5</v>
      </c>
      <c r="J477" s="10" t="s">
        <v>19</v>
      </c>
      <c r="L477" s="69" t="str">
        <f>IF(TimeSpend[[#This Row],[Personnel number]]&lt;&gt;"",Utilization!$J$2,"")</f>
        <v>10/2024</v>
      </c>
      <c r="M477" s="69" t="str">
        <f>IF(TimeSpend[[#This Row],[Personnel number]]&lt;&gt;"",VLOOKUP(TimeSpend[[#This Row],[Personnel number]],Users!A:B,2,0),"")</f>
        <v>Cvrček Josef</v>
      </c>
      <c r="N477" s="69" t="str">
        <f>IF(TimeSpend[[#This Row],[Network Description]]&lt;&gt;"",VLOOKUP(TimeSpend[[#This Row],[Network Description]],Projects!A:C,3,0),"")</f>
        <v>INT</v>
      </c>
      <c r="O477" s="69" t="str">
        <f>IF(TimeSpend[[#This Row],[Activity]]&lt;&gt;"",VLOOKUP(TimeSpend[[#This Row],[Activity]],Activity,2,FALSE),"")</f>
        <v>No</v>
      </c>
    </row>
    <row r="478" spans="1:15" ht="16.5" customHeight="1" x14ac:dyDescent="0.25">
      <c r="A478" s="10" t="s">
        <v>38</v>
      </c>
      <c r="B478" s="11">
        <v>45575</v>
      </c>
      <c r="C478" s="68">
        <f t="shared" si="8"/>
        <v>0.75</v>
      </c>
      <c r="D478" s="69">
        <f>IF(TimeSpend[[#This Row],[Network Description]]&lt;&gt;"",VLOOKUP(TimeSpend[[#This Row],[Network Description]],Projects!A:B,2,0),"")</f>
        <v>60000370</v>
      </c>
      <c r="E478" s="10" t="s">
        <v>40</v>
      </c>
      <c r="F478" s="96" t="s">
        <v>31</v>
      </c>
      <c r="G478" s="10" t="s">
        <v>191</v>
      </c>
      <c r="H478" s="32">
        <v>0.5</v>
      </c>
      <c r="I478" s="32">
        <v>0.53125</v>
      </c>
      <c r="J478" s="10" t="s">
        <v>19</v>
      </c>
      <c r="L478" s="69" t="str">
        <f>IF(TimeSpend[[#This Row],[Personnel number]]&lt;&gt;"",Utilization!$J$2,"")</f>
        <v>10/2024</v>
      </c>
      <c r="M478" s="69" t="str">
        <f>IF(TimeSpend[[#This Row],[Personnel number]]&lt;&gt;"",VLOOKUP(TimeSpend[[#This Row],[Personnel number]],Users!A:B,2,0),"")</f>
        <v>Cvrček Josef</v>
      </c>
      <c r="N478" s="69" t="str">
        <f>IF(TimeSpend[[#This Row],[Network Description]]&lt;&gt;"",VLOOKUP(TimeSpend[[#This Row],[Network Description]],Projects!A:C,3,0),"")</f>
        <v>PROJECT</v>
      </c>
      <c r="O478" s="69" t="str">
        <f>IF(TimeSpend[[#This Row],[Activity]]&lt;&gt;"",VLOOKUP(TimeSpend[[#This Row],[Activity]],Activity,2,FALSE),"")</f>
        <v>Yes</v>
      </c>
    </row>
    <row r="479" spans="1:15" ht="16.5" customHeight="1" x14ac:dyDescent="0.25">
      <c r="A479" s="10" t="s">
        <v>38</v>
      </c>
      <c r="B479" s="11">
        <v>45575</v>
      </c>
      <c r="C479" s="68">
        <f t="shared" si="8"/>
        <v>0.58333333333333393</v>
      </c>
      <c r="D479" s="69" t="str">
        <f>IF(TimeSpend[[#This Row],[Network Description]]&lt;&gt;"",VLOOKUP(TimeSpend[[#This Row],[Network Description]],Projects!A:B,2,0),"")</f>
        <v>BPC_CR</v>
      </c>
      <c r="E479" s="10" t="s">
        <v>159</v>
      </c>
      <c r="F479" s="96" t="s">
        <v>31</v>
      </c>
      <c r="G479" s="10" t="s">
        <v>260</v>
      </c>
      <c r="H479" s="32">
        <v>0.53125</v>
      </c>
      <c r="I479" s="32">
        <v>0.55555555555555558</v>
      </c>
      <c r="J479" s="10" t="s">
        <v>19</v>
      </c>
      <c r="L479" s="69" t="str">
        <f>IF(TimeSpend[[#This Row],[Personnel number]]&lt;&gt;"",Utilization!$J$2,"")</f>
        <v>10/2024</v>
      </c>
      <c r="M479" s="69" t="str">
        <f>IF(TimeSpend[[#This Row],[Personnel number]]&lt;&gt;"",VLOOKUP(TimeSpend[[#This Row],[Personnel number]],Users!A:B,2,0),"")</f>
        <v>Cvrček Josef</v>
      </c>
      <c r="N479" s="69" t="str">
        <f>IF(TimeSpend[[#This Row],[Network Description]]&lt;&gt;"",VLOOKUP(TimeSpend[[#This Row],[Network Description]],Projects!A:C,3,0),"")</f>
        <v>CRQ</v>
      </c>
      <c r="O479" s="69" t="str">
        <f>IF(TimeSpend[[#This Row],[Activity]]&lt;&gt;"",VLOOKUP(TimeSpend[[#This Row],[Activity]],Activity,2,FALSE),"")</f>
        <v>Yes</v>
      </c>
    </row>
    <row r="480" spans="1:15" ht="16.5" customHeight="1" x14ac:dyDescent="0.25">
      <c r="A480" s="10" t="s">
        <v>38</v>
      </c>
      <c r="B480" s="11">
        <v>45575</v>
      </c>
      <c r="C480" s="68">
        <f t="shared" si="8"/>
        <v>0.33333333333333215</v>
      </c>
      <c r="D480" s="69" t="str">
        <f>IF(TimeSpend[[#This Row],[Network Description]]&lt;&gt;"",VLOOKUP(TimeSpend[[#This Row],[Network Description]],Projects!A:B,2,0),"")</f>
        <v>BPC_INT</v>
      </c>
      <c r="E480" s="10" t="s">
        <v>16</v>
      </c>
      <c r="F480" s="96" t="s">
        <v>17</v>
      </c>
      <c r="G480" s="10" t="s">
        <v>261</v>
      </c>
      <c r="H480" s="32">
        <v>0.55555555555555558</v>
      </c>
      <c r="I480" s="32">
        <v>0.56944444444444442</v>
      </c>
      <c r="J480" s="10" t="s">
        <v>19</v>
      </c>
      <c r="L480" s="69" t="str">
        <f>IF(TimeSpend[[#This Row],[Personnel number]]&lt;&gt;"",Utilization!$J$2,"")</f>
        <v>10/2024</v>
      </c>
      <c r="M480" s="69" t="str">
        <f>IF(TimeSpend[[#This Row],[Personnel number]]&lt;&gt;"",VLOOKUP(TimeSpend[[#This Row],[Personnel number]],Users!A:B,2,0),"")</f>
        <v>Cvrček Josef</v>
      </c>
      <c r="N480" s="69" t="str">
        <f>IF(TimeSpend[[#This Row],[Network Description]]&lt;&gt;"",VLOOKUP(TimeSpend[[#This Row],[Network Description]],Projects!A:C,3,0),"")</f>
        <v>INT</v>
      </c>
      <c r="O480" s="69" t="str">
        <f>IF(TimeSpend[[#This Row],[Activity]]&lt;&gt;"",VLOOKUP(TimeSpend[[#This Row],[Activity]],Activity,2,FALSE),"")</f>
        <v>No</v>
      </c>
    </row>
    <row r="481" spans="1:15" ht="16.5" customHeight="1" x14ac:dyDescent="0.25">
      <c r="A481" s="10" t="s">
        <v>38</v>
      </c>
      <c r="B481" s="11">
        <v>45575</v>
      </c>
      <c r="C481" s="68">
        <f t="shared" si="8"/>
        <v>1.3333333333333339</v>
      </c>
      <c r="D481" s="69">
        <f>IF(TimeSpend[[#This Row],[Network Description]]&lt;&gt;"",VLOOKUP(TimeSpend[[#This Row],[Network Description]],Projects!A:B,2,0),"")</f>
        <v>60000430</v>
      </c>
      <c r="E481" s="10" t="s">
        <v>30</v>
      </c>
      <c r="F481" s="96" t="s">
        <v>31</v>
      </c>
      <c r="G481" s="10" t="s">
        <v>42</v>
      </c>
      <c r="H481" s="32">
        <v>0.56944444444444442</v>
      </c>
      <c r="I481" s="32">
        <v>0.625</v>
      </c>
      <c r="J481" s="10" t="s">
        <v>19</v>
      </c>
      <c r="L481" s="69" t="str">
        <f>IF(TimeSpend[[#This Row],[Personnel number]]&lt;&gt;"",Utilization!$J$2,"")</f>
        <v>10/2024</v>
      </c>
      <c r="M481" s="69" t="str">
        <f>IF(TimeSpend[[#This Row],[Personnel number]]&lt;&gt;"",VLOOKUP(TimeSpend[[#This Row],[Personnel number]],Users!A:B,2,0),"")</f>
        <v>Cvrček Josef</v>
      </c>
      <c r="N481" s="69" t="str">
        <f>IF(TimeSpend[[#This Row],[Network Description]]&lt;&gt;"",VLOOKUP(TimeSpend[[#This Row],[Network Description]],Projects!A:C,3,0),"")</f>
        <v>PROJECT</v>
      </c>
      <c r="O481" s="69" t="str">
        <f>IF(TimeSpend[[#This Row],[Activity]]&lt;&gt;"",VLOOKUP(TimeSpend[[#This Row],[Activity]],Activity,2,FALSE),"")</f>
        <v>Yes</v>
      </c>
    </row>
    <row r="482" spans="1:15" ht="16.5" customHeight="1" x14ac:dyDescent="0.25">
      <c r="A482" s="10" t="s">
        <v>38</v>
      </c>
      <c r="B482" s="11">
        <v>45575</v>
      </c>
      <c r="C482" s="68">
        <f t="shared" si="8"/>
        <v>2.0833333333333357</v>
      </c>
      <c r="D482" s="69">
        <f>IF(TimeSpend[[#This Row],[Network Description]]&lt;&gt;"",VLOOKUP(TimeSpend[[#This Row],[Network Description]],Projects!A:B,2,0),"")</f>
        <v>60000247</v>
      </c>
      <c r="E482" s="10" t="s">
        <v>22</v>
      </c>
      <c r="F482" s="96" t="s">
        <v>31</v>
      </c>
      <c r="G482" s="10" t="s">
        <v>42</v>
      </c>
      <c r="H482" s="32">
        <v>0.625</v>
      </c>
      <c r="I482" s="32">
        <v>0.71180555555555558</v>
      </c>
      <c r="J482" s="10" t="s">
        <v>19</v>
      </c>
      <c r="L482" s="69" t="str">
        <f>IF(TimeSpend[[#This Row],[Personnel number]]&lt;&gt;"",Utilization!$J$2,"")</f>
        <v>10/2024</v>
      </c>
      <c r="M482" s="69" t="str">
        <f>IF(TimeSpend[[#This Row],[Personnel number]]&lt;&gt;"",VLOOKUP(TimeSpend[[#This Row],[Personnel number]],Users!A:B,2,0),"")</f>
        <v>Cvrček Josef</v>
      </c>
      <c r="N482" s="69" t="str">
        <f>IF(TimeSpend[[#This Row],[Network Description]]&lt;&gt;"",VLOOKUP(TimeSpend[[#This Row],[Network Description]],Projects!A:C,3,0),"")</f>
        <v>PROJECT</v>
      </c>
      <c r="O482" s="69" t="str">
        <f>IF(TimeSpend[[#This Row],[Activity]]&lt;&gt;"",VLOOKUP(TimeSpend[[#This Row],[Activity]],Activity,2,FALSE),"")</f>
        <v>Yes</v>
      </c>
    </row>
    <row r="483" spans="1:15" ht="16.5" customHeight="1" x14ac:dyDescent="0.25">
      <c r="A483" s="10" t="s">
        <v>38</v>
      </c>
      <c r="B483" s="11">
        <v>45575</v>
      </c>
      <c r="C483" s="68">
        <f t="shared" si="8"/>
        <v>0.24999999999999645</v>
      </c>
      <c r="D483" s="69" t="str">
        <f>IF(TimeSpend[[#This Row],[Network Description]]&lt;&gt;"",VLOOKUP(TimeSpend[[#This Row],[Network Description]],Projects!A:B,2,0),"")</f>
        <v>BPC_INT</v>
      </c>
      <c r="E483" s="10" t="s">
        <v>16</v>
      </c>
      <c r="F483" s="96" t="s">
        <v>17</v>
      </c>
      <c r="G483" s="10" t="s">
        <v>43</v>
      </c>
      <c r="H483" s="32">
        <v>0.71180555555555558</v>
      </c>
      <c r="I483" s="32">
        <v>0.72222222222222221</v>
      </c>
      <c r="J483" s="10" t="s">
        <v>19</v>
      </c>
      <c r="L483" s="69" t="str">
        <f>IF(TimeSpend[[#This Row],[Personnel number]]&lt;&gt;"",Utilization!$J$2,"")</f>
        <v>10/2024</v>
      </c>
      <c r="M483" s="69" t="str">
        <f>IF(TimeSpend[[#This Row],[Personnel number]]&lt;&gt;"",VLOOKUP(TimeSpend[[#This Row],[Personnel number]],Users!A:B,2,0),"")</f>
        <v>Cvrček Josef</v>
      </c>
      <c r="N483" s="69" t="str">
        <f>IF(TimeSpend[[#This Row],[Network Description]]&lt;&gt;"",VLOOKUP(TimeSpend[[#This Row],[Network Description]],Projects!A:C,3,0),"")</f>
        <v>INT</v>
      </c>
      <c r="O483" s="69" t="str">
        <f>IF(TimeSpend[[#This Row],[Activity]]&lt;&gt;"",VLOOKUP(TimeSpend[[#This Row],[Activity]],Activity,2,FALSE),"")</f>
        <v>No</v>
      </c>
    </row>
    <row r="484" spans="1:15" ht="16.5" customHeight="1" x14ac:dyDescent="0.25">
      <c r="A484" s="10" t="s">
        <v>38</v>
      </c>
      <c r="B484" s="11">
        <v>45576</v>
      </c>
      <c r="C484" s="68">
        <f t="shared" si="8"/>
        <v>0.25</v>
      </c>
      <c r="D484" s="69" t="str">
        <f>IF(TimeSpend[[#This Row],[Network Description]]&lt;&gt;"",VLOOKUP(TimeSpend[[#This Row],[Network Description]],Projects!A:B,2,0),"")</f>
        <v>BPC_INT</v>
      </c>
      <c r="E484" s="10" t="s">
        <v>16</v>
      </c>
      <c r="F484" s="96" t="s">
        <v>17</v>
      </c>
      <c r="G484" s="10" t="s">
        <v>21</v>
      </c>
      <c r="H484" s="32">
        <v>0.35416666666666669</v>
      </c>
      <c r="I484" s="32">
        <v>0.36458333333333331</v>
      </c>
      <c r="J484" s="10" t="s">
        <v>19</v>
      </c>
      <c r="L484" s="69" t="str">
        <f>IF(TimeSpend[[#This Row],[Personnel number]]&lt;&gt;"",Utilization!$J$2,"")</f>
        <v>10/2024</v>
      </c>
      <c r="M484" s="69" t="str">
        <f>IF(TimeSpend[[#This Row],[Personnel number]]&lt;&gt;"",VLOOKUP(TimeSpend[[#This Row],[Personnel number]],Users!A:B,2,0),"")</f>
        <v>Cvrček Josef</v>
      </c>
      <c r="N484" s="69" t="str">
        <f>IF(TimeSpend[[#This Row],[Network Description]]&lt;&gt;"",VLOOKUP(TimeSpend[[#This Row],[Network Description]],Projects!A:C,3,0),"")</f>
        <v>INT</v>
      </c>
      <c r="O484" s="69" t="str">
        <f>IF(TimeSpend[[#This Row],[Activity]]&lt;&gt;"",VLOOKUP(TimeSpend[[#This Row],[Activity]],Activity,2,FALSE),"")</f>
        <v>No</v>
      </c>
    </row>
    <row r="485" spans="1:15" ht="16.5" customHeight="1" x14ac:dyDescent="0.25">
      <c r="A485" s="10" t="s">
        <v>38</v>
      </c>
      <c r="B485" s="11">
        <v>45576</v>
      </c>
      <c r="C485" s="68">
        <f t="shared" si="8"/>
        <v>0.75</v>
      </c>
      <c r="D485" s="69">
        <f>IF(TimeSpend[[#This Row],[Network Description]]&lt;&gt;"",VLOOKUP(TimeSpend[[#This Row],[Network Description]],Projects!A:B,2,0),"")</f>
        <v>60000430</v>
      </c>
      <c r="E485" s="10" t="s">
        <v>30</v>
      </c>
      <c r="F485" s="96" t="s">
        <v>31</v>
      </c>
      <c r="G485" s="10" t="s">
        <v>191</v>
      </c>
      <c r="H485" s="32">
        <v>0.36458333333333331</v>
      </c>
      <c r="I485" s="32">
        <v>0.39583333333333331</v>
      </c>
      <c r="J485" s="10" t="s">
        <v>19</v>
      </c>
      <c r="L485" s="69" t="str">
        <f>IF(TimeSpend[[#This Row],[Personnel number]]&lt;&gt;"",Utilization!$J$2,"")</f>
        <v>10/2024</v>
      </c>
      <c r="M485" s="69" t="str">
        <f>IF(TimeSpend[[#This Row],[Personnel number]]&lt;&gt;"",VLOOKUP(TimeSpend[[#This Row],[Personnel number]],Users!A:B,2,0),"")</f>
        <v>Cvrček Josef</v>
      </c>
      <c r="N485" s="69" t="str">
        <f>IF(TimeSpend[[#This Row],[Network Description]]&lt;&gt;"",VLOOKUP(TimeSpend[[#This Row],[Network Description]],Projects!A:C,3,0),"")</f>
        <v>PROJECT</v>
      </c>
      <c r="O485" s="69" t="str">
        <f>IF(TimeSpend[[#This Row],[Activity]]&lt;&gt;"",VLOOKUP(TimeSpend[[#This Row],[Activity]],Activity,2,FALSE),"")</f>
        <v>Yes</v>
      </c>
    </row>
    <row r="486" spans="1:15" ht="16.5" customHeight="1" x14ac:dyDescent="0.25">
      <c r="A486" s="10" t="s">
        <v>38</v>
      </c>
      <c r="B486" s="11">
        <v>45576</v>
      </c>
      <c r="C486" s="68">
        <f t="shared" si="8"/>
        <v>0.5</v>
      </c>
      <c r="D486" s="69">
        <f>IF(TimeSpend[[#This Row],[Network Description]]&lt;&gt;"",VLOOKUP(TimeSpend[[#This Row],[Network Description]],Projects!A:B,2,0),"")</f>
        <v>60000247</v>
      </c>
      <c r="E486" s="10" t="s">
        <v>22</v>
      </c>
      <c r="F486" s="96" t="s">
        <v>31</v>
      </c>
      <c r="G486" s="10" t="s">
        <v>42</v>
      </c>
      <c r="H486" s="32">
        <v>0.39583333333333331</v>
      </c>
      <c r="I486" s="32">
        <v>0.41666666666666669</v>
      </c>
      <c r="J486" s="10" t="s">
        <v>19</v>
      </c>
      <c r="L486" s="69" t="str">
        <f>IF(TimeSpend[[#This Row],[Personnel number]]&lt;&gt;"",Utilization!$J$2,"")</f>
        <v>10/2024</v>
      </c>
      <c r="M486" s="69" t="str">
        <f>IF(TimeSpend[[#This Row],[Personnel number]]&lt;&gt;"",VLOOKUP(TimeSpend[[#This Row],[Personnel number]],Users!A:B,2,0),"")</f>
        <v>Cvrček Josef</v>
      </c>
      <c r="N486" s="69" t="str">
        <f>IF(TimeSpend[[#This Row],[Network Description]]&lt;&gt;"",VLOOKUP(TimeSpend[[#This Row],[Network Description]],Projects!A:C,3,0),"")</f>
        <v>PROJECT</v>
      </c>
      <c r="O486" s="69" t="str">
        <f>IF(TimeSpend[[#This Row],[Activity]]&lt;&gt;"",VLOOKUP(TimeSpend[[#This Row],[Activity]],Activity,2,FALSE),"")</f>
        <v>Yes</v>
      </c>
    </row>
    <row r="487" spans="1:15" ht="16.5" customHeight="1" x14ac:dyDescent="0.25">
      <c r="A487" s="10" t="s">
        <v>38</v>
      </c>
      <c r="B487" s="11">
        <v>45576</v>
      </c>
      <c r="C487" s="68">
        <f t="shared" si="8"/>
        <v>1</v>
      </c>
      <c r="D487" s="69" t="str">
        <f>IF(TimeSpend[[#This Row],[Network Description]]&lt;&gt;"",VLOOKUP(TimeSpend[[#This Row],[Network Description]],Projects!A:B,2,0),"")</f>
        <v>BPC_INT</v>
      </c>
      <c r="E487" s="10" t="s">
        <v>16</v>
      </c>
      <c r="F487" s="96" t="s">
        <v>17</v>
      </c>
      <c r="G487" s="10" t="s">
        <v>46</v>
      </c>
      <c r="H487" s="32">
        <v>0.41666666666666669</v>
      </c>
      <c r="I487" s="32">
        <v>0.45833333333333331</v>
      </c>
      <c r="J487" s="10" t="s">
        <v>19</v>
      </c>
      <c r="L487" s="69" t="str">
        <f>IF(TimeSpend[[#This Row],[Personnel number]]&lt;&gt;"",Utilization!$J$2,"")</f>
        <v>10/2024</v>
      </c>
      <c r="M487" s="69" t="str">
        <f>IF(TimeSpend[[#This Row],[Personnel number]]&lt;&gt;"",VLOOKUP(TimeSpend[[#This Row],[Personnel number]],Users!A:B,2,0),"")</f>
        <v>Cvrček Josef</v>
      </c>
      <c r="N487" s="69" t="str">
        <f>IF(TimeSpend[[#This Row],[Network Description]]&lt;&gt;"",VLOOKUP(TimeSpend[[#This Row],[Network Description]],Projects!A:C,3,0),"")</f>
        <v>INT</v>
      </c>
      <c r="O487" s="69" t="str">
        <f>IF(TimeSpend[[#This Row],[Activity]]&lt;&gt;"",VLOOKUP(TimeSpend[[#This Row],[Activity]],Activity,2,FALSE),"")</f>
        <v>No</v>
      </c>
    </row>
    <row r="488" spans="1:15" ht="16.5" customHeight="1" x14ac:dyDescent="0.25">
      <c r="A488" s="10" t="s">
        <v>38</v>
      </c>
      <c r="B488" s="11">
        <v>45576</v>
      </c>
      <c r="C488" s="68">
        <f t="shared" si="8"/>
        <v>0.5</v>
      </c>
      <c r="D488" s="69" t="str">
        <f>IF(TimeSpend[[#This Row],[Network Description]]&lt;&gt;"",VLOOKUP(TimeSpend[[#This Row],[Network Description]],Projects!A:B,2,0),"")</f>
        <v>BPC_INT</v>
      </c>
      <c r="E488" s="10" t="s">
        <v>16</v>
      </c>
      <c r="F488" s="96" t="s">
        <v>31</v>
      </c>
      <c r="G488" s="10" t="s">
        <v>262</v>
      </c>
      <c r="H488" s="32">
        <v>0.47916666666666669</v>
      </c>
      <c r="I488" s="32">
        <v>0.5</v>
      </c>
      <c r="J488" s="10" t="s">
        <v>19</v>
      </c>
      <c r="L488" s="69" t="str">
        <f>IF(TimeSpend[[#This Row],[Personnel number]]&lt;&gt;"",Utilization!$J$2,"")</f>
        <v>10/2024</v>
      </c>
      <c r="M488" s="69" t="str">
        <f>IF(TimeSpend[[#This Row],[Personnel number]]&lt;&gt;"",VLOOKUP(TimeSpend[[#This Row],[Personnel number]],Users!A:B,2,0),"")</f>
        <v>Cvrček Josef</v>
      </c>
      <c r="N488" s="69" t="str">
        <f>IF(TimeSpend[[#This Row],[Network Description]]&lt;&gt;"",VLOOKUP(TimeSpend[[#This Row],[Network Description]],Projects!A:C,3,0),"")</f>
        <v>INT</v>
      </c>
      <c r="O488" s="69" t="str">
        <f>IF(TimeSpend[[#This Row],[Activity]]&lt;&gt;"",VLOOKUP(TimeSpend[[#This Row],[Activity]],Activity,2,FALSE),"")</f>
        <v>Yes</v>
      </c>
    </row>
    <row r="489" spans="1:15" ht="16.5" customHeight="1" x14ac:dyDescent="0.25">
      <c r="A489" s="10" t="s">
        <v>38</v>
      </c>
      <c r="B489" s="11">
        <v>45576</v>
      </c>
      <c r="C489" s="68">
        <f t="shared" si="8"/>
        <v>1</v>
      </c>
      <c r="D489" s="69" t="str">
        <f>IF(TimeSpend[[#This Row],[Network Description]]&lt;&gt;"",VLOOKUP(TimeSpend[[#This Row],[Network Description]],Projects!A:B,2,0),"")</f>
        <v>BPC_INT</v>
      </c>
      <c r="E489" s="10" t="s">
        <v>16</v>
      </c>
      <c r="F489" s="96" t="s">
        <v>17</v>
      </c>
      <c r="G489" s="10" t="s">
        <v>263</v>
      </c>
      <c r="H489" s="32">
        <v>0.5</v>
      </c>
      <c r="I489" s="32">
        <v>0.54166666666666663</v>
      </c>
      <c r="J489" s="10" t="s">
        <v>19</v>
      </c>
      <c r="L489" s="69" t="str">
        <f>IF(TimeSpend[[#This Row],[Personnel number]]&lt;&gt;"",Utilization!$J$2,"")</f>
        <v>10/2024</v>
      </c>
      <c r="M489" s="69" t="str">
        <f>IF(TimeSpend[[#This Row],[Personnel number]]&lt;&gt;"",VLOOKUP(TimeSpend[[#This Row],[Personnel number]],Users!A:B,2,0),"")</f>
        <v>Cvrček Josef</v>
      </c>
      <c r="N489" s="69" t="str">
        <f>IF(TimeSpend[[#This Row],[Network Description]]&lt;&gt;"",VLOOKUP(TimeSpend[[#This Row],[Network Description]],Projects!A:C,3,0),"")</f>
        <v>INT</v>
      </c>
      <c r="O489" s="69" t="str">
        <f>IF(TimeSpend[[#This Row],[Activity]]&lt;&gt;"",VLOOKUP(TimeSpend[[#This Row],[Activity]],Activity,2,FALSE),"")</f>
        <v>No</v>
      </c>
    </row>
    <row r="490" spans="1:15" ht="16.5" customHeight="1" x14ac:dyDescent="0.25">
      <c r="A490" s="10" t="s">
        <v>38</v>
      </c>
      <c r="B490" s="11">
        <v>45576</v>
      </c>
      <c r="C490" s="68">
        <f t="shared" si="8"/>
        <v>1.5</v>
      </c>
      <c r="D490" s="69">
        <f>IF(TimeSpend[[#This Row],[Network Description]]&lt;&gt;"",VLOOKUP(TimeSpend[[#This Row],[Network Description]],Projects!A:B,2,0),"")</f>
        <v>60000430</v>
      </c>
      <c r="E490" s="10" t="s">
        <v>30</v>
      </c>
      <c r="F490" s="96" t="s">
        <v>31</v>
      </c>
      <c r="G490" s="10" t="s">
        <v>42</v>
      </c>
      <c r="H490" s="32">
        <v>0.54166666666666663</v>
      </c>
      <c r="I490" s="32">
        <v>0.60416666666666663</v>
      </c>
      <c r="J490" s="10" t="s">
        <v>19</v>
      </c>
      <c r="L490" s="69" t="str">
        <f>IF(TimeSpend[[#This Row],[Personnel number]]&lt;&gt;"",Utilization!$J$2,"")</f>
        <v>10/2024</v>
      </c>
      <c r="M490" s="69" t="str">
        <f>IF(TimeSpend[[#This Row],[Personnel number]]&lt;&gt;"",VLOOKUP(TimeSpend[[#This Row],[Personnel number]],Users!A:B,2,0),"")</f>
        <v>Cvrček Josef</v>
      </c>
      <c r="N490" s="69" t="str">
        <f>IF(TimeSpend[[#This Row],[Network Description]]&lt;&gt;"",VLOOKUP(TimeSpend[[#This Row],[Network Description]],Projects!A:C,3,0),"")</f>
        <v>PROJECT</v>
      </c>
      <c r="O490" s="69" t="str">
        <f>IF(TimeSpend[[#This Row],[Activity]]&lt;&gt;"",VLOOKUP(TimeSpend[[#This Row],[Activity]],Activity,2,FALSE),"")</f>
        <v>Yes</v>
      </c>
    </row>
    <row r="491" spans="1:15" ht="16.5" customHeight="1" x14ac:dyDescent="0.25">
      <c r="A491" s="10" t="s">
        <v>38</v>
      </c>
      <c r="B491" s="11">
        <v>45576</v>
      </c>
      <c r="C491" s="68">
        <f t="shared" si="8"/>
        <v>0.75</v>
      </c>
      <c r="D491" s="69">
        <f>IF(TimeSpend[[#This Row],[Network Description]]&lt;&gt;"",VLOOKUP(TimeSpend[[#This Row],[Network Description]],Projects!A:B,2,0),"")</f>
        <v>60000247</v>
      </c>
      <c r="E491" s="10" t="s">
        <v>22</v>
      </c>
      <c r="F491" s="96" t="s">
        <v>31</v>
      </c>
      <c r="G491" s="10" t="s">
        <v>42</v>
      </c>
      <c r="H491" s="32">
        <v>0.60416666666666663</v>
      </c>
      <c r="I491" s="32">
        <v>0.63541666666666663</v>
      </c>
      <c r="J491" s="10" t="s">
        <v>19</v>
      </c>
      <c r="L491" s="69" t="str">
        <f>IF(TimeSpend[[#This Row],[Personnel number]]&lt;&gt;"",Utilization!$J$2,"")</f>
        <v>10/2024</v>
      </c>
      <c r="M491" s="69" t="str">
        <f>IF(TimeSpend[[#This Row],[Personnel number]]&lt;&gt;"",VLOOKUP(TimeSpend[[#This Row],[Personnel number]],Users!A:B,2,0),"")</f>
        <v>Cvrček Josef</v>
      </c>
      <c r="N491" s="69" t="str">
        <f>IF(TimeSpend[[#This Row],[Network Description]]&lt;&gt;"",VLOOKUP(TimeSpend[[#This Row],[Network Description]],Projects!A:C,3,0),"")</f>
        <v>PROJECT</v>
      </c>
      <c r="O491" s="69" t="str">
        <f>IF(TimeSpend[[#This Row],[Activity]]&lt;&gt;"",VLOOKUP(TimeSpend[[#This Row],[Activity]],Activity,2,FALSE),"")</f>
        <v>Yes</v>
      </c>
    </row>
    <row r="492" spans="1:15" ht="16.5" customHeight="1" x14ac:dyDescent="0.25">
      <c r="A492" s="10" t="s">
        <v>38</v>
      </c>
      <c r="B492" s="11">
        <v>45576</v>
      </c>
      <c r="C492" s="68">
        <f t="shared" si="8"/>
        <v>0.25</v>
      </c>
      <c r="D492" s="69" t="str">
        <f>IF(TimeSpend[[#This Row],[Network Description]]&lt;&gt;"",VLOOKUP(TimeSpend[[#This Row],[Network Description]],Projects!A:B,2,0),"")</f>
        <v>BPC_INT</v>
      </c>
      <c r="E492" s="10" t="s">
        <v>16</v>
      </c>
      <c r="F492" s="96" t="s">
        <v>17</v>
      </c>
      <c r="G492" s="10" t="s">
        <v>43</v>
      </c>
      <c r="H492" s="32">
        <v>0.63541666666666663</v>
      </c>
      <c r="I492" s="32">
        <v>0.64583333333333337</v>
      </c>
      <c r="J492" s="10" t="s">
        <v>19</v>
      </c>
      <c r="L492" s="69" t="str">
        <f>IF(TimeSpend[[#This Row],[Personnel number]]&lt;&gt;"",Utilization!$J$2,"")</f>
        <v>10/2024</v>
      </c>
      <c r="M492" s="69" t="str">
        <f>IF(TimeSpend[[#This Row],[Personnel number]]&lt;&gt;"",VLOOKUP(TimeSpend[[#This Row],[Personnel number]],Users!A:B,2,0),"")</f>
        <v>Cvrček Josef</v>
      </c>
      <c r="N492" s="69" t="str">
        <f>IF(TimeSpend[[#This Row],[Network Description]]&lt;&gt;"",VLOOKUP(TimeSpend[[#This Row],[Network Description]],Projects!A:C,3,0),"")</f>
        <v>INT</v>
      </c>
      <c r="O492" s="69" t="str">
        <f>IF(TimeSpend[[#This Row],[Activity]]&lt;&gt;"",VLOOKUP(TimeSpend[[#This Row],[Activity]],Activity,2,FALSE),"")</f>
        <v>No</v>
      </c>
    </row>
    <row r="493" spans="1:15" ht="16.5" customHeight="1" x14ac:dyDescent="0.25">
      <c r="A493" s="10" t="s">
        <v>82</v>
      </c>
      <c r="B493" s="11">
        <v>45572</v>
      </c>
      <c r="C493" s="68">
        <f t="shared" si="8"/>
        <v>1</v>
      </c>
      <c r="D493" s="69">
        <f>IF(TimeSpend[[#This Row],[Network Description]]&lt;&gt;"",VLOOKUP(TimeSpend[[#This Row],[Network Description]],Projects!A:B,2,0),"")</f>
        <v>60000247</v>
      </c>
      <c r="E493" s="10" t="s">
        <v>22</v>
      </c>
      <c r="F493" s="96" t="s">
        <v>31</v>
      </c>
      <c r="G493" s="10" t="s">
        <v>52</v>
      </c>
      <c r="H493" s="32">
        <v>0.33333333333333331</v>
      </c>
      <c r="I493" s="32">
        <v>0.375</v>
      </c>
      <c r="J493" s="10" t="s">
        <v>19</v>
      </c>
      <c r="L493" s="69" t="str">
        <f>IF(TimeSpend[[#This Row],[Personnel number]]&lt;&gt;"",Utilization!$J$2,"")</f>
        <v>10/2024</v>
      </c>
      <c r="M493" s="69" t="str">
        <f>IF(TimeSpend[[#This Row],[Personnel number]]&lt;&gt;"",VLOOKUP(TimeSpend[[#This Row],[Personnel number]],Users!A:B,2,0),"")</f>
        <v>Račoch Petr</v>
      </c>
      <c r="N493" s="69" t="str">
        <f>IF(TimeSpend[[#This Row],[Network Description]]&lt;&gt;"",VLOOKUP(TimeSpend[[#This Row],[Network Description]],Projects!A:C,3,0),"")</f>
        <v>PROJECT</v>
      </c>
      <c r="O493" s="69" t="str">
        <f>IF(TimeSpend[[#This Row],[Activity]]&lt;&gt;"",VLOOKUP(TimeSpend[[#This Row],[Activity]],Activity,2,FALSE),"")</f>
        <v>Yes</v>
      </c>
    </row>
    <row r="494" spans="1:15" ht="16.5" customHeight="1" x14ac:dyDescent="0.25">
      <c r="A494" s="10" t="s">
        <v>82</v>
      </c>
      <c r="B494" s="11">
        <v>45572</v>
      </c>
      <c r="C494" s="68">
        <f t="shared" si="8"/>
        <v>2</v>
      </c>
      <c r="D494" s="69">
        <f>IF(TimeSpend[[#This Row],[Network Description]]&lt;&gt;"",VLOOKUP(TimeSpend[[#This Row],[Network Description]],Projects!A:B,2,0),"")</f>
        <v>60000430</v>
      </c>
      <c r="E494" s="10" t="s">
        <v>30</v>
      </c>
      <c r="F494" s="96" t="s">
        <v>31</v>
      </c>
      <c r="G494" s="10" t="s">
        <v>83</v>
      </c>
      <c r="H494" s="32">
        <v>0.375</v>
      </c>
      <c r="I494" s="32">
        <v>0.45833333333333331</v>
      </c>
      <c r="J494" s="10" t="s">
        <v>19</v>
      </c>
      <c r="L494" s="69" t="str">
        <f>IF(TimeSpend[[#This Row],[Personnel number]]&lt;&gt;"",Utilization!$J$2,"")</f>
        <v>10/2024</v>
      </c>
      <c r="M494" s="69" t="str">
        <f>IF(TimeSpend[[#This Row],[Personnel number]]&lt;&gt;"",VLOOKUP(TimeSpend[[#This Row],[Personnel number]],Users!A:B,2,0),"")</f>
        <v>Račoch Petr</v>
      </c>
      <c r="N494" s="69" t="str">
        <f>IF(TimeSpend[[#This Row],[Network Description]]&lt;&gt;"",VLOOKUP(TimeSpend[[#This Row],[Network Description]],Projects!A:C,3,0),"")</f>
        <v>PROJECT</v>
      </c>
      <c r="O494" s="69" t="str">
        <f>IF(TimeSpend[[#This Row],[Activity]]&lt;&gt;"",VLOOKUP(TimeSpend[[#This Row],[Activity]],Activity,2,FALSE),"")</f>
        <v>Yes</v>
      </c>
    </row>
    <row r="495" spans="1:15" ht="16.5" customHeight="1" x14ac:dyDescent="0.25">
      <c r="A495" s="10" t="s">
        <v>82</v>
      </c>
      <c r="B495" s="11">
        <v>45572</v>
      </c>
      <c r="C495" s="68">
        <f t="shared" si="8"/>
        <v>1.5</v>
      </c>
      <c r="D495" s="69">
        <f>IF(TimeSpend[[#This Row],[Network Description]]&lt;&gt;"",VLOOKUP(TimeSpend[[#This Row],[Network Description]],Projects!A:B,2,0),"")</f>
        <v>60000430</v>
      </c>
      <c r="E495" s="10" t="s">
        <v>30</v>
      </c>
      <c r="F495" s="96" t="s">
        <v>31</v>
      </c>
      <c r="G495" s="10" t="s">
        <v>83</v>
      </c>
      <c r="H495" s="32">
        <v>0.47916666666666669</v>
      </c>
      <c r="I495" s="32">
        <v>0.54166666666666663</v>
      </c>
      <c r="J495" s="10" t="s">
        <v>19</v>
      </c>
      <c r="L495" s="69" t="str">
        <f>IF(TimeSpend[[#This Row],[Personnel number]]&lt;&gt;"",Utilization!$J$2,"")</f>
        <v>10/2024</v>
      </c>
      <c r="M495" s="69" t="str">
        <f>IF(TimeSpend[[#This Row],[Personnel number]]&lt;&gt;"",VLOOKUP(TimeSpend[[#This Row],[Personnel number]],Users!A:B,2,0),"")</f>
        <v>Račoch Petr</v>
      </c>
      <c r="N495" s="69" t="str">
        <f>IF(TimeSpend[[#This Row],[Network Description]]&lt;&gt;"",VLOOKUP(TimeSpend[[#This Row],[Network Description]],Projects!A:C,3,0),"")</f>
        <v>PROJECT</v>
      </c>
      <c r="O495" s="69" t="str">
        <f>IF(TimeSpend[[#This Row],[Activity]]&lt;&gt;"",VLOOKUP(TimeSpend[[#This Row],[Activity]],Activity,2,FALSE),"")</f>
        <v>Yes</v>
      </c>
    </row>
    <row r="496" spans="1:15" ht="16.5" customHeight="1" x14ac:dyDescent="0.25">
      <c r="A496" s="10" t="s">
        <v>82</v>
      </c>
      <c r="B496" s="11">
        <v>45572</v>
      </c>
      <c r="C496" s="68">
        <f t="shared" si="8"/>
        <v>1</v>
      </c>
      <c r="D496" s="69" t="str">
        <f>IF(TimeSpend[[#This Row],[Network Description]]&lt;&gt;"",VLOOKUP(TimeSpend[[#This Row],[Network Description]],Projects!A:B,2,0),"")</f>
        <v>BPC_INT</v>
      </c>
      <c r="E496" s="10" t="s">
        <v>16</v>
      </c>
      <c r="F496" s="96" t="s">
        <v>17</v>
      </c>
      <c r="G496" s="10" t="s">
        <v>46</v>
      </c>
      <c r="H496" s="32">
        <v>0.54166666666666663</v>
      </c>
      <c r="I496" s="32">
        <v>0.58333333333333337</v>
      </c>
      <c r="J496" s="10" t="s">
        <v>19</v>
      </c>
      <c r="L496" s="69" t="str">
        <f>IF(TimeSpend[[#This Row],[Personnel number]]&lt;&gt;"",Utilization!$J$2,"")</f>
        <v>10/2024</v>
      </c>
      <c r="M496" s="69" t="str">
        <f>IF(TimeSpend[[#This Row],[Personnel number]]&lt;&gt;"",VLOOKUP(TimeSpend[[#This Row],[Personnel number]],Users!A:B,2,0),"")</f>
        <v>Račoch Petr</v>
      </c>
      <c r="N496" s="69" t="str">
        <f>IF(TimeSpend[[#This Row],[Network Description]]&lt;&gt;"",VLOOKUP(TimeSpend[[#This Row],[Network Description]],Projects!A:C,3,0),"")</f>
        <v>INT</v>
      </c>
      <c r="O496" s="69" t="str">
        <f>IF(TimeSpend[[#This Row],[Activity]]&lt;&gt;"",VLOOKUP(TimeSpend[[#This Row],[Activity]],Activity,2,FALSE),"")</f>
        <v>No</v>
      </c>
    </row>
    <row r="497" spans="1:15" ht="16.5" customHeight="1" x14ac:dyDescent="0.25">
      <c r="A497" s="10" t="s">
        <v>82</v>
      </c>
      <c r="B497" s="11">
        <v>45572</v>
      </c>
      <c r="C497" s="68">
        <f t="shared" si="8"/>
        <v>1</v>
      </c>
      <c r="D497" s="69">
        <f>IF(TimeSpend[[#This Row],[Network Description]]&lt;&gt;"",VLOOKUP(TimeSpend[[#This Row],[Network Description]],Projects!A:B,2,0),"")</f>
        <v>60000430</v>
      </c>
      <c r="E497" s="10" t="s">
        <v>30</v>
      </c>
      <c r="F497" s="96" t="s">
        <v>58</v>
      </c>
      <c r="G497" s="10" t="s">
        <v>264</v>
      </c>
      <c r="H497" s="32">
        <v>0.58333333333333337</v>
      </c>
      <c r="I497" s="32">
        <v>0.625</v>
      </c>
      <c r="J497" s="10" t="s">
        <v>19</v>
      </c>
      <c r="L497" s="69" t="str">
        <f>IF(TimeSpend[[#This Row],[Personnel number]]&lt;&gt;"",Utilization!$J$2,"")</f>
        <v>10/2024</v>
      </c>
      <c r="M497" s="69" t="str">
        <f>IF(TimeSpend[[#This Row],[Personnel number]]&lt;&gt;"",VLOOKUP(TimeSpend[[#This Row],[Personnel number]],Users!A:B,2,0),"")</f>
        <v>Račoch Petr</v>
      </c>
      <c r="N497" s="69" t="str">
        <f>IF(TimeSpend[[#This Row],[Network Description]]&lt;&gt;"",VLOOKUP(TimeSpend[[#This Row],[Network Description]],Projects!A:C,3,0),"")</f>
        <v>PROJECT</v>
      </c>
      <c r="O497" s="69" t="str">
        <f>IF(TimeSpend[[#This Row],[Activity]]&lt;&gt;"",VLOOKUP(TimeSpend[[#This Row],[Activity]],Activity,2,FALSE),"")</f>
        <v>Yes</v>
      </c>
    </row>
    <row r="498" spans="1:15" ht="16.5" customHeight="1" x14ac:dyDescent="0.25">
      <c r="A498" s="10" t="s">
        <v>82</v>
      </c>
      <c r="B498" s="11">
        <v>45572</v>
      </c>
      <c r="C498" s="68">
        <f t="shared" si="8"/>
        <v>1</v>
      </c>
      <c r="D498" s="69">
        <f>IF(TimeSpend[[#This Row],[Network Description]]&lt;&gt;"",VLOOKUP(TimeSpend[[#This Row],[Network Description]],Projects!A:B,2,0),"")</f>
        <v>60000430</v>
      </c>
      <c r="E498" s="10" t="s">
        <v>30</v>
      </c>
      <c r="F498" s="96" t="s">
        <v>31</v>
      </c>
      <c r="G498" s="10" t="s">
        <v>265</v>
      </c>
      <c r="H498" s="32">
        <v>0.625</v>
      </c>
      <c r="I498" s="32">
        <v>0.66666666666666663</v>
      </c>
      <c r="J498" s="10" t="s">
        <v>19</v>
      </c>
      <c r="L498" s="69" t="str">
        <f>IF(TimeSpend[[#This Row],[Personnel number]]&lt;&gt;"",Utilization!$J$2,"")</f>
        <v>10/2024</v>
      </c>
      <c r="M498" s="69" t="str">
        <f>IF(TimeSpend[[#This Row],[Personnel number]]&lt;&gt;"",VLOOKUP(TimeSpend[[#This Row],[Personnel number]],Users!A:B,2,0),"")</f>
        <v>Račoch Petr</v>
      </c>
      <c r="N498" s="69" t="str">
        <f>IF(TimeSpend[[#This Row],[Network Description]]&lt;&gt;"",VLOOKUP(TimeSpend[[#This Row],[Network Description]],Projects!A:C,3,0),"")</f>
        <v>PROJECT</v>
      </c>
      <c r="O498" s="69" t="str">
        <f>IF(TimeSpend[[#This Row],[Activity]]&lt;&gt;"",VLOOKUP(TimeSpend[[#This Row],[Activity]],Activity,2,FALSE),"")</f>
        <v>Yes</v>
      </c>
    </row>
    <row r="499" spans="1:15" ht="16.5" customHeight="1" x14ac:dyDescent="0.25">
      <c r="A499" s="10" t="s">
        <v>82</v>
      </c>
      <c r="B499" s="11">
        <v>45572</v>
      </c>
      <c r="C499" s="68">
        <f t="shared" si="8"/>
        <v>1.25</v>
      </c>
      <c r="D499" s="69">
        <f>IF(TimeSpend[[#This Row],[Network Description]]&lt;&gt;"",VLOOKUP(TimeSpend[[#This Row],[Network Description]],Projects!A:B,2,0),"")</f>
        <v>60000430</v>
      </c>
      <c r="E499" s="10" t="s">
        <v>30</v>
      </c>
      <c r="F499" s="96" t="s">
        <v>31</v>
      </c>
      <c r="G499" s="10" t="s">
        <v>83</v>
      </c>
      <c r="H499" s="32">
        <v>0.66666666666666663</v>
      </c>
      <c r="I499" s="32">
        <v>0.71875</v>
      </c>
      <c r="J499" s="10" t="s">
        <v>19</v>
      </c>
      <c r="L499" s="69" t="str">
        <f>IF(TimeSpend[[#This Row],[Personnel number]]&lt;&gt;"",Utilization!$J$2,"")</f>
        <v>10/2024</v>
      </c>
      <c r="M499" s="69" t="str">
        <f>IF(TimeSpend[[#This Row],[Personnel number]]&lt;&gt;"",VLOOKUP(TimeSpend[[#This Row],[Personnel number]],Users!A:B,2,0),"")</f>
        <v>Račoch Petr</v>
      </c>
      <c r="N499" s="69" t="str">
        <f>IF(TimeSpend[[#This Row],[Network Description]]&lt;&gt;"",VLOOKUP(TimeSpend[[#This Row],[Network Description]],Projects!A:C,3,0),"")</f>
        <v>PROJECT</v>
      </c>
      <c r="O499" s="69" t="str">
        <f>IF(TimeSpend[[#This Row],[Activity]]&lt;&gt;"",VLOOKUP(TimeSpend[[#This Row],[Activity]],Activity,2,FALSE),"")</f>
        <v>Yes</v>
      </c>
    </row>
    <row r="500" spans="1:15" ht="16.5" customHeight="1" x14ac:dyDescent="0.25">
      <c r="A500" s="10" t="s">
        <v>82</v>
      </c>
      <c r="B500" s="11">
        <v>45573</v>
      </c>
      <c r="C500" s="68">
        <f t="shared" si="8"/>
        <v>3.25</v>
      </c>
      <c r="D500" s="69">
        <f>IF(TimeSpend[[#This Row],[Network Description]]&lt;&gt;"",VLOOKUP(TimeSpend[[#This Row],[Network Description]],Projects!A:B,2,0),"")</f>
        <v>60000430</v>
      </c>
      <c r="E500" s="10" t="s">
        <v>30</v>
      </c>
      <c r="F500" s="96" t="s">
        <v>31</v>
      </c>
      <c r="G500" s="10" t="s">
        <v>83</v>
      </c>
      <c r="H500" s="32">
        <v>0.34375</v>
      </c>
      <c r="I500" s="32">
        <v>0.47916666666666669</v>
      </c>
      <c r="J500" s="10" t="s">
        <v>19</v>
      </c>
      <c r="L500" s="69" t="str">
        <f>IF(TimeSpend[[#This Row],[Personnel number]]&lt;&gt;"",Utilization!$J$2,"")</f>
        <v>10/2024</v>
      </c>
      <c r="M500" s="69" t="str">
        <f>IF(TimeSpend[[#This Row],[Personnel number]]&lt;&gt;"",VLOOKUP(TimeSpend[[#This Row],[Personnel number]],Users!A:B,2,0),"")</f>
        <v>Račoch Petr</v>
      </c>
      <c r="N500" s="69" t="str">
        <f>IF(TimeSpend[[#This Row],[Network Description]]&lt;&gt;"",VLOOKUP(TimeSpend[[#This Row],[Network Description]],Projects!A:C,3,0),"")</f>
        <v>PROJECT</v>
      </c>
      <c r="O500" s="69" t="str">
        <f>IF(TimeSpend[[#This Row],[Activity]]&lt;&gt;"",VLOOKUP(TimeSpend[[#This Row],[Activity]],Activity,2,FALSE),"")</f>
        <v>Yes</v>
      </c>
    </row>
    <row r="501" spans="1:15" ht="16.5" customHeight="1" x14ac:dyDescent="0.25">
      <c r="A501" s="10" t="s">
        <v>82</v>
      </c>
      <c r="B501" s="11">
        <v>45573</v>
      </c>
      <c r="C501" s="68">
        <f t="shared" si="8"/>
        <v>0.5</v>
      </c>
      <c r="D501" s="69">
        <f>IF(TimeSpend[[#This Row],[Network Description]]&lt;&gt;"",VLOOKUP(TimeSpend[[#This Row],[Network Description]],Projects!A:B,2,0),"")</f>
        <v>60000430</v>
      </c>
      <c r="E501" s="10" t="s">
        <v>30</v>
      </c>
      <c r="F501" s="96" t="s">
        <v>58</v>
      </c>
      <c r="G501" s="10" t="s">
        <v>266</v>
      </c>
      <c r="H501" s="32">
        <v>0.5</v>
      </c>
      <c r="I501" s="32">
        <v>0.52083333333333337</v>
      </c>
      <c r="J501" s="10" t="s">
        <v>19</v>
      </c>
      <c r="L501" s="69" t="str">
        <f>IF(TimeSpend[[#This Row],[Personnel number]]&lt;&gt;"",Utilization!$J$2,"")</f>
        <v>10/2024</v>
      </c>
      <c r="M501" s="69" t="str">
        <f>IF(TimeSpend[[#This Row],[Personnel number]]&lt;&gt;"",VLOOKUP(TimeSpend[[#This Row],[Personnel number]],Users!A:B,2,0),"")</f>
        <v>Račoch Petr</v>
      </c>
      <c r="N501" s="69" t="str">
        <f>IF(TimeSpend[[#This Row],[Network Description]]&lt;&gt;"",VLOOKUP(TimeSpend[[#This Row],[Network Description]],Projects!A:C,3,0),"")</f>
        <v>PROJECT</v>
      </c>
      <c r="O501" s="69" t="str">
        <f>IF(TimeSpend[[#This Row],[Activity]]&lt;&gt;"",VLOOKUP(TimeSpend[[#This Row],[Activity]],Activity,2,FALSE),"")</f>
        <v>Yes</v>
      </c>
    </row>
    <row r="502" spans="1:15" ht="16.5" customHeight="1" x14ac:dyDescent="0.25">
      <c r="A502" s="10" t="s">
        <v>82</v>
      </c>
      <c r="B502" s="11">
        <v>45573</v>
      </c>
      <c r="C502" s="68">
        <f t="shared" si="8"/>
        <v>4.75</v>
      </c>
      <c r="D502" s="69">
        <f>IF(TimeSpend[[#This Row],[Network Description]]&lt;&gt;"",VLOOKUP(TimeSpend[[#This Row],[Network Description]],Projects!A:B,2,0),"")</f>
        <v>60000430</v>
      </c>
      <c r="E502" s="10" t="s">
        <v>30</v>
      </c>
      <c r="F502" s="96" t="s">
        <v>31</v>
      </c>
      <c r="G502" s="10" t="s">
        <v>83</v>
      </c>
      <c r="H502" s="32">
        <v>0.52083333333333337</v>
      </c>
      <c r="I502" s="32">
        <v>0.71875</v>
      </c>
      <c r="J502" s="10" t="s">
        <v>19</v>
      </c>
      <c r="L502" s="69" t="str">
        <f>IF(TimeSpend[[#This Row],[Personnel number]]&lt;&gt;"",Utilization!$J$2,"")</f>
        <v>10/2024</v>
      </c>
      <c r="M502" s="69" t="str">
        <f>IF(TimeSpend[[#This Row],[Personnel number]]&lt;&gt;"",VLOOKUP(TimeSpend[[#This Row],[Personnel number]],Users!A:B,2,0),"")</f>
        <v>Račoch Petr</v>
      </c>
      <c r="N502" s="69" t="str">
        <f>IF(TimeSpend[[#This Row],[Network Description]]&lt;&gt;"",VLOOKUP(TimeSpend[[#This Row],[Network Description]],Projects!A:C,3,0),"")</f>
        <v>PROJECT</v>
      </c>
      <c r="O502" s="69" t="str">
        <f>IF(TimeSpend[[#This Row],[Activity]]&lt;&gt;"",VLOOKUP(TimeSpend[[#This Row],[Activity]],Activity,2,FALSE),"")</f>
        <v>Yes</v>
      </c>
    </row>
    <row r="503" spans="1:15" ht="16.5" customHeight="1" x14ac:dyDescent="0.25">
      <c r="A503" s="10" t="s">
        <v>82</v>
      </c>
      <c r="B503" s="11">
        <v>45574</v>
      </c>
      <c r="C503" s="68">
        <f t="shared" si="8"/>
        <v>1</v>
      </c>
      <c r="D503" s="69">
        <f>IF(TimeSpend[[#This Row],[Network Description]]&lt;&gt;"",VLOOKUP(TimeSpend[[#This Row],[Network Description]],Projects!A:B,2,0),"")</f>
        <v>60000430</v>
      </c>
      <c r="E503" s="10" t="s">
        <v>30</v>
      </c>
      <c r="F503" s="96" t="s">
        <v>267</v>
      </c>
      <c r="G503" s="10" t="s">
        <v>268</v>
      </c>
      <c r="H503" s="32">
        <v>0.29166666666666669</v>
      </c>
      <c r="I503" s="32">
        <v>0.33333333333333331</v>
      </c>
      <c r="J503" s="10" t="s">
        <v>19</v>
      </c>
      <c r="L503" s="69" t="str">
        <f>IF(TimeSpend[[#This Row],[Personnel number]]&lt;&gt;"",Utilization!$J$2,"")</f>
        <v>10/2024</v>
      </c>
      <c r="M503" s="69" t="str">
        <f>IF(TimeSpend[[#This Row],[Personnel number]]&lt;&gt;"",VLOOKUP(TimeSpend[[#This Row],[Personnel number]],Users!A:B,2,0),"")</f>
        <v>Račoch Petr</v>
      </c>
      <c r="N503" s="69" t="str">
        <f>IF(TimeSpend[[#This Row],[Network Description]]&lt;&gt;"",VLOOKUP(TimeSpend[[#This Row],[Network Description]],Projects!A:C,3,0),"")</f>
        <v>PROJECT</v>
      </c>
      <c r="O503" s="69" t="str">
        <f>IF(TimeSpend[[#This Row],[Activity]]&lt;&gt;"",VLOOKUP(TimeSpend[[#This Row],[Activity]],Activity,2,FALSE),"")</f>
        <v>Yes</v>
      </c>
    </row>
    <row r="504" spans="1:15" ht="16.5" customHeight="1" x14ac:dyDescent="0.25">
      <c r="A504" s="10" t="s">
        <v>82</v>
      </c>
      <c r="B504" s="11">
        <v>45574</v>
      </c>
      <c r="C504" s="68">
        <f t="shared" si="8"/>
        <v>2</v>
      </c>
      <c r="D504" s="69">
        <f>IF(TimeSpend[[#This Row],[Network Description]]&lt;&gt;"",VLOOKUP(TimeSpend[[#This Row],[Network Description]],Projects!A:B,2,0),"")</f>
        <v>60000430</v>
      </c>
      <c r="E504" s="10" t="s">
        <v>30</v>
      </c>
      <c r="F504" s="96" t="s">
        <v>58</v>
      </c>
      <c r="G504" s="10" t="s">
        <v>269</v>
      </c>
      <c r="H504" s="32">
        <v>0.33333333333333331</v>
      </c>
      <c r="I504" s="32">
        <v>0.41666666666666669</v>
      </c>
      <c r="J504" s="10" t="s">
        <v>19</v>
      </c>
      <c r="L504" s="69" t="str">
        <f>IF(TimeSpend[[#This Row],[Personnel number]]&lt;&gt;"",Utilization!$J$2,"")</f>
        <v>10/2024</v>
      </c>
      <c r="M504" s="69" t="str">
        <f>IF(TimeSpend[[#This Row],[Personnel number]]&lt;&gt;"",VLOOKUP(TimeSpend[[#This Row],[Personnel number]],Users!A:B,2,0),"")</f>
        <v>Račoch Petr</v>
      </c>
      <c r="N504" s="69" t="str">
        <f>IF(TimeSpend[[#This Row],[Network Description]]&lt;&gt;"",VLOOKUP(TimeSpend[[#This Row],[Network Description]],Projects!A:C,3,0),"")</f>
        <v>PROJECT</v>
      </c>
      <c r="O504" s="69" t="str">
        <f>IF(TimeSpend[[#This Row],[Activity]]&lt;&gt;"",VLOOKUP(TimeSpend[[#This Row],[Activity]],Activity,2,FALSE),"")</f>
        <v>Yes</v>
      </c>
    </row>
    <row r="505" spans="1:15" ht="16.5" customHeight="1" x14ac:dyDescent="0.25">
      <c r="A505" s="10" t="s">
        <v>82</v>
      </c>
      <c r="B505" s="11">
        <v>45574</v>
      </c>
      <c r="C505" s="68">
        <f t="shared" si="8"/>
        <v>1</v>
      </c>
      <c r="D505" s="69">
        <f>IF(TimeSpend[[#This Row],[Network Description]]&lt;&gt;"",VLOOKUP(TimeSpend[[#This Row],[Network Description]],Projects!A:B,2,0),"")</f>
        <v>60000430</v>
      </c>
      <c r="E505" s="10" t="s">
        <v>30</v>
      </c>
      <c r="F505" s="96" t="s">
        <v>31</v>
      </c>
      <c r="G505" s="10" t="s">
        <v>96</v>
      </c>
      <c r="H505" s="32">
        <v>0.41666666666666669</v>
      </c>
      <c r="I505" s="32">
        <v>0.45833333333333331</v>
      </c>
      <c r="J505" s="10" t="s">
        <v>19</v>
      </c>
      <c r="L505" s="69" t="str">
        <f>IF(TimeSpend[[#This Row],[Personnel number]]&lt;&gt;"",Utilization!$J$2,"")</f>
        <v>10/2024</v>
      </c>
      <c r="M505" s="69" t="str">
        <f>IF(TimeSpend[[#This Row],[Personnel number]]&lt;&gt;"",VLOOKUP(TimeSpend[[#This Row],[Personnel number]],Users!A:B,2,0),"")</f>
        <v>Račoch Petr</v>
      </c>
      <c r="N505" s="69" t="str">
        <f>IF(TimeSpend[[#This Row],[Network Description]]&lt;&gt;"",VLOOKUP(TimeSpend[[#This Row],[Network Description]],Projects!A:C,3,0),"")</f>
        <v>PROJECT</v>
      </c>
      <c r="O505" s="69" t="str">
        <f>IF(TimeSpend[[#This Row],[Activity]]&lt;&gt;"",VLOOKUP(TimeSpend[[#This Row],[Activity]],Activity,2,FALSE),"")</f>
        <v>Yes</v>
      </c>
    </row>
    <row r="506" spans="1:15" ht="16.5" customHeight="1" x14ac:dyDescent="0.25">
      <c r="A506" s="10" t="s">
        <v>82</v>
      </c>
      <c r="B506" s="11">
        <v>45574</v>
      </c>
      <c r="C506" s="68">
        <f t="shared" si="8"/>
        <v>2</v>
      </c>
      <c r="D506" s="69">
        <f>IF(TimeSpend[[#This Row],[Network Description]]&lt;&gt;"",VLOOKUP(TimeSpend[[#This Row],[Network Description]],Projects!A:B,2,0),"")</f>
        <v>60000430</v>
      </c>
      <c r="E506" s="10" t="s">
        <v>30</v>
      </c>
      <c r="F506" s="96" t="s">
        <v>31</v>
      </c>
      <c r="G506" s="10" t="s">
        <v>83</v>
      </c>
      <c r="H506" s="32">
        <v>0.47916666666666669</v>
      </c>
      <c r="I506" s="32">
        <v>0.5625</v>
      </c>
      <c r="J506" s="10" t="s">
        <v>19</v>
      </c>
      <c r="L506" s="69" t="str">
        <f>IF(TimeSpend[[#This Row],[Personnel number]]&lt;&gt;"",Utilization!$J$2,"")</f>
        <v>10/2024</v>
      </c>
      <c r="M506" s="69" t="str">
        <f>IF(TimeSpend[[#This Row],[Personnel number]]&lt;&gt;"",VLOOKUP(TimeSpend[[#This Row],[Personnel number]],Users!A:B,2,0),"")</f>
        <v>Račoch Petr</v>
      </c>
      <c r="N506" s="69" t="str">
        <f>IF(TimeSpend[[#This Row],[Network Description]]&lt;&gt;"",VLOOKUP(TimeSpend[[#This Row],[Network Description]],Projects!A:C,3,0),"")</f>
        <v>PROJECT</v>
      </c>
      <c r="O506" s="69" t="str">
        <f>IF(TimeSpend[[#This Row],[Activity]]&lt;&gt;"",VLOOKUP(TimeSpend[[#This Row],[Activity]],Activity,2,FALSE),"")</f>
        <v>Yes</v>
      </c>
    </row>
    <row r="507" spans="1:15" ht="16.5" customHeight="1" x14ac:dyDescent="0.25">
      <c r="A507" s="10" t="s">
        <v>82</v>
      </c>
      <c r="B507" s="11">
        <v>45574</v>
      </c>
      <c r="C507" s="68">
        <f t="shared" si="8"/>
        <v>0.5</v>
      </c>
      <c r="D507" s="69">
        <f>IF(TimeSpend[[#This Row],[Network Description]]&lt;&gt;"",VLOOKUP(TimeSpend[[#This Row],[Network Description]],Projects!A:B,2,0),"")</f>
        <v>60000430</v>
      </c>
      <c r="E507" s="10" t="s">
        <v>30</v>
      </c>
      <c r="F507" s="96" t="s">
        <v>31</v>
      </c>
      <c r="G507" s="10" t="s">
        <v>270</v>
      </c>
      <c r="H507" s="32">
        <v>0.5625</v>
      </c>
      <c r="I507" s="32">
        <v>0.58333333333333337</v>
      </c>
      <c r="J507" s="10" t="s">
        <v>19</v>
      </c>
      <c r="L507" s="69" t="str">
        <f>IF(TimeSpend[[#This Row],[Personnel number]]&lt;&gt;"",Utilization!$J$2,"")</f>
        <v>10/2024</v>
      </c>
      <c r="M507" s="69" t="str">
        <f>IF(TimeSpend[[#This Row],[Personnel number]]&lt;&gt;"",VLOOKUP(TimeSpend[[#This Row],[Personnel number]],Users!A:B,2,0),"")</f>
        <v>Račoch Petr</v>
      </c>
      <c r="N507" s="69" t="str">
        <f>IF(TimeSpend[[#This Row],[Network Description]]&lt;&gt;"",VLOOKUP(TimeSpend[[#This Row],[Network Description]],Projects!A:C,3,0),"")</f>
        <v>PROJECT</v>
      </c>
      <c r="O507" s="69" t="str">
        <f>IF(TimeSpend[[#This Row],[Activity]]&lt;&gt;"",VLOOKUP(TimeSpend[[#This Row],[Activity]],Activity,2,FALSE),"")</f>
        <v>Yes</v>
      </c>
    </row>
    <row r="508" spans="1:15" ht="16.5" customHeight="1" x14ac:dyDescent="0.25">
      <c r="A508" s="10" t="s">
        <v>82</v>
      </c>
      <c r="B508" s="11">
        <v>45574</v>
      </c>
      <c r="C508" s="68">
        <f t="shared" si="8"/>
        <v>2</v>
      </c>
      <c r="D508" s="69">
        <f>IF(TimeSpend[[#This Row],[Network Description]]&lt;&gt;"",VLOOKUP(TimeSpend[[#This Row],[Network Description]],Projects!A:B,2,0),"")</f>
        <v>60000430</v>
      </c>
      <c r="E508" s="10" t="s">
        <v>30</v>
      </c>
      <c r="F508" s="96" t="s">
        <v>31</v>
      </c>
      <c r="G508" s="10" t="s">
        <v>83</v>
      </c>
      <c r="H508" s="32">
        <v>0.58333333333333337</v>
      </c>
      <c r="I508" s="32">
        <v>0.66666666666666663</v>
      </c>
      <c r="J508" s="10" t="s">
        <v>19</v>
      </c>
      <c r="L508" s="69" t="str">
        <f>IF(TimeSpend[[#This Row],[Personnel number]]&lt;&gt;"",Utilization!$J$2,"")</f>
        <v>10/2024</v>
      </c>
      <c r="M508" s="69" t="str">
        <f>IF(TimeSpend[[#This Row],[Personnel number]]&lt;&gt;"",VLOOKUP(TimeSpend[[#This Row],[Personnel number]],Users!A:B,2,0),"")</f>
        <v>Račoch Petr</v>
      </c>
      <c r="N508" s="69" t="str">
        <f>IF(TimeSpend[[#This Row],[Network Description]]&lt;&gt;"",VLOOKUP(TimeSpend[[#This Row],[Network Description]],Projects!A:C,3,0),"")</f>
        <v>PROJECT</v>
      </c>
      <c r="O508" s="69" t="str">
        <f>IF(TimeSpend[[#This Row],[Activity]]&lt;&gt;"",VLOOKUP(TimeSpend[[#This Row],[Activity]],Activity,2,FALSE),"")</f>
        <v>Yes</v>
      </c>
    </row>
    <row r="509" spans="1:15" ht="16.5" customHeight="1" x14ac:dyDescent="0.25">
      <c r="A509" s="10" t="s">
        <v>82</v>
      </c>
      <c r="B509" s="11">
        <v>45574</v>
      </c>
      <c r="C509" s="68">
        <f t="shared" si="8"/>
        <v>0.75</v>
      </c>
      <c r="D509" s="69" t="str">
        <f>IF(TimeSpend[[#This Row],[Network Description]]&lt;&gt;"",VLOOKUP(TimeSpend[[#This Row],[Network Description]],Projects!A:B,2,0),"")</f>
        <v>BPC_INC</v>
      </c>
      <c r="E509" s="10" t="s">
        <v>48</v>
      </c>
      <c r="F509" s="96" t="s">
        <v>31</v>
      </c>
      <c r="G509" s="10" t="s">
        <v>98</v>
      </c>
      <c r="H509" s="32">
        <v>0.66666666666666663</v>
      </c>
      <c r="I509" s="32">
        <v>0.69791666666666663</v>
      </c>
      <c r="J509" s="10" t="s">
        <v>19</v>
      </c>
      <c r="L509" s="69" t="str">
        <f>IF(TimeSpend[[#This Row],[Personnel number]]&lt;&gt;"",Utilization!$J$2,"")</f>
        <v>10/2024</v>
      </c>
      <c r="M509" s="69" t="str">
        <f>IF(TimeSpend[[#This Row],[Personnel number]]&lt;&gt;"",VLOOKUP(TimeSpend[[#This Row],[Personnel number]],Users!A:B,2,0),"")</f>
        <v>Račoch Petr</v>
      </c>
      <c r="N509" s="69" t="str">
        <f>IF(TimeSpend[[#This Row],[Network Description]]&lt;&gt;"",VLOOKUP(TimeSpend[[#This Row],[Network Description]],Projects!A:C,3,0),"")</f>
        <v>INC</v>
      </c>
      <c r="O509" s="69" t="str">
        <f>IF(TimeSpend[[#This Row],[Activity]]&lt;&gt;"",VLOOKUP(TimeSpend[[#This Row],[Activity]],Activity,2,FALSE),"")</f>
        <v>Yes</v>
      </c>
    </row>
    <row r="510" spans="1:15" ht="16.5" customHeight="1" x14ac:dyDescent="0.25">
      <c r="A510" s="10" t="s">
        <v>82</v>
      </c>
      <c r="B510" s="11">
        <v>45575</v>
      </c>
      <c r="C510" s="68">
        <f t="shared" si="8"/>
        <v>3</v>
      </c>
      <c r="D510" s="69" t="str">
        <f>IF(TimeSpend[[#This Row],[Network Description]]&lt;&gt;"",VLOOKUP(TimeSpend[[#This Row],[Network Description]],Projects!A:B,2,0),"")</f>
        <v>BPC_INC</v>
      </c>
      <c r="E510" s="10" t="s">
        <v>48</v>
      </c>
      <c r="F510" s="96" t="s">
        <v>31</v>
      </c>
      <c r="G510" s="10" t="s">
        <v>98</v>
      </c>
      <c r="H510" s="32">
        <v>0.33333333333333331</v>
      </c>
      <c r="I510" s="32">
        <v>0.45833333333333331</v>
      </c>
      <c r="J510" s="10" t="s">
        <v>19</v>
      </c>
      <c r="L510" s="69" t="str">
        <f>IF(TimeSpend[[#This Row],[Personnel number]]&lt;&gt;"",Utilization!$J$2,"")</f>
        <v>10/2024</v>
      </c>
      <c r="M510" s="69" t="str">
        <f>IF(TimeSpend[[#This Row],[Personnel number]]&lt;&gt;"",VLOOKUP(TimeSpend[[#This Row],[Personnel number]],Users!A:B,2,0),"")</f>
        <v>Račoch Petr</v>
      </c>
      <c r="N510" s="69" t="str">
        <f>IF(TimeSpend[[#This Row],[Network Description]]&lt;&gt;"",VLOOKUP(TimeSpend[[#This Row],[Network Description]],Projects!A:C,3,0),"")</f>
        <v>INC</v>
      </c>
      <c r="O510" s="69" t="str">
        <f>IF(TimeSpend[[#This Row],[Activity]]&lt;&gt;"",VLOOKUP(TimeSpend[[#This Row],[Activity]],Activity,2,FALSE),"")</f>
        <v>Yes</v>
      </c>
    </row>
    <row r="511" spans="1:15" ht="16.5" customHeight="1" x14ac:dyDescent="0.25">
      <c r="A511" s="10" t="s">
        <v>82</v>
      </c>
      <c r="B511" s="11">
        <v>45575</v>
      </c>
      <c r="C511" s="68">
        <f t="shared" si="8"/>
        <v>3.5</v>
      </c>
      <c r="D511" s="69">
        <f>IF(TimeSpend[[#This Row],[Network Description]]&lt;&gt;"",VLOOKUP(TimeSpend[[#This Row],[Network Description]],Projects!A:B,2,0),"")</f>
        <v>60000430</v>
      </c>
      <c r="E511" s="10" t="s">
        <v>30</v>
      </c>
      <c r="F511" s="96" t="s">
        <v>58</v>
      </c>
      <c r="G511" s="10" t="s">
        <v>271</v>
      </c>
      <c r="H511" s="32">
        <v>0.47916666666666669</v>
      </c>
      <c r="I511" s="32">
        <v>0.625</v>
      </c>
      <c r="J511" s="10" t="s">
        <v>19</v>
      </c>
      <c r="L511" s="69" t="str">
        <f>IF(TimeSpend[[#This Row],[Personnel number]]&lt;&gt;"",Utilization!$J$2,"")</f>
        <v>10/2024</v>
      </c>
      <c r="M511" s="69" t="str">
        <f>IF(TimeSpend[[#This Row],[Personnel number]]&lt;&gt;"",VLOOKUP(TimeSpend[[#This Row],[Personnel number]],Users!A:B,2,0),"")</f>
        <v>Račoch Petr</v>
      </c>
      <c r="N511" s="69" t="str">
        <f>IF(TimeSpend[[#This Row],[Network Description]]&lt;&gt;"",VLOOKUP(TimeSpend[[#This Row],[Network Description]],Projects!A:C,3,0),"")</f>
        <v>PROJECT</v>
      </c>
      <c r="O511" s="69" t="str">
        <f>IF(TimeSpend[[#This Row],[Activity]]&lt;&gt;"",VLOOKUP(TimeSpend[[#This Row],[Activity]],Activity,2,FALSE),"")</f>
        <v>Yes</v>
      </c>
    </row>
    <row r="512" spans="1:15" ht="16.5" customHeight="1" x14ac:dyDescent="0.25">
      <c r="A512" s="10" t="s">
        <v>82</v>
      </c>
      <c r="B512" s="11">
        <v>45575</v>
      </c>
      <c r="C512" s="68">
        <f t="shared" si="8"/>
        <v>2.25</v>
      </c>
      <c r="D512" s="69">
        <f>IF(TimeSpend[[#This Row],[Network Description]]&lt;&gt;"",VLOOKUP(TimeSpend[[#This Row],[Network Description]],Projects!A:B,2,0),"")</f>
        <v>60000430</v>
      </c>
      <c r="E512" s="10" t="s">
        <v>30</v>
      </c>
      <c r="F512" s="96" t="s">
        <v>31</v>
      </c>
      <c r="G512" s="10" t="s">
        <v>83</v>
      </c>
      <c r="H512" s="32">
        <v>0.625</v>
      </c>
      <c r="I512" s="32">
        <v>0.71875</v>
      </c>
      <c r="J512" s="10" t="s">
        <v>19</v>
      </c>
      <c r="L512" s="69" t="str">
        <f>IF(TimeSpend[[#This Row],[Personnel number]]&lt;&gt;"",Utilization!$J$2,"")</f>
        <v>10/2024</v>
      </c>
      <c r="M512" s="69" t="str">
        <f>IF(TimeSpend[[#This Row],[Personnel number]]&lt;&gt;"",VLOOKUP(TimeSpend[[#This Row],[Personnel number]],Users!A:B,2,0),"")</f>
        <v>Račoch Petr</v>
      </c>
      <c r="N512" s="69" t="str">
        <f>IF(TimeSpend[[#This Row],[Network Description]]&lt;&gt;"",VLOOKUP(TimeSpend[[#This Row],[Network Description]],Projects!A:C,3,0),"")</f>
        <v>PROJECT</v>
      </c>
      <c r="O512" s="69" t="str">
        <f>IF(TimeSpend[[#This Row],[Activity]]&lt;&gt;"",VLOOKUP(TimeSpend[[#This Row],[Activity]],Activity,2,FALSE),"")</f>
        <v>Yes</v>
      </c>
    </row>
    <row r="513" spans="1:15" ht="16.5" customHeight="1" x14ac:dyDescent="0.25">
      <c r="A513" s="10" t="s">
        <v>82</v>
      </c>
      <c r="B513" s="11">
        <v>45576</v>
      </c>
      <c r="C513" s="68">
        <f t="shared" si="8"/>
        <v>2</v>
      </c>
      <c r="D513" s="69">
        <f>IF(TimeSpend[[#This Row],[Network Description]]&lt;&gt;"",VLOOKUP(TimeSpend[[#This Row],[Network Description]],Projects!A:B,2,0),"")</f>
        <v>60000430</v>
      </c>
      <c r="E513" s="10" t="s">
        <v>30</v>
      </c>
      <c r="F513" s="96" t="s">
        <v>31</v>
      </c>
      <c r="G513" s="10" t="s">
        <v>83</v>
      </c>
      <c r="H513" s="32">
        <v>0.33333333333333331</v>
      </c>
      <c r="I513" s="32">
        <v>0.41666666666666669</v>
      </c>
      <c r="J513" s="10" t="s">
        <v>19</v>
      </c>
      <c r="L513" s="69" t="str">
        <f>IF(TimeSpend[[#This Row],[Personnel number]]&lt;&gt;"",Utilization!$J$2,"")</f>
        <v>10/2024</v>
      </c>
      <c r="M513" s="69" t="str">
        <f>IF(TimeSpend[[#This Row],[Personnel number]]&lt;&gt;"",VLOOKUP(TimeSpend[[#This Row],[Personnel number]],Users!A:B,2,0),"")</f>
        <v>Račoch Petr</v>
      </c>
      <c r="N513" s="69" t="str">
        <f>IF(TimeSpend[[#This Row],[Network Description]]&lt;&gt;"",VLOOKUP(TimeSpend[[#This Row],[Network Description]],Projects!A:C,3,0),"")</f>
        <v>PROJECT</v>
      </c>
      <c r="O513" s="69" t="str">
        <f>IF(TimeSpend[[#This Row],[Activity]]&lt;&gt;"",VLOOKUP(TimeSpend[[#This Row],[Activity]],Activity,2,FALSE),"")</f>
        <v>Yes</v>
      </c>
    </row>
    <row r="514" spans="1:15" ht="16.5" customHeight="1" x14ac:dyDescent="0.25">
      <c r="A514" s="10" t="s">
        <v>82</v>
      </c>
      <c r="B514" s="11">
        <v>45576</v>
      </c>
      <c r="C514" s="68">
        <f t="shared" si="8"/>
        <v>0.5</v>
      </c>
      <c r="D514" s="69" t="str">
        <f>IF(TimeSpend[[#This Row],[Network Description]]&lt;&gt;"",VLOOKUP(TimeSpend[[#This Row],[Network Description]],Projects!A:B,2,0),"")</f>
        <v>BPC_INT</v>
      </c>
      <c r="E514" s="10" t="s">
        <v>16</v>
      </c>
      <c r="F514" s="96" t="s">
        <v>17</v>
      </c>
      <c r="G514" s="10" t="s">
        <v>46</v>
      </c>
      <c r="H514" s="32">
        <v>0.41666666666666669</v>
      </c>
      <c r="I514" s="32">
        <v>0.4375</v>
      </c>
      <c r="J514" s="10" t="s">
        <v>19</v>
      </c>
      <c r="L514" s="69" t="str">
        <f>IF(TimeSpend[[#This Row],[Personnel number]]&lt;&gt;"",Utilization!$J$2,"")</f>
        <v>10/2024</v>
      </c>
      <c r="M514" s="69" t="str">
        <f>IF(TimeSpend[[#This Row],[Personnel number]]&lt;&gt;"",VLOOKUP(TimeSpend[[#This Row],[Personnel number]],Users!A:B,2,0),"")</f>
        <v>Račoch Petr</v>
      </c>
      <c r="N514" s="69" t="str">
        <f>IF(TimeSpend[[#This Row],[Network Description]]&lt;&gt;"",VLOOKUP(TimeSpend[[#This Row],[Network Description]],Projects!A:C,3,0),"")</f>
        <v>INT</v>
      </c>
      <c r="O514" s="69" t="str">
        <f>IF(TimeSpend[[#This Row],[Activity]]&lt;&gt;"",VLOOKUP(TimeSpend[[#This Row],[Activity]],Activity,2,FALSE),"")</f>
        <v>No</v>
      </c>
    </row>
    <row r="515" spans="1:15" ht="16.5" customHeight="1" x14ac:dyDescent="0.25">
      <c r="A515" s="10" t="s">
        <v>82</v>
      </c>
      <c r="B515" s="11">
        <v>45576</v>
      </c>
      <c r="C515" s="68">
        <f t="shared" ref="C515:C525" si="9">IF((I515-INT(I515))*24-(H515-INT(H515))*24=0,"",(I515-INT(I515))*24-(H515-INT(H515))*24)</f>
        <v>0.5</v>
      </c>
      <c r="D515" s="69" t="str">
        <f>IF(TimeSpend[[#This Row],[Network Description]]&lt;&gt;"",VLOOKUP(TimeSpend[[#This Row],[Network Description]],Projects!A:B,2,0),"")</f>
        <v>BPC_INT</v>
      </c>
      <c r="E515" s="10" t="s">
        <v>16</v>
      </c>
      <c r="F515" s="96" t="s">
        <v>17</v>
      </c>
      <c r="G515" s="10" t="s">
        <v>21</v>
      </c>
      <c r="H515" s="32">
        <v>0.4375</v>
      </c>
      <c r="I515" s="32">
        <v>0.45833333333333331</v>
      </c>
      <c r="J515" s="10" t="s">
        <v>19</v>
      </c>
      <c r="L515" s="69" t="str">
        <f>IF(TimeSpend[[#This Row],[Personnel number]]&lt;&gt;"",Utilization!$J$2,"")</f>
        <v>10/2024</v>
      </c>
      <c r="M515" s="69" t="str">
        <f>IF(TimeSpend[[#This Row],[Personnel number]]&lt;&gt;"",VLOOKUP(TimeSpend[[#This Row],[Personnel number]],Users!A:B,2,0),"")</f>
        <v>Račoch Petr</v>
      </c>
      <c r="N515" s="69" t="str">
        <f>IF(TimeSpend[[#This Row],[Network Description]]&lt;&gt;"",VLOOKUP(TimeSpend[[#This Row],[Network Description]],Projects!A:C,3,0),"")</f>
        <v>INT</v>
      </c>
      <c r="O515" s="69" t="str">
        <f>IF(TimeSpend[[#This Row],[Activity]]&lt;&gt;"",VLOOKUP(TimeSpend[[#This Row],[Activity]],Activity,2,FALSE),"")</f>
        <v>No</v>
      </c>
    </row>
    <row r="516" spans="1:15" ht="16.5" customHeight="1" x14ac:dyDescent="0.25">
      <c r="A516" s="10" t="s">
        <v>82</v>
      </c>
      <c r="B516" s="11">
        <v>45576</v>
      </c>
      <c r="C516" s="68">
        <f t="shared" si="9"/>
        <v>0.5</v>
      </c>
      <c r="D516" s="69" t="str">
        <f>IF(TimeSpend[[#This Row],[Network Description]]&lt;&gt;"",VLOOKUP(TimeSpend[[#This Row],[Network Description]],Projects!A:B,2,0),"")</f>
        <v>BPC_INT</v>
      </c>
      <c r="E516" s="10" t="s">
        <v>16</v>
      </c>
      <c r="F516" s="96" t="s">
        <v>17</v>
      </c>
      <c r="G516" s="10" t="s">
        <v>21</v>
      </c>
      <c r="H516" s="32">
        <v>0.47916666666666669</v>
      </c>
      <c r="I516" s="32">
        <v>0.5</v>
      </c>
      <c r="J516" s="10" t="s">
        <v>19</v>
      </c>
      <c r="L516" s="69" t="str">
        <f>IF(TimeSpend[[#This Row],[Personnel number]]&lt;&gt;"",Utilization!$J$2,"")</f>
        <v>10/2024</v>
      </c>
      <c r="M516" s="69" t="str">
        <f>IF(TimeSpend[[#This Row],[Personnel number]]&lt;&gt;"",VLOOKUP(TimeSpend[[#This Row],[Personnel number]],Users!A:B,2,0),"")</f>
        <v>Račoch Petr</v>
      </c>
      <c r="N516" s="69" t="str">
        <f>IF(TimeSpend[[#This Row],[Network Description]]&lt;&gt;"",VLOOKUP(TimeSpend[[#This Row],[Network Description]],Projects!A:C,3,0),"")</f>
        <v>INT</v>
      </c>
      <c r="O516" s="69" t="str">
        <f>IF(TimeSpend[[#This Row],[Activity]]&lt;&gt;"",VLOOKUP(TimeSpend[[#This Row],[Activity]],Activity,2,FALSE),"")</f>
        <v>No</v>
      </c>
    </row>
    <row r="517" spans="1:15" ht="16.5" customHeight="1" x14ac:dyDescent="0.25">
      <c r="A517" s="10" t="s">
        <v>82</v>
      </c>
      <c r="B517" s="11">
        <v>45576</v>
      </c>
      <c r="C517" s="68">
        <f t="shared" si="9"/>
        <v>0.5</v>
      </c>
      <c r="D517" s="69" t="str">
        <f>IF(TimeSpend[[#This Row],[Network Description]]&lt;&gt;"",VLOOKUP(TimeSpend[[#This Row],[Network Description]],Projects!A:B,2,0),"")</f>
        <v>BPC_INT</v>
      </c>
      <c r="E517" s="10" t="s">
        <v>16</v>
      </c>
      <c r="F517" s="96" t="s">
        <v>17</v>
      </c>
      <c r="G517" s="10" t="s">
        <v>263</v>
      </c>
      <c r="H517" s="32">
        <v>0.5</v>
      </c>
      <c r="I517" s="32">
        <v>0.52083333333333337</v>
      </c>
      <c r="J517" s="10" t="s">
        <v>19</v>
      </c>
      <c r="L517" s="69" t="str">
        <f>IF(TimeSpend[[#This Row],[Personnel number]]&lt;&gt;"",Utilization!$J$2,"")</f>
        <v>10/2024</v>
      </c>
      <c r="M517" s="69" t="str">
        <f>IF(TimeSpend[[#This Row],[Personnel number]]&lt;&gt;"",VLOOKUP(TimeSpend[[#This Row],[Personnel number]],Users!A:B,2,0),"")</f>
        <v>Račoch Petr</v>
      </c>
      <c r="N517" s="69" t="str">
        <f>IF(TimeSpend[[#This Row],[Network Description]]&lt;&gt;"",VLOOKUP(TimeSpend[[#This Row],[Network Description]],Projects!A:C,3,0),"")</f>
        <v>INT</v>
      </c>
      <c r="O517" s="69" t="str">
        <f>IF(TimeSpend[[#This Row],[Activity]]&lt;&gt;"",VLOOKUP(TimeSpend[[#This Row],[Activity]],Activity,2,FALSE),"")</f>
        <v>No</v>
      </c>
    </row>
    <row r="518" spans="1:15" ht="16.5" customHeight="1" x14ac:dyDescent="0.25">
      <c r="A518" s="10" t="s">
        <v>82</v>
      </c>
      <c r="B518" s="11">
        <v>45576</v>
      </c>
      <c r="C518" s="68">
        <f t="shared" si="9"/>
        <v>0.5</v>
      </c>
      <c r="D518" s="69" t="str">
        <f>IF(TimeSpend[[#This Row],[Network Description]]&lt;&gt;"",VLOOKUP(TimeSpend[[#This Row],[Network Description]],Projects!A:B,2,0),"")</f>
        <v>BPC_INC</v>
      </c>
      <c r="E518" s="10" t="s">
        <v>48</v>
      </c>
      <c r="F518" s="96" t="s">
        <v>31</v>
      </c>
      <c r="G518" s="10" t="s">
        <v>98</v>
      </c>
      <c r="H518" s="32">
        <v>0.52083333333333337</v>
      </c>
      <c r="I518" s="32">
        <v>0.54166666666666663</v>
      </c>
      <c r="J518" s="10" t="s">
        <v>19</v>
      </c>
      <c r="L518" s="69" t="str">
        <f>IF(TimeSpend[[#This Row],[Personnel number]]&lt;&gt;"",Utilization!$J$2,"")</f>
        <v>10/2024</v>
      </c>
      <c r="M518" s="69" t="str">
        <f>IF(TimeSpend[[#This Row],[Personnel number]]&lt;&gt;"",VLOOKUP(TimeSpend[[#This Row],[Personnel number]],Users!A:B,2,0),"")</f>
        <v>Račoch Petr</v>
      </c>
      <c r="N518" s="69" t="str">
        <f>IF(TimeSpend[[#This Row],[Network Description]]&lt;&gt;"",VLOOKUP(TimeSpend[[#This Row],[Network Description]],Projects!A:C,3,0),"")</f>
        <v>INC</v>
      </c>
      <c r="O518" s="69" t="str">
        <f>IF(TimeSpend[[#This Row],[Activity]]&lt;&gt;"",VLOOKUP(TimeSpend[[#This Row],[Activity]],Activity,2,FALSE),"")</f>
        <v>Yes</v>
      </c>
    </row>
    <row r="519" spans="1:15" ht="16.5" customHeight="1" x14ac:dyDescent="0.25">
      <c r="A519" s="10" t="s">
        <v>82</v>
      </c>
      <c r="B519" s="11">
        <v>45576</v>
      </c>
      <c r="C519" s="68">
        <f t="shared" si="9"/>
        <v>0.5</v>
      </c>
      <c r="D519" s="69">
        <f>IF(TimeSpend[[#This Row],[Network Description]]&lt;&gt;"",VLOOKUP(TimeSpend[[#This Row],[Network Description]],Projects!A:B,2,0),"")</f>
        <v>60000430</v>
      </c>
      <c r="E519" s="10" t="s">
        <v>30</v>
      </c>
      <c r="F519" s="96" t="s">
        <v>31</v>
      </c>
      <c r="G519" s="10" t="s">
        <v>272</v>
      </c>
      <c r="H519" s="32">
        <v>0.54166666666666663</v>
      </c>
      <c r="I519" s="32">
        <v>0.5625</v>
      </c>
      <c r="J519" s="10" t="s">
        <v>19</v>
      </c>
      <c r="L519" s="69" t="str">
        <f>IF(TimeSpend[[#This Row],[Personnel number]]&lt;&gt;"",Utilization!$J$2,"")</f>
        <v>10/2024</v>
      </c>
      <c r="M519" s="69" t="str">
        <f>IF(TimeSpend[[#This Row],[Personnel number]]&lt;&gt;"",VLOOKUP(TimeSpend[[#This Row],[Personnel number]],Users!A:B,2,0),"")</f>
        <v>Račoch Petr</v>
      </c>
      <c r="N519" s="69" t="str">
        <f>IF(TimeSpend[[#This Row],[Network Description]]&lt;&gt;"",VLOOKUP(TimeSpend[[#This Row],[Network Description]],Projects!A:C,3,0),"")</f>
        <v>PROJECT</v>
      </c>
      <c r="O519" s="69" t="str">
        <f>IF(TimeSpend[[#This Row],[Activity]]&lt;&gt;"",VLOOKUP(TimeSpend[[#This Row],[Activity]],Activity,2,FALSE),"")</f>
        <v>Yes</v>
      </c>
    </row>
    <row r="520" spans="1:15" ht="16.5" customHeight="1" x14ac:dyDescent="0.25">
      <c r="A520" s="10" t="s">
        <v>82</v>
      </c>
      <c r="B520" s="11">
        <v>45576</v>
      </c>
      <c r="C520" s="68">
        <f t="shared" si="9"/>
        <v>1</v>
      </c>
      <c r="D520" s="69">
        <f>IF(TimeSpend[[#This Row],[Network Description]]&lt;&gt;"",VLOOKUP(TimeSpend[[#This Row],[Network Description]],Projects!A:B,2,0),"")</f>
        <v>60000430</v>
      </c>
      <c r="E520" s="10" t="s">
        <v>30</v>
      </c>
      <c r="F520" s="96" t="s">
        <v>31</v>
      </c>
      <c r="G520" s="10" t="s">
        <v>83</v>
      </c>
      <c r="H520" s="32">
        <v>0.5625</v>
      </c>
      <c r="I520" s="32">
        <v>0.60416666666666663</v>
      </c>
      <c r="J520" s="10" t="s">
        <v>19</v>
      </c>
      <c r="L520" s="69" t="str">
        <f>IF(TimeSpend[[#This Row],[Personnel number]]&lt;&gt;"",Utilization!$J$2,"")</f>
        <v>10/2024</v>
      </c>
      <c r="M520" s="69" t="str">
        <f>IF(TimeSpend[[#This Row],[Personnel number]]&lt;&gt;"",VLOOKUP(TimeSpend[[#This Row],[Personnel number]],Users!A:B,2,0),"")</f>
        <v>Račoch Petr</v>
      </c>
      <c r="N520" s="69" t="str">
        <f>IF(TimeSpend[[#This Row],[Network Description]]&lt;&gt;"",VLOOKUP(TimeSpend[[#This Row],[Network Description]],Projects!A:C,3,0),"")</f>
        <v>PROJECT</v>
      </c>
      <c r="O520" s="69" t="str">
        <f>IF(TimeSpend[[#This Row],[Activity]]&lt;&gt;"",VLOOKUP(TimeSpend[[#This Row],[Activity]],Activity,2,FALSE),"")</f>
        <v>Yes</v>
      </c>
    </row>
    <row r="521" spans="1:15" ht="16.5" customHeight="1" x14ac:dyDescent="0.25">
      <c r="A521" s="10" t="s">
        <v>82</v>
      </c>
      <c r="B521" s="11">
        <v>45576</v>
      </c>
      <c r="C521" s="68">
        <f t="shared" si="9"/>
        <v>0.25</v>
      </c>
      <c r="D521" s="69">
        <f>IF(TimeSpend[[#This Row],[Network Description]]&lt;&gt;"",VLOOKUP(TimeSpend[[#This Row],[Network Description]],Projects!A:B,2,0),"")</f>
        <v>60000247</v>
      </c>
      <c r="E521" s="10" t="s">
        <v>22</v>
      </c>
      <c r="F521" s="96" t="s">
        <v>31</v>
      </c>
      <c r="G521" s="10" t="s">
        <v>273</v>
      </c>
      <c r="H521" s="32">
        <v>0.60416666666666663</v>
      </c>
      <c r="I521" s="32">
        <v>0.61458333333333337</v>
      </c>
      <c r="J521" s="10" t="s">
        <v>19</v>
      </c>
      <c r="L521" s="69" t="str">
        <f>IF(TimeSpend[[#This Row],[Personnel number]]&lt;&gt;"",Utilization!$J$2,"")</f>
        <v>10/2024</v>
      </c>
      <c r="M521" s="69" t="str">
        <f>IF(TimeSpend[[#This Row],[Personnel number]]&lt;&gt;"",VLOOKUP(TimeSpend[[#This Row],[Personnel number]],Users!A:B,2,0),"")</f>
        <v>Račoch Petr</v>
      </c>
      <c r="N521" s="69" t="str">
        <f>IF(TimeSpend[[#This Row],[Network Description]]&lt;&gt;"",VLOOKUP(TimeSpend[[#This Row],[Network Description]],Projects!A:C,3,0),"")</f>
        <v>PROJECT</v>
      </c>
      <c r="O521" s="69" t="str">
        <f>IF(TimeSpend[[#This Row],[Activity]]&lt;&gt;"",VLOOKUP(TimeSpend[[#This Row],[Activity]],Activity,2,FALSE),"")</f>
        <v>Yes</v>
      </c>
    </row>
    <row r="522" spans="1:15" ht="16.5" customHeight="1" x14ac:dyDescent="0.25">
      <c r="A522" s="10" t="s">
        <v>15</v>
      </c>
      <c r="B522" s="11">
        <v>45579</v>
      </c>
      <c r="C522" s="68">
        <f t="shared" si="9"/>
        <v>8</v>
      </c>
      <c r="D522" s="69" t="str">
        <f>IF(TimeSpend[[#This Row],[Network Description]]&lt;&gt;"",VLOOKUP(TimeSpend[[#This Row],[Network Description]],Projects!A:B,2,0),"")</f>
        <v>BPC_INT</v>
      </c>
      <c r="E522" s="10" t="s">
        <v>16</v>
      </c>
      <c r="F522" s="96" t="s">
        <v>17</v>
      </c>
      <c r="G522" s="10" t="s">
        <v>274</v>
      </c>
      <c r="H522" s="32">
        <v>0.33333333333333331</v>
      </c>
      <c r="I522" s="32">
        <v>0.66666666666666663</v>
      </c>
      <c r="J522" s="10" t="s">
        <v>19</v>
      </c>
      <c r="L522" s="69" t="str">
        <f>IF(TimeSpend[[#This Row],[Personnel number]]&lt;&gt;"",Utilization!$J$2,"")</f>
        <v>10/2024</v>
      </c>
      <c r="M522" s="69" t="str">
        <f>IF(TimeSpend[[#This Row],[Personnel number]]&lt;&gt;"",VLOOKUP(TimeSpend[[#This Row],[Personnel number]],Users!A:B,2,0),"")</f>
        <v>Klimas Radovan</v>
      </c>
      <c r="N522" s="69" t="str">
        <f>IF(TimeSpend[[#This Row],[Network Description]]&lt;&gt;"",VLOOKUP(TimeSpend[[#This Row],[Network Description]],Projects!A:C,3,0),"")</f>
        <v>INT</v>
      </c>
      <c r="O522" s="69" t="str">
        <f>IF(TimeSpend[[#This Row],[Activity]]&lt;&gt;"",VLOOKUP(TimeSpend[[#This Row],[Activity]],Activity,2,FALSE),"")</f>
        <v>No</v>
      </c>
    </row>
    <row r="523" spans="1:15" ht="16.5" customHeight="1" x14ac:dyDescent="0.25">
      <c r="A523" s="10" t="s">
        <v>29</v>
      </c>
      <c r="B523" s="11">
        <v>45579</v>
      </c>
      <c r="C523" s="68">
        <f t="shared" si="9"/>
        <v>3</v>
      </c>
      <c r="D523" s="69">
        <f>IF(TimeSpend[[#This Row],[Network Description]]&lt;&gt;"",VLOOKUP(TimeSpend[[#This Row],[Network Description]],Projects!A:B,2,0),"")</f>
        <v>60000430</v>
      </c>
      <c r="E523" s="10" t="s">
        <v>30</v>
      </c>
      <c r="F523" s="96" t="s">
        <v>31</v>
      </c>
      <c r="G523" s="10" t="s">
        <v>275</v>
      </c>
      <c r="H523" s="32">
        <v>0.33333333333333331</v>
      </c>
      <c r="I523" s="32">
        <v>0.45833333333333331</v>
      </c>
      <c r="J523" s="10" t="s">
        <v>19</v>
      </c>
      <c r="L523" s="69" t="str">
        <f>IF(TimeSpend[[#This Row],[Personnel number]]&lt;&gt;"",Utilization!$J$2,"")</f>
        <v>10/2024</v>
      </c>
      <c r="M523" s="69" t="str">
        <f>IF(TimeSpend[[#This Row],[Personnel number]]&lt;&gt;"",VLOOKUP(TimeSpend[[#This Row],[Personnel number]],Users!A:B,2,0),"")</f>
        <v xml:space="preserve">Chladilová Gabriela </v>
      </c>
      <c r="N523" s="69" t="str">
        <f>IF(TimeSpend[[#This Row],[Network Description]]&lt;&gt;"",VLOOKUP(TimeSpend[[#This Row],[Network Description]],Projects!A:C,3,0),"")</f>
        <v>PROJECT</v>
      </c>
      <c r="O523" s="69" t="str">
        <f>IF(TimeSpend[[#This Row],[Activity]]&lt;&gt;"",VLOOKUP(TimeSpend[[#This Row],[Activity]],Activity,2,FALSE),"")</f>
        <v>Yes</v>
      </c>
    </row>
    <row r="524" spans="1:15" ht="16.5" customHeight="1" x14ac:dyDescent="0.25">
      <c r="A524" s="10" t="s">
        <v>29</v>
      </c>
      <c r="B524" s="11">
        <v>45579</v>
      </c>
      <c r="C524" s="68">
        <f t="shared" si="9"/>
        <v>5.5</v>
      </c>
      <c r="D524" s="69">
        <f>IF(TimeSpend[[#This Row],[Network Description]]&lt;&gt;"",VLOOKUP(TimeSpend[[#This Row],[Network Description]],Projects!A:B,2,0),"")</f>
        <v>60000430</v>
      </c>
      <c r="E524" s="10" t="s">
        <v>30</v>
      </c>
      <c r="F524" s="96" t="s">
        <v>31</v>
      </c>
      <c r="G524" s="10" t="s">
        <v>275</v>
      </c>
      <c r="H524" s="32">
        <v>0.47916666666666669</v>
      </c>
      <c r="I524" s="32">
        <v>0.70833333333333337</v>
      </c>
      <c r="J524" s="10" t="s">
        <v>19</v>
      </c>
      <c r="L524" s="69" t="str">
        <f>IF(TimeSpend[[#This Row],[Personnel number]]&lt;&gt;"",Utilization!$J$2,"")</f>
        <v>10/2024</v>
      </c>
      <c r="M524" s="69" t="str">
        <f>IF(TimeSpend[[#This Row],[Personnel number]]&lt;&gt;"",VLOOKUP(TimeSpend[[#This Row],[Personnel number]],Users!A:B,2,0),"")</f>
        <v xml:space="preserve">Chladilová Gabriela </v>
      </c>
      <c r="N524" s="69" t="str">
        <f>IF(TimeSpend[[#This Row],[Network Description]]&lt;&gt;"",VLOOKUP(TimeSpend[[#This Row],[Network Description]],Projects!A:C,3,0),"")</f>
        <v>PROJECT</v>
      </c>
      <c r="O524" s="69" t="str">
        <f>IF(TimeSpend[[#This Row],[Activity]]&lt;&gt;"",VLOOKUP(TimeSpend[[#This Row],[Activity]],Activity,2,FALSE),"")</f>
        <v>Yes</v>
      </c>
    </row>
    <row r="525" spans="1:15" ht="16.5" customHeight="1" x14ac:dyDescent="0.25">
      <c r="A525" s="10" t="s">
        <v>15</v>
      </c>
      <c r="B525" s="11">
        <v>45580</v>
      </c>
      <c r="C525" s="68">
        <f t="shared" si="9"/>
        <v>9</v>
      </c>
      <c r="D525" s="69" t="str">
        <f>IF(TimeSpend[[#This Row],[Network Description]]&lt;&gt;"",VLOOKUP(TimeSpend[[#This Row],[Network Description]],Projects!A:B,2,0),"")</f>
        <v>BPC_INT</v>
      </c>
      <c r="E525" s="10" t="s">
        <v>16</v>
      </c>
      <c r="F525" s="96" t="s">
        <v>17</v>
      </c>
      <c r="G525" s="10" t="s">
        <v>276</v>
      </c>
      <c r="H525" s="32">
        <v>0.3125</v>
      </c>
      <c r="I525" s="32">
        <v>0.6875</v>
      </c>
      <c r="J525" s="10" t="s">
        <v>19</v>
      </c>
      <c r="L525" s="69" t="str">
        <f>IF(TimeSpend[[#This Row],[Personnel number]]&lt;&gt;"",Utilization!$J$2,"")</f>
        <v>10/2024</v>
      </c>
      <c r="M525" s="69" t="str">
        <f>IF(TimeSpend[[#This Row],[Personnel number]]&lt;&gt;"",VLOOKUP(TimeSpend[[#This Row],[Personnel number]],Users!A:B,2,0),"")</f>
        <v>Klimas Radovan</v>
      </c>
      <c r="N525" s="69" t="str">
        <f>IF(TimeSpend[[#This Row],[Network Description]]&lt;&gt;"",VLOOKUP(TimeSpend[[#This Row],[Network Description]],Projects!A:C,3,0),"")</f>
        <v>INT</v>
      </c>
      <c r="O525" s="69" t="str">
        <f>IF(TimeSpend[[#This Row],[Activity]]&lt;&gt;"",VLOOKUP(TimeSpend[[#This Row],[Activity]],Activity,2,FALSE),"")</f>
        <v>No</v>
      </c>
    </row>
    <row r="526" spans="1:15" ht="16.5" customHeight="1" x14ac:dyDescent="0.25">
      <c r="A526" s="10" t="s">
        <v>131</v>
      </c>
      <c r="B526" s="11">
        <v>45572</v>
      </c>
      <c r="C526" s="68">
        <f t="shared" ref="C526:C557" si="10">IF((I526-INT(I526))*24-(H526-INT(H526))*24=0,"",(I526-INT(I526))*24-(H526-INT(H526))*24)</f>
        <v>1</v>
      </c>
      <c r="D526" s="69">
        <f>IF(TimeSpend[[#This Row],[Network Description]]&lt;&gt;"",VLOOKUP(TimeSpend[[#This Row],[Network Description]],Projects!A:B,2,0),"")</f>
        <v>1050268</v>
      </c>
      <c r="E526" s="10" t="s">
        <v>147</v>
      </c>
      <c r="F526" s="96" t="s">
        <v>27</v>
      </c>
      <c r="G526" s="10" t="s">
        <v>277</v>
      </c>
      <c r="H526" s="32">
        <v>0.3125</v>
      </c>
      <c r="I526" s="32">
        <v>0.35416666666666669</v>
      </c>
      <c r="J526" s="10" t="s">
        <v>19</v>
      </c>
      <c r="L526" s="69" t="str">
        <f>IF(TimeSpend[[#This Row],[Personnel number]]&lt;&gt;"",Utilization!$J$2,"")</f>
        <v>10/2024</v>
      </c>
      <c r="M526" s="69" t="str">
        <f>IF(TimeSpend[[#This Row],[Personnel number]]&lt;&gt;"",VLOOKUP(TimeSpend[[#This Row],[Personnel number]],Users!A:B,2,0),"")</f>
        <v>Čech Jindřich</v>
      </c>
      <c r="N526" s="69" t="str">
        <f>IF(TimeSpend[[#This Row],[Network Description]]&lt;&gt;"",VLOOKUP(TimeSpend[[#This Row],[Network Description]],Projects!A:C,3,0),"")</f>
        <v>PROJECT</v>
      </c>
      <c r="O526" s="69" t="str">
        <f>IF(TimeSpend[[#This Row],[Activity]]&lt;&gt;"",VLOOKUP(TimeSpend[[#This Row],[Activity]],Activity,2,FALSE),"")</f>
        <v>Yes</v>
      </c>
    </row>
    <row r="527" spans="1:15" ht="16.5" customHeight="1" x14ac:dyDescent="0.25">
      <c r="A527" s="10" t="s">
        <v>131</v>
      </c>
      <c r="B527" s="11">
        <v>45572</v>
      </c>
      <c r="C527" s="68">
        <f t="shared" si="10"/>
        <v>0.5</v>
      </c>
      <c r="D527" s="69">
        <f>IF(TimeSpend[[#This Row],[Network Description]]&lt;&gt;"",VLOOKUP(TimeSpend[[#This Row],[Network Description]],Projects!A:B,2,0),"")</f>
        <v>60000247</v>
      </c>
      <c r="E527" s="10" t="s">
        <v>22</v>
      </c>
      <c r="F527" s="96" t="s">
        <v>58</v>
      </c>
      <c r="G527" s="10" t="s">
        <v>151</v>
      </c>
      <c r="H527" s="32">
        <v>0.35416666666666669</v>
      </c>
      <c r="I527" s="32">
        <v>0.375</v>
      </c>
      <c r="J527" s="10" t="s">
        <v>19</v>
      </c>
      <c r="L527" s="69" t="str">
        <f>IF(TimeSpend[[#This Row],[Personnel number]]&lt;&gt;"",Utilization!$J$2,"")</f>
        <v>10/2024</v>
      </c>
      <c r="M527" s="69" t="str">
        <f>IF(TimeSpend[[#This Row],[Personnel number]]&lt;&gt;"",VLOOKUP(TimeSpend[[#This Row],[Personnel number]],Users!A:B,2,0),"")</f>
        <v>Čech Jindřich</v>
      </c>
      <c r="N527" s="69" t="str">
        <f>IF(TimeSpend[[#This Row],[Network Description]]&lt;&gt;"",VLOOKUP(TimeSpend[[#This Row],[Network Description]],Projects!A:C,3,0),"")</f>
        <v>PROJECT</v>
      </c>
      <c r="O527" s="69" t="str">
        <f>IF(TimeSpend[[#This Row],[Activity]]&lt;&gt;"",VLOOKUP(TimeSpend[[#This Row],[Activity]],Activity,2,FALSE),"")</f>
        <v>Yes</v>
      </c>
    </row>
    <row r="528" spans="1:15" ht="16.5" customHeight="1" x14ac:dyDescent="0.25">
      <c r="A528" s="10" t="s">
        <v>131</v>
      </c>
      <c r="B528" s="11">
        <v>45572</v>
      </c>
      <c r="C528" s="68">
        <f t="shared" si="10"/>
        <v>2</v>
      </c>
      <c r="D528" s="69">
        <f>IF(TimeSpend[[#This Row],[Network Description]]&lt;&gt;"",VLOOKUP(TimeSpend[[#This Row],[Network Description]],Projects!A:B,2,0),"")</f>
        <v>60000247</v>
      </c>
      <c r="E528" s="10" t="s">
        <v>22</v>
      </c>
      <c r="F528" s="96" t="s">
        <v>133</v>
      </c>
      <c r="G528" s="10" t="s">
        <v>278</v>
      </c>
      <c r="H528" s="32">
        <v>0.375</v>
      </c>
      <c r="I528" s="32">
        <v>0.45833333333333331</v>
      </c>
      <c r="J528" s="10" t="s">
        <v>19</v>
      </c>
      <c r="L528" s="69" t="str">
        <f>IF(TimeSpend[[#This Row],[Personnel number]]&lt;&gt;"",Utilization!$J$2,"")</f>
        <v>10/2024</v>
      </c>
      <c r="M528" s="69" t="str">
        <f>IF(TimeSpend[[#This Row],[Personnel number]]&lt;&gt;"",VLOOKUP(TimeSpend[[#This Row],[Personnel number]],Users!A:B,2,0),"")</f>
        <v>Čech Jindřich</v>
      </c>
      <c r="N528" s="69" t="str">
        <f>IF(TimeSpend[[#This Row],[Network Description]]&lt;&gt;"",VLOOKUP(TimeSpend[[#This Row],[Network Description]],Projects!A:C,3,0),"")</f>
        <v>PROJECT</v>
      </c>
      <c r="O528" s="69" t="str">
        <f>IF(TimeSpend[[#This Row],[Activity]]&lt;&gt;"",VLOOKUP(TimeSpend[[#This Row],[Activity]],Activity,2,FALSE),"")</f>
        <v>Yes</v>
      </c>
    </row>
    <row r="529" spans="1:15" ht="16.5" customHeight="1" x14ac:dyDescent="0.25">
      <c r="A529" s="10" t="s">
        <v>131</v>
      </c>
      <c r="B529" s="11">
        <v>45572</v>
      </c>
      <c r="C529" s="68">
        <f t="shared" si="10"/>
        <v>0.5</v>
      </c>
      <c r="D529" s="69" t="str">
        <f>IF(TimeSpend[[#This Row],[Network Description]]&lt;&gt;"",VLOOKUP(TimeSpend[[#This Row],[Network Description]],Projects!A:B,2,0),"")</f>
        <v>BPC_INT</v>
      </c>
      <c r="E529" s="10" t="s">
        <v>16</v>
      </c>
      <c r="F529" s="96" t="s">
        <v>17</v>
      </c>
      <c r="G529" s="10" t="s">
        <v>132</v>
      </c>
      <c r="H529" s="32">
        <v>0.47916666666666669</v>
      </c>
      <c r="I529" s="32">
        <v>0.5</v>
      </c>
      <c r="J529" s="10" t="s">
        <v>19</v>
      </c>
      <c r="L529" s="69" t="str">
        <f>IF(TimeSpend[[#This Row],[Personnel number]]&lt;&gt;"",Utilization!$J$2,"")</f>
        <v>10/2024</v>
      </c>
      <c r="M529" s="69" t="str">
        <f>IF(TimeSpend[[#This Row],[Personnel number]]&lt;&gt;"",VLOOKUP(TimeSpend[[#This Row],[Personnel number]],Users!A:B,2,0),"")</f>
        <v>Čech Jindřich</v>
      </c>
      <c r="N529" s="69" t="str">
        <f>IF(TimeSpend[[#This Row],[Network Description]]&lt;&gt;"",VLOOKUP(TimeSpend[[#This Row],[Network Description]],Projects!A:C,3,0),"")</f>
        <v>INT</v>
      </c>
      <c r="O529" s="69" t="str">
        <f>IF(TimeSpend[[#This Row],[Activity]]&lt;&gt;"",VLOOKUP(TimeSpend[[#This Row],[Activity]],Activity,2,FALSE),"")</f>
        <v>No</v>
      </c>
    </row>
    <row r="530" spans="1:15" ht="16.5" customHeight="1" x14ac:dyDescent="0.25">
      <c r="A530" s="10" t="s">
        <v>131</v>
      </c>
      <c r="B530" s="11">
        <v>45572</v>
      </c>
      <c r="C530" s="68">
        <f t="shared" si="10"/>
        <v>1</v>
      </c>
      <c r="D530" s="69">
        <f>IF(TimeSpend[[#This Row],[Network Description]]&lt;&gt;"",VLOOKUP(TimeSpend[[#This Row],[Network Description]],Projects!A:B,2,0),"")</f>
        <v>1050268</v>
      </c>
      <c r="E530" s="10" t="s">
        <v>147</v>
      </c>
      <c r="F530" s="96" t="s">
        <v>27</v>
      </c>
      <c r="G530" s="10" t="s">
        <v>279</v>
      </c>
      <c r="H530" s="32">
        <v>0.5</v>
      </c>
      <c r="I530" s="32">
        <v>0.54166666666666663</v>
      </c>
      <c r="J530" s="10" t="s">
        <v>19</v>
      </c>
      <c r="L530" s="69" t="str">
        <f>IF(TimeSpend[[#This Row],[Personnel number]]&lt;&gt;"",Utilization!$J$2,"")</f>
        <v>10/2024</v>
      </c>
      <c r="M530" s="69" t="str">
        <f>IF(TimeSpend[[#This Row],[Personnel number]]&lt;&gt;"",VLOOKUP(TimeSpend[[#This Row],[Personnel number]],Users!A:B,2,0),"")</f>
        <v>Čech Jindřich</v>
      </c>
      <c r="N530" s="69" t="str">
        <f>IF(TimeSpend[[#This Row],[Network Description]]&lt;&gt;"",VLOOKUP(TimeSpend[[#This Row],[Network Description]],Projects!A:C,3,0),"")</f>
        <v>PROJECT</v>
      </c>
      <c r="O530" s="69" t="str">
        <f>IF(TimeSpend[[#This Row],[Activity]]&lt;&gt;"",VLOOKUP(TimeSpend[[#This Row],[Activity]],Activity,2,FALSE),"")</f>
        <v>Yes</v>
      </c>
    </row>
    <row r="531" spans="1:15" ht="16.5" customHeight="1" x14ac:dyDescent="0.25">
      <c r="A531" s="10" t="s">
        <v>131</v>
      </c>
      <c r="B531" s="11">
        <v>45572</v>
      </c>
      <c r="C531" s="68">
        <f t="shared" si="10"/>
        <v>2</v>
      </c>
      <c r="D531" s="69">
        <f>IF(TimeSpend[[#This Row],[Network Description]]&lt;&gt;"",VLOOKUP(TimeSpend[[#This Row],[Network Description]],Projects!A:B,2,0),"")</f>
        <v>1050268</v>
      </c>
      <c r="E531" s="10" t="s">
        <v>147</v>
      </c>
      <c r="F531" s="96" t="s">
        <v>133</v>
      </c>
      <c r="G531" s="10" t="s">
        <v>280</v>
      </c>
      <c r="H531" s="32">
        <v>0.54166666666666663</v>
      </c>
      <c r="I531" s="32">
        <v>0.625</v>
      </c>
      <c r="J531" s="10" t="s">
        <v>19</v>
      </c>
      <c r="L531" s="69" t="str">
        <f>IF(TimeSpend[[#This Row],[Personnel number]]&lt;&gt;"",Utilization!$J$2,"")</f>
        <v>10/2024</v>
      </c>
      <c r="M531" s="69" t="str">
        <f>IF(TimeSpend[[#This Row],[Personnel number]]&lt;&gt;"",VLOOKUP(TimeSpend[[#This Row],[Personnel number]],Users!A:B,2,0),"")</f>
        <v>Čech Jindřich</v>
      </c>
      <c r="N531" s="69" t="str">
        <f>IF(TimeSpend[[#This Row],[Network Description]]&lt;&gt;"",VLOOKUP(TimeSpend[[#This Row],[Network Description]],Projects!A:C,3,0),"")</f>
        <v>PROJECT</v>
      </c>
      <c r="O531" s="69" t="str">
        <f>IF(TimeSpend[[#This Row],[Activity]]&lt;&gt;"",VLOOKUP(TimeSpend[[#This Row],[Activity]],Activity,2,FALSE),"")</f>
        <v>Yes</v>
      </c>
    </row>
    <row r="532" spans="1:15" ht="16.5" customHeight="1" x14ac:dyDescent="0.25">
      <c r="A532" s="10" t="s">
        <v>131</v>
      </c>
      <c r="B532" s="11">
        <v>45572</v>
      </c>
      <c r="C532" s="68">
        <f t="shared" si="10"/>
        <v>0.5</v>
      </c>
      <c r="D532" s="69" t="str">
        <f>IF(TimeSpend[[#This Row],[Network Description]]&lt;&gt;"",VLOOKUP(TimeSpend[[#This Row],[Network Description]],Projects!A:B,2,0),"")</f>
        <v>BPC_INT</v>
      </c>
      <c r="E532" s="10" t="s">
        <v>16</v>
      </c>
      <c r="F532" s="96" t="s">
        <v>17</v>
      </c>
      <c r="G532" s="10" t="s">
        <v>281</v>
      </c>
      <c r="H532" s="32">
        <v>0.625</v>
      </c>
      <c r="I532" s="32">
        <v>0.64583333333333337</v>
      </c>
      <c r="J532" s="10" t="s">
        <v>19</v>
      </c>
      <c r="L532" s="69" t="str">
        <f>IF(TimeSpend[[#This Row],[Personnel number]]&lt;&gt;"",Utilization!$J$2,"")</f>
        <v>10/2024</v>
      </c>
      <c r="M532" s="69" t="str">
        <f>IF(TimeSpend[[#This Row],[Personnel number]]&lt;&gt;"",VLOOKUP(TimeSpend[[#This Row],[Personnel number]],Users!A:B,2,0),"")</f>
        <v>Čech Jindřich</v>
      </c>
      <c r="N532" s="69" t="str">
        <f>IF(TimeSpend[[#This Row],[Network Description]]&lt;&gt;"",VLOOKUP(TimeSpend[[#This Row],[Network Description]],Projects!A:C,3,0),"")</f>
        <v>INT</v>
      </c>
      <c r="O532" s="69" t="str">
        <f>IF(TimeSpend[[#This Row],[Activity]]&lt;&gt;"",VLOOKUP(TimeSpend[[#This Row],[Activity]],Activity,2,FALSE),"")</f>
        <v>No</v>
      </c>
    </row>
    <row r="533" spans="1:15" ht="16.5" customHeight="1" x14ac:dyDescent="0.25">
      <c r="A533" s="10" t="s">
        <v>131</v>
      </c>
      <c r="B533" s="11">
        <v>45572</v>
      </c>
      <c r="C533" s="68">
        <f t="shared" si="10"/>
        <v>0.5</v>
      </c>
      <c r="D533" s="69">
        <f>IF(TimeSpend[[#This Row],[Network Description]]&lt;&gt;"",VLOOKUP(TimeSpend[[#This Row],[Network Description]],Projects!A:B,2,0),"")</f>
        <v>1050268</v>
      </c>
      <c r="E533" s="10" t="s">
        <v>147</v>
      </c>
      <c r="F533" s="96" t="s">
        <v>133</v>
      </c>
      <c r="G533" s="10" t="s">
        <v>280</v>
      </c>
      <c r="H533" s="32">
        <v>0.64583333333333337</v>
      </c>
      <c r="I533" s="32">
        <v>0.66666666666666663</v>
      </c>
      <c r="J533" s="10" t="s">
        <v>19</v>
      </c>
      <c r="L533" s="69" t="str">
        <f>IF(TimeSpend[[#This Row],[Personnel number]]&lt;&gt;"",Utilization!$J$2,"")</f>
        <v>10/2024</v>
      </c>
      <c r="M533" s="69" t="str">
        <f>IF(TimeSpend[[#This Row],[Personnel number]]&lt;&gt;"",VLOOKUP(TimeSpend[[#This Row],[Personnel number]],Users!A:B,2,0),"")</f>
        <v>Čech Jindřich</v>
      </c>
      <c r="N533" s="69" t="str">
        <f>IF(TimeSpend[[#This Row],[Network Description]]&lt;&gt;"",VLOOKUP(TimeSpend[[#This Row],[Network Description]],Projects!A:C,3,0),"")</f>
        <v>PROJECT</v>
      </c>
      <c r="O533" s="69" t="str">
        <f>IF(TimeSpend[[#This Row],[Activity]]&lt;&gt;"",VLOOKUP(TimeSpend[[#This Row],[Activity]],Activity,2,FALSE),"")</f>
        <v>Yes</v>
      </c>
    </row>
    <row r="534" spans="1:15" ht="16.5" customHeight="1" x14ac:dyDescent="0.25">
      <c r="A534" s="10" t="s">
        <v>131</v>
      </c>
      <c r="B534" s="11">
        <v>45573</v>
      </c>
      <c r="C534" s="68">
        <f t="shared" si="10"/>
        <v>0.25</v>
      </c>
      <c r="D534" s="69" t="str">
        <f>IF(TimeSpend[[#This Row],[Network Description]]&lt;&gt;"",VLOOKUP(TimeSpend[[#This Row],[Network Description]],Projects!A:B,2,0),"")</f>
        <v>BPC_INT</v>
      </c>
      <c r="E534" s="10" t="s">
        <v>16</v>
      </c>
      <c r="F534" s="96" t="s">
        <v>17</v>
      </c>
      <c r="G534" s="10" t="s">
        <v>282</v>
      </c>
      <c r="H534" s="32">
        <v>0.30208333333333331</v>
      </c>
      <c r="I534" s="32">
        <v>0.3125</v>
      </c>
      <c r="J534" s="10" t="s">
        <v>19</v>
      </c>
      <c r="L534" s="69" t="str">
        <f>IF(TimeSpend[[#This Row],[Personnel number]]&lt;&gt;"",Utilization!$J$2,"")</f>
        <v>10/2024</v>
      </c>
      <c r="M534" s="69" t="str">
        <f>IF(TimeSpend[[#This Row],[Personnel number]]&lt;&gt;"",VLOOKUP(TimeSpend[[#This Row],[Personnel number]],Users!A:B,2,0),"")</f>
        <v>Čech Jindřich</v>
      </c>
      <c r="N534" s="69" t="str">
        <f>IF(TimeSpend[[#This Row],[Network Description]]&lt;&gt;"",VLOOKUP(TimeSpend[[#This Row],[Network Description]],Projects!A:C,3,0),"")</f>
        <v>INT</v>
      </c>
      <c r="O534" s="69" t="str">
        <f>IF(TimeSpend[[#This Row],[Activity]]&lt;&gt;"",VLOOKUP(TimeSpend[[#This Row],[Activity]],Activity,2,FALSE),"")</f>
        <v>No</v>
      </c>
    </row>
    <row r="535" spans="1:15" ht="16.5" customHeight="1" x14ac:dyDescent="0.25">
      <c r="A535" s="10" t="s">
        <v>131</v>
      </c>
      <c r="B535" s="11">
        <v>45573</v>
      </c>
      <c r="C535" s="68">
        <f t="shared" si="10"/>
        <v>1.5</v>
      </c>
      <c r="D535" s="69">
        <f>IF(TimeSpend[[#This Row],[Network Description]]&lt;&gt;"",VLOOKUP(TimeSpend[[#This Row],[Network Description]],Projects!A:B,2,0),"")</f>
        <v>1050268</v>
      </c>
      <c r="E535" s="10" t="s">
        <v>147</v>
      </c>
      <c r="F535" s="96" t="s">
        <v>133</v>
      </c>
      <c r="G535" s="10" t="s">
        <v>283</v>
      </c>
      <c r="H535" s="32">
        <v>0.3125</v>
      </c>
      <c r="I535" s="32">
        <v>0.375</v>
      </c>
      <c r="J535" s="10" t="s">
        <v>19</v>
      </c>
      <c r="L535" s="69" t="str">
        <f>IF(TimeSpend[[#This Row],[Personnel number]]&lt;&gt;"",Utilization!$J$2,"")</f>
        <v>10/2024</v>
      </c>
      <c r="M535" s="69" t="str">
        <f>IF(TimeSpend[[#This Row],[Personnel number]]&lt;&gt;"",VLOOKUP(TimeSpend[[#This Row],[Personnel number]],Users!A:B,2,0),"")</f>
        <v>Čech Jindřich</v>
      </c>
      <c r="N535" s="69" t="str">
        <f>IF(TimeSpend[[#This Row],[Network Description]]&lt;&gt;"",VLOOKUP(TimeSpend[[#This Row],[Network Description]],Projects!A:C,3,0),"")</f>
        <v>PROJECT</v>
      </c>
      <c r="O535" s="69" t="str">
        <f>IF(TimeSpend[[#This Row],[Activity]]&lt;&gt;"",VLOOKUP(TimeSpend[[#This Row],[Activity]],Activity,2,FALSE),"")</f>
        <v>Yes</v>
      </c>
    </row>
    <row r="536" spans="1:15" ht="16.5" customHeight="1" x14ac:dyDescent="0.25">
      <c r="A536" s="10" t="s">
        <v>131</v>
      </c>
      <c r="B536" s="11">
        <v>45573</v>
      </c>
      <c r="C536" s="68">
        <f t="shared" si="10"/>
        <v>2</v>
      </c>
      <c r="D536" s="69">
        <f>IF(TimeSpend[[#This Row],[Network Description]]&lt;&gt;"",VLOOKUP(TimeSpend[[#This Row],[Network Description]],Projects!A:B,2,0),"")</f>
        <v>60000247</v>
      </c>
      <c r="E536" s="10" t="s">
        <v>22</v>
      </c>
      <c r="F536" s="96" t="s">
        <v>133</v>
      </c>
      <c r="G536" s="10" t="s">
        <v>284</v>
      </c>
      <c r="H536" s="32">
        <v>0.375</v>
      </c>
      <c r="I536" s="32">
        <v>0.45833333333333331</v>
      </c>
      <c r="J536" s="10" t="s">
        <v>19</v>
      </c>
      <c r="L536" s="69" t="str">
        <f>IF(TimeSpend[[#This Row],[Personnel number]]&lt;&gt;"",Utilization!$J$2,"")</f>
        <v>10/2024</v>
      </c>
      <c r="M536" s="69" t="str">
        <f>IF(TimeSpend[[#This Row],[Personnel number]]&lt;&gt;"",VLOOKUP(TimeSpend[[#This Row],[Personnel number]],Users!A:B,2,0),"")</f>
        <v>Čech Jindřich</v>
      </c>
      <c r="N536" s="69" t="str">
        <f>IF(TimeSpend[[#This Row],[Network Description]]&lt;&gt;"",VLOOKUP(TimeSpend[[#This Row],[Network Description]],Projects!A:C,3,0),"")</f>
        <v>PROJECT</v>
      </c>
      <c r="O536" s="69" t="str">
        <f>IF(TimeSpend[[#This Row],[Activity]]&lt;&gt;"",VLOOKUP(TimeSpend[[#This Row],[Activity]],Activity,2,FALSE),"")</f>
        <v>Yes</v>
      </c>
    </row>
    <row r="537" spans="1:15" ht="16.5" customHeight="1" x14ac:dyDescent="0.25">
      <c r="A537" s="10" t="s">
        <v>131</v>
      </c>
      <c r="B537" s="11">
        <v>45573</v>
      </c>
      <c r="C537" s="68">
        <f t="shared" si="10"/>
        <v>1</v>
      </c>
      <c r="D537" s="69">
        <f>IF(TimeSpend[[#This Row],[Network Description]]&lt;&gt;"",VLOOKUP(TimeSpend[[#This Row],[Network Description]],Projects!A:B,2,0),"")</f>
        <v>60000247</v>
      </c>
      <c r="E537" s="10" t="s">
        <v>22</v>
      </c>
      <c r="F537" s="96" t="s">
        <v>133</v>
      </c>
      <c r="G537" s="10" t="s">
        <v>285</v>
      </c>
      <c r="H537" s="32">
        <v>0.47916666666666669</v>
      </c>
      <c r="I537" s="32">
        <v>0.52083333333333337</v>
      </c>
      <c r="J537" s="10" t="s">
        <v>19</v>
      </c>
      <c r="L537" s="69" t="str">
        <f>IF(TimeSpend[[#This Row],[Personnel number]]&lt;&gt;"",Utilization!$J$2,"")</f>
        <v>10/2024</v>
      </c>
      <c r="M537" s="69" t="str">
        <f>IF(TimeSpend[[#This Row],[Personnel number]]&lt;&gt;"",VLOOKUP(TimeSpend[[#This Row],[Personnel number]],Users!A:B,2,0),"")</f>
        <v>Čech Jindřich</v>
      </c>
      <c r="N537" s="69" t="str">
        <f>IF(TimeSpend[[#This Row],[Network Description]]&lt;&gt;"",VLOOKUP(TimeSpend[[#This Row],[Network Description]],Projects!A:C,3,0),"")</f>
        <v>PROJECT</v>
      </c>
      <c r="O537" s="69" t="str">
        <f>IF(TimeSpend[[#This Row],[Activity]]&lt;&gt;"",VLOOKUP(TimeSpend[[#This Row],[Activity]],Activity,2,FALSE),"")</f>
        <v>Yes</v>
      </c>
    </row>
    <row r="538" spans="1:15" ht="16.5" customHeight="1" x14ac:dyDescent="0.25">
      <c r="A538" s="10" t="s">
        <v>131</v>
      </c>
      <c r="B538" s="11">
        <v>45573</v>
      </c>
      <c r="C538" s="68">
        <f t="shared" si="10"/>
        <v>0.5</v>
      </c>
      <c r="D538" s="69">
        <f>IF(TimeSpend[[#This Row],[Network Description]]&lt;&gt;"",VLOOKUP(TimeSpend[[#This Row],[Network Description]],Projects!A:B,2,0),"")</f>
        <v>60000430</v>
      </c>
      <c r="E538" s="10" t="s">
        <v>30</v>
      </c>
      <c r="F538" s="96" t="s">
        <v>133</v>
      </c>
      <c r="G538" s="10" t="s">
        <v>286</v>
      </c>
      <c r="H538" s="32">
        <v>0.52083333333333337</v>
      </c>
      <c r="I538" s="32">
        <v>0.54166666666666663</v>
      </c>
      <c r="J538" s="10" t="s">
        <v>19</v>
      </c>
      <c r="L538" s="69" t="str">
        <f>IF(TimeSpend[[#This Row],[Personnel number]]&lt;&gt;"",Utilization!$J$2,"")</f>
        <v>10/2024</v>
      </c>
      <c r="M538" s="69" t="str">
        <f>IF(TimeSpend[[#This Row],[Personnel number]]&lt;&gt;"",VLOOKUP(TimeSpend[[#This Row],[Personnel number]],Users!A:B,2,0),"")</f>
        <v>Čech Jindřich</v>
      </c>
      <c r="N538" s="69" t="str">
        <f>IF(TimeSpend[[#This Row],[Network Description]]&lt;&gt;"",VLOOKUP(TimeSpend[[#This Row],[Network Description]],Projects!A:C,3,0),"")</f>
        <v>PROJECT</v>
      </c>
      <c r="O538" s="69" t="str">
        <f>IF(TimeSpend[[#This Row],[Activity]]&lt;&gt;"",VLOOKUP(TimeSpend[[#This Row],[Activity]],Activity,2,FALSE),"")</f>
        <v>Yes</v>
      </c>
    </row>
    <row r="539" spans="1:15" ht="16.5" customHeight="1" x14ac:dyDescent="0.25">
      <c r="A539" s="10" t="s">
        <v>131</v>
      </c>
      <c r="B539" s="11">
        <v>45573</v>
      </c>
      <c r="C539" s="68">
        <f t="shared" si="10"/>
        <v>0.5</v>
      </c>
      <c r="D539" s="69" t="str">
        <f>IF(TimeSpend[[#This Row],[Network Description]]&lt;&gt;"",VLOOKUP(TimeSpend[[#This Row],[Network Description]],Projects!A:B,2,0),"")</f>
        <v>BPC_INT</v>
      </c>
      <c r="E539" s="10" t="s">
        <v>16</v>
      </c>
      <c r="F539" s="96" t="s">
        <v>17</v>
      </c>
      <c r="G539" s="10" t="s">
        <v>132</v>
      </c>
      <c r="H539" s="32">
        <v>0.54166666666666663</v>
      </c>
      <c r="I539" s="32">
        <v>0.5625</v>
      </c>
      <c r="J539" s="10" t="s">
        <v>19</v>
      </c>
      <c r="L539" s="69" t="str">
        <f>IF(TimeSpend[[#This Row],[Personnel number]]&lt;&gt;"",Utilization!$J$2,"")</f>
        <v>10/2024</v>
      </c>
      <c r="M539" s="69" t="str">
        <f>IF(TimeSpend[[#This Row],[Personnel number]]&lt;&gt;"",VLOOKUP(TimeSpend[[#This Row],[Personnel number]],Users!A:B,2,0),"")</f>
        <v>Čech Jindřich</v>
      </c>
      <c r="N539" s="69" t="str">
        <f>IF(TimeSpend[[#This Row],[Network Description]]&lt;&gt;"",VLOOKUP(TimeSpend[[#This Row],[Network Description]],Projects!A:C,3,0),"")</f>
        <v>INT</v>
      </c>
      <c r="O539" s="69" t="str">
        <f>IF(TimeSpend[[#This Row],[Activity]]&lt;&gt;"",VLOOKUP(TimeSpend[[#This Row],[Activity]],Activity,2,FALSE),"")</f>
        <v>No</v>
      </c>
    </row>
    <row r="540" spans="1:15" ht="16.5" customHeight="1" x14ac:dyDescent="0.25">
      <c r="A540" s="10" t="s">
        <v>131</v>
      </c>
      <c r="B540" s="11">
        <v>45573</v>
      </c>
      <c r="C540" s="68">
        <f t="shared" si="10"/>
        <v>0.5</v>
      </c>
      <c r="D540" s="69">
        <f>IF(TimeSpend[[#This Row],[Network Description]]&lt;&gt;"",VLOOKUP(TimeSpend[[#This Row],[Network Description]],Projects!A:B,2,0),"")</f>
        <v>60000247</v>
      </c>
      <c r="E540" s="10" t="s">
        <v>22</v>
      </c>
      <c r="F540" s="96" t="s">
        <v>133</v>
      </c>
      <c r="G540" s="10" t="s">
        <v>287</v>
      </c>
      <c r="H540" s="32">
        <v>0.5625</v>
      </c>
      <c r="I540" s="32">
        <v>0.58333333333333337</v>
      </c>
      <c r="J540" s="10" t="s">
        <v>19</v>
      </c>
      <c r="L540" s="69" t="str">
        <f>IF(TimeSpend[[#This Row],[Personnel number]]&lt;&gt;"",Utilization!$J$2,"")</f>
        <v>10/2024</v>
      </c>
      <c r="M540" s="69" t="str">
        <f>IF(TimeSpend[[#This Row],[Personnel number]]&lt;&gt;"",VLOOKUP(TimeSpend[[#This Row],[Personnel number]],Users!A:B,2,0),"")</f>
        <v>Čech Jindřich</v>
      </c>
      <c r="N540" s="69" t="str">
        <f>IF(TimeSpend[[#This Row],[Network Description]]&lt;&gt;"",VLOOKUP(TimeSpend[[#This Row],[Network Description]],Projects!A:C,3,0),"")</f>
        <v>PROJECT</v>
      </c>
      <c r="O540" s="69" t="str">
        <f>IF(TimeSpend[[#This Row],[Activity]]&lt;&gt;"",VLOOKUP(TimeSpend[[#This Row],[Activity]],Activity,2,FALSE),"")</f>
        <v>Yes</v>
      </c>
    </row>
    <row r="541" spans="1:15" ht="16.5" customHeight="1" x14ac:dyDescent="0.25">
      <c r="A541" s="10" t="s">
        <v>131</v>
      </c>
      <c r="B541" s="11">
        <v>45573</v>
      </c>
      <c r="C541" s="68">
        <f t="shared" si="10"/>
        <v>1</v>
      </c>
      <c r="D541" s="69">
        <f>IF(TimeSpend[[#This Row],[Network Description]]&lt;&gt;"",VLOOKUP(TimeSpend[[#This Row],[Network Description]],Projects!A:B,2,0),"")</f>
        <v>1050268</v>
      </c>
      <c r="E541" s="10" t="s">
        <v>147</v>
      </c>
      <c r="F541" s="96" t="s">
        <v>133</v>
      </c>
      <c r="G541" s="10" t="s">
        <v>288</v>
      </c>
      <c r="H541" s="32">
        <v>0.58333333333333337</v>
      </c>
      <c r="I541" s="32">
        <v>0.625</v>
      </c>
      <c r="J541" s="10" t="s">
        <v>19</v>
      </c>
      <c r="L541" s="69" t="str">
        <f>IF(TimeSpend[[#This Row],[Personnel number]]&lt;&gt;"",Utilization!$J$2,"")</f>
        <v>10/2024</v>
      </c>
      <c r="M541" s="69" t="str">
        <f>IF(TimeSpend[[#This Row],[Personnel number]]&lt;&gt;"",VLOOKUP(TimeSpend[[#This Row],[Personnel number]],Users!A:B,2,0),"")</f>
        <v>Čech Jindřich</v>
      </c>
      <c r="N541" s="69" t="str">
        <f>IF(TimeSpend[[#This Row],[Network Description]]&lt;&gt;"",VLOOKUP(TimeSpend[[#This Row],[Network Description]],Projects!A:C,3,0),"")</f>
        <v>PROJECT</v>
      </c>
      <c r="O541" s="69" t="str">
        <f>IF(TimeSpend[[#This Row],[Activity]]&lt;&gt;"",VLOOKUP(TimeSpend[[#This Row],[Activity]],Activity,2,FALSE),"")</f>
        <v>Yes</v>
      </c>
    </row>
    <row r="542" spans="1:15" ht="16.5" customHeight="1" x14ac:dyDescent="0.25">
      <c r="A542" s="10" t="s">
        <v>131</v>
      </c>
      <c r="B542" s="11">
        <v>45573</v>
      </c>
      <c r="C542" s="68">
        <f t="shared" si="10"/>
        <v>0.75</v>
      </c>
      <c r="D542" s="69">
        <f>IF(TimeSpend[[#This Row],[Network Description]]&lt;&gt;"",VLOOKUP(TimeSpend[[#This Row],[Network Description]],Projects!A:B,2,0),"")</f>
        <v>60000247</v>
      </c>
      <c r="E542" s="10" t="s">
        <v>22</v>
      </c>
      <c r="F542" s="96" t="s">
        <v>133</v>
      </c>
      <c r="G542" s="10" t="s">
        <v>289</v>
      </c>
      <c r="H542" s="32">
        <v>0.625</v>
      </c>
      <c r="I542" s="32">
        <v>0.65625</v>
      </c>
      <c r="J542" s="10" t="s">
        <v>19</v>
      </c>
      <c r="L542" s="69" t="str">
        <f>IF(TimeSpend[[#This Row],[Personnel number]]&lt;&gt;"",Utilization!$J$2,"")</f>
        <v>10/2024</v>
      </c>
      <c r="M542" s="69" t="str">
        <f>IF(TimeSpend[[#This Row],[Personnel number]]&lt;&gt;"",VLOOKUP(TimeSpend[[#This Row],[Personnel number]],Users!A:B,2,0),"")</f>
        <v>Čech Jindřich</v>
      </c>
      <c r="N542" s="69" t="str">
        <f>IF(TimeSpend[[#This Row],[Network Description]]&lt;&gt;"",VLOOKUP(TimeSpend[[#This Row],[Network Description]],Projects!A:C,3,0),"")</f>
        <v>PROJECT</v>
      </c>
      <c r="O542" s="69" t="str">
        <f>IF(TimeSpend[[#This Row],[Activity]]&lt;&gt;"",VLOOKUP(TimeSpend[[#This Row],[Activity]],Activity,2,FALSE),"")</f>
        <v>Yes</v>
      </c>
    </row>
    <row r="543" spans="1:15" ht="16.5" customHeight="1" x14ac:dyDescent="0.25">
      <c r="A543" s="10" t="s">
        <v>131</v>
      </c>
      <c r="B543" s="11">
        <v>45574</v>
      </c>
      <c r="C543" s="68">
        <f t="shared" si="10"/>
        <v>2.5</v>
      </c>
      <c r="D543" s="69">
        <f>IF(TimeSpend[[#This Row],[Network Description]]&lt;&gt;"",VLOOKUP(TimeSpend[[#This Row],[Network Description]],Projects!A:B,2,0),"")</f>
        <v>1050268</v>
      </c>
      <c r="E543" s="10" t="s">
        <v>147</v>
      </c>
      <c r="F543" s="96" t="s">
        <v>27</v>
      </c>
      <c r="G543" s="10" t="s">
        <v>290</v>
      </c>
      <c r="H543" s="32">
        <v>0.3125</v>
      </c>
      <c r="I543" s="32">
        <v>0.41666666666666669</v>
      </c>
      <c r="J543" s="10" t="s">
        <v>19</v>
      </c>
      <c r="L543" s="69" t="str">
        <f>IF(TimeSpend[[#This Row],[Personnel number]]&lt;&gt;"",Utilization!$J$2,"")</f>
        <v>10/2024</v>
      </c>
      <c r="M543" s="69" t="str">
        <f>IF(TimeSpend[[#This Row],[Personnel number]]&lt;&gt;"",VLOOKUP(TimeSpend[[#This Row],[Personnel number]],Users!A:B,2,0),"")</f>
        <v>Čech Jindřich</v>
      </c>
      <c r="N543" s="69" t="str">
        <f>IF(TimeSpend[[#This Row],[Network Description]]&lt;&gt;"",VLOOKUP(TimeSpend[[#This Row],[Network Description]],Projects!A:C,3,0),"")</f>
        <v>PROJECT</v>
      </c>
      <c r="O543" s="69" t="str">
        <f>IF(TimeSpend[[#This Row],[Activity]]&lt;&gt;"",VLOOKUP(TimeSpend[[#This Row],[Activity]],Activity,2,FALSE),"")</f>
        <v>Yes</v>
      </c>
    </row>
    <row r="544" spans="1:15" ht="16.5" customHeight="1" x14ac:dyDescent="0.25">
      <c r="A544" s="10" t="s">
        <v>131</v>
      </c>
      <c r="B544" s="11">
        <v>45574</v>
      </c>
      <c r="C544" s="68">
        <f t="shared" si="10"/>
        <v>0.5</v>
      </c>
      <c r="D544" s="69">
        <f>IF(TimeSpend[[#This Row],[Network Description]]&lt;&gt;"",VLOOKUP(TimeSpend[[#This Row],[Network Description]],Projects!A:B,2,0),"")</f>
        <v>60000247</v>
      </c>
      <c r="E544" s="10" t="s">
        <v>22</v>
      </c>
      <c r="F544" s="96" t="s">
        <v>133</v>
      </c>
      <c r="G544" s="10" t="s">
        <v>291</v>
      </c>
      <c r="H544" s="32">
        <v>0.41666666666666669</v>
      </c>
      <c r="I544" s="32">
        <v>0.4375</v>
      </c>
      <c r="J544" s="10" t="s">
        <v>19</v>
      </c>
      <c r="L544" s="69" t="str">
        <f>IF(TimeSpend[[#This Row],[Personnel number]]&lt;&gt;"",Utilization!$J$2,"")</f>
        <v>10/2024</v>
      </c>
      <c r="M544" s="69" t="str">
        <f>IF(TimeSpend[[#This Row],[Personnel number]]&lt;&gt;"",VLOOKUP(TimeSpend[[#This Row],[Personnel number]],Users!A:B,2,0),"")</f>
        <v>Čech Jindřich</v>
      </c>
      <c r="N544" s="69" t="str">
        <f>IF(TimeSpend[[#This Row],[Network Description]]&lt;&gt;"",VLOOKUP(TimeSpend[[#This Row],[Network Description]],Projects!A:C,3,0),"")</f>
        <v>PROJECT</v>
      </c>
      <c r="O544" s="69" t="str">
        <f>IF(TimeSpend[[#This Row],[Activity]]&lt;&gt;"",VLOOKUP(TimeSpend[[#This Row],[Activity]],Activity,2,FALSE),"")</f>
        <v>Yes</v>
      </c>
    </row>
    <row r="545" spans="1:15" ht="16.5" customHeight="1" x14ac:dyDescent="0.25">
      <c r="A545" s="10" t="s">
        <v>131</v>
      </c>
      <c r="B545" s="11">
        <v>45574</v>
      </c>
      <c r="C545" s="68">
        <f t="shared" si="10"/>
        <v>0.5</v>
      </c>
      <c r="D545" s="69" t="str">
        <f>IF(TimeSpend[[#This Row],[Network Description]]&lt;&gt;"",VLOOKUP(TimeSpend[[#This Row],[Network Description]],Projects!A:B,2,0),"")</f>
        <v>BPC_INT</v>
      </c>
      <c r="E545" s="10" t="s">
        <v>16</v>
      </c>
      <c r="F545" s="96" t="s">
        <v>17</v>
      </c>
      <c r="G545" s="10" t="s">
        <v>132</v>
      </c>
      <c r="H545" s="32">
        <v>0.4375</v>
      </c>
      <c r="I545" s="32">
        <v>0.45833333333333331</v>
      </c>
      <c r="J545" s="10" t="s">
        <v>19</v>
      </c>
      <c r="L545" s="69" t="str">
        <f>IF(TimeSpend[[#This Row],[Personnel number]]&lt;&gt;"",Utilization!$J$2,"")</f>
        <v>10/2024</v>
      </c>
      <c r="M545" s="69" t="str">
        <f>IF(TimeSpend[[#This Row],[Personnel number]]&lt;&gt;"",VLOOKUP(TimeSpend[[#This Row],[Personnel number]],Users!A:B,2,0),"")</f>
        <v>Čech Jindřich</v>
      </c>
      <c r="N545" s="69" t="str">
        <f>IF(TimeSpend[[#This Row],[Network Description]]&lt;&gt;"",VLOOKUP(TimeSpend[[#This Row],[Network Description]],Projects!A:C,3,0),"")</f>
        <v>INT</v>
      </c>
      <c r="O545" s="69" t="str">
        <f>IF(TimeSpend[[#This Row],[Activity]]&lt;&gt;"",VLOOKUP(TimeSpend[[#This Row],[Activity]],Activity,2,FALSE),"")</f>
        <v>No</v>
      </c>
    </row>
    <row r="546" spans="1:15" ht="16.5" customHeight="1" x14ac:dyDescent="0.25">
      <c r="A546" s="10" t="s">
        <v>131</v>
      </c>
      <c r="B546" s="11">
        <v>45574</v>
      </c>
      <c r="C546" s="68">
        <f t="shared" si="10"/>
        <v>0.5</v>
      </c>
      <c r="D546" s="69">
        <f>IF(TimeSpend[[#This Row],[Network Description]]&lt;&gt;"",VLOOKUP(TimeSpend[[#This Row],[Network Description]],Projects!A:B,2,0),"")</f>
        <v>1050268</v>
      </c>
      <c r="E546" s="10" t="s">
        <v>147</v>
      </c>
      <c r="F546" s="96" t="s">
        <v>133</v>
      </c>
      <c r="G546" s="10" t="s">
        <v>292</v>
      </c>
      <c r="H546" s="32">
        <v>0.47916666666666669</v>
      </c>
      <c r="I546" s="32">
        <v>0.5</v>
      </c>
      <c r="J546" s="10" t="s">
        <v>19</v>
      </c>
      <c r="L546" s="69" t="str">
        <f>IF(TimeSpend[[#This Row],[Personnel number]]&lt;&gt;"",Utilization!$J$2,"")</f>
        <v>10/2024</v>
      </c>
      <c r="M546" s="69" t="str">
        <f>IF(TimeSpend[[#This Row],[Personnel number]]&lt;&gt;"",VLOOKUP(TimeSpend[[#This Row],[Personnel number]],Users!A:B,2,0),"")</f>
        <v>Čech Jindřich</v>
      </c>
      <c r="N546" s="69" t="str">
        <f>IF(TimeSpend[[#This Row],[Network Description]]&lt;&gt;"",VLOOKUP(TimeSpend[[#This Row],[Network Description]],Projects!A:C,3,0),"")</f>
        <v>PROJECT</v>
      </c>
      <c r="O546" s="69" t="str">
        <f>IF(TimeSpend[[#This Row],[Activity]]&lt;&gt;"",VLOOKUP(TimeSpend[[#This Row],[Activity]],Activity,2,FALSE),"")</f>
        <v>Yes</v>
      </c>
    </row>
    <row r="547" spans="1:15" ht="16.5" customHeight="1" x14ac:dyDescent="0.25">
      <c r="A547" s="10" t="s">
        <v>131</v>
      </c>
      <c r="B547" s="11">
        <v>45574</v>
      </c>
      <c r="C547" s="68">
        <f t="shared" si="10"/>
        <v>3</v>
      </c>
      <c r="D547" s="69">
        <f>IF(TimeSpend[[#This Row],[Network Description]]&lt;&gt;"",VLOOKUP(TimeSpend[[#This Row],[Network Description]],Projects!A:B,2,0),"")</f>
        <v>60000247</v>
      </c>
      <c r="E547" s="10" t="s">
        <v>22</v>
      </c>
      <c r="F547" s="96" t="s">
        <v>133</v>
      </c>
      <c r="G547" s="10" t="s">
        <v>293</v>
      </c>
      <c r="H547" s="32">
        <v>0.5</v>
      </c>
      <c r="I547" s="32">
        <v>0.625</v>
      </c>
      <c r="J547" s="10" t="s">
        <v>19</v>
      </c>
      <c r="L547" s="69" t="str">
        <f>IF(TimeSpend[[#This Row],[Personnel number]]&lt;&gt;"",Utilization!$J$2,"")</f>
        <v>10/2024</v>
      </c>
      <c r="M547" s="69" t="str">
        <f>IF(TimeSpend[[#This Row],[Personnel number]]&lt;&gt;"",VLOOKUP(TimeSpend[[#This Row],[Personnel number]],Users!A:B,2,0),"")</f>
        <v>Čech Jindřich</v>
      </c>
      <c r="N547" s="69" t="str">
        <f>IF(TimeSpend[[#This Row],[Network Description]]&lt;&gt;"",VLOOKUP(TimeSpend[[#This Row],[Network Description]],Projects!A:C,3,0),"")</f>
        <v>PROJECT</v>
      </c>
      <c r="O547" s="69" t="str">
        <f>IF(TimeSpend[[#This Row],[Activity]]&lt;&gt;"",VLOOKUP(TimeSpend[[#This Row],[Activity]],Activity,2,FALSE),"")</f>
        <v>Yes</v>
      </c>
    </row>
    <row r="548" spans="1:15" ht="16.5" customHeight="1" x14ac:dyDescent="0.25">
      <c r="A548" s="10" t="s">
        <v>131</v>
      </c>
      <c r="B548" s="11">
        <v>45574</v>
      </c>
      <c r="C548" s="68">
        <f t="shared" si="10"/>
        <v>1</v>
      </c>
      <c r="D548" s="69">
        <f>IF(TimeSpend[[#This Row],[Network Description]]&lt;&gt;"",VLOOKUP(TimeSpend[[#This Row],[Network Description]],Projects!A:B,2,0),"")</f>
        <v>1050268</v>
      </c>
      <c r="E548" s="10" t="s">
        <v>147</v>
      </c>
      <c r="F548" s="96" t="s">
        <v>133</v>
      </c>
      <c r="G548" s="10" t="s">
        <v>292</v>
      </c>
      <c r="H548" s="32">
        <v>0.625</v>
      </c>
      <c r="I548" s="32">
        <v>0.66666666666666663</v>
      </c>
      <c r="J548" s="10" t="s">
        <v>19</v>
      </c>
      <c r="L548" s="69" t="str">
        <f>IF(TimeSpend[[#This Row],[Personnel number]]&lt;&gt;"",Utilization!$J$2,"")</f>
        <v>10/2024</v>
      </c>
      <c r="M548" s="69" t="str">
        <f>IF(TimeSpend[[#This Row],[Personnel number]]&lt;&gt;"",VLOOKUP(TimeSpend[[#This Row],[Personnel number]],Users!A:B,2,0),"")</f>
        <v>Čech Jindřich</v>
      </c>
      <c r="N548" s="69" t="str">
        <f>IF(TimeSpend[[#This Row],[Network Description]]&lt;&gt;"",VLOOKUP(TimeSpend[[#This Row],[Network Description]],Projects!A:C,3,0),"")</f>
        <v>PROJECT</v>
      </c>
      <c r="O548" s="69" t="str">
        <f>IF(TimeSpend[[#This Row],[Activity]]&lt;&gt;"",VLOOKUP(TimeSpend[[#This Row],[Activity]],Activity,2,FALSE),"")</f>
        <v>Yes</v>
      </c>
    </row>
    <row r="549" spans="1:15" ht="16.5" customHeight="1" x14ac:dyDescent="0.25">
      <c r="A549" s="10" t="s">
        <v>131</v>
      </c>
      <c r="B549" s="11">
        <v>45575</v>
      </c>
      <c r="C549" s="68">
        <f t="shared" si="10"/>
        <v>1.75</v>
      </c>
      <c r="D549" s="69">
        <f>IF(TimeSpend[[#This Row],[Network Description]]&lt;&gt;"",VLOOKUP(TimeSpend[[#This Row],[Network Description]],Projects!A:B,2,0),"")</f>
        <v>1050268</v>
      </c>
      <c r="E549" s="10" t="s">
        <v>147</v>
      </c>
      <c r="F549" s="96" t="s">
        <v>133</v>
      </c>
      <c r="G549" s="10" t="s">
        <v>294</v>
      </c>
      <c r="H549" s="32">
        <v>0.30208333333333331</v>
      </c>
      <c r="I549" s="32">
        <v>0.375</v>
      </c>
      <c r="J549" s="10" t="s">
        <v>19</v>
      </c>
      <c r="L549" s="69" t="str">
        <f>IF(TimeSpend[[#This Row],[Personnel number]]&lt;&gt;"",Utilization!$J$2,"")</f>
        <v>10/2024</v>
      </c>
      <c r="M549" s="69" t="str">
        <f>IF(TimeSpend[[#This Row],[Personnel number]]&lt;&gt;"",VLOOKUP(TimeSpend[[#This Row],[Personnel number]],Users!A:B,2,0),"")</f>
        <v>Čech Jindřich</v>
      </c>
      <c r="N549" s="69" t="str">
        <f>IF(TimeSpend[[#This Row],[Network Description]]&lt;&gt;"",VLOOKUP(TimeSpend[[#This Row],[Network Description]],Projects!A:C,3,0),"")</f>
        <v>PROJECT</v>
      </c>
      <c r="O549" s="69" t="str">
        <f>IF(TimeSpend[[#This Row],[Activity]]&lt;&gt;"",VLOOKUP(TimeSpend[[#This Row],[Activity]],Activity,2,FALSE),"")</f>
        <v>Yes</v>
      </c>
    </row>
    <row r="550" spans="1:15" ht="16.5" customHeight="1" x14ac:dyDescent="0.25">
      <c r="A550" s="10" t="s">
        <v>131</v>
      </c>
      <c r="B550" s="11">
        <v>45575</v>
      </c>
      <c r="C550" s="68">
        <f t="shared" si="10"/>
        <v>0.25</v>
      </c>
      <c r="D550" s="69">
        <f>IF(TimeSpend[[#This Row],[Network Description]]&lt;&gt;"",VLOOKUP(TimeSpend[[#This Row],[Network Description]],Projects!A:B,2,0),"")</f>
        <v>1050268</v>
      </c>
      <c r="E550" s="10" t="s">
        <v>147</v>
      </c>
      <c r="F550" s="96" t="s">
        <v>27</v>
      </c>
      <c r="G550" s="10" t="s">
        <v>295</v>
      </c>
      <c r="H550" s="32">
        <v>0.375</v>
      </c>
      <c r="I550" s="32">
        <v>0.38541666666666669</v>
      </c>
      <c r="J550" s="10" t="s">
        <v>19</v>
      </c>
      <c r="L550" s="69" t="str">
        <f>IF(TimeSpend[[#This Row],[Personnel number]]&lt;&gt;"",Utilization!$J$2,"")</f>
        <v>10/2024</v>
      </c>
      <c r="M550" s="69" t="str">
        <f>IF(TimeSpend[[#This Row],[Personnel number]]&lt;&gt;"",VLOOKUP(TimeSpend[[#This Row],[Personnel number]],Users!A:B,2,0),"")</f>
        <v>Čech Jindřich</v>
      </c>
      <c r="N550" s="69" t="str">
        <f>IF(TimeSpend[[#This Row],[Network Description]]&lt;&gt;"",VLOOKUP(TimeSpend[[#This Row],[Network Description]],Projects!A:C,3,0),"")</f>
        <v>PROJECT</v>
      </c>
      <c r="O550" s="69" t="str">
        <f>IF(TimeSpend[[#This Row],[Activity]]&lt;&gt;"",VLOOKUP(TimeSpend[[#This Row],[Activity]],Activity,2,FALSE),"")</f>
        <v>Yes</v>
      </c>
    </row>
    <row r="551" spans="1:15" ht="16.5" customHeight="1" x14ac:dyDescent="0.25">
      <c r="A551" s="10" t="s">
        <v>131</v>
      </c>
      <c r="B551" s="11">
        <v>45575</v>
      </c>
      <c r="C551" s="68">
        <f t="shared" si="10"/>
        <v>0.5</v>
      </c>
      <c r="D551" s="69">
        <f>IF(TimeSpend[[#This Row],[Network Description]]&lt;&gt;"",VLOOKUP(TimeSpend[[#This Row],[Network Description]],Projects!A:B,2,0),"")</f>
        <v>1050268</v>
      </c>
      <c r="E551" s="10" t="s">
        <v>147</v>
      </c>
      <c r="F551" s="96" t="s">
        <v>133</v>
      </c>
      <c r="G551" s="10" t="s">
        <v>296</v>
      </c>
      <c r="H551" s="32">
        <v>0.38541666666666669</v>
      </c>
      <c r="I551" s="32">
        <v>0.40625</v>
      </c>
      <c r="J551" s="10" t="s">
        <v>19</v>
      </c>
      <c r="L551" s="69" t="str">
        <f>IF(TimeSpend[[#This Row],[Personnel number]]&lt;&gt;"",Utilization!$J$2,"")</f>
        <v>10/2024</v>
      </c>
      <c r="M551" s="69" t="str">
        <f>IF(TimeSpend[[#This Row],[Personnel number]]&lt;&gt;"",VLOOKUP(TimeSpend[[#This Row],[Personnel number]],Users!A:B,2,0),"")</f>
        <v>Čech Jindřich</v>
      </c>
      <c r="N551" s="69" t="str">
        <f>IF(TimeSpend[[#This Row],[Network Description]]&lt;&gt;"",VLOOKUP(TimeSpend[[#This Row],[Network Description]],Projects!A:C,3,0),"")</f>
        <v>PROJECT</v>
      </c>
      <c r="O551" s="69" t="str">
        <f>IF(TimeSpend[[#This Row],[Activity]]&lt;&gt;"",VLOOKUP(TimeSpend[[#This Row],[Activity]],Activity,2,FALSE),"")</f>
        <v>Yes</v>
      </c>
    </row>
    <row r="552" spans="1:15" ht="16.5" customHeight="1" x14ac:dyDescent="0.25">
      <c r="A552" s="10" t="s">
        <v>131</v>
      </c>
      <c r="B552" s="11">
        <v>45575</v>
      </c>
      <c r="C552" s="68">
        <f t="shared" si="10"/>
        <v>0.75</v>
      </c>
      <c r="D552" s="69" t="str">
        <f>IF(TimeSpend[[#This Row],[Network Description]]&lt;&gt;"",VLOOKUP(TimeSpend[[#This Row],[Network Description]],Projects!A:B,2,0),"")</f>
        <v>BPC_INT</v>
      </c>
      <c r="E552" s="10" t="s">
        <v>16</v>
      </c>
      <c r="F552" s="96" t="s">
        <v>17</v>
      </c>
      <c r="G552" s="10" t="s">
        <v>132</v>
      </c>
      <c r="H552" s="32">
        <v>0.40625</v>
      </c>
      <c r="I552" s="32">
        <v>0.4375</v>
      </c>
      <c r="J552" s="10" t="s">
        <v>19</v>
      </c>
      <c r="L552" s="69" t="str">
        <f>IF(TimeSpend[[#This Row],[Personnel number]]&lt;&gt;"",Utilization!$J$2,"")</f>
        <v>10/2024</v>
      </c>
      <c r="M552" s="69" t="str">
        <f>IF(TimeSpend[[#This Row],[Personnel number]]&lt;&gt;"",VLOOKUP(TimeSpend[[#This Row],[Personnel number]],Users!A:B,2,0),"")</f>
        <v>Čech Jindřich</v>
      </c>
      <c r="N552" s="69" t="str">
        <f>IF(TimeSpend[[#This Row],[Network Description]]&lt;&gt;"",VLOOKUP(TimeSpend[[#This Row],[Network Description]],Projects!A:C,3,0),"")</f>
        <v>INT</v>
      </c>
      <c r="O552" s="69" t="str">
        <f>IF(TimeSpend[[#This Row],[Activity]]&lt;&gt;"",VLOOKUP(TimeSpend[[#This Row],[Activity]],Activity,2,FALSE),"")</f>
        <v>No</v>
      </c>
    </row>
    <row r="553" spans="1:15" ht="16.5" customHeight="1" x14ac:dyDescent="0.25">
      <c r="A553" s="10" t="s">
        <v>131</v>
      </c>
      <c r="B553" s="11">
        <v>45575</v>
      </c>
      <c r="C553" s="68">
        <f t="shared" si="10"/>
        <v>0.5</v>
      </c>
      <c r="D553" s="69">
        <f>IF(TimeSpend[[#This Row],[Network Description]]&lt;&gt;"",VLOOKUP(TimeSpend[[#This Row],[Network Description]],Projects!A:B,2,0),"")</f>
        <v>1050268</v>
      </c>
      <c r="E553" s="10" t="s">
        <v>147</v>
      </c>
      <c r="F553" s="96" t="s">
        <v>133</v>
      </c>
      <c r="G553" s="10" t="s">
        <v>294</v>
      </c>
      <c r="H553" s="32">
        <v>0.4375</v>
      </c>
      <c r="I553" s="32">
        <v>0.45833333333333331</v>
      </c>
      <c r="J553" s="10" t="s">
        <v>19</v>
      </c>
      <c r="L553" s="69" t="str">
        <f>IF(TimeSpend[[#This Row],[Personnel number]]&lt;&gt;"",Utilization!$J$2,"")</f>
        <v>10/2024</v>
      </c>
      <c r="M553" s="69" t="str">
        <f>IF(TimeSpend[[#This Row],[Personnel number]]&lt;&gt;"",VLOOKUP(TimeSpend[[#This Row],[Personnel number]],Users!A:B,2,0),"")</f>
        <v>Čech Jindřich</v>
      </c>
      <c r="N553" s="69" t="str">
        <f>IF(TimeSpend[[#This Row],[Network Description]]&lt;&gt;"",VLOOKUP(TimeSpend[[#This Row],[Network Description]],Projects!A:C,3,0),"")</f>
        <v>PROJECT</v>
      </c>
      <c r="O553" s="69" t="str">
        <f>IF(TimeSpend[[#This Row],[Activity]]&lt;&gt;"",VLOOKUP(TimeSpend[[#This Row],[Activity]],Activity,2,FALSE),"")</f>
        <v>Yes</v>
      </c>
    </row>
    <row r="554" spans="1:15" ht="16.5" customHeight="1" x14ac:dyDescent="0.25">
      <c r="A554" s="10" t="s">
        <v>131</v>
      </c>
      <c r="B554" s="11">
        <v>45575</v>
      </c>
      <c r="C554" s="68">
        <f t="shared" si="10"/>
        <v>0.5</v>
      </c>
      <c r="D554" s="69">
        <f>IF(TimeSpend[[#This Row],[Network Description]]&lt;&gt;"",VLOOKUP(TimeSpend[[#This Row],[Network Description]],Projects!A:B,2,0),"")</f>
        <v>1050268</v>
      </c>
      <c r="E554" s="10" t="s">
        <v>147</v>
      </c>
      <c r="F554" s="96" t="s">
        <v>133</v>
      </c>
      <c r="G554" s="10" t="s">
        <v>297</v>
      </c>
      <c r="H554" s="32">
        <v>0.45833333333333331</v>
      </c>
      <c r="I554" s="32">
        <v>0.47916666666666669</v>
      </c>
      <c r="J554" s="10" t="s">
        <v>19</v>
      </c>
      <c r="L554" s="69" t="str">
        <f>IF(TimeSpend[[#This Row],[Personnel number]]&lt;&gt;"",Utilization!$J$2,"")</f>
        <v>10/2024</v>
      </c>
      <c r="M554" s="69" t="str">
        <f>IF(TimeSpend[[#This Row],[Personnel number]]&lt;&gt;"",VLOOKUP(TimeSpend[[#This Row],[Personnel number]],Users!A:B,2,0),"")</f>
        <v>Čech Jindřich</v>
      </c>
      <c r="N554" s="69" t="str">
        <f>IF(TimeSpend[[#This Row],[Network Description]]&lt;&gt;"",VLOOKUP(TimeSpend[[#This Row],[Network Description]],Projects!A:C,3,0),"")</f>
        <v>PROJECT</v>
      </c>
      <c r="O554" s="69" t="str">
        <f>IF(TimeSpend[[#This Row],[Activity]]&lt;&gt;"",VLOOKUP(TimeSpend[[#This Row],[Activity]],Activity,2,FALSE),"")</f>
        <v>Yes</v>
      </c>
    </row>
    <row r="555" spans="1:15" ht="16.5" customHeight="1" x14ac:dyDescent="0.25">
      <c r="A555" s="10" t="s">
        <v>131</v>
      </c>
      <c r="B555" s="11">
        <v>45575</v>
      </c>
      <c r="C555" s="68">
        <f t="shared" si="10"/>
        <v>0.5</v>
      </c>
      <c r="D555" s="69">
        <f>IF(TimeSpend[[#This Row],[Network Description]]&lt;&gt;"",VLOOKUP(TimeSpend[[#This Row],[Network Description]],Projects!A:B,2,0),"")</f>
        <v>1050268</v>
      </c>
      <c r="E555" s="10" t="s">
        <v>147</v>
      </c>
      <c r="F555" s="96" t="s">
        <v>133</v>
      </c>
      <c r="G555" s="10" t="s">
        <v>294</v>
      </c>
      <c r="H555" s="32">
        <v>0.47916666666666669</v>
      </c>
      <c r="I555" s="32">
        <v>0.5</v>
      </c>
      <c r="J555" s="10" t="s">
        <v>19</v>
      </c>
      <c r="L555" s="69" t="str">
        <f>IF(TimeSpend[[#This Row],[Personnel number]]&lt;&gt;"",Utilization!$J$2,"")</f>
        <v>10/2024</v>
      </c>
      <c r="M555" s="69" t="str">
        <f>IF(TimeSpend[[#This Row],[Personnel number]]&lt;&gt;"",VLOOKUP(TimeSpend[[#This Row],[Personnel number]],Users!A:B,2,0),"")</f>
        <v>Čech Jindřich</v>
      </c>
      <c r="N555" s="69" t="str">
        <f>IF(TimeSpend[[#This Row],[Network Description]]&lt;&gt;"",VLOOKUP(TimeSpend[[#This Row],[Network Description]],Projects!A:C,3,0),"")</f>
        <v>PROJECT</v>
      </c>
      <c r="O555" s="69" t="str">
        <f>IF(TimeSpend[[#This Row],[Activity]]&lt;&gt;"",VLOOKUP(TimeSpend[[#This Row],[Activity]],Activity,2,FALSE),"")</f>
        <v>Yes</v>
      </c>
    </row>
    <row r="556" spans="1:15" ht="16.5" customHeight="1" x14ac:dyDescent="0.25">
      <c r="A556" s="10" t="s">
        <v>131</v>
      </c>
      <c r="B556" s="11">
        <v>45575</v>
      </c>
      <c r="C556" s="68">
        <f t="shared" si="10"/>
        <v>0.5</v>
      </c>
      <c r="D556" s="69">
        <f>IF(TimeSpend[[#This Row],[Network Description]]&lt;&gt;"",VLOOKUP(TimeSpend[[#This Row],[Network Description]],Projects!A:B,2,0),"")</f>
        <v>60000247</v>
      </c>
      <c r="E556" s="10" t="s">
        <v>22</v>
      </c>
      <c r="F556" s="96" t="s">
        <v>133</v>
      </c>
      <c r="G556" s="10" t="s">
        <v>278</v>
      </c>
      <c r="H556" s="32">
        <v>0.54166666666666663</v>
      </c>
      <c r="I556" s="32">
        <v>0.5625</v>
      </c>
      <c r="J556" s="10" t="s">
        <v>19</v>
      </c>
      <c r="L556" s="69" t="str">
        <f>IF(TimeSpend[[#This Row],[Personnel number]]&lt;&gt;"",Utilization!$J$2,"")</f>
        <v>10/2024</v>
      </c>
      <c r="M556" s="69" t="str">
        <f>IF(TimeSpend[[#This Row],[Personnel number]]&lt;&gt;"",VLOOKUP(TimeSpend[[#This Row],[Personnel number]],Users!A:B,2,0),"")</f>
        <v>Čech Jindřich</v>
      </c>
      <c r="N556" s="69" t="str">
        <f>IF(TimeSpend[[#This Row],[Network Description]]&lt;&gt;"",VLOOKUP(TimeSpend[[#This Row],[Network Description]],Projects!A:C,3,0),"")</f>
        <v>PROJECT</v>
      </c>
      <c r="O556" s="69" t="str">
        <f>IF(TimeSpend[[#This Row],[Activity]]&lt;&gt;"",VLOOKUP(TimeSpend[[#This Row],[Activity]],Activity,2,FALSE),"")</f>
        <v>Yes</v>
      </c>
    </row>
    <row r="557" spans="1:15" ht="16.5" customHeight="1" x14ac:dyDescent="0.25">
      <c r="A557" s="10" t="s">
        <v>131</v>
      </c>
      <c r="B557" s="11">
        <v>45575</v>
      </c>
      <c r="C557" s="68">
        <f t="shared" si="10"/>
        <v>2</v>
      </c>
      <c r="D557" s="69" t="str">
        <f>IF(TimeSpend[[#This Row],[Network Description]]&lt;&gt;"",VLOOKUP(TimeSpend[[#This Row],[Network Description]],Projects!A:B,2,0),"")</f>
        <v>BPC_CR</v>
      </c>
      <c r="E557" s="10" t="s">
        <v>159</v>
      </c>
      <c r="F557" s="96" t="s">
        <v>133</v>
      </c>
      <c r="G557" s="10" t="s">
        <v>298</v>
      </c>
      <c r="H557" s="32">
        <v>0.5625</v>
      </c>
      <c r="I557" s="32">
        <v>0.64583333333333337</v>
      </c>
      <c r="J557" s="10" t="s">
        <v>19</v>
      </c>
      <c r="L557" s="69" t="str">
        <f>IF(TimeSpend[[#This Row],[Personnel number]]&lt;&gt;"",Utilization!$J$2,"")</f>
        <v>10/2024</v>
      </c>
      <c r="M557" s="69" t="str">
        <f>IF(TimeSpend[[#This Row],[Personnel number]]&lt;&gt;"",VLOOKUP(TimeSpend[[#This Row],[Personnel number]],Users!A:B,2,0),"")</f>
        <v>Čech Jindřich</v>
      </c>
      <c r="N557" s="69" t="str">
        <f>IF(TimeSpend[[#This Row],[Network Description]]&lt;&gt;"",VLOOKUP(TimeSpend[[#This Row],[Network Description]],Projects!A:C,3,0),"")</f>
        <v>CRQ</v>
      </c>
      <c r="O557" s="69" t="str">
        <f>IF(TimeSpend[[#This Row],[Activity]]&lt;&gt;"",VLOOKUP(TimeSpend[[#This Row],[Activity]],Activity,2,FALSE),"")</f>
        <v>Yes</v>
      </c>
    </row>
    <row r="558" spans="1:15" ht="16.5" customHeight="1" x14ac:dyDescent="0.25">
      <c r="A558" s="10" t="s">
        <v>131</v>
      </c>
      <c r="B558" s="11">
        <v>45575</v>
      </c>
      <c r="C558" s="68">
        <f t="shared" ref="C558:C579" si="11">IF((I558-INT(I558))*24-(H558-INT(H558))*24=0,"",(I558-INT(I558))*24-(H558-INT(H558))*24)</f>
        <v>0.5</v>
      </c>
      <c r="D558" s="69">
        <f>IF(TimeSpend[[#This Row],[Network Description]]&lt;&gt;"",VLOOKUP(TimeSpend[[#This Row],[Network Description]],Projects!A:B,2,0),"")</f>
        <v>60000247</v>
      </c>
      <c r="E558" s="10" t="s">
        <v>22</v>
      </c>
      <c r="F558" s="96" t="s">
        <v>133</v>
      </c>
      <c r="G558" s="10" t="s">
        <v>299</v>
      </c>
      <c r="H558" s="32">
        <v>0.64583333333333337</v>
      </c>
      <c r="I558" s="32">
        <v>0.66666666666666663</v>
      </c>
      <c r="J558" s="10" t="s">
        <v>19</v>
      </c>
      <c r="L558" s="69" t="str">
        <f>IF(TimeSpend[[#This Row],[Personnel number]]&lt;&gt;"",Utilization!$J$2,"")</f>
        <v>10/2024</v>
      </c>
      <c r="M558" s="69" t="str">
        <f>IF(TimeSpend[[#This Row],[Personnel number]]&lt;&gt;"",VLOOKUP(TimeSpend[[#This Row],[Personnel number]],Users!A:B,2,0),"")</f>
        <v>Čech Jindřich</v>
      </c>
      <c r="N558" s="69" t="str">
        <f>IF(TimeSpend[[#This Row],[Network Description]]&lt;&gt;"",VLOOKUP(TimeSpend[[#This Row],[Network Description]],Projects!A:C,3,0),"")</f>
        <v>PROJECT</v>
      </c>
      <c r="O558" s="69" t="str">
        <f>IF(TimeSpend[[#This Row],[Activity]]&lt;&gt;"",VLOOKUP(TimeSpend[[#This Row],[Activity]],Activity,2,FALSE),"")</f>
        <v>Yes</v>
      </c>
    </row>
    <row r="559" spans="1:15" ht="16.5" customHeight="1" x14ac:dyDescent="0.25">
      <c r="A559" s="10" t="s">
        <v>131</v>
      </c>
      <c r="B559" s="11">
        <v>45575</v>
      </c>
      <c r="C559" s="68">
        <f t="shared" si="11"/>
        <v>0.25</v>
      </c>
      <c r="D559" s="69">
        <f>IF(TimeSpend[[#This Row],[Network Description]]&lt;&gt;"",VLOOKUP(TimeSpend[[#This Row],[Network Description]],Projects!A:B,2,0),"")</f>
        <v>1050268</v>
      </c>
      <c r="E559" s="10" t="s">
        <v>147</v>
      </c>
      <c r="F559" s="96" t="s">
        <v>133</v>
      </c>
      <c r="G559" s="10" t="s">
        <v>300</v>
      </c>
      <c r="H559" s="32">
        <v>0.66666666666666663</v>
      </c>
      <c r="I559" s="32">
        <v>0.67708333333333337</v>
      </c>
      <c r="J559" s="10" t="s">
        <v>19</v>
      </c>
      <c r="L559" s="69" t="str">
        <f>IF(TimeSpend[[#This Row],[Personnel number]]&lt;&gt;"",Utilization!$J$2,"")</f>
        <v>10/2024</v>
      </c>
      <c r="M559" s="69" t="str">
        <f>IF(TimeSpend[[#This Row],[Personnel number]]&lt;&gt;"",VLOOKUP(TimeSpend[[#This Row],[Personnel number]],Users!A:B,2,0),"")</f>
        <v>Čech Jindřich</v>
      </c>
      <c r="N559" s="69" t="str">
        <f>IF(TimeSpend[[#This Row],[Network Description]]&lt;&gt;"",VLOOKUP(TimeSpend[[#This Row],[Network Description]],Projects!A:C,3,0),"")</f>
        <v>PROJECT</v>
      </c>
      <c r="O559" s="69" t="str">
        <f>IF(TimeSpend[[#This Row],[Activity]]&lt;&gt;"",VLOOKUP(TimeSpend[[#This Row],[Activity]],Activity,2,FALSE),"")</f>
        <v>Yes</v>
      </c>
    </row>
    <row r="560" spans="1:15" ht="16.5" customHeight="1" x14ac:dyDescent="0.25">
      <c r="A560" s="10" t="s">
        <v>131</v>
      </c>
      <c r="B560" s="11">
        <v>45575</v>
      </c>
      <c r="C560" s="68">
        <f t="shared" si="11"/>
        <v>0.5</v>
      </c>
      <c r="D560" s="69" t="str">
        <f>IF(TimeSpend[[#This Row],[Network Description]]&lt;&gt;"",VLOOKUP(TimeSpend[[#This Row],[Network Description]],Projects!A:B,2,0),"")</f>
        <v>BPC_CR</v>
      </c>
      <c r="E560" s="10" t="s">
        <v>159</v>
      </c>
      <c r="F560" s="96" t="s">
        <v>133</v>
      </c>
      <c r="G560" s="10" t="s">
        <v>301</v>
      </c>
      <c r="H560" s="32">
        <v>0.79166666666666663</v>
      </c>
      <c r="I560" s="32">
        <v>0.8125</v>
      </c>
      <c r="J560" s="10" t="s">
        <v>19</v>
      </c>
      <c r="L560" s="69" t="str">
        <f>IF(TimeSpend[[#This Row],[Personnel number]]&lt;&gt;"",Utilization!$J$2,"")</f>
        <v>10/2024</v>
      </c>
      <c r="M560" s="69" t="str">
        <f>IF(TimeSpend[[#This Row],[Personnel number]]&lt;&gt;"",VLOOKUP(TimeSpend[[#This Row],[Personnel number]],Users!A:B,2,0),"")</f>
        <v>Čech Jindřich</v>
      </c>
      <c r="N560" s="69" t="str">
        <f>IF(TimeSpend[[#This Row],[Network Description]]&lt;&gt;"",VLOOKUP(TimeSpend[[#This Row],[Network Description]],Projects!A:C,3,0),"")</f>
        <v>CRQ</v>
      </c>
      <c r="O560" s="69" t="str">
        <f>IF(TimeSpend[[#This Row],[Activity]]&lt;&gt;"",VLOOKUP(TimeSpend[[#This Row],[Activity]],Activity,2,FALSE),"")</f>
        <v>Yes</v>
      </c>
    </row>
    <row r="561" spans="1:15" ht="16.5" customHeight="1" x14ac:dyDescent="0.25">
      <c r="A561" s="10" t="s">
        <v>131</v>
      </c>
      <c r="B561" s="11">
        <v>45576</v>
      </c>
      <c r="C561" s="68">
        <f t="shared" si="11"/>
        <v>3</v>
      </c>
      <c r="D561" s="69" t="str">
        <f>IF(TimeSpend[[#This Row],[Network Description]]&lt;&gt;"",VLOOKUP(TimeSpend[[#This Row],[Network Description]],Projects!A:B,2,0),"")</f>
        <v>BPC_INT</v>
      </c>
      <c r="E561" s="10" t="s">
        <v>16</v>
      </c>
      <c r="F561" s="96" t="s">
        <v>17</v>
      </c>
      <c r="G561" s="10" t="s">
        <v>132</v>
      </c>
      <c r="H561" s="32">
        <v>0.29166666666666669</v>
      </c>
      <c r="I561" s="32">
        <v>0.41666666666666669</v>
      </c>
      <c r="J561" s="10" t="s">
        <v>19</v>
      </c>
      <c r="L561" s="69" t="str">
        <f>IF(TimeSpend[[#This Row],[Personnel number]]&lt;&gt;"",Utilization!$J$2,"")</f>
        <v>10/2024</v>
      </c>
      <c r="M561" s="69" t="str">
        <f>IF(TimeSpend[[#This Row],[Personnel number]]&lt;&gt;"",VLOOKUP(TimeSpend[[#This Row],[Personnel number]],Users!A:B,2,0),"")</f>
        <v>Čech Jindřich</v>
      </c>
      <c r="N561" s="69" t="str">
        <f>IF(TimeSpend[[#This Row],[Network Description]]&lt;&gt;"",VLOOKUP(TimeSpend[[#This Row],[Network Description]],Projects!A:C,3,0),"")</f>
        <v>INT</v>
      </c>
      <c r="O561" s="69" t="str">
        <f>IF(TimeSpend[[#This Row],[Activity]]&lt;&gt;"",VLOOKUP(TimeSpend[[#This Row],[Activity]],Activity,2,FALSE),"")</f>
        <v>No</v>
      </c>
    </row>
    <row r="562" spans="1:15" ht="16.5" customHeight="1" x14ac:dyDescent="0.25">
      <c r="A562" s="10" t="s">
        <v>131</v>
      </c>
      <c r="B562" s="11">
        <v>45576</v>
      </c>
      <c r="C562" s="68">
        <f t="shared" si="11"/>
        <v>0.25</v>
      </c>
      <c r="D562" s="69" t="str">
        <f>IF(TimeSpend[[#This Row],[Network Description]]&lt;&gt;"",VLOOKUP(TimeSpend[[#This Row],[Network Description]],Projects!A:B,2,0),"")</f>
        <v>BPC_CR</v>
      </c>
      <c r="E562" s="10" t="s">
        <v>159</v>
      </c>
      <c r="F562" s="96" t="s">
        <v>302</v>
      </c>
      <c r="G562" s="10" t="s">
        <v>298</v>
      </c>
      <c r="H562" s="32">
        <v>0.44791666666666669</v>
      </c>
      <c r="I562" s="32">
        <v>0.45833333333333331</v>
      </c>
      <c r="J562" s="10" t="s">
        <v>19</v>
      </c>
      <c r="L562" s="69" t="str">
        <f>IF(TimeSpend[[#This Row],[Personnel number]]&lt;&gt;"",Utilization!$J$2,"")</f>
        <v>10/2024</v>
      </c>
      <c r="M562" s="69" t="str">
        <f>IF(TimeSpend[[#This Row],[Personnel number]]&lt;&gt;"",VLOOKUP(TimeSpend[[#This Row],[Personnel number]],Users!A:B,2,0),"")</f>
        <v>Čech Jindřich</v>
      </c>
      <c r="N562" s="69" t="str">
        <f>IF(TimeSpend[[#This Row],[Network Description]]&lt;&gt;"",VLOOKUP(TimeSpend[[#This Row],[Network Description]],Projects!A:C,3,0),"")</f>
        <v>CRQ</v>
      </c>
      <c r="O562" s="69" t="str">
        <f>IF(TimeSpend[[#This Row],[Activity]]&lt;&gt;"",VLOOKUP(TimeSpend[[#This Row],[Activity]],Activity,2,FALSE),"")</f>
        <v>Yes</v>
      </c>
    </row>
    <row r="563" spans="1:15" ht="16.5" customHeight="1" x14ac:dyDescent="0.25">
      <c r="A563" s="10" t="s">
        <v>131</v>
      </c>
      <c r="B563" s="11">
        <v>45576</v>
      </c>
      <c r="C563" s="68">
        <f t="shared" si="11"/>
        <v>0.5</v>
      </c>
      <c r="D563" s="69">
        <f>IF(TimeSpend[[#This Row],[Network Description]]&lt;&gt;"",VLOOKUP(TimeSpend[[#This Row],[Network Description]],Projects!A:B,2,0),"")</f>
        <v>60000247</v>
      </c>
      <c r="E563" s="10" t="s">
        <v>22</v>
      </c>
      <c r="F563" s="96" t="s">
        <v>27</v>
      </c>
      <c r="G563" s="10" t="s">
        <v>303</v>
      </c>
      <c r="H563" s="32">
        <v>0.47916666666666669</v>
      </c>
      <c r="I563" s="32">
        <v>0.5</v>
      </c>
      <c r="J563" s="10" t="s">
        <v>19</v>
      </c>
      <c r="L563" s="69" t="str">
        <f>IF(TimeSpend[[#This Row],[Personnel number]]&lt;&gt;"",Utilization!$J$2,"")</f>
        <v>10/2024</v>
      </c>
      <c r="M563" s="69" t="str">
        <f>IF(TimeSpend[[#This Row],[Personnel number]]&lt;&gt;"",VLOOKUP(TimeSpend[[#This Row],[Personnel number]],Users!A:B,2,0),"")</f>
        <v>Čech Jindřich</v>
      </c>
      <c r="N563" s="69" t="str">
        <f>IF(TimeSpend[[#This Row],[Network Description]]&lt;&gt;"",VLOOKUP(TimeSpend[[#This Row],[Network Description]],Projects!A:C,3,0),"")</f>
        <v>PROJECT</v>
      </c>
      <c r="O563" s="69" t="str">
        <f>IF(TimeSpend[[#This Row],[Activity]]&lt;&gt;"",VLOOKUP(TimeSpend[[#This Row],[Activity]],Activity,2,FALSE),"")</f>
        <v>Yes</v>
      </c>
    </row>
    <row r="564" spans="1:15" ht="16.5" customHeight="1" x14ac:dyDescent="0.25">
      <c r="A564" s="10" t="s">
        <v>131</v>
      </c>
      <c r="B564" s="11">
        <v>45576</v>
      </c>
      <c r="C564" s="68">
        <f t="shared" si="11"/>
        <v>0.75</v>
      </c>
      <c r="D564" s="69" t="str">
        <f>IF(TimeSpend[[#This Row],[Network Description]]&lt;&gt;"",VLOOKUP(TimeSpend[[#This Row],[Network Description]],Projects!A:B,2,0),"")</f>
        <v>BPC_INT</v>
      </c>
      <c r="E564" s="10" t="s">
        <v>16</v>
      </c>
      <c r="F564" s="96" t="s">
        <v>17</v>
      </c>
      <c r="G564" s="10" t="s">
        <v>304</v>
      </c>
      <c r="H564" s="32">
        <v>0.5</v>
      </c>
      <c r="I564" s="32">
        <v>0.53125</v>
      </c>
      <c r="J564" s="10" t="s">
        <v>19</v>
      </c>
      <c r="L564" s="69" t="str">
        <f>IF(TimeSpend[[#This Row],[Personnel number]]&lt;&gt;"",Utilization!$J$2,"")</f>
        <v>10/2024</v>
      </c>
      <c r="M564" s="69" t="str">
        <f>IF(TimeSpend[[#This Row],[Personnel number]]&lt;&gt;"",VLOOKUP(TimeSpend[[#This Row],[Personnel number]],Users!A:B,2,0),"")</f>
        <v>Čech Jindřich</v>
      </c>
      <c r="N564" s="69" t="str">
        <f>IF(TimeSpend[[#This Row],[Network Description]]&lt;&gt;"",VLOOKUP(TimeSpend[[#This Row],[Network Description]],Projects!A:C,3,0),"")</f>
        <v>INT</v>
      </c>
      <c r="O564" s="69" t="str">
        <f>IF(TimeSpend[[#This Row],[Activity]]&lt;&gt;"",VLOOKUP(TimeSpend[[#This Row],[Activity]],Activity,2,FALSE),"")</f>
        <v>No</v>
      </c>
    </row>
    <row r="565" spans="1:15" ht="16.5" customHeight="1" x14ac:dyDescent="0.25">
      <c r="A565" s="10" t="s">
        <v>131</v>
      </c>
      <c r="B565" s="11">
        <v>45576</v>
      </c>
      <c r="C565" s="68">
        <f t="shared" si="11"/>
        <v>1.25</v>
      </c>
      <c r="D565" s="69">
        <f>IF(TimeSpend[[#This Row],[Network Description]]&lt;&gt;"",VLOOKUP(TimeSpend[[#This Row],[Network Description]],Projects!A:B,2,0),"")</f>
        <v>1050268</v>
      </c>
      <c r="E565" s="10" t="s">
        <v>147</v>
      </c>
      <c r="F565" s="96" t="s">
        <v>27</v>
      </c>
      <c r="G565" s="10" t="s">
        <v>305</v>
      </c>
      <c r="H565" s="32">
        <v>0.53125</v>
      </c>
      <c r="I565" s="32">
        <v>0.58333333333333337</v>
      </c>
      <c r="J565" s="10" t="s">
        <v>19</v>
      </c>
      <c r="L565" s="69" t="str">
        <f>IF(TimeSpend[[#This Row],[Personnel number]]&lt;&gt;"",Utilization!$J$2,"")</f>
        <v>10/2024</v>
      </c>
      <c r="M565" s="69" t="str">
        <f>IF(TimeSpend[[#This Row],[Personnel number]]&lt;&gt;"",VLOOKUP(TimeSpend[[#This Row],[Personnel number]],Users!A:B,2,0),"")</f>
        <v>Čech Jindřich</v>
      </c>
      <c r="N565" s="69" t="str">
        <f>IF(TimeSpend[[#This Row],[Network Description]]&lt;&gt;"",VLOOKUP(TimeSpend[[#This Row],[Network Description]],Projects!A:C,3,0),"")</f>
        <v>PROJECT</v>
      </c>
      <c r="O565" s="69" t="str">
        <f>IF(TimeSpend[[#This Row],[Activity]]&lt;&gt;"",VLOOKUP(TimeSpend[[#This Row],[Activity]],Activity,2,FALSE),"")</f>
        <v>Yes</v>
      </c>
    </row>
    <row r="566" spans="1:15" ht="16.5" customHeight="1" x14ac:dyDescent="0.25">
      <c r="A566" s="10" t="s">
        <v>131</v>
      </c>
      <c r="B566" s="11">
        <v>45579</v>
      </c>
      <c r="C566" s="68">
        <f t="shared" si="11"/>
        <v>2</v>
      </c>
      <c r="D566" s="69" t="str">
        <f>IF(TimeSpend[[#This Row],[Network Description]]&lt;&gt;"",VLOOKUP(TimeSpend[[#This Row],[Network Description]],Projects!A:B,2,0),"")</f>
        <v>BPC_INT</v>
      </c>
      <c r="E566" s="10" t="s">
        <v>16</v>
      </c>
      <c r="F566" s="96" t="s">
        <v>17</v>
      </c>
      <c r="G566" s="10" t="s">
        <v>306</v>
      </c>
      <c r="H566" s="32">
        <v>0.29166666666666669</v>
      </c>
      <c r="I566" s="32">
        <v>0.375</v>
      </c>
      <c r="J566" s="10" t="s">
        <v>19</v>
      </c>
      <c r="L566" s="69" t="str">
        <f>IF(TimeSpend[[#This Row],[Personnel number]]&lt;&gt;"",Utilization!$J$2,"")</f>
        <v>10/2024</v>
      </c>
      <c r="M566" s="69" t="str">
        <f>IF(TimeSpend[[#This Row],[Personnel number]]&lt;&gt;"",VLOOKUP(TimeSpend[[#This Row],[Personnel number]],Users!A:B,2,0),"")</f>
        <v>Čech Jindřich</v>
      </c>
      <c r="N566" s="69" t="str">
        <f>IF(TimeSpend[[#This Row],[Network Description]]&lt;&gt;"",VLOOKUP(TimeSpend[[#This Row],[Network Description]],Projects!A:C,3,0),"")</f>
        <v>INT</v>
      </c>
      <c r="O566" s="69" t="str">
        <f>IF(TimeSpend[[#This Row],[Activity]]&lt;&gt;"",VLOOKUP(TimeSpend[[#This Row],[Activity]],Activity,2,FALSE),"")</f>
        <v>No</v>
      </c>
    </row>
    <row r="567" spans="1:15" ht="16.5" customHeight="1" x14ac:dyDescent="0.25">
      <c r="A567" s="10" t="s">
        <v>131</v>
      </c>
      <c r="B567" s="11">
        <v>45579</v>
      </c>
      <c r="C567" s="68">
        <f t="shared" si="11"/>
        <v>1</v>
      </c>
      <c r="D567" s="69">
        <f>IF(TimeSpend[[#This Row],[Network Description]]&lt;&gt;"",VLOOKUP(TimeSpend[[#This Row],[Network Description]],Projects!A:B,2,0),"")</f>
        <v>1050268</v>
      </c>
      <c r="E567" s="10" t="s">
        <v>147</v>
      </c>
      <c r="F567" s="96" t="s">
        <v>133</v>
      </c>
      <c r="G567" s="10" t="s">
        <v>307</v>
      </c>
      <c r="H567" s="32">
        <v>0.375</v>
      </c>
      <c r="I567" s="32">
        <v>0.41666666666666669</v>
      </c>
      <c r="J567" s="10" t="s">
        <v>19</v>
      </c>
      <c r="L567" s="69" t="str">
        <f>IF(TimeSpend[[#This Row],[Personnel number]]&lt;&gt;"",Utilization!$J$2,"")</f>
        <v>10/2024</v>
      </c>
      <c r="M567" s="69" t="str">
        <f>IF(TimeSpend[[#This Row],[Personnel number]]&lt;&gt;"",VLOOKUP(TimeSpend[[#This Row],[Personnel number]],Users!A:B,2,0),"")</f>
        <v>Čech Jindřich</v>
      </c>
      <c r="N567" s="69" t="str">
        <f>IF(TimeSpend[[#This Row],[Network Description]]&lt;&gt;"",VLOOKUP(TimeSpend[[#This Row],[Network Description]],Projects!A:C,3,0),"")</f>
        <v>PROJECT</v>
      </c>
      <c r="O567" s="69" t="str">
        <f>IF(TimeSpend[[#This Row],[Activity]]&lt;&gt;"",VLOOKUP(TimeSpend[[#This Row],[Activity]],Activity,2,FALSE),"")</f>
        <v>Yes</v>
      </c>
    </row>
    <row r="568" spans="1:15" ht="16.5" customHeight="1" x14ac:dyDescent="0.25">
      <c r="A568" s="10" t="s">
        <v>131</v>
      </c>
      <c r="B568" s="11">
        <v>45579</v>
      </c>
      <c r="C568" s="68">
        <f t="shared" si="11"/>
        <v>0.25</v>
      </c>
      <c r="D568" s="69" t="str">
        <f>IF(TimeSpend[[#This Row],[Network Description]]&lt;&gt;"",VLOOKUP(TimeSpend[[#This Row],[Network Description]],Projects!A:B,2,0),"")</f>
        <v>BPC_INC</v>
      </c>
      <c r="E568" s="10" t="s">
        <v>48</v>
      </c>
      <c r="F568" s="96" t="s">
        <v>27</v>
      </c>
      <c r="G568" s="10" t="s">
        <v>308</v>
      </c>
      <c r="H568" s="32">
        <v>0.5</v>
      </c>
      <c r="I568" s="32">
        <v>0.51041666666666663</v>
      </c>
      <c r="J568" s="10" t="s">
        <v>19</v>
      </c>
      <c r="L568" s="69" t="str">
        <f>IF(TimeSpend[[#This Row],[Personnel number]]&lt;&gt;"",Utilization!$J$2,"")</f>
        <v>10/2024</v>
      </c>
      <c r="M568" s="69" t="str">
        <f>IF(TimeSpend[[#This Row],[Personnel number]]&lt;&gt;"",VLOOKUP(TimeSpend[[#This Row],[Personnel number]],Users!A:B,2,0),"")</f>
        <v>Čech Jindřich</v>
      </c>
      <c r="N568" s="69" t="str">
        <f>IF(TimeSpend[[#This Row],[Network Description]]&lt;&gt;"",VLOOKUP(TimeSpend[[#This Row],[Network Description]],Projects!A:C,3,0),"")</f>
        <v>INC</v>
      </c>
      <c r="O568" s="69" t="str">
        <f>IF(TimeSpend[[#This Row],[Activity]]&lt;&gt;"",VLOOKUP(TimeSpend[[#This Row],[Activity]],Activity,2,FALSE),"")</f>
        <v>Yes</v>
      </c>
    </row>
    <row r="569" spans="1:15" ht="16.5" customHeight="1" x14ac:dyDescent="0.25">
      <c r="A569" s="10" t="s">
        <v>131</v>
      </c>
      <c r="B569" s="11">
        <v>45579</v>
      </c>
      <c r="C569" s="68">
        <f t="shared" si="11"/>
        <v>0.5</v>
      </c>
      <c r="D569" s="69">
        <f>IF(TimeSpend[[#This Row],[Network Description]]&lt;&gt;"",VLOOKUP(TimeSpend[[#This Row],[Network Description]],Projects!A:B,2,0),"")</f>
        <v>60000247</v>
      </c>
      <c r="E569" s="10" t="s">
        <v>22</v>
      </c>
      <c r="F569" s="96" t="s">
        <v>133</v>
      </c>
      <c r="G569" s="10" t="s">
        <v>299</v>
      </c>
      <c r="H569" s="32">
        <v>0.51041666666666663</v>
      </c>
      <c r="I569" s="32">
        <v>0.53125</v>
      </c>
      <c r="J569" s="10" t="s">
        <v>19</v>
      </c>
      <c r="L569" s="69" t="str">
        <f>IF(TimeSpend[[#This Row],[Personnel number]]&lt;&gt;"",Utilization!$J$2,"")</f>
        <v>10/2024</v>
      </c>
      <c r="M569" s="69" t="str">
        <f>IF(TimeSpend[[#This Row],[Personnel number]]&lt;&gt;"",VLOOKUP(TimeSpend[[#This Row],[Personnel number]],Users!A:B,2,0),"")</f>
        <v>Čech Jindřich</v>
      </c>
      <c r="N569" s="69" t="str">
        <f>IF(TimeSpend[[#This Row],[Network Description]]&lt;&gt;"",VLOOKUP(TimeSpend[[#This Row],[Network Description]],Projects!A:C,3,0),"")</f>
        <v>PROJECT</v>
      </c>
      <c r="O569" s="69" t="str">
        <f>IF(TimeSpend[[#This Row],[Activity]]&lt;&gt;"",VLOOKUP(TimeSpend[[#This Row],[Activity]],Activity,2,FALSE),"")</f>
        <v>Yes</v>
      </c>
    </row>
    <row r="570" spans="1:15" ht="16.5" customHeight="1" x14ac:dyDescent="0.25">
      <c r="A570" s="10" t="s">
        <v>131</v>
      </c>
      <c r="B570" s="11">
        <v>45579</v>
      </c>
      <c r="C570" s="68">
        <f t="shared" si="11"/>
        <v>0.5</v>
      </c>
      <c r="D570" s="69">
        <f>IF(TimeSpend[[#This Row],[Network Description]]&lt;&gt;"",VLOOKUP(TimeSpend[[#This Row],[Network Description]],Projects!A:B,2,0),"")</f>
        <v>60000247</v>
      </c>
      <c r="E570" s="10" t="s">
        <v>22</v>
      </c>
      <c r="F570" s="96" t="s">
        <v>133</v>
      </c>
      <c r="G570" s="10" t="s">
        <v>309</v>
      </c>
      <c r="H570" s="32">
        <v>0.53125</v>
      </c>
      <c r="I570" s="32">
        <v>0.55208333333333337</v>
      </c>
      <c r="J570" s="10" t="s">
        <v>19</v>
      </c>
      <c r="L570" s="69" t="str">
        <f>IF(TimeSpend[[#This Row],[Personnel number]]&lt;&gt;"",Utilization!$J$2,"")</f>
        <v>10/2024</v>
      </c>
      <c r="M570" s="69" t="str">
        <f>IF(TimeSpend[[#This Row],[Personnel number]]&lt;&gt;"",VLOOKUP(TimeSpend[[#This Row],[Personnel number]],Users!A:B,2,0),"")</f>
        <v>Čech Jindřich</v>
      </c>
      <c r="N570" s="69" t="str">
        <f>IF(TimeSpend[[#This Row],[Network Description]]&lt;&gt;"",VLOOKUP(TimeSpend[[#This Row],[Network Description]],Projects!A:C,3,0),"")</f>
        <v>PROJECT</v>
      </c>
      <c r="O570" s="69" t="str">
        <f>IF(TimeSpend[[#This Row],[Activity]]&lt;&gt;"",VLOOKUP(TimeSpend[[#This Row],[Activity]],Activity,2,FALSE),"")</f>
        <v>Yes</v>
      </c>
    </row>
    <row r="571" spans="1:15" ht="16.5" customHeight="1" x14ac:dyDescent="0.25">
      <c r="A571" s="10" t="s">
        <v>131</v>
      </c>
      <c r="B571" s="11">
        <v>45579</v>
      </c>
      <c r="C571" s="68">
        <f t="shared" si="11"/>
        <v>0.75</v>
      </c>
      <c r="D571" s="69" t="str">
        <f>IF(TimeSpend[[#This Row],[Network Description]]&lt;&gt;"",VLOOKUP(TimeSpend[[#This Row],[Network Description]],Projects!A:B,2,0),"")</f>
        <v>BPC_INT</v>
      </c>
      <c r="E571" s="10" t="s">
        <v>16</v>
      </c>
      <c r="F571" s="96" t="s">
        <v>17</v>
      </c>
      <c r="G571" s="10" t="s">
        <v>132</v>
      </c>
      <c r="H571" s="32">
        <v>0.55208333333333337</v>
      </c>
      <c r="I571" s="32">
        <v>0.58333333333333337</v>
      </c>
      <c r="J571" s="10" t="s">
        <v>19</v>
      </c>
      <c r="L571" s="69" t="str">
        <f>IF(TimeSpend[[#This Row],[Personnel number]]&lt;&gt;"",Utilization!$J$2,"")</f>
        <v>10/2024</v>
      </c>
      <c r="M571" s="69" t="str">
        <f>IF(TimeSpend[[#This Row],[Personnel number]]&lt;&gt;"",VLOOKUP(TimeSpend[[#This Row],[Personnel number]],Users!A:B,2,0),"")</f>
        <v>Čech Jindřich</v>
      </c>
      <c r="N571" s="69" t="str">
        <f>IF(TimeSpend[[#This Row],[Network Description]]&lt;&gt;"",VLOOKUP(TimeSpend[[#This Row],[Network Description]],Projects!A:C,3,0),"")</f>
        <v>INT</v>
      </c>
      <c r="O571" s="69" t="str">
        <f>IF(TimeSpend[[#This Row],[Activity]]&lt;&gt;"",VLOOKUP(TimeSpend[[#This Row],[Activity]],Activity,2,FALSE),"")</f>
        <v>No</v>
      </c>
    </row>
    <row r="572" spans="1:15" ht="16.5" customHeight="1" x14ac:dyDescent="0.25">
      <c r="A572" s="10" t="s">
        <v>131</v>
      </c>
      <c r="B572" s="11">
        <v>45579</v>
      </c>
      <c r="C572" s="68">
        <f t="shared" si="11"/>
        <v>1</v>
      </c>
      <c r="D572" s="69">
        <f>IF(TimeSpend[[#This Row],[Network Description]]&lt;&gt;"",VLOOKUP(TimeSpend[[#This Row],[Network Description]],Projects!A:B,2,0),"")</f>
        <v>60000247</v>
      </c>
      <c r="E572" s="10" t="s">
        <v>22</v>
      </c>
      <c r="F572" s="96" t="s">
        <v>27</v>
      </c>
      <c r="G572" s="10" t="s">
        <v>310</v>
      </c>
      <c r="H572" s="32">
        <v>0.58333333333333337</v>
      </c>
      <c r="I572" s="32">
        <v>0.625</v>
      </c>
      <c r="J572" s="10" t="s">
        <v>19</v>
      </c>
      <c r="L572" s="69" t="str">
        <f>IF(TimeSpend[[#This Row],[Personnel number]]&lt;&gt;"",Utilization!$J$2,"")</f>
        <v>10/2024</v>
      </c>
      <c r="M572" s="69" t="str">
        <f>IF(TimeSpend[[#This Row],[Personnel number]]&lt;&gt;"",VLOOKUP(TimeSpend[[#This Row],[Personnel number]],Users!A:B,2,0),"")</f>
        <v>Čech Jindřich</v>
      </c>
      <c r="N572" s="69" t="str">
        <f>IF(TimeSpend[[#This Row],[Network Description]]&lt;&gt;"",VLOOKUP(TimeSpend[[#This Row],[Network Description]],Projects!A:C,3,0),"")</f>
        <v>PROJECT</v>
      </c>
      <c r="O572" s="69" t="str">
        <f>IF(TimeSpend[[#This Row],[Activity]]&lt;&gt;"",VLOOKUP(TimeSpend[[#This Row],[Activity]],Activity,2,FALSE),"")</f>
        <v>Yes</v>
      </c>
    </row>
    <row r="573" spans="1:15" ht="16.5" customHeight="1" x14ac:dyDescent="0.25">
      <c r="A573" s="10" t="s">
        <v>131</v>
      </c>
      <c r="B573" s="11">
        <v>45579</v>
      </c>
      <c r="C573" s="68">
        <f t="shared" si="11"/>
        <v>0.75</v>
      </c>
      <c r="D573" s="69" t="str">
        <f>IF(TimeSpend[[#This Row],[Network Description]]&lt;&gt;"",VLOOKUP(TimeSpend[[#This Row],[Network Description]],Projects!A:B,2,0),"")</f>
        <v>BPC_INT</v>
      </c>
      <c r="E573" s="10" t="s">
        <v>16</v>
      </c>
      <c r="F573" s="96" t="s">
        <v>17</v>
      </c>
      <c r="G573" s="10" t="s">
        <v>281</v>
      </c>
      <c r="H573" s="32">
        <v>0.625</v>
      </c>
      <c r="I573" s="32">
        <v>0.65625</v>
      </c>
      <c r="J573" s="10" t="s">
        <v>19</v>
      </c>
      <c r="L573" s="69" t="str">
        <f>IF(TimeSpend[[#This Row],[Personnel number]]&lt;&gt;"",Utilization!$J$2,"")</f>
        <v>10/2024</v>
      </c>
      <c r="M573" s="69" t="str">
        <f>IF(TimeSpend[[#This Row],[Personnel number]]&lt;&gt;"",VLOOKUP(TimeSpend[[#This Row],[Personnel number]],Users!A:B,2,0),"")</f>
        <v>Čech Jindřich</v>
      </c>
      <c r="N573" s="69" t="str">
        <f>IF(TimeSpend[[#This Row],[Network Description]]&lt;&gt;"",VLOOKUP(TimeSpend[[#This Row],[Network Description]],Projects!A:C,3,0),"")</f>
        <v>INT</v>
      </c>
      <c r="O573" s="69" t="str">
        <f>IF(TimeSpend[[#This Row],[Activity]]&lt;&gt;"",VLOOKUP(TimeSpend[[#This Row],[Activity]],Activity,2,FALSE),"")</f>
        <v>No</v>
      </c>
    </row>
    <row r="574" spans="1:15" ht="16.5" customHeight="1" x14ac:dyDescent="0.25">
      <c r="A574" s="10" t="s">
        <v>131</v>
      </c>
      <c r="B574" s="11">
        <v>45580</v>
      </c>
      <c r="C574" s="68">
        <f t="shared" si="11"/>
        <v>0.5</v>
      </c>
      <c r="D574" s="69" t="str">
        <f>IF(TimeSpend[[#This Row],[Network Description]]&lt;&gt;"",VLOOKUP(TimeSpend[[#This Row],[Network Description]],Projects!A:B,2,0),"")</f>
        <v>BPC_INT</v>
      </c>
      <c r="E574" s="10" t="s">
        <v>16</v>
      </c>
      <c r="F574" s="96" t="s">
        <v>17</v>
      </c>
      <c r="G574" s="10" t="s">
        <v>311</v>
      </c>
      <c r="H574" s="32">
        <v>0.29166666666666669</v>
      </c>
      <c r="I574" s="32">
        <v>0.3125</v>
      </c>
      <c r="J574" s="10" t="s">
        <v>19</v>
      </c>
      <c r="L574" s="69" t="str">
        <f>IF(TimeSpend[[#This Row],[Personnel number]]&lt;&gt;"",Utilization!$J$2,"")</f>
        <v>10/2024</v>
      </c>
      <c r="M574" s="69" t="str">
        <f>IF(TimeSpend[[#This Row],[Personnel number]]&lt;&gt;"",VLOOKUP(TimeSpend[[#This Row],[Personnel number]],Users!A:B,2,0),"")</f>
        <v>Čech Jindřich</v>
      </c>
      <c r="N574" s="69" t="str">
        <f>IF(TimeSpend[[#This Row],[Network Description]]&lt;&gt;"",VLOOKUP(TimeSpend[[#This Row],[Network Description]],Projects!A:C,3,0),"")</f>
        <v>INT</v>
      </c>
      <c r="O574" s="69" t="str">
        <f>IF(TimeSpend[[#This Row],[Activity]]&lt;&gt;"",VLOOKUP(TimeSpend[[#This Row],[Activity]],Activity,2,FALSE),"")</f>
        <v>No</v>
      </c>
    </row>
    <row r="575" spans="1:15" ht="16.5" customHeight="1" x14ac:dyDescent="0.25">
      <c r="A575" s="10" t="s">
        <v>131</v>
      </c>
      <c r="B575" s="11">
        <v>45580</v>
      </c>
      <c r="C575" s="68">
        <f t="shared" si="11"/>
        <v>1</v>
      </c>
      <c r="D575" s="69" t="str">
        <f>IF(TimeSpend[[#This Row],[Network Description]]&lt;&gt;"",VLOOKUP(TimeSpend[[#This Row],[Network Description]],Projects!A:B,2,0),"")</f>
        <v>BPC_CR</v>
      </c>
      <c r="E575" s="10" t="s">
        <v>159</v>
      </c>
      <c r="F575" s="96" t="s">
        <v>27</v>
      </c>
      <c r="G575" s="10" t="s">
        <v>312</v>
      </c>
      <c r="H575" s="32">
        <v>0.3125</v>
      </c>
      <c r="I575" s="32">
        <v>0.35416666666666669</v>
      </c>
      <c r="J575" s="10" t="s">
        <v>19</v>
      </c>
      <c r="L575" s="69" t="str">
        <f>IF(TimeSpend[[#This Row],[Personnel number]]&lt;&gt;"",Utilization!$J$2,"")</f>
        <v>10/2024</v>
      </c>
      <c r="M575" s="69" t="str">
        <f>IF(TimeSpend[[#This Row],[Personnel number]]&lt;&gt;"",VLOOKUP(TimeSpend[[#This Row],[Personnel number]],Users!A:B,2,0),"")</f>
        <v>Čech Jindřich</v>
      </c>
      <c r="N575" s="69" t="str">
        <f>IF(TimeSpend[[#This Row],[Network Description]]&lt;&gt;"",VLOOKUP(TimeSpend[[#This Row],[Network Description]],Projects!A:C,3,0),"")</f>
        <v>CRQ</v>
      </c>
      <c r="O575" s="69" t="str">
        <f>IF(TimeSpend[[#This Row],[Activity]]&lt;&gt;"",VLOOKUP(TimeSpend[[#This Row],[Activity]],Activity,2,FALSE),"")</f>
        <v>Yes</v>
      </c>
    </row>
    <row r="576" spans="1:15" ht="16.5" customHeight="1" x14ac:dyDescent="0.25">
      <c r="A576" s="10" t="s">
        <v>131</v>
      </c>
      <c r="B576" s="11">
        <v>45580</v>
      </c>
      <c r="C576" s="68">
        <f t="shared" si="11"/>
        <v>0.5</v>
      </c>
      <c r="D576" s="69">
        <f>IF(TimeSpend[[#This Row],[Network Description]]&lt;&gt;"",VLOOKUP(TimeSpend[[#This Row],[Network Description]],Projects!A:B,2,0),"")</f>
        <v>60000247</v>
      </c>
      <c r="E576" s="10" t="s">
        <v>22</v>
      </c>
      <c r="F576" s="96" t="s">
        <v>27</v>
      </c>
      <c r="G576" s="10" t="s">
        <v>313</v>
      </c>
      <c r="H576" s="32">
        <v>0.35416666666666669</v>
      </c>
      <c r="I576" s="32">
        <v>0.375</v>
      </c>
      <c r="J576" s="10" t="s">
        <v>19</v>
      </c>
      <c r="L576" s="69" t="str">
        <f>IF(TimeSpend[[#This Row],[Personnel number]]&lt;&gt;"",Utilization!$J$2,"")</f>
        <v>10/2024</v>
      </c>
      <c r="M576" s="69" t="str">
        <f>IF(TimeSpend[[#This Row],[Personnel number]]&lt;&gt;"",VLOOKUP(TimeSpend[[#This Row],[Personnel number]],Users!A:B,2,0),"")</f>
        <v>Čech Jindřich</v>
      </c>
      <c r="N576" s="69" t="str">
        <f>IF(TimeSpend[[#This Row],[Network Description]]&lt;&gt;"",VLOOKUP(TimeSpend[[#This Row],[Network Description]],Projects!A:C,3,0),"")</f>
        <v>PROJECT</v>
      </c>
      <c r="O576" s="69" t="str">
        <f>IF(TimeSpend[[#This Row],[Activity]]&lt;&gt;"",VLOOKUP(TimeSpend[[#This Row],[Activity]],Activity,2,FALSE),"")</f>
        <v>Yes</v>
      </c>
    </row>
    <row r="577" spans="1:15" ht="16.5" customHeight="1" x14ac:dyDescent="0.25">
      <c r="A577" s="10" t="s">
        <v>131</v>
      </c>
      <c r="B577" s="11">
        <v>45580</v>
      </c>
      <c r="C577" s="68">
        <f t="shared" si="11"/>
        <v>0.5</v>
      </c>
      <c r="D577" s="69" t="str">
        <f>IF(TimeSpend[[#This Row],[Network Description]]&lt;&gt;"",VLOOKUP(TimeSpend[[#This Row],[Network Description]],Projects!A:B,2,0),"")</f>
        <v>BPC_CR</v>
      </c>
      <c r="E577" s="10" t="s">
        <v>159</v>
      </c>
      <c r="F577" s="96" t="s">
        <v>27</v>
      </c>
      <c r="G577" s="10" t="s">
        <v>314</v>
      </c>
      <c r="H577" s="32">
        <v>0.375</v>
      </c>
      <c r="I577" s="32">
        <v>0.39583333333333331</v>
      </c>
      <c r="J577" s="10" t="s">
        <v>19</v>
      </c>
      <c r="L577" s="69" t="str">
        <f>IF(TimeSpend[[#This Row],[Personnel number]]&lt;&gt;"",Utilization!$J$2,"")</f>
        <v>10/2024</v>
      </c>
      <c r="M577" s="69" t="str">
        <f>IF(TimeSpend[[#This Row],[Personnel number]]&lt;&gt;"",VLOOKUP(TimeSpend[[#This Row],[Personnel number]],Users!A:B,2,0),"")</f>
        <v>Čech Jindřich</v>
      </c>
      <c r="N577" s="69" t="str">
        <f>IF(TimeSpend[[#This Row],[Network Description]]&lt;&gt;"",VLOOKUP(TimeSpend[[#This Row],[Network Description]],Projects!A:C,3,0),"")</f>
        <v>CRQ</v>
      </c>
      <c r="O577" s="69" t="str">
        <f>IF(TimeSpend[[#This Row],[Activity]]&lt;&gt;"",VLOOKUP(TimeSpend[[#This Row],[Activity]],Activity,2,FALSE),"")</f>
        <v>Yes</v>
      </c>
    </row>
    <row r="578" spans="1:15" ht="16.5" customHeight="1" x14ac:dyDescent="0.25">
      <c r="A578" s="10" t="s">
        <v>131</v>
      </c>
      <c r="B578" s="11">
        <v>45580</v>
      </c>
      <c r="C578" s="68">
        <f t="shared" si="11"/>
        <v>0.5</v>
      </c>
      <c r="D578" s="69">
        <f>IF(TimeSpend[[#This Row],[Network Description]]&lt;&gt;"",VLOOKUP(TimeSpend[[#This Row],[Network Description]],Projects!A:B,2,0),"")</f>
        <v>1050268</v>
      </c>
      <c r="E578" s="10" t="s">
        <v>147</v>
      </c>
      <c r="F578" s="96" t="s">
        <v>302</v>
      </c>
      <c r="G578" s="10" t="s">
        <v>315</v>
      </c>
      <c r="H578" s="32">
        <v>0.39583333333333331</v>
      </c>
      <c r="I578" s="32">
        <v>0.41666666666666669</v>
      </c>
      <c r="J578" s="10" t="s">
        <v>19</v>
      </c>
      <c r="L578" s="69" t="str">
        <f>IF(TimeSpend[[#This Row],[Personnel number]]&lt;&gt;"",Utilization!$J$2,"")</f>
        <v>10/2024</v>
      </c>
      <c r="M578" s="69" t="str">
        <f>IF(TimeSpend[[#This Row],[Personnel number]]&lt;&gt;"",VLOOKUP(TimeSpend[[#This Row],[Personnel number]],Users!A:B,2,0),"")</f>
        <v>Čech Jindřich</v>
      </c>
      <c r="N578" s="69" t="str">
        <f>IF(TimeSpend[[#This Row],[Network Description]]&lt;&gt;"",VLOOKUP(TimeSpend[[#This Row],[Network Description]],Projects!A:C,3,0),"")</f>
        <v>PROJECT</v>
      </c>
      <c r="O578" s="69" t="str">
        <f>IF(TimeSpend[[#This Row],[Activity]]&lt;&gt;"",VLOOKUP(TimeSpend[[#This Row],[Activity]],Activity,2,FALSE),"")</f>
        <v>Yes</v>
      </c>
    </row>
    <row r="579" spans="1:15" ht="16.5" customHeight="1" x14ac:dyDescent="0.25">
      <c r="A579" s="10" t="s">
        <v>316</v>
      </c>
      <c r="B579" s="11">
        <v>45561</v>
      </c>
      <c r="C579" s="68">
        <f t="shared" si="11"/>
        <v>0.58333333333333304</v>
      </c>
      <c r="D579" s="69" t="str">
        <f>IF(TimeSpend[[#This Row],[Network Description]]&lt;&gt;"",VLOOKUP(TimeSpend[[#This Row],[Network Description]],Projects!A:B,2,0),"")</f>
        <v>BPC_INT</v>
      </c>
      <c r="E579" s="10" t="s">
        <v>16</v>
      </c>
      <c r="F579" s="96" t="s">
        <v>17</v>
      </c>
      <c r="G579" s="10" t="s">
        <v>21</v>
      </c>
      <c r="H579" s="32">
        <v>0.30902777777777779</v>
      </c>
      <c r="I579" s="32">
        <v>0.33333333333333331</v>
      </c>
      <c r="J579" s="10" t="s">
        <v>19</v>
      </c>
      <c r="L579" s="69" t="str">
        <f>IF(TimeSpend[[#This Row],[Personnel number]]&lt;&gt;"",Utilization!$J$2,"")</f>
        <v>10/2024</v>
      </c>
      <c r="M579" s="69" t="str">
        <f>IF(TimeSpend[[#This Row],[Personnel number]]&lt;&gt;"",VLOOKUP(TimeSpend[[#This Row],[Personnel number]],Users!A:B,2,0),"")</f>
        <v>Prokůpek Vojtěch</v>
      </c>
      <c r="N579" s="69" t="str">
        <f>IF(TimeSpend[[#This Row],[Network Description]]&lt;&gt;"",VLOOKUP(TimeSpend[[#This Row],[Network Description]],Projects!A:C,3,0),"")</f>
        <v>INT</v>
      </c>
      <c r="O579" s="69" t="str">
        <f>IF(TimeSpend[[#This Row],[Activity]]&lt;&gt;"",VLOOKUP(TimeSpend[[#This Row],[Activity]],Activity,2,FALSE),"")</f>
        <v>No</v>
      </c>
    </row>
    <row r="580" spans="1:15" ht="16.5" customHeight="1" x14ac:dyDescent="0.25">
      <c r="A580" s="10" t="s">
        <v>316</v>
      </c>
      <c r="B580" s="11">
        <v>45561</v>
      </c>
      <c r="C580" s="68">
        <f t="shared" ref="C580:C642" si="12">IF((I580-INT(I580))*24-(H580-INT(H580))*24=0,"",(I580-INT(I580))*24-(H580-INT(H580))*24)</f>
        <v>3</v>
      </c>
      <c r="D580" s="69">
        <f>IF(TimeSpend[[#This Row],[Network Description]]&lt;&gt;"",VLOOKUP(TimeSpend[[#This Row],[Network Description]],Projects!A:B,2,0),"")</f>
        <v>60000389</v>
      </c>
      <c r="E580" s="10" t="s">
        <v>25</v>
      </c>
      <c r="F580" s="96" t="s">
        <v>31</v>
      </c>
      <c r="G580" s="10" t="s">
        <v>317</v>
      </c>
      <c r="H580" s="32">
        <v>0.33333333333333331</v>
      </c>
      <c r="I580" s="32">
        <v>0.45833333333333331</v>
      </c>
      <c r="J580" s="10" t="s">
        <v>19</v>
      </c>
      <c r="L580" s="69" t="str">
        <f>IF(TimeSpend[[#This Row],[Personnel number]]&lt;&gt;"",Utilization!$J$2,"")</f>
        <v>10/2024</v>
      </c>
      <c r="M580" s="69" t="str">
        <f>IF(TimeSpend[[#This Row],[Personnel number]]&lt;&gt;"",VLOOKUP(TimeSpend[[#This Row],[Personnel number]],Users!A:B,2,0),"")</f>
        <v>Prokůpek Vojtěch</v>
      </c>
      <c r="N580" s="69" t="str">
        <f>IF(TimeSpend[[#This Row],[Network Description]]&lt;&gt;"",VLOOKUP(TimeSpend[[#This Row],[Network Description]],Projects!A:C,3,0),"")</f>
        <v>PROJECT</v>
      </c>
      <c r="O580" s="69" t="str">
        <f>IF(TimeSpend[[#This Row],[Activity]]&lt;&gt;"",VLOOKUP(TimeSpend[[#This Row],[Activity]],Activity,2,FALSE),"")</f>
        <v>Yes</v>
      </c>
    </row>
    <row r="581" spans="1:15" ht="16.5" customHeight="1" x14ac:dyDescent="0.25">
      <c r="A581" s="10" t="s">
        <v>316</v>
      </c>
      <c r="B581" s="11">
        <v>45561</v>
      </c>
      <c r="C581" s="68">
        <f t="shared" si="12"/>
        <v>5</v>
      </c>
      <c r="D581" s="69">
        <f>IF(TimeSpend[[#This Row],[Network Description]]&lt;&gt;"",VLOOKUP(TimeSpend[[#This Row],[Network Description]],Projects!A:B,2,0),"")</f>
        <v>60000389</v>
      </c>
      <c r="E581" s="10" t="s">
        <v>25</v>
      </c>
      <c r="F581" s="96" t="s">
        <v>31</v>
      </c>
      <c r="G581" s="10" t="s">
        <v>317</v>
      </c>
      <c r="H581" s="32">
        <v>0.47916666666666669</v>
      </c>
      <c r="I581" s="32">
        <v>0.6875</v>
      </c>
      <c r="J581" s="10" t="s">
        <v>19</v>
      </c>
      <c r="L581" s="69" t="str">
        <f>IF(TimeSpend[[#This Row],[Personnel number]]&lt;&gt;"",Utilization!$J$2,"")</f>
        <v>10/2024</v>
      </c>
      <c r="M581" s="69" t="str">
        <f>IF(TimeSpend[[#This Row],[Personnel number]]&lt;&gt;"",VLOOKUP(TimeSpend[[#This Row],[Personnel number]],Users!A:B,2,0),"")</f>
        <v>Prokůpek Vojtěch</v>
      </c>
      <c r="N581" s="69" t="str">
        <f>IF(TimeSpend[[#This Row],[Network Description]]&lt;&gt;"",VLOOKUP(TimeSpend[[#This Row],[Network Description]],Projects!A:C,3,0),"")</f>
        <v>PROJECT</v>
      </c>
      <c r="O581" s="69" t="str">
        <f>IF(TimeSpend[[#This Row],[Activity]]&lt;&gt;"",VLOOKUP(TimeSpend[[#This Row],[Activity]],Activity,2,FALSE),"")</f>
        <v>Yes</v>
      </c>
    </row>
    <row r="582" spans="1:15" ht="16.5" customHeight="1" x14ac:dyDescent="0.25">
      <c r="A582" s="10" t="s">
        <v>316</v>
      </c>
      <c r="B582" s="11">
        <v>45562</v>
      </c>
      <c r="C582" s="68">
        <f t="shared" si="12"/>
        <v>0.58333333333333304</v>
      </c>
      <c r="D582" s="69" t="str">
        <f>IF(TimeSpend[[#This Row],[Network Description]]&lt;&gt;"",VLOOKUP(TimeSpend[[#This Row],[Network Description]],Projects!A:B,2,0),"")</f>
        <v>BPC_INT</v>
      </c>
      <c r="E582" s="10" t="s">
        <v>16</v>
      </c>
      <c r="F582" s="96" t="s">
        <v>31</v>
      </c>
      <c r="G582" s="10" t="s">
        <v>21</v>
      </c>
      <c r="H582" s="32">
        <v>0.30902777777777779</v>
      </c>
      <c r="I582" s="32">
        <v>0.33333333333333331</v>
      </c>
      <c r="J582" s="10" t="s">
        <v>19</v>
      </c>
      <c r="L582" s="69" t="str">
        <f>IF(TimeSpend[[#This Row],[Personnel number]]&lt;&gt;"",Utilization!$J$2,"")</f>
        <v>10/2024</v>
      </c>
      <c r="M582" s="69" t="str">
        <f>IF(TimeSpend[[#This Row],[Personnel number]]&lt;&gt;"",VLOOKUP(TimeSpend[[#This Row],[Personnel number]],Users!A:B,2,0),"")</f>
        <v>Prokůpek Vojtěch</v>
      </c>
      <c r="N582" s="69" t="str">
        <f>IF(TimeSpend[[#This Row],[Network Description]]&lt;&gt;"",VLOOKUP(TimeSpend[[#This Row],[Network Description]],Projects!A:C,3,0),"")</f>
        <v>INT</v>
      </c>
      <c r="O582" s="69" t="str">
        <f>IF(TimeSpend[[#This Row],[Activity]]&lt;&gt;"",VLOOKUP(TimeSpend[[#This Row],[Activity]],Activity,2,FALSE),"")</f>
        <v>Yes</v>
      </c>
    </row>
    <row r="583" spans="1:15" ht="16.5" customHeight="1" x14ac:dyDescent="0.25">
      <c r="A583" s="10" t="s">
        <v>316</v>
      </c>
      <c r="B583" s="11">
        <v>45562</v>
      </c>
      <c r="C583" s="68">
        <f t="shared" si="12"/>
        <v>1.5</v>
      </c>
      <c r="D583" s="69">
        <f>IF(TimeSpend[[#This Row],[Network Description]]&lt;&gt;"",VLOOKUP(TimeSpend[[#This Row],[Network Description]],Projects!A:B,2,0),"")</f>
        <v>60000389</v>
      </c>
      <c r="E583" s="10" t="s">
        <v>25</v>
      </c>
      <c r="F583" s="96" t="s">
        <v>318</v>
      </c>
      <c r="G583" s="10" t="s">
        <v>319</v>
      </c>
      <c r="H583" s="32">
        <v>0.33333333333333331</v>
      </c>
      <c r="I583" s="32">
        <v>0.39583333333333331</v>
      </c>
      <c r="J583" s="10" t="s">
        <v>19</v>
      </c>
      <c r="L583" s="69" t="str">
        <f>IF(TimeSpend[[#This Row],[Personnel number]]&lt;&gt;"",Utilization!$J$2,"")</f>
        <v>10/2024</v>
      </c>
      <c r="M583" s="69" t="str">
        <f>IF(TimeSpend[[#This Row],[Personnel number]]&lt;&gt;"",VLOOKUP(TimeSpend[[#This Row],[Personnel number]],Users!A:B,2,0),"")</f>
        <v>Prokůpek Vojtěch</v>
      </c>
      <c r="N583" s="69" t="str">
        <f>IF(TimeSpend[[#This Row],[Network Description]]&lt;&gt;"",VLOOKUP(TimeSpend[[#This Row],[Network Description]],Projects!A:C,3,0),"")</f>
        <v>PROJECT</v>
      </c>
      <c r="O583" s="69" t="str">
        <f>IF(TimeSpend[[#This Row],[Activity]]&lt;&gt;"",VLOOKUP(TimeSpend[[#This Row],[Activity]],Activity,2,FALSE),"")</f>
        <v>Yes</v>
      </c>
    </row>
    <row r="584" spans="1:15" ht="16.5" customHeight="1" x14ac:dyDescent="0.25">
      <c r="A584" s="10" t="s">
        <v>316</v>
      </c>
      <c r="B584" s="11">
        <v>45562</v>
      </c>
      <c r="C584" s="68">
        <f t="shared" si="12"/>
        <v>1.5</v>
      </c>
      <c r="D584" s="69" t="str">
        <f>IF(TimeSpend[[#This Row],[Network Description]]&lt;&gt;"",VLOOKUP(TimeSpend[[#This Row],[Network Description]],Projects!A:B,2,0),"")</f>
        <v>BPC_INT</v>
      </c>
      <c r="E584" s="10" t="s">
        <v>16</v>
      </c>
      <c r="F584" s="96" t="s">
        <v>31</v>
      </c>
      <c r="G584" s="10" t="s">
        <v>320</v>
      </c>
      <c r="H584" s="32">
        <v>0.39583333333333331</v>
      </c>
      <c r="I584" s="32">
        <v>0.45833333333333331</v>
      </c>
      <c r="J584" s="10" t="s">
        <v>19</v>
      </c>
      <c r="L584" s="69" t="str">
        <f>IF(TimeSpend[[#This Row],[Personnel number]]&lt;&gt;"",Utilization!$J$2,"")</f>
        <v>10/2024</v>
      </c>
      <c r="M584" s="69" t="str">
        <f>IF(TimeSpend[[#This Row],[Personnel number]]&lt;&gt;"",VLOOKUP(TimeSpend[[#This Row],[Personnel number]],Users!A:B,2,0),"")</f>
        <v>Prokůpek Vojtěch</v>
      </c>
      <c r="N584" s="69" t="str">
        <f>IF(TimeSpend[[#This Row],[Network Description]]&lt;&gt;"",VLOOKUP(TimeSpend[[#This Row],[Network Description]],Projects!A:C,3,0),"")</f>
        <v>INT</v>
      </c>
      <c r="O584" s="69" t="str">
        <f>IF(TimeSpend[[#This Row],[Activity]]&lt;&gt;"",VLOOKUP(TimeSpend[[#This Row],[Activity]],Activity,2,FALSE),"")</f>
        <v>Yes</v>
      </c>
    </row>
    <row r="585" spans="1:15" ht="16.5" customHeight="1" x14ac:dyDescent="0.25">
      <c r="A585" s="10" t="s">
        <v>316</v>
      </c>
      <c r="B585" s="11">
        <v>45562</v>
      </c>
      <c r="C585" s="68">
        <f t="shared" si="12"/>
        <v>0.5</v>
      </c>
      <c r="D585" s="69" t="str">
        <f>IF(TimeSpend[[#This Row],[Network Description]]&lt;&gt;"",VLOOKUP(TimeSpend[[#This Row],[Network Description]],Projects!A:B,2,0),"")</f>
        <v>BPC_INT</v>
      </c>
      <c r="E585" s="10" t="s">
        <v>16</v>
      </c>
      <c r="F585" s="96" t="s">
        <v>31</v>
      </c>
      <c r="G585" s="10" t="s">
        <v>321</v>
      </c>
      <c r="H585" s="32">
        <v>0.47916666666666669</v>
      </c>
      <c r="I585" s="32">
        <v>0.5</v>
      </c>
      <c r="J585" s="10" t="s">
        <v>19</v>
      </c>
      <c r="L585" s="69" t="str">
        <f>IF(TimeSpend[[#This Row],[Personnel number]]&lt;&gt;"",Utilization!$J$2,"")</f>
        <v>10/2024</v>
      </c>
      <c r="M585" s="69" t="str">
        <f>IF(TimeSpend[[#This Row],[Personnel number]]&lt;&gt;"",VLOOKUP(TimeSpend[[#This Row],[Personnel number]],Users!A:B,2,0),"")</f>
        <v>Prokůpek Vojtěch</v>
      </c>
      <c r="N585" s="69" t="str">
        <f>IF(TimeSpend[[#This Row],[Network Description]]&lt;&gt;"",VLOOKUP(TimeSpend[[#This Row],[Network Description]],Projects!A:C,3,0),"")</f>
        <v>INT</v>
      </c>
      <c r="O585" s="69" t="str">
        <f>IF(TimeSpend[[#This Row],[Activity]]&lt;&gt;"",VLOOKUP(TimeSpend[[#This Row],[Activity]],Activity,2,FALSE),"")</f>
        <v>Yes</v>
      </c>
    </row>
    <row r="586" spans="1:15" ht="16.5" customHeight="1" x14ac:dyDescent="0.25">
      <c r="A586" s="10" t="s">
        <v>316</v>
      </c>
      <c r="B586" s="11">
        <v>45562</v>
      </c>
      <c r="C586" s="68">
        <f t="shared" si="12"/>
        <v>1.75</v>
      </c>
      <c r="D586" s="69">
        <f>IF(TimeSpend[[#This Row],[Network Description]]&lt;&gt;"",VLOOKUP(TimeSpend[[#This Row],[Network Description]],Projects!A:B,2,0),"")</f>
        <v>60000389</v>
      </c>
      <c r="E586" s="10" t="s">
        <v>25</v>
      </c>
      <c r="F586" s="96" t="s">
        <v>31</v>
      </c>
      <c r="G586" s="10" t="s">
        <v>322</v>
      </c>
      <c r="H586" s="32">
        <v>0.5</v>
      </c>
      <c r="I586" s="32">
        <v>0.57291666666666663</v>
      </c>
      <c r="J586" s="10" t="s">
        <v>19</v>
      </c>
      <c r="L586" s="69" t="str">
        <f>IF(TimeSpend[[#This Row],[Personnel number]]&lt;&gt;"",Utilization!$J$2,"")</f>
        <v>10/2024</v>
      </c>
      <c r="M586" s="69" t="str">
        <f>IF(TimeSpend[[#This Row],[Personnel number]]&lt;&gt;"",VLOOKUP(TimeSpend[[#This Row],[Personnel number]],Users!A:B,2,0),"")</f>
        <v>Prokůpek Vojtěch</v>
      </c>
      <c r="N586" s="69" t="str">
        <f>IF(TimeSpend[[#This Row],[Network Description]]&lt;&gt;"",VLOOKUP(TimeSpend[[#This Row],[Network Description]],Projects!A:C,3,0),"")</f>
        <v>PROJECT</v>
      </c>
      <c r="O586" s="69" t="str">
        <f>IF(TimeSpend[[#This Row],[Activity]]&lt;&gt;"",VLOOKUP(TimeSpend[[#This Row],[Activity]],Activity,2,FALSE),"")</f>
        <v>Yes</v>
      </c>
    </row>
    <row r="587" spans="1:15" ht="16.5" customHeight="1" x14ac:dyDescent="0.25">
      <c r="A587" s="10" t="s">
        <v>316</v>
      </c>
      <c r="B587" s="11">
        <v>45565</v>
      </c>
      <c r="C587" s="68">
        <f t="shared" si="12"/>
        <v>0.83333333333333393</v>
      </c>
      <c r="D587" s="69" t="str">
        <f>IF(TimeSpend[[#This Row],[Network Description]]&lt;&gt;"",VLOOKUP(TimeSpend[[#This Row],[Network Description]],Projects!A:B,2,0),"")</f>
        <v>BPC_INT</v>
      </c>
      <c r="E587" s="10" t="s">
        <v>16</v>
      </c>
      <c r="F587" s="96" t="s">
        <v>17</v>
      </c>
      <c r="G587" s="10" t="s">
        <v>21</v>
      </c>
      <c r="H587" s="32">
        <v>0.2986111111111111</v>
      </c>
      <c r="I587" s="32">
        <v>0.33333333333333331</v>
      </c>
      <c r="J587" s="10" t="s">
        <v>19</v>
      </c>
      <c r="L587" s="69" t="str">
        <f>IF(TimeSpend[[#This Row],[Personnel number]]&lt;&gt;"",Utilization!$J$2,"")</f>
        <v>10/2024</v>
      </c>
      <c r="M587" s="69" t="str">
        <f>IF(TimeSpend[[#This Row],[Personnel number]]&lt;&gt;"",VLOOKUP(TimeSpend[[#This Row],[Personnel number]],Users!A:B,2,0),"")</f>
        <v>Prokůpek Vojtěch</v>
      </c>
      <c r="N587" s="69" t="str">
        <f>IF(TimeSpend[[#This Row],[Network Description]]&lt;&gt;"",VLOOKUP(TimeSpend[[#This Row],[Network Description]],Projects!A:C,3,0),"")</f>
        <v>INT</v>
      </c>
      <c r="O587" s="69" t="str">
        <f>IF(TimeSpend[[#This Row],[Activity]]&lt;&gt;"",VLOOKUP(TimeSpend[[#This Row],[Activity]],Activity,2,FALSE),"")</f>
        <v>No</v>
      </c>
    </row>
    <row r="588" spans="1:15" ht="16.5" customHeight="1" x14ac:dyDescent="0.25">
      <c r="A588" s="10" t="s">
        <v>316</v>
      </c>
      <c r="B588" s="11">
        <v>45565</v>
      </c>
      <c r="C588" s="68">
        <f t="shared" si="12"/>
        <v>3</v>
      </c>
      <c r="D588" s="69">
        <f>IF(TimeSpend[[#This Row],[Network Description]]&lt;&gt;"",VLOOKUP(TimeSpend[[#This Row],[Network Description]],Projects!A:B,2,0),"")</f>
        <v>60000389</v>
      </c>
      <c r="E588" s="10" t="s">
        <v>25</v>
      </c>
      <c r="F588" s="96" t="s">
        <v>31</v>
      </c>
      <c r="G588" s="10" t="s">
        <v>319</v>
      </c>
      <c r="H588" s="32">
        <v>0.33333333333333331</v>
      </c>
      <c r="I588" s="32">
        <v>0.45833333333333331</v>
      </c>
      <c r="J588" s="10" t="s">
        <v>19</v>
      </c>
      <c r="L588" s="69" t="str">
        <f>IF(TimeSpend[[#This Row],[Personnel number]]&lt;&gt;"",Utilization!$J$2,"")</f>
        <v>10/2024</v>
      </c>
      <c r="M588" s="69" t="str">
        <f>IF(TimeSpend[[#This Row],[Personnel number]]&lt;&gt;"",VLOOKUP(TimeSpend[[#This Row],[Personnel number]],Users!A:B,2,0),"")</f>
        <v>Prokůpek Vojtěch</v>
      </c>
      <c r="N588" s="69" t="str">
        <f>IF(TimeSpend[[#This Row],[Network Description]]&lt;&gt;"",VLOOKUP(TimeSpend[[#This Row],[Network Description]],Projects!A:C,3,0),"")</f>
        <v>PROJECT</v>
      </c>
      <c r="O588" s="69" t="str">
        <f>IF(TimeSpend[[#This Row],[Activity]]&lt;&gt;"",VLOOKUP(TimeSpend[[#This Row],[Activity]],Activity,2,FALSE),"")</f>
        <v>Yes</v>
      </c>
    </row>
    <row r="589" spans="1:15" ht="16.5" customHeight="1" x14ac:dyDescent="0.25">
      <c r="A589" s="10" t="s">
        <v>316</v>
      </c>
      <c r="B589" s="11">
        <v>45565</v>
      </c>
      <c r="C589" s="68">
        <f t="shared" si="12"/>
        <v>0.25</v>
      </c>
      <c r="D589" s="69" t="str">
        <f>IF(TimeSpend[[#This Row],[Network Description]]&lt;&gt;"",VLOOKUP(TimeSpend[[#This Row],[Network Description]],Projects!A:B,2,0),"")</f>
        <v>BPC_INT</v>
      </c>
      <c r="E589" s="10" t="s">
        <v>16</v>
      </c>
      <c r="F589" s="96" t="s">
        <v>17</v>
      </c>
      <c r="G589" s="10" t="s">
        <v>21</v>
      </c>
      <c r="H589" s="32">
        <v>0.47916666666666669</v>
      </c>
      <c r="I589" s="32">
        <v>0.48958333333333331</v>
      </c>
      <c r="J589" s="10" t="s">
        <v>19</v>
      </c>
      <c r="L589" s="69" t="str">
        <f>IF(TimeSpend[[#This Row],[Personnel number]]&lt;&gt;"",Utilization!$J$2,"")</f>
        <v>10/2024</v>
      </c>
      <c r="M589" s="69" t="str">
        <f>IF(TimeSpend[[#This Row],[Personnel number]]&lt;&gt;"",VLOOKUP(TimeSpend[[#This Row],[Personnel number]],Users!A:B,2,0),"")</f>
        <v>Prokůpek Vojtěch</v>
      </c>
      <c r="N589" s="69" t="str">
        <f>IF(TimeSpend[[#This Row],[Network Description]]&lt;&gt;"",VLOOKUP(TimeSpend[[#This Row],[Network Description]],Projects!A:C,3,0),"")</f>
        <v>INT</v>
      </c>
      <c r="O589" s="69" t="str">
        <f>IF(TimeSpend[[#This Row],[Activity]]&lt;&gt;"",VLOOKUP(TimeSpend[[#This Row],[Activity]],Activity,2,FALSE),"")</f>
        <v>No</v>
      </c>
    </row>
    <row r="590" spans="1:15" ht="16.5" customHeight="1" x14ac:dyDescent="0.25">
      <c r="A590" s="10" t="s">
        <v>316</v>
      </c>
      <c r="B590" s="11">
        <v>45565</v>
      </c>
      <c r="C590" s="68">
        <f t="shared" si="12"/>
        <v>4.5</v>
      </c>
      <c r="D590" s="69">
        <f>IF(TimeSpend[[#This Row],[Network Description]]&lt;&gt;"",VLOOKUP(TimeSpend[[#This Row],[Network Description]],Projects!A:B,2,0),"")</f>
        <v>60000389</v>
      </c>
      <c r="E590" s="10" t="s">
        <v>25</v>
      </c>
      <c r="F590" s="96" t="s">
        <v>31</v>
      </c>
      <c r="G590" s="10" t="s">
        <v>323</v>
      </c>
      <c r="H590" s="32">
        <v>0.48958333333333331</v>
      </c>
      <c r="I590" s="32">
        <v>0.67708333333333337</v>
      </c>
      <c r="J590" s="10" t="s">
        <v>19</v>
      </c>
      <c r="L590" s="69" t="str">
        <f>IF(TimeSpend[[#This Row],[Personnel number]]&lt;&gt;"",Utilization!$J$2,"")</f>
        <v>10/2024</v>
      </c>
      <c r="M590" s="69" t="str">
        <f>IF(TimeSpend[[#This Row],[Personnel number]]&lt;&gt;"",VLOOKUP(TimeSpend[[#This Row],[Personnel number]],Users!A:B,2,0),"")</f>
        <v>Prokůpek Vojtěch</v>
      </c>
      <c r="N590" s="69" t="str">
        <f>IF(TimeSpend[[#This Row],[Network Description]]&lt;&gt;"",VLOOKUP(TimeSpend[[#This Row],[Network Description]],Projects!A:C,3,0),"")</f>
        <v>PROJECT</v>
      </c>
      <c r="O590" s="69" t="str">
        <f>IF(TimeSpend[[#This Row],[Activity]]&lt;&gt;"",VLOOKUP(TimeSpend[[#This Row],[Activity]],Activity,2,FALSE),"")</f>
        <v>Yes</v>
      </c>
    </row>
    <row r="591" spans="1:15" ht="16.5" customHeight="1" x14ac:dyDescent="0.25">
      <c r="A591" s="10" t="s">
        <v>316</v>
      </c>
      <c r="B591" s="11">
        <v>45566</v>
      </c>
      <c r="C591" s="68">
        <f t="shared" si="12"/>
        <v>8.5</v>
      </c>
      <c r="D591" s="69" t="str">
        <f>IF(TimeSpend[[#This Row],[Network Description]]&lt;&gt;"",VLOOKUP(TimeSpend[[#This Row],[Network Description]],Projects!A:B,2,0),"")</f>
        <v>BPC_INT</v>
      </c>
      <c r="E591" s="10" t="s">
        <v>16</v>
      </c>
      <c r="F591" s="96" t="s">
        <v>122</v>
      </c>
      <c r="G591" s="10" t="s">
        <v>122</v>
      </c>
      <c r="H591" s="32">
        <v>0.33333333333333331</v>
      </c>
      <c r="I591" s="32">
        <v>0.6875</v>
      </c>
      <c r="J591" s="10" t="s">
        <v>19</v>
      </c>
      <c r="L591" s="69" t="str">
        <f>IF(TimeSpend[[#This Row],[Personnel number]]&lt;&gt;"",Utilization!$J$2,"")</f>
        <v>10/2024</v>
      </c>
      <c r="M591" s="69" t="str">
        <f>IF(TimeSpend[[#This Row],[Personnel number]]&lt;&gt;"",VLOOKUP(TimeSpend[[#This Row],[Personnel number]],Users!A:B,2,0),"")</f>
        <v>Prokůpek Vojtěch</v>
      </c>
      <c r="N591" s="69" t="str">
        <f>IF(TimeSpend[[#This Row],[Network Description]]&lt;&gt;"",VLOOKUP(TimeSpend[[#This Row],[Network Description]],Projects!A:C,3,0),"")</f>
        <v>INT</v>
      </c>
      <c r="O591" s="69" t="str">
        <f>IF(TimeSpend[[#This Row],[Activity]]&lt;&gt;"",VLOOKUP(TimeSpend[[#This Row],[Activity]],Activity,2,FALSE),"")</f>
        <v>No</v>
      </c>
    </row>
    <row r="592" spans="1:15" ht="16.5" customHeight="1" x14ac:dyDescent="0.25">
      <c r="A592" s="10" t="s">
        <v>316</v>
      </c>
      <c r="B592" s="11">
        <v>45567</v>
      </c>
      <c r="C592" s="68">
        <f t="shared" si="12"/>
        <v>8.5</v>
      </c>
      <c r="D592" s="69" t="str">
        <f>IF(TimeSpend[[#This Row],[Network Description]]&lt;&gt;"",VLOOKUP(TimeSpend[[#This Row],[Network Description]],Projects!A:B,2,0),"")</f>
        <v>BPC_INT</v>
      </c>
      <c r="E592" s="10" t="s">
        <v>16</v>
      </c>
      <c r="F592" s="96" t="s">
        <v>122</v>
      </c>
      <c r="G592" s="10" t="s">
        <v>122</v>
      </c>
      <c r="H592" s="32">
        <v>0.33333333333333331</v>
      </c>
      <c r="I592" s="32">
        <v>0.6875</v>
      </c>
      <c r="J592" s="10" t="s">
        <v>19</v>
      </c>
      <c r="L592" s="69" t="str">
        <f>IF(TimeSpend[[#This Row],[Personnel number]]&lt;&gt;"",Utilization!$J$2,"")</f>
        <v>10/2024</v>
      </c>
      <c r="M592" s="69" t="str">
        <f>IF(TimeSpend[[#This Row],[Personnel number]]&lt;&gt;"",VLOOKUP(TimeSpend[[#This Row],[Personnel number]],Users!A:B,2,0),"")</f>
        <v>Prokůpek Vojtěch</v>
      </c>
      <c r="N592" s="69" t="str">
        <f>IF(TimeSpend[[#This Row],[Network Description]]&lt;&gt;"",VLOOKUP(TimeSpend[[#This Row],[Network Description]],Projects!A:C,3,0),"")</f>
        <v>INT</v>
      </c>
      <c r="O592" s="69" t="str">
        <f>IF(TimeSpend[[#This Row],[Activity]]&lt;&gt;"",VLOOKUP(TimeSpend[[#This Row],[Activity]],Activity,2,FALSE),"")</f>
        <v>No</v>
      </c>
    </row>
    <row r="593" spans="1:15" ht="16.5" customHeight="1" x14ac:dyDescent="0.25">
      <c r="A593" s="10" t="s">
        <v>316</v>
      </c>
      <c r="B593" s="11">
        <v>45568</v>
      </c>
      <c r="C593" s="68">
        <f t="shared" si="12"/>
        <v>0.5</v>
      </c>
      <c r="D593" s="69" t="str">
        <f>IF(TimeSpend[[#This Row],[Network Description]]&lt;&gt;"",VLOOKUP(TimeSpend[[#This Row],[Network Description]],Projects!A:B,2,0),"")</f>
        <v>BPC_INT</v>
      </c>
      <c r="E593" s="10" t="s">
        <v>16</v>
      </c>
      <c r="F593" s="96" t="s">
        <v>17</v>
      </c>
      <c r="G593" s="10" t="s">
        <v>21</v>
      </c>
      <c r="H593" s="32">
        <v>0.3125</v>
      </c>
      <c r="I593" s="32">
        <v>0.33333333333333331</v>
      </c>
      <c r="J593" s="10" t="s">
        <v>19</v>
      </c>
      <c r="L593" s="69" t="str">
        <f>IF(TimeSpend[[#This Row],[Personnel number]]&lt;&gt;"",Utilization!$J$2,"")</f>
        <v>10/2024</v>
      </c>
      <c r="M593" s="69" t="str">
        <f>IF(TimeSpend[[#This Row],[Personnel number]]&lt;&gt;"",VLOOKUP(TimeSpend[[#This Row],[Personnel number]],Users!A:B,2,0),"")</f>
        <v>Prokůpek Vojtěch</v>
      </c>
      <c r="N593" s="69" t="str">
        <f>IF(TimeSpend[[#This Row],[Network Description]]&lt;&gt;"",VLOOKUP(TimeSpend[[#This Row],[Network Description]],Projects!A:C,3,0),"")</f>
        <v>INT</v>
      </c>
      <c r="O593" s="69" t="str">
        <f>IF(TimeSpend[[#This Row],[Activity]]&lt;&gt;"",VLOOKUP(TimeSpend[[#This Row],[Activity]],Activity,2,FALSE),"")</f>
        <v>No</v>
      </c>
    </row>
    <row r="594" spans="1:15" ht="16.5" customHeight="1" x14ac:dyDescent="0.25">
      <c r="A594" s="10" t="s">
        <v>316</v>
      </c>
      <c r="B594" s="11">
        <v>45568</v>
      </c>
      <c r="C594" s="68">
        <f t="shared" si="12"/>
        <v>3</v>
      </c>
      <c r="D594" s="69">
        <f>IF(TimeSpend[[#This Row],[Network Description]]&lt;&gt;"",VLOOKUP(TimeSpend[[#This Row],[Network Description]],Projects!A:B,2,0),"")</f>
        <v>60000389</v>
      </c>
      <c r="E594" s="10" t="s">
        <v>25</v>
      </c>
      <c r="F594" s="96" t="s">
        <v>31</v>
      </c>
      <c r="G594" s="10" t="s">
        <v>324</v>
      </c>
      <c r="H594" s="32">
        <v>0.33333333333333331</v>
      </c>
      <c r="I594" s="32">
        <v>0.45833333333333331</v>
      </c>
      <c r="J594" s="10" t="s">
        <v>19</v>
      </c>
      <c r="L594" s="69" t="str">
        <f>IF(TimeSpend[[#This Row],[Personnel number]]&lt;&gt;"",Utilization!$J$2,"")</f>
        <v>10/2024</v>
      </c>
      <c r="M594" s="69" t="str">
        <f>IF(TimeSpend[[#This Row],[Personnel number]]&lt;&gt;"",VLOOKUP(TimeSpend[[#This Row],[Personnel number]],Users!A:B,2,0),"")</f>
        <v>Prokůpek Vojtěch</v>
      </c>
      <c r="N594" s="69" t="str">
        <f>IF(TimeSpend[[#This Row],[Network Description]]&lt;&gt;"",VLOOKUP(TimeSpend[[#This Row],[Network Description]],Projects!A:C,3,0),"")</f>
        <v>PROJECT</v>
      </c>
      <c r="O594" s="69" t="str">
        <f>IF(TimeSpend[[#This Row],[Activity]]&lt;&gt;"",VLOOKUP(TimeSpend[[#This Row],[Activity]],Activity,2,FALSE),"")</f>
        <v>Yes</v>
      </c>
    </row>
    <row r="595" spans="1:15" ht="16.5" customHeight="1" x14ac:dyDescent="0.25">
      <c r="A595" s="10" t="s">
        <v>316</v>
      </c>
      <c r="B595" s="11">
        <v>45568</v>
      </c>
      <c r="C595" s="68">
        <f t="shared" si="12"/>
        <v>4.5833333333333321</v>
      </c>
      <c r="D595" s="69">
        <f>IF(TimeSpend[[#This Row],[Network Description]]&lt;&gt;"",VLOOKUP(TimeSpend[[#This Row],[Network Description]],Projects!A:B,2,0),"")</f>
        <v>60000389</v>
      </c>
      <c r="E595" s="10" t="s">
        <v>25</v>
      </c>
      <c r="F595" s="96" t="s">
        <v>31</v>
      </c>
      <c r="G595" s="10" t="s">
        <v>324</v>
      </c>
      <c r="H595" s="32">
        <v>0.47916666666666669</v>
      </c>
      <c r="I595" s="32">
        <v>0.67013888888888884</v>
      </c>
      <c r="J595" s="10" t="s">
        <v>19</v>
      </c>
      <c r="L595" s="69" t="str">
        <f>IF(TimeSpend[[#This Row],[Personnel number]]&lt;&gt;"",Utilization!$J$2,"")</f>
        <v>10/2024</v>
      </c>
      <c r="M595" s="69" t="str">
        <f>IF(TimeSpend[[#This Row],[Personnel number]]&lt;&gt;"",VLOOKUP(TimeSpend[[#This Row],[Personnel number]],Users!A:B,2,0),"")</f>
        <v>Prokůpek Vojtěch</v>
      </c>
      <c r="N595" s="69" t="str">
        <f>IF(TimeSpend[[#This Row],[Network Description]]&lt;&gt;"",VLOOKUP(TimeSpend[[#This Row],[Network Description]],Projects!A:C,3,0),"")</f>
        <v>PROJECT</v>
      </c>
      <c r="O595" s="69" t="str">
        <f>IF(TimeSpend[[#This Row],[Activity]]&lt;&gt;"",VLOOKUP(TimeSpend[[#This Row],[Activity]],Activity,2,FALSE),"")</f>
        <v>Yes</v>
      </c>
    </row>
    <row r="596" spans="1:15" ht="16.5" customHeight="1" x14ac:dyDescent="0.25">
      <c r="A596" s="10" t="s">
        <v>316</v>
      </c>
      <c r="B596" s="11">
        <v>45569</v>
      </c>
      <c r="C596" s="68">
        <f t="shared" si="12"/>
        <v>0.66666666666666607</v>
      </c>
      <c r="D596" s="69" t="str">
        <f>IF(TimeSpend[[#This Row],[Network Description]]&lt;&gt;"",VLOOKUP(TimeSpend[[#This Row],[Network Description]],Projects!A:B,2,0),"")</f>
        <v>BPC_INT</v>
      </c>
      <c r="E596" s="10" t="s">
        <v>16</v>
      </c>
      <c r="F596" s="96" t="s">
        <v>17</v>
      </c>
      <c r="G596" s="10" t="s">
        <v>21</v>
      </c>
      <c r="H596" s="32">
        <v>0.30555555555555558</v>
      </c>
      <c r="I596" s="32">
        <v>0.33333333333333331</v>
      </c>
      <c r="J596" s="10" t="s">
        <v>19</v>
      </c>
      <c r="L596" s="69" t="str">
        <f>IF(TimeSpend[[#This Row],[Personnel number]]&lt;&gt;"",Utilization!$J$2,"")</f>
        <v>10/2024</v>
      </c>
      <c r="M596" s="69" t="str">
        <f>IF(TimeSpend[[#This Row],[Personnel number]]&lt;&gt;"",VLOOKUP(TimeSpend[[#This Row],[Personnel number]],Users!A:B,2,0),"")</f>
        <v>Prokůpek Vojtěch</v>
      </c>
      <c r="N596" s="69" t="str">
        <f>IF(TimeSpend[[#This Row],[Network Description]]&lt;&gt;"",VLOOKUP(TimeSpend[[#This Row],[Network Description]],Projects!A:C,3,0),"")</f>
        <v>INT</v>
      </c>
      <c r="O596" s="69" t="str">
        <f>IF(TimeSpend[[#This Row],[Activity]]&lt;&gt;"",VLOOKUP(TimeSpend[[#This Row],[Activity]],Activity,2,FALSE),"")</f>
        <v>No</v>
      </c>
    </row>
    <row r="597" spans="1:15" ht="16.5" customHeight="1" x14ac:dyDescent="0.25">
      <c r="A597" s="10" t="s">
        <v>316</v>
      </c>
      <c r="B597" s="11">
        <v>45569</v>
      </c>
      <c r="C597" s="68">
        <f t="shared" si="12"/>
        <v>1</v>
      </c>
      <c r="D597" s="69">
        <f>IF(TimeSpend[[#This Row],[Network Description]]&lt;&gt;"",VLOOKUP(TimeSpend[[#This Row],[Network Description]],Projects!A:B,2,0),"")</f>
        <v>60000389</v>
      </c>
      <c r="E597" s="10" t="s">
        <v>25</v>
      </c>
      <c r="F597" s="96" t="s">
        <v>31</v>
      </c>
      <c r="G597" s="10" t="s">
        <v>325</v>
      </c>
      <c r="H597" s="32">
        <v>0.33333333333333331</v>
      </c>
      <c r="I597" s="32">
        <v>0.375</v>
      </c>
      <c r="J597" s="10" t="s">
        <v>19</v>
      </c>
      <c r="L597" s="69" t="str">
        <f>IF(TimeSpend[[#This Row],[Personnel number]]&lt;&gt;"",Utilization!$J$2,"")</f>
        <v>10/2024</v>
      </c>
      <c r="M597" s="69" t="str">
        <f>IF(TimeSpend[[#This Row],[Personnel number]]&lt;&gt;"",VLOOKUP(TimeSpend[[#This Row],[Personnel number]],Users!A:B,2,0),"")</f>
        <v>Prokůpek Vojtěch</v>
      </c>
      <c r="N597" s="69" t="str">
        <f>IF(TimeSpend[[#This Row],[Network Description]]&lt;&gt;"",VLOOKUP(TimeSpend[[#This Row],[Network Description]],Projects!A:C,3,0),"")</f>
        <v>PROJECT</v>
      </c>
      <c r="O597" s="69" t="str">
        <f>IF(TimeSpend[[#This Row],[Activity]]&lt;&gt;"",VLOOKUP(TimeSpend[[#This Row],[Activity]],Activity,2,FALSE),"")</f>
        <v>Yes</v>
      </c>
    </row>
    <row r="598" spans="1:15" ht="16.5" customHeight="1" x14ac:dyDescent="0.25">
      <c r="A598" s="10" t="s">
        <v>316</v>
      </c>
      <c r="B598" s="11">
        <v>45569</v>
      </c>
      <c r="C598" s="68">
        <f t="shared" si="12"/>
        <v>1</v>
      </c>
      <c r="D598" s="69" t="str">
        <f>IF(TimeSpend[[#This Row],[Network Description]]&lt;&gt;"",VLOOKUP(TimeSpend[[#This Row],[Network Description]],Projects!A:B,2,0),"")</f>
        <v>BPC_INT</v>
      </c>
      <c r="E598" s="10" t="s">
        <v>16</v>
      </c>
      <c r="F598" s="96" t="s">
        <v>31</v>
      </c>
      <c r="G598" s="10" t="s">
        <v>320</v>
      </c>
      <c r="H598" s="32">
        <v>0.375</v>
      </c>
      <c r="I598" s="32">
        <v>0.41666666666666669</v>
      </c>
      <c r="J598" s="10" t="s">
        <v>19</v>
      </c>
      <c r="L598" s="69" t="str">
        <f>IF(TimeSpend[[#This Row],[Personnel number]]&lt;&gt;"",Utilization!$J$2,"")</f>
        <v>10/2024</v>
      </c>
      <c r="M598" s="69" t="str">
        <f>IF(TimeSpend[[#This Row],[Personnel number]]&lt;&gt;"",VLOOKUP(TimeSpend[[#This Row],[Personnel number]],Users!A:B,2,0),"")</f>
        <v>Prokůpek Vojtěch</v>
      </c>
      <c r="N598" s="69" t="str">
        <f>IF(TimeSpend[[#This Row],[Network Description]]&lt;&gt;"",VLOOKUP(TimeSpend[[#This Row],[Network Description]],Projects!A:C,3,0),"")</f>
        <v>INT</v>
      </c>
      <c r="O598" s="69" t="str">
        <f>IF(TimeSpend[[#This Row],[Activity]]&lt;&gt;"",VLOOKUP(TimeSpend[[#This Row],[Activity]],Activity,2,FALSE),"")</f>
        <v>Yes</v>
      </c>
    </row>
    <row r="599" spans="1:15" ht="16.5" customHeight="1" x14ac:dyDescent="0.25">
      <c r="A599" s="10" t="s">
        <v>316</v>
      </c>
      <c r="B599" s="11">
        <v>45569</v>
      </c>
      <c r="C599" s="68">
        <f t="shared" si="12"/>
        <v>1.5</v>
      </c>
      <c r="D599" s="69">
        <f>IF(TimeSpend[[#This Row],[Network Description]]&lt;&gt;"",VLOOKUP(TimeSpend[[#This Row],[Network Description]],Projects!A:B,2,0),"")</f>
        <v>60000389</v>
      </c>
      <c r="E599" s="10" t="s">
        <v>25</v>
      </c>
      <c r="F599" s="96" t="s">
        <v>31</v>
      </c>
      <c r="G599" s="10" t="s">
        <v>325</v>
      </c>
      <c r="H599" s="32">
        <v>0.41666666666666669</v>
      </c>
      <c r="I599" s="32">
        <v>0.47916666666666669</v>
      </c>
      <c r="J599" s="10" t="s">
        <v>19</v>
      </c>
      <c r="L599" s="69" t="str">
        <f>IF(TimeSpend[[#This Row],[Personnel number]]&lt;&gt;"",Utilization!$J$2,"")</f>
        <v>10/2024</v>
      </c>
      <c r="M599" s="69" t="str">
        <f>IF(TimeSpend[[#This Row],[Personnel number]]&lt;&gt;"",VLOOKUP(TimeSpend[[#This Row],[Personnel number]],Users!A:B,2,0),"")</f>
        <v>Prokůpek Vojtěch</v>
      </c>
      <c r="N599" s="69" t="str">
        <f>IF(TimeSpend[[#This Row],[Network Description]]&lt;&gt;"",VLOOKUP(TimeSpend[[#This Row],[Network Description]],Projects!A:C,3,0),"")</f>
        <v>PROJECT</v>
      </c>
      <c r="O599" s="69" t="str">
        <f>IF(TimeSpend[[#This Row],[Activity]]&lt;&gt;"",VLOOKUP(TimeSpend[[#This Row],[Activity]],Activity,2,FALSE),"")</f>
        <v>Yes</v>
      </c>
    </row>
    <row r="600" spans="1:15" ht="16.5" customHeight="1" x14ac:dyDescent="0.25">
      <c r="A600" s="10" t="s">
        <v>316</v>
      </c>
      <c r="B600" s="11">
        <v>45569</v>
      </c>
      <c r="C600" s="68">
        <f t="shared" si="12"/>
        <v>1.75</v>
      </c>
      <c r="D600" s="69">
        <f>IF(TimeSpend[[#This Row],[Network Description]]&lt;&gt;"",VLOOKUP(TimeSpend[[#This Row],[Network Description]],Projects!A:B,2,0),"")</f>
        <v>60000389</v>
      </c>
      <c r="E600" s="10" t="s">
        <v>25</v>
      </c>
      <c r="F600" s="96" t="s">
        <v>31</v>
      </c>
      <c r="G600" s="10" t="s">
        <v>326</v>
      </c>
      <c r="H600" s="32">
        <v>0.5</v>
      </c>
      <c r="I600" s="32">
        <v>0.57291666666666663</v>
      </c>
      <c r="J600" s="10" t="s">
        <v>19</v>
      </c>
      <c r="L600" s="69" t="str">
        <f>IF(TimeSpend[[#This Row],[Personnel number]]&lt;&gt;"",Utilization!$J$2,"")</f>
        <v>10/2024</v>
      </c>
      <c r="M600" s="69" t="str">
        <f>IF(TimeSpend[[#This Row],[Personnel number]]&lt;&gt;"",VLOOKUP(TimeSpend[[#This Row],[Personnel number]],Users!A:B,2,0),"")</f>
        <v>Prokůpek Vojtěch</v>
      </c>
      <c r="N600" s="69" t="str">
        <f>IF(TimeSpend[[#This Row],[Network Description]]&lt;&gt;"",VLOOKUP(TimeSpend[[#This Row],[Network Description]],Projects!A:C,3,0),"")</f>
        <v>PROJECT</v>
      </c>
      <c r="O600" s="69" t="str">
        <f>IF(TimeSpend[[#This Row],[Activity]]&lt;&gt;"",VLOOKUP(TimeSpend[[#This Row],[Activity]],Activity,2,FALSE),"")</f>
        <v>Yes</v>
      </c>
    </row>
    <row r="601" spans="1:15" ht="16.5" customHeight="1" x14ac:dyDescent="0.25">
      <c r="A601" s="10" t="s">
        <v>316</v>
      </c>
      <c r="B601" s="11">
        <v>45572</v>
      </c>
      <c r="C601" s="68">
        <f t="shared" si="12"/>
        <v>0.66666666666666607</v>
      </c>
      <c r="D601" s="69" t="str">
        <f>IF(TimeSpend[[#This Row],[Network Description]]&lt;&gt;"",VLOOKUP(TimeSpend[[#This Row],[Network Description]],Projects!A:B,2,0),"")</f>
        <v>BPC_INT</v>
      </c>
      <c r="E601" s="10" t="s">
        <v>16</v>
      </c>
      <c r="F601" s="96" t="s">
        <v>17</v>
      </c>
      <c r="G601" s="10" t="s">
        <v>21</v>
      </c>
      <c r="H601" s="32">
        <v>0.30555555555555558</v>
      </c>
      <c r="I601" s="32">
        <v>0.33333333333333331</v>
      </c>
      <c r="J601" s="10" t="s">
        <v>19</v>
      </c>
      <c r="L601" s="69" t="str">
        <f>IF(TimeSpend[[#This Row],[Personnel number]]&lt;&gt;"",Utilization!$J$2,"")</f>
        <v>10/2024</v>
      </c>
      <c r="M601" s="69" t="str">
        <f>IF(TimeSpend[[#This Row],[Personnel number]]&lt;&gt;"",VLOOKUP(TimeSpend[[#This Row],[Personnel number]],Users!A:B,2,0),"")</f>
        <v>Prokůpek Vojtěch</v>
      </c>
      <c r="N601" s="69" t="str">
        <f>IF(TimeSpend[[#This Row],[Network Description]]&lt;&gt;"",VLOOKUP(TimeSpend[[#This Row],[Network Description]],Projects!A:C,3,0),"")</f>
        <v>INT</v>
      </c>
      <c r="O601" s="69" t="str">
        <f>IF(TimeSpend[[#This Row],[Activity]]&lt;&gt;"",VLOOKUP(TimeSpend[[#This Row],[Activity]],Activity,2,FALSE),"")</f>
        <v>No</v>
      </c>
    </row>
    <row r="602" spans="1:15" ht="16.5" customHeight="1" x14ac:dyDescent="0.25">
      <c r="A602" s="10" t="s">
        <v>316</v>
      </c>
      <c r="B602" s="11">
        <v>45572</v>
      </c>
      <c r="C602" s="68">
        <f t="shared" si="12"/>
        <v>0.5</v>
      </c>
      <c r="D602" s="69">
        <f>IF(TimeSpend[[#This Row],[Network Description]]&lt;&gt;"",VLOOKUP(TimeSpend[[#This Row],[Network Description]],Projects!A:B,2,0),"")</f>
        <v>60000389</v>
      </c>
      <c r="E602" s="10" t="s">
        <v>25</v>
      </c>
      <c r="F602" s="96" t="s">
        <v>31</v>
      </c>
      <c r="G602" s="10" t="s">
        <v>327</v>
      </c>
      <c r="H602" s="32">
        <v>0.33333333333333331</v>
      </c>
      <c r="I602" s="32">
        <v>0.35416666666666669</v>
      </c>
      <c r="J602" s="10" t="s">
        <v>19</v>
      </c>
      <c r="L602" s="69" t="str">
        <f>IF(TimeSpend[[#This Row],[Personnel number]]&lt;&gt;"",Utilization!$J$2,"")</f>
        <v>10/2024</v>
      </c>
      <c r="M602" s="69" t="str">
        <f>IF(TimeSpend[[#This Row],[Personnel number]]&lt;&gt;"",VLOOKUP(TimeSpend[[#This Row],[Personnel number]],Users!A:B,2,0),"")</f>
        <v>Prokůpek Vojtěch</v>
      </c>
      <c r="N602" s="69" t="str">
        <f>IF(TimeSpend[[#This Row],[Network Description]]&lt;&gt;"",VLOOKUP(TimeSpend[[#This Row],[Network Description]],Projects!A:C,3,0),"")</f>
        <v>PROJECT</v>
      </c>
      <c r="O602" s="69" t="str">
        <f>IF(TimeSpend[[#This Row],[Activity]]&lt;&gt;"",VLOOKUP(TimeSpend[[#This Row],[Activity]],Activity,2,FALSE),"")</f>
        <v>Yes</v>
      </c>
    </row>
    <row r="603" spans="1:15" ht="16.5" customHeight="1" x14ac:dyDescent="0.25">
      <c r="A603" s="10" t="s">
        <v>316</v>
      </c>
      <c r="B603" s="11">
        <v>45572</v>
      </c>
      <c r="C603" s="68">
        <f t="shared" si="12"/>
        <v>0.5</v>
      </c>
      <c r="D603" s="69">
        <f>IF(TimeSpend[[#This Row],[Network Description]]&lt;&gt;"",VLOOKUP(TimeSpend[[#This Row],[Network Description]],Projects!A:B,2,0),"")</f>
        <v>60000247</v>
      </c>
      <c r="E603" s="10" t="s">
        <v>22</v>
      </c>
      <c r="F603" s="96" t="s">
        <v>31</v>
      </c>
      <c r="G603" s="10" t="s">
        <v>52</v>
      </c>
      <c r="H603" s="32">
        <v>0.35416666666666669</v>
      </c>
      <c r="I603" s="32">
        <v>0.375</v>
      </c>
      <c r="J603" s="10" t="s">
        <v>19</v>
      </c>
      <c r="L603" s="69" t="str">
        <f>IF(TimeSpend[[#This Row],[Personnel number]]&lt;&gt;"",Utilization!$J$2,"")</f>
        <v>10/2024</v>
      </c>
      <c r="M603" s="69" t="str">
        <f>IF(TimeSpend[[#This Row],[Personnel number]]&lt;&gt;"",VLOOKUP(TimeSpend[[#This Row],[Personnel number]],Users!A:B,2,0),"")</f>
        <v>Prokůpek Vojtěch</v>
      </c>
      <c r="N603" s="69" t="str">
        <f>IF(TimeSpend[[#This Row],[Network Description]]&lt;&gt;"",VLOOKUP(TimeSpend[[#This Row],[Network Description]],Projects!A:C,3,0),"")</f>
        <v>PROJECT</v>
      </c>
      <c r="O603" s="69" t="str">
        <f>IF(TimeSpend[[#This Row],[Activity]]&lt;&gt;"",VLOOKUP(TimeSpend[[#This Row],[Activity]],Activity,2,FALSE),"")</f>
        <v>Yes</v>
      </c>
    </row>
    <row r="604" spans="1:15" ht="16.5" customHeight="1" x14ac:dyDescent="0.25">
      <c r="A604" s="10" t="s">
        <v>316</v>
      </c>
      <c r="B604" s="11">
        <v>45572</v>
      </c>
      <c r="C604" s="68">
        <f t="shared" si="12"/>
        <v>2</v>
      </c>
      <c r="D604" s="69">
        <f>IF(TimeSpend[[#This Row],[Network Description]]&lt;&gt;"",VLOOKUP(TimeSpend[[#This Row],[Network Description]],Projects!A:B,2,0),"")</f>
        <v>60000389</v>
      </c>
      <c r="E604" s="10" t="s">
        <v>25</v>
      </c>
      <c r="F604" s="96" t="s">
        <v>31</v>
      </c>
      <c r="G604" s="10" t="s">
        <v>328</v>
      </c>
      <c r="H604" s="32">
        <v>0.375</v>
      </c>
      <c r="I604" s="32">
        <v>0.45833333333333331</v>
      </c>
      <c r="J604" s="10" t="s">
        <v>19</v>
      </c>
      <c r="L604" s="69" t="str">
        <f>IF(TimeSpend[[#This Row],[Personnel number]]&lt;&gt;"",Utilization!$J$2,"")</f>
        <v>10/2024</v>
      </c>
      <c r="M604" s="69" t="str">
        <f>IF(TimeSpend[[#This Row],[Personnel number]]&lt;&gt;"",VLOOKUP(TimeSpend[[#This Row],[Personnel number]],Users!A:B,2,0),"")</f>
        <v>Prokůpek Vojtěch</v>
      </c>
      <c r="N604" s="69" t="str">
        <f>IF(TimeSpend[[#This Row],[Network Description]]&lt;&gt;"",VLOOKUP(TimeSpend[[#This Row],[Network Description]],Projects!A:C,3,0),"")</f>
        <v>PROJECT</v>
      </c>
      <c r="O604" s="69" t="str">
        <f>IF(TimeSpend[[#This Row],[Activity]]&lt;&gt;"",VLOOKUP(TimeSpend[[#This Row],[Activity]],Activity,2,FALSE),"")</f>
        <v>Yes</v>
      </c>
    </row>
    <row r="605" spans="1:15" ht="16.5" customHeight="1" x14ac:dyDescent="0.25">
      <c r="A605" s="10" t="s">
        <v>316</v>
      </c>
      <c r="B605" s="11">
        <v>45572</v>
      </c>
      <c r="C605" s="68">
        <f t="shared" si="12"/>
        <v>1.5</v>
      </c>
      <c r="D605" s="69" t="str">
        <f>IF(TimeSpend[[#This Row],[Network Description]]&lt;&gt;"",VLOOKUP(TimeSpend[[#This Row],[Network Description]],Projects!A:B,2,0),"")</f>
        <v>BPC_INT</v>
      </c>
      <c r="E605" s="10" t="s">
        <v>16</v>
      </c>
      <c r="F605" s="96" t="s">
        <v>67</v>
      </c>
      <c r="G605" s="10" t="s">
        <v>329</v>
      </c>
      <c r="H605" s="32">
        <v>0.47916666666666669</v>
      </c>
      <c r="I605" s="32">
        <v>0.54166666666666663</v>
      </c>
      <c r="J605" s="10" t="s">
        <v>19</v>
      </c>
      <c r="L605" s="69" t="str">
        <f>IF(TimeSpend[[#This Row],[Personnel number]]&lt;&gt;"",Utilization!$J$2,"")</f>
        <v>10/2024</v>
      </c>
      <c r="M605" s="69" t="str">
        <f>IF(TimeSpend[[#This Row],[Personnel number]]&lt;&gt;"",VLOOKUP(TimeSpend[[#This Row],[Personnel number]],Users!A:B,2,0),"")</f>
        <v>Prokůpek Vojtěch</v>
      </c>
      <c r="N605" s="69" t="str">
        <f>IF(TimeSpend[[#This Row],[Network Description]]&lt;&gt;"",VLOOKUP(TimeSpend[[#This Row],[Network Description]],Projects!A:C,3,0),"")</f>
        <v>INT</v>
      </c>
      <c r="O605" s="69" t="str">
        <f>IF(TimeSpend[[#This Row],[Activity]]&lt;&gt;"",VLOOKUP(TimeSpend[[#This Row],[Activity]],Activity,2,FALSE),"")</f>
        <v>No</v>
      </c>
    </row>
    <row r="606" spans="1:15" ht="16.5" customHeight="1" x14ac:dyDescent="0.25">
      <c r="A606" s="10" t="s">
        <v>316</v>
      </c>
      <c r="B606" s="11">
        <v>45572</v>
      </c>
      <c r="C606" s="68">
        <f t="shared" si="12"/>
        <v>3.3333333333333357</v>
      </c>
      <c r="D606" s="69">
        <f>IF(TimeSpend[[#This Row],[Network Description]]&lt;&gt;"",VLOOKUP(TimeSpend[[#This Row],[Network Description]],Projects!A:B,2,0),"")</f>
        <v>60000389</v>
      </c>
      <c r="E606" s="10" t="s">
        <v>25</v>
      </c>
      <c r="F606" s="96" t="s">
        <v>31</v>
      </c>
      <c r="G606" s="10" t="s">
        <v>330</v>
      </c>
      <c r="H606" s="32">
        <v>0.54166666666666663</v>
      </c>
      <c r="I606" s="32">
        <v>0.68055555555555558</v>
      </c>
      <c r="J606" s="10" t="s">
        <v>19</v>
      </c>
      <c r="L606" s="69" t="str">
        <f>IF(TimeSpend[[#This Row],[Personnel number]]&lt;&gt;"",Utilization!$J$2,"")</f>
        <v>10/2024</v>
      </c>
      <c r="M606" s="69" t="str">
        <f>IF(TimeSpend[[#This Row],[Personnel number]]&lt;&gt;"",VLOOKUP(TimeSpend[[#This Row],[Personnel number]],Users!A:B,2,0),"")</f>
        <v>Prokůpek Vojtěch</v>
      </c>
      <c r="N606" s="69" t="str">
        <f>IF(TimeSpend[[#This Row],[Network Description]]&lt;&gt;"",VLOOKUP(TimeSpend[[#This Row],[Network Description]],Projects!A:C,3,0),"")</f>
        <v>PROJECT</v>
      </c>
      <c r="O606" s="69" t="str">
        <f>IF(TimeSpend[[#This Row],[Activity]]&lt;&gt;"",VLOOKUP(TimeSpend[[#This Row],[Activity]],Activity,2,FALSE),"")</f>
        <v>Yes</v>
      </c>
    </row>
    <row r="607" spans="1:15" ht="16.5" customHeight="1" x14ac:dyDescent="0.25">
      <c r="A607" s="10" t="s">
        <v>316</v>
      </c>
      <c r="B607" s="11">
        <v>45573</v>
      </c>
      <c r="C607" s="68">
        <f t="shared" si="12"/>
        <v>0.58333333333333304</v>
      </c>
      <c r="D607" s="69" t="str">
        <f>IF(TimeSpend[[#This Row],[Network Description]]&lt;&gt;"",VLOOKUP(TimeSpend[[#This Row],[Network Description]],Projects!A:B,2,0),"")</f>
        <v>BPC_INT</v>
      </c>
      <c r="E607" s="10" t="s">
        <v>16</v>
      </c>
      <c r="F607" s="96" t="s">
        <v>17</v>
      </c>
      <c r="G607" s="10" t="s">
        <v>21</v>
      </c>
      <c r="H607" s="32">
        <v>0.30902777777777779</v>
      </c>
      <c r="I607" s="32">
        <v>0.33333333333333331</v>
      </c>
      <c r="J607" s="10" t="s">
        <v>19</v>
      </c>
      <c r="L607" s="69" t="str">
        <f>IF(TimeSpend[[#This Row],[Personnel number]]&lt;&gt;"",Utilization!$J$2,"")</f>
        <v>10/2024</v>
      </c>
      <c r="M607" s="69" t="str">
        <f>IF(TimeSpend[[#This Row],[Personnel number]]&lt;&gt;"",VLOOKUP(TimeSpend[[#This Row],[Personnel number]],Users!A:B,2,0),"")</f>
        <v>Prokůpek Vojtěch</v>
      </c>
      <c r="N607" s="69" t="str">
        <f>IF(TimeSpend[[#This Row],[Network Description]]&lt;&gt;"",VLOOKUP(TimeSpend[[#This Row],[Network Description]],Projects!A:C,3,0),"")</f>
        <v>INT</v>
      </c>
      <c r="O607" s="69" t="str">
        <f>IF(TimeSpend[[#This Row],[Activity]]&lt;&gt;"",VLOOKUP(TimeSpend[[#This Row],[Activity]],Activity,2,FALSE),"")</f>
        <v>No</v>
      </c>
    </row>
    <row r="608" spans="1:15" ht="16.5" customHeight="1" x14ac:dyDescent="0.25">
      <c r="A608" s="10" t="s">
        <v>316</v>
      </c>
      <c r="B608" s="11">
        <v>45573</v>
      </c>
      <c r="C608" s="68">
        <f t="shared" si="12"/>
        <v>3</v>
      </c>
      <c r="D608" s="69">
        <f>IF(TimeSpend[[#This Row],[Network Description]]&lt;&gt;"",VLOOKUP(TimeSpend[[#This Row],[Network Description]],Projects!A:B,2,0),"")</f>
        <v>60000389</v>
      </c>
      <c r="E608" s="10" t="s">
        <v>25</v>
      </c>
      <c r="F608" s="96" t="s">
        <v>31</v>
      </c>
      <c r="G608" s="10" t="s">
        <v>325</v>
      </c>
      <c r="H608" s="32">
        <v>0.33333333333333331</v>
      </c>
      <c r="I608" s="32">
        <v>0.45833333333333331</v>
      </c>
      <c r="J608" s="10" t="s">
        <v>19</v>
      </c>
      <c r="L608" s="69" t="str">
        <f>IF(TimeSpend[[#This Row],[Personnel number]]&lt;&gt;"",Utilization!$J$2,"")</f>
        <v>10/2024</v>
      </c>
      <c r="M608" s="69" t="str">
        <f>IF(TimeSpend[[#This Row],[Personnel number]]&lt;&gt;"",VLOOKUP(TimeSpend[[#This Row],[Personnel number]],Users!A:B,2,0),"")</f>
        <v>Prokůpek Vojtěch</v>
      </c>
      <c r="N608" s="69" t="str">
        <f>IF(TimeSpend[[#This Row],[Network Description]]&lt;&gt;"",VLOOKUP(TimeSpend[[#This Row],[Network Description]],Projects!A:C,3,0),"")</f>
        <v>PROJECT</v>
      </c>
      <c r="O608" s="69" t="str">
        <f>IF(TimeSpend[[#This Row],[Activity]]&lt;&gt;"",VLOOKUP(TimeSpend[[#This Row],[Activity]],Activity,2,FALSE),"")</f>
        <v>Yes</v>
      </c>
    </row>
    <row r="609" spans="1:15" ht="16.5" customHeight="1" x14ac:dyDescent="0.25">
      <c r="A609" s="10" t="s">
        <v>316</v>
      </c>
      <c r="B609" s="11">
        <v>45573</v>
      </c>
      <c r="C609" s="68">
        <f t="shared" si="12"/>
        <v>4.9166666666666679</v>
      </c>
      <c r="D609" s="69">
        <f>IF(TimeSpend[[#This Row],[Network Description]]&lt;&gt;"",VLOOKUP(TimeSpend[[#This Row],[Network Description]],Projects!A:B,2,0),"")</f>
        <v>60000389</v>
      </c>
      <c r="E609" s="10" t="s">
        <v>25</v>
      </c>
      <c r="F609" s="96" t="s">
        <v>31</v>
      </c>
      <c r="G609" s="10" t="s">
        <v>331</v>
      </c>
      <c r="H609" s="32">
        <v>0.47916666666666669</v>
      </c>
      <c r="I609" s="32">
        <v>0.68402777777777779</v>
      </c>
      <c r="J609" s="10" t="s">
        <v>19</v>
      </c>
      <c r="L609" s="69" t="str">
        <f>IF(TimeSpend[[#This Row],[Personnel number]]&lt;&gt;"",Utilization!$J$2,"")</f>
        <v>10/2024</v>
      </c>
      <c r="M609" s="69" t="str">
        <f>IF(TimeSpend[[#This Row],[Personnel number]]&lt;&gt;"",VLOOKUP(TimeSpend[[#This Row],[Personnel number]],Users!A:B,2,0),"")</f>
        <v>Prokůpek Vojtěch</v>
      </c>
      <c r="N609" s="69" t="str">
        <f>IF(TimeSpend[[#This Row],[Network Description]]&lt;&gt;"",VLOOKUP(TimeSpend[[#This Row],[Network Description]],Projects!A:C,3,0),"")</f>
        <v>PROJECT</v>
      </c>
      <c r="O609" s="69" t="str">
        <f>IF(TimeSpend[[#This Row],[Activity]]&lt;&gt;"",VLOOKUP(TimeSpend[[#This Row],[Activity]],Activity,2,FALSE),"")</f>
        <v>Yes</v>
      </c>
    </row>
    <row r="610" spans="1:15" ht="16.5" customHeight="1" x14ac:dyDescent="0.25">
      <c r="A610" s="10" t="s">
        <v>316</v>
      </c>
      <c r="B610" s="11">
        <v>45574</v>
      </c>
      <c r="C610" s="68">
        <f t="shared" si="12"/>
        <v>0.58333333333333304</v>
      </c>
      <c r="D610" s="69" t="str">
        <f>IF(TimeSpend[[#This Row],[Network Description]]&lt;&gt;"",VLOOKUP(TimeSpend[[#This Row],[Network Description]],Projects!A:B,2,0),"")</f>
        <v>BPC_INT</v>
      </c>
      <c r="E610" s="10" t="s">
        <v>16</v>
      </c>
      <c r="F610" s="96" t="s">
        <v>17</v>
      </c>
      <c r="G610" s="10" t="s">
        <v>21</v>
      </c>
      <c r="H610" s="32">
        <v>0.30902777777777779</v>
      </c>
      <c r="I610" s="32">
        <v>0.33333333333333331</v>
      </c>
      <c r="J610" s="10" t="s">
        <v>19</v>
      </c>
      <c r="L610" s="69" t="str">
        <f>IF(TimeSpend[[#This Row],[Personnel number]]&lt;&gt;"",Utilization!$J$2,"")</f>
        <v>10/2024</v>
      </c>
      <c r="M610" s="69" t="str">
        <f>IF(TimeSpend[[#This Row],[Personnel number]]&lt;&gt;"",VLOOKUP(TimeSpend[[#This Row],[Personnel number]],Users!A:B,2,0),"")</f>
        <v>Prokůpek Vojtěch</v>
      </c>
      <c r="N610" s="69" t="str">
        <f>IF(TimeSpend[[#This Row],[Network Description]]&lt;&gt;"",VLOOKUP(TimeSpend[[#This Row],[Network Description]],Projects!A:C,3,0),"")</f>
        <v>INT</v>
      </c>
      <c r="O610" s="69" t="str">
        <f>IF(TimeSpend[[#This Row],[Activity]]&lt;&gt;"",VLOOKUP(TimeSpend[[#This Row],[Activity]],Activity,2,FALSE),"")</f>
        <v>No</v>
      </c>
    </row>
    <row r="611" spans="1:15" ht="16.5" customHeight="1" x14ac:dyDescent="0.25">
      <c r="A611" s="10" t="s">
        <v>316</v>
      </c>
      <c r="B611" s="11">
        <v>45574</v>
      </c>
      <c r="C611" s="68">
        <f t="shared" si="12"/>
        <v>3</v>
      </c>
      <c r="D611" s="69">
        <f>IF(TimeSpend[[#This Row],[Network Description]]&lt;&gt;"",VLOOKUP(TimeSpend[[#This Row],[Network Description]],Projects!A:B,2,0),"")</f>
        <v>60000389</v>
      </c>
      <c r="E611" s="10" t="s">
        <v>25</v>
      </c>
      <c r="F611" s="96" t="s">
        <v>318</v>
      </c>
      <c r="G611" s="10" t="s">
        <v>329</v>
      </c>
      <c r="H611" s="32">
        <v>0.33333333333333331</v>
      </c>
      <c r="I611" s="32">
        <v>0.45833333333333331</v>
      </c>
      <c r="J611" s="10" t="s">
        <v>19</v>
      </c>
      <c r="L611" s="69" t="str">
        <f>IF(TimeSpend[[#This Row],[Personnel number]]&lt;&gt;"",Utilization!$J$2,"")</f>
        <v>10/2024</v>
      </c>
      <c r="M611" s="69" t="str">
        <f>IF(TimeSpend[[#This Row],[Personnel number]]&lt;&gt;"",VLOOKUP(TimeSpend[[#This Row],[Personnel number]],Users!A:B,2,0),"")</f>
        <v>Prokůpek Vojtěch</v>
      </c>
      <c r="N611" s="69" t="str">
        <f>IF(TimeSpend[[#This Row],[Network Description]]&lt;&gt;"",VLOOKUP(TimeSpend[[#This Row],[Network Description]],Projects!A:C,3,0),"")</f>
        <v>PROJECT</v>
      </c>
      <c r="O611" s="69" t="str">
        <f>IF(TimeSpend[[#This Row],[Activity]]&lt;&gt;"",VLOOKUP(TimeSpend[[#This Row],[Activity]],Activity,2,FALSE),"")</f>
        <v>Yes</v>
      </c>
    </row>
    <row r="612" spans="1:15" ht="16.5" customHeight="1" x14ac:dyDescent="0.25">
      <c r="A612" s="10" t="s">
        <v>316</v>
      </c>
      <c r="B612" s="11">
        <v>45574</v>
      </c>
      <c r="C612" s="68">
        <f t="shared" si="12"/>
        <v>5.5</v>
      </c>
      <c r="D612" s="69">
        <f>IF(TimeSpend[[#This Row],[Network Description]]&lt;&gt;"",VLOOKUP(TimeSpend[[#This Row],[Network Description]],Projects!A:B,2,0),"")</f>
        <v>60000389</v>
      </c>
      <c r="E612" s="10" t="s">
        <v>25</v>
      </c>
      <c r="F612" s="96" t="s">
        <v>31</v>
      </c>
      <c r="G612" s="10" t="s">
        <v>332</v>
      </c>
      <c r="H612" s="32">
        <v>0.47916666666666669</v>
      </c>
      <c r="I612" s="32">
        <v>0.70833333333333337</v>
      </c>
      <c r="J612" s="10" t="s">
        <v>19</v>
      </c>
      <c r="L612" s="69" t="str">
        <f>IF(TimeSpend[[#This Row],[Personnel number]]&lt;&gt;"",Utilization!$J$2,"")</f>
        <v>10/2024</v>
      </c>
      <c r="M612" s="69" t="str">
        <f>IF(TimeSpend[[#This Row],[Personnel number]]&lt;&gt;"",VLOOKUP(TimeSpend[[#This Row],[Personnel number]],Users!A:B,2,0),"")</f>
        <v>Prokůpek Vojtěch</v>
      </c>
      <c r="N612" s="69" t="str">
        <f>IF(TimeSpend[[#This Row],[Network Description]]&lt;&gt;"",VLOOKUP(TimeSpend[[#This Row],[Network Description]],Projects!A:C,3,0),"")</f>
        <v>PROJECT</v>
      </c>
      <c r="O612" s="69" t="str">
        <f>IF(TimeSpend[[#This Row],[Activity]]&lt;&gt;"",VLOOKUP(TimeSpend[[#This Row],[Activity]],Activity,2,FALSE),"")</f>
        <v>Yes</v>
      </c>
    </row>
    <row r="613" spans="1:15" ht="16.5" customHeight="1" x14ac:dyDescent="0.25">
      <c r="A613" s="10" t="s">
        <v>316</v>
      </c>
      <c r="B613" s="11">
        <v>45575</v>
      </c>
      <c r="C613" s="68">
        <f t="shared" si="12"/>
        <v>0.58333333333333304</v>
      </c>
      <c r="D613" s="69" t="str">
        <f>IF(TimeSpend[[#This Row],[Network Description]]&lt;&gt;"",VLOOKUP(TimeSpend[[#This Row],[Network Description]],Projects!A:B,2,0),"")</f>
        <v>BPC_INT</v>
      </c>
      <c r="E613" s="10" t="s">
        <v>16</v>
      </c>
      <c r="F613" s="96" t="s">
        <v>17</v>
      </c>
      <c r="G613" s="10" t="s">
        <v>21</v>
      </c>
      <c r="H613" s="32">
        <v>0.30902777777777779</v>
      </c>
      <c r="I613" s="32">
        <v>0.33333333333333331</v>
      </c>
      <c r="J613" s="10" t="s">
        <v>19</v>
      </c>
      <c r="L613" s="69" t="str">
        <f>IF(TimeSpend[[#This Row],[Personnel number]]&lt;&gt;"",Utilization!$J$2,"")</f>
        <v>10/2024</v>
      </c>
      <c r="M613" s="69" t="str">
        <f>IF(TimeSpend[[#This Row],[Personnel number]]&lt;&gt;"",VLOOKUP(TimeSpend[[#This Row],[Personnel number]],Users!A:B,2,0),"")</f>
        <v>Prokůpek Vojtěch</v>
      </c>
      <c r="N613" s="69" t="str">
        <f>IF(TimeSpend[[#This Row],[Network Description]]&lt;&gt;"",VLOOKUP(TimeSpend[[#This Row],[Network Description]],Projects!A:C,3,0),"")</f>
        <v>INT</v>
      </c>
      <c r="O613" s="69" t="str">
        <f>IF(TimeSpend[[#This Row],[Activity]]&lt;&gt;"",VLOOKUP(TimeSpend[[#This Row],[Activity]],Activity,2,FALSE),"")</f>
        <v>No</v>
      </c>
    </row>
    <row r="614" spans="1:15" ht="16.5" customHeight="1" x14ac:dyDescent="0.25">
      <c r="A614" s="10" t="s">
        <v>316</v>
      </c>
      <c r="B614" s="11">
        <v>45575</v>
      </c>
      <c r="C614" s="68">
        <f t="shared" si="12"/>
        <v>3</v>
      </c>
      <c r="D614" s="69">
        <f>IF(TimeSpend[[#This Row],[Network Description]]&lt;&gt;"",VLOOKUP(TimeSpend[[#This Row],[Network Description]],Projects!A:B,2,0),"")</f>
        <v>60000389</v>
      </c>
      <c r="E614" s="10" t="s">
        <v>25</v>
      </c>
      <c r="F614" s="96" t="s">
        <v>31</v>
      </c>
      <c r="G614" s="10" t="s">
        <v>333</v>
      </c>
      <c r="H614" s="32">
        <v>0.33333333333333331</v>
      </c>
      <c r="I614" s="32">
        <v>0.45833333333333331</v>
      </c>
      <c r="J614" s="10" t="s">
        <v>19</v>
      </c>
      <c r="L614" s="69" t="str">
        <f>IF(TimeSpend[[#This Row],[Personnel number]]&lt;&gt;"",Utilization!$J$2,"")</f>
        <v>10/2024</v>
      </c>
      <c r="M614" s="69" t="str">
        <f>IF(TimeSpend[[#This Row],[Personnel number]]&lt;&gt;"",VLOOKUP(TimeSpend[[#This Row],[Personnel number]],Users!A:B,2,0),"")</f>
        <v>Prokůpek Vojtěch</v>
      </c>
      <c r="N614" s="69" t="str">
        <f>IF(TimeSpend[[#This Row],[Network Description]]&lt;&gt;"",VLOOKUP(TimeSpend[[#This Row],[Network Description]],Projects!A:C,3,0),"")</f>
        <v>PROJECT</v>
      </c>
      <c r="O614" s="69" t="str">
        <f>IF(TimeSpend[[#This Row],[Activity]]&lt;&gt;"",VLOOKUP(TimeSpend[[#This Row],[Activity]],Activity,2,FALSE),"")</f>
        <v>Yes</v>
      </c>
    </row>
    <row r="615" spans="1:15" ht="16.5" customHeight="1" x14ac:dyDescent="0.25">
      <c r="A615" s="10" t="s">
        <v>316</v>
      </c>
      <c r="B615" s="11">
        <v>45575</v>
      </c>
      <c r="C615" s="68">
        <f t="shared" si="12"/>
        <v>4.75</v>
      </c>
      <c r="D615" s="69">
        <f>IF(TimeSpend[[#This Row],[Network Description]]&lt;&gt;"",VLOOKUP(TimeSpend[[#This Row],[Network Description]],Projects!A:B,2,0),"")</f>
        <v>60000389</v>
      </c>
      <c r="E615" s="10" t="s">
        <v>25</v>
      </c>
      <c r="F615" s="96" t="s">
        <v>31</v>
      </c>
      <c r="G615" s="10" t="s">
        <v>332</v>
      </c>
      <c r="H615" s="32">
        <v>0.47916666666666669</v>
      </c>
      <c r="I615" s="32">
        <v>0.67708333333333337</v>
      </c>
      <c r="J615" s="10" t="s">
        <v>19</v>
      </c>
      <c r="L615" s="69" t="str">
        <f>IF(TimeSpend[[#This Row],[Personnel number]]&lt;&gt;"",Utilization!$J$2,"")</f>
        <v>10/2024</v>
      </c>
      <c r="M615" s="69" t="str">
        <f>IF(TimeSpend[[#This Row],[Personnel number]]&lt;&gt;"",VLOOKUP(TimeSpend[[#This Row],[Personnel number]],Users!A:B,2,0),"")</f>
        <v>Prokůpek Vojtěch</v>
      </c>
      <c r="N615" s="69" t="str">
        <f>IF(TimeSpend[[#This Row],[Network Description]]&lt;&gt;"",VLOOKUP(TimeSpend[[#This Row],[Network Description]],Projects!A:C,3,0),"")</f>
        <v>PROJECT</v>
      </c>
      <c r="O615" s="69" t="str">
        <f>IF(TimeSpend[[#This Row],[Activity]]&lt;&gt;"",VLOOKUP(TimeSpend[[#This Row],[Activity]],Activity,2,FALSE),"")</f>
        <v>Yes</v>
      </c>
    </row>
    <row r="616" spans="1:15" ht="16.5" customHeight="1" x14ac:dyDescent="0.25">
      <c r="A616" s="10" t="s">
        <v>316</v>
      </c>
      <c r="B616" s="11">
        <v>45576</v>
      </c>
      <c r="C616" s="68">
        <f t="shared" si="12"/>
        <v>0.66666666666666607</v>
      </c>
      <c r="D616" s="69" t="str">
        <f>IF(TimeSpend[[#This Row],[Network Description]]&lt;&gt;"",VLOOKUP(TimeSpend[[#This Row],[Network Description]],Projects!A:B,2,0),"")</f>
        <v>BPC_INT</v>
      </c>
      <c r="E616" s="10" t="s">
        <v>16</v>
      </c>
      <c r="F616" s="96" t="s">
        <v>17</v>
      </c>
      <c r="G616" s="10" t="s">
        <v>21</v>
      </c>
      <c r="H616" s="32">
        <v>0.30555555555555558</v>
      </c>
      <c r="I616" s="32">
        <v>0.33333333333333331</v>
      </c>
      <c r="J616" s="10" t="s">
        <v>19</v>
      </c>
      <c r="L616" s="69" t="str">
        <f>IF(TimeSpend[[#This Row],[Personnel number]]&lt;&gt;"",Utilization!$J$2,"")</f>
        <v>10/2024</v>
      </c>
      <c r="M616" s="69" t="str">
        <f>IF(TimeSpend[[#This Row],[Personnel number]]&lt;&gt;"",VLOOKUP(TimeSpend[[#This Row],[Personnel number]],Users!A:B,2,0),"")</f>
        <v>Prokůpek Vojtěch</v>
      </c>
      <c r="N616" s="69" t="str">
        <f>IF(TimeSpend[[#This Row],[Network Description]]&lt;&gt;"",VLOOKUP(TimeSpend[[#This Row],[Network Description]],Projects!A:C,3,0),"")</f>
        <v>INT</v>
      </c>
      <c r="O616" s="69" t="str">
        <f>IF(TimeSpend[[#This Row],[Activity]]&lt;&gt;"",VLOOKUP(TimeSpend[[#This Row],[Activity]],Activity,2,FALSE),"")</f>
        <v>No</v>
      </c>
    </row>
    <row r="617" spans="1:15" ht="16.5" customHeight="1" x14ac:dyDescent="0.25">
      <c r="A617" s="10" t="s">
        <v>316</v>
      </c>
      <c r="B617" s="11">
        <v>45576</v>
      </c>
      <c r="C617" s="68">
        <f t="shared" si="12"/>
        <v>1.5</v>
      </c>
      <c r="D617" s="69">
        <f>IF(TimeSpend[[#This Row],[Network Description]]&lt;&gt;"",VLOOKUP(TimeSpend[[#This Row],[Network Description]],Projects!A:B,2,0),"")</f>
        <v>60000389</v>
      </c>
      <c r="E617" s="10" t="s">
        <v>25</v>
      </c>
      <c r="F617" s="96" t="s">
        <v>318</v>
      </c>
      <c r="G617" s="10" t="s">
        <v>334</v>
      </c>
      <c r="H617" s="32">
        <v>0.33333333333333331</v>
      </c>
      <c r="I617" s="32">
        <v>0.39583333333333331</v>
      </c>
      <c r="J617" s="10" t="s">
        <v>19</v>
      </c>
      <c r="L617" s="69" t="str">
        <f>IF(TimeSpend[[#This Row],[Personnel number]]&lt;&gt;"",Utilization!$J$2,"")</f>
        <v>10/2024</v>
      </c>
      <c r="M617" s="69" t="str">
        <f>IF(TimeSpend[[#This Row],[Personnel number]]&lt;&gt;"",VLOOKUP(TimeSpend[[#This Row],[Personnel number]],Users!A:B,2,0),"")</f>
        <v>Prokůpek Vojtěch</v>
      </c>
      <c r="N617" s="69" t="str">
        <f>IF(TimeSpend[[#This Row],[Network Description]]&lt;&gt;"",VLOOKUP(TimeSpend[[#This Row],[Network Description]],Projects!A:C,3,0),"")</f>
        <v>PROJECT</v>
      </c>
      <c r="O617" s="69" t="str">
        <f>IF(TimeSpend[[#This Row],[Activity]]&lt;&gt;"",VLOOKUP(TimeSpend[[#This Row],[Activity]],Activity,2,FALSE),"")</f>
        <v>Yes</v>
      </c>
    </row>
    <row r="618" spans="1:15" ht="16.5" customHeight="1" x14ac:dyDescent="0.25">
      <c r="A618" s="10" t="s">
        <v>316</v>
      </c>
      <c r="B618" s="11">
        <v>45576</v>
      </c>
      <c r="C618" s="68">
        <f t="shared" si="12"/>
        <v>1.5</v>
      </c>
      <c r="D618" s="69" t="str">
        <f>IF(TimeSpend[[#This Row],[Network Description]]&lt;&gt;"",VLOOKUP(TimeSpend[[#This Row],[Network Description]],Projects!A:B,2,0),"")</f>
        <v>BPC_INT</v>
      </c>
      <c r="E618" s="10" t="s">
        <v>16</v>
      </c>
      <c r="F618" s="96" t="s">
        <v>17</v>
      </c>
      <c r="G618" s="10" t="s">
        <v>320</v>
      </c>
      <c r="H618" s="32">
        <v>0.39583333333333331</v>
      </c>
      <c r="I618" s="32">
        <v>0.45833333333333331</v>
      </c>
      <c r="J618" s="10" t="s">
        <v>19</v>
      </c>
      <c r="L618" s="69" t="str">
        <f>IF(TimeSpend[[#This Row],[Personnel number]]&lt;&gt;"",Utilization!$J$2,"")</f>
        <v>10/2024</v>
      </c>
      <c r="M618" s="69" t="str">
        <f>IF(TimeSpend[[#This Row],[Personnel number]]&lt;&gt;"",VLOOKUP(TimeSpend[[#This Row],[Personnel number]],Users!A:B,2,0),"")</f>
        <v>Prokůpek Vojtěch</v>
      </c>
      <c r="N618" s="69" t="str">
        <f>IF(TimeSpend[[#This Row],[Network Description]]&lt;&gt;"",VLOOKUP(TimeSpend[[#This Row],[Network Description]],Projects!A:C,3,0),"")</f>
        <v>INT</v>
      </c>
      <c r="O618" s="69" t="str">
        <f>IF(TimeSpend[[#This Row],[Activity]]&lt;&gt;"",VLOOKUP(TimeSpend[[#This Row],[Activity]],Activity,2,FALSE),"")</f>
        <v>No</v>
      </c>
    </row>
    <row r="619" spans="1:15" ht="16.5" customHeight="1" x14ac:dyDescent="0.25">
      <c r="A619" s="10" t="s">
        <v>316</v>
      </c>
      <c r="B619" s="11">
        <v>45576</v>
      </c>
      <c r="C619" s="68">
        <f t="shared" si="12"/>
        <v>0.5</v>
      </c>
      <c r="D619" s="69">
        <f>IF(TimeSpend[[#This Row],[Network Description]]&lt;&gt;"",VLOOKUP(TimeSpend[[#This Row],[Network Description]],Projects!A:B,2,0),"")</f>
        <v>60000389</v>
      </c>
      <c r="E619" s="10" t="s">
        <v>25</v>
      </c>
      <c r="F619" s="96" t="s">
        <v>318</v>
      </c>
      <c r="G619" s="10" t="s">
        <v>334</v>
      </c>
      <c r="H619" s="32">
        <v>0.47916666666666669</v>
      </c>
      <c r="I619" s="32">
        <v>0.5</v>
      </c>
      <c r="J619" s="10" t="s">
        <v>19</v>
      </c>
      <c r="L619" s="69" t="str">
        <f>IF(TimeSpend[[#This Row],[Personnel number]]&lt;&gt;"",Utilization!$J$2,"")</f>
        <v>10/2024</v>
      </c>
      <c r="M619" s="69" t="str">
        <f>IF(TimeSpend[[#This Row],[Personnel number]]&lt;&gt;"",VLOOKUP(TimeSpend[[#This Row],[Personnel number]],Users!A:B,2,0),"")</f>
        <v>Prokůpek Vojtěch</v>
      </c>
      <c r="N619" s="69" t="str">
        <f>IF(TimeSpend[[#This Row],[Network Description]]&lt;&gt;"",VLOOKUP(TimeSpend[[#This Row],[Network Description]],Projects!A:C,3,0),"")</f>
        <v>PROJECT</v>
      </c>
      <c r="O619" s="69" t="str">
        <f>IF(TimeSpend[[#This Row],[Activity]]&lt;&gt;"",VLOOKUP(TimeSpend[[#This Row],[Activity]],Activity,2,FALSE),"")</f>
        <v>Yes</v>
      </c>
    </row>
    <row r="620" spans="1:15" ht="16.5" customHeight="1" x14ac:dyDescent="0.25">
      <c r="A620" s="10" t="s">
        <v>316</v>
      </c>
      <c r="B620" s="11">
        <v>45576</v>
      </c>
      <c r="C620" s="68">
        <f t="shared" si="12"/>
        <v>1</v>
      </c>
      <c r="D620" s="69" t="str">
        <f>IF(TimeSpend[[#This Row],[Network Description]]&lt;&gt;"",VLOOKUP(TimeSpend[[#This Row],[Network Description]],Projects!A:B,2,0),"")</f>
        <v>BPC_INT</v>
      </c>
      <c r="E620" s="10" t="s">
        <v>16</v>
      </c>
      <c r="F620" s="96" t="s">
        <v>17</v>
      </c>
      <c r="G620" s="10" t="s">
        <v>263</v>
      </c>
      <c r="H620" s="32">
        <v>0.5</v>
      </c>
      <c r="I620" s="32">
        <v>0.54166666666666663</v>
      </c>
      <c r="J620" s="10" t="s">
        <v>19</v>
      </c>
      <c r="L620" s="69" t="str">
        <f>IF(TimeSpend[[#This Row],[Personnel number]]&lt;&gt;"",Utilization!$J$2,"")</f>
        <v>10/2024</v>
      </c>
      <c r="M620" s="69" t="str">
        <f>IF(TimeSpend[[#This Row],[Personnel number]]&lt;&gt;"",VLOOKUP(TimeSpend[[#This Row],[Personnel number]],Users!A:B,2,0),"")</f>
        <v>Prokůpek Vojtěch</v>
      </c>
      <c r="N620" s="69" t="str">
        <f>IF(TimeSpend[[#This Row],[Network Description]]&lt;&gt;"",VLOOKUP(TimeSpend[[#This Row],[Network Description]],Projects!A:C,3,0),"")</f>
        <v>INT</v>
      </c>
      <c r="O620" s="69" t="str">
        <f>IF(TimeSpend[[#This Row],[Activity]]&lt;&gt;"",VLOOKUP(TimeSpend[[#This Row],[Activity]],Activity,2,FALSE),"")</f>
        <v>No</v>
      </c>
    </row>
    <row r="621" spans="1:15" ht="16.5" customHeight="1" x14ac:dyDescent="0.25">
      <c r="A621" s="10" t="s">
        <v>316</v>
      </c>
      <c r="B621" s="11">
        <v>45576</v>
      </c>
      <c r="C621" s="68">
        <f t="shared" si="12"/>
        <v>0.75</v>
      </c>
      <c r="D621" s="69">
        <f>IF(TimeSpend[[#This Row],[Network Description]]&lt;&gt;"",VLOOKUP(TimeSpend[[#This Row],[Network Description]],Projects!A:B,2,0),"")</f>
        <v>60000389</v>
      </c>
      <c r="E621" s="10" t="s">
        <v>25</v>
      </c>
      <c r="F621" s="96" t="s">
        <v>23</v>
      </c>
      <c r="G621" s="10" t="s">
        <v>334</v>
      </c>
      <c r="H621" s="32">
        <v>0.54166666666666663</v>
      </c>
      <c r="I621" s="32">
        <v>0.57291666666666663</v>
      </c>
      <c r="J621" s="10" t="s">
        <v>19</v>
      </c>
      <c r="L621" s="69" t="str">
        <f>IF(TimeSpend[[#This Row],[Personnel number]]&lt;&gt;"",Utilization!$J$2,"")</f>
        <v>10/2024</v>
      </c>
      <c r="M621" s="69" t="str">
        <f>IF(TimeSpend[[#This Row],[Personnel number]]&lt;&gt;"",VLOOKUP(TimeSpend[[#This Row],[Personnel number]],Users!A:B,2,0),"")</f>
        <v>Prokůpek Vojtěch</v>
      </c>
      <c r="N621" s="69" t="str">
        <f>IF(TimeSpend[[#This Row],[Network Description]]&lt;&gt;"",VLOOKUP(TimeSpend[[#This Row],[Network Description]],Projects!A:C,3,0),"")</f>
        <v>PROJECT</v>
      </c>
      <c r="O621" s="69" t="str">
        <f>IF(TimeSpend[[#This Row],[Activity]]&lt;&gt;"",VLOOKUP(TimeSpend[[#This Row],[Activity]],Activity,2,FALSE),"")</f>
        <v>Yes</v>
      </c>
    </row>
    <row r="622" spans="1:15" ht="16.5" customHeight="1" x14ac:dyDescent="0.25">
      <c r="A622" s="10" t="s">
        <v>316</v>
      </c>
      <c r="B622" s="11">
        <v>45579</v>
      </c>
      <c r="C622" s="68">
        <f t="shared" si="12"/>
        <v>0.66666666666666607</v>
      </c>
      <c r="D622" s="69" t="str">
        <f>IF(TimeSpend[[#This Row],[Network Description]]&lt;&gt;"",VLOOKUP(TimeSpend[[#This Row],[Network Description]],Projects!A:B,2,0),"")</f>
        <v>BPC_INT</v>
      </c>
      <c r="E622" s="10" t="s">
        <v>16</v>
      </c>
      <c r="F622" s="96" t="s">
        <v>17</v>
      </c>
      <c r="G622" s="10" t="s">
        <v>21</v>
      </c>
      <c r="H622" s="32">
        <v>0.30555555555555558</v>
      </c>
      <c r="I622" s="32">
        <v>0.33333333333333331</v>
      </c>
      <c r="J622" s="10" t="s">
        <v>19</v>
      </c>
      <c r="L622" s="69" t="str">
        <f>IF(TimeSpend[[#This Row],[Personnel number]]&lt;&gt;"",Utilization!$J$2,"")</f>
        <v>10/2024</v>
      </c>
      <c r="M622" s="69" t="str">
        <f>IF(TimeSpend[[#This Row],[Personnel number]]&lt;&gt;"",VLOOKUP(TimeSpend[[#This Row],[Personnel number]],Users!A:B,2,0),"")</f>
        <v>Prokůpek Vojtěch</v>
      </c>
      <c r="N622" s="69" t="str">
        <f>IF(TimeSpend[[#This Row],[Network Description]]&lt;&gt;"",VLOOKUP(TimeSpend[[#This Row],[Network Description]],Projects!A:C,3,0),"")</f>
        <v>INT</v>
      </c>
      <c r="O622" s="69" t="str">
        <f>IF(TimeSpend[[#This Row],[Activity]]&lt;&gt;"",VLOOKUP(TimeSpend[[#This Row],[Activity]],Activity,2,FALSE),"")</f>
        <v>No</v>
      </c>
    </row>
    <row r="623" spans="1:15" ht="16.5" customHeight="1" x14ac:dyDescent="0.25">
      <c r="A623" s="10" t="s">
        <v>316</v>
      </c>
      <c r="B623" s="11">
        <v>45579</v>
      </c>
      <c r="C623" s="68">
        <f t="shared" si="12"/>
        <v>0.5</v>
      </c>
      <c r="D623" s="69">
        <f>IF(TimeSpend[[#This Row],[Network Description]]&lt;&gt;"",VLOOKUP(TimeSpend[[#This Row],[Network Description]],Projects!A:B,2,0),"")</f>
        <v>60000389</v>
      </c>
      <c r="E623" s="10" t="s">
        <v>25</v>
      </c>
      <c r="F623" s="96" t="s">
        <v>31</v>
      </c>
      <c r="G623" s="10" t="s">
        <v>335</v>
      </c>
      <c r="H623" s="32">
        <v>0.33333333333333331</v>
      </c>
      <c r="I623" s="32">
        <v>0.35416666666666669</v>
      </c>
      <c r="J623" s="10" t="s">
        <v>19</v>
      </c>
      <c r="L623" s="69" t="str">
        <f>IF(TimeSpend[[#This Row],[Personnel number]]&lt;&gt;"",Utilization!$J$2,"")</f>
        <v>10/2024</v>
      </c>
      <c r="M623" s="69" t="str">
        <f>IF(TimeSpend[[#This Row],[Personnel number]]&lt;&gt;"",VLOOKUP(TimeSpend[[#This Row],[Personnel number]],Users!A:B,2,0),"")</f>
        <v>Prokůpek Vojtěch</v>
      </c>
      <c r="N623" s="69" t="str">
        <f>IF(TimeSpend[[#This Row],[Network Description]]&lt;&gt;"",VLOOKUP(TimeSpend[[#This Row],[Network Description]],Projects!A:C,3,0),"")</f>
        <v>PROJECT</v>
      </c>
      <c r="O623" s="69" t="str">
        <f>IF(TimeSpend[[#This Row],[Activity]]&lt;&gt;"",VLOOKUP(TimeSpend[[#This Row],[Activity]],Activity,2,FALSE),"")</f>
        <v>Yes</v>
      </c>
    </row>
    <row r="624" spans="1:15" ht="16.5" customHeight="1" x14ac:dyDescent="0.25">
      <c r="A624" s="10" t="s">
        <v>316</v>
      </c>
      <c r="B624" s="11">
        <v>45579</v>
      </c>
      <c r="C624" s="68">
        <f t="shared" si="12"/>
        <v>0.5</v>
      </c>
      <c r="D624" s="69">
        <f>IF(TimeSpend[[#This Row],[Network Description]]&lt;&gt;"",VLOOKUP(TimeSpend[[#This Row],[Network Description]],Projects!A:B,2,0),"")</f>
        <v>60000247</v>
      </c>
      <c r="E624" s="10" t="s">
        <v>22</v>
      </c>
      <c r="F624" s="96" t="s">
        <v>31</v>
      </c>
      <c r="G624" s="10" t="s">
        <v>52</v>
      </c>
      <c r="H624" s="32">
        <v>0.35416666666666669</v>
      </c>
      <c r="I624" s="32">
        <v>0.375</v>
      </c>
      <c r="J624" s="10" t="s">
        <v>19</v>
      </c>
      <c r="L624" s="69" t="str">
        <f>IF(TimeSpend[[#This Row],[Personnel number]]&lt;&gt;"",Utilization!$J$2,"")</f>
        <v>10/2024</v>
      </c>
      <c r="M624" s="69" t="str">
        <f>IF(TimeSpend[[#This Row],[Personnel number]]&lt;&gt;"",VLOOKUP(TimeSpend[[#This Row],[Personnel number]],Users!A:B,2,0),"")</f>
        <v>Prokůpek Vojtěch</v>
      </c>
      <c r="N624" s="69" t="str">
        <f>IF(TimeSpend[[#This Row],[Network Description]]&lt;&gt;"",VLOOKUP(TimeSpend[[#This Row],[Network Description]],Projects!A:C,3,0),"")</f>
        <v>PROJECT</v>
      </c>
      <c r="O624" s="69" t="str">
        <f>IF(TimeSpend[[#This Row],[Activity]]&lt;&gt;"",VLOOKUP(TimeSpend[[#This Row],[Activity]],Activity,2,FALSE),"")</f>
        <v>Yes</v>
      </c>
    </row>
    <row r="625" spans="1:15" ht="16.5" customHeight="1" x14ac:dyDescent="0.25">
      <c r="A625" s="10" t="s">
        <v>316</v>
      </c>
      <c r="B625" s="11">
        <v>45579</v>
      </c>
      <c r="C625" s="68">
        <f t="shared" si="12"/>
        <v>1.5</v>
      </c>
      <c r="D625" s="69">
        <f>IF(TimeSpend[[#This Row],[Network Description]]&lt;&gt;"",VLOOKUP(TimeSpend[[#This Row],[Network Description]],Projects!A:B,2,0),"")</f>
        <v>60000389</v>
      </c>
      <c r="E625" s="10" t="s">
        <v>25</v>
      </c>
      <c r="F625" s="96" t="s">
        <v>31</v>
      </c>
      <c r="G625" s="10" t="s">
        <v>335</v>
      </c>
      <c r="H625" s="32">
        <v>0.375</v>
      </c>
      <c r="I625" s="32">
        <v>0.4375</v>
      </c>
      <c r="J625" s="10" t="s">
        <v>19</v>
      </c>
      <c r="L625" s="69" t="str">
        <f>IF(TimeSpend[[#This Row],[Personnel number]]&lt;&gt;"",Utilization!$J$2,"")</f>
        <v>10/2024</v>
      </c>
      <c r="M625" s="69" t="str">
        <f>IF(TimeSpend[[#This Row],[Personnel number]]&lt;&gt;"",VLOOKUP(TimeSpend[[#This Row],[Personnel number]],Users!A:B,2,0),"")</f>
        <v>Prokůpek Vojtěch</v>
      </c>
      <c r="N625" s="69" t="str">
        <f>IF(TimeSpend[[#This Row],[Network Description]]&lt;&gt;"",VLOOKUP(TimeSpend[[#This Row],[Network Description]],Projects!A:C,3,0),"")</f>
        <v>PROJECT</v>
      </c>
      <c r="O625" s="69" t="str">
        <f>IF(TimeSpend[[#This Row],[Activity]]&lt;&gt;"",VLOOKUP(TimeSpend[[#This Row],[Activity]],Activity,2,FALSE),"")</f>
        <v>Yes</v>
      </c>
    </row>
    <row r="626" spans="1:15" ht="16.5" customHeight="1" x14ac:dyDescent="0.25">
      <c r="A626" s="10" t="s">
        <v>316</v>
      </c>
      <c r="B626" s="11">
        <v>45579</v>
      </c>
      <c r="C626" s="68">
        <f t="shared" si="12"/>
        <v>5.3333333333333357</v>
      </c>
      <c r="D626" s="69">
        <f>IF(TimeSpend[[#This Row],[Network Description]]&lt;&gt;"",VLOOKUP(TimeSpend[[#This Row],[Network Description]],Projects!A:B,2,0),"")</f>
        <v>60000389</v>
      </c>
      <c r="E626" s="10" t="s">
        <v>25</v>
      </c>
      <c r="F626" s="96" t="s">
        <v>31</v>
      </c>
      <c r="G626" s="10" t="s">
        <v>336</v>
      </c>
      <c r="H626" s="32">
        <v>0.45833333333333331</v>
      </c>
      <c r="I626" s="32">
        <v>0.68055555555555558</v>
      </c>
      <c r="J626" s="10" t="s">
        <v>19</v>
      </c>
      <c r="L626" s="69" t="str">
        <f>IF(TimeSpend[[#This Row],[Personnel number]]&lt;&gt;"",Utilization!$J$2,"")</f>
        <v>10/2024</v>
      </c>
      <c r="M626" s="69" t="str">
        <f>IF(TimeSpend[[#This Row],[Personnel number]]&lt;&gt;"",VLOOKUP(TimeSpend[[#This Row],[Personnel number]],Users!A:B,2,0),"")</f>
        <v>Prokůpek Vojtěch</v>
      </c>
      <c r="N626" s="69" t="str">
        <f>IF(TimeSpend[[#This Row],[Network Description]]&lt;&gt;"",VLOOKUP(TimeSpend[[#This Row],[Network Description]],Projects!A:C,3,0),"")</f>
        <v>PROJECT</v>
      </c>
      <c r="O626" s="69" t="str">
        <f>IF(TimeSpend[[#This Row],[Activity]]&lt;&gt;"",VLOOKUP(TimeSpend[[#This Row],[Activity]],Activity,2,FALSE),"")</f>
        <v>Yes</v>
      </c>
    </row>
    <row r="627" spans="1:15" ht="16.5" customHeight="1" x14ac:dyDescent="0.25">
      <c r="A627" s="10" t="s">
        <v>316</v>
      </c>
      <c r="B627" s="11">
        <v>45580</v>
      </c>
      <c r="C627" s="68">
        <f t="shared" si="12"/>
        <v>0.58333333333333304</v>
      </c>
      <c r="D627" s="69" t="str">
        <f>IF(TimeSpend[[#This Row],[Network Description]]&lt;&gt;"",VLOOKUP(TimeSpend[[#This Row],[Network Description]],Projects!A:B,2,0),"")</f>
        <v>BPC_INT</v>
      </c>
      <c r="E627" s="10" t="s">
        <v>16</v>
      </c>
      <c r="F627" s="96" t="s">
        <v>17</v>
      </c>
      <c r="G627" s="10" t="s">
        <v>21</v>
      </c>
      <c r="H627" s="32">
        <v>0.30902777777777779</v>
      </c>
      <c r="I627" s="32">
        <v>0.33333333333333331</v>
      </c>
      <c r="J627" s="10" t="s">
        <v>19</v>
      </c>
      <c r="L627" s="69" t="str">
        <f>IF(TimeSpend[[#This Row],[Personnel number]]&lt;&gt;"",Utilization!$J$2,"")</f>
        <v>10/2024</v>
      </c>
      <c r="M627" s="69" t="str">
        <f>IF(TimeSpend[[#This Row],[Personnel number]]&lt;&gt;"",VLOOKUP(TimeSpend[[#This Row],[Personnel number]],Users!A:B,2,0),"")</f>
        <v>Prokůpek Vojtěch</v>
      </c>
      <c r="N627" s="69" t="str">
        <f>IF(TimeSpend[[#This Row],[Network Description]]&lt;&gt;"",VLOOKUP(TimeSpend[[#This Row],[Network Description]],Projects!A:C,3,0),"")</f>
        <v>INT</v>
      </c>
      <c r="O627" s="69" t="str">
        <f>IF(TimeSpend[[#This Row],[Activity]]&lt;&gt;"",VLOOKUP(TimeSpend[[#This Row],[Activity]],Activity,2,FALSE),"")</f>
        <v>No</v>
      </c>
    </row>
    <row r="628" spans="1:15" ht="16.5" customHeight="1" x14ac:dyDescent="0.25">
      <c r="A628" s="10" t="s">
        <v>316</v>
      </c>
      <c r="B628" s="11">
        <v>45580</v>
      </c>
      <c r="C628" s="68">
        <f t="shared" si="12"/>
        <v>3</v>
      </c>
      <c r="D628" s="69">
        <f>IF(TimeSpend[[#This Row],[Network Description]]&lt;&gt;"",VLOOKUP(TimeSpend[[#This Row],[Network Description]],Projects!A:B,2,0),"")</f>
        <v>60000389</v>
      </c>
      <c r="E628" s="10" t="s">
        <v>25</v>
      </c>
      <c r="F628" s="96" t="s">
        <v>31</v>
      </c>
      <c r="G628" s="10" t="s">
        <v>337</v>
      </c>
      <c r="H628" s="32">
        <v>0.33333333333333331</v>
      </c>
      <c r="I628" s="32">
        <v>0.45833333333333331</v>
      </c>
      <c r="J628" s="10" t="s">
        <v>19</v>
      </c>
      <c r="L628" s="69" t="str">
        <f>IF(TimeSpend[[#This Row],[Personnel number]]&lt;&gt;"",Utilization!$J$2,"")</f>
        <v>10/2024</v>
      </c>
      <c r="M628" s="69" t="str">
        <f>IF(TimeSpend[[#This Row],[Personnel number]]&lt;&gt;"",VLOOKUP(TimeSpend[[#This Row],[Personnel number]],Users!A:B,2,0),"")</f>
        <v>Prokůpek Vojtěch</v>
      </c>
      <c r="N628" s="69" t="str">
        <f>IF(TimeSpend[[#This Row],[Network Description]]&lt;&gt;"",VLOOKUP(TimeSpend[[#This Row],[Network Description]],Projects!A:C,3,0),"")</f>
        <v>PROJECT</v>
      </c>
      <c r="O628" s="69" t="str">
        <f>IF(TimeSpend[[#This Row],[Activity]]&lt;&gt;"",VLOOKUP(TimeSpend[[#This Row],[Activity]],Activity,2,FALSE),"")</f>
        <v>Yes</v>
      </c>
    </row>
    <row r="629" spans="1:15" ht="16.5" customHeight="1" x14ac:dyDescent="0.25">
      <c r="A629" s="10" t="s">
        <v>316</v>
      </c>
      <c r="B629" s="11">
        <v>45580</v>
      </c>
      <c r="C629" s="68">
        <f t="shared" si="12"/>
        <v>4</v>
      </c>
      <c r="D629" s="69">
        <f>IF(TimeSpend[[#This Row],[Network Description]]&lt;&gt;"",VLOOKUP(TimeSpend[[#This Row],[Network Description]],Projects!A:B,2,0),"")</f>
        <v>60000389</v>
      </c>
      <c r="E629" s="10" t="s">
        <v>25</v>
      </c>
      <c r="F629" s="96" t="s">
        <v>31</v>
      </c>
      <c r="G629" s="10" t="s">
        <v>338</v>
      </c>
      <c r="H629" s="32">
        <v>0.47916666666666669</v>
      </c>
      <c r="I629" s="32">
        <v>0.64583333333333337</v>
      </c>
      <c r="J629" s="10" t="s">
        <v>19</v>
      </c>
      <c r="L629" s="69" t="str">
        <f>IF(TimeSpend[[#This Row],[Personnel number]]&lt;&gt;"",Utilization!$J$2,"")</f>
        <v>10/2024</v>
      </c>
      <c r="M629" s="69" t="str">
        <f>IF(TimeSpend[[#This Row],[Personnel number]]&lt;&gt;"",VLOOKUP(TimeSpend[[#This Row],[Personnel number]],Users!A:B,2,0),"")</f>
        <v>Prokůpek Vojtěch</v>
      </c>
      <c r="N629" s="69" t="str">
        <f>IF(TimeSpend[[#This Row],[Network Description]]&lt;&gt;"",VLOOKUP(TimeSpend[[#This Row],[Network Description]],Projects!A:C,3,0),"")</f>
        <v>PROJECT</v>
      </c>
      <c r="O629" s="69" t="str">
        <f>IF(TimeSpend[[#This Row],[Activity]]&lt;&gt;"",VLOOKUP(TimeSpend[[#This Row],[Activity]],Activity,2,FALSE),"")</f>
        <v>Yes</v>
      </c>
    </row>
    <row r="630" spans="1:15" ht="16.5" customHeight="1" x14ac:dyDescent="0.25">
      <c r="A630" s="10" t="s">
        <v>316</v>
      </c>
      <c r="B630" s="11">
        <v>45580</v>
      </c>
      <c r="C630" s="68">
        <f t="shared" si="12"/>
        <v>0.91666666666666785</v>
      </c>
      <c r="D630" s="69" t="str">
        <f>IF(TimeSpend[[#This Row],[Network Description]]&lt;&gt;"",VLOOKUP(TimeSpend[[#This Row],[Network Description]],Projects!A:B,2,0),"")</f>
        <v>BPC_INT</v>
      </c>
      <c r="E630" s="10" t="s">
        <v>16</v>
      </c>
      <c r="F630" s="96" t="s">
        <v>17</v>
      </c>
      <c r="G630" s="10" t="s">
        <v>339</v>
      </c>
      <c r="H630" s="32">
        <v>0.64583333333333337</v>
      </c>
      <c r="I630" s="32">
        <v>0.68402777777777779</v>
      </c>
      <c r="J630" s="10" t="s">
        <v>19</v>
      </c>
      <c r="L630" s="69" t="str">
        <f>IF(TimeSpend[[#This Row],[Personnel number]]&lt;&gt;"",Utilization!$J$2,"")</f>
        <v>10/2024</v>
      </c>
      <c r="M630" s="69" t="str">
        <f>IF(TimeSpend[[#This Row],[Personnel number]]&lt;&gt;"",VLOOKUP(TimeSpend[[#This Row],[Personnel number]],Users!A:B,2,0),"")</f>
        <v>Prokůpek Vojtěch</v>
      </c>
      <c r="N630" s="69" t="str">
        <f>IF(TimeSpend[[#This Row],[Network Description]]&lt;&gt;"",VLOOKUP(TimeSpend[[#This Row],[Network Description]],Projects!A:C,3,0),"")</f>
        <v>INT</v>
      </c>
      <c r="O630" s="69" t="str">
        <f>IF(TimeSpend[[#This Row],[Activity]]&lt;&gt;"",VLOOKUP(TimeSpend[[#This Row],[Activity]],Activity,2,FALSE),"")</f>
        <v>No</v>
      </c>
    </row>
    <row r="631" spans="1:15" ht="16.5" customHeight="1" x14ac:dyDescent="0.25">
      <c r="A631" s="10" t="s">
        <v>29</v>
      </c>
      <c r="B631" s="11">
        <v>45580</v>
      </c>
      <c r="C631" s="68">
        <f t="shared" si="12"/>
        <v>3</v>
      </c>
      <c r="D631" s="69">
        <f>IF(TimeSpend[[#This Row],[Network Description]]&lt;&gt;"",VLOOKUP(TimeSpend[[#This Row],[Network Description]],Projects!A:B,2,0),"")</f>
        <v>60000430</v>
      </c>
      <c r="E631" s="10" t="s">
        <v>30</v>
      </c>
      <c r="F631" s="96" t="s">
        <v>267</v>
      </c>
      <c r="G631" s="10" t="s">
        <v>498</v>
      </c>
      <c r="H631" s="32">
        <v>0.33333333333333331</v>
      </c>
      <c r="I631" s="32">
        <v>0.45833333333333331</v>
      </c>
      <c r="J631" s="10" t="s">
        <v>19</v>
      </c>
      <c r="L631" s="69" t="str">
        <f>IF(TimeSpend[[#This Row],[Personnel number]]&lt;&gt;"",Utilization!$J$2,"")</f>
        <v>10/2024</v>
      </c>
      <c r="M631" s="69" t="str">
        <f>IF(TimeSpend[[#This Row],[Personnel number]]&lt;&gt;"",VLOOKUP(TimeSpend[[#This Row],[Personnel number]],Users!A:B,2,0),"")</f>
        <v xml:space="preserve">Chladilová Gabriela </v>
      </c>
      <c r="N631" s="69" t="str">
        <f>IF(TimeSpend[[#This Row],[Network Description]]&lt;&gt;"",VLOOKUP(TimeSpend[[#This Row],[Network Description]],Projects!A:C,3,0),"")</f>
        <v>PROJECT</v>
      </c>
      <c r="O631" s="69" t="str">
        <f>IF(TimeSpend[[#This Row],[Activity]]&lt;&gt;"",VLOOKUP(TimeSpend[[#This Row],[Activity]],Activity,2,FALSE),"")</f>
        <v>Yes</v>
      </c>
    </row>
    <row r="632" spans="1:15" ht="16.5" customHeight="1" x14ac:dyDescent="0.25">
      <c r="A632" s="10" t="s">
        <v>29</v>
      </c>
      <c r="B632" s="11">
        <v>45580</v>
      </c>
      <c r="C632" s="68">
        <f t="shared" si="12"/>
        <v>5.5</v>
      </c>
      <c r="D632" s="69">
        <f>IF(TimeSpend[[#This Row],[Network Description]]&lt;&gt;"",VLOOKUP(TimeSpend[[#This Row],[Network Description]],Projects!A:B,2,0),"")</f>
        <v>60000430</v>
      </c>
      <c r="E632" s="10" t="s">
        <v>30</v>
      </c>
      <c r="F632" s="96" t="s">
        <v>31</v>
      </c>
      <c r="G632" s="10" t="s">
        <v>499</v>
      </c>
      <c r="H632" s="32">
        <v>0.45833333333333331</v>
      </c>
      <c r="I632" s="32">
        <v>0.6875</v>
      </c>
      <c r="J632" s="10" t="s">
        <v>19</v>
      </c>
      <c r="L632" s="69" t="str">
        <f>IF(TimeSpend[[#This Row],[Personnel number]]&lt;&gt;"",Utilization!$J$2,"")</f>
        <v>10/2024</v>
      </c>
      <c r="M632" s="69" t="str">
        <f>IF(TimeSpend[[#This Row],[Personnel number]]&lt;&gt;"",VLOOKUP(TimeSpend[[#This Row],[Personnel number]],Users!A:B,2,0),"")</f>
        <v xml:space="preserve">Chladilová Gabriela </v>
      </c>
      <c r="N632" s="69" t="str">
        <f>IF(TimeSpend[[#This Row],[Network Description]]&lt;&gt;"",VLOOKUP(TimeSpend[[#This Row],[Network Description]],Projects!A:C,3,0),"")</f>
        <v>PROJECT</v>
      </c>
      <c r="O632" s="69" t="str">
        <f>IF(TimeSpend[[#This Row],[Activity]]&lt;&gt;"",VLOOKUP(TimeSpend[[#This Row],[Activity]],Activity,2,FALSE),"")</f>
        <v>Yes</v>
      </c>
    </row>
    <row r="633" spans="1:15" ht="16.5" customHeight="1" x14ac:dyDescent="0.25">
      <c r="A633" s="10" t="s">
        <v>29</v>
      </c>
      <c r="B633" s="11">
        <v>45580</v>
      </c>
      <c r="C633" s="68">
        <f t="shared" si="12"/>
        <v>0.25</v>
      </c>
      <c r="D633" s="69" t="str">
        <f>IF(TimeSpend[[#This Row],[Network Description]]&lt;&gt;"",VLOOKUP(TimeSpend[[#This Row],[Network Description]],Projects!A:B,2,0),"")</f>
        <v>BPC_INT</v>
      </c>
      <c r="E633" s="10" t="s">
        <v>16</v>
      </c>
      <c r="F633" s="96" t="s">
        <v>17</v>
      </c>
      <c r="G633" s="10" t="s">
        <v>500</v>
      </c>
      <c r="H633" s="32">
        <v>0.6875</v>
      </c>
      <c r="I633" s="32">
        <v>0.69791666666666663</v>
      </c>
      <c r="J633" s="10" t="s">
        <v>19</v>
      </c>
      <c r="L633" s="69" t="str">
        <f>IF(TimeSpend[[#This Row],[Personnel number]]&lt;&gt;"",Utilization!$J$2,"")</f>
        <v>10/2024</v>
      </c>
      <c r="M633" s="69" t="str">
        <f>IF(TimeSpend[[#This Row],[Personnel number]]&lt;&gt;"",VLOOKUP(TimeSpend[[#This Row],[Personnel number]],Users!A:B,2,0),"")</f>
        <v xml:space="preserve">Chladilová Gabriela </v>
      </c>
      <c r="N633" s="69" t="str">
        <f>IF(TimeSpend[[#This Row],[Network Description]]&lt;&gt;"",VLOOKUP(TimeSpend[[#This Row],[Network Description]],Projects!A:C,3,0),"")</f>
        <v>INT</v>
      </c>
      <c r="O633" s="69" t="str">
        <f>IF(TimeSpend[[#This Row],[Activity]]&lt;&gt;"",VLOOKUP(TimeSpend[[#This Row],[Activity]],Activity,2,FALSE),"")</f>
        <v>No</v>
      </c>
    </row>
    <row r="634" spans="1:15" ht="16.5" customHeight="1" x14ac:dyDescent="0.25">
      <c r="A634" s="10" t="s">
        <v>353</v>
      </c>
      <c r="B634" s="11">
        <v>45561</v>
      </c>
      <c r="C634" s="68">
        <f t="shared" si="12"/>
        <v>0.5</v>
      </c>
      <c r="D634" s="69" t="str">
        <f>IF(TimeSpend[[#This Row],[Network Description]]&lt;&gt;"",VLOOKUP(TimeSpend[[#This Row],[Network Description]],Projects!A:B,2,0),"")</f>
        <v>BPC_INT</v>
      </c>
      <c r="E634" s="10" t="s">
        <v>16</v>
      </c>
      <c r="F634" s="96" t="s">
        <v>17</v>
      </c>
      <c r="G634" s="10" t="s">
        <v>501</v>
      </c>
      <c r="H634" s="32">
        <v>0.33333333333333331</v>
      </c>
      <c r="I634" s="32">
        <v>0.35416666666666669</v>
      </c>
      <c r="J634" s="10" t="s">
        <v>19</v>
      </c>
      <c r="L634" s="69" t="str">
        <f>IF(TimeSpend[[#This Row],[Personnel number]]&lt;&gt;"",Utilization!$J$2,"")</f>
        <v>10/2024</v>
      </c>
      <c r="M634" s="69" t="str">
        <f>IF(TimeSpend[[#This Row],[Personnel number]]&lt;&gt;"",VLOOKUP(TimeSpend[[#This Row],[Personnel number]],Users!A:B,2,0),"")</f>
        <v>Musiol Marek</v>
      </c>
      <c r="N634" s="69" t="str">
        <f>IF(TimeSpend[[#This Row],[Network Description]]&lt;&gt;"",VLOOKUP(TimeSpend[[#This Row],[Network Description]],Projects!A:C,3,0),"")</f>
        <v>INT</v>
      </c>
      <c r="O634" s="69" t="str">
        <f>IF(TimeSpend[[#This Row],[Activity]]&lt;&gt;"",VLOOKUP(TimeSpend[[#This Row],[Activity]],Activity,2,FALSE),"")</f>
        <v>No</v>
      </c>
    </row>
    <row r="635" spans="1:15" ht="16.5" customHeight="1" x14ac:dyDescent="0.25">
      <c r="A635" s="10" t="s">
        <v>353</v>
      </c>
      <c r="B635" s="11">
        <v>45561</v>
      </c>
      <c r="C635" s="68">
        <f t="shared" si="12"/>
        <v>3.5</v>
      </c>
      <c r="D635" s="69">
        <f>IF(TimeSpend[[#This Row],[Network Description]]&lt;&gt;"",VLOOKUP(TimeSpend[[#This Row],[Network Description]],Projects!A:B,2,0),"")</f>
        <v>60000389</v>
      </c>
      <c r="E635" s="10" t="s">
        <v>25</v>
      </c>
      <c r="F635" s="96" t="s">
        <v>23</v>
      </c>
      <c r="G635" s="10" t="s">
        <v>502</v>
      </c>
      <c r="H635" s="32">
        <v>0.35416666666666669</v>
      </c>
      <c r="I635" s="32">
        <v>0.5</v>
      </c>
      <c r="J635" s="10" t="s">
        <v>19</v>
      </c>
      <c r="L635" s="69" t="str">
        <f>IF(TimeSpend[[#This Row],[Personnel number]]&lt;&gt;"",Utilization!$J$2,"")</f>
        <v>10/2024</v>
      </c>
      <c r="M635" s="69" t="str">
        <f>IF(TimeSpend[[#This Row],[Personnel number]]&lt;&gt;"",VLOOKUP(TimeSpend[[#This Row],[Personnel number]],Users!A:B,2,0),"")</f>
        <v>Musiol Marek</v>
      </c>
      <c r="N635" s="69" t="str">
        <f>IF(TimeSpend[[#This Row],[Network Description]]&lt;&gt;"",VLOOKUP(TimeSpend[[#This Row],[Network Description]],Projects!A:C,3,0),"")</f>
        <v>PROJECT</v>
      </c>
      <c r="O635" s="69" t="str">
        <f>IF(TimeSpend[[#This Row],[Activity]]&lt;&gt;"",VLOOKUP(TimeSpend[[#This Row],[Activity]],Activity,2,FALSE),"")</f>
        <v>Yes</v>
      </c>
    </row>
    <row r="636" spans="1:15" ht="16.5" customHeight="1" x14ac:dyDescent="0.25">
      <c r="A636" s="10" t="s">
        <v>353</v>
      </c>
      <c r="B636" s="11">
        <v>45561</v>
      </c>
      <c r="C636" s="68">
        <f t="shared" si="12"/>
        <v>2</v>
      </c>
      <c r="D636" s="69">
        <f>IF(TimeSpend[[#This Row],[Network Description]]&lt;&gt;"",VLOOKUP(TimeSpend[[#This Row],[Network Description]],Projects!A:B,2,0),"")</f>
        <v>60000389</v>
      </c>
      <c r="E636" s="10" t="s">
        <v>25</v>
      </c>
      <c r="F636" s="96" t="s">
        <v>27</v>
      </c>
      <c r="G636" s="10" t="s">
        <v>503</v>
      </c>
      <c r="H636" s="32">
        <v>0.52083333333333337</v>
      </c>
      <c r="I636" s="32">
        <v>0.60416666666666663</v>
      </c>
      <c r="J636" s="10" t="s">
        <v>19</v>
      </c>
      <c r="L636" s="69" t="str">
        <f>IF(TimeSpend[[#This Row],[Personnel number]]&lt;&gt;"",Utilization!$J$2,"")</f>
        <v>10/2024</v>
      </c>
      <c r="M636" s="69" t="str">
        <f>IF(TimeSpend[[#This Row],[Personnel number]]&lt;&gt;"",VLOOKUP(TimeSpend[[#This Row],[Personnel number]],Users!A:B,2,0),"")</f>
        <v>Musiol Marek</v>
      </c>
      <c r="N636" s="69" t="str">
        <f>IF(TimeSpend[[#This Row],[Network Description]]&lt;&gt;"",VLOOKUP(TimeSpend[[#This Row],[Network Description]],Projects!A:C,3,0),"")</f>
        <v>PROJECT</v>
      </c>
      <c r="O636" s="69" t="str">
        <f>IF(TimeSpend[[#This Row],[Activity]]&lt;&gt;"",VLOOKUP(TimeSpend[[#This Row],[Activity]],Activity,2,FALSE),"")</f>
        <v>Yes</v>
      </c>
    </row>
    <row r="637" spans="1:15" ht="16.5" customHeight="1" x14ac:dyDescent="0.25">
      <c r="A637" s="10" t="s">
        <v>353</v>
      </c>
      <c r="B637" s="11">
        <v>45561</v>
      </c>
      <c r="C637" s="68">
        <f t="shared" si="12"/>
        <v>2.1666666666666643</v>
      </c>
      <c r="D637" s="69">
        <f>IF(TimeSpend[[#This Row],[Network Description]]&lt;&gt;"",VLOOKUP(TimeSpend[[#This Row],[Network Description]],Projects!A:B,2,0),"")</f>
        <v>1050383</v>
      </c>
      <c r="E637" s="10" t="s">
        <v>487</v>
      </c>
      <c r="F637" s="96" t="s">
        <v>27</v>
      </c>
      <c r="G637" s="10" t="s">
        <v>504</v>
      </c>
      <c r="H637" s="32">
        <v>0.60416666666666663</v>
      </c>
      <c r="I637" s="32">
        <v>0.69444444444444442</v>
      </c>
      <c r="J637" s="10" t="s">
        <v>19</v>
      </c>
      <c r="L637" s="69" t="str">
        <f>IF(TimeSpend[[#This Row],[Personnel number]]&lt;&gt;"",Utilization!$J$2,"")</f>
        <v>10/2024</v>
      </c>
      <c r="M637" s="69" t="str">
        <f>IF(TimeSpend[[#This Row],[Personnel number]]&lt;&gt;"",VLOOKUP(TimeSpend[[#This Row],[Personnel number]],Users!A:B,2,0),"")</f>
        <v>Musiol Marek</v>
      </c>
      <c r="N637" s="69" t="str">
        <f>IF(TimeSpend[[#This Row],[Network Description]]&lt;&gt;"",VLOOKUP(TimeSpend[[#This Row],[Network Description]],Projects!A:C,3,0),"")</f>
        <v>PROJECT</v>
      </c>
      <c r="O637" s="69" t="str">
        <f>IF(TimeSpend[[#This Row],[Activity]]&lt;&gt;"",VLOOKUP(TimeSpend[[#This Row],[Activity]],Activity,2,FALSE),"")</f>
        <v>Yes</v>
      </c>
    </row>
    <row r="638" spans="1:15" ht="16.5" customHeight="1" x14ac:dyDescent="0.25">
      <c r="A638" s="10" t="s">
        <v>353</v>
      </c>
      <c r="B638" s="11">
        <v>45561</v>
      </c>
      <c r="C638" s="68">
        <f t="shared" si="12"/>
        <v>0.50000000000000355</v>
      </c>
      <c r="D638" s="69" t="str">
        <f>IF(TimeSpend[[#This Row],[Network Description]]&lt;&gt;"",VLOOKUP(TimeSpend[[#This Row],[Network Description]],Projects!A:B,2,0),"")</f>
        <v>BPC_INT</v>
      </c>
      <c r="E638" s="10" t="s">
        <v>16</v>
      </c>
      <c r="F638" s="96" t="s">
        <v>17</v>
      </c>
      <c r="G638" s="10" t="s">
        <v>501</v>
      </c>
      <c r="H638" s="32">
        <v>0.69444444444444442</v>
      </c>
      <c r="I638" s="32">
        <v>0.71527777777777779</v>
      </c>
      <c r="J638" s="10" t="s">
        <v>19</v>
      </c>
      <c r="L638" s="69" t="str">
        <f>IF(TimeSpend[[#This Row],[Personnel number]]&lt;&gt;"",Utilization!$J$2,"")</f>
        <v>10/2024</v>
      </c>
      <c r="M638" s="69" t="str">
        <f>IF(TimeSpend[[#This Row],[Personnel number]]&lt;&gt;"",VLOOKUP(TimeSpend[[#This Row],[Personnel number]],Users!A:B,2,0),"")</f>
        <v>Musiol Marek</v>
      </c>
      <c r="N638" s="69" t="str">
        <f>IF(TimeSpend[[#This Row],[Network Description]]&lt;&gt;"",VLOOKUP(TimeSpend[[#This Row],[Network Description]],Projects!A:C,3,0),"")</f>
        <v>INT</v>
      </c>
      <c r="O638" s="69" t="str">
        <f>IF(TimeSpend[[#This Row],[Activity]]&lt;&gt;"",VLOOKUP(TimeSpend[[#This Row],[Activity]],Activity,2,FALSE),"")</f>
        <v>No</v>
      </c>
    </row>
    <row r="639" spans="1:15" ht="16.5" customHeight="1" x14ac:dyDescent="0.25">
      <c r="A639" s="10" t="s">
        <v>353</v>
      </c>
      <c r="B639" s="11">
        <v>45562</v>
      </c>
      <c r="C639" s="68">
        <f t="shared" si="12"/>
        <v>1</v>
      </c>
      <c r="D639" s="69">
        <f>IF(TimeSpend[[#This Row],[Network Description]]&lt;&gt;"",VLOOKUP(TimeSpend[[#This Row],[Network Description]],Projects!A:B,2,0),"")</f>
        <v>60000389</v>
      </c>
      <c r="E639" s="10" t="s">
        <v>25</v>
      </c>
      <c r="F639" s="96" t="s">
        <v>27</v>
      </c>
      <c r="G639" s="10" t="s">
        <v>505</v>
      </c>
      <c r="H639" s="32">
        <v>0.35416666666666669</v>
      </c>
      <c r="I639" s="32">
        <v>0.39583333333333331</v>
      </c>
      <c r="J639" s="10" t="s">
        <v>19</v>
      </c>
      <c r="L639" s="69" t="str">
        <f>IF(TimeSpend[[#This Row],[Personnel number]]&lt;&gt;"",Utilization!$J$2,"")</f>
        <v>10/2024</v>
      </c>
      <c r="M639" s="69" t="str">
        <f>IF(TimeSpend[[#This Row],[Personnel number]]&lt;&gt;"",VLOOKUP(TimeSpend[[#This Row],[Personnel number]],Users!A:B,2,0),"")</f>
        <v>Musiol Marek</v>
      </c>
      <c r="N639" s="69" t="str">
        <f>IF(TimeSpend[[#This Row],[Network Description]]&lt;&gt;"",VLOOKUP(TimeSpend[[#This Row],[Network Description]],Projects!A:C,3,0),"")</f>
        <v>PROJECT</v>
      </c>
      <c r="O639" s="69" t="str">
        <f>IF(TimeSpend[[#This Row],[Activity]]&lt;&gt;"",VLOOKUP(TimeSpend[[#This Row],[Activity]],Activity,2,FALSE),"")</f>
        <v>Yes</v>
      </c>
    </row>
    <row r="640" spans="1:15" ht="16.5" customHeight="1" x14ac:dyDescent="0.25">
      <c r="A640" s="10" t="s">
        <v>353</v>
      </c>
      <c r="B640" s="11">
        <v>45562</v>
      </c>
      <c r="C640" s="68">
        <f t="shared" si="12"/>
        <v>1.5</v>
      </c>
      <c r="D640" s="69">
        <f>IF(TimeSpend[[#This Row],[Network Description]]&lt;&gt;"",VLOOKUP(TimeSpend[[#This Row],[Network Description]],Projects!A:B,2,0),"")</f>
        <v>60000389</v>
      </c>
      <c r="E640" s="10" t="s">
        <v>25</v>
      </c>
      <c r="F640" s="96" t="s">
        <v>58</v>
      </c>
      <c r="G640" s="10" t="s">
        <v>506</v>
      </c>
      <c r="H640" s="32">
        <v>0.39583333333333331</v>
      </c>
      <c r="I640" s="32">
        <v>0.45833333333333331</v>
      </c>
      <c r="J640" s="10" t="s">
        <v>19</v>
      </c>
      <c r="L640" s="69" t="str">
        <f>IF(TimeSpend[[#This Row],[Personnel number]]&lt;&gt;"",Utilization!$J$2,"")</f>
        <v>10/2024</v>
      </c>
      <c r="M640" s="69" t="str">
        <f>IF(TimeSpend[[#This Row],[Personnel number]]&lt;&gt;"",VLOOKUP(TimeSpend[[#This Row],[Personnel number]],Users!A:B,2,0),"")</f>
        <v>Musiol Marek</v>
      </c>
      <c r="N640" s="69" t="str">
        <f>IF(TimeSpend[[#This Row],[Network Description]]&lt;&gt;"",VLOOKUP(TimeSpend[[#This Row],[Network Description]],Projects!A:C,3,0),"")</f>
        <v>PROJECT</v>
      </c>
      <c r="O640" s="69" t="str">
        <f>IF(TimeSpend[[#This Row],[Activity]]&lt;&gt;"",VLOOKUP(TimeSpend[[#This Row],[Activity]],Activity,2,FALSE),"")</f>
        <v>Yes</v>
      </c>
    </row>
    <row r="641" spans="1:15" ht="16.5" customHeight="1" x14ac:dyDescent="0.25">
      <c r="A641" s="10" t="s">
        <v>353</v>
      </c>
      <c r="B641" s="11">
        <v>45562</v>
      </c>
      <c r="C641" s="68">
        <f t="shared" si="12"/>
        <v>0.5</v>
      </c>
      <c r="D641" s="69" t="str">
        <f>IF(TimeSpend[[#This Row],[Network Description]]&lt;&gt;"",VLOOKUP(TimeSpend[[#This Row],[Network Description]],Projects!A:B,2,0),"")</f>
        <v>BPC_INT</v>
      </c>
      <c r="E641" s="10" t="s">
        <v>16</v>
      </c>
      <c r="F641" s="96" t="s">
        <v>17</v>
      </c>
      <c r="G641" s="10" t="s">
        <v>501</v>
      </c>
      <c r="H641" s="32">
        <v>0.47916666666666669</v>
      </c>
      <c r="I641" s="32">
        <v>0.5</v>
      </c>
      <c r="J641" s="10" t="s">
        <v>19</v>
      </c>
      <c r="L641" s="69" t="str">
        <f>IF(TimeSpend[[#This Row],[Personnel number]]&lt;&gt;"",Utilization!$J$2,"")</f>
        <v>10/2024</v>
      </c>
      <c r="M641" s="69" t="str">
        <f>IF(TimeSpend[[#This Row],[Personnel number]]&lt;&gt;"",VLOOKUP(TimeSpend[[#This Row],[Personnel number]],Users!A:B,2,0),"")</f>
        <v>Musiol Marek</v>
      </c>
      <c r="N641" s="69" t="str">
        <f>IF(TimeSpend[[#This Row],[Network Description]]&lt;&gt;"",VLOOKUP(TimeSpend[[#This Row],[Network Description]],Projects!A:C,3,0),"")</f>
        <v>INT</v>
      </c>
      <c r="O641" s="69" t="str">
        <f>IF(TimeSpend[[#This Row],[Activity]]&lt;&gt;"",VLOOKUP(TimeSpend[[#This Row],[Activity]],Activity,2,FALSE),"")</f>
        <v>No</v>
      </c>
    </row>
    <row r="642" spans="1:15" ht="16.5" customHeight="1" x14ac:dyDescent="0.25">
      <c r="A642" s="10" t="s">
        <v>353</v>
      </c>
      <c r="B642" s="11">
        <v>45562</v>
      </c>
      <c r="C642" s="68">
        <f t="shared" si="12"/>
        <v>1</v>
      </c>
      <c r="D642" s="69" t="str">
        <f>IF(TimeSpend[[#This Row],[Network Description]]&lt;&gt;"",VLOOKUP(TimeSpend[[#This Row],[Network Description]],Projects!A:B,2,0),"")</f>
        <v>BPC_INT</v>
      </c>
      <c r="E642" s="10" t="s">
        <v>16</v>
      </c>
      <c r="F642" s="96" t="s">
        <v>17</v>
      </c>
      <c r="G642" s="10" t="s">
        <v>37</v>
      </c>
      <c r="H642" s="32">
        <v>0.5</v>
      </c>
      <c r="I642" s="32">
        <v>0.54166666666666663</v>
      </c>
      <c r="J642" s="10" t="s">
        <v>19</v>
      </c>
      <c r="L642" s="69" t="str">
        <f>IF(TimeSpend[[#This Row],[Personnel number]]&lt;&gt;"",Utilization!$J$2,"")</f>
        <v>10/2024</v>
      </c>
      <c r="M642" s="69" t="str">
        <f>IF(TimeSpend[[#This Row],[Personnel number]]&lt;&gt;"",VLOOKUP(TimeSpend[[#This Row],[Personnel number]],Users!A:B,2,0),"")</f>
        <v>Musiol Marek</v>
      </c>
      <c r="N642" s="69" t="str">
        <f>IF(TimeSpend[[#This Row],[Network Description]]&lt;&gt;"",VLOOKUP(TimeSpend[[#This Row],[Network Description]],Projects!A:C,3,0),"")</f>
        <v>INT</v>
      </c>
      <c r="O642" s="69" t="str">
        <f>IF(TimeSpend[[#This Row],[Activity]]&lt;&gt;"",VLOOKUP(TimeSpend[[#This Row],[Activity]],Activity,2,FALSE),"")</f>
        <v>No</v>
      </c>
    </row>
    <row r="643" spans="1:15" ht="16.5" customHeight="1" x14ac:dyDescent="0.25">
      <c r="A643" s="10" t="s">
        <v>353</v>
      </c>
      <c r="B643" s="11">
        <v>45562</v>
      </c>
      <c r="C643" s="68">
        <f t="shared" ref="C643:C706" si="13">IF((I643-INT(I643))*24-(H643-INT(H643))*24=0,"",(I643-INT(I643))*24-(H643-INT(H643))*24)</f>
        <v>1.5</v>
      </c>
      <c r="D643" s="69">
        <f>IF(TimeSpend[[#This Row],[Network Description]]&lt;&gt;"",VLOOKUP(TimeSpend[[#This Row],[Network Description]],Projects!A:B,2,0),"")</f>
        <v>60000389</v>
      </c>
      <c r="E643" s="10" t="s">
        <v>25</v>
      </c>
      <c r="F643" s="96" t="s">
        <v>27</v>
      </c>
      <c r="G643" s="10" t="s">
        <v>507</v>
      </c>
      <c r="H643" s="32">
        <v>0.54166666666666663</v>
      </c>
      <c r="I643" s="32">
        <v>0.60416666666666663</v>
      </c>
      <c r="J643" s="10" t="s">
        <v>19</v>
      </c>
      <c r="L643" s="69" t="str">
        <f>IF(TimeSpend[[#This Row],[Personnel number]]&lt;&gt;"",Utilization!$J$2,"")</f>
        <v>10/2024</v>
      </c>
      <c r="M643" s="69" t="str">
        <f>IF(TimeSpend[[#This Row],[Personnel number]]&lt;&gt;"",VLOOKUP(TimeSpend[[#This Row],[Personnel number]],Users!A:B,2,0),"")</f>
        <v>Musiol Marek</v>
      </c>
      <c r="N643" s="69" t="str">
        <f>IF(TimeSpend[[#This Row],[Network Description]]&lt;&gt;"",VLOOKUP(TimeSpend[[#This Row],[Network Description]],Projects!A:C,3,0),"")</f>
        <v>PROJECT</v>
      </c>
      <c r="O643" s="69" t="str">
        <f>IF(TimeSpend[[#This Row],[Activity]]&lt;&gt;"",VLOOKUP(TimeSpend[[#This Row],[Activity]],Activity,2,FALSE),"")</f>
        <v>Yes</v>
      </c>
    </row>
    <row r="644" spans="1:15" ht="16.5" customHeight="1" x14ac:dyDescent="0.25">
      <c r="A644" s="10" t="s">
        <v>353</v>
      </c>
      <c r="B644" s="11">
        <v>45562</v>
      </c>
      <c r="C644" s="68">
        <f t="shared" si="13"/>
        <v>0.5</v>
      </c>
      <c r="D644" s="69" t="str">
        <f>IF(TimeSpend[[#This Row],[Network Description]]&lt;&gt;"",VLOOKUP(TimeSpend[[#This Row],[Network Description]],Projects!A:B,2,0),"")</f>
        <v>BPC_INT</v>
      </c>
      <c r="E644" s="10" t="s">
        <v>16</v>
      </c>
      <c r="F644" s="96" t="s">
        <v>17</v>
      </c>
      <c r="G644" s="10" t="s">
        <v>501</v>
      </c>
      <c r="H644" s="32">
        <v>0.60416666666666663</v>
      </c>
      <c r="I644" s="32">
        <v>0.625</v>
      </c>
      <c r="J644" s="10" t="s">
        <v>19</v>
      </c>
      <c r="L644" s="69" t="str">
        <f>IF(TimeSpend[[#This Row],[Personnel number]]&lt;&gt;"",Utilization!$J$2,"")</f>
        <v>10/2024</v>
      </c>
      <c r="M644" s="69" t="str">
        <f>IF(TimeSpend[[#This Row],[Personnel number]]&lt;&gt;"",VLOOKUP(TimeSpend[[#This Row],[Personnel number]],Users!A:B,2,0),"")</f>
        <v>Musiol Marek</v>
      </c>
      <c r="N644" s="69" t="str">
        <f>IF(TimeSpend[[#This Row],[Network Description]]&lt;&gt;"",VLOOKUP(TimeSpend[[#This Row],[Network Description]],Projects!A:C,3,0),"")</f>
        <v>INT</v>
      </c>
      <c r="O644" s="69" t="str">
        <f>IF(TimeSpend[[#This Row],[Activity]]&lt;&gt;"",VLOOKUP(TimeSpend[[#This Row],[Activity]],Activity,2,FALSE),"")</f>
        <v>No</v>
      </c>
    </row>
    <row r="645" spans="1:15" ht="16.5" customHeight="1" x14ac:dyDescent="0.25">
      <c r="A645" s="10" t="s">
        <v>353</v>
      </c>
      <c r="B645" s="11">
        <v>45565</v>
      </c>
      <c r="C645" s="68">
        <f t="shared" si="13"/>
        <v>0.25</v>
      </c>
      <c r="D645" s="69" t="str">
        <f>IF(TimeSpend[[#This Row],[Network Description]]&lt;&gt;"",VLOOKUP(TimeSpend[[#This Row],[Network Description]],Projects!A:B,2,0),"")</f>
        <v>BPC_INT</v>
      </c>
      <c r="E645" s="10" t="s">
        <v>16</v>
      </c>
      <c r="F645" s="96" t="s">
        <v>17</v>
      </c>
      <c r="G645" s="10" t="s">
        <v>501</v>
      </c>
      <c r="H645" s="32">
        <v>0.34375</v>
      </c>
      <c r="I645" s="32">
        <v>0.35416666666666669</v>
      </c>
      <c r="J645" s="10" t="s">
        <v>19</v>
      </c>
      <c r="L645" s="69" t="str">
        <f>IF(TimeSpend[[#This Row],[Personnel number]]&lt;&gt;"",Utilization!$J$2,"")</f>
        <v>10/2024</v>
      </c>
      <c r="M645" s="69" t="str">
        <f>IF(TimeSpend[[#This Row],[Personnel number]]&lt;&gt;"",VLOOKUP(TimeSpend[[#This Row],[Personnel number]],Users!A:B,2,0),"")</f>
        <v>Musiol Marek</v>
      </c>
      <c r="N645" s="69" t="str">
        <f>IF(TimeSpend[[#This Row],[Network Description]]&lt;&gt;"",VLOOKUP(TimeSpend[[#This Row],[Network Description]],Projects!A:C,3,0),"")</f>
        <v>INT</v>
      </c>
      <c r="O645" s="69" t="str">
        <f>IF(TimeSpend[[#This Row],[Activity]]&lt;&gt;"",VLOOKUP(TimeSpend[[#This Row],[Activity]],Activity,2,FALSE),"")</f>
        <v>No</v>
      </c>
    </row>
    <row r="646" spans="1:15" ht="16.5" customHeight="1" x14ac:dyDescent="0.25">
      <c r="A646" s="10" t="s">
        <v>353</v>
      </c>
      <c r="B646" s="11">
        <v>45565</v>
      </c>
      <c r="C646" s="68">
        <f t="shared" si="13"/>
        <v>0.5</v>
      </c>
      <c r="D646" s="69">
        <f>IF(TimeSpend[[#This Row],[Network Description]]&lt;&gt;"",VLOOKUP(TimeSpend[[#This Row],[Network Description]],Projects!A:B,2,0),"")</f>
        <v>60000247</v>
      </c>
      <c r="E646" s="10" t="s">
        <v>22</v>
      </c>
      <c r="F646" s="96" t="s">
        <v>58</v>
      </c>
      <c r="G646" s="10" t="s">
        <v>508</v>
      </c>
      <c r="H646" s="32">
        <v>0.35416666666666669</v>
      </c>
      <c r="I646" s="32">
        <v>0.375</v>
      </c>
      <c r="J646" s="10" t="s">
        <v>19</v>
      </c>
      <c r="L646" s="69" t="str">
        <f>IF(TimeSpend[[#This Row],[Personnel number]]&lt;&gt;"",Utilization!$J$2,"")</f>
        <v>10/2024</v>
      </c>
      <c r="M646" s="69" t="str">
        <f>IF(TimeSpend[[#This Row],[Personnel number]]&lt;&gt;"",VLOOKUP(TimeSpend[[#This Row],[Personnel number]],Users!A:B,2,0),"")</f>
        <v>Musiol Marek</v>
      </c>
      <c r="N646" s="69" t="str">
        <f>IF(TimeSpend[[#This Row],[Network Description]]&lt;&gt;"",VLOOKUP(TimeSpend[[#This Row],[Network Description]],Projects!A:C,3,0),"")</f>
        <v>PROJECT</v>
      </c>
      <c r="O646" s="69" t="str">
        <f>IF(TimeSpend[[#This Row],[Activity]]&lt;&gt;"",VLOOKUP(TimeSpend[[#This Row],[Activity]],Activity,2,FALSE),"")</f>
        <v>Yes</v>
      </c>
    </row>
    <row r="647" spans="1:15" ht="16.5" customHeight="1" x14ac:dyDescent="0.25">
      <c r="A647" s="10" t="s">
        <v>353</v>
      </c>
      <c r="B647" s="11">
        <v>45565</v>
      </c>
      <c r="C647" s="68">
        <f t="shared" si="13"/>
        <v>0.5</v>
      </c>
      <c r="D647" s="69">
        <f>IF(TimeSpend[[#This Row],[Network Description]]&lt;&gt;"",VLOOKUP(TimeSpend[[#This Row],[Network Description]],Projects!A:B,2,0),"")</f>
        <v>60000389</v>
      </c>
      <c r="E647" s="10" t="s">
        <v>25</v>
      </c>
      <c r="F647" s="96" t="s">
        <v>27</v>
      </c>
      <c r="G647" s="10" t="s">
        <v>509</v>
      </c>
      <c r="H647" s="32">
        <v>0.375</v>
      </c>
      <c r="I647" s="32">
        <v>0.39583333333333331</v>
      </c>
      <c r="J647" s="10" t="s">
        <v>19</v>
      </c>
      <c r="L647" s="69" t="str">
        <f>IF(TimeSpend[[#This Row],[Personnel number]]&lt;&gt;"",Utilization!$J$2,"")</f>
        <v>10/2024</v>
      </c>
      <c r="M647" s="69" t="str">
        <f>IF(TimeSpend[[#This Row],[Personnel number]]&lt;&gt;"",VLOOKUP(TimeSpend[[#This Row],[Personnel number]],Users!A:B,2,0),"")</f>
        <v>Musiol Marek</v>
      </c>
      <c r="N647" s="69" t="str">
        <f>IF(TimeSpend[[#This Row],[Network Description]]&lt;&gt;"",VLOOKUP(TimeSpend[[#This Row],[Network Description]],Projects!A:C,3,0),"")</f>
        <v>PROJECT</v>
      </c>
      <c r="O647" s="69" t="str">
        <f>IF(TimeSpend[[#This Row],[Activity]]&lt;&gt;"",VLOOKUP(TimeSpend[[#This Row],[Activity]],Activity,2,FALSE),"")</f>
        <v>Yes</v>
      </c>
    </row>
    <row r="648" spans="1:15" ht="16.5" customHeight="1" x14ac:dyDescent="0.25">
      <c r="A648" s="10" t="s">
        <v>353</v>
      </c>
      <c r="B648" s="11">
        <v>45565</v>
      </c>
      <c r="C648" s="68">
        <f t="shared" si="13"/>
        <v>1.5</v>
      </c>
      <c r="D648" s="69">
        <f>IF(TimeSpend[[#This Row],[Network Description]]&lt;&gt;"",VLOOKUP(TimeSpend[[#This Row],[Network Description]],Projects!A:B,2,0),"")</f>
        <v>1050383</v>
      </c>
      <c r="E648" s="10" t="s">
        <v>487</v>
      </c>
      <c r="F648" s="96" t="s">
        <v>27</v>
      </c>
      <c r="G648" s="10" t="s">
        <v>510</v>
      </c>
      <c r="H648" s="32">
        <v>0.39583333333333331</v>
      </c>
      <c r="I648" s="32">
        <v>0.45833333333333331</v>
      </c>
      <c r="J648" s="10" t="s">
        <v>19</v>
      </c>
      <c r="L648" s="69" t="str">
        <f>IF(TimeSpend[[#This Row],[Personnel number]]&lt;&gt;"",Utilization!$J$2,"")</f>
        <v>10/2024</v>
      </c>
      <c r="M648" s="69" t="str">
        <f>IF(TimeSpend[[#This Row],[Personnel number]]&lt;&gt;"",VLOOKUP(TimeSpend[[#This Row],[Personnel number]],Users!A:B,2,0),"")</f>
        <v>Musiol Marek</v>
      </c>
      <c r="N648" s="69" t="str">
        <f>IF(TimeSpend[[#This Row],[Network Description]]&lt;&gt;"",VLOOKUP(TimeSpend[[#This Row],[Network Description]],Projects!A:C,3,0),"")</f>
        <v>PROJECT</v>
      </c>
      <c r="O648" s="69" t="str">
        <f>IF(TimeSpend[[#This Row],[Activity]]&lt;&gt;"",VLOOKUP(TimeSpend[[#This Row],[Activity]],Activity,2,FALSE),"")</f>
        <v>Yes</v>
      </c>
    </row>
    <row r="649" spans="1:15" ht="16.5" customHeight="1" x14ac:dyDescent="0.25">
      <c r="A649" s="10" t="s">
        <v>353</v>
      </c>
      <c r="B649" s="11">
        <v>45565</v>
      </c>
      <c r="C649" s="68">
        <f t="shared" si="13"/>
        <v>0.5</v>
      </c>
      <c r="D649" s="69" t="str">
        <f>IF(TimeSpend[[#This Row],[Network Description]]&lt;&gt;"",VLOOKUP(TimeSpend[[#This Row],[Network Description]],Projects!A:B,2,0),"")</f>
        <v>BPC_INT</v>
      </c>
      <c r="E649" s="10" t="s">
        <v>16</v>
      </c>
      <c r="F649" s="96" t="s">
        <v>17</v>
      </c>
      <c r="G649" s="10" t="s">
        <v>501</v>
      </c>
      <c r="H649" s="32">
        <v>0.47916666666666669</v>
      </c>
      <c r="I649" s="32">
        <v>0.5</v>
      </c>
      <c r="J649" s="10" t="s">
        <v>19</v>
      </c>
      <c r="L649" s="69" t="str">
        <f>IF(TimeSpend[[#This Row],[Personnel number]]&lt;&gt;"",Utilization!$J$2,"")</f>
        <v>10/2024</v>
      </c>
      <c r="M649" s="69" t="str">
        <f>IF(TimeSpend[[#This Row],[Personnel number]]&lt;&gt;"",VLOOKUP(TimeSpend[[#This Row],[Personnel number]],Users!A:B,2,0),"")</f>
        <v>Musiol Marek</v>
      </c>
      <c r="N649" s="69" t="str">
        <f>IF(TimeSpend[[#This Row],[Network Description]]&lt;&gt;"",VLOOKUP(TimeSpend[[#This Row],[Network Description]],Projects!A:C,3,0),"")</f>
        <v>INT</v>
      </c>
      <c r="O649" s="69" t="str">
        <f>IF(TimeSpend[[#This Row],[Activity]]&lt;&gt;"",VLOOKUP(TimeSpend[[#This Row],[Activity]],Activity,2,FALSE),"")</f>
        <v>No</v>
      </c>
    </row>
    <row r="650" spans="1:15" ht="16.5" customHeight="1" x14ac:dyDescent="0.25">
      <c r="A650" s="10" t="s">
        <v>353</v>
      </c>
      <c r="B650" s="11">
        <v>45565</v>
      </c>
      <c r="C650" s="68">
        <f t="shared" si="13"/>
        <v>0.5</v>
      </c>
      <c r="D650" s="69">
        <f>IF(TimeSpend[[#This Row],[Network Description]]&lt;&gt;"",VLOOKUP(TimeSpend[[#This Row],[Network Description]],Projects!A:B,2,0),"")</f>
        <v>60000389</v>
      </c>
      <c r="E650" s="10" t="s">
        <v>25</v>
      </c>
      <c r="F650" s="96" t="s">
        <v>27</v>
      </c>
      <c r="G650" s="10" t="s">
        <v>509</v>
      </c>
      <c r="H650" s="32">
        <v>0.5</v>
      </c>
      <c r="I650" s="32">
        <v>0.52083333333333337</v>
      </c>
      <c r="J650" s="10" t="s">
        <v>19</v>
      </c>
      <c r="L650" s="69" t="str">
        <f>IF(TimeSpend[[#This Row],[Personnel number]]&lt;&gt;"",Utilization!$J$2,"")</f>
        <v>10/2024</v>
      </c>
      <c r="M650" s="69" t="str">
        <f>IF(TimeSpend[[#This Row],[Personnel number]]&lt;&gt;"",VLOOKUP(TimeSpend[[#This Row],[Personnel number]],Users!A:B,2,0),"")</f>
        <v>Musiol Marek</v>
      </c>
      <c r="N650" s="69" t="str">
        <f>IF(TimeSpend[[#This Row],[Network Description]]&lt;&gt;"",VLOOKUP(TimeSpend[[#This Row],[Network Description]],Projects!A:C,3,0),"")</f>
        <v>PROJECT</v>
      </c>
      <c r="O650" s="69" t="str">
        <f>IF(TimeSpend[[#This Row],[Activity]]&lt;&gt;"",VLOOKUP(TimeSpend[[#This Row],[Activity]],Activity,2,FALSE),"")</f>
        <v>Yes</v>
      </c>
    </row>
    <row r="651" spans="1:15" ht="16.5" customHeight="1" x14ac:dyDescent="0.25">
      <c r="A651" s="10" t="s">
        <v>353</v>
      </c>
      <c r="B651" s="11">
        <v>45565</v>
      </c>
      <c r="C651" s="68">
        <f t="shared" si="13"/>
        <v>0.83333333333333393</v>
      </c>
      <c r="D651" s="69">
        <f>IF(TimeSpend[[#This Row],[Network Description]]&lt;&gt;"",VLOOKUP(TimeSpend[[#This Row],[Network Description]],Projects!A:B,2,0),"")</f>
        <v>1050383</v>
      </c>
      <c r="E651" s="10" t="s">
        <v>487</v>
      </c>
      <c r="F651" s="96" t="s">
        <v>58</v>
      </c>
      <c r="G651" s="10" t="s">
        <v>90</v>
      </c>
      <c r="H651" s="32">
        <v>0.52083333333333337</v>
      </c>
      <c r="I651" s="32">
        <v>0.55555555555555558</v>
      </c>
      <c r="J651" s="10" t="s">
        <v>19</v>
      </c>
      <c r="L651" s="69" t="str">
        <f>IF(TimeSpend[[#This Row],[Personnel number]]&lt;&gt;"",Utilization!$J$2,"")</f>
        <v>10/2024</v>
      </c>
      <c r="M651" s="69" t="str">
        <f>IF(TimeSpend[[#This Row],[Personnel number]]&lt;&gt;"",VLOOKUP(TimeSpend[[#This Row],[Personnel number]],Users!A:B,2,0),"")</f>
        <v>Musiol Marek</v>
      </c>
      <c r="N651" s="69" t="str">
        <f>IF(TimeSpend[[#This Row],[Network Description]]&lt;&gt;"",VLOOKUP(TimeSpend[[#This Row],[Network Description]],Projects!A:C,3,0),"")</f>
        <v>PROJECT</v>
      </c>
      <c r="O651" s="69" t="str">
        <f>IF(TimeSpend[[#This Row],[Activity]]&lt;&gt;"",VLOOKUP(TimeSpend[[#This Row],[Activity]],Activity,2,FALSE),"")</f>
        <v>Yes</v>
      </c>
    </row>
    <row r="652" spans="1:15" ht="16.5" customHeight="1" x14ac:dyDescent="0.25">
      <c r="A652" s="10" t="s">
        <v>353</v>
      </c>
      <c r="B652" s="11">
        <v>45565</v>
      </c>
      <c r="C652" s="68">
        <f t="shared" si="13"/>
        <v>1.3333333333333339</v>
      </c>
      <c r="D652" s="69">
        <f>IF(TimeSpend[[#This Row],[Network Description]]&lt;&gt;"",VLOOKUP(TimeSpend[[#This Row],[Network Description]],Projects!A:B,2,0),"")</f>
        <v>1050383</v>
      </c>
      <c r="E652" s="10" t="s">
        <v>487</v>
      </c>
      <c r="F652" s="96" t="s">
        <v>23</v>
      </c>
      <c r="G652" s="10" t="s">
        <v>510</v>
      </c>
      <c r="H652" s="32">
        <v>0.55555555555555558</v>
      </c>
      <c r="I652" s="32">
        <v>0.61111111111111116</v>
      </c>
      <c r="J652" s="10" t="s">
        <v>19</v>
      </c>
      <c r="L652" s="69" t="str">
        <f>IF(TimeSpend[[#This Row],[Personnel number]]&lt;&gt;"",Utilization!$J$2,"")</f>
        <v>10/2024</v>
      </c>
      <c r="M652" s="69" t="str">
        <f>IF(TimeSpend[[#This Row],[Personnel number]]&lt;&gt;"",VLOOKUP(TimeSpend[[#This Row],[Personnel number]],Users!A:B,2,0),"")</f>
        <v>Musiol Marek</v>
      </c>
      <c r="N652" s="69" t="str">
        <f>IF(TimeSpend[[#This Row],[Network Description]]&lt;&gt;"",VLOOKUP(TimeSpend[[#This Row],[Network Description]],Projects!A:C,3,0),"")</f>
        <v>PROJECT</v>
      </c>
      <c r="O652" s="69" t="str">
        <f>IF(TimeSpend[[#This Row],[Activity]]&lt;&gt;"",VLOOKUP(TimeSpend[[#This Row],[Activity]],Activity,2,FALSE),"")</f>
        <v>Yes</v>
      </c>
    </row>
    <row r="653" spans="1:15" ht="16.5" customHeight="1" x14ac:dyDescent="0.25">
      <c r="A653" s="10" t="s">
        <v>353</v>
      </c>
      <c r="B653" s="11">
        <v>45565</v>
      </c>
      <c r="C653" s="68">
        <f t="shared" si="13"/>
        <v>0.83333333333333215</v>
      </c>
      <c r="D653" s="69">
        <f>IF(TimeSpend[[#This Row],[Network Description]]&lt;&gt;"",VLOOKUP(TimeSpend[[#This Row],[Network Description]],Projects!A:B,2,0),"")</f>
        <v>60000389</v>
      </c>
      <c r="E653" s="10" t="s">
        <v>25</v>
      </c>
      <c r="F653" s="96" t="s">
        <v>27</v>
      </c>
      <c r="G653" s="10" t="s">
        <v>511</v>
      </c>
      <c r="H653" s="32">
        <v>0.61111111111111116</v>
      </c>
      <c r="I653" s="32">
        <v>0.64583333333333337</v>
      </c>
      <c r="J653" s="10" t="s">
        <v>19</v>
      </c>
      <c r="L653" s="69" t="str">
        <f>IF(TimeSpend[[#This Row],[Personnel number]]&lt;&gt;"",Utilization!$J$2,"")</f>
        <v>10/2024</v>
      </c>
      <c r="M653" s="69" t="str">
        <f>IF(TimeSpend[[#This Row],[Personnel number]]&lt;&gt;"",VLOOKUP(TimeSpend[[#This Row],[Personnel number]],Users!A:B,2,0),"")</f>
        <v>Musiol Marek</v>
      </c>
      <c r="N653" s="69" t="str">
        <f>IF(TimeSpend[[#This Row],[Network Description]]&lt;&gt;"",VLOOKUP(TimeSpend[[#This Row],[Network Description]],Projects!A:C,3,0),"")</f>
        <v>PROJECT</v>
      </c>
      <c r="O653" s="69" t="str">
        <f>IF(TimeSpend[[#This Row],[Activity]]&lt;&gt;"",VLOOKUP(TimeSpend[[#This Row],[Activity]],Activity,2,FALSE),"")</f>
        <v>Yes</v>
      </c>
    </row>
    <row r="654" spans="1:15" ht="16.5" customHeight="1" x14ac:dyDescent="0.25">
      <c r="A654" s="10" t="s">
        <v>353</v>
      </c>
      <c r="B654" s="11">
        <v>45565</v>
      </c>
      <c r="C654" s="68">
        <f t="shared" si="13"/>
        <v>1</v>
      </c>
      <c r="D654" s="69">
        <f>IF(TimeSpend[[#This Row],[Network Description]]&lt;&gt;"",VLOOKUP(TimeSpend[[#This Row],[Network Description]],Projects!A:B,2,0),"")</f>
        <v>60000389</v>
      </c>
      <c r="E654" s="10" t="s">
        <v>25</v>
      </c>
      <c r="F654" s="96" t="s">
        <v>23</v>
      </c>
      <c r="G654" s="10" t="s">
        <v>512</v>
      </c>
      <c r="H654" s="32">
        <v>0.64583333333333337</v>
      </c>
      <c r="I654" s="32">
        <v>0.6875</v>
      </c>
      <c r="J654" s="10" t="s">
        <v>19</v>
      </c>
      <c r="L654" s="69" t="str">
        <f>IF(TimeSpend[[#This Row],[Personnel number]]&lt;&gt;"",Utilization!$J$2,"")</f>
        <v>10/2024</v>
      </c>
      <c r="M654" s="69" t="str">
        <f>IF(TimeSpend[[#This Row],[Personnel number]]&lt;&gt;"",VLOOKUP(TimeSpend[[#This Row],[Personnel number]],Users!A:B,2,0),"")</f>
        <v>Musiol Marek</v>
      </c>
      <c r="N654" s="69" t="str">
        <f>IF(TimeSpend[[#This Row],[Network Description]]&lt;&gt;"",VLOOKUP(TimeSpend[[#This Row],[Network Description]],Projects!A:C,3,0),"")</f>
        <v>PROJECT</v>
      </c>
      <c r="O654" s="69" t="str">
        <f>IF(TimeSpend[[#This Row],[Activity]]&lt;&gt;"",VLOOKUP(TimeSpend[[#This Row],[Activity]],Activity,2,FALSE),"")</f>
        <v>Yes</v>
      </c>
    </row>
    <row r="655" spans="1:15" ht="16.5" customHeight="1" x14ac:dyDescent="0.25">
      <c r="A655" s="10" t="s">
        <v>353</v>
      </c>
      <c r="B655" s="11">
        <v>45565</v>
      </c>
      <c r="C655" s="68">
        <f t="shared" si="13"/>
        <v>0.5</v>
      </c>
      <c r="D655" s="69">
        <f>IF(TimeSpend[[#This Row],[Network Description]]&lt;&gt;"",VLOOKUP(TimeSpend[[#This Row],[Network Description]],Projects!A:B,2,0),"")</f>
        <v>60000389</v>
      </c>
      <c r="E655" s="10" t="s">
        <v>25</v>
      </c>
      <c r="F655" s="96" t="s">
        <v>31</v>
      </c>
      <c r="G655" s="10" t="s">
        <v>513</v>
      </c>
      <c r="H655" s="32">
        <v>0.6875</v>
      </c>
      <c r="I655" s="32">
        <v>0.70833333333333337</v>
      </c>
      <c r="J655" s="10" t="s">
        <v>19</v>
      </c>
      <c r="L655" s="69" t="str">
        <f>IF(TimeSpend[[#This Row],[Personnel number]]&lt;&gt;"",Utilization!$J$2,"")</f>
        <v>10/2024</v>
      </c>
      <c r="M655" s="69" t="str">
        <f>IF(TimeSpend[[#This Row],[Personnel number]]&lt;&gt;"",VLOOKUP(TimeSpend[[#This Row],[Personnel number]],Users!A:B,2,0),"")</f>
        <v>Musiol Marek</v>
      </c>
      <c r="N655" s="69" t="str">
        <f>IF(TimeSpend[[#This Row],[Network Description]]&lt;&gt;"",VLOOKUP(TimeSpend[[#This Row],[Network Description]],Projects!A:C,3,0),"")</f>
        <v>PROJECT</v>
      </c>
      <c r="O655" s="69" t="str">
        <f>IF(TimeSpend[[#This Row],[Activity]]&lt;&gt;"",VLOOKUP(TimeSpend[[#This Row],[Activity]],Activity,2,FALSE),"")</f>
        <v>Yes</v>
      </c>
    </row>
    <row r="656" spans="1:15" ht="16.5" customHeight="1" x14ac:dyDescent="0.25">
      <c r="A656" s="10" t="s">
        <v>353</v>
      </c>
      <c r="B656" s="11">
        <v>45566</v>
      </c>
      <c r="C656" s="68">
        <f t="shared" si="13"/>
        <v>0.50000000000000178</v>
      </c>
      <c r="D656" s="69" t="str">
        <f>IF(TimeSpend[[#This Row],[Network Description]]&lt;&gt;"",VLOOKUP(TimeSpend[[#This Row],[Network Description]],Projects!A:B,2,0),"")</f>
        <v>BPC_INT</v>
      </c>
      <c r="E656" s="10" t="s">
        <v>16</v>
      </c>
      <c r="F656" s="96" t="s">
        <v>17</v>
      </c>
      <c r="G656" s="10" t="s">
        <v>501</v>
      </c>
      <c r="H656" s="32">
        <v>0.34722222222222221</v>
      </c>
      <c r="I656" s="32">
        <v>0.36805555555555558</v>
      </c>
      <c r="J656" s="10" t="s">
        <v>19</v>
      </c>
      <c r="L656" s="69" t="str">
        <f>IF(TimeSpend[[#This Row],[Personnel number]]&lt;&gt;"",Utilization!$J$2,"")</f>
        <v>10/2024</v>
      </c>
      <c r="M656" s="69" t="str">
        <f>IF(TimeSpend[[#This Row],[Personnel number]]&lt;&gt;"",VLOOKUP(TimeSpend[[#This Row],[Personnel number]],Users!A:B,2,0),"")</f>
        <v>Musiol Marek</v>
      </c>
      <c r="N656" s="69" t="str">
        <f>IF(TimeSpend[[#This Row],[Network Description]]&lt;&gt;"",VLOOKUP(TimeSpend[[#This Row],[Network Description]],Projects!A:C,3,0),"")</f>
        <v>INT</v>
      </c>
      <c r="O656" s="69" t="str">
        <f>IF(TimeSpend[[#This Row],[Activity]]&lt;&gt;"",VLOOKUP(TimeSpend[[#This Row],[Activity]],Activity,2,FALSE),"")</f>
        <v>No</v>
      </c>
    </row>
    <row r="657" spans="1:15" ht="16.5" customHeight="1" x14ac:dyDescent="0.25">
      <c r="A657" s="10" t="s">
        <v>353</v>
      </c>
      <c r="B657" s="11">
        <v>45566</v>
      </c>
      <c r="C657" s="68">
        <f t="shared" si="13"/>
        <v>2.1666666666666661</v>
      </c>
      <c r="D657" s="69">
        <f>IF(TimeSpend[[#This Row],[Network Description]]&lt;&gt;"",VLOOKUP(TimeSpend[[#This Row],[Network Description]],Projects!A:B,2,0),"")</f>
        <v>60000389</v>
      </c>
      <c r="E657" s="10" t="s">
        <v>25</v>
      </c>
      <c r="F657" s="96" t="s">
        <v>27</v>
      </c>
      <c r="G657" s="10" t="s">
        <v>514</v>
      </c>
      <c r="H657" s="32">
        <v>0.36805555555555558</v>
      </c>
      <c r="I657" s="32">
        <v>0.45833333333333331</v>
      </c>
      <c r="J657" s="10" t="s">
        <v>19</v>
      </c>
      <c r="L657" s="69" t="str">
        <f>IF(TimeSpend[[#This Row],[Personnel number]]&lt;&gt;"",Utilization!$J$2,"")</f>
        <v>10/2024</v>
      </c>
      <c r="M657" s="69" t="str">
        <f>IF(TimeSpend[[#This Row],[Personnel number]]&lt;&gt;"",VLOOKUP(TimeSpend[[#This Row],[Personnel number]],Users!A:B,2,0),"")</f>
        <v>Musiol Marek</v>
      </c>
      <c r="N657" s="69" t="str">
        <f>IF(TimeSpend[[#This Row],[Network Description]]&lt;&gt;"",VLOOKUP(TimeSpend[[#This Row],[Network Description]],Projects!A:C,3,0),"")</f>
        <v>PROJECT</v>
      </c>
      <c r="O657" s="69" t="str">
        <f>IF(TimeSpend[[#This Row],[Activity]]&lt;&gt;"",VLOOKUP(TimeSpend[[#This Row],[Activity]],Activity,2,FALSE),"")</f>
        <v>Yes</v>
      </c>
    </row>
    <row r="658" spans="1:15" ht="16.5" customHeight="1" x14ac:dyDescent="0.25">
      <c r="A658" s="10" t="s">
        <v>353</v>
      </c>
      <c r="B658" s="11">
        <v>45566</v>
      </c>
      <c r="C658" s="68">
        <f t="shared" si="13"/>
        <v>0.5</v>
      </c>
      <c r="D658" s="69" t="str">
        <f>IF(TimeSpend[[#This Row],[Network Description]]&lt;&gt;"",VLOOKUP(TimeSpend[[#This Row],[Network Description]],Projects!A:B,2,0),"")</f>
        <v>BPC_INT</v>
      </c>
      <c r="E658" s="10" t="s">
        <v>16</v>
      </c>
      <c r="F658" s="96" t="s">
        <v>17</v>
      </c>
      <c r="G658" s="10" t="s">
        <v>501</v>
      </c>
      <c r="H658" s="32">
        <v>0.47916666666666669</v>
      </c>
      <c r="I658" s="32">
        <v>0.5</v>
      </c>
      <c r="J658" s="10" t="s">
        <v>19</v>
      </c>
      <c r="L658" s="69" t="str">
        <f>IF(TimeSpend[[#This Row],[Personnel number]]&lt;&gt;"",Utilization!$J$2,"")</f>
        <v>10/2024</v>
      </c>
      <c r="M658" s="69" t="str">
        <f>IF(TimeSpend[[#This Row],[Personnel number]]&lt;&gt;"",VLOOKUP(TimeSpend[[#This Row],[Personnel number]],Users!A:B,2,0),"")</f>
        <v>Musiol Marek</v>
      </c>
      <c r="N658" s="69" t="str">
        <f>IF(TimeSpend[[#This Row],[Network Description]]&lt;&gt;"",VLOOKUP(TimeSpend[[#This Row],[Network Description]],Projects!A:C,3,0),"")</f>
        <v>INT</v>
      </c>
      <c r="O658" s="69" t="str">
        <f>IF(TimeSpend[[#This Row],[Activity]]&lt;&gt;"",VLOOKUP(TimeSpend[[#This Row],[Activity]],Activity,2,FALSE),"")</f>
        <v>No</v>
      </c>
    </row>
    <row r="659" spans="1:15" ht="16.5" customHeight="1" x14ac:dyDescent="0.25">
      <c r="A659" s="10" t="s">
        <v>353</v>
      </c>
      <c r="B659" s="11">
        <v>45566</v>
      </c>
      <c r="C659" s="68">
        <f t="shared" si="13"/>
        <v>2.5</v>
      </c>
      <c r="D659" s="69">
        <f>IF(TimeSpend[[#This Row],[Network Description]]&lt;&gt;"",VLOOKUP(TimeSpend[[#This Row],[Network Description]],Projects!A:B,2,0),"")</f>
        <v>60000389</v>
      </c>
      <c r="E659" s="10" t="s">
        <v>25</v>
      </c>
      <c r="F659" s="96" t="s">
        <v>27</v>
      </c>
      <c r="G659" s="10" t="s">
        <v>515</v>
      </c>
      <c r="H659" s="32">
        <v>0.5</v>
      </c>
      <c r="I659" s="32">
        <v>0.60416666666666663</v>
      </c>
      <c r="J659" s="10" t="s">
        <v>19</v>
      </c>
      <c r="L659" s="69" t="str">
        <f>IF(TimeSpend[[#This Row],[Personnel number]]&lt;&gt;"",Utilization!$J$2,"")</f>
        <v>10/2024</v>
      </c>
      <c r="M659" s="69" t="str">
        <f>IF(TimeSpend[[#This Row],[Personnel number]]&lt;&gt;"",VLOOKUP(TimeSpend[[#This Row],[Personnel number]],Users!A:B,2,0),"")</f>
        <v>Musiol Marek</v>
      </c>
      <c r="N659" s="69" t="str">
        <f>IF(TimeSpend[[#This Row],[Network Description]]&lt;&gt;"",VLOOKUP(TimeSpend[[#This Row],[Network Description]],Projects!A:C,3,0),"")</f>
        <v>PROJECT</v>
      </c>
      <c r="O659" s="69" t="str">
        <f>IF(TimeSpend[[#This Row],[Activity]]&lt;&gt;"",VLOOKUP(TimeSpend[[#This Row],[Activity]],Activity,2,FALSE),"")</f>
        <v>Yes</v>
      </c>
    </row>
    <row r="660" spans="1:15" ht="16.5" customHeight="1" x14ac:dyDescent="0.25">
      <c r="A660" s="10" t="s">
        <v>353</v>
      </c>
      <c r="B660" s="11">
        <v>45566</v>
      </c>
      <c r="C660" s="68">
        <f t="shared" si="13"/>
        <v>1.5</v>
      </c>
      <c r="D660" s="69">
        <f>IF(TimeSpend[[#This Row],[Network Description]]&lt;&gt;"",VLOOKUP(TimeSpend[[#This Row],[Network Description]],Projects!A:B,2,0),"")</f>
        <v>60000389</v>
      </c>
      <c r="E660" s="10" t="s">
        <v>25</v>
      </c>
      <c r="F660" s="96" t="s">
        <v>318</v>
      </c>
      <c r="G660" s="10" t="s">
        <v>516</v>
      </c>
      <c r="H660" s="32">
        <v>0.60416666666666663</v>
      </c>
      <c r="I660" s="32">
        <v>0.66666666666666663</v>
      </c>
      <c r="J660" s="10" t="s">
        <v>19</v>
      </c>
      <c r="L660" s="69" t="str">
        <f>IF(TimeSpend[[#This Row],[Personnel number]]&lt;&gt;"",Utilization!$J$2,"")</f>
        <v>10/2024</v>
      </c>
      <c r="M660" s="69" t="str">
        <f>IF(TimeSpend[[#This Row],[Personnel number]]&lt;&gt;"",VLOOKUP(TimeSpend[[#This Row],[Personnel number]],Users!A:B,2,0),"")</f>
        <v>Musiol Marek</v>
      </c>
      <c r="N660" s="69" t="str">
        <f>IF(TimeSpend[[#This Row],[Network Description]]&lt;&gt;"",VLOOKUP(TimeSpend[[#This Row],[Network Description]],Projects!A:C,3,0),"")</f>
        <v>PROJECT</v>
      </c>
      <c r="O660" s="69" t="str">
        <f>IF(TimeSpend[[#This Row],[Activity]]&lt;&gt;"",VLOOKUP(TimeSpend[[#This Row],[Activity]],Activity,2,FALSE),"")</f>
        <v>Yes</v>
      </c>
    </row>
    <row r="661" spans="1:15" ht="16.5" customHeight="1" x14ac:dyDescent="0.25">
      <c r="A661" s="10" t="s">
        <v>353</v>
      </c>
      <c r="B661" s="11">
        <v>45566</v>
      </c>
      <c r="C661" s="68">
        <f t="shared" si="13"/>
        <v>1.5</v>
      </c>
      <c r="D661" s="69">
        <f>IF(TimeSpend[[#This Row],[Network Description]]&lt;&gt;"",VLOOKUP(TimeSpend[[#This Row],[Network Description]],Projects!A:B,2,0),"")</f>
        <v>60000389</v>
      </c>
      <c r="E661" s="10" t="s">
        <v>25</v>
      </c>
      <c r="F661" s="96" t="s">
        <v>318</v>
      </c>
      <c r="G661" s="10" t="s">
        <v>517</v>
      </c>
      <c r="H661" s="32">
        <v>0.66666666666666663</v>
      </c>
      <c r="I661" s="32">
        <v>0.72916666666666663</v>
      </c>
      <c r="J661" s="10" t="s">
        <v>19</v>
      </c>
      <c r="L661" s="69" t="str">
        <f>IF(TimeSpend[[#This Row],[Personnel number]]&lt;&gt;"",Utilization!$J$2,"")</f>
        <v>10/2024</v>
      </c>
      <c r="M661" s="69" t="str">
        <f>IF(TimeSpend[[#This Row],[Personnel number]]&lt;&gt;"",VLOOKUP(TimeSpend[[#This Row],[Personnel number]],Users!A:B,2,0),"")</f>
        <v>Musiol Marek</v>
      </c>
      <c r="N661" s="69" t="str">
        <f>IF(TimeSpend[[#This Row],[Network Description]]&lt;&gt;"",VLOOKUP(TimeSpend[[#This Row],[Network Description]],Projects!A:C,3,0),"")</f>
        <v>PROJECT</v>
      </c>
      <c r="O661" s="69" t="str">
        <f>IF(TimeSpend[[#This Row],[Activity]]&lt;&gt;"",VLOOKUP(TimeSpend[[#This Row],[Activity]],Activity,2,FALSE),"")</f>
        <v>Yes</v>
      </c>
    </row>
    <row r="662" spans="1:15" ht="16.5" customHeight="1" x14ac:dyDescent="0.25">
      <c r="A662" s="10" t="s">
        <v>353</v>
      </c>
      <c r="B662" s="11">
        <v>45567</v>
      </c>
      <c r="C662" s="68">
        <f t="shared" si="13"/>
        <v>0.5</v>
      </c>
      <c r="D662" s="69" t="str">
        <f>IF(TimeSpend[[#This Row],[Network Description]]&lt;&gt;"",VLOOKUP(TimeSpend[[#This Row],[Network Description]],Projects!A:B,2,0),"")</f>
        <v>BPC_INT</v>
      </c>
      <c r="E662" s="10" t="s">
        <v>16</v>
      </c>
      <c r="F662" s="96" t="s">
        <v>17</v>
      </c>
      <c r="G662" s="10" t="s">
        <v>501</v>
      </c>
      <c r="H662" s="32">
        <v>0.36805555555555558</v>
      </c>
      <c r="I662" s="32">
        <v>0.3888888888888889</v>
      </c>
      <c r="J662" s="10" t="s">
        <v>19</v>
      </c>
      <c r="L662" s="69" t="str">
        <f>IF(TimeSpend[[#This Row],[Personnel number]]&lt;&gt;"",Utilization!$J$2,"")</f>
        <v>10/2024</v>
      </c>
      <c r="M662" s="69" t="str">
        <f>IF(TimeSpend[[#This Row],[Personnel number]]&lt;&gt;"",VLOOKUP(TimeSpend[[#This Row],[Personnel number]],Users!A:B,2,0),"")</f>
        <v>Musiol Marek</v>
      </c>
      <c r="N662" s="69" t="str">
        <f>IF(TimeSpend[[#This Row],[Network Description]]&lt;&gt;"",VLOOKUP(TimeSpend[[#This Row],[Network Description]],Projects!A:C,3,0),"")</f>
        <v>INT</v>
      </c>
      <c r="O662" s="69" t="str">
        <f>IF(TimeSpend[[#This Row],[Activity]]&lt;&gt;"",VLOOKUP(TimeSpend[[#This Row],[Activity]],Activity,2,FALSE),"")</f>
        <v>No</v>
      </c>
    </row>
    <row r="663" spans="1:15" ht="16.5" customHeight="1" x14ac:dyDescent="0.25">
      <c r="A663" s="10" t="s">
        <v>353</v>
      </c>
      <c r="B663" s="11">
        <v>45567</v>
      </c>
      <c r="C663" s="68">
        <f t="shared" si="13"/>
        <v>1.6666666666666661</v>
      </c>
      <c r="D663" s="69">
        <f>IF(TimeSpend[[#This Row],[Network Description]]&lt;&gt;"",VLOOKUP(TimeSpend[[#This Row],[Network Description]],Projects!A:B,2,0),"")</f>
        <v>60000389</v>
      </c>
      <c r="E663" s="10" t="s">
        <v>25</v>
      </c>
      <c r="F663" s="96" t="s">
        <v>318</v>
      </c>
      <c r="G663" s="10" t="s">
        <v>517</v>
      </c>
      <c r="H663" s="32">
        <v>0.3888888888888889</v>
      </c>
      <c r="I663" s="32">
        <v>0.45833333333333331</v>
      </c>
      <c r="J663" s="10" t="s">
        <v>19</v>
      </c>
      <c r="L663" s="69" t="str">
        <f>IF(TimeSpend[[#This Row],[Personnel number]]&lt;&gt;"",Utilization!$J$2,"")</f>
        <v>10/2024</v>
      </c>
      <c r="M663" s="69" t="str">
        <f>IF(TimeSpend[[#This Row],[Personnel number]]&lt;&gt;"",VLOOKUP(TimeSpend[[#This Row],[Personnel number]],Users!A:B,2,0),"")</f>
        <v>Musiol Marek</v>
      </c>
      <c r="N663" s="69" t="str">
        <f>IF(TimeSpend[[#This Row],[Network Description]]&lt;&gt;"",VLOOKUP(TimeSpend[[#This Row],[Network Description]],Projects!A:C,3,0),"")</f>
        <v>PROJECT</v>
      </c>
      <c r="O663" s="69" t="str">
        <f>IF(TimeSpend[[#This Row],[Activity]]&lt;&gt;"",VLOOKUP(TimeSpend[[#This Row],[Activity]],Activity,2,FALSE),"")</f>
        <v>Yes</v>
      </c>
    </row>
    <row r="664" spans="1:15" ht="16.5" customHeight="1" x14ac:dyDescent="0.25">
      <c r="A664" s="10" t="s">
        <v>353</v>
      </c>
      <c r="B664" s="11">
        <v>45567</v>
      </c>
      <c r="C664" s="68">
        <f t="shared" si="13"/>
        <v>0.5</v>
      </c>
      <c r="D664" s="69" t="str">
        <f>IF(TimeSpend[[#This Row],[Network Description]]&lt;&gt;"",VLOOKUP(TimeSpend[[#This Row],[Network Description]],Projects!A:B,2,0),"")</f>
        <v>BPC_INT</v>
      </c>
      <c r="E664" s="10" t="s">
        <v>16</v>
      </c>
      <c r="F664" s="96" t="s">
        <v>17</v>
      </c>
      <c r="G664" s="10" t="s">
        <v>501</v>
      </c>
      <c r="H664" s="32">
        <v>0.47916666666666669</v>
      </c>
      <c r="I664" s="32">
        <v>0.5</v>
      </c>
      <c r="J664" s="10" t="s">
        <v>19</v>
      </c>
      <c r="L664" s="69" t="str">
        <f>IF(TimeSpend[[#This Row],[Personnel number]]&lt;&gt;"",Utilization!$J$2,"")</f>
        <v>10/2024</v>
      </c>
      <c r="M664" s="69" t="str">
        <f>IF(TimeSpend[[#This Row],[Personnel number]]&lt;&gt;"",VLOOKUP(TimeSpend[[#This Row],[Personnel number]],Users!A:B,2,0),"")</f>
        <v>Musiol Marek</v>
      </c>
      <c r="N664" s="69" t="str">
        <f>IF(TimeSpend[[#This Row],[Network Description]]&lt;&gt;"",VLOOKUP(TimeSpend[[#This Row],[Network Description]],Projects!A:C,3,0),"")</f>
        <v>INT</v>
      </c>
      <c r="O664" s="69" t="str">
        <f>IF(TimeSpend[[#This Row],[Activity]]&lt;&gt;"",VLOOKUP(TimeSpend[[#This Row],[Activity]],Activity,2,FALSE),"")</f>
        <v>No</v>
      </c>
    </row>
    <row r="665" spans="1:15" ht="16.5" customHeight="1" x14ac:dyDescent="0.25">
      <c r="A665" s="10" t="s">
        <v>353</v>
      </c>
      <c r="B665" s="11">
        <v>45567</v>
      </c>
      <c r="C665" s="68">
        <f t="shared" si="13"/>
        <v>1</v>
      </c>
      <c r="D665" s="69">
        <f>IF(TimeSpend[[#This Row],[Network Description]]&lt;&gt;"",VLOOKUP(TimeSpend[[#This Row],[Network Description]],Projects!A:B,2,0),"")</f>
        <v>60000389</v>
      </c>
      <c r="E665" s="10" t="s">
        <v>25</v>
      </c>
      <c r="F665" s="96" t="s">
        <v>23</v>
      </c>
      <c r="G665" s="10" t="s">
        <v>516</v>
      </c>
      <c r="H665" s="32">
        <v>0.5</v>
      </c>
      <c r="I665" s="32">
        <v>0.54166666666666663</v>
      </c>
      <c r="J665" s="10" t="s">
        <v>19</v>
      </c>
      <c r="L665" s="69" t="str">
        <f>IF(TimeSpend[[#This Row],[Personnel number]]&lt;&gt;"",Utilization!$J$2,"")</f>
        <v>10/2024</v>
      </c>
      <c r="M665" s="69" t="str">
        <f>IF(TimeSpend[[#This Row],[Personnel number]]&lt;&gt;"",VLOOKUP(TimeSpend[[#This Row],[Personnel number]],Users!A:B,2,0),"")</f>
        <v>Musiol Marek</v>
      </c>
      <c r="N665" s="69" t="str">
        <f>IF(TimeSpend[[#This Row],[Network Description]]&lt;&gt;"",VLOOKUP(TimeSpend[[#This Row],[Network Description]],Projects!A:C,3,0),"")</f>
        <v>PROJECT</v>
      </c>
      <c r="O665" s="69" t="str">
        <f>IF(TimeSpend[[#This Row],[Activity]]&lt;&gt;"",VLOOKUP(TimeSpend[[#This Row],[Activity]],Activity,2,FALSE),"")</f>
        <v>Yes</v>
      </c>
    </row>
    <row r="666" spans="1:15" ht="16.5" customHeight="1" x14ac:dyDescent="0.25">
      <c r="A666" s="10" t="s">
        <v>353</v>
      </c>
      <c r="B666" s="11">
        <v>45567</v>
      </c>
      <c r="C666" s="68">
        <f t="shared" si="13"/>
        <v>1.5</v>
      </c>
      <c r="D666" s="69">
        <f>IF(TimeSpend[[#This Row],[Network Description]]&lt;&gt;"",VLOOKUP(TimeSpend[[#This Row],[Network Description]],Projects!A:B,2,0),"")</f>
        <v>60000247</v>
      </c>
      <c r="E666" s="10" t="s">
        <v>22</v>
      </c>
      <c r="F666" s="96" t="s">
        <v>23</v>
      </c>
      <c r="G666" s="10" t="s">
        <v>518</v>
      </c>
      <c r="H666" s="32">
        <v>0.54166666666666663</v>
      </c>
      <c r="I666" s="32">
        <v>0.60416666666666663</v>
      </c>
      <c r="J666" s="10" t="s">
        <v>19</v>
      </c>
      <c r="L666" s="69" t="str">
        <f>IF(TimeSpend[[#This Row],[Personnel number]]&lt;&gt;"",Utilization!$J$2,"")</f>
        <v>10/2024</v>
      </c>
      <c r="M666" s="69" t="str">
        <f>IF(TimeSpend[[#This Row],[Personnel number]]&lt;&gt;"",VLOOKUP(TimeSpend[[#This Row],[Personnel number]],Users!A:B,2,0),"")</f>
        <v>Musiol Marek</v>
      </c>
      <c r="N666" s="69" t="str">
        <f>IF(TimeSpend[[#This Row],[Network Description]]&lt;&gt;"",VLOOKUP(TimeSpend[[#This Row],[Network Description]],Projects!A:C,3,0),"")</f>
        <v>PROJECT</v>
      </c>
      <c r="O666" s="69" t="str">
        <f>IF(TimeSpend[[#This Row],[Activity]]&lt;&gt;"",VLOOKUP(TimeSpend[[#This Row],[Activity]],Activity,2,FALSE),"")</f>
        <v>Yes</v>
      </c>
    </row>
    <row r="667" spans="1:15" ht="16.5" customHeight="1" x14ac:dyDescent="0.25">
      <c r="A667" s="10" t="s">
        <v>353</v>
      </c>
      <c r="B667" s="11">
        <v>45567</v>
      </c>
      <c r="C667" s="68">
        <f t="shared" si="13"/>
        <v>1</v>
      </c>
      <c r="D667" s="69">
        <f>IF(TimeSpend[[#This Row],[Network Description]]&lt;&gt;"",VLOOKUP(TimeSpend[[#This Row],[Network Description]],Projects!A:B,2,0),"")</f>
        <v>1050383</v>
      </c>
      <c r="E667" s="10" t="s">
        <v>487</v>
      </c>
      <c r="F667" s="96" t="s">
        <v>23</v>
      </c>
      <c r="G667" s="10" t="s">
        <v>519</v>
      </c>
      <c r="H667" s="32">
        <v>0.60416666666666663</v>
      </c>
      <c r="I667" s="32">
        <v>0.64583333333333337</v>
      </c>
      <c r="J667" s="10" t="s">
        <v>19</v>
      </c>
      <c r="L667" s="69" t="str">
        <f>IF(TimeSpend[[#This Row],[Personnel number]]&lt;&gt;"",Utilization!$J$2,"")</f>
        <v>10/2024</v>
      </c>
      <c r="M667" s="69" t="str">
        <f>IF(TimeSpend[[#This Row],[Personnel number]]&lt;&gt;"",VLOOKUP(TimeSpend[[#This Row],[Personnel number]],Users!A:B,2,0),"")</f>
        <v>Musiol Marek</v>
      </c>
      <c r="N667" s="69" t="str">
        <f>IF(TimeSpend[[#This Row],[Network Description]]&lt;&gt;"",VLOOKUP(TimeSpend[[#This Row],[Network Description]],Projects!A:C,3,0),"")</f>
        <v>PROJECT</v>
      </c>
      <c r="O667" s="69" t="str">
        <f>IF(TimeSpend[[#This Row],[Activity]]&lt;&gt;"",VLOOKUP(TimeSpend[[#This Row],[Activity]],Activity,2,FALSE),"")</f>
        <v>Yes</v>
      </c>
    </row>
    <row r="668" spans="1:15" ht="16.5" customHeight="1" x14ac:dyDescent="0.25">
      <c r="A668" s="10" t="s">
        <v>353</v>
      </c>
      <c r="B668" s="11">
        <v>45567</v>
      </c>
      <c r="C668" s="68">
        <f t="shared" si="13"/>
        <v>1</v>
      </c>
      <c r="D668" s="69">
        <f>IF(TimeSpend[[#This Row],[Network Description]]&lt;&gt;"",VLOOKUP(TimeSpend[[#This Row],[Network Description]],Projects!A:B,2,0),"")</f>
        <v>60000389</v>
      </c>
      <c r="E668" s="10" t="s">
        <v>25</v>
      </c>
      <c r="F668" s="96" t="s">
        <v>27</v>
      </c>
      <c r="G668" s="10" t="s">
        <v>515</v>
      </c>
      <c r="H668" s="32">
        <v>0.64583333333333337</v>
      </c>
      <c r="I668" s="32">
        <v>0.6875</v>
      </c>
      <c r="J668" s="10" t="s">
        <v>19</v>
      </c>
      <c r="L668" s="69" t="str">
        <f>IF(TimeSpend[[#This Row],[Personnel number]]&lt;&gt;"",Utilization!$J$2,"")</f>
        <v>10/2024</v>
      </c>
      <c r="M668" s="69" t="str">
        <f>IF(TimeSpend[[#This Row],[Personnel number]]&lt;&gt;"",VLOOKUP(TimeSpend[[#This Row],[Personnel number]],Users!A:B,2,0),"")</f>
        <v>Musiol Marek</v>
      </c>
      <c r="N668" s="69" t="str">
        <f>IF(TimeSpend[[#This Row],[Network Description]]&lt;&gt;"",VLOOKUP(TimeSpend[[#This Row],[Network Description]],Projects!A:C,3,0),"")</f>
        <v>PROJECT</v>
      </c>
      <c r="O668" s="69" t="str">
        <f>IF(TimeSpend[[#This Row],[Activity]]&lt;&gt;"",VLOOKUP(TimeSpend[[#This Row],[Activity]],Activity,2,FALSE),"")</f>
        <v>Yes</v>
      </c>
    </row>
    <row r="669" spans="1:15" ht="16.5" customHeight="1" x14ac:dyDescent="0.25">
      <c r="A669" s="10" t="s">
        <v>353</v>
      </c>
      <c r="B669" s="11">
        <v>45567</v>
      </c>
      <c r="C669" s="68">
        <f t="shared" si="13"/>
        <v>1</v>
      </c>
      <c r="D669" s="69">
        <f>IF(TimeSpend[[#This Row],[Network Description]]&lt;&gt;"",VLOOKUP(TimeSpend[[#This Row],[Network Description]],Projects!A:B,2,0),"")</f>
        <v>60000389</v>
      </c>
      <c r="E669" s="10" t="s">
        <v>25</v>
      </c>
      <c r="F669" s="96" t="s">
        <v>27</v>
      </c>
      <c r="G669" s="10" t="s">
        <v>514</v>
      </c>
      <c r="H669" s="32">
        <v>0.6875</v>
      </c>
      <c r="I669" s="32">
        <v>0.72916666666666663</v>
      </c>
      <c r="J669" s="10" t="s">
        <v>19</v>
      </c>
      <c r="L669" s="69" t="str">
        <f>IF(TimeSpend[[#This Row],[Personnel number]]&lt;&gt;"",Utilization!$J$2,"")</f>
        <v>10/2024</v>
      </c>
      <c r="M669" s="69" t="str">
        <f>IF(TimeSpend[[#This Row],[Personnel number]]&lt;&gt;"",VLOOKUP(TimeSpend[[#This Row],[Personnel number]],Users!A:B,2,0),"")</f>
        <v>Musiol Marek</v>
      </c>
      <c r="N669" s="69" t="str">
        <f>IF(TimeSpend[[#This Row],[Network Description]]&lt;&gt;"",VLOOKUP(TimeSpend[[#This Row],[Network Description]],Projects!A:C,3,0),"")</f>
        <v>PROJECT</v>
      </c>
      <c r="O669" s="69" t="str">
        <f>IF(TimeSpend[[#This Row],[Activity]]&lt;&gt;"",VLOOKUP(TimeSpend[[#This Row],[Activity]],Activity,2,FALSE),"")</f>
        <v>Yes</v>
      </c>
    </row>
    <row r="670" spans="1:15" ht="16.5" customHeight="1" x14ac:dyDescent="0.25">
      <c r="A670" s="10" t="s">
        <v>353</v>
      </c>
      <c r="B670" s="11">
        <v>45567</v>
      </c>
      <c r="C670" s="68">
        <f t="shared" si="13"/>
        <v>0.5</v>
      </c>
      <c r="D670" s="69" t="str">
        <f>IF(TimeSpend[[#This Row],[Network Description]]&lt;&gt;"",VLOOKUP(TimeSpend[[#This Row],[Network Description]],Projects!A:B,2,0),"")</f>
        <v>BPC_INT</v>
      </c>
      <c r="E670" s="10" t="s">
        <v>16</v>
      </c>
      <c r="F670" s="96" t="s">
        <v>17</v>
      </c>
      <c r="G670" s="10" t="s">
        <v>501</v>
      </c>
      <c r="H670" s="32">
        <v>0.72916666666666663</v>
      </c>
      <c r="I670" s="32">
        <v>0.75</v>
      </c>
      <c r="J670" s="10" t="s">
        <v>19</v>
      </c>
      <c r="L670" s="69" t="str">
        <f>IF(TimeSpend[[#This Row],[Personnel number]]&lt;&gt;"",Utilization!$J$2,"")</f>
        <v>10/2024</v>
      </c>
      <c r="M670" s="69" t="str">
        <f>IF(TimeSpend[[#This Row],[Personnel number]]&lt;&gt;"",VLOOKUP(TimeSpend[[#This Row],[Personnel number]],Users!A:B,2,0),"")</f>
        <v>Musiol Marek</v>
      </c>
      <c r="N670" s="69" t="str">
        <f>IF(TimeSpend[[#This Row],[Network Description]]&lt;&gt;"",VLOOKUP(TimeSpend[[#This Row],[Network Description]],Projects!A:C,3,0),"")</f>
        <v>INT</v>
      </c>
      <c r="O670" s="69" t="str">
        <f>IF(TimeSpend[[#This Row],[Activity]]&lt;&gt;"",VLOOKUP(TimeSpend[[#This Row],[Activity]],Activity,2,FALSE),"")</f>
        <v>No</v>
      </c>
    </row>
    <row r="671" spans="1:15" ht="16.5" customHeight="1" x14ac:dyDescent="0.25">
      <c r="A671" s="10" t="s">
        <v>353</v>
      </c>
      <c r="B671" s="11">
        <v>45568</v>
      </c>
      <c r="C671" s="68">
        <f t="shared" si="13"/>
        <v>0.5</v>
      </c>
      <c r="D671" s="69" t="str">
        <f>IF(TimeSpend[[#This Row],[Network Description]]&lt;&gt;"",VLOOKUP(TimeSpend[[#This Row],[Network Description]],Projects!A:B,2,0),"")</f>
        <v>BPC_INT</v>
      </c>
      <c r="E671" s="10" t="s">
        <v>16</v>
      </c>
      <c r="F671" s="96" t="s">
        <v>17</v>
      </c>
      <c r="G671" s="10" t="s">
        <v>501</v>
      </c>
      <c r="H671" s="32">
        <v>0.3125</v>
      </c>
      <c r="I671" s="32">
        <v>0.33333333333333331</v>
      </c>
      <c r="J671" s="10" t="s">
        <v>19</v>
      </c>
      <c r="L671" s="69" t="str">
        <f>IF(TimeSpend[[#This Row],[Personnel number]]&lt;&gt;"",Utilization!$J$2,"")</f>
        <v>10/2024</v>
      </c>
      <c r="M671" s="69" t="str">
        <f>IF(TimeSpend[[#This Row],[Personnel number]]&lt;&gt;"",VLOOKUP(TimeSpend[[#This Row],[Personnel number]],Users!A:B,2,0),"")</f>
        <v>Musiol Marek</v>
      </c>
      <c r="N671" s="69" t="str">
        <f>IF(TimeSpend[[#This Row],[Network Description]]&lt;&gt;"",VLOOKUP(TimeSpend[[#This Row],[Network Description]],Projects!A:C,3,0),"")</f>
        <v>INT</v>
      </c>
      <c r="O671" s="69" t="str">
        <f>IF(TimeSpend[[#This Row],[Activity]]&lt;&gt;"",VLOOKUP(TimeSpend[[#This Row],[Activity]],Activity,2,FALSE),"")</f>
        <v>No</v>
      </c>
    </row>
    <row r="672" spans="1:15" ht="16.5" customHeight="1" x14ac:dyDescent="0.25">
      <c r="A672" s="10" t="s">
        <v>353</v>
      </c>
      <c r="B672" s="11">
        <v>45568</v>
      </c>
      <c r="C672" s="68">
        <f t="shared" si="13"/>
        <v>1.5</v>
      </c>
      <c r="D672" s="69">
        <f>IF(TimeSpend[[#This Row],[Network Description]]&lt;&gt;"",VLOOKUP(TimeSpend[[#This Row],[Network Description]],Projects!A:B,2,0),"")</f>
        <v>60000389</v>
      </c>
      <c r="E672" s="10" t="s">
        <v>25</v>
      </c>
      <c r="F672" s="96" t="s">
        <v>23</v>
      </c>
      <c r="G672" s="10" t="s">
        <v>520</v>
      </c>
      <c r="H672" s="32">
        <v>0.33333333333333331</v>
      </c>
      <c r="I672" s="32">
        <v>0.39583333333333331</v>
      </c>
      <c r="J672" s="10" t="s">
        <v>19</v>
      </c>
      <c r="L672" s="69" t="str">
        <f>IF(TimeSpend[[#This Row],[Personnel number]]&lt;&gt;"",Utilization!$J$2,"")</f>
        <v>10/2024</v>
      </c>
      <c r="M672" s="69" t="str">
        <f>IF(TimeSpend[[#This Row],[Personnel number]]&lt;&gt;"",VLOOKUP(TimeSpend[[#This Row],[Personnel number]],Users!A:B,2,0),"")</f>
        <v>Musiol Marek</v>
      </c>
      <c r="N672" s="69" t="str">
        <f>IF(TimeSpend[[#This Row],[Network Description]]&lt;&gt;"",VLOOKUP(TimeSpend[[#This Row],[Network Description]],Projects!A:C,3,0),"")</f>
        <v>PROJECT</v>
      </c>
      <c r="O672" s="69" t="str">
        <f>IF(TimeSpend[[#This Row],[Activity]]&lt;&gt;"",VLOOKUP(TimeSpend[[#This Row],[Activity]],Activity,2,FALSE),"")</f>
        <v>Yes</v>
      </c>
    </row>
    <row r="673" spans="1:15" ht="16.5" customHeight="1" x14ac:dyDescent="0.25">
      <c r="A673" s="10" t="s">
        <v>353</v>
      </c>
      <c r="B673" s="11">
        <v>45568</v>
      </c>
      <c r="C673" s="68">
        <f t="shared" si="13"/>
        <v>2.5</v>
      </c>
      <c r="D673" s="69">
        <f>IF(TimeSpend[[#This Row],[Network Description]]&lt;&gt;"",VLOOKUP(TimeSpend[[#This Row],[Network Description]],Projects!A:B,2,0),"")</f>
        <v>60000389</v>
      </c>
      <c r="E673" s="10" t="s">
        <v>25</v>
      </c>
      <c r="F673" s="96" t="s">
        <v>27</v>
      </c>
      <c r="G673" s="10" t="s">
        <v>509</v>
      </c>
      <c r="H673" s="32">
        <v>0.39583333333333331</v>
      </c>
      <c r="I673" s="32">
        <v>0.5</v>
      </c>
      <c r="J673" s="10" t="s">
        <v>19</v>
      </c>
      <c r="L673" s="69" t="str">
        <f>IF(TimeSpend[[#This Row],[Personnel number]]&lt;&gt;"",Utilization!$J$2,"")</f>
        <v>10/2024</v>
      </c>
      <c r="M673" s="69" t="str">
        <f>IF(TimeSpend[[#This Row],[Personnel number]]&lt;&gt;"",VLOOKUP(TimeSpend[[#This Row],[Personnel number]],Users!A:B,2,0),"")</f>
        <v>Musiol Marek</v>
      </c>
      <c r="N673" s="69" t="str">
        <f>IF(TimeSpend[[#This Row],[Network Description]]&lt;&gt;"",VLOOKUP(TimeSpend[[#This Row],[Network Description]],Projects!A:C,3,0),"")</f>
        <v>PROJECT</v>
      </c>
      <c r="O673" s="69" t="str">
        <f>IF(TimeSpend[[#This Row],[Activity]]&lt;&gt;"",VLOOKUP(TimeSpend[[#This Row],[Activity]],Activity,2,FALSE),"")</f>
        <v>Yes</v>
      </c>
    </row>
    <row r="674" spans="1:15" ht="16.5" customHeight="1" x14ac:dyDescent="0.25">
      <c r="A674" s="10" t="s">
        <v>353</v>
      </c>
      <c r="B674" s="11">
        <v>45568</v>
      </c>
      <c r="C674" s="68">
        <f t="shared" si="13"/>
        <v>1.1666666666666661</v>
      </c>
      <c r="D674" s="69">
        <f>IF(TimeSpend[[#This Row],[Network Description]]&lt;&gt;"",VLOOKUP(TimeSpend[[#This Row],[Network Description]],Projects!A:B,2,0),"")</f>
        <v>60000389</v>
      </c>
      <c r="E674" s="10" t="s">
        <v>25</v>
      </c>
      <c r="F674" s="96" t="s">
        <v>23</v>
      </c>
      <c r="G674" s="10" t="s">
        <v>521</v>
      </c>
      <c r="H674" s="32">
        <v>0.52083333333333337</v>
      </c>
      <c r="I674" s="32">
        <v>0.56944444444444442</v>
      </c>
      <c r="J674" s="10" t="s">
        <v>19</v>
      </c>
      <c r="L674" s="69" t="str">
        <f>IF(TimeSpend[[#This Row],[Personnel number]]&lt;&gt;"",Utilization!$J$2,"")</f>
        <v>10/2024</v>
      </c>
      <c r="M674" s="69" t="str">
        <f>IF(TimeSpend[[#This Row],[Personnel number]]&lt;&gt;"",VLOOKUP(TimeSpend[[#This Row],[Personnel number]],Users!A:B,2,0),"")</f>
        <v>Musiol Marek</v>
      </c>
      <c r="N674" s="69" t="str">
        <f>IF(TimeSpend[[#This Row],[Network Description]]&lt;&gt;"",VLOOKUP(TimeSpend[[#This Row],[Network Description]],Projects!A:C,3,0),"")</f>
        <v>PROJECT</v>
      </c>
      <c r="O674" s="69" t="str">
        <f>IF(TimeSpend[[#This Row],[Activity]]&lt;&gt;"",VLOOKUP(TimeSpend[[#This Row],[Activity]],Activity,2,FALSE),"")</f>
        <v>Yes</v>
      </c>
    </row>
    <row r="675" spans="1:15" ht="16.5" customHeight="1" x14ac:dyDescent="0.25">
      <c r="A675" s="10" t="s">
        <v>353</v>
      </c>
      <c r="B675" s="11">
        <v>45568</v>
      </c>
      <c r="C675" s="68">
        <f t="shared" si="13"/>
        <v>0.83333333333333393</v>
      </c>
      <c r="D675" s="69">
        <f>IF(TimeSpend[[#This Row],[Network Description]]&lt;&gt;"",VLOOKUP(TimeSpend[[#This Row],[Network Description]],Projects!A:B,2,0),"")</f>
        <v>60000389</v>
      </c>
      <c r="E675" s="10" t="s">
        <v>25</v>
      </c>
      <c r="F675" s="96" t="s">
        <v>27</v>
      </c>
      <c r="G675" s="10" t="s">
        <v>516</v>
      </c>
      <c r="H675" s="32">
        <v>0.56944444444444442</v>
      </c>
      <c r="I675" s="32">
        <v>0.60416666666666663</v>
      </c>
      <c r="J675" s="10" t="s">
        <v>19</v>
      </c>
      <c r="L675" s="69" t="str">
        <f>IF(TimeSpend[[#This Row],[Personnel number]]&lt;&gt;"",Utilization!$J$2,"")</f>
        <v>10/2024</v>
      </c>
      <c r="M675" s="69" t="str">
        <f>IF(TimeSpend[[#This Row],[Personnel number]]&lt;&gt;"",VLOOKUP(TimeSpend[[#This Row],[Personnel number]],Users!A:B,2,0),"")</f>
        <v>Musiol Marek</v>
      </c>
      <c r="N675" s="69" t="str">
        <f>IF(TimeSpend[[#This Row],[Network Description]]&lt;&gt;"",VLOOKUP(TimeSpend[[#This Row],[Network Description]],Projects!A:C,3,0),"")</f>
        <v>PROJECT</v>
      </c>
      <c r="O675" s="69" t="str">
        <f>IF(TimeSpend[[#This Row],[Activity]]&lt;&gt;"",VLOOKUP(TimeSpend[[#This Row],[Activity]],Activity,2,FALSE),"")</f>
        <v>Yes</v>
      </c>
    </row>
    <row r="676" spans="1:15" ht="16.5" customHeight="1" x14ac:dyDescent="0.25">
      <c r="A676" s="10" t="s">
        <v>353</v>
      </c>
      <c r="B676" s="11">
        <v>45568</v>
      </c>
      <c r="C676" s="68">
        <f t="shared" si="13"/>
        <v>0.5</v>
      </c>
      <c r="D676" s="69" t="str">
        <f>IF(TimeSpend[[#This Row],[Network Description]]&lt;&gt;"",VLOOKUP(TimeSpend[[#This Row],[Network Description]],Projects!A:B,2,0),"")</f>
        <v>BPC_INT</v>
      </c>
      <c r="E676" s="10" t="s">
        <v>16</v>
      </c>
      <c r="F676" s="96" t="s">
        <v>17</v>
      </c>
      <c r="G676" s="10" t="s">
        <v>501</v>
      </c>
      <c r="H676" s="32">
        <v>0.60416666666666663</v>
      </c>
      <c r="I676" s="32">
        <v>0.625</v>
      </c>
      <c r="J676" s="10" t="s">
        <v>19</v>
      </c>
      <c r="L676" s="69" t="str">
        <f>IF(TimeSpend[[#This Row],[Personnel number]]&lt;&gt;"",Utilization!$J$2,"")</f>
        <v>10/2024</v>
      </c>
      <c r="M676" s="69" t="str">
        <f>IF(TimeSpend[[#This Row],[Personnel number]]&lt;&gt;"",VLOOKUP(TimeSpend[[#This Row],[Personnel number]],Users!A:B,2,0),"")</f>
        <v>Musiol Marek</v>
      </c>
      <c r="N676" s="69" t="str">
        <f>IF(TimeSpend[[#This Row],[Network Description]]&lt;&gt;"",VLOOKUP(TimeSpend[[#This Row],[Network Description]],Projects!A:C,3,0),"")</f>
        <v>INT</v>
      </c>
      <c r="O676" s="69" t="str">
        <f>IF(TimeSpend[[#This Row],[Activity]]&lt;&gt;"",VLOOKUP(TimeSpend[[#This Row],[Activity]],Activity,2,FALSE),"")</f>
        <v>No</v>
      </c>
    </row>
    <row r="677" spans="1:15" ht="16.5" customHeight="1" x14ac:dyDescent="0.25">
      <c r="A677" s="10" t="s">
        <v>353</v>
      </c>
      <c r="B677" s="11">
        <v>45568</v>
      </c>
      <c r="C677" s="68">
        <f t="shared" si="13"/>
        <v>1.1666666666666679</v>
      </c>
      <c r="D677" s="69">
        <f>IF(TimeSpend[[#This Row],[Network Description]]&lt;&gt;"",VLOOKUP(TimeSpend[[#This Row],[Network Description]],Projects!A:B,2,0),"")</f>
        <v>60000389</v>
      </c>
      <c r="E677" s="10" t="s">
        <v>25</v>
      </c>
      <c r="F677" s="96" t="s">
        <v>318</v>
      </c>
      <c r="G677" s="10" t="s">
        <v>522</v>
      </c>
      <c r="H677" s="32">
        <v>0.625</v>
      </c>
      <c r="I677" s="32">
        <v>0.67361111111111116</v>
      </c>
      <c r="J677" s="10" t="s">
        <v>19</v>
      </c>
      <c r="L677" s="69" t="str">
        <f>IF(TimeSpend[[#This Row],[Personnel number]]&lt;&gt;"",Utilization!$J$2,"")</f>
        <v>10/2024</v>
      </c>
      <c r="M677" s="69" t="str">
        <f>IF(TimeSpend[[#This Row],[Personnel number]]&lt;&gt;"",VLOOKUP(TimeSpend[[#This Row],[Personnel number]],Users!A:B,2,0),"")</f>
        <v>Musiol Marek</v>
      </c>
      <c r="N677" s="69" t="str">
        <f>IF(TimeSpend[[#This Row],[Network Description]]&lt;&gt;"",VLOOKUP(TimeSpend[[#This Row],[Network Description]],Projects!A:C,3,0),"")</f>
        <v>PROJECT</v>
      </c>
      <c r="O677" s="69" t="str">
        <f>IF(TimeSpend[[#This Row],[Activity]]&lt;&gt;"",VLOOKUP(TimeSpend[[#This Row],[Activity]],Activity,2,FALSE),"")</f>
        <v>Yes</v>
      </c>
    </row>
    <row r="678" spans="1:15" ht="16.5" customHeight="1" x14ac:dyDescent="0.25">
      <c r="A678" s="10" t="s">
        <v>353</v>
      </c>
      <c r="B678" s="11">
        <v>45568</v>
      </c>
      <c r="C678" s="68">
        <f t="shared" si="13"/>
        <v>0.33333333333333215</v>
      </c>
      <c r="D678" s="69" t="str">
        <f>IF(TimeSpend[[#This Row],[Network Description]]&lt;&gt;"",VLOOKUP(TimeSpend[[#This Row],[Network Description]],Projects!A:B,2,0),"")</f>
        <v>BPC_INT</v>
      </c>
      <c r="E678" s="10" t="s">
        <v>16</v>
      </c>
      <c r="F678" s="96" t="s">
        <v>17</v>
      </c>
      <c r="G678" s="10" t="s">
        <v>501</v>
      </c>
      <c r="H678" s="32">
        <v>0.67361111111111116</v>
      </c>
      <c r="I678" s="32">
        <v>0.6875</v>
      </c>
      <c r="J678" s="10" t="s">
        <v>19</v>
      </c>
      <c r="L678" s="69" t="str">
        <f>IF(TimeSpend[[#This Row],[Personnel number]]&lt;&gt;"",Utilization!$J$2,"")</f>
        <v>10/2024</v>
      </c>
      <c r="M678" s="69" t="str">
        <f>IF(TimeSpend[[#This Row],[Personnel number]]&lt;&gt;"",VLOOKUP(TimeSpend[[#This Row],[Personnel number]],Users!A:B,2,0),"")</f>
        <v>Musiol Marek</v>
      </c>
      <c r="N678" s="69" t="str">
        <f>IF(TimeSpend[[#This Row],[Network Description]]&lt;&gt;"",VLOOKUP(TimeSpend[[#This Row],[Network Description]],Projects!A:C,3,0),"")</f>
        <v>INT</v>
      </c>
      <c r="O678" s="69" t="str">
        <f>IF(TimeSpend[[#This Row],[Activity]]&lt;&gt;"",VLOOKUP(TimeSpend[[#This Row],[Activity]],Activity,2,FALSE),"")</f>
        <v>No</v>
      </c>
    </row>
    <row r="679" spans="1:15" ht="16.5" customHeight="1" x14ac:dyDescent="0.25">
      <c r="A679" s="10" t="s">
        <v>353</v>
      </c>
      <c r="B679" s="11">
        <v>45569</v>
      </c>
      <c r="C679" s="68">
        <f t="shared" si="13"/>
        <v>0.5</v>
      </c>
      <c r="D679" s="69" t="str">
        <f>IF(TimeSpend[[#This Row],[Network Description]]&lt;&gt;"",VLOOKUP(TimeSpend[[#This Row],[Network Description]],Projects!A:B,2,0),"")</f>
        <v>BPC_INT</v>
      </c>
      <c r="E679" s="10" t="s">
        <v>16</v>
      </c>
      <c r="F679" s="96" t="s">
        <v>17</v>
      </c>
      <c r="G679" s="10" t="s">
        <v>501</v>
      </c>
      <c r="H679" s="32">
        <v>0.3125</v>
      </c>
      <c r="I679" s="32">
        <v>0.33333333333333331</v>
      </c>
      <c r="J679" s="10" t="s">
        <v>19</v>
      </c>
      <c r="L679" s="69" t="str">
        <f>IF(TimeSpend[[#This Row],[Personnel number]]&lt;&gt;"",Utilization!$J$2,"")</f>
        <v>10/2024</v>
      </c>
      <c r="M679" s="69" t="str">
        <f>IF(TimeSpend[[#This Row],[Personnel number]]&lt;&gt;"",VLOOKUP(TimeSpend[[#This Row],[Personnel number]],Users!A:B,2,0),"")</f>
        <v>Musiol Marek</v>
      </c>
      <c r="N679" s="69" t="str">
        <f>IF(TimeSpend[[#This Row],[Network Description]]&lt;&gt;"",VLOOKUP(TimeSpend[[#This Row],[Network Description]],Projects!A:C,3,0),"")</f>
        <v>INT</v>
      </c>
      <c r="O679" s="69" t="str">
        <f>IF(TimeSpend[[#This Row],[Activity]]&lt;&gt;"",VLOOKUP(TimeSpend[[#This Row],[Activity]],Activity,2,FALSE),"")</f>
        <v>No</v>
      </c>
    </row>
    <row r="680" spans="1:15" ht="16.5" customHeight="1" x14ac:dyDescent="0.25">
      <c r="A680" s="10" t="s">
        <v>353</v>
      </c>
      <c r="B680" s="11">
        <v>45569</v>
      </c>
      <c r="C680" s="68">
        <f t="shared" si="13"/>
        <v>1</v>
      </c>
      <c r="D680" s="69">
        <f>IF(TimeSpend[[#This Row],[Network Description]]&lt;&gt;"",VLOOKUP(TimeSpend[[#This Row],[Network Description]],Projects!A:B,2,0),"")</f>
        <v>60000389</v>
      </c>
      <c r="E680" s="10" t="s">
        <v>25</v>
      </c>
      <c r="F680" s="96" t="s">
        <v>23</v>
      </c>
      <c r="G680" s="10" t="s">
        <v>521</v>
      </c>
      <c r="H680" s="32">
        <v>0.33333333333333331</v>
      </c>
      <c r="I680" s="32">
        <v>0.375</v>
      </c>
      <c r="J680" s="10" t="s">
        <v>19</v>
      </c>
      <c r="L680" s="69" t="str">
        <f>IF(TimeSpend[[#This Row],[Personnel number]]&lt;&gt;"",Utilization!$J$2,"")</f>
        <v>10/2024</v>
      </c>
      <c r="M680" s="69" t="str">
        <f>IF(TimeSpend[[#This Row],[Personnel number]]&lt;&gt;"",VLOOKUP(TimeSpend[[#This Row],[Personnel number]],Users!A:B,2,0),"")</f>
        <v>Musiol Marek</v>
      </c>
      <c r="N680" s="69" t="str">
        <f>IF(TimeSpend[[#This Row],[Network Description]]&lt;&gt;"",VLOOKUP(TimeSpend[[#This Row],[Network Description]],Projects!A:C,3,0),"")</f>
        <v>PROJECT</v>
      </c>
      <c r="O680" s="69" t="str">
        <f>IF(TimeSpend[[#This Row],[Activity]]&lt;&gt;"",VLOOKUP(TimeSpend[[#This Row],[Activity]],Activity,2,FALSE),"")</f>
        <v>Yes</v>
      </c>
    </row>
    <row r="681" spans="1:15" ht="16.5" customHeight="1" x14ac:dyDescent="0.25">
      <c r="A681" s="10" t="s">
        <v>353</v>
      </c>
      <c r="B681" s="11">
        <v>45569</v>
      </c>
      <c r="C681" s="68">
        <f t="shared" si="13"/>
        <v>1</v>
      </c>
      <c r="D681" s="69">
        <f>IF(TimeSpend[[#This Row],[Network Description]]&lt;&gt;"",VLOOKUP(TimeSpend[[#This Row],[Network Description]],Projects!A:B,2,0),"")</f>
        <v>60000389</v>
      </c>
      <c r="E681" s="10" t="s">
        <v>25</v>
      </c>
      <c r="F681" s="96" t="s">
        <v>58</v>
      </c>
      <c r="G681" s="10" t="s">
        <v>506</v>
      </c>
      <c r="H681" s="32">
        <v>0.375</v>
      </c>
      <c r="I681" s="32">
        <v>0.41666666666666669</v>
      </c>
      <c r="J681" s="10" t="s">
        <v>19</v>
      </c>
      <c r="L681" s="69" t="str">
        <f>IF(TimeSpend[[#This Row],[Personnel number]]&lt;&gt;"",Utilization!$J$2,"")</f>
        <v>10/2024</v>
      </c>
      <c r="M681" s="69" t="str">
        <f>IF(TimeSpend[[#This Row],[Personnel number]]&lt;&gt;"",VLOOKUP(TimeSpend[[#This Row],[Personnel number]],Users!A:B,2,0),"")</f>
        <v>Musiol Marek</v>
      </c>
      <c r="N681" s="69" t="str">
        <f>IF(TimeSpend[[#This Row],[Network Description]]&lt;&gt;"",VLOOKUP(TimeSpend[[#This Row],[Network Description]],Projects!A:C,3,0),"")</f>
        <v>PROJECT</v>
      </c>
      <c r="O681" s="69" t="str">
        <f>IF(TimeSpend[[#This Row],[Activity]]&lt;&gt;"",VLOOKUP(TimeSpend[[#This Row],[Activity]],Activity,2,FALSE),"")</f>
        <v>Yes</v>
      </c>
    </row>
    <row r="682" spans="1:15" ht="16.5" customHeight="1" x14ac:dyDescent="0.25">
      <c r="A682" s="10" t="s">
        <v>353</v>
      </c>
      <c r="B682" s="11">
        <v>45569</v>
      </c>
      <c r="C682" s="68">
        <f t="shared" si="13"/>
        <v>1</v>
      </c>
      <c r="D682" s="69">
        <f>IF(TimeSpend[[#This Row],[Network Description]]&lt;&gt;"",VLOOKUP(TimeSpend[[#This Row],[Network Description]],Projects!A:B,2,0),"")</f>
        <v>60000389</v>
      </c>
      <c r="E682" s="10" t="s">
        <v>25</v>
      </c>
      <c r="F682" s="96" t="s">
        <v>23</v>
      </c>
      <c r="G682" s="10" t="s">
        <v>521</v>
      </c>
      <c r="H682" s="32">
        <v>0.41666666666666669</v>
      </c>
      <c r="I682" s="32">
        <v>0.45833333333333331</v>
      </c>
      <c r="J682" s="10" t="s">
        <v>19</v>
      </c>
      <c r="L682" s="69" t="str">
        <f>IF(TimeSpend[[#This Row],[Personnel number]]&lt;&gt;"",Utilization!$J$2,"")</f>
        <v>10/2024</v>
      </c>
      <c r="M682" s="69" t="str">
        <f>IF(TimeSpend[[#This Row],[Personnel number]]&lt;&gt;"",VLOOKUP(TimeSpend[[#This Row],[Personnel number]],Users!A:B,2,0),"")</f>
        <v>Musiol Marek</v>
      </c>
      <c r="N682" s="69" t="str">
        <f>IF(TimeSpend[[#This Row],[Network Description]]&lt;&gt;"",VLOOKUP(TimeSpend[[#This Row],[Network Description]],Projects!A:C,3,0),"")</f>
        <v>PROJECT</v>
      </c>
      <c r="O682" s="69" t="str">
        <f>IF(TimeSpend[[#This Row],[Activity]]&lt;&gt;"",VLOOKUP(TimeSpend[[#This Row],[Activity]],Activity,2,FALSE),"")</f>
        <v>Yes</v>
      </c>
    </row>
    <row r="683" spans="1:15" ht="16.5" customHeight="1" x14ac:dyDescent="0.25">
      <c r="A683" s="10" t="s">
        <v>353</v>
      </c>
      <c r="B683" s="11">
        <v>45569</v>
      </c>
      <c r="C683" s="68">
        <f t="shared" si="13"/>
        <v>3.5</v>
      </c>
      <c r="D683" s="69" t="str">
        <f>IF(TimeSpend[[#This Row],[Network Description]]&lt;&gt;"",VLOOKUP(TimeSpend[[#This Row],[Network Description]],Projects!A:B,2,0),"")</f>
        <v>BPC_INT</v>
      </c>
      <c r="E683" s="10" t="s">
        <v>16</v>
      </c>
      <c r="F683" s="96" t="s">
        <v>196</v>
      </c>
      <c r="G683" s="10" t="s">
        <v>523</v>
      </c>
      <c r="H683" s="32">
        <v>0.45833333333333331</v>
      </c>
      <c r="I683" s="32">
        <v>0.60416666666666663</v>
      </c>
      <c r="J683" s="10" t="s">
        <v>19</v>
      </c>
      <c r="L683" s="69" t="str">
        <f>IF(TimeSpend[[#This Row],[Personnel number]]&lt;&gt;"",Utilization!$J$2,"")</f>
        <v>10/2024</v>
      </c>
      <c r="M683" s="69" t="str">
        <f>IF(TimeSpend[[#This Row],[Personnel number]]&lt;&gt;"",VLOOKUP(TimeSpend[[#This Row],[Personnel number]],Users!A:B,2,0),"")</f>
        <v>Musiol Marek</v>
      </c>
      <c r="N683" s="69" t="str">
        <f>IF(TimeSpend[[#This Row],[Network Description]]&lt;&gt;"",VLOOKUP(TimeSpend[[#This Row],[Network Description]],Projects!A:C,3,0),"")</f>
        <v>INT</v>
      </c>
      <c r="O683" s="69" t="str">
        <f>IF(TimeSpend[[#This Row],[Activity]]&lt;&gt;"",VLOOKUP(TimeSpend[[#This Row],[Activity]],Activity,2,FALSE),"")</f>
        <v>No</v>
      </c>
    </row>
    <row r="684" spans="1:15" ht="16.5" customHeight="1" x14ac:dyDescent="0.25">
      <c r="A684" s="10" t="s">
        <v>353</v>
      </c>
      <c r="B684" s="11">
        <v>45572</v>
      </c>
      <c r="C684" s="68">
        <f t="shared" si="13"/>
        <v>0.16666666666666785</v>
      </c>
      <c r="D684" s="69" t="str">
        <f>IF(TimeSpend[[#This Row],[Network Description]]&lt;&gt;"",VLOOKUP(TimeSpend[[#This Row],[Network Description]],Projects!A:B,2,0),"")</f>
        <v>BPC_INT</v>
      </c>
      <c r="E684" s="10" t="s">
        <v>16</v>
      </c>
      <c r="F684" s="96" t="s">
        <v>17</v>
      </c>
      <c r="G684" s="10" t="s">
        <v>501</v>
      </c>
      <c r="H684" s="32">
        <v>0.34722222222222221</v>
      </c>
      <c r="I684" s="32">
        <v>0.35416666666666669</v>
      </c>
      <c r="J684" s="10" t="s">
        <v>19</v>
      </c>
      <c r="L684" s="69" t="str">
        <f>IF(TimeSpend[[#This Row],[Personnel number]]&lt;&gt;"",Utilization!$J$2,"")</f>
        <v>10/2024</v>
      </c>
      <c r="M684" s="69" t="str">
        <f>IF(TimeSpend[[#This Row],[Personnel number]]&lt;&gt;"",VLOOKUP(TimeSpend[[#This Row],[Personnel number]],Users!A:B,2,0),"")</f>
        <v>Musiol Marek</v>
      </c>
      <c r="N684" s="69" t="str">
        <f>IF(TimeSpend[[#This Row],[Network Description]]&lt;&gt;"",VLOOKUP(TimeSpend[[#This Row],[Network Description]],Projects!A:C,3,0),"")</f>
        <v>INT</v>
      </c>
      <c r="O684" s="69" t="str">
        <f>IF(TimeSpend[[#This Row],[Activity]]&lt;&gt;"",VLOOKUP(TimeSpend[[#This Row],[Activity]],Activity,2,FALSE),"")</f>
        <v>No</v>
      </c>
    </row>
    <row r="685" spans="1:15" ht="16.5" customHeight="1" x14ac:dyDescent="0.25">
      <c r="A685" s="10" t="s">
        <v>353</v>
      </c>
      <c r="B685" s="11">
        <v>45572</v>
      </c>
      <c r="C685" s="68">
        <f t="shared" si="13"/>
        <v>0.5</v>
      </c>
      <c r="D685" s="69">
        <f>IF(TimeSpend[[#This Row],[Network Description]]&lt;&gt;"",VLOOKUP(TimeSpend[[#This Row],[Network Description]],Projects!A:B,2,0),"")</f>
        <v>60000247</v>
      </c>
      <c r="E685" s="10" t="s">
        <v>22</v>
      </c>
      <c r="F685" s="96" t="s">
        <v>58</v>
      </c>
      <c r="G685" s="10" t="s">
        <v>524</v>
      </c>
      <c r="H685" s="32">
        <v>0.35416666666666669</v>
      </c>
      <c r="I685" s="32">
        <v>0.375</v>
      </c>
      <c r="J685" s="10" t="s">
        <v>19</v>
      </c>
      <c r="L685" s="69" t="str">
        <f>IF(TimeSpend[[#This Row],[Personnel number]]&lt;&gt;"",Utilization!$J$2,"")</f>
        <v>10/2024</v>
      </c>
      <c r="M685" s="69" t="str">
        <f>IF(TimeSpend[[#This Row],[Personnel number]]&lt;&gt;"",VLOOKUP(TimeSpend[[#This Row],[Personnel number]],Users!A:B,2,0),"")</f>
        <v>Musiol Marek</v>
      </c>
      <c r="N685" s="69" t="str">
        <f>IF(TimeSpend[[#This Row],[Network Description]]&lt;&gt;"",VLOOKUP(TimeSpend[[#This Row],[Network Description]],Projects!A:C,3,0),"")</f>
        <v>PROJECT</v>
      </c>
      <c r="O685" s="69" t="str">
        <f>IF(TimeSpend[[#This Row],[Activity]]&lt;&gt;"",VLOOKUP(TimeSpend[[#This Row],[Activity]],Activity,2,FALSE),"")</f>
        <v>Yes</v>
      </c>
    </row>
    <row r="686" spans="1:15" ht="16.5" customHeight="1" x14ac:dyDescent="0.25">
      <c r="A686" s="10" t="s">
        <v>353</v>
      </c>
      <c r="B686" s="11">
        <v>45572</v>
      </c>
      <c r="C686" s="68">
        <f t="shared" si="13"/>
        <v>2</v>
      </c>
      <c r="D686" s="69">
        <f>IF(TimeSpend[[#This Row],[Network Description]]&lt;&gt;"",VLOOKUP(TimeSpend[[#This Row],[Network Description]],Projects!A:B,2,0),"")</f>
        <v>60000389</v>
      </c>
      <c r="E686" s="10" t="s">
        <v>25</v>
      </c>
      <c r="F686" s="96" t="s">
        <v>318</v>
      </c>
      <c r="G686" s="10" t="s">
        <v>522</v>
      </c>
      <c r="H686" s="32">
        <v>0.375</v>
      </c>
      <c r="I686" s="32">
        <v>0.45833333333333331</v>
      </c>
      <c r="J686" s="10" t="s">
        <v>19</v>
      </c>
      <c r="L686" s="69" t="str">
        <f>IF(TimeSpend[[#This Row],[Personnel number]]&lt;&gt;"",Utilization!$J$2,"")</f>
        <v>10/2024</v>
      </c>
      <c r="M686" s="69" t="str">
        <f>IF(TimeSpend[[#This Row],[Personnel number]]&lt;&gt;"",VLOOKUP(TimeSpend[[#This Row],[Personnel number]],Users!A:B,2,0),"")</f>
        <v>Musiol Marek</v>
      </c>
      <c r="N686" s="69" t="str">
        <f>IF(TimeSpend[[#This Row],[Network Description]]&lt;&gt;"",VLOOKUP(TimeSpend[[#This Row],[Network Description]],Projects!A:C,3,0),"")</f>
        <v>PROJECT</v>
      </c>
      <c r="O686" s="69" t="str">
        <f>IF(TimeSpend[[#This Row],[Activity]]&lt;&gt;"",VLOOKUP(TimeSpend[[#This Row],[Activity]],Activity,2,FALSE),"")</f>
        <v>Yes</v>
      </c>
    </row>
    <row r="687" spans="1:15" ht="16.5" customHeight="1" x14ac:dyDescent="0.25">
      <c r="A687" s="10" t="s">
        <v>353</v>
      </c>
      <c r="B687" s="11">
        <v>45572</v>
      </c>
      <c r="C687" s="68">
        <f t="shared" si="13"/>
        <v>0.5</v>
      </c>
      <c r="D687" s="69" t="str">
        <f>IF(TimeSpend[[#This Row],[Network Description]]&lt;&gt;"",VLOOKUP(TimeSpend[[#This Row],[Network Description]],Projects!A:B,2,0),"")</f>
        <v>BPC_INT</v>
      </c>
      <c r="E687" s="10" t="s">
        <v>16</v>
      </c>
      <c r="F687" s="96" t="s">
        <v>17</v>
      </c>
      <c r="G687" s="10" t="s">
        <v>501</v>
      </c>
      <c r="H687" s="32">
        <v>0.47916666666666669</v>
      </c>
      <c r="I687" s="32">
        <v>0.5</v>
      </c>
      <c r="J687" s="10" t="s">
        <v>19</v>
      </c>
      <c r="L687" s="69" t="str">
        <f>IF(TimeSpend[[#This Row],[Personnel number]]&lt;&gt;"",Utilization!$J$2,"")</f>
        <v>10/2024</v>
      </c>
      <c r="M687" s="69" t="str">
        <f>IF(TimeSpend[[#This Row],[Personnel number]]&lt;&gt;"",VLOOKUP(TimeSpend[[#This Row],[Personnel number]],Users!A:B,2,0),"")</f>
        <v>Musiol Marek</v>
      </c>
      <c r="N687" s="69" t="str">
        <f>IF(TimeSpend[[#This Row],[Network Description]]&lt;&gt;"",VLOOKUP(TimeSpend[[#This Row],[Network Description]],Projects!A:C,3,0),"")</f>
        <v>INT</v>
      </c>
      <c r="O687" s="69" t="str">
        <f>IF(TimeSpend[[#This Row],[Activity]]&lt;&gt;"",VLOOKUP(TimeSpend[[#This Row],[Activity]],Activity,2,FALSE),"")</f>
        <v>No</v>
      </c>
    </row>
    <row r="688" spans="1:15" ht="16.5" customHeight="1" x14ac:dyDescent="0.25">
      <c r="A688" s="10" t="s">
        <v>353</v>
      </c>
      <c r="B688" s="11">
        <v>45572</v>
      </c>
      <c r="C688" s="68">
        <f t="shared" si="13"/>
        <v>1</v>
      </c>
      <c r="D688" s="69">
        <f>IF(TimeSpend[[#This Row],[Network Description]]&lt;&gt;"",VLOOKUP(TimeSpend[[#This Row],[Network Description]],Projects!A:B,2,0),"")</f>
        <v>60000389</v>
      </c>
      <c r="E688" s="10" t="s">
        <v>25</v>
      </c>
      <c r="F688" s="96" t="s">
        <v>31</v>
      </c>
      <c r="G688" s="10" t="s">
        <v>525</v>
      </c>
      <c r="H688" s="32">
        <v>0.5</v>
      </c>
      <c r="I688" s="32">
        <v>0.54166666666666663</v>
      </c>
      <c r="J688" s="10" t="s">
        <v>19</v>
      </c>
      <c r="L688" s="69" t="str">
        <f>IF(TimeSpend[[#This Row],[Personnel number]]&lt;&gt;"",Utilization!$J$2,"")</f>
        <v>10/2024</v>
      </c>
      <c r="M688" s="69" t="str">
        <f>IF(TimeSpend[[#This Row],[Personnel number]]&lt;&gt;"",VLOOKUP(TimeSpend[[#This Row],[Personnel number]],Users!A:B,2,0),"")</f>
        <v>Musiol Marek</v>
      </c>
      <c r="N688" s="69" t="str">
        <f>IF(TimeSpend[[#This Row],[Network Description]]&lt;&gt;"",VLOOKUP(TimeSpend[[#This Row],[Network Description]],Projects!A:C,3,0),"")</f>
        <v>PROJECT</v>
      </c>
      <c r="O688" s="69" t="str">
        <f>IF(TimeSpend[[#This Row],[Activity]]&lt;&gt;"",VLOOKUP(TimeSpend[[#This Row],[Activity]],Activity,2,FALSE),"")</f>
        <v>Yes</v>
      </c>
    </row>
    <row r="689" spans="1:15" ht="16.5" customHeight="1" x14ac:dyDescent="0.25">
      <c r="A689" s="10" t="s">
        <v>353</v>
      </c>
      <c r="B689" s="11">
        <v>45572</v>
      </c>
      <c r="C689" s="68">
        <f t="shared" si="13"/>
        <v>2</v>
      </c>
      <c r="D689" s="69">
        <f>IF(TimeSpend[[#This Row],[Network Description]]&lt;&gt;"",VLOOKUP(TimeSpend[[#This Row],[Network Description]],Projects!A:B,2,0),"")</f>
        <v>60000389</v>
      </c>
      <c r="E689" s="10" t="s">
        <v>25</v>
      </c>
      <c r="F689" s="96" t="s">
        <v>23</v>
      </c>
      <c r="G689" s="10" t="s">
        <v>526</v>
      </c>
      <c r="H689" s="32">
        <v>0.54166666666666663</v>
      </c>
      <c r="I689" s="32">
        <v>0.625</v>
      </c>
      <c r="J689" s="10" t="s">
        <v>19</v>
      </c>
      <c r="L689" s="69" t="str">
        <f>IF(TimeSpend[[#This Row],[Personnel number]]&lt;&gt;"",Utilization!$J$2,"")</f>
        <v>10/2024</v>
      </c>
      <c r="M689" s="69" t="str">
        <f>IF(TimeSpend[[#This Row],[Personnel number]]&lt;&gt;"",VLOOKUP(TimeSpend[[#This Row],[Personnel number]],Users!A:B,2,0),"")</f>
        <v>Musiol Marek</v>
      </c>
      <c r="N689" s="69" t="str">
        <f>IF(TimeSpend[[#This Row],[Network Description]]&lt;&gt;"",VLOOKUP(TimeSpend[[#This Row],[Network Description]],Projects!A:C,3,0),"")</f>
        <v>PROJECT</v>
      </c>
      <c r="O689" s="69" t="str">
        <f>IF(TimeSpend[[#This Row],[Activity]]&lt;&gt;"",VLOOKUP(TimeSpend[[#This Row],[Activity]],Activity,2,FALSE),"")</f>
        <v>Yes</v>
      </c>
    </row>
    <row r="690" spans="1:15" ht="16.5" customHeight="1" x14ac:dyDescent="0.25">
      <c r="A690" s="10" t="s">
        <v>353</v>
      </c>
      <c r="B690" s="11">
        <v>45572</v>
      </c>
      <c r="C690" s="68">
        <f t="shared" si="13"/>
        <v>1.5</v>
      </c>
      <c r="D690" s="69">
        <f>IF(TimeSpend[[#This Row],[Network Description]]&lt;&gt;"",VLOOKUP(TimeSpend[[#This Row],[Network Description]],Projects!A:B,2,0),"")</f>
        <v>60000247</v>
      </c>
      <c r="E690" s="10" t="s">
        <v>22</v>
      </c>
      <c r="F690" s="96" t="s">
        <v>31</v>
      </c>
      <c r="G690" s="10" t="s">
        <v>527</v>
      </c>
      <c r="H690" s="32">
        <v>0.625</v>
      </c>
      <c r="I690" s="32">
        <v>0.6875</v>
      </c>
      <c r="J690" s="10" t="s">
        <v>19</v>
      </c>
      <c r="L690" s="69" t="str">
        <f>IF(TimeSpend[[#This Row],[Personnel number]]&lt;&gt;"",Utilization!$J$2,"")</f>
        <v>10/2024</v>
      </c>
      <c r="M690" s="69" t="str">
        <f>IF(TimeSpend[[#This Row],[Personnel number]]&lt;&gt;"",VLOOKUP(TimeSpend[[#This Row],[Personnel number]],Users!A:B,2,0),"")</f>
        <v>Musiol Marek</v>
      </c>
      <c r="N690" s="69" t="str">
        <f>IF(TimeSpend[[#This Row],[Network Description]]&lt;&gt;"",VLOOKUP(TimeSpend[[#This Row],[Network Description]],Projects!A:C,3,0),"")</f>
        <v>PROJECT</v>
      </c>
      <c r="O690" s="69" t="str">
        <f>IF(TimeSpend[[#This Row],[Activity]]&lt;&gt;"",VLOOKUP(TimeSpend[[#This Row],[Activity]],Activity,2,FALSE),"")</f>
        <v>Yes</v>
      </c>
    </row>
    <row r="691" spans="1:15" ht="16.5" customHeight="1" x14ac:dyDescent="0.25">
      <c r="A691" s="10" t="s">
        <v>353</v>
      </c>
      <c r="B691" s="11">
        <v>45572</v>
      </c>
      <c r="C691" s="68">
        <f t="shared" si="13"/>
        <v>0.83333333333333215</v>
      </c>
      <c r="D691" s="69">
        <f>IF(TimeSpend[[#This Row],[Network Description]]&lt;&gt;"",VLOOKUP(TimeSpend[[#This Row],[Network Description]],Projects!A:B,2,0),"")</f>
        <v>60000389</v>
      </c>
      <c r="E691" s="10" t="s">
        <v>25</v>
      </c>
      <c r="F691" s="96" t="s">
        <v>27</v>
      </c>
      <c r="G691" s="10" t="s">
        <v>526</v>
      </c>
      <c r="H691" s="32">
        <v>0.6875</v>
      </c>
      <c r="I691" s="32">
        <v>0.72222222222222221</v>
      </c>
      <c r="J691" s="10" t="s">
        <v>19</v>
      </c>
      <c r="L691" s="69" t="str">
        <f>IF(TimeSpend[[#This Row],[Personnel number]]&lt;&gt;"",Utilization!$J$2,"")</f>
        <v>10/2024</v>
      </c>
      <c r="M691" s="69" t="str">
        <f>IF(TimeSpend[[#This Row],[Personnel number]]&lt;&gt;"",VLOOKUP(TimeSpend[[#This Row],[Personnel number]],Users!A:B,2,0),"")</f>
        <v>Musiol Marek</v>
      </c>
      <c r="N691" s="69" t="str">
        <f>IF(TimeSpend[[#This Row],[Network Description]]&lt;&gt;"",VLOOKUP(TimeSpend[[#This Row],[Network Description]],Projects!A:C,3,0),"")</f>
        <v>PROJECT</v>
      </c>
      <c r="O691" s="69" t="str">
        <f>IF(TimeSpend[[#This Row],[Activity]]&lt;&gt;"",VLOOKUP(TimeSpend[[#This Row],[Activity]],Activity,2,FALSE),"")</f>
        <v>Yes</v>
      </c>
    </row>
    <row r="692" spans="1:15" ht="16.5" customHeight="1" x14ac:dyDescent="0.25">
      <c r="A692" s="10" t="s">
        <v>353</v>
      </c>
      <c r="B692" s="11">
        <v>45573</v>
      </c>
      <c r="C692" s="68">
        <f t="shared" si="13"/>
        <v>0.5</v>
      </c>
      <c r="D692" s="69" t="str">
        <f>IF(TimeSpend[[#This Row],[Network Description]]&lt;&gt;"",VLOOKUP(TimeSpend[[#This Row],[Network Description]],Projects!A:B,2,0),"")</f>
        <v>BPC_INT</v>
      </c>
      <c r="E692" s="10" t="s">
        <v>16</v>
      </c>
      <c r="F692" s="96" t="s">
        <v>17</v>
      </c>
      <c r="G692" s="10" t="s">
        <v>501</v>
      </c>
      <c r="H692" s="32">
        <v>0.35416666666666669</v>
      </c>
      <c r="I692" s="32">
        <v>0.375</v>
      </c>
      <c r="J692" s="10" t="s">
        <v>19</v>
      </c>
      <c r="L692" s="69" t="str">
        <f>IF(TimeSpend[[#This Row],[Personnel number]]&lt;&gt;"",Utilization!$J$2,"")</f>
        <v>10/2024</v>
      </c>
      <c r="M692" s="69" t="str">
        <f>IF(TimeSpend[[#This Row],[Personnel number]]&lt;&gt;"",VLOOKUP(TimeSpend[[#This Row],[Personnel number]],Users!A:B,2,0),"")</f>
        <v>Musiol Marek</v>
      </c>
      <c r="N692" s="69" t="str">
        <f>IF(TimeSpend[[#This Row],[Network Description]]&lt;&gt;"",VLOOKUP(TimeSpend[[#This Row],[Network Description]],Projects!A:C,3,0),"")</f>
        <v>INT</v>
      </c>
      <c r="O692" s="69" t="str">
        <f>IF(TimeSpend[[#This Row],[Activity]]&lt;&gt;"",VLOOKUP(TimeSpend[[#This Row],[Activity]],Activity,2,FALSE),"")</f>
        <v>No</v>
      </c>
    </row>
    <row r="693" spans="1:15" ht="16.5" customHeight="1" x14ac:dyDescent="0.25">
      <c r="A693" s="10" t="s">
        <v>353</v>
      </c>
      <c r="B693" s="11">
        <v>45573</v>
      </c>
      <c r="C693" s="68">
        <f t="shared" si="13"/>
        <v>2</v>
      </c>
      <c r="D693" s="69">
        <f>IF(TimeSpend[[#This Row],[Network Description]]&lt;&gt;"",VLOOKUP(TimeSpend[[#This Row],[Network Description]],Projects!A:B,2,0),"")</f>
        <v>60000389</v>
      </c>
      <c r="E693" s="10" t="s">
        <v>25</v>
      </c>
      <c r="F693" s="96" t="s">
        <v>23</v>
      </c>
      <c r="G693" s="10" t="s">
        <v>526</v>
      </c>
      <c r="H693" s="32">
        <v>0.375</v>
      </c>
      <c r="I693" s="32">
        <v>0.45833333333333331</v>
      </c>
      <c r="J693" s="10" t="s">
        <v>19</v>
      </c>
      <c r="L693" s="69" t="str">
        <f>IF(TimeSpend[[#This Row],[Personnel number]]&lt;&gt;"",Utilization!$J$2,"")</f>
        <v>10/2024</v>
      </c>
      <c r="M693" s="69" t="str">
        <f>IF(TimeSpend[[#This Row],[Personnel number]]&lt;&gt;"",VLOOKUP(TimeSpend[[#This Row],[Personnel number]],Users!A:B,2,0),"")</f>
        <v>Musiol Marek</v>
      </c>
      <c r="N693" s="69" t="str">
        <f>IF(TimeSpend[[#This Row],[Network Description]]&lt;&gt;"",VLOOKUP(TimeSpend[[#This Row],[Network Description]],Projects!A:C,3,0),"")</f>
        <v>PROJECT</v>
      </c>
      <c r="O693" s="69" t="str">
        <f>IF(TimeSpend[[#This Row],[Activity]]&lt;&gt;"",VLOOKUP(TimeSpend[[#This Row],[Activity]],Activity,2,FALSE),"")</f>
        <v>Yes</v>
      </c>
    </row>
    <row r="694" spans="1:15" ht="16.5" customHeight="1" x14ac:dyDescent="0.25">
      <c r="A694" s="10" t="s">
        <v>353</v>
      </c>
      <c r="B694" s="11">
        <v>45573</v>
      </c>
      <c r="C694" s="68">
        <f t="shared" si="13"/>
        <v>0.5</v>
      </c>
      <c r="D694" s="69" t="str">
        <f>IF(TimeSpend[[#This Row],[Network Description]]&lt;&gt;"",VLOOKUP(TimeSpend[[#This Row],[Network Description]],Projects!A:B,2,0),"")</f>
        <v>BPC_INT</v>
      </c>
      <c r="E694" s="10" t="s">
        <v>16</v>
      </c>
      <c r="F694" s="96" t="s">
        <v>17</v>
      </c>
      <c r="G694" s="10" t="s">
        <v>501</v>
      </c>
      <c r="H694" s="32">
        <v>0.47916666666666669</v>
      </c>
      <c r="I694" s="32">
        <v>0.5</v>
      </c>
      <c r="J694" s="10" t="s">
        <v>19</v>
      </c>
      <c r="L694" s="69" t="str">
        <f>IF(TimeSpend[[#This Row],[Personnel number]]&lt;&gt;"",Utilization!$J$2,"")</f>
        <v>10/2024</v>
      </c>
      <c r="M694" s="69" t="str">
        <f>IF(TimeSpend[[#This Row],[Personnel number]]&lt;&gt;"",VLOOKUP(TimeSpend[[#This Row],[Personnel number]],Users!A:B,2,0),"")</f>
        <v>Musiol Marek</v>
      </c>
      <c r="N694" s="69" t="str">
        <f>IF(TimeSpend[[#This Row],[Network Description]]&lt;&gt;"",VLOOKUP(TimeSpend[[#This Row],[Network Description]],Projects!A:C,3,0),"")</f>
        <v>INT</v>
      </c>
      <c r="O694" s="69" t="str">
        <f>IF(TimeSpend[[#This Row],[Activity]]&lt;&gt;"",VLOOKUP(TimeSpend[[#This Row],[Activity]],Activity,2,FALSE),"")</f>
        <v>No</v>
      </c>
    </row>
    <row r="695" spans="1:15" ht="16.5" customHeight="1" x14ac:dyDescent="0.25">
      <c r="A695" s="10" t="s">
        <v>353</v>
      </c>
      <c r="B695" s="11">
        <v>45573</v>
      </c>
      <c r="C695" s="68">
        <f t="shared" si="13"/>
        <v>4.5</v>
      </c>
      <c r="D695" s="69">
        <f>IF(TimeSpend[[#This Row],[Network Description]]&lt;&gt;"",VLOOKUP(TimeSpend[[#This Row],[Network Description]],Projects!A:B,2,0),"")</f>
        <v>60000389</v>
      </c>
      <c r="E695" s="10" t="s">
        <v>25</v>
      </c>
      <c r="F695" s="96" t="s">
        <v>27</v>
      </c>
      <c r="G695" s="10" t="s">
        <v>526</v>
      </c>
      <c r="H695" s="32">
        <v>0.5</v>
      </c>
      <c r="I695" s="32">
        <v>0.6875</v>
      </c>
      <c r="J695" s="10" t="s">
        <v>19</v>
      </c>
      <c r="L695" s="69" t="str">
        <f>IF(TimeSpend[[#This Row],[Personnel number]]&lt;&gt;"",Utilization!$J$2,"")</f>
        <v>10/2024</v>
      </c>
      <c r="M695" s="69" t="str">
        <f>IF(TimeSpend[[#This Row],[Personnel number]]&lt;&gt;"",VLOOKUP(TimeSpend[[#This Row],[Personnel number]],Users!A:B,2,0),"")</f>
        <v>Musiol Marek</v>
      </c>
      <c r="N695" s="69" t="str">
        <f>IF(TimeSpend[[#This Row],[Network Description]]&lt;&gt;"",VLOOKUP(TimeSpend[[#This Row],[Network Description]],Projects!A:C,3,0),"")</f>
        <v>PROJECT</v>
      </c>
      <c r="O695" s="69" t="str">
        <f>IF(TimeSpend[[#This Row],[Activity]]&lt;&gt;"",VLOOKUP(TimeSpend[[#This Row],[Activity]],Activity,2,FALSE),"")</f>
        <v>Yes</v>
      </c>
    </row>
    <row r="696" spans="1:15" ht="16.5" customHeight="1" x14ac:dyDescent="0.25">
      <c r="A696" s="10" t="s">
        <v>353</v>
      </c>
      <c r="B696" s="11">
        <v>45573</v>
      </c>
      <c r="C696" s="68">
        <f t="shared" si="13"/>
        <v>1</v>
      </c>
      <c r="D696" s="69">
        <f>IF(TimeSpend[[#This Row],[Network Description]]&lt;&gt;"",VLOOKUP(TimeSpend[[#This Row],[Network Description]],Projects!A:B,2,0),"")</f>
        <v>60000389</v>
      </c>
      <c r="E696" s="10" t="s">
        <v>25</v>
      </c>
      <c r="F696" s="96" t="s">
        <v>23</v>
      </c>
      <c r="G696" s="10" t="s">
        <v>528</v>
      </c>
      <c r="H696" s="32">
        <v>0.6875</v>
      </c>
      <c r="I696" s="32">
        <v>0.72916666666666663</v>
      </c>
      <c r="J696" s="10" t="s">
        <v>19</v>
      </c>
      <c r="L696" s="69" t="str">
        <f>IF(TimeSpend[[#This Row],[Personnel number]]&lt;&gt;"",Utilization!$J$2,"")</f>
        <v>10/2024</v>
      </c>
      <c r="M696" s="69" t="str">
        <f>IF(TimeSpend[[#This Row],[Personnel number]]&lt;&gt;"",VLOOKUP(TimeSpend[[#This Row],[Personnel number]],Users!A:B,2,0),"")</f>
        <v>Musiol Marek</v>
      </c>
      <c r="N696" s="69" t="str">
        <f>IF(TimeSpend[[#This Row],[Network Description]]&lt;&gt;"",VLOOKUP(TimeSpend[[#This Row],[Network Description]],Projects!A:C,3,0),"")</f>
        <v>PROJECT</v>
      </c>
      <c r="O696" s="69" t="str">
        <f>IF(TimeSpend[[#This Row],[Activity]]&lt;&gt;"",VLOOKUP(TimeSpend[[#This Row],[Activity]],Activity,2,FALSE),"")</f>
        <v>Yes</v>
      </c>
    </row>
    <row r="697" spans="1:15" ht="16.5" customHeight="1" x14ac:dyDescent="0.25">
      <c r="A697" s="10" t="s">
        <v>353</v>
      </c>
      <c r="B697" s="11">
        <v>45574</v>
      </c>
      <c r="C697" s="68">
        <f t="shared" si="13"/>
        <v>0.5</v>
      </c>
      <c r="D697" s="69" t="str">
        <f>IF(TimeSpend[[#This Row],[Network Description]]&lt;&gt;"",VLOOKUP(TimeSpend[[#This Row],[Network Description]],Projects!A:B,2,0),"")</f>
        <v>BPC_INT</v>
      </c>
      <c r="E697" s="10" t="s">
        <v>16</v>
      </c>
      <c r="F697" s="96" t="s">
        <v>17</v>
      </c>
      <c r="G697" s="10" t="s">
        <v>501</v>
      </c>
      <c r="H697" s="32">
        <v>0.35416666666666669</v>
      </c>
      <c r="I697" s="32">
        <v>0.375</v>
      </c>
      <c r="J697" s="10" t="s">
        <v>19</v>
      </c>
      <c r="L697" s="69" t="str">
        <f>IF(TimeSpend[[#This Row],[Personnel number]]&lt;&gt;"",Utilization!$J$2,"")</f>
        <v>10/2024</v>
      </c>
      <c r="M697" s="69" t="str">
        <f>IF(TimeSpend[[#This Row],[Personnel number]]&lt;&gt;"",VLOOKUP(TimeSpend[[#This Row],[Personnel number]],Users!A:B,2,0),"")</f>
        <v>Musiol Marek</v>
      </c>
      <c r="N697" s="69" t="str">
        <f>IF(TimeSpend[[#This Row],[Network Description]]&lt;&gt;"",VLOOKUP(TimeSpend[[#This Row],[Network Description]],Projects!A:C,3,0),"")</f>
        <v>INT</v>
      </c>
      <c r="O697" s="69" t="str">
        <f>IF(TimeSpend[[#This Row],[Activity]]&lt;&gt;"",VLOOKUP(TimeSpend[[#This Row],[Activity]],Activity,2,FALSE),"")</f>
        <v>No</v>
      </c>
    </row>
    <row r="698" spans="1:15" ht="16.5" customHeight="1" x14ac:dyDescent="0.25">
      <c r="A698" s="10" t="s">
        <v>353</v>
      </c>
      <c r="B698" s="11">
        <v>45574</v>
      </c>
      <c r="C698" s="68">
        <f t="shared" si="13"/>
        <v>2</v>
      </c>
      <c r="D698" s="69">
        <f>IF(TimeSpend[[#This Row],[Network Description]]&lt;&gt;"",VLOOKUP(TimeSpend[[#This Row],[Network Description]],Projects!A:B,2,0),"")</f>
        <v>60000389</v>
      </c>
      <c r="E698" s="10" t="s">
        <v>25</v>
      </c>
      <c r="F698" s="96" t="s">
        <v>23</v>
      </c>
      <c r="G698" s="10" t="s">
        <v>526</v>
      </c>
      <c r="H698" s="32">
        <v>0.375</v>
      </c>
      <c r="I698" s="32">
        <v>0.45833333333333331</v>
      </c>
      <c r="J698" s="10" t="s">
        <v>19</v>
      </c>
      <c r="L698" s="69" t="str">
        <f>IF(TimeSpend[[#This Row],[Personnel number]]&lt;&gt;"",Utilization!$J$2,"")</f>
        <v>10/2024</v>
      </c>
      <c r="M698" s="69" t="str">
        <f>IF(TimeSpend[[#This Row],[Personnel number]]&lt;&gt;"",VLOOKUP(TimeSpend[[#This Row],[Personnel number]],Users!A:B,2,0),"")</f>
        <v>Musiol Marek</v>
      </c>
      <c r="N698" s="69" t="str">
        <f>IF(TimeSpend[[#This Row],[Network Description]]&lt;&gt;"",VLOOKUP(TimeSpend[[#This Row],[Network Description]],Projects!A:C,3,0),"")</f>
        <v>PROJECT</v>
      </c>
      <c r="O698" s="69" t="str">
        <f>IF(TimeSpend[[#This Row],[Activity]]&lt;&gt;"",VLOOKUP(TimeSpend[[#This Row],[Activity]],Activity,2,FALSE),"")</f>
        <v>Yes</v>
      </c>
    </row>
    <row r="699" spans="1:15" ht="16.5" customHeight="1" x14ac:dyDescent="0.25">
      <c r="A699" s="10" t="s">
        <v>353</v>
      </c>
      <c r="B699" s="11">
        <v>45574</v>
      </c>
      <c r="C699" s="68">
        <f t="shared" si="13"/>
        <v>5</v>
      </c>
      <c r="D699" s="69">
        <f>IF(TimeSpend[[#This Row],[Network Description]]&lt;&gt;"",VLOOKUP(TimeSpend[[#This Row],[Network Description]],Projects!A:B,2,0),"")</f>
        <v>60000389</v>
      </c>
      <c r="E699" s="10" t="s">
        <v>25</v>
      </c>
      <c r="F699" s="96" t="s">
        <v>23</v>
      </c>
      <c r="G699" s="10" t="s">
        <v>529</v>
      </c>
      <c r="H699" s="32">
        <v>0.47916666666666669</v>
      </c>
      <c r="I699" s="32">
        <v>0.6875</v>
      </c>
      <c r="J699" s="10" t="s">
        <v>19</v>
      </c>
      <c r="L699" s="69" t="str">
        <f>IF(TimeSpend[[#This Row],[Personnel number]]&lt;&gt;"",Utilization!$J$2,"")</f>
        <v>10/2024</v>
      </c>
      <c r="M699" s="69" t="str">
        <f>IF(TimeSpend[[#This Row],[Personnel number]]&lt;&gt;"",VLOOKUP(TimeSpend[[#This Row],[Personnel number]],Users!A:B,2,0),"")</f>
        <v>Musiol Marek</v>
      </c>
      <c r="N699" s="69" t="str">
        <f>IF(TimeSpend[[#This Row],[Network Description]]&lt;&gt;"",VLOOKUP(TimeSpend[[#This Row],[Network Description]],Projects!A:C,3,0),"")</f>
        <v>PROJECT</v>
      </c>
      <c r="O699" s="69" t="str">
        <f>IF(TimeSpend[[#This Row],[Activity]]&lt;&gt;"",VLOOKUP(TimeSpend[[#This Row],[Activity]],Activity,2,FALSE),"")</f>
        <v>Yes</v>
      </c>
    </row>
    <row r="700" spans="1:15" ht="16.5" customHeight="1" x14ac:dyDescent="0.25">
      <c r="A700" s="10" t="s">
        <v>353</v>
      </c>
      <c r="B700" s="11">
        <v>45574</v>
      </c>
      <c r="C700" s="68">
        <f t="shared" si="13"/>
        <v>0.83333333333333215</v>
      </c>
      <c r="D700" s="69">
        <f>IF(TimeSpend[[#This Row],[Network Description]]&lt;&gt;"",VLOOKUP(TimeSpend[[#This Row],[Network Description]],Projects!A:B,2,0),"")</f>
        <v>60000389</v>
      </c>
      <c r="E700" s="10" t="s">
        <v>25</v>
      </c>
      <c r="F700" s="96" t="s">
        <v>23</v>
      </c>
      <c r="G700" s="10" t="s">
        <v>528</v>
      </c>
      <c r="H700" s="32">
        <v>0.6875</v>
      </c>
      <c r="I700" s="32">
        <v>0.72222222222222221</v>
      </c>
      <c r="J700" s="10" t="s">
        <v>19</v>
      </c>
      <c r="L700" s="69" t="str">
        <f>IF(TimeSpend[[#This Row],[Personnel number]]&lt;&gt;"",Utilization!$J$2,"")</f>
        <v>10/2024</v>
      </c>
      <c r="M700" s="69" t="str">
        <f>IF(TimeSpend[[#This Row],[Personnel number]]&lt;&gt;"",VLOOKUP(TimeSpend[[#This Row],[Personnel number]],Users!A:B,2,0),"")</f>
        <v>Musiol Marek</v>
      </c>
      <c r="N700" s="69" t="str">
        <f>IF(TimeSpend[[#This Row],[Network Description]]&lt;&gt;"",VLOOKUP(TimeSpend[[#This Row],[Network Description]],Projects!A:C,3,0),"")</f>
        <v>PROJECT</v>
      </c>
      <c r="O700" s="69" t="str">
        <f>IF(TimeSpend[[#This Row],[Activity]]&lt;&gt;"",VLOOKUP(TimeSpend[[#This Row],[Activity]],Activity,2,FALSE),"")</f>
        <v>Yes</v>
      </c>
    </row>
    <row r="701" spans="1:15" ht="16.5" customHeight="1" x14ac:dyDescent="0.25">
      <c r="A701" s="10" t="s">
        <v>353</v>
      </c>
      <c r="B701" s="11">
        <v>45575</v>
      </c>
      <c r="C701" s="68">
        <f t="shared" si="13"/>
        <v>0.49999999999999822</v>
      </c>
      <c r="D701" s="69" t="str">
        <f>IF(TimeSpend[[#This Row],[Network Description]]&lt;&gt;"",VLOOKUP(TimeSpend[[#This Row],[Network Description]],Projects!A:B,2,0),"")</f>
        <v>BPC_INT</v>
      </c>
      <c r="E701" s="10" t="s">
        <v>16</v>
      </c>
      <c r="F701" s="96" t="s">
        <v>17</v>
      </c>
      <c r="G701" s="10" t="s">
        <v>501</v>
      </c>
      <c r="H701" s="32">
        <v>0.34027777777777779</v>
      </c>
      <c r="I701" s="32">
        <v>0.3611111111111111</v>
      </c>
      <c r="J701" s="10" t="s">
        <v>19</v>
      </c>
      <c r="L701" s="69" t="str">
        <f>IF(TimeSpend[[#This Row],[Personnel number]]&lt;&gt;"",Utilization!$J$2,"")</f>
        <v>10/2024</v>
      </c>
      <c r="M701" s="69" t="str">
        <f>IF(TimeSpend[[#This Row],[Personnel number]]&lt;&gt;"",VLOOKUP(TimeSpend[[#This Row],[Personnel number]],Users!A:B,2,0),"")</f>
        <v>Musiol Marek</v>
      </c>
      <c r="N701" s="69" t="str">
        <f>IF(TimeSpend[[#This Row],[Network Description]]&lt;&gt;"",VLOOKUP(TimeSpend[[#This Row],[Network Description]],Projects!A:C,3,0),"")</f>
        <v>INT</v>
      </c>
      <c r="O701" s="69" t="str">
        <f>IF(TimeSpend[[#This Row],[Activity]]&lt;&gt;"",VLOOKUP(TimeSpend[[#This Row],[Activity]],Activity,2,FALSE),"")</f>
        <v>No</v>
      </c>
    </row>
    <row r="702" spans="1:15" ht="16.5" customHeight="1" x14ac:dyDescent="0.25">
      <c r="A702" s="10" t="s">
        <v>353</v>
      </c>
      <c r="B702" s="11">
        <v>45575</v>
      </c>
      <c r="C702" s="68">
        <f t="shared" si="13"/>
        <v>1.3333333333333339</v>
      </c>
      <c r="D702" s="69">
        <f>IF(TimeSpend[[#This Row],[Network Description]]&lt;&gt;"",VLOOKUP(TimeSpend[[#This Row],[Network Description]],Projects!A:B,2,0),"")</f>
        <v>60000389</v>
      </c>
      <c r="E702" s="10" t="s">
        <v>25</v>
      </c>
      <c r="F702" s="96" t="s">
        <v>27</v>
      </c>
      <c r="G702" s="10" t="s">
        <v>526</v>
      </c>
      <c r="H702" s="32">
        <v>0.3611111111111111</v>
      </c>
      <c r="I702" s="32">
        <v>0.41666666666666669</v>
      </c>
      <c r="J702" s="10" t="s">
        <v>19</v>
      </c>
      <c r="L702" s="69" t="str">
        <f>IF(TimeSpend[[#This Row],[Personnel number]]&lt;&gt;"",Utilization!$J$2,"")</f>
        <v>10/2024</v>
      </c>
      <c r="M702" s="69" t="str">
        <f>IF(TimeSpend[[#This Row],[Personnel number]]&lt;&gt;"",VLOOKUP(TimeSpend[[#This Row],[Personnel number]],Users!A:B,2,0),"")</f>
        <v>Musiol Marek</v>
      </c>
      <c r="N702" s="69" t="str">
        <f>IF(TimeSpend[[#This Row],[Network Description]]&lt;&gt;"",VLOOKUP(TimeSpend[[#This Row],[Network Description]],Projects!A:C,3,0),"")</f>
        <v>PROJECT</v>
      </c>
      <c r="O702" s="69" t="str">
        <f>IF(TimeSpend[[#This Row],[Activity]]&lt;&gt;"",VLOOKUP(TimeSpend[[#This Row],[Activity]],Activity,2,FALSE),"")</f>
        <v>Yes</v>
      </c>
    </row>
    <row r="703" spans="1:15" ht="16.5" customHeight="1" x14ac:dyDescent="0.25">
      <c r="A703" s="10" t="s">
        <v>353</v>
      </c>
      <c r="B703" s="11">
        <v>45575</v>
      </c>
      <c r="C703" s="68">
        <f t="shared" si="13"/>
        <v>0.5</v>
      </c>
      <c r="D703" s="69">
        <f>IF(TimeSpend[[#This Row],[Network Description]]&lt;&gt;"",VLOOKUP(TimeSpend[[#This Row],[Network Description]],Projects!A:B,2,0),"")</f>
        <v>60000389</v>
      </c>
      <c r="E703" s="10" t="s">
        <v>25</v>
      </c>
      <c r="F703" s="96" t="s">
        <v>441</v>
      </c>
      <c r="G703" s="10" t="s">
        <v>530</v>
      </c>
      <c r="H703" s="32">
        <v>0.41666666666666669</v>
      </c>
      <c r="I703" s="32">
        <v>0.4375</v>
      </c>
      <c r="J703" s="10" t="s">
        <v>19</v>
      </c>
      <c r="L703" s="69" t="str">
        <f>IF(TimeSpend[[#This Row],[Personnel number]]&lt;&gt;"",Utilization!$J$2,"")</f>
        <v>10/2024</v>
      </c>
      <c r="M703" s="69" t="str">
        <f>IF(TimeSpend[[#This Row],[Personnel number]]&lt;&gt;"",VLOOKUP(TimeSpend[[#This Row],[Personnel number]],Users!A:B,2,0),"")</f>
        <v>Musiol Marek</v>
      </c>
      <c r="N703" s="69" t="str">
        <f>IF(TimeSpend[[#This Row],[Network Description]]&lt;&gt;"",VLOOKUP(TimeSpend[[#This Row],[Network Description]],Projects!A:C,3,0),"")</f>
        <v>PROJECT</v>
      </c>
      <c r="O703" s="69" t="str">
        <f>IF(TimeSpend[[#This Row],[Activity]]&lt;&gt;"",VLOOKUP(TimeSpend[[#This Row],[Activity]],Activity,2,FALSE),"")</f>
        <v>Yes</v>
      </c>
    </row>
    <row r="704" spans="1:15" ht="16.5" customHeight="1" x14ac:dyDescent="0.25">
      <c r="A704" s="10" t="s">
        <v>353</v>
      </c>
      <c r="B704" s="11">
        <v>45575</v>
      </c>
      <c r="C704" s="68">
        <f t="shared" si="13"/>
        <v>0.5</v>
      </c>
      <c r="D704" s="69">
        <f>IF(TimeSpend[[#This Row],[Network Description]]&lt;&gt;"",VLOOKUP(TimeSpend[[#This Row],[Network Description]],Projects!A:B,2,0),"")</f>
        <v>60000389</v>
      </c>
      <c r="E704" s="10" t="s">
        <v>25</v>
      </c>
      <c r="F704" s="96" t="s">
        <v>23</v>
      </c>
      <c r="G704" s="10" t="s">
        <v>528</v>
      </c>
      <c r="H704" s="32">
        <v>0.4375</v>
      </c>
      <c r="I704" s="32">
        <v>0.45833333333333331</v>
      </c>
      <c r="J704" s="10" t="s">
        <v>19</v>
      </c>
      <c r="L704" s="69" t="str">
        <f>IF(TimeSpend[[#This Row],[Personnel number]]&lt;&gt;"",Utilization!$J$2,"")</f>
        <v>10/2024</v>
      </c>
      <c r="M704" s="69" t="str">
        <f>IF(TimeSpend[[#This Row],[Personnel number]]&lt;&gt;"",VLOOKUP(TimeSpend[[#This Row],[Personnel number]],Users!A:B,2,0),"")</f>
        <v>Musiol Marek</v>
      </c>
      <c r="N704" s="69" t="str">
        <f>IF(TimeSpend[[#This Row],[Network Description]]&lt;&gt;"",VLOOKUP(TimeSpend[[#This Row],[Network Description]],Projects!A:C,3,0),"")</f>
        <v>PROJECT</v>
      </c>
      <c r="O704" s="69" t="str">
        <f>IF(TimeSpend[[#This Row],[Activity]]&lt;&gt;"",VLOOKUP(TimeSpend[[#This Row],[Activity]],Activity,2,FALSE),"")</f>
        <v>Yes</v>
      </c>
    </row>
    <row r="705" spans="1:15" ht="16.5" customHeight="1" x14ac:dyDescent="0.25">
      <c r="A705" s="10" t="s">
        <v>353</v>
      </c>
      <c r="B705" s="11">
        <v>45575</v>
      </c>
      <c r="C705" s="68">
        <f t="shared" si="13"/>
        <v>4.8333333333333357</v>
      </c>
      <c r="D705" s="69">
        <f>IF(TimeSpend[[#This Row],[Network Description]]&lt;&gt;"",VLOOKUP(TimeSpend[[#This Row],[Network Description]],Projects!A:B,2,0),"")</f>
        <v>60000389</v>
      </c>
      <c r="E705" s="10" t="s">
        <v>25</v>
      </c>
      <c r="F705" s="96" t="s">
        <v>23</v>
      </c>
      <c r="G705" s="10" t="s">
        <v>529</v>
      </c>
      <c r="H705" s="32">
        <v>0.47916666666666669</v>
      </c>
      <c r="I705" s="32">
        <v>0.68055555555555558</v>
      </c>
      <c r="J705" s="10" t="s">
        <v>19</v>
      </c>
      <c r="L705" s="69" t="str">
        <f>IF(TimeSpend[[#This Row],[Personnel number]]&lt;&gt;"",Utilization!$J$2,"")</f>
        <v>10/2024</v>
      </c>
      <c r="M705" s="69" t="str">
        <f>IF(TimeSpend[[#This Row],[Personnel number]]&lt;&gt;"",VLOOKUP(TimeSpend[[#This Row],[Personnel number]],Users!A:B,2,0),"")</f>
        <v>Musiol Marek</v>
      </c>
      <c r="N705" s="69" t="str">
        <f>IF(TimeSpend[[#This Row],[Network Description]]&lt;&gt;"",VLOOKUP(TimeSpend[[#This Row],[Network Description]],Projects!A:C,3,0),"")</f>
        <v>PROJECT</v>
      </c>
      <c r="O705" s="69" t="str">
        <f>IF(TimeSpend[[#This Row],[Activity]]&lt;&gt;"",VLOOKUP(TimeSpend[[#This Row],[Activity]],Activity,2,FALSE),"")</f>
        <v>Yes</v>
      </c>
    </row>
    <row r="706" spans="1:15" ht="16.5" customHeight="1" x14ac:dyDescent="0.25">
      <c r="A706" s="10" t="s">
        <v>353</v>
      </c>
      <c r="B706" s="11">
        <v>45575</v>
      </c>
      <c r="C706" s="68">
        <f t="shared" si="13"/>
        <v>0.49999999999999645</v>
      </c>
      <c r="D706" s="69">
        <f>IF(TimeSpend[[#This Row],[Network Description]]&lt;&gt;"",VLOOKUP(TimeSpend[[#This Row],[Network Description]],Projects!A:B,2,0),"")</f>
        <v>60000389</v>
      </c>
      <c r="E706" s="10" t="s">
        <v>25</v>
      </c>
      <c r="F706" s="96" t="s">
        <v>23</v>
      </c>
      <c r="G706" s="10" t="s">
        <v>528</v>
      </c>
      <c r="H706" s="32">
        <v>0.68055555555555558</v>
      </c>
      <c r="I706" s="32">
        <v>0.70138888888888884</v>
      </c>
      <c r="J706" s="10" t="s">
        <v>19</v>
      </c>
      <c r="L706" s="69" t="str">
        <f>IF(TimeSpend[[#This Row],[Personnel number]]&lt;&gt;"",Utilization!$J$2,"")</f>
        <v>10/2024</v>
      </c>
      <c r="M706" s="69" t="str">
        <f>IF(TimeSpend[[#This Row],[Personnel number]]&lt;&gt;"",VLOOKUP(TimeSpend[[#This Row],[Personnel number]],Users!A:B,2,0),"")</f>
        <v>Musiol Marek</v>
      </c>
      <c r="N706" s="69" t="str">
        <f>IF(TimeSpend[[#This Row],[Network Description]]&lt;&gt;"",VLOOKUP(TimeSpend[[#This Row],[Network Description]],Projects!A:C,3,0),"")</f>
        <v>PROJECT</v>
      </c>
      <c r="O706" s="69" t="str">
        <f>IF(TimeSpend[[#This Row],[Activity]]&lt;&gt;"",VLOOKUP(TimeSpend[[#This Row],[Activity]],Activity,2,FALSE),"")</f>
        <v>Yes</v>
      </c>
    </row>
    <row r="707" spans="1:15" ht="16.5" customHeight="1" x14ac:dyDescent="0.25">
      <c r="A707" s="10" t="s">
        <v>353</v>
      </c>
      <c r="B707" s="11">
        <v>45575</v>
      </c>
      <c r="C707" s="68">
        <f t="shared" ref="C707:C770" si="14">IF((I707-INT(I707))*24-(H707-INT(H707))*24=0,"",(I707-INT(I707))*24-(H707-INT(H707))*24)</f>
        <v>0.3333333333333357</v>
      </c>
      <c r="D707" s="69" t="str">
        <f>IF(TimeSpend[[#This Row],[Network Description]]&lt;&gt;"",VLOOKUP(TimeSpend[[#This Row],[Network Description]],Projects!A:B,2,0),"")</f>
        <v>BPC_INT</v>
      </c>
      <c r="E707" s="10" t="s">
        <v>16</v>
      </c>
      <c r="F707" s="96" t="s">
        <v>17</v>
      </c>
      <c r="G707" s="10" t="s">
        <v>501</v>
      </c>
      <c r="H707" s="32">
        <v>0.70138888888888884</v>
      </c>
      <c r="I707" s="32">
        <v>0.71527777777777779</v>
      </c>
      <c r="J707" s="10" t="s">
        <v>19</v>
      </c>
      <c r="L707" s="69" t="str">
        <f>IF(TimeSpend[[#This Row],[Personnel number]]&lt;&gt;"",Utilization!$J$2,"")</f>
        <v>10/2024</v>
      </c>
      <c r="M707" s="69" t="str">
        <f>IF(TimeSpend[[#This Row],[Personnel number]]&lt;&gt;"",VLOOKUP(TimeSpend[[#This Row],[Personnel number]],Users!A:B,2,0),"")</f>
        <v>Musiol Marek</v>
      </c>
      <c r="N707" s="69" t="str">
        <f>IF(TimeSpend[[#This Row],[Network Description]]&lt;&gt;"",VLOOKUP(TimeSpend[[#This Row],[Network Description]],Projects!A:C,3,0),"")</f>
        <v>INT</v>
      </c>
      <c r="O707" s="69" t="str">
        <f>IF(TimeSpend[[#This Row],[Activity]]&lt;&gt;"",VLOOKUP(TimeSpend[[#This Row],[Activity]],Activity,2,FALSE),"")</f>
        <v>No</v>
      </c>
    </row>
    <row r="708" spans="1:15" ht="16.5" customHeight="1" x14ac:dyDescent="0.25">
      <c r="A708" s="10" t="s">
        <v>353</v>
      </c>
      <c r="B708" s="11">
        <v>45576</v>
      </c>
      <c r="C708" s="68">
        <f t="shared" si="14"/>
        <v>0.5</v>
      </c>
      <c r="D708" s="69" t="str">
        <f>IF(TimeSpend[[#This Row],[Network Description]]&lt;&gt;"",VLOOKUP(TimeSpend[[#This Row],[Network Description]],Projects!A:B,2,0),"")</f>
        <v>BPC_INT</v>
      </c>
      <c r="E708" s="10" t="s">
        <v>16</v>
      </c>
      <c r="F708" s="96" t="s">
        <v>17</v>
      </c>
      <c r="G708" s="10" t="s">
        <v>501</v>
      </c>
      <c r="H708" s="32">
        <v>0.3125</v>
      </c>
      <c r="I708" s="32">
        <v>0.33333333333333331</v>
      </c>
      <c r="J708" s="10" t="s">
        <v>19</v>
      </c>
      <c r="L708" s="69" t="str">
        <f>IF(TimeSpend[[#This Row],[Personnel number]]&lt;&gt;"",Utilization!$J$2,"")</f>
        <v>10/2024</v>
      </c>
      <c r="M708" s="69" t="str">
        <f>IF(TimeSpend[[#This Row],[Personnel number]]&lt;&gt;"",VLOOKUP(TimeSpend[[#This Row],[Personnel number]],Users!A:B,2,0),"")</f>
        <v>Musiol Marek</v>
      </c>
      <c r="N708" s="69" t="str">
        <f>IF(TimeSpend[[#This Row],[Network Description]]&lt;&gt;"",VLOOKUP(TimeSpend[[#This Row],[Network Description]],Projects!A:C,3,0),"")</f>
        <v>INT</v>
      </c>
      <c r="O708" s="69" t="str">
        <f>IF(TimeSpend[[#This Row],[Activity]]&lt;&gt;"",VLOOKUP(TimeSpend[[#This Row],[Activity]],Activity,2,FALSE),"")</f>
        <v>No</v>
      </c>
    </row>
    <row r="709" spans="1:15" ht="16.5" customHeight="1" x14ac:dyDescent="0.25">
      <c r="A709" s="10" t="s">
        <v>353</v>
      </c>
      <c r="B709" s="11">
        <v>45576</v>
      </c>
      <c r="C709" s="68">
        <f t="shared" si="14"/>
        <v>1.5</v>
      </c>
      <c r="D709" s="69">
        <f>IF(TimeSpend[[#This Row],[Network Description]]&lt;&gt;"",VLOOKUP(TimeSpend[[#This Row],[Network Description]],Projects!A:B,2,0),"")</f>
        <v>60000389</v>
      </c>
      <c r="E709" s="10" t="s">
        <v>25</v>
      </c>
      <c r="F709" s="96" t="s">
        <v>23</v>
      </c>
      <c r="G709" s="10" t="s">
        <v>521</v>
      </c>
      <c r="H709" s="32">
        <v>0.33333333333333331</v>
      </c>
      <c r="I709" s="32">
        <v>0.39583333333333331</v>
      </c>
      <c r="J709" s="10" t="s">
        <v>19</v>
      </c>
      <c r="L709" s="69" t="str">
        <f>IF(TimeSpend[[#This Row],[Personnel number]]&lt;&gt;"",Utilization!$J$2,"")</f>
        <v>10/2024</v>
      </c>
      <c r="M709" s="69" t="str">
        <f>IF(TimeSpend[[#This Row],[Personnel number]]&lt;&gt;"",VLOOKUP(TimeSpend[[#This Row],[Personnel number]],Users!A:B,2,0),"")</f>
        <v>Musiol Marek</v>
      </c>
      <c r="N709" s="69" t="str">
        <f>IF(TimeSpend[[#This Row],[Network Description]]&lt;&gt;"",VLOOKUP(TimeSpend[[#This Row],[Network Description]],Projects!A:C,3,0),"")</f>
        <v>PROJECT</v>
      </c>
      <c r="O709" s="69" t="str">
        <f>IF(TimeSpend[[#This Row],[Activity]]&lt;&gt;"",VLOOKUP(TimeSpend[[#This Row],[Activity]],Activity,2,FALSE),"")</f>
        <v>Yes</v>
      </c>
    </row>
    <row r="710" spans="1:15" ht="16.5" customHeight="1" x14ac:dyDescent="0.25">
      <c r="A710" s="10" t="s">
        <v>353</v>
      </c>
      <c r="B710" s="11">
        <v>45576</v>
      </c>
      <c r="C710" s="68">
        <f t="shared" si="14"/>
        <v>1.5</v>
      </c>
      <c r="D710" s="69">
        <f>IF(TimeSpend[[#This Row],[Network Description]]&lt;&gt;"",VLOOKUP(TimeSpend[[#This Row],[Network Description]],Projects!A:B,2,0),"")</f>
        <v>60000389</v>
      </c>
      <c r="E710" s="10" t="s">
        <v>25</v>
      </c>
      <c r="F710" s="96" t="s">
        <v>58</v>
      </c>
      <c r="G710" s="10" t="s">
        <v>506</v>
      </c>
      <c r="H710" s="32">
        <v>0.39583333333333331</v>
      </c>
      <c r="I710" s="32">
        <v>0.45833333333333331</v>
      </c>
      <c r="J710" s="10" t="s">
        <v>19</v>
      </c>
      <c r="L710" s="69" t="str">
        <f>IF(TimeSpend[[#This Row],[Personnel number]]&lt;&gt;"",Utilization!$J$2,"")</f>
        <v>10/2024</v>
      </c>
      <c r="M710" s="69" t="str">
        <f>IF(TimeSpend[[#This Row],[Personnel number]]&lt;&gt;"",VLOOKUP(TimeSpend[[#This Row],[Personnel number]],Users!A:B,2,0),"")</f>
        <v>Musiol Marek</v>
      </c>
      <c r="N710" s="69" t="str">
        <f>IF(TimeSpend[[#This Row],[Network Description]]&lt;&gt;"",VLOOKUP(TimeSpend[[#This Row],[Network Description]],Projects!A:C,3,0),"")</f>
        <v>PROJECT</v>
      </c>
      <c r="O710" s="69" t="str">
        <f>IF(TimeSpend[[#This Row],[Activity]]&lt;&gt;"",VLOOKUP(TimeSpend[[#This Row],[Activity]],Activity,2,FALSE),"")</f>
        <v>Yes</v>
      </c>
    </row>
    <row r="711" spans="1:15" ht="16.5" customHeight="1" x14ac:dyDescent="0.25">
      <c r="A711" s="10" t="s">
        <v>353</v>
      </c>
      <c r="B711" s="11">
        <v>45576</v>
      </c>
      <c r="C711" s="68">
        <f t="shared" si="14"/>
        <v>0.5</v>
      </c>
      <c r="D711" s="69" t="str">
        <f>IF(TimeSpend[[#This Row],[Network Description]]&lt;&gt;"",VLOOKUP(TimeSpend[[#This Row],[Network Description]],Projects!A:B,2,0),"")</f>
        <v>BPC_INT</v>
      </c>
      <c r="E711" s="10" t="s">
        <v>16</v>
      </c>
      <c r="F711" s="96" t="s">
        <v>17</v>
      </c>
      <c r="G711" s="10" t="s">
        <v>501</v>
      </c>
      <c r="H711" s="32">
        <v>0.45833333333333331</v>
      </c>
      <c r="I711" s="32">
        <v>0.47916666666666669</v>
      </c>
      <c r="J711" s="10" t="s">
        <v>19</v>
      </c>
      <c r="L711" s="69" t="str">
        <f>IF(TimeSpend[[#This Row],[Personnel number]]&lt;&gt;"",Utilization!$J$2,"")</f>
        <v>10/2024</v>
      </c>
      <c r="M711" s="69" t="str">
        <f>IF(TimeSpend[[#This Row],[Personnel number]]&lt;&gt;"",VLOOKUP(TimeSpend[[#This Row],[Personnel number]],Users!A:B,2,0),"")</f>
        <v>Musiol Marek</v>
      </c>
      <c r="N711" s="69" t="str">
        <f>IF(TimeSpend[[#This Row],[Network Description]]&lt;&gt;"",VLOOKUP(TimeSpend[[#This Row],[Network Description]],Projects!A:C,3,0),"")</f>
        <v>INT</v>
      </c>
      <c r="O711" s="69" t="str">
        <f>IF(TimeSpend[[#This Row],[Activity]]&lt;&gt;"",VLOOKUP(TimeSpend[[#This Row],[Activity]],Activity,2,FALSE),"")</f>
        <v>No</v>
      </c>
    </row>
    <row r="712" spans="1:15" ht="16.5" customHeight="1" x14ac:dyDescent="0.25">
      <c r="A712" s="10" t="s">
        <v>353</v>
      </c>
      <c r="B712" s="11">
        <v>45576</v>
      </c>
      <c r="C712" s="68">
        <f t="shared" si="14"/>
        <v>1</v>
      </c>
      <c r="D712" s="69" t="str">
        <f>IF(TimeSpend[[#This Row],[Network Description]]&lt;&gt;"",VLOOKUP(TimeSpend[[#This Row],[Network Description]],Projects!A:B,2,0),"")</f>
        <v>BPC_INT</v>
      </c>
      <c r="E712" s="10" t="s">
        <v>16</v>
      </c>
      <c r="F712" s="96" t="s">
        <v>17</v>
      </c>
      <c r="G712" s="10" t="s">
        <v>531</v>
      </c>
      <c r="H712" s="32">
        <v>0.5</v>
      </c>
      <c r="I712" s="32">
        <v>0.54166666666666663</v>
      </c>
      <c r="J712" s="10" t="s">
        <v>19</v>
      </c>
      <c r="L712" s="69" t="str">
        <f>IF(TimeSpend[[#This Row],[Personnel number]]&lt;&gt;"",Utilization!$J$2,"")</f>
        <v>10/2024</v>
      </c>
      <c r="M712" s="69" t="str">
        <f>IF(TimeSpend[[#This Row],[Personnel number]]&lt;&gt;"",VLOOKUP(TimeSpend[[#This Row],[Personnel number]],Users!A:B,2,0),"")</f>
        <v>Musiol Marek</v>
      </c>
      <c r="N712" s="69" t="str">
        <f>IF(TimeSpend[[#This Row],[Network Description]]&lt;&gt;"",VLOOKUP(TimeSpend[[#This Row],[Network Description]],Projects!A:C,3,0),"")</f>
        <v>INT</v>
      </c>
      <c r="O712" s="69" t="str">
        <f>IF(TimeSpend[[#This Row],[Activity]]&lt;&gt;"",VLOOKUP(TimeSpend[[#This Row],[Activity]],Activity,2,FALSE),"")</f>
        <v>No</v>
      </c>
    </row>
    <row r="713" spans="1:15" ht="16.5" customHeight="1" x14ac:dyDescent="0.25">
      <c r="A713" s="10" t="s">
        <v>353</v>
      </c>
      <c r="B713" s="11">
        <v>45576</v>
      </c>
      <c r="C713" s="68">
        <f t="shared" si="14"/>
        <v>1</v>
      </c>
      <c r="D713" s="69">
        <f>IF(TimeSpend[[#This Row],[Network Description]]&lt;&gt;"",VLOOKUP(TimeSpend[[#This Row],[Network Description]],Projects!A:B,2,0),"")</f>
        <v>60000389</v>
      </c>
      <c r="E713" s="10" t="s">
        <v>25</v>
      </c>
      <c r="F713" s="96" t="s">
        <v>27</v>
      </c>
      <c r="G713" s="10" t="s">
        <v>532</v>
      </c>
      <c r="H713" s="32">
        <v>0.54166666666666663</v>
      </c>
      <c r="I713" s="32">
        <v>0.58333333333333337</v>
      </c>
      <c r="J713" s="10" t="s">
        <v>19</v>
      </c>
      <c r="L713" s="69" t="str">
        <f>IF(TimeSpend[[#This Row],[Personnel number]]&lt;&gt;"",Utilization!$J$2,"")</f>
        <v>10/2024</v>
      </c>
      <c r="M713" s="69" t="str">
        <f>IF(TimeSpend[[#This Row],[Personnel number]]&lt;&gt;"",VLOOKUP(TimeSpend[[#This Row],[Personnel number]],Users!A:B,2,0),"")</f>
        <v>Musiol Marek</v>
      </c>
      <c r="N713" s="69" t="str">
        <f>IF(TimeSpend[[#This Row],[Network Description]]&lt;&gt;"",VLOOKUP(TimeSpend[[#This Row],[Network Description]],Projects!A:C,3,0),"")</f>
        <v>PROJECT</v>
      </c>
      <c r="O713" s="69" t="str">
        <f>IF(TimeSpend[[#This Row],[Activity]]&lt;&gt;"",VLOOKUP(TimeSpend[[#This Row],[Activity]],Activity,2,FALSE),"")</f>
        <v>Yes</v>
      </c>
    </row>
    <row r="714" spans="1:15" ht="16.5" customHeight="1" x14ac:dyDescent="0.25">
      <c r="A714" s="10" t="s">
        <v>353</v>
      </c>
      <c r="B714" s="11">
        <v>45579</v>
      </c>
      <c r="C714" s="68">
        <f t="shared" si="14"/>
        <v>0.25</v>
      </c>
      <c r="D714" s="69" t="str">
        <f>IF(TimeSpend[[#This Row],[Network Description]]&lt;&gt;"",VLOOKUP(TimeSpend[[#This Row],[Network Description]],Projects!A:B,2,0),"")</f>
        <v>BPC_INT</v>
      </c>
      <c r="E714" s="10" t="s">
        <v>16</v>
      </c>
      <c r="F714" s="96" t="s">
        <v>17</v>
      </c>
      <c r="G714" s="10" t="s">
        <v>501</v>
      </c>
      <c r="H714" s="32">
        <v>0.34375</v>
      </c>
      <c r="I714" s="32">
        <v>0.35416666666666669</v>
      </c>
      <c r="J714" s="10" t="s">
        <v>19</v>
      </c>
      <c r="L714" s="69" t="str">
        <f>IF(TimeSpend[[#This Row],[Personnel number]]&lt;&gt;"",Utilization!$J$2,"")</f>
        <v>10/2024</v>
      </c>
      <c r="M714" s="69" t="str">
        <f>IF(TimeSpend[[#This Row],[Personnel number]]&lt;&gt;"",VLOOKUP(TimeSpend[[#This Row],[Personnel number]],Users!A:B,2,0),"")</f>
        <v>Musiol Marek</v>
      </c>
      <c r="N714" s="69" t="str">
        <f>IF(TimeSpend[[#This Row],[Network Description]]&lt;&gt;"",VLOOKUP(TimeSpend[[#This Row],[Network Description]],Projects!A:C,3,0),"")</f>
        <v>INT</v>
      </c>
      <c r="O714" s="69" t="str">
        <f>IF(TimeSpend[[#This Row],[Activity]]&lt;&gt;"",VLOOKUP(TimeSpend[[#This Row],[Activity]],Activity,2,FALSE),"")</f>
        <v>No</v>
      </c>
    </row>
    <row r="715" spans="1:15" ht="16.5" customHeight="1" x14ac:dyDescent="0.25">
      <c r="A715" s="10" t="s">
        <v>353</v>
      </c>
      <c r="B715" s="11">
        <v>45579</v>
      </c>
      <c r="C715" s="68">
        <f t="shared" si="14"/>
        <v>0.5</v>
      </c>
      <c r="D715" s="69">
        <f>IF(TimeSpend[[#This Row],[Network Description]]&lt;&gt;"",VLOOKUP(TimeSpend[[#This Row],[Network Description]],Projects!A:B,2,0),"")</f>
        <v>60000247</v>
      </c>
      <c r="E715" s="10" t="s">
        <v>22</v>
      </c>
      <c r="F715" s="96" t="s">
        <v>58</v>
      </c>
      <c r="G715" s="10" t="s">
        <v>508</v>
      </c>
      <c r="H715" s="32">
        <v>0.35416666666666669</v>
      </c>
      <c r="I715" s="32">
        <v>0.375</v>
      </c>
      <c r="J715" s="10" t="s">
        <v>19</v>
      </c>
      <c r="L715" s="69" t="str">
        <f>IF(TimeSpend[[#This Row],[Personnel number]]&lt;&gt;"",Utilization!$J$2,"")</f>
        <v>10/2024</v>
      </c>
      <c r="M715" s="69" t="str">
        <f>IF(TimeSpend[[#This Row],[Personnel number]]&lt;&gt;"",VLOOKUP(TimeSpend[[#This Row],[Personnel number]],Users!A:B,2,0),"")</f>
        <v>Musiol Marek</v>
      </c>
      <c r="N715" s="69" t="str">
        <f>IF(TimeSpend[[#This Row],[Network Description]]&lt;&gt;"",VLOOKUP(TimeSpend[[#This Row],[Network Description]],Projects!A:C,3,0),"")</f>
        <v>PROJECT</v>
      </c>
      <c r="O715" s="69" t="str">
        <f>IF(TimeSpend[[#This Row],[Activity]]&lt;&gt;"",VLOOKUP(TimeSpend[[#This Row],[Activity]],Activity,2,FALSE),"")</f>
        <v>Yes</v>
      </c>
    </row>
    <row r="716" spans="1:15" ht="16.5" customHeight="1" x14ac:dyDescent="0.25">
      <c r="A716" s="10" t="s">
        <v>353</v>
      </c>
      <c r="B716" s="11">
        <v>45579</v>
      </c>
      <c r="C716" s="68">
        <f t="shared" si="14"/>
        <v>2</v>
      </c>
      <c r="D716" s="69">
        <f>IF(TimeSpend[[#This Row],[Network Description]]&lt;&gt;"",VLOOKUP(TimeSpend[[#This Row],[Network Description]],Projects!A:B,2,0),"")</f>
        <v>60000247</v>
      </c>
      <c r="E716" s="10" t="s">
        <v>22</v>
      </c>
      <c r="F716" s="96" t="s">
        <v>23</v>
      </c>
      <c r="G716" s="10" t="s">
        <v>533</v>
      </c>
      <c r="H716" s="32">
        <v>0.375</v>
      </c>
      <c r="I716" s="32">
        <v>0.45833333333333331</v>
      </c>
      <c r="J716" s="10" t="s">
        <v>19</v>
      </c>
      <c r="L716" s="69" t="str">
        <f>IF(TimeSpend[[#This Row],[Personnel number]]&lt;&gt;"",Utilization!$J$2,"")</f>
        <v>10/2024</v>
      </c>
      <c r="M716" s="69" t="str">
        <f>IF(TimeSpend[[#This Row],[Personnel number]]&lt;&gt;"",VLOOKUP(TimeSpend[[#This Row],[Personnel number]],Users!A:B,2,0),"")</f>
        <v>Musiol Marek</v>
      </c>
      <c r="N716" s="69" t="str">
        <f>IF(TimeSpend[[#This Row],[Network Description]]&lt;&gt;"",VLOOKUP(TimeSpend[[#This Row],[Network Description]],Projects!A:C,3,0),"")</f>
        <v>PROJECT</v>
      </c>
      <c r="O716" s="69" t="str">
        <f>IF(TimeSpend[[#This Row],[Activity]]&lt;&gt;"",VLOOKUP(TimeSpend[[#This Row],[Activity]],Activity,2,FALSE),"")</f>
        <v>Yes</v>
      </c>
    </row>
    <row r="717" spans="1:15" ht="16.5" customHeight="1" x14ac:dyDescent="0.25">
      <c r="A717" s="10" t="s">
        <v>353</v>
      </c>
      <c r="B717" s="11">
        <v>45579</v>
      </c>
      <c r="C717" s="68">
        <f t="shared" si="14"/>
        <v>4.5</v>
      </c>
      <c r="D717" s="69">
        <f>IF(TimeSpend[[#This Row],[Network Description]]&lt;&gt;"",VLOOKUP(TimeSpend[[#This Row],[Network Description]],Projects!A:B,2,0),"")</f>
        <v>60000389</v>
      </c>
      <c r="E717" s="10" t="s">
        <v>25</v>
      </c>
      <c r="F717" s="96" t="s">
        <v>23</v>
      </c>
      <c r="G717" s="10" t="s">
        <v>534</v>
      </c>
      <c r="H717" s="32">
        <v>0.47916666666666669</v>
      </c>
      <c r="I717" s="32">
        <v>0.66666666666666663</v>
      </c>
      <c r="J717" s="10" t="s">
        <v>19</v>
      </c>
      <c r="L717" s="69" t="str">
        <f>IF(TimeSpend[[#This Row],[Personnel number]]&lt;&gt;"",Utilization!$J$2,"")</f>
        <v>10/2024</v>
      </c>
      <c r="M717" s="69" t="str">
        <f>IF(TimeSpend[[#This Row],[Personnel number]]&lt;&gt;"",VLOOKUP(TimeSpend[[#This Row],[Personnel number]],Users!A:B,2,0),"")</f>
        <v>Musiol Marek</v>
      </c>
      <c r="N717" s="69" t="str">
        <f>IF(TimeSpend[[#This Row],[Network Description]]&lt;&gt;"",VLOOKUP(TimeSpend[[#This Row],[Network Description]],Projects!A:C,3,0),"")</f>
        <v>PROJECT</v>
      </c>
      <c r="O717" s="69" t="str">
        <f>IF(TimeSpend[[#This Row],[Activity]]&lt;&gt;"",VLOOKUP(TimeSpend[[#This Row],[Activity]],Activity,2,FALSE),"")</f>
        <v>Yes</v>
      </c>
    </row>
    <row r="718" spans="1:15" ht="16.5" customHeight="1" x14ac:dyDescent="0.25">
      <c r="A718" s="10" t="s">
        <v>353</v>
      </c>
      <c r="B718" s="11">
        <v>45579</v>
      </c>
      <c r="C718" s="68">
        <f t="shared" si="14"/>
        <v>1.5</v>
      </c>
      <c r="D718" s="69">
        <f>IF(TimeSpend[[#This Row],[Network Description]]&lt;&gt;"",VLOOKUP(TimeSpend[[#This Row],[Network Description]],Projects!A:B,2,0),"")</f>
        <v>60000389</v>
      </c>
      <c r="E718" s="10" t="s">
        <v>25</v>
      </c>
      <c r="F718" s="96" t="s">
        <v>318</v>
      </c>
      <c r="G718" s="10" t="s">
        <v>535</v>
      </c>
      <c r="H718" s="32">
        <v>0.66666666666666663</v>
      </c>
      <c r="I718" s="32">
        <v>0.72916666666666663</v>
      </c>
      <c r="J718" s="10" t="s">
        <v>19</v>
      </c>
      <c r="L718" s="69" t="str">
        <f>IF(TimeSpend[[#This Row],[Personnel number]]&lt;&gt;"",Utilization!$J$2,"")</f>
        <v>10/2024</v>
      </c>
      <c r="M718" s="69" t="str">
        <f>IF(TimeSpend[[#This Row],[Personnel number]]&lt;&gt;"",VLOOKUP(TimeSpend[[#This Row],[Personnel number]],Users!A:B,2,0),"")</f>
        <v>Musiol Marek</v>
      </c>
      <c r="N718" s="69" t="str">
        <f>IF(TimeSpend[[#This Row],[Network Description]]&lt;&gt;"",VLOOKUP(TimeSpend[[#This Row],[Network Description]],Projects!A:C,3,0),"")</f>
        <v>PROJECT</v>
      </c>
      <c r="O718" s="69" t="str">
        <f>IF(TimeSpend[[#This Row],[Activity]]&lt;&gt;"",VLOOKUP(TimeSpend[[#This Row],[Activity]],Activity,2,FALSE),"")</f>
        <v>Yes</v>
      </c>
    </row>
    <row r="719" spans="1:15" ht="16.5" customHeight="1" x14ac:dyDescent="0.25">
      <c r="A719" s="10" t="s">
        <v>353</v>
      </c>
      <c r="B719" s="11">
        <v>45580</v>
      </c>
      <c r="C719" s="68">
        <f t="shared" si="14"/>
        <v>0.5</v>
      </c>
      <c r="D719" s="69" t="str">
        <f>IF(TimeSpend[[#This Row],[Network Description]]&lt;&gt;"",VLOOKUP(TimeSpend[[#This Row],[Network Description]],Projects!A:B,2,0),"")</f>
        <v>BPC_INT</v>
      </c>
      <c r="E719" s="10" t="s">
        <v>16</v>
      </c>
      <c r="F719" s="96" t="s">
        <v>17</v>
      </c>
      <c r="G719" s="10" t="s">
        <v>501</v>
      </c>
      <c r="H719" s="32">
        <v>0.33333333333333331</v>
      </c>
      <c r="I719" s="32">
        <v>0.35416666666666669</v>
      </c>
      <c r="J719" s="10" t="s">
        <v>19</v>
      </c>
      <c r="L719" s="69" t="str">
        <f>IF(TimeSpend[[#This Row],[Personnel number]]&lt;&gt;"",Utilization!$J$2,"")</f>
        <v>10/2024</v>
      </c>
      <c r="M719" s="69" t="str">
        <f>IF(TimeSpend[[#This Row],[Personnel number]]&lt;&gt;"",VLOOKUP(TimeSpend[[#This Row],[Personnel number]],Users!A:B,2,0),"")</f>
        <v>Musiol Marek</v>
      </c>
      <c r="N719" s="69" t="str">
        <f>IF(TimeSpend[[#This Row],[Network Description]]&lt;&gt;"",VLOOKUP(TimeSpend[[#This Row],[Network Description]],Projects!A:C,3,0),"")</f>
        <v>INT</v>
      </c>
      <c r="O719" s="69" t="str">
        <f>IF(TimeSpend[[#This Row],[Activity]]&lt;&gt;"",VLOOKUP(TimeSpend[[#This Row],[Activity]],Activity,2,FALSE),"")</f>
        <v>No</v>
      </c>
    </row>
    <row r="720" spans="1:15" ht="16.5" customHeight="1" x14ac:dyDescent="0.25">
      <c r="A720" s="10" t="s">
        <v>353</v>
      </c>
      <c r="B720" s="11">
        <v>45580</v>
      </c>
      <c r="C720" s="68">
        <f t="shared" si="14"/>
        <v>2.5</v>
      </c>
      <c r="D720" s="69">
        <f>IF(TimeSpend[[#This Row],[Network Description]]&lt;&gt;"",VLOOKUP(TimeSpend[[#This Row],[Network Description]],Projects!A:B,2,0),"")</f>
        <v>60000389</v>
      </c>
      <c r="E720" s="10" t="s">
        <v>25</v>
      </c>
      <c r="F720" s="96" t="s">
        <v>318</v>
      </c>
      <c r="G720" s="10" t="s">
        <v>535</v>
      </c>
      <c r="H720" s="32">
        <v>0.35416666666666669</v>
      </c>
      <c r="I720" s="32">
        <v>0.45833333333333331</v>
      </c>
      <c r="J720" s="10" t="s">
        <v>19</v>
      </c>
      <c r="L720" s="69" t="str">
        <f>IF(TimeSpend[[#This Row],[Personnel number]]&lt;&gt;"",Utilization!$J$2,"")</f>
        <v>10/2024</v>
      </c>
      <c r="M720" s="69" t="str">
        <f>IF(TimeSpend[[#This Row],[Personnel number]]&lt;&gt;"",VLOOKUP(TimeSpend[[#This Row],[Personnel number]],Users!A:B,2,0),"")</f>
        <v>Musiol Marek</v>
      </c>
      <c r="N720" s="69" t="str">
        <f>IF(TimeSpend[[#This Row],[Network Description]]&lt;&gt;"",VLOOKUP(TimeSpend[[#This Row],[Network Description]],Projects!A:C,3,0),"")</f>
        <v>PROJECT</v>
      </c>
      <c r="O720" s="69" t="str">
        <f>IF(TimeSpend[[#This Row],[Activity]]&lt;&gt;"",VLOOKUP(TimeSpend[[#This Row],[Activity]],Activity,2,FALSE),"")</f>
        <v>Yes</v>
      </c>
    </row>
    <row r="721" spans="1:15" ht="16.5" customHeight="1" x14ac:dyDescent="0.25">
      <c r="A721" s="10" t="s">
        <v>353</v>
      </c>
      <c r="B721" s="11">
        <v>45580</v>
      </c>
      <c r="C721" s="68">
        <f t="shared" si="14"/>
        <v>4</v>
      </c>
      <c r="D721" s="69">
        <f>IF(TimeSpend[[#This Row],[Network Description]]&lt;&gt;"",VLOOKUP(TimeSpend[[#This Row],[Network Description]],Projects!A:B,2,0),"")</f>
        <v>60000389</v>
      </c>
      <c r="E721" s="10" t="s">
        <v>25</v>
      </c>
      <c r="F721" s="96" t="s">
        <v>23</v>
      </c>
      <c r="G721" s="10" t="s">
        <v>534</v>
      </c>
      <c r="H721" s="32">
        <v>0.47916666666666669</v>
      </c>
      <c r="I721" s="32">
        <v>0.64583333333333337</v>
      </c>
      <c r="J721" s="10" t="s">
        <v>19</v>
      </c>
      <c r="L721" s="69" t="str">
        <f>IF(TimeSpend[[#This Row],[Personnel number]]&lt;&gt;"",Utilization!$J$2,"")</f>
        <v>10/2024</v>
      </c>
      <c r="M721" s="69" t="str">
        <f>IF(TimeSpend[[#This Row],[Personnel number]]&lt;&gt;"",VLOOKUP(TimeSpend[[#This Row],[Personnel number]],Users!A:B,2,0),"")</f>
        <v>Musiol Marek</v>
      </c>
      <c r="N721" s="69" t="str">
        <f>IF(TimeSpend[[#This Row],[Network Description]]&lt;&gt;"",VLOOKUP(TimeSpend[[#This Row],[Network Description]],Projects!A:C,3,0),"")</f>
        <v>PROJECT</v>
      </c>
      <c r="O721" s="69" t="str">
        <f>IF(TimeSpend[[#This Row],[Activity]]&lt;&gt;"",VLOOKUP(TimeSpend[[#This Row],[Activity]],Activity,2,FALSE),"")</f>
        <v>Yes</v>
      </c>
    </row>
    <row r="722" spans="1:15" ht="16.5" customHeight="1" x14ac:dyDescent="0.25">
      <c r="A722" s="10" t="s">
        <v>353</v>
      </c>
      <c r="B722" s="11">
        <v>45580</v>
      </c>
      <c r="C722" s="68">
        <f t="shared" si="14"/>
        <v>1</v>
      </c>
      <c r="D722" s="69">
        <f>IF(TimeSpend[[#This Row],[Network Description]]&lt;&gt;"",VLOOKUP(TimeSpend[[#This Row],[Network Description]],Projects!A:B,2,0),"")</f>
        <v>60000389</v>
      </c>
      <c r="E722" s="10" t="s">
        <v>25</v>
      </c>
      <c r="F722" s="96" t="s">
        <v>27</v>
      </c>
      <c r="G722" s="10" t="s">
        <v>536</v>
      </c>
      <c r="H722" s="32">
        <v>0.64583333333333337</v>
      </c>
      <c r="I722" s="32">
        <v>0.6875</v>
      </c>
      <c r="J722" s="10" t="s">
        <v>19</v>
      </c>
      <c r="L722" s="69" t="str">
        <f>IF(TimeSpend[[#This Row],[Personnel number]]&lt;&gt;"",Utilization!$J$2,"")</f>
        <v>10/2024</v>
      </c>
      <c r="M722" s="69" t="str">
        <f>IF(TimeSpend[[#This Row],[Personnel number]]&lt;&gt;"",VLOOKUP(TimeSpend[[#This Row],[Personnel number]],Users!A:B,2,0),"")</f>
        <v>Musiol Marek</v>
      </c>
      <c r="N722" s="69" t="str">
        <f>IF(TimeSpend[[#This Row],[Network Description]]&lt;&gt;"",VLOOKUP(TimeSpend[[#This Row],[Network Description]],Projects!A:C,3,0),"")</f>
        <v>PROJECT</v>
      </c>
      <c r="O722" s="69" t="str">
        <f>IF(TimeSpend[[#This Row],[Activity]]&lt;&gt;"",VLOOKUP(TimeSpend[[#This Row],[Activity]],Activity,2,FALSE),"")</f>
        <v>Yes</v>
      </c>
    </row>
    <row r="723" spans="1:15" ht="16.5" customHeight="1" x14ac:dyDescent="0.25">
      <c r="A723" s="10" t="s">
        <v>353</v>
      </c>
      <c r="B723" s="11">
        <v>45580</v>
      </c>
      <c r="C723" s="68">
        <f t="shared" si="14"/>
        <v>1</v>
      </c>
      <c r="D723" s="69">
        <f>IF(TimeSpend[[#This Row],[Network Description]]&lt;&gt;"",VLOOKUP(TimeSpend[[#This Row],[Network Description]],Projects!A:B,2,0),"")</f>
        <v>60000389</v>
      </c>
      <c r="E723" s="10" t="s">
        <v>25</v>
      </c>
      <c r="F723" s="96" t="s">
        <v>23</v>
      </c>
      <c r="G723" s="10" t="s">
        <v>535</v>
      </c>
      <c r="H723" s="32">
        <v>0.6875</v>
      </c>
      <c r="I723" s="32">
        <v>0.72916666666666663</v>
      </c>
      <c r="J723" s="10" t="s">
        <v>19</v>
      </c>
      <c r="L723" s="69" t="str">
        <f>IF(TimeSpend[[#This Row],[Personnel number]]&lt;&gt;"",Utilization!$J$2,"")</f>
        <v>10/2024</v>
      </c>
      <c r="M723" s="69" t="str">
        <f>IF(TimeSpend[[#This Row],[Personnel number]]&lt;&gt;"",VLOOKUP(TimeSpend[[#This Row],[Personnel number]],Users!A:B,2,0),"")</f>
        <v>Musiol Marek</v>
      </c>
      <c r="N723" s="69" t="str">
        <f>IF(TimeSpend[[#This Row],[Network Description]]&lt;&gt;"",VLOOKUP(TimeSpend[[#This Row],[Network Description]],Projects!A:C,3,0),"")</f>
        <v>PROJECT</v>
      </c>
      <c r="O723" s="69" t="str">
        <f>IF(TimeSpend[[#This Row],[Activity]]&lt;&gt;"",VLOOKUP(TimeSpend[[#This Row],[Activity]],Activity,2,FALSE),"")</f>
        <v>Yes</v>
      </c>
    </row>
    <row r="724" spans="1:15" ht="16.5" customHeight="1" x14ac:dyDescent="0.25">
      <c r="A724" s="10" t="s">
        <v>353</v>
      </c>
      <c r="B724" s="11">
        <v>45580</v>
      </c>
      <c r="C724" s="68">
        <f t="shared" si="14"/>
        <v>0.5</v>
      </c>
      <c r="D724" s="69" t="str">
        <f>IF(TimeSpend[[#This Row],[Network Description]]&lt;&gt;"",VLOOKUP(TimeSpend[[#This Row],[Network Description]],Projects!A:B,2,0),"")</f>
        <v>BPC_INT</v>
      </c>
      <c r="E724" s="10" t="s">
        <v>16</v>
      </c>
      <c r="F724" s="96" t="s">
        <v>17</v>
      </c>
      <c r="G724" s="10" t="s">
        <v>537</v>
      </c>
      <c r="H724" s="32">
        <v>0.72916666666666663</v>
      </c>
      <c r="I724" s="32">
        <v>0.75</v>
      </c>
      <c r="J724" s="10" t="s">
        <v>19</v>
      </c>
      <c r="L724" s="69" t="str">
        <f>IF(TimeSpend[[#This Row],[Personnel number]]&lt;&gt;"",Utilization!$J$2,"")</f>
        <v>10/2024</v>
      </c>
      <c r="M724" s="69" t="str">
        <f>IF(TimeSpend[[#This Row],[Personnel number]]&lt;&gt;"",VLOOKUP(TimeSpend[[#This Row],[Personnel number]],Users!A:B,2,0),"")</f>
        <v>Musiol Marek</v>
      </c>
      <c r="N724" s="69" t="str">
        <f>IF(TimeSpend[[#This Row],[Network Description]]&lt;&gt;"",VLOOKUP(TimeSpend[[#This Row],[Network Description]],Projects!A:C,3,0),"")</f>
        <v>INT</v>
      </c>
      <c r="O724" s="69" t="str">
        <f>IF(TimeSpend[[#This Row],[Activity]]&lt;&gt;"",VLOOKUP(TimeSpend[[#This Row],[Activity]],Activity,2,FALSE),"")</f>
        <v>No</v>
      </c>
    </row>
    <row r="725" spans="1:15" ht="16.5" customHeight="1" x14ac:dyDescent="0.25">
      <c r="C725" s="68" t="str">
        <f t="shared" si="14"/>
        <v/>
      </c>
      <c r="D725" s="69" t="str">
        <f>IF(TimeSpend[[#This Row],[Network Description]]&lt;&gt;"",VLOOKUP(TimeSpend[[#This Row],[Network Description]],Projects!A:B,2,0),"")</f>
        <v/>
      </c>
      <c r="F725" s="96"/>
      <c r="L725" s="69" t="str">
        <f>IF(TimeSpend[[#This Row],[Personnel number]]&lt;&gt;"",Utilization!$J$2,"")</f>
        <v/>
      </c>
      <c r="M725" s="69" t="str">
        <f>IF(TimeSpend[[#This Row],[Personnel number]]&lt;&gt;"",VLOOKUP(TimeSpend[[#This Row],[Personnel number]],Users!A:B,2,0),"")</f>
        <v/>
      </c>
      <c r="N725" s="69" t="str">
        <f>IF(TimeSpend[[#This Row],[Network Description]]&lt;&gt;"",VLOOKUP(TimeSpend[[#This Row],[Network Description]],Projects!A:C,3,0),"")</f>
        <v/>
      </c>
      <c r="O725" s="69" t="str">
        <f>IF(TimeSpend[[#This Row],[Activity]]&lt;&gt;"",VLOOKUP(TimeSpend[[#This Row],[Activity]],Activity,2,FALSE),"")</f>
        <v/>
      </c>
    </row>
    <row r="726" spans="1:15" ht="16.5" customHeight="1" x14ac:dyDescent="0.25">
      <c r="C726" s="68" t="str">
        <f t="shared" si="14"/>
        <v/>
      </c>
      <c r="D726" s="69" t="str">
        <f>IF(TimeSpend[[#This Row],[Network Description]]&lt;&gt;"",VLOOKUP(TimeSpend[[#This Row],[Network Description]],Projects!A:B,2,0),"")</f>
        <v/>
      </c>
      <c r="F726" s="96"/>
      <c r="L726" s="69" t="str">
        <f>IF(TimeSpend[[#This Row],[Personnel number]]&lt;&gt;"",Utilization!$J$2,"")</f>
        <v/>
      </c>
      <c r="M726" s="69" t="str">
        <f>IF(TimeSpend[[#This Row],[Personnel number]]&lt;&gt;"",VLOOKUP(TimeSpend[[#This Row],[Personnel number]],Users!A:B,2,0),"")</f>
        <v/>
      </c>
      <c r="N726" s="69" t="str">
        <f>IF(TimeSpend[[#This Row],[Network Description]]&lt;&gt;"",VLOOKUP(TimeSpend[[#This Row],[Network Description]],Projects!A:C,3,0),"")</f>
        <v/>
      </c>
      <c r="O726" s="69" t="str">
        <f>IF(TimeSpend[[#This Row],[Activity]]&lt;&gt;"",VLOOKUP(TimeSpend[[#This Row],[Activity]],Activity,2,FALSE),"")</f>
        <v/>
      </c>
    </row>
    <row r="727" spans="1:15" ht="16.5" customHeight="1" x14ac:dyDescent="0.25">
      <c r="C727" s="68" t="str">
        <f t="shared" si="14"/>
        <v/>
      </c>
      <c r="D727" s="69" t="str">
        <f>IF(TimeSpend[[#This Row],[Network Description]]&lt;&gt;"",VLOOKUP(TimeSpend[[#This Row],[Network Description]],Projects!A:B,2,0),"")</f>
        <v/>
      </c>
      <c r="F727" s="96"/>
      <c r="L727" s="69" t="str">
        <f>IF(TimeSpend[[#This Row],[Personnel number]]&lt;&gt;"",Utilization!$J$2,"")</f>
        <v/>
      </c>
      <c r="M727" s="69" t="str">
        <f>IF(TimeSpend[[#This Row],[Personnel number]]&lt;&gt;"",VLOOKUP(TimeSpend[[#This Row],[Personnel number]],Users!A:B,2,0),"")</f>
        <v/>
      </c>
      <c r="N727" s="69" t="str">
        <f>IF(TimeSpend[[#This Row],[Network Description]]&lt;&gt;"",VLOOKUP(TimeSpend[[#This Row],[Network Description]],Projects!A:C,3,0),"")</f>
        <v/>
      </c>
      <c r="O727" s="69" t="str">
        <f>IF(TimeSpend[[#This Row],[Activity]]&lt;&gt;"",VLOOKUP(TimeSpend[[#This Row],[Activity]],Activity,2,FALSE),"")</f>
        <v/>
      </c>
    </row>
    <row r="728" spans="1:15" ht="16.5" customHeight="1" x14ac:dyDescent="0.25">
      <c r="C728" s="68" t="str">
        <f t="shared" si="14"/>
        <v/>
      </c>
      <c r="D728" s="69" t="str">
        <f>IF(TimeSpend[[#This Row],[Network Description]]&lt;&gt;"",VLOOKUP(TimeSpend[[#This Row],[Network Description]],Projects!A:B,2,0),"")</f>
        <v/>
      </c>
      <c r="F728" s="96"/>
      <c r="L728" s="69" t="str">
        <f>IF(TimeSpend[[#This Row],[Personnel number]]&lt;&gt;"",Utilization!$J$2,"")</f>
        <v/>
      </c>
      <c r="M728" s="69" t="str">
        <f>IF(TimeSpend[[#This Row],[Personnel number]]&lt;&gt;"",VLOOKUP(TimeSpend[[#This Row],[Personnel number]],Users!A:B,2,0),"")</f>
        <v/>
      </c>
      <c r="N728" s="69" t="str">
        <f>IF(TimeSpend[[#This Row],[Network Description]]&lt;&gt;"",VLOOKUP(TimeSpend[[#This Row],[Network Description]],Projects!A:C,3,0),"")</f>
        <v/>
      </c>
      <c r="O728" s="69" t="str">
        <f>IF(TimeSpend[[#This Row],[Activity]]&lt;&gt;"",VLOOKUP(TimeSpend[[#This Row],[Activity]],Activity,2,FALSE),"")</f>
        <v/>
      </c>
    </row>
    <row r="729" spans="1:15" ht="16.5" customHeight="1" x14ac:dyDescent="0.25">
      <c r="C729" s="68" t="str">
        <f t="shared" si="14"/>
        <v/>
      </c>
      <c r="D729" s="69" t="str">
        <f>IF(TimeSpend[[#This Row],[Network Description]]&lt;&gt;"",VLOOKUP(TimeSpend[[#This Row],[Network Description]],Projects!A:B,2,0),"")</f>
        <v/>
      </c>
      <c r="F729" s="96"/>
      <c r="L729" s="69" t="str">
        <f>IF(TimeSpend[[#This Row],[Personnel number]]&lt;&gt;"",Utilization!$J$2,"")</f>
        <v/>
      </c>
      <c r="M729" s="69" t="str">
        <f>IF(TimeSpend[[#This Row],[Personnel number]]&lt;&gt;"",VLOOKUP(TimeSpend[[#This Row],[Personnel number]],Users!A:B,2,0),"")</f>
        <v/>
      </c>
      <c r="N729" s="69" t="str">
        <f>IF(TimeSpend[[#This Row],[Network Description]]&lt;&gt;"",VLOOKUP(TimeSpend[[#This Row],[Network Description]],Projects!A:C,3,0),"")</f>
        <v/>
      </c>
      <c r="O729" s="69" t="str">
        <f>IF(TimeSpend[[#This Row],[Activity]]&lt;&gt;"",VLOOKUP(TimeSpend[[#This Row],[Activity]],Activity,2,FALSE),"")</f>
        <v/>
      </c>
    </row>
    <row r="730" spans="1:15" ht="16.5" customHeight="1" x14ac:dyDescent="0.25">
      <c r="C730" s="68" t="str">
        <f t="shared" si="14"/>
        <v/>
      </c>
      <c r="D730" s="69" t="str">
        <f>IF(TimeSpend[[#This Row],[Network Description]]&lt;&gt;"",VLOOKUP(TimeSpend[[#This Row],[Network Description]],Projects!A:B,2,0),"")</f>
        <v/>
      </c>
      <c r="F730" s="96"/>
      <c r="L730" s="69" t="str">
        <f>IF(TimeSpend[[#This Row],[Personnel number]]&lt;&gt;"",Utilization!$J$2,"")</f>
        <v/>
      </c>
      <c r="M730" s="69" t="str">
        <f>IF(TimeSpend[[#This Row],[Personnel number]]&lt;&gt;"",VLOOKUP(TimeSpend[[#This Row],[Personnel number]],Users!A:B,2,0),"")</f>
        <v/>
      </c>
      <c r="N730" s="69" t="str">
        <f>IF(TimeSpend[[#This Row],[Network Description]]&lt;&gt;"",VLOOKUP(TimeSpend[[#This Row],[Network Description]],Projects!A:C,3,0),"")</f>
        <v/>
      </c>
      <c r="O730" s="69" t="str">
        <f>IF(TimeSpend[[#This Row],[Activity]]&lt;&gt;"",VLOOKUP(TimeSpend[[#This Row],[Activity]],Activity,2,FALSE),"")</f>
        <v/>
      </c>
    </row>
    <row r="731" spans="1:15" ht="16.5" customHeight="1" x14ac:dyDescent="0.25">
      <c r="C731" s="68" t="str">
        <f t="shared" si="14"/>
        <v/>
      </c>
      <c r="D731" s="69" t="str">
        <f>IF(TimeSpend[[#This Row],[Network Description]]&lt;&gt;"",VLOOKUP(TimeSpend[[#This Row],[Network Description]],Projects!A:B,2,0),"")</f>
        <v/>
      </c>
      <c r="F731" s="96"/>
      <c r="L731" s="69" t="str">
        <f>IF(TimeSpend[[#This Row],[Personnel number]]&lt;&gt;"",Utilization!$J$2,"")</f>
        <v/>
      </c>
      <c r="M731" s="69" t="str">
        <f>IF(TimeSpend[[#This Row],[Personnel number]]&lt;&gt;"",VLOOKUP(TimeSpend[[#This Row],[Personnel number]],Users!A:B,2,0),"")</f>
        <v/>
      </c>
      <c r="N731" s="69" t="str">
        <f>IF(TimeSpend[[#This Row],[Network Description]]&lt;&gt;"",VLOOKUP(TimeSpend[[#This Row],[Network Description]],Projects!A:C,3,0),"")</f>
        <v/>
      </c>
      <c r="O731" s="69" t="str">
        <f>IF(TimeSpend[[#This Row],[Activity]]&lt;&gt;"",VLOOKUP(TimeSpend[[#This Row],[Activity]],Activity,2,FALSE),"")</f>
        <v/>
      </c>
    </row>
    <row r="732" spans="1:15" ht="16.5" customHeight="1" x14ac:dyDescent="0.25">
      <c r="C732" s="68" t="str">
        <f t="shared" si="14"/>
        <v/>
      </c>
      <c r="D732" s="69" t="str">
        <f>IF(TimeSpend[[#This Row],[Network Description]]&lt;&gt;"",VLOOKUP(TimeSpend[[#This Row],[Network Description]],Projects!A:B,2,0),"")</f>
        <v/>
      </c>
      <c r="F732" s="96"/>
      <c r="L732" s="69" t="str">
        <f>IF(TimeSpend[[#This Row],[Personnel number]]&lt;&gt;"",Utilization!$J$2,"")</f>
        <v/>
      </c>
      <c r="M732" s="69" t="str">
        <f>IF(TimeSpend[[#This Row],[Personnel number]]&lt;&gt;"",VLOOKUP(TimeSpend[[#This Row],[Personnel number]],Users!A:B,2,0),"")</f>
        <v/>
      </c>
      <c r="N732" s="69" t="str">
        <f>IF(TimeSpend[[#This Row],[Network Description]]&lt;&gt;"",VLOOKUP(TimeSpend[[#This Row],[Network Description]],Projects!A:C,3,0),"")</f>
        <v/>
      </c>
      <c r="O732" s="69" t="str">
        <f>IF(TimeSpend[[#This Row],[Activity]]&lt;&gt;"",VLOOKUP(TimeSpend[[#This Row],[Activity]],Activity,2,FALSE),"")</f>
        <v/>
      </c>
    </row>
    <row r="733" spans="1:15" ht="16.5" customHeight="1" x14ac:dyDescent="0.25">
      <c r="C733" s="68" t="str">
        <f t="shared" si="14"/>
        <v/>
      </c>
      <c r="D733" s="69" t="str">
        <f>IF(TimeSpend[[#This Row],[Network Description]]&lt;&gt;"",VLOOKUP(TimeSpend[[#This Row],[Network Description]],Projects!A:B,2,0),"")</f>
        <v/>
      </c>
      <c r="F733" s="96"/>
      <c r="L733" s="69" t="str">
        <f>IF(TimeSpend[[#This Row],[Personnel number]]&lt;&gt;"",Utilization!$J$2,"")</f>
        <v/>
      </c>
      <c r="M733" s="69" t="str">
        <f>IF(TimeSpend[[#This Row],[Personnel number]]&lt;&gt;"",VLOOKUP(TimeSpend[[#This Row],[Personnel number]],Users!A:B,2,0),"")</f>
        <v/>
      </c>
      <c r="N733" s="69" t="str">
        <f>IF(TimeSpend[[#This Row],[Network Description]]&lt;&gt;"",VLOOKUP(TimeSpend[[#This Row],[Network Description]],Projects!A:C,3,0),"")</f>
        <v/>
      </c>
      <c r="O733" s="69" t="str">
        <f>IF(TimeSpend[[#This Row],[Activity]]&lt;&gt;"",VLOOKUP(TimeSpend[[#This Row],[Activity]],Activity,2,FALSE),"")</f>
        <v/>
      </c>
    </row>
    <row r="734" spans="1:15" ht="16.5" customHeight="1" x14ac:dyDescent="0.25">
      <c r="C734" s="68" t="str">
        <f t="shared" si="14"/>
        <v/>
      </c>
      <c r="D734" s="69" t="str">
        <f>IF(TimeSpend[[#This Row],[Network Description]]&lt;&gt;"",VLOOKUP(TimeSpend[[#This Row],[Network Description]],Projects!A:B,2,0),"")</f>
        <v/>
      </c>
      <c r="F734" s="96"/>
      <c r="L734" s="69" t="str">
        <f>IF(TimeSpend[[#This Row],[Personnel number]]&lt;&gt;"",Utilization!$J$2,"")</f>
        <v/>
      </c>
      <c r="M734" s="69" t="str">
        <f>IF(TimeSpend[[#This Row],[Personnel number]]&lt;&gt;"",VLOOKUP(TimeSpend[[#This Row],[Personnel number]],Users!A:B,2,0),"")</f>
        <v/>
      </c>
      <c r="N734" s="69" t="str">
        <f>IF(TimeSpend[[#This Row],[Network Description]]&lt;&gt;"",VLOOKUP(TimeSpend[[#This Row],[Network Description]],Projects!A:C,3,0),"")</f>
        <v/>
      </c>
      <c r="O734" s="69" t="str">
        <f>IF(TimeSpend[[#This Row],[Activity]]&lt;&gt;"",VLOOKUP(TimeSpend[[#This Row],[Activity]],Activity,2,FALSE),"")</f>
        <v/>
      </c>
    </row>
    <row r="735" spans="1:15" ht="16.5" customHeight="1" x14ac:dyDescent="0.25">
      <c r="C735" s="68" t="str">
        <f t="shared" si="14"/>
        <v/>
      </c>
      <c r="D735" s="69" t="str">
        <f>IF(TimeSpend[[#This Row],[Network Description]]&lt;&gt;"",VLOOKUP(TimeSpend[[#This Row],[Network Description]],Projects!A:B,2,0),"")</f>
        <v/>
      </c>
      <c r="F735" s="96"/>
      <c r="L735" s="69" t="str">
        <f>IF(TimeSpend[[#This Row],[Personnel number]]&lt;&gt;"",Utilization!$J$2,"")</f>
        <v/>
      </c>
      <c r="M735" s="69" t="str">
        <f>IF(TimeSpend[[#This Row],[Personnel number]]&lt;&gt;"",VLOOKUP(TimeSpend[[#This Row],[Personnel number]],Users!A:B,2,0),"")</f>
        <v/>
      </c>
      <c r="N735" s="69" t="str">
        <f>IF(TimeSpend[[#This Row],[Network Description]]&lt;&gt;"",VLOOKUP(TimeSpend[[#This Row],[Network Description]],Projects!A:C,3,0),"")</f>
        <v/>
      </c>
      <c r="O735" s="69" t="str">
        <f>IF(TimeSpend[[#This Row],[Activity]]&lt;&gt;"",VLOOKUP(TimeSpend[[#This Row],[Activity]],Activity,2,FALSE),"")</f>
        <v/>
      </c>
    </row>
    <row r="736" spans="1:15" ht="16.5" customHeight="1" x14ac:dyDescent="0.25">
      <c r="C736" s="68" t="str">
        <f t="shared" si="14"/>
        <v/>
      </c>
      <c r="D736" s="69" t="str">
        <f>IF(TimeSpend[[#This Row],[Network Description]]&lt;&gt;"",VLOOKUP(TimeSpend[[#This Row],[Network Description]],Projects!A:B,2,0),"")</f>
        <v/>
      </c>
      <c r="F736" s="96"/>
      <c r="L736" s="69" t="str">
        <f>IF(TimeSpend[[#This Row],[Personnel number]]&lt;&gt;"",Utilization!$J$2,"")</f>
        <v/>
      </c>
      <c r="M736" s="69" t="str">
        <f>IF(TimeSpend[[#This Row],[Personnel number]]&lt;&gt;"",VLOOKUP(TimeSpend[[#This Row],[Personnel number]],Users!A:B,2,0),"")</f>
        <v/>
      </c>
      <c r="N736" s="69" t="str">
        <f>IF(TimeSpend[[#This Row],[Network Description]]&lt;&gt;"",VLOOKUP(TimeSpend[[#This Row],[Network Description]],Projects!A:C,3,0),"")</f>
        <v/>
      </c>
      <c r="O736" s="69" t="str">
        <f>IF(TimeSpend[[#This Row],[Activity]]&lt;&gt;"",VLOOKUP(TimeSpend[[#This Row],[Activity]],Activity,2,FALSE),"")</f>
        <v/>
      </c>
    </row>
    <row r="737" spans="3:15" ht="16.5" customHeight="1" x14ac:dyDescent="0.25">
      <c r="C737" s="68" t="str">
        <f t="shared" si="14"/>
        <v/>
      </c>
      <c r="D737" s="69" t="str">
        <f>IF(TimeSpend[[#This Row],[Network Description]]&lt;&gt;"",VLOOKUP(TimeSpend[[#This Row],[Network Description]],Projects!A:B,2,0),"")</f>
        <v/>
      </c>
      <c r="F737" s="96"/>
      <c r="L737" s="69" t="str">
        <f>IF(TimeSpend[[#This Row],[Personnel number]]&lt;&gt;"",Utilization!$J$2,"")</f>
        <v/>
      </c>
      <c r="M737" s="69" t="str">
        <f>IF(TimeSpend[[#This Row],[Personnel number]]&lt;&gt;"",VLOOKUP(TimeSpend[[#This Row],[Personnel number]],Users!A:B,2,0),"")</f>
        <v/>
      </c>
      <c r="N737" s="69" t="str">
        <f>IF(TimeSpend[[#This Row],[Network Description]]&lt;&gt;"",VLOOKUP(TimeSpend[[#This Row],[Network Description]],Projects!A:C,3,0),"")</f>
        <v/>
      </c>
      <c r="O737" s="69" t="str">
        <f>IF(TimeSpend[[#This Row],[Activity]]&lt;&gt;"",VLOOKUP(TimeSpend[[#This Row],[Activity]],Activity,2,FALSE),"")</f>
        <v/>
      </c>
    </row>
    <row r="738" spans="3:15" ht="16.5" customHeight="1" x14ac:dyDescent="0.25">
      <c r="C738" s="68" t="str">
        <f t="shared" si="14"/>
        <v/>
      </c>
      <c r="D738" s="69" t="str">
        <f>IF(TimeSpend[[#This Row],[Network Description]]&lt;&gt;"",VLOOKUP(TimeSpend[[#This Row],[Network Description]],Projects!A:B,2,0),"")</f>
        <v/>
      </c>
      <c r="F738" s="96"/>
      <c r="L738" s="69" t="str">
        <f>IF(TimeSpend[[#This Row],[Personnel number]]&lt;&gt;"",Utilization!$J$2,"")</f>
        <v/>
      </c>
      <c r="M738" s="69" t="str">
        <f>IF(TimeSpend[[#This Row],[Personnel number]]&lt;&gt;"",VLOOKUP(TimeSpend[[#This Row],[Personnel number]],Users!A:B,2,0),"")</f>
        <v/>
      </c>
      <c r="N738" s="69" t="str">
        <f>IF(TimeSpend[[#This Row],[Network Description]]&lt;&gt;"",VLOOKUP(TimeSpend[[#This Row],[Network Description]],Projects!A:C,3,0),"")</f>
        <v/>
      </c>
      <c r="O738" s="69" t="str">
        <f>IF(TimeSpend[[#This Row],[Activity]]&lt;&gt;"",VLOOKUP(TimeSpend[[#This Row],[Activity]],Activity,2,FALSE),"")</f>
        <v/>
      </c>
    </row>
    <row r="739" spans="3:15" ht="16.5" customHeight="1" x14ac:dyDescent="0.25">
      <c r="C739" s="68" t="str">
        <f t="shared" si="14"/>
        <v/>
      </c>
      <c r="D739" s="69" t="str">
        <f>IF(TimeSpend[[#This Row],[Network Description]]&lt;&gt;"",VLOOKUP(TimeSpend[[#This Row],[Network Description]],Projects!A:B,2,0),"")</f>
        <v/>
      </c>
      <c r="F739" s="96"/>
      <c r="L739" s="69" t="str">
        <f>IF(TimeSpend[[#This Row],[Personnel number]]&lt;&gt;"",Utilization!$J$2,"")</f>
        <v/>
      </c>
      <c r="M739" s="69" t="str">
        <f>IF(TimeSpend[[#This Row],[Personnel number]]&lt;&gt;"",VLOOKUP(TimeSpend[[#This Row],[Personnel number]],Users!A:B,2,0),"")</f>
        <v/>
      </c>
      <c r="N739" s="69" t="str">
        <f>IF(TimeSpend[[#This Row],[Network Description]]&lt;&gt;"",VLOOKUP(TimeSpend[[#This Row],[Network Description]],Projects!A:C,3,0),"")</f>
        <v/>
      </c>
      <c r="O739" s="69" t="str">
        <f>IF(TimeSpend[[#This Row],[Activity]]&lt;&gt;"",VLOOKUP(TimeSpend[[#This Row],[Activity]],Activity,2,FALSE),"")</f>
        <v/>
      </c>
    </row>
    <row r="740" spans="3:15" ht="16.5" customHeight="1" x14ac:dyDescent="0.25">
      <c r="C740" s="68" t="str">
        <f t="shared" si="14"/>
        <v/>
      </c>
      <c r="D740" s="69" t="str">
        <f>IF(TimeSpend[[#This Row],[Network Description]]&lt;&gt;"",VLOOKUP(TimeSpend[[#This Row],[Network Description]],Projects!A:B,2,0),"")</f>
        <v/>
      </c>
      <c r="F740" s="96"/>
      <c r="L740" s="69" t="str">
        <f>IF(TimeSpend[[#This Row],[Personnel number]]&lt;&gt;"",Utilization!$J$2,"")</f>
        <v/>
      </c>
      <c r="M740" s="69" t="str">
        <f>IF(TimeSpend[[#This Row],[Personnel number]]&lt;&gt;"",VLOOKUP(TimeSpend[[#This Row],[Personnel number]],Users!A:B,2,0),"")</f>
        <v/>
      </c>
      <c r="N740" s="69" t="str">
        <f>IF(TimeSpend[[#This Row],[Network Description]]&lt;&gt;"",VLOOKUP(TimeSpend[[#This Row],[Network Description]],Projects!A:C,3,0),"")</f>
        <v/>
      </c>
      <c r="O740" s="69" t="str">
        <f>IF(TimeSpend[[#This Row],[Activity]]&lt;&gt;"",VLOOKUP(TimeSpend[[#This Row],[Activity]],Activity,2,FALSE),"")</f>
        <v/>
      </c>
    </row>
    <row r="741" spans="3:15" ht="16.5" customHeight="1" x14ac:dyDescent="0.25">
      <c r="C741" s="68" t="str">
        <f t="shared" si="14"/>
        <v/>
      </c>
      <c r="D741" s="69" t="str">
        <f>IF(TimeSpend[[#This Row],[Network Description]]&lt;&gt;"",VLOOKUP(TimeSpend[[#This Row],[Network Description]],Projects!A:B,2,0),"")</f>
        <v/>
      </c>
      <c r="F741" s="96"/>
      <c r="L741" s="69" t="str">
        <f>IF(TimeSpend[[#This Row],[Personnel number]]&lt;&gt;"",Utilization!$J$2,"")</f>
        <v/>
      </c>
      <c r="M741" s="69" t="str">
        <f>IF(TimeSpend[[#This Row],[Personnel number]]&lt;&gt;"",VLOOKUP(TimeSpend[[#This Row],[Personnel number]],Users!A:B,2,0),"")</f>
        <v/>
      </c>
      <c r="N741" s="69" t="str">
        <f>IF(TimeSpend[[#This Row],[Network Description]]&lt;&gt;"",VLOOKUP(TimeSpend[[#This Row],[Network Description]],Projects!A:C,3,0),"")</f>
        <v/>
      </c>
      <c r="O741" s="69" t="str">
        <f>IF(TimeSpend[[#This Row],[Activity]]&lt;&gt;"",VLOOKUP(TimeSpend[[#This Row],[Activity]],Activity,2,FALSE),"")</f>
        <v/>
      </c>
    </row>
    <row r="742" spans="3:15" ht="16.5" customHeight="1" x14ac:dyDescent="0.25">
      <c r="C742" s="68" t="str">
        <f t="shared" si="14"/>
        <v/>
      </c>
      <c r="D742" s="69" t="str">
        <f>IF(TimeSpend[[#This Row],[Network Description]]&lt;&gt;"",VLOOKUP(TimeSpend[[#This Row],[Network Description]],Projects!A:B,2,0),"")</f>
        <v/>
      </c>
      <c r="F742" s="96"/>
      <c r="G742" s="118"/>
      <c r="L742" s="69" t="str">
        <f>IF(TimeSpend[[#This Row],[Personnel number]]&lt;&gt;"",Utilization!$J$2,"")</f>
        <v/>
      </c>
      <c r="M742" s="69" t="str">
        <f>IF(TimeSpend[[#This Row],[Personnel number]]&lt;&gt;"",VLOOKUP(TimeSpend[[#This Row],[Personnel number]],Users!A:B,2,0),"")</f>
        <v/>
      </c>
      <c r="N742" s="69" t="str">
        <f>IF(TimeSpend[[#This Row],[Network Description]]&lt;&gt;"",VLOOKUP(TimeSpend[[#This Row],[Network Description]],Projects!A:C,3,0),"")</f>
        <v/>
      </c>
      <c r="O742" s="69" t="str">
        <f>IF(TimeSpend[[#This Row],[Activity]]&lt;&gt;"",VLOOKUP(TimeSpend[[#This Row],[Activity]],Activity,2,FALSE),"")</f>
        <v/>
      </c>
    </row>
    <row r="743" spans="3:15" ht="16.5" customHeight="1" x14ac:dyDescent="0.25">
      <c r="C743" s="68" t="str">
        <f t="shared" si="14"/>
        <v/>
      </c>
      <c r="D743" s="69" t="str">
        <f>IF(TimeSpend[[#This Row],[Network Description]]&lt;&gt;"",VLOOKUP(TimeSpend[[#This Row],[Network Description]],Projects!A:B,2,0),"")</f>
        <v/>
      </c>
      <c r="F743" s="96"/>
      <c r="L743" s="69" t="str">
        <f>IF(TimeSpend[[#This Row],[Personnel number]]&lt;&gt;"",Utilization!$J$2,"")</f>
        <v/>
      </c>
      <c r="M743" s="69" t="str">
        <f>IF(TimeSpend[[#This Row],[Personnel number]]&lt;&gt;"",VLOOKUP(TimeSpend[[#This Row],[Personnel number]],Users!A:B,2,0),"")</f>
        <v/>
      </c>
      <c r="N743" s="69" t="str">
        <f>IF(TimeSpend[[#This Row],[Network Description]]&lt;&gt;"",VLOOKUP(TimeSpend[[#This Row],[Network Description]],Projects!A:C,3,0),"")</f>
        <v/>
      </c>
      <c r="O743" s="69" t="str">
        <f>IF(TimeSpend[[#This Row],[Activity]]&lt;&gt;"",VLOOKUP(TimeSpend[[#This Row],[Activity]],Activity,2,FALSE),"")</f>
        <v/>
      </c>
    </row>
    <row r="744" spans="3:15" ht="16.5" customHeight="1" x14ac:dyDescent="0.25">
      <c r="C744" s="68" t="str">
        <f t="shared" si="14"/>
        <v/>
      </c>
      <c r="D744" s="69" t="str">
        <f>IF(TimeSpend[[#This Row],[Network Description]]&lt;&gt;"",VLOOKUP(TimeSpend[[#This Row],[Network Description]],Projects!A:B,2,0),"")</f>
        <v/>
      </c>
      <c r="F744" s="96"/>
      <c r="L744" s="69" t="str">
        <f>IF(TimeSpend[[#This Row],[Personnel number]]&lt;&gt;"",Utilization!$J$2,"")</f>
        <v/>
      </c>
      <c r="M744" s="69" t="str">
        <f>IF(TimeSpend[[#This Row],[Personnel number]]&lt;&gt;"",VLOOKUP(TimeSpend[[#This Row],[Personnel number]],Users!A:B,2,0),"")</f>
        <v/>
      </c>
      <c r="N744" s="69" t="str">
        <f>IF(TimeSpend[[#This Row],[Network Description]]&lt;&gt;"",VLOOKUP(TimeSpend[[#This Row],[Network Description]],Projects!A:C,3,0),"")</f>
        <v/>
      </c>
      <c r="O744" s="69" t="str">
        <f>IF(TimeSpend[[#This Row],[Activity]]&lt;&gt;"",VLOOKUP(TimeSpend[[#This Row],[Activity]],Activity,2,FALSE),"")</f>
        <v/>
      </c>
    </row>
    <row r="745" spans="3:15" ht="16.5" customHeight="1" x14ac:dyDescent="0.25">
      <c r="C745" s="68" t="str">
        <f t="shared" si="14"/>
        <v/>
      </c>
      <c r="D745" s="69" t="str">
        <f>IF(TimeSpend[[#This Row],[Network Description]]&lt;&gt;"",VLOOKUP(TimeSpend[[#This Row],[Network Description]],Projects!A:B,2,0),"")</f>
        <v/>
      </c>
      <c r="F745" s="96"/>
      <c r="L745" s="69" t="str">
        <f>IF(TimeSpend[[#This Row],[Personnel number]]&lt;&gt;"",Utilization!$J$2,"")</f>
        <v/>
      </c>
      <c r="M745" s="69" t="str">
        <f>IF(TimeSpend[[#This Row],[Personnel number]]&lt;&gt;"",VLOOKUP(TimeSpend[[#This Row],[Personnel number]],Users!A:B,2,0),"")</f>
        <v/>
      </c>
      <c r="N745" s="69" t="str">
        <f>IF(TimeSpend[[#This Row],[Network Description]]&lt;&gt;"",VLOOKUP(TimeSpend[[#This Row],[Network Description]],Projects!A:C,3,0),"")</f>
        <v/>
      </c>
      <c r="O745" s="69" t="str">
        <f>IF(TimeSpend[[#This Row],[Activity]]&lt;&gt;"",VLOOKUP(TimeSpend[[#This Row],[Activity]],Activity,2,FALSE),"")</f>
        <v/>
      </c>
    </row>
    <row r="746" spans="3:15" ht="16.5" customHeight="1" x14ac:dyDescent="0.25">
      <c r="C746" s="68" t="str">
        <f t="shared" si="14"/>
        <v/>
      </c>
      <c r="D746" s="69" t="str">
        <f>IF(TimeSpend[[#This Row],[Network Description]]&lt;&gt;"",VLOOKUP(TimeSpend[[#This Row],[Network Description]],Projects!A:B,2,0),"")</f>
        <v/>
      </c>
      <c r="F746" s="96"/>
      <c r="L746" s="69" t="str">
        <f>IF(TimeSpend[[#This Row],[Personnel number]]&lt;&gt;"",Utilization!$J$2,"")</f>
        <v/>
      </c>
      <c r="M746" s="69" t="str">
        <f>IF(TimeSpend[[#This Row],[Personnel number]]&lt;&gt;"",VLOOKUP(TimeSpend[[#This Row],[Personnel number]],Users!A:B,2,0),"")</f>
        <v/>
      </c>
      <c r="N746" s="69" t="str">
        <f>IF(TimeSpend[[#This Row],[Network Description]]&lt;&gt;"",VLOOKUP(TimeSpend[[#This Row],[Network Description]],Projects!A:C,3,0),"")</f>
        <v/>
      </c>
      <c r="O746" s="69" t="str">
        <f>IF(TimeSpend[[#This Row],[Activity]]&lt;&gt;"",VLOOKUP(TimeSpend[[#This Row],[Activity]],Activity,2,FALSE),"")</f>
        <v/>
      </c>
    </row>
    <row r="747" spans="3:15" ht="16.5" customHeight="1" x14ac:dyDescent="0.25">
      <c r="C747" s="68" t="str">
        <f t="shared" si="14"/>
        <v/>
      </c>
      <c r="D747" s="69" t="str">
        <f>IF(TimeSpend[[#This Row],[Network Description]]&lt;&gt;"",VLOOKUP(TimeSpend[[#This Row],[Network Description]],Projects!A:B,2,0),"")</f>
        <v/>
      </c>
      <c r="F747" s="96"/>
      <c r="L747" s="69" t="str">
        <f>IF(TimeSpend[[#This Row],[Personnel number]]&lt;&gt;"",Utilization!$J$2,"")</f>
        <v/>
      </c>
      <c r="M747" s="69" t="str">
        <f>IF(TimeSpend[[#This Row],[Personnel number]]&lt;&gt;"",VLOOKUP(TimeSpend[[#This Row],[Personnel number]],Users!A:B,2,0),"")</f>
        <v/>
      </c>
      <c r="N747" s="69" t="str">
        <f>IF(TimeSpend[[#This Row],[Network Description]]&lt;&gt;"",VLOOKUP(TimeSpend[[#This Row],[Network Description]],Projects!A:C,3,0),"")</f>
        <v/>
      </c>
      <c r="O747" s="69" t="str">
        <f>IF(TimeSpend[[#This Row],[Activity]]&lt;&gt;"",VLOOKUP(TimeSpend[[#This Row],[Activity]],Activity,2,FALSE),"")</f>
        <v/>
      </c>
    </row>
    <row r="748" spans="3:15" ht="16.5" customHeight="1" x14ac:dyDescent="0.25">
      <c r="C748" s="68" t="str">
        <f t="shared" si="14"/>
        <v/>
      </c>
      <c r="D748" s="69" t="str">
        <f>IF(TimeSpend[[#This Row],[Network Description]]&lt;&gt;"",VLOOKUP(TimeSpend[[#This Row],[Network Description]],Projects!A:B,2,0),"")</f>
        <v/>
      </c>
      <c r="F748" s="96"/>
      <c r="L748" s="69" t="str">
        <f>IF(TimeSpend[[#This Row],[Personnel number]]&lt;&gt;"",Utilization!$J$2,"")</f>
        <v/>
      </c>
      <c r="M748" s="69" t="str">
        <f>IF(TimeSpend[[#This Row],[Personnel number]]&lt;&gt;"",VLOOKUP(TimeSpend[[#This Row],[Personnel number]],Users!A:B,2,0),"")</f>
        <v/>
      </c>
      <c r="N748" s="69" t="str">
        <f>IF(TimeSpend[[#This Row],[Network Description]]&lt;&gt;"",VLOOKUP(TimeSpend[[#This Row],[Network Description]],Projects!A:C,3,0),"")</f>
        <v/>
      </c>
      <c r="O748" s="69" t="str">
        <f>IF(TimeSpend[[#This Row],[Activity]]&lt;&gt;"",VLOOKUP(TimeSpend[[#This Row],[Activity]],Activity,2,FALSE),"")</f>
        <v/>
      </c>
    </row>
    <row r="749" spans="3:15" ht="16.5" customHeight="1" x14ac:dyDescent="0.25">
      <c r="C749" s="68" t="str">
        <f t="shared" si="14"/>
        <v/>
      </c>
      <c r="D749" s="69" t="str">
        <f>IF(TimeSpend[[#This Row],[Network Description]]&lt;&gt;"",VLOOKUP(TimeSpend[[#This Row],[Network Description]],Projects!A:B,2,0),"")</f>
        <v/>
      </c>
      <c r="F749" s="96"/>
      <c r="L749" s="69" t="str">
        <f>IF(TimeSpend[[#This Row],[Personnel number]]&lt;&gt;"",Utilization!$J$2,"")</f>
        <v/>
      </c>
      <c r="M749" s="69" t="str">
        <f>IF(TimeSpend[[#This Row],[Personnel number]]&lt;&gt;"",VLOOKUP(TimeSpend[[#This Row],[Personnel number]],Users!A:B,2,0),"")</f>
        <v/>
      </c>
      <c r="N749" s="69" t="str">
        <f>IF(TimeSpend[[#This Row],[Network Description]]&lt;&gt;"",VLOOKUP(TimeSpend[[#This Row],[Network Description]],Projects!A:C,3,0),"")</f>
        <v/>
      </c>
      <c r="O749" s="69" t="str">
        <f>IF(TimeSpend[[#This Row],[Activity]]&lt;&gt;"",VLOOKUP(TimeSpend[[#This Row],[Activity]],Activity,2,FALSE),"")</f>
        <v/>
      </c>
    </row>
    <row r="750" spans="3:15" ht="16.5" customHeight="1" x14ac:dyDescent="0.25">
      <c r="C750" s="68" t="str">
        <f t="shared" si="14"/>
        <v/>
      </c>
      <c r="D750" s="69" t="str">
        <f>IF(TimeSpend[[#This Row],[Network Description]]&lt;&gt;"",VLOOKUP(TimeSpend[[#This Row],[Network Description]],Projects!A:B,2,0),"")</f>
        <v/>
      </c>
      <c r="F750" s="96"/>
      <c r="L750" s="69" t="str">
        <f>IF(TimeSpend[[#This Row],[Personnel number]]&lt;&gt;"",Utilization!$J$2,"")</f>
        <v/>
      </c>
      <c r="M750" s="69" t="str">
        <f>IF(TimeSpend[[#This Row],[Personnel number]]&lt;&gt;"",VLOOKUP(TimeSpend[[#This Row],[Personnel number]],Users!A:B,2,0),"")</f>
        <v/>
      </c>
      <c r="N750" s="69" t="str">
        <f>IF(TimeSpend[[#This Row],[Network Description]]&lt;&gt;"",VLOOKUP(TimeSpend[[#This Row],[Network Description]],Projects!A:C,3,0),"")</f>
        <v/>
      </c>
      <c r="O750" s="69" t="str">
        <f>IF(TimeSpend[[#This Row],[Activity]]&lt;&gt;"",VLOOKUP(TimeSpend[[#This Row],[Activity]],Activity,2,FALSE),"")</f>
        <v/>
      </c>
    </row>
    <row r="751" spans="3:15" ht="16.5" customHeight="1" x14ac:dyDescent="0.25">
      <c r="C751" s="68" t="str">
        <f t="shared" si="14"/>
        <v/>
      </c>
      <c r="D751" s="69" t="str">
        <f>IF(TimeSpend[[#This Row],[Network Description]]&lt;&gt;"",VLOOKUP(TimeSpend[[#This Row],[Network Description]],Projects!A:B,2,0),"")</f>
        <v/>
      </c>
      <c r="F751" s="96"/>
      <c r="L751" s="69" t="str">
        <f>IF(TimeSpend[[#This Row],[Personnel number]]&lt;&gt;"",Utilization!$J$2,"")</f>
        <v/>
      </c>
      <c r="M751" s="69" t="str">
        <f>IF(TimeSpend[[#This Row],[Personnel number]]&lt;&gt;"",VLOOKUP(TimeSpend[[#This Row],[Personnel number]],Users!A:B,2,0),"")</f>
        <v/>
      </c>
      <c r="N751" s="69" t="str">
        <f>IF(TimeSpend[[#This Row],[Network Description]]&lt;&gt;"",VLOOKUP(TimeSpend[[#This Row],[Network Description]],Projects!A:C,3,0),"")</f>
        <v/>
      </c>
      <c r="O751" s="69" t="str">
        <f>IF(TimeSpend[[#This Row],[Activity]]&lt;&gt;"",VLOOKUP(TimeSpend[[#This Row],[Activity]],Activity,2,FALSE),"")</f>
        <v/>
      </c>
    </row>
    <row r="752" spans="3:15" ht="16.5" customHeight="1" x14ac:dyDescent="0.25">
      <c r="C752" s="68" t="str">
        <f t="shared" si="14"/>
        <v/>
      </c>
      <c r="D752" s="69" t="str">
        <f>IF(TimeSpend[[#This Row],[Network Description]]&lt;&gt;"",VLOOKUP(TimeSpend[[#This Row],[Network Description]],Projects!A:B,2,0),"")</f>
        <v/>
      </c>
      <c r="F752" s="96"/>
      <c r="L752" s="69" t="str">
        <f>IF(TimeSpend[[#This Row],[Personnel number]]&lt;&gt;"",Utilization!$J$2,"")</f>
        <v/>
      </c>
      <c r="M752" s="69" t="str">
        <f>IF(TimeSpend[[#This Row],[Personnel number]]&lt;&gt;"",VLOOKUP(TimeSpend[[#This Row],[Personnel number]],Users!A:B,2,0),"")</f>
        <v/>
      </c>
      <c r="N752" s="69" t="str">
        <f>IF(TimeSpend[[#This Row],[Network Description]]&lt;&gt;"",VLOOKUP(TimeSpend[[#This Row],[Network Description]],Projects!A:C,3,0),"")</f>
        <v/>
      </c>
      <c r="O752" s="69" t="str">
        <f>IF(TimeSpend[[#This Row],[Activity]]&lt;&gt;"",VLOOKUP(TimeSpend[[#This Row],[Activity]],Activity,2,FALSE),"")</f>
        <v/>
      </c>
    </row>
    <row r="753" spans="3:15" ht="16.5" customHeight="1" x14ac:dyDescent="0.25">
      <c r="C753" s="68" t="str">
        <f t="shared" si="14"/>
        <v/>
      </c>
      <c r="D753" s="69" t="str">
        <f>IF(TimeSpend[[#This Row],[Network Description]]&lt;&gt;"",VLOOKUP(TimeSpend[[#This Row],[Network Description]],Projects!A:B,2,0),"")</f>
        <v/>
      </c>
      <c r="F753" s="96"/>
      <c r="L753" s="69" t="str">
        <f>IF(TimeSpend[[#This Row],[Personnel number]]&lt;&gt;"",Utilization!$J$2,"")</f>
        <v/>
      </c>
      <c r="M753" s="69" t="str">
        <f>IF(TimeSpend[[#This Row],[Personnel number]]&lt;&gt;"",VLOOKUP(TimeSpend[[#This Row],[Personnel number]],Users!A:B,2,0),"")</f>
        <v/>
      </c>
      <c r="N753" s="69" t="str">
        <f>IF(TimeSpend[[#This Row],[Network Description]]&lt;&gt;"",VLOOKUP(TimeSpend[[#This Row],[Network Description]],Projects!A:C,3,0),"")</f>
        <v/>
      </c>
      <c r="O753" s="69" t="str">
        <f>IF(TimeSpend[[#This Row],[Activity]]&lt;&gt;"",VLOOKUP(TimeSpend[[#This Row],[Activity]],Activity,2,FALSE),"")</f>
        <v/>
      </c>
    </row>
    <row r="754" spans="3:15" ht="16.5" customHeight="1" x14ac:dyDescent="0.25">
      <c r="C754" s="68" t="str">
        <f t="shared" si="14"/>
        <v/>
      </c>
      <c r="D754" s="69" t="str">
        <f>IF(TimeSpend[[#This Row],[Network Description]]&lt;&gt;"",VLOOKUP(TimeSpend[[#This Row],[Network Description]],Projects!A:B,2,0),"")</f>
        <v/>
      </c>
      <c r="F754" s="96"/>
      <c r="L754" s="69" t="str">
        <f>IF(TimeSpend[[#This Row],[Personnel number]]&lt;&gt;"",Utilization!$J$2,"")</f>
        <v/>
      </c>
      <c r="M754" s="69" t="str">
        <f>IF(TimeSpend[[#This Row],[Personnel number]]&lt;&gt;"",VLOOKUP(TimeSpend[[#This Row],[Personnel number]],Users!A:B,2,0),"")</f>
        <v/>
      </c>
      <c r="N754" s="69" t="str">
        <f>IF(TimeSpend[[#This Row],[Network Description]]&lt;&gt;"",VLOOKUP(TimeSpend[[#This Row],[Network Description]],Projects!A:C,3,0),"")</f>
        <v/>
      </c>
      <c r="O754" s="69" t="str">
        <f>IF(TimeSpend[[#This Row],[Activity]]&lt;&gt;"",VLOOKUP(TimeSpend[[#This Row],[Activity]],Activity,2,FALSE),"")</f>
        <v/>
      </c>
    </row>
    <row r="755" spans="3:15" ht="16.5" customHeight="1" x14ac:dyDescent="0.25">
      <c r="C755" s="68" t="str">
        <f t="shared" si="14"/>
        <v/>
      </c>
      <c r="D755" s="69" t="str">
        <f>IF(TimeSpend[[#This Row],[Network Description]]&lt;&gt;"",VLOOKUP(TimeSpend[[#This Row],[Network Description]],Projects!A:B,2,0),"")</f>
        <v/>
      </c>
      <c r="F755" s="96"/>
      <c r="L755" s="69" t="str">
        <f>IF(TimeSpend[[#This Row],[Personnel number]]&lt;&gt;"",Utilization!$J$2,"")</f>
        <v/>
      </c>
      <c r="M755" s="69" t="str">
        <f>IF(TimeSpend[[#This Row],[Personnel number]]&lt;&gt;"",VLOOKUP(TimeSpend[[#This Row],[Personnel number]],Users!A:B,2,0),"")</f>
        <v/>
      </c>
      <c r="N755" s="69" t="str">
        <f>IF(TimeSpend[[#This Row],[Network Description]]&lt;&gt;"",VLOOKUP(TimeSpend[[#This Row],[Network Description]],Projects!A:C,3,0),"")</f>
        <v/>
      </c>
      <c r="O755" s="69" t="str">
        <f>IF(TimeSpend[[#This Row],[Activity]]&lt;&gt;"",VLOOKUP(TimeSpend[[#This Row],[Activity]],Activity,2,FALSE),"")</f>
        <v/>
      </c>
    </row>
    <row r="756" spans="3:15" ht="16.5" customHeight="1" x14ac:dyDescent="0.25">
      <c r="C756" s="68" t="str">
        <f t="shared" si="14"/>
        <v/>
      </c>
      <c r="D756" s="69" t="str">
        <f>IF(TimeSpend[[#This Row],[Network Description]]&lt;&gt;"",VLOOKUP(TimeSpend[[#This Row],[Network Description]],Projects!A:B,2,0),"")</f>
        <v/>
      </c>
      <c r="F756" s="96"/>
      <c r="L756" s="69" t="str">
        <f>IF(TimeSpend[[#This Row],[Personnel number]]&lt;&gt;"",Utilization!$J$2,"")</f>
        <v/>
      </c>
      <c r="M756" s="69" t="str">
        <f>IF(TimeSpend[[#This Row],[Personnel number]]&lt;&gt;"",VLOOKUP(TimeSpend[[#This Row],[Personnel number]],Users!A:B,2,0),"")</f>
        <v/>
      </c>
      <c r="N756" s="69" t="str">
        <f>IF(TimeSpend[[#This Row],[Network Description]]&lt;&gt;"",VLOOKUP(TimeSpend[[#This Row],[Network Description]],Projects!A:C,3,0),"")</f>
        <v/>
      </c>
      <c r="O756" s="69" t="str">
        <f>IF(TimeSpend[[#This Row],[Activity]]&lt;&gt;"",VLOOKUP(TimeSpend[[#This Row],[Activity]],Activity,2,FALSE),"")</f>
        <v/>
      </c>
    </row>
    <row r="757" spans="3:15" ht="16.5" customHeight="1" x14ac:dyDescent="0.25">
      <c r="C757" s="68" t="str">
        <f t="shared" si="14"/>
        <v/>
      </c>
      <c r="D757" s="69" t="str">
        <f>IF(TimeSpend[[#This Row],[Network Description]]&lt;&gt;"",VLOOKUP(TimeSpend[[#This Row],[Network Description]],Projects!A:B,2,0),"")</f>
        <v/>
      </c>
      <c r="F757" s="96"/>
      <c r="L757" s="69" t="str">
        <f>IF(TimeSpend[[#This Row],[Personnel number]]&lt;&gt;"",Utilization!$J$2,"")</f>
        <v/>
      </c>
      <c r="M757" s="69" t="str">
        <f>IF(TimeSpend[[#This Row],[Personnel number]]&lt;&gt;"",VLOOKUP(TimeSpend[[#This Row],[Personnel number]],Users!A:B,2,0),"")</f>
        <v/>
      </c>
      <c r="N757" s="69" t="str">
        <f>IF(TimeSpend[[#This Row],[Network Description]]&lt;&gt;"",VLOOKUP(TimeSpend[[#This Row],[Network Description]],Projects!A:C,3,0),"")</f>
        <v/>
      </c>
      <c r="O757" s="69" t="str">
        <f>IF(TimeSpend[[#This Row],[Activity]]&lt;&gt;"",VLOOKUP(TimeSpend[[#This Row],[Activity]],Activity,2,FALSE),"")</f>
        <v/>
      </c>
    </row>
    <row r="758" spans="3:15" ht="16.5" customHeight="1" x14ac:dyDescent="0.25">
      <c r="C758" s="68" t="str">
        <f t="shared" si="14"/>
        <v/>
      </c>
      <c r="D758" s="69" t="str">
        <f>IF(TimeSpend[[#This Row],[Network Description]]&lt;&gt;"",VLOOKUP(TimeSpend[[#This Row],[Network Description]],Projects!A:B,2,0),"")</f>
        <v/>
      </c>
      <c r="F758" s="96"/>
      <c r="L758" s="69" t="str">
        <f>IF(TimeSpend[[#This Row],[Personnel number]]&lt;&gt;"",Utilization!$J$2,"")</f>
        <v/>
      </c>
      <c r="M758" s="69" t="str">
        <f>IF(TimeSpend[[#This Row],[Personnel number]]&lt;&gt;"",VLOOKUP(TimeSpend[[#This Row],[Personnel number]],Users!A:B,2,0),"")</f>
        <v/>
      </c>
      <c r="N758" s="69" t="str">
        <f>IF(TimeSpend[[#This Row],[Network Description]]&lt;&gt;"",VLOOKUP(TimeSpend[[#This Row],[Network Description]],Projects!A:C,3,0),"")</f>
        <v/>
      </c>
      <c r="O758" s="69" t="str">
        <f>IF(TimeSpend[[#This Row],[Activity]]&lt;&gt;"",VLOOKUP(TimeSpend[[#This Row],[Activity]],Activity,2,FALSE),"")</f>
        <v/>
      </c>
    </row>
    <row r="759" spans="3:15" ht="16.5" customHeight="1" x14ac:dyDescent="0.25">
      <c r="C759" s="68" t="str">
        <f t="shared" si="14"/>
        <v/>
      </c>
      <c r="D759" s="69" t="str">
        <f>IF(TimeSpend[[#This Row],[Network Description]]&lt;&gt;"",VLOOKUP(TimeSpend[[#This Row],[Network Description]],Projects!A:B,2,0),"")</f>
        <v/>
      </c>
      <c r="F759" s="96"/>
      <c r="L759" s="69" t="str">
        <f>IF(TimeSpend[[#This Row],[Personnel number]]&lt;&gt;"",Utilization!$J$2,"")</f>
        <v/>
      </c>
      <c r="M759" s="69" t="str">
        <f>IF(TimeSpend[[#This Row],[Personnel number]]&lt;&gt;"",VLOOKUP(TimeSpend[[#This Row],[Personnel number]],Users!A:B,2,0),"")</f>
        <v/>
      </c>
      <c r="N759" s="69" t="str">
        <f>IF(TimeSpend[[#This Row],[Network Description]]&lt;&gt;"",VLOOKUP(TimeSpend[[#This Row],[Network Description]],Projects!A:C,3,0),"")</f>
        <v/>
      </c>
      <c r="O759" s="69" t="str">
        <f>IF(TimeSpend[[#This Row],[Activity]]&lt;&gt;"",VLOOKUP(TimeSpend[[#This Row],[Activity]],Activity,2,FALSE),"")</f>
        <v/>
      </c>
    </row>
    <row r="760" spans="3:15" ht="16.5" customHeight="1" x14ac:dyDescent="0.25">
      <c r="C760" s="68" t="str">
        <f t="shared" si="14"/>
        <v/>
      </c>
      <c r="D760" s="69" t="str">
        <f>IF(TimeSpend[[#This Row],[Network Description]]&lt;&gt;"",VLOOKUP(TimeSpend[[#This Row],[Network Description]],Projects!A:B,2,0),"")</f>
        <v/>
      </c>
      <c r="F760" s="96"/>
      <c r="L760" s="69" t="str">
        <f>IF(TimeSpend[[#This Row],[Personnel number]]&lt;&gt;"",Utilization!$J$2,"")</f>
        <v/>
      </c>
      <c r="M760" s="69" t="str">
        <f>IF(TimeSpend[[#This Row],[Personnel number]]&lt;&gt;"",VLOOKUP(TimeSpend[[#This Row],[Personnel number]],Users!A:B,2,0),"")</f>
        <v/>
      </c>
      <c r="N760" s="69" t="str">
        <f>IF(TimeSpend[[#This Row],[Network Description]]&lt;&gt;"",VLOOKUP(TimeSpend[[#This Row],[Network Description]],Projects!A:C,3,0),"")</f>
        <v/>
      </c>
      <c r="O760" s="69" t="str">
        <f>IF(TimeSpend[[#This Row],[Activity]]&lt;&gt;"",VLOOKUP(TimeSpend[[#This Row],[Activity]],Activity,2,FALSE),"")</f>
        <v/>
      </c>
    </row>
    <row r="761" spans="3:15" ht="16.5" customHeight="1" x14ac:dyDescent="0.25">
      <c r="C761" s="68" t="str">
        <f t="shared" si="14"/>
        <v/>
      </c>
      <c r="D761" s="69" t="str">
        <f>IF(TimeSpend[[#This Row],[Network Description]]&lt;&gt;"",VLOOKUP(TimeSpend[[#This Row],[Network Description]],Projects!A:B,2,0),"")</f>
        <v/>
      </c>
      <c r="F761" s="96"/>
      <c r="L761" s="69" t="str">
        <f>IF(TimeSpend[[#This Row],[Personnel number]]&lt;&gt;"",Utilization!$J$2,"")</f>
        <v/>
      </c>
      <c r="M761" s="69" t="str">
        <f>IF(TimeSpend[[#This Row],[Personnel number]]&lt;&gt;"",VLOOKUP(TimeSpend[[#This Row],[Personnel number]],Users!A:B,2,0),"")</f>
        <v/>
      </c>
      <c r="N761" s="69" t="str">
        <f>IF(TimeSpend[[#This Row],[Network Description]]&lt;&gt;"",VLOOKUP(TimeSpend[[#This Row],[Network Description]],Projects!A:C,3,0),"")</f>
        <v/>
      </c>
      <c r="O761" s="69" t="str">
        <f>IF(TimeSpend[[#This Row],[Activity]]&lt;&gt;"",VLOOKUP(TimeSpend[[#This Row],[Activity]],Activity,2,FALSE),"")</f>
        <v/>
      </c>
    </row>
    <row r="762" spans="3:15" ht="16.5" customHeight="1" x14ac:dyDescent="0.25">
      <c r="C762" s="68" t="str">
        <f t="shared" si="14"/>
        <v/>
      </c>
      <c r="D762" s="69" t="str">
        <f>IF(TimeSpend[[#This Row],[Network Description]]&lt;&gt;"",VLOOKUP(TimeSpend[[#This Row],[Network Description]],Projects!A:B,2,0),"")</f>
        <v/>
      </c>
      <c r="F762" s="96"/>
      <c r="L762" s="69" t="str">
        <f>IF(TimeSpend[[#This Row],[Personnel number]]&lt;&gt;"",Utilization!$J$2,"")</f>
        <v/>
      </c>
      <c r="M762" s="69" t="str">
        <f>IF(TimeSpend[[#This Row],[Personnel number]]&lt;&gt;"",VLOOKUP(TimeSpend[[#This Row],[Personnel number]],Users!A:B,2,0),"")</f>
        <v/>
      </c>
      <c r="N762" s="69" t="str">
        <f>IF(TimeSpend[[#This Row],[Network Description]]&lt;&gt;"",VLOOKUP(TimeSpend[[#This Row],[Network Description]],Projects!A:C,3,0),"")</f>
        <v/>
      </c>
      <c r="O762" s="69" t="str">
        <f>IF(TimeSpend[[#This Row],[Activity]]&lt;&gt;"",VLOOKUP(TimeSpend[[#This Row],[Activity]],Activity,2,FALSE),"")</f>
        <v/>
      </c>
    </row>
    <row r="763" spans="3:15" ht="16.5" customHeight="1" x14ac:dyDescent="0.25">
      <c r="C763" s="68" t="str">
        <f t="shared" si="14"/>
        <v/>
      </c>
      <c r="D763" s="69" t="str">
        <f>IF(TimeSpend[[#This Row],[Network Description]]&lt;&gt;"",VLOOKUP(TimeSpend[[#This Row],[Network Description]],Projects!A:B,2,0),"")</f>
        <v/>
      </c>
      <c r="F763" s="96"/>
      <c r="L763" s="69" t="str">
        <f>IF(TimeSpend[[#This Row],[Personnel number]]&lt;&gt;"",Utilization!$J$2,"")</f>
        <v/>
      </c>
      <c r="M763" s="69" t="str">
        <f>IF(TimeSpend[[#This Row],[Personnel number]]&lt;&gt;"",VLOOKUP(TimeSpend[[#This Row],[Personnel number]],Users!A:B,2,0),"")</f>
        <v/>
      </c>
      <c r="N763" s="69" t="str">
        <f>IF(TimeSpend[[#This Row],[Network Description]]&lt;&gt;"",VLOOKUP(TimeSpend[[#This Row],[Network Description]],Projects!A:C,3,0),"")</f>
        <v/>
      </c>
      <c r="O763" s="69" t="str">
        <f>IF(TimeSpend[[#This Row],[Activity]]&lt;&gt;"",VLOOKUP(TimeSpend[[#This Row],[Activity]],Activity,2,FALSE),"")</f>
        <v/>
      </c>
    </row>
    <row r="764" spans="3:15" ht="16.5" customHeight="1" x14ac:dyDescent="0.25">
      <c r="C764" s="68" t="str">
        <f t="shared" si="14"/>
        <v/>
      </c>
      <c r="D764" s="69" t="str">
        <f>IF(TimeSpend[[#This Row],[Network Description]]&lt;&gt;"",VLOOKUP(TimeSpend[[#This Row],[Network Description]],Projects!A:B,2,0),"")</f>
        <v/>
      </c>
      <c r="F764" s="96"/>
      <c r="L764" s="69" t="str">
        <f>IF(TimeSpend[[#This Row],[Personnel number]]&lt;&gt;"",Utilization!$J$2,"")</f>
        <v/>
      </c>
      <c r="M764" s="69" t="str">
        <f>IF(TimeSpend[[#This Row],[Personnel number]]&lt;&gt;"",VLOOKUP(TimeSpend[[#This Row],[Personnel number]],Users!A:B,2,0),"")</f>
        <v/>
      </c>
      <c r="N764" s="69" t="str">
        <f>IF(TimeSpend[[#This Row],[Network Description]]&lt;&gt;"",VLOOKUP(TimeSpend[[#This Row],[Network Description]],Projects!A:C,3,0),"")</f>
        <v/>
      </c>
      <c r="O764" s="69" t="str">
        <f>IF(TimeSpend[[#This Row],[Activity]]&lt;&gt;"",VLOOKUP(TimeSpend[[#This Row],[Activity]],Activity,2,FALSE),"")</f>
        <v/>
      </c>
    </row>
    <row r="765" spans="3:15" ht="16.5" customHeight="1" x14ac:dyDescent="0.25">
      <c r="C765" s="68" t="str">
        <f t="shared" si="14"/>
        <v/>
      </c>
      <c r="D765" s="69" t="str">
        <f>IF(TimeSpend[[#This Row],[Network Description]]&lt;&gt;"",VLOOKUP(TimeSpend[[#This Row],[Network Description]],Projects!A:B,2,0),"")</f>
        <v/>
      </c>
      <c r="F765" s="96"/>
      <c r="L765" s="69" t="str">
        <f>IF(TimeSpend[[#This Row],[Personnel number]]&lt;&gt;"",Utilization!$J$2,"")</f>
        <v/>
      </c>
      <c r="M765" s="69" t="str">
        <f>IF(TimeSpend[[#This Row],[Personnel number]]&lt;&gt;"",VLOOKUP(TimeSpend[[#This Row],[Personnel number]],Users!A:B,2,0),"")</f>
        <v/>
      </c>
      <c r="N765" s="69" t="str">
        <f>IF(TimeSpend[[#This Row],[Network Description]]&lt;&gt;"",VLOOKUP(TimeSpend[[#This Row],[Network Description]],Projects!A:C,3,0),"")</f>
        <v/>
      </c>
      <c r="O765" s="69" t="str">
        <f>IF(TimeSpend[[#This Row],[Activity]]&lt;&gt;"",VLOOKUP(TimeSpend[[#This Row],[Activity]],Activity,2,FALSE),"")</f>
        <v/>
      </c>
    </row>
    <row r="766" spans="3:15" ht="16.5" customHeight="1" x14ac:dyDescent="0.25">
      <c r="C766" s="68" t="str">
        <f t="shared" si="14"/>
        <v/>
      </c>
      <c r="D766" s="69" t="str">
        <f>IF(TimeSpend[[#This Row],[Network Description]]&lt;&gt;"",VLOOKUP(TimeSpend[[#This Row],[Network Description]],Projects!A:B,2,0),"")</f>
        <v/>
      </c>
      <c r="F766" s="96"/>
      <c r="L766" s="69" t="str">
        <f>IF(TimeSpend[[#This Row],[Personnel number]]&lt;&gt;"",Utilization!$J$2,"")</f>
        <v/>
      </c>
      <c r="M766" s="69" t="str">
        <f>IF(TimeSpend[[#This Row],[Personnel number]]&lt;&gt;"",VLOOKUP(TimeSpend[[#This Row],[Personnel number]],Users!A:B,2,0),"")</f>
        <v/>
      </c>
      <c r="N766" s="69" t="str">
        <f>IF(TimeSpend[[#This Row],[Network Description]]&lt;&gt;"",VLOOKUP(TimeSpend[[#This Row],[Network Description]],Projects!A:C,3,0),"")</f>
        <v/>
      </c>
      <c r="O766" s="69" t="str">
        <f>IF(TimeSpend[[#This Row],[Activity]]&lt;&gt;"",VLOOKUP(TimeSpend[[#This Row],[Activity]],Activity,2,FALSE),"")</f>
        <v/>
      </c>
    </row>
    <row r="767" spans="3:15" ht="16.5" customHeight="1" x14ac:dyDescent="0.25">
      <c r="C767" s="68" t="str">
        <f t="shared" si="14"/>
        <v/>
      </c>
      <c r="D767" s="69" t="str">
        <f>IF(TimeSpend[[#This Row],[Network Description]]&lt;&gt;"",VLOOKUP(TimeSpend[[#This Row],[Network Description]],Projects!A:B,2,0),"")</f>
        <v/>
      </c>
      <c r="F767" s="96"/>
      <c r="L767" s="69" t="str">
        <f>IF(TimeSpend[[#This Row],[Personnel number]]&lt;&gt;"",Utilization!$J$2,"")</f>
        <v/>
      </c>
      <c r="M767" s="69" t="str">
        <f>IF(TimeSpend[[#This Row],[Personnel number]]&lt;&gt;"",VLOOKUP(TimeSpend[[#This Row],[Personnel number]],Users!A:B,2,0),"")</f>
        <v/>
      </c>
      <c r="N767" s="69" t="str">
        <f>IF(TimeSpend[[#This Row],[Network Description]]&lt;&gt;"",VLOOKUP(TimeSpend[[#This Row],[Network Description]],Projects!A:C,3,0),"")</f>
        <v/>
      </c>
      <c r="O767" s="69" t="str">
        <f>IF(TimeSpend[[#This Row],[Activity]]&lt;&gt;"",VLOOKUP(TimeSpend[[#This Row],[Activity]],Activity,2,FALSE),"")</f>
        <v/>
      </c>
    </row>
    <row r="768" spans="3:15" ht="16.5" customHeight="1" x14ac:dyDescent="0.25">
      <c r="C768" s="68" t="str">
        <f t="shared" si="14"/>
        <v/>
      </c>
      <c r="D768" s="69" t="str">
        <f>IF(TimeSpend[[#This Row],[Network Description]]&lt;&gt;"",VLOOKUP(TimeSpend[[#This Row],[Network Description]],Projects!A:B,2,0),"")</f>
        <v/>
      </c>
      <c r="F768" s="96"/>
      <c r="L768" s="69" t="str">
        <f>IF(TimeSpend[[#This Row],[Personnel number]]&lt;&gt;"",Utilization!$J$2,"")</f>
        <v/>
      </c>
      <c r="M768" s="69" t="str">
        <f>IF(TimeSpend[[#This Row],[Personnel number]]&lt;&gt;"",VLOOKUP(TimeSpend[[#This Row],[Personnel number]],Users!A:B,2,0),"")</f>
        <v/>
      </c>
      <c r="N768" s="69" t="str">
        <f>IF(TimeSpend[[#This Row],[Network Description]]&lt;&gt;"",VLOOKUP(TimeSpend[[#This Row],[Network Description]],Projects!A:C,3,0),"")</f>
        <v/>
      </c>
      <c r="O768" s="69" t="str">
        <f>IF(TimeSpend[[#This Row],[Activity]]&lt;&gt;"",VLOOKUP(TimeSpend[[#This Row],[Activity]],Activity,2,FALSE),"")</f>
        <v/>
      </c>
    </row>
    <row r="769" spans="3:15" ht="16.5" customHeight="1" x14ac:dyDescent="0.25">
      <c r="C769" s="68" t="str">
        <f t="shared" si="14"/>
        <v/>
      </c>
      <c r="D769" s="69" t="str">
        <f>IF(TimeSpend[[#This Row],[Network Description]]&lt;&gt;"",VLOOKUP(TimeSpend[[#This Row],[Network Description]],Projects!A:B,2,0),"")</f>
        <v/>
      </c>
      <c r="F769" s="96"/>
      <c r="L769" s="69" t="str">
        <f>IF(TimeSpend[[#This Row],[Personnel number]]&lt;&gt;"",Utilization!$J$2,"")</f>
        <v/>
      </c>
      <c r="M769" s="69" t="str">
        <f>IF(TimeSpend[[#This Row],[Personnel number]]&lt;&gt;"",VLOOKUP(TimeSpend[[#This Row],[Personnel number]],Users!A:B,2,0),"")</f>
        <v/>
      </c>
      <c r="N769" s="69" t="str">
        <f>IF(TimeSpend[[#This Row],[Network Description]]&lt;&gt;"",VLOOKUP(TimeSpend[[#This Row],[Network Description]],Projects!A:C,3,0),"")</f>
        <v/>
      </c>
      <c r="O769" s="69" t="str">
        <f>IF(TimeSpend[[#This Row],[Activity]]&lt;&gt;"",VLOOKUP(TimeSpend[[#This Row],[Activity]],Activity,2,FALSE),"")</f>
        <v/>
      </c>
    </row>
    <row r="770" spans="3:15" ht="16.5" customHeight="1" x14ac:dyDescent="0.25">
      <c r="C770" s="68" t="str">
        <f t="shared" si="14"/>
        <v/>
      </c>
      <c r="D770" s="69" t="str">
        <f>IF(TimeSpend[[#This Row],[Network Description]]&lt;&gt;"",VLOOKUP(TimeSpend[[#This Row],[Network Description]],Projects!A:B,2,0),"")</f>
        <v/>
      </c>
      <c r="F770" s="96"/>
      <c r="L770" s="69" t="str">
        <f>IF(TimeSpend[[#This Row],[Personnel number]]&lt;&gt;"",Utilization!$J$2,"")</f>
        <v/>
      </c>
      <c r="M770" s="69" t="str">
        <f>IF(TimeSpend[[#This Row],[Personnel number]]&lt;&gt;"",VLOOKUP(TimeSpend[[#This Row],[Personnel number]],Users!A:B,2,0),"")</f>
        <v/>
      </c>
      <c r="N770" s="69" t="str">
        <f>IF(TimeSpend[[#This Row],[Network Description]]&lt;&gt;"",VLOOKUP(TimeSpend[[#This Row],[Network Description]],Projects!A:C,3,0),"")</f>
        <v/>
      </c>
      <c r="O770" s="69" t="str">
        <f>IF(TimeSpend[[#This Row],[Activity]]&lt;&gt;"",VLOOKUP(TimeSpend[[#This Row],[Activity]],Activity,2,FALSE),"")</f>
        <v/>
      </c>
    </row>
    <row r="771" spans="3:15" ht="16.5" customHeight="1" x14ac:dyDescent="0.25">
      <c r="C771" s="68" t="str">
        <f t="shared" ref="C771:C832" si="15">IF((I771-INT(I771))*24-(H771-INT(H771))*24=0,"",(I771-INT(I771))*24-(H771-INT(H771))*24)</f>
        <v/>
      </c>
      <c r="D771" s="69" t="str">
        <f>IF(TimeSpend[[#This Row],[Network Description]]&lt;&gt;"",VLOOKUP(TimeSpend[[#This Row],[Network Description]],Projects!A:B,2,0),"")</f>
        <v/>
      </c>
      <c r="F771" s="96"/>
      <c r="L771" s="69" t="str">
        <f>IF(TimeSpend[[#This Row],[Personnel number]]&lt;&gt;"",Utilization!$J$2,"")</f>
        <v/>
      </c>
      <c r="M771" s="69" t="str">
        <f>IF(TimeSpend[[#This Row],[Personnel number]]&lt;&gt;"",VLOOKUP(TimeSpend[[#This Row],[Personnel number]],Users!A:B,2,0),"")</f>
        <v/>
      </c>
      <c r="N771" s="69" t="str">
        <f>IF(TimeSpend[[#This Row],[Network Description]]&lt;&gt;"",VLOOKUP(TimeSpend[[#This Row],[Network Description]],Projects!A:C,3,0),"")</f>
        <v/>
      </c>
      <c r="O771" s="69" t="str">
        <f>IF(TimeSpend[[#This Row],[Activity]]&lt;&gt;"",VLOOKUP(TimeSpend[[#This Row],[Activity]],Activity,2,FALSE),"")</f>
        <v/>
      </c>
    </row>
    <row r="772" spans="3:15" ht="16.5" customHeight="1" x14ac:dyDescent="0.25">
      <c r="C772" s="68" t="str">
        <f t="shared" si="15"/>
        <v/>
      </c>
      <c r="D772" s="69" t="str">
        <f>IF(TimeSpend[[#This Row],[Network Description]]&lt;&gt;"",VLOOKUP(TimeSpend[[#This Row],[Network Description]],Projects!A:B,2,0),"")</f>
        <v/>
      </c>
      <c r="F772" s="96"/>
      <c r="L772" s="69" t="str">
        <f>IF(TimeSpend[[#This Row],[Personnel number]]&lt;&gt;"",Utilization!$J$2,"")</f>
        <v/>
      </c>
      <c r="M772" s="69" t="str">
        <f>IF(TimeSpend[[#This Row],[Personnel number]]&lt;&gt;"",VLOOKUP(TimeSpend[[#This Row],[Personnel number]],Users!A:B,2,0),"")</f>
        <v/>
      </c>
      <c r="N772" s="69" t="str">
        <f>IF(TimeSpend[[#This Row],[Network Description]]&lt;&gt;"",VLOOKUP(TimeSpend[[#This Row],[Network Description]],Projects!A:C,3,0),"")</f>
        <v/>
      </c>
      <c r="O772" s="69" t="str">
        <f>IF(TimeSpend[[#This Row],[Activity]]&lt;&gt;"",VLOOKUP(TimeSpend[[#This Row],[Activity]],Activity,2,FALSE),"")</f>
        <v/>
      </c>
    </row>
    <row r="773" spans="3:15" ht="16.5" customHeight="1" x14ac:dyDescent="0.25">
      <c r="C773" s="68" t="str">
        <f t="shared" si="15"/>
        <v/>
      </c>
      <c r="D773" s="69" t="str">
        <f>IF(TimeSpend[[#This Row],[Network Description]]&lt;&gt;"",VLOOKUP(TimeSpend[[#This Row],[Network Description]],Projects!A:B,2,0),"")</f>
        <v/>
      </c>
      <c r="F773" s="96"/>
      <c r="L773" s="69" t="str">
        <f>IF(TimeSpend[[#This Row],[Personnel number]]&lt;&gt;"",Utilization!$J$2,"")</f>
        <v/>
      </c>
      <c r="M773" s="69" t="str">
        <f>IF(TimeSpend[[#This Row],[Personnel number]]&lt;&gt;"",VLOOKUP(TimeSpend[[#This Row],[Personnel number]],Users!A:B,2,0),"")</f>
        <v/>
      </c>
      <c r="N773" s="69" t="str">
        <f>IF(TimeSpend[[#This Row],[Network Description]]&lt;&gt;"",VLOOKUP(TimeSpend[[#This Row],[Network Description]],Projects!A:C,3,0),"")</f>
        <v/>
      </c>
      <c r="O773" s="69" t="str">
        <f>IF(TimeSpend[[#This Row],[Activity]]&lt;&gt;"",VLOOKUP(TimeSpend[[#This Row],[Activity]],Activity,2,FALSE),"")</f>
        <v/>
      </c>
    </row>
    <row r="774" spans="3:15" ht="16.5" customHeight="1" x14ac:dyDescent="0.25">
      <c r="C774" s="68" t="str">
        <f t="shared" si="15"/>
        <v/>
      </c>
      <c r="D774" s="69" t="str">
        <f>IF(TimeSpend[[#This Row],[Network Description]]&lt;&gt;"",VLOOKUP(TimeSpend[[#This Row],[Network Description]],Projects!A:B,2,0),"")</f>
        <v/>
      </c>
      <c r="F774" s="96"/>
      <c r="L774" s="69" t="str">
        <f>IF(TimeSpend[[#This Row],[Personnel number]]&lt;&gt;"",Utilization!$J$2,"")</f>
        <v/>
      </c>
      <c r="M774" s="69" t="str">
        <f>IF(TimeSpend[[#This Row],[Personnel number]]&lt;&gt;"",VLOOKUP(TimeSpend[[#This Row],[Personnel number]],Users!A:B,2,0),"")</f>
        <v/>
      </c>
      <c r="N774" s="69" t="str">
        <f>IF(TimeSpend[[#This Row],[Network Description]]&lt;&gt;"",VLOOKUP(TimeSpend[[#This Row],[Network Description]],Projects!A:C,3,0),"")</f>
        <v/>
      </c>
      <c r="O774" s="69" t="str">
        <f>IF(TimeSpend[[#This Row],[Activity]]&lt;&gt;"",VLOOKUP(TimeSpend[[#This Row],[Activity]],Activity,2,FALSE),"")</f>
        <v/>
      </c>
    </row>
    <row r="775" spans="3:15" ht="16.5" customHeight="1" x14ac:dyDescent="0.25">
      <c r="C775" s="68" t="str">
        <f t="shared" si="15"/>
        <v/>
      </c>
      <c r="D775" s="69" t="str">
        <f>IF(TimeSpend[[#This Row],[Network Description]]&lt;&gt;"",VLOOKUP(TimeSpend[[#This Row],[Network Description]],Projects!A:B,2,0),"")</f>
        <v/>
      </c>
      <c r="F775" s="96"/>
      <c r="L775" s="69" t="str">
        <f>IF(TimeSpend[[#This Row],[Personnel number]]&lt;&gt;"",Utilization!$J$2,"")</f>
        <v/>
      </c>
      <c r="M775" s="69" t="str">
        <f>IF(TimeSpend[[#This Row],[Personnel number]]&lt;&gt;"",VLOOKUP(TimeSpend[[#This Row],[Personnel number]],Users!A:B,2,0),"")</f>
        <v/>
      </c>
      <c r="N775" s="69" t="str">
        <f>IF(TimeSpend[[#This Row],[Network Description]]&lt;&gt;"",VLOOKUP(TimeSpend[[#This Row],[Network Description]],Projects!A:C,3,0),"")</f>
        <v/>
      </c>
      <c r="O775" s="69" t="str">
        <f>IF(TimeSpend[[#This Row],[Activity]]&lt;&gt;"",VLOOKUP(TimeSpend[[#This Row],[Activity]],Activity,2,FALSE),"")</f>
        <v/>
      </c>
    </row>
    <row r="776" spans="3:15" ht="16.5" customHeight="1" x14ac:dyDescent="0.25">
      <c r="C776" s="68" t="str">
        <f t="shared" si="15"/>
        <v/>
      </c>
      <c r="D776" s="69" t="str">
        <f>IF(TimeSpend[[#This Row],[Network Description]]&lt;&gt;"",VLOOKUP(TimeSpend[[#This Row],[Network Description]],Projects!A:B,2,0),"")</f>
        <v/>
      </c>
      <c r="F776" s="96"/>
      <c r="L776" s="69" t="str">
        <f>IF(TimeSpend[[#This Row],[Personnel number]]&lt;&gt;"",Utilization!$J$2,"")</f>
        <v/>
      </c>
      <c r="M776" s="69" t="str">
        <f>IF(TimeSpend[[#This Row],[Personnel number]]&lt;&gt;"",VLOOKUP(TimeSpend[[#This Row],[Personnel number]],Users!A:B,2,0),"")</f>
        <v/>
      </c>
      <c r="N776" s="69" t="str">
        <f>IF(TimeSpend[[#This Row],[Network Description]]&lt;&gt;"",VLOOKUP(TimeSpend[[#This Row],[Network Description]],Projects!A:C,3,0),"")</f>
        <v/>
      </c>
      <c r="O776" s="69" t="str">
        <f>IF(TimeSpend[[#This Row],[Activity]]&lt;&gt;"",VLOOKUP(TimeSpend[[#This Row],[Activity]],Activity,2,FALSE),"")</f>
        <v/>
      </c>
    </row>
    <row r="777" spans="3:15" ht="16.5" customHeight="1" x14ac:dyDescent="0.25">
      <c r="C777" s="68" t="str">
        <f t="shared" si="15"/>
        <v/>
      </c>
      <c r="D777" s="69" t="str">
        <f>IF(TimeSpend[[#This Row],[Network Description]]&lt;&gt;"",VLOOKUP(TimeSpend[[#This Row],[Network Description]],Projects!A:B,2,0),"")</f>
        <v/>
      </c>
      <c r="F777" s="96"/>
      <c r="L777" s="69" t="str">
        <f>IF(TimeSpend[[#This Row],[Personnel number]]&lt;&gt;"",Utilization!$J$2,"")</f>
        <v/>
      </c>
      <c r="M777" s="69" t="str">
        <f>IF(TimeSpend[[#This Row],[Personnel number]]&lt;&gt;"",VLOOKUP(TimeSpend[[#This Row],[Personnel number]],Users!A:B,2,0),"")</f>
        <v/>
      </c>
      <c r="N777" s="69" t="str">
        <f>IF(TimeSpend[[#This Row],[Network Description]]&lt;&gt;"",VLOOKUP(TimeSpend[[#This Row],[Network Description]],Projects!A:C,3,0),"")</f>
        <v/>
      </c>
      <c r="O777" s="69" t="str">
        <f>IF(TimeSpend[[#This Row],[Activity]]&lt;&gt;"",VLOOKUP(TimeSpend[[#This Row],[Activity]],Activity,2,FALSE),"")</f>
        <v/>
      </c>
    </row>
    <row r="778" spans="3:15" ht="16.5" customHeight="1" x14ac:dyDescent="0.25">
      <c r="C778" s="68" t="str">
        <f t="shared" si="15"/>
        <v/>
      </c>
      <c r="D778" s="69" t="str">
        <f>IF(TimeSpend[[#This Row],[Network Description]]&lt;&gt;"",VLOOKUP(TimeSpend[[#This Row],[Network Description]],Projects!A:B,2,0),"")</f>
        <v/>
      </c>
      <c r="F778" s="96"/>
      <c r="L778" s="69" t="str">
        <f>IF(TimeSpend[[#This Row],[Personnel number]]&lt;&gt;"",Utilization!$J$2,"")</f>
        <v/>
      </c>
      <c r="M778" s="69" t="str">
        <f>IF(TimeSpend[[#This Row],[Personnel number]]&lt;&gt;"",VLOOKUP(TimeSpend[[#This Row],[Personnel number]],Users!A:B,2,0),"")</f>
        <v/>
      </c>
      <c r="N778" s="69" t="str">
        <f>IF(TimeSpend[[#This Row],[Network Description]]&lt;&gt;"",VLOOKUP(TimeSpend[[#This Row],[Network Description]],Projects!A:C,3,0),"")</f>
        <v/>
      </c>
      <c r="O778" s="69" t="str">
        <f>IF(TimeSpend[[#This Row],[Activity]]&lt;&gt;"",VLOOKUP(TimeSpend[[#This Row],[Activity]],Activity,2,FALSE),"")</f>
        <v/>
      </c>
    </row>
    <row r="779" spans="3:15" ht="16.5" customHeight="1" x14ac:dyDescent="0.25">
      <c r="C779" s="68" t="str">
        <f t="shared" si="15"/>
        <v/>
      </c>
      <c r="D779" s="69" t="str">
        <f>IF(TimeSpend[[#This Row],[Network Description]]&lt;&gt;"",VLOOKUP(TimeSpend[[#This Row],[Network Description]],Projects!A:B,2,0),"")</f>
        <v/>
      </c>
      <c r="F779" s="96"/>
      <c r="L779" s="69" t="str">
        <f>IF(TimeSpend[[#This Row],[Personnel number]]&lt;&gt;"",Utilization!$J$2,"")</f>
        <v/>
      </c>
      <c r="M779" s="69" t="str">
        <f>IF(TimeSpend[[#This Row],[Personnel number]]&lt;&gt;"",VLOOKUP(TimeSpend[[#This Row],[Personnel number]],Users!A:B,2,0),"")</f>
        <v/>
      </c>
      <c r="N779" s="69" t="str">
        <f>IF(TimeSpend[[#This Row],[Network Description]]&lt;&gt;"",VLOOKUP(TimeSpend[[#This Row],[Network Description]],Projects!A:C,3,0),"")</f>
        <v/>
      </c>
      <c r="O779" s="69" t="str">
        <f>IF(TimeSpend[[#This Row],[Activity]]&lt;&gt;"",VLOOKUP(TimeSpend[[#This Row],[Activity]],Activity,2,FALSE),"")</f>
        <v/>
      </c>
    </row>
    <row r="780" spans="3:15" ht="16.5" customHeight="1" x14ac:dyDescent="0.25">
      <c r="C780" s="68" t="str">
        <f t="shared" si="15"/>
        <v/>
      </c>
      <c r="D780" s="69" t="str">
        <f>IF(TimeSpend[[#This Row],[Network Description]]&lt;&gt;"",VLOOKUP(TimeSpend[[#This Row],[Network Description]],Projects!A:B,2,0),"")</f>
        <v/>
      </c>
      <c r="F780" s="96"/>
      <c r="L780" s="69" t="str">
        <f>IF(TimeSpend[[#This Row],[Personnel number]]&lt;&gt;"",Utilization!$J$2,"")</f>
        <v/>
      </c>
      <c r="M780" s="69" t="str">
        <f>IF(TimeSpend[[#This Row],[Personnel number]]&lt;&gt;"",VLOOKUP(TimeSpend[[#This Row],[Personnel number]],Users!A:B,2,0),"")</f>
        <v/>
      </c>
      <c r="N780" s="69" t="str">
        <f>IF(TimeSpend[[#This Row],[Network Description]]&lt;&gt;"",VLOOKUP(TimeSpend[[#This Row],[Network Description]],Projects!A:C,3,0),"")</f>
        <v/>
      </c>
      <c r="O780" s="69" t="str">
        <f>IF(TimeSpend[[#This Row],[Activity]]&lt;&gt;"",VLOOKUP(TimeSpend[[#This Row],[Activity]],Activity,2,FALSE),"")</f>
        <v/>
      </c>
    </row>
    <row r="781" spans="3:15" ht="16.5" customHeight="1" x14ac:dyDescent="0.25">
      <c r="C781" s="68" t="str">
        <f t="shared" si="15"/>
        <v/>
      </c>
      <c r="D781" s="69" t="str">
        <f>IF(TimeSpend[[#This Row],[Network Description]]&lt;&gt;"",VLOOKUP(TimeSpend[[#This Row],[Network Description]],Projects!A:B,2,0),"")</f>
        <v/>
      </c>
      <c r="F781" s="96"/>
      <c r="L781" s="69" t="str">
        <f>IF(TimeSpend[[#This Row],[Personnel number]]&lt;&gt;"",Utilization!$J$2,"")</f>
        <v/>
      </c>
      <c r="M781" s="69" t="str">
        <f>IF(TimeSpend[[#This Row],[Personnel number]]&lt;&gt;"",VLOOKUP(TimeSpend[[#This Row],[Personnel number]],Users!A:B,2,0),"")</f>
        <v/>
      </c>
      <c r="N781" s="69" t="str">
        <f>IF(TimeSpend[[#This Row],[Network Description]]&lt;&gt;"",VLOOKUP(TimeSpend[[#This Row],[Network Description]],Projects!A:C,3,0),"")</f>
        <v/>
      </c>
      <c r="O781" s="69" t="str">
        <f>IF(TimeSpend[[#This Row],[Activity]]&lt;&gt;"",VLOOKUP(TimeSpend[[#This Row],[Activity]],Activity,2,FALSE),"")</f>
        <v/>
      </c>
    </row>
    <row r="782" spans="3:15" ht="16.5" customHeight="1" x14ac:dyDescent="0.25">
      <c r="C782" s="68" t="str">
        <f t="shared" si="15"/>
        <v/>
      </c>
      <c r="D782" s="69" t="str">
        <f>IF(TimeSpend[[#This Row],[Network Description]]&lt;&gt;"",VLOOKUP(TimeSpend[[#This Row],[Network Description]],Projects!A:B,2,0),"")</f>
        <v/>
      </c>
      <c r="F782" s="96"/>
      <c r="L782" s="69" t="str">
        <f>IF(TimeSpend[[#This Row],[Personnel number]]&lt;&gt;"",Utilization!$J$2,"")</f>
        <v/>
      </c>
      <c r="M782" s="69" t="str">
        <f>IF(TimeSpend[[#This Row],[Personnel number]]&lt;&gt;"",VLOOKUP(TimeSpend[[#This Row],[Personnel number]],Users!A:B,2,0),"")</f>
        <v/>
      </c>
      <c r="N782" s="69" t="str">
        <f>IF(TimeSpend[[#This Row],[Network Description]]&lt;&gt;"",VLOOKUP(TimeSpend[[#This Row],[Network Description]],Projects!A:C,3,0),"")</f>
        <v/>
      </c>
      <c r="O782" s="69" t="str">
        <f>IF(TimeSpend[[#This Row],[Activity]]&lt;&gt;"",VLOOKUP(TimeSpend[[#This Row],[Activity]],Activity,2,FALSE),"")</f>
        <v/>
      </c>
    </row>
    <row r="783" spans="3:15" ht="16.5" customHeight="1" x14ac:dyDescent="0.25">
      <c r="C783" s="68" t="str">
        <f t="shared" si="15"/>
        <v/>
      </c>
      <c r="D783" s="69" t="str">
        <f>IF(TimeSpend[[#This Row],[Network Description]]&lt;&gt;"",VLOOKUP(TimeSpend[[#This Row],[Network Description]],Projects!A:B,2,0),"")</f>
        <v/>
      </c>
      <c r="F783" s="96"/>
      <c r="L783" s="69" t="str">
        <f>IF(TimeSpend[[#This Row],[Personnel number]]&lt;&gt;"",Utilization!$J$2,"")</f>
        <v/>
      </c>
      <c r="M783" s="69" t="str">
        <f>IF(TimeSpend[[#This Row],[Personnel number]]&lt;&gt;"",VLOOKUP(TimeSpend[[#This Row],[Personnel number]],Users!A:B,2,0),"")</f>
        <v/>
      </c>
      <c r="N783" s="69" t="str">
        <f>IF(TimeSpend[[#This Row],[Network Description]]&lt;&gt;"",VLOOKUP(TimeSpend[[#This Row],[Network Description]],Projects!A:C,3,0),"")</f>
        <v/>
      </c>
      <c r="O783" s="69" t="str">
        <f>IF(TimeSpend[[#This Row],[Activity]]&lt;&gt;"",VLOOKUP(TimeSpend[[#This Row],[Activity]],Activity,2,FALSE),"")</f>
        <v/>
      </c>
    </row>
    <row r="784" spans="3:15" ht="16.5" customHeight="1" x14ac:dyDescent="0.25">
      <c r="C784" s="68" t="str">
        <f t="shared" si="15"/>
        <v/>
      </c>
      <c r="D784" s="69" t="str">
        <f>IF(TimeSpend[[#This Row],[Network Description]]&lt;&gt;"",VLOOKUP(TimeSpend[[#This Row],[Network Description]],Projects!A:B,2,0),"")</f>
        <v/>
      </c>
      <c r="F784" s="96"/>
      <c r="L784" s="69" t="str">
        <f>IF(TimeSpend[[#This Row],[Personnel number]]&lt;&gt;"",Utilization!$J$2,"")</f>
        <v/>
      </c>
      <c r="M784" s="69" t="str">
        <f>IF(TimeSpend[[#This Row],[Personnel number]]&lt;&gt;"",VLOOKUP(TimeSpend[[#This Row],[Personnel number]],Users!A:B,2,0),"")</f>
        <v/>
      </c>
      <c r="N784" s="69" t="str">
        <f>IF(TimeSpend[[#This Row],[Network Description]]&lt;&gt;"",VLOOKUP(TimeSpend[[#This Row],[Network Description]],Projects!A:C,3,0),"")</f>
        <v/>
      </c>
      <c r="O784" s="69" t="str">
        <f>IF(TimeSpend[[#This Row],[Activity]]&lt;&gt;"",VLOOKUP(TimeSpend[[#This Row],[Activity]],Activity,2,FALSE),"")</f>
        <v/>
      </c>
    </row>
    <row r="785" spans="3:15" ht="16.5" customHeight="1" x14ac:dyDescent="0.25">
      <c r="C785" s="68" t="str">
        <f t="shared" si="15"/>
        <v/>
      </c>
      <c r="D785" s="69" t="str">
        <f>IF(TimeSpend[[#This Row],[Network Description]]&lt;&gt;"",VLOOKUP(TimeSpend[[#This Row],[Network Description]],Projects!A:B,2,0),"")</f>
        <v/>
      </c>
      <c r="F785" s="96"/>
      <c r="L785" s="69" t="str">
        <f>IF(TimeSpend[[#This Row],[Personnel number]]&lt;&gt;"",Utilization!$J$2,"")</f>
        <v/>
      </c>
      <c r="M785" s="69" t="str">
        <f>IF(TimeSpend[[#This Row],[Personnel number]]&lt;&gt;"",VLOOKUP(TimeSpend[[#This Row],[Personnel number]],Users!A:B,2,0),"")</f>
        <v/>
      </c>
      <c r="N785" s="69" t="str">
        <f>IF(TimeSpend[[#This Row],[Network Description]]&lt;&gt;"",VLOOKUP(TimeSpend[[#This Row],[Network Description]],Projects!A:C,3,0),"")</f>
        <v/>
      </c>
      <c r="O785" s="69" t="str">
        <f>IF(TimeSpend[[#This Row],[Activity]]&lt;&gt;"",VLOOKUP(TimeSpend[[#This Row],[Activity]],Activity,2,FALSE),"")</f>
        <v/>
      </c>
    </row>
    <row r="786" spans="3:15" ht="16.5" customHeight="1" x14ac:dyDescent="0.25">
      <c r="C786" s="68" t="str">
        <f t="shared" si="15"/>
        <v/>
      </c>
      <c r="D786" s="69" t="str">
        <f>IF(TimeSpend[[#This Row],[Network Description]]&lt;&gt;"",VLOOKUP(TimeSpend[[#This Row],[Network Description]],Projects!A:B,2,0),"")</f>
        <v/>
      </c>
      <c r="F786" s="96"/>
      <c r="L786" s="69" t="str">
        <f>IF(TimeSpend[[#This Row],[Personnel number]]&lt;&gt;"",Utilization!$J$2,"")</f>
        <v/>
      </c>
      <c r="M786" s="69" t="str">
        <f>IF(TimeSpend[[#This Row],[Personnel number]]&lt;&gt;"",VLOOKUP(TimeSpend[[#This Row],[Personnel number]],Users!A:B,2,0),"")</f>
        <v/>
      </c>
      <c r="N786" s="69" t="str">
        <f>IF(TimeSpend[[#This Row],[Network Description]]&lt;&gt;"",VLOOKUP(TimeSpend[[#This Row],[Network Description]],Projects!A:C,3,0),"")</f>
        <v/>
      </c>
      <c r="O786" s="69" t="str">
        <f>IF(TimeSpend[[#This Row],[Activity]]&lt;&gt;"",VLOOKUP(TimeSpend[[#This Row],[Activity]],Activity,2,FALSE),"")</f>
        <v/>
      </c>
    </row>
    <row r="787" spans="3:15" ht="16.5" customHeight="1" x14ac:dyDescent="0.25">
      <c r="C787" s="68" t="str">
        <f t="shared" si="15"/>
        <v/>
      </c>
      <c r="D787" s="69" t="str">
        <f>IF(TimeSpend[[#This Row],[Network Description]]&lt;&gt;"",VLOOKUP(TimeSpend[[#This Row],[Network Description]],Projects!A:B,2,0),"")</f>
        <v/>
      </c>
      <c r="F787" s="96"/>
      <c r="L787" s="69" t="str">
        <f>IF(TimeSpend[[#This Row],[Personnel number]]&lt;&gt;"",Utilization!$J$2,"")</f>
        <v/>
      </c>
      <c r="M787" s="69" t="str">
        <f>IF(TimeSpend[[#This Row],[Personnel number]]&lt;&gt;"",VLOOKUP(TimeSpend[[#This Row],[Personnel number]],Users!A:B,2,0),"")</f>
        <v/>
      </c>
      <c r="N787" s="69" t="str">
        <f>IF(TimeSpend[[#This Row],[Network Description]]&lt;&gt;"",VLOOKUP(TimeSpend[[#This Row],[Network Description]],Projects!A:C,3,0),"")</f>
        <v/>
      </c>
      <c r="O787" s="69" t="str">
        <f>IF(TimeSpend[[#This Row],[Activity]]&lt;&gt;"",VLOOKUP(TimeSpend[[#This Row],[Activity]],Activity,2,FALSE),"")</f>
        <v/>
      </c>
    </row>
    <row r="788" spans="3:15" ht="16.5" customHeight="1" x14ac:dyDescent="0.25">
      <c r="C788" s="68" t="str">
        <f t="shared" si="15"/>
        <v/>
      </c>
      <c r="D788" s="69" t="str">
        <f>IF(TimeSpend[[#This Row],[Network Description]]&lt;&gt;"",VLOOKUP(TimeSpend[[#This Row],[Network Description]],Projects!A:B,2,0),"")</f>
        <v/>
      </c>
      <c r="F788" s="96"/>
      <c r="L788" s="69" t="str">
        <f>IF(TimeSpend[[#This Row],[Personnel number]]&lt;&gt;"",Utilization!$J$2,"")</f>
        <v/>
      </c>
      <c r="M788" s="69" t="str">
        <f>IF(TimeSpend[[#This Row],[Personnel number]]&lt;&gt;"",VLOOKUP(TimeSpend[[#This Row],[Personnel number]],Users!A:B,2,0),"")</f>
        <v/>
      </c>
      <c r="N788" s="69" t="str">
        <f>IF(TimeSpend[[#This Row],[Network Description]]&lt;&gt;"",VLOOKUP(TimeSpend[[#This Row],[Network Description]],Projects!A:C,3,0),"")</f>
        <v/>
      </c>
      <c r="O788" s="69" t="str">
        <f>IF(TimeSpend[[#This Row],[Activity]]&lt;&gt;"",VLOOKUP(TimeSpend[[#This Row],[Activity]],Activity,2,FALSE),"")</f>
        <v/>
      </c>
    </row>
    <row r="789" spans="3:15" ht="16.5" customHeight="1" x14ac:dyDescent="0.25">
      <c r="C789" s="68" t="str">
        <f t="shared" si="15"/>
        <v/>
      </c>
      <c r="D789" s="69" t="str">
        <f>IF(TimeSpend[[#This Row],[Network Description]]&lt;&gt;"",VLOOKUP(TimeSpend[[#This Row],[Network Description]],Projects!A:B,2,0),"")</f>
        <v/>
      </c>
      <c r="F789" s="96"/>
      <c r="L789" s="69" t="str">
        <f>IF(TimeSpend[[#This Row],[Personnel number]]&lt;&gt;"",Utilization!$J$2,"")</f>
        <v/>
      </c>
      <c r="M789" s="69" t="str">
        <f>IF(TimeSpend[[#This Row],[Personnel number]]&lt;&gt;"",VLOOKUP(TimeSpend[[#This Row],[Personnel number]],Users!A:B,2,0),"")</f>
        <v/>
      </c>
      <c r="N789" s="69" t="str">
        <f>IF(TimeSpend[[#This Row],[Network Description]]&lt;&gt;"",VLOOKUP(TimeSpend[[#This Row],[Network Description]],Projects!A:C,3,0),"")</f>
        <v/>
      </c>
      <c r="O789" s="69" t="str">
        <f>IF(TimeSpend[[#This Row],[Activity]]&lt;&gt;"",VLOOKUP(TimeSpend[[#This Row],[Activity]],Activity,2,FALSE),"")</f>
        <v/>
      </c>
    </row>
    <row r="790" spans="3:15" ht="16.5" customHeight="1" x14ac:dyDescent="0.25">
      <c r="C790" s="68" t="str">
        <f t="shared" si="15"/>
        <v/>
      </c>
      <c r="D790" s="69" t="str">
        <f>IF(TimeSpend[[#This Row],[Network Description]]&lt;&gt;"",VLOOKUP(TimeSpend[[#This Row],[Network Description]],Projects!A:B,2,0),"")</f>
        <v/>
      </c>
      <c r="F790" s="96"/>
      <c r="L790" s="69" t="str">
        <f>IF(TimeSpend[[#This Row],[Personnel number]]&lt;&gt;"",Utilization!$J$2,"")</f>
        <v/>
      </c>
      <c r="M790" s="69" t="str">
        <f>IF(TimeSpend[[#This Row],[Personnel number]]&lt;&gt;"",VLOOKUP(TimeSpend[[#This Row],[Personnel number]],Users!A:B,2,0),"")</f>
        <v/>
      </c>
      <c r="N790" s="69" t="str">
        <f>IF(TimeSpend[[#This Row],[Network Description]]&lt;&gt;"",VLOOKUP(TimeSpend[[#This Row],[Network Description]],Projects!A:C,3,0),"")</f>
        <v/>
      </c>
      <c r="O790" s="69" t="str">
        <f>IF(TimeSpend[[#This Row],[Activity]]&lt;&gt;"",VLOOKUP(TimeSpend[[#This Row],[Activity]],Activity,2,FALSE),"")</f>
        <v/>
      </c>
    </row>
    <row r="791" spans="3:15" ht="16.5" customHeight="1" x14ac:dyDescent="0.25">
      <c r="C791" s="68" t="str">
        <f t="shared" si="15"/>
        <v/>
      </c>
      <c r="D791" s="69" t="str">
        <f>IF(TimeSpend[[#This Row],[Network Description]]&lt;&gt;"",VLOOKUP(TimeSpend[[#This Row],[Network Description]],Projects!A:B,2,0),"")</f>
        <v/>
      </c>
      <c r="F791" s="96"/>
      <c r="L791" s="69" t="str">
        <f>IF(TimeSpend[[#This Row],[Personnel number]]&lt;&gt;"",Utilization!$J$2,"")</f>
        <v/>
      </c>
      <c r="M791" s="69" t="str">
        <f>IF(TimeSpend[[#This Row],[Personnel number]]&lt;&gt;"",VLOOKUP(TimeSpend[[#This Row],[Personnel number]],Users!A:B,2,0),"")</f>
        <v/>
      </c>
      <c r="N791" s="69" t="str">
        <f>IF(TimeSpend[[#This Row],[Network Description]]&lt;&gt;"",VLOOKUP(TimeSpend[[#This Row],[Network Description]],Projects!A:C,3,0),"")</f>
        <v/>
      </c>
      <c r="O791" s="69" t="str">
        <f>IF(TimeSpend[[#This Row],[Activity]]&lt;&gt;"",VLOOKUP(TimeSpend[[#This Row],[Activity]],Activity,2,FALSE),"")</f>
        <v/>
      </c>
    </row>
    <row r="792" spans="3:15" ht="16.5" customHeight="1" x14ac:dyDescent="0.25">
      <c r="C792" s="68" t="str">
        <f t="shared" si="15"/>
        <v/>
      </c>
      <c r="D792" s="69" t="str">
        <f>IF(TimeSpend[[#This Row],[Network Description]]&lt;&gt;"",VLOOKUP(TimeSpend[[#This Row],[Network Description]],Projects!A:B,2,0),"")</f>
        <v/>
      </c>
      <c r="F792" s="96"/>
      <c r="L792" s="69" t="str">
        <f>IF(TimeSpend[[#This Row],[Personnel number]]&lt;&gt;"",Utilization!$J$2,"")</f>
        <v/>
      </c>
      <c r="M792" s="69" t="str">
        <f>IF(TimeSpend[[#This Row],[Personnel number]]&lt;&gt;"",VLOOKUP(TimeSpend[[#This Row],[Personnel number]],Users!A:B,2,0),"")</f>
        <v/>
      </c>
      <c r="N792" s="69" t="str">
        <f>IF(TimeSpend[[#This Row],[Network Description]]&lt;&gt;"",VLOOKUP(TimeSpend[[#This Row],[Network Description]],Projects!A:C,3,0),"")</f>
        <v/>
      </c>
      <c r="O792" s="69" t="str">
        <f>IF(TimeSpend[[#This Row],[Activity]]&lt;&gt;"",VLOOKUP(TimeSpend[[#This Row],[Activity]],Activity,2,FALSE),"")</f>
        <v/>
      </c>
    </row>
    <row r="793" spans="3:15" ht="16.5" customHeight="1" x14ac:dyDescent="0.25">
      <c r="C793" s="68" t="str">
        <f t="shared" si="15"/>
        <v/>
      </c>
      <c r="D793" s="69" t="str">
        <f>IF(TimeSpend[[#This Row],[Network Description]]&lt;&gt;"",VLOOKUP(TimeSpend[[#This Row],[Network Description]],Projects!A:B,2,0),"")</f>
        <v/>
      </c>
      <c r="F793" s="96"/>
      <c r="L793" s="69" t="str">
        <f>IF(TimeSpend[[#This Row],[Personnel number]]&lt;&gt;"",Utilization!$J$2,"")</f>
        <v/>
      </c>
      <c r="M793" s="69" t="str">
        <f>IF(TimeSpend[[#This Row],[Personnel number]]&lt;&gt;"",VLOOKUP(TimeSpend[[#This Row],[Personnel number]],Users!A:B,2,0),"")</f>
        <v/>
      </c>
      <c r="N793" s="69" t="str">
        <f>IF(TimeSpend[[#This Row],[Network Description]]&lt;&gt;"",VLOOKUP(TimeSpend[[#This Row],[Network Description]],Projects!A:C,3,0),"")</f>
        <v/>
      </c>
      <c r="O793" s="69" t="str">
        <f>IF(TimeSpend[[#This Row],[Activity]]&lt;&gt;"",VLOOKUP(TimeSpend[[#This Row],[Activity]],Activity,2,FALSE),"")</f>
        <v/>
      </c>
    </row>
    <row r="794" spans="3:15" ht="16.5" customHeight="1" x14ac:dyDescent="0.25">
      <c r="C794" s="68" t="str">
        <f t="shared" si="15"/>
        <v/>
      </c>
      <c r="D794" s="69" t="str">
        <f>IF(TimeSpend[[#This Row],[Network Description]]&lt;&gt;"",VLOOKUP(TimeSpend[[#This Row],[Network Description]],Projects!A:B,2,0),"")</f>
        <v/>
      </c>
      <c r="F794" s="96"/>
      <c r="L794" s="69" t="str">
        <f>IF(TimeSpend[[#This Row],[Personnel number]]&lt;&gt;"",Utilization!$J$2,"")</f>
        <v/>
      </c>
      <c r="M794" s="69" t="str">
        <f>IF(TimeSpend[[#This Row],[Personnel number]]&lt;&gt;"",VLOOKUP(TimeSpend[[#This Row],[Personnel number]],Users!A:B,2,0),"")</f>
        <v/>
      </c>
      <c r="N794" s="69" t="str">
        <f>IF(TimeSpend[[#This Row],[Network Description]]&lt;&gt;"",VLOOKUP(TimeSpend[[#This Row],[Network Description]],Projects!A:C,3,0),"")</f>
        <v/>
      </c>
      <c r="O794" s="69" t="str">
        <f>IF(TimeSpend[[#This Row],[Activity]]&lt;&gt;"",VLOOKUP(TimeSpend[[#This Row],[Activity]],Activity,2,FALSE),"")</f>
        <v/>
      </c>
    </row>
    <row r="795" spans="3:15" ht="16.5" customHeight="1" x14ac:dyDescent="0.25">
      <c r="C795" s="68" t="str">
        <f t="shared" si="15"/>
        <v/>
      </c>
      <c r="D795" s="69" t="str">
        <f>IF(TimeSpend[[#This Row],[Network Description]]&lt;&gt;"",VLOOKUP(TimeSpend[[#This Row],[Network Description]],Projects!A:B,2,0),"")</f>
        <v/>
      </c>
      <c r="F795" s="96"/>
      <c r="L795" s="69" t="str">
        <f>IF(TimeSpend[[#This Row],[Personnel number]]&lt;&gt;"",Utilization!$J$2,"")</f>
        <v/>
      </c>
      <c r="M795" s="69" t="str">
        <f>IF(TimeSpend[[#This Row],[Personnel number]]&lt;&gt;"",VLOOKUP(TimeSpend[[#This Row],[Personnel number]],Users!A:B,2,0),"")</f>
        <v/>
      </c>
      <c r="N795" s="69" t="str">
        <f>IF(TimeSpend[[#This Row],[Network Description]]&lt;&gt;"",VLOOKUP(TimeSpend[[#This Row],[Network Description]],Projects!A:C,3,0),"")</f>
        <v/>
      </c>
      <c r="O795" s="69" t="str">
        <f>IF(TimeSpend[[#This Row],[Activity]]&lt;&gt;"",VLOOKUP(TimeSpend[[#This Row],[Activity]],Activity,2,FALSE),"")</f>
        <v/>
      </c>
    </row>
    <row r="796" spans="3:15" ht="16.5" customHeight="1" x14ac:dyDescent="0.25">
      <c r="C796" s="68" t="str">
        <f t="shared" si="15"/>
        <v/>
      </c>
      <c r="D796" s="69" t="str">
        <f>IF(TimeSpend[[#This Row],[Network Description]]&lt;&gt;"",VLOOKUP(TimeSpend[[#This Row],[Network Description]],Projects!A:B,2,0),"")</f>
        <v/>
      </c>
      <c r="F796" s="96"/>
      <c r="L796" s="69" t="str">
        <f>IF(TimeSpend[[#This Row],[Personnel number]]&lt;&gt;"",Utilization!$J$2,"")</f>
        <v/>
      </c>
      <c r="M796" s="69" t="str">
        <f>IF(TimeSpend[[#This Row],[Personnel number]]&lt;&gt;"",VLOOKUP(TimeSpend[[#This Row],[Personnel number]],Users!A:B,2,0),"")</f>
        <v/>
      </c>
      <c r="N796" s="69" t="str">
        <f>IF(TimeSpend[[#This Row],[Network Description]]&lt;&gt;"",VLOOKUP(TimeSpend[[#This Row],[Network Description]],Projects!A:C,3,0),"")</f>
        <v/>
      </c>
      <c r="O796" s="69" t="str">
        <f>IF(TimeSpend[[#This Row],[Activity]]&lt;&gt;"",VLOOKUP(TimeSpend[[#This Row],[Activity]],Activity,2,FALSE),"")</f>
        <v/>
      </c>
    </row>
    <row r="797" spans="3:15" ht="16.5" customHeight="1" x14ac:dyDescent="0.25">
      <c r="C797" s="68" t="str">
        <f t="shared" si="15"/>
        <v/>
      </c>
      <c r="D797" s="69" t="str">
        <f>IF(TimeSpend[[#This Row],[Network Description]]&lt;&gt;"",VLOOKUP(TimeSpend[[#This Row],[Network Description]],Projects!A:B,2,0),"")</f>
        <v/>
      </c>
      <c r="F797" s="96"/>
      <c r="L797" s="69" t="str">
        <f>IF(TimeSpend[[#This Row],[Personnel number]]&lt;&gt;"",Utilization!$J$2,"")</f>
        <v/>
      </c>
      <c r="M797" s="69" t="str">
        <f>IF(TimeSpend[[#This Row],[Personnel number]]&lt;&gt;"",VLOOKUP(TimeSpend[[#This Row],[Personnel number]],Users!A:B,2,0),"")</f>
        <v/>
      </c>
      <c r="N797" s="69" t="str">
        <f>IF(TimeSpend[[#This Row],[Network Description]]&lt;&gt;"",VLOOKUP(TimeSpend[[#This Row],[Network Description]],Projects!A:C,3,0),"")</f>
        <v/>
      </c>
      <c r="O797" s="69" t="str">
        <f>IF(TimeSpend[[#This Row],[Activity]]&lt;&gt;"",VLOOKUP(TimeSpend[[#This Row],[Activity]],Activity,2,FALSE),"")</f>
        <v/>
      </c>
    </row>
    <row r="798" spans="3:15" ht="16.5" customHeight="1" x14ac:dyDescent="0.25">
      <c r="C798" s="68" t="str">
        <f t="shared" si="15"/>
        <v/>
      </c>
      <c r="D798" s="69" t="str">
        <f>IF(TimeSpend[[#This Row],[Network Description]]&lt;&gt;"",VLOOKUP(TimeSpend[[#This Row],[Network Description]],Projects!A:B,2,0),"")</f>
        <v/>
      </c>
      <c r="F798" s="96"/>
      <c r="L798" s="69" t="str">
        <f>IF(TimeSpend[[#This Row],[Personnel number]]&lt;&gt;"",Utilization!$J$2,"")</f>
        <v/>
      </c>
      <c r="M798" s="69" t="str">
        <f>IF(TimeSpend[[#This Row],[Personnel number]]&lt;&gt;"",VLOOKUP(TimeSpend[[#This Row],[Personnel number]],Users!A:B,2,0),"")</f>
        <v/>
      </c>
      <c r="N798" s="69" t="str">
        <f>IF(TimeSpend[[#This Row],[Network Description]]&lt;&gt;"",VLOOKUP(TimeSpend[[#This Row],[Network Description]],Projects!A:C,3,0),"")</f>
        <v/>
      </c>
      <c r="O798" s="69" t="str">
        <f>IF(TimeSpend[[#This Row],[Activity]]&lt;&gt;"",VLOOKUP(TimeSpend[[#This Row],[Activity]],Activity,2,FALSE),"")</f>
        <v/>
      </c>
    </row>
    <row r="799" spans="3:15" ht="16.5" customHeight="1" x14ac:dyDescent="0.25">
      <c r="C799" s="68" t="str">
        <f t="shared" si="15"/>
        <v/>
      </c>
      <c r="D799" s="69" t="str">
        <f>IF(TimeSpend[[#This Row],[Network Description]]&lt;&gt;"",VLOOKUP(TimeSpend[[#This Row],[Network Description]],Projects!A:B,2,0),"")</f>
        <v/>
      </c>
      <c r="F799" s="96"/>
      <c r="L799" s="69" t="str">
        <f>IF(TimeSpend[[#This Row],[Personnel number]]&lt;&gt;"",Utilization!$J$2,"")</f>
        <v/>
      </c>
      <c r="M799" s="69" t="str">
        <f>IF(TimeSpend[[#This Row],[Personnel number]]&lt;&gt;"",VLOOKUP(TimeSpend[[#This Row],[Personnel number]],Users!A:B,2,0),"")</f>
        <v/>
      </c>
      <c r="N799" s="69" t="str">
        <f>IF(TimeSpend[[#This Row],[Network Description]]&lt;&gt;"",VLOOKUP(TimeSpend[[#This Row],[Network Description]],Projects!A:C,3,0),"")</f>
        <v/>
      </c>
      <c r="O799" s="69" t="str">
        <f>IF(TimeSpend[[#This Row],[Activity]]&lt;&gt;"",VLOOKUP(TimeSpend[[#This Row],[Activity]],Activity,2,FALSE),"")</f>
        <v/>
      </c>
    </row>
    <row r="800" spans="3:15" ht="16.5" customHeight="1" x14ac:dyDescent="0.25">
      <c r="C800" s="68" t="str">
        <f t="shared" si="15"/>
        <v/>
      </c>
      <c r="D800" s="69" t="str">
        <f>IF(TimeSpend[[#This Row],[Network Description]]&lt;&gt;"",VLOOKUP(TimeSpend[[#This Row],[Network Description]],Projects!A:B,2,0),"")</f>
        <v/>
      </c>
      <c r="F800" s="96"/>
      <c r="L800" s="69" t="str">
        <f>IF(TimeSpend[[#This Row],[Personnel number]]&lt;&gt;"",Utilization!$J$2,"")</f>
        <v/>
      </c>
      <c r="M800" s="69" t="str">
        <f>IF(TimeSpend[[#This Row],[Personnel number]]&lt;&gt;"",VLOOKUP(TimeSpend[[#This Row],[Personnel number]],Users!A:B,2,0),"")</f>
        <v/>
      </c>
      <c r="N800" s="69" t="str">
        <f>IF(TimeSpend[[#This Row],[Network Description]]&lt;&gt;"",VLOOKUP(TimeSpend[[#This Row],[Network Description]],Projects!A:C,3,0),"")</f>
        <v/>
      </c>
      <c r="O800" s="69" t="str">
        <f>IF(TimeSpend[[#This Row],[Activity]]&lt;&gt;"",VLOOKUP(TimeSpend[[#This Row],[Activity]],Activity,2,FALSE),"")</f>
        <v/>
      </c>
    </row>
    <row r="801" spans="3:15" ht="16.5" customHeight="1" x14ac:dyDescent="0.25">
      <c r="C801" s="68" t="str">
        <f t="shared" si="15"/>
        <v/>
      </c>
      <c r="D801" s="69" t="str">
        <f>IF(TimeSpend[[#This Row],[Network Description]]&lt;&gt;"",VLOOKUP(TimeSpend[[#This Row],[Network Description]],Projects!A:B,2,0),"")</f>
        <v/>
      </c>
      <c r="F801" s="96"/>
      <c r="L801" s="69" t="str">
        <f>IF(TimeSpend[[#This Row],[Personnel number]]&lt;&gt;"",Utilization!$J$2,"")</f>
        <v/>
      </c>
      <c r="M801" s="69" t="str">
        <f>IF(TimeSpend[[#This Row],[Personnel number]]&lt;&gt;"",VLOOKUP(TimeSpend[[#This Row],[Personnel number]],Users!A:B,2,0),"")</f>
        <v/>
      </c>
      <c r="N801" s="69" t="str">
        <f>IF(TimeSpend[[#This Row],[Network Description]]&lt;&gt;"",VLOOKUP(TimeSpend[[#This Row],[Network Description]],Projects!A:C,3,0),"")</f>
        <v/>
      </c>
      <c r="O801" s="69" t="str">
        <f>IF(TimeSpend[[#This Row],[Activity]]&lt;&gt;"",VLOOKUP(TimeSpend[[#This Row],[Activity]],Activity,2,FALSE),"")</f>
        <v/>
      </c>
    </row>
    <row r="802" spans="3:15" ht="16.5" customHeight="1" x14ac:dyDescent="0.25">
      <c r="C802" s="68" t="str">
        <f t="shared" si="15"/>
        <v/>
      </c>
      <c r="D802" s="69" t="str">
        <f>IF(TimeSpend[[#This Row],[Network Description]]&lt;&gt;"",VLOOKUP(TimeSpend[[#This Row],[Network Description]],Projects!A:B,2,0),"")</f>
        <v/>
      </c>
      <c r="F802" s="96"/>
      <c r="L802" s="69" t="str">
        <f>IF(TimeSpend[[#This Row],[Personnel number]]&lt;&gt;"",Utilization!$J$2,"")</f>
        <v/>
      </c>
      <c r="M802" s="69" t="str">
        <f>IF(TimeSpend[[#This Row],[Personnel number]]&lt;&gt;"",VLOOKUP(TimeSpend[[#This Row],[Personnel number]],Users!A:B,2,0),"")</f>
        <v/>
      </c>
      <c r="N802" s="69" t="str">
        <f>IF(TimeSpend[[#This Row],[Network Description]]&lt;&gt;"",VLOOKUP(TimeSpend[[#This Row],[Network Description]],Projects!A:C,3,0),"")</f>
        <v/>
      </c>
      <c r="O802" s="69" t="str">
        <f>IF(TimeSpend[[#This Row],[Activity]]&lt;&gt;"",VLOOKUP(TimeSpend[[#This Row],[Activity]],Activity,2,FALSE),"")</f>
        <v/>
      </c>
    </row>
    <row r="803" spans="3:15" ht="16.5" customHeight="1" x14ac:dyDescent="0.25">
      <c r="C803" s="68" t="str">
        <f t="shared" si="15"/>
        <v/>
      </c>
      <c r="D803" s="69" t="str">
        <f>IF(TimeSpend[[#This Row],[Network Description]]&lt;&gt;"",VLOOKUP(TimeSpend[[#This Row],[Network Description]],Projects!A:B,2,0),"")</f>
        <v/>
      </c>
      <c r="F803" s="96"/>
      <c r="L803" s="69" t="str">
        <f>IF(TimeSpend[[#This Row],[Personnel number]]&lt;&gt;"",Utilization!$J$2,"")</f>
        <v/>
      </c>
      <c r="M803" s="69" t="str">
        <f>IF(TimeSpend[[#This Row],[Personnel number]]&lt;&gt;"",VLOOKUP(TimeSpend[[#This Row],[Personnel number]],Users!A:B,2,0),"")</f>
        <v/>
      </c>
      <c r="N803" s="69" t="str">
        <f>IF(TimeSpend[[#This Row],[Network Description]]&lt;&gt;"",VLOOKUP(TimeSpend[[#This Row],[Network Description]],Projects!A:C,3,0),"")</f>
        <v/>
      </c>
      <c r="O803" s="69" t="str">
        <f>IF(TimeSpend[[#This Row],[Activity]]&lt;&gt;"",VLOOKUP(TimeSpend[[#This Row],[Activity]],Activity,2,FALSE),"")</f>
        <v/>
      </c>
    </row>
    <row r="804" spans="3:15" ht="16.5" customHeight="1" x14ac:dyDescent="0.25">
      <c r="C804" s="68" t="str">
        <f t="shared" si="15"/>
        <v/>
      </c>
      <c r="D804" s="69" t="str">
        <f>IF(TimeSpend[[#This Row],[Network Description]]&lt;&gt;"",VLOOKUP(TimeSpend[[#This Row],[Network Description]],Projects!A:B,2,0),"")</f>
        <v/>
      </c>
      <c r="F804" s="96"/>
      <c r="L804" s="69" t="str">
        <f>IF(TimeSpend[[#This Row],[Personnel number]]&lt;&gt;"",Utilization!$J$2,"")</f>
        <v/>
      </c>
      <c r="M804" s="69" t="str">
        <f>IF(TimeSpend[[#This Row],[Personnel number]]&lt;&gt;"",VLOOKUP(TimeSpend[[#This Row],[Personnel number]],Users!A:B,2,0),"")</f>
        <v/>
      </c>
      <c r="N804" s="69" t="str">
        <f>IF(TimeSpend[[#This Row],[Network Description]]&lt;&gt;"",VLOOKUP(TimeSpend[[#This Row],[Network Description]],Projects!A:C,3,0),"")</f>
        <v/>
      </c>
      <c r="O804" s="69" t="str">
        <f>IF(TimeSpend[[#This Row],[Activity]]&lt;&gt;"",VLOOKUP(TimeSpend[[#This Row],[Activity]],Activity,2,FALSE),"")</f>
        <v/>
      </c>
    </row>
    <row r="805" spans="3:15" ht="16.5" customHeight="1" x14ac:dyDescent="0.25">
      <c r="C805" s="68" t="str">
        <f t="shared" si="15"/>
        <v/>
      </c>
      <c r="D805" s="69" t="str">
        <f>IF(TimeSpend[[#This Row],[Network Description]]&lt;&gt;"",VLOOKUP(TimeSpend[[#This Row],[Network Description]],Projects!A:B,2,0),"")</f>
        <v/>
      </c>
      <c r="F805" s="96"/>
      <c r="L805" s="69" t="str">
        <f>IF(TimeSpend[[#This Row],[Personnel number]]&lt;&gt;"",Utilization!$J$2,"")</f>
        <v/>
      </c>
      <c r="M805" s="69" t="str">
        <f>IF(TimeSpend[[#This Row],[Personnel number]]&lt;&gt;"",VLOOKUP(TimeSpend[[#This Row],[Personnel number]],Users!A:B,2,0),"")</f>
        <v/>
      </c>
      <c r="N805" s="69" t="str">
        <f>IF(TimeSpend[[#This Row],[Network Description]]&lt;&gt;"",VLOOKUP(TimeSpend[[#This Row],[Network Description]],Projects!A:C,3,0),"")</f>
        <v/>
      </c>
      <c r="O805" s="69" t="str">
        <f>IF(TimeSpend[[#This Row],[Activity]]&lt;&gt;"",VLOOKUP(TimeSpend[[#This Row],[Activity]],Activity,2,FALSE),"")</f>
        <v/>
      </c>
    </row>
    <row r="806" spans="3:15" ht="16.5" customHeight="1" x14ac:dyDescent="0.25">
      <c r="C806" s="68" t="str">
        <f t="shared" si="15"/>
        <v/>
      </c>
      <c r="D806" s="69" t="str">
        <f>IF(TimeSpend[[#This Row],[Network Description]]&lt;&gt;"",VLOOKUP(TimeSpend[[#This Row],[Network Description]],Projects!A:B,2,0),"")</f>
        <v/>
      </c>
      <c r="F806" s="96"/>
      <c r="L806" s="69" t="str">
        <f>IF(TimeSpend[[#This Row],[Personnel number]]&lt;&gt;"",Utilization!$J$2,"")</f>
        <v/>
      </c>
      <c r="M806" s="69" t="str">
        <f>IF(TimeSpend[[#This Row],[Personnel number]]&lt;&gt;"",VLOOKUP(TimeSpend[[#This Row],[Personnel number]],Users!A:B,2,0),"")</f>
        <v/>
      </c>
      <c r="N806" s="69" t="str">
        <f>IF(TimeSpend[[#This Row],[Network Description]]&lt;&gt;"",VLOOKUP(TimeSpend[[#This Row],[Network Description]],Projects!A:C,3,0),"")</f>
        <v/>
      </c>
      <c r="O806" s="69" t="str">
        <f>IF(TimeSpend[[#This Row],[Activity]]&lt;&gt;"",VLOOKUP(TimeSpend[[#This Row],[Activity]],Activity,2,FALSE),"")</f>
        <v/>
      </c>
    </row>
    <row r="807" spans="3:15" ht="16.5" customHeight="1" x14ac:dyDescent="0.25">
      <c r="C807" s="68" t="str">
        <f t="shared" si="15"/>
        <v/>
      </c>
      <c r="D807" s="69" t="str">
        <f>IF(TimeSpend[[#This Row],[Network Description]]&lt;&gt;"",VLOOKUP(TimeSpend[[#This Row],[Network Description]],Projects!A:B,2,0),"")</f>
        <v/>
      </c>
      <c r="F807" s="96"/>
      <c r="L807" s="69" t="str">
        <f>IF(TimeSpend[[#This Row],[Personnel number]]&lt;&gt;"",Utilization!$J$2,"")</f>
        <v/>
      </c>
      <c r="M807" s="69" t="str">
        <f>IF(TimeSpend[[#This Row],[Personnel number]]&lt;&gt;"",VLOOKUP(TimeSpend[[#This Row],[Personnel number]],Users!A:B,2,0),"")</f>
        <v/>
      </c>
      <c r="N807" s="69" t="str">
        <f>IF(TimeSpend[[#This Row],[Network Description]]&lt;&gt;"",VLOOKUP(TimeSpend[[#This Row],[Network Description]],Projects!A:C,3,0),"")</f>
        <v/>
      </c>
      <c r="O807" s="69" t="str">
        <f>IF(TimeSpend[[#This Row],[Activity]]&lt;&gt;"",VLOOKUP(TimeSpend[[#This Row],[Activity]],Activity,2,FALSE),"")</f>
        <v/>
      </c>
    </row>
    <row r="808" spans="3:15" ht="16.5" customHeight="1" x14ac:dyDescent="0.25">
      <c r="C808" s="68" t="str">
        <f t="shared" si="15"/>
        <v/>
      </c>
      <c r="D808" s="69" t="str">
        <f>IF(TimeSpend[[#This Row],[Network Description]]&lt;&gt;"",VLOOKUP(TimeSpend[[#This Row],[Network Description]],Projects!A:B,2,0),"")</f>
        <v/>
      </c>
      <c r="F808" s="96"/>
      <c r="L808" s="69" t="str">
        <f>IF(TimeSpend[[#This Row],[Personnel number]]&lt;&gt;"",Utilization!$J$2,"")</f>
        <v/>
      </c>
      <c r="M808" s="69" t="str">
        <f>IF(TimeSpend[[#This Row],[Personnel number]]&lt;&gt;"",VLOOKUP(TimeSpend[[#This Row],[Personnel number]],Users!A:B,2,0),"")</f>
        <v/>
      </c>
      <c r="N808" s="69" t="str">
        <f>IF(TimeSpend[[#This Row],[Network Description]]&lt;&gt;"",VLOOKUP(TimeSpend[[#This Row],[Network Description]],Projects!A:C,3,0),"")</f>
        <v/>
      </c>
      <c r="O808" s="69" t="str">
        <f>IF(TimeSpend[[#This Row],[Activity]]&lt;&gt;"",VLOOKUP(TimeSpend[[#This Row],[Activity]],Activity,2,FALSE),"")</f>
        <v/>
      </c>
    </row>
    <row r="809" spans="3:15" ht="16.5" customHeight="1" x14ac:dyDescent="0.25">
      <c r="C809" s="68" t="str">
        <f t="shared" si="15"/>
        <v/>
      </c>
      <c r="D809" s="69" t="str">
        <f>IF(TimeSpend[[#This Row],[Network Description]]&lt;&gt;"",VLOOKUP(TimeSpend[[#This Row],[Network Description]],Projects!A:B,2,0),"")</f>
        <v/>
      </c>
      <c r="F809" s="96"/>
      <c r="L809" s="69" t="str">
        <f>IF(TimeSpend[[#This Row],[Personnel number]]&lt;&gt;"",Utilization!$J$2,"")</f>
        <v/>
      </c>
      <c r="M809" s="69" t="str">
        <f>IF(TimeSpend[[#This Row],[Personnel number]]&lt;&gt;"",VLOOKUP(TimeSpend[[#This Row],[Personnel number]],Users!A:B,2,0),"")</f>
        <v/>
      </c>
      <c r="N809" s="69" t="str">
        <f>IF(TimeSpend[[#This Row],[Network Description]]&lt;&gt;"",VLOOKUP(TimeSpend[[#This Row],[Network Description]],Projects!A:C,3,0),"")</f>
        <v/>
      </c>
      <c r="O809" s="69" t="str">
        <f>IF(TimeSpend[[#This Row],[Activity]]&lt;&gt;"",VLOOKUP(TimeSpend[[#This Row],[Activity]],Activity,2,FALSE),"")</f>
        <v/>
      </c>
    </row>
    <row r="810" spans="3:15" ht="16.5" customHeight="1" x14ac:dyDescent="0.25">
      <c r="C810" s="68" t="str">
        <f t="shared" si="15"/>
        <v/>
      </c>
      <c r="D810" s="69" t="str">
        <f>IF(TimeSpend[[#This Row],[Network Description]]&lt;&gt;"",VLOOKUP(TimeSpend[[#This Row],[Network Description]],Projects!A:B,2,0),"")</f>
        <v/>
      </c>
      <c r="F810" s="96"/>
      <c r="L810" s="69" t="str">
        <f>IF(TimeSpend[[#This Row],[Personnel number]]&lt;&gt;"",Utilization!$J$2,"")</f>
        <v/>
      </c>
      <c r="M810" s="69" t="str">
        <f>IF(TimeSpend[[#This Row],[Personnel number]]&lt;&gt;"",VLOOKUP(TimeSpend[[#This Row],[Personnel number]],Users!A:B,2,0),"")</f>
        <v/>
      </c>
      <c r="N810" s="69" t="str">
        <f>IF(TimeSpend[[#This Row],[Network Description]]&lt;&gt;"",VLOOKUP(TimeSpend[[#This Row],[Network Description]],Projects!A:C,3,0),"")</f>
        <v/>
      </c>
      <c r="O810" s="69" t="str">
        <f>IF(TimeSpend[[#This Row],[Activity]]&lt;&gt;"",VLOOKUP(TimeSpend[[#This Row],[Activity]],Activity,2,FALSE),"")</f>
        <v/>
      </c>
    </row>
    <row r="811" spans="3:15" ht="16.5" customHeight="1" x14ac:dyDescent="0.25">
      <c r="C811" s="68" t="str">
        <f t="shared" si="15"/>
        <v/>
      </c>
      <c r="D811" s="69" t="str">
        <f>IF(TimeSpend[[#This Row],[Network Description]]&lt;&gt;"",VLOOKUP(TimeSpend[[#This Row],[Network Description]],Projects!A:B,2,0),"")</f>
        <v/>
      </c>
      <c r="F811" s="96"/>
      <c r="L811" s="69" t="str">
        <f>IF(TimeSpend[[#This Row],[Personnel number]]&lt;&gt;"",Utilization!$J$2,"")</f>
        <v/>
      </c>
      <c r="M811" s="69" t="str">
        <f>IF(TimeSpend[[#This Row],[Personnel number]]&lt;&gt;"",VLOOKUP(TimeSpend[[#This Row],[Personnel number]],Users!A:B,2,0),"")</f>
        <v/>
      </c>
      <c r="N811" s="69" t="str">
        <f>IF(TimeSpend[[#This Row],[Network Description]]&lt;&gt;"",VLOOKUP(TimeSpend[[#This Row],[Network Description]],Projects!A:C,3,0),"")</f>
        <v/>
      </c>
      <c r="O811" s="69" t="str">
        <f>IF(TimeSpend[[#This Row],[Activity]]&lt;&gt;"",VLOOKUP(TimeSpend[[#This Row],[Activity]],Activity,2,FALSE),"")</f>
        <v/>
      </c>
    </row>
    <row r="812" spans="3:15" ht="16.5" customHeight="1" x14ac:dyDescent="0.25">
      <c r="C812" s="68" t="str">
        <f t="shared" si="15"/>
        <v/>
      </c>
      <c r="D812" s="69" t="str">
        <f>IF(TimeSpend[[#This Row],[Network Description]]&lt;&gt;"",VLOOKUP(TimeSpend[[#This Row],[Network Description]],Projects!A:B,2,0),"")</f>
        <v/>
      </c>
      <c r="F812" s="96"/>
      <c r="L812" s="69" t="str">
        <f>IF(TimeSpend[[#This Row],[Personnel number]]&lt;&gt;"",Utilization!$J$2,"")</f>
        <v/>
      </c>
      <c r="M812" s="69" t="str">
        <f>IF(TimeSpend[[#This Row],[Personnel number]]&lt;&gt;"",VLOOKUP(TimeSpend[[#This Row],[Personnel number]],Users!A:B,2,0),"")</f>
        <v/>
      </c>
      <c r="N812" s="69" t="str">
        <f>IF(TimeSpend[[#This Row],[Network Description]]&lt;&gt;"",VLOOKUP(TimeSpend[[#This Row],[Network Description]],Projects!A:C,3,0),"")</f>
        <v/>
      </c>
      <c r="O812" s="69" t="str">
        <f>IF(TimeSpend[[#This Row],[Activity]]&lt;&gt;"",VLOOKUP(TimeSpend[[#This Row],[Activity]],Activity,2,FALSE),"")</f>
        <v/>
      </c>
    </row>
    <row r="813" spans="3:15" ht="16.5" customHeight="1" x14ac:dyDescent="0.25">
      <c r="C813" s="68" t="str">
        <f t="shared" si="15"/>
        <v/>
      </c>
      <c r="D813" s="69" t="str">
        <f>IF(TimeSpend[[#This Row],[Network Description]]&lt;&gt;"",VLOOKUP(TimeSpend[[#This Row],[Network Description]],Projects!A:B,2,0),"")</f>
        <v/>
      </c>
      <c r="F813" s="96"/>
      <c r="L813" s="69" t="str">
        <f>IF(TimeSpend[[#This Row],[Personnel number]]&lt;&gt;"",Utilization!$J$2,"")</f>
        <v/>
      </c>
      <c r="M813" s="69" t="str">
        <f>IF(TimeSpend[[#This Row],[Personnel number]]&lt;&gt;"",VLOOKUP(TimeSpend[[#This Row],[Personnel number]],Users!A:B,2,0),"")</f>
        <v/>
      </c>
      <c r="N813" s="69" t="str">
        <f>IF(TimeSpend[[#This Row],[Network Description]]&lt;&gt;"",VLOOKUP(TimeSpend[[#This Row],[Network Description]],Projects!A:C,3,0),"")</f>
        <v/>
      </c>
      <c r="O813" s="69" t="str">
        <f>IF(TimeSpend[[#This Row],[Activity]]&lt;&gt;"",VLOOKUP(TimeSpend[[#This Row],[Activity]],Activity,2,FALSE),"")</f>
        <v/>
      </c>
    </row>
    <row r="814" spans="3:15" ht="16.5" customHeight="1" x14ac:dyDescent="0.25">
      <c r="C814" s="68" t="str">
        <f t="shared" si="15"/>
        <v/>
      </c>
      <c r="D814" s="69" t="str">
        <f>IF(TimeSpend[[#This Row],[Network Description]]&lt;&gt;"",VLOOKUP(TimeSpend[[#This Row],[Network Description]],Projects!A:B,2,0),"")</f>
        <v/>
      </c>
      <c r="F814" s="96"/>
      <c r="L814" s="69" t="str">
        <f>IF(TimeSpend[[#This Row],[Personnel number]]&lt;&gt;"",Utilization!$J$2,"")</f>
        <v/>
      </c>
      <c r="M814" s="69" t="str">
        <f>IF(TimeSpend[[#This Row],[Personnel number]]&lt;&gt;"",VLOOKUP(TimeSpend[[#This Row],[Personnel number]],Users!A:B,2,0),"")</f>
        <v/>
      </c>
      <c r="N814" s="69" t="str">
        <f>IF(TimeSpend[[#This Row],[Network Description]]&lt;&gt;"",VLOOKUP(TimeSpend[[#This Row],[Network Description]],Projects!A:C,3,0),"")</f>
        <v/>
      </c>
      <c r="O814" s="69" t="str">
        <f>IF(TimeSpend[[#This Row],[Activity]]&lt;&gt;"",VLOOKUP(TimeSpend[[#This Row],[Activity]],Activity,2,FALSE),"")</f>
        <v/>
      </c>
    </row>
    <row r="815" spans="3:15" ht="16.5" customHeight="1" x14ac:dyDescent="0.25">
      <c r="C815" s="68" t="str">
        <f t="shared" si="15"/>
        <v/>
      </c>
      <c r="D815" s="69" t="str">
        <f>IF(TimeSpend[[#This Row],[Network Description]]&lt;&gt;"",VLOOKUP(TimeSpend[[#This Row],[Network Description]],Projects!A:B,2,0),"")</f>
        <v/>
      </c>
      <c r="F815" s="96"/>
      <c r="L815" s="69" t="str">
        <f>IF(TimeSpend[[#This Row],[Personnel number]]&lt;&gt;"",Utilization!$J$2,"")</f>
        <v/>
      </c>
      <c r="M815" s="69" t="str">
        <f>IF(TimeSpend[[#This Row],[Personnel number]]&lt;&gt;"",VLOOKUP(TimeSpend[[#This Row],[Personnel number]],Users!A:B,2,0),"")</f>
        <v/>
      </c>
      <c r="N815" s="69" t="str">
        <f>IF(TimeSpend[[#This Row],[Network Description]]&lt;&gt;"",VLOOKUP(TimeSpend[[#This Row],[Network Description]],Projects!A:C,3,0),"")</f>
        <v/>
      </c>
      <c r="O815" s="69" t="str">
        <f>IF(TimeSpend[[#This Row],[Activity]]&lt;&gt;"",VLOOKUP(TimeSpend[[#This Row],[Activity]],Activity,2,FALSE),"")</f>
        <v/>
      </c>
    </row>
    <row r="816" spans="3:15" ht="16.5" customHeight="1" x14ac:dyDescent="0.25">
      <c r="C816" s="68" t="str">
        <f t="shared" si="15"/>
        <v/>
      </c>
      <c r="D816" s="69" t="str">
        <f>IF(TimeSpend[[#This Row],[Network Description]]&lt;&gt;"",VLOOKUP(TimeSpend[[#This Row],[Network Description]],Projects!A:B,2,0),"")</f>
        <v/>
      </c>
      <c r="F816" s="96"/>
      <c r="L816" s="69" t="str">
        <f>IF(TimeSpend[[#This Row],[Personnel number]]&lt;&gt;"",Utilization!$J$2,"")</f>
        <v/>
      </c>
      <c r="M816" s="69" t="str">
        <f>IF(TimeSpend[[#This Row],[Personnel number]]&lt;&gt;"",VLOOKUP(TimeSpend[[#This Row],[Personnel number]],Users!A:B,2,0),"")</f>
        <v/>
      </c>
      <c r="N816" s="69" t="str">
        <f>IF(TimeSpend[[#This Row],[Network Description]]&lt;&gt;"",VLOOKUP(TimeSpend[[#This Row],[Network Description]],Projects!A:C,3,0),"")</f>
        <v/>
      </c>
      <c r="O816" s="69" t="str">
        <f>IF(TimeSpend[[#This Row],[Activity]]&lt;&gt;"",VLOOKUP(TimeSpend[[#This Row],[Activity]],Activity,2,FALSE),"")</f>
        <v/>
      </c>
    </row>
    <row r="817" spans="3:15" ht="16.5" customHeight="1" x14ac:dyDescent="0.25">
      <c r="C817" s="68" t="str">
        <f t="shared" si="15"/>
        <v/>
      </c>
      <c r="D817" s="69" t="str">
        <f>IF(TimeSpend[[#This Row],[Network Description]]&lt;&gt;"",VLOOKUP(TimeSpend[[#This Row],[Network Description]],Projects!A:B,2,0),"")</f>
        <v/>
      </c>
      <c r="F817" s="96"/>
      <c r="L817" s="69" t="str">
        <f>IF(TimeSpend[[#This Row],[Personnel number]]&lt;&gt;"",Utilization!$J$2,"")</f>
        <v/>
      </c>
      <c r="M817" s="69" t="str">
        <f>IF(TimeSpend[[#This Row],[Personnel number]]&lt;&gt;"",VLOOKUP(TimeSpend[[#This Row],[Personnel number]],Users!A:B,2,0),"")</f>
        <v/>
      </c>
      <c r="N817" s="69" t="str">
        <f>IF(TimeSpend[[#This Row],[Network Description]]&lt;&gt;"",VLOOKUP(TimeSpend[[#This Row],[Network Description]],Projects!A:C,3,0),"")</f>
        <v/>
      </c>
      <c r="O817" s="69" t="str">
        <f>IF(TimeSpend[[#This Row],[Activity]]&lt;&gt;"",VLOOKUP(TimeSpend[[#This Row],[Activity]],Activity,2,FALSE),"")</f>
        <v/>
      </c>
    </row>
    <row r="818" spans="3:15" ht="16.5" customHeight="1" x14ac:dyDescent="0.25">
      <c r="C818" s="68" t="str">
        <f t="shared" si="15"/>
        <v/>
      </c>
      <c r="D818" s="69" t="str">
        <f>IF(TimeSpend[[#This Row],[Network Description]]&lt;&gt;"",VLOOKUP(TimeSpend[[#This Row],[Network Description]],Projects!A:B,2,0),"")</f>
        <v/>
      </c>
      <c r="F818" s="96"/>
      <c r="L818" s="69" t="str">
        <f>IF(TimeSpend[[#This Row],[Personnel number]]&lt;&gt;"",Utilization!$J$2,"")</f>
        <v/>
      </c>
      <c r="M818" s="69" t="str">
        <f>IF(TimeSpend[[#This Row],[Personnel number]]&lt;&gt;"",VLOOKUP(TimeSpend[[#This Row],[Personnel number]],Users!A:B,2,0),"")</f>
        <v/>
      </c>
      <c r="N818" s="69" t="str">
        <f>IF(TimeSpend[[#This Row],[Network Description]]&lt;&gt;"",VLOOKUP(TimeSpend[[#This Row],[Network Description]],Projects!A:C,3,0),"")</f>
        <v/>
      </c>
      <c r="O818" s="69" t="str">
        <f>IF(TimeSpend[[#This Row],[Activity]]&lt;&gt;"",VLOOKUP(TimeSpend[[#This Row],[Activity]],Activity,2,FALSE),"")</f>
        <v/>
      </c>
    </row>
    <row r="819" spans="3:15" ht="16.5" customHeight="1" x14ac:dyDescent="0.25">
      <c r="C819" s="68" t="str">
        <f t="shared" si="15"/>
        <v/>
      </c>
      <c r="D819" s="69" t="str">
        <f>IF(TimeSpend[[#This Row],[Network Description]]&lt;&gt;"",VLOOKUP(TimeSpend[[#This Row],[Network Description]],Projects!A:B,2,0),"")</f>
        <v/>
      </c>
      <c r="F819" s="96"/>
      <c r="L819" s="69" t="str">
        <f>IF(TimeSpend[[#This Row],[Personnel number]]&lt;&gt;"",Utilization!$J$2,"")</f>
        <v/>
      </c>
      <c r="M819" s="69" t="str">
        <f>IF(TimeSpend[[#This Row],[Personnel number]]&lt;&gt;"",VLOOKUP(TimeSpend[[#This Row],[Personnel number]],Users!A:B,2,0),"")</f>
        <v/>
      </c>
      <c r="N819" s="69" t="str">
        <f>IF(TimeSpend[[#This Row],[Network Description]]&lt;&gt;"",VLOOKUP(TimeSpend[[#This Row],[Network Description]],Projects!A:C,3,0),"")</f>
        <v/>
      </c>
      <c r="O819" s="69" t="str">
        <f>IF(TimeSpend[[#This Row],[Activity]]&lt;&gt;"",VLOOKUP(TimeSpend[[#This Row],[Activity]],Activity,2,FALSE),"")</f>
        <v/>
      </c>
    </row>
    <row r="820" spans="3:15" ht="16.5" customHeight="1" x14ac:dyDescent="0.25">
      <c r="C820" s="68" t="str">
        <f t="shared" si="15"/>
        <v/>
      </c>
      <c r="D820" s="69" t="str">
        <f>IF(TimeSpend[[#This Row],[Network Description]]&lt;&gt;"",VLOOKUP(TimeSpend[[#This Row],[Network Description]],Projects!A:B,2,0),"")</f>
        <v/>
      </c>
      <c r="F820" s="96"/>
      <c r="L820" s="69" t="str">
        <f>IF(TimeSpend[[#This Row],[Personnel number]]&lt;&gt;"",Utilization!$J$2,"")</f>
        <v/>
      </c>
      <c r="M820" s="69" t="str">
        <f>IF(TimeSpend[[#This Row],[Personnel number]]&lt;&gt;"",VLOOKUP(TimeSpend[[#This Row],[Personnel number]],Users!A:B,2,0),"")</f>
        <v/>
      </c>
      <c r="N820" s="69" t="str">
        <f>IF(TimeSpend[[#This Row],[Network Description]]&lt;&gt;"",VLOOKUP(TimeSpend[[#This Row],[Network Description]],Projects!A:C,3,0),"")</f>
        <v/>
      </c>
      <c r="O820" s="69" t="str">
        <f>IF(TimeSpend[[#This Row],[Activity]]&lt;&gt;"",VLOOKUP(TimeSpend[[#This Row],[Activity]],Activity,2,FALSE),"")</f>
        <v/>
      </c>
    </row>
    <row r="821" spans="3:15" ht="16.5" customHeight="1" x14ac:dyDescent="0.25">
      <c r="C821" s="68" t="str">
        <f t="shared" si="15"/>
        <v/>
      </c>
      <c r="D821" s="69" t="str">
        <f>IF(TimeSpend[[#This Row],[Network Description]]&lt;&gt;"",VLOOKUP(TimeSpend[[#This Row],[Network Description]],Projects!A:B,2,0),"")</f>
        <v/>
      </c>
      <c r="F821" s="96"/>
      <c r="L821" s="69" t="str">
        <f>IF(TimeSpend[[#This Row],[Personnel number]]&lt;&gt;"",Utilization!$J$2,"")</f>
        <v/>
      </c>
      <c r="M821" s="69" t="str">
        <f>IF(TimeSpend[[#This Row],[Personnel number]]&lt;&gt;"",VLOOKUP(TimeSpend[[#This Row],[Personnel number]],Users!A:B,2,0),"")</f>
        <v/>
      </c>
      <c r="N821" s="69" t="str">
        <f>IF(TimeSpend[[#This Row],[Network Description]]&lt;&gt;"",VLOOKUP(TimeSpend[[#This Row],[Network Description]],Projects!A:C,3,0),"")</f>
        <v/>
      </c>
      <c r="O821" s="69" t="str">
        <f>IF(TimeSpend[[#This Row],[Activity]]&lt;&gt;"",VLOOKUP(TimeSpend[[#This Row],[Activity]],Activity,2,FALSE),"")</f>
        <v/>
      </c>
    </row>
    <row r="822" spans="3:15" ht="16.5" customHeight="1" x14ac:dyDescent="0.25">
      <c r="C822" s="68" t="str">
        <f t="shared" si="15"/>
        <v/>
      </c>
      <c r="D822" s="69" t="str">
        <f>IF(TimeSpend[[#This Row],[Network Description]]&lt;&gt;"",VLOOKUP(TimeSpend[[#This Row],[Network Description]],Projects!A:B,2,0),"")</f>
        <v/>
      </c>
      <c r="F822" s="96"/>
      <c r="L822" s="69" t="str">
        <f>IF(TimeSpend[[#This Row],[Personnel number]]&lt;&gt;"",Utilization!$J$2,"")</f>
        <v/>
      </c>
      <c r="M822" s="69" t="str">
        <f>IF(TimeSpend[[#This Row],[Personnel number]]&lt;&gt;"",VLOOKUP(TimeSpend[[#This Row],[Personnel number]],Users!A:B,2,0),"")</f>
        <v/>
      </c>
      <c r="N822" s="69" t="str">
        <f>IF(TimeSpend[[#This Row],[Network Description]]&lt;&gt;"",VLOOKUP(TimeSpend[[#This Row],[Network Description]],Projects!A:C,3,0),"")</f>
        <v/>
      </c>
      <c r="O822" s="69" t="str">
        <f>IF(TimeSpend[[#This Row],[Activity]]&lt;&gt;"",VLOOKUP(TimeSpend[[#This Row],[Activity]],Activity,2,FALSE),"")</f>
        <v/>
      </c>
    </row>
    <row r="823" spans="3:15" ht="16.5" customHeight="1" x14ac:dyDescent="0.25">
      <c r="C823" s="68" t="str">
        <f t="shared" si="15"/>
        <v/>
      </c>
      <c r="D823" s="69" t="str">
        <f>IF(TimeSpend[[#This Row],[Network Description]]&lt;&gt;"",VLOOKUP(TimeSpend[[#This Row],[Network Description]],Projects!A:B,2,0),"")</f>
        <v/>
      </c>
      <c r="F823" s="96"/>
      <c r="L823" s="69" t="str">
        <f>IF(TimeSpend[[#This Row],[Personnel number]]&lt;&gt;"",Utilization!$J$2,"")</f>
        <v/>
      </c>
      <c r="M823" s="69" t="str">
        <f>IF(TimeSpend[[#This Row],[Personnel number]]&lt;&gt;"",VLOOKUP(TimeSpend[[#This Row],[Personnel number]],Users!A:B,2,0),"")</f>
        <v/>
      </c>
      <c r="N823" s="69" t="str">
        <f>IF(TimeSpend[[#This Row],[Network Description]]&lt;&gt;"",VLOOKUP(TimeSpend[[#This Row],[Network Description]],Projects!A:C,3,0),"")</f>
        <v/>
      </c>
      <c r="O823" s="69" t="str">
        <f>IF(TimeSpend[[#This Row],[Activity]]&lt;&gt;"",VLOOKUP(TimeSpend[[#This Row],[Activity]],Activity,2,FALSE),"")</f>
        <v/>
      </c>
    </row>
    <row r="824" spans="3:15" ht="16.5" customHeight="1" x14ac:dyDescent="0.25">
      <c r="C824" s="68" t="str">
        <f t="shared" si="15"/>
        <v/>
      </c>
      <c r="D824" s="69" t="str">
        <f>IF(TimeSpend[[#This Row],[Network Description]]&lt;&gt;"",VLOOKUP(TimeSpend[[#This Row],[Network Description]],Projects!A:B,2,0),"")</f>
        <v/>
      </c>
      <c r="F824" s="96"/>
      <c r="L824" s="69" t="str">
        <f>IF(TimeSpend[[#This Row],[Personnel number]]&lt;&gt;"",Utilization!$J$2,"")</f>
        <v/>
      </c>
      <c r="M824" s="69" t="str">
        <f>IF(TimeSpend[[#This Row],[Personnel number]]&lt;&gt;"",VLOOKUP(TimeSpend[[#This Row],[Personnel number]],Users!A:B,2,0),"")</f>
        <v/>
      </c>
      <c r="N824" s="69" t="str">
        <f>IF(TimeSpend[[#This Row],[Network Description]]&lt;&gt;"",VLOOKUP(TimeSpend[[#This Row],[Network Description]],Projects!A:C,3,0),"")</f>
        <v/>
      </c>
      <c r="O824" s="69" t="str">
        <f>IF(TimeSpend[[#This Row],[Activity]]&lt;&gt;"",VLOOKUP(TimeSpend[[#This Row],[Activity]],Activity,2,FALSE),"")</f>
        <v/>
      </c>
    </row>
    <row r="825" spans="3:15" ht="16.5" customHeight="1" x14ac:dyDescent="0.25">
      <c r="C825" s="68" t="str">
        <f t="shared" si="15"/>
        <v/>
      </c>
      <c r="D825" s="69" t="str">
        <f>IF(TimeSpend[[#This Row],[Network Description]]&lt;&gt;"",VLOOKUP(TimeSpend[[#This Row],[Network Description]],Projects!A:B,2,0),"")</f>
        <v/>
      </c>
      <c r="F825" s="96"/>
      <c r="L825" s="69" t="str">
        <f>IF(TimeSpend[[#This Row],[Personnel number]]&lt;&gt;"",Utilization!$J$2,"")</f>
        <v/>
      </c>
      <c r="M825" s="69" t="str">
        <f>IF(TimeSpend[[#This Row],[Personnel number]]&lt;&gt;"",VLOOKUP(TimeSpend[[#This Row],[Personnel number]],Users!A:B,2,0),"")</f>
        <v/>
      </c>
      <c r="N825" s="69" t="str">
        <f>IF(TimeSpend[[#This Row],[Network Description]]&lt;&gt;"",VLOOKUP(TimeSpend[[#This Row],[Network Description]],Projects!A:C,3,0),"")</f>
        <v/>
      </c>
      <c r="O825" s="69" t="str">
        <f>IF(TimeSpend[[#This Row],[Activity]]&lt;&gt;"",VLOOKUP(TimeSpend[[#This Row],[Activity]],Activity,2,FALSE),"")</f>
        <v/>
      </c>
    </row>
    <row r="826" spans="3:15" ht="16.5" customHeight="1" x14ac:dyDescent="0.25">
      <c r="C826" s="68" t="str">
        <f t="shared" si="15"/>
        <v/>
      </c>
      <c r="D826" s="69" t="str">
        <f>IF(TimeSpend[[#This Row],[Network Description]]&lt;&gt;"",VLOOKUP(TimeSpend[[#This Row],[Network Description]],Projects!A:B,2,0),"")</f>
        <v/>
      </c>
      <c r="F826" s="96"/>
      <c r="L826" s="69" t="str">
        <f>IF(TimeSpend[[#This Row],[Personnel number]]&lt;&gt;"",Utilization!$J$2,"")</f>
        <v/>
      </c>
      <c r="M826" s="69" t="str">
        <f>IF(TimeSpend[[#This Row],[Personnel number]]&lt;&gt;"",VLOOKUP(TimeSpend[[#This Row],[Personnel number]],Users!A:B,2,0),"")</f>
        <v/>
      </c>
      <c r="N826" s="69" t="str">
        <f>IF(TimeSpend[[#This Row],[Network Description]]&lt;&gt;"",VLOOKUP(TimeSpend[[#This Row],[Network Description]],Projects!A:C,3,0),"")</f>
        <v/>
      </c>
      <c r="O826" s="69" t="str">
        <f>IF(TimeSpend[[#This Row],[Activity]]&lt;&gt;"",VLOOKUP(TimeSpend[[#This Row],[Activity]],Activity,2,FALSE),"")</f>
        <v/>
      </c>
    </row>
    <row r="827" spans="3:15" ht="16.5" customHeight="1" x14ac:dyDescent="0.25">
      <c r="C827" s="68" t="str">
        <f t="shared" si="15"/>
        <v/>
      </c>
      <c r="D827" s="69" t="str">
        <f>IF(TimeSpend[[#This Row],[Network Description]]&lt;&gt;"",VLOOKUP(TimeSpend[[#This Row],[Network Description]],Projects!A:B,2,0),"")</f>
        <v/>
      </c>
      <c r="F827" s="96"/>
      <c r="L827" s="69" t="str">
        <f>IF(TimeSpend[[#This Row],[Personnel number]]&lt;&gt;"",Utilization!$J$2,"")</f>
        <v/>
      </c>
      <c r="M827" s="69" t="str">
        <f>IF(TimeSpend[[#This Row],[Personnel number]]&lt;&gt;"",VLOOKUP(TimeSpend[[#This Row],[Personnel number]],Users!A:B,2,0),"")</f>
        <v/>
      </c>
      <c r="N827" s="69" t="str">
        <f>IF(TimeSpend[[#This Row],[Network Description]]&lt;&gt;"",VLOOKUP(TimeSpend[[#This Row],[Network Description]],Projects!A:C,3,0),"")</f>
        <v/>
      </c>
      <c r="O827" s="69" t="str">
        <f>IF(TimeSpend[[#This Row],[Activity]]&lt;&gt;"",VLOOKUP(TimeSpend[[#This Row],[Activity]],Activity,2,FALSE),"")</f>
        <v/>
      </c>
    </row>
    <row r="828" spans="3:15" ht="16.5" customHeight="1" x14ac:dyDescent="0.25">
      <c r="C828" s="68" t="str">
        <f t="shared" si="15"/>
        <v/>
      </c>
      <c r="D828" s="69" t="str">
        <f>IF(TimeSpend[[#This Row],[Network Description]]&lt;&gt;"",VLOOKUP(TimeSpend[[#This Row],[Network Description]],Projects!A:B,2,0),"")</f>
        <v/>
      </c>
      <c r="F828" s="96"/>
      <c r="L828" s="69" t="str">
        <f>IF(TimeSpend[[#This Row],[Personnel number]]&lt;&gt;"",Utilization!$J$2,"")</f>
        <v/>
      </c>
      <c r="M828" s="69" t="str">
        <f>IF(TimeSpend[[#This Row],[Personnel number]]&lt;&gt;"",VLOOKUP(TimeSpend[[#This Row],[Personnel number]],Users!A:B,2,0),"")</f>
        <v/>
      </c>
      <c r="N828" s="69" t="str">
        <f>IF(TimeSpend[[#This Row],[Network Description]]&lt;&gt;"",VLOOKUP(TimeSpend[[#This Row],[Network Description]],Projects!A:C,3,0),"")</f>
        <v/>
      </c>
      <c r="O828" s="69" t="str">
        <f>IF(TimeSpend[[#This Row],[Activity]]&lt;&gt;"",VLOOKUP(TimeSpend[[#This Row],[Activity]],Activity,2,FALSE),"")</f>
        <v/>
      </c>
    </row>
    <row r="829" spans="3:15" ht="16.5" customHeight="1" x14ac:dyDescent="0.25">
      <c r="C829" s="68" t="str">
        <f t="shared" si="15"/>
        <v/>
      </c>
      <c r="D829" s="69" t="str">
        <f>IF(TimeSpend[[#This Row],[Network Description]]&lt;&gt;"",VLOOKUP(TimeSpend[[#This Row],[Network Description]],Projects!A:B,2,0),"")</f>
        <v/>
      </c>
      <c r="F829" s="96"/>
      <c r="L829" s="69" t="str">
        <f>IF(TimeSpend[[#This Row],[Personnel number]]&lt;&gt;"",Utilization!$J$2,"")</f>
        <v/>
      </c>
      <c r="M829" s="69" t="str">
        <f>IF(TimeSpend[[#This Row],[Personnel number]]&lt;&gt;"",VLOOKUP(TimeSpend[[#This Row],[Personnel number]],Users!A:B,2,0),"")</f>
        <v/>
      </c>
      <c r="N829" s="69" t="str">
        <f>IF(TimeSpend[[#This Row],[Network Description]]&lt;&gt;"",VLOOKUP(TimeSpend[[#This Row],[Network Description]],Projects!A:C,3,0),"")</f>
        <v/>
      </c>
      <c r="O829" s="69" t="str">
        <f>IF(TimeSpend[[#This Row],[Activity]]&lt;&gt;"",VLOOKUP(TimeSpend[[#This Row],[Activity]],Activity,2,FALSE),"")</f>
        <v/>
      </c>
    </row>
    <row r="830" spans="3:15" ht="16.5" customHeight="1" x14ac:dyDescent="0.25">
      <c r="C830" s="68" t="str">
        <f t="shared" si="15"/>
        <v/>
      </c>
      <c r="D830" s="69" t="str">
        <f>IF(TimeSpend[[#This Row],[Network Description]]&lt;&gt;"",VLOOKUP(TimeSpend[[#This Row],[Network Description]],Projects!A:B,2,0),"")</f>
        <v/>
      </c>
      <c r="F830" s="96"/>
      <c r="L830" s="69" t="str">
        <f>IF(TimeSpend[[#This Row],[Personnel number]]&lt;&gt;"",Utilization!$J$2,"")</f>
        <v/>
      </c>
      <c r="M830" s="69" t="str">
        <f>IF(TimeSpend[[#This Row],[Personnel number]]&lt;&gt;"",VLOOKUP(TimeSpend[[#This Row],[Personnel number]],Users!A:B,2,0),"")</f>
        <v/>
      </c>
      <c r="N830" s="69" t="str">
        <f>IF(TimeSpend[[#This Row],[Network Description]]&lt;&gt;"",VLOOKUP(TimeSpend[[#This Row],[Network Description]],Projects!A:C,3,0),"")</f>
        <v/>
      </c>
      <c r="O830" s="69" t="str">
        <f>IF(TimeSpend[[#This Row],[Activity]]&lt;&gt;"",VLOOKUP(TimeSpend[[#This Row],[Activity]],Activity,2,FALSE),"")</f>
        <v/>
      </c>
    </row>
    <row r="831" spans="3:15" ht="16.5" customHeight="1" x14ac:dyDescent="0.25">
      <c r="C831" s="68" t="str">
        <f t="shared" si="15"/>
        <v/>
      </c>
      <c r="D831" s="69" t="str">
        <f>IF(TimeSpend[[#This Row],[Network Description]]&lt;&gt;"",VLOOKUP(TimeSpend[[#This Row],[Network Description]],Projects!A:B,2,0),"")</f>
        <v/>
      </c>
      <c r="F831" s="96"/>
      <c r="L831" s="69" t="str">
        <f>IF(TimeSpend[[#This Row],[Personnel number]]&lt;&gt;"",Utilization!$J$2,"")</f>
        <v/>
      </c>
      <c r="M831" s="69" t="str">
        <f>IF(TimeSpend[[#This Row],[Personnel number]]&lt;&gt;"",VLOOKUP(TimeSpend[[#This Row],[Personnel number]],Users!A:B,2,0),"")</f>
        <v/>
      </c>
      <c r="N831" s="69" t="str">
        <f>IF(TimeSpend[[#This Row],[Network Description]]&lt;&gt;"",VLOOKUP(TimeSpend[[#This Row],[Network Description]],Projects!A:C,3,0),"")</f>
        <v/>
      </c>
      <c r="O831" s="69" t="str">
        <f>IF(TimeSpend[[#This Row],[Activity]]&lt;&gt;"",VLOOKUP(TimeSpend[[#This Row],[Activity]],Activity,2,FALSE),"")</f>
        <v/>
      </c>
    </row>
    <row r="832" spans="3:15" ht="16.5" customHeight="1" x14ac:dyDescent="0.25">
      <c r="C832" s="68" t="str">
        <f t="shared" si="15"/>
        <v/>
      </c>
      <c r="D832" s="69" t="str">
        <f>IF(TimeSpend[[#This Row],[Network Description]]&lt;&gt;"",VLOOKUP(TimeSpend[[#This Row],[Network Description]],Projects!A:B,2,0),"")</f>
        <v/>
      </c>
      <c r="F832" s="96"/>
      <c r="L832" s="69" t="str">
        <f>IF(TimeSpend[[#This Row],[Personnel number]]&lt;&gt;"",Utilization!$J$2,"")</f>
        <v/>
      </c>
      <c r="M832" s="69" t="str">
        <f>IF(TimeSpend[[#This Row],[Personnel number]]&lt;&gt;"",VLOOKUP(TimeSpend[[#This Row],[Personnel number]],Users!A:B,2,0),"")</f>
        <v/>
      </c>
      <c r="N832" s="69" t="str">
        <f>IF(TimeSpend[[#This Row],[Network Description]]&lt;&gt;"",VLOOKUP(TimeSpend[[#This Row],[Network Description]],Projects!A:C,3,0),"")</f>
        <v/>
      </c>
      <c r="O832" s="69" t="str">
        <f>IF(TimeSpend[[#This Row],[Activity]]&lt;&gt;"",VLOOKUP(TimeSpend[[#This Row],[Activity]],Activity,2,FALSE),"")</f>
        <v/>
      </c>
    </row>
    <row r="833" spans="3:15" ht="16.5" customHeight="1" x14ac:dyDescent="0.25">
      <c r="C833" s="68" t="str">
        <f t="shared" ref="C833:C896" si="16">IF((I833-INT(I833))*24-(H833-INT(H833))*24=0,"",(I833-INT(I833))*24-(H833-INT(H833))*24)</f>
        <v/>
      </c>
      <c r="D833" s="69" t="str">
        <f>IF(TimeSpend[[#This Row],[Network Description]]&lt;&gt;"",VLOOKUP(TimeSpend[[#This Row],[Network Description]],Projects!A:B,2,0),"")</f>
        <v/>
      </c>
      <c r="F833" s="96"/>
      <c r="L833" s="69" t="str">
        <f>IF(TimeSpend[[#This Row],[Personnel number]]&lt;&gt;"",Utilization!$J$2,"")</f>
        <v/>
      </c>
      <c r="M833" s="69" t="str">
        <f>IF(TimeSpend[[#This Row],[Personnel number]]&lt;&gt;"",VLOOKUP(TimeSpend[[#This Row],[Personnel number]],Users!A:B,2,0),"")</f>
        <v/>
      </c>
      <c r="N833" s="69" t="str">
        <f>IF(TimeSpend[[#This Row],[Network Description]]&lt;&gt;"",VLOOKUP(TimeSpend[[#This Row],[Network Description]],Projects!A:C,3,0),"")</f>
        <v/>
      </c>
      <c r="O833" s="69" t="str">
        <f>IF(TimeSpend[[#This Row],[Activity]]&lt;&gt;"",VLOOKUP(TimeSpend[[#This Row],[Activity]],Activity,2,FALSE),"")</f>
        <v/>
      </c>
    </row>
    <row r="834" spans="3:15" ht="16.5" customHeight="1" x14ac:dyDescent="0.25">
      <c r="C834" s="68" t="str">
        <f t="shared" si="16"/>
        <v/>
      </c>
      <c r="D834" s="69" t="str">
        <f>IF(TimeSpend[[#This Row],[Network Description]]&lt;&gt;"",VLOOKUP(TimeSpend[[#This Row],[Network Description]],Projects!A:B,2,0),"")</f>
        <v/>
      </c>
      <c r="F834" s="96"/>
      <c r="L834" s="69" t="str">
        <f>IF(TimeSpend[[#This Row],[Personnel number]]&lt;&gt;"",Utilization!$J$2,"")</f>
        <v/>
      </c>
      <c r="M834" s="69" t="str">
        <f>IF(TimeSpend[[#This Row],[Personnel number]]&lt;&gt;"",VLOOKUP(TimeSpend[[#This Row],[Personnel number]],Users!A:B,2,0),"")</f>
        <v/>
      </c>
      <c r="N834" s="69" t="str">
        <f>IF(TimeSpend[[#This Row],[Network Description]]&lt;&gt;"",VLOOKUP(TimeSpend[[#This Row],[Network Description]],Projects!A:C,3,0),"")</f>
        <v/>
      </c>
      <c r="O834" s="69" t="str">
        <f>IF(TimeSpend[[#This Row],[Activity]]&lt;&gt;"",VLOOKUP(TimeSpend[[#This Row],[Activity]],Activity,2,FALSE),"")</f>
        <v/>
      </c>
    </row>
    <row r="835" spans="3:15" ht="16.5" customHeight="1" x14ac:dyDescent="0.25">
      <c r="C835" s="68" t="str">
        <f t="shared" si="16"/>
        <v/>
      </c>
      <c r="D835" s="69" t="str">
        <f>IF(TimeSpend[[#This Row],[Network Description]]&lt;&gt;"",VLOOKUP(TimeSpend[[#This Row],[Network Description]],Projects!A:B,2,0),"")</f>
        <v/>
      </c>
      <c r="F835" s="96"/>
      <c r="L835" s="69" t="str">
        <f>IF(TimeSpend[[#This Row],[Personnel number]]&lt;&gt;"",Utilization!$J$2,"")</f>
        <v/>
      </c>
      <c r="M835" s="69" t="str">
        <f>IF(TimeSpend[[#This Row],[Personnel number]]&lt;&gt;"",VLOOKUP(TimeSpend[[#This Row],[Personnel number]],Users!A:B,2,0),"")</f>
        <v/>
      </c>
      <c r="N835" s="69" t="str">
        <f>IF(TimeSpend[[#This Row],[Network Description]]&lt;&gt;"",VLOOKUP(TimeSpend[[#This Row],[Network Description]],Projects!A:C,3,0),"")</f>
        <v/>
      </c>
      <c r="O835" s="69" t="str">
        <f>IF(TimeSpend[[#This Row],[Activity]]&lt;&gt;"",VLOOKUP(TimeSpend[[#This Row],[Activity]],Activity,2,FALSE),"")</f>
        <v/>
      </c>
    </row>
    <row r="836" spans="3:15" ht="16.5" customHeight="1" x14ac:dyDescent="0.25">
      <c r="C836" s="68" t="str">
        <f t="shared" si="16"/>
        <v/>
      </c>
      <c r="D836" s="69" t="str">
        <f>IF(TimeSpend[[#This Row],[Network Description]]&lt;&gt;"",VLOOKUP(TimeSpend[[#This Row],[Network Description]],Projects!A:B,2,0),"")</f>
        <v/>
      </c>
      <c r="F836" s="96"/>
      <c r="L836" s="69" t="str">
        <f>IF(TimeSpend[[#This Row],[Personnel number]]&lt;&gt;"",Utilization!$J$2,"")</f>
        <v/>
      </c>
      <c r="M836" s="69" t="str">
        <f>IF(TimeSpend[[#This Row],[Personnel number]]&lt;&gt;"",VLOOKUP(TimeSpend[[#This Row],[Personnel number]],Users!A:B,2,0),"")</f>
        <v/>
      </c>
      <c r="N836" s="69" t="str">
        <f>IF(TimeSpend[[#This Row],[Network Description]]&lt;&gt;"",VLOOKUP(TimeSpend[[#This Row],[Network Description]],Projects!A:C,3,0),"")</f>
        <v/>
      </c>
      <c r="O836" s="69" t="str">
        <f>IF(TimeSpend[[#This Row],[Activity]]&lt;&gt;"",VLOOKUP(TimeSpend[[#This Row],[Activity]],Activity,2,FALSE),"")</f>
        <v/>
      </c>
    </row>
    <row r="837" spans="3:15" ht="16.5" customHeight="1" x14ac:dyDescent="0.25">
      <c r="C837" s="68" t="str">
        <f t="shared" si="16"/>
        <v/>
      </c>
      <c r="D837" s="69" t="str">
        <f>IF(TimeSpend[[#This Row],[Network Description]]&lt;&gt;"",VLOOKUP(TimeSpend[[#This Row],[Network Description]],Projects!A:B,2,0),"")</f>
        <v/>
      </c>
      <c r="F837" s="96"/>
      <c r="L837" s="69" t="str">
        <f>IF(TimeSpend[[#This Row],[Personnel number]]&lt;&gt;"",Utilization!$J$2,"")</f>
        <v/>
      </c>
      <c r="M837" s="69" t="str">
        <f>IF(TimeSpend[[#This Row],[Personnel number]]&lt;&gt;"",VLOOKUP(TimeSpend[[#This Row],[Personnel number]],Users!A:B,2,0),"")</f>
        <v/>
      </c>
      <c r="N837" s="69" t="str">
        <f>IF(TimeSpend[[#This Row],[Network Description]]&lt;&gt;"",VLOOKUP(TimeSpend[[#This Row],[Network Description]],Projects!A:C,3,0),"")</f>
        <v/>
      </c>
      <c r="O837" s="69" t="str">
        <f>IF(TimeSpend[[#This Row],[Activity]]&lt;&gt;"",VLOOKUP(TimeSpend[[#This Row],[Activity]],Activity,2,FALSE),"")</f>
        <v/>
      </c>
    </row>
    <row r="838" spans="3:15" ht="16.5" customHeight="1" x14ac:dyDescent="0.25">
      <c r="C838" s="68" t="str">
        <f t="shared" si="16"/>
        <v/>
      </c>
      <c r="D838" s="69" t="str">
        <f>IF(TimeSpend[[#This Row],[Network Description]]&lt;&gt;"",VLOOKUP(TimeSpend[[#This Row],[Network Description]],Projects!A:B,2,0),"")</f>
        <v/>
      </c>
      <c r="F838" s="96"/>
      <c r="L838" s="69" t="str">
        <f>IF(TimeSpend[[#This Row],[Personnel number]]&lt;&gt;"",Utilization!$J$2,"")</f>
        <v/>
      </c>
      <c r="M838" s="69" t="str">
        <f>IF(TimeSpend[[#This Row],[Personnel number]]&lt;&gt;"",VLOOKUP(TimeSpend[[#This Row],[Personnel number]],Users!A:B,2,0),"")</f>
        <v/>
      </c>
      <c r="N838" s="69" t="str">
        <f>IF(TimeSpend[[#This Row],[Network Description]]&lt;&gt;"",VLOOKUP(TimeSpend[[#This Row],[Network Description]],Projects!A:C,3,0),"")</f>
        <v/>
      </c>
      <c r="O838" s="69" t="str">
        <f>IF(TimeSpend[[#This Row],[Activity]]&lt;&gt;"",VLOOKUP(TimeSpend[[#This Row],[Activity]],Activity,2,FALSE),"")</f>
        <v/>
      </c>
    </row>
    <row r="839" spans="3:15" ht="16.5" customHeight="1" x14ac:dyDescent="0.25">
      <c r="C839" s="68" t="str">
        <f t="shared" si="16"/>
        <v/>
      </c>
      <c r="D839" s="69" t="str">
        <f>IF(TimeSpend[[#This Row],[Network Description]]&lt;&gt;"",VLOOKUP(TimeSpend[[#This Row],[Network Description]],Projects!A:B,2,0),"")</f>
        <v/>
      </c>
      <c r="F839" s="96"/>
      <c r="L839" s="69" t="str">
        <f>IF(TimeSpend[[#This Row],[Personnel number]]&lt;&gt;"",Utilization!$J$2,"")</f>
        <v/>
      </c>
      <c r="M839" s="69" t="str">
        <f>IF(TimeSpend[[#This Row],[Personnel number]]&lt;&gt;"",VLOOKUP(TimeSpend[[#This Row],[Personnel number]],Users!A:B,2,0),"")</f>
        <v/>
      </c>
      <c r="N839" s="69" t="str">
        <f>IF(TimeSpend[[#This Row],[Network Description]]&lt;&gt;"",VLOOKUP(TimeSpend[[#This Row],[Network Description]],Projects!A:C,3,0),"")</f>
        <v/>
      </c>
      <c r="O839" s="69" t="str">
        <f>IF(TimeSpend[[#This Row],[Activity]]&lt;&gt;"",VLOOKUP(TimeSpend[[#This Row],[Activity]],Activity,2,FALSE),"")</f>
        <v/>
      </c>
    </row>
    <row r="840" spans="3:15" ht="16.5" customHeight="1" x14ac:dyDescent="0.25">
      <c r="C840" s="68" t="str">
        <f t="shared" si="16"/>
        <v/>
      </c>
      <c r="D840" s="69" t="str">
        <f>IF(TimeSpend[[#This Row],[Network Description]]&lt;&gt;"",VLOOKUP(TimeSpend[[#This Row],[Network Description]],Projects!A:B,2,0),"")</f>
        <v/>
      </c>
      <c r="F840" s="96"/>
      <c r="L840" s="69" t="str">
        <f>IF(TimeSpend[[#This Row],[Personnel number]]&lt;&gt;"",Utilization!$J$2,"")</f>
        <v/>
      </c>
      <c r="M840" s="69" t="str">
        <f>IF(TimeSpend[[#This Row],[Personnel number]]&lt;&gt;"",VLOOKUP(TimeSpend[[#This Row],[Personnel number]],Users!A:B,2,0),"")</f>
        <v/>
      </c>
      <c r="N840" s="69" t="str">
        <f>IF(TimeSpend[[#This Row],[Network Description]]&lt;&gt;"",VLOOKUP(TimeSpend[[#This Row],[Network Description]],Projects!A:C,3,0),"")</f>
        <v/>
      </c>
      <c r="O840" s="69" t="str">
        <f>IF(TimeSpend[[#This Row],[Activity]]&lt;&gt;"",VLOOKUP(TimeSpend[[#This Row],[Activity]],Activity,2,FALSE),"")</f>
        <v/>
      </c>
    </row>
    <row r="841" spans="3:15" ht="16.5" customHeight="1" x14ac:dyDescent="0.25">
      <c r="C841" s="68" t="str">
        <f t="shared" si="16"/>
        <v/>
      </c>
      <c r="D841" s="69" t="str">
        <f>IF(TimeSpend[[#This Row],[Network Description]]&lt;&gt;"",VLOOKUP(TimeSpend[[#This Row],[Network Description]],Projects!A:B,2,0),"")</f>
        <v/>
      </c>
      <c r="F841" s="96"/>
      <c r="L841" s="69" t="str">
        <f>IF(TimeSpend[[#This Row],[Personnel number]]&lt;&gt;"",Utilization!$J$2,"")</f>
        <v/>
      </c>
      <c r="M841" s="69" t="str">
        <f>IF(TimeSpend[[#This Row],[Personnel number]]&lt;&gt;"",VLOOKUP(TimeSpend[[#This Row],[Personnel number]],Users!A:B,2,0),"")</f>
        <v/>
      </c>
      <c r="N841" s="69" t="str">
        <f>IF(TimeSpend[[#This Row],[Network Description]]&lt;&gt;"",VLOOKUP(TimeSpend[[#This Row],[Network Description]],Projects!A:C,3,0),"")</f>
        <v/>
      </c>
      <c r="O841" s="69" t="str">
        <f>IF(TimeSpend[[#This Row],[Activity]]&lt;&gt;"",VLOOKUP(TimeSpend[[#This Row],[Activity]],Activity,2,FALSE),"")</f>
        <v/>
      </c>
    </row>
    <row r="842" spans="3:15" ht="16.5" customHeight="1" x14ac:dyDescent="0.25">
      <c r="C842" s="68" t="str">
        <f t="shared" si="16"/>
        <v/>
      </c>
      <c r="D842" s="69" t="str">
        <f>IF(TimeSpend[[#This Row],[Network Description]]&lt;&gt;"",VLOOKUP(TimeSpend[[#This Row],[Network Description]],Projects!A:B,2,0),"")</f>
        <v/>
      </c>
      <c r="F842" s="96"/>
      <c r="L842" s="69" t="str">
        <f>IF(TimeSpend[[#This Row],[Personnel number]]&lt;&gt;"",Utilization!$J$2,"")</f>
        <v/>
      </c>
      <c r="M842" s="69" t="str">
        <f>IF(TimeSpend[[#This Row],[Personnel number]]&lt;&gt;"",VLOOKUP(TimeSpend[[#This Row],[Personnel number]],Users!A:B,2,0),"")</f>
        <v/>
      </c>
      <c r="N842" s="69" t="str">
        <f>IF(TimeSpend[[#This Row],[Network Description]]&lt;&gt;"",VLOOKUP(TimeSpend[[#This Row],[Network Description]],Projects!A:C,3,0),"")</f>
        <v/>
      </c>
      <c r="O842" s="69" t="str">
        <f>IF(TimeSpend[[#This Row],[Activity]]&lt;&gt;"",VLOOKUP(TimeSpend[[#This Row],[Activity]],Activity,2,FALSE),"")</f>
        <v/>
      </c>
    </row>
    <row r="843" spans="3:15" ht="16.5" customHeight="1" x14ac:dyDescent="0.25">
      <c r="C843" s="68" t="str">
        <f t="shared" si="16"/>
        <v/>
      </c>
      <c r="D843" s="69" t="str">
        <f>IF(TimeSpend[[#This Row],[Network Description]]&lt;&gt;"",VLOOKUP(TimeSpend[[#This Row],[Network Description]],Projects!A:B,2,0),"")</f>
        <v/>
      </c>
      <c r="F843" s="96"/>
      <c r="L843" s="69" t="str">
        <f>IF(TimeSpend[[#This Row],[Personnel number]]&lt;&gt;"",Utilization!$J$2,"")</f>
        <v/>
      </c>
      <c r="M843" s="69" t="str">
        <f>IF(TimeSpend[[#This Row],[Personnel number]]&lt;&gt;"",VLOOKUP(TimeSpend[[#This Row],[Personnel number]],Users!A:B,2,0),"")</f>
        <v/>
      </c>
      <c r="N843" s="69" t="str">
        <f>IF(TimeSpend[[#This Row],[Network Description]]&lt;&gt;"",VLOOKUP(TimeSpend[[#This Row],[Network Description]],Projects!A:C,3,0),"")</f>
        <v/>
      </c>
      <c r="O843" s="69" t="str">
        <f>IF(TimeSpend[[#This Row],[Activity]]&lt;&gt;"",VLOOKUP(TimeSpend[[#This Row],[Activity]],Activity,2,FALSE),"")</f>
        <v/>
      </c>
    </row>
    <row r="844" spans="3:15" ht="16.5" customHeight="1" x14ac:dyDescent="0.25">
      <c r="C844" s="68" t="str">
        <f t="shared" si="16"/>
        <v/>
      </c>
      <c r="D844" s="69" t="str">
        <f>IF(TimeSpend[[#This Row],[Network Description]]&lt;&gt;"",VLOOKUP(TimeSpend[[#This Row],[Network Description]],Projects!A:B,2,0),"")</f>
        <v/>
      </c>
      <c r="F844" s="96"/>
      <c r="L844" s="69" t="str">
        <f>IF(TimeSpend[[#This Row],[Personnel number]]&lt;&gt;"",Utilization!$J$2,"")</f>
        <v/>
      </c>
      <c r="M844" s="69" t="str">
        <f>IF(TimeSpend[[#This Row],[Personnel number]]&lt;&gt;"",VLOOKUP(TimeSpend[[#This Row],[Personnel number]],Users!A:B,2,0),"")</f>
        <v/>
      </c>
      <c r="N844" s="69" t="str">
        <f>IF(TimeSpend[[#This Row],[Network Description]]&lt;&gt;"",VLOOKUP(TimeSpend[[#This Row],[Network Description]],Projects!A:C,3,0),"")</f>
        <v/>
      </c>
      <c r="O844" s="69" t="str">
        <f>IF(TimeSpend[[#This Row],[Activity]]&lt;&gt;"",VLOOKUP(TimeSpend[[#This Row],[Activity]],Activity,2,FALSE),"")</f>
        <v/>
      </c>
    </row>
    <row r="845" spans="3:15" ht="16.5" customHeight="1" x14ac:dyDescent="0.25">
      <c r="C845" s="68" t="str">
        <f t="shared" si="16"/>
        <v/>
      </c>
      <c r="D845" s="69" t="str">
        <f>IF(TimeSpend[[#This Row],[Network Description]]&lt;&gt;"",VLOOKUP(TimeSpend[[#This Row],[Network Description]],Projects!A:B,2,0),"")</f>
        <v/>
      </c>
      <c r="F845" s="96"/>
      <c r="L845" s="69" t="str">
        <f>IF(TimeSpend[[#This Row],[Personnel number]]&lt;&gt;"",Utilization!$J$2,"")</f>
        <v/>
      </c>
      <c r="M845" s="69" t="str">
        <f>IF(TimeSpend[[#This Row],[Personnel number]]&lt;&gt;"",VLOOKUP(TimeSpend[[#This Row],[Personnel number]],Users!A:B,2,0),"")</f>
        <v/>
      </c>
      <c r="N845" s="69" t="str">
        <f>IF(TimeSpend[[#This Row],[Network Description]]&lt;&gt;"",VLOOKUP(TimeSpend[[#This Row],[Network Description]],Projects!A:C,3,0),"")</f>
        <v/>
      </c>
      <c r="O845" s="69" t="str">
        <f>IF(TimeSpend[[#This Row],[Activity]]&lt;&gt;"",VLOOKUP(TimeSpend[[#This Row],[Activity]],Activity,2,FALSE),"")</f>
        <v/>
      </c>
    </row>
    <row r="846" spans="3:15" ht="16.5" customHeight="1" x14ac:dyDescent="0.25">
      <c r="C846" s="68" t="str">
        <f t="shared" si="16"/>
        <v/>
      </c>
      <c r="D846" s="69" t="str">
        <f>IF(TimeSpend[[#This Row],[Network Description]]&lt;&gt;"",VLOOKUP(TimeSpend[[#This Row],[Network Description]],Projects!A:B,2,0),"")</f>
        <v/>
      </c>
      <c r="F846" s="96"/>
      <c r="L846" s="69" t="str">
        <f>IF(TimeSpend[[#This Row],[Personnel number]]&lt;&gt;"",Utilization!$J$2,"")</f>
        <v/>
      </c>
      <c r="M846" s="69" t="str">
        <f>IF(TimeSpend[[#This Row],[Personnel number]]&lt;&gt;"",VLOOKUP(TimeSpend[[#This Row],[Personnel number]],Users!A:B,2,0),"")</f>
        <v/>
      </c>
      <c r="N846" s="69" t="str">
        <f>IF(TimeSpend[[#This Row],[Network Description]]&lt;&gt;"",VLOOKUP(TimeSpend[[#This Row],[Network Description]],Projects!A:C,3,0),"")</f>
        <v/>
      </c>
      <c r="O846" s="69" t="str">
        <f>IF(TimeSpend[[#This Row],[Activity]]&lt;&gt;"",VLOOKUP(TimeSpend[[#This Row],[Activity]],Activity,2,FALSE),"")</f>
        <v/>
      </c>
    </row>
    <row r="847" spans="3:15" ht="16.5" customHeight="1" x14ac:dyDescent="0.25">
      <c r="C847" s="68" t="str">
        <f t="shared" si="16"/>
        <v/>
      </c>
      <c r="D847" s="69" t="str">
        <f>IF(TimeSpend[[#This Row],[Network Description]]&lt;&gt;"",VLOOKUP(TimeSpend[[#This Row],[Network Description]],Projects!A:B,2,0),"")</f>
        <v/>
      </c>
      <c r="F847" s="96"/>
      <c r="L847" s="69" t="str">
        <f>IF(TimeSpend[[#This Row],[Personnel number]]&lt;&gt;"",Utilization!$J$2,"")</f>
        <v/>
      </c>
      <c r="M847" s="69" t="str">
        <f>IF(TimeSpend[[#This Row],[Personnel number]]&lt;&gt;"",VLOOKUP(TimeSpend[[#This Row],[Personnel number]],Users!A:B,2,0),"")</f>
        <v/>
      </c>
      <c r="N847" s="69" t="str">
        <f>IF(TimeSpend[[#This Row],[Network Description]]&lt;&gt;"",VLOOKUP(TimeSpend[[#This Row],[Network Description]],Projects!A:C,3,0),"")</f>
        <v/>
      </c>
      <c r="O847" s="69" t="str">
        <f>IF(TimeSpend[[#This Row],[Activity]]&lt;&gt;"",VLOOKUP(TimeSpend[[#This Row],[Activity]],Activity,2,FALSE),"")</f>
        <v/>
      </c>
    </row>
    <row r="848" spans="3:15" ht="16.5" customHeight="1" x14ac:dyDescent="0.25">
      <c r="C848" s="68" t="str">
        <f t="shared" si="16"/>
        <v/>
      </c>
      <c r="D848" s="69" t="str">
        <f>IF(TimeSpend[[#This Row],[Network Description]]&lt;&gt;"",VLOOKUP(TimeSpend[[#This Row],[Network Description]],Projects!A:B,2,0),"")</f>
        <v/>
      </c>
      <c r="F848" s="96"/>
      <c r="L848" s="69" t="str">
        <f>IF(TimeSpend[[#This Row],[Personnel number]]&lt;&gt;"",Utilization!$J$2,"")</f>
        <v/>
      </c>
      <c r="M848" s="69" t="str">
        <f>IF(TimeSpend[[#This Row],[Personnel number]]&lt;&gt;"",VLOOKUP(TimeSpend[[#This Row],[Personnel number]],Users!A:B,2,0),"")</f>
        <v/>
      </c>
      <c r="N848" s="69" t="str">
        <f>IF(TimeSpend[[#This Row],[Network Description]]&lt;&gt;"",VLOOKUP(TimeSpend[[#This Row],[Network Description]],Projects!A:C,3,0),"")</f>
        <v/>
      </c>
      <c r="O848" s="69" t="str">
        <f>IF(TimeSpend[[#This Row],[Activity]]&lt;&gt;"",VLOOKUP(TimeSpend[[#This Row],[Activity]],Activity,2,FALSE),"")</f>
        <v/>
      </c>
    </row>
    <row r="849" spans="3:15" ht="16.5" customHeight="1" x14ac:dyDescent="0.25">
      <c r="C849" s="68" t="str">
        <f t="shared" si="16"/>
        <v/>
      </c>
      <c r="D849" s="69" t="str">
        <f>IF(TimeSpend[[#This Row],[Network Description]]&lt;&gt;"",VLOOKUP(TimeSpend[[#This Row],[Network Description]],Projects!A:B,2,0),"")</f>
        <v/>
      </c>
      <c r="F849" s="96"/>
      <c r="L849" s="69" t="str">
        <f>IF(TimeSpend[[#This Row],[Personnel number]]&lt;&gt;"",Utilization!$J$2,"")</f>
        <v/>
      </c>
      <c r="M849" s="69" t="str">
        <f>IF(TimeSpend[[#This Row],[Personnel number]]&lt;&gt;"",VLOOKUP(TimeSpend[[#This Row],[Personnel number]],Users!A:B,2,0),"")</f>
        <v/>
      </c>
      <c r="N849" s="69" t="str">
        <f>IF(TimeSpend[[#This Row],[Network Description]]&lt;&gt;"",VLOOKUP(TimeSpend[[#This Row],[Network Description]],Projects!A:C,3,0),"")</f>
        <v/>
      </c>
      <c r="O849" s="69" t="str">
        <f>IF(TimeSpend[[#This Row],[Activity]]&lt;&gt;"",VLOOKUP(TimeSpend[[#This Row],[Activity]],Activity,2,FALSE),"")</f>
        <v/>
      </c>
    </row>
    <row r="850" spans="3:15" ht="16.5" customHeight="1" x14ac:dyDescent="0.25">
      <c r="C850" s="68" t="str">
        <f t="shared" si="16"/>
        <v/>
      </c>
      <c r="D850" s="69" t="str">
        <f>IF(TimeSpend[[#This Row],[Network Description]]&lt;&gt;"",VLOOKUP(TimeSpend[[#This Row],[Network Description]],Projects!A:B,2,0),"")</f>
        <v/>
      </c>
      <c r="F850" s="96"/>
      <c r="L850" s="69" t="str">
        <f>IF(TimeSpend[[#This Row],[Personnel number]]&lt;&gt;"",Utilization!$J$2,"")</f>
        <v/>
      </c>
      <c r="M850" s="69" t="str">
        <f>IF(TimeSpend[[#This Row],[Personnel number]]&lt;&gt;"",VLOOKUP(TimeSpend[[#This Row],[Personnel number]],Users!A:B,2,0),"")</f>
        <v/>
      </c>
      <c r="N850" s="69" t="str">
        <f>IF(TimeSpend[[#This Row],[Network Description]]&lt;&gt;"",VLOOKUP(TimeSpend[[#This Row],[Network Description]],Projects!A:C,3,0),"")</f>
        <v/>
      </c>
      <c r="O850" s="69" t="str">
        <f>IF(TimeSpend[[#This Row],[Activity]]&lt;&gt;"",VLOOKUP(TimeSpend[[#This Row],[Activity]],Activity,2,FALSE),"")</f>
        <v/>
      </c>
    </row>
    <row r="851" spans="3:15" ht="16.5" customHeight="1" x14ac:dyDescent="0.25">
      <c r="C851" s="68" t="str">
        <f t="shared" si="16"/>
        <v/>
      </c>
      <c r="D851" s="69" t="str">
        <f>IF(TimeSpend[[#This Row],[Network Description]]&lt;&gt;"",VLOOKUP(TimeSpend[[#This Row],[Network Description]],Projects!A:B,2,0),"")</f>
        <v/>
      </c>
      <c r="F851" s="96"/>
      <c r="L851" s="69" t="str">
        <f>IF(TimeSpend[[#This Row],[Personnel number]]&lt;&gt;"",Utilization!$J$2,"")</f>
        <v/>
      </c>
      <c r="M851" s="69" t="str">
        <f>IF(TimeSpend[[#This Row],[Personnel number]]&lt;&gt;"",VLOOKUP(TimeSpend[[#This Row],[Personnel number]],Users!A:B,2,0),"")</f>
        <v/>
      </c>
      <c r="N851" s="69" t="str">
        <f>IF(TimeSpend[[#This Row],[Network Description]]&lt;&gt;"",VLOOKUP(TimeSpend[[#This Row],[Network Description]],Projects!A:C,3,0),"")</f>
        <v/>
      </c>
      <c r="O851" s="69" t="str">
        <f>IF(TimeSpend[[#This Row],[Activity]]&lt;&gt;"",VLOOKUP(TimeSpend[[#This Row],[Activity]],Activity,2,FALSE),"")</f>
        <v/>
      </c>
    </row>
    <row r="852" spans="3:15" ht="16.5" customHeight="1" x14ac:dyDescent="0.25">
      <c r="C852" s="68" t="str">
        <f t="shared" si="16"/>
        <v/>
      </c>
      <c r="D852" s="69" t="str">
        <f>IF(TimeSpend[[#This Row],[Network Description]]&lt;&gt;"",VLOOKUP(TimeSpend[[#This Row],[Network Description]],Projects!A:B,2,0),"")</f>
        <v/>
      </c>
      <c r="F852" s="96"/>
      <c r="L852" s="69" t="str">
        <f>IF(TimeSpend[[#This Row],[Personnel number]]&lt;&gt;"",Utilization!$J$2,"")</f>
        <v/>
      </c>
      <c r="M852" s="69" t="str">
        <f>IF(TimeSpend[[#This Row],[Personnel number]]&lt;&gt;"",VLOOKUP(TimeSpend[[#This Row],[Personnel number]],Users!A:B,2,0),"")</f>
        <v/>
      </c>
      <c r="N852" s="69" t="str">
        <f>IF(TimeSpend[[#This Row],[Network Description]]&lt;&gt;"",VLOOKUP(TimeSpend[[#This Row],[Network Description]],Projects!A:C,3,0),"")</f>
        <v/>
      </c>
      <c r="O852" s="69" t="str">
        <f>IF(TimeSpend[[#This Row],[Activity]]&lt;&gt;"",VLOOKUP(TimeSpend[[#This Row],[Activity]],Activity,2,FALSE),"")</f>
        <v/>
      </c>
    </row>
    <row r="853" spans="3:15" ht="16.5" customHeight="1" x14ac:dyDescent="0.25">
      <c r="C853" s="68" t="str">
        <f t="shared" si="16"/>
        <v/>
      </c>
      <c r="D853" s="69" t="str">
        <f>IF(TimeSpend[[#This Row],[Network Description]]&lt;&gt;"",VLOOKUP(TimeSpend[[#This Row],[Network Description]],Projects!A:B,2,0),"")</f>
        <v/>
      </c>
      <c r="F853" s="96"/>
      <c r="L853" s="69" t="str">
        <f>IF(TimeSpend[[#This Row],[Personnel number]]&lt;&gt;"",Utilization!$J$2,"")</f>
        <v/>
      </c>
      <c r="M853" s="69" t="str">
        <f>IF(TimeSpend[[#This Row],[Personnel number]]&lt;&gt;"",VLOOKUP(TimeSpend[[#This Row],[Personnel number]],Users!A:B,2,0),"")</f>
        <v/>
      </c>
      <c r="N853" s="69" t="str">
        <f>IF(TimeSpend[[#This Row],[Network Description]]&lt;&gt;"",VLOOKUP(TimeSpend[[#This Row],[Network Description]],Projects!A:C,3,0),"")</f>
        <v/>
      </c>
      <c r="O853" s="69" t="str">
        <f>IF(TimeSpend[[#This Row],[Activity]]&lt;&gt;"",VLOOKUP(TimeSpend[[#This Row],[Activity]],Activity,2,FALSE),"")</f>
        <v/>
      </c>
    </row>
    <row r="854" spans="3:15" ht="16.5" customHeight="1" x14ac:dyDescent="0.25">
      <c r="C854" s="68" t="str">
        <f t="shared" si="16"/>
        <v/>
      </c>
      <c r="D854" s="69" t="str">
        <f>IF(TimeSpend[[#This Row],[Network Description]]&lt;&gt;"",VLOOKUP(TimeSpend[[#This Row],[Network Description]],Projects!A:B,2,0),"")</f>
        <v/>
      </c>
      <c r="F854" s="96"/>
      <c r="L854" s="69" t="str">
        <f>IF(TimeSpend[[#This Row],[Personnel number]]&lt;&gt;"",Utilization!$J$2,"")</f>
        <v/>
      </c>
      <c r="M854" s="69" t="str">
        <f>IF(TimeSpend[[#This Row],[Personnel number]]&lt;&gt;"",VLOOKUP(TimeSpend[[#This Row],[Personnel number]],Users!A:B,2,0),"")</f>
        <v/>
      </c>
      <c r="N854" s="69" t="str">
        <f>IF(TimeSpend[[#This Row],[Network Description]]&lt;&gt;"",VLOOKUP(TimeSpend[[#This Row],[Network Description]],Projects!A:C,3,0),"")</f>
        <v/>
      </c>
      <c r="O854" s="69" t="str">
        <f>IF(TimeSpend[[#This Row],[Activity]]&lt;&gt;"",VLOOKUP(TimeSpend[[#This Row],[Activity]],Activity,2,FALSE),"")</f>
        <v/>
      </c>
    </row>
    <row r="855" spans="3:15" ht="16.5" customHeight="1" x14ac:dyDescent="0.25">
      <c r="C855" s="68" t="str">
        <f t="shared" si="16"/>
        <v/>
      </c>
      <c r="D855" s="69" t="str">
        <f>IF(TimeSpend[[#This Row],[Network Description]]&lt;&gt;"",VLOOKUP(TimeSpend[[#This Row],[Network Description]],Projects!A:B,2,0),"")</f>
        <v/>
      </c>
      <c r="F855" s="96"/>
      <c r="L855" s="69" t="str">
        <f>IF(TimeSpend[[#This Row],[Personnel number]]&lt;&gt;"",Utilization!$J$2,"")</f>
        <v/>
      </c>
      <c r="M855" s="69" t="str">
        <f>IF(TimeSpend[[#This Row],[Personnel number]]&lt;&gt;"",VLOOKUP(TimeSpend[[#This Row],[Personnel number]],Users!A:B,2,0),"")</f>
        <v/>
      </c>
      <c r="N855" s="69" t="str">
        <f>IF(TimeSpend[[#This Row],[Network Description]]&lt;&gt;"",VLOOKUP(TimeSpend[[#This Row],[Network Description]],Projects!A:C,3,0),"")</f>
        <v/>
      </c>
      <c r="O855" s="69" t="str">
        <f>IF(TimeSpend[[#This Row],[Activity]]&lt;&gt;"",VLOOKUP(TimeSpend[[#This Row],[Activity]],Activity,2,FALSE),"")</f>
        <v/>
      </c>
    </row>
    <row r="856" spans="3:15" ht="16.5" customHeight="1" x14ac:dyDescent="0.25">
      <c r="C856" s="68" t="str">
        <f t="shared" si="16"/>
        <v/>
      </c>
      <c r="D856" s="69" t="str">
        <f>IF(TimeSpend[[#This Row],[Network Description]]&lt;&gt;"",VLOOKUP(TimeSpend[[#This Row],[Network Description]],Projects!A:B,2,0),"")</f>
        <v/>
      </c>
      <c r="F856" s="96"/>
      <c r="L856" s="69" t="str">
        <f>IF(TimeSpend[[#This Row],[Personnel number]]&lt;&gt;"",Utilization!$J$2,"")</f>
        <v/>
      </c>
      <c r="M856" s="69" t="str">
        <f>IF(TimeSpend[[#This Row],[Personnel number]]&lt;&gt;"",VLOOKUP(TimeSpend[[#This Row],[Personnel number]],Users!A:B,2,0),"")</f>
        <v/>
      </c>
      <c r="N856" s="69" t="str">
        <f>IF(TimeSpend[[#This Row],[Network Description]]&lt;&gt;"",VLOOKUP(TimeSpend[[#This Row],[Network Description]],Projects!A:C,3,0),"")</f>
        <v/>
      </c>
      <c r="O856" s="69" t="str">
        <f>IF(TimeSpend[[#This Row],[Activity]]&lt;&gt;"",VLOOKUP(TimeSpend[[#This Row],[Activity]],Activity,2,FALSE),"")</f>
        <v/>
      </c>
    </row>
    <row r="857" spans="3:15" ht="16.5" customHeight="1" x14ac:dyDescent="0.25">
      <c r="C857" s="68" t="str">
        <f t="shared" si="16"/>
        <v/>
      </c>
      <c r="D857" s="69" t="str">
        <f>IF(TimeSpend[[#This Row],[Network Description]]&lt;&gt;"",VLOOKUP(TimeSpend[[#This Row],[Network Description]],Projects!A:B,2,0),"")</f>
        <v/>
      </c>
      <c r="F857" s="96"/>
      <c r="L857" s="69" t="str">
        <f>IF(TimeSpend[[#This Row],[Personnel number]]&lt;&gt;"",Utilization!$J$2,"")</f>
        <v/>
      </c>
      <c r="M857" s="69" t="str">
        <f>IF(TimeSpend[[#This Row],[Personnel number]]&lt;&gt;"",VLOOKUP(TimeSpend[[#This Row],[Personnel number]],Users!A:B,2,0),"")</f>
        <v/>
      </c>
      <c r="N857" s="69" t="str">
        <f>IF(TimeSpend[[#This Row],[Network Description]]&lt;&gt;"",VLOOKUP(TimeSpend[[#This Row],[Network Description]],Projects!A:C,3,0),"")</f>
        <v/>
      </c>
      <c r="O857" s="69" t="str">
        <f>IF(TimeSpend[[#This Row],[Activity]]&lt;&gt;"",VLOOKUP(TimeSpend[[#This Row],[Activity]],Activity,2,FALSE),"")</f>
        <v/>
      </c>
    </row>
    <row r="858" spans="3:15" ht="16.5" customHeight="1" x14ac:dyDescent="0.25">
      <c r="C858" s="68" t="str">
        <f t="shared" si="16"/>
        <v/>
      </c>
      <c r="D858" s="69" t="str">
        <f>IF(TimeSpend[[#This Row],[Network Description]]&lt;&gt;"",VLOOKUP(TimeSpend[[#This Row],[Network Description]],Projects!A:B,2,0),"")</f>
        <v/>
      </c>
      <c r="F858" s="96"/>
      <c r="L858" s="69" t="str">
        <f>IF(TimeSpend[[#This Row],[Personnel number]]&lt;&gt;"",Utilization!$J$2,"")</f>
        <v/>
      </c>
      <c r="M858" s="69" t="str">
        <f>IF(TimeSpend[[#This Row],[Personnel number]]&lt;&gt;"",VLOOKUP(TimeSpend[[#This Row],[Personnel number]],Users!A:B,2,0),"")</f>
        <v/>
      </c>
      <c r="N858" s="69" t="str">
        <f>IF(TimeSpend[[#This Row],[Network Description]]&lt;&gt;"",VLOOKUP(TimeSpend[[#This Row],[Network Description]],Projects!A:C,3,0),"")</f>
        <v/>
      </c>
      <c r="O858" s="69" t="str">
        <f>IF(TimeSpend[[#This Row],[Activity]]&lt;&gt;"",VLOOKUP(TimeSpend[[#This Row],[Activity]],Activity,2,FALSE),"")</f>
        <v/>
      </c>
    </row>
    <row r="859" spans="3:15" ht="16.5" customHeight="1" x14ac:dyDescent="0.25">
      <c r="C859" s="68" t="str">
        <f t="shared" si="16"/>
        <v/>
      </c>
      <c r="D859" s="69" t="str">
        <f>IF(TimeSpend[[#This Row],[Network Description]]&lt;&gt;"",VLOOKUP(TimeSpend[[#This Row],[Network Description]],Projects!A:B,2,0),"")</f>
        <v/>
      </c>
      <c r="F859" s="96"/>
      <c r="L859" s="69" t="str">
        <f>IF(TimeSpend[[#This Row],[Personnel number]]&lt;&gt;"",Utilization!$J$2,"")</f>
        <v/>
      </c>
      <c r="M859" s="69" t="str">
        <f>IF(TimeSpend[[#This Row],[Personnel number]]&lt;&gt;"",VLOOKUP(TimeSpend[[#This Row],[Personnel number]],Users!A:B,2,0),"")</f>
        <v/>
      </c>
      <c r="N859" s="69" t="str">
        <f>IF(TimeSpend[[#This Row],[Network Description]]&lt;&gt;"",VLOOKUP(TimeSpend[[#This Row],[Network Description]],Projects!A:C,3,0),"")</f>
        <v/>
      </c>
      <c r="O859" s="69" t="str">
        <f>IF(TimeSpend[[#This Row],[Activity]]&lt;&gt;"",VLOOKUP(TimeSpend[[#This Row],[Activity]],Activity,2,FALSE),"")</f>
        <v/>
      </c>
    </row>
    <row r="860" spans="3:15" ht="16.5" customHeight="1" x14ac:dyDescent="0.25">
      <c r="C860" s="68" t="str">
        <f t="shared" si="16"/>
        <v/>
      </c>
      <c r="D860" s="69" t="str">
        <f>IF(TimeSpend[[#This Row],[Network Description]]&lt;&gt;"",VLOOKUP(TimeSpend[[#This Row],[Network Description]],Projects!A:B,2,0),"")</f>
        <v/>
      </c>
      <c r="F860" s="96"/>
      <c r="L860" s="69" t="str">
        <f>IF(TimeSpend[[#This Row],[Personnel number]]&lt;&gt;"",Utilization!$J$2,"")</f>
        <v/>
      </c>
      <c r="M860" s="69" t="str">
        <f>IF(TimeSpend[[#This Row],[Personnel number]]&lt;&gt;"",VLOOKUP(TimeSpend[[#This Row],[Personnel number]],Users!A:B,2,0),"")</f>
        <v/>
      </c>
      <c r="N860" s="69" t="str">
        <f>IF(TimeSpend[[#This Row],[Network Description]]&lt;&gt;"",VLOOKUP(TimeSpend[[#This Row],[Network Description]],Projects!A:C,3,0),"")</f>
        <v/>
      </c>
      <c r="O860" s="69" t="str">
        <f>IF(TimeSpend[[#This Row],[Activity]]&lt;&gt;"",VLOOKUP(TimeSpend[[#This Row],[Activity]],Activity,2,FALSE),"")</f>
        <v/>
      </c>
    </row>
    <row r="861" spans="3:15" ht="16.5" customHeight="1" x14ac:dyDescent="0.25">
      <c r="C861" s="68" t="str">
        <f t="shared" si="16"/>
        <v/>
      </c>
      <c r="D861" s="69" t="str">
        <f>IF(TimeSpend[[#This Row],[Network Description]]&lt;&gt;"",VLOOKUP(TimeSpend[[#This Row],[Network Description]],Projects!A:B,2,0),"")</f>
        <v/>
      </c>
      <c r="F861" s="96"/>
      <c r="L861" s="69" t="str">
        <f>IF(TimeSpend[[#This Row],[Personnel number]]&lt;&gt;"",Utilization!$J$2,"")</f>
        <v/>
      </c>
      <c r="M861" s="69" t="str">
        <f>IF(TimeSpend[[#This Row],[Personnel number]]&lt;&gt;"",VLOOKUP(TimeSpend[[#This Row],[Personnel number]],Users!A:B,2,0),"")</f>
        <v/>
      </c>
      <c r="N861" s="69" t="str">
        <f>IF(TimeSpend[[#This Row],[Network Description]]&lt;&gt;"",VLOOKUP(TimeSpend[[#This Row],[Network Description]],Projects!A:C,3,0),"")</f>
        <v/>
      </c>
      <c r="O861" s="69" t="str">
        <f>IF(TimeSpend[[#This Row],[Activity]]&lt;&gt;"",VLOOKUP(TimeSpend[[#This Row],[Activity]],Activity,2,FALSE),"")</f>
        <v/>
      </c>
    </row>
    <row r="862" spans="3:15" ht="16.5" customHeight="1" x14ac:dyDescent="0.25">
      <c r="C862" s="68" t="str">
        <f t="shared" si="16"/>
        <v/>
      </c>
      <c r="D862" s="69" t="str">
        <f>IF(TimeSpend[[#This Row],[Network Description]]&lt;&gt;"",VLOOKUP(TimeSpend[[#This Row],[Network Description]],Projects!A:B,2,0),"")</f>
        <v/>
      </c>
      <c r="F862" s="96"/>
      <c r="L862" s="69" t="str">
        <f>IF(TimeSpend[[#This Row],[Personnel number]]&lt;&gt;"",Utilization!$J$2,"")</f>
        <v/>
      </c>
      <c r="M862" s="69" t="str">
        <f>IF(TimeSpend[[#This Row],[Personnel number]]&lt;&gt;"",VLOOKUP(TimeSpend[[#This Row],[Personnel number]],Users!A:B,2,0),"")</f>
        <v/>
      </c>
      <c r="N862" s="69" t="str">
        <f>IF(TimeSpend[[#This Row],[Network Description]]&lt;&gt;"",VLOOKUP(TimeSpend[[#This Row],[Network Description]],Projects!A:C,3,0),"")</f>
        <v/>
      </c>
      <c r="O862" s="69" t="str">
        <f>IF(TimeSpend[[#This Row],[Activity]]&lt;&gt;"",VLOOKUP(TimeSpend[[#This Row],[Activity]],Activity,2,FALSE),"")</f>
        <v/>
      </c>
    </row>
    <row r="863" spans="3:15" ht="16.5" customHeight="1" x14ac:dyDescent="0.25">
      <c r="C863" s="68" t="str">
        <f t="shared" si="16"/>
        <v/>
      </c>
      <c r="D863" s="69" t="str">
        <f>IF(TimeSpend[[#This Row],[Network Description]]&lt;&gt;"",VLOOKUP(TimeSpend[[#This Row],[Network Description]],Projects!A:B,2,0),"")</f>
        <v/>
      </c>
      <c r="F863" s="96"/>
      <c r="L863" s="69" t="str">
        <f>IF(TimeSpend[[#This Row],[Personnel number]]&lt;&gt;"",Utilization!$J$2,"")</f>
        <v/>
      </c>
      <c r="M863" s="69" t="str">
        <f>IF(TimeSpend[[#This Row],[Personnel number]]&lt;&gt;"",VLOOKUP(TimeSpend[[#This Row],[Personnel number]],Users!A:B,2,0),"")</f>
        <v/>
      </c>
      <c r="N863" s="69" t="str">
        <f>IF(TimeSpend[[#This Row],[Network Description]]&lt;&gt;"",VLOOKUP(TimeSpend[[#This Row],[Network Description]],Projects!A:C,3,0),"")</f>
        <v/>
      </c>
      <c r="O863" s="69" t="str">
        <f>IF(TimeSpend[[#This Row],[Activity]]&lt;&gt;"",VLOOKUP(TimeSpend[[#This Row],[Activity]],Activity,2,FALSE),"")</f>
        <v/>
      </c>
    </row>
    <row r="864" spans="3:15" ht="16.5" customHeight="1" x14ac:dyDescent="0.25">
      <c r="C864" s="68" t="str">
        <f t="shared" si="16"/>
        <v/>
      </c>
      <c r="D864" s="69" t="str">
        <f>IF(TimeSpend[[#This Row],[Network Description]]&lt;&gt;"",VLOOKUP(TimeSpend[[#This Row],[Network Description]],Projects!A:B,2,0),"")</f>
        <v/>
      </c>
      <c r="F864" s="96"/>
      <c r="L864" s="69" t="str">
        <f>IF(TimeSpend[[#This Row],[Personnel number]]&lt;&gt;"",Utilization!$J$2,"")</f>
        <v/>
      </c>
      <c r="M864" s="69" t="str">
        <f>IF(TimeSpend[[#This Row],[Personnel number]]&lt;&gt;"",VLOOKUP(TimeSpend[[#This Row],[Personnel number]],Users!A:B,2,0),"")</f>
        <v/>
      </c>
      <c r="N864" s="69" t="str">
        <f>IF(TimeSpend[[#This Row],[Network Description]]&lt;&gt;"",VLOOKUP(TimeSpend[[#This Row],[Network Description]],Projects!A:C,3,0),"")</f>
        <v/>
      </c>
      <c r="O864" s="69" t="str">
        <f>IF(TimeSpend[[#This Row],[Activity]]&lt;&gt;"",VLOOKUP(TimeSpend[[#This Row],[Activity]],Activity,2,FALSE),"")</f>
        <v/>
      </c>
    </row>
    <row r="865" spans="3:15" ht="16.5" customHeight="1" x14ac:dyDescent="0.25">
      <c r="C865" s="68" t="str">
        <f t="shared" si="16"/>
        <v/>
      </c>
      <c r="D865" s="69" t="str">
        <f>IF(TimeSpend[[#This Row],[Network Description]]&lt;&gt;"",VLOOKUP(TimeSpend[[#This Row],[Network Description]],Projects!A:B,2,0),"")</f>
        <v/>
      </c>
      <c r="F865" s="96"/>
      <c r="L865" s="69" t="str">
        <f>IF(TimeSpend[[#This Row],[Personnel number]]&lt;&gt;"",Utilization!$J$2,"")</f>
        <v/>
      </c>
      <c r="M865" s="69" t="str">
        <f>IF(TimeSpend[[#This Row],[Personnel number]]&lt;&gt;"",VLOOKUP(TimeSpend[[#This Row],[Personnel number]],Users!A:B,2,0),"")</f>
        <v/>
      </c>
      <c r="N865" s="69" t="str">
        <f>IF(TimeSpend[[#This Row],[Network Description]]&lt;&gt;"",VLOOKUP(TimeSpend[[#This Row],[Network Description]],Projects!A:C,3,0),"")</f>
        <v/>
      </c>
      <c r="O865" s="69" t="str">
        <f>IF(TimeSpend[[#This Row],[Activity]]&lt;&gt;"",VLOOKUP(TimeSpend[[#This Row],[Activity]],Activity,2,FALSE),"")</f>
        <v/>
      </c>
    </row>
    <row r="866" spans="3:15" ht="16.5" customHeight="1" x14ac:dyDescent="0.25">
      <c r="C866" s="68" t="str">
        <f t="shared" si="16"/>
        <v/>
      </c>
      <c r="D866" s="69" t="str">
        <f>IF(TimeSpend[[#This Row],[Network Description]]&lt;&gt;"",VLOOKUP(TimeSpend[[#This Row],[Network Description]],Projects!A:B,2,0),"")</f>
        <v/>
      </c>
      <c r="F866" s="96"/>
      <c r="L866" s="69" t="str">
        <f>IF(TimeSpend[[#This Row],[Personnel number]]&lt;&gt;"",Utilization!$J$2,"")</f>
        <v/>
      </c>
      <c r="M866" s="69" t="str">
        <f>IF(TimeSpend[[#This Row],[Personnel number]]&lt;&gt;"",VLOOKUP(TimeSpend[[#This Row],[Personnel number]],Users!A:B,2,0),"")</f>
        <v/>
      </c>
      <c r="N866" s="69" t="str">
        <f>IF(TimeSpend[[#This Row],[Network Description]]&lt;&gt;"",VLOOKUP(TimeSpend[[#This Row],[Network Description]],Projects!A:C,3,0),"")</f>
        <v/>
      </c>
      <c r="O866" s="69" t="str">
        <f>IF(TimeSpend[[#This Row],[Activity]]&lt;&gt;"",VLOOKUP(TimeSpend[[#This Row],[Activity]],Activity,2,FALSE),"")</f>
        <v/>
      </c>
    </row>
    <row r="867" spans="3:15" ht="16.5" customHeight="1" x14ac:dyDescent="0.25">
      <c r="C867" s="68" t="str">
        <f t="shared" si="16"/>
        <v/>
      </c>
      <c r="D867" s="69" t="str">
        <f>IF(TimeSpend[[#This Row],[Network Description]]&lt;&gt;"",VLOOKUP(TimeSpend[[#This Row],[Network Description]],Projects!A:B,2,0),"")</f>
        <v/>
      </c>
      <c r="F867" s="96"/>
      <c r="L867" s="69" t="str">
        <f>IF(TimeSpend[[#This Row],[Personnel number]]&lt;&gt;"",Utilization!$J$2,"")</f>
        <v/>
      </c>
      <c r="M867" s="69" t="str">
        <f>IF(TimeSpend[[#This Row],[Personnel number]]&lt;&gt;"",VLOOKUP(TimeSpend[[#This Row],[Personnel number]],Users!A:B,2,0),"")</f>
        <v/>
      </c>
      <c r="N867" s="69" t="str">
        <f>IF(TimeSpend[[#This Row],[Network Description]]&lt;&gt;"",VLOOKUP(TimeSpend[[#This Row],[Network Description]],Projects!A:C,3,0),"")</f>
        <v/>
      </c>
      <c r="O867" s="69" t="str">
        <f>IF(TimeSpend[[#This Row],[Activity]]&lt;&gt;"",VLOOKUP(TimeSpend[[#This Row],[Activity]],Activity,2,FALSE),"")</f>
        <v/>
      </c>
    </row>
    <row r="868" spans="3:15" ht="16.5" customHeight="1" x14ac:dyDescent="0.25">
      <c r="C868" s="68" t="str">
        <f t="shared" si="16"/>
        <v/>
      </c>
      <c r="D868" s="69" t="str">
        <f>IF(TimeSpend[[#This Row],[Network Description]]&lt;&gt;"",VLOOKUP(TimeSpend[[#This Row],[Network Description]],Projects!A:B,2,0),"")</f>
        <v/>
      </c>
      <c r="F868" s="96"/>
      <c r="L868" s="69" t="str">
        <f>IF(TimeSpend[[#This Row],[Personnel number]]&lt;&gt;"",Utilization!$J$2,"")</f>
        <v/>
      </c>
      <c r="M868" s="69" t="str">
        <f>IF(TimeSpend[[#This Row],[Personnel number]]&lt;&gt;"",VLOOKUP(TimeSpend[[#This Row],[Personnel number]],Users!A:B,2,0),"")</f>
        <v/>
      </c>
      <c r="N868" s="69" t="str">
        <f>IF(TimeSpend[[#This Row],[Network Description]]&lt;&gt;"",VLOOKUP(TimeSpend[[#This Row],[Network Description]],Projects!A:C,3,0),"")</f>
        <v/>
      </c>
      <c r="O868" s="69" t="str">
        <f>IF(TimeSpend[[#This Row],[Activity]]&lt;&gt;"",VLOOKUP(TimeSpend[[#This Row],[Activity]],Activity,2,FALSE),"")</f>
        <v/>
      </c>
    </row>
    <row r="869" spans="3:15" ht="16.5" customHeight="1" x14ac:dyDescent="0.25">
      <c r="C869" s="68" t="str">
        <f t="shared" si="16"/>
        <v/>
      </c>
      <c r="D869" s="69" t="str">
        <f>IF(TimeSpend[[#This Row],[Network Description]]&lt;&gt;"",VLOOKUP(TimeSpend[[#This Row],[Network Description]],Projects!A:B,2,0),"")</f>
        <v/>
      </c>
      <c r="F869" s="96"/>
      <c r="L869" s="69" t="str">
        <f>IF(TimeSpend[[#This Row],[Personnel number]]&lt;&gt;"",Utilization!$J$2,"")</f>
        <v/>
      </c>
      <c r="M869" s="69" t="str">
        <f>IF(TimeSpend[[#This Row],[Personnel number]]&lt;&gt;"",VLOOKUP(TimeSpend[[#This Row],[Personnel number]],Users!A:B,2,0),"")</f>
        <v/>
      </c>
      <c r="N869" s="69" t="str">
        <f>IF(TimeSpend[[#This Row],[Network Description]]&lt;&gt;"",VLOOKUP(TimeSpend[[#This Row],[Network Description]],Projects!A:C,3,0),"")</f>
        <v/>
      </c>
      <c r="O869" s="69" t="str">
        <f>IF(TimeSpend[[#This Row],[Activity]]&lt;&gt;"",VLOOKUP(TimeSpend[[#This Row],[Activity]],Activity,2,FALSE),"")</f>
        <v/>
      </c>
    </row>
    <row r="870" spans="3:15" ht="16.5" customHeight="1" x14ac:dyDescent="0.25">
      <c r="C870" s="68" t="str">
        <f t="shared" si="16"/>
        <v/>
      </c>
      <c r="D870" s="69" t="str">
        <f>IF(TimeSpend[[#This Row],[Network Description]]&lt;&gt;"",VLOOKUP(TimeSpend[[#This Row],[Network Description]],Projects!A:B,2,0),"")</f>
        <v/>
      </c>
      <c r="F870" s="96"/>
      <c r="L870" s="69" t="str">
        <f>IF(TimeSpend[[#This Row],[Personnel number]]&lt;&gt;"",Utilization!$J$2,"")</f>
        <v/>
      </c>
      <c r="M870" s="69" t="str">
        <f>IF(TimeSpend[[#This Row],[Personnel number]]&lt;&gt;"",VLOOKUP(TimeSpend[[#This Row],[Personnel number]],Users!A:B,2,0),"")</f>
        <v/>
      </c>
      <c r="N870" s="69" t="str">
        <f>IF(TimeSpend[[#This Row],[Network Description]]&lt;&gt;"",VLOOKUP(TimeSpend[[#This Row],[Network Description]],Projects!A:C,3,0),"")</f>
        <v/>
      </c>
      <c r="O870" s="69" t="str">
        <f>IF(TimeSpend[[#This Row],[Activity]]&lt;&gt;"",VLOOKUP(TimeSpend[[#This Row],[Activity]],Activity,2,FALSE),"")</f>
        <v/>
      </c>
    </row>
    <row r="871" spans="3:15" ht="16.5" customHeight="1" x14ac:dyDescent="0.25">
      <c r="C871" s="68" t="str">
        <f t="shared" si="16"/>
        <v/>
      </c>
      <c r="D871" s="69" t="str">
        <f>IF(TimeSpend[[#This Row],[Network Description]]&lt;&gt;"",VLOOKUP(TimeSpend[[#This Row],[Network Description]],Projects!A:B,2,0),"")</f>
        <v/>
      </c>
      <c r="F871" s="96"/>
      <c r="L871" s="69" t="str">
        <f>IF(TimeSpend[[#This Row],[Personnel number]]&lt;&gt;"",Utilization!$J$2,"")</f>
        <v/>
      </c>
      <c r="M871" s="69" t="str">
        <f>IF(TimeSpend[[#This Row],[Personnel number]]&lt;&gt;"",VLOOKUP(TimeSpend[[#This Row],[Personnel number]],Users!A:B,2,0),"")</f>
        <v/>
      </c>
      <c r="N871" s="69" t="str">
        <f>IF(TimeSpend[[#This Row],[Network Description]]&lt;&gt;"",VLOOKUP(TimeSpend[[#This Row],[Network Description]],Projects!A:C,3,0),"")</f>
        <v/>
      </c>
      <c r="O871" s="69" t="str">
        <f>IF(TimeSpend[[#This Row],[Activity]]&lt;&gt;"",VLOOKUP(TimeSpend[[#This Row],[Activity]],Activity,2,FALSE),"")</f>
        <v/>
      </c>
    </row>
    <row r="872" spans="3:15" ht="16.5" customHeight="1" x14ac:dyDescent="0.25">
      <c r="C872" s="68" t="str">
        <f t="shared" si="16"/>
        <v/>
      </c>
      <c r="D872" s="69" t="str">
        <f>IF(TimeSpend[[#This Row],[Network Description]]&lt;&gt;"",VLOOKUP(TimeSpend[[#This Row],[Network Description]],Projects!A:B,2,0),"")</f>
        <v/>
      </c>
      <c r="F872" s="96"/>
      <c r="L872" s="69" t="str">
        <f>IF(TimeSpend[[#This Row],[Personnel number]]&lt;&gt;"",Utilization!$J$2,"")</f>
        <v/>
      </c>
      <c r="M872" s="69" t="str">
        <f>IF(TimeSpend[[#This Row],[Personnel number]]&lt;&gt;"",VLOOKUP(TimeSpend[[#This Row],[Personnel number]],Users!A:B,2,0),"")</f>
        <v/>
      </c>
      <c r="N872" s="69" t="str">
        <f>IF(TimeSpend[[#This Row],[Network Description]]&lt;&gt;"",VLOOKUP(TimeSpend[[#This Row],[Network Description]],Projects!A:C,3,0),"")</f>
        <v/>
      </c>
      <c r="O872" s="69" t="str">
        <f>IF(TimeSpend[[#This Row],[Activity]]&lt;&gt;"",VLOOKUP(TimeSpend[[#This Row],[Activity]],Activity,2,FALSE),"")</f>
        <v/>
      </c>
    </row>
    <row r="873" spans="3:15" ht="16.5" customHeight="1" x14ac:dyDescent="0.25">
      <c r="C873" s="68" t="str">
        <f t="shared" si="16"/>
        <v/>
      </c>
      <c r="D873" s="69" t="str">
        <f>IF(TimeSpend[[#This Row],[Network Description]]&lt;&gt;"",VLOOKUP(TimeSpend[[#This Row],[Network Description]],Projects!A:B,2,0),"")</f>
        <v/>
      </c>
      <c r="F873" s="96"/>
      <c r="L873" s="69" t="str">
        <f>IF(TimeSpend[[#This Row],[Personnel number]]&lt;&gt;"",Utilization!$J$2,"")</f>
        <v/>
      </c>
      <c r="M873" s="69" t="str">
        <f>IF(TimeSpend[[#This Row],[Personnel number]]&lt;&gt;"",VLOOKUP(TimeSpend[[#This Row],[Personnel number]],Users!A:B,2,0),"")</f>
        <v/>
      </c>
      <c r="N873" s="69" t="str">
        <f>IF(TimeSpend[[#This Row],[Network Description]]&lt;&gt;"",VLOOKUP(TimeSpend[[#This Row],[Network Description]],Projects!A:C,3,0),"")</f>
        <v/>
      </c>
      <c r="O873" s="69" t="str">
        <f>IF(TimeSpend[[#This Row],[Activity]]&lt;&gt;"",VLOOKUP(TimeSpend[[#This Row],[Activity]],Activity,2,FALSE),"")</f>
        <v/>
      </c>
    </row>
    <row r="874" spans="3:15" ht="16.5" customHeight="1" x14ac:dyDescent="0.25">
      <c r="C874" s="68" t="str">
        <f t="shared" si="16"/>
        <v/>
      </c>
      <c r="D874" s="69" t="str">
        <f>IF(TimeSpend[[#This Row],[Network Description]]&lt;&gt;"",VLOOKUP(TimeSpend[[#This Row],[Network Description]],Projects!A:B,2,0),"")</f>
        <v/>
      </c>
      <c r="F874" s="96"/>
      <c r="L874" s="69" t="str">
        <f>IF(TimeSpend[[#This Row],[Personnel number]]&lt;&gt;"",Utilization!$J$2,"")</f>
        <v/>
      </c>
      <c r="M874" s="69" t="str">
        <f>IF(TimeSpend[[#This Row],[Personnel number]]&lt;&gt;"",VLOOKUP(TimeSpend[[#This Row],[Personnel number]],Users!A:B,2,0),"")</f>
        <v/>
      </c>
      <c r="N874" s="69" t="str">
        <f>IF(TimeSpend[[#This Row],[Network Description]]&lt;&gt;"",VLOOKUP(TimeSpend[[#This Row],[Network Description]],Projects!A:C,3,0),"")</f>
        <v/>
      </c>
      <c r="O874" s="69" t="str">
        <f>IF(TimeSpend[[#This Row],[Activity]]&lt;&gt;"",VLOOKUP(TimeSpend[[#This Row],[Activity]],Activity,2,FALSE),"")</f>
        <v/>
      </c>
    </row>
    <row r="875" spans="3:15" ht="16.5" customHeight="1" x14ac:dyDescent="0.25">
      <c r="C875" s="68" t="str">
        <f t="shared" si="16"/>
        <v/>
      </c>
      <c r="D875" s="69" t="str">
        <f>IF(TimeSpend[[#This Row],[Network Description]]&lt;&gt;"",VLOOKUP(TimeSpend[[#This Row],[Network Description]],Projects!A:B,2,0),"")</f>
        <v/>
      </c>
      <c r="F875" s="96"/>
      <c r="L875" s="69" t="str">
        <f>IF(TimeSpend[[#This Row],[Personnel number]]&lt;&gt;"",Utilization!$J$2,"")</f>
        <v/>
      </c>
      <c r="M875" s="69" t="str">
        <f>IF(TimeSpend[[#This Row],[Personnel number]]&lt;&gt;"",VLOOKUP(TimeSpend[[#This Row],[Personnel number]],Users!A:B,2,0),"")</f>
        <v/>
      </c>
      <c r="N875" s="69" t="str">
        <f>IF(TimeSpend[[#This Row],[Network Description]]&lt;&gt;"",VLOOKUP(TimeSpend[[#This Row],[Network Description]],Projects!A:C,3,0),"")</f>
        <v/>
      </c>
      <c r="O875" s="69" t="str">
        <f>IF(TimeSpend[[#This Row],[Activity]]&lt;&gt;"",VLOOKUP(TimeSpend[[#This Row],[Activity]],Activity,2,FALSE),"")</f>
        <v/>
      </c>
    </row>
    <row r="876" spans="3:15" ht="16.5" customHeight="1" x14ac:dyDescent="0.25">
      <c r="C876" s="68" t="str">
        <f t="shared" si="16"/>
        <v/>
      </c>
      <c r="D876" s="69" t="str">
        <f>IF(TimeSpend[[#This Row],[Network Description]]&lt;&gt;"",VLOOKUP(TimeSpend[[#This Row],[Network Description]],Projects!A:B,2,0),"")</f>
        <v/>
      </c>
      <c r="F876" s="96"/>
      <c r="L876" s="69" t="str">
        <f>IF(TimeSpend[[#This Row],[Personnel number]]&lt;&gt;"",Utilization!$J$2,"")</f>
        <v/>
      </c>
      <c r="M876" s="69" t="str">
        <f>IF(TimeSpend[[#This Row],[Personnel number]]&lt;&gt;"",VLOOKUP(TimeSpend[[#This Row],[Personnel number]],Users!A:B,2,0),"")</f>
        <v/>
      </c>
      <c r="N876" s="69" t="str">
        <f>IF(TimeSpend[[#This Row],[Network Description]]&lt;&gt;"",VLOOKUP(TimeSpend[[#This Row],[Network Description]],Projects!A:C,3,0),"")</f>
        <v/>
      </c>
      <c r="O876" s="69" t="str">
        <f>IF(TimeSpend[[#This Row],[Activity]]&lt;&gt;"",VLOOKUP(TimeSpend[[#This Row],[Activity]],Activity,2,FALSE),"")</f>
        <v/>
      </c>
    </row>
    <row r="877" spans="3:15" ht="16.5" customHeight="1" x14ac:dyDescent="0.25">
      <c r="C877" s="68" t="str">
        <f t="shared" si="16"/>
        <v/>
      </c>
      <c r="D877" s="69" t="str">
        <f>IF(TimeSpend[[#This Row],[Network Description]]&lt;&gt;"",VLOOKUP(TimeSpend[[#This Row],[Network Description]],Projects!A:B,2,0),"")</f>
        <v/>
      </c>
      <c r="F877" s="96"/>
      <c r="L877" s="69" t="str">
        <f>IF(TimeSpend[[#This Row],[Personnel number]]&lt;&gt;"",Utilization!$J$2,"")</f>
        <v/>
      </c>
      <c r="M877" s="69" t="str">
        <f>IF(TimeSpend[[#This Row],[Personnel number]]&lt;&gt;"",VLOOKUP(TimeSpend[[#This Row],[Personnel number]],Users!A:B,2,0),"")</f>
        <v/>
      </c>
      <c r="N877" s="69" t="str">
        <f>IF(TimeSpend[[#This Row],[Network Description]]&lt;&gt;"",VLOOKUP(TimeSpend[[#This Row],[Network Description]],Projects!A:C,3,0),"")</f>
        <v/>
      </c>
      <c r="O877" s="69" t="str">
        <f>IF(TimeSpend[[#This Row],[Activity]]&lt;&gt;"",VLOOKUP(TimeSpend[[#This Row],[Activity]],Activity,2,FALSE),"")</f>
        <v/>
      </c>
    </row>
    <row r="878" spans="3:15" ht="16.5" customHeight="1" x14ac:dyDescent="0.25">
      <c r="C878" s="68" t="str">
        <f t="shared" si="16"/>
        <v/>
      </c>
      <c r="D878" s="69" t="str">
        <f>IF(TimeSpend[[#This Row],[Network Description]]&lt;&gt;"",VLOOKUP(TimeSpend[[#This Row],[Network Description]],Projects!A:B,2,0),"")</f>
        <v/>
      </c>
      <c r="F878" s="96"/>
      <c r="L878" s="69" t="str">
        <f>IF(TimeSpend[[#This Row],[Personnel number]]&lt;&gt;"",Utilization!$J$2,"")</f>
        <v/>
      </c>
      <c r="M878" s="69" t="str">
        <f>IF(TimeSpend[[#This Row],[Personnel number]]&lt;&gt;"",VLOOKUP(TimeSpend[[#This Row],[Personnel number]],Users!A:B,2,0),"")</f>
        <v/>
      </c>
      <c r="N878" s="69" t="str">
        <f>IF(TimeSpend[[#This Row],[Network Description]]&lt;&gt;"",VLOOKUP(TimeSpend[[#This Row],[Network Description]],Projects!A:C,3,0),"")</f>
        <v/>
      </c>
      <c r="O878" s="69" t="str">
        <f>IF(TimeSpend[[#This Row],[Activity]]&lt;&gt;"",VLOOKUP(TimeSpend[[#This Row],[Activity]],Activity,2,FALSE),"")</f>
        <v/>
      </c>
    </row>
    <row r="879" spans="3:15" ht="16.5" customHeight="1" x14ac:dyDescent="0.25">
      <c r="C879" s="68" t="str">
        <f t="shared" si="16"/>
        <v/>
      </c>
      <c r="D879" s="69" t="str">
        <f>IF(TimeSpend[[#This Row],[Network Description]]&lt;&gt;"",VLOOKUP(TimeSpend[[#This Row],[Network Description]],Projects!A:B,2,0),"")</f>
        <v/>
      </c>
      <c r="F879" s="96"/>
      <c r="L879" s="69" t="str">
        <f>IF(TimeSpend[[#This Row],[Personnel number]]&lt;&gt;"",Utilization!$J$2,"")</f>
        <v/>
      </c>
      <c r="M879" s="69" t="str">
        <f>IF(TimeSpend[[#This Row],[Personnel number]]&lt;&gt;"",VLOOKUP(TimeSpend[[#This Row],[Personnel number]],Users!A:B,2,0),"")</f>
        <v/>
      </c>
      <c r="N879" s="69" t="str">
        <f>IF(TimeSpend[[#This Row],[Network Description]]&lt;&gt;"",VLOOKUP(TimeSpend[[#This Row],[Network Description]],Projects!A:C,3,0),"")</f>
        <v/>
      </c>
      <c r="O879" s="69" t="str">
        <f>IF(TimeSpend[[#This Row],[Activity]]&lt;&gt;"",VLOOKUP(TimeSpend[[#This Row],[Activity]],Activity,2,FALSE),"")</f>
        <v/>
      </c>
    </row>
    <row r="880" spans="3:15" ht="16.5" customHeight="1" x14ac:dyDescent="0.25">
      <c r="C880" s="68" t="str">
        <f t="shared" si="16"/>
        <v/>
      </c>
      <c r="D880" s="69" t="str">
        <f>IF(TimeSpend[[#This Row],[Network Description]]&lt;&gt;"",VLOOKUP(TimeSpend[[#This Row],[Network Description]],Projects!A:B,2,0),"")</f>
        <v/>
      </c>
      <c r="F880" s="96"/>
      <c r="L880" s="69" t="str">
        <f>IF(TimeSpend[[#This Row],[Personnel number]]&lt;&gt;"",Utilization!$J$2,"")</f>
        <v/>
      </c>
      <c r="M880" s="69" t="str">
        <f>IF(TimeSpend[[#This Row],[Personnel number]]&lt;&gt;"",VLOOKUP(TimeSpend[[#This Row],[Personnel number]],Users!A:B,2,0),"")</f>
        <v/>
      </c>
      <c r="N880" s="69" t="str">
        <f>IF(TimeSpend[[#This Row],[Network Description]]&lt;&gt;"",VLOOKUP(TimeSpend[[#This Row],[Network Description]],Projects!A:C,3,0),"")</f>
        <v/>
      </c>
      <c r="O880" s="69" t="str">
        <f>IF(TimeSpend[[#This Row],[Activity]]&lt;&gt;"",VLOOKUP(TimeSpend[[#This Row],[Activity]],Activity,2,FALSE),"")</f>
        <v/>
      </c>
    </row>
    <row r="881" spans="3:15" ht="16.5" customHeight="1" x14ac:dyDescent="0.25">
      <c r="C881" s="68" t="str">
        <f t="shared" si="16"/>
        <v/>
      </c>
      <c r="D881" s="69" t="str">
        <f>IF(TimeSpend[[#This Row],[Network Description]]&lt;&gt;"",VLOOKUP(TimeSpend[[#This Row],[Network Description]],Projects!A:B,2,0),"")</f>
        <v/>
      </c>
      <c r="F881" s="96"/>
      <c r="L881" s="69" t="str">
        <f>IF(TimeSpend[[#This Row],[Personnel number]]&lt;&gt;"",Utilization!$J$2,"")</f>
        <v/>
      </c>
      <c r="M881" s="69" t="str">
        <f>IF(TimeSpend[[#This Row],[Personnel number]]&lt;&gt;"",VLOOKUP(TimeSpend[[#This Row],[Personnel number]],Users!A:B,2,0),"")</f>
        <v/>
      </c>
      <c r="N881" s="69" t="str">
        <f>IF(TimeSpend[[#This Row],[Network Description]]&lt;&gt;"",VLOOKUP(TimeSpend[[#This Row],[Network Description]],Projects!A:C,3,0),"")</f>
        <v/>
      </c>
      <c r="O881" s="69" t="str">
        <f>IF(TimeSpend[[#This Row],[Activity]]&lt;&gt;"",VLOOKUP(TimeSpend[[#This Row],[Activity]],Activity,2,FALSE),"")</f>
        <v/>
      </c>
    </row>
    <row r="882" spans="3:15" ht="16.5" customHeight="1" x14ac:dyDescent="0.25">
      <c r="C882" s="68" t="str">
        <f t="shared" si="16"/>
        <v/>
      </c>
      <c r="D882" s="69" t="str">
        <f>IF(TimeSpend[[#This Row],[Network Description]]&lt;&gt;"",VLOOKUP(TimeSpend[[#This Row],[Network Description]],Projects!A:B,2,0),"")</f>
        <v/>
      </c>
      <c r="F882" s="96"/>
      <c r="L882" s="69" t="str">
        <f>IF(TimeSpend[[#This Row],[Personnel number]]&lt;&gt;"",Utilization!$J$2,"")</f>
        <v/>
      </c>
      <c r="M882" s="69" t="str">
        <f>IF(TimeSpend[[#This Row],[Personnel number]]&lt;&gt;"",VLOOKUP(TimeSpend[[#This Row],[Personnel number]],Users!A:B,2,0),"")</f>
        <v/>
      </c>
      <c r="N882" s="69" t="str">
        <f>IF(TimeSpend[[#This Row],[Network Description]]&lt;&gt;"",VLOOKUP(TimeSpend[[#This Row],[Network Description]],Projects!A:C,3,0),"")</f>
        <v/>
      </c>
      <c r="O882" s="69" t="str">
        <f>IF(TimeSpend[[#This Row],[Activity]]&lt;&gt;"",VLOOKUP(TimeSpend[[#This Row],[Activity]],Activity,2,FALSE),"")</f>
        <v/>
      </c>
    </row>
    <row r="883" spans="3:15" ht="16.5" customHeight="1" x14ac:dyDescent="0.25">
      <c r="C883" s="68" t="str">
        <f t="shared" si="16"/>
        <v/>
      </c>
      <c r="D883" s="69" t="str">
        <f>IF(TimeSpend[[#This Row],[Network Description]]&lt;&gt;"",VLOOKUP(TimeSpend[[#This Row],[Network Description]],Projects!A:B,2,0),"")</f>
        <v/>
      </c>
      <c r="F883" s="96"/>
      <c r="L883" s="69" t="str">
        <f>IF(TimeSpend[[#This Row],[Personnel number]]&lt;&gt;"",Utilization!$J$2,"")</f>
        <v/>
      </c>
      <c r="M883" s="69" t="str">
        <f>IF(TimeSpend[[#This Row],[Personnel number]]&lt;&gt;"",VLOOKUP(TimeSpend[[#This Row],[Personnel number]],Users!A:B,2,0),"")</f>
        <v/>
      </c>
      <c r="N883" s="69" t="str">
        <f>IF(TimeSpend[[#This Row],[Network Description]]&lt;&gt;"",VLOOKUP(TimeSpend[[#This Row],[Network Description]],Projects!A:C,3,0),"")</f>
        <v/>
      </c>
      <c r="O883" s="69" t="str">
        <f>IF(TimeSpend[[#This Row],[Activity]]&lt;&gt;"",VLOOKUP(TimeSpend[[#This Row],[Activity]],Activity,2,FALSE),"")</f>
        <v/>
      </c>
    </row>
    <row r="884" spans="3:15" ht="16.5" customHeight="1" x14ac:dyDescent="0.25">
      <c r="C884" s="68" t="str">
        <f t="shared" si="16"/>
        <v/>
      </c>
      <c r="D884" s="69" t="str">
        <f>IF(TimeSpend[[#This Row],[Network Description]]&lt;&gt;"",VLOOKUP(TimeSpend[[#This Row],[Network Description]],Projects!A:B,2,0),"")</f>
        <v/>
      </c>
      <c r="F884" s="96"/>
      <c r="L884" s="69" t="str">
        <f>IF(TimeSpend[[#This Row],[Personnel number]]&lt;&gt;"",Utilization!$J$2,"")</f>
        <v/>
      </c>
      <c r="M884" s="69" t="str">
        <f>IF(TimeSpend[[#This Row],[Personnel number]]&lt;&gt;"",VLOOKUP(TimeSpend[[#This Row],[Personnel number]],Users!A:B,2,0),"")</f>
        <v/>
      </c>
      <c r="N884" s="69" t="str">
        <f>IF(TimeSpend[[#This Row],[Network Description]]&lt;&gt;"",VLOOKUP(TimeSpend[[#This Row],[Network Description]],Projects!A:C,3,0),"")</f>
        <v/>
      </c>
      <c r="O884" s="69" t="str">
        <f>IF(TimeSpend[[#This Row],[Activity]]&lt;&gt;"",VLOOKUP(TimeSpend[[#This Row],[Activity]],Activity,2,FALSE),"")</f>
        <v/>
      </c>
    </row>
    <row r="885" spans="3:15" ht="16.5" customHeight="1" x14ac:dyDescent="0.25">
      <c r="C885" s="68" t="str">
        <f t="shared" si="16"/>
        <v/>
      </c>
      <c r="D885" s="69" t="str">
        <f>IF(TimeSpend[[#This Row],[Network Description]]&lt;&gt;"",VLOOKUP(TimeSpend[[#This Row],[Network Description]],Projects!A:B,2,0),"")</f>
        <v/>
      </c>
      <c r="F885" s="96"/>
      <c r="L885" s="69" t="str">
        <f>IF(TimeSpend[[#This Row],[Personnel number]]&lt;&gt;"",Utilization!$J$2,"")</f>
        <v/>
      </c>
      <c r="M885" s="69" t="str">
        <f>IF(TimeSpend[[#This Row],[Personnel number]]&lt;&gt;"",VLOOKUP(TimeSpend[[#This Row],[Personnel number]],Users!A:B,2,0),"")</f>
        <v/>
      </c>
      <c r="N885" s="69" t="str">
        <f>IF(TimeSpend[[#This Row],[Network Description]]&lt;&gt;"",VLOOKUP(TimeSpend[[#This Row],[Network Description]],Projects!A:C,3,0),"")</f>
        <v/>
      </c>
      <c r="O885" s="69" t="str">
        <f>IF(TimeSpend[[#This Row],[Activity]]&lt;&gt;"",VLOOKUP(TimeSpend[[#This Row],[Activity]],Activity,2,FALSE),"")</f>
        <v/>
      </c>
    </row>
    <row r="886" spans="3:15" ht="16.5" customHeight="1" x14ac:dyDescent="0.25">
      <c r="C886" s="68" t="str">
        <f t="shared" si="16"/>
        <v/>
      </c>
      <c r="D886" s="69" t="str">
        <f>IF(TimeSpend[[#This Row],[Network Description]]&lt;&gt;"",VLOOKUP(TimeSpend[[#This Row],[Network Description]],Projects!A:B,2,0),"")</f>
        <v/>
      </c>
      <c r="F886" s="96"/>
      <c r="L886" s="69" t="str">
        <f>IF(TimeSpend[[#This Row],[Personnel number]]&lt;&gt;"",Utilization!$J$2,"")</f>
        <v/>
      </c>
      <c r="M886" s="69" t="str">
        <f>IF(TimeSpend[[#This Row],[Personnel number]]&lt;&gt;"",VLOOKUP(TimeSpend[[#This Row],[Personnel number]],Users!A:B,2,0),"")</f>
        <v/>
      </c>
      <c r="N886" s="69" t="str">
        <f>IF(TimeSpend[[#This Row],[Network Description]]&lt;&gt;"",VLOOKUP(TimeSpend[[#This Row],[Network Description]],Projects!A:C,3,0),"")</f>
        <v/>
      </c>
      <c r="O886" s="69" t="str">
        <f>IF(TimeSpend[[#This Row],[Activity]]&lt;&gt;"",VLOOKUP(TimeSpend[[#This Row],[Activity]],Activity,2,FALSE),"")</f>
        <v/>
      </c>
    </row>
    <row r="887" spans="3:15" ht="16.5" customHeight="1" x14ac:dyDescent="0.25">
      <c r="C887" s="68" t="str">
        <f t="shared" si="16"/>
        <v/>
      </c>
      <c r="D887" s="69" t="str">
        <f>IF(TimeSpend[[#This Row],[Network Description]]&lt;&gt;"",VLOOKUP(TimeSpend[[#This Row],[Network Description]],Projects!A:B,2,0),"")</f>
        <v/>
      </c>
      <c r="F887" s="96"/>
      <c r="L887" s="69" t="str">
        <f>IF(TimeSpend[[#This Row],[Personnel number]]&lt;&gt;"",Utilization!$J$2,"")</f>
        <v/>
      </c>
      <c r="M887" s="69" t="str">
        <f>IF(TimeSpend[[#This Row],[Personnel number]]&lt;&gt;"",VLOOKUP(TimeSpend[[#This Row],[Personnel number]],Users!A:B,2,0),"")</f>
        <v/>
      </c>
      <c r="N887" s="69" t="str">
        <f>IF(TimeSpend[[#This Row],[Network Description]]&lt;&gt;"",VLOOKUP(TimeSpend[[#This Row],[Network Description]],Projects!A:C,3,0),"")</f>
        <v/>
      </c>
      <c r="O887" s="69" t="str">
        <f>IF(TimeSpend[[#This Row],[Activity]]&lt;&gt;"",VLOOKUP(TimeSpend[[#This Row],[Activity]],Activity,2,FALSE),"")</f>
        <v/>
      </c>
    </row>
    <row r="888" spans="3:15" ht="16.5" customHeight="1" x14ac:dyDescent="0.25">
      <c r="C888" s="68" t="str">
        <f t="shared" si="16"/>
        <v/>
      </c>
      <c r="D888" s="69" t="str">
        <f>IF(TimeSpend[[#This Row],[Network Description]]&lt;&gt;"",VLOOKUP(TimeSpend[[#This Row],[Network Description]],Projects!A:B,2,0),"")</f>
        <v/>
      </c>
      <c r="F888" s="96"/>
      <c r="L888" s="69" t="str">
        <f>IF(TimeSpend[[#This Row],[Personnel number]]&lt;&gt;"",Utilization!$J$2,"")</f>
        <v/>
      </c>
      <c r="M888" s="69" t="str">
        <f>IF(TimeSpend[[#This Row],[Personnel number]]&lt;&gt;"",VLOOKUP(TimeSpend[[#This Row],[Personnel number]],Users!A:B,2,0),"")</f>
        <v/>
      </c>
      <c r="N888" s="69" t="str">
        <f>IF(TimeSpend[[#This Row],[Network Description]]&lt;&gt;"",VLOOKUP(TimeSpend[[#This Row],[Network Description]],Projects!A:C,3,0),"")</f>
        <v/>
      </c>
      <c r="O888" s="69" t="str">
        <f>IF(TimeSpend[[#This Row],[Activity]]&lt;&gt;"",VLOOKUP(TimeSpend[[#This Row],[Activity]],Activity,2,FALSE),"")</f>
        <v/>
      </c>
    </row>
    <row r="889" spans="3:15" ht="16.5" customHeight="1" x14ac:dyDescent="0.25">
      <c r="C889" s="68" t="str">
        <f t="shared" si="16"/>
        <v/>
      </c>
      <c r="D889" s="69" t="str">
        <f>IF(TimeSpend[[#This Row],[Network Description]]&lt;&gt;"",VLOOKUP(TimeSpend[[#This Row],[Network Description]],Projects!A:B,2,0),"")</f>
        <v/>
      </c>
      <c r="F889" s="96"/>
      <c r="L889" s="69" t="str">
        <f>IF(TimeSpend[[#This Row],[Personnel number]]&lt;&gt;"",Utilization!$J$2,"")</f>
        <v/>
      </c>
      <c r="M889" s="69" t="str">
        <f>IF(TimeSpend[[#This Row],[Personnel number]]&lt;&gt;"",VLOOKUP(TimeSpend[[#This Row],[Personnel number]],Users!A:B,2,0),"")</f>
        <v/>
      </c>
      <c r="N889" s="69" t="str">
        <f>IF(TimeSpend[[#This Row],[Network Description]]&lt;&gt;"",VLOOKUP(TimeSpend[[#This Row],[Network Description]],Projects!A:C,3,0),"")</f>
        <v/>
      </c>
      <c r="O889" s="69" t="str">
        <f>IF(TimeSpend[[#This Row],[Activity]]&lt;&gt;"",VLOOKUP(TimeSpend[[#This Row],[Activity]],Activity,2,FALSE),"")</f>
        <v/>
      </c>
    </row>
    <row r="890" spans="3:15" ht="16.5" customHeight="1" x14ac:dyDescent="0.25">
      <c r="C890" s="68" t="str">
        <f t="shared" si="16"/>
        <v/>
      </c>
      <c r="D890" s="69" t="str">
        <f>IF(TimeSpend[[#This Row],[Network Description]]&lt;&gt;"",VLOOKUP(TimeSpend[[#This Row],[Network Description]],Projects!A:B,2,0),"")</f>
        <v/>
      </c>
      <c r="F890" s="96"/>
      <c r="L890" s="69" t="str">
        <f>IF(TimeSpend[[#This Row],[Personnel number]]&lt;&gt;"",Utilization!$J$2,"")</f>
        <v/>
      </c>
      <c r="M890" s="69" t="str">
        <f>IF(TimeSpend[[#This Row],[Personnel number]]&lt;&gt;"",VLOOKUP(TimeSpend[[#This Row],[Personnel number]],Users!A:B,2,0),"")</f>
        <v/>
      </c>
      <c r="N890" s="69" t="str">
        <f>IF(TimeSpend[[#This Row],[Network Description]]&lt;&gt;"",VLOOKUP(TimeSpend[[#This Row],[Network Description]],Projects!A:C,3,0),"")</f>
        <v/>
      </c>
      <c r="O890" s="69" t="str">
        <f>IF(TimeSpend[[#This Row],[Activity]]&lt;&gt;"",VLOOKUP(TimeSpend[[#This Row],[Activity]],Activity,2,FALSE),"")</f>
        <v/>
      </c>
    </row>
    <row r="891" spans="3:15" ht="16.5" customHeight="1" x14ac:dyDescent="0.25">
      <c r="C891" s="68" t="str">
        <f t="shared" si="16"/>
        <v/>
      </c>
      <c r="D891" s="69" t="str">
        <f>IF(TimeSpend[[#This Row],[Network Description]]&lt;&gt;"",VLOOKUP(TimeSpend[[#This Row],[Network Description]],Projects!A:B,2,0),"")</f>
        <v/>
      </c>
      <c r="F891" s="96"/>
      <c r="L891" s="69" t="str">
        <f>IF(TimeSpend[[#This Row],[Personnel number]]&lt;&gt;"",Utilization!$J$2,"")</f>
        <v/>
      </c>
      <c r="M891" s="69" t="str">
        <f>IF(TimeSpend[[#This Row],[Personnel number]]&lt;&gt;"",VLOOKUP(TimeSpend[[#This Row],[Personnel number]],Users!A:B,2,0),"")</f>
        <v/>
      </c>
      <c r="N891" s="69" t="str">
        <f>IF(TimeSpend[[#This Row],[Network Description]]&lt;&gt;"",VLOOKUP(TimeSpend[[#This Row],[Network Description]],Projects!A:C,3,0),"")</f>
        <v/>
      </c>
      <c r="O891" s="69" t="str">
        <f>IF(TimeSpend[[#This Row],[Activity]]&lt;&gt;"",VLOOKUP(TimeSpend[[#This Row],[Activity]],Activity,2,FALSE),"")</f>
        <v/>
      </c>
    </row>
    <row r="892" spans="3:15" ht="16.5" customHeight="1" x14ac:dyDescent="0.25">
      <c r="C892" s="68" t="str">
        <f t="shared" si="16"/>
        <v/>
      </c>
      <c r="D892" s="69" t="str">
        <f>IF(TimeSpend[[#This Row],[Network Description]]&lt;&gt;"",VLOOKUP(TimeSpend[[#This Row],[Network Description]],Projects!A:B,2,0),"")</f>
        <v/>
      </c>
      <c r="F892" s="96"/>
      <c r="L892" s="69" t="str">
        <f>IF(TimeSpend[[#This Row],[Personnel number]]&lt;&gt;"",Utilization!$J$2,"")</f>
        <v/>
      </c>
      <c r="M892" s="69" t="str">
        <f>IF(TimeSpend[[#This Row],[Personnel number]]&lt;&gt;"",VLOOKUP(TimeSpend[[#This Row],[Personnel number]],Users!A:B,2,0),"")</f>
        <v/>
      </c>
      <c r="N892" s="69" t="str">
        <f>IF(TimeSpend[[#This Row],[Network Description]]&lt;&gt;"",VLOOKUP(TimeSpend[[#This Row],[Network Description]],Projects!A:C,3,0),"")</f>
        <v/>
      </c>
      <c r="O892" s="69" t="str">
        <f>IF(TimeSpend[[#This Row],[Activity]]&lt;&gt;"",VLOOKUP(TimeSpend[[#This Row],[Activity]],Activity,2,FALSE),"")</f>
        <v/>
      </c>
    </row>
    <row r="893" spans="3:15" ht="16.5" customHeight="1" x14ac:dyDescent="0.25">
      <c r="C893" s="68" t="str">
        <f t="shared" si="16"/>
        <v/>
      </c>
      <c r="D893" s="69" t="str">
        <f>IF(TimeSpend[[#This Row],[Network Description]]&lt;&gt;"",VLOOKUP(TimeSpend[[#This Row],[Network Description]],Projects!A:B,2,0),"")</f>
        <v/>
      </c>
      <c r="F893" s="96"/>
      <c r="L893" s="69" t="str">
        <f>IF(TimeSpend[[#This Row],[Personnel number]]&lt;&gt;"",Utilization!$J$2,"")</f>
        <v/>
      </c>
      <c r="M893" s="69" t="str">
        <f>IF(TimeSpend[[#This Row],[Personnel number]]&lt;&gt;"",VLOOKUP(TimeSpend[[#This Row],[Personnel number]],Users!A:B,2,0),"")</f>
        <v/>
      </c>
      <c r="N893" s="69" t="str">
        <f>IF(TimeSpend[[#This Row],[Network Description]]&lt;&gt;"",VLOOKUP(TimeSpend[[#This Row],[Network Description]],Projects!A:C,3,0),"")</f>
        <v/>
      </c>
      <c r="O893" s="69" t="str">
        <f>IF(TimeSpend[[#This Row],[Activity]]&lt;&gt;"",VLOOKUP(TimeSpend[[#This Row],[Activity]],Activity,2,FALSE),"")</f>
        <v/>
      </c>
    </row>
    <row r="894" spans="3:15" ht="16.5" customHeight="1" x14ac:dyDescent="0.25">
      <c r="C894" s="68" t="str">
        <f t="shared" si="16"/>
        <v/>
      </c>
      <c r="D894" s="69" t="str">
        <f>IF(TimeSpend[[#This Row],[Network Description]]&lt;&gt;"",VLOOKUP(TimeSpend[[#This Row],[Network Description]],Projects!A:B,2,0),"")</f>
        <v/>
      </c>
      <c r="F894" s="96"/>
      <c r="L894" s="69" t="str">
        <f>IF(TimeSpend[[#This Row],[Personnel number]]&lt;&gt;"",Utilization!$J$2,"")</f>
        <v/>
      </c>
      <c r="M894" s="69" t="str">
        <f>IF(TimeSpend[[#This Row],[Personnel number]]&lt;&gt;"",VLOOKUP(TimeSpend[[#This Row],[Personnel number]],Users!A:B,2,0),"")</f>
        <v/>
      </c>
      <c r="N894" s="69" t="str">
        <f>IF(TimeSpend[[#This Row],[Network Description]]&lt;&gt;"",VLOOKUP(TimeSpend[[#This Row],[Network Description]],Projects!A:C,3,0),"")</f>
        <v/>
      </c>
      <c r="O894" s="69" t="str">
        <f>IF(TimeSpend[[#This Row],[Activity]]&lt;&gt;"",VLOOKUP(TimeSpend[[#This Row],[Activity]],Activity,2,FALSE),"")</f>
        <v/>
      </c>
    </row>
    <row r="895" spans="3:15" ht="16.5" customHeight="1" x14ac:dyDescent="0.25">
      <c r="C895" s="68" t="str">
        <f t="shared" si="16"/>
        <v/>
      </c>
      <c r="D895" s="69" t="str">
        <f>IF(TimeSpend[[#This Row],[Network Description]]&lt;&gt;"",VLOOKUP(TimeSpend[[#This Row],[Network Description]],Projects!A:B,2,0),"")</f>
        <v/>
      </c>
      <c r="F895" s="96"/>
      <c r="L895" s="69" t="str">
        <f>IF(TimeSpend[[#This Row],[Personnel number]]&lt;&gt;"",Utilization!$J$2,"")</f>
        <v/>
      </c>
      <c r="M895" s="69" t="str">
        <f>IF(TimeSpend[[#This Row],[Personnel number]]&lt;&gt;"",VLOOKUP(TimeSpend[[#This Row],[Personnel number]],Users!A:B,2,0),"")</f>
        <v/>
      </c>
      <c r="N895" s="69" t="str">
        <f>IF(TimeSpend[[#This Row],[Network Description]]&lt;&gt;"",VLOOKUP(TimeSpend[[#This Row],[Network Description]],Projects!A:C,3,0),"")</f>
        <v/>
      </c>
      <c r="O895" s="69" t="str">
        <f>IF(TimeSpend[[#This Row],[Activity]]&lt;&gt;"",VLOOKUP(TimeSpend[[#This Row],[Activity]],Activity,2,FALSE),"")</f>
        <v/>
      </c>
    </row>
    <row r="896" spans="3:15" ht="16.5" customHeight="1" x14ac:dyDescent="0.25">
      <c r="C896" s="68" t="str">
        <f t="shared" si="16"/>
        <v/>
      </c>
      <c r="D896" s="69" t="str">
        <f>IF(TimeSpend[[#This Row],[Network Description]]&lt;&gt;"",VLOOKUP(TimeSpend[[#This Row],[Network Description]],Projects!A:B,2,0),"")</f>
        <v/>
      </c>
      <c r="F896" s="96"/>
      <c r="L896" s="69" t="str">
        <f>IF(TimeSpend[[#This Row],[Personnel number]]&lt;&gt;"",Utilization!$J$2,"")</f>
        <v/>
      </c>
      <c r="M896" s="69" t="str">
        <f>IF(TimeSpend[[#This Row],[Personnel number]]&lt;&gt;"",VLOOKUP(TimeSpend[[#This Row],[Personnel number]],Users!A:B,2,0),"")</f>
        <v/>
      </c>
      <c r="N896" s="69" t="str">
        <f>IF(TimeSpend[[#This Row],[Network Description]]&lt;&gt;"",VLOOKUP(TimeSpend[[#This Row],[Network Description]],Projects!A:C,3,0),"")</f>
        <v/>
      </c>
      <c r="O896" s="69" t="str">
        <f>IF(TimeSpend[[#This Row],[Activity]]&lt;&gt;"",VLOOKUP(TimeSpend[[#This Row],[Activity]],Activity,2,FALSE),"")</f>
        <v/>
      </c>
    </row>
    <row r="897" spans="3:15" ht="16.5" customHeight="1" x14ac:dyDescent="0.25">
      <c r="C897" s="68" t="str">
        <f t="shared" ref="C897:C960" si="17">IF((I897-INT(I897))*24-(H897-INT(H897))*24=0,"",(I897-INT(I897))*24-(H897-INT(H897))*24)</f>
        <v/>
      </c>
      <c r="D897" s="69" t="str">
        <f>IF(TimeSpend[[#This Row],[Network Description]]&lt;&gt;"",VLOOKUP(TimeSpend[[#This Row],[Network Description]],Projects!A:B,2,0),"")</f>
        <v/>
      </c>
      <c r="F897" s="96"/>
      <c r="L897" s="69" t="str">
        <f>IF(TimeSpend[[#This Row],[Personnel number]]&lt;&gt;"",Utilization!$J$2,"")</f>
        <v/>
      </c>
      <c r="M897" s="69" t="str">
        <f>IF(TimeSpend[[#This Row],[Personnel number]]&lt;&gt;"",VLOOKUP(TimeSpend[[#This Row],[Personnel number]],Users!A:B,2,0),"")</f>
        <v/>
      </c>
      <c r="N897" s="69" t="str">
        <f>IF(TimeSpend[[#This Row],[Network Description]]&lt;&gt;"",VLOOKUP(TimeSpend[[#This Row],[Network Description]],Projects!A:C,3,0),"")</f>
        <v/>
      </c>
      <c r="O897" s="69" t="str">
        <f>IF(TimeSpend[[#This Row],[Activity]]&lt;&gt;"",VLOOKUP(TimeSpend[[#This Row],[Activity]],Activity,2,FALSE),"")</f>
        <v/>
      </c>
    </row>
    <row r="898" spans="3:15" ht="16.5" customHeight="1" x14ac:dyDescent="0.25">
      <c r="C898" s="68" t="str">
        <f t="shared" si="17"/>
        <v/>
      </c>
      <c r="D898" s="69" t="str">
        <f>IF(TimeSpend[[#This Row],[Network Description]]&lt;&gt;"",VLOOKUP(TimeSpend[[#This Row],[Network Description]],Projects!A:B,2,0),"")</f>
        <v/>
      </c>
      <c r="F898" s="96"/>
      <c r="L898" s="69" t="str">
        <f>IF(TimeSpend[[#This Row],[Personnel number]]&lt;&gt;"",Utilization!$J$2,"")</f>
        <v/>
      </c>
      <c r="M898" s="69" t="str">
        <f>IF(TimeSpend[[#This Row],[Personnel number]]&lt;&gt;"",VLOOKUP(TimeSpend[[#This Row],[Personnel number]],Users!A:B,2,0),"")</f>
        <v/>
      </c>
      <c r="N898" s="69" t="str">
        <f>IF(TimeSpend[[#This Row],[Network Description]]&lt;&gt;"",VLOOKUP(TimeSpend[[#This Row],[Network Description]],Projects!A:C,3,0),"")</f>
        <v/>
      </c>
      <c r="O898" s="69" t="str">
        <f>IF(TimeSpend[[#This Row],[Activity]]&lt;&gt;"",VLOOKUP(TimeSpend[[#This Row],[Activity]],Activity,2,FALSE),"")</f>
        <v/>
      </c>
    </row>
    <row r="899" spans="3:15" ht="16.5" customHeight="1" x14ac:dyDescent="0.25">
      <c r="C899" s="68" t="str">
        <f t="shared" si="17"/>
        <v/>
      </c>
      <c r="D899" s="69" t="str">
        <f>IF(TimeSpend[[#This Row],[Network Description]]&lt;&gt;"",VLOOKUP(TimeSpend[[#This Row],[Network Description]],Projects!A:B,2,0),"")</f>
        <v/>
      </c>
      <c r="F899" s="96"/>
      <c r="L899" s="69" t="str">
        <f>IF(TimeSpend[[#This Row],[Personnel number]]&lt;&gt;"",Utilization!$J$2,"")</f>
        <v/>
      </c>
      <c r="M899" s="69" t="str">
        <f>IF(TimeSpend[[#This Row],[Personnel number]]&lt;&gt;"",VLOOKUP(TimeSpend[[#This Row],[Personnel number]],Users!A:B,2,0),"")</f>
        <v/>
      </c>
      <c r="N899" s="69" t="str">
        <f>IF(TimeSpend[[#This Row],[Network Description]]&lt;&gt;"",VLOOKUP(TimeSpend[[#This Row],[Network Description]],Projects!A:C,3,0),"")</f>
        <v/>
      </c>
      <c r="O899" s="69" t="str">
        <f>IF(TimeSpend[[#This Row],[Activity]]&lt;&gt;"",VLOOKUP(TimeSpend[[#This Row],[Activity]],Activity,2,FALSE),"")</f>
        <v/>
      </c>
    </row>
    <row r="900" spans="3:15" ht="16.5" customHeight="1" x14ac:dyDescent="0.25">
      <c r="C900" s="68" t="str">
        <f t="shared" si="17"/>
        <v/>
      </c>
      <c r="D900" s="69" t="str">
        <f>IF(TimeSpend[[#This Row],[Network Description]]&lt;&gt;"",VLOOKUP(TimeSpend[[#This Row],[Network Description]],Projects!A:B,2,0),"")</f>
        <v/>
      </c>
      <c r="F900" s="96"/>
      <c r="L900" s="69" t="str">
        <f>IF(TimeSpend[[#This Row],[Personnel number]]&lt;&gt;"",Utilization!$J$2,"")</f>
        <v/>
      </c>
      <c r="M900" s="69" t="str">
        <f>IF(TimeSpend[[#This Row],[Personnel number]]&lt;&gt;"",VLOOKUP(TimeSpend[[#This Row],[Personnel number]],Users!A:B,2,0),"")</f>
        <v/>
      </c>
      <c r="N900" s="69" t="str">
        <f>IF(TimeSpend[[#This Row],[Network Description]]&lt;&gt;"",VLOOKUP(TimeSpend[[#This Row],[Network Description]],Projects!A:C,3,0),"")</f>
        <v/>
      </c>
      <c r="O900" s="69" t="str">
        <f>IF(TimeSpend[[#This Row],[Activity]]&lt;&gt;"",VLOOKUP(TimeSpend[[#This Row],[Activity]],Activity,2,FALSE),"")</f>
        <v/>
      </c>
    </row>
    <row r="901" spans="3:15" ht="16.5" customHeight="1" x14ac:dyDescent="0.25">
      <c r="C901" s="68" t="str">
        <f t="shared" si="17"/>
        <v/>
      </c>
      <c r="D901" s="69" t="str">
        <f>IF(TimeSpend[[#This Row],[Network Description]]&lt;&gt;"",VLOOKUP(TimeSpend[[#This Row],[Network Description]],Projects!A:B,2,0),"")</f>
        <v/>
      </c>
      <c r="F901" s="96"/>
      <c r="L901" s="69" t="str">
        <f>IF(TimeSpend[[#This Row],[Personnel number]]&lt;&gt;"",Utilization!$J$2,"")</f>
        <v/>
      </c>
      <c r="M901" s="69" t="str">
        <f>IF(TimeSpend[[#This Row],[Personnel number]]&lt;&gt;"",VLOOKUP(TimeSpend[[#This Row],[Personnel number]],Users!A:B,2,0),"")</f>
        <v/>
      </c>
      <c r="N901" s="69" t="str">
        <f>IF(TimeSpend[[#This Row],[Network Description]]&lt;&gt;"",VLOOKUP(TimeSpend[[#This Row],[Network Description]],Projects!A:C,3,0),"")</f>
        <v/>
      </c>
      <c r="O901" s="69" t="str">
        <f>IF(TimeSpend[[#This Row],[Activity]]&lt;&gt;"",VLOOKUP(TimeSpend[[#This Row],[Activity]],Activity,2,FALSE),"")</f>
        <v/>
      </c>
    </row>
    <row r="902" spans="3:15" ht="16.5" customHeight="1" x14ac:dyDescent="0.25">
      <c r="C902" s="68" t="str">
        <f t="shared" si="17"/>
        <v/>
      </c>
      <c r="D902" s="69" t="str">
        <f>IF(TimeSpend[[#This Row],[Network Description]]&lt;&gt;"",VLOOKUP(TimeSpend[[#This Row],[Network Description]],Projects!A:B,2,0),"")</f>
        <v/>
      </c>
      <c r="F902" s="96"/>
      <c r="L902" s="69" t="str">
        <f>IF(TimeSpend[[#This Row],[Personnel number]]&lt;&gt;"",Utilization!$J$2,"")</f>
        <v/>
      </c>
      <c r="M902" s="69" t="str">
        <f>IF(TimeSpend[[#This Row],[Personnel number]]&lt;&gt;"",VLOOKUP(TimeSpend[[#This Row],[Personnel number]],Users!A:B,2,0),"")</f>
        <v/>
      </c>
      <c r="N902" s="69" t="str">
        <f>IF(TimeSpend[[#This Row],[Network Description]]&lt;&gt;"",VLOOKUP(TimeSpend[[#This Row],[Network Description]],Projects!A:C,3,0),"")</f>
        <v/>
      </c>
      <c r="O902" s="69" t="str">
        <f>IF(TimeSpend[[#This Row],[Activity]]&lt;&gt;"",VLOOKUP(TimeSpend[[#This Row],[Activity]],Activity,2,FALSE),"")</f>
        <v/>
      </c>
    </row>
    <row r="903" spans="3:15" ht="16.5" customHeight="1" x14ac:dyDescent="0.25">
      <c r="C903" s="68" t="str">
        <f t="shared" si="17"/>
        <v/>
      </c>
      <c r="D903" s="69" t="str">
        <f>IF(TimeSpend[[#This Row],[Network Description]]&lt;&gt;"",VLOOKUP(TimeSpend[[#This Row],[Network Description]],Projects!A:B,2,0),"")</f>
        <v/>
      </c>
      <c r="F903" s="96"/>
      <c r="L903" s="69" t="str">
        <f>IF(TimeSpend[[#This Row],[Personnel number]]&lt;&gt;"",Utilization!$J$2,"")</f>
        <v/>
      </c>
      <c r="M903" s="69" t="str">
        <f>IF(TimeSpend[[#This Row],[Personnel number]]&lt;&gt;"",VLOOKUP(TimeSpend[[#This Row],[Personnel number]],Users!A:B,2,0),"")</f>
        <v/>
      </c>
      <c r="N903" s="69" t="str">
        <f>IF(TimeSpend[[#This Row],[Network Description]]&lt;&gt;"",VLOOKUP(TimeSpend[[#This Row],[Network Description]],Projects!A:C,3,0),"")</f>
        <v/>
      </c>
      <c r="O903" s="69" t="str">
        <f>IF(TimeSpend[[#This Row],[Activity]]&lt;&gt;"",VLOOKUP(TimeSpend[[#This Row],[Activity]],Activity,2,FALSE),"")</f>
        <v/>
      </c>
    </row>
    <row r="904" spans="3:15" ht="16.5" customHeight="1" x14ac:dyDescent="0.25">
      <c r="C904" s="68" t="str">
        <f t="shared" si="17"/>
        <v/>
      </c>
      <c r="D904" s="69" t="str">
        <f>IF(TimeSpend[[#This Row],[Network Description]]&lt;&gt;"",VLOOKUP(TimeSpend[[#This Row],[Network Description]],Projects!A:B,2,0),"")</f>
        <v/>
      </c>
      <c r="F904" s="96"/>
      <c r="L904" s="69" t="str">
        <f>IF(TimeSpend[[#This Row],[Personnel number]]&lt;&gt;"",Utilization!$J$2,"")</f>
        <v/>
      </c>
      <c r="M904" s="69" t="str">
        <f>IF(TimeSpend[[#This Row],[Personnel number]]&lt;&gt;"",VLOOKUP(TimeSpend[[#This Row],[Personnel number]],Users!A:B,2,0),"")</f>
        <v/>
      </c>
      <c r="N904" s="69" t="str">
        <f>IF(TimeSpend[[#This Row],[Network Description]]&lt;&gt;"",VLOOKUP(TimeSpend[[#This Row],[Network Description]],Projects!A:C,3,0),"")</f>
        <v/>
      </c>
      <c r="O904" s="69" t="str">
        <f>IF(TimeSpend[[#This Row],[Activity]]&lt;&gt;"",VLOOKUP(TimeSpend[[#This Row],[Activity]],Activity,2,FALSE),"")</f>
        <v/>
      </c>
    </row>
    <row r="905" spans="3:15" ht="16.5" customHeight="1" x14ac:dyDescent="0.25">
      <c r="C905" s="68" t="str">
        <f t="shared" si="17"/>
        <v/>
      </c>
      <c r="D905" s="69" t="str">
        <f>IF(TimeSpend[[#This Row],[Network Description]]&lt;&gt;"",VLOOKUP(TimeSpend[[#This Row],[Network Description]],Projects!A:B,2,0),"")</f>
        <v/>
      </c>
      <c r="F905" s="96"/>
      <c r="L905" s="69" t="str">
        <f>IF(TimeSpend[[#This Row],[Personnel number]]&lt;&gt;"",Utilization!$J$2,"")</f>
        <v/>
      </c>
      <c r="M905" s="69" t="str">
        <f>IF(TimeSpend[[#This Row],[Personnel number]]&lt;&gt;"",VLOOKUP(TimeSpend[[#This Row],[Personnel number]],Users!A:B,2,0),"")</f>
        <v/>
      </c>
      <c r="N905" s="69" t="str">
        <f>IF(TimeSpend[[#This Row],[Network Description]]&lt;&gt;"",VLOOKUP(TimeSpend[[#This Row],[Network Description]],Projects!A:C,3,0),"")</f>
        <v/>
      </c>
      <c r="O905" s="69" t="str">
        <f>IF(TimeSpend[[#This Row],[Activity]]&lt;&gt;"",VLOOKUP(TimeSpend[[#This Row],[Activity]],Activity,2,FALSE),"")</f>
        <v/>
      </c>
    </row>
    <row r="906" spans="3:15" ht="16.5" customHeight="1" x14ac:dyDescent="0.25">
      <c r="C906" s="68" t="str">
        <f t="shared" si="17"/>
        <v/>
      </c>
      <c r="D906" s="69" t="str">
        <f>IF(TimeSpend[[#This Row],[Network Description]]&lt;&gt;"",VLOOKUP(TimeSpend[[#This Row],[Network Description]],Projects!A:B,2,0),"")</f>
        <v/>
      </c>
      <c r="F906" s="96"/>
      <c r="L906" s="69" t="str">
        <f>IF(TimeSpend[[#This Row],[Personnel number]]&lt;&gt;"",Utilization!$J$2,"")</f>
        <v/>
      </c>
      <c r="M906" s="69" t="str">
        <f>IF(TimeSpend[[#This Row],[Personnel number]]&lt;&gt;"",VLOOKUP(TimeSpend[[#This Row],[Personnel number]],Users!A:B,2,0),"")</f>
        <v/>
      </c>
      <c r="N906" s="69" t="str">
        <f>IF(TimeSpend[[#This Row],[Network Description]]&lt;&gt;"",VLOOKUP(TimeSpend[[#This Row],[Network Description]],Projects!A:C,3,0),"")</f>
        <v/>
      </c>
      <c r="O906" s="69" t="str">
        <f>IF(TimeSpend[[#This Row],[Activity]]&lt;&gt;"",VLOOKUP(TimeSpend[[#This Row],[Activity]],Activity,2,FALSE),"")</f>
        <v/>
      </c>
    </row>
    <row r="907" spans="3:15" ht="16.5" customHeight="1" x14ac:dyDescent="0.25">
      <c r="C907" s="68" t="str">
        <f t="shared" si="17"/>
        <v/>
      </c>
      <c r="D907" s="69" t="str">
        <f>IF(TimeSpend[[#This Row],[Network Description]]&lt;&gt;"",VLOOKUP(TimeSpend[[#This Row],[Network Description]],Projects!A:B,2,0),"")</f>
        <v/>
      </c>
      <c r="F907" s="96"/>
      <c r="L907" s="69" t="str">
        <f>IF(TimeSpend[[#This Row],[Personnel number]]&lt;&gt;"",Utilization!$J$2,"")</f>
        <v/>
      </c>
      <c r="M907" s="69" t="str">
        <f>IF(TimeSpend[[#This Row],[Personnel number]]&lt;&gt;"",VLOOKUP(TimeSpend[[#This Row],[Personnel number]],Users!A:B,2,0),"")</f>
        <v/>
      </c>
      <c r="N907" s="69" t="str">
        <f>IF(TimeSpend[[#This Row],[Network Description]]&lt;&gt;"",VLOOKUP(TimeSpend[[#This Row],[Network Description]],Projects!A:C,3,0),"")</f>
        <v/>
      </c>
      <c r="O907" s="69" t="str">
        <f>IF(TimeSpend[[#This Row],[Activity]]&lt;&gt;"",VLOOKUP(TimeSpend[[#This Row],[Activity]],Activity,2,FALSE),"")</f>
        <v/>
      </c>
    </row>
    <row r="908" spans="3:15" ht="16.5" customHeight="1" x14ac:dyDescent="0.25">
      <c r="C908" s="68" t="str">
        <f t="shared" si="17"/>
        <v/>
      </c>
      <c r="D908" s="69" t="str">
        <f>IF(TimeSpend[[#This Row],[Network Description]]&lt;&gt;"",VLOOKUP(TimeSpend[[#This Row],[Network Description]],Projects!A:B,2,0),"")</f>
        <v/>
      </c>
      <c r="F908" s="96"/>
      <c r="L908" s="69" t="str">
        <f>IF(TimeSpend[[#This Row],[Personnel number]]&lt;&gt;"",Utilization!$J$2,"")</f>
        <v/>
      </c>
      <c r="M908" s="69" t="str">
        <f>IF(TimeSpend[[#This Row],[Personnel number]]&lt;&gt;"",VLOOKUP(TimeSpend[[#This Row],[Personnel number]],Users!A:B,2,0),"")</f>
        <v/>
      </c>
      <c r="N908" s="69" t="str">
        <f>IF(TimeSpend[[#This Row],[Network Description]]&lt;&gt;"",VLOOKUP(TimeSpend[[#This Row],[Network Description]],Projects!A:C,3,0),"")</f>
        <v/>
      </c>
      <c r="O908" s="69" t="str">
        <f>IF(TimeSpend[[#This Row],[Activity]]&lt;&gt;"",VLOOKUP(TimeSpend[[#This Row],[Activity]],Activity,2,FALSE),"")</f>
        <v/>
      </c>
    </row>
    <row r="909" spans="3:15" ht="16.5" customHeight="1" x14ac:dyDescent="0.25">
      <c r="C909" s="68" t="str">
        <f t="shared" si="17"/>
        <v/>
      </c>
      <c r="D909" s="69" t="str">
        <f>IF(TimeSpend[[#This Row],[Network Description]]&lt;&gt;"",VLOOKUP(TimeSpend[[#This Row],[Network Description]],Projects!A:B,2,0),"")</f>
        <v/>
      </c>
      <c r="F909" s="96"/>
      <c r="L909" s="69" t="str">
        <f>IF(TimeSpend[[#This Row],[Personnel number]]&lt;&gt;"",Utilization!$J$2,"")</f>
        <v/>
      </c>
      <c r="M909" s="69" t="str">
        <f>IF(TimeSpend[[#This Row],[Personnel number]]&lt;&gt;"",VLOOKUP(TimeSpend[[#This Row],[Personnel number]],Users!A:B,2,0),"")</f>
        <v/>
      </c>
      <c r="N909" s="69" t="str">
        <f>IF(TimeSpend[[#This Row],[Network Description]]&lt;&gt;"",VLOOKUP(TimeSpend[[#This Row],[Network Description]],Projects!A:C,3,0),"")</f>
        <v/>
      </c>
      <c r="O909" s="69" t="str">
        <f>IF(TimeSpend[[#This Row],[Activity]]&lt;&gt;"",VLOOKUP(TimeSpend[[#This Row],[Activity]],Activity,2,FALSE),"")</f>
        <v/>
      </c>
    </row>
    <row r="910" spans="3:15" ht="16.5" customHeight="1" x14ac:dyDescent="0.25">
      <c r="C910" s="68" t="str">
        <f t="shared" si="17"/>
        <v/>
      </c>
      <c r="D910" s="69" t="str">
        <f>IF(TimeSpend[[#This Row],[Network Description]]&lt;&gt;"",VLOOKUP(TimeSpend[[#This Row],[Network Description]],Projects!A:B,2,0),"")</f>
        <v/>
      </c>
      <c r="F910" s="96"/>
      <c r="L910" s="69" t="str">
        <f>IF(TimeSpend[[#This Row],[Personnel number]]&lt;&gt;"",Utilization!$J$2,"")</f>
        <v/>
      </c>
      <c r="M910" s="69" t="str">
        <f>IF(TimeSpend[[#This Row],[Personnel number]]&lt;&gt;"",VLOOKUP(TimeSpend[[#This Row],[Personnel number]],Users!A:B,2,0),"")</f>
        <v/>
      </c>
      <c r="N910" s="69" t="str">
        <f>IF(TimeSpend[[#This Row],[Network Description]]&lt;&gt;"",VLOOKUP(TimeSpend[[#This Row],[Network Description]],Projects!A:C,3,0),"")</f>
        <v/>
      </c>
      <c r="O910" s="69" t="str">
        <f>IF(TimeSpend[[#This Row],[Activity]]&lt;&gt;"",VLOOKUP(TimeSpend[[#This Row],[Activity]],Activity,2,FALSE),"")</f>
        <v/>
      </c>
    </row>
    <row r="911" spans="3:15" ht="16.5" customHeight="1" x14ac:dyDescent="0.25">
      <c r="C911" s="68" t="str">
        <f t="shared" si="17"/>
        <v/>
      </c>
      <c r="D911" s="69" t="str">
        <f>IF(TimeSpend[[#This Row],[Network Description]]&lt;&gt;"",VLOOKUP(TimeSpend[[#This Row],[Network Description]],Projects!A:B,2,0),"")</f>
        <v/>
      </c>
      <c r="F911" s="96"/>
      <c r="L911" s="69" t="str">
        <f>IF(TimeSpend[[#This Row],[Personnel number]]&lt;&gt;"",Utilization!$J$2,"")</f>
        <v/>
      </c>
      <c r="M911" s="69" t="str">
        <f>IF(TimeSpend[[#This Row],[Personnel number]]&lt;&gt;"",VLOOKUP(TimeSpend[[#This Row],[Personnel number]],Users!A:B,2,0),"")</f>
        <v/>
      </c>
      <c r="N911" s="69" t="str">
        <f>IF(TimeSpend[[#This Row],[Network Description]]&lt;&gt;"",VLOOKUP(TimeSpend[[#This Row],[Network Description]],Projects!A:C,3,0),"")</f>
        <v/>
      </c>
      <c r="O911" s="69" t="str">
        <f>IF(TimeSpend[[#This Row],[Activity]]&lt;&gt;"",VLOOKUP(TimeSpend[[#This Row],[Activity]],Activity,2,FALSE),"")</f>
        <v/>
      </c>
    </row>
    <row r="912" spans="3:15" ht="16.5" customHeight="1" x14ac:dyDescent="0.25">
      <c r="C912" s="68" t="str">
        <f t="shared" si="17"/>
        <v/>
      </c>
      <c r="D912" s="69" t="str">
        <f>IF(TimeSpend[[#This Row],[Network Description]]&lt;&gt;"",VLOOKUP(TimeSpend[[#This Row],[Network Description]],Projects!A:B,2,0),"")</f>
        <v/>
      </c>
      <c r="F912" s="96"/>
      <c r="L912" s="69" t="str">
        <f>IF(TimeSpend[[#This Row],[Personnel number]]&lt;&gt;"",Utilization!$J$2,"")</f>
        <v/>
      </c>
      <c r="M912" s="69" t="str">
        <f>IF(TimeSpend[[#This Row],[Personnel number]]&lt;&gt;"",VLOOKUP(TimeSpend[[#This Row],[Personnel number]],Users!A:B,2,0),"")</f>
        <v/>
      </c>
      <c r="N912" s="69" t="str">
        <f>IF(TimeSpend[[#This Row],[Network Description]]&lt;&gt;"",VLOOKUP(TimeSpend[[#This Row],[Network Description]],Projects!A:C,3,0),"")</f>
        <v/>
      </c>
      <c r="O912" s="69" t="str">
        <f>IF(TimeSpend[[#This Row],[Activity]]&lt;&gt;"",VLOOKUP(TimeSpend[[#This Row],[Activity]],Activity,2,FALSE),"")</f>
        <v/>
      </c>
    </row>
    <row r="913" spans="3:15" ht="16.5" customHeight="1" x14ac:dyDescent="0.25">
      <c r="C913" s="68" t="str">
        <f t="shared" si="17"/>
        <v/>
      </c>
      <c r="D913" s="69" t="str">
        <f>IF(TimeSpend[[#This Row],[Network Description]]&lt;&gt;"",VLOOKUP(TimeSpend[[#This Row],[Network Description]],Projects!A:B,2,0),"")</f>
        <v/>
      </c>
      <c r="F913" s="96"/>
      <c r="L913" s="69" t="str">
        <f>IF(TimeSpend[[#This Row],[Personnel number]]&lt;&gt;"",Utilization!$J$2,"")</f>
        <v/>
      </c>
      <c r="M913" s="69" t="str">
        <f>IF(TimeSpend[[#This Row],[Personnel number]]&lt;&gt;"",VLOOKUP(TimeSpend[[#This Row],[Personnel number]],Users!A:B,2,0),"")</f>
        <v/>
      </c>
      <c r="N913" s="69" t="str">
        <f>IF(TimeSpend[[#This Row],[Network Description]]&lt;&gt;"",VLOOKUP(TimeSpend[[#This Row],[Network Description]],Projects!A:C,3,0),"")</f>
        <v/>
      </c>
      <c r="O913" s="69" t="str">
        <f>IF(TimeSpend[[#This Row],[Activity]]&lt;&gt;"",VLOOKUP(TimeSpend[[#This Row],[Activity]],Activity,2,FALSE),"")</f>
        <v/>
      </c>
    </row>
    <row r="914" spans="3:15" ht="16.5" customHeight="1" x14ac:dyDescent="0.25">
      <c r="C914" s="68" t="str">
        <f t="shared" si="17"/>
        <v/>
      </c>
      <c r="D914" s="69" t="str">
        <f>IF(TimeSpend[[#This Row],[Network Description]]&lt;&gt;"",VLOOKUP(TimeSpend[[#This Row],[Network Description]],Projects!A:B,2,0),"")</f>
        <v/>
      </c>
      <c r="F914" s="96"/>
      <c r="L914" s="69" t="str">
        <f>IF(TimeSpend[[#This Row],[Personnel number]]&lt;&gt;"",Utilization!$J$2,"")</f>
        <v/>
      </c>
      <c r="M914" s="69" t="str">
        <f>IF(TimeSpend[[#This Row],[Personnel number]]&lt;&gt;"",VLOOKUP(TimeSpend[[#This Row],[Personnel number]],Users!A:B,2,0),"")</f>
        <v/>
      </c>
      <c r="N914" s="69" t="str">
        <f>IF(TimeSpend[[#This Row],[Network Description]]&lt;&gt;"",VLOOKUP(TimeSpend[[#This Row],[Network Description]],Projects!A:C,3,0),"")</f>
        <v/>
      </c>
      <c r="O914" s="69" t="str">
        <f>IF(TimeSpend[[#This Row],[Activity]]&lt;&gt;"",VLOOKUP(TimeSpend[[#This Row],[Activity]],Activity,2,FALSE),"")</f>
        <v/>
      </c>
    </row>
    <row r="915" spans="3:15" ht="16.5" customHeight="1" x14ac:dyDescent="0.25">
      <c r="C915" s="68" t="str">
        <f t="shared" si="17"/>
        <v/>
      </c>
      <c r="D915" s="69" t="str">
        <f>IF(TimeSpend[[#This Row],[Network Description]]&lt;&gt;"",VLOOKUP(TimeSpend[[#This Row],[Network Description]],Projects!A:B,2,0),"")</f>
        <v/>
      </c>
      <c r="F915" s="96"/>
      <c r="L915" s="69" t="str">
        <f>IF(TimeSpend[[#This Row],[Personnel number]]&lt;&gt;"",Utilization!$J$2,"")</f>
        <v/>
      </c>
      <c r="M915" s="69" t="str">
        <f>IF(TimeSpend[[#This Row],[Personnel number]]&lt;&gt;"",VLOOKUP(TimeSpend[[#This Row],[Personnel number]],Users!A:B,2,0),"")</f>
        <v/>
      </c>
      <c r="N915" s="69" t="str">
        <f>IF(TimeSpend[[#This Row],[Network Description]]&lt;&gt;"",VLOOKUP(TimeSpend[[#This Row],[Network Description]],Projects!A:C,3,0),"")</f>
        <v/>
      </c>
      <c r="O915" s="69" t="str">
        <f>IF(TimeSpend[[#This Row],[Activity]]&lt;&gt;"",VLOOKUP(TimeSpend[[#This Row],[Activity]],Activity,2,FALSE),"")</f>
        <v/>
      </c>
    </row>
    <row r="916" spans="3:15" ht="16.5" customHeight="1" x14ac:dyDescent="0.25">
      <c r="C916" s="68" t="str">
        <f t="shared" si="17"/>
        <v/>
      </c>
      <c r="D916" s="69" t="str">
        <f>IF(TimeSpend[[#This Row],[Network Description]]&lt;&gt;"",VLOOKUP(TimeSpend[[#This Row],[Network Description]],Projects!A:B,2,0),"")</f>
        <v/>
      </c>
      <c r="F916" s="96"/>
      <c r="L916" s="69" t="str">
        <f>IF(TimeSpend[[#This Row],[Personnel number]]&lt;&gt;"",Utilization!$J$2,"")</f>
        <v/>
      </c>
      <c r="M916" s="69" t="str">
        <f>IF(TimeSpend[[#This Row],[Personnel number]]&lt;&gt;"",VLOOKUP(TimeSpend[[#This Row],[Personnel number]],Users!A:B,2,0),"")</f>
        <v/>
      </c>
      <c r="N916" s="69" t="str">
        <f>IF(TimeSpend[[#This Row],[Network Description]]&lt;&gt;"",VLOOKUP(TimeSpend[[#This Row],[Network Description]],Projects!A:C,3,0),"")</f>
        <v/>
      </c>
      <c r="O916" s="69" t="str">
        <f>IF(TimeSpend[[#This Row],[Activity]]&lt;&gt;"",VLOOKUP(TimeSpend[[#This Row],[Activity]],Activity,2,FALSE),"")</f>
        <v/>
      </c>
    </row>
    <row r="917" spans="3:15" ht="16.5" customHeight="1" x14ac:dyDescent="0.25">
      <c r="C917" s="68" t="str">
        <f t="shared" si="17"/>
        <v/>
      </c>
      <c r="D917" s="69" t="str">
        <f>IF(TimeSpend[[#This Row],[Network Description]]&lt;&gt;"",VLOOKUP(TimeSpend[[#This Row],[Network Description]],Projects!A:B,2,0),"")</f>
        <v/>
      </c>
      <c r="F917" s="96"/>
      <c r="L917" s="69" t="str">
        <f>IF(TimeSpend[[#This Row],[Personnel number]]&lt;&gt;"",Utilization!$J$2,"")</f>
        <v/>
      </c>
      <c r="M917" s="69" t="str">
        <f>IF(TimeSpend[[#This Row],[Personnel number]]&lt;&gt;"",VLOOKUP(TimeSpend[[#This Row],[Personnel number]],Users!A:B,2,0),"")</f>
        <v/>
      </c>
      <c r="N917" s="69" t="str">
        <f>IF(TimeSpend[[#This Row],[Network Description]]&lt;&gt;"",VLOOKUP(TimeSpend[[#This Row],[Network Description]],Projects!A:C,3,0),"")</f>
        <v/>
      </c>
      <c r="O917" s="69" t="str">
        <f>IF(TimeSpend[[#This Row],[Activity]]&lt;&gt;"",VLOOKUP(TimeSpend[[#This Row],[Activity]],Activity,2,FALSE),"")</f>
        <v/>
      </c>
    </row>
    <row r="918" spans="3:15" ht="16.5" customHeight="1" x14ac:dyDescent="0.25">
      <c r="C918" s="68" t="str">
        <f t="shared" si="17"/>
        <v/>
      </c>
      <c r="D918" s="69" t="str">
        <f>IF(TimeSpend[[#This Row],[Network Description]]&lt;&gt;"",VLOOKUP(TimeSpend[[#This Row],[Network Description]],Projects!A:B,2,0),"")</f>
        <v/>
      </c>
      <c r="F918" s="96"/>
      <c r="L918" s="69" t="str">
        <f>IF(TimeSpend[[#This Row],[Personnel number]]&lt;&gt;"",Utilization!$J$2,"")</f>
        <v/>
      </c>
      <c r="M918" s="69" t="str">
        <f>IF(TimeSpend[[#This Row],[Personnel number]]&lt;&gt;"",VLOOKUP(TimeSpend[[#This Row],[Personnel number]],Users!A:B,2,0),"")</f>
        <v/>
      </c>
      <c r="N918" s="69" t="str">
        <f>IF(TimeSpend[[#This Row],[Network Description]]&lt;&gt;"",VLOOKUP(TimeSpend[[#This Row],[Network Description]],Projects!A:C,3,0),"")</f>
        <v/>
      </c>
      <c r="O918" s="69" t="str">
        <f>IF(TimeSpend[[#This Row],[Activity]]&lt;&gt;"",VLOOKUP(TimeSpend[[#This Row],[Activity]],Activity,2,FALSE),"")</f>
        <v/>
      </c>
    </row>
    <row r="919" spans="3:15" ht="16.5" customHeight="1" x14ac:dyDescent="0.25">
      <c r="C919" s="68" t="str">
        <f t="shared" si="17"/>
        <v/>
      </c>
      <c r="D919" s="69" t="str">
        <f>IF(TimeSpend[[#This Row],[Network Description]]&lt;&gt;"",VLOOKUP(TimeSpend[[#This Row],[Network Description]],Projects!A:B,2,0),"")</f>
        <v/>
      </c>
      <c r="F919" s="96"/>
      <c r="L919" s="69" t="str">
        <f>IF(TimeSpend[[#This Row],[Personnel number]]&lt;&gt;"",Utilization!$J$2,"")</f>
        <v/>
      </c>
      <c r="M919" s="69" t="str">
        <f>IF(TimeSpend[[#This Row],[Personnel number]]&lt;&gt;"",VLOOKUP(TimeSpend[[#This Row],[Personnel number]],Users!A:B,2,0),"")</f>
        <v/>
      </c>
      <c r="N919" s="69" t="str">
        <f>IF(TimeSpend[[#This Row],[Network Description]]&lt;&gt;"",VLOOKUP(TimeSpend[[#This Row],[Network Description]],Projects!A:C,3,0),"")</f>
        <v/>
      </c>
      <c r="O919" s="69" t="str">
        <f>IF(TimeSpend[[#This Row],[Activity]]&lt;&gt;"",VLOOKUP(TimeSpend[[#This Row],[Activity]],Activity,2,FALSE),"")</f>
        <v/>
      </c>
    </row>
    <row r="920" spans="3:15" ht="16.5" customHeight="1" x14ac:dyDescent="0.25">
      <c r="C920" s="68" t="str">
        <f t="shared" si="17"/>
        <v/>
      </c>
      <c r="D920" s="69" t="str">
        <f>IF(TimeSpend[[#This Row],[Network Description]]&lt;&gt;"",VLOOKUP(TimeSpend[[#This Row],[Network Description]],Projects!A:B,2,0),"")</f>
        <v/>
      </c>
      <c r="F920" s="96"/>
      <c r="L920" s="69" t="str">
        <f>IF(TimeSpend[[#This Row],[Personnel number]]&lt;&gt;"",Utilization!$J$2,"")</f>
        <v/>
      </c>
      <c r="M920" s="69" t="str">
        <f>IF(TimeSpend[[#This Row],[Personnel number]]&lt;&gt;"",VLOOKUP(TimeSpend[[#This Row],[Personnel number]],Users!A:B,2,0),"")</f>
        <v/>
      </c>
      <c r="N920" s="69" t="str">
        <f>IF(TimeSpend[[#This Row],[Network Description]]&lt;&gt;"",VLOOKUP(TimeSpend[[#This Row],[Network Description]],Projects!A:C,3,0),"")</f>
        <v/>
      </c>
      <c r="O920" s="69" t="str">
        <f>IF(TimeSpend[[#This Row],[Activity]]&lt;&gt;"",VLOOKUP(TimeSpend[[#This Row],[Activity]],Activity,2,FALSE),"")</f>
        <v/>
      </c>
    </row>
    <row r="921" spans="3:15" ht="16.5" customHeight="1" x14ac:dyDescent="0.25">
      <c r="C921" s="68" t="str">
        <f t="shared" si="17"/>
        <v/>
      </c>
      <c r="D921" s="69" t="str">
        <f>IF(TimeSpend[[#This Row],[Network Description]]&lt;&gt;"",VLOOKUP(TimeSpend[[#This Row],[Network Description]],Projects!A:B,2,0),"")</f>
        <v/>
      </c>
      <c r="F921" s="96"/>
      <c r="L921" s="69" t="str">
        <f>IF(TimeSpend[[#This Row],[Personnel number]]&lt;&gt;"",Utilization!$J$2,"")</f>
        <v/>
      </c>
      <c r="M921" s="69" t="str">
        <f>IF(TimeSpend[[#This Row],[Personnel number]]&lt;&gt;"",VLOOKUP(TimeSpend[[#This Row],[Personnel number]],Users!A:B,2,0),"")</f>
        <v/>
      </c>
      <c r="N921" s="69" t="str">
        <f>IF(TimeSpend[[#This Row],[Network Description]]&lt;&gt;"",VLOOKUP(TimeSpend[[#This Row],[Network Description]],Projects!A:C,3,0),"")</f>
        <v/>
      </c>
      <c r="O921" s="69" t="str">
        <f>IF(TimeSpend[[#This Row],[Activity]]&lt;&gt;"",VLOOKUP(TimeSpend[[#This Row],[Activity]],Activity,2,FALSE),"")</f>
        <v/>
      </c>
    </row>
    <row r="922" spans="3:15" ht="16.5" customHeight="1" x14ac:dyDescent="0.25">
      <c r="C922" s="68" t="str">
        <f t="shared" si="17"/>
        <v/>
      </c>
      <c r="D922" s="69" t="str">
        <f>IF(TimeSpend[[#This Row],[Network Description]]&lt;&gt;"",VLOOKUP(TimeSpend[[#This Row],[Network Description]],Projects!A:B,2,0),"")</f>
        <v/>
      </c>
      <c r="F922" s="96"/>
      <c r="L922" s="69" t="str">
        <f>IF(TimeSpend[[#This Row],[Personnel number]]&lt;&gt;"",Utilization!$J$2,"")</f>
        <v/>
      </c>
      <c r="M922" s="69" t="str">
        <f>IF(TimeSpend[[#This Row],[Personnel number]]&lt;&gt;"",VLOOKUP(TimeSpend[[#This Row],[Personnel number]],Users!A:B,2,0),"")</f>
        <v/>
      </c>
      <c r="N922" s="69" t="str">
        <f>IF(TimeSpend[[#This Row],[Network Description]]&lt;&gt;"",VLOOKUP(TimeSpend[[#This Row],[Network Description]],Projects!A:C,3,0),"")</f>
        <v/>
      </c>
      <c r="O922" s="69" t="str">
        <f>IF(TimeSpend[[#This Row],[Activity]]&lt;&gt;"",VLOOKUP(TimeSpend[[#This Row],[Activity]],Activity,2,FALSE),"")</f>
        <v/>
      </c>
    </row>
    <row r="923" spans="3:15" ht="16.5" customHeight="1" x14ac:dyDescent="0.25">
      <c r="C923" s="68" t="str">
        <f t="shared" si="17"/>
        <v/>
      </c>
      <c r="D923" s="69" t="str">
        <f>IF(TimeSpend[[#This Row],[Network Description]]&lt;&gt;"",VLOOKUP(TimeSpend[[#This Row],[Network Description]],Projects!A:B,2,0),"")</f>
        <v/>
      </c>
      <c r="F923" s="96"/>
      <c r="L923" s="69" t="str">
        <f>IF(TimeSpend[[#This Row],[Personnel number]]&lt;&gt;"",Utilization!$J$2,"")</f>
        <v/>
      </c>
      <c r="M923" s="69" t="str">
        <f>IF(TimeSpend[[#This Row],[Personnel number]]&lt;&gt;"",VLOOKUP(TimeSpend[[#This Row],[Personnel number]],Users!A:B,2,0),"")</f>
        <v/>
      </c>
      <c r="N923" s="69" t="str">
        <f>IF(TimeSpend[[#This Row],[Network Description]]&lt;&gt;"",VLOOKUP(TimeSpend[[#This Row],[Network Description]],Projects!A:C,3,0),"")</f>
        <v/>
      </c>
      <c r="O923" s="69" t="str">
        <f>IF(TimeSpend[[#This Row],[Activity]]&lt;&gt;"",VLOOKUP(TimeSpend[[#This Row],[Activity]],Activity,2,FALSE),"")</f>
        <v/>
      </c>
    </row>
    <row r="924" spans="3:15" ht="16.5" customHeight="1" x14ac:dyDescent="0.25">
      <c r="C924" s="68" t="str">
        <f t="shared" si="17"/>
        <v/>
      </c>
      <c r="D924" s="69" t="str">
        <f>IF(TimeSpend[[#This Row],[Network Description]]&lt;&gt;"",VLOOKUP(TimeSpend[[#This Row],[Network Description]],Projects!A:B,2,0),"")</f>
        <v/>
      </c>
      <c r="F924" s="96"/>
      <c r="L924" s="69" t="str">
        <f>IF(TimeSpend[[#This Row],[Personnel number]]&lt;&gt;"",Utilization!$J$2,"")</f>
        <v/>
      </c>
      <c r="M924" s="69" t="str">
        <f>IF(TimeSpend[[#This Row],[Personnel number]]&lt;&gt;"",VLOOKUP(TimeSpend[[#This Row],[Personnel number]],Users!A:B,2,0),"")</f>
        <v/>
      </c>
      <c r="N924" s="69" t="str">
        <f>IF(TimeSpend[[#This Row],[Network Description]]&lt;&gt;"",VLOOKUP(TimeSpend[[#This Row],[Network Description]],Projects!A:C,3,0),"")</f>
        <v/>
      </c>
      <c r="O924" s="69" t="str">
        <f>IF(TimeSpend[[#This Row],[Activity]]&lt;&gt;"",VLOOKUP(TimeSpend[[#This Row],[Activity]],Activity,2,FALSE),"")</f>
        <v/>
      </c>
    </row>
    <row r="925" spans="3:15" ht="16.5" customHeight="1" x14ac:dyDescent="0.25">
      <c r="C925" s="68" t="str">
        <f t="shared" si="17"/>
        <v/>
      </c>
      <c r="D925" s="69" t="str">
        <f>IF(TimeSpend[[#This Row],[Network Description]]&lt;&gt;"",VLOOKUP(TimeSpend[[#This Row],[Network Description]],Projects!A:B,2,0),"")</f>
        <v/>
      </c>
      <c r="F925" s="96"/>
      <c r="L925" s="69" t="str">
        <f>IF(TimeSpend[[#This Row],[Personnel number]]&lt;&gt;"",Utilization!$J$2,"")</f>
        <v/>
      </c>
      <c r="M925" s="69" t="str">
        <f>IF(TimeSpend[[#This Row],[Personnel number]]&lt;&gt;"",VLOOKUP(TimeSpend[[#This Row],[Personnel number]],Users!A:B,2,0),"")</f>
        <v/>
      </c>
      <c r="N925" s="69" t="str">
        <f>IF(TimeSpend[[#This Row],[Network Description]]&lt;&gt;"",VLOOKUP(TimeSpend[[#This Row],[Network Description]],Projects!A:C,3,0),"")</f>
        <v/>
      </c>
      <c r="O925" s="69" t="str">
        <f>IF(TimeSpend[[#This Row],[Activity]]&lt;&gt;"",VLOOKUP(TimeSpend[[#This Row],[Activity]],Activity,2,FALSE),"")</f>
        <v/>
      </c>
    </row>
    <row r="926" spans="3:15" ht="16.5" customHeight="1" x14ac:dyDescent="0.25">
      <c r="C926" s="68" t="str">
        <f t="shared" si="17"/>
        <v/>
      </c>
      <c r="D926" s="69" t="str">
        <f>IF(TimeSpend[[#This Row],[Network Description]]&lt;&gt;"",VLOOKUP(TimeSpend[[#This Row],[Network Description]],Projects!A:B,2,0),"")</f>
        <v/>
      </c>
      <c r="F926" s="96"/>
      <c r="L926" s="69" t="str">
        <f>IF(TimeSpend[[#This Row],[Personnel number]]&lt;&gt;"",Utilization!$J$2,"")</f>
        <v/>
      </c>
      <c r="M926" s="69" t="str">
        <f>IF(TimeSpend[[#This Row],[Personnel number]]&lt;&gt;"",VLOOKUP(TimeSpend[[#This Row],[Personnel number]],Users!A:B,2,0),"")</f>
        <v/>
      </c>
      <c r="N926" s="69" t="str">
        <f>IF(TimeSpend[[#This Row],[Network Description]]&lt;&gt;"",VLOOKUP(TimeSpend[[#This Row],[Network Description]],Projects!A:C,3,0),"")</f>
        <v/>
      </c>
      <c r="O926" s="69" t="str">
        <f>IF(TimeSpend[[#This Row],[Activity]]&lt;&gt;"",VLOOKUP(TimeSpend[[#This Row],[Activity]],Activity,2,FALSE),"")</f>
        <v/>
      </c>
    </row>
    <row r="927" spans="3:15" ht="16.5" customHeight="1" x14ac:dyDescent="0.25">
      <c r="C927" s="68" t="str">
        <f t="shared" si="17"/>
        <v/>
      </c>
      <c r="D927" s="69" t="str">
        <f>IF(TimeSpend[[#This Row],[Network Description]]&lt;&gt;"",VLOOKUP(TimeSpend[[#This Row],[Network Description]],Projects!A:B,2,0),"")</f>
        <v/>
      </c>
      <c r="F927" s="96"/>
      <c r="L927" s="69" t="str">
        <f>IF(TimeSpend[[#This Row],[Personnel number]]&lt;&gt;"",Utilization!$J$2,"")</f>
        <v/>
      </c>
      <c r="M927" s="69" t="str">
        <f>IF(TimeSpend[[#This Row],[Personnel number]]&lt;&gt;"",VLOOKUP(TimeSpend[[#This Row],[Personnel number]],Users!A:B,2,0),"")</f>
        <v/>
      </c>
      <c r="N927" s="69" t="str">
        <f>IF(TimeSpend[[#This Row],[Network Description]]&lt;&gt;"",VLOOKUP(TimeSpend[[#This Row],[Network Description]],Projects!A:C,3,0),"")</f>
        <v/>
      </c>
      <c r="O927" s="69" t="str">
        <f>IF(TimeSpend[[#This Row],[Activity]]&lt;&gt;"",VLOOKUP(TimeSpend[[#This Row],[Activity]],Activity,2,FALSE),"")</f>
        <v/>
      </c>
    </row>
    <row r="928" spans="3:15" ht="16.5" customHeight="1" x14ac:dyDescent="0.25">
      <c r="C928" s="68" t="str">
        <f t="shared" si="17"/>
        <v/>
      </c>
      <c r="D928" s="69" t="str">
        <f>IF(TimeSpend[[#This Row],[Network Description]]&lt;&gt;"",VLOOKUP(TimeSpend[[#This Row],[Network Description]],Projects!A:B,2,0),"")</f>
        <v/>
      </c>
      <c r="F928" s="96"/>
      <c r="L928" s="69" t="str">
        <f>IF(TimeSpend[[#This Row],[Personnel number]]&lt;&gt;"",Utilization!$J$2,"")</f>
        <v/>
      </c>
      <c r="M928" s="69" t="str">
        <f>IF(TimeSpend[[#This Row],[Personnel number]]&lt;&gt;"",VLOOKUP(TimeSpend[[#This Row],[Personnel number]],Users!A:B,2,0),"")</f>
        <v/>
      </c>
      <c r="N928" s="69" t="str">
        <f>IF(TimeSpend[[#This Row],[Network Description]]&lt;&gt;"",VLOOKUP(TimeSpend[[#This Row],[Network Description]],Projects!A:C,3,0),"")</f>
        <v/>
      </c>
      <c r="O928" s="69" t="str">
        <f>IF(TimeSpend[[#This Row],[Activity]]&lt;&gt;"",VLOOKUP(TimeSpend[[#This Row],[Activity]],Activity,2,FALSE),"")</f>
        <v/>
      </c>
    </row>
    <row r="929" spans="2:15" ht="16.5" customHeight="1" x14ac:dyDescent="0.25">
      <c r="C929" s="68" t="str">
        <f t="shared" si="17"/>
        <v/>
      </c>
      <c r="D929" s="69" t="str">
        <f>IF(TimeSpend[[#This Row],[Network Description]]&lt;&gt;"",VLOOKUP(TimeSpend[[#This Row],[Network Description]],Projects!A:B,2,0),"")</f>
        <v/>
      </c>
      <c r="F929" s="96"/>
      <c r="L929" s="69" t="str">
        <f>IF(TimeSpend[[#This Row],[Personnel number]]&lt;&gt;"",Utilization!$J$2,"")</f>
        <v/>
      </c>
      <c r="M929" s="69" t="str">
        <f>IF(TimeSpend[[#This Row],[Personnel number]]&lt;&gt;"",VLOOKUP(TimeSpend[[#This Row],[Personnel number]],Users!A:B,2,0),"")</f>
        <v/>
      </c>
      <c r="N929" s="69" t="str">
        <f>IF(TimeSpend[[#This Row],[Network Description]]&lt;&gt;"",VLOOKUP(TimeSpend[[#This Row],[Network Description]],Projects!A:C,3,0),"")</f>
        <v/>
      </c>
      <c r="O929" s="69" t="str">
        <f>IF(TimeSpend[[#This Row],[Activity]]&lt;&gt;"",VLOOKUP(TimeSpend[[#This Row],[Activity]],Activity,2,FALSE),"")</f>
        <v/>
      </c>
    </row>
    <row r="930" spans="2:15" ht="16.5" customHeight="1" x14ac:dyDescent="0.25">
      <c r="C930" s="68" t="str">
        <f t="shared" si="17"/>
        <v/>
      </c>
      <c r="D930" s="69" t="str">
        <f>IF(TimeSpend[[#This Row],[Network Description]]&lt;&gt;"",VLOOKUP(TimeSpend[[#This Row],[Network Description]],Projects!A:B,2,0),"")</f>
        <v/>
      </c>
      <c r="F930" s="96"/>
      <c r="L930" s="69" t="str">
        <f>IF(TimeSpend[[#This Row],[Personnel number]]&lt;&gt;"",Utilization!$J$2,"")</f>
        <v/>
      </c>
      <c r="M930" s="69" t="str">
        <f>IF(TimeSpend[[#This Row],[Personnel number]]&lt;&gt;"",VLOOKUP(TimeSpend[[#This Row],[Personnel number]],Users!A:B,2,0),"")</f>
        <v/>
      </c>
      <c r="N930" s="69" t="str">
        <f>IF(TimeSpend[[#This Row],[Network Description]]&lt;&gt;"",VLOOKUP(TimeSpend[[#This Row],[Network Description]],Projects!A:C,3,0),"")</f>
        <v/>
      </c>
      <c r="O930" s="69" t="str">
        <f>IF(TimeSpend[[#This Row],[Activity]]&lt;&gt;"",VLOOKUP(TimeSpend[[#This Row],[Activity]],Activity,2,FALSE),"")</f>
        <v/>
      </c>
    </row>
    <row r="931" spans="2:15" ht="16.5" customHeight="1" x14ac:dyDescent="0.25">
      <c r="C931" s="68" t="str">
        <f t="shared" si="17"/>
        <v/>
      </c>
      <c r="D931" s="69" t="str">
        <f>IF(TimeSpend[[#This Row],[Network Description]]&lt;&gt;"",VLOOKUP(TimeSpend[[#This Row],[Network Description]],Projects!A:B,2,0),"")</f>
        <v/>
      </c>
      <c r="F931" s="96"/>
      <c r="L931" s="69" t="str">
        <f>IF(TimeSpend[[#This Row],[Personnel number]]&lt;&gt;"",Utilization!$J$2,"")</f>
        <v/>
      </c>
      <c r="M931" s="69" t="str">
        <f>IF(TimeSpend[[#This Row],[Personnel number]]&lt;&gt;"",VLOOKUP(TimeSpend[[#This Row],[Personnel number]],Users!A:B,2,0),"")</f>
        <v/>
      </c>
      <c r="N931" s="69" t="str">
        <f>IF(TimeSpend[[#This Row],[Network Description]]&lt;&gt;"",VLOOKUP(TimeSpend[[#This Row],[Network Description]],Projects!A:C,3,0),"")</f>
        <v/>
      </c>
      <c r="O931" s="69" t="str">
        <f>IF(TimeSpend[[#This Row],[Activity]]&lt;&gt;"",VLOOKUP(TimeSpend[[#This Row],[Activity]],Activity,2,FALSE),"")</f>
        <v/>
      </c>
    </row>
    <row r="932" spans="2:15" ht="16.5" customHeight="1" x14ac:dyDescent="0.25">
      <c r="C932" s="68" t="str">
        <f t="shared" si="17"/>
        <v/>
      </c>
      <c r="D932" s="69" t="str">
        <f>IF(TimeSpend[[#This Row],[Network Description]]&lt;&gt;"",VLOOKUP(TimeSpend[[#This Row],[Network Description]],Projects!A:B,2,0),"")</f>
        <v/>
      </c>
      <c r="F932" s="96"/>
      <c r="L932" s="69" t="str">
        <f>IF(TimeSpend[[#This Row],[Personnel number]]&lt;&gt;"",Utilization!$J$2,"")</f>
        <v/>
      </c>
      <c r="M932" s="69" t="str">
        <f>IF(TimeSpend[[#This Row],[Personnel number]]&lt;&gt;"",VLOOKUP(TimeSpend[[#This Row],[Personnel number]],Users!A:B,2,0),"")</f>
        <v/>
      </c>
      <c r="N932" s="69" t="str">
        <f>IF(TimeSpend[[#This Row],[Network Description]]&lt;&gt;"",VLOOKUP(TimeSpend[[#This Row],[Network Description]],Projects!A:C,3,0),"")</f>
        <v/>
      </c>
      <c r="O932" s="69" t="str">
        <f>IF(TimeSpend[[#This Row],[Activity]]&lt;&gt;"",VLOOKUP(TimeSpend[[#This Row],[Activity]],Activity,2,FALSE),"")</f>
        <v/>
      </c>
    </row>
    <row r="933" spans="2:15" ht="16.5" customHeight="1" x14ac:dyDescent="0.25">
      <c r="B933" s="115"/>
      <c r="C933" s="68" t="str">
        <f t="shared" si="17"/>
        <v/>
      </c>
      <c r="D933" s="69" t="str">
        <f>IF(TimeSpend[[#This Row],[Network Description]]&lt;&gt;"",VLOOKUP(TimeSpend[[#This Row],[Network Description]],Projects!A:B,2,0),"")</f>
        <v/>
      </c>
      <c r="F933" s="96"/>
      <c r="L933" s="69" t="str">
        <f>IF(TimeSpend[[#This Row],[Personnel number]]&lt;&gt;"",Utilization!$J$2,"")</f>
        <v/>
      </c>
      <c r="M933" s="69" t="str">
        <f>IF(TimeSpend[[#This Row],[Personnel number]]&lt;&gt;"",VLOOKUP(TimeSpend[[#This Row],[Personnel number]],Users!A:B,2,0),"")</f>
        <v/>
      </c>
      <c r="N933" s="69" t="str">
        <f>IF(TimeSpend[[#This Row],[Network Description]]&lt;&gt;"",VLOOKUP(TimeSpend[[#This Row],[Network Description]],Projects!A:C,3,0),"")</f>
        <v/>
      </c>
      <c r="O933" s="69" t="str">
        <f>IF(TimeSpend[[#This Row],[Activity]]&lt;&gt;"",VLOOKUP(TimeSpend[[#This Row],[Activity]],Activity,2,FALSE),"")</f>
        <v/>
      </c>
    </row>
    <row r="934" spans="2:15" ht="16.5" customHeight="1" x14ac:dyDescent="0.25">
      <c r="B934" s="115"/>
      <c r="C934" s="68" t="str">
        <f t="shared" si="17"/>
        <v/>
      </c>
      <c r="D934" s="69" t="str">
        <f>IF(TimeSpend[[#This Row],[Network Description]]&lt;&gt;"",VLOOKUP(TimeSpend[[#This Row],[Network Description]],Projects!A:B,2,0),"")</f>
        <v/>
      </c>
      <c r="F934" s="96"/>
      <c r="L934" s="69" t="str">
        <f>IF(TimeSpend[[#This Row],[Personnel number]]&lt;&gt;"",Utilization!$J$2,"")</f>
        <v/>
      </c>
      <c r="M934" s="69" t="str">
        <f>IF(TimeSpend[[#This Row],[Personnel number]]&lt;&gt;"",VLOOKUP(TimeSpend[[#This Row],[Personnel number]],Users!A:B,2,0),"")</f>
        <v/>
      </c>
      <c r="N934" s="69" t="str">
        <f>IF(TimeSpend[[#This Row],[Network Description]]&lt;&gt;"",VLOOKUP(TimeSpend[[#This Row],[Network Description]],Projects!A:C,3,0),"")</f>
        <v/>
      </c>
      <c r="O934" s="69" t="str">
        <f>IF(TimeSpend[[#This Row],[Activity]]&lt;&gt;"",VLOOKUP(TimeSpend[[#This Row],[Activity]],Activity,2,FALSE),"")</f>
        <v/>
      </c>
    </row>
    <row r="935" spans="2:15" ht="16.5" customHeight="1" x14ac:dyDescent="0.25">
      <c r="C935" s="68" t="str">
        <f t="shared" si="17"/>
        <v/>
      </c>
      <c r="D935" s="69" t="str">
        <f>IF(TimeSpend[[#This Row],[Network Description]]&lt;&gt;"",VLOOKUP(TimeSpend[[#This Row],[Network Description]],Projects!A:B,2,0),"")</f>
        <v/>
      </c>
      <c r="F935" s="96"/>
      <c r="L935" s="69" t="str">
        <f>IF(TimeSpend[[#This Row],[Personnel number]]&lt;&gt;"",Utilization!$J$2,"")</f>
        <v/>
      </c>
      <c r="M935" s="69" t="str">
        <f>IF(TimeSpend[[#This Row],[Personnel number]]&lt;&gt;"",VLOOKUP(TimeSpend[[#This Row],[Personnel number]],Users!A:B,2,0),"")</f>
        <v/>
      </c>
      <c r="N935" s="69" t="str">
        <f>IF(TimeSpend[[#This Row],[Network Description]]&lt;&gt;"",VLOOKUP(TimeSpend[[#This Row],[Network Description]],Projects!A:C,3,0),"")</f>
        <v/>
      </c>
      <c r="O935" s="69" t="str">
        <f>IF(TimeSpend[[#This Row],[Activity]]&lt;&gt;"",VLOOKUP(TimeSpend[[#This Row],[Activity]],Activity,2,FALSE),"")</f>
        <v/>
      </c>
    </row>
    <row r="936" spans="2:15" ht="16.5" customHeight="1" x14ac:dyDescent="0.25">
      <c r="C936" s="68" t="str">
        <f t="shared" si="17"/>
        <v/>
      </c>
      <c r="D936" s="69" t="str">
        <f>IF(TimeSpend[[#This Row],[Network Description]]&lt;&gt;"",VLOOKUP(TimeSpend[[#This Row],[Network Description]],Projects!A:B,2,0),"")</f>
        <v/>
      </c>
      <c r="F936" s="96"/>
      <c r="L936" s="69" t="str">
        <f>IF(TimeSpend[[#This Row],[Personnel number]]&lt;&gt;"",Utilization!$J$2,"")</f>
        <v/>
      </c>
      <c r="M936" s="69" t="str">
        <f>IF(TimeSpend[[#This Row],[Personnel number]]&lt;&gt;"",VLOOKUP(TimeSpend[[#This Row],[Personnel number]],Users!A:B,2,0),"")</f>
        <v/>
      </c>
      <c r="N936" s="69" t="str">
        <f>IF(TimeSpend[[#This Row],[Network Description]]&lt;&gt;"",VLOOKUP(TimeSpend[[#This Row],[Network Description]],Projects!A:C,3,0),"")</f>
        <v/>
      </c>
      <c r="O936" s="69" t="str">
        <f>IF(TimeSpend[[#This Row],[Activity]]&lt;&gt;"",VLOOKUP(TimeSpend[[#This Row],[Activity]],Activity,2,FALSE),"")</f>
        <v/>
      </c>
    </row>
    <row r="937" spans="2:15" ht="16.5" customHeight="1" x14ac:dyDescent="0.25">
      <c r="C937" s="68" t="str">
        <f t="shared" si="17"/>
        <v/>
      </c>
      <c r="D937" s="69" t="str">
        <f>IF(TimeSpend[[#This Row],[Network Description]]&lt;&gt;"",VLOOKUP(TimeSpend[[#This Row],[Network Description]],Projects!A:B,2,0),"")</f>
        <v/>
      </c>
      <c r="F937" s="96"/>
      <c r="L937" s="69" t="str">
        <f>IF(TimeSpend[[#This Row],[Personnel number]]&lt;&gt;"",Utilization!$J$2,"")</f>
        <v/>
      </c>
      <c r="M937" s="69" t="str">
        <f>IF(TimeSpend[[#This Row],[Personnel number]]&lt;&gt;"",VLOOKUP(TimeSpend[[#This Row],[Personnel number]],Users!A:B,2,0),"")</f>
        <v/>
      </c>
      <c r="N937" s="69" t="str">
        <f>IF(TimeSpend[[#This Row],[Network Description]]&lt;&gt;"",VLOOKUP(TimeSpend[[#This Row],[Network Description]],Projects!A:C,3,0),"")</f>
        <v/>
      </c>
      <c r="O937" s="69" t="str">
        <f>IF(TimeSpend[[#This Row],[Activity]]&lt;&gt;"",VLOOKUP(TimeSpend[[#This Row],[Activity]],Activity,2,FALSE),"")</f>
        <v/>
      </c>
    </row>
    <row r="938" spans="2:15" ht="16.5" customHeight="1" x14ac:dyDescent="0.25">
      <c r="C938" s="68" t="str">
        <f t="shared" si="17"/>
        <v/>
      </c>
      <c r="D938" s="69" t="str">
        <f>IF(TimeSpend[[#This Row],[Network Description]]&lt;&gt;"",VLOOKUP(TimeSpend[[#This Row],[Network Description]],Projects!A:B,2,0),"")</f>
        <v/>
      </c>
      <c r="F938" s="96"/>
      <c r="L938" s="69" t="str">
        <f>IF(TimeSpend[[#This Row],[Personnel number]]&lt;&gt;"",Utilization!$J$2,"")</f>
        <v/>
      </c>
      <c r="M938" s="69" t="str">
        <f>IF(TimeSpend[[#This Row],[Personnel number]]&lt;&gt;"",VLOOKUP(TimeSpend[[#This Row],[Personnel number]],Users!A:B,2,0),"")</f>
        <v/>
      </c>
      <c r="N938" s="69" t="str">
        <f>IF(TimeSpend[[#This Row],[Network Description]]&lt;&gt;"",VLOOKUP(TimeSpend[[#This Row],[Network Description]],Projects!A:C,3,0),"")</f>
        <v/>
      </c>
      <c r="O938" s="69" t="str">
        <f>IF(TimeSpend[[#This Row],[Activity]]&lt;&gt;"",VLOOKUP(TimeSpend[[#This Row],[Activity]],Activity,2,FALSE),"")</f>
        <v/>
      </c>
    </row>
    <row r="939" spans="2:15" ht="16.5" customHeight="1" x14ac:dyDescent="0.25">
      <c r="C939" s="68" t="str">
        <f t="shared" si="17"/>
        <v/>
      </c>
      <c r="D939" s="69" t="str">
        <f>IF(TimeSpend[[#This Row],[Network Description]]&lt;&gt;"",VLOOKUP(TimeSpend[[#This Row],[Network Description]],Projects!A:B,2,0),"")</f>
        <v/>
      </c>
      <c r="F939" s="96"/>
      <c r="L939" s="69" t="str">
        <f>IF(TimeSpend[[#This Row],[Personnel number]]&lt;&gt;"",Utilization!$J$2,"")</f>
        <v/>
      </c>
      <c r="M939" s="69" t="str">
        <f>IF(TimeSpend[[#This Row],[Personnel number]]&lt;&gt;"",VLOOKUP(TimeSpend[[#This Row],[Personnel number]],Users!A:B,2,0),"")</f>
        <v/>
      </c>
      <c r="N939" s="69" t="str">
        <f>IF(TimeSpend[[#This Row],[Network Description]]&lt;&gt;"",VLOOKUP(TimeSpend[[#This Row],[Network Description]],Projects!A:C,3,0),"")</f>
        <v/>
      </c>
      <c r="O939" s="69" t="str">
        <f>IF(TimeSpend[[#This Row],[Activity]]&lt;&gt;"",VLOOKUP(TimeSpend[[#This Row],[Activity]],Activity,2,FALSE),"")</f>
        <v/>
      </c>
    </row>
    <row r="940" spans="2:15" ht="16.5" customHeight="1" x14ac:dyDescent="0.25">
      <c r="C940" s="68" t="str">
        <f t="shared" si="17"/>
        <v/>
      </c>
      <c r="D940" s="69" t="str">
        <f>IF(TimeSpend[[#This Row],[Network Description]]&lt;&gt;"",VLOOKUP(TimeSpend[[#This Row],[Network Description]],Projects!A:B,2,0),"")</f>
        <v/>
      </c>
      <c r="F940" s="96"/>
      <c r="L940" s="69" t="str">
        <f>IF(TimeSpend[[#This Row],[Personnel number]]&lt;&gt;"",Utilization!$J$2,"")</f>
        <v/>
      </c>
      <c r="M940" s="69" t="str">
        <f>IF(TimeSpend[[#This Row],[Personnel number]]&lt;&gt;"",VLOOKUP(TimeSpend[[#This Row],[Personnel number]],Users!A:B,2,0),"")</f>
        <v/>
      </c>
      <c r="N940" s="69" t="str">
        <f>IF(TimeSpend[[#This Row],[Network Description]]&lt;&gt;"",VLOOKUP(TimeSpend[[#This Row],[Network Description]],Projects!A:C,3,0),"")</f>
        <v/>
      </c>
      <c r="O940" s="69" t="str">
        <f>IF(TimeSpend[[#This Row],[Activity]]&lt;&gt;"",VLOOKUP(TimeSpend[[#This Row],[Activity]],Activity,2,FALSE),"")</f>
        <v/>
      </c>
    </row>
    <row r="941" spans="2:15" ht="16.5" customHeight="1" x14ac:dyDescent="0.25">
      <c r="C941" s="68" t="str">
        <f t="shared" si="17"/>
        <v/>
      </c>
      <c r="D941" s="69" t="str">
        <f>IF(TimeSpend[[#This Row],[Network Description]]&lt;&gt;"",VLOOKUP(TimeSpend[[#This Row],[Network Description]],Projects!A:B,2,0),"")</f>
        <v/>
      </c>
      <c r="F941" s="96"/>
      <c r="L941" s="69" t="str">
        <f>IF(TimeSpend[[#This Row],[Personnel number]]&lt;&gt;"",Utilization!$J$2,"")</f>
        <v/>
      </c>
      <c r="M941" s="69" t="str">
        <f>IF(TimeSpend[[#This Row],[Personnel number]]&lt;&gt;"",VLOOKUP(TimeSpend[[#This Row],[Personnel number]],Users!A:B,2,0),"")</f>
        <v/>
      </c>
      <c r="N941" s="69" t="str">
        <f>IF(TimeSpend[[#This Row],[Network Description]]&lt;&gt;"",VLOOKUP(TimeSpend[[#This Row],[Network Description]],Projects!A:C,3,0),"")</f>
        <v/>
      </c>
      <c r="O941" s="69" t="str">
        <f>IF(TimeSpend[[#This Row],[Activity]]&lt;&gt;"",VLOOKUP(TimeSpend[[#This Row],[Activity]],Activity,2,FALSE),"")</f>
        <v/>
      </c>
    </row>
    <row r="942" spans="2:15" ht="16.5" customHeight="1" x14ac:dyDescent="0.25">
      <c r="C942" s="68" t="str">
        <f t="shared" si="17"/>
        <v/>
      </c>
      <c r="D942" s="69" t="str">
        <f>IF(TimeSpend[[#This Row],[Network Description]]&lt;&gt;"",VLOOKUP(TimeSpend[[#This Row],[Network Description]],Projects!A:B,2,0),"")</f>
        <v/>
      </c>
      <c r="F942" s="96"/>
      <c r="L942" s="69" t="str">
        <f>IF(TimeSpend[[#This Row],[Personnel number]]&lt;&gt;"",Utilization!$J$2,"")</f>
        <v/>
      </c>
      <c r="M942" s="69" t="str">
        <f>IF(TimeSpend[[#This Row],[Personnel number]]&lt;&gt;"",VLOOKUP(TimeSpend[[#This Row],[Personnel number]],Users!A:B,2,0),"")</f>
        <v/>
      </c>
      <c r="N942" s="69" t="str">
        <f>IF(TimeSpend[[#This Row],[Network Description]]&lt;&gt;"",VLOOKUP(TimeSpend[[#This Row],[Network Description]],Projects!A:C,3,0),"")</f>
        <v/>
      </c>
      <c r="O942" s="69" t="str">
        <f>IF(TimeSpend[[#This Row],[Activity]]&lt;&gt;"",VLOOKUP(TimeSpend[[#This Row],[Activity]],Activity,2,FALSE),"")</f>
        <v/>
      </c>
    </row>
    <row r="943" spans="2:15" ht="16.5" customHeight="1" x14ac:dyDescent="0.25">
      <c r="C943" s="68" t="str">
        <f t="shared" si="17"/>
        <v/>
      </c>
      <c r="D943" s="69" t="str">
        <f>IF(TimeSpend[[#This Row],[Network Description]]&lt;&gt;"",VLOOKUP(TimeSpend[[#This Row],[Network Description]],Projects!A:B,2,0),"")</f>
        <v/>
      </c>
      <c r="F943" s="96"/>
      <c r="L943" s="69" t="str">
        <f>IF(TimeSpend[[#This Row],[Personnel number]]&lt;&gt;"",Utilization!$J$2,"")</f>
        <v/>
      </c>
      <c r="M943" s="69" t="str">
        <f>IF(TimeSpend[[#This Row],[Personnel number]]&lt;&gt;"",VLOOKUP(TimeSpend[[#This Row],[Personnel number]],Users!A:B,2,0),"")</f>
        <v/>
      </c>
      <c r="N943" s="69" t="str">
        <f>IF(TimeSpend[[#This Row],[Network Description]]&lt;&gt;"",VLOOKUP(TimeSpend[[#This Row],[Network Description]],Projects!A:C,3,0),"")</f>
        <v/>
      </c>
      <c r="O943" s="69" t="str">
        <f>IF(TimeSpend[[#This Row],[Activity]]&lt;&gt;"",VLOOKUP(TimeSpend[[#This Row],[Activity]],Activity,2,FALSE),"")</f>
        <v/>
      </c>
    </row>
    <row r="944" spans="2:15" ht="16.5" customHeight="1" x14ac:dyDescent="0.25">
      <c r="C944" s="68" t="str">
        <f t="shared" si="17"/>
        <v/>
      </c>
      <c r="D944" s="69" t="str">
        <f>IF(TimeSpend[[#This Row],[Network Description]]&lt;&gt;"",VLOOKUP(TimeSpend[[#This Row],[Network Description]],Projects!A:B,2,0),"")</f>
        <v/>
      </c>
      <c r="F944" s="96"/>
      <c r="L944" s="69" t="str">
        <f>IF(TimeSpend[[#This Row],[Personnel number]]&lt;&gt;"",Utilization!$J$2,"")</f>
        <v/>
      </c>
      <c r="M944" s="69" t="str">
        <f>IF(TimeSpend[[#This Row],[Personnel number]]&lt;&gt;"",VLOOKUP(TimeSpend[[#This Row],[Personnel number]],Users!A:B,2,0),"")</f>
        <v/>
      </c>
      <c r="N944" s="69" t="str">
        <f>IF(TimeSpend[[#This Row],[Network Description]]&lt;&gt;"",VLOOKUP(TimeSpend[[#This Row],[Network Description]],Projects!A:C,3,0),"")</f>
        <v/>
      </c>
      <c r="O944" s="69" t="str">
        <f>IF(TimeSpend[[#This Row],[Activity]]&lt;&gt;"",VLOOKUP(TimeSpend[[#This Row],[Activity]],Activity,2,FALSE),"")</f>
        <v/>
      </c>
    </row>
    <row r="945" spans="3:15" ht="16.5" customHeight="1" x14ac:dyDescent="0.25">
      <c r="C945" s="68" t="str">
        <f t="shared" si="17"/>
        <v/>
      </c>
      <c r="D945" s="69" t="str">
        <f>IF(TimeSpend[[#This Row],[Network Description]]&lt;&gt;"",VLOOKUP(TimeSpend[[#This Row],[Network Description]],Projects!A:B,2,0),"")</f>
        <v/>
      </c>
      <c r="F945" s="96"/>
      <c r="L945" s="69" t="str">
        <f>IF(TimeSpend[[#This Row],[Personnel number]]&lt;&gt;"",Utilization!$J$2,"")</f>
        <v/>
      </c>
      <c r="M945" s="69" t="str">
        <f>IF(TimeSpend[[#This Row],[Personnel number]]&lt;&gt;"",VLOOKUP(TimeSpend[[#This Row],[Personnel number]],Users!A:B,2,0),"")</f>
        <v/>
      </c>
      <c r="N945" s="69" t="str">
        <f>IF(TimeSpend[[#This Row],[Network Description]]&lt;&gt;"",VLOOKUP(TimeSpend[[#This Row],[Network Description]],Projects!A:C,3,0),"")</f>
        <v/>
      </c>
      <c r="O945" s="69" t="str">
        <f>IF(TimeSpend[[#This Row],[Activity]]&lt;&gt;"",VLOOKUP(TimeSpend[[#This Row],[Activity]],Activity,2,FALSE),"")</f>
        <v/>
      </c>
    </row>
    <row r="946" spans="3:15" ht="16.5" customHeight="1" x14ac:dyDescent="0.25">
      <c r="C946" s="68" t="str">
        <f t="shared" si="17"/>
        <v/>
      </c>
      <c r="D946" s="69" t="str">
        <f>IF(TimeSpend[[#This Row],[Network Description]]&lt;&gt;"",VLOOKUP(TimeSpend[[#This Row],[Network Description]],Projects!A:B,2,0),"")</f>
        <v/>
      </c>
      <c r="F946" s="96"/>
      <c r="L946" s="69" t="str">
        <f>IF(TimeSpend[[#This Row],[Personnel number]]&lt;&gt;"",Utilization!$J$2,"")</f>
        <v/>
      </c>
      <c r="M946" s="69" t="str">
        <f>IF(TimeSpend[[#This Row],[Personnel number]]&lt;&gt;"",VLOOKUP(TimeSpend[[#This Row],[Personnel number]],Users!A:B,2,0),"")</f>
        <v/>
      </c>
      <c r="N946" s="69" t="str">
        <f>IF(TimeSpend[[#This Row],[Network Description]]&lt;&gt;"",VLOOKUP(TimeSpend[[#This Row],[Network Description]],Projects!A:C,3,0),"")</f>
        <v/>
      </c>
      <c r="O946" s="69" t="str">
        <f>IF(TimeSpend[[#This Row],[Activity]]&lt;&gt;"",VLOOKUP(TimeSpend[[#This Row],[Activity]],Activity,2,FALSE),"")</f>
        <v/>
      </c>
    </row>
    <row r="947" spans="3:15" ht="16.5" customHeight="1" x14ac:dyDescent="0.25">
      <c r="C947" s="68" t="str">
        <f t="shared" si="17"/>
        <v/>
      </c>
      <c r="D947" s="69" t="str">
        <f>IF(TimeSpend[[#This Row],[Network Description]]&lt;&gt;"",VLOOKUP(TimeSpend[[#This Row],[Network Description]],Projects!A:B,2,0),"")</f>
        <v/>
      </c>
      <c r="F947" s="96"/>
      <c r="L947" s="69" t="str">
        <f>IF(TimeSpend[[#This Row],[Personnel number]]&lt;&gt;"",Utilization!$J$2,"")</f>
        <v/>
      </c>
      <c r="M947" s="69" t="str">
        <f>IF(TimeSpend[[#This Row],[Personnel number]]&lt;&gt;"",VLOOKUP(TimeSpend[[#This Row],[Personnel number]],Users!A:B,2,0),"")</f>
        <v/>
      </c>
      <c r="N947" s="69" t="str">
        <f>IF(TimeSpend[[#This Row],[Network Description]]&lt;&gt;"",VLOOKUP(TimeSpend[[#This Row],[Network Description]],Projects!A:C,3,0),"")</f>
        <v/>
      </c>
      <c r="O947" s="69" t="str">
        <f>IF(TimeSpend[[#This Row],[Activity]]&lt;&gt;"",VLOOKUP(TimeSpend[[#This Row],[Activity]],Activity,2,FALSE),"")</f>
        <v/>
      </c>
    </row>
    <row r="948" spans="3:15" ht="16.5" customHeight="1" x14ac:dyDescent="0.25">
      <c r="C948" s="68" t="str">
        <f t="shared" si="17"/>
        <v/>
      </c>
      <c r="D948" s="69" t="str">
        <f>IF(TimeSpend[[#This Row],[Network Description]]&lt;&gt;"",VLOOKUP(TimeSpend[[#This Row],[Network Description]],Projects!A:B,2,0),"")</f>
        <v/>
      </c>
      <c r="F948" s="96"/>
      <c r="L948" s="69" t="str">
        <f>IF(TimeSpend[[#This Row],[Personnel number]]&lt;&gt;"",Utilization!$J$2,"")</f>
        <v/>
      </c>
      <c r="M948" s="69" t="str">
        <f>IF(TimeSpend[[#This Row],[Personnel number]]&lt;&gt;"",VLOOKUP(TimeSpend[[#This Row],[Personnel number]],Users!A:B,2,0),"")</f>
        <v/>
      </c>
      <c r="N948" s="69" t="str">
        <f>IF(TimeSpend[[#This Row],[Network Description]]&lt;&gt;"",VLOOKUP(TimeSpend[[#This Row],[Network Description]],Projects!A:C,3,0),"")</f>
        <v/>
      </c>
      <c r="O948" s="69" t="str">
        <f>IF(TimeSpend[[#This Row],[Activity]]&lt;&gt;"",VLOOKUP(TimeSpend[[#This Row],[Activity]],Activity,2,FALSE),"")</f>
        <v/>
      </c>
    </row>
    <row r="949" spans="3:15" ht="16.5" customHeight="1" x14ac:dyDescent="0.25">
      <c r="C949" s="68" t="str">
        <f t="shared" si="17"/>
        <v/>
      </c>
      <c r="D949" s="69" t="str">
        <f>IF(TimeSpend[[#This Row],[Network Description]]&lt;&gt;"",VLOOKUP(TimeSpend[[#This Row],[Network Description]],Projects!A:B,2,0),"")</f>
        <v/>
      </c>
      <c r="F949" s="96"/>
      <c r="L949" s="69" t="str">
        <f>IF(TimeSpend[[#This Row],[Personnel number]]&lt;&gt;"",Utilization!$J$2,"")</f>
        <v/>
      </c>
      <c r="M949" s="69" t="str">
        <f>IF(TimeSpend[[#This Row],[Personnel number]]&lt;&gt;"",VLOOKUP(TimeSpend[[#This Row],[Personnel number]],Users!A:B,2,0),"")</f>
        <v/>
      </c>
      <c r="N949" s="69" t="str">
        <f>IF(TimeSpend[[#This Row],[Network Description]]&lt;&gt;"",VLOOKUP(TimeSpend[[#This Row],[Network Description]],Projects!A:C,3,0),"")</f>
        <v/>
      </c>
      <c r="O949" s="69" t="str">
        <f>IF(TimeSpend[[#This Row],[Activity]]&lt;&gt;"",VLOOKUP(TimeSpend[[#This Row],[Activity]],Activity,2,FALSE),"")</f>
        <v/>
      </c>
    </row>
    <row r="950" spans="3:15" ht="16.5" customHeight="1" x14ac:dyDescent="0.25">
      <c r="C950" s="68" t="str">
        <f t="shared" si="17"/>
        <v/>
      </c>
      <c r="D950" s="69" t="str">
        <f>IF(TimeSpend[[#This Row],[Network Description]]&lt;&gt;"",VLOOKUP(TimeSpend[[#This Row],[Network Description]],Projects!A:B,2,0),"")</f>
        <v/>
      </c>
      <c r="F950" s="96"/>
      <c r="L950" s="69" t="str">
        <f>IF(TimeSpend[[#This Row],[Personnel number]]&lt;&gt;"",Utilization!$J$2,"")</f>
        <v/>
      </c>
      <c r="M950" s="69" t="str">
        <f>IF(TimeSpend[[#This Row],[Personnel number]]&lt;&gt;"",VLOOKUP(TimeSpend[[#This Row],[Personnel number]],Users!A:B,2,0),"")</f>
        <v/>
      </c>
      <c r="N950" s="69" t="str">
        <f>IF(TimeSpend[[#This Row],[Network Description]]&lt;&gt;"",VLOOKUP(TimeSpend[[#This Row],[Network Description]],Projects!A:C,3,0),"")</f>
        <v/>
      </c>
      <c r="O950" s="69" t="str">
        <f>IF(TimeSpend[[#This Row],[Activity]]&lt;&gt;"",VLOOKUP(TimeSpend[[#This Row],[Activity]],Activity,2,FALSE),"")</f>
        <v/>
      </c>
    </row>
    <row r="951" spans="3:15" ht="16.5" customHeight="1" x14ac:dyDescent="0.25">
      <c r="C951" s="68" t="str">
        <f t="shared" si="17"/>
        <v/>
      </c>
      <c r="D951" s="69" t="str">
        <f>IF(TimeSpend[[#This Row],[Network Description]]&lt;&gt;"",VLOOKUP(TimeSpend[[#This Row],[Network Description]],Projects!A:B,2,0),"")</f>
        <v/>
      </c>
      <c r="F951" s="96"/>
      <c r="L951" s="69" t="str">
        <f>IF(TimeSpend[[#This Row],[Personnel number]]&lt;&gt;"",Utilization!$J$2,"")</f>
        <v/>
      </c>
      <c r="M951" s="69" t="str">
        <f>IF(TimeSpend[[#This Row],[Personnel number]]&lt;&gt;"",VLOOKUP(TimeSpend[[#This Row],[Personnel number]],Users!A:B,2,0),"")</f>
        <v/>
      </c>
      <c r="N951" s="69" t="str">
        <f>IF(TimeSpend[[#This Row],[Network Description]]&lt;&gt;"",VLOOKUP(TimeSpend[[#This Row],[Network Description]],Projects!A:C,3,0),"")</f>
        <v/>
      </c>
      <c r="O951" s="69" t="str">
        <f>IF(TimeSpend[[#This Row],[Activity]]&lt;&gt;"",VLOOKUP(TimeSpend[[#This Row],[Activity]],Activity,2,FALSE),"")</f>
        <v/>
      </c>
    </row>
    <row r="952" spans="3:15" ht="16.5" customHeight="1" x14ac:dyDescent="0.25">
      <c r="C952" s="68" t="str">
        <f t="shared" si="17"/>
        <v/>
      </c>
      <c r="D952" s="69" t="str">
        <f>IF(TimeSpend[[#This Row],[Network Description]]&lt;&gt;"",VLOOKUP(TimeSpend[[#This Row],[Network Description]],Projects!A:B,2,0),"")</f>
        <v/>
      </c>
      <c r="F952" s="96"/>
      <c r="L952" s="69" t="str">
        <f>IF(TimeSpend[[#This Row],[Personnel number]]&lt;&gt;"",Utilization!$J$2,"")</f>
        <v/>
      </c>
      <c r="M952" s="69" t="str">
        <f>IF(TimeSpend[[#This Row],[Personnel number]]&lt;&gt;"",VLOOKUP(TimeSpend[[#This Row],[Personnel number]],Users!A:B,2,0),"")</f>
        <v/>
      </c>
      <c r="N952" s="69" t="str">
        <f>IF(TimeSpend[[#This Row],[Network Description]]&lt;&gt;"",VLOOKUP(TimeSpend[[#This Row],[Network Description]],Projects!A:C,3,0),"")</f>
        <v/>
      </c>
      <c r="O952" s="69" t="str">
        <f>IF(TimeSpend[[#This Row],[Activity]]&lt;&gt;"",VLOOKUP(TimeSpend[[#This Row],[Activity]],Activity,2,FALSE),"")</f>
        <v/>
      </c>
    </row>
    <row r="953" spans="3:15" ht="16.5" customHeight="1" x14ac:dyDescent="0.25">
      <c r="C953" s="68" t="str">
        <f t="shared" si="17"/>
        <v/>
      </c>
      <c r="D953" s="69" t="str">
        <f>IF(TimeSpend[[#This Row],[Network Description]]&lt;&gt;"",VLOOKUP(TimeSpend[[#This Row],[Network Description]],Projects!A:B,2,0),"")</f>
        <v/>
      </c>
      <c r="F953" s="96"/>
      <c r="L953" s="69" t="str">
        <f>IF(TimeSpend[[#This Row],[Personnel number]]&lt;&gt;"",Utilization!$J$2,"")</f>
        <v/>
      </c>
      <c r="M953" s="69" t="str">
        <f>IF(TimeSpend[[#This Row],[Personnel number]]&lt;&gt;"",VLOOKUP(TimeSpend[[#This Row],[Personnel number]],Users!A:B,2,0),"")</f>
        <v/>
      </c>
      <c r="N953" s="69" t="str">
        <f>IF(TimeSpend[[#This Row],[Network Description]]&lt;&gt;"",VLOOKUP(TimeSpend[[#This Row],[Network Description]],Projects!A:C,3,0),"")</f>
        <v/>
      </c>
      <c r="O953" s="69" t="str">
        <f>IF(TimeSpend[[#This Row],[Activity]]&lt;&gt;"",VLOOKUP(TimeSpend[[#This Row],[Activity]],Activity,2,FALSE),"")</f>
        <v/>
      </c>
    </row>
    <row r="954" spans="3:15" ht="16.5" customHeight="1" x14ac:dyDescent="0.25">
      <c r="C954" s="68" t="str">
        <f t="shared" si="17"/>
        <v/>
      </c>
      <c r="D954" s="69" t="str">
        <f>IF(TimeSpend[[#This Row],[Network Description]]&lt;&gt;"",VLOOKUP(TimeSpend[[#This Row],[Network Description]],Projects!A:B,2,0),"")</f>
        <v/>
      </c>
      <c r="F954" s="96"/>
      <c r="L954" s="69" t="str">
        <f>IF(TimeSpend[[#This Row],[Personnel number]]&lt;&gt;"",Utilization!$J$2,"")</f>
        <v/>
      </c>
      <c r="M954" s="69" t="str">
        <f>IF(TimeSpend[[#This Row],[Personnel number]]&lt;&gt;"",VLOOKUP(TimeSpend[[#This Row],[Personnel number]],Users!A:B,2,0),"")</f>
        <v/>
      </c>
      <c r="N954" s="69" t="str">
        <f>IF(TimeSpend[[#This Row],[Network Description]]&lt;&gt;"",VLOOKUP(TimeSpend[[#This Row],[Network Description]],Projects!A:C,3,0),"")</f>
        <v/>
      </c>
      <c r="O954" s="69" t="str">
        <f>IF(TimeSpend[[#This Row],[Activity]]&lt;&gt;"",VLOOKUP(TimeSpend[[#This Row],[Activity]],Activity,2,FALSE),"")</f>
        <v/>
      </c>
    </row>
    <row r="955" spans="3:15" ht="16.5" customHeight="1" x14ac:dyDescent="0.25">
      <c r="C955" s="68" t="str">
        <f t="shared" si="17"/>
        <v/>
      </c>
      <c r="D955" s="69" t="str">
        <f>IF(TimeSpend[[#This Row],[Network Description]]&lt;&gt;"",VLOOKUP(TimeSpend[[#This Row],[Network Description]],Projects!A:B,2,0),"")</f>
        <v/>
      </c>
      <c r="F955" s="96"/>
      <c r="L955" s="69" t="str">
        <f>IF(TimeSpend[[#This Row],[Personnel number]]&lt;&gt;"",Utilization!$J$2,"")</f>
        <v/>
      </c>
      <c r="M955" s="69" t="str">
        <f>IF(TimeSpend[[#This Row],[Personnel number]]&lt;&gt;"",VLOOKUP(TimeSpend[[#This Row],[Personnel number]],Users!A:B,2,0),"")</f>
        <v/>
      </c>
      <c r="N955" s="69" t="str">
        <f>IF(TimeSpend[[#This Row],[Network Description]]&lt;&gt;"",VLOOKUP(TimeSpend[[#This Row],[Network Description]],Projects!A:C,3,0),"")</f>
        <v/>
      </c>
      <c r="O955" s="69" t="str">
        <f>IF(TimeSpend[[#This Row],[Activity]]&lt;&gt;"",VLOOKUP(TimeSpend[[#This Row],[Activity]],Activity,2,FALSE),"")</f>
        <v/>
      </c>
    </row>
    <row r="956" spans="3:15" ht="16.5" customHeight="1" x14ac:dyDescent="0.25">
      <c r="C956" s="68" t="str">
        <f t="shared" si="17"/>
        <v/>
      </c>
      <c r="D956" s="69" t="str">
        <f>IF(TimeSpend[[#This Row],[Network Description]]&lt;&gt;"",VLOOKUP(TimeSpend[[#This Row],[Network Description]],Projects!A:B,2,0),"")</f>
        <v/>
      </c>
      <c r="F956" s="96"/>
      <c r="L956" s="69" t="str">
        <f>IF(TimeSpend[[#This Row],[Personnel number]]&lt;&gt;"",Utilization!$J$2,"")</f>
        <v/>
      </c>
      <c r="M956" s="69" t="str">
        <f>IF(TimeSpend[[#This Row],[Personnel number]]&lt;&gt;"",VLOOKUP(TimeSpend[[#This Row],[Personnel number]],Users!A:B,2,0),"")</f>
        <v/>
      </c>
      <c r="N956" s="69" t="str">
        <f>IF(TimeSpend[[#This Row],[Network Description]]&lt;&gt;"",VLOOKUP(TimeSpend[[#This Row],[Network Description]],Projects!A:C,3,0),"")</f>
        <v/>
      </c>
      <c r="O956" s="69" t="str">
        <f>IF(TimeSpend[[#This Row],[Activity]]&lt;&gt;"",VLOOKUP(TimeSpend[[#This Row],[Activity]],Activity,2,FALSE),"")</f>
        <v/>
      </c>
    </row>
    <row r="957" spans="3:15" ht="16.5" customHeight="1" x14ac:dyDescent="0.25">
      <c r="C957" s="68" t="str">
        <f t="shared" si="17"/>
        <v/>
      </c>
      <c r="D957" s="69" t="str">
        <f>IF(TimeSpend[[#This Row],[Network Description]]&lt;&gt;"",VLOOKUP(TimeSpend[[#This Row],[Network Description]],Projects!A:B,2,0),"")</f>
        <v/>
      </c>
      <c r="F957" s="96"/>
      <c r="L957" s="69" t="str">
        <f>IF(TimeSpend[[#This Row],[Personnel number]]&lt;&gt;"",Utilization!$J$2,"")</f>
        <v/>
      </c>
      <c r="M957" s="69" t="str">
        <f>IF(TimeSpend[[#This Row],[Personnel number]]&lt;&gt;"",VLOOKUP(TimeSpend[[#This Row],[Personnel number]],Users!A:B,2,0),"")</f>
        <v/>
      </c>
      <c r="N957" s="69" t="str">
        <f>IF(TimeSpend[[#This Row],[Network Description]]&lt;&gt;"",VLOOKUP(TimeSpend[[#This Row],[Network Description]],Projects!A:C,3,0),"")</f>
        <v/>
      </c>
      <c r="O957" s="69" t="str">
        <f>IF(TimeSpend[[#This Row],[Activity]]&lt;&gt;"",VLOOKUP(TimeSpend[[#This Row],[Activity]],Activity,2,FALSE),"")</f>
        <v/>
      </c>
    </row>
    <row r="958" spans="3:15" ht="16.5" customHeight="1" x14ac:dyDescent="0.25">
      <c r="C958" s="68" t="str">
        <f t="shared" si="17"/>
        <v/>
      </c>
      <c r="D958" s="69" t="str">
        <f>IF(TimeSpend[[#This Row],[Network Description]]&lt;&gt;"",VLOOKUP(TimeSpend[[#This Row],[Network Description]],Projects!A:B,2,0),"")</f>
        <v/>
      </c>
      <c r="F958" s="96"/>
      <c r="L958" s="69" t="str">
        <f>IF(TimeSpend[[#This Row],[Personnel number]]&lt;&gt;"",Utilization!$J$2,"")</f>
        <v/>
      </c>
      <c r="M958" s="69" t="str">
        <f>IF(TimeSpend[[#This Row],[Personnel number]]&lt;&gt;"",VLOOKUP(TimeSpend[[#This Row],[Personnel number]],Users!A:B,2,0),"")</f>
        <v/>
      </c>
      <c r="N958" s="69" t="str">
        <f>IF(TimeSpend[[#This Row],[Network Description]]&lt;&gt;"",VLOOKUP(TimeSpend[[#This Row],[Network Description]],Projects!A:C,3,0),"")</f>
        <v/>
      </c>
      <c r="O958" s="69" t="str">
        <f>IF(TimeSpend[[#This Row],[Activity]]&lt;&gt;"",VLOOKUP(TimeSpend[[#This Row],[Activity]],Activity,2,FALSE),"")</f>
        <v/>
      </c>
    </row>
    <row r="959" spans="3:15" ht="16.5" customHeight="1" x14ac:dyDescent="0.25">
      <c r="C959" s="68" t="str">
        <f t="shared" si="17"/>
        <v/>
      </c>
      <c r="D959" s="69" t="str">
        <f>IF(TimeSpend[[#This Row],[Network Description]]&lt;&gt;"",VLOOKUP(TimeSpend[[#This Row],[Network Description]],Projects!A:B,2,0),"")</f>
        <v/>
      </c>
      <c r="F959" s="96"/>
      <c r="L959" s="69" t="str">
        <f>IF(TimeSpend[[#This Row],[Personnel number]]&lt;&gt;"",Utilization!$J$2,"")</f>
        <v/>
      </c>
      <c r="M959" s="69" t="str">
        <f>IF(TimeSpend[[#This Row],[Personnel number]]&lt;&gt;"",VLOOKUP(TimeSpend[[#This Row],[Personnel number]],Users!A:B,2,0),"")</f>
        <v/>
      </c>
      <c r="N959" s="69" t="str">
        <f>IF(TimeSpend[[#This Row],[Network Description]]&lt;&gt;"",VLOOKUP(TimeSpend[[#This Row],[Network Description]],Projects!A:C,3,0),"")</f>
        <v/>
      </c>
      <c r="O959" s="69" t="str">
        <f>IF(TimeSpend[[#This Row],[Activity]]&lt;&gt;"",VLOOKUP(TimeSpend[[#This Row],[Activity]],Activity,2,FALSE),"")</f>
        <v/>
      </c>
    </row>
    <row r="960" spans="3:15" ht="16.5" customHeight="1" x14ac:dyDescent="0.25">
      <c r="C960" s="68" t="str">
        <f t="shared" si="17"/>
        <v/>
      </c>
      <c r="D960" s="69" t="str">
        <f>IF(TimeSpend[[#This Row],[Network Description]]&lt;&gt;"",VLOOKUP(TimeSpend[[#This Row],[Network Description]],Projects!A:B,2,0),"")</f>
        <v/>
      </c>
      <c r="F960" s="96"/>
      <c r="L960" s="69" t="str">
        <f>IF(TimeSpend[[#This Row],[Personnel number]]&lt;&gt;"",Utilization!$J$2,"")</f>
        <v/>
      </c>
      <c r="M960" s="69" t="str">
        <f>IF(TimeSpend[[#This Row],[Personnel number]]&lt;&gt;"",VLOOKUP(TimeSpend[[#This Row],[Personnel number]],Users!A:B,2,0),"")</f>
        <v/>
      </c>
      <c r="N960" s="69" t="str">
        <f>IF(TimeSpend[[#This Row],[Network Description]]&lt;&gt;"",VLOOKUP(TimeSpend[[#This Row],[Network Description]],Projects!A:C,3,0),"")</f>
        <v/>
      </c>
      <c r="O960" s="69" t="str">
        <f>IF(TimeSpend[[#This Row],[Activity]]&lt;&gt;"",VLOOKUP(TimeSpend[[#This Row],[Activity]],Activity,2,FALSE),"")</f>
        <v/>
      </c>
    </row>
    <row r="961" spans="3:15" ht="16.5" customHeight="1" x14ac:dyDescent="0.25">
      <c r="C961" s="68" t="str">
        <f t="shared" ref="C961:C1024" si="18">IF((I961-INT(I961))*24-(H961-INT(H961))*24=0,"",(I961-INT(I961))*24-(H961-INT(H961))*24)</f>
        <v/>
      </c>
      <c r="D961" s="69" t="str">
        <f>IF(TimeSpend[[#This Row],[Network Description]]&lt;&gt;"",VLOOKUP(TimeSpend[[#This Row],[Network Description]],Projects!A:B,2,0),"")</f>
        <v/>
      </c>
      <c r="F961" s="96"/>
      <c r="L961" s="69" t="str">
        <f>IF(TimeSpend[[#This Row],[Personnel number]]&lt;&gt;"",Utilization!$J$2,"")</f>
        <v/>
      </c>
      <c r="M961" s="69" t="str">
        <f>IF(TimeSpend[[#This Row],[Personnel number]]&lt;&gt;"",VLOOKUP(TimeSpend[[#This Row],[Personnel number]],Users!A:B,2,0),"")</f>
        <v/>
      </c>
      <c r="N961" s="69" t="str">
        <f>IF(TimeSpend[[#This Row],[Network Description]]&lt;&gt;"",VLOOKUP(TimeSpend[[#This Row],[Network Description]],Projects!A:C,3,0),"")</f>
        <v/>
      </c>
      <c r="O961" s="69" t="str">
        <f>IF(TimeSpend[[#This Row],[Activity]]&lt;&gt;"",VLOOKUP(TimeSpend[[#This Row],[Activity]],Activity,2,FALSE),"")</f>
        <v/>
      </c>
    </row>
    <row r="962" spans="3:15" ht="16.5" customHeight="1" x14ac:dyDescent="0.25">
      <c r="C962" s="68" t="str">
        <f t="shared" si="18"/>
        <v/>
      </c>
      <c r="D962" s="69" t="str">
        <f>IF(TimeSpend[[#This Row],[Network Description]]&lt;&gt;"",VLOOKUP(TimeSpend[[#This Row],[Network Description]],Projects!A:B,2,0),"")</f>
        <v/>
      </c>
      <c r="F962" s="96"/>
      <c r="L962" s="69" t="str">
        <f>IF(TimeSpend[[#This Row],[Personnel number]]&lt;&gt;"",Utilization!$J$2,"")</f>
        <v/>
      </c>
      <c r="M962" s="69" t="str">
        <f>IF(TimeSpend[[#This Row],[Personnel number]]&lt;&gt;"",VLOOKUP(TimeSpend[[#This Row],[Personnel number]],Users!A:B,2,0),"")</f>
        <v/>
      </c>
      <c r="N962" s="69" t="str">
        <f>IF(TimeSpend[[#This Row],[Network Description]]&lt;&gt;"",VLOOKUP(TimeSpend[[#This Row],[Network Description]],Projects!A:C,3,0),"")</f>
        <v/>
      </c>
      <c r="O962" s="69" t="str">
        <f>IF(TimeSpend[[#This Row],[Activity]]&lt;&gt;"",VLOOKUP(TimeSpend[[#This Row],[Activity]],Activity,2,FALSE),"")</f>
        <v/>
      </c>
    </row>
    <row r="963" spans="3:15" ht="16.5" customHeight="1" x14ac:dyDescent="0.25">
      <c r="C963" s="68" t="str">
        <f t="shared" si="18"/>
        <v/>
      </c>
      <c r="D963" s="69" t="str">
        <f>IF(TimeSpend[[#This Row],[Network Description]]&lt;&gt;"",VLOOKUP(TimeSpend[[#This Row],[Network Description]],Projects!A:B,2,0),"")</f>
        <v/>
      </c>
      <c r="F963" s="96"/>
      <c r="L963" s="69" t="str">
        <f>IF(TimeSpend[[#This Row],[Personnel number]]&lt;&gt;"",Utilization!$J$2,"")</f>
        <v/>
      </c>
      <c r="M963" s="69" t="str">
        <f>IF(TimeSpend[[#This Row],[Personnel number]]&lt;&gt;"",VLOOKUP(TimeSpend[[#This Row],[Personnel number]],Users!A:B,2,0),"")</f>
        <v/>
      </c>
      <c r="N963" s="69" t="str">
        <f>IF(TimeSpend[[#This Row],[Network Description]]&lt;&gt;"",VLOOKUP(TimeSpend[[#This Row],[Network Description]],Projects!A:C,3,0),"")</f>
        <v/>
      </c>
      <c r="O963" s="69" t="str">
        <f>IF(TimeSpend[[#This Row],[Activity]]&lt;&gt;"",VLOOKUP(TimeSpend[[#This Row],[Activity]],Activity,2,FALSE),"")</f>
        <v/>
      </c>
    </row>
    <row r="964" spans="3:15" ht="16.5" customHeight="1" x14ac:dyDescent="0.25">
      <c r="C964" s="68" t="str">
        <f t="shared" si="18"/>
        <v/>
      </c>
      <c r="D964" s="69" t="str">
        <f>IF(TimeSpend[[#This Row],[Network Description]]&lt;&gt;"",VLOOKUP(TimeSpend[[#This Row],[Network Description]],Projects!A:B,2,0),"")</f>
        <v/>
      </c>
      <c r="F964" s="96"/>
      <c r="L964" s="69" t="str">
        <f>IF(TimeSpend[[#This Row],[Personnel number]]&lt;&gt;"",Utilization!$J$2,"")</f>
        <v/>
      </c>
      <c r="M964" s="69" t="str">
        <f>IF(TimeSpend[[#This Row],[Personnel number]]&lt;&gt;"",VLOOKUP(TimeSpend[[#This Row],[Personnel number]],Users!A:B,2,0),"")</f>
        <v/>
      </c>
      <c r="N964" s="69" t="str">
        <f>IF(TimeSpend[[#This Row],[Network Description]]&lt;&gt;"",VLOOKUP(TimeSpend[[#This Row],[Network Description]],Projects!A:C,3,0),"")</f>
        <v/>
      </c>
      <c r="O964" s="69" t="str">
        <f>IF(TimeSpend[[#This Row],[Activity]]&lt;&gt;"",VLOOKUP(TimeSpend[[#This Row],[Activity]],Activity,2,FALSE),"")</f>
        <v/>
      </c>
    </row>
    <row r="965" spans="3:15" ht="16.5" customHeight="1" x14ac:dyDescent="0.25">
      <c r="C965" s="68" t="str">
        <f t="shared" si="18"/>
        <v/>
      </c>
      <c r="D965" s="69" t="str">
        <f>IF(TimeSpend[[#This Row],[Network Description]]&lt;&gt;"",VLOOKUP(TimeSpend[[#This Row],[Network Description]],Projects!A:B,2,0),"")</f>
        <v/>
      </c>
      <c r="F965" s="96"/>
      <c r="L965" s="69" t="str">
        <f>IF(TimeSpend[[#This Row],[Personnel number]]&lt;&gt;"",Utilization!$J$2,"")</f>
        <v/>
      </c>
      <c r="M965" s="69" t="str">
        <f>IF(TimeSpend[[#This Row],[Personnel number]]&lt;&gt;"",VLOOKUP(TimeSpend[[#This Row],[Personnel number]],Users!A:B,2,0),"")</f>
        <v/>
      </c>
      <c r="N965" s="69" t="str">
        <f>IF(TimeSpend[[#This Row],[Network Description]]&lt;&gt;"",VLOOKUP(TimeSpend[[#This Row],[Network Description]],Projects!A:C,3,0),"")</f>
        <v/>
      </c>
      <c r="O965" s="69" t="str">
        <f>IF(TimeSpend[[#This Row],[Activity]]&lt;&gt;"",VLOOKUP(TimeSpend[[#This Row],[Activity]],Activity,2,FALSE),"")</f>
        <v/>
      </c>
    </row>
    <row r="966" spans="3:15" ht="16.5" customHeight="1" x14ac:dyDescent="0.25">
      <c r="C966" s="68" t="str">
        <f t="shared" si="18"/>
        <v/>
      </c>
      <c r="D966" s="69" t="str">
        <f>IF(TimeSpend[[#This Row],[Network Description]]&lt;&gt;"",VLOOKUP(TimeSpend[[#This Row],[Network Description]],Projects!A:B,2,0),"")</f>
        <v/>
      </c>
      <c r="F966" s="96"/>
      <c r="L966" s="69" t="str">
        <f>IF(TimeSpend[[#This Row],[Personnel number]]&lt;&gt;"",Utilization!$J$2,"")</f>
        <v/>
      </c>
      <c r="M966" s="69" t="str">
        <f>IF(TimeSpend[[#This Row],[Personnel number]]&lt;&gt;"",VLOOKUP(TimeSpend[[#This Row],[Personnel number]],Users!A:B,2,0),"")</f>
        <v/>
      </c>
      <c r="N966" s="69" t="str">
        <f>IF(TimeSpend[[#This Row],[Network Description]]&lt;&gt;"",VLOOKUP(TimeSpend[[#This Row],[Network Description]],Projects!A:C,3,0),"")</f>
        <v/>
      </c>
      <c r="O966" s="69" t="str">
        <f>IF(TimeSpend[[#This Row],[Activity]]&lt;&gt;"",VLOOKUP(TimeSpend[[#This Row],[Activity]],Activity,2,FALSE),"")</f>
        <v/>
      </c>
    </row>
    <row r="967" spans="3:15" ht="16.5" customHeight="1" x14ac:dyDescent="0.25">
      <c r="C967" s="68" t="str">
        <f t="shared" si="18"/>
        <v/>
      </c>
      <c r="D967" s="69" t="str">
        <f>IF(TimeSpend[[#This Row],[Network Description]]&lt;&gt;"",VLOOKUP(TimeSpend[[#This Row],[Network Description]],Projects!A:B,2,0),"")</f>
        <v/>
      </c>
      <c r="F967" s="96"/>
      <c r="L967" s="69" t="str">
        <f>IF(TimeSpend[[#This Row],[Personnel number]]&lt;&gt;"",Utilization!$J$2,"")</f>
        <v/>
      </c>
      <c r="M967" s="69" t="str">
        <f>IF(TimeSpend[[#This Row],[Personnel number]]&lt;&gt;"",VLOOKUP(TimeSpend[[#This Row],[Personnel number]],Users!A:B,2,0),"")</f>
        <v/>
      </c>
      <c r="N967" s="69" t="str">
        <f>IF(TimeSpend[[#This Row],[Network Description]]&lt;&gt;"",VLOOKUP(TimeSpend[[#This Row],[Network Description]],Projects!A:C,3,0),"")</f>
        <v/>
      </c>
      <c r="O967" s="69" t="str">
        <f>IF(TimeSpend[[#This Row],[Activity]]&lt;&gt;"",VLOOKUP(TimeSpend[[#This Row],[Activity]],Activity,2,FALSE),"")</f>
        <v/>
      </c>
    </row>
    <row r="968" spans="3:15" ht="16.5" customHeight="1" x14ac:dyDescent="0.25">
      <c r="C968" s="68" t="str">
        <f t="shared" si="18"/>
        <v/>
      </c>
      <c r="D968" s="69" t="str">
        <f>IF(TimeSpend[[#This Row],[Network Description]]&lt;&gt;"",VLOOKUP(TimeSpend[[#This Row],[Network Description]],Projects!A:B,2,0),"")</f>
        <v/>
      </c>
      <c r="F968" s="96"/>
      <c r="L968" s="69" t="str">
        <f>IF(TimeSpend[[#This Row],[Personnel number]]&lt;&gt;"",Utilization!$J$2,"")</f>
        <v/>
      </c>
      <c r="M968" s="69" t="str">
        <f>IF(TimeSpend[[#This Row],[Personnel number]]&lt;&gt;"",VLOOKUP(TimeSpend[[#This Row],[Personnel number]],Users!A:B,2,0),"")</f>
        <v/>
      </c>
      <c r="N968" s="69" t="str">
        <f>IF(TimeSpend[[#This Row],[Network Description]]&lt;&gt;"",VLOOKUP(TimeSpend[[#This Row],[Network Description]],Projects!A:C,3,0),"")</f>
        <v/>
      </c>
      <c r="O968" s="69" t="str">
        <f>IF(TimeSpend[[#This Row],[Activity]]&lt;&gt;"",VLOOKUP(TimeSpend[[#This Row],[Activity]],Activity,2,FALSE),"")</f>
        <v/>
      </c>
    </row>
    <row r="969" spans="3:15" ht="16.5" customHeight="1" x14ac:dyDescent="0.25">
      <c r="C969" s="68" t="str">
        <f t="shared" si="18"/>
        <v/>
      </c>
      <c r="D969" s="69" t="str">
        <f>IF(TimeSpend[[#This Row],[Network Description]]&lt;&gt;"",VLOOKUP(TimeSpend[[#This Row],[Network Description]],Projects!A:B,2,0),"")</f>
        <v/>
      </c>
      <c r="F969" s="96"/>
      <c r="L969" s="69" t="str">
        <f>IF(TimeSpend[[#This Row],[Personnel number]]&lt;&gt;"",Utilization!$J$2,"")</f>
        <v/>
      </c>
      <c r="M969" s="69" t="str">
        <f>IF(TimeSpend[[#This Row],[Personnel number]]&lt;&gt;"",VLOOKUP(TimeSpend[[#This Row],[Personnel number]],Users!A:B,2,0),"")</f>
        <v/>
      </c>
      <c r="N969" s="69" t="str">
        <f>IF(TimeSpend[[#This Row],[Network Description]]&lt;&gt;"",VLOOKUP(TimeSpend[[#This Row],[Network Description]],Projects!A:C,3,0),"")</f>
        <v/>
      </c>
      <c r="O969" s="69" t="str">
        <f>IF(TimeSpend[[#This Row],[Activity]]&lt;&gt;"",VLOOKUP(TimeSpend[[#This Row],[Activity]],Activity,2,FALSE),"")</f>
        <v/>
      </c>
    </row>
    <row r="970" spans="3:15" ht="16.5" customHeight="1" x14ac:dyDescent="0.25">
      <c r="C970" s="68" t="str">
        <f t="shared" si="18"/>
        <v/>
      </c>
      <c r="D970" s="69" t="str">
        <f>IF(TimeSpend[[#This Row],[Network Description]]&lt;&gt;"",VLOOKUP(TimeSpend[[#This Row],[Network Description]],Projects!A:B,2,0),"")</f>
        <v/>
      </c>
      <c r="F970" s="96"/>
      <c r="L970" s="69" t="str">
        <f>IF(TimeSpend[[#This Row],[Personnel number]]&lt;&gt;"",Utilization!$J$2,"")</f>
        <v/>
      </c>
      <c r="M970" s="69" t="str">
        <f>IF(TimeSpend[[#This Row],[Personnel number]]&lt;&gt;"",VLOOKUP(TimeSpend[[#This Row],[Personnel number]],Users!A:B,2,0),"")</f>
        <v/>
      </c>
      <c r="N970" s="69" t="str">
        <f>IF(TimeSpend[[#This Row],[Network Description]]&lt;&gt;"",VLOOKUP(TimeSpend[[#This Row],[Network Description]],Projects!A:C,3,0),"")</f>
        <v/>
      </c>
      <c r="O970" s="69" t="str">
        <f>IF(TimeSpend[[#This Row],[Activity]]&lt;&gt;"",VLOOKUP(TimeSpend[[#This Row],[Activity]],Activity,2,FALSE),"")</f>
        <v/>
      </c>
    </row>
    <row r="971" spans="3:15" ht="16.5" customHeight="1" x14ac:dyDescent="0.25">
      <c r="C971" s="68" t="str">
        <f t="shared" si="18"/>
        <v/>
      </c>
      <c r="D971" s="69" t="str">
        <f>IF(TimeSpend[[#This Row],[Network Description]]&lt;&gt;"",VLOOKUP(TimeSpend[[#This Row],[Network Description]],Projects!A:B,2,0),"")</f>
        <v/>
      </c>
      <c r="F971" s="96"/>
      <c r="L971" s="69" t="str">
        <f>IF(TimeSpend[[#This Row],[Personnel number]]&lt;&gt;"",Utilization!$J$2,"")</f>
        <v/>
      </c>
      <c r="M971" s="69" t="str">
        <f>IF(TimeSpend[[#This Row],[Personnel number]]&lt;&gt;"",VLOOKUP(TimeSpend[[#This Row],[Personnel number]],Users!A:B,2,0),"")</f>
        <v/>
      </c>
      <c r="N971" s="69" t="str">
        <f>IF(TimeSpend[[#This Row],[Network Description]]&lt;&gt;"",VLOOKUP(TimeSpend[[#This Row],[Network Description]],Projects!A:C,3,0),"")</f>
        <v/>
      </c>
      <c r="O971" s="69" t="str">
        <f>IF(TimeSpend[[#This Row],[Activity]]&lt;&gt;"",VLOOKUP(TimeSpend[[#This Row],[Activity]],Activity,2,FALSE),"")</f>
        <v/>
      </c>
    </row>
    <row r="972" spans="3:15" ht="16.5" customHeight="1" x14ac:dyDescent="0.25">
      <c r="C972" s="68" t="str">
        <f t="shared" si="18"/>
        <v/>
      </c>
      <c r="D972" s="69" t="str">
        <f>IF(TimeSpend[[#This Row],[Network Description]]&lt;&gt;"",VLOOKUP(TimeSpend[[#This Row],[Network Description]],Projects!A:B,2,0),"")</f>
        <v/>
      </c>
      <c r="F972" s="96"/>
      <c r="L972" s="69" t="str">
        <f>IF(TimeSpend[[#This Row],[Personnel number]]&lt;&gt;"",Utilization!$J$2,"")</f>
        <v/>
      </c>
      <c r="M972" s="69" t="str">
        <f>IF(TimeSpend[[#This Row],[Personnel number]]&lt;&gt;"",VLOOKUP(TimeSpend[[#This Row],[Personnel number]],Users!A:B,2,0),"")</f>
        <v/>
      </c>
      <c r="N972" s="69" t="str">
        <f>IF(TimeSpend[[#This Row],[Network Description]]&lt;&gt;"",VLOOKUP(TimeSpend[[#This Row],[Network Description]],Projects!A:C,3,0),"")</f>
        <v/>
      </c>
      <c r="O972" s="69" t="str">
        <f>IF(TimeSpend[[#This Row],[Activity]]&lt;&gt;"",VLOOKUP(TimeSpend[[#This Row],[Activity]],Activity,2,FALSE),"")</f>
        <v/>
      </c>
    </row>
    <row r="973" spans="3:15" ht="16.5" customHeight="1" x14ac:dyDescent="0.25">
      <c r="C973" s="68" t="str">
        <f t="shared" si="18"/>
        <v/>
      </c>
      <c r="D973" s="69" t="str">
        <f>IF(TimeSpend[[#This Row],[Network Description]]&lt;&gt;"",VLOOKUP(TimeSpend[[#This Row],[Network Description]],Projects!A:B,2,0),"")</f>
        <v/>
      </c>
      <c r="F973" s="96"/>
      <c r="L973" s="69" t="str">
        <f>IF(TimeSpend[[#This Row],[Personnel number]]&lt;&gt;"",Utilization!$J$2,"")</f>
        <v/>
      </c>
      <c r="M973" s="69" t="str">
        <f>IF(TimeSpend[[#This Row],[Personnel number]]&lt;&gt;"",VLOOKUP(TimeSpend[[#This Row],[Personnel number]],Users!A:B,2,0),"")</f>
        <v/>
      </c>
      <c r="N973" s="69" t="str">
        <f>IF(TimeSpend[[#This Row],[Network Description]]&lt;&gt;"",VLOOKUP(TimeSpend[[#This Row],[Network Description]],Projects!A:C,3,0),"")</f>
        <v/>
      </c>
      <c r="O973" s="69" t="str">
        <f>IF(TimeSpend[[#This Row],[Activity]]&lt;&gt;"",VLOOKUP(TimeSpend[[#This Row],[Activity]],Activity,2,FALSE),"")</f>
        <v/>
      </c>
    </row>
    <row r="974" spans="3:15" ht="16.5" customHeight="1" x14ac:dyDescent="0.25">
      <c r="C974" s="68" t="str">
        <f t="shared" si="18"/>
        <v/>
      </c>
      <c r="D974" s="69" t="str">
        <f>IF(TimeSpend[[#This Row],[Network Description]]&lt;&gt;"",VLOOKUP(TimeSpend[[#This Row],[Network Description]],Projects!A:B,2,0),"")</f>
        <v/>
      </c>
      <c r="F974" s="96"/>
      <c r="L974" s="69" t="str">
        <f>IF(TimeSpend[[#This Row],[Personnel number]]&lt;&gt;"",Utilization!$J$2,"")</f>
        <v/>
      </c>
      <c r="M974" s="69" t="str">
        <f>IF(TimeSpend[[#This Row],[Personnel number]]&lt;&gt;"",VLOOKUP(TimeSpend[[#This Row],[Personnel number]],Users!A:B,2,0),"")</f>
        <v/>
      </c>
      <c r="N974" s="69" t="str">
        <f>IF(TimeSpend[[#This Row],[Network Description]]&lt;&gt;"",VLOOKUP(TimeSpend[[#This Row],[Network Description]],Projects!A:C,3,0),"")</f>
        <v/>
      </c>
      <c r="O974" s="69" t="str">
        <f>IF(TimeSpend[[#This Row],[Activity]]&lt;&gt;"",VLOOKUP(TimeSpend[[#This Row],[Activity]],Activity,2,FALSE),"")</f>
        <v/>
      </c>
    </row>
    <row r="975" spans="3:15" ht="16.5" customHeight="1" x14ac:dyDescent="0.25">
      <c r="C975" s="68" t="str">
        <f t="shared" si="18"/>
        <v/>
      </c>
      <c r="D975" s="69" t="str">
        <f>IF(TimeSpend[[#This Row],[Network Description]]&lt;&gt;"",VLOOKUP(TimeSpend[[#This Row],[Network Description]],Projects!A:B,2,0),"")</f>
        <v/>
      </c>
      <c r="F975" s="96"/>
      <c r="L975" s="69" t="str">
        <f>IF(TimeSpend[[#This Row],[Personnel number]]&lt;&gt;"",Utilization!$J$2,"")</f>
        <v/>
      </c>
      <c r="M975" s="69" t="str">
        <f>IF(TimeSpend[[#This Row],[Personnel number]]&lt;&gt;"",VLOOKUP(TimeSpend[[#This Row],[Personnel number]],Users!A:B,2,0),"")</f>
        <v/>
      </c>
      <c r="N975" s="69" t="str">
        <f>IF(TimeSpend[[#This Row],[Network Description]]&lt;&gt;"",VLOOKUP(TimeSpend[[#This Row],[Network Description]],Projects!A:C,3,0),"")</f>
        <v/>
      </c>
      <c r="O975" s="69" t="str">
        <f>IF(TimeSpend[[#This Row],[Activity]]&lt;&gt;"",VLOOKUP(TimeSpend[[#This Row],[Activity]],Activity,2,FALSE),"")</f>
        <v/>
      </c>
    </row>
    <row r="976" spans="3:15" ht="16.5" customHeight="1" x14ac:dyDescent="0.25">
      <c r="C976" s="68" t="str">
        <f t="shared" si="18"/>
        <v/>
      </c>
      <c r="D976" s="69" t="str">
        <f>IF(TimeSpend[[#This Row],[Network Description]]&lt;&gt;"",VLOOKUP(TimeSpend[[#This Row],[Network Description]],Projects!A:B,2,0),"")</f>
        <v/>
      </c>
      <c r="F976" s="96"/>
      <c r="L976" s="69" t="str">
        <f>IF(TimeSpend[[#This Row],[Personnel number]]&lt;&gt;"",Utilization!$J$2,"")</f>
        <v/>
      </c>
      <c r="M976" s="69" t="str">
        <f>IF(TimeSpend[[#This Row],[Personnel number]]&lt;&gt;"",VLOOKUP(TimeSpend[[#This Row],[Personnel number]],Users!A:B,2,0),"")</f>
        <v/>
      </c>
      <c r="N976" s="69" t="str">
        <f>IF(TimeSpend[[#This Row],[Network Description]]&lt;&gt;"",VLOOKUP(TimeSpend[[#This Row],[Network Description]],Projects!A:C,3,0),"")</f>
        <v/>
      </c>
      <c r="O976" s="69" t="str">
        <f>IF(TimeSpend[[#This Row],[Activity]]&lt;&gt;"",VLOOKUP(TimeSpend[[#This Row],[Activity]],Activity,2,FALSE),"")</f>
        <v/>
      </c>
    </row>
    <row r="977" spans="3:15" ht="16.5" customHeight="1" x14ac:dyDescent="0.25">
      <c r="C977" s="68" t="str">
        <f t="shared" si="18"/>
        <v/>
      </c>
      <c r="D977" s="69" t="str">
        <f>IF(TimeSpend[[#This Row],[Network Description]]&lt;&gt;"",VLOOKUP(TimeSpend[[#This Row],[Network Description]],Projects!A:B,2,0),"")</f>
        <v/>
      </c>
      <c r="F977" s="96"/>
      <c r="L977" s="69" t="str">
        <f>IF(TimeSpend[[#This Row],[Personnel number]]&lt;&gt;"",Utilization!$J$2,"")</f>
        <v/>
      </c>
      <c r="M977" s="69" t="str">
        <f>IF(TimeSpend[[#This Row],[Personnel number]]&lt;&gt;"",VLOOKUP(TimeSpend[[#This Row],[Personnel number]],Users!A:B,2,0),"")</f>
        <v/>
      </c>
      <c r="N977" s="69" t="str">
        <f>IF(TimeSpend[[#This Row],[Network Description]]&lt;&gt;"",VLOOKUP(TimeSpend[[#This Row],[Network Description]],Projects!A:C,3,0),"")</f>
        <v/>
      </c>
      <c r="O977" s="69" t="str">
        <f>IF(TimeSpend[[#This Row],[Activity]]&lt;&gt;"",VLOOKUP(TimeSpend[[#This Row],[Activity]],Activity,2,FALSE),"")</f>
        <v/>
      </c>
    </row>
    <row r="978" spans="3:15" ht="16.5" customHeight="1" x14ac:dyDescent="0.25">
      <c r="C978" s="68" t="str">
        <f t="shared" si="18"/>
        <v/>
      </c>
      <c r="D978" s="69" t="str">
        <f>IF(TimeSpend[[#This Row],[Network Description]]&lt;&gt;"",VLOOKUP(TimeSpend[[#This Row],[Network Description]],Projects!A:B,2,0),"")</f>
        <v/>
      </c>
      <c r="F978" s="96"/>
      <c r="L978" s="69" t="str">
        <f>IF(TimeSpend[[#This Row],[Personnel number]]&lt;&gt;"",Utilization!$J$2,"")</f>
        <v/>
      </c>
      <c r="M978" s="69" t="str">
        <f>IF(TimeSpend[[#This Row],[Personnel number]]&lt;&gt;"",VLOOKUP(TimeSpend[[#This Row],[Personnel number]],Users!A:B,2,0),"")</f>
        <v/>
      </c>
      <c r="N978" s="69" t="str">
        <f>IF(TimeSpend[[#This Row],[Network Description]]&lt;&gt;"",VLOOKUP(TimeSpend[[#This Row],[Network Description]],Projects!A:C,3,0),"")</f>
        <v/>
      </c>
      <c r="O978" s="69" t="str">
        <f>IF(TimeSpend[[#This Row],[Activity]]&lt;&gt;"",VLOOKUP(TimeSpend[[#This Row],[Activity]],Activity,2,FALSE),"")</f>
        <v/>
      </c>
    </row>
    <row r="979" spans="3:15" ht="16.5" customHeight="1" x14ac:dyDescent="0.25">
      <c r="C979" s="68" t="str">
        <f t="shared" si="18"/>
        <v/>
      </c>
      <c r="D979" s="69" t="str">
        <f>IF(TimeSpend[[#This Row],[Network Description]]&lt;&gt;"",VLOOKUP(TimeSpend[[#This Row],[Network Description]],Projects!A:B,2,0),"")</f>
        <v/>
      </c>
      <c r="F979" s="96"/>
      <c r="L979" s="69" t="str">
        <f>IF(TimeSpend[[#This Row],[Personnel number]]&lt;&gt;"",Utilization!$J$2,"")</f>
        <v/>
      </c>
      <c r="M979" s="69" t="str">
        <f>IF(TimeSpend[[#This Row],[Personnel number]]&lt;&gt;"",VLOOKUP(TimeSpend[[#This Row],[Personnel number]],Users!A:B,2,0),"")</f>
        <v/>
      </c>
      <c r="N979" s="69" t="str">
        <f>IF(TimeSpend[[#This Row],[Network Description]]&lt;&gt;"",VLOOKUP(TimeSpend[[#This Row],[Network Description]],Projects!A:C,3,0),"")</f>
        <v/>
      </c>
      <c r="O979" s="69" t="str">
        <f>IF(TimeSpend[[#This Row],[Activity]]&lt;&gt;"",VLOOKUP(TimeSpend[[#This Row],[Activity]],Activity,2,FALSE),"")</f>
        <v/>
      </c>
    </row>
    <row r="980" spans="3:15" ht="16.5" customHeight="1" x14ac:dyDescent="0.25">
      <c r="C980" s="68" t="str">
        <f t="shared" si="18"/>
        <v/>
      </c>
      <c r="D980" s="69" t="str">
        <f>IF(TimeSpend[[#This Row],[Network Description]]&lt;&gt;"",VLOOKUP(TimeSpend[[#This Row],[Network Description]],Projects!A:B,2,0),"")</f>
        <v/>
      </c>
      <c r="F980" s="96"/>
      <c r="L980" s="69" t="str">
        <f>IF(TimeSpend[[#This Row],[Personnel number]]&lt;&gt;"",Utilization!$J$2,"")</f>
        <v/>
      </c>
      <c r="M980" s="69" t="str">
        <f>IF(TimeSpend[[#This Row],[Personnel number]]&lt;&gt;"",VLOOKUP(TimeSpend[[#This Row],[Personnel number]],Users!A:B,2,0),"")</f>
        <v/>
      </c>
      <c r="N980" s="69" t="str">
        <f>IF(TimeSpend[[#This Row],[Network Description]]&lt;&gt;"",VLOOKUP(TimeSpend[[#This Row],[Network Description]],Projects!A:C,3,0),"")</f>
        <v/>
      </c>
      <c r="O980" s="69" t="str">
        <f>IF(TimeSpend[[#This Row],[Activity]]&lt;&gt;"",VLOOKUP(TimeSpend[[#This Row],[Activity]],Activity,2,FALSE),"")</f>
        <v/>
      </c>
    </row>
    <row r="981" spans="3:15" ht="16.5" customHeight="1" x14ac:dyDescent="0.25">
      <c r="C981" s="68" t="str">
        <f t="shared" si="18"/>
        <v/>
      </c>
      <c r="D981" s="69" t="str">
        <f>IF(TimeSpend[[#This Row],[Network Description]]&lt;&gt;"",VLOOKUP(TimeSpend[[#This Row],[Network Description]],Projects!A:B,2,0),"")</f>
        <v/>
      </c>
      <c r="F981" s="96"/>
      <c r="L981" s="69" t="str">
        <f>IF(TimeSpend[[#This Row],[Personnel number]]&lt;&gt;"",Utilization!$J$2,"")</f>
        <v/>
      </c>
      <c r="M981" s="69" t="str">
        <f>IF(TimeSpend[[#This Row],[Personnel number]]&lt;&gt;"",VLOOKUP(TimeSpend[[#This Row],[Personnel number]],Users!A:B,2,0),"")</f>
        <v/>
      </c>
      <c r="N981" s="69" t="str">
        <f>IF(TimeSpend[[#This Row],[Network Description]]&lt;&gt;"",VLOOKUP(TimeSpend[[#This Row],[Network Description]],Projects!A:C,3,0),"")</f>
        <v/>
      </c>
      <c r="O981" s="69" t="str">
        <f>IF(TimeSpend[[#This Row],[Activity]]&lt;&gt;"",VLOOKUP(TimeSpend[[#This Row],[Activity]],Activity,2,FALSE),"")</f>
        <v/>
      </c>
    </row>
    <row r="982" spans="3:15" ht="16.5" customHeight="1" x14ac:dyDescent="0.25">
      <c r="C982" s="68" t="str">
        <f t="shared" si="18"/>
        <v/>
      </c>
      <c r="D982" s="69" t="str">
        <f>IF(TimeSpend[[#This Row],[Network Description]]&lt;&gt;"",VLOOKUP(TimeSpend[[#This Row],[Network Description]],Projects!A:B,2,0),"")</f>
        <v/>
      </c>
      <c r="F982" s="96"/>
      <c r="L982" s="69" t="str">
        <f>IF(TimeSpend[[#This Row],[Personnel number]]&lt;&gt;"",Utilization!$J$2,"")</f>
        <v/>
      </c>
      <c r="M982" s="69" t="str">
        <f>IF(TimeSpend[[#This Row],[Personnel number]]&lt;&gt;"",VLOOKUP(TimeSpend[[#This Row],[Personnel number]],Users!A:B,2,0),"")</f>
        <v/>
      </c>
      <c r="N982" s="69" t="str">
        <f>IF(TimeSpend[[#This Row],[Network Description]]&lt;&gt;"",VLOOKUP(TimeSpend[[#This Row],[Network Description]],Projects!A:C,3,0),"")</f>
        <v/>
      </c>
      <c r="O982" s="69" t="str">
        <f>IF(TimeSpend[[#This Row],[Activity]]&lt;&gt;"",VLOOKUP(TimeSpend[[#This Row],[Activity]],Activity,2,FALSE),"")</f>
        <v/>
      </c>
    </row>
    <row r="983" spans="3:15" ht="16.5" customHeight="1" x14ac:dyDescent="0.25">
      <c r="C983" s="68" t="str">
        <f t="shared" si="18"/>
        <v/>
      </c>
      <c r="D983" s="69" t="str">
        <f>IF(TimeSpend[[#This Row],[Network Description]]&lt;&gt;"",VLOOKUP(TimeSpend[[#This Row],[Network Description]],Projects!A:B,2,0),"")</f>
        <v/>
      </c>
      <c r="F983" s="96"/>
      <c r="L983" s="69" t="str">
        <f>IF(TimeSpend[[#This Row],[Personnel number]]&lt;&gt;"",Utilization!$J$2,"")</f>
        <v/>
      </c>
      <c r="M983" s="69" t="str">
        <f>IF(TimeSpend[[#This Row],[Personnel number]]&lt;&gt;"",VLOOKUP(TimeSpend[[#This Row],[Personnel number]],Users!A:B,2,0),"")</f>
        <v/>
      </c>
      <c r="N983" s="69" t="str">
        <f>IF(TimeSpend[[#This Row],[Network Description]]&lt;&gt;"",VLOOKUP(TimeSpend[[#This Row],[Network Description]],Projects!A:C,3,0),"")</f>
        <v/>
      </c>
      <c r="O983" s="69" t="str">
        <f>IF(TimeSpend[[#This Row],[Activity]]&lt;&gt;"",VLOOKUP(TimeSpend[[#This Row],[Activity]],Activity,2,FALSE),"")</f>
        <v/>
      </c>
    </row>
    <row r="984" spans="3:15" ht="16.5" customHeight="1" x14ac:dyDescent="0.25">
      <c r="C984" s="68" t="str">
        <f t="shared" si="18"/>
        <v/>
      </c>
      <c r="D984" s="69" t="str">
        <f>IF(TimeSpend[[#This Row],[Network Description]]&lt;&gt;"",VLOOKUP(TimeSpend[[#This Row],[Network Description]],Projects!A:B,2,0),"")</f>
        <v/>
      </c>
      <c r="F984" s="96"/>
      <c r="L984" s="69" t="str">
        <f>IF(TimeSpend[[#This Row],[Personnel number]]&lt;&gt;"",Utilization!$J$2,"")</f>
        <v/>
      </c>
      <c r="M984" s="69" t="str">
        <f>IF(TimeSpend[[#This Row],[Personnel number]]&lt;&gt;"",VLOOKUP(TimeSpend[[#This Row],[Personnel number]],Users!A:B,2,0),"")</f>
        <v/>
      </c>
      <c r="N984" s="69" t="str">
        <f>IF(TimeSpend[[#This Row],[Network Description]]&lt;&gt;"",VLOOKUP(TimeSpend[[#This Row],[Network Description]],Projects!A:C,3,0),"")</f>
        <v/>
      </c>
      <c r="O984" s="69" t="str">
        <f>IF(TimeSpend[[#This Row],[Activity]]&lt;&gt;"",VLOOKUP(TimeSpend[[#This Row],[Activity]],Activity,2,FALSE),"")</f>
        <v/>
      </c>
    </row>
    <row r="985" spans="3:15" ht="16.5" customHeight="1" x14ac:dyDescent="0.25">
      <c r="C985" s="68" t="str">
        <f t="shared" si="18"/>
        <v/>
      </c>
      <c r="D985" s="69" t="str">
        <f>IF(TimeSpend[[#This Row],[Network Description]]&lt;&gt;"",VLOOKUP(TimeSpend[[#This Row],[Network Description]],Projects!A:B,2,0),"")</f>
        <v/>
      </c>
      <c r="F985" s="96"/>
      <c r="L985" s="69" t="str">
        <f>IF(TimeSpend[[#This Row],[Personnel number]]&lt;&gt;"",Utilization!$J$2,"")</f>
        <v/>
      </c>
      <c r="M985" s="69" t="str">
        <f>IF(TimeSpend[[#This Row],[Personnel number]]&lt;&gt;"",VLOOKUP(TimeSpend[[#This Row],[Personnel number]],Users!A:B,2,0),"")</f>
        <v/>
      </c>
      <c r="N985" s="69" t="str">
        <f>IF(TimeSpend[[#This Row],[Network Description]]&lt;&gt;"",VLOOKUP(TimeSpend[[#This Row],[Network Description]],Projects!A:C,3,0),"")</f>
        <v/>
      </c>
      <c r="O985" s="69" t="str">
        <f>IF(TimeSpend[[#This Row],[Activity]]&lt;&gt;"",VLOOKUP(TimeSpend[[#This Row],[Activity]],Activity,2,FALSE),"")</f>
        <v/>
      </c>
    </row>
    <row r="986" spans="3:15" ht="16.5" customHeight="1" x14ac:dyDescent="0.25">
      <c r="C986" s="68" t="str">
        <f t="shared" si="18"/>
        <v/>
      </c>
      <c r="D986" s="69" t="str">
        <f>IF(TimeSpend[[#This Row],[Network Description]]&lt;&gt;"",VLOOKUP(TimeSpend[[#This Row],[Network Description]],Projects!A:B,2,0),"")</f>
        <v/>
      </c>
      <c r="F986" s="96"/>
      <c r="L986" s="69" t="str">
        <f>IF(TimeSpend[[#This Row],[Personnel number]]&lt;&gt;"",Utilization!$J$2,"")</f>
        <v/>
      </c>
      <c r="M986" s="69" t="str">
        <f>IF(TimeSpend[[#This Row],[Personnel number]]&lt;&gt;"",VLOOKUP(TimeSpend[[#This Row],[Personnel number]],Users!A:B,2,0),"")</f>
        <v/>
      </c>
      <c r="N986" s="69" t="str">
        <f>IF(TimeSpend[[#This Row],[Network Description]]&lt;&gt;"",VLOOKUP(TimeSpend[[#This Row],[Network Description]],Projects!A:C,3,0),"")</f>
        <v/>
      </c>
      <c r="O986" s="69" t="str">
        <f>IF(TimeSpend[[#This Row],[Activity]]&lt;&gt;"",VLOOKUP(TimeSpend[[#This Row],[Activity]],Activity,2,FALSE),"")</f>
        <v/>
      </c>
    </row>
    <row r="987" spans="3:15" ht="16.5" customHeight="1" x14ac:dyDescent="0.25">
      <c r="C987" s="68" t="str">
        <f t="shared" si="18"/>
        <v/>
      </c>
      <c r="D987" s="69" t="str">
        <f>IF(TimeSpend[[#This Row],[Network Description]]&lt;&gt;"",VLOOKUP(TimeSpend[[#This Row],[Network Description]],Projects!A:B,2,0),"")</f>
        <v/>
      </c>
      <c r="F987" s="96"/>
      <c r="L987" s="69" t="str">
        <f>IF(TimeSpend[[#This Row],[Personnel number]]&lt;&gt;"",Utilization!$J$2,"")</f>
        <v/>
      </c>
      <c r="M987" s="69" t="str">
        <f>IF(TimeSpend[[#This Row],[Personnel number]]&lt;&gt;"",VLOOKUP(TimeSpend[[#This Row],[Personnel number]],Users!A:B,2,0),"")</f>
        <v/>
      </c>
      <c r="N987" s="69" t="str">
        <f>IF(TimeSpend[[#This Row],[Network Description]]&lt;&gt;"",VLOOKUP(TimeSpend[[#This Row],[Network Description]],Projects!A:C,3,0),"")</f>
        <v/>
      </c>
      <c r="O987" s="69" t="str">
        <f>IF(TimeSpend[[#This Row],[Activity]]&lt;&gt;"",VLOOKUP(TimeSpend[[#This Row],[Activity]],Activity,2,FALSE),"")</f>
        <v/>
      </c>
    </row>
    <row r="988" spans="3:15" ht="16.5" customHeight="1" x14ac:dyDescent="0.25">
      <c r="C988" s="68" t="str">
        <f t="shared" si="18"/>
        <v/>
      </c>
      <c r="D988" s="69" t="str">
        <f>IF(TimeSpend[[#This Row],[Network Description]]&lt;&gt;"",VLOOKUP(TimeSpend[[#This Row],[Network Description]],Projects!A:B,2,0),"")</f>
        <v/>
      </c>
      <c r="F988" s="96"/>
      <c r="L988" s="69" t="str">
        <f>IF(TimeSpend[[#This Row],[Personnel number]]&lt;&gt;"",Utilization!$J$2,"")</f>
        <v/>
      </c>
      <c r="M988" s="69" t="str">
        <f>IF(TimeSpend[[#This Row],[Personnel number]]&lt;&gt;"",VLOOKUP(TimeSpend[[#This Row],[Personnel number]],Users!A:B,2,0),"")</f>
        <v/>
      </c>
      <c r="N988" s="69" t="str">
        <f>IF(TimeSpend[[#This Row],[Network Description]]&lt;&gt;"",VLOOKUP(TimeSpend[[#This Row],[Network Description]],Projects!A:C,3,0),"")</f>
        <v/>
      </c>
      <c r="O988" s="69" t="str">
        <f>IF(TimeSpend[[#This Row],[Activity]]&lt;&gt;"",VLOOKUP(TimeSpend[[#This Row],[Activity]],Activity,2,FALSE),"")</f>
        <v/>
      </c>
    </row>
    <row r="989" spans="3:15" ht="16.5" customHeight="1" x14ac:dyDescent="0.25">
      <c r="C989" s="68" t="str">
        <f t="shared" si="18"/>
        <v/>
      </c>
      <c r="D989" s="69" t="str">
        <f>IF(TimeSpend[[#This Row],[Network Description]]&lt;&gt;"",VLOOKUP(TimeSpend[[#This Row],[Network Description]],Projects!A:B,2,0),"")</f>
        <v/>
      </c>
      <c r="F989" s="96"/>
      <c r="L989" s="69" t="str">
        <f>IF(TimeSpend[[#This Row],[Personnel number]]&lt;&gt;"",Utilization!$J$2,"")</f>
        <v/>
      </c>
      <c r="M989" s="69" t="str">
        <f>IF(TimeSpend[[#This Row],[Personnel number]]&lt;&gt;"",VLOOKUP(TimeSpend[[#This Row],[Personnel number]],Users!A:B,2,0),"")</f>
        <v/>
      </c>
      <c r="N989" s="69" t="str">
        <f>IF(TimeSpend[[#This Row],[Network Description]]&lt;&gt;"",VLOOKUP(TimeSpend[[#This Row],[Network Description]],Projects!A:C,3,0),"")</f>
        <v/>
      </c>
      <c r="O989" s="69" t="str">
        <f>IF(TimeSpend[[#This Row],[Activity]]&lt;&gt;"",VLOOKUP(TimeSpend[[#This Row],[Activity]],Activity,2,FALSE),"")</f>
        <v/>
      </c>
    </row>
    <row r="990" spans="3:15" ht="16.5" customHeight="1" x14ac:dyDescent="0.25">
      <c r="C990" s="68" t="str">
        <f t="shared" si="18"/>
        <v/>
      </c>
      <c r="D990" s="69" t="str">
        <f>IF(TimeSpend[[#This Row],[Network Description]]&lt;&gt;"",VLOOKUP(TimeSpend[[#This Row],[Network Description]],Projects!A:B,2,0),"")</f>
        <v/>
      </c>
      <c r="F990" s="96"/>
      <c r="L990" s="69" t="str">
        <f>IF(TimeSpend[[#This Row],[Personnel number]]&lt;&gt;"",Utilization!$J$2,"")</f>
        <v/>
      </c>
      <c r="M990" s="69" t="str">
        <f>IF(TimeSpend[[#This Row],[Personnel number]]&lt;&gt;"",VLOOKUP(TimeSpend[[#This Row],[Personnel number]],Users!A:B,2,0),"")</f>
        <v/>
      </c>
      <c r="N990" s="69" t="str">
        <f>IF(TimeSpend[[#This Row],[Network Description]]&lt;&gt;"",VLOOKUP(TimeSpend[[#This Row],[Network Description]],Projects!A:C,3,0),"")</f>
        <v/>
      </c>
      <c r="O990" s="69" t="str">
        <f>IF(TimeSpend[[#This Row],[Activity]]&lt;&gt;"",VLOOKUP(TimeSpend[[#This Row],[Activity]],Activity,2,FALSE),"")</f>
        <v/>
      </c>
    </row>
    <row r="991" spans="3:15" ht="16.5" customHeight="1" x14ac:dyDescent="0.25">
      <c r="C991" s="68" t="str">
        <f t="shared" si="18"/>
        <v/>
      </c>
      <c r="D991" s="69" t="str">
        <f>IF(TimeSpend[[#This Row],[Network Description]]&lt;&gt;"",VLOOKUP(TimeSpend[[#This Row],[Network Description]],Projects!A:B,2,0),"")</f>
        <v/>
      </c>
      <c r="F991" s="96"/>
      <c r="L991" s="69" t="str">
        <f>IF(TimeSpend[[#This Row],[Personnel number]]&lt;&gt;"",Utilization!$J$2,"")</f>
        <v/>
      </c>
      <c r="M991" s="69" t="str">
        <f>IF(TimeSpend[[#This Row],[Personnel number]]&lt;&gt;"",VLOOKUP(TimeSpend[[#This Row],[Personnel number]],Users!A:B,2,0),"")</f>
        <v/>
      </c>
      <c r="N991" s="69" t="str">
        <f>IF(TimeSpend[[#This Row],[Network Description]]&lt;&gt;"",VLOOKUP(TimeSpend[[#This Row],[Network Description]],Projects!A:C,3,0),"")</f>
        <v/>
      </c>
      <c r="O991" s="69" t="str">
        <f>IF(TimeSpend[[#This Row],[Activity]]&lt;&gt;"",VLOOKUP(TimeSpend[[#This Row],[Activity]],Activity,2,FALSE),"")</f>
        <v/>
      </c>
    </row>
    <row r="992" spans="3:15" ht="16.5" customHeight="1" x14ac:dyDescent="0.25">
      <c r="C992" s="68" t="str">
        <f t="shared" si="18"/>
        <v/>
      </c>
      <c r="D992" s="69" t="str">
        <f>IF(TimeSpend[[#This Row],[Network Description]]&lt;&gt;"",VLOOKUP(TimeSpend[[#This Row],[Network Description]],Projects!A:B,2,0),"")</f>
        <v/>
      </c>
      <c r="F992" s="96"/>
      <c r="L992" s="69" t="str">
        <f>IF(TimeSpend[[#This Row],[Personnel number]]&lt;&gt;"",Utilization!$J$2,"")</f>
        <v/>
      </c>
      <c r="M992" s="69" t="str">
        <f>IF(TimeSpend[[#This Row],[Personnel number]]&lt;&gt;"",VLOOKUP(TimeSpend[[#This Row],[Personnel number]],Users!A:B,2,0),"")</f>
        <v/>
      </c>
      <c r="N992" s="69" t="str">
        <f>IF(TimeSpend[[#This Row],[Network Description]]&lt;&gt;"",VLOOKUP(TimeSpend[[#This Row],[Network Description]],Projects!A:C,3,0),"")</f>
        <v/>
      </c>
      <c r="O992" s="69" t="str">
        <f>IF(TimeSpend[[#This Row],[Activity]]&lt;&gt;"",VLOOKUP(TimeSpend[[#This Row],[Activity]],Activity,2,FALSE),"")</f>
        <v/>
      </c>
    </row>
    <row r="993" spans="3:15" ht="16.5" customHeight="1" x14ac:dyDescent="0.25">
      <c r="C993" s="68" t="str">
        <f t="shared" si="18"/>
        <v/>
      </c>
      <c r="D993" s="69" t="str">
        <f>IF(TimeSpend[[#This Row],[Network Description]]&lt;&gt;"",VLOOKUP(TimeSpend[[#This Row],[Network Description]],Projects!A:B,2,0),"")</f>
        <v/>
      </c>
      <c r="F993" s="96"/>
      <c r="L993" s="69" t="str">
        <f>IF(TimeSpend[[#This Row],[Personnel number]]&lt;&gt;"",Utilization!$J$2,"")</f>
        <v/>
      </c>
      <c r="M993" s="69" t="str">
        <f>IF(TimeSpend[[#This Row],[Personnel number]]&lt;&gt;"",VLOOKUP(TimeSpend[[#This Row],[Personnel number]],Users!A:B,2,0),"")</f>
        <v/>
      </c>
      <c r="N993" s="69" t="str">
        <f>IF(TimeSpend[[#This Row],[Network Description]]&lt;&gt;"",VLOOKUP(TimeSpend[[#This Row],[Network Description]],Projects!A:C,3,0),"")</f>
        <v/>
      </c>
      <c r="O993" s="69" t="str">
        <f>IF(TimeSpend[[#This Row],[Activity]]&lt;&gt;"",VLOOKUP(TimeSpend[[#This Row],[Activity]],Activity,2,FALSE),"")</f>
        <v/>
      </c>
    </row>
    <row r="994" spans="3:15" ht="16.5" customHeight="1" x14ac:dyDescent="0.25">
      <c r="C994" s="68" t="str">
        <f t="shared" si="18"/>
        <v/>
      </c>
      <c r="D994" s="69" t="str">
        <f>IF(TimeSpend[[#This Row],[Network Description]]&lt;&gt;"",VLOOKUP(TimeSpend[[#This Row],[Network Description]],Projects!A:B,2,0),"")</f>
        <v/>
      </c>
      <c r="F994" s="96"/>
      <c r="L994" s="69" t="str">
        <f>IF(TimeSpend[[#This Row],[Personnel number]]&lt;&gt;"",Utilization!$J$2,"")</f>
        <v/>
      </c>
      <c r="M994" s="69" t="str">
        <f>IF(TimeSpend[[#This Row],[Personnel number]]&lt;&gt;"",VLOOKUP(TimeSpend[[#This Row],[Personnel number]],Users!A:B,2,0),"")</f>
        <v/>
      </c>
      <c r="N994" s="69" t="str">
        <f>IF(TimeSpend[[#This Row],[Network Description]]&lt;&gt;"",VLOOKUP(TimeSpend[[#This Row],[Network Description]],Projects!A:C,3,0),"")</f>
        <v/>
      </c>
      <c r="O994" s="69" t="str">
        <f>IF(TimeSpend[[#This Row],[Activity]]&lt;&gt;"",VLOOKUP(TimeSpend[[#This Row],[Activity]],Activity,2,FALSE),"")</f>
        <v/>
      </c>
    </row>
    <row r="995" spans="3:15" ht="16.5" customHeight="1" x14ac:dyDescent="0.25">
      <c r="C995" s="68" t="str">
        <f t="shared" si="18"/>
        <v/>
      </c>
      <c r="D995" s="69" t="str">
        <f>IF(TimeSpend[[#This Row],[Network Description]]&lt;&gt;"",VLOOKUP(TimeSpend[[#This Row],[Network Description]],Projects!A:B,2,0),"")</f>
        <v/>
      </c>
      <c r="F995" s="96"/>
      <c r="L995" s="69" t="str">
        <f>IF(TimeSpend[[#This Row],[Personnel number]]&lt;&gt;"",Utilization!$J$2,"")</f>
        <v/>
      </c>
      <c r="M995" s="69" t="str">
        <f>IF(TimeSpend[[#This Row],[Personnel number]]&lt;&gt;"",VLOOKUP(TimeSpend[[#This Row],[Personnel number]],Users!A:B,2,0),"")</f>
        <v/>
      </c>
      <c r="N995" s="69" t="str">
        <f>IF(TimeSpend[[#This Row],[Network Description]]&lt;&gt;"",VLOOKUP(TimeSpend[[#This Row],[Network Description]],Projects!A:C,3,0),"")</f>
        <v/>
      </c>
      <c r="O995" s="69" t="str">
        <f>IF(TimeSpend[[#This Row],[Activity]]&lt;&gt;"",VLOOKUP(TimeSpend[[#This Row],[Activity]],Activity,2,FALSE),"")</f>
        <v/>
      </c>
    </row>
    <row r="996" spans="3:15" ht="16.5" customHeight="1" x14ac:dyDescent="0.25">
      <c r="C996" s="68" t="str">
        <f t="shared" si="18"/>
        <v/>
      </c>
      <c r="D996" s="69" t="str">
        <f>IF(TimeSpend[[#This Row],[Network Description]]&lt;&gt;"",VLOOKUP(TimeSpend[[#This Row],[Network Description]],Projects!A:B,2,0),"")</f>
        <v/>
      </c>
      <c r="F996" s="96"/>
      <c r="L996" s="69" t="str">
        <f>IF(TimeSpend[[#This Row],[Personnel number]]&lt;&gt;"",Utilization!$J$2,"")</f>
        <v/>
      </c>
      <c r="M996" s="69" t="str">
        <f>IF(TimeSpend[[#This Row],[Personnel number]]&lt;&gt;"",VLOOKUP(TimeSpend[[#This Row],[Personnel number]],Users!A:B,2,0),"")</f>
        <v/>
      </c>
      <c r="N996" s="69" t="str">
        <f>IF(TimeSpend[[#This Row],[Network Description]]&lt;&gt;"",VLOOKUP(TimeSpend[[#This Row],[Network Description]],Projects!A:C,3,0),"")</f>
        <v/>
      </c>
      <c r="O996" s="69" t="str">
        <f>IF(TimeSpend[[#This Row],[Activity]]&lt;&gt;"",VLOOKUP(TimeSpend[[#This Row],[Activity]],Activity,2,FALSE),"")</f>
        <v/>
      </c>
    </row>
    <row r="997" spans="3:15" ht="16.5" customHeight="1" x14ac:dyDescent="0.25">
      <c r="C997" s="68" t="str">
        <f t="shared" si="18"/>
        <v/>
      </c>
      <c r="D997" s="69" t="str">
        <f>IF(TimeSpend[[#This Row],[Network Description]]&lt;&gt;"",VLOOKUP(TimeSpend[[#This Row],[Network Description]],Projects!A:B,2,0),"")</f>
        <v/>
      </c>
      <c r="F997" s="96"/>
      <c r="L997" s="69" t="str">
        <f>IF(TimeSpend[[#This Row],[Personnel number]]&lt;&gt;"",Utilization!$J$2,"")</f>
        <v/>
      </c>
      <c r="M997" s="69" t="str">
        <f>IF(TimeSpend[[#This Row],[Personnel number]]&lt;&gt;"",VLOOKUP(TimeSpend[[#This Row],[Personnel number]],Users!A:B,2,0),"")</f>
        <v/>
      </c>
      <c r="N997" s="69" t="str">
        <f>IF(TimeSpend[[#This Row],[Network Description]]&lt;&gt;"",VLOOKUP(TimeSpend[[#This Row],[Network Description]],Projects!A:C,3,0),"")</f>
        <v/>
      </c>
      <c r="O997" s="69" t="str">
        <f>IF(TimeSpend[[#This Row],[Activity]]&lt;&gt;"",VLOOKUP(TimeSpend[[#This Row],[Activity]],Activity,2,FALSE),"")</f>
        <v/>
      </c>
    </row>
    <row r="998" spans="3:15" ht="16.5" customHeight="1" x14ac:dyDescent="0.25">
      <c r="C998" s="68" t="str">
        <f t="shared" si="18"/>
        <v/>
      </c>
      <c r="D998" s="69" t="str">
        <f>IF(TimeSpend[[#This Row],[Network Description]]&lt;&gt;"",VLOOKUP(TimeSpend[[#This Row],[Network Description]],Projects!A:B,2,0),"")</f>
        <v/>
      </c>
      <c r="F998" s="96"/>
      <c r="L998" s="69" t="str">
        <f>IF(TimeSpend[[#This Row],[Personnel number]]&lt;&gt;"",Utilization!$J$2,"")</f>
        <v/>
      </c>
      <c r="M998" s="69" t="str">
        <f>IF(TimeSpend[[#This Row],[Personnel number]]&lt;&gt;"",VLOOKUP(TimeSpend[[#This Row],[Personnel number]],Users!A:B,2,0),"")</f>
        <v/>
      </c>
      <c r="N998" s="69" t="str">
        <f>IF(TimeSpend[[#This Row],[Network Description]]&lt;&gt;"",VLOOKUP(TimeSpend[[#This Row],[Network Description]],Projects!A:C,3,0),"")</f>
        <v/>
      </c>
      <c r="O998" s="69" t="str">
        <f>IF(TimeSpend[[#This Row],[Activity]]&lt;&gt;"",VLOOKUP(TimeSpend[[#This Row],[Activity]],Activity,2,FALSE),"")</f>
        <v/>
      </c>
    </row>
    <row r="999" spans="3:15" ht="16.5" customHeight="1" x14ac:dyDescent="0.25">
      <c r="C999" s="68" t="str">
        <f t="shared" si="18"/>
        <v/>
      </c>
      <c r="D999" s="69" t="str">
        <f>IF(TimeSpend[[#This Row],[Network Description]]&lt;&gt;"",VLOOKUP(TimeSpend[[#This Row],[Network Description]],Projects!A:B,2,0),"")</f>
        <v/>
      </c>
      <c r="F999" s="96"/>
      <c r="L999" s="69" t="str">
        <f>IF(TimeSpend[[#This Row],[Personnel number]]&lt;&gt;"",Utilization!$J$2,"")</f>
        <v/>
      </c>
      <c r="M999" s="69" t="str">
        <f>IF(TimeSpend[[#This Row],[Personnel number]]&lt;&gt;"",VLOOKUP(TimeSpend[[#This Row],[Personnel number]],Users!A:B,2,0),"")</f>
        <v/>
      </c>
      <c r="N999" s="69" t="str">
        <f>IF(TimeSpend[[#This Row],[Network Description]]&lt;&gt;"",VLOOKUP(TimeSpend[[#This Row],[Network Description]],Projects!A:C,3,0),"")</f>
        <v/>
      </c>
      <c r="O999" s="69" t="str">
        <f>IF(TimeSpend[[#This Row],[Activity]]&lt;&gt;"",VLOOKUP(TimeSpend[[#This Row],[Activity]],Activity,2,FALSE),"")</f>
        <v/>
      </c>
    </row>
    <row r="1000" spans="3:15" ht="16.5" customHeight="1" x14ac:dyDescent="0.25">
      <c r="C1000" s="68" t="str">
        <f t="shared" si="18"/>
        <v/>
      </c>
      <c r="D1000" s="69" t="str">
        <f>IF(TimeSpend[[#This Row],[Network Description]]&lt;&gt;"",VLOOKUP(TimeSpend[[#This Row],[Network Description]],Projects!A:B,2,0),"")</f>
        <v/>
      </c>
      <c r="F1000" s="96"/>
      <c r="L1000" s="69" t="str">
        <f>IF(TimeSpend[[#This Row],[Personnel number]]&lt;&gt;"",Utilization!$J$2,"")</f>
        <v/>
      </c>
      <c r="M1000" s="69" t="str">
        <f>IF(TimeSpend[[#This Row],[Personnel number]]&lt;&gt;"",VLOOKUP(TimeSpend[[#This Row],[Personnel number]],Users!A:B,2,0),"")</f>
        <v/>
      </c>
      <c r="N1000" s="69" t="str">
        <f>IF(TimeSpend[[#This Row],[Network Description]]&lt;&gt;"",VLOOKUP(TimeSpend[[#This Row],[Network Description]],Projects!A:C,3,0),"")</f>
        <v/>
      </c>
      <c r="O1000" s="69" t="str">
        <f>IF(TimeSpend[[#This Row],[Activity]]&lt;&gt;"",VLOOKUP(TimeSpend[[#This Row],[Activity]],Activity,2,FALSE),"")</f>
        <v/>
      </c>
    </row>
    <row r="1001" spans="3:15" ht="16.5" customHeight="1" x14ac:dyDescent="0.25">
      <c r="C1001" s="68" t="str">
        <f t="shared" si="18"/>
        <v/>
      </c>
      <c r="D1001" s="69" t="str">
        <f>IF(TimeSpend[[#This Row],[Network Description]]&lt;&gt;"",VLOOKUP(TimeSpend[[#This Row],[Network Description]],Projects!A:B,2,0),"")</f>
        <v/>
      </c>
      <c r="F1001" s="96"/>
      <c r="L1001" s="69" t="str">
        <f>IF(TimeSpend[[#This Row],[Personnel number]]&lt;&gt;"",Utilization!$J$2,"")</f>
        <v/>
      </c>
      <c r="M1001" s="69" t="str">
        <f>IF(TimeSpend[[#This Row],[Personnel number]]&lt;&gt;"",VLOOKUP(TimeSpend[[#This Row],[Personnel number]],Users!A:B,2,0),"")</f>
        <v/>
      </c>
      <c r="N1001" s="69" t="str">
        <f>IF(TimeSpend[[#This Row],[Network Description]]&lt;&gt;"",VLOOKUP(TimeSpend[[#This Row],[Network Description]],Projects!A:C,3,0),"")</f>
        <v/>
      </c>
      <c r="O1001" s="69" t="str">
        <f>IF(TimeSpend[[#This Row],[Activity]]&lt;&gt;"",VLOOKUP(TimeSpend[[#This Row],[Activity]],Activity,2,FALSE),"")</f>
        <v/>
      </c>
    </row>
    <row r="1002" spans="3:15" ht="16.5" customHeight="1" x14ac:dyDescent="0.25">
      <c r="C1002" s="68" t="str">
        <f t="shared" si="18"/>
        <v/>
      </c>
      <c r="D1002" s="69" t="str">
        <f>IF(TimeSpend[[#This Row],[Network Description]]&lt;&gt;"",VLOOKUP(TimeSpend[[#This Row],[Network Description]],Projects!A:B,2,0),"")</f>
        <v/>
      </c>
      <c r="F1002" s="96"/>
      <c r="L1002" s="69" t="str">
        <f>IF(TimeSpend[[#This Row],[Personnel number]]&lt;&gt;"",Utilization!$J$2,"")</f>
        <v/>
      </c>
      <c r="M1002" s="69" t="str">
        <f>IF(TimeSpend[[#This Row],[Personnel number]]&lt;&gt;"",VLOOKUP(TimeSpend[[#This Row],[Personnel number]],Users!A:B,2,0),"")</f>
        <v/>
      </c>
      <c r="N1002" s="69" t="str">
        <f>IF(TimeSpend[[#This Row],[Network Description]]&lt;&gt;"",VLOOKUP(TimeSpend[[#This Row],[Network Description]],Projects!A:C,3,0),"")</f>
        <v/>
      </c>
      <c r="O1002" s="69" t="str">
        <f>IF(TimeSpend[[#This Row],[Activity]]&lt;&gt;"",VLOOKUP(TimeSpend[[#This Row],[Activity]],Activity,2,FALSE),"")</f>
        <v/>
      </c>
    </row>
    <row r="1003" spans="3:15" ht="16.5" customHeight="1" x14ac:dyDescent="0.25">
      <c r="C1003" s="68" t="str">
        <f t="shared" si="18"/>
        <v/>
      </c>
      <c r="D1003" s="69" t="str">
        <f>IF(TimeSpend[[#This Row],[Network Description]]&lt;&gt;"",VLOOKUP(TimeSpend[[#This Row],[Network Description]],Projects!A:B,2,0),"")</f>
        <v/>
      </c>
      <c r="F1003" s="96"/>
      <c r="L1003" s="69" t="str">
        <f>IF(TimeSpend[[#This Row],[Personnel number]]&lt;&gt;"",Utilization!$J$2,"")</f>
        <v/>
      </c>
      <c r="M1003" s="69" t="str">
        <f>IF(TimeSpend[[#This Row],[Personnel number]]&lt;&gt;"",VLOOKUP(TimeSpend[[#This Row],[Personnel number]],Users!A:B,2,0),"")</f>
        <v/>
      </c>
      <c r="N1003" s="69" t="str">
        <f>IF(TimeSpend[[#This Row],[Network Description]]&lt;&gt;"",VLOOKUP(TimeSpend[[#This Row],[Network Description]],Projects!A:C,3,0),"")</f>
        <v/>
      </c>
      <c r="O1003" s="69" t="str">
        <f>IF(TimeSpend[[#This Row],[Activity]]&lt;&gt;"",VLOOKUP(TimeSpend[[#This Row],[Activity]],Activity,2,FALSE),"")</f>
        <v/>
      </c>
    </row>
    <row r="1004" spans="3:15" ht="16.5" customHeight="1" x14ac:dyDescent="0.25">
      <c r="C1004" s="68" t="str">
        <f t="shared" si="18"/>
        <v/>
      </c>
      <c r="D1004" s="69" t="str">
        <f>IF(TimeSpend[[#This Row],[Network Description]]&lt;&gt;"",VLOOKUP(TimeSpend[[#This Row],[Network Description]],Projects!A:B,2,0),"")</f>
        <v/>
      </c>
      <c r="F1004" s="96"/>
      <c r="L1004" s="69" t="str">
        <f>IF(TimeSpend[[#This Row],[Personnel number]]&lt;&gt;"",Utilization!$J$2,"")</f>
        <v/>
      </c>
      <c r="M1004" s="69" t="str">
        <f>IF(TimeSpend[[#This Row],[Personnel number]]&lt;&gt;"",VLOOKUP(TimeSpend[[#This Row],[Personnel number]],Users!A:B,2,0),"")</f>
        <v/>
      </c>
      <c r="N1004" s="69" t="str">
        <f>IF(TimeSpend[[#This Row],[Network Description]]&lt;&gt;"",VLOOKUP(TimeSpend[[#This Row],[Network Description]],Projects!A:C,3,0),"")</f>
        <v/>
      </c>
      <c r="O1004" s="69" t="str">
        <f>IF(TimeSpend[[#This Row],[Activity]]&lt;&gt;"",VLOOKUP(TimeSpend[[#This Row],[Activity]],Activity,2,FALSE),"")</f>
        <v/>
      </c>
    </row>
    <row r="1005" spans="3:15" ht="16.5" customHeight="1" x14ac:dyDescent="0.25">
      <c r="C1005" s="68" t="str">
        <f t="shared" si="18"/>
        <v/>
      </c>
      <c r="D1005" s="69" t="str">
        <f>IF(TimeSpend[[#This Row],[Network Description]]&lt;&gt;"",VLOOKUP(TimeSpend[[#This Row],[Network Description]],Projects!A:B,2,0),"")</f>
        <v/>
      </c>
      <c r="F1005" s="96"/>
      <c r="L1005" s="69" t="str">
        <f>IF(TimeSpend[[#This Row],[Personnel number]]&lt;&gt;"",Utilization!$J$2,"")</f>
        <v/>
      </c>
      <c r="M1005" s="69" t="str">
        <f>IF(TimeSpend[[#This Row],[Personnel number]]&lt;&gt;"",VLOOKUP(TimeSpend[[#This Row],[Personnel number]],Users!A:B,2,0),"")</f>
        <v/>
      </c>
      <c r="N1005" s="69" t="str">
        <f>IF(TimeSpend[[#This Row],[Network Description]]&lt;&gt;"",VLOOKUP(TimeSpend[[#This Row],[Network Description]],Projects!A:C,3,0),"")</f>
        <v/>
      </c>
      <c r="O1005" s="69" t="str">
        <f>IF(TimeSpend[[#This Row],[Activity]]&lt;&gt;"",VLOOKUP(TimeSpend[[#This Row],[Activity]],Activity,2,FALSE),"")</f>
        <v/>
      </c>
    </row>
    <row r="1006" spans="3:15" ht="16.5" customHeight="1" x14ac:dyDescent="0.25">
      <c r="C1006" s="68" t="str">
        <f t="shared" si="18"/>
        <v/>
      </c>
      <c r="D1006" s="69" t="str">
        <f>IF(TimeSpend[[#This Row],[Network Description]]&lt;&gt;"",VLOOKUP(TimeSpend[[#This Row],[Network Description]],Projects!A:B,2,0),"")</f>
        <v/>
      </c>
      <c r="F1006" s="96"/>
      <c r="L1006" s="69" t="str">
        <f>IF(TimeSpend[[#This Row],[Personnel number]]&lt;&gt;"",Utilization!$J$2,"")</f>
        <v/>
      </c>
      <c r="M1006" s="69" t="str">
        <f>IF(TimeSpend[[#This Row],[Personnel number]]&lt;&gt;"",VLOOKUP(TimeSpend[[#This Row],[Personnel number]],Users!A:B,2,0),"")</f>
        <v/>
      </c>
      <c r="N1006" s="69" t="str">
        <f>IF(TimeSpend[[#This Row],[Network Description]]&lt;&gt;"",VLOOKUP(TimeSpend[[#This Row],[Network Description]],Projects!A:C,3,0),"")</f>
        <v/>
      </c>
      <c r="O1006" s="69" t="str">
        <f>IF(TimeSpend[[#This Row],[Activity]]&lt;&gt;"",VLOOKUP(TimeSpend[[#This Row],[Activity]],Activity,2,FALSE),"")</f>
        <v/>
      </c>
    </row>
    <row r="1007" spans="3:15" ht="16.5" customHeight="1" x14ac:dyDescent="0.25">
      <c r="C1007" s="68" t="str">
        <f t="shared" si="18"/>
        <v/>
      </c>
      <c r="D1007" s="69" t="str">
        <f>IF(TimeSpend[[#This Row],[Network Description]]&lt;&gt;"",VLOOKUP(TimeSpend[[#This Row],[Network Description]],Projects!A:B,2,0),"")</f>
        <v/>
      </c>
      <c r="F1007" s="96"/>
      <c r="L1007" s="69" t="str">
        <f>IF(TimeSpend[[#This Row],[Personnel number]]&lt;&gt;"",Utilization!$J$2,"")</f>
        <v/>
      </c>
      <c r="M1007" s="69" t="str">
        <f>IF(TimeSpend[[#This Row],[Personnel number]]&lt;&gt;"",VLOOKUP(TimeSpend[[#This Row],[Personnel number]],Users!A:B,2,0),"")</f>
        <v/>
      </c>
      <c r="N1007" s="69" t="str">
        <f>IF(TimeSpend[[#This Row],[Network Description]]&lt;&gt;"",VLOOKUP(TimeSpend[[#This Row],[Network Description]],Projects!A:C,3,0),"")</f>
        <v/>
      </c>
      <c r="O1007" s="69" t="str">
        <f>IF(TimeSpend[[#This Row],[Activity]]&lt;&gt;"",VLOOKUP(TimeSpend[[#This Row],[Activity]],Activity,2,FALSE),"")</f>
        <v/>
      </c>
    </row>
    <row r="1008" spans="3:15" ht="16.5" customHeight="1" x14ac:dyDescent="0.25">
      <c r="C1008" s="68" t="str">
        <f t="shared" si="18"/>
        <v/>
      </c>
      <c r="D1008" s="69" t="str">
        <f>IF(TimeSpend[[#This Row],[Network Description]]&lt;&gt;"",VLOOKUP(TimeSpend[[#This Row],[Network Description]],Projects!A:B,2,0),"")</f>
        <v/>
      </c>
      <c r="F1008" s="96"/>
      <c r="L1008" s="69" t="str">
        <f>IF(TimeSpend[[#This Row],[Personnel number]]&lt;&gt;"",Utilization!$J$2,"")</f>
        <v/>
      </c>
      <c r="M1008" s="69" t="str">
        <f>IF(TimeSpend[[#This Row],[Personnel number]]&lt;&gt;"",VLOOKUP(TimeSpend[[#This Row],[Personnel number]],Users!A:B,2,0),"")</f>
        <v/>
      </c>
      <c r="N1008" s="69" t="str">
        <f>IF(TimeSpend[[#This Row],[Network Description]]&lt;&gt;"",VLOOKUP(TimeSpend[[#This Row],[Network Description]],Projects!A:C,3,0),"")</f>
        <v/>
      </c>
      <c r="O1008" s="69" t="str">
        <f>IF(TimeSpend[[#This Row],[Activity]]&lt;&gt;"",VLOOKUP(TimeSpend[[#This Row],[Activity]],Activity,2,FALSE),"")</f>
        <v/>
      </c>
    </row>
    <row r="1009" spans="3:15" ht="16.5" customHeight="1" x14ac:dyDescent="0.25">
      <c r="C1009" s="68" t="str">
        <f t="shared" si="18"/>
        <v/>
      </c>
      <c r="D1009" s="69" t="str">
        <f>IF(TimeSpend[[#This Row],[Network Description]]&lt;&gt;"",VLOOKUP(TimeSpend[[#This Row],[Network Description]],Projects!A:B,2,0),"")</f>
        <v/>
      </c>
      <c r="F1009" s="96"/>
      <c r="L1009" s="69" t="str">
        <f>IF(TimeSpend[[#This Row],[Personnel number]]&lt;&gt;"",Utilization!$J$2,"")</f>
        <v/>
      </c>
      <c r="M1009" s="69" t="str">
        <f>IF(TimeSpend[[#This Row],[Personnel number]]&lt;&gt;"",VLOOKUP(TimeSpend[[#This Row],[Personnel number]],Users!A:B,2,0),"")</f>
        <v/>
      </c>
      <c r="N1009" s="69" t="str">
        <f>IF(TimeSpend[[#This Row],[Network Description]]&lt;&gt;"",VLOOKUP(TimeSpend[[#This Row],[Network Description]],Projects!A:C,3,0),"")</f>
        <v/>
      </c>
      <c r="O1009" s="69" t="str">
        <f>IF(TimeSpend[[#This Row],[Activity]]&lt;&gt;"",VLOOKUP(TimeSpend[[#This Row],[Activity]],Activity,2,FALSE),"")</f>
        <v/>
      </c>
    </row>
    <row r="1010" spans="3:15" ht="16.5" customHeight="1" x14ac:dyDescent="0.25">
      <c r="C1010" s="68" t="str">
        <f t="shared" si="18"/>
        <v/>
      </c>
      <c r="D1010" s="69" t="str">
        <f>IF(TimeSpend[[#This Row],[Network Description]]&lt;&gt;"",VLOOKUP(TimeSpend[[#This Row],[Network Description]],Projects!A:B,2,0),"")</f>
        <v/>
      </c>
      <c r="F1010" s="96"/>
      <c r="L1010" s="69" t="str">
        <f>IF(TimeSpend[[#This Row],[Personnel number]]&lt;&gt;"",Utilization!$J$2,"")</f>
        <v/>
      </c>
      <c r="M1010" s="69" t="str">
        <f>IF(TimeSpend[[#This Row],[Personnel number]]&lt;&gt;"",VLOOKUP(TimeSpend[[#This Row],[Personnel number]],Users!A:B,2,0),"")</f>
        <v/>
      </c>
      <c r="N1010" s="69" t="str">
        <f>IF(TimeSpend[[#This Row],[Network Description]]&lt;&gt;"",VLOOKUP(TimeSpend[[#This Row],[Network Description]],Projects!A:C,3,0),"")</f>
        <v/>
      </c>
      <c r="O1010" s="69" t="str">
        <f>IF(TimeSpend[[#This Row],[Activity]]&lt;&gt;"",VLOOKUP(TimeSpend[[#This Row],[Activity]],Activity,2,FALSE),"")</f>
        <v/>
      </c>
    </row>
    <row r="1011" spans="3:15" ht="16.5" customHeight="1" x14ac:dyDescent="0.25">
      <c r="C1011" s="68" t="str">
        <f t="shared" si="18"/>
        <v/>
      </c>
      <c r="D1011" s="69" t="str">
        <f>IF(TimeSpend[[#This Row],[Network Description]]&lt;&gt;"",VLOOKUP(TimeSpend[[#This Row],[Network Description]],Projects!A:B,2,0),"")</f>
        <v/>
      </c>
      <c r="F1011" s="96"/>
      <c r="L1011" s="69" t="str">
        <f>IF(TimeSpend[[#This Row],[Personnel number]]&lt;&gt;"",Utilization!$J$2,"")</f>
        <v/>
      </c>
      <c r="M1011" s="69" t="str">
        <f>IF(TimeSpend[[#This Row],[Personnel number]]&lt;&gt;"",VLOOKUP(TimeSpend[[#This Row],[Personnel number]],Users!A:B,2,0),"")</f>
        <v/>
      </c>
      <c r="N1011" s="69" t="str">
        <f>IF(TimeSpend[[#This Row],[Network Description]]&lt;&gt;"",VLOOKUP(TimeSpend[[#This Row],[Network Description]],Projects!A:C,3,0),"")</f>
        <v/>
      </c>
      <c r="O1011" s="69" t="str">
        <f>IF(TimeSpend[[#This Row],[Activity]]&lt;&gt;"",VLOOKUP(TimeSpend[[#This Row],[Activity]],Activity,2,FALSE),"")</f>
        <v/>
      </c>
    </row>
    <row r="1012" spans="3:15" ht="16.5" customHeight="1" x14ac:dyDescent="0.25">
      <c r="C1012" s="68" t="str">
        <f t="shared" si="18"/>
        <v/>
      </c>
      <c r="D1012" s="69" t="str">
        <f>IF(TimeSpend[[#This Row],[Network Description]]&lt;&gt;"",VLOOKUP(TimeSpend[[#This Row],[Network Description]],Projects!A:B,2,0),"")</f>
        <v/>
      </c>
      <c r="F1012" s="96"/>
      <c r="L1012" s="69" t="str">
        <f>IF(TimeSpend[[#This Row],[Personnel number]]&lt;&gt;"",Utilization!$J$2,"")</f>
        <v/>
      </c>
      <c r="M1012" s="69" t="str">
        <f>IF(TimeSpend[[#This Row],[Personnel number]]&lt;&gt;"",VLOOKUP(TimeSpend[[#This Row],[Personnel number]],Users!A:B,2,0),"")</f>
        <v/>
      </c>
      <c r="N1012" s="69" t="str">
        <f>IF(TimeSpend[[#This Row],[Network Description]]&lt;&gt;"",VLOOKUP(TimeSpend[[#This Row],[Network Description]],Projects!A:C,3,0),"")</f>
        <v/>
      </c>
      <c r="O1012" s="69" t="str">
        <f>IF(TimeSpend[[#This Row],[Activity]]&lt;&gt;"",VLOOKUP(TimeSpend[[#This Row],[Activity]],Activity,2,FALSE),"")</f>
        <v/>
      </c>
    </row>
    <row r="1013" spans="3:15" ht="16.5" customHeight="1" x14ac:dyDescent="0.25">
      <c r="C1013" s="68" t="str">
        <f t="shared" si="18"/>
        <v/>
      </c>
      <c r="D1013" s="69" t="str">
        <f>IF(TimeSpend[[#This Row],[Network Description]]&lt;&gt;"",VLOOKUP(TimeSpend[[#This Row],[Network Description]],Projects!A:B,2,0),"")</f>
        <v/>
      </c>
      <c r="F1013" s="96"/>
      <c r="L1013" s="69" t="str">
        <f>IF(TimeSpend[[#This Row],[Personnel number]]&lt;&gt;"",Utilization!$J$2,"")</f>
        <v/>
      </c>
      <c r="M1013" s="69" t="str">
        <f>IF(TimeSpend[[#This Row],[Personnel number]]&lt;&gt;"",VLOOKUP(TimeSpend[[#This Row],[Personnel number]],Users!A:B,2,0),"")</f>
        <v/>
      </c>
      <c r="N1013" s="69" t="str">
        <f>IF(TimeSpend[[#This Row],[Network Description]]&lt;&gt;"",VLOOKUP(TimeSpend[[#This Row],[Network Description]],Projects!A:C,3,0),"")</f>
        <v/>
      </c>
      <c r="O1013" s="69" t="str">
        <f>IF(TimeSpend[[#This Row],[Activity]]&lt;&gt;"",VLOOKUP(TimeSpend[[#This Row],[Activity]],Activity,2,FALSE),"")</f>
        <v/>
      </c>
    </row>
    <row r="1014" spans="3:15" ht="16.5" customHeight="1" x14ac:dyDescent="0.25">
      <c r="C1014" s="68" t="str">
        <f t="shared" si="18"/>
        <v/>
      </c>
      <c r="D1014" s="69" t="str">
        <f>IF(TimeSpend[[#This Row],[Network Description]]&lt;&gt;"",VLOOKUP(TimeSpend[[#This Row],[Network Description]],Projects!A:B,2,0),"")</f>
        <v/>
      </c>
      <c r="F1014" s="96"/>
      <c r="L1014" s="69" t="str">
        <f>IF(TimeSpend[[#This Row],[Personnel number]]&lt;&gt;"",Utilization!$J$2,"")</f>
        <v/>
      </c>
      <c r="M1014" s="69" t="str">
        <f>IF(TimeSpend[[#This Row],[Personnel number]]&lt;&gt;"",VLOOKUP(TimeSpend[[#This Row],[Personnel number]],Users!A:B,2,0),"")</f>
        <v/>
      </c>
      <c r="N1014" s="69" t="str">
        <f>IF(TimeSpend[[#This Row],[Network Description]]&lt;&gt;"",VLOOKUP(TimeSpend[[#This Row],[Network Description]],Projects!A:C,3,0),"")</f>
        <v/>
      </c>
      <c r="O1014" s="69" t="str">
        <f>IF(TimeSpend[[#This Row],[Activity]]&lt;&gt;"",VLOOKUP(TimeSpend[[#This Row],[Activity]],Activity,2,FALSE),"")</f>
        <v/>
      </c>
    </row>
    <row r="1015" spans="3:15" ht="16.5" customHeight="1" x14ac:dyDescent="0.25">
      <c r="C1015" s="68" t="str">
        <f t="shared" si="18"/>
        <v/>
      </c>
      <c r="D1015" s="69" t="str">
        <f>IF(TimeSpend[[#This Row],[Network Description]]&lt;&gt;"",VLOOKUP(TimeSpend[[#This Row],[Network Description]],Projects!A:B,2,0),"")</f>
        <v/>
      </c>
      <c r="F1015" s="96"/>
      <c r="L1015" s="69" t="str">
        <f>IF(TimeSpend[[#This Row],[Personnel number]]&lt;&gt;"",Utilization!$J$2,"")</f>
        <v/>
      </c>
      <c r="M1015" s="69" t="str">
        <f>IF(TimeSpend[[#This Row],[Personnel number]]&lt;&gt;"",VLOOKUP(TimeSpend[[#This Row],[Personnel number]],Users!A:B,2,0),"")</f>
        <v/>
      </c>
      <c r="N1015" s="69" t="str">
        <f>IF(TimeSpend[[#This Row],[Network Description]]&lt;&gt;"",VLOOKUP(TimeSpend[[#This Row],[Network Description]],Projects!A:C,3,0),"")</f>
        <v/>
      </c>
      <c r="O1015" s="69" t="str">
        <f>IF(TimeSpend[[#This Row],[Activity]]&lt;&gt;"",VLOOKUP(TimeSpend[[#This Row],[Activity]],Activity,2,FALSE),"")</f>
        <v/>
      </c>
    </row>
    <row r="1016" spans="3:15" ht="16.5" customHeight="1" x14ac:dyDescent="0.25">
      <c r="C1016" s="68" t="str">
        <f t="shared" si="18"/>
        <v/>
      </c>
      <c r="D1016" s="69" t="str">
        <f>IF(TimeSpend[[#This Row],[Network Description]]&lt;&gt;"",VLOOKUP(TimeSpend[[#This Row],[Network Description]],Projects!A:B,2,0),"")</f>
        <v/>
      </c>
      <c r="F1016" s="96"/>
      <c r="L1016" s="69" t="str">
        <f>IF(TimeSpend[[#This Row],[Personnel number]]&lt;&gt;"",Utilization!$J$2,"")</f>
        <v/>
      </c>
      <c r="M1016" s="69" t="str">
        <f>IF(TimeSpend[[#This Row],[Personnel number]]&lt;&gt;"",VLOOKUP(TimeSpend[[#This Row],[Personnel number]],Users!A:B,2,0),"")</f>
        <v/>
      </c>
      <c r="N1016" s="69" t="str">
        <f>IF(TimeSpend[[#This Row],[Network Description]]&lt;&gt;"",VLOOKUP(TimeSpend[[#This Row],[Network Description]],Projects!A:C,3,0),"")</f>
        <v/>
      </c>
      <c r="O1016" s="69" t="str">
        <f>IF(TimeSpend[[#This Row],[Activity]]&lt;&gt;"",VLOOKUP(TimeSpend[[#This Row],[Activity]],Activity,2,FALSE),"")</f>
        <v/>
      </c>
    </row>
    <row r="1017" spans="3:15" ht="16.5" customHeight="1" x14ac:dyDescent="0.25">
      <c r="C1017" s="68" t="str">
        <f t="shared" si="18"/>
        <v/>
      </c>
      <c r="D1017" s="69" t="str">
        <f>IF(TimeSpend[[#This Row],[Network Description]]&lt;&gt;"",VLOOKUP(TimeSpend[[#This Row],[Network Description]],Projects!A:B,2,0),"")</f>
        <v/>
      </c>
      <c r="F1017" s="96"/>
      <c r="L1017" s="69" t="str">
        <f>IF(TimeSpend[[#This Row],[Personnel number]]&lt;&gt;"",Utilization!$J$2,"")</f>
        <v/>
      </c>
      <c r="M1017" s="69" t="str">
        <f>IF(TimeSpend[[#This Row],[Personnel number]]&lt;&gt;"",VLOOKUP(TimeSpend[[#This Row],[Personnel number]],Users!A:B,2,0),"")</f>
        <v/>
      </c>
      <c r="N1017" s="69" t="str">
        <f>IF(TimeSpend[[#This Row],[Network Description]]&lt;&gt;"",VLOOKUP(TimeSpend[[#This Row],[Network Description]],Projects!A:C,3,0),"")</f>
        <v/>
      </c>
      <c r="O1017" s="69" t="str">
        <f>IF(TimeSpend[[#This Row],[Activity]]&lt;&gt;"",VLOOKUP(TimeSpend[[#This Row],[Activity]],Activity,2,FALSE),"")</f>
        <v/>
      </c>
    </row>
    <row r="1018" spans="3:15" ht="16.5" customHeight="1" x14ac:dyDescent="0.25">
      <c r="C1018" s="68" t="str">
        <f t="shared" si="18"/>
        <v/>
      </c>
      <c r="D1018" s="69" t="str">
        <f>IF(TimeSpend[[#This Row],[Network Description]]&lt;&gt;"",VLOOKUP(TimeSpend[[#This Row],[Network Description]],Projects!A:B,2,0),"")</f>
        <v/>
      </c>
      <c r="F1018" s="96"/>
      <c r="L1018" s="69" t="str">
        <f>IF(TimeSpend[[#This Row],[Personnel number]]&lt;&gt;"",Utilization!$J$2,"")</f>
        <v/>
      </c>
      <c r="M1018" s="69" t="str">
        <f>IF(TimeSpend[[#This Row],[Personnel number]]&lt;&gt;"",VLOOKUP(TimeSpend[[#This Row],[Personnel number]],Users!A:B,2,0),"")</f>
        <v/>
      </c>
      <c r="N1018" s="69" t="str">
        <f>IF(TimeSpend[[#This Row],[Network Description]]&lt;&gt;"",VLOOKUP(TimeSpend[[#This Row],[Network Description]],Projects!A:C,3,0),"")</f>
        <v/>
      </c>
      <c r="O1018" s="69" t="str">
        <f>IF(TimeSpend[[#This Row],[Activity]]&lt;&gt;"",VLOOKUP(TimeSpend[[#This Row],[Activity]],Activity,2,FALSE),"")</f>
        <v/>
      </c>
    </row>
    <row r="1019" spans="3:15" ht="16.5" customHeight="1" x14ac:dyDescent="0.25">
      <c r="C1019" s="68" t="str">
        <f t="shared" si="18"/>
        <v/>
      </c>
      <c r="D1019" s="69" t="str">
        <f>IF(TimeSpend[[#This Row],[Network Description]]&lt;&gt;"",VLOOKUP(TimeSpend[[#This Row],[Network Description]],Projects!A:B,2,0),"")</f>
        <v/>
      </c>
      <c r="F1019" s="96"/>
      <c r="L1019" s="69" t="str">
        <f>IF(TimeSpend[[#This Row],[Personnel number]]&lt;&gt;"",Utilization!$J$2,"")</f>
        <v/>
      </c>
      <c r="M1019" s="69" t="str">
        <f>IF(TimeSpend[[#This Row],[Personnel number]]&lt;&gt;"",VLOOKUP(TimeSpend[[#This Row],[Personnel number]],Users!A:B,2,0),"")</f>
        <v/>
      </c>
      <c r="N1019" s="69" t="str">
        <f>IF(TimeSpend[[#This Row],[Network Description]]&lt;&gt;"",VLOOKUP(TimeSpend[[#This Row],[Network Description]],Projects!A:C,3,0),"")</f>
        <v/>
      </c>
      <c r="O1019" s="69" t="str">
        <f>IF(TimeSpend[[#This Row],[Activity]]&lt;&gt;"",VLOOKUP(TimeSpend[[#This Row],[Activity]],Activity,2,FALSE),"")</f>
        <v/>
      </c>
    </row>
    <row r="1020" spans="3:15" ht="16.5" customHeight="1" x14ac:dyDescent="0.25">
      <c r="C1020" s="68" t="str">
        <f t="shared" si="18"/>
        <v/>
      </c>
      <c r="D1020" s="69" t="str">
        <f>IF(TimeSpend[[#This Row],[Network Description]]&lt;&gt;"",VLOOKUP(TimeSpend[[#This Row],[Network Description]],Projects!A:B,2,0),"")</f>
        <v/>
      </c>
      <c r="F1020" s="96"/>
      <c r="L1020" s="69" t="str">
        <f>IF(TimeSpend[[#This Row],[Personnel number]]&lt;&gt;"",Utilization!$J$2,"")</f>
        <v/>
      </c>
      <c r="M1020" s="69" t="str">
        <f>IF(TimeSpend[[#This Row],[Personnel number]]&lt;&gt;"",VLOOKUP(TimeSpend[[#This Row],[Personnel number]],Users!A:B,2,0),"")</f>
        <v/>
      </c>
      <c r="N1020" s="69" t="str">
        <f>IF(TimeSpend[[#This Row],[Network Description]]&lt;&gt;"",VLOOKUP(TimeSpend[[#This Row],[Network Description]],Projects!A:C,3,0),"")</f>
        <v/>
      </c>
      <c r="O1020" s="69" t="str">
        <f>IF(TimeSpend[[#This Row],[Activity]]&lt;&gt;"",VLOOKUP(TimeSpend[[#This Row],[Activity]],Activity,2,FALSE),"")</f>
        <v/>
      </c>
    </row>
    <row r="1021" spans="3:15" ht="16.5" customHeight="1" x14ac:dyDescent="0.25">
      <c r="C1021" s="68" t="str">
        <f t="shared" si="18"/>
        <v/>
      </c>
      <c r="D1021" s="69" t="str">
        <f>IF(TimeSpend[[#This Row],[Network Description]]&lt;&gt;"",VLOOKUP(TimeSpend[[#This Row],[Network Description]],Projects!A:B,2,0),"")</f>
        <v/>
      </c>
      <c r="F1021" s="96"/>
      <c r="L1021" s="69" t="str">
        <f>IF(TimeSpend[[#This Row],[Personnel number]]&lt;&gt;"",Utilization!$J$2,"")</f>
        <v/>
      </c>
      <c r="M1021" s="69" t="str">
        <f>IF(TimeSpend[[#This Row],[Personnel number]]&lt;&gt;"",VLOOKUP(TimeSpend[[#This Row],[Personnel number]],Users!A:B,2,0),"")</f>
        <v/>
      </c>
      <c r="N1021" s="69" t="str">
        <f>IF(TimeSpend[[#This Row],[Network Description]]&lt;&gt;"",VLOOKUP(TimeSpend[[#This Row],[Network Description]],Projects!A:C,3,0),"")</f>
        <v/>
      </c>
      <c r="O1021" s="69" t="str">
        <f>IF(TimeSpend[[#This Row],[Activity]]&lt;&gt;"",VLOOKUP(TimeSpend[[#This Row],[Activity]],Activity,2,FALSE),"")</f>
        <v/>
      </c>
    </row>
    <row r="1022" spans="3:15" ht="16.5" customHeight="1" x14ac:dyDescent="0.25">
      <c r="C1022" s="68" t="str">
        <f t="shared" si="18"/>
        <v/>
      </c>
      <c r="D1022" s="69" t="str">
        <f>IF(TimeSpend[[#This Row],[Network Description]]&lt;&gt;"",VLOOKUP(TimeSpend[[#This Row],[Network Description]],Projects!A:B,2,0),"")</f>
        <v/>
      </c>
      <c r="F1022" s="96"/>
      <c r="L1022" s="69" t="str">
        <f>IF(TimeSpend[[#This Row],[Personnel number]]&lt;&gt;"",Utilization!$J$2,"")</f>
        <v/>
      </c>
      <c r="M1022" s="69" t="str">
        <f>IF(TimeSpend[[#This Row],[Personnel number]]&lt;&gt;"",VLOOKUP(TimeSpend[[#This Row],[Personnel number]],Users!A:B,2,0),"")</f>
        <v/>
      </c>
      <c r="N1022" s="69" t="str">
        <f>IF(TimeSpend[[#This Row],[Network Description]]&lt;&gt;"",VLOOKUP(TimeSpend[[#This Row],[Network Description]],Projects!A:C,3,0),"")</f>
        <v/>
      </c>
      <c r="O1022" s="69" t="str">
        <f>IF(TimeSpend[[#This Row],[Activity]]&lt;&gt;"",VLOOKUP(TimeSpend[[#This Row],[Activity]],Activity,2,FALSE),"")</f>
        <v/>
      </c>
    </row>
    <row r="1023" spans="3:15" ht="16.5" customHeight="1" x14ac:dyDescent="0.25">
      <c r="C1023" s="68" t="str">
        <f t="shared" si="18"/>
        <v/>
      </c>
      <c r="D1023" s="69" t="str">
        <f>IF(TimeSpend[[#This Row],[Network Description]]&lt;&gt;"",VLOOKUP(TimeSpend[[#This Row],[Network Description]],Projects!A:B,2,0),"")</f>
        <v/>
      </c>
      <c r="F1023" s="96"/>
      <c r="L1023" s="69" t="str">
        <f>IF(TimeSpend[[#This Row],[Personnel number]]&lt;&gt;"",Utilization!$J$2,"")</f>
        <v/>
      </c>
      <c r="M1023" s="69" t="str">
        <f>IF(TimeSpend[[#This Row],[Personnel number]]&lt;&gt;"",VLOOKUP(TimeSpend[[#This Row],[Personnel number]],Users!A:B,2,0),"")</f>
        <v/>
      </c>
      <c r="N1023" s="69" t="str">
        <f>IF(TimeSpend[[#This Row],[Network Description]]&lt;&gt;"",VLOOKUP(TimeSpend[[#This Row],[Network Description]],Projects!A:C,3,0),"")</f>
        <v/>
      </c>
      <c r="O1023" s="69" t="str">
        <f>IF(TimeSpend[[#This Row],[Activity]]&lt;&gt;"",VLOOKUP(TimeSpend[[#This Row],[Activity]],Activity,2,FALSE),"")</f>
        <v/>
      </c>
    </row>
    <row r="1024" spans="3:15" ht="16.5" customHeight="1" x14ac:dyDescent="0.25">
      <c r="C1024" s="68" t="str">
        <f t="shared" si="18"/>
        <v/>
      </c>
      <c r="D1024" s="69" t="str">
        <f>IF(TimeSpend[[#This Row],[Network Description]]&lt;&gt;"",VLOOKUP(TimeSpend[[#This Row],[Network Description]],Projects!A:B,2,0),"")</f>
        <v/>
      </c>
      <c r="F1024" s="96"/>
      <c r="L1024" s="69" t="str">
        <f>IF(TimeSpend[[#This Row],[Personnel number]]&lt;&gt;"",Utilization!$J$2,"")</f>
        <v/>
      </c>
      <c r="M1024" s="69" t="str">
        <f>IF(TimeSpend[[#This Row],[Personnel number]]&lt;&gt;"",VLOOKUP(TimeSpend[[#This Row],[Personnel number]],Users!A:B,2,0),"")</f>
        <v/>
      </c>
      <c r="N1024" s="69" t="str">
        <f>IF(TimeSpend[[#This Row],[Network Description]]&lt;&gt;"",VLOOKUP(TimeSpend[[#This Row],[Network Description]],Projects!A:C,3,0),"")</f>
        <v/>
      </c>
      <c r="O1024" s="69" t="str">
        <f>IF(TimeSpend[[#This Row],[Activity]]&lt;&gt;"",VLOOKUP(TimeSpend[[#This Row],[Activity]],Activity,2,FALSE),"")</f>
        <v/>
      </c>
    </row>
    <row r="1025" spans="3:15" ht="16.5" customHeight="1" x14ac:dyDescent="0.25">
      <c r="C1025" s="68" t="str">
        <f t="shared" ref="C1025:C1088" si="19">IF((I1025-INT(I1025))*24-(H1025-INT(H1025))*24=0,"",(I1025-INT(I1025))*24-(H1025-INT(H1025))*24)</f>
        <v/>
      </c>
      <c r="D1025" s="69" t="str">
        <f>IF(TimeSpend[[#This Row],[Network Description]]&lt;&gt;"",VLOOKUP(TimeSpend[[#This Row],[Network Description]],Projects!A:B,2,0),"")</f>
        <v/>
      </c>
      <c r="F1025" s="96"/>
      <c r="L1025" s="69" t="str">
        <f>IF(TimeSpend[[#This Row],[Personnel number]]&lt;&gt;"",Utilization!$J$2,"")</f>
        <v/>
      </c>
      <c r="M1025" s="69" t="str">
        <f>IF(TimeSpend[[#This Row],[Personnel number]]&lt;&gt;"",VLOOKUP(TimeSpend[[#This Row],[Personnel number]],Users!A:B,2,0),"")</f>
        <v/>
      </c>
      <c r="N1025" s="69" t="str">
        <f>IF(TimeSpend[[#This Row],[Network Description]]&lt;&gt;"",VLOOKUP(TimeSpend[[#This Row],[Network Description]],Projects!A:C,3,0),"")</f>
        <v/>
      </c>
      <c r="O1025" s="69" t="str">
        <f>IF(TimeSpend[[#This Row],[Activity]]&lt;&gt;"",VLOOKUP(TimeSpend[[#This Row],[Activity]],Activity,2,FALSE),"")</f>
        <v/>
      </c>
    </row>
    <row r="1026" spans="3:15" ht="16.5" customHeight="1" x14ac:dyDescent="0.25">
      <c r="C1026" s="68" t="str">
        <f t="shared" si="19"/>
        <v/>
      </c>
      <c r="D1026" s="69" t="str">
        <f>IF(TimeSpend[[#This Row],[Network Description]]&lt;&gt;"",VLOOKUP(TimeSpend[[#This Row],[Network Description]],Projects!A:B,2,0),"")</f>
        <v/>
      </c>
      <c r="F1026" s="96"/>
      <c r="L1026" s="69" t="str">
        <f>IF(TimeSpend[[#This Row],[Personnel number]]&lt;&gt;"",Utilization!$J$2,"")</f>
        <v/>
      </c>
      <c r="M1026" s="69" t="str">
        <f>IF(TimeSpend[[#This Row],[Personnel number]]&lt;&gt;"",VLOOKUP(TimeSpend[[#This Row],[Personnel number]],Users!A:B,2,0),"")</f>
        <v/>
      </c>
      <c r="N1026" s="69" t="str">
        <f>IF(TimeSpend[[#This Row],[Network Description]]&lt;&gt;"",VLOOKUP(TimeSpend[[#This Row],[Network Description]],Projects!A:C,3,0),"")</f>
        <v/>
      </c>
      <c r="O1026" s="69" t="str">
        <f>IF(TimeSpend[[#This Row],[Activity]]&lt;&gt;"",VLOOKUP(TimeSpend[[#This Row],[Activity]],Activity,2,FALSE),"")</f>
        <v/>
      </c>
    </row>
    <row r="1027" spans="3:15" ht="16.5" customHeight="1" x14ac:dyDescent="0.25">
      <c r="C1027" s="68" t="str">
        <f t="shared" si="19"/>
        <v/>
      </c>
      <c r="D1027" s="69" t="str">
        <f>IF(TimeSpend[[#This Row],[Network Description]]&lt;&gt;"",VLOOKUP(TimeSpend[[#This Row],[Network Description]],Projects!A:B,2,0),"")</f>
        <v/>
      </c>
      <c r="F1027" s="96"/>
      <c r="L1027" s="69" t="str">
        <f>IF(TimeSpend[[#This Row],[Personnel number]]&lt;&gt;"",Utilization!$J$2,"")</f>
        <v/>
      </c>
      <c r="M1027" s="69" t="str">
        <f>IF(TimeSpend[[#This Row],[Personnel number]]&lt;&gt;"",VLOOKUP(TimeSpend[[#This Row],[Personnel number]],Users!A:B,2,0),"")</f>
        <v/>
      </c>
      <c r="N1027" s="69" t="str">
        <f>IF(TimeSpend[[#This Row],[Network Description]]&lt;&gt;"",VLOOKUP(TimeSpend[[#This Row],[Network Description]],Projects!A:C,3,0),"")</f>
        <v/>
      </c>
      <c r="O1027" s="69" t="str">
        <f>IF(TimeSpend[[#This Row],[Activity]]&lt;&gt;"",VLOOKUP(TimeSpend[[#This Row],[Activity]],Activity,2,FALSE),"")</f>
        <v/>
      </c>
    </row>
    <row r="1028" spans="3:15" ht="16.5" customHeight="1" x14ac:dyDescent="0.25">
      <c r="C1028" s="68" t="str">
        <f t="shared" si="19"/>
        <v/>
      </c>
      <c r="D1028" s="69" t="str">
        <f>IF(TimeSpend[[#This Row],[Network Description]]&lt;&gt;"",VLOOKUP(TimeSpend[[#This Row],[Network Description]],Projects!A:B,2,0),"")</f>
        <v/>
      </c>
      <c r="F1028" s="96"/>
      <c r="L1028" s="69" t="str">
        <f>IF(TimeSpend[[#This Row],[Personnel number]]&lt;&gt;"",Utilization!$J$2,"")</f>
        <v/>
      </c>
      <c r="M1028" s="69" t="str">
        <f>IF(TimeSpend[[#This Row],[Personnel number]]&lt;&gt;"",VLOOKUP(TimeSpend[[#This Row],[Personnel number]],Users!A:B,2,0),"")</f>
        <v/>
      </c>
      <c r="N1028" s="69" t="str">
        <f>IF(TimeSpend[[#This Row],[Network Description]]&lt;&gt;"",VLOOKUP(TimeSpend[[#This Row],[Network Description]],Projects!A:C,3,0),"")</f>
        <v/>
      </c>
      <c r="O1028" s="69" t="str">
        <f>IF(TimeSpend[[#This Row],[Activity]]&lt;&gt;"",VLOOKUP(TimeSpend[[#This Row],[Activity]],Activity,2,FALSE),"")</f>
        <v/>
      </c>
    </row>
    <row r="1029" spans="3:15" ht="16.5" customHeight="1" x14ac:dyDescent="0.25">
      <c r="C1029" s="68" t="str">
        <f t="shared" si="19"/>
        <v/>
      </c>
      <c r="D1029" s="69" t="str">
        <f>IF(TimeSpend[[#This Row],[Network Description]]&lt;&gt;"",VLOOKUP(TimeSpend[[#This Row],[Network Description]],Projects!A:B,2,0),"")</f>
        <v/>
      </c>
      <c r="F1029" s="96"/>
      <c r="L1029" s="69" t="str">
        <f>IF(TimeSpend[[#This Row],[Personnel number]]&lt;&gt;"",Utilization!$J$2,"")</f>
        <v/>
      </c>
      <c r="M1029" s="69" t="str">
        <f>IF(TimeSpend[[#This Row],[Personnel number]]&lt;&gt;"",VLOOKUP(TimeSpend[[#This Row],[Personnel number]],Users!A:B,2,0),"")</f>
        <v/>
      </c>
      <c r="N1029" s="69" t="str">
        <f>IF(TimeSpend[[#This Row],[Network Description]]&lt;&gt;"",VLOOKUP(TimeSpend[[#This Row],[Network Description]],Projects!A:C,3,0),"")</f>
        <v/>
      </c>
      <c r="O1029" s="69" t="str">
        <f>IF(TimeSpend[[#This Row],[Activity]]&lt;&gt;"",VLOOKUP(TimeSpend[[#This Row],[Activity]],Activity,2,FALSE),"")</f>
        <v/>
      </c>
    </row>
    <row r="1030" spans="3:15" ht="16.5" customHeight="1" x14ac:dyDescent="0.25">
      <c r="C1030" s="68" t="str">
        <f t="shared" si="19"/>
        <v/>
      </c>
      <c r="D1030" s="69" t="str">
        <f>IF(TimeSpend[[#This Row],[Network Description]]&lt;&gt;"",VLOOKUP(TimeSpend[[#This Row],[Network Description]],Projects!A:B,2,0),"")</f>
        <v/>
      </c>
      <c r="F1030" s="96"/>
      <c r="L1030" s="69" t="str">
        <f>IF(TimeSpend[[#This Row],[Personnel number]]&lt;&gt;"",Utilization!$J$2,"")</f>
        <v/>
      </c>
      <c r="M1030" s="69" t="str">
        <f>IF(TimeSpend[[#This Row],[Personnel number]]&lt;&gt;"",VLOOKUP(TimeSpend[[#This Row],[Personnel number]],Users!A:B,2,0),"")</f>
        <v/>
      </c>
      <c r="N1030" s="69" t="str">
        <f>IF(TimeSpend[[#This Row],[Network Description]]&lt;&gt;"",VLOOKUP(TimeSpend[[#This Row],[Network Description]],Projects!A:C,3,0),"")</f>
        <v/>
      </c>
      <c r="O1030" s="69" t="str">
        <f>IF(TimeSpend[[#This Row],[Activity]]&lt;&gt;"",VLOOKUP(TimeSpend[[#This Row],[Activity]],Activity,2,FALSE),"")</f>
        <v/>
      </c>
    </row>
    <row r="1031" spans="3:15" ht="16.5" customHeight="1" x14ac:dyDescent="0.25">
      <c r="C1031" s="68" t="str">
        <f t="shared" si="19"/>
        <v/>
      </c>
      <c r="D1031" s="69" t="str">
        <f>IF(TimeSpend[[#This Row],[Network Description]]&lt;&gt;"",VLOOKUP(TimeSpend[[#This Row],[Network Description]],Projects!A:B,2,0),"")</f>
        <v/>
      </c>
      <c r="F1031" s="96"/>
      <c r="L1031" s="69" t="str">
        <f>IF(TimeSpend[[#This Row],[Personnel number]]&lt;&gt;"",Utilization!$J$2,"")</f>
        <v/>
      </c>
      <c r="M1031" s="69" t="str">
        <f>IF(TimeSpend[[#This Row],[Personnel number]]&lt;&gt;"",VLOOKUP(TimeSpend[[#This Row],[Personnel number]],Users!A:B,2,0),"")</f>
        <v/>
      </c>
      <c r="N1031" s="69" t="str">
        <f>IF(TimeSpend[[#This Row],[Network Description]]&lt;&gt;"",VLOOKUP(TimeSpend[[#This Row],[Network Description]],Projects!A:C,3,0),"")</f>
        <v/>
      </c>
      <c r="O1031" s="69" t="str">
        <f>IF(TimeSpend[[#This Row],[Activity]]&lt;&gt;"",VLOOKUP(TimeSpend[[#This Row],[Activity]],Activity,2,FALSE),"")</f>
        <v/>
      </c>
    </row>
    <row r="1032" spans="3:15" ht="16.5" customHeight="1" x14ac:dyDescent="0.25">
      <c r="C1032" s="68" t="str">
        <f t="shared" si="19"/>
        <v/>
      </c>
      <c r="D1032" s="69" t="str">
        <f>IF(TimeSpend[[#This Row],[Network Description]]&lt;&gt;"",VLOOKUP(TimeSpend[[#This Row],[Network Description]],Projects!A:B,2,0),"")</f>
        <v/>
      </c>
      <c r="F1032" s="96"/>
      <c r="L1032" s="69" t="str">
        <f>IF(TimeSpend[[#This Row],[Personnel number]]&lt;&gt;"",Utilization!$J$2,"")</f>
        <v/>
      </c>
      <c r="M1032" s="69" t="str">
        <f>IF(TimeSpend[[#This Row],[Personnel number]]&lt;&gt;"",VLOOKUP(TimeSpend[[#This Row],[Personnel number]],Users!A:B,2,0),"")</f>
        <v/>
      </c>
      <c r="N1032" s="69" t="str">
        <f>IF(TimeSpend[[#This Row],[Network Description]]&lt;&gt;"",VLOOKUP(TimeSpend[[#This Row],[Network Description]],Projects!A:C,3,0),"")</f>
        <v/>
      </c>
      <c r="O1032" s="69" t="str">
        <f>IF(TimeSpend[[#This Row],[Activity]]&lt;&gt;"",VLOOKUP(TimeSpend[[#This Row],[Activity]],Activity,2,FALSE),"")</f>
        <v/>
      </c>
    </row>
    <row r="1033" spans="3:15" ht="16.5" customHeight="1" x14ac:dyDescent="0.25">
      <c r="C1033" s="68" t="str">
        <f t="shared" si="19"/>
        <v/>
      </c>
      <c r="D1033" s="69" t="str">
        <f>IF(TimeSpend[[#This Row],[Network Description]]&lt;&gt;"",VLOOKUP(TimeSpend[[#This Row],[Network Description]],Projects!A:B,2,0),"")</f>
        <v/>
      </c>
      <c r="F1033" s="96"/>
      <c r="L1033" s="69" t="str">
        <f>IF(TimeSpend[[#This Row],[Personnel number]]&lt;&gt;"",Utilization!$J$2,"")</f>
        <v/>
      </c>
      <c r="M1033" s="69" t="str">
        <f>IF(TimeSpend[[#This Row],[Personnel number]]&lt;&gt;"",VLOOKUP(TimeSpend[[#This Row],[Personnel number]],Users!A:B,2,0),"")</f>
        <v/>
      </c>
      <c r="N1033" s="69" t="str">
        <f>IF(TimeSpend[[#This Row],[Network Description]]&lt;&gt;"",VLOOKUP(TimeSpend[[#This Row],[Network Description]],Projects!A:C,3,0),"")</f>
        <v/>
      </c>
      <c r="O1033" s="69" t="str">
        <f>IF(TimeSpend[[#This Row],[Activity]]&lt;&gt;"",VLOOKUP(TimeSpend[[#This Row],[Activity]],Activity,2,FALSE),"")</f>
        <v/>
      </c>
    </row>
    <row r="1034" spans="3:15" ht="16.5" customHeight="1" x14ac:dyDescent="0.25">
      <c r="C1034" s="68" t="str">
        <f t="shared" si="19"/>
        <v/>
      </c>
      <c r="D1034" s="69" t="str">
        <f>IF(TimeSpend[[#This Row],[Network Description]]&lt;&gt;"",VLOOKUP(TimeSpend[[#This Row],[Network Description]],Projects!A:B,2,0),"")</f>
        <v/>
      </c>
      <c r="F1034" s="96"/>
      <c r="L1034" s="69" t="str">
        <f>IF(TimeSpend[[#This Row],[Personnel number]]&lt;&gt;"",Utilization!$J$2,"")</f>
        <v/>
      </c>
      <c r="M1034" s="69" t="str">
        <f>IF(TimeSpend[[#This Row],[Personnel number]]&lt;&gt;"",VLOOKUP(TimeSpend[[#This Row],[Personnel number]],Users!A:B,2,0),"")</f>
        <v/>
      </c>
      <c r="N1034" s="69" t="str">
        <f>IF(TimeSpend[[#This Row],[Network Description]]&lt;&gt;"",VLOOKUP(TimeSpend[[#This Row],[Network Description]],Projects!A:C,3,0),"")</f>
        <v/>
      </c>
      <c r="O1034" s="69" t="str">
        <f>IF(TimeSpend[[#This Row],[Activity]]&lt;&gt;"",VLOOKUP(TimeSpend[[#This Row],[Activity]],Activity,2,FALSE),"")</f>
        <v/>
      </c>
    </row>
    <row r="1035" spans="3:15" ht="16.5" customHeight="1" x14ac:dyDescent="0.25">
      <c r="C1035" s="68" t="str">
        <f t="shared" si="19"/>
        <v/>
      </c>
      <c r="D1035" s="69" t="str">
        <f>IF(TimeSpend[[#This Row],[Network Description]]&lt;&gt;"",VLOOKUP(TimeSpend[[#This Row],[Network Description]],Projects!A:B,2,0),"")</f>
        <v/>
      </c>
      <c r="F1035" s="96"/>
      <c r="L1035" s="69" t="str">
        <f>IF(TimeSpend[[#This Row],[Personnel number]]&lt;&gt;"",Utilization!$J$2,"")</f>
        <v/>
      </c>
      <c r="M1035" s="69" t="str">
        <f>IF(TimeSpend[[#This Row],[Personnel number]]&lt;&gt;"",VLOOKUP(TimeSpend[[#This Row],[Personnel number]],Users!A:B,2,0),"")</f>
        <v/>
      </c>
      <c r="N1035" s="69" t="str">
        <f>IF(TimeSpend[[#This Row],[Network Description]]&lt;&gt;"",VLOOKUP(TimeSpend[[#This Row],[Network Description]],Projects!A:C,3,0),"")</f>
        <v/>
      </c>
      <c r="O1035" s="69" t="str">
        <f>IF(TimeSpend[[#This Row],[Activity]]&lt;&gt;"",VLOOKUP(TimeSpend[[#This Row],[Activity]],Activity,2,FALSE),"")</f>
        <v/>
      </c>
    </row>
    <row r="1036" spans="3:15" ht="16.5" customHeight="1" x14ac:dyDescent="0.25">
      <c r="C1036" s="68" t="str">
        <f t="shared" si="19"/>
        <v/>
      </c>
      <c r="D1036" s="69" t="str">
        <f>IF(TimeSpend[[#This Row],[Network Description]]&lt;&gt;"",VLOOKUP(TimeSpend[[#This Row],[Network Description]],Projects!A:B,2,0),"")</f>
        <v/>
      </c>
      <c r="F1036" s="96"/>
      <c r="L1036" s="69" t="str">
        <f>IF(TimeSpend[[#This Row],[Personnel number]]&lt;&gt;"",Utilization!$J$2,"")</f>
        <v/>
      </c>
      <c r="M1036" s="69" t="str">
        <f>IF(TimeSpend[[#This Row],[Personnel number]]&lt;&gt;"",VLOOKUP(TimeSpend[[#This Row],[Personnel number]],Users!A:B,2,0),"")</f>
        <v/>
      </c>
      <c r="N1036" s="69" t="str">
        <f>IF(TimeSpend[[#This Row],[Network Description]]&lt;&gt;"",VLOOKUP(TimeSpend[[#This Row],[Network Description]],Projects!A:C,3,0),"")</f>
        <v/>
      </c>
      <c r="O1036" s="69" t="str">
        <f>IF(TimeSpend[[#This Row],[Activity]]&lt;&gt;"",VLOOKUP(TimeSpend[[#This Row],[Activity]],Activity,2,FALSE),"")</f>
        <v/>
      </c>
    </row>
    <row r="1037" spans="3:15" ht="16.5" customHeight="1" x14ac:dyDescent="0.25">
      <c r="C1037" s="68" t="str">
        <f t="shared" si="19"/>
        <v/>
      </c>
      <c r="D1037" s="69" t="str">
        <f>IF(TimeSpend[[#This Row],[Network Description]]&lt;&gt;"",VLOOKUP(TimeSpend[[#This Row],[Network Description]],Projects!A:B,2,0),"")</f>
        <v/>
      </c>
      <c r="F1037" s="96"/>
      <c r="L1037" s="69" t="str">
        <f>IF(TimeSpend[[#This Row],[Personnel number]]&lt;&gt;"",Utilization!$J$2,"")</f>
        <v/>
      </c>
      <c r="M1037" s="69" t="str">
        <f>IF(TimeSpend[[#This Row],[Personnel number]]&lt;&gt;"",VLOOKUP(TimeSpend[[#This Row],[Personnel number]],Users!A:B,2,0),"")</f>
        <v/>
      </c>
      <c r="N1037" s="69" t="str">
        <f>IF(TimeSpend[[#This Row],[Network Description]]&lt;&gt;"",VLOOKUP(TimeSpend[[#This Row],[Network Description]],Projects!A:C,3,0),"")</f>
        <v/>
      </c>
      <c r="O1037" s="69" t="str">
        <f>IF(TimeSpend[[#This Row],[Activity]]&lt;&gt;"",VLOOKUP(TimeSpend[[#This Row],[Activity]],Activity,2,FALSE),"")</f>
        <v/>
      </c>
    </row>
    <row r="1038" spans="3:15" ht="16.5" customHeight="1" x14ac:dyDescent="0.25">
      <c r="C1038" s="68" t="str">
        <f t="shared" si="19"/>
        <v/>
      </c>
      <c r="D1038" s="69" t="str">
        <f>IF(TimeSpend[[#This Row],[Network Description]]&lt;&gt;"",VLOOKUP(TimeSpend[[#This Row],[Network Description]],Projects!A:B,2,0),"")</f>
        <v/>
      </c>
      <c r="F1038" s="96"/>
      <c r="L1038" s="69" t="str">
        <f>IF(TimeSpend[[#This Row],[Personnel number]]&lt;&gt;"",Utilization!$J$2,"")</f>
        <v/>
      </c>
      <c r="M1038" s="69" t="str">
        <f>IF(TimeSpend[[#This Row],[Personnel number]]&lt;&gt;"",VLOOKUP(TimeSpend[[#This Row],[Personnel number]],Users!A:B,2,0),"")</f>
        <v/>
      </c>
      <c r="N1038" s="69" t="str">
        <f>IF(TimeSpend[[#This Row],[Network Description]]&lt;&gt;"",VLOOKUP(TimeSpend[[#This Row],[Network Description]],Projects!A:C,3,0),"")</f>
        <v/>
      </c>
      <c r="O1038" s="69" t="str">
        <f>IF(TimeSpend[[#This Row],[Activity]]&lt;&gt;"",VLOOKUP(TimeSpend[[#This Row],[Activity]],Activity,2,FALSE),"")</f>
        <v/>
      </c>
    </row>
    <row r="1039" spans="3:15" ht="16.5" customHeight="1" x14ac:dyDescent="0.25">
      <c r="C1039" s="68" t="str">
        <f t="shared" si="19"/>
        <v/>
      </c>
      <c r="D1039" s="69" t="str">
        <f>IF(TimeSpend[[#This Row],[Network Description]]&lt;&gt;"",VLOOKUP(TimeSpend[[#This Row],[Network Description]],Projects!A:B,2,0),"")</f>
        <v/>
      </c>
      <c r="F1039" s="96"/>
      <c r="L1039" s="69" t="str">
        <f>IF(TimeSpend[[#This Row],[Personnel number]]&lt;&gt;"",Utilization!$J$2,"")</f>
        <v/>
      </c>
      <c r="M1039" s="69" t="str">
        <f>IF(TimeSpend[[#This Row],[Personnel number]]&lt;&gt;"",VLOOKUP(TimeSpend[[#This Row],[Personnel number]],Users!A:B,2,0),"")</f>
        <v/>
      </c>
      <c r="N1039" s="69" t="str">
        <f>IF(TimeSpend[[#This Row],[Network Description]]&lt;&gt;"",VLOOKUP(TimeSpend[[#This Row],[Network Description]],Projects!A:C,3,0),"")</f>
        <v/>
      </c>
      <c r="O1039" s="69" t="str">
        <f>IF(TimeSpend[[#This Row],[Activity]]&lt;&gt;"",VLOOKUP(TimeSpend[[#This Row],[Activity]],Activity,2,FALSE),"")</f>
        <v/>
      </c>
    </row>
    <row r="1040" spans="3:15" ht="16.5" customHeight="1" x14ac:dyDescent="0.25">
      <c r="C1040" s="68" t="str">
        <f t="shared" si="19"/>
        <v/>
      </c>
      <c r="D1040" s="69" t="str">
        <f>IF(TimeSpend[[#This Row],[Network Description]]&lt;&gt;"",VLOOKUP(TimeSpend[[#This Row],[Network Description]],Projects!A:B,2,0),"")</f>
        <v/>
      </c>
      <c r="F1040" s="96"/>
      <c r="L1040" s="69" t="str">
        <f>IF(TimeSpend[[#This Row],[Personnel number]]&lt;&gt;"",Utilization!$J$2,"")</f>
        <v/>
      </c>
      <c r="M1040" s="69" t="str">
        <f>IF(TimeSpend[[#This Row],[Personnel number]]&lt;&gt;"",VLOOKUP(TimeSpend[[#This Row],[Personnel number]],Users!A:B,2,0),"")</f>
        <v/>
      </c>
      <c r="N1040" s="69" t="str">
        <f>IF(TimeSpend[[#This Row],[Network Description]]&lt;&gt;"",VLOOKUP(TimeSpend[[#This Row],[Network Description]],Projects!A:C,3,0),"")</f>
        <v/>
      </c>
      <c r="O1040" s="69" t="str">
        <f>IF(TimeSpend[[#This Row],[Activity]]&lt;&gt;"",VLOOKUP(TimeSpend[[#This Row],[Activity]],Activity,2,FALSE),"")</f>
        <v/>
      </c>
    </row>
    <row r="1041" spans="3:15" ht="16.5" customHeight="1" x14ac:dyDescent="0.25">
      <c r="C1041" s="68" t="str">
        <f t="shared" si="19"/>
        <v/>
      </c>
      <c r="D1041" s="69" t="str">
        <f>IF(TimeSpend[[#This Row],[Network Description]]&lt;&gt;"",VLOOKUP(TimeSpend[[#This Row],[Network Description]],Projects!A:B,2,0),"")</f>
        <v/>
      </c>
      <c r="F1041" s="96"/>
      <c r="L1041" s="69" t="str">
        <f>IF(TimeSpend[[#This Row],[Personnel number]]&lt;&gt;"",Utilization!$J$2,"")</f>
        <v/>
      </c>
      <c r="M1041" s="69" t="str">
        <f>IF(TimeSpend[[#This Row],[Personnel number]]&lt;&gt;"",VLOOKUP(TimeSpend[[#This Row],[Personnel number]],Users!A:B,2,0),"")</f>
        <v/>
      </c>
      <c r="N1041" s="69" t="str">
        <f>IF(TimeSpend[[#This Row],[Network Description]]&lt;&gt;"",VLOOKUP(TimeSpend[[#This Row],[Network Description]],Projects!A:C,3,0),"")</f>
        <v/>
      </c>
      <c r="O1041" s="69" t="str">
        <f>IF(TimeSpend[[#This Row],[Activity]]&lt;&gt;"",VLOOKUP(TimeSpend[[#This Row],[Activity]],Activity,2,FALSE),"")</f>
        <v/>
      </c>
    </row>
    <row r="1042" spans="3:15" ht="16.5" customHeight="1" x14ac:dyDescent="0.25">
      <c r="C1042" s="68" t="str">
        <f t="shared" si="19"/>
        <v/>
      </c>
      <c r="D1042" s="69" t="str">
        <f>IF(TimeSpend[[#This Row],[Network Description]]&lt;&gt;"",VLOOKUP(TimeSpend[[#This Row],[Network Description]],Projects!A:B,2,0),"")</f>
        <v/>
      </c>
      <c r="F1042" s="96"/>
      <c r="L1042" s="69" t="str">
        <f>IF(TimeSpend[[#This Row],[Personnel number]]&lt;&gt;"",Utilization!$J$2,"")</f>
        <v/>
      </c>
      <c r="M1042" s="69" t="str">
        <f>IF(TimeSpend[[#This Row],[Personnel number]]&lt;&gt;"",VLOOKUP(TimeSpend[[#This Row],[Personnel number]],Users!A:B,2,0),"")</f>
        <v/>
      </c>
      <c r="N1042" s="69" t="str">
        <f>IF(TimeSpend[[#This Row],[Network Description]]&lt;&gt;"",VLOOKUP(TimeSpend[[#This Row],[Network Description]],Projects!A:C,3,0),"")</f>
        <v/>
      </c>
      <c r="O1042" s="69" t="str">
        <f>IF(TimeSpend[[#This Row],[Activity]]&lt;&gt;"",VLOOKUP(TimeSpend[[#This Row],[Activity]],Activity,2,FALSE),"")</f>
        <v/>
      </c>
    </row>
    <row r="1043" spans="3:15" ht="16.5" customHeight="1" x14ac:dyDescent="0.25">
      <c r="C1043" s="68" t="str">
        <f t="shared" si="19"/>
        <v/>
      </c>
      <c r="D1043" s="69" t="str">
        <f>IF(TimeSpend[[#This Row],[Network Description]]&lt;&gt;"",VLOOKUP(TimeSpend[[#This Row],[Network Description]],Projects!A:B,2,0),"")</f>
        <v/>
      </c>
      <c r="F1043" s="96"/>
      <c r="L1043" s="69" t="str">
        <f>IF(TimeSpend[[#This Row],[Personnel number]]&lt;&gt;"",Utilization!$J$2,"")</f>
        <v/>
      </c>
      <c r="M1043" s="69" t="str">
        <f>IF(TimeSpend[[#This Row],[Personnel number]]&lt;&gt;"",VLOOKUP(TimeSpend[[#This Row],[Personnel number]],Users!A:B,2,0),"")</f>
        <v/>
      </c>
      <c r="N1043" s="69" t="str">
        <f>IF(TimeSpend[[#This Row],[Network Description]]&lt;&gt;"",VLOOKUP(TimeSpend[[#This Row],[Network Description]],Projects!A:C,3,0),"")</f>
        <v/>
      </c>
      <c r="O1043" s="69" t="str">
        <f>IF(TimeSpend[[#This Row],[Activity]]&lt;&gt;"",VLOOKUP(TimeSpend[[#This Row],[Activity]],Activity,2,FALSE),"")</f>
        <v/>
      </c>
    </row>
    <row r="1044" spans="3:15" ht="16.5" customHeight="1" x14ac:dyDescent="0.25">
      <c r="C1044" s="68" t="str">
        <f t="shared" si="19"/>
        <v/>
      </c>
      <c r="D1044" s="69" t="str">
        <f>IF(TimeSpend[[#This Row],[Network Description]]&lt;&gt;"",VLOOKUP(TimeSpend[[#This Row],[Network Description]],Projects!A:B,2,0),"")</f>
        <v/>
      </c>
      <c r="F1044" s="96"/>
      <c r="L1044" s="69" t="str">
        <f>IF(TimeSpend[[#This Row],[Personnel number]]&lt;&gt;"",Utilization!$J$2,"")</f>
        <v/>
      </c>
      <c r="M1044" s="69" t="str">
        <f>IF(TimeSpend[[#This Row],[Personnel number]]&lt;&gt;"",VLOOKUP(TimeSpend[[#This Row],[Personnel number]],Users!A:B,2,0),"")</f>
        <v/>
      </c>
      <c r="N1044" s="69" t="str">
        <f>IF(TimeSpend[[#This Row],[Network Description]]&lt;&gt;"",VLOOKUP(TimeSpend[[#This Row],[Network Description]],Projects!A:C,3,0),"")</f>
        <v/>
      </c>
      <c r="O1044" s="69" t="str">
        <f>IF(TimeSpend[[#This Row],[Activity]]&lt;&gt;"",VLOOKUP(TimeSpend[[#This Row],[Activity]],Activity,2,FALSE),"")</f>
        <v/>
      </c>
    </row>
    <row r="1045" spans="3:15" ht="16.5" customHeight="1" x14ac:dyDescent="0.25">
      <c r="C1045" s="68" t="str">
        <f t="shared" si="19"/>
        <v/>
      </c>
      <c r="D1045" s="69" t="str">
        <f>IF(TimeSpend[[#This Row],[Network Description]]&lt;&gt;"",VLOOKUP(TimeSpend[[#This Row],[Network Description]],Projects!A:B,2,0),"")</f>
        <v/>
      </c>
      <c r="F1045" s="96"/>
      <c r="L1045" s="69" t="str">
        <f>IF(TimeSpend[[#This Row],[Personnel number]]&lt;&gt;"",Utilization!$J$2,"")</f>
        <v/>
      </c>
      <c r="M1045" s="69" t="str">
        <f>IF(TimeSpend[[#This Row],[Personnel number]]&lt;&gt;"",VLOOKUP(TimeSpend[[#This Row],[Personnel number]],Users!A:B,2,0),"")</f>
        <v/>
      </c>
      <c r="N1045" s="69" t="str">
        <f>IF(TimeSpend[[#This Row],[Network Description]]&lt;&gt;"",VLOOKUP(TimeSpend[[#This Row],[Network Description]],Projects!A:C,3,0),"")</f>
        <v/>
      </c>
      <c r="O1045" s="69" t="str">
        <f>IF(TimeSpend[[#This Row],[Activity]]&lt;&gt;"",VLOOKUP(TimeSpend[[#This Row],[Activity]],Activity,2,FALSE),"")</f>
        <v/>
      </c>
    </row>
    <row r="1046" spans="3:15" ht="16.5" customHeight="1" x14ac:dyDescent="0.25">
      <c r="C1046" s="68" t="str">
        <f t="shared" si="19"/>
        <v/>
      </c>
      <c r="D1046" s="69" t="str">
        <f>IF(TimeSpend[[#This Row],[Network Description]]&lt;&gt;"",VLOOKUP(TimeSpend[[#This Row],[Network Description]],Projects!A:B,2,0),"")</f>
        <v/>
      </c>
      <c r="F1046" s="96"/>
      <c r="L1046" s="69" t="str">
        <f>IF(TimeSpend[[#This Row],[Personnel number]]&lt;&gt;"",Utilization!$J$2,"")</f>
        <v/>
      </c>
      <c r="M1046" s="69" t="str">
        <f>IF(TimeSpend[[#This Row],[Personnel number]]&lt;&gt;"",VLOOKUP(TimeSpend[[#This Row],[Personnel number]],Users!A:B,2,0),"")</f>
        <v/>
      </c>
      <c r="N1046" s="69" t="str">
        <f>IF(TimeSpend[[#This Row],[Network Description]]&lt;&gt;"",VLOOKUP(TimeSpend[[#This Row],[Network Description]],Projects!A:C,3,0),"")</f>
        <v/>
      </c>
      <c r="O1046" s="69" t="str">
        <f>IF(TimeSpend[[#This Row],[Activity]]&lt;&gt;"",VLOOKUP(TimeSpend[[#This Row],[Activity]],Activity,2,FALSE),"")</f>
        <v/>
      </c>
    </row>
    <row r="1047" spans="3:15" ht="16.5" customHeight="1" x14ac:dyDescent="0.25">
      <c r="C1047" s="68" t="str">
        <f t="shared" si="19"/>
        <v/>
      </c>
      <c r="D1047" s="69" t="str">
        <f>IF(TimeSpend[[#This Row],[Network Description]]&lt;&gt;"",VLOOKUP(TimeSpend[[#This Row],[Network Description]],Projects!A:B,2,0),"")</f>
        <v/>
      </c>
      <c r="F1047" s="96"/>
      <c r="L1047" s="69" t="str">
        <f>IF(TimeSpend[[#This Row],[Personnel number]]&lt;&gt;"",Utilization!$J$2,"")</f>
        <v/>
      </c>
      <c r="M1047" s="69" t="str">
        <f>IF(TimeSpend[[#This Row],[Personnel number]]&lt;&gt;"",VLOOKUP(TimeSpend[[#This Row],[Personnel number]],Users!A:B,2,0),"")</f>
        <v/>
      </c>
      <c r="N1047" s="69" t="str">
        <f>IF(TimeSpend[[#This Row],[Network Description]]&lt;&gt;"",VLOOKUP(TimeSpend[[#This Row],[Network Description]],Projects!A:C,3,0),"")</f>
        <v/>
      </c>
      <c r="O1047" s="69" t="str">
        <f>IF(TimeSpend[[#This Row],[Activity]]&lt;&gt;"",VLOOKUP(TimeSpend[[#This Row],[Activity]],Activity,2,FALSE),"")</f>
        <v/>
      </c>
    </row>
    <row r="1048" spans="3:15" ht="16.5" customHeight="1" x14ac:dyDescent="0.25">
      <c r="C1048" s="68" t="str">
        <f t="shared" si="19"/>
        <v/>
      </c>
      <c r="D1048" s="69" t="str">
        <f>IF(TimeSpend[[#This Row],[Network Description]]&lt;&gt;"",VLOOKUP(TimeSpend[[#This Row],[Network Description]],Projects!A:B,2,0),"")</f>
        <v/>
      </c>
      <c r="F1048" s="96"/>
      <c r="L1048" s="69" t="str">
        <f>IF(TimeSpend[[#This Row],[Personnel number]]&lt;&gt;"",Utilization!$J$2,"")</f>
        <v/>
      </c>
      <c r="M1048" s="69" t="str">
        <f>IF(TimeSpend[[#This Row],[Personnel number]]&lt;&gt;"",VLOOKUP(TimeSpend[[#This Row],[Personnel number]],Users!A:B,2,0),"")</f>
        <v/>
      </c>
      <c r="N1048" s="69" t="str">
        <f>IF(TimeSpend[[#This Row],[Network Description]]&lt;&gt;"",VLOOKUP(TimeSpend[[#This Row],[Network Description]],Projects!A:C,3,0),"")</f>
        <v/>
      </c>
      <c r="O1048" s="69" t="str">
        <f>IF(TimeSpend[[#This Row],[Activity]]&lt;&gt;"",VLOOKUP(TimeSpend[[#This Row],[Activity]],Activity,2,FALSE),"")</f>
        <v/>
      </c>
    </row>
    <row r="1049" spans="3:15" ht="16.5" customHeight="1" x14ac:dyDescent="0.25">
      <c r="C1049" s="68" t="str">
        <f t="shared" si="19"/>
        <v/>
      </c>
      <c r="D1049" s="69" t="str">
        <f>IF(TimeSpend[[#This Row],[Network Description]]&lt;&gt;"",VLOOKUP(TimeSpend[[#This Row],[Network Description]],Projects!A:B,2,0),"")</f>
        <v/>
      </c>
      <c r="F1049" s="96"/>
      <c r="L1049" s="69" t="str">
        <f>IF(TimeSpend[[#This Row],[Personnel number]]&lt;&gt;"",Utilization!$J$2,"")</f>
        <v/>
      </c>
      <c r="M1049" s="69" t="str">
        <f>IF(TimeSpend[[#This Row],[Personnel number]]&lt;&gt;"",VLOOKUP(TimeSpend[[#This Row],[Personnel number]],Users!A:B,2,0),"")</f>
        <v/>
      </c>
      <c r="N1049" s="69" t="str">
        <f>IF(TimeSpend[[#This Row],[Network Description]]&lt;&gt;"",VLOOKUP(TimeSpend[[#This Row],[Network Description]],Projects!A:C,3,0),"")</f>
        <v/>
      </c>
      <c r="O1049" s="69" t="str">
        <f>IF(TimeSpend[[#This Row],[Activity]]&lt;&gt;"",VLOOKUP(TimeSpend[[#This Row],[Activity]],Activity,2,FALSE),"")</f>
        <v/>
      </c>
    </row>
    <row r="1050" spans="3:15" ht="16.5" customHeight="1" x14ac:dyDescent="0.25">
      <c r="C1050" s="68" t="str">
        <f t="shared" si="19"/>
        <v/>
      </c>
      <c r="D1050" s="69" t="str">
        <f>IF(TimeSpend[[#This Row],[Network Description]]&lt;&gt;"",VLOOKUP(TimeSpend[[#This Row],[Network Description]],Projects!A:B,2,0),"")</f>
        <v/>
      </c>
      <c r="F1050" s="96"/>
      <c r="L1050" s="69" t="str">
        <f>IF(TimeSpend[[#This Row],[Personnel number]]&lt;&gt;"",Utilization!$J$2,"")</f>
        <v/>
      </c>
      <c r="M1050" s="69" t="str">
        <f>IF(TimeSpend[[#This Row],[Personnel number]]&lt;&gt;"",VLOOKUP(TimeSpend[[#This Row],[Personnel number]],Users!A:B,2,0),"")</f>
        <v/>
      </c>
      <c r="N1050" s="69" t="str">
        <f>IF(TimeSpend[[#This Row],[Network Description]]&lt;&gt;"",VLOOKUP(TimeSpend[[#This Row],[Network Description]],Projects!A:C,3,0),"")</f>
        <v/>
      </c>
      <c r="O1050" s="69" t="str">
        <f>IF(TimeSpend[[#This Row],[Activity]]&lt;&gt;"",VLOOKUP(TimeSpend[[#This Row],[Activity]],Activity,2,FALSE),"")</f>
        <v/>
      </c>
    </row>
    <row r="1051" spans="3:15" ht="16.5" customHeight="1" x14ac:dyDescent="0.25">
      <c r="C1051" s="68" t="str">
        <f t="shared" si="19"/>
        <v/>
      </c>
      <c r="D1051" s="69" t="str">
        <f>IF(TimeSpend[[#This Row],[Network Description]]&lt;&gt;"",VLOOKUP(TimeSpend[[#This Row],[Network Description]],Projects!A:B,2,0),"")</f>
        <v/>
      </c>
      <c r="F1051" s="96"/>
      <c r="L1051" s="69" t="str">
        <f>IF(TimeSpend[[#This Row],[Personnel number]]&lt;&gt;"",Utilization!$J$2,"")</f>
        <v/>
      </c>
      <c r="M1051" s="69" t="str">
        <f>IF(TimeSpend[[#This Row],[Personnel number]]&lt;&gt;"",VLOOKUP(TimeSpend[[#This Row],[Personnel number]],Users!A:B,2,0),"")</f>
        <v/>
      </c>
      <c r="N1051" s="69" t="str">
        <f>IF(TimeSpend[[#This Row],[Network Description]]&lt;&gt;"",VLOOKUP(TimeSpend[[#This Row],[Network Description]],Projects!A:C,3,0),"")</f>
        <v/>
      </c>
      <c r="O1051" s="69" t="str">
        <f>IF(TimeSpend[[#This Row],[Activity]]&lt;&gt;"",VLOOKUP(TimeSpend[[#This Row],[Activity]],Activity,2,FALSE),"")</f>
        <v/>
      </c>
    </row>
    <row r="1052" spans="3:15" ht="16.5" customHeight="1" x14ac:dyDescent="0.25">
      <c r="C1052" s="68" t="str">
        <f t="shared" si="19"/>
        <v/>
      </c>
      <c r="D1052" s="69" t="str">
        <f>IF(TimeSpend[[#This Row],[Network Description]]&lt;&gt;"",VLOOKUP(TimeSpend[[#This Row],[Network Description]],Projects!A:B,2,0),"")</f>
        <v/>
      </c>
      <c r="F1052" s="96"/>
      <c r="L1052" s="69" t="str">
        <f>IF(TimeSpend[[#This Row],[Personnel number]]&lt;&gt;"",Utilization!$J$2,"")</f>
        <v/>
      </c>
      <c r="M1052" s="69" t="str">
        <f>IF(TimeSpend[[#This Row],[Personnel number]]&lt;&gt;"",VLOOKUP(TimeSpend[[#This Row],[Personnel number]],Users!A:B,2,0),"")</f>
        <v/>
      </c>
      <c r="N1052" s="69" t="str">
        <f>IF(TimeSpend[[#This Row],[Network Description]]&lt;&gt;"",VLOOKUP(TimeSpend[[#This Row],[Network Description]],Projects!A:C,3,0),"")</f>
        <v/>
      </c>
      <c r="O1052" s="69" t="str">
        <f>IF(TimeSpend[[#This Row],[Activity]]&lt;&gt;"",VLOOKUP(TimeSpend[[#This Row],[Activity]],Activity,2,FALSE),"")</f>
        <v/>
      </c>
    </row>
    <row r="1053" spans="3:15" ht="16.5" customHeight="1" x14ac:dyDescent="0.25">
      <c r="C1053" s="68" t="str">
        <f t="shared" si="19"/>
        <v/>
      </c>
      <c r="D1053" s="69" t="str">
        <f>IF(TimeSpend[[#This Row],[Network Description]]&lt;&gt;"",VLOOKUP(TimeSpend[[#This Row],[Network Description]],Projects!A:B,2,0),"")</f>
        <v/>
      </c>
      <c r="F1053" s="96"/>
      <c r="L1053" s="69" t="str">
        <f>IF(TimeSpend[[#This Row],[Personnel number]]&lt;&gt;"",Utilization!$J$2,"")</f>
        <v/>
      </c>
      <c r="M1053" s="69" t="str">
        <f>IF(TimeSpend[[#This Row],[Personnel number]]&lt;&gt;"",VLOOKUP(TimeSpend[[#This Row],[Personnel number]],Users!A:B,2,0),"")</f>
        <v/>
      </c>
      <c r="N1053" s="69" t="str">
        <f>IF(TimeSpend[[#This Row],[Network Description]]&lt;&gt;"",VLOOKUP(TimeSpend[[#This Row],[Network Description]],Projects!A:C,3,0),"")</f>
        <v/>
      </c>
      <c r="O1053" s="69" t="str">
        <f>IF(TimeSpend[[#This Row],[Activity]]&lt;&gt;"",VLOOKUP(TimeSpend[[#This Row],[Activity]],Activity,2,FALSE),"")</f>
        <v/>
      </c>
    </row>
    <row r="1054" spans="3:15" ht="16.5" customHeight="1" x14ac:dyDescent="0.25">
      <c r="C1054" s="68" t="str">
        <f t="shared" si="19"/>
        <v/>
      </c>
      <c r="D1054" s="69" t="str">
        <f>IF(TimeSpend[[#This Row],[Network Description]]&lt;&gt;"",VLOOKUP(TimeSpend[[#This Row],[Network Description]],Projects!A:B,2,0),"")</f>
        <v/>
      </c>
      <c r="F1054" s="96"/>
      <c r="L1054" s="69" t="str">
        <f>IF(TimeSpend[[#This Row],[Personnel number]]&lt;&gt;"",Utilization!$J$2,"")</f>
        <v/>
      </c>
      <c r="M1054" s="69" t="str">
        <f>IF(TimeSpend[[#This Row],[Personnel number]]&lt;&gt;"",VLOOKUP(TimeSpend[[#This Row],[Personnel number]],Users!A:B,2,0),"")</f>
        <v/>
      </c>
      <c r="N1054" s="69" t="str">
        <f>IF(TimeSpend[[#This Row],[Network Description]]&lt;&gt;"",VLOOKUP(TimeSpend[[#This Row],[Network Description]],Projects!A:C,3,0),"")</f>
        <v/>
      </c>
      <c r="O1054" s="69" t="str">
        <f>IF(TimeSpend[[#This Row],[Activity]]&lt;&gt;"",VLOOKUP(TimeSpend[[#This Row],[Activity]],Activity,2,FALSE),"")</f>
        <v/>
      </c>
    </row>
    <row r="1055" spans="3:15" ht="16.5" customHeight="1" x14ac:dyDescent="0.25">
      <c r="C1055" s="68" t="str">
        <f t="shared" si="19"/>
        <v/>
      </c>
      <c r="D1055" s="69" t="str">
        <f>IF(TimeSpend[[#This Row],[Network Description]]&lt;&gt;"",VLOOKUP(TimeSpend[[#This Row],[Network Description]],Projects!A:B,2,0),"")</f>
        <v/>
      </c>
      <c r="F1055" s="96"/>
      <c r="L1055" s="69" t="str">
        <f>IF(TimeSpend[[#This Row],[Personnel number]]&lt;&gt;"",Utilization!$J$2,"")</f>
        <v/>
      </c>
      <c r="M1055" s="69" t="str">
        <f>IF(TimeSpend[[#This Row],[Personnel number]]&lt;&gt;"",VLOOKUP(TimeSpend[[#This Row],[Personnel number]],Users!A:B,2,0),"")</f>
        <v/>
      </c>
      <c r="N1055" s="69" t="str">
        <f>IF(TimeSpend[[#This Row],[Network Description]]&lt;&gt;"",VLOOKUP(TimeSpend[[#This Row],[Network Description]],Projects!A:C,3,0),"")</f>
        <v/>
      </c>
      <c r="O1055" s="69" t="str">
        <f>IF(TimeSpend[[#This Row],[Activity]]&lt;&gt;"",VLOOKUP(TimeSpend[[#This Row],[Activity]],Activity,2,FALSE),"")</f>
        <v/>
      </c>
    </row>
    <row r="1056" spans="3:15" ht="16.5" customHeight="1" x14ac:dyDescent="0.25">
      <c r="C1056" s="68" t="str">
        <f t="shared" si="19"/>
        <v/>
      </c>
      <c r="D1056" s="69" t="str">
        <f>IF(TimeSpend[[#This Row],[Network Description]]&lt;&gt;"",VLOOKUP(TimeSpend[[#This Row],[Network Description]],Projects!A:B,2,0),"")</f>
        <v/>
      </c>
      <c r="F1056" s="96"/>
      <c r="L1056" s="69" t="str">
        <f>IF(TimeSpend[[#This Row],[Personnel number]]&lt;&gt;"",Utilization!$J$2,"")</f>
        <v/>
      </c>
      <c r="M1056" s="69" t="str">
        <f>IF(TimeSpend[[#This Row],[Personnel number]]&lt;&gt;"",VLOOKUP(TimeSpend[[#This Row],[Personnel number]],Users!A:B,2,0),"")</f>
        <v/>
      </c>
      <c r="N1056" s="69" t="str">
        <f>IF(TimeSpend[[#This Row],[Network Description]]&lt;&gt;"",VLOOKUP(TimeSpend[[#This Row],[Network Description]],Projects!A:C,3,0),"")</f>
        <v/>
      </c>
      <c r="O1056" s="69" t="str">
        <f>IF(TimeSpend[[#This Row],[Activity]]&lt;&gt;"",VLOOKUP(TimeSpend[[#This Row],[Activity]],Activity,2,FALSE),"")</f>
        <v/>
      </c>
    </row>
    <row r="1057" spans="3:15" ht="16.5" customHeight="1" x14ac:dyDescent="0.25">
      <c r="C1057" s="68" t="str">
        <f t="shared" si="19"/>
        <v/>
      </c>
      <c r="D1057" s="69" t="str">
        <f>IF(TimeSpend[[#This Row],[Network Description]]&lt;&gt;"",VLOOKUP(TimeSpend[[#This Row],[Network Description]],Projects!A:B,2,0),"")</f>
        <v/>
      </c>
      <c r="F1057" s="96"/>
      <c r="L1057" s="69" t="str">
        <f>IF(TimeSpend[[#This Row],[Personnel number]]&lt;&gt;"",Utilization!$J$2,"")</f>
        <v/>
      </c>
      <c r="M1057" s="69" t="str">
        <f>IF(TimeSpend[[#This Row],[Personnel number]]&lt;&gt;"",VLOOKUP(TimeSpend[[#This Row],[Personnel number]],Users!A:B,2,0),"")</f>
        <v/>
      </c>
      <c r="N1057" s="69" t="str">
        <f>IF(TimeSpend[[#This Row],[Network Description]]&lt;&gt;"",VLOOKUP(TimeSpend[[#This Row],[Network Description]],Projects!A:C,3,0),"")</f>
        <v/>
      </c>
      <c r="O1057" s="69" t="str">
        <f>IF(TimeSpend[[#This Row],[Activity]]&lt;&gt;"",VLOOKUP(TimeSpend[[#This Row],[Activity]],Activity,2,FALSE),"")</f>
        <v/>
      </c>
    </row>
    <row r="1058" spans="3:15" ht="16.5" customHeight="1" x14ac:dyDescent="0.25">
      <c r="C1058" s="68" t="str">
        <f t="shared" si="19"/>
        <v/>
      </c>
      <c r="D1058" s="69" t="str">
        <f>IF(TimeSpend[[#This Row],[Network Description]]&lt;&gt;"",VLOOKUP(TimeSpend[[#This Row],[Network Description]],Projects!A:B,2,0),"")</f>
        <v/>
      </c>
      <c r="F1058" s="96"/>
      <c r="L1058" s="69" t="str">
        <f>IF(TimeSpend[[#This Row],[Personnel number]]&lt;&gt;"",Utilization!$J$2,"")</f>
        <v/>
      </c>
      <c r="M1058" s="69" t="str">
        <f>IF(TimeSpend[[#This Row],[Personnel number]]&lt;&gt;"",VLOOKUP(TimeSpend[[#This Row],[Personnel number]],Users!A:B,2,0),"")</f>
        <v/>
      </c>
      <c r="N1058" s="69" t="str">
        <f>IF(TimeSpend[[#This Row],[Network Description]]&lt;&gt;"",VLOOKUP(TimeSpend[[#This Row],[Network Description]],Projects!A:C,3,0),"")</f>
        <v/>
      </c>
      <c r="O1058" s="69" t="str">
        <f>IF(TimeSpend[[#This Row],[Activity]]&lt;&gt;"",VLOOKUP(TimeSpend[[#This Row],[Activity]],Activity,2,FALSE),"")</f>
        <v/>
      </c>
    </row>
    <row r="1059" spans="3:15" ht="16.5" customHeight="1" x14ac:dyDescent="0.25">
      <c r="C1059" s="68" t="str">
        <f t="shared" si="19"/>
        <v/>
      </c>
      <c r="D1059" s="69" t="str">
        <f>IF(TimeSpend[[#This Row],[Network Description]]&lt;&gt;"",VLOOKUP(TimeSpend[[#This Row],[Network Description]],Projects!A:B,2,0),"")</f>
        <v/>
      </c>
      <c r="F1059" s="96"/>
      <c r="L1059" s="69" t="str">
        <f>IF(TimeSpend[[#This Row],[Personnel number]]&lt;&gt;"",Utilization!$J$2,"")</f>
        <v/>
      </c>
      <c r="M1059" s="69" t="str">
        <f>IF(TimeSpend[[#This Row],[Personnel number]]&lt;&gt;"",VLOOKUP(TimeSpend[[#This Row],[Personnel number]],Users!A:B,2,0),"")</f>
        <v/>
      </c>
      <c r="N1059" s="69" t="str">
        <f>IF(TimeSpend[[#This Row],[Network Description]]&lt;&gt;"",VLOOKUP(TimeSpend[[#This Row],[Network Description]],Projects!A:C,3,0),"")</f>
        <v/>
      </c>
      <c r="O1059" s="69" t="str">
        <f>IF(TimeSpend[[#This Row],[Activity]]&lt;&gt;"",VLOOKUP(TimeSpend[[#This Row],[Activity]],Activity,2,FALSE),"")</f>
        <v/>
      </c>
    </row>
    <row r="1060" spans="3:15" ht="16.5" customHeight="1" x14ac:dyDescent="0.25">
      <c r="C1060" s="68" t="str">
        <f t="shared" si="19"/>
        <v/>
      </c>
      <c r="D1060" s="69" t="str">
        <f>IF(TimeSpend[[#This Row],[Network Description]]&lt;&gt;"",VLOOKUP(TimeSpend[[#This Row],[Network Description]],Projects!A:B,2,0),"")</f>
        <v/>
      </c>
      <c r="F1060" s="96"/>
      <c r="L1060" s="69" t="str">
        <f>IF(TimeSpend[[#This Row],[Personnel number]]&lt;&gt;"",Utilization!$J$2,"")</f>
        <v/>
      </c>
      <c r="M1060" s="69" t="str">
        <f>IF(TimeSpend[[#This Row],[Personnel number]]&lt;&gt;"",VLOOKUP(TimeSpend[[#This Row],[Personnel number]],Users!A:B,2,0),"")</f>
        <v/>
      </c>
      <c r="N1060" s="69" t="str">
        <f>IF(TimeSpend[[#This Row],[Network Description]]&lt;&gt;"",VLOOKUP(TimeSpend[[#This Row],[Network Description]],Projects!A:C,3,0),"")</f>
        <v/>
      </c>
      <c r="O1060" s="69" t="str">
        <f>IF(TimeSpend[[#This Row],[Activity]]&lt;&gt;"",VLOOKUP(TimeSpend[[#This Row],[Activity]],Activity,2,FALSE),"")</f>
        <v/>
      </c>
    </row>
    <row r="1061" spans="3:15" ht="16.5" customHeight="1" x14ac:dyDescent="0.25">
      <c r="C1061" s="68" t="str">
        <f t="shared" si="19"/>
        <v/>
      </c>
      <c r="D1061" s="69" t="str">
        <f>IF(TimeSpend[[#This Row],[Network Description]]&lt;&gt;"",VLOOKUP(TimeSpend[[#This Row],[Network Description]],Projects!A:B,2,0),"")</f>
        <v/>
      </c>
      <c r="F1061" s="96"/>
      <c r="L1061" s="69" t="str">
        <f>IF(TimeSpend[[#This Row],[Personnel number]]&lt;&gt;"",Utilization!$J$2,"")</f>
        <v/>
      </c>
      <c r="M1061" s="69" t="str">
        <f>IF(TimeSpend[[#This Row],[Personnel number]]&lt;&gt;"",VLOOKUP(TimeSpend[[#This Row],[Personnel number]],Users!A:B,2,0),"")</f>
        <v/>
      </c>
      <c r="N1061" s="69" t="str">
        <f>IF(TimeSpend[[#This Row],[Network Description]]&lt;&gt;"",VLOOKUP(TimeSpend[[#This Row],[Network Description]],Projects!A:C,3,0),"")</f>
        <v/>
      </c>
      <c r="O1061" s="69" t="str">
        <f>IF(TimeSpend[[#This Row],[Activity]]&lt;&gt;"",VLOOKUP(TimeSpend[[#This Row],[Activity]],Activity,2,FALSE),"")</f>
        <v/>
      </c>
    </row>
    <row r="1062" spans="3:15" ht="16.5" customHeight="1" x14ac:dyDescent="0.25">
      <c r="C1062" s="68" t="str">
        <f t="shared" si="19"/>
        <v/>
      </c>
      <c r="D1062" s="69" t="str">
        <f>IF(TimeSpend[[#This Row],[Network Description]]&lt;&gt;"",VLOOKUP(TimeSpend[[#This Row],[Network Description]],Projects!A:B,2,0),"")</f>
        <v/>
      </c>
      <c r="F1062" s="96"/>
      <c r="L1062" s="69" t="str">
        <f>IF(TimeSpend[[#This Row],[Personnel number]]&lt;&gt;"",Utilization!$J$2,"")</f>
        <v/>
      </c>
      <c r="M1062" s="69" t="str">
        <f>IF(TimeSpend[[#This Row],[Personnel number]]&lt;&gt;"",VLOOKUP(TimeSpend[[#This Row],[Personnel number]],Users!A:B,2,0),"")</f>
        <v/>
      </c>
      <c r="N1062" s="69" t="str">
        <f>IF(TimeSpend[[#This Row],[Network Description]]&lt;&gt;"",VLOOKUP(TimeSpend[[#This Row],[Network Description]],Projects!A:C,3,0),"")</f>
        <v/>
      </c>
      <c r="O1062" s="69" t="str">
        <f>IF(TimeSpend[[#This Row],[Activity]]&lt;&gt;"",VLOOKUP(TimeSpend[[#This Row],[Activity]],Activity,2,FALSE),"")</f>
        <v/>
      </c>
    </row>
    <row r="1063" spans="3:15" ht="16.5" customHeight="1" x14ac:dyDescent="0.25">
      <c r="C1063" s="68" t="str">
        <f t="shared" si="19"/>
        <v/>
      </c>
      <c r="D1063" s="69" t="str">
        <f>IF(TimeSpend[[#This Row],[Network Description]]&lt;&gt;"",VLOOKUP(TimeSpend[[#This Row],[Network Description]],Projects!A:B,2,0),"")</f>
        <v/>
      </c>
      <c r="F1063" s="96"/>
      <c r="L1063" s="69" t="str">
        <f>IF(TimeSpend[[#This Row],[Personnel number]]&lt;&gt;"",Utilization!$J$2,"")</f>
        <v/>
      </c>
      <c r="M1063" s="69" t="str">
        <f>IF(TimeSpend[[#This Row],[Personnel number]]&lt;&gt;"",VLOOKUP(TimeSpend[[#This Row],[Personnel number]],Users!A:B,2,0),"")</f>
        <v/>
      </c>
      <c r="N1063" s="69" t="str">
        <f>IF(TimeSpend[[#This Row],[Network Description]]&lt;&gt;"",VLOOKUP(TimeSpend[[#This Row],[Network Description]],Projects!A:C,3,0),"")</f>
        <v/>
      </c>
      <c r="O1063" s="69" t="str">
        <f>IF(TimeSpend[[#This Row],[Activity]]&lt;&gt;"",VLOOKUP(TimeSpend[[#This Row],[Activity]],Activity,2,FALSE),"")</f>
        <v/>
      </c>
    </row>
    <row r="1064" spans="3:15" ht="16.5" customHeight="1" x14ac:dyDescent="0.25">
      <c r="C1064" s="68" t="str">
        <f t="shared" si="19"/>
        <v/>
      </c>
      <c r="D1064" s="69" t="str">
        <f>IF(TimeSpend[[#This Row],[Network Description]]&lt;&gt;"",VLOOKUP(TimeSpend[[#This Row],[Network Description]],Projects!A:B,2,0),"")</f>
        <v/>
      </c>
      <c r="F1064" s="96"/>
      <c r="L1064" s="69" t="str">
        <f>IF(TimeSpend[[#This Row],[Personnel number]]&lt;&gt;"",Utilization!$J$2,"")</f>
        <v/>
      </c>
      <c r="M1064" s="69" t="str">
        <f>IF(TimeSpend[[#This Row],[Personnel number]]&lt;&gt;"",VLOOKUP(TimeSpend[[#This Row],[Personnel number]],Users!A:B,2,0),"")</f>
        <v/>
      </c>
      <c r="N1064" s="69" t="str">
        <f>IF(TimeSpend[[#This Row],[Network Description]]&lt;&gt;"",VLOOKUP(TimeSpend[[#This Row],[Network Description]],Projects!A:C,3,0),"")</f>
        <v/>
      </c>
      <c r="O1064" s="69" t="str">
        <f>IF(TimeSpend[[#This Row],[Activity]]&lt;&gt;"",VLOOKUP(TimeSpend[[#This Row],[Activity]],Activity,2,FALSE),"")</f>
        <v/>
      </c>
    </row>
    <row r="1065" spans="3:15" ht="16.5" customHeight="1" x14ac:dyDescent="0.25">
      <c r="C1065" s="68" t="str">
        <f t="shared" si="19"/>
        <v/>
      </c>
      <c r="D1065" s="69" t="str">
        <f>IF(TimeSpend[[#This Row],[Network Description]]&lt;&gt;"",VLOOKUP(TimeSpend[[#This Row],[Network Description]],Projects!A:B,2,0),"")</f>
        <v/>
      </c>
      <c r="F1065" s="96"/>
      <c r="L1065" s="69" t="str">
        <f>IF(TimeSpend[[#This Row],[Personnel number]]&lt;&gt;"",Utilization!$J$2,"")</f>
        <v/>
      </c>
      <c r="M1065" s="69" t="str">
        <f>IF(TimeSpend[[#This Row],[Personnel number]]&lt;&gt;"",VLOOKUP(TimeSpend[[#This Row],[Personnel number]],Users!A:B,2,0),"")</f>
        <v/>
      </c>
      <c r="N1065" s="69" t="str">
        <f>IF(TimeSpend[[#This Row],[Network Description]]&lt;&gt;"",VLOOKUP(TimeSpend[[#This Row],[Network Description]],Projects!A:C,3,0),"")</f>
        <v/>
      </c>
      <c r="O1065" s="69" t="str">
        <f>IF(TimeSpend[[#This Row],[Activity]]&lt;&gt;"",VLOOKUP(TimeSpend[[#This Row],[Activity]],Activity,2,FALSE),"")</f>
        <v/>
      </c>
    </row>
    <row r="1066" spans="3:15" ht="16.5" customHeight="1" x14ac:dyDescent="0.25">
      <c r="C1066" s="68" t="str">
        <f t="shared" si="19"/>
        <v/>
      </c>
      <c r="D1066" s="69" t="str">
        <f>IF(TimeSpend[[#This Row],[Network Description]]&lt;&gt;"",VLOOKUP(TimeSpend[[#This Row],[Network Description]],Projects!A:B,2,0),"")</f>
        <v/>
      </c>
      <c r="F1066" s="96"/>
      <c r="L1066" s="69" t="str">
        <f>IF(TimeSpend[[#This Row],[Personnel number]]&lt;&gt;"",Utilization!$J$2,"")</f>
        <v/>
      </c>
      <c r="M1066" s="69" t="str">
        <f>IF(TimeSpend[[#This Row],[Personnel number]]&lt;&gt;"",VLOOKUP(TimeSpend[[#This Row],[Personnel number]],Users!A:B,2,0),"")</f>
        <v/>
      </c>
      <c r="N1066" s="69" t="str">
        <f>IF(TimeSpend[[#This Row],[Network Description]]&lt;&gt;"",VLOOKUP(TimeSpend[[#This Row],[Network Description]],Projects!A:C,3,0),"")</f>
        <v/>
      </c>
      <c r="O1066" s="69" t="str">
        <f>IF(TimeSpend[[#This Row],[Activity]]&lt;&gt;"",VLOOKUP(TimeSpend[[#This Row],[Activity]],Activity,2,FALSE),"")</f>
        <v/>
      </c>
    </row>
    <row r="1067" spans="3:15" ht="16.5" customHeight="1" x14ac:dyDescent="0.25">
      <c r="C1067" s="68" t="str">
        <f t="shared" si="19"/>
        <v/>
      </c>
      <c r="D1067" s="69" t="str">
        <f>IF(TimeSpend[[#This Row],[Network Description]]&lt;&gt;"",VLOOKUP(TimeSpend[[#This Row],[Network Description]],Projects!A:B,2,0),"")</f>
        <v/>
      </c>
      <c r="F1067" s="96"/>
      <c r="L1067" s="69" t="str">
        <f>IF(TimeSpend[[#This Row],[Personnel number]]&lt;&gt;"",Utilization!$J$2,"")</f>
        <v/>
      </c>
      <c r="M1067" s="69" t="str">
        <f>IF(TimeSpend[[#This Row],[Personnel number]]&lt;&gt;"",VLOOKUP(TimeSpend[[#This Row],[Personnel number]],Users!A:B,2,0),"")</f>
        <v/>
      </c>
      <c r="N1067" s="69" t="str">
        <f>IF(TimeSpend[[#This Row],[Network Description]]&lt;&gt;"",VLOOKUP(TimeSpend[[#This Row],[Network Description]],Projects!A:C,3,0),"")</f>
        <v/>
      </c>
      <c r="O1067" s="69" t="str">
        <f>IF(TimeSpend[[#This Row],[Activity]]&lt;&gt;"",VLOOKUP(TimeSpend[[#This Row],[Activity]],Activity,2,FALSE),"")</f>
        <v/>
      </c>
    </row>
    <row r="1068" spans="3:15" ht="16.5" customHeight="1" x14ac:dyDescent="0.25">
      <c r="C1068" s="68" t="str">
        <f t="shared" si="19"/>
        <v/>
      </c>
      <c r="D1068" s="69" t="str">
        <f>IF(TimeSpend[[#This Row],[Network Description]]&lt;&gt;"",VLOOKUP(TimeSpend[[#This Row],[Network Description]],Projects!A:B,2,0),"")</f>
        <v/>
      </c>
      <c r="F1068" s="96"/>
      <c r="L1068" s="69" t="str">
        <f>IF(TimeSpend[[#This Row],[Personnel number]]&lt;&gt;"",Utilization!$J$2,"")</f>
        <v/>
      </c>
      <c r="M1068" s="69" t="str">
        <f>IF(TimeSpend[[#This Row],[Personnel number]]&lt;&gt;"",VLOOKUP(TimeSpend[[#This Row],[Personnel number]],Users!A:B,2,0),"")</f>
        <v/>
      </c>
      <c r="N1068" s="69" t="str">
        <f>IF(TimeSpend[[#This Row],[Network Description]]&lt;&gt;"",VLOOKUP(TimeSpend[[#This Row],[Network Description]],Projects!A:C,3,0),"")</f>
        <v/>
      </c>
      <c r="O1068" s="69" t="str">
        <f>IF(TimeSpend[[#This Row],[Activity]]&lt;&gt;"",VLOOKUP(TimeSpend[[#This Row],[Activity]],Activity,2,FALSE),"")</f>
        <v/>
      </c>
    </row>
    <row r="1069" spans="3:15" ht="16.5" customHeight="1" x14ac:dyDescent="0.25">
      <c r="C1069" s="68" t="str">
        <f t="shared" si="19"/>
        <v/>
      </c>
      <c r="D1069" s="69" t="str">
        <f>IF(TimeSpend[[#This Row],[Network Description]]&lt;&gt;"",VLOOKUP(TimeSpend[[#This Row],[Network Description]],Projects!A:B,2,0),"")</f>
        <v/>
      </c>
      <c r="F1069" s="96"/>
      <c r="L1069" s="69" t="str">
        <f>IF(TimeSpend[[#This Row],[Personnel number]]&lt;&gt;"",Utilization!$J$2,"")</f>
        <v/>
      </c>
      <c r="M1069" s="69" t="str">
        <f>IF(TimeSpend[[#This Row],[Personnel number]]&lt;&gt;"",VLOOKUP(TimeSpend[[#This Row],[Personnel number]],Users!A:B,2,0),"")</f>
        <v/>
      </c>
      <c r="N1069" s="69" t="str">
        <f>IF(TimeSpend[[#This Row],[Network Description]]&lt;&gt;"",VLOOKUP(TimeSpend[[#This Row],[Network Description]],Projects!A:C,3,0),"")</f>
        <v/>
      </c>
      <c r="O1069" s="69" t="str">
        <f>IF(TimeSpend[[#This Row],[Activity]]&lt;&gt;"",VLOOKUP(TimeSpend[[#This Row],[Activity]],Activity,2,FALSE),"")</f>
        <v/>
      </c>
    </row>
    <row r="1070" spans="3:15" ht="16.5" customHeight="1" x14ac:dyDescent="0.25">
      <c r="C1070" s="68" t="str">
        <f t="shared" si="19"/>
        <v/>
      </c>
      <c r="D1070" s="69" t="str">
        <f>IF(TimeSpend[[#This Row],[Network Description]]&lt;&gt;"",VLOOKUP(TimeSpend[[#This Row],[Network Description]],Projects!A:B,2,0),"")</f>
        <v/>
      </c>
      <c r="F1070" s="96"/>
      <c r="L1070" s="69" t="str">
        <f>IF(TimeSpend[[#This Row],[Personnel number]]&lt;&gt;"",Utilization!$J$2,"")</f>
        <v/>
      </c>
      <c r="M1070" s="69" t="str">
        <f>IF(TimeSpend[[#This Row],[Personnel number]]&lt;&gt;"",VLOOKUP(TimeSpend[[#This Row],[Personnel number]],Users!A:B,2,0),"")</f>
        <v/>
      </c>
      <c r="N1070" s="69" t="str">
        <f>IF(TimeSpend[[#This Row],[Network Description]]&lt;&gt;"",VLOOKUP(TimeSpend[[#This Row],[Network Description]],Projects!A:C,3,0),"")</f>
        <v/>
      </c>
      <c r="O1070" s="69" t="str">
        <f>IF(TimeSpend[[#This Row],[Activity]]&lt;&gt;"",VLOOKUP(TimeSpend[[#This Row],[Activity]],Activity,2,FALSE),"")</f>
        <v/>
      </c>
    </row>
    <row r="1071" spans="3:15" ht="16.5" customHeight="1" x14ac:dyDescent="0.25">
      <c r="C1071" s="68" t="str">
        <f t="shared" si="19"/>
        <v/>
      </c>
      <c r="D1071" s="69" t="str">
        <f>IF(TimeSpend[[#This Row],[Network Description]]&lt;&gt;"",VLOOKUP(TimeSpend[[#This Row],[Network Description]],Projects!A:B,2,0),"")</f>
        <v/>
      </c>
      <c r="F1071" s="96"/>
      <c r="L1071" s="69" t="str">
        <f>IF(TimeSpend[[#This Row],[Personnel number]]&lt;&gt;"",Utilization!$J$2,"")</f>
        <v/>
      </c>
      <c r="M1071" s="69" t="str">
        <f>IF(TimeSpend[[#This Row],[Personnel number]]&lt;&gt;"",VLOOKUP(TimeSpend[[#This Row],[Personnel number]],Users!A:B,2,0),"")</f>
        <v/>
      </c>
      <c r="N1071" s="69" t="str">
        <f>IF(TimeSpend[[#This Row],[Network Description]]&lt;&gt;"",VLOOKUP(TimeSpend[[#This Row],[Network Description]],Projects!A:C,3,0),"")</f>
        <v/>
      </c>
      <c r="O1071" s="69" t="str">
        <f>IF(TimeSpend[[#This Row],[Activity]]&lt;&gt;"",VLOOKUP(TimeSpend[[#This Row],[Activity]],Activity,2,FALSE),"")</f>
        <v/>
      </c>
    </row>
    <row r="1072" spans="3:15" ht="16.5" customHeight="1" x14ac:dyDescent="0.25">
      <c r="C1072" s="68" t="str">
        <f t="shared" si="19"/>
        <v/>
      </c>
      <c r="D1072" s="69" t="str">
        <f>IF(TimeSpend[[#This Row],[Network Description]]&lt;&gt;"",VLOOKUP(TimeSpend[[#This Row],[Network Description]],Projects!A:B,2,0),"")</f>
        <v/>
      </c>
      <c r="F1072" s="96"/>
      <c r="L1072" s="69" t="str">
        <f>IF(TimeSpend[[#This Row],[Personnel number]]&lt;&gt;"",Utilization!$J$2,"")</f>
        <v/>
      </c>
      <c r="M1072" s="69" t="str">
        <f>IF(TimeSpend[[#This Row],[Personnel number]]&lt;&gt;"",VLOOKUP(TimeSpend[[#This Row],[Personnel number]],Users!A:B,2,0),"")</f>
        <v/>
      </c>
      <c r="N1072" s="69" t="str">
        <f>IF(TimeSpend[[#This Row],[Network Description]]&lt;&gt;"",VLOOKUP(TimeSpend[[#This Row],[Network Description]],Projects!A:C,3,0),"")</f>
        <v/>
      </c>
      <c r="O1072" s="69" t="str">
        <f>IF(TimeSpend[[#This Row],[Activity]]&lt;&gt;"",VLOOKUP(TimeSpend[[#This Row],[Activity]],Activity,2,FALSE),"")</f>
        <v/>
      </c>
    </row>
    <row r="1073" spans="3:15" ht="16.5" customHeight="1" x14ac:dyDescent="0.25">
      <c r="C1073" s="68" t="str">
        <f t="shared" si="19"/>
        <v/>
      </c>
      <c r="D1073" s="69" t="str">
        <f>IF(TimeSpend[[#This Row],[Network Description]]&lt;&gt;"",VLOOKUP(TimeSpend[[#This Row],[Network Description]],Projects!A:B,2,0),"")</f>
        <v/>
      </c>
      <c r="F1073" s="96"/>
      <c r="L1073" s="69" t="str">
        <f>IF(TimeSpend[[#This Row],[Personnel number]]&lt;&gt;"",Utilization!$J$2,"")</f>
        <v/>
      </c>
      <c r="M1073" s="69" t="str">
        <f>IF(TimeSpend[[#This Row],[Personnel number]]&lt;&gt;"",VLOOKUP(TimeSpend[[#This Row],[Personnel number]],Users!A:B,2,0),"")</f>
        <v/>
      </c>
      <c r="N1073" s="69" t="str">
        <f>IF(TimeSpend[[#This Row],[Network Description]]&lt;&gt;"",VLOOKUP(TimeSpend[[#This Row],[Network Description]],Projects!A:C,3,0),"")</f>
        <v/>
      </c>
      <c r="O1073" s="69" t="str">
        <f>IF(TimeSpend[[#This Row],[Activity]]&lt;&gt;"",VLOOKUP(TimeSpend[[#This Row],[Activity]],Activity,2,FALSE),"")</f>
        <v/>
      </c>
    </row>
    <row r="1074" spans="3:15" ht="16.5" customHeight="1" x14ac:dyDescent="0.25">
      <c r="C1074" s="68" t="str">
        <f t="shared" si="19"/>
        <v/>
      </c>
      <c r="D1074" s="69" t="str">
        <f>IF(TimeSpend[[#This Row],[Network Description]]&lt;&gt;"",VLOOKUP(TimeSpend[[#This Row],[Network Description]],Projects!A:B,2,0),"")</f>
        <v/>
      </c>
      <c r="F1074" s="96"/>
      <c r="L1074" s="69" t="str">
        <f>IF(TimeSpend[[#This Row],[Personnel number]]&lt;&gt;"",Utilization!$J$2,"")</f>
        <v/>
      </c>
      <c r="M1074" s="69" t="str">
        <f>IF(TimeSpend[[#This Row],[Personnel number]]&lt;&gt;"",VLOOKUP(TimeSpend[[#This Row],[Personnel number]],Users!A:B,2,0),"")</f>
        <v/>
      </c>
      <c r="N1074" s="69" t="str">
        <f>IF(TimeSpend[[#This Row],[Network Description]]&lt;&gt;"",VLOOKUP(TimeSpend[[#This Row],[Network Description]],Projects!A:C,3,0),"")</f>
        <v/>
      </c>
      <c r="O1074" s="69" t="str">
        <f>IF(TimeSpend[[#This Row],[Activity]]&lt;&gt;"",VLOOKUP(TimeSpend[[#This Row],[Activity]],Activity,2,FALSE),"")</f>
        <v/>
      </c>
    </row>
    <row r="1075" spans="3:15" ht="16.5" customHeight="1" x14ac:dyDescent="0.25">
      <c r="C1075" s="68" t="str">
        <f t="shared" si="19"/>
        <v/>
      </c>
      <c r="D1075" s="69" t="str">
        <f>IF(TimeSpend[[#This Row],[Network Description]]&lt;&gt;"",VLOOKUP(TimeSpend[[#This Row],[Network Description]],Projects!A:B,2,0),"")</f>
        <v/>
      </c>
      <c r="F1075" s="96"/>
      <c r="L1075" s="69" t="str">
        <f>IF(TimeSpend[[#This Row],[Personnel number]]&lt;&gt;"",Utilization!$J$2,"")</f>
        <v/>
      </c>
      <c r="M1075" s="69" t="str">
        <f>IF(TimeSpend[[#This Row],[Personnel number]]&lt;&gt;"",VLOOKUP(TimeSpend[[#This Row],[Personnel number]],Users!A:B,2,0),"")</f>
        <v/>
      </c>
      <c r="N1075" s="69" t="str">
        <f>IF(TimeSpend[[#This Row],[Network Description]]&lt;&gt;"",VLOOKUP(TimeSpend[[#This Row],[Network Description]],Projects!A:C,3,0),"")</f>
        <v/>
      </c>
      <c r="O1075" s="69" t="str">
        <f>IF(TimeSpend[[#This Row],[Activity]]&lt;&gt;"",VLOOKUP(TimeSpend[[#This Row],[Activity]],Activity,2,FALSE),"")</f>
        <v/>
      </c>
    </row>
    <row r="1076" spans="3:15" ht="16.5" customHeight="1" x14ac:dyDescent="0.25">
      <c r="C1076" s="68" t="str">
        <f t="shared" si="19"/>
        <v/>
      </c>
      <c r="D1076" s="69" t="str">
        <f>IF(TimeSpend[[#This Row],[Network Description]]&lt;&gt;"",VLOOKUP(TimeSpend[[#This Row],[Network Description]],Projects!A:B,2,0),"")</f>
        <v/>
      </c>
      <c r="F1076" s="96"/>
      <c r="L1076" s="69" t="str">
        <f>IF(TimeSpend[[#This Row],[Personnel number]]&lt;&gt;"",Utilization!$J$2,"")</f>
        <v/>
      </c>
      <c r="M1076" s="69" t="str">
        <f>IF(TimeSpend[[#This Row],[Personnel number]]&lt;&gt;"",VLOOKUP(TimeSpend[[#This Row],[Personnel number]],Users!A:B,2,0),"")</f>
        <v/>
      </c>
      <c r="N1076" s="69" t="str">
        <f>IF(TimeSpend[[#This Row],[Network Description]]&lt;&gt;"",VLOOKUP(TimeSpend[[#This Row],[Network Description]],Projects!A:C,3,0),"")</f>
        <v/>
      </c>
      <c r="O1076" s="69" t="str">
        <f>IF(TimeSpend[[#This Row],[Activity]]&lt;&gt;"",VLOOKUP(TimeSpend[[#This Row],[Activity]],Activity,2,FALSE),"")</f>
        <v/>
      </c>
    </row>
    <row r="1077" spans="3:15" ht="16.5" customHeight="1" x14ac:dyDescent="0.25">
      <c r="C1077" s="68" t="str">
        <f t="shared" si="19"/>
        <v/>
      </c>
      <c r="D1077" s="69" t="str">
        <f>IF(TimeSpend[[#This Row],[Network Description]]&lt;&gt;"",VLOOKUP(TimeSpend[[#This Row],[Network Description]],Projects!A:B,2,0),"")</f>
        <v/>
      </c>
      <c r="F1077" s="96"/>
      <c r="L1077" s="69" t="str">
        <f>IF(TimeSpend[[#This Row],[Personnel number]]&lt;&gt;"",Utilization!$J$2,"")</f>
        <v/>
      </c>
      <c r="M1077" s="69" t="str">
        <f>IF(TimeSpend[[#This Row],[Personnel number]]&lt;&gt;"",VLOOKUP(TimeSpend[[#This Row],[Personnel number]],Users!A:B,2,0),"")</f>
        <v/>
      </c>
      <c r="N1077" s="69" t="str">
        <f>IF(TimeSpend[[#This Row],[Network Description]]&lt;&gt;"",VLOOKUP(TimeSpend[[#This Row],[Network Description]],Projects!A:C,3,0),"")</f>
        <v/>
      </c>
      <c r="O1077" s="69" t="str">
        <f>IF(TimeSpend[[#This Row],[Activity]]&lt;&gt;"",VLOOKUP(TimeSpend[[#This Row],[Activity]],Activity,2,FALSE),"")</f>
        <v/>
      </c>
    </row>
    <row r="1078" spans="3:15" ht="16.5" customHeight="1" x14ac:dyDescent="0.25">
      <c r="C1078" s="68" t="str">
        <f t="shared" si="19"/>
        <v/>
      </c>
      <c r="D1078" s="69" t="str">
        <f>IF(TimeSpend[[#This Row],[Network Description]]&lt;&gt;"",VLOOKUP(TimeSpend[[#This Row],[Network Description]],Projects!A:B,2,0),"")</f>
        <v/>
      </c>
      <c r="F1078" s="96"/>
      <c r="L1078" s="69" t="str">
        <f>IF(TimeSpend[[#This Row],[Personnel number]]&lt;&gt;"",Utilization!$J$2,"")</f>
        <v/>
      </c>
      <c r="M1078" s="69" t="str">
        <f>IF(TimeSpend[[#This Row],[Personnel number]]&lt;&gt;"",VLOOKUP(TimeSpend[[#This Row],[Personnel number]],Users!A:B,2,0),"")</f>
        <v/>
      </c>
      <c r="N1078" s="69" t="str">
        <f>IF(TimeSpend[[#This Row],[Network Description]]&lt;&gt;"",VLOOKUP(TimeSpend[[#This Row],[Network Description]],Projects!A:C,3,0),"")</f>
        <v/>
      </c>
      <c r="O1078" s="69" t="str">
        <f>IF(TimeSpend[[#This Row],[Activity]]&lt;&gt;"",VLOOKUP(TimeSpend[[#This Row],[Activity]],Activity,2,FALSE),"")</f>
        <v/>
      </c>
    </row>
    <row r="1079" spans="3:15" ht="16.5" customHeight="1" x14ac:dyDescent="0.25">
      <c r="C1079" s="68" t="str">
        <f t="shared" si="19"/>
        <v/>
      </c>
      <c r="D1079" s="69" t="str">
        <f>IF(TimeSpend[[#This Row],[Network Description]]&lt;&gt;"",VLOOKUP(TimeSpend[[#This Row],[Network Description]],Projects!A:B,2,0),"")</f>
        <v/>
      </c>
      <c r="F1079" s="96"/>
      <c r="L1079" s="69" t="str">
        <f>IF(TimeSpend[[#This Row],[Personnel number]]&lt;&gt;"",Utilization!$J$2,"")</f>
        <v/>
      </c>
      <c r="M1079" s="69" t="str">
        <f>IF(TimeSpend[[#This Row],[Personnel number]]&lt;&gt;"",VLOOKUP(TimeSpend[[#This Row],[Personnel number]],Users!A:B,2,0),"")</f>
        <v/>
      </c>
      <c r="N1079" s="69" t="str">
        <f>IF(TimeSpend[[#This Row],[Network Description]]&lt;&gt;"",VLOOKUP(TimeSpend[[#This Row],[Network Description]],Projects!A:C,3,0),"")</f>
        <v/>
      </c>
      <c r="O1079" s="69" t="str">
        <f>IF(TimeSpend[[#This Row],[Activity]]&lt;&gt;"",VLOOKUP(TimeSpend[[#This Row],[Activity]],Activity,2,FALSE),"")</f>
        <v/>
      </c>
    </row>
    <row r="1080" spans="3:15" ht="16.5" customHeight="1" x14ac:dyDescent="0.25">
      <c r="C1080" s="68" t="str">
        <f t="shared" si="19"/>
        <v/>
      </c>
      <c r="D1080" s="69" t="str">
        <f>IF(TimeSpend[[#This Row],[Network Description]]&lt;&gt;"",VLOOKUP(TimeSpend[[#This Row],[Network Description]],Projects!A:B,2,0),"")</f>
        <v/>
      </c>
      <c r="F1080" s="96"/>
      <c r="L1080" s="69" t="str">
        <f>IF(TimeSpend[[#This Row],[Personnel number]]&lt;&gt;"",Utilization!$J$2,"")</f>
        <v/>
      </c>
      <c r="M1080" s="69" t="str">
        <f>IF(TimeSpend[[#This Row],[Personnel number]]&lt;&gt;"",VLOOKUP(TimeSpend[[#This Row],[Personnel number]],Users!A:B,2,0),"")</f>
        <v/>
      </c>
      <c r="N1080" s="69" t="str">
        <f>IF(TimeSpend[[#This Row],[Network Description]]&lt;&gt;"",VLOOKUP(TimeSpend[[#This Row],[Network Description]],Projects!A:C,3,0),"")</f>
        <v/>
      </c>
      <c r="O1080" s="69" t="str">
        <f>IF(TimeSpend[[#This Row],[Activity]]&lt;&gt;"",VLOOKUP(TimeSpend[[#This Row],[Activity]],Activity,2,FALSE),"")</f>
        <v/>
      </c>
    </row>
    <row r="1081" spans="3:15" ht="16.5" customHeight="1" x14ac:dyDescent="0.25">
      <c r="C1081" s="68" t="str">
        <f t="shared" si="19"/>
        <v/>
      </c>
      <c r="D1081" s="69" t="str">
        <f>IF(TimeSpend[[#This Row],[Network Description]]&lt;&gt;"",VLOOKUP(TimeSpend[[#This Row],[Network Description]],Projects!A:B,2,0),"")</f>
        <v/>
      </c>
      <c r="F1081" s="96"/>
      <c r="L1081" s="69" t="str">
        <f>IF(TimeSpend[[#This Row],[Personnel number]]&lt;&gt;"",Utilization!$J$2,"")</f>
        <v/>
      </c>
      <c r="M1081" s="69" t="str">
        <f>IF(TimeSpend[[#This Row],[Personnel number]]&lt;&gt;"",VLOOKUP(TimeSpend[[#This Row],[Personnel number]],Users!A:B,2,0),"")</f>
        <v/>
      </c>
      <c r="N1081" s="69" t="str">
        <f>IF(TimeSpend[[#This Row],[Network Description]]&lt;&gt;"",VLOOKUP(TimeSpend[[#This Row],[Network Description]],Projects!A:C,3,0),"")</f>
        <v/>
      </c>
      <c r="O1081" s="69" t="str">
        <f>IF(TimeSpend[[#This Row],[Activity]]&lt;&gt;"",VLOOKUP(TimeSpend[[#This Row],[Activity]],Activity,2,FALSE),"")</f>
        <v/>
      </c>
    </row>
    <row r="1082" spans="3:15" ht="16.5" customHeight="1" x14ac:dyDescent="0.25">
      <c r="C1082" s="68" t="str">
        <f t="shared" si="19"/>
        <v/>
      </c>
      <c r="D1082" s="69" t="str">
        <f>IF(TimeSpend[[#This Row],[Network Description]]&lt;&gt;"",VLOOKUP(TimeSpend[[#This Row],[Network Description]],Projects!A:B,2,0),"")</f>
        <v/>
      </c>
      <c r="F1082" s="96"/>
      <c r="L1082" s="69" t="str">
        <f>IF(TimeSpend[[#This Row],[Personnel number]]&lt;&gt;"",Utilization!$J$2,"")</f>
        <v/>
      </c>
      <c r="M1082" s="69" t="str">
        <f>IF(TimeSpend[[#This Row],[Personnel number]]&lt;&gt;"",VLOOKUP(TimeSpend[[#This Row],[Personnel number]],Users!A:B,2,0),"")</f>
        <v/>
      </c>
      <c r="N1082" s="69" t="str">
        <f>IF(TimeSpend[[#This Row],[Network Description]]&lt;&gt;"",VLOOKUP(TimeSpend[[#This Row],[Network Description]],Projects!A:C,3,0),"")</f>
        <v/>
      </c>
      <c r="O1082" s="69" t="str">
        <f>IF(TimeSpend[[#This Row],[Activity]]&lt;&gt;"",VLOOKUP(TimeSpend[[#This Row],[Activity]],Activity,2,FALSE),"")</f>
        <v/>
      </c>
    </row>
    <row r="1083" spans="3:15" ht="16.5" customHeight="1" x14ac:dyDescent="0.25">
      <c r="C1083" s="68" t="str">
        <f t="shared" si="19"/>
        <v/>
      </c>
      <c r="D1083" s="69" t="str">
        <f>IF(TimeSpend[[#This Row],[Network Description]]&lt;&gt;"",VLOOKUP(TimeSpend[[#This Row],[Network Description]],Projects!A:B,2,0),"")</f>
        <v/>
      </c>
      <c r="F1083" s="96"/>
      <c r="L1083" s="69" t="str">
        <f>IF(TimeSpend[[#This Row],[Personnel number]]&lt;&gt;"",Utilization!$J$2,"")</f>
        <v/>
      </c>
      <c r="M1083" s="69" t="str">
        <f>IF(TimeSpend[[#This Row],[Personnel number]]&lt;&gt;"",VLOOKUP(TimeSpend[[#This Row],[Personnel number]],Users!A:B,2,0),"")</f>
        <v/>
      </c>
      <c r="N1083" s="69" t="str">
        <f>IF(TimeSpend[[#This Row],[Network Description]]&lt;&gt;"",VLOOKUP(TimeSpend[[#This Row],[Network Description]],Projects!A:C,3,0),"")</f>
        <v/>
      </c>
      <c r="O1083" s="69" t="str">
        <f>IF(TimeSpend[[#This Row],[Activity]]&lt;&gt;"",VLOOKUP(TimeSpend[[#This Row],[Activity]],Activity,2,FALSE),"")</f>
        <v/>
      </c>
    </row>
    <row r="1084" spans="3:15" ht="16.5" customHeight="1" x14ac:dyDescent="0.25">
      <c r="C1084" s="68" t="str">
        <f t="shared" si="19"/>
        <v/>
      </c>
      <c r="D1084" s="69" t="str">
        <f>IF(TimeSpend[[#This Row],[Network Description]]&lt;&gt;"",VLOOKUP(TimeSpend[[#This Row],[Network Description]],Projects!A:B,2,0),"")</f>
        <v/>
      </c>
      <c r="F1084" s="96"/>
      <c r="L1084" s="69" t="str">
        <f>IF(TimeSpend[[#This Row],[Personnel number]]&lt;&gt;"",Utilization!$J$2,"")</f>
        <v/>
      </c>
      <c r="M1084" s="69" t="str">
        <f>IF(TimeSpend[[#This Row],[Personnel number]]&lt;&gt;"",VLOOKUP(TimeSpend[[#This Row],[Personnel number]],Users!A:B,2,0),"")</f>
        <v/>
      </c>
      <c r="N1084" s="69" t="str">
        <f>IF(TimeSpend[[#This Row],[Network Description]]&lt;&gt;"",VLOOKUP(TimeSpend[[#This Row],[Network Description]],Projects!A:C,3,0),"")</f>
        <v/>
      </c>
      <c r="O1084" s="69" t="str">
        <f>IF(TimeSpend[[#This Row],[Activity]]&lt;&gt;"",VLOOKUP(TimeSpend[[#This Row],[Activity]],Activity,2,FALSE),"")</f>
        <v/>
      </c>
    </row>
    <row r="1085" spans="3:15" ht="16.5" customHeight="1" x14ac:dyDescent="0.25">
      <c r="C1085" s="68" t="str">
        <f t="shared" si="19"/>
        <v/>
      </c>
      <c r="D1085" s="69" t="str">
        <f>IF(TimeSpend[[#This Row],[Network Description]]&lt;&gt;"",VLOOKUP(TimeSpend[[#This Row],[Network Description]],Projects!A:B,2,0),"")</f>
        <v/>
      </c>
      <c r="F1085" s="96"/>
      <c r="L1085" s="69" t="str">
        <f>IF(TimeSpend[[#This Row],[Personnel number]]&lt;&gt;"",Utilization!$J$2,"")</f>
        <v/>
      </c>
      <c r="M1085" s="69" t="str">
        <f>IF(TimeSpend[[#This Row],[Personnel number]]&lt;&gt;"",VLOOKUP(TimeSpend[[#This Row],[Personnel number]],Users!A:B,2,0),"")</f>
        <v/>
      </c>
      <c r="N1085" s="69" t="str">
        <f>IF(TimeSpend[[#This Row],[Network Description]]&lt;&gt;"",VLOOKUP(TimeSpend[[#This Row],[Network Description]],Projects!A:C,3,0),"")</f>
        <v/>
      </c>
      <c r="O1085" s="69" t="str">
        <f>IF(TimeSpend[[#This Row],[Activity]]&lt;&gt;"",VLOOKUP(TimeSpend[[#This Row],[Activity]],Activity,2,FALSE),"")</f>
        <v/>
      </c>
    </row>
    <row r="1086" spans="3:15" ht="16.5" customHeight="1" x14ac:dyDescent="0.25">
      <c r="C1086" s="68" t="str">
        <f t="shared" si="19"/>
        <v/>
      </c>
      <c r="D1086" s="69" t="str">
        <f>IF(TimeSpend[[#This Row],[Network Description]]&lt;&gt;"",VLOOKUP(TimeSpend[[#This Row],[Network Description]],Projects!A:B,2,0),"")</f>
        <v/>
      </c>
      <c r="F1086" s="96"/>
      <c r="L1086" s="69" t="str">
        <f>IF(TimeSpend[[#This Row],[Personnel number]]&lt;&gt;"",Utilization!$J$2,"")</f>
        <v/>
      </c>
      <c r="M1086" s="69" t="str">
        <f>IF(TimeSpend[[#This Row],[Personnel number]]&lt;&gt;"",VLOOKUP(TimeSpend[[#This Row],[Personnel number]],Users!A:B,2,0),"")</f>
        <v/>
      </c>
      <c r="N1086" s="69" t="str">
        <f>IF(TimeSpend[[#This Row],[Network Description]]&lt;&gt;"",VLOOKUP(TimeSpend[[#This Row],[Network Description]],Projects!A:C,3,0),"")</f>
        <v/>
      </c>
      <c r="O1086" s="69" t="str">
        <f>IF(TimeSpend[[#This Row],[Activity]]&lt;&gt;"",VLOOKUP(TimeSpend[[#This Row],[Activity]],Activity,2,FALSE),"")</f>
        <v/>
      </c>
    </row>
    <row r="1087" spans="3:15" ht="16.5" customHeight="1" x14ac:dyDescent="0.25">
      <c r="C1087" s="68" t="str">
        <f t="shared" si="19"/>
        <v/>
      </c>
      <c r="D1087" s="69" t="str">
        <f>IF(TimeSpend[[#This Row],[Network Description]]&lt;&gt;"",VLOOKUP(TimeSpend[[#This Row],[Network Description]],Projects!A:B,2,0),"")</f>
        <v/>
      </c>
      <c r="F1087" s="96"/>
      <c r="L1087" s="69" t="str">
        <f>IF(TimeSpend[[#This Row],[Personnel number]]&lt;&gt;"",Utilization!$J$2,"")</f>
        <v/>
      </c>
      <c r="M1087" s="69" t="str">
        <f>IF(TimeSpend[[#This Row],[Personnel number]]&lt;&gt;"",VLOOKUP(TimeSpend[[#This Row],[Personnel number]],Users!A:B,2,0),"")</f>
        <v/>
      </c>
      <c r="N1087" s="69" t="str">
        <f>IF(TimeSpend[[#This Row],[Network Description]]&lt;&gt;"",VLOOKUP(TimeSpend[[#This Row],[Network Description]],Projects!A:C,3,0),"")</f>
        <v/>
      </c>
      <c r="O1087" s="69" t="str">
        <f>IF(TimeSpend[[#This Row],[Activity]]&lt;&gt;"",VLOOKUP(TimeSpend[[#This Row],[Activity]],Activity,2,FALSE),"")</f>
        <v/>
      </c>
    </row>
    <row r="1088" spans="3:15" ht="16.5" customHeight="1" x14ac:dyDescent="0.25">
      <c r="C1088" s="68" t="str">
        <f t="shared" si="19"/>
        <v/>
      </c>
      <c r="D1088" s="69" t="str">
        <f>IF(TimeSpend[[#This Row],[Network Description]]&lt;&gt;"",VLOOKUP(TimeSpend[[#This Row],[Network Description]],Projects!A:B,2,0),"")</f>
        <v/>
      </c>
      <c r="F1088" s="96"/>
      <c r="L1088" s="69" t="str">
        <f>IF(TimeSpend[[#This Row],[Personnel number]]&lt;&gt;"",Utilization!$J$2,"")</f>
        <v/>
      </c>
      <c r="M1088" s="69" t="str">
        <f>IF(TimeSpend[[#This Row],[Personnel number]]&lt;&gt;"",VLOOKUP(TimeSpend[[#This Row],[Personnel number]],Users!A:B,2,0),"")</f>
        <v/>
      </c>
      <c r="N1088" s="69" t="str">
        <f>IF(TimeSpend[[#This Row],[Network Description]]&lt;&gt;"",VLOOKUP(TimeSpend[[#This Row],[Network Description]],Projects!A:C,3,0),"")</f>
        <v/>
      </c>
      <c r="O1088" s="69" t="str">
        <f>IF(TimeSpend[[#This Row],[Activity]]&lt;&gt;"",VLOOKUP(TimeSpend[[#This Row],[Activity]],Activity,2,FALSE),"")</f>
        <v/>
      </c>
    </row>
    <row r="1089" spans="3:15" ht="16.5" customHeight="1" x14ac:dyDescent="0.25">
      <c r="C1089" s="68" t="str">
        <f t="shared" ref="C1089:C1152" si="20">IF((I1089-INT(I1089))*24-(H1089-INT(H1089))*24=0,"",(I1089-INT(I1089))*24-(H1089-INT(H1089))*24)</f>
        <v/>
      </c>
      <c r="D1089" s="69" t="str">
        <f>IF(TimeSpend[[#This Row],[Network Description]]&lt;&gt;"",VLOOKUP(TimeSpend[[#This Row],[Network Description]],Projects!A:B,2,0),"")</f>
        <v/>
      </c>
      <c r="F1089" s="96"/>
      <c r="L1089" s="69" t="str">
        <f>IF(TimeSpend[[#This Row],[Personnel number]]&lt;&gt;"",Utilization!$J$2,"")</f>
        <v/>
      </c>
      <c r="M1089" s="69" t="str">
        <f>IF(TimeSpend[[#This Row],[Personnel number]]&lt;&gt;"",VLOOKUP(TimeSpend[[#This Row],[Personnel number]],Users!A:B,2,0),"")</f>
        <v/>
      </c>
      <c r="N1089" s="69" t="str">
        <f>IF(TimeSpend[[#This Row],[Network Description]]&lt;&gt;"",VLOOKUP(TimeSpend[[#This Row],[Network Description]],Projects!A:C,3,0),"")</f>
        <v/>
      </c>
      <c r="O1089" s="69" t="str">
        <f>IF(TimeSpend[[#This Row],[Activity]]&lt;&gt;"",VLOOKUP(TimeSpend[[#This Row],[Activity]],Activity,2,FALSE),"")</f>
        <v/>
      </c>
    </row>
    <row r="1090" spans="3:15" ht="16.5" customHeight="1" x14ac:dyDescent="0.25">
      <c r="C1090" s="68" t="str">
        <f t="shared" si="20"/>
        <v/>
      </c>
      <c r="D1090" s="69" t="str">
        <f>IF(TimeSpend[[#This Row],[Network Description]]&lt;&gt;"",VLOOKUP(TimeSpend[[#This Row],[Network Description]],Projects!A:B,2,0),"")</f>
        <v/>
      </c>
      <c r="F1090" s="96"/>
      <c r="L1090" s="69" t="str">
        <f>IF(TimeSpend[[#This Row],[Personnel number]]&lt;&gt;"",Utilization!$J$2,"")</f>
        <v/>
      </c>
      <c r="M1090" s="69" t="str">
        <f>IF(TimeSpend[[#This Row],[Personnel number]]&lt;&gt;"",VLOOKUP(TimeSpend[[#This Row],[Personnel number]],Users!A:B,2,0),"")</f>
        <v/>
      </c>
      <c r="N1090" s="69" t="str">
        <f>IF(TimeSpend[[#This Row],[Network Description]]&lt;&gt;"",VLOOKUP(TimeSpend[[#This Row],[Network Description]],Projects!A:C,3,0),"")</f>
        <v/>
      </c>
      <c r="O1090" s="69" t="str">
        <f>IF(TimeSpend[[#This Row],[Activity]]&lt;&gt;"",VLOOKUP(TimeSpend[[#This Row],[Activity]],Activity,2,FALSE),"")</f>
        <v/>
      </c>
    </row>
    <row r="1091" spans="3:15" ht="16.5" customHeight="1" x14ac:dyDescent="0.25">
      <c r="C1091" s="68" t="str">
        <f t="shared" si="20"/>
        <v/>
      </c>
      <c r="D1091" s="69" t="str">
        <f>IF(TimeSpend[[#This Row],[Network Description]]&lt;&gt;"",VLOOKUP(TimeSpend[[#This Row],[Network Description]],Projects!A:B,2,0),"")</f>
        <v/>
      </c>
      <c r="F1091" s="96"/>
      <c r="L1091" s="69" t="str">
        <f>IF(TimeSpend[[#This Row],[Personnel number]]&lt;&gt;"",Utilization!$J$2,"")</f>
        <v/>
      </c>
      <c r="M1091" s="69" t="str">
        <f>IF(TimeSpend[[#This Row],[Personnel number]]&lt;&gt;"",VLOOKUP(TimeSpend[[#This Row],[Personnel number]],Users!A:B,2,0),"")</f>
        <v/>
      </c>
      <c r="N1091" s="69" t="str">
        <f>IF(TimeSpend[[#This Row],[Network Description]]&lt;&gt;"",VLOOKUP(TimeSpend[[#This Row],[Network Description]],Projects!A:C,3,0),"")</f>
        <v/>
      </c>
      <c r="O1091" s="69" t="str">
        <f>IF(TimeSpend[[#This Row],[Activity]]&lt;&gt;"",VLOOKUP(TimeSpend[[#This Row],[Activity]],Activity,2,FALSE),"")</f>
        <v/>
      </c>
    </row>
    <row r="1092" spans="3:15" ht="16.5" customHeight="1" x14ac:dyDescent="0.25">
      <c r="C1092" s="68" t="str">
        <f t="shared" si="20"/>
        <v/>
      </c>
      <c r="D1092" s="69" t="str">
        <f>IF(TimeSpend[[#This Row],[Network Description]]&lt;&gt;"",VLOOKUP(TimeSpend[[#This Row],[Network Description]],Projects!A:B,2,0),"")</f>
        <v/>
      </c>
      <c r="F1092" s="96"/>
      <c r="L1092" s="69" t="str">
        <f>IF(TimeSpend[[#This Row],[Personnel number]]&lt;&gt;"",Utilization!$J$2,"")</f>
        <v/>
      </c>
      <c r="M1092" s="69" t="str">
        <f>IF(TimeSpend[[#This Row],[Personnel number]]&lt;&gt;"",VLOOKUP(TimeSpend[[#This Row],[Personnel number]],Users!A:B,2,0),"")</f>
        <v/>
      </c>
      <c r="N1092" s="69" t="str">
        <f>IF(TimeSpend[[#This Row],[Network Description]]&lt;&gt;"",VLOOKUP(TimeSpend[[#This Row],[Network Description]],Projects!A:C,3,0),"")</f>
        <v/>
      </c>
      <c r="O1092" s="69" t="str">
        <f>IF(TimeSpend[[#This Row],[Activity]]&lt;&gt;"",VLOOKUP(TimeSpend[[#This Row],[Activity]],Activity,2,FALSE),"")</f>
        <v/>
      </c>
    </row>
    <row r="1093" spans="3:15" ht="16.5" customHeight="1" x14ac:dyDescent="0.25">
      <c r="C1093" s="68" t="str">
        <f t="shared" si="20"/>
        <v/>
      </c>
      <c r="D1093" s="69" t="str">
        <f>IF(TimeSpend[[#This Row],[Network Description]]&lt;&gt;"",VLOOKUP(TimeSpend[[#This Row],[Network Description]],Projects!A:B,2,0),"")</f>
        <v/>
      </c>
      <c r="F1093" s="96"/>
      <c r="L1093" s="69" t="str">
        <f>IF(TimeSpend[[#This Row],[Personnel number]]&lt;&gt;"",Utilization!$J$2,"")</f>
        <v/>
      </c>
      <c r="M1093" s="69" t="str">
        <f>IF(TimeSpend[[#This Row],[Personnel number]]&lt;&gt;"",VLOOKUP(TimeSpend[[#This Row],[Personnel number]],Users!A:B,2,0),"")</f>
        <v/>
      </c>
      <c r="N1093" s="69" t="str">
        <f>IF(TimeSpend[[#This Row],[Network Description]]&lt;&gt;"",VLOOKUP(TimeSpend[[#This Row],[Network Description]],Projects!A:C,3,0),"")</f>
        <v/>
      </c>
      <c r="O1093" s="69" t="str">
        <f>IF(TimeSpend[[#This Row],[Activity]]&lt;&gt;"",VLOOKUP(TimeSpend[[#This Row],[Activity]],Activity,2,FALSE),"")</f>
        <v/>
      </c>
    </row>
    <row r="1094" spans="3:15" ht="16.5" customHeight="1" x14ac:dyDescent="0.25">
      <c r="C1094" s="68" t="str">
        <f t="shared" si="20"/>
        <v/>
      </c>
      <c r="D1094" s="69" t="str">
        <f>IF(TimeSpend[[#This Row],[Network Description]]&lt;&gt;"",VLOOKUP(TimeSpend[[#This Row],[Network Description]],Projects!A:B,2,0),"")</f>
        <v/>
      </c>
      <c r="F1094" s="96"/>
      <c r="L1094" s="69" t="str">
        <f>IF(TimeSpend[[#This Row],[Personnel number]]&lt;&gt;"",Utilization!$J$2,"")</f>
        <v/>
      </c>
      <c r="M1094" s="69" t="str">
        <f>IF(TimeSpend[[#This Row],[Personnel number]]&lt;&gt;"",VLOOKUP(TimeSpend[[#This Row],[Personnel number]],Users!A:B,2,0),"")</f>
        <v/>
      </c>
      <c r="N1094" s="69" t="str">
        <f>IF(TimeSpend[[#This Row],[Network Description]]&lt;&gt;"",VLOOKUP(TimeSpend[[#This Row],[Network Description]],Projects!A:C,3,0),"")</f>
        <v/>
      </c>
      <c r="O1094" s="69" t="str">
        <f>IF(TimeSpend[[#This Row],[Activity]]&lt;&gt;"",VLOOKUP(TimeSpend[[#This Row],[Activity]],Activity,2,FALSE),"")</f>
        <v/>
      </c>
    </row>
    <row r="1095" spans="3:15" ht="16.5" customHeight="1" x14ac:dyDescent="0.25">
      <c r="C1095" s="68" t="str">
        <f t="shared" si="20"/>
        <v/>
      </c>
      <c r="D1095" s="69" t="str">
        <f>IF(TimeSpend[[#This Row],[Network Description]]&lt;&gt;"",VLOOKUP(TimeSpend[[#This Row],[Network Description]],Projects!A:B,2,0),"")</f>
        <v/>
      </c>
      <c r="F1095" s="96"/>
      <c r="L1095" s="69" t="str">
        <f>IF(TimeSpend[[#This Row],[Personnel number]]&lt;&gt;"",Utilization!$J$2,"")</f>
        <v/>
      </c>
      <c r="M1095" s="69" t="str">
        <f>IF(TimeSpend[[#This Row],[Personnel number]]&lt;&gt;"",VLOOKUP(TimeSpend[[#This Row],[Personnel number]],Users!A:B,2,0),"")</f>
        <v/>
      </c>
      <c r="N1095" s="69" t="str">
        <f>IF(TimeSpend[[#This Row],[Network Description]]&lt;&gt;"",VLOOKUP(TimeSpend[[#This Row],[Network Description]],Projects!A:C,3,0),"")</f>
        <v/>
      </c>
      <c r="O1095" s="69" t="str">
        <f>IF(TimeSpend[[#This Row],[Activity]]&lt;&gt;"",VLOOKUP(TimeSpend[[#This Row],[Activity]],Activity,2,FALSE),"")</f>
        <v/>
      </c>
    </row>
    <row r="1096" spans="3:15" ht="16.5" customHeight="1" x14ac:dyDescent="0.25">
      <c r="C1096" s="68" t="str">
        <f t="shared" si="20"/>
        <v/>
      </c>
      <c r="D1096" s="69" t="str">
        <f>IF(TimeSpend[[#This Row],[Network Description]]&lt;&gt;"",VLOOKUP(TimeSpend[[#This Row],[Network Description]],Projects!A:B,2,0),"")</f>
        <v/>
      </c>
      <c r="F1096" s="96"/>
      <c r="L1096" s="69" t="str">
        <f>IF(TimeSpend[[#This Row],[Personnel number]]&lt;&gt;"",Utilization!$J$2,"")</f>
        <v/>
      </c>
      <c r="M1096" s="69" t="str">
        <f>IF(TimeSpend[[#This Row],[Personnel number]]&lt;&gt;"",VLOOKUP(TimeSpend[[#This Row],[Personnel number]],Users!A:B,2,0),"")</f>
        <v/>
      </c>
      <c r="N1096" s="69" t="str">
        <f>IF(TimeSpend[[#This Row],[Network Description]]&lt;&gt;"",VLOOKUP(TimeSpend[[#This Row],[Network Description]],Projects!A:C,3,0),"")</f>
        <v/>
      </c>
      <c r="O1096" s="69" t="str">
        <f>IF(TimeSpend[[#This Row],[Activity]]&lt;&gt;"",VLOOKUP(TimeSpend[[#This Row],[Activity]],Activity,2,FALSE),"")</f>
        <v/>
      </c>
    </row>
    <row r="1097" spans="3:15" ht="16.5" customHeight="1" x14ac:dyDescent="0.25">
      <c r="C1097" s="68" t="str">
        <f t="shared" si="20"/>
        <v/>
      </c>
      <c r="D1097" s="69" t="str">
        <f>IF(TimeSpend[[#This Row],[Network Description]]&lt;&gt;"",VLOOKUP(TimeSpend[[#This Row],[Network Description]],Projects!A:B,2,0),"")</f>
        <v/>
      </c>
      <c r="F1097" s="96"/>
      <c r="L1097" s="69" t="str">
        <f>IF(TimeSpend[[#This Row],[Personnel number]]&lt;&gt;"",Utilization!$J$2,"")</f>
        <v/>
      </c>
      <c r="M1097" s="69" t="str">
        <f>IF(TimeSpend[[#This Row],[Personnel number]]&lt;&gt;"",VLOOKUP(TimeSpend[[#This Row],[Personnel number]],Users!A:B,2,0),"")</f>
        <v/>
      </c>
      <c r="N1097" s="69" t="str">
        <f>IF(TimeSpend[[#This Row],[Network Description]]&lt;&gt;"",VLOOKUP(TimeSpend[[#This Row],[Network Description]],Projects!A:C,3,0),"")</f>
        <v/>
      </c>
      <c r="O1097" s="69" t="str">
        <f>IF(TimeSpend[[#This Row],[Activity]]&lt;&gt;"",VLOOKUP(TimeSpend[[#This Row],[Activity]],Activity,2,FALSE),"")</f>
        <v/>
      </c>
    </row>
    <row r="1098" spans="3:15" ht="16.5" customHeight="1" x14ac:dyDescent="0.25">
      <c r="C1098" s="68" t="str">
        <f t="shared" si="20"/>
        <v/>
      </c>
      <c r="D1098" s="69" t="str">
        <f>IF(TimeSpend[[#This Row],[Network Description]]&lt;&gt;"",VLOOKUP(TimeSpend[[#This Row],[Network Description]],Projects!A:B,2,0),"")</f>
        <v/>
      </c>
      <c r="F1098" s="96"/>
      <c r="L1098" s="69" t="str">
        <f>IF(TimeSpend[[#This Row],[Personnel number]]&lt;&gt;"",Utilization!$J$2,"")</f>
        <v/>
      </c>
      <c r="M1098" s="69" t="str">
        <f>IF(TimeSpend[[#This Row],[Personnel number]]&lt;&gt;"",VLOOKUP(TimeSpend[[#This Row],[Personnel number]],Users!A:B,2,0),"")</f>
        <v/>
      </c>
      <c r="N1098" s="69" t="str">
        <f>IF(TimeSpend[[#This Row],[Network Description]]&lt;&gt;"",VLOOKUP(TimeSpend[[#This Row],[Network Description]],Projects!A:C,3,0),"")</f>
        <v/>
      </c>
      <c r="O1098" s="69" t="str">
        <f>IF(TimeSpend[[#This Row],[Activity]]&lt;&gt;"",VLOOKUP(TimeSpend[[#This Row],[Activity]],Activity,2,FALSE),"")</f>
        <v/>
      </c>
    </row>
    <row r="1099" spans="3:15" ht="16.5" customHeight="1" x14ac:dyDescent="0.25">
      <c r="C1099" s="68" t="str">
        <f t="shared" si="20"/>
        <v/>
      </c>
      <c r="D1099" s="69" t="str">
        <f>IF(TimeSpend[[#This Row],[Network Description]]&lt;&gt;"",VLOOKUP(TimeSpend[[#This Row],[Network Description]],Projects!A:B,2,0),"")</f>
        <v/>
      </c>
      <c r="F1099" s="96"/>
      <c r="L1099" s="69" t="str">
        <f>IF(TimeSpend[[#This Row],[Personnel number]]&lt;&gt;"",Utilization!$J$2,"")</f>
        <v/>
      </c>
      <c r="M1099" s="69" t="str">
        <f>IF(TimeSpend[[#This Row],[Personnel number]]&lt;&gt;"",VLOOKUP(TimeSpend[[#This Row],[Personnel number]],Users!A:B,2,0),"")</f>
        <v/>
      </c>
      <c r="N1099" s="69" t="str">
        <f>IF(TimeSpend[[#This Row],[Network Description]]&lt;&gt;"",VLOOKUP(TimeSpend[[#This Row],[Network Description]],Projects!A:C,3,0),"")</f>
        <v/>
      </c>
      <c r="O1099" s="69" t="str">
        <f>IF(TimeSpend[[#This Row],[Activity]]&lt;&gt;"",VLOOKUP(TimeSpend[[#This Row],[Activity]],Activity,2,FALSE),"")</f>
        <v/>
      </c>
    </row>
    <row r="1100" spans="3:15" ht="16.5" customHeight="1" x14ac:dyDescent="0.25">
      <c r="C1100" s="68" t="str">
        <f t="shared" si="20"/>
        <v/>
      </c>
      <c r="D1100" s="69" t="str">
        <f>IF(TimeSpend[[#This Row],[Network Description]]&lt;&gt;"",VLOOKUP(TimeSpend[[#This Row],[Network Description]],Projects!A:B,2,0),"")</f>
        <v/>
      </c>
      <c r="F1100" s="96"/>
      <c r="L1100" s="69" t="str">
        <f>IF(TimeSpend[[#This Row],[Personnel number]]&lt;&gt;"",Utilization!$J$2,"")</f>
        <v/>
      </c>
      <c r="M1100" s="69" t="str">
        <f>IF(TimeSpend[[#This Row],[Personnel number]]&lt;&gt;"",VLOOKUP(TimeSpend[[#This Row],[Personnel number]],Users!A:B,2,0),"")</f>
        <v/>
      </c>
      <c r="N1100" s="69" t="str">
        <f>IF(TimeSpend[[#This Row],[Network Description]]&lt;&gt;"",VLOOKUP(TimeSpend[[#This Row],[Network Description]],Projects!A:C,3,0),"")</f>
        <v/>
      </c>
      <c r="O1100" s="69" t="str">
        <f>IF(TimeSpend[[#This Row],[Activity]]&lt;&gt;"",VLOOKUP(TimeSpend[[#This Row],[Activity]],Activity,2,FALSE),"")</f>
        <v/>
      </c>
    </row>
    <row r="1101" spans="3:15" ht="16.5" customHeight="1" x14ac:dyDescent="0.25">
      <c r="C1101" s="68" t="str">
        <f t="shared" si="20"/>
        <v/>
      </c>
      <c r="D1101" s="69" t="str">
        <f>IF(TimeSpend[[#This Row],[Network Description]]&lt;&gt;"",VLOOKUP(TimeSpend[[#This Row],[Network Description]],Projects!A:B,2,0),"")</f>
        <v/>
      </c>
      <c r="F1101" s="96"/>
      <c r="L1101" s="69" t="str">
        <f>IF(TimeSpend[[#This Row],[Personnel number]]&lt;&gt;"",Utilization!$J$2,"")</f>
        <v/>
      </c>
      <c r="M1101" s="69" t="str">
        <f>IF(TimeSpend[[#This Row],[Personnel number]]&lt;&gt;"",VLOOKUP(TimeSpend[[#This Row],[Personnel number]],Users!A:B,2,0),"")</f>
        <v/>
      </c>
      <c r="N1101" s="69" t="str">
        <f>IF(TimeSpend[[#This Row],[Network Description]]&lt;&gt;"",VLOOKUP(TimeSpend[[#This Row],[Network Description]],Projects!A:C,3,0),"")</f>
        <v/>
      </c>
      <c r="O1101" s="69" t="str">
        <f>IF(TimeSpend[[#This Row],[Activity]]&lt;&gt;"",VLOOKUP(TimeSpend[[#This Row],[Activity]],Activity,2,FALSE),"")</f>
        <v/>
      </c>
    </row>
    <row r="1102" spans="3:15" ht="16.5" customHeight="1" x14ac:dyDescent="0.25">
      <c r="C1102" s="68" t="str">
        <f t="shared" si="20"/>
        <v/>
      </c>
      <c r="D1102" s="69" t="str">
        <f>IF(TimeSpend[[#This Row],[Network Description]]&lt;&gt;"",VLOOKUP(TimeSpend[[#This Row],[Network Description]],Projects!A:B,2,0),"")</f>
        <v/>
      </c>
      <c r="F1102" s="96"/>
      <c r="L1102" s="69" t="str">
        <f>IF(TimeSpend[[#This Row],[Personnel number]]&lt;&gt;"",Utilization!$J$2,"")</f>
        <v/>
      </c>
      <c r="M1102" s="69" t="str">
        <f>IF(TimeSpend[[#This Row],[Personnel number]]&lt;&gt;"",VLOOKUP(TimeSpend[[#This Row],[Personnel number]],Users!A:B,2,0),"")</f>
        <v/>
      </c>
      <c r="N1102" s="69" t="str">
        <f>IF(TimeSpend[[#This Row],[Network Description]]&lt;&gt;"",VLOOKUP(TimeSpend[[#This Row],[Network Description]],Projects!A:C,3,0),"")</f>
        <v/>
      </c>
      <c r="O1102" s="69" t="str">
        <f>IF(TimeSpend[[#This Row],[Activity]]&lt;&gt;"",VLOOKUP(TimeSpend[[#This Row],[Activity]],Activity,2,FALSE),"")</f>
        <v/>
      </c>
    </row>
    <row r="1103" spans="3:15" ht="16.5" customHeight="1" x14ac:dyDescent="0.25">
      <c r="C1103" s="68" t="str">
        <f t="shared" si="20"/>
        <v/>
      </c>
      <c r="D1103" s="69" t="str">
        <f>IF(TimeSpend[[#This Row],[Network Description]]&lt;&gt;"",VLOOKUP(TimeSpend[[#This Row],[Network Description]],Projects!A:B,2,0),"")</f>
        <v/>
      </c>
      <c r="F1103" s="96"/>
      <c r="L1103" s="69" t="str">
        <f>IF(TimeSpend[[#This Row],[Personnel number]]&lt;&gt;"",Utilization!$J$2,"")</f>
        <v/>
      </c>
      <c r="M1103" s="69" t="str">
        <f>IF(TimeSpend[[#This Row],[Personnel number]]&lt;&gt;"",VLOOKUP(TimeSpend[[#This Row],[Personnel number]],Users!A:B,2,0),"")</f>
        <v/>
      </c>
      <c r="N1103" s="69" t="str">
        <f>IF(TimeSpend[[#This Row],[Network Description]]&lt;&gt;"",VLOOKUP(TimeSpend[[#This Row],[Network Description]],Projects!A:C,3,0),"")</f>
        <v/>
      </c>
      <c r="O1103" s="69" t="str">
        <f>IF(TimeSpend[[#This Row],[Activity]]&lt;&gt;"",VLOOKUP(TimeSpend[[#This Row],[Activity]],Activity,2,FALSE),"")</f>
        <v/>
      </c>
    </row>
    <row r="1104" spans="3:15" ht="16.5" customHeight="1" x14ac:dyDescent="0.25">
      <c r="C1104" s="68" t="str">
        <f t="shared" si="20"/>
        <v/>
      </c>
      <c r="D1104" s="69" t="str">
        <f>IF(TimeSpend[[#This Row],[Network Description]]&lt;&gt;"",VLOOKUP(TimeSpend[[#This Row],[Network Description]],Projects!A:B,2,0),"")</f>
        <v/>
      </c>
      <c r="F1104" s="96"/>
      <c r="L1104" s="69" t="str">
        <f>IF(TimeSpend[[#This Row],[Personnel number]]&lt;&gt;"",Utilization!$J$2,"")</f>
        <v/>
      </c>
      <c r="M1104" s="69" t="str">
        <f>IF(TimeSpend[[#This Row],[Personnel number]]&lt;&gt;"",VLOOKUP(TimeSpend[[#This Row],[Personnel number]],Users!A:B,2,0),"")</f>
        <v/>
      </c>
      <c r="N1104" s="69" t="str">
        <f>IF(TimeSpend[[#This Row],[Network Description]]&lt;&gt;"",VLOOKUP(TimeSpend[[#This Row],[Network Description]],Projects!A:C,3,0),"")</f>
        <v/>
      </c>
      <c r="O1104" s="69" t="str">
        <f>IF(TimeSpend[[#This Row],[Activity]]&lt;&gt;"",VLOOKUP(TimeSpend[[#This Row],[Activity]],Activity,2,FALSE),"")</f>
        <v/>
      </c>
    </row>
    <row r="1105" spans="3:15" ht="16.5" customHeight="1" x14ac:dyDescent="0.25">
      <c r="C1105" s="68" t="str">
        <f t="shared" si="20"/>
        <v/>
      </c>
      <c r="D1105" s="69" t="str">
        <f>IF(TimeSpend[[#This Row],[Network Description]]&lt;&gt;"",VLOOKUP(TimeSpend[[#This Row],[Network Description]],Projects!A:B,2,0),"")</f>
        <v/>
      </c>
      <c r="F1105" s="96"/>
      <c r="L1105" s="69" t="str">
        <f>IF(TimeSpend[[#This Row],[Personnel number]]&lt;&gt;"",Utilization!$J$2,"")</f>
        <v/>
      </c>
      <c r="M1105" s="69" t="str">
        <f>IF(TimeSpend[[#This Row],[Personnel number]]&lt;&gt;"",VLOOKUP(TimeSpend[[#This Row],[Personnel number]],Users!A:B,2,0),"")</f>
        <v/>
      </c>
      <c r="N1105" s="69" t="str">
        <f>IF(TimeSpend[[#This Row],[Network Description]]&lt;&gt;"",VLOOKUP(TimeSpend[[#This Row],[Network Description]],Projects!A:C,3,0),"")</f>
        <v/>
      </c>
      <c r="O1105" s="69" t="str">
        <f>IF(TimeSpend[[#This Row],[Activity]]&lt;&gt;"",VLOOKUP(TimeSpend[[#This Row],[Activity]],Activity,2,FALSE),"")</f>
        <v/>
      </c>
    </row>
    <row r="1106" spans="3:15" ht="16.5" customHeight="1" x14ac:dyDescent="0.25">
      <c r="C1106" s="68" t="str">
        <f t="shared" si="20"/>
        <v/>
      </c>
      <c r="D1106" s="69" t="str">
        <f>IF(TimeSpend[[#This Row],[Network Description]]&lt;&gt;"",VLOOKUP(TimeSpend[[#This Row],[Network Description]],Projects!A:B,2,0),"")</f>
        <v/>
      </c>
      <c r="F1106" s="96"/>
      <c r="L1106" s="69" t="str">
        <f>IF(TimeSpend[[#This Row],[Personnel number]]&lt;&gt;"",Utilization!$J$2,"")</f>
        <v/>
      </c>
      <c r="M1106" s="69" t="str">
        <f>IF(TimeSpend[[#This Row],[Personnel number]]&lt;&gt;"",VLOOKUP(TimeSpend[[#This Row],[Personnel number]],Users!A:B,2,0),"")</f>
        <v/>
      </c>
      <c r="N1106" s="69" t="str">
        <f>IF(TimeSpend[[#This Row],[Network Description]]&lt;&gt;"",VLOOKUP(TimeSpend[[#This Row],[Network Description]],Projects!A:C,3,0),"")</f>
        <v/>
      </c>
      <c r="O1106" s="69" t="str">
        <f>IF(TimeSpend[[#This Row],[Activity]]&lt;&gt;"",VLOOKUP(TimeSpend[[#This Row],[Activity]],Activity,2,FALSE),"")</f>
        <v/>
      </c>
    </row>
    <row r="1107" spans="3:15" ht="16.5" customHeight="1" x14ac:dyDescent="0.25">
      <c r="C1107" s="68" t="str">
        <f t="shared" si="20"/>
        <v/>
      </c>
      <c r="D1107" s="69" t="str">
        <f>IF(TimeSpend[[#This Row],[Network Description]]&lt;&gt;"",VLOOKUP(TimeSpend[[#This Row],[Network Description]],Projects!A:B,2,0),"")</f>
        <v/>
      </c>
      <c r="F1107" s="96"/>
      <c r="L1107" s="69" t="str">
        <f>IF(TimeSpend[[#This Row],[Personnel number]]&lt;&gt;"",Utilization!$J$2,"")</f>
        <v/>
      </c>
      <c r="M1107" s="69" t="str">
        <f>IF(TimeSpend[[#This Row],[Personnel number]]&lt;&gt;"",VLOOKUP(TimeSpend[[#This Row],[Personnel number]],Users!A:B,2,0),"")</f>
        <v/>
      </c>
      <c r="N1107" s="69" t="str">
        <f>IF(TimeSpend[[#This Row],[Network Description]]&lt;&gt;"",VLOOKUP(TimeSpend[[#This Row],[Network Description]],Projects!A:C,3,0),"")</f>
        <v/>
      </c>
      <c r="O1107" s="69" t="str">
        <f>IF(TimeSpend[[#This Row],[Activity]]&lt;&gt;"",VLOOKUP(TimeSpend[[#This Row],[Activity]],Activity,2,FALSE),"")</f>
        <v/>
      </c>
    </row>
    <row r="1108" spans="3:15" ht="16.5" customHeight="1" x14ac:dyDescent="0.25">
      <c r="C1108" s="68" t="str">
        <f t="shared" si="20"/>
        <v/>
      </c>
      <c r="D1108" s="69" t="str">
        <f>IF(TimeSpend[[#This Row],[Network Description]]&lt;&gt;"",VLOOKUP(TimeSpend[[#This Row],[Network Description]],Projects!A:B,2,0),"")</f>
        <v/>
      </c>
      <c r="F1108" s="96"/>
      <c r="L1108" s="69" t="str">
        <f>IF(TimeSpend[[#This Row],[Personnel number]]&lt;&gt;"",Utilization!$J$2,"")</f>
        <v/>
      </c>
      <c r="M1108" s="69" t="str">
        <f>IF(TimeSpend[[#This Row],[Personnel number]]&lt;&gt;"",VLOOKUP(TimeSpend[[#This Row],[Personnel number]],Users!A:B,2,0),"")</f>
        <v/>
      </c>
      <c r="N1108" s="69" t="str">
        <f>IF(TimeSpend[[#This Row],[Network Description]]&lt;&gt;"",VLOOKUP(TimeSpend[[#This Row],[Network Description]],Projects!A:C,3,0),"")</f>
        <v/>
      </c>
      <c r="O1108" s="69" t="str">
        <f>IF(TimeSpend[[#This Row],[Activity]]&lt;&gt;"",VLOOKUP(TimeSpend[[#This Row],[Activity]],Activity,2,FALSE),"")</f>
        <v/>
      </c>
    </row>
    <row r="1109" spans="3:15" ht="16.5" customHeight="1" x14ac:dyDescent="0.25">
      <c r="C1109" s="68" t="str">
        <f t="shared" si="20"/>
        <v/>
      </c>
      <c r="D1109" s="69" t="str">
        <f>IF(TimeSpend[[#This Row],[Network Description]]&lt;&gt;"",VLOOKUP(TimeSpend[[#This Row],[Network Description]],Projects!A:B,2,0),"")</f>
        <v/>
      </c>
      <c r="F1109" s="96"/>
      <c r="L1109" s="69" t="str">
        <f>IF(TimeSpend[[#This Row],[Personnel number]]&lt;&gt;"",Utilization!$J$2,"")</f>
        <v/>
      </c>
      <c r="M1109" s="69" t="str">
        <f>IF(TimeSpend[[#This Row],[Personnel number]]&lt;&gt;"",VLOOKUP(TimeSpend[[#This Row],[Personnel number]],Users!A:B,2,0),"")</f>
        <v/>
      </c>
      <c r="N1109" s="69" t="str">
        <f>IF(TimeSpend[[#This Row],[Network Description]]&lt;&gt;"",VLOOKUP(TimeSpend[[#This Row],[Network Description]],Projects!A:C,3,0),"")</f>
        <v/>
      </c>
      <c r="O1109" s="69" t="str">
        <f>IF(TimeSpend[[#This Row],[Activity]]&lt;&gt;"",VLOOKUP(TimeSpend[[#This Row],[Activity]],Activity,2,FALSE),"")</f>
        <v/>
      </c>
    </row>
    <row r="1110" spans="3:15" ht="16.5" customHeight="1" x14ac:dyDescent="0.25">
      <c r="C1110" s="68" t="str">
        <f t="shared" si="20"/>
        <v/>
      </c>
      <c r="D1110" s="69" t="str">
        <f>IF(TimeSpend[[#This Row],[Network Description]]&lt;&gt;"",VLOOKUP(TimeSpend[[#This Row],[Network Description]],Projects!A:B,2,0),"")</f>
        <v/>
      </c>
      <c r="F1110" s="96"/>
      <c r="L1110" s="69" t="str">
        <f>IF(TimeSpend[[#This Row],[Personnel number]]&lt;&gt;"",Utilization!$J$2,"")</f>
        <v/>
      </c>
      <c r="M1110" s="69" t="str">
        <f>IF(TimeSpend[[#This Row],[Personnel number]]&lt;&gt;"",VLOOKUP(TimeSpend[[#This Row],[Personnel number]],Users!A:B,2,0),"")</f>
        <v/>
      </c>
      <c r="N1110" s="69" t="str">
        <f>IF(TimeSpend[[#This Row],[Network Description]]&lt;&gt;"",VLOOKUP(TimeSpend[[#This Row],[Network Description]],Projects!A:C,3,0),"")</f>
        <v/>
      </c>
      <c r="O1110" s="69" t="str">
        <f>IF(TimeSpend[[#This Row],[Activity]]&lt;&gt;"",VLOOKUP(TimeSpend[[#This Row],[Activity]],Activity,2,FALSE),"")</f>
        <v/>
      </c>
    </row>
    <row r="1111" spans="3:15" ht="16.5" customHeight="1" x14ac:dyDescent="0.25">
      <c r="C1111" s="68" t="str">
        <f t="shared" si="20"/>
        <v/>
      </c>
      <c r="D1111" s="69" t="str">
        <f>IF(TimeSpend[[#This Row],[Network Description]]&lt;&gt;"",VLOOKUP(TimeSpend[[#This Row],[Network Description]],Projects!A:B,2,0),"")</f>
        <v/>
      </c>
      <c r="F1111" s="96"/>
      <c r="L1111" s="69" t="str">
        <f>IF(TimeSpend[[#This Row],[Personnel number]]&lt;&gt;"",Utilization!$J$2,"")</f>
        <v/>
      </c>
      <c r="M1111" s="69" t="str">
        <f>IF(TimeSpend[[#This Row],[Personnel number]]&lt;&gt;"",VLOOKUP(TimeSpend[[#This Row],[Personnel number]],Users!A:B,2,0),"")</f>
        <v/>
      </c>
      <c r="N1111" s="69" t="str">
        <f>IF(TimeSpend[[#This Row],[Network Description]]&lt;&gt;"",VLOOKUP(TimeSpend[[#This Row],[Network Description]],Projects!A:C,3,0),"")</f>
        <v/>
      </c>
      <c r="O1111" s="69" t="str">
        <f>IF(TimeSpend[[#This Row],[Activity]]&lt;&gt;"",VLOOKUP(TimeSpend[[#This Row],[Activity]],Activity,2,FALSE),"")</f>
        <v/>
      </c>
    </row>
    <row r="1112" spans="3:15" ht="16.5" customHeight="1" x14ac:dyDescent="0.25">
      <c r="C1112" s="68" t="str">
        <f t="shared" si="20"/>
        <v/>
      </c>
      <c r="D1112" s="69" t="str">
        <f>IF(TimeSpend[[#This Row],[Network Description]]&lt;&gt;"",VLOOKUP(TimeSpend[[#This Row],[Network Description]],Projects!A:B,2,0),"")</f>
        <v/>
      </c>
      <c r="F1112" s="96"/>
      <c r="L1112" s="69" t="str">
        <f>IF(TimeSpend[[#This Row],[Personnel number]]&lt;&gt;"",Utilization!$J$2,"")</f>
        <v/>
      </c>
      <c r="M1112" s="69" t="str">
        <f>IF(TimeSpend[[#This Row],[Personnel number]]&lt;&gt;"",VLOOKUP(TimeSpend[[#This Row],[Personnel number]],Users!A:B,2,0),"")</f>
        <v/>
      </c>
      <c r="N1112" s="69" t="str">
        <f>IF(TimeSpend[[#This Row],[Network Description]]&lt;&gt;"",VLOOKUP(TimeSpend[[#This Row],[Network Description]],Projects!A:C,3,0),"")</f>
        <v/>
      </c>
      <c r="O1112" s="69" t="str">
        <f>IF(TimeSpend[[#This Row],[Activity]]&lt;&gt;"",VLOOKUP(TimeSpend[[#This Row],[Activity]],Activity,2,FALSE),"")</f>
        <v/>
      </c>
    </row>
    <row r="1113" spans="3:15" ht="16.5" customHeight="1" x14ac:dyDescent="0.25">
      <c r="C1113" s="68" t="str">
        <f t="shared" si="20"/>
        <v/>
      </c>
      <c r="D1113" s="69" t="str">
        <f>IF(TimeSpend[[#This Row],[Network Description]]&lt;&gt;"",VLOOKUP(TimeSpend[[#This Row],[Network Description]],Projects!A:B,2,0),"")</f>
        <v/>
      </c>
      <c r="F1113" s="96"/>
      <c r="L1113" s="69" t="str">
        <f>IF(TimeSpend[[#This Row],[Personnel number]]&lt;&gt;"",Utilization!$J$2,"")</f>
        <v/>
      </c>
      <c r="M1113" s="69" t="str">
        <f>IF(TimeSpend[[#This Row],[Personnel number]]&lt;&gt;"",VLOOKUP(TimeSpend[[#This Row],[Personnel number]],Users!A:B,2,0),"")</f>
        <v/>
      </c>
      <c r="N1113" s="69" t="str">
        <f>IF(TimeSpend[[#This Row],[Network Description]]&lt;&gt;"",VLOOKUP(TimeSpend[[#This Row],[Network Description]],Projects!A:C,3,0),"")</f>
        <v/>
      </c>
      <c r="O1113" s="69" t="str">
        <f>IF(TimeSpend[[#This Row],[Activity]]&lt;&gt;"",VLOOKUP(TimeSpend[[#This Row],[Activity]],Activity,2,FALSE),"")</f>
        <v/>
      </c>
    </row>
    <row r="1114" spans="3:15" ht="16.5" customHeight="1" x14ac:dyDescent="0.25">
      <c r="C1114" s="68" t="str">
        <f t="shared" si="20"/>
        <v/>
      </c>
      <c r="D1114" s="69" t="str">
        <f>IF(TimeSpend[[#This Row],[Network Description]]&lt;&gt;"",VLOOKUP(TimeSpend[[#This Row],[Network Description]],Projects!A:B,2,0),"")</f>
        <v/>
      </c>
      <c r="F1114" s="96"/>
      <c r="L1114" s="69" t="str">
        <f>IF(TimeSpend[[#This Row],[Personnel number]]&lt;&gt;"",Utilization!$J$2,"")</f>
        <v/>
      </c>
      <c r="M1114" s="69" t="str">
        <f>IF(TimeSpend[[#This Row],[Personnel number]]&lt;&gt;"",VLOOKUP(TimeSpend[[#This Row],[Personnel number]],Users!A:B,2,0),"")</f>
        <v/>
      </c>
      <c r="N1114" s="69" t="str">
        <f>IF(TimeSpend[[#This Row],[Network Description]]&lt;&gt;"",VLOOKUP(TimeSpend[[#This Row],[Network Description]],Projects!A:C,3,0),"")</f>
        <v/>
      </c>
      <c r="O1114" s="69" t="str">
        <f>IF(TimeSpend[[#This Row],[Activity]]&lt;&gt;"",VLOOKUP(TimeSpend[[#This Row],[Activity]],Activity,2,FALSE),"")</f>
        <v/>
      </c>
    </row>
    <row r="1115" spans="3:15" ht="16.5" customHeight="1" x14ac:dyDescent="0.25">
      <c r="C1115" s="68" t="str">
        <f t="shared" si="20"/>
        <v/>
      </c>
      <c r="D1115" s="69" t="str">
        <f>IF(TimeSpend[[#This Row],[Network Description]]&lt;&gt;"",VLOOKUP(TimeSpend[[#This Row],[Network Description]],Projects!A:B,2,0),"")</f>
        <v/>
      </c>
      <c r="F1115" s="96"/>
      <c r="L1115" s="69" t="str">
        <f>IF(TimeSpend[[#This Row],[Personnel number]]&lt;&gt;"",Utilization!$J$2,"")</f>
        <v/>
      </c>
      <c r="M1115" s="69" t="str">
        <f>IF(TimeSpend[[#This Row],[Personnel number]]&lt;&gt;"",VLOOKUP(TimeSpend[[#This Row],[Personnel number]],Users!A:B,2,0),"")</f>
        <v/>
      </c>
      <c r="N1115" s="69" t="str">
        <f>IF(TimeSpend[[#This Row],[Network Description]]&lt;&gt;"",VLOOKUP(TimeSpend[[#This Row],[Network Description]],Projects!A:C,3,0),"")</f>
        <v/>
      </c>
      <c r="O1115" s="69" t="str">
        <f>IF(TimeSpend[[#This Row],[Activity]]&lt;&gt;"",VLOOKUP(TimeSpend[[#This Row],[Activity]],Activity,2,FALSE),"")</f>
        <v/>
      </c>
    </row>
    <row r="1116" spans="3:15" ht="16.5" customHeight="1" x14ac:dyDescent="0.25">
      <c r="C1116" s="68" t="str">
        <f t="shared" si="20"/>
        <v/>
      </c>
      <c r="D1116" s="69" t="str">
        <f>IF(TimeSpend[[#This Row],[Network Description]]&lt;&gt;"",VLOOKUP(TimeSpend[[#This Row],[Network Description]],Projects!A:B,2,0),"")</f>
        <v/>
      </c>
      <c r="F1116" s="96"/>
      <c r="L1116" s="69" t="str">
        <f>IF(TimeSpend[[#This Row],[Personnel number]]&lt;&gt;"",Utilization!$J$2,"")</f>
        <v/>
      </c>
      <c r="M1116" s="69" t="str">
        <f>IF(TimeSpend[[#This Row],[Personnel number]]&lt;&gt;"",VLOOKUP(TimeSpend[[#This Row],[Personnel number]],Users!A:B,2,0),"")</f>
        <v/>
      </c>
      <c r="N1116" s="69" t="str">
        <f>IF(TimeSpend[[#This Row],[Network Description]]&lt;&gt;"",VLOOKUP(TimeSpend[[#This Row],[Network Description]],Projects!A:C,3,0),"")</f>
        <v/>
      </c>
      <c r="O1116" s="69" t="str">
        <f>IF(TimeSpend[[#This Row],[Activity]]&lt;&gt;"",VLOOKUP(TimeSpend[[#This Row],[Activity]],Activity,2,FALSE),"")</f>
        <v/>
      </c>
    </row>
    <row r="1117" spans="3:15" ht="16.5" customHeight="1" x14ac:dyDescent="0.25">
      <c r="C1117" s="68" t="str">
        <f t="shared" si="20"/>
        <v/>
      </c>
      <c r="D1117" s="69" t="str">
        <f>IF(TimeSpend[[#This Row],[Network Description]]&lt;&gt;"",VLOOKUP(TimeSpend[[#This Row],[Network Description]],Projects!A:B,2,0),"")</f>
        <v/>
      </c>
      <c r="F1117" s="96"/>
      <c r="L1117" s="69" t="str">
        <f>IF(TimeSpend[[#This Row],[Personnel number]]&lt;&gt;"",Utilization!$J$2,"")</f>
        <v/>
      </c>
      <c r="M1117" s="69" t="str">
        <f>IF(TimeSpend[[#This Row],[Personnel number]]&lt;&gt;"",VLOOKUP(TimeSpend[[#This Row],[Personnel number]],Users!A:B,2,0),"")</f>
        <v/>
      </c>
      <c r="N1117" s="69" t="str">
        <f>IF(TimeSpend[[#This Row],[Network Description]]&lt;&gt;"",VLOOKUP(TimeSpend[[#This Row],[Network Description]],Projects!A:C,3,0),"")</f>
        <v/>
      </c>
      <c r="O1117" s="69" t="str">
        <f>IF(TimeSpend[[#This Row],[Activity]]&lt;&gt;"",VLOOKUP(TimeSpend[[#This Row],[Activity]],Activity,2,FALSE),"")</f>
        <v/>
      </c>
    </row>
    <row r="1118" spans="3:15" ht="16.5" customHeight="1" x14ac:dyDescent="0.25">
      <c r="C1118" s="68" t="str">
        <f t="shared" si="20"/>
        <v/>
      </c>
      <c r="D1118" s="69" t="str">
        <f>IF(TimeSpend[[#This Row],[Network Description]]&lt;&gt;"",VLOOKUP(TimeSpend[[#This Row],[Network Description]],Projects!A:B,2,0),"")</f>
        <v/>
      </c>
      <c r="F1118" s="96"/>
      <c r="L1118" s="69" t="str">
        <f>IF(TimeSpend[[#This Row],[Personnel number]]&lt;&gt;"",Utilization!$J$2,"")</f>
        <v/>
      </c>
      <c r="M1118" s="69" t="str">
        <f>IF(TimeSpend[[#This Row],[Personnel number]]&lt;&gt;"",VLOOKUP(TimeSpend[[#This Row],[Personnel number]],Users!A:B,2,0),"")</f>
        <v/>
      </c>
      <c r="N1118" s="69" t="str">
        <f>IF(TimeSpend[[#This Row],[Network Description]]&lt;&gt;"",VLOOKUP(TimeSpend[[#This Row],[Network Description]],Projects!A:C,3,0),"")</f>
        <v/>
      </c>
      <c r="O1118" s="69" t="str">
        <f>IF(TimeSpend[[#This Row],[Activity]]&lt;&gt;"",VLOOKUP(TimeSpend[[#This Row],[Activity]],Activity,2,FALSE),"")</f>
        <v/>
      </c>
    </row>
    <row r="1119" spans="3:15" ht="16.5" customHeight="1" x14ac:dyDescent="0.25">
      <c r="C1119" s="68" t="str">
        <f t="shared" si="20"/>
        <v/>
      </c>
      <c r="D1119" s="69" t="str">
        <f>IF(TimeSpend[[#This Row],[Network Description]]&lt;&gt;"",VLOOKUP(TimeSpend[[#This Row],[Network Description]],Projects!A:B,2,0),"")</f>
        <v/>
      </c>
      <c r="F1119" s="96"/>
      <c r="L1119" s="69" t="str">
        <f>IF(TimeSpend[[#This Row],[Personnel number]]&lt;&gt;"",Utilization!$J$2,"")</f>
        <v/>
      </c>
      <c r="M1119" s="69" t="str">
        <f>IF(TimeSpend[[#This Row],[Personnel number]]&lt;&gt;"",VLOOKUP(TimeSpend[[#This Row],[Personnel number]],Users!A:B,2,0),"")</f>
        <v/>
      </c>
      <c r="N1119" s="69" t="str">
        <f>IF(TimeSpend[[#This Row],[Network Description]]&lt;&gt;"",VLOOKUP(TimeSpend[[#This Row],[Network Description]],Projects!A:C,3,0),"")</f>
        <v/>
      </c>
      <c r="O1119" s="69" t="str">
        <f>IF(TimeSpend[[#This Row],[Activity]]&lt;&gt;"",VLOOKUP(TimeSpend[[#This Row],[Activity]],Activity,2,FALSE),"")</f>
        <v/>
      </c>
    </row>
    <row r="1120" spans="3:15" ht="16.5" customHeight="1" x14ac:dyDescent="0.25">
      <c r="C1120" s="68" t="str">
        <f t="shared" si="20"/>
        <v/>
      </c>
      <c r="D1120" s="69" t="str">
        <f>IF(TimeSpend[[#This Row],[Network Description]]&lt;&gt;"",VLOOKUP(TimeSpend[[#This Row],[Network Description]],Projects!A:B,2,0),"")</f>
        <v/>
      </c>
      <c r="F1120" s="96"/>
      <c r="L1120" s="69" t="str">
        <f>IF(TimeSpend[[#This Row],[Personnel number]]&lt;&gt;"",Utilization!$J$2,"")</f>
        <v/>
      </c>
      <c r="M1120" s="69" t="str">
        <f>IF(TimeSpend[[#This Row],[Personnel number]]&lt;&gt;"",VLOOKUP(TimeSpend[[#This Row],[Personnel number]],Users!A:B,2,0),"")</f>
        <v/>
      </c>
      <c r="N1120" s="69" t="str">
        <f>IF(TimeSpend[[#This Row],[Network Description]]&lt;&gt;"",VLOOKUP(TimeSpend[[#This Row],[Network Description]],Projects!A:C,3,0),"")</f>
        <v/>
      </c>
      <c r="O1120" s="69" t="str">
        <f>IF(TimeSpend[[#This Row],[Activity]]&lt;&gt;"",VLOOKUP(TimeSpend[[#This Row],[Activity]],Activity,2,FALSE),"")</f>
        <v/>
      </c>
    </row>
    <row r="1121" spans="3:15" ht="16.5" customHeight="1" x14ac:dyDescent="0.25">
      <c r="C1121" s="68" t="str">
        <f t="shared" si="20"/>
        <v/>
      </c>
      <c r="D1121" s="69" t="str">
        <f>IF(TimeSpend[[#This Row],[Network Description]]&lt;&gt;"",VLOOKUP(TimeSpend[[#This Row],[Network Description]],Projects!A:B,2,0),"")</f>
        <v/>
      </c>
      <c r="F1121" s="96"/>
      <c r="L1121" s="69" t="str">
        <f>IF(TimeSpend[[#This Row],[Personnel number]]&lt;&gt;"",Utilization!$J$2,"")</f>
        <v/>
      </c>
      <c r="M1121" s="69" t="str">
        <f>IF(TimeSpend[[#This Row],[Personnel number]]&lt;&gt;"",VLOOKUP(TimeSpend[[#This Row],[Personnel number]],Users!A:B,2,0),"")</f>
        <v/>
      </c>
      <c r="N1121" s="69" t="str">
        <f>IF(TimeSpend[[#This Row],[Network Description]]&lt;&gt;"",VLOOKUP(TimeSpend[[#This Row],[Network Description]],Projects!A:C,3,0),"")</f>
        <v/>
      </c>
      <c r="O1121" s="69" t="str">
        <f>IF(TimeSpend[[#This Row],[Activity]]&lt;&gt;"",VLOOKUP(TimeSpend[[#This Row],[Activity]],Activity,2,FALSE),"")</f>
        <v/>
      </c>
    </row>
    <row r="1122" spans="3:15" ht="16.5" customHeight="1" x14ac:dyDescent="0.25">
      <c r="C1122" s="68" t="str">
        <f t="shared" si="20"/>
        <v/>
      </c>
      <c r="D1122" s="69" t="str">
        <f>IF(TimeSpend[[#This Row],[Network Description]]&lt;&gt;"",VLOOKUP(TimeSpend[[#This Row],[Network Description]],Projects!A:B,2,0),"")</f>
        <v/>
      </c>
      <c r="F1122" s="96"/>
      <c r="L1122" s="69" t="str">
        <f>IF(TimeSpend[[#This Row],[Personnel number]]&lt;&gt;"",Utilization!$J$2,"")</f>
        <v/>
      </c>
      <c r="M1122" s="69" t="str">
        <f>IF(TimeSpend[[#This Row],[Personnel number]]&lt;&gt;"",VLOOKUP(TimeSpend[[#This Row],[Personnel number]],Users!A:B,2,0),"")</f>
        <v/>
      </c>
      <c r="N1122" s="69" t="str">
        <f>IF(TimeSpend[[#This Row],[Network Description]]&lt;&gt;"",VLOOKUP(TimeSpend[[#This Row],[Network Description]],Projects!A:C,3,0),"")</f>
        <v/>
      </c>
      <c r="O1122" s="69" t="str">
        <f>IF(TimeSpend[[#This Row],[Activity]]&lt;&gt;"",VLOOKUP(TimeSpend[[#This Row],[Activity]],Activity,2,FALSE),"")</f>
        <v/>
      </c>
    </row>
    <row r="1123" spans="3:15" ht="16.5" customHeight="1" x14ac:dyDescent="0.25">
      <c r="C1123" s="68" t="str">
        <f t="shared" si="20"/>
        <v/>
      </c>
      <c r="D1123" s="69" t="str">
        <f>IF(TimeSpend[[#This Row],[Network Description]]&lt;&gt;"",VLOOKUP(TimeSpend[[#This Row],[Network Description]],Projects!A:B,2,0),"")</f>
        <v/>
      </c>
      <c r="F1123" s="96"/>
      <c r="L1123" s="69" t="str">
        <f>IF(TimeSpend[[#This Row],[Personnel number]]&lt;&gt;"",Utilization!$J$2,"")</f>
        <v/>
      </c>
      <c r="M1123" s="69" t="str">
        <f>IF(TimeSpend[[#This Row],[Personnel number]]&lt;&gt;"",VLOOKUP(TimeSpend[[#This Row],[Personnel number]],Users!A:B,2,0),"")</f>
        <v/>
      </c>
      <c r="N1123" s="69" t="str">
        <f>IF(TimeSpend[[#This Row],[Network Description]]&lt;&gt;"",VLOOKUP(TimeSpend[[#This Row],[Network Description]],Projects!A:C,3,0),"")</f>
        <v/>
      </c>
      <c r="O1123" s="69" t="str">
        <f>IF(TimeSpend[[#This Row],[Activity]]&lt;&gt;"",VLOOKUP(TimeSpend[[#This Row],[Activity]],Activity,2,FALSE),"")</f>
        <v/>
      </c>
    </row>
    <row r="1124" spans="3:15" ht="16.5" customHeight="1" x14ac:dyDescent="0.25">
      <c r="C1124" s="68" t="str">
        <f t="shared" si="20"/>
        <v/>
      </c>
      <c r="D1124" s="69" t="str">
        <f>IF(TimeSpend[[#This Row],[Network Description]]&lt;&gt;"",VLOOKUP(TimeSpend[[#This Row],[Network Description]],Projects!A:B,2,0),"")</f>
        <v/>
      </c>
      <c r="F1124" s="96"/>
      <c r="L1124" s="69" t="str">
        <f>IF(TimeSpend[[#This Row],[Personnel number]]&lt;&gt;"",Utilization!$J$2,"")</f>
        <v/>
      </c>
      <c r="M1124" s="69" t="str">
        <f>IF(TimeSpend[[#This Row],[Personnel number]]&lt;&gt;"",VLOOKUP(TimeSpend[[#This Row],[Personnel number]],Users!A:B,2,0),"")</f>
        <v/>
      </c>
      <c r="N1124" s="69" t="str">
        <f>IF(TimeSpend[[#This Row],[Network Description]]&lt;&gt;"",VLOOKUP(TimeSpend[[#This Row],[Network Description]],Projects!A:C,3,0),"")</f>
        <v/>
      </c>
      <c r="O1124" s="69" t="str">
        <f>IF(TimeSpend[[#This Row],[Activity]]&lt;&gt;"",VLOOKUP(TimeSpend[[#This Row],[Activity]],Activity,2,FALSE),"")</f>
        <v/>
      </c>
    </row>
    <row r="1125" spans="3:15" ht="16.5" customHeight="1" x14ac:dyDescent="0.25">
      <c r="C1125" s="68" t="str">
        <f t="shared" si="20"/>
        <v/>
      </c>
      <c r="D1125" s="69" t="str">
        <f>IF(TimeSpend[[#This Row],[Network Description]]&lt;&gt;"",VLOOKUP(TimeSpend[[#This Row],[Network Description]],Projects!A:B,2,0),"")</f>
        <v/>
      </c>
      <c r="F1125" s="96"/>
      <c r="L1125" s="69" t="str">
        <f>IF(TimeSpend[[#This Row],[Personnel number]]&lt;&gt;"",Utilization!$J$2,"")</f>
        <v/>
      </c>
      <c r="M1125" s="69" t="str">
        <f>IF(TimeSpend[[#This Row],[Personnel number]]&lt;&gt;"",VLOOKUP(TimeSpend[[#This Row],[Personnel number]],Users!A:B,2,0),"")</f>
        <v/>
      </c>
      <c r="N1125" s="69" t="str">
        <f>IF(TimeSpend[[#This Row],[Network Description]]&lt;&gt;"",VLOOKUP(TimeSpend[[#This Row],[Network Description]],Projects!A:C,3,0),"")</f>
        <v/>
      </c>
      <c r="O1125" s="69" t="str">
        <f>IF(TimeSpend[[#This Row],[Activity]]&lt;&gt;"",VLOOKUP(TimeSpend[[#This Row],[Activity]],Activity,2,FALSE),"")</f>
        <v/>
      </c>
    </row>
    <row r="1126" spans="3:15" ht="16.5" customHeight="1" x14ac:dyDescent="0.25">
      <c r="C1126" s="68" t="str">
        <f t="shared" si="20"/>
        <v/>
      </c>
      <c r="D1126" s="69" t="str">
        <f>IF(TimeSpend[[#This Row],[Network Description]]&lt;&gt;"",VLOOKUP(TimeSpend[[#This Row],[Network Description]],Projects!A:B,2,0),"")</f>
        <v/>
      </c>
      <c r="F1126" s="96"/>
      <c r="L1126" s="69" t="str">
        <f>IF(TimeSpend[[#This Row],[Personnel number]]&lt;&gt;"",Utilization!$J$2,"")</f>
        <v/>
      </c>
      <c r="M1126" s="69" t="str">
        <f>IF(TimeSpend[[#This Row],[Personnel number]]&lt;&gt;"",VLOOKUP(TimeSpend[[#This Row],[Personnel number]],Users!A:B,2,0),"")</f>
        <v/>
      </c>
      <c r="N1126" s="69" t="str">
        <f>IF(TimeSpend[[#This Row],[Network Description]]&lt;&gt;"",VLOOKUP(TimeSpend[[#This Row],[Network Description]],Projects!A:C,3,0),"")</f>
        <v/>
      </c>
      <c r="O1126" s="69" t="str">
        <f>IF(TimeSpend[[#This Row],[Activity]]&lt;&gt;"",VLOOKUP(TimeSpend[[#This Row],[Activity]],Activity,2,FALSE),"")</f>
        <v/>
      </c>
    </row>
    <row r="1127" spans="3:15" ht="16.5" customHeight="1" x14ac:dyDescent="0.25">
      <c r="C1127" s="68" t="str">
        <f t="shared" si="20"/>
        <v/>
      </c>
      <c r="D1127" s="69" t="str">
        <f>IF(TimeSpend[[#This Row],[Network Description]]&lt;&gt;"",VLOOKUP(TimeSpend[[#This Row],[Network Description]],Projects!A:B,2,0),"")</f>
        <v/>
      </c>
      <c r="F1127" s="96"/>
      <c r="L1127" s="69" t="str">
        <f>IF(TimeSpend[[#This Row],[Personnel number]]&lt;&gt;"",Utilization!$J$2,"")</f>
        <v/>
      </c>
      <c r="M1127" s="69" t="str">
        <f>IF(TimeSpend[[#This Row],[Personnel number]]&lt;&gt;"",VLOOKUP(TimeSpend[[#This Row],[Personnel number]],Users!A:B,2,0),"")</f>
        <v/>
      </c>
      <c r="N1127" s="69" t="str">
        <f>IF(TimeSpend[[#This Row],[Network Description]]&lt;&gt;"",VLOOKUP(TimeSpend[[#This Row],[Network Description]],Projects!A:C,3,0),"")</f>
        <v/>
      </c>
      <c r="O1127" s="69" t="str">
        <f>IF(TimeSpend[[#This Row],[Activity]]&lt;&gt;"",VLOOKUP(TimeSpend[[#This Row],[Activity]],Activity,2,FALSE),"")</f>
        <v/>
      </c>
    </row>
    <row r="1128" spans="3:15" ht="16.5" customHeight="1" x14ac:dyDescent="0.25">
      <c r="C1128" s="68" t="str">
        <f t="shared" si="20"/>
        <v/>
      </c>
      <c r="D1128" s="69" t="str">
        <f>IF(TimeSpend[[#This Row],[Network Description]]&lt;&gt;"",VLOOKUP(TimeSpend[[#This Row],[Network Description]],Projects!A:B,2,0),"")</f>
        <v/>
      </c>
      <c r="F1128" s="96"/>
      <c r="L1128" s="69" t="str">
        <f>IF(TimeSpend[[#This Row],[Personnel number]]&lt;&gt;"",Utilization!$J$2,"")</f>
        <v/>
      </c>
      <c r="M1128" s="69" t="str">
        <f>IF(TimeSpend[[#This Row],[Personnel number]]&lt;&gt;"",VLOOKUP(TimeSpend[[#This Row],[Personnel number]],Users!A:B,2,0),"")</f>
        <v/>
      </c>
      <c r="N1128" s="69" t="str">
        <f>IF(TimeSpend[[#This Row],[Network Description]]&lt;&gt;"",VLOOKUP(TimeSpend[[#This Row],[Network Description]],Projects!A:C,3,0),"")</f>
        <v/>
      </c>
      <c r="O1128" s="69" t="str">
        <f>IF(TimeSpend[[#This Row],[Activity]]&lt;&gt;"",VLOOKUP(TimeSpend[[#This Row],[Activity]],Activity,2,FALSE),"")</f>
        <v/>
      </c>
    </row>
    <row r="1129" spans="3:15" ht="16.5" customHeight="1" x14ac:dyDescent="0.25">
      <c r="C1129" s="68" t="str">
        <f t="shared" si="20"/>
        <v/>
      </c>
      <c r="D1129" s="69" t="str">
        <f>IF(TimeSpend[[#This Row],[Network Description]]&lt;&gt;"",VLOOKUP(TimeSpend[[#This Row],[Network Description]],Projects!A:B,2,0),"")</f>
        <v/>
      </c>
      <c r="F1129" s="96"/>
      <c r="L1129" s="69" t="str">
        <f>IF(TimeSpend[[#This Row],[Personnel number]]&lt;&gt;"",Utilization!$J$2,"")</f>
        <v/>
      </c>
      <c r="M1129" s="69" t="str">
        <f>IF(TimeSpend[[#This Row],[Personnel number]]&lt;&gt;"",VLOOKUP(TimeSpend[[#This Row],[Personnel number]],Users!A:B,2,0),"")</f>
        <v/>
      </c>
      <c r="N1129" s="69" t="str">
        <f>IF(TimeSpend[[#This Row],[Network Description]]&lt;&gt;"",VLOOKUP(TimeSpend[[#This Row],[Network Description]],Projects!A:C,3,0),"")</f>
        <v/>
      </c>
      <c r="O1129" s="69" t="str">
        <f>IF(TimeSpend[[#This Row],[Activity]]&lt;&gt;"",VLOOKUP(TimeSpend[[#This Row],[Activity]],Activity,2,FALSE),"")</f>
        <v/>
      </c>
    </row>
    <row r="1130" spans="3:15" ht="16.5" customHeight="1" x14ac:dyDescent="0.25">
      <c r="C1130" s="68" t="str">
        <f t="shared" si="20"/>
        <v/>
      </c>
      <c r="D1130" s="69" t="str">
        <f>IF(TimeSpend[[#This Row],[Network Description]]&lt;&gt;"",VLOOKUP(TimeSpend[[#This Row],[Network Description]],Projects!A:B,2,0),"")</f>
        <v/>
      </c>
      <c r="F1130" s="96"/>
      <c r="L1130" s="69" t="str">
        <f>IF(TimeSpend[[#This Row],[Personnel number]]&lt;&gt;"",Utilization!$J$2,"")</f>
        <v/>
      </c>
      <c r="M1130" s="69" t="str">
        <f>IF(TimeSpend[[#This Row],[Personnel number]]&lt;&gt;"",VLOOKUP(TimeSpend[[#This Row],[Personnel number]],Users!A:B,2,0),"")</f>
        <v/>
      </c>
      <c r="N1130" s="69" t="str">
        <f>IF(TimeSpend[[#This Row],[Network Description]]&lt;&gt;"",VLOOKUP(TimeSpend[[#This Row],[Network Description]],Projects!A:C,3,0),"")</f>
        <v/>
      </c>
      <c r="O1130" s="69" t="str">
        <f>IF(TimeSpend[[#This Row],[Activity]]&lt;&gt;"",VLOOKUP(TimeSpend[[#This Row],[Activity]],Activity,2,FALSE),"")</f>
        <v/>
      </c>
    </row>
    <row r="1131" spans="3:15" ht="16.5" customHeight="1" x14ac:dyDescent="0.25">
      <c r="C1131" s="68" t="str">
        <f t="shared" si="20"/>
        <v/>
      </c>
      <c r="D1131" s="69" t="str">
        <f>IF(TimeSpend[[#This Row],[Network Description]]&lt;&gt;"",VLOOKUP(TimeSpend[[#This Row],[Network Description]],Projects!A:B,2,0),"")</f>
        <v/>
      </c>
      <c r="F1131" s="96"/>
      <c r="L1131" s="69" t="str">
        <f>IF(TimeSpend[[#This Row],[Personnel number]]&lt;&gt;"",Utilization!$J$2,"")</f>
        <v/>
      </c>
      <c r="M1131" s="69" t="str">
        <f>IF(TimeSpend[[#This Row],[Personnel number]]&lt;&gt;"",VLOOKUP(TimeSpend[[#This Row],[Personnel number]],Users!A:B,2,0),"")</f>
        <v/>
      </c>
      <c r="N1131" s="69" t="str">
        <f>IF(TimeSpend[[#This Row],[Network Description]]&lt;&gt;"",VLOOKUP(TimeSpend[[#This Row],[Network Description]],Projects!A:C,3,0),"")</f>
        <v/>
      </c>
      <c r="O1131" s="69" t="str">
        <f>IF(TimeSpend[[#This Row],[Activity]]&lt;&gt;"",VLOOKUP(TimeSpend[[#This Row],[Activity]],Activity,2,FALSE),"")</f>
        <v/>
      </c>
    </row>
    <row r="1132" spans="3:15" ht="16.5" customHeight="1" x14ac:dyDescent="0.25">
      <c r="C1132" s="68" t="str">
        <f t="shared" si="20"/>
        <v/>
      </c>
      <c r="D1132" s="69" t="str">
        <f>IF(TimeSpend[[#This Row],[Network Description]]&lt;&gt;"",VLOOKUP(TimeSpend[[#This Row],[Network Description]],Projects!A:B,2,0),"")</f>
        <v/>
      </c>
      <c r="F1132" s="96"/>
      <c r="L1132" s="69" t="str">
        <f>IF(TimeSpend[[#This Row],[Personnel number]]&lt;&gt;"",Utilization!$J$2,"")</f>
        <v/>
      </c>
      <c r="M1132" s="69" t="str">
        <f>IF(TimeSpend[[#This Row],[Personnel number]]&lt;&gt;"",VLOOKUP(TimeSpend[[#This Row],[Personnel number]],Users!A:B,2,0),"")</f>
        <v/>
      </c>
      <c r="N1132" s="69" t="str">
        <f>IF(TimeSpend[[#This Row],[Network Description]]&lt;&gt;"",VLOOKUP(TimeSpend[[#This Row],[Network Description]],Projects!A:C,3,0),"")</f>
        <v/>
      </c>
      <c r="O1132" s="69" t="str">
        <f>IF(TimeSpend[[#This Row],[Activity]]&lt;&gt;"",VLOOKUP(TimeSpend[[#This Row],[Activity]],Activity,2,FALSE),"")</f>
        <v/>
      </c>
    </row>
    <row r="1133" spans="3:15" ht="16.5" customHeight="1" x14ac:dyDescent="0.25">
      <c r="C1133" s="68" t="str">
        <f t="shared" si="20"/>
        <v/>
      </c>
      <c r="D1133" s="69" t="str">
        <f>IF(TimeSpend[[#This Row],[Network Description]]&lt;&gt;"",VLOOKUP(TimeSpend[[#This Row],[Network Description]],Projects!A:B,2,0),"")</f>
        <v/>
      </c>
      <c r="F1133" s="96"/>
      <c r="L1133" s="69" t="str">
        <f>IF(TimeSpend[[#This Row],[Personnel number]]&lt;&gt;"",Utilization!$J$2,"")</f>
        <v/>
      </c>
      <c r="M1133" s="69" t="str">
        <f>IF(TimeSpend[[#This Row],[Personnel number]]&lt;&gt;"",VLOOKUP(TimeSpend[[#This Row],[Personnel number]],Users!A:B,2,0),"")</f>
        <v/>
      </c>
      <c r="N1133" s="69" t="str">
        <f>IF(TimeSpend[[#This Row],[Network Description]]&lt;&gt;"",VLOOKUP(TimeSpend[[#This Row],[Network Description]],Projects!A:C,3,0),"")</f>
        <v/>
      </c>
      <c r="O1133" s="69" t="str">
        <f>IF(TimeSpend[[#This Row],[Activity]]&lt;&gt;"",VLOOKUP(TimeSpend[[#This Row],[Activity]],Activity,2,FALSE),"")</f>
        <v/>
      </c>
    </row>
    <row r="1134" spans="3:15" ht="16.5" customHeight="1" x14ac:dyDescent="0.25">
      <c r="C1134" s="68" t="str">
        <f t="shared" si="20"/>
        <v/>
      </c>
      <c r="D1134" s="69" t="str">
        <f>IF(TimeSpend[[#This Row],[Network Description]]&lt;&gt;"",VLOOKUP(TimeSpend[[#This Row],[Network Description]],Projects!A:B,2,0),"")</f>
        <v/>
      </c>
      <c r="F1134" s="96"/>
      <c r="L1134" s="69" t="str">
        <f>IF(TimeSpend[[#This Row],[Personnel number]]&lt;&gt;"",Utilization!$J$2,"")</f>
        <v/>
      </c>
      <c r="M1134" s="69" t="str">
        <f>IF(TimeSpend[[#This Row],[Personnel number]]&lt;&gt;"",VLOOKUP(TimeSpend[[#This Row],[Personnel number]],Users!A:B,2,0),"")</f>
        <v/>
      </c>
      <c r="N1134" s="69" t="str">
        <f>IF(TimeSpend[[#This Row],[Network Description]]&lt;&gt;"",VLOOKUP(TimeSpend[[#This Row],[Network Description]],Projects!A:C,3,0),"")</f>
        <v/>
      </c>
      <c r="O1134" s="69" t="str">
        <f>IF(TimeSpend[[#This Row],[Activity]]&lt;&gt;"",VLOOKUP(TimeSpend[[#This Row],[Activity]],Activity,2,FALSE),"")</f>
        <v/>
      </c>
    </row>
    <row r="1135" spans="3:15" ht="16.5" customHeight="1" x14ac:dyDescent="0.25">
      <c r="C1135" s="68" t="str">
        <f t="shared" si="20"/>
        <v/>
      </c>
      <c r="D1135" s="69" t="str">
        <f>IF(TimeSpend[[#This Row],[Network Description]]&lt;&gt;"",VLOOKUP(TimeSpend[[#This Row],[Network Description]],Projects!A:B,2,0),"")</f>
        <v/>
      </c>
      <c r="F1135" s="96"/>
      <c r="L1135" s="69" t="str">
        <f>IF(TimeSpend[[#This Row],[Personnel number]]&lt;&gt;"",Utilization!$J$2,"")</f>
        <v/>
      </c>
      <c r="M1135" s="69" t="str">
        <f>IF(TimeSpend[[#This Row],[Personnel number]]&lt;&gt;"",VLOOKUP(TimeSpend[[#This Row],[Personnel number]],Users!A:B,2,0),"")</f>
        <v/>
      </c>
      <c r="N1135" s="69" t="str">
        <f>IF(TimeSpend[[#This Row],[Network Description]]&lt;&gt;"",VLOOKUP(TimeSpend[[#This Row],[Network Description]],Projects!A:C,3,0),"")</f>
        <v/>
      </c>
      <c r="O1135" s="69" t="str">
        <f>IF(TimeSpend[[#This Row],[Activity]]&lt;&gt;"",VLOOKUP(TimeSpend[[#This Row],[Activity]],Activity,2,FALSE),"")</f>
        <v/>
      </c>
    </row>
    <row r="1136" spans="3:15" ht="16.5" customHeight="1" x14ac:dyDescent="0.25">
      <c r="C1136" s="68" t="str">
        <f t="shared" si="20"/>
        <v/>
      </c>
      <c r="D1136" s="69" t="str">
        <f>IF(TimeSpend[[#This Row],[Network Description]]&lt;&gt;"",VLOOKUP(TimeSpend[[#This Row],[Network Description]],Projects!A:B,2,0),"")</f>
        <v/>
      </c>
      <c r="F1136" s="96"/>
      <c r="L1136" s="69" t="str">
        <f>IF(TimeSpend[[#This Row],[Personnel number]]&lt;&gt;"",Utilization!$J$2,"")</f>
        <v/>
      </c>
      <c r="M1136" s="69" t="str">
        <f>IF(TimeSpend[[#This Row],[Personnel number]]&lt;&gt;"",VLOOKUP(TimeSpend[[#This Row],[Personnel number]],Users!A:B,2,0),"")</f>
        <v/>
      </c>
      <c r="N1136" s="69" t="str">
        <f>IF(TimeSpend[[#This Row],[Network Description]]&lt;&gt;"",VLOOKUP(TimeSpend[[#This Row],[Network Description]],Projects!A:C,3,0),"")</f>
        <v/>
      </c>
      <c r="O1136" s="69" t="str">
        <f>IF(TimeSpend[[#This Row],[Activity]]&lt;&gt;"",VLOOKUP(TimeSpend[[#This Row],[Activity]],Activity,2,FALSE),"")</f>
        <v/>
      </c>
    </row>
    <row r="1137" spans="3:15" ht="16.5" customHeight="1" x14ac:dyDescent="0.25">
      <c r="C1137" s="68" t="str">
        <f t="shared" si="20"/>
        <v/>
      </c>
      <c r="D1137" s="69" t="str">
        <f>IF(TimeSpend[[#This Row],[Network Description]]&lt;&gt;"",VLOOKUP(TimeSpend[[#This Row],[Network Description]],Projects!A:B,2,0),"")</f>
        <v/>
      </c>
      <c r="F1137" s="96"/>
      <c r="L1137" s="69" t="str">
        <f>IF(TimeSpend[[#This Row],[Personnel number]]&lt;&gt;"",Utilization!$J$2,"")</f>
        <v/>
      </c>
      <c r="M1137" s="69" t="str">
        <f>IF(TimeSpend[[#This Row],[Personnel number]]&lt;&gt;"",VLOOKUP(TimeSpend[[#This Row],[Personnel number]],Users!A:B,2,0),"")</f>
        <v/>
      </c>
      <c r="N1137" s="69" t="str">
        <f>IF(TimeSpend[[#This Row],[Network Description]]&lt;&gt;"",VLOOKUP(TimeSpend[[#This Row],[Network Description]],Projects!A:C,3,0),"")</f>
        <v/>
      </c>
      <c r="O1137" s="69" t="str">
        <f>IF(TimeSpend[[#This Row],[Activity]]&lt;&gt;"",VLOOKUP(TimeSpend[[#This Row],[Activity]],Activity,2,FALSE),"")</f>
        <v/>
      </c>
    </row>
    <row r="1138" spans="3:15" ht="16.5" customHeight="1" x14ac:dyDescent="0.25">
      <c r="C1138" s="68" t="str">
        <f t="shared" si="20"/>
        <v/>
      </c>
      <c r="D1138" s="69" t="str">
        <f>IF(TimeSpend[[#This Row],[Network Description]]&lt;&gt;"",VLOOKUP(TimeSpend[[#This Row],[Network Description]],Projects!A:B,2,0),"")</f>
        <v/>
      </c>
      <c r="F1138" s="96"/>
      <c r="L1138" s="69" t="str">
        <f>IF(TimeSpend[[#This Row],[Personnel number]]&lt;&gt;"",Utilization!$J$2,"")</f>
        <v/>
      </c>
      <c r="M1138" s="69" t="str">
        <f>IF(TimeSpend[[#This Row],[Personnel number]]&lt;&gt;"",VLOOKUP(TimeSpend[[#This Row],[Personnel number]],Users!A:B,2,0),"")</f>
        <v/>
      </c>
      <c r="N1138" s="69" t="str">
        <f>IF(TimeSpend[[#This Row],[Network Description]]&lt;&gt;"",VLOOKUP(TimeSpend[[#This Row],[Network Description]],Projects!A:C,3,0),"")</f>
        <v/>
      </c>
      <c r="O1138" s="69" t="str">
        <f>IF(TimeSpend[[#This Row],[Activity]]&lt;&gt;"",VLOOKUP(TimeSpend[[#This Row],[Activity]],Activity,2,FALSE),"")</f>
        <v/>
      </c>
    </row>
    <row r="1139" spans="3:15" ht="16.5" customHeight="1" x14ac:dyDescent="0.25">
      <c r="C1139" s="68" t="str">
        <f t="shared" si="20"/>
        <v/>
      </c>
      <c r="D1139" s="69" t="str">
        <f>IF(TimeSpend[[#This Row],[Network Description]]&lt;&gt;"",VLOOKUP(TimeSpend[[#This Row],[Network Description]],Projects!A:B,2,0),"")</f>
        <v/>
      </c>
      <c r="F1139" s="96"/>
      <c r="L1139" s="69" t="str">
        <f>IF(TimeSpend[[#This Row],[Personnel number]]&lt;&gt;"",Utilization!$J$2,"")</f>
        <v/>
      </c>
      <c r="M1139" s="69" t="str">
        <f>IF(TimeSpend[[#This Row],[Personnel number]]&lt;&gt;"",VLOOKUP(TimeSpend[[#This Row],[Personnel number]],Users!A:B,2,0),"")</f>
        <v/>
      </c>
      <c r="N1139" s="69" t="str">
        <f>IF(TimeSpend[[#This Row],[Network Description]]&lt;&gt;"",VLOOKUP(TimeSpend[[#This Row],[Network Description]],Projects!A:C,3,0),"")</f>
        <v/>
      </c>
      <c r="O1139" s="69" t="str">
        <f>IF(TimeSpend[[#This Row],[Activity]]&lt;&gt;"",VLOOKUP(TimeSpend[[#This Row],[Activity]],Activity,2,FALSE),"")</f>
        <v/>
      </c>
    </row>
    <row r="1140" spans="3:15" ht="16.5" customHeight="1" x14ac:dyDescent="0.25">
      <c r="C1140" s="68" t="str">
        <f t="shared" si="20"/>
        <v/>
      </c>
      <c r="D1140" s="69" t="str">
        <f>IF(TimeSpend[[#This Row],[Network Description]]&lt;&gt;"",VLOOKUP(TimeSpend[[#This Row],[Network Description]],Projects!A:B,2,0),"")</f>
        <v/>
      </c>
      <c r="F1140" s="96"/>
      <c r="L1140" s="69" t="str">
        <f>IF(TimeSpend[[#This Row],[Personnel number]]&lt;&gt;"",Utilization!$J$2,"")</f>
        <v/>
      </c>
      <c r="M1140" s="69" t="str">
        <f>IF(TimeSpend[[#This Row],[Personnel number]]&lt;&gt;"",VLOOKUP(TimeSpend[[#This Row],[Personnel number]],Users!A:B,2,0),"")</f>
        <v/>
      </c>
      <c r="N1140" s="69" t="str">
        <f>IF(TimeSpend[[#This Row],[Network Description]]&lt;&gt;"",VLOOKUP(TimeSpend[[#This Row],[Network Description]],Projects!A:C,3,0),"")</f>
        <v/>
      </c>
      <c r="O1140" s="69" t="str">
        <f>IF(TimeSpend[[#This Row],[Activity]]&lt;&gt;"",VLOOKUP(TimeSpend[[#This Row],[Activity]],Activity,2,FALSE),"")</f>
        <v/>
      </c>
    </row>
    <row r="1141" spans="3:15" ht="16.5" customHeight="1" x14ac:dyDescent="0.25">
      <c r="C1141" s="68" t="str">
        <f t="shared" si="20"/>
        <v/>
      </c>
      <c r="D1141" s="69" t="str">
        <f>IF(TimeSpend[[#This Row],[Network Description]]&lt;&gt;"",VLOOKUP(TimeSpend[[#This Row],[Network Description]],Projects!A:B,2,0),"")</f>
        <v/>
      </c>
      <c r="F1141" s="96"/>
      <c r="L1141" s="69" t="str">
        <f>IF(TimeSpend[[#This Row],[Personnel number]]&lt;&gt;"",Utilization!$J$2,"")</f>
        <v/>
      </c>
      <c r="M1141" s="69" t="str">
        <f>IF(TimeSpend[[#This Row],[Personnel number]]&lt;&gt;"",VLOOKUP(TimeSpend[[#This Row],[Personnel number]],Users!A:B,2,0),"")</f>
        <v/>
      </c>
      <c r="N1141" s="69" t="str">
        <f>IF(TimeSpend[[#This Row],[Network Description]]&lt;&gt;"",VLOOKUP(TimeSpend[[#This Row],[Network Description]],Projects!A:C,3,0),"")</f>
        <v/>
      </c>
      <c r="O1141" s="69" t="str">
        <f>IF(TimeSpend[[#This Row],[Activity]]&lt;&gt;"",VLOOKUP(TimeSpend[[#This Row],[Activity]],Activity,2,FALSE),"")</f>
        <v/>
      </c>
    </row>
    <row r="1142" spans="3:15" ht="16.5" customHeight="1" x14ac:dyDescent="0.25">
      <c r="C1142" s="68" t="str">
        <f t="shared" si="20"/>
        <v/>
      </c>
      <c r="D1142" s="69" t="str">
        <f>IF(TimeSpend[[#This Row],[Network Description]]&lt;&gt;"",VLOOKUP(TimeSpend[[#This Row],[Network Description]],Projects!A:B,2,0),"")</f>
        <v/>
      </c>
      <c r="F1142" s="96"/>
      <c r="L1142" s="69" t="str">
        <f>IF(TimeSpend[[#This Row],[Personnel number]]&lt;&gt;"",Utilization!$J$2,"")</f>
        <v/>
      </c>
      <c r="M1142" s="69" t="str">
        <f>IF(TimeSpend[[#This Row],[Personnel number]]&lt;&gt;"",VLOOKUP(TimeSpend[[#This Row],[Personnel number]],Users!A:B,2,0),"")</f>
        <v/>
      </c>
      <c r="N1142" s="69" t="str">
        <f>IF(TimeSpend[[#This Row],[Network Description]]&lt;&gt;"",VLOOKUP(TimeSpend[[#This Row],[Network Description]],Projects!A:C,3,0),"")</f>
        <v/>
      </c>
      <c r="O1142" s="69" t="str">
        <f>IF(TimeSpend[[#This Row],[Activity]]&lt;&gt;"",VLOOKUP(TimeSpend[[#This Row],[Activity]],Activity,2,FALSE),"")</f>
        <v/>
      </c>
    </row>
    <row r="1143" spans="3:15" ht="16.5" customHeight="1" x14ac:dyDescent="0.25">
      <c r="C1143" s="68" t="str">
        <f t="shared" si="20"/>
        <v/>
      </c>
      <c r="D1143" s="69" t="str">
        <f>IF(TimeSpend[[#This Row],[Network Description]]&lt;&gt;"",VLOOKUP(TimeSpend[[#This Row],[Network Description]],Projects!A:B,2,0),"")</f>
        <v/>
      </c>
      <c r="F1143" s="96"/>
      <c r="L1143" s="69" t="str">
        <f>IF(TimeSpend[[#This Row],[Personnel number]]&lt;&gt;"",Utilization!$J$2,"")</f>
        <v/>
      </c>
      <c r="M1143" s="69" t="str">
        <f>IF(TimeSpend[[#This Row],[Personnel number]]&lt;&gt;"",VLOOKUP(TimeSpend[[#This Row],[Personnel number]],Users!A:B,2,0),"")</f>
        <v/>
      </c>
      <c r="N1143" s="69" t="str">
        <f>IF(TimeSpend[[#This Row],[Network Description]]&lt;&gt;"",VLOOKUP(TimeSpend[[#This Row],[Network Description]],Projects!A:C,3,0),"")</f>
        <v/>
      </c>
      <c r="O1143" s="69" t="str">
        <f>IF(TimeSpend[[#This Row],[Activity]]&lt;&gt;"",VLOOKUP(TimeSpend[[#This Row],[Activity]],Activity,2,FALSE),"")</f>
        <v/>
      </c>
    </row>
    <row r="1144" spans="3:15" ht="16.5" customHeight="1" x14ac:dyDescent="0.25">
      <c r="C1144" s="68" t="str">
        <f t="shared" si="20"/>
        <v/>
      </c>
      <c r="D1144" s="69" t="str">
        <f>IF(TimeSpend[[#This Row],[Network Description]]&lt;&gt;"",VLOOKUP(TimeSpend[[#This Row],[Network Description]],Projects!A:B,2,0),"")</f>
        <v/>
      </c>
      <c r="F1144" s="96"/>
      <c r="L1144" s="69" t="str">
        <f>IF(TimeSpend[[#This Row],[Personnel number]]&lt;&gt;"",Utilization!$J$2,"")</f>
        <v/>
      </c>
      <c r="M1144" s="69" t="str">
        <f>IF(TimeSpend[[#This Row],[Personnel number]]&lt;&gt;"",VLOOKUP(TimeSpend[[#This Row],[Personnel number]],Users!A:B,2,0),"")</f>
        <v/>
      </c>
      <c r="N1144" s="69" t="str">
        <f>IF(TimeSpend[[#This Row],[Network Description]]&lt;&gt;"",VLOOKUP(TimeSpend[[#This Row],[Network Description]],Projects!A:C,3,0),"")</f>
        <v/>
      </c>
      <c r="O1144" s="69" t="str">
        <f>IF(TimeSpend[[#This Row],[Activity]]&lt;&gt;"",VLOOKUP(TimeSpend[[#This Row],[Activity]],Activity,2,FALSE),"")</f>
        <v/>
      </c>
    </row>
    <row r="1145" spans="3:15" ht="16.5" customHeight="1" x14ac:dyDescent="0.25">
      <c r="C1145" s="68" t="str">
        <f t="shared" si="20"/>
        <v/>
      </c>
      <c r="D1145" s="69" t="str">
        <f>IF(TimeSpend[[#This Row],[Network Description]]&lt;&gt;"",VLOOKUP(TimeSpend[[#This Row],[Network Description]],Projects!A:B,2,0),"")</f>
        <v/>
      </c>
      <c r="F1145" s="96"/>
      <c r="L1145" s="69" t="str">
        <f>IF(TimeSpend[[#This Row],[Personnel number]]&lt;&gt;"",Utilization!$J$2,"")</f>
        <v/>
      </c>
      <c r="M1145" s="69" t="str">
        <f>IF(TimeSpend[[#This Row],[Personnel number]]&lt;&gt;"",VLOOKUP(TimeSpend[[#This Row],[Personnel number]],Users!A:B,2,0),"")</f>
        <v/>
      </c>
      <c r="N1145" s="69" t="str">
        <f>IF(TimeSpend[[#This Row],[Network Description]]&lt;&gt;"",VLOOKUP(TimeSpend[[#This Row],[Network Description]],Projects!A:C,3,0),"")</f>
        <v/>
      </c>
      <c r="O1145" s="69" t="str">
        <f>IF(TimeSpend[[#This Row],[Activity]]&lt;&gt;"",VLOOKUP(TimeSpend[[#This Row],[Activity]],Activity,2,FALSE),"")</f>
        <v/>
      </c>
    </row>
    <row r="1146" spans="3:15" ht="16.5" customHeight="1" x14ac:dyDescent="0.25">
      <c r="C1146" s="68" t="str">
        <f t="shared" si="20"/>
        <v/>
      </c>
      <c r="D1146" s="69" t="str">
        <f>IF(TimeSpend[[#This Row],[Network Description]]&lt;&gt;"",VLOOKUP(TimeSpend[[#This Row],[Network Description]],Projects!A:B,2,0),"")</f>
        <v/>
      </c>
      <c r="F1146" s="96"/>
      <c r="L1146" s="69" t="str">
        <f>IF(TimeSpend[[#This Row],[Personnel number]]&lt;&gt;"",Utilization!$J$2,"")</f>
        <v/>
      </c>
      <c r="M1146" s="69" t="str">
        <f>IF(TimeSpend[[#This Row],[Personnel number]]&lt;&gt;"",VLOOKUP(TimeSpend[[#This Row],[Personnel number]],Users!A:B,2,0),"")</f>
        <v/>
      </c>
      <c r="N1146" s="69" t="str">
        <f>IF(TimeSpend[[#This Row],[Network Description]]&lt;&gt;"",VLOOKUP(TimeSpend[[#This Row],[Network Description]],Projects!A:C,3,0),"")</f>
        <v/>
      </c>
      <c r="O1146" s="69" t="str">
        <f>IF(TimeSpend[[#This Row],[Activity]]&lt;&gt;"",VLOOKUP(TimeSpend[[#This Row],[Activity]],Activity,2,FALSE),"")</f>
        <v/>
      </c>
    </row>
    <row r="1147" spans="3:15" ht="16.5" customHeight="1" x14ac:dyDescent="0.25">
      <c r="C1147" s="68" t="str">
        <f t="shared" si="20"/>
        <v/>
      </c>
      <c r="D1147" s="69" t="str">
        <f>IF(TimeSpend[[#This Row],[Network Description]]&lt;&gt;"",VLOOKUP(TimeSpend[[#This Row],[Network Description]],Projects!A:B,2,0),"")</f>
        <v/>
      </c>
      <c r="F1147" s="96"/>
      <c r="L1147" s="69" t="str">
        <f>IF(TimeSpend[[#This Row],[Personnel number]]&lt;&gt;"",Utilization!$J$2,"")</f>
        <v/>
      </c>
      <c r="M1147" s="69" t="str">
        <f>IF(TimeSpend[[#This Row],[Personnel number]]&lt;&gt;"",VLOOKUP(TimeSpend[[#This Row],[Personnel number]],Users!A:B,2,0),"")</f>
        <v/>
      </c>
      <c r="N1147" s="69" t="str">
        <f>IF(TimeSpend[[#This Row],[Network Description]]&lt;&gt;"",VLOOKUP(TimeSpend[[#This Row],[Network Description]],Projects!A:C,3,0),"")</f>
        <v/>
      </c>
      <c r="O1147" s="69" t="str">
        <f>IF(TimeSpend[[#This Row],[Activity]]&lt;&gt;"",VLOOKUP(TimeSpend[[#This Row],[Activity]],Activity,2,FALSE),"")</f>
        <v/>
      </c>
    </row>
    <row r="1148" spans="3:15" ht="16.5" customHeight="1" x14ac:dyDescent="0.25">
      <c r="C1148" s="68" t="str">
        <f t="shared" si="20"/>
        <v/>
      </c>
      <c r="D1148" s="69" t="str">
        <f>IF(TimeSpend[[#This Row],[Network Description]]&lt;&gt;"",VLOOKUP(TimeSpend[[#This Row],[Network Description]],Projects!A:B,2,0),"")</f>
        <v/>
      </c>
      <c r="F1148" s="96"/>
      <c r="L1148" s="69" t="str">
        <f>IF(TimeSpend[[#This Row],[Personnel number]]&lt;&gt;"",Utilization!$J$2,"")</f>
        <v/>
      </c>
      <c r="M1148" s="69" t="str">
        <f>IF(TimeSpend[[#This Row],[Personnel number]]&lt;&gt;"",VLOOKUP(TimeSpend[[#This Row],[Personnel number]],Users!A:B,2,0),"")</f>
        <v/>
      </c>
      <c r="N1148" s="69" t="str">
        <f>IF(TimeSpend[[#This Row],[Network Description]]&lt;&gt;"",VLOOKUP(TimeSpend[[#This Row],[Network Description]],Projects!A:C,3,0),"")</f>
        <v/>
      </c>
      <c r="O1148" s="69" t="str">
        <f>IF(TimeSpend[[#This Row],[Activity]]&lt;&gt;"",VLOOKUP(TimeSpend[[#This Row],[Activity]],Activity,2,FALSE),"")</f>
        <v/>
      </c>
    </row>
    <row r="1149" spans="3:15" ht="16.5" customHeight="1" x14ac:dyDescent="0.25">
      <c r="C1149" s="68" t="str">
        <f t="shared" si="20"/>
        <v/>
      </c>
      <c r="D1149" s="69" t="str">
        <f>IF(TimeSpend[[#This Row],[Network Description]]&lt;&gt;"",VLOOKUP(TimeSpend[[#This Row],[Network Description]],Projects!A:B,2,0),"")</f>
        <v/>
      </c>
      <c r="F1149" s="96"/>
      <c r="L1149" s="69" t="str">
        <f>IF(TimeSpend[[#This Row],[Personnel number]]&lt;&gt;"",Utilization!$J$2,"")</f>
        <v/>
      </c>
      <c r="M1149" s="69" t="str">
        <f>IF(TimeSpend[[#This Row],[Personnel number]]&lt;&gt;"",VLOOKUP(TimeSpend[[#This Row],[Personnel number]],Users!A:B,2,0),"")</f>
        <v/>
      </c>
      <c r="N1149" s="69" t="str">
        <f>IF(TimeSpend[[#This Row],[Network Description]]&lt;&gt;"",VLOOKUP(TimeSpend[[#This Row],[Network Description]],Projects!A:C,3,0),"")</f>
        <v/>
      </c>
      <c r="O1149" s="69" t="str">
        <f>IF(TimeSpend[[#This Row],[Activity]]&lt;&gt;"",VLOOKUP(TimeSpend[[#This Row],[Activity]],Activity,2,FALSE),"")</f>
        <v/>
      </c>
    </row>
    <row r="1150" spans="3:15" ht="16.5" customHeight="1" x14ac:dyDescent="0.25">
      <c r="C1150" s="68" t="str">
        <f t="shared" si="20"/>
        <v/>
      </c>
      <c r="D1150" s="69" t="str">
        <f>IF(TimeSpend[[#This Row],[Network Description]]&lt;&gt;"",VLOOKUP(TimeSpend[[#This Row],[Network Description]],Projects!A:B,2,0),"")</f>
        <v/>
      </c>
      <c r="F1150" s="96"/>
      <c r="L1150" s="69" t="str">
        <f>IF(TimeSpend[[#This Row],[Personnel number]]&lt;&gt;"",Utilization!$J$2,"")</f>
        <v/>
      </c>
      <c r="M1150" s="69" t="str">
        <f>IF(TimeSpend[[#This Row],[Personnel number]]&lt;&gt;"",VLOOKUP(TimeSpend[[#This Row],[Personnel number]],Users!A:B,2,0),"")</f>
        <v/>
      </c>
      <c r="N1150" s="69" t="str">
        <f>IF(TimeSpend[[#This Row],[Network Description]]&lt;&gt;"",VLOOKUP(TimeSpend[[#This Row],[Network Description]],Projects!A:C,3,0),"")</f>
        <v/>
      </c>
      <c r="O1150" s="69" t="str">
        <f>IF(TimeSpend[[#This Row],[Activity]]&lt;&gt;"",VLOOKUP(TimeSpend[[#This Row],[Activity]],Activity,2,FALSE),"")</f>
        <v/>
      </c>
    </row>
    <row r="1151" spans="3:15" ht="16.5" customHeight="1" x14ac:dyDescent="0.25">
      <c r="C1151" s="68" t="str">
        <f t="shared" si="20"/>
        <v/>
      </c>
      <c r="D1151" s="69" t="str">
        <f>IF(TimeSpend[[#This Row],[Network Description]]&lt;&gt;"",VLOOKUP(TimeSpend[[#This Row],[Network Description]],Projects!A:B,2,0),"")</f>
        <v/>
      </c>
      <c r="F1151" s="96"/>
      <c r="L1151" s="69" t="str">
        <f>IF(TimeSpend[[#This Row],[Personnel number]]&lt;&gt;"",Utilization!$J$2,"")</f>
        <v/>
      </c>
      <c r="M1151" s="69" t="str">
        <f>IF(TimeSpend[[#This Row],[Personnel number]]&lt;&gt;"",VLOOKUP(TimeSpend[[#This Row],[Personnel number]],Users!A:B,2,0),"")</f>
        <v/>
      </c>
      <c r="N1151" s="69" t="str">
        <f>IF(TimeSpend[[#This Row],[Network Description]]&lt;&gt;"",VLOOKUP(TimeSpend[[#This Row],[Network Description]],Projects!A:C,3,0),"")</f>
        <v/>
      </c>
      <c r="O1151" s="69" t="str">
        <f>IF(TimeSpend[[#This Row],[Activity]]&lt;&gt;"",VLOOKUP(TimeSpend[[#This Row],[Activity]],Activity,2,FALSE),"")</f>
        <v/>
      </c>
    </row>
    <row r="1152" spans="3:15" ht="16.5" customHeight="1" x14ac:dyDescent="0.25">
      <c r="C1152" s="68" t="str">
        <f t="shared" si="20"/>
        <v/>
      </c>
      <c r="D1152" s="69" t="str">
        <f>IF(TimeSpend[[#This Row],[Network Description]]&lt;&gt;"",VLOOKUP(TimeSpend[[#This Row],[Network Description]],Projects!A:B,2,0),"")</f>
        <v/>
      </c>
      <c r="F1152" s="96"/>
      <c r="L1152" s="69" t="str">
        <f>IF(TimeSpend[[#This Row],[Personnel number]]&lt;&gt;"",Utilization!$J$2,"")</f>
        <v/>
      </c>
      <c r="M1152" s="69" t="str">
        <f>IF(TimeSpend[[#This Row],[Personnel number]]&lt;&gt;"",VLOOKUP(TimeSpend[[#This Row],[Personnel number]],Users!A:B,2,0),"")</f>
        <v/>
      </c>
      <c r="N1152" s="69" t="str">
        <f>IF(TimeSpend[[#This Row],[Network Description]]&lt;&gt;"",VLOOKUP(TimeSpend[[#This Row],[Network Description]],Projects!A:C,3,0),"")</f>
        <v/>
      </c>
      <c r="O1152" s="69" t="str">
        <f>IF(TimeSpend[[#This Row],[Activity]]&lt;&gt;"",VLOOKUP(TimeSpend[[#This Row],[Activity]],Activity,2,FALSE),"")</f>
        <v/>
      </c>
    </row>
    <row r="1153" spans="3:15" ht="16.5" customHeight="1" x14ac:dyDescent="0.25">
      <c r="C1153" s="68" t="str">
        <f t="shared" ref="C1153:C1216" si="21">IF((I1153-INT(I1153))*24-(H1153-INT(H1153))*24=0,"",(I1153-INT(I1153))*24-(H1153-INT(H1153))*24)</f>
        <v/>
      </c>
      <c r="D1153" s="69" t="str">
        <f>IF(TimeSpend[[#This Row],[Network Description]]&lt;&gt;"",VLOOKUP(TimeSpend[[#This Row],[Network Description]],Projects!A:B,2,0),"")</f>
        <v/>
      </c>
      <c r="F1153" s="96"/>
      <c r="L1153" s="69" t="str">
        <f>IF(TimeSpend[[#This Row],[Personnel number]]&lt;&gt;"",Utilization!$J$2,"")</f>
        <v/>
      </c>
      <c r="M1153" s="69" t="str">
        <f>IF(TimeSpend[[#This Row],[Personnel number]]&lt;&gt;"",VLOOKUP(TimeSpend[[#This Row],[Personnel number]],Users!A:B,2,0),"")</f>
        <v/>
      </c>
      <c r="N1153" s="69" t="str">
        <f>IF(TimeSpend[[#This Row],[Network Description]]&lt;&gt;"",VLOOKUP(TimeSpend[[#This Row],[Network Description]],Projects!A:C,3,0),"")</f>
        <v/>
      </c>
      <c r="O1153" s="69" t="str">
        <f>IF(TimeSpend[[#This Row],[Activity]]&lt;&gt;"",VLOOKUP(TimeSpend[[#This Row],[Activity]],Activity,2,FALSE),"")</f>
        <v/>
      </c>
    </row>
    <row r="1154" spans="3:15" ht="16.5" customHeight="1" x14ac:dyDescent="0.25">
      <c r="C1154" s="68" t="str">
        <f t="shared" si="21"/>
        <v/>
      </c>
      <c r="D1154" s="69" t="str">
        <f>IF(TimeSpend[[#This Row],[Network Description]]&lt;&gt;"",VLOOKUP(TimeSpend[[#This Row],[Network Description]],Projects!A:B,2,0),"")</f>
        <v/>
      </c>
      <c r="F1154" s="96"/>
      <c r="L1154" s="69" t="str">
        <f>IF(TimeSpend[[#This Row],[Personnel number]]&lt;&gt;"",Utilization!$J$2,"")</f>
        <v/>
      </c>
      <c r="M1154" s="69" t="str">
        <f>IF(TimeSpend[[#This Row],[Personnel number]]&lt;&gt;"",VLOOKUP(TimeSpend[[#This Row],[Personnel number]],Users!A:B,2,0),"")</f>
        <v/>
      </c>
      <c r="N1154" s="69" t="str">
        <f>IF(TimeSpend[[#This Row],[Network Description]]&lt;&gt;"",VLOOKUP(TimeSpend[[#This Row],[Network Description]],Projects!A:C,3,0),"")</f>
        <v/>
      </c>
      <c r="O1154" s="69" t="str">
        <f>IF(TimeSpend[[#This Row],[Activity]]&lt;&gt;"",VLOOKUP(TimeSpend[[#This Row],[Activity]],Activity,2,FALSE),"")</f>
        <v/>
      </c>
    </row>
    <row r="1155" spans="3:15" ht="16.5" customHeight="1" x14ac:dyDescent="0.25">
      <c r="C1155" s="68" t="str">
        <f t="shared" si="21"/>
        <v/>
      </c>
      <c r="D1155" s="69" t="str">
        <f>IF(TimeSpend[[#This Row],[Network Description]]&lt;&gt;"",VLOOKUP(TimeSpend[[#This Row],[Network Description]],Projects!A:B,2,0),"")</f>
        <v/>
      </c>
      <c r="F1155" s="96"/>
      <c r="L1155" s="69" t="str">
        <f>IF(TimeSpend[[#This Row],[Personnel number]]&lt;&gt;"",Utilization!$J$2,"")</f>
        <v/>
      </c>
      <c r="M1155" s="69" t="str">
        <f>IF(TimeSpend[[#This Row],[Personnel number]]&lt;&gt;"",VLOOKUP(TimeSpend[[#This Row],[Personnel number]],Users!A:B,2,0),"")</f>
        <v/>
      </c>
      <c r="N1155" s="69" t="str">
        <f>IF(TimeSpend[[#This Row],[Network Description]]&lt;&gt;"",VLOOKUP(TimeSpend[[#This Row],[Network Description]],Projects!A:C,3,0),"")</f>
        <v/>
      </c>
      <c r="O1155" s="69" t="str">
        <f>IF(TimeSpend[[#This Row],[Activity]]&lt;&gt;"",VLOOKUP(TimeSpend[[#This Row],[Activity]],Activity,2,FALSE),"")</f>
        <v/>
      </c>
    </row>
    <row r="1156" spans="3:15" ht="16.5" customHeight="1" x14ac:dyDescent="0.25">
      <c r="C1156" s="68" t="str">
        <f t="shared" si="21"/>
        <v/>
      </c>
      <c r="D1156" s="69" t="str">
        <f>IF(TimeSpend[[#This Row],[Network Description]]&lt;&gt;"",VLOOKUP(TimeSpend[[#This Row],[Network Description]],Projects!A:B,2,0),"")</f>
        <v/>
      </c>
      <c r="F1156" s="96"/>
      <c r="L1156" s="69" t="str">
        <f>IF(TimeSpend[[#This Row],[Personnel number]]&lt;&gt;"",Utilization!$J$2,"")</f>
        <v/>
      </c>
      <c r="M1156" s="69" t="str">
        <f>IF(TimeSpend[[#This Row],[Personnel number]]&lt;&gt;"",VLOOKUP(TimeSpend[[#This Row],[Personnel number]],Users!A:B,2,0),"")</f>
        <v/>
      </c>
      <c r="N1156" s="69" t="str">
        <f>IF(TimeSpend[[#This Row],[Network Description]]&lt;&gt;"",VLOOKUP(TimeSpend[[#This Row],[Network Description]],Projects!A:C,3,0),"")</f>
        <v/>
      </c>
      <c r="O1156" s="69" t="str">
        <f>IF(TimeSpend[[#This Row],[Activity]]&lt;&gt;"",VLOOKUP(TimeSpend[[#This Row],[Activity]],Activity,2,FALSE),"")</f>
        <v/>
      </c>
    </row>
    <row r="1157" spans="3:15" ht="16.5" customHeight="1" x14ac:dyDescent="0.25">
      <c r="C1157" s="68" t="str">
        <f t="shared" si="21"/>
        <v/>
      </c>
      <c r="D1157" s="69" t="str">
        <f>IF(TimeSpend[[#This Row],[Network Description]]&lt;&gt;"",VLOOKUP(TimeSpend[[#This Row],[Network Description]],Projects!A:B,2,0),"")</f>
        <v/>
      </c>
      <c r="F1157" s="96"/>
      <c r="L1157" s="69" t="str">
        <f>IF(TimeSpend[[#This Row],[Personnel number]]&lt;&gt;"",Utilization!$J$2,"")</f>
        <v/>
      </c>
      <c r="M1157" s="69" t="str">
        <f>IF(TimeSpend[[#This Row],[Personnel number]]&lt;&gt;"",VLOOKUP(TimeSpend[[#This Row],[Personnel number]],Users!A:B,2,0),"")</f>
        <v/>
      </c>
      <c r="N1157" s="69" t="str">
        <f>IF(TimeSpend[[#This Row],[Network Description]]&lt;&gt;"",VLOOKUP(TimeSpend[[#This Row],[Network Description]],Projects!A:C,3,0),"")</f>
        <v/>
      </c>
      <c r="O1157" s="69" t="str">
        <f>IF(TimeSpend[[#This Row],[Activity]]&lt;&gt;"",VLOOKUP(TimeSpend[[#This Row],[Activity]],Activity,2,FALSE),"")</f>
        <v/>
      </c>
    </row>
    <row r="1158" spans="3:15" ht="16.5" customHeight="1" x14ac:dyDescent="0.25">
      <c r="C1158" s="68" t="str">
        <f t="shared" si="21"/>
        <v/>
      </c>
      <c r="D1158" s="69" t="str">
        <f>IF(TimeSpend[[#This Row],[Network Description]]&lt;&gt;"",VLOOKUP(TimeSpend[[#This Row],[Network Description]],Projects!A:B,2,0),"")</f>
        <v/>
      </c>
      <c r="F1158" s="96"/>
      <c r="L1158" s="69" t="str">
        <f>IF(TimeSpend[[#This Row],[Personnel number]]&lt;&gt;"",Utilization!$J$2,"")</f>
        <v/>
      </c>
      <c r="M1158" s="69" t="str">
        <f>IF(TimeSpend[[#This Row],[Personnel number]]&lt;&gt;"",VLOOKUP(TimeSpend[[#This Row],[Personnel number]],Users!A:B,2,0),"")</f>
        <v/>
      </c>
      <c r="N1158" s="69" t="str">
        <f>IF(TimeSpend[[#This Row],[Network Description]]&lt;&gt;"",VLOOKUP(TimeSpend[[#This Row],[Network Description]],Projects!A:C,3,0),"")</f>
        <v/>
      </c>
      <c r="O1158" s="69" t="str">
        <f>IF(TimeSpend[[#This Row],[Activity]]&lt;&gt;"",VLOOKUP(TimeSpend[[#This Row],[Activity]],Activity,2,FALSE),"")</f>
        <v/>
      </c>
    </row>
    <row r="1159" spans="3:15" ht="16.5" customHeight="1" x14ac:dyDescent="0.25">
      <c r="C1159" s="68" t="str">
        <f t="shared" si="21"/>
        <v/>
      </c>
      <c r="D1159" s="69" t="str">
        <f>IF(TimeSpend[[#This Row],[Network Description]]&lt;&gt;"",VLOOKUP(TimeSpend[[#This Row],[Network Description]],Projects!A:B,2,0),"")</f>
        <v/>
      </c>
      <c r="F1159" s="96"/>
      <c r="G1159" s="116"/>
      <c r="L1159" s="69" t="str">
        <f>IF(TimeSpend[[#This Row],[Personnel number]]&lt;&gt;"",Utilization!$J$2,"")</f>
        <v/>
      </c>
      <c r="M1159" s="69" t="str">
        <f>IF(TimeSpend[[#This Row],[Personnel number]]&lt;&gt;"",VLOOKUP(TimeSpend[[#This Row],[Personnel number]],Users!A:B,2,0),"")</f>
        <v/>
      </c>
      <c r="N1159" s="69" t="str">
        <f>IF(TimeSpend[[#This Row],[Network Description]]&lt;&gt;"",VLOOKUP(TimeSpend[[#This Row],[Network Description]],Projects!A:C,3,0),"")</f>
        <v/>
      </c>
      <c r="O1159" s="69" t="str">
        <f>IF(TimeSpend[[#This Row],[Activity]]&lt;&gt;"",VLOOKUP(TimeSpend[[#This Row],[Activity]],Activity,2,FALSE),"")</f>
        <v/>
      </c>
    </row>
    <row r="1160" spans="3:15" ht="16.5" customHeight="1" x14ac:dyDescent="0.25">
      <c r="C1160" s="68" t="str">
        <f t="shared" si="21"/>
        <v/>
      </c>
      <c r="D1160" s="69" t="str">
        <f>IF(TimeSpend[[#This Row],[Network Description]]&lt;&gt;"",VLOOKUP(TimeSpend[[#This Row],[Network Description]],Projects!A:B,2,0),"")</f>
        <v/>
      </c>
      <c r="F1160" s="96"/>
      <c r="L1160" s="69" t="str">
        <f>IF(TimeSpend[[#This Row],[Personnel number]]&lt;&gt;"",Utilization!$J$2,"")</f>
        <v/>
      </c>
      <c r="M1160" s="69" t="str">
        <f>IF(TimeSpend[[#This Row],[Personnel number]]&lt;&gt;"",VLOOKUP(TimeSpend[[#This Row],[Personnel number]],Users!A:B,2,0),"")</f>
        <v/>
      </c>
      <c r="N1160" s="69" t="str">
        <f>IF(TimeSpend[[#This Row],[Network Description]]&lt;&gt;"",VLOOKUP(TimeSpend[[#This Row],[Network Description]],Projects!A:C,3,0),"")</f>
        <v/>
      </c>
      <c r="O1160" s="69" t="str">
        <f>IF(TimeSpend[[#This Row],[Activity]]&lt;&gt;"",VLOOKUP(TimeSpend[[#This Row],[Activity]],Activity,2,FALSE),"")</f>
        <v/>
      </c>
    </row>
    <row r="1161" spans="3:15" ht="16.5" customHeight="1" x14ac:dyDescent="0.25">
      <c r="C1161" s="68" t="str">
        <f t="shared" si="21"/>
        <v/>
      </c>
      <c r="D1161" s="69" t="str">
        <f>IF(TimeSpend[[#This Row],[Network Description]]&lt;&gt;"",VLOOKUP(TimeSpend[[#This Row],[Network Description]],Projects!A:B,2,0),"")</f>
        <v/>
      </c>
      <c r="F1161" s="96"/>
      <c r="L1161" s="69" t="str">
        <f>IF(TimeSpend[[#This Row],[Personnel number]]&lt;&gt;"",Utilization!$J$2,"")</f>
        <v/>
      </c>
      <c r="M1161" s="69" t="str">
        <f>IF(TimeSpend[[#This Row],[Personnel number]]&lt;&gt;"",VLOOKUP(TimeSpend[[#This Row],[Personnel number]],Users!A:B,2,0),"")</f>
        <v/>
      </c>
      <c r="N1161" s="69" t="str">
        <f>IF(TimeSpend[[#This Row],[Network Description]]&lt;&gt;"",VLOOKUP(TimeSpend[[#This Row],[Network Description]],Projects!A:C,3,0),"")</f>
        <v/>
      </c>
      <c r="O1161" s="69" t="str">
        <f>IF(TimeSpend[[#This Row],[Activity]]&lt;&gt;"",VLOOKUP(TimeSpend[[#This Row],[Activity]],Activity,2,FALSE),"")</f>
        <v/>
      </c>
    </row>
    <row r="1162" spans="3:15" ht="16.5" customHeight="1" x14ac:dyDescent="0.25">
      <c r="C1162" s="68" t="str">
        <f t="shared" si="21"/>
        <v/>
      </c>
      <c r="D1162" s="69" t="str">
        <f>IF(TimeSpend[[#This Row],[Network Description]]&lt;&gt;"",VLOOKUP(TimeSpend[[#This Row],[Network Description]],Projects!A:B,2,0),"")</f>
        <v/>
      </c>
      <c r="F1162" s="96"/>
      <c r="L1162" s="69" t="str">
        <f>IF(TimeSpend[[#This Row],[Personnel number]]&lt;&gt;"",Utilization!$J$2,"")</f>
        <v/>
      </c>
      <c r="M1162" s="69" t="str">
        <f>IF(TimeSpend[[#This Row],[Personnel number]]&lt;&gt;"",VLOOKUP(TimeSpend[[#This Row],[Personnel number]],Users!A:B,2,0),"")</f>
        <v/>
      </c>
      <c r="N1162" s="69" t="str">
        <f>IF(TimeSpend[[#This Row],[Network Description]]&lt;&gt;"",VLOOKUP(TimeSpend[[#This Row],[Network Description]],Projects!A:C,3,0),"")</f>
        <v/>
      </c>
      <c r="O1162" s="69" t="str">
        <f>IF(TimeSpend[[#This Row],[Activity]]&lt;&gt;"",VLOOKUP(TimeSpend[[#This Row],[Activity]],Activity,2,FALSE),"")</f>
        <v/>
      </c>
    </row>
    <row r="1163" spans="3:15" ht="16.5" customHeight="1" x14ac:dyDescent="0.25">
      <c r="C1163" s="68" t="str">
        <f t="shared" si="21"/>
        <v/>
      </c>
      <c r="D1163" s="69" t="str">
        <f>IF(TimeSpend[[#This Row],[Network Description]]&lt;&gt;"",VLOOKUP(TimeSpend[[#This Row],[Network Description]],Projects!A:B,2,0),"")</f>
        <v/>
      </c>
      <c r="F1163" s="96"/>
      <c r="L1163" s="69" t="str">
        <f>IF(TimeSpend[[#This Row],[Personnel number]]&lt;&gt;"",Utilization!$J$2,"")</f>
        <v/>
      </c>
      <c r="M1163" s="69" t="str">
        <f>IF(TimeSpend[[#This Row],[Personnel number]]&lt;&gt;"",VLOOKUP(TimeSpend[[#This Row],[Personnel number]],Users!A:B,2,0),"")</f>
        <v/>
      </c>
      <c r="N1163" s="69" t="str">
        <f>IF(TimeSpend[[#This Row],[Network Description]]&lt;&gt;"",VLOOKUP(TimeSpend[[#This Row],[Network Description]],Projects!A:C,3,0),"")</f>
        <v/>
      </c>
      <c r="O1163" s="69" t="str">
        <f>IF(TimeSpend[[#This Row],[Activity]]&lt;&gt;"",VLOOKUP(TimeSpend[[#This Row],[Activity]],Activity,2,FALSE),"")</f>
        <v/>
      </c>
    </row>
    <row r="1164" spans="3:15" ht="16.5" customHeight="1" x14ac:dyDescent="0.25">
      <c r="C1164" s="68" t="str">
        <f t="shared" si="21"/>
        <v/>
      </c>
      <c r="D1164" s="69" t="str">
        <f>IF(TimeSpend[[#This Row],[Network Description]]&lt;&gt;"",VLOOKUP(TimeSpend[[#This Row],[Network Description]],Projects!A:B,2,0),"")</f>
        <v/>
      </c>
      <c r="F1164" s="96"/>
      <c r="L1164" s="69" t="str">
        <f>IF(TimeSpend[[#This Row],[Personnel number]]&lt;&gt;"",Utilization!$J$2,"")</f>
        <v/>
      </c>
      <c r="M1164" s="69" t="str">
        <f>IF(TimeSpend[[#This Row],[Personnel number]]&lt;&gt;"",VLOOKUP(TimeSpend[[#This Row],[Personnel number]],Users!A:B,2,0),"")</f>
        <v/>
      </c>
      <c r="N1164" s="69" t="str">
        <f>IF(TimeSpend[[#This Row],[Network Description]]&lt;&gt;"",VLOOKUP(TimeSpend[[#This Row],[Network Description]],Projects!A:C,3,0),"")</f>
        <v/>
      </c>
      <c r="O1164" s="69" t="str">
        <f>IF(TimeSpend[[#This Row],[Activity]]&lt;&gt;"",VLOOKUP(TimeSpend[[#This Row],[Activity]],Activity,2,FALSE),"")</f>
        <v/>
      </c>
    </row>
    <row r="1165" spans="3:15" ht="16.5" customHeight="1" x14ac:dyDescent="0.25">
      <c r="C1165" s="68" t="str">
        <f t="shared" si="21"/>
        <v/>
      </c>
      <c r="D1165" s="69" t="str">
        <f>IF(TimeSpend[[#This Row],[Network Description]]&lt;&gt;"",VLOOKUP(TimeSpend[[#This Row],[Network Description]],Projects!A:B,2,0),"")</f>
        <v/>
      </c>
      <c r="F1165" s="96"/>
      <c r="L1165" s="69" t="str">
        <f>IF(TimeSpend[[#This Row],[Personnel number]]&lt;&gt;"",Utilization!$J$2,"")</f>
        <v/>
      </c>
      <c r="M1165" s="69" t="str">
        <f>IF(TimeSpend[[#This Row],[Personnel number]]&lt;&gt;"",VLOOKUP(TimeSpend[[#This Row],[Personnel number]],Users!A:B,2,0),"")</f>
        <v/>
      </c>
      <c r="N1165" s="69" t="str">
        <f>IF(TimeSpend[[#This Row],[Network Description]]&lt;&gt;"",VLOOKUP(TimeSpend[[#This Row],[Network Description]],Projects!A:C,3,0),"")</f>
        <v/>
      </c>
      <c r="O1165" s="69" t="str">
        <f>IF(TimeSpend[[#This Row],[Activity]]&lt;&gt;"",VLOOKUP(TimeSpend[[#This Row],[Activity]],Activity,2,FALSE),"")</f>
        <v/>
      </c>
    </row>
    <row r="1166" spans="3:15" ht="16.5" customHeight="1" x14ac:dyDescent="0.25">
      <c r="C1166" s="68" t="str">
        <f t="shared" si="21"/>
        <v/>
      </c>
      <c r="D1166" s="69" t="str">
        <f>IF(TimeSpend[[#This Row],[Network Description]]&lt;&gt;"",VLOOKUP(TimeSpend[[#This Row],[Network Description]],Projects!A:B,2,0),"")</f>
        <v/>
      </c>
      <c r="F1166" s="96"/>
      <c r="L1166" s="69" t="str">
        <f>IF(TimeSpend[[#This Row],[Personnel number]]&lt;&gt;"",Utilization!$J$2,"")</f>
        <v/>
      </c>
      <c r="M1166" s="69" t="str">
        <f>IF(TimeSpend[[#This Row],[Personnel number]]&lt;&gt;"",VLOOKUP(TimeSpend[[#This Row],[Personnel number]],Users!A:B,2,0),"")</f>
        <v/>
      </c>
      <c r="N1166" s="69" t="str">
        <f>IF(TimeSpend[[#This Row],[Network Description]]&lt;&gt;"",VLOOKUP(TimeSpend[[#This Row],[Network Description]],Projects!A:C,3,0),"")</f>
        <v/>
      </c>
      <c r="O1166" s="69" t="str">
        <f>IF(TimeSpend[[#This Row],[Activity]]&lt;&gt;"",VLOOKUP(TimeSpend[[#This Row],[Activity]],Activity,2,FALSE),"")</f>
        <v/>
      </c>
    </row>
    <row r="1167" spans="3:15" ht="16.5" customHeight="1" x14ac:dyDescent="0.25">
      <c r="C1167" s="68" t="str">
        <f t="shared" si="21"/>
        <v/>
      </c>
      <c r="D1167" s="69" t="str">
        <f>IF(TimeSpend[[#This Row],[Network Description]]&lt;&gt;"",VLOOKUP(TimeSpend[[#This Row],[Network Description]],Projects!A:B,2,0),"")</f>
        <v/>
      </c>
      <c r="F1167" s="96"/>
      <c r="L1167" s="69" t="str">
        <f>IF(TimeSpend[[#This Row],[Personnel number]]&lt;&gt;"",Utilization!$J$2,"")</f>
        <v/>
      </c>
      <c r="M1167" s="69" t="str">
        <f>IF(TimeSpend[[#This Row],[Personnel number]]&lt;&gt;"",VLOOKUP(TimeSpend[[#This Row],[Personnel number]],Users!A:B,2,0),"")</f>
        <v/>
      </c>
      <c r="N1167" s="69" t="str">
        <f>IF(TimeSpend[[#This Row],[Network Description]]&lt;&gt;"",VLOOKUP(TimeSpend[[#This Row],[Network Description]],Projects!A:C,3,0),"")</f>
        <v/>
      </c>
      <c r="O1167" s="69" t="str">
        <f>IF(TimeSpend[[#This Row],[Activity]]&lt;&gt;"",VLOOKUP(TimeSpend[[#This Row],[Activity]],Activity,2,FALSE),"")</f>
        <v/>
      </c>
    </row>
    <row r="1168" spans="3:15" ht="16.5" customHeight="1" x14ac:dyDescent="0.25">
      <c r="C1168" s="68" t="str">
        <f t="shared" si="21"/>
        <v/>
      </c>
      <c r="D1168" s="69" t="str">
        <f>IF(TimeSpend[[#This Row],[Network Description]]&lt;&gt;"",VLOOKUP(TimeSpend[[#This Row],[Network Description]],Projects!A:B,2,0),"")</f>
        <v/>
      </c>
      <c r="F1168" s="96"/>
      <c r="L1168" s="69" t="str">
        <f>IF(TimeSpend[[#This Row],[Personnel number]]&lt;&gt;"",Utilization!$J$2,"")</f>
        <v/>
      </c>
      <c r="M1168" s="69" t="str">
        <f>IF(TimeSpend[[#This Row],[Personnel number]]&lt;&gt;"",VLOOKUP(TimeSpend[[#This Row],[Personnel number]],Users!A:B,2,0),"")</f>
        <v/>
      </c>
      <c r="N1168" s="69" t="str">
        <f>IF(TimeSpend[[#This Row],[Network Description]]&lt;&gt;"",VLOOKUP(TimeSpend[[#This Row],[Network Description]],Projects!A:C,3,0),"")</f>
        <v/>
      </c>
      <c r="O1168" s="69" t="str">
        <f>IF(TimeSpend[[#This Row],[Activity]]&lt;&gt;"",VLOOKUP(TimeSpend[[#This Row],[Activity]],Activity,2,FALSE),"")</f>
        <v/>
      </c>
    </row>
    <row r="1169" spans="3:15" ht="16.5" customHeight="1" x14ac:dyDescent="0.25">
      <c r="C1169" s="68" t="str">
        <f t="shared" si="21"/>
        <v/>
      </c>
      <c r="D1169" s="69" t="str">
        <f>IF(TimeSpend[[#This Row],[Network Description]]&lt;&gt;"",VLOOKUP(TimeSpend[[#This Row],[Network Description]],Projects!A:B,2,0),"")</f>
        <v/>
      </c>
      <c r="F1169" s="96"/>
      <c r="L1169" s="69" t="str">
        <f>IF(TimeSpend[[#This Row],[Personnel number]]&lt;&gt;"",Utilization!$J$2,"")</f>
        <v/>
      </c>
      <c r="M1169" s="69" t="str">
        <f>IF(TimeSpend[[#This Row],[Personnel number]]&lt;&gt;"",VLOOKUP(TimeSpend[[#This Row],[Personnel number]],Users!A:B,2,0),"")</f>
        <v/>
      </c>
      <c r="N1169" s="69" t="str">
        <f>IF(TimeSpend[[#This Row],[Network Description]]&lt;&gt;"",VLOOKUP(TimeSpend[[#This Row],[Network Description]],Projects!A:C,3,0),"")</f>
        <v/>
      </c>
      <c r="O1169" s="69" t="str">
        <f>IF(TimeSpend[[#This Row],[Activity]]&lt;&gt;"",VLOOKUP(TimeSpend[[#This Row],[Activity]],Activity,2,FALSE),"")</f>
        <v/>
      </c>
    </row>
    <row r="1170" spans="3:15" ht="16.5" customHeight="1" x14ac:dyDescent="0.25">
      <c r="C1170" s="68" t="str">
        <f t="shared" si="21"/>
        <v/>
      </c>
      <c r="D1170" s="69" t="str">
        <f>IF(TimeSpend[[#This Row],[Network Description]]&lt;&gt;"",VLOOKUP(TimeSpend[[#This Row],[Network Description]],Projects!A:B,2,0),"")</f>
        <v/>
      </c>
      <c r="F1170" s="96"/>
      <c r="L1170" s="69" t="str">
        <f>IF(TimeSpend[[#This Row],[Personnel number]]&lt;&gt;"",Utilization!$J$2,"")</f>
        <v/>
      </c>
      <c r="M1170" s="69" t="str">
        <f>IF(TimeSpend[[#This Row],[Personnel number]]&lt;&gt;"",VLOOKUP(TimeSpend[[#This Row],[Personnel number]],Users!A:B,2,0),"")</f>
        <v/>
      </c>
      <c r="N1170" s="69" t="str">
        <f>IF(TimeSpend[[#This Row],[Network Description]]&lt;&gt;"",VLOOKUP(TimeSpend[[#This Row],[Network Description]],Projects!A:C,3,0),"")</f>
        <v/>
      </c>
      <c r="O1170" s="69" t="str">
        <f>IF(TimeSpend[[#This Row],[Activity]]&lt;&gt;"",VLOOKUP(TimeSpend[[#This Row],[Activity]],Activity,2,FALSE),"")</f>
        <v/>
      </c>
    </row>
    <row r="1171" spans="3:15" ht="16.5" customHeight="1" x14ac:dyDescent="0.25">
      <c r="C1171" s="68" t="str">
        <f t="shared" si="21"/>
        <v/>
      </c>
      <c r="D1171" s="69" t="str">
        <f>IF(TimeSpend[[#This Row],[Network Description]]&lt;&gt;"",VLOOKUP(TimeSpend[[#This Row],[Network Description]],Projects!A:B,2,0),"")</f>
        <v/>
      </c>
      <c r="F1171" s="96"/>
      <c r="L1171" s="69" t="str">
        <f>IF(TimeSpend[[#This Row],[Personnel number]]&lt;&gt;"",Utilization!$J$2,"")</f>
        <v/>
      </c>
      <c r="M1171" s="69" t="str">
        <f>IF(TimeSpend[[#This Row],[Personnel number]]&lt;&gt;"",VLOOKUP(TimeSpend[[#This Row],[Personnel number]],Users!A:B,2,0),"")</f>
        <v/>
      </c>
      <c r="N1171" s="69" t="str">
        <f>IF(TimeSpend[[#This Row],[Network Description]]&lt;&gt;"",VLOOKUP(TimeSpend[[#This Row],[Network Description]],Projects!A:C,3,0),"")</f>
        <v/>
      </c>
      <c r="O1171" s="69" t="str">
        <f>IF(TimeSpend[[#This Row],[Activity]]&lt;&gt;"",VLOOKUP(TimeSpend[[#This Row],[Activity]],Activity,2,FALSE),"")</f>
        <v/>
      </c>
    </row>
    <row r="1172" spans="3:15" ht="16.5" customHeight="1" x14ac:dyDescent="0.25">
      <c r="C1172" s="68" t="str">
        <f t="shared" si="21"/>
        <v/>
      </c>
      <c r="D1172" s="69" t="str">
        <f>IF(TimeSpend[[#This Row],[Network Description]]&lt;&gt;"",VLOOKUP(TimeSpend[[#This Row],[Network Description]],Projects!A:B,2,0),"")</f>
        <v/>
      </c>
      <c r="F1172" s="96"/>
      <c r="L1172" s="69" t="str">
        <f>IF(TimeSpend[[#This Row],[Personnel number]]&lt;&gt;"",Utilization!$J$2,"")</f>
        <v/>
      </c>
      <c r="M1172" s="69" t="str">
        <f>IF(TimeSpend[[#This Row],[Personnel number]]&lt;&gt;"",VLOOKUP(TimeSpend[[#This Row],[Personnel number]],Users!A:B,2,0),"")</f>
        <v/>
      </c>
      <c r="N1172" s="69" t="str">
        <f>IF(TimeSpend[[#This Row],[Network Description]]&lt;&gt;"",VLOOKUP(TimeSpend[[#This Row],[Network Description]],Projects!A:C,3,0),"")</f>
        <v/>
      </c>
      <c r="O1172" s="69" t="str">
        <f>IF(TimeSpend[[#This Row],[Activity]]&lt;&gt;"",VLOOKUP(TimeSpend[[#This Row],[Activity]],Activity,2,FALSE),"")</f>
        <v/>
      </c>
    </row>
    <row r="1173" spans="3:15" ht="16.5" customHeight="1" x14ac:dyDescent="0.25">
      <c r="C1173" s="68" t="str">
        <f t="shared" si="21"/>
        <v/>
      </c>
      <c r="D1173" s="69" t="str">
        <f>IF(TimeSpend[[#This Row],[Network Description]]&lt;&gt;"",VLOOKUP(TimeSpend[[#This Row],[Network Description]],Projects!A:B,2,0),"")</f>
        <v/>
      </c>
      <c r="F1173" s="96"/>
      <c r="L1173" s="69" t="str">
        <f>IF(TimeSpend[[#This Row],[Personnel number]]&lt;&gt;"",Utilization!$J$2,"")</f>
        <v/>
      </c>
      <c r="M1173" s="69" t="str">
        <f>IF(TimeSpend[[#This Row],[Personnel number]]&lt;&gt;"",VLOOKUP(TimeSpend[[#This Row],[Personnel number]],Users!A:B,2,0),"")</f>
        <v/>
      </c>
      <c r="N1173" s="69" t="str">
        <f>IF(TimeSpend[[#This Row],[Network Description]]&lt;&gt;"",VLOOKUP(TimeSpend[[#This Row],[Network Description]],Projects!A:C,3,0),"")</f>
        <v/>
      </c>
      <c r="O1173" s="69" t="str">
        <f>IF(TimeSpend[[#This Row],[Activity]]&lt;&gt;"",VLOOKUP(TimeSpend[[#This Row],[Activity]],Activity,2,FALSE),"")</f>
        <v/>
      </c>
    </row>
    <row r="1174" spans="3:15" ht="16.5" customHeight="1" x14ac:dyDescent="0.25">
      <c r="C1174" s="68" t="str">
        <f t="shared" si="21"/>
        <v/>
      </c>
      <c r="D1174" s="69" t="str">
        <f>IF(TimeSpend[[#This Row],[Network Description]]&lt;&gt;"",VLOOKUP(TimeSpend[[#This Row],[Network Description]],Projects!A:B,2,0),"")</f>
        <v/>
      </c>
      <c r="F1174" s="96"/>
      <c r="L1174" s="69" t="str">
        <f>IF(TimeSpend[[#This Row],[Personnel number]]&lt;&gt;"",Utilization!$J$2,"")</f>
        <v/>
      </c>
      <c r="M1174" s="69" t="str">
        <f>IF(TimeSpend[[#This Row],[Personnel number]]&lt;&gt;"",VLOOKUP(TimeSpend[[#This Row],[Personnel number]],Users!A:B,2,0),"")</f>
        <v/>
      </c>
      <c r="N1174" s="69" t="str">
        <f>IF(TimeSpend[[#This Row],[Network Description]]&lt;&gt;"",VLOOKUP(TimeSpend[[#This Row],[Network Description]],Projects!A:C,3,0),"")</f>
        <v/>
      </c>
      <c r="O1174" s="69" t="str">
        <f>IF(TimeSpend[[#This Row],[Activity]]&lt;&gt;"",VLOOKUP(TimeSpend[[#This Row],[Activity]],Activity,2,FALSE),"")</f>
        <v/>
      </c>
    </row>
    <row r="1175" spans="3:15" ht="16.5" customHeight="1" x14ac:dyDescent="0.25">
      <c r="C1175" s="68" t="str">
        <f t="shared" si="21"/>
        <v/>
      </c>
      <c r="D1175" s="69" t="str">
        <f>IF(TimeSpend[[#This Row],[Network Description]]&lt;&gt;"",VLOOKUP(TimeSpend[[#This Row],[Network Description]],Projects!A:B,2,0),"")</f>
        <v/>
      </c>
      <c r="F1175" s="96"/>
      <c r="L1175" s="69" t="str">
        <f>IF(TimeSpend[[#This Row],[Personnel number]]&lt;&gt;"",Utilization!$J$2,"")</f>
        <v/>
      </c>
      <c r="M1175" s="69" t="str">
        <f>IF(TimeSpend[[#This Row],[Personnel number]]&lt;&gt;"",VLOOKUP(TimeSpend[[#This Row],[Personnel number]],Users!A:B,2,0),"")</f>
        <v/>
      </c>
      <c r="N1175" s="69" t="str">
        <f>IF(TimeSpend[[#This Row],[Network Description]]&lt;&gt;"",VLOOKUP(TimeSpend[[#This Row],[Network Description]],Projects!A:C,3,0),"")</f>
        <v/>
      </c>
      <c r="O1175" s="69" t="str">
        <f>IF(TimeSpend[[#This Row],[Activity]]&lt;&gt;"",VLOOKUP(TimeSpend[[#This Row],[Activity]],Activity,2,FALSE),"")</f>
        <v/>
      </c>
    </row>
    <row r="1176" spans="3:15" ht="16.5" customHeight="1" x14ac:dyDescent="0.25">
      <c r="C1176" s="68" t="str">
        <f t="shared" si="21"/>
        <v/>
      </c>
      <c r="D1176" s="69" t="str">
        <f>IF(TimeSpend[[#This Row],[Network Description]]&lt;&gt;"",VLOOKUP(TimeSpend[[#This Row],[Network Description]],Projects!A:B,2,0),"")</f>
        <v/>
      </c>
      <c r="F1176" s="96"/>
      <c r="L1176" s="69" t="str">
        <f>IF(TimeSpend[[#This Row],[Personnel number]]&lt;&gt;"",Utilization!$J$2,"")</f>
        <v/>
      </c>
      <c r="M1176" s="69" t="str">
        <f>IF(TimeSpend[[#This Row],[Personnel number]]&lt;&gt;"",VLOOKUP(TimeSpend[[#This Row],[Personnel number]],Users!A:B,2,0),"")</f>
        <v/>
      </c>
      <c r="N1176" s="69" t="str">
        <f>IF(TimeSpend[[#This Row],[Network Description]]&lt;&gt;"",VLOOKUP(TimeSpend[[#This Row],[Network Description]],Projects!A:C,3,0),"")</f>
        <v/>
      </c>
      <c r="O1176" s="69" t="str">
        <f>IF(TimeSpend[[#This Row],[Activity]]&lt;&gt;"",VLOOKUP(TimeSpend[[#This Row],[Activity]],Activity,2,FALSE),"")</f>
        <v/>
      </c>
    </row>
    <row r="1177" spans="3:15" ht="16.5" customHeight="1" x14ac:dyDescent="0.25">
      <c r="C1177" s="68" t="str">
        <f t="shared" si="21"/>
        <v/>
      </c>
      <c r="D1177" s="69" t="str">
        <f>IF(TimeSpend[[#This Row],[Network Description]]&lt;&gt;"",VLOOKUP(TimeSpend[[#This Row],[Network Description]],Projects!A:B,2,0),"")</f>
        <v/>
      </c>
      <c r="F1177" s="96"/>
      <c r="L1177" s="69" t="str">
        <f>IF(TimeSpend[[#This Row],[Personnel number]]&lt;&gt;"",Utilization!$J$2,"")</f>
        <v/>
      </c>
      <c r="M1177" s="69" t="str">
        <f>IF(TimeSpend[[#This Row],[Personnel number]]&lt;&gt;"",VLOOKUP(TimeSpend[[#This Row],[Personnel number]],Users!A:B,2,0),"")</f>
        <v/>
      </c>
      <c r="N1177" s="69" t="str">
        <f>IF(TimeSpend[[#This Row],[Network Description]]&lt;&gt;"",VLOOKUP(TimeSpend[[#This Row],[Network Description]],Projects!A:C,3,0),"")</f>
        <v/>
      </c>
      <c r="O1177" s="69" t="str">
        <f>IF(TimeSpend[[#This Row],[Activity]]&lt;&gt;"",VLOOKUP(TimeSpend[[#This Row],[Activity]],Activity,2,FALSE),"")</f>
        <v/>
      </c>
    </row>
    <row r="1178" spans="3:15" ht="16.5" customHeight="1" x14ac:dyDescent="0.25">
      <c r="C1178" s="68" t="str">
        <f t="shared" si="21"/>
        <v/>
      </c>
      <c r="D1178" s="69" t="str">
        <f>IF(TimeSpend[[#This Row],[Network Description]]&lt;&gt;"",VLOOKUP(TimeSpend[[#This Row],[Network Description]],Projects!A:B,2,0),"")</f>
        <v/>
      </c>
      <c r="F1178" s="96"/>
      <c r="L1178" s="69" t="str">
        <f>IF(TimeSpend[[#This Row],[Personnel number]]&lt;&gt;"",Utilization!$J$2,"")</f>
        <v/>
      </c>
      <c r="M1178" s="69" t="str">
        <f>IF(TimeSpend[[#This Row],[Personnel number]]&lt;&gt;"",VLOOKUP(TimeSpend[[#This Row],[Personnel number]],Users!A:B,2,0),"")</f>
        <v/>
      </c>
      <c r="N1178" s="69" t="str">
        <f>IF(TimeSpend[[#This Row],[Network Description]]&lt;&gt;"",VLOOKUP(TimeSpend[[#This Row],[Network Description]],Projects!A:C,3,0),"")</f>
        <v/>
      </c>
      <c r="O1178" s="69" t="str">
        <f>IF(TimeSpend[[#This Row],[Activity]]&lt;&gt;"",VLOOKUP(TimeSpend[[#This Row],[Activity]],Activity,2,FALSE),"")</f>
        <v/>
      </c>
    </row>
    <row r="1179" spans="3:15" ht="16.5" customHeight="1" x14ac:dyDescent="0.25">
      <c r="C1179" s="68" t="str">
        <f t="shared" si="21"/>
        <v/>
      </c>
      <c r="D1179" s="69" t="str">
        <f>IF(TimeSpend[[#This Row],[Network Description]]&lt;&gt;"",VLOOKUP(TimeSpend[[#This Row],[Network Description]],Projects!A:B,2,0),"")</f>
        <v/>
      </c>
      <c r="F1179" s="96"/>
      <c r="L1179" s="69" t="str">
        <f>IF(TimeSpend[[#This Row],[Personnel number]]&lt;&gt;"",Utilization!$J$2,"")</f>
        <v/>
      </c>
      <c r="M1179" s="69" t="str">
        <f>IF(TimeSpend[[#This Row],[Personnel number]]&lt;&gt;"",VLOOKUP(TimeSpend[[#This Row],[Personnel number]],Users!A:B,2,0),"")</f>
        <v/>
      </c>
      <c r="N1179" s="69" t="str">
        <f>IF(TimeSpend[[#This Row],[Network Description]]&lt;&gt;"",VLOOKUP(TimeSpend[[#This Row],[Network Description]],Projects!A:C,3,0),"")</f>
        <v/>
      </c>
      <c r="O1179" s="69" t="str">
        <f>IF(TimeSpend[[#This Row],[Activity]]&lt;&gt;"",VLOOKUP(TimeSpend[[#This Row],[Activity]],Activity,2,FALSE),"")</f>
        <v/>
      </c>
    </row>
    <row r="1180" spans="3:15" ht="16.5" customHeight="1" x14ac:dyDescent="0.25">
      <c r="C1180" s="68" t="str">
        <f t="shared" si="21"/>
        <v/>
      </c>
      <c r="D1180" s="69" t="str">
        <f>IF(TimeSpend[[#This Row],[Network Description]]&lt;&gt;"",VLOOKUP(TimeSpend[[#This Row],[Network Description]],Projects!A:B,2,0),"")</f>
        <v/>
      </c>
      <c r="F1180" s="96"/>
      <c r="L1180" s="69" t="str">
        <f>IF(TimeSpend[[#This Row],[Personnel number]]&lt;&gt;"",Utilization!$J$2,"")</f>
        <v/>
      </c>
      <c r="M1180" s="69" t="str">
        <f>IF(TimeSpend[[#This Row],[Personnel number]]&lt;&gt;"",VLOOKUP(TimeSpend[[#This Row],[Personnel number]],Users!A:B,2,0),"")</f>
        <v/>
      </c>
      <c r="N1180" s="69" t="str">
        <f>IF(TimeSpend[[#This Row],[Network Description]]&lt;&gt;"",VLOOKUP(TimeSpend[[#This Row],[Network Description]],Projects!A:C,3,0),"")</f>
        <v/>
      </c>
      <c r="O1180" s="69" t="str">
        <f>IF(TimeSpend[[#This Row],[Activity]]&lt;&gt;"",VLOOKUP(TimeSpend[[#This Row],[Activity]],Activity,2,FALSE),"")</f>
        <v/>
      </c>
    </row>
    <row r="1181" spans="3:15" ht="16.5" customHeight="1" x14ac:dyDescent="0.25">
      <c r="C1181" s="68" t="str">
        <f t="shared" si="21"/>
        <v/>
      </c>
      <c r="D1181" s="69" t="str">
        <f>IF(TimeSpend[[#This Row],[Network Description]]&lt;&gt;"",VLOOKUP(TimeSpend[[#This Row],[Network Description]],Projects!A:B,2,0),"")</f>
        <v/>
      </c>
      <c r="F1181" s="96"/>
      <c r="L1181" s="69" t="str">
        <f>IF(TimeSpend[[#This Row],[Personnel number]]&lt;&gt;"",Utilization!$J$2,"")</f>
        <v/>
      </c>
      <c r="M1181" s="69" t="str">
        <f>IF(TimeSpend[[#This Row],[Personnel number]]&lt;&gt;"",VLOOKUP(TimeSpend[[#This Row],[Personnel number]],Users!A:B,2,0),"")</f>
        <v/>
      </c>
      <c r="N1181" s="69" t="str">
        <f>IF(TimeSpend[[#This Row],[Network Description]]&lt;&gt;"",VLOOKUP(TimeSpend[[#This Row],[Network Description]],Projects!A:C,3,0),"")</f>
        <v/>
      </c>
      <c r="O1181" s="69" t="str">
        <f>IF(TimeSpend[[#This Row],[Activity]]&lt;&gt;"",VLOOKUP(TimeSpend[[#This Row],[Activity]],Activity,2,FALSE),"")</f>
        <v/>
      </c>
    </row>
    <row r="1182" spans="3:15" ht="16.5" customHeight="1" x14ac:dyDescent="0.25">
      <c r="C1182" s="68" t="str">
        <f t="shared" si="21"/>
        <v/>
      </c>
      <c r="D1182" s="69" t="str">
        <f>IF(TimeSpend[[#This Row],[Network Description]]&lt;&gt;"",VLOOKUP(TimeSpend[[#This Row],[Network Description]],Projects!A:B,2,0),"")</f>
        <v/>
      </c>
      <c r="F1182" s="96"/>
      <c r="L1182" s="69" t="str">
        <f>IF(TimeSpend[[#This Row],[Personnel number]]&lt;&gt;"",Utilization!$J$2,"")</f>
        <v/>
      </c>
      <c r="M1182" s="69" t="str">
        <f>IF(TimeSpend[[#This Row],[Personnel number]]&lt;&gt;"",VLOOKUP(TimeSpend[[#This Row],[Personnel number]],Users!A:B,2,0),"")</f>
        <v/>
      </c>
      <c r="N1182" s="69" t="str">
        <f>IF(TimeSpend[[#This Row],[Network Description]]&lt;&gt;"",VLOOKUP(TimeSpend[[#This Row],[Network Description]],Projects!A:C,3,0),"")</f>
        <v/>
      </c>
      <c r="O1182" s="69" t="str">
        <f>IF(TimeSpend[[#This Row],[Activity]]&lt;&gt;"",VLOOKUP(TimeSpend[[#This Row],[Activity]],Activity,2,FALSE),"")</f>
        <v/>
      </c>
    </row>
    <row r="1183" spans="3:15" ht="16.5" customHeight="1" x14ac:dyDescent="0.25">
      <c r="C1183" s="68" t="str">
        <f t="shared" si="21"/>
        <v/>
      </c>
      <c r="D1183" s="69" t="str">
        <f>IF(TimeSpend[[#This Row],[Network Description]]&lt;&gt;"",VLOOKUP(TimeSpend[[#This Row],[Network Description]],Projects!A:B,2,0),"")</f>
        <v/>
      </c>
      <c r="F1183" s="96"/>
      <c r="L1183" s="69" t="str">
        <f>IF(TimeSpend[[#This Row],[Personnel number]]&lt;&gt;"",Utilization!$J$2,"")</f>
        <v/>
      </c>
      <c r="M1183" s="69" t="str">
        <f>IF(TimeSpend[[#This Row],[Personnel number]]&lt;&gt;"",VLOOKUP(TimeSpend[[#This Row],[Personnel number]],Users!A:B,2,0),"")</f>
        <v/>
      </c>
      <c r="N1183" s="69" t="str">
        <f>IF(TimeSpend[[#This Row],[Network Description]]&lt;&gt;"",VLOOKUP(TimeSpend[[#This Row],[Network Description]],Projects!A:C,3,0),"")</f>
        <v/>
      </c>
      <c r="O1183" s="69" t="str">
        <f>IF(TimeSpend[[#This Row],[Activity]]&lt;&gt;"",VLOOKUP(TimeSpend[[#This Row],[Activity]],Activity,2,FALSE),"")</f>
        <v/>
      </c>
    </row>
    <row r="1184" spans="3:15" ht="16.5" customHeight="1" x14ac:dyDescent="0.25">
      <c r="C1184" s="68" t="str">
        <f t="shared" si="21"/>
        <v/>
      </c>
      <c r="D1184" s="69" t="str">
        <f>IF(TimeSpend[[#This Row],[Network Description]]&lt;&gt;"",VLOOKUP(TimeSpend[[#This Row],[Network Description]],Projects!A:B,2,0),"")</f>
        <v/>
      </c>
      <c r="F1184" s="96"/>
      <c r="L1184" s="69" t="str">
        <f>IF(TimeSpend[[#This Row],[Personnel number]]&lt;&gt;"",Utilization!$J$2,"")</f>
        <v/>
      </c>
      <c r="M1184" s="69" t="str">
        <f>IF(TimeSpend[[#This Row],[Personnel number]]&lt;&gt;"",VLOOKUP(TimeSpend[[#This Row],[Personnel number]],Users!A:B,2,0),"")</f>
        <v/>
      </c>
      <c r="N1184" s="69" t="str">
        <f>IF(TimeSpend[[#This Row],[Network Description]]&lt;&gt;"",VLOOKUP(TimeSpend[[#This Row],[Network Description]],Projects!A:C,3,0),"")</f>
        <v/>
      </c>
      <c r="O1184" s="69" t="str">
        <f>IF(TimeSpend[[#This Row],[Activity]]&lt;&gt;"",VLOOKUP(TimeSpend[[#This Row],[Activity]],Activity,2,FALSE),"")</f>
        <v/>
      </c>
    </row>
    <row r="1185" spans="3:15" ht="16.5" customHeight="1" x14ac:dyDescent="0.25">
      <c r="C1185" s="68" t="str">
        <f t="shared" si="21"/>
        <v/>
      </c>
      <c r="D1185" s="69" t="str">
        <f>IF(TimeSpend[[#This Row],[Network Description]]&lt;&gt;"",VLOOKUP(TimeSpend[[#This Row],[Network Description]],Projects!A:B,2,0),"")</f>
        <v/>
      </c>
      <c r="F1185" s="96"/>
      <c r="L1185" s="69" t="str">
        <f>IF(TimeSpend[[#This Row],[Personnel number]]&lt;&gt;"",Utilization!$J$2,"")</f>
        <v/>
      </c>
      <c r="M1185" s="69" t="str">
        <f>IF(TimeSpend[[#This Row],[Personnel number]]&lt;&gt;"",VLOOKUP(TimeSpend[[#This Row],[Personnel number]],Users!A:B,2,0),"")</f>
        <v/>
      </c>
      <c r="N1185" s="69" t="str">
        <f>IF(TimeSpend[[#This Row],[Network Description]]&lt;&gt;"",VLOOKUP(TimeSpend[[#This Row],[Network Description]],Projects!A:C,3,0),"")</f>
        <v/>
      </c>
      <c r="O1185" s="69" t="str">
        <f>IF(TimeSpend[[#This Row],[Activity]]&lt;&gt;"",VLOOKUP(TimeSpend[[#This Row],[Activity]],Activity,2,FALSE),"")</f>
        <v/>
      </c>
    </row>
    <row r="1186" spans="3:15" ht="16.5" customHeight="1" x14ac:dyDescent="0.25">
      <c r="C1186" s="68" t="str">
        <f t="shared" si="21"/>
        <v/>
      </c>
      <c r="D1186" s="69" t="str">
        <f>IF(TimeSpend[[#This Row],[Network Description]]&lt;&gt;"",VLOOKUP(TimeSpend[[#This Row],[Network Description]],Projects!A:B,2,0),"")</f>
        <v/>
      </c>
      <c r="F1186" s="96"/>
      <c r="L1186" s="69" t="str">
        <f>IF(TimeSpend[[#This Row],[Personnel number]]&lt;&gt;"",Utilization!$J$2,"")</f>
        <v/>
      </c>
      <c r="M1186" s="69" t="str">
        <f>IF(TimeSpend[[#This Row],[Personnel number]]&lt;&gt;"",VLOOKUP(TimeSpend[[#This Row],[Personnel number]],Users!A:B,2,0),"")</f>
        <v/>
      </c>
      <c r="N1186" s="69" t="str">
        <f>IF(TimeSpend[[#This Row],[Network Description]]&lt;&gt;"",VLOOKUP(TimeSpend[[#This Row],[Network Description]],Projects!A:C,3,0),"")</f>
        <v/>
      </c>
      <c r="O1186" s="69" t="str">
        <f>IF(TimeSpend[[#This Row],[Activity]]&lt;&gt;"",VLOOKUP(TimeSpend[[#This Row],[Activity]],Activity,2,FALSE),"")</f>
        <v/>
      </c>
    </row>
    <row r="1187" spans="3:15" ht="16.5" customHeight="1" x14ac:dyDescent="0.25">
      <c r="C1187" s="68" t="str">
        <f t="shared" si="21"/>
        <v/>
      </c>
      <c r="D1187" s="69" t="str">
        <f>IF(TimeSpend[[#This Row],[Network Description]]&lt;&gt;"",VLOOKUP(TimeSpend[[#This Row],[Network Description]],Projects!A:B,2,0),"")</f>
        <v/>
      </c>
      <c r="F1187" s="96"/>
      <c r="L1187" s="69" t="str">
        <f>IF(TimeSpend[[#This Row],[Personnel number]]&lt;&gt;"",Utilization!$J$2,"")</f>
        <v/>
      </c>
      <c r="M1187" s="69" t="str">
        <f>IF(TimeSpend[[#This Row],[Personnel number]]&lt;&gt;"",VLOOKUP(TimeSpend[[#This Row],[Personnel number]],Users!A:B,2,0),"")</f>
        <v/>
      </c>
      <c r="N1187" s="69" t="str">
        <f>IF(TimeSpend[[#This Row],[Network Description]]&lt;&gt;"",VLOOKUP(TimeSpend[[#This Row],[Network Description]],Projects!A:C,3,0),"")</f>
        <v/>
      </c>
      <c r="O1187" s="69" t="str">
        <f>IF(TimeSpend[[#This Row],[Activity]]&lt;&gt;"",VLOOKUP(TimeSpend[[#This Row],[Activity]],Activity,2,FALSE),"")</f>
        <v/>
      </c>
    </row>
    <row r="1188" spans="3:15" ht="16.5" customHeight="1" x14ac:dyDescent="0.25">
      <c r="C1188" s="68" t="str">
        <f t="shared" si="21"/>
        <v/>
      </c>
      <c r="D1188" s="69" t="str">
        <f>IF(TimeSpend[[#This Row],[Network Description]]&lt;&gt;"",VLOOKUP(TimeSpend[[#This Row],[Network Description]],Projects!A:B,2,0),"")</f>
        <v/>
      </c>
      <c r="F1188" s="96"/>
      <c r="L1188" s="69" t="str">
        <f>IF(TimeSpend[[#This Row],[Personnel number]]&lt;&gt;"",Utilization!$J$2,"")</f>
        <v/>
      </c>
      <c r="M1188" s="69" t="str">
        <f>IF(TimeSpend[[#This Row],[Personnel number]]&lt;&gt;"",VLOOKUP(TimeSpend[[#This Row],[Personnel number]],Users!A:B,2,0),"")</f>
        <v/>
      </c>
      <c r="N1188" s="69" t="str">
        <f>IF(TimeSpend[[#This Row],[Network Description]]&lt;&gt;"",VLOOKUP(TimeSpend[[#This Row],[Network Description]],Projects!A:C,3,0),"")</f>
        <v/>
      </c>
      <c r="O1188" s="69" t="str">
        <f>IF(TimeSpend[[#This Row],[Activity]]&lt;&gt;"",VLOOKUP(TimeSpend[[#This Row],[Activity]],Activity,2,FALSE),"")</f>
        <v/>
      </c>
    </row>
    <row r="1189" spans="3:15" ht="16.5" customHeight="1" x14ac:dyDescent="0.25">
      <c r="C1189" s="68" t="str">
        <f t="shared" si="21"/>
        <v/>
      </c>
      <c r="D1189" s="69" t="str">
        <f>IF(TimeSpend[[#This Row],[Network Description]]&lt;&gt;"",VLOOKUP(TimeSpend[[#This Row],[Network Description]],Projects!A:B,2,0),"")</f>
        <v/>
      </c>
      <c r="F1189" s="96"/>
      <c r="L1189" s="69" t="str">
        <f>IF(TimeSpend[[#This Row],[Personnel number]]&lt;&gt;"",Utilization!$J$2,"")</f>
        <v/>
      </c>
      <c r="M1189" s="69" t="str">
        <f>IF(TimeSpend[[#This Row],[Personnel number]]&lt;&gt;"",VLOOKUP(TimeSpend[[#This Row],[Personnel number]],Users!A:B,2,0),"")</f>
        <v/>
      </c>
      <c r="N1189" s="69" t="str">
        <f>IF(TimeSpend[[#This Row],[Network Description]]&lt;&gt;"",VLOOKUP(TimeSpend[[#This Row],[Network Description]],Projects!A:C,3,0),"")</f>
        <v/>
      </c>
      <c r="O1189" s="69" t="str">
        <f>IF(TimeSpend[[#This Row],[Activity]]&lt;&gt;"",VLOOKUP(TimeSpend[[#This Row],[Activity]],Activity,2,FALSE),"")</f>
        <v/>
      </c>
    </row>
    <row r="1190" spans="3:15" ht="16.5" customHeight="1" x14ac:dyDescent="0.25">
      <c r="C1190" s="68" t="str">
        <f t="shared" si="21"/>
        <v/>
      </c>
      <c r="D1190" s="69" t="str">
        <f>IF(TimeSpend[[#This Row],[Network Description]]&lt;&gt;"",VLOOKUP(TimeSpend[[#This Row],[Network Description]],Projects!A:B,2,0),"")</f>
        <v/>
      </c>
      <c r="F1190" s="96"/>
      <c r="L1190" s="69" t="str">
        <f>IF(TimeSpend[[#This Row],[Personnel number]]&lt;&gt;"",Utilization!$J$2,"")</f>
        <v/>
      </c>
      <c r="M1190" s="69" t="str">
        <f>IF(TimeSpend[[#This Row],[Personnel number]]&lt;&gt;"",VLOOKUP(TimeSpend[[#This Row],[Personnel number]],Users!A:B,2,0),"")</f>
        <v/>
      </c>
      <c r="N1190" s="69" t="str">
        <f>IF(TimeSpend[[#This Row],[Network Description]]&lt;&gt;"",VLOOKUP(TimeSpend[[#This Row],[Network Description]],Projects!A:C,3,0),"")</f>
        <v/>
      </c>
      <c r="O1190" s="69" t="str">
        <f>IF(TimeSpend[[#This Row],[Activity]]&lt;&gt;"",VLOOKUP(TimeSpend[[#This Row],[Activity]],Activity,2,FALSE),"")</f>
        <v/>
      </c>
    </row>
    <row r="1191" spans="3:15" ht="16.5" customHeight="1" x14ac:dyDescent="0.25">
      <c r="C1191" s="68" t="str">
        <f t="shared" si="21"/>
        <v/>
      </c>
      <c r="D1191" s="69" t="str">
        <f>IF(TimeSpend[[#This Row],[Network Description]]&lt;&gt;"",VLOOKUP(TimeSpend[[#This Row],[Network Description]],Projects!A:B,2,0),"")</f>
        <v/>
      </c>
      <c r="F1191" s="96"/>
      <c r="L1191" s="69" t="str">
        <f>IF(TimeSpend[[#This Row],[Personnel number]]&lt;&gt;"",Utilization!$J$2,"")</f>
        <v/>
      </c>
      <c r="M1191" s="69" t="str">
        <f>IF(TimeSpend[[#This Row],[Personnel number]]&lt;&gt;"",VLOOKUP(TimeSpend[[#This Row],[Personnel number]],Users!A:B,2,0),"")</f>
        <v/>
      </c>
      <c r="N1191" s="69" t="str">
        <f>IF(TimeSpend[[#This Row],[Network Description]]&lt;&gt;"",VLOOKUP(TimeSpend[[#This Row],[Network Description]],Projects!A:C,3,0),"")</f>
        <v/>
      </c>
      <c r="O1191" s="69" t="str">
        <f>IF(TimeSpend[[#This Row],[Activity]]&lt;&gt;"",VLOOKUP(TimeSpend[[#This Row],[Activity]],Activity,2,FALSE),"")</f>
        <v/>
      </c>
    </row>
    <row r="1192" spans="3:15" ht="16.5" customHeight="1" x14ac:dyDescent="0.25">
      <c r="C1192" s="68" t="str">
        <f t="shared" si="21"/>
        <v/>
      </c>
      <c r="D1192" s="69" t="str">
        <f>IF(TimeSpend[[#This Row],[Network Description]]&lt;&gt;"",VLOOKUP(TimeSpend[[#This Row],[Network Description]],Projects!A:B,2,0),"")</f>
        <v/>
      </c>
      <c r="F1192" s="96"/>
      <c r="L1192" s="69" t="str">
        <f>IF(TimeSpend[[#This Row],[Personnel number]]&lt;&gt;"",Utilization!$J$2,"")</f>
        <v/>
      </c>
      <c r="M1192" s="69" t="str">
        <f>IF(TimeSpend[[#This Row],[Personnel number]]&lt;&gt;"",VLOOKUP(TimeSpend[[#This Row],[Personnel number]],Users!A:B,2,0),"")</f>
        <v/>
      </c>
      <c r="N1192" s="69" t="str">
        <f>IF(TimeSpend[[#This Row],[Network Description]]&lt;&gt;"",VLOOKUP(TimeSpend[[#This Row],[Network Description]],Projects!A:C,3,0),"")</f>
        <v/>
      </c>
      <c r="O1192" s="69" t="str">
        <f>IF(TimeSpend[[#This Row],[Activity]]&lt;&gt;"",VLOOKUP(TimeSpend[[#This Row],[Activity]],Activity,2,FALSE),"")</f>
        <v/>
      </c>
    </row>
    <row r="1193" spans="3:15" ht="16.5" customHeight="1" x14ac:dyDescent="0.25">
      <c r="C1193" s="68" t="str">
        <f t="shared" si="21"/>
        <v/>
      </c>
      <c r="D1193" s="69" t="str">
        <f>IF(TimeSpend[[#This Row],[Network Description]]&lt;&gt;"",VLOOKUP(TimeSpend[[#This Row],[Network Description]],Projects!A:B,2,0),"")</f>
        <v/>
      </c>
      <c r="F1193" s="96"/>
      <c r="L1193" s="69" t="str">
        <f>IF(TimeSpend[[#This Row],[Personnel number]]&lt;&gt;"",Utilization!$J$2,"")</f>
        <v/>
      </c>
      <c r="M1193" s="69" t="str">
        <f>IF(TimeSpend[[#This Row],[Personnel number]]&lt;&gt;"",VLOOKUP(TimeSpend[[#This Row],[Personnel number]],Users!A:B,2,0),"")</f>
        <v/>
      </c>
      <c r="N1193" s="69" t="str">
        <f>IF(TimeSpend[[#This Row],[Network Description]]&lt;&gt;"",VLOOKUP(TimeSpend[[#This Row],[Network Description]],Projects!A:C,3,0),"")</f>
        <v/>
      </c>
      <c r="O1193" s="69" t="str">
        <f>IF(TimeSpend[[#This Row],[Activity]]&lt;&gt;"",VLOOKUP(TimeSpend[[#This Row],[Activity]],Activity,2,FALSE),"")</f>
        <v/>
      </c>
    </row>
    <row r="1194" spans="3:15" ht="16.5" customHeight="1" x14ac:dyDescent="0.25">
      <c r="C1194" s="68" t="str">
        <f t="shared" si="21"/>
        <v/>
      </c>
      <c r="D1194" s="69" t="str">
        <f>IF(TimeSpend[[#This Row],[Network Description]]&lt;&gt;"",VLOOKUP(TimeSpend[[#This Row],[Network Description]],Projects!A:B,2,0),"")</f>
        <v/>
      </c>
      <c r="F1194" s="96"/>
      <c r="L1194" s="69" t="str">
        <f>IF(TimeSpend[[#This Row],[Personnel number]]&lt;&gt;"",Utilization!$J$2,"")</f>
        <v/>
      </c>
      <c r="M1194" s="69" t="str">
        <f>IF(TimeSpend[[#This Row],[Personnel number]]&lt;&gt;"",VLOOKUP(TimeSpend[[#This Row],[Personnel number]],Users!A:B,2,0),"")</f>
        <v/>
      </c>
      <c r="N1194" s="69" t="str">
        <f>IF(TimeSpend[[#This Row],[Network Description]]&lt;&gt;"",VLOOKUP(TimeSpend[[#This Row],[Network Description]],Projects!A:C,3,0),"")</f>
        <v/>
      </c>
      <c r="O1194" s="69" t="str">
        <f>IF(TimeSpend[[#This Row],[Activity]]&lt;&gt;"",VLOOKUP(TimeSpend[[#This Row],[Activity]],Activity,2,FALSE),"")</f>
        <v/>
      </c>
    </row>
    <row r="1195" spans="3:15" ht="16.5" customHeight="1" x14ac:dyDescent="0.25">
      <c r="C1195" s="68" t="str">
        <f t="shared" si="21"/>
        <v/>
      </c>
      <c r="D1195" s="69" t="str">
        <f>IF(TimeSpend[[#This Row],[Network Description]]&lt;&gt;"",VLOOKUP(TimeSpend[[#This Row],[Network Description]],Projects!A:B,2,0),"")</f>
        <v/>
      </c>
      <c r="F1195" s="96"/>
      <c r="L1195" s="69" t="str">
        <f>IF(TimeSpend[[#This Row],[Personnel number]]&lt;&gt;"",Utilization!$J$2,"")</f>
        <v/>
      </c>
      <c r="M1195" s="69" t="str">
        <f>IF(TimeSpend[[#This Row],[Personnel number]]&lt;&gt;"",VLOOKUP(TimeSpend[[#This Row],[Personnel number]],Users!A:B,2,0),"")</f>
        <v/>
      </c>
      <c r="N1195" s="69" t="str">
        <f>IF(TimeSpend[[#This Row],[Network Description]]&lt;&gt;"",VLOOKUP(TimeSpend[[#This Row],[Network Description]],Projects!A:C,3,0),"")</f>
        <v/>
      </c>
      <c r="O1195" s="69" t="str">
        <f>IF(TimeSpend[[#This Row],[Activity]]&lt;&gt;"",VLOOKUP(TimeSpend[[#This Row],[Activity]],Activity,2,FALSE),"")</f>
        <v/>
      </c>
    </row>
    <row r="1196" spans="3:15" ht="16.5" customHeight="1" x14ac:dyDescent="0.25">
      <c r="C1196" s="68" t="str">
        <f t="shared" si="21"/>
        <v/>
      </c>
      <c r="D1196" s="69" t="str">
        <f>IF(TimeSpend[[#This Row],[Network Description]]&lt;&gt;"",VLOOKUP(TimeSpend[[#This Row],[Network Description]],Projects!A:B,2,0),"")</f>
        <v/>
      </c>
      <c r="F1196" s="96"/>
      <c r="L1196" s="69" t="str">
        <f>IF(TimeSpend[[#This Row],[Personnel number]]&lt;&gt;"",Utilization!$J$2,"")</f>
        <v/>
      </c>
      <c r="M1196" s="69" t="str">
        <f>IF(TimeSpend[[#This Row],[Personnel number]]&lt;&gt;"",VLOOKUP(TimeSpend[[#This Row],[Personnel number]],Users!A:B,2,0),"")</f>
        <v/>
      </c>
      <c r="N1196" s="69" t="str">
        <f>IF(TimeSpend[[#This Row],[Network Description]]&lt;&gt;"",VLOOKUP(TimeSpend[[#This Row],[Network Description]],Projects!A:C,3,0),"")</f>
        <v/>
      </c>
      <c r="O1196" s="69" t="str">
        <f>IF(TimeSpend[[#This Row],[Activity]]&lt;&gt;"",VLOOKUP(TimeSpend[[#This Row],[Activity]],Activity,2,FALSE),"")</f>
        <v/>
      </c>
    </row>
    <row r="1197" spans="3:15" ht="16.5" customHeight="1" x14ac:dyDescent="0.25">
      <c r="C1197" s="68" t="str">
        <f t="shared" si="21"/>
        <v/>
      </c>
      <c r="D1197" s="69" t="str">
        <f>IF(TimeSpend[[#This Row],[Network Description]]&lt;&gt;"",VLOOKUP(TimeSpend[[#This Row],[Network Description]],Projects!A:B,2,0),"")</f>
        <v/>
      </c>
      <c r="F1197" s="96"/>
      <c r="L1197" s="69" t="str">
        <f>IF(TimeSpend[[#This Row],[Personnel number]]&lt;&gt;"",Utilization!$J$2,"")</f>
        <v/>
      </c>
      <c r="M1197" s="69" t="str">
        <f>IF(TimeSpend[[#This Row],[Personnel number]]&lt;&gt;"",VLOOKUP(TimeSpend[[#This Row],[Personnel number]],Users!A:B,2,0),"")</f>
        <v/>
      </c>
      <c r="N1197" s="69" t="str">
        <f>IF(TimeSpend[[#This Row],[Network Description]]&lt;&gt;"",VLOOKUP(TimeSpend[[#This Row],[Network Description]],Projects!A:C,3,0),"")</f>
        <v/>
      </c>
      <c r="O1197" s="69" t="str">
        <f>IF(TimeSpend[[#This Row],[Activity]]&lt;&gt;"",VLOOKUP(TimeSpend[[#This Row],[Activity]],Activity,2,FALSE),"")</f>
        <v/>
      </c>
    </row>
    <row r="1198" spans="3:15" ht="16.5" customHeight="1" x14ac:dyDescent="0.25">
      <c r="C1198" s="68" t="str">
        <f t="shared" si="21"/>
        <v/>
      </c>
      <c r="D1198" s="69" t="str">
        <f>IF(TimeSpend[[#This Row],[Network Description]]&lt;&gt;"",VLOOKUP(TimeSpend[[#This Row],[Network Description]],Projects!A:B,2,0),"")</f>
        <v/>
      </c>
      <c r="F1198" s="96"/>
      <c r="L1198" s="69" t="str">
        <f>IF(TimeSpend[[#This Row],[Personnel number]]&lt;&gt;"",Utilization!$J$2,"")</f>
        <v/>
      </c>
      <c r="M1198" s="69" t="str">
        <f>IF(TimeSpend[[#This Row],[Personnel number]]&lt;&gt;"",VLOOKUP(TimeSpend[[#This Row],[Personnel number]],Users!A:B,2,0),"")</f>
        <v/>
      </c>
      <c r="N1198" s="69" t="str">
        <f>IF(TimeSpend[[#This Row],[Network Description]]&lt;&gt;"",VLOOKUP(TimeSpend[[#This Row],[Network Description]],Projects!A:C,3,0),"")</f>
        <v/>
      </c>
      <c r="O1198" s="69" t="str">
        <f>IF(TimeSpend[[#This Row],[Activity]]&lt;&gt;"",VLOOKUP(TimeSpend[[#This Row],[Activity]],Activity,2,FALSE),"")</f>
        <v/>
      </c>
    </row>
    <row r="1199" spans="3:15" ht="16.5" customHeight="1" x14ac:dyDescent="0.25">
      <c r="C1199" s="68" t="str">
        <f t="shared" si="21"/>
        <v/>
      </c>
      <c r="D1199" s="69" t="str">
        <f>IF(TimeSpend[[#This Row],[Network Description]]&lt;&gt;"",VLOOKUP(TimeSpend[[#This Row],[Network Description]],Projects!A:B,2,0),"")</f>
        <v/>
      </c>
      <c r="F1199" s="96"/>
      <c r="L1199" s="69" t="str">
        <f>IF(TimeSpend[[#This Row],[Personnel number]]&lt;&gt;"",Utilization!$J$2,"")</f>
        <v/>
      </c>
      <c r="M1199" s="69" t="str">
        <f>IF(TimeSpend[[#This Row],[Personnel number]]&lt;&gt;"",VLOOKUP(TimeSpend[[#This Row],[Personnel number]],Users!A:B,2,0),"")</f>
        <v/>
      </c>
      <c r="N1199" s="69" t="str">
        <f>IF(TimeSpend[[#This Row],[Network Description]]&lt;&gt;"",VLOOKUP(TimeSpend[[#This Row],[Network Description]],Projects!A:C,3,0),"")</f>
        <v/>
      </c>
      <c r="O1199" s="69" t="str">
        <f>IF(TimeSpend[[#This Row],[Activity]]&lt;&gt;"",VLOOKUP(TimeSpend[[#This Row],[Activity]],Activity,2,FALSE),"")</f>
        <v/>
      </c>
    </row>
    <row r="1200" spans="3:15" ht="16.5" customHeight="1" x14ac:dyDescent="0.25">
      <c r="C1200" s="68" t="str">
        <f t="shared" si="21"/>
        <v/>
      </c>
      <c r="D1200" s="69" t="str">
        <f>IF(TimeSpend[[#This Row],[Network Description]]&lt;&gt;"",VLOOKUP(TimeSpend[[#This Row],[Network Description]],Projects!A:B,2,0),"")</f>
        <v/>
      </c>
      <c r="F1200" s="96"/>
      <c r="L1200" s="69" t="str">
        <f>IF(TimeSpend[[#This Row],[Personnel number]]&lt;&gt;"",Utilization!$J$2,"")</f>
        <v/>
      </c>
      <c r="M1200" s="69" t="str">
        <f>IF(TimeSpend[[#This Row],[Personnel number]]&lt;&gt;"",VLOOKUP(TimeSpend[[#This Row],[Personnel number]],Users!A:B,2,0),"")</f>
        <v/>
      </c>
      <c r="N1200" s="69" t="str">
        <f>IF(TimeSpend[[#This Row],[Network Description]]&lt;&gt;"",VLOOKUP(TimeSpend[[#This Row],[Network Description]],Projects!A:C,3,0),"")</f>
        <v/>
      </c>
      <c r="O1200" s="69" t="str">
        <f>IF(TimeSpend[[#This Row],[Activity]]&lt;&gt;"",VLOOKUP(TimeSpend[[#This Row],[Activity]],Activity,2,FALSE),"")</f>
        <v/>
      </c>
    </row>
    <row r="1201" spans="3:15" ht="16.5" customHeight="1" x14ac:dyDescent="0.25">
      <c r="C1201" s="68" t="str">
        <f t="shared" si="21"/>
        <v/>
      </c>
      <c r="D1201" s="69" t="str">
        <f>IF(TimeSpend[[#This Row],[Network Description]]&lt;&gt;"",VLOOKUP(TimeSpend[[#This Row],[Network Description]],Projects!A:B,2,0),"")</f>
        <v/>
      </c>
      <c r="F1201" s="96"/>
      <c r="L1201" s="69" t="str">
        <f>IF(TimeSpend[[#This Row],[Personnel number]]&lt;&gt;"",Utilization!$J$2,"")</f>
        <v/>
      </c>
      <c r="M1201" s="69" t="str">
        <f>IF(TimeSpend[[#This Row],[Personnel number]]&lt;&gt;"",VLOOKUP(TimeSpend[[#This Row],[Personnel number]],Users!A:B,2,0),"")</f>
        <v/>
      </c>
      <c r="N1201" s="69" t="str">
        <f>IF(TimeSpend[[#This Row],[Network Description]]&lt;&gt;"",VLOOKUP(TimeSpend[[#This Row],[Network Description]],Projects!A:C,3,0),"")</f>
        <v/>
      </c>
      <c r="O1201" s="69" t="str">
        <f>IF(TimeSpend[[#This Row],[Activity]]&lt;&gt;"",VLOOKUP(TimeSpend[[#This Row],[Activity]],Activity,2,FALSE),"")</f>
        <v/>
      </c>
    </row>
    <row r="1202" spans="3:15" ht="16.5" customHeight="1" x14ac:dyDescent="0.25">
      <c r="C1202" s="68" t="str">
        <f t="shared" si="21"/>
        <v/>
      </c>
      <c r="D1202" s="69" t="str">
        <f>IF(TimeSpend[[#This Row],[Network Description]]&lt;&gt;"",VLOOKUP(TimeSpend[[#This Row],[Network Description]],Projects!A:B,2,0),"")</f>
        <v/>
      </c>
      <c r="F1202" s="96"/>
      <c r="L1202" s="69" t="str">
        <f>IF(TimeSpend[[#This Row],[Personnel number]]&lt;&gt;"",Utilization!$J$2,"")</f>
        <v/>
      </c>
      <c r="M1202" s="69" t="str">
        <f>IF(TimeSpend[[#This Row],[Personnel number]]&lt;&gt;"",VLOOKUP(TimeSpend[[#This Row],[Personnel number]],Users!A:B,2,0),"")</f>
        <v/>
      </c>
      <c r="N1202" s="69" t="str">
        <f>IF(TimeSpend[[#This Row],[Network Description]]&lt;&gt;"",VLOOKUP(TimeSpend[[#This Row],[Network Description]],Projects!A:C,3,0),"")</f>
        <v/>
      </c>
      <c r="O1202" s="69" t="str">
        <f>IF(TimeSpend[[#This Row],[Activity]]&lt;&gt;"",VLOOKUP(TimeSpend[[#This Row],[Activity]],Activity,2,FALSE),"")</f>
        <v/>
      </c>
    </row>
    <row r="1203" spans="3:15" ht="16.5" customHeight="1" x14ac:dyDescent="0.25">
      <c r="C1203" s="68" t="str">
        <f t="shared" si="21"/>
        <v/>
      </c>
      <c r="D1203" s="69" t="str">
        <f>IF(TimeSpend[[#This Row],[Network Description]]&lt;&gt;"",VLOOKUP(TimeSpend[[#This Row],[Network Description]],Projects!A:B,2,0),"")</f>
        <v/>
      </c>
      <c r="F1203" s="96"/>
      <c r="L1203" s="69" t="str">
        <f>IF(TimeSpend[[#This Row],[Personnel number]]&lt;&gt;"",Utilization!$J$2,"")</f>
        <v/>
      </c>
      <c r="M1203" s="69" t="str">
        <f>IF(TimeSpend[[#This Row],[Personnel number]]&lt;&gt;"",VLOOKUP(TimeSpend[[#This Row],[Personnel number]],Users!A:B,2,0),"")</f>
        <v/>
      </c>
      <c r="N1203" s="69" t="str">
        <f>IF(TimeSpend[[#This Row],[Network Description]]&lt;&gt;"",VLOOKUP(TimeSpend[[#This Row],[Network Description]],Projects!A:C,3,0),"")</f>
        <v/>
      </c>
      <c r="O1203" s="69" t="str">
        <f>IF(TimeSpend[[#This Row],[Activity]]&lt;&gt;"",VLOOKUP(TimeSpend[[#This Row],[Activity]],Activity,2,FALSE),"")</f>
        <v/>
      </c>
    </row>
    <row r="1204" spans="3:15" ht="16.5" customHeight="1" x14ac:dyDescent="0.25">
      <c r="C1204" s="68" t="str">
        <f t="shared" si="21"/>
        <v/>
      </c>
      <c r="D1204" s="69" t="str">
        <f>IF(TimeSpend[[#This Row],[Network Description]]&lt;&gt;"",VLOOKUP(TimeSpend[[#This Row],[Network Description]],Projects!A:B,2,0),"")</f>
        <v/>
      </c>
      <c r="F1204" s="96"/>
      <c r="L1204" s="69" t="str">
        <f>IF(TimeSpend[[#This Row],[Personnel number]]&lt;&gt;"",Utilization!$J$2,"")</f>
        <v/>
      </c>
      <c r="M1204" s="69" t="str">
        <f>IF(TimeSpend[[#This Row],[Personnel number]]&lt;&gt;"",VLOOKUP(TimeSpend[[#This Row],[Personnel number]],Users!A:B,2,0),"")</f>
        <v/>
      </c>
      <c r="N1204" s="69" t="str">
        <f>IF(TimeSpend[[#This Row],[Network Description]]&lt;&gt;"",VLOOKUP(TimeSpend[[#This Row],[Network Description]],Projects!A:C,3,0),"")</f>
        <v/>
      </c>
      <c r="O1204" s="69" t="str">
        <f>IF(TimeSpend[[#This Row],[Activity]]&lt;&gt;"",VLOOKUP(TimeSpend[[#This Row],[Activity]],Activity,2,FALSE),"")</f>
        <v/>
      </c>
    </row>
    <row r="1205" spans="3:15" ht="16.5" customHeight="1" x14ac:dyDescent="0.25">
      <c r="C1205" s="68" t="str">
        <f t="shared" si="21"/>
        <v/>
      </c>
      <c r="D1205" s="69" t="str">
        <f>IF(TimeSpend[[#This Row],[Network Description]]&lt;&gt;"",VLOOKUP(TimeSpend[[#This Row],[Network Description]],Projects!A:B,2,0),"")</f>
        <v/>
      </c>
      <c r="F1205" s="96"/>
      <c r="L1205" s="69" t="str">
        <f>IF(TimeSpend[[#This Row],[Personnel number]]&lt;&gt;"",Utilization!$J$2,"")</f>
        <v/>
      </c>
      <c r="M1205" s="69" t="str">
        <f>IF(TimeSpend[[#This Row],[Personnel number]]&lt;&gt;"",VLOOKUP(TimeSpend[[#This Row],[Personnel number]],Users!A:B,2,0),"")</f>
        <v/>
      </c>
      <c r="N1205" s="69" t="str">
        <f>IF(TimeSpend[[#This Row],[Network Description]]&lt;&gt;"",VLOOKUP(TimeSpend[[#This Row],[Network Description]],Projects!A:C,3,0),"")</f>
        <v/>
      </c>
      <c r="O1205" s="69" t="str">
        <f>IF(TimeSpend[[#This Row],[Activity]]&lt;&gt;"",VLOOKUP(TimeSpend[[#This Row],[Activity]],Activity,2,FALSE),"")</f>
        <v/>
      </c>
    </row>
    <row r="1206" spans="3:15" ht="16.5" customHeight="1" x14ac:dyDescent="0.25">
      <c r="C1206" s="68" t="str">
        <f t="shared" si="21"/>
        <v/>
      </c>
      <c r="D1206" s="69" t="str">
        <f>IF(TimeSpend[[#This Row],[Network Description]]&lt;&gt;"",VLOOKUP(TimeSpend[[#This Row],[Network Description]],Projects!A:B,2,0),"")</f>
        <v/>
      </c>
      <c r="F1206" s="96"/>
      <c r="L1206" s="69" t="str">
        <f>IF(TimeSpend[[#This Row],[Personnel number]]&lt;&gt;"",Utilization!$J$2,"")</f>
        <v/>
      </c>
      <c r="M1206" s="69" t="str">
        <f>IF(TimeSpend[[#This Row],[Personnel number]]&lt;&gt;"",VLOOKUP(TimeSpend[[#This Row],[Personnel number]],Users!A:B,2,0),"")</f>
        <v/>
      </c>
      <c r="N1206" s="69" t="str">
        <f>IF(TimeSpend[[#This Row],[Network Description]]&lt;&gt;"",VLOOKUP(TimeSpend[[#This Row],[Network Description]],Projects!A:C,3,0),"")</f>
        <v/>
      </c>
      <c r="O1206" s="69" t="str">
        <f>IF(TimeSpend[[#This Row],[Activity]]&lt;&gt;"",VLOOKUP(TimeSpend[[#This Row],[Activity]],Activity,2,FALSE),"")</f>
        <v/>
      </c>
    </row>
    <row r="1207" spans="3:15" ht="16.5" customHeight="1" x14ac:dyDescent="0.25">
      <c r="C1207" s="68" t="str">
        <f t="shared" si="21"/>
        <v/>
      </c>
      <c r="D1207" s="69" t="str">
        <f>IF(TimeSpend[[#This Row],[Network Description]]&lt;&gt;"",VLOOKUP(TimeSpend[[#This Row],[Network Description]],Projects!A:B,2,0),"")</f>
        <v/>
      </c>
      <c r="F1207" s="96"/>
      <c r="L1207" s="69" t="str">
        <f>IF(TimeSpend[[#This Row],[Personnel number]]&lt;&gt;"",Utilization!$J$2,"")</f>
        <v/>
      </c>
      <c r="M1207" s="69" t="str">
        <f>IF(TimeSpend[[#This Row],[Personnel number]]&lt;&gt;"",VLOOKUP(TimeSpend[[#This Row],[Personnel number]],Users!A:B,2,0),"")</f>
        <v/>
      </c>
      <c r="N1207" s="69" t="str">
        <f>IF(TimeSpend[[#This Row],[Network Description]]&lt;&gt;"",VLOOKUP(TimeSpend[[#This Row],[Network Description]],Projects!A:C,3,0),"")</f>
        <v/>
      </c>
      <c r="O1207" s="69" t="str">
        <f>IF(TimeSpend[[#This Row],[Activity]]&lt;&gt;"",VLOOKUP(TimeSpend[[#This Row],[Activity]],Activity,2,FALSE),"")</f>
        <v/>
      </c>
    </row>
    <row r="1208" spans="3:15" ht="16.5" customHeight="1" x14ac:dyDescent="0.25">
      <c r="C1208" s="68" t="str">
        <f t="shared" si="21"/>
        <v/>
      </c>
      <c r="D1208" s="69" t="str">
        <f>IF(TimeSpend[[#This Row],[Network Description]]&lt;&gt;"",VLOOKUP(TimeSpend[[#This Row],[Network Description]],Projects!A:B,2,0),"")</f>
        <v/>
      </c>
      <c r="F1208" s="96"/>
      <c r="L1208" s="69" t="str">
        <f>IF(TimeSpend[[#This Row],[Personnel number]]&lt;&gt;"",Utilization!$J$2,"")</f>
        <v/>
      </c>
      <c r="M1208" s="69" t="str">
        <f>IF(TimeSpend[[#This Row],[Personnel number]]&lt;&gt;"",VLOOKUP(TimeSpend[[#This Row],[Personnel number]],Users!A:B,2,0),"")</f>
        <v/>
      </c>
      <c r="N1208" s="69" t="str">
        <f>IF(TimeSpend[[#This Row],[Network Description]]&lt;&gt;"",VLOOKUP(TimeSpend[[#This Row],[Network Description]],Projects!A:C,3,0),"")</f>
        <v/>
      </c>
      <c r="O1208" s="69" t="str">
        <f>IF(TimeSpend[[#This Row],[Activity]]&lt;&gt;"",VLOOKUP(TimeSpend[[#This Row],[Activity]],Activity,2,FALSE),"")</f>
        <v/>
      </c>
    </row>
    <row r="1209" spans="3:15" ht="16.5" customHeight="1" x14ac:dyDescent="0.25">
      <c r="C1209" s="68" t="str">
        <f t="shared" si="21"/>
        <v/>
      </c>
      <c r="D1209" s="69" t="str">
        <f>IF(TimeSpend[[#This Row],[Network Description]]&lt;&gt;"",VLOOKUP(TimeSpend[[#This Row],[Network Description]],Projects!A:B,2,0),"")</f>
        <v/>
      </c>
      <c r="F1209" s="96"/>
      <c r="L1209" s="69" t="str">
        <f>IF(TimeSpend[[#This Row],[Personnel number]]&lt;&gt;"",Utilization!$J$2,"")</f>
        <v/>
      </c>
      <c r="M1209" s="69" t="str">
        <f>IF(TimeSpend[[#This Row],[Personnel number]]&lt;&gt;"",VLOOKUP(TimeSpend[[#This Row],[Personnel number]],Users!A:B,2,0),"")</f>
        <v/>
      </c>
      <c r="N1209" s="69" t="str">
        <f>IF(TimeSpend[[#This Row],[Network Description]]&lt;&gt;"",VLOOKUP(TimeSpend[[#This Row],[Network Description]],Projects!A:C,3,0),"")</f>
        <v/>
      </c>
      <c r="O1209" s="69" t="str">
        <f>IF(TimeSpend[[#This Row],[Activity]]&lt;&gt;"",VLOOKUP(TimeSpend[[#This Row],[Activity]],Activity,2,FALSE),"")</f>
        <v/>
      </c>
    </row>
    <row r="1210" spans="3:15" ht="16.5" customHeight="1" x14ac:dyDescent="0.25">
      <c r="C1210" s="68" t="str">
        <f t="shared" si="21"/>
        <v/>
      </c>
      <c r="D1210" s="69" t="str">
        <f>IF(TimeSpend[[#This Row],[Network Description]]&lt;&gt;"",VLOOKUP(TimeSpend[[#This Row],[Network Description]],Projects!A:B,2,0),"")</f>
        <v/>
      </c>
      <c r="F1210" s="96"/>
      <c r="L1210" s="69" t="str">
        <f>IF(TimeSpend[[#This Row],[Personnel number]]&lt;&gt;"",Utilization!$J$2,"")</f>
        <v/>
      </c>
      <c r="M1210" s="69" t="str">
        <f>IF(TimeSpend[[#This Row],[Personnel number]]&lt;&gt;"",VLOOKUP(TimeSpend[[#This Row],[Personnel number]],Users!A:B,2,0),"")</f>
        <v/>
      </c>
      <c r="N1210" s="69" t="str">
        <f>IF(TimeSpend[[#This Row],[Network Description]]&lt;&gt;"",VLOOKUP(TimeSpend[[#This Row],[Network Description]],Projects!A:C,3,0),"")</f>
        <v/>
      </c>
      <c r="O1210" s="69" t="str">
        <f>IF(TimeSpend[[#This Row],[Activity]]&lt;&gt;"",VLOOKUP(TimeSpend[[#This Row],[Activity]],Activity,2,FALSE),"")</f>
        <v/>
      </c>
    </row>
    <row r="1211" spans="3:15" ht="16.5" customHeight="1" x14ac:dyDescent="0.25">
      <c r="C1211" s="68" t="str">
        <f t="shared" si="21"/>
        <v/>
      </c>
      <c r="D1211" s="69" t="str">
        <f>IF(TimeSpend[[#This Row],[Network Description]]&lt;&gt;"",VLOOKUP(TimeSpend[[#This Row],[Network Description]],Projects!A:B,2,0),"")</f>
        <v/>
      </c>
      <c r="F1211" s="96"/>
      <c r="L1211" s="69" t="str">
        <f>IF(TimeSpend[[#This Row],[Personnel number]]&lt;&gt;"",Utilization!$J$2,"")</f>
        <v/>
      </c>
      <c r="M1211" s="69" t="str">
        <f>IF(TimeSpend[[#This Row],[Personnel number]]&lt;&gt;"",VLOOKUP(TimeSpend[[#This Row],[Personnel number]],Users!A:B,2,0),"")</f>
        <v/>
      </c>
      <c r="N1211" s="69" t="str">
        <f>IF(TimeSpend[[#This Row],[Network Description]]&lt;&gt;"",VLOOKUP(TimeSpend[[#This Row],[Network Description]],Projects!A:C,3,0),"")</f>
        <v/>
      </c>
      <c r="O1211" s="69" t="str">
        <f>IF(TimeSpend[[#This Row],[Activity]]&lt;&gt;"",VLOOKUP(TimeSpend[[#This Row],[Activity]],Activity,2,FALSE),"")</f>
        <v/>
      </c>
    </row>
    <row r="1212" spans="3:15" ht="16.5" customHeight="1" x14ac:dyDescent="0.25">
      <c r="C1212" s="68" t="str">
        <f t="shared" si="21"/>
        <v/>
      </c>
      <c r="D1212" s="69" t="str">
        <f>IF(TimeSpend[[#This Row],[Network Description]]&lt;&gt;"",VLOOKUP(TimeSpend[[#This Row],[Network Description]],Projects!A:B,2,0),"")</f>
        <v/>
      </c>
      <c r="F1212" s="96"/>
      <c r="L1212" s="69" t="str">
        <f>IF(TimeSpend[[#This Row],[Personnel number]]&lt;&gt;"",Utilization!$J$2,"")</f>
        <v/>
      </c>
      <c r="M1212" s="69" t="str">
        <f>IF(TimeSpend[[#This Row],[Personnel number]]&lt;&gt;"",VLOOKUP(TimeSpend[[#This Row],[Personnel number]],Users!A:B,2,0),"")</f>
        <v/>
      </c>
      <c r="N1212" s="69" t="str">
        <f>IF(TimeSpend[[#This Row],[Network Description]]&lt;&gt;"",VLOOKUP(TimeSpend[[#This Row],[Network Description]],Projects!A:C,3,0),"")</f>
        <v/>
      </c>
      <c r="O1212" s="69" t="str">
        <f>IF(TimeSpend[[#This Row],[Activity]]&lt;&gt;"",VLOOKUP(TimeSpend[[#This Row],[Activity]],Activity,2,FALSE),"")</f>
        <v/>
      </c>
    </row>
    <row r="1213" spans="3:15" ht="16.5" customHeight="1" x14ac:dyDescent="0.25">
      <c r="C1213" s="68" t="str">
        <f t="shared" si="21"/>
        <v/>
      </c>
      <c r="D1213" s="69" t="str">
        <f>IF(TimeSpend[[#This Row],[Network Description]]&lt;&gt;"",VLOOKUP(TimeSpend[[#This Row],[Network Description]],Projects!A:B,2,0),"")</f>
        <v/>
      </c>
      <c r="F1213" s="96"/>
      <c r="L1213" s="69" t="str">
        <f>IF(TimeSpend[[#This Row],[Personnel number]]&lt;&gt;"",Utilization!$J$2,"")</f>
        <v/>
      </c>
      <c r="M1213" s="69" t="str">
        <f>IF(TimeSpend[[#This Row],[Personnel number]]&lt;&gt;"",VLOOKUP(TimeSpend[[#This Row],[Personnel number]],Users!A:B,2,0),"")</f>
        <v/>
      </c>
      <c r="N1213" s="69" t="str">
        <f>IF(TimeSpend[[#This Row],[Network Description]]&lt;&gt;"",VLOOKUP(TimeSpend[[#This Row],[Network Description]],Projects!A:C,3,0),"")</f>
        <v/>
      </c>
      <c r="O1213" s="69" t="str">
        <f>IF(TimeSpend[[#This Row],[Activity]]&lt;&gt;"",VLOOKUP(TimeSpend[[#This Row],[Activity]],Activity,2,FALSE),"")</f>
        <v/>
      </c>
    </row>
    <row r="1214" spans="3:15" ht="16.5" customHeight="1" x14ac:dyDescent="0.25">
      <c r="C1214" s="68" t="str">
        <f t="shared" si="21"/>
        <v/>
      </c>
      <c r="D1214" s="69" t="str">
        <f>IF(TimeSpend[[#This Row],[Network Description]]&lt;&gt;"",VLOOKUP(TimeSpend[[#This Row],[Network Description]],Projects!A:B,2,0),"")</f>
        <v/>
      </c>
      <c r="F1214" s="96"/>
      <c r="L1214" s="69" t="str">
        <f>IF(TimeSpend[[#This Row],[Personnel number]]&lt;&gt;"",Utilization!$J$2,"")</f>
        <v/>
      </c>
      <c r="M1214" s="69" t="str">
        <f>IF(TimeSpend[[#This Row],[Personnel number]]&lt;&gt;"",VLOOKUP(TimeSpend[[#This Row],[Personnel number]],Users!A:B,2,0),"")</f>
        <v/>
      </c>
      <c r="N1214" s="69" t="str">
        <f>IF(TimeSpend[[#This Row],[Network Description]]&lt;&gt;"",VLOOKUP(TimeSpend[[#This Row],[Network Description]],Projects!A:C,3,0),"")</f>
        <v/>
      </c>
      <c r="O1214" s="69" t="str">
        <f>IF(TimeSpend[[#This Row],[Activity]]&lt;&gt;"",VLOOKUP(TimeSpend[[#This Row],[Activity]],Activity,2,FALSE),"")</f>
        <v/>
      </c>
    </row>
    <row r="1215" spans="3:15" ht="16.5" customHeight="1" x14ac:dyDescent="0.25">
      <c r="C1215" s="68" t="str">
        <f t="shared" si="21"/>
        <v/>
      </c>
      <c r="D1215" s="69" t="str">
        <f>IF(TimeSpend[[#This Row],[Network Description]]&lt;&gt;"",VLOOKUP(TimeSpend[[#This Row],[Network Description]],Projects!A:B,2,0),"")</f>
        <v/>
      </c>
      <c r="F1215" s="96"/>
      <c r="L1215" s="69" t="str">
        <f>IF(TimeSpend[[#This Row],[Personnel number]]&lt;&gt;"",Utilization!$J$2,"")</f>
        <v/>
      </c>
      <c r="M1215" s="69" t="str">
        <f>IF(TimeSpend[[#This Row],[Personnel number]]&lt;&gt;"",VLOOKUP(TimeSpend[[#This Row],[Personnel number]],Users!A:B,2,0),"")</f>
        <v/>
      </c>
      <c r="N1215" s="69" t="str">
        <f>IF(TimeSpend[[#This Row],[Network Description]]&lt;&gt;"",VLOOKUP(TimeSpend[[#This Row],[Network Description]],Projects!A:C,3,0),"")</f>
        <v/>
      </c>
      <c r="O1215" s="69" t="str">
        <f>IF(TimeSpend[[#This Row],[Activity]]&lt;&gt;"",VLOOKUP(TimeSpend[[#This Row],[Activity]],Activity,2,FALSE),"")</f>
        <v/>
      </c>
    </row>
    <row r="1216" spans="3:15" ht="16.5" customHeight="1" x14ac:dyDescent="0.25">
      <c r="C1216" s="68" t="str">
        <f t="shared" si="21"/>
        <v/>
      </c>
      <c r="D1216" s="69" t="str">
        <f>IF(TimeSpend[[#This Row],[Network Description]]&lt;&gt;"",VLOOKUP(TimeSpend[[#This Row],[Network Description]],Projects!A:B,2,0),"")</f>
        <v/>
      </c>
      <c r="F1216" s="96"/>
      <c r="L1216" s="69" t="str">
        <f>IF(TimeSpend[[#This Row],[Personnel number]]&lt;&gt;"",Utilization!$J$2,"")</f>
        <v/>
      </c>
      <c r="M1216" s="69" t="str">
        <f>IF(TimeSpend[[#This Row],[Personnel number]]&lt;&gt;"",VLOOKUP(TimeSpend[[#This Row],[Personnel number]],Users!A:B,2,0),"")</f>
        <v/>
      </c>
      <c r="N1216" s="69" t="str">
        <f>IF(TimeSpend[[#This Row],[Network Description]]&lt;&gt;"",VLOOKUP(TimeSpend[[#This Row],[Network Description]],Projects!A:C,3,0),"")</f>
        <v/>
      </c>
      <c r="O1216" s="69" t="str">
        <f>IF(TimeSpend[[#This Row],[Activity]]&lt;&gt;"",VLOOKUP(TimeSpend[[#This Row],[Activity]],Activity,2,FALSE),"")</f>
        <v/>
      </c>
    </row>
    <row r="1217" spans="3:15" ht="16.5" customHeight="1" x14ac:dyDescent="0.25">
      <c r="C1217" s="68" t="str">
        <f t="shared" ref="C1217:C1280" si="22">IF((I1217-INT(I1217))*24-(H1217-INT(H1217))*24=0,"",(I1217-INT(I1217))*24-(H1217-INT(H1217))*24)</f>
        <v/>
      </c>
      <c r="D1217" s="69" t="str">
        <f>IF(TimeSpend[[#This Row],[Network Description]]&lt;&gt;"",VLOOKUP(TimeSpend[[#This Row],[Network Description]],Projects!A:B,2,0),"")</f>
        <v/>
      </c>
      <c r="F1217" s="96"/>
      <c r="L1217" s="69" t="str">
        <f>IF(TimeSpend[[#This Row],[Personnel number]]&lt;&gt;"",Utilization!$J$2,"")</f>
        <v/>
      </c>
      <c r="M1217" s="69" t="str">
        <f>IF(TimeSpend[[#This Row],[Personnel number]]&lt;&gt;"",VLOOKUP(TimeSpend[[#This Row],[Personnel number]],Users!A:B,2,0),"")</f>
        <v/>
      </c>
      <c r="N1217" s="69" t="str">
        <f>IF(TimeSpend[[#This Row],[Network Description]]&lt;&gt;"",VLOOKUP(TimeSpend[[#This Row],[Network Description]],Projects!A:C,3,0),"")</f>
        <v/>
      </c>
      <c r="O1217" s="69" t="str">
        <f>IF(TimeSpend[[#This Row],[Activity]]&lt;&gt;"",VLOOKUP(TimeSpend[[#This Row],[Activity]],Activity,2,FALSE),"")</f>
        <v/>
      </c>
    </row>
    <row r="1218" spans="3:15" ht="16.5" customHeight="1" x14ac:dyDescent="0.25">
      <c r="C1218" s="68" t="str">
        <f t="shared" si="22"/>
        <v/>
      </c>
      <c r="D1218" s="69" t="str">
        <f>IF(TimeSpend[[#This Row],[Network Description]]&lt;&gt;"",VLOOKUP(TimeSpend[[#This Row],[Network Description]],Projects!A:B,2,0),"")</f>
        <v/>
      </c>
      <c r="F1218" s="96"/>
      <c r="L1218" s="69" t="str">
        <f>IF(TimeSpend[[#This Row],[Personnel number]]&lt;&gt;"",Utilization!$J$2,"")</f>
        <v/>
      </c>
      <c r="M1218" s="69" t="str">
        <f>IF(TimeSpend[[#This Row],[Personnel number]]&lt;&gt;"",VLOOKUP(TimeSpend[[#This Row],[Personnel number]],Users!A:B,2,0),"")</f>
        <v/>
      </c>
      <c r="N1218" s="69" t="str">
        <f>IF(TimeSpend[[#This Row],[Network Description]]&lt;&gt;"",VLOOKUP(TimeSpend[[#This Row],[Network Description]],Projects!A:C,3,0),"")</f>
        <v/>
      </c>
      <c r="O1218" s="69" t="str">
        <f>IF(TimeSpend[[#This Row],[Activity]]&lt;&gt;"",VLOOKUP(TimeSpend[[#This Row],[Activity]],Activity,2,FALSE),"")</f>
        <v/>
      </c>
    </row>
    <row r="1219" spans="3:15" ht="16.5" customHeight="1" x14ac:dyDescent="0.25">
      <c r="C1219" s="68" t="str">
        <f t="shared" si="22"/>
        <v/>
      </c>
      <c r="D1219" s="69" t="str">
        <f>IF(TimeSpend[[#This Row],[Network Description]]&lt;&gt;"",VLOOKUP(TimeSpend[[#This Row],[Network Description]],Projects!A:B,2,0),"")</f>
        <v/>
      </c>
      <c r="F1219" s="96"/>
      <c r="L1219" s="69" t="str">
        <f>IF(TimeSpend[[#This Row],[Personnel number]]&lt;&gt;"",Utilization!$J$2,"")</f>
        <v/>
      </c>
      <c r="M1219" s="69" t="str">
        <f>IF(TimeSpend[[#This Row],[Personnel number]]&lt;&gt;"",VLOOKUP(TimeSpend[[#This Row],[Personnel number]],Users!A:B,2,0),"")</f>
        <v/>
      </c>
      <c r="N1219" s="69" t="str">
        <f>IF(TimeSpend[[#This Row],[Network Description]]&lt;&gt;"",VLOOKUP(TimeSpend[[#This Row],[Network Description]],Projects!A:C,3,0),"")</f>
        <v/>
      </c>
      <c r="O1219" s="69" t="str">
        <f>IF(TimeSpend[[#This Row],[Activity]]&lt;&gt;"",VLOOKUP(TimeSpend[[#This Row],[Activity]],Activity,2,FALSE),"")</f>
        <v/>
      </c>
    </row>
    <row r="1220" spans="3:15" ht="16.5" customHeight="1" x14ac:dyDescent="0.25">
      <c r="C1220" s="68" t="str">
        <f t="shared" si="22"/>
        <v/>
      </c>
      <c r="D1220" s="69" t="str">
        <f>IF(TimeSpend[[#This Row],[Network Description]]&lt;&gt;"",VLOOKUP(TimeSpend[[#This Row],[Network Description]],Projects!A:B,2,0),"")</f>
        <v/>
      </c>
      <c r="F1220" s="96"/>
      <c r="L1220" s="69" t="str">
        <f>IF(TimeSpend[[#This Row],[Personnel number]]&lt;&gt;"",Utilization!$J$2,"")</f>
        <v/>
      </c>
      <c r="M1220" s="69" t="str">
        <f>IF(TimeSpend[[#This Row],[Personnel number]]&lt;&gt;"",VLOOKUP(TimeSpend[[#This Row],[Personnel number]],Users!A:B,2,0),"")</f>
        <v/>
      </c>
      <c r="N1220" s="69" t="str">
        <f>IF(TimeSpend[[#This Row],[Network Description]]&lt;&gt;"",VLOOKUP(TimeSpend[[#This Row],[Network Description]],Projects!A:C,3,0),"")</f>
        <v/>
      </c>
      <c r="O1220" s="69" t="str">
        <f>IF(TimeSpend[[#This Row],[Activity]]&lt;&gt;"",VLOOKUP(TimeSpend[[#This Row],[Activity]],Activity,2,FALSE),"")</f>
        <v/>
      </c>
    </row>
    <row r="1221" spans="3:15" ht="16.5" customHeight="1" x14ac:dyDescent="0.25">
      <c r="C1221" s="68" t="str">
        <f t="shared" si="22"/>
        <v/>
      </c>
      <c r="D1221" s="69" t="str">
        <f>IF(TimeSpend[[#This Row],[Network Description]]&lt;&gt;"",VLOOKUP(TimeSpend[[#This Row],[Network Description]],Projects!A:B,2,0),"")</f>
        <v/>
      </c>
      <c r="F1221" s="96"/>
      <c r="L1221" s="69" t="str">
        <f>IF(TimeSpend[[#This Row],[Personnel number]]&lt;&gt;"",Utilization!$J$2,"")</f>
        <v/>
      </c>
      <c r="M1221" s="69" t="str">
        <f>IF(TimeSpend[[#This Row],[Personnel number]]&lt;&gt;"",VLOOKUP(TimeSpend[[#This Row],[Personnel number]],Users!A:B,2,0),"")</f>
        <v/>
      </c>
      <c r="N1221" s="69" t="str">
        <f>IF(TimeSpend[[#This Row],[Network Description]]&lt;&gt;"",VLOOKUP(TimeSpend[[#This Row],[Network Description]],Projects!A:C,3,0),"")</f>
        <v/>
      </c>
      <c r="O1221" s="69" t="str">
        <f>IF(TimeSpend[[#This Row],[Activity]]&lt;&gt;"",VLOOKUP(TimeSpend[[#This Row],[Activity]],Activity,2,FALSE),"")</f>
        <v/>
      </c>
    </row>
    <row r="1222" spans="3:15" ht="16.5" customHeight="1" x14ac:dyDescent="0.25">
      <c r="C1222" s="68" t="str">
        <f t="shared" si="22"/>
        <v/>
      </c>
      <c r="D1222" s="69" t="str">
        <f>IF(TimeSpend[[#This Row],[Network Description]]&lt;&gt;"",VLOOKUP(TimeSpend[[#This Row],[Network Description]],Projects!A:B,2,0),"")</f>
        <v/>
      </c>
      <c r="F1222" s="96"/>
      <c r="L1222" s="69" t="str">
        <f>IF(TimeSpend[[#This Row],[Personnel number]]&lt;&gt;"",Utilization!$J$2,"")</f>
        <v/>
      </c>
      <c r="M1222" s="69" t="str">
        <f>IF(TimeSpend[[#This Row],[Personnel number]]&lt;&gt;"",VLOOKUP(TimeSpend[[#This Row],[Personnel number]],Users!A:B,2,0),"")</f>
        <v/>
      </c>
      <c r="N1222" s="69" t="str">
        <f>IF(TimeSpend[[#This Row],[Network Description]]&lt;&gt;"",VLOOKUP(TimeSpend[[#This Row],[Network Description]],Projects!A:C,3,0),"")</f>
        <v/>
      </c>
      <c r="O1222" s="69" t="str">
        <f>IF(TimeSpend[[#This Row],[Activity]]&lt;&gt;"",VLOOKUP(TimeSpend[[#This Row],[Activity]],Activity,2,FALSE),"")</f>
        <v/>
      </c>
    </row>
    <row r="1223" spans="3:15" ht="16.5" customHeight="1" x14ac:dyDescent="0.25">
      <c r="C1223" s="68" t="str">
        <f t="shared" si="22"/>
        <v/>
      </c>
      <c r="D1223" s="69" t="str">
        <f>IF(TimeSpend[[#This Row],[Network Description]]&lt;&gt;"",VLOOKUP(TimeSpend[[#This Row],[Network Description]],Projects!A:B,2,0),"")</f>
        <v/>
      </c>
      <c r="F1223" s="96"/>
      <c r="L1223" s="69" t="str">
        <f>IF(TimeSpend[[#This Row],[Personnel number]]&lt;&gt;"",Utilization!$J$2,"")</f>
        <v/>
      </c>
      <c r="M1223" s="69" t="str">
        <f>IF(TimeSpend[[#This Row],[Personnel number]]&lt;&gt;"",VLOOKUP(TimeSpend[[#This Row],[Personnel number]],Users!A:B,2,0),"")</f>
        <v/>
      </c>
      <c r="N1223" s="69" t="str">
        <f>IF(TimeSpend[[#This Row],[Network Description]]&lt;&gt;"",VLOOKUP(TimeSpend[[#This Row],[Network Description]],Projects!A:C,3,0),"")</f>
        <v/>
      </c>
      <c r="O1223" s="69" t="str">
        <f>IF(TimeSpend[[#This Row],[Activity]]&lt;&gt;"",VLOOKUP(TimeSpend[[#This Row],[Activity]],Activity,2,FALSE),"")</f>
        <v/>
      </c>
    </row>
    <row r="1224" spans="3:15" ht="16.5" customHeight="1" x14ac:dyDescent="0.25">
      <c r="C1224" s="68" t="str">
        <f t="shared" si="22"/>
        <v/>
      </c>
      <c r="D1224" s="69" t="str">
        <f>IF(TimeSpend[[#This Row],[Network Description]]&lt;&gt;"",VLOOKUP(TimeSpend[[#This Row],[Network Description]],Projects!A:B,2,0),"")</f>
        <v/>
      </c>
      <c r="F1224" s="96"/>
      <c r="L1224" s="69" t="str">
        <f>IF(TimeSpend[[#This Row],[Personnel number]]&lt;&gt;"",Utilization!$J$2,"")</f>
        <v/>
      </c>
      <c r="M1224" s="69" t="str">
        <f>IF(TimeSpend[[#This Row],[Personnel number]]&lt;&gt;"",VLOOKUP(TimeSpend[[#This Row],[Personnel number]],Users!A:B,2,0),"")</f>
        <v/>
      </c>
      <c r="N1224" s="69" t="str">
        <f>IF(TimeSpend[[#This Row],[Network Description]]&lt;&gt;"",VLOOKUP(TimeSpend[[#This Row],[Network Description]],Projects!A:C,3,0),"")</f>
        <v/>
      </c>
      <c r="O1224" s="69" t="str">
        <f>IF(TimeSpend[[#This Row],[Activity]]&lt;&gt;"",VLOOKUP(TimeSpend[[#This Row],[Activity]],Activity,2,FALSE),"")</f>
        <v/>
      </c>
    </row>
    <row r="1225" spans="3:15" ht="16.5" customHeight="1" x14ac:dyDescent="0.25">
      <c r="C1225" s="68" t="str">
        <f t="shared" si="22"/>
        <v/>
      </c>
      <c r="D1225" s="69" t="str">
        <f>IF(TimeSpend[[#This Row],[Network Description]]&lt;&gt;"",VLOOKUP(TimeSpend[[#This Row],[Network Description]],Projects!A:B,2,0),"")</f>
        <v/>
      </c>
      <c r="F1225" s="96"/>
      <c r="L1225" s="69" t="str">
        <f>IF(TimeSpend[[#This Row],[Personnel number]]&lt;&gt;"",Utilization!$J$2,"")</f>
        <v/>
      </c>
      <c r="M1225" s="69" t="str">
        <f>IF(TimeSpend[[#This Row],[Personnel number]]&lt;&gt;"",VLOOKUP(TimeSpend[[#This Row],[Personnel number]],Users!A:B,2,0),"")</f>
        <v/>
      </c>
      <c r="N1225" s="69" t="str">
        <f>IF(TimeSpend[[#This Row],[Network Description]]&lt;&gt;"",VLOOKUP(TimeSpend[[#This Row],[Network Description]],Projects!A:C,3,0),"")</f>
        <v/>
      </c>
      <c r="O1225" s="69" t="str">
        <f>IF(TimeSpend[[#This Row],[Activity]]&lt;&gt;"",VLOOKUP(TimeSpend[[#This Row],[Activity]],Activity,2,FALSE),"")</f>
        <v/>
      </c>
    </row>
    <row r="1226" spans="3:15" ht="16.5" customHeight="1" x14ac:dyDescent="0.25">
      <c r="C1226" s="68" t="str">
        <f t="shared" si="22"/>
        <v/>
      </c>
      <c r="D1226" s="69" t="str">
        <f>IF(TimeSpend[[#This Row],[Network Description]]&lt;&gt;"",VLOOKUP(TimeSpend[[#This Row],[Network Description]],Projects!A:B,2,0),"")</f>
        <v/>
      </c>
      <c r="F1226" s="96"/>
      <c r="L1226" s="69" t="str">
        <f>IF(TimeSpend[[#This Row],[Personnel number]]&lt;&gt;"",Utilization!$J$2,"")</f>
        <v/>
      </c>
      <c r="M1226" s="69" t="str">
        <f>IF(TimeSpend[[#This Row],[Personnel number]]&lt;&gt;"",VLOOKUP(TimeSpend[[#This Row],[Personnel number]],Users!A:B,2,0),"")</f>
        <v/>
      </c>
      <c r="N1226" s="69" t="str">
        <f>IF(TimeSpend[[#This Row],[Network Description]]&lt;&gt;"",VLOOKUP(TimeSpend[[#This Row],[Network Description]],Projects!A:C,3,0),"")</f>
        <v/>
      </c>
      <c r="O1226" s="69" t="str">
        <f>IF(TimeSpend[[#This Row],[Activity]]&lt;&gt;"",VLOOKUP(TimeSpend[[#This Row],[Activity]],Activity,2,FALSE),"")</f>
        <v/>
      </c>
    </row>
    <row r="1227" spans="3:15" ht="16.5" customHeight="1" x14ac:dyDescent="0.25">
      <c r="C1227" s="68" t="str">
        <f t="shared" si="22"/>
        <v/>
      </c>
      <c r="D1227" s="69" t="str">
        <f>IF(TimeSpend[[#This Row],[Network Description]]&lt;&gt;"",VLOOKUP(TimeSpend[[#This Row],[Network Description]],Projects!A:B,2,0),"")</f>
        <v/>
      </c>
      <c r="F1227" s="96"/>
      <c r="L1227" s="69" t="str">
        <f>IF(TimeSpend[[#This Row],[Personnel number]]&lt;&gt;"",Utilization!$J$2,"")</f>
        <v/>
      </c>
      <c r="M1227" s="69" t="str">
        <f>IF(TimeSpend[[#This Row],[Personnel number]]&lt;&gt;"",VLOOKUP(TimeSpend[[#This Row],[Personnel number]],Users!A:B,2,0),"")</f>
        <v/>
      </c>
      <c r="N1227" s="69" t="str">
        <f>IF(TimeSpend[[#This Row],[Network Description]]&lt;&gt;"",VLOOKUP(TimeSpend[[#This Row],[Network Description]],Projects!A:C,3,0),"")</f>
        <v/>
      </c>
      <c r="O1227" s="69" t="str">
        <f>IF(TimeSpend[[#This Row],[Activity]]&lt;&gt;"",VLOOKUP(TimeSpend[[#This Row],[Activity]],Activity,2,FALSE),"")</f>
        <v/>
      </c>
    </row>
    <row r="1228" spans="3:15" ht="16.5" customHeight="1" x14ac:dyDescent="0.25">
      <c r="C1228" s="68" t="str">
        <f t="shared" si="22"/>
        <v/>
      </c>
      <c r="D1228" s="69" t="str">
        <f>IF(TimeSpend[[#This Row],[Network Description]]&lt;&gt;"",VLOOKUP(TimeSpend[[#This Row],[Network Description]],Projects!A:B,2,0),"")</f>
        <v/>
      </c>
      <c r="F1228" s="96"/>
      <c r="L1228" s="69" t="str">
        <f>IF(TimeSpend[[#This Row],[Personnel number]]&lt;&gt;"",Utilization!$J$2,"")</f>
        <v/>
      </c>
      <c r="M1228" s="69" t="str">
        <f>IF(TimeSpend[[#This Row],[Personnel number]]&lt;&gt;"",VLOOKUP(TimeSpend[[#This Row],[Personnel number]],Users!A:B,2,0),"")</f>
        <v/>
      </c>
      <c r="N1228" s="69" t="str">
        <f>IF(TimeSpend[[#This Row],[Network Description]]&lt;&gt;"",VLOOKUP(TimeSpend[[#This Row],[Network Description]],Projects!A:C,3,0),"")</f>
        <v/>
      </c>
      <c r="O1228" s="69" t="str">
        <f>IF(TimeSpend[[#This Row],[Activity]]&lt;&gt;"",VLOOKUP(TimeSpend[[#This Row],[Activity]],Activity,2,FALSE),"")</f>
        <v/>
      </c>
    </row>
    <row r="1229" spans="3:15" ht="16.5" customHeight="1" x14ac:dyDescent="0.25">
      <c r="C1229" s="68" t="str">
        <f t="shared" si="22"/>
        <v/>
      </c>
      <c r="D1229" s="69" t="str">
        <f>IF(TimeSpend[[#This Row],[Network Description]]&lt;&gt;"",VLOOKUP(TimeSpend[[#This Row],[Network Description]],Projects!A:B,2,0),"")</f>
        <v/>
      </c>
      <c r="F1229" s="96"/>
      <c r="L1229" s="69" t="str">
        <f>IF(TimeSpend[[#This Row],[Personnel number]]&lt;&gt;"",Utilization!$J$2,"")</f>
        <v/>
      </c>
      <c r="M1229" s="69" t="str">
        <f>IF(TimeSpend[[#This Row],[Personnel number]]&lt;&gt;"",VLOOKUP(TimeSpend[[#This Row],[Personnel number]],Users!A:B,2,0),"")</f>
        <v/>
      </c>
      <c r="N1229" s="69" t="str">
        <f>IF(TimeSpend[[#This Row],[Network Description]]&lt;&gt;"",VLOOKUP(TimeSpend[[#This Row],[Network Description]],Projects!A:C,3,0),"")</f>
        <v/>
      </c>
      <c r="O1229" s="69" t="str">
        <f>IF(TimeSpend[[#This Row],[Activity]]&lt;&gt;"",VLOOKUP(TimeSpend[[#This Row],[Activity]],Activity,2,FALSE),"")</f>
        <v/>
      </c>
    </row>
    <row r="1230" spans="3:15" ht="16.5" customHeight="1" x14ac:dyDescent="0.25">
      <c r="C1230" s="68" t="str">
        <f t="shared" si="22"/>
        <v/>
      </c>
      <c r="D1230" s="69" t="str">
        <f>IF(TimeSpend[[#This Row],[Network Description]]&lt;&gt;"",VLOOKUP(TimeSpend[[#This Row],[Network Description]],Projects!A:B,2,0),"")</f>
        <v/>
      </c>
      <c r="F1230" s="96"/>
      <c r="L1230" s="69" t="str">
        <f>IF(TimeSpend[[#This Row],[Personnel number]]&lt;&gt;"",Utilization!$J$2,"")</f>
        <v/>
      </c>
      <c r="M1230" s="69" t="str">
        <f>IF(TimeSpend[[#This Row],[Personnel number]]&lt;&gt;"",VLOOKUP(TimeSpend[[#This Row],[Personnel number]],Users!A:B,2,0),"")</f>
        <v/>
      </c>
      <c r="N1230" s="69" t="str">
        <f>IF(TimeSpend[[#This Row],[Network Description]]&lt;&gt;"",VLOOKUP(TimeSpend[[#This Row],[Network Description]],Projects!A:C,3,0),"")</f>
        <v/>
      </c>
      <c r="O1230" s="69" t="str">
        <f>IF(TimeSpend[[#This Row],[Activity]]&lt;&gt;"",VLOOKUP(TimeSpend[[#This Row],[Activity]],Activity,2,FALSE),"")</f>
        <v/>
      </c>
    </row>
    <row r="1231" spans="3:15" ht="16.5" customHeight="1" x14ac:dyDescent="0.25">
      <c r="C1231" s="68" t="str">
        <f t="shared" si="22"/>
        <v/>
      </c>
      <c r="D1231" s="69" t="str">
        <f>IF(TimeSpend[[#This Row],[Network Description]]&lt;&gt;"",VLOOKUP(TimeSpend[[#This Row],[Network Description]],Projects!A:B,2,0),"")</f>
        <v/>
      </c>
      <c r="F1231" s="96"/>
      <c r="L1231" s="69" t="str">
        <f>IF(TimeSpend[[#This Row],[Personnel number]]&lt;&gt;"",Utilization!$J$2,"")</f>
        <v/>
      </c>
      <c r="M1231" s="69" t="str">
        <f>IF(TimeSpend[[#This Row],[Personnel number]]&lt;&gt;"",VLOOKUP(TimeSpend[[#This Row],[Personnel number]],Users!A:B,2,0),"")</f>
        <v/>
      </c>
      <c r="N1231" s="69" t="str">
        <f>IF(TimeSpend[[#This Row],[Network Description]]&lt;&gt;"",VLOOKUP(TimeSpend[[#This Row],[Network Description]],Projects!A:C,3,0),"")</f>
        <v/>
      </c>
      <c r="O1231" s="69" t="str">
        <f>IF(TimeSpend[[#This Row],[Activity]]&lt;&gt;"",VLOOKUP(TimeSpend[[#This Row],[Activity]],Activity,2,FALSE),"")</f>
        <v/>
      </c>
    </row>
    <row r="1232" spans="3:15" ht="16.5" customHeight="1" x14ac:dyDescent="0.25">
      <c r="C1232" s="68" t="str">
        <f t="shared" si="22"/>
        <v/>
      </c>
      <c r="D1232" s="69" t="str">
        <f>IF(TimeSpend[[#This Row],[Network Description]]&lt;&gt;"",VLOOKUP(TimeSpend[[#This Row],[Network Description]],Projects!A:B,2,0),"")</f>
        <v/>
      </c>
      <c r="F1232" s="96"/>
      <c r="L1232" s="69" t="str">
        <f>IF(TimeSpend[[#This Row],[Personnel number]]&lt;&gt;"",Utilization!$J$2,"")</f>
        <v/>
      </c>
      <c r="M1232" s="69" t="str">
        <f>IF(TimeSpend[[#This Row],[Personnel number]]&lt;&gt;"",VLOOKUP(TimeSpend[[#This Row],[Personnel number]],Users!A:B,2,0),"")</f>
        <v/>
      </c>
      <c r="N1232" s="69" t="str">
        <f>IF(TimeSpend[[#This Row],[Network Description]]&lt;&gt;"",VLOOKUP(TimeSpend[[#This Row],[Network Description]],Projects!A:C,3,0),"")</f>
        <v/>
      </c>
      <c r="O1232" s="69" t="str">
        <f>IF(TimeSpend[[#This Row],[Activity]]&lt;&gt;"",VLOOKUP(TimeSpend[[#This Row],[Activity]],Activity,2,FALSE),"")</f>
        <v/>
      </c>
    </row>
    <row r="1233" spans="3:15" ht="16.5" customHeight="1" x14ac:dyDescent="0.25">
      <c r="C1233" s="68" t="str">
        <f t="shared" si="22"/>
        <v/>
      </c>
      <c r="D1233" s="69" t="str">
        <f>IF(TimeSpend[[#This Row],[Network Description]]&lt;&gt;"",VLOOKUP(TimeSpend[[#This Row],[Network Description]],Projects!A:B,2,0),"")</f>
        <v/>
      </c>
      <c r="F1233" s="96"/>
      <c r="L1233" s="69" t="str">
        <f>IF(TimeSpend[[#This Row],[Personnel number]]&lt;&gt;"",Utilization!$J$2,"")</f>
        <v/>
      </c>
      <c r="M1233" s="69" t="str">
        <f>IF(TimeSpend[[#This Row],[Personnel number]]&lt;&gt;"",VLOOKUP(TimeSpend[[#This Row],[Personnel number]],Users!A:B,2,0),"")</f>
        <v/>
      </c>
      <c r="N1233" s="69" t="str">
        <f>IF(TimeSpend[[#This Row],[Network Description]]&lt;&gt;"",VLOOKUP(TimeSpend[[#This Row],[Network Description]],Projects!A:C,3,0),"")</f>
        <v/>
      </c>
      <c r="O1233" s="69" t="str">
        <f>IF(TimeSpend[[#This Row],[Activity]]&lt;&gt;"",VLOOKUP(TimeSpend[[#This Row],[Activity]],Activity,2,FALSE),"")</f>
        <v/>
      </c>
    </row>
    <row r="1234" spans="3:15" ht="16.5" customHeight="1" x14ac:dyDescent="0.25">
      <c r="C1234" s="68" t="str">
        <f t="shared" si="22"/>
        <v/>
      </c>
      <c r="D1234" s="69" t="str">
        <f>IF(TimeSpend[[#This Row],[Network Description]]&lt;&gt;"",VLOOKUP(TimeSpend[[#This Row],[Network Description]],Projects!A:B,2,0),"")</f>
        <v/>
      </c>
      <c r="F1234" s="96"/>
      <c r="L1234" s="69" t="str">
        <f>IF(TimeSpend[[#This Row],[Personnel number]]&lt;&gt;"",Utilization!$J$2,"")</f>
        <v/>
      </c>
      <c r="M1234" s="69" t="str">
        <f>IF(TimeSpend[[#This Row],[Personnel number]]&lt;&gt;"",VLOOKUP(TimeSpend[[#This Row],[Personnel number]],Users!A:B,2,0),"")</f>
        <v/>
      </c>
      <c r="N1234" s="69" t="str">
        <f>IF(TimeSpend[[#This Row],[Network Description]]&lt;&gt;"",VLOOKUP(TimeSpend[[#This Row],[Network Description]],Projects!A:C,3,0),"")</f>
        <v/>
      </c>
      <c r="O1234" s="69" t="str">
        <f>IF(TimeSpend[[#This Row],[Activity]]&lt;&gt;"",VLOOKUP(TimeSpend[[#This Row],[Activity]],Activity,2,FALSE),"")</f>
        <v/>
      </c>
    </row>
    <row r="1235" spans="3:15" ht="16.5" customHeight="1" x14ac:dyDescent="0.25">
      <c r="C1235" s="68" t="str">
        <f t="shared" si="22"/>
        <v/>
      </c>
      <c r="D1235" s="69" t="str">
        <f>IF(TimeSpend[[#This Row],[Network Description]]&lt;&gt;"",VLOOKUP(TimeSpend[[#This Row],[Network Description]],Projects!A:B,2,0),"")</f>
        <v/>
      </c>
      <c r="F1235" s="96"/>
      <c r="L1235" s="69" t="str">
        <f>IF(TimeSpend[[#This Row],[Personnel number]]&lt;&gt;"",Utilization!$J$2,"")</f>
        <v/>
      </c>
      <c r="M1235" s="69" t="str">
        <f>IF(TimeSpend[[#This Row],[Personnel number]]&lt;&gt;"",VLOOKUP(TimeSpend[[#This Row],[Personnel number]],Users!A:B,2,0),"")</f>
        <v/>
      </c>
      <c r="N1235" s="69" t="str">
        <f>IF(TimeSpend[[#This Row],[Network Description]]&lt;&gt;"",VLOOKUP(TimeSpend[[#This Row],[Network Description]],Projects!A:C,3,0),"")</f>
        <v/>
      </c>
      <c r="O1235" s="69" t="str">
        <f>IF(TimeSpend[[#This Row],[Activity]]&lt;&gt;"",VLOOKUP(TimeSpend[[#This Row],[Activity]],Activity,2,FALSE),"")</f>
        <v/>
      </c>
    </row>
    <row r="1236" spans="3:15" ht="16.5" customHeight="1" x14ac:dyDescent="0.25">
      <c r="C1236" s="68" t="str">
        <f t="shared" si="22"/>
        <v/>
      </c>
      <c r="D1236" s="69" t="str">
        <f>IF(TimeSpend[[#This Row],[Network Description]]&lt;&gt;"",VLOOKUP(TimeSpend[[#This Row],[Network Description]],Projects!A:B,2,0),"")</f>
        <v/>
      </c>
      <c r="F1236" s="96"/>
      <c r="L1236" s="69" t="str">
        <f>IF(TimeSpend[[#This Row],[Personnel number]]&lt;&gt;"",Utilization!$J$2,"")</f>
        <v/>
      </c>
      <c r="M1236" s="69" t="str">
        <f>IF(TimeSpend[[#This Row],[Personnel number]]&lt;&gt;"",VLOOKUP(TimeSpend[[#This Row],[Personnel number]],Users!A:B,2,0),"")</f>
        <v/>
      </c>
      <c r="N1236" s="69" t="str">
        <f>IF(TimeSpend[[#This Row],[Network Description]]&lt;&gt;"",VLOOKUP(TimeSpend[[#This Row],[Network Description]],Projects!A:C,3,0),"")</f>
        <v/>
      </c>
      <c r="O1236" s="69" t="str">
        <f>IF(TimeSpend[[#This Row],[Activity]]&lt;&gt;"",VLOOKUP(TimeSpend[[#This Row],[Activity]],Activity,2,FALSE),"")</f>
        <v/>
      </c>
    </row>
    <row r="1237" spans="3:15" ht="16.5" customHeight="1" x14ac:dyDescent="0.25">
      <c r="C1237" s="68" t="str">
        <f t="shared" si="22"/>
        <v/>
      </c>
      <c r="D1237" s="69" t="str">
        <f>IF(TimeSpend[[#This Row],[Network Description]]&lt;&gt;"",VLOOKUP(TimeSpend[[#This Row],[Network Description]],Projects!A:B,2,0),"")</f>
        <v/>
      </c>
      <c r="F1237" s="96"/>
      <c r="L1237" s="69" t="str">
        <f>IF(TimeSpend[[#This Row],[Personnel number]]&lt;&gt;"",Utilization!$J$2,"")</f>
        <v/>
      </c>
      <c r="M1237" s="69" t="str">
        <f>IF(TimeSpend[[#This Row],[Personnel number]]&lt;&gt;"",VLOOKUP(TimeSpend[[#This Row],[Personnel number]],Users!A:B,2,0),"")</f>
        <v/>
      </c>
      <c r="N1237" s="69" t="str">
        <f>IF(TimeSpend[[#This Row],[Network Description]]&lt;&gt;"",VLOOKUP(TimeSpend[[#This Row],[Network Description]],Projects!A:C,3,0),"")</f>
        <v/>
      </c>
      <c r="O1237" s="69" t="str">
        <f>IF(TimeSpend[[#This Row],[Activity]]&lt;&gt;"",VLOOKUP(TimeSpend[[#This Row],[Activity]],Activity,2,FALSE),"")</f>
        <v/>
      </c>
    </row>
    <row r="1238" spans="3:15" ht="16.5" customHeight="1" x14ac:dyDescent="0.25">
      <c r="C1238" s="68" t="str">
        <f t="shared" si="22"/>
        <v/>
      </c>
      <c r="D1238" s="69" t="str">
        <f>IF(TimeSpend[[#This Row],[Network Description]]&lt;&gt;"",VLOOKUP(TimeSpend[[#This Row],[Network Description]],Projects!A:B,2,0),"")</f>
        <v/>
      </c>
      <c r="F1238" s="96"/>
      <c r="L1238" s="69" t="str">
        <f>IF(TimeSpend[[#This Row],[Personnel number]]&lt;&gt;"",Utilization!$J$2,"")</f>
        <v/>
      </c>
      <c r="M1238" s="69" t="str">
        <f>IF(TimeSpend[[#This Row],[Personnel number]]&lt;&gt;"",VLOOKUP(TimeSpend[[#This Row],[Personnel number]],Users!A:B,2,0),"")</f>
        <v/>
      </c>
      <c r="N1238" s="69" t="str">
        <f>IF(TimeSpend[[#This Row],[Network Description]]&lt;&gt;"",VLOOKUP(TimeSpend[[#This Row],[Network Description]],Projects!A:C,3,0),"")</f>
        <v/>
      </c>
      <c r="O1238" s="69" t="str">
        <f>IF(TimeSpend[[#This Row],[Activity]]&lt;&gt;"",VLOOKUP(TimeSpend[[#This Row],[Activity]],Activity,2,FALSE),"")</f>
        <v/>
      </c>
    </row>
    <row r="1239" spans="3:15" ht="16.5" customHeight="1" x14ac:dyDescent="0.25">
      <c r="C1239" s="68" t="str">
        <f t="shared" si="22"/>
        <v/>
      </c>
      <c r="D1239" s="69" t="str">
        <f>IF(TimeSpend[[#This Row],[Network Description]]&lt;&gt;"",VLOOKUP(TimeSpend[[#This Row],[Network Description]],Projects!A:B,2,0),"")</f>
        <v/>
      </c>
      <c r="F1239" s="96"/>
      <c r="L1239" s="69" t="str">
        <f>IF(TimeSpend[[#This Row],[Personnel number]]&lt;&gt;"",Utilization!$J$2,"")</f>
        <v/>
      </c>
      <c r="M1239" s="69" t="str">
        <f>IF(TimeSpend[[#This Row],[Personnel number]]&lt;&gt;"",VLOOKUP(TimeSpend[[#This Row],[Personnel number]],Users!A:B,2,0),"")</f>
        <v/>
      </c>
      <c r="N1239" s="69" t="str">
        <f>IF(TimeSpend[[#This Row],[Network Description]]&lt;&gt;"",VLOOKUP(TimeSpend[[#This Row],[Network Description]],Projects!A:C,3,0),"")</f>
        <v/>
      </c>
      <c r="O1239" s="69" t="str">
        <f>IF(TimeSpend[[#This Row],[Activity]]&lt;&gt;"",VLOOKUP(TimeSpend[[#This Row],[Activity]],Activity,2,FALSE),"")</f>
        <v/>
      </c>
    </row>
    <row r="1240" spans="3:15" ht="16.5" customHeight="1" x14ac:dyDescent="0.25">
      <c r="C1240" s="68" t="str">
        <f t="shared" si="22"/>
        <v/>
      </c>
      <c r="D1240" s="69" t="str">
        <f>IF(TimeSpend[[#This Row],[Network Description]]&lt;&gt;"",VLOOKUP(TimeSpend[[#This Row],[Network Description]],Projects!A:B,2,0),"")</f>
        <v/>
      </c>
      <c r="F1240" s="96"/>
      <c r="L1240" s="69" t="str">
        <f>IF(TimeSpend[[#This Row],[Personnel number]]&lt;&gt;"",Utilization!$J$2,"")</f>
        <v/>
      </c>
      <c r="M1240" s="69" t="str">
        <f>IF(TimeSpend[[#This Row],[Personnel number]]&lt;&gt;"",VLOOKUP(TimeSpend[[#This Row],[Personnel number]],Users!A:B,2,0),"")</f>
        <v/>
      </c>
      <c r="N1240" s="69" t="str">
        <f>IF(TimeSpend[[#This Row],[Network Description]]&lt;&gt;"",VLOOKUP(TimeSpend[[#This Row],[Network Description]],Projects!A:C,3,0),"")</f>
        <v/>
      </c>
      <c r="O1240" s="69" t="str">
        <f>IF(TimeSpend[[#This Row],[Activity]]&lt;&gt;"",VLOOKUP(TimeSpend[[#This Row],[Activity]],Activity,2,FALSE),"")</f>
        <v/>
      </c>
    </row>
    <row r="1241" spans="3:15" ht="16.5" customHeight="1" x14ac:dyDescent="0.25">
      <c r="C1241" s="68" t="str">
        <f t="shared" si="22"/>
        <v/>
      </c>
      <c r="D1241" s="69" t="str">
        <f>IF(TimeSpend[[#This Row],[Network Description]]&lt;&gt;"",VLOOKUP(TimeSpend[[#This Row],[Network Description]],Projects!A:B,2,0),"")</f>
        <v/>
      </c>
      <c r="F1241" s="96"/>
      <c r="L1241" s="69" t="str">
        <f>IF(TimeSpend[[#This Row],[Personnel number]]&lt;&gt;"",Utilization!$J$2,"")</f>
        <v/>
      </c>
      <c r="M1241" s="69" t="str">
        <f>IF(TimeSpend[[#This Row],[Personnel number]]&lt;&gt;"",VLOOKUP(TimeSpend[[#This Row],[Personnel number]],Users!A:B,2,0),"")</f>
        <v/>
      </c>
      <c r="N1241" s="69" t="str">
        <f>IF(TimeSpend[[#This Row],[Network Description]]&lt;&gt;"",VLOOKUP(TimeSpend[[#This Row],[Network Description]],Projects!A:C,3,0),"")</f>
        <v/>
      </c>
      <c r="O1241" s="69" t="str">
        <f>IF(TimeSpend[[#This Row],[Activity]]&lt;&gt;"",VLOOKUP(TimeSpend[[#This Row],[Activity]],Activity,2,FALSE),"")</f>
        <v/>
      </c>
    </row>
    <row r="1242" spans="3:15" ht="16.5" customHeight="1" x14ac:dyDescent="0.25">
      <c r="C1242" s="68" t="str">
        <f t="shared" si="22"/>
        <v/>
      </c>
      <c r="D1242" s="69" t="str">
        <f>IF(TimeSpend[[#This Row],[Network Description]]&lt;&gt;"",VLOOKUP(TimeSpend[[#This Row],[Network Description]],Projects!A:B,2,0),"")</f>
        <v/>
      </c>
      <c r="F1242" s="96"/>
      <c r="L1242" s="69" t="str">
        <f>IF(TimeSpend[[#This Row],[Personnel number]]&lt;&gt;"",Utilization!$J$2,"")</f>
        <v/>
      </c>
      <c r="M1242" s="69" t="str">
        <f>IF(TimeSpend[[#This Row],[Personnel number]]&lt;&gt;"",VLOOKUP(TimeSpend[[#This Row],[Personnel number]],Users!A:B,2,0),"")</f>
        <v/>
      </c>
      <c r="N1242" s="69" t="str">
        <f>IF(TimeSpend[[#This Row],[Network Description]]&lt;&gt;"",VLOOKUP(TimeSpend[[#This Row],[Network Description]],Projects!A:C,3,0),"")</f>
        <v/>
      </c>
      <c r="O1242" s="69" t="str">
        <f>IF(TimeSpend[[#This Row],[Activity]]&lt;&gt;"",VLOOKUP(TimeSpend[[#This Row],[Activity]],Activity,2,FALSE),"")</f>
        <v/>
      </c>
    </row>
    <row r="1243" spans="3:15" ht="16.5" customHeight="1" x14ac:dyDescent="0.25">
      <c r="C1243" s="68" t="str">
        <f t="shared" si="22"/>
        <v/>
      </c>
      <c r="D1243" s="69" t="str">
        <f>IF(TimeSpend[[#This Row],[Network Description]]&lt;&gt;"",VLOOKUP(TimeSpend[[#This Row],[Network Description]],Projects!A:B,2,0),"")</f>
        <v/>
      </c>
      <c r="F1243" s="96"/>
      <c r="L1243" s="69" t="str">
        <f>IF(TimeSpend[[#This Row],[Personnel number]]&lt;&gt;"",Utilization!$J$2,"")</f>
        <v/>
      </c>
      <c r="M1243" s="69" t="str">
        <f>IF(TimeSpend[[#This Row],[Personnel number]]&lt;&gt;"",VLOOKUP(TimeSpend[[#This Row],[Personnel number]],Users!A:B,2,0),"")</f>
        <v/>
      </c>
      <c r="N1243" s="69" t="str">
        <f>IF(TimeSpend[[#This Row],[Network Description]]&lt;&gt;"",VLOOKUP(TimeSpend[[#This Row],[Network Description]],Projects!A:C,3,0),"")</f>
        <v/>
      </c>
      <c r="O1243" s="69" t="str">
        <f>IF(TimeSpend[[#This Row],[Activity]]&lt;&gt;"",VLOOKUP(TimeSpend[[#This Row],[Activity]],Activity,2,FALSE),"")</f>
        <v/>
      </c>
    </row>
    <row r="1244" spans="3:15" ht="16.5" customHeight="1" x14ac:dyDescent="0.25">
      <c r="C1244" s="68" t="str">
        <f t="shared" si="22"/>
        <v/>
      </c>
      <c r="D1244" s="69" t="str">
        <f>IF(TimeSpend[[#This Row],[Network Description]]&lt;&gt;"",VLOOKUP(TimeSpend[[#This Row],[Network Description]],Projects!A:B,2,0),"")</f>
        <v/>
      </c>
      <c r="F1244" s="96"/>
      <c r="L1244" s="69" t="str">
        <f>IF(TimeSpend[[#This Row],[Personnel number]]&lt;&gt;"",Utilization!$J$2,"")</f>
        <v/>
      </c>
      <c r="M1244" s="69" t="str">
        <f>IF(TimeSpend[[#This Row],[Personnel number]]&lt;&gt;"",VLOOKUP(TimeSpend[[#This Row],[Personnel number]],Users!A:B,2,0),"")</f>
        <v/>
      </c>
      <c r="N1244" s="69" t="str">
        <f>IF(TimeSpend[[#This Row],[Network Description]]&lt;&gt;"",VLOOKUP(TimeSpend[[#This Row],[Network Description]],Projects!A:C,3,0),"")</f>
        <v/>
      </c>
      <c r="O1244" s="69" t="str">
        <f>IF(TimeSpend[[#This Row],[Activity]]&lt;&gt;"",VLOOKUP(TimeSpend[[#This Row],[Activity]],Activity,2,FALSE),"")</f>
        <v/>
      </c>
    </row>
    <row r="1245" spans="3:15" ht="16.5" customHeight="1" x14ac:dyDescent="0.25">
      <c r="C1245" s="68" t="str">
        <f t="shared" si="22"/>
        <v/>
      </c>
      <c r="D1245" s="69" t="str">
        <f>IF(TimeSpend[[#This Row],[Network Description]]&lt;&gt;"",VLOOKUP(TimeSpend[[#This Row],[Network Description]],Projects!A:B,2,0),"")</f>
        <v/>
      </c>
      <c r="F1245" s="96"/>
      <c r="L1245" s="69" t="str">
        <f>IF(TimeSpend[[#This Row],[Personnel number]]&lt;&gt;"",Utilization!$J$2,"")</f>
        <v/>
      </c>
      <c r="M1245" s="69" t="str">
        <f>IF(TimeSpend[[#This Row],[Personnel number]]&lt;&gt;"",VLOOKUP(TimeSpend[[#This Row],[Personnel number]],Users!A:B,2,0),"")</f>
        <v/>
      </c>
      <c r="N1245" s="69" t="str">
        <f>IF(TimeSpend[[#This Row],[Network Description]]&lt;&gt;"",VLOOKUP(TimeSpend[[#This Row],[Network Description]],Projects!A:C,3,0),"")</f>
        <v/>
      </c>
      <c r="O1245" s="69" t="str">
        <f>IF(TimeSpend[[#This Row],[Activity]]&lt;&gt;"",VLOOKUP(TimeSpend[[#This Row],[Activity]],Activity,2,FALSE),"")</f>
        <v/>
      </c>
    </row>
    <row r="1246" spans="3:15" ht="16.5" customHeight="1" x14ac:dyDescent="0.25">
      <c r="C1246" s="68" t="str">
        <f t="shared" si="22"/>
        <v/>
      </c>
      <c r="D1246" s="69" t="str">
        <f>IF(TimeSpend[[#This Row],[Network Description]]&lt;&gt;"",VLOOKUP(TimeSpend[[#This Row],[Network Description]],Projects!A:B,2,0),"")</f>
        <v/>
      </c>
      <c r="F1246" s="96"/>
      <c r="L1246" s="69" t="str">
        <f>IF(TimeSpend[[#This Row],[Personnel number]]&lt;&gt;"",Utilization!$J$2,"")</f>
        <v/>
      </c>
      <c r="M1246" s="69" t="str">
        <f>IF(TimeSpend[[#This Row],[Personnel number]]&lt;&gt;"",VLOOKUP(TimeSpend[[#This Row],[Personnel number]],Users!A:B,2,0),"")</f>
        <v/>
      </c>
      <c r="N1246" s="69" t="str">
        <f>IF(TimeSpend[[#This Row],[Network Description]]&lt;&gt;"",VLOOKUP(TimeSpend[[#This Row],[Network Description]],Projects!A:C,3,0),"")</f>
        <v/>
      </c>
      <c r="O1246" s="69" t="str">
        <f>IF(TimeSpend[[#This Row],[Activity]]&lt;&gt;"",VLOOKUP(TimeSpend[[#This Row],[Activity]],Activity,2,FALSE),"")</f>
        <v/>
      </c>
    </row>
    <row r="1247" spans="3:15" ht="16.5" customHeight="1" x14ac:dyDescent="0.25">
      <c r="C1247" s="68" t="str">
        <f t="shared" si="22"/>
        <v/>
      </c>
      <c r="D1247" s="69" t="str">
        <f>IF(TimeSpend[[#This Row],[Network Description]]&lt;&gt;"",VLOOKUP(TimeSpend[[#This Row],[Network Description]],Projects!A:B,2,0),"")</f>
        <v/>
      </c>
      <c r="F1247" s="96"/>
      <c r="L1247" s="69" t="str">
        <f>IF(TimeSpend[[#This Row],[Personnel number]]&lt;&gt;"",Utilization!$J$2,"")</f>
        <v/>
      </c>
      <c r="M1247" s="69" t="str">
        <f>IF(TimeSpend[[#This Row],[Personnel number]]&lt;&gt;"",VLOOKUP(TimeSpend[[#This Row],[Personnel number]],Users!A:B,2,0),"")</f>
        <v/>
      </c>
      <c r="N1247" s="69" t="str">
        <f>IF(TimeSpend[[#This Row],[Network Description]]&lt;&gt;"",VLOOKUP(TimeSpend[[#This Row],[Network Description]],Projects!A:C,3,0),"")</f>
        <v/>
      </c>
      <c r="O1247" s="69" t="str">
        <f>IF(TimeSpend[[#This Row],[Activity]]&lt;&gt;"",VLOOKUP(TimeSpend[[#This Row],[Activity]],Activity,2,FALSE),"")</f>
        <v/>
      </c>
    </row>
    <row r="1248" spans="3:15" ht="16.5" customHeight="1" x14ac:dyDescent="0.25">
      <c r="C1248" s="68" t="str">
        <f t="shared" si="22"/>
        <v/>
      </c>
      <c r="D1248" s="69" t="str">
        <f>IF(TimeSpend[[#This Row],[Network Description]]&lt;&gt;"",VLOOKUP(TimeSpend[[#This Row],[Network Description]],Projects!A:B,2,0),"")</f>
        <v/>
      </c>
      <c r="F1248" s="96"/>
      <c r="L1248" s="69" t="str">
        <f>IF(TimeSpend[[#This Row],[Personnel number]]&lt;&gt;"",Utilization!$J$2,"")</f>
        <v/>
      </c>
      <c r="M1248" s="69" t="str">
        <f>IF(TimeSpend[[#This Row],[Personnel number]]&lt;&gt;"",VLOOKUP(TimeSpend[[#This Row],[Personnel number]],Users!A:B,2,0),"")</f>
        <v/>
      </c>
      <c r="N1248" s="69" t="str">
        <f>IF(TimeSpend[[#This Row],[Network Description]]&lt;&gt;"",VLOOKUP(TimeSpend[[#This Row],[Network Description]],Projects!A:C,3,0),"")</f>
        <v/>
      </c>
      <c r="O1248" s="69" t="str">
        <f>IF(TimeSpend[[#This Row],[Activity]]&lt;&gt;"",VLOOKUP(TimeSpend[[#This Row],[Activity]],Activity,2,FALSE),"")</f>
        <v/>
      </c>
    </row>
    <row r="1249" spans="3:15" ht="16.5" customHeight="1" x14ac:dyDescent="0.25">
      <c r="C1249" s="68" t="str">
        <f t="shared" si="22"/>
        <v/>
      </c>
      <c r="D1249" s="69" t="str">
        <f>IF(TimeSpend[[#This Row],[Network Description]]&lt;&gt;"",VLOOKUP(TimeSpend[[#This Row],[Network Description]],Projects!A:B,2,0),"")</f>
        <v/>
      </c>
      <c r="F1249" s="96"/>
      <c r="L1249" s="69" t="str">
        <f>IF(TimeSpend[[#This Row],[Personnel number]]&lt;&gt;"",Utilization!$J$2,"")</f>
        <v/>
      </c>
      <c r="M1249" s="69" t="str">
        <f>IF(TimeSpend[[#This Row],[Personnel number]]&lt;&gt;"",VLOOKUP(TimeSpend[[#This Row],[Personnel number]],Users!A:B,2,0),"")</f>
        <v/>
      </c>
      <c r="N1249" s="69" t="str">
        <f>IF(TimeSpend[[#This Row],[Network Description]]&lt;&gt;"",VLOOKUP(TimeSpend[[#This Row],[Network Description]],Projects!A:C,3,0),"")</f>
        <v/>
      </c>
      <c r="O1249" s="69" t="str">
        <f>IF(TimeSpend[[#This Row],[Activity]]&lt;&gt;"",VLOOKUP(TimeSpend[[#This Row],[Activity]],Activity,2,FALSE),"")</f>
        <v/>
      </c>
    </row>
    <row r="1250" spans="3:15" ht="16.5" customHeight="1" x14ac:dyDescent="0.25">
      <c r="C1250" s="68" t="str">
        <f t="shared" si="22"/>
        <v/>
      </c>
      <c r="D1250" s="69" t="str">
        <f>IF(TimeSpend[[#This Row],[Network Description]]&lt;&gt;"",VLOOKUP(TimeSpend[[#This Row],[Network Description]],Projects!A:B,2,0),"")</f>
        <v/>
      </c>
      <c r="F1250" s="96"/>
      <c r="L1250" s="69" t="str">
        <f>IF(TimeSpend[[#This Row],[Personnel number]]&lt;&gt;"",Utilization!$J$2,"")</f>
        <v/>
      </c>
      <c r="M1250" s="69" t="str">
        <f>IF(TimeSpend[[#This Row],[Personnel number]]&lt;&gt;"",VLOOKUP(TimeSpend[[#This Row],[Personnel number]],Users!A:B,2,0),"")</f>
        <v/>
      </c>
      <c r="N1250" s="69" t="str">
        <f>IF(TimeSpend[[#This Row],[Network Description]]&lt;&gt;"",VLOOKUP(TimeSpend[[#This Row],[Network Description]],Projects!A:C,3,0),"")</f>
        <v/>
      </c>
      <c r="O1250" s="69" t="str">
        <f>IF(TimeSpend[[#This Row],[Activity]]&lt;&gt;"",VLOOKUP(TimeSpend[[#This Row],[Activity]],Activity,2,FALSE),"")</f>
        <v/>
      </c>
    </row>
    <row r="1251" spans="3:15" ht="16.5" customHeight="1" x14ac:dyDescent="0.25">
      <c r="C1251" s="68" t="str">
        <f t="shared" si="22"/>
        <v/>
      </c>
      <c r="D1251" s="69" t="str">
        <f>IF(TimeSpend[[#This Row],[Network Description]]&lt;&gt;"",VLOOKUP(TimeSpend[[#This Row],[Network Description]],Projects!A:B,2,0),"")</f>
        <v/>
      </c>
      <c r="F1251" s="96"/>
      <c r="L1251" s="69" t="str">
        <f>IF(TimeSpend[[#This Row],[Personnel number]]&lt;&gt;"",Utilization!$J$2,"")</f>
        <v/>
      </c>
      <c r="M1251" s="69" t="str">
        <f>IF(TimeSpend[[#This Row],[Personnel number]]&lt;&gt;"",VLOOKUP(TimeSpend[[#This Row],[Personnel number]],Users!A:B,2,0),"")</f>
        <v/>
      </c>
      <c r="N1251" s="69" t="str">
        <f>IF(TimeSpend[[#This Row],[Network Description]]&lt;&gt;"",VLOOKUP(TimeSpend[[#This Row],[Network Description]],Projects!A:C,3,0),"")</f>
        <v/>
      </c>
      <c r="O1251" s="69" t="str">
        <f>IF(TimeSpend[[#This Row],[Activity]]&lt;&gt;"",VLOOKUP(TimeSpend[[#This Row],[Activity]],Activity,2,FALSE),"")</f>
        <v/>
      </c>
    </row>
    <row r="1252" spans="3:15" ht="16.5" customHeight="1" x14ac:dyDescent="0.25">
      <c r="C1252" s="68" t="str">
        <f t="shared" si="22"/>
        <v/>
      </c>
      <c r="D1252" s="69" t="str">
        <f>IF(TimeSpend[[#This Row],[Network Description]]&lt;&gt;"",VLOOKUP(TimeSpend[[#This Row],[Network Description]],Projects!A:B,2,0),"")</f>
        <v/>
      </c>
      <c r="F1252" s="96"/>
      <c r="L1252" s="69" t="str">
        <f>IF(TimeSpend[[#This Row],[Personnel number]]&lt;&gt;"",Utilization!$J$2,"")</f>
        <v/>
      </c>
      <c r="M1252" s="69" t="str">
        <f>IF(TimeSpend[[#This Row],[Personnel number]]&lt;&gt;"",VLOOKUP(TimeSpend[[#This Row],[Personnel number]],Users!A:B,2,0),"")</f>
        <v/>
      </c>
      <c r="N1252" s="69" t="str">
        <f>IF(TimeSpend[[#This Row],[Network Description]]&lt;&gt;"",VLOOKUP(TimeSpend[[#This Row],[Network Description]],Projects!A:C,3,0),"")</f>
        <v/>
      </c>
      <c r="O1252" s="69" t="str">
        <f>IF(TimeSpend[[#This Row],[Activity]]&lt;&gt;"",VLOOKUP(TimeSpend[[#This Row],[Activity]],Activity,2,FALSE),"")</f>
        <v/>
      </c>
    </row>
    <row r="1253" spans="3:15" ht="16.5" customHeight="1" x14ac:dyDescent="0.25">
      <c r="C1253" s="68" t="str">
        <f t="shared" si="22"/>
        <v/>
      </c>
      <c r="D1253" s="69" t="str">
        <f>IF(TimeSpend[[#This Row],[Network Description]]&lt;&gt;"",VLOOKUP(TimeSpend[[#This Row],[Network Description]],Projects!A:B,2,0),"")</f>
        <v/>
      </c>
      <c r="F1253" s="96"/>
      <c r="L1253" s="69" t="str">
        <f>IF(TimeSpend[[#This Row],[Personnel number]]&lt;&gt;"",Utilization!$J$2,"")</f>
        <v/>
      </c>
      <c r="M1253" s="69" t="str">
        <f>IF(TimeSpend[[#This Row],[Personnel number]]&lt;&gt;"",VLOOKUP(TimeSpend[[#This Row],[Personnel number]],Users!A:B,2,0),"")</f>
        <v/>
      </c>
      <c r="N1253" s="69" t="str">
        <f>IF(TimeSpend[[#This Row],[Network Description]]&lt;&gt;"",VLOOKUP(TimeSpend[[#This Row],[Network Description]],Projects!A:C,3,0),"")</f>
        <v/>
      </c>
      <c r="O1253" s="69" t="str">
        <f>IF(TimeSpend[[#This Row],[Activity]]&lt;&gt;"",VLOOKUP(TimeSpend[[#This Row],[Activity]],Activity,2,FALSE),"")</f>
        <v/>
      </c>
    </row>
    <row r="1254" spans="3:15" ht="16.5" customHeight="1" x14ac:dyDescent="0.25">
      <c r="C1254" s="68" t="str">
        <f t="shared" si="22"/>
        <v/>
      </c>
      <c r="D1254" s="69" t="str">
        <f>IF(TimeSpend[[#This Row],[Network Description]]&lt;&gt;"",VLOOKUP(TimeSpend[[#This Row],[Network Description]],Projects!A:B,2,0),"")</f>
        <v/>
      </c>
      <c r="F1254" s="96"/>
      <c r="L1254" s="69" t="str">
        <f>IF(TimeSpend[[#This Row],[Personnel number]]&lt;&gt;"",Utilization!$J$2,"")</f>
        <v/>
      </c>
      <c r="M1254" s="69" t="str">
        <f>IF(TimeSpend[[#This Row],[Personnel number]]&lt;&gt;"",VLOOKUP(TimeSpend[[#This Row],[Personnel number]],Users!A:B,2,0),"")</f>
        <v/>
      </c>
      <c r="N1254" s="69" t="str">
        <f>IF(TimeSpend[[#This Row],[Network Description]]&lt;&gt;"",VLOOKUP(TimeSpend[[#This Row],[Network Description]],Projects!A:C,3,0),"")</f>
        <v/>
      </c>
      <c r="O1254" s="69" t="str">
        <f>IF(TimeSpend[[#This Row],[Activity]]&lt;&gt;"",VLOOKUP(TimeSpend[[#This Row],[Activity]],Activity,2,FALSE),"")</f>
        <v/>
      </c>
    </row>
    <row r="1255" spans="3:15" ht="16.5" customHeight="1" x14ac:dyDescent="0.25">
      <c r="C1255" s="68" t="str">
        <f t="shared" si="22"/>
        <v/>
      </c>
      <c r="D1255" s="69" t="str">
        <f>IF(TimeSpend[[#This Row],[Network Description]]&lt;&gt;"",VLOOKUP(TimeSpend[[#This Row],[Network Description]],Projects!A:B,2,0),"")</f>
        <v/>
      </c>
      <c r="F1255" s="96"/>
      <c r="L1255" s="69" t="str">
        <f>IF(TimeSpend[[#This Row],[Personnel number]]&lt;&gt;"",Utilization!$J$2,"")</f>
        <v/>
      </c>
      <c r="M1255" s="69" t="str">
        <f>IF(TimeSpend[[#This Row],[Personnel number]]&lt;&gt;"",VLOOKUP(TimeSpend[[#This Row],[Personnel number]],Users!A:B,2,0),"")</f>
        <v/>
      </c>
      <c r="N1255" s="69" t="str">
        <f>IF(TimeSpend[[#This Row],[Network Description]]&lt;&gt;"",VLOOKUP(TimeSpend[[#This Row],[Network Description]],Projects!A:C,3,0),"")</f>
        <v/>
      </c>
      <c r="O1255" s="69" t="str">
        <f>IF(TimeSpend[[#This Row],[Activity]]&lt;&gt;"",VLOOKUP(TimeSpend[[#This Row],[Activity]],Activity,2,FALSE),"")</f>
        <v/>
      </c>
    </row>
    <row r="1256" spans="3:15" ht="16.5" customHeight="1" x14ac:dyDescent="0.25">
      <c r="C1256" s="68" t="str">
        <f t="shared" si="22"/>
        <v/>
      </c>
      <c r="D1256" s="69" t="str">
        <f>IF(TimeSpend[[#This Row],[Network Description]]&lt;&gt;"",VLOOKUP(TimeSpend[[#This Row],[Network Description]],Projects!A:B,2,0),"")</f>
        <v/>
      </c>
      <c r="F1256" s="96"/>
      <c r="L1256" s="69" t="str">
        <f>IF(TimeSpend[[#This Row],[Personnel number]]&lt;&gt;"",Utilization!$J$2,"")</f>
        <v/>
      </c>
      <c r="M1256" s="69" t="str">
        <f>IF(TimeSpend[[#This Row],[Personnel number]]&lt;&gt;"",VLOOKUP(TimeSpend[[#This Row],[Personnel number]],Users!A:B,2,0),"")</f>
        <v/>
      </c>
      <c r="N1256" s="69" t="str">
        <f>IF(TimeSpend[[#This Row],[Network Description]]&lt;&gt;"",VLOOKUP(TimeSpend[[#This Row],[Network Description]],Projects!A:C,3,0),"")</f>
        <v/>
      </c>
      <c r="O1256" s="69" t="str">
        <f>IF(TimeSpend[[#This Row],[Activity]]&lt;&gt;"",VLOOKUP(TimeSpend[[#This Row],[Activity]],Activity,2,FALSE),"")</f>
        <v/>
      </c>
    </row>
    <row r="1257" spans="3:15" ht="16.5" customHeight="1" x14ac:dyDescent="0.25">
      <c r="C1257" s="68" t="str">
        <f t="shared" si="22"/>
        <v/>
      </c>
      <c r="D1257" s="69" t="str">
        <f>IF(TimeSpend[[#This Row],[Network Description]]&lt;&gt;"",VLOOKUP(TimeSpend[[#This Row],[Network Description]],Projects!A:B,2,0),"")</f>
        <v/>
      </c>
      <c r="F1257" s="96"/>
      <c r="L1257" s="69" t="str">
        <f>IF(TimeSpend[[#This Row],[Personnel number]]&lt;&gt;"",Utilization!$J$2,"")</f>
        <v/>
      </c>
      <c r="M1257" s="69" t="str">
        <f>IF(TimeSpend[[#This Row],[Personnel number]]&lt;&gt;"",VLOOKUP(TimeSpend[[#This Row],[Personnel number]],Users!A:B,2,0),"")</f>
        <v/>
      </c>
      <c r="N1257" s="69" t="str">
        <f>IF(TimeSpend[[#This Row],[Network Description]]&lt;&gt;"",VLOOKUP(TimeSpend[[#This Row],[Network Description]],Projects!A:C,3,0),"")</f>
        <v/>
      </c>
      <c r="O1257" s="69" t="str">
        <f>IF(TimeSpend[[#This Row],[Activity]]&lt;&gt;"",VLOOKUP(TimeSpend[[#This Row],[Activity]],Activity,2,FALSE),"")</f>
        <v/>
      </c>
    </row>
    <row r="1258" spans="3:15" ht="16.5" customHeight="1" x14ac:dyDescent="0.25">
      <c r="C1258" s="68" t="str">
        <f t="shared" si="22"/>
        <v/>
      </c>
      <c r="D1258" s="69" t="str">
        <f>IF(TimeSpend[[#This Row],[Network Description]]&lt;&gt;"",VLOOKUP(TimeSpend[[#This Row],[Network Description]],Projects!A:B,2,0),"")</f>
        <v/>
      </c>
      <c r="F1258" s="96"/>
      <c r="L1258" s="69" t="str">
        <f>IF(TimeSpend[[#This Row],[Personnel number]]&lt;&gt;"",Utilization!$J$2,"")</f>
        <v/>
      </c>
      <c r="M1258" s="69" t="str">
        <f>IF(TimeSpend[[#This Row],[Personnel number]]&lt;&gt;"",VLOOKUP(TimeSpend[[#This Row],[Personnel number]],Users!A:B,2,0),"")</f>
        <v/>
      </c>
      <c r="N1258" s="69" t="str">
        <f>IF(TimeSpend[[#This Row],[Network Description]]&lt;&gt;"",VLOOKUP(TimeSpend[[#This Row],[Network Description]],Projects!A:C,3,0),"")</f>
        <v/>
      </c>
      <c r="O1258" s="69" t="str">
        <f>IF(TimeSpend[[#This Row],[Activity]]&lt;&gt;"",VLOOKUP(TimeSpend[[#This Row],[Activity]],Activity,2,FALSE),"")</f>
        <v/>
      </c>
    </row>
    <row r="1259" spans="3:15" ht="16.5" customHeight="1" x14ac:dyDescent="0.25">
      <c r="C1259" s="68" t="str">
        <f t="shared" si="22"/>
        <v/>
      </c>
      <c r="D1259" s="69" t="str">
        <f>IF(TimeSpend[[#This Row],[Network Description]]&lt;&gt;"",VLOOKUP(TimeSpend[[#This Row],[Network Description]],Projects!A:B,2,0),"")</f>
        <v/>
      </c>
      <c r="F1259" s="96"/>
      <c r="L1259" s="69" t="str">
        <f>IF(TimeSpend[[#This Row],[Personnel number]]&lt;&gt;"",Utilization!$J$2,"")</f>
        <v/>
      </c>
      <c r="M1259" s="69" t="str">
        <f>IF(TimeSpend[[#This Row],[Personnel number]]&lt;&gt;"",VLOOKUP(TimeSpend[[#This Row],[Personnel number]],Users!A:B,2,0),"")</f>
        <v/>
      </c>
      <c r="N1259" s="69" t="str">
        <f>IF(TimeSpend[[#This Row],[Network Description]]&lt;&gt;"",VLOOKUP(TimeSpend[[#This Row],[Network Description]],Projects!A:C,3,0),"")</f>
        <v/>
      </c>
      <c r="O1259" s="69" t="str">
        <f>IF(TimeSpend[[#This Row],[Activity]]&lt;&gt;"",VLOOKUP(TimeSpend[[#This Row],[Activity]],Activity,2,FALSE),"")</f>
        <v/>
      </c>
    </row>
    <row r="1260" spans="3:15" ht="16.5" customHeight="1" x14ac:dyDescent="0.25">
      <c r="C1260" s="68" t="str">
        <f t="shared" si="22"/>
        <v/>
      </c>
      <c r="D1260" s="69" t="str">
        <f>IF(TimeSpend[[#This Row],[Network Description]]&lt;&gt;"",VLOOKUP(TimeSpend[[#This Row],[Network Description]],Projects!A:B,2,0),"")</f>
        <v/>
      </c>
      <c r="F1260" s="96"/>
      <c r="L1260" s="69" t="str">
        <f>IF(TimeSpend[[#This Row],[Personnel number]]&lt;&gt;"",Utilization!$J$2,"")</f>
        <v/>
      </c>
      <c r="M1260" s="69" t="str">
        <f>IF(TimeSpend[[#This Row],[Personnel number]]&lt;&gt;"",VLOOKUP(TimeSpend[[#This Row],[Personnel number]],Users!A:B,2,0),"")</f>
        <v/>
      </c>
      <c r="N1260" s="69" t="str">
        <f>IF(TimeSpend[[#This Row],[Network Description]]&lt;&gt;"",VLOOKUP(TimeSpend[[#This Row],[Network Description]],Projects!A:C,3,0),"")</f>
        <v/>
      </c>
      <c r="O1260" s="69" t="str">
        <f>IF(TimeSpend[[#This Row],[Activity]]&lt;&gt;"",VLOOKUP(TimeSpend[[#This Row],[Activity]],Activity,2,FALSE),"")</f>
        <v/>
      </c>
    </row>
    <row r="1261" spans="3:15" ht="16.5" customHeight="1" x14ac:dyDescent="0.25">
      <c r="C1261" s="68" t="str">
        <f t="shared" si="22"/>
        <v/>
      </c>
      <c r="D1261" s="69" t="str">
        <f>IF(TimeSpend[[#This Row],[Network Description]]&lt;&gt;"",VLOOKUP(TimeSpend[[#This Row],[Network Description]],Projects!A:B,2,0),"")</f>
        <v/>
      </c>
      <c r="F1261" s="96"/>
      <c r="L1261" s="69" t="str">
        <f>IF(TimeSpend[[#This Row],[Personnel number]]&lt;&gt;"",Utilization!$J$2,"")</f>
        <v/>
      </c>
      <c r="M1261" s="69" t="str">
        <f>IF(TimeSpend[[#This Row],[Personnel number]]&lt;&gt;"",VLOOKUP(TimeSpend[[#This Row],[Personnel number]],Users!A:B,2,0),"")</f>
        <v/>
      </c>
      <c r="N1261" s="69" t="str">
        <f>IF(TimeSpend[[#This Row],[Network Description]]&lt;&gt;"",VLOOKUP(TimeSpend[[#This Row],[Network Description]],Projects!A:C,3,0),"")</f>
        <v/>
      </c>
      <c r="O1261" s="69" t="str">
        <f>IF(TimeSpend[[#This Row],[Activity]]&lt;&gt;"",VLOOKUP(TimeSpend[[#This Row],[Activity]],Activity,2,FALSE),"")</f>
        <v/>
      </c>
    </row>
    <row r="1262" spans="3:15" ht="16.5" customHeight="1" x14ac:dyDescent="0.25">
      <c r="C1262" s="68" t="str">
        <f t="shared" si="22"/>
        <v/>
      </c>
      <c r="D1262" s="69" t="str">
        <f>IF(TimeSpend[[#This Row],[Network Description]]&lt;&gt;"",VLOOKUP(TimeSpend[[#This Row],[Network Description]],Projects!A:B,2,0),"")</f>
        <v/>
      </c>
      <c r="F1262" s="96"/>
      <c r="L1262" s="69" t="str">
        <f>IF(TimeSpend[[#This Row],[Personnel number]]&lt;&gt;"",Utilization!$J$2,"")</f>
        <v/>
      </c>
      <c r="M1262" s="69" t="str">
        <f>IF(TimeSpend[[#This Row],[Personnel number]]&lt;&gt;"",VLOOKUP(TimeSpend[[#This Row],[Personnel number]],Users!A:B,2,0),"")</f>
        <v/>
      </c>
      <c r="N1262" s="69" t="str">
        <f>IF(TimeSpend[[#This Row],[Network Description]]&lt;&gt;"",VLOOKUP(TimeSpend[[#This Row],[Network Description]],Projects!A:C,3,0),"")</f>
        <v/>
      </c>
      <c r="O1262" s="69" t="str">
        <f>IF(TimeSpend[[#This Row],[Activity]]&lt;&gt;"",VLOOKUP(TimeSpend[[#This Row],[Activity]],Activity,2,FALSE),"")</f>
        <v/>
      </c>
    </row>
    <row r="1263" spans="3:15" ht="16.5" customHeight="1" x14ac:dyDescent="0.25">
      <c r="C1263" s="68" t="str">
        <f t="shared" si="22"/>
        <v/>
      </c>
      <c r="D1263" s="69" t="str">
        <f>IF(TimeSpend[[#This Row],[Network Description]]&lt;&gt;"",VLOOKUP(TimeSpend[[#This Row],[Network Description]],Projects!A:B,2,0),"")</f>
        <v/>
      </c>
      <c r="F1263" s="96"/>
      <c r="L1263" s="69" t="str">
        <f>IF(TimeSpend[[#This Row],[Personnel number]]&lt;&gt;"",Utilization!$J$2,"")</f>
        <v/>
      </c>
      <c r="M1263" s="69" t="str">
        <f>IF(TimeSpend[[#This Row],[Personnel number]]&lt;&gt;"",VLOOKUP(TimeSpend[[#This Row],[Personnel number]],Users!A:B,2,0),"")</f>
        <v/>
      </c>
      <c r="N1263" s="69" t="str">
        <f>IF(TimeSpend[[#This Row],[Network Description]]&lt;&gt;"",VLOOKUP(TimeSpend[[#This Row],[Network Description]],Projects!A:C,3,0),"")</f>
        <v/>
      </c>
      <c r="O1263" s="69" t="str">
        <f>IF(TimeSpend[[#This Row],[Activity]]&lt;&gt;"",VLOOKUP(TimeSpend[[#This Row],[Activity]],Activity,2,FALSE),"")</f>
        <v/>
      </c>
    </row>
    <row r="1264" spans="3:15" ht="16.5" customHeight="1" x14ac:dyDescent="0.25">
      <c r="C1264" s="68" t="str">
        <f t="shared" si="22"/>
        <v/>
      </c>
      <c r="D1264" s="69" t="str">
        <f>IF(TimeSpend[[#This Row],[Network Description]]&lt;&gt;"",VLOOKUP(TimeSpend[[#This Row],[Network Description]],Projects!A:B,2,0),"")</f>
        <v/>
      </c>
      <c r="F1264" s="96"/>
      <c r="L1264" s="69" t="str">
        <f>IF(TimeSpend[[#This Row],[Personnel number]]&lt;&gt;"",Utilization!$J$2,"")</f>
        <v/>
      </c>
      <c r="M1264" s="69" t="str">
        <f>IF(TimeSpend[[#This Row],[Personnel number]]&lt;&gt;"",VLOOKUP(TimeSpend[[#This Row],[Personnel number]],Users!A:B,2,0),"")</f>
        <v/>
      </c>
      <c r="N1264" s="69" t="str">
        <f>IF(TimeSpend[[#This Row],[Network Description]]&lt;&gt;"",VLOOKUP(TimeSpend[[#This Row],[Network Description]],Projects!A:C,3,0),"")</f>
        <v/>
      </c>
      <c r="O1264" s="69" t="str">
        <f>IF(TimeSpend[[#This Row],[Activity]]&lt;&gt;"",VLOOKUP(TimeSpend[[#This Row],[Activity]],Activity,2,FALSE),"")</f>
        <v/>
      </c>
    </row>
    <row r="1265" spans="3:15" ht="16.5" customHeight="1" x14ac:dyDescent="0.25">
      <c r="C1265" s="68" t="str">
        <f t="shared" si="22"/>
        <v/>
      </c>
      <c r="D1265" s="69" t="str">
        <f>IF(TimeSpend[[#This Row],[Network Description]]&lt;&gt;"",VLOOKUP(TimeSpend[[#This Row],[Network Description]],Projects!A:B,2,0),"")</f>
        <v/>
      </c>
      <c r="F1265" s="96"/>
      <c r="L1265" s="69" t="str">
        <f>IF(TimeSpend[[#This Row],[Personnel number]]&lt;&gt;"",Utilization!$J$2,"")</f>
        <v/>
      </c>
      <c r="M1265" s="69" t="str">
        <f>IF(TimeSpend[[#This Row],[Personnel number]]&lt;&gt;"",VLOOKUP(TimeSpend[[#This Row],[Personnel number]],Users!A:B,2,0),"")</f>
        <v/>
      </c>
      <c r="N1265" s="69" t="str">
        <f>IF(TimeSpend[[#This Row],[Network Description]]&lt;&gt;"",VLOOKUP(TimeSpend[[#This Row],[Network Description]],Projects!A:C,3,0),"")</f>
        <v/>
      </c>
      <c r="O1265" s="69" t="str">
        <f>IF(TimeSpend[[#This Row],[Activity]]&lt;&gt;"",VLOOKUP(TimeSpend[[#This Row],[Activity]],Activity,2,FALSE),"")</f>
        <v/>
      </c>
    </row>
    <row r="1266" spans="3:15" ht="16.5" customHeight="1" x14ac:dyDescent="0.25">
      <c r="C1266" s="68" t="str">
        <f t="shared" si="22"/>
        <v/>
      </c>
      <c r="D1266" s="69" t="str">
        <f>IF(TimeSpend[[#This Row],[Network Description]]&lt;&gt;"",VLOOKUP(TimeSpend[[#This Row],[Network Description]],Projects!A:B,2,0),"")</f>
        <v/>
      </c>
      <c r="F1266" s="96"/>
      <c r="L1266" s="69" t="str">
        <f>IF(TimeSpend[[#This Row],[Personnel number]]&lt;&gt;"",Utilization!$J$2,"")</f>
        <v/>
      </c>
      <c r="M1266" s="69" t="str">
        <f>IF(TimeSpend[[#This Row],[Personnel number]]&lt;&gt;"",VLOOKUP(TimeSpend[[#This Row],[Personnel number]],Users!A:B,2,0),"")</f>
        <v/>
      </c>
      <c r="N1266" s="69" t="str">
        <f>IF(TimeSpend[[#This Row],[Network Description]]&lt;&gt;"",VLOOKUP(TimeSpend[[#This Row],[Network Description]],Projects!A:C,3,0),"")</f>
        <v/>
      </c>
      <c r="O1266" s="69" t="str">
        <f>IF(TimeSpend[[#This Row],[Activity]]&lt;&gt;"",VLOOKUP(TimeSpend[[#This Row],[Activity]],Activity,2,FALSE),"")</f>
        <v/>
      </c>
    </row>
    <row r="1267" spans="3:15" ht="16.5" customHeight="1" x14ac:dyDescent="0.25">
      <c r="C1267" s="68" t="str">
        <f t="shared" si="22"/>
        <v/>
      </c>
      <c r="D1267" s="69" t="str">
        <f>IF(TimeSpend[[#This Row],[Network Description]]&lt;&gt;"",VLOOKUP(TimeSpend[[#This Row],[Network Description]],Projects!A:B,2,0),"")</f>
        <v/>
      </c>
      <c r="F1267" s="96"/>
      <c r="L1267" s="69" t="str">
        <f>IF(TimeSpend[[#This Row],[Personnel number]]&lt;&gt;"",Utilization!$J$2,"")</f>
        <v/>
      </c>
      <c r="M1267" s="69" t="str">
        <f>IF(TimeSpend[[#This Row],[Personnel number]]&lt;&gt;"",VLOOKUP(TimeSpend[[#This Row],[Personnel number]],Users!A:B,2,0),"")</f>
        <v/>
      </c>
      <c r="N1267" s="69" t="str">
        <f>IF(TimeSpend[[#This Row],[Network Description]]&lt;&gt;"",VLOOKUP(TimeSpend[[#This Row],[Network Description]],Projects!A:C,3,0),"")</f>
        <v/>
      </c>
      <c r="O1267" s="69" t="str">
        <f>IF(TimeSpend[[#This Row],[Activity]]&lt;&gt;"",VLOOKUP(TimeSpend[[#This Row],[Activity]],Activity,2,FALSE),"")</f>
        <v/>
      </c>
    </row>
    <row r="1268" spans="3:15" ht="16.5" customHeight="1" x14ac:dyDescent="0.25">
      <c r="C1268" s="68" t="str">
        <f t="shared" si="22"/>
        <v/>
      </c>
      <c r="D1268" s="69" t="str">
        <f>IF(TimeSpend[[#This Row],[Network Description]]&lt;&gt;"",VLOOKUP(TimeSpend[[#This Row],[Network Description]],Projects!A:B,2,0),"")</f>
        <v/>
      </c>
      <c r="F1268" s="96"/>
      <c r="L1268" s="69" t="str">
        <f>IF(TimeSpend[[#This Row],[Personnel number]]&lt;&gt;"",Utilization!$J$2,"")</f>
        <v/>
      </c>
      <c r="M1268" s="69" t="str">
        <f>IF(TimeSpend[[#This Row],[Personnel number]]&lt;&gt;"",VLOOKUP(TimeSpend[[#This Row],[Personnel number]],Users!A:B,2,0),"")</f>
        <v/>
      </c>
      <c r="N1268" s="69" t="str">
        <f>IF(TimeSpend[[#This Row],[Network Description]]&lt;&gt;"",VLOOKUP(TimeSpend[[#This Row],[Network Description]],Projects!A:C,3,0),"")</f>
        <v/>
      </c>
      <c r="O1268" s="69" t="str">
        <f>IF(TimeSpend[[#This Row],[Activity]]&lt;&gt;"",VLOOKUP(TimeSpend[[#This Row],[Activity]],Activity,2,FALSE),"")</f>
        <v/>
      </c>
    </row>
    <row r="1269" spans="3:15" ht="16.5" customHeight="1" x14ac:dyDescent="0.25">
      <c r="C1269" s="68" t="str">
        <f t="shared" si="22"/>
        <v/>
      </c>
      <c r="D1269" s="69" t="str">
        <f>IF(TimeSpend[[#This Row],[Network Description]]&lt;&gt;"",VLOOKUP(TimeSpend[[#This Row],[Network Description]],Projects!A:B,2,0),"")</f>
        <v/>
      </c>
      <c r="F1269" s="96"/>
      <c r="L1269" s="69" t="str">
        <f>IF(TimeSpend[[#This Row],[Personnel number]]&lt;&gt;"",Utilization!$J$2,"")</f>
        <v/>
      </c>
      <c r="M1269" s="69" t="str">
        <f>IF(TimeSpend[[#This Row],[Personnel number]]&lt;&gt;"",VLOOKUP(TimeSpend[[#This Row],[Personnel number]],Users!A:B,2,0),"")</f>
        <v/>
      </c>
      <c r="N1269" s="69" t="str">
        <f>IF(TimeSpend[[#This Row],[Network Description]]&lt;&gt;"",VLOOKUP(TimeSpend[[#This Row],[Network Description]],Projects!A:C,3,0),"")</f>
        <v/>
      </c>
      <c r="O1269" s="69" t="str">
        <f>IF(TimeSpend[[#This Row],[Activity]]&lt;&gt;"",VLOOKUP(TimeSpend[[#This Row],[Activity]],Activity,2,FALSE),"")</f>
        <v/>
      </c>
    </row>
    <row r="1270" spans="3:15" ht="16.5" customHeight="1" x14ac:dyDescent="0.25">
      <c r="C1270" s="68" t="str">
        <f t="shared" si="22"/>
        <v/>
      </c>
      <c r="D1270" s="69" t="str">
        <f>IF(TimeSpend[[#This Row],[Network Description]]&lt;&gt;"",VLOOKUP(TimeSpend[[#This Row],[Network Description]],Projects!A:B,2,0),"")</f>
        <v/>
      </c>
      <c r="F1270" s="96"/>
      <c r="L1270" s="69" t="str">
        <f>IF(TimeSpend[[#This Row],[Personnel number]]&lt;&gt;"",Utilization!$J$2,"")</f>
        <v/>
      </c>
      <c r="M1270" s="69" t="str">
        <f>IF(TimeSpend[[#This Row],[Personnel number]]&lt;&gt;"",VLOOKUP(TimeSpend[[#This Row],[Personnel number]],Users!A:B,2,0),"")</f>
        <v/>
      </c>
      <c r="N1270" s="69" t="str">
        <f>IF(TimeSpend[[#This Row],[Network Description]]&lt;&gt;"",VLOOKUP(TimeSpend[[#This Row],[Network Description]],Projects!A:C,3,0),"")</f>
        <v/>
      </c>
      <c r="O1270" s="69" t="str">
        <f>IF(TimeSpend[[#This Row],[Activity]]&lt;&gt;"",VLOOKUP(TimeSpend[[#This Row],[Activity]],Activity,2,FALSE),"")</f>
        <v/>
      </c>
    </row>
    <row r="1271" spans="3:15" ht="16.5" customHeight="1" x14ac:dyDescent="0.25">
      <c r="C1271" s="68" t="str">
        <f t="shared" si="22"/>
        <v/>
      </c>
      <c r="D1271" s="69" t="str">
        <f>IF(TimeSpend[[#This Row],[Network Description]]&lt;&gt;"",VLOOKUP(TimeSpend[[#This Row],[Network Description]],Projects!A:B,2,0),"")</f>
        <v/>
      </c>
      <c r="F1271" s="96"/>
      <c r="L1271" s="69" t="str">
        <f>IF(TimeSpend[[#This Row],[Personnel number]]&lt;&gt;"",Utilization!$J$2,"")</f>
        <v/>
      </c>
      <c r="M1271" s="69" t="str">
        <f>IF(TimeSpend[[#This Row],[Personnel number]]&lt;&gt;"",VLOOKUP(TimeSpend[[#This Row],[Personnel number]],Users!A:B,2,0),"")</f>
        <v/>
      </c>
      <c r="N1271" s="69" t="str">
        <f>IF(TimeSpend[[#This Row],[Network Description]]&lt;&gt;"",VLOOKUP(TimeSpend[[#This Row],[Network Description]],Projects!A:C,3,0),"")</f>
        <v/>
      </c>
      <c r="O1271" s="69" t="str">
        <f>IF(TimeSpend[[#This Row],[Activity]]&lt;&gt;"",VLOOKUP(TimeSpend[[#This Row],[Activity]],Activity,2,FALSE),"")</f>
        <v/>
      </c>
    </row>
    <row r="1272" spans="3:15" ht="16.5" customHeight="1" x14ac:dyDescent="0.25">
      <c r="C1272" s="68" t="str">
        <f t="shared" si="22"/>
        <v/>
      </c>
      <c r="D1272" s="69" t="str">
        <f>IF(TimeSpend[[#This Row],[Network Description]]&lt;&gt;"",VLOOKUP(TimeSpend[[#This Row],[Network Description]],Projects!A:B,2,0),"")</f>
        <v/>
      </c>
      <c r="F1272" s="96"/>
      <c r="L1272" s="69" t="str">
        <f>IF(TimeSpend[[#This Row],[Personnel number]]&lt;&gt;"",Utilization!$J$2,"")</f>
        <v/>
      </c>
      <c r="M1272" s="69" t="str">
        <f>IF(TimeSpend[[#This Row],[Personnel number]]&lt;&gt;"",VLOOKUP(TimeSpend[[#This Row],[Personnel number]],Users!A:B,2,0),"")</f>
        <v/>
      </c>
      <c r="N1272" s="69" t="str">
        <f>IF(TimeSpend[[#This Row],[Network Description]]&lt;&gt;"",VLOOKUP(TimeSpend[[#This Row],[Network Description]],Projects!A:C,3,0),"")</f>
        <v/>
      </c>
      <c r="O1272" s="69" t="str">
        <f>IF(TimeSpend[[#This Row],[Activity]]&lt;&gt;"",VLOOKUP(TimeSpend[[#This Row],[Activity]],Activity,2,FALSE),"")</f>
        <v/>
      </c>
    </row>
    <row r="1273" spans="3:15" ht="16.5" customHeight="1" x14ac:dyDescent="0.25">
      <c r="C1273" s="68" t="str">
        <f t="shared" si="22"/>
        <v/>
      </c>
      <c r="D1273" s="69" t="str">
        <f>IF(TimeSpend[[#This Row],[Network Description]]&lt;&gt;"",VLOOKUP(TimeSpend[[#This Row],[Network Description]],Projects!A:B,2,0),"")</f>
        <v/>
      </c>
      <c r="F1273" s="96"/>
      <c r="L1273" s="69" t="str">
        <f>IF(TimeSpend[[#This Row],[Personnel number]]&lt;&gt;"",Utilization!$J$2,"")</f>
        <v/>
      </c>
      <c r="M1273" s="69" t="str">
        <f>IF(TimeSpend[[#This Row],[Personnel number]]&lt;&gt;"",VLOOKUP(TimeSpend[[#This Row],[Personnel number]],Users!A:B,2,0),"")</f>
        <v/>
      </c>
      <c r="N1273" s="69" t="str">
        <f>IF(TimeSpend[[#This Row],[Network Description]]&lt;&gt;"",VLOOKUP(TimeSpend[[#This Row],[Network Description]],Projects!A:C,3,0),"")</f>
        <v/>
      </c>
      <c r="O1273" s="69" t="str">
        <f>IF(TimeSpend[[#This Row],[Activity]]&lt;&gt;"",VLOOKUP(TimeSpend[[#This Row],[Activity]],Activity,2,FALSE),"")</f>
        <v/>
      </c>
    </row>
    <row r="1274" spans="3:15" ht="16.5" customHeight="1" x14ac:dyDescent="0.25">
      <c r="C1274" s="68" t="str">
        <f t="shared" si="22"/>
        <v/>
      </c>
      <c r="D1274" s="69" t="str">
        <f>IF(TimeSpend[[#This Row],[Network Description]]&lt;&gt;"",VLOOKUP(TimeSpend[[#This Row],[Network Description]],Projects!A:B,2,0),"")</f>
        <v/>
      </c>
      <c r="F1274" s="96"/>
      <c r="L1274" s="69" t="str">
        <f>IF(TimeSpend[[#This Row],[Personnel number]]&lt;&gt;"",Utilization!$J$2,"")</f>
        <v/>
      </c>
      <c r="M1274" s="69" t="str">
        <f>IF(TimeSpend[[#This Row],[Personnel number]]&lt;&gt;"",VLOOKUP(TimeSpend[[#This Row],[Personnel number]],Users!A:B,2,0),"")</f>
        <v/>
      </c>
      <c r="N1274" s="69" t="str">
        <f>IF(TimeSpend[[#This Row],[Network Description]]&lt;&gt;"",VLOOKUP(TimeSpend[[#This Row],[Network Description]],Projects!A:C,3,0),"")</f>
        <v/>
      </c>
      <c r="O1274" s="69" t="str">
        <f>IF(TimeSpend[[#This Row],[Activity]]&lt;&gt;"",VLOOKUP(TimeSpend[[#This Row],[Activity]],Activity,2,FALSE),"")</f>
        <v/>
      </c>
    </row>
    <row r="1275" spans="3:15" ht="16.5" customHeight="1" x14ac:dyDescent="0.25">
      <c r="C1275" s="68" t="str">
        <f t="shared" si="22"/>
        <v/>
      </c>
      <c r="D1275" s="69" t="str">
        <f>IF(TimeSpend[[#This Row],[Network Description]]&lt;&gt;"",VLOOKUP(TimeSpend[[#This Row],[Network Description]],Projects!A:B,2,0),"")</f>
        <v/>
      </c>
      <c r="F1275" s="96"/>
      <c r="L1275" s="69" t="str">
        <f>IF(TimeSpend[[#This Row],[Personnel number]]&lt;&gt;"",Utilization!$J$2,"")</f>
        <v/>
      </c>
      <c r="M1275" s="69" t="str">
        <f>IF(TimeSpend[[#This Row],[Personnel number]]&lt;&gt;"",VLOOKUP(TimeSpend[[#This Row],[Personnel number]],Users!A:B,2,0),"")</f>
        <v/>
      </c>
      <c r="N1275" s="69" t="str">
        <f>IF(TimeSpend[[#This Row],[Network Description]]&lt;&gt;"",VLOOKUP(TimeSpend[[#This Row],[Network Description]],Projects!A:C,3,0),"")</f>
        <v/>
      </c>
      <c r="O1275" s="69" t="str">
        <f>IF(TimeSpend[[#This Row],[Activity]]&lt;&gt;"",VLOOKUP(TimeSpend[[#This Row],[Activity]],Activity,2,FALSE),"")</f>
        <v/>
      </c>
    </row>
    <row r="1276" spans="3:15" ht="16.5" customHeight="1" x14ac:dyDescent="0.25">
      <c r="C1276" s="68" t="str">
        <f t="shared" si="22"/>
        <v/>
      </c>
      <c r="D1276" s="69" t="str">
        <f>IF(TimeSpend[[#This Row],[Network Description]]&lt;&gt;"",VLOOKUP(TimeSpend[[#This Row],[Network Description]],Projects!A:B,2,0),"")</f>
        <v/>
      </c>
      <c r="F1276" s="96"/>
      <c r="L1276" s="69" t="str">
        <f>IF(TimeSpend[[#This Row],[Personnel number]]&lt;&gt;"",Utilization!$J$2,"")</f>
        <v/>
      </c>
      <c r="M1276" s="69" t="str">
        <f>IF(TimeSpend[[#This Row],[Personnel number]]&lt;&gt;"",VLOOKUP(TimeSpend[[#This Row],[Personnel number]],Users!A:B,2,0),"")</f>
        <v/>
      </c>
      <c r="N1276" s="69" t="str">
        <f>IF(TimeSpend[[#This Row],[Network Description]]&lt;&gt;"",VLOOKUP(TimeSpend[[#This Row],[Network Description]],Projects!A:C,3,0),"")</f>
        <v/>
      </c>
      <c r="O1276" s="69" t="str">
        <f>IF(TimeSpend[[#This Row],[Activity]]&lt;&gt;"",VLOOKUP(TimeSpend[[#This Row],[Activity]],Activity,2,FALSE),"")</f>
        <v/>
      </c>
    </row>
    <row r="1277" spans="3:15" ht="16.5" customHeight="1" x14ac:dyDescent="0.25">
      <c r="C1277" s="68" t="str">
        <f t="shared" si="22"/>
        <v/>
      </c>
      <c r="D1277" s="69" t="str">
        <f>IF(TimeSpend[[#This Row],[Network Description]]&lt;&gt;"",VLOOKUP(TimeSpend[[#This Row],[Network Description]],Projects!A:B,2,0),"")</f>
        <v/>
      </c>
      <c r="F1277" s="96"/>
      <c r="L1277" s="69" t="str">
        <f>IF(TimeSpend[[#This Row],[Personnel number]]&lt;&gt;"",Utilization!$J$2,"")</f>
        <v/>
      </c>
      <c r="M1277" s="69" t="str">
        <f>IF(TimeSpend[[#This Row],[Personnel number]]&lt;&gt;"",VLOOKUP(TimeSpend[[#This Row],[Personnel number]],Users!A:B,2,0),"")</f>
        <v/>
      </c>
      <c r="N1277" s="69" t="str">
        <f>IF(TimeSpend[[#This Row],[Network Description]]&lt;&gt;"",VLOOKUP(TimeSpend[[#This Row],[Network Description]],Projects!A:C,3,0),"")</f>
        <v/>
      </c>
      <c r="O1277" s="69" t="str">
        <f>IF(TimeSpend[[#This Row],[Activity]]&lt;&gt;"",VLOOKUP(TimeSpend[[#This Row],[Activity]],Activity,2,FALSE),"")</f>
        <v/>
      </c>
    </row>
    <row r="1278" spans="3:15" ht="16.5" customHeight="1" x14ac:dyDescent="0.25">
      <c r="C1278" s="68" t="str">
        <f t="shared" si="22"/>
        <v/>
      </c>
      <c r="D1278" s="69" t="str">
        <f>IF(TimeSpend[[#This Row],[Network Description]]&lt;&gt;"",VLOOKUP(TimeSpend[[#This Row],[Network Description]],Projects!A:B,2,0),"")</f>
        <v/>
      </c>
      <c r="F1278" s="96"/>
      <c r="L1278" s="69" t="str">
        <f>IF(TimeSpend[[#This Row],[Personnel number]]&lt;&gt;"",Utilization!$J$2,"")</f>
        <v/>
      </c>
      <c r="M1278" s="69" t="str">
        <f>IF(TimeSpend[[#This Row],[Personnel number]]&lt;&gt;"",VLOOKUP(TimeSpend[[#This Row],[Personnel number]],Users!A:B,2,0),"")</f>
        <v/>
      </c>
      <c r="N1278" s="69" t="str">
        <f>IF(TimeSpend[[#This Row],[Network Description]]&lt;&gt;"",VLOOKUP(TimeSpend[[#This Row],[Network Description]],Projects!A:C,3,0),"")</f>
        <v/>
      </c>
      <c r="O1278" s="69" t="str">
        <f>IF(TimeSpend[[#This Row],[Activity]]&lt;&gt;"",VLOOKUP(TimeSpend[[#This Row],[Activity]],Activity,2,FALSE),"")</f>
        <v/>
      </c>
    </row>
    <row r="1279" spans="3:15" ht="16.5" customHeight="1" x14ac:dyDescent="0.25">
      <c r="C1279" s="68" t="str">
        <f t="shared" si="22"/>
        <v/>
      </c>
      <c r="D1279" s="69" t="str">
        <f>IF(TimeSpend[[#This Row],[Network Description]]&lt;&gt;"",VLOOKUP(TimeSpend[[#This Row],[Network Description]],Projects!A:B,2,0),"")</f>
        <v/>
      </c>
      <c r="F1279" s="96"/>
      <c r="L1279" s="69" t="str">
        <f>IF(TimeSpend[[#This Row],[Personnel number]]&lt;&gt;"",Utilization!$J$2,"")</f>
        <v/>
      </c>
      <c r="M1279" s="69" t="str">
        <f>IF(TimeSpend[[#This Row],[Personnel number]]&lt;&gt;"",VLOOKUP(TimeSpend[[#This Row],[Personnel number]],Users!A:B,2,0),"")</f>
        <v/>
      </c>
      <c r="N1279" s="69" t="str">
        <f>IF(TimeSpend[[#This Row],[Network Description]]&lt;&gt;"",VLOOKUP(TimeSpend[[#This Row],[Network Description]],Projects!A:C,3,0),"")</f>
        <v/>
      </c>
      <c r="O1279" s="69" t="str">
        <f>IF(TimeSpend[[#This Row],[Activity]]&lt;&gt;"",VLOOKUP(TimeSpend[[#This Row],[Activity]],Activity,2,FALSE),"")</f>
        <v/>
      </c>
    </row>
    <row r="1280" spans="3:15" ht="16.5" customHeight="1" x14ac:dyDescent="0.25">
      <c r="C1280" s="68" t="str">
        <f t="shared" si="22"/>
        <v/>
      </c>
      <c r="D1280" s="69" t="str">
        <f>IF(TimeSpend[[#This Row],[Network Description]]&lt;&gt;"",VLOOKUP(TimeSpend[[#This Row],[Network Description]],Projects!A:B,2,0),"")</f>
        <v/>
      </c>
      <c r="F1280" s="96"/>
      <c r="L1280" s="69" t="str">
        <f>IF(TimeSpend[[#This Row],[Personnel number]]&lt;&gt;"",Utilization!$J$2,"")</f>
        <v/>
      </c>
      <c r="M1280" s="69" t="str">
        <f>IF(TimeSpend[[#This Row],[Personnel number]]&lt;&gt;"",VLOOKUP(TimeSpend[[#This Row],[Personnel number]],Users!A:B,2,0),"")</f>
        <v/>
      </c>
      <c r="N1280" s="69" t="str">
        <f>IF(TimeSpend[[#This Row],[Network Description]]&lt;&gt;"",VLOOKUP(TimeSpend[[#This Row],[Network Description]],Projects!A:C,3,0),"")</f>
        <v/>
      </c>
      <c r="O1280" s="69" t="str">
        <f>IF(TimeSpend[[#This Row],[Activity]]&lt;&gt;"",VLOOKUP(TimeSpend[[#This Row],[Activity]],Activity,2,FALSE),"")</f>
        <v/>
      </c>
    </row>
    <row r="1281" spans="3:15" ht="16.5" customHeight="1" x14ac:dyDescent="0.25">
      <c r="C1281" s="68" t="str">
        <f t="shared" ref="C1281:C1344" si="23">IF((I1281-INT(I1281))*24-(H1281-INT(H1281))*24=0,"",(I1281-INT(I1281))*24-(H1281-INT(H1281))*24)</f>
        <v/>
      </c>
      <c r="D1281" s="69" t="str">
        <f>IF(TimeSpend[[#This Row],[Network Description]]&lt;&gt;"",VLOOKUP(TimeSpend[[#This Row],[Network Description]],Projects!A:B,2,0),"")</f>
        <v/>
      </c>
      <c r="F1281" s="96"/>
      <c r="L1281" s="69" t="str">
        <f>IF(TimeSpend[[#This Row],[Personnel number]]&lt;&gt;"",Utilization!$J$2,"")</f>
        <v/>
      </c>
      <c r="M1281" s="69" t="str">
        <f>IF(TimeSpend[[#This Row],[Personnel number]]&lt;&gt;"",VLOOKUP(TimeSpend[[#This Row],[Personnel number]],Users!A:B,2,0),"")</f>
        <v/>
      </c>
      <c r="N1281" s="69" t="str">
        <f>IF(TimeSpend[[#This Row],[Network Description]]&lt;&gt;"",VLOOKUP(TimeSpend[[#This Row],[Network Description]],Projects!A:C,3,0),"")</f>
        <v/>
      </c>
      <c r="O1281" s="69" t="str">
        <f>IF(TimeSpend[[#This Row],[Activity]]&lt;&gt;"",VLOOKUP(TimeSpend[[#This Row],[Activity]],Activity,2,FALSE),"")</f>
        <v/>
      </c>
    </row>
    <row r="1282" spans="3:15" ht="16.5" customHeight="1" x14ac:dyDescent="0.25">
      <c r="C1282" s="68" t="str">
        <f t="shared" si="23"/>
        <v/>
      </c>
      <c r="D1282" s="69" t="str">
        <f>IF(TimeSpend[[#This Row],[Network Description]]&lt;&gt;"",VLOOKUP(TimeSpend[[#This Row],[Network Description]],Projects!A:B,2,0),"")</f>
        <v/>
      </c>
      <c r="F1282" s="96"/>
      <c r="L1282" s="69" t="str">
        <f>IF(TimeSpend[[#This Row],[Personnel number]]&lt;&gt;"",Utilization!$J$2,"")</f>
        <v/>
      </c>
      <c r="M1282" s="69" t="str">
        <f>IF(TimeSpend[[#This Row],[Personnel number]]&lt;&gt;"",VLOOKUP(TimeSpend[[#This Row],[Personnel number]],Users!A:B,2,0),"")</f>
        <v/>
      </c>
      <c r="N1282" s="69" t="str">
        <f>IF(TimeSpend[[#This Row],[Network Description]]&lt;&gt;"",VLOOKUP(TimeSpend[[#This Row],[Network Description]],Projects!A:C,3,0),"")</f>
        <v/>
      </c>
      <c r="O1282" s="69" t="str">
        <f>IF(TimeSpend[[#This Row],[Activity]]&lt;&gt;"",VLOOKUP(TimeSpend[[#This Row],[Activity]],Activity,2,FALSE),"")</f>
        <v/>
      </c>
    </row>
    <row r="1283" spans="3:15" ht="16.5" customHeight="1" x14ac:dyDescent="0.25">
      <c r="C1283" s="68" t="str">
        <f t="shared" si="23"/>
        <v/>
      </c>
      <c r="D1283" s="69" t="str">
        <f>IF(TimeSpend[[#This Row],[Network Description]]&lt;&gt;"",VLOOKUP(TimeSpend[[#This Row],[Network Description]],Projects!A:B,2,0),"")</f>
        <v/>
      </c>
      <c r="F1283" s="96"/>
      <c r="L1283" s="69" t="str">
        <f>IF(TimeSpend[[#This Row],[Personnel number]]&lt;&gt;"",Utilization!$J$2,"")</f>
        <v/>
      </c>
      <c r="M1283" s="69" t="str">
        <f>IF(TimeSpend[[#This Row],[Personnel number]]&lt;&gt;"",VLOOKUP(TimeSpend[[#This Row],[Personnel number]],Users!A:B,2,0),"")</f>
        <v/>
      </c>
      <c r="N1283" s="69" t="str">
        <f>IF(TimeSpend[[#This Row],[Network Description]]&lt;&gt;"",VLOOKUP(TimeSpend[[#This Row],[Network Description]],Projects!A:C,3,0),"")</f>
        <v/>
      </c>
      <c r="O1283" s="69" t="str">
        <f>IF(TimeSpend[[#This Row],[Activity]]&lt;&gt;"",VLOOKUP(TimeSpend[[#This Row],[Activity]],Activity,2,FALSE),"")</f>
        <v/>
      </c>
    </row>
    <row r="1284" spans="3:15" ht="16.5" customHeight="1" x14ac:dyDescent="0.25">
      <c r="C1284" s="68" t="str">
        <f t="shared" si="23"/>
        <v/>
      </c>
      <c r="D1284" s="69" t="str">
        <f>IF(TimeSpend[[#This Row],[Network Description]]&lt;&gt;"",VLOOKUP(TimeSpend[[#This Row],[Network Description]],Projects!A:B,2,0),"")</f>
        <v/>
      </c>
      <c r="F1284" s="96"/>
      <c r="L1284" s="69" t="str">
        <f>IF(TimeSpend[[#This Row],[Personnel number]]&lt;&gt;"",Utilization!$J$2,"")</f>
        <v/>
      </c>
      <c r="M1284" s="69" t="str">
        <f>IF(TimeSpend[[#This Row],[Personnel number]]&lt;&gt;"",VLOOKUP(TimeSpend[[#This Row],[Personnel number]],Users!A:B,2,0),"")</f>
        <v/>
      </c>
      <c r="N1284" s="69" t="str">
        <f>IF(TimeSpend[[#This Row],[Network Description]]&lt;&gt;"",VLOOKUP(TimeSpend[[#This Row],[Network Description]],Projects!A:C,3,0),"")</f>
        <v/>
      </c>
      <c r="O1284" s="69" t="str">
        <f>IF(TimeSpend[[#This Row],[Activity]]&lt;&gt;"",VLOOKUP(TimeSpend[[#This Row],[Activity]],Activity,2,FALSE),"")</f>
        <v/>
      </c>
    </row>
    <row r="1285" spans="3:15" ht="16.5" customHeight="1" x14ac:dyDescent="0.25">
      <c r="C1285" s="68" t="str">
        <f>IF((I1285-INT(I1285))*24-(H1285-INT(H1285))*24=0,"",(I1285-INT(I1285))*24-(H1285-INT(H1285))*24)</f>
        <v/>
      </c>
      <c r="D1285" s="69" t="str">
        <f>IF(TimeSpend[[#This Row],[Network Description]]&lt;&gt;"",VLOOKUP(TimeSpend[[#This Row],[Network Description]],Projects!A:B,2,0),"")</f>
        <v/>
      </c>
      <c r="F1285" s="96"/>
      <c r="L1285" s="69" t="str">
        <f>IF(TimeSpend[[#This Row],[Personnel number]]&lt;&gt;"",Utilization!$J$2,"")</f>
        <v/>
      </c>
      <c r="M1285" s="69" t="str">
        <f>IF(TimeSpend[[#This Row],[Personnel number]]&lt;&gt;"",VLOOKUP(TimeSpend[[#This Row],[Personnel number]],Users!A:B,2,0),"")</f>
        <v/>
      </c>
      <c r="N1285" s="69" t="str">
        <f>IF(TimeSpend[[#This Row],[Network Description]]&lt;&gt;"",VLOOKUP(TimeSpend[[#This Row],[Network Description]],Projects!A:C,3,0),"")</f>
        <v/>
      </c>
      <c r="O1285" s="69" t="str">
        <f>IF(TimeSpend[[#This Row],[Activity]]&lt;&gt;"",VLOOKUP(TimeSpend[[#This Row],[Activity]],Activity,2,FALSE),"")</f>
        <v/>
      </c>
    </row>
    <row r="1286" spans="3:15" ht="16.5" customHeight="1" x14ac:dyDescent="0.25">
      <c r="C1286" s="68" t="str">
        <f>IF((I1286-INT(I1286))*24-(H1286-INT(H1286))*24=0,"",(I1286-INT(I1286))*24-(H1286-INT(H1286))*24)</f>
        <v/>
      </c>
      <c r="D1286" s="69" t="str">
        <f>IF(TimeSpend[[#This Row],[Network Description]]&lt;&gt;"",VLOOKUP(TimeSpend[[#This Row],[Network Description]],Projects!A:B,2,0),"")</f>
        <v/>
      </c>
      <c r="F1286" s="96"/>
      <c r="L1286" s="69" t="str">
        <f>IF(TimeSpend[[#This Row],[Personnel number]]&lt;&gt;"",Utilization!$J$2,"")</f>
        <v/>
      </c>
      <c r="M1286" s="69" t="str">
        <f>IF(TimeSpend[[#This Row],[Personnel number]]&lt;&gt;"",VLOOKUP(TimeSpend[[#This Row],[Personnel number]],Users!A:B,2,0),"")</f>
        <v/>
      </c>
      <c r="N1286" s="69" t="str">
        <f>IF(TimeSpend[[#This Row],[Network Description]]&lt;&gt;"",VLOOKUP(TimeSpend[[#This Row],[Network Description]],Projects!A:C,3,0),"")</f>
        <v/>
      </c>
      <c r="O1286" s="69" t="str">
        <f>IF(TimeSpend[[#This Row],[Activity]]&lt;&gt;"",VLOOKUP(TimeSpend[[#This Row],[Activity]],Activity,2,FALSE),"")</f>
        <v/>
      </c>
    </row>
    <row r="1287" spans="3:15" ht="16.5" customHeight="1" x14ac:dyDescent="0.25">
      <c r="C1287" s="68" t="str">
        <f t="shared" si="23"/>
        <v/>
      </c>
      <c r="D1287" s="69" t="str">
        <f>IF(TimeSpend[[#This Row],[Network Description]]&lt;&gt;"",VLOOKUP(TimeSpend[[#This Row],[Network Description]],Projects!A:B,2,0),"")</f>
        <v/>
      </c>
      <c r="F1287" s="96"/>
      <c r="L1287" s="69" t="str">
        <f>IF(TimeSpend[[#This Row],[Personnel number]]&lt;&gt;"",Utilization!$J$2,"")</f>
        <v/>
      </c>
      <c r="M1287" s="69" t="str">
        <f>IF(TimeSpend[[#This Row],[Personnel number]]&lt;&gt;"",VLOOKUP(TimeSpend[[#This Row],[Personnel number]],Users!A:B,2,0),"")</f>
        <v/>
      </c>
      <c r="N1287" s="69" t="str">
        <f>IF(TimeSpend[[#This Row],[Network Description]]&lt;&gt;"",VLOOKUP(TimeSpend[[#This Row],[Network Description]],Projects!A:C,3,0),"")</f>
        <v/>
      </c>
      <c r="O1287" s="69" t="str">
        <f>IF(TimeSpend[[#This Row],[Activity]]&lt;&gt;"",VLOOKUP(TimeSpend[[#This Row],[Activity]],Activity,2,FALSE),"")</f>
        <v/>
      </c>
    </row>
    <row r="1288" spans="3:15" ht="16.5" customHeight="1" x14ac:dyDescent="0.25">
      <c r="C1288" s="68" t="str">
        <f t="shared" si="23"/>
        <v/>
      </c>
      <c r="D1288" s="69" t="str">
        <f>IF(TimeSpend[[#This Row],[Network Description]]&lt;&gt;"",VLOOKUP(TimeSpend[[#This Row],[Network Description]],Projects!A:B,2,0),"")</f>
        <v/>
      </c>
      <c r="F1288" s="96"/>
      <c r="L1288" s="69" t="str">
        <f>IF(TimeSpend[[#This Row],[Personnel number]]&lt;&gt;"",Utilization!$J$2,"")</f>
        <v/>
      </c>
      <c r="M1288" s="69" t="str">
        <f>IF(TimeSpend[[#This Row],[Personnel number]]&lt;&gt;"",VLOOKUP(TimeSpend[[#This Row],[Personnel number]],Users!A:B,2,0),"")</f>
        <v/>
      </c>
      <c r="N1288" s="69" t="str">
        <f>IF(TimeSpend[[#This Row],[Network Description]]&lt;&gt;"",VLOOKUP(TimeSpend[[#This Row],[Network Description]],Projects!A:C,3,0),"")</f>
        <v/>
      </c>
      <c r="O1288" s="69" t="str">
        <f>IF(TimeSpend[[#This Row],[Activity]]&lt;&gt;"",VLOOKUP(TimeSpend[[#This Row],[Activity]],Activity,2,FALSE),"")</f>
        <v/>
      </c>
    </row>
    <row r="1289" spans="3:15" ht="16.5" customHeight="1" x14ac:dyDescent="0.25">
      <c r="C1289" s="68" t="str">
        <f t="shared" si="23"/>
        <v/>
      </c>
      <c r="D1289" s="69" t="str">
        <f>IF(TimeSpend[[#This Row],[Network Description]]&lt;&gt;"",VLOOKUP(TimeSpend[[#This Row],[Network Description]],Projects!A:B,2,0),"")</f>
        <v/>
      </c>
      <c r="F1289" s="96"/>
      <c r="L1289" s="69" t="str">
        <f>IF(TimeSpend[[#This Row],[Personnel number]]&lt;&gt;"",Utilization!$J$2,"")</f>
        <v/>
      </c>
      <c r="M1289" s="69" t="str">
        <f>IF(TimeSpend[[#This Row],[Personnel number]]&lt;&gt;"",VLOOKUP(TimeSpend[[#This Row],[Personnel number]],Users!A:B,2,0),"")</f>
        <v/>
      </c>
      <c r="N1289" s="69" t="str">
        <f>IF(TimeSpend[[#This Row],[Network Description]]&lt;&gt;"",VLOOKUP(TimeSpend[[#This Row],[Network Description]],Projects!A:C,3,0),"")</f>
        <v/>
      </c>
      <c r="O1289" s="69" t="str">
        <f>IF(TimeSpend[[#This Row],[Activity]]&lt;&gt;"",VLOOKUP(TimeSpend[[#This Row],[Activity]],Activity,2,FALSE),"")</f>
        <v/>
      </c>
    </row>
    <row r="1290" spans="3:15" ht="16.5" customHeight="1" x14ac:dyDescent="0.25">
      <c r="C1290" s="68" t="str">
        <f t="shared" si="23"/>
        <v/>
      </c>
      <c r="D1290" s="69" t="str">
        <f>IF(TimeSpend[[#This Row],[Network Description]]&lt;&gt;"",VLOOKUP(TimeSpend[[#This Row],[Network Description]],Projects!A:B,2,0),"")</f>
        <v/>
      </c>
      <c r="F1290" s="96"/>
      <c r="L1290" s="69" t="str">
        <f>IF(TimeSpend[[#This Row],[Personnel number]]&lt;&gt;"",Utilization!$J$2,"")</f>
        <v/>
      </c>
      <c r="M1290" s="69" t="str">
        <f>IF(TimeSpend[[#This Row],[Personnel number]]&lt;&gt;"",VLOOKUP(TimeSpend[[#This Row],[Personnel number]],Users!A:B,2,0),"")</f>
        <v/>
      </c>
      <c r="N1290" s="69" t="str">
        <f>IF(TimeSpend[[#This Row],[Network Description]]&lt;&gt;"",VLOOKUP(TimeSpend[[#This Row],[Network Description]],Projects!A:C,3,0),"")</f>
        <v/>
      </c>
      <c r="O1290" s="69" t="str">
        <f>IF(TimeSpend[[#This Row],[Activity]]&lt;&gt;"",VLOOKUP(TimeSpend[[#This Row],[Activity]],Activity,2,FALSE),"")</f>
        <v/>
      </c>
    </row>
    <row r="1291" spans="3:15" ht="16.5" customHeight="1" x14ac:dyDescent="0.25">
      <c r="C1291" s="68" t="str">
        <f t="shared" si="23"/>
        <v/>
      </c>
      <c r="D1291" s="69" t="str">
        <f>IF(TimeSpend[[#This Row],[Network Description]]&lt;&gt;"",VLOOKUP(TimeSpend[[#This Row],[Network Description]],Projects!A:B,2,0),"")</f>
        <v/>
      </c>
      <c r="F1291" s="96"/>
      <c r="L1291" s="69" t="str">
        <f>IF(TimeSpend[[#This Row],[Personnel number]]&lt;&gt;"",Utilization!$J$2,"")</f>
        <v/>
      </c>
      <c r="M1291" s="69" t="str">
        <f>IF(TimeSpend[[#This Row],[Personnel number]]&lt;&gt;"",VLOOKUP(TimeSpend[[#This Row],[Personnel number]],Users!A:B,2,0),"")</f>
        <v/>
      </c>
      <c r="N1291" s="69" t="str">
        <f>IF(TimeSpend[[#This Row],[Network Description]]&lt;&gt;"",VLOOKUP(TimeSpend[[#This Row],[Network Description]],Projects!A:C,3,0),"")</f>
        <v/>
      </c>
      <c r="O1291" s="69" t="str">
        <f>IF(TimeSpend[[#This Row],[Activity]]&lt;&gt;"",VLOOKUP(TimeSpend[[#This Row],[Activity]],Activity,2,FALSE),"")</f>
        <v/>
      </c>
    </row>
    <row r="1292" spans="3:15" ht="16.5" customHeight="1" x14ac:dyDescent="0.25">
      <c r="C1292" s="68" t="str">
        <f t="shared" si="23"/>
        <v/>
      </c>
      <c r="D1292" s="69" t="str">
        <f>IF(TimeSpend[[#This Row],[Network Description]]&lt;&gt;"",VLOOKUP(TimeSpend[[#This Row],[Network Description]],Projects!A:B,2,0),"")</f>
        <v/>
      </c>
      <c r="F1292" s="96"/>
      <c r="L1292" s="69" t="str">
        <f>IF(TimeSpend[[#This Row],[Personnel number]]&lt;&gt;"",Utilization!$J$2,"")</f>
        <v/>
      </c>
      <c r="M1292" s="69" t="str">
        <f>IF(TimeSpend[[#This Row],[Personnel number]]&lt;&gt;"",VLOOKUP(TimeSpend[[#This Row],[Personnel number]],Users!A:B,2,0),"")</f>
        <v/>
      </c>
      <c r="N1292" s="69" t="str">
        <f>IF(TimeSpend[[#This Row],[Network Description]]&lt;&gt;"",VLOOKUP(TimeSpend[[#This Row],[Network Description]],Projects!A:C,3,0),"")</f>
        <v/>
      </c>
      <c r="O1292" s="69" t="str">
        <f>IF(TimeSpend[[#This Row],[Activity]]&lt;&gt;"",VLOOKUP(TimeSpend[[#This Row],[Activity]],Activity,2,FALSE),"")</f>
        <v/>
      </c>
    </row>
    <row r="1293" spans="3:15" ht="16.5" customHeight="1" x14ac:dyDescent="0.25">
      <c r="C1293" s="68" t="str">
        <f t="shared" si="23"/>
        <v/>
      </c>
      <c r="D1293" s="69" t="str">
        <f>IF(TimeSpend[[#This Row],[Network Description]]&lt;&gt;"",VLOOKUP(TimeSpend[[#This Row],[Network Description]],Projects!A:B,2,0),"")</f>
        <v/>
      </c>
      <c r="F1293" s="96"/>
      <c r="L1293" s="69" t="str">
        <f>IF(TimeSpend[[#This Row],[Personnel number]]&lt;&gt;"",Utilization!$J$2,"")</f>
        <v/>
      </c>
      <c r="M1293" s="69" t="str">
        <f>IF(TimeSpend[[#This Row],[Personnel number]]&lt;&gt;"",VLOOKUP(TimeSpend[[#This Row],[Personnel number]],Users!A:B,2,0),"")</f>
        <v/>
      </c>
      <c r="N1293" s="69" t="str">
        <f>IF(TimeSpend[[#This Row],[Network Description]]&lt;&gt;"",VLOOKUP(TimeSpend[[#This Row],[Network Description]],Projects!A:C,3,0),"")</f>
        <v/>
      </c>
      <c r="O1293" s="69" t="str">
        <f>IF(TimeSpend[[#This Row],[Activity]]&lt;&gt;"",VLOOKUP(TimeSpend[[#This Row],[Activity]],Activity,2,FALSE),"")</f>
        <v/>
      </c>
    </row>
    <row r="1294" spans="3:15" ht="16.5" customHeight="1" x14ac:dyDescent="0.25">
      <c r="C1294" s="68" t="str">
        <f t="shared" si="23"/>
        <v/>
      </c>
      <c r="D1294" s="69" t="str">
        <f>IF(TimeSpend[[#This Row],[Network Description]]&lt;&gt;"",VLOOKUP(TimeSpend[[#This Row],[Network Description]],Projects!A:B,2,0),"")</f>
        <v/>
      </c>
      <c r="F1294" s="96"/>
      <c r="L1294" s="69" t="str">
        <f>IF(TimeSpend[[#This Row],[Personnel number]]&lt;&gt;"",Utilization!$J$2,"")</f>
        <v/>
      </c>
      <c r="M1294" s="69" t="str">
        <f>IF(TimeSpend[[#This Row],[Personnel number]]&lt;&gt;"",VLOOKUP(TimeSpend[[#This Row],[Personnel number]],Users!A:B,2,0),"")</f>
        <v/>
      </c>
      <c r="N1294" s="69" t="str">
        <f>IF(TimeSpend[[#This Row],[Network Description]]&lt;&gt;"",VLOOKUP(TimeSpend[[#This Row],[Network Description]],Projects!A:C,3,0),"")</f>
        <v/>
      </c>
      <c r="O1294" s="69" t="str">
        <f>IF(TimeSpend[[#This Row],[Activity]]&lt;&gt;"",VLOOKUP(TimeSpend[[#This Row],[Activity]],Activity,2,FALSE),"")</f>
        <v/>
      </c>
    </row>
    <row r="1295" spans="3:15" ht="16.5" customHeight="1" x14ac:dyDescent="0.25">
      <c r="C1295" s="68" t="str">
        <f t="shared" si="23"/>
        <v/>
      </c>
      <c r="D1295" s="69" t="str">
        <f>IF(TimeSpend[[#This Row],[Network Description]]&lt;&gt;"",VLOOKUP(TimeSpend[[#This Row],[Network Description]],Projects!A:B,2,0),"")</f>
        <v/>
      </c>
      <c r="F1295" s="96"/>
      <c r="L1295" s="69" t="str">
        <f>IF(TimeSpend[[#This Row],[Personnel number]]&lt;&gt;"",Utilization!$J$2,"")</f>
        <v/>
      </c>
      <c r="M1295" s="69" t="str">
        <f>IF(TimeSpend[[#This Row],[Personnel number]]&lt;&gt;"",VLOOKUP(TimeSpend[[#This Row],[Personnel number]],Users!A:B,2,0),"")</f>
        <v/>
      </c>
      <c r="N1295" s="69" t="str">
        <f>IF(TimeSpend[[#This Row],[Network Description]]&lt;&gt;"",VLOOKUP(TimeSpend[[#This Row],[Network Description]],Projects!A:C,3,0),"")</f>
        <v/>
      </c>
      <c r="O1295" s="69" t="str">
        <f>IF(TimeSpend[[#This Row],[Activity]]&lt;&gt;"",VLOOKUP(TimeSpend[[#This Row],[Activity]],Activity,2,FALSE),"")</f>
        <v/>
      </c>
    </row>
    <row r="1296" spans="3:15" ht="16.5" customHeight="1" x14ac:dyDescent="0.25">
      <c r="C1296" s="68" t="str">
        <f t="shared" si="23"/>
        <v/>
      </c>
      <c r="D1296" s="69" t="str">
        <f>IF(TimeSpend[[#This Row],[Network Description]]&lt;&gt;"",VLOOKUP(TimeSpend[[#This Row],[Network Description]],Projects!A:B,2,0),"")</f>
        <v/>
      </c>
      <c r="F1296" s="96"/>
      <c r="L1296" s="69" t="str">
        <f>IF(TimeSpend[[#This Row],[Personnel number]]&lt;&gt;"",Utilization!$J$2,"")</f>
        <v/>
      </c>
      <c r="M1296" s="69" t="str">
        <f>IF(TimeSpend[[#This Row],[Personnel number]]&lt;&gt;"",VLOOKUP(TimeSpend[[#This Row],[Personnel number]],Users!A:B,2,0),"")</f>
        <v/>
      </c>
      <c r="N1296" s="69" t="str">
        <f>IF(TimeSpend[[#This Row],[Network Description]]&lt;&gt;"",VLOOKUP(TimeSpend[[#This Row],[Network Description]],Projects!A:C,3,0),"")</f>
        <v/>
      </c>
      <c r="O1296" s="69" t="str">
        <f>IF(TimeSpend[[#This Row],[Activity]]&lt;&gt;"",VLOOKUP(TimeSpend[[#This Row],[Activity]],Activity,2,FALSE),"")</f>
        <v/>
      </c>
    </row>
    <row r="1297" spans="3:15" ht="16.5" customHeight="1" x14ac:dyDescent="0.25">
      <c r="C1297" s="68" t="str">
        <f t="shared" si="23"/>
        <v/>
      </c>
      <c r="D1297" s="69" t="str">
        <f>IF(TimeSpend[[#This Row],[Network Description]]&lt;&gt;"",VLOOKUP(TimeSpend[[#This Row],[Network Description]],Projects!A:B,2,0),"")</f>
        <v/>
      </c>
      <c r="F1297" s="96"/>
      <c r="L1297" s="69" t="str">
        <f>IF(TimeSpend[[#This Row],[Personnel number]]&lt;&gt;"",Utilization!$J$2,"")</f>
        <v/>
      </c>
      <c r="M1297" s="69" t="str">
        <f>IF(TimeSpend[[#This Row],[Personnel number]]&lt;&gt;"",VLOOKUP(TimeSpend[[#This Row],[Personnel number]],Users!A:B,2,0),"")</f>
        <v/>
      </c>
      <c r="N1297" s="69" t="str">
        <f>IF(TimeSpend[[#This Row],[Network Description]]&lt;&gt;"",VLOOKUP(TimeSpend[[#This Row],[Network Description]],Projects!A:C,3,0),"")</f>
        <v/>
      </c>
      <c r="O1297" s="69" t="str">
        <f>IF(TimeSpend[[#This Row],[Activity]]&lt;&gt;"",VLOOKUP(TimeSpend[[#This Row],[Activity]],Activity,2,FALSE),"")</f>
        <v/>
      </c>
    </row>
    <row r="1298" spans="3:15" ht="16.5" customHeight="1" x14ac:dyDescent="0.25">
      <c r="C1298" s="68" t="str">
        <f t="shared" si="23"/>
        <v/>
      </c>
      <c r="D1298" s="69" t="str">
        <f>IF(TimeSpend[[#This Row],[Network Description]]&lt;&gt;"",VLOOKUP(TimeSpend[[#This Row],[Network Description]],Projects!A:B,2,0),"")</f>
        <v/>
      </c>
      <c r="F1298" s="96"/>
      <c r="L1298" s="69" t="str">
        <f>IF(TimeSpend[[#This Row],[Personnel number]]&lt;&gt;"",Utilization!$J$2,"")</f>
        <v/>
      </c>
      <c r="M1298" s="69" t="str">
        <f>IF(TimeSpend[[#This Row],[Personnel number]]&lt;&gt;"",VLOOKUP(TimeSpend[[#This Row],[Personnel number]],Users!A:B,2,0),"")</f>
        <v/>
      </c>
      <c r="N1298" s="69" t="str">
        <f>IF(TimeSpend[[#This Row],[Network Description]]&lt;&gt;"",VLOOKUP(TimeSpend[[#This Row],[Network Description]],Projects!A:C,3,0),"")</f>
        <v/>
      </c>
      <c r="O1298" s="69" t="str">
        <f>IF(TimeSpend[[#This Row],[Activity]]&lt;&gt;"",VLOOKUP(TimeSpend[[#This Row],[Activity]],Activity,2,FALSE),"")</f>
        <v/>
      </c>
    </row>
    <row r="1299" spans="3:15" ht="16.5" customHeight="1" x14ac:dyDescent="0.25">
      <c r="C1299" s="68" t="str">
        <f t="shared" si="23"/>
        <v/>
      </c>
      <c r="D1299" s="69" t="str">
        <f>IF(TimeSpend[[#This Row],[Network Description]]&lt;&gt;"",VLOOKUP(TimeSpend[[#This Row],[Network Description]],Projects!A:B,2,0),"")</f>
        <v/>
      </c>
      <c r="F1299" s="96"/>
      <c r="L1299" s="69" t="str">
        <f>IF(TimeSpend[[#This Row],[Personnel number]]&lt;&gt;"",Utilization!$J$2,"")</f>
        <v/>
      </c>
      <c r="M1299" s="69" t="str">
        <f>IF(TimeSpend[[#This Row],[Personnel number]]&lt;&gt;"",VLOOKUP(TimeSpend[[#This Row],[Personnel number]],Users!A:B,2,0),"")</f>
        <v/>
      </c>
      <c r="N1299" s="69" t="str">
        <f>IF(TimeSpend[[#This Row],[Network Description]]&lt;&gt;"",VLOOKUP(TimeSpend[[#This Row],[Network Description]],Projects!A:C,3,0),"")</f>
        <v/>
      </c>
      <c r="O1299" s="69" t="str">
        <f>IF(TimeSpend[[#This Row],[Activity]]&lt;&gt;"",VLOOKUP(TimeSpend[[#This Row],[Activity]],Activity,2,FALSE),"")</f>
        <v/>
      </c>
    </row>
    <row r="1300" spans="3:15" ht="16.5" customHeight="1" x14ac:dyDescent="0.25">
      <c r="C1300" s="68" t="str">
        <f t="shared" si="23"/>
        <v/>
      </c>
      <c r="D1300" s="69" t="str">
        <f>IF(TimeSpend[[#This Row],[Network Description]]&lt;&gt;"",VLOOKUP(TimeSpend[[#This Row],[Network Description]],Projects!A:B,2,0),"")</f>
        <v/>
      </c>
      <c r="F1300" s="96"/>
      <c r="L1300" s="69" t="str">
        <f>IF(TimeSpend[[#This Row],[Personnel number]]&lt;&gt;"",Utilization!$J$2,"")</f>
        <v/>
      </c>
      <c r="M1300" s="69" t="str">
        <f>IF(TimeSpend[[#This Row],[Personnel number]]&lt;&gt;"",VLOOKUP(TimeSpend[[#This Row],[Personnel number]],Users!A:B,2,0),"")</f>
        <v/>
      </c>
      <c r="N1300" s="69" t="str">
        <f>IF(TimeSpend[[#This Row],[Network Description]]&lt;&gt;"",VLOOKUP(TimeSpend[[#This Row],[Network Description]],Projects!A:C,3,0),"")</f>
        <v/>
      </c>
      <c r="O1300" s="69" t="str">
        <f>IF(TimeSpend[[#This Row],[Activity]]&lt;&gt;"",VLOOKUP(TimeSpend[[#This Row],[Activity]],Activity,2,FALSE),"")</f>
        <v/>
      </c>
    </row>
    <row r="1301" spans="3:15" ht="16.5" customHeight="1" x14ac:dyDescent="0.25">
      <c r="C1301" s="68" t="str">
        <f t="shared" si="23"/>
        <v/>
      </c>
      <c r="D1301" s="69" t="str">
        <f>IF(TimeSpend[[#This Row],[Network Description]]&lt;&gt;"",VLOOKUP(TimeSpend[[#This Row],[Network Description]],Projects!A:B,2,0),"")</f>
        <v/>
      </c>
      <c r="F1301" s="96"/>
      <c r="L1301" s="69" t="str">
        <f>IF(TimeSpend[[#This Row],[Personnel number]]&lt;&gt;"",Utilization!$J$2,"")</f>
        <v/>
      </c>
      <c r="M1301" s="69" t="str">
        <f>IF(TimeSpend[[#This Row],[Personnel number]]&lt;&gt;"",VLOOKUP(TimeSpend[[#This Row],[Personnel number]],Users!A:B,2,0),"")</f>
        <v/>
      </c>
      <c r="N1301" s="69" t="str">
        <f>IF(TimeSpend[[#This Row],[Network Description]]&lt;&gt;"",VLOOKUP(TimeSpend[[#This Row],[Network Description]],Projects!A:C,3,0),"")</f>
        <v/>
      </c>
      <c r="O1301" s="69" t="str">
        <f>IF(TimeSpend[[#This Row],[Activity]]&lt;&gt;"",VLOOKUP(TimeSpend[[#This Row],[Activity]],Activity,2,FALSE),"")</f>
        <v/>
      </c>
    </row>
    <row r="1302" spans="3:15" ht="16.5" customHeight="1" x14ac:dyDescent="0.25">
      <c r="C1302" s="68" t="str">
        <f t="shared" si="23"/>
        <v/>
      </c>
      <c r="D1302" s="69" t="str">
        <f>IF(TimeSpend[[#This Row],[Network Description]]&lt;&gt;"",VLOOKUP(TimeSpend[[#This Row],[Network Description]],Projects!A:B,2,0),"")</f>
        <v/>
      </c>
      <c r="F1302" s="96"/>
      <c r="L1302" s="69" t="str">
        <f>IF(TimeSpend[[#This Row],[Personnel number]]&lt;&gt;"",Utilization!$J$2,"")</f>
        <v/>
      </c>
      <c r="M1302" s="69" t="str">
        <f>IF(TimeSpend[[#This Row],[Personnel number]]&lt;&gt;"",VLOOKUP(TimeSpend[[#This Row],[Personnel number]],Users!A:B,2,0),"")</f>
        <v/>
      </c>
      <c r="N1302" s="69" t="str">
        <f>IF(TimeSpend[[#This Row],[Network Description]]&lt;&gt;"",VLOOKUP(TimeSpend[[#This Row],[Network Description]],Projects!A:C,3,0),"")</f>
        <v/>
      </c>
      <c r="O1302" s="69" t="str">
        <f>IF(TimeSpend[[#This Row],[Activity]]&lt;&gt;"",VLOOKUP(TimeSpend[[#This Row],[Activity]],Activity,2,FALSE),"")</f>
        <v/>
      </c>
    </row>
    <row r="1303" spans="3:15" ht="16.5" customHeight="1" x14ac:dyDescent="0.25">
      <c r="C1303" s="68" t="str">
        <f t="shared" si="23"/>
        <v/>
      </c>
      <c r="D1303" s="69" t="str">
        <f>IF(TimeSpend[[#This Row],[Network Description]]&lt;&gt;"",VLOOKUP(TimeSpend[[#This Row],[Network Description]],Projects!A:B,2,0),"")</f>
        <v/>
      </c>
      <c r="F1303" s="96"/>
      <c r="L1303" s="69" t="str">
        <f>IF(TimeSpend[[#This Row],[Personnel number]]&lt;&gt;"",Utilization!$J$2,"")</f>
        <v/>
      </c>
      <c r="M1303" s="69" t="str">
        <f>IF(TimeSpend[[#This Row],[Personnel number]]&lt;&gt;"",VLOOKUP(TimeSpend[[#This Row],[Personnel number]],Users!A:B,2,0),"")</f>
        <v/>
      </c>
      <c r="N1303" s="69" t="str">
        <f>IF(TimeSpend[[#This Row],[Network Description]]&lt;&gt;"",VLOOKUP(TimeSpend[[#This Row],[Network Description]],Projects!A:C,3,0),"")</f>
        <v/>
      </c>
      <c r="O1303" s="69" t="str">
        <f>IF(TimeSpend[[#This Row],[Activity]]&lt;&gt;"",VLOOKUP(TimeSpend[[#This Row],[Activity]],Activity,2,FALSE),"")</f>
        <v/>
      </c>
    </row>
    <row r="1304" spans="3:15" ht="16.5" customHeight="1" x14ac:dyDescent="0.25">
      <c r="C1304" s="68" t="str">
        <f t="shared" si="23"/>
        <v/>
      </c>
      <c r="D1304" s="69" t="str">
        <f>IF(TimeSpend[[#This Row],[Network Description]]&lt;&gt;"",VLOOKUP(TimeSpend[[#This Row],[Network Description]],Projects!A:B,2,0),"")</f>
        <v/>
      </c>
      <c r="F1304" s="96"/>
      <c r="L1304" s="69" t="str">
        <f>IF(TimeSpend[[#This Row],[Personnel number]]&lt;&gt;"",Utilization!$J$2,"")</f>
        <v/>
      </c>
      <c r="M1304" s="69" t="str">
        <f>IF(TimeSpend[[#This Row],[Personnel number]]&lt;&gt;"",VLOOKUP(TimeSpend[[#This Row],[Personnel number]],Users!A:B,2,0),"")</f>
        <v/>
      </c>
      <c r="N1304" s="69" t="str">
        <f>IF(TimeSpend[[#This Row],[Network Description]]&lt;&gt;"",VLOOKUP(TimeSpend[[#This Row],[Network Description]],Projects!A:C,3,0),"")</f>
        <v/>
      </c>
      <c r="O1304" s="69" t="str">
        <f>IF(TimeSpend[[#This Row],[Activity]]&lt;&gt;"",VLOOKUP(TimeSpend[[#This Row],[Activity]],Activity,2,FALSE),"")</f>
        <v/>
      </c>
    </row>
    <row r="1305" spans="3:15" ht="16.5" customHeight="1" x14ac:dyDescent="0.25">
      <c r="C1305" s="68" t="str">
        <f t="shared" si="23"/>
        <v/>
      </c>
      <c r="D1305" s="69" t="str">
        <f>IF(TimeSpend[[#This Row],[Network Description]]&lt;&gt;"",VLOOKUP(TimeSpend[[#This Row],[Network Description]],Projects!A:B,2,0),"")</f>
        <v/>
      </c>
      <c r="F1305" s="96"/>
      <c r="L1305" s="69" t="str">
        <f>IF(TimeSpend[[#This Row],[Personnel number]]&lt;&gt;"",Utilization!$J$2,"")</f>
        <v/>
      </c>
      <c r="M1305" s="69" t="str">
        <f>IF(TimeSpend[[#This Row],[Personnel number]]&lt;&gt;"",VLOOKUP(TimeSpend[[#This Row],[Personnel number]],Users!A:B,2,0),"")</f>
        <v/>
      </c>
      <c r="N1305" s="69" t="str">
        <f>IF(TimeSpend[[#This Row],[Network Description]]&lt;&gt;"",VLOOKUP(TimeSpend[[#This Row],[Network Description]],Projects!A:C,3,0),"")</f>
        <v/>
      </c>
      <c r="O1305" s="69" t="str">
        <f>IF(TimeSpend[[#This Row],[Activity]]&lt;&gt;"",VLOOKUP(TimeSpend[[#This Row],[Activity]],Activity,2,FALSE),"")</f>
        <v/>
      </c>
    </row>
    <row r="1306" spans="3:15" ht="16.5" customHeight="1" x14ac:dyDescent="0.25">
      <c r="C1306" s="68" t="str">
        <f t="shared" si="23"/>
        <v/>
      </c>
      <c r="D1306" s="69" t="str">
        <f>IF(TimeSpend[[#This Row],[Network Description]]&lt;&gt;"",VLOOKUP(TimeSpend[[#This Row],[Network Description]],Projects!A:B,2,0),"")</f>
        <v/>
      </c>
      <c r="F1306" s="96"/>
      <c r="L1306" s="69" t="str">
        <f>IF(TimeSpend[[#This Row],[Personnel number]]&lt;&gt;"",Utilization!$J$2,"")</f>
        <v/>
      </c>
      <c r="M1306" s="69" t="str">
        <f>IF(TimeSpend[[#This Row],[Personnel number]]&lt;&gt;"",VLOOKUP(TimeSpend[[#This Row],[Personnel number]],Users!A:B,2,0),"")</f>
        <v/>
      </c>
      <c r="N1306" s="69" t="str">
        <f>IF(TimeSpend[[#This Row],[Network Description]]&lt;&gt;"",VLOOKUP(TimeSpend[[#This Row],[Network Description]],Projects!A:C,3,0),"")</f>
        <v/>
      </c>
      <c r="O1306" s="69" t="str">
        <f>IF(TimeSpend[[#This Row],[Activity]]&lt;&gt;"",VLOOKUP(TimeSpend[[#This Row],[Activity]],Activity,2,FALSE),"")</f>
        <v/>
      </c>
    </row>
    <row r="1307" spans="3:15" ht="16.5" customHeight="1" x14ac:dyDescent="0.25">
      <c r="C1307" s="68" t="str">
        <f t="shared" si="23"/>
        <v/>
      </c>
      <c r="D1307" s="69" t="str">
        <f>IF(TimeSpend[[#This Row],[Network Description]]&lt;&gt;"",VLOOKUP(TimeSpend[[#This Row],[Network Description]],Projects!A:B,2,0),"")</f>
        <v/>
      </c>
      <c r="F1307" s="96"/>
      <c r="L1307" s="69" t="str">
        <f>IF(TimeSpend[[#This Row],[Personnel number]]&lt;&gt;"",Utilization!$J$2,"")</f>
        <v/>
      </c>
      <c r="M1307" s="69" t="str">
        <f>IF(TimeSpend[[#This Row],[Personnel number]]&lt;&gt;"",VLOOKUP(TimeSpend[[#This Row],[Personnel number]],Users!A:B,2,0),"")</f>
        <v/>
      </c>
      <c r="N1307" s="69" t="str">
        <f>IF(TimeSpend[[#This Row],[Network Description]]&lt;&gt;"",VLOOKUP(TimeSpend[[#This Row],[Network Description]],Projects!A:C,3,0),"")</f>
        <v/>
      </c>
      <c r="O1307" s="69" t="str">
        <f>IF(TimeSpend[[#This Row],[Activity]]&lt;&gt;"",VLOOKUP(TimeSpend[[#This Row],[Activity]],Activity,2,FALSE),"")</f>
        <v/>
      </c>
    </row>
    <row r="1308" spans="3:15" ht="16.5" customHeight="1" x14ac:dyDescent="0.25">
      <c r="C1308" s="68" t="str">
        <f t="shared" si="23"/>
        <v/>
      </c>
      <c r="D1308" s="69" t="str">
        <f>IF(TimeSpend[[#This Row],[Network Description]]&lt;&gt;"",VLOOKUP(TimeSpend[[#This Row],[Network Description]],Projects!A:B,2,0),"")</f>
        <v/>
      </c>
      <c r="F1308" s="96"/>
      <c r="L1308" s="69" t="str">
        <f>IF(TimeSpend[[#This Row],[Personnel number]]&lt;&gt;"",Utilization!$J$2,"")</f>
        <v/>
      </c>
      <c r="M1308" s="69" t="str">
        <f>IF(TimeSpend[[#This Row],[Personnel number]]&lt;&gt;"",VLOOKUP(TimeSpend[[#This Row],[Personnel number]],Users!A:B,2,0),"")</f>
        <v/>
      </c>
      <c r="N1308" s="69" t="str">
        <f>IF(TimeSpend[[#This Row],[Network Description]]&lt;&gt;"",VLOOKUP(TimeSpend[[#This Row],[Network Description]],Projects!A:C,3,0),"")</f>
        <v/>
      </c>
      <c r="O1308" s="69" t="str">
        <f>IF(TimeSpend[[#This Row],[Activity]]&lt;&gt;"",VLOOKUP(TimeSpend[[#This Row],[Activity]],Activity,2,FALSE),"")</f>
        <v/>
      </c>
    </row>
    <row r="1309" spans="3:15" ht="16.5" customHeight="1" x14ac:dyDescent="0.25">
      <c r="C1309" s="68" t="str">
        <f t="shared" si="23"/>
        <v/>
      </c>
      <c r="D1309" s="69" t="str">
        <f>IF(TimeSpend[[#This Row],[Network Description]]&lt;&gt;"",VLOOKUP(TimeSpend[[#This Row],[Network Description]],Projects!A:B,2,0),"")</f>
        <v/>
      </c>
      <c r="F1309" s="96"/>
      <c r="L1309" s="69" t="str">
        <f>IF(TimeSpend[[#This Row],[Personnel number]]&lt;&gt;"",Utilization!$J$2,"")</f>
        <v/>
      </c>
      <c r="M1309" s="69" t="str">
        <f>IF(TimeSpend[[#This Row],[Personnel number]]&lt;&gt;"",VLOOKUP(TimeSpend[[#This Row],[Personnel number]],Users!A:B,2,0),"")</f>
        <v/>
      </c>
      <c r="N1309" s="69" t="str">
        <f>IF(TimeSpend[[#This Row],[Network Description]]&lt;&gt;"",VLOOKUP(TimeSpend[[#This Row],[Network Description]],Projects!A:C,3,0),"")</f>
        <v/>
      </c>
      <c r="O1309" s="69" t="str">
        <f>IF(TimeSpend[[#This Row],[Activity]]&lt;&gt;"",VLOOKUP(TimeSpend[[#This Row],[Activity]],Activity,2,FALSE),"")</f>
        <v/>
      </c>
    </row>
    <row r="1310" spans="3:15" ht="16.5" customHeight="1" x14ac:dyDescent="0.25">
      <c r="C1310" s="68" t="str">
        <f t="shared" si="23"/>
        <v/>
      </c>
      <c r="D1310" s="69" t="str">
        <f>IF(TimeSpend[[#This Row],[Network Description]]&lt;&gt;"",VLOOKUP(TimeSpend[[#This Row],[Network Description]],Projects!A:B,2,0),"")</f>
        <v/>
      </c>
      <c r="F1310" s="96"/>
      <c r="L1310" s="69" t="str">
        <f>IF(TimeSpend[[#This Row],[Personnel number]]&lt;&gt;"",Utilization!$J$2,"")</f>
        <v/>
      </c>
      <c r="M1310" s="69" t="str">
        <f>IF(TimeSpend[[#This Row],[Personnel number]]&lt;&gt;"",VLOOKUP(TimeSpend[[#This Row],[Personnel number]],Users!A:B,2,0),"")</f>
        <v/>
      </c>
      <c r="N1310" s="69" t="str">
        <f>IF(TimeSpend[[#This Row],[Network Description]]&lt;&gt;"",VLOOKUP(TimeSpend[[#This Row],[Network Description]],Projects!A:C,3,0),"")</f>
        <v/>
      </c>
      <c r="O1310" s="69" t="str">
        <f>IF(TimeSpend[[#This Row],[Activity]]&lt;&gt;"",VLOOKUP(TimeSpend[[#This Row],[Activity]],Activity,2,FALSE),"")</f>
        <v/>
      </c>
    </row>
    <row r="1311" spans="3:15" ht="16.5" customHeight="1" x14ac:dyDescent="0.25">
      <c r="C1311" s="68" t="str">
        <f t="shared" si="23"/>
        <v/>
      </c>
      <c r="D1311" s="69" t="str">
        <f>IF(TimeSpend[[#This Row],[Network Description]]&lt;&gt;"",VLOOKUP(TimeSpend[[#This Row],[Network Description]],Projects!A:B,2,0),"")</f>
        <v/>
      </c>
      <c r="F1311" s="96"/>
      <c r="L1311" s="69" t="str">
        <f>IF(TimeSpend[[#This Row],[Personnel number]]&lt;&gt;"",Utilization!$J$2,"")</f>
        <v/>
      </c>
      <c r="M1311" s="69" t="str">
        <f>IF(TimeSpend[[#This Row],[Personnel number]]&lt;&gt;"",VLOOKUP(TimeSpend[[#This Row],[Personnel number]],Users!A:B,2,0),"")</f>
        <v/>
      </c>
      <c r="N1311" s="69" t="str">
        <f>IF(TimeSpend[[#This Row],[Network Description]]&lt;&gt;"",VLOOKUP(TimeSpend[[#This Row],[Network Description]],Projects!A:C,3,0),"")</f>
        <v/>
      </c>
      <c r="O1311" s="69" t="str">
        <f>IF(TimeSpend[[#This Row],[Activity]]&lt;&gt;"",VLOOKUP(TimeSpend[[#This Row],[Activity]],Activity,2,FALSE),"")</f>
        <v/>
      </c>
    </row>
    <row r="1312" spans="3:15" ht="16.5" customHeight="1" x14ac:dyDescent="0.25">
      <c r="C1312" s="68" t="str">
        <f t="shared" si="23"/>
        <v/>
      </c>
      <c r="D1312" s="69" t="str">
        <f>IF(TimeSpend[[#This Row],[Network Description]]&lt;&gt;"",VLOOKUP(TimeSpend[[#This Row],[Network Description]],Projects!A:B,2,0),"")</f>
        <v/>
      </c>
      <c r="F1312" s="96"/>
      <c r="L1312" s="69" t="str">
        <f>IF(TimeSpend[[#This Row],[Personnel number]]&lt;&gt;"",Utilization!$J$2,"")</f>
        <v/>
      </c>
      <c r="M1312" s="69" t="str">
        <f>IF(TimeSpend[[#This Row],[Personnel number]]&lt;&gt;"",VLOOKUP(TimeSpend[[#This Row],[Personnel number]],Users!A:B,2,0),"")</f>
        <v/>
      </c>
      <c r="N1312" s="69" t="str">
        <f>IF(TimeSpend[[#This Row],[Network Description]]&lt;&gt;"",VLOOKUP(TimeSpend[[#This Row],[Network Description]],Projects!A:C,3,0),"")</f>
        <v/>
      </c>
      <c r="O1312" s="69" t="str">
        <f>IF(TimeSpend[[#This Row],[Activity]]&lt;&gt;"",VLOOKUP(TimeSpend[[#This Row],[Activity]],Activity,2,FALSE),"")</f>
        <v/>
      </c>
    </row>
    <row r="1313" spans="3:15" ht="16.5" customHeight="1" x14ac:dyDescent="0.25">
      <c r="C1313" s="68" t="str">
        <f t="shared" si="23"/>
        <v/>
      </c>
      <c r="D1313" s="69" t="str">
        <f>IF(TimeSpend[[#This Row],[Network Description]]&lt;&gt;"",VLOOKUP(TimeSpend[[#This Row],[Network Description]],Projects!A:B,2,0),"")</f>
        <v/>
      </c>
      <c r="F1313" s="96"/>
      <c r="L1313" s="69" t="str">
        <f>IF(TimeSpend[[#This Row],[Personnel number]]&lt;&gt;"",Utilization!$J$2,"")</f>
        <v/>
      </c>
      <c r="M1313" s="69" t="str">
        <f>IF(TimeSpend[[#This Row],[Personnel number]]&lt;&gt;"",VLOOKUP(TimeSpend[[#This Row],[Personnel number]],Users!A:B,2,0),"")</f>
        <v/>
      </c>
      <c r="N1313" s="69" t="str">
        <f>IF(TimeSpend[[#This Row],[Network Description]]&lt;&gt;"",VLOOKUP(TimeSpend[[#This Row],[Network Description]],Projects!A:C,3,0),"")</f>
        <v/>
      </c>
      <c r="O1313" s="69" t="str">
        <f>IF(TimeSpend[[#This Row],[Activity]]&lt;&gt;"",VLOOKUP(TimeSpend[[#This Row],[Activity]],Activity,2,FALSE),"")</f>
        <v/>
      </c>
    </row>
    <row r="1314" spans="3:15" ht="16.5" customHeight="1" x14ac:dyDescent="0.25">
      <c r="C1314" s="68" t="str">
        <f t="shared" si="23"/>
        <v/>
      </c>
      <c r="D1314" s="69" t="str">
        <f>IF(TimeSpend[[#This Row],[Network Description]]&lt;&gt;"",VLOOKUP(TimeSpend[[#This Row],[Network Description]],Projects!A:B,2,0),"")</f>
        <v/>
      </c>
      <c r="F1314" s="96"/>
      <c r="L1314" s="69" t="str">
        <f>IF(TimeSpend[[#This Row],[Personnel number]]&lt;&gt;"",Utilization!$J$2,"")</f>
        <v/>
      </c>
      <c r="M1314" s="69" t="str">
        <f>IF(TimeSpend[[#This Row],[Personnel number]]&lt;&gt;"",VLOOKUP(TimeSpend[[#This Row],[Personnel number]],Users!A:B,2,0),"")</f>
        <v/>
      </c>
      <c r="N1314" s="69" t="str">
        <f>IF(TimeSpend[[#This Row],[Network Description]]&lt;&gt;"",VLOOKUP(TimeSpend[[#This Row],[Network Description]],Projects!A:C,3,0),"")</f>
        <v/>
      </c>
      <c r="O1314" s="69" t="str">
        <f>IF(TimeSpend[[#This Row],[Activity]]&lt;&gt;"",VLOOKUP(TimeSpend[[#This Row],[Activity]],Activity,2,FALSE),"")</f>
        <v/>
      </c>
    </row>
    <row r="1315" spans="3:15" ht="16.5" customHeight="1" x14ac:dyDescent="0.25">
      <c r="C1315" s="68" t="str">
        <f t="shared" si="23"/>
        <v/>
      </c>
      <c r="D1315" s="69" t="str">
        <f>IF(TimeSpend[[#This Row],[Network Description]]&lt;&gt;"",VLOOKUP(TimeSpend[[#This Row],[Network Description]],Projects!A:B,2,0),"")</f>
        <v/>
      </c>
      <c r="F1315" s="96"/>
      <c r="L1315" s="69" t="str">
        <f>IF(TimeSpend[[#This Row],[Personnel number]]&lt;&gt;"",Utilization!$J$2,"")</f>
        <v/>
      </c>
      <c r="M1315" s="69" t="str">
        <f>IF(TimeSpend[[#This Row],[Personnel number]]&lt;&gt;"",VLOOKUP(TimeSpend[[#This Row],[Personnel number]],Users!A:B,2,0),"")</f>
        <v/>
      </c>
      <c r="N1315" s="69" t="str">
        <f>IF(TimeSpend[[#This Row],[Network Description]]&lt;&gt;"",VLOOKUP(TimeSpend[[#This Row],[Network Description]],Projects!A:C,3,0),"")</f>
        <v/>
      </c>
      <c r="O1315" s="69" t="str">
        <f>IF(TimeSpend[[#This Row],[Activity]]&lt;&gt;"",VLOOKUP(TimeSpend[[#This Row],[Activity]],Activity,2,FALSE),"")</f>
        <v/>
      </c>
    </row>
    <row r="1316" spans="3:15" ht="16.5" customHeight="1" x14ac:dyDescent="0.25">
      <c r="C1316" s="68" t="str">
        <f t="shared" si="23"/>
        <v/>
      </c>
      <c r="D1316" s="69" t="str">
        <f>IF(TimeSpend[[#This Row],[Network Description]]&lt;&gt;"",VLOOKUP(TimeSpend[[#This Row],[Network Description]],Projects!A:B,2,0),"")</f>
        <v/>
      </c>
      <c r="F1316" s="96"/>
      <c r="L1316" s="69" t="str">
        <f>IF(TimeSpend[[#This Row],[Personnel number]]&lt;&gt;"",Utilization!$J$2,"")</f>
        <v/>
      </c>
      <c r="M1316" s="69" t="str">
        <f>IF(TimeSpend[[#This Row],[Personnel number]]&lt;&gt;"",VLOOKUP(TimeSpend[[#This Row],[Personnel number]],Users!A:B,2,0),"")</f>
        <v/>
      </c>
      <c r="N1316" s="69" t="str">
        <f>IF(TimeSpend[[#This Row],[Network Description]]&lt;&gt;"",VLOOKUP(TimeSpend[[#This Row],[Network Description]],Projects!A:C,3,0),"")</f>
        <v/>
      </c>
      <c r="O1316" s="69" t="str">
        <f>IF(TimeSpend[[#This Row],[Activity]]&lt;&gt;"",VLOOKUP(TimeSpend[[#This Row],[Activity]],Activity,2,FALSE),"")</f>
        <v/>
      </c>
    </row>
    <row r="1317" spans="3:15" ht="16.5" customHeight="1" x14ac:dyDescent="0.25">
      <c r="C1317" s="68" t="str">
        <f t="shared" si="23"/>
        <v/>
      </c>
      <c r="D1317" s="69" t="str">
        <f>IF(TimeSpend[[#This Row],[Network Description]]&lt;&gt;"",VLOOKUP(TimeSpend[[#This Row],[Network Description]],Projects!A:B,2,0),"")</f>
        <v/>
      </c>
      <c r="F1317" s="96"/>
      <c r="L1317" s="69" t="str">
        <f>IF(TimeSpend[[#This Row],[Personnel number]]&lt;&gt;"",Utilization!$J$2,"")</f>
        <v/>
      </c>
      <c r="M1317" s="69" t="str">
        <f>IF(TimeSpend[[#This Row],[Personnel number]]&lt;&gt;"",VLOOKUP(TimeSpend[[#This Row],[Personnel number]],Users!A:B,2,0),"")</f>
        <v/>
      </c>
      <c r="N1317" s="69" t="str">
        <f>IF(TimeSpend[[#This Row],[Network Description]]&lt;&gt;"",VLOOKUP(TimeSpend[[#This Row],[Network Description]],Projects!A:C,3,0),"")</f>
        <v/>
      </c>
      <c r="O1317" s="69" t="str">
        <f>IF(TimeSpend[[#This Row],[Activity]]&lt;&gt;"",VLOOKUP(TimeSpend[[#This Row],[Activity]],Activity,2,FALSE),"")</f>
        <v/>
      </c>
    </row>
    <row r="1318" spans="3:15" ht="16.5" customHeight="1" x14ac:dyDescent="0.25">
      <c r="C1318" s="68" t="str">
        <f t="shared" si="23"/>
        <v/>
      </c>
      <c r="D1318" s="69" t="str">
        <f>IF(TimeSpend[[#This Row],[Network Description]]&lt;&gt;"",VLOOKUP(TimeSpend[[#This Row],[Network Description]],Projects!A:B,2,0),"")</f>
        <v/>
      </c>
      <c r="F1318" s="96"/>
      <c r="L1318" s="69" t="str">
        <f>IF(TimeSpend[[#This Row],[Personnel number]]&lt;&gt;"",Utilization!$J$2,"")</f>
        <v/>
      </c>
      <c r="M1318" s="69" t="str">
        <f>IF(TimeSpend[[#This Row],[Personnel number]]&lt;&gt;"",VLOOKUP(TimeSpend[[#This Row],[Personnel number]],Users!A:B,2,0),"")</f>
        <v/>
      </c>
      <c r="N1318" s="69" t="str">
        <f>IF(TimeSpend[[#This Row],[Network Description]]&lt;&gt;"",VLOOKUP(TimeSpend[[#This Row],[Network Description]],Projects!A:C,3,0),"")</f>
        <v/>
      </c>
      <c r="O1318" s="69" t="str">
        <f>IF(TimeSpend[[#This Row],[Activity]]&lt;&gt;"",VLOOKUP(TimeSpend[[#This Row],[Activity]],Activity,2,FALSE),"")</f>
        <v/>
      </c>
    </row>
    <row r="1319" spans="3:15" ht="16.5" customHeight="1" x14ac:dyDescent="0.25">
      <c r="C1319" s="68" t="str">
        <f t="shared" si="23"/>
        <v/>
      </c>
      <c r="D1319" s="69" t="str">
        <f>IF(TimeSpend[[#This Row],[Network Description]]&lt;&gt;"",VLOOKUP(TimeSpend[[#This Row],[Network Description]],Projects!A:B,2,0),"")</f>
        <v/>
      </c>
      <c r="F1319" s="96"/>
      <c r="L1319" s="69" t="str">
        <f>IF(TimeSpend[[#This Row],[Personnel number]]&lt;&gt;"",Utilization!$J$2,"")</f>
        <v/>
      </c>
      <c r="M1319" s="69" t="str">
        <f>IF(TimeSpend[[#This Row],[Personnel number]]&lt;&gt;"",VLOOKUP(TimeSpend[[#This Row],[Personnel number]],Users!A:B,2,0),"")</f>
        <v/>
      </c>
      <c r="N1319" s="69" t="str">
        <f>IF(TimeSpend[[#This Row],[Network Description]]&lt;&gt;"",VLOOKUP(TimeSpend[[#This Row],[Network Description]],Projects!A:C,3,0),"")</f>
        <v/>
      </c>
      <c r="O1319" s="69" t="str">
        <f>IF(TimeSpend[[#This Row],[Activity]]&lt;&gt;"",VLOOKUP(TimeSpend[[#This Row],[Activity]],Activity,2,FALSE),"")</f>
        <v/>
      </c>
    </row>
    <row r="1320" spans="3:15" ht="16.5" customHeight="1" x14ac:dyDescent="0.25">
      <c r="C1320" s="68" t="str">
        <f t="shared" si="23"/>
        <v/>
      </c>
      <c r="D1320" s="69" t="str">
        <f>IF(TimeSpend[[#This Row],[Network Description]]&lt;&gt;"",VLOOKUP(TimeSpend[[#This Row],[Network Description]],Projects!A:B,2,0),"")</f>
        <v/>
      </c>
      <c r="F1320" s="96"/>
      <c r="L1320" s="69" t="str">
        <f>IF(TimeSpend[[#This Row],[Personnel number]]&lt;&gt;"",Utilization!$J$2,"")</f>
        <v/>
      </c>
      <c r="M1320" s="69" t="str">
        <f>IF(TimeSpend[[#This Row],[Personnel number]]&lt;&gt;"",VLOOKUP(TimeSpend[[#This Row],[Personnel number]],Users!A:B,2,0),"")</f>
        <v/>
      </c>
      <c r="N1320" s="69" t="str">
        <f>IF(TimeSpend[[#This Row],[Network Description]]&lt;&gt;"",VLOOKUP(TimeSpend[[#This Row],[Network Description]],Projects!A:C,3,0),"")</f>
        <v/>
      </c>
      <c r="O1320" s="69" t="str">
        <f>IF(TimeSpend[[#This Row],[Activity]]&lt;&gt;"",VLOOKUP(TimeSpend[[#This Row],[Activity]],Activity,2,FALSE),"")</f>
        <v/>
      </c>
    </row>
    <row r="1321" spans="3:15" ht="16.5" customHeight="1" x14ac:dyDescent="0.25">
      <c r="C1321" s="68" t="str">
        <f t="shared" si="23"/>
        <v/>
      </c>
      <c r="D1321" s="69" t="str">
        <f>IF(TimeSpend[[#This Row],[Network Description]]&lt;&gt;"",VLOOKUP(TimeSpend[[#This Row],[Network Description]],Projects!A:B,2,0),"")</f>
        <v/>
      </c>
      <c r="F1321" s="96"/>
      <c r="L1321" s="69" t="str">
        <f>IF(TimeSpend[[#This Row],[Personnel number]]&lt;&gt;"",Utilization!$J$2,"")</f>
        <v/>
      </c>
      <c r="M1321" s="69" t="str">
        <f>IF(TimeSpend[[#This Row],[Personnel number]]&lt;&gt;"",VLOOKUP(TimeSpend[[#This Row],[Personnel number]],Users!A:B,2,0),"")</f>
        <v/>
      </c>
      <c r="N1321" s="69" t="str">
        <f>IF(TimeSpend[[#This Row],[Network Description]]&lt;&gt;"",VLOOKUP(TimeSpend[[#This Row],[Network Description]],Projects!A:C,3,0),"")</f>
        <v/>
      </c>
      <c r="O1321" s="69" t="str">
        <f>IF(TimeSpend[[#This Row],[Activity]]&lt;&gt;"",VLOOKUP(TimeSpend[[#This Row],[Activity]],Activity,2,FALSE),"")</f>
        <v/>
      </c>
    </row>
    <row r="1322" spans="3:15" ht="16.5" customHeight="1" x14ac:dyDescent="0.25">
      <c r="C1322" s="68" t="str">
        <f t="shared" si="23"/>
        <v/>
      </c>
      <c r="D1322" s="69" t="str">
        <f>IF(TimeSpend[[#This Row],[Network Description]]&lt;&gt;"",VLOOKUP(TimeSpend[[#This Row],[Network Description]],Projects!A:B,2,0),"")</f>
        <v/>
      </c>
      <c r="F1322" s="96"/>
      <c r="L1322" s="69" t="str">
        <f>IF(TimeSpend[[#This Row],[Personnel number]]&lt;&gt;"",Utilization!$J$2,"")</f>
        <v/>
      </c>
      <c r="M1322" s="69" t="str">
        <f>IF(TimeSpend[[#This Row],[Personnel number]]&lt;&gt;"",VLOOKUP(TimeSpend[[#This Row],[Personnel number]],Users!A:B,2,0),"")</f>
        <v/>
      </c>
      <c r="N1322" s="69" t="str">
        <f>IF(TimeSpend[[#This Row],[Network Description]]&lt;&gt;"",VLOOKUP(TimeSpend[[#This Row],[Network Description]],Projects!A:C,3,0),"")</f>
        <v/>
      </c>
      <c r="O1322" s="69" t="str">
        <f>IF(TimeSpend[[#This Row],[Activity]]&lt;&gt;"",VLOOKUP(TimeSpend[[#This Row],[Activity]],Activity,2,FALSE),"")</f>
        <v/>
      </c>
    </row>
    <row r="1323" spans="3:15" ht="16.5" customHeight="1" x14ac:dyDescent="0.25">
      <c r="C1323" s="68" t="str">
        <f t="shared" si="23"/>
        <v/>
      </c>
      <c r="D1323" s="69" t="str">
        <f>IF(TimeSpend[[#This Row],[Network Description]]&lt;&gt;"",VLOOKUP(TimeSpend[[#This Row],[Network Description]],Projects!A:B,2,0),"")</f>
        <v/>
      </c>
      <c r="F1323" s="96"/>
      <c r="L1323" s="69" t="str">
        <f>IF(TimeSpend[[#This Row],[Personnel number]]&lt;&gt;"",Utilization!$J$2,"")</f>
        <v/>
      </c>
      <c r="M1323" s="69" t="str">
        <f>IF(TimeSpend[[#This Row],[Personnel number]]&lt;&gt;"",VLOOKUP(TimeSpend[[#This Row],[Personnel number]],Users!A:B,2,0),"")</f>
        <v/>
      </c>
      <c r="N1323" s="69" t="str">
        <f>IF(TimeSpend[[#This Row],[Network Description]]&lt;&gt;"",VLOOKUP(TimeSpend[[#This Row],[Network Description]],Projects!A:C,3,0),"")</f>
        <v/>
      </c>
      <c r="O1323" s="69" t="str">
        <f>IF(TimeSpend[[#This Row],[Activity]]&lt;&gt;"",VLOOKUP(TimeSpend[[#This Row],[Activity]],Activity,2,FALSE),"")</f>
        <v/>
      </c>
    </row>
    <row r="1324" spans="3:15" ht="16.5" customHeight="1" x14ac:dyDescent="0.25">
      <c r="C1324" s="68" t="str">
        <f t="shared" si="23"/>
        <v/>
      </c>
      <c r="D1324" s="69" t="str">
        <f>IF(TimeSpend[[#This Row],[Network Description]]&lt;&gt;"",VLOOKUP(TimeSpend[[#This Row],[Network Description]],Projects!A:B,2,0),"")</f>
        <v/>
      </c>
      <c r="F1324" s="96"/>
      <c r="L1324" s="69" t="str">
        <f>IF(TimeSpend[[#This Row],[Personnel number]]&lt;&gt;"",Utilization!$J$2,"")</f>
        <v/>
      </c>
      <c r="M1324" s="69" t="str">
        <f>IF(TimeSpend[[#This Row],[Personnel number]]&lt;&gt;"",VLOOKUP(TimeSpend[[#This Row],[Personnel number]],Users!A:B,2,0),"")</f>
        <v/>
      </c>
      <c r="N1324" s="69" t="str">
        <f>IF(TimeSpend[[#This Row],[Network Description]]&lt;&gt;"",VLOOKUP(TimeSpend[[#This Row],[Network Description]],Projects!A:C,3,0),"")</f>
        <v/>
      </c>
      <c r="O1324" s="69" t="str">
        <f>IF(TimeSpend[[#This Row],[Activity]]&lt;&gt;"",VLOOKUP(TimeSpend[[#This Row],[Activity]],Activity,2,FALSE),"")</f>
        <v/>
      </c>
    </row>
    <row r="1325" spans="3:15" ht="16.5" customHeight="1" x14ac:dyDescent="0.25">
      <c r="C1325" s="68" t="str">
        <f t="shared" si="23"/>
        <v/>
      </c>
      <c r="D1325" s="69" t="str">
        <f>IF(TimeSpend[[#This Row],[Network Description]]&lt;&gt;"",VLOOKUP(TimeSpend[[#This Row],[Network Description]],Projects!A:B,2,0),"")</f>
        <v/>
      </c>
      <c r="F1325" s="96"/>
      <c r="L1325" s="69" t="str">
        <f>IF(TimeSpend[[#This Row],[Personnel number]]&lt;&gt;"",Utilization!$J$2,"")</f>
        <v/>
      </c>
      <c r="M1325" s="69" t="str">
        <f>IF(TimeSpend[[#This Row],[Personnel number]]&lt;&gt;"",VLOOKUP(TimeSpend[[#This Row],[Personnel number]],Users!A:B,2,0),"")</f>
        <v/>
      </c>
      <c r="N1325" s="69" t="str">
        <f>IF(TimeSpend[[#This Row],[Network Description]]&lt;&gt;"",VLOOKUP(TimeSpend[[#This Row],[Network Description]],Projects!A:C,3,0),"")</f>
        <v/>
      </c>
      <c r="O1325" s="69" t="str">
        <f>IF(TimeSpend[[#This Row],[Activity]]&lt;&gt;"",VLOOKUP(TimeSpend[[#This Row],[Activity]],Activity,2,FALSE),"")</f>
        <v/>
      </c>
    </row>
    <row r="1326" spans="3:15" ht="16.5" customHeight="1" x14ac:dyDescent="0.25">
      <c r="C1326" s="68" t="str">
        <f t="shared" si="23"/>
        <v/>
      </c>
      <c r="D1326" s="69" t="str">
        <f>IF(TimeSpend[[#This Row],[Network Description]]&lt;&gt;"",VLOOKUP(TimeSpend[[#This Row],[Network Description]],Projects!A:B,2,0),"")</f>
        <v/>
      </c>
      <c r="F1326" s="96"/>
      <c r="L1326" s="69" t="str">
        <f>IF(TimeSpend[[#This Row],[Personnel number]]&lt;&gt;"",Utilization!$J$2,"")</f>
        <v/>
      </c>
      <c r="M1326" s="69" t="str">
        <f>IF(TimeSpend[[#This Row],[Personnel number]]&lt;&gt;"",VLOOKUP(TimeSpend[[#This Row],[Personnel number]],Users!A:B,2,0),"")</f>
        <v/>
      </c>
      <c r="N1326" s="69" t="str">
        <f>IF(TimeSpend[[#This Row],[Network Description]]&lt;&gt;"",VLOOKUP(TimeSpend[[#This Row],[Network Description]],Projects!A:C,3,0),"")</f>
        <v/>
      </c>
      <c r="O1326" s="69" t="str">
        <f>IF(TimeSpend[[#This Row],[Activity]]&lt;&gt;"",VLOOKUP(TimeSpend[[#This Row],[Activity]],Activity,2,FALSE),"")</f>
        <v/>
      </c>
    </row>
    <row r="1327" spans="3:15" ht="16.5" customHeight="1" x14ac:dyDescent="0.25">
      <c r="C1327" s="68" t="str">
        <f t="shared" si="23"/>
        <v/>
      </c>
      <c r="D1327" s="69" t="str">
        <f>IF(TimeSpend[[#This Row],[Network Description]]&lt;&gt;"",VLOOKUP(TimeSpend[[#This Row],[Network Description]],Projects!A:B,2,0),"")</f>
        <v/>
      </c>
      <c r="F1327" s="96"/>
      <c r="L1327" s="69" t="str">
        <f>IF(TimeSpend[[#This Row],[Personnel number]]&lt;&gt;"",Utilization!$J$2,"")</f>
        <v/>
      </c>
      <c r="M1327" s="69" t="str">
        <f>IF(TimeSpend[[#This Row],[Personnel number]]&lt;&gt;"",VLOOKUP(TimeSpend[[#This Row],[Personnel number]],Users!A:B,2,0),"")</f>
        <v/>
      </c>
      <c r="N1327" s="69" t="str">
        <f>IF(TimeSpend[[#This Row],[Network Description]]&lt;&gt;"",VLOOKUP(TimeSpend[[#This Row],[Network Description]],Projects!A:C,3,0),"")</f>
        <v/>
      </c>
      <c r="O1327" s="69" t="str">
        <f>IF(TimeSpend[[#This Row],[Activity]]&lt;&gt;"",VLOOKUP(TimeSpend[[#This Row],[Activity]],Activity,2,FALSE),"")</f>
        <v/>
      </c>
    </row>
    <row r="1328" spans="3:15" ht="16.5" customHeight="1" x14ac:dyDescent="0.25">
      <c r="C1328" s="68" t="str">
        <f t="shared" si="23"/>
        <v/>
      </c>
      <c r="D1328" s="69" t="str">
        <f>IF(TimeSpend[[#This Row],[Network Description]]&lt;&gt;"",VLOOKUP(TimeSpend[[#This Row],[Network Description]],Projects!A:B,2,0),"")</f>
        <v/>
      </c>
      <c r="F1328" s="96"/>
      <c r="L1328" s="69" t="str">
        <f>IF(TimeSpend[[#This Row],[Personnel number]]&lt;&gt;"",Utilization!$J$2,"")</f>
        <v/>
      </c>
      <c r="M1328" s="69" t="str">
        <f>IF(TimeSpend[[#This Row],[Personnel number]]&lt;&gt;"",VLOOKUP(TimeSpend[[#This Row],[Personnel number]],Users!A:B,2,0),"")</f>
        <v/>
      </c>
      <c r="N1328" s="69" t="str">
        <f>IF(TimeSpend[[#This Row],[Network Description]]&lt;&gt;"",VLOOKUP(TimeSpend[[#This Row],[Network Description]],Projects!A:C,3,0),"")</f>
        <v/>
      </c>
      <c r="O1328" s="69" t="str">
        <f>IF(TimeSpend[[#This Row],[Activity]]&lt;&gt;"",VLOOKUP(TimeSpend[[#This Row],[Activity]],Activity,2,FALSE),"")</f>
        <v/>
      </c>
    </row>
    <row r="1329" spans="3:15" ht="16.5" customHeight="1" x14ac:dyDescent="0.25">
      <c r="C1329" s="68" t="str">
        <f t="shared" si="23"/>
        <v/>
      </c>
      <c r="D1329" s="69" t="str">
        <f>IF(TimeSpend[[#This Row],[Network Description]]&lt;&gt;"",VLOOKUP(TimeSpend[[#This Row],[Network Description]],Projects!A:B,2,0),"")</f>
        <v/>
      </c>
      <c r="F1329" s="96"/>
      <c r="L1329" s="69" t="str">
        <f>IF(TimeSpend[[#This Row],[Personnel number]]&lt;&gt;"",Utilization!$J$2,"")</f>
        <v/>
      </c>
      <c r="M1329" s="69" t="str">
        <f>IF(TimeSpend[[#This Row],[Personnel number]]&lt;&gt;"",VLOOKUP(TimeSpend[[#This Row],[Personnel number]],Users!A:B,2,0),"")</f>
        <v/>
      </c>
      <c r="N1329" s="69" t="str">
        <f>IF(TimeSpend[[#This Row],[Network Description]]&lt;&gt;"",VLOOKUP(TimeSpend[[#This Row],[Network Description]],Projects!A:C,3,0),"")</f>
        <v/>
      </c>
      <c r="O1329" s="69" t="str">
        <f>IF(TimeSpend[[#This Row],[Activity]]&lt;&gt;"",VLOOKUP(TimeSpend[[#This Row],[Activity]],Activity,2,FALSE),"")</f>
        <v/>
      </c>
    </row>
    <row r="1330" spans="3:15" ht="16.5" customHeight="1" x14ac:dyDescent="0.25">
      <c r="C1330" s="68" t="str">
        <f t="shared" si="23"/>
        <v/>
      </c>
      <c r="D1330" s="69" t="str">
        <f>IF(TimeSpend[[#This Row],[Network Description]]&lt;&gt;"",VLOOKUP(TimeSpend[[#This Row],[Network Description]],Projects!A:B,2,0),"")</f>
        <v/>
      </c>
      <c r="F1330" s="96"/>
      <c r="L1330" s="69" t="str">
        <f>IF(TimeSpend[[#This Row],[Personnel number]]&lt;&gt;"",Utilization!$J$2,"")</f>
        <v/>
      </c>
      <c r="M1330" s="69" t="str">
        <f>IF(TimeSpend[[#This Row],[Personnel number]]&lt;&gt;"",VLOOKUP(TimeSpend[[#This Row],[Personnel number]],Users!A:B,2,0),"")</f>
        <v/>
      </c>
      <c r="N1330" s="69" t="str">
        <f>IF(TimeSpend[[#This Row],[Network Description]]&lt;&gt;"",VLOOKUP(TimeSpend[[#This Row],[Network Description]],Projects!A:C,3,0),"")</f>
        <v/>
      </c>
      <c r="O1330" s="69" t="str">
        <f>IF(TimeSpend[[#This Row],[Activity]]&lt;&gt;"",VLOOKUP(TimeSpend[[#This Row],[Activity]],Activity,2,FALSE),"")</f>
        <v/>
      </c>
    </row>
    <row r="1331" spans="3:15" ht="16.5" customHeight="1" x14ac:dyDescent="0.25">
      <c r="C1331" s="68" t="str">
        <f t="shared" si="23"/>
        <v/>
      </c>
      <c r="D1331" s="69" t="str">
        <f>IF(TimeSpend[[#This Row],[Network Description]]&lt;&gt;"",VLOOKUP(TimeSpend[[#This Row],[Network Description]],Projects!A:B,2,0),"")</f>
        <v/>
      </c>
      <c r="F1331" s="96"/>
      <c r="L1331" s="69" t="str">
        <f>IF(TimeSpend[[#This Row],[Personnel number]]&lt;&gt;"",Utilization!$J$2,"")</f>
        <v/>
      </c>
      <c r="M1331" s="69" t="str">
        <f>IF(TimeSpend[[#This Row],[Personnel number]]&lt;&gt;"",VLOOKUP(TimeSpend[[#This Row],[Personnel number]],Users!A:B,2,0),"")</f>
        <v/>
      </c>
      <c r="N1331" s="69" t="str">
        <f>IF(TimeSpend[[#This Row],[Network Description]]&lt;&gt;"",VLOOKUP(TimeSpend[[#This Row],[Network Description]],Projects!A:C,3,0),"")</f>
        <v/>
      </c>
      <c r="O1331" s="69" t="str">
        <f>IF(TimeSpend[[#This Row],[Activity]]&lt;&gt;"",VLOOKUP(TimeSpend[[#This Row],[Activity]],Activity,2,FALSE),"")</f>
        <v/>
      </c>
    </row>
    <row r="1332" spans="3:15" ht="16.5" customHeight="1" x14ac:dyDescent="0.25">
      <c r="C1332" s="68" t="str">
        <f t="shared" si="23"/>
        <v/>
      </c>
      <c r="D1332" s="69" t="str">
        <f>IF(TimeSpend[[#This Row],[Network Description]]&lt;&gt;"",VLOOKUP(TimeSpend[[#This Row],[Network Description]],Projects!A:B,2,0),"")</f>
        <v/>
      </c>
      <c r="F1332" s="96"/>
      <c r="L1332" s="69" t="str">
        <f>IF(TimeSpend[[#This Row],[Personnel number]]&lt;&gt;"",Utilization!$J$2,"")</f>
        <v/>
      </c>
      <c r="M1332" s="69" t="str">
        <f>IF(TimeSpend[[#This Row],[Personnel number]]&lt;&gt;"",VLOOKUP(TimeSpend[[#This Row],[Personnel number]],Users!A:B,2,0),"")</f>
        <v/>
      </c>
      <c r="N1332" s="69" t="str">
        <f>IF(TimeSpend[[#This Row],[Network Description]]&lt;&gt;"",VLOOKUP(TimeSpend[[#This Row],[Network Description]],Projects!A:C,3,0),"")</f>
        <v/>
      </c>
      <c r="O1332" s="69" t="str">
        <f>IF(TimeSpend[[#This Row],[Activity]]&lt;&gt;"",VLOOKUP(TimeSpend[[#This Row],[Activity]],Activity,2,FALSE),"")</f>
        <v/>
      </c>
    </row>
    <row r="1333" spans="3:15" ht="16.5" customHeight="1" x14ac:dyDescent="0.25">
      <c r="C1333" s="68" t="str">
        <f t="shared" si="23"/>
        <v/>
      </c>
      <c r="D1333" s="69" t="str">
        <f>IF(TimeSpend[[#This Row],[Network Description]]&lt;&gt;"",VLOOKUP(TimeSpend[[#This Row],[Network Description]],Projects!A:B,2,0),"")</f>
        <v/>
      </c>
      <c r="F1333" s="96"/>
      <c r="L1333" s="69" t="str">
        <f>IF(TimeSpend[[#This Row],[Personnel number]]&lt;&gt;"",Utilization!$J$2,"")</f>
        <v/>
      </c>
      <c r="M1333" s="69" t="str">
        <f>IF(TimeSpend[[#This Row],[Personnel number]]&lt;&gt;"",VLOOKUP(TimeSpend[[#This Row],[Personnel number]],Users!A:B,2,0),"")</f>
        <v/>
      </c>
      <c r="N1333" s="69" t="str">
        <f>IF(TimeSpend[[#This Row],[Network Description]]&lt;&gt;"",VLOOKUP(TimeSpend[[#This Row],[Network Description]],Projects!A:C,3,0),"")</f>
        <v/>
      </c>
      <c r="O1333" s="69" t="str">
        <f>IF(TimeSpend[[#This Row],[Activity]]&lt;&gt;"",VLOOKUP(TimeSpend[[#This Row],[Activity]],Activity,2,FALSE),"")</f>
        <v/>
      </c>
    </row>
    <row r="1334" spans="3:15" ht="16.5" customHeight="1" x14ac:dyDescent="0.25">
      <c r="C1334" s="68" t="str">
        <f t="shared" si="23"/>
        <v/>
      </c>
      <c r="D1334" s="69" t="str">
        <f>IF(TimeSpend[[#This Row],[Network Description]]&lt;&gt;"",VLOOKUP(TimeSpend[[#This Row],[Network Description]],Projects!A:B,2,0),"")</f>
        <v/>
      </c>
      <c r="F1334" s="96"/>
      <c r="L1334" s="69" t="str">
        <f>IF(TimeSpend[[#This Row],[Personnel number]]&lt;&gt;"",Utilization!$J$2,"")</f>
        <v/>
      </c>
      <c r="M1334" s="69" t="str">
        <f>IF(TimeSpend[[#This Row],[Personnel number]]&lt;&gt;"",VLOOKUP(TimeSpend[[#This Row],[Personnel number]],Users!A:B,2,0),"")</f>
        <v/>
      </c>
      <c r="N1334" s="69" t="str">
        <f>IF(TimeSpend[[#This Row],[Network Description]]&lt;&gt;"",VLOOKUP(TimeSpend[[#This Row],[Network Description]],Projects!A:C,3,0),"")</f>
        <v/>
      </c>
      <c r="O1334" s="69" t="str">
        <f>IF(TimeSpend[[#This Row],[Activity]]&lt;&gt;"",VLOOKUP(TimeSpend[[#This Row],[Activity]],Activity,2,FALSE),"")</f>
        <v/>
      </c>
    </row>
    <row r="1335" spans="3:15" ht="16.5" customHeight="1" x14ac:dyDescent="0.25">
      <c r="C1335" s="68" t="str">
        <f t="shared" si="23"/>
        <v/>
      </c>
      <c r="D1335" s="69" t="str">
        <f>IF(TimeSpend[[#This Row],[Network Description]]&lt;&gt;"",VLOOKUP(TimeSpend[[#This Row],[Network Description]],Projects!A:B,2,0),"")</f>
        <v/>
      </c>
      <c r="F1335" s="96"/>
      <c r="L1335" s="69" t="str">
        <f>IF(TimeSpend[[#This Row],[Personnel number]]&lt;&gt;"",Utilization!$J$2,"")</f>
        <v/>
      </c>
      <c r="M1335" s="69" t="str">
        <f>IF(TimeSpend[[#This Row],[Personnel number]]&lt;&gt;"",VLOOKUP(TimeSpend[[#This Row],[Personnel number]],Users!A:B,2,0),"")</f>
        <v/>
      </c>
      <c r="N1335" s="69" t="str">
        <f>IF(TimeSpend[[#This Row],[Network Description]]&lt;&gt;"",VLOOKUP(TimeSpend[[#This Row],[Network Description]],Projects!A:C,3,0),"")</f>
        <v/>
      </c>
      <c r="O1335" s="69" t="str">
        <f>IF(TimeSpend[[#This Row],[Activity]]&lt;&gt;"",VLOOKUP(TimeSpend[[#This Row],[Activity]],Activity,2,FALSE),"")</f>
        <v/>
      </c>
    </row>
    <row r="1336" spans="3:15" ht="16.5" customHeight="1" x14ac:dyDescent="0.25">
      <c r="C1336" s="68" t="str">
        <f t="shared" si="23"/>
        <v/>
      </c>
      <c r="D1336" s="69" t="str">
        <f>IF(TimeSpend[[#This Row],[Network Description]]&lt;&gt;"",VLOOKUP(TimeSpend[[#This Row],[Network Description]],Projects!A:B,2,0),"")</f>
        <v/>
      </c>
      <c r="F1336" s="96"/>
      <c r="L1336" s="69" t="str">
        <f>IF(TimeSpend[[#This Row],[Personnel number]]&lt;&gt;"",Utilization!$J$2,"")</f>
        <v/>
      </c>
      <c r="M1336" s="69" t="str">
        <f>IF(TimeSpend[[#This Row],[Personnel number]]&lt;&gt;"",VLOOKUP(TimeSpend[[#This Row],[Personnel number]],Users!A:B,2,0),"")</f>
        <v/>
      </c>
      <c r="N1336" s="69" t="str">
        <f>IF(TimeSpend[[#This Row],[Network Description]]&lt;&gt;"",VLOOKUP(TimeSpend[[#This Row],[Network Description]],Projects!A:C,3,0),"")</f>
        <v/>
      </c>
      <c r="O1336" s="69" t="str">
        <f>IF(TimeSpend[[#This Row],[Activity]]&lt;&gt;"",VLOOKUP(TimeSpend[[#This Row],[Activity]],Activity,2,FALSE),"")</f>
        <v/>
      </c>
    </row>
    <row r="1337" spans="3:15" ht="16.5" customHeight="1" x14ac:dyDescent="0.25">
      <c r="C1337" s="68" t="str">
        <f t="shared" si="23"/>
        <v/>
      </c>
      <c r="D1337" s="69" t="str">
        <f>IF(TimeSpend[[#This Row],[Network Description]]&lt;&gt;"",VLOOKUP(TimeSpend[[#This Row],[Network Description]],Projects!A:B,2,0),"")</f>
        <v/>
      </c>
      <c r="F1337" s="96"/>
      <c r="L1337" s="69" t="str">
        <f>IF(TimeSpend[[#This Row],[Personnel number]]&lt;&gt;"",Utilization!$J$2,"")</f>
        <v/>
      </c>
      <c r="M1337" s="69" t="str">
        <f>IF(TimeSpend[[#This Row],[Personnel number]]&lt;&gt;"",VLOOKUP(TimeSpend[[#This Row],[Personnel number]],Users!A:B,2,0),"")</f>
        <v/>
      </c>
      <c r="N1337" s="69" t="str">
        <f>IF(TimeSpend[[#This Row],[Network Description]]&lt;&gt;"",VLOOKUP(TimeSpend[[#This Row],[Network Description]],Projects!A:C,3,0),"")</f>
        <v/>
      </c>
      <c r="O1337" s="69" t="str">
        <f>IF(TimeSpend[[#This Row],[Activity]]&lt;&gt;"",VLOOKUP(TimeSpend[[#This Row],[Activity]],Activity,2,FALSE),"")</f>
        <v/>
      </c>
    </row>
    <row r="1338" spans="3:15" ht="16.5" customHeight="1" x14ac:dyDescent="0.25">
      <c r="C1338" s="68" t="str">
        <f t="shared" si="23"/>
        <v/>
      </c>
      <c r="D1338" s="69" t="str">
        <f>IF(TimeSpend[[#This Row],[Network Description]]&lt;&gt;"",VLOOKUP(TimeSpend[[#This Row],[Network Description]],Projects!A:B,2,0),"")</f>
        <v/>
      </c>
      <c r="F1338" s="96"/>
      <c r="L1338" s="69" t="str">
        <f>IF(TimeSpend[[#This Row],[Personnel number]]&lt;&gt;"",Utilization!$J$2,"")</f>
        <v/>
      </c>
      <c r="M1338" s="69" t="str">
        <f>IF(TimeSpend[[#This Row],[Personnel number]]&lt;&gt;"",VLOOKUP(TimeSpend[[#This Row],[Personnel number]],Users!A:B,2,0),"")</f>
        <v/>
      </c>
      <c r="N1338" s="69" t="str">
        <f>IF(TimeSpend[[#This Row],[Network Description]]&lt;&gt;"",VLOOKUP(TimeSpend[[#This Row],[Network Description]],Projects!A:C,3,0),"")</f>
        <v/>
      </c>
      <c r="O1338" s="69" t="str">
        <f>IF(TimeSpend[[#This Row],[Activity]]&lt;&gt;"",VLOOKUP(TimeSpend[[#This Row],[Activity]],Activity,2,FALSE),"")</f>
        <v/>
      </c>
    </row>
    <row r="1339" spans="3:15" ht="16.5" customHeight="1" x14ac:dyDescent="0.25">
      <c r="C1339" s="68" t="str">
        <f t="shared" si="23"/>
        <v/>
      </c>
      <c r="D1339" s="69" t="str">
        <f>IF(TimeSpend[[#This Row],[Network Description]]&lt;&gt;"",VLOOKUP(TimeSpend[[#This Row],[Network Description]],Projects!A:B,2,0),"")</f>
        <v/>
      </c>
      <c r="F1339" s="96"/>
      <c r="L1339" s="69" t="str">
        <f>IF(TimeSpend[[#This Row],[Personnel number]]&lt;&gt;"",Utilization!$J$2,"")</f>
        <v/>
      </c>
      <c r="M1339" s="69" t="str">
        <f>IF(TimeSpend[[#This Row],[Personnel number]]&lt;&gt;"",VLOOKUP(TimeSpend[[#This Row],[Personnel number]],Users!A:B,2,0),"")</f>
        <v/>
      </c>
      <c r="N1339" s="69" t="str">
        <f>IF(TimeSpend[[#This Row],[Network Description]]&lt;&gt;"",VLOOKUP(TimeSpend[[#This Row],[Network Description]],Projects!A:C,3,0),"")</f>
        <v/>
      </c>
      <c r="O1339" s="69" t="str">
        <f>IF(TimeSpend[[#This Row],[Activity]]&lt;&gt;"",VLOOKUP(TimeSpend[[#This Row],[Activity]],Activity,2,FALSE),"")</f>
        <v/>
      </c>
    </row>
    <row r="1340" spans="3:15" ht="16.5" customHeight="1" x14ac:dyDescent="0.25">
      <c r="C1340" s="68" t="str">
        <f t="shared" si="23"/>
        <v/>
      </c>
      <c r="D1340" s="69" t="str">
        <f>IF(TimeSpend[[#This Row],[Network Description]]&lt;&gt;"",VLOOKUP(TimeSpend[[#This Row],[Network Description]],Projects!A:B,2,0),"")</f>
        <v/>
      </c>
      <c r="F1340" s="96"/>
      <c r="L1340" s="69" t="str">
        <f>IF(TimeSpend[[#This Row],[Personnel number]]&lt;&gt;"",Utilization!$J$2,"")</f>
        <v/>
      </c>
      <c r="M1340" s="69" t="str">
        <f>IF(TimeSpend[[#This Row],[Personnel number]]&lt;&gt;"",VLOOKUP(TimeSpend[[#This Row],[Personnel number]],Users!A:B,2,0),"")</f>
        <v/>
      </c>
      <c r="N1340" s="69" t="str">
        <f>IF(TimeSpend[[#This Row],[Network Description]]&lt;&gt;"",VLOOKUP(TimeSpend[[#This Row],[Network Description]],Projects!A:C,3,0),"")</f>
        <v/>
      </c>
      <c r="O1340" s="69" t="str">
        <f>IF(TimeSpend[[#This Row],[Activity]]&lt;&gt;"",VLOOKUP(TimeSpend[[#This Row],[Activity]],Activity,2,FALSE),"")</f>
        <v/>
      </c>
    </row>
    <row r="1341" spans="3:15" ht="16.5" customHeight="1" x14ac:dyDescent="0.25">
      <c r="C1341" s="68" t="str">
        <f t="shared" si="23"/>
        <v/>
      </c>
      <c r="D1341" s="69" t="str">
        <f>IF(TimeSpend[[#This Row],[Network Description]]&lt;&gt;"",VLOOKUP(TimeSpend[[#This Row],[Network Description]],Projects!A:B,2,0),"")</f>
        <v/>
      </c>
      <c r="F1341" s="96"/>
      <c r="L1341" s="69" t="str">
        <f>IF(TimeSpend[[#This Row],[Personnel number]]&lt;&gt;"",Utilization!$J$2,"")</f>
        <v/>
      </c>
      <c r="M1341" s="69" t="str">
        <f>IF(TimeSpend[[#This Row],[Personnel number]]&lt;&gt;"",VLOOKUP(TimeSpend[[#This Row],[Personnel number]],Users!A:B,2,0),"")</f>
        <v/>
      </c>
      <c r="N1341" s="69" t="str">
        <f>IF(TimeSpend[[#This Row],[Network Description]]&lt;&gt;"",VLOOKUP(TimeSpend[[#This Row],[Network Description]],Projects!A:C,3,0),"")</f>
        <v/>
      </c>
      <c r="O1341" s="69" t="str">
        <f>IF(TimeSpend[[#This Row],[Activity]]&lt;&gt;"",VLOOKUP(TimeSpend[[#This Row],[Activity]],Activity,2,FALSE),"")</f>
        <v/>
      </c>
    </row>
    <row r="1342" spans="3:15" ht="16.5" customHeight="1" x14ac:dyDescent="0.25">
      <c r="C1342" s="68" t="str">
        <f t="shared" si="23"/>
        <v/>
      </c>
      <c r="D1342" s="69" t="str">
        <f>IF(TimeSpend[[#This Row],[Network Description]]&lt;&gt;"",VLOOKUP(TimeSpend[[#This Row],[Network Description]],Projects!A:B,2,0),"")</f>
        <v/>
      </c>
      <c r="F1342" s="96"/>
      <c r="L1342" s="69" t="str">
        <f>IF(TimeSpend[[#This Row],[Personnel number]]&lt;&gt;"",Utilization!$J$2,"")</f>
        <v/>
      </c>
      <c r="M1342" s="69" t="str">
        <f>IF(TimeSpend[[#This Row],[Personnel number]]&lt;&gt;"",VLOOKUP(TimeSpend[[#This Row],[Personnel number]],Users!A:B,2,0),"")</f>
        <v/>
      </c>
      <c r="N1342" s="69" t="str">
        <f>IF(TimeSpend[[#This Row],[Network Description]]&lt;&gt;"",VLOOKUP(TimeSpend[[#This Row],[Network Description]],Projects!A:C,3,0),"")</f>
        <v/>
      </c>
      <c r="O1342" s="69" t="str">
        <f>IF(TimeSpend[[#This Row],[Activity]]&lt;&gt;"",VLOOKUP(TimeSpend[[#This Row],[Activity]],Activity,2,FALSE),"")</f>
        <v/>
      </c>
    </row>
    <row r="1343" spans="3:15" ht="16.5" customHeight="1" x14ac:dyDescent="0.25">
      <c r="C1343" s="68" t="str">
        <f t="shared" si="23"/>
        <v/>
      </c>
      <c r="D1343" s="69" t="str">
        <f>IF(TimeSpend[[#This Row],[Network Description]]&lt;&gt;"",VLOOKUP(TimeSpend[[#This Row],[Network Description]],Projects!A:B,2,0),"")</f>
        <v/>
      </c>
      <c r="F1343" s="96"/>
      <c r="L1343" s="69" t="str">
        <f>IF(TimeSpend[[#This Row],[Personnel number]]&lt;&gt;"",Utilization!$J$2,"")</f>
        <v/>
      </c>
      <c r="M1343" s="69" t="str">
        <f>IF(TimeSpend[[#This Row],[Personnel number]]&lt;&gt;"",VLOOKUP(TimeSpend[[#This Row],[Personnel number]],Users!A:B,2,0),"")</f>
        <v/>
      </c>
      <c r="N1343" s="69" t="str">
        <f>IF(TimeSpend[[#This Row],[Network Description]]&lt;&gt;"",VLOOKUP(TimeSpend[[#This Row],[Network Description]],Projects!A:C,3,0),"")</f>
        <v/>
      </c>
      <c r="O1343" s="69" t="str">
        <f>IF(TimeSpend[[#This Row],[Activity]]&lt;&gt;"",VLOOKUP(TimeSpend[[#This Row],[Activity]],Activity,2,FALSE),"")</f>
        <v/>
      </c>
    </row>
    <row r="1344" spans="3:15" ht="16.5" customHeight="1" x14ac:dyDescent="0.25">
      <c r="C1344" s="68" t="str">
        <f t="shared" si="23"/>
        <v/>
      </c>
      <c r="D1344" s="69" t="str">
        <f>IF(TimeSpend[[#This Row],[Network Description]]&lt;&gt;"",VLOOKUP(TimeSpend[[#This Row],[Network Description]],Projects!A:B,2,0),"")</f>
        <v/>
      </c>
      <c r="F1344" s="96"/>
      <c r="L1344" s="69" t="str">
        <f>IF(TimeSpend[[#This Row],[Personnel number]]&lt;&gt;"",Utilization!$J$2,"")</f>
        <v/>
      </c>
      <c r="M1344" s="69" t="str">
        <f>IF(TimeSpend[[#This Row],[Personnel number]]&lt;&gt;"",VLOOKUP(TimeSpend[[#This Row],[Personnel number]],Users!A:B,2,0),"")</f>
        <v/>
      </c>
      <c r="N1344" s="69" t="str">
        <f>IF(TimeSpend[[#This Row],[Network Description]]&lt;&gt;"",VLOOKUP(TimeSpend[[#This Row],[Network Description]],Projects!A:C,3,0),"")</f>
        <v/>
      </c>
      <c r="O1344" s="69" t="str">
        <f>IF(TimeSpend[[#This Row],[Activity]]&lt;&gt;"",VLOOKUP(TimeSpend[[#This Row],[Activity]],Activity,2,FALSE),"")</f>
        <v/>
      </c>
    </row>
    <row r="1345" spans="3:15" ht="16.5" customHeight="1" x14ac:dyDescent="0.25">
      <c r="C1345" s="68" t="str">
        <f t="shared" ref="C1345:C1408" si="24">IF((I1345-INT(I1345))*24-(H1345-INT(H1345))*24=0,"",(I1345-INT(I1345))*24-(H1345-INT(H1345))*24)</f>
        <v/>
      </c>
      <c r="D1345" s="69" t="str">
        <f>IF(TimeSpend[[#This Row],[Network Description]]&lt;&gt;"",VLOOKUP(TimeSpend[[#This Row],[Network Description]],Projects!A:B,2,0),"")</f>
        <v/>
      </c>
      <c r="F1345" s="96"/>
      <c r="L1345" s="69" t="str">
        <f>IF(TimeSpend[[#This Row],[Personnel number]]&lt;&gt;"",Utilization!$J$2,"")</f>
        <v/>
      </c>
      <c r="M1345" s="69" t="str">
        <f>IF(TimeSpend[[#This Row],[Personnel number]]&lt;&gt;"",VLOOKUP(TimeSpend[[#This Row],[Personnel number]],Users!A:B,2,0),"")</f>
        <v/>
      </c>
      <c r="N1345" s="69" t="str">
        <f>IF(TimeSpend[[#This Row],[Network Description]]&lt;&gt;"",VLOOKUP(TimeSpend[[#This Row],[Network Description]],Projects!A:C,3,0),"")</f>
        <v/>
      </c>
      <c r="O1345" s="69" t="str">
        <f>IF(TimeSpend[[#This Row],[Activity]]&lt;&gt;"",VLOOKUP(TimeSpend[[#This Row],[Activity]],Activity,2,FALSE),"")</f>
        <v/>
      </c>
    </row>
    <row r="1346" spans="3:15" ht="16.5" customHeight="1" x14ac:dyDescent="0.25">
      <c r="C1346" s="68" t="str">
        <f t="shared" si="24"/>
        <v/>
      </c>
      <c r="D1346" s="69" t="str">
        <f>IF(TimeSpend[[#This Row],[Network Description]]&lt;&gt;"",VLOOKUP(TimeSpend[[#This Row],[Network Description]],Projects!A:B,2,0),"")</f>
        <v/>
      </c>
      <c r="F1346" s="96"/>
      <c r="L1346" s="69" t="str">
        <f>IF(TimeSpend[[#This Row],[Personnel number]]&lt;&gt;"",Utilization!$J$2,"")</f>
        <v/>
      </c>
      <c r="M1346" s="69" t="str">
        <f>IF(TimeSpend[[#This Row],[Personnel number]]&lt;&gt;"",VLOOKUP(TimeSpend[[#This Row],[Personnel number]],Users!A:B,2,0),"")</f>
        <v/>
      </c>
      <c r="N1346" s="69" t="str">
        <f>IF(TimeSpend[[#This Row],[Network Description]]&lt;&gt;"",VLOOKUP(TimeSpend[[#This Row],[Network Description]],Projects!A:C,3,0),"")</f>
        <v/>
      </c>
      <c r="O1346" s="69" t="str">
        <f>IF(TimeSpend[[#This Row],[Activity]]&lt;&gt;"",VLOOKUP(TimeSpend[[#This Row],[Activity]],Activity,2,FALSE),"")</f>
        <v/>
      </c>
    </row>
    <row r="1347" spans="3:15" ht="16.5" customHeight="1" x14ac:dyDescent="0.25">
      <c r="C1347" s="68" t="str">
        <f t="shared" si="24"/>
        <v/>
      </c>
      <c r="D1347" s="69" t="str">
        <f>IF(TimeSpend[[#This Row],[Network Description]]&lt;&gt;"",VLOOKUP(TimeSpend[[#This Row],[Network Description]],Projects!A:B,2,0),"")</f>
        <v/>
      </c>
      <c r="F1347" s="96"/>
      <c r="L1347" s="69" t="str">
        <f>IF(TimeSpend[[#This Row],[Personnel number]]&lt;&gt;"",Utilization!$J$2,"")</f>
        <v/>
      </c>
      <c r="M1347" s="69" t="str">
        <f>IF(TimeSpend[[#This Row],[Personnel number]]&lt;&gt;"",VLOOKUP(TimeSpend[[#This Row],[Personnel number]],Users!A:B,2,0),"")</f>
        <v/>
      </c>
      <c r="N1347" s="69" t="str">
        <f>IF(TimeSpend[[#This Row],[Network Description]]&lt;&gt;"",VLOOKUP(TimeSpend[[#This Row],[Network Description]],Projects!A:C,3,0),"")</f>
        <v/>
      </c>
      <c r="O1347" s="69" t="str">
        <f>IF(TimeSpend[[#This Row],[Activity]]&lt;&gt;"",VLOOKUP(TimeSpend[[#This Row],[Activity]],Activity,2,FALSE),"")</f>
        <v/>
      </c>
    </row>
    <row r="1348" spans="3:15" ht="16.5" customHeight="1" x14ac:dyDescent="0.25">
      <c r="C1348" s="68" t="str">
        <f t="shared" si="24"/>
        <v/>
      </c>
      <c r="D1348" s="69" t="str">
        <f>IF(TimeSpend[[#This Row],[Network Description]]&lt;&gt;"",VLOOKUP(TimeSpend[[#This Row],[Network Description]],Projects!A:B,2,0),"")</f>
        <v/>
      </c>
      <c r="F1348" s="96"/>
      <c r="L1348" s="69" t="str">
        <f>IF(TimeSpend[[#This Row],[Personnel number]]&lt;&gt;"",Utilization!$J$2,"")</f>
        <v/>
      </c>
      <c r="M1348" s="69" t="str">
        <f>IF(TimeSpend[[#This Row],[Personnel number]]&lt;&gt;"",VLOOKUP(TimeSpend[[#This Row],[Personnel number]],Users!A:B,2,0),"")</f>
        <v/>
      </c>
      <c r="N1348" s="69" t="str">
        <f>IF(TimeSpend[[#This Row],[Network Description]]&lt;&gt;"",VLOOKUP(TimeSpend[[#This Row],[Network Description]],Projects!A:C,3,0),"")</f>
        <v/>
      </c>
      <c r="O1348" s="69" t="str">
        <f>IF(TimeSpend[[#This Row],[Activity]]&lt;&gt;"",VLOOKUP(TimeSpend[[#This Row],[Activity]],Activity,2,FALSE),"")</f>
        <v/>
      </c>
    </row>
    <row r="1349" spans="3:15" ht="16.5" customHeight="1" x14ac:dyDescent="0.25">
      <c r="C1349" s="68" t="str">
        <f t="shared" si="24"/>
        <v/>
      </c>
      <c r="D1349" s="69" t="str">
        <f>IF(TimeSpend[[#This Row],[Network Description]]&lt;&gt;"",VLOOKUP(TimeSpend[[#This Row],[Network Description]],Projects!A:B,2,0),"")</f>
        <v/>
      </c>
      <c r="F1349" s="96"/>
      <c r="L1349" s="69" t="str">
        <f>IF(TimeSpend[[#This Row],[Personnel number]]&lt;&gt;"",Utilization!$J$2,"")</f>
        <v/>
      </c>
      <c r="M1349" s="69" t="str">
        <f>IF(TimeSpend[[#This Row],[Personnel number]]&lt;&gt;"",VLOOKUP(TimeSpend[[#This Row],[Personnel number]],Users!A:B,2,0),"")</f>
        <v/>
      </c>
      <c r="N1349" s="69" t="str">
        <f>IF(TimeSpend[[#This Row],[Network Description]]&lt;&gt;"",VLOOKUP(TimeSpend[[#This Row],[Network Description]],Projects!A:C,3,0),"")</f>
        <v/>
      </c>
      <c r="O1349" s="69" t="str">
        <f>IF(TimeSpend[[#This Row],[Activity]]&lt;&gt;"",VLOOKUP(TimeSpend[[#This Row],[Activity]],Activity,2,FALSE),"")</f>
        <v/>
      </c>
    </row>
    <row r="1350" spans="3:15" ht="16.5" customHeight="1" x14ac:dyDescent="0.25">
      <c r="C1350" s="68" t="str">
        <f t="shared" si="24"/>
        <v/>
      </c>
      <c r="D1350" s="69" t="str">
        <f>IF(TimeSpend[[#This Row],[Network Description]]&lt;&gt;"",VLOOKUP(TimeSpend[[#This Row],[Network Description]],Projects!A:B,2,0),"")</f>
        <v/>
      </c>
      <c r="F1350" s="96"/>
      <c r="L1350" s="69" t="str">
        <f>IF(TimeSpend[[#This Row],[Personnel number]]&lt;&gt;"",Utilization!$J$2,"")</f>
        <v/>
      </c>
      <c r="M1350" s="69" t="str">
        <f>IF(TimeSpend[[#This Row],[Personnel number]]&lt;&gt;"",VLOOKUP(TimeSpend[[#This Row],[Personnel number]],Users!A:B,2,0),"")</f>
        <v/>
      </c>
      <c r="N1350" s="69" t="str">
        <f>IF(TimeSpend[[#This Row],[Network Description]]&lt;&gt;"",VLOOKUP(TimeSpend[[#This Row],[Network Description]],Projects!A:C,3,0),"")</f>
        <v/>
      </c>
      <c r="O1350" s="69" t="str">
        <f>IF(TimeSpend[[#This Row],[Activity]]&lt;&gt;"",VLOOKUP(TimeSpend[[#This Row],[Activity]],Activity,2,FALSE),"")</f>
        <v/>
      </c>
    </row>
    <row r="1351" spans="3:15" ht="16.5" customHeight="1" x14ac:dyDescent="0.25">
      <c r="C1351" s="68" t="str">
        <f t="shared" si="24"/>
        <v/>
      </c>
      <c r="D1351" s="69" t="str">
        <f>IF(TimeSpend[[#This Row],[Network Description]]&lt;&gt;"",VLOOKUP(TimeSpend[[#This Row],[Network Description]],Projects!A:B,2,0),"")</f>
        <v/>
      </c>
      <c r="F1351" s="96"/>
      <c r="L1351" s="69" t="str">
        <f>IF(TimeSpend[[#This Row],[Personnel number]]&lt;&gt;"",Utilization!$J$2,"")</f>
        <v/>
      </c>
      <c r="M1351" s="69" t="str">
        <f>IF(TimeSpend[[#This Row],[Personnel number]]&lt;&gt;"",VLOOKUP(TimeSpend[[#This Row],[Personnel number]],Users!A:B,2,0),"")</f>
        <v/>
      </c>
      <c r="N1351" s="69" t="str">
        <f>IF(TimeSpend[[#This Row],[Network Description]]&lt;&gt;"",VLOOKUP(TimeSpend[[#This Row],[Network Description]],Projects!A:C,3,0),"")</f>
        <v/>
      </c>
      <c r="O1351" s="69" t="str">
        <f>IF(TimeSpend[[#This Row],[Activity]]&lt;&gt;"",VLOOKUP(TimeSpend[[#This Row],[Activity]],Activity,2,FALSE),"")</f>
        <v/>
      </c>
    </row>
    <row r="1352" spans="3:15" ht="16.5" customHeight="1" x14ac:dyDescent="0.25">
      <c r="C1352" s="68" t="str">
        <f t="shared" si="24"/>
        <v/>
      </c>
      <c r="D1352" s="69" t="str">
        <f>IF(TimeSpend[[#This Row],[Network Description]]&lt;&gt;"",VLOOKUP(TimeSpend[[#This Row],[Network Description]],Projects!A:B,2,0),"")</f>
        <v/>
      </c>
      <c r="F1352" s="96"/>
      <c r="L1352" s="69" t="str">
        <f>IF(TimeSpend[[#This Row],[Personnel number]]&lt;&gt;"",Utilization!$J$2,"")</f>
        <v/>
      </c>
      <c r="M1352" s="69" t="str">
        <f>IF(TimeSpend[[#This Row],[Personnel number]]&lt;&gt;"",VLOOKUP(TimeSpend[[#This Row],[Personnel number]],Users!A:B,2,0),"")</f>
        <v/>
      </c>
      <c r="N1352" s="69" t="str">
        <f>IF(TimeSpend[[#This Row],[Network Description]]&lt;&gt;"",VLOOKUP(TimeSpend[[#This Row],[Network Description]],Projects!A:C,3,0),"")</f>
        <v/>
      </c>
      <c r="O1352" s="69" t="str">
        <f>IF(TimeSpend[[#This Row],[Activity]]&lt;&gt;"",VLOOKUP(TimeSpend[[#This Row],[Activity]],Activity,2,FALSE),"")</f>
        <v/>
      </c>
    </row>
    <row r="1353" spans="3:15" ht="16.5" customHeight="1" x14ac:dyDescent="0.25">
      <c r="C1353" s="68" t="str">
        <f t="shared" si="24"/>
        <v/>
      </c>
      <c r="D1353" s="69" t="str">
        <f>IF(TimeSpend[[#This Row],[Network Description]]&lt;&gt;"",VLOOKUP(TimeSpend[[#This Row],[Network Description]],Projects!A:B,2,0),"")</f>
        <v/>
      </c>
      <c r="F1353" s="96"/>
      <c r="L1353" s="69" t="str">
        <f>IF(TimeSpend[[#This Row],[Personnel number]]&lt;&gt;"",Utilization!$J$2,"")</f>
        <v/>
      </c>
      <c r="M1353" s="69" t="str">
        <f>IF(TimeSpend[[#This Row],[Personnel number]]&lt;&gt;"",VLOOKUP(TimeSpend[[#This Row],[Personnel number]],Users!A:B,2,0),"")</f>
        <v/>
      </c>
      <c r="N1353" s="69" t="str">
        <f>IF(TimeSpend[[#This Row],[Network Description]]&lt;&gt;"",VLOOKUP(TimeSpend[[#This Row],[Network Description]],Projects!A:C,3,0),"")</f>
        <v/>
      </c>
      <c r="O1353" s="69" t="str">
        <f>IF(TimeSpend[[#This Row],[Activity]]&lt;&gt;"",VLOOKUP(TimeSpend[[#This Row],[Activity]],Activity,2,FALSE),"")</f>
        <v/>
      </c>
    </row>
    <row r="1354" spans="3:15" ht="16.5" customHeight="1" x14ac:dyDescent="0.25">
      <c r="C1354" s="68" t="str">
        <f t="shared" si="24"/>
        <v/>
      </c>
      <c r="D1354" s="69" t="str">
        <f>IF(TimeSpend[[#This Row],[Network Description]]&lt;&gt;"",VLOOKUP(TimeSpend[[#This Row],[Network Description]],Projects!A:B,2,0),"")</f>
        <v/>
      </c>
      <c r="F1354" s="96"/>
      <c r="L1354" s="69" t="str">
        <f>IF(TimeSpend[[#This Row],[Personnel number]]&lt;&gt;"",Utilization!$J$2,"")</f>
        <v/>
      </c>
      <c r="M1354" s="69" t="str">
        <f>IF(TimeSpend[[#This Row],[Personnel number]]&lt;&gt;"",VLOOKUP(TimeSpend[[#This Row],[Personnel number]],Users!A:B,2,0),"")</f>
        <v/>
      </c>
      <c r="N1354" s="69" t="str">
        <f>IF(TimeSpend[[#This Row],[Network Description]]&lt;&gt;"",VLOOKUP(TimeSpend[[#This Row],[Network Description]],Projects!A:C,3,0),"")</f>
        <v/>
      </c>
      <c r="O1354" s="69" t="str">
        <f>IF(TimeSpend[[#This Row],[Activity]]&lt;&gt;"",VLOOKUP(TimeSpend[[#This Row],[Activity]],Activity,2,FALSE),"")</f>
        <v/>
      </c>
    </row>
    <row r="1355" spans="3:15" ht="16.5" customHeight="1" x14ac:dyDescent="0.25">
      <c r="C1355" s="68" t="str">
        <f t="shared" si="24"/>
        <v/>
      </c>
      <c r="D1355" s="69" t="str">
        <f>IF(TimeSpend[[#This Row],[Network Description]]&lt;&gt;"",VLOOKUP(TimeSpend[[#This Row],[Network Description]],Projects!A:B,2,0),"")</f>
        <v/>
      </c>
      <c r="F1355" s="96"/>
      <c r="L1355" s="69" t="str">
        <f>IF(TimeSpend[[#This Row],[Personnel number]]&lt;&gt;"",Utilization!$J$2,"")</f>
        <v/>
      </c>
      <c r="M1355" s="69" t="str">
        <f>IF(TimeSpend[[#This Row],[Personnel number]]&lt;&gt;"",VLOOKUP(TimeSpend[[#This Row],[Personnel number]],Users!A:B,2,0),"")</f>
        <v/>
      </c>
      <c r="N1355" s="69" t="str">
        <f>IF(TimeSpend[[#This Row],[Network Description]]&lt;&gt;"",VLOOKUP(TimeSpend[[#This Row],[Network Description]],Projects!A:C,3,0),"")</f>
        <v/>
      </c>
      <c r="O1355" s="69" t="str">
        <f>IF(TimeSpend[[#This Row],[Activity]]&lt;&gt;"",VLOOKUP(TimeSpend[[#This Row],[Activity]],Activity,2,FALSE),"")</f>
        <v/>
      </c>
    </row>
    <row r="1356" spans="3:15" ht="16.5" customHeight="1" x14ac:dyDescent="0.25">
      <c r="C1356" s="68" t="str">
        <f t="shared" si="24"/>
        <v/>
      </c>
      <c r="D1356" s="69" t="str">
        <f>IF(TimeSpend[[#This Row],[Network Description]]&lt;&gt;"",VLOOKUP(TimeSpend[[#This Row],[Network Description]],Projects!A:B,2,0),"")</f>
        <v/>
      </c>
      <c r="F1356" s="96"/>
      <c r="L1356" s="69" t="str">
        <f>IF(TimeSpend[[#This Row],[Personnel number]]&lt;&gt;"",Utilization!$J$2,"")</f>
        <v/>
      </c>
      <c r="M1356" s="69" t="str">
        <f>IF(TimeSpend[[#This Row],[Personnel number]]&lt;&gt;"",VLOOKUP(TimeSpend[[#This Row],[Personnel number]],Users!A:B,2,0),"")</f>
        <v/>
      </c>
      <c r="N1356" s="69" t="str">
        <f>IF(TimeSpend[[#This Row],[Network Description]]&lt;&gt;"",VLOOKUP(TimeSpend[[#This Row],[Network Description]],Projects!A:C,3,0),"")</f>
        <v/>
      </c>
      <c r="O1356" s="69" t="str">
        <f>IF(TimeSpend[[#This Row],[Activity]]&lt;&gt;"",VLOOKUP(TimeSpend[[#This Row],[Activity]],Activity,2,FALSE),"")</f>
        <v/>
      </c>
    </row>
    <row r="1357" spans="3:15" ht="16.5" customHeight="1" x14ac:dyDescent="0.25">
      <c r="C1357" s="68" t="str">
        <f t="shared" si="24"/>
        <v/>
      </c>
      <c r="D1357" s="69" t="str">
        <f>IF(TimeSpend[[#This Row],[Network Description]]&lt;&gt;"",VLOOKUP(TimeSpend[[#This Row],[Network Description]],Projects!A:B,2,0),"")</f>
        <v/>
      </c>
      <c r="F1357" s="96"/>
      <c r="L1357" s="69" t="str">
        <f>IF(TimeSpend[[#This Row],[Personnel number]]&lt;&gt;"",Utilization!$J$2,"")</f>
        <v/>
      </c>
      <c r="M1357" s="69" t="str">
        <f>IF(TimeSpend[[#This Row],[Personnel number]]&lt;&gt;"",VLOOKUP(TimeSpend[[#This Row],[Personnel number]],Users!A:B,2,0),"")</f>
        <v/>
      </c>
      <c r="N1357" s="69" t="str">
        <f>IF(TimeSpend[[#This Row],[Network Description]]&lt;&gt;"",VLOOKUP(TimeSpend[[#This Row],[Network Description]],Projects!A:C,3,0),"")</f>
        <v/>
      </c>
      <c r="O1357" s="69" t="str">
        <f>IF(TimeSpend[[#This Row],[Activity]]&lt;&gt;"",VLOOKUP(TimeSpend[[#This Row],[Activity]],Activity,2,FALSE),"")</f>
        <v/>
      </c>
    </row>
    <row r="1358" spans="3:15" ht="16.5" customHeight="1" x14ac:dyDescent="0.25">
      <c r="C1358" s="68" t="str">
        <f t="shared" si="24"/>
        <v/>
      </c>
      <c r="D1358" s="69" t="str">
        <f>IF(TimeSpend[[#This Row],[Network Description]]&lt;&gt;"",VLOOKUP(TimeSpend[[#This Row],[Network Description]],Projects!A:B,2,0),"")</f>
        <v/>
      </c>
      <c r="F1358" s="96"/>
      <c r="L1358" s="69" t="str">
        <f>IF(TimeSpend[[#This Row],[Personnel number]]&lt;&gt;"",Utilization!$J$2,"")</f>
        <v/>
      </c>
      <c r="M1358" s="69" t="str">
        <f>IF(TimeSpend[[#This Row],[Personnel number]]&lt;&gt;"",VLOOKUP(TimeSpend[[#This Row],[Personnel number]],Users!A:B,2,0),"")</f>
        <v/>
      </c>
      <c r="N1358" s="69" t="str">
        <f>IF(TimeSpend[[#This Row],[Network Description]]&lt;&gt;"",VLOOKUP(TimeSpend[[#This Row],[Network Description]],Projects!A:C,3,0),"")</f>
        <v/>
      </c>
      <c r="O1358" s="69" t="str">
        <f>IF(TimeSpend[[#This Row],[Activity]]&lt;&gt;"",VLOOKUP(TimeSpend[[#This Row],[Activity]],Activity,2,FALSE),"")</f>
        <v/>
      </c>
    </row>
    <row r="1359" spans="3:15" ht="16.5" customHeight="1" x14ac:dyDescent="0.25">
      <c r="C1359" s="68" t="str">
        <f t="shared" si="24"/>
        <v/>
      </c>
      <c r="D1359" s="69" t="str">
        <f>IF(TimeSpend[[#This Row],[Network Description]]&lt;&gt;"",VLOOKUP(TimeSpend[[#This Row],[Network Description]],Projects!A:B,2,0),"")</f>
        <v/>
      </c>
      <c r="F1359" s="96"/>
      <c r="L1359" s="69" t="str">
        <f>IF(TimeSpend[[#This Row],[Personnel number]]&lt;&gt;"",Utilization!$J$2,"")</f>
        <v/>
      </c>
      <c r="M1359" s="69" t="str">
        <f>IF(TimeSpend[[#This Row],[Personnel number]]&lt;&gt;"",VLOOKUP(TimeSpend[[#This Row],[Personnel number]],Users!A:B,2,0),"")</f>
        <v/>
      </c>
      <c r="N1359" s="69" t="str">
        <f>IF(TimeSpend[[#This Row],[Network Description]]&lt;&gt;"",VLOOKUP(TimeSpend[[#This Row],[Network Description]],Projects!A:C,3,0),"")</f>
        <v/>
      </c>
      <c r="O1359" s="69" t="str">
        <f>IF(TimeSpend[[#This Row],[Activity]]&lt;&gt;"",VLOOKUP(TimeSpend[[#This Row],[Activity]],Activity,2,FALSE),"")</f>
        <v/>
      </c>
    </row>
    <row r="1360" spans="3:15" ht="16.5" customHeight="1" x14ac:dyDescent="0.25">
      <c r="C1360" s="68" t="str">
        <f t="shared" si="24"/>
        <v/>
      </c>
      <c r="D1360" s="69" t="str">
        <f>IF(TimeSpend[[#This Row],[Network Description]]&lt;&gt;"",VLOOKUP(TimeSpend[[#This Row],[Network Description]],Projects!A:B,2,0),"")</f>
        <v/>
      </c>
      <c r="F1360" s="96"/>
      <c r="L1360" s="69" t="str">
        <f>IF(TimeSpend[[#This Row],[Personnel number]]&lt;&gt;"",Utilization!$J$2,"")</f>
        <v/>
      </c>
      <c r="M1360" s="69" t="str">
        <f>IF(TimeSpend[[#This Row],[Personnel number]]&lt;&gt;"",VLOOKUP(TimeSpend[[#This Row],[Personnel number]],Users!A:B,2,0),"")</f>
        <v/>
      </c>
      <c r="N1360" s="69" t="str">
        <f>IF(TimeSpend[[#This Row],[Network Description]]&lt;&gt;"",VLOOKUP(TimeSpend[[#This Row],[Network Description]],Projects!A:C,3,0),"")</f>
        <v/>
      </c>
      <c r="O1360" s="69" t="str">
        <f>IF(TimeSpend[[#This Row],[Activity]]&lt;&gt;"",VLOOKUP(TimeSpend[[#This Row],[Activity]],Activity,2,FALSE),"")</f>
        <v/>
      </c>
    </row>
    <row r="1361" spans="3:15" ht="16.5" customHeight="1" x14ac:dyDescent="0.25">
      <c r="C1361" s="68" t="str">
        <f t="shared" si="24"/>
        <v/>
      </c>
      <c r="D1361" s="69" t="str">
        <f>IF(TimeSpend[[#This Row],[Network Description]]&lt;&gt;"",VLOOKUP(TimeSpend[[#This Row],[Network Description]],Projects!A:B,2,0),"")</f>
        <v/>
      </c>
      <c r="F1361" s="96"/>
      <c r="L1361" s="69" t="str">
        <f>IF(TimeSpend[[#This Row],[Personnel number]]&lt;&gt;"",Utilization!$J$2,"")</f>
        <v/>
      </c>
      <c r="M1361" s="69" t="str">
        <f>IF(TimeSpend[[#This Row],[Personnel number]]&lt;&gt;"",VLOOKUP(TimeSpend[[#This Row],[Personnel number]],Users!A:B,2,0),"")</f>
        <v/>
      </c>
      <c r="N1361" s="69" t="str">
        <f>IF(TimeSpend[[#This Row],[Network Description]]&lt;&gt;"",VLOOKUP(TimeSpend[[#This Row],[Network Description]],Projects!A:C,3,0),"")</f>
        <v/>
      </c>
      <c r="O1361" s="69" t="str">
        <f>IF(TimeSpend[[#This Row],[Activity]]&lt;&gt;"",VLOOKUP(TimeSpend[[#This Row],[Activity]],Activity,2,FALSE),"")</f>
        <v/>
      </c>
    </row>
    <row r="1362" spans="3:15" ht="16.5" customHeight="1" x14ac:dyDescent="0.25">
      <c r="C1362" s="68" t="str">
        <f t="shared" si="24"/>
        <v/>
      </c>
      <c r="D1362" s="69" t="str">
        <f>IF(TimeSpend[[#This Row],[Network Description]]&lt;&gt;"",VLOOKUP(TimeSpend[[#This Row],[Network Description]],Projects!A:B,2,0),"")</f>
        <v/>
      </c>
      <c r="F1362" s="96"/>
      <c r="L1362" s="69" t="str">
        <f>IF(TimeSpend[[#This Row],[Personnel number]]&lt;&gt;"",Utilization!$J$2,"")</f>
        <v/>
      </c>
      <c r="M1362" s="69" t="str">
        <f>IF(TimeSpend[[#This Row],[Personnel number]]&lt;&gt;"",VLOOKUP(TimeSpend[[#This Row],[Personnel number]],Users!A:B,2,0),"")</f>
        <v/>
      </c>
      <c r="N1362" s="69" t="str">
        <f>IF(TimeSpend[[#This Row],[Network Description]]&lt;&gt;"",VLOOKUP(TimeSpend[[#This Row],[Network Description]],Projects!A:C,3,0),"")</f>
        <v/>
      </c>
      <c r="O1362" s="69" t="str">
        <f>IF(TimeSpend[[#This Row],[Activity]]&lt;&gt;"",VLOOKUP(TimeSpend[[#This Row],[Activity]],Activity,2,FALSE),"")</f>
        <v/>
      </c>
    </row>
    <row r="1363" spans="3:15" ht="16.5" customHeight="1" x14ac:dyDescent="0.25">
      <c r="C1363" s="68" t="str">
        <f t="shared" si="24"/>
        <v/>
      </c>
      <c r="D1363" s="69" t="str">
        <f>IF(TimeSpend[[#This Row],[Network Description]]&lt;&gt;"",VLOOKUP(TimeSpend[[#This Row],[Network Description]],Projects!A:B,2,0),"")</f>
        <v/>
      </c>
      <c r="F1363" s="96"/>
      <c r="L1363" s="69" t="str">
        <f>IF(TimeSpend[[#This Row],[Personnel number]]&lt;&gt;"",Utilization!$J$2,"")</f>
        <v/>
      </c>
      <c r="M1363" s="69" t="str">
        <f>IF(TimeSpend[[#This Row],[Personnel number]]&lt;&gt;"",VLOOKUP(TimeSpend[[#This Row],[Personnel number]],Users!A:B,2,0),"")</f>
        <v/>
      </c>
      <c r="N1363" s="69" t="str">
        <f>IF(TimeSpend[[#This Row],[Network Description]]&lt;&gt;"",VLOOKUP(TimeSpend[[#This Row],[Network Description]],Projects!A:C,3,0),"")</f>
        <v/>
      </c>
      <c r="O1363" s="69" t="str">
        <f>IF(TimeSpend[[#This Row],[Activity]]&lt;&gt;"",VLOOKUP(TimeSpend[[#This Row],[Activity]],Activity,2,FALSE),"")</f>
        <v/>
      </c>
    </row>
    <row r="1364" spans="3:15" ht="16.5" customHeight="1" x14ac:dyDescent="0.25">
      <c r="C1364" s="68" t="str">
        <f t="shared" si="24"/>
        <v/>
      </c>
      <c r="D1364" s="69" t="str">
        <f>IF(TimeSpend[[#This Row],[Network Description]]&lt;&gt;"",VLOOKUP(TimeSpend[[#This Row],[Network Description]],Projects!A:B,2,0),"")</f>
        <v/>
      </c>
      <c r="F1364" s="96"/>
      <c r="L1364" s="69" t="str">
        <f>IF(TimeSpend[[#This Row],[Personnel number]]&lt;&gt;"",Utilization!$J$2,"")</f>
        <v/>
      </c>
      <c r="M1364" s="69" t="str">
        <f>IF(TimeSpend[[#This Row],[Personnel number]]&lt;&gt;"",VLOOKUP(TimeSpend[[#This Row],[Personnel number]],Users!A:B,2,0),"")</f>
        <v/>
      </c>
      <c r="N1364" s="69" t="str">
        <f>IF(TimeSpend[[#This Row],[Network Description]]&lt;&gt;"",VLOOKUP(TimeSpend[[#This Row],[Network Description]],Projects!A:C,3,0),"")</f>
        <v/>
      </c>
      <c r="O1364" s="69" t="str">
        <f>IF(TimeSpend[[#This Row],[Activity]]&lt;&gt;"",VLOOKUP(TimeSpend[[#This Row],[Activity]],Activity,2,FALSE),"")</f>
        <v/>
      </c>
    </row>
    <row r="1365" spans="3:15" ht="16.5" customHeight="1" x14ac:dyDescent="0.25">
      <c r="C1365" s="68" t="str">
        <f t="shared" si="24"/>
        <v/>
      </c>
      <c r="D1365" s="69" t="str">
        <f>IF(TimeSpend[[#This Row],[Network Description]]&lt;&gt;"",VLOOKUP(TimeSpend[[#This Row],[Network Description]],Projects!A:B,2,0),"")</f>
        <v/>
      </c>
      <c r="F1365" s="96"/>
      <c r="L1365" s="69" t="str">
        <f>IF(TimeSpend[[#This Row],[Personnel number]]&lt;&gt;"",Utilization!$J$2,"")</f>
        <v/>
      </c>
      <c r="M1365" s="69" t="str">
        <f>IF(TimeSpend[[#This Row],[Personnel number]]&lt;&gt;"",VLOOKUP(TimeSpend[[#This Row],[Personnel number]],Users!A:B,2,0),"")</f>
        <v/>
      </c>
      <c r="N1365" s="69" t="str">
        <f>IF(TimeSpend[[#This Row],[Network Description]]&lt;&gt;"",VLOOKUP(TimeSpend[[#This Row],[Network Description]],Projects!A:C,3,0),"")</f>
        <v/>
      </c>
      <c r="O1365" s="69" t="str">
        <f>IF(TimeSpend[[#This Row],[Activity]]&lt;&gt;"",VLOOKUP(TimeSpend[[#This Row],[Activity]],Activity,2,FALSE),"")</f>
        <v/>
      </c>
    </row>
    <row r="1366" spans="3:15" ht="16.5" customHeight="1" x14ac:dyDescent="0.25">
      <c r="C1366" s="68" t="str">
        <f t="shared" si="24"/>
        <v/>
      </c>
      <c r="D1366" s="69" t="str">
        <f>IF(TimeSpend[[#This Row],[Network Description]]&lt;&gt;"",VLOOKUP(TimeSpend[[#This Row],[Network Description]],Projects!A:B,2,0),"")</f>
        <v/>
      </c>
      <c r="F1366" s="96"/>
      <c r="L1366" s="69" t="str">
        <f>IF(TimeSpend[[#This Row],[Personnel number]]&lt;&gt;"",Utilization!$J$2,"")</f>
        <v/>
      </c>
      <c r="M1366" s="69" t="str">
        <f>IF(TimeSpend[[#This Row],[Personnel number]]&lt;&gt;"",VLOOKUP(TimeSpend[[#This Row],[Personnel number]],Users!A:B,2,0),"")</f>
        <v/>
      </c>
      <c r="N1366" s="69" t="str">
        <f>IF(TimeSpend[[#This Row],[Network Description]]&lt;&gt;"",VLOOKUP(TimeSpend[[#This Row],[Network Description]],Projects!A:C,3,0),"")</f>
        <v/>
      </c>
      <c r="O1366" s="69" t="str">
        <f>IF(TimeSpend[[#This Row],[Activity]]&lt;&gt;"",VLOOKUP(TimeSpend[[#This Row],[Activity]],Activity,2,FALSE),"")</f>
        <v/>
      </c>
    </row>
    <row r="1367" spans="3:15" ht="16.5" customHeight="1" x14ac:dyDescent="0.25">
      <c r="C1367" s="68" t="str">
        <f t="shared" si="24"/>
        <v/>
      </c>
      <c r="D1367" s="69" t="str">
        <f>IF(TimeSpend[[#This Row],[Network Description]]&lt;&gt;"",VLOOKUP(TimeSpend[[#This Row],[Network Description]],Projects!A:B,2,0),"")</f>
        <v/>
      </c>
      <c r="F1367" s="96"/>
      <c r="L1367" s="69" t="str">
        <f>IF(TimeSpend[[#This Row],[Personnel number]]&lt;&gt;"",Utilization!$J$2,"")</f>
        <v/>
      </c>
      <c r="M1367" s="69" t="str">
        <f>IF(TimeSpend[[#This Row],[Personnel number]]&lt;&gt;"",VLOOKUP(TimeSpend[[#This Row],[Personnel number]],Users!A:B,2,0),"")</f>
        <v/>
      </c>
      <c r="N1367" s="69" t="str">
        <f>IF(TimeSpend[[#This Row],[Network Description]]&lt;&gt;"",VLOOKUP(TimeSpend[[#This Row],[Network Description]],Projects!A:C,3,0),"")</f>
        <v/>
      </c>
      <c r="O1367" s="69" t="str">
        <f>IF(TimeSpend[[#This Row],[Activity]]&lt;&gt;"",VLOOKUP(TimeSpend[[#This Row],[Activity]],Activity,2,FALSE),"")</f>
        <v/>
      </c>
    </row>
    <row r="1368" spans="3:15" ht="16.5" customHeight="1" x14ac:dyDescent="0.25">
      <c r="C1368" s="68" t="str">
        <f t="shared" si="24"/>
        <v/>
      </c>
      <c r="D1368" s="69" t="str">
        <f>IF(TimeSpend[[#This Row],[Network Description]]&lt;&gt;"",VLOOKUP(TimeSpend[[#This Row],[Network Description]],Projects!A:B,2,0),"")</f>
        <v/>
      </c>
      <c r="F1368" s="96"/>
      <c r="L1368" s="69" t="str">
        <f>IF(TimeSpend[[#This Row],[Personnel number]]&lt;&gt;"",Utilization!$J$2,"")</f>
        <v/>
      </c>
      <c r="M1368" s="69" t="str">
        <f>IF(TimeSpend[[#This Row],[Personnel number]]&lt;&gt;"",VLOOKUP(TimeSpend[[#This Row],[Personnel number]],Users!A:B,2,0),"")</f>
        <v/>
      </c>
      <c r="N1368" s="69" t="str">
        <f>IF(TimeSpend[[#This Row],[Network Description]]&lt;&gt;"",VLOOKUP(TimeSpend[[#This Row],[Network Description]],Projects!A:C,3,0),"")</f>
        <v/>
      </c>
      <c r="O1368" s="69" t="str">
        <f>IF(TimeSpend[[#This Row],[Activity]]&lt;&gt;"",VLOOKUP(TimeSpend[[#This Row],[Activity]],Activity,2,FALSE),"")</f>
        <v/>
      </c>
    </row>
    <row r="1369" spans="3:15" ht="16.5" customHeight="1" x14ac:dyDescent="0.25">
      <c r="C1369" s="68" t="str">
        <f t="shared" si="24"/>
        <v/>
      </c>
      <c r="D1369" s="69" t="str">
        <f>IF(TimeSpend[[#This Row],[Network Description]]&lt;&gt;"",VLOOKUP(TimeSpend[[#This Row],[Network Description]],Projects!A:B,2,0),"")</f>
        <v/>
      </c>
      <c r="F1369" s="96"/>
      <c r="L1369" s="69" t="str">
        <f>IF(TimeSpend[[#This Row],[Personnel number]]&lt;&gt;"",Utilization!$J$2,"")</f>
        <v/>
      </c>
      <c r="M1369" s="69" t="str">
        <f>IF(TimeSpend[[#This Row],[Personnel number]]&lt;&gt;"",VLOOKUP(TimeSpend[[#This Row],[Personnel number]],Users!A:B,2,0),"")</f>
        <v/>
      </c>
      <c r="N1369" s="69" t="str">
        <f>IF(TimeSpend[[#This Row],[Network Description]]&lt;&gt;"",VLOOKUP(TimeSpend[[#This Row],[Network Description]],Projects!A:C,3,0),"")</f>
        <v/>
      </c>
      <c r="O1369" s="69" t="str">
        <f>IF(TimeSpend[[#This Row],[Activity]]&lt;&gt;"",VLOOKUP(TimeSpend[[#This Row],[Activity]],Activity,2,FALSE),"")</f>
        <v/>
      </c>
    </row>
    <row r="1370" spans="3:15" ht="16.5" customHeight="1" x14ac:dyDescent="0.25">
      <c r="C1370" s="68" t="str">
        <f t="shared" si="24"/>
        <v/>
      </c>
      <c r="D1370" s="69" t="str">
        <f>IF(TimeSpend[[#This Row],[Network Description]]&lt;&gt;"",VLOOKUP(TimeSpend[[#This Row],[Network Description]],Projects!A:B,2,0),"")</f>
        <v/>
      </c>
      <c r="F1370" s="96"/>
      <c r="L1370" s="69" t="str">
        <f>IF(TimeSpend[[#This Row],[Personnel number]]&lt;&gt;"",Utilization!$J$2,"")</f>
        <v/>
      </c>
      <c r="M1370" s="69" t="str">
        <f>IF(TimeSpend[[#This Row],[Personnel number]]&lt;&gt;"",VLOOKUP(TimeSpend[[#This Row],[Personnel number]],Users!A:B,2,0),"")</f>
        <v/>
      </c>
      <c r="N1370" s="69" t="str">
        <f>IF(TimeSpend[[#This Row],[Network Description]]&lt;&gt;"",VLOOKUP(TimeSpend[[#This Row],[Network Description]],Projects!A:C,3,0),"")</f>
        <v/>
      </c>
      <c r="O1370" s="69" t="str">
        <f>IF(TimeSpend[[#This Row],[Activity]]&lt;&gt;"",VLOOKUP(TimeSpend[[#This Row],[Activity]],Activity,2,FALSE),"")</f>
        <v/>
      </c>
    </row>
    <row r="1371" spans="3:15" ht="16.5" customHeight="1" x14ac:dyDescent="0.25">
      <c r="C1371" s="68" t="str">
        <f t="shared" si="24"/>
        <v/>
      </c>
      <c r="D1371" s="69" t="str">
        <f>IF(TimeSpend[[#This Row],[Network Description]]&lt;&gt;"",VLOOKUP(TimeSpend[[#This Row],[Network Description]],Projects!A:B,2,0),"")</f>
        <v/>
      </c>
      <c r="F1371" s="96"/>
      <c r="L1371" s="69" t="str">
        <f>IF(TimeSpend[[#This Row],[Personnel number]]&lt;&gt;"",Utilization!$J$2,"")</f>
        <v/>
      </c>
      <c r="M1371" s="69" t="str">
        <f>IF(TimeSpend[[#This Row],[Personnel number]]&lt;&gt;"",VLOOKUP(TimeSpend[[#This Row],[Personnel number]],Users!A:B,2,0),"")</f>
        <v/>
      </c>
      <c r="N1371" s="69" t="str">
        <f>IF(TimeSpend[[#This Row],[Network Description]]&lt;&gt;"",VLOOKUP(TimeSpend[[#This Row],[Network Description]],Projects!A:C,3,0),"")</f>
        <v/>
      </c>
      <c r="O1371" s="69" t="str">
        <f>IF(TimeSpend[[#This Row],[Activity]]&lt;&gt;"",VLOOKUP(TimeSpend[[#This Row],[Activity]],Activity,2,FALSE),"")</f>
        <v/>
      </c>
    </row>
    <row r="1372" spans="3:15" ht="16.5" customHeight="1" x14ac:dyDescent="0.25">
      <c r="C1372" s="68" t="str">
        <f t="shared" si="24"/>
        <v/>
      </c>
      <c r="D1372" s="69" t="str">
        <f>IF(TimeSpend[[#This Row],[Network Description]]&lt;&gt;"",VLOOKUP(TimeSpend[[#This Row],[Network Description]],Projects!A:B,2,0),"")</f>
        <v/>
      </c>
      <c r="F1372" s="96"/>
      <c r="L1372" s="69" t="str">
        <f>IF(TimeSpend[[#This Row],[Personnel number]]&lt;&gt;"",Utilization!$J$2,"")</f>
        <v/>
      </c>
      <c r="M1372" s="69" t="str">
        <f>IF(TimeSpend[[#This Row],[Personnel number]]&lt;&gt;"",VLOOKUP(TimeSpend[[#This Row],[Personnel number]],Users!A:B,2,0),"")</f>
        <v/>
      </c>
      <c r="N1372" s="69" t="str">
        <f>IF(TimeSpend[[#This Row],[Network Description]]&lt;&gt;"",VLOOKUP(TimeSpend[[#This Row],[Network Description]],Projects!A:C,3,0),"")</f>
        <v/>
      </c>
      <c r="O1372" s="69" t="str">
        <f>IF(TimeSpend[[#This Row],[Activity]]&lt;&gt;"",VLOOKUP(TimeSpend[[#This Row],[Activity]],Activity,2,FALSE),"")</f>
        <v/>
      </c>
    </row>
    <row r="1373" spans="3:15" ht="16.5" customHeight="1" x14ac:dyDescent="0.25">
      <c r="C1373" s="68" t="str">
        <f t="shared" si="24"/>
        <v/>
      </c>
      <c r="D1373" s="69" t="str">
        <f>IF(TimeSpend[[#This Row],[Network Description]]&lt;&gt;"",VLOOKUP(TimeSpend[[#This Row],[Network Description]],Projects!A:B,2,0),"")</f>
        <v/>
      </c>
      <c r="F1373" s="96"/>
      <c r="L1373" s="69" t="str">
        <f>IF(TimeSpend[[#This Row],[Personnel number]]&lt;&gt;"",Utilization!$J$2,"")</f>
        <v/>
      </c>
      <c r="M1373" s="69" t="str">
        <f>IF(TimeSpend[[#This Row],[Personnel number]]&lt;&gt;"",VLOOKUP(TimeSpend[[#This Row],[Personnel number]],Users!A:B,2,0),"")</f>
        <v/>
      </c>
      <c r="N1373" s="69" t="str">
        <f>IF(TimeSpend[[#This Row],[Network Description]]&lt;&gt;"",VLOOKUP(TimeSpend[[#This Row],[Network Description]],Projects!A:C,3,0),"")</f>
        <v/>
      </c>
      <c r="O1373" s="69" t="str">
        <f>IF(TimeSpend[[#This Row],[Activity]]&lt;&gt;"",VLOOKUP(TimeSpend[[#This Row],[Activity]],Activity,2,FALSE),"")</f>
        <v/>
      </c>
    </row>
    <row r="1374" spans="3:15" ht="16.5" customHeight="1" x14ac:dyDescent="0.25">
      <c r="C1374" s="68" t="str">
        <f t="shared" si="24"/>
        <v/>
      </c>
      <c r="D1374" s="69" t="str">
        <f>IF(TimeSpend[[#This Row],[Network Description]]&lt;&gt;"",VLOOKUP(TimeSpend[[#This Row],[Network Description]],Projects!A:B,2,0),"")</f>
        <v/>
      </c>
      <c r="F1374" s="96"/>
      <c r="L1374" s="69" t="str">
        <f>IF(TimeSpend[[#This Row],[Personnel number]]&lt;&gt;"",Utilization!$J$2,"")</f>
        <v/>
      </c>
      <c r="M1374" s="69" t="str">
        <f>IF(TimeSpend[[#This Row],[Personnel number]]&lt;&gt;"",VLOOKUP(TimeSpend[[#This Row],[Personnel number]],Users!A:B,2,0),"")</f>
        <v/>
      </c>
      <c r="N1374" s="69" t="str">
        <f>IF(TimeSpend[[#This Row],[Network Description]]&lt;&gt;"",VLOOKUP(TimeSpend[[#This Row],[Network Description]],Projects!A:C,3,0),"")</f>
        <v/>
      </c>
      <c r="O1374" s="69" t="str">
        <f>IF(TimeSpend[[#This Row],[Activity]]&lt;&gt;"",VLOOKUP(TimeSpend[[#This Row],[Activity]],Activity,2,FALSE),"")</f>
        <v/>
      </c>
    </row>
    <row r="1375" spans="3:15" ht="16.5" customHeight="1" x14ac:dyDescent="0.25">
      <c r="C1375" s="68" t="str">
        <f t="shared" si="24"/>
        <v/>
      </c>
      <c r="D1375" s="69" t="str">
        <f>IF(TimeSpend[[#This Row],[Network Description]]&lt;&gt;"",VLOOKUP(TimeSpend[[#This Row],[Network Description]],Projects!A:B,2,0),"")</f>
        <v/>
      </c>
      <c r="F1375" s="96"/>
      <c r="L1375" s="69" t="str">
        <f>IF(TimeSpend[[#This Row],[Personnel number]]&lt;&gt;"",Utilization!$J$2,"")</f>
        <v/>
      </c>
      <c r="M1375" s="69" t="str">
        <f>IF(TimeSpend[[#This Row],[Personnel number]]&lt;&gt;"",VLOOKUP(TimeSpend[[#This Row],[Personnel number]],Users!A:B,2,0),"")</f>
        <v/>
      </c>
      <c r="N1375" s="69" t="str">
        <f>IF(TimeSpend[[#This Row],[Network Description]]&lt;&gt;"",VLOOKUP(TimeSpend[[#This Row],[Network Description]],Projects!A:C,3,0),"")</f>
        <v/>
      </c>
      <c r="O1375" s="69" t="str">
        <f>IF(TimeSpend[[#This Row],[Activity]]&lt;&gt;"",VLOOKUP(TimeSpend[[#This Row],[Activity]],Activity,2,FALSE),"")</f>
        <v/>
      </c>
    </row>
    <row r="1376" spans="3:15" ht="16.5" customHeight="1" x14ac:dyDescent="0.25">
      <c r="C1376" s="68" t="str">
        <f t="shared" si="24"/>
        <v/>
      </c>
      <c r="D1376" s="69" t="str">
        <f>IF(TimeSpend[[#This Row],[Network Description]]&lt;&gt;"",VLOOKUP(TimeSpend[[#This Row],[Network Description]],Projects!A:B,2,0),"")</f>
        <v/>
      </c>
      <c r="F1376" s="96"/>
      <c r="L1376" s="69" t="str">
        <f>IF(TimeSpend[[#This Row],[Personnel number]]&lt;&gt;"",Utilization!$J$2,"")</f>
        <v/>
      </c>
      <c r="M1376" s="69" t="str">
        <f>IF(TimeSpend[[#This Row],[Personnel number]]&lt;&gt;"",VLOOKUP(TimeSpend[[#This Row],[Personnel number]],Users!A:B,2,0),"")</f>
        <v/>
      </c>
      <c r="N1376" s="69" t="str">
        <f>IF(TimeSpend[[#This Row],[Network Description]]&lt;&gt;"",VLOOKUP(TimeSpend[[#This Row],[Network Description]],Projects!A:C,3,0),"")</f>
        <v/>
      </c>
      <c r="O1376" s="69" t="str">
        <f>IF(TimeSpend[[#This Row],[Activity]]&lt;&gt;"",VLOOKUP(TimeSpend[[#This Row],[Activity]],Activity,2,FALSE),"")</f>
        <v/>
      </c>
    </row>
    <row r="1377" spans="3:15" ht="16.5" customHeight="1" x14ac:dyDescent="0.25">
      <c r="C1377" s="68" t="str">
        <f t="shared" si="24"/>
        <v/>
      </c>
      <c r="D1377" s="69" t="str">
        <f>IF(TimeSpend[[#This Row],[Network Description]]&lt;&gt;"",VLOOKUP(TimeSpend[[#This Row],[Network Description]],Projects!A:B,2,0),"")</f>
        <v/>
      </c>
      <c r="F1377" s="96"/>
      <c r="L1377" s="69" t="str">
        <f>IF(TimeSpend[[#This Row],[Personnel number]]&lt;&gt;"",Utilization!$J$2,"")</f>
        <v/>
      </c>
      <c r="M1377" s="69" t="str">
        <f>IF(TimeSpend[[#This Row],[Personnel number]]&lt;&gt;"",VLOOKUP(TimeSpend[[#This Row],[Personnel number]],Users!A:B,2,0),"")</f>
        <v/>
      </c>
      <c r="N1377" s="69" t="str">
        <f>IF(TimeSpend[[#This Row],[Network Description]]&lt;&gt;"",VLOOKUP(TimeSpend[[#This Row],[Network Description]],Projects!A:C,3,0),"")</f>
        <v/>
      </c>
      <c r="O1377" s="69" t="str">
        <f>IF(TimeSpend[[#This Row],[Activity]]&lt;&gt;"",VLOOKUP(TimeSpend[[#This Row],[Activity]],Activity,2,FALSE),"")</f>
        <v/>
      </c>
    </row>
    <row r="1378" spans="3:15" ht="16.5" customHeight="1" x14ac:dyDescent="0.25">
      <c r="C1378" s="68" t="str">
        <f t="shared" si="24"/>
        <v/>
      </c>
      <c r="D1378" s="69" t="str">
        <f>IF(TimeSpend[[#This Row],[Network Description]]&lt;&gt;"",VLOOKUP(TimeSpend[[#This Row],[Network Description]],Projects!A:B,2,0),"")</f>
        <v/>
      </c>
      <c r="F1378" s="96"/>
      <c r="L1378" s="69" t="str">
        <f>IF(TimeSpend[[#This Row],[Personnel number]]&lt;&gt;"",Utilization!$J$2,"")</f>
        <v/>
      </c>
      <c r="M1378" s="69" t="str">
        <f>IF(TimeSpend[[#This Row],[Personnel number]]&lt;&gt;"",VLOOKUP(TimeSpend[[#This Row],[Personnel number]],Users!A:B,2,0),"")</f>
        <v/>
      </c>
      <c r="N1378" s="69" t="str">
        <f>IF(TimeSpend[[#This Row],[Network Description]]&lt;&gt;"",VLOOKUP(TimeSpend[[#This Row],[Network Description]],Projects!A:C,3,0),"")</f>
        <v/>
      </c>
      <c r="O1378" s="69" t="str">
        <f>IF(TimeSpend[[#This Row],[Activity]]&lt;&gt;"",VLOOKUP(TimeSpend[[#This Row],[Activity]],Activity,2,FALSE),"")</f>
        <v/>
      </c>
    </row>
    <row r="1379" spans="3:15" ht="16.5" customHeight="1" x14ac:dyDescent="0.25">
      <c r="C1379" s="68" t="str">
        <f t="shared" si="24"/>
        <v/>
      </c>
      <c r="D1379" s="69" t="str">
        <f>IF(TimeSpend[[#This Row],[Network Description]]&lt;&gt;"",VLOOKUP(TimeSpend[[#This Row],[Network Description]],Projects!A:B,2,0),"")</f>
        <v/>
      </c>
      <c r="F1379" s="96"/>
      <c r="L1379" s="69" t="str">
        <f>IF(TimeSpend[[#This Row],[Personnel number]]&lt;&gt;"",Utilization!$J$2,"")</f>
        <v/>
      </c>
      <c r="M1379" s="69" t="str">
        <f>IF(TimeSpend[[#This Row],[Personnel number]]&lt;&gt;"",VLOOKUP(TimeSpend[[#This Row],[Personnel number]],Users!A:B,2,0),"")</f>
        <v/>
      </c>
      <c r="N1379" s="69" t="str">
        <f>IF(TimeSpend[[#This Row],[Network Description]]&lt;&gt;"",VLOOKUP(TimeSpend[[#This Row],[Network Description]],Projects!A:C,3,0),"")</f>
        <v/>
      </c>
      <c r="O1379" s="69" t="str">
        <f>IF(TimeSpend[[#This Row],[Activity]]&lt;&gt;"",VLOOKUP(TimeSpend[[#This Row],[Activity]],Activity,2,FALSE),"")</f>
        <v/>
      </c>
    </row>
    <row r="1380" spans="3:15" ht="16.5" customHeight="1" x14ac:dyDescent="0.25">
      <c r="C1380" s="68" t="str">
        <f t="shared" si="24"/>
        <v/>
      </c>
      <c r="D1380" s="69" t="str">
        <f>IF(TimeSpend[[#This Row],[Network Description]]&lt;&gt;"",VLOOKUP(TimeSpend[[#This Row],[Network Description]],Projects!A:B,2,0),"")</f>
        <v/>
      </c>
      <c r="F1380" s="96"/>
      <c r="L1380" s="69" t="str">
        <f>IF(TimeSpend[[#This Row],[Personnel number]]&lt;&gt;"",Utilization!$J$2,"")</f>
        <v/>
      </c>
      <c r="M1380" s="69" t="str">
        <f>IF(TimeSpend[[#This Row],[Personnel number]]&lt;&gt;"",VLOOKUP(TimeSpend[[#This Row],[Personnel number]],Users!A:B,2,0),"")</f>
        <v/>
      </c>
      <c r="N1380" s="69" t="str">
        <f>IF(TimeSpend[[#This Row],[Network Description]]&lt;&gt;"",VLOOKUP(TimeSpend[[#This Row],[Network Description]],Projects!A:C,3,0),"")</f>
        <v/>
      </c>
      <c r="O1380" s="69" t="str">
        <f>IF(TimeSpend[[#This Row],[Activity]]&lt;&gt;"",VLOOKUP(TimeSpend[[#This Row],[Activity]],Activity,2,FALSE),"")</f>
        <v/>
      </c>
    </row>
    <row r="1381" spans="3:15" ht="16.5" customHeight="1" x14ac:dyDescent="0.25">
      <c r="C1381" s="68" t="str">
        <f t="shared" si="24"/>
        <v/>
      </c>
      <c r="D1381" s="69" t="str">
        <f>IF(TimeSpend[[#This Row],[Network Description]]&lt;&gt;"",VLOOKUP(TimeSpend[[#This Row],[Network Description]],Projects!A:B,2,0),"")</f>
        <v/>
      </c>
      <c r="F1381" s="96"/>
      <c r="L1381" s="69" t="str">
        <f>IF(TimeSpend[[#This Row],[Personnel number]]&lt;&gt;"",Utilization!$J$2,"")</f>
        <v/>
      </c>
      <c r="M1381" s="69" t="str">
        <f>IF(TimeSpend[[#This Row],[Personnel number]]&lt;&gt;"",VLOOKUP(TimeSpend[[#This Row],[Personnel number]],Users!A:B,2,0),"")</f>
        <v/>
      </c>
      <c r="N1381" s="69" t="str">
        <f>IF(TimeSpend[[#This Row],[Network Description]]&lt;&gt;"",VLOOKUP(TimeSpend[[#This Row],[Network Description]],Projects!A:C,3,0),"")</f>
        <v/>
      </c>
      <c r="O1381" s="69" t="str">
        <f>IF(TimeSpend[[#This Row],[Activity]]&lt;&gt;"",VLOOKUP(TimeSpend[[#This Row],[Activity]],Activity,2,FALSE),"")</f>
        <v/>
      </c>
    </row>
    <row r="1382" spans="3:15" ht="16.5" customHeight="1" x14ac:dyDescent="0.25">
      <c r="C1382" s="68" t="str">
        <f t="shared" si="24"/>
        <v/>
      </c>
      <c r="D1382" s="69" t="str">
        <f>IF(TimeSpend[[#This Row],[Network Description]]&lt;&gt;"",VLOOKUP(TimeSpend[[#This Row],[Network Description]],Projects!A:B,2,0),"")</f>
        <v/>
      </c>
      <c r="F1382" s="96"/>
      <c r="L1382" s="69" t="str">
        <f>IF(TimeSpend[[#This Row],[Personnel number]]&lt;&gt;"",Utilization!$J$2,"")</f>
        <v/>
      </c>
      <c r="M1382" s="69" t="str">
        <f>IF(TimeSpend[[#This Row],[Personnel number]]&lt;&gt;"",VLOOKUP(TimeSpend[[#This Row],[Personnel number]],Users!A:B,2,0),"")</f>
        <v/>
      </c>
      <c r="N1382" s="69" t="str">
        <f>IF(TimeSpend[[#This Row],[Network Description]]&lt;&gt;"",VLOOKUP(TimeSpend[[#This Row],[Network Description]],Projects!A:C,3,0),"")</f>
        <v/>
      </c>
      <c r="O1382" s="69" t="str">
        <f>IF(TimeSpend[[#This Row],[Activity]]&lt;&gt;"",VLOOKUP(TimeSpend[[#This Row],[Activity]],Activity,2,FALSE),"")</f>
        <v/>
      </c>
    </row>
    <row r="1383" spans="3:15" ht="16.5" customHeight="1" x14ac:dyDescent="0.25">
      <c r="C1383" s="68" t="str">
        <f t="shared" si="24"/>
        <v/>
      </c>
      <c r="D1383" s="69" t="str">
        <f>IF(TimeSpend[[#This Row],[Network Description]]&lt;&gt;"",VLOOKUP(TimeSpend[[#This Row],[Network Description]],Projects!A:B,2,0),"")</f>
        <v/>
      </c>
      <c r="F1383" s="96"/>
      <c r="L1383" s="69" t="str">
        <f>IF(TimeSpend[[#This Row],[Personnel number]]&lt;&gt;"",Utilization!$J$2,"")</f>
        <v/>
      </c>
      <c r="M1383" s="69" t="str">
        <f>IF(TimeSpend[[#This Row],[Personnel number]]&lt;&gt;"",VLOOKUP(TimeSpend[[#This Row],[Personnel number]],Users!A:B,2,0),"")</f>
        <v/>
      </c>
      <c r="N1383" s="69" t="str">
        <f>IF(TimeSpend[[#This Row],[Network Description]]&lt;&gt;"",VLOOKUP(TimeSpend[[#This Row],[Network Description]],Projects!A:C,3,0),"")</f>
        <v/>
      </c>
      <c r="O1383" s="69" t="str">
        <f>IF(TimeSpend[[#This Row],[Activity]]&lt;&gt;"",VLOOKUP(TimeSpend[[#This Row],[Activity]],Activity,2,FALSE),"")</f>
        <v/>
      </c>
    </row>
    <row r="1384" spans="3:15" ht="16.5" customHeight="1" x14ac:dyDescent="0.25">
      <c r="C1384" s="68" t="str">
        <f t="shared" si="24"/>
        <v/>
      </c>
      <c r="D1384" s="69" t="str">
        <f>IF(TimeSpend[[#This Row],[Network Description]]&lt;&gt;"",VLOOKUP(TimeSpend[[#This Row],[Network Description]],Projects!A:B,2,0),"")</f>
        <v/>
      </c>
      <c r="F1384" s="96"/>
      <c r="L1384" s="69" t="str">
        <f>IF(TimeSpend[[#This Row],[Personnel number]]&lt;&gt;"",Utilization!$J$2,"")</f>
        <v/>
      </c>
      <c r="M1384" s="69" t="str">
        <f>IF(TimeSpend[[#This Row],[Personnel number]]&lt;&gt;"",VLOOKUP(TimeSpend[[#This Row],[Personnel number]],Users!A:B,2,0),"")</f>
        <v/>
      </c>
      <c r="N1384" s="69" t="str">
        <f>IF(TimeSpend[[#This Row],[Network Description]]&lt;&gt;"",VLOOKUP(TimeSpend[[#This Row],[Network Description]],Projects!A:C,3,0),"")</f>
        <v/>
      </c>
      <c r="O1384" s="69" t="str">
        <f>IF(TimeSpend[[#This Row],[Activity]]&lt;&gt;"",VLOOKUP(TimeSpend[[#This Row],[Activity]],Activity,2,FALSE),"")</f>
        <v/>
      </c>
    </row>
    <row r="1385" spans="3:15" ht="16.5" customHeight="1" x14ac:dyDescent="0.25">
      <c r="C1385" s="68" t="str">
        <f t="shared" si="24"/>
        <v/>
      </c>
      <c r="D1385" s="69" t="str">
        <f>IF(TimeSpend[[#This Row],[Network Description]]&lt;&gt;"",VLOOKUP(TimeSpend[[#This Row],[Network Description]],Projects!A:B,2,0),"")</f>
        <v/>
      </c>
      <c r="F1385" s="96"/>
      <c r="L1385" s="69" t="str">
        <f>IF(TimeSpend[[#This Row],[Personnel number]]&lt;&gt;"",Utilization!$J$2,"")</f>
        <v/>
      </c>
      <c r="M1385" s="69" t="str">
        <f>IF(TimeSpend[[#This Row],[Personnel number]]&lt;&gt;"",VLOOKUP(TimeSpend[[#This Row],[Personnel number]],Users!A:B,2,0),"")</f>
        <v/>
      </c>
      <c r="N1385" s="69" t="str">
        <f>IF(TimeSpend[[#This Row],[Network Description]]&lt;&gt;"",VLOOKUP(TimeSpend[[#This Row],[Network Description]],Projects!A:C,3,0),"")</f>
        <v/>
      </c>
      <c r="O1385" s="69" t="str">
        <f>IF(TimeSpend[[#This Row],[Activity]]&lt;&gt;"",VLOOKUP(TimeSpend[[#This Row],[Activity]],Activity,2,FALSE),"")</f>
        <v/>
      </c>
    </row>
    <row r="1386" spans="3:15" ht="16.5" customHeight="1" x14ac:dyDescent="0.25">
      <c r="C1386" s="68" t="str">
        <f t="shared" si="24"/>
        <v/>
      </c>
      <c r="D1386" s="69" t="str">
        <f>IF(TimeSpend[[#This Row],[Network Description]]&lt;&gt;"",VLOOKUP(TimeSpend[[#This Row],[Network Description]],Projects!A:B,2,0),"")</f>
        <v/>
      </c>
      <c r="F1386" s="96"/>
      <c r="L1386" s="69" t="str">
        <f>IF(TimeSpend[[#This Row],[Personnel number]]&lt;&gt;"",Utilization!$J$2,"")</f>
        <v/>
      </c>
      <c r="M1386" s="69" t="str">
        <f>IF(TimeSpend[[#This Row],[Personnel number]]&lt;&gt;"",VLOOKUP(TimeSpend[[#This Row],[Personnel number]],Users!A:B,2,0),"")</f>
        <v/>
      </c>
      <c r="N1386" s="69" t="str">
        <f>IF(TimeSpend[[#This Row],[Network Description]]&lt;&gt;"",VLOOKUP(TimeSpend[[#This Row],[Network Description]],Projects!A:C,3,0),"")</f>
        <v/>
      </c>
      <c r="O1386" s="69" t="str">
        <f>IF(TimeSpend[[#This Row],[Activity]]&lt;&gt;"",VLOOKUP(TimeSpend[[#This Row],[Activity]],Activity,2,FALSE),"")</f>
        <v/>
      </c>
    </row>
    <row r="1387" spans="3:15" ht="16.5" customHeight="1" x14ac:dyDescent="0.25">
      <c r="C1387" s="68" t="str">
        <f t="shared" si="24"/>
        <v/>
      </c>
      <c r="D1387" s="69" t="str">
        <f>IF(TimeSpend[[#This Row],[Network Description]]&lt;&gt;"",VLOOKUP(TimeSpend[[#This Row],[Network Description]],Projects!A:B,2,0),"")</f>
        <v/>
      </c>
      <c r="F1387" s="96"/>
      <c r="L1387" s="69" t="str">
        <f>IF(TimeSpend[[#This Row],[Personnel number]]&lt;&gt;"",Utilization!$J$2,"")</f>
        <v/>
      </c>
      <c r="M1387" s="69" t="str">
        <f>IF(TimeSpend[[#This Row],[Personnel number]]&lt;&gt;"",VLOOKUP(TimeSpend[[#This Row],[Personnel number]],Users!A:B,2,0),"")</f>
        <v/>
      </c>
      <c r="N1387" s="69" t="str">
        <f>IF(TimeSpend[[#This Row],[Network Description]]&lt;&gt;"",VLOOKUP(TimeSpend[[#This Row],[Network Description]],Projects!A:C,3,0),"")</f>
        <v/>
      </c>
      <c r="O1387" s="69" t="str">
        <f>IF(TimeSpend[[#This Row],[Activity]]&lt;&gt;"",VLOOKUP(TimeSpend[[#This Row],[Activity]],Activity,2,FALSE),"")</f>
        <v/>
      </c>
    </row>
    <row r="1388" spans="3:15" ht="16.5" customHeight="1" x14ac:dyDescent="0.25">
      <c r="C1388" s="68" t="str">
        <f t="shared" si="24"/>
        <v/>
      </c>
      <c r="D1388" s="69" t="str">
        <f>IF(TimeSpend[[#This Row],[Network Description]]&lt;&gt;"",VLOOKUP(TimeSpend[[#This Row],[Network Description]],Projects!A:B,2,0),"")</f>
        <v/>
      </c>
      <c r="F1388" s="96"/>
      <c r="L1388" s="69" t="str">
        <f>IF(TimeSpend[[#This Row],[Personnel number]]&lt;&gt;"",Utilization!$J$2,"")</f>
        <v/>
      </c>
      <c r="M1388" s="69" t="str">
        <f>IF(TimeSpend[[#This Row],[Personnel number]]&lt;&gt;"",VLOOKUP(TimeSpend[[#This Row],[Personnel number]],Users!A:B,2,0),"")</f>
        <v/>
      </c>
      <c r="N1388" s="69" t="str">
        <f>IF(TimeSpend[[#This Row],[Network Description]]&lt;&gt;"",VLOOKUP(TimeSpend[[#This Row],[Network Description]],Projects!A:C,3,0),"")</f>
        <v/>
      </c>
      <c r="O1388" s="69" t="str">
        <f>IF(TimeSpend[[#This Row],[Activity]]&lt;&gt;"",VLOOKUP(TimeSpend[[#This Row],[Activity]],Activity,2,FALSE),"")</f>
        <v/>
      </c>
    </row>
    <row r="1389" spans="3:15" ht="16.5" customHeight="1" x14ac:dyDescent="0.25">
      <c r="C1389" s="68" t="str">
        <f t="shared" si="24"/>
        <v/>
      </c>
      <c r="D1389" s="69" t="str">
        <f>IF(TimeSpend[[#This Row],[Network Description]]&lt;&gt;"",VLOOKUP(TimeSpend[[#This Row],[Network Description]],Projects!A:B,2,0),"")</f>
        <v/>
      </c>
      <c r="F1389" s="96"/>
      <c r="L1389" s="69" t="str">
        <f>IF(TimeSpend[[#This Row],[Personnel number]]&lt;&gt;"",Utilization!$J$2,"")</f>
        <v/>
      </c>
      <c r="M1389" s="69" t="str">
        <f>IF(TimeSpend[[#This Row],[Personnel number]]&lt;&gt;"",VLOOKUP(TimeSpend[[#This Row],[Personnel number]],Users!A:B,2,0),"")</f>
        <v/>
      </c>
      <c r="N1389" s="69" t="str">
        <f>IF(TimeSpend[[#This Row],[Network Description]]&lt;&gt;"",VLOOKUP(TimeSpend[[#This Row],[Network Description]],Projects!A:C,3,0),"")</f>
        <v/>
      </c>
      <c r="O1389" s="69" t="str">
        <f>IF(TimeSpend[[#This Row],[Activity]]&lt;&gt;"",VLOOKUP(TimeSpend[[#This Row],[Activity]],Activity,2,FALSE),"")</f>
        <v/>
      </c>
    </row>
    <row r="1390" spans="3:15" ht="16.5" customHeight="1" x14ac:dyDescent="0.25">
      <c r="C1390" s="68" t="str">
        <f t="shared" si="24"/>
        <v/>
      </c>
      <c r="D1390" s="69" t="str">
        <f>IF(TimeSpend[[#This Row],[Network Description]]&lt;&gt;"",VLOOKUP(TimeSpend[[#This Row],[Network Description]],Projects!A:B,2,0),"")</f>
        <v/>
      </c>
      <c r="F1390" s="96"/>
      <c r="L1390" s="69" t="str">
        <f>IF(TimeSpend[[#This Row],[Personnel number]]&lt;&gt;"",Utilization!$J$2,"")</f>
        <v/>
      </c>
      <c r="M1390" s="69" t="str">
        <f>IF(TimeSpend[[#This Row],[Personnel number]]&lt;&gt;"",VLOOKUP(TimeSpend[[#This Row],[Personnel number]],Users!A:B,2,0),"")</f>
        <v/>
      </c>
      <c r="N1390" s="69" t="str">
        <f>IF(TimeSpend[[#This Row],[Network Description]]&lt;&gt;"",VLOOKUP(TimeSpend[[#This Row],[Network Description]],Projects!A:C,3,0),"")</f>
        <v/>
      </c>
      <c r="O1390" s="69" t="str">
        <f>IF(TimeSpend[[#This Row],[Activity]]&lt;&gt;"",VLOOKUP(TimeSpend[[#This Row],[Activity]],Activity,2,FALSE),"")</f>
        <v/>
      </c>
    </row>
    <row r="1391" spans="3:15" ht="16.5" customHeight="1" x14ac:dyDescent="0.25">
      <c r="C1391" s="68" t="str">
        <f t="shared" si="24"/>
        <v/>
      </c>
      <c r="D1391" s="69" t="str">
        <f>IF(TimeSpend[[#This Row],[Network Description]]&lt;&gt;"",VLOOKUP(TimeSpend[[#This Row],[Network Description]],Projects!A:B,2,0),"")</f>
        <v/>
      </c>
      <c r="F1391" s="96"/>
      <c r="L1391" s="69" t="str">
        <f>IF(TimeSpend[[#This Row],[Personnel number]]&lt;&gt;"",Utilization!$J$2,"")</f>
        <v/>
      </c>
      <c r="M1391" s="69" t="str">
        <f>IF(TimeSpend[[#This Row],[Personnel number]]&lt;&gt;"",VLOOKUP(TimeSpend[[#This Row],[Personnel number]],Users!A:B,2,0),"")</f>
        <v/>
      </c>
      <c r="N1391" s="69" t="str">
        <f>IF(TimeSpend[[#This Row],[Network Description]]&lt;&gt;"",VLOOKUP(TimeSpend[[#This Row],[Network Description]],Projects!A:C,3,0),"")</f>
        <v/>
      </c>
      <c r="O1391" s="69" t="str">
        <f>IF(TimeSpend[[#This Row],[Activity]]&lt;&gt;"",VLOOKUP(TimeSpend[[#This Row],[Activity]],Activity,2,FALSE),"")</f>
        <v/>
      </c>
    </row>
    <row r="1392" spans="3:15" ht="16.5" customHeight="1" x14ac:dyDescent="0.25">
      <c r="C1392" s="68" t="str">
        <f t="shared" si="24"/>
        <v/>
      </c>
      <c r="D1392" s="69" t="str">
        <f>IF(TimeSpend[[#This Row],[Network Description]]&lt;&gt;"",VLOOKUP(TimeSpend[[#This Row],[Network Description]],Projects!A:B,2,0),"")</f>
        <v/>
      </c>
      <c r="F1392" s="96"/>
      <c r="L1392" s="69" t="str">
        <f>IF(TimeSpend[[#This Row],[Personnel number]]&lt;&gt;"",Utilization!$J$2,"")</f>
        <v/>
      </c>
      <c r="M1392" s="69" t="str">
        <f>IF(TimeSpend[[#This Row],[Personnel number]]&lt;&gt;"",VLOOKUP(TimeSpend[[#This Row],[Personnel number]],Users!A:B,2,0),"")</f>
        <v/>
      </c>
      <c r="N1392" s="69" t="str">
        <f>IF(TimeSpend[[#This Row],[Network Description]]&lt;&gt;"",VLOOKUP(TimeSpend[[#This Row],[Network Description]],Projects!A:C,3,0),"")</f>
        <v/>
      </c>
      <c r="O1392" s="69" t="str">
        <f>IF(TimeSpend[[#This Row],[Activity]]&lt;&gt;"",VLOOKUP(TimeSpend[[#This Row],[Activity]],Activity,2,FALSE),"")</f>
        <v/>
      </c>
    </row>
    <row r="1393" spans="3:15" ht="16.5" customHeight="1" x14ac:dyDescent="0.25">
      <c r="C1393" s="68" t="str">
        <f t="shared" si="24"/>
        <v/>
      </c>
      <c r="D1393" s="69" t="str">
        <f>IF(TimeSpend[[#This Row],[Network Description]]&lt;&gt;"",VLOOKUP(TimeSpend[[#This Row],[Network Description]],Projects!A:B,2,0),"")</f>
        <v/>
      </c>
      <c r="F1393" s="96"/>
      <c r="L1393" s="69" t="str">
        <f>IF(TimeSpend[[#This Row],[Personnel number]]&lt;&gt;"",Utilization!$J$2,"")</f>
        <v/>
      </c>
      <c r="M1393" s="69" t="str">
        <f>IF(TimeSpend[[#This Row],[Personnel number]]&lt;&gt;"",VLOOKUP(TimeSpend[[#This Row],[Personnel number]],Users!A:B,2,0),"")</f>
        <v/>
      </c>
      <c r="N1393" s="69" t="str">
        <f>IF(TimeSpend[[#This Row],[Network Description]]&lt;&gt;"",VLOOKUP(TimeSpend[[#This Row],[Network Description]],Projects!A:C,3,0),"")</f>
        <v/>
      </c>
      <c r="O1393" s="69" t="str">
        <f>IF(TimeSpend[[#This Row],[Activity]]&lt;&gt;"",VLOOKUP(TimeSpend[[#This Row],[Activity]],Activity,2,FALSE),"")</f>
        <v/>
      </c>
    </row>
    <row r="1394" spans="3:15" ht="16.5" customHeight="1" x14ac:dyDescent="0.25">
      <c r="C1394" s="68" t="str">
        <f t="shared" si="24"/>
        <v/>
      </c>
      <c r="D1394" s="69" t="str">
        <f>IF(TimeSpend[[#This Row],[Network Description]]&lt;&gt;"",VLOOKUP(TimeSpend[[#This Row],[Network Description]],Projects!A:B,2,0),"")</f>
        <v/>
      </c>
      <c r="F1394" s="96"/>
      <c r="L1394" s="69" t="str">
        <f>IF(TimeSpend[[#This Row],[Personnel number]]&lt;&gt;"",Utilization!$J$2,"")</f>
        <v/>
      </c>
      <c r="M1394" s="69" t="str">
        <f>IF(TimeSpend[[#This Row],[Personnel number]]&lt;&gt;"",VLOOKUP(TimeSpend[[#This Row],[Personnel number]],Users!A:B,2,0),"")</f>
        <v/>
      </c>
      <c r="N1394" s="69" t="str">
        <f>IF(TimeSpend[[#This Row],[Network Description]]&lt;&gt;"",VLOOKUP(TimeSpend[[#This Row],[Network Description]],Projects!A:C,3,0),"")</f>
        <v/>
      </c>
      <c r="O1394" s="69" t="str">
        <f>IF(TimeSpend[[#This Row],[Activity]]&lt;&gt;"",VLOOKUP(TimeSpend[[#This Row],[Activity]],Activity,2,FALSE),"")</f>
        <v/>
      </c>
    </row>
    <row r="1395" spans="3:15" ht="16.5" customHeight="1" x14ac:dyDescent="0.25">
      <c r="C1395" s="68" t="str">
        <f t="shared" si="24"/>
        <v/>
      </c>
      <c r="D1395" s="69" t="str">
        <f>IF(TimeSpend[[#This Row],[Network Description]]&lt;&gt;"",VLOOKUP(TimeSpend[[#This Row],[Network Description]],Projects!A:B,2,0),"")</f>
        <v/>
      </c>
      <c r="F1395" s="96"/>
      <c r="L1395" s="69" t="str">
        <f>IF(TimeSpend[[#This Row],[Personnel number]]&lt;&gt;"",Utilization!$J$2,"")</f>
        <v/>
      </c>
      <c r="M1395" s="69" t="str">
        <f>IF(TimeSpend[[#This Row],[Personnel number]]&lt;&gt;"",VLOOKUP(TimeSpend[[#This Row],[Personnel number]],Users!A:B,2,0),"")</f>
        <v/>
      </c>
      <c r="N1395" s="69" t="str">
        <f>IF(TimeSpend[[#This Row],[Network Description]]&lt;&gt;"",VLOOKUP(TimeSpend[[#This Row],[Network Description]],Projects!A:C,3,0),"")</f>
        <v/>
      </c>
      <c r="O1395" s="69" t="str">
        <f>IF(TimeSpend[[#This Row],[Activity]]&lt;&gt;"",VLOOKUP(TimeSpend[[#This Row],[Activity]],Activity,2,FALSE),"")</f>
        <v/>
      </c>
    </row>
    <row r="1396" spans="3:15" ht="16.5" customHeight="1" x14ac:dyDescent="0.25">
      <c r="C1396" s="68" t="str">
        <f t="shared" si="24"/>
        <v/>
      </c>
      <c r="D1396" s="69" t="str">
        <f>IF(TimeSpend[[#This Row],[Network Description]]&lt;&gt;"",VLOOKUP(TimeSpend[[#This Row],[Network Description]],Projects!A:B,2,0),"")</f>
        <v/>
      </c>
      <c r="F1396" s="96"/>
      <c r="L1396" s="69" t="str">
        <f>IF(TimeSpend[[#This Row],[Personnel number]]&lt;&gt;"",Utilization!$J$2,"")</f>
        <v/>
      </c>
      <c r="M1396" s="69" t="str">
        <f>IF(TimeSpend[[#This Row],[Personnel number]]&lt;&gt;"",VLOOKUP(TimeSpend[[#This Row],[Personnel number]],Users!A:B,2,0),"")</f>
        <v/>
      </c>
      <c r="N1396" s="69" t="str">
        <f>IF(TimeSpend[[#This Row],[Network Description]]&lt;&gt;"",VLOOKUP(TimeSpend[[#This Row],[Network Description]],Projects!A:C,3,0),"")</f>
        <v/>
      </c>
      <c r="O1396" s="69" t="str">
        <f>IF(TimeSpend[[#This Row],[Activity]]&lt;&gt;"",VLOOKUP(TimeSpend[[#This Row],[Activity]],Activity,2,FALSE),"")</f>
        <v/>
      </c>
    </row>
    <row r="1397" spans="3:15" ht="16.5" customHeight="1" x14ac:dyDescent="0.25">
      <c r="C1397" s="68" t="str">
        <f t="shared" si="24"/>
        <v/>
      </c>
      <c r="D1397" s="69" t="str">
        <f>IF(TimeSpend[[#This Row],[Network Description]]&lt;&gt;"",VLOOKUP(TimeSpend[[#This Row],[Network Description]],Projects!A:B,2,0),"")</f>
        <v/>
      </c>
      <c r="F1397" s="96"/>
      <c r="L1397" s="69" t="str">
        <f>IF(TimeSpend[[#This Row],[Personnel number]]&lt;&gt;"",Utilization!$J$2,"")</f>
        <v/>
      </c>
      <c r="M1397" s="69" t="str">
        <f>IF(TimeSpend[[#This Row],[Personnel number]]&lt;&gt;"",VLOOKUP(TimeSpend[[#This Row],[Personnel number]],Users!A:B,2,0),"")</f>
        <v/>
      </c>
      <c r="N1397" s="69" t="str">
        <f>IF(TimeSpend[[#This Row],[Network Description]]&lt;&gt;"",VLOOKUP(TimeSpend[[#This Row],[Network Description]],Projects!A:C,3,0),"")</f>
        <v/>
      </c>
      <c r="O1397" s="69" t="str">
        <f>IF(TimeSpend[[#This Row],[Activity]]&lt;&gt;"",VLOOKUP(TimeSpend[[#This Row],[Activity]],Activity,2,FALSE),"")</f>
        <v/>
      </c>
    </row>
    <row r="1398" spans="3:15" ht="16.5" customHeight="1" x14ac:dyDescent="0.25">
      <c r="C1398" s="68" t="str">
        <f t="shared" si="24"/>
        <v/>
      </c>
      <c r="D1398" s="69" t="str">
        <f>IF(TimeSpend[[#This Row],[Network Description]]&lt;&gt;"",VLOOKUP(TimeSpend[[#This Row],[Network Description]],Projects!A:B,2,0),"")</f>
        <v/>
      </c>
      <c r="F1398" s="96"/>
      <c r="L1398" s="69" t="str">
        <f>IF(TimeSpend[[#This Row],[Personnel number]]&lt;&gt;"",Utilization!$J$2,"")</f>
        <v/>
      </c>
      <c r="M1398" s="69" t="str">
        <f>IF(TimeSpend[[#This Row],[Personnel number]]&lt;&gt;"",VLOOKUP(TimeSpend[[#This Row],[Personnel number]],Users!A:B,2,0),"")</f>
        <v/>
      </c>
      <c r="N1398" s="69" t="str">
        <f>IF(TimeSpend[[#This Row],[Network Description]]&lt;&gt;"",VLOOKUP(TimeSpend[[#This Row],[Network Description]],Projects!A:C,3,0),"")</f>
        <v/>
      </c>
      <c r="O1398" s="69" t="str">
        <f>IF(TimeSpend[[#This Row],[Activity]]&lt;&gt;"",VLOOKUP(TimeSpend[[#This Row],[Activity]],Activity,2,FALSE),"")</f>
        <v/>
      </c>
    </row>
    <row r="1399" spans="3:15" ht="16.5" customHeight="1" x14ac:dyDescent="0.25">
      <c r="C1399" s="68" t="str">
        <f t="shared" si="24"/>
        <v/>
      </c>
      <c r="D1399" s="69" t="str">
        <f>IF(TimeSpend[[#This Row],[Network Description]]&lt;&gt;"",VLOOKUP(TimeSpend[[#This Row],[Network Description]],Projects!A:B,2,0),"")</f>
        <v/>
      </c>
      <c r="F1399" s="96"/>
      <c r="L1399" s="69" t="str">
        <f>IF(TimeSpend[[#This Row],[Personnel number]]&lt;&gt;"",Utilization!$J$2,"")</f>
        <v/>
      </c>
      <c r="M1399" s="69" t="str">
        <f>IF(TimeSpend[[#This Row],[Personnel number]]&lt;&gt;"",VLOOKUP(TimeSpend[[#This Row],[Personnel number]],Users!A:B,2,0),"")</f>
        <v/>
      </c>
      <c r="N1399" s="69" t="str">
        <f>IF(TimeSpend[[#This Row],[Network Description]]&lt;&gt;"",VLOOKUP(TimeSpend[[#This Row],[Network Description]],Projects!A:C,3,0),"")</f>
        <v/>
      </c>
      <c r="O1399" s="69" t="str">
        <f>IF(TimeSpend[[#This Row],[Activity]]&lt;&gt;"",VLOOKUP(TimeSpend[[#This Row],[Activity]],Activity,2,FALSE),"")</f>
        <v/>
      </c>
    </row>
    <row r="1400" spans="3:15" ht="16.5" customHeight="1" x14ac:dyDescent="0.25">
      <c r="C1400" s="68" t="str">
        <f t="shared" si="24"/>
        <v/>
      </c>
      <c r="D1400" s="69" t="str">
        <f>IF(TimeSpend[[#This Row],[Network Description]]&lt;&gt;"",VLOOKUP(TimeSpend[[#This Row],[Network Description]],Projects!A:B,2,0),"")</f>
        <v/>
      </c>
      <c r="F1400" s="96"/>
      <c r="L1400" s="69" t="str">
        <f>IF(TimeSpend[[#This Row],[Personnel number]]&lt;&gt;"",Utilization!$J$2,"")</f>
        <v/>
      </c>
      <c r="M1400" s="69" t="str">
        <f>IF(TimeSpend[[#This Row],[Personnel number]]&lt;&gt;"",VLOOKUP(TimeSpend[[#This Row],[Personnel number]],Users!A:B,2,0),"")</f>
        <v/>
      </c>
      <c r="N1400" s="69" t="str">
        <f>IF(TimeSpend[[#This Row],[Network Description]]&lt;&gt;"",VLOOKUP(TimeSpend[[#This Row],[Network Description]],Projects!A:C,3,0),"")</f>
        <v/>
      </c>
      <c r="O1400" s="69" t="str">
        <f>IF(TimeSpend[[#This Row],[Activity]]&lt;&gt;"",VLOOKUP(TimeSpend[[#This Row],[Activity]],Activity,2,FALSE),"")</f>
        <v/>
      </c>
    </row>
    <row r="1401" spans="3:15" ht="16.5" customHeight="1" x14ac:dyDescent="0.25">
      <c r="C1401" s="68" t="str">
        <f t="shared" si="24"/>
        <v/>
      </c>
      <c r="D1401" s="69" t="str">
        <f>IF(TimeSpend[[#This Row],[Network Description]]&lt;&gt;"",VLOOKUP(TimeSpend[[#This Row],[Network Description]],Projects!A:B,2,0),"")</f>
        <v/>
      </c>
      <c r="F1401" s="96"/>
      <c r="L1401" s="69" t="str">
        <f>IF(TimeSpend[[#This Row],[Personnel number]]&lt;&gt;"",Utilization!$J$2,"")</f>
        <v/>
      </c>
      <c r="M1401" s="69" t="str">
        <f>IF(TimeSpend[[#This Row],[Personnel number]]&lt;&gt;"",VLOOKUP(TimeSpend[[#This Row],[Personnel number]],Users!A:B,2,0),"")</f>
        <v/>
      </c>
      <c r="N1401" s="69" t="str">
        <f>IF(TimeSpend[[#This Row],[Network Description]]&lt;&gt;"",VLOOKUP(TimeSpend[[#This Row],[Network Description]],Projects!A:C,3,0),"")</f>
        <v/>
      </c>
      <c r="O1401" s="69" t="str">
        <f>IF(TimeSpend[[#This Row],[Activity]]&lt;&gt;"",VLOOKUP(TimeSpend[[#This Row],[Activity]],Activity,2,FALSE),"")</f>
        <v/>
      </c>
    </row>
    <row r="1402" spans="3:15" ht="16.5" customHeight="1" x14ac:dyDescent="0.25">
      <c r="C1402" s="68" t="str">
        <f t="shared" si="24"/>
        <v/>
      </c>
      <c r="D1402" s="69" t="str">
        <f>IF(TimeSpend[[#This Row],[Network Description]]&lt;&gt;"",VLOOKUP(TimeSpend[[#This Row],[Network Description]],Projects!A:B,2,0),"")</f>
        <v/>
      </c>
      <c r="F1402" s="96"/>
      <c r="L1402" s="69" t="str">
        <f>IF(TimeSpend[[#This Row],[Personnel number]]&lt;&gt;"",Utilization!$J$2,"")</f>
        <v/>
      </c>
      <c r="M1402" s="69" t="str">
        <f>IF(TimeSpend[[#This Row],[Personnel number]]&lt;&gt;"",VLOOKUP(TimeSpend[[#This Row],[Personnel number]],Users!A:B,2,0),"")</f>
        <v/>
      </c>
      <c r="N1402" s="69" t="str">
        <f>IF(TimeSpend[[#This Row],[Network Description]]&lt;&gt;"",VLOOKUP(TimeSpend[[#This Row],[Network Description]],Projects!A:C,3,0),"")</f>
        <v/>
      </c>
      <c r="O1402" s="69" t="str">
        <f>IF(TimeSpend[[#This Row],[Activity]]&lt;&gt;"",VLOOKUP(TimeSpend[[#This Row],[Activity]],Activity,2,FALSE),"")</f>
        <v/>
      </c>
    </row>
    <row r="1403" spans="3:15" ht="16.5" customHeight="1" x14ac:dyDescent="0.25">
      <c r="C1403" s="68" t="str">
        <f t="shared" si="24"/>
        <v/>
      </c>
      <c r="D1403" s="69" t="str">
        <f>IF(TimeSpend[[#This Row],[Network Description]]&lt;&gt;"",VLOOKUP(TimeSpend[[#This Row],[Network Description]],Projects!A:B,2,0),"")</f>
        <v/>
      </c>
      <c r="F1403" s="96"/>
      <c r="L1403" s="69" t="str">
        <f>IF(TimeSpend[[#This Row],[Personnel number]]&lt;&gt;"",Utilization!$J$2,"")</f>
        <v/>
      </c>
      <c r="M1403" s="69" t="str">
        <f>IF(TimeSpend[[#This Row],[Personnel number]]&lt;&gt;"",VLOOKUP(TimeSpend[[#This Row],[Personnel number]],Users!A:B,2,0),"")</f>
        <v/>
      </c>
      <c r="N1403" s="69" t="str">
        <f>IF(TimeSpend[[#This Row],[Network Description]]&lt;&gt;"",VLOOKUP(TimeSpend[[#This Row],[Network Description]],Projects!A:C,3,0),"")</f>
        <v/>
      </c>
      <c r="O1403" s="69" t="str">
        <f>IF(TimeSpend[[#This Row],[Activity]]&lt;&gt;"",VLOOKUP(TimeSpend[[#This Row],[Activity]],Activity,2,FALSE),"")</f>
        <v/>
      </c>
    </row>
    <row r="1404" spans="3:15" ht="16.5" customHeight="1" x14ac:dyDescent="0.25">
      <c r="C1404" s="68" t="str">
        <f t="shared" si="24"/>
        <v/>
      </c>
      <c r="D1404" s="69" t="str">
        <f>IF(TimeSpend[[#This Row],[Network Description]]&lt;&gt;"",VLOOKUP(TimeSpend[[#This Row],[Network Description]],Projects!A:B,2,0),"")</f>
        <v/>
      </c>
      <c r="F1404" s="96"/>
      <c r="L1404" s="69" t="str">
        <f>IF(TimeSpend[[#This Row],[Personnel number]]&lt;&gt;"",Utilization!$J$2,"")</f>
        <v/>
      </c>
      <c r="M1404" s="69" t="str">
        <f>IF(TimeSpend[[#This Row],[Personnel number]]&lt;&gt;"",VLOOKUP(TimeSpend[[#This Row],[Personnel number]],Users!A:B,2,0),"")</f>
        <v/>
      </c>
      <c r="N1404" s="69" t="str">
        <f>IF(TimeSpend[[#This Row],[Network Description]]&lt;&gt;"",VLOOKUP(TimeSpend[[#This Row],[Network Description]],Projects!A:C,3,0),"")</f>
        <v/>
      </c>
      <c r="O1404" s="69" t="str">
        <f>IF(TimeSpend[[#This Row],[Activity]]&lt;&gt;"",VLOOKUP(TimeSpend[[#This Row],[Activity]],Activity,2,FALSE),"")</f>
        <v/>
      </c>
    </row>
    <row r="1405" spans="3:15" ht="16.5" customHeight="1" x14ac:dyDescent="0.25">
      <c r="C1405" s="68" t="str">
        <f t="shared" si="24"/>
        <v/>
      </c>
      <c r="D1405" s="69" t="str">
        <f>IF(TimeSpend[[#This Row],[Network Description]]&lt;&gt;"",VLOOKUP(TimeSpend[[#This Row],[Network Description]],Projects!A:B,2,0),"")</f>
        <v/>
      </c>
      <c r="F1405" s="96"/>
      <c r="L1405" s="69" t="str">
        <f>IF(TimeSpend[[#This Row],[Personnel number]]&lt;&gt;"",Utilization!$J$2,"")</f>
        <v/>
      </c>
      <c r="M1405" s="69" t="str">
        <f>IF(TimeSpend[[#This Row],[Personnel number]]&lt;&gt;"",VLOOKUP(TimeSpend[[#This Row],[Personnel number]],Users!A:B,2,0),"")</f>
        <v/>
      </c>
      <c r="N1405" s="69" t="str">
        <f>IF(TimeSpend[[#This Row],[Network Description]]&lt;&gt;"",VLOOKUP(TimeSpend[[#This Row],[Network Description]],Projects!A:C,3,0),"")</f>
        <v/>
      </c>
      <c r="O1405" s="69" t="str">
        <f>IF(TimeSpend[[#This Row],[Activity]]&lt;&gt;"",VLOOKUP(TimeSpend[[#This Row],[Activity]],Activity,2,FALSE),"")</f>
        <v/>
      </c>
    </row>
    <row r="1406" spans="3:15" ht="16.5" customHeight="1" x14ac:dyDescent="0.25">
      <c r="C1406" s="68" t="str">
        <f t="shared" si="24"/>
        <v/>
      </c>
      <c r="D1406" s="69" t="str">
        <f>IF(TimeSpend[[#This Row],[Network Description]]&lt;&gt;"",VLOOKUP(TimeSpend[[#This Row],[Network Description]],Projects!A:B,2,0),"")</f>
        <v/>
      </c>
      <c r="F1406" s="96"/>
      <c r="L1406" s="69" t="str">
        <f>IF(TimeSpend[[#This Row],[Personnel number]]&lt;&gt;"",Utilization!$J$2,"")</f>
        <v/>
      </c>
      <c r="M1406" s="69" t="str">
        <f>IF(TimeSpend[[#This Row],[Personnel number]]&lt;&gt;"",VLOOKUP(TimeSpend[[#This Row],[Personnel number]],Users!A:B,2,0),"")</f>
        <v/>
      </c>
      <c r="N1406" s="69" t="str">
        <f>IF(TimeSpend[[#This Row],[Network Description]]&lt;&gt;"",VLOOKUP(TimeSpend[[#This Row],[Network Description]],Projects!A:C,3,0),"")</f>
        <v/>
      </c>
      <c r="O1406" s="69" t="str">
        <f>IF(TimeSpend[[#This Row],[Activity]]&lt;&gt;"",VLOOKUP(TimeSpend[[#This Row],[Activity]],Activity,2,FALSE),"")</f>
        <v/>
      </c>
    </row>
    <row r="1407" spans="3:15" ht="16.5" customHeight="1" x14ac:dyDescent="0.25">
      <c r="C1407" s="68" t="str">
        <f t="shared" si="24"/>
        <v/>
      </c>
      <c r="D1407" s="69" t="str">
        <f>IF(TimeSpend[[#This Row],[Network Description]]&lt;&gt;"",VLOOKUP(TimeSpend[[#This Row],[Network Description]],Projects!A:B,2,0),"")</f>
        <v/>
      </c>
      <c r="F1407" s="96"/>
      <c r="L1407" s="69" t="str">
        <f>IF(TimeSpend[[#This Row],[Personnel number]]&lt;&gt;"",Utilization!$J$2,"")</f>
        <v/>
      </c>
      <c r="M1407" s="69" t="str">
        <f>IF(TimeSpend[[#This Row],[Personnel number]]&lt;&gt;"",VLOOKUP(TimeSpend[[#This Row],[Personnel number]],Users!A:B,2,0),"")</f>
        <v/>
      </c>
      <c r="N1407" s="69" t="str">
        <f>IF(TimeSpend[[#This Row],[Network Description]]&lt;&gt;"",VLOOKUP(TimeSpend[[#This Row],[Network Description]],Projects!A:C,3,0),"")</f>
        <v/>
      </c>
      <c r="O1407" s="69" t="str">
        <f>IF(TimeSpend[[#This Row],[Activity]]&lt;&gt;"",VLOOKUP(TimeSpend[[#This Row],[Activity]],Activity,2,FALSE),"")</f>
        <v/>
      </c>
    </row>
    <row r="1408" spans="3:15" ht="16.5" customHeight="1" x14ac:dyDescent="0.25">
      <c r="C1408" s="68" t="str">
        <f t="shared" si="24"/>
        <v/>
      </c>
      <c r="D1408" s="69" t="str">
        <f>IF(TimeSpend[[#This Row],[Network Description]]&lt;&gt;"",VLOOKUP(TimeSpend[[#This Row],[Network Description]],Projects!A:B,2,0),"")</f>
        <v/>
      </c>
      <c r="F1408" s="96"/>
      <c r="L1408" s="69" t="str">
        <f>IF(TimeSpend[[#This Row],[Personnel number]]&lt;&gt;"",Utilization!$J$2,"")</f>
        <v/>
      </c>
      <c r="M1408" s="69" t="str">
        <f>IF(TimeSpend[[#This Row],[Personnel number]]&lt;&gt;"",VLOOKUP(TimeSpend[[#This Row],[Personnel number]],Users!A:B,2,0),"")</f>
        <v/>
      </c>
      <c r="N1408" s="69" t="str">
        <f>IF(TimeSpend[[#This Row],[Network Description]]&lt;&gt;"",VLOOKUP(TimeSpend[[#This Row],[Network Description]],Projects!A:C,3,0),"")</f>
        <v/>
      </c>
      <c r="O1408" s="69" t="str">
        <f>IF(TimeSpend[[#This Row],[Activity]]&lt;&gt;"",VLOOKUP(TimeSpend[[#This Row],[Activity]],Activity,2,FALSE),"")</f>
        <v/>
      </c>
    </row>
    <row r="1409" spans="3:15" ht="16.5" customHeight="1" x14ac:dyDescent="0.25">
      <c r="C1409" s="68" t="str">
        <f t="shared" ref="C1409:C1472" si="25">IF((I1409-INT(I1409))*24-(H1409-INT(H1409))*24=0,"",(I1409-INT(I1409))*24-(H1409-INT(H1409))*24)</f>
        <v/>
      </c>
      <c r="D1409" s="69" t="str">
        <f>IF(TimeSpend[[#This Row],[Network Description]]&lt;&gt;"",VLOOKUP(TimeSpend[[#This Row],[Network Description]],Projects!A:B,2,0),"")</f>
        <v/>
      </c>
      <c r="F1409" s="96"/>
      <c r="L1409" s="69" t="str">
        <f>IF(TimeSpend[[#This Row],[Personnel number]]&lt;&gt;"",Utilization!$J$2,"")</f>
        <v/>
      </c>
      <c r="M1409" s="69" t="str">
        <f>IF(TimeSpend[[#This Row],[Personnel number]]&lt;&gt;"",VLOOKUP(TimeSpend[[#This Row],[Personnel number]],Users!A:B,2,0),"")</f>
        <v/>
      </c>
      <c r="N1409" s="69" t="str">
        <f>IF(TimeSpend[[#This Row],[Network Description]]&lt;&gt;"",VLOOKUP(TimeSpend[[#This Row],[Network Description]],Projects!A:C,3,0),"")</f>
        <v/>
      </c>
      <c r="O1409" s="69" t="str">
        <f>IF(TimeSpend[[#This Row],[Activity]]&lt;&gt;"",VLOOKUP(TimeSpend[[#This Row],[Activity]],Activity,2,FALSE),"")</f>
        <v/>
      </c>
    </row>
    <row r="1410" spans="3:15" ht="16.5" customHeight="1" x14ac:dyDescent="0.25">
      <c r="C1410" s="68" t="str">
        <f t="shared" si="25"/>
        <v/>
      </c>
      <c r="D1410" s="69" t="str">
        <f>IF(TimeSpend[[#This Row],[Network Description]]&lt;&gt;"",VLOOKUP(TimeSpend[[#This Row],[Network Description]],Projects!A:B,2,0),"")</f>
        <v/>
      </c>
      <c r="F1410" s="96"/>
      <c r="L1410" s="69" t="str">
        <f>IF(TimeSpend[[#This Row],[Personnel number]]&lt;&gt;"",Utilization!$J$2,"")</f>
        <v/>
      </c>
      <c r="M1410" s="69" t="str">
        <f>IF(TimeSpend[[#This Row],[Personnel number]]&lt;&gt;"",VLOOKUP(TimeSpend[[#This Row],[Personnel number]],Users!A:B,2,0),"")</f>
        <v/>
      </c>
      <c r="N1410" s="69" t="str">
        <f>IF(TimeSpend[[#This Row],[Network Description]]&lt;&gt;"",VLOOKUP(TimeSpend[[#This Row],[Network Description]],Projects!A:C,3,0),"")</f>
        <v/>
      </c>
      <c r="O1410" s="69" t="str">
        <f>IF(TimeSpend[[#This Row],[Activity]]&lt;&gt;"",VLOOKUP(TimeSpend[[#This Row],[Activity]],Activity,2,FALSE),"")</f>
        <v/>
      </c>
    </row>
    <row r="1411" spans="3:15" ht="16.5" customHeight="1" x14ac:dyDescent="0.25">
      <c r="C1411" s="68" t="str">
        <f t="shared" si="25"/>
        <v/>
      </c>
      <c r="D1411" s="69" t="str">
        <f>IF(TimeSpend[[#This Row],[Network Description]]&lt;&gt;"",VLOOKUP(TimeSpend[[#This Row],[Network Description]],Projects!A:B,2,0),"")</f>
        <v/>
      </c>
      <c r="F1411" s="96"/>
      <c r="L1411" s="69" t="str">
        <f>IF(TimeSpend[[#This Row],[Personnel number]]&lt;&gt;"",Utilization!$J$2,"")</f>
        <v/>
      </c>
      <c r="M1411" s="69" t="str">
        <f>IF(TimeSpend[[#This Row],[Personnel number]]&lt;&gt;"",VLOOKUP(TimeSpend[[#This Row],[Personnel number]],Users!A:B,2,0),"")</f>
        <v/>
      </c>
      <c r="N1411" s="69" t="str">
        <f>IF(TimeSpend[[#This Row],[Network Description]]&lt;&gt;"",VLOOKUP(TimeSpend[[#This Row],[Network Description]],Projects!A:C,3,0),"")</f>
        <v/>
      </c>
      <c r="O1411" s="69" t="str">
        <f>IF(TimeSpend[[#This Row],[Activity]]&lt;&gt;"",VLOOKUP(TimeSpend[[#This Row],[Activity]],Activity,2,FALSE),"")</f>
        <v/>
      </c>
    </row>
    <row r="1412" spans="3:15" ht="16.5" customHeight="1" x14ac:dyDescent="0.25">
      <c r="C1412" s="68" t="str">
        <f t="shared" si="25"/>
        <v/>
      </c>
      <c r="D1412" s="69" t="str">
        <f>IF(TimeSpend[[#This Row],[Network Description]]&lt;&gt;"",VLOOKUP(TimeSpend[[#This Row],[Network Description]],Projects!A:B,2,0),"")</f>
        <v/>
      </c>
      <c r="F1412" s="96"/>
      <c r="L1412" s="69" t="str">
        <f>IF(TimeSpend[[#This Row],[Personnel number]]&lt;&gt;"",Utilization!$J$2,"")</f>
        <v/>
      </c>
      <c r="M1412" s="69" t="str">
        <f>IF(TimeSpend[[#This Row],[Personnel number]]&lt;&gt;"",VLOOKUP(TimeSpend[[#This Row],[Personnel number]],Users!A:B,2,0),"")</f>
        <v/>
      </c>
      <c r="N1412" s="69" t="str">
        <f>IF(TimeSpend[[#This Row],[Network Description]]&lt;&gt;"",VLOOKUP(TimeSpend[[#This Row],[Network Description]],Projects!A:C,3,0),"")</f>
        <v/>
      </c>
      <c r="O1412" s="69" t="str">
        <f>IF(TimeSpend[[#This Row],[Activity]]&lt;&gt;"",VLOOKUP(TimeSpend[[#This Row],[Activity]],Activity,2,FALSE),"")</f>
        <v/>
      </c>
    </row>
    <row r="1413" spans="3:15" ht="16.5" customHeight="1" x14ac:dyDescent="0.25">
      <c r="C1413" s="68" t="str">
        <f t="shared" si="25"/>
        <v/>
      </c>
      <c r="D1413" s="69" t="str">
        <f>IF(TimeSpend[[#This Row],[Network Description]]&lt;&gt;"",VLOOKUP(TimeSpend[[#This Row],[Network Description]],Projects!A:B,2,0),"")</f>
        <v/>
      </c>
      <c r="F1413" s="96"/>
      <c r="L1413" s="69" t="str">
        <f>IF(TimeSpend[[#This Row],[Personnel number]]&lt;&gt;"",Utilization!$J$2,"")</f>
        <v/>
      </c>
      <c r="M1413" s="69" t="str">
        <f>IF(TimeSpend[[#This Row],[Personnel number]]&lt;&gt;"",VLOOKUP(TimeSpend[[#This Row],[Personnel number]],Users!A:B,2,0),"")</f>
        <v/>
      </c>
      <c r="N1413" s="69" t="str">
        <f>IF(TimeSpend[[#This Row],[Network Description]]&lt;&gt;"",VLOOKUP(TimeSpend[[#This Row],[Network Description]],Projects!A:C,3,0),"")</f>
        <v/>
      </c>
      <c r="O1413" s="69" t="str">
        <f>IF(TimeSpend[[#This Row],[Activity]]&lt;&gt;"",VLOOKUP(TimeSpend[[#This Row],[Activity]],Activity,2,FALSE),"")</f>
        <v/>
      </c>
    </row>
    <row r="1414" spans="3:15" ht="16.5" customHeight="1" x14ac:dyDescent="0.25">
      <c r="C1414" s="68" t="str">
        <f t="shared" si="25"/>
        <v/>
      </c>
      <c r="D1414" s="69" t="str">
        <f>IF(TimeSpend[[#This Row],[Network Description]]&lt;&gt;"",VLOOKUP(TimeSpend[[#This Row],[Network Description]],Projects!A:B,2,0),"")</f>
        <v/>
      </c>
      <c r="F1414" s="96"/>
      <c r="L1414" s="69" t="str">
        <f>IF(TimeSpend[[#This Row],[Personnel number]]&lt;&gt;"",Utilization!$J$2,"")</f>
        <v/>
      </c>
      <c r="M1414" s="69" t="str">
        <f>IF(TimeSpend[[#This Row],[Personnel number]]&lt;&gt;"",VLOOKUP(TimeSpend[[#This Row],[Personnel number]],Users!A:B,2,0),"")</f>
        <v/>
      </c>
      <c r="N1414" s="69" t="str">
        <f>IF(TimeSpend[[#This Row],[Network Description]]&lt;&gt;"",VLOOKUP(TimeSpend[[#This Row],[Network Description]],Projects!A:C,3,0),"")</f>
        <v/>
      </c>
      <c r="O1414" s="69" t="str">
        <f>IF(TimeSpend[[#This Row],[Activity]]&lt;&gt;"",VLOOKUP(TimeSpend[[#This Row],[Activity]],Activity,2,FALSE),"")</f>
        <v/>
      </c>
    </row>
    <row r="1415" spans="3:15" ht="16.5" customHeight="1" x14ac:dyDescent="0.25">
      <c r="C1415" s="68" t="str">
        <f t="shared" si="25"/>
        <v/>
      </c>
      <c r="D1415" s="69" t="str">
        <f>IF(TimeSpend[[#This Row],[Network Description]]&lt;&gt;"",VLOOKUP(TimeSpend[[#This Row],[Network Description]],Projects!A:B,2,0),"")</f>
        <v/>
      </c>
      <c r="F1415" s="96"/>
      <c r="L1415" s="69" t="str">
        <f>IF(TimeSpend[[#This Row],[Personnel number]]&lt;&gt;"",Utilization!$J$2,"")</f>
        <v/>
      </c>
      <c r="M1415" s="69" t="str">
        <f>IF(TimeSpend[[#This Row],[Personnel number]]&lt;&gt;"",VLOOKUP(TimeSpend[[#This Row],[Personnel number]],Users!A:B,2,0),"")</f>
        <v/>
      </c>
      <c r="N1415" s="69" t="str">
        <f>IF(TimeSpend[[#This Row],[Network Description]]&lt;&gt;"",VLOOKUP(TimeSpend[[#This Row],[Network Description]],Projects!A:C,3,0),"")</f>
        <v/>
      </c>
      <c r="O1415" s="69" t="str">
        <f>IF(TimeSpend[[#This Row],[Activity]]&lt;&gt;"",VLOOKUP(TimeSpend[[#This Row],[Activity]],Activity,2,FALSE),"")</f>
        <v/>
      </c>
    </row>
    <row r="1416" spans="3:15" ht="16.5" customHeight="1" x14ac:dyDescent="0.25">
      <c r="C1416" s="68" t="str">
        <f t="shared" si="25"/>
        <v/>
      </c>
      <c r="D1416" s="69" t="str">
        <f>IF(TimeSpend[[#This Row],[Network Description]]&lt;&gt;"",VLOOKUP(TimeSpend[[#This Row],[Network Description]],Projects!A:B,2,0),"")</f>
        <v/>
      </c>
      <c r="F1416" s="96"/>
      <c r="L1416" s="69" t="str">
        <f>IF(TimeSpend[[#This Row],[Personnel number]]&lt;&gt;"",Utilization!$J$2,"")</f>
        <v/>
      </c>
      <c r="M1416" s="69" t="str">
        <f>IF(TimeSpend[[#This Row],[Personnel number]]&lt;&gt;"",VLOOKUP(TimeSpend[[#This Row],[Personnel number]],Users!A:B,2,0),"")</f>
        <v/>
      </c>
      <c r="N1416" s="69" t="str">
        <f>IF(TimeSpend[[#This Row],[Network Description]]&lt;&gt;"",VLOOKUP(TimeSpend[[#This Row],[Network Description]],Projects!A:C,3,0),"")</f>
        <v/>
      </c>
      <c r="O1416" s="69" t="str">
        <f>IF(TimeSpend[[#This Row],[Activity]]&lt;&gt;"",VLOOKUP(TimeSpend[[#This Row],[Activity]],Activity,2,FALSE),"")</f>
        <v/>
      </c>
    </row>
    <row r="1417" spans="3:15" ht="16.5" customHeight="1" x14ac:dyDescent="0.25">
      <c r="C1417" s="68" t="str">
        <f t="shared" si="25"/>
        <v/>
      </c>
      <c r="D1417" s="69" t="str">
        <f>IF(TimeSpend[[#This Row],[Network Description]]&lt;&gt;"",VLOOKUP(TimeSpend[[#This Row],[Network Description]],Projects!A:B,2,0),"")</f>
        <v/>
      </c>
      <c r="F1417" s="96"/>
      <c r="L1417" s="69" t="str">
        <f>IF(TimeSpend[[#This Row],[Personnel number]]&lt;&gt;"",Utilization!$J$2,"")</f>
        <v/>
      </c>
      <c r="M1417" s="69" t="str">
        <f>IF(TimeSpend[[#This Row],[Personnel number]]&lt;&gt;"",VLOOKUP(TimeSpend[[#This Row],[Personnel number]],Users!A:B,2,0),"")</f>
        <v/>
      </c>
      <c r="N1417" s="69" t="str">
        <f>IF(TimeSpend[[#This Row],[Network Description]]&lt;&gt;"",VLOOKUP(TimeSpend[[#This Row],[Network Description]],Projects!A:C,3,0),"")</f>
        <v/>
      </c>
      <c r="O1417" s="69" t="str">
        <f>IF(TimeSpend[[#This Row],[Activity]]&lt;&gt;"",VLOOKUP(TimeSpend[[#This Row],[Activity]],Activity,2,FALSE),"")</f>
        <v/>
      </c>
    </row>
    <row r="1418" spans="3:15" ht="16.5" customHeight="1" x14ac:dyDescent="0.25">
      <c r="C1418" s="68" t="str">
        <f t="shared" si="25"/>
        <v/>
      </c>
      <c r="D1418" s="69" t="str">
        <f>IF(TimeSpend[[#This Row],[Network Description]]&lt;&gt;"",VLOOKUP(TimeSpend[[#This Row],[Network Description]],Projects!A:B,2,0),"")</f>
        <v/>
      </c>
      <c r="F1418" s="96"/>
      <c r="L1418" s="69" t="str">
        <f>IF(TimeSpend[[#This Row],[Personnel number]]&lt;&gt;"",Utilization!$J$2,"")</f>
        <v/>
      </c>
      <c r="M1418" s="69" t="str">
        <f>IF(TimeSpend[[#This Row],[Personnel number]]&lt;&gt;"",VLOOKUP(TimeSpend[[#This Row],[Personnel number]],Users!A:B,2,0),"")</f>
        <v/>
      </c>
      <c r="N1418" s="69" t="str">
        <f>IF(TimeSpend[[#This Row],[Network Description]]&lt;&gt;"",VLOOKUP(TimeSpend[[#This Row],[Network Description]],Projects!A:C,3,0),"")</f>
        <v/>
      </c>
      <c r="O1418" s="69" t="str">
        <f>IF(TimeSpend[[#This Row],[Activity]]&lt;&gt;"",VLOOKUP(TimeSpend[[#This Row],[Activity]],Activity,2,FALSE),"")</f>
        <v/>
      </c>
    </row>
    <row r="1419" spans="3:15" ht="16.5" customHeight="1" x14ac:dyDescent="0.25">
      <c r="C1419" s="68" t="str">
        <f t="shared" si="25"/>
        <v/>
      </c>
      <c r="D1419" s="69" t="str">
        <f>IF(TimeSpend[[#This Row],[Network Description]]&lt;&gt;"",VLOOKUP(TimeSpend[[#This Row],[Network Description]],Projects!A:B,2,0),"")</f>
        <v/>
      </c>
      <c r="F1419" s="96"/>
      <c r="L1419" s="69" t="str">
        <f>IF(TimeSpend[[#This Row],[Personnel number]]&lt;&gt;"",Utilization!$J$2,"")</f>
        <v/>
      </c>
      <c r="M1419" s="69" t="str">
        <f>IF(TimeSpend[[#This Row],[Personnel number]]&lt;&gt;"",VLOOKUP(TimeSpend[[#This Row],[Personnel number]],Users!A:B,2,0),"")</f>
        <v/>
      </c>
      <c r="N1419" s="69" t="str">
        <f>IF(TimeSpend[[#This Row],[Network Description]]&lt;&gt;"",VLOOKUP(TimeSpend[[#This Row],[Network Description]],Projects!A:C,3,0),"")</f>
        <v/>
      </c>
      <c r="O1419" s="69" t="str">
        <f>IF(TimeSpend[[#This Row],[Activity]]&lt;&gt;"",VLOOKUP(TimeSpend[[#This Row],[Activity]],Activity,2,FALSE),"")</f>
        <v/>
      </c>
    </row>
    <row r="1420" spans="3:15" ht="16.5" customHeight="1" x14ac:dyDescent="0.25">
      <c r="C1420" s="68" t="str">
        <f t="shared" si="25"/>
        <v/>
      </c>
      <c r="D1420" s="69" t="str">
        <f>IF(TimeSpend[[#This Row],[Network Description]]&lt;&gt;"",VLOOKUP(TimeSpend[[#This Row],[Network Description]],Projects!A:B,2,0),"")</f>
        <v/>
      </c>
      <c r="F1420" s="96"/>
      <c r="L1420" s="69" t="str">
        <f>IF(TimeSpend[[#This Row],[Personnel number]]&lt;&gt;"",Utilization!$J$2,"")</f>
        <v/>
      </c>
      <c r="M1420" s="69" t="str">
        <f>IF(TimeSpend[[#This Row],[Personnel number]]&lt;&gt;"",VLOOKUP(TimeSpend[[#This Row],[Personnel number]],Users!A:B,2,0),"")</f>
        <v/>
      </c>
      <c r="N1420" s="69" t="str">
        <f>IF(TimeSpend[[#This Row],[Network Description]]&lt;&gt;"",VLOOKUP(TimeSpend[[#This Row],[Network Description]],Projects!A:C,3,0),"")</f>
        <v/>
      </c>
      <c r="O1420" s="69" t="str">
        <f>IF(TimeSpend[[#This Row],[Activity]]&lt;&gt;"",VLOOKUP(TimeSpend[[#This Row],[Activity]],Activity,2,FALSE),"")</f>
        <v/>
      </c>
    </row>
    <row r="1421" spans="3:15" ht="16.5" customHeight="1" x14ac:dyDescent="0.25">
      <c r="C1421" s="68" t="str">
        <f t="shared" si="25"/>
        <v/>
      </c>
      <c r="D1421" s="69" t="str">
        <f>IF(TimeSpend[[#This Row],[Network Description]]&lt;&gt;"",VLOOKUP(TimeSpend[[#This Row],[Network Description]],Projects!A:B,2,0),"")</f>
        <v/>
      </c>
      <c r="F1421" s="96"/>
      <c r="L1421" s="69" t="str">
        <f>IF(TimeSpend[[#This Row],[Personnel number]]&lt;&gt;"",Utilization!$J$2,"")</f>
        <v/>
      </c>
      <c r="M1421" s="69" t="str">
        <f>IF(TimeSpend[[#This Row],[Personnel number]]&lt;&gt;"",VLOOKUP(TimeSpend[[#This Row],[Personnel number]],Users!A:B,2,0),"")</f>
        <v/>
      </c>
      <c r="N1421" s="69" t="str">
        <f>IF(TimeSpend[[#This Row],[Network Description]]&lt;&gt;"",VLOOKUP(TimeSpend[[#This Row],[Network Description]],Projects!A:C,3,0),"")</f>
        <v/>
      </c>
      <c r="O1421" s="69" t="str">
        <f>IF(TimeSpend[[#This Row],[Activity]]&lt;&gt;"",VLOOKUP(TimeSpend[[#This Row],[Activity]],Activity,2,FALSE),"")</f>
        <v/>
      </c>
    </row>
    <row r="1422" spans="3:15" ht="16.5" customHeight="1" x14ac:dyDescent="0.25">
      <c r="C1422" s="68" t="str">
        <f t="shared" si="25"/>
        <v/>
      </c>
      <c r="D1422" s="69" t="str">
        <f>IF(TimeSpend[[#This Row],[Network Description]]&lt;&gt;"",VLOOKUP(TimeSpend[[#This Row],[Network Description]],Projects!A:B,2,0),"")</f>
        <v/>
      </c>
      <c r="F1422" s="96"/>
      <c r="L1422" s="69" t="str">
        <f>IF(TimeSpend[[#This Row],[Personnel number]]&lt;&gt;"",Utilization!$J$2,"")</f>
        <v/>
      </c>
      <c r="M1422" s="69" t="str">
        <f>IF(TimeSpend[[#This Row],[Personnel number]]&lt;&gt;"",VLOOKUP(TimeSpend[[#This Row],[Personnel number]],Users!A:B,2,0),"")</f>
        <v/>
      </c>
      <c r="N1422" s="69" t="str">
        <f>IF(TimeSpend[[#This Row],[Network Description]]&lt;&gt;"",VLOOKUP(TimeSpend[[#This Row],[Network Description]],Projects!A:C,3,0),"")</f>
        <v/>
      </c>
      <c r="O1422" s="69" t="str">
        <f>IF(TimeSpend[[#This Row],[Activity]]&lt;&gt;"",VLOOKUP(TimeSpend[[#This Row],[Activity]],Activity,2,FALSE),"")</f>
        <v/>
      </c>
    </row>
    <row r="1423" spans="3:15" ht="16.5" customHeight="1" x14ac:dyDescent="0.25">
      <c r="C1423" s="68" t="str">
        <f t="shared" si="25"/>
        <v/>
      </c>
      <c r="D1423" s="69" t="str">
        <f>IF(TimeSpend[[#This Row],[Network Description]]&lt;&gt;"",VLOOKUP(TimeSpend[[#This Row],[Network Description]],Projects!A:B,2,0),"")</f>
        <v/>
      </c>
      <c r="F1423" s="96"/>
      <c r="L1423" s="69" t="str">
        <f>IF(TimeSpend[[#This Row],[Personnel number]]&lt;&gt;"",Utilization!$J$2,"")</f>
        <v/>
      </c>
      <c r="M1423" s="69" t="str">
        <f>IF(TimeSpend[[#This Row],[Personnel number]]&lt;&gt;"",VLOOKUP(TimeSpend[[#This Row],[Personnel number]],Users!A:B,2,0),"")</f>
        <v/>
      </c>
      <c r="N1423" s="69" t="str">
        <f>IF(TimeSpend[[#This Row],[Network Description]]&lt;&gt;"",VLOOKUP(TimeSpend[[#This Row],[Network Description]],Projects!A:C,3,0),"")</f>
        <v/>
      </c>
      <c r="O1423" s="69" t="str">
        <f>IF(TimeSpend[[#This Row],[Activity]]&lt;&gt;"",VLOOKUP(TimeSpend[[#This Row],[Activity]],Activity,2,FALSE),"")</f>
        <v/>
      </c>
    </row>
    <row r="1424" spans="3:15" ht="16.5" customHeight="1" x14ac:dyDescent="0.25">
      <c r="C1424" s="68" t="str">
        <f t="shared" si="25"/>
        <v/>
      </c>
      <c r="D1424" s="69" t="str">
        <f>IF(TimeSpend[[#This Row],[Network Description]]&lt;&gt;"",VLOOKUP(TimeSpend[[#This Row],[Network Description]],Projects!A:B,2,0),"")</f>
        <v/>
      </c>
      <c r="F1424" s="96"/>
      <c r="L1424" s="69" t="str">
        <f>IF(TimeSpend[[#This Row],[Personnel number]]&lt;&gt;"",Utilization!$J$2,"")</f>
        <v/>
      </c>
      <c r="M1424" s="69" t="str">
        <f>IF(TimeSpend[[#This Row],[Personnel number]]&lt;&gt;"",VLOOKUP(TimeSpend[[#This Row],[Personnel number]],Users!A:B,2,0),"")</f>
        <v/>
      </c>
      <c r="N1424" s="69" t="str">
        <f>IF(TimeSpend[[#This Row],[Network Description]]&lt;&gt;"",VLOOKUP(TimeSpend[[#This Row],[Network Description]],Projects!A:C,3,0),"")</f>
        <v/>
      </c>
      <c r="O1424" s="69" t="str">
        <f>IF(TimeSpend[[#This Row],[Activity]]&lt;&gt;"",VLOOKUP(TimeSpend[[#This Row],[Activity]],Activity,2,FALSE),"")</f>
        <v/>
      </c>
    </row>
    <row r="1425" spans="3:15" ht="16.5" customHeight="1" x14ac:dyDescent="0.25">
      <c r="C1425" s="68" t="str">
        <f t="shared" si="25"/>
        <v/>
      </c>
      <c r="D1425" s="69" t="str">
        <f>IF(TimeSpend[[#This Row],[Network Description]]&lt;&gt;"",VLOOKUP(TimeSpend[[#This Row],[Network Description]],Projects!A:B,2,0),"")</f>
        <v/>
      </c>
      <c r="F1425" s="96"/>
      <c r="L1425" s="69" t="str">
        <f>IF(TimeSpend[[#This Row],[Personnel number]]&lt;&gt;"",Utilization!$J$2,"")</f>
        <v/>
      </c>
      <c r="M1425" s="69" t="str">
        <f>IF(TimeSpend[[#This Row],[Personnel number]]&lt;&gt;"",VLOOKUP(TimeSpend[[#This Row],[Personnel number]],Users!A:B,2,0),"")</f>
        <v/>
      </c>
      <c r="N1425" s="69" t="str">
        <f>IF(TimeSpend[[#This Row],[Network Description]]&lt;&gt;"",VLOOKUP(TimeSpend[[#This Row],[Network Description]],Projects!A:C,3,0),"")</f>
        <v/>
      </c>
      <c r="O1425" s="69" t="str">
        <f>IF(TimeSpend[[#This Row],[Activity]]&lt;&gt;"",VLOOKUP(TimeSpend[[#This Row],[Activity]],Activity,2,FALSE),"")</f>
        <v/>
      </c>
    </row>
    <row r="1426" spans="3:15" ht="16.5" customHeight="1" x14ac:dyDescent="0.25">
      <c r="C1426" s="68" t="str">
        <f t="shared" si="25"/>
        <v/>
      </c>
      <c r="D1426" s="69" t="str">
        <f>IF(TimeSpend[[#This Row],[Network Description]]&lt;&gt;"",VLOOKUP(TimeSpend[[#This Row],[Network Description]],Projects!A:B,2,0),"")</f>
        <v/>
      </c>
      <c r="F1426" s="96"/>
      <c r="L1426" s="69" t="str">
        <f>IF(TimeSpend[[#This Row],[Personnel number]]&lt;&gt;"",Utilization!$J$2,"")</f>
        <v/>
      </c>
      <c r="M1426" s="69" t="str">
        <f>IF(TimeSpend[[#This Row],[Personnel number]]&lt;&gt;"",VLOOKUP(TimeSpend[[#This Row],[Personnel number]],Users!A:B,2,0),"")</f>
        <v/>
      </c>
      <c r="N1426" s="69" t="str">
        <f>IF(TimeSpend[[#This Row],[Network Description]]&lt;&gt;"",VLOOKUP(TimeSpend[[#This Row],[Network Description]],Projects!A:C,3,0),"")</f>
        <v/>
      </c>
      <c r="O1426" s="69" t="str">
        <f>IF(TimeSpend[[#This Row],[Activity]]&lt;&gt;"",VLOOKUP(TimeSpend[[#This Row],[Activity]],Activity,2,FALSE),"")</f>
        <v/>
      </c>
    </row>
    <row r="1427" spans="3:15" ht="16.5" customHeight="1" x14ac:dyDescent="0.25">
      <c r="C1427" s="68" t="str">
        <f t="shared" si="25"/>
        <v/>
      </c>
      <c r="D1427" s="69" t="str">
        <f>IF(TimeSpend[[#This Row],[Network Description]]&lt;&gt;"",VLOOKUP(TimeSpend[[#This Row],[Network Description]],Projects!A:B,2,0),"")</f>
        <v/>
      </c>
      <c r="F1427" s="96"/>
      <c r="L1427" s="69" t="str">
        <f>IF(TimeSpend[[#This Row],[Personnel number]]&lt;&gt;"",Utilization!$J$2,"")</f>
        <v/>
      </c>
      <c r="M1427" s="69" t="str">
        <f>IF(TimeSpend[[#This Row],[Personnel number]]&lt;&gt;"",VLOOKUP(TimeSpend[[#This Row],[Personnel number]],Users!A:B,2,0),"")</f>
        <v/>
      </c>
      <c r="N1427" s="69" t="str">
        <f>IF(TimeSpend[[#This Row],[Network Description]]&lt;&gt;"",VLOOKUP(TimeSpend[[#This Row],[Network Description]],Projects!A:C,3,0),"")</f>
        <v/>
      </c>
      <c r="O1427" s="69" t="str">
        <f>IF(TimeSpend[[#This Row],[Activity]]&lt;&gt;"",VLOOKUP(TimeSpend[[#This Row],[Activity]],Activity,2,FALSE),"")</f>
        <v/>
      </c>
    </row>
    <row r="1428" spans="3:15" ht="16.5" customHeight="1" x14ac:dyDescent="0.25">
      <c r="C1428" s="68" t="str">
        <f t="shared" si="25"/>
        <v/>
      </c>
      <c r="D1428" s="69" t="str">
        <f>IF(TimeSpend[[#This Row],[Network Description]]&lt;&gt;"",VLOOKUP(TimeSpend[[#This Row],[Network Description]],Projects!A:B,2,0),"")</f>
        <v/>
      </c>
      <c r="F1428" s="96"/>
      <c r="L1428" s="69" t="str">
        <f>IF(TimeSpend[[#This Row],[Personnel number]]&lt;&gt;"",Utilization!$J$2,"")</f>
        <v/>
      </c>
      <c r="M1428" s="69" t="str">
        <f>IF(TimeSpend[[#This Row],[Personnel number]]&lt;&gt;"",VLOOKUP(TimeSpend[[#This Row],[Personnel number]],Users!A:B,2,0),"")</f>
        <v/>
      </c>
      <c r="N1428" s="69" t="str">
        <f>IF(TimeSpend[[#This Row],[Network Description]]&lt;&gt;"",VLOOKUP(TimeSpend[[#This Row],[Network Description]],Projects!A:C,3,0),"")</f>
        <v/>
      </c>
      <c r="O1428" s="69" t="str">
        <f>IF(TimeSpend[[#This Row],[Activity]]&lt;&gt;"",VLOOKUP(TimeSpend[[#This Row],[Activity]],Activity,2,FALSE),"")</f>
        <v/>
      </c>
    </row>
    <row r="1429" spans="3:15" ht="16.5" customHeight="1" x14ac:dyDescent="0.25">
      <c r="C1429" s="68" t="str">
        <f t="shared" si="25"/>
        <v/>
      </c>
      <c r="D1429" s="69" t="str">
        <f>IF(TimeSpend[[#This Row],[Network Description]]&lt;&gt;"",VLOOKUP(TimeSpend[[#This Row],[Network Description]],Projects!A:B,2,0),"")</f>
        <v/>
      </c>
      <c r="F1429" s="96"/>
      <c r="L1429" s="69" t="str">
        <f>IF(TimeSpend[[#This Row],[Personnel number]]&lt;&gt;"",Utilization!$J$2,"")</f>
        <v/>
      </c>
      <c r="M1429" s="69" t="str">
        <f>IF(TimeSpend[[#This Row],[Personnel number]]&lt;&gt;"",VLOOKUP(TimeSpend[[#This Row],[Personnel number]],Users!A:B,2,0),"")</f>
        <v/>
      </c>
      <c r="N1429" s="69" t="str">
        <f>IF(TimeSpend[[#This Row],[Network Description]]&lt;&gt;"",VLOOKUP(TimeSpend[[#This Row],[Network Description]],Projects!A:C,3,0),"")</f>
        <v/>
      </c>
      <c r="O1429" s="69" t="str">
        <f>IF(TimeSpend[[#This Row],[Activity]]&lt;&gt;"",VLOOKUP(TimeSpend[[#This Row],[Activity]],Activity,2,FALSE),"")</f>
        <v/>
      </c>
    </row>
    <row r="1430" spans="3:15" ht="16.5" customHeight="1" x14ac:dyDescent="0.25">
      <c r="C1430" s="68" t="str">
        <f t="shared" si="25"/>
        <v/>
      </c>
      <c r="D1430" s="69" t="str">
        <f>IF(TimeSpend[[#This Row],[Network Description]]&lt;&gt;"",VLOOKUP(TimeSpend[[#This Row],[Network Description]],Projects!A:B,2,0),"")</f>
        <v/>
      </c>
      <c r="F1430" s="96"/>
      <c r="L1430" s="69" t="str">
        <f>IF(TimeSpend[[#This Row],[Personnel number]]&lt;&gt;"",Utilization!$J$2,"")</f>
        <v/>
      </c>
      <c r="M1430" s="69" t="str">
        <f>IF(TimeSpend[[#This Row],[Personnel number]]&lt;&gt;"",VLOOKUP(TimeSpend[[#This Row],[Personnel number]],Users!A:B,2,0),"")</f>
        <v/>
      </c>
      <c r="N1430" s="69" t="str">
        <f>IF(TimeSpend[[#This Row],[Network Description]]&lt;&gt;"",VLOOKUP(TimeSpend[[#This Row],[Network Description]],Projects!A:C,3,0),"")</f>
        <v/>
      </c>
      <c r="O1430" s="69" t="str">
        <f>IF(TimeSpend[[#This Row],[Activity]]&lt;&gt;"",VLOOKUP(TimeSpend[[#This Row],[Activity]],Activity,2,FALSE),"")</f>
        <v/>
      </c>
    </row>
    <row r="1431" spans="3:15" ht="16.5" customHeight="1" x14ac:dyDescent="0.25">
      <c r="C1431" s="68" t="str">
        <f t="shared" si="25"/>
        <v/>
      </c>
      <c r="D1431" s="69" t="str">
        <f>IF(TimeSpend[[#This Row],[Network Description]]&lt;&gt;"",VLOOKUP(TimeSpend[[#This Row],[Network Description]],Projects!A:B,2,0),"")</f>
        <v/>
      </c>
      <c r="F1431" s="96"/>
      <c r="L1431" s="69" t="str">
        <f>IF(TimeSpend[[#This Row],[Personnel number]]&lt;&gt;"",Utilization!$J$2,"")</f>
        <v/>
      </c>
      <c r="M1431" s="69" t="str">
        <f>IF(TimeSpend[[#This Row],[Personnel number]]&lt;&gt;"",VLOOKUP(TimeSpend[[#This Row],[Personnel number]],Users!A:B,2,0),"")</f>
        <v/>
      </c>
      <c r="N1431" s="69" t="str">
        <f>IF(TimeSpend[[#This Row],[Network Description]]&lt;&gt;"",VLOOKUP(TimeSpend[[#This Row],[Network Description]],Projects!A:C,3,0),"")</f>
        <v/>
      </c>
      <c r="O1431" s="69" t="str">
        <f>IF(TimeSpend[[#This Row],[Activity]]&lt;&gt;"",VLOOKUP(TimeSpend[[#This Row],[Activity]],Activity,2,FALSE),"")</f>
        <v/>
      </c>
    </row>
    <row r="1432" spans="3:15" ht="16.5" customHeight="1" x14ac:dyDescent="0.25">
      <c r="C1432" s="68" t="str">
        <f t="shared" si="25"/>
        <v/>
      </c>
      <c r="D1432" s="69" t="str">
        <f>IF(TimeSpend[[#This Row],[Network Description]]&lt;&gt;"",VLOOKUP(TimeSpend[[#This Row],[Network Description]],Projects!A:B,2,0),"")</f>
        <v/>
      </c>
      <c r="F1432" s="96"/>
      <c r="L1432" s="69" t="str">
        <f>IF(TimeSpend[[#This Row],[Personnel number]]&lt;&gt;"",Utilization!$J$2,"")</f>
        <v/>
      </c>
      <c r="M1432" s="69" t="str">
        <f>IF(TimeSpend[[#This Row],[Personnel number]]&lt;&gt;"",VLOOKUP(TimeSpend[[#This Row],[Personnel number]],Users!A:B,2,0),"")</f>
        <v/>
      </c>
      <c r="N1432" s="69" t="str">
        <f>IF(TimeSpend[[#This Row],[Network Description]]&lt;&gt;"",VLOOKUP(TimeSpend[[#This Row],[Network Description]],Projects!A:C,3,0),"")</f>
        <v/>
      </c>
      <c r="O1432" s="69" t="str">
        <f>IF(TimeSpend[[#This Row],[Activity]]&lt;&gt;"",VLOOKUP(TimeSpend[[#This Row],[Activity]],Activity,2,FALSE),"")</f>
        <v/>
      </c>
    </row>
    <row r="1433" spans="3:15" ht="16.5" customHeight="1" x14ac:dyDescent="0.25">
      <c r="C1433" s="68" t="str">
        <f t="shared" si="25"/>
        <v/>
      </c>
      <c r="D1433" s="69" t="str">
        <f>IF(TimeSpend[[#This Row],[Network Description]]&lt;&gt;"",VLOOKUP(TimeSpend[[#This Row],[Network Description]],Projects!A:B,2,0),"")</f>
        <v/>
      </c>
      <c r="F1433" s="96"/>
      <c r="L1433" s="69" t="str">
        <f>IF(TimeSpend[[#This Row],[Personnel number]]&lt;&gt;"",Utilization!$J$2,"")</f>
        <v/>
      </c>
      <c r="M1433" s="69" t="str">
        <f>IF(TimeSpend[[#This Row],[Personnel number]]&lt;&gt;"",VLOOKUP(TimeSpend[[#This Row],[Personnel number]],Users!A:B,2,0),"")</f>
        <v/>
      </c>
      <c r="N1433" s="69" t="str">
        <f>IF(TimeSpend[[#This Row],[Network Description]]&lt;&gt;"",VLOOKUP(TimeSpend[[#This Row],[Network Description]],Projects!A:C,3,0),"")</f>
        <v/>
      </c>
      <c r="O1433" s="69" t="str">
        <f>IF(TimeSpend[[#This Row],[Activity]]&lt;&gt;"",VLOOKUP(TimeSpend[[#This Row],[Activity]],Activity,2,FALSE),"")</f>
        <v/>
      </c>
    </row>
    <row r="1434" spans="3:15" ht="16.5" customHeight="1" x14ac:dyDescent="0.25">
      <c r="C1434" s="68" t="str">
        <f t="shared" si="25"/>
        <v/>
      </c>
      <c r="D1434" s="69" t="str">
        <f>IF(TimeSpend[[#This Row],[Network Description]]&lt;&gt;"",VLOOKUP(TimeSpend[[#This Row],[Network Description]],Projects!A:B,2,0),"")</f>
        <v/>
      </c>
      <c r="F1434" s="96"/>
      <c r="L1434" s="69" t="str">
        <f>IF(TimeSpend[[#This Row],[Personnel number]]&lt;&gt;"",Utilization!$J$2,"")</f>
        <v/>
      </c>
      <c r="M1434" s="69" t="str">
        <f>IF(TimeSpend[[#This Row],[Personnel number]]&lt;&gt;"",VLOOKUP(TimeSpend[[#This Row],[Personnel number]],Users!A:B,2,0),"")</f>
        <v/>
      </c>
      <c r="N1434" s="69" t="str">
        <f>IF(TimeSpend[[#This Row],[Network Description]]&lt;&gt;"",VLOOKUP(TimeSpend[[#This Row],[Network Description]],Projects!A:C,3,0),"")</f>
        <v/>
      </c>
      <c r="O1434" s="69" t="str">
        <f>IF(TimeSpend[[#This Row],[Activity]]&lt;&gt;"",VLOOKUP(TimeSpend[[#This Row],[Activity]],Activity,2,FALSE),"")</f>
        <v/>
      </c>
    </row>
    <row r="1435" spans="3:15" ht="16.5" customHeight="1" x14ac:dyDescent="0.25">
      <c r="C1435" s="68" t="str">
        <f t="shared" si="25"/>
        <v/>
      </c>
      <c r="D1435" s="69" t="str">
        <f>IF(TimeSpend[[#This Row],[Network Description]]&lt;&gt;"",VLOOKUP(TimeSpend[[#This Row],[Network Description]],Projects!A:B,2,0),"")</f>
        <v/>
      </c>
      <c r="F1435" s="96"/>
      <c r="L1435" s="69" t="str">
        <f>IF(TimeSpend[[#This Row],[Personnel number]]&lt;&gt;"",Utilization!$J$2,"")</f>
        <v/>
      </c>
      <c r="M1435" s="69" t="str">
        <f>IF(TimeSpend[[#This Row],[Personnel number]]&lt;&gt;"",VLOOKUP(TimeSpend[[#This Row],[Personnel number]],Users!A:B,2,0),"")</f>
        <v/>
      </c>
      <c r="N1435" s="69" t="str">
        <f>IF(TimeSpend[[#This Row],[Network Description]]&lt;&gt;"",VLOOKUP(TimeSpend[[#This Row],[Network Description]],Projects!A:C,3,0),"")</f>
        <v/>
      </c>
      <c r="O1435" s="69" t="str">
        <f>IF(TimeSpend[[#This Row],[Activity]]&lt;&gt;"",VLOOKUP(TimeSpend[[#This Row],[Activity]],Activity,2,FALSE),"")</f>
        <v/>
      </c>
    </row>
    <row r="1436" spans="3:15" ht="16.5" customHeight="1" x14ac:dyDescent="0.25">
      <c r="C1436" s="68" t="str">
        <f t="shared" si="25"/>
        <v/>
      </c>
      <c r="D1436" s="69" t="str">
        <f>IF(TimeSpend[[#This Row],[Network Description]]&lt;&gt;"",VLOOKUP(TimeSpend[[#This Row],[Network Description]],Projects!A:B,2,0),"")</f>
        <v/>
      </c>
      <c r="F1436" s="96"/>
      <c r="L1436" s="69" t="str">
        <f>IF(TimeSpend[[#This Row],[Personnel number]]&lt;&gt;"",Utilization!$J$2,"")</f>
        <v/>
      </c>
      <c r="M1436" s="69" t="str">
        <f>IF(TimeSpend[[#This Row],[Personnel number]]&lt;&gt;"",VLOOKUP(TimeSpend[[#This Row],[Personnel number]],Users!A:B,2,0),"")</f>
        <v/>
      </c>
      <c r="N1436" s="69" t="str">
        <f>IF(TimeSpend[[#This Row],[Network Description]]&lt;&gt;"",VLOOKUP(TimeSpend[[#This Row],[Network Description]],Projects!A:C,3,0),"")</f>
        <v/>
      </c>
      <c r="O1436" s="69" t="str">
        <f>IF(TimeSpend[[#This Row],[Activity]]&lt;&gt;"",VLOOKUP(TimeSpend[[#This Row],[Activity]],Activity,2,FALSE),"")</f>
        <v/>
      </c>
    </row>
    <row r="1437" spans="3:15" ht="16.5" customHeight="1" x14ac:dyDescent="0.25">
      <c r="C1437" s="68" t="str">
        <f t="shared" si="25"/>
        <v/>
      </c>
      <c r="D1437" s="69" t="str">
        <f>IF(TimeSpend[[#This Row],[Network Description]]&lt;&gt;"",VLOOKUP(TimeSpend[[#This Row],[Network Description]],Projects!A:B,2,0),"")</f>
        <v/>
      </c>
      <c r="F1437" s="96"/>
      <c r="L1437" s="69" t="str">
        <f>IF(TimeSpend[[#This Row],[Personnel number]]&lt;&gt;"",Utilization!$J$2,"")</f>
        <v/>
      </c>
      <c r="M1437" s="69" t="str">
        <f>IF(TimeSpend[[#This Row],[Personnel number]]&lt;&gt;"",VLOOKUP(TimeSpend[[#This Row],[Personnel number]],Users!A:B,2,0),"")</f>
        <v/>
      </c>
      <c r="N1437" s="69" t="str">
        <f>IF(TimeSpend[[#This Row],[Network Description]]&lt;&gt;"",VLOOKUP(TimeSpend[[#This Row],[Network Description]],Projects!A:C,3,0),"")</f>
        <v/>
      </c>
      <c r="O1437" s="69" t="str">
        <f>IF(TimeSpend[[#This Row],[Activity]]&lt;&gt;"",VLOOKUP(TimeSpend[[#This Row],[Activity]],Activity,2,FALSE),"")</f>
        <v/>
      </c>
    </row>
    <row r="1438" spans="3:15" ht="16.5" customHeight="1" x14ac:dyDescent="0.25">
      <c r="C1438" s="68" t="str">
        <f t="shared" si="25"/>
        <v/>
      </c>
      <c r="D1438" s="69" t="str">
        <f>IF(TimeSpend[[#This Row],[Network Description]]&lt;&gt;"",VLOOKUP(TimeSpend[[#This Row],[Network Description]],Projects!A:B,2,0),"")</f>
        <v/>
      </c>
      <c r="F1438" s="96"/>
      <c r="L1438" s="69" t="str">
        <f>IF(TimeSpend[[#This Row],[Personnel number]]&lt;&gt;"",Utilization!$J$2,"")</f>
        <v/>
      </c>
      <c r="M1438" s="69" t="str">
        <f>IF(TimeSpend[[#This Row],[Personnel number]]&lt;&gt;"",VLOOKUP(TimeSpend[[#This Row],[Personnel number]],Users!A:B,2,0),"")</f>
        <v/>
      </c>
      <c r="N1438" s="69" t="str">
        <f>IF(TimeSpend[[#This Row],[Network Description]]&lt;&gt;"",VLOOKUP(TimeSpend[[#This Row],[Network Description]],Projects!A:C,3,0),"")</f>
        <v/>
      </c>
      <c r="O1438" s="69" t="str">
        <f>IF(TimeSpend[[#This Row],[Activity]]&lt;&gt;"",VLOOKUP(TimeSpend[[#This Row],[Activity]],Activity,2,FALSE),"")</f>
        <v/>
      </c>
    </row>
    <row r="1439" spans="3:15" ht="16.5" customHeight="1" x14ac:dyDescent="0.25">
      <c r="C1439" s="68" t="str">
        <f t="shared" si="25"/>
        <v/>
      </c>
      <c r="D1439" s="69" t="str">
        <f>IF(TimeSpend[[#This Row],[Network Description]]&lt;&gt;"",VLOOKUP(TimeSpend[[#This Row],[Network Description]],Projects!A:B,2,0),"")</f>
        <v/>
      </c>
      <c r="F1439" s="96"/>
      <c r="L1439" s="69" t="str">
        <f>IF(TimeSpend[[#This Row],[Personnel number]]&lt;&gt;"",Utilization!$J$2,"")</f>
        <v/>
      </c>
      <c r="M1439" s="69" t="str">
        <f>IF(TimeSpend[[#This Row],[Personnel number]]&lt;&gt;"",VLOOKUP(TimeSpend[[#This Row],[Personnel number]],Users!A:B,2,0),"")</f>
        <v/>
      </c>
      <c r="N1439" s="69" t="str">
        <f>IF(TimeSpend[[#This Row],[Network Description]]&lt;&gt;"",VLOOKUP(TimeSpend[[#This Row],[Network Description]],Projects!A:C,3,0),"")</f>
        <v/>
      </c>
      <c r="O1439" s="69" t="str">
        <f>IF(TimeSpend[[#This Row],[Activity]]&lt;&gt;"",VLOOKUP(TimeSpend[[#This Row],[Activity]],Activity,2,FALSE),"")</f>
        <v/>
      </c>
    </row>
    <row r="1440" spans="3:15" ht="16.5" customHeight="1" x14ac:dyDescent="0.25">
      <c r="C1440" s="68" t="str">
        <f t="shared" si="25"/>
        <v/>
      </c>
      <c r="D1440" s="69" t="str">
        <f>IF(TimeSpend[[#This Row],[Network Description]]&lt;&gt;"",VLOOKUP(TimeSpend[[#This Row],[Network Description]],Projects!A:B,2,0),"")</f>
        <v/>
      </c>
      <c r="F1440" s="96"/>
      <c r="L1440" s="69" t="str">
        <f>IF(TimeSpend[[#This Row],[Personnel number]]&lt;&gt;"",Utilization!$J$2,"")</f>
        <v/>
      </c>
      <c r="M1440" s="69" t="str">
        <f>IF(TimeSpend[[#This Row],[Personnel number]]&lt;&gt;"",VLOOKUP(TimeSpend[[#This Row],[Personnel number]],Users!A:B,2,0),"")</f>
        <v/>
      </c>
      <c r="N1440" s="69" t="str">
        <f>IF(TimeSpend[[#This Row],[Network Description]]&lt;&gt;"",VLOOKUP(TimeSpend[[#This Row],[Network Description]],Projects!A:C,3,0),"")</f>
        <v/>
      </c>
      <c r="O1440" s="69" t="str">
        <f>IF(TimeSpend[[#This Row],[Activity]]&lt;&gt;"",VLOOKUP(TimeSpend[[#This Row],[Activity]],Activity,2,FALSE),"")</f>
        <v/>
      </c>
    </row>
    <row r="1441" spans="3:15" ht="16.5" customHeight="1" x14ac:dyDescent="0.25">
      <c r="C1441" s="68" t="str">
        <f t="shared" si="25"/>
        <v/>
      </c>
      <c r="D1441" s="69" t="str">
        <f>IF(TimeSpend[[#This Row],[Network Description]]&lt;&gt;"",VLOOKUP(TimeSpend[[#This Row],[Network Description]],Projects!A:B,2,0),"")</f>
        <v/>
      </c>
      <c r="F1441" s="96"/>
      <c r="L1441" s="69" t="str">
        <f>IF(TimeSpend[[#This Row],[Personnel number]]&lt;&gt;"",Utilization!$J$2,"")</f>
        <v/>
      </c>
      <c r="M1441" s="69" t="str">
        <f>IF(TimeSpend[[#This Row],[Personnel number]]&lt;&gt;"",VLOOKUP(TimeSpend[[#This Row],[Personnel number]],Users!A:B,2,0),"")</f>
        <v/>
      </c>
      <c r="N1441" s="69" t="str">
        <f>IF(TimeSpend[[#This Row],[Network Description]]&lt;&gt;"",VLOOKUP(TimeSpend[[#This Row],[Network Description]],Projects!A:C,3,0),"")</f>
        <v/>
      </c>
      <c r="O1441" s="69" t="str">
        <f>IF(TimeSpend[[#This Row],[Activity]]&lt;&gt;"",VLOOKUP(TimeSpend[[#This Row],[Activity]],Activity,2,FALSE),"")</f>
        <v/>
      </c>
    </row>
    <row r="1442" spans="3:15" ht="16.5" customHeight="1" x14ac:dyDescent="0.25">
      <c r="C1442" s="68" t="str">
        <f t="shared" si="25"/>
        <v/>
      </c>
      <c r="D1442" s="69" t="str">
        <f>IF(TimeSpend[[#This Row],[Network Description]]&lt;&gt;"",VLOOKUP(TimeSpend[[#This Row],[Network Description]],Projects!A:B,2,0),"")</f>
        <v/>
      </c>
      <c r="F1442" s="96"/>
      <c r="L1442" s="69" t="str">
        <f>IF(TimeSpend[[#This Row],[Personnel number]]&lt;&gt;"",Utilization!$J$2,"")</f>
        <v/>
      </c>
      <c r="M1442" s="69" t="str">
        <f>IF(TimeSpend[[#This Row],[Personnel number]]&lt;&gt;"",VLOOKUP(TimeSpend[[#This Row],[Personnel number]],Users!A:B,2,0),"")</f>
        <v/>
      </c>
      <c r="N1442" s="69" t="str">
        <f>IF(TimeSpend[[#This Row],[Network Description]]&lt;&gt;"",VLOOKUP(TimeSpend[[#This Row],[Network Description]],Projects!A:C,3,0),"")</f>
        <v/>
      </c>
      <c r="O1442" s="69" t="str">
        <f>IF(TimeSpend[[#This Row],[Activity]]&lt;&gt;"",VLOOKUP(TimeSpend[[#This Row],[Activity]],Activity,2,FALSE),"")</f>
        <v/>
      </c>
    </row>
    <row r="1443" spans="3:15" ht="16.5" customHeight="1" x14ac:dyDescent="0.25">
      <c r="C1443" s="68" t="str">
        <f t="shared" si="25"/>
        <v/>
      </c>
      <c r="D1443" s="69" t="str">
        <f>IF(TimeSpend[[#This Row],[Network Description]]&lt;&gt;"",VLOOKUP(TimeSpend[[#This Row],[Network Description]],Projects!A:B,2,0),"")</f>
        <v/>
      </c>
      <c r="F1443" s="96"/>
      <c r="L1443" s="69" t="str">
        <f>IF(TimeSpend[[#This Row],[Personnel number]]&lt;&gt;"",Utilization!$J$2,"")</f>
        <v/>
      </c>
      <c r="M1443" s="69" t="str">
        <f>IF(TimeSpend[[#This Row],[Personnel number]]&lt;&gt;"",VLOOKUP(TimeSpend[[#This Row],[Personnel number]],Users!A:B,2,0),"")</f>
        <v/>
      </c>
      <c r="N1443" s="69" t="str">
        <f>IF(TimeSpend[[#This Row],[Network Description]]&lt;&gt;"",VLOOKUP(TimeSpend[[#This Row],[Network Description]],Projects!A:C,3,0),"")</f>
        <v/>
      </c>
      <c r="O1443" s="69" t="str">
        <f>IF(TimeSpend[[#This Row],[Activity]]&lt;&gt;"",VLOOKUP(TimeSpend[[#This Row],[Activity]],Activity,2,FALSE),"")</f>
        <v/>
      </c>
    </row>
    <row r="1444" spans="3:15" ht="16.5" customHeight="1" x14ac:dyDescent="0.25">
      <c r="C1444" s="68" t="str">
        <f t="shared" si="25"/>
        <v/>
      </c>
      <c r="D1444" s="69" t="str">
        <f>IF(TimeSpend[[#This Row],[Network Description]]&lt;&gt;"",VLOOKUP(TimeSpend[[#This Row],[Network Description]],Projects!A:B,2,0),"")</f>
        <v/>
      </c>
      <c r="F1444" s="96"/>
      <c r="L1444" s="69" t="str">
        <f>IF(TimeSpend[[#This Row],[Personnel number]]&lt;&gt;"",Utilization!$J$2,"")</f>
        <v/>
      </c>
      <c r="M1444" s="69" t="str">
        <f>IF(TimeSpend[[#This Row],[Personnel number]]&lt;&gt;"",VLOOKUP(TimeSpend[[#This Row],[Personnel number]],Users!A:B,2,0),"")</f>
        <v/>
      </c>
      <c r="N1444" s="69" t="str">
        <f>IF(TimeSpend[[#This Row],[Network Description]]&lt;&gt;"",VLOOKUP(TimeSpend[[#This Row],[Network Description]],Projects!A:C,3,0),"")</f>
        <v/>
      </c>
      <c r="O1444" s="69" t="str">
        <f>IF(TimeSpend[[#This Row],[Activity]]&lt;&gt;"",VLOOKUP(TimeSpend[[#This Row],[Activity]],Activity,2,FALSE),"")</f>
        <v/>
      </c>
    </row>
    <row r="1445" spans="3:15" ht="16.5" customHeight="1" x14ac:dyDescent="0.25">
      <c r="C1445" s="68" t="str">
        <f t="shared" si="25"/>
        <v/>
      </c>
      <c r="D1445" s="69" t="str">
        <f>IF(TimeSpend[[#This Row],[Network Description]]&lt;&gt;"",VLOOKUP(TimeSpend[[#This Row],[Network Description]],Projects!A:B,2,0),"")</f>
        <v/>
      </c>
      <c r="F1445" s="96"/>
      <c r="L1445" s="69" t="str">
        <f>IF(TimeSpend[[#This Row],[Personnel number]]&lt;&gt;"",Utilization!$J$2,"")</f>
        <v/>
      </c>
      <c r="M1445" s="69" t="str">
        <f>IF(TimeSpend[[#This Row],[Personnel number]]&lt;&gt;"",VLOOKUP(TimeSpend[[#This Row],[Personnel number]],Users!A:B,2,0),"")</f>
        <v/>
      </c>
      <c r="N1445" s="69" t="str">
        <f>IF(TimeSpend[[#This Row],[Network Description]]&lt;&gt;"",VLOOKUP(TimeSpend[[#This Row],[Network Description]],Projects!A:C,3,0),"")</f>
        <v/>
      </c>
      <c r="O1445" s="69" t="str">
        <f>IF(TimeSpend[[#This Row],[Activity]]&lt;&gt;"",VLOOKUP(TimeSpend[[#This Row],[Activity]],Activity,2,FALSE),"")</f>
        <v/>
      </c>
    </row>
    <row r="1446" spans="3:15" ht="16.5" customHeight="1" x14ac:dyDescent="0.25">
      <c r="C1446" s="68" t="str">
        <f t="shared" si="25"/>
        <v/>
      </c>
      <c r="D1446" s="69" t="str">
        <f>IF(TimeSpend[[#This Row],[Network Description]]&lt;&gt;"",VLOOKUP(TimeSpend[[#This Row],[Network Description]],Projects!A:B,2,0),"")</f>
        <v/>
      </c>
      <c r="F1446" s="96"/>
      <c r="L1446" s="69" t="str">
        <f>IF(TimeSpend[[#This Row],[Personnel number]]&lt;&gt;"",Utilization!$J$2,"")</f>
        <v/>
      </c>
      <c r="M1446" s="69" t="str">
        <f>IF(TimeSpend[[#This Row],[Personnel number]]&lt;&gt;"",VLOOKUP(TimeSpend[[#This Row],[Personnel number]],Users!A:B,2,0),"")</f>
        <v/>
      </c>
      <c r="N1446" s="69" t="str">
        <f>IF(TimeSpend[[#This Row],[Network Description]]&lt;&gt;"",VLOOKUP(TimeSpend[[#This Row],[Network Description]],Projects!A:C,3,0),"")</f>
        <v/>
      </c>
      <c r="O1446" s="69" t="str">
        <f>IF(TimeSpend[[#This Row],[Activity]]&lt;&gt;"",VLOOKUP(TimeSpend[[#This Row],[Activity]],Activity,2,FALSE),"")</f>
        <v/>
      </c>
    </row>
    <row r="1447" spans="3:15" ht="16.5" customHeight="1" x14ac:dyDescent="0.25">
      <c r="C1447" s="68" t="str">
        <f t="shared" si="25"/>
        <v/>
      </c>
      <c r="D1447" s="69" t="str">
        <f>IF(TimeSpend[[#This Row],[Network Description]]&lt;&gt;"",VLOOKUP(TimeSpend[[#This Row],[Network Description]],Projects!A:B,2,0),"")</f>
        <v/>
      </c>
      <c r="F1447" s="96"/>
      <c r="L1447" s="69" t="str">
        <f>IF(TimeSpend[[#This Row],[Personnel number]]&lt;&gt;"",Utilization!$J$2,"")</f>
        <v/>
      </c>
      <c r="M1447" s="69" t="str">
        <f>IF(TimeSpend[[#This Row],[Personnel number]]&lt;&gt;"",VLOOKUP(TimeSpend[[#This Row],[Personnel number]],Users!A:B,2,0),"")</f>
        <v/>
      </c>
      <c r="N1447" s="69" t="str">
        <f>IF(TimeSpend[[#This Row],[Network Description]]&lt;&gt;"",VLOOKUP(TimeSpend[[#This Row],[Network Description]],Projects!A:C,3,0),"")</f>
        <v/>
      </c>
      <c r="O1447" s="69" t="str">
        <f>IF(TimeSpend[[#This Row],[Activity]]&lt;&gt;"",VLOOKUP(TimeSpend[[#This Row],[Activity]],Activity,2,FALSE),"")</f>
        <v/>
      </c>
    </row>
    <row r="1448" spans="3:15" ht="16.5" customHeight="1" x14ac:dyDescent="0.25">
      <c r="C1448" s="68" t="str">
        <f t="shared" si="25"/>
        <v/>
      </c>
      <c r="D1448" s="69" t="str">
        <f>IF(TimeSpend[[#This Row],[Network Description]]&lt;&gt;"",VLOOKUP(TimeSpend[[#This Row],[Network Description]],Projects!A:B,2,0),"")</f>
        <v/>
      </c>
      <c r="F1448" s="96"/>
      <c r="L1448" s="69" t="str">
        <f>IF(TimeSpend[[#This Row],[Personnel number]]&lt;&gt;"",Utilization!$J$2,"")</f>
        <v/>
      </c>
      <c r="M1448" s="69" t="str">
        <f>IF(TimeSpend[[#This Row],[Personnel number]]&lt;&gt;"",VLOOKUP(TimeSpend[[#This Row],[Personnel number]],Users!A:B,2,0),"")</f>
        <v/>
      </c>
      <c r="N1448" s="69" t="str">
        <f>IF(TimeSpend[[#This Row],[Network Description]]&lt;&gt;"",VLOOKUP(TimeSpend[[#This Row],[Network Description]],Projects!A:C,3,0),"")</f>
        <v/>
      </c>
      <c r="O1448" s="69" t="str">
        <f>IF(TimeSpend[[#This Row],[Activity]]&lt;&gt;"",VLOOKUP(TimeSpend[[#This Row],[Activity]],Activity,2,FALSE),"")</f>
        <v/>
      </c>
    </row>
    <row r="1449" spans="3:15" ht="16.5" customHeight="1" x14ac:dyDescent="0.25">
      <c r="C1449" s="68" t="str">
        <f t="shared" si="25"/>
        <v/>
      </c>
      <c r="D1449" s="69" t="str">
        <f>IF(TimeSpend[[#This Row],[Network Description]]&lt;&gt;"",VLOOKUP(TimeSpend[[#This Row],[Network Description]],Projects!A:B,2,0),"")</f>
        <v/>
      </c>
      <c r="F1449" s="96"/>
      <c r="L1449" s="69" t="str">
        <f>IF(TimeSpend[[#This Row],[Personnel number]]&lt;&gt;"",Utilization!$J$2,"")</f>
        <v/>
      </c>
      <c r="M1449" s="69" t="str">
        <f>IF(TimeSpend[[#This Row],[Personnel number]]&lt;&gt;"",VLOOKUP(TimeSpend[[#This Row],[Personnel number]],Users!A:B,2,0),"")</f>
        <v/>
      </c>
      <c r="N1449" s="69" t="str">
        <f>IF(TimeSpend[[#This Row],[Network Description]]&lt;&gt;"",VLOOKUP(TimeSpend[[#This Row],[Network Description]],Projects!A:C,3,0),"")</f>
        <v/>
      </c>
      <c r="O1449" s="69" t="str">
        <f>IF(TimeSpend[[#This Row],[Activity]]&lt;&gt;"",VLOOKUP(TimeSpend[[#This Row],[Activity]],Activity,2,FALSE),"")</f>
        <v/>
      </c>
    </row>
    <row r="1450" spans="3:15" ht="16.5" customHeight="1" x14ac:dyDescent="0.25">
      <c r="C1450" s="68" t="str">
        <f t="shared" si="25"/>
        <v/>
      </c>
      <c r="D1450" s="69" t="str">
        <f>IF(TimeSpend[[#This Row],[Network Description]]&lt;&gt;"",VLOOKUP(TimeSpend[[#This Row],[Network Description]],Projects!A:B,2,0),"")</f>
        <v/>
      </c>
      <c r="F1450" s="96"/>
      <c r="L1450" s="69" t="str">
        <f>IF(TimeSpend[[#This Row],[Personnel number]]&lt;&gt;"",Utilization!$J$2,"")</f>
        <v/>
      </c>
      <c r="M1450" s="69" t="str">
        <f>IF(TimeSpend[[#This Row],[Personnel number]]&lt;&gt;"",VLOOKUP(TimeSpend[[#This Row],[Personnel number]],Users!A:B,2,0),"")</f>
        <v/>
      </c>
      <c r="N1450" s="69" t="str">
        <f>IF(TimeSpend[[#This Row],[Network Description]]&lt;&gt;"",VLOOKUP(TimeSpend[[#This Row],[Network Description]],Projects!A:C,3,0),"")</f>
        <v/>
      </c>
      <c r="O1450" s="69" t="str">
        <f>IF(TimeSpend[[#This Row],[Activity]]&lt;&gt;"",VLOOKUP(TimeSpend[[#This Row],[Activity]],Activity,2,FALSE),"")</f>
        <v/>
      </c>
    </row>
    <row r="1451" spans="3:15" ht="16.5" customHeight="1" x14ac:dyDescent="0.25">
      <c r="C1451" s="68" t="str">
        <f t="shared" si="25"/>
        <v/>
      </c>
      <c r="D1451" s="69" t="str">
        <f>IF(TimeSpend[[#This Row],[Network Description]]&lt;&gt;"",VLOOKUP(TimeSpend[[#This Row],[Network Description]],Projects!A:B,2,0),"")</f>
        <v/>
      </c>
      <c r="F1451" s="96"/>
      <c r="L1451" s="69" t="str">
        <f>IF(TimeSpend[[#This Row],[Personnel number]]&lt;&gt;"",Utilization!$J$2,"")</f>
        <v/>
      </c>
      <c r="M1451" s="69" t="str">
        <f>IF(TimeSpend[[#This Row],[Personnel number]]&lt;&gt;"",VLOOKUP(TimeSpend[[#This Row],[Personnel number]],Users!A:B,2,0),"")</f>
        <v/>
      </c>
      <c r="N1451" s="69" t="str">
        <f>IF(TimeSpend[[#This Row],[Network Description]]&lt;&gt;"",VLOOKUP(TimeSpend[[#This Row],[Network Description]],Projects!A:C,3,0),"")</f>
        <v/>
      </c>
      <c r="O1451" s="69" t="str">
        <f>IF(TimeSpend[[#This Row],[Activity]]&lt;&gt;"",VLOOKUP(TimeSpend[[#This Row],[Activity]],Activity,2,FALSE),"")</f>
        <v/>
      </c>
    </row>
    <row r="1452" spans="3:15" ht="16.5" customHeight="1" x14ac:dyDescent="0.25">
      <c r="C1452" s="68" t="str">
        <f t="shared" si="25"/>
        <v/>
      </c>
      <c r="D1452" s="69" t="str">
        <f>IF(TimeSpend[[#This Row],[Network Description]]&lt;&gt;"",VLOOKUP(TimeSpend[[#This Row],[Network Description]],Projects!A:B,2,0),"")</f>
        <v/>
      </c>
      <c r="F1452" s="96"/>
      <c r="L1452" s="69" t="str">
        <f>IF(TimeSpend[[#This Row],[Personnel number]]&lt;&gt;"",Utilization!$J$2,"")</f>
        <v/>
      </c>
      <c r="M1452" s="69" t="str">
        <f>IF(TimeSpend[[#This Row],[Personnel number]]&lt;&gt;"",VLOOKUP(TimeSpend[[#This Row],[Personnel number]],Users!A:B,2,0),"")</f>
        <v/>
      </c>
      <c r="N1452" s="69" t="str">
        <f>IF(TimeSpend[[#This Row],[Network Description]]&lt;&gt;"",VLOOKUP(TimeSpend[[#This Row],[Network Description]],Projects!A:C,3,0),"")</f>
        <v/>
      </c>
      <c r="O1452" s="69" t="str">
        <f>IF(TimeSpend[[#This Row],[Activity]]&lt;&gt;"",VLOOKUP(TimeSpend[[#This Row],[Activity]],Activity,2,FALSE),"")</f>
        <v/>
      </c>
    </row>
    <row r="1453" spans="3:15" ht="16.5" customHeight="1" x14ac:dyDescent="0.25">
      <c r="C1453" s="68" t="str">
        <f t="shared" si="25"/>
        <v/>
      </c>
      <c r="D1453" s="69" t="str">
        <f>IF(TimeSpend[[#This Row],[Network Description]]&lt;&gt;"",VLOOKUP(TimeSpend[[#This Row],[Network Description]],Projects!A:B,2,0),"")</f>
        <v/>
      </c>
      <c r="F1453" s="96"/>
      <c r="L1453" s="69" t="str">
        <f>IF(TimeSpend[[#This Row],[Personnel number]]&lt;&gt;"",Utilization!$J$2,"")</f>
        <v/>
      </c>
      <c r="M1453" s="69" t="str">
        <f>IF(TimeSpend[[#This Row],[Personnel number]]&lt;&gt;"",VLOOKUP(TimeSpend[[#This Row],[Personnel number]],Users!A:B,2,0),"")</f>
        <v/>
      </c>
      <c r="N1453" s="69" t="str">
        <f>IF(TimeSpend[[#This Row],[Network Description]]&lt;&gt;"",VLOOKUP(TimeSpend[[#This Row],[Network Description]],Projects!A:C,3,0),"")</f>
        <v/>
      </c>
      <c r="O1453" s="69" t="str">
        <f>IF(TimeSpend[[#This Row],[Activity]]&lt;&gt;"",VLOOKUP(TimeSpend[[#This Row],[Activity]],Activity,2,FALSE),"")</f>
        <v/>
      </c>
    </row>
    <row r="1454" spans="3:15" ht="16.5" customHeight="1" x14ac:dyDescent="0.25">
      <c r="C1454" s="68" t="str">
        <f t="shared" si="25"/>
        <v/>
      </c>
      <c r="D1454" s="69" t="str">
        <f>IF(TimeSpend[[#This Row],[Network Description]]&lt;&gt;"",VLOOKUP(TimeSpend[[#This Row],[Network Description]],Projects!A:B,2,0),"")</f>
        <v/>
      </c>
      <c r="F1454" s="96"/>
      <c r="L1454" s="69" t="str">
        <f>IF(TimeSpend[[#This Row],[Personnel number]]&lt;&gt;"",Utilization!$J$2,"")</f>
        <v/>
      </c>
      <c r="M1454" s="69" t="str">
        <f>IF(TimeSpend[[#This Row],[Personnel number]]&lt;&gt;"",VLOOKUP(TimeSpend[[#This Row],[Personnel number]],Users!A:B,2,0),"")</f>
        <v/>
      </c>
      <c r="N1454" s="69" t="str">
        <f>IF(TimeSpend[[#This Row],[Network Description]]&lt;&gt;"",VLOOKUP(TimeSpend[[#This Row],[Network Description]],Projects!A:C,3,0),"")</f>
        <v/>
      </c>
      <c r="O1454" s="69" t="str">
        <f>IF(TimeSpend[[#This Row],[Activity]]&lt;&gt;"",VLOOKUP(TimeSpend[[#This Row],[Activity]],Activity,2,FALSE),"")</f>
        <v/>
      </c>
    </row>
    <row r="1455" spans="3:15" ht="16.5" customHeight="1" x14ac:dyDescent="0.25">
      <c r="C1455" s="68" t="str">
        <f t="shared" si="25"/>
        <v/>
      </c>
      <c r="D1455" s="69" t="str">
        <f>IF(TimeSpend[[#This Row],[Network Description]]&lt;&gt;"",VLOOKUP(TimeSpend[[#This Row],[Network Description]],Projects!A:B,2,0),"")</f>
        <v/>
      </c>
      <c r="F1455" s="96"/>
      <c r="L1455" s="69" t="str">
        <f>IF(TimeSpend[[#This Row],[Personnel number]]&lt;&gt;"",Utilization!$J$2,"")</f>
        <v/>
      </c>
      <c r="M1455" s="69" t="str">
        <f>IF(TimeSpend[[#This Row],[Personnel number]]&lt;&gt;"",VLOOKUP(TimeSpend[[#This Row],[Personnel number]],Users!A:B,2,0),"")</f>
        <v/>
      </c>
      <c r="N1455" s="69" t="str">
        <f>IF(TimeSpend[[#This Row],[Network Description]]&lt;&gt;"",VLOOKUP(TimeSpend[[#This Row],[Network Description]],Projects!A:C,3,0),"")</f>
        <v/>
      </c>
      <c r="O1455" s="69" t="str">
        <f>IF(TimeSpend[[#This Row],[Activity]]&lt;&gt;"",VLOOKUP(TimeSpend[[#This Row],[Activity]],Activity,2,FALSE),"")</f>
        <v/>
      </c>
    </row>
    <row r="1456" spans="3:15" ht="16.5" customHeight="1" x14ac:dyDescent="0.25">
      <c r="C1456" s="68" t="str">
        <f t="shared" si="25"/>
        <v/>
      </c>
      <c r="D1456" s="69" t="str">
        <f>IF(TimeSpend[[#This Row],[Network Description]]&lt;&gt;"",VLOOKUP(TimeSpend[[#This Row],[Network Description]],Projects!A:B,2,0),"")</f>
        <v/>
      </c>
      <c r="F1456" s="96"/>
      <c r="L1456" s="69" t="str">
        <f>IF(TimeSpend[[#This Row],[Personnel number]]&lt;&gt;"",Utilization!$J$2,"")</f>
        <v/>
      </c>
      <c r="M1456" s="69" t="str">
        <f>IF(TimeSpend[[#This Row],[Personnel number]]&lt;&gt;"",VLOOKUP(TimeSpend[[#This Row],[Personnel number]],Users!A:B,2,0),"")</f>
        <v/>
      </c>
      <c r="N1456" s="69" t="str">
        <f>IF(TimeSpend[[#This Row],[Network Description]]&lt;&gt;"",VLOOKUP(TimeSpend[[#This Row],[Network Description]],Projects!A:C,3,0),"")</f>
        <v/>
      </c>
      <c r="O1456" s="69" t="str">
        <f>IF(TimeSpend[[#This Row],[Activity]]&lt;&gt;"",VLOOKUP(TimeSpend[[#This Row],[Activity]],Activity,2,FALSE),"")</f>
        <v/>
      </c>
    </row>
    <row r="1457" spans="3:15" ht="16.5" customHeight="1" x14ac:dyDescent="0.25">
      <c r="C1457" s="68" t="str">
        <f t="shared" si="25"/>
        <v/>
      </c>
      <c r="D1457" s="69" t="str">
        <f>IF(TimeSpend[[#This Row],[Network Description]]&lt;&gt;"",VLOOKUP(TimeSpend[[#This Row],[Network Description]],Projects!A:B,2,0),"")</f>
        <v/>
      </c>
      <c r="F1457" s="96"/>
      <c r="L1457" s="69" t="str">
        <f>IF(TimeSpend[[#This Row],[Personnel number]]&lt;&gt;"",Utilization!$J$2,"")</f>
        <v/>
      </c>
      <c r="M1457" s="69" t="str">
        <f>IF(TimeSpend[[#This Row],[Personnel number]]&lt;&gt;"",VLOOKUP(TimeSpend[[#This Row],[Personnel number]],Users!A:B,2,0),"")</f>
        <v/>
      </c>
      <c r="N1457" s="69" t="str">
        <f>IF(TimeSpend[[#This Row],[Network Description]]&lt;&gt;"",VLOOKUP(TimeSpend[[#This Row],[Network Description]],Projects!A:C,3,0),"")</f>
        <v/>
      </c>
      <c r="O1457" s="69" t="str">
        <f>IF(TimeSpend[[#This Row],[Activity]]&lt;&gt;"",VLOOKUP(TimeSpend[[#This Row],[Activity]],Activity,2,FALSE),"")</f>
        <v/>
      </c>
    </row>
    <row r="1458" spans="3:15" ht="16.5" customHeight="1" x14ac:dyDescent="0.25">
      <c r="C1458" s="68" t="str">
        <f t="shared" si="25"/>
        <v/>
      </c>
      <c r="D1458" s="69" t="str">
        <f>IF(TimeSpend[[#This Row],[Network Description]]&lt;&gt;"",VLOOKUP(TimeSpend[[#This Row],[Network Description]],Projects!A:B,2,0),"")</f>
        <v/>
      </c>
      <c r="F1458" s="96"/>
      <c r="L1458" s="69" t="str">
        <f>IF(TimeSpend[[#This Row],[Personnel number]]&lt;&gt;"",Utilization!$J$2,"")</f>
        <v/>
      </c>
      <c r="M1458" s="69" t="str">
        <f>IF(TimeSpend[[#This Row],[Personnel number]]&lt;&gt;"",VLOOKUP(TimeSpend[[#This Row],[Personnel number]],Users!A:B,2,0),"")</f>
        <v/>
      </c>
      <c r="N1458" s="69" t="str">
        <f>IF(TimeSpend[[#This Row],[Network Description]]&lt;&gt;"",VLOOKUP(TimeSpend[[#This Row],[Network Description]],Projects!A:C,3,0),"")</f>
        <v/>
      </c>
      <c r="O1458" s="69" t="str">
        <f>IF(TimeSpend[[#This Row],[Activity]]&lt;&gt;"",VLOOKUP(TimeSpend[[#This Row],[Activity]],Activity,2,FALSE),"")</f>
        <v/>
      </c>
    </row>
    <row r="1459" spans="3:15" ht="16.5" customHeight="1" x14ac:dyDescent="0.25">
      <c r="C1459" s="68" t="str">
        <f t="shared" si="25"/>
        <v/>
      </c>
      <c r="D1459" s="69" t="str">
        <f>IF(TimeSpend[[#This Row],[Network Description]]&lt;&gt;"",VLOOKUP(TimeSpend[[#This Row],[Network Description]],Projects!A:B,2,0),"")</f>
        <v/>
      </c>
      <c r="F1459" s="96"/>
      <c r="L1459" s="69" t="str">
        <f>IF(TimeSpend[[#This Row],[Personnel number]]&lt;&gt;"",Utilization!$J$2,"")</f>
        <v/>
      </c>
      <c r="M1459" s="69" t="str">
        <f>IF(TimeSpend[[#This Row],[Personnel number]]&lt;&gt;"",VLOOKUP(TimeSpend[[#This Row],[Personnel number]],Users!A:B,2,0),"")</f>
        <v/>
      </c>
      <c r="N1459" s="69" t="str">
        <f>IF(TimeSpend[[#This Row],[Network Description]]&lt;&gt;"",VLOOKUP(TimeSpend[[#This Row],[Network Description]],Projects!A:C,3,0),"")</f>
        <v/>
      </c>
      <c r="O1459" s="69" t="str">
        <f>IF(TimeSpend[[#This Row],[Activity]]&lt;&gt;"",VLOOKUP(TimeSpend[[#This Row],[Activity]],Activity,2,FALSE),"")</f>
        <v/>
      </c>
    </row>
    <row r="1460" spans="3:15" ht="16.5" customHeight="1" x14ac:dyDescent="0.25">
      <c r="C1460" s="68" t="str">
        <f t="shared" si="25"/>
        <v/>
      </c>
      <c r="D1460" s="69" t="str">
        <f>IF(TimeSpend[[#This Row],[Network Description]]&lt;&gt;"",VLOOKUP(TimeSpend[[#This Row],[Network Description]],Projects!A:B,2,0),"")</f>
        <v/>
      </c>
      <c r="F1460" s="96"/>
      <c r="L1460" s="69" t="str">
        <f>IF(TimeSpend[[#This Row],[Personnel number]]&lt;&gt;"",Utilization!$J$2,"")</f>
        <v/>
      </c>
      <c r="M1460" s="69" t="str">
        <f>IF(TimeSpend[[#This Row],[Personnel number]]&lt;&gt;"",VLOOKUP(TimeSpend[[#This Row],[Personnel number]],Users!A:B,2,0),"")</f>
        <v/>
      </c>
      <c r="N1460" s="69" t="str">
        <f>IF(TimeSpend[[#This Row],[Network Description]]&lt;&gt;"",VLOOKUP(TimeSpend[[#This Row],[Network Description]],Projects!A:C,3,0),"")</f>
        <v/>
      </c>
      <c r="O1460" s="69" t="str">
        <f>IF(TimeSpend[[#This Row],[Activity]]&lt;&gt;"",VLOOKUP(TimeSpend[[#This Row],[Activity]],Activity,2,FALSE),"")</f>
        <v/>
      </c>
    </row>
    <row r="1461" spans="3:15" ht="16.5" customHeight="1" x14ac:dyDescent="0.25">
      <c r="C1461" s="68" t="str">
        <f t="shared" si="25"/>
        <v/>
      </c>
      <c r="D1461" s="69" t="str">
        <f>IF(TimeSpend[[#This Row],[Network Description]]&lt;&gt;"",VLOOKUP(TimeSpend[[#This Row],[Network Description]],Projects!A:B,2,0),"")</f>
        <v/>
      </c>
      <c r="F1461" s="96"/>
      <c r="L1461" s="69" t="str">
        <f>IF(TimeSpend[[#This Row],[Personnel number]]&lt;&gt;"",Utilization!$J$2,"")</f>
        <v/>
      </c>
      <c r="M1461" s="69" t="str">
        <f>IF(TimeSpend[[#This Row],[Personnel number]]&lt;&gt;"",VLOOKUP(TimeSpend[[#This Row],[Personnel number]],Users!A:B,2,0),"")</f>
        <v/>
      </c>
      <c r="N1461" s="69" t="str">
        <f>IF(TimeSpend[[#This Row],[Network Description]]&lt;&gt;"",VLOOKUP(TimeSpend[[#This Row],[Network Description]],Projects!A:C,3,0),"")</f>
        <v/>
      </c>
      <c r="O1461" s="69" t="str">
        <f>IF(TimeSpend[[#This Row],[Activity]]&lt;&gt;"",VLOOKUP(TimeSpend[[#This Row],[Activity]],Activity,2,FALSE),"")</f>
        <v/>
      </c>
    </row>
    <row r="1462" spans="3:15" ht="16.5" customHeight="1" x14ac:dyDescent="0.25">
      <c r="C1462" s="68" t="str">
        <f t="shared" si="25"/>
        <v/>
      </c>
      <c r="D1462" s="69" t="str">
        <f>IF(TimeSpend[[#This Row],[Network Description]]&lt;&gt;"",VLOOKUP(TimeSpend[[#This Row],[Network Description]],Projects!A:B,2,0),"")</f>
        <v/>
      </c>
      <c r="F1462" s="96"/>
      <c r="L1462" s="69" t="str">
        <f>IF(TimeSpend[[#This Row],[Personnel number]]&lt;&gt;"",Utilization!$J$2,"")</f>
        <v/>
      </c>
      <c r="M1462" s="69" t="str">
        <f>IF(TimeSpend[[#This Row],[Personnel number]]&lt;&gt;"",VLOOKUP(TimeSpend[[#This Row],[Personnel number]],Users!A:B,2,0),"")</f>
        <v/>
      </c>
      <c r="N1462" s="69" t="str">
        <f>IF(TimeSpend[[#This Row],[Network Description]]&lt;&gt;"",VLOOKUP(TimeSpend[[#This Row],[Network Description]],Projects!A:C,3,0),"")</f>
        <v/>
      </c>
      <c r="O1462" s="69" t="str">
        <f>IF(TimeSpend[[#This Row],[Activity]]&lt;&gt;"",VLOOKUP(TimeSpend[[#This Row],[Activity]],Activity,2,FALSE),"")</f>
        <v/>
      </c>
    </row>
    <row r="1463" spans="3:15" ht="16.5" customHeight="1" x14ac:dyDescent="0.25">
      <c r="C1463" s="68" t="str">
        <f t="shared" si="25"/>
        <v/>
      </c>
      <c r="D1463" s="69" t="str">
        <f>IF(TimeSpend[[#This Row],[Network Description]]&lt;&gt;"",VLOOKUP(TimeSpend[[#This Row],[Network Description]],Projects!A:B,2,0),"")</f>
        <v/>
      </c>
      <c r="F1463" s="96"/>
      <c r="L1463" s="69" t="str">
        <f>IF(TimeSpend[[#This Row],[Personnel number]]&lt;&gt;"",Utilization!$J$2,"")</f>
        <v/>
      </c>
      <c r="M1463" s="69" t="str">
        <f>IF(TimeSpend[[#This Row],[Personnel number]]&lt;&gt;"",VLOOKUP(TimeSpend[[#This Row],[Personnel number]],Users!A:B,2,0),"")</f>
        <v/>
      </c>
      <c r="N1463" s="69" t="str">
        <f>IF(TimeSpend[[#This Row],[Network Description]]&lt;&gt;"",VLOOKUP(TimeSpend[[#This Row],[Network Description]],Projects!A:C,3,0),"")</f>
        <v/>
      </c>
      <c r="O1463" s="69" t="str">
        <f>IF(TimeSpend[[#This Row],[Activity]]&lt;&gt;"",VLOOKUP(TimeSpend[[#This Row],[Activity]],Activity,2,FALSE),"")</f>
        <v/>
      </c>
    </row>
    <row r="1464" spans="3:15" ht="16.5" customHeight="1" x14ac:dyDescent="0.25">
      <c r="C1464" s="68" t="str">
        <f t="shared" si="25"/>
        <v/>
      </c>
      <c r="D1464" s="69" t="str">
        <f>IF(TimeSpend[[#This Row],[Network Description]]&lt;&gt;"",VLOOKUP(TimeSpend[[#This Row],[Network Description]],Projects!A:B,2,0),"")</f>
        <v/>
      </c>
      <c r="F1464" s="96"/>
      <c r="L1464" s="69" t="str">
        <f>IF(TimeSpend[[#This Row],[Personnel number]]&lt;&gt;"",Utilization!$J$2,"")</f>
        <v/>
      </c>
      <c r="M1464" s="69" t="str">
        <f>IF(TimeSpend[[#This Row],[Personnel number]]&lt;&gt;"",VLOOKUP(TimeSpend[[#This Row],[Personnel number]],Users!A:B,2,0),"")</f>
        <v/>
      </c>
      <c r="N1464" s="69" t="str">
        <f>IF(TimeSpend[[#This Row],[Network Description]]&lt;&gt;"",VLOOKUP(TimeSpend[[#This Row],[Network Description]],Projects!A:C,3,0),"")</f>
        <v/>
      </c>
      <c r="O1464" s="69" t="str">
        <f>IF(TimeSpend[[#This Row],[Activity]]&lt;&gt;"",VLOOKUP(TimeSpend[[#This Row],[Activity]],Activity,2,FALSE),"")</f>
        <v/>
      </c>
    </row>
    <row r="1465" spans="3:15" ht="16.5" customHeight="1" x14ac:dyDescent="0.25">
      <c r="C1465" s="68" t="str">
        <f t="shared" si="25"/>
        <v/>
      </c>
      <c r="D1465" s="69" t="str">
        <f>IF(TimeSpend[[#This Row],[Network Description]]&lt;&gt;"",VLOOKUP(TimeSpend[[#This Row],[Network Description]],Projects!A:B,2,0),"")</f>
        <v/>
      </c>
      <c r="F1465" s="96"/>
      <c r="L1465" s="69" t="str">
        <f>IF(TimeSpend[[#This Row],[Personnel number]]&lt;&gt;"",Utilization!$J$2,"")</f>
        <v/>
      </c>
      <c r="M1465" s="69" t="str">
        <f>IF(TimeSpend[[#This Row],[Personnel number]]&lt;&gt;"",VLOOKUP(TimeSpend[[#This Row],[Personnel number]],Users!A:B,2,0),"")</f>
        <v/>
      </c>
      <c r="N1465" s="69" t="str">
        <f>IF(TimeSpend[[#This Row],[Network Description]]&lt;&gt;"",VLOOKUP(TimeSpend[[#This Row],[Network Description]],Projects!A:C,3,0),"")</f>
        <v/>
      </c>
      <c r="O1465" s="69" t="str">
        <f>IF(TimeSpend[[#This Row],[Activity]]&lt;&gt;"",VLOOKUP(TimeSpend[[#This Row],[Activity]],Activity,2,FALSE),"")</f>
        <v/>
      </c>
    </row>
    <row r="1466" spans="3:15" ht="16.5" customHeight="1" x14ac:dyDescent="0.25">
      <c r="C1466" s="68" t="str">
        <f t="shared" si="25"/>
        <v/>
      </c>
      <c r="D1466" s="69" t="str">
        <f>IF(TimeSpend[[#This Row],[Network Description]]&lt;&gt;"",VLOOKUP(TimeSpend[[#This Row],[Network Description]],Projects!A:B,2,0),"")</f>
        <v/>
      </c>
      <c r="F1466" s="96"/>
      <c r="L1466" s="69" t="str">
        <f>IF(TimeSpend[[#This Row],[Personnel number]]&lt;&gt;"",Utilization!$J$2,"")</f>
        <v/>
      </c>
      <c r="M1466" s="69" t="str">
        <f>IF(TimeSpend[[#This Row],[Personnel number]]&lt;&gt;"",VLOOKUP(TimeSpend[[#This Row],[Personnel number]],Users!A:B,2,0),"")</f>
        <v/>
      </c>
      <c r="N1466" s="69" t="str">
        <f>IF(TimeSpend[[#This Row],[Network Description]]&lt;&gt;"",VLOOKUP(TimeSpend[[#This Row],[Network Description]],Projects!A:C,3,0),"")</f>
        <v/>
      </c>
      <c r="O1466" s="69" t="str">
        <f>IF(TimeSpend[[#This Row],[Activity]]&lt;&gt;"",VLOOKUP(TimeSpend[[#This Row],[Activity]],Activity,2,FALSE),"")</f>
        <v/>
      </c>
    </row>
    <row r="1467" spans="3:15" ht="16.5" customHeight="1" x14ac:dyDescent="0.25">
      <c r="C1467" s="68" t="str">
        <f t="shared" si="25"/>
        <v/>
      </c>
      <c r="D1467" s="69" t="str">
        <f>IF(TimeSpend[[#This Row],[Network Description]]&lt;&gt;"",VLOOKUP(TimeSpend[[#This Row],[Network Description]],Projects!A:B,2,0),"")</f>
        <v/>
      </c>
      <c r="F1467" s="96"/>
      <c r="L1467" s="69" t="str">
        <f>IF(TimeSpend[[#This Row],[Personnel number]]&lt;&gt;"",Utilization!$J$2,"")</f>
        <v/>
      </c>
      <c r="M1467" s="69" t="str">
        <f>IF(TimeSpend[[#This Row],[Personnel number]]&lt;&gt;"",VLOOKUP(TimeSpend[[#This Row],[Personnel number]],Users!A:B,2,0),"")</f>
        <v/>
      </c>
      <c r="N1467" s="69" t="str">
        <f>IF(TimeSpend[[#This Row],[Network Description]]&lt;&gt;"",VLOOKUP(TimeSpend[[#This Row],[Network Description]],Projects!A:C,3,0),"")</f>
        <v/>
      </c>
      <c r="O1467" s="69" t="str">
        <f>IF(TimeSpend[[#This Row],[Activity]]&lt;&gt;"",VLOOKUP(TimeSpend[[#This Row],[Activity]],Activity,2,FALSE),"")</f>
        <v/>
      </c>
    </row>
    <row r="1468" spans="3:15" ht="16.5" customHeight="1" x14ac:dyDescent="0.25">
      <c r="C1468" s="68" t="str">
        <f t="shared" si="25"/>
        <v/>
      </c>
      <c r="D1468" s="69" t="str">
        <f>IF(TimeSpend[[#This Row],[Network Description]]&lt;&gt;"",VLOOKUP(TimeSpend[[#This Row],[Network Description]],Projects!A:B,2,0),"")</f>
        <v/>
      </c>
      <c r="F1468" s="96"/>
      <c r="L1468" s="69" t="str">
        <f>IF(TimeSpend[[#This Row],[Personnel number]]&lt;&gt;"",Utilization!$J$2,"")</f>
        <v/>
      </c>
      <c r="M1468" s="69" t="str">
        <f>IF(TimeSpend[[#This Row],[Personnel number]]&lt;&gt;"",VLOOKUP(TimeSpend[[#This Row],[Personnel number]],Users!A:B,2,0),"")</f>
        <v/>
      </c>
      <c r="N1468" s="69" t="str">
        <f>IF(TimeSpend[[#This Row],[Network Description]]&lt;&gt;"",VLOOKUP(TimeSpend[[#This Row],[Network Description]],Projects!A:C,3,0),"")</f>
        <v/>
      </c>
      <c r="O1468" s="69" t="str">
        <f>IF(TimeSpend[[#This Row],[Activity]]&lt;&gt;"",VLOOKUP(TimeSpend[[#This Row],[Activity]],Activity,2,FALSE),"")</f>
        <v/>
      </c>
    </row>
    <row r="1469" spans="3:15" ht="16.5" customHeight="1" x14ac:dyDescent="0.25">
      <c r="C1469" s="68" t="str">
        <f t="shared" si="25"/>
        <v/>
      </c>
      <c r="D1469" s="69" t="str">
        <f>IF(TimeSpend[[#This Row],[Network Description]]&lt;&gt;"",VLOOKUP(TimeSpend[[#This Row],[Network Description]],Projects!A:B,2,0),"")</f>
        <v/>
      </c>
      <c r="F1469" s="96"/>
      <c r="L1469" s="69" t="str">
        <f>IF(TimeSpend[[#This Row],[Personnel number]]&lt;&gt;"",Utilization!$J$2,"")</f>
        <v/>
      </c>
      <c r="M1469" s="69" t="str">
        <f>IF(TimeSpend[[#This Row],[Personnel number]]&lt;&gt;"",VLOOKUP(TimeSpend[[#This Row],[Personnel number]],Users!A:B,2,0),"")</f>
        <v/>
      </c>
      <c r="N1469" s="69" t="str">
        <f>IF(TimeSpend[[#This Row],[Network Description]]&lt;&gt;"",VLOOKUP(TimeSpend[[#This Row],[Network Description]],Projects!A:C,3,0),"")</f>
        <v/>
      </c>
      <c r="O1469" s="69" t="str">
        <f>IF(TimeSpend[[#This Row],[Activity]]&lt;&gt;"",VLOOKUP(TimeSpend[[#This Row],[Activity]],Activity,2,FALSE),"")</f>
        <v/>
      </c>
    </row>
    <row r="1470" spans="3:15" ht="16.5" customHeight="1" x14ac:dyDescent="0.25">
      <c r="C1470" s="68" t="str">
        <f t="shared" si="25"/>
        <v/>
      </c>
      <c r="D1470" s="69" t="str">
        <f>IF(TimeSpend[[#This Row],[Network Description]]&lt;&gt;"",VLOOKUP(TimeSpend[[#This Row],[Network Description]],Projects!A:B,2,0),"")</f>
        <v/>
      </c>
      <c r="F1470" s="96"/>
      <c r="L1470" s="69" t="str">
        <f>IF(TimeSpend[[#This Row],[Personnel number]]&lt;&gt;"",Utilization!$J$2,"")</f>
        <v/>
      </c>
      <c r="M1470" s="69" t="str">
        <f>IF(TimeSpend[[#This Row],[Personnel number]]&lt;&gt;"",VLOOKUP(TimeSpend[[#This Row],[Personnel number]],Users!A:B,2,0),"")</f>
        <v/>
      </c>
      <c r="N1470" s="69" t="str">
        <f>IF(TimeSpend[[#This Row],[Network Description]]&lt;&gt;"",VLOOKUP(TimeSpend[[#This Row],[Network Description]],Projects!A:C,3,0),"")</f>
        <v/>
      </c>
      <c r="O1470" s="69" t="str">
        <f>IF(TimeSpend[[#This Row],[Activity]]&lt;&gt;"",VLOOKUP(TimeSpend[[#This Row],[Activity]],Activity,2,FALSE),"")</f>
        <v/>
      </c>
    </row>
    <row r="1471" spans="3:15" ht="16.5" customHeight="1" x14ac:dyDescent="0.25">
      <c r="C1471" s="68" t="str">
        <f t="shared" si="25"/>
        <v/>
      </c>
      <c r="D1471" s="69" t="str">
        <f>IF(TimeSpend[[#This Row],[Network Description]]&lt;&gt;"",VLOOKUP(TimeSpend[[#This Row],[Network Description]],Projects!A:B,2,0),"")</f>
        <v/>
      </c>
      <c r="F1471" s="96"/>
      <c r="L1471" s="69" t="str">
        <f>IF(TimeSpend[[#This Row],[Personnel number]]&lt;&gt;"",Utilization!$J$2,"")</f>
        <v/>
      </c>
      <c r="M1471" s="69" t="str">
        <f>IF(TimeSpend[[#This Row],[Personnel number]]&lt;&gt;"",VLOOKUP(TimeSpend[[#This Row],[Personnel number]],Users!A:B,2,0),"")</f>
        <v/>
      </c>
      <c r="N1471" s="69" t="str">
        <f>IF(TimeSpend[[#This Row],[Network Description]]&lt;&gt;"",VLOOKUP(TimeSpend[[#This Row],[Network Description]],Projects!A:C,3,0),"")</f>
        <v/>
      </c>
      <c r="O1471" s="69" t="str">
        <f>IF(TimeSpend[[#This Row],[Activity]]&lt;&gt;"",VLOOKUP(TimeSpend[[#This Row],[Activity]],Activity,2,FALSE),"")</f>
        <v/>
      </c>
    </row>
    <row r="1472" spans="3:15" ht="16.5" customHeight="1" x14ac:dyDescent="0.25">
      <c r="C1472" s="68" t="str">
        <f t="shared" si="25"/>
        <v/>
      </c>
      <c r="D1472" s="69" t="str">
        <f>IF(TimeSpend[[#This Row],[Network Description]]&lt;&gt;"",VLOOKUP(TimeSpend[[#This Row],[Network Description]],Projects!A:B,2,0),"")</f>
        <v/>
      </c>
      <c r="F1472" s="96"/>
      <c r="L1472" s="69" t="str">
        <f>IF(TimeSpend[[#This Row],[Personnel number]]&lt;&gt;"",Utilization!$J$2,"")</f>
        <v/>
      </c>
      <c r="M1472" s="69" t="str">
        <f>IF(TimeSpend[[#This Row],[Personnel number]]&lt;&gt;"",VLOOKUP(TimeSpend[[#This Row],[Personnel number]],Users!A:B,2,0),"")</f>
        <v/>
      </c>
      <c r="N1472" s="69" t="str">
        <f>IF(TimeSpend[[#This Row],[Network Description]]&lt;&gt;"",VLOOKUP(TimeSpend[[#This Row],[Network Description]],Projects!A:C,3,0),"")</f>
        <v/>
      </c>
      <c r="O1472" s="69" t="str">
        <f>IF(TimeSpend[[#This Row],[Activity]]&lt;&gt;"",VLOOKUP(TimeSpend[[#This Row],[Activity]],Activity,2,FALSE),"")</f>
        <v/>
      </c>
    </row>
    <row r="1473" spans="3:15" ht="16.5" customHeight="1" x14ac:dyDescent="0.25">
      <c r="C1473" s="68" t="str">
        <f t="shared" ref="C1473:C1536" si="26">IF((I1473-INT(I1473))*24-(H1473-INT(H1473))*24=0,"",(I1473-INT(I1473))*24-(H1473-INT(H1473))*24)</f>
        <v/>
      </c>
      <c r="D1473" s="69" t="str">
        <f>IF(TimeSpend[[#This Row],[Network Description]]&lt;&gt;"",VLOOKUP(TimeSpend[[#This Row],[Network Description]],Projects!A:B,2,0),"")</f>
        <v/>
      </c>
      <c r="F1473" s="96"/>
      <c r="L1473" s="69" t="str">
        <f>IF(TimeSpend[[#This Row],[Personnel number]]&lt;&gt;"",Utilization!$J$2,"")</f>
        <v/>
      </c>
      <c r="M1473" s="69" t="str">
        <f>IF(TimeSpend[[#This Row],[Personnel number]]&lt;&gt;"",VLOOKUP(TimeSpend[[#This Row],[Personnel number]],Users!A:B,2,0),"")</f>
        <v/>
      </c>
      <c r="N1473" s="69" t="str">
        <f>IF(TimeSpend[[#This Row],[Network Description]]&lt;&gt;"",VLOOKUP(TimeSpend[[#This Row],[Network Description]],Projects!A:C,3,0),"")</f>
        <v/>
      </c>
      <c r="O1473" s="69" t="str">
        <f>IF(TimeSpend[[#This Row],[Activity]]&lt;&gt;"",VLOOKUP(TimeSpend[[#This Row],[Activity]],Activity,2,FALSE),"")</f>
        <v/>
      </c>
    </row>
    <row r="1474" spans="3:15" ht="16.5" customHeight="1" x14ac:dyDescent="0.25">
      <c r="C1474" s="68" t="str">
        <f t="shared" si="26"/>
        <v/>
      </c>
      <c r="D1474" s="69" t="str">
        <f>IF(TimeSpend[[#This Row],[Network Description]]&lt;&gt;"",VLOOKUP(TimeSpend[[#This Row],[Network Description]],Projects!A:B,2,0),"")</f>
        <v/>
      </c>
      <c r="F1474" s="96"/>
      <c r="L1474" s="69" t="str">
        <f>IF(TimeSpend[[#This Row],[Personnel number]]&lt;&gt;"",Utilization!$J$2,"")</f>
        <v/>
      </c>
      <c r="M1474" s="69" t="str">
        <f>IF(TimeSpend[[#This Row],[Personnel number]]&lt;&gt;"",VLOOKUP(TimeSpend[[#This Row],[Personnel number]],Users!A:B,2,0),"")</f>
        <v/>
      </c>
      <c r="N1474" s="69" t="str">
        <f>IF(TimeSpend[[#This Row],[Network Description]]&lt;&gt;"",VLOOKUP(TimeSpend[[#This Row],[Network Description]],Projects!A:C,3,0),"")</f>
        <v/>
      </c>
      <c r="O1474" s="69" t="str">
        <f>IF(TimeSpend[[#This Row],[Activity]]&lt;&gt;"",VLOOKUP(TimeSpend[[#This Row],[Activity]],Activity,2,FALSE),"")</f>
        <v/>
      </c>
    </row>
    <row r="1475" spans="3:15" ht="16.5" customHeight="1" x14ac:dyDescent="0.25">
      <c r="C1475" s="68" t="str">
        <f t="shared" si="26"/>
        <v/>
      </c>
      <c r="D1475" s="69" t="str">
        <f>IF(TimeSpend[[#This Row],[Network Description]]&lt;&gt;"",VLOOKUP(TimeSpend[[#This Row],[Network Description]],Projects!A:B,2,0),"")</f>
        <v/>
      </c>
      <c r="F1475" s="96"/>
      <c r="L1475" s="69" t="str">
        <f>IF(TimeSpend[[#This Row],[Personnel number]]&lt;&gt;"",Utilization!$J$2,"")</f>
        <v/>
      </c>
      <c r="M1475" s="69" t="str">
        <f>IF(TimeSpend[[#This Row],[Personnel number]]&lt;&gt;"",VLOOKUP(TimeSpend[[#This Row],[Personnel number]],Users!A:B,2,0),"")</f>
        <v/>
      </c>
      <c r="N1475" s="69" t="str">
        <f>IF(TimeSpend[[#This Row],[Network Description]]&lt;&gt;"",VLOOKUP(TimeSpend[[#This Row],[Network Description]],Projects!A:C,3,0),"")</f>
        <v/>
      </c>
      <c r="O1475" s="69" t="str">
        <f>IF(TimeSpend[[#This Row],[Activity]]&lt;&gt;"",VLOOKUP(TimeSpend[[#This Row],[Activity]],Activity,2,FALSE),"")</f>
        <v/>
      </c>
    </row>
    <row r="1476" spans="3:15" ht="16.5" customHeight="1" x14ac:dyDescent="0.25">
      <c r="C1476" s="68" t="str">
        <f t="shared" si="26"/>
        <v/>
      </c>
      <c r="D1476" s="69" t="str">
        <f>IF(TimeSpend[[#This Row],[Network Description]]&lt;&gt;"",VLOOKUP(TimeSpend[[#This Row],[Network Description]],Projects!A:B,2,0),"")</f>
        <v/>
      </c>
      <c r="F1476" s="96"/>
      <c r="L1476" s="69" t="str">
        <f>IF(TimeSpend[[#This Row],[Personnel number]]&lt;&gt;"",Utilization!$J$2,"")</f>
        <v/>
      </c>
      <c r="M1476" s="69" t="str">
        <f>IF(TimeSpend[[#This Row],[Personnel number]]&lt;&gt;"",VLOOKUP(TimeSpend[[#This Row],[Personnel number]],Users!A:B,2,0),"")</f>
        <v/>
      </c>
      <c r="N1476" s="69" t="str">
        <f>IF(TimeSpend[[#This Row],[Network Description]]&lt;&gt;"",VLOOKUP(TimeSpend[[#This Row],[Network Description]],Projects!A:C,3,0),"")</f>
        <v/>
      </c>
      <c r="O1476" s="69" t="str">
        <f>IF(TimeSpend[[#This Row],[Activity]]&lt;&gt;"",VLOOKUP(TimeSpend[[#This Row],[Activity]],Activity,2,FALSE),"")</f>
        <v/>
      </c>
    </row>
    <row r="1477" spans="3:15" ht="16.5" customHeight="1" x14ac:dyDescent="0.25">
      <c r="C1477" s="68" t="str">
        <f t="shared" si="26"/>
        <v/>
      </c>
      <c r="D1477" s="69" t="str">
        <f>IF(TimeSpend[[#This Row],[Network Description]]&lt;&gt;"",VLOOKUP(TimeSpend[[#This Row],[Network Description]],Projects!A:B,2,0),"")</f>
        <v/>
      </c>
      <c r="F1477" s="96"/>
      <c r="L1477" s="69" t="str">
        <f>IF(TimeSpend[[#This Row],[Personnel number]]&lt;&gt;"",Utilization!$J$2,"")</f>
        <v/>
      </c>
      <c r="M1477" s="69" t="str">
        <f>IF(TimeSpend[[#This Row],[Personnel number]]&lt;&gt;"",VLOOKUP(TimeSpend[[#This Row],[Personnel number]],Users!A:B,2,0),"")</f>
        <v/>
      </c>
      <c r="N1477" s="69" t="str">
        <f>IF(TimeSpend[[#This Row],[Network Description]]&lt;&gt;"",VLOOKUP(TimeSpend[[#This Row],[Network Description]],Projects!A:C,3,0),"")</f>
        <v/>
      </c>
      <c r="O1477" s="69" t="str">
        <f>IF(TimeSpend[[#This Row],[Activity]]&lt;&gt;"",VLOOKUP(TimeSpend[[#This Row],[Activity]],Activity,2,FALSE),"")</f>
        <v/>
      </c>
    </row>
    <row r="1478" spans="3:15" ht="16.5" customHeight="1" x14ac:dyDescent="0.25">
      <c r="C1478" s="68" t="str">
        <f t="shared" si="26"/>
        <v/>
      </c>
      <c r="D1478" s="69" t="str">
        <f>IF(TimeSpend[[#This Row],[Network Description]]&lt;&gt;"",VLOOKUP(TimeSpend[[#This Row],[Network Description]],Projects!A:B,2,0),"")</f>
        <v/>
      </c>
      <c r="F1478" s="96"/>
      <c r="L1478" s="69" t="str">
        <f>IF(TimeSpend[[#This Row],[Personnel number]]&lt;&gt;"",Utilization!$J$2,"")</f>
        <v/>
      </c>
      <c r="M1478" s="69" t="str">
        <f>IF(TimeSpend[[#This Row],[Personnel number]]&lt;&gt;"",VLOOKUP(TimeSpend[[#This Row],[Personnel number]],Users!A:B,2,0),"")</f>
        <v/>
      </c>
      <c r="N1478" s="69" t="str">
        <f>IF(TimeSpend[[#This Row],[Network Description]]&lt;&gt;"",VLOOKUP(TimeSpend[[#This Row],[Network Description]],Projects!A:C,3,0),"")</f>
        <v/>
      </c>
      <c r="O1478" s="69" t="str">
        <f>IF(TimeSpend[[#This Row],[Activity]]&lt;&gt;"",VLOOKUP(TimeSpend[[#This Row],[Activity]],Activity,2,FALSE),"")</f>
        <v/>
      </c>
    </row>
    <row r="1479" spans="3:15" ht="16.5" customHeight="1" x14ac:dyDescent="0.25">
      <c r="C1479" s="68" t="str">
        <f t="shared" si="26"/>
        <v/>
      </c>
      <c r="D1479" s="69" t="str">
        <f>IF(TimeSpend[[#This Row],[Network Description]]&lt;&gt;"",VLOOKUP(TimeSpend[[#This Row],[Network Description]],Projects!A:B,2,0),"")</f>
        <v/>
      </c>
      <c r="F1479" s="96"/>
      <c r="L1479" s="69" t="str">
        <f>IF(TimeSpend[[#This Row],[Personnel number]]&lt;&gt;"",Utilization!$J$2,"")</f>
        <v/>
      </c>
      <c r="M1479" s="69" t="str">
        <f>IF(TimeSpend[[#This Row],[Personnel number]]&lt;&gt;"",VLOOKUP(TimeSpend[[#This Row],[Personnel number]],Users!A:B,2,0),"")</f>
        <v/>
      </c>
      <c r="N1479" s="69" t="str">
        <f>IF(TimeSpend[[#This Row],[Network Description]]&lt;&gt;"",VLOOKUP(TimeSpend[[#This Row],[Network Description]],Projects!A:C,3,0),"")</f>
        <v/>
      </c>
      <c r="O1479" s="69" t="str">
        <f>IF(TimeSpend[[#This Row],[Activity]]&lt;&gt;"",VLOOKUP(TimeSpend[[#This Row],[Activity]],Activity,2,FALSE),"")</f>
        <v/>
      </c>
    </row>
    <row r="1480" spans="3:15" ht="16.5" customHeight="1" x14ac:dyDescent="0.25">
      <c r="C1480" s="68" t="str">
        <f t="shared" si="26"/>
        <v/>
      </c>
      <c r="D1480" s="69" t="str">
        <f>IF(TimeSpend[[#This Row],[Network Description]]&lt;&gt;"",VLOOKUP(TimeSpend[[#This Row],[Network Description]],Projects!A:B,2,0),"")</f>
        <v/>
      </c>
      <c r="F1480" s="96"/>
      <c r="L1480" s="69" t="str">
        <f>IF(TimeSpend[[#This Row],[Personnel number]]&lt;&gt;"",Utilization!$J$2,"")</f>
        <v/>
      </c>
      <c r="M1480" s="69" t="str">
        <f>IF(TimeSpend[[#This Row],[Personnel number]]&lt;&gt;"",VLOOKUP(TimeSpend[[#This Row],[Personnel number]],Users!A:B,2,0),"")</f>
        <v/>
      </c>
      <c r="N1480" s="69" t="str">
        <f>IF(TimeSpend[[#This Row],[Network Description]]&lt;&gt;"",VLOOKUP(TimeSpend[[#This Row],[Network Description]],Projects!A:C,3,0),"")</f>
        <v/>
      </c>
      <c r="O1480" s="69" t="str">
        <f>IF(TimeSpend[[#This Row],[Activity]]&lt;&gt;"",VLOOKUP(TimeSpend[[#This Row],[Activity]],Activity,2,FALSE),"")</f>
        <v/>
      </c>
    </row>
    <row r="1481" spans="3:15" ht="16.5" customHeight="1" x14ac:dyDescent="0.25">
      <c r="C1481" s="68" t="str">
        <f t="shared" si="26"/>
        <v/>
      </c>
      <c r="D1481" s="69" t="str">
        <f>IF(TimeSpend[[#This Row],[Network Description]]&lt;&gt;"",VLOOKUP(TimeSpend[[#This Row],[Network Description]],Projects!A:B,2,0),"")</f>
        <v/>
      </c>
      <c r="F1481" s="96"/>
      <c r="L1481" s="69" t="str">
        <f>IF(TimeSpend[[#This Row],[Personnel number]]&lt;&gt;"",Utilization!$J$2,"")</f>
        <v/>
      </c>
      <c r="M1481" s="69" t="str">
        <f>IF(TimeSpend[[#This Row],[Personnel number]]&lt;&gt;"",VLOOKUP(TimeSpend[[#This Row],[Personnel number]],Users!A:B,2,0),"")</f>
        <v/>
      </c>
      <c r="N1481" s="69" t="str">
        <f>IF(TimeSpend[[#This Row],[Network Description]]&lt;&gt;"",VLOOKUP(TimeSpend[[#This Row],[Network Description]],Projects!A:C,3,0),"")</f>
        <v/>
      </c>
      <c r="O1481" s="69" t="str">
        <f>IF(TimeSpend[[#This Row],[Activity]]&lt;&gt;"",VLOOKUP(TimeSpend[[#This Row],[Activity]],Activity,2,FALSE),"")</f>
        <v/>
      </c>
    </row>
    <row r="1482" spans="3:15" ht="16.5" customHeight="1" x14ac:dyDescent="0.25">
      <c r="C1482" s="68" t="str">
        <f t="shared" si="26"/>
        <v/>
      </c>
      <c r="D1482" s="69" t="str">
        <f>IF(TimeSpend[[#This Row],[Network Description]]&lt;&gt;"",VLOOKUP(TimeSpend[[#This Row],[Network Description]],Projects!A:B,2,0),"")</f>
        <v/>
      </c>
      <c r="F1482" s="96"/>
      <c r="L1482" s="69" t="str">
        <f>IF(TimeSpend[[#This Row],[Personnel number]]&lt;&gt;"",Utilization!$J$2,"")</f>
        <v/>
      </c>
      <c r="M1482" s="69" t="str">
        <f>IF(TimeSpend[[#This Row],[Personnel number]]&lt;&gt;"",VLOOKUP(TimeSpend[[#This Row],[Personnel number]],Users!A:B,2,0),"")</f>
        <v/>
      </c>
      <c r="N1482" s="69" t="str">
        <f>IF(TimeSpend[[#This Row],[Network Description]]&lt;&gt;"",VLOOKUP(TimeSpend[[#This Row],[Network Description]],Projects!A:C,3,0),"")</f>
        <v/>
      </c>
      <c r="O1482" s="69" t="str">
        <f>IF(TimeSpend[[#This Row],[Activity]]&lt;&gt;"",VLOOKUP(TimeSpend[[#This Row],[Activity]],Activity,2,FALSE),"")</f>
        <v/>
      </c>
    </row>
    <row r="1483" spans="3:15" ht="16.5" customHeight="1" x14ac:dyDescent="0.25">
      <c r="C1483" s="68" t="str">
        <f t="shared" si="26"/>
        <v/>
      </c>
      <c r="D1483" s="69" t="str">
        <f>IF(TimeSpend[[#This Row],[Network Description]]&lt;&gt;"",VLOOKUP(TimeSpend[[#This Row],[Network Description]],Projects!A:B,2,0),"")</f>
        <v/>
      </c>
      <c r="F1483" s="96"/>
      <c r="L1483" s="69" t="str">
        <f>IF(TimeSpend[[#This Row],[Personnel number]]&lt;&gt;"",Utilization!$J$2,"")</f>
        <v/>
      </c>
      <c r="M1483" s="69" t="str">
        <f>IF(TimeSpend[[#This Row],[Personnel number]]&lt;&gt;"",VLOOKUP(TimeSpend[[#This Row],[Personnel number]],Users!A:B,2,0),"")</f>
        <v/>
      </c>
      <c r="N1483" s="69" t="str">
        <f>IF(TimeSpend[[#This Row],[Network Description]]&lt;&gt;"",VLOOKUP(TimeSpend[[#This Row],[Network Description]],Projects!A:C,3,0),"")</f>
        <v/>
      </c>
      <c r="O1483" s="69" t="str">
        <f>IF(TimeSpend[[#This Row],[Activity]]&lt;&gt;"",VLOOKUP(TimeSpend[[#This Row],[Activity]],Activity,2,FALSE),"")</f>
        <v/>
      </c>
    </row>
    <row r="1484" spans="3:15" ht="16.5" customHeight="1" x14ac:dyDescent="0.25">
      <c r="C1484" s="68" t="str">
        <f t="shared" si="26"/>
        <v/>
      </c>
      <c r="D1484" s="69" t="str">
        <f>IF(TimeSpend[[#This Row],[Network Description]]&lt;&gt;"",VLOOKUP(TimeSpend[[#This Row],[Network Description]],Projects!A:B,2,0),"")</f>
        <v/>
      </c>
      <c r="F1484" s="96"/>
      <c r="L1484" s="69" t="str">
        <f>IF(TimeSpend[[#This Row],[Personnel number]]&lt;&gt;"",Utilization!$J$2,"")</f>
        <v/>
      </c>
      <c r="M1484" s="69" t="str">
        <f>IF(TimeSpend[[#This Row],[Personnel number]]&lt;&gt;"",VLOOKUP(TimeSpend[[#This Row],[Personnel number]],Users!A:B,2,0),"")</f>
        <v/>
      </c>
      <c r="N1484" s="69" t="str">
        <f>IF(TimeSpend[[#This Row],[Network Description]]&lt;&gt;"",VLOOKUP(TimeSpend[[#This Row],[Network Description]],Projects!A:C,3,0),"")</f>
        <v/>
      </c>
      <c r="O1484" s="69" t="str">
        <f>IF(TimeSpend[[#This Row],[Activity]]&lt;&gt;"",VLOOKUP(TimeSpend[[#This Row],[Activity]],Activity,2,FALSE),"")</f>
        <v/>
      </c>
    </row>
    <row r="1485" spans="3:15" ht="16.5" customHeight="1" x14ac:dyDescent="0.25">
      <c r="C1485" s="68" t="str">
        <f t="shared" si="26"/>
        <v/>
      </c>
      <c r="D1485" s="69" t="str">
        <f>IF(TimeSpend[[#This Row],[Network Description]]&lt;&gt;"",VLOOKUP(TimeSpend[[#This Row],[Network Description]],Projects!A:B,2,0),"")</f>
        <v/>
      </c>
      <c r="F1485" s="96"/>
      <c r="L1485" s="69" t="str">
        <f>IF(TimeSpend[[#This Row],[Personnel number]]&lt;&gt;"",Utilization!$J$2,"")</f>
        <v/>
      </c>
      <c r="M1485" s="69" t="str">
        <f>IF(TimeSpend[[#This Row],[Personnel number]]&lt;&gt;"",VLOOKUP(TimeSpend[[#This Row],[Personnel number]],Users!A:B,2,0),"")</f>
        <v/>
      </c>
      <c r="N1485" s="69" t="str">
        <f>IF(TimeSpend[[#This Row],[Network Description]]&lt;&gt;"",VLOOKUP(TimeSpend[[#This Row],[Network Description]],Projects!A:C,3,0),"")</f>
        <v/>
      </c>
      <c r="O1485" s="69" t="str">
        <f>IF(TimeSpend[[#This Row],[Activity]]&lt;&gt;"",VLOOKUP(TimeSpend[[#This Row],[Activity]],Activity,2,FALSE),"")</f>
        <v/>
      </c>
    </row>
    <row r="1486" spans="3:15" ht="16.5" customHeight="1" x14ac:dyDescent="0.25">
      <c r="C1486" s="68" t="str">
        <f t="shared" si="26"/>
        <v/>
      </c>
      <c r="D1486" s="69" t="str">
        <f>IF(TimeSpend[[#This Row],[Network Description]]&lt;&gt;"",VLOOKUP(TimeSpend[[#This Row],[Network Description]],Projects!A:B,2,0),"")</f>
        <v/>
      </c>
      <c r="F1486" s="96"/>
      <c r="L1486" s="69" t="str">
        <f>IF(TimeSpend[[#This Row],[Personnel number]]&lt;&gt;"",Utilization!$J$2,"")</f>
        <v/>
      </c>
      <c r="M1486" s="69" t="str">
        <f>IF(TimeSpend[[#This Row],[Personnel number]]&lt;&gt;"",VLOOKUP(TimeSpend[[#This Row],[Personnel number]],Users!A:B,2,0),"")</f>
        <v/>
      </c>
      <c r="N1486" s="69" t="str">
        <f>IF(TimeSpend[[#This Row],[Network Description]]&lt;&gt;"",VLOOKUP(TimeSpend[[#This Row],[Network Description]],Projects!A:C,3,0),"")</f>
        <v/>
      </c>
      <c r="O1486" s="69" t="str">
        <f>IF(TimeSpend[[#This Row],[Activity]]&lt;&gt;"",VLOOKUP(TimeSpend[[#This Row],[Activity]],Activity,2,FALSE),"")</f>
        <v/>
      </c>
    </row>
    <row r="1487" spans="3:15" ht="16.5" customHeight="1" x14ac:dyDescent="0.25">
      <c r="C1487" s="68" t="str">
        <f t="shared" si="26"/>
        <v/>
      </c>
      <c r="D1487" s="69" t="str">
        <f>IF(TimeSpend[[#This Row],[Network Description]]&lt;&gt;"",VLOOKUP(TimeSpend[[#This Row],[Network Description]],Projects!A:B,2,0),"")</f>
        <v/>
      </c>
      <c r="F1487" s="96"/>
      <c r="L1487" s="69" t="str">
        <f>IF(TimeSpend[[#This Row],[Personnel number]]&lt;&gt;"",Utilization!$J$2,"")</f>
        <v/>
      </c>
      <c r="M1487" s="69" t="str">
        <f>IF(TimeSpend[[#This Row],[Personnel number]]&lt;&gt;"",VLOOKUP(TimeSpend[[#This Row],[Personnel number]],Users!A:B,2,0),"")</f>
        <v/>
      </c>
      <c r="N1487" s="69" t="str">
        <f>IF(TimeSpend[[#This Row],[Network Description]]&lt;&gt;"",VLOOKUP(TimeSpend[[#This Row],[Network Description]],Projects!A:C,3,0),"")</f>
        <v/>
      </c>
      <c r="O1487" s="69" t="str">
        <f>IF(TimeSpend[[#This Row],[Activity]]&lt;&gt;"",VLOOKUP(TimeSpend[[#This Row],[Activity]],Activity,2,FALSE),"")</f>
        <v/>
      </c>
    </row>
    <row r="1488" spans="3:15" ht="16.5" customHeight="1" x14ac:dyDescent="0.25">
      <c r="C1488" s="68" t="str">
        <f t="shared" si="26"/>
        <v/>
      </c>
      <c r="D1488" s="69" t="str">
        <f>IF(TimeSpend[[#This Row],[Network Description]]&lt;&gt;"",VLOOKUP(TimeSpend[[#This Row],[Network Description]],Projects!A:B,2,0),"")</f>
        <v/>
      </c>
      <c r="F1488" s="96"/>
      <c r="L1488" s="69" t="str">
        <f>IF(TimeSpend[[#This Row],[Personnel number]]&lt;&gt;"",Utilization!$J$2,"")</f>
        <v/>
      </c>
      <c r="M1488" s="69" t="str">
        <f>IF(TimeSpend[[#This Row],[Personnel number]]&lt;&gt;"",VLOOKUP(TimeSpend[[#This Row],[Personnel number]],Users!A:B,2,0),"")</f>
        <v/>
      </c>
      <c r="N1488" s="69" t="str">
        <f>IF(TimeSpend[[#This Row],[Network Description]]&lt;&gt;"",VLOOKUP(TimeSpend[[#This Row],[Network Description]],Projects!A:C,3,0),"")</f>
        <v/>
      </c>
      <c r="O1488" s="69" t="str">
        <f>IF(TimeSpend[[#This Row],[Activity]]&lt;&gt;"",VLOOKUP(TimeSpend[[#This Row],[Activity]],Activity,2,FALSE),"")</f>
        <v/>
      </c>
    </row>
    <row r="1489" spans="2:15" ht="16.5" customHeight="1" x14ac:dyDescent="0.25">
      <c r="B1489" s="115"/>
      <c r="C1489" s="68" t="str">
        <f t="shared" si="26"/>
        <v/>
      </c>
      <c r="D1489" s="69" t="str">
        <f>IF(TimeSpend[[#This Row],[Network Description]]&lt;&gt;"",VLOOKUP(TimeSpend[[#This Row],[Network Description]],Projects!A:B,2,0),"")</f>
        <v/>
      </c>
      <c r="F1489" s="96"/>
      <c r="L1489" s="69" t="str">
        <f>IF(TimeSpend[[#This Row],[Personnel number]]&lt;&gt;"",Utilization!$J$2,"")</f>
        <v/>
      </c>
      <c r="M1489" s="69" t="str">
        <f>IF(TimeSpend[[#This Row],[Personnel number]]&lt;&gt;"",VLOOKUP(TimeSpend[[#This Row],[Personnel number]],Users!A:B,2,0),"")</f>
        <v/>
      </c>
      <c r="N1489" s="69" t="str">
        <f>IF(TimeSpend[[#This Row],[Network Description]]&lt;&gt;"",VLOOKUP(TimeSpend[[#This Row],[Network Description]],Projects!A:C,3,0),"")</f>
        <v/>
      </c>
      <c r="O1489" s="69" t="str">
        <f>IF(TimeSpend[[#This Row],[Activity]]&lt;&gt;"",VLOOKUP(TimeSpend[[#This Row],[Activity]],Activity,2,FALSE),"")</f>
        <v/>
      </c>
    </row>
    <row r="1490" spans="2:15" ht="16.5" customHeight="1" x14ac:dyDescent="0.25">
      <c r="C1490" s="68" t="str">
        <f t="shared" si="26"/>
        <v/>
      </c>
      <c r="D1490" s="69" t="str">
        <f>IF(TimeSpend[[#This Row],[Network Description]]&lt;&gt;"",VLOOKUP(TimeSpend[[#This Row],[Network Description]],Projects!A:B,2,0),"")</f>
        <v/>
      </c>
      <c r="F1490" s="96"/>
      <c r="L1490" s="69" t="str">
        <f>IF(TimeSpend[[#This Row],[Personnel number]]&lt;&gt;"",Utilization!$J$2,"")</f>
        <v/>
      </c>
      <c r="M1490" s="69" t="str">
        <f>IF(TimeSpend[[#This Row],[Personnel number]]&lt;&gt;"",VLOOKUP(TimeSpend[[#This Row],[Personnel number]],Users!A:B,2,0),"")</f>
        <v/>
      </c>
      <c r="N1490" s="69" t="str">
        <f>IF(TimeSpend[[#This Row],[Network Description]]&lt;&gt;"",VLOOKUP(TimeSpend[[#This Row],[Network Description]],Projects!A:C,3,0),"")</f>
        <v/>
      </c>
      <c r="O1490" s="69" t="str">
        <f>IF(TimeSpend[[#This Row],[Activity]]&lt;&gt;"",VLOOKUP(TimeSpend[[#This Row],[Activity]],Activity,2,FALSE),"")</f>
        <v/>
      </c>
    </row>
    <row r="1491" spans="2:15" ht="16.5" customHeight="1" x14ac:dyDescent="0.25">
      <c r="C1491" s="68" t="str">
        <f t="shared" si="26"/>
        <v/>
      </c>
      <c r="D1491" s="69" t="str">
        <f>IF(TimeSpend[[#This Row],[Network Description]]&lt;&gt;"",VLOOKUP(TimeSpend[[#This Row],[Network Description]],Projects!A:B,2,0),"")</f>
        <v/>
      </c>
      <c r="F1491" s="96"/>
      <c r="L1491" s="69" t="str">
        <f>IF(TimeSpend[[#This Row],[Personnel number]]&lt;&gt;"",Utilization!$J$2,"")</f>
        <v/>
      </c>
      <c r="M1491" s="69" t="str">
        <f>IF(TimeSpend[[#This Row],[Personnel number]]&lt;&gt;"",VLOOKUP(TimeSpend[[#This Row],[Personnel number]],Users!A:B,2,0),"")</f>
        <v/>
      </c>
      <c r="N1491" s="69" t="str">
        <f>IF(TimeSpend[[#This Row],[Network Description]]&lt;&gt;"",VLOOKUP(TimeSpend[[#This Row],[Network Description]],Projects!A:C,3,0),"")</f>
        <v/>
      </c>
      <c r="O1491" s="69" t="str">
        <f>IF(TimeSpend[[#This Row],[Activity]]&lt;&gt;"",VLOOKUP(TimeSpend[[#This Row],[Activity]],Activity,2,FALSE),"")</f>
        <v/>
      </c>
    </row>
    <row r="1492" spans="2:15" ht="16.5" customHeight="1" x14ac:dyDescent="0.25">
      <c r="C1492" s="68" t="str">
        <f t="shared" si="26"/>
        <v/>
      </c>
      <c r="D1492" s="69" t="str">
        <f>IF(TimeSpend[[#This Row],[Network Description]]&lt;&gt;"",VLOOKUP(TimeSpend[[#This Row],[Network Description]],Projects!A:B,2,0),"")</f>
        <v/>
      </c>
      <c r="F1492" s="96"/>
      <c r="L1492" s="69" t="str">
        <f>IF(TimeSpend[[#This Row],[Personnel number]]&lt;&gt;"",Utilization!$J$2,"")</f>
        <v/>
      </c>
      <c r="M1492" s="69" t="str">
        <f>IF(TimeSpend[[#This Row],[Personnel number]]&lt;&gt;"",VLOOKUP(TimeSpend[[#This Row],[Personnel number]],Users!A:B,2,0),"")</f>
        <v/>
      </c>
      <c r="N1492" s="69" t="str">
        <f>IF(TimeSpend[[#This Row],[Network Description]]&lt;&gt;"",VLOOKUP(TimeSpend[[#This Row],[Network Description]],Projects!A:C,3,0),"")</f>
        <v/>
      </c>
      <c r="O1492" s="69" t="str">
        <f>IF(TimeSpend[[#This Row],[Activity]]&lt;&gt;"",VLOOKUP(TimeSpend[[#This Row],[Activity]],Activity,2,FALSE),"")</f>
        <v/>
      </c>
    </row>
    <row r="1493" spans="2:15" ht="16.5" customHeight="1" x14ac:dyDescent="0.25">
      <c r="C1493" s="68" t="str">
        <f t="shared" si="26"/>
        <v/>
      </c>
      <c r="D1493" s="69" t="str">
        <f>IF(TimeSpend[[#This Row],[Network Description]]&lt;&gt;"",VLOOKUP(TimeSpend[[#This Row],[Network Description]],Projects!A:B,2,0),"")</f>
        <v/>
      </c>
      <c r="F1493" s="96"/>
      <c r="L1493" s="69" t="str">
        <f>IF(TimeSpend[[#This Row],[Personnel number]]&lt;&gt;"",Utilization!$J$2,"")</f>
        <v/>
      </c>
      <c r="M1493" s="69" t="str">
        <f>IF(TimeSpend[[#This Row],[Personnel number]]&lt;&gt;"",VLOOKUP(TimeSpend[[#This Row],[Personnel number]],Users!A:B,2,0),"")</f>
        <v/>
      </c>
      <c r="N1493" s="69" t="str">
        <f>IF(TimeSpend[[#This Row],[Network Description]]&lt;&gt;"",VLOOKUP(TimeSpend[[#This Row],[Network Description]],Projects!A:C,3,0),"")</f>
        <v/>
      </c>
      <c r="O1493" s="69" t="str">
        <f>IF(TimeSpend[[#This Row],[Activity]]&lt;&gt;"",VLOOKUP(TimeSpend[[#This Row],[Activity]],Activity,2,FALSE),"")</f>
        <v/>
      </c>
    </row>
    <row r="1494" spans="2:15" ht="16.5" customHeight="1" x14ac:dyDescent="0.25">
      <c r="C1494" s="68" t="str">
        <f t="shared" si="26"/>
        <v/>
      </c>
      <c r="D1494" s="69" t="str">
        <f>IF(TimeSpend[[#This Row],[Network Description]]&lt;&gt;"",VLOOKUP(TimeSpend[[#This Row],[Network Description]],Projects!A:B,2,0),"")</f>
        <v/>
      </c>
      <c r="F1494" s="96"/>
      <c r="L1494" s="69" t="str">
        <f>IF(TimeSpend[[#This Row],[Personnel number]]&lt;&gt;"",Utilization!$J$2,"")</f>
        <v/>
      </c>
      <c r="M1494" s="69" t="str">
        <f>IF(TimeSpend[[#This Row],[Personnel number]]&lt;&gt;"",VLOOKUP(TimeSpend[[#This Row],[Personnel number]],Users!A:B,2,0),"")</f>
        <v/>
      </c>
      <c r="N1494" s="69" t="str">
        <f>IF(TimeSpend[[#This Row],[Network Description]]&lt;&gt;"",VLOOKUP(TimeSpend[[#This Row],[Network Description]],Projects!A:C,3,0),"")</f>
        <v/>
      </c>
      <c r="O1494" s="69" t="str">
        <f>IF(TimeSpend[[#This Row],[Activity]]&lt;&gt;"",VLOOKUP(TimeSpend[[#This Row],[Activity]],Activity,2,FALSE),"")</f>
        <v/>
      </c>
    </row>
    <row r="1495" spans="2:15" ht="16.5" customHeight="1" x14ac:dyDescent="0.25">
      <c r="C1495" s="68" t="str">
        <f t="shared" si="26"/>
        <v/>
      </c>
      <c r="D1495" s="69" t="str">
        <f>IF(TimeSpend[[#This Row],[Network Description]]&lt;&gt;"",VLOOKUP(TimeSpend[[#This Row],[Network Description]],Projects!A:B,2,0),"")</f>
        <v/>
      </c>
      <c r="F1495" s="96"/>
      <c r="L1495" s="69" t="str">
        <f>IF(TimeSpend[[#This Row],[Personnel number]]&lt;&gt;"",Utilization!$J$2,"")</f>
        <v/>
      </c>
      <c r="M1495" s="69" t="str">
        <f>IF(TimeSpend[[#This Row],[Personnel number]]&lt;&gt;"",VLOOKUP(TimeSpend[[#This Row],[Personnel number]],Users!A:B,2,0),"")</f>
        <v/>
      </c>
      <c r="N1495" s="69" t="str">
        <f>IF(TimeSpend[[#This Row],[Network Description]]&lt;&gt;"",VLOOKUP(TimeSpend[[#This Row],[Network Description]],Projects!A:C,3,0),"")</f>
        <v/>
      </c>
      <c r="O1495" s="69" t="str">
        <f>IF(TimeSpend[[#This Row],[Activity]]&lt;&gt;"",VLOOKUP(TimeSpend[[#This Row],[Activity]],Activity,2,FALSE),"")</f>
        <v/>
      </c>
    </row>
    <row r="1496" spans="2:15" ht="16.5" customHeight="1" x14ac:dyDescent="0.25">
      <c r="C1496" s="68" t="str">
        <f t="shared" si="26"/>
        <v/>
      </c>
      <c r="D1496" s="69" t="str">
        <f>IF(TimeSpend[[#This Row],[Network Description]]&lt;&gt;"",VLOOKUP(TimeSpend[[#This Row],[Network Description]],Projects!A:B,2,0),"")</f>
        <v/>
      </c>
      <c r="F1496" s="96"/>
      <c r="L1496" s="69" t="str">
        <f>IF(TimeSpend[[#This Row],[Personnel number]]&lt;&gt;"",Utilization!$J$2,"")</f>
        <v/>
      </c>
      <c r="M1496" s="69" t="str">
        <f>IF(TimeSpend[[#This Row],[Personnel number]]&lt;&gt;"",VLOOKUP(TimeSpend[[#This Row],[Personnel number]],Users!A:B,2,0),"")</f>
        <v/>
      </c>
      <c r="N1496" s="69" t="str">
        <f>IF(TimeSpend[[#This Row],[Network Description]]&lt;&gt;"",VLOOKUP(TimeSpend[[#This Row],[Network Description]],Projects!A:C,3,0),"")</f>
        <v/>
      </c>
      <c r="O1496" s="69" t="str">
        <f>IF(TimeSpend[[#This Row],[Activity]]&lt;&gt;"",VLOOKUP(TimeSpend[[#This Row],[Activity]],Activity,2,FALSE),"")</f>
        <v/>
      </c>
    </row>
    <row r="1497" spans="2:15" ht="16.5" customHeight="1" x14ac:dyDescent="0.25">
      <c r="C1497" s="68" t="str">
        <f t="shared" si="26"/>
        <v/>
      </c>
      <c r="D1497" s="69" t="str">
        <f>IF(TimeSpend[[#This Row],[Network Description]]&lt;&gt;"",VLOOKUP(TimeSpend[[#This Row],[Network Description]],Projects!A:B,2,0),"")</f>
        <v/>
      </c>
      <c r="F1497" s="96"/>
      <c r="L1497" s="69" t="str">
        <f>IF(TimeSpend[[#This Row],[Personnel number]]&lt;&gt;"",Utilization!$J$2,"")</f>
        <v/>
      </c>
      <c r="M1497" s="69" t="str">
        <f>IF(TimeSpend[[#This Row],[Personnel number]]&lt;&gt;"",VLOOKUP(TimeSpend[[#This Row],[Personnel number]],Users!A:B,2,0),"")</f>
        <v/>
      </c>
      <c r="N1497" s="69" t="str">
        <f>IF(TimeSpend[[#This Row],[Network Description]]&lt;&gt;"",VLOOKUP(TimeSpend[[#This Row],[Network Description]],Projects!A:C,3,0),"")</f>
        <v/>
      </c>
      <c r="O1497" s="69" t="str">
        <f>IF(TimeSpend[[#This Row],[Activity]]&lt;&gt;"",VLOOKUP(TimeSpend[[#This Row],[Activity]],Activity,2,FALSE),"")</f>
        <v/>
      </c>
    </row>
    <row r="1498" spans="2:15" ht="16.5" customHeight="1" x14ac:dyDescent="0.25">
      <c r="C1498" s="68" t="str">
        <f t="shared" si="26"/>
        <v/>
      </c>
      <c r="D1498" s="69" t="str">
        <f>IF(TimeSpend[[#This Row],[Network Description]]&lt;&gt;"",VLOOKUP(TimeSpend[[#This Row],[Network Description]],Projects!A:B,2,0),"")</f>
        <v/>
      </c>
      <c r="F1498" s="96"/>
      <c r="L1498" s="69" t="str">
        <f>IF(TimeSpend[[#This Row],[Personnel number]]&lt;&gt;"",Utilization!$J$2,"")</f>
        <v/>
      </c>
      <c r="M1498" s="69" t="str">
        <f>IF(TimeSpend[[#This Row],[Personnel number]]&lt;&gt;"",VLOOKUP(TimeSpend[[#This Row],[Personnel number]],Users!A:B,2,0),"")</f>
        <v/>
      </c>
      <c r="N1498" s="69" t="str">
        <f>IF(TimeSpend[[#This Row],[Network Description]]&lt;&gt;"",VLOOKUP(TimeSpend[[#This Row],[Network Description]],Projects!A:C,3,0),"")</f>
        <v/>
      </c>
      <c r="O1498" s="69" t="str">
        <f>IF(TimeSpend[[#This Row],[Activity]]&lt;&gt;"",VLOOKUP(TimeSpend[[#This Row],[Activity]],Activity,2,FALSE),"")</f>
        <v/>
      </c>
    </row>
    <row r="1499" spans="2:15" ht="16.5" customHeight="1" x14ac:dyDescent="0.25">
      <c r="C1499" s="68" t="str">
        <f t="shared" si="26"/>
        <v/>
      </c>
      <c r="D1499" s="69" t="str">
        <f>IF(TimeSpend[[#This Row],[Network Description]]&lt;&gt;"",VLOOKUP(TimeSpend[[#This Row],[Network Description]],Projects!A:B,2,0),"")</f>
        <v/>
      </c>
      <c r="F1499" s="96"/>
      <c r="L1499" s="69" t="str">
        <f>IF(TimeSpend[[#This Row],[Personnel number]]&lt;&gt;"",Utilization!$J$2,"")</f>
        <v/>
      </c>
      <c r="M1499" s="69" t="str">
        <f>IF(TimeSpend[[#This Row],[Personnel number]]&lt;&gt;"",VLOOKUP(TimeSpend[[#This Row],[Personnel number]],Users!A:B,2,0),"")</f>
        <v/>
      </c>
      <c r="N1499" s="69" t="str">
        <f>IF(TimeSpend[[#This Row],[Network Description]]&lt;&gt;"",VLOOKUP(TimeSpend[[#This Row],[Network Description]],Projects!A:C,3,0),"")</f>
        <v/>
      </c>
      <c r="O1499" s="69" t="str">
        <f>IF(TimeSpend[[#This Row],[Activity]]&lt;&gt;"",VLOOKUP(TimeSpend[[#This Row],[Activity]],Activity,2,FALSE),"")</f>
        <v/>
      </c>
    </row>
    <row r="1500" spans="2:15" ht="16.5" customHeight="1" x14ac:dyDescent="0.25">
      <c r="C1500" s="68" t="str">
        <f t="shared" si="26"/>
        <v/>
      </c>
      <c r="D1500" s="69" t="str">
        <f>IF(TimeSpend[[#This Row],[Network Description]]&lt;&gt;"",VLOOKUP(TimeSpend[[#This Row],[Network Description]],Projects!A:B,2,0),"")</f>
        <v/>
      </c>
      <c r="F1500" s="96"/>
      <c r="L1500" s="69" t="str">
        <f>IF(TimeSpend[[#This Row],[Personnel number]]&lt;&gt;"",Utilization!$J$2,"")</f>
        <v/>
      </c>
      <c r="M1500" s="69" t="str">
        <f>IF(TimeSpend[[#This Row],[Personnel number]]&lt;&gt;"",VLOOKUP(TimeSpend[[#This Row],[Personnel number]],Users!A:B,2,0),"")</f>
        <v/>
      </c>
      <c r="N1500" s="69" t="str">
        <f>IF(TimeSpend[[#This Row],[Network Description]]&lt;&gt;"",VLOOKUP(TimeSpend[[#This Row],[Network Description]],Projects!A:C,3,0),"")</f>
        <v/>
      </c>
      <c r="O1500" s="69" t="str">
        <f>IF(TimeSpend[[#This Row],[Activity]]&lt;&gt;"",VLOOKUP(TimeSpend[[#This Row],[Activity]],Activity,2,FALSE),"")</f>
        <v/>
      </c>
    </row>
    <row r="1501" spans="2:15" ht="16.5" customHeight="1" x14ac:dyDescent="0.25">
      <c r="C1501" s="68" t="str">
        <f t="shared" si="26"/>
        <v/>
      </c>
      <c r="D1501" s="69" t="str">
        <f>IF(TimeSpend[[#This Row],[Network Description]]&lt;&gt;"",VLOOKUP(TimeSpend[[#This Row],[Network Description]],Projects!A:B,2,0),"")</f>
        <v/>
      </c>
      <c r="F1501" s="96"/>
      <c r="L1501" s="69" t="str">
        <f>IF(TimeSpend[[#This Row],[Personnel number]]&lt;&gt;"",Utilization!$J$2,"")</f>
        <v/>
      </c>
      <c r="M1501" s="69" t="str">
        <f>IF(TimeSpend[[#This Row],[Personnel number]]&lt;&gt;"",VLOOKUP(TimeSpend[[#This Row],[Personnel number]],Users!A:B,2,0),"")</f>
        <v/>
      </c>
      <c r="N1501" s="69" t="str">
        <f>IF(TimeSpend[[#This Row],[Network Description]]&lt;&gt;"",VLOOKUP(TimeSpend[[#This Row],[Network Description]],Projects!A:C,3,0),"")</f>
        <v/>
      </c>
      <c r="O1501" s="69" t="str">
        <f>IF(TimeSpend[[#This Row],[Activity]]&lt;&gt;"",VLOOKUP(TimeSpend[[#This Row],[Activity]],Activity,2,FALSE),"")</f>
        <v/>
      </c>
    </row>
    <row r="1502" spans="2:15" ht="16.5" customHeight="1" x14ac:dyDescent="0.25">
      <c r="C1502" s="68" t="str">
        <f t="shared" si="26"/>
        <v/>
      </c>
      <c r="D1502" s="69" t="str">
        <f>IF(TimeSpend[[#This Row],[Network Description]]&lt;&gt;"",VLOOKUP(TimeSpend[[#This Row],[Network Description]],Projects!A:B,2,0),"")</f>
        <v/>
      </c>
      <c r="F1502" s="96"/>
      <c r="L1502" s="69" t="str">
        <f>IF(TimeSpend[[#This Row],[Personnel number]]&lt;&gt;"",Utilization!$J$2,"")</f>
        <v/>
      </c>
      <c r="M1502" s="69" t="str">
        <f>IF(TimeSpend[[#This Row],[Personnel number]]&lt;&gt;"",VLOOKUP(TimeSpend[[#This Row],[Personnel number]],Users!A:B,2,0),"")</f>
        <v/>
      </c>
      <c r="N1502" s="69" t="str">
        <f>IF(TimeSpend[[#This Row],[Network Description]]&lt;&gt;"",VLOOKUP(TimeSpend[[#This Row],[Network Description]],Projects!A:C,3,0),"")</f>
        <v/>
      </c>
      <c r="O1502" s="69" t="str">
        <f>IF(TimeSpend[[#This Row],[Activity]]&lt;&gt;"",VLOOKUP(TimeSpend[[#This Row],[Activity]],Activity,2,FALSE),"")</f>
        <v/>
      </c>
    </row>
    <row r="1503" spans="2:15" ht="16.5" customHeight="1" x14ac:dyDescent="0.25">
      <c r="C1503" s="68" t="str">
        <f t="shared" si="26"/>
        <v/>
      </c>
      <c r="D1503" s="69" t="str">
        <f>IF(TimeSpend[[#This Row],[Network Description]]&lt;&gt;"",VLOOKUP(TimeSpend[[#This Row],[Network Description]],Projects!A:B,2,0),"")</f>
        <v/>
      </c>
      <c r="F1503" s="96"/>
      <c r="L1503" s="69" t="str">
        <f>IF(TimeSpend[[#This Row],[Personnel number]]&lt;&gt;"",Utilization!$J$2,"")</f>
        <v/>
      </c>
      <c r="M1503" s="69" t="str">
        <f>IF(TimeSpend[[#This Row],[Personnel number]]&lt;&gt;"",VLOOKUP(TimeSpend[[#This Row],[Personnel number]],Users!A:B,2,0),"")</f>
        <v/>
      </c>
      <c r="N1503" s="69" t="str">
        <f>IF(TimeSpend[[#This Row],[Network Description]]&lt;&gt;"",VLOOKUP(TimeSpend[[#This Row],[Network Description]],Projects!A:C,3,0),"")</f>
        <v/>
      </c>
      <c r="O1503" s="69" t="str">
        <f>IF(TimeSpend[[#This Row],[Activity]]&lt;&gt;"",VLOOKUP(TimeSpend[[#This Row],[Activity]],Activity,2,FALSE),"")</f>
        <v/>
      </c>
    </row>
    <row r="1504" spans="2:15" ht="16.5" customHeight="1" x14ac:dyDescent="0.25">
      <c r="C1504" s="68" t="str">
        <f t="shared" si="26"/>
        <v/>
      </c>
      <c r="D1504" s="69" t="str">
        <f>IF(TimeSpend[[#This Row],[Network Description]]&lt;&gt;"",VLOOKUP(TimeSpend[[#This Row],[Network Description]],Projects!A:B,2,0),"")</f>
        <v/>
      </c>
      <c r="F1504" s="96"/>
      <c r="L1504" s="69" t="str">
        <f>IF(TimeSpend[[#This Row],[Personnel number]]&lt;&gt;"",Utilization!$J$2,"")</f>
        <v/>
      </c>
      <c r="M1504" s="69" t="str">
        <f>IF(TimeSpend[[#This Row],[Personnel number]]&lt;&gt;"",VLOOKUP(TimeSpend[[#This Row],[Personnel number]],Users!A:B,2,0),"")</f>
        <v/>
      </c>
      <c r="N1504" s="69" t="str">
        <f>IF(TimeSpend[[#This Row],[Network Description]]&lt;&gt;"",VLOOKUP(TimeSpend[[#This Row],[Network Description]],Projects!A:C,3,0),"")</f>
        <v/>
      </c>
      <c r="O1504" s="69" t="str">
        <f>IF(TimeSpend[[#This Row],[Activity]]&lt;&gt;"",VLOOKUP(TimeSpend[[#This Row],[Activity]],Activity,2,FALSE),"")</f>
        <v/>
      </c>
    </row>
    <row r="1505" spans="3:15" ht="16.5" customHeight="1" x14ac:dyDescent="0.25">
      <c r="C1505" s="68" t="str">
        <f t="shared" si="26"/>
        <v/>
      </c>
      <c r="D1505" s="69" t="str">
        <f>IF(TimeSpend[[#This Row],[Network Description]]&lt;&gt;"",VLOOKUP(TimeSpend[[#This Row],[Network Description]],Projects!A:B,2,0),"")</f>
        <v/>
      </c>
      <c r="F1505" s="96"/>
      <c r="L1505" s="69" t="str">
        <f>IF(TimeSpend[[#This Row],[Personnel number]]&lt;&gt;"",Utilization!$J$2,"")</f>
        <v/>
      </c>
      <c r="M1505" s="69" t="str">
        <f>IF(TimeSpend[[#This Row],[Personnel number]]&lt;&gt;"",VLOOKUP(TimeSpend[[#This Row],[Personnel number]],Users!A:B,2,0),"")</f>
        <v/>
      </c>
      <c r="N1505" s="69" t="str">
        <f>IF(TimeSpend[[#This Row],[Network Description]]&lt;&gt;"",VLOOKUP(TimeSpend[[#This Row],[Network Description]],Projects!A:C,3,0),"")</f>
        <v/>
      </c>
      <c r="O1505" s="69" t="str">
        <f>IF(TimeSpend[[#This Row],[Activity]]&lt;&gt;"",VLOOKUP(TimeSpend[[#This Row],[Activity]],Activity,2,FALSE),"")</f>
        <v/>
      </c>
    </row>
    <row r="1506" spans="3:15" ht="16.5" customHeight="1" x14ac:dyDescent="0.25">
      <c r="C1506" s="68" t="str">
        <f t="shared" si="26"/>
        <v/>
      </c>
      <c r="D1506" s="69" t="str">
        <f>IF(TimeSpend[[#This Row],[Network Description]]&lt;&gt;"",VLOOKUP(TimeSpend[[#This Row],[Network Description]],Projects!A:B,2,0),"")</f>
        <v/>
      </c>
      <c r="F1506" s="96"/>
      <c r="L1506" s="69" t="str">
        <f>IF(TimeSpend[[#This Row],[Personnel number]]&lt;&gt;"",Utilization!$J$2,"")</f>
        <v/>
      </c>
      <c r="M1506" s="69" t="str">
        <f>IF(TimeSpend[[#This Row],[Personnel number]]&lt;&gt;"",VLOOKUP(TimeSpend[[#This Row],[Personnel number]],Users!A:B,2,0),"")</f>
        <v/>
      </c>
      <c r="N1506" s="69" t="str">
        <f>IF(TimeSpend[[#This Row],[Network Description]]&lt;&gt;"",VLOOKUP(TimeSpend[[#This Row],[Network Description]],Projects!A:C,3,0),"")</f>
        <v/>
      </c>
      <c r="O1506" s="69" t="str">
        <f>IF(TimeSpend[[#This Row],[Activity]]&lt;&gt;"",VLOOKUP(TimeSpend[[#This Row],[Activity]],Activity,2,FALSE),"")</f>
        <v/>
      </c>
    </row>
    <row r="1507" spans="3:15" ht="16.5" customHeight="1" x14ac:dyDescent="0.25">
      <c r="C1507" s="68" t="str">
        <f t="shared" si="26"/>
        <v/>
      </c>
      <c r="D1507" s="69" t="str">
        <f>IF(TimeSpend[[#This Row],[Network Description]]&lt;&gt;"",VLOOKUP(TimeSpend[[#This Row],[Network Description]],Projects!A:B,2,0),"")</f>
        <v/>
      </c>
      <c r="F1507" s="96"/>
      <c r="L1507" s="69" t="str">
        <f>IF(TimeSpend[[#This Row],[Personnel number]]&lt;&gt;"",Utilization!$J$2,"")</f>
        <v/>
      </c>
      <c r="M1507" s="69" t="str">
        <f>IF(TimeSpend[[#This Row],[Personnel number]]&lt;&gt;"",VLOOKUP(TimeSpend[[#This Row],[Personnel number]],Users!A:B,2,0),"")</f>
        <v/>
      </c>
      <c r="N1507" s="69" t="str">
        <f>IF(TimeSpend[[#This Row],[Network Description]]&lt;&gt;"",VLOOKUP(TimeSpend[[#This Row],[Network Description]],Projects!A:C,3,0),"")</f>
        <v/>
      </c>
      <c r="O1507" s="69" t="str">
        <f>IF(TimeSpend[[#This Row],[Activity]]&lt;&gt;"",VLOOKUP(TimeSpend[[#This Row],[Activity]],Activity,2,FALSE),"")</f>
        <v/>
      </c>
    </row>
    <row r="1508" spans="3:15" ht="16.5" customHeight="1" x14ac:dyDescent="0.25">
      <c r="C1508" s="68" t="str">
        <f t="shared" si="26"/>
        <v/>
      </c>
      <c r="D1508" s="69" t="str">
        <f>IF(TimeSpend[[#This Row],[Network Description]]&lt;&gt;"",VLOOKUP(TimeSpend[[#This Row],[Network Description]],Projects!A:B,2,0),"")</f>
        <v/>
      </c>
      <c r="F1508" s="96"/>
      <c r="L1508" s="69" t="str">
        <f>IF(TimeSpend[[#This Row],[Personnel number]]&lt;&gt;"",Utilization!$J$2,"")</f>
        <v/>
      </c>
      <c r="M1508" s="69" t="str">
        <f>IF(TimeSpend[[#This Row],[Personnel number]]&lt;&gt;"",VLOOKUP(TimeSpend[[#This Row],[Personnel number]],Users!A:B,2,0),"")</f>
        <v/>
      </c>
      <c r="N1508" s="69" t="str">
        <f>IF(TimeSpend[[#This Row],[Network Description]]&lt;&gt;"",VLOOKUP(TimeSpend[[#This Row],[Network Description]],Projects!A:C,3,0),"")</f>
        <v/>
      </c>
      <c r="O1508" s="69" t="str">
        <f>IF(TimeSpend[[#This Row],[Activity]]&lt;&gt;"",VLOOKUP(TimeSpend[[#This Row],[Activity]],Activity,2,FALSE),"")</f>
        <v/>
      </c>
    </row>
    <row r="1509" spans="3:15" ht="16.5" customHeight="1" x14ac:dyDescent="0.25">
      <c r="C1509" s="68" t="str">
        <f t="shared" si="26"/>
        <v/>
      </c>
      <c r="D1509" s="69" t="str">
        <f>IF(TimeSpend[[#This Row],[Network Description]]&lt;&gt;"",VLOOKUP(TimeSpend[[#This Row],[Network Description]],Projects!A:B,2,0),"")</f>
        <v/>
      </c>
      <c r="F1509" s="96"/>
      <c r="L1509" s="69" t="str">
        <f>IF(TimeSpend[[#This Row],[Personnel number]]&lt;&gt;"",Utilization!$J$2,"")</f>
        <v/>
      </c>
      <c r="M1509" s="69" t="str">
        <f>IF(TimeSpend[[#This Row],[Personnel number]]&lt;&gt;"",VLOOKUP(TimeSpend[[#This Row],[Personnel number]],Users!A:B,2,0),"")</f>
        <v/>
      </c>
      <c r="N1509" s="69" t="str">
        <f>IF(TimeSpend[[#This Row],[Network Description]]&lt;&gt;"",VLOOKUP(TimeSpend[[#This Row],[Network Description]],Projects!A:C,3,0),"")</f>
        <v/>
      </c>
      <c r="O1509" s="69" t="str">
        <f>IF(TimeSpend[[#This Row],[Activity]]&lt;&gt;"",VLOOKUP(TimeSpend[[#This Row],[Activity]],Activity,2,FALSE),"")</f>
        <v/>
      </c>
    </row>
    <row r="1510" spans="3:15" ht="16.5" customHeight="1" x14ac:dyDescent="0.25">
      <c r="C1510" s="68" t="str">
        <f t="shared" si="26"/>
        <v/>
      </c>
      <c r="D1510" s="69" t="str">
        <f>IF(TimeSpend[[#This Row],[Network Description]]&lt;&gt;"",VLOOKUP(TimeSpend[[#This Row],[Network Description]],Projects!A:B,2,0),"")</f>
        <v/>
      </c>
      <c r="F1510" s="96"/>
      <c r="L1510" s="69" t="str">
        <f>IF(TimeSpend[[#This Row],[Personnel number]]&lt;&gt;"",Utilization!$J$2,"")</f>
        <v/>
      </c>
      <c r="M1510" s="69" t="str">
        <f>IF(TimeSpend[[#This Row],[Personnel number]]&lt;&gt;"",VLOOKUP(TimeSpend[[#This Row],[Personnel number]],Users!A:B,2,0),"")</f>
        <v/>
      </c>
      <c r="N1510" s="69" t="str">
        <f>IF(TimeSpend[[#This Row],[Network Description]]&lt;&gt;"",VLOOKUP(TimeSpend[[#This Row],[Network Description]],Projects!A:C,3,0),"")</f>
        <v/>
      </c>
      <c r="O1510" s="69" t="str">
        <f>IF(TimeSpend[[#This Row],[Activity]]&lt;&gt;"",VLOOKUP(TimeSpend[[#This Row],[Activity]],Activity,2,FALSE),"")</f>
        <v/>
      </c>
    </row>
    <row r="1511" spans="3:15" ht="16.5" customHeight="1" x14ac:dyDescent="0.25">
      <c r="C1511" s="68" t="str">
        <f t="shared" si="26"/>
        <v/>
      </c>
      <c r="D1511" s="69" t="str">
        <f>IF(TimeSpend[[#This Row],[Network Description]]&lt;&gt;"",VLOOKUP(TimeSpend[[#This Row],[Network Description]],Projects!A:B,2,0),"")</f>
        <v/>
      </c>
      <c r="F1511" s="96"/>
      <c r="L1511" s="69" t="str">
        <f>IF(TimeSpend[[#This Row],[Personnel number]]&lt;&gt;"",Utilization!$J$2,"")</f>
        <v/>
      </c>
      <c r="M1511" s="69" t="str">
        <f>IF(TimeSpend[[#This Row],[Personnel number]]&lt;&gt;"",VLOOKUP(TimeSpend[[#This Row],[Personnel number]],Users!A:B,2,0),"")</f>
        <v/>
      </c>
      <c r="N1511" s="69" t="str">
        <f>IF(TimeSpend[[#This Row],[Network Description]]&lt;&gt;"",VLOOKUP(TimeSpend[[#This Row],[Network Description]],Projects!A:C,3,0),"")</f>
        <v/>
      </c>
      <c r="O1511" s="69" t="str">
        <f>IF(TimeSpend[[#This Row],[Activity]]&lt;&gt;"",VLOOKUP(TimeSpend[[#This Row],[Activity]],Activity,2,FALSE),"")</f>
        <v/>
      </c>
    </row>
    <row r="1512" spans="3:15" ht="16.5" customHeight="1" x14ac:dyDescent="0.25">
      <c r="C1512" s="68" t="str">
        <f t="shared" si="26"/>
        <v/>
      </c>
      <c r="D1512" s="69" t="str">
        <f>IF(TimeSpend[[#This Row],[Network Description]]&lt;&gt;"",VLOOKUP(TimeSpend[[#This Row],[Network Description]],Projects!A:B,2,0),"")</f>
        <v/>
      </c>
      <c r="F1512" s="96"/>
      <c r="L1512" s="69" t="str">
        <f>IF(TimeSpend[[#This Row],[Personnel number]]&lt;&gt;"",Utilization!$J$2,"")</f>
        <v/>
      </c>
      <c r="M1512" s="69" t="str">
        <f>IF(TimeSpend[[#This Row],[Personnel number]]&lt;&gt;"",VLOOKUP(TimeSpend[[#This Row],[Personnel number]],Users!A:B,2,0),"")</f>
        <v/>
      </c>
      <c r="N1512" s="69" t="str">
        <f>IF(TimeSpend[[#This Row],[Network Description]]&lt;&gt;"",VLOOKUP(TimeSpend[[#This Row],[Network Description]],Projects!A:C,3,0),"")</f>
        <v/>
      </c>
      <c r="O1512" s="69" t="str">
        <f>IF(TimeSpend[[#This Row],[Activity]]&lt;&gt;"",VLOOKUP(TimeSpend[[#This Row],[Activity]],Activity,2,FALSE),"")</f>
        <v/>
      </c>
    </row>
    <row r="1513" spans="3:15" ht="16.5" customHeight="1" x14ac:dyDescent="0.25">
      <c r="C1513" s="68" t="str">
        <f t="shared" si="26"/>
        <v/>
      </c>
      <c r="D1513" s="69" t="str">
        <f>IF(TimeSpend[[#This Row],[Network Description]]&lt;&gt;"",VLOOKUP(TimeSpend[[#This Row],[Network Description]],Projects!A:B,2,0),"")</f>
        <v/>
      </c>
      <c r="F1513" s="96"/>
      <c r="L1513" s="69" t="str">
        <f>IF(TimeSpend[[#This Row],[Personnel number]]&lt;&gt;"",Utilization!$J$2,"")</f>
        <v/>
      </c>
      <c r="M1513" s="69" t="str">
        <f>IF(TimeSpend[[#This Row],[Personnel number]]&lt;&gt;"",VLOOKUP(TimeSpend[[#This Row],[Personnel number]],Users!A:B,2,0),"")</f>
        <v/>
      </c>
      <c r="N1513" s="69" t="str">
        <f>IF(TimeSpend[[#This Row],[Network Description]]&lt;&gt;"",VLOOKUP(TimeSpend[[#This Row],[Network Description]],Projects!A:C,3,0),"")</f>
        <v/>
      </c>
      <c r="O1513" s="69" t="str">
        <f>IF(TimeSpend[[#This Row],[Activity]]&lt;&gt;"",VLOOKUP(TimeSpend[[#This Row],[Activity]],Activity,2,FALSE),"")</f>
        <v/>
      </c>
    </row>
    <row r="1514" spans="3:15" ht="16.5" customHeight="1" x14ac:dyDescent="0.25">
      <c r="C1514" s="68" t="str">
        <f t="shared" si="26"/>
        <v/>
      </c>
      <c r="D1514" s="69" t="str">
        <f>IF(TimeSpend[[#This Row],[Network Description]]&lt;&gt;"",VLOOKUP(TimeSpend[[#This Row],[Network Description]],Projects!A:B,2,0),"")</f>
        <v/>
      </c>
      <c r="F1514" s="96"/>
      <c r="L1514" s="69" t="str">
        <f>IF(TimeSpend[[#This Row],[Personnel number]]&lt;&gt;"",Utilization!$J$2,"")</f>
        <v/>
      </c>
      <c r="M1514" s="69" t="str">
        <f>IF(TimeSpend[[#This Row],[Personnel number]]&lt;&gt;"",VLOOKUP(TimeSpend[[#This Row],[Personnel number]],Users!A:B,2,0),"")</f>
        <v/>
      </c>
      <c r="N1514" s="69" t="str">
        <f>IF(TimeSpend[[#This Row],[Network Description]]&lt;&gt;"",VLOOKUP(TimeSpend[[#This Row],[Network Description]],Projects!A:C,3,0),"")</f>
        <v/>
      </c>
      <c r="O1514" s="69" t="str">
        <f>IF(TimeSpend[[#This Row],[Activity]]&lt;&gt;"",VLOOKUP(TimeSpend[[#This Row],[Activity]],Activity,2,FALSE),"")</f>
        <v/>
      </c>
    </row>
    <row r="1515" spans="3:15" ht="16.5" customHeight="1" x14ac:dyDescent="0.25">
      <c r="C1515" s="68" t="str">
        <f t="shared" si="26"/>
        <v/>
      </c>
      <c r="D1515" s="69" t="str">
        <f>IF(TimeSpend[[#This Row],[Network Description]]&lt;&gt;"",VLOOKUP(TimeSpend[[#This Row],[Network Description]],Projects!A:B,2,0),"")</f>
        <v/>
      </c>
      <c r="F1515" s="96"/>
      <c r="L1515" s="69" t="str">
        <f>IF(TimeSpend[[#This Row],[Personnel number]]&lt;&gt;"",Utilization!$J$2,"")</f>
        <v/>
      </c>
      <c r="M1515" s="69" t="str">
        <f>IF(TimeSpend[[#This Row],[Personnel number]]&lt;&gt;"",VLOOKUP(TimeSpend[[#This Row],[Personnel number]],Users!A:B,2,0),"")</f>
        <v/>
      </c>
      <c r="N1515" s="69" t="str">
        <f>IF(TimeSpend[[#This Row],[Network Description]]&lt;&gt;"",VLOOKUP(TimeSpend[[#This Row],[Network Description]],Projects!A:C,3,0),"")</f>
        <v/>
      </c>
      <c r="O1515" s="69" t="str">
        <f>IF(TimeSpend[[#This Row],[Activity]]&lt;&gt;"",VLOOKUP(TimeSpend[[#This Row],[Activity]],Activity,2,FALSE),"")</f>
        <v/>
      </c>
    </row>
    <row r="1516" spans="3:15" ht="16.5" customHeight="1" x14ac:dyDescent="0.25">
      <c r="C1516" s="68" t="str">
        <f t="shared" si="26"/>
        <v/>
      </c>
      <c r="D1516" s="69" t="str">
        <f>IF(TimeSpend[[#This Row],[Network Description]]&lt;&gt;"",VLOOKUP(TimeSpend[[#This Row],[Network Description]],Projects!A:B,2,0),"")</f>
        <v/>
      </c>
      <c r="F1516" s="96"/>
      <c r="L1516" s="69" t="str">
        <f>IF(TimeSpend[[#This Row],[Personnel number]]&lt;&gt;"",Utilization!$J$2,"")</f>
        <v/>
      </c>
      <c r="M1516" s="69" t="str">
        <f>IF(TimeSpend[[#This Row],[Personnel number]]&lt;&gt;"",VLOOKUP(TimeSpend[[#This Row],[Personnel number]],Users!A:B,2,0),"")</f>
        <v/>
      </c>
      <c r="N1516" s="69" t="str">
        <f>IF(TimeSpend[[#This Row],[Network Description]]&lt;&gt;"",VLOOKUP(TimeSpend[[#This Row],[Network Description]],Projects!A:C,3,0),"")</f>
        <v/>
      </c>
      <c r="O1516" s="69" t="str">
        <f>IF(TimeSpend[[#This Row],[Activity]]&lt;&gt;"",VLOOKUP(TimeSpend[[#This Row],[Activity]],Activity,2,FALSE),"")</f>
        <v/>
      </c>
    </row>
    <row r="1517" spans="3:15" ht="16.5" customHeight="1" x14ac:dyDescent="0.25">
      <c r="C1517" s="68" t="str">
        <f t="shared" si="26"/>
        <v/>
      </c>
      <c r="D1517" s="69" t="str">
        <f>IF(TimeSpend[[#This Row],[Network Description]]&lt;&gt;"",VLOOKUP(TimeSpend[[#This Row],[Network Description]],Projects!A:B,2,0),"")</f>
        <v/>
      </c>
      <c r="F1517" s="96"/>
      <c r="L1517" s="69" t="str">
        <f>IF(TimeSpend[[#This Row],[Personnel number]]&lt;&gt;"",Utilization!$J$2,"")</f>
        <v/>
      </c>
      <c r="M1517" s="69" t="str">
        <f>IF(TimeSpend[[#This Row],[Personnel number]]&lt;&gt;"",VLOOKUP(TimeSpend[[#This Row],[Personnel number]],Users!A:B,2,0),"")</f>
        <v/>
      </c>
      <c r="N1517" s="69" t="str">
        <f>IF(TimeSpend[[#This Row],[Network Description]]&lt;&gt;"",VLOOKUP(TimeSpend[[#This Row],[Network Description]],Projects!A:C,3,0),"")</f>
        <v/>
      </c>
      <c r="O1517" s="69" t="str">
        <f>IF(TimeSpend[[#This Row],[Activity]]&lt;&gt;"",VLOOKUP(TimeSpend[[#This Row],[Activity]],Activity,2,FALSE),"")</f>
        <v/>
      </c>
    </row>
    <row r="1518" spans="3:15" ht="16.5" customHeight="1" x14ac:dyDescent="0.25">
      <c r="C1518" s="68" t="str">
        <f t="shared" si="26"/>
        <v/>
      </c>
      <c r="D1518" s="69" t="str">
        <f>IF(TimeSpend[[#This Row],[Network Description]]&lt;&gt;"",VLOOKUP(TimeSpend[[#This Row],[Network Description]],Projects!A:B,2,0),"")</f>
        <v/>
      </c>
      <c r="F1518" s="96"/>
      <c r="L1518" s="69" t="str">
        <f>IF(TimeSpend[[#This Row],[Personnel number]]&lt;&gt;"",Utilization!$J$2,"")</f>
        <v/>
      </c>
      <c r="M1518" s="69" t="str">
        <f>IF(TimeSpend[[#This Row],[Personnel number]]&lt;&gt;"",VLOOKUP(TimeSpend[[#This Row],[Personnel number]],Users!A:B,2,0),"")</f>
        <v/>
      </c>
      <c r="N1518" s="69" t="str">
        <f>IF(TimeSpend[[#This Row],[Network Description]]&lt;&gt;"",VLOOKUP(TimeSpend[[#This Row],[Network Description]],Projects!A:C,3,0),"")</f>
        <v/>
      </c>
      <c r="O1518" s="69" t="str">
        <f>IF(TimeSpend[[#This Row],[Activity]]&lt;&gt;"",VLOOKUP(TimeSpend[[#This Row],[Activity]],Activity,2,FALSE),"")</f>
        <v/>
      </c>
    </row>
    <row r="1519" spans="3:15" ht="16.5" customHeight="1" x14ac:dyDescent="0.25">
      <c r="C1519" s="68" t="str">
        <f t="shared" si="26"/>
        <v/>
      </c>
      <c r="D1519" s="69" t="str">
        <f>IF(TimeSpend[[#This Row],[Network Description]]&lt;&gt;"",VLOOKUP(TimeSpend[[#This Row],[Network Description]],Projects!A:B,2,0),"")</f>
        <v/>
      </c>
      <c r="F1519" s="96"/>
      <c r="L1519" s="69" t="str">
        <f>IF(TimeSpend[[#This Row],[Personnel number]]&lt;&gt;"",Utilization!$J$2,"")</f>
        <v/>
      </c>
      <c r="M1519" s="69" t="str">
        <f>IF(TimeSpend[[#This Row],[Personnel number]]&lt;&gt;"",VLOOKUP(TimeSpend[[#This Row],[Personnel number]],Users!A:B,2,0),"")</f>
        <v/>
      </c>
      <c r="N1519" s="69" t="str">
        <f>IF(TimeSpend[[#This Row],[Network Description]]&lt;&gt;"",VLOOKUP(TimeSpend[[#This Row],[Network Description]],Projects!A:C,3,0),"")</f>
        <v/>
      </c>
      <c r="O1519" s="69" t="str">
        <f>IF(TimeSpend[[#This Row],[Activity]]&lt;&gt;"",VLOOKUP(TimeSpend[[#This Row],[Activity]],Activity,2,FALSE),"")</f>
        <v/>
      </c>
    </row>
    <row r="1520" spans="3:15" ht="16.5" customHeight="1" x14ac:dyDescent="0.25">
      <c r="C1520" s="68" t="str">
        <f t="shared" si="26"/>
        <v/>
      </c>
      <c r="D1520" s="69" t="str">
        <f>IF(TimeSpend[[#This Row],[Network Description]]&lt;&gt;"",VLOOKUP(TimeSpend[[#This Row],[Network Description]],Projects!A:B,2,0),"")</f>
        <v/>
      </c>
      <c r="F1520" s="96"/>
      <c r="L1520" s="69" t="str">
        <f>IF(TimeSpend[[#This Row],[Personnel number]]&lt;&gt;"",Utilization!$J$2,"")</f>
        <v/>
      </c>
      <c r="M1520" s="69" t="str">
        <f>IF(TimeSpend[[#This Row],[Personnel number]]&lt;&gt;"",VLOOKUP(TimeSpend[[#This Row],[Personnel number]],Users!A:B,2,0),"")</f>
        <v/>
      </c>
      <c r="N1520" s="69" t="str">
        <f>IF(TimeSpend[[#This Row],[Network Description]]&lt;&gt;"",VLOOKUP(TimeSpend[[#This Row],[Network Description]],Projects!A:C,3,0),"")</f>
        <v/>
      </c>
      <c r="O1520" s="69" t="str">
        <f>IF(TimeSpend[[#This Row],[Activity]]&lt;&gt;"",VLOOKUP(TimeSpend[[#This Row],[Activity]],Activity,2,FALSE),"")</f>
        <v/>
      </c>
    </row>
    <row r="1521" spans="3:15" ht="16.5" customHeight="1" x14ac:dyDescent="0.25">
      <c r="C1521" s="68" t="str">
        <f t="shared" si="26"/>
        <v/>
      </c>
      <c r="D1521" s="69" t="str">
        <f>IF(TimeSpend[[#This Row],[Network Description]]&lt;&gt;"",VLOOKUP(TimeSpend[[#This Row],[Network Description]],Projects!A:B,2,0),"")</f>
        <v/>
      </c>
      <c r="F1521" s="96"/>
      <c r="L1521" s="69" t="str">
        <f>IF(TimeSpend[[#This Row],[Personnel number]]&lt;&gt;"",Utilization!$J$2,"")</f>
        <v/>
      </c>
      <c r="M1521" s="69" t="str">
        <f>IF(TimeSpend[[#This Row],[Personnel number]]&lt;&gt;"",VLOOKUP(TimeSpend[[#This Row],[Personnel number]],Users!A:B,2,0),"")</f>
        <v/>
      </c>
      <c r="N1521" s="69" t="str">
        <f>IF(TimeSpend[[#This Row],[Network Description]]&lt;&gt;"",VLOOKUP(TimeSpend[[#This Row],[Network Description]],Projects!A:C,3,0),"")</f>
        <v/>
      </c>
      <c r="O1521" s="69" t="str">
        <f>IF(TimeSpend[[#This Row],[Activity]]&lt;&gt;"",VLOOKUP(TimeSpend[[#This Row],[Activity]],Activity,2,FALSE),"")</f>
        <v/>
      </c>
    </row>
    <row r="1522" spans="3:15" ht="16.5" customHeight="1" x14ac:dyDescent="0.25">
      <c r="C1522" s="68" t="str">
        <f t="shared" si="26"/>
        <v/>
      </c>
      <c r="D1522" s="69" t="str">
        <f>IF(TimeSpend[[#This Row],[Network Description]]&lt;&gt;"",VLOOKUP(TimeSpend[[#This Row],[Network Description]],Projects!A:B,2,0),"")</f>
        <v/>
      </c>
      <c r="F1522" s="96"/>
      <c r="L1522" s="69" t="str">
        <f>IF(TimeSpend[[#This Row],[Personnel number]]&lt;&gt;"",Utilization!$J$2,"")</f>
        <v/>
      </c>
      <c r="M1522" s="69" t="str">
        <f>IF(TimeSpend[[#This Row],[Personnel number]]&lt;&gt;"",VLOOKUP(TimeSpend[[#This Row],[Personnel number]],Users!A:B,2,0),"")</f>
        <v/>
      </c>
      <c r="N1522" s="69" t="str">
        <f>IF(TimeSpend[[#This Row],[Network Description]]&lt;&gt;"",VLOOKUP(TimeSpend[[#This Row],[Network Description]],Projects!A:C,3,0),"")</f>
        <v/>
      </c>
      <c r="O1522" s="69" t="str">
        <f>IF(TimeSpend[[#This Row],[Activity]]&lt;&gt;"",VLOOKUP(TimeSpend[[#This Row],[Activity]],Activity,2,FALSE),"")</f>
        <v/>
      </c>
    </row>
    <row r="1523" spans="3:15" ht="16.5" customHeight="1" x14ac:dyDescent="0.25">
      <c r="C1523" s="68" t="str">
        <f t="shared" si="26"/>
        <v/>
      </c>
      <c r="D1523" s="69" t="str">
        <f>IF(TimeSpend[[#This Row],[Network Description]]&lt;&gt;"",VLOOKUP(TimeSpend[[#This Row],[Network Description]],Projects!A:B,2,0),"")</f>
        <v/>
      </c>
      <c r="F1523" s="96"/>
      <c r="L1523" s="69" t="str">
        <f>IF(TimeSpend[[#This Row],[Personnel number]]&lt;&gt;"",Utilization!$J$2,"")</f>
        <v/>
      </c>
      <c r="M1523" s="69" t="str">
        <f>IF(TimeSpend[[#This Row],[Personnel number]]&lt;&gt;"",VLOOKUP(TimeSpend[[#This Row],[Personnel number]],Users!A:B,2,0),"")</f>
        <v/>
      </c>
      <c r="N1523" s="69" t="str">
        <f>IF(TimeSpend[[#This Row],[Network Description]]&lt;&gt;"",VLOOKUP(TimeSpend[[#This Row],[Network Description]],Projects!A:C,3,0),"")</f>
        <v/>
      </c>
      <c r="O1523" s="69" t="str">
        <f>IF(TimeSpend[[#This Row],[Activity]]&lt;&gt;"",VLOOKUP(TimeSpend[[#This Row],[Activity]],Activity,2,FALSE),"")</f>
        <v/>
      </c>
    </row>
    <row r="1524" spans="3:15" ht="16.5" customHeight="1" x14ac:dyDescent="0.25">
      <c r="C1524" s="68" t="str">
        <f t="shared" si="26"/>
        <v/>
      </c>
      <c r="D1524" s="69" t="str">
        <f>IF(TimeSpend[[#This Row],[Network Description]]&lt;&gt;"",VLOOKUP(TimeSpend[[#This Row],[Network Description]],Projects!A:B,2,0),"")</f>
        <v/>
      </c>
      <c r="F1524" s="96"/>
      <c r="L1524" s="69" t="str">
        <f>IF(TimeSpend[[#This Row],[Personnel number]]&lt;&gt;"",Utilization!$J$2,"")</f>
        <v/>
      </c>
      <c r="M1524" s="69" t="str">
        <f>IF(TimeSpend[[#This Row],[Personnel number]]&lt;&gt;"",VLOOKUP(TimeSpend[[#This Row],[Personnel number]],Users!A:B,2,0),"")</f>
        <v/>
      </c>
      <c r="N1524" s="69" t="str">
        <f>IF(TimeSpend[[#This Row],[Network Description]]&lt;&gt;"",VLOOKUP(TimeSpend[[#This Row],[Network Description]],Projects!A:C,3,0),"")</f>
        <v/>
      </c>
      <c r="O1524" s="69" t="str">
        <f>IF(TimeSpend[[#This Row],[Activity]]&lt;&gt;"",VLOOKUP(TimeSpend[[#This Row],[Activity]],Activity,2,FALSE),"")</f>
        <v/>
      </c>
    </row>
    <row r="1525" spans="3:15" ht="16.5" customHeight="1" x14ac:dyDescent="0.25">
      <c r="C1525" s="68" t="str">
        <f t="shared" si="26"/>
        <v/>
      </c>
      <c r="D1525" s="69" t="str">
        <f>IF(TimeSpend[[#This Row],[Network Description]]&lt;&gt;"",VLOOKUP(TimeSpend[[#This Row],[Network Description]],Projects!A:B,2,0),"")</f>
        <v/>
      </c>
      <c r="F1525" s="96"/>
      <c r="L1525" s="69" t="str">
        <f>IF(TimeSpend[[#This Row],[Personnel number]]&lt;&gt;"",Utilization!$J$2,"")</f>
        <v/>
      </c>
      <c r="M1525" s="69" t="str">
        <f>IF(TimeSpend[[#This Row],[Personnel number]]&lt;&gt;"",VLOOKUP(TimeSpend[[#This Row],[Personnel number]],Users!A:B,2,0),"")</f>
        <v/>
      </c>
      <c r="N1525" s="69" t="str">
        <f>IF(TimeSpend[[#This Row],[Network Description]]&lt;&gt;"",VLOOKUP(TimeSpend[[#This Row],[Network Description]],Projects!A:C,3,0),"")</f>
        <v/>
      </c>
      <c r="O1525" s="69" t="str">
        <f>IF(TimeSpend[[#This Row],[Activity]]&lt;&gt;"",VLOOKUP(TimeSpend[[#This Row],[Activity]],Activity,2,FALSE),"")</f>
        <v/>
      </c>
    </row>
    <row r="1526" spans="3:15" ht="16.5" customHeight="1" x14ac:dyDescent="0.25">
      <c r="C1526" s="68" t="str">
        <f t="shared" si="26"/>
        <v/>
      </c>
      <c r="D1526" s="69" t="str">
        <f>IF(TimeSpend[[#This Row],[Network Description]]&lt;&gt;"",VLOOKUP(TimeSpend[[#This Row],[Network Description]],Projects!A:B,2,0),"")</f>
        <v/>
      </c>
      <c r="F1526" s="96"/>
      <c r="L1526" s="69" t="str">
        <f>IF(TimeSpend[[#This Row],[Personnel number]]&lt;&gt;"",Utilization!$J$2,"")</f>
        <v/>
      </c>
      <c r="M1526" s="69" t="str">
        <f>IF(TimeSpend[[#This Row],[Personnel number]]&lt;&gt;"",VLOOKUP(TimeSpend[[#This Row],[Personnel number]],Users!A:B,2,0),"")</f>
        <v/>
      </c>
      <c r="N1526" s="69" t="str">
        <f>IF(TimeSpend[[#This Row],[Network Description]]&lt;&gt;"",VLOOKUP(TimeSpend[[#This Row],[Network Description]],Projects!A:C,3,0),"")</f>
        <v/>
      </c>
      <c r="O1526" s="69" t="str">
        <f>IF(TimeSpend[[#This Row],[Activity]]&lt;&gt;"",VLOOKUP(TimeSpend[[#This Row],[Activity]],Activity,2,FALSE),"")</f>
        <v/>
      </c>
    </row>
    <row r="1527" spans="3:15" ht="16.5" customHeight="1" x14ac:dyDescent="0.25">
      <c r="C1527" s="68" t="str">
        <f t="shared" si="26"/>
        <v/>
      </c>
      <c r="D1527" s="69" t="str">
        <f>IF(TimeSpend[[#This Row],[Network Description]]&lt;&gt;"",VLOOKUP(TimeSpend[[#This Row],[Network Description]],Projects!A:B,2,0),"")</f>
        <v/>
      </c>
      <c r="F1527" s="96"/>
      <c r="L1527" s="69" t="str">
        <f>IF(TimeSpend[[#This Row],[Personnel number]]&lt;&gt;"",Utilization!$J$2,"")</f>
        <v/>
      </c>
      <c r="M1527" s="69" t="str">
        <f>IF(TimeSpend[[#This Row],[Personnel number]]&lt;&gt;"",VLOOKUP(TimeSpend[[#This Row],[Personnel number]],Users!A:B,2,0),"")</f>
        <v/>
      </c>
      <c r="N1527" s="69" t="str">
        <f>IF(TimeSpend[[#This Row],[Network Description]]&lt;&gt;"",VLOOKUP(TimeSpend[[#This Row],[Network Description]],Projects!A:C,3,0),"")</f>
        <v/>
      </c>
      <c r="O1527" s="69" t="str">
        <f>IF(TimeSpend[[#This Row],[Activity]]&lt;&gt;"",VLOOKUP(TimeSpend[[#This Row],[Activity]],Activity,2,FALSE),"")</f>
        <v/>
      </c>
    </row>
    <row r="1528" spans="3:15" ht="16.5" customHeight="1" x14ac:dyDescent="0.25">
      <c r="C1528" s="68" t="str">
        <f t="shared" si="26"/>
        <v/>
      </c>
      <c r="D1528" s="69" t="str">
        <f>IF(TimeSpend[[#This Row],[Network Description]]&lt;&gt;"",VLOOKUP(TimeSpend[[#This Row],[Network Description]],Projects!A:B,2,0),"")</f>
        <v/>
      </c>
      <c r="F1528" s="96"/>
      <c r="L1528" s="69" t="str">
        <f>IF(TimeSpend[[#This Row],[Personnel number]]&lt;&gt;"",Utilization!$J$2,"")</f>
        <v/>
      </c>
      <c r="M1528" s="69" t="str">
        <f>IF(TimeSpend[[#This Row],[Personnel number]]&lt;&gt;"",VLOOKUP(TimeSpend[[#This Row],[Personnel number]],Users!A:B,2,0),"")</f>
        <v/>
      </c>
      <c r="N1528" s="69" t="str">
        <f>IF(TimeSpend[[#This Row],[Network Description]]&lt;&gt;"",VLOOKUP(TimeSpend[[#This Row],[Network Description]],Projects!A:C,3,0),"")</f>
        <v/>
      </c>
      <c r="O1528" s="69" t="str">
        <f>IF(TimeSpend[[#This Row],[Activity]]&lt;&gt;"",VLOOKUP(TimeSpend[[#This Row],[Activity]],Activity,2,FALSE),"")</f>
        <v/>
      </c>
    </row>
    <row r="1529" spans="3:15" ht="16.5" customHeight="1" x14ac:dyDescent="0.25">
      <c r="C1529" s="68" t="str">
        <f t="shared" si="26"/>
        <v/>
      </c>
      <c r="D1529" s="69" t="str">
        <f>IF(TimeSpend[[#This Row],[Network Description]]&lt;&gt;"",VLOOKUP(TimeSpend[[#This Row],[Network Description]],Projects!A:B,2,0),"")</f>
        <v/>
      </c>
      <c r="F1529" s="96"/>
      <c r="L1529" s="69" t="str">
        <f>IF(TimeSpend[[#This Row],[Personnel number]]&lt;&gt;"",Utilization!$J$2,"")</f>
        <v/>
      </c>
      <c r="M1529" s="69" t="str">
        <f>IF(TimeSpend[[#This Row],[Personnel number]]&lt;&gt;"",VLOOKUP(TimeSpend[[#This Row],[Personnel number]],Users!A:B,2,0),"")</f>
        <v/>
      </c>
      <c r="N1529" s="69" t="str">
        <f>IF(TimeSpend[[#This Row],[Network Description]]&lt;&gt;"",VLOOKUP(TimeSpend[[#This Row],[Network Description]],Projects!A:C,3,0),"")</f>
        <v/>
      </c>
      <c r="O1529" s="69" t="str">
        <f>IF(TimeSpend[[#This Row],[Activity]]&lt;&gt;"",VLOOKUP(TimeSpend[[#This Row],[Activity]],Activity,2,FALSE),"")</f>
        <v/>
      </c>
    </row>
    <row r="1530" spans="3:15" ht="16.5" customHeight="1" x14ac:dyDescent="0.25">
      <c r="C1530" s="68" t="str">
        <f t="shared" si="26"/>
        <v/>
      </c>
      <c r="D1530" s="69" t="str">
        <f>IF(TimeSpend[[#This Row],[Network Description]]&lt;&gt;"",VLOOKUP(TimeSpend[[#This Row],[Network Description]],Projects!A:B,2,0),"")</f>
        <v/>
      </c>
      <c r="F1530" s="96"/>
      <c r="L1530" s="69" t="str">
        <f>IF(TimeSpend[[#This Row],[Personnel number]]&lt;&gt;"",Utilization!$J$2,"")</f>
        <v/>
      </c>
      <c r="M1530" s="69" t="str">
        <f>IF(TimeSpend[[#This Row],[Personnel number]]&lt;&gt;"",VLOOKUP(TimeSpend[[#This Row],[Personnel number]],Users!A:B,2,0),"")</f>
        <v/>
      </c>
      <c r="N1530" s="69" t="str">
        <f>IF(TimeSpend[[#This Row],[Network Description]]&lt;&gt;"",VLOOKUP(TimeSpend[[#This Row],[Network Description]],Projects!A:C,3,0),"")</f>
        <v/>
      </c>
      <c r="O1530" s="69" t="str">
        <f>IF(TimeSpend[[#This Row],[Activity]]&lt;&gt;"",VLOOKUP(TimeSpend[[#This Row],[Activity]],Activity,2,FALSE),"")</f>
        <v/>
      </c>
    </row>
    <row r="1531" spans="3:15" ht="16.5" customHeight="1" x14ac:dyDescent="0.25">
      <c r="C1531" s="68" t="str">
        <f t="shared" si="26"/>
        <v/>
      </c>
      <c r="D1531" s="69" t="str">
        <f>IF(TimeSpend[[#This Row],[Network Description]]&lt;&gt;"",VLOOKUP(TimeSpend[[#This Row],[Network Description]],Projects!A:B,2,0),"")</f>
        <v/>
      </c>
      <c r="F1531" s="96"/>
      <c r="L1531" s="69" t="str">
        <f>IF(TimeSpend[[#This Row],[Personnel number]]&lt;&gt;"",Utilization!$J$2,"")</f>
        <v/>
      </c>
      <c r="M1531" s="69" t="str">
        <f>IF(TimeSpend[[#This Row],[Personnel number]]&lt;&gt;"",VLOOKUP(TimeSpend[[#This Row],[Personnel number]],Users!A:B,2,0),"")</f>
        <v/>
      </c>
      <c r="N1531" s="69" t="str">
        <f>IF(TimeSpend[[#This Row],[Network Description]]&lt;&gt;"",VLOOKUP(TimeSpend[[#This Row],[Network Description]],Projects!A:C,3,0),"")</f>
        <v/>
      </c>
      <c r="O1531" s="69" t="str">
        <f>IF(TimeSpend[[#This Row],[Activity]]&lt;&gt;"",VLOOKUP(TimeSpend[[#This Row],[Activity]],Activity,2,FALSE),"")</f>
        <v/>
      </c>
    </row>
    <row r="1532" spans="3:15" ht="16.5" customHeight="1" x14ac:dyDescent="0.25">
      <c r="C1532" s="68" t="str">
        <f t="shared" si="26"/>
        <v/>
      </c>
      <c r="D1532" s="69" t="str">
        <f>IF(TimeSpend[[#This Row],[Network Description]]&lt;&gt;"",VLOOKUP(TimeSpend[[#This Row],[Network Description]],Projects!A:B,2,0),"")</f>
        <v/>
      </c>
      <c r="F1532" s="96"/>
      <c r="L1532" s="69" t="str">
        <f>IF(TimeSpend[[#This Row],[Personnel number]]&lt;&gt;"",Utilization!$J$2,"")</f>
        <v/>
      </c>
      <c r="M1532" s="69" t="str">
        <f>IF(TimeSpend[[#This Row],[Personnel number]]&lt;&gt;"",VLOOKUP(TimeSpend[[#This Row],[Personnel number]],Users!A:B,2,0),"")</f>
        <v/>
      </c>
      <c r="N1532" s="69" t="str">
        <f>IF(TimeSpend[[#This Row],[Network Description]]&lt;&gt;"",VLOOKUP(TimeSpend[[#This Row],[Network Description]],Projects!A:C,3,0),"")</f>
        <v/>
      </c>
      <c r="O1532" s="69" t="str">
        <f>IF(TimeSpend[[#This Row],[Activity]]&lt;&gt;"",VLOOKUP(TimeSpend[[#This Row],[Activity]],Activity,2,FALSE),"")</f>
        <v/>
      </c>
    </row>
    <row r="1533" spans="3:15" ht="16.5" customHeight="1" x14ac:dyDescent="0.25">
      <c r="C1533" s="68" t="str">
        <f t="shared" si="26"/>
        <v/>
      </c>
      <c r="D1533" s="69" t="str">
        <f>IF(TimeSpend[[#This Row],[Network Description]]&lt;&gt;"",VLOOKUP(TimeSpend[[#This Row],[Network Description]],Projects!A:B,2,0),"")</f>
        <v/>
      </c>
      <c r="F1533" s="96"/>
      <c r="L1533" s="69" t="str">
        <f>IF(TimeSpend[[#This Row],[Personnel number]]&lt;&gt;"",Utilization!$J$2,"")</f>
        <v/>
      </c>
      <c r="M1533" s="69" t="str">
        <f>IF(TimeSpend[[#This Row],[Personnel number]]&lt;&gt;"",VLOOKUP(TimeSpend[[#This Row],[Personnel number]],Users!A:B,2,0),"")</f>
        <v/>
      </c>
      <c r="N1533" s="69" t="str">
        <f>IF(TimeSpend[[#This Row],[Network Description]]&lt;&gt;"",VLOOKUP(TimeSpend[[#This Row],[Network Description]],Projects!A:C,3,0),"")</f>
        <v/>
      </c>
      <c r="O1533" s="69" t="str">
        <f>IF(TimeSpend[[#This Row],[Activity]]&lt;&gt;"",VLOOKUP(TimeSpend[[#This Row],[Activity]],Activity,2,FALSE),"")</f>
        <v/>
      </c>
    </row>
    <row r="1534" spans="3:15" ht="16.5" customHeight="1" x14ac:dyDescent="0.25">
      <c r="C1534" s="68" t="str">
        <f t="shared" si="26"/>
        <v/>
      </c>
      <c r="D1534" s="69" t="str">
        <f>IF(TimeSpend[[#This Row],[Network Description]]&lt;&gt;"",VLOOKUP(TimeSpend[[#This Row],[Network Description]],Projects!A:B,2,0),"")</f>
        <v/>
      </c>
      <c r="F1534" s="96"/>
      <c r="L1534" s="69" t="str">
        <f>IF(TimeSpend[[#This Row],[Personnel number]]&lt;&gt;"",Utilization!$J$2,"")</f>
        <v/>
      </c>
      <c r="M1534" s="69" t="str">
        <f>IF(TimeSpend[[#This Row],[Personnel number]]&lt;&gt;"",VLOOKUP(TimeSpend[[#This Row],[Personnel number]],Users!A:B,2,0),"")</f>
        <v/>
      </c>
      <c r="N1534" s="69" t="str">
        <f>IF(TimeSpend[[#This Row],[Network Description]]&lt;&gt;"",VLOOKUP(TimeSpend[[#This Row],[Network Description]],Projects!A:C,3,0),"")</f>
        <v/>
      </c>
      <c r="O1534" s="69" t="str">
        <f>IF(TimeSpend[[#This Row],[Activity]]&lt;&gt;"",VLOOKUP(TimeSpend[[#This Row],[Activity]],Activity,2,FALSE),"")</f>
        <v/>
      </c>
    </row>
    <row r="1535" spans="3:15" ht="16.5" customHeight="1" x14ac:dyDescent="0.25">
      <c r="C1535" s="68" t="str">
        <f t="shared" si="26"/>
        <v/>
      </c>
      <c r="D1535" s="69" t="str">
        <f>IF(TimeSpend[[#This Row],[Network Description]]&lt;&gt;"",VLOOKUP(TimeSpend[[#This Row],[Network Description]],Projects!A:B,2,0),"")</f>
        <v/>
      </c>
      <c r="F1535" s="96"/>
      <c r="L1535" s="69" t="str">
        <f>IF(TimeSpend[[#This Row],[Personnel number]]&lt;&gt;"",Utilization!$J$2,"")</f>
        <v/>
      </c>
      <c r="M1535" s="69" t="str">
        <f>IF(TimeSpend[[#This Row],[Personnel number]]&lt;&gt;"",VLOOKUP(TimeSpend[[#This Row],[Personnel number]],Users!A:B,2,0),"")</f>
        <v/>
      </c>
      <c r="N1535" s="69" t="str">
        <f>IF(TimeSpend[[#This Row],[Network Description]]&lt;&gt;"",VLOOKUP(TimeSpend[[#This Row],[Network Description]],Projects!A:C,3,0),"")</f>
        <v/>
      </c>
      <c r="O1535" s="69" t="str">
        <f>IF(TimeSpend[[#This Row],[Activity]]&lt;&gt;"",VLOOKUP(TimeSpend[[#This Row],[Activity]],Activity,2,FALSE),"")</f>
        <v/>
      </c>
    </row>
    <row r="1536" spans="3:15" ht="16.5" customHeight="1" x14ac:dyDescent="0.25">
      <c r="C1536" s="68" t="str">
        <f t="shared" si="26"/>
        <v/>
      </c>
      <c r="D1536" s="69" t="str">
        <f>IF(TimeSpend[[#This Row],[Network Description]]&lt;&gt;"",VLOOKUP(TimeSpend[[#This Row],[Network Description]],Projects!A:B,2,0),"")</f>
        <v/>
      </c>
      <c r="F1536" s="96"/>
      <c r="L1536" s="69" t="str">
        <f>IF(TimeSpend[[#This Row],[Personnel number]]&lt;&gt;"",Utilization!$J$2,"")</f>
        <v/>
      </c>
      <c r="M1536" s="69" t="str">
        <f>IF(TimeSpend[[#This Row],[Personnel number]]&lt;&gt;"",VLOOKUP(TimeSpend[[#This Row],[Personnel number]],Users!A:B,2,0),"")</f>
        <v/>
      </c>
      <c r="N1536" s="69" t="str">
        <f>IF(TimeSpend[[#This Row],[Network Description]]&lt;&gt;"",VLOOKUP(TimeSpend[[#This Row],[Network Description]],Projects!A:C,3,0),"")</f>
        <v/>
      </c>
      <c r="O1536" s="69" t="str">
        <f>IF(TimeSpend[[#This Row],[Activity]]&lt;&gt;"",VLOOKUP(TimeSpend[[#This Row],[Activity]],Activity,2,FALSE),"")</f>
        <v/>
      </c>
    </row>
    <row r="1537" spans="3:15" ht="16.5" customHeight="1" x14ac:dyDescent="0.25">
      <c r="C1537" s="68" t="str">
        <f t="shared" ref="C1537:C1600" si="27">IF((I1537-INT(I1537))*24-(H1537-INT(H1537))*24=0,"",(I1537-INT(I1537))*24-(H1537-INT(H1537))*24)</f>
        <v/>
      </c>
      <c r="D1537" s="69" t="str">
        <f>IF(TimeSpend[[#This Row],[Network Description]]&lt;&gt;"",VLOOKUP(TimeSpend[[#This Row],[Network Description]],Projects!A:B,2,0),"")</f>
        <v/>
      </c>
      <c r="F1537" s="96"/>
      <c r="L1537" s="69" t="str">
        <f>IF(TimeSpend[[#This Row],[Personnel number]]&lt;&gt;"",Utilization!$J$2,"")</f>
        <v/>
      </c>
      <c r="M1537" s="69" t="str">
        <f>IF(TimeSpend[[#This Row],[Personnel number]]&lt;&gt;"",VLOOKUP(TimeSpend[[#This Row],[Personnel number]],Users!A:B,2,0),"")</f>
        <v/>
      </c>
      <c r="N1537" s="69" t="str">
        <f>IF(TimeSpend[[#This Row],[Network Description]]&lt;&gt;"",VLOOKUP(TimeSpend[[#This Row],[Network Description]],Projects!A:C,3,0),"")</f>
        <v/>
      </c>
      <c r="O1537" s="69" t="str">
        <f>IF(TimeSpend[[#This Row],[Activity]]&lt;&gt;"",VLOOKUP(TimeSpend[[#This Row],[Activity]],Activity,2,FALSE),"")</f>
        <v/>
      </c>
    </row>
    <row r="1538" spans="3:15" ht="16.5" customHeight="1" x14ac:dyDescent="0.25">
      <c r="C1538" s="68" t="str">
        <f t="shared" si="27"/>
        <v/>
      </c>
      <c r="D1538" s="69" t="str">
        <f>IF(TimeSpend[[#This Row],[Network Description]]&lt;&gt;"",VLOOKUP(TimeSpend[[#This Row],[Network Description]],Projects!A:B,2,0),"")</f>
        <v/>
      </c>
      <c r="F1538" s="96"/>
      <c r="L1538" s="69" t="str">
        <f>IF(TimeSpend[[#This Row],[Personnel number]]&lt;&gt;"",Utilization!$J$2,"")</f>
        <v/>
      </c>
      <c r="M1538" s="69" t="str">
        <f>IF(TimeSpend[[#This Row],[Personnel number]]&lt;&gt;"",VLOOKUP(TimeSpend[[#This Row],[Personnel number]],Users!A:B,2,0),"")</f>
        <v/>
      </c>
      <c r="N1538" s="69" t="str">
        <f>IF(TimeSpend[[#This Row],[Network Description]]&lt;&gt;"",VLOOKUP(TimeSpend[[#This Row],[Network Description]],Projects!A:C,3,0),"")</f>
        <v/>
      </c>
      <c r="O1538" s="69" t="str">
        <f>IF(TimeSpend[[#This Row],[Activity]]&lt;&gt;"",VLOOKUP(TimeSpend[[#This Row],[Activity]],Activity,2,FALSE),"")</f>
        <v/>
      </c>
    </row>
    <row r="1539" spans="3:15" ht="16.5" customHeight="1" x14ac:dyDescent="0.25">
      <c r="C1539" s="68" t="str">
        <f t="shared" si="27"/>
        <v/>
      </c>
      <c r="D1539" s="69" t="str">
        <f>IF(TimeSpend[[#This Row],[Network Description]]&lt;&gt;"",VLOOKUP(TimeSpend[[#This Row],[Network Description]],Projects!A:B,2,0),"")</f>
        <v/>
      </c>
      <c r="F1539" s="96"/>
      <c r="L1539" s="69" t="str">
        <f>IF(TimeSpend[[#This Row],[Personnel number]]&lt;&gt;"",Utilization!$J$2,"")</f>
        <v/>
      </c>
      <c r="M1539" s="69" t="str">
        <f>IF(TimeSpend[[#This Row],[Personnel number]]&lt;&gt;"",VLOOKUP(TimeSpend[[#This Row],[Personnel number]],Users!A:B,2,0),"")</f>
        <v/>
      </c>
      <c r="N1539" s="69" t="str">
        <f>IF(TimeSpend[[#This Row],[Network Description]]&lt;&gt;"",VLOOKUP(TimeSpend[[#This Row],[Network Description]],Projects!A:C,3,0),"")</f>
        <v/>
      </c>
      <c r="O1539" s="69" t="str">
        <f>IF(TimeSpend[[#This Row],[Activity]]&lt;&gt;"",VLOOKUP(TimeSpend[[#This Row],[Activity]],Activity,2,FALSE),"")</f>
        <v/>
      </c>
    </row>
    <row r="1540" spans="3:15" ht="16.5" customHeight="1" x14ac:dyDescent="0.25">
      <c r="C1540" s="68" t="str">
        <f t="shared" si="27"/>
        <v/>
      </c>
      <c r="D1540" s="69" t="str">
        <f>IF(TimeSpend[[#This Row],[Network Description]]&lt;&gt;"",VLOOKUP(TimeSpend[[#This Row],[Network Description]],Projects!A:B,2,0),"")</f>
        <v/>
      </c>
      <c r="F1540" s="96"/>
      <c r="L1540" s="69" t="str">
        <f>IF(TimeSpend[[#This Row],[Personnel number]]&lt;&gt;"",Utilization!$J$2,"")</f>
        <v/>
      </c>
      <c r="M1540" s="69" t="str">
        <f>IF(TimeSpend[[#This Row],[Personnel number]]&lt;&gt;"",VLOOKUP(TimeSpend[[#This Row],[Personnel number]],Users!A:B,2,0),"")</f>
        <v/>
      </c>
      <c r="N1540" s="69" t="str">
        <f>IF(TimeSpend[[#This Row],[Network Description]]&lt;&gt;"",VLOOKUP(TimeSpend[[#This Row],[Network Description]],Projects!A:C,3,0),"")</f>
        <v/>
      </c>
      <c r="O1540" s="69" t="str">
        <f>IF(TimeSpend[[#This Row],[Activity]]&lt;&gt;"",VLOOKUP(TimeSpend[[#This Row],[Activity]],Activity,2,FALSE),"")</f>
        <v/>
      </c>
    </row>
    <row r="1541" spans="3:15" ht="16.5" customHeight="1" x14ac:dyDescent="0.25">
      <c r="C1541" s="68" t="str">
        <f t="shared" si="27"/>
        <v/>
      </c>
      <c r="D1541" s="69" t="str">
        <f>IF(TimeSpend[[#This Row],[Network Description]]&lt;&gt;"",VLOOKUP(TimeSpend[[#This Row],[Network Description]],Projects!A:B,2,0),"")</f>
        <v/>
      </c>
      <c r="F1541" s="96"/>
      <c r="L1541" s="69" t="str">
        <f>IF(TimeSpend[[#This Row],[Personnel number]]&lt;&gt;"",Utilization!$J$2,"")</f>
        <v/>
      </c>
      <c r="M1541" s="69" t="str">
        <f>IF(TimeSpend[[#This Row],[Personnel number]]&lt;&gt;"",VLOOKUP(TimeSpend[[#This Row],[Personnel number]],Users!A:B,2,0),"")</f>
        <v/>
      </c>
      <c r="N1541" s="69" t="str">
        <f>IF(TimeSpend[[#This Row],[Network Description]]&lt;&gt;"",VLOOKUP(TimeSpend[[#This Row],[Network Description]],Projects!A:C,3,0),"")</f>
        <v/>
      </c>
      <c r="O1541" s="69" t="str">
        <f>IF(TimeSpend[[#This Row],[Activity]]&lt;&gt;"",VLOOKUP(TimeSpend[[#This Row],[Activity]],Activity,2,FALSE),"")</f>
        <v/>
      </c>
    </row>
    <row r="1542" spans="3:15" ht="16.5" customHeight="1" x14ac:dyDescent="0.25">
      <c r="C1542" s="68" t="str">
        <f t="shared" si="27"/>
        <v/>
      </c>
      <c r="D1542" s="69" t="str">
        <f>IF(TimeSpend[[#This Row],[Network Description]]&lt;&gt;"",VLOOKUP(TimeSpend[[#This Row],[Network Description]],Projects!A:B,2,0),"")</f>
        <v/>
      </c>
      <c r="F1542" s="96"/>
      <c r="L1542" s="69" t="str">
        <f>IF(TimeSpend[[#This Row],[Personnel number]]&lt;&gt;"",Utilization!$J$2,"")</f>
        <v/>
      </c>
      <c r="M1542" s="69" t="str">
        <f>IF(TimeSpend[[#This Row],[Personnel number]]&lt;&gt;"",VLOOKUP(TimeSpend[[#This Row],[Personnel number]],Users!A:B,2,0),"")</f>
        <v/>
      </c>
      <c r="N1542" s="69" t="str">
        <f>IF(TimeSpend[[#This Row],[Network Description]]&lt;&gt;"",VLOOKUP(TimeSpend[[#This Row],[Network Description]],Projects!A:C,3,0),"")</f>
        <v/>
      </c>
      <c r="O1542" s="69" t="str">
        <f>IF(TimeSpend[[#This Row],[Activity]]&lt;&gt;"",VLOOKUP(TimeSpend[[#This Row],[Activity]],Activity,2,FALSE),"")</f>
        <v/>
      </c>
    </row>
    <row r="1543" spans="3:15" ht="16.5" customHeight="1" x14ac:dyDescent="0.25">
      <c r="C1543" s="68" t="str">
        <f t="shared" si="27"/>
        <v/>
      </c>
      <c r="D1543" s="69" t="str">
        <f>IF(TimeSpend[[#This Row],[Network Description]]&lt;&gt;"",VLOOKUP(TimeSpend[[#This Row],[Network Description]],Projects!A:B,2,0),"")</f>
        <v/>
      </c>
      <c r="F1543" s="96"/>
      <c r="L1543" s="69" t="str">
        <f>IF(TimeSpend[[#This Row],[Personnel number]]&lt;&gt;"",Utilization!$J$2,"")</f>
        <v/>
      </c>
      <c r="M1543" s="69" t="str">
        <f>IF(TimeSpend[[#This Row],[Personnel number]]&lt;&gt;"",VLOOKUP(TimeSpend[[#This Row],[Personnel number]],Users!A:B,2,0),"")</f>
        <v/>
      </c>
      <c r="N1543" s="69" t="str">
        <f>IF(TimeSpend[[#This Row],[Network Description]]&lt;&gt;"",VLOOKUP(TimeSpend[[#This Row],[Network Description]],Projects!A:C,3,0),"")</f>
        <v/>
      </c>
      <c r="O1543" s="69" t="str">
        <f>IF(TimeSpend[[#This Row],[Activity]]&lt;&gt;"",VLOOKUP(TimeSpend[[#This Row],[Activity]],Activity,2,FALSE),"")</f>
        <v/>
      </c>
    </row>
    <row r="1544" spans="3:15" ht="16.5" customHeight="1" x14ac:dyDescent="0.25">
      <c r="C1544" s="68" t="str">
        <f t="shared" si="27"/>
        <v/>
      </c>
      <c r="D1544" s="69" t="str">
        <f>IF(TimeSpend[[#This Row],[Network Description]]&lt;&gt;"",VLOOKUP(TimeSpend[[#This Row],[Network Description]],Projects!A:B,2,0),"")</f>
        <v/>
      </c>
      <c r="F1544" s="96"/>
      <c r="L1544" s="69" t="str">
        <f>IF(TimeSpend[[#This Row],[Personnel number]]&lt;&gt;"",Utilization!$J$2,"")</f>
        <v/>
      </c>
      <c r="M1544" s="69" t="str">
        <f>IF(TimeSpend[[#This Row],[Personnel number]]&lt;&gt;"",VLOOKUP(TimeSpend[[#This Row],[Personnel number]],Users!A:B,2,0),"")</f>
        <v/>
      </c>
      <c r="N1544" s="69" t="str">
        <f>IF(TimeSpend[[#This Row],[Network Description]]&lt;&gt;"",VLOOKUP(TimeSpend[[#This Row],[Network Description]],Projects!A:C,3,0),"")</f>
        <v/>
      </c>
      <c r="O1544" s="69" t="str">
        <f>IF(TimeSpend[[#This Row],[Activity]]&lt;&gt;"",VLOOKUP(TimeSpend[[#This Row],[Activity]],Activity,2,FALSE),"")</f>
        <v/>
      </c>
    </row>
    <row r="1545" spans="3:15" ht="16.5" customHeight="1" x14ac:dyDescent="0.25">
      <c r="C1545" s="68" t="str">
        <f t="shared" si="27"/>
        <v/>
      </c>
      <c r="D1545" s="69" t="str">
        <f>IF(TimeSpend[[#This Row],[Network Description]]&lt;&gt;"",VLOOKUP(TimeSpend[[#This Row],[Network Description]],Projects!A:B,2,0),"")</f>
        <v/>
      </c>
      <c r="F1545" s="96"/>
      <c r="L1545" s="69" t="str">
        <f>IF(TimeSpend[[#This Row],[Personnel number]]&lt;&gt;"",Utilization!$J$2,"")</f>
        <v/>
      </c>
      <c r="M1545" s="69" t="str">
        <f>IF(TimeSpend[[#This Row],[Personnel number]]&lt;&gt;"",VLOOKUP(TimeSpend[[#This Row],[Personnel number]],Users!A:B,2,0),"")</f>
        <v/>
      </c>
      <c r="N1545" s="69" t="str">
        <f>IF(TimeSpend[[#This Row],[Network Description]]&lt;&gt;"",VLOOKUP(TimeSpend[[#This Row],[Network Description]],Projects!A:C,3,0),"")</f>
        <v/>
      </c>
      <c r="O1545" s="69" t="str">
        <f>IF(TimeSpend[[#This Row],[Activity]]&lt;&gt;"",VLOOKUP(TimeSpend[[#This Row],[Activity]],Activity,2,FALSE),"")</f>
        <v/>
      </c>
    </row>
    <row r="1546" spans="3:15" ht="16.5" customHeight="1" x14ac:dyDescent="0.25">
      <c r="C1546" s="68" t="str">
        <f t="shared" si="27"/>
        <v/>
      </c>
      <c r="D1546" s="69" t="str">
        <f>IF(TimeSpend[[#This Row],[Network Description]]&lt;&gt;"",VLOOKUP(TimeSpend[[#This Row],[Network Description]],Projects!A:B,2,0),"")</f>
        <v/>
      </c>
      <c r="F1546" s="96"/>
      <c r="L1546" s="69" t="str">
        <f>IF(TimeSpend[[#This Row],[Personnel number]]&lt;&gt;"",Utilization!$J$2,"")</f>
        <v/>
      </c>
      <c r="M1546" s="69" t="str">
        <f>IF(TimeSpend[[#This Row],[Personnel number]]&lt;&gt;"",VLOOKUP(TimeSpend[[#This Row],[Personnel number]],Users!A:B,2,0),"")</f>
        <v/>
      </c>
      <c r="N1546" s="69" t="str">
        <f>IF(TimeSpend[[#This Row],[Network Description]]&lt;&gt;"",VLOOKUP(TimeSpend[[#This Row],[Network Description]],Projects!A:C,3,0),"")</f>
        <v/>
      </c>
      <c r="O1546" s="69" t="str">
        <f>IF(TimeSpend[[#This Row],[Activity]]&lt;&gt;"",VLOOKUP(TimeSpend[[#This Row],[Activity]],Activity,2,FALSE),"")</f>
        <v/>
      </c>
    </row>
    <row r="1547" spans="3:15" ht="16.5" customHeight="1" x14ac:dyDescent="0.25">
      <c r="C1547" s="68" t="str">
        <f t="shared" si="27"/>
        <v/>
      </c>
      <c r="D1547" s="69" t="str">
        <f>IF(TimeSpend[[#This Row],[Network Description]]&lt;&gt;"",VLOOKUP(TimeSpend[[#This Row],[Network Description]],Projects!A:B,2,0),"")</f>
        <v/>
      </c>
      <c r="F1547" s="96"/>
      <c r="L1547" s="69" t="str">
        <f>IF(TimeSpend[[#This Row],[Personnel number]]&lt;&gt;"",Utilization!$J$2,"")</f>
        <v/>
      </c>
      <c r="M1547" s="69" t="str">
        <f>IF(TimeSpend[[#This Row],[Personnel number]]&lt;&gt;"",VLOOKUP(TimeSpend[[#This Row],[Personnel number]],Users!A:B,2,0),"")</f>
        <v/>
      </c>
      <c r="N1547" s="69" t="str">
        <f>IF(TimeSpend[[#This Row],[Network Description]]&lt;&gt;"",VLOOKUP(TimeSpend[[#This Row],[Network Description]],Projects!A:C,3,0),"")</f>
        <v/>
      </c>
      <c r="O1547" s="69" t="str">
        <f>IF(TimeSpend[[#This Row],[Activity]]&lt;&gt;"",VLOOKUP(TimeSpend[[#This Row],[Activity]],Activity,2,FALSE),"")</f>
        <v/>
      </c>
    </row>
    <row r="1548" spans="3:15" ht="16.5" customHeight="1" x14ac:dyDescent="0.25">
      <c r="C1548" s="68" t="str">
        <f t="shared" si="27"/>
        <v/>
      </c>
      <c r="D1548" s="69" t="str">
        <f>IF(TimeSpend[[#This Row],[Network Description]]&lt;&gt;"",VLOOKUP(TimeSpend[[#This Row],[Network Description]],Projects!A:B,2,0),"")</f>
        <v/>
      </c>
      <c r="F1548" s="96"/>
      <c r="L1548" s="69" t="str">
        <f>IF(TimeSpend[[#This Row],[Personnel number]]&lt;&gt;"",Utilization!$J$2,"")</f>
        <v/>
      </c>
      <c r="M1548" s="69" t="str">
        <f>IF(TimeSpend[[#This Row],[Personnel number]]&lt;&gt;"",VLOOKUP(TimeSpend[[#This Row],[Personnel number]],Users!A:B,2,0),"")</f>
        <v/>
      </c>
      <c r="N1548" s="69" t="str">
        <f>IF(TimeSpend[[#This Row],[Network Description]]&lt;&gt;"",VLOOKUP(TimeSpend[[#This Row],[Network Description]],Projects!A:C,3,0),"")</f>
        <v/>
      </c>
      <c r="O1548" s="69" t="str">
        <f>IF(TimeSpend[[#This Row],[Activity]]&lt;&gt;"",VLOOKUP(TimeSpend[[#This Row],[Activity]],Activity,2,FALSE),"")</f>
        <v/>
      </c>
    </row>
    <row r="1549" spans="3:15" ht="16.5" customHeight="1" x14ac:dyDescent="0.25">
      <c r="C1549" s="68" t="str">
        <f t="shared" si="27"/>
        <v/>
      </c>
      <c r="D1549" s="69" t="str">
        <f>IF(TimeSpend[[#This Row],[Network Description]]&lt;&gt;"",VLOOKUP(TimeSpend[[#This Row],[Network Description]],Projects!A:B,2,0),"")</f>
        <v/>
      </c>
      <c r="F1549" s="96"/>
      <c r="L1549" s="69" t="str">
        <f>IF(TimeSpend[[#This Row],[Personnel number]]&lt;&gt;"",Utilization!$J$2,"")</f>
        <v/>
      </c>
      <c r="M1549" s="69" t="str">
        <f>IF(TimeSpend[[#This Row],[Personnel number]]&lt;&gt;"",VLOOKUP(TimeSpend[[#This Row],[Personnel number]],Users!A:B,2,0),"")</f>
        <v/>
      </c>
      <c r="N1549" s="69" t="str">
        <f>IF(TimeSpend[[#This Row],[Network Description]]&lt;&gt;"",VLOOKUP(TimeSpend[[#This Row],[Network Description]],Projects!A:C,3,0),"")</f>
        <v/>
      </c>
      <c r="O1549" s="69" t="str">
        <f>IF(TimeSpend[[#This Row],[Activity]]&lt;&gt;"",VLOOKUP(TimeSpend[[#This Row],[Activity]],Activity,2,FALSE),"")</f>
        <v/>
      </c>
    </row>
    <row r="1550" spans="3:15" ht="16.5" customHeight="1" x14ac:dyDescent="0.25">
      <c r="C1550" s="68" t="str">
        <f t="shared" si="27"/>
        <v/>
      </c>
      <c r="D1550" s="69" t="str">
        <f>IF(TimeSpend[[#This Row],[Network Description]]&lt;&gt;"",VLOOKUP(TimeSpend[[#This Row],[Network Description]],Projects!A:B,2,0),"")</f>
        <v/>
      </c>
      <c r="F1550" s="96"/>
      <c r="L1550" s="69" t="str">
        <f>IF(TimeSpend[[#This Row],[Personnel number]]&lt;&gt;"",Utilization!$J$2,"")</f>
        <v/>
      </c>
      <c r="M1550" s="69" t="str">
        <f>IF(TimeSpend[[#This Row],[Personnel number]]&lt;&gt;"",VLOOKUP(TimeSpend[[#This Row],[Personnel number]],Users!A:B,2,0),"")</f>
        <v/>
      </c>
      <c r="N1550" s="69" t="str">
        <f>IF(TimeSpend[[#This Row],[Network Description]]&lt;&gt;"",VLOOKUP(TimeSpend[[#This Row],[Network Description]],Projects!A:C,3,0),"")</f>
        <v/>
      </c>
      <c r="O1550" s="69" t="str">
        <f>IF(TimeSpend[[#This Row],[Activity]]&lt;&gt;"",VLOOKUP(TimeSpend[[#This Row],[Activity]],Activity,2,FALSE),"")</f>
        <v/>
      </c>
    </row>
    <row r="1551" spans="3:15" ht="16.5" customHeight="1" x14ac:dyDescent="0.25">
      <c r="C1551" s="68" t="str">
        <f t="shared" si="27"/>
        <v/>
      </c>
      <c r="D1551" s="69" t="str">
        <f>IF(TimeSpend[[#This Row],[Network Description]]&lt;&gt;"",VLOOKUP(TimeSpend[[#This Row],[Network Description]],Projects!A:B,2,0),"")</f>
        <v/>
      </c>
      <c r="F1551" s="96"/>
      <c r="L1551" s="69" t="str">
        <f>IF(TimeSpend[[#This Row],[Personnel number]]&lt;&gt;"",Utilization!$J$2,"")</f>
        <v/>
      </c>
      <c r="M1551" s="69" t="str">
        <f>IF(TimeSpend[[#This Row],[Personnel number]]&lt;&gt;"",VLOOKUP(TimeSpend[[#This Row],[Personnel number]],Users!A:B,2,0),"")</f>
        <v/>
      </c>
      <c r="N1551" s="69" t="str">
        <f>IF(TimeSpend[[#This Row],[Network Description]]&lt;&gt;"",VLOOKUP(TimeSpend[[#This Row],[Network Description]],Projects!A:C,3,0),"")</f>
        <v/>
      </c>
      <c r="O1551" s="69" t="str">
        <f>IF(TimeSpend[[#This Row],[Activity]]&lt;&gt;"",VLOOKUP(TimeSpend[[#This Row],[Activity]],Activity,2,FALSE),"")</f>
        <v/>
      </c>
    </row>
    <row r="1552" spans="3:15" ht="16.5" customHeight="1" x14ac:dyDescent="0.25">
      <c r="C1552" s="68" t="str">
        <f t="shared" si="27"/>
        <v/>
      </c>
      <c r="D1552" s="69" t="str">
        <f>IF(TimeSpend[[#This Row],[Network Description]]&lt;&gt;"",VLOOKUP(TimeSpend[[#This Row],[Network Description]],Projects!A:B,2,0),"")</f>
        <v/>
      </c>
      <c r="F1552" s="96"/>
      <c r="L1552" s="69" t="str">
        <f>IF(TimeSpend[[#This Row],[Personnel number]]&lt;&gt;"",Utilization!$J$2,"")</f>
        <v/>
      </c>
      <c r="M1552" s="69" t="str">
        <f>IF(TimeSpend[[#This Row],[Personnel number]]&lt;&gt;"",VLOOKUP(TimeSpend[[#This Row],[Personnel number]],Users!A:B,2,0),"")</f>
        <v/>
      </c>
      <c r="N1552" s="69" t="str">
        <f>IF(TimeSpend[[#This Row],[Network Description]]&lt;&gt;"",VLOOKUP(TimeSpend[[#This Row],[Network Description]],Projects!A:C,3,0),"")</f>
        <v/>
      </c>
      <c r="O1552" s="69" t="str">
        <f>IF(TimeSpend[[#This Row],[Activity]]&lt;&gt;"",VLOOKUP(TimeSpend[[#This Row],[Activity]],Activity,2,FALSE),"")</f>
        <v/>
      </c>
    </row>
    <row r="1553" spans="3:15" ht="16.5" customHeight="1" x14ac:dyDescent="0.25">
      <c r="C1553" s="68" t="str">
        <f t="shared" si="27"/>
        <v/>
      </c>
      <c r="D1553" s="69" t="str">
        <f>IF(TimeSpend[[#This Row],[Network Description]]&lt;&gt;"",VLOOKUP(TimeSpend[[#This Row],[Network Description]],Projects!A:B,2,0),"")</f>
        <v/>
      </c>
      <c r="F1553" s="96"/>
      <c r="L1553" s="69" t="str">
        <f>IF(TimeSpend[[#This Row],[Personnel number]]&lt;&gt;"",Utilization!$J$2,"")</f>
        <v/>
      </c>
      <c r="M1553" s="69" t="str">
        <f>IF(TimeSpend[[#This Row],[Personnel number]]&lt;&gt;"",VLOOKUP(TimeSpend[[#This Row],[Personnel number]],Users!A:B,2,0),"")</f>
        <v/>
      </c>
      <c r="N1553" s="69" t="str">
        <f>IF(TimeSpend[[#This Row],[Network Description]]&lt;&gt;"",VLOOKUP(TimeSpend[[#This Row],[Network Description]],Projects!A:C,3,0),"")</f>
        <v/>
      </c>
      <c r="O1553" s="69" t="str">
        <f>IF(TimeSpend[[#This Row],[Activity]]&lt;&gt;"",VLOOKUP(TimeSpend[[#This Row],[Activity]],Activity,2,FALSE),"")</f>
        <v/>
      </c>
    </row>
    <row r="1554" spans="3:15" ht="16.5" customHeight="1" x14ac:dyDescent="0.25">
      <c r="C1554" s="68" t="str">
        <f t="shared" si="27"/>
        <v/>
      </c>
      <c r="D1554" s="69" t="str">
        <f>IF(TimeSpend[[#This Row],[Network Description]]&lt;&gt;"",VLOOKUP(TimeSpend[[#This Row],[Network Description]],Projects!A:B,2,0),"")</f>
        <v/>
      </c>
      <c r="F1554" s="96"/>
      <c r="L1554" s="69" t="str">
        <f>IF(TimeSpend[[#This Row],[Personnel number]]&lt;&gt;"",Utilization!$J$2,"")</f>
        <v/>
      </c>
      <c r="M1554" s="69" t="str">
        <f>IF(TimeSpend[[#This Row],[Personnel number]]&lt;&gt;"",VLOOKUP(TimeSpend[[#This Row],[Personnel number]],Users!A:B,2,0),"")</f>
        <v/>
      </c>
      <c r="N1554" s="69" t="str">
        <f>IF(TimeSpend[[#This Row],[Network Description]]&lt;&gt;"",VLOOKUP(TimeSpend[[#This Row],[Network Description]],Projects!A:C,3,0),"")</f>
        <v/>
      </c>
      <c r="O1554" s="69" t="str">
        <f>IF(TimeSpend[[#This Row],[Activity]]&lt;&gt;"",VLOOKUP(TimeSpend[[#This Row],[Activity]],Activity,2,FALSE),"")</f>
        <v/>
      </c>
    </row>
    <row r="1555" spans="3:15" ht="16.5" customHeight="1" x14ac:dyDescent="0.25">
      <c r="C1555" s="68" t="str">
        <f t="shared" si="27"/>
        <v/>
      </c>
      <c r="D1555" s="69" t="str">
        <f>IF(TimeSpend[[#This Row],[Network Description]]&lt;&gt;"",VLOOKUP(TimeSpend[[#This Row],[Network Description]],Projects!A:B,2,0),"")</f>
        <v/>
      </c>
      <c r="F1555" s="96"/>
      <c r="L1555" s="69" t="str">
        <f>IF(TimeSpend[[#This Row],[Personnel number]]&lt;&gt;"",Utilization!$J$2,"")</f>
        <v/>
      </c>
      <c r="M1555" s="69" t="str">
        <f>IF(TimeSpend[[#This Row],[Personnel number]]&lt;&gt;"",VLOOKUP(TimeSpend[[#This Row],[Personnel number]],Users!A:B,2,0),"")</f>
        <v/>
      </c>
      <c r="N1555" s="69" t="str">
        <f>IF(TimeSpend[[#This Row],[Network Description]]&lt;&gt;"",VLOOKUP(TimeSpend[[#This Row],[Network Description]],Projects!A:C,3,0),"")</f>
        <v/>
      </c>
      <c r="O1555" s="69" t="str">
        <f>IF(TimeSpend[[#This Row],[Activity]]&lt;&gt;"",VLOOKUP(TimeSpend[[#This Row],[Activity]],Activity,2,FALSE),"")</f>
        <v/>
      </c>
    </row>
    <row r="1556" spans="3:15" ht="16.5" customHeight="1" x14ac:dyDescent="0.25">
      <c r="C1556" s="68" t="str">
        <f t="shared" si="27"/>
        <v/>
      </c>
      <c r="D1556" s="69" t="str">
        <f>IF(TimeSpend[[#This Row],[Network Description]]&lt;&gt;"",VLOOKUP(TimeSpend[[#This Row],[Network Description]],Projects!A:B,2,0),"")</f>
        <v/>
      </c>
      <c r="F1556" s="96"/>
      <c r="L1556" s="69" t="str">
        <f>IF(TimeSpend[[#This Row],[Personnel number]]&lt;&gt;"",Utilization!$J$2,"")</f>
        <v/>
      </c>
      <c r="M1556" s="69" t="str">
        <f>IF(TimeSpend[[#This Row],[Personnel number]]&lt;&gt;"",VLOOKUP(TimeSpend[[#This Row],[Personnel number]],Users!A:B,2,0),"")</f>
        <v/>
      </c>
      <c r="N1556" s="69" t="str">
        <f>IF(TimeSpend[[#This Row],[Network Description]]&lt;&gt;"",VLOOKUP(TimeSpend[[#This Row],[Network Description]],Projects!A:C,3,0),"")</f>
        <v/>
      </c>
      <c r="O1556" s="69" t="str">
        <f>IF(TimeSpend[[#This Row],[Activity]]&lt;&gt;"",VLOOKUP(TimeSpend[[#This Row],[Activity]],Activity,2,FALSE),"")</f>
        <v/>
      </c>
    </row>
    <row r="1557" spans="3:15" ht="16.5" customHeight="1" x14ac:dyDescent="0.25">
      <c r="C1557" s="68" t="str">
        <f t="shared" si="27"/>
        <v/>
      </c>
      <c r="D1557" s="69" t="str">
        <f>IF(TimeSpend[[#This Row],[Network Description]]&lt;&gt;"",VLOOKUP(TimeSpend[[#This Row],[Network Description]],Projects!A:B,2,0),"")</f>
        <v/>
      </c>
      <c r="F1557" s="96"/>
      <c r="L1557" s="69" t="str">
        <f>IF(TimeSpend[[#This Row],[Personnel number]]&lt;&gt;"",Utilization!$J$2,"")</f>
        <v/>
      </c>
      <c r="M1557" s="69" t="str">
        <f>IF(TimeSpend[[#This Row],[Personnel number]]&lt;&gt;"",VLOOKUP(TimeSpend[[#This Row],[Personnel number]],Users!A:B,2,0),"")</f>
        <v/>
      </c>
      <c r="N1557" s="69" t="str">
        <f>IF(TimeSpend[[#This Row],[Network Description]]&lt;&gt;"",VLOOKUP(TimeSpend[[#This Row],[Network Description]],Projects!A:C,3,0),"")</f>
        <v/>
      </c>
      <c r="O1557" s="69" t="str">
        <f>IF(TimeSpend[[#This Row],[Activity]]&lt;&gt;"",VLOOKUP(TimeSpend[[#This Row],[Activity]],Activity,2,FALSE),"")</f>
        <v/>
      </c>
    </row>
    <row r="1558" spans="3:15" ht="16.5" customHeight="1" x14ac:dyDescent="0.25">
      <c r="C1558" s="68" t="str">
        <f t="shared" si="27"/>
        <v/>
      </c>
      <c r="D1558" s="69" t="str">
        <f>IF(TimeSpend[[#This Row],[Network Description]]&lt;&gt;"",VLOOKUP(TimeSpend[[#This Row],[Network Description]],Projects!A:B,2,0),"")</f>
        <v/>
      </c>
      <c r="F1558" s="96"/>
      <c r="L1558" s="69" t="str">
        <f>IF(TimeSpend[[#This Row],[Personnel number]]&lt;&gt;"",Utilization!$J$2,"")</f>
        <v/>
      </c>
      <c r="M1558" s="69" t="str">
        <f>IF(TimeSpend[[#This Row],[Personnel number]]&lt;&gt;"",VLOOKUP(TimeSpend[[#This Row],[Personnel number]],Users!A:B,2,0),"")</f>
        <v/>
      </c>
      <c r="N1558" s="69" t="str">
        <f>IF(TimeSpend[[#This Row],[Network Description]]&lt;&gt;"",VLOOKUP(TimeSpend[[#This Row],[Network Description]],Projects!A:C,3,0),"")</f>
        <v/>
      </c>
      <c r="O1558" s="69" t="str">
        <f>IF(TimeSpend[[#This Row],[Activity]]&lt;&gt;"",VLOOKUP(TimeSpend[[#This Row],[Activity]],Activity,2,FALSE),"")</f>
        <v/>
      </c>
    </row>
    <row r="1559" spans="3:15" ht="16.5" customHeight="1" x14ac:dyDescent="0.25">
      <c r="C1559" s="68" t="str">
        <f t="shared" si="27"/>
        <v/>
      </c>
      <c r="D1559" s="69" t="str">
        <f>IF(TimeSpend[[#This Row],[Network Description]]&lt;&gt;"",VLOOKUP(TimeSpend[[#This Row],[Network Description]],Projects!A:B,2,0),"")</f>
        <v/>
      </c>
      <c r="F1559" s="96"/>
      <c r="L1559" s="69" t="str">
        <f>IF(TimeSpend[[#This Row],[Personnel number]]&lt;&gt;"",Utilization!$J$2,"")</f>
        <v/>
      </c>
      <c r="M1559" s="69" t="str">
        <f>IF(TimeSpend[[#This Row],[Personnel number]]&lt;&gt;"",VLOOKUP(TimeSpend[[#This Row],[Personnel number]],Users!A:B,2,0),"")</f>
        <v/>
      </c>
      <c r="N1559" s="69" t="str">
        <f>IF(TimeSpend[[#This Row],[Network Description]]&lt;&gt;"",VLOOKUP(TimeSpend[[#This Row],[Network Description]],Projects!A:C,3,0),"")</f>
        <v/>
      </c>
      <c r="O1559" s="69" t="str">
        <f>IF(TimeSpend[[#This Row],[Activity]]&lt;&gt;"",VLOOKUP(TimeSpend[[#This Row],[Activity]],Activity,2,FALSE),"")</f>
        <v/>
      </c>
    </row>
    <row r="1560" spans="3:15" ht="16.5" customHeight="1" x14ac:dyDescent="0.25">
      <c r="C1560" s="68" t="str">
        <f t="shared" si="27"/>
        <v/>
      </c>
      <c r="D1560" s="69" t="str">
        <f>IF(TimeSpend[[#This Row],[Network Description]]&lt;&gt;"",VLOOKUP(TimeSpend[[#This Row],[Network Description]],Projects!A:B,2,0),"")</f>
        <v/>
      </c>
      <c r="F1560" s="96"/>
      <c r="L1560" s="69" t="str">
        <f>IF(TimeSpend[[#This Row],[Personnel number]]&lt;&gt;"",Utilization!$J$2,"")</f>
        <v/>
      </c>
      <c r="M1560" s="69" t="str">
        <f>IF(TimeSpend[[#This Row],[Personnel number]]&lt;&gt;"",VLOOKUP(TimeSpend[[#This Row],[Personnel number]],Users!A:B,2,0),"")</f>
        <v/>
      </c>
      <c r="N1560" s="69" t="str">
        <f>IF(TimeSpend[[#This Row],[Network Description]]&lt;&gt;"",VLOOKUP(TimeSpend[[#This Row],[Network Description]],Projects!A:C,3,0),"")</f>
        <v/>
      </c>
      <c r="O1560" s="69" t="str">
        <f>IF(TimeSpend[[#This Row],[Activity]]&lt;&gt;"",VLOOKUP(TimeSpend[[#This Row],[Activity]],Activity,2,FALSE),"")</f>
        <v/>
      </c>
    </row>
    <row r="1561" spans="3:15" ht="16.5" customHeight="1" x14ac:dyDescent="0.25">
      <c r="C1561" s="68" t="str">
        <f t="shared" si="27"/>
        <v/>
      </c>
      <c r="D1561" s="69" t="str">
        <f>IF(TimeSpend[[#This Row],[Network Description]]&lt;&gt;"",VLOOKUP(TimeSpend[[#This Row],[Network Description]],Projects!A:B,2,0),"")</f>
        <v/>
      </c>
      <c r="F1561" s="96"/>
      <c r="L1561" s="69" t="str">
        <f>IF(TimeSpend[[#This Row],[Personnel number]]&lt;&gt;"",Utilization!$J$2,"")</f>
        <v/>
      </c>
      <c r="M1561" s="69" t="str">
        <f>IF(TimeSpend[[#This Row],[Personnel number]]&lt;&gt;"",VLOOKUP(TimeSpend[[#This Row],[Personnel number]],Users!A:B,2,0),"")</f>
        <v/>
      </c>
      <c r="N1561" s="69" t="str">
        <f>IF(TimeSpend[[#This Row],[Network Description]]&lt;&gt;"",VLOOKUP(TimeSpend[[#This Row],[Network Description]],Projects!A:C,3,0),"")</f>
        <v/>
      </c>
      <c r="O1561" s="69" t="str">
        <f>IF(TimeSpend[[#This Row],[Activity]]&lt;&gt;"",VLOOKUP(TimeSpend[[#This Row],[Activity]],Activity,2,FALSE),"")</f>
        <v/>
      </c>
    </row>
    <row r="1562" spans="3:15" ht="16.5" customHeight="1" x14ac:dyDescent="0.25">
      <c r="C1562" s="68" t="str">
        <f t="shared" si="27"/>
        <v/>
      </c>
      <c r="D1562" s="69" t="str">
        <f>IF(TimeSpend[[#This Row],[Network Description]]&lt;&gt;"",VLOOKUP(TimeSpend[[#This Row],[Network Description]],Projects!A:B,2,0),"")</f>
        <v/>
      </c>
      <c r="F1562" s="96"/>
      <c r="L1562" s="69" t="str">
        <f>IF(TimeSpend[[#This Row],[Personnel number]]&lt;&gt;"",Utilization!$J$2,"")</f>
        <v/>
      </c>
      <c r="M1562" s="69" t="str">
        <f>IF(TimeSpend[[#This Row],[Personnel number]]&lt;&gt;"",VLOOKUP(TimeSpend[[#This Row],[Personnel number]],Users!A:B,2,0),"")</f>
        <v/>
      </c>
      <c r="N1562" s="69" t="str">
        <f>IF(TimeSpend[[#This Row],[Network Description]]&lt;&gt;"",VLOOKUP(TimeSpend[[#This Row],[Network Description]],Projects!A:C,3,0),"")</f>
        <v/>
      </c>
      <c r="O1562" s="69" t="str">
        <f>IF(TimeSpend[[#This Row],[Activity]]&lt;&gt;"",VLOOKUP(TimeSpend[[#This Row],[Activity]],Activity,2,FALSE),"")</f>
        <v/>
      </c>
    </row>
    <row r="1563" spans="3:15" ht="16.5" customHeight="1" x14ac:dyDescent="0.25">
      <c r="C1563" s="68" t="str">
        <f t="shared" si="27"/>
        <v/>
      </c>
      <c r="D1563" s="69" t="str">
        <f>IF(TimeSpend[[#This Row],[Network Description]]&lt;&gt;"",VLOOKUP(TimeSpend[[#This Row],[Network Description]],Projects!A:B,2,0),"")</f>
        <v/>
      </c>
      <c r="F1563" s="96"/>
      <c r="L1563" s="69" t="str">
        <f>IF(TimeSpend[[#This Row],[Personnel number]]&lt;&gt;"",Utilization!$J$2,"")</f>
        <v/>
      </c>
      <c r="M1563" s="69" t="str">
        <f>IF(TimeSpend[[#This Row],[Personnel number]]&lt;&gt;"",VLOOKUP(TimeSpend[[#This Row],[Personnel number]],Users!A:B,2,0),"")</f>
        <v/>
      </c>
      <c r="N1563" s="69" t="str">
        <f>IF(TimeSpend[[#This Row],[Network Description]]&lt;&gt;"",VLOOKUP(TimeSpend[[#This Row],[Network Description]],Projects!A:C,3,0),"")</f>
        <v/>
      </c>
      <c r="O1563" s="69" t="str">
        <f>IF(TimeSpend[[#This Row],[Activity]]&lt;&gt;"",VLOOKUP(TimeSpend[[#This Row],[Activity]],Activity,2,FALSE),"")</f>
        <v/>
      </c>
    </row>
    <row r="1564" spans="3:15" ht="16.5" customHeight="1" x14ac:dyDescent="0.25">
      <c r="C1564" s="68" t="str">
        <f t="shared" si="27"/>
        <v/>
      </c>
      <c r="D1564" s="69" t="str">
        <f>IF(TimeSpend[[#This Row],[Network Description]]&lt;&gt;"",VLOOKUP(TimeSpend[[#This Row],[Network Description]],Projects!A:B,2,0),"")</f>
        <v/>
      </c>
      <c r="F1564" s="96"/>
      <c r="L1564" s="69" t="str">
        <f>IF(TimeSpend[[#This Row],[Personnel number]]&lt;&gt;"",Utilization!$J$2,"")</f>
        <v/>
      </c>
      <c r="M1564" s="69" t="str">
        <f>IF(TimeSpend[[#This Row],[Personnel number]]&lt;&gt;"",VLOOKUP(TimeSpend[[#This Row],[Personnel number]],Users!A:B,2,0),"")</f>
        <v/>
      </c>
      <c r="N1564" s="69" t="str">
        <f>IF(TimeSpend[[#This Row],[Network Description]]&lt;&gt;"",VLOOKUP(TimeSpend[[#This Row],[Network Description]],Projects!A:C,3,0),"")</f>
        <v/>
      </c>
      <c r="O1564" s="69" t="str">
        <f>IF(TimeSpend[[#This Row],[Activity]]&lt;&gt;"",VLOOKUP(TimeSpend[[#This Row],[Activity]],Activity,2,FALSE),"")</f>
        <v/>
      </c>
    </row>
    <row r="1565" spans="3:15" ht="16.5" customHeight="1" x14ac:dyDescent="0.25">
      <c r="C1565" s="68" t="str">
        <f t="shared" si="27"/>
        <v/>
      </c>
      <c r="D1565" s="69" t="str">
        <f>IF(TimeSpend[[#This Row],[Network Description]]&lt;&gt;"",VLOOKUP(TimeSpend[[#This Row],[Network Description]],Projects!A:B,2,0),"")</f>
        <v/>
      </c>
      <c r="F1565" s="96"/>
      <c r="L1565" s="69" t="str">
        <f>IF(TimeSpend[[#This Row],[Personnel number]]&lt;&gt;"",Utilization!$J$2,"")</f>
        <v/>
      </c>
      <c r="M1565" s="69" t="str">
        <f>IF(TimeSpend[[#This Row],[Personnel number]]&lt;&gt;"",VLOOKUP(TimeSpend[[#This Row],[Personnel number]],Users!A:B,2,0),"")</f>
        <v/>
      </c>
      <c r="N1565" s="69" t="str">
        <f>IF(TimeSpend[[#This Row],[Network Description]]&lt;&gt;"",VLOOKUP(TimeSpend[[#This Row],[Network Description]],Projects!A:C,3,0),"")</f>
        <v/>
      </c>
      <c r="O1565" s="69" t="str">
        <f>IF(TimeSpend[[#This Row],[Activity]]&lt;&gt;"",VLOOKUP(TimeSpend[[#This Row],[Activity]],Activity,2,FALSE),"")</f>
        <v/>
      </c>
    </row>
    <row r="1566" spans="3:15" ht="16.5" customHeight="1" x14ac:dyDescent="0.25">
      <c r="C1566" s="68" t="str">
        <f t="shared" si="27"/>
        <v/>
      </c>
      <c r="D1566" s="69" t="str">
        <f>IF(TimeSpend[[#This Row],[Network Description]]&lt;&gt;"",VLOOKUP(TimeSpend[[#This Row],[Network Description]],Projects!A:B,2,0),"")</f>
        <v/>
      </c>
      <c r="F1566" s="96"/>
      <c r="L1566" s="69" t="str">
        <f>IF(TimeSpend[[#This Row],[Personnel number]]&lt;&gt;"",Utilization!$J$2,"")</f>
        <v/>
      </c>
      <c r="M1566" s="69" t="str">
        <f>IF(TimeSpend[[#This Row],[Personnel number]]&lt;&gt;"",VLOOKUP(TimeSpend[[#This Row],[Personnel number]],Users!A:B,2,0),"")</f>
        <v/>
      </c>
      <c r="N1566" s="69" t="str">
        <f>IF(TimeSpend[[#This Row],[Network Description]]&lt;&gt;"",VLOOKUP(TimeSpend[[#This Row],[Network Description]],Projects!A:C,3,0),"")</f>
        <v/>
      </c>
      <c r="O1566" s="69" t="str">
        <f>IF(TimeSpend[[#This Row],[Activity]]&lt;&gt;"",VLOOKUP(TimeSpend[[#This Row],[Activity]],Activity,2,FALSE),"")</f>
        <v/>
      </c>
    </row>
    <row r="1567" spans="3:15" ht="16.5" customHeight="1" x14ac:dyDescent="0.25">
      <c r="C1567" s="68" t="str">
        <f t="shared" si="27"/>
        <v/>
      </c>
      <c r="D1567" s="69" t="str">
        <f>IF(TimeSpend[[#This Row],[Network Description]]&lt;&gt;"",VLOOKUP(TimeSpend[[#This Row],[Network Description]],Projects!A:B,2,0),"")</f>
        <v/>
      </c>
      <c r="F1567" s="96"/>
      <c r="L1567" s="69" t="str">
        <f>IF(TimeSpend[[#This Row],[Personnel number]]&lt;&gt;"",Utilization!$J$2,"")</f>
        <v/>
      </c>
      <c r="M1567" s="69" t="str">
        <f>IF(TimeSpend[[#This Row],[Personnel number]]&lt;&gt;"",VLOOKUP(TimeSpend[[#This Row],[Personnel number]],Users!A:B,2,0),"")</f>
        <v/>
      </c>
      <c r="N1567" s="69" t="str">
        <f>IF(TimeSpend[[#This Row],[Network Description]]&lt;&gt;"",VLOOKUP(TimeSpend[[#This Row],[Network Description]],Projects!A:C,3,0),"")</f>
        <v/>
      </c>
      <c r="O1567" s="69" t="str">
        <f>IF(TimeSpend[[#This Row],[Activity]]&lt;&gt;"",VLOOKUP(TimeSpend[[#This Row],[Activity]],Activity,2,FALSE),"")</f>
        <v/>
      </c>
    </row>
    <row r="1568" spans="3:15" ht="16.5" customHeight="1" x14ac:dyDescent="0.25">
      <c r="C1568" s="68" t="str">
        <f t="shared" si="27"/>
        <v/>
      </c>
      <c r="D1568" s="69" t="str">
        <f>IF(TimeSpend[[#This Row],[Network Description]]&lt;&gt;"",VLOOKUP(TimeSpend[[#This Row],[Network Description]],Projects!A:B,2,0),"")</f>
        <v/>
      </c>
      <c r="F1568" s="96"/>
      <c r="L1568" s="69" t="str">
        <f>IF(TimeSpend[[#This Row],[Personnel number]]&lt;&gt;"",Utilization!$J$2,"")</f>
        <v/>
      </c>
      <c r="M1568" s="69" t="str">
        <f>IF(TimeSpend[[#This Row],[Personnel number]]&lt;&gt;"",VLOOKUP(TimeSpend[[#This Row],[Personnel number]],Users!A:B,2,0),"")</f>
        <v/>
      </c>
      <c r="N1568" s="69" t="str">
        <f>IF(TimeSpend[[#This Row],[Network Description]]&lt;&gt;"",VLOOKUP(TimeSpend[[#This Row],[Network Description]],Projects!A:C,3,0),"")</f>
        <v/>
      </c>
      <c r="O1568" s="69" t="str">
        <f>IF(TimeSpend[[#This Row],[Activity]]&lt;&gt;"",VLOOKUP(TimeSpend[[#This Row],[Activity]],Activity,2,FALSE),"")</f>
        <v/>
      </c>
    </row>
    <row r="1569" spans="3:15" ht="16.5" customHeight="1" x14ac:dyDescent="0.25">
      <c r="C1569" s="68" t="str">
        <f t="shared" si="27"/>
        <v/>
      </c>
      <c r="D1569" s="69" t="str">
        <f>IF(TimeSpend[[#This Row],[Network Description]]&lt;&gt;"",VLOOKUP(TimeSpend[[#This Row],[Network Description]],Projects!A:B,2,0),"")</f>
        <v/>
      </c>
      <c r="F1569" s="96"/>
      <c r="L1569" s="69" t="str">
        <f>IF(TimeSpend[[#This Row],[Personnel number]]&lt;&gt;"",Utilization!$J$2,"")</f>
        <v/>
      </c>
      <c r="M1569" s="69" t="str">
        <f>IF(TimeSpend[[#This Row],[Personnel number]]&lt;&gt;"",VLOOKUP(TimeSpend[[#This Row],[Personnel number]],Users!A:B,2,0),"")</f>
        <v/>
      </c>
      <c r="N1569" s="69" t="str">
        <f>IF(TimeSpend[[#This Row],[Network Description]]&lt;&gt;"",VLOOKUP(TimeSpend[[#This Row],[Network Description]],Projects!A:C,3,0),"")</f>
        <v/>
      </c>
      <c r="O1569" s="69" t="str">
        <f>IF(TimeSpend[[#This Row],[Activity]]&lt;&gt;"",VLOOKUP(TimeSpend[[#This Row],[Activity]],Activity,2,FALSE),"")</f>
        <v/>
      </c>
    </row>
    <row r="1570" spans="3:15" ht="16.5" customHeight="1" x14ac:dyDescent="0.25">
      <c r="C1570" s="68" t="str">
        <f t="shared" si="27"/>
        <v/>
      </c>
      <c r="D1570" s="69" t="str">
        <f>IF(TimeSpend[[#This Row],[Network Description]]&lt;&gt;"",VLOOKUP(TimeSpend[[#This Row],[Network Description]],Projects!A:B,2,0),"")</f>
        <v/>
      </c>
      <c r="F1570" s="96"/>
      <c r="L1570" s="69" t="str">
        <f>IF(TimeSpend[[#This Row],[Personnel number]]&lt;&gt;"",Utilization!$J$2,"")</f>
        <v/>
      </c>
      <c r="M1570" s="69" t="str">
        <f>IF(TimeSpend[[#This Row],[Personnel number]]&lt;&gt;"",VLOOKUP(TimeSpend[[#This Row],[Personnel number]],Users!A:B,2,0),"")</f>
        <v/>
      </c>
      <c r="N1570" s="69" t="str">
        <f>IF(TimeSpend[[#This Row],[Network Description]]&lt;&gt;"",VLOOKUP(TimeSpend[[#This Row],[Network Description]],Projects!A:C,3,0),"")</f>
        <v/>
      </c>
      <c r="O1570" s="69" t="str">
        <f>IF(TimeSpend[[#This Row],[Activity]]&lt;&gt;"",VLOOKUP(TimeSpend[[#This Row],[Activity]],Activity,2,FALSE),"")</f>
        <v/>
      </c>
    </row>
    <row r="1571" spans="3:15" ht="16.5" customHeight="1" x14ac:dyDescent="0.25">
      <c r="C1571" s="68" t="str">
        <f t="shared" si="27"/>
        <v/>
      </c>
      <c r="D1571" s="69" t="str">
        <f>IF(TimeSpend[[#This Row],[Network Description]]&lt;&gt;"",VLOOKUP(TimeSpend[[#This Row],[Network Description]],Projects!A:B,2,0),"")</f>
        <v/>
      </c>
      <c r="F1571" s="96"/>
      <c r="L1571" s="69" t="str">
        <f>IF(TimeSpend[[#This Row],[Personnel number]]&lt;&gt;"",Utilization!$J$2,"")</f>
        <v/>
      </c>
      <c r="M1571" s="69" t="str">
        <f>IF(TimeSpend[[#This Row],[Personnel number]]&lt;&gt;"",VLOOKUP(TimeSpend[[#This Row],[Personnel number]],Users!A:B,2,0),"")</f>
        <v/>
      </c>
      <c r="N1571" s="69" t="str">
        <f>IF(TimeSpend[[#This Row],[Network Description]]&lt;&gt;"",VLOOKUP(TimeSpend[[#This Row],[Network Description]],Projects!A:C,3,0),"")</f>
        <v/>
      </c>
      <c r="O1571" s="69" t="str">
        <f>IF(TimeSpend[[#This Row],[Activity]]&lt;&gt;"",VLOOKUP(TimeSpend[[#This Row],[Activity]],Activity,2,FALSE),"")</f>
        <v/>
      </c>
    </row>
    <row r="1572" spans="3:15" ht="16.5" customHeight="1" x14ac:dyDescent="0.25">
      <c r="C1572" s="68" t="str">
        <f t="shared" si="27"/>
        <v/>
      </c>
      <c r="D1572" s="69" t="str">
        <f>IF(TimeSpend[[#This Row],[Network Description]]&lt;&gt;"",VLOOKUP(TimeSpend[[#This Row],[Network Description]],Projects!A:B,2,0),"")</f>
        <v/>
      </c>
      <c r="F1572" s="96"/>
      <c r="L1572" s="69" t="str">
        <f>IF(TimeSpend[[#This Row],[Personnel number]]&lt;&gt;"",Utilization!$J$2,"")</f>
        <v/>
      </c>
      <c r="M1572" s="69" t="str">
        <f>IF(TimeSpend[[#This Row],[Personnel number]]&lt;&gt;"",VLOOKUP(TimeSpend[[#This Row],[Personnel number]],Users!A:B,2,0),"")</f>
        <v/>
      </c>
      <c r="N1572" s="69" t="str">
        <f>IF(TimeSpend[[#This Row],[Network Description]]&lt;&gt;"",VLOOKUP(TimeSpend[[#This Row],[Network Description]],Projects!A:C,3,0),"")</f>
        <v/>
      </c>
      <c r="O1572" s="69" t="str">
        <f>IF(TimeSpend[[#This Row],[Activity]]&lt;&gt;"",VLOOKUP(TimeSpend[[#This Row],[Activity]],Activity,2,FALSE),"")</f>
        <v/>
      </c>
    </row>
    <row r="1573" spans="3:15" ht="16.5" customHeight="1" x14ac:dyDescent="0.25">
      <c r="C1573" s="68" t="str">
        <f t="shared" si="27"/>
        <v/>
      </c>
      <c r="D1573" s="69" t="str">
        <f>IF(TimeSpend[[#This Row],[Network Description]]&lt;&gt;"",VLOOKUP(TimeSpend[[#This Row],[Network Description]],Projects!A:B,2,0),"")</f>
        <v/>
      </c>
      <c r="F1573" s="96"/>
      <c r="L1573" s="69" t="str">
        <f>IF(TimeSpend[[#This Row],[Personnel number]]&lt;&gt;"",Utilization!$J$2,"")</f>
        <v/>
      </c>
      <c r="M1573" s="69" t="str">
        <f>IF(TimeSpend[[#This Row],[Personnel number]]&lt;&gt;"",VLOOKUP(TimeSpend[[#This Row],[Personnel number]],Users!A:B,2,0),"")</f>
        <v/>
      </c>
      <c r="N1573" s="69" t="str">
        <f>IF(TimeSpend[[#This Row],[Network Description]]&lt;&gt;"",VLOOKUP(TimeSpend[[#This Row],[Network Description]],Projects!A:C,3,0),"")</f>
        <v/>
      </c>
      <c r="O1573" s="69" t="str">
        <f>IF(TimeSpend[[#This Row],[Activity]]&lt;&gt;"",VLOOKUP(TimeSpend[[#This Row],[Activity]],Activity,2,FALSE),"")</f>
        <v/>
      </c>
    </row>
    <row r="1574" spans="3:15" ht="16.5" customHeight="1" x14ac:dyDescent="0.25">
      <c r="C1574" s="68" t="str">
        <f t="shared" si="27"/>
        <v/>
      </c>
      <c r="D1574" s="69" t="str">
        <f>IF(TimeSpend[[#This Row],[Network Description]]&lt;&gt;"",VLOOKUP(TimeSpend[[#This Row],[Network Description]],Projects!A:B,2,0),"")</f>
        <v/>
      </c>
      <c r="F1574" s="96"/>
      <c r="L1574" s="69" t="str">
        <f>IF(TimeSpend[[#This Row],[Personnel number]]&lt;&gt;"",Utilization!$J$2,"")</f>
        <v/>
      </c>
      <c r="M1574" s="69" t="str">
        <f>IF(TimeSpend[[#This Row],[Personnel number]]&lt;&gt;"",VLOOKUP(TimeSpend[[#This Row],[Personnel number]],Users!A:B,2,0),"")</f>
        <v/>
      </c>
      <c r="N1574" s="69" t="str">
        <f>IF(TimeSpend[[#This Row],[Network Description]]&lt;&gt;"",VLOOKUP(TimeSpend[[#This Row],[Network Description]],Projects!A:C,3,0),"")</f>
        <v/>
      </c>
      <c r="O1574" s="69" t="str">
        <f>IF(TimeSpend[[#This Row],[Activity]]&lt;&gt;"",VLOOKUP(TimeSpend[[#This Row],[Activity]],Activity,2,FALSE),"")</f>
        <v/>
      </c>
    </row>
    <row r="1575" spans="3:15" ht="16.5" customHeight="1" x14ac:dyDescent="0.25">
      <c r="C1575" s="68" t="str">
        <f t="shared" si="27"/>
        <v/>
      </c>
      <c r="D1575" s="69" t="str">
        <f>IF(TimeSpend[[#This Row],[Network Description]]&lt;&gt;"",VLOOKUP(TimeSpend[[#This Row],[Network Description]],Projects!A:B,2,0),"")</f>
        <v/>
      </c>
      <c r="F1575" s="96"/>
      <c r="L1575" s="69" t="str">
        <f>IF(TimeSpend[[#This Row],[Personnel number]]&lt;&gt;"",Utilization!$J$2,"")</f>
        <v/>
      </c>
      <c r="M1575" s="69" t="str">
        <f>IF(TimeSpend[[#This Row],[Personnel number]]&lt;&gt;"",VLOOKUP(TimeSpend[[#This Row],[Personnel number]],Users!A:B,2,0),"")</f>
        <v/>
      </c>
      <c r="N1575" s="69" t="str">
        <f>IF(TimeSpend[[#This Row],[Network Description]]&lt;&gt;"",VLOOKUP(TimeSpend[[#This Row],[Network Description]],Projects!A:C,3,0),"")</f>
        <v/>
      </c>
      <c r="O1575" s="69" t="str">
        <f>IF(TimeSpend[[#This Row],[Activity]]&lt;&gt;"",VLOOKUP(TimeSpend[[#This Row],[Activity]],Activity,2,FALSE),"")</f>
        <v/>
      </c>
    </row>
    <row r="1576" spans="3:15" ht="16.5" customHeight="1" x14ac:dyDescent="0.25">
      <c r="C1576" s="68" t="str">
        <f t="shared" si="27"/>
        <v/>
      </c>
      <c r="D1576" s="69" t="str">
        <f>IF(TimeSpend[[#This Row],[Network Description]]&lt;&gt;"",VLOOKUP(TimeSpend[[#This Row],[Network Description]],Projects!A:B,2,0),"")</f>
        <v/>
      </c>
      <c r="F1576" s="96"/>
      <c r="L1576" s="69" t="str">
        <f>IF(TimeSpend[[#This Row],[Personnel number]]&lt;&gt;"",Utilization!$J$2,"")</f>
        <v/>
      </c>
      <c r="M1576" s="69" t="str">
        <f>IF(TimeSpend[[#This Row],[Personnel number]]&lt;&gt;"",VLOOKUP(TimeSpend[[#This Row],[Personnel number]],Users!A:B,2,0),"")</f>
        <v/>
      </c>
      <c r="N1576" s="69" t="str">
        <f>IF(TimeSpend[[#This Row],[Network Description]]&lt;&gt;"",VLOOKUP(TimeSpend[[#This Row],[Network Description]],Projects!A:C,3,0),"")</f>
        <v/>
      </c>
      <c r="O1576" s="69" t="str">
        <f>IF(TimeSpend[[#This Row],[Activity]]&lt;&gt;"",VLOOKUP(TimeSpend[[#This Row],[Activity]],Activity,2,FALSE),"")</f>
        <v/>
      </c>
    </row>
    <row r="1577" spans="3:15" ht="16.5" customHeight="1" x14ac:dyDescent="0.25">
      <c r="C1577" s="68" t="str">
        <f t="shared" si="27"/>
        <v/>
      </c>
      <c r="D1577" s="69" t="str">
        <f>IF(TimeSpend[[#This Row],[Network Description]]&lt;&gt;"",VLOOKUP(TimeSpend[[#This Row],[Network Description]],Projects!A:B,2,0),"")</f>
        <v/>
      </c>
      <c r="F1577" s="96"/>
      <c r="L1577" s="69" t="str">
        <f>IF(TimeSpend[[#This Row],[Personnel number]]&lt;&gt;"",Utilization!$J$2,"")</f>
        <v/>
      </c>
      <c r="M1577" s="69" t="str">
        <f>IF(TimeSpend[[#This Row],[Personnel number]]&lt;&gt;"",VLOOKUP(TimeSpend[[#This Row],[Personnel number]],Users!A:B,2,0),"")</f>
        <v/>
      </c>
      <c r="N1577" s="69" t="str">
        <f>IF(TimeSpend[[#This Row],[Network Description]]&lt;&gt;"",VLOOKUP(TimeSpend[[#This Row],[Network Description]],Projects!A:C,3,0),"")</f>
        <v/>
      </c>
      <c r="O1577" s="69" t="str">
        <f>IF(TimeSpend[[#This Row],[Activity]]&lt;&gt;"",VLOOKUP(TimeSpend[[#This Row],[Activity]],Activity,2,FALSE),"")</f>
        <v/>
      </c>
    </row>
    <row r="1578" spans="3:15" ht="16.5" customHeight="1" x14ac:dyDescent="0.25">
      <c r="C1578" s="68" t="str">
        <f t="shared" si="27"/>
        <v/>
      </c>
      <c r="D1578" s="69" t="str">
        <f>IF(TimeSpend[[#This Row],[Network Description]]&lt;&gt;"",VLOOKUP(TimeSpend[[#This Row],[Network Description]],Projects!A:B,2,0),"")</f>
        <v/>
      </c>
      <c r="F1578" s="96"/>
      <c r="L1578" s="69" t="str">
        <f>IF(TimeSpend[[#This Row],[Personnel number]]&lt;&gt;"",Utilization!$J$2,"")</f>
        <v/>
      </c>
      <c r="M1578" s="69" t="str">
        <f>IF(TimeSpend[[#This Row],[Personnel number]]&lt;&gt;"",VLOOKUP(TimeSpend[[#This Row],[Personnel number]],Users!A:B,2,0),"")</f>
        <v/>
      </c>
      <c r="N1578" s="69" t="str">
        <f>IF(TimeSpend[[#This Row],[Network Description]]&lt;&gt;"",VLOOKUP(TimeSpend[[#This Row],[Network Description]],Projects!A:C,3,0),"")</f>
        <v/>
      </c>
      <c r="O1578" s="69" t="str">
        <f>IF(TimeSpend[[#This Row],[Activity]]&lt;&gt;"",VLOOKUP(TimeSpend[[#This Row],[Activity]],Activity,2,FALSE),"")</f>
        <v/>
      </c>
    </row>
    <row r="1579" spans="3:15" ht="16.5" customHeight="1" x14ac:dyDescent="0.25">
      <c r="C1579" s="68" t="str">
        <f t="shared" si="27"/>
        <v/>
      </c>
      <c r="D1579" s="69" t="str">
        <f>IF(TimeSpend[[#This Row],[Network Description]]&lt;&gt;"",VLOOKUP(TimeSpend[[#This Row],[Network Description]],Projects!A:B,2,0),"")</f>
        <v/>
      </c>
      <c r="F1579" s="96"/>
      <c r="L1579" s="69" t="str">
        <f>IF(TimeSpend[[#This Row],[Personnel number]]&lt;&gt;"",Utilization!$J$2,"")</f>
        <v/>
      </c>
      <c r="M1579" s="69" t="str">
        <f>IF(TimeSpend[[#This Row],[Personnel number]]&lt;&gt;"",VLOOKUP(TimeSpend[[#This Row],[Personnel number]],Users!A:B,2,0),"")</f>
        <v/>
      </c>
      <c r="N1579" s="69" t="str">
        <f>IF(TimeSpend[[#This Row],[Network Description]]&lt;&gt;"",VLOOKUP(TimeSpend[[#This Row],[Network Description]],Projects!A:C,3,0),"")</f>
        <v/>
      </c>
      <c r="O1579" s="69" t="str">
        <f>IF(TimeSpend[[#This Row],[Activity]]&lt;&gt;"",VLOOKUP(TimeSpend[[#This Row],[Activity]],Activity,2,FALSE),"")</f>
        <v/>
      </c>
    </row>
    <row r="1580" spans="3:15" ht="16.5" customHeight="1" x14ac:dyDescent="0.25">
      <c r="C1580" s="68" t="str">
        <f t="shared" si="27"/>
        <v/>
      </c>
      <c r="D1580" s="69" t="str">
        <f>IF(TimeSpend[[#This Row],[Network Description]]&lt;&gt;"",VLOOKUP(TimeSpend[[#This Row],[Network Description]],Projects!A:B,2,0),"")</f>
        <v/>
      </c>
      <c r="F1580" s="96"/>
      <c r="L1580" s="69" t="str">
        <f>IF(TimeSpend[[#This Row],[Personnel number]]&lt;&gt;"",Utilization!$J$2,"")</f>
        <v/>
      </c>
      <c r="M1580" s="69" t="str">
        <f>IF(TimeSpend[[#This Row],[Personnel number]]&lt;&gt;"",VLOOKUP(TimeSpend[[#This Row],[Personnel number]],Users!A:B,2,0),"")</f>
        <v/>
      </c>
      <c r="N1580" s="69" t="str">
        <f>IF(TimeSpend[[#This Row],[Network Description]]&lt;&gt;"",VLOOKUP(TimeSpend[[#This Row],[Network Description]],Projects!A:C,3,0),"")</f>
        <v/>
      </c>
      <c r="O1580" s="69" t="str">
        <f>IF(TimeSpend[[#This Row],[Activity]]&lt;&gt;"",VLOOKUP(TimeSpend[[#This Row],[Activity]],Activity,2,FALSE),"")</f>
        <v/>
      </c>
    </row>
    <row r="1581" spans="3:15" ht="16.5" customHeight="1" x14ac:dyDescent="0.25">
      <c r="C1581" s="68" t="str">
        <f t="shared" si="27"/>
        <v/>
      </c>
      <c r="D1581" s="69" t="str">
        <f>IF(TimeSpend[[#This Row],[Network Description]]&lt;&gt;"",VLOOKUP(TimeSpend[[#This Row],[Network Description]],Projects!A:B,2,0),"")</f>
        <v/>
      </c>
      <c r="F1581" s="96"/>
      <c r="L1581" s="69" t="str">
        <f>IF(TimeSpend[[#This Row],[Personnel number]]&lt;&gt;"",Utilization!$J$2,"")</f>
        <v/>
      </c>
      <c r="M1581" s="69" t="str">
        <f>IF(TimeSpend[[#This Row],[Personnel number]]&lt;&gt;"",VLOOKUP(TimeSpend[[#This Row],[Personnel number]],Users!A:B,2,0),"")</f>
        <v/>
      </c>
      <c r="N1581" s="69" t="str">
        <f>IF(TimeSpend[[#This Row],[Network Description]]&lt;&gt;"",VLOOKUP(TimeSpend[[#This Row],[Network Description]],Projects!A:C,3,0),"")</f>
        <v/>
      </c>
      <c r="O1581" s="69" t="str">
        <f>IF(TimeSpend[[#This Row],[Activity]]&lt;&gt;"",VLOOKUP(TimeSpend[[#This Row],[Activity]],Activity,2,FALSE),"")</f>
        <v/>
      </c>
    </row>
    <row r="1582" spans="3:15" ht="16.5" customHeight="1" x14ac:dyDescent="0.25">
      <c r="C1582" s="68" t="str">
        <f t="shared" si="27"/>
        <v/>
      </c>
      <c r="D1582" s="69" t="str">
        <f>IF(TimeSpend[[#This Row],[Network Description]]&lt;&gt;"",VLOOKUP(TimeSpend[[#This Row],[Network Description]],Projects!A:B,2,0),"")</f>
        <v/>
      </c>
      <c r="F1582" s="96"/>
      <c r="L1582" s="69" t="str">
        <f>IF(TimeSpend[[#This Row],[Personnel number]]&lt;&gt;"",Utilization!$J$2,"")</f>
        <v/>
      </c>
      <c r="M1582" s="69" t="str">
        <f>IF(TimeSpend[[#This Row],[Personnel number]]&lt;&gt;"",VLOOKUP(TimeSpend[[#This Row],[Personnel number]],Users!A:B,2,0),"")</f>
        <v/>
      </c>
      <c r="N1582" s="69" t="str">
        <f>IF(TimeSpend[[#This Row],[Network Description]]&lt;&gt;"",VLOOKUP(TimeSpend[[#This Row],[Network Description]],Projects!A:C,3,0),"")</f>
        <v/>
      </c>
      <c r="O1582" s="69" t="str">
        <f>IF(TimeSpend[[#This Row],[Activity]]&lt;&gt;"",VLOOKUP(TimeSpend[[#This Row],[Activity]],Activity,2,FALSE),"")</f>
        <v/>
      </c>
    </row>
    <row r="1583" spans="3:15" ht="16.5" customHeight="1" x14ac:dyDescent="0.25">
      <c r="C1583" s="68" t="str">
        <f t="shared" si="27"/>
        <v/>
      </c>
      <c r="D1583" s="69" t="str">
        <f>IF(TimeSpend[[#This Row],[Network Description]]&lt;&gt;"",VLOOKUP(TimeSpend[[#This Row],[Network Description]],Projects!A:B,2,0),"")</f>
        <v/>
      </c>
      <c r="F1583" s="96"/>
      <c r="L1583" s="69" t="str">
        <f>IF(TimeSpend[[#This Row],[Personnel number]]&lt;&gt;"",Utilization!$J$2,"")</f>
        <v/>
      </c>
      <c r="M1583" s="69" t="str">
        <f>IF(TimeSpend[[#This Row],[Personnel number]]&lt;&gt;"",VLOOKUP(TimeSpend[[#This Row],[Personnel number]],Users!A:B,2,0),"")</f>
        <v/>
      </c>
      <c r="N1583" s="69" t="str">
        <f>IF(TimeSpend[[#This Row],[Network Description]]&lt;&gt;"",VLOOKUP(TimeSpend[[#This Row],[Network Description]],Projects!A:C,3,0),"")</f>
        <v/>
      </c>
      <c r="O1583" s="69" t="str">
        <f>IF(TimeSpend[[#This Row],[Activity]]&lt;&gt;"",VLOOKUP(TimeSpend[[#This Row],[Activity]],Activity,2,FALSE),"")</f>
        <v/>
      </c>
    </row>
    <row r="1584" spans="3:15" ht="16.5" customHeight="1" x14ac:dyDescent="0.25">
      <c r="C1584" s="68" t="str">
        <f t="shared" si="27"/>
        <v/>
      </c>
      <c r="D1584" s="69" t="str">
        <f>IF(TimeSpend[[#This Row],[Network Description]]&lt;&gt;"",VLOOKUP(TimeSpend[[#This Row],[Network Description]],Projects!A:B,2,0),"")</f>
        <v/>
      </c>
      <c r="F1584" s="96"/>
      <c r="L1584" s="69" t="str">
        <f>IF(TimeSpend[[#This Row],[Personnel number]]&lt;&gt;"",Utilization!$J$2,"")</f>
        <v/>
      </c>
      <c r="M1584" s="69" t="str">
        <f>IF(TimeSpend[[#This Row],[Personnel number]]&lt;&gt;"",VLOOKUP(TimeSpend[[#This Row],[Personnel number]],Users!A:B,2,0),"")</f>
        <v/>
      </c>
      <c r="N1584" s="69" t="str">
        <f>IF(TimeSpend[[#This Row],[Network Description]]&lt;&gt;"",VLOOKUP(TimeSpend[[#This Row],[Network Description]],Projects!A:C,3,0),"")</f>
        <v/>
      </c>
      <c r="O1584" s="69" t="str">
        <f>IF(TimeSpend[[#This Row],[Activity]]&lt;&gt;"",VLOOKUP(TimeSpend[[#This Row],[Activity]],Activity,2,FALSE),"")</f>
        <v/>
      </c>
    </row>
    <row r="1585" spans="3:15" ht="16.5" customHeight="1" x14ac:dyDescent="0.25">
      <c r="C1585" s="68" t="str">
        <f t="shared" si="27"/>
        <v/>
      </c>
      <c r="D1585" s="69" t="str">
        <f>IF(TimeSpend[[#This Row],[Network Description]]&lt;&gt;"",VLOOKUP(TimeSpend[[#This Row],[Network Description]],Projects!A:B,2,0),"")</f>
        <v/>
      </c>
      <c r="F1585" s="96"/>
      <c r="L1585" s="69" t="str">
        <f>IF(TimeSpend[[#This Row],[Personnel number]]&lt;&gt;"",Utilization!$J$2,"")</f>
        <v/>
      </c>
      <c r="M1585" s="69" t="str">
        <f>IF(TimeSpend[[#This Row],[Personnel number]]&lt;&gt;"",VLOOKUP(TimeSpend[[#This Row],[Personnel number]],Users!A:B,2,0),"")</f>
        <v/>
      </c>
      <c r="N1585" s="69" t="str">
        <f>IF(TimeSpend[[#This Row],[Network Description]]&lt;&gt;"",VLOOKUP(TimeSpend[[#This Row],[Network Description]],Projects!A:C,3,0),"")</f>
        <v/>
      </c>
      <c r="O1585" s="69" t="str">
        <f>IF(TimeSpend[[#This Row],[Activity]]&lt;&gt;"",VLOOKUP(TimeSpend[[#This Row],[Activity]],Activity,2,FALSE),"")</f>
        <v/>
      </c>
    </row>
    <row r="1586" spans="3:15" ht="16.5" customHeight="1" x14ac:dyDescent="0.25">
      <c r="C1586" s="68" t="str">
        <f t="shared" si="27"/>
        <v/>
      </c>
      <c r="D1586" s="69" t="str">
        <f>IF(TimeSpend[[#This Row],[Network Description]]&lt;&gt;"",VLOOKUP(TimeSpend[[#This Row],[Network Description]],Projects!A:B,2,0),"")</f>
        <v/>
      </c>
      <c r="F1586" s="96"/>
      <c r="L1586" s="69" t="str">
        <f>IF(TimeSpend[[#This Row],[Personnel number]]&lt;&gt;"",Utilization!$J$2,"")</f>
        <v/>
      </c>
      <c r="M1586" s="69" t="str">
        <f>IF(TimeSpend[[#This Row],[Personnel number]]&lt;&gt;"",VLOOKUP(TimeSpend[[#This Row],[Personnel number]],Users!A:B,2,0),"")</f>
        <v/>
      </c>
      <c r="N1586" s="69" t="str">
        <f>IF(TimeSpend[[#This Row],[Network Description]]&lt;&gt;"",VLOOKUP(TimeSpend[[#This Row],[Network Description]],Projects!A:C,3,0),"")</f>
        <v/>
      </c>
      <c r="O1586" s="69" t="str">
        <f>IF(TimeSpend[[#This Row],[Activity]]&lt;&gt;"",VLOOKUP(TimeSpend[[#This Row],[Activity]],Activity,2,FALSE),"")</f>
        <v/>
      </c>
    </row>
    <row r="1587" spans="3:15" ht="16.5" customHeight="1" x14ac:dyDescent="0.25">
      <c r="C1587" s="68" t="str">
        <f t="shared" si="27"/>
        <v/>
      </c>
      <c r="D1587" s="69" t="str">
        <f>IF(TimeSpend[[#This Row],[Network Description]]&lt;&gt;"",VLOOKUP(TimeSpend[[#This Row],[Network Description]],Projects!A:B,2,0),"")</f>
        <v/>
      </c>
      <c r="F1587" s="96"/>
      <c r="L1587" s="69" t="str">
        <f>IF(TimeSpend[[#This Row],[Personnel number]]&lt;&gt;"",Utilization!$J$2,"")</f>
        <v/>
      </c>
      <c r="M1587" s="69" t="str">
        <f>IF(TimeSpend[[#This Row],[Personnel number]]&lt;&gt;"",VLOOKUP(TimeSpend[[#This Row],[Personnel number]],Users!A:B,2,0),"")</f>
        <v/>
      </c>
      <c r="N1587" s="69" t="str">
        <f>IF(TimeSpend[[#This Row],[Network Description]]&lt;&gt;"",VLOOKUP(TimeSpend[[#This Row],[Network Description]],Projects!A:C,3,0),"")</f>
        <v/>
      </c>
      <c r="O1587" s="69" t="str">
        <f>IF(TimeSpend[[#This Row],[Activity]]&lt;&gt;"",VLOOKUP(TimeSpend[[#This Row],[Activity]],Activity,2,FALSE),"")</f>
        <v/>
      </c>
    </row>
    <row r="1588" spans="3:15" ht="16.5" customHeight="1" x14ac:dyDescent="0.25">
      <c r="C1588" s="68" t="str">
        <f t="shared" si="27"/>
        <v/>
      </c>
      <c r="D1588" s="69" t="str">
        <f>IF(TimeSpend[[#This Row],[Network Description]]&lt;&gt;"",VLOOKUP(TimeSpend[[#This Row],[Network Description]],Projects!A:B,2,0),"")</f>
        <v/>
      </c>
      <c r="F1588" s="96"/>
      <c r="L1588" s="69" t="str">
        <f>IF(TimeSpend[[#This Row],[Personnel number]]&lt;&gt;"",Utilization!$J$2,"")</f>
        <v/>
      </c>
      <c r="M1588" s="69" t="str">
        <f>IF(TimeSpend[[#This Row],[Personnel number]]&lt;&gt;"",VLOOKUP(TimeSpend[[#This Row],[Personnel number]],Users!A:B,2,0),"")</f>
        <v/>
      </c>
      <c r="N1588" s="69" t="str">
        <f>IF(TimeSpend[[#This Row],[Network Description]]&lt;&gt;"",VLOOKUP(TimeSpend[[#This Row],[Network Description]],Projects!A:C,3,0),"")</f>
        <v/>
      </c>
      <c r="O1588" s="69" t="str">
        <f>IF(TimeSpend[[#This Row],[Activity]]&lt;&gt;"",VLOOKUP(TimeSpend[[#This Row],[Activity]],Activity,2,FALSE),"")</f>
        <v/>
      </c>
    </row>
    <row r="1589" spans="3:15" ht="16.5" customHeight="1" x14ac:dyDescent="0.25">
      <c r="C1589" s="68" t="str">
        <f t="shared" si="27"/>
        <v/>
      </c>
      <c r="D1589" s="69" t="str">
        <f>IF(TimeSpend[[#This Row],[Network Description]]&lt;&gt;"",VLOOKUP(TimeSpend[[#This Row],[Network Description]],Projects!A:B,2,0),"")</f>
        <v/>
      </c>
      <c r="F1589" s="96"/>
      <c r="L1589" s="69" t="str">
        <f>IF(TimeSpend[[#This Row],[Personnel number]]&lt;&gt;"",Utilization!$J$2,"")</f>
        <v/>
      </c>
      <c r="M1589" s="69" t="str">
        <f>IF(TimeSpend[[#This Row],[Personnel number]]&lt;&gt;"",VLOOKUP(TimeSpend[[#This Row],[Personnel number]],Users!A:B,2,0),"")</f>
        <v/>
      </c>
      <c r="N1589" s="69" t="str">
        <f>IF(TimeSpend[[#This Row],[Network Description]]&lt;&gt;"",VLOOKUP(TimeSpend[[#This Row],[Network Description]],Projects!A:C,3,0),"")</f>
        <v/>
      </c>
      <c r="O1589" s="69" t="str">
        <f>IF(TimeSpend[[#This Row],[Activity]]&lt;&gt;"",VLOOKUP(TimeSpend[[#This Row],[Activity]],Activity,2,FALSE),"")</f>
        <v/>
      </c>
    </row>
    <row r="1590" spans="3:15" ht="16.5" customHeight="1" x14ac:dyDescent="0.25">
      <c r="C1590" s="68" t="str">
        <f t="shared" si="27"/>
        <v/>
      </c>
      <c r="D1590" s="69" t="str">
        <f>IF(TimeSpend[[#This Row],[Network Description]]&lt;&gt;"",VLOOKUP(TimeSpend[[#This Row],[Network Description]],Projects!A:B,2,0),"")</f>
        <v/>
      </c>
      <c r="F1590" s="96"/>
      <c r="L1590" s="69" t="str">
        <f>IF(TimeSpend[[#This Row],[Personnel number]]&lt;&gt;"",Utilization!$J$2,"")</f>
        <v/>
      </c>
      <c r="M1590" s="69" t="str">
        <f>IF(TimeSpend[[#This Row],[Personnel number]]&lt;&gt;"",VLOOKUP(TimeSpend[[#This Row],[Personnel number]],Users!A:B,2,0),"")</f>
        <v/>
      </c>
      <c r="N1590" s="69" t="str">
        <f>IF(TimeSpend[[#This Row],[Network Description]]&lt;&gt;"",VLOOKUP(TimeSpend[[#This Row],[Network Description]],Projects!A:C,3,0),"")</f>
        <v/>
      </c>
      <c r="O1590" s="69" t="str">
        <f>IF(TimeSpend[[#This Row],[Activity]]&lt;&gt;"",VLOOKUP(TimeSpend[[#This Row],[Activity]],Activity,2,FALSE),"")</f>
        <v/>
      </c>
    </row>
    <row r="1591" spans="3:15" ht="16.5" customHeight="1" x14ac:dyDescent="0.25">
      <c r="C1591" s="68" t="str">
        <f t="shared" si="27"/>
        <v/>
      </c>
      <c r="D1591" s="69" t="str">
        <f>IF(TimeSpend[[#This Row],[Network Description]]&lt;&gt;"",VLOOKUP(TimeSpend[[#This Row],[Network Description]],Projects!A:B,2,0),"")</f>
        <v/>
      </c>
      <c r="F1591" s="96"/>
      <c r="L1591" s="69" t="str">
        <f>IF(TimeSpend[[#This Row],[Personnel number]]&lt;&gt;"",Utilization!$J$2,"")</f>
        <v/>
      </c>
      <c r="M1591" s="69" t="str">
        <f>IF(TimeSpend[[#This Row],[Personnel number]]&lt;&gt;"",VLOOKUP(TimeSpend[[#This Row],[Personnel number]],Users!A:B,2,0),"")</f>
        <v/>
      </c>
      <c r="N1591" s="69" t="str">
        <f>IF(TimeSpend[[#This Row],[Network Description]]&lt;&gt;"",VLOOKUP(TimeSpend[[#This Row],[Network Description]],Projects!A:C,3,0),"")</f>
        <v/>
      </c>
      <c r="O1591" s="69" t="str">
        <f>IF(TimeSpend[[#This Row],[Activity]]&lt;&gt;"",VLOOKUP(TimeSpend[[#This Row],[Activity]],Activity,2,FALSE),"")</f>
        <v/>
      </c>
    </row>
    <row r="1592" spans="3:15" ht="16.5" customHeight="1" x14ac:dyDescent="0.25">
      <c r="C1592" s="68" t="str">
        <f t="shared" si="27"/>
        <v/>
      </c>
      <c r="D1592" s="69" t="str">
        <f>IF(TimeSpend[[#This Row],[Network Description]]&lt;&gt;"",VLOOKUP(TimeSpend[[#This Row],[Network Description]],Projects!A:B,2,0),"")</f>
        <v/>
      </c>
      <c r="F1592" s="96"/>
      <c r="L1592" s="69" t="str">
        <f>IF(TimeSpend[[#This Row],[Personnel number]]&lt;&gt;"",Utilization!$J$2,"")</f>
        <v/>
      </c>
      <c r="M1592" s="69" t="str">
        <f>IF(TimeSpend[[#This Row],[Personnel number]]&lt;&gt;"",VLOOKUP(TimeSpend[[#This Row],[Personnel number]],Users!A:B,2,0),"")</f>
        <v/>
      </c>
      <c r="N1592" s="69" t="str">
        <f>IF(TimeSpend[[#This Row],[Network Description]]&lt;&gt;"",VLOOKUP(TimeSpend[[#This Row],[Network Description]],Projects!A:C,3,0),"")</f>
        <v/>
      </c>
      <c r="O1592" s="69" t="str">
        <f>IF(TimeSpend[[#This Row],[Activity]]&lt;&gt;"",VLOOKUP(TimeSpend[[#This Row],[Activity]],Activity,2,FALSE),"")</f>
        <v/>
      </c>
    </row>
    <row r="1593" spans="3:15" ht="16.5" customHeight="1" x14ac:dyDescent="0.25">
      <c r="C1593" s="68" t="str">
        <f t="shared" si="27"/>
        <v/>
      </c>
      <c r="D1593" s="69" t="str">
        <f>IF(TimeSpend[[#This Row],[Network Description]]&lt;&gt;"",VLOOKUP(TimeSpend[[#This Row],[Network Description]],Projects!A:B,2,0),"")</f>
        <v/>
      </c>
      <c r="F1593" s="96"/>
      <c r="L1593" s="69" t="str">
        <f>IF(TimeSpend[[#This Row],[Personnel number]]&lt;&gt;"",Utilization!$J$2,"")</f>
        <v/>
      </c>
      <c r="M1593" s="69" t="str">
        <f>IF(TimeSpend[[#This Row],[Personnel number]]&lt;&gt;"",VLOOKUP(TimeSpend[[#This Row],[Personnel number]],Users!A:B,2,0),"")</f>
        <v/>
      </c>
      <c r="N1593" s="69" t="str">
        <f>IF(TimeSpend[[#This Row],[Network Description]]&lt;&gt;"",VLOOKUP(TimeSpend[[#This Row],[Network Description]],Projects!A:C,3,0),"")</f>
        <v/>
      </c>
      <c r="O1593" s="69" t="str">
        <f>IF(TimeSpend[[#This Row],[Activity]]&lt;&gt;"",VLOOKUP(TimeSpend[[#This Row],[Activity]],Activity,2,FALSE),"")</f>
        <v/>
      </c>
    </row>
    <row r="1594" spans="3:15" ht="16.5" customHeight="1" x14ac:dyDescent="0.25">
      <c r="C1594" s="68" t="str">
        <f t="shared" si="27"/>
        <v/>
      </c>
      <c r="D1594" s="69" t="str">
        <f>IF(TimeSpend[[#This Row],[Network Description]]&lt;&gt;"",VLOOKUP(TimeSpend[[#This Row],[Network Description]],Projects!A:B,2,0),"")</f>
        <v/>
      </c>
      <c r="F1594" s="96"/>
      <c r="L1594" s="69" t="str">
        <f>IF(TimeSpend[[#This Row],[Personnel number]]&lt;&gt;"",Utilization!$J$2,"")</f>
        <v/>
      </c>
      <c r="M1594" s="69" t="str">
        <f>IF(TimeSpend[[#This Row],[Personnel number]]&lt;&gt;"",VLOOKUP(TimeSpend[[#This Row],[Personnel number]],Users!A:B,2,0),"")</f>
        <v/>
      </c>
      <c r="N1594" s="69" t="str">
        <f>IF(TimeSpend[[#This Row],[Network Description]]&lt;&gt;"",VLOOKUP(TimeSpend[[#This Row],[Network Description]],Projects!A:C,3,0),"")</f>
        <v/>
      </c>
      <c r="O1594" s="69" t="str">
        <f>IF(TimeSpend[[#This Row],[Activity]]&lt;&gt;"",VLOOKUP(TimeSpend[[#This Row],[Activity]],Activity,2,FALSE),"")</f>
        <v/>
      </c>
    </row>
    <row r="1595" spans="3:15" ht="16.5" customHeight="1" x14ac:dyDescent="0.25">
      <c r="C1595" s="68" t="str">
        <f t="shared" si="27"/>
        <v/>
      </c>
      <c r="D1595" s="69" t="str">
        <f>IF(TimeSpend[[#This Row],[Network Description]]&lt;&gt;"",VLOOKUP(TimeSpend[[#This Row],[Network Description]],Projects!A:B,2,0),"")</f>
        <v/>
      </c>
      <c r="F1595" s="96"/>
      <c r="L1595" s="69" t="str">
        <f>IF(TimeSpend[[#This Row],[Personnel number]]&lt;&gt;"",Utilization!$J$2,"")</f>
        <v/>
      </c>
      <c r="M1595" s="69" t="str">
        <f>IF(TimeSpend[[#This Row],[Personnel number]]&lt;&gt;"",VLOOKUP(TimeSpend[[#This Row],[Personnel number]],Users!A:B,2,0),"")</f>
        <v/>
      </c>
      <c r="N1595" s="69" t="str">
        <f>IF(TimeSpend[[#This Row],[Network Description]]&lt;&gt;"",VLOOKUP(TimeSpend[[#This Row],[Network Description]],Projects!A:C,3,0),"")</f>
        <v/>
      </c>
      <c r="O1595" s="69" t="str">
        <f>IF(TimeSpend[[#This Row],[Activity]]&lt;&gt;"",VLOOKUP(TimeSpend[[#This Row],[Activity]],Activity,2,FALSE),"")</f>
        <v/>
      </c>
    </row>
    <row r="1596" spans="3:15" ht="16.5" customHeight="1" x14ac:dyDescent="0.25">
      <c r="C1596" s="68" t="str">
        <f t="shared" si="27"/>
        <v/>
      </c>
      <c r="D1596" s="69" t="str">
        <f>IF(TimeSpend[[#This Row],[Network Description]]&lt;&gt;"",VLOOKUP(TimeSpend[[#This Row],[Network Description]],Projects!A:B,2,0),"")</f>
        <v/>
      </c>
      <c r="F1596" s="96"/>
      <c r="L1596" s="69" t="str">
        <f>IF(TimeSpend[[#This Row],[Personnel number]]&lt;&gt;"",Utilization!$J$2,"")</f>
        <v/>
      </c>
      <c r="M1596" s="69" t="str">
        <f>IF(TimeSpend[[#This Row],[Personnel number]]&lt;&gt;"",VLOOKUP(TimeSpend[[#This Row],[Personnel number]],Users!A:B,2,0),"")</f>
        <v/>
      </c>
      <c r="N1596" s="69" t="str">
        <f>IF(TimeSpend[[#This Row],[Network Description]]&lt;&gt;"",VLOOKUP(TimeSpend[[#This Row],[Network Description]],Projects!A:C,3,0),"")</f>
        <v/>
      </c>
      <c r="O1596" s="69" t="str">
        <f>IF(TimeSpend[[#This Row],[Activity]]&lt;&gt;"",VLOOKUP(TimeSpend[[#This Row],[Activity]],Activity,2,FALSE),"")</f>
        <v/>
      </c>
    </row>
    <row r="1597" spans="3:15" ht="16.5" customHeight="1" x14ac:dyDescent="0.25">
      <c r="C1597" s="68" t="str">
        <f t="shared" si="27"/>
        <v/>
      </c>
      <c r="D1597" s="69" t="str">
        <f>IF(TimeSpend[[#This Row],[Network Description]]&lt;&gt;"",VLOOKUP(TimeSpend[[#This Row],[Network Description]],Projects!A:B,2,0),"")</f>
        <v/>
      </c>
      <c r="F1597" s="96"/>
      <c r="L1597" s="69" t="str">
        <f>IF(TimeSpend[[#This Row],[Personnel number]]&lt;&gt;"",Utilization!$J$2,"")</f>
        <v/>
      </c>
      <c r="M1597" s="69" t="str">
        <f>IF(TimeSpend[[#This Row],[Personnel number]]&lt;&gt;"",VLOOKUP(TimeSpend[[#This Row],[Personnel number]],Users!A:B,2,0),"")</f>
        <v/>
      </c>
      <c r="N1597" s="69" t="str">
        <f>IF(TimeSpend[[#This Row],[Network Description]]&lt;&gt;"",VLOOKUP(TimeSpend[[#This Row],[Network Description]],Projects!A:C,3,0),"")</f>
        <v/>
      </c>
      <c r="O1597" s="69" t="str">
        <f>IF(TimeSpend[[#This Row],[Activity]]&lt;&gt;"",VLOOKUP(TimeSpend[[#This Row],[Activity]],Activity,2,FALSE),"")</f>
        <v/>
      </c>
    </row>
    <row r="1598" spans="3:15" ht="16.5" customHeight="1" x14ac:dyDescent="0.25">
      <c r="C1598" s="68" t="str">
        <f t="shared" si="27"/>
        <v/>
      </c>
      <c r="D1598" s="69" t="str">
        <f>IF(TimeSpend[[#This Row],[Network Description]]&lt;&gt;"",VLOOKUP(TimeSpend[[#This Row],[Network Description]],Projects!A:B,2,0),"")</f>
        <v/>
      </c>
      <c r="F1598" s="96"/>
      <c r="L1598" s="69" t="str">
        <f>IF(TimeSpend[[#This Row],[Personnel number]]&lt;&gt;"",Utilization!$J$2,"")</f>
        <v/>
      </c>
      <c r="M1598" s="69" t="str">
        <f>IF(TimeSpend[[#This Row],[Personnel number]]&lt;&gt;"",VLOOKUP(TimeSpend[[#This Row],[Personnel number]],Users!A:B,2,0),"")</f>
        <v/>
      </c>
      <c r="N1598" s="69" t="str">
        <f>IF(TimeSpend[[#This Row],[Network Description]]&lt;&gt;"",VLOOKUP(TimeSpend[[#This Row],[Network Description]],Projects!A:C,3,0),"")</f>
        <v/>
      </c>
      <c r="O1598" s="69" t="str">
        <f>IF(TimeSpend[[#This Row],[Activity]]&lt;&gt;"",VLOOKUP(TimeSpend[[#This Row],[Activity]],Activity,2,FALSE),"")</f>
        <v/>
      </c>
    </row>
    <row r="1599" spans="3:15" ht="16.5" customHeight="1" x14ac:dyDescent="0.25">
      <c r="C1599" s="68" t="str">
        <f t="shared" si="27"/>
        <v/>
      </c>
      <c r="D1599" s="69" t="str">
        <f>IF(TimeSpend[[#This Row],[Network Description]]&lt;&gt;"",VLOOKUP(TimeSpend[[#This Row],[Network Description]],Projects!A:B,2,0),"")</f>
        <v/>
      </c>
      <c r="F1599" s="96"/>
      <c r="L1599" s="69" t="str">
        <f>IF(TimeSpend[[#This Row],[Personnel number]]&lt;&gt;"",Utilization!$J$2,"")</f>
        <v/>
      </c>
      <c r="M1599" s="69" t="str">
        <f>IF(TimeSpend[[#This Row],[Personnel number]]&lt;&gt;"",VLOOKUP(TimeSpend[[#This Row],[Personnel number]],Users!A:B,2,0),"")</f>
        <v/>
      </c>
      <c r="N1599" s="69" t="str">
        <f>IF(TimeSpend[[#This Row],[Network Description]]&lt;&gt;"",VLOOKUP(TimeSpend[[#This Row],[Network Description]],Projects!A:C,3,0),"")</f>
        <v/>
      </c>
      <c r="O1599" s="69" t="str">
        <f>IF(TimeSpend[[#This Row],[Activity]]&lt;&gt;"",VLOOKUP(TimeSpend[[#This Row],[Activity]],Activity,2,FALSE),"")</f>
        <v/>
      </c>
    </row>
    <row r="1600" spans="3:15" ht="16.5" customHeight="1" x14ac:dyDescent="0.25">
      <c r="C1600" s="68" t="str">
        <f t="shared" si="27"/>
        <v/>
      </c>
      <c r="D1600" s="69" t="str">
        <f>IF(TimeSpend[[#This Row],[Network Description]]&lt;&gt;"",VLOOKUP(TimeSpend[[#This Row],[Network Description]],Projects!A:B,2,0),"")</f>
        <v/>
      </c>
      <c r="F1600" s="96"/>
      <c r="L1600" s="69" t="str">
        <f>IF(TimeSpend[[#This Row],[Personnel number]]&lt;&gt;"",Utilization!$J$2,"")</f>
        <v/>
      </c>
      <c r="M1600" s="69" t="str">
        <f>IF(TimeSpend[[#This Row],[Personnel number]]&lt;&gt;"",VLOOKUP(TimeSpend[[#This Row],[Personnel number]],Users!A:B,2,0),"")</f>
        <v/>
      </c>
      <c r="N1600" s="69" t="str">
        <f>IF(TimeSpend[[#This Row],[Network Description]]&lt;&gt;"",VLOOKUP(TimeSpend[[#This Row],[Network Description]],Projects!A:C,3,0),"")</f>
        <v/>
      </c>
      <c r="O1600" s="69" t="str">
        <f>IF(TimeSpend[[#This Row],[Activity]]&lt;&gt;"",VLOOKUP(TimeSpend[[#This Row],[Activity]],Activity,2,FALSE),"")</f>
        <v/>
      </c>
    </row>
    <row r="1601" spans="3:15" ht="16.5" customHeight="1" x14ac:dyDescent="0.25">
      <c r="C1601" s="68" t="str">
        <f t="shared" ref="C1601:C1664" si="28">IF((I1601-INT(I1601))*24-(H1601-INT(H1601))*24=0,"",(I1601-INT(I1601))*24-(H1601-INT(H1601))*24)</f>
        <v/>
      </c>
      <c r="D1601" s="69" t="str">
        <f>IF(TimeSpend[[#This Row],[Network Description]]&lt;&gt;"",VLOOKUP(TimeSpend[[#This Row],[Network Description]],Projects!A:B,2,0),"")</f>
        <v/>
      </c>
      <c r="F1601" s="96"/>
      <c r="L1601" s="69" t="str">
        <f>IF(TimeSpend[[#This Row],[Personnel number]]&lt;&gt;"",Utilization!$J$2,"")</f>
        <v/>
      </c>
      <c r="M1601" s="69" t="str">
        <f>IF(TimeSpend[[#This Row],[Personnel number]]&lt;&gt;"",VLOOKUP(TimeSpend[[#This Row],[Personnel number]],Users!A:B,2,0),"")</f>
        <v/>
      </c>
      <c r="N1601" s="69" t="str">
        <f>IF(TimeSpend[[#This Row],[Network Description]]&lt;&gt;"",VLOOKUP(TimeSpend[[#This Row],[Network Description]],Projects!A:C,3,0),"")</f>
        <v/>
      </c>
      <c r="O1601" s="69" t="str">
        <f>IF(TimeSpend[[#This Row],[Activity]]&lt;&gt;"",VLOOKUP(TimeSpend[[#This Row],[Activity]],Activity,2,FALSE),"")</f>
        <v/>
      </c>
    </row>
    <row r="1602" spans="3:15" ht="16.5" customHeight="1" x14ac:dyDescent="0.25">
      <c r="C1602" s="68" t="str">
        <f t="shared" si="28"/>
        <v/>
      </c>
      <c r="D1602" s="69" t="str">
        <f>IF(TimeSpend[[#This Row],[Network Description]]&lt;&gt;"",VLOOKUP(TimeSpend[[#This Row],[Network Description]],Projects!A:B,2,0),"")</f>
        <v/>
      </c>
      <c r="F1602" s="96"/>
      <c r="L1602" s="69" t="str">
        <f>IF(TimeSpend[[#This Row],[Personnel number]]&lt;&gt;"",Utilization!$J$2,"")</f>
        <v/>
      </c>
      <c r="M1602" s="69" t="str">
        <f>IF(TimeSpend[[#This Row],[Personnel number]]&lt;&gt;"",VLOOKUP(TimeSpend[[#This Row],[Personnel number]],Users!A:B,2,0),"")</f>
        <v/>
      </c>
      <c r="N1602" s="69" t="str">
        <f>IF(TimeSpend[[#This Row],[Network Description]]&lt;&gt;"",VLOOKUP(TimeSpend[[#This Row],[Network Description]],Projects!A:C,3,0),"")</f>
        <v/>
      </c>
      <c r="O1602" s="69" t="str">
        <f>IF(TimeSpend[[#This Row],[Activity]]&lt;&gt;"",VLOOKUP(TimeSpend[[#This Row],[Activity]],Activity,2,FALSE),"")</f>
        <v/>
      </c>
    </row>
    <row r="1603" spans="3:15" ht="16.5" customHeight="1" x14ac:dyDescent="0.25">
      <c r="C1603" s="68" t="str">
        <f t="shared" si="28"/>
        <v/>
      </c>
      <c r="D1603" s="69" t="str">
        <f>IF(TimeSpend[[#This Row],[Network Description]]&lt;&gt;"",VLOOKUP(TimeSpend[[#This Row],[Network Description]],Projects!A:B,2,0),"")</f>
        <v/>
      </c>
      <c r="F1603" s="96"/>
      <c r="L1603" s="69" t="str">
        <f>IF(TimeSpend[[#This Row],[Personnel number]]&lt;&gt;"",Utilization!$J$2,"")</f>
        <v/>
      </c>
      <c r="M1603" s="69" t="str">
        <f>IF(TimeSpend[[#This Row],[Personnel number]]&lt;&gt;"",VLOOKUP(TimeSpend[[#This Row],[Personnel number]],Users!A:B,2,0),"")</f>
        <v/>
      </c>
      <c r="N1603" s="69" t="str">
        <f>IF(TimeSpend[[#This Row],[Network Description]]&lt;&gt;"",VLOOKUP(TimeSpend[[#This Row],[Network Description]],Projects!A:C,3,0),"")</f>
        <v/>
      </c>
      <c r="O1603" s="69" t="str">
        <f>IF(TimeSpend[[#This Row],[Activity]]&lt;&gt;"",VLOOKUP(TimeSpend[[#This Row],[Activity]],Activity,2,FALSE),"")</f>
        <v/>
      </c>
    </row>
    <row r="1604" spans="3:15" ht="16.5" customHeight="1" x14ac:dyDescent="0.25">
      <c r="C1604" s="68" t="str">
        <f t="shared" si="28"/>
        <v/>
      </c>
      <c r="D1604" s="69" t="str">
        <f>IF(TimeSpend[[#This Row],[Network Description]]&lt;&gt;"",VLOOKUP(TimeSpend[[#This Row],[Network Description]],Projects!A:B,2,0),"")</f>
        <v/>
      </c>
      <c r="F1604" s="96"/>
      <c r="L1604" s="69" t="str">
        <f>IF(TimeSpend[[#This Row],[Personnel number]]&lt;&gt;"",Utilization!$J$2,"")</f>
        <v/>
      </c>
      <c r="M1604" s="69" t="str">
        <f>IF(TimeSpend[[#This Row],[Personnel number]]&lt;&gt;"",VLOOKUP(TimeSpend[[#This Row],[Personnel number]],Users!A:B,2,0),"")</f>
        <v/>
      </c>
      <c r="N1604" s="69" t="str">
        <f>IF(TimeSpend[[#This Row],[Network Description]]&lt;&gt;"",VLOOKUP(TimeSpend[[#This Row],[Network Description]],Projects!A:C,3,0),"")</f>
        <v/>
      </c>
      <c r="O1604" s="69" t="str">
        <f>IF(TimeSpend[[#This Row],[Activity]]&lt;&gt;"",VLOOKUP(TimeSpend[[#This Row],[Activity]],Activity,2,FALSE),"")</f>
        <v/>
      </c>
    </row>
    <row r="1605" spans="3:15" ht="16.5" customHeight="1" x14ac:dyDescent="0.25">
      <c r="C1605" s="68" t="str">
        <f t="shared" si="28"/>
        <v/>
      </c>
      <c r="D1605" s="69" t="str">
        <f>IF(TimeSpend[[#This Row],[Network Description]]&lt;&gt;"",VLOOKUP(TimeSpend[[#This Row],[Network Description]],Projects!A:B,2,0),"")</f>
        <v/>
      </c>
      <c r="F1605" s="96"/>
      <c r="L1605" s="69" t="str">
        <f>IF(TimeSpend[[#This Row],[Personnel number]]&lt;&gt;"",Utilization!$J$2,"")</f>
        <v/>
      </c>
      <c r="M1605" s="69" t="str">
        <f>IF(TimeSpend[[#This Row],[Personnel number]]&lt;&gt;"",VLOOKUP(TimeSpend[[#This Row],[Personnel number]],Users!A:B,2,0),"")</f>
        <v/>
      </c>
      <c r="N1605" s="69" t="str">
        <f>IF(TimeSpend[[#This Row],[Network Description]]&lt;&gt;"",VLOOKUP(TimeSpend[[#This Row],[Network Description]],Projects!A:C,3,0),"")</f>
        <v/>
      </c>
      <c r="O1605" s="69" t="str">
        <f>IF(TimeSpend[[#This Row],[Activity]]&lt;&gt;"",VLOOKUP(TimeSpend[[#This Row],[Activity]],Activity,2,FALSE),"")</f>
        <v/>
      </c>
    </row>
    <row r="1606" spans="3:15" ht="16.5" customHeight="1" x14ac:dyDescent="0.25">
      <c r="C1606" s="68" t="str">
        <f t="shared" si="28"/>
        <v/>
      </c>
      <c r="D1606" s="69" t="str">
        <f>IF(TimeSpend[[#This Row],[Network Description]]&lt;&gt;"",VLOOKUP(TimeSpend[[#This Row],[Network Description]],Projects!A:B,2,0),"")</f>
        <v/>
      </c>
      <c r="F1606" s="96"/>
      <c r="L1606" s="69" t="str">
        <f>IF(TimeSpend[[#This Row],[Personnel number]]&lt;&gt;"",Utilization!$J$2,"")</f>
        <v/>
      </c>
      <c r="M1606" s="69" t="str">
        <f>IF(TimeSpend[[#This Row],[Personnel number]]&lt;&gt;"",VLOOKUP(TimeSpend[[#This Row],[Personnel number]],Users!A:B,2,0),"")</f>
        <v/>
      </c>
      <c r="N1606" s="69" t="str">
        <f>IF(TimeSpend[[#This Row],[Network Description]]&lt;&gt;"",VLOOKUP(TimeSpend[[#This Row],[Network Description]],Projects!A:C,3,0),"")</f>
        <v/>
      </c>
      <c r="O1606" s="69" t="str">
        <f>IF(TimeSpend[[#This Row],[Activity]]&lt;&gt;"",VLOOKUP(TimeSpend[[#This Row],[Activity]],Activity,2,FALSE),"")</f>
        <v/>
      </c>
    </row>
    <row r="1607" spans="3:15" ht="16.5" customHeight="1" x14ac:dyDescent="0.25">
      <c r="C1607" s="68" t="str">
        <f t="shared" si="28"/>
        <v/>
      </c>
      <c r="D1607" s="69" t="str">
        <f>IF(TimeSpend[[#This Row],[Network Description]]&lt;&gt;"",VLOOKUP(TimeSpend[[#This Row],[Network Description]],Projects!A:B,2,0),"")</f>
        <v/>
      </c>
      <c r="F1607" s="96"/>
      <c r="L1607" s="69" t="str">
        <f>IF(TimeSpend[[#This Row],[Personnel number]]&lt;&gt;"",Utilization!$J$2,"")</f>
        <v/>
      </c>
      <c r="M1607" s="69" t="str">
        <f>IF(TimeSpend[[#This Row],[Personnel number]]&lt;&gt;"",VLOOKUP(TimeSpend[[#This Row],[Personnel number]],Users!A:B,2,0),"")</f>
        <v/>
      </c>
      <c r="N1607" s="69" t="str">
        <f>IF(TimeSpend[[#This Row],[Network Description]]&lt;&gt;"",VLOOKUP(TimeSpend[[#This Row],[Network Description]],Projects!A:C,3,0),"")</f>
        <v/>
      </c>
      <c r="O1607" s="69" t="str">
        <f>IF(TimeSpend[[#This Row],[Activity]]&lt;&gt;"",VLOOKUP(TimeSpend[[#This Row],[Activity]],Activity,2,FALSE),"")</f>
        <v/>
      </c>
    </row>
    <row r="1608" spans="3:15" ht="16.5" customHeight="1" x14ac:dyDescent="0.25">
      <c r="C1608" s="68" t="str">
        <f t="shared" si="28"/>
        <v/>
      </c>
      <c r="D1608" s="69" t="str">
        <f>IF(TimeSpend[[#This Row],[Network Description]]&lt;&gt;"",VLOOKUP(TimeSpend[[#This Row],[Network Description]],Projects!A:B,2,0),"")</f>
        <v/>
      </c>
      <c r="F1608" s="96"/>
      <c r="L1608" s="69" t="str">
        <f>IF(TimeSpend[[#This Row],[Personnel number]]&lt;&gt;"",Utilization!$J$2,"")</f>
        <v/>
      </c>
      <c r="M1608" s="69" t="str">
        <f>IF(TimeSpend[[#This Row],[Personnel number]]&lt;&gt;"",VLOOKUP(TimeSpend[[#This Row],[Personnel number]],Users!A:B,2,0),"")</f>
        <v/>
      </c>
      <c r="N1608" s="69" t="str">
        <f>IF(TimeSpend[[#This Row],[Network Description]]&lt;&gt;"",VLOOKUP(TimeSpend[[#This Row],[Network Description]],Projects!A:C,3,0),"")</f>
        <v/>
      </c>
      <c r="O1608" s="69" t="str">
        <f>IF(TimeSpend[[#This Row],[Activity]]&lt;&gt;"",VLOOKUP(TimeSpend[[#This Row],[Activity]],Activity,2,FALSE),"")</f>
        <v/>
      </c>
    </row>
    <row r="1609" spans="3:15" ht="16.5" customHeight="1" x14ac:dyDescent="0.25">
      <c r="C1609" s="68" t="str">
        <f t="shared" si="28"/>
        <v/>
      </c>
      <c r="D1609" s="69" t="str">
        <f>IF(TimeSpend[[#This Row],[Network Description]]&lt;&gt;"",VLOOKUP(TimeSpend[[#This Row],[Network Description]],Projects!A:B,2,0),"")</f>
        <v/>
      </c>
      <c r="F1609" s="96"/>
      <c r="L1609" s="69" t="str">
        <f>IF(TimeSpend[[#This Row],[Personnel number]]&lt;&gt;"",Utilization!$J$2,"")</f>
        <v/>
      </c>
      <c r="M1609" s="69" t="str">
        <f>IF(TimeSpend[[#This Row],[Personnel number]]&lt;&gt;"",VLOOKUP(TimeSpend[[#This Row],[Personnel number]],Users!A:B,2,0),"")</f>
        <v/>
      </c>
      <c r="N1609" s="69" t="str">
        <f>IF(TimeSpend[[#This Row],[Network Description]]&lt;&gt;"",VLOOKUP(TimeSpend[[#This Row],[Network Description]],Projects!A:C,3,0),"")</f>
        <v/>
      </c>
      <c r="O1609" s="69" t="str">
        <f>IF(TimeSpend[[#This Row],[Activity]]&lt;&gt;"",VLOOKUP(TimeSpend[[#This Row],[Activity]],Activity,2,FALSE),"")</f>
        <v/>
      </c>
    </row>
    <row r="1610" spans="3:15" ht="16.5" customHeight="1" x14ac:dyDescent="0.25">
      <c r="C1610" s="68" t="str">
        <f t="shared" si="28"/>
        <v/>
      </c>
      <c r="D1610" s="69" t="str">
        <f>IF(TimeSpend[[#This Row],[Network Description]]&lt;&gt;"",VLOOKUP(TimeSpend[[#This Row],[Network Description]],Projects!A:B,2,0),"")</f>
        <v/>
      </c>
      <c r="F1610" s="96"/>
      <c r="L1610" s="69" t="str">
        <f>IF(TimeSpend[[#This Row],[Personnel number]]&lt;&gt;"",Utilization!$J$2,"")</f>
        <v/>
      </c>
      <c r="M1610" s="69" t="str">
        <f>IF(TimeSpend[[#This Row],[Personnel number]]&lt;&gt;"",VLOOKUP(TimeSpend[[#This Row],[Personnel number]],Users!A:B,2,0),"")</f>
        <v/>
      </c>
      <c r="N1610" s="69" t="str">
        <f>IF(TimeSpend[[#This Row],[Network Description]]&lt;&gt;"",VLOOKUP(TimeSpend[[#This Row],[Network Description]],Projects!A:C,3,0),"")</f>
        <v/>
      </c>
      <c r="O1610" s="69" t="str">
        <f>IF(TimeSpend[[#This Row],[Activity]]&lt;&gt;"",VLOOKUP(TimeSpend[[#This Row],[Activity]],Activity,2,FALSE),"")</f>
        <v/>
      </c>
    </row>
    <row r="1611" spans="3:15" ht="16.5" customHeight="1" x14ac:dyDescent="0.25">
      <c r="C1611" s="68" t="str">
        <f t="shared" si="28"/>
        <v/>
      </c>
      <c r="D1611" s="69" t="str">
        <f>IF(TimeSpend[[#This Row],[Network Description]]&lt;&gt;"",VLOOKUP(TimeSpend[[#This Row],[Network Description]],Projects!A:B,2,0),"")</f>
        <v/>
      </c>
      <c r="F1611" s="96"/>
      <c r="L1611" s="69" t="str">
        <f>IF(TimeSpend[[#This Row],[Personnel number]]&lt;&gt;"",Utilization!$J$2,"")</f>
        <v/>
      </c>
      <c r="M1611" s="69" t="str">
        <f>IF(TimeSpend[[#This Row],[Personnel number]]&lt;&gt;"",VLOOKUP(TimeSpend[[#This Row],[Personnel number]],Users!A:B,2,0),"")</f>
        <v/>
      </c>
      <c r="N1611" s="69" t="str">
        <f>IF(TimeSpend[[#This Row],[Network Description]]&lt;&gt;"",VLOOKUP(TimeSpend[[#This Row],[Network Description]],Projects!A:C,3,0),"")</f>
        <v/>
      </c>
      <c r="O1611" s="69" t="str">
        <f>IF(TimeSpend[[#This Row],[Activity]]&lt;&gt;"",VLOOKUP(TimeSpend[[#This Row],[Activity]],Activity,2,FALSE),"")</f>
        <v/>
      </c>
    </row>
    <row r="1612" spans="3:15" ht="16.5" customHeight="1" x14ac:dyDescent="0.25">
      <c r="C1612" s="68" t="str">
        <f t="shared" si="28"/>
        <v/>
      </c>
      <c r="D1612" s="69" t="str">
        <f>IF(TimeSpend[[#This Row],[Network Description]]&lt;&gt;"",VLOOKUP(TimeSpend[[#This Row],[Network Description]],Projects!A:B,2,0),"")</f>
        <v/>
      </c>
      <c r="F1612" s="96"/>
      <c r="L1612" s="69" t="str">
        <f>IF(TimeSpend[[#This Row],[Personnel number]]&lt;&gt;"",Utilization!$J$2,"")</f>
        <v/>
      </c>
      <c r="M1612" s="69" t="str">
        <f>IF(TimeSpend[[#This Row],[Personnel number]]&lt;&gt;"",VLOOKUP(TimeSpend[[#This Row],[Personnel number]],Users!A:B,2,0),"")</f>
        <v/>
      </c>
      <c r="N1612" s="69" t="str">
        <f>IF(TimeSpend[[#This Row],[Network Description]]&lt;&gt;"",VLOOKUP(TimeSpend[[#This Row],[Network Description]],Projects!A:C,3,0),"")</f>
        <v/>
      </c>
      <c r="O1612" s="69" t="str">
        <f>IF(TimeSpend[[#This Row],[Activity]]&lt;&gt;"",VLOOKUP(TimeSpend[[#This Row],[Activity]],Activity,2,FALSE),"")</f>
        <v/>
      </c>
    </row>
    <row r="1613" spans="3:15" ht="16.5" customHeight="1" x14ac:dyDescent="0.25">
      <c r="C1613" s="68" t="str">
        <f t="shared" si="28"/>
        <v/>
      </c>
      <c r="D1613" s="69" t="str">
        <f>IF(TimeSpend[[#This Row],[Network Description]]&lt;&gt;"",VLOOKUP(TimeSpend[[#This Row],[Network Description]],Projects!A:B,2,0),"")</f>
        <v/>
      </c>
      <c r="F1613" s="96"/>
      <c r="L1613" s="69" t="str">
        <f>IF(TimeSpend[[#This Row],[Personnel number]]&lt;&gt;"",Utilization!$J$2,"")</f>
        <v/>
      </c>
      <c r="M1613" s="69" t="str">
        <f>IF(TimeSpend[[#This Row],[Personnel number]]&lt;&gt;"",VLOOKUP(TimeSpend[[#This Row],[Personnel number]],Users!A:B,2,0),"")</f>
        <v/>
      </c>
      <c r="N1613" s="69" t="str">
        <f>IF(TimeSpend[[#This Row],[Network Description]]&lt;&gt;"",VLOOKUP(TimeSpend[[#This Row],[Network Description]],Projects!A:C,3,0),"")</f>
        <v/>
      </c>
      <c r="O1613" s="69" t="str">
        <f>IF(TimeSpend[[#This Row],[Activity]]&lt;&gt;"",VLOOKUP(TimeSpend[[#This Row],[Activity]],Activity,2,FALSE),"")</f>
        <v/>
      </c>
    </row>
    <row r="1614" spans="3:15" ht="16.5" customHeight="1" x14ac:dyDescent="0.25">
      <c r="C1614" s="68" t="str">
        <f t="shared" si="28"/>
        <v/>
      </c>
      <c r="D1614" s="69" t="str">
        <f>IF(TimeSpend[[#This Row],[Network Description]]&lt;&gt;"",VLOOKUP(TimeSpend[[#This Row],[Network Description]],Projects!A:B,2,0),"")</f>
        <v/>
      </c>
      <c r="F1614" s="96"/>
      <c r="L1614" s="69" t="str">
        <f>IF(TimeSpend[[#This Row],[Personnel number]]&lt;&gt;"",Utilization!$J$2,"")</f>
        <v/>
      </c>
      <c r="M1614" s="69" t="str">
        <f>IF(TimeSpend[[#This Row],[Personnel number]]&lt;&gt;"",VLOOKUP(TimeSpend[[#This Row],[Personnel number]],Users!A:B,2,0),"")</f>
        <v/>
      </c>
      <c r="N1614" s="69" t="str">
        <f>IF(TimeSpend[[#This Row],[Network Description]]&lt;&gt;"",VLOOKUP(TimeSpend[[#This Row],[Network Description]],Projects!A:C,3,0),"")</f>
        <v/>
      </c>
      <c r="O1614" s="69" t="str">
        <f>IF(TimeSpend[[#This Row],[Activity]]&lt;&gt;"",VLOOKUP(TimeSpend[[#This Row],[Activity]],Activity,2,FALSE),"")</f>
        <v/>
      </c>
    </row>
    <row r="1615" spans="3:15" ht="16.5" customHeight="1" x14ac:dyDescent="0.25">
      <c r="C1615" s="68" t="str">
        <f t="shared" si="28"/>
        <v/>
      </c>
      <c r="D1615" s="69" t="str">
        <f>IF(TimeSpend[[#This Row],[Network Description]]&lt;&gt;"",VLOOKUP(TimeSpend[[#This Row],[Network Description]],Projects!A:B,2,0),"")</f>
        <v/>
      </c>
      <c r="F1615" s="96"/>
      <c r="L1615" s="69" t="str">
        <f>IF(TimeSpend[[#This Row],[Personnel number]]&lt;&gt;"",Utilization!$J$2,"")</f>
        <v/>
      </c>
      <c r="M1615" s="69" t="str">
        <f>IF(TimeSpend[[#This Row],[Personnel number]]&lt;&gt;"",VLOOKUP(TimeSpend[[#This Row],[Personnel number]],Users!A:B,2,0),"")</f>
        <v/>
      </c>
      <c r="N1615" s="69" t="str">
        <f>IF(TimeSpend[[#This Row],[Network Description]]&lt;&gt;"",VLOOKUP(TimeSpend[[#This Row],[Network Description]],Projects!A:C,3,0),"")</f>
        <v/>
      </c>
      <c r="O1615" s="69" t="str">
        <f>IF(TimeSpend[[#This Row],[Activity]]&lt;&gt;"",VLOOKUP(TimeSpend[[#This Row],[Activity]],Activity,2,FALSE),"")</f>
        <v/>
      </c>
    </row>
    <row r="1616" spans="3:15" ht="16.5" customHeight="1" x14ac:dyDescent="0.25">
      <c r="C1616" s="68" t="str">
        <f t="shared" si="28"/>
        <v/>
      </c>
      <c r="D1616" s="69" t="str">
        <f>IF(TimeSpend[[#This Row],[Network Description]]&lt;&gt;"",VLOOKUP(TimeSpend[[#This Row],[Network Description]],Projects!A:B,2,0),"")</f>
        <v/>
      </c>
      <c r="F1616" s="96"/>
      <c r="L1616" s="69" t="str">
        <f>IF(TimeSpend[[#This Row],[Personnel number]]&lt;&gt;"",Utilization!$J$2,"")</f>
        <v/>
      </c>
      <c r="M1616" s="69" t="str">
        <f>IF(TimeSpend[[#This Row],[Personnel number]]&lt;&gt;"",VLOOKUP(TimeSpend[[#This Row],[Personnel number]],Users!A:B,2,0),"")</f>
        <v/>
      </c>
      <c r="N1616" s="69" t="str">
        <f>IF(TimeSpend[[#This Row],[Network Description]]&lt;&gt;"",VLOOKUP(TimeSpend[[#This Row],[Network Description]],Projects!A:C,3,0),"")</f>
        <v/>
      </c>
      <c r="O1616" s="69" t="str">
        <f>IF(TimeSpend[[#This Row],[Activity]]&lt;&gt;"",VLOOKUP(TimeSpend[[#This Row],[Activity]],Activity,2,FALSE),"")</f>
        <v/>
      </c>
    </row>
    <row r="1617" spans="3:15" ht="16.5" customHeight="1" x14ac:dyDescent="0.25">
      <c r="C1617" s="68" t="str">
        <f t="shared" si="28"/>
        <v/>
      </c>
      <c r="D1617" s="69" t="str">
        <f>IF(TimeSpend[[#This Row],[Network Description]]&lt;&gt;"",VLOOKUP(TimeSpend[[#This Row],[Network Description]],Projects!A:B,2,0),"")</f>
        <v/>
      </c>
      <c r="F1617" s="96"/>
      <c r="L1617" s="69" t="str">
        <f>IF(TimeSpend[[#This Row],[Personnel number]]&lt;&gt;"",Utilization!$J$2,"")</f>
        <v/>
      </c>
      <c r="M1617" s="69" t="str">
        <f>IF(TimeSpend[[#This Row],[Personnel number]]&lt;&gt;"",VLOOKUP(TimeSpend[[#This Row],[Personnel number]],Users!A:B,2,0),"")</f>
        <v/>
      </c>
      <c r="N1617" s="69" t="str">
        <f>IF(TimeSpend[[#This Row],[Network Description]]&lt;&gt;"",VLOOKUP(TimeSpend[[#This Row],[Network Description]],Projects!A:C,3,0),"")</f>
        <v/>
      </c>
      <c r="O1617" s="69" t="str">
        <f>IF(TimeSpend[[#This Row],[Activity]]&lt;&gt;"",VLOOKUP(TimeSpend[[#This Row],[Activity]],Activity,2,FALSE),"")</f>
        <v/>
      </c>
    </row>
    <row r="1618" spans="3:15" ht="16.5" customHeight="1" x14ac:dyDescent="0.25">
      <c r="C1618" s="68" t="str">
        <f t="shared" si="28"/>
        <v/>
      </c>
      <c r="D1618" s="69" t="str">
        <f>IF(TimeSpend[[#This Row],[Network Description]]&lt;&gt;"",VLOOKUP(TimeSpend[[#This Row],[Network Description]],Projects!A:B,2,0),"")</f>
        <v/>
      </c>
      <c r="F1618" s="96"/>
      <c r="L1618" s="69" t="str">
        <f>IF(TimeSpend[[#This Row],[Personnel number]]&lt;&gt;"",Utilization!$J$2,"")</f>
        <v/>
      </c>
      <c r="M1618" s="69" t="str">
        <f>IF(TimeSpend[[#This Row],[Personnel number]]&lt;&gt;"",VLOOKUP(TimeSpend[[#This Row],[Personnel number]],Users!A:B,2,0),"")</f>
        <v/>
      </c>
      <c r="N1618" s="69" t="str">
        <f>IF(TimeSpend[[#This Row],[Network Description]]&lt;&gt;"",VLOOKUP(TimeSpend[[#This Row],[Network Description]],Projects!A:C,3,0),"")</f>
        <v/>
      </c>
      <c r="O1618" s="69" t="str">
        <f>IF(TimeSpend[[#This Row],[Activity]]&lt;&gt;"",VLOOKUP(TimeSpend[[#This Row],[Activity]],Activity,2,FALSE),"")</f>
        <v/>
      </c>
    </row>
    <row r="1619" spans="3:15" ht="16.5" customHeight="1" x14ac:dyDescent="0.25">
      <c r="C1619" s="68" t="str">
        <f t="shared" si="28"/>
        <v/>
      </c>
      <c r="D1619" s="69" t="str">
        <f>IF(TimeSpend[[#This Row],[Network Description]]&lt;&gt;"",VLOOKUP(TimeSpend[[#This Row],[Network Description]],Projects!A:B,2,0),"")</f>
        <v/>
      </c>
      <c r="F1619" s="96"/>
      <c r="L1619" s="69" t="str">
        <f>IF(TimeSpend[[#This Row],[Personnel number]]&lt;&gt;"",Utilization!$J$2,"")</f>
        <v/>
      </c>
      <c r="M1619" s="69" t="str">
        <f>IF(TimeSpend[[#This Row],[Personnel number]]&lt;&gt;"",VLOOKUP(TimeSpend[[#This Row],[Personnel number]],Users!A:B,2,0),"")</f>
        <v/>
      </c>
      <c r="N1619" s="69" t="str">
        <f>IF(TimeSpend[[#This Row],[Network Description]]&lt;&gt;"",VLOOKUP(TimeSpend[[#This Row],[Network Description]],Projects!A:C,3,0),"")</f>
        <v/>
      </c>
      <c r="O1619" s="69" t="str">
        <f>IF(TimeSpend[[#This Row],[Activity]]&lt;&gt;"",VLOOKUP(TimeSpend[[#This Row],[Activity]],Activity,2,FALSE),"")</f>
        <v/>
      </c>
    </row>
    <row r="1620" spans="3:15" ht="16.5" customHeight="1" x14ac:dyDescent="0.25">
      <c r="C1620" s="68" t="str">
        <f t="shared" si="28"/>
        <v/>
      </c>
      <c r="D1620" s="69" t="str">
        <f>IF(TimeSpend[[#This Row],[Network Description]]&lt;&gt;"",VLOOKUP(TimeSpend[[#This Row],[Network Description]],Projects!A:B,2,0),"")</f>
        <v/>
      </c>
      <c r="F1620" s="96"/>
      <c r="L1620" s="69" t="str">
        <f>IF(TimeSpend[[#This Row],[Personnel number]]&lt;&gt;"",Utilization!$J$2,"")</f>
        <v/>
      </c>
      <c r="M1620" s="69" t="str">
        <f>IF(TimeSpend[[#This Row],[Personnel number]]&lt;&gt;"",VLOOKUP(TimeSpend[[#This Row],[Personnel number]],Users!A:B,2,0),"")</f>
        <v/>
      </c>
      <c r="N1620" s="69" t="str">
        <f>IF(TimeSpend[[#This Row],[Network Description]]&lt;&gt;"",VLOOKUP(TimeSpend[[#This Row],[Network Description]],Projects!A:C,3,0),"")</f>
        <v/>
      </c>
      <c r="O1620" s="69" t="str">
        <f>IF(TimeSpend[[#This Row],[Activity]]&lt;&gt;"",VLOOKUP(TimeSpend[[#This Row],[Activity]],Activity,2,FALSE),"")</f>
        <v/>
      </c>
    </row>
    <row r="1621" spans="3:15" ht="16.5" customHeight="1" x14ac:dyDescent="0.25">
      <c r="C1621" s="68" t="str">
        <f t="shared" si="28"/>
        <v/>
      </c>
      <c r="D1621" s="69" t="str">
        <f>IF(TimeSpend[[#This Row],[Network Description]]&lt;&gt;"",VLOOKUP(TimeSpend[[#This Row],[Network Description]],Projects!A:B,2,0),"")</f>
        <v/>
      </c>
      <c r="F1621" s="96"/>
      <c r="L1621" s="69" t="str">
        <f>IF(TimeSpend[[#This Row],[Personnel number]]&lt;&gt;"",Utilization!$J$2,"")</f>
        <v/>
      </c>
      <c r="M1621" s="69" t="str">
        <f>IF(TimeSpend[[#This Row],[Personnel number]]&lt;&gt;"",VLOOKUP(TimeSpend[[#This Row],[Personnel number]],Users!A:B,2,0),"")</f>
        <v/>
      </c>
      <c r="N1621" s="69" t="str">
        <f>IF(TimeSpend[[#This Row],[Network Description]]&lt;&gt;"",VLOOKUP(TimeSpend[[#This Row],[Network Description]],Projects!A:C,3,0),"")</f>
        <v/>
      </c>
      <c r="O1621" s="69" t="str">
        <f>IF(TimeSpend[[#This Row],[Activity]]&lt;&gt;"",VLOOKUP(TimeSpend[[#This Row],[Activity]],Activity,2,FALSE),"")</f>
        <v/>
      </c>
    </row>
    <row r="1622" spans="3:15" ht="16.5" customHeight="1" x14ac:dyDescent="0.25">
      <c r="C1622" s="68" t="str">
        <f t="shared" si="28"/>
        <v/>
      </c>
      <c r="D1622" s="69" t="str">
        <f>IF(TimeSpend[[#This Row],[Network Description]]&lt;&gt;"",VLOOKUP(TimeSpend[[#This Row],[Network Description]],Projects!A:B,2,0),"")</f>
        <v/>
      </c>
      <c r="F1622" s="96"/>
      <c r="L1622" s="69" t="str">
        <f>IF(TimeSpend[[#This Row],[Personnel number]]&lt;&gt;"",Utilization!$J$2,"")</f>
        <v/>
      </c>
      <c r="M1622" s="69" t="str">
        <f>IF(TimeSpend[[#This Row],[Personnel number]]&lt;&gt;"",VLOOKUP(TimeSpend[[#This Row],[Personnel number]],Users!A:B,2,0),"")</f>
        <v/>
      </c>
      <c r="N1622" s="69" t="str">
        <f>IF(TimeSpend[[#This Row],[Network Description]]&lt;&gt;"",VLOOKUP(TimeSpend[[#This Row],[Network Description]],Projects!A:C,3,0),"")</f>
        <v/>
      </c>
      <c r="O1622" s="69" t="str">
        <f>IF(TimeSpend[[#This Row],[Activity]]&lt;&gt;"",VLOOKUP(TimeSpend[[#This Row],[Activity]],Activity,2,FALSE),"")</f>
        <v/>
      </c>
    </row>
    <row r="1623" spans="3:15" ht="16.5" customHeight="1" x14ac:dyDescent="0.25">
      <c r="C1623" s="68" t="str">
        <f t="shared" si="28"/>
        <v/>
      </c>
      <c r="D1623" s="69" t="str">
        <f>IF(TimeSpend[[#This Row],[Network Description]]&lt;&gt;"",VLOOKUP(TimeSpend[[#This Row],[Network Description]],Projects!A:B,2,0),"")</f>
        <v/>
      </c>
      <c r="F1623" s="96"/>
      <c r="L1623" s="69" t="str">
        <f>IF(TimeSpend[[#This Row],[Personnel number]]&lt;&gt;"",Utilization!$J$2,"")</f>
        <v/>
      </c>
      <c r="M1623" s="69" t="str">
        <f>IF(TimeSpend[[#This Row],[Personnel number]]&lt;&gt;"",VLOOKUP(TimeSpend[[#This Row],[Personnel number]],Users!A:B,2,0),"")</f>
        <v/>
      </c>
      <c r="N1623" s="69" t="str">
        <f>IF(TimeSpend[[#This Row],[Network Description]]&lt;&gt;"",VLOOKUP(TimeSpend[[#This Row],[Network Description]],Projects!A:C,3,0),"")</f>
        <v/>
      </c>
      <c r="O1623" s="69" t="str">
        <f>IF(TimeSpend[[#This Row],[Activity]]&lt;&gt;"",VLOOKUP(TimeSpend[[#This Row],[Activity]],Activity,2,FALSE),"")</f>
        <v/>
      </c>
    </row>
    <row r="1624" spans="3:15" ht="16.5" customHeight="1" x14ac:dyDescent="0.25">
      <c r="C1624" s="68" t="str">
        <f t="shared" si="28"/>
        <v/>
      </c>
      <c r="D1624" s="69" t="str">
        <f>IF(TimeSpend[[#This Row],[Network Description]]&lt;&gt;"",VLOOKUP(TimeSpend[[#This Row],[Network Description]],Projects!A:B,2,0),"")</f>
        <v/>
      </c>
      <c r="F1624" s="96"/>
      <c r="L1624" s="69" t="str">
        <f>IF(TimeSpend[[#This Row],[Personnel number]]&lt;&gt;"",Utilization!$J$2,"")</f>
        <v/>
      </c>
      <c r="M1624" s="69" t="str">
        <f>IF(TimeSpend[[#This Row],[Personnel number]]&lt;&gt;"",VLOOKUP(TimeSpend[[#This Row],[Personnel number]],Users!A:B,2,0),"")</f>
        <v/>
      </c>
      <c r="N1624" s="69" t="str">
        <f>IF(TimeSpend[[#This Row],[Network Description]]&lt;&gt;"",VLOOKUP(TimeSpend[[#This Row],[Network Description]],Projects!A:C,3,0),"")</f>
        <v/>
      </c>
      <c r="O1624" s="69" t="str">
        <f>IF(TimeSpend[[#This Row],[Activity]]&lt;&gt;"",VLOOKUP(TimeSpend[[#This Row],[Activity]],Activity,2,FALSE),"")</f>
        <v/>
      </c>
    </row>
    <row r="1625" spans="3:15" ht="16.5" customHeight="1" x14ac:dyDescent="0.25">
      <c r="C1625" s="68" t="str">
        <f t="shared" si="28"/>
        <v/>
      </c>
      <c r="D1625" s="69" t="str">
        <f>IF(TimeSpend[[#This Row],[Network Description]]&lt;&gt;"",VLOOKUP(TimeSpend[[#This Row],[Network Description]],Projects!A:B,2,0),"")</f>
        <v/>
      </c>
      <c r="F1625" s="96"/>
      <c r="L1625" s="69" t="str">
        <f>IF(TimeSpend[[#This Row],[Personnel number]]&lt;&gt;"",Utilization!$J$2,"")</f>
        <v/>
      </c>
      <c r="M1625" s="69" t="str">
        <f>IF(TimeSpend[[#This Row],[Personnel number]]&lt;&gt;"",VLOOKUP(TimeSpend[[#This Row],[Personnel number]],Users!A:B,2,0),"")</f>
        <v/>
      </c>
      <c r="N1625" s="69" t="str">
        <f>IF(TimeSpend[[#This Row],[Network Description]]&lt;&gt;"",VLOOKUP(TimeSpend[[#This Row],[Network Description]],Projects!A:C,3,0),"")</f>
        <v/>
      </c>
      <c r="O1625" s="69" t="str">
        <f>IF(TimeSpend[[#This Row],[Activity]]&lt;&gt;"",VLOOKUP(TimeSpend[[#This Row],[Activity]],Activity,2,FALSE),"")</f>
        <v/>
      </c>
    </row>
    <row r="1626" spans="3:15" ht="16.5" customHeight="1" x14ac:dyDescent="0.25">
      <c r="C1626" s="68" t="str">
        <f t="shared" si="28"/>
        <v/>
      </c>
      <c r="D1626" s="69" t="str">
        <f>IF(TimeSpend[[#This Row],[Network Description]]&lt;&gt;"",VLOOKUP(TimeSpend[[#This Row],[Network Description]],Projects!A:B,2,0),"")</f>
        <v/>
      </c>
      <c r="F1626" s="96"/>
      <c r="L1626" s="69" t="str">
        <f>IF(TimeSpend[[#This Row],[Personnel number]]&lt;&gt;"",Utilization!$J$2,"")</f>
        <v/>
      </c>
      <c r="M1626" s="69" t="str">
        <f>IF(TimeSpend[[#This Row],[Personnel number]]&lt;&gt;"",VLOOKUP(TimeSpend[[#This Row],[Personnel number]],Users!A:B,2,0),"")</f>
        <v/>
      </c>
      <c r="N1626" s="69" t="str">
        <f>IF(TimeSpend[[#This Row],[Network Description]]&lt;&gt;"",VLOOKUP(TimeSpend[[#This Row],[Network Description]],Projects!A:C,3,0),"")</f>
        <v/>
      </c>
      <c r="O1626" s="69" t="str">
        <f>IF(TimeSpend[[#This Row],[Activity]]&lt;&gt;"",VLOOKUP(TimeSpend[[#This Row],[Activity]],Activity,2,FALSE),"")</f>
        <v/>
      </c>
    </row>
    <row r="1627" spans="3:15" ht="16.5" customHeight="1" x14ac:dyDescent="0.25">
      <c r="C1627" s="68" t="str">
        <f t="shared" si="28"/>
        <v/>
      </c>
      <c r="D1627" s="69" t="str">
        <f>IF(TimeSpend[[#This Row],[Network Description]]&lt;&gt;"",VLOOKUP(TimeSpend[[#This Row],[Network Description]],Projects!A:B,2,0),"")</f>
        <v/>
      </c>
      <c r="F1627" s="96"/>
      <c r="L1627" s="69" t="str">
        <f>IF(TimeSpend[[#This Row],[Personnel number]]&lt;&gt;"",Utilization!$J$2,"")</f>
        <v/>
      </c>
      <c r="M1627" s="69" t="str">
        <f>IF(TimeSpend[[#This Row],[Personnel number]]&lt;&gt;"",VLOOKUP(TimeSpend[[#This Row],[Personnel number]],Users!A:B,2,0),"")</f>
        <v/>
      </c>
      <c r="N1627" s="69" t="str">
        <f>IF(TimeSpend[[#This Row],[Network Description]]&lt;&gt;"",VLOOKUP(TimeSpend[[#This Row],[Network Description]],Projects!A:C,3,0),"")</f>
        <v/>
      </c>
      <c r="O1627" s="69" t="str">
        <f>IF(TimeSpend[[#This Row],[Activity]]&lt;&gt;"",VLOOKUP(TimeSpend[[#This Row],[Activity]],Activity,2,FALSE),"")</f>
        <v/>
      </c>
    </row>
    <row r="1628" spans="3:15" ht="16.5" customHeight="1" x14ac:dyDescent="0.25">
      <c r="C1628" s="68" t="str">
        <f t="shared" si="28"/>
        <v/>
      </c>
      <c r="D1628" s="69" t="str">
        <f>IF(TimeSpend[[#This Row],[Network Description]]&lt;&gt;"",VLOOKUP(TimeSpend[[#This Row],[Network Description]],Projects!A:B,2,0),"")</f>
        <v/>
      </c>
      <c r="F1628" s="96"/>
      <c r="L1628" s="69" t="str">
        <f>IF(TimeSpend[[#This Row],[Personnel number]]&lt;&gt;"",Utilization!$J$2,"")</f>
        <v/>
      </c>
      <c r="M1628" s="69" t="str">
        <f>IF(TimeSpend[[#This Row],[Personnel number]]&lt;&gt;"",VLOOKUP(TimeSpend[[#This Row],[Personnel number]],Users!A:B,2,0),"")</f>
        <v/>
      </c>
      <c r="N1628" s="69" t="str">
        <f>IF(TimeSpend[[#This Row],[Network Description]]&lt;&gt;"",VLOOKUP(TimeSpend[[#This Row],[Network Description]],Projects!A:C,3,0),"")</f>
        <v/>
      </c>
      <c r="O1628" s="69" t="str">
        <f>IF(TimeSpend[[#This Row],[Activity]]&lt;&gt;"",VLOOKUP(TimeSpend[[#This Row],[Activity]],Activity,2,FALSE),"")</f>
        <v/>
      </c>
    </row>
    <row r="1629" spans="3:15" ht="16.5" customHeight="1" x14ac:dyDescent="0.25">
      <c r="C1629" s="68" t="str">
        <f t="shared" si="28"/>
        <v/>
      </c>
      <c r="D1629" s="69" t="str">
        <f>IF(TimeSpend[[#This Row],[Network Description]]&lt;&gt;"",VLOOKUP(TimeSpend[[#This Row],[Network Description]],Projects!A:B,2,0),"")</f>
        <v/>
      </c>
      <c r="F1629" s="96"/>
      <c r="L1629" s="69" t="str">
        <f>IF(TimeSpend[[#This Row],[Personnel number]]&lt;&gt;"",Utilization!$J$2,"")</f>
        <v/>
      </c>
      <c r="M1629" s="69" t="str">
        <f>IF(TimeSpend[[#This Row],[Personnel number]]&lt;&gt;"",VLOOKUP(TimeSpend[[#This Row],[Personnel number]],Users!A:B,2,0),"")</f>
        <v/>
      </c>
      <c r="N1629" s="69" t="str">
        <f>IF(TimeSpend[[#This Row],[Network Description]]&lt;&gt;"",VLOOKUP(TimeSpend[[#This Row],[Network Description]],Projects!A:C,3,0),"")</f>
        <v/>
      </c>
      <c r="O1629" s="69" t="str">
        <f>IF(TimeSpend[[#This Row],[Activity]]&lt;&gt;"",VLOOKUP(TimeSpend[[#This Row],[Activity]],Activity,2,FALSE),"")</f>
        <v/>
      </c>
    </row>
    <row r="1630" spans="3:15" ht="16.5" customHeight="1" x14ac:dyDescent="0.25">
      <c r="C1630" s="68" t="str">
        <f t="shared" si="28"/>
        <v/>
      </c>
      <c r="D1630" s="69" t="str">
        <f>IF(TimeSpend[[#This Row],[Network Description]]&lt;&gt;"",VLOOKUP(TimeSpend[[#This Row],[Network Description]],Projects!A:B,2,0),"")</f>
        <v/>
      </c>
      <c r="F1630" s="96"/>
      <c r="L1630" s="69" t="str">
        <f>IF(TimeSpend[[#This Row],[Personnel number]]&lt;&gt;"",Utilization!$J$2,"")</f>
        <v/>
      </c>
      <c r="M1630" s="69" t="str">
        <f>IF(TimeSpend[[#This Row],[Personnel number]]&lt;&gt;"",VLOOKUP(TimeSpend[[#This Row],[Personnel number]],Users!A:B,2,0),"")</f>
        <v/>
      </c>
      <c r="N1630" s="69" t="str">
        <f>IF(TimeSpend[[#This Row],[Network Description]]&lt;&gt;"",VLOOKUP(TimeSpend[[#This Row],[Network Description]],Projects!A:C,3,0),"")</f>
        <v/>
      </c>
      <c r="O1630" s="69" t="str">
        <f>IF(TimeSpend[[#This Row],[Activity]]&lt;&gt;"",VLOOKUP(TimeSpend[[#This Row],[Activity]],Activity,2,FALSE),"")</f>
        <v/>
      </c>
    </row>
    <row r="1631" spans="3:15" ht="16.5" customHeight="1" x14ac:dyDescent="0.25">
      <c r="C1631" s="68" t="str">
        <f t="shared" si="28"/>
        <v/>
      </c>
      <c r="D1631" s="69" t="str">
        <f>IF(TimeSpend[[#This Row],[Network Description]]&lt;&gt;"",VLOOKUP(TimeSpend[[#This Row],[Network Description]],Projects!A:B,2,0),"")</f>
        <v/>
      </c>
      <c r="F1631" s="96"/>
      <c r="L1631" s="69" t="str">
        <f>IF(TimeSpend[[#This Row],[Personnel number]]&lt;&gt;"",Utilization!$J$2,"")</f>
        <v/>
      </c>
      <c r="M1631" s="69" t="str">
        <f>IF(TimeSpend[[#This Row],[Personnel number]]&lt;&gt;"",VLOOKUP(TimeSpend[[#This Row],[Personnel number]],Users!A:B,2,0),"")</f>
        <v/>
      </c>
      <c r="N1631" s="69" t="str">
        <f>IF(TimeSpend[[#This Row],[Network Description]]&lt;&gt;"",VLOOKUP(TimeSpend[[#This Row],[Network Description]],Projects!A:C,3,0),"")</f>
        <v/>
      </c>
      <c r="O1631" s="69" t="str">
        <f>IF(TimeSpend[[#This Row],[Activity]]&lt;&gt;"",VLOOKUP(TimeSpend[[#This Row],[Activity]],Activity,2,FALSE),"")</f>
        <v/>
      </c>
    </row>
    <row r="1632" spans="3:15" ht="16.5" customHeight="1" x14ac:dyDescent="0.25">
      <c r="C1632" s="68" t="str">
        <f t="shared" si="28"/>
        <v/>
      </c>
      <c r="D1632" s="69" t="str">
        <f>IF(TimeSpend[[#This Row],[Network Description]]&lt;&gt;"",VLOOKUP(TimeSpend[[#This Row],[Network Description]],Projects!A:B,2,0),"")</f>
        <v/>
      </c>
      <c r="F1632" s="96"/>
      <c r="L1632" s="69" t="str">
        <f>IF(TimeSpend[[#This Row],[Personnel number]]&lt;&gt;"",Utilization!$J$2,"")</f>
        <v/>
      </c>
      <c r="M1632" s="69" t="str">
        <f>IF(TimeSpend[[#This Row],[Personnel number]]&lt;&gt;"",VLOOKUP(TimeSpend[[#This Row],[Personnel number]],Users!A:B,2,0),"")</f>
        <v/>
      </c>
      <c r="N1632" s="69" t="str">
        <f>IF(TimeSpend[[#This Row],[Network Description]]&lt;&gt;"",VLOOKUP(TimeSpend[[#This Row],[Network Description]],Projects!A:C,3,0),"")</f>
        <v/>
      </c>
      <c r="O1632" s="69" t="str">
        <f>IF(TimeSpend[[#This Row],[Activity]]&lt;&gt;"",VLOOKUP(TimeSpend[[#This Row],[Activity]],Activity,2,FALSE),"")</f>
        <v/>
      </c>
    </row>
    <row r="1633" spans="3:15" ht="16.5" customHeight="1" x14ac:dyDescent="0.25">
      <c r="C1633" s="68" t="str">
        <f t="shared" si="28"/>
        <v/>
      </c>
      <c r="D1633" s="69" t="str">
        <f>IF(TimeSpend[[#This Row],[Network Description]]&lt;&gt;"",VLOOKUP(TimeSpend[[#This Row],[Network Description]],Projects!A:B,2,0),"")</f>
        <v/>
      </c>
      <c r="F1633" s="96"/>
      <c r="L1633" s="69" t="str">
        <f>IF(TimeSpend[[#This Row],[Personnel number]]&lt;&gt;"",Utilization!$J$2,"")</f>
        <v/>
      </c>
      <c r="M1633" s="69" t="str">
        <f>IF(TimeSpend[[#This Row],[Personnel number]]&lt;&gt;"",VLOOKUP(TimeSpend[[#This Row],[Personnel number]],Users!A:B,2,0),"")</f>
        <v/>
      </c>
      <c r="N1633" s="69" t="str">
        <f>IF(TimeSpend[[#This Row],[Network Description]]&lt;&gt;"",VLOOKUP(TimeSpend[[#This Row],[Network Description]],Projects!A:C,3,0),"")</f>
        <v/>
      </c>
      <c r="O1633" s="69" t="str">
        <f>IF(TimeSpend[[#This Row],[Activity]]&lt;&gt;"",VLOOKUP(TimeSpend[[#This Row],[Activity]],Activity,2,FALSE),"")</f>
        <v/>
      </c>
    </row>
    <row r="1634" spans="3:15" ht="16.5" customHeight="1" x14ac:dyDescent="0.25">
      <c r="C1634" s="68" t="str">
        <f t="shared" si="28"/>
        <v/>
      </c>
      <c r="D1634" s="69" t="str">
        <f>IF(TimeSpend[[#This Row],[Network Description]]&lt;&gt;"",VLOOKUP(TimeSpend[[#This Row],[Network Description]],Projects!A:B,2,0),"")</f>
        <v/>
      </c>
      <c r="F1634" s="96"/>
      <c r="L1634" s="69" t="str">
        <f>IF(TimeSpend[[#This Row],[Personnel number]]&lt;&gt;"",Utilization!$J$2,"")</f>
        <v/>
      </c>
      <c r="M1634" s="69" t="str">
        <f>IF(TimeSpend[[#This Row],[Personnel number]]&lt;&gt;"",VLOOKUP(TimeSpend[[#This Row],[Personnel number]],Users!A:B,2,0),"")</f>
        <v/>
      </c>
      <c r="N1634" s="69" t="str">
        <f>IF(TimeSpend[[#This Row],[Network Description]]&lt;&gt;"",VLOOKUP(TimeSpend[[#This Row],[Network Description]],Projects!A:C,3,0),"")</f>
        <v/>
      </c>
      <c r="O1634" s="69" t="str">
        <f>IF(TimeSpend[[#This Row],[Activity]]&lt;&gt;"",VLOOKUP(TimeSpend[[#This Row],[Activity]],Activity,2,FALSE),"")</f>
        <v/>
      </c>
    </row>
    <row r="1635" spans="3:15" ht="16.5" customHeight="1" x14ac:dyDescent="0.25">
      <c r="C1635" s="68" t="str">
        <f t="shared" si="28"/>
        <v/>
      </c>
      <c r="D1635" s="69" t="str">
        <f>IF(TimeSpend[[#This Row],[Network Description]]&lt;&gt;"",VLOOKUP(TimeSpend[[#This Row],[Network Description]],Projects!A:B,2,0),"")</f>
        <v/>
      </c>
      <c r="F1635" s="96"/>
      <c r="L1635" s="69" t="str">
        <f>IF(TimeSpend[[#This Row],[Personnel number]]&lt;&gt;"",Utilization!$J$2,"")</f>
        <v/>
      </c>
      <c r="M1635" s="69" t="str">
        <f>IF(TimeSpend[[#This Row],[Personnel number]]&lt;&gt;"",VLOOKUP(TimeSpend[[#This Row],[Personnel number]],Users!A:B,2,0),"")</f>
        <v/>
      </c>
      <c r="N1635" s="69" t="str">
        <f>IF(TimeSpend[[#This Row],[Network Description]]&lt;&gt;"",VLOOKUP(TimeSpend[[#This Row],[Network Description]],Projects!A:C,3,0),"")</f>
        <v/>
      </c>
      <c r="O1635" s="69" t="str">
        <f>IF(TimeSpend[[#This Row],[Activity]]&lt;&gt;"",VLOOKUP(TimeSpend[[#This Row],[Activity]],Activity,2,FALSE),"")</f>
        <v/>
      </c>
    </row>
    <row r="1636" spans="3:15" ht="16.5" customHeight="1" x14ac:dyDescent="0.25">
      <c r="C1636" s="68" t="str">
        <f t="shared" si="28"/>
        <v/>
      </c>
      <c r="D1636" s="69" t="str">
        <f>IF(TimeSpend[[#This Row],[Network Description]]&lt;&gt;"",VLOOKUP(TimeSpend[[#This Row],[Network Description]],Projects!A:B,2,0),"")</f>
        <v/>
      </c>
      <c r="F1636" s="96"/>
      <c r="L1636" s="69" t="str">
        <f>IF(TimeSpend[[#This Row],[Personnel number]]&lt;&gt;"",Utilization!$J$2,"")</f>
        <v/>
      </c>
      <c r="M1636" s="69" t="str">
        <f>IF(TimeSpend[[#This Row],[Personnel number]]&lt;&gt;"",VLOOKUP(TimeSpend[[#This Row],[Personnel number]],Users!A:B,2,0),"")</f>
        <v/>
      </c>
      <c r="N1636" s="69" t="str">
        <f>IF(TimeSpend[[#This Row],[Network Description]]&lt;&gt;"",VLOOKUP(TimeSpend[[#This Row],[Network Description]],Projects!A:C,3,0),"")</f>
        <v/>
      </c>
      <c r="O1636" s="69" t="str">
        <f>IF(TimeSpend[[#This Row],[Activity]]&lt;&gt;"",VLOOKUP(TimeSpend[[#This Row],[Activity]],Activity,2,FALSE),"")</f>
        <v/>
      </c>
    </row>
    <row r="1637" spans="3:15" ht="16.5" customHeight="1" x14ac:dyDescent="0.25">
      <c r="C1637" s="68" t="str">
        <f t="shared" si="28"/>
        <v/>
      </c>
      <c r="D1637" s="69" t="str">
        <f>IF(TimeSpend[[#This Row],[Network Description]]&lt;&gt;"",VLOOKUP(TimeSpend[[#This Row],[Network Description]],Projects!A:B,2,0),"")</f>
        <v/>
      </c>
      <c r="F1637" s="96"/>
      <c r="L1637" s="69" t="str">
        <f>IF(TimeSpend[[#This Row],[Personnel number]]&lt;&gt;"",Utilization!$J$2,"")</f>
        <v/>
      </c>
      <c r="M1637" s="69" t="str">
        <f>IF(TimeSpend[[#This Row],[Personnel number]]&lt;&gt;"",VLOOKUP(TimeSpend[[#This Row],[Personnel number]],Users!A:B,2,0),"")</f>
        <v/>
      </c>
      <c r="N1637" s="69" t="str">
        <f>IF(TimeSpend[[#This Row],[Network Description]]&lt;&gt;"",VLOOKUP(TimeSpend[[#This Row],[Network Description]],Projects!A:C,3,0),"")</f>
        <v/>
      </c>
      <c r="O1637" s="69" t="str">
        <f>IF(TimeSpend[[#This Row],[Activity]]&lt;&gt;"",VLOOKUP(TimeSpend[[#This Row],[Activity]],Activity,2,FALSE),"")</f>
        <v/>
      </c>
    </row>
    <row r="1638" spans="3:15" ht="16.5" customHeight="1" x14ac:dyDescent="0.25">
      <c r="C1638" s="68" t="str">
        <f t="shared" si="28"/>
        <v/>
      </c>
      <c r="D1638" s="69" t="str">
        <f>IF(TimeSpend[[#This Row],[Network Description]]&lt;&gt;"",VLOOKUP(TimeSpend[[#This Row],[Network Description]],Projects!A:B,2,0),"")</f>
        <v/>
      </c>
      <c r="F1638" s="96"/>
      <c r="L1638" s="69" t="str">
        <f>IF(TimeSpend[[#This Row],[Personnel number]]&lt;&gt;"",Utilization!$J$2,"")</f>
        <v/>
      </c>
      <c r="M1638" s="69" t="str">
        <f>IF(TimeSpend[[#This Row],[Personnel number]]&lt;&gt;"",VLOOKUP(TimeSpend[[#This Row],[Personnel number]],Users!A:B,2,0),"")</f>
        <v/>
      </c>
      <c r="N1638" s="69" t="str">
        <f>IF(TimeSpend[[#This Row],[Network Description]]&lt;&gt;"",VLOOKUP(TimeSpend[[#This Row],[Network Description]],Projects!A:C,3,0),"")</f>
        <v/>
      </c>
      <c r="O1638" s="69" t="str">
        <f>IF(TimeSpend[[#This Row],[Activity]]&lt;&gt;"",VLOOKUP(TimeSpend[[#This Row],[Activity]],Activity,2,FALSE),"")</f>
        <v/>
      </c>
    </row>
    <row r="1639" spans="3:15" ht="16.5" customHeight="1" x14ac:dyDescent="0.25">
      <c r="C1639" s="68" t="str">
        <f t="shared" si="28"/>
        <v/>
      </c>
      <c r="D1639" s="69" t="str">
        <f>IF(TimeSpend[[#This Row],[Network Description]]&lt;&gt;"",VLOOKUP(TimeSpend[[#This Row],[Network Description]],Projects!A:B,2,0),"")</f>
        <v/>
      </c>
      <c r="F1639" s="96"/>
      <c r="L1639" s="69" t="str">
        <f>IF(TimeSpend[[#This Row],[Personnel number]]&lt;&gt;"",Utilization!$J$2,"")</f>
        <v/>
      </c>
      <c r="M1639" s="69" t="str">
        <f>IF(TimeSpend[[#This Row],[Personnel number]]&lt;&gt;"",VLOOKUP(TimeSpend[[#This Row],[Personnel number]],Users!A:B,2,0),"")</f>
        <v/>
      </c>
      <c r="N1639" s="69" t="str">
        <f>IF(TimeSpend[[#This Row],[Network Description]]&lt;&gt;"",VLOOKUP(TimeSpend[[#This Row],[Network Description]],Projects!A:C,3,0),"")</f>
        <v/>
      </c>
      <c r="O1639" s="69" t="str">
        <f>IF(TimeSpend[[#This Row],[Activity]]&lt;&gt;"",VLOOKUP(TimeSpend[[#This Row],[Activity]],Activity,2,FALSE),"")</f>
        <v/>
      </c>
    </row>
    <row r="1640" spans="3:15" ht="16.5" customHeight="1" x14ac:dyDescent="0.25">
      <c r="C1640" s="68" t="str">
        <f t="shared" si="28"/>
        <v/>
      </c>
      <c r="D1640" s="69" t="str">
        <f>IF(TimeSpend[[#This Row],[Network Description]]&lt;&gt;"",VLOOKUP(TimeSpend[[#This Row],[Network Description]],Projects!A:B,2,0),"")</f>
        <v/>
      </c>
      <c r="F1640" s="96"/>
      <c r="L1640" s="69" t="str">
        <f>IF(TimeSpend[[#This Row],[Personnel number]]&lt;&gt;"",Utilization!$J$2,"")</f>
        <v/>
      </c>
      <c r="M1640" s="69" t="str">
        <f>IF(TimeSpend[[#This Row],[Personnel number]]&lt;&gt;"",VLOOKUP(TimeSpend[[#This Row],[Personnel number]],Users!A:B,2,0),"")</f>
        <v/>
      </c>
      <c r="N1640" s="69" t="str">
        <f>IF(TimeSpend[[#This Row],[Network Description]]&lt;&gt;"",VLOOKUP(TimeSpend[[#This Row],[Network Description]],Projects!A:C,3,0),"")</f>
        <v/>
      </c>
      <c r="O1640" s="69" t="str">
        <f>IF(TimeSpend[[#This Row],[Activity]]&lt;&gt;"",VLOOKUP(TimeSpend[[#This Row],[Activity]],Activity,2,FALSE),"")</f>
        <v/>
      </c>
    </row>
    <row r="1641" spans="3:15" ht="16.5" customHeight="1" x14ac:dyDescent="0.25">
      <c r="C1641" s="68" t="str">
        <f t="shared" si="28"/>
        <v/>
      </c>
      <c r="D1641" s="69" t="str">
        <f>IF(TimeSpend[[#This Row],[Network Description]]&lt;&gt;"",VLOOKUP(TimeSpend[[#This Row],[Network Description]],Projects!A:B,2,0),"")</f>
        <v/>
      </c>
      <c r="F1641" s="96"/>
      <c r="L1641" s="69" t="str">
        <f>IF(TimeSpend[[#This Row],[Personnel number]]&lt;&gt;"",Utilization!$J$2,"")</f>
        <v/>
      </c>
      <c r="M1641" s="69" t="str">
        <f>IF(TimeSpend[[#This Row],[Personnel number]]&lt;&gt;"",VLOOKUP(TimeSpend[[#This Row],[Personnel number]],Users!A:B,2,0),"")</f>
        <v/>
      </c>
      <c r="N1641" s="69" t="str">
        <f>IF(TimeSpend[[#This Row],[Network Description]]&lt;&gt;"",VLOOKUP(TimeSpend[[#This Row],[Network Description]],Projects!A:C,3,0),"")</f>
        <v/>
      </c>
      <c r="O1641" s="69" t="str">
        <f>IF(TimeSpend[[#This Row],[Activity]]&lt;&gt;"",VLOOKUP(TimeSpend[[#This Row],[Activity]],Activity,2,FALSE),"")</f>
        <v/>
      </c>
    </row>
    <row r="1642" spans="3:15" ht="16.5" customHeight="1" x14ac:dyDescent="0.25">
      <c r="C1642" s="68" t="str">
        <f t="shared" si="28"/>
        <v/>
      </c>
      <c r="D1642" s="69" t="str">
        <f>IF(TimeSpend[[#This Row],[Network Description]]&lt;&gt;"",VLOOKUP(TimeSpend[[#This Row],[Network Description]],Projects!A:B,2,0),"")</f>
        <v/>
      </c>
      <c r="F1642" s="96"/>
      <c r="L1642" s="69" t="str">
        <f>IF(TimeSpend[[#This Row],[Personnel number]]&lt;&gt;"",Utilization!$J$2,"")</f>
        <v/>
      </c>
      <c r="M1642" s="69" t="str">
        <f>IF(TimeSpend[[#This Row],[Personnel number]]&lt;&gt;"",VLOOKUP(TimeSpend[[#This Row],[Personnel number]],Users!A:B,2,0),"")</f>
        <v/>
      </c>
      <c r="N1642" s="69" t="str">
        <f>IF(TimeSpend[[#This Row],[Network Description]]&lt;&gt;"",VLOOKUP(TimeSpend[[#This Row],[Network Description]],Projects!A:C,3,0),"")</f>
        <v/>
      </c>
      <c r="O1642" s="69" t="str">
        <f>IF(TimeSpend[[#This Row],[Activity]]&lt;&gt;"",VLOOKUP(TimeSpend[[#This Row],[Activity]],Activity,2,FALSE),"")</f>
        <v/>
      </c>
    </row>
    <row r="1643" spans="3:15" ht="16.5" customHeight="1" x14ac:dyDescent="0.25">
      <c r="C1643" s="68" t="str">
        <f t="shared" si="28"/>
        <v/>
      </c>
      <c r="D1643" s="69" t="str">
        <f>IF(TimeSpend[[#This Row],[Network Description]]&lt;&gt;"",VLOOKUP(TimeSpend[[#This Row],[Network Description]],Projects!A:B,2,0),"")</f>
        <v/>
      </c>
      <c r="F1643" s="96"/>
      <c r="L1643" s="69" t="str">
        <f>IF(TimeSpend[[#This Row],[Personnel number]]&lt;&gt;"",Utilization!$J$2,"")</f>
        <v/>
      </c>
      <c r="M1643" s="69" t="str">
        <f>IF(TimeSpend[[#This Row],[Personnel number]]&lt;&gt;"",VLOOKUP(TimeSpend[[#This Row],[Personnel number]],Users!A:B,2,0),"")</f>
        <v/>
      </c>
      <c r="N1643" s="69" t="str">
        <f>IF(TimeSpend[[#This Row],[Network Description]]&lt;&gt;"",VLOOKUP(TimeSpend[[#This Row],[Network Description]],Projects!A:C,3,0),"")</f>
        <v/>
      </c>
      <c r="O1643" s="69" t="str">
        <f>IF(TimeSpend[[#This Row],[Activity]]&lt;&gt;"",VLOOKUP(TimeSpend[[#This Row],[Activity]],Activity,2,FALSE),"")</f>
        <v/>
      </c>
    </row>
    <row r="1644" spans="3:15" ht="16.5" customHeight="1" x14ac:dyDescent="0.25">
      <c r="C1644" s="68" t="str">
        <f t="shared" si="28"/>
        <v/>
      </c>
      <c r="D1644" s="69" t="str">
        <f>IF(TimeSpend[[#This Row],[Network Description]]&lt;&gt;"",VLOOKUP(TimeSpend[[#This Row],[Network Description]],Projects!A:B,2,0),"")</f>
        <v/>
      </c>
      <c r="F1644" s="96"/>
      <c r="L1644" s="69" t="str">
        <f>IF(TimeSpend[[#This Row],[Personnel number]]&lt;&gt;"",Utilization!$J$2,"")</f>
        <v/>
      </c>
      <c r="M1644" s="69" t="str">
        <f>IF(TimeSpend[[#This Row],[Personnel number]]&lt;&gt;"",VLOOKUP(TimeSpend[[#This Row],[Personnel number]],Users!A:B,2,0),"")</f>
        <v/>
      </c>
      <c r="N1644" s="69" t="str">
        <f>IF(TimeSpend[[#This Row],[Network Description]]&lt;&gt;"",VLOOKUP(TimeSpend[[#This Row],[Network Description]],Projects!A:C,3,0),"")</f>
        <v/>
      </c>
      <c r="O1644" s="69" t="str">
        <f>IF(TimeSpend[[#This Row],[Activity]]&lt;&gt;"",VLOOKUP(TimeSpend[[#This Row],[Activity]],Activity,2,FALSE),"")</f>
        <v/>
      </c>
    </row>
    <row r="1645" spans="3:15" ht="16.5" customHeight="1" x14ac:dyDescent="0.25">
      <c r="C1645" s="68" t="str">
        <f t="shared" si="28"/>
        <v/>
      </c>
      <c r="D1645" s="69" t="str">
        <f>IF(TimeSpend[[#This Row],[Network Description]]&lt;&gt;"",VLOOKUP(TimeSpend[[#This Row],[Network Description]],Projects!A:B,2,0),"")</f>
        <v/>
      </c>
      <c r="F1645" s="96"/>
      <c r="L1645" s="69" t="str">
        <f>IF(TimeSpend[[#This Row],[Personnel number]]&lt;&gt;"",Utilization!$J$2,"")</f>
        <v/>
      </c>
      <c r="M1645" s="69" t="str">
        <f>IF(TimeSpend[[#This Row],[Personnel number]]&lt;&gt;"",VLOOKUP(TimeSpend[[#This Row],[Personnel number]],Users!A:B,2,0),"")</f>
        <v/>
      </c>
      <c r="N1645" s="69" t="str">
        <f>IF(TimeSpend[[#This Row],[Network Description]]&lt;&gt;"",VLOOKUP(TimeSpend[[#This Row],[Network Description]],Projects!A:C,3,0),"")</f>
        <v/>
      </c>
      <c r="O1645" s="69" t="str">
        <f>IF(TimeSpend[[#This Row],[Activity]]&lt;&gt;"",VLOOKUP(TimeSpend[[#This Row],[Activity]],Activity,2,FALSE),"")</f>
        <v/>
      </c>
    </row>
    <row r="1646" spans="3:15" ht="16.5" customHeight="1" x14ac:dyDescent="0.25">
      <c r="C1646" s="68" t="str">
        <f t="shared" si="28"/>
        <v/>
      </c>
      <c r="D1646" s="69" t="str">
        <f>IF(TimeSpend[[#This Row],[Network Description]]&lt;&gt;"",VLOOKUP(TimeSpend[[#This Row],[Network Description]],Projects!A:B,2,0),"")</f>
        <v/>
      </c>
      <c r="F1646" s="96"/>
      <c r="L1646" s="69" t="str">
        <f>IF(TimeSpend[[#This Row],[Personnel number]]&lt;&gt;"",Utilization!$J$2,"")</f>
        <v/>
      </c>
      <c r="M1646" s="69" t="str">
        <f>IF(TimeSpend[[#This Row],[Personnel number]]&lt;&gt;"",VLOOKUP(TimeSpend[[#This Row],[Personnel number]],Users!A:B,2,0),"")</f>
        <v/>
      </c>
      <c r="N1646" s="69" t="str">
        <f>IF(TimeSpend[[#This Row],[Network Description]]&lt;&gt;"",VLOOKUP(TimeSpend[[#This Row],[Network Description]],Projects!A:C,3,0),"")</f>
        <v/>
      </c>
      <c r="O1646" s="69" t="str">
        <f>IF(TimeSpend[[#This Row],[Activity]]&lt;&gt;"",VLOOKUP(TimeSpend[[#This Row],[Activity]],Activity,2,FALSE),"")</f>
        <v/>
      </c>
    </row>
    <row r="1647" spans="3:15" ht="16.5" customHeight="1" x14ac:dyDescent="0.25">
      <c r="C1647" s="68" t="str">
        <f t="shared" si="28"/>
        <v/>
      </c>
      <c r="D1647" s="69" t="str">
        <f>IF(TimeSpend[[#This Row],[Network Description]]&lt;&gt;"",VLOOKUP(TimeSpend[[#This Row],[Network Description]],Projects!A:B,2,0),"")</f>
        <v/>
      </c>
      <c r="F1647" s="96"/>
      <c r="L1647" s="69" t="str">
        <f>IF(TimeSpend[[#This Row],[Personnel number]]&lt;&gt;"",Utilization!$J$2,"")</f>
        <v/>
      </c>
      <c r="M1647" s="69" t="str">
        <f>IF(TimeSpend[[#This Row],[Personnel number]]&lt;&gt;"",VLOOKUP(TimeSpend[[#This Row],[Personnel number]],Users!A:B,2,0),"")</f>
        <v/>
      </c>
      <c r="N1647" s="69" t="str">
        <f>IF(TimeSpend[[#This Row],[Network Description]]&lt;&gt;"",VLOOKUP(TimeSpend[[#This Row],[Network Description]],Projects!A:C,3,0),"")</f>
        <v/>
      </c>
      <c r="O1647" s="69" t="str">
        <f>IF(TimeSpend[[#This Row],[Activity]]&lt;&gt;"",VLOOKUP(TimeSpend[[#This Row],[Activity]],Activity,2,FALSE),"")</f>
        <v/>
      </c>
    </row>
    <row r="1648" spans="3:15" ht="16.5" customHeight="1" x14ac:dyDescent="0.25">
      <c r="C1648" s="68" t="str">
        <f t="shared" si="28"/>
        <v/>
      </c>
      <c r="D1648" s="69" t="str">
        <f>IF(TimeSpend[[#This Row],[Network Description]]&lt;&gt;"",VLOOKUP(TimeSpend[[#This Row],[Network Description]],Projects!A:B,2,0),"")</f>
        <v/>
      </c>
      <c r="F1648" s="96"/>
      <c r="L1648" s="69" t="str">
        <f>IF(TimeSpend[[#This Row],[Personnel number]]&lt;&gt;"",Utilization!$J$2,"")</f>
        <v/>
      </c>
      <c r="M1648" s="69" t="str">
        <f>IF(TimeSpend[[#This Row],[Personnel number]]&lt;&gt;"",VLOOKUP(TimeSpend[[#This Row],[Personnel number]],Users!A:B,2,0),"")</f>
        <v/>
      </c>
      <c r="N1648" s="69" t="str">
        <f>IF(TimeSpend[[#This Row],[Network Description]]&lt;&gt;"",VLOOKUP(TimeSpend[[#This Row],[Network Description]],Projects!A:C,3,0),"")</f>
        <v/>
      </c>
      <c r="O1648" s="69" t="str">
        <f>IF(TimeSpend[[#This Row],[Activity]]&lt;&gt;"",VLOOKUP(TimeSpend[[#This Row],[Activity]],Activity,2,FALSE),"")</f>
        <v/>
      </c>
    </row>
    <row r="1649" spans="3:15" ht="16.5" customHeight="1" x14ac:dyDescent="0.25">
      <c r="C1649" s="68" t="str">
        <f t="shared" si="28"/>
        <v/>
      </c>
      <c r="D1649" s="69" t="str">
        <f>IF(TimeSpend[[#This Row],[Network Description]]&lt;&gt;"",VLOOKUP(TimeSpend[[#This Row],[Network Description]],Projects!A:B,2,0),"")</f>
        <v/>
      </c>
      <c r="F1649" s="96"/>
      <c r="L1649" s="69" t="str">
        <f>IF(TimeSpend[[#This Row],[Personnel number]]&lt;&gt;"",Utilization!$J$2,"")</f>
        <v/>
      </c>
      <c r="M1649" s="69" t="str">
        <f>IF(TimeSpend[[#This Row],[Personnel number]]&lt;&gt;"",VLOOKUP(TimeSpend[[#This Row],[Personnel number]],Users!A:B,2,0),"")</f>
        <v/>
      </c>
      <c r="N1649" s="69" t="str">
        <f>IF(TimeSpend[[#This Row],[Network Description]]&lt;&gt;"",VLOOKUP(TimeSpend[[#This Row],[Network Description]],Projects!A:C,3,0),"")</f>
        <v/>
      </c>
      <c r="O1649" s="69" t="str">
        <f>IF(TimeSpend[[#This Row],[Activity]]&lt;&gt;"",VLOOKUP(TimeSpend[[#This Row],[Activity]],Activity,2,FALSE),"")</f>
        <v/>
      </c>
    </row>
    <row r="1650" spans="3:15" ht="16.5" customHeight="1" x14ac:dyDescent="0.25">
      <c r="C1650" s="68" t="str">
        <f t="shared" si="28"/>
        <v/>
      </c>
      <c r="D1650" s="69" t="str">
        <f>IF(TimeSpend[[#This Row],[Network Description]]&lt;&gt;"",VLOOKUP(TimeSpend[[#This Row],[Network Description]],Projects!A:B,2,0),"")</f>
        <v/>
      </c>
      <c r="F1650" s="96"/>
      <c r="L1650" s="69" t="str">
        <f>IF(TimeSpend[[#This Row],[Personnel number]]&lt;&gt;"",Utilization!$J$2,"")</f>
        <v/>
      </c>
      <c r="M1650" s="69" t="str">
        <f>IF(TimeSpend[[#This Row],[Personnel number]]&lt;&gt;"",VLOOKUP(TimeSpend[[#This Row],[Personnel number]],Users!A:B,2,0),"")</f>
        <v/>
      </c>
      <c r="N1650" s="69" t="str">
        <f>IF(TimeSpend[[#This Row],[Network Description]]&lt;&gt;"",VLOOKUP(TimeSpend[[#This Row],[Network Description]],Projects!A:C,3,0),"")</f>
        <v/>
      </c>
      <c r="O1650" s="69" t="str">
        <f>IF(TimeSpend[[#This Row],[Activity]]&lt;&gt;"",VLOOKUP(TimeSpend[[#This Row],[Activity]],Activity,2,FALSE),"")</f>
        <v/>
      </c>
    </row>
    <row r="1651" spans="3:15" ht="16.5" customHeight="1" x14ac:dyDescent="0.25">
      <c r="C1651" s="68" t="str">
        <f t="shared" si="28"/>
        <v/>
      </c>
      <c r="D1651" s="69" t="str">
        <f>IF(TimeSpend[[#This Row],[Network Description]]&lt;&gt;"",VLOOKUP(TimeSpend[[#This Row],[Network Description]],Projects!A:B,2,0),"")</f>
        <v/>
      </c>
      <c r="F1651" s="96"/>
      <c r="L1651" s="69" t="str">
        <f>IF(TimeSpend[[#This Row],[Personnel number]]&lt;&gt;"",Utilization!$J$2,"")</f>
        <v/>
      </c>
      <c r="M1651" s="69" t="str">
        <f>IF(TimeSpend[[#This Row],[Personnel number]]&lt;&gt;"",VLOOKUP(TimeSpend[[#This Row],[Personnel number]],Users!A:B,2,0),"")</f>
        <v/>
      </c>
      <c r="N1651" s="69" t="str">
        <f>IF(TimeSpend[[#This Row],[Network Description]]&lt;&gt;"",VLOOKUP(TimeSpend[[#This Row],[Network Description]],Projects!A:C,3,0),"")</f>
        <v/>
      </c>
      <c r="O1651" s="69" t="str">
        <f>IF(TimeSpend[[#This Row],[Activity]]&lt;&gt;"",VLOOKUP(TimeSpend[[#This Row],[Activity]],Activity,2,FALSE),"")</f>
        <v/>
      </c>
    </row>
    <row r="1652" spans="3:15" ht="16.5" customHeight="1" x14ac:dyDescent="0.25">
      <c r="C1652" s="68" t="str">
        <f t="shared" si="28"/>
        <v/>
      </c>
      <c r="D1652" s="69" t="str">
        <f>IF(TimeSpend[[#This Row],[Network Description]]&lt;&gt;"",VLOOKUP(TimeSpend[[#This Row],[Network Description]],Projects!A:B,2,0),"")</f>
        <v/>
      </c>
      <c r="F1652" s="96"/>
      <c r="L1652" s="69" t="str">
        <f>IF(TimeSpend[[#This Row],[Personnel number]]&lt;&gt;"",Utilization!$J$2,"")</f>
        <v/>
      </c>
      <c r="M1652" s="69" t="str">
        <f>IF(TimeSpend[[#This Row],[Personnel number]]&lt;&gt;"",VLOOKUP(TimeSpend[[#This Row],[Personnel number]],Users!A:B,2,0),"")</f>
        <v/>
      </c>
      <c r="N1652" s="69" t="str">
        <f>IF(TimeSpend[[#This Row],[Network Description]]&lt;&gt;"",VLOOKUP(TimeSpend[[#This Row],[Network Description]],Projects!A:C,3,0),"")</f>
        <v/>
      </c>
      <c r="O1652" s="69" t="str">
        <f>IF(TimeSpend[[#This Row],[Activity]]&lt;&gt;"",VLOOKUP(TimeSpend[[#This Row],[Activity]],Activity,2,FALSE),"")</f>
        <v/>
      </c>
    </row>
    <row r="1653" spans="3:15" ht="16.5" customHeight="1" x14ac:dyDescent="0.25">
      <c r="C1653" s="68" t="str">
        <f t="shared" si="28"/>
        <v/>
      </c>
      <c r="D1653" s="69" t="str">
        <f>IF(TimeSpend[[#This Row],[Network Description]]&lt;&gt;"",VLOOKUP(TimeSpend[[#This Row],[Network Description]],Projects!A:B,2,0),"")</f>
        <v/>
      </c>
      <c r="F1653" s="96"/>
      <c r="L1653" s="69" t="str">
        <f>IF(TimeSpend[[#This Row],[Personnel number]]&lt;&gt;"",Utilization!$J$2,"")</f>
        <v/>
      </c>
      <c r="M1653" s="69" t="str">
        <f>IF(TimeSpend[[#This Row],[Personnel number]]&lt;&gt;"",VLOOKUP(TimeSpend[[#This Row],[Personnel number]],Users!A:B,2,0),"")</f>
        <v/>
      </c>
      <c r="N1653" s="69" t="str">
        <f>IF(TimeSpend[[#This Row],[Network Description]]&lt;&gt;"",VLOOKUP(TimeSpend[[#This Row],[Network Description]],Projects!A:C,3,0),"")</f>
        <v/>
      </c>
      <c r="O1653" s="69" t="str">
        <f>IF(TimeSpend[[#This Row],[Activity]]&lt;&gt;"",VLOOKUP(TimeSpend[[#This Row],[Activity]],Activity,2,FALSE),"")</f>
        <v/>
      </c>
    </row>
    <row r="1654" spans="3:15" ht="16.5" customHeight="1" x14ac:dyDescent="0.25">
      <c r="C1654" s="68" t="str">
        <f t="shared" si="28"/>
        <v/>
      </c>
      <c r="D1654" s="69" t="str">
        <f>IF(TimeSpend[[#This Row],[Network Description]]&lt;&gt;"",VLOOKUP(TimeSpend[[#This Row],[Network Description]],Projects!A:B,2,0),"")</f>
        <v/>
      </c>
      <c r="F1654" s="96"/>
      <c r="L1654" s="69" t="str">
        <f>IF(TimeSpend[[#This Row],[Personnel number]]&lt;&gt;"",Utilization!$J$2,"")</f>
        <v/>
      </c>
      <c r="M1654" s="69" t="str">
        <f>IF(TimeSpend[[#This Row],[Personnel number]]&lt;&gt;"",VLOOKUP(TimeSpend[[#This Row],[Personnel number]],Users!A:B,2,0),"")</f>
        <v/>
      </c>
      <c r="N1654" s="69" t="str">
        <f>IF(TimeSpend[[#This Row],[Network Description]]&lt;&gt;"",VLOOKUP(TimeSpend[[#This Row],[Network Description]],Projects!A:C,3,0),"")</f>
        <v/>
      </c>
      <c r="O1654" s="69" t="str">
        <f>IF(TimeSpend[[#This Row],[Activity]]&lt;&gt;"",VLOOKUP(TimeSpend[[#This Row],[Activity]],Activity,2,FALSE),"")</f>
        <v/>
      </c>
    </row>
    <row r="1655" spans="3:15" ht="16.5" customHeight="1" x14ac:dyDescent="0.25">
      <c r="C1655" s="68" t="str">
        <f t="shared" si="28"/>
        <v/>
      </c>
      <c r="D1655" s="69" t="str">
        <f>IF(TimeSpend[[#This Row],[Network Description]]&lt;&gt;"",VLOOKUP(TimeSpend[[#This Row],[Network Description]],Projects!A:B,2,0),"")</f>
        <v/>
      </c>
      <c r="F1655" s="96"/>
      <c r="L1655" s="69" t="str">
        <f>IF(TimeSpend[[#This Row],[Personnel number]]&lt;&gt;"",Utilization!$J$2,"")</f>
        <v/>
      </c>
      <c r="M1655" s="69" t="str">
        <f>IF(TimeSpend[[#This Row],[Personnel number]]&lt;&gt;"",VLOOKUP(TimeSpend[[#This Row],[Personnel number]],Users!A:B,2,0),"")</f>
        <v/>
      </c>
      <c r="N1655" s="69" t="str">
        <f>IF(TimeSpend[[#This Row],[Network Description]]&lt;&gt;"",VLOOKUP(TimeSpend[[#This Row],[Network Description]],Projects!A:C,3,0),"")</f>
        <v/>
      </c>
      <c r="O1655" s="69" t="str">
        <f>IF(TimeSpend[[#This Row],[Activity]]&lt;&gt;"",VLOOKUP(TimeSpend[[#This Row],[Activity]],Activity,2,FALSE),"")</f>
        <v/>
      </c>
    </row>
    <row r="1656" spans="3:15" ht="16.5" customHeight="1" x14ac:dyDescent="0.25">
      <c r="C1656" s="68" t="str">
        <f t="shared" si="28"/>
        <v/>
      </c>
      <c r="D1656" s="69" t="str">
        <f>IF(TimeSpend[[#This Row],[Network Description]]&lt;&gt;"",VLOOKUP(TimeSpend[[#This Row],[Network Description]],Projects!A:B,2,0),"")</f>
        <v/>
      </c>
      <c r="F1656" s="96"/>
      <c r="L1656" s="69" t="str">
        <f>IF(TimeSpend[[#This Row],[Personnel number]]&lt;&gt;"",Utilization!$J$2,"")</f>
        <v/>
      </c>
      <c r="M1656" s="69" t="str">
        <f>IF(TimeSpend[[#This Row],[Personnel number]]&lt;&gt;"",VLOOKUP(TimeSpend[[#This Row],[Personnel number]],Users!A:B,2,0),"")</f>
        <v/>
      </c>
      <c r="N1656" s="69" t="str">
        <f>IF(TimeSpend[[#This Row],[Network Description]]&lt;&gt;"",VLOOKUP(TimeSpend[[#This Row],[Network Description]],Projects!A:C,3,0),"")</f>
        <v/>
      </c>
      <c r="O1656" s="69" t="str">
        <f>IF(TimeSpend[[#This Row],[Activity]]&lt;&gt;"",VLOOKUP(TimeSpend[[#This Row],[Activity]],Activity,2,FALSE),"")</f>
        <v/>
      </c>
    </row>
    <row r="1657" spans="3:15" ht="16.5" customHeight="1" x14ac:dyDescent="0.25">
      <c r="C1657" s="68" t="str">
        <f t="shared" si="28"/>
        <v/>
      </c>
      <c r="D1657" s="69" t="str">
        <f>IF(TimeSpend[[#This Row],[Network Description]]&lt;&gt;"",VLOOKUP(TimeSpend[[#This Row],[Network Description]],Projects!A:B,2,0),"")</f>
        <v/>
      </c>
      <c r="F1657" s="96"/>
      <c r="L1657" s="69" t="str">
        <f>IF(TimeSpend[[#This Row],[Personnel number]]&lt;&gt;"",Utilization!$J$2,"")</f>
        <v/>
      </c>
      <c r="M1657" s="69" t="str">
        <f>IF(TimeSpend[[#This Row],[Personnel number]]&lt;&gt;"",VLOOKUP(TimeSpend[[#This Row],[Personnel number]],Users!A:B,2,0),"")</f>
        <v/>
      </c>
      <c r="N1657" s="69" t="str">
        <f>IF(TimeSpend[[#This Row],[Network Description]]&lt;&gt;"",VLOOKUP(TimeSpend[[#This Row],[Network Description]],Projects!A:C,3,0),"")</f>
        <v/>
      </c>
      <c r="O1657" s="69" t="str">
        <f>IF(TimeSpend[[#This Row],[Activity]]&lt;&gt;"",VLOOKUP(TimeSpend[[#This Row],[Activity]],Activity,2,FALSE),"")</f>
        <v/>
      </c>
    </row>
    <row r="1658" spans="3:15" ht="16.5" customHeight="1" x14ac:dyDescent="0.25">
      <c r="C1658" s="68" t="str">
        <f t="shared" si="28"/>
        <v/>
      </c>
      <c r="D1658" s="69" t="str">
        <f>IF(TimeSpend[[#This Row],[Network Description]]&lt;&gt;"",VLOOKUP(TimeSpend[[#This Row],[Network Description]],Projects!A:B,2,0),"")</f>
        <v/>
      </c>
      <c r="F1658" s="96"/>
      <c r="L1658" s="69" t="str">
        <f>IF(TimeSpend[[#This Row],[Personnel number]]&lt;&gt;"",Utilization!$J$2,"")</f>
        <v/>
      </c>
      <c r="M1658" s="69" t="str">
        <f>IF(TimeSpend[[#This Row],[Personnel number]]&lt;&gt;"",VLOOKUP(TimeSpend[[#This Row],[Personnel number]],Users!A:B,2,0),"")</f>
        <v/>
      </c>
      <c r="N1658" s="69" t="str">
        <f>IF(TimeSpend[[#This Row],[Network Description]]&lt;&gt;"",VLOOKUP(TimeSpend[[#This Row],[Network Description]],Projects!A:C,3,0),"")</f>
        <v/>
      </c>
      <c r="O1658" s="69" t="str">
        <f>IF(TimeSpend[[#This Row],[Activity]]&lt;&gt;"",VLOOKUP(TimeSpend[[#This Row],[Activity]],Activity,2,FALSE),"")</f>
        <v/>
      </c>
    </row>
    <row r="1659" spans="3:15" ht="16.5" customHeight="1" x14ac:dyDescent="0.25">
      <c r="C1659" s="68" t="str">
        <f t="shared" si="28"/>
        <v/>
      </c>
      <c r="D1659" s="69" t="str">
        <f>IF(TimeSpend[[#This Row],[Network Description]]&lt;&gt;"",VLOOKUP(TimeSpend[[#This Row],[Network Description]],Projects!A:B,2,0),"")</f>
        <v/>
      </c>
      <c r="F1659" s="96"/>
      <c r="L1659" s="69" t="str">
        <f>IF(TimeSpend[[#This Row],[Personnel number]]&lt;&gt;"",Utilization!$J$2,"")</f>
        <v/>
      </c>
      <c r="M1659" s="69" t="str">
        <f>IF(TimeSpend[[#This Row],[Personnel number]]&lt;&gt;"",VLOOKUP(TimeSpend[[#This Row],[Personnel number]],Users!A:B,2,0),"")</f>
        <v/>
      </c>
      <c r="N1659" s="69" t="str">
        <f>IF(TimeSpend[[#This Row],[Network Description]]&lt;&gt;"",VLOOKUP(TimeSpend[[#This Row],[Network Description]],Projects!A:C,3,0),"")</f>
        <v/>
      </c>
      <c r="O1659" s="69" t="str">
        <f>IF(TimeSpend[[#This Row],[Activity]]&lt;&gt;"",VLOOKUP(TimeSpend[[#This Row],[Activity]],Activity,2,FALSE),"")</f>
        <v/>
      </c>
    </row>
    <row r="1660" spans="3:15" ht="16.5" customHeight="1" x14ac:dyDescent="0.25">
      <c r="C1660" s="68" t="str">
        <f t="shared" si="28"/>
        <v/>
      </c>
      <c r="D1660" s="69" t="str">
        <f>IF(TimeSpend[[#This Row],[Network Description]]&lt;&gt;"",VLOOKUP(TimeSpend[[#This Row],[Network Description]],Projects!A:B,2,0),"")</f>
        <v/>
      </c>
      <c r="F1660" s="96"/>
      <c r="L1660" s="69" t="str">
        <f>IF(TimeSpend[[#This Row],[Personnel number]]&lt;&gt;"",Utilization!$J$2,"")</f>
        <v/>
      </c>
      <c r="M1660" s="69" t="str">
        <f>IF(TimeSpend[[#This Row],[Personnel number]]&lt;&gt;"",VLOOKUP(TimeSpend[[#This Row],[Personnel number]],Users!A:B,2,0),"")</f>
        <v/>
      </c>
      <c r="N1660" s="69" t="str">
        <f>IF(TimeSpend[[#This Row],[Network Description]]&lt;&gt;"",VLOOKUP(TimeSpend[[#This Row],[Network Description]],Projects!A:C,3,0),"")</f>
        <v/>
      </c>
      <c r="O1660" s="69" t="str">
        <f>IF(TimeSpend[[#This Row],[Activity]]&lt;&gt;"",VLOOKUP(TimeSpend[[#This Row],[Activity]],Activity,2,FALSE),"")</f>
        <v/>
      </c>
    </row>
    <row r="1661" spans="3:15" ht="16.5" customHeight="1" x14ac:dyDescent="0.25">
      <c r="C1661" s="68" t="str">
        <f t="shared" si="28"/>
        <v/>
      </c>
      <c r="D1661" s="69" t="str">
        <f>IF(TimeSpend[[#This Row],[Network Description]]&lt;&gt;"",VLOOKUP(TimeSpend[[#This Row],[Network Description]],Projects!A:B,2,0),"")</f>
        <v/>
      </c>
      <c r="F1661" s="96"/>
      <c r="L1661" s="69" t="str">
        <f>IF(TimeSpend[[#This Row],[Personnel number]]&lt;&gt;"",Utilization!$J$2,"")</f>
        <v/>
      </c>
      <c r="M1661" s="69" t="str">
        <f>IF(TimeSpend[[#This Row],[Personnel number]]&lt;&gt;"",VLOOKUP(TimeSpend[[#This Row],[Personnel number]],Users!A:B,2,0),"")</f>
        <v/>
      </c>
      <c r="N1661" s="69" t="str">
        <f>IF(TimeSpend[[#This Row],[Network Description]]&lt;&gt;"",VLOOKUP(TimeSpend[[#This Row],[Network Description]],Projects!A:C,3,0),"")</f>
        <v/>
      </c>
      <c r="O1661" s="69" t="str">
        <f>IF(TimeSpend[[#This Row],[Activity]]&lt;&gt;"",VLOOKUP(TimeSpend[[#This Row],[Activity]],Activity,2,FALSE),"")</f>
        <v/>
      </c>
    </row>
    <row r="1662" spans="3:15" ht="16.5" customHeight="1" x14ac:dyDescent="0.25">
      <c r="C1662" s="68" t="str">
        <f t="shared" si="28"/>
        <v/>
      </c>
      <c r="D1662" s="69" t="str">
        <f>IF(TimeSpend[[#This Row],[Network Description]]&lt;&gt;"",VLOOKUP(TimeSpend[[#This Row],[Network Description]],Projects!A:B,2,0),"")</f>
        <v/>
      </c>
      <c r="F1662" s="96"/>
      <c r="L1662" s="69" t="str">
        <f>IF(TimeSpend[[#This Row],[Personnel number]]&lt;&gt;"",Utilization!$J$2,"")</f>
        <v/>
      </c>
      <c r="M1662" s="69" t="str">
        <f>IF(TimeSpend[[#This Row],[Personnel number]]&lt;&gt;"",VLOOKUP(TimeSpend[[#This Row],[Personnel number]],Users!A:B,2,0),"")</f>
        <v/>
      </c>
      <c r="N1662" s="69" t="str">
        <f>IF(TimeSpend[[#This Row],[Network Description]]&lt;&gt;"",VLOOKUP(TimeSpend[[#This Row],[Network Description]],Projects!A:C,3,0),"")</f>
        <v/>
      </c>
      <c r="O1662" s="69" t="str">
        <f>IF(TimeSpend[[#This Row],[Activity]]&lt;&gt;"",VLOOKUP(TimeSpend[[#This Row],[Activity]],Activity,2,FALSE),"")</f>
        <v/>
      </c>
    </row>
    <row r="1663" spans="3:15" ht="16.5" customHeight="1" x14ac:dyDescent="0.25">
      <c r="C1663" s="68" t="str">
        <f t="shared" si="28"/>
        <v/>
      </c>
      <c r="D1663" s="69" t="str">
        <f>IF(TimeSpend[[#This Row],[Network Description]]&lt;&gt;"",VLOOKUP(TimeSpend[[#This Row],[Network Description]],Projects!A:B,2,0),"")</f>
        <v/>
      </c>
      <c r="F1663" s="96"/>
      <c r="L1663" s="69" t="str">
        <f>IF(TimeSpend[[#This Row],[Personnel number]]&lt;&gt;"",Utilization!$J$2,"")</f>
        <v/>
      </c>
      <c r="M1663" s="69" t="str">
        <f>IF(TimeSpend[[#This Row],[Personnel number]]&lt;&gt;"",VLOOKUP(TimeSpend[[#This Row],[Personnel number]],Users!A:B,2,0),"")</f>
        <v/>
      </c>
      <c r="N1663" s="69" t="str">
        <f>IF(TimeSpend[[#This Row],[Network Description]]&lt;&gt;"",VLOOKUP(TimeSpend[[#This Row],[Network Description]],Projects!A:C,3,0),"")</f>
        <v/>
      </c>
      <c r="O1663" s="69" t="str">
        <f>IF(TimeSpend[[#This Row],[Activity]]&lt;&gt;"",VLOOKUP(TimeSpend[[#This Row],[Activity]],Activity,2,FALSE),"")</f>
        <v/>
      </c>
    </row>
    <row r="1664" spans="3:15" ht="16.5" customHeight="1" x14ac:dyDescent="0.25">
      <c r="C1664" s="68" t="str">
        <f t="shared" si="28"/>
        <v/>
      </c>
      <c r="D1664" s="69" t="str">
        <f>IF(TimeSpend[[#This Row],[Network Description]]&lt;&gt;"",VLOOKUP(TimeSpend[[#This Row],[Network Description]],Projects!A:B,2,0),"")</f>
        <v/>
      </c>
      <c r="F1664" s="96"/>
      <c r="L1664" s="69" t="str">
        <f>IF(TimeSpend[[#This Row],[Personnel number]]&lt;&gt;"",Utilization!$J$2,"")</f>
        <v/>
      </c>
      <c r="M1664" s="69" t="str">
        <f>IF(TimeSpend[[#This Row],[Personnel number]]&lt;&gt;"",VLOOKUP(TimeSpend[[#This Row],[Personnel number]],Users!A:B,2,0),"")</f>
        <v/>
      </c>
      <c r="N1664" s="69" t="str">
        <f>IF(TimeSpend[[#This Row],[Network Description]]&lt;&gt;"",VLOOKUP(TimeSpend[[#This Row],[Network Description]],Projects!A:C,3,0),"")</f>
        <v/>
      </c>
      <c r="O1664" s="69" t="str">
        <f>IF(TimeSpend[[#This Row],[Activity]]&lt;&gt;"",VLOOKUP(TimeSpend[[#This Row],[Activity]],Activity,2,FALSE),"")</f>
        <v/>
      </c>
    </row>
    <row r="1665" spans="3:15" ht="16.5" customHeight="1" x14ac:dyDescent="0.25">
      <c r="C1665" s="68" t="str">
        <f t="shared" ref="C1665:C1728" si="29">IF((I1665-INT(I1665))*24-(H1665-INT(H1665))*24=0,"",(I1665-INT(I1665))*24-(H1665-INT(H1665))*24)</f>
        <v/>
      </c>
      <c r="D1665" s="69" t="str">
        <f>IF(TimeSpend[[#This Row],[Network Description]]&lt;&gt;"",VLOOKUP(TimeSpend[[#This Row],[Network Description]],Projects!A:B,2,0),"")</f>
        <v/>
      </c>
      <c r="F1665" s="96"/>
      <c r="L1665" s="69" t="str">
        <f>IF(TimeSpend[[#This Row],[Personnel number]]&lt;&gt;"",Utilization!$J$2,"")</f>
        <v/>
      </c>
      <c r="M1665" s="69" t="str">
        <f>IF(TimeSpend[[#This Row],[Personnel number]]&lt;&gt;"",VLOOKUP(TimeSpend[[#This Row],[Personnel number]],Users!A:B,2,0),"")</f>
        <v/>
      </c>
      <c r="N1665" s="69" t="str">
        <f>IF(TimeSpend[[#This Row],[Network Description]]&lt;&gt;"",VLOOKUP(TimeSpend[[#This Row],[Network Description]],Projects!A:C,3,0),"")</f>
        <v/>
      </c>
      <c r="O1665" s="69" t="str">
        <f>IF(TimeSpend[[#This Row],[Activity]]&lt;&gt;"",VLOOKUP(TimeSpend[[#This Row],[Activity]],Activity,2,FALSE),"")</f>
        <v/>
      </c>
    </row>
    <row r="1666" spans="3:15" ht="16.5" customHeight="1" x14ac:dyDescent="0.25">
      <c r="C1666" s="68" t="str">
        <f t="shared" si="29"/>
        <v/>
      </c>
      <c r="D1666" s="69" t="str">
        <f>IF(TimeSpend[[#This Row],[Network Description]]&lt;&gt;"",VLOOKUP(TimeSpend[[#This Row],[Network Description]],Projects!A:B,2,0),"")</f>
        <v/>
      </c>
      <c r="F1666" s="96"/>
      <c r="L1666" s="69" t="str">
        <f>IF(TimeSpend[[#This Row],[Personnel number]]&lt;&gt;"",Utilization!$J$2,"")</f>
        <v/>
      </c>
      <c r="M1666" s="69" t="str">
        <f>IF(TimeSpend[[#This Row],[Personnel number]]&lt;&gt;"",VLOOKUP(TimeSpend[[#This Row],[Personnel number]],Users!A:B,2,0),"")</f>
        <v/>
      </c>
      <c r="N1666" s="69" t="str">
        <f>IF(TimeSpend[[#This Row],[Network Description]]&lt;&gt;"",VLOOKUP(TimeSpend[[#This Row],[Network Description]],Projects!A:C,3,0),"")</f>
        <v/>
      </c>
      <c r="O1666" s="69" t="str">
        <f>IF(TimeSpend[[#This Row],[Activity]]&lt;&gt;"",VLOOKUP(TimeSpend[[#This Row],[Activity]],Activity,2,FALSE),"")</f>
        <v/>
      </c>
    </row>
    <row r="1667" spans="3:15" ht="16.5" customHeight="1" x14ac:dyDescent="0.25">
      <c r="C1667" s="68" t="str">
        <f t="shared" si="29"/>
        <v/>
      </c>
      <c r="D1667" s="69" t="str">
        <f>IF(TimeSpend[[#This Row],[Network Description]]&lt;&gt;"",VLOOKUP(TimeSpend[[#This Row],[Network Description]],Projects!A:B,2,0),"")</f>
        <v/>
      </c>
      <c r="F1667" s="96"/>
      <c r="L1667" s="69" t="str">
        <f>IF(TimeSpend[[#This Row],[Personnel number]]&lt;&gt;"",Utilization!$J$2,"")</f>
        <v/>
      </c>
      <c r="M1667" s="69" t="str">
        <f>IF(TimeSpend[[#This Row],[Personnel number]]&lt;&gt;"",VLOOKUP(TimeSpend[[#This Row],[Personnel number]],Users!A:B,2,0),"")</f>
        <v/>
      </c>
      <c r="N1667" s="69" t="str">
        <f>IF(TimeSpend[[#This Row],[Network Description]]&lt;&gt;"",VLOOKUP(TimeSpend[[#This Row],[Network Description]],Projects!A:C,3,0),"")</f>
        <v/>
      </c>
      <c r="O1667" s="69" t="str">
        <f>IF(TimeSpend[[#This Row],[Activity]]&lt;&gt;"",VLOOKUP(TimeSpend[[#This Row],[Activity]],Activity,2,FALSE),"")</f>
        <v/>
      </c>
    </row>
    <row r="1668" spans="3:15" ht="16.5" customHeight="1" x14ac:dyDescent="0.25">
      <c r="C1668" s="68" t="str">
        <f t="shared" si="29"/>
        <v/>
      </c>
      <c r="D1668" s="69" t="str">
        <f>IF(TimeSpend[[#This Row],[Network Description]]&lt;&gt;"",VLOOKUP(TimeSpend[[#This Row],[Network Description]],Projects!A:B,2,0),"")</f>
        <v/>
      </c>
      <c r="F1668" s="96"/>
      <c r="L1668" s="69" t="str">
        <f>IF(TimeSpend[[#This Row],[Personnel number]]&lt;&gt;"",Utilization!$J$2,"")</f>
        <v/>
      </c>
      <c r="M1668" s="69" t="str">
        <f>IF(TimeSpend[[#This Row],[Personnel number]]&lt;&gt;"",VLOOKUP(TimeSpend[[#This Row],[Personnel number]],Users!A:B,2,0),"")</f>
        <v/>
      </c>
      <c r="N1668" s="69" t="str">
        <f>IF(TimeSpend[[#This Row],[Network Description]]&lt;&gt;"",VLOOKUP(TimeSpend[[#This Row],[Network Description]],Projects!A:C,3,0),"")</f>
        <v/>
      </c>
      <c r="O1668" s="69" t="str">
        <f>IF(TimeSpend[[#This Row],[Activity]]&lt;&gt;"",VLOOKUP(TimeSpend[[#This Row],[Activity]],Activity,2,FALSE),"")</f>
        <v/>
      </c>
    </row>
    <row r="1669" spans="3:15" ht="16.5" customHeight="1" x14ac:dyDescent="0.25">
      <c r="C1669" s="68" t="str">
        <f t="shared" si="29"/>
        <v/>
      </c>
      <c r="D1669" s="69" t="str">
        <f>IF(TimeSpend[[#This Row],[Network Description]]&lt;&gt;"",VLOOKUP(TimeSpend[[#This Row],[Network Description]],Projects!A:B,2,0),"")</f>
        <v/>
      </c>
      <c r="F1669" s="96"/>
      <c r="L1669" s="69" t="str">
        <f>IF(TimeSpend[[#This Row],[Personnel number]]&lt;&gt;"",Utilization!$J$2,"")</f>
        <v/>
      </c>
      <c r="M1669" s="69" t="str">
        <f>IF(TimeSpend[[#This Row],[Personnel number]]&lt;&gt;"",VLOOKUP(TimeSpend[[#This Row],[Personnel number]],Users!A:B,2,0),"")</f>
        <v/>
      </c>
      <c r="N1669" s="69" t="str">
        <f>IF(TimeSpend[[#This Row],[Network Description]]&lt;&gt;"",VLOOKUP(TimeSpend[[#This Row],[Network Description]],Projects!A:C,3,0),"")</f>
        <v/>
      </c>
      <c r="O1669" s="69" t="str">
        <f>IF(TimeSpend[[#This Row],[Activity]]&lt;&gt;"",VLOOKUP(TimeSpend[[#This Row],[Activity]],Activity,2,FALSE),"")</f>
        <v/>
      </c>
    </row>
    <row r="1670" spans="3:15" ht="16.5" customHeight="1" x14ac:dyDescent="0.25">
      <c r="C1670" s="68" t="str">
        <f t="shared" si="29"/>
        <v/>
      </c>
      <c r="D1670" s="69" t="str">
        <f>IF(TimeSpend[[#This Row],[Network Description]]&lt;&gt;"",VLOOKUP(TimeSpend[[#This Row],[Network Description]],Projects!A:B,2,0),"")</f>
        <v/>
      </c>
      <c r="F1670" s="96"/>
      <c r="L1670" s="69" t="str">
        <f>IF(TimeSpend[[#This Row],[Personnel number]]&lt;&gt;"",Utilization!$J$2,"")</f>
        <v/>
      </c>
      <c r="M1670" s="69" t="str">
        <f>IF(TimeSpend[[#This Row],[Personnel number]]&lt;&gt;"",VLOOKUP(TimeSpend[[#This Row],[Personnel number]],Users!A:B,2,0),"")</f>
        <v/>
      </c>
      <c r="N1670" s="69" t="str">
        <f>IF(TimeSpend[[#This Row],[Network Description]]&lt;&gt;"",VLOOKUP(TimeSpend[[#This Row],[Network Description]],Projects!A:C,3,0),"")</f>
        <v/>
      </c>
      <c r="O1670" s="69" t="str">
        <f>IF(TimeSpend[[#This Row],[Activity]]&lt;&gt;"",VLOOKUP(TimeSpend[[#This Row],[Activity]],Activity,2,FALSE),"")</f>
        <v/>
      </c>
    </row>
    <row r="1671" spans="3:15" ht="16.5" customHeight="1" x14ac:dyDescent="0.25">
      <c r="C1671" s="68" t="str">
        <f t="shared" si="29"/>
        <v/>
      </c>
      <c r="D1671" s="69" t="str">
        <f>IF(TimeSpend[[#This Row],[Network Description]]&lt;&gt;"",VLOOKUP(TimeSpend[[#This Row],[Network Description]],Projects!A:B,2,0),"")</f>
        <v/>
      </c>
      <c r="F1671" s="96"/>
      <c r="L1671" s="69" t="str">
        <f>IF(TimeSpend[[#This Row],[Personnel number]]&lt;&gt;"",Utilization!$J$2,"")</f>
        <v/>
      </c>
      <c r="M1671" s="69" t="str">
        <f>IF(TimeSpend[[#This Row],[Personnel number]]&lt;&gt;"",VLOOKUP(TimeSpend[[#This Row],[Personnel number]],Users!A:B,2,0),"")</f>
        <v/>
      </c>
      <c r="N1671" s="69" t="str">
        <f>IF(TimeSpend[[#This Row],[Network Description]]&lt;&gt;"",VLOOKUP(TimeSpend[[#This Row],[Network Description]],Projects!A:C,3,0),"")</f>
        <v/>
      </c>
      <c r="O1671" s="69" t="str">
        <f>IF(TimeSpend[[#This Row],[Activity]]&lt;&gt;"",VLOOKUP(TimeSpend[[#This Row],[Activity]],Activity,2,FALSE),"")</f>
        <v/>
      </c>
    </row>
    <row r="1672" spans="3:15" ht="16.5" customHeight="1" x14ac:dyDescent="0.25">
      <c r="C1672" s="68" t="str">
        <f t="shared" si="29"/>
        <v/>
      </c>
      <c r="D1672" s="69" t="str">
        <f>IF(TimeSpend[[#This Row],[Network Description]]&lt;&gt;"",VLOOKUP(TimeSpend[[#This Row],[Network Description]],Projects!A:B,2,0),"")</f>
        <v/>
      </c>
      <c r="F1672" s="96"/>
      <c r="L1672" s="69" t="str">
        <f>IF(TimeSpend[[#This Row],[Personnel number]]&lt;&gt;"",Utilization!$J$2,"")</f>
        <v/>
      </c>
      <c r="M1672" s="69" t="str">
        <f>IF(TimeSpend[[#This Row],[Personnel number]]&lt;&gt;"",VLOOKUP(TimeSpend[[#This Row],[Personnel number]],Users!A:B,2,0),"")</f>
        <v/>
      </c>
      <c r="N1672" s="69" t="str">
        <f>IF(TimeSpend[[#This Row],[Network Description]]&lt;&gt;"",VLOOKUP(TimeSpend[[#This Row],[Network Description]],Projects!A:C,3,0),"")</f>
        <v/>
      </c>
      <c r="O1672" s="69" t="str">
        <f>IF(TimeSpend[[#This Row],[Activity]]&lt;&gt;"",VLOOKUP(TimeSpend[[#This Row],[Activity]],Activity,2,FALSE),"")</f>
        <v/>
      </c>
    </row>
    <row r="1673" spans="3:15" ht="16.5" customHeight="1" x14ac:dyDescent="0.25">
      <c r="C1673" s="68" t="str">
        <f t="shared" si="29"/>
        <v/>
      </c>
      <c r="D1673" s="69" t="str">
        <f>IF(TimeSpend[[#This Row],[Network Description]]&lt;&gt;"",VLOOKUP(TimeSpend[[#This Row],[Network Description]],Projects!A:B,2,0),"")</f>
        <v/>
      </c>
      <c r="F1673" s="96"/>
      <c r="L1673" s="69" t="str">
        <f>IF(TimeSpend[[#This Row],[Personnel number]]&lt;&gt;"",Utilization!$J$2,"")</f>
        <v/>
      </c>
      <c r="M1673" s="69" t="str">
        <f>IF(TimeSpend[[#This Row],[Personnel number]]&lt;&gt;"",VLOOKUP(TimeSpend[[#This Row],[Personnel number]],Users!A:B,2,0),"")</f>
        <v/>
      </c>
      <c r="N1673" s="69" t="str">
        <f>IF(TimeSpend[[#This Row],[Network Description]]&lt;&gt;"",VLOOKUP(TimeSpend[[#This Row],[Network Description]],Projects!A:C,3,0),"")</f>
        <v/>
      </c>
      <c r="O1673" s="69" t="str">
        <f>IF(TimeSpend[[#This Row],[Activity]]&lt;&gt;"",VLOOKUP(TimeSpend[[#This Row],[Activity]],Activity,2,FALSE),"")</f>
        <v/>
      </c>
    </row>
    <row r="1674" spans="3:15" ht="16.5" customHeight="1" x14ac:dyDescent="0.25">
      <c r="C1674" s="68" t="str">
        <f t="shared" si="29"/>
        <v/>
      </c>
      <c r="D1674" s="69" t="str">
        <f>IF(TimeSpend[[#This Row],[Network Description]]&lt;&gt;"",VLOOKUP(TimeSpend[[#This Row],[Network Description]],Projects!A:B,2,0),"")</f>
        <v/>
      </c>
      <c r="F1674" s="96"/>
      <c r="L1674" s="69" t="str">
        <f>IF(TimeSpend[[#This Row],[Personnel number]]&lt;&gt;"",Utilization!$J$2,"")</f>
        <v/>
      </c>
      <c r="M1674" s="69" t="str">
        <f>IF(TimeSpend[[#This Row],[Personnel number]]&lt;&gt;"",VLOOKUP(TimeSpend[[#This Row],[Personnel number]],Users!A:B,2,0),"")</f>
        <v/>
      </c>
      <c r="N1674" s="69" t="str">
        <f>IF(TimeSpend[[#This Row],[Network Description]]&lt;&gt;"",VLOOKUP(TimeSpend[[#This Row],[Network Description]],Projects!A:C,3,0),"")</f>
        <v/>
      </c>
      <c r="O1674" s="69" t="str">
        <f>IF(TimeSpend[[#This Row],[Activity]]&lt;&gt;"",VLOOKUP(TimeSpend[[#This Row],[Activity]],Activity,2,FALSE),"")</f>
        <v/>
      </c>
    </row>
    <row r="1675" spans="3:15" ht="16.5" customHeight="1" x14ac:dyDescent="0.25">
      <c r="C1675" s="68" t="str">
        <f t="shared" si="29"/>
        <v/>
      </c>
      <c r="D1675" s="69" t="str">
        <f>IF(TimeSpend[[#This Row],[Network Description]]&lt;&gt;"",VLOOKUP(TimeSpend[[#This Row],[Network Description]],Projects!A:B,2,0),"")</f>
        <v/>
      </c>
      <c r="F1675" s="96"/>
      <c r="L1675" s="69" t="str">
        <f>IF(TimeSpend[[#This Row],[Personnel number]]&lt;&gt;"",Utilization!$J$2,"")</f>
        <v/>
      </c>
      <c r="M1675" s="69" t="str">
        <f>IF(TimeSpend[[#This Row],[Personnel number]]&lt;&gt;"",VLOOKUP(TimeSpend[[#This Row],[Personnel number]],Users!A:B,2,0),"")</f>
        <v/>
      </c>
      <c r="N1675" s="69" t="str">
        <f>IF(TimeSpend[[#This Row],[Network Description]]&lt;&gt;"",VLOOKUP(TimeSpend[[#This Row],[Network Description]],Projects!A:C,3,0),"")</f>
        <v/>
      </c>
      <c r="O1675" s="69" t="str">
        <f>IF(TimeSpend[[#This Row],[Activity]]&lt;&gt;"",VLOOKUP(TimeSpend[[#This Row],[Activity]],Activity,2,FALSE),"")</f>
        <v/>
      </c>
    </row>
    <row r="1676" spans="3:15" ht="16.5" customHeight="1" x14ac:dyDescent="0.25">
      <c r="C1676" s="68" t="str">
        <f t="shared" si="29"/>
        <v/>
      </c>
      <c r="D1676" s="69" t="str">
        <f>IF(TimeSpend[[#This Row],[Network Description]]&lt;&gt;"",VLOOKUP(TimeSpend[[#This Row],[Network Description]],Projects!A:B,2,0),"")</f>
        <v/>
      </c>
      <c r="F1676" s="96"/>
      <c r="L1676" s="69" t="str">
        <f>IF(TimeSpend[[#This Row],[Personnel number]]&lt;&gt;"",Utilization!$J$2,"")</f>
        <v/>
      </c>
      <c r="M1676" s="69" t="str">
        <f>IF(TimeSpend[[#This Row],[Personnel number]]&lt;&gt;"",VLOOKUP(TimeSpend[[#This Row],[Personnel number]],Users!A:B,2,0),"")</f>
        <v/>
      </c>
      <c r="N1676" s="69" t="str">
        <f>IF(TimeSpend[[#This Row],[Network Description]]&lt;&gt;"",VLOOKUP(TimeSpend[[#This Row],[Network Description]],Projects!A:C,3,0),"")</f>
        <v/>
      </c>
      <c r="O1676" s="69" t="str">
        <f>IF(TimeSpend[[#This Row],[Activity]]&lt;&gt;"",VLOOKUP(TimeSpend[[#This Row],[Activity]],Activity,2,FALSE),"")</f>
        <v/>
      </c>
    </row>
    <row r="1677" spans="3:15" ht="16.5" customHeight="1" x14ac:dyDescent="0.25">
      <c r="C1677" s="68" t="str">
        <f t="shared" si="29"/>
        <v/>
      </c>
      <c r="D1677" s="69" t="str">
        <f>IF(TimeSpend[[#This Row],[Network Description]]&lt;&gt;"",VLOOKUP(TimeSpend[[#This Row],[Network Description]],Projects!A:B,2,0),"")</f>
        <v/>
      </c>
      <c r="F1677" s="96"/>
      <c r="L1677" s="69" t="str">
        <f>IF(TimeSpend[[#This Row],[Personnel number]]&lt;&gt;"",Utilization!$J$2,"")</f>
        <v/>
      </c>
      <c r="M1677" s="69" t="str">
        <f>IF(TimeSpend[[#This Row],[Personnel number]]&lt;&gt;"",VLOOKUP(TimeSpend[[#This Row],[Personnel number]],Users!A:B,2,0),"")</f>
        <v/>
      </c>
      <c r="N1677" s="69" t="str">
        <f>IF(TimeSpend[[#This Row],[Network Description]]&lt;&gt;"",VLOOKUP(TimeSpend[[#This Row],[Network Description]],Projects!A:C,3,0),"")</f>
        <v/>
      </c>
      <c r="O1677" s="69" t="str">
        <f>IF(TimeSpend[[#This Row],[Activity]]&lt;&gt;"",VLOOKUP(TimeSpend[[#This Row],[Activity]],Activity,2,FALSE),"")</f>
        <v/>
      </c>
    </row>
    <row r="1678" spans="3:15" ht="16.5" customHeight="1" x14ac:dyDescent="0.25">
      <c r="C1678" s="68" t="str">
        <f t="shared" si="29"/>
        <v/>
      </c>
      <c r="D1678" s="69" t="str">
        <f>IF(TimeSpend[[#This Row],[Network Description]]&lt;&gt;"",VLOOKUP(TimeSpend[[#This Row],[Network Description]],Projects!A:B,2,0),"")</f>
        <v/>
      </c>
      <c r="F1678" s="96"/>
      <c r="L1678" s="69" t="str">
        <f>IF(TimeSpend[[#This Row],[Personnel number]]&lt;&gt;"",Utilization!$J$2,"")</f>
        <v/>
      </c>
      <c r="M1678" s="69" t="str">
        <f>IF(TimeSpend[[#This Row],[Personnel number]]&lt;&gt;"",VLOOKUP(TimeSpend[[#This Row],[Personnel number]],Users!A:B,2,0),"")</f>
        <v/>
      </c>
      <c r="N1678" s="69" t="str">
        <f>IF(TimeSpend[[#This Row],[Network Description]]&lt;&gt;"",VLOOKUP(TimeSpend[[#This Row],[Network Description]],Projects!A:C,3,0),"")</f>
        <v/>
      </c>
      <c r="O1678" s="69" t="str">
        <f>IF(TimeSpend[[#This Row],[Activity]]&lt;&gt;"",VLOOKUP(TimeSpend[[#This Row],[Activity]],Activity,2,FALSE),"")</f>
        <v/>
      </c>
    </row>
    <row r="1679" spans="3:15" ht="16.5" customHeight="1" x14ac:dyDescent="0.25">
      <c r="C1679" s="68" t="str">
        <f t="shared" si="29"/>
        <v/>
      </c>
      <c r="D1679" s="69" t="str">
        <f>IF(TimeSpend[[#This Row],[Network Description]]&lt;&gt;"",VLOOKUP(TimeSpend[[#This Row],[Network Description]],Projects!A:B,2,0),"")</f>
        <v/>
      </c>
      <c r="F1679" s="96"/>
      <c r="L1679" s="69" t="str">
        <f>IF(TimeSpend[[#This Row],[Personnel number]]&lt;&gt;"",Utilization!$J$2,"")</f>
        <v/>
      </c>
      <c r="M1679" s="69" t="str">
        <f>IF(TimeSpend[[#This Row],[Personnel number]]&lt;&gt;"",VLOOKUP(TimeSpend[[#This Row],[Personnel number]],Users!A:B,2,0),"")</f>
        <v/>
      </c>
      <c r="N1679" s="69" t="str">
        <f>IF(TimeSpend[[#This Row],[Network Description]]&lt;&gt;"",VLOOKUP(TimeSpend[[#This Row],[Network Description]],Projects!A:C,3,0),"")</f>
        <v/>
      </c>
      <c r="O1679" s="69" t="str">
        <f>IF(TimeSpend[[#This Row],[Activity]]&lt;&gt;"",VLOOKUP(TimeSpend[[#This Row],[Activity]],Activity,2,FALSE),"")</f>
        <v/>
      </c>
    </row>
    <row r="1680" spans="3:15" ht="16.5" customHeight="1" x14ac:dyDescent="0.25">
      <c r="C1680" s="68" t="str">
        <f t="shared" si="29"/>
        <v/>
      </c>
      <c r="D1680" s="69" t="str">
        <f>IF(TimeSpend[[#This Row],[Network Description]]&lt;&gt;"",VLOOKUP(TimeSpend[[#This Row],[Network Description]],Projects!A:B,2,0),"")</f>
        <v/>
      </c>
      <c r="F1680" s="96"/>
      <c r="L1680" s="69" t="str">
        <f>IF(TimeSpend[[#This Row],[Personnel number]]&lt;&gt;"",Utilization!$J$2,"")</f>
        <v/>
      </c>
      <c r="M1680" s="69" t="str">
        <f>IF(TimeSpend[[#This Row],[Personnel number]]&lt;&gt;"",VLOOKUP(TimeSpend[[#This Row],[Personnel number]],Users!A:B,2,0),"")</f>
        <v/>
      </c>
      <c r="N1680" s="69" t="str">
        <f>IF(TimeSpend[[#This Row],[Network Description]]&lt;&gt;"",VLOOKUP(TimeSpend[[#This Row],[Network Description]],Projects!A:C,3,0),"")</f>
        <v/>
      </c>
      <c r="O1680" s="69" t="str">
        <f>IF(TimeSpend[[#This Row],[Activity]]&lt;&gt;"",VLOOKUP(TimeSpend[[#This Row],[Activity]],Activity,2,FALSE),"")</f>
        <v/>
      </c>
    </row>
    <row r="1681" spans="3:15" ht="16.5" customHeight="1" x14ac:dyDescent="0.25">
      <c r="C1681" s="68" t="str">
        <f t="shared" si="29"/>
        <v/>
      </c>
      <c r="D1681" s="69" t="str">
        <f>IF(TimeSpend[[#This Row],[Network Description]]&lt;&gt;"",VLOOKUP(TimeSpend[[#This Row],[Network Description]],Projects!A:B,2,0),"")</f>
        <v/>
      </c>
      <c r="F1681" s="96"/>
      <c r="L1681" s="69" t="str">
        <f>IF(TimeSpend[[#This Row],[Personnel number]]&lt;&gt;"",Utilization!$J$2,"")</f>
        <v/>
      </c>
      <c r="M1681" s="69" t="str">
        <f>IF(TimeSpend[[#This Row],[Personnel number]]&lt;&gt;"",VLOOKUP(TimeSpend[[#This Row],[Personnel number]],Users!A:B,2,0),"")</f>
        <v/>
      </c>
      <c r="N1681" s="69" t="str">
        <f>IF(TimeSpend[[#This Row],[Network Description]]&lt;&gt;"",VLOOKUP(TimeSpend[[#This Row],[Network Description]],Projects!A:C,3,0),"")</f>
        <v/>
      </c>
      <c r="O1681" s="69" t="str">
        <f>IF(TimeSpend[[#This Row],[Activity]]&lt;&gt;"",VLOOKUP(TimeSpend[[#This Row],[Activity]],Activity,2,FALSE),"")</f>
        <v/>
      </c>
    </row>
    <row r="1682" spans="3:15" ht="16.5" customHeight="1" x14ac:dyDescent="0.25">
      <c r="C1682" s="68" t="str">
        <f t="shared" si="29"/>
        <v/>
      </c>
      <c r="D1682" s="69" t="str">
        <f>IF(TimeSpend[[#This Row],[Network Description]]&lt;&gt;"",VLOOKUP(TimeSpend[[#This Row],[Network Description]],Projects!A:B,2,0),"")</f>
        <v/>
      </c>
      <c r="F1682" s="96"/>
      <c r="L1682" s="69" t="str">
        <f>IF(TimeSpend[[#This Row],[Personnel number]]&lt;&gt;"",Utilization!$J$2,"")</f>
        <v/>
      </c>
      <c r="M1682" s="69" t="str">
        <f>IF(TimeSpend[[#This Row],[Personnel number]]&lt;&gt;"",VLOOKUP(TimeSpend[[#This Row],[Personnel number]],Users!A:B,2,0),"")</f>
        <v/>
      </c>
      <c r="N1682" s="69" t="str">
        <f>IF(TimeSpend[[#This Row],[Network Description]]&lt;&gt;"",VLOOKUP(TimeSpend[[#This Row],[Network Description]],Projects!A:C,3,0),"")</f>
        <v/>
      </c>
      <c r="O1682" s="69" t="str">
        <f>IF(TimeSpend[[#This Row],[Activity]]&lt;&gt;"",VLOOKUP(TimeSpend[[#This Row],[Activity]],Activity,2,FALSE),"")</f>
        <v/>
      </c>
    </row>
    <row r="1683" spans="3:15" ht="16.5" customHeight="1" x14ac:dyDescent="0.25">
      <c r="C1683" s="68" t="str">
        <f t="shared" si="29"/>
        <v/>
      </c>
      <c r="D1683" s="69" t="str">
        <f>IF(TimeSpend[[#This Row],[Network Description]]&lt;&gt;"",VLOOKUP(TimeSpend[[#This Row],[Network Description]],Projects!A:B,2,0),"")</f>
        <v/>
      </c>
      <c r="F1683" s="96"/>
      <c r="L1683" s="69" t="str">
        <f>IF(TimeSpend[[#This Row],[Personnel number]]&lt;&gt;"",Utilization!$J$2,"")</f>
        <v/>
      </c>
      <c r="M1683" s="69" t="str">
        <f>IF(TimeSpend[[#This Row],[Personnel number]]&lt;&gt;"",VLOOKUP(TimeSpend[[#This Row],[Personnel number]],Users!A:B,2,0),"")</f>
        <v/>
      </c>
      <c r="N1683" s="69" t="str">
        <f>IF(TimeSpend[[#This Row],[Network Description]]&lt;&gt;"",VLOOKUP(TimeSpend[[#This Row],[Network Description]],Projects!A:C,3,0),"")</f>
        <v/>
      </c>
      <c r="O1683" s="69" t="str">
        <f>IF(TimeSpend[[#This Row],[Activity]]&lt;&gt;"",VLOOKUP(TimeSpend[[#This Row],[Activity]],Activity,2,FALSE),"")</f>
        <v/>
      </c>
    </row>
    <row r="1684" spans="3:15" ht="16.5" customHeight="1" x14ac:dyDescent="0.25">
      <c r="C1684" s="68" t="str">
        <f t="shared" si="29"/>
        <v/>
      </c>
      <c r="D1684" s="69" t="str">
        <f>IF(TimeSpend[[#This Row],[Network Description]]&lt;&gt;"",VLOOKUP(TimeSpend[[#This Row],[Network Description]],Projects!A:B,2,0),"")</f>
        <v/>
      </c>
      <c r="F1684" s="96"/>
      <c r="L1684" s="69" t="str">
        <f>IF(TimeSpend[[#This Row],[Personnel number]]&lt;&gt;"",Utilization!$J$2,"")</f>
        <v/>
      </c>
      <c r="M1684" s="69" t="str">
        <f>IF(TimeSpend[[#This Row],[Personnel number]]&lt;&gt;"",VLOOKUP(TimeSpend[[#This Row],[Personnel number]],Users!A:B,2,0),"")</f>
        <v/>
      </c>
      <c r="N1684" s="69" t="str">
        <f>IF(TimeSpend[[#This Row],[Network Description]]&lt;&gt;"",VLOOKUP(TimeSpend[[#This Row],[Network Description]],Projects!A:C,3,0),"")</f>
        <v/>
      </c>
      <c r="O1684" s="69" t="str">
        <f>IF(TimeSpend[[#This Row],[Activity]]&lt;&gt;"",VLOOKUP(TimeSpend[[#This Row],[Activity]],Activity,2,FALSE),"")</f>
        <v/>
      </c>
    </row>
    <row r="1685" spans="3:15" ht="16.5" customHeight="1" x14ac:dyDescent="0.25">
      <c r="C1685" s="68" t="str">
        <f t="shared" si="29"/>
        <v/>
      </c>
      <c r="D1685" s="69" t="str">
        <f>IF(TimeSpend[[#This Row],[Network Description]]&lt;&gt;"",VLOOKUP(TimeSpend[[#This Row],[Network Description]],Projects!A:B,2,0),"")</f>
        <v/>
      </c>
      <c r="F1685" s="96"/>
      <c r="L1685" s="69" t="str">
        <f>IF(TimeSpend[[#This Row],[Personnel number]]&lt;&gt;"",Utilization!$J$2,"")</f>
        <v/>
      </c>
      <c r="M1685" s="69" t="str">
        <f>IF(TimeSpend[[#This Row],[Personnel number]]&lt;&gt;"",VLOOKUP(TimeSpend[[#This Row],[Personnel number]],Users!A:B,2,0),"")</f>
        <v/>
      </c>
      <c r="N1685" s="69" t="str">
        <f>IF(TimeSpend[[#This Row],[Network Description]]&lt;&gt;"",VLOOKUP(TimeSpend[[#This Row],[Network Description]],Projects!A:C,3,0),"")</f>
        <v/>
      </c>
      <c r="O1685" s="69" t="str">
        <f>IF(TimeSpend[[#This Row],[Activity]]&lt;&gt;"",VLOOKUP(TimeSpend[[#This Row],[Activity]],Activity,2,FALSE),"")</f>
        <v/>
      </c>
    </row>
    <row r="1686" spans="3:15" ht="16.5" customHeight="1" x14ac:dyDescent="0.25">
      <c r="C1686" s="68" t="str">
        <f t="shared" si="29"/>
        <v/>
      </c>
      <c r="D1686" s="69" t="str">
        <f>IF(TimeSpend[[#This Row],[Network Description]]&lt;&gt;"",VLOOKUP(TimeSpend[[#This Row],[Network Description]],Projects!A:B,2,0),"")</f>
        <v/>
      </c>
      <c r="F1686" s="96"/>
      <c r="L1686" s="69" t="str">
        <f>IF(TimeSpend[[#This Row],[Personnel number]]&lt;&gt;"",Utilization!$J$2,"")</f>
        <v/>
      </c>
      <c r="M1686" s="69" t="str">
        <f>IF(TimeSpend[[#This Row],[Personnel number]]&lt;&gt;"",VLOOKUP(TimeSpend[[#This Row],[Personnel number]],Users!A:B,2,0),"")</f>
        <v/>
      </c>
      <c r="N1686" s="69" t="str">
        <f>IF(TimeSpend[[#This Row],[Network Description]]&lt;&gt;"",VLOOKUP(TimeSpend[[#This Row],[Network Description]],Projects!A:C,3,0),"")</f>
        <v/>
      </c>
      <c r="O1686" s="69" t="str">
        <f>IF(TimeSpend[[#This Row],[Activity]]&lt;&gt;"",VLOOKUP(TimeSpend[[#This Row],[Activity]],Activity,2,FALSE),"")</f>
        <v/>
      </c>
    </row>
    <row r="1687" spans="3:15" ht="16.5" customHeight="1" x14ac:dyDescent="0.25">
      <c r="C1687" s="68" t="str">
        <f t="shared" si="29"/>
        <v/>
      </c>
      <c r="D1687" s="69" t="str">
        <f>IF(TimeSpend[[#This Row],[Network Description]]&lt;&gt;"",VLOOKUP(TimeSpend[[#This Row],[Network Description]],Projects!A:B,2,0),"")</f>
        <v/>
      </c>
      <c r="F1687" s="96"/>
      <c r="L1687" s="69" t="str">
        <f>IF(TimeSpend[[#This Row],[Personnel number]]&lt;&gt;"",Utilization!$J$2,"")</f>
        <v/>
      </c>
      <c r="M1687" s="69" t="str">
        <f>IF(TimeSpend[[#This Row],[Personnel number]]&lt;&gt;"",VLOOKUP(TimeSpend[[#This Row],[Personnel number]],Users!A:B,2,0),"")</f>
        <v/>
      </c>
      <c r="N1687" s="69" t="str">
        <f>IF(TimeSpend[[#This Row],[Network Description]]&lt;&gt;"",VLOOKUP(TimeSpend[[#This Row],[Network Description]],Projects!A:C,3,0),"")</f>
        <v/>
      </c>
      <c r="O1687" s="69" t="str">
        <f>IF(TimeSpend[[#This Row],[Activity]]&lt;&gt;"",VLOOKUP(TimeSpend[[#This Row],[Activity]],Activity,2,FALSE),"")</f>
        <v/>
      </c>
    </row>
    <row r="1688" spans="3:15" ht="16.5" customHeight="1" x14ac:dyDescent="0.25">
      <c r="C1688" s="68" t="str">
        <f t="shared" si="29"/>
        <v/>
      </c>
      <c r="D1688" s="69" t="str">
        <f>IF(TimeSpend[[#This Row],[Network Description]]&lt;&gt;"",VLOOKUP(TimeSpend[[#This Row],[Network Description]],Projects!A:B,2,0),"")</f>
        <v/>
      </c>
      <c r="F1688" s="96"/>
      <c r="L1688" s="69" t="str">
        <f>IF(TimeSpend[[#This Row],[Personnel number]]&lt;&gt;"",Utilization!$J$2,"")</f>
        <v/>
      </c>
      <c r="M1688" s="69" t="str">
        <f>IF(TimeSpend[[#This Row],[Personnel number]]&lt;&gt;"",VLOOKUP(TimeSpend[[#This Row],[Personnel number]],Users!A:B,2,0),"")</f>
        <v/>
      </c>
      <c r="N1688" s="69" t="str">
        <f>IF(TimeSpend[[#This Row],[Network Description]]&lt;&gt;"",VLOOKUP(TimeSpend[[#This Row],[Network Description]],Projects!A:C,3,0),"")</f>
        <v/>
      </c>
      <c r="O1688" s="69" t="str">
        <f>IF(TimeSpend[[#This Row],[Activity]]&lt;&gt;"",VLOOKUP(TimeSpend[[#This Row],[Activity]],Activity,2,FALSE),"")</f>
        <v/>
      </c>
    </row>
    <row r="1689" spans="3:15" ht="16.5" customHeight="1" x14ac:dyDescent="0.25">
      <c r="C1689" s="68" t="str">
        <f t="shared" si="29"/>
        <v/>
      </c>
      <c r="D1689" s="69" t="str">
        <f>IF(TimeSpend[[#This Row],[Network Description]]&lt;&gt;"",VLOOKUP(TimeSpend[[#This Row],[Network Description]],Projects!A:B,2,0),"")</f>
        <v/>
      </c>
      <c r="F1689" s="96"/>
      <c r="L1689" s="69" t="str">
        <f>IF(TimeSpend[[#This Row],[Personnel number]]&lt;&gt;"",Utilization!$J$2,"")</f>
        <v/>
      </c>
      <c r="M1689" s="69" t="str">
        <f>IF(TimeSpend[[#This Row],[Personnel number]]&lt;&gt;"",VLOOKUP(TimeSpend[[#This Row],[Personnel number]],Users!A:B,2,0),"")</f>
        <v/>
      </c>
      <c r="N1689" s="69" t="str">
        <f>IF(TimeSpend[[#This Row],[Network Description]]&lt;&gt;"",VLOOKUP(TimeSpend[[#This Row],[Network Description]],Projects!A:C,3,0),"")</f>
        <v/>
      </c>
      <c r="O1689" s="69" t="str">
        <f>IF(TimeSpend[[#This Row],[Activity]]&lt;&gt;"",VLOOKUP(TimeSpend[[#This Row],[Activity]],Activity,2,FALSE),"")</f>
        <v/>
      </c>
    </row>
    <row r="1690" spans="3:15" ht="16.5" customHeight="1" x14ac:dyDescent="0.25">
      <c r="C1690" s="68" t="str">
        <f t="shared" si="29"/>
        <v/>
      </c>
      <c r="D1690" s="69" t="str">
        <f>IF(TimeSpend[[#This Row],[Network Description]]&lt;&gt;"",VLOOKUP(TimeSpend[[#This Row],[Network Description]],Projects!A:B,2,0),"")</f>
        <v/>
      </c>
      <c r="F1690" s="96"/>
      <c r="L1690" s="69" t="str">
        <f>IF(TimeSpend[[#This Row],[Personnel number]]&lt;&gt;"",Utilization!$J$2,"")</f>
        <v/>
      </c>
      <c r="M1690" s="69" t="str">
        <f>IF(TimeSpend[[#This Row],[Personnel number]]&lt;&gt;"",VLOOKUP(TimeSpend[[#This Row],[Personnel number]],Users!A:B,2,0),"")</f>
        <v/>
      </c>
      <c r="N1690" s="69" t="str">
        <f>IF(TimeSpend[[#This Row],[Network Description]]&lt;&gt;"",VLOOKUP(TimeSpend[[#This Row],[Network Description]],Projects!A:C,3,0),"")</f>
        <v/>
      </c>
      <c r="O1690" s="69" t="str">
        <f>IF(TimeSpend[[#This Row],[Activity]]&lt;&gt;"",VLOOKUP(TimeSpend[[#This Row],[Activity]],Activity,2,FALSE),"")</f>
        <v/>
      </c>
    </row>
    <row r="1691" spans="3:15" ht="16.5" customHeight="1" x14ac:dyDescent="0.25">
      <c r="C1691" s="68" t="str">
        <f t="shared" si="29"/>
        <v/>
      </c>
      <c r="D1691" s="69" t="str">
        <f>IF(TimeSpend[[#This Row],[Network Description]]&lt;&gt;"",VLOOKUP(TimeSpend[[#This Row],[Network Description]],Projects!A:B,2,0),"")</f>
        <v/>
      </c>
      <c r="F1691" s="96"/>
      <c r="L1691" s="69" t="str">
        <f>IF(TimeSpend[[#This Row],[Personnel number]]&lt;&gt;"",Utilization!$J$2,"")</f>
        <v/>
      </c>
      <c r="M1691" s="69" t="str">
        <f>IF(TimeSpend[[#This Row],[Personnel number]]&lt;&gt;"",VLOOKUP(TimeSpend[[#This Row],[Personnel number]],Users!A:B,2,0),"")</f>
        <v/>
      </c>
      <c r="N1691" s="69" t="str">
        <f>IF(TimeSpend[[#This Row],[Network Description]]&lt;&gt;"",VLOOKUP(TimeSpend[[#This Row],[Network Description]],Projects!A:C,3,0),"")</f>
        <v/>
      </c>
      <c r="O1691" s="69" t="str">
        <f>IF(TimeSpend[[#This Row],[Activity]]&lt;&gt;"",VLOOKUP(TimeSpend[[#This Row],[Activity]],Activity,2,FALSE),"")</f>
        <v/>
      </c>
    </row>
    <row r="1692" spans="3:15" ht="16.5" customHeight="1" x14ac:dyDescent="0.25">
      <c r="C1692" s="68" t="str">
        <f t="shared" si="29"/>
        <v/>
      </c>
      <c r="D1692" s="69" t="str">
        <f>IF(TimeSpend[[#This Row],[Network Description]]&lt;&gt;"",VLOOKUP(TimeSpend[[#This Row],[Network Description]],Projects!A:B,2,0),"")</f>
        <v/>
      </c>
      <c r="F1692" s="96"/>
      <c r="L1692" s="69" t="str">
        <f>IF(TimeSpend[[#This Row],[Personnel number]]&lt;&gt;"",Utilization!$J$2,"")</f>
        <v/>
      </c>
      <c r="M1692" s="69" t="str">
        <f>IF(TimeSpend[[#This Row],[Personnel number]]&lt;&gt;"",VLOOKUP(TimeSpend[[#This Row],[Personnel number]],Users!A:B,2,0),"")</f>
        <v/>
      </c>
      <c r="N1692" s="69" t="str">
        <f>IF(TimeSpend[[#This Row],[Network Description]]&lt;&gt;"",VLOOKUP(TimeSpend[[#This Row],[Network Description]],Projects!A:C,3,0),"")</f>
        <v/>
      </c>
      <c r="O1692" s="69" t="str">
        <f>IF(TimeSpend[[#This Row],[Activity]]&lt;&gt;"",VLOOKUP(TimeSpend[[#This Row],[Activity]],Activity,2,FALSE),"")</f>
        <v/>
      </c>
    </row>
    <row r="1693" spans="3:15" ht="16.5" customHeight="1" x14ac:dyDescent="0.25">
      <c r="C1693" s="68" t="str">
        <f t="shared" si="29"/>
        <v/>
      </c>
      <c r="D1693" s="69" t="str">
        <f>IF(TimeSpend[[#This Row],[Network Description]]&lt;&gt;"",VLOOKUP(TimeSpend[[#This Row],[Network Description]],Projects!A:B,2,0),"")</f>
        <v/>
      </c>
      <c r="F1693" s="96"/>
      <c r="L1693" s="69" t="str">
        <f>IF(TimeSpend[[#This Row],[Personnel number]]&lt;&gt;"",Utilization!$J$2,"")</f>
        <v/>
      </c>
      <c r="M1693" s="69" t="str">
        <f>IF(TimeSpend[[#This Row],[Personnel number]]&lt;&gt;"",VLOOKUP(TimeSpend[[#This Row],[Personnel number]],Users!A:B,2,0),"")</f>
        <v/>
      </c>
      <c r="N1693" s="69" t="str">
        <f>IF(TimeSpend[[#This Row],[Network Description]]&lt;&gt;"",VLOOKUP(TimeSpend[[#This Row],[Network Description]],Projects!A:C,3,0),"")</f>
        <v/>
      </c>
      <c r="O1693" s="69" t="str">
        <f>IF(TimeSpend[[#This Row],[Activity]]&lt;&gt;"",VLOOKUP(TimeSpend[[#This Row],[Activity]],Activity,2,FALSE),"")</f>
        <v/>
      </c>
    </row>
    <row r="1694" spans="3:15" ht="16.5" customHeight="1" x14ac:dyDescent="0.25">
      <c r="C1694" s="68" t="str">
        <f t="shared" si="29"/>
        <v/>
      </c>
      <c r="D1694" s="69" t="str">
        <f>IF(TimeSpend[[#This Row],[Network Description]]&lt;&gt;"",VLOOKUP(TimeSpend[[#This Row],[Network Description]],Projects!A:B,2,0),"")</f>
        <v/>
      </c>
      <c r="F1694" s="96"/>
      <c r="L1694" s="69" t="str">
        <f>IF(TimeSpend[[#This Row],[Personnel number]]&lt;&gt;"",Utilization!$J$2,"")</f>
        <v/>
      </c>
      <c r="M1694" s="69" t="str">
        <f>IF(TimeSpend[[#This Row],[Personnel number]]&lt;&gt;"",VLOOKUP(TimeSpend[[#This Row],[Personnel number]],Users!A:B,2,0),"")</f>
        <v/>
      </c>
      <c r="N1694" s="69" t="str">
        <f>IF(TimeSpend[[#This Row],[Network Description]]&lt;&gt;"",VLOOKUP(TimeSpend[[#This Row],[Network Description]],Projects!A:C,3,0),"")</f>
        <v/>
      </c>
      <c r="O1694" s="69" t="str">
        <f>IF(TimeSpend[[#This Row],[Activity]]&lt;&gt;"",VLOOKUP(TimeSpend[[#This Row],[Activity]],Activity,2,FALSE),"")</f>
        <v/>
      </c>
    </row>
    <row r="1695" spans="3:15" ht="16.5" customHeight="1" x14ac:dyDescent="0.25">
      <c r="C1695" s="68" t="str">
        <f t="shared" si="29"/>
        <v/>
      </c>
      <c r="D1695" s="69" t="str">
        <f>IF(TimeSpend[[#This Row],[Network Description]]&lt;&gt;"",VLOOKUP(TimeSpend[[#This Row],[Network Description]],Projects!A:B,2,0),"")</f>
        <v/>
      </c>
      <c r="F1695" s="96"/>
      <c r="L1695" s="69" t="str">
        <f>IF(TimeSpend[[#This Row],[Personnel number]]&lt;&gt;"",Utilization!$J$2,"")</f>
        <v/>
      </c>
      <c r="M1695" s="69" t="str">
        <f>IF(TimeSpend[[#This Row],[Personnel number]]&lt;&gt;"",VLOOKUP(TimeSpend[[#This Row],[Personnel number]],Users!A:B,2,0),"")</f>
        <v/>
      </c>
      <c r="N1695" s="69" t="str">
        <f>IF(TimeSpend[[#This Row],[Network Description]]&lt;&gt;"",VLOOKUP(TimeSpend[[#This Row],[Network Description]],Projects!A:C,3,0),"")</f>
        <v/>
      </c>
      <c r="O1695" s="69" t="str">
        <f>IF(TimeSpend[[#This Row],[Activity]]&lt;&gt;"",VLOOKUP(TimeSpend[[#This Row],[Activity]],Activity,2,FALSE),"")</f>
        <v/>
      </c>
    </row>
    <row r="1696" spans="3:15" ht="16.5" customHeight="1" x14ac:dyDescent="0.25">
      <c r="C1696" s="68" t="str">
        <f t="shared" si="29"/>
        <v/>
      </c>
      <c r="D1696" s="69" t="str">
        <f>IF(TimeSpend[[#This Row],[Network Description]]&lt;&gt;"",VLOOKUP(TimeSpend[[#This Row],[Network Description]],Projects!A:B,2,0),"")</f>
        <v/>
      </c>
      <c r="F1696" s="96"/>
      <c r="L1696" s="69" t="str">
        <f>IF(TimeSpend[[#This Row],[Personnel number]]&lt;&gt;"",Utilization!$J$2,"")</f>
        <v/>
      </c>
      <c r="M1696" s="69" t="str">
        <f>IF(TimeSpend[[#This Row],[Personnel number]]&lt;&gt;"",VLOOKUP(TimeSpend[[#This Row],[Personnel number]],Users!A:B,2,0),"")</f>
        <v/>
      </c>
      <c r="N1696" s="69" t="str">
        <f>IF(TimeSpend[[#This Row],[Network Description]]&lt;&gt;"",VLOOKUP(TimeSpend[[#This Row],[Network Description]],Projects!A:C,3,0),"")</f>
        <v/>
      </c>
      <c r="O1696" s="69" t="str">
        <f>IF(TimeSpend[[#This Row],[Activity]]&lt;&gt;"",VLOOKUP(TimeSpend[[#This Row],[Activity]],Activity,2,FALSE),"")</f>
        <v/>
      </c>
    </row>
    <row r="1697" spans="3:15" ht="16.5" customHeight="1" x14ac:dyDescent="0.25">
      <c r="C1697" s="68" t="str">
        <f t="shared" si="29"/>
        <v/>
      </c>
      <c r="D1697" s="69" t="str">
        <f>IF(TimeSpend[[#This Row],[Network Description]]&lt;&gt;"",VLOOKUP(TimeSpend[[#This Row],[Network Description]],Projects!A:B,2,0),"")</f>
        <v/>
      </c>
      <c r="F1697" s="96"/>
      <c r="L1697" s="69" t="str">
        <f>IF(TimeSpend[[#This Row],[Personnel number]]&lt;&gt;"",Utilization!$J$2,"")</f>
        <v/>
      </c>
      <c r="M1697" s="69" t="str">
        <f>IF(TimeSpend[[#This Row],[Personnel number]]&lt;&gt;"",VLOOKUP(TimeSpend[[#This Row],[Personnel number]],Users!A:B,2,0),"")</f>
        <v/>
      </c>
      <c r="N1697" s="69" t="str">
        <f>IF(TimeSpend[[#This Row],[Network Description]]&lt;&gt;"",VLOOKUP(TimeSpend[[#This Row],[Network Description]],Projects!A:C,3,0),"")</f>
        <v/>
      </c>
      <c r="O1697" s="69" t="str">
        <f>IF(TimeSpend[[#This Row],[Activity]]&lt;&gt;"",VLOOKUP(TimeSpend[[#This Row],[Activity]],Activity,2,FALSE),"")</f>
        <v/>
      </c>
    </row>
    <row r="1698" spans="3:15" ht="16.5" customHeight="1" x14ac:dyDescent="0.25">
      <c r="C1698" s="68" t="str">
        <f t="shared" si="29"/>
        <v/>
      </c>
      <c r="D1698" s="69" t="str">
        <f>IF(TimeSpend[[#This Row],[Network Description]]&lt;&gt;"",VLOOKUP(TimeSpend[[#This Row],[Network Description]],Projects!A:B,2,0),"")</f>
        <v/>
      </c>
      <c r="F1698" s="96"/>
      <c r="L1698" s="69" t="str">
        <f>IF(TimeSpend[[#This Row],[Personnel number]]&lt;&gt;"",Utilization!$J$2,"")</f>
        <v/>
      </c>
      <c r="M1698" s="69" t="str">
        <f>IF(TimeSpend[[#This Row],[Personnel number]]&lt;&gt;"",VLOOKUP(TimeSpend[[#This Row],[Personnel number]],Users!A:B,2,0),"")</f>
        <v/>
      </c>
      <c r="N1698" s="69" t="str">
        <f>IF(TimeSpend[[#This Row],[Network Description]]&lt;&gt;"",VLOOKUP(TimeSpend[[#This Row],[Network Description]],Projects!A:C,3,0),"")</f>
        <v/>
      </c>
      <c r="O1698" s="69" t="str">
        <f>IF(TimeSpend[[#This Row],[Activity]]&lt;&gt;"",VLOOKUP(TimeSpend[[#This Row],[Activity]],Activity,2,FALSE),"")</f>
        <v/>
      </c>
    </row>
    <row r="1699" spans="3:15" ht="16.5" customHeight="1" x14ac:dyDescent="0.25">
      <c r="C1699" s="68" t="str">
        <f t="shared" si="29"/>
        <v/>
      </c>
      <c r="D1699" s="69" t="str">
        <f>IF(TimeSpend[[#This Row],[Network Description]]&lt;&gt;"",VLOOKUP(TimeSpend[[#This Row],[Network Description]],Projects!A:B,2,0),"")</f>
        <v/>
      </c>
      <c r="F1699" s="96"/>
      <c r="L1699" s="69" t="str">
        <f>IF(TimeSpend[[#This Row],[Personnel number]]&lt;&gt;"",Utilization!$J$2,"")</f>
        <v/>
      </c>
      <c r="M1699" s="69" t="str">
        <f>IF(TimeSpend[[#This Row],[Personnel number]]&lt;&gt;"",VLOOKUP(TimeSpend[[#This Row],[Personnel number]],Users!A:B,2,0),"")</f>
        <v/>
      </c>
      <c r="N1699" s="69" t="str">
        <f>IF(TimeSpend[[#This Row],[Network Description]]&lt;&gt;"",VLOOKUP(TimeSpend[[#This Row],[Network Description]],Projects!A:C,3,0),"")</f>
        <v/>
      </c>
      <c r="O1699" s="69" t="str">
        <f>IF(TimeSpend[[#This Row],[Activity]]&lt;&gt;"",VLOOKUP(TimeSpend[[#This Row],[Activity]],Activity,2,FALSE),"")</f>
        <v/>
      </c>
    </row>
    <row r="1700" spans="3:15" ht="16.5" customHeight="1" x14ac:dyDescent="0.25">
      <c r="C1700" s="68" t="str">
        <f t="shared" si="29"/>
        <v/>
      </c>
      <c r="D1700" s="69" t="str">
        <f>IF(TimeSpend[[#This Row],[Network Description]]&lt;&gt;"",VLOOKUP(TimeSpend[[#This Row],[Network Description]],Projects!A:B,2,0),"")</f>
        <v/>
      </c>
      <c r="F1700" s="96"/>
      <c r="L1700" s="69" t="str">
        <f>IF(TimeSpend[[#This Row],[Personnel number]]&lt;&gt;"",Utilization!$J$2,"")</f>
        <v/>
      </c>
      <c r="M1700" s="69" t="str">
        <f>IF(TimeSpend[[#This Row],[Personnel number]]&lt;&gt;"",VLOOKUP(TimeSpend[[#This Row],[Personnel number]],Users!A:B,2,0),"")</f>
        <v/>
      </c>
      <c r="N1700" s="69" t="str">
        <f>IF(TimeSpend[[#This Row],[Network Description]]&lt;&gt;"",VLOOKUP(TimeSpend[[#This Row],[Network Description]],Projects!A:C,3,0),"")</f>
        <v/>
      </c>
      <c r="O1700" s="69" t="str">
        <f>IF(TimeSpend[[#This Row],[Activity]]&lt;&gt;"",VLOOKUP(TimeSpend[[#This Row],[Activity]],Activity,2,FALSE),"")</f>
        <v/>
      </c>
    </row>
    <row r="1701" spans="3:15" ht="16.5" customHeight="1" x14ac:dyDescent="0.25">
      <c r="C1701" s="68" t="str">
        <f t="shared" si="29"/>
        <v/>
      </c>
      <c r="D1701" s="69" t="str">
        <f>IF(TimeSpend[[#This Row],[Network Description]]&lt;&gt;"",VLOOKUP(TimeSpend[[#This Row],[Network Description]],Projects!A:B,2,0),"")</f>
        <v/>
      </c>
      <c r="F1701" s="96"/>
      <c r="L1701" s="69" t="str">
        <f>IF(TimeSpend[[#This Row],[Personnel number]]&lt;&gt;"",Utilization!$J$2,"")</f>
        <v/>
      </c>
      <c r="M1701" s="69" t="str">
        <f>IF(TimeSpend[[#This Row],[Personnel number]]&lt;&gt;"",VLOOKUP(TimeSpend[[#This Row],[Personnel number]],Users!A:B,2,0),"")</f>
        <v/>
      </c>
      <c r="N1701" s="69" t="str">
        <f>IF(TimeSpend[[#This Row],[Network Description]]&lt;&gt;"",VLOOKUP(TimeSpend[[#This Row],[Network Description]],Projects!A:C,3,0),"")</f>
        <v/>
      </c>
      <c r="O1701" s="69" t="str">
        <f>IF(TimeSpend[[#This Row],[Activity]]&lt;&gt;"",VLOOKUP(TimeSpend[[#This Row],[Activity]],Activity,2,FALSE),"")</f>
        <v/>
      </c>
    </row>
    <row r="1702" spans="3:15" ht="16.5" customHeight="1" x14ac:dyDescent="0.25">
      <c r="C1702" s="68" t="str">
        <f t="shared" si="29"/>
        <v/>
      </c>
      <c r="D1702" s="69" t="str">
        <f>IF(TimeSpend[[#This Row],[Network Description]]&lt;&gt;"",VLOOKUP(TimeSpend[[#This Row],[Network Description]],Projects!A:B,2,0),"")</f>
        <v/>
      </c>
      <c r="F1702" s="96"/>
      <c r="L1702" s="69" t="str">
        <f>IF(TimeSpend[[#This Row],[Personnel number]]&lt;&gt;"",Utilization!$J$2,"")</f>
        <v/>
      </c>
      <c r="M1702" s="69" t="str">
        <f>IF(TimeSpend[[#This Row],[Personnel number]]&lt;&gt;"",VLOOKUP(TimeSpend[[#This Row],[Personnel number]],Users!A:B,2,0),"")</f>
        <v/>
      </c>
      <c r="N1702" s="69" t="str">
        <f>IF(TimeSpend[[#This Row],[Network Description]]&lt;&gt;"",VLOOKUP(TimeSpend[[#This Row],[Network Description]],Projects!A:C,3,0),"")</f>
        <v/>
      </c>
      <c r="O1702" s="69" t="str">
        <f>IF(TimeSpend[[#This Row],[Activity]]&lt;&gt;"",VLOOKUP(TimeSpend[[#This Row],[Activity]],Activity,2,FALSE),"")</f>
        <v/>
      </c>
    </row>
    <row r="1703" spans="3:15" ht="16.5" customHeight="1" x14ac:dyDescent="0.25">
      <c r="C1703" s="68" t="str">
        <f t="shared" si="29"/>
        <v/>
      </c>
      <c r="D1703" s="69" t="str">
        <f>IF(TimeSpend[[#This Row],[Network Description]]&lt;&gt;"",VLOOKUP(TimeSpend[[#This Row],[Network Description]],Projects!A:B,2,0),"")</f>
        <v/>
      </c>
      <c r="F1703" s="96"/>
      <c r="L1703" s="69" t="str">
        <f>IF(TimeSpend[[#This Row],[Personnel number]]&lt;&gt;"",Utilization!$J$2,"")</f>
        <v/>
      </c>
      <c r="M1703" s="69" t="str">
        <f>IF(TimeSpend[[#This Row],[Personnel number]]&lt;&gt;"",VLOOKUP(TimeSpend[[#This Row],[Personnel number]],Users!A:B,2,0),"")</f>
        <v/>
      </c>
      <c r="N1703" s="69" t="str">
        <f>IF(TimeSpend[[#This Row],[Network Description]]&lt;&gt;"",VLOOKUP(TimeSpend[[#This Row],[Network Description]],Projects!A:C,3,0),"")</f>
        <v/>
      </c>
      <c r="O1703" s="69" t="str">
        <f>IF(TimeSpend[[#This Row],[Activity]]&lt;&gt;"",VLOOKUP(TimeSpend[[#This Row],[Activity]],Activity,2,FALSE),"")</f>
        <v/>
      </c>
    </row>
    <row r="1704" spans="3:15" ht="16.5" customHeight="1" x14ac:dyDescent="0.25">
      <c r="C1704" s="68" t="str">
        <f t="shared" si="29"/>
        <v/>
      </c>
      <c r="D1704" s="69" t="str">
        <f>IF(TimeSpend[[#This Row],[Network Description]]&lt;&gt;"",VLOOKUP(TimeSpend[[#This Row],[Network Description]],Projects!A:B,2,0),"")</f>
        <v/>
      </c>
      <c r="F1704" s="96"/>
      <c r="L1704" s="69" t="str">
        <f>IF(TimeSpend[[#This Row],[Personnel number]]&lt;&gt;"",Utilization!$J$2,"")</f>
        <v/>
      </c>
      <c r="M1704" s="69" t="str">
        <f>IF(TimeSpend[[#This Row],[Personnel number]]&lt;&gt;"",VLOOKUP(TimeSpend[[#This Row],[Personnel number]],Users!A:B,2,0),"")</f>
        <v/>
      </c>
      <c r="N1704" s="69" t="str">
        <f>IF(TimeSpend[[#This Row],[Network Description]]&lt;&gt;"",VLOOKUP(TimeSpend[[#This Row],[Network Description]],Projects!A:C,3,0),"")</f>
        <v/>
      </c>
      <c r="O1704" s="69" t="str">
        <f>IF(TimeSpend[[#This Row],[Activity]]&lt;&gt;"",VLOOKUP(TimeSpend[[#This Row],[Activity]],Activity,2,FALSE),"")</f>
        <v/>
      </c>
    </row>
    <row r="1705" spans="3:15" ht="16.5" customHeight="1" x14ac:dyDescent="0.25">
      <c r="C1705" s="68" t="str">
        <f t="shared" si="29"/>
        <v/>
      </c>
      <c r="D1705" s="69" t="str">
        <f>IF(TimeSpend[[#This Row],[Network Description]]&lt;&gt;"",VLOOKUP(TimeSpend[[#This Row],[Network Description]],Projects!A:B,2,0),"")</f>
        <v/>
      </c>
      <c r="F1705" s="96"/>
      <c r="L1705" s="69" t="str">
        <f>IF(TimeSpend[[#This Row],[Personnel number]]&lt;&gt;"",Utilization!$J$2,"")</f>
        <v/>
      </c>
      <c r="M1705" s="69" t="str">
        <f>IF(TimeSpend[[#This Row],[Personnel number]]&lt;&gt;"",VLOOKUP(TimeSpend[[#This Row],[Personnel number]],Users!A:B,2,0),"")</f>
        <v/>
      </c>
      <c r="N1705" s="69" t="str">
        <f>IF(TimeSpend[[#This Row],[Network Description]]&lt;&gt;"",VLOOKUP(TimeSpend[[#This Row],[Network Description]],Projects!A:C,3,0),"")</f>
        <v/>
      </c>
      <c r="O1705" s="69" t="str">
        <f>IF(TimeSpend[[#This Row],[Activity]]&lt;&gt;"",VLOOKUP(TimeSpend[[#This Row],[Activity]],Activity,2,FALSE),"")</f>
        <v/>
      </c>
    </row>
    <row r="1706" spans="3:15" ht="16.5" customHeight="1" x14ac:dyDescent="0.25">
      <c r="C1706" s="68" t="str">
        <f t="shared" si="29"/>
        <v/>
      </c>
      <c r="D1706" s="69" t="str">
        <f>IF(TimeSpend[[#This Row],[Network Description]]&lt;&gt;"",VLOOKUP(TimeSpend[[#This Row],[Network Description]],Projects!A:B,2,0),"")</f>
        <v/>
      </c>
      <c r="F1706" s="96"/>
      <c r="L1706" s="69" t="str">
        <f>IF(TimeSpend[[#This Row],[Personnel number]]&lt;&gt;"",Utilization!$J$2,"")</f>
        <v/>
      </c>
      <c r="M1706" s="69" t="str">
        <f>IF(TimeSpend[[#This Row],[Personnel number]]&lt;&gt;"",VLOOKUP(TimeSpend[[#This Row],[Personnel number]],Users!A:B,2,0),"")</f>
        <v/>
      </c>
      <c r="N1706" s="69" t="str">
        <f>IF(TimeSpend[[#This Row],[Network Description]]&lt;&gt;"",VLOOKUP(TimeSpend[[#This Row],[Network Description]],Projects!A:C,3,0),"")</f>
        <v/>
      </c>
      <c r="O1706" s="69" t="str">
        <f>IF(TimeSpend[[#This Row],[Activity]]&lt;&gt;"",VLOOKUP(TimeSpend[[#This Row],[Activity]],Activity,2,FALSE),"")</f>
        <v/>
      </c>
    </row>
    <row r="1707" spans="3:15" ht="16.5" customHeight="1" x14ac:dyDescent="0.25">
      <c r="C1707" s="68" t="str">
        <f t="shared" si="29"/>
        <v/>
      </c>
      <c r="D1707" s="69" t="str">
        <f>IF(TimeSpend[[#This Row],[Network Description]]&lt;&gt;"",VLOOKUP(TimeSpend[[#This Row],[Network Description]],Projects!A:B,2,0),"")</f>
        <v/>
      </c>
      <c r="F1707" s="96"/>
      <c r="L1707" s="69" t="str">
        <f>IF(TimeSpend[[#This Row],[Personnel number]]&lt;&gt;"",Utilization!$J$2,"")</f>
        <v/>
      </c>
      <c r="M1707" s="69" t="str">
        <f>IF(TimeSpend[[#This Row],[Personnel number]]&lt;&gt;"",VLOOKUP(TimeSpend[[#This Row],[Personnel number]],Users!A:B,2,0),"")</f>
        <v/>
      </c>
      <c r="N1707" s="69" t="str">
        <f>IF(TimeSpend[[#This Row],[Network Description]]&lt;&gt;"",VLOOKUP(TimeSpend[[#This Row],[Network Description]],Projects!A:C,3,0),"")</f>
        <v/>
      </c>
      <c r="O1707" s="69" t="str">
        <f>IF(TimeSpend[[#This Row],[Activity]]&lt;&gt;"",VLOOKUP(TimeSpend[[#This Row],[Activity]],Activity,2,FALSE),"")</f>
        <v/>
      </c>
    </row>
    <row r="1708" spans="3:15" ht="16.5" customHeight="1" x14ac:dyDescent="0.25">
      <c r="C1708" s="68" t="str">
        <f t="shared" si="29"/>
        <v/>
      </c>
      <c r="D1708" s="69" t="str">
        <f>IF(TimeSpend[[#This Row],[Network Description]]&lt;&gt;"",VLOOKUP(TimeSpend[[#This Row],[Network Description]],Projects!A:B,2,0),"")</f>
        <v/>
      </c>
      <c r="F1708" s="96"/>
      <c r="L1708" s="69" t="str">
        <f>IF(TimeSpend[[#This Row],[Personnel number]]&lt;&gt;"",Utilization!$J$2,"")</f>
        <v/>
      </c>
      <c r="M1708" s="69" t="str">
        <f>IF(TimeSpend[[#This Row],[Personnel number]]&lt;&gt;"",VLOOKUP(TimeSpend[[#This Row],[Personnel number]],Users!A:B,2,0),"")</f>
        <v/>
      </c>
      <c r="N1708" s="69" t="str">
        <f>IF(TimeSpend[[#This Row],[Network Description]]&lt;&gt;"",VLOOKUP(TimeSpend[[#This Row],[Network Description]],Projects!A:C,3,0),"")</f>
        <v/>
      </c>
      <c r="O1708" s="69" t="str">
        <f>IF(TimeSpend[[#This Row],[Activity]]&lt;&gt;"",VLOOKUP(TimeSpend[[#This Row],[Activity]],Activity,2,FALSE),"")</f>
        <v/>
      </c>
    </row>
    <row r="1709" spans="3:15" ht="16.5" customHeight="1" x14ac:dyDescent="0.25">
      <c r="C1709" s="68" t="str">
        <f t="shared" si="29"/>
        <v/>
      </c>
      <c r="D1709" s="69" t="str">
        <f>IF(TimeSpend[[#This Row],[Network Description]]&lt;&gt;"",VLOOKUP(TimeSpend[[#This Row],[Network Description]],Projects!A:B,2,0),"")</f>
        <v/>
      </c>
      <c r="F1709" s="96"/>
      <c r="L1709" s="69" t="str">
        <f>IF(TimeSpend[[#This Row],[Personnel number]]&lt;&gt;"",Utilization!$J$2,"")</f>
        <v/>
      </c>
      <c r="M1709" s="69" t="str">
        <f>IF(TimeSpend[[#This Row],[Personnel number]]&lt;&gt;"",VLOOKUP(TimeSpend[[#This Row],[Personnel number]],Users!A:B,2,0),"")</f>
        <v/>
      </c>
      <c r="N1709" s="69" t="str">
        <f>IF(TimeSpend[[#This Row],[Network Description]]&lt;&gt;"",VLOOKUP(TimeSpend[[#This Row],[Network Description]],Projects!A:C,3,0),"")</f>
        <v/>
      </c>
      <c r="O1709" s="69" t="str">
        <f>IF(TimeSpend[[#This Row],[Activity]]&lt;&gt;"",VLOOKUP(TimeSpend[[#This Row],[Activity]],Activity,2,FALSE),"")</f>
        <v/>
      </c>
    </row>
    <row r="1710" spans="3:15" ht="16.5" customHeight="1" x14ac:dyDescent="0.25">
      <c r="C1710" s="68" t="str">
        <f t="shared" si="29"/>
        <v/>
      </c>
      <c r="D1710" s="69" t="str">
        <f>IF(TimeSpend[[#This Row],[Network Description]]&lt;&gt;"",VLOOKUP(TimeSpend[[#This Row],[Network Description]],Projects!A:B,2,0),"")</f>
        <v/>
      </c>
      <c r="F1710" s="96"/>
      <c r="L1710" s="69" t="str">
        <f>IF(TimeSpend[[#This Row],[Personnel number]]&lt;&gt;"",Utilization!$J$2,"")</f>
        <v/>
      </c>
      <c r="M1710" s="69" t="str">
        <f>IF(TimeSpend[[#This Row],[Personnel number]]&lt;&gt;"",VLOOKUP(TimeSpend[[#This Row],[Personnel number]],Users!A:B,2,0),"")</f>
        <v/>
      </c>
      <c r="N1710" s="69" t="str">
        <f>IF(TimeSpend[[#This Row],[Network Description]]&lt;&gt;"",VLOOKUP(TimeSpend[[#This Row],[Network Description]],Projects!A:C,3,0),"")</f>
        <v/>
      </c>
      <c r="O1710" s="69" t="str">
        <f>IF(TimeSpend[[#This Row],[Activity]]&lt;&gt;"",VLOOKUP(TimeSpend[[#This Row],[Activity]],Activity,2,FALSE),"")</f>
        <v/>
      </c>
    </row>
    <row r="1711" spans="3:15" ht="16.5" customHeight="1" x14ac:dyDescent="0.25">
      <c r="C1711" s="68" t="str">
        <f t="shared" si="29"/>
        <v/>
      </c>
      <c r="D1711" s="69" t="str">
        <f>IF(TimeSpend[[#This Row],[Network Description]]&lt;&gt;"",VLOOKUP(TimeSpend[[#This Row],[Network Description]],Projects!A:B,2,0),"")</f>
        <v/>
      </c>
      <c r="F1711" s="96"/>
      <c r="L1711" s="69" t="str">
        <f>IF(TimeSpend[[#This Row],[Personnel number]]&lt;&gt;"",Utilization!$J$2,"")</f>
        <v/>
      </c>
      <c r="M1711" s="69" t="str">
        <f>IF(TimeSpend[[#This Row],[Personnel number]]&lt;&gt;"",VLOOKUP(TimeSpend[[#This Row],[Personnel number]],Users!A:B,2,0),"")</f>
        <v/>
      </c>
      <c r="N1711" s="69" t="str">
        <f>IF(TimeSpend[[#This Row],[Network Description]]&lt;&gt;"",VLOOKUP(TimeSpend[[#This Row],[Network Description]],Projects!A:C,3,0),"")</f>
        <v/>
      </c>
      <c r="O1711" s="69" t="str">
        <f>IF(TimeSpend[[#This Row],[Activity]]&lt;&gt;"",VLOOKUP(TimeSpend[[#This Row],[Activity]],Activity,2,FALSE),"")</f>
        <v/>
      </c>
    </row>
    <row r="1712" spans="3:15" ht="16.5" customHeight="1" x14ac:dyDescent="0.25">
      <c r="C1712" s="68" t="str">
        <f t="shared" si="29"/>
        <v/>
      </c>
      <c r="D1712" s="69" t="str">
        <f>IF(TimeSpend[[#This Row],[Network Description]]&lt;&gt;"",VLOOKUP(TimeSpend[[#This Row],[Network Description]],Projects!A:B,2,0),"")</f>
        <v/>
      </c>
      <c r="F1712" s="96"/>
      <c r="L1712" s="69" t="str">
        <f>IF(TimeSpend[[#This Row],[Personnel number]]&lt;&gt;"",Utilization!$J$2,"")</f>
        <v/>
      </c>
      <c r="M1712" s="69" t="str">
        <f>IF(TimeSpend[[#This Row],[Personnel number]]&lt;&gt;"",VLOOKUP(TimeSpend[[#This Row],[Personnel number]],Users!A:B,2,0),"")</f>
        <v/>
      </c>
      <c r="N1712" s="69" t="str">
        <f>IF(TimeSpend[[#This Row],[Network Description]]&lt;&gt;"",VLOOKUP(TimeSpend[[#This Row],[Network Description]],Projects!A:C,3,0),"")</f>
        <v/>
      </c>
      <c r="O1712" s="69" t="str">
        <f>IF(TimeSpend[[#This Row],[Activity]]&lt;&gt;"",VLOOKUP(TimeSpend[[#This Row],[Activity]],Activity,2,FALSE),"")</f>
        <v/>
      </c>
    </row>
    <row r="1713" spans="3:15" ht="16.5" customHeight="1" x14ac:dyDescent="0.25">
      <c r="C1713" s="68" t="str">
        <f t="shared" si="29"/>
        <v/>
      </c>
      <c r="D1713" s="69" t="str">
        <f>IF(TimeSpend[[#This Row],[Network Description]]&lt;&gt;"",VLOOKUP(TimeSpend[[#This Row],[Network Description]],Projects!A:B,2,0),"")</f>
        <v/>
      </c>
      <c r="F1713" s="96"/>
      <c r="L1713" s="69" t="str">
        <f>IF(TimeSpend[[#This Row],[Personnel number]]&lt;&gt;"",Utilization!$J$2,"")</f>
        <v/>
      </c>
      <c r="M1713" s="69" t="str">
        <f>IF(TimeSpend[[#This Row],[Personnel number]]&lt;&gt;"",VLOOKUP(TimeSpend[[#This Row],[Personnel number]],Users!A:B,2,0),"")</f>
        <v/>
      </c>
      <c r="N1713" s="69" t="str">
        <f>IF(TimeSpend[[#This Row],[Network Description]]&lt;&gt;"",VLOOKUP(TimeSpend[[#This Row],[Network Description]],Projects!A:C,3,0),"")</f>
        <v/>
      </c>
      <c r="O1713" s="69" t="str">
        <f>IF(TimeSpend[[#This Row],[Activity]]&lt;&gt;"",VLOOKUP(TimeSpend[[#This Row],[Activity]],Activity,2,FALSE),"")</f>
        <v/>
      </c>
    </row>
    <row r="1714" spans="3:15" ht="16.5" customHeight="1" x14ac:dyDescent="0.25">
      <c r="C1714" s="68" t="str">
        <f t="shared" si="29"/>
        <v/>
      </c>
      <c r="D1714" s="69" t="str">
        <f>IF(TimeSpend[[#This Row],[Network Description]]&lt;&gt;"",VLOOKUP(TimeSpend[[#This Row],[Network Description]],Projects!A:B,2,0),"")</f>
        <v/>
      </c>
      <c r="F1714" s="96"/>
      <c r="L1714" s="69" t="str">
        <f>IF(TimeSpend[[#This Row],[Personnel number]]&lt;&gt;"",Utilization!$J$2,"")</f>
        <v/>
      </c>
      <c r="M1714" s="69" t="str">
        <f>IF(TimeSpend[[#This Row],[Personnel number]]&lt;&gt;"",VLOOKUP(TimeSpend[[#This Row],[Personnel number]],Users!A:B,2,0),"")</f>
        <v/>
      </c>
      <c r="N1714" s="69" t="str">
        <f>IF(TimeSpend[[#This Row],[Network Description]]&lt;&gt;"",VLOOKUP(TimeSpend[[#This Row],[Network Description]],Projects!A:C,3,0),"")</f>
        <v/>
      </c>
      <c r="O1714" s="69" t="str">
        <f>IF(TimeSpend[[#This Row],[Activity]]&lt;&gt;"",VLOOKUP(TimeSpend[[#This Row],[Activity]],Activity,2,FALSE),"")</f>
        <v/>
      </c>
    </row>
    <row r="1715" spans="3:15" ht="16.5" customHeight="1" x14ac:dyDescent="0.25">
      <c r="C1715" s="68" t="str">
        <f t="shared" si="29"/>
        <v/>
      </c>
      <c r="D1715" s="69" t="str">
        <f>IF(TimeSpend[[#This Row],[Network Description]]&lt;&gt;"",VLOOKUP(TimeSpend[[#This Row],[Network Description]],Projects!A:B,2,0),"")</f>
        <v/>
      </c>
      <c r="F1715" s="96"/>
      <c r="L1715" s="69" t="str">
        <f>IF(TimeSpend[[#This Row],[Personnel number]]&lt;&gt;"",Utilization!$J$2,"")</f>
        <v/>
      </c>
      <c r="M1715" s="69" t="str">
        <f>IF(TimeSpend[[#This Row],[Personnel number]]&lt;&gt;"",VLOOKUP(TimeSpend[[#This Row],[Personnel number]],Users!A:B,2,0),"")</f>
        <v/>
      </c>
      <c r="N1715" s="69" t="str">
        <f>IF(TimeSpend[[#This Row],[Network Description]]&lt;&gt;"",VLOOKUP(TimeSpend[[#This Row],[Network Description]],Projects!A:C,3,0),"")</f>
        <v/>
      </c>
      <c r="O1715" s="69" t="str">
        <f>IF(TimeSpend[[#This Row],[Activity]]&lt;&gt;"",VLOOKUP(TimeSpend[[#This Row],[Activity]],Activity,2,FALSE),"")</f>
        <v/>
      </c>
    </row>
    <row r="1716" spans="3:15" ht="16.5" customHeight="1" x14ac:dyDescent="0.25">
      <c r="C1716" s="68" t="str">
        <f t="shared" si="29"/>
        <v/>
      </c>
      <c r="D1716" s="69" t="str">
        <f>IF(TimeSpend[[#This Row],[Network Description]]&lt;&gt;"",VLOOKUP(TimeSpend[[#This Row],[Network Description]],Projects!A:B,2,0),"")</f>
        <v/>
      </c>
      <c r="F1716" s="96"/>
      <c r="L1716" s="69" t="str">
        <f>IF(TimeSpend[[#This Row],[Personnel number]]&lt;&gt;"",Utilization!$J$2,"")</f>
        <v/>
      </c>
      <c r="M1716" s="69" t="str">
        <f>IF(TimeSpend[[#This Row],[Personnel number]]&lt;&gt;"",VLOOKUP(TimeSpend[[#This Row],[Personnel number]],Users!A:B,2,0),"")</f>
        <v/>
      </c>
      <c r="N1716" s="69" t="str">
        <f>IF(TimeSpend[[#This Row],[Network Description]]&lt;&gt;"",VLOOKUP(TimeSpend[[#This Row],[Network Description]],Projects!A:C,3,0),"")</f>
        <v/>
      </c>
      <c r="O1716" s="69" t="str">
        <f>IF(TimeSpend[[#This Row],[Activity]]&lt;&gt;"",VLOOKUP(TimeSpend[[#This Row],[Activity]],Activity,2,FALSE),"")</f>
        <v/>
      </c>
    </row>
    <row r="1717" spans="3:15" ht="16.5" customHeight="1" x14ac:dyDescent="0.25">
      <c r="C1717" s="68" t="str">
        <f t="shared" si="29"/>
        <v/>
      </c>
      <c r="D1717" s="69" t="str">
        <f>IF(TimeSpend[[#This Row],[Network Description]]&lt;&gt;"",VLOOKUP(TimeSpend[[#This Row],[Network Description]],Projects!A:B,2,0),"")</f>
        <v/>
      </c>
      <c r="F1717" s="96"/>
      <c r="L1717" s="69" t="str">
        <f>IF(TimeSpend[[#This Row],[Personnel number]]&lt;&gt;"",Utilization!$J$2,"")</f>
        <v/>
      </c>
      <c r="M1717" s="69" t="str">
        <f>IF(TimeSpend[[#This Row],[Personnel number]]&lt;&gt;"",VLOOKUP(TimeSpend[[#This Row],[Personnel number]],Users!A:B,2,0),"")</f>
        <v/>
      </c>
      <c r="N1717" s="69" t="str">
        <f>IF(TimeSpend[[#This Row],[Network Description]]&lt;&gt;"",VLOOKUP(TimeSpend[[#This Row],[Network Description]],Projects!A:C,3,0),"")</f>
        <v/>
      </c>
      <c r="O1717" s="69" t="str">
        <f>IF(TimeSpend[[#This Row],[Activity]]&lt;&gt;"",VLOOKUP(TimeSpend[[#This Row],[Activity]],Activity,2,FALSE),"")</f>
        <v/>
      </c>
    </row>
    <row r="1718" spans="3:15" ht="16.5" customHeight="1" x14ac:dyDescent="0.25">
      <c r="C1718" s="68" t="str">
        <f t="shared" si="29"/>
        <v/>
      </c>
      <c r="D1718" s="69" t="str">
        <f>IF(TimeSpend[[#This Row],[Network Description]]&lt;&gt;"",VLOOKUP(TimeSpend[[#This Row],[Network Description]],Projects!A:B,2,0),"")</f>
        <v/>
      </c>
      <c r="F1718" s="96"/>
      <c r="L1718" s="69" t="str">
        <f>IF(TimeSpend[[#This Row],[Personnel number]]&lt;&gt;"",Utilization!$J$2,"")</f>
        <v/>
      </c>
      <c r="M1718" s="69" t="str">
        <f>IF(TimeSpend[[#This Row],[Personnel number]]&lt;&gt;"",VLOOKUP(TimeSpend[[#This Row],[Personnel number]],Users!A:B,2,0),"")</f>
        <v/>
      </c>
      <c r="N1718" s="69" t="str">
        <f>IF(TimeSpend[[#This Row],[Network Description]]&lt;&gt;"",VLOOKUP(TimeSpend[[#This Row],[Network Description]],Projects!A:C,3,0),"")</f>
        <v/>
      </c>
      <c r="O1718" s="69" t="str">
        <f>IF(TimeSpend[[#This Row],[Activity]]&lt;&gt;"",VLOOKUP(TimeSpend[[#This Row],[Activity]],Activity,2,FALSE),"")</f>
        <v/>
      </c>
    </row>
    <row r="1719" spans="3:15" ht="16.5" customHeight="1" x14ac:dyDescent="0.25">
      <c r="C1719" s="68" t="str">
        <f t="shared" si="29"/>
        <v/>
      </c>
      <c r="D1719" s="69" t="str">
        <f>IF(TimeSpend[[#This Row],[Network Description]]&lt;&gt;"",VLOOKUP(TimeSpend[[#This Row],[Network Description]],Projects!A:B,2,0),"")</f>
        <v/>
      </c>
      <c r="F1719" s="96"/>
      <c r="L1719" s="69" t="str">
        <f>IF(TimeSpend[[#This Row],[Personnel number]]&lt;&gt;"",Utilization!$J$2,"")</f>
        <v/>
      </c>
      <c r="M1719" s="69" t="str">
        <f>IF(TimeSpend[[#This Row],[Personnel number]]&lt;&gt;"",VLOOKUP(TimeSpend[[#This Row],[Personnel number]],Users!A:B,2,0),"")</f>
        <v/>
      </c>
      <c r="N1719" s="69" t="str">
        <f>IF(TimeSpend[[#This Row],[Network Description]]&lt;&gt;"",VLOOKUP(TimeSpend[[#This Row],[Network Description]],Projects!A:C,3,0),"")</f>
        <v/>
      </c>
      <c r="O1719" s="69" t="str">
        <f>IF(TimeSpend[[#This Row],[Activity]]&lt;&gt;"",VLOOKUP(TimeSpend[[#This Row],[Activity]],Activity,2,FALSE),"")</f>
        <v/>
      </c>
    </row>
    <row r="1720" spans="3:15" ht="16.5" customHeight="1" x14ac:dyDescent="0.25">
      <c r="C1720" s="68" t="str">
        <f t="shared" si="29"/>
        <v/>
      </c>
      <c r="D1720" s="69" t="str">
        <f>IF(TimeSpend[[#This Row],[Network Description]]&lt;&gt;"",VLOOKUP(TimeSpend[[#This Row],[Network Description]],Projects!A:B,2,0),"")</f>
        <v/>
      </c>
      <c r="F1720" s="96"/>
      <c r="L1720" s="69" t="str">
        <f>IF(TimeSpend[[#This Row],[Personnel number]]&lt;&gt;"",Utilization!$J$2,"")</f>
        <v/>
      </c>
      <c r="M1720" s="69" t="str">
        <f>IF(TimeSpend[[#This Row],[Personnel number]]&lt;&gt;"",VLOOKUP(TimeSpend[[#This Row],[Personnel number]],Users!A:B,2,0),"")</f>
        <v/>
      </c>
      <c r="N1720" s="69" t="str">
        <f>IF(TimeSpend[[#This Row],[Network Description]]&lt;&gt;"",VLOOKUP(TimeSpend[[#This Row],[Network Description]],Projects!A:C,3,0),"")</f>
        <v/>
      </c>
      <c r="O1720" s="69" t="str">
        <f>IF(TimeSpend[[#This Row],[Activity]]&lt;&gt;"",VLOOKUP(TimeSpend[[#This Row],[Activity]],Activity,2,FALSE),"")</f>
        <v/>
      </c>
    </row>
    <row r="1721" spans="3:15" ht="16.5" customHeight="1" x14ac:dyDescent="0.25">
      <c r="C1721" s="68" t="str">
        <f t="shared" si="29"/>
        <v/>
      </c>
      <c r="D1721" s="69" t="str">
        <f>IF(TimeSpend[[#This Row],[Network Description]]&lt;&gt;"",VLOOKUP(TimeSpend[[#This Row],[Network Description]],Projects!A:B,2,0),"")</f>
        <v/>
      </c>
      <c r="F1721" s="96"/>
      <c r="L1721" s="69" t="str">
        <f>IF(TimeSpend[[#This Row],[Personnel number]]&lt;&gt;"",Utilization!$J$2,"")</f>
        <v/>
      </c>
      <c r="M1721" s="69" t="str">
        <f>IF(TimeSpend[[#This Row],[Personnel number]]&lt;&gt;"",VLOOKUP(TimeSpend[[#This Row],[Personnel number]],Users!A:B,2,0),"")</f>
        <v/>
      </c>
      <c r="N1721" s="69" t="str">
        <f>IF(TimeSpend[[#This Row],[Network Description]]&lt;&gt;"",VLOOKUP(TimeSpend[[#This Row],[Network Description]],Projects!A:C,3,0),"")</f>
        <v/>
      </c>
      <c r="O1721" s="69" t="str">
        <f>IF(TimeSpend[[#This Row],[Activity]]&lt;&gt;"",VLOOKUP(TimeSpend[[#This Row],[Activity]],Activity,2,FALSE),"")</f>
        <v/>
      </c>
    </row>
    <row r="1722" spans="3:15" ht="16.5" customHeight="1" x14ac:dyDescent="0.25">
      <c r="C1722" s="68" t="str">
        <f t="shared" si="29"/>
        <v/>
      </c>
      <c r="D1722" s="69" t="str">
        <f>IF(TimeSpend[[#This Row],[Network Description]]&lt;&gt;"",VLOOKUP(TimeSpend[[#This Row],[Network Description]],Projects!A:B,2,0),"")</f>
        <v/>
      </c>
      <c r="F1722" s="96"/>
      <c r="L1722" s="69" t="str">
        <f>IF(TimeSpend[[#This Row],[Personnel number]]&lt;&gt;"",Utilization!$J$2,"")</f>
        <v/>
      </c>
      <c r="M1722" s="69" t="str">
        <f>IF(TimeSpend[[#This Row],[Personnel number]]&lt;&gt;"",VLOOKUP(TimeSpend[[#This Row],[Personnel number]],Users!A:B,2,0),"")</f>
        <v/>
      </c>
      <c r="N1722" s="69" t="str">
        <f>IF(TimeSpend[[#This Row],[Network Description]]&lt;&gt;"",VLOOKUP(TimeSpend[[#This Row],[Network Description]],Projects!A:C,3,0),"")</f>
        <v/>
      </c>
      <c r="O1722" s="69" t="str">
        <f>IF(TimeSpend[[#This Row],[Activity]]&lt;&gt;"",VLOOKUP(TimeSpend[[#This Row],[Activity]],Activity,2,FALSE),"")</f>
        <v/>
      </c>
    </row>
    <row r="1723" spans="3:15" ht="16.5" customHeight="1" x14ac:dyDescent="0.25">
      <c r="C1723" s="68" t="str">
        <f t="shared" si="29"/>
        <v/>
      </c>
      <c r="D1723" s="69" t="str">
        <f>IF(TimeSpend[[#This Row],[Network Description]]&lt;&gt;"",VLOOKUP(TimeSpend[[#This Row],[Network Description]],Projects!A:B,2,0),"")</f>
        <v/>
      </c>
      <c r="F1723" s="96"/>
      <c r="L1723" s="69" t="str">
        <f>IF(TimeSpend[[#This Row],[Personnel number]]&lt;&gt;"",Utilization!$J$2,"")</f>
        <v/>
      </c>
      <c r="M1723" s="69" t="str">
        <f>IF(TimeSpend[[#This Row],[Personnel number]]&lt;&gt;"",VLOOKUP(TimeSpend[[#This Row],[Personnel number]],Users!A:B,2,0),"")</f>
        <v/>
      </c>
      <c r="N1723" s="69" t="str">
        <f>IF(TimeSpend[[#This Row],[Network Description]]&lt;&gt;"",VLOOKUP(TimeSpend[[#This Row],[Network Description]],Projects!A:C,3,0),"")</f>
        <v/>
      </c>
      <c r="O1723" s="69" t="str">
        <f>IF(TimeSpend[[#This Row],[Activity]]&lt;&gt;"",VLOOKUP(TimeSpend[[#This Row],[Activity]],Activity,2,FALSE),"")</f>
        <v/>
      </c>
    </row>
    <row r="1724" spans="3:15" ht="16.5" customHeight="1" x14ac:dyDescent="0.25">
      <c r="C1724" s="68" t="str">
        <f t="shared" si="29"/>
        <v/>
      </c>
      <c r="D1724" s="69" t="str">
        <f>IF(TimeSpend[[#This Row],[Network Description]]&lt;&gt;"",VLOOKUP(TimeSpend[[#This Row],[Network Description]],Projects!A:B,2,0),"")</f>
        <v/>
      </c>
      <c r="F1724" s="96"/>
      <c r="L1724" s="69" t="str">
        <f>IF(TimeSpend[[#This Row],[Personnel number]]&lt;&gt;"",Utilization!$J$2,"")</f>
        <v/>
      </c>
      <c r="M1724" s="69" t="str">
        <f>IF(TimeSpend[[#This Row],[Personnel number]]&lt;&gt;"",VLOOKUP(TimeSpend[[#This Row],[Personnel number]],Users!A:B,2,0),"")</f>
        <v/>
      </c>
      <c r="N1724" s="69" t="str">
        <f>IF(TimeSpend[[#This Row],[Network Description]]&lt;&gt;"",VLOOKUP(TimeSpend[[#This Row],[Network Description]],Projects!A:C,3,0),"")</f>
        <v/>
      </c>
      <c r="O1724" s="69" t="str">
        <f>IF(TimeSpend[[#This Row],[Activity]]&lt;&gt;"",VLOOKUP(TimeSpend[[#This Row],[Activity]],Activity,2,FALSE),"")</f>
        <v/>
      </c>
    </row>
    <row r="1725" spans="3:15" ht="16.5" customHeight="1" x14ac:dyDescent="0.25">
      <c r="C1725" s="68" t="str">
        <f t="shared" si="29"/>
        <v/>
      </c>
      <c r="D1725" s="69" t="str">
        <f>IF(TimeSpend[[#This Row],[Network Description]]&lt;&gt;"",VLOOKUP(TimeSpend[[#This Row],[Network Description]],Projects!A:B,2,0),"")</f>
        <v/>
      </c>
      <c r="F1725" s="96"/>
      <c r="L1725" s="69" t="str">
        <f>IF(TimeSpend[[#This Row],[Personnel number]]&lt;&gt;"",Utilization!$J$2,"")</f>
        <v/>
      </c>
      <c r="M1725" s="69" t="str">
        <f>IF(TimeSpend[[#This Row],[Personnel number]]&lt;&gt;"",VLOOKUP(TimeSpend[[#This Row],[Personnel number]],Users!A:B,2,0),"")</f>
        <v/>
      </c>
      <c r="N1725" s="69" t="str">
        <f>IF(TimeSpend[[#This Row],[Network Description]]&lt;&gt;"",VLOOKUP(TimeSpend[[#This Row],[Network Description]],Projects!A:C,3,0),"")</f>
        <v/>
      </c>
      <c r="O1725" s="69" t="str">
        <f>IF(TimeSpend[[#This Row],[Activity]]&lt;&gt;"",VLOOKUP(TimeSpend[[#This Row],[Activity]],Activity,2,FALSE),"")</f>
        <v/>
      </c>
    </row>
    <row r="1726" spans="3:15" ht="16.5" customHeight="1" x14ac:dyDescent="0.25">
      <c r="C1726" s="68" t="str">
        <f t="shared" si="29"/>
        <v/>
      </c>
      <c r="D1726" s="69" t="str">
        <f>IF(TimeSpend[[#This Row],[Network Description]]&lt;&gt;"",VLOOKUP(TimeSpend[[#This Row],[Network Description]],Projects!A:B,2,0),"")</f>
        <v/>
      </c>
      <c r="F1726" s="96"/>
      <c r="L1726" s="69" t="str">
        <f>IF(TimeSpend[[#This Row],[Personnel number]]&lt;&gt;"",Utilization!$J$2,"")</f>
        <v/>
      </c>
      <c r="M1726" s="69" t="str">
        <f>IF(TimeSpend[[#This Row],[Personnel number]]&lt;&gt;"",VLOOKUP(TimeSpend[[#This Row],[Personnel number]],Users!A:B,2,0),"")</f>
        <v/>
      </c>
      <c r="N1726" s="69" t="str">
        <f>IF(TimeSpend[[#This Row],[Network Description]]&lt;&gt;"",VLOOKUP(TimeSpend[[#This Row],[Network Description]],Projects!A:C,3,0),"")</f>
        <v/>
      </c>
      <c r="O1726" s="69" t="str">
        <f>IF(TimeSpend[[#This Row],[Activity]]&lt;&gt;"",VLOOKUP(TimeSpend[[#This Row],[Activity]],Activity,2,FALSE),"")</f>
        <v/>
      </c>
    </row>
    <row r="1727" spans="3:15" ht="16.5" customHeight="1" x14ac:dyDescent="0.25">
      <c r="C1727" s="68" t="str">
        <f t="shared" si="29"/>
        <v/>
      </c>
      <c r="D1727" s="69" t="str">
        <f>IF(TimeSpend[[#This Row],[Network Description]]&lt;&gt;"",VLOOKUP(TimeSpend[[#This Row],[Network Description]],Projects!A:B,2,0),"")</f>
        <v/>
      </c>
      <c r="F1727" s="96"/>
      <c r="L1727" s="69" t="str">
        <f>IF(TimeSpend[[#This Row],[Personnel number]]&lt;&gt;"",Utilization!$J$2,"")</f>
        <v/>
      </c>
      <c r="M1727" s="69" t="str">
        <f>IF(TimeSpend[[#This Row],[Personnel number]]&lt;&gt;"",VLOOKUP(TimeSpend[[#This Row],[Personnel number]],Users!A:B,2,0),"")</f>
        <v/>
      </c>
      <c r="N1727" s="69" t="str">
        <f>IF(TimeSpend[[#This Row],[Network Description]]&lt;&gt;"",VLOOKUP(TimeSpend[[#This Row],[Network Description]],Projects!A:C,3,0),"")</f>
        <v/>
      </c>
      <c r="O1727" s="69" t="str">
        <f>IF(TimeSpend[[#This Row],[Activity]]&lt;&gt;"",VLOOKUP(TimeSpend[[#This Row],[Activity]],Activity,2,FALSE),"")</f>
        <v/>
      </c>
    </row>
    <row r="1728" spans="3:15" ht="16.5" customHeight="1" x14ac:dyDescent="0.25">
      <c r="C1728" s="68" t="str">
        <f t="shared" si="29"/>
        <v/>
      </c>
      <c r="D1728" s="69" t="str">
        <f>IF(TimeSpend[[#This Row],[Network Description]]&lt;&gt;"",VLOOKUP(TimeSpend[[#This Row],[Network Description]],Projects!A:B,2,0),"")</f>
        <v/>
      </c>
      <c r="F1728" s="96"/>
      <c r="L1728" s="69" t="str">
        <f>IF(TimeSpend[[#This Row],[Personnel number]]&lt;&gt;"",Utilization!$J$2,"")</f>
        <v/>
      </c>
      <c r="M1728" s="69" t="str">
        <f>IF(TimeSpend[[#This Row],[Personnel number]]&lt;&gt;"",VLOOKUP(TimeSpend[[#This Row],[Personnel number]],Users!A:B,2,0),"")</f>
        <v/>
      </c>
      <c r="N1728" s="69" t="str">
        <f>IF(TimeSpend[[#This Row],[Network Description]]&lt;&gt;"",VLOOKUP(TimeSpend[[#This Row],[Network Description]],Projects!A:C,3,0),"")</f>
        <v/>
      </c>
      <c r="O1728" s="69" t="str">
        <f>IF(TimeSpend[[#This Row],[Activity]]&lt;&gt;"",VLOOKUP(TimeSpend[[#This Row],[Activity]],Activity,2,FALSE),"")</f>
        <v/>
      </c>
    </row>
    <row r="1729" spans="3:15" ht="16.5" customHeight="1" x14ac:dyDescent="0.25">
      <c r="C1729" s="68" t="str">
        <f t="shared" ref="C1729:C1792" si="30">IF((I1729-INT(I1729))*24-(H1729-INT(H1729))*24=0,"",(I1729-INT(I1729))*24-(H1729-INT(H1729))*24)</f>
        <v/>
      </c>
      <c r="D1729" s="69" t="str">
        <f>IF(TimeSpend[[#This Row],[Network Description]]&lt;&gt;"",VLOOKUP(TimeSpend[[#This Row],[Network Description]],Projects!A:B,2,0),"")</f>
        <v/>
      </c>
      <c r="F1729" s="96"/>
      <c r="L1729" s="69" t="str">
        <f>IF(TimeSpend[[#This Row],[Personnel number]]&lt;&gt;"",Utilization!$J$2,"")</f>
        <v/>
      </c>
      <c r="M1729" s="69" t="str">
        <f>IF(TimeSpend[[#This Row],[Personnel number]]&lt;&gt;"",VLOOKUP(TimeSpend[[#This Row],[Personnel number]],Users!A:B,2,0),"")</f>
        <v/>
      </c>
      <c r="N1729" s="69" t="str">
        <f>IF(TimeSpend[[#This Row],[Network Description]]&lt;&gt;"",VLOOKUP(TimeSpend[[#This Row],[Network Description]],Projects!A:C,3,0),"")</f>
        <v/>
      </c>
      <c r="O1729" s="69" t="str">
        <f>IF(TimeSpend[[#This Row],[Activity]]&lt;&gt;"",VLOOKUP(TimeSpend[[#This Row],[Activity]],Activity,2,FALSE),"")</f>
        <v/>
      </c>
    </row>
    <row r="1730" spans="3:15" ht="16.5" customHeight="1" x14ac:dyDescent="0.25">
      <c r="C1730" s="68" t="str">
        <f t="shared" si="30"/>
        <v/>
      </c>
      <c r="D1730" s="69" t="str">
        <f>IF(TimeSpend[[#This Row],[Network Description]]&lt;&gt;"",VLOOKUP(TimeSpend[[#This Row],[Network Description]],Projects!A:B,2,0),"")</f>
        <v/>
      </c>
      <c r="F1730" s="96"/>
      <c r="L1730" s="69" t="str">
        <f>IF(TimeSpend[[#This Row],[Personnel number]]&lt;&gt;"",Utilization!$J$2,"")</f>
        <v/>
      </c>
      <c r="M1730" s="69" t="str">
        <f>IF(TimeSpend[[#This Row],[Personnel number]]&lt;&gt;"",VLOOKUP(TimeSpend[[#This Row],[Personnel number]],Users!A:B,2,0),"")</f>
        <v/>
      </c>
      <c r="N1730" s="69" t="str">
        <f>IF(TimeSpend[[#This Row],[Network Description]]&lt;&gt;"",VLOOKUP(TimeSpend[[#This Row],[Network Description]],Projects!A:C,3,0),"")</f>
        <v/>
      </c>
      <c r="O1730" s="69" t="str">
        <f>IF(TimeSpend[[#This Row],[Activity]]&lt;&gt;"",VLOOKUP(TimeSpend[[#This Row],[Activity]],Activity,2,FALSE),"")</f>
        <v/>
      </c>
    </row>
    <row r="1731" spans="3:15" ht="16.5" customHeight="1" x14ac:dyDescent="0.25">
      <c r="C1731" s="68" t="str">
        <f t="shared" si="30"/>
        <v/>
      </c>
      <c r="D1731" s="69" t="str">
        <f>IF(TimeSpend[[#This Row],[Network Description]]&lt;&gt;"",VLOOKUP(TimeSpend[[#This Row],[Network Description]],Projects!A:B,2,0),"")</f>
        <v/>
      </c>
      <c r="F1731" s="96"/>
      <c r="L1731" s="69" t="str">
        <f>IF(TimeSpend[[#This Row],[Personnel number]]&lt;&gt;"",Utilization!$J$2,"")</f>
        <v/>
      </c>
      <c r="M1731" s="69" t="str">
        <f>IF(TimeSpend[[#This Row],[Personnel number]]&lt;&gt;"",VLOOKUP(TimeSpend[[#This Row],[Personnel number]],Users!A:B,2,0),"")</f>
        <v/>
      </c>
      <c r="N1731" s="69" t="str">
        <f>IF(TimeSpend[[#This Row],[Network Description]]&lt;&gt;"",VLOOKUP(TimeSpend[[#This Row],[Network Description]],Projects!A:C,3,0),"")</f>
        <v/>
      </c>
      <c r="O1731" s="69" t="str">
        <f>IF(TimeSpend[[#This Row],[Activity]]&lt;&gt;"",VLOOKUP(TimeSpend[[#This Row],[Activity]],Activity,2,FALSE),"")</f>
        <v/>
      </c>
    </row>
    <row r="1732" spans="3:15" ht="16.5" customHeight="1" x14ac:dyDescent="0.25">
      <c r="C1732" s="68" t="str">
        <f t="shared" si="30"/>
        <v/>
      </c>
      <c r="D1732" s="69" t="str">
        <f>IF(TimeSpend[[#This Row],[Network Description]]&lt;&gt;"",VLOOKUP(TimeSpend[[#This Row],[Network Description]],Projects!A:B,2,0),"")</f>
        <v/>
      </c>
      <c r="F1732" s="96"/>
      <c r="L1732" s="69" t="str">
        <f>IF(TimeSpend[[#This Row],[Personnel number]]&lt;&gt;"",Utilization!$J$2,"")</f>
        <v/>
      </c>
      <c r="M1732" s="69" t="str">
        <f>IF(TimeSpend[[#This Row],[Personnel number]]&lt;&gt;"",VLOOKUP(TimeSpend[[#This Row],[Personnel number]],Users!A:B,2,0),"")</f>
        <v/>
      </c>
      <c r="N1732" s="69" t="str">
        <f>IF(TimeSpend[[#This Row],[Network Description]]&lt;&gt;"",VLOOKUP(TimeSpend[[#This Row],[Network Description]],Projects!A:C,3,0),"")</f>
        <v/>
      </c>
      <c r="O1732" s="69" t="str">
        <f>IF(TimeSpend[[#This Row],[Activity]]&lt;&gt;"",VLOOKUP(TimeSpend[[#This Row],[Activity]],Activity,2,FALSE),"")</f>
        <v/>
      </c>
    </row>
    <row r="1733" spans="3:15" ht="16.5" customHeight="1" x14ac:dyDescent="0.25">
      <c r="C1733" s="68" t="str">
        <f t="shared" si="30"/>
        <v/>
      </c>
      <c r="D1733" s="69" t="str">
        <f>IF(TimeSpend[[#This Row],[Network Description]]&lt;&gt;"",VLOOKUP(TimeSpend[[#This Row],[Network Description]],Projects!A:B,2,0),"")</f>
        <v/>
      </c>
      <c r="F1733" s="96"/>
      <c r="L1733" s="69" t="str">
        <f>IF(TimeSpend[[#This Row],[Personnel number]]&lt;&gt;"",Utilization!$J$2,"")</f>
        <v/>
      </c>
      <c r="M1733" s="69" t="str">
        <f>IF(TimeSpend[[#This Row],[Personnel number]]&lt;&gt;"",VLOOKUP(TimeSpend[[#This Row],[Personnel number]],Users!A:B,2,0),"")</f>
        <v/>
      </c>
      <c r="N1733" s="69" t="str">
        <f>IF(TimeSpend[[#This Row],[Network Description]]&lt;&gt;"",VLOOKUP(TimeSpend[[#This Row],[Network Description]],Projects!A:C,3,0),"")</f>
        <v/>
      </c>
      <c r="O1733" s="69" t="str">
        <f>IF(TimeSpend[[#This Row],[Activity]]&lt;&gt;"",VLOOKUP(TimeSpend[[#This Row],[Activity]],Activity,2,FALSE),"")</f>
        <v/>
      </c>
    </row>
    <row r="1734" spans="3:15" ht="16.5" customHeight="1" x14ac:dyDescent="0.25">
      <c r="C1734" s="68" t="str">
        <f t="shared" si="30"/>
        <v/>
      </c>
      <c r="D1734" s="69" t="str">
        <f>IF(TimeSpend[[#This Row],[Network Description]]&lt;&gt;"",VLOOKUP(TimeSpend[[#This Row],[Network Description]],Projects!A:B,2,0),"")</f>
        <v/>
      </c>
      <c r="F1734" s="96"/>
      <c r="L1734" s="69" t="str">
        <f>IF(TimeSpend[[#This Row],[Personnel number]]&lt;&gt;"",Utilization!$J$2,"")</f>
        <v/>
      </c>
      <c r="M1734" s="69" t="str">
        <f>IF(TimeSpend[[#This Row],[Personnel number]]&lt;&gt;"",VLOOKUP(TimeSpend[[#This Row],[Personnel number]],Users!A:B,2,0),"")</f>
        <v/>
      </c>
      <c r="N1734" s="69" t="str">
        <f>IF(TimeSpend[[#This Row],[Network Description]]&lt;&gt;"",VLOOKUP(TimeSpend[[#This Row],[Network Description]],Projects!A:C,3,0),"")</f>
        <v/>
      </c>
      <c r="O1734" s="69" t="str">
        <f>IF(TimeSpend[[#This Row],[Activity]]&lt;&gt;"",VLOOKUP(TimeSpend[[#This Row],[Activity]],Activity,2,FALSE),"")</f>
        <v/>
      </c>
    </row>
    <row r="1735" spans="3:15" ht="16.5" customHeight="1" x14ac:dyDescent="0.25">
      <c r="C1735" s="68" t="str">
        <f t="shared" si="30"/>
        <v/>
      </c>
      <c r="D1735" s="69" t="str">
        <f>IF(TimeSpend[[#This Row],[Network Description]]&lt;&gt;"",VLOOKUP(TimeSpend[[#This Row],[Network Description]],Projects!A:B,2,0),"")</f>
        <v/>
      </c>
      <c r="F1735" s="96"/>
      <c r="L1735" s="69" t="str">
        <f>IF(TimeSpend[[#This Row],[Personnel number]]&lt;&gt;"",Utilization!$J$2,"")</f>
        <v/>
      </c>
      <c r="M1735" s="69" t="str">
        <f>IF(TimeSpend[[#This Row],[Personnel number]]&lt;&gt;"",VLOOKUP(TimeSpend[[#This Row],[Personnel number]],Users!A:B,2,0),"")</f>
        <v/>
      </c>
      <c r="N1735" s="69" t="str">
        <f>IF(TimeSpend[[#This Row],[Network Description]]&lt;&gt;"",VLOOKUP(TimeSpend[[#This Row],[Network Description]],Projects!A:C,3,0),"")</f>
        <v/>
      </c>
      <c r="O1735" s="69" t="str">
        <f>IF(TimeSpend[[#This Row],[Activity]]&lt;&gt;"",VLOOKUP(TimeSpend[[#This Row],[Activity]],Activity,2,FALSE),"")</f>
        <v/>
      </c>
    </row>
    <row r="1736" spans="3:15" ht="16.5" customHeight="1" x14ac:dyDescent="0.25">
      <c r="C1736" s="68" t="str">
        <f t="shared" si="30"/>
        <v/>
      </c>
      <c r="D1736" s="69" t="str">
        <f>IF(TimeSpend[[#This Row],[Network Description]]&lt;&gt;"",VLOOKUP(TimeSpend[[#This Row],[Network Description]],Projects!A:B,2,0),"")</f>
        <v/>
      </c>
      <c r="F1736" s="96"/>
      <c r="L1736" s="69" t="str">
        <f>IF(TimeSpend[[#This Row],[Personnel number]]&lt;&gt;"",Utilization!$J$2,"")</f>
        <v/>
      </c>
      <c r="M1736" s="69" t="str">
        <f>IF(TimeSpend[[#This Row],[Personnel number]]&lt;&gt;"",VLOOKUP(TimeSpend[[#This Row],[Personnel number]],Users!A:B,2,0),"")</f>
        <v/>
      </c>
      <c r="N1736" s="69" t="str">
        <f>IF(TimeSpend[[#This Row],[Network Description]]&lt;&gt;"",VLOOKUP(TimeSpend[[#This Row],[Network Description]],Projects!A:C,3,0),"")</f>
        <v/>
      </c>
      <c r="O1736" s="69" t="str">
        <f>IF(TimeSpend[[#This Row],[Activity]]&lt;&gt;"",VLOOKUP(TimeSpend[[#This Row],[Activity]],Activity,2,FALSE),"")</f>
        <v/>
      </c>
    </row>
    <row r="1737" spans="3:15" ht="16.5" customHeight="1" x14ac:dyDescent="0.25">
      <c r="C1737" s="68" t="str">
        <f t="shared" si="30"/>
        <v/>
      </c>
      <c r="D1737" s="69" t="str">
        <f>IF(TimeSpend[[#This Row],[Network Description]]&lt;&gt;"",VLOOKUP(TimeSpend[[#This Row],[Network Description]],Projects!A:B,2,0),"")</f>
        <v/>
      </c>
      <c r="F1737" s="96"/>
      <c r="L1737" s="69" t="str">
        <f>IF(TimeSpend[[#This Row],[Personnel number]]&lt;&gt;"",Utilization!$J$2,"")</f>
        <v/>
      </c>
      <c r="M1737" s="69" t="str">
        <f>IF(TimeSpend[[#This Row],[Personnel number]]&lt;&gt;"",VLOOKUP(TimeSpend[[#This Row],[Personnel number]],Users!A:B,2,0),"")</f>
        <v/>
      </c>
      <c r="N1737" s="69" t="str">
        <f>IF(TimeSpend[[#This Row],[Network Description]]&lt;&gt;"",VLOOKUP(TimeSpend[[#This Row],[Network Description]],Projects!A:C,3,0),"")</f>
        <v/>
      </c>
      <c r="O1737" s="69" t="str">
        <f>IF(TimeSpend[[#This Row],[Activity]]&lt;&gt;"",VLOOKUP(TimeSpend[[#This Row],[Activity]],Activity,2,FALSE),"")</f>
        <v/>
      </c>
    </row>
    <row r="1738" spans="3:15" ht="16.5" customHeight="1" x14ac:dyDescent="0.25">
      <c r="C1738" s="68" t="str">
        <f t="shared" si="30"/>
        <v/>
      </c>
      <c r="D1738" s="69" t="str">
        <f>IF(TimeSpend[[#This Row],[Network Description]]&lt;&gt;"",VLOOKUP(TimeSpend[[#This Row],[Network Description]],Projects!A:B,2,0),"")</f>
        <v/>
      </c>
      <c r="F1738" s="96"/>
      <c r="L1738" s="69" t="str">
        <f>IF(TimeSpend[[#This Row],[Personnel number]]&lt;&gt;"",Utilization!$J$2,"")</f>
        <v/>
      </c>
      <c r="M1738" s="69" t="str">
        <f>IF(TimeSpend[[#This Row],[Personnel number]]&lt;&gt;"",VLOOKUP(TimeSpend[[#This Row],[Personnel number]],Users!A:B,2,0),"")</f>
        <v/>
      </c>
      <c r="N1738" s="69" t="str">
        <f>IF(TimeSpend[[#This Row],[Network Description]]&lt;&gt;"",VLOOKUP(TimeSpend[[#This Row],[Network Description]],Projects!A:C,3,0),"")</f>
        <v/>
      </c>
      <c r="O1738" s="69" t="str">
        <f>IF(TimeSpend[[#This Row],[Activity]]&lt;&gt;"",VLOOKUP(TimeSpend[[#This Row],[Activity]],Activity,2,FALSE),"")</f>
        <v/>
      </c>
    </row>
    <row r="1739" spans="3:15" ht="16.5" customHeight="1" x14ac:dyDescent="0.25">
      <c r="C1739" s="68" t="str">
        <f t="shared" si="30"/>
        <v/>
      </c>
      <c r="D1739" s="69" t="str">
        <f>IF(TimeSpend[[#This Row],[Network Description]]&lt;&gt;"",VLOOKUP(TimeSpend[[#This Row],[Network Description]],Projects!A:B,2,0),"")</f>
        <v/>
      </c>
      <c r="F1739" s="96"/>
      <c r="L1739" s="69" t="str">
        <f>IF(TimeSpend[[#This Row],[Personnel number]]&lt;&gt;"",Utilization!$J$2,"")</f>
        <v/>
      </c>
      <c r="M1739" s="69" t="str">
        <f>IF(TimeSpend[[#This Row],[Personnel number]]&lt;&gt;"",VLOOKUP(TimeSpend[[#This Row],[Personnel number]],Users!A:B,2,0),"")</f>
        <v/>
      </c>
      <c r="N1739" s="69" t="str">
        <f>IF(TimeSpend[[#This Row],[Network Description]]&lt;&gt;"",VLOOKUP(TimeSpend[[#This Row],[Network Description]],Projects!A:C,3,0),"")</f>
        <v/>
      </c>
      <c r="O1739" s="69" t="str">
        <f>IF(TimeSpend[[#This Row],[Activity]]&lt;&gt;"",VLOOKUP(TimeSpend[[#This Row],[Activity]],Activity,2,FALSE),"")</f>
        <v/>
      </c>
    </row>
    <row r="1740" spans="3:15" ht="16.5" customHeight="1" x14ac:dyDescent="0.25">
      <c r="C1740" s="68" t="str">
        <f t="shared" si="30"/>
        <v/>
      </c>
      <c r="D1740" s="69" t="str">
        <f>IF(TimeSpend[[#This Row],[Network Description]]&lt;&gt;"",VLOOKUP(TimeSpend[[#This Row],[Network Description]],Projects!A:B,2,0),"")</f>
        <v/>
      </c>
      <c r="F1740" s="96"/>
      <c r="L1740" s="69" t="str">
        <f>IF(TimeSpend[[#This Row],[Personnel number]]&lt;&gt;"",Utilization!$J$2,"")</f>
        <v/>
      </c>
      <c r="M1740" s="69" t="str">
        <f>IF(TimeSpend[[#This Row],[Personnel number]]&lt;&gt;"",VLOOKUP(TimeSpend[[#This Row],[Personnel number]],Users!A:B,2,0),"")</f>
        <v/>
      </c>
      <c r="N1740" s="69" t="str">
        <f>IF(TimeSpend[[#This Row],[Network Description]]&lt;&gt;"",VLOOKUP(TimeSpend[[#This Row],[Network Description]],Projects!A:C,3,0),"")</f>
        <v/>
      </c>
      <c r="O1740" s="69" t="str">
        <f>IF(TimeSpend[[#This Row],[Activity]]&lt;&gt;"",VLOOKUP(TimeSpend[[#This Row],[Activity]],Activity,2,FALSE),"")</f>
        <v/>
      </c>
    </row>
    <row r="1741" spans="3:15" ht="16.5" customHeight="1" x14ac:dyDescent="0.25">
      <c r="C1741" s="68" t="str">
        <f t="shared" si="30"/>
        <v/>
      </c>
      <c r="D1741" s="69" t="str">
        <f>IF(TimeSpend[[#This Row],[Network Description]]&lt;&gt;"",VLOOKUP(TimeSpend[[#This Row],[Network Description]],Projects!A:B,2,0),"")</f>
        <v/>
      </c>
      <c r="F1741" s="96"/>
      <c r="L1741" s="69" t="str">
        <f>IF(TimeSpend[[#This Row],[Personnel number]]&lt;&gt;"",Utilization!$J$2,"")</f>
        <v/>
      </c>
      <c r="M1741" s="69" t="str">
        <f>IF(TimeSpend[[#This Row],[Personnel number]]&lt;&gt;"",VLOOKUP(TimeSpend[[#This Row],[Personnel number]],Users!A:B,2,0),"")</f>
        <v/>
      </c>
      <c r="N1741" s="69" t="str">
        <f>IF(TimeSpend[[#This Row],[Network Description]]&lt;&gt;"",VLOOKUP(TimeSpend[[#This Row],[Network Description]],Projects!A:C,3,0),"")</f>
        <v/>
      </c>
      <c r="O1741" s="69" t="str">
        <f>IF(TimeSpend[[#This Row],[Activity]]&lt;&gt;"",VLOOKUP(TimeSpend[[#This Row],[Activity]],Activity,2,FALSE),"")</f>
        <v/>
      </c>
    </row>
    <row r="1742" spans="3:15" ht="16.5" customHeight="1" x14ac:dyDescent="0.25">
      <c r="C1742" s="68" t="str">
        <f t="shared" si="30"/>
        <v/>
      </c>
      <c r="D1742" s="69" t="str">
        <f>IF(TimeSpend[[#This Row],[Network Description]]&lt;&gt;"",VLOOKUP(TimeSpend[[#This Row],[Network Description]],Projects!A:B,2,0),"")</f>
        <v/>
      </c>
      <c r="F1742" s="96"/>
      <c r="L1742" s="69" t="str">
        <f>IF(TimeSpend[[#This Row],[Personnel number]]&lt;&gt;"",Utilization!$J$2,"")</f>
        <v/>
      </c>
      <c r="M1742" s="69" t="str">
        <f>IF(TimeSpend[[#This Row],[Personnel number]]&lt;&gt;"",VLOOKUP(TimeSpend[[#This Row],[Personnel number]],Users!A:B,2,0),"")</f>
        <v/>
      </c>
      <c r="N1742" s="69" t="str">
        <f>IF(TimeSpend[[#This Row],[Network Description]]&lt;&gt;"",VLOOKUP(TimeSpend[[#This Row],[Network Description]],Projects!A:C,3,0),"")</f>
        <v/>
      </c>
      <c r="O1742" s="69" t="str">
        <f>IF(TimeSpend[[#This Row],[Activity]]&lt;&gt;"",VLOOKUP(TimeSpend[[#This Row],[Activity]],Activity,2,FALSE),"")</f>
        <v/>
      </c>
    </row>
    <row r="1743" spans="3:15" ht="16.5" customHeight="1" x14ac:dyDescent="0.25">
      <c r="C1743" s="68" t="str">
        <f t="shared" si="30"/>
        <v/>
      </c>
      <c r="D1743" s="69" t="str">
        <f>IF(TimeSpend[[#This Row],[Network Description]]&lt;&gt;"",VLOOKUP(TimeSpend[[#This Row],[Network Description]],Projects!A:B,2,0),"")</f>
        <v/>
      </c>
      <c r="F1743" s="96"/>
      <c r="L1743" s="69" t="str">
        <f>IF(TimeSpend[[#This Row],[Personnel number]]&lt;&gt;"",Utilization!$J$2,"")</f>
        <v/>
      </c>
      <c r="M1743" s="69" t="str">
        <f>IF(TimeSpend[[#This Row],[Personnel number]]&lt;&gt;"",VLOOKUP(TimeSpend[[#This Row],[Personnel number]],Users!A:B,2,0),"")</f>
        <v/>
      </c>
      <c r="N1743" s="69" t="str">
        <f>IF(TimeSpend[[#This Row],[Network Description]]&lt;&gt;"",VLOOKUP(TimeSpend[[#This Row],[Network Description]],Projects!A:C,3,0),"")</f>
        <v/>
      </c>
      <c r="O1743" s="69" t="str">
        <f>IF(TimeSpend[[#This Row],[Activity]]&lt;&gt;"",VLOOKUP(TimeSpend[[#This Row],[Activity]],Activity,2,FALSE),"")</f>
        <v/>
      </c>
    </row>
    <row r="1744" spans="3:15" ht="16.5" customHeight="1" x14ac:dyDescent="0.25">
      <c r="C1744" s="68" t="str">
        <f t="shared" si="30"/>
        <v/>
      </c>
      <c r="D1744" s="69" t="str">
        <f>IF(TimeSpend[[#This Row],[Network Description]]&lt;&gt;"",VLOOKUP(TimeSpend[[#This Row],[Network Description]],Projects!A:B,2,0),"")</f>
        <v/>
      </c>
      <c r="F1744" s="96"/>
      <c r="L1744" s="69" t="str">
        <f>IF(TimeSpend[[#This Row],[Personnel number]]&lt;&gt;"",Utilization!$J$2,"")</f>
        <v/>
      </c>
      <c r="M1744" s="69" t="str">
        <f>IF(TimeSpend[[#This Row],[Personnel number]]&lt;&gt;"",VLOOKUP(TimeSpend[[#This Row],[Personnel number]],Users!A:B,2,0),"")</f>
        <v/>
      </c>
      <c r="N1744" s="69" t="str">
        <f>IF(TimeSpend[[#This Row],[Network Description]]&lt;&gt;"",VLOOKUP(TimeSpend[[#This Row],[Network Description]],Projects!A:C,3,0),"")</f>
        <v/>
      </c>
      <c r="O1744" s="69" t="str">
        <f>IF(TimeSpend[[#This Row],[Activity]]&lt;&gt;"",VLOOKUP(TimeSpend[[#This Row],[Activity]],Activity,2,FALSE),"")</f>
        <v/>
      </c>
    </row>
    <row r="1745" spans="3:15" ht="16.5" customHeight="1" x14ac:dyDescent="0.25">
      <c r="C1745" s="68" t="str">
        <f t="shared" si="30"/>
        <v/>
      </c>
      <c r="D1745" s="69" t="str">
        <f>IF(TimeSpend[[#This Row],[Network Description]]&lt;&gt;"",VLOOKUP(TimeSpend[[#This Row],[Network Description]],Projects!A:B,2,0),"")</f>
        <v/>
      </c>
      <c r="F1745" s="96"/>
      <c r="L1745" s="69" t="str">
        <f>IF(TimeSpend[[#This Row],[Personnel number]]&lt;&gt;"",Utilization!$J$2,"")</f>
        <v/>
      </c>
      <c r="M1745" s="69" t="str">
        <f>IF(TimeSpend[[#This Row],[Personnel number]]&lt;&gt;"",VLOOKUP(TimeSpend[[#This Row],[Personnel number]],Users!A:B,2,0),"")</f>
        <v/>
      </c>
      <c r="N1745" s="69" t="str">
        <f>IF(TimeSpend[[#This Row],[Network Description]]&lt;&gt;"",VLOOKUP(TimeSpend[[#This Row],[Network Description]],Projects!A:C,3,0),"")</f>
        <v/>
      </c>
      <c r="O1745" s="69" t="str">
        <f>IF(TimeSpend[[#This Row],[Activity]]&lt;&gt;"",VLOOKUP(TimeSpend[[#This Row],[Activity]],Activity,2,FALSE),"")</f>
        <v/>
      </c>
    </row>
    <row r="1746" spans="3:15" ht="16.5" customHeight="1" x14ac:dyDescent="0.25">
      <c r="C1746" s="68" t="str">
        <f t="shared" si="30"/>
        <v/>
      </c>
      <c r="D1746" s="69" t="str">
        <f>IF(TimeSpend[[#This Row],[Network Description]]&lt;&gt;"",VLOOKUP(TimeSpend[[#This Row],[Network Description]],Projects!A:B,2,0),"")</f>
        <v/>
      </c>
      <c r="F1746" s="96"/>
      <c r="L1746" s="69" t="str">
        <f>IF(TimeSpend[[#This Row],[Personnel number]]&lt;&gt;"",Utilization!$J$2,"")</f>
        <v/>
      </c>
      <c r="M1746" s="69" t="str">
        <f>IF(TimeSpend[[#This Row],[Personnel number]]&lt;&gt;"",VLOOKUP(TimeSpend[[#This Row],[Personnel number]],Users!A:B,2,0),"")</f>
        <v/>
      </c>
      <c r="N1746" s="69" t="str">
        <f>IF(TimeSpend[[#This Row],[Network Description]]&lt;&gt;"",VLOOKUP(TimeSpend[[#This Row],[Network Description]],Projects!A:C,3,0),"")</f>
        <v/>
      </c>
      <c r="O1746" s="69" t="str">
        <f>IF(TimeSpend[[#This Row],[Activity]]&lt;&gt;"",VLOOKUP(TimeSpend[[#This Row],[Activity]],Activity,2,FALSE),"")</f>
        <v/>
      </c>
    </row>
    <row r="1747" spans="3:15" ht="16.5" customHeight="1" x14ac:dyDescent="0.25">
      <c r="C1747" s="68" t="str">
        <f t="shared" si="30"/>
        <v/>
      </c>
      <c r="D1747" s="69" t="str">
        <f>IF(TimeSpend[[#This Row],[Network Description]]&lt;&gt;"",VLOOKUP(TimeSpend[[#This Row],[Network Description]],Projects!A:B,2,0),"")</f>
        <v/>
      </c>
      <c r="F1747" s="96"/>
      <c r="L1747" s="69" t="str">
        <f>IF(TimeSpend[[#This Row],[Personnel number]]&lt;&gt;"",Utilization!$J$2,"")</f>
        <v/>
      </c>
      <c r="M1747" s="69" t="str">
        <f>IF(TimeSpend[[#This Row],[Personnel number]]&lt;&gt;"",VLOOKUP(TimeSpend[[#This Row],[Personnel number]],Users!A:B,2,0),"")</f>
        <v/>
      </c>
      <c r="N1747" s="69" t="str">
        <f>IF(TimeSpend[[#This Row],[Network Description]]&lt;&gt;"",VLOOKUP(TimeSpend[[#This Row],[Network Description]],Projects!A:C,3,0),"")</f>
        <v/>
      </c>
      <c r="O1747" s="69" t="str">
        <f>IF(TimeSpend[[#This Row],[Activity]]&lt;&gt;"",VLOOKUP(TimeSpend[[#This Row],[Activity]],Activity,2,FALSE),"")</f>
        <v/>
      </c>
    </row>
    <row r="1748" spans="3:15" ht="16.5" customHeight="1" x14ac:dyDescent="0.25">
      <c r="C1748" s="68" t="str">
        <f t="shared" si="30"/>
        <v/>
      </c>
      <c r="D1748" s="69" t="str">
        <f>IF(TimeSpend[[#This Row],[Network Description]]&lt;&gt;"",VLOOKUP(TimeSpend[[#This Row],[Network Description]],Projects!A:B,2,0),"")</f>
        <v/>
      </c>
      <c r="F1748" s="96"/>
      <c r="L1748" s="69" t="str">
        <f>IF(TimeSpend[[#This Row],[Personnel number]]&lt;&gt;"",Utilization!$J$2,"")</f>
        <v/>
      </c>
      <c r="M1748" s="69" t="str">
        <f>IF(TimeSpend[[#This Row],[Personnel number]]&lt;&gt;"",VLOOKUP(TimeSpend[[#This Row],[Personnel number]],Users!A:B,2,0),"")</f>
        <v/>
      </c>
      <c r="N1748" s="69" t="str">
        <f>IF(TimeSpend[[#This Row],[Network Description]]&lt;&gt;"",VLOOKUP(TimeSpend[[#This Row],[Network Description]],Projects!A:C,3,0),"")</f>
        <v/>
      </c>
      <c r="O1748" s="69" t="str">
        <f>IF(TimeSpend[[#This Row],[Activity]]&lt;&gt;"",VLOOKUP(TimeSpend[[#This Row],[Activity]],Activity,2,FALSE),"")</f>
        <v/>
      </c>
    </row>
    <row r="1749" spans="3:15" ht="16.5" customHeight="1" x14ac:dyDescent="0.25">
      <c r="C1749" s="68" t="str">
        <f t="shared" si="30"/>
        <v/>
      </c>
      <c r="D1749" s="69" t="str">
        <f>IF(TimeSpend[[#This Row],[Network Description]]&lt;&gt;"",VLOOKUP(TimeSpend[[#This Row],[Network Description]],Projects!A:B,2,0),"")</f>
        <v/>
      </c>
      <c r="F1749" s="96"/>
      <c r="L1749" s="69" t="str">
        <f>IF(TimeSpend[[#This Row],[Personnel number]]&lt;&gt;"",Utilization!$J$2,"")</f>
        <v/>
      </c>
      <c r="M1749" s="69" t="str">
        <f>IF(TimeSpend[[#This Row],[Personnel number]]&lt;&gt;"",VLOOKUP(TimeSpend[[#This Row],[Personnel number]],Users!A:B,2,0),"")</f>
        <v/>
      </c>
      <c r="N1749" s="69" t="str">
        <f>IF(TimeSpend[[#This Row],[Network Description]]&lt;&gt;"",VLOOKUP(TimeSpend[[#This Row],[Network Description]],Projects!A:C,3,0),"")</f>
        <v/>
      </c>
      <c r="O1749" s="69" t="str">
        <f>IF(TimeSpend[[#This Row],[Activity]]&lt;&gt;"",VLOOKUP(TimeSpend[[#This Row],[Activity]],Activity,2,FALSE),"")</f>
        <v/>
      </c>
    </row>
    <row r="1750" spans="3:15" ht="16.5" customHeight="1" x14ac:dyDescent="0.25">
      <c r="C1750" s="68" t="str">
        <f t="shared" si="30"/>
        <v/>
      </c>
      <c r="D1750" s="69" t="str">
        <f>IF(TimeSpend[[#This Row],[Network Description]]&lt;&gt;"",VLOOKUP(TimeSpend[[#This Row],[Network Description]],Projects!A:B,2,0),"")</f>
        <v/>
      </c>
      <c r="F1750" s="96"/>
      <c r="L1750" s="69" t="str">
        <f>IF(TimeSpend[[#This Row],[Personnel number]]&lt;&gt;"",Utilization!$J$2,"")</f>
        <v/>
      </c>
      <c r="M1750" s="69" t="str">
        <f>IF(TimeSpend[[#This Row],[Personnel number]]&lt;&gt;"",VLOOKUP(TimeSpend[[#This Row],[Personnel number]],Users!A:B,2,0),"")</f>
        <v/>
      </c>
      <c r="N1750" s="69" t="str">
        <f>IF(TimeSpend[[#This Row],[Network Description]]&lt;&gt;"",VLOOKUP(TimeSpend[[#This Row],[Network Description]],Projects!A:C,3,0),"")</f>
        <v/>
      </c>
      <c r="O1750" s="69" t="str">
        <f>IF(TimeSpend[[#This Row],[Activity]]&lt;&gt;"",VLOOKUP(TimeSpend[[#This Row],[Activity]],Activity,2,FALSE),"")</f>
        <v/>
      </c>
    </row>
    <row r="1751" spans="3:15" ht="16.5" customHeight="1" x14ac:dyDescent="0.25">
      <c r="C1751" s="68" t="str">
        <f t="shared" si="30"/>
        <v/>
      </c>
      <c r="D1751" s="69" t="str">
        <f>IF(TimeSpend[[#This Row],[Network Description]]&lt;&gt;"",VLOOKUP(TimeSpend[[#This Row],[Network Description]],Projects!A:B,2,0),"")</f>
        <v/>
      </c>
      <c r="F1751" s="96"/>
      <c r="L1751" s="69" t="str">
        <f>IF(TimeSpend[[#This Row],[Personnel number]]&lt;&gt;"",Utilization!$J$2,"")</f>
        <v/>
      </c>
      <c r="M1751" s="69" t="str">
        <f>IF(TimeSpend[[#This Row],[Personnel number]]&lt;&gt;"",VLOOKUP(TimeSpend[[#This Row],[Personnel number]],Users!A:B,2,0),"")</f>
        <v/>
      </c>
      <c r="N1751" s="69" t="str">
        <f>IF(TimeSpend[[#This Row],[Network Description]]&lt;&gt;"",VLOOKUP(TimeSpend[[#This Row],[Network Description]],Projects!A:C,3,0),"")</f>
        <v/>
      </c>
      <c r="O1751" s="69" t="str">
        <f>IF(TimeSpend[[#This Row],[Activity]]&lt;&gt;"",VLOOKUP(TimeSpend[[#This Row],[Activity]],Activity,2,FALSE),"")</f>
        <v/>
      </c>
    </row>
    <row r="1752" spans="3:15" ht="16.5" customHeight="1" x14ac:dyDescent="0.25">
      <c r="C1752" s="68" t="str">
        <f t="shared" si="30"/>
        <v/>
      </c>
      <c r="D1752" s="69" t="str">
        <f>IF(TimeSpend[[#This Row],[Network Description]]&lt;&gt;"",VLOOKUP(TimeSpend[[#This Row],[Network Description]],Projects!A:B,2,0),"")</f>
        <v/>
      </c>
      <c r="F1752" s="96"/>
      <c r="L1752" s="69" t="str">
        <f>IF(TimeSpend[[#This Row],[Personnel number]]&lt;&gt;"",Utilization!$J$2,"")</f>
        <v/>
      </c>
      <c r="M1752" s="69" t="str">
        <f>IF(TimeSpend[[#This Row],[Personnel number]]&lt;&gt;"",VLOOKUP(TimeSpend[[#This Row],[Personnel number]],Users!A:B,2,0),"")</f>
        <v/>
      </c>
      <c r="N1752" s="69" t="str">
        <f>IF(TimeSpend[[#This Row],[Network Description]]&lt;&gt;"",VLOOKUP(TimeSpend[[#This Row],[Network Description]],Projects!A:C,3,0),"")</f>
        <v/>
      </c>
      <c r="O1752" s="69" t="str">
        <f>IF(TimeSpend[[#This Row],[Activity]]&lt;&gt;"",VLOOKUP(TimeSpend[[#This Row],[Activity]],Activity,2,FALSE),"")</f>
        <v/>
      </c>
    </row>
    <row r="1753" spans="3:15" ht="16.5" customHeight="1" x14ac:dyDescent="0.25">
      <c r="C1753" s="68" t="str">
        <f t="shared" si="30"/>
        <v/>
      </c>
      <c r="D1753" s="69" t="str">
        <f>IF(TimeSpend[[#This Row],[Network Description]]&lt;&gt;"",VLOOKUP(TimeSpend[[#This Row],[Network Description]],Projects!A:B,2,0),"")</f>
        <v/>
      </c>
      <c r="F1753" s="96"/>
      <c r="L1753" s="69" t="str">
        <f>IF(TimeSpend[[#This Row],[Personnel number]]&lt;&gt;"",Utilization!$J$2,"")</f>
        <v/>
      </c>
      <c r="M1753" s="69" t="str">
        <f>IF(TimeSpend[[#This Row],[Personnel number]]&lt;&gt;"",VLOOKUP(TimeSpend[[#This Row],[Personnel number]],Users!A:B,2,0),"")</f>
        <v/>
      </c>
      <c r="N1753" s="69" t="str">
        <f>IF(TimeSpend[[#This Row],[Network Description]]&lt;&gt;"",VLOOKUP(TimeSpend[[#This Row],[Network Description]],Projects!A:C,3,0),"")</f>
        <v/>
      </c>
      <c r="O1753" s="69" t="str">
        <f>IF(TimeSpend[[#This Row],[Activity]]&lt;&gt;"",VLOOKUP(TimeSpend[[#This Row],[Activity]],Activity,2,FALSE),"")</f>
        <v/>
      </c>
    </row>
    <row r="1754" spans="3:15" ht="16.5" customHeight="1" x14ac:dyDescent="0.25">
      <c r="C1754" s="68" t="str">
        <f t="shared" si="30"/>
        <v/>
      </c>
      <c r="D1754" s="69" t="str">
        <f>IF(TimeSpend[[#This Row],[Network Description]]&lt;&gt;"",VLOOKUP(TimeSpend[[#This Row],[Network Description]],Projects!A:B,2,0),"")</f>
        <v/>
      </c>
      <c r="F1754" s="96"/>
      <c r="L1754" s="69" t="str">
        <f>IF(TimeSpend[[#This Row],[Personnel number]]&lt;&gt;"",Utilization!$J$2,"")</f>
        <v/>
      </c>
      <c r="M1754" s="69" t="str">
        <f>IF(TimeSpend[[#This Row],[Personnel number]]&lt;&gt;"",VLOOKUP(TimeSpend[[#This Row],[Personnel number]],Users!A:B,2,0),"")</f>
        <v/>
      </c>
      <c r="N1754" s="69" t="str">
        <f>IF(TimeSpend[[#This Row],[Network Description]]&lt;&gt;"",VLOOKUP(TimeSpend[[#This Row],[Network Description]],Projects!A:C,3,0),"")</f>
        <v/>
      </c>
      <c r="O1754" s="69" t="str">
        <f>IF(TimeSpend[[#This Row],[Activity]]&lt;&gt;"",VLOOKUP(TimeSpend[[#This Row],[Activity]],Activity,2,FALSE),"")</f>
        <v/>
      </c>
    </row>
    <row r="1755" spans="3:15" ht="16.5" customHeight="1" x14ac:dyDescent="0.25">
      <c r="C1755" s="68" t="str">
        <f t="shared" si="30"/>
        <v/>
      </c>
      <c r="D1755" s="69" t="str">
        <f>IF(TimeSpend[[#This Row],[Network Description]]&lt;&gt;"",VLOOKUP(TimeSpend[[#This Row],[Network Description]],Projects!A:B,2,0),"")</f>
        <v/>
      </c>
      <c r="F1755" s="96"/>
      <c r="L1755" s="69" t="str">
        <f>IF(TimeSpend[[#This Row],[Personnel number]]&lt;&gt;"",Utilization!$J$2,"")</f>
        <v/>
      </c>
      <c r="M1755" s="69" t="str">
        <f>IF(TimeSpend[[#This Row],[Personnel number]]&lt;&gt;"",VLOOKUP(TimeSpend[[#This Row],[Personnel number]],Users!A:B,2,0),"")</f>
        <v/>
      </c>
      <c r="N1755" s="69" t="str">
        <f>IF(TimeSpend[[#This Row],[Network Description]]&lt;&gt;"",VLOOKUP(TimeSpend[[#This Row],[Network Description]],Projects!A:C,3,0),"")</f>
        <v/>
      </c>
      <c r="O1755" s="69" t="str">
        <f>IF(TimeSpend[[#This Row],[Activity]]&lt;&gt;"",VLOOKUP(TimeSpend[[#This Row],[Activity]],Activity,2,FALSE),"")</f>
        <v/>
      </c>
    </row>
    <row r="1756" spans="3:15" ht="16.5" customHeight="1" x14ac:dyDescent="0.25">
      <c r="C1756" s="68" t="str">
        <f t="shared" si="30"/>
        <v/>
      </c>
      <c r="D1756" s="69" t="str">
        <f>IF(TimeSpend[[#This Row],[Network Description]]&lt;&gt;"",VLOOKUP(TimeSpend[[#This Row],[Network Description]],Projects!A:B,2,0),"")</f>
        <v/>
      </c>
      <c r="F1756" s="96"/>
      <c r="L1756" s="69" t="str">
        <f>IF(TimeSpend[[#This Row],[Personnel number]]&lt;&gt;"",Utilization!$J$2,"")</f>
        <v/>
      </c>
      <c r="M1756" s="69" t="str">
        <f>IF(TimeSpend[[#This Row],[Personnel number]]&lt;&gt;"",VLOOKUP(TimeSpend[[#This Row],[Personnel number]],Users!A:B,2,0),"")</f>
        <v/>
      </c>
      <c r="N1756" s="69" t="str">
        <f>IF(TimeSpend[[#This Row],[Network Description]]&lt;&gt;"",VLOOKUP(TimeSpend[[#This Row],[Network Description]],Projects!A:C,3,0),"")</f>
        <v/>
      </c>
      <c r="O1756" s="69" t="str">
        <f>IF(TimeSpend[[#This Row],[Activity]]&lt;&gt;"",VLOOKUP(TimeSpend[[#This Row],[Activity]],Activity,2,FALSE),"")</f>
        <v/>
      </c>
    </row>
    <row r="1757" spans="3:15" ht="16.5" customHeight="1" x14ac:dyDescent="0.25">
      <c r="C1757" s="68" t="str">
        <f t="shared" si="30"/>
        <v/>
      </c>
      <c r="D1757" s="69" t="str">
        <f>IF(TimeSpend[[#This Row],[Network Description]]&lt;&gt;"",VLOOKUP(TimeSpend[[#This Row],[Network Description]],Projects!A:B,2,0),"")</f>
        <v/>
      </c>
      <c r="F1757" s="96"/>
      <c r="L1757" s="69" t="str">
        <f>IF(TimeSpend[[#This Row],[Personnel number]]&lt;&gt;"",Utilization!$J$2,"")</f>
        <v/>
      </c>
      <c r="M1757" s="69" t="str">
        <f>IF(TimeSpend[[#This Row],[Personnel number]]&lt;&gt;"",VLOOKUP(TimeSpend[[#This Row],[Personnel number]],Users!A:B,2,0),"")</f>
        <v/>
      </c>
      <c r="N1757" s="69" t="str">
        <f>IF(TimeSpend[[#This Row],[Network Description]]&lt;&gt;"",VLOOKUP(TimeSpend[[#This Row],[Network Description]],Projects!A:C,3,0),"")</f>
        <v/>
      </c>
      <c r="O1757" s="69" t="str">
        <f>IF(TimeSpend[[#This Row],[Activity]]&lt;&gt;"",VLOOKUP(TimeSpend[[#This Row],[Activity]],Activity,2,FALSE),"")</f>
        <v/>
      </c>
    </row>
    <row r="1758" spans="3:15" ht="16.5" customHeight="1" x14ac:dyDescent="0.25">
      <c r="C1758" s="68" t="str">
        <f t="shared" si="30"/>
        <v/>
      </c>
      <c r="D1758" s="69" t="str">
        <f>IF(TimeSpend[[#This Row],[Network Description]]&lt;&gt;"",VLOOKUP(TimeSpend[[#This Row],[Network Description]],Projects!A:B,2,0),"")</f>
        <v/>
      </c>
      <c r="F1758" s="96"/>
      <c r="L1758" s="69" t="str">
        <f>IF(TimeSpend[[#This Row],[Personnel number]]&lt;&gt;"",Utilization!$J$2,"")</f>
        <v/>
      </c>
      <c r="M1758" s="69" t="str">
        <f>IF(TimeSpend[[#This Row],[Personnel number]]&lt;&gt;"",VLOOKUP(TimeSpend[[#This Row],[Personnel number]],Users!A:B,2,0),"")</f>
        <v/>
      </c>
      <c r="N1758" s="69" t="str">
        <f>IF(TimeSpend[[#This Row],[Network Description]]&lt;&gt;"",VLOOKUP(TimeSpend[[#This Row],[Network Description]],Projects!A:C,3,0),"")</f>
        <v/>
      </c>
      <c r="O1758" s="69" t="str">
        <f>IF(TimeSpend[[#This Row],[Activity]]&lt;&gt;"",VLOOKUP(TimeSpend[[#This Row],[Activity]],Activity,2,FALSE),"")</f>
        <v/>
      </c>
    </row>
    <row r="1759" spans="3:15" ht="16.5" customHeight="1" x14ac:dyDescent="0.25">
      <c r="C1759" s="68" t="str">
        <f t="shared" si="30"/>
        <v/>
      </c>
      <c r="D1759" s="69" t="str">
        <f>IF(TimeSpend[[#This Row],[Network Description]]&lt;&gt;"",VLOOKUP(TimeSpend[[#This Row],[Network Description]],Projects!A:B,2,0),"")</f>
        <v/>
      </c>
      <c r="F1759" s="96"/>
      <c r="L1759" s="69" t="str">
        <f>IF(TimeSpend[[#This Row],[Personnel number]]&lt;&gt;"",Utilization!$J$2,"")</f>
        <v/>
      </c>
      <c r="M1759" s="69" t="str">
        <f>IF(TimeSpend[[#This Row],[Personnel number]]&lt;&gt;"",VLOOKUP(TimeSpend[[#This Row],[Personnel number]],Users!A:B,2,0),"")</f>
        <v/>
      </c>
      <c r="N1759" s="69" t="str">
        <f>IF(TimeSpend[[#This Row],[Network Description]]&lt;&gt;"",VLOOKUP(TimeSpend[[#This Row],[Network Description]],Projects!A:C,3,0),"")</f>
        <v/>
      </c>
      <c r="O1759" s="69" t="str">
        <f>IF(TimeSpend[[#This Row],[Activity]]&lt;&gt;"",VLOOKUP(TimeSpend[[#This Row],[Activity]],Activity,2,FALSE),"")</f>
        <v/>
      </c>
    </row>
    <row r="1760" spans="3:15" ht="16.5" customHeight="1" x14ac:dyDescent="0.25">
      <c r="C1760" s="68" t="str">
        <f t="shared" si="30"/>
        <v/>
      </c>
      <c r="D1760" s="69" t="str">
        <f>IF(TimeSpend[[#This Row],[Network Description]]&lt;&gt;"",VLOOKUP(TimeSpend[[#This Row],[Network Description]],Projects!A:B,2,0),"")</f>
        <v/>
      </c>
      <c r="F1760" s="96"/>
      <c r="L1760" s="69" t="str">
        <f>IF(TimeSpend[[#This Row],[Personnel number]]&lt;&gt;"",Utilization!$J$2,"")</f>
        <v/>
      </c>
      <c r="M1760" s="69" t="str">
        <f>IF(TimeSpend[[#This Row],[Personnel number]]&lt;&gt;"",VLOOKUP(TimeSpend[[#This Row],[Personnel number]],Users!A:B,2,0),"")</f>
        <v/>
      </c>
      <c r="N1760" s="69" t="str">
        <f>IF(TimeSpend[[#This Row],[Network Description]]&lt;&gt;"",VLOOKUP(TimeSpend[[#This Row],[Network Description]],Projects!A:C,3,0),"")</f>
        <v/>
      </c>
      <c r="O1760" s="69" t="str">
        <f>IF(TimeSpend[[#This Row],[Activity]]&lt;&gt;"",VLOOKUP(TimeSpend[[#This Row],[Activity]],Activity,2,FALSE),"")</f>
        <v/>
      </c>
    </row>
    <row r="1761" spans="3:15" ht="16.5" customHeight="1" x14ac:dyDescent="0.25">
      <c r="C1761" s="68" t="str">
        <f t="shared" si="30"/>
        <v/>
      </c>
      <c r="D1761" s="69" t="str">
        <f>IF(TimeSpend[[#This Row],[Network Description]]&lt;&gt;"",VLOOKUP(TimeSpend[[#This Row],[Network Description]],Projects!A:B,2,0),"")</f>
        <v/>
      </c>
      <c r="F1761" s="96"/>
      <c r="L1761" s="69" t="str">
        <f>IF(TimeSpend[[#This Row],[Personnel number]]&lt;&gt;"",Utilization!$J$2,"")</f>
        <v/>
      </c>
      <c r="M1761" s="69" t="str">
        <f>IF(TimeSpend[[#This Row],[Personnel number]]&lt;&gt;"",VLOOKUP(TimeSpend[[#This Row],[Personnel number]],Users!A:B,2,0),"")</f>
        <v/>
      </c>
      <c r="N1761" s="69" t="str">
        <f>IF(TimeSpend[[#This Row],[Network Description]]&lt;&gt;"",VLOOKUP(TimeSpend[[#This Row],[Network Description]],Projects!A:C,3,0),"")</f>
        <v/>
      </c>
      <c r="O1761" s="69" t="str">
        <f>IF(TimeSpend[[#This Row],[Activity]]&lt;&gt;"",VLOOKUP(TimeSpend[[#This Row],[Activity]],Activity,2,FALSE),"")</f>
        <v/>
      </c>
    </row>
    <row r="1762" spans="3:15" ht="16.5" customHeight="1" x14ac:dyDescent="0.25">
      <c r="C1762" s="68" t="str">
        <f t="shared" si="30"/>
        <v/>
      </c>
      <c r="D1762" s="69" t="str">
        <f>IF(TimeSpend[[#This Row],[Network Description]]&lt;&gt;"",VLOOKUP(TimeSpend[[#This Row],[Network Description]],Projects!A:B,2,0),"")</f>
        <v/>
      </c>
      <c r="F1762" s="96"/>
      <c r="L1762" s="69" t="str">
        <f>IF(TimeSpend[[#This Row],[Personnel number]]&lt;&gt;"",Utilization!$J$2,"")</f>
        <v/>
      </c>
      <c r="M1762" s="69" t="str">
        <f>IF(TimeSpend[[#This Row],[Personnel number]]&lt;&gt;"",VLOOKUP(TimeSpend[[#This Row],[Personnel number]],Users!A:B,2,0),"")</f>
        <v/>
      </c>
      <c r="N1762" s="69" t="str">
        <f>IF(TimeSpend[[#This Row],[Network Description]]&lt;&gt;"",VLOOKUP(TimeSpend[[#This Row],[Network Description]],Projects!A:C,3,0),"")</f>
        <v/>
      </c>
      <c r="O1762" s="69" t="str">
        <f>IF(TimeSpend[[#This Row],[Activity]]&lt;&gt;"",VLOOKUP(TimeSpend[[#This Row],[Activity]],Activity,2,FALSE),"")</f>
        <v/>
      </c>
    </row>
    <row r="1763" spans="3:15" ht="16.5" customHeight="1" x14ac:dyDescent="0.25">
      <c r="C1763" s="68" t="str">
        <f t="shared" si="30"/>
        <v/>
      </c>
      <c r="D1763" s="69" t="str">
        <f>IF(TimeSpend[[#This Row],[Network Description]]&lt;&gt;"",VLOOKUP(TimeSpend[[#This Row],[Network Description]],Projects!A:B,2,0),"")</f>
        <v/>
      </c>
      <c r="F1763" s="96"/>
      <c r="L1763" s="69" t="str">
        <f>IF(TimeSpend[[#This Row],[Personnel number]]&lt;&gt;"",Utilization!$J$2,"")</f>
        <v/>
      </c>
      <c r="M1763" s="69" t="str">
        <f>IF(TimeSpend[[#This Row],[Personnel number]]&lt;&gt;"",VLOOKUP(TimeSpend[[#This Row],[Personnel number]],Users!A:B,2,0),"")</f>
        <v/>
      </c>
      <c r="N1763" s="69" t="str">
        <f>IF(TimeSpend[[#This Row],[Network Description]]&lt;&gt;"",VLOOKUP(TimeSpend[[#This Row],[Network Description]],Projects!A:C,3,0),"")</f>
        <v/>
      </c>
      <c r="O1763" s="69" t="str">
        <f>IF(TimeSpend[[#This Row],[Activity]]&lt;&gt;"",VLOOKUP(TimeSpend[[#This Row],[Activity]],Activity,2,FALSE),"")</f>
        <v/>
      </c>
    </row>
    <row r="1764" spans="3:15" ht="16.5" customHeight="1" x14ac:dyDescent="0.25">
      <c r="C1764" s="68" t="str">
        <f t="shared" si="30"/>
        <v/>
      </c>
      <c r="D1764" s="69" t="str">
        <f>IF(TimeSpend[[#This Row],[Network Description]]&lt;&gt;"",VLOOKUP(TimeSpend[[#This Row],[Network Description]],Projects!A:B,2,0),"")</f>
        <v/>
      </c>
      <c r="F1764" s="96"/>
      <c r="L1764" s="69" t="str">
        <f>IF(TimeSpend[[#This Row],[Personnel number]]&lt;&gt;"",Utilization!$J$2,"")</f>
        <v/>
      </c>
      <c r="M1764" s="69" t="str">
        <f>IF(TimeSpend[[#This Row],[Personnel number]]&lt;&gt;"",VLOOKUP(TimeSpend[[#This Row],[Personnel number]],Users!A:B,2,0),"")</f>
        <v/>
      </c>
      <c r="N1764" s="69" t="str">
        <f>IF(TimeSpend[[#This Row],[Network Description]]&lt;&gt;"",VLOOKUP(TimeSpend[[#This Row],[Network Description]],Projects!A:C,3,0),"")</f>
        <v/>
      </c>
      <c r="O1764" s="69" t="str">
        <f>IF(TimeSpend[[#This Row],[Activity]]&lt;&gt;"",VLOOKUP(TimeSpend[[#This Row],[Activity]],Activity,2,FALSE),"")</f>
        <v/>
      </c>
    </row>
    <row r="1765" spans="3:15" ht="16.5" customHeight="1" x14ac:dyDescent="0.25">
      <c r="C1765" s="68" t="str">
        <f t="shared" si="30"/>
        <v/>
      </c>
      <c r="D1765" s="69" t="str">
        <f>IF(TimeSpend[[#This Row],[Network Description]]&lt;&gt;"",VLOOKUP(TimeSpend[[#This Row],[Network Description]],Projects!A:B,2,0),"")</f>
        <v/>
      </c>
      <c r="F1765" s="96"/>
      <c r="L1765" s="69" t="str">
        <f>IF(TimeSpend[[#This Row],[Personnel number]]&lt;&gt;"",Utilization!$J$2,"")</f>
        <v/>
      </c>
      <c r="M1765" s="69" t="str">
        <f>IF(TimeSpend[[#This Row],[Personnel number]]&lt;&gt;"",VLOOKUP(TimeSpend[[#This Row],[Personnel number]],Users!A:B,2,0),"")</f>
        <v/>
      </c>
      <c r="N1765" s="69" t="str">
        <f>IF(TimeSpend[[#This Row],[Network Description]]&lt;&gt;"",VLOOKUP(TimeSpend[[#This Row],[Network Description]],Projects!A:C,3,0),"")</f>
        <v/>
      </c>
      <c r="O1765" s="69" t="str">
        <f>IF(TimeSpend[[#This Row],[Activity]]&lt;&gt;"",VLOOKUP(TimeSpend[[#This Row],[Activity]],Activity,2,FALSE),"")</f>
        <v/>
      </c>
    </row>
    <row r="1766" spans="3:15" ht="16.5" customHeight="1" x14ac:dyDescent="0.25">
      <c r="C1766" s="68" t="str">
        <f t="shared" si="30"/>
        <v/>
      </c>
      <c r="D1766" s="69" t="str">
        <f>IF(TimeSpend[[#This Row],[Network Description]]&lt;&gt;"",VLOOKUP(TimeSpend[[#This Row],[Network Description]],Projects!A:B,2,0),"")</f>
        <v/>
      </c>
      <c r="F1766" s="96"/>
      <c r="L1766" s="69" t="str">
        <f>IF(TimeSpend[[#This Row],[Personnel number]]&lt;&gt;"",Utilization!$J$2,"")</f>
        <v/>
      </c>
      <c r="M1766" s="69" t="str">
        <f>IF(TimeSpend[[#This Row],[Personnel number]]&lt;&gt;"",VLOOKUP(TimeSpend[[#This Row],[Personnel number]],Users!A:B,2,0),"")</f>
        <v/>
      </c>
      <c r="N1766" s="69" t="str">
        <f>IF(TimeSpend[[#This Row],[Network Description]]&lt;&gt;"",VLOOKUP(TimeSpend[[#This Row],[Network Description]],Projects!A:C,3,0),"")</f>
        <v/>
      </c>
      <c r="O1766" s="69" t="str">
        <f>IF(TimeSpend[[#This Row],[Activity]]&lt;&gt;"",VLOOKUP(TimeSpend[[#This Row],[Activity]],Activity,2,FALSE),"")</f>
        <v/>
      </c>
    </row>
    <row r="1767" spans="3:15" ht="16.5" customHeight="1" x14ac:dyDescent="0.25">
      <c r="C1767" s="68" t="str">
        <f t="shared" si="30"/>
        <v/>
      </c>
      <c r="D1767" s="69" t="str">
        <f>IF(TimeSpend[[#This Row],[Network Description]]&lt;&gt;"",VLOOKUP(TimeSpend[[#This Row],[Network Description]],Projects!A:B,2,0),"")</f>
        <v/>
      </c>
      <c r="F1767" s="96"/>
      <c r="L1767" s="69" t="str">
        <f>IF(TimeSpend[[#This Row],[Personnel number]]&lt;&gt;"",Utilization!$J$2,"")</f>
        <v/>
      </c>
      <c r="M1767" s="69" t="str">
        <f>IF(TimeSpend[[#This Row],[Personnel number]]&lt;&gt;"",VLOOKUP(TimeSpend[[#This Row],[Personnel number]],Users!A:B,2,0),"")</f>
        <v/>
      </c>
      <c r="N1767" s="69" t="str">
        <f>IF(TimeSpend[[#This Row],[Network Description]]&lt;&gt;"",VLOOKUP(TimeSpend[[#This Row],[Network Description]],Projects!A:C,3,0),"")</f>
        <v/>
      </c>
      <c r="O1767" s="69" t="str">
        <f>IF(TimeSpend[[#This Row],[Activity]]&lt;&gt;"",VLOOKUP(TimeSpend[[#This Row],[Activity]],Activity,2,FALSE),"")</f>
        <v/>
      </c>
    </row>
    <row r="1768" spans="3:15" ht="16.5" customHeight="1" x14ac:dyDescent="0.25">
      <c r="C1768" s="68" t="str">
        <f t="shared" si="30"/>
        <v/>
      </c>
      <c r="D1768" s="69" t="str">
        <f>IF(TimeSpend[[#This Row],[Network Description]]&lt;&gt;"",VLOOKUP(TimeSpend[[#This Row],[Network Description]],Projects!A:B,2,0),"")</f>
        <v/>
      </c>
      <c r="F1768" s="96"/>
      <c r="L1768" s="69" t="str">
        <f>IF(TimeSpend[[#This Row],[Personnel number]]&lt;&gt;"",Utilization!$J$2,"")</f>
        <v/>
      </c>
      <c r="M1768" s="69" t="str">
        <f>IF(TimeSpend[[#This Row],[Personnel number]]&lt;&gt;"",VLOOKUP(TimeSpend[[#This Row],[Personnel number]],Users!A:B,2,0),"")</f>
        <v/>
      </c>
      <c r="N1768" s="69" t="str">
        <f>IF(TimeSpend[[#This Row],[Network Description]]&lt;&gt;"",VLOOKUP(TimeSpend[[#This Row],[Network Description]],Projects!A:C,3,0),"")</f>
        <v/>
      </c>
      <c r="O1768" s="69" t="str">
        <f>IF(TimeSpend[[#This Row],[Activity]]&lt;&gt;"",VLOOKUP(TimeSpend[[#This Row],[Activity]],Activity,2,FALSE),"")</f>
        <v/>
      </c>
    </row>
    <row r="1769" spans="3:15" ht="16.5" customHeight="1" x14ac:dyDescent="0.25">
      <c r="C1769" s="68" t="str">
        <f t="shared" si="30"/>
        <v/>
      </c>
      <c r="D1769" s="69" t="str">
        <f>IF(TimeSpend[[#This Row],[Network Description]]&lt;&gt;"",VLOOKUP(TimeSpend[[#This Row],[Network Description]],Projects!A:B,2,0),"")</f>
        <v/>
      </c>
      <c r="F1769" s="96"/>
      <c r="L1769" s="69" t="str">
        <f>IF(TimeSpend[[#This Row],[Personnel number]]&lt;&gt;"",Utilization!$J$2,"")</f>
        <v/>
      </c>
      <c r="M1769" s="69" t="str">
        <f>IF(TimeSpend[[#This Row],[Personnel number]]&lt;&gt;"",VLOOKUP(TimeSpend[[#This Row],[Personnel number]],Users!A:B,2,0),"")</f>
        <v/>
      </c>
      <c r="N1769" s="69" t="str">
        <f>IF(TimeSpend[[#This Row],[Network Description]]&lt;&gt;"",VLOOKUP(TimeSpend[[#This Row],[Network Description]],Projects!A:C,3,0),"")</f>
        <v/>
      </c>
      <c r="O1769" s="69" t="str">
        <f>IF(TimeSpend[[#This Row],[Activity]]&lt;&gt;"",VLOOKUP(TimeSpend[[#This Row],[Activity]],Activity,2,FALSE),"")</f>
        <v/>
      </c>
    </row>
    <row r="1770" spans="3:15" ht="16.5" customHeight="1" x14ac:dyDescent="0.25">
      <c r="C1770" s="68" t="str">
        <f t="shared" si="30"/>
        <v/>
      </c>
      <c r="D1770" s="69" t="str">
        <f>IF(TimeSpend[[#This Row],[Network Description]]&lt;&gt;"",VLOOKUP(TimeSpend[[#This Row],[Network Description]],Projects!A:B,2,0),"")</f>
        <v/>
      </c>
      <c r="F1770" s="96"/>
      <c r="L1770" s="69" t="str">
        <f>IF(TimeSpend[[#This Row],[Personnel number]]&lt;&gt;"",Utilization!$J$2,"")</f>
        <v/>
      </c>
      <c r="M1770" s="69" t="str">
        <f>IF(TimeSpend[[#This Row],[Personnel number]]&lt;&gt;"",VLOOKUP(TimeSpend[[#This Row],[Personnel number]],Users!A:B,2,0),"")</f>
        <v/>
      </c>
      <c r="N1770" s="69" t="str">
        <f>IF(TimeSpend[[#This Row],[Network Description]]&lt;&gt;"",VLOOKUP(TimeSpend[[#This Row],[Network Description]],Projects!A:C,3,0),"")</f>
        <v/>
      </c>
      <c r="O1770" s="69" t="str">
        <f>IF(TimeSpend[[#This Row],[Activity]]&lt;&gt;"",VLOOKUP(TimeSpend[[#This Row],[Activity]],Activity,2,FALSE),"")</f>
        <v/>
      </c>
    </row>
    <row r="1771" spans="3:15" ht="16.5" customHeight="1" x14ac:dyDescent="0.25">
      <c r="C1771" s="68" t="str">
        <f t="shared" si="30"/>
        <v/>
      </c>
      <c r="D1771" s="69" t="str">
        <f>IF(TimeSpend[[#This Row],[Network Description]]&lt;&gt;"",VLOOKUP(TimeSpend[[#This Row],[Network Description]],Projects!A:B,2,0),"")</f>
        <v/>
      </c>
      <c r="F1771" s="96"/>
      <c r="L1771" s="69" t="str">
        <f>IF(TimeSpend[[#This Row],[Personnel number]]&lt;&gt;"",Utilization!$J$2,"")</f>
        <v/>
      </c>
      <c r="M1771" s="69" t="str">
        <f>IF(TimeSpend[[#This Row],[Personnel number]]&lt;&gt;"",VLOOKUP(TimeSpend[[#This Row],[Personnel number]],Users!A:B,2,0),"")</f>
        <v/>
      </c>
      <c r="N1771" s="69" t="str">
        <f>IF(TimeSpend[[#This Row],[Network Description]]&lt;&gt;"",VLOOKUP(TimeSpend[[#This Row],[Network Description]],Projects!A:C,3,0),"")</f>
        <v/>
      </c>
      <c r="O1771" s="69" t="str">
        <f>IF(TimeSpend[[#This Row],[Activity]]&lt;&gt;"",VLOOKUP(TimeSpend[[#This Row],[Activity]],Activity,2,FALSE),"")</f>
        <v/>
      </c>
    </row>
    <row r="1772" spans="3:15" ht="16.5" customHeight="1" x14ac:dyDescent="0.25">
      <c r="C1772" s="68" t="str">
        <f t="shared" si="30"/>
        <v/>
      </c>
      <c r="D1772" s="69" t="str">
        <f>IF(TimeSpend[[#This Row],[Network Description]]&lt;&gt;"",VLOOKUP(TimeSpend[[#This Row],[Network Description]],Projects!A:B,2,0),"")</f>
        <v/>
      </c>
      <c r="F1772" s="96"/>
      <c r="L1772" s="69" t="str">
        <f>IF(TimeSpend[[#This Row],[Personnel number]]&lt;&gt;"",Utilization!$J$2,"")</f>
        <v/>
      </c>
      <c r="M1772" s="69" t="str">
        <f>IF(TimeSpend[[#This Row],[Personnel number]]&lt;&gt;"",VLOOKUP(TimeSpend[[#This Row],[Personnel number]],Users!A:B,2,0),"")</f>
        <v/>
      </c>
      <c r="N1772" s="69" t="str">
        <f>IF(TimeSpend[[#This Row],[Network Description]]&lt;&gt;"",VLOOKUP(TimeSpend[[#This Row],[Network Description]],Projects!A:C,3,0),"")</f>
        <v/>
      </c>
      <c r="O1772" s="69" t="str">
        <f>IF(TimeSpend[[#This Row],[Activity]]&lt;&gt;"",VLOOKUP(TimeSpend[[#This Row],[Activity]],Activity,2,FALSE),"")</f>
        <v/>
      </c>
    </row>
    <row r="1773" spans="3:15" ht="16.5" customHeight="1" x14ac:dyDescent="0.25">
      <c r="C1773" s="68" t="str">
        <f t="shared" si="30"/>
        <v/>
      </c>
      <c r="D1773" s="69" t="str">
        <f>IF(TimeSpend[[#This Row],[Network Description]]&lt;&gt;"",VLOOKUP(TimeSpend[[#This Row],[Network Description]],Projects!A:B,2,0),"")</f>
        <v/>
      </c>
      <c r="F1773" s="96"/>
      <c r="L1773" s="69" t="str">
        <f>IF(TimeSpend[[#This Row],[Personnel number]]&lt;&gt;"",Utilization!$J$2,"")</f>
        <v/>
      </c>
      <c r="M1773" s="69" t="str">
        <f>IF(TimeSpend[[#This Row],[Personnel number]]&lt;&gt;"",VLOOKUP(TimeSpend[[#This Row],[Personnel number]],Users!A:B,2,0),"")</f>
        <v/>
      </c>
      <c r="N1773" s="69" t="str">
        <f>IF(TimeSpend[[#This Row],[Network Description]]&lt;&gt;"",VLOOKUP(TimeSpend[[#This Row],[Network Description]],Projects!A:C,3,0),"")</f>
        <v/>
      </c>
      <c r="O1773" s="69" t="str">
        <f>IF(TimeSpend[[#This Row],[Activity]]&lt;&gt;"",VLOOKUP(TimeSpend[[#This Row],[Activity]],Activity,2,FALSE),"")</f>
        <v/>
      </c>
    </row>
    <row r="1774" spans="3:15" ht="16.5" customHeight="1" x14ac:dyDescent="0.25">
      <c r="C1774" s="68" t="str">
        <f t="shared" si="30"/>
        <v/>
      </c>
      <c r="D1774" s="69" t="str">
        <f>IF(TimeSpend[[#This Row],[Network Description]]&lt;&gt;"",VLOOKUP(TimeSpend[[#This Row],[Network Description]],Projects!A:B,2,0),"")</f>
        <v/>
      </c>
      <c r="F1774" s="96"/>
      <c r="L1774" s="69" t="str">
        <f>IF(TimeSpend[[#This Row],[Personnel number]]&lt;&gt;"",Utilization!$J$2,"")</f>
        <v/>
      </c>
      <c r="M1774" s="69" t="str">
        <f>IF(TimeSpend[[#This Row],[Personnel number]]&lt;&gt;"",VLOOKUP(TimeSpend[[#This Row],[Personnel number]],Users!A:B,2,0),"")</f>
        <v/>
      </c>
      <c r="N1774" s="69" t="str">
        <f>IF(TimeSpend[[#This Row],[Network Description]]&lt;&gt;"",VLOOKUP(TimeSpend[[#This Row],[Network Description]],Projects!A:C,3,0),"")</f>
        <v/>
      </c>
      <c r="O1774" s="69" t="str">
        <f>IF(TimeSpend[[#This Row],[Activity]]&lt;&gt;"",VLOOKUP(TimeSpend[[#This Row],[Activity]],Activity,2,FALSE),"")</f>
        <v/>
      </c>
    </row>
    <row r="1775" spans="3:15" ht="16.5" customHeight="1" x14ac:dyDescent="0.25">
      <c r="C1775" s="68" t="str">
        <f t="shared" si="30"/>
        <v/>
      </c>
      <c r="D1775" s="69" t="str">
        <f>IF(TimeSpend[[#This Row],[Network Description]]&lt;&gt;"",VLOOKUP(TimeSpend[[#This Row],[Network Description]],Projects!A:B,2,0),"")</f>
        <v/>
      </c>
      <c r="F1775" s="96"/>
      <c r="L1775" s="69" t="str">
        <f>IF(TimeSpend[[#This Row],[Personnel number]]&lt;&gt;"",Utilization!$J$2,"")</f>
        <v/>
      </c>
      <c r="M1775" s="69" t="str">
        <f>IF(TimeSpend[[#This Row],[Personnel number]]&lt;&gt;"",VLOOKUP(TimeSpend[[#This Row],[Personnel number]],Users!A:B,2,0),"")</f>
        <v/>
      </c>
      <c r="N1775" s="69" t="str">
        <f>IF(TimeSpend[[#This Row],[Network Description]]&lt;&gt;"",VLOOKUP(TimeSpend[[#This Row],[Network Description]],Projects!A:C,3,0),"")</f>
        <v/>
      </c>
      <c r="O1775" s="69" t="str">
        <f>IF(TimeSpend[[#This Row],[Activity]]&lt;&gt;"",VLOOKUP(TimeSpend[[#This Row],[Activity]],Activity,2,FALSE),"")</f>
        <v/>
      </c>
    </row>
    <row r="1776" spans="3:15" ht="16.5" customHeight="1" x14ac:dyDescent="0.25">
      <c r="C1776" s="68" t="str">
        <f t="shared" si="30"/>
        <v/>
      </c>
      <c r="D1776" s="69" t="str">
        <f>IF(TimeSpend[[#This Row],[Network Description]]&lt;&gt;"",VLOOKUP(TimeSpend[[#This Row],[Network Description]],Projects!A:B,2,0),"")</f>
        <v/>
      </c>
      <c r="F1776" s="96"/>
      <c r="L1776" s="69" t="str">
        <f>IF(TimeSpend[[#This Row],[Personnel number]]&lt;&gt;"",Utilization!$J$2,"")</f>
        <v/>
      </c>
      <c r="M1776" s="69" t="str">
        <f>IF(TimeSpend[[#This Row],[Personnel number]]&lt;&gt;"",VLOOKUP(TimeSpend[[#This Row],[Personnel number]],Users!A:B,2,0),"")</f>
        <v/>
      </c>
      <c r="N1776" s="69" t="str">
        <f>IF(TimeSpend[[#This Row],[Network Description]]&lt;&gt;"",VLOOKUP(TimeSpend[[#This Row],[Network Description]],Projects!A:C,3,0),"")</f>
        <v/>
      </c>
      <c r="O1776" s="69" t="str">
        <f>IF(TimeSpend[[#This Row],[Activity]]&lt;&gt;"",VLOOKUP(TimeSpend[[#This Row],[Activity]],Activity,2,FALSE),"")</f>
        <v/>
      </c>
    </row>
    <row r="1777" spans="3:15" ht="16.5" customHeight="1" x14ac:dyDescent="0.25">
      <c r="C1777" s="68" t="str">
        <f t="shared" si="30"/>
        <v/>
      </c>
      <c r="D1777" s="69" t="str">
        <f>IF(TimeSpend[[#This Row],[Network Description]]&lt;&gt;"",VLOOKUP(TimeSpend[[#This Row],[Network Description]],Projects!A:B,2,0),"")</f>
        <v/>
      </c>
      <c r="F1777" s="96"/>
      <c r="L1777" s="69" t="str">
        <f>IF(TimeSpend[[#This Row],[Personnel number]]&lt;&gt;"",Utilization!$J$2,"")</f>
        <v/>
      </c>
      <c r="M1777" s="69" t="str">
        <f>IF(TimeSpend[[#This Row],[Personnel number]]&lt;&gt;"",VLOOKUP(TimeSpend[[#This Row],[Personnel number]],Users!A:B,2,0),"")</f>
        <v/>
      </c>
      <c r="N1777" s="69" t="str">
        <f>IF(TimeSpend[[#This Row],[Network Description]]&lt;&gt;"",VLOOKUP(TimeSpend[[#This Row],[Network Description]],Projects!A:C,3,0),"")</f>
        <v/>
      </c>
      <c r="O1777" s="69" t="str">
        <f>IF(TimeSpend[[#This Row],[Activity]]&lt;&gt;"",VLOOKUP(TimeSpend[[#This Row],[Activity]],Activity,2,FALSE),"")</f>
        <v/>
      </c>
    </row>
    <row r="1778" spans="3:15" ht="16.5" customHeight="1" x14ac:dyDescent="0.25">
      <c r="C1778" s="68" t="str">
        <f t="shared" si="30"/>
        <v/>
      </c>
      <c r="D1778" s="69" t="str">
        <f>IF(TimeSpend[[#This Row],[Network Description]]&lt;&gt;"",VLOOKUP(TimeSpend[[#This Row],[Network Description]],Projects!A:B,2,0),"")</f>
        <v/>
      </c>
      <c r="F1778" s="96"/>
      <c r="L1778" s="69" t="str">
        <f>IF(TimeSpend[[#This Row],[Personnel number]]&lt;&gt;"",Utilization!$J$2,"")</f>
        <v/>
      </c>
      <c r="M1778" s="69" t="str">
        <f>IF(TimeSpend[[#This Row],[Personnel number]]&lt;&gt;"",VLOOKUP(TimeSpend[[#This Row],[Personnel number]],Users!A:B,2,0),"")</f>
        <v/>
      </c>
      <c r="N1778" s="69" t="str">
        <f>IF(TimeSpend[[#This Row],[Network Description]]&lt;&gt;"",VLOOKUP(TimeSpend[[#This Row],[Network Description]],Projects!A:C,3,0),"")</f>
        <v/>
      </c>
      <c r="O1778" s="69" t="str">
        <f>IF(TimeSpend[[#This Row],[Activity]]&lt;&gt;"",VLOOKUP(TimeSpend[[#This Row],[Activity]],Activity,2,FALSE),"")</f>
        <v/>
      </c>
    </row>
    <row r="1779" spans="3:15" ht="16.5" customHeight="1" x14ac:dyDescent="0.25">
      <c r="C1779" s="68" t="str">
        <f t="shared" si="30"/>
        <v/>
      </c>
      <c r="D1779" s="69" t="str">
        <f>IF(TimeSpend[[#This Row],[Network Description]]&lt;&gt;"",VLOOKUP(TimeSpend[[#This Row],[Network Description]],Projects!A:B,2,0),"")</f>
        <v/>
      </c>
      <c r="F1779" s="96"/>
      <c r="L1779" s="69" t="str">
        <f>IF(TimeSpend[[#This Row],[Personnel number]]&lt;&gt;"",Utilization!$J$2,"")</f>
        <v/>
      </c>
      <c r="M1779" s="69" t="str">
        <f>IF(TimeSpend[[#This Row],[Personnel number]]&lt;&gt;"",VLOOKUP(TimeSpend[[#This Row],[Personnel number]],Users!A:B,2,0),"")</f>
        <v/>
      </c>
      <c r="N1779" s="69" t="str">
        <f>IF(TimeSpend[[#This Row],[Network Description]]&lt;&gt;"",VLOOKUP(TimeSpend[[#This Row],[Network Description]],Projects!A:C,3,0),"")</f>
        <v/>
      </c>
      <c r="O1779" s="69" t="str">
        <f>IF(TimeSpend[[#This Row],[Activity]]&lt;&gt;"",VLOOKUP(TimeSpend[[#This Row],[Activity]],Activity,2,FALSE),"")</f>
        <v/>
      </c>
    </row>
    <row r="1780" spans="3:15" ht="16.5" customHeight="1" x14ac:dyDescent="0.25">
      <c r="C1780" s="68" t="str">
        <f t="shared" si="30"/>
        <v/>
      </c>
      <c r="D1780" s="69" t="str">
        <f>IF(TimeSpend[[#This Row],[Network Description]]&lt;&gt;"",VLOOKUP(TimeSpend[[#This Row],[Network Description]],Projects!A:B,2,0),"")</f>
        <v/>
      </c>
      <c r="F1780" s="96"/>
      <c r="L1780" s="69" t="str">
        <f>IF(TimeSpend[[#This Row],[Personnel number]]&lt;&gt;"",Utilization!$J$2,"")</f>
        <v/>
      </c>
      <c r="M1780" s="69" t="str">
        <f>IF(TimeSpend[[#This Row],[Personnel number]]&lt;&gt;"",VLOOKUP(TimeSpend[[#This Row],[Personnel number]],Users!A:B,2,0),"")</f>
        <v/>
      </c>
      <c r="N1780" s="69" t="str">
        <f>IF(TimeSpend[[#This Row],[Network Description]]&lt;&gt;"",VLOOKUP(TimeSpend[[#This Row],[Network Description]],Projects!A:C,3,0),"")</f>
        <v/>
      </c>
      <c r="O1780" s="69" t="str">
        <f>IF(TimeSpend[[#This Row],[Activity]]&lt;&gt;"",VLOOKUP(TimeSpend[[#This Row],[Activity]],Activity,2,FALSE),"")</f>
        <v/>
      </c>
    </row>
    <row r="1781" spans="3:15" ht="16.5" customHeight="1" x14ac:dyDescent="0.25">
      <c r="C1781" s="68" t="str">
        <f t="shared" si="30"/>
        <v/>
      </c>
      <c r="D1781" s="69" t="str">
        <f>IF(TimeSpend[[#This Row],[Network Description]]&lt;&gt;"",VLOOKUP(TimeSpend[[#This Row],[Network Description]],Projects!A:B,2,0),"")</f>
        <v/>
      </c>
      <c r="F1781" s="96"/>
      <c r="L1781" s="69" t="str">
        <f>IF(TimeSpend[[#This Row],[Personnel number]]&lt;&gt;"",Utilization!$J$2,"")</f>
        <v/>
      </c>
      <c r="M1781" s="69" t="str">
        <f>IF(TimeSpend[[#This Row],[Personnel number]]&lt;&gt;"",VLOOKUP(TimeSpend[[#This Row],[Personnel number]],Users!A:B,2,0),"")</f>
        <v/>
      </c>
      <c r="N1781" s="69" t="str">
        <f>IF(TimeSpend[[#This Row],[Network Description]]&lt;&gt;"",VLOOKUP(TimeSpend[[#This Row],[Network Description]],Projects!A:C,3,0),"")</f>
        <v/>
      </c>
      <c r="O1781" s="69" t="str">
        <f>IF(TimeSpend[[#This Row],[Activity]]&lt;&gt;"",VLOOKUP(TimeSpend[[#This Row],[Activity]],Activity,2,FALSE),"")</f>
        <v/>
      </c>
    </row>
    <row r="1782" spans="3:15" ht="16.5" customHeight="1" x14ac:dyDescent="0.25">
      <c r="C1782" s="68" t="str">
        <f t="shared" si="30"/>
        <v/>
      </c>
      <c r="D1782" s="69" t="str">
        <f>IF(TimeSpend[[#This Row],[Network Description]]&lt;&gt;"",VLOOKUP(TimeSpend[[#This Row],[Network Description]],Projects!A:B,2,0),"")</f>
        <v/>
      </c>
      <c r="F1782" s="96"/>
      <c r="L1782" s="69" t="str">
        <f>IF(TimeSpend[[#This Row],[Personnel number]]&lt;&gt;"",Utilization!$J$2,"")</f>
        <v/>
      </c>
      <c r="M1782" s="69" t="str">
        <f>IF(TimeSpend[[#This Row],[Personnel number]]&lt;&gt;"",VLOOKUP(TimeSpend[[#This Row],[Personnel number]],Users!A:B,2,0),"")</f>
        <v/>
      </c>
      <c r="N1782" s="69" t="str">
        <f>IF(TimeSpend[[#This Row],[Network Description]]&lt;&gt;"",VLOOKUP(TimeSpend[[#This Row],[Network Description]],Projects!A:C,3,0),"")</f>
        <v/>
      </c>
      <c r="O1782" s="69" t="str">
        <f>IF(TimeSpend[[#This Row],[Activity]]&lt;&gt;"",VLOOKUP(TimeSpend[[#This Row],[Activity]],Activity,2,FALSE),"")</f>
        <v/>
      </c>
    </row>
    <row r="1783" spans="3:15" ht="16.5" customHeight="1" x14ac:dyDescent="0.25">
      <c r="C1783" s="68" t="str">
        <f t="shared" si="30"/>
        <v/>
      </c>
      <c r="D1783" s="69" t="str">
        <f>IF(TimeSpend[[#This Row],[Network Description]]&lt;&gt;"",VLOOKUP(TimeSpend[[#This Row],[Network Description]],Projects!A:B,2,0),"")</f>
        <v/>
      </c>
      <c r="F1783" s="96"/>
      <c r="L1783" s="69" t="str">
        <f>IF(TimeSpend[[#This Row],[Personnel number]]&lt;&gt;"",Utilization!$J$2,"")</f>
        <v/>
      </c>
      <c r="M1783" s="69" t="str">
        <f>IF(TimeSpend[[#This Row],[Personnel number]]&lt;&gt;"",VLOOKUP(TimeSpend[[#This Row],[Personnel number]],Users!A:B,2,0),"")</f>
        <v/>
      </c>
      <c r="N1783" s="69" t="str">
        <f>IF(TimeSpend[[#This Row],[Network Description]]&lt;&gt;"",VLOOKUP(TimeSpend[[#This Row],[Network Description]],Projects!A:C,3,0),"")</f>
        <v/>
      </c>
      <c r="O1783" s="69" t="str">
        <f>IF(TimeSpend[[#This Row],[Activity]]&lt;&gt;"",VLOOKUP(TimeSpend[[#This Row],[Activity]],Activity,2,FALSE),"")</f>
        <v/>
      </c>
    </row>
    <row r="1784" spans="3:15" ht="16.5" customHeight="1" x14ac:dyDescent="0.25">
      <c r="C1784" s="68" t="str">
        <f t="shared" si="30"/>
        <v/>
      </c>
      <c r="D1784" s="69" t="str">
        <f>IF(TimeSpend[[#This Row],[Network Description]]&lt;&gt;"",VLOOKUP(TimeSpend[[#This Row],[Network Description]],Projects!A:B,2,0),"")</f>
        <v/>
      </c>
      <c r="F1784" s="96"/>
      <c r="L1784" s="69" t="str">
        <f>IF(TimeSpend[[#This Row],[Personnel number]]&lt;&gt;"",Utilization!$J$2,"")</f>
        <v/>
      </c>
      <c r="M1784" s="69" t="str">
        <f>IF(TimeSpend[[#This Row],[Personnel number]]&lt;&gt;"",VLOOKUP(TimeSpend[[#This Row],[Personnel number]],Users!A:B,2,0),"")</f>
        <v/>
      </c>
      <c r="N1784" s="69" t="str">
        <f>IF(TimeSpend[[#This Row],[Network Description]]&lt;&gt;"",VLOOKUP(TimeSpend[[#This Row],[Network Description]],Projects!A:C,3,0),"")</f>
        <v/>
      </c>
      <c r="O1784" s="69" t="str">
        <f>IF(TimeSpend[[#This Row],[Activity]]&lt;&gt;"",VLOOKUP(TimeSpend[[#This Row],[Activity]],Activity,2,FALSE),"")</f>
        <v/>
      </c>
    </row>
    <row r="1785" spans="3:15" ht="16.5" customHeight="1" x14ac:dyDescent="0.25">
      <c r="C1785" s="68" t="str">
        <f t="shared" si="30"/>
        <v/>
      </c>
      <c r="D1785" s="69" t="str">
        <f>IF(TimeSpend[[#This Row],[Network Description]]&lt;&gt;"",VLOOKUP(TimeSpend[[#This Row],[Network Description]],Projects!A:B,2,0),"")</f>
        <v/>
      </c>
      <c r="F1785" s="96"/>
      <c r="L1785" s="69" t="str">
        <f>IF(TimeSpend[[#This Row],[Personnel number]]&lt;&gt;"",Utilization!$J$2,"")</f>
        <v/>
      </c>
      <c r="M1785" s="69" t="str">
        <f>IF(TimeSpend[[#This Row],[Personnel number]]&lt;&gt;"",VLOOKUP(TimeSpend[[#This Row],[Personnel number]],Users!A:B,2,0),"")</f>
        <v/>
      </c>
      <c r="N1785" s="69" t="str">
        <f>IF(TimeSpend[[#This Row],[Network Description]]&lt;&gt;"",VLOOKUP(TimeSpend[[#This Row],[Network Description]],Projects!A:C,3,0),"")</f>
        <v/>
      </c>
      <c r="O1785" s="69" t="str">
        <f>IF(TimeSpend[[#This Row],[Activity]]&lt;&gt;"",VLOOKUP(TimeSpend[[#This Row],[Activity]],Activity,2,FALSE),"")</f>
        <v/>
      </c>
    </row>
    <row r="1786" spans="3:15" ht="16.5" customHeight="1" x14ac:dyDescent="0.25">
      <c r="C1786" s="68" t="str">
        <f t="shared" si="30"/>
        <v/>
      </c>
      <c r="D1786" s="69" t="str">
        <f>IF(TimeSpend[[#This Row],[Network Description]]&lt;&gt;"",VLOOKUP(TimeSpend[[#This Row],[Network Description]],Projects!A:B,2,0),"")</f>
        <v/>
      </c>
      <c r="F1786" s="96"/>
      <c r="L1786" s="69" t="str">
        <f>IF(TimeSpend[[#This Row],[Personnel number]]&lt;&gt;"",Utilization!$J$2,"")</f>
        <v/>
      </c>
      <c r="M1786" s="69" t="str">
        <f>IF(TimeSpend[[#This Row],[Personnel number]]&lt;&gt;"",VLOOKUP(TimeSpend[[#This Row],[Personnel number]],Users!A:B,2,0),"")</f>
        <v/>
      </c>
      <c r="N1786" s="69" t="str">
        <f>IF(TimeSpend[[#This Row],[Network Description]]&lt;&gt;"",VLOOKUP(TimeSpend[[#This Row],[Network Description]],Projects!A:C,3,0),"")</f>
        <v/>
      </c>
      <c r="O1786" s="69" t="str">
        <f>IF(TimeSpend[[#This Row],[Activity]]&lt;&gt;"",VLOOKUP(TimeSpend[[#This Row],[Activity]],Activity,2,FALSE),"")</f>
        <v/>
      </c>
    </row>
    <row r="1787" spans="3:15" ht="16.5" customHeight="1" x14ac:dyDescent="0.25">
      <c r="C1787" s="68" t="str">
        <f t="shared" si="30"/>
        <v/>
      </c>
      <c r="D1787" s="69" t="str">
        <f>IF(TimeSpend[[#This Row],[Network Description]]&lt;&gt;"",VLOOKUP(TimeSpend[[#This Row],[Network Description]],Projects!A:B,2,0),"")</f>
        <v/>
      </c>
      <c r="F1787" s="96"/>
      <c r="L1787" s="69" t="str">
        <f>IF(TimeSpend[[#This Row],[Personnel number]]&lt;&gt;"",Utilization!$J$2,"")</f>
        <v/>
      </c>
      <c r="M1787" s="69" t="str">
        <f>IF(TimeSpend[[#This Row],[Personnel number]]&lt;&gt;"",VLOOKUP(TimeSpend[[#This Row],[Personnel number]],Users!A:B,2,0),"")</f>
        <v/>
      </c>
      <c r="N1787" s="69" t="str">
        <f>IF(TimeSpend[[#This Row],[Network Description]]&lt;&gt;"",VLOOKUP(TimeSpend[[#This Row],[Network Description]],Projects!A:C,3,0),"")</f>
        <v/>
      </c>
      <c r="O1787" s="69" t="str">
        <f>IF(TimeSpend[[#This Row],[Activity]]&lt;&gt;"",VLOOKUP(TimeSpend[[#This Row],[Activity]],Activity,2,FALSE),"")</f>
        <v/>
      </c>
    </row>
    <row r="1788" spans="3:15" ht="16.5" customHeight="1" x14ac:dyDescent="0.25">
      <c r="C1788" s="68" t="str">
        <f t="shared" si="30"/>
        <v/>
      </c>
      <c r="D1788" s="69" t="str">
        <f>IF(TimeSpend[[#This Row],[Network Description]]&lt;&gt;"",VLOOKUP(TimeSpend[[#This Row],[Network Description]],Projects!A:B,2,0),"")</f>
        <v/>
      </c>
      <c r="F1788" s="96"/>
      <c r="L1788" s="69" t="str">
        <f>IF(TimeSpend[[#This Row],[Personnel number]]&lt;&gt;"",Utilization!$J$2,"")</f>
        <v/>
      </c>
      <c r="M1788" s="69" t="str">
        <f>IF(TimeSpend[[#This Row],[Personnel number]]&lt;&gt;"",VLOOKUP(TimeSpend[[#This Row],[Personnel number]],Users!A:B,2,0),"")</f>
        <v/>
      </c>
      <c r="N1788" s="69" t="str">
        <f>IF(TimeSpend[[#This Row],[Network Description]]&lt;&gt;"",VLOOKUP(TimeSpend[[#This Row],[Network Description]],Projects!A:C,3,0),"")</f>
        <v/>
      </c>
      <c r="O1788" s="69" t="str">
        <f>IF(TimeSpend[[#This Row],[Activity]]&lt;&gt;"",VLOOKUP(TimeSpend[[#This Row],[Activity]],Activity,2,FALSE),"")</f>
        <v/>
      </c>
    </row>
    <row r="1789" spans="3:15" ht="16.5" customHeight="1" x14ac:dyDescent="0.25">
      <c r="C1789" s="68" t="str">
        <f t="shared" si="30"/>
        <v/>
      </c>
      <c r="D1789" s="69" t="str">
        <f>IF(TimeSpend[[#This Row],[Network Description]]&lt;&gt;"",VLOOKUP(TimeSpend[[#This Row],[Network Description]],Projects!A:B,2,0),"")</f>
        <v/>
      </c>
      <c r="F1789" s="96"/>
      <c r="L1789" s="69" t="str">
        <f>IF(TimeSpend[[#This Row],[Personnel number]]&lt;&gt;"",Utilization!$J$2,"")</f>
        <v/>
      </c>
      <c r="M1789" s="69" t="str">
        <f>IF(TimeSpend[[#This Row],[Personnel number]]&lt;&gt;"",VLOOKUP(TimeSpend[[#This Row],[Personnel number]],Users!A:B,2,0),"")</f>
        <v/>
      </c>
      <c r="N1789" s="69" t="str">
        <f>IF(TimeSpend[[#This Row],[Network Description]]&lt;&gt;"",VLOOKUP(TimeSpend[[#This Row],[Network Description]],Projects!A:C,3,0),"")</f>
        <v/>
      </c>
      <c r="O1789" s="69" t="str">
        <f>IF(TimeSpend[[#This Row],[Activity]]&lt;&gt;"",VLOOKUP(TimeSpend[[#This Row],[Activity]],Activity,2,FALSE),"")</f>
        <v/>
      </c>
    </row>
    <row r="1790" spans="3:15" ht="16.5" customHeight="1" x14ac:dyDescent="0.25">
      <c r="C1790" s="68" t="str">
        <f t="shared" si="30"/>
        <v/>
      </c>
      <c r="D1790" s="69" t="str">
        <f>IF(TimeSpend[[#This Row],[Network Description]]&lt;&gt;"",VLOOKUP(TimeSpend[[#This Row],[Network Description]],Projects!A:B,2,0),"")</f>
        <v/>
      </c>
      <c r="F1790" s="96"/>
      <c r="L1790" s="69" t="str">
        <f>IF(TimeSpend[[#This Row],[Personnel number]]&lt;&gt;"",Utilization!$J$2,"")</f>
        <v/>
      </c>
      <c r="M1790" s="69" t="str">
        <f>IF(TimeSpend[[#This Row],[Personnel number]]&lt;&gt;"",VLOOKUP(TimeSpend[[#This Row],[Personnel number]],Users!A:B,2,0),"")</f>
        <v/>
      </c>
      <c r="N1790" s="69" t="str">
        <f>IF(TimeSpend[[#This Row],[Network Description]]&lt;&gt;"",VLOOKUP(TimeSpend[[#This Row],[Network Description]],Projects!A:C,3,0),"")</f>
        <v/>
      </c>
      <c r="O1790" s="69" t="str">
        <f>IF(TimeSpend[[#This Row],[Activity]]&lt;&gt;"",VLOOKUP(TimeSpend[[#This Row],[Activity]],Activity,2,FALSE),"")</f>
        <v/>
      </c>
    </row>
    <row r="1791" spans="3:15" ht="16.5" customHeight="1" x14ac:dyDescent="0.25">
      <c r="C1791" s="68" t="str">
        <f t="shared" si="30"/>
        <v/>
      </c>
      <c r="D1791" s="69" t="str">
        <f>IF(TimeSpend[[#This Row],[Network Description]]&lt;&gt;"",VLOOKUP(TimeSpend[[#This Row],[Network Description]],Projects!A:B,2,0),"")</f>
        <v/>
      </c>
      <c r="F1791" s="96"/>
      <c r="L1791" s="69" t="str">
        <f>IF(TimeSpend[[#This Row],[Personnel number]]&lt;&gt;"",Utilization!$J$2,"")</f>
        <v/>
      </c>
      <c r="M1791" s="69" t="str">
        <f>IF(TimeSpend[[#This Row],[Personnel number]]&lt;&gt;"",VLOOKUP(TimeSpend[[#This Row],[Personnel number]],Users!A:B,2,0),"")</f>
        <v/>
      </c>
      <c r="N1791" s="69" t="str">
        <f>IF(TimeSpend[[#This Row],[Network Description]]&lt;&gt;"",VLOOKUP(TimeSpend[[#This Row],[Network Description]],Projects!A:C,3,0),"")</f>
        <v/>
      </c>
      <c r="O1791" s="69" t="str">
        <f>IF(TimeSpend[[#This Row],[Activity]]&lt;&gt;"",VLOOKUP(TimeSpend[[#This Row],[Activity]],Activity,2,FALSE),"")</f>
        <v/>
      </c>
    </row>
    <row r="1792" spans="3:15" ht="16.5" customHeight="1" x14ac:dyDescent="0.25">
      <c r="C1792" s="68" t="str">
        <f t="shared" si="30"/>
        <v/>
      </c>
      <c r="D1792" s="69" t="str">
        <f>IF(TimeSpend[[#This Row],[Network Description]]&lt;&gt;"",VLOOKUP(TimeSpend[[#This Row],[Network Description]],Projects!A:B,2,0),"")</f>
        <v/>
      </c>
      <c r="F1792" s="96"/>
      <c r="L1792" s="69" t="str">
        <f>IF(TimeSpend[[#This Row],[Personnel number]]&lt;&gt;"",Utilization!$J$2,"")</f>
        <v/>
      </c>
      <c r="M1792" s="69" t="str">
        <f>IF(TimeSpend[[#This Row],[Personnel number]]&lt;&gt;"",VLOOKUP(TimeSpend[[#This Row],[Personnel number]],Users!A:B,2,0),"")</f>
        <v/>
      </c>
      <c r="N1792" s="69" t="str">
        <f>IF(TimeSpend[[#This Row],[Network Description]]&lt;&gt;"",VLOOKUP(TimeSpend[[#This Row],[Network Description]],Projects!A:C,3,0),"")</f>
        <v/>
      </c>
      <c r="O1792" s="69" t="str">
        <f>IF(TimeSpend[[#This Row],[Activity]]&lt;&gt;"",VLOOKUP(TimeSpend[[#This Row],[Activity]],Activity,2,FALSE),"")</f>
        <v/>
      </c>
    </row>
    <row r="1793" spans="3:15" ht="16.5" customHeight="1" x14ac:dyDescent="0.25">
      <c r="C1793" s="68" t="str">
        <f t="shared" ref="C1793:C1856" si="31">IF((I1793-INT(I1793))*24-(H1793-INT(H1793))*24=0,"",(I1793-INT(I1793))*24-(H1793-INT(H1793))*24)</f>
        <v/>
      </c>
      <c r="D1793" s="69" t="str">
        <f>IF(TimeSpend[[#This Row],[Network Description]]&lt;&gt;"",VLOOKUP(TimeSpend[[#This Row],[Network Description]],Projects!A:B,2,0),"")</f>
        <v/>
      </c>
      <c r="F1793" s="96"/>
      <c r="L1793" s="69" t="str">
        <f>IF(TimeSpend[[#This Row],[Personnel number]]&lt;&gt;"",Utilization!$J$2,"")</f>
        <v/>
      </c>
      <c r="M1793" s="69" t="str">
        <f>IF(TimeSpend[[#This Row],[Personnel number]]&lt;&gt;"",VLOOKUP(TimeSpend[[#This Row],[Personnel number]],Users!A:B,2,0),"")</f>
        <v/>
      </c>
      <c r="N1793" s="69" t="str">
        <f>IF(TimeSpend[[#This Row],[Network Description]]&lt;&gt;"",VLOOKUP(TimeSpend[[#This Row],[Network Description]],Projects!A:C,3,0),"")</f>
        <v/>
      </c>
      <c r="O1793" s="69" t="str">
        <f>IF(TimeSpend[[#This Row],[Activity]]&lt;&gt;"",VLOOKUP(TimeSpend[[#This Row],[Activity]],Activity,2,FALSE),"")</f>
        <v/>
      </c>
    </row>
    <row r="1794" spans="3:15" ht="16.5" customHeight="1" x14ac:dyDescent="0.25">
      <c r="C1794" s="68" t="str">
        <f t="shared" si="31"/>
        <v/>
      </c>
      <c r="D1794" s="69" t="str">
        <f>IF(TimeSpend[[#This Row],[Network Description]]&lt;&gt;"",VLOOKUP(TimeSpend[[#This Row],[Network Description]],Projects!A:B,2,0),"")</f>
        <v/>
      </c>
      <c r="F1794" s="96"/>
      <c r="L1794" s="69" t="str">
        <f>IF(TimeSpend[[#This Row],[Personnel number]]&lt;&gt;"",Utilization!$J$2,"")</f>
        <v/>
      </c>
      <c r="M1794" s="69" t="str">
        <f>IF(TimeSpend[[#This Row],[Personnel number]]&lt;&gt;"",VLOOKUP(TimeSpend[[#This Row],[Personnel number]],Users!A:B,2,0),"")</f>
        <v/>
      </c>
      <c r="N1794" s="69" t="str">
        <f>IF(TimeSpend[[#This Row],[Network Description]]&lt;&gt;"",VLOOKUP(TimeSpend[[#This Row],[Network Description]],Projects!A:C,3,0),"")</f>
        <v/>
      </c>
      <c r="O1794" s="69" t="str">
        <f>IF(TimeSpend[[#This Row],[Activity]]&lt;&gt;"",VLOOKUP(TimeSpend[[#This Row],[Activity]],Activity,2,FALSE),"")</f>
        <v/>
      </c>
    </row>
    <row r="1795" spans="3:15" ht="16.5" customHeight="1" x14ac:dyDescent="0.25">
      <c r="C1795" s="68" t="str">
        <f t="shared" si="31"/>
        <v/>
      </c>
      <c r="D1795" s="69" t="str">
        <f>IF(TimeSpend[[#This Row],[Network Description]]&lt;&gt;"",VLOOKUP(TimeSpend[[#This Row],[Network Description]],Projects!A:B,2,0),"")</f>
        <v/>
      </c>
      <c r="F1795" s="96"/>
      <c r="L1795" s="69" t="str">
        <f>IF(TimeSpend[[#This Row],[Personnel number]]&lt;&gt;"",Utilization!$J$2,"")</f>
        <v/>
      </c>
      <c r="M1795" s="69" t="str">
        <f>IF(TimeSpend[[#This Row],[Personnel number]]&lt;&gt;"",VLOOKUP(TimeSpend[[#This Row],[Personnel number]],Users!A:B,2,0),"")</f>
        <v/>
      </c>
      <c r="N1795" s="69" t="str">
        <f>IF(TimeSpend[[#This Row],[Network Description]]&lt;&gt;"",VLOOKUP(TimeSpend[[#This Row],[Network Description]],Projects!A:C,3,0),"")</f>
        <v/>
      </c>
      <c r="O1795" s="69" t="str">
        <f>IF(TimeSpend[[#This Row],[Activity]]&lt;&gt;"",VLOOKUP(TimeSpend[[#This Row],[Activity]],Activity,2,FALSE),"")</f>
        <v/>
      </c>
    </row>
    <row r="1796" spans="3:15" ht="16.5" customHeight="1" x14ac:dyDescent="0.25">
      <c r="C1796" s="68" t="str">
        <f t="shared" si="31"/>
        <v/>
      </c>
      <c r="D1796" s="69" t="str">
        <f>IF(TimeSpend[[#This Row],[Network Description]]&lt;&gt;"",VLOOKUP(TimeSpend[[#This Row],[Network Description]],Projects!A:B,2,0),"")</f>
        <v/>
      </c>
      <c r="F1796" s="96"/>
      <c r="L1796" s="69" t="str">
        <f>IF(TimeSpend[[#This Row],[Personnel number]]&lt;&gt;"",Utilization!$J$2,"")</f>
        <v/>
      </c>
      <c r="M1796" s="69" t="str">
        <f>IF(TimeSpend[[#This Row],[Personnel number]]&lt;&gt;"",VLOOKUP(TimeSpend[[#This Row],[Personnel number]],Users!A:B,2,0),"")</f>
        <v/>
      </c>
      <c r="N1796" s="69" t="str">
        <f>IF(TimeSpend[[#This Row],[Network Description]]&lt;&gt;"",VLOOKUP(TimeSpend[[#This Row],[Network Description]],Projects!A:C,3,0),"")</f>
        <v/>
      </c>
      <c r="O1796" s="69" t="str">
        <f>IF(TimeSpend[[#This Row],[Activity]]&lt;&gt;"",VLOOKUP(TimeSpend[[#This Row],[Activity]],Activity,2,FALSE),"")</f>
        <v/>
      </c>
    </row>
    <row r="1797" spans="3:15" ht="16.5" customHeight="1" x14ac:dyDescent="0.25">
      <c r="C1797" s="68" t="str">
        <f t="shared" si="31"/>
        <v/>
      </c>
      <c r="D1797" s="69" t="str">
        <f>IF(TimeSpend[[#This Row],[Network Description]]&lt;&gt;"",VLOOKUP(TimeSpend[[#This Row],[Network Description]],Projects!A:B,2,0),"")</f>
        <v/>
      </c>
      <c r="F1797" s="96"/>
      <c r="L1797" s="69" t="str">
        <f>IF(TimeSpend[[#This Row],[Personnel number]]&lt;&gt;"",Utilization!$J$2,"")</f>
        <v/>
      </c>
      <c r="M1797" s="69" t="str">
        <f>IF(TimeSpend[[#This Row],[Personnel number]]&lt;&gt;"",VLOOKUP(TimeSpend[[#This Row],[Personnel number]],Users!A:B,2,0),"")</f>
        <v/>
      </c>
      <c r="N1797" s="69" t="str">
        <f>IF(TimeSpend[[#This Row],[Network Description]]&lt;&gt;"",VLOOKUP(TimeSpend[[#This Row],[Network Description]],Projects!A:C,3,0),"")</f>
        <v/>
      </c>
      <c r="O1797" s="69" t="str">
        <f>IF(TimeSpend[[#This Row],[Activity]]&lt;&gt;"",VLOOKUP(TimeSpend[[#This Row],[Activity]],Activity,2,FALSE),"")</f>
        <v/>
      </c>
    </row>
    <row r="1798" spans="3:15" ht="16.5" customHeight="1" x14ac:dyDescent="0.25">
      <c r="C1798" s="68" t="str">
        <f t="shared" si="31"/>
        <v/>
      </c>
      <c r="D1798" s="69" t="str">
        <f>IF(TimeSpend[[#This Row],[Network Description]]&lt;&gt;"",VLOOKUP(TimeSpend[[#This Row],[Network Description]],Projects!A:B,2,0),"")</f>
        <v/>
      </c>
      <c r="F1798" s="96"/>
      <c r="L1798" s="69" t="str">
        <f>IF(TimeSpend[[#This Row],[Personnel number]]&lt;&gt;"",Utilization!$J$2,"")</f>
        <v/>
      </c>
      <c r="M1798" s="69" t="str">
        <f>IF(TimeSpend[[#This Row],[Personnel number]]&lt;&gt;"",VLOOKUP(TimeSpend[[#This Row],[Personnel number]],Users!A:B,2,0),"")</f>
        <v/>
      </c>
      <c r="N1798" s="69" t="str">
        <f>IF(TimeSpend[[#This Row],[Network Description]]&lt;&gt;"",VLOOKUP(TimeSpend[[#This Row],[Network Description]],Projects!A:C,3,0),"")</f>
        <v/>
      </c>
      <c r="O1798" s="69" t="str">
        <f>IF(TimeSpend[[#This Row],[Activity]]&lt;&gt;"",VLOOKUP(TimeSpend[[#This Row],[Activity]],Activity,2,FALSE),"")</f>
        <v/>
      </c>
    </row>
    <row r="1799" spans="3:15" ht="16.5" customHeight="1" x14ac:dyDescent="0.25">
      <c r="C1799" s="68" t="str">
        <f t="shared" si="31"/>
        <v/>
      </c>
      <c r="D1799" s="69" t="str">
        <f>IF(TimeSpend[[#This Row],[Network Description]]&lt;&gt;"",VLOOKUP(TimeSpend[[#This Row],[Network Description]],Projects!A:B,2,0),"")</f>
        <v/>
      </c>
      <c r="F1799" s="96"/>
      <c r="L1799" s="69" t="str">
        <f>IF(TimeSpend[[#This Row],[Personnel number]]&lt;&gt;"",Utilization!$J$2,"")</f>
        <v/>
      </c>
      <c r="M1799" s="69" t="str">
        <f>IF(TimeSpend[[#This Row],[Personnel number]]&lt;&gt;"",VLOOKUP(TimeSpend[[#This Row],[Personnel number]],Users!A:B,2,0),"")</f>
        <v/>
      </c>
      <c r="N1799" s="69" t="str">
        <f>IF(TimeSpend[[#This Row],[Network Description]]&lt;&gt;"",VLOOKUP(TimeSpend[[#This Row],[Network Description]],Projects!A:C,3,0),"")</f>
        <v/>
      </c>
      <c r="O1799" s="69" t="str">
        <f>IF(TimeSpend[[#This Row],[Activity]]&lt;&gt;"",VLOOKUP(TimeSpend[[#This Row],[Activity]],Activity,2,FALSE),"")</f>
        <v/>
      </c>
    </row>
    <row r="1800" spans="3:15" ht="16.5" customHeight="1" x14ac:dyDescent="0.25">
      <c r="C1800" s="68" t="str">
        <f t="shared" si="31"/>
        <v/>
      </c>
      <c r="D1800" s="69" t="str">
        <f>IF(TimeSpend[[#This Row],[Network Description]]&lt;&gt;"",VLOOKUP(TimeSpend[[#This Row],[Network Description]],Projects!A:B,2,0),"")</f>
        <v/>
      </c>
      <c r="F1800" s="96"/>
      <c r="L1800" s="69" t="str">
        <f>IF(TimeSpend[[#This Row],[Personnel number]]&lt;&gt;"",Utilization!$J$2,"")</f>
        <v/>
      </c>
      <c r="M1800" s="69" t="str">
        <f>IF(TimeSpend[[#This Row],[Personnel number]]&lt;&gt;"",VLOOKUP(TimeSpend[[#This Row],[Personnel number]],Users!A:B,2,0),"")</f>
        <v/>
      </c>
      <c r="N1800" s="69" t="str">
        <f>IF(TimeSpend[[#This Row],[Network Description]]&lt;&gt;"",VLOOKUP(TimeSpend[[#This Row],[Network Description]],Projects!A:C,3,0),"")</f>
        <v/>
      </c>
      <c r="O1800" s="69" t="str">
        <f>IF(TimeSpend[[#This Row],[Activity]]&lt;&gt;"",VLOOKUP(TimeSpend[[#This Row],[Activity]],Activity,2,FALSE),"")</f>
        <v/>
      </c>
    </row>
    <row r="1801" spans="3:15" ht="16.5" customHeight="1" x14ac:dyDescent="0.25">
      <c r="C1801" s="68" t="str">
        <f t="shared" si="31"/>
        <v/>
      </c>
      <c r="D1801" s="69" t="str">
        <f>IF(TimeSpend[[#This Row],[Network Description]]&lt;&gt;"",VLOOKUP(TimeSpend[[#This Row],[Network Description]],Projects!A:B,2,0),"")</f>
        <v/>
      </c>
      <c r="F1801" s="96"/>
      <c r="L1801" s="69" t="str">
        <f>IF(TimeSpend[[#This Row],[Personnel number]]&lt;&gt;"",Utilization!$J$2,"")</f>
        <v/>
      </c>
      <c r="M1801" s="69" t="str">
        <f>IF(TimeSpend[[#This Row],[Personnel number]]&lt;&gt;"",VLOOKUP(TimeSpend[[#This Row],[Personnel number]],Users!A:B,2,0),"")</f>
        <v/>
      </c>
      <c r="N1801" s="69" t="str">
        <f>IF(TimeSpend[[#This Row],[Network Description]]&lt;&gt;"",VLOOKUP(TimeSpend[[#This Row],[Network Description]],Projects!A:C,3,0),"")</f>
        <v/>
      </c>
      <c r="O1801" s="69" t="str">
        <f>IF(TimeSpend[[#This Row],[Activity]]&lt;&gt;"",VLOOKUP(TimeSpend[[#This Row],[Activity]],Activity,2,FALSE),"")</f>
        <v/>
      </c>
    </row>
    <row r="1802" spans="3:15" ht="16.5" customHeight="1" x14ac:dyDescent="0.25">
      <c r="C1802" s="68" t="str">
        <f t="shared" si="31"/>
        <v/>
      </c>
      <c r="D1802" s="69" t="str">
        <f>IF(TimeSpend[[#This Row],[Network Description]]&lt;&gt;"",VLOOKUP(TimeSpend[[#This Row],[Network Description]],Projects!A:B,2,0),"")</f>
        <v/>
      </c>
      <c r="F1802" s="96"/>
      <c r="L1802" s="69" t="str">
        <f>IF(TimeSpend[[#This Row],[Personnel number]]&lt;&gt;"",Utilization!$J$2,"")</f>
        <v/>
      </c>
      <c r="M1802" s="69" t="str">
        <f>IF(TimeSpend[[#This Row],[Personnel number]]&lt;&gt;"",VLOOKUP(TimeSpend[[#This Row],[Personnel number]],Users!A:B,2,0),"")</f>
        <v/>
      </c>
      <c r="N1802" s="69" t="str">
        <f>IF(TimeSpend[[#This Row],[Network Description]]&lt;&gt;"",VLOOKUP(TimeSpend[[#This Row],[Network Description]],Projects!A:C,3,0),"")</f>
        <v/>
      </c>
      <c r="O1802" s="69" t="str">
        <f>IF(TimeSpend[[#This Row],[Activity]]&lt;&gt;"",VLOOKUP(TimeSpend[[#This Row],[Activity]],Activity,2,FALSE),"")</f>
        <v/>
      </c>
    </row>
    <row r="1803" spans="3:15" ht="16.5" customHeight="1" x14ac:dyDescent="0.25">
      <c r="C1803" s="68" t="str">
        <f t="shared" si="31"/>
        <v/>
      </c>
      <c r="D1803" s="69" t="str">
        <f>IF(TimeSpend[[#This Row],[Network Description]]&lt;&gt;"",VLOOKUP(TimeSpend[[#This Row],[Network Description]],Projects!A:B,2,0),"")</f>
        <v/>
      </c>
      <c r="F1803" s="96"/>
      <c r="L1803" s="69" t="str">
        <f>IF(TimeSpend[[#This Row],[Personnel number]]&lt;&gt;"",Utilization!$J$2,"")</f>
        <v/>
      </c>
      <c r="M1803" s="69" t="str">
        <f>IF(TimeSpend[[#This Row],[Personnel number]]&lt;&gt;"",VLOOKUP(TimeSpend[[#This Row],[Personnel number]],Users!A:B,2,0),"")</f>
        <v/>
      </c>
      <c r="N1803" s="69" t="str">
        <f>IF(TimeSpend[[#This Row],[Network Description]]&lt;&gt;"",VLOOKUP(TimeSpend[[#This Row],[Network Description]],Projects!A:C,3,0),"")</f>
        <v/>
      </c>
      <c r="O1803" s="69" t="str">
        <f>IF(TimeSpend[[#This Row],[Activity]]&lt;&gt;"",VLOOKUP(TimeSpend[[#This Row],[Activity]],Activity,2,FALSE),"")</f>
        <v/>
      </c>
    </row>
    <row r="1804" spans="3:15" ht="16.5" customHeight="1" x14ac:dyDescent="0.25">
      <c r="C1804" s="68" t="str">
        <f t="shared" si="31"/>
        <v/>
      </c>
      <c r="D1804" s="69" t="str">
        <f>IF(TimeSpend[[#This Row],[Network Description]]&lt;&gt;"",VLOOKUP(TimeSpend[[#This Row],[Network Description]],Projects!A:B,2,0),"")</f>
        <v/>
      </c>
      <c r="F1804" s="96"/>
      <c r="L1804" s="69" t="str">
        <f>IF(TimeSpend[[#This Row],[Personnel number]]&lt;&gt;"",Utilization!$J$2,"")</f>
        <v/>
      </c>
      <c r="M1804" s="69" t="str">
        <f>IF(TimeSpend[[#This Row],[Personnel number]]&lt;&gt;"",VLOOKUP(TimeSpend[[#This Row],[Personnel number]],Users!A:B,2,0),"")</f>
        <v/>
      </c>
      <c r="N1804" s="69" t="str">
        <f>IF(TimeSpend[[#This Row],[Network Description]]&lt;&gt;"",VLOOKUP(TimeSpend[[#This Row],[Network Description]],Projects!A:C,3,0),"")</f>
        <v/>
      </c>
      <c r="O1804" s="69" t="str">
        <f>IF(TimeSpend[[#This Row],[Activity]]&lt;&gt;"",VLOOKUP(TimeSpend[[#This Row],[Activity]],Activity,2,FALSE),"")</f>
        <v/>
      </c>
    </row>
    <row r="1805" spans="3:15" ht="16.5" customHeight="1" x14ac:dyDescent="0.25">
      <c r="C1805" s="68" t="str">
        <f t="shared" si="31"/>
        <v/>
      </c>
      <c r="D1805" s="69" t="str">
        <f>IF(TimeSpend[[#This Row],[Network Description]]&lt;&gt;"",VLOOKUP(TimeSpend[[#This Row],[Network Description]],Projects!A:B,2,0),"")</f>
        <v/>
      </c>
      <c r="F1805" s="96"/>
      <c r="L1805" s="69" t="str">
        <f>IF(TimeSpend[[#This Row],[Personnel number]]&lt;&gt;"",Utilization!$J$2,"")</f>
        <v/>
      </c>
      <c r="M1805" s="69" t="str">
        <f>IF(TimeSpend[[#This Row],[Personnel number]]&lt;&gt;"",VLOOKUP(TimeSpend[[#This Row],[Personnel number]],Users!A:B,2,0),"")</f>
        <v/>
      </c>
      <c r="N1805" s="69" t="str">
        <f>IF(TimeSpend[[#This Row],[Network Description]]&lt;&gt;"",VLOOKUP(TimeSpend[[#This Row],[Network Description]],Projects!A:C,3,0),"")</f>
        <v/>
      </c>
      <c r="O1805" s="69" t="str">
        <f>IF(TimeSpend[[#This Row],[Activity]]&lt;&gt;"",VLOOKUP(TimeSpend[[#This Row],[Activity]],Activity,2,FALSE),"")</f>
        <v/>
      </c>
    </row>
    <row r="1806" spans="3:15" ht="16.5" customHeight="1" x14ac:dyDescent="0.25">
      <c r="C1806" s="68" t="str">
        <f t="shared" si="31"/>
        <v/>
      </c>
      <c r="D1806" s="69" t="str">
        <f>IF(TimeSpend[[#This Row],[Network Description]]&lt;&gt;"",VLOOKUP(TimeSpend[[#This Row],[Network Description]],Projects!A:B,2,0),"")</f>
        <v/>
      </c>
      <c r="F1806" s="96"/>
      <c r="L1806" s="69" t="str">
        <f>IF(TimeSpend[[#This Row],[Personnel number]]&lt;&gt;"",Utilization!$J$2,"")</f>
        <v/>
      </c>
      <c r="M1806" s="69" t="str">
        <f>IF(TimeSpend[[#This Row],[Personnel number]]&lt;&gt;"",VLOOKUP(TimeSpend[[#This Row],[Personnel number]],Users!A:B,2,0),"")</f>
        <v/>
      </c>
      <c r="N1806" s="69" t="str">
        <f>IF(TimeSpend[[#This Row],[Network Description]]&lt;&gt;"",VLOOKUP(TimeSpend[[#This Row],[Network Description]],Projects!A:C,3,0),"")</f>
        <v/>
      </c>
      <c r="O1806" s="69" t="str">
        <f>IF(TimeSpend[[#This Row],[Activity]]&lt;&gt;"",VLOOKUP(TimeSpend[[#This Row],[Activity]],Activity,2,FALSE),"")</f>
        <v/>
      </c>
    </row>
    <row r="1807" spans="3:15" ht="16.5" customHeight="1" x14ac:dyDescent="0.25">
      <c r="C1807" s="68" t="str">
        <f t="shared" si="31"/>
        <v/>
      </c>
      <c r="D1807" s="69" t="str">
        <f>IF(TimeSpend[[#This Row],[Network Description]]&lt;&gt;"",VLOOKUP(TimeSpend[[#This Row],[Network Description]],Projects!A:B,2,0),"")</f>
        <v/>
      </c>
      <c r="F1807" s="96"/>
      <c r="L1807" s="69" t="str">
        <f>IF(TimeSpend[[#This Row],[Personnel number]]&lt;&gt;"",Utilization!$J$2,"")</f>
        <v/>
      </c>
      <c r="M1807" s="69" t="str">
        <f>IF(TimeSpend[[#This Row],[Personnel number]]&lt;&gt;"",VLOOKUP(TimeSpend[[#This Row],[Personnel number]],Users!A:B,2,0),"")</f>
        <v/>
      </c>
      <c r="N1807" s="69" t="str">
        <f>IF(TimeSpend[[#This Row],[Network Description]]&lt;&gt;"",VLOOKUP(TimeSpend[[#This Row],[Network Description]],Projects!A:C,3,0),"")</f>
        <v/>
      </c>
      <c r="O1807" s="69" t="str">
        <f>IF(TimeSpend[[#This Row],[Activity]]&lt;&gt;"",VLOOKUP(TimeSpend[[#This Row],[Activity]],Activity,2,FALSE),"")</f>
        <v/>
      </c>
    </row>
    <row r="1808" spans="3:15" ht="16.5" customHeight="1" x14ac:dyDescent="0.25">
      <c r="C1808" s="68" t="str">
        <f t="shared" si="31"/>
        <v/>
      </c>
      <c r="D1808" s="69" t="str">
        <f>IF(TimeSpend[[#This Row],[Network Description]]&lt;&gt;"",VLOOKUP(TimeSpend[[#This Row],[Network Description]],Projects!A:B,2,0),"")</f>
        <v/>
      </c>
      <c r="F1808" s="96"/>
      <c r="L1808" s="69" t="str">
        <f>IF(TimeSpend[[#This Row],[Personnel number]]&lt;&gt;"",Utilization!$J$2,"")</f>
        <v/>
      </c>
      <c r="M1808" s="69" t="str">
        <f>IF(TimeSpend[[#This Row],[Personnel number]]&lt;&gt;"",VLOOKUP(TimeSpend[[#This Row],[Personnel number]],Users!A:B,2,0),"")</f>
        <v/>
      </c>
      <c r="N1808" s="69" t="str">
        <f>IF(TimeSpend[[#This Row],[Network Description]]&lt;&gt;"",VLOOKUP(TimeSpend[[#This Row],[Network Description]],Projects!A:C,3,0),"")</f>
        <v/>
      </c>
      <c r="O1808" s="69" t="str">
        <f>IF(TimeSpend[[#This Row],[Activity]]&lt;&gt;"",VLOOKUP(TimeSpend[[#This Row],[Activity]],Activity,2,FALSE),"")</f>
        <v/>
      </c>
    </row>
    <row r="1809" spans="3:15" ht="16.5" customHeight="1" x14ac:dyDescent="0.25">
      <c r="C1809" s="68" t="str">
        <f t="shared" si="31"/>
        <v/>
      </c>
      <c r="D1809" s="69" t="str">
        <f>IF(TimeSpend[[#This Row],[Network Description]]&lt;&gt;"",VLOOKUP(TimeSpend[[#This Row],[Network Description]],Projects!A:B,2,0),"")</f>
        <v/>
      </c>
      <c r="F1809" s="96"/>
      <c r="L1809" s="69" t="str">
        <f>IF(TimeSpend[[#This Row],[Personnel number]]&lt;&gt;"",Utilization!$J$2,"")</f>
        <v/>
      </c>
      <c r="M1809" s="69" t="str">
        <f>IF(TimeSpend[[#This Row],[Personnel number]]&lt;&gt;"",VLOOKUP(TimeSpend[[#This Row],[Personnel number]],Users!A:B,2,0),"")</f>
        <v/>
      </c>
      <c r="N1809" s="69" t="str">
        <f>IF(TimeSpend[[#This Row],[Network Description]]&lt;&gt;"",VLOOKUP(TimeSpend[[#This Row],[Network Description]],Projects!A:C,3,0),"")</f>
        <v/>
      </c>
      <c r="O1809" s="69" t="str">
        <f>IF(TimeSpend[[#This Row],[Activity]]&lt;&gt;"",VLOOKUP(TimeSpend[[#This Row],[Activity]],Activity,2,FALSE),"")</f>
        <v/>
      </c>
    </row>
    <row r="1810" spans="3:15" ht="16.5" customHeight="1" x14ac:dyDescent="0.25">
      <c r="C1810" s="68" t="str">
        <f t="shared" si="31"/>
        <v/>
      </c>
      <c r="D1810" s="69" t="str">
        <f>IF(TimeSpend[[#This Row],[Network Description]]&lt;&gt;"",VLOOKUP(TimeSpend[[#This Row],[Network Description]],Projects!A:B,2,0),"")</f>
        <v/>
      </c>
      <c r="F1810" s="96"/>
      <c r="L1810" s="69" t="str">
        <f>IF(TimeSpend[[#This Row],[Personnel number]]&lt;&gt;"",Utilization!$J$2,"")</f>
        <v/>
      </c>
      <c r="M1810" s="69" t="str">
        <f>IF(TimeSpend[[#This Row],[Personnel number]]&lt;&gt;"",VLOOKUP(TimeSpend[[#This Row],[Personnel number]],Users!A:B,2,0),"")</f>
        <v/>
      </c>
      <c r="N1810" s="69" t="str">
        <f>IF(TimeSpend[[#This Row],[Network Description]]&lt;&gt;"",VLOOKUP(TimeSpend[[#This Row],[Network Description]],Projects!A:C,3,0),"")</f>
        <v/>
      </c>
      <c r="O1810" s="69" t="str">
        <f>IF(TimeSpend[[#This Row],[Activity]]&lt;&gt;"",VLOOKUP(TimeSpend[[#This Row],[Activity]],Activity,2,FALSE),"")</f>
        <v/>
      </c>
    </row>
    <row r="1811" spans="3:15" ht="16.5" customHeight="1" x14ac:dyDescent="0.25">
      <c r="C1811" s="68" t="str">
        <f t="shared" si="31"/>
        <v/>
      </c>
      <c r="D1811" s="69" t="str">
        <f>IF(TimeSpend[[#This Row],[Network Description]]&lt;&gt;"",VLOOKUP(TimeSpend[[#This Row],[Network Description]],Projects!A:B,2,0),"")</f>
        <v/>
      </c>
      <c r="F1811" s="96"/>
      <c r="L1811" s="69" t="str">
        <f>IF(TimeSpend[[#This Row],[Personnel number]]&lt;&gt;"",Utilization!$J$2,"")</f>
        <v/>
      </c>
      <c r="M1811" s="69" t="str">
        <f>IF(TimeSpend[[#This Row],[Personnel number]]&lt;&gt;"",VLOOKUP(TimeSpend[[#This Row],[Personnel number]],Users!A:B,2,0),"")</f>
        <v/>
      </c>
      <c r="N1811" s="69" t="str">
        <f>IF(TimeSpend[[#This Row],[Network Description]]&lt;&gt;"",VLOOKUP(TimeSpend[[#This Row],[Network Description]],Projects!A:C,3,0),"")</f>
        <v/>
      </c>
      <c r="O1811" s="69" t="str">
        <f>IF(TimeSpend[[#This Row],[Activity]]&lt;&gt;"",VLOOKUP(TimeSpend[[#This Row],[Activity]],Activity,2,FALSE),"")</f>
        <v/>
      </c>
    </row>
    <row r="1812" spans="3:15" ht="16.5" customHeight="1" x14ac:dyDescent="0.25">
      <c r="C1812" s="68" t="str">
        <f t="shared" si="31"/>
        <v/>
      </c>
      <c r="D1812" s="69" t="str">
        <f>IF(TimeSpend[[#This Row],[Network Description]]&lt;&gt;"",VLOOKUP(TimeSpend[[#This Row],[Network Description]],Projects!A:B,2,0),"")</f>
        <v/>
      </c>
      <c r="F1812" s="96"/>
      <c r="L1812" s="69" t="str">
        <f>IF(TimeSpend[[#This Row],[Personnel number]]&lt;&gt;"",Utilization!$J$2,"")</f>
        <v/>
      </c>
      <c r="M1812" s="69" t="str">
        <f>IF(TimeSpend[[#This Row],[Personnel number]]&lt;&gt;"",VLOOKUP(TimeSpend[[#This Row],[Personnel number]],Users!A:B,2,0),"")</f>
        <v/>
      </c>
      <c r="N1812" s="69" t="str">
        <f>IF(TimeSpend[[#This Row],[Network Description]]&lt;&gt;"",VLOOKUP(TimeSpend[[#This Row],[Network Description]],Projects!A:C,3,0),"")</f>
        <v/>
      </c>
      <c r="O1812" s="69" t="str">
        <f>IF(TimeSpend[[#This Row],[Activity]]&lt;&gt;"",VLOOKUP(TimeSpend[[#This Row],[Activity]],Activity,2,FALSE),"")</f>
        <v/>
      </c>
    </row>
    <row r="1813" spans="3:15" ht="16.5" customHeight="1" x14ac:dyDescent="0.25">
      <c r="C1813" s="68" t="str">
        <f t="shared" si="31"/>
        <v/>
      </c>
      <c r="D1813" s="69" t="str">
        <f>IF(TimeSpend[[#This Row],[Network Description]]&lt;&gt;"",VLOOKUP(TimeSpend[[#This Row],[Network Description]],Projects!A:B,2,0),"")</f>
        <v/>
      </c>
      <c r="F1813" s="96"/>
      <c r="L1813" s="69" t="str">
        <f>IF(TimeSpend[[#This Row],[Personnel number]]&lt;&gt;"",Utilization!$J$2,"")</f>
        <v/>
      </c>
      <c r="M1813" s="69" t="str">
        <f>IF(TimeSpend[[#This Row],[Personnel number]]&lt;&gt;"",VLOOKUP(TimeSpend[[#This Row],[Personnel number]],Users!A:B,2,0),"")</f>
        <v/>
      </c>
      <c r="N1813" s="69" t="str">
        <f>IF(TimeSpend[[#This Row],[Network Description]]&lt;&gt;"",VLOOKUP(TimeSpend[[#This Row],[Network Description]],Projects!A:C,3,0),"")</f>
        <v/>
      </c>
      <c r="O1813" s="69" t="str">
        <f>IF(TimeSpend[[#This Row],[Activity]]&lt;&gt;"",VLOOKUP(TimeSpend[[#This Row],[Activity]],Activity,2,FALSE),"")</f>
        <v/>
      </c>
    </row>
    <row r="1814" spans="3:15" ht="16.5" customHeight="1" x14ac:dyDescent="0.25">
      <c r="C1814" s="68" t="str">
        <f t="shared" si="31"/>
        <v/>
      </c>
      <c r="D1814" s="69" t="str">
        <f>IF(TimeSpend[[#This Row],[Network Description]]&lt;&gt;"",VLOOKUP(TimeSpend[[#This Row],[Network Description]],Projects!A:B,2,0),"")</f>
        <v/>
      </c>
      <c r="F1814" s="96"/>
      <c r="L1814" s="69" t="str">
        <f>IF(TimeSpend[[#This Row],[Personnel number]]&lt;&gt;"",Utilization!$J$2,"")</f>
        <v/>
      </c>
      <c r="M1814" s="69" t="str">
        <f>IF(TimeSpend[[#This Row],[Personnel number]]&lt;&gt;"",VLOOKUP(TimeSpend[[#This Row],[Personnel number]],Users!A:B,2,0),"")</f>
        <v/>
      </c>
      <c r="N1814" s="69" t="str">
        <f>IF(TimeSpend[[#This Row],[Network Description]]&lt;&gt;"",VLOOKUP(TimeSpend[[#This Row],[Network Description]],Projects!A:C,3,0),"")</f>
        <v/>
      </c>
      <c r="O1814" s="69" t="str">
        <f>IF(TimeSpend[[#This Row],[Activity]]&lt;&gt;"",VLOOKUP(TimeSpend[[#This Row],[Activity]],Activity,2,FALSE),"")</f>
        <v/>
      </c>
    </row>
    <row r="1815" spans="3:15" ht="16.5" customHeight="1" x14ac:dyDescent="0.25">
      <c r="C1815" s="68" t="str">
        <f t="shared" si="31"/>
        <v/>
      </c>
      <c r="D1815" s="69" t="str">
        <f>IF(TimeSpend[[#This Row],[Network Description]]&lt;&gt;"",VLOOKUP(TimeSpend[[#This Row],[Network Description]],Projects!A:B,2,0),"")</f>
        <v/>
      </c>
      <c r="F1815" s="96"/>
      <c r="L1815" s="69" t="str">
        <f>IF(TimeSpend[[#This Row],[Personnel number]]&lt;&gt;"",Utilization!$J$2,"")</f>
        <v/>
      </c>
      <c r="M1815" s="69" t="str">
        <f>IF(TimeSpend[[#This Row],[Personnel number]]&lt;&gt;"",VLOOKUP(TimeSpend[[#This Row],[Personnel number]],Users!A:B,2,0),"")</f>
        <v/>
      </c>
      <c r="N1815" s="69" t="str">
        <f>IF(TimeSpend[[#This Row],[Network Description]]&lt;&gt;"",VLOOKUP(TimeSpend[[#This Row],[Network Description]],Projects!A:C,3,0),"")</f>
        <v/>
      </c>
      <c r="O1815" s="69" t="str">
        <f>IF(TimeSpend[[#This Row],[Activity]]&lt;&gt;"",VLOOKUP(TimeSpend[[#This Row],[Activity]],Activity,2,FALSE),"")</f>
        <v/>
      </c>
    </row>
    <row r="1816" spans="3:15" ht="16.5" customHeight="1" x14ac:dyDescent="0.25">
      <c r="C1816" s="68" t="str">
        <f t="shared" si="31"/>
        <v/>
      </c>
      <c r="D1816" s="69" t="str">
        <f>IF(TimeSpend[[#This Row],[Network Description]]&lt;&gt;"",VLOOKUP(TimeSpend[[#This Row],[Network Description]],Projects!A:B,2,0),"")</f>
        <v/>
      </c>
      <c r="F1816" s="96"/>
      <c r="L1816" s="69" t="str">
        <f>IF(TimeSpend[[#This Row],[Personnel number]]&lt;&gt;"",Utilization!$J$2,"")</f>
        <v/>
      </c>
      <c r="M1816" s="69" t="str">
        <f>IF(TimeSpend[[#This Row],[Personnel number]]&lt;&gt;"",VLOOKUP(TimeSpend[[#This Row],[Personnel number]],Users!A:B,2,0),"")</f>
        <v/>
      </c>
      <c r="N1816" s="69" t="str">
        <f>IF(TimeSpend[[#This Row],[Network Description]]&lt;&gt;"",VLOOKUP(TimeSpend[[#This Row],[Network Description]],Projects!A:C,3,0),"")</f>
        <v/>
      </c>
      <c r="O1816" s="69" t="str">
        <f>IF(TimeSpend[[#This Row],[Activity]]&lt;&gt;"",VLOOKUP(TimeSpend[[#This Row],[Activity]],Activity,2,FALSE),"")</f>
        <v/>
      </c>
    </row>
    <row r="1817" spans="3:15" ht="16.5" customHeight="1" x14ac:dyDescent="0.25">
      <c r="C1817" s="68" t="str">
        <f t="shared" si="31"/>
        <v/>
      </c>
      <c r="D1817" s="69" t="str">
        <f>IF(TimeSpend[[#This Row],[Network Description]]&lt;&gt;"",VLOOKUP(TimeSpend[[#This Row],[Network Description]],Projects!A:B,2,0),"")</f>
        <v/>
      </c>
      <c r="F1817" s="96"/>
      <c r="L1817" s="69" t="str">
        <f>IF(TimeSpend[[#This Row],[Personnel number]]&lt;&gt;"",Utilization!$J$2,"")</f>
        <v/>
      </c>
      <c r="M1817" s="69" t="str">
        <f>IF(TimeSpend[[#This Row],[Personnel number]]&lt;&gt;"",VLOOKUP(TimeSpend[[#This Row],[Personnel number]],Users!A:B,2,0),"")</f>
        <v/>
      </c>
      <c r="N1817" s="69" t="str">
        <f>IF(TimeSpend[[#This Row],[Network Description]]&lt;&gt;"",VLOOKUP(TimeSpend[[#This Row],[Network Description]],Projects!A:C,3,0),"")</f>
        <v/>
      </c>
      <c r="O1817" s="69" t="str">
        <f>IF(TimeSpend[[#This Row],[Activity]]&lt;&gt;"",VLOOKUP(TimeSpend[[#This Row],[Activity]],Activity,2,FALSE),"")</f>
        <v/>
      </c>
    </row>
    <row r="1818" spans="3:15" ht="16.5" customHeight="1" x14ac:dyDescent="0.25">
      <c r="C1818" s="68" t="str">
        <f t="shared" si="31"/>
        <v/>
      </c>
      <c r="D1818" s="69" t="str">
        <f>IF(TimeSpend[[#This Row],[Network Description]]&lt;&gt;"",VLOOKUP(TimeSpend[[#This Row],[Network Description]],Projects!A:B,2,0),"")</f>
        <v/>
      </c>
      <c r="F1818" s="96"/>
      <c r="L1818" s="69" t="str">
        <f>IF(TimeSpend[[#This Row],[Personnel number]]&lt;&gt;"",Utilization!$J$2,"")</f>
        <v/>
      </c>
      <c r="M1818" s="69" t="str">
        <f>IF(TimeSpend[[#This Row],[Personnel number]]&lt;&gt;"",VLOOKUP(TimeSpend[[#This Row],[Personnel number]],Users!A:B,2,0),"")</f>
        <v/>
      </c>
      <c r="N1818" s="69" t="str">
        <f>IF(TimeSpend[[#This Row],[Network Description]]&lt;&gt;"",VLOOKUP(TimeSpend[[#This Row],[Network Description]],Projects!A:C,3,0),"")</f>
        <v/>
      </c>
      <c r="O1818" s="69" t="str">
        <f>IF(TimeSpend[[#This Row],[Activity]]&lt;&gt;"",VLOOKUP(TimeSpend[[#This Row],[Activity]],Activity,2,FALSE),"")</f>
        <v/>
      </c>
    </row>
    <row r="1819" spans="3:15" ht="16.5" customHeight="1" x14ac:dyDescent="0.25">
      <c r="C1819" s="68" t="str">
        <f t="shared" si="31"/>
        <v/>
      </c>
      <c r="D1819" s="69" t="str">
        <f>IF(TimeSpend[[#This Row],[Network Description]]&lt;&gt;"",VLOOKUP(TimeSpend[[#This Row],[Network Description]],Projects!A:B,2,0),"")</f>
        <v/>
      </c>
      <c r="F1819" s="96"/>
      <c r="L1819" s="69" t="str">
        <f>IF(TimeSpend[[#This Row],[Personnel number]]&lt;&gt;"",Utilization!$J$2,"")</f>
        <v/>
      </c>
      <c r="M1819" s="69" t="str">
        <f>IF(TimeSpend[[#This Row],[Personnel number]]&lt;&gt;"",VLOOKUP(TimeSpend[[#This Row],[Personnel number]],Users!A:B,2,0),"")</f>
        <v/>
      </c>
      <c r="N1819" s="69" t="str">
        <f>IF(TimeSpend[[#This Row],[Network Description]]&lt;&gt;"",VLOOKUP(TimeSpend[[#This Row],[Network Description]],Projects!A:C,3,0),"")</f>
        <v/>
      </c>
      <c r="O1819" s="69" t="str">
        <f>IF(TimeSpend[[#This Row],[Activity]]&lt;&gt;"",VLOOKUP(TimeSpend[[#This Row],[Activity]],Activity,2,FALSE),"")</f>
        <v/>
      </c>
    </row>
    <row r="1820" spans="3:15" ht="16.5" customHeight="1" x14ac:dyDescent="0.25">
      <c r="C1820" s="68" t="str">
        <f t="shared" si="31"/>
        <v/>
      </c>
      <c r="D1820" s="69" t="str">
        <f>IF(TimeSpend[[#This Row],[Network Description]]&lt;&gt;"",VLOOKUP(TimeSpend[[#This Row],[Network Description]],Projects!A:B,2,0),"")</f>
        <v/>
      </c>
      <c r="F1820" s="96"/>
      <c r="L1820" s="69" t="str">
        <f>IF(TimeSpend[[#This Row],[Personnel number]]&lt;&gt;"",Utilization!$J$2,"")</f>
        <v/>
      </c>
      <c r="M1820" s="69" t="str">
        <f>IF(TimeSpend[[#This Row],[Personnel number]]&lt;&gt;"",VLOOKUP(TimeSpend[[#This Row],[Personnel number]],Users!A:B,2,0),"")</f>
        <v/>
      </c>
      <c r="N1820" s="69" t="str">
        <f>IF(TimeSpend[[#This Row],[Network Description]]&lt;&gt;"",VLOOKUP(TimeSpend[[#This Row],[Network Description]],Projects!A:C,3,0),"")</f>
        <v/>
      </c>
      <c r="O1820" s="69" t="str">
        <f>IF(TimeSpend[[#This Row],[Activity]]&lt;&gt;"",VLOOKUP(TimeSpend[[#This Row],[Activity]],Activity,2,FALSE),"")</f>
        <v/>
      </c>
    </row>
    <row r="1821" spans="3:15" ht="16.5" customHeight="1" x14ac:dyDescent="0.25">
      <c r="C1821" s="68" t="str">
        <f t="shared" si="31"/>
        <v/>
      </c>
      <c r="D1821" s="69" t="str">
        <f>IF(TimeSpend[[#This Row],[Network Description]]&lt;&gt;"",VLOOKUP(TimeSpend[[#This Row],[Network Description]],Projects!A:B,2,0),"")</f>
        <v/>
      </c>
      <c r="F1821" s="96"/>
      <c r="L1821" s="69" t="str">
        <f>IF(TimeSpend[[#This Row],[Personnel number]]&lt;&gt;"",Utilization!$J$2,"")</f>
        <v/>
      </c>
      <c r="M1821" s="69" t="str">
        <f>IF(TimeSpend[[#This Row],[Personnel number]]&lt;&gt;"",VLOOKUP(TimeSpend[[#This Row],[Personnel number]],Users!A:B,2,0),"")</f>
        <v/>
      </c>
      <c r="N1821" s="69" t="str">
        <f>IF(TimeSpend[[#This Row],[Network Description]]&lt;&gt;"",VLOOKUP(TimeSpend[[#This Row],[Network Description]],Projects!A:C,3,0),"")</f>
        <v/>
      </c>
      <c r="O1821" s="69" t="str">
        <f>IF(TimeSpend[[#This Row],[Activity]]&lt;&gt;"",VLOOKUP(TimeSpend[[#This Row],[Activity]],Activity,2,FALSE),"")</f>
        <v/>
      </c>
    </row>
    <row r="1822" spans="3:15" ht="16.5" customHeight="1" x14ac:dyDescent="0.25">
      <c r="C1822" s="68" t="str">
        <f t="shared" si="31"/>
        <v/>
      </c>
      <c r="D1822" s="69" t="str">
        <f>IF(TimeSpend[[#This Row],[Network Description]]&lt;&gt;"",VLOOKUP(TimeSpend[[#This Row],[Network Description]],Projects!A:B,2,0),"")</f>
        <v/>
      </c>
      <c r="F1822" s="96"/>
      <c r="L1822" s="69" t="str">
        <f>IF(TimeSpend[[#This Row],[Personnel number]]&lt;&gt;"",Utilization!$J$2,"")</f>
        <v/>
      </c>
      <c r="M1822" s="69" t="str">
        <f>IF(TimeSpend[[#This Row],[Personnel number]]&lt;&gt;"",VLOOKUP(TimeSpend[[#This Row],[Personnel number]],Users!A:B,2,0),"")</f>
        <v/>
      </c>
      <c r="N1822" s="69" t="str">
        <f>IF(TimeSpend[[#This Row],[Network Description]]&lt;&gt;"",VLOOKUP(TimeSpend[[#This Row],[Network Description]],Projects!A:C,3,0),"")</f>
        <v/>
      </c>
      <c r="O1822" s="69" t="str">
        <f>IF(TimeSpend[[#This Row],[Activity]]&lt;&gt;"",VLOOKUP(TimeSpend[[#This Row],[Activity]],Activity,2,FALSE),"")</f>
        <v/>
      </c>
    </row>
    <row r="1823" spans="3:15" ht="16.5" customHeight="1" x14ac:dyDescent="0.25">
      <c r="C1823" s="68" t="str">
        <f t="shared" si="31"/>
        <v/>
      </c>
      <c r="D1823" s="69" t="str">
        <f>IF(TimeSpend[[#This Row],[Network Description]]&lt;&gt;"",VLOOKUP(TimeSpend[[#This Row],[Network Description]],Projects!A:B,2,0),"")</f>
        <v/>
      </c>
      <c r="F1823" s="96"/>
      <c r="L1823" s="69" t="str">
        <f>IF(TimeSpend[[#This Row],[Personnel number]]&lt;&gt;"",Utilization!$J$2,"")</f>
        <v/>
      </c>
      <c r="M1823" s="69" t="str">
        <f>IF(TimeSpend[[#This Row],[Personnel number]]&lt;&gt;"",VLOOKUP(TimeSpend[[#This Row],[Personnel number]],Users!A:B,2,0),"")</f>
        <v/>
      </c>
      <c r="N1823" s="69" t="str">
        <f>IF(TimeSpend[[#This Row],[Network Description]]&lt;&gt;"",VLOOKUP(TimeSpend[[#This Row],[Network Description]],Projects!A:C,3,0),"")</f>
        <v/>
      </c>
      <c r="O1823" s="69" t="str">
        <f>IF(TimeSpend[[#This Row],[Activity]]&lt;&gt;"",VLOOKUP(TimeSpend[[#This Row],[Activity]],Activity,2,FALSE),"")</f>
        <v/>
      </c>
    </row>
    <row r="1824" spans="3:15" ht="16.5" customHeight="1" x14ac:dyDescent="0.25">
      <c r="C1824" s="68" t="str">
        <f t="shared" si="31"/>
        <v/>
      </c>
      <c r="D1824" s="69" t="str">
        <f>IF(TimeSpend[[#This Row],[Network Description]]&lt;&gt;"",VLOOKUP(TimeSpend[[#This Row],[Network Description]],Projects!A:B,2,0),"")</f>
        <v/>
      </c>
      <c r="F1824" s="96"/>
      <c r="L1824" s="69" t="str">
        <f>IF(TimeSpend[[#This Row],[Personnel number]]&lt;&gt;"",Utilization!$J$2,"")</f>
        <v/>
      </c>
      <c r="M1824" s="69" t="str">
        <f>IF(TimeSpend[[#This Row],[Personnel number]]&lt;&gt;"",VLOOKUP(TimeSpend[[#This Row],[Personnel number]],Users!A:B,2,0),"")</f>
        <v/>
      </c>
      <c r="N1824" s="69" t="str">
        <f>IF(TimeSpend[[#This Row],[Network Description]]&lt;&gt;"",VLOOKUP(TimeSpend[[#This Row],[Network Description]],Projects!A:C,3,0),"")</f>
        <v/>
      </c>
      <c r="O1824" s="69" t="str">
        <f>IF(TimeSpend[[#This Row],[Activity]]&lt;&gt;"",VLOOKUP(TimeSpend[[#This Row],[Activity]],Activity,2,FALSE),"")</f>
        <v/>
      </c>
    </row>
    <row r="1825" spans="3:15" ht="16.5" customHeight="1" x14ac:dyDescent="0.25">
      <c r="C1825" s="68" t="str">
        <f t="shared" si="31"/>
        <v/>
      </c>
      <c r="D1825" s="69" t="str">
        <f>IF(TimeSpend[[#This Row],[Network Description]]&lt;&gt;"",VLOOKUP(TimeSpend[[#This Row],[Network Description]],Projects!A:B,2,0),"")</f>
        <v/>
      </c>
      <c r="F1825" s="96"/>
      <c r="L1825" s="69" t="str">
        <f>IF(TimeSpend[[#This Row],[Personnel number]]&lt;&gt;"",Utilization!$J$2,"")</f>
        <v/>
      </c>
      <c r="M1825" s="69" t="str">
        <f>IF(TimeSpend[[#This Row],[Personnel number]]&lt;&gt;"",VLOOKUP(TimeSpend[[#This Row],[Personnel number]],Users!A:B,2,0),"")</f>
        <v/>
      </c>
      <c r="N1825" s="69" t="str">
        <f>IF(TimeSpend[[#This Row],[Network Description]]&lt;&gt;"",VLOOKUP(TimeSpend[[#This Row],[Network Description]],Projects!A:C,3,0),"")</f>
        <v/>
      </c>
      <c r="O1825" s="69" t="str">
        <f>IF(TimeSpend[[#This Row],[Activity]]&lt;&gt;"",VLOOKUP(TimeSpend[[#This Row],[Activity]],Activity,2,FALSE),"")</f>
        <v/>
      </c>
    </row>
    <row r="1826" spans="3:15" ht="16.5" customHeight="1" x14ac:dyDescent="0.25">
      <c r="C1826" s="68" t="str">
        <f t="shared" si="31"/>
        <v/>
      </c>
      <c r="D1826" s="69" t="str">
        <f>IF(TimeSpend[[#This Row],[Network Description]]&lt;&gt;"",VLOOKUP(TimeSpend[[#This Row],[Network Description]],Projects!A:B,2,0),"")</f>
        <v/>
      </c>
      <c r="F1826" s="96"/>
      <c r="L1826" s="69" t="str">
        <f>IF(TimeSpend[[#This Row],[Personnel number]]&lt;&gt;"",Utilization!$J$2,"")</f>
        <v/>
      </c>
      <c r="M1826" s="69" t="str">
        <f>IF(TimeSpend[[#This Row],[Personnel number]]&lt;&gt;"",VLOOKUP(TimeSpend[[#This Row],[Personnel number]],Users!A:B,2,0),"")</f>
        <v/>
      </c>
      <c r="N1826" s="69" t="str">
        <f>IF(TimeSpend[[#This Row],[Network Description]]&lt;&gt;"",VLOOKUP(TimeSpend[[#This Row],[Network Description]],Projects!A:C,3,0),"")</f>
        <v/>
      </c>
      <c r="O1826" s="69" t="str">
        <f>IF(TimeSpend[[#This Row],[Activity]]&lt;&gt;"",VLOOKUP(TimeSpend[[#This Row],[Activity]],Activity,2,FALSE),"")</f>
        <v/>
      </c>
    </row>
    <row r="1827" spans="3:15" ht="16.5" customHeight="1" x14ac:dyDescent="0.25">
      <c r="C1827" s="68" t="str">
        <f t="shared" si="31"/>
        <v/>
      </c>
      <c r="D1827" s="69" t="str">
        <f>IF(TimeSpend[[#This Row],[Network Description]]&lt;&gt;"",VLOOKUP(TimeSpend[[#This Row],[Network Description]],Projects!A:B,2,0),"")</f>
        <v/>
      </c>
      <c r="F1827" s="96"/>
      <c r="L1827" s="69" t="str">
        <f>IF(TimeSpend[[#This Row],[Personnel number]]&lt;&gt;"",Utilization!$J$2,"")</f>
        <v/>
      </c>
      <c r="M1827" s="69" t="str">
        <f>IF(TimeSpend[[#This Row],[Personnel number]]&lt;&gt;"",VLOOKUP(TimeSpend[[#This Row],[Personnel number]],Users!A:B,2,0),"")</f>
        <v/>
      </c>
      <c r="N1827" s="69" t="str">
        <f>IF(TimeSpend[[#This Row],[Network Description]]&lt;&gt;"",VLOOKUP(TimeSpend[[#This Row],[Network Description]],Projects!A:C,3,0),"")</f>
        <v/>
      </c>
      <c r="O1827" s="69" t="str">
        <f>IF(TimeSpend[[#This Row],[Activity]]&lt;&gt;"",VLOOKUP(TimeSpend[[#This Row],[Activity]],Activity,2,FALSE),"")</f>
        <v/>
      </c>
    </row>
    <row r="1828" spans="3:15" ht="16.5" customHeight="1" x14ac:dyDescent="0.25">
      <c r="C1828" s="68" t="str">
        <f t="shared" si="31"/>
        <v/>
      </c>
      <c r="D1828" s="69" t="str">
        <f>IF(TimeSpend[[#This Row],[Network Description]]&lt;&gt;"",VLOOKUP(TimeSpend[[#This Row],[Network Description]],Projects!A:B,2,0),"")</f>
        <v/>
      </c>
      <c r="F1828" s="96"/>
      <c r="L1828" s="69" t="str">
        <f>IF(TimeSpend[[#This Row],[Personnel number]]&lt;&gt;"",Utilization!$J$2,"")</f>
        <v/>
      </c>
      <c r="M1828" s="69" t="str">
        <f>IF(TimeSpend[[#This Row],[Personnel number]]&lt;&gt;"",VLOOKUP(TimeSpend[[#This Row],[Personnel number]],Users!A:B,2,0),"")</f>
        <v/>
      </c>
      <c r="N1828" s="69" t="str">
        <f>IF(TimeSpend[[#This Row],[Network Description]]&lt;&gt;"",VLOOKUP(TimeSpend[[#This Row],[Network Description]],Projects!A:C,3,0),"")</f>
        <v/>
      </c>
      <c r="O1828" s="69" t="str">
        <f>IF(TimeSpend[[#This Row],[Activity]]&lt;&gt;"",VLOOKUP(TimeSpend[[#This Row],[Activity]],Activity,2,FALSE),"")</f>
        <v/>
      </c>
    </row>
    <row r="1829" spans="3:15" ht="16.5" customHeight="1" x14ac:dyDescent="0.25">
      <c r="C1829" s="68" t="str">
        <f t="shared" si="31"/>
        <v/>
      </c>
      <c r="D1829" s="69" t="str">
        <f>IF(TimeSpend[[#This Row],[Network Description]]&lt;&gt;"",VLOOKUP(TimeSpend[[#This Row],[Network Description]],Projects!A:B,2,0),"")</f>
        <v/>
      </c>
      <c r="F1829" s="96"/>
      <c r="L1829" s="69" t="str">
        <f>IF(TimeSpend[[#This Row],[Personnel number]]&lt;&gt;"",Utilization!$J$2,"")</f>
        <v/>
      </c>
      <c r="M1829" s="69" t="str">
        <f>IF(TimeSpend[[#This Row],[Personnel number]]&lt;&gt;"",VLOOKUP(TimeSpend[[#This Row],[Personnel number]],Users!A:B,2,0),"")</f>
        <v/>
      </c>
      <c r="N1829" s="69" t="str">
        <f>IF(TimeSpend[[#This Row],[Network Description]]&lt;&gt;"",VLOOKUP(TimeSpend[[#This Row],[Network Description]],Projects!A:C,3,0),"")</f>
        <v/>
      </c>
      <c r="O1829" s="69" t="str">
        <f>IF(TimeSpend[[#This Row],[Activity]]&lt;&gt;"",VLOOKUP(TimeSpend[[#This Row],[Activity]],Activity,2,FALSE),"")</f>
        <v/>
      </c>
    </row>
    <row r="1830" spans="3:15" ht="16.5" customHeight="1" x14ac:dyDescent="0.25">
      <c r="C1830" s="68" t="str">
        <f t="shared" si="31"/>
        <v/>
      </c>
      <c r="D1830" s="69" t="str">
        <f>IF(TimeSpend[[#This Row],[Network Description]]&lt;&gt;"",VLOOKUP(TimeSpend[[#This Row],[Network Description]],Projects!A:B,2,0),"")</f>
        <v/>
      </c>
      <c r="F1830" s="96"/>
      <c r="L1830" s="69" t="str">
        <f>IF(TimeSpend[[#This Row],[Personnel number]]&lt;&gt;"",Utilization!$J$2,"")</f>
        <v/>
      </c>
      <c r="M1830" s="69" t="str">
        <f>IF(TimeSpend[[#This Row],[Personnel number]]&lt;&gt;"",VLOOKUP(TimeSpend[[#This Row],[Personnel number]],Users!A:B,2,0),"")</f>
        <v/>
      </c>
      <c r="N1830" s="69" t="str">
        <f>IF(TimeSpend[[#This Row],[Network Description]]&lt;&gt;"",VLOOKUP(TimeSpend[[#This Row],[Network Description]],Projects!A:C,3,0),"")</f>
        <v/>
      </c>
      <c r="O1830" s="69" t="str">
        <f>IF(TimeSpend[[#This Row],[Activity]]&lt;&gt;"",VLOOKUP(TimeSpend[[#This Row],[Activity]],Activity,2,FALSE),"")</f>
        <v/>
      </c>
    </row>
    <row r="1831" spans="3:15" ht="16.5" customHeight="1" x14ac:dyDescent="0.25">
      <c r="C1831" s="68" t="str">
        <f t="shared" si="31"/>
        <v/>
      </c>
      <c r="D1831" s="69" t="str">
        <f>IF(TimeSpend[[#This Row],[Network Description]]&lt;&gt;"",VLOOKUP(TimeSpend[[#This Row],[Network Description]],Projects!A:B,2,0),"")</f>
        <v/>
      </c>
      <c r="F1831" s="96"/>
      <c r="L1831" s="69" t="str">
        <f>IF(TimeSpend[[#This Row],[Personnel number]]&lt;&gt;"",Utilization!$J$2,"")</f>
        <v/>
      </c>
      <c r="M1831" s="69" t="str">
        <f>IF(TimeSpend[[#This Row],[Personnel number]]&lt;&gt;"",VLOOKUP(TimeSpend[[#This Row],[Personnel number]],Users!A:B,2,0),"")</f>
        <v/>
      </c>
      <c r="N1831" s="69" t="str">
        <f>IF(TimeSpend[[#This Row],[Network Description]]&lt;&gt;"",VLOOKUP(TimeSpend[[#This Row],[Network Description]],Projects!A:C,3,0),"")</f>
        <v/>
      </c>
      <c r="O1831" s="69" t="str">
        <f>IF(TimeSpend[[#This Row],[Activity]]&lt;&gt;"",VLOOKUP(TimeSpend[[#This Row],[Activity]],Activity,2,FALSE),"")</f>
        <v/>
      </c>
    </row>
    <row r="1832" spans="3:15" ht="16.5" customHeight="1" x14ac:dyDescent="0.25">
      <c r="C1832" s="68" t="str">
        <f t="shared" si="31"/>
        <v/>
      </c>
      <c r="D1832" s="69" t="str">
        <f>IF(TimeSpend[[#This Row],[Network Description]]&lt;&gt;"",VLOOKUP(TimeSpend[[#This Row],[Network Description]],Projects!A:B,2,0),"")</f>
        <v/>
      </c>
      <c r="F1832" s="96"/>
      <c r="L1832" s="69" t="str">
        <f>IF(TimeSpend[[#This Row],[Personnel number]]&lt;&gt;"",Utilization!$J$2,"")</f>
        <v/>
      </c>
      <c r="M1832" s="69" t="str">
        <f>IF(TimeSpend[[#This Row],[Personnel number]]&lt;&gt;"",VLOOKUP(TimeSpend[[#This Row],[Personnel number]],Users!A:B,2,0),"")</f>
        <v/>
      </c>
      <c r="N1832" s="69" t="str">
        <f>IF(TimeSpend[[#This Row],[Network Description]]&lt;&gt;"",VLOOKUP(TimeSpend[[#This Row],[Network Description]],Projects!A:C,3,0),"")</f>
        <v/>
      </c>
      <c r="O1832" s="69" t="str">
        <f>IF(TimeSpend[[#This Row],[Activity]]&lt;&gt;"",VLOOKUP(TimeSpend[[#This Row],[Activity]],Activity,2,FALSE),"")</f>
        <v/>
      </c>
    </row>
    <row r="1833" spans="3:15" ht="16.5" customHeight="1" x14ac:dyDescent="0.25">
      <c r="C1833" s="68" t="str">
        <f t="shared" si="31"/>
        <v/>
      </c>
      <c r="D1833" s="69" t="str">
        <f>IF(TimeSpend[[#This Row],[Network Description]]&lt;&gt;"",VLOOKUP(TimeSpend[[#This Row],[Network Description]],Projects!A:B,2,0),"")</f>
        <v/>
      </c>
      <c r="F1833" s="96"/>
      <c r="L1833" s="69" t="str">
        <f>IF(TimeSpend[[#This Row],[Personnel number]]&lt;&gt;"",Utilization!$J$2,"")</f>
        <v/>
      </c>
      <c r="M1833" s="69" t="str">
        <f>IF(TimeSpend[[#This Row],[Personnel number]]&lt;&gt;"",VLOOKUP(TimeSpend[[#This Row],[Personnel number]],Users!A:B,2,0),"")</f>
        <v/>
      </c>
      <c r="N1833" s="69" t="str">
        <f>IF(TimeSpend[[#This Row],[Network Description]]&lt;&gt;"",VLOOKUP(TimeSpend[[#This Row],[Network Description]],Projects!A:C,3,0),"")</f>
        <v/>
      </c>
      <c r="O1833" s="69" t="str">
        <f>IF(TimeSpend[[#This Row],[Activity]]&lt;&gt;"",VLOOKUP(TimeSpend[[#This Row],[Activity]],Activity,2,FALSE),"")</f>
        <v/>
      </c>
    </row>
    <row r="1834" spans="3:15" ht="16.5" customHeight="1" x14ac:dyDescent="0.25">
      <c r="C1834" s="68" t="str">
        <f t="shared" si="31"/>
        <v/>
      </c>
      <c r="D1834" s="69" t="str">
        <f>IF(TimeSpend[[#This Row],[Network Description]]&lt;&gt;"",VLOOKUP(TimeSpend[[#This Row],[Network Description]],Projects!A:B,2,0),"")</f>
        <v/>
      </c>
      <c r="F1834" s="96"/>
      <c r="L1834" s="69" t="str">
        <f>IF(TimeSpend[[#This Row],[Personnel number]]&lt;&gt;"",Utilization!$J$2,"")</f>
        <v/>
      </c>
      <c r="M1834" s="69" t="str">
        <f>IF(TimeSpend[[#This Row],[Personnel number]]&lt;&gt;"",VLOOKUP(TimeSpend[[#This Row],[Personnel number]],Users!A:B,2,0),"")</f>
        <v/>
      </c>
      <c r="N1834" s="69" t="str">
        <f>IF(TimeSpend[[#This Row],[Network Description]]&lt;&gt;"",VLOOKUP(TimeSpend[[#This Row],[Network Description]],Projects!A:C,3,0),"")</f>
        <v/>
      </c>
      <c r="O1834" s="69" t="str">
        <f>IF(TimeSpend[[#This Row],[Activity]]&lt;&gt;"",VLOOKUP(TimeSpend[[#This Row],[Activity]],Activity,2,FALSE),"")</f>
        <v/>
      </c>
    </row>
    <row r="1835" spans="3:15" ht="16.5" customHeight="1" x14ac:dyDescent="0.25">
      <c r="C1835" s="68" t="str">
        <f t="shared" si="31"/>
        <v/>
      </c>
      <c r="D1835" s="69" t="str">
        <f>IF(TimeSpend[[#This Row],[Network Description]]&lt;&gt;"",VLOOKUP(TimeSpend[[#This Row],[Network Description]],Projects!A:B,2,0),"")</f>
        <v/>
      </c>
      <c r="F1835" s="96"/>
      <c r="L1835" s="69" t="str">
        <f>IF(TimeSpend[[#This Row],[Personnel number]]&lt;&gt;"",Utilization!$J$2,"")</f>
        <v/>
      </c>
      <c r="M1835" s="69" t="str">
        <f>IF(TimeSpend[[#This Row],[Personnel number]]&lt;&gt;"",VLOOKUP(TimeSpend[[#This Row],[Personnel number]],Users!A:B,2,0),"")</f>
        <v/>
      </c>
      <c r="N1835" s="69" t="str">
        <f>IF(TimeSpend[[#This Row],[Network Description]]&lt;&gt;"",VLOOKUP(TimeSpend[[#This Row],[Network Description]],Projects!A:C,3,0),"")</f>
        <v/>
      </c>
      <c r="O1835" s="69" t="str">
        <f>IF(TimeSpend[[#This Row],[Activity]]&lt;&gt;"",VLOOKUP(TimeSpend[[#This Row],[Activity]],Activity,2,FALSE),"")</f>
        <v/>
      </c>
    </row>
    <row r="1836" spans="3:15" ht="16.5" customHeight="1" x14ac:dyDescent="0.25">
      <c r="C1836" s="68" t="str">
        <f t="shared" si="31"/>
        <v/>
      </c>
      <c r="D1836" s="69" t="str">
        <f>IF(TimeSpend[[#This Row],[Network Description]]&lt;&gt;"",VLOOKUP(TimeSpend[[#This Row],[Network Description]],Projects!A:B,2,0),"")</f>
        <v/>
      </c>
      <c r="F1836" s="96"/>
      <c r="L1836" s="69" t="str">
        <f>IF(TimeSpend[[#This Row],[Personnel number]]&lt;&gt;"",Utilization!$J$2,"")</f>
        <v/>
      </c>
      <c r="M1836" s="69" t="str">
        <f>IF(TimeSpend[[#This Row],[Personnel number]]&lt;&gt;"",VLOOKUP(TimeSpend[[#This Row],[Personnel number]],Users!A:B,2,0),"")</f>
        <v/>
      </c>
      <c r="N1836" s="69" t="str">
        <f>IF(TimeSpend[[#This Row],[Network Description]]&lt;&gt;"",VLOOKUP(TimeSpend[[#This Row],[Network Description]],Projects!A:C,3,0),"")</f>
        <v/>
      </c>
      <c r="O1836" s="69" t="str">
        <f>IF(TimeSpend[[#This Row],[Activity]]&lt;&gt;"",VLOOKUP(TimeSpend[[#This Row],[Activity]],Activity,2,FALSE),"")</f>
        <v/>
      </c>
    </row>
    <row r="1837" spans="3:15" ht="16.5" customHeight="1" x14ac:dyDescent="0.25">
      <c r="C1837" s="68" t="str">
        <f t="shared" si="31"/>
        <v/>
      </c>
      <c r="D1837" s="69" t="str">
        <f>IF(TimeSpend[[#This Row],[Network Description]]&lt;&gt;"",VLOOKUP(TimeSpend[[#This Row],[Network Description]],Projects!A:B,2,0),"")</f>
        <v/>
      </c>
      <c r="F1837" s="96"/>
      <c r="L1837" s="69" t="str">
        <f>IF(TimeSpend[[#This Row],[Personnel number]]&lt;&gt;"",Utilization!$J$2,"")</f>
        <v/>
      </c>
      <c r="M1837" s="69" t="str">
        <f>IF(TimeSpend[[#This Row],[Personnel number]]&lt;&gt;"",VLOOKUP(TimeSpend[[#This Row],[Personnel number]],Users!A:B,2,0),"")</f>
        <v/>
      </c>
      <c r="N1837" s="69" t="str">
        <f>IF(TimeSpend[[#This Row],[Network Description]]&lt;&gt;"",VLOOKUP(TimeSpend[[#This Row],[Network Description]],Projects!A:C,3,0),"")</f>
        <v/>
      </c>
      <c r="O1837" s="69" t="str">
        <f>IF(TimeSpend[[#This Row],[Activity]]&lt;&gt;"",VLOOKUP(TimeSpend[[#This Row],[Activity]],Activity,2,FALSE),"")</f>
        <v/>
      </c>
    </row>
    <row r="1838" spans="3:15" ht="16.5" customHeight="1" x14ac:dyDescent="0.25">
      <c r="C1838" s="68" t="str">
        <f t="shared" si="31"/>
        <v/>
      </c>
      <c r="D1838" s="69" t="str">
        <f>IF(TimeSpend[[#This Row],[Network Description]]&lt;&gt;"",VLOOKUP(TimeSpend[[#This Row],[Network Description]],Projects!A:B,2,0),"")</f>
        <v/>
      </c>
      <c r="F1838" s="96"/>
      <c r="L1838" s="69" t="str">
        <f>IF(TimeSpend[[#This Row],[Personnel number]]&lt;&gt;"",Utilization!$J$2,"")</f>
        <v/>
      </c>
      <c r="M1838" s="69" t="str">
        <f>IF(TimeSpend[[#This Row],[Personnel number]]&lt;&gt;"",VLOOKUP(TimeSpend[[#This Row],[Personnel number]],Users!A:B,2,0),"")</f>
        <v/>
      </c>
      <c r="N1838" s="69" t="str">
        <f>IF(TimeSpend[[#This Row],[Network Description]]&lt;&gt;"",VLOOKUP(TimeSpend[[#This Row],[Network Description]],Projects!A:C,3,0),"")</f>
        <v/>
      </c>
      <c r="O1838" s="69" t="str">
        <f>IF(TimeSpend[[#This Row],[Activity]]&lt;&gt;"",VLOOKUP(TimeSpend[[#This Row],[Activity]],Activity,2,FALSE),"")</f>
        <v/>
      </c>
    </row>
    <row r="1839" spans="3:15" ht="16.5" customHeight="1" x14ac:dyDescent="0.25">
      <c r="C1839" s="68" t="str">
        <f t="shared" si="31"/>
        <v/>
      </c>
      <c r="D1839" s="69" t="str">
        <f>IF(TimeSpend[[#This Row],[Network Description]]&lt;&gt;"",VLOOKUP(TimeSpend[[#This Row],[Network Description]],Projects!A:B,2,0),"")</f>
        <v/>
      </c>
      <c r="F1839" s="96"/>
      <c r="L1839" s="69" t="str">
        <f>IF(TimeSpend[[#This Row],[Personnel number]]&lt;&gt;"",Utilization!$J$2,"")</f>
        <v/>
      </c>
      <c r="M1839" s="69" t="str">
        <f>IF(TimeSpend[[#This Row],[Personnel number]]&lt;&gt;"",VLOOKUP(TimeSpend[[#This Row],[Personnel number]],Users!A:B,2,0),"")</f>
        <v/>
      </c>
      <c r="N1839" s="69" t="str">
        <f>IF(TimeSpend[[#This Row],[Network Description]]&lt;&gt;"",VLOOKUP(TimeSpend[[#This Row],[Network Description]],Projects!A:C,3,0),"")</f>
        <v/>
      </c>
      <c r="O1839" s="69" t="str">
        <f>IF(TimeSpend[[#This Row],[Activity]]&lt;&gt;"",VLOOKUP(TimeSpend[[#This Row],[Activity]],Activity,2,FALSE),"")</f>
        <v/>
      </c>
    </row>
    <row r="1840" spans="3:15" ht="16.5" customHeight="1" x14ac:dyDescent="0.25">
      <c r="C1840" s="68" t="str">
        <f t="shared" si="31"/>
        <v/>
      </c>
      <c r="D1840" s="69" t="str">
        <f>IF(TimeSpend[[#This Row],[Network Description]]&lt;&gt;"",VLOOKUP(TimeSpend[[#This Row],[Network Description]],Projects!A:B,2,0),"")</f>
        <v/>
      </c>
      <c r="F1840" s="96"/>
      <c r="L1840" s="69" t="str">
        <f>IF(TimeSpend[[#This Row],[Personnel number]]&lt;&gt;"",Utilization!$J$2,"")</f>
        <v/>
      </c>
      <c r="M1840" s="69" t="str">
        <f>IF(TimeSpend[[#This Row],[Personnel number]]&lt;&gt;"",VLOOKUP(TimeSpend[[#This Row],[Personnel number]],Users!A:B,2,0),"")</f>
        <v/>
      </c>
      <c r="N1840" s="69" t="str">
        <f>IF(TimeSpend[[#This Row],[Network Description]]&lt;&gt;"",VLOOKUP(TimeSpend[[#This Row],[Network Description]],Projects!A:C,3,0),"")</f>
        <v/>
      </c>
      <c r="O1840" s="69" t="str">
        <f>IF(TimeSpend[[#This Row],[Activity]]&lt;&gt;"",VLOOKUP(TimeSpend[[#This Row],[Activity]],Activity,2,FALSE),"")</f>
        <v/>
      </c>
    </row>
    <row r="1841" spans="3:15" ht="16.5" customHeight="1" x14ac:dyDescent="0.25">
      <c r="C1841" s="68" t="str">
        <f t="shared" si="31"/>
        <v/>
      </c>
      <c r="D1841" s="69" t="str">
        <f>IF(TimeSpend[[#This Row],[Network Description]]&lt;&gt;"",VLOOKUP(TimeSpend[[#This Row],[Network Description]],Projects!A:B,2,0),"")</f>
        <v/>
      </c>
      <c r="F1841" s="96"/>
      <c r="L1841" s="69" t="str">
        <f>IF(TimeSpend[[#This Row],[Personnel number]]&lt;&gt;"",Utilization!$J$2,"")</f>
        <v/>
      </c>
      <c r="M1841" s="69" t="str">
        <f>IF(TimeSpend[[#This Row],[Personnel number]]&lt;&gt;"",VLOOKUP(TimeSpend[[#This Row],[Personnel number]],Users!A:B,2,0),"")</f>
        <v/>
      </c>
      <c r="N1841" s="69" t="str">
        <f>IF(TimeSpend[[#This Row],[Network Description]]&lt;&gt;"",VLOOKUP(TimeSpend[[#This Row],[Network Description]],Projects!A:C,3,0),"")</f>
        <v/>
      </c>
      <c r="O1841" s="69" t="str">
        <f>IF(TimeSpend[[#This Row],[Activity]]&lt;&gt;"",VLOOKUP(TimeSpend[[#This Row],[Activity]],Activity,2,FALSE),"")</f>
        <v/>
      </c>
    </row>
    <row r="1842" spans="3:15" ht="16.5" customHeight="1" x14ac:dyDescent="0.25">
      <c r="C1842" s="68" t="str">
        <f t="shared" si="31"/>
        <v/>
      </c>
      <c r="D1842" s="69" t="str">
        <f>IF(TimeSpend[[#This Row],[Network Description]]&lt;&gt;"",VLOOKUP(TimeSpend[[#This Row],[Network Description]],Projects!A:B,2,0),"")</f>
        <v/>
      </c>
      <c r="F1842" s="96"/>
      <c r="L1842" s="69" t="str">
        <f>IF(TimeSpend[[#This Row],[Personnel number]]&lt;&gt;"",Utilization!$J$2,"")</f>
        <v/>
      </c>
      <c r="M1842" s="69" t="str">
        <f>IF(TimeSpend[[#This Row],[Personnel number]]&lt;&gt;"",VLOOKUP(TimeSpend[[#This Row],[Personnel number]],Users!A:B,2,0),"")</f>
        <v/>
      </c>
      <c r="N1842" s="69" t="str">
        <f>IF(TimeSpend[[#This Row],[Network Description]]&lt;&gt;"",VLOOKUP(TimeSpend[[#This Row],[Network Description]],Projects!A:C,3,0),"")</f>
        <v/>
      </c>
      <c r="O1842" s="69" t="str">
        <f>IF(TimeSpend[[#This Row],[Activity]]&lt;&gt;"",VLOOKUP(TimeSpend[[#This Row],[Activity]],Activity,2,FALSE),"")</f>
        <v/>
      </c>
    </row>
    <row r="1843" spans="3:15" ht="16.5" customHeight="1" x14ac:dyDescent="0.25">
      <c r="C1843" s="68" t="str">
        <f t="shared" si="31"/>
        <v/>
      </c>
      <c r="D1843" s="69" t="str">
        <f>IF(TimeSpend[[#This Row],[Network Description]]&lt;&gt;"",VLOOKUP(TimeSpend[[#This Row],[Network Description]],Projects!A:B,2,0),"")</f>
        <v/>
      </c>
      <c r="F1843" s="96"/>
      <c r="L1843" s="69" t="str">
        <f>IF(TimeSpend[[#This Row],[Personnel number]]&lt;&gt;"",Utilization!$J$2,"")</f>
        <v/>
      </c>
      <c r="M1843" s="69" t="str">
        <f>IF(TimeSpend[[#This Row],[Personnel number]]&lt;&gt;"",VLOOKUP(TimeSpend[[#This Row],[Personnel number]],Users!A:B,2,0),"")</f>
        <v/>
      </c>
      <c r="N1843" s="69" t="str">
        <f>IF(TimeSpend[[#This Row],[Network Description]]&lt;&gt;"",VLOOKUP(TimeSpend[[#This Row],[Network Description]],Projects!A:C,3,0),"")</f>
        <v/>
      </c>
      <c r="O1843" s="69" t="str">
        <f>IF(TimeSpend[[#This Row],[Activity]]&lt;&gt;"",VLOOKUP(TimeSpend[[#This Row],[Activity]],Activity,2,FALSE),"")</f>
        <v/>
      </c>
    </row>
    <row r="1844" spans="3:15" ht="16.5" customHeight="1" x14ac:dyDescent="0.25">
      <c r="C1844" s="68" t="str">
        <f t="shared" si="31"/>
        <v/>
      </c>
      <c r="D1844" s="69" t="str">
        <f>IF(TimeSpend[[#This Row],[Network Description]]&lt;&gt;"",VLOOKUP(TimeSpend[[#This Row],[Network Description]],Projects!A:B,2,0),"")</f>
        <v/>
      </c>
      <c r="F1844" s="96"/>
      <c r="L1844" s="69" t="str">
        <f>IF(TimeSpend[[#This Row],[Personnel number]]&lt;&gt;"",Utilization!$J$2,"")</f>
        <v/>
      </c>
      <c r="M1844" s="69" t="str">
        <f>IF(TimeSpend[[#This Row],[Personnel number]]&lt;&gt;"",VLOOKUP(TimeSpend[[#This Row],[Personnel number]],Users!A:B,2,0),"")</f>
        <v/>
      </c>
      <c r="N1844" s="69" t="str">
        <f>IF(TimeSpend[[#This Row],[Network Description]]&lt;&gt;"",VLOOKUP(TimeSpend[[#This Row],[Network Description]],Projects!A:C,3,0),"")</f>
        <v/>
      </c>
      <c r="O1844" s="69" t="str">
        <f>IF(TimeSpend[[#This Row],[Activity]]&lt;&gt;"",VLOOKUP(TimeSpend[[#This Row],[Activity]],Activity,2,FALSE),"")</f>
        <v/>
      </c>
    </row>
    <row r="1845" spans="3:15" ht="16.5" customHeight="1" x14ac:dyDescent="0.25">
      <c r="C1845" s="68" t="str">
        <f t="shared" si="31"/>
        <v/>
      </c>
      <c r="D1845" s="69" t="str">
        <f>IF(TimeSpend[[#This Row],[Network Description]]&lt;&gt;"",VLOOKUP(TimeSpend[[#This Row],[Network Description]],Projects!A:B,2,0),"")</f>
        <v/>
      </c>
      <c r="F1845" s="96"/>
      <c r="L1845" s="69" t="str">
        <f>IF(TimeSpend[[#This Row],[Personnel number]]&lt;&gt;"",Utilization!$J$2,"")</f>
        <v/>
      </c>
      <c r="M1845" s="69" t="str">
        <f>IF(TimeSpend[[#This Row],[Personnel number]]&lt;&gt;"",VLOOKUP(TimeSpend[[#This Row],[Personnel number]],Users!A:B,2,0),"")</f>
        <v/>
      </c>
      <c r="N1845" s="69" t="str">
        <f>IF(TimeSpend[[#This Row],[Network Description]]&lt;&gt;"",VLOOKUP(TimeSpend[[#This Row],[Network Description]],Projects!A:C,3,0),"")</f>
        <v/>
      </c>
      <c r="O1845" s="69" t="str">
        <f>IF(TimeSpend[[#This Row],[Activity]]&lt;&gt;"",VLOOKUP(TimeSpend[[#This Row],[Activity]],Activity,2,FALSE),"")</f>
        <v/>
      </c>
    </row>
    <row r="1846" spans="3:15" ht="16.5" customHeight="1" x14ac:dyDescent="0.25">
      <c r="C1846" s="68" t="str">
        <f t="shared" si="31"/>
        <v/>
      </c>
      <c r="D1846" s="69" t="str">
        <f>IF(TimeSpend[[#This Row],[Network Description]]&lt;&gt;"",VLOOKUP(TimeSpend[[#This Row],[Network Description]],Projects!A:B,2,0),"")</f>
        <v/>
      </c>
      <c r="F1846" s="96"/>
      <c r="L1846" s="69" t="str">
        <f>IF(TimeSpend[[#This Row],[Personnel number]]&lt;&gt;"",Utilization!$J$2,"")</f>
        <v/>
      </c>
      <c r="M1846" s="69" t="str">
        <f>IF(TimeSpend[[#This Row],[Personnel number]]&lt;&gt;"",VLOOKUP(TimeSpend[[#This Row],[Personnel number]],Users!A:B,2,0),"")</f>
        <v/>
      </c>
      <c r="N1846" s="69" t="str">
        <f>IF(TimeSpend[[#This Row],[Network Description]]&lt;&gt;"",VLOOKUP(TimeSpend[[#This Row],[Network Description]],Projects!A:C,3,0),"")</f>
        <v/>
      </c>
      <c r="O1846" s="69" t="str">
        <f>IF(TimeSpend[[#This Row],[Activity]]&lt;&gt;"",VLOOKUP(TimeSpend[[#This Row],[Activity]],Activity,2,FALSE),"")</f>
        <v/>
      </c>
    </row>
    <row r="1847" spans="3:15" ht="16.5" customHeight="1" x14ac:dyDescent="0.25">
      <c r="C1847" s="68" t="str">
        <f t="shared" si="31"/>
        <v/>
      </c>
      <c r="D1847" s="69" t="str">
        <f>IF(TimeSpend[[#This Row],[Network Description]]&lt;&gt;"",VLOOKUP(TimeSpend[[#This Row],[Network Description]],Projects!A:B,2,0),"")</f>
        <v/>
      </c>
      <c r="F1847" s="96"/>
      <c r="L1847" s="69" t="str">
        <f>IF(TimeSpend[[#This Row],[Personnel number]]&lt;&gt;"",Utilization!$J$2,"")</f>
        <v/>
      </c>
      <c r="M1847" s="69" t="str">
        <f>IF(TimeSpend[[#This Row],[Personnel number]]&lt;&gt;"",VLOOKUP(TimeSpend[[#This Row],[Personnel number]],Users!A:B,2,0),"")</f>
        <v/>
      </c>
      <c r="N1847" s="69" t="str">
        <f>IF(TimeSpend[[#This Row],[Network Description]]&lt;&gt;"",VLOOKUP(TimeSpend[[#This Row],[Network Description]],Projects!A:C,3,0),"")</f>
        <v/>
      </c>
      <c r="O1847" s="69" t="str">
        <f>IF(TimeSpend[[#This Row],[Activity]]&lt;&gt;"",VLOOKUP(TimeSpend[[#This Row],[Activity]],Activity,2,FALSE),"")</f>
        <v/>
      </c>
    </row>
    <row r="1848" spans="3:15" ht="16.5" customHeight="1" x14ac:dyDescent="0.25">
      <c r="C1848" s="68" t="str">
        <f t="shared" si="31"/>
        <v/>
      </c>
      <c r="D1848" s="69" t="str">
        <f>IF(TimeSpend[[#This Row],[Network Description]]&lt;&gt;"",VLOOKUP(TimeSpend[[#This Row],[Network Description]],Projects!A:B,2,0),"")</f>
        <v/>
      </c>
      <c r="F1848" s="96"/>
      <c r="L1848" s="69" t="str">
        <f>IF(TimeSpend[[#This Row],[Personnel number]]&lt;&gt;"",Utilization!$J$2,"")</f>
        <v/>
      </c>
      <c r="M1848" s="69" t="str">
        <f>IF(TimeSpend[[#This Row],[Personnel number]]&lt;&gt;"",VLOOKUP(TimeSpend[[#This Row],[Personnel number]],Users!A:B,2,0),"")</f>
        <v/>
      </c>
      <c r="N1848" s="69" t="str">
        <f>IF(TimeSpend[[#This Row],[Network Description]]&lt;&gt;"",VLOOKUP(TimeSpend[[#This Row],[Network Description]],Projects!A:C,3,0),"")</f>
        <v/>
      </c>
      <c r="O1848" s="69" t="str">
        <f>IF(TimeSpend[[#This Row],[Activity]]&lt;&gt;"",VLOOKUP(TimeSpend[[#This Row],[Activity]],Activity,2,FALSE),"")</f>
        <v/>
      </c>
    </row>
    <row r="1849" spans="3:15" ht="16.5" customHeight="1" x14ac:dyDescent="0.25">
      <c r="C1849" s="68" t="str">
        <f t="shared" si="31"/>
        <v/>
      </c>
      <c r="D1849" s="69" t="str">
        <f>IF(TimeSpend[[#This Row],[Network Description]]&lt;&gt;"",VLOOKUP(TimeSpend[[#This Row],[Network Description]],Projects!A:B,2,0),"")</f>
        <v/>
      </c>
      <c r="F1849" s="96"/>
      <c r="L1849" s="69" t="str">
        <f>IF(TimeSpend[[#This Row],[Personnel number]]&lt;&gt;"",Utilization!$J$2,"")</f>
        <v/>
      </c>
      <c r="M1849" s="69" t="str">
        <f>IF(TimeSpend[[#This Row],[Personnel number]]&lt;&gt;"",VLOOKUP(TimeSpend[[#This Row],[Personnel number]],Users!A:B,2,0),"")</f>
        <v/>
      </c>
      <c r="N1849" s="69" t="str">
        <f>IF(TimeSpend[[#This Row],[Network Description]]&lt;&gt;"",VLOOKUP(TimeSpend[[#This Row],[Network Description]],Projects!A:C,3,0),"")</f>
        <v/>
      </c>
      <c r="O1849" s="69" t="str">
        <f>IF(TimeSpend[[#This Row],[Activity]]&lt;&gt;"",VLOOKUP(TimeSpend[[#This Row],[Activity]],Activity,2,FALSE),"")</f>
        <v/>
      </c>
    </row>
    <row r="1850" spans="3:15" ht="16.5" customHeight="1" x14ac:dyDescent="0.25">
      <c r="C1850" s="68" t="str">
        <f t="shared" si="31"/>
        <v/>
      </c>
      <c r="D1850" s="69" t="str">
        <f>IF(TimeSpend[[#This Row],[Network Description]]&lt;&gt;"",VLOOKUP(TimeSpend[[#This Row],[Network Description]],Projects!A:B,2,0),"")</f>
        <v/>
      </c>
      <c r="F1850" s="96"/>
      <c r="L1850" s="69" t="str">
        <f>IF(TimeSpend[[#This Row],[Personnel number]]&lt;&gt;"",Utilization!$J$2,"")</f>
        <v/>
      </c>
      <c r="M1850" s="69" t="str">
        <f>IF(TimeSpend[[#This Row],[Personnel number]]&lt;&gt;"",VLOOKUP(TimeSpend[[#This Row],[Personnel number]],Users!A:B,2,0),"")</f>
        <v/>
      </c>
      <c r="N1850" s="69" t="str">
        <f>IF(TimeSpend[[#This Row],[Network Description]]&lt;&gt;"",VLOOKUP(TimeSpend[[#This Row],[Network Description]],Projects!A:C,3,0),"")</f>
        <v/>
      </c>
      <c r="O1850" s="69" t="str">
        <f>IF(TimeSpend[[#This Row],[Activity]]&lt;&gt;"",VLOOKUP(TimeSpend[[#This Row],[Activity]],Activity,2,FALSE),"")</f>
        <v/>
      </c>
    </row>
    <row r="1851" spans="3:15" ht="16.5" customHeight="1" x14ac:dyDescent="0.25">
      <c r="C1851" s="68" t="str">
        <f t="shared" si="31"/>
        <v/>
      </c>
      <c r="D1851" s="69" t="str">
        <f>IF(TimeSpend[[#This Row],[Network Description]]&lt;&gt;"",VLOOKUP(TimeSpend[[#This Row],[Network Description]],Projects!A:B,2,0),"")</f>
        <v/>
      </c>
      <c r="F1851" s="96"/>
      <c r="L1851" s="69" t="str">
        <f>IF(TimeSpend[[#This Row],[Personnel number]]&lt;&gt;"",Utilization!$J$2,"")</f>
        <v/>
      </c>
      <c r="M1851" s="69" t="str">
        <f>IF(TimeSpend[[#This Row],[Personnel number]]&lt;&gt;"",VLOOKUP(TimeSpend[[#This Row],[Personnel number]],Users!A:B,2,0),"")</f>
        <v/>
      </c>
      <c r="N1851" s="69" t="str">
        <f>IF(TimeSpend[[#This Row],[Network Description]]&lt;&gt;"",VLOOKUP(TimeSpend[[#This Row],[Network Description]],Projects!A:C,3,0),"")</f>
        <v/>
      </c>
      <c r="O1851" s="69" t="str">
        <f>IF(TimeSpend[[#This Row],[Activity]]&lt;&gt;"",VLOOKUP(TimeSpend[[#This Row],[Activity]],Activity,2,FALSE),"")</f>
        <v/>
      </c>
    </row>
    <row r="1852" spans="3:15" ht="16.5" customHeight="1" x14ac:dyDescent="0.25">
      <c r="C1852" s="68" t="str">
        <f t="shared" si="31"/>
        <v/>
      </c>
      <c r="D1852" s="69" t="str">
        <f>IF(TimeSpend[[#This Row],[Network Description]]&lt;&gt;"",VLOOKUP(TimeSpend[[#This Row],[Network Description]],Projects!A:B,2,0),"")</f>
        <v/>
      </c>
      <c r="F1852" s="96"/>
      <c r="L1852" s="69" t="str">
        <f>IF(TimeSpend[[#This Row],[Personnel number]]&lt;&gt;"",Utilization!$J$2,"")</f>
        <v/>
      </c>
      <c r="M1852" s="69" t="str">
        <f>IF(TimeSpend[[#This Row],[Personnel number]]&lt;&gt;"",VLOOKUP(TimeSpend[[#This Row],[Personnel number]],Users!A:B,2,0),"")</f>
        <v/>
      </c>
      <c r="N1852" s="69" t="str">
        <f>IF(TimeSpend[[#This Row],[Network Description]]&lt;&gt;"",VLOOKUP(TimeSpend[[#This Row],[Network Description]],Projects!A:C,3,0),"")</f>
        <v/>
      </c>
      <c r="O1852" s="69" t="str">
        <f>IF(TimeSpend[[#This Row],[Activity]]&lt;&gt;"",VLOOKUP(TimeSpend[[#This Row],[Activity]],Activity,2,FALSE),"")</f>
        <v/>
      </c>
    </row>
    <row r="1853" spans="3:15" ht="16.5" customHeight="1" x14ac:dyDescent="0.25">
      <c r="C1853" s="68" t="str">
        <f t="shared" si="31"/>
        <v/>
      </c>
      <c r="D1853" s="69" t="str">
        <f>IF(TimeSpend[[#This Row],[Network Description]]&lt;&gt;"",VLOOKUP(TimeSpend[[#This Row],[Network Description]],Projects!A:B,2,0),"")</f>
        <v/>
      </c>
      <c r="F1853" s="96"/>
      <c r="L1853" s="69" t="str">
        <f>IF(TimeSpend[[#This Row],[Personnel number]]&lt;&gt;"",Utilization!$J$2,"")</f>
        <v/>
      </c>
      <c r="M1853" s="69" t="str">
        <f>IF(TimeSpend[[#This Row],[Personnel number]]&lt;&gt;"",VLOOKUP(TimeSpend[[#This Row],[Personnel number]],Users!A:B,2,0),"")</f>
        <v/>
      </c>
      <c r="N1853" s="69" t="str">
        <f>IF(TimeSpend[[#This Row],[Network Description]]&lt;&gt;"",VLOOKUP(TimeSpend[[#This Row],[Network Description]],Projects!A:C,3,0),"")</f>
        <v/>
      </c>
      <c r="O1853" s="69" t="str">
        <f>IF(TimeSpend[[#This Row],[Activity]]&lt;&gt;"",VLOOKUP(TimeSpend[[#This Row],[Activity]],Activity,2,FALSE),"")</f>
        <v/>
      </c>
    </row>
    <row r="1854" spans="3:15" ht="16.5" customHeight="1" x14ac:dyDescent="0.25">
      <c r="C1854" s="68" t="str">
        <f t="shared" si="31"/>
        <v/>
      </c>
      <c r="D1854" s="69" t="str">
        <f>IF(TimeSpend[[#This Row],[Network Description]]&lt;&gt;"",VLOOKUP(TimeSpend[[#This Row],[Network Description]],Projects!A:B,2,0),"")</f>
        <v/>
      </c>
      <c r="F1854" s="96"/>
      <c r="L1854" s="69" t="str">
        <f>IF(TimeSpend[[#This Row],[Personnel number]]&lt;&gt;"",Utilization!$J$2,"")</f>
        <v/>
      </c>
      <c r="M1854" s="69" t="str">
        <f>IF(TimeSpend[[#This Row],[Personnel number]]&lt;&gt;"",VLOOKUP(TimeSpend[[#This Row],[Personnel number]],Users!A:B,2,0),"")</f>
        <v/>
      </c>
      <c r="N1854" s="69" t="str">
        <f>IF(TimeSpend[[#This Row],[Network Description]]&lt;&gt;"",VLOOKUP(TimeSpend[[#This Row],[Network Description]],Projects!A:C,3,0),"")</f>
        <v/>
      </c>
      <c r="O1854" s="69" t="str">
        <f>IF(TimeSpend[[#This Row],[Activity]]&lt;&gt;"",VLOOKUP(TimeSpend[[#This Row],[Activity]],Activity,2,FALSE),"")</f>
        <v/>
      </c>
    </row>
    <row r="1855" spans="3:15" ht="16.5" customHeight="1" x14ac:dyDescent="0.25">
      <c r="C1855" s="68" t="str">
        <f t="shared" si="31"/>
        <v/>
      </c>
      <c r="D1855" s="69" t="str">
        <f>IF(TimeSpend[[#This Row],[Network Description]]&lt;&gt;"",VLOOKUP(TimeSpend[[#This Row],[Network Description]],Projects!A:B,2,0),"")</f>
        <v/>
      </c>
      <c r="F1855" s="96"/>
      <c r="L1855" s="69" t="str">
        <f>IF(TimeSpend[[#This Row],[Personnel number]]&lt;&gt;"",Utilization!$J$2,"")</f>
        <v/>
      </c>
      <c r="M1855" s="69" t="str">
        <f>IF(TimeSpend[[#This Row],[Personnel number]]&lt;&gt;"",VLOOKUP(TimeSpend[[#This Row],[Personnel number]],Users!A:B,2,0),"")</f>
        <v/>
      </c>
      <c r="N1855" s="69" t="str">
        <f>IF(TimeSpend[[#This Row],[Network Description]]&lt;&gt;"",VLOOKUP(TimeSpend[[#This Row],[Network Description]],Projects!A:C,3,0),"")</f>
        <v/>
      </c>
      <c r="O1855" s="69" t="str">
        <f>IF(TimeSpend[[#This Row],[Activity]]&lt;&gt;"",VLOOKUP(TimeSpend[[#This Row],[Activity]],Activity,2,FALSE),"")</f>
        <v/>
      </c>
    </row>
    <row r="1856" spans="3:15" ht="16.5" customHeight="1" x14ac:dyDescent="0.25">
      <c r="C1856" s="68" t="str">
        <f t="shared" si="31"/>
        <v/>
      </c>
      <c r="D1856" s="69" t="str">
        <f>IF(TimeSpend[[#This Row],[Network Description]]&lt;&gt;"",VLOOKUP(TimeSpend[[#This Row],[Network Description]],Projects!A:B,2,0),"")</f>
        <v/>
      </c>
      <c r="F1856" s="96"/>
      <c r="L1856" s="69" t="str">
        <f>IF(TimeSpend[[#This Row],[Personnel number]]&lt;&gt;"",Utilization!$J$2,"")</f>
        <v/>
      </c>
      <c r="M1856" s="69" t="str">
        <f>IF(TimeSpend[[#This Row],[Personnel number]]&lt;&gt;"",VLOOKUP(TimeSpend[[#This Row],[Personnel number]],Users!A:B,2,0),"")</f>
        <v/>
      </c>
      <c r="N1856" s="69" t="str">
        <f>IF(TimeSpend[[#This Row],[Network Description]]&lt;&gt;"",VLOOKUP(TimeSpend[[#This Row],[Network Description]],Projects!A:C,3,0),"")</f>
        <v/>
      </c>
      <c r="O1856" s="69" t="str">
        <f>IF(TimeSpend[[#This Row],[Activity]]&lt;&gt;"",VLOOKUP(TimeSpend[[#This Row],[Activity]],Activity,2,FALSE),"")</f>
        <v/>
      </c>
    </row>
    <row r="1857" spans="3:15" ht="16.5" customHeight="1" x14ac:dyDescent="0.25">
      <c r="C1857" s="68" t="str">
        <f t="shared" ref="C1857:C1920" si="32">IF((I1857-INT(I1857))*24-(H1857-INT(H1857))*24=0,"",(I1857-INT(I1857))*24-(H1857-INT(H1857))*24)</f>
        <v/>
      </c>
      <c r="D1857" s="69" t="str">
        <f>IF(TimeSpend[[#This Row],[Network Description]]&lt;&gt;"",VLOOKUP(TimeSpend[[#This Row],[Network Description]],Projects!A:B,2,0),"")</f>
        <v/>
      </c>
      <c r="F1857" s="96"/>
      <c r="L1857" s="69" t="str">
        <f>IF(TimeSpend[[#This Row],[Personnel number]]&lt;&gt;"",Utilization!$J$2,"")</f>
        <v/>
      </c>
      <c r="M1857" s="69" t="str">
        <f>IF(TimeSpend[[#This Row],[Personnel number]]&lt;&gt;"",VLOOKUP(TimeSpend[[#This Row],[Personnel number]],Users!A:B,2,0),"")</f>
        <v/>
      </c>
      <c r="N1857" s="69" t="str">
        <f>IF(TimeSpend[[#This Row],[Network Description]]&lt;&gt;"",VLOOKUP(TimeSpend[[#This Row],[Network Description]],Projects!A:C,3,0),"")</f>
        <v/>
      </c>
      <c r="O1857" s="69" t="str">
        <f>IF(TimeSpend[[#This Row],[Activity]]&lt;&gt;"",VLOOKUP(TimeSpend[[#This Row],[Activity]],Activity,2,FALSE),"")</f>
        <v/>
      </c>
    </row>
    <row r="1858" spans="3:15" ht="16.5" customHeight="1" x14ac:dyDescent="0.25">
      <c r="C1858" s="68" t="str">
        <f t="shared" si="32"/>
        <v/>
      </c>
      <c r="D1858" s="69" t="str">
        <f>IF(TimeSpend[[#This Row],[Network Description]]&lt;&gt;"",VLOOKUP(TimeSpend[[#This Row],[Network Description]],Projects!A:B,2,0),"")</f>
        <v/>
      </c>
      <c r="F1858" s="96"/>
      <c r="L1858" s="69" t="str">
        <f>IF(TimeSpend[[#This Row],[Personnel number]]&lt;&gt;"",Utilization!$J$2,"")</f>
        <v/>
      </c>
      <c r="M1858" s="69" t="str">
        <f>IF(TimeSpend[[#This Row],[Personnel number]]&lt;&gt;"",VLOOKUP(TimeSpend[[#This Row],[Personnel number]],Users!A:B,2,0),"")</f>
        <v/>
      </c>
      <c r="N1858" s="69" t="str">
        <f>IF(TimeSpend[[#This Row],[Network Description]]&lt;&gt;"",VLOOKUP(TimeSpend[[#This Row],[Network Description]],Projects!A:C,3,0),"")</f>
        <v/>
      </c>
      <c r="O1858" s="69" t="str">
        <f>IF(TimeSpend[[#This Row],[Activity]]&lt;&gt;"",VLOOKUP(TimeSpend[[#This Row],[Activity]],Activity,2,FALSE),"")</f>
        <v/>
      </c>
    </row>
    <row r="1859" spans="3:15" ht="16.5" customHeight="1" x14ac:dyDescent="0.25">
      <c r="C1859" s="68" t="str">
        <f t="shared" si="32"/>
        <v/>
      </c>
      <c r="D1859" s="69" t="str">
        <f>IF(TimeSpend[[#This Row],[Network Description]]&lt;&gt;"",VLOOKUP(TimeSpend[[#This Row],[Network Description]],Projects!A:B,2,0),"")</f>
        <v/>
      </c>
      <c r="F1859" s="96"/>
      <c r="L1859" s="69" t="str">
        <f>IF(TimeSpend[[#This Row],[Personnel number]]&lt;&gt;"",Utilization!$J$2,"")</f>
        <v/>
      </c>
      <c r="M1859" s="69" t="str">
        <f>IF(TimeSpend[[#This Row],[Personnel number]]&lt;&gt;"",VLOOKUP(TimeSpend[[#This Row],[Personnel number]],Users!A:B,2,0),"")</f>
        <v/>
      </c>
      <c r="N1859" s="69" t="str">
        <f>IF(TimeSpend[[#This Row],[Network Description]]&lt;&gt;"",VLOOKUP(TimeSpend[[#This Row],[Network Description]],Projects!A:C,3,0),"")</f>
        <v/>
      </c>
      <c r="O1859" s="69" t="str">
        <f>IF(TimeSpend[[#This Row],[Activity]]&lt;&gt;"",VLOOKUP(TimeSpend[[#This Row],[Activity]],Activity,2,FALSE),"")</f>
        <v/>
      </c>
    </row>
    <row r="1860" spans="3:15" ht="16.5" customHeight="1" x14ac:dyDescent="0.25">
      <c r="C1860" s="68" t="str">
        <f t="shared" si="32"/>
        <v/>
      </c>
      <c r="D1860" s="69" t="str">
        <f>IF(TimeSpend[[#This Row],[Network Description]]&lt;&gt;"",VLOOKUP(TimeSpend[[#This Row],[Network Description]],Projects!A:B,2,0),"")</f>
        <v/>
      </c>
      <c r="F1860" s="96"/>
      <c r="L1860" s="69" t="str">
        <f>IF(TimeSpend[[#This Row],[Personnel number]]&lt;&gt;"",Utilization!$J$2,"")</f>
        <v/>
      </c>
      <c r="M1860" s="69" t="str">
        <f>IF(TimeSpend[[#This Row],[Personnel number]]&lt;&gt;"",VLOOKUP(TimeSpend[[#This Row],[Personnel number]],Users!A:B,2,0),"")</f>
        <v/>
      </c>
      <c r="N1860" s="69" t="str">
        <f>IF(TimeSpend[[#This Row],[Network Description]]&lt;&gt;"",VLOOKUP(TimeSpend[[#This Row],[Network Description]],Projects!A:C,3,0),"")</f>
        <v/>
      </c>
      <c r="O1860" s="69" t="str">
        <f>IF(TimeSpend[[#This Row],[Activity]]&lt;&gt;"",VLOOKUP(TimeSpend[[#This Row],[Activity]],Activity,2,FALSE),"")</f>
        <v/>
      </c>
    </row>
    <row r="1861" spans="3:15" ht="16.5" customHeight="1" x14ac:dyDescent="0.25">
      <c r="C1861" s="68" t="str">
        <f t="shared" si="32"/>
        <v/>
      </c>
      <c r="D1861" s="69" t="str">
        <f>IF(TimeSpend[[#This Row],[Network Description]]&lt;&gt;"",VLOOKUP(TimeSpend[[#This Row],[Network Description]],Projects!A:B,2,0),"")</f>
        <v/>
      </c>
      <c r="F1861" s="96"/>
      <c r="L1861" s="69" t="str">
        <f>IF(TimeSpend[[#This Row],[Personnel number]]&lt;&gt;"",Utilization!$J$2,"")</f>
        <v/>
      </c>
      <c r="M1861" s="69" t="str">
        <f>IF(TimeSpend[[#This Row],[Personnel number]]&lt;&gt;"",VLOOKUP(TimeSpend[[#This Row],[Personnel number]],Users!A:B,2,0),"")</f>
        <v/>
      </c>
      <c r="N1861" s="69" t="str">
        <f>IF(TimeSpend[[#This Row],[Network Description]]&lt;&gt;"",VLOOKUP(TimeSpend[[#This Row],[Network Description]],Projects!A:C,3,0),"")</f>
        <v/>
      </c>
      <c r="O1861" s="69" t="str">
        <f>IF(TimeSpend[[#This Row],[Activity]]&lt;&gt;"",VLOOKUP(TimeSpend[[#This Row],[Activity]],Activity,2,FALSE),"")</f>
        <v/>
      </c>
    </row>
    <row r="1862" spans="3:15" ht="16.5" customHeight="1" x14ac:dyDescent="0.25">
      <c r="C1862" s="68" t="str">
        <f t="shared" si="32"/>
        <v/>
      </c>
      <c r="D1862" s="69" t="str">
        <f>IF(TimeSpend[[#This Row],[Network Description]]&lt;&gt;"",VLOOKUP(TimeSpend[[#This Row],[Network Description]],Projects!A:B,2,0),"")</f>
        <v/>
      </c>
      <c r="F1862" s="96"/>
      <c r="L1862" s="69" t="str">
        <f>IF(TimeSpend[[#This Row],[Personnel number]]&lt;&gt;"",Utilization!$J$2,"")</f>
        <v/>
      </c>
      <c r="M1862" s="69" t="str">
        <f>IF(TimeSpend[[#This Row],[Personnel number]]&lt;&gt;"",VLOOKUP(TimeSpend[[#This Row],[Personnel number]],Users!A:B,2,0),"")</f>
        <v/>
      </c>
      <c r="N1862" s="69" t="str">
        <f>IF(TimeSpend[[#This Row],[Network Description]]&lt;&gt;"",VLOOKUP(TimeSpend[[#This Row],[Network Description]],Projects!A:C,3,0),"")</f>
        <v/>
      </c>
      <c r="O1862" s="69" t="str">
        <f>IF(TimeSpend[[#This Row],[Activity]]&lt;&gt;"",VLOOKUP(TimeSpend[[#This Row],[Activity]],Activity,2,FALSE),"")</f>
        <v/>
      </c>
    </row>
    <row r="1863" spans="3:15" ht="16.5" customHeight="1" x14ac:dyDescent="0.25">
      <c r="C1863" s="68" t="str">
        <f t="shared" si="32"/>
        <v/>
      </c>
      <c r="D1863" s="69" t="str">
        <f>IF(TimeSpend[[#This Row],[Network Description]]&lt;&gt;"",VLOOKUP(TimeSpend[[#This Row],[Network Description]],Projects!A:B,2,0),"")</f>
        <v/>
      </c>
      <c r="F1863" s="96"/>
      <c r="L1863" s="69" t="str">
        <f>IF(TimeSpend[[#This Row],[Personnel number]]&lt;&gt;"",Utilization!$J$2,"")</f>
        <v/>
      </c>
      <c r="M1863" s="69" t="str">
        <f>IF(TimeSpend[[#This Row],[Personnel number]]&lt;&gt;"",VLOOKUP(TimeSpend[[#This Row],[Personnel number]],Users!A:B,2,0),"")</f>
        <v/>
      </c>
      <c r="N1863" s="69" t="str">
        <f>IF(TimeSpend[[#This Row],[Network Description]]&lt;&gt;"",VLOOKUP(TimeSpend[[#This Row],[Network Description]],Projects!A:C,3,0),"")</f>
        <v/>
      </c>
      <c r="O1863" s="69" t="str">
        <f>IF(TimeSpend[[#This Row],[Activity]]&lt;&gt;"",VLOOKUP(TimeSpend[[#This Row],[Activity]],Activity,2,FALSE),"")</f>
        <v/>
      </c>
    </row>
    <row r="1864" spans="3:15" ht="16.5" customHeight="1" x14ac:dyDescent="0.25">
      <c r="C1864" s="68" t="str">
        <f t="shared" si="32"/>
        <v/>
      </c>
      <c r="D1864" s="69" t="str">
        <f>IF(TimeSpend[[#This Row],[Network Description]]&lt;&gt;"",VLOOKUP(TimeSpend[[#This Row],[Network Description]],Projects!A:B,2,0),"")</f>
        <v/>
      </c>
      <c r="F1864" s="96"/>
      <c r="L1864" s="69" t="str">
        <f>IF(TimeSpend[[#This Row],[Personnel number]]&lt;&gt;"",Utilization!$J$2,"")</f>
        <v/>
      </c>
      <c r="M1864" s="69" t="str">
        <f>IF(TimeSpend[[#This Row],[Personnel number]]&lt;&gt;"",VLOOKUP(TimeSpend[[#This Row],[Personnel number]],Users!A:B,2,0),"")</f>
        <v/>
      </c>
      <c r="N1864" s="69" t="str">
        <f>IF(TimeSpend[[#This Row],[Network Description]]&lt;&gt;"",VLOOKUP(TimeSpend[[#This Row],[Network Description]],Projects!A:C,3,0),"")</f>
        <v/>
      </c>
      <c r="O1864" s="69" t="str">
        <f>IF(TimeSpend[[#This Row],[Activity]]&lt;&gt;"",VLOOKUP(TimeSpend[[#This Row],[Activity]],Activity,2,FALSE),"")</f>
        <v/>
      </c>
    </row>
    <row r="1865" spans="3:15" ht="16.5" customHeight="1" x14ac:dyDescent="0.25">
      <c r="C1865" s="68" t="str">
        <f t="shared" si="32"/>
        <v/>
      </c>
      <c r="D1865" s="69" t="str">
        <f>IF(TimeSpend[[#This Row],[Network Description]]&lt;&gt;"",VLOOKUP(TimeSpend[[#This Row],[Network Description]],Projects!A:B,2,0),"")</f>
        <v/>
      </c>
      <c r="F1865" s="96"/>
      <c r="L1865" s="69" t="str">
        <f>IF(TimeSpend[[#This Row],[Personnel number]]&lt;&gt;"",Utilization!$J$2,"")</f>
        <v/>
      </c>
      <c r="M1865" s="69" t="str">
        <f>IF(TimeSpend[[#This Row],[Personnel number]]&lt;&gt;"",VLOOKUP(TimeSpend[[#This Row],[Personnel number]],Users!A:B,2,0),"")</f>
        <v/>
      </c>
      <c r="N1865" s="69" t="str">
        <f>IF(TimeSpend[[#This Row],[Network Description]]&lt;&gt;"",VLOOKUP(TimeSpend[[#This Row],[Network Description]],Projects!A:C,3,0),"")</f>
        <v/>
      </c>
      <c r="O1865" s="69" t="str">
        <f>IF(TimeSpend[[#This Row],[Activity]]&lt;&gt;"",VLOOKUP(TimeSpend[[#This Row],[Activity]],Activity,2,FALSE),"")</f>
        <v/>
      </c>
    </row>
    <row r="1866" spans="3:15" ht="16.5" customHeight="1" x14ac:dyDescent="0.25">
      <c r="C1866" s="68" t="str">
        <f t="shared" si="32"/>
        <v/>
      </c>
      <c r="D1866" s="69" t="str">
        <f>IF(TimeSpend[[#This Row],[Network Description]]&lt;&gt;"",VLOOKUP(TimeSpend[[#This Row],[Network Description]],Projects!A:B,2,0),"")</f>
        <v/>
      </c>
      <c r="F1866" s="96"/>
      <c r="L1866" s="69" t="str">
        <f>IF(TimeSpend[[#This Row],[Personnel number]]&lt;&gt;"",Utilization!$J$2,"")</f>
        <v/>
      </c>
      <c r="M1866" s="69" t="str">
        <f>IF(TimeSpend[[#This Row],[Personnel number]]&lt;&gt;"",VLOOKUP(TimeSpend[[#This Row],[Personnel number]],Users!A:B,2,0),"")</f>
        <v/>
      </c>
      <c r="N1866" s="69" t="str">
        <f>IF(TimeSpend[[#This Row],[Network Description]]&lt;&gt;"",VLOOKUP(TimeSpend[[#This Row],[Network Description]],Projects!A:C,3,0),"")</f>
        <v/>
      </c>
      <c r="O1866" s="69" t="str">
        <f>IF(TimeSpend[[#This Row],[Activity]]&lt;&gt;"",VLOOKUP(TimeSpend[[#This Row],[Activity]],Activity,2,FALSE),"")</f>
        <v/>
      </c>
    </row>
    <row r="1867" spans="3:15" ht="16.5" customHeight="1" x14ac:dyDescent="0.25">
      <c r="C1867" s="68" t="str">
        <f t="shared" si="32"/>
        <v/>
      </c>
      <c r="D1867" s="69" t="str">
        <f>IF(TimeSpend[[#This Row],[Network Description]]&lt;&gt;"",VLOOKUP(TimeSpend[[#This Row],[Network Description]],Projects!A:B,2,0),"")</f>
        <v/>
      </c>
      <c r="F1867" s="96"/>
      <c r="L1867" s="69" t="str">
        <f>IF(TimeSpend[[#This Row],[Personnel number]]&lt;&gt;"",Utilization!$J$2,"")</f>
        <v/>
      </c>
      <c r="M1867" s="69" t="str">
        <f>IF(TimeSpend[[#This Row],[Personnel number]]&lt;&gt;"",VLOOKUP(TimeSpend[[#This Row],[Personnel number]],Users!A:B,2,0),"")</f>
        <v/>
      </c>
      <c r="N1867" s="69" t="str">
        <f>IF(TimeSpend[[#This Row],[Network Description]]&lt;&gt;"",VLOOKUP(TimeSpend[[#This Row],[Network Description]],Projects!A:C,3,0),"")</f>
        <v/>
      </c>
      <c r="O1867" s="69" t="str">
        <f>IF(TimeSpend[[#This Row],[Activity]]&lt;&gt;"",VLOOKUP(TimeSpend[[#This Row],[Activity]],Activity,2,FALSE),"")</f>
        <v/>
      </c>
    </row>
    <row r="1868" spans="3:15" ht="16.5" customHeight="1" x14ac:dyDescent="0.25">
      <c r="C1868" s="68" t="str">
        <f t="shared" si="32"/>
        <v/>
      </c>
      <c r="D1868" s="69" t="str">
        <f>IF(TimeSpend[[#This Row],[Network Description]]&lt;&gt;"",VLOOKUP(TimeSpend[[#This Row],[Network Description]],Projects!A:B,2,0),"")</f>
        <v/>
      </c>
      <c r="F1868" s="96"/>
      <c r="L1868" s="69" t="str">
        <f>IF(TimeSpend[[#This Row],[Personnel number]]&lt;&gt;"",Utilization!$J$2,"")</f>
        <v/>
      </c>
      <c r="M1868" s="69" t="str">
        <f>IF(TimeSpend[[#This Row],[Personnel number]]&lt;&gt;"",VLOOKUP(TimeSpend[[#This Row],[Personnel number]],Users!A:B,2,0),"")</f>
        <v/>
      </c>
      <c r="N1868" s="69" t="str">
        <f>IF(TimeSpend[[#This Row],[Network Description]]&lt;&gt;"",VLOOKUP(TimeSpend[[#This Row],[Network Description]],Projects!A:C,3,0),"")</f>
        <v/>
      </c>
      <c r="O1868" s="69" t="str">
        <f>IF(TimeSpend[[#This Row],[Activity]]&lt;&gt;"",VLOOKUP(TimeSpend[[#This Row],[Activity]],Activity,2,FALSE),"")</f>
        <v/>
      </c>
    </row>
    <row r="1869" spans="3:15" ht="16.5" customHeight="1" x14ac:dyDescent="0.25">
      <c r="C1869" s="68" t="str">
        <f t="shared" si="32"/>
        <v/>
      </c>
      <c r="D1869" s="69" t="str">
        <f>IF(TimeSpend[[#This Row],[Network Description]]&lt;&gt;"",VLOOKUP(TimeSpend[[#This Row],[Network Description]],Projects!A:B,2,0),"")</f>
        <v/>
      </c>
      <c r="F1869" s="96"/>
      <c r="L1869" s="69" t="str">
        <f>IF(TimeSpend[[#This Row],[Personnel number]]&lt;&gt;"",Utilization!$J$2,"")</f>
        <v/>
      </c>
      <c r="M1869" s="69" t="str">
        <f>IF(TimeSpend[[#This Row],[Personnel number]]&lt;&gt;"",VLOOKUP(TimeSpend[[#This Row],[Personnel number]],Users!A:B,2,0),"")</f>
        <v/>
      </c>
      <c r="N1869" s="69" t="str">
        <f>IF(TimeSpend[[#This Row],[Network Description]]&lt;&gt;"",VLOOKUP(TimeSpend[[#This Row],[Network Description]],Projects!A:C,3,0),"")</f>
        <v/>
      </c>
      <c r="O1869" s="69" t="str">
        <f>IF(TimeSpend[[#This Row],[Activity]]&lt;&gt;"",VLOOKUP(TimeSpend[[#This Row],[Activity]],Activity,2,FALSE),"")</f>
        <v/>
      </c>
    </row>
    <row r="1870" spans="3:15" ht="16.5" customHeight="1" x14ac:dyDescent="0.25">
      <c r="C1870" s="68" t="str">
        <f t="shared" si="32"/>
        <v/>
      </c>
      <c r="D1870" s="69" t="str">
        <f>IF(TimeSpend[[#This Row],[Network Description]]&lt;&gt;"",VLOOKUP(TimeSpend[[#This Row],[Network Description]],Projects!A:B,2,0),"")</f>
        <v/>
      </c>
      <c r="F1870" s="96"/>
      <c r="L1870" s="69" t="str">
        <f>IF(TimeSpend[[#This Row],[Personnel number]]&lt;&gt;"",Utilization!$J$2,"")</f>
        <v/>
      </c>
      <c r="M1870" s="69" t="str">
        <f>IF(TimeSpend[[#This Row],[Personnel number]]&lt;&gt;"",VLOOKUP(TimeSpend[[#This Row],[Personnel number]],Users!A:B,2,0),"")</f>
        <v/>
      </c>
      <c r="N1870" s="69" t="str">
        <f>IF(TimeSpend[[#This Row],[Network Description]]&lt;&gt;"",VLOOKUP(TimeSpend[[#This Row],[Network Description]],Projects!A:C,3,0),"")</f>
        <v/>
      </c>
      <c r="O1870" s="69" t="str">
        <f>IF(TimeSpend[[#This Row],[Activity]]&lt;&gt;"",VLOOKUP(TimeSpend[[#This Row],[Activity]],Activity,2,FALSE),"")</f>
        <v/>
      </c>
    </row>
    <row r="1871" spans="3:15" ht="16.5" customHeight="1" x14ac:dyDescent="0.25">
      <c r="C1871" s="68" t="str">
        <f t="shared" si="32"/>
        <v/>
      </c>
      <c r="D1871" s="69" t="str">
        <f>IF(TimeSpend[[#This Row],[Network Description]]&lt;&gt;"",VLOOKUP(TimeSpend[[#This Row],[Network Description]],Projects!A:B,2,0),"")</f>
        <v/>
      </c>
      <c r="F1871" s="96"/>
      <c r="L1871" s="69" t="str">
        <f>IF(TimeSpend[[#This Row],[Personnel number]]&lt;&gt;"",Utilization!$J$2,"")</f>
        <v/>
      </c>
      <c r="M1871" s="69" t="str">
        <f>IF(TimeSpend[[#This Row],[Personnel number]]&lt;&gt;"",VLOOKUP(TimeSpend[[#This Row],[Personnel number]],Users!A:B,2,0),"")</f>
        <v/>
      </c>
      <c r="N1871" s="69" t="str">
        <f>IF(TimeSpend[[#This Row],[Network Description]]&lt;&gt;"",VLOOKUP(TimeSpend[[#This Row],[Network Description]],Projects!A:C,3,0),"")</f>
        <v/>
      </c>
      <c r="O1871" s="69" t="str">
        <f>IF(TimeSpend[[#This Row],[Activity]]&lt;&gt;"",VLOOKUP(TimeSpend[[#This Row],[Activity]],Activity,2,FALSE),"")</f>
        <v/>
      </c>
    </row>
    <row r="1872" spans="3:15" ht="16.5" customHeight="1" x14ac:dyDescent="0.25">
      <c r="C1872" s="68" t="str">
        <f t="shared" si="32"/>
        <v/>
      </c>
      <c r="D1872" s="69" t="str">
        <f>IF(TimeSpend[[#This Row],[Network Description]]&lt;&gt;"",VLOOKUP(TimeSpend[[#This Row],[Network Description]],Projects!A:B,2,0),"")</f>
        <v/>
      </c>
      <c r="F1872" s="96"/>
      <c r="L1872" s="69" t="str">
        <f>IF(TimeSpend[[#This Row],[Personnel number]]&lt;&gt;"",Utilization!$J$2,"")</f>
        <v/>
      </c>
      <c r="M1872" s="69" t="str">
        <f>IF(TimeSpend[[#This Row],[Personnel number]]&lt;&gt;"",VLOOKUP(TimeSpend[[#This Row],[Personnel number]],Users!A:B,2,0),"")</f>
        <v/>
      </c>
      <c r="N1872" s="69" t="str">
        <f>IF(TimeSpend[[#This Row],[Network Description]]&lt;&gt;"",VLOOKUP(TimeSpend[[#This Row],[Network Description]],Projects!A:C,3,0),"")</f>
        <v/>
      </c>
      <c r="O1872" s="69" t="str">
        <f>IF(TimeSpend[[#This Row],[Activity]]&lt;&gt;"",VLOOKUP(TimeSpend[[#This Row],[Activity]],Activity,2,FALSE),"")</f>
        <v/>
      </c>
    </row>
    <row r="1873" spans="3:15" ht="16.5" customHeight="1" x14ac:dyDescent="0.25">
      <c r="C1873" s="68" t="str">
        <f t="shared" si="32"/>
        <v/>
      </c>
      <c r="D1873" s="69" t="str">
        <f>IF(TimeSpend[[#This Row],[Network Description]]&lt;&gt;"",VLOOKUP(TimeSpend[[#This Row],[Network Description]],Projects!A:B,2,0),"")</f>
        <v/>
      </c>
      <c r="F1873" s="96"/>
      <c r="L1873" s="69" t="str">
        <f>IF(TimeSpend[[#This Row],[Personnel number]]&lt;&gt;"",Utilization!$J$2,"")</f>
        <v/>
      </c>
      <c r="M1873" s="69" t="str">
        <f>IF(TimeSpend[[#This Row],[Personnel number]]&lt;&gt;"",VLOOKUP(TimeSpend[[#This Row],[Personnel number]],Users!A:B,2,0),"")</f>
        <v/>
      </c>
      <c r="N1873" s="69" t="str">
        <f>IF(TimeSpend[[#This Row],[Network Description]]&lt;&gt;"",VLOOKUP(TimeSpend[[#This Row],[Network Description]],Projects!A:C,3,0),"")</f>
        <v/>
      </c>
      <c r="O1873" s="69" t="str">
        <f>IF(TimeSpend[[#This Row],[Activity]]&lt;&gt;"",VLOOKUP(TimeSpend[[#This Row],[Activity]],Activity,2,FALSE),"")</f>
        <v/>
      </c>
    </row>
    <row r="1874" spans="3:15" ht="16.5" customHeight="1" x14ac:dyDescent="0.25">
      <c r="C1874" s="68" t="str">
        <f t="shared" si="32"/>
        <v/>
      </c>
      <c r="D1874" s="69" t="str">
        <f>IF(TimeSpend[[#This Row],[Network Description]]&lt;&gt;"",VLOOKUP(TimeSpend[[#This Row],[Network Description]],Projects!A:B,2,0),"")</f>
        <v/>
      </c>
      <c r="F1874" s="96"/>
      <c r="L1874" s="69" t="str">
        <f>IF(TimeSpend[[#This Row],[Personnel number]]&lt;&gt;"",Utilization!$J$2,"")</f>
        <v/>
      </c>
      <c r="M1874" s="69" t="str">
        <f>IF(TimeSpend[[#This Row],[Personnel number]]&lt;&gt;"",VLOOKUP(TimeSpend[[#This Row],[Personnel number]],Users!A:B,2,0),"")</f>
        <v/>
      </c>
      <c r="N1874" s="69" t="str">
        <f>IF(TimeSpend[[#This Row],[Network Description]]&lt;&gt;"",VLOOKUP(TimeSpend[[#This Row],[Network Description]],Projects!A:C,3,0),"")</f>
        <v/>
      </c>
      <c r="O1874" s="69" t="str">
        <f>IF(TimeSpend[[#This Row],[Activity]]&lt;&gt;"",VLOOKUP(TimeSpend[[#This Row],[Activity]],Activity,2,FALSE),"")</f>
        <v/>
      </c>
    </row>
    <row r="1875" spans="3:15" ht="16.5" customHeight="1" x14ac:dyDescent="0.25">
      <c r="C1875" s="68" t="str">
        <f t="shared" si="32"/>
        <v/>
      </c>
      <c r="D1875" s="69" t="str">
        <f>IF(TimeSpend[[#This Row],[Network Description]]&lt;&gt;"",VLOOKUP(TimeSpend[[#This Row],[Network Description]],Projects!A:B,2,0),"")</f>
        <v/>
      </c>
      <c r="F1875" s="96"/>
      <c r="L1875" s="69" t="str">
        <f>IF(TimeSpend[[#This Row],[Personnel number]]&lt;&gt;"",Utilization!$J$2,"")</f>
        <v/>
      </c>
      <c r="M1875" s="69" t="str">
        <f>IF(TimeSpend[[#This Row],[Personnel number]]&lt;&gt;"",VLOOKUP(TimeSpend[[#This Row],[Personnel number]],Users!A:B,2,0),"")</f>
        <v/>
      </c>
      <c r="N1875" s="69" t="str">
        <f>IF(TimeSpend[[#This Row],[Network Description]]&lt;&gt;"",VLOOKUP(TimeSpend[[#This Row],[Network Description]],Projects!A:C,3,0),"")</f>
        <v/>
      </c>
      <c r="O1875" s="69" t="str">
        <f>IF(TimeSpend[[#This Row],[Activity]]&lt;&gt;"",VLOOKUP(TimeSpend[[#This Row],[Activity]],Activity,2,FALSE),"")</f>
        <v/>
      </c>
    </row>
    <row r="1876" spans="3:15" ht="16.5" customHeight="1" x14ac:dyDescent="0.25">
      <c r="C1876" s="68" t="str">
        <f t="shared" si="32"/>
        <v/>
      </c>
      <c r="D1876" s="69" t="str">
        <f>IF(TimeSpend[[#This Row],[Network Description]]&lt;&gt;"",VLOOKUP(TimeSpend[[#This Row],[Network Description]],Projects!A:B,2,0),"")</f>
        <v/>
      </c>
      <c r="F1876" s="96"/>
      <c r="L1876" s="69" t="str">
        <f>IF(TimeSpend[[#This Row],[Personnel number]]&lt;&gt;"",Utilization!$J$2,"")</f>
        <v/>
      </c>
      <c r="M1876" s="69" t="str">
        <f>IF(TimeSpend[[#This Row],[Personnel number]]&lt;&gt;"",VLOOKUP(TimeSpend[[#This Row],[Personnel number]],Users!A:B,2,0),"")</f>
        <v/>
      </c>
      <c r="N1876" s="69" t="str">
        <f>IF(TimeSpend[[#This Row],[Network Description]]&lt;&gt;"",VLOOKUP(TimeSpend[[#This Row],[Network Description]],Projects!A:C,3,0),"")</f>
        <v/>
      </c>
      <c r="O1876" s="69" t="str">
        <f>IF(TimeSpend[[#This Row],[Activity]]&lt;&gt;"",VLOOKUP(TimeSpend[[#This Row],[Activity]],Activity,2,FALSE),"")</f>
        <v/>
      </c>
    </row>
    <row r="1877" spans="3:15" ht="16.5" customHeight="1" x14ac:dyDescent="0.25">
      <c r="C1877" s="68" t="str">
        <f t="shared" si="32"/>
        <v/>
      </c>
      <c r="D1877" s="69" t="str">
        <f>IF(TimeSpend[[#This Row],[Network Description]]&lt;&gt;"",VLOOKUP(TimeSpend[[#This Row],[Network Description]],Projects!A:B,2,0),"")</f>
        <v/>
      </c>
      <c r="F1877" s="96"/>
      <c r="L1877" s="69" t="str">
        <f>IF(TimeSpend[[#This Row],[Personnel number]]&lt;&gt;"",Utilization!$J$2,"")</f>
        <v/>
      </c>
      <c r="M1877" s="69" t="str">
        <f>IF(TimeSpend[[#This Row],[Personnel number]]&lt;&gt;"",VLOOKUP(TimeSpend[[#This Row],[Personnel number]],Users!A:B,2,0),"")</f>
        <v/>
      </c>
      <c r="N1877" s="69" t="str">
        <f>IF(TimeSpend[[#This Row],[Network Description]]&lt;&gt;"",VLOOKUP(TimeSpend[[#This Row],[Network Description]],Projects!A:C,3,0),"")</f>
        <v/>
      </c>
      <c r="O1877" s="69" t="str">
        <f>IF(TimeSpend[[#This Row],[Activity]]&lt;&gt;"",VLOOKUP(TimeSpend[[#This Row],[Activity]],Activity,2,FALSE),"")</f>
        <v/>
      </c>
    </row>
    <row r="1878" spans="3:15" ht="16.5" customHeight="1" x14ac:dyDescent="0.25">
      <c r="C1878" s="68" t="str">
        <f t="shared" si="32"/>
        <v/>
      </c>
      <c r="D1878" s="69" t="str">
        <f>IF(TimeSpend[[#This Row],[Network Description]]&lt;&gt;"",VLOOKUP(TimeSpend[[#This Row],[Network Description]],Projects!A:B,2,0),"")</f>
        <v/>
      </c>
      <c r="F1878" s="96"/>
      <c r="L1878" s="69" t="str">
        <f>IF(TimeSpend[[#This Row],[Personnel number]]&lt;&gt;"",Utilization!$J$2,"")</f>
        <v/>
      </c>
      <c r="M1878" s="69" t="str">
        <f>IF(TimeSpend[[#This Row],[Personnel number]]&lt;&gt;"",VLOOKUP(TimeSpend[[#This Row],[Personnel number]],Users!A:B,2,0),"")</f>
        <v/>
      </c>
      <c r="N1878" s="69" t="str">
        <f>IF(TimeSpend[[#This Row],[Network Description]]&lt;&gt;"",VLOOKUP(TimeSpend[[#This Row],[Network Description]],Projects!A:C,3,0),"")</f>
        <v/>
      </c>
      <c r="O1878" s="69" t="str">
        <f>IF(TimeSpend[[#This Row],[Activity]]&lt;&gt;"",VLOOKUP(TimeSpend[[#This Row],[Activity]],Activity,2,FALSE),"")</f>
        <v/>
      </c>
    </row>
    <row r="1879" spans="3:15" ht="16.5" customHeight="1" x14ac:dyDescent="0.25">
      <c r="C1879" s="68" t="str">
        <f t="shared" si="32"/>
        <v/>
      </c>
      <c r="D1879" s="69" t="str">
        <f>IF(TimeSpend[[#This Row],[Network Description]]&lt;&gt;"",VLOOKUP(TimeSpend[[#This Row],[Network Description]],Projects!A:B,2,0),"")</f>
        <v/>
      </c>
      <c r="F1879" s="96"/>
      <c r="L1879" s="69" t="str">
        <f>IF(TimeSpend[[#This Row],[Personnel number]]&lt;&gt;"",Utilization!$J$2,"")</f>
        <v/>
      </c>
      <c r="M1879" s="69" t="str">
        <f>IF(TimeSpend[[#This Row],[Personnel number]]&lt;&gt;"",VLOOKUP(TimeSpend[[#This Row],[Personnel number]],Users!A:B,2,0),"")</f>
        <v/>
      </c>
      <c r="N1879" s="69" t="str">
        <f>IF(TimeSpend[[#This Row],[Network Description]]&lt;&gt;"",VLOOKUP(TimeSpend[[#This Row],[Network Description]],Projects!A:C,3,0),"")</f>
        <v/>
      </c>
      <c r="O1879" s="69" t="str">
        <f>IF(TimeSpend[[#This Row],[Activity]]&lt;&gt;"",VLOOKUP(TimeSpend[[#This Row],[Activity]],Activity,2,FALSE),"")</f>
        <v/>
      </c>
    </row>
    <row r="1880" spans="3:15" ht="16.5" customHeight="1" x14ac:dyDescent="0.25">
      <c r="C1880" s="68" t="str">
        <f t="shared" si="32"/>
        <v/>
      </c>
      <c r="D1880" s="69" t="str">
        <f>IF(TimeSpend[[#This Row],[Network Description]]&lt;&gt;"",VLOOKUP(TimeSpend[[#This Row],[Network Description]],Projects!A:B,2,0),"")</f>
        <v/>
      </c>
      <c r="F1880" s="96"/>
      <c r="L1880" s="69" t="str">
        <f>IF(TimeSpend[[#This Row],[Personnel number]]&lt;&gt;"",Utilization!$J$2,"")</f>
        <v/>
      </c>
      <c r="M1880" s="69" t="str">
        <f>IF(TimeSpend[[#This Row],[Personnel number]]&lt;&gt;"",VLOOKUP(TimeSpend[[#This Row],[Personnel number]],Users!A:B,2,0),"")</f>
        <v/>
      </c>
      <c r="N1880" s="69" t="str">
        <f>IF(TimeSpend[[#This Row],[Network Description]]&lt;&gt;"",VLOOKUP(TimeSpend[[#This Row],[Network Description]],Projects!A:C,3,0),"")</f>
        <v/>
      </c>
      <c r="O1880" s="69" t="str">
        <f>IF(TimeSpend[[#This Row],[Activity]]&lt;&gt;"",VLOOKUP(TimeSpend[[#This Row],[Activity]],Activity,2,FALSE),"")</f>
        <v/>
      </c>
    </row>
    <row r="1881" spans="3:15" ht="16.5" customHeight="1" x14ac:dyDescent="0.25">
      <c r="C1881" s="68" t="str">
        <f t="shared" si="32"/>
        <v/>
      </c>
      <c r="D1881" s="69" t="str">
        <f>IF(TimeSpend[[#This Row],[Network Description]]&lt;&gt;"",VLOOKUP(TimeSpend[[#This Row],[Network Description]],Projects!A:B,2,0),"")</f>
        <v/>
      </c>
      <c r="F1881" s="96"/>
      <c r="L1881" s="69" t="str">
        <f>IF(TimeSpend[[#This Row],[Personnel number]]&lt;&gt;"",Utilization!$J$2,"")</f>
        <v/>
      </c>
      <c r="M1881" s="69" t="str">
        <f>IF(TimeSpend[[#This Row],[Personnel number]]&lt;&gt;"",VLOOKUP(TimeSpend[[#This Row],[Personnel number]],Users!A:B,2,0),"")</f>
        <v/>
      </c>
      <c r="N1881" s="69" t="str">
        <f>IF(TimeSpend[[#This Row],[Network Description]]&lt;&gt;"",VLOOKUP(TimeSpend[[#This Row],[Network Description]],Projects!A:C,3,0),"")</f>
        <v/>
      </c>
      <c r="O1881" s="69" t="str">
        <f>IF(TimeSpend[[#This Row],[Activity]]&lt;&gt;"",VLOOKUP(TimeSpend[[#This Row],[Activity]],Activity,2,FALSE),"")</f>
        <v/>
      </c>
    </row>
    <row r="1882" spans="3:15" ht="16.5" customHeight="1" x14ac:dyDescent="0.25">
      <c r="C1882" s="68" t="str">
        <f t="shared" si="32"/>
        <v/>
      </c>
      <c r="D1882" s="69" t="str">
        <f>IF(TimeSpend[[#This Row],[Network Description]]&lt;&gt;"",VLOOKUP(TimeSpend[[#This Row],[Network Description]],Projects!A:B,2,0),"")</f>
        <v/>
      </c>
      <c r="F1882" s="96"/>
      <c r="L1882" s="69" t="str">
        <f>IF(TimeSpend[[#This Row],[Personnel number]]&lt;&gt;"",Utilization!$J$2,"")</f>
        <v/>
      </c>
      <c r="M1882" s="69" t="str">
        <f>IF(TimeSpend[[#This Row],[Personnel number]]&lt;&gt;"",VLOOKUP(TimeSpend[[#This Row],[Personnel number]],Users!A:B,2,0),"")</f>
        <v/>
      </c>
      <c r="N1882" s="69" t="str">
        <f>IF(TimeSpend[[#This Row],[Network Description]]&lt;&gt;"",VLOOKUP(TimeSpend[[#This Row],[Network Description]],Projects!A:C,3,0),"")</f>
        <v/>
      </c>
      <c r="O1882" s="69" t="str">
        <f>IF(TimeSpend[[#This Row],[Activity]]&lt;&gt;"",VLOOKUP(TimeSpend[[#This Row],[Activity]],Activity,2,FALSE),"")</f>
        <v/>
      </c>
    </row>
    <row r="1883" spans="3:15" ht="16.5" customHeight="1" x14ac:dyDescent="0.25">
      <c r="C1883" s="68" t="str">
        <f t="shared" si="32"/>
        <v/>
      </c>
      <c r="D1883" s="69" t="str">
        <f>IF(TimeSpend[[#This Row],[Network Description]]&lt;&gt;"",VLOOKUP(TimeSpend[[#This Row],[Network Description]],Projects!A:B,2,0),"")</f>
        <v/>
      </c>
      <c r="F1883" s="96"/>
      <c r="L1883" s="69" t="str">
        <f>IF(TimeSpend[[#This Row],[Personnel number]]&lt;&gt;"",Utilization!$J$2,"")</f>
        <v/>
      </c>
      <c r="M1883" s="69" t="str">
        <f>IF(TimeSpend[[#This Row],[Personnel number]]&lt;&gt;"",VLOOKUP(TimeSpend[[#This Row],[Personnel number]],Users!A:B,2,0),"")</f>
        <v/>
      </c>
      <c r="N1883" s="69" t="str">
        <f>IF(TimeSpend[[#This Row],[Network Description]]&lt;&gt;"",VLOOKUP(TimeSpend[[#This Row],[Network Description]],Projects!A:C,3,0),"")</f>
        <v/>
      </c>
      <c r="O1883" s="69" t="str">
        <f>IF(TimeSpend[[#This Row],[Activity]]&lt;&gt;"",VLOOKUP(TimeSpend[[#This Row],[Activity]],Activity,2,FALSE),"")</f>
        <v/>
      </c>
    </row>
    <row r="1884" spans="3:15" ht="16.5" customHeight="1" x14ac:dyDescent="0.25">
      <c r="C1884" s="68" t="str">
        <f t="shared" si="32"/>
        <v/>
      </c>
      <c r="D1884" s="69" t="str">
        <f>IF(TimeSpend[[#This Row],[Network Description]]&lt;&gt;"",VLOOKUP(TimeSpend[[#This Row],[Network Description]],Projects!A:B,2,0),"")</f>
        <v/>
      </c>
      <c r="F1884" s="96"/>
      <c r="L1884" s="69" t="str">
        <f>IF(TimeSpend[[#This Row],[Personnel number]]&lt;&gt;"",Utilization!$J$2,"")</f>
        <v/>
      </c>
      <c r="M1884" s="69" t="str">
        <f>IF(TimeSpend[[#This Row],[Personnel number]]&lt;&gt;"",VLOOKUP(TimeSpend[[#This Row],[Personnel number]],Users!A:B,2,0),"")</f>
        <v/>
      </c>
      <c r="N1884" s="69" t="str">
        <f>IF(TimeSpend[[#This Row],[Network Description]]&lt;&gt;"",VLOOKUP(TimeSpend[[#This Row],[Network Description]],Projects!A:C,3,0),"")</f>
        <v/>
      </c>
      <c r="O1884" s="69" t="str">
        <f>IF(TimeSpend[[#This Row],[Activity]]&lt;&gt;"",VLOOKUP(TimeSpend[[#This Row],[Activity]],Activity,2,FALSE),"")</f>
        <v/>
      </c>
    </row>
    <row r="1885" spans="3:15" ht="16.5" customHeight="1" x14ac:dyDescent="0.25">
      <c r="C1885" s="68" t="str">
        <f t="shared" si="32"/>
        <v/>
      </c>
      <c r="D1885" s="69" t="str">
        <f>IF(TimeSpend[[#This Row],[Network Description]]&lt;&gt;"",VLOOKUP(TimeSpend[[#This Row],[Network Description]],Projects!A:B,2,0),"")</f>
        <v/>
      </c>
      <c r="F1885" s="96"/>
      <c r="L1885" s="69" t="str">
        <f>IF(TimeSpend[[#This Row],[Personnel number]]&lt;&gt;"",Utilization!$J$2,"")</f>
        <v/>
      </c>
      <c r="M1885" s="69" t="str">
        <f>IF(TimeSpend[[#This Row],[Personnel number]]&lt;&gt;"",VLOOKUP(TimeSpend[[#This Row],[Personnel number]],Users!A:B,2,0),"")</f>
        <v/>
      </c>
      <c r="N1885" s="69" t="str">
        <f>IF(TimeSpend[[#This Row],[Network Description]]&lt;&gt;"",VLOOKUP(TimeSpend[[#This Row],[Network Description]],Projects!A:C,3,0),"")</f>
        <v/>
      </c>
      <c r="O1885" s="69" t="str">
        <f>IF(TimeSpend[[#This Row],[Activity]]&lt;&gt;"",VLOOKUP(TimeSpend[[#This Row],[Activity]],Activity,2,FALSE),"")</f>
        <v/>
      </c>
    </row>
    <row r="1886" spans="3:15" ht="16.5" customHeight="1" x14ac:dyDescent="0.25">
      <c r="C1886" s="68" t="str">
        <f t="shared" si="32"/>
        <v/>
      </c>
      <c r="D1886" s="69" t="str">
        <f>IF(TimeSpend[[#This Row],[Network Description]]&lt;&gt;"",VLOOKUP(TimeSpend[[#This Row],[Network Description]],Projects!A:B,2,0),"")</f>
        <v/>
      </c>
      <c r="F1886" s="96"/>
      <c r="L1886" s="69" t="str">
        <f>IF(TimeSpend[[#This Row],[Personnel number]]&lt;&gt;"",Utilization!$J$2,"")</f>
        <v/>
      </c>
      <c r="M1886" s="69" t="str">
        <f>IF(TimeSpend[[#This Row],[Personnel number]]&lt;&gt;"",VLOOKUP(TimeSpend[[#This Row],[Personnel number]],Users!A:B,2,0),"")</f>
        <v/>
      </c>
      <c r="N1886" s="69" t="str">
        <f>IF(TimeSpend[[#This Row],[Network Description]]&lt;&gt;"",VLOOKUP(TimeSpend[[#This Row],[Network Description]],Projects!A:C,3,0),"")</f>
        <v/>
      </c>
      <c r="O1886" s="69" t="str">
        <f>IF(TimeSpend[[#This Row],[Activity]]&lt;&gt;"",VLOOKUP(TimeSpend[[#This Row],[Activity]],Activity,2,FALSE),"")</f>
        <v/>
      </c>
    </row>
    <row r="1887" spans="3:15" ht="16.5" customHeight="1" x14ac:dyDescent="0.25">
      <c r="C1887" s="68" t="str">
        <f t="shared" si="32"/>
        <v/>
      </c>
      <c r="D1887" s="69" t="str">
        <f>IF(TimeSpend[[#This Row],[Network Description]]&lt;&gt;"",VLOOKUP(TimeSpend[[#This Row],[Network Description]],Projects!A:B,2,0),"")</f>
        <v/>
      </c>
      <c r="F1887" s="96"/>
      <c r="L1887" s="69" t="str">
        <f>IF(TimeSpend[[#This Row],[Personnel number]]&lt;&gt;"",Utilization!$J$2,"")</f>
        <v/>
      </c>
      <c r="M1887" s="69" t="str">
        <f>IF(TimeSpend[[#This Row],[Personnel number]]&lt;&gt;"",VLOOKUP(TimeSpend[[#This Row],[Personnel number]],Users!A:B,2,0),"")</f>
        <v/>
      </c>
      <c r="N1887" s="69" t="str">
        <f>IF(TimeSpend[[#This Row],[Network Description]]&lt;&gt;"",VLOOKUP(TimeSpend[[#This Row],[Network Description]],Projects!A:C,3,0),"")</f>
        <v/>
      </c>
      <c r="O1887" s="69" t="str">
        <f>IF(TimeSpend[[#This Row],[Activity]]&lt;&gt;"",VLOOKUP(TimeSpend[[#This Row],[Activity]],Activity,2,FALSE),"")</f>
        <v/>
      </c>
    </row>
    <row r="1888" spans="3:15" ht="16.5" customHeight="1" x14ac:dyDescent="0.25">
      <c r="C1888" s="68" t="str">
        <f t="shared" si="32"/>
        <v/>
      </c>
      <c r="D1888" s="69" t="str">
        <f>IF(TimeSpend[[#This Row],[Network Description]]&lt;&gt;"",VLOOKUP(TimeSpend[[#This Row],[Network Description]],Projects!A:B,2,0),"")</f>
        <v/>
      </c>
      <c r="F1888" s="96"/>
      <c r="L1888" s="69" t="str">
        <f>IF(TimeSpend[[#This Row],[Personnel number]]&lt;&gt;"",Utilization!$J$2,"")</f>
        <v/>
      </c>
      <c r="M1888" s="69" t="str">
        <f>IF(TimeSpend[[#This Row],[Personnel number]]&lt;&gt;"",VLOOKUP(TimeSpend[[#This Row],[Personnel number]],Users!A:B,2,0),"")</f>
        <v/>
      </c>
      <c r="N1888" s="69" t="str">
        <f>IF(TimeSpend[[#This Row],[Network Description]]&lt;&gt;"",VLOOKUP(TimeSpend[[#This Row],[Network Description]],Projects!A:C,3,0),"")</f>
        <v/>
      </c>
      <c r="O1888" s="69" t="str">
        <f>IF(TimeSpend[[#This Row],[Activity]]&lt;&gt;"",VLOOKUP(TimeSpend[[#This Row],[Activity]],Activity,2,FALSE),"")</f>
        <v/>
      </c>
    </row>
    <row r="1889" spans="3:15" ht="16.5" customHeight="1" x14ac:dyDescent="0.25">
      <c r="C1889" s="68" t="str">
        <f t="shared" si="32"/>
        <v/>
      </c>
      <c r="D1889" s="69" t="str">
        <f>IF(TimeSpend[[#This Row],[Network Description]]&lt;&gt;"",VLOOKUP(TimeSpend[[#This Row],[Network Description]],Projects!A:B,2,0),"")</f>
        <v/>
      </c>
      <c r="F1889" s="96"/>
      <c r="L1889" s="69" t="str">
        <f>IF(TimeSpend[[#This Row],[Personnel number]]&lt;&gt;"",Utilization!$J$2,"")</f>
        <v/>
      </c>
      <c r="M1889" s="69" t="str">
        <f>IF(TimeSpend[[#This Row],[Personnel number]]&lt;&gt;"",VLOOKUP(TimeSpend[[#This Row],[Personnel number]],Users!A:B,2,0),"")</f>
        <v/>
      </c>
      <c r="N1889" s="69" t="str">
        <f>IF(TimeSpend[[#This Row],[Network Description]]&lt;&gt;"",VLOOKUP(TimeSpend[[#This Row],[Network Description]],Projects!A:C,3,0),"")</f>
        <v/>
      </c>
      <c r="O1889" s="69" t="str">
        <f>IF(TimeSpend[[#This Row],[Activity]]&lt;&gt;"",VLOOKUP(TimeSpend[[#This Row],[Activity]],Activity,2,FALSE),"")</f>
        <v/>
      </c>
    </row>
    <row r="1890" spans="3:15" ht="16.5" customHeight="1" x14ac:dyDescent="0.25">
      <c r="C1890" s="68" t="str">
        <f t="shared" si="32"/>
        <v/>
      </c>
      <c r="D1890" s="69" t="str">
        <f>IF(TimeSpend[[#This Row],[Network Description]]&lt;&gt;"",VLOOKUP(TimeSpend[[#This Row],[Network Description]],Projects!A:B,2,0),"")</f>
        <v/>
      </c>
      <c r="F1890" s="96"/>
      <c r="L1890" s="69" t="str">
        <f>IF(TimeSpend[[#This Row],[Personnel number]]&lt;&gt;"",Utilization!$J$2,"")</f>
        <v/>
      </c>
      <c r="M1890" s="69" t="str">
        <f>IF(TimeSpend[[#This Row],[Personnel number]]&lt;&gt;"",VLOOKUP(TimeSpend[[#This Row],[Personnel number]],Users!A:B,2,0),"")</f>
        <v/>
      </c>
      <c r="N1890" s="69" t="str">
        <f>IF(TimeSpend[[#This Row],[Network Description]]&lt;&gt;"",VLOOKUP(TimeSpend[[#This Row],[Network Description]],Projects!A:C,3,0),"")</f>
        <v/>
      </c>
      <c r="O1890" s="69" t="str">
        <f>IF(TimeSpend[[#This Row],[Activity]]&lt;&gt;"",VLOOKUP(TimeSpend[[#This Row],[Activity]],Activity,2,FALSE),"")</f>
        <v/>
      </c>
    </row>
    <row r="1891" spans="3:15" ht="16.5" customHeight="1" x14ac:dyDescent="0.25">
      <c r="C1891" s="68" t="str">
        <f t="shared" si="32"/>
        <v/>
      </c>
      <c r="D1891" s="69" t="str">
        <f>IF(TimeSpend[[#This Row],[Network Description]]&lt;&gt;"",VLOOKUP(TimeSpend[[#This Row],[Network Description]],Projects!A:B,2,0),"")</f>
        <v/>
      </c>
      <c r="F1891" s="96"/>
      <c r="L1891" s="69" t="str">
        <f>IF(TimeSpend[[#This Row],[Personnel number]]&lt;&gt;"",Utilization!$J$2,"")</f>
        <v/>
      </c>
      <c r="M1891" s="69" t="str">
        <f>IF(TimeSpend[[#This Row],[Personnel number]]&lt;&gt;"",VLOOKUP(TimeSpend[[#This Row],[Personnel number]],Users!A:B,2,0),"")</f>
        <v/>
      </c>
      <c r="N1891" s="69" t="str">
        <f>IF(TimeSpend[[#This Row],[Network Description]]&lt;&gt;"",VLOOKUP(TimeSpend[[#This Row],[Network Description]],Projects!A:C,3,0),"")</f>
        <v/>
      </c>
      <c r="O1891" s="69" t="str">
        <f>IF(TimeSpend[[#This Row],[Activity]]&lt;&gt;"",VLOOKUP(TimeSpend[[#This Row],[Activity]],Activity,2,FALSE),"")</f>
        <v/>
      </c>
    </row>
    <row r="1892" spans="3:15" ht="16.5" customHeight="1" x14ac:dyDescent="0.25">
      <c r="C1892" s="68" t="str">
        <f t="shared" si="32"/>
        <v/>
      </c>
      <c r="D1892" s="69" t="str">
        <f>IF(TimeSpend[[#This Row],[Network Description]]&lt;&gt;"",VLOOKUP(TimeSpend[[#This Row],[Network Description]],Projects!A:B,2,0),"")</f>
        <v/>
      </c>
      <c r="F1892" s="96"/>
      <c r="L1892" s="69" t="str">
        <f>IF(TimeSpend[[#This Row],[Personnel number]]&lt;&gt;"",Utilization!$J$2,"")</f>
        <v/>
      </c>
      <c r="M1892" s="69" t="str">
        <f>IF(TimeSpend[[#This Row],[Personnel number]]&lt;&gt;"",VLOOKUP(TimeSpend[[#This Row],[Personnel number]],Users!A:B,2,0),"")</f>
        <v/>
      </c>
      <c r="N1892" s="69" t="str">
        <f>IF(TimeSpend[[#This Row],[Network Description]]&lt;&gt;"",VLOOKUP(TimeSpend[[#This Row],[Network Description]],Projects!A:C,3,0),"")</f>
        <v/>
      </c>
      <c r="O1892" s="69" t="str">
        <f>IF(TimeSpend[[#This Row],[Activity]]&lt;&gt;"",VLOOKUP(TimeSpend[[#This Row],[Activity]],Activity,2,FALSE),"")</f>
        <v/>
      </c>
    </row>
    <row r="1893" spans="3:15" ht="16.5" customHeight="1" x14ac:dyDescent="0.25">
      <c r="C1893" s="68" t="str">
        <f t="shared" si="32"/>
        <v/>
      </c>
      <c r="D1893" s="69" t="str">
        <f>IF(TimeSpend[[#This Row],[Network Description]]&lt;&gt;"",VLOOKUP(TimeSpend[[#This Row],[Network Description]],Projects!A:B,2,0),"")</f>
        <v/>
      </c>
      <c r="F1893" s="96"/>
      <c r="L1893" s="69" t="str">
        <f>IF(TimeSpend[[#This Row],[Personnel number]]&lt;&gt;"",Utilization!$J$2,"")</f>
        <v/>
      </c>
      <c r="M1893" s="69" t="str">
        <f>IF(TimeSpend[[#This Row],[Personnel number]]&lt;&gt;"",VLOOKUP(TimeSpend[[#This Row],[Personnel number]],Users!A:B,2,0),"")</f>
        <v/>
      </c>
      <c r="N1893" s="69" t="str">
        <f>IF(TimeSpend[[#This Row],[Network Description]]&lt;&gt;"",VLOOKUP(TimeSpend[[#This Row],[Network Description]],Projects!A:C,3,0),"")</f>
        <v/>
      </c>
      <c r="O1893" s="69" t="str">
        <f>IF(TimeSpend[[#This Row],[Activity]]&lt;&gt;"",VLOOKUP(TimeSpend[[#This Row],[Activity]],Activity,2,FALSE),"")</f>
        <v/>
      </c>
    </row>
    <row r="1894" spans="3:15" ht="16.5" customHeight="1" x14ac:dyDescent="0.25">
      <c r="C1894" s="68" t="str">
        <f t="shared" si="32"/>
        <v/>
      </c>
      <c r="D1894" s="69" t="str">
        <f>IF(TimeSpend[[#This Row],[Network Description]]&lt;&gt;"",VLOOKUP(TimeSpend[[#This Row],[Network Description]],Projects!A:B,2,0),"")</f>
        <v/>
      </c>
      <c r="F1894" s="96"/>
      <c r="L1894" s="69" t="str">
        <f>IF(TimeSpend[[#This Row],[Personnel number]]&lt;&gt;"",Utilization!$J$2,"")</f>
        <v/>
      </c>
      <c r="M1894" s="69" t="str">
        <f>IF(TimeSpend[[#This Row],[Personnel number]]&lt;&gt;"",VLOOKUP(TimeSpend[[#This Row],[Personnel number]],Users!A:B,2,0),"")</f>
        <v/>
      </c>
      <c r="N1894" s="69" t="str">
        <f>IF(TimeSpend[[#This Row],[Network Description]]&lt;&gt;"",VLOOKUP(TimeSpend[[#This Row],[Network Description]],Projects!A:C,3,0),"")</f>
        <v/>
      </c>
      <c r="O1894" s="69" t="str">
        <f>IF(TimeSpend[[#This Row],[Activity]]&lt;&gt;"",VLOOKUP(TimeSpend[[#This Row],[Activity]],Activity,2,FALSE),"")</f>
        <v/>
      </c>
    </row>
    <row r="1895" spans="3:15" ht="16.5" customHeight="1" x14ac:dyDescent="0.25">
      <c r="C1895" s="68" t="str">
        <f t="shared" si="32"/>
        <v/>
      </c>
      <c r="D1895" s="69" t="str">
        <f>IF(TimeSpend[[#This Row],[Network Description]]&lt;&gt;"",VLOOKUP(TimeSpend[[#This Row],[Network Description]],Projects!A:B,2,0),"")</f>
        <v/>
      </c>
      <c r="F1895" s="96"/>
      <c r="L1895" s="69" t="str">
        <f>IF(TimeSpend[[#This Row],[Personnel number]]&lt;&gt;"",Utilization!$J$2,"")</f>
        <v/>
      </c>
      <c r="M1895" s="69" t="str">
        <f>IF(TimeSpend[[#This Row],[Personnel number]]&lt;&gt;"",VLOOKUP(TimeSpend[[#This Row],[Personnel number]],Users!A:B,2,0),"")</f>
        <v/>
      </c>
      <c r="N1895" s="69" t="str">
        <f>IF(TimeSpend[[#This Row],[Network Description]]&lt;&gt;"",VLOOKUP(TimeSpend[[#This Row],[Network Description]],Projects!A:C,3,0),"")</f>
        <v/>
      </c>
      <c r="O1895" s="69" t="str">
        <f>IF(TimeSpend[[#This Row],[Activity]]&lt;&gt;"",VLOOKUP(TimeSpend[[#This Row],[Activity]],Activity,2,FALSE),"")</f>
        <v/>
      </c>
    </row>
    <row r="1896" spans="3:15" ht="16.5" customHeight="1" x14ac:dyDescent="0.25">
      <c r="C1896" s="68" t="str">
        <f t="shared" si="32"/>
        <v/>
      </c>
      <c r="D1896" s="69" t="str">
        <f>IF(TimeSpend[[#This Row],[Network Description]]&lt;&gt;"",VLOOKUP(TimeSpend[[#This Row],[Network Description]],Projects!A:B,2,0),"")</f>
        <v/>
      </c>
      <c r="F1896" s="96"/>
      <c r="L1896" s="69" t="str">
        <f>IF(TimeSpend[[#This Row],[Personnel number]]&lt;&gt;"",Utilization!$J$2,"")</f>
        <v/>
      </c>
      <c r="M1896" s="69" t="str">
        <f>IF(TimeSpend[[#This Row],[Personnel number]]&lt;&gt;"",VLOOKUP(TimeSpend[[#This Row],[Personnel number]],Users!A:B,2,0),"")</f>
        <v/>
      </c>
      <c r="N1896" s="69" t="str">
        <f>IF(TimeSpend[[#This Row],[Network Description]]&lt;&gt;"",VLOOKUP(TimeSpend[[#This Row],[Network Description]],Projects!A:C,3,0),"")</f>
        <v/>
      </c>
      <c r="O1896" s="69" t="str">
        <f>IF(TimeSpend[[#This Row],[Activity]]&lt;&gt;"",VLOOKUP(TimeSpend[[#This Row],[Activity]],Activity,2,FALSE),"")</f>
        <v/>
      </c>
    </row>
    <row r="1897" spans="3:15" ht="16.5" customHeight="1" x14ac:dyDescent="0.25">
      <c r="C1897" s="68" t="str">
        <f t="shared" si="32"/>
        <v/>
      </c>
      <c r="D1897" s="69" t="str">
        <f>IF(TimeSpend[[#This Row],[Network Description]]&lt;&gt;"",VLOOKUP(TimeSpend[[#This Row],[Network Description]],Projects!A:B,2,0),"")</f>
        <v/>
      </c>
      <c r="F1897" s="96"/>
      <c r="L1897" s="69" t="str">
        <f>IF(TimeSpend[[#This Row],[Personnel number]]&lt;&gt;"",Utilization!$J$2,"")</f>
        <v/>
      </c>
      <c r="M1897" s="69" t="str">
        <f>IF(TimeSpend[[#This Row],[Personnel number]]&lt;&gt;"",VLOOKUP(TimeSpend[[#This Row],[Personnel number]],Users!A:B,2,0),"")</f>
        <v/>
      </c>
      <c r="N1897" s="69" t="str">
        <f>IF(TimeSpend[[#This Row],[Network Description]]&lt;&gt;"",VLOOKUP(TimeSpend[[#This Row],[Network Description]],Projects!A:C,3,0),"")</f>
        <v/>
      </c>
      <c r="O1897" s="69" t="str">
        <f>IF(TimeSpend[[#This Row],[Activity]]&lt;&gt;"",VLOOKUP(TimeSpend[[#This Row],[Activity]],Activity,2,FALSE),"")</f>
        <v/>
      </c>
    </row>
    <row r="1898" spans="3:15" ht="16.5" customHeight="1" x14ac:dyDescent="0.25">
      <c r="C1898" s="68" t="str">
        <f t="shared" si="32"/>
        <v/>
      </c>
      <c r="D1898" s="69" t="str">
        <f>IF(TimeSpend[[#This Row],[Network Description]]&lt;&gt;"",VLOOKUP(TimeSpend[[#This Row],[Network Description]],Projects!A:B,2,0),"")</f>
        <v/>
      </c>
      <c r="F1898" s="96"/>
      <c r="L1898" s="69" t="str">
        <f>IF(TimeSpend[[#This Row],[Personnel number]]&lt;&gt;"",Utilization!$J$2,"")</f>
        <v/>
      </c>
      <c r="M1898" s="69" t="str">
        <f>IF(TimeSpend[[#This Row],[Personnel number]]&lt;&gt;"",VLOOKUP(TimeSpend[[#This Row],[Personnel number]],Users!A:B,2,0),"")</f>
        <v/>
      </c>
      <c r="N1898" s="69" t="str">
        <f>IF(TimeSpend[[#This Row],[Network Description]]&lt;&gt;"",VLOOKUP(TimeSpend[[#This Row],[Network Description]],Projects!A:C,3,0),"")</f>
        <v/>
      </c>
      <c r="O1898" s="69" t="str">
        <f>IF(TimeSpend[[#This Row],[Activity]]&lt;&gt;"",VLOOKUP(TimeSpend[[#This Row],[Activity]],Activity,2,FALSE),"")</f>
        <v/>
      </c>
    </row>
    <row r="1899" spans="3:15" ht="16.5" customHeight="1" x14ac:dyDescent="0.25">
      <c r="C1899" s="68" t="str">
        <f t="shared" si="32"/>
        <v/>
      </c>
      <c r="D1899" s="69" t="str">
        <f>IF(TimeSpend[[#This Row],[Network Description]]&lt;&gt;"",VLOOKUP(TimeSpend[[#This Row],[Network Description]],Projects!A:B,2,0),"")</f>
        <v/>
      </c>
      <c r="F1899" s="96"/>
      <c r="L1899" s="69" t="str">
        <f>IF(TimeSpend[[#This Row],[Personnel number]]&lt;&gt;"",Utilization!$J$2,"")</f>
        <v/>
      </c>
      <c r="M1899" s="69" t="str">
        <f>IF(TimeSpend[[#This Row],[Personnel number]]&lt;&gt;"",VLOOKUP(TimeSpend[[#This Row],[Personnel number]],Users!A:B,2,0),"")</f>
        <v/>
      </c>
      <c r="N1899" s="69" t="str">
        <f>IF(TimeSpend[[#This Row],[Network Description]]&lt;&gt;"",VLOOKUP(TimeSpend[[#This Row],[Network Description]],Projects!A:C,3,0),"")</f>
        <v/>
      </c>
      <c r="O1899" s="69" t="str">
        <f>IF(TimeSpend[[#This Row],[Activity]]&lt;&gt;"",VLOOKUP(TimeSpend[[#This Row],[Activity]],Activity,2,FALSE),"")</f>
        <v/>
      </c>
    </row>
    <row r="1900" spans="3:15" ht="16.5" customHeight="1" x14ac:dyDescent="0.25">
      <c r="C1900" s="68" t="str">
        <f t="shared" si="32"/>
        <v/>
      </c>
      <c r="D1900" s="69" t="str">
        <f>IF(TimeSpend[[#This Row],[Network Description]]&lt;&gt;"",VLOOKUP(TimeSpend[[#This Row],[Network Description]],Projects!A:B,2,0),"")</f>
        <v/>
      </c>
      <c r="F1900" s="96"/>
      <c r="L1900" s="69" t="str">
        <f>IF(TimeSpend[[#This Row],[Personnel number]]&lt;&gt;"",Utilization!$J$2,"")</f>
        <v/>
      </c>
      <c r="M1900" s="69" t="str">
        <f>IF(TimeSpend[[#This Row],[Personnel number]]&lt;&gt;"",VLOOKUP(TimeSpend[[#This Row],[Personnel number]],Users!A:B,2,0),"")</f>
        <v/>
      </c>
      <c r="N1900" s="69" t="str">
        <f>IF(TimeSpend[[#This Row],[Network Description]]&lt;&gt;"",VLOOKUP(TimeSpend[[#This Row],[Network Description]],Projects!A:C,3,0),"")</f>
        <v/>
      </c>
      <c r="O1900" s="69" t="str">
        <f>IF(TimeSpend[[#This Row],[Activity]]&lt;&gt;"",VLOOKUP(TimeSpend[[#This Row],[Activity]],Activity,2,FALSE),"")</f>
        <v/>
      </c>
    </row>
    <row r="1901" spans="3:15" ht="16.5" customHeight="1" x14ac:dyDescent="0.25">
      <c r="C1901" s="68" t="str">
        <f t="shared" si="32"/>
        <v/>
      </c>
      <c r="D1901" s="69" t="str">
        <f>IF(TimeSpend[[#This Row],[Network Description]]&lt;&gt;"",VLOOKUP(TimeSpend[[#This Row],[Network Description]],Projects!A:B,2,0),"")</f>
        <v/>
      </c>
      <c r="F1901" s="96"/>
      <c r="L1901" s="69" t="str">
        <f>IF(TimeSpend[[#This Row],[Personnel number]]&lt;&gt;"",Utilization!$J$2,"")</f>
        <v/>
      </c>
      <c r="M1901" s="69" t="str">
        <f>IF(TimeSpend[[#This Row],[Personnel number]]&lt;&gt;"",VLOOKUP(TimeSpend[[#This Row],[Personnel number]],Users!A:B,2,0),"")</f>
        <v/>
      </c>
      <c r="N1901" s="69" t="str">
        <f>IF(TimeSpend[[#This Row],[Network Description]]&lt;&gt;"",VLOOKUP(TimeSpend[[#This Row],[Network Description]],Projects!A:C,3,0),"")</f>
        <v/>
      </c>
      <c r="O1901" s="69" t="str">
        <f>IF(TimeSpend[[#This Row],[Activity]]&lt;&gt;"",VLOOKUP(TimeSpend[[#This Row],[Activity]],Activity,2,FALSE),"")</f>
        <v/>
      </c>
    </row>
    <row r="1902" spans="3:15" ht="16.5" customHeight="1" x14ac:dyDescent="0.25">
      <c r="C1902" s="68" t="str">
        <f t="shared" si="32"/>
        <v/>
      </c>
      <c r="D1902" s="69" t="str">
        <f>IF(TimeSpend[[#This Row],[Network Description]]&lt;&gt;"",VLOOKUP(TimeSpend[[#This Row],[Network Description]],Projects!A:B,2,0),"")</f>
        <v/>
      </c>
      <c r="F1902" s="96"/>
      <c r="L1902" s="69" t="str">
        <f>IF(TimeSpend[[#This Row],[Personnel number]]&lt;&gt;"",Utilization!$J$2,"")</f>
        <v/>
      </c>
      <c r="M1902" s="69" t="str">
        <f>IF(TimeSpend[[#This Row],[Personnel number]]&lt;&gt;"",VLOOKUP(TimeSpend[[#This Row],[Personnel number]],Users!A:B,2,0),"")</f>
        <v/>
      </c>
      <c r="N1902" s="69" t="str">
        <f>IF(TimeSpend[[#This Row],[Network Description]]&lt;&gt;"",VLOOKUP(TimeSpend[[#This Row],[Network Description]],Projects!A:C,3,0),"")</f>
        <v/>
      </c>
      <c r="O1902" s="69" t="str">
        <f>IF(TimeSpend[[#This Row],[Activity]]&lt;&gt;"",VLOOKUP(TimeSpend[[#This Row],[Activity]],Activity,2,FALSE),"")</f>
        <v/>
      </c>
    </row>
    <row r="1903" spans="3:15" ht="16.5" customHeight="1" x14ac:dyDescent="0.25">
      <c r="C1903" s="68" t="str">
        <f t="shared" si="32"/>
        <v/>
      </c>
      <c r="D1903" s="69" t="str">
        <f>IF(TimeSpend[[#This Row],[Network Description]]&lt;&gt;"",VLOOKUP(TimeSpend[[#This Row],[Network Description]],Projects!A:B,2,0),"")</f>
        <v/>
      </c>
      <c r="F1903" s="96"/>
      <c r="L1903" s="69" t="str">
        <f>IF(TimeSpend[[#This Row],[Personnel number]]&lt;&gt;"",Utilization!$J$2,"")</f>
        <v/>
      </c>
      <c r="M1903" s="69" t="str">
        <f>IF(TimeSpend[[#This Row],[Personnel number]]&lt;&gt;"",VLOOKUP(TimeSpend[[#This Row],[Personnel number]],Users!A:B,2,0),"")</f>
        <v/>
      </c>
      <c r="N1903" s="69" t="str">
        <f>IF(TimeSpend[[#This Row],[Network Description]]&lt;&gt;"",VLOOKUP(TimeSpend[[#This Row],[Network Description]],Projects!A:C,3,0),"")</f>
        <v/>
      </c>
      <c r="O1903" s="69" t="str">
        <f>IF(TimeSpend[[#This Row],[Activity]]&lt;&gt;"",VLOOKUP(TimeSpend[[#This Row],[Activity]],Activity,2,FALSE),"")</f>
        <v/>
      </c>
    </row>
    <row r="1904" spans="3:15" ht="16.5" customHeight="1" x14ac:dyDescent="0.25">
      <c r="C1904" s="68" t="str">
        <f t="shared" si="32"/>
        <v/>
      </c>
      <c r="D1904" s="69" t="str">
        <f>IF(TimeSpend[[#This Row],[Network Description]]&lt;&gt;"",VLOOKUP(TimeSpend[[#This Row],[Network Description]],Projects!A:B,2,0),"")</f>
        <v/>
      </c>
      <c r="F1904" s="96"/>
      <c r="L1904" s="69" t="str">
        <f>IF(TimeSpend[[#This Row],[Personnel number]]&lt;&gt;"",Utilization!$J$2,"")</f>
        <v/>
      </c>
      <c r="M1904" s="69" t="str">
        <f>IF(TimeSpend[[#This Row],[Personnel number]]&lt;&gt;"",VLOOKUP(TimeSpend[[#This Row],[Personnel number]],Users!A:B,2,0),"")</f>
        <v/>
      </c>
      <c r="N1904" s="69" t="str">
        <f>IF(TimeSpend[[#This Row],[Network Description]]&lt;&gt;"",VLOOKUP(TimeSpend[[#This Row],[Network Description]],Projects!A:C,3,0),"")</f>
        <v/>
      </c>
      <c r="O1904" s="69" t="str">
        <f>IF(TimeSpend[[#This Row],[Activity]]&lt;&gt;"",VLOOKUP(TimeSpend[[#This Row],[Activity]],Activity,2,FALSE),"")</f>
        <v/>
      </c>
    </row>
    <row r="1905" spans="3:15" ht="16.5" customHeight="1" x14ac:dyDescent="0.25">
      <c r="C1905" s="68" t="str">
        <f t="shared" si="32"/>
        <v/>
      </c>
      <c r="D1905" s="69" t="str">
        <f>IF(TimeSpend[[#This Row],[Network Description]]&lt;&gt;"",VLOOKUP(TimeSpend[[#This Row],[Network Description]],Projects!A:B,2,0),"")</f>
        <v/>
      </c>
      <c r="F1905" s="96"/>
      <c r="L1905" s="69" t="str">
        <f>IF(TimeSpend[[#This Row],[Personnel number]]&lt;&gt;"",Utilization!$J$2,"")</f>
        <v/>
      </c>
      <c r="M1905" s="69" t="str">
        <f>IF(TimeSpend[[#This Row],[Personnel number]]&lt;&gt;"",VLOOKUP(TimeSpend[[#This Row],[Personnel number]],Users!A:B,2,0),"")</f>
        <v/>
      </c>
      <c r="N1905" s="69" t="str">
        <f>IF(TimeSpend[[#This Row],[Network Description]]&lt;&gt;"",VLOOKUP(TimeSpend[[#This Row],[Network Description]],Projects!A:C,3,0),"")</f>
        <v/>
      </c>
      <c r="O1905" s="69" t="str">
        <f>IF(TimeSpend[[#This Row],[Activity]]&lt;&gt;"",VLOOKUP(TimeSpend[[#This Row],[Activity]],Activity,2,FALSE),"")</f>
        <v/>
      </c>
    </row>
    <row r="1906" spans="3:15" ht="16.5" customHeight="1" x14ac:dyDescent="0.25">
      <c r="C1906" s="68" t="str">
        <f t="shared" si="32"/>
        <v/>
      </c>
      <c r="D1906" s="69" t="str">
        <f>IF(TimeSpend[[#This Row],[Network Description]]&lt;&gt;"",VLOOKUP(TimeSpend[[#This Row],[Network Description]],Projects!A:B,2,0),"")</f>
        <v/>
      </c>
      <c r="F1906" s="96"/>
      <c r="L1906" s="69" t="str">
        <f>IF(TimeSpend[[#This Row],[Personnel number]]&lt;&gt;"",Utilization!$J$2,"")</f>
        <v/>
      </c>
      <c r="M1906" s="69" t="str">
        <f>IF(TimeSpend[[#This Row],[Personnel number]]&lt;&gt;"",VLOOKUP(TimeSpend[[#This Row],[Personnel number]],Users!A:B,2,0),"")</f>
        <v/>
      </c>
      <c r="N1906" s="69" t="str">
        <f>IF(TimeSpend[[#This Row],[Network Description]]&lt;&gt;"",VLOOKUP(TimeSpend[[#This Row],[Network Description]],Projects!A:C,3,0),"")</f>
        <v/>
      </c>
      <c r="O1906" s="69" t="str">
        <f>IF(TimeSpend[[#This Row],[Activity]]&lt;&gt;"",VLOOKUP(TimeSpend[[#This Row],[Activity]],Activity,2,FALSE),"")</f>
        <v/>
      </c>
    </row>
    <row r="1907" spans="3:15" ht="16.5" customHeight="1" x14ac:dyDescent="0.25">
      <c r="C1907" s="68" t="str">
        <f t="shared" si="32"/>
        <v/>
      </c>
      <c r="D1907" s="69" t="str">
        <f>IF(TimeSpend[[#This Row],[Network Description]]&lt;&gt;"",VLOOKUP(TimeSpend[[#This Row],[Network Description]],Projects!A:B,2,0),"")</f>
        <v/>
      </c>
      <c r="F1907" s="96"/>
      <c r="L1907" s="69" t="str">
        <f>IF(TimeSpend[[#This Row],[Personnel number]]&lt;&gt;"",Utilization!$J$2,"")</f>
        <v/>
      </c>
      <c r="M1907" s="69" t="str">
        <f>IF(TimeSpend[[#This Row],[Personnel number]]&lt;&gt;"",VLOOKUP(TimeSpend[[#This Row],[Personnel number]],Users!A:B,2,0),"")</f>
        <v/>
      </c>
      <c r="N1907" s="69" t="str">
        <f>IF(TimeSpend[[#This Row],[Network Description]]&lt;&gt;"",VLOOKUP(TimeSpend[[#This Row],[Network Description]],Projects!A:C,3,0),"")</f>
        <v/>
      </c>
      <c r="O1907" s="69" t="str">
        <f>IF(TimeSpend[[#This Row],[Activity]]&lt;&gt;"",VLOOKUP(TimeSpend[[#This Row],[Activity]],Activity,2,FALSE),"")</f>
        <v/>
      </c>
    </row>
    <row r="1908" spans="3:15" ht="16.5" customHeight="1" x14ac:dyDescent="0.25">
      <c r="C1908" s="68" t="str">
        <f t="shared" si="32"/>
        <v/>
      </c>
      <c r="D1908" s="69" t="str">
        <f>IF(TimeSpend[[#This Row],[Network Description]]&lt;&gt;"",VLOOKUP(TimeSpend[[#This Row],[Network Description]],Projects!A:B,2,0),"")</f>
        <v/>
      </c>
      <c r="F1908" s="96"/>
      <c r="L1908" s="69" t="str">
        <f>IF(TimeSpend[[#This Row],[Personnel number]]&lt;&gt;"",Utilization!$J$2,"")</f>
        <v/>
      </c>
      <c r="M1908" s="69" t="str">
        <f>IF(TimeSpend[[#This Row],[Personnel number]]&lt;&gt;"",VLOOKUP(TimeSpend[[#This Row],[Personnel number]],Users!A:B,2,0),"")</f>
        <v/>
      </c>
      <c r="N1908" s="69" t="str">
        <f>IF(TimeSpend[[#This Row],[Network Description]]&lt;&gt;"",VLOOKUP(TimeSpend[[#This Row],[Network Description]],Projects!A:C,3,0),"")</f>
        <v/>
      </c>
      <c r="O1908" s="69" t="str">
        <f>IF(TimeSpend[[#This Row],[Activity]]&lt;&gt;"",VLOOKUP(TimeSpend[[#This Row],[Activity]],Activity,2,FALSE),"")</f>
        <v/>
      </c>
    </row>
    <row r="1909" spans="3:15" ht="16.5" customHeight="1" x14ac:dyDescent="0.25">
      <c r="C1909" s="68" t="str">
        <f t="shared" si="32"/>
        <v/>
      </c>
      <c r="D1909" s="69" t="str">
        <f>IF(TimeSpend[[#This Row],[Network Description]]&lt;&gt;"",VLOOKUP(TimeSpend[[#This Row],[Network Description]],Projects!A:B,2,0),"")</f>
        <v/>
      </c>
      <c r="F1909" s="96"/>
      <c r="L1909" s="69" t="str">
        <f>IF(TimeSpend[[#This Row],[Personnel number]]&lt;&gt;"",Utilization!$J$2,"")</f>
        <v/>
      </c>
      <c r="M1909" s="69" t="str">
        <f>IF(TimeSpend[[#This Row],[Personnel number]]&lt;&gt;"",VLOOKUP(TimeSpend[[#This Row],[Personnel number]],Users!A:B,2,0),"")</f>
        <v/>
      </c>
      <c r="N1909" s="69" t="str">
        <f>IF(TimeSpend[[#This Row],[Network Description]]&lt;&gt;"",VLOOKUP(TimeSpend[[#This Row],[Network Description]],Projects!A:C,3,0),"")</f>
        <v/>
      </c>
      <c r="O1909" s="69" t="str">
        <f>IF(TimeSpend[[#This Row],[Activity]]&lt;&gt;"",VLOOKUP(TimeSpend[[#This Row],[Activity]],Activity,2,FALSE),"")</f>
        <v/>
      </c>
    </row>
    <row r="1910" spans="3:15" ht="16.5" customHeight="1" x14ac:dyDescent="0.25">
      <c r="C1910" s="68" t="str">
        <f t="shared" si="32"/>
        <v/>
      </c>
      <c r="D1910" s="69" t="str">
        <f>IF(TimeSpend[[#This Row],[Network Description]]&lt;&gt;"",VLOOKUP(TimeSpend[[#This Row],[Network Description]],Projects!A:B,2,0),"")</f>
        <v/>
      </c>
      <c r="F1910" s="96"/>
      <c r="L1910" s="69" t="str">
        <f>IF(TimeSpend[[#This Row],[Personnel number]]&lt;&gt;"",Utilization!$J$2,"")</f>
        <v/>
      </c>
      <c r="M1910" s="69" t="str">
        <f>IF(TimeSpend[[#This Row],[Personnel number]]&lt;&gt;"",VLOOKUP(TimeSpend[[#This Row],[Personnel number]],Users!A:B,2,0),"")</f>
        <v/>
      </c>
      <c r="N1910" s="69" t="str">
        <f>IF(TimeSpend[[#This Row],[Network Description]]&lt;&gt;"",VLOOKUP(TimeSpend[[#This Row],[Network Description]],Projects!A:C,3,0),"")</f>
        <v/>
      </c>
      <c r="O1910" s="69" t="str">
        <f>IF(TimeSpend[[#This Row],[Activity]]&lt;&gt;"",VLOOKUP(TimeSpend[[#This Row],[Activity]],Activity,2,FALSE),"")</f>
        <v/>
      </c>
    </row>
    <row r="1911" spans="3:15" ht="16.5" customHeight="1" x14ac:dyDescent="0.25">
      <c r="C1911" s="68" t="str">
        <f t="shared" si="32"/>
        <v/>
      </c>
      <c r="D1911" s="69" t="str">
        <f>IF(TimeSpend[[#This Row],[Network Description]]&lt;&gt;"",VLOOKUP(TimeSpend[[#This Row],[Network Description]],Projects!A:B,2,0),"")</f>
        <v/>
      </c>
      <c r="F1911" s="96"/>
      <c r="L1911" s="69" t="str">
        <f>IF(TimeSpend[[#This Row],[Personnel number]]&lt;&gt;"",Utilization!$J$2,"")</f>
        <v/>
      </c>
      <c r="M1911" s="69" t="str">
        <f>IF(TimeSpend[[#This Row],[Personnel number]]&lt;&gt;"",VLOOKUP(TimeSpend[[#This Row],[Personnel number]],Users!A:B,2,0),"")</f>
        <v/>
      </c>
      <c r="N1911" s="69" t="str">
        <f>IF(TimeSpend[[#This Row],[Network Description]]&lt;&gt;"",VLOOKUP(TimeSpend[[#This Row],[Network Description]],Projects!A:C,3,0),"")</f>
        <v/>
      </c>
      <c r="O1911" s="69" t="str">
        <f>IF(TimeSpend[[#This Row],[Activity]]&lt;&gt;"",VLOOKUP(TimeSpend[[#This Row],[Activity]],Activity,2,FALSE),"")</f>
        <v/>
      </c>
    </row>
    <row r="1912" spans="3:15" ht="16.5" customHeight="1" x14ac:dyDescent="0.25">
      <c r="C1912" s="68" t="str">
        <f t="shared" si="32"/>
        <v/>
      </c>
      <c r="D1912" s="69" t="str">
        <f>IF(TimeSpend[[#This Row],[Network Description]]&lt;&gt;"",VLOOKUP(TimeSpend[[#This Row],[Network Description]],Projects!A:B,2,0),"")</f>
        <v/>
      </c>
      <c r="F1912" s="96"/>
      <c r="L1912" s="69" t="str">
        <f>IF(TimeSpend[[#This Row],[Personnel number]]&lt;&gt;"",Utilization!$J$2,"")</f>
        <v/>
      </c>
      <c r="M1912" s="69" t="str">
        <f>IF(TimeSpend[[#This Row],[Personnel number]]&lt;&gt;"",VLOOKUP(TimeSpend[[#This Row],[Personnel number]],Users!A:B,2,0),"")</f>
        <v/>
      </c>
      <c r="N1912" s="69" t="str">
        <f>IF(TimeSpend[[#This Row],[Network Description]]&lt;&gt;"",VLOOKUP(TimeSpend[[#This Row],[Network Description]],Projects!A:C,3,0),"")</f>
        <v/>
      </c>
      <c r="O1912" s="69" t="str">
        <f>IF(TimeSpend[[#This Row],[Activity]]&lt;&gt;"",VLOOKUP(TimeSpend[[#This Row],[Activity]],Activity,2,FALSE),"")</f>
        <v/>
      </c>
    </row>
    <row r="1913" spans="3:15" ht="16.5" customHeight="1" x14ac:dyDescent="0.25">
      <c r="C1913" s="68" t="str">
        <f t="shared" si="32"/>
        <v/>
      </c>
      <c r="D1913" s="69" t="str">
        <f>IF(TimeSpend[[#This Row],[Network Description]]&lt;&gt;"",VLOOKUP(TimeSpend[[#This Row],[Network Description]],Projects!A:B,2,0),"")</f>
        <v/>
      </c>
      <c r="F1913" s="96"/>
      <c r="L1913" s="69" t="str">
        <f>IF(TimeSpend[[#This Row],[Personnel number]]&lt;&gt;"",Utilization!$J$2,"")</f>
        <v/>
      </c>
      <c r="M1913" s="69" t="str">
        <f>IF(TimeSpend[[#This Row],[Personnel number]]&lt;&gt;"",VLOOKUP(TimeSpend[[#This Row],[Personnel number]],Users!A:B,2,0),"")</f>
        <v/>
      </c>
      <c r="N1913" s="69" t="str">
        <f>IF(TimeSpend[[#This Row],[Network Description]]&lt;&gt;"",VLOOKUP(TimeSpend[[#This Row],[Network Description]],Projects!A:C,3,0),"")</f>
        <v/>
      </c>
      <c r="O1913" s="69" t="str">
        <f>IF(TimeSpend[[#This Row],[Activity]]&lt;&gt;"",VLOOKUP(TimeSpend[[#This Row],[Activity]],Activity,2,FALSE),"")</f>
        <v/>
      </c>
    </row>
    <row r="1914" spans="3:15" ht="16.5" customHeight="1" x14ac:dyDescent="0.25">
      <c r="C1914" s="68" t="str">
        <f t="shared" si="32"/>
        <v/>
      </c>
      <c r="D1914" s="69" t="str">
        <f>IF(TimeSpend[[#This Row],[Network Description]]&lt;&gt;"",VLOOKUP(TimeSpend[[#This Row],[Network Description]],Projects!A:B,2,0),"")</f>
        <v/>
      </c>
      <c r="F1914" s="96"/>
      <c r="L1914" s="69" t="str">
        <f>IF(TimeSpend[[#This Row],[Personnel number]]&lt;&gt;"",Utilization!$J$2,"")</f>
        <v/>
      </c>
      <c r="M1914" s="69" t="str">
        <f>IF(TimeSpend[[#This Row],[Personnel number]]&lt;&gt;"",VLOOKUP(TimeSpend[[#This Row],[Personnel number]],Users!A:B,2,0),"")</f>
        <v/>
      </c>
      <c r="N1914" s="69" t="str">
        <f>IF(TimeSpend[[#This Row],[Network Description]]&lt;&gt;"",VLOOKUP(TimeSpend[[#This Row],[Network Description]],Projects!A:C,3,0),"")</f>
        <v/>
      </c>
      <c r="O1914" s="69" t="str">
        <f>IF(TimeSpend[[#This Row],[Activity]]&lt;&gt;"",VLOOKUP(TimeSpend[[#This Row],[Activity]],Activity,2,FALSE),"")</f>
        <v/>
      </c>
    </row>
    <row r="1915" spans="3:15" ht="16.5" customHeight="1" x14ac:dyDescent="0.25">
      <c r="C1915" s="68" t="str">
        <f t="shared" si="32"/>
        <v/>
      </c>
      <c r="D1915" s="69" t="str">
        <f>IF(TimeSpend[[#This Row],[Network Description]]&lt;&gt;"",VLOOKUP(TimeSpend[[#This Row],[Network Description]],Projects!A:B,2,0),"")</f>
        <v/>
      </c>
      <c r="F1915" s="96"/>
      <c r="L1915" s="69" t="str">
        <f>IF(TimeSpend[[#This Row],[Personnel number]]&lt;&gt;"",Utilization!$J$2,"")</f>
        <v/>
      </c>
      <c r="M1915" s="69" t="str">
        <f>IF(TimeSpend[[#This Row],[Personnel number]]&lt;&gt;"",VLOOKUP(TimeSpend[[#This Row],[Personnel number]],Users!A:B,2,0),"")</f>
        <v/>
      </c>
      <c r="N1915" s="69" t="str">
        <f>IF(TimeSpend[[#This Row],[Network Description]]&lt;&gt;"",VLOOKUP(TimeSpend[[#This Row],[Network Description]],Projects!A:C,3,0),"")</f>
        <v/>
      </c>
      <c r="O1915" s="69" t="str">
        <f>IF(TimeSpend[[#This Row],[Activity]]&lt;&gt;"",VLOOKUP(TimeSpend[[#This Row],[Activity]],Activity,2,FALSE),"")</f>
        <v/>
      </c>
    </row>
    <row r="1916" spans="3:15" ht="16.5" customHeight="1" x14ac:dyDescent="0.25">
      <c r="C1916" s="68" t="str">
        <f t="shared" si="32"/>
        <v/>
      </c>
      <c r="D1916" s="69" t="str">
        <f>IF(TimeSpend[[#This Row],[Network Description]]&lt;&gt;"",VLOOKUP(TimeSpend[[#This Row],[Network Description]],Projects!A:B,2,0),"")</f>
        <v/>
      </c>
      <c r="F1916" s="96"/>
      <c r="L1916" s="69" t="str">
        <f>IF(TimeSpend[[#This Row],[Personnel number]]&lt;&gt;"",Utilization!$J$2,"")</f>
        <v/>
      </c>
      <c r="M1916" s="69" t="str">
        <f>IF(TimeSpend[[#This Row],[Personnel number]]&lt;&gt;"",VLOOKUP(TimeSpend[[#This Row],[Personnel number]],Users!A:B,2,0),"")</f>
        <v/>
      </c>
      <c r="N1916" s="69" t="str">
        <f>IF(TimeSpend[[#This Row],[Network Description]]&lt;&gt;"",VLOOKUP(TimeSpend[[#This Row],[Network Description]],Projects!A:C,3,0),"")</f>
        <v/>
      </c>
      <c r="O1916" s="69" t="str">
        <f>IF(TimeSpend[[#This Row],[Activity]]&lt;&gt;"",VLOOKUP(TimeSpend[[#This Row],[Activity]],Activity,2,FALSE),"")</f>
        <v/>
      </c>
    </row>
    <row r="1917" spans="3:15" ht="16.5" customHeight="1" x14ac:dyDescent="0.25">
      <c r="C1917" s="68" t="str">
        <f t="shared" si="32"/>
        <v/>
      </c>
      <c r="D1917" s="69" t="str">
        <f>IF(TimeSpend[[#This Row],[Network Description]]&lt;&gt;"",VLOOKUP(TimeSpend[[#This Row],[Network Description]],Projects!A:B,2,0),"")</f>
        <v/>
      </c>
      <c r="F1917" s="96"/>
      <c r="L1917" s="69" t="str">
        <f>IF(TimeSpend[[#This Row],[Personnel number]]&lt;&gt;"",Utilization!$J$2,"")</f>
        <v/>
      </c>
      <c r="M1917" s="69" t="str">
        <f>IF(TimeSpend[[#This Row],[Personnel number]]&lt;&gt;"",VLOOKUP(TimeSpend[[#This Row],[Personnel number]],Users!A:B,2,0),"")</f>
        <v/>
      </c>
      <c r="N1917" s="69" t="str">
        <f>IF(TimeSpend[[#This Row],[Network Description]]&lt;&gt;"",VLOOKUP(TimeSpend[[#This Row],[Network Description]],Projects!A:C,3,0),"")</f>
        <v/>
      </c>
      <c r="O1917" s="69" t="str">
        <f>IF(TimeSpend[[#This Row],[Activity]]&lt;&gt;"",VLOOKUP(TimeSpend[[#This Row],[Activity]],Activity,2,FALSE),"")</f>
        <v/>
      </c>
    </row>
    <row r="1918" spans="3:15" ht="16.5" customHeight="1" x14ac:dyDescent="0.25">
      <c r="C1918" s="68" t="str">
        <f t="shared" si="32"/>
        <v/>
      </c>
      <c r="D1918" s="69" t="str">
        <f>IF(TimeSpend[[#This Row],[Network Description]]&lt;&gt;"",VLOOKUP(TimeSpend[[#This Row],[Network Description]],Projects!A:B,2,0),"")</f>
        <v/>
      </c>
      <c r="F1918" s="96"/>
      <c r="L1918" s="69" t="str">
        <f>IF(TimeSpend[[#This Row],[Personnel number]]&lt;&gt;"",Utilization!$J$2,"")</f>
        <v/>
      </c>
      <c r="M1918" s="69" t="str">
        <f>IF(TimeSpend[[#This Row],[Personnel number]]&lt;&gt;"",VLOOKUP(TimeSpend[[#This Row],[Personnel number]],Users!A:B,2,0),"")</f>
        <v/>
      </c>
      <c r="N1918" s="69" t="str">
        <f>IF(TimeSpend[[#This Row],[Network Description]]&lt;&gt;"",VLOOKUP(TimeSpend[[#This Row],[Network Description]],Projects!A:C,3,0),"")</f>
        <v/>
      </c>
      <c r="O1918" s="69" t="str">
        <f>IF(TimeSpend[[#This Row],[Activity]]&lt;&gt;"",VLOOKUP(TimeSpend[[#This Row],[Activity]],Activity,2,FALSE),"")</f>
        <v/>
      </c>
    </row>
    <row r="1919" spans="3:15" ht="16.5" customHeight="1" x14ac:dyDescent="0.25">
      <c r="C1919" s="68" t="str">
        <f t="shared" si="32"/>
        <v/>
      </c>
      <c r="D1919" s="69" t="str">
        <f>IF(TimeSpend[[#This Row],[Network Description]]&lt;&gt;"",VLOOKUP(TimeSpend[[#This Row],[Network Description]],Projects!A:B,2,0),"")</f>
        <v/>
      </c>
      <c r="F1919" s="96"/>
      <c r="L1919" s="69" t="str">
        <f>IF(TimeSpend[[#This Row],[Personnel number]]&lt;&gt;"",Utilization!$J$2,"")</f>
        <v/>
      </c>
      <c r="M1919" s="69" t="str">
        <f>IF(TimeSpend[[#This Row],[Personnel number]]&lt;&gt;"",VLOOKUP(TimeSpend[[#This Row],[Personnel number]],Users!A:B,2,0),"")</f>
        <v/>
      </c>
      <c r="N1919" s="69" t="str">
        <f>IF(TimeSpend[[#This Row],[Network Description]]&lt;&gt;"",VLOOKUP(TimeSpend[[#This Row],[Network Description]],Projects!A:C,3,0),"")</f>
        <v/>
      </c>
      <c r="O1919" s="69" t="str">
        <f>IF(TimeSpend[[#This Row],[Activity]]&lt;&gt;"",VLOOKUP(TimeSpend[[#This Row],[Activity]],Activity,2,FALSE),"")</f>
        <v/>
      </c>
    </row>
    <row r="1920" spans="3:15" ht="16.5" customHeight="1" x14ac:dyDescent="0.25">
      <c r="C1920" s="68" t="str">
        <f t="shared" si="32"/>
        <v/>
      </c>
      <c r="D1920" s="69" t="str">
        <f>IF(TimeSpend[[#This Row],[Network Description]]&lt;&gt;"",VLOOKUP(TimeSpend[[#This Row],[Network Description]],Projects!A:B,2,0),"")</f>
        <v/>
      </c>
      <c r="F1920" s="96"/>
      <c r="L1920" s="69" t="str">
        <f>IF(TimeSpend[[#This Row],[Personnel number]]&lt;&gt;"",Utilization!$J$2,"")</f>
        <v/>
      </c>
      <c r="M1920" s="69" t="str">
        <f>IF(TimeSpend[[#This Row],[Personnel number]]&lt;&gt;"",VLOOKUP(TimeSpend[[#This Row],[Personnel number]],Users!A:B,2,0),"")</f>
        <v/>
      </c>
      <c r="N1920" s="69" t="str">
        <f>IF(TimeSpend[[#This Row],[Network Description]]&lt;&gt;"",VLOOKUP(TimeSpend[[#This Row],[Network Description]],Projects!A:C,3,0),"")</f>
        <v/>
      </c>
      <c r="O1920" s="69" t="str">
        <f>IF(TimeSpend[[#This Row],[Activity]]&lt;&gt;"",VLOOKUP(TimeSpend[[#This Row],[Activity]],Activity,2,FALSE),"")</f>
        <v/>
      </c>
    </row>
    <row r="1921" spans="3:15" ht="16.5" customHeight="1" x14ac:dyDescent="0.25">
      <c r="C1921" s="68" t="str">
        <f t="shared" ref="C1921:C1984" si="33">IF((I1921-INT(I1921))*24-(H1921-INT(H1921))*24=0,"",(I1921-INT(I1921))*24-(H1921-INT(H1921))*24)</f>
        <v/>
      </c>
      <c r="D1921" s="69" t="str">
        <f>IF(TimeSpend[[#This Row],[Network Description]]&lt;&gt;"",VLOOKUP(TimeSpend[[#This Row],[Network Description]],Projects!A:B,2,0),"")</f>
        <v/>
      </c>
      <c r="F1921" s="96"/>
      <c r="L1921" s="69" t="str">
        <f>IF(TimeSpend[[#This Row],[Personnel number]]&lt;&gt;"",Utilization!$J$2,"")</f>
        <v/>
      </c>
      <c r="M1921" s="69" t="str">
        <f>IF(TimeSpend[[#This Row],[Personnel number]]&lt;&gt;"",VLOOKUP(TimeSpend[[#This Row],[Personnel number]],Users!A:B,2,0),"")</f>
        <v/>
      </c>
      <c r="N1921" s="69" t="str">
        <f>IF(TimeSpend[[#This Row],[Network Description]]&lt;&gt;"",VLOOKUP(TimeSpend[[#This Row],[Network Description]],Projects!A:C,3,0),"")</f>
        <v/>
      </c>
      <c r="O1921" s="69" t="str">
        <f>IF(TimeSpend[[#This Row],[Activity]]&lt;&gt;"",VLOOKUP(TimeSpend[[#This Row],[Activity]],Activity,2,FALSE),"")</f>
        <v/>
      </c>
    </row>
    <row r="1922" spans="3:15" ht="16.5" customHeight="1" x14ac:dyDescent="0.25">
      <c r="C1922" s="68" t="str">
        <f t="shared" si="33"/>
        <v/>
      </c>
      <c r="D1922" s="69" t="str">
        <f>IF(TimeSpend[[#This Row],[Network Description]]&lt;&gt;"",VLOOKUP(TimeSpend[[#This Row],[Network Description]],Projects!A:B,2,0),"")</f>
        <v/>
      </c>
      <c r="F1922" s="96"/>
      <c r="L1922" s="69" t="str">
        <f>IF(TimeSpend[[#This Row],[Personnel number]]&lt;&gt;"",Utilization!$J$2,"")</f>
        <v/>
      </c>
      <c r="M1922" s="69" t="str">
        <f>IF(TimeSpend[[#This Row],[Personnel number]]&lt;&gt;"",VLOOKUP(TimeSpend[[#This Row],[Personnel number]],Users!A:B,2,0),"")</f>
        <v/>
      </c>
      <c r="N1922" s="69" t="str">
        <f>IF(TimeSpend[[#This Row],[Network Description]]&lt;&gt;"",VLOOKUP(TimeSpend[[#This Row],[Network Description]],Projects!A:C,3,0),"")</f>
        <v/>
      </c>
      <c r="O1922" s="69" t="str">
        <f>IF(TimeSpend[[#This Row],[Activity]]&lt;&gt;"",VLOOKUP(TimeSpend[[#This Row],[Activity]],Activity,2,FALSE),"")</f>
        <v/>
      </c>
    </row>
    <row r="1923" spans="3:15" ht="16.5" customHeight="1" x14ac:dyDescent="0.25">
      <c r="C1923" s="68" t="str">
        <f t="shared" si="33"/>
        <v/>
      </c>
      <c r="D1923" s="69" t="str">
        <f>IF(TimeSpend[[#This Row],[Network Description]]&lt;&gt;"",VLOOKUP(TimeSpend[[#This Row],[Network Description]],Projects!A:B,2,0),"")</f>
        <v/>
      </c>
      <c r="F1923" s="96"/>
      <c r="L1923" s="69" t="str">
        <f>IF(TimeSpend[[#This Row],[Personnel number]]&lt;&gt;"",Utilization!$J$2,"")</f>
        <v/>
      </c>
      <c r="M1923" s="69" t="str">
        <f>IF(TimeSpend[[#This Row],[Personnel number]]&lt;&gt;"",VLOOKUP(TimeSpend[[#This Row],[Personnel number]],Users!A:B,2,0),"")</f>
        <v/>
      </c>
      <c r="N1923" s="69" t="str">
        <f>IF(TimeSpend[[#This Row],[Network Description]]&lt;&gt;"",VLOOKUP(TimeSpend[[#This Row],[Network Description]],Projects!A:C,3,0),"")</f>
        <v/>
      </c>
      <c r="O1923" s="69" t="str">
        <f>IF(TimeSpend[[#This Row],[Activity]]&lt;&gt;"",VLOOKUP(TimeSpend[[#This Row],[Activity]],Activity,2,FALSE),"")</f>
        <v/>
      </c>
    </row>
    <row r="1924" spans="3:15" ht="16.5" customHeight="1" x14ac:dyDescent="0.25">
      <c r="C1924" s="68" t="str">
        <f t="shared" si="33"/>
        <v/>
      </c>
      <c r="D1924" s="69" t="str">
        <f>IF(TimeSpend[[#This Row],[Network Description]]&lt;&gt;"",VLOOKUP(TimeSpend[[#This Row],[Network Description]],Projects!A:B,2,0),"")</f>
        <v/>
      </c>
      <c r="F1924" s="96"/>
      <c r="L1924" s="69" t="str">
        <f>IF(TimeSpend[[#This Row],[Personnel number]]&lt;&gt;"",Utilization!$J$2,"")</f>
        <v/>
      </c>
      <c r="M1924" s="69" t="str">
        <f>IF(TimeSpend[[#This Row],[Personnel number]]&lt;&gt;"",VLOOKUP(TimeSpend[[#This Row],[Personnel number]],Users!A:B,2,0),"")</f>
        <v/>
      </c>
      <c r="N1924" s="69" t="str">
        <f>IF(TimeSpend[[#This Row],[Network Description]]&lt;&gt;"",VLOOKUP(TimeSpend[[#This Row],[Network Description]],Projects!A:C,3,0),"")</f>
        <v/>
      </c>
      <c r="O1924" s="69" t="str">
        <f>IF(TimeSpend[[#This Row],[Activity]]&lt;&gt;"",VLOOKUP(TimeSpend[[#This Row],[Activity]],Activity,2,FALSE),"")</f>
        <v/>
      </c>
    </row>
    <row r="1925" spans="3:15" ht="16.5" customHeight="1" x14ac:dyDescent="0.25">
      <c r="C1925" s="68" t="str">
        <f t="shared" si="33"/>
        <v/>
      </c>
      <c r="D1925" s="69" t="str">
        <f>IF(TimeSpend[[#This Row],[Network Description]]&lt;&gt;"",VLOOKUP(TimeSpend[[#This Row],[Network Description]],Projects!A:B,2,0),"")</f>
        <v/>
      </c>
      <c r="F1925" s="96"/>
      <c r="L1925" s="69" t="str">
        <f>IF(TimeSpend[[#This Row],[Personnel number]]&lt;&gt;"",Utilization!$J$2,"")</f>
        <v/>
      </c>
      <c r="M1925" s="69" t="str">
        <f>IF(TimeSpend[[#This Row],[Personnel number]]&lt;&gt;"",VLOOKUP(TimeSpend[[#This Row],[Personnel number]],Users!A:B,2,0),"")</f>
        <v/>
      </c>
      <c r="N1925" s="69" t="str">
        <f>IF(TimeSpend[[#This Row],[Network Description]]&lt;&gt;"",VLOOKUP(TimeSpend[[#This Row],[Network Description]],Projects!A:C,3,0),"")</f>
        <v/>
      </c>
      <c r="O1925" s="69" t="str">
        <f>IF(TimeSpend[[#This Row],[Activity]]&lt;&gt;"",VLOOKUP(TimeSpend[[#This Row],[Activity]],Activity,2,FALSE),"")</f>
        <v/>
      </c>
    </row>
    <row r="1926" spans="3:15" ht="16.5" customHeight="1" x14ac:dyDescent="0.25">
      <c r="C1926" s="68" t="str">
        <f t="shared" si="33"/>
        <v/>
      </c>
      <c r="D1926" s="69" t="str">
        <f>IF(TimeSpend[[#This Row],[Network Description]]&lt;&gt;"",VLOOKUP(TimeSpend[[#This Row],[Network Description]],Projects!A:B,2,0),"")</f>
        <v/>
      </c>
      <c r="F1926" s="96"/>
      <c r="L1926" s="69" t="str">
        <f>IF(TimeSpend[[#This Row],[Personnel number]]&lt;&gt;"",Utilization!$J$2,"")</f>
        <v/>
      </c>
      <c r="M1926" s="69" t="str">
        <f>IF(TimeSpend[[#This Row],[Personnel number]]&lt;&gt;"",VLOOKUP(TimeSpend[[#This Row],[Personnel number]],Users!A:B,2,0),"")</f>
        <v/>
      </c>
      <c r="N1926" s="69" t="str">
        <f>IF(TimeSpend[[#This Row],[Network Description]]&lt;&gt;"",VLOOKUP(TimeSpend[[#This Row],[Network Description]],Projects!A:C,3,0),"")</f>
        <v/>
      </c>
      <c r="O1926" s="69" t="str">
        <f>IF(TimeSpend[[#This Row],[Activity]]&lt;&gt;"",VLOOKUP(TimeSpend[[#This Row],[Activity]],Activity,2,FALSE),"")</f>
        <v/>
      </c>
    </row>
    <row r="1927" spans="3:15" ht="16.5" customHeight="1" x14ac:dyDescent="0.25">
      <c r="C1927" s="68" t="str">
        <f t="shared" si="33"/>
        <v/>
      </c>
      <c r="D1927" s="69" t="str">
        <f>IF(TimeSpend[[#This Row],[Network Description]]&lt;&gt;"",VLOOKUP(TimeSpend[[#This Row],[Network Description]],Projects!A:B,2,0),"")</f>
        <v/>
      </c>
      <c r="F1927" s="96"/>
      <c r="L1927" s="69" t="str">
        <f>IF(TimeSpend[[#This Row],[Personnel number]]&lt;&gt;"",Utilization!$J$2,"")</f>
        <v/>
      </c>
      <c r="M1927" s="69" t="str">
        <f>IF(TimeSpend[[#This Row],[Personnel number]]&lt;&gt;"",VLOOKUP(TimeSpend[[#This Row],[Personnel number]],Users!A:B,2,0),"")</f>
        <v/>
      </c>
      <c r="N1927" s="69" t="str">
        <f>IF(TimeSpend[[#This Row],[Network Description]]&lt;&gt;"",VLOOKUP(TimeSpend[[#This Row],[Network Description]],Projects!A:C,3,0),"")</f>
        <v/>
      </c>
      <c r="O1927" s="69" t="str">
        <f>IF(TimeSpend[[#This Row],[Activity]]&lt;&gt;"",VLOOKUP(TimeSpend[[#This Row],[Activity]],Activity,2,FALSE),"")</f>
        <v/>
      </c>
    </row>
    <row r="1928" spans="3:15" ht="16.5" customHeight="1" x14ac:dyDescent="0.25">
      <c r="C1928" s="68" t="str">
        <f t="shared" si="33"/>
        <v/>
      </c>
      <c r="D1928" s="69" t="str">
        <f>IF(TimeSpend[[#This Row],[Network Description]]&lt;&gt;"",VLOOKUP(TimeSpend[[#This Row],[Network Description]],Projects!A:B,2,0),"")</f>
        <v/>
      </c>
      <c r="F1928" s="96"/>
      <c r="L1928" s="69" t="str">
        <f>IF(TimeSpend[[#This Row],[Personnel number]]&lt;&gt;"",Utilization!$J$2,"")</f>
        <v/>
      </c>
      <c r="M1928" s="69" t="str">
        <f>IF(TimeSpend[[#This Row],[Personnel number]]&lt;&gt;"",VLOOKUP(TimeSpend[[#This Row],[Personnel number]],Users!A:B,2,0),"")</f>
        <v/>
      </c>
      <c r="N1928" s="69" t="str">
        <f>IF(TimeSpend[[#This Row],[Network Description]]&lt;&gt;"",VLOOKUP(TimeSpend[[#This Row],[Network Description]],Projects!A:C,3,0),"")</f>
        <v/>
      </c>
      <c r="O1928" s="69" t="str">
        <f>IF(TimeSpend[[#This Row],[Activity]]&lt;&gt;"",VLOOKUP(TimeSpend[[#This Row],[Activity]],Activity,2,FALSE),"")</f>
        <v/>
      </c>
    </row>
    <row r="1929" spans="3:15" ht="16.5" customHeight="1" x14ac:dyDescent="0.25">
      <c r="C1929" s="68" t="str">
        <f t="shared" si="33"/>
        <v/>
      </c>
      <c r="D1929" s="69" t="str">
        <f>IF(TimeSpend[[#This Row],[Network Description]]&lt;&gt;"",VLOOKUP(TimeSpend[[#This Row],[Network Description]],Projects!A:B,2,0),"")</f>
        <v/>
      </c>
      <c r="F1929" s="96"/>
      <c r="L1929" s="69" t="str">
        <f>IF(TimeSpend[[#This Row],[Personnel number]]&lt;&gt;"",Utilization!$J$2,"")</f>
        <v/>
      </c>
      <c r="M1929" s="69" t="str">
        <f>IF(TimeSpend[[#This Row],[Personnel number]]&lt;&gt;"",VLOOKUP(TimeSpend[[#This Row],[Personnel number]],Users!A:B,2,0),"")</f>
        <v/>
      </c>
      <c r="N1929" s="69" t="str">
        <f>IF(TimeSpend[[#This Row],[Network Description]]&lt;&gt;"",VLOOKUP(TimeSpend[[#This Row],[Network Description]],Projects!A:C,3,0),"")</f>
        <v/>
      </c>
      <c r="O1929" s="69" t="str">
        <f>IF(TimeSpend[[#This Row],[Activity]]&lt;&gt;"",VLOOKUP(TimeSpend[[#This Row],[Activity]],Activity,2,FALSE),"")</f>
        <v/>
      </c>
    </row>
    <row r="1930" spans="3:15" ht="16.5" customHeight="1" x14ac:dyDescent="0.25">
      <c r="C1930" s="68" t="str">
        <f t="shared" si="33"/>
        <v/>
      </c>
      <c r="D1930" s="69" t="str">
        <f>IF(TimeSpend[[#This Row],[Network Description]]&lt;&gt;"",VLOOKUP(TimeSpend[[#This Row],[Network Description]],Projects!A:B,2,0),"")</f>
        <v/>
      </c>
      <c r="F1930" s="96"/>
      <c r="L1930" s="69" t="str">
        <f>IF(TimeSpend[[#This Row],[Personnel number]]&lt;&gt;"",Utilization!$J$2,"")</f>
        <v/>
      </c>
      <c r="M1930" s="69" t="str">
        <f>IF(TimeSpend[[#This Row],[Personnel number]]&lt;&gt;"",VLOOKUP(TimeSpend[[#This Row],[Personnel number]],Users!A:B,2,0),"")</f>
        <v/>
      </c>
      <c r="N1930" s="69" t="str">
        <f>IF(TimeSpend[[#This Row],[Network Description]]&lt;&gt;"",VLOOKUP(TimeSpend[[#This Row],[Network Description]],Projects!A:C,3,0),"")</f>
        <v/>
      </c>
      <c r="O1930" s="69" t="str">
        <f>IF(TimeSpend[[#This Row],[Activity]]&lt;&gt;"",VLOOKUP(TimeSpend[[#This Row],[Activity]],Activity,2,FALSE),"")</f>
        <v/>
      </c>
    </row>
    <row r="1931" spans="3:15" ht="16.5" customHeight="1" x14ac:dyDescent="0.25">
      <c r="C1931" s="68" t="str">
        <f t="shared" si="33"/>
        <v/>
      </c>
      <c r="D1931" s="69" t="str">
        <f>IF(TimeSpend[[#This Row],[Network Description]]&lt;&gt;"",VLOOKUP(TimeSpend[[#This Row],[Network Description]],Projects!A:B,2,0),"")</f>
        <v/>
      </c>
      <c r="F1931" s="96"/>
      <c r="L1931" s="69" t="str">
        <f>IF(TimeSpend[[#This Row],[Personnel number]]&lt;&gt;"",Utilization!$J$2,"")</f>
        <v/>
      </c>
      <c r="M1931" s="69" t="str">
        <f>IF(TimeSpend[[#This Row],[Personnel number]]&lt;&gt;"",VLOOKUP(TimeSpend[[#This Row],[Personnel number]],Users!A:B,2,0),"")</f>
        <v/>
      </c>
      <c r="N1931" s="69" t="str">
        <f>IF(TimeSpend[[#This Row],[Network Description]]&lt;&gt;"",VLOOKUP(TimeSpend[[#This Row],[Network Description]],Projects!A:C,3,0),"")</f>
        <v/>
      </c>
      <c r="O1931" s="69" t="str">
        <f>IF(TimeSpend[[#This Row],[Activity]]&lt;&gt;"",VLOOKUP(TimeSpend[[#This Row],[Activity]],Activity,2,FALSE),"")</f>
        <v/>
      </c>
    </row>
    <row r="1932" spans="3:15" ht="16.5" customHeight="1" x14ac:dyDescent="0.25">
      <c r="C1932" s="68" t="str">
        <f t="shared" si="33"/>
        <v/>
      </c>
      <c r="D1932" s="69" t="str">
        <f>IF(TimeSpend[[#This Row],[Network Description]]&lt;&gt;"",VLOOKUP(TimeSpend[[#This Row],[Network Description]],Projects!A:B,2,0),"")</f>
        <v/>
      </c>
      <c r="F1932" s="96"/>
      <c r="L1932" s="69" t="str">
        <f>IF(TimeSpend[[#This Row],[Personnel number]]&lt;&gt;"",Utilization!$J$2,"")</f>
        <v/>
      </c>
      <c r="M1932" s="69" t="str">
        <f>IF(TimeSpend[[#This Row],[Personnel number]]&lt;&gt;"",VLOOKUP(TimeSpend[[#This Row],[Personnel number]],Users!A:B,2,0),"")</f>
        <v/>
      </c>
      <c r="N1932" s="69" t="str">
        <f>IF(TimeSpend[[#This Row],[Network Description]]&lt;&gt;"",VLOOKUP(TimeSpend[[#This Row],[Network Description]],Projects!A:C,3,0),"")</f>
        <v/>
      </c>
      <c r="O1932" s="69" t="str">
        <f>IF(TimeSpend[[#This Row],[Activity]]&lt;&gt;"",VLOOKUP(TimeSpend[[#This Row],[Activity]],Activity,2,FALSE),"")</f>
        <v/>
      </c>
    </row>
    <row r="1933" spans="3:15" ht="16.5" customHeight="1" x14ac:dyDescent="0.25">
      <c r="C1933" s="68" t="str">
        <f t="shared" si="33"/>
        <v/>
      </c>
      <c r="D1933" s="69" t="str">
        <f>IF(TimeSpend[[#This Row],[Network Description]]&lt;&gt;"",VLOOKUP(TimeSpend[[#This Row],[Network Description]],Projects!A:B,2,0),"")</f>
        <v/>
      </c>
      <c r="F1933" s="96"/>
      <c r="L1933" s="69" t="str">
        <f>IF(TimeSpend[[#This Row],[Personnel number]]&lt;&gt;"",Utilization!$J$2,"")</f>
        <v/>
      </c>
      <c r="M1933" s="69" t="str">
        <f>IF(TimeSpend[[#This Row],[Personnel number]]&lt;&gt;"",VLOOKUP(TimeSpend[[#This Row],[Personnel number]],Users!A:B,2,0),"")</f>
        <v/>
      </c>
      <c r="N1933" s="69" t="str">
        <f>IF(TimeSpend[[#This Row],[Network Description]]&lt;&gt;"",VLOOKUP(TimeSpend[[#This Row],[Network Description]],Projects!A:C,3,0),"")</f>
        <v/>
      </c>
      <c r="O1933" s="69" t="str">
        <f>IF(TimeSpend[[#This Row],[Activity]]&lt;&gt;"",VLOOKUP(TimeSpend[[#This Row],[Activity]],Activity,2,FALSE),"")</f>
        <v/>
      </c>
    </row>
    <row r="1934" spans="3:15" ht="16.5" customHeight="1" x14ac:dyDescent="0.25">
      <c r="C1934" s="68" t="str">
        <f t="shared" si="33"/>
        <v/>
      </c>
      <c r="D1934" s="69" t="str">
        <f>IF(TimeSpend[[#This Row],[Network Description]]&lt;&gt;"",VLOOKUP(TimeSpend[[#This Row],[Network Description]],Projects!A:B,2,0),"")</f>
        <v/>
      </c>
      <c r="F1934" s="96"/>
      <c r="L1934" s="69" t="str">
        <f>IF(TimeSpend[[#This Row],[Personnel number]]&lt;&gt;"",Utilization!$J$2,"")</f>
        <v/>
      </c>
      <c r="M1934" s="69" t="str">
        <f>IF(TimeSpend[[#This Row],[Personnel number]]&lt;&gt;"",VLOOKUP(TimeSpend[[#This Row],[Personnel number]],Users!A:B,2,0),"")</f>
        <v/>
      </c>
      <c r="N1934" s="69" t="str">
        <f>IF(TimeSpend[[#This Row],[Network Description]]&lt;&gt;"",VLOOKUP(TimeSpend[[#This Row],[Network Description]],Projects!A:C,3,0),"")</f>
        <v/>
      </c>
      <c r="O1934" s="69" t="str">
        <f>IF(TimeSpend[[#This Row],[Activity]]&lt;&gt;"",VLOOKUP(TimeSpend[[#This Row],[Activity]],Activity,2,FALSE),"")</f>
        <v/>
      </c>
    </row>
    <row r="1935" spans="3:15" ht="16.5" customHeight="1" x14ac:dyDescent="0.25">
      <c r="C1935" s="68" t="str">
        <f t="shared" si="33"/>
        <v/>
      </c>
      <c r="D1935" s="69" t="str">
        <f>IF(TimeSpend[[#This Row],[Network Description]]&lt;&gt;"",VLOOKUP(TimeSpend[[#This Row],[Network Description]],Projects!A:B,2,0),"")</f>
        <v/>
      </c>
      <c r="F1935" s="96"/>
      <c r="L1935" s="69" t="str">
        <f>IF(TimeSpend[[#This Row],[Personnel number]]&lt;&gt;"",Utilization!$J$2,"")</f>
        <v/>
      </c>
      <c r="M1935" s="69" t="str">
        <f>IF(TimeSpend[[#This Row],[Personnel number]]&lt;&gt;"",VLOOKUP(TimeSpend[[#This Row],[Personnel number]],Users!A:B,2,0),"")</f>
        <v/>
      </c>
      <c r="N1935" s="69" t="str">
        <f>IF(TimeSpend[[#This Row],[Network Description]]&lt;&gt;"",VLOOKUP(TimeSpend[[#This Row],[Network Description]],Projects!A:C,3,0),"")</f>
        <v/>
      </c>
      <c r="O1935" s="69" t="str">
        <f>IF(TimeSpend[[#This Row],[Activity]]&lt;&gt;"",VLOOKUP(TimeSpend[[#This Row],[Activity]],Activity,2,FALSE),"")</f>
        <v/>
      </c>
    </row>
    <row r="1936" spans="3:15" ht="16.5" customHeight="1" x14ac:dyDescent="0.25">
      <c r="C1936" s="68" t="str">
        <f t="shared" si="33"/>
        <v/>
      </c>
      <c r="D1936" s="69" t="str">
        <f>IF(TimeSpend[[#This Row],[Network Description]]&lt;&gt;"",VLOOKUP(TimeSpend[[#This Row],[Network Description]],Projects!A:B,2,0),"")</f>
        <v/>
      </c>
      <c r="F1936" s="96"/>
      <c r="L1936" s="69" t="str">
        <f>IF(TimeSpend[[#This Row],[Personnel number]]&lt;&gt;"",Utilization!$J$2,"")</f>
        <v/>
      </c>
      <c r="M1936" s="69" t="str">
        <f>IF(TimeSpend[[#This Row],[Personnel number]]&lt;&gt;"",VLOOKUP(TimeSpend[[#This Row],[Personnel number]],Users!A:B,2,0),"")</f>
        <v/>
      </c>
      <c r="N1936" s="69" t="str">
        <f>IF(TimeSpend[[#This Row],[Network Description]]&lt;&gt;"",VLOOKUP(TimeSpend[[#This Row],[Network Description]],Projects!A:C,3,0),"")</f>
        <v/>
      </c>
      <c r="O1936" s="69" t="str">
        <f>IF(TimeSpend[[#This Row],[Activity]]&lt;&gt;"",VLOOKUP(TimeSpend[[#This Row],[Activity]],Activity,2,FALSE),"")</f>
        <v/>
      </c>
    </row>
    <row r="1937" spans="3:15" ht="16.5" customHeight="1" x14ac:dyDescent="0.25">
      <c r="C1937" s="68" t="str">
        <f t="shared" si="33"/>
        <v/>
      </c>
      <c r="D1937" s="69" t="str">
        <f>IF(TimeSpend[[#This Row],[Network Description]]&lt;&gt;"",VLOOKUP(TimeSpend[[#This Row],[Network Description]],Projects!A:B,2,0),"")</f>
        <v/>
      </c>
      <c r="F1937" s="96"/>
      <c r="L1937" s="69" t="str">
        <f>IF(TimeSpend[[#This Row],[Personnel number]]&lt;&gt;"",Utilization!$J$2,"")</f>
        <v/>
      </c>
      <c r="M1937" s="69" t="str">
        <f>IF(TimeSpend[[#This Row],[Personnel number]]&lt;&gt;"",VLOOKUP(TimeSpend[[#This Row],[Personnel number]],Users!A:B,2,0),"")</f>
        <v/>
      </c>
      <c r="N1937" s="69" t="str">
        <f>IF(TimeSpend[[#This Row],[Network Description]]&lt;&gt;"",VLOOKUP(TimeSpend[[#This Row],[Network Description]],Projects!A:C,3,0),"")</f>
        <v/>
      </c>
      <c r="O1937" s="69" t="str">
        <f>IF(TimeSpend[[#This Row],[Activity]]&lt;&gt;"",VLOOKUP(TimeSpend[[#This Row],[Activity]],Activity,2,FALSE),"")</f>
        <v/>
      </c>
    </row>
    <row r="1938" spans="3:15" ht="16.5" customHeight="1" x14ac:dyDescent="0.25">
      <c r="C1938" s="68" t="str">
        <f t="shared" si="33"/>
        <v/>
      </c>
      <c r="D1938" s="69" t="str">
        <f>IF(TimeSpend[[#This Row],[Network Description]]&lt;&gt;"",VLOOKUP(TimeSpend[[#This Row],[Network Description]],Projects!A:B,2,0),"")</f>
        <v/>
      </c>
      <c r="F1938" s="96"/>
      <c r="L1938" s="69" t="str">
        <f>IF(TimeSpend[[#This Row],[Personnel number]]&lt;&gt;"",Utilization!$J$2,"")</f>
        <v/>
      </c>
      <c r="M1938" s="69" t="str">
        <f>IF(TimeSpend[[#This Row],[Personnel number]]&lt;&gt;"",VLOOKUP(TimeSpend[[#This Row],[Personnel number]],Users!A:B,2,0),"")</f>
        <v/>
      </c>
      <c r="N1938" s="69" t="str">
        <f>IF(TimeSpend[[#This Row],[Network Description]]&lt;&gt;"",VLOOKUP(TimeSpend[[#This Row],[Network Description]],Projects!A:C,3,0),"")</f>
        <v/>
      </c>
      <c r="O1938" s="69" t="str">
        <f>IF(TimeSpend[[#This Row],[Activity]]&lt;&gt;"",VLOOKUP(TimeSpend[[#This Row],[Activity]],Activity,2,FALSE),"")</f>
        <v/>
      </c>
    </row>
    <row r="1939" spans="3:15" ht="16.5" customHeight="1" x14ac:dyDescent="0.25">
      <c r="C1939" s="68" t="str">
        <f t="shared" si="33"/>
        <v/>
      </c>
      <c r="D1939" s="69" t="str">
        <f>IF(TimeSpend[[#This Row],[Network Description]]&lt;&gt;"",VLOOKUP(TimeSpend[[#This Row],[Network Description]],Projects!A:B,2,0),"")</f>
        <v/>
      </c>
      <c r="F1939" s="96"/>
      <c r="L1939" s="69" t="str">
        <f>IF(TimeSpend[[#This Row],[Personnel number]]&lt;&gt;"",Utilization!$J$2,"")</f>
        <v/>
      </c>
      <c r="M1939" s="69" t="str">
        <f>IF(TimeSpend[[#This Row],[Personnel number]]&lt;&gt;"",VLOOKUP(TimeSpend[[#This Row],[Personnel number]],Users!A:B,2,0),"")</f>
        <v/>
      </c>
      <c r="N1939" s="69" t="str">
        <f>IF(TimeSpend[[#This Row],[Network Description]]&lt;&gt;"",VLOOKUP(TimeSpend[[#This Row],[Network Description]],Projects!A:C,3,0),"")</f>
        <v/>
      </c>
      <c r="O1939" s="69" t="str">
        <f>IF(TimeSpend[[#This Row],[Activity]]&lt;&gt;"",VLOOKUP(TimeSpend[[#This Row],[Activity]],Activity,2,FALSE),"")</f>
        <v/>
      </c>
    </row>
    <row r="1940" spans="3:15" ht="16.5" customHeight="1" x14ac:dyDescent="0.25">
      <c r="C1940" s="68" t="str">
        <f t="shared" si="33"/>
        <v/>
      </c>
      <c r="D1940" s="69" t="str">
        <f>IF(TimeSpend[[#This Row],[Network Description]]&lt;&gt;"",VLOOKUP(TimeSpend[[#This Row],[Network Description]],Projects!A:B,2,0),"")</f>
        <v/>
      </c>
      <c r="F1940" s="96"/>
      <c r="L1940" s="69" t="str">
        <f>IF(TimeSpend[[#This Row],[Personnel number]]&lt;&gt;"",Utilization!$J$2,"")</f>
        <v/>
      </c>
      <c r="M1940" s="69" t="str">
        <f>IF(TimeSpend[[#This Row],[Personnel number]]&lt;&gt;"",VLOOKUP(TimeSpend[[#This Row],[Personnel number]],Users!A:B,2,0),"")</f>
        <v/>
      </c>
      <c r="N1940" s="69" t="str">
        <f>IF(TimeSpend[[#This Row],[Network Description]]&lt;&gt;"",VLOOKUP(TimeSpend[[#This Row],[Network Description]],Projects!A:C,3,0),"")</f>
        <v/>
      </c>
      <c r="O1940" s="69" t="str">
        <f>IF(TimeSpend[[#This Row],[Activity]]&lt;&gt;"",VLOOKUP(TimeSpend[[#This Row],[Activity]],Activity,2,FALSE),"")</f>
        <v/>
      </c>
    </row>
    <row r="1941" spans="3:15" ht="16.5" customHeight="1" x14ac:dyDescent="0.25">
      <c r="C1941" s="68" t="str">
        <f t="shared" si="33"/>
        <v/>
      </c>
      <c r="D1941" s="69" t="str">
        <f>IF(TimeSpend[[#This Row],[Network Description]]&lt;&gt;"",VLOOKUP(TimeSpend[[#This Row],[Network Description]],Projects!A:B,2,0),"")</f>
        <v/>
      </c>
      <c r="F1941" s="96"/>
      <c r="L1941" s="69" t="str">
        <f>IF(TimeSpend[[#This Row],[Personnel number]]&lt;&gt;"",Utilization!$J$2,"")</f>
        <v/>
      </c>
      <c r="M1941" s="69" t="str">
        <f>IF(TimeSpend[[#This Row],[Personnel number]]&lt;&gt;"",VLOOKUP(TimeSpend[[#This Row],[Personnel number]],Users!A:B,2,0),"")</f>
        <v/>
      </c>
      <c r="N1941" s="69" t="str">
        <f>IF(TimeSpend[[#This Row],[Network Description]]&lt;&gt;"",VLOOKUP(TimeSpend[[#This Row],[Network Description]],Projects!A:C,3,0),"")</f>
        <v/>
      </c>
      <c r="O1941" s="69" t="str">
        <f>IF(TimeSpend[[#This Row],[Activity]]&lt;&gt;"",VLOOKUP(TimeSpend[[#This Row],[Activity]],Activity,2,FALSE),"")</f>
        <v/>
      </c>
    </row>
    <row r="1942" spans="3:15" ht="16.5" customHeight="1" x14ac:dyDescent="0.25">
      <c r="C1942" s="68" t="str">
        <f t="shared" si="33"/>
        <v/>
      </c>
      <c r="D1942" s="69" t="str">
        <f>IF(TimeSpend[[#This Row],[Network Description]]&lt;&gt;"",VLOOKUP(TimeSpend[[#This Row],[Network Description]],Projects!A:B,2,0),"")</f>
        <v/>
      </c>
      <c r="F1942" s="96"/>
      <c r="L1942" s="69" t="str">
        <f>IF(TimeSpend[[#This Row],[Personnel number]]&lt;&gt;"",Utilization!$J$2,"")</f>
        <v/>
      </c>
      <c r="M1942" s="69" t="str">
        <f>IF(TimeSpend[[#This Row],[Personnel number]]&lt;&gt;"",VLOOKUP(TimeSpend[[#This Row],[Personnel number]],Users!A:B,2,0),"")</f>
        <v/>
      </c>
      <c r="N1942" s="69" t="str">
        <f>IF(TimeSpend[[#This Row],[Network Description]]&lt;&gt;"",VLOOKUP(TimeSpend[[#This Row],[Network Description]],Projects!A:C,3,0),"")</f>
        <v/>
      </c>
      <c r="O1942" s="69" t="str">
        <f>IF(TimeSpend[[#This Row],[Activity]]&lt;&gt;"",VLOOKUP(TimeSpend[[#This Row],[Activity]],Activity,2,FALSE),"")</f>
        <v/>
      </c>
    </row>
    <row r="1943" spans="3:15" ht="16.5" customHeight="1" x14ac:dyDescent="0.25">
      <c r="C1943" s="68" t="str">
        <f t="shared" si="33"/>
        <v/>
      </c>
      <c r="D1943" s="69" t="str">
        <f>IF(TimeSpend[[#This Row],[Network Description]]&lt;&gt;"",VLOOKUP(TimeSpend[[#This Row],[Network Description]],Projects!A:B,2,0),"")</f>
        <v/>
      </c>
      <c r="F1943" s="96"/>
      <c r="L1943" s="69" t="str">
        <f>IF(TimeSpend[[#This Row],[Personnel number]]&lt;&gt;"",Utilization!$J$2,"")</f>
        <v/>
      </c>
      <c r="M1943" s="69" t="str">
        <f>IF(TimeSpend[[#This Row],[Personnel number]]&lt;&gt;"",VLOOKUP(TimeSpend[[#This Row],[Personnel number]],Users!A:B,2,0),"")</f>
        <v/>
      </c>
      <c r="N1943" s="69" t="str">
        <f>IF(TimeSpend[[#This Row],[Network Description]]&lt;&gt;"",VLOOKUP(TimeSpend[[#This Row],[Network Description]],Projects!A:C,3,0),"")</f>
        <v/>
      </c>
      <c r="O1943" s="69" t="str">
        <f>IF(TimeSpend[[#This Row],[Activity]]&lt;&gt;"",VLOOKUP(TimeSpend[[#This Row],[Activity]],Activity,2,FALSE),"")</f>
        <v/>
      </c>
    </row>
    <row r="1944" spans="3:15" ht="16.5" customHeight="1" x14ac:dyDescent="0.25">
      <c r="C1944" s="68" t="str">
        <f t="shared" si="33"/>
        <v/>
      </c>
      <c r="D1944" s="69" t="str">
        <f>IF(TimeSpend[[#This Row],[Network Description]]&lt;&gt;"",VLOOKUP(TimeSpend[[#This Row],[Network Description]],Projects!A:B,2,0),"")</f>
        <v/>
      </c>
      <c r="F1944" s="96"/>
      <c r="L1944" s="69" t="str">
        <f>IF(TimeSpend[[#This Row],[Personnel number]]&lt;&gt;"",Utilization!$J$2,"")</f>
        <v/>
      </c>
      <c r="M1944" s="69" t="str">
        <f>IF(TimeSpend[[#This Row],[Personnel number]]&lt;&gt;"",VLOOKUP(TimeSpend[[#This Row],[Personnel number]],Users!A:B,2,0),"")</f>
        <v/>
      </c>
      <c r="N1944" s="69" t="str">
        <f>IF(TimeSpend[[#This Row],[Network Description]]&lt;&gt;"",VLOOKUP(TimeSpend[[#This Row],[Network Description]],Projects!A:C,3,0),"")</f>
        <v/>
      </c>
      <c r="O1944" s="69" t="str">
        <f>IF(TimeSpend[[#This Row],[Activity]]&lt;&gt;"",VLOOKUP(TimeSpend[[#This Row],[Activity]],Activity,2,FALSE),"")</f>
        <v/>
      </c>
    </row>
    <row r="1945" spans="3:15" ht="16.5" customHeight="1" x14ac:dyDescent="0.25">
      <c r="C1945" s="68" t="str">
        <f t="shared" si="33"/>
        <v/>
      </c>
      <c r="D1945" s="69" t="str">
        <f>IF(TimeSpend[[#This Row],[Network Description]]&lt;&gt;"",VLOOKUP(TimeSpend[[#This Row],[Network Description]],Projects!A:B,2,0),"")</f>
        <v/>
      </c>
      <c r="F1945" s="96"/>
      <c r="L1945" s="69" t="str">
        <f>IF(TimeSpend[[#This Row],[Personnel number]]&lt;&gt;"",Utilization!$J$2,"")</f>
        <v/>
      </c>
      <c r="M1945" s="69" t="str">
        <f>IF(TimeSpend[[#This Row],[Personnel number]]&lt;&gt;"",VLOOKUP(TimeSpend[[#This Row],[Personnel number]],Users!A:B,2,0),"")</f>
        <v/>
      </c>
      <c r="N1945" s="69" t="str">
        <f>IF(TimeSpend[[#This Row],[Network Description]]&lt;&gt;"",VLOOKUP(TimeSpend[[#This Row],[Network Description]],Projects!A:C,3,0),"")</f>
        <v/>
      </c>
      <c r="O1945" s="69" t="str">
        <f>IF(TimeSpend[[#This Row],[Activity]]&lt;&gt;"",VLOOKUP(TimeSpend[[#This Row],[Activity]],Activity,2,FALSE),"")</f>
        <v/>
      </c>
    </row>
    <row r="1946" spans="3:15" ht="16.5" customHeight="1" x14ac:dyDescent="0.25">
      <c r="C1946" s="68" t="str">
        <f t="shared" si="33"/>
        <v/>
      </c>
      <c r="D1946" s="69" t="str">
        <f>IF(TimeSpend[[#This Row],[Network Description]]&lt;&gt;"",VLOOKUP(TimeSpend[[#This Row],[Network Description]],Projects!A:B,2,0),"")</f>
        <v/>
      </c>
      <c r="F1946" s="96"/>
      <c r="L1946" s="69" t="str">
        <f>IF(TimeSpend[[#This Row],[Personnel number]]&lt;&gt;"",Utilization!$J$2,"")</f>
        <v/>
      </c>
      <c r="M1946" s="69" t="str">
        <f>IF(TimeSpend[[#This Row],[Personnel number]]&lt;&gt;"",VLOOKUP(TimeSpend[[#This Row],[Personnel number]],Users!A:B,2,0),"")</f>
        <v/>
      </c>
      <c r="N1946" s="69" t="str">
        <f>IF(TimeSpend[[#This Row],[Network Description]]&lt;&gt;"",VLOOKUP(TimeSpend[[#This Row],[Network Description]],Projects!A:C,3,0),"")</f>
        <v/>
      </c>
      <c r="O1946" s="69" t="str">
        <f>IF(TimeSpend[[#This Row],[Activity]]&lt;&gt;"",VLOOKUP(TimeSpend[[#This Row],[Activity]],Activity,2,FALSE),"")</f>
        <v/>
      </c>
    </row>
    <row r="1947" spans="3:15" ht="16.5" customHeight="1" x14ac:dyDescent="0.25">
      <c r="C1947" s="68" t="str">
        <f t="shared" si="33"/>
        <v/>
      </c>
      <c r="D1947" s="69" t="str">
        <f>IF(TimeSpend[[#This Row],[Network Description]]&lt;&gt;"",VLOOKUP(TimeSpend[[#This Row],[Network Description]],Projects!A:B,2,0),"")</f>
        <v/>
      </c>
      <c r="F1947" s="96"/>
      <c r="L1947" s="69" t="str">
        <f>IF(TimeSpend[[#This Row],[Personnel number]]&lt;&gt;"",Utilization!$J$2,"")</f>
        <v/>
      </c>
      <c r="M1947" s="69" t="str">
        <f>IF(TimeSpend[[#This Row],[Personnel number]]&lt;&gt;"",VLOOKUP(TimeSpend[[#This Row],[Personnel number]],Users!A:B,2,0),"")</f>
        <v/>
      </c>
      <c r="N1947" s="69" t="str">
        <f>IF(TimeSpend[[#This Row],[Network Description]]&lt;&gt;"",VLOOKUP(TimeSpend[[#This Row],[Network Description]],Projects!A:C,3,0),"")</f>
        <v/>
      </c>
      <c r="O1947" s="69" t="str">
        <f>IF(TimeSpend[[#This Row],[Activity]]&lt;&gt;"",VLOOKUP(TimeSpend[[#This Row],[Activity]],Activity,2,FALSE),"")</f>
        <v/>
      </c>
    </row>
    <row r="1948" spans="3:15" ht="16.5" customHeight="1" x14ac:dyDescent="0.25">
      <c r="C1948" s="68" t="str">
        <f t="shared" si="33"/>
        <v/>
      </c>
      <c r="D1948" s="69" t="str">
        <f>IF(TimeSpend[[#This Row],[Network Description]]&lt;&gt;"",VLOOKUP(TimeSpend[[#This Row],[Network Description]],Projects!A:B,2,0),"")</f>
        <v/>
      </c>
      <c r="F1948" s="96"/>
      <c r="L1948" s="69" t="str">
        <f>IF(TimeSpend[[#This Row],[Personnel number]]&lt;&gt;"",Utilization!$J$2,"")</f>
        <v/>
      </c>
      <c r="M1948" s="69" t="str">
        <f>IF(TimeSpend[[#This Row],[Personnel number]]&lt;&gt;"",VLOOKUP(TimeSpend[[#This Row],[Personnel number]],Users!A:B,2,0),"")</f>
        <v/>
      </c>
      <c r="N1948" s="69" t="str">
        <f>IF(TimeSpend[[#This Row],[Network Description]]&lt;&gt;"",VLOOKUP(TimeSpend[[#This Row],[Network Description]],Projects!A:C,3,0),"")</f>
        <v/>
      </c>
      <c r="O1948" s="69" t="str">
        <f>IF(TimeSpend[[#This Row],[Activity]]&lt;&gt;"",VLOOKUP(TimeSpend[[#This Row],[Activity]],Activity,2,FALSE),"")</f>
        <v/>
      </c>
    </row>
    <row r="1949" spans="3:15" ht="16.5" customHeight="1" x14ac:dyDescent="0.25">
      <c r="C1949" s="68" t="str">
        <f t="shared" si="33"/>
        <v/>
      </c>
      <c r="D1949" s="69" t="str">
        <f>IF(TimeSpend[[#This Row],[Network Description]]&lt;&gt;"",VLOOKUP(TimeSpend[[#This Row],[Network Description]],Projects!A:B,2,0),"")</f>
        <v/>
      </c>
      <c r="F1949" s="96"/>
      <c r="L1949" s="69" t="str">
        <f>IF(TimeSpend[[#This Row],[Personnel number]]&lt;&gt;"",Utilization!$J$2,"")</f>
        <v/>
      </c>
      <c r="M1949" s="69" t="str">
        <f>IF(TimeSpend[[#This Row],[Personnel number]]&lt;&gt;"",VLOOKUP(TimeSpend[[#This Row],[Personnel number]],Users!A:B,2,0),"")</f>
        <v/>
      </c>
      <c r="N1949" s="69" t="str">
        <f>IF(TimeSpend[[#This Row],[Network Description]]&lt;&gt;"",VLOOKUP(TimeSpend[[#This Row],[Network Description]],Projects!A:C,3,0),"")</f>
        <v/>
      </c>
      <c r="O1949" s="69" t="str">
        <f>IF(TimeSpend[[#This Row],[Activity]]&lt;&gt;"",VLOOKUP(TimeSpend[[#This Row],[Activity]],Activity,2,FALSE),"")</f>
        <v/>
      </c>
    </row>
    <row r="1950" spans="3:15" ht="16.5" customHeight="1" x14ac:dyDescent="0.25">
      <c r="C1950" s="68" t="str">
        <f t="shared" si="33"/>
        <v/>
      </c>
      <c r="D1950" s="69" t="str">
        <f>IF(TimeSpend[[#This Row],[Network Description]]&lt;&gt;"",VLOOKUP(TimeSpend[[#This Row],[Network Description]],Projects!A:B,2,0),"")</f>
        <v/>
      </c>
      <c r="F1950" s="96"/>
      <c r="L1950" s="69" t="str">
        <f>IF(TimeSpend[[#This Row],[Personnel number]]&lt;&gt;"",Utilization!$J$2,"")</f>
        <v/>
      </c>
      <c r="M1950" s="69" t="str">
        <f>IF(TimeSpend[[#This Row],[Personnel number]]&lt;&gt;"",VLOOKUP(TimeSpend[[#This Row],[Personnel number]],Users!A:B,2,0),"")</f>
        <v/>
      </c>
      <c r="N1950" s="69" t="str">
        <f>IF(TimeSpend[[#This Row],[Network Description]]&lt;&gt;"",VLOOKUP(TimeSpend[[#This Row],[Network Description]],Projects!A:C,3,0),"")</f>
        <v/>
      </c>
      <c r="O1950" s="69" t="str">
        <f>IF(TimeSpend[[#This Row],[Activity]]&lt;&gt;"",VLOOKUP(TimeSpend[[#This Row],[Activity]],Activity,2,FALSE),"")</f>
        <v/>
      </c>
    </row>
    <row r="1951" spans="3:15" ht="16.5" customHeight="1" x14ac:dyDescent="0.25">
      <c r="C1951" s="68" t="str">
        <f t="shared" si="33"/>
        <v/>
      </c>
      <c r="D1951" s="69" t="str">
        <f>IF(TimeSpend[[#This Row],[Network Description]]&lt;&gt;"",VLOOKUP(TimeSpend[[#This Row],[Network Description]],Projects!A:B,2,0),"")</f>
        <v/>
      </c>
      <c r="F1951" s="96"/>
      <c r="L1951" s="69" t="str">
        <f>IF(TimeSpend[[#This Row],[Personnel number]]&lt;&gt;"",Utilization!$J$2,"")</f>
        <v/>
      </c>
      <c r="M1951" s="69" t="str">
        <f>IF(TimeSpend[[#This Row],[Personnel number]]&lt;&gt;"",VLOOKUP(TimeSpend[[#This Row],[Personnel number]],Users!A:B,2,0),"")</f>
        <v/>
      </c>
      <c r="N1951" s="69" t="str">
        <f>IF(TimeSpend[[#This Row],[Network Description]]&lt;&gt;"",VLOOKUP(TimeSpend[[#This Row],[Network Description]],Projects!A:C,3,0),"")</f>
        <v/>
      </c>
      <c r="O1951" s="69" t="str">
        <f>IF(TimeSpend[[#This Row],[Activity]]&lt;&gt;"",VLOOKUP(TimeSpend[[#This Row],[Activity]],Activity,2,FALSE),"")</f>
        <v/>
      </c>
    </row>
    <row r="1952" spans="3:15" ht="16.5" customHeight="1" x14ac:dyDescent="0.25">
      <c r="C1952" s="68" t="str">
        <f t="shared" si="33"/>
        <v/>
      </c>
      <c r="D1952" s="69" t="str">
        <f>IF(TimeSpend[[#This Row],[Network Description]]&lt;&gt;"",VLOOKUP(TimeSpend[[#This Row],[Network Description]],Projects!A:B,2,0),"")</f>
        <v/>
      </c>
      <c r="F1952" s="96"/>
      <c r="L1952" s="69" t="str">
        <f>IF(TimeSpend[[#This Row],[Personnel number]]&lt;&gt;"",Utilization!$J$2,"")</f>
        <v/>
      </c>
      <c r="M1952" s="69" t="str">
        <f>IF(TimeSpend[[#This Row],[Personnel number]]&lt;&gt;"",VLOOKUP(TimeSpend[[#This Row],[Personnel number]],Users!A:B,2,0),"")</f>
        <v/>
      </c>
      <c r="N1952" s="69" t="str">
        <f>IF(TimeSpend[[#This Row],[Network Description]]&lt;&gt;"",VLOOKUP(TimeSpend[[#This Row],[Network Description]],Projects!A:C,3,0),"")</f>
        <v/>
      </c>
      <c r="O1952" s="69" t="str">
        <f>IF(TimeSpend[[#This Row],[Activity]]&lt;&gt;"",VLOOKUP(TimeSpend[[#This Row],[Activity]],Activity,2,FALSE),"")</f>
        <v/>
      </c>
    </row>
    <row r="1953" spans="3:15" ht="16.5" customHeight="1" x14ac:dyDescent="0.25">
      <c r="C1953" s="68" t="str">
        <f t="shared" si="33"/>
        <v/>
      </c>
      <c r="D1953" s="69" t="str">
        <f>IF(TimeSpend[[#This Row],[Network Description]]&lt;&gt;"",VLOOKUP(TimeSpend[[#This Row],[Network Description]],Projects!A:B,2,0),"")</f>
        <v/>
      </c>
      <c r="F1953" s="96"/>
      <c r="L1953" s="69" t="str">
        <f>IF(TimeSpend[[#This Row],[Personnel number]]&lt;&gt;"",Utilization!$J$2,"")</f>
        <v/>
      </c>
      <c r="M1953" s="69" t="str">
        <f>IF(TimeSpend[[#This Row],[Personnel number]]&lt;&gt;"",VLOOKUP(TimeSpend[[#This Row],[Personnel number]],Users!A:B,2,0),"")</f>
        <v/>
      </c>
      <c r="N1953" s="69" t="str">
        <f>IF(TimeSpend[[#This Row],[Network Description]]&lt;&gt;"",VLOOKUP(TimeSpend[[#This Row],[Network Description]],Projects!A:C,3,0),"")</f>
        <v/>
      </c>
      <c r="O1953" s="69" t="str">
        <f>IF(TimeSpend[[#This Row],[Activity]]&lt;&gt;"",VLOOKUP(TimeSpend[[#This Row],[Activity]],Activity,2,FALSE),"")</f>
        <v/>
      </c>
    </row>
    <row r="1954" spans="3:15" ht="16.5" customHeight="1" x14ac:dyDescent="0.25">
      <c r="C1954" s="68" t="str">
        <f t="shared" si="33"/>
        <v/>
      </c>
      <c r="D1954" s="69" t="str">
        <f>IF(TimeSpend[[#This Row],[Network Description]]&lt;&gt;"",VLOOKUP(TimeSpend[[#This Row],[Network Description]],Projects!A:B,2,0),"")</f>
        <v/>
      </c>
      <c r="F1954" s="96"/>
      <c r="L1954" s="69" t="str">
        <f>IF(TimeSpend[[#This Row],[Personnel number]]&lt;&gt;"",Utilization!$J$2,"")</f>
        <v/>
      </c>
      <c r="M1954" s="69" t="str">
        <f>IF(TimeSpend[[#This Row],[Personnel number]]&lt;&gt;"",VLOOKUP(TimeSpend[[#This Row],[Personnel number]],Users!A:B,2,0),"")</f>
        <v/>
      </c>
      <c r="N1954" s="69" t="str">
        <f>IF(TimeSpend[[#This Row],[Network Description]]&lt;&gt;"",VLOOKUP(TimeSpend[[#This Row],[Network Description]],Projects!A:C,3,0),"")</f>
        <v/>
      </c>
      <c r="O1954" s="69" t="str">
        <f>IF(TimeSpend[[#This Row],[Activity]]&lt;&gt;"",VLOOKUP(TimeSpend[[#This Row],[Activity]],Activity,2,FALSE),"")</f>
        <v/>
      </c>
    </row>
    <row r="1955" spans="3:15" ht="16.5" customHeight="1" x14ac:dyDescent="0.25">
      <c r="C1955" s="68" t="str">
        <f t="shared" si="33"/>
        <v/>
      </c>
      <c r="D1955" s="69" t="str">
        <f>IF(TimeSpend[[#This Row],[Network Description]]&lt;&gt;"",VLOOKUP(TimeSpend[[#This Row],[Network Description]],Projects!A:B,2,0),"")</f>
        <v/>
      </c>
      <c r="F1955" s="96"/>
      <c r="L1955" s="69" t="str">
        <f>IF(TimeSpend[[#This Row],[Personnel number]]&lt;&gt;"",Utilization!$J$2,"")</f>
        <v/>
      </c>
      <c r="M1955" s="69" t="str">
        <f>IF(TimeSpend[[#This Row],[Personnel number]]&lt;&gt;"",VLOOKUP(TimeSpend[[#This Row],[Personnel number]],Users!A:B,2,0),"")</f>
        <v/>
      </c>
      <c r="N1955" s="69" t="str">
        <f>IF(TimeSpend[[#This Row],[Network Description]]&lt;&gt;"",VLOOKUP(TimeSpend[[#This Row],[Network Description]],Projects!A:C,3,0),"")</f>
        <v/>
      </c>
      <c r="O1955" s="69" t="str">
        <f>IF(TimeSpend[[#This Row],[Activity]]&lt;&gt;"",VLOOKUP(TimeSpend[[#This Row],[Activity]],Activity,2,FALSE),"")</f>
        <v/>
      </c>
    </row>
    <row r="1956" spans="3:15" ht="16.5" customHeight="1" x14ac:dyDescent="0.25">
      <c r="C1956" s="68" t="str">
        <f t="shared" si="33"/>
        <v/>
      </c>
      <c r="D1956" s="69" t="str">
        <f>IF(TimeSpend[[#This Row],[Network Description]]&lt;&gt;"",VLOOKUP(TimeSpend[[#This Row],[Network Description]],Projects!A:B,2,0),"")</f>
        <v/>
      </c>
      <c r="F1956" s="96"/>
      <c r="L1956" s="69" t="str">
        <f>IF(TimeSpend[[#This Row],[Personnel number]]&lt;&gt;"",Utilization!$J$2,"")</f>
        <v/>
      </c>
      <c r="M1956" s="69" t="str">
        <f>IF(TimeSpend[[#This Row],[Personnel number]]&lt;&gt;"",VLOOKUP(TimeSpend[[#This Row],[Personnel number]],Users!A:B,2,0),"")</f>
        <v/>
      </c>
      <c r="N1956" s="69" t="str">
        <f>IF(TimeSpend[[#This Row],[Network Description]]&lt;&gt;"",VLOOKUP(TimeSpend[[#This Row],[Network Description]],Projects!A:C,3,0),"")</f>
        <v/>
      </c>
      <c r="O1956" s="69" t="str">
        <f>IF(TimeSpend[[#This Row],[Activity]]&lt;&gt;"",VLOOKUP(TimeSpend[[#This Row],[Activity]],Activity,2,FALSE),"")</f>
        <v/>
      </c>
    </row>
    <row r="1957" spans="3:15" ht="16.5" customHeight="1" x14ac:dyDescent="0.25">
      <c r="C1957" s="68" t="str">
        <f t="shared" si="33"/>
        <v/>
      </c>
      <c r="D1957" s="69" t="str">
        <f>IF(TimeSpend[[#This Row],[Network Description]]&lt;&gt;"",VLOOKUP(TimeSpend[[#This Row],[Network Description]],Projects!A:B,2,0),"")</f>
        <v/>
      </c>
      <c r="F1957" s="96"/>
      <c r="L1957" s="69" t="str">
        <f>IF(TimeSpend[[#This Row],[Personnel number]]&lt;&gt;"",Utilization!$J$2,"")</f>
        <v/>
      </c>
      <c r="M1957" s="69" t="str">
        <f>IF(TimeSpend[[#This Row],[Personnel number]]&lt;&gt;"",VLOOKUP(TimeSpend[[#This Row],[Personnel number]],Users!A:B,2,0),"")</f>
        <v/>
      </c>
      <c r="N1957" s="69" t="str">
        <f>IF(TimeSpend[[#This Row],[Network Description]]&lt;&gt;"",VLOOKUP(TimeSpend[[#This Row],[Network Description]],Projects!A:C,3,0),"")</f>
        <v/>
      </c>
      <c r="O1957" s="69" t="str">
        <f>IF(TimeSpend[[#This Row],[Activity]]&lt;&gt;"",VLOOKUP(TimeSpend[[#This Row],[Activity]],Activity,2,FALSE),"")</f>
        <v/>
      </c>
    </row>
    <row r="1958" spans="3:15" ht="16.5" customHeight="1" x14ac:dyDescent="0.25">
      <c r="C1958" s="68" t="str">
        <f t="shared" si="33"/>
        <v/>
      </c>
      <c r="D1958" s="69" t="str">
        <f>IF(TimeSpend[[#This Row],[Network Description]]&lt;&gt;"",VLOOKUP(TimeSpend[[#This Row],[Network Description]],Projects!A:B,2,0),"")</f>
        <v/>
      </c>
      <c r="F1958" s="96"/>
      <c r="L1958" s="69" t="str">
        <f>IF(TimeSpend[[#This Row],[Personnel number]]&lt;&gt;"",Utilization!$J$2,"")</f>
        <v/>
      </c>
      <c r="M1958" s="69" t="str">
        <f>IF(TimeSpend[[#This Row],[Personnel number]]&lt;&gt;"",VLOOKUP(TimeSpend[[#This Row],[Personnel number]],Users!A:B,2,0),"")</f>
        <v/>
      </c>
      <c r="N1958" s="69" t="str">
        <f>IF(TimeSpend[[#This Row],[Network Description]]&lt;&gt;"",VLOOKUP(TimeSpend[[#This Row],[Network Description]],Projects!A:C,3,0),"")</f>
        <v/>
      </c>
      <c r="O1958" s="69" t="str">
        <f>IF(TimeSpend[[#This Row],[Activity]]&lt;&gt;"",VLOOKUP(TimeSpend[[#This Row],[Activity]],Activity,2,FALSE),"")</f>
        <v/>
      </c>
    </row>
    <row r="1959" spans="3:15" ht="16.5" customHeight="1" x14ac:dyDescent="0.25">
      <c r="C1959" s="68" t="str">
        <f t="shared" si="33"/>
        <v/>
      </c>
      <c r="D1959" s="69" t="str">
        <f>IF(TimeSpend[[#This Row],[Network Description]]&lt;&gt;"",VLOOKUP(TimeSpend[[#This Row],[Network Description]],Projects!A:B,2,0),"")</f>
        <v/>
      </c>
      <c r="F1959" s="96"/>
      <c r="L1959" s="69" t="str">
        <f>IF(TimeSpend[[#This Row],[Personnel number]]&lt;&gt;"",Utilization!$J$2,"")</f>
        <v/>
      </c>
      <c r="M1959" s="69" t="str">
        <f>IF(TimeSpend[[#This Row],[Personnel number]]&lt;&gt;"",VLOOKUP(TimeSpend[[#This Row],[Personnel number]],Users!A:B,2,0),"")</f>
        <v/>
      </c>
      <c r="N1959" s="69" t="str">
        <f>IF(TimeSpend[[#This Row],[Network Description]]&lt;&gt;"",VLOOKUP(TimeSpend[[#This Row],[Network Description]],Projects!A:C,3,0),"")</f>
        <v/>
      </c>
      <c r="O1959" s="69" t="str">
        <f>IF(TimeSpend[[#This Row],[Activity]]&lt;&gt;"",VLOOKUP(TimeSpend[[#This Row],[Activity]],Activity,2,FALSE),"")</f>
        <v/>
      </c>
    </row>
    <row r="1960" spans="3:15" ht="16.5" customHeight="1" x14ac:dyDescent="0.25">
      <c r="C1960" s="68" t="str">
        <f t="shared" si="33"/>
        <v/>
      </c>
      <c r="D1960" s="69" t="str">
        <f>IF(TimeSpend[[#This Row],[Network Description]]&lt;&gt;"",VLOOKUP(TimeSpend[[#This Row],[Network Description]],Projects!A:B,2,0),"")</f>
        <v/>
      </c>
      <c r="F1960" s="96"/>
      <c r="L1960" s="69" t="str">
        <f>IF(TimeSpend[[#This Row],[Personnel number]]&lt;&gt;"",Utilization!$J$2,"")</f>
        <v/>
      </c>
      <c r="M1960" s="69" t="str">
        <f>IF(TimeSpend[[#This Row],[Personnel number]]&lt;&gt;"",VLOOKUP(TimeSpend[[#This Row],[Personnel number]],Users!A:B,2,0),"")</f>
        <v/>
      </c>
      <c r="N1960" s="69" t="str">
        <f>IF(TimeSpend[[#This Row],[Network Description]]&lt;&gt;"",VLOOKUP(TimeSpend[[#This Row],[Network Description]],Projects!A:C,3,0),"")</f>
        <v/>
      </c>
      <c r="O1960" s="69" t="str">
        <f>IF(TimeSpend[[#This Row],[Activity]]&lt;&gt;"",VLOOKUP(TimeSpend[[#This Row],[Activity]],Activity,2,FALSE),"")</f>
        <v/>
      </c>
    </row>
    <row r="1961" spans="3:15" ht="16.5" customHeight="1" x14ac:dyDescent="0.25">
      <c r="C1961" s="68" t="str">
        <f t="shared" si="33"/>
        <v/>
      </c>
      <c r="D1961" s="69" t="str">
        <f>IF(TimeSpend[[#This Row],[Network Description]]&lt;&gt;"",VLOOKUP(TimeSpend[[#This Row],[Network Description]],Projects!A:B,2,0),"")</f>
        <v/>
      </c>
      <c r="F1961" s="96"/>
      <c r="L1961" s="69" t="str">
        <f>IF(TimeSpend[[#This Row],[Personnel number]]&lt;&gt;"",Utilization!$J$2,"")</f>
        <v/>
      </c>
      <c r="M1961" s="69" t="str">
        <f>IF(TimeSpend[[#This Row],[Personnel number]]&lt;&gt;"",VLOOKUP(TimeSpend[[#This Row],[Personnel number]],Users!A:B,2,0),"")</f>
        <v/>
      </c>
      <c r="N1961" s="69" t="str">
        <f>IF(TimeSpend[[#This Row],[Network Description]]&lt;&gt;"",VLOOKUP(TimeSpend[[#This Row],[Network Description]],Projects!A:C,3,0),"")</f>
        <v/>
      </c>
      <c r="O1961" s="69" t="str">
        <f>IF(TimeSpend[[#This Row],[Activity]]&lt;&gt;"",VLOOKUP(TimeSpend[[#This Row],[Activity]],Activity,2,FALSE),"")</f>
        <v/>
      </c>
    </row>
    <row r="1962" spans="3:15" ht="16.5" customHeight="1" x14ac:dyDescent="0.25">
      <c r="C1962" s="68" t="str">
        <f t="shared" si="33"/>
        <v/>
      </c>
      <c r="D1962" s="69" t="str">
        <f>IF(TimeSpend[[#This Row],[Network Description]]&lt;&gt;"",VLOOKUP(TimeSpend[[#This Row],[Network Description]],Projects!A:B,2,0),"")</f>
        <v/>
      </c>
      <c r="F1962" s="96"/>
      <c r="L1962" s="69" t="str">
        <f>IF(TimeSpend[[#This Row],[Personnel number]]&lt;&gt;"",Utilization!$J$2,"")</f>
        <v/>
      </c>
      <c r="M1962" s="69" t="str">
        <f>IF(TimeSpend[[#This Row],[Personnel number]]&lt;&gt;"",VLOOKUP(TimeSpend[[#This Row],[Personnel number]],Users!A:B,2,0),"")</f>
        <v/>
      </c>
      <c r="N1962" s="69" t="str">
        <f>IF(TimeSpend[[#This Row],[Network Description]]&lt;&gt;"",VLOOKUP(TimeSpend[[#This Row],[Network Description]],Projects!A:C,3,0),"")</f>
        <v/>
      </c>
      <c r="O1962" s="69" t="str">
        <f>IF(TimeSpend[[#This Row],[Activity]]&lt;&gt;"",VLOOKUP(TimeSpend[[#This Row],[Activity]],Activity,2,FALSE),"")</f>
        <v/>
      </c>
    </row>
    <row r="1963" spans="3:15" ht="16.5" customHeight="1" x14ac:dyDescent="0.25">
      <c r="C1963" s="68" t="str">
        <f t="shared" si="33"/>
        <v/>
      </c>
      <c r="D1963" s="69" t="str">
        <f>IF(TimeSpend[[#This Row],[Network Description]]&lt;&gt;"",VLOOKUP(TimeSpend[[#This Row],[Network Description]],Projects!A:B,2,0),"")</f>
        <v/>
      </c>
      <c r="F1963" s="96"/>
      <c r="L1963" s="69" t="str">
        <f>IF(TimeSpend[[#This Row],[Personnel number]]&lt;&gt;"",Utilization!$J$2,"")</f>
        <v/>
      </c>
      <c r="M1963" s="69" t="str">
        <f>IF(TimeSpend[[#This Row],[Personnel number]]&lt;&gt;"",VLOOKUP(TimeSpend[[#This Row],[Personnel number]],Users!A:B,2,0),"")</f>
        <v/>
      </c>
      <c r="N1963" s="69" t="str">
        <f>IF(TimeSpend[[#This Row],[Network Description]]&lt;&gt;"",VLOOKUP(TimeSpend[[#This Row],[Network Description]],Projects!A:C,3,0),"")</f>
        <v/>
      </c>
      <c r="O1963" s="69" t="str">
        <f>IF(TimeSpend[[#This Row],[Activity]]&lt;&gt;"",VLOOKUP(TimeSpend[[#This Row],[Activity]],Activity,2,FALSE),"")</f>
        <v/>
      </c>
    </row>
    <row r="1964" spans="3:15" ht="16.5" customHeight="1" x14ac:dyDescent="0.25">
      <c r="C1964" s="68" t="str">
        <f t="shared" si="33"/>
        <v/>
      </c>
      <c r="D1964" s="69" t="str">
        <f>IF(TimeSpend[[#This Row],[Network Description]]&lt;&gt;"",VLOOKUP(TimeSpend[[#This Row],[Network Description]],Projects!A:B,2,0),"")</f>
        <v/>
      </c>
      <c r="F1964" s="96"/>
      <c r="L1964" s="69" t="str">
        <f>IF(TimeSpend[[#This Row],[Personnel number]]&lt;&gt;"",Utilization!$J$2,"")</f>
        <v/>
      </c>
      <c r="M1964" s="69" t="str">
        <f>IF(TimeSpend[[#This Row],[Personnel number]]&lt;&gt;"",VLOOKUP(TimeSpend[[#This Row],[Personnel number]],Users!A:B,2,0),"")</f>
        <v/>
      </c>
      <c r="N1964" s="69" t="str">
        <f>IF(TimeSpend[[#This Row],[Network Description]]&lt;&gt;"",VLOOKUP(TimeSpend[[#This Row],[Network Description]],Projects!A:C,3,0),"")</f>
        <v/>
      </c>
      <c r="O1964" s="69" t="str">
        <f>IF(TimeSpend[[#This Row],[Activity]]&lt;&gt;"",VLOOKUP(TimeSpend[[#This Row],[Activity]],Activity,2,FALSE),"")</f>
        <v/>
      </c>
    </row>
    <row r="1965" spans="3:15" ht="16.5" customHeight="1" x14ac:dyDescent="0.25">
      <c r="C1965" s="68" t="str">
        <f t="shared" si="33"/>
        <v/>
      </c>
      <c r="D1965" s="69" t="str">
        <f>IF(TimeSpend[[#This Row],[Network Description]]&lt;&gt;"",VLOOKUP(TimeSpend[[#This Row],[Network Description]],Projects!A:B,2,0),"")</f>
        <v/>
      </c>
      <c r="F1965" s="96"/>
      <c r="L1965" s="69" t="str">
        <f>IF(TimeSpend[[#This Row],[Personnel number]]&lt;&gt;"",Utilization!$J$2,"")</f>
        <v/>
      </c>
      <c r="M1965" s="69" t="str">
        <f>IF(TimeSpend[[#This Row],[Personnel number]]&lt;&gt;"",VLOOKUP(TimeSpend[[#This Row],[Personnel number]],Users!A:B,2,0),"")</f>
        <v/>
      </c>
      <c r="N1965" s="69" t="str">
        <f>IF(TimeSpend[[#This Row],[Network Description]]&lt;&gt;"",VLOOKUP(TimeSpend[[#This Row],[Network Description]],Projects!A:C,3,0),"")</f>
        <v/>
      </c>
      <c r="O1965" s="69" t="str">
        <f>IF(TimeSpend[[#This Row],[Activity]]&lt;&gt;"",VLOOKUP(TimeSpend[[#This Row],[Activity]],Activity,2,FALSE),"")</f>
        <v/>
      </c>
    </row>
    <row r="1966" spans="3:15" ht="16.5" customHeight="1" x14ac:dyDescent="0.25">
      <c r="C1966" s="68" t="str">
        <f t="shared" si="33"/>
        <v/>
      </c>
      <c r="D1966" s="69" t="str">
        <f>IF(TimeSpend[[#This Row],[Network Description]]&lt;&gt;"",VLOOKUP(TimeSpend[[#This Row],[Network Description]],Projects!A:B,2,0),"")</f>
        <v/>
      </c>
      <c r="F1966" s="96"/>
      <c r="L1966" s="69" t="str">
        <f>IF(TimeSpend[[#This Row],[Personnel number]]&lt;&gt;"",Utilization!$J$2,"")</f>
        <v/>
      </c>
      <c r="M1966" s="69" t="str">
        <f>IF(TimeSpend[[#This Row],[Personnel number]]&lt;&gt;"",VLOOKUP(TimeSpend[[#This Row],[Personnel number]],Users!A:B,2,0),"")</f>
        <v/>
      </c>
      <c r="N1966" s="69" t="str">
        <f>IF(TimeSpend[[#This Row],[Network Description]]&lt;&gt;"",VLOOKUP(TimeSpend[[#This Row],[Network Description]],Projects!A:C,3,0),"")</f>
        <v/>
      </c>
      <c r="O1966" s="69" t="str">
        <f>IF(TimeSpend[[#This Row],[Activity]]&lt;&gt;"",VLOOKUP(TimeSpend[[#This Row],[Activity]],Activity,2,FALSE),"")</f>
        <v/>
      </c>
    </row>
    <row r="1967" spans="3:15" ht="16.5" customHeight="1" x14ac:dyDescent="0.25">
      <c r="C1967" s="68" t="str">
        <f t="shared" si="33"/>
        <v/>
      </c>
      <c r="D1967" s="69" t="str">
        <f>IF(TimeSpend[[#This Row],[Network Description]]&lt;&gt;"",VLOOKUP(TimeSpend[[#This Row],[Network Description]],Projects!A:B,2,0),"")</f>
        <v/>
      </c>
      <c r="F1967" s="96"/>
      <c r="L1967" s="69" t="str">
        <f>IF(TimeSpend[[#This Row],[Personnel number]]&lt;&gt;"",Utilization!$J$2,"")</f>
        <v/>
      </c>
      <c r="M1967" s="69" t="str">
        <f>IF(TimeSpend[[#This Row],[Personnel number]]&lt;&gt;"",VLOOKUP(TimeSpend[[#This Row],[Personnel number]],Users!A:B,2,0),"")</f>
        <v/>
      </c>
      <c r="N1967" s="69" t="str">
        <f>IF(TimeSpend[[#This Row],[Network Description]]&lt;&gt;"",VLOOKUP(TimeSpend[[#This Row],[Network Description]],Projects!A:C,3,0),"")</f>
        <v/>
      </c>
      <c r="O1967" s="69" t="str">
        <f>IF(TimeSpend[[#This Row],[Activity]]&lt;&gt;"",VLOOKUP(TimeSpend[[#This Row],[Activity]],Activity,2,FALSE),"")</f>
        <v/>
      </c>
    </row>
    <row r="1968" spans="3:15" ht="16.5" customHeight="1" x14ac:dyDescent="0.25">
      <c r="C1968" s="68" t="str">
        <f t="shared" si="33"/>
        <v/>
      </c>
      <c r="D1968" s="69" t="str">
        <f>IF(TimeSpend[[#This Row],[Network Description]]&lt;&gt;"",VLOOKUP(TimeSpend[[#This Row],[Network Description]],Projects!A:B,2,0),"")</f>
        <v/>
      </c>
      <c r="F1968" s="96"/>
      <c r="L1968" s="69" t="str">
        <f>IF(TimeSpend[[#This Row],[Personnel number]]&lt;&gt;"",Utilization!$J$2,"")</f>
        <v/>
      </c>
      <c r="M1968" s="69" t="str">
        <f>IF(TimeSpend[[#This Row],[Personnel number]]&lt;&gt;"",VLOOKUP(TimeSpend[[#This Row],[Personnel number]],Users!A:B,2,0),"")</f>
        <v/>
      </c>
      <c r="N1968" s="69" t="str">
        <f>IF(TimeSpend[[#This Row],[Network Description]]&lt;&gt;"",VLOOKUP(TimeSpend[[#This Row],[Network Description]],Projects!A:C,3,0),"")</f>
        <v/>
      </c>
      <c r="O1968" s="69" t="str">
        <f>IF(TimeSpend[[#This Row],[Activity]]&lt;&gt;"",VLOOKUP(TimeSpend[[#This Row],[Activity]],Activity,2,FALSE),"")</f>
        <v/>
      </c>
    </row>
    <row r="1969" spans="3:15" ht="16.5" customHeight="1" x14ac:dyDescent="0.25">
      <c r="C1969" s="68" t="str">
        <f t="shared" si="33"/>
        <v/>
      </c>
      <c r="D1969" s="69" t="str">
        <f>IF(TimeSpend[[#This Row],[Network Description]]&lt;&gt;"",VLOOKUP(TimeSpend[[#This Row],[Network Description]],Projects!A:B,2,0),"")</f>
        <v/>
      </c>
      <c r="F1969" s="96"/>
      <c r="L1969" s="69" t="str">
        <f>IF(TimeSpend[[#This Row],[Personnel number]]&lt;&gt;"",Utilization!$J$2,"")</f>
        <v/>
      </c>
      <c r="M1969" s="69" t="str">
        <f>IF(TimeSpend[[#This Row],[Personnel number]]&lt;&gt;"",VLOOKUP(TimeSpend[[#This Row],[Personnel number]],Users!A:B,2,0),"")</f>
        <v/>
      </c>
      <c r="N1969" s="69" t="str">
        <f>IF(TimeSpend[[#This Row],[Network Description]]&lt;&gt;"",VLOOKUP(TimeSpend[[#This Row],[Network Description]],Projects!A:C,3,0),"")</f>
        <v/>
      </c>
      <c r="O1969" s="69" t="str">
        <f>IF(TimeSpend[[#This Row],[Activity]]&lt;&gt;"",VLOOKUP(TimeSpend[[#This Row],[Activity]],Activity,2,FALSE),"")</f>
        <v/>
      </c>
    </row>
    <row r="1970" spans="3:15" ht="16.5" customHeight="1" x14ac:dyDescent="0.25">
      <c r="C1970" s="68" t="str">
        <f t="shared" si="33"/>
        <v/>
      </c>
      <c r="D1970" s="69" t="str">
        <f>IF(TimeSpend[[#This Row],[Network Description]]&lt;&gt;"",VLOOKUP(TimeSpend[[#This Row],[Network Description]],Projects!A:B,2,0),"")</f>
        <v/>
      </c>
      <c r="F1970" s="96"/>
      <c r="L1970" s="69" t="str">
        <f>IF(TimeSpend[[#This Row],[Personnel number]]&lt;&gt;"",Utilization!$J$2,"")</f>
        <v/>
      </c>
      <c r="M1970" s="69" t="str">
        <f>IF(TimeSpend[[#This Row],[Personnel number]]&lt;&gt;"",VLOOKUP(TimeSpend[[#This Row],[Personnel number]],Users!A:B,2,0),"")</f>
        <v/>
      </c>
      <c r="N1970" s="69" t="str">
        <f>IF(TimeSpend[[#This Row],[Network Description]]&lt;&gt;"",VLOOKUP(TimeSpend[[#This Row],[Network Description]],Projects!A:C,3,0),"")</f>
        <v/>
      </c>
      <c r="O1970" s="69" t="str">
        <f>IF(TimeSpend[[#This Row],[Activity]]&lt;&gt;"",VLOOKUP(TimeSpend[[#This Row],[Activity]],Activity,2,FALSE),"")</f>
        <v/>
      </c>
    </row>
    <row r="1971" spans="3:15" ht="16.5" customHeight="1" x14ac:dyDescent="0.25">
      <c r="C1971" s="68" t="str">
        <f t="shared" si="33"/>
        <v/>
      </c>
      <c r="D1971" s="69" t="str">
        <f>IF(TimeSpend[[#This Row],[Network Description]]&lt;&gt;"",VLOOKUP(TimeSpend[[#This Row],[Network Description]],Projects!A:B,2,0),"")</f>
        <v/>
      </c>
      <c r="F1971" s="96"/>
      <c r="L1971" s="69" t="str">
        <f>IF(TimeSpend[[#This Row],[Personnel number]]&lt;&gt;"",Utilization!$J$2,"")</f>
        <v/>
      </c>
      <c r="M1971" s="69" t="str">
        <f>IF(TimeSpend[[#This Row],[Personnel number]]&lt;&gt;"",VLOOKUP(TimeSpend[[#This Row],[Personnel number]],Users!A:B,2,0),"")</f>
        <v/>
      </c>
      <c r="N1971" s="69" t="str">
        <f>IF(TimeSpend[[#This Row],[Network Description]]&lt;&gt;"",VLOOKUP(TimeSpend[[#This Row],[Network Description]],Projects!A:C,3,0),"")</f>
        <v/>
      </c>
      <c r="O1971" s="69" t="str">
        <f>IF(TimeSpend[[#This Row],[Activity]]&lt;&gt;"",VLOOKUP(TimeSpend[[#This Row],[Activity]],Activity,2,FALSE),"")</f>
        <v/>
      </c>
    </row>
    <row r="1972" spans="3:15" ht="16.5" customHeight="1" x14ac:dyDescent="0.25">
      <c r="C1972" s="68" t="str">
        <f t="shared" si="33"/>
        <v/>
      </c>
      <c r="D1972" s="69" t="str">
        <f>IF(TimeSpend[[#This Row],[Network Description]]&lt;&gt;"",VLOOKUP(TimeSpend[[#This Row],[Network Description]],Projects!A:B,2,0),"")</f>
        <v/>
      </c>
      <c r="F1972" s="96"/>
      <c r="L1972" s="69" t="str">
        <f>IF(TimeSpend[[#This Row],[Personnel number]]&lt;&gt;"",Utilization!$J$2,"")</f>
        <v/>
      </c>
      <c r="M1972" s="69" t="str">
        <f>IF(TimeSpend[[#This Row],[Personnel number]]&lt;&gt;"",VLOOKUP(TimeSpend[[#This Row],[Personnel number]],Users!A:B,2,0),"")</f>
        <v/>
      </c>
      <c r="N1972" s="69" t="str">
        <f>IF(TimeSpend[[#This Row],[Network Description]]&lt;&gt;"",VLOOKUP(TimeSpend[[#This Row],[Network Description]],Projects!A:C,3,0),"")</f>
        <v/>
      </c>
      <c r="O1972" s="69" t="str">
        <f>IF(TimeSpend[[#This Row],[Activity]]&lt;&gt;"",VLOOKUP(TimeSpend[[#This Row],[Activity]],Activity,2,FALSE),"")</f>
        <v/>
      </c>
    </row>
    <row r="1973" spans="3:15" ht="16.5" customHeight="1" x14ac:dyDescent="0.25">
      <c r="C1973" s="68" t="str">
        <f t="shared" si="33"/>
        <v/>
      </c>
      <c r="D1973" s="69" t="str">
        <f>IF(TimeSpend[[#This Row],[Network Description]]&lt;&gt;"",VLOOKUP(TimeSpend[[#This Row],[Network Description]],Projects!A:B,2,0),"")</f>
        <v/>
      </c>
      <c r="F1973" s="96"/>
      <c r="L1973" s="69" t="str">
        <f>IF(TimeSpend[[#This Row],[Personnel number]]&lt;&gt;"",Utilization!$J$2,"")</f>
        <v/>
      </c>
      <c r="M1973" s="69" t="str">
        <f>IF(TimeSpend[[#This Row],[Personnel number]]&lt;&gt;"",VLOOKUP(TimeSpend[[#This Row],[Personnel number]],Users!A:B,2,0),"")</f>
        <v/>
      </c>
      <c r="N1973" s="69" t="str">
        <f>IF(TimeSpend[[#This Row],[Network Description]]&lt;&gt;"",VLOOKUP(TimeSpend[[#This Row],[Network Description]],Projects!A:C,3,0),"")</f>
        <v/>
      </c>
      <c r="O1973" s="69" t="str">
        <f>IF(TimeSpend[[#This Row],[Activity]]&lt;&gt;"",VLOOKUP(TimeSpend[[#This Row],[Activity]],Activity,2,FALSE),"")</f>
        <v/>
      </c>
    </row>
    <row r="1974" spans="3:15" ht="16.5" customHeight="1" x14ac:dyDescent="0.25">
      <c r="C1974" s="68" t="str">
        <f t="shared" si="33"/>
        <v/>
      </c>
      <c r="D1974" s="69" t="str">
        <f>IF(TimeSpend[[#This Row],[Network Description]]&lt;&gt;"",VLOOKUP(TimeSpend[[#This Row],[Network Description]],Projects!A:B,2,0),"")</f>
        <v/>
      </c>
      <c r="F1974" s="96"/>
      <c r="L1974" s="69" t="str">
        <f>IF(TimeSpend[[#This Row],[Personnel number]]&lt;&gt;"",Utilization!$J$2,"")</f>
        <v/>
      </c>
      <c r="M1974" s="69" t="str">
        <f>IF(TimeSpend[[#This Row],[Personnel number]]&lt;&gt;"",VLOOKUP(TimeSpend[[#This Row],[Personnel number]],Users!A:B,2,0),"")</f>
        <v/>
      </c>
      <c r="N1974" s="69" t="str">
        <f>IF(TimeSpend[[#This Row],[Network Description]]&lt;&gt;"",VLOOKUP(TimeSpend[[#This Row],[Network Description]],Projects!A:C,3,0),"")</f>
        <v/>
      </c>
      <c r="O1974" s="69" t="str">
        <f>IF(TimeSpend[[#This Row],[Activity]]&lt;&gt;"",VLOOKUP(TimeSpend[[#This Row],[Activity]],Activity,2,FALSE),"")</f>
        <v/>
      </c>
    </row>
    <row r="1975" spans="3:15" ht="16.5" customHeight="1" x14ac:dyDescent="0.25">
      <c r="C1975" s="68" t="str">
        <f t="shared" si="33"/>
        <v/>
      </c>
      <c r="D1975" s="69" t="str">
        <f>IF(TimeSpend[[#This Row],[Network Description]]&lt;&gt;"",VLOOKUP(TimeSpend[[#This Row],[Network Description]],Projects!A:B,2,0),"")</f>
        <v/>
      </c>
      <c r="F1975" s="96"/>
      <c r="L1975" s="69" t="str">
        <f>IF(TimeSpend[[#This Row],[Personnel number]]&lt;&gt;"",Utilization!$J$2,"")</f>
        <v/>
      </c>
      <c r="M1975" s="69" t="str">
        <f>IF(TimeSpend[[#This Row],[Personnel number]]&lt;&gt;"",VLOOKUP(TimeSpend[[#This Row],[Personnel number]],Users!A:B,2,0),"")</f>
        <v/>
      </c>
      <c r="N1975" s="69" t="str">
        <f>IF(TimeSpend[[#This Row],[Network Description]]&lt;&gt;"",VLOOKUP(TimeSpend[[#This Row],[Network Description]],Projects!A:C,3,0),"")</f>
        <v/>
      </c>
      <c r="O1975" s="69" t="str">
        <f>IF(TimeSpend[[#This Row],[Activity]]&lt;&gt;"",VLOOKUP(TimeSpend[[#This Row],[Activity]],Activity,2,FALSE),"")</f>
        <v/>
      </c>
    </row>
    <row r="1976" spans="3:15" ht="16.5" customHeight="1" x14ac:dyDescent="0.25">
      <c r="C1976" s="68" t="str">
        <f t="shared" si="33"/>
        <v/>
      </c>
      <c r="D1976" s="69" t="str">
        <f>IF(TimeSpend[[#This Row],[Network Description]]&lt;&gt;"",VLOOKUP(TimeSpend[[#This Row],[Network Description]],Projects!A:B,2,0),"")</f>
        <v/>
      </c>
      <c r="F1976" s="96"/>
      <c r="L1976" s="69" t="str">
        <f>IF(TimeSpend[[#This Row],[Personnel number]]&lt;&gt;"",Utilization!$J$2,"")</f>
        <v/>
      </c>
      <c r="M1976" s="69" t="str">
        <f>IF(TimeSpend[[#This Row],[Personnel number]]&lt;&gt;"",VLOOKUP(TimeSpend[[#This Row],[Personnel number]],Users!A:B,2,0),"")</f>
        <v/>
      </c>
      <c r="N1976" s="69" t="str">
        <f>IF(TimeSpend[[#This Row],[Network Description]]&lt;&gt;"",VLOOKUP(TimeSpend[[#This Row],[Network Description]],Projects!A:C,3,0),"")</f>
        <v/>
      </c>
      <c r="O1976" s="69" t="str">
        <f>IF(TimeSpend[[#This Row],[Activity]]&lt;&gt;"",VLOOKUP(TimeSpend[[#This Row],[Activity]],Activity,2,FALSE),"")</f>
        <v/>
      </c>
    </row>
    <row r="1977" spans="3:15" ht="16.5" customHeight="1" x14ac:dyDescent="0.25">
      <c r="C1977" s="68" t="str">
        <f t="shared" si="33"/>
        <v/>
      </c>
      <c r="D1977" s="69" t="str">
        <f>IF(TimeSpend[[#This Row],[Network Description]]&lt;&gt;"",VLOOKUP(TimeSpend[[#This Row],[Network Description]],Projects!A:B,2,0),"")</f>
        <v/>
      </c>
      <c r="F1977" s="96"/>
      <c r="L1977" s="69" t="str">
        <f>IF(TimeSpend[[#This Row],[Personnel number]]&lt;&gt;"",Utilization!$J$2,"")</f>
        <v/>
      </c>
      <c r="M1977" s="69" t="str">
        <f>IF(TimeSpend[[#This Row],[Personnel number]]&lt;&gt;"",VLOOKUP(TimeSpend[[#This Row],[Personnel number]],Users!A:B,2,0),"")</f>
        <v/>
      </c>
      <c r="N1977" s="69" t="str">
        <f>IF(TimeSpend[[#This Row],[Network Description]]&lt;&gt;"",VLOOKUP(TimeSpend[[#This Row],[Network Description]],Projects!A:C,3,0),"")</f>
        <v/>
      </c>
      <c r="O1977" s="69" t="str">
        <f>IF(TimeSpend[[#This Row],[Activity]]&lt;&gt;"",VLOOKUP(TimeSpend[[#This Row],[Activity]],Activity,2,FALSE),"")</f>
        <v/>
      </c>
    </row>
    <row r="1978" spans="3:15" ht="16.5" customHeight="1" x14ac:dyDescent="0.25">
      <c r="C1978" s="68" t="str">
        <f t="shared" si="33"/>
        <v/>
      </c>
      <c r="D1978" s="69" t="str">
        <f>IF(TimeSpend[[#This Row],[Network Description]]&lt;&gt;"",VLOOKUP(TimeSpend[[#This Row],[Network Description]],Projects!A:B,2,0),"")</f>
        <v/>
      </c>
      <c r="F1978" s="96"/>
      <c r="L1978" s="69" t="str">
        <f>IF(TimeSpend[[#This Row],[Personnel number]]&lt;&gt;"",Utilization!$J$2,"")</f>
        <v/>
      </c>
      <c r="M1978" s="69" t="str">
        <f>IF(TimeSpend[[#This Row],[Personnel number]]&lt;&gt;"",VLOOKUP(TimeSpend[[#This Row],[Personnel number]],Users!A:B,2,0),"")</f>
        <v/>
      </c>
      <c r="N1978" s="69" t="str">
        <f>IF(TimeSpend[[#This Row],[Network Description]]&lt;&gt;"",VLOOKUP(TimeSpend[[#This Row],[Network Description]],Projects!A:C,3,0),"")</f>
        <v/>
      </c>
      <c r="O1978" s="69" t="str">
        <f>IF(TimeSpend[[#This Row],[Activity]]&lt;&gt;"",VLOOKUP(TimeSpend[[#This Row],[Activity]],Activity,2,FALSE),"")</f>
        <v/>
      </c>
    </row>
    <row r="1979" spans="3:15" ht="16.5" customHeight="1" x14ac:dyDescent="0.25">
      <c r="C1979" s="68" t="str">
        <f t="shared" si="33"/>
        <v/>
      </c>
      <c r="D1979" s="69" t="str">
        <f>IF(TimeSpend[[#This Row],[Network Description]]&lt;&gt;"",VLOOKUP(TimeSpend[[#This Row],[Network Description]],Projects!A:B,2,0),"")</f>
        <v/>
      </c>
      <c r="F1979" s="96"/>
      <c r="L1979" s="69" t="str">
        <f>IF(TimeSpend[[#This Row],[Personnel number]]&lt;&gt;"",Utilization!$J$2,"")</f>
        <v/>
      </c>
      <c r="M1979" s="69" t="str">
        <f>IF(TimeSpend[[#This Row],[Personnel number]]&lt;&gt;"",VLOOKUP(TimeSpend[[#This Row],[Personnel number]],Users!A:B,2,0),"")</f>
        <v/>
      </c>
      <c r="N1979" s="69" t="str">
        <f>IF(TimeSpend[[#This Row],[Network Description]]&lt;&gt;"",VLOOKUP(TimeSpend[[#This Row],[Network Description]],Projects!A:C,3,0),"")</f>
        <v/>
      </c>
      <c r="O1979" s="69" t="str">
        <f>IF(TimeSpend[[#This Row],[Activity]]&lt;&gt;"",VLOOKUP(TimeSpend[[#This Row],[Activity]],Activity,2,FALSE),"")</f>
        <v/>
      </c>
    </row>
    <row r="1980" spans="3:15" ht="16.5" customHeight="1" x14ac:dyDescent="0.25">
      <c r="C1980" s="68" t="str">
        <f t="shared" si="33"/>
        <v/>
      </c>
      <c r="D1980" s="69" t="str">
        <f>IF(TimeSpend[[#This Row],[Network Description]]&lt;&gt;"",VLOOKUP(TimeSpend[[#This Row],[Network Description]],Projects!A:B,2,0),"")</f>
        <v/>
      </c>
      <c r="F1980" s="96"/>
      <c r="L1980" s="69" t="str">
        <f>IF(TimeSpend[[#This Row],[Personnel number]]&lt;&gt;"",Utilization!$J$2,"")</f>
        <v/>
      </c>
      <c r="M1980" s="69" t="str">
        <f>IF(TimeSpend[[#This Row],[Personnel number]]&lt;&gt;"",VLOOKUP(TimeSpend[[#This Row],[Personnel number]],Users!A:B,2,0),"")</f>
        <v/>
      </c>
      <c r="N1980" s="69" t="str">
        <f>IF(TimeSpend[[#This Row],[Network Description]]&lt;&gt;"",VLOOKUP(TimeSpend[[#This Row],[Network Description]],Projects!A:C,3,0),"")</f>
        <v/>
      </c>
      <c r="O1980" s="69" t="str">
        <f>IF(TimeSpend[[#This Row],[Activity]]&lt;&gt;"",VLOOKUP(TimeSpend[[#This Row],[Activity]],Activity,2,FALSE),"")</f>
        <v/>
      </c>
    </row>
    <row r="1981" spans="3:15" ht="16.5" customHeight="1" x14ac:dyDescent="0.25">
      <c r="C1981" s="68" t="str">
        <f t="shared" si="33"/>
        <v/>
      </c>
      <c r="D1981" s="69" t="str">
        <f>IF(TimeSpend[[#This Row],[Network Description]]&lt;&gt;"",VLOOKUP(TimeSpend[[#This Row],[Network Description]],Projects!A:B,2,0),"")</f>
        <v/>
      </c>
      <c r="F1981" s="96"/>
      <c r="L1981" s="69" t="str">
        <f>IF(TimeSpend[[#This Row],[Personnel number]]&lt;&gt;"",Utilization!$J$2,"")</f>
        <v/>
      </c>
      <c r="M1981" s="69" t="str">
        <f>IF(TimeSpend[[#This Row],[Personnel number]]&lt;&gt;"",VLOOKUP(TimeSpend[[#This Row],[Personnel number]],Users!A:B,2,0),"")</f>
        <v/>
      </c>
      <c r="N1981" s="69" t="str">
        <f>IF(TimeSpend[[#This Row],[Network Description]]&lt;&gt;"",VLOOKUP(TimeSpend[[#This Row],[Network Description]],Projects!A:C,3,0),"")</f>
        <v/>
      </c>
      <c r="O1981" s="69" t="str">
        <f>IF(TimeSpend[[#This Row],[Activity]]&lt;&gt;"",VLOOKUP(TimeSpend[[#This Row],[Activity]],Activity,2,FALSE),"")</f>
        <v/>
      </c>
    </row>
    <row r="1982" spans="3:15" ht="16.5" customHeight="1" x14ac:dyDescent="0.25">
      <c r="C1982" s="68" t="str">
        <f t="shared" si="33"/>
        <v/>
      </c>
      <c r="D1982" s="69" t="str">
        <f>IF(TimeSpend[[#This Row],[Network Description]]&lt;&gt;"",VLOOKUP(TimeSpend[[#This Row],[Network Description]],Projects!A:B,2,0),"")</f>
        <v/>
      </c>
      <c r="F1982" s="96"/>
      <c r="L1982" s="69" t="str">
        <f>IF(TimeSpend[[#This Row],[Personnel number]]&lt;&gt;"",Utilization!$J$2,"")</f>
        <v/>
      </c>
      <c r="M1982" s="69" t="str">
        <f>IF(TimeSpend[[#This Row],[Personnel number]]&lt;&gt;"",VLOOKUP(TimeSpend[[#This Row],[Personnel number]],Users!A:B,2,0),"")</f>
        <v/>
      </c>
      <c r="N1982" s="69" t="str">
        <f>IF(TimeSpend[[#This Row],[Network Description]]&lt;&gt;"",VLOOKUP(TimeSpend[[#This Row],[Network Description]],Projects!A:C,3,0),"")</f>
        <v/>
      </c>
      <c r="O1982" s="69" t="str">
        <f>IF(TimeSpend[[#This Row],[Activity]]&lt;&gt;"",VLOOKUP(TimeSpend[[#This Row],[Activity]],Activity,2,FALSE),"")</f>
        <v/>
      </c>
    </row>
    <row r="1983" spans="3:15" ht="16.5" customHeight="1" x14ac:dyDescent="0.25">
      <c r="C1983" s="68" t="str">
        <f t="shared" si="33"/>
        <v/>
      </c>
      <c r="D1983" s="69" t="str">
        <f>IF(TimeSpend[[#This Row],[Network Description]]&lt;&gt;"",VLOOKUP(TimeSpend[[#This Row],[Network Description]],Projects!A:B,2,0),"")</f>
        <v/>
      </c>
      <c r="F1983" s="96"/>
      <c r="L1983" s="69" t="str">
        <f>IF(TimeSpend[[#This Row],[Personnel number]]&lt;&gt;"",Utilization!$J$2,"")</f>
        <v/>
      </c>
      <c r="M1983" s="69" t="str">
        <f>IF(TimeSpend[[#This Row],[Personnel number]]&lt;&gt;"",VLOOKUP(TimeSpend[[#This Row],[Personnel number]],Users!A:B,2,0),"")</f>
        <v/>
      </c>
      <c r="N1983" s="69" t="str">
        <f>IF(TimeSpend[[#This Row],[Network Description]]&lt;&gt;"",VLOOKUP(TimeSpend[[#This Row],[Network Description]],Projects!A:C,3,0),"")</f>
        <v/>
      </c>
      <c r="O1983" s="69" t="str">
        <f>IF(TimeSpend[[#This Row],[Activity]]&lt;&gt;"",VLOOKUP(TimeSpend[[#This Row],[Activity]],Activity,2,FALSE),"")</f>
        <v/>
      </c>
    </row>
    <row r="1984" spans="3:15" ht="16.5" customHeight="1" x14ac:dyDescent="0.25">
      <c r="C1984" s="68" t="str">
        <f t="shared" si="33"/>
        <v/>
      </c>
      <c r="D1984" s="69" t="str">
        <f>IF(TimeSpend[[#This Row],[Network Description]]&lt;&gt;"",VLOOKUP(TimeSpend[[#This Row],[Network Description]],Projects!A:B,2,0),"")</f>
        <v/>
      </c>
      <c r="F1984" s="96"/>
      <c r="L1984" s="69" t="str">
        <f>IF(TimeSpend[[#This Row],[Personnel number]]&lt;&gt;"",Utilization!$J$2,"")</f>
        <v/>
      </c>
      <c r="M1984" s="69" t="str">
        <f>IF(TimeSpend[[#This Row],[Personnel number]]&lt;&gt;"",VLOOKUP(TimeSpend[[#This Row],[Personnel number]],Users!A:B,2,0),"")</f>
        <v/>
      </c>
      <c r="N1984" s="69" t="str">
        <f>IF(TimeSpend[[#This Row],[Network Description]]&lt;&gt;"",VLOOKUP(TimeSpend[[#This Row],[Network Description]],Projects!A:C,3,0),"")</f>
        <v/>
      </c>
      <c r="O1984" s="69" t="str">
        <f>IF(TimeSpend[[#This Row],[Activity]]&lt;&gt;"",VLOOKUP(TimeSpend[[#This Row],[Activity]],Activity,2,FALSE),"")</f>
        <v/>
      </c>
    </row>
    <row r="1985" spans="3:15" ht="16.5" customHeight="1" x14ac:dyDescent="0.25">
      <c r="C1985" s="68" t="str">
        <f t="shared" ref="C1985:C2048" si="34">IF((I1985-INT(I1985))*24-(H1985-INT(H1985))*24=0,"",(I1985-INT(I1985))*24-(H1985-INT(H1985))*24)</f>
        <v/>
      </c>
      <c r="D1985" s="69" t="str">
        <f>IF(TimeSpend[[#This Row],[Network Description]]&lt;&gt;"",VLOOKUP(TimeSpend[[#This Row],[Network Description]],Projects!A:B,2,0),"")</f>
        <v/>
      </c>
      <c r="F1985" s="96"/>
      <c r="L1985" s="69" t="str">
        <f>IF(TimeSpend[[#This Row],[Personnel number]]&lt;&gt;"",Utilization!$J$2,"")</f>
        <v/>
      </c>
      <c r="M1985" s="69" t="str">
        <f>IF(TimeSpend[[#This Row],[Personnel number]]&lt;&gt;"",VLOOKUP(TimeSpend[[#This Row],[Personnel number]],Users!A:B,2,0),"")</f>
        <v/>
      </c>
      <c r="N1985" s="69" t="str">
        <f>IF(TimeSpend[[#This Row],[Network Description]]&lt;&gt;"",VLOOKUP(TimeSpend[[#This Row],[Network Description]],Projects!A:C,3,0),"")</f>
        <v/>
      </c>
      <c r="O1985" s="69" t="str">
        <f>IF(TimeSpend[[#This Row],[Activity]]&lt;&gt;"",VLOOKUP(TimeSpend[[#This Row],[Activity]],Activity,2,FALSE),"")</f>
        <v/>
      </c>
    </row>
    <row r="1986" spans="3:15" ht="16.5" customHeight="1" x14ac:dyDescent="0.25">
      <c r="C1986" s="68" t="str">
        <f t="shared" si="34"/>
        <v/>
      </c>
      <c r="D1986" s="69" t="str">
        <f>IF(TimeSpend[[#This Row],[Network Description]]&lt;&gt;"",VLOOKUP(TimeSpend[[#This Row],[Network Description]],Projects!A:B,2,0),"")</f>
        <v/>
      </c>
      <c r="F1986" s="96"/>
      <c r="L1986" s="69" t="str">
        <f>IF(TimeSpend[[#This Row],[Personnel number]]&lt;&gt;"",Utilization!$J$2,"")</f>
        <v/>
      </c>
      <c r="M1986" s="69" t="str">
        <f>IF(TimeSpend[[#This Row],[Personnel number]]&lt;&gt;"",VLOOKUP(TimeSpend[[#This Row],[Personnel number]],Users!A:B,2,0),"")</f>
        <v/>
      </c>
      <c r="N1986" s="69" t="str">
        <f>IF(TimeSpend[[#This Row],[Network Description]]&lt;&gt;"",VLOOKUP(TimeSpend[[#This Row],[Network Description]],Projects!A:C,3,0),"")</f>
        <v/>
      </c>
      <c r="O1986" s="69" t="str">
        <f>IF(TimeSpend[[#This Row],[Activity]]&lt;&gt;"",VLOOKUP(TimeSpend[[#This Row],[Activity]],Activity,2,FALSE),"")</f>
        <v/>
      </c>
    </row>
    <row r="1987" spans="3:15" ht="16.5" customHeight="1" x14ac:dyDescent="0.25">
      <c r="C1987" s="68" t="str">
        <f t="shared" si="34"/>
        <v/>
      </c>
      <c r="D1987" s="69" t="str">
        <f>IF(TimeSpend[[#This Row],[Network Description]]&lt;&gt;"",VLOOKUP(TimeSpend[[#This Row],[Network Description]],Projects!A:B,2,0),"")</f>
        <v/>
      </c>
      <c r="F1987" s="96"/>
      <c r="L1987" s="69" t="str">
        <f>IF(TimeSpend[[#This Row],[Personnel number]]&lt;&gt;"",Utilization!$J$2,"")</f>
        <v/>
      </c>
      <c r="M1987" s="69" t="str">
        <f>IF(TimeSpend[[#This Row],[Personnel number]]&lt;&gt;"",VLOOKUP(TimeSpend[[#This Row],[Personnel number]],Users!A:B,2,0),"")</f>
        <v/>
      </c>
      <c r="N1987" s="69" t="str">
        <f>IF(TimeSpend[[#This Row],[Network Description]]&lt;&gt;"",VLOOKUP(TimeSpend[[#This Row],[Network Description]],Projects!A:C,3,0),"")</f>
        <v/>
      </c>
      <c r="O1987" s="69" t="str">
        <f>IF(TimeSpend[[#This Row],[Activity]]&lt;&gt;"",VLOOKUP(TimeSpend[[#This Row],[Activity]],Activity,2,FALSE),"")</f>
        <v/>
      </c>
    </row>
    <row r="1988" spans="3:15" ht="16.5" customHeight="1" x14ac:dyDescent="0.25">
      <c r="C1988" s="68" t="str">
        <f t="shared" si="34"/>
        <v/>
      </c>
      <c r="D1988" s="69" t="str">
        <f>IF(TimeSpend[[#This Row],[Network Description]]&lt;&gt;"",VLOOKUP(TimeSpend[[#This Row],[Network Description]],Projects!A:B,2,0),"")</f>
        <v/>
      </c>
      <c r="F1988" s="96"/>
      <c r="L1988" s="69" t="str">
        <f>IF(TimeSpend[[#This Row],[Personnel number]]&lt;&gt;"",Utilization!$J$2,"")</f>
        <v/>
      </c>
      <c r="M1988" s="69" t="str">
        <f>IF(TimeSpend[[#This Row],[Personnel number]]&lt;&gt;"",VLOOKUP(TimeSpend[[#This Row],[Personnel number]],Users!A:B,2,0),"")</f>
        <v/>
      </c>
      <c r="N1988" s="69" t="str">
        <f>IF(TimeSpend[[#This Row],[Network Description]]&lt;&gt;"",VLOOKUP(TimeSpend[[#This Row],[Network Description]],Projects!A:C,3,0),"")</f>
        <v/>
      </c>
      <c r="O1988" s="69" t="str">
        <f>IF(TimeSpend[[#This Row],[Activity]]&lt;&gt;"",VLOOKUP(TimeSpend[[#This Row],[Activity]],Activity,2,FALSE),"")</f>
        <v/>
      </c>
    </row>
    <row r="1989" spans="3:15" ht="16.5" customHeight="1" x14ac:dyDescent="0.25">
      <c r="C1989" s="68" t="str">
        <f t="shared" si="34"/>
        <v/>
      </c>
      <c r="D1989" s="69" t="str">
        <f>IF(TimeSpend[[#This Row],[Network Description]]&lt;&gt;"",VLOOKUP(TimeSpend[[#This Row],[Network Description]],Projects!A:B,2,0),"")</f>
        <v/>
      </c>
      <c r="F1989" s="96"/>
      <c r="L1989" s="69" t="str">
        <f>IF(TimeSpend[[#This Row],[Personnel number]]&lt;&gt;"",Utilization!$J$2,"")</f>
        <v/>
      </c>
      <c r="M1989" s="69" t="str">
        <f>IF(TimeSpend[[#This Row],[Personnel number]]&lt;&gt;"",VLOOKUP(TimeSpend[[#This Row],[Personnel number]],Users!A:B,2,0),"")</f>
        <v/>
      </c>
      <c r="N1989" s="69" t="str">
        <f>IF(TimeSpend[[#This Row],[Network Description]]&lt;&gt;"",VLOOKUP(TimeSpend[[#This Row],[Network Description]],Projects!A:C,3,0),"")</f>
        <v/>
      </c>
      <c r="O1989" s="69" t="str">
        <f>IF(TimeSpend[[#This Row],[Activity]]&lt;&gt;"",VLOOKUP(TimeSpend[[#This Row],[Activity]],Activity,2,FALSE),"")</f>
        <v/>
      </c>
    </row>
    <row r="1990" spans="3:15" ht="16.5" customHeight="1" x14ac:dyDescent="0.25">
      <c r="C1990" s="68" t="str">
        <f t="shared" si="34"/>
        <v/>
      </c>
      <c r="D1990" s="69" t="str">
        <f>IF(TimeSpend[[#This Row],[Network Description]]&lt;&gt;"",VLOOKUP(TimeSpend[[#This Row],[Network Description]],Projects!A:B,2,0),"")</f>
        <v/>
      </c>
      <c r="F1990" s="96"/>
      <c r="L1990" s="69" t="str">
        <f>IF(TimeSpend[[#This Row],[Personnel number]]&lt;&gt;"",Utilization!$J$2,"")</f>
        <v/>
      </c>
      <c r="M1990" s="69" t="str">
        <f>IF(TimeSpend[[#This Row],[Personnel number]]&lt;&gt;"",VLOOKUP(TimeSpend[[#This Row],[Personnel number]],Users!A:B,2,0),"")</f>
        <v/>
      </c>
      <c r="N1990" s="69" t="str">
        <f>IF(TimeSpend[[#This Row],[Network Description]]&lt;&gt;"",VLOOKUP(TimeSpend[[#This Row],[Network Description]],Projects!A:C,3,0),"")</f>
        <v/>
      </c>
      <c r="O1990" s="69" t="str">
        <f>IF(TimeSpend[[#This Row],[Activity]]&lt;&gt;"",VLOOKUP(TimeSpend[[#This Row],[Activity]],Activity,2,FALSE),"")</f>
        <v/>
      </c>
    </row>
    <row r="1991" spans="3:15" ht="16.5" customHeight="1" x14ac:dyDescent="0.25">
      <c r="C1991" s="68" t="str">
        <f t="shared" si="34"/>
        <v/>
      </c>
      <c r="D1991" s="69" t="str">
        <f>IF(TimeSpend[[#This Row],[Network Description]]&lt;&gt;"",VLOOKUP(TimeSpend[[#This Row],[Network Description]],Projects!A:B,2,0),"")</f>
        <v/>
      </c>
      <c r="F1991" s="96"/>
      <c r="L1991" s="69" t="str">
        <f>IF(TimeSpend[[#This Row],[Personnel number]]&lt;&gt;"",Utilization!$J$2,"")</f>
        <v/>
      </c>
      <c r="M1991" s="69" t="str">
        <f>IF(TimeSpend[[#This Row],[Personnel number]]&lt;&gt;"",VLOOKUP(TimeSpend[[#This Row],[Personnel number]],Users!A:B,2,0),"")</f>
        <v/>
      </c>
      <c r="N1991" s="69" t="str">
        <f>IF(TimeSpend[[#This Row],[Network Description]]&lt;&gt;"",VLOOKUP(TimeSpend[[#This Row],[Network Description]],Projects!A:C,3,0),"")</f>
        <v/>
      </c>
      <c r="O1991" s="69" t="str">
        <f>IF(TimeSpend[[#This Row],[Activity]]&lt;&gt;"",VLOOKUP(TimeSpend[[#This Row],[Activity]],Activity,2,FALSE),"")</f>
        <v/>
      </c>
    </row>
    <row r="1992" spans="3:15" ht="16.5" customHeight="1" x14ac:dyDescent="0.25">
      <c r="C1992" s="68" t="str">
        <f t="shared" si="34"/>
        <v/>
      </c>
      <c r="D1992" s="69" t="str">
        <f>IF(TimeSpend[[#This Row],[Network Description]]&lt;&gt;"",VLOOKUP(TimeSpend[[#This Row],[Network Description]],Projects!A:B,2,0),"")</f>
        <v/>
      </c>
      <c r="F1992" s="96"/>
      <c r="L1992" s="69" t="str">
        <f>IF(TimeSpend[[#This Row],[Personnel number]]&lt;&gt;"",Utilization!$J$2,"")</f>
        <v/>
      </c>
      <c r="M1992" s="69" t="str">
        <f>IF(TimeSpend[[#This Row],[Personnel number]]&lt;&gt;"",VLOOKUP(TimeSpend[[#This Row],[Personnel number]],Users!A:B,2,0),"")</f>
        <v/>
      </c>
      <c r="N1992" s="69" t="str">
        <f>IF(TimeSpend[[#This Row],[Network Description]]&lt;&gt;"",VLOOKUP(TimeSpend[[#This Row],[Network Description]],Projects!A:C,3,0),"")</f>
        <v/>
      </c>
      <c r="O1992" s="69" t="str">
        <f>IF(TimeSpend[[#This Row],[Activity]]&lt;&gt;"",VLOOKUP(TimeSpend[[#This Row],[Activity]],Activity,2,FALSE),"")</f>
        <v/>
      </c>
    </row>
    <row r="1993" spans="3:15" ht="16.5" customHeight="1" x14ac:dyDescent="0.25">
      <c r="C1993" s="68" t="str">
        <f t="shared" si="34"/>
        <v/>
      </c>
      <c r="D1993" s="69" t="str">
        <f>IF(TimeSpend[[#This Row],[Network Description]]&lt;&gt;"",VLOOKUP(TimeSpend[[#This Row],[Network Description]],Projects!A:B,2,0),"")</f>
        <v/>
      </c>
      <c r="F1993" s="96"/>
      <c r="L1993" s="69" t="str">
        <f>IF(TimeSpend[[#This Row],[Personnel number]]&lt;&gt;"",Utilization!$J$2,"")</f>
        <v/>
      </c>
      <c r="M1993" s="69" t="str">
        <f>IF(TimeSpend[[#This Row],[Personnel number]]&lt;&gt;"",VLOOKUP(TimeSpend[[#This Row],[Personnel number]],Users!A:B,2,0),"")</f>
        <v/>
      </c>
      <c r="N1993" s="69" t="str">
        <f>IF(TimeSpend[[#This Row],[Network Description]]&lt;&gt;"",VLOOKUP(TimeSpend[[#This Row],[Network Description]],Projects!A:C,3,0),"")</f>
        <v/>
      </c>
      <c r="O1993" s="69" t="str">
        <f>IF(TimeSpend[[#This Row],[Activity]]&lt;&gt;"",VLOOKUP(TimeSpend[[#This Row],[Activity]],Activity,2,FALSE),"")</f>
        <v/>
      </c>
    </row>
    <row r="1994" spans="3:15" ht="16.5" customHeight="1" x14ac:dyDescent="0.25">
      <c r="C1994" s="68" t="str">
        <f t="shared" si="34"/>
        <v/>
      </c>
      <c r="D1994" s="69" t="str">
        <f>IF(TimeSpend[[#This Row],[Network Description]]&lt;&gt;"",VLOOKUP(TimeSpend[[#This Row],[Network Description]],Projects!A:B,2,0),"")</f>
        <v/>
      </c>
      <c r="F1994" s="96"/>
      <c r="L1994" s="69" t="str">
        <f>IF(TimeSpend[[#This Row],[Personnel number]]&lt;&gt;"",Utilization!$J$2,"")</f>
        <v/>
      </c>
      <c r="M1994" s="69" t="str">
        <f>IF(TimeSpend[[#This Row],[Personnel number]]&lt;&gt;"",VLOOKUP(TimeSpend[[#This Row],[Personnel number]],Users!A:B,2,0),"")</f>
        <v/>
      </c>
      <c r="N1994" s="69" t="str">
        <f>IF(TimeSpend[[#This Row],[Network Description]]&lt;&gt;"",VLOOKUP(TimeSpend[[#This Row],[Network Description]],Projects!A:C,3,0),"")</f>
        <v/>
      </c>
      <c r="O1994" s="69" t="str">
        <f>IF(TimeSpend[[#This Row],[Activity]]&lt;&gt;"",VLOOKUP(TimeSpend[[#This Row],[Activity]],Activity,2,FALSE),"")</f>
        <v/>
      </c>
    </row>
    <row r="1995" spans="3:15" ht="16.5" customHeight="1" x14ac:dyDescent="0.25">
      <c r="C1995" s="68" t="str">
        <f t="shared" si="34"/>
        <v/>
      </c>
      <c r="D1995" s="69" t="str">
        <f>IF(TimeSpend[[#This Row],[Network Description]]&lt;&gt;"",VLOOKUP(TimeSpend[[#This Row],[Network Description]],Projects!A:B,2,0),"")</f>
        <v/>
      </c>
      <c r="F1995" s="96"/>
      <c r="L1995" s="69" t="str">
        <f>IF(TimeSpend[[#This Row],[Personnel number]]&lt;&gt;"",Utilization!$J$2,"")</f>
        <v/>
      </c>
      <c r="M1995" s="69" t="str">
        <f>IF(TimeSpend[[#This Row],[Personnel number]]&lt;&gt;"",VLOOKUP(TimeSpend[[#This Row],[Personnel number]],Users!A:B,2,0),"")</f>
        <v/>
      </c>
      <c r="N1995" s="69" t="str">
        <f>IF(TimeSpend[[#This Row],[Network Description]]&lt;&gt;"",VLOOKUP(TimeSpend[[#This Row],[Network Description]],Projects!A:C,3,0),"")</f>
        <v/>
      </c>
      <c r="O1995" s="69" t="str">
        <f>IF(TimeSpend[[#This Row],[Activity]]&lt;&gt;"",VLOOKUP(TimeSpend[[#This Row],[Activity]],Activity,2,FALSE),"")</f>
        <v/>
      </c>
    </row>
    <row r="1996" spans="3:15" ht="16.5" customHeight="1" x14ac:dyDescent="0.25">
      <c r="C1996" s="68" t="str">
        <f t="shared" si="34"/>
        <v/>
      </c>
      <c r="D1996" s="69" t="str">
        <f>IF(TimeSpend[[#This Row],[Network Description]]&lt;&gt;"",VLOOKUP(TimeSpend[[#This Row],[Network Description]],Projects!A:B,2,0),"")</f>
        <v/>
      </c>
      <c r="F1996" s="96"/>
      <c r="L1996" s="69" t="str">
        <f>IF(TimeSpend[[#This Row],[Personnel number]]&lt;&gt;"",Utilization!$J$2,"")</f>
        <v/>
      </c>
      <c r="M1996" s="69" t="str">
        <f>IF(TimeSpend[[#This Row],[Personnel number]]&lt;&gt;"",VLOOKUP(TimeSpend[[#This Row],[Personnel number]],Users!A:B,2,0),"")</f>
        <v/>
      </c>
      <c r="N1996" s="69" t="str">
        <f>IF(TimeSpend[[#This Row],[Network Description]]&lt;&gt;"",VLOOKUP(TimeSpend[[#This Row],[Network Description]],Projects!A:C,3,0),"")</f>
        <v/>
      </c>
      <c r="O1996" s="69" t="str">
        <f>IF(TimeSpend[[#This Row],[Activity]]&lt;&gt;"",VLOOKUP(TimeSpend[[#This Row],[Activity]],Activity,2,FALSE),"")</f>
        <v/>
      </c>
    </row>
    <row r="1997" spans="3:15" ht="16.5" customHeight="1" x14ac:dyDescent="0.25">
      <c r="C1997" s="68" t="str">
        <f t="shared" si="34"/>
        <v/>
      </c>
      <c r="D1997" s="69" t="str">
        <f>IF(TimeSpend[[#This Row],[Network Description]]&lt;&gt;"",VLOOKUP(TimeSpend[[#This Row],[Network Description]],Projects!A:B,2,0),"")</f>
        <v/>
      </c>
      <c r="F1997" s="96"/>
      <c r="L1997" s="69" t="str">
        <f>IF(TimeSpend[[#This Row],[Personnel number]]&lt;&gt;"",Utilization!$J$2,"")</f>
        <v/>
      </c>
      <c r="M1997" s="69" t="str">
        <f>IF(TimeSpend[[#This Row],[Personnel number]]&lt;&gt;"",VLOOKUP(TimeSpend[[#This Row],[Personnel number]],Users!A:B,2,0),"")</f>
        <v/>
      </c>
      <c r="N1997" s="69" t="str">
        <f>IF(TimeSpend[[#This Row],[Network Description]]&lt;&gt;"",VLOOKUP(TimeSpend[[#This Row],[Network Description]],Projects!A:C,3,0),"")</f>
        <v/>
      </c>
      <c r="O1997" s="69" t="str">
        <f>IF(TimeSpend[[#This Row],[Activity]]&lt;&gt;"",VLOOKUP(TimeSpend[[#This Row],[Activity]],Activity,2,FALSE),"")</f>
        <v/>
      </c>
    </row>
    <row r="1998" spans="3:15" ht="16.5" customHeight="1" x14ac:dyDescent="0.25">
      <c r="C1998" s="68" t="str">
        <f t="shared" si="34"/>
        <v/>
      </c>
      <c r="D1998" s="69" t="str">
        <f>IF(TimeSpend[[#This Row],[Network Description]]&lt;&gt;"",VLOOKUP(TimeSpend[[#This Row],[Network Description]],Projects!A:B,2,0),"")</f>
        <v/>
      </c>
      <c r="F1998" s="96"/>
      <c r="L1998" s="69" t="str">
        <f>IF(TimeSpend[[#This Row],[Personnel number]]&lt;&gt;"",Utilization!$J$2,"")</f>
        <v/>
      </c>
      <c r="M1998" s="69" t="str">
        <f>IF(TimeSpend[[#This Row],[Personnel number]]&lt;&gt;"",VLOOKUP(TimeSpend[[#This Row],[Personnel number]],Users!A:B,2,0),"")</f>
        <v/>
      </c>
      <c r="N1998" s="69" t="str">
        <f>IF(TimeSpend[[#This Row],[Network Description]]&lt;&gt;"",VLOOKUP(TimeSpend[[#This Row],[Network Description]],Projects!A:C,3,0),"")</f>
        <v/>
      </c>
      <c r="O1998" s="69" t="str">
        <f>IF(TimeSpend[[#This Row],[Activity]]&lt;&gt;"",VLOOKUP(TimeSpend[[#This Row],[Activity]],Activity,2,FALSE),"")</f>
        <v/>
      </c>
    </row>
    <row r="1999" spans="3:15" ht="16.5" customHeight="1" x14ac:dyDescent="0.25">
      <c r="C1999" s="68" t="str">
        <f t="shared" si="34"/>
        <v/>
      </c>
      <c r="D1999" s="69" t="str">
        <f>IF(TimeSpend[[#This Row],[Network Description]]&lt;&gt;"",VLOOKUP(TimeSpend[[#This Row],[Network Description]],Projects!A:B,2,0),"")</f>
        <v/>
      </c>
      <c r="F1999" s="96"/>
      <c r="L1999" s="69" t="str">
        <f>IF(TimeSpend[[#This Row],[Personnel number]]&lt;&gt;"",Utilization!$J$2,"")</f>
        <v/>
      </c>
      <c r="M1999" s="69" t="str">
        <f>IF(TimeSpend[[#This Row],[Personnel number]]&lt;&gt;"",VLOOKUP(TimeSpend[[#This Row],[Personnel number]],Users!A:B,2,0),"")</f>
        <v/>
      </c>
      <c r="N1999" s="69" t="str">
        <f>IF(TimeSpend[[#This Row],[Network Description]]&lt;&gt;"",VLOOKUP(TimeSpend[[#This Row],[Network Description]],Projects!A:C,3,0),"")</f>
        <v/>
      </c>
      <c r="O1999" s="69" t="str">
        <f>IF(TimeSpend[[#This Row],[Activity]]&lt;&gt;"",VLOOKUP(TimeSpend[[#This Row],[Activity]],Activity,2,FALSE),"")</f>
        <v/>
      </c>
    </row>
    <row r="2000" spans="3:15" ht="16.5" customHeight="1" x14ac:dyDescent="0.25">
      <c r="C2000" s="68" t="str">
        <f t="shared" si="34"/>
        <v/>
      </c>
      <c r="D2000" s="69" t="str">
        <f>IF(TimeSpend[[#This Row],[Network Description]]&lt;&gt;"",VLOOKUP(TimeSpend[[#This Row],[Network Description]],Projects!A:B,2,0),"")</f>
        <v/>
      </c>
      <c r="F2000" s="96"/>
      <c r="L2000" s="69" t="str">
        <f>IF(TimeSpend[[#This Row],[Personnel number]]&lt;&gt;"",Utilization!$J$2,"")</f>
        <v/>
      </c>
      <c r="M2000" s="69" t="str">
        <f>IF(TimeSpend[[#This Row],[Personnel number]]&lt;&gt;"",VLOOKUP(TimeSpend[[#This Row],[Personnel number]],Users!A:B,2,0),"")</f>
        <v/>
      </c>
      <c r="N2000" s="69" t="str">
        <f>IF(TimeSpend[[#This Row],[Network Description]]&lt;&gt;"",VLOOKUP(TimeSpend[[#This Row],[Network Description]],Projects!A:C,3,0),"")</f>
        <v/>
      </c>
      <c r="O2000" s="69" t="str">
        <f>IF(TimeSpend[[#This Row],[Activity]]&lt;&gt;"",VLOOKUP(TimeSpend[[#This Row],[Activity]],Activity,2,FALSE),"")</f>
        <v/>
      </c>
    </row>
    <row r="2001" spans="3:15" ht="16.5" customHeight="1" x14ac:dyDescent="0.25">
      <c r="C2001" s="68" t="str">
        <f t="shared" si="34"/>
        <v/>
      </c>
      <c r="D2001" s="69" t="str">
        <f>IF(TimeSpend[[#This Row],[Network Description]]&lt;&gt;"",VLOOKUP(TimeSpend[[#This Row],[Network Description]],Projects!A:B,2,0),"")</f>
        <v/>
      </c>
      <c r="F2001" s="96"/>
      <c r="L2001" s="69" t="str">
        <f>IF(TimeSpend[[#This Row],[Personnel number]]&lt;&gt;"",Utilization!$J$2,"")</f>
        <v/>
      </c>
      <c r="M2001" s="69" t="str">
        <f>IF(TimeSpend[[#This Row],[Personnel number]]&lt;&gt;"",VLOOKUP(TimeSpend[[#This Row],[Personnel number]],Users!A:B,2,0),"")</f>
        <v/>
      </c>
      <c r="N2001" s="69" t="str">
        <f>IF(TimeSpend[[#This Row],[Network Description]]&lt;&gt;"",VLOOKUP(TimeSpend[[#This Row],[Network Description]],Projects!A:C,3,0),"")</f>
        <v/>
      </c>
      <c r="O2001" s="69" t="str">
        <f>IF(TimeSpend[[#This Row],[Activity]]&lt;&gt;"",VLOOKUP(TimeSpend[[#This Row],[Activity]],Activity,2,FALSE),"")</f>
        <v/>
      </c>
    </row>
    <row r="2002" spans="3:15" ht="16.5" customHeight="1" x14ac:dyDescent="0.25">
      <c r="C2002" s="68" t="str">
        <f t="shared" si="34"/>
        <v/>
      </c>
      <c r="D2002" s="69" t="str">
        <f>IF(TimeSpend[[#This Row],[Network Description]]&lt;&gt;"",VLOOKUP(TimeSpend[[#This Row],[Network Description]],Projects!A:B,2,0),"")</f>
        <v/>
      </c>
      <c r="F2002" s="96"/>
      <c r="L2002" s="69" t="str">
        <f>IF(TimeSpend[[#This Row],[Personnel number]]&lt;&gt;"",Utilization!$J$2,"")</f>
        <v/>
      </c>
      <c r="M2002" s="69" t="str">
        <f>IF(TimeSpend[[#This Row],[Personnel number]]&lt;&gt;"",VLOOKUP(TimeSpend[[#This Row],[Personnel number]],Users!A:B,2,0),"")</f>
        <v/>
      </c>
      <c r="N2002" s="69" t="str">
        <f>IF(TimeSpend[[#This Row],[Network Description]]&lt;&gt;"",VLOOKUP(TimeSpend[[#This Row],[Network Description]],Projects!A:C,3,0),"")</f>
        <v/>
      </c>
      <c r="O2002" s="69" t="str">
        <f>IF(TimeSpend[[#This Row],[Activity]]&lt;&gt;"",VLOOKUP(TimeSpend[[#This Row],[Activity]],Activity,2,FALSE),"")</f>
        <v/>
      </c>
    </row>
    <row r="2003" spans="3:15" ht="16.5" customHeight="1" x14ac:dyDescent="0.25">
      <c r="C2003" s="68" t="str">
        <f t="shared" si="34"/>
        <v/>
      </c>
      <c r="D2003" s="69" t="str">
        <f>IF(TimeSpend[[#This Row],[Network Description]]&lt;&gt;"",VLOOKUP(TimeSpend[[#This Row],[Network Description]],Projects!A:B,2,0),"")</f>
        <v/>
      </c>
      <c r="F2003" s="96"/>
      <c r="L2003" s="69" t="str">
        <f>IF(TimeSpend[[#This Row],[Personnel number]]&lt;&gt;"",Utilization!$J$2,"")</f>
        <v/>
      </c>
      <c r="M2003" s="69" t="str">
        <f>IF(TimeSpend[[#This Row],[Personnel number]]&lt;&gt;"",VLOOKUP(TimeSpend[[#This Row],[Personnel number]],Users!A:B,2,0),"")</f>
        <v/>
      </c>
      <c r="N2003" s="69" t="str">
        <f>IF(TimeSpend[[#This Row],[Network Description]]&lt;&gt;"",VLOOKUP(TimeSpend[[#This Row],[Network Description]],Projects!A:C,3,0),"")</f>
        <v/>
      </c>
      <c r="O2003" s="69" t="str">
        <f>IF(TimeSpend[[#This Row],[Activity]]&lt;&gt;"",VLOOKUP(TimeSpend[[#This Row],[Activity]],Activity,2,FALSE),"")</f>
        <v/>
      </c>
    </row>
    <row r="2004" spans="3:15" ht="16.5" customHeight="1" x14ac:dyDescent="0.25">
      <c r="C2004" s="68" t="str">
        <f t="shared" si="34"/>
        <v/>
      </c>
      <c r="D2004" s="69" t="str">
        <f>IF(TimeSpend[[#This Row],[Network Description]]&lt;&gt;"",VLOOKUP(TimeSpend[[#This Row],[Network Description]],Projects!A:B,2,0),"")</f>
        <v/>
      </c>
      <c r="F2004" s="96"/>
      <c r="L2004" s="69" t="str">
        <f>IF(TimeSpend[[#This Row],[Personnel number]]&lt;&gt;"",Utilization!$J$2,"")</f>
        <v/>
      </c>
      <c r="M2004" s="69" t="str">
        <f>IF(TimeSpend[[#This Row],[Personnel number]]&lt;&gt;"",VLOOKUP(TimeSpend[[#This Row],[Personnel number]],Users!A:B,2,0),"")</f>
        <v/>
      </c>
      <c r="N2004" s="69" t="str">
        <f>IF(TimeSpend[[#This Row],[Network Description]]&lt;&gt;"",VLOOKUP(TimeSpend[[#This Row],[Network Description]],Projects!A:C,3,0),"")</f>
        <v/>
      </c>
      <c r="O2004" s="69" t="str">
        <f>IF(TimeSpend[[#This Row],[Activity]]&lt;&gt;"",VLOOKUP(TimeSpend[[#This Row],[Activity]],Activity,2,FALSE),"")</f>
        <v/>
      </c>
    </row>
    <row r="2005" spans="3:15" ht="16.5" customHeight="1" x14ac:dyDescent="0.25">
      <c r="C2005" s="68" t="str">
        <f t="shared" si="34"/>
        <v/>
      </c>
      <c r="D2005" s="69" t="str">
        <f>IF(TimeSpend[[#This Row],[Network Description]]&lt;&gt;"",VLOOKUP(TimeSpend[[#This Row],[Network Description]],Projects!A:B,2,0),"")</f>
        <v/>
      </c>
      <c r="F2005" s="96"/>
      <c r="L2005" s="69" t="str">
        <f>IF(TimeSpend[[#This Row],[Personnel number]]&lt;&gt;"",Utilization!$J$2,"")</f>
        <v/>
      </c>
      <c r="M2005" s="69" t="str">
        <f>IF(TimeSpend[[#This Row],[Personnel number]]&lt;&gt;"",VLOOKUP(TimeSpend[[#This Row],[Personnel number]],Users!A:B,2,0),"")</f>
        <v/>
      </c>
      <c r="N2005" s="69" t="str">
        <f>IF(TimeSpend[[#This Row],[Network Description]]&lt;&gt;"",VLOOKUP(TimeSpend[[#This Row],[Network Description]],Projects!A:C,3,0),"")</f>
        <v/>
      </c>
      <c r="O2005" s="69" t="str">
        <f>IF(TimeSpend[[#This Row],[Activity]]&lt;&gt;"",VLOOKUP(TimeSpend[[#This Row],[Activity]],Activity,2,FALSE),"")</f>
        <v/>
      </c>
    </row>
    <row r="2006" spans="3:15" ht="16.5" customHeight="1" x14ac:dyDescent="0.25">
      <c r="C2006" s="68" t="str">
        <f t="shared" si="34"/>
        <v/>
      </c>
      <c r="D2006" s="69" t="str">
        <f>IF(TimeSpend[[#This Row],[Network Description]]&lt;&gt;"",VLOOKUP(TimeSpend[[#This Row],[Network Description]],Projects!A:B,2,0),"")</f>
        <v/>
      </c>
      <c r="F2006" s="96"/>
      <c r="L2006" s="69" t="str">
        <f>IF(TimeSpend[[#This Row],[Personnel number]]&lt;&gt;"",Utilization!$J$2,"")</f>
        <v/>
      </c>
      <c r="M2006" s="69" t="str">
        <f>IF(TimeSpend[[#This Row],[Personnel number]]&lt;&gt;"",VLOOKUP(TimeSpend[[#This Row],[Personnel number]],Users!A:B,2,0),"")</f>
        <v/>
      </c>
      <c r="N2006" s="69" t="str">
        <f>IF(TimeSpend[[#This Row],[Network Description]]&lt;&gt;"",VLOOKUP(TimeSpend[[#This Row],[Network Description]],Projects!A:C,3,0),"")</f>
        <v/>
      </c>
      <c r="O2006" s="69" t="str">
        <f>IF(TimeSpend[[#This Row],[Activity]]&lt;&gt;"",VLOOKUP(TimeSpend[[#This Row],[Activity]],Activity,2,FALSE),"")</f>
        <v/>
      </c>
    </row>
    <row r="2007" spans="3:15" ht="16.5" customHeight="1" x14ac:dyDescent="0.25">
      <c r="C2007" s="68" t="str">
        <f t="shared" si="34"/>
        <v/>
      </c>
      <c r="D2007" s="69" t="str">
        <f>IF(TimeSpend[[#This Row],[Network Description]]&lt;&gt;"",VLOOKUP(TimeSpend[[#This Row],[Network Description]],Projects!A:B,2,0),"")</f>
        <v/>
      </c>
      <c r="F2007" s="96"/>
      <c r="L2007" s="69" t="str">
        <f>IF(TimeSpend[[#This Row],[Personnel number]]&lt;&gt;"",Utilization!$J$2,"")</f>
        <v/>
      </c>
      <c r="M2007" s="69" t="str">
        <f>IF(TimeSpend[[#This Row],[Personnel number]]&lt;&gt;"",VLOOKUP(TimeSpend[[#This Row],[Personnel number]],Users!A:B,2,0),"")</f>
        <v/>
      </c>
      <c r="N2007" s="69" t="str">
        <f>IF(TimeSpend[[#This Row],[Network Description]]&lt;&gt;"",VLOOKUP(TimeSpend[[#This Row],[Network Description]],Projects!A:C,3,0),"")</f>
        <v/>
      </c>
      <c r="O2007" s="69" t="str">
        <f>IF(TimeSpend[[#This Row],[Activity]]&lt;&gt;"",VLOOKUP(TimeSpend[[#This Row],[Activity]],Activity,2,FALSE),"")</f>
        <v/>
      </c>
    </row>
    <row r="2008" spans="3:15" ht="16.5" customHeight="1" x14ac:dyDescent="0.25">
      <c r="C2008" s="68" t="str">
        <f t="shared" si="34"/>
        <v/>
      </c>
      <c r="D2008" s="69" t="str">
        <f>IF(TimeSpend[[#This Row],[Network Description]]&lt;&gt;"",VLOOKUP(TimeSpend[[#This Row],[Network Description]],Projects!A:B,2,0),"")</f>
        <v/>
      </c>
      <c r="F2008" s="96"/>
      <c r="L2008" s="69" t="str">
        <f>IF(TimeSpend[[#This Row],[Personnel number]]&lt;&gt;"",Utilization!$J$2,"")</f>
        <v/>
      </c>
      <c r="M2008" s="69" t="str">
        <f>IF(TimeSpend[[#This Row],[Personnel number]]&lt;&gt;"",VLOOKUP(TimeSpend[[#This Row],[Personnel number]],Users!A:B,2,0),"")</f>
        <v/>
      </c>
      <c r="N2008" s="69" t="str">
        <f>IF(TimeSpend[[#This Row],[Network Description]]&lt;&gt;"",VLOOKUP(TimeSpend[[#This Row],[Network Description]],Projects!A:C,3,0),"")</f>
        <v/>
      </c>
      <c r="O2008" s="69" t="str">
        <f>IF(TimeSpend[[#This Row],[Activity]]&lt;&gt;"",VLOOKUP(TimeSpend[[#This Row],[Activity]],Activity,2,FALSE),"")</f>
        <v/>
      </c>
    </row>
    <row r="2009" spans="3:15" ht="16.5" customHeight="1" x14ac:dyDescent="0.25">
      <c r="C2009" s="68" t="str">
        <f t="shared" si="34"/>
        <v/>
      </c>
      <c r="D2009" s="69" t="str">
        <f>IF(TimeSpend[[#This Row],[Network Description]]&lt;&gt;"",VLOOKUP(TimeSpend[[#This Row],[Network Description]],Projects!A:B,2,0),"")</f>
        <v/>
      </c>
      <c r="F2009" s="96"/>
      <c r="L2009" s="69" t="str">
        <f>IF(TimeSpend[[#This Row],[Personnel number]]&lt;&gt;"",Utilization!$J$2,"")</f>
        <v/>
      </c>
      <c r="M2009" s="69" t="str">
        <f>IF(TimeSpend[[#This Row],[Personnel number]]&lt;&gt;"",VLOOKUP(TimeSpend[[#This Row],[Personnel number]],Users!A:B,2,0),"")</f>
        <v/>
      </c>
      <c r="N2009" s="69" t="str">
        <f>IF(TimeSpend[[#This Row],[Network Description]]&lt;&gt;"",VLOOKUP(TimeSpend[[#This Row],[Network Description]],Projects!A:C,3,0),"")</f>
        <v/>
      </c>
      <c r="O2009" s="69" t="str">
        <f>IF(TimeSpend[[#This Row],[Activity]]&lt;&gt;"",VLOOKUP(TimeSpend[[#This Row],[Activity]],Activity,2,FALSE),"")</f>
        <v/>
      </c>
    </row>
    <row r="2010" spans="3:15" ht="16.5" customHeight="1" x14ac:dyDescent="0.25">
      <c r="C2010" s="68" t="str">
        <f t="shared" si="34"/>
        <v/>
      </c>
      <c r="D2010" s="69" t="str">
        <f>IF(TimeSpend[[#This Row],[Network Description]]&lt;&gt;"",VLOOKUP(TimeSpend[[#This Row],[Network Description]],Projects!A:B,2,0),"")</f>
        <v/>
      </c>
      <c r="F2010" s="96"/>
      <c r="L2010" s="69" t="str">
        <f>IF(TimeSpend[[#This Row],[Personnel number]]&lt;&gt;"",Utilization!$J$2,"")</f>
        <v/>
      </c>
      <c r="M2010" s="69" t="str">
        <f>IF(TimeSpend[[#This Row],[Personnel number]]&lt;&gt;"",VLOOKUP(TimeSpend[[#This Row],[Personnel number]],Users!A:B,2,0),"")</f>
        <v/>
      </c>
      <c r="N2010" s="69" t="str">
        <f>IF(TimeSpend[[#This Row],[Network Description]]&lt;&gt;"",VLOOKUP(TimeSpend[[#This Row],[Network Description]],Projects!A:C,3,0),"")</f>
        <v/>
      </c>
      <c r="O2010" s="69" t="str">
        <f>IF(TimeSpend[[#This Row],[Activity]]&lt;&gt;"",VLOOKUP(TimeSpend[[#This Row],[Activity]],Activity,2,FALSE),"")</f>
        <v/>
      </c>
    </row>
    <row r="2011" spans="3:15" ht="16.5" customHeight="1" x14ac:dyDescent="0.25">
      <c r="C2011" s="68" t="str">
        <f t="shared" si="34"/>
        <v/>
      </c>
      <c r="D2011" s="69" t="str">
        <f>IF(TimeSpend[[#This Row],[Network Description]]&lt;&gt;"",VLOOKUP(TimeSpend[[#This Row],[Network Description]],Projects!A:B,2,0),"")</f>
        <v/>
      </c>
      <c r="F2011" s="96"/>
      <c r="L2011" s="69" t="str">
        <f>IF(TimeSpend[[#This Row],[Personnel number]]&lt;&gt;"",Utilization!$J$2,"")</f>
        <v/>
      </c>
      <c r="M2011" s="69" t="str">
        <f>IF(TimeSpend[[#This Row],[Personnel number]]&lt;&gt;"",VLOOKUP(TimeSpend[[#This Row],[Personnel number]],Users!A:B,2,0),"")</f>
        <v/>
      </c>
      <c r="N2011" s="69" t="str">
        <f>IF(TimeSpend[[#This Row],[Network Description]]&lt;&gt;"",VLOOKUP(TimeSpend[[#This Row],[Network Description]],Projects!A:C,3,0),"")</f>
        <v/>
      </c>
      <c r="O2011" s="69" t="str">
        <f>IF(TimeSpend[[#This Row],[Activity]]&lt;&gt;"",VLOOKUP(TimeSpend[[#This Row],[Activity]],Activity,2,FALSE),"")</f>
        <v/>
      </c>
    </row>
    <row r="2012" spans="3:15" ht="16.5" customHeight="1" x14ac:dyDescent="0.25">
      <c r="C2012" s="68" t="str">
        <f t="shared" si="34"/>
        <v/>
      </c>
      <c r="D2012" s="69" t="str">
        <f>IF(TimeSpend[[#This Row],[Network Description]]&lt;&gt;"",VLOOKUP(TimeSpend[[#This Row],[Network Description]],Projects!A:B,2,0),"")</f>
        <v/>
      </c>
      <c r="F2012" s="96"/>
      <c r="L2012" s="69" t="str">
        <f>IF(TimeSpend[[#This Row],[Personnel number]]&lt;&gt;"",Utilization!$J$2,"")</f>
        <v/>
      </c>
      <c r="M2012" s="69" t="str">
        <f>IF(TimeSpend[[#This Row],[Personnel number]]&lt;&gt;"",VLOOKUP(TimeSpend[[#This Row],[Personnel number]],Users!A:B,2,0),"")</f>
        <v/>
      </c>
      <c r="N2012" s="69" t="str">
        <f>IF(TimeSpend[[#This Row],[Network Description]]&lt;&gt;"",VLOOKUP(TimeSpend[[#This Row],[Network Description]],Projects!A:C,3,0),"")</f>
        <v/>
      </c>
      <c r="O2012" s="69" t="str">
        <f>IF(TimeSpend[[#This Row],[Activity]]&lt;&gt;"",VLOOKUP(TimeSpend[[#This Row],[Activity]],Activity,2,FALSE),"")</f>
        <v/>
      </c>
    </row>
    <row r="2013" spans="3:15" ht="16.5" customHeight="1" x14ac:dyDescent="0.25">
      <c r="C2013" s="68" t="str">
        <f t="shared" si="34"/>
        <v/>
      </c>
      <c r="D2013" s="69" t="str">
        <f>IF(TimeSpend[[#This Row],[Network Description]]&lt;&gt;"",VLOOKUP(TimeSpend[[#This Row],[Network Description]],Projects!A:B,2,0),"")</f>
        <v/>
      </c>
      <c r="F2013" s="96"/>
      <c r="L2013" s="69" t="str">
        <f>IF(TimeSpend[[#This Row],[Personnel number]]&lt;&gt;"",Utilization!$J$2,"")</f>
        <v/>
      </c>
      <c r="M2013" s="69" t="str">
        <f>IF(TimeSpend[[#This Row],[Personnel number]]&lt;&gt;"",VLOOKUP(TimeSpend[[#This Row],[Personnel number]],Users!A:B,2,0),"")</f>
        <v/>
      </c>
      <c r="N2013" s="69" t="str">
        <f>IF(TimeSpend[[#This Row],[Network Description]]&lt;&gt;"",VLOOKUP(TimeSpend[[#This Row],[Network Description]],Projects!A:C,3,0),"")</f>
        <v/>
      </c>
      <c r="O2013" s="69" t="str">
        <f>IF(TimeSpend[[#This Row],[Activity]]&lt;&gt;"",VLOOKUP(TimeSpend[[#This Row],[Activity]],Activity,2,FALSE),"")</f>
        <v/>
      </c>
    </row>
    <row r="2014" spans="3:15" ht="16.5" customHeight="1" x14ac:dyDescent="0.25">
      <c r="C2014" s="68" t="str">
        <f t="shared" si="34"/>
        <v/>
      </c>
      <c r="D2014" s="69" t="str">
        <f>IF(TimeSpend[[#This Row],[Network Description]]&lt;&gt;"",VLOOKUP(TimeSpend[[#This Row],[Network Description]],Projects!A:B,2,0),"")</f>
        <v/>
      </c>
      <c r="F2014" s="96"/>
      <c r="L2014" s="69" t="str">
        <f>IF(TimeSpend[[#This Row],[Personnel number]]&lt;&gt;"",Utilization!$J$2,"")</f>
        <v/>
      </c>
      <c r="M2014" s="69" t="str">
        <f>IF(TimeSpend[[#This Row],[Personnel number]]&lt;&gt;"",VLOOKUP(TimeSpend[[#This Row],[Personnel number]],Users!A:B,2,0),"")</f>
        <v/>
      </c>
      <c r="N2014" s="69" t="str">
        <f>IF(TimeSpend[[#This Row],[Network Description]]&lt;&gt;"",VLOOKUP(TimeSpend[[#This Row],[Network Description]],Projects!A:C,3,0),"")</f>
        <v/>
      </c>
      <c r="O2014" s="69" t="str">
        <f>IF(TimeSpend[[#This Row],[Activity]]&lt;&gt;"",VLOOKUP(TimeSpend[[#This Row],[Activity]],Activity,2,FALSE),"")</f>
        <v/>
      </c>
    </row>
    <row r="2015" spans="3:15" ht="16.5" customHeight="1" x14ac:dyDescent="0.25">
      <c r="C2015" s="68" t="str">
        <f t="shared" si="34"/>
        <v/>
      </c>
      <c r="D2015" s="69" t="str">
        <f>IF(TimeSpend[[#This Row],[Network Description]]&lt;&gt;"",VLOOKUP(TimeSpend[[#This Row],[Network Description]],Projects!A:B,2,0),"")</f>
        <v/>
      </c>
      <c r="F2015" s="96"/>
      <c r="L2015" s="69" t="str">
        <f>IF(TimeSpend[[#This Row],[Personnel number]]&lt;&gt;"",Utilization!$J$2,"")</f>
        <v/>
      </c>
      <c r="M2015" s="69" t="str">
        <f>IF(TimeSpend[[#This Row],[Personnel number]]&lt;&gt;"",VLOOKUP(TimeSpend[[#This Row],[Personnel number]],Users!A:B,2,0),"")</f>
        <v/>
      </c>
      <c r="N2015" s="69" t="str">
        <f>IF(TimeSpend[[#This Row],[Network Description]]&lt;&gt;"",VLOOKUP(TimeSpend[[#This Row],[Network Description]],Projects!A:C,3,0),"")</f>
        <v/>
      </c>
      <c r="O2015" s="69" t="str">
        <f>IF(TimeSpend[[#This Row],[Activity]]&lt;&gt;"",VLOOKUP(TimeSpend[[#This Row],[Activity]],Activity,2,FALSE),"")</f>
        <v/>
      </c>
    </row>
    <row r="2016" spans="3:15" ht="16.5" customHeight="1" x14ac:dyDescent="0.25">
      <c r="C2016" s="68" t="str">
        <f t="shared" si="34"/>
        <v/>
      </c>
      <c r="D2016" s="69" t="str">
        <f>IF(TimeSpend[[#This Row],[Network Description]]&lt;&gt;"",VLOOKUP(TimeSpend[[#This Row],[Network Description]],Projects!A:B,2,0),"")</f>
        <v/>
      </c>
      <c r="F2016" s="96"/>
      <c r="L2016" s="69" t="str">
        <f>IF(TimeSpend[[#This Row],[Personnel number]]&lt;&gt;"",Utilization!$J$2,"")</f>
        <v/>
      </c>
      <c r="M2016" s="69" t="str">
        <f>IF(TimeSpend[[#This Row],[Personnel number]]&lt;&gt;"",VLOOKUP(TimeSpend[[#This Row],[Personnel number]],Users!A:B,2,0),"")</f>
        <v/>
      </c>
      <c r="N2016" s="69" t="str">
        <f>IF(TimeSpend[[#This Row],[Network Description]]&lt;&gt;"",VLOOKUP(TimeSpend[[#This Row],[Network Description]],Projects!A:C,3,0),"")</f>
        <v/>
      </c>
      <c r="O2016" s="69" t="str">
        <f>IF(TimeSpend[[#This Row],[Activity]]&lt;&gt;"",VLOOKUP(TimeSpend[[#This Row],[Activity]],Activity,2,FALSE),"")</f>
        <v/>
      </c>
    </row>
    <row r="2017" spans="3:15" ht="16.5" customHeight="1" x14ac:dyDescent="0.25">
      <c r="C2017" s="68" t="str">
        <f t="shared" si="34"/>
        <v/>
      </c>
      <c r="D2017" s="69" t="str">
        <f>IF(TimeSpend[[#This Row],[Network Description]]&lt;&gt;"",VLOOKUP(TimeSpend[[#This Row],[Network Description]],Projects!A:B,2,0),"")</f>
        <v/>
      </c>
      <c r="F2017" s="96"/>
      <c r="L2017" s="69" t="str">
        <f>IF(TimeSpend[[#This Row],[Personnel number]]&lt;&gt;"",Utilization!$J$2,"")</f>
        <v/>
      </c>
      <c r="M2017" s="69" t="str">
        <f>IF(TimeSpend[[#This Row],[Personnel number]]&lt;&gt;"",VLOOKUP(TimeSpend[[#This Row],[Personnel number]],Users!A:B,2,0),"")</f>
        <v/>
      </c>
      <c r="N2017" s="69" t="str">
        <f>IF(TimeSpend[[#This Row],[Network Description]]&lt;&gt;"",VLOOKUP(TimeSpend[[#This Row],[Network Description]],Projects!A:C,3,0),"")</f>
        <v/>
      </c>
      <c r="O2017" s="69" t="str">
        <f>IF(TimeSpend[[#This Row],[Activity]]&lt;&gt;"",VLOOKUP(TimeSpend[[#This Row],[Activity]],Activity,2,FALSE),"")</f>
        <v/>
      </c>
    </row>
    <row r="2018" spans="3:15" ht="16.5" customHeight="1" x14ac:dyDescent="0.25">
      <c r="C2018" s="68" t="str">
        <f t="shared" si="34"/>
        <v/>
      </c>
      <c r="D2018" s="69" t="str">
        <f>IF(TimeSpend[[#This Row],[Network Description]]&lt;&gt;"",VLOOKUP(TimeSpend[[#This Row],[Network Description]],Projects!A:B,2,0),"")</f>
        <v/>
      </c>
      <c r="F2018" s="96"/>
      <c r="L2018" s="69" t="str">
        <f>IF(TimeSpend[[#This Row],[Personnel number]]&lt;&gt;"",Utilization!$J$2,"")</f>
        <v/>
      </c>
      <c r="M2018" s="69" t="str">
        <f>IF(TimeSpend[[#This Row],[Personnel number]]&lt;&gt;"",VLOOKUP(TimeSpend[[#This Row],[Personnel number]],Users!A:B,2,0),"")</f>
        <v/>
      </c>
      <c r="N2018" s="69" t="str">
        <f>IF(TimeSpend[[#This Row],[Network Description]]&lt;&gt;"",VLOOKUP(TimeSpend[[#This Row],[Network Description]],Projects!A:C,3,0),"")</f>
        <v/>
      </c>
      <c r="O2018" s="69" t="str">
        <f>IF(TimeSpend[[#This Row],[Activity]]&lt;&gt;"",VLOOKUP(TimeSpend[[#This Row],[Activity]],Activity,2,FALSE),"")</f>
        <v/>
      </c>
    </row>
    <row r="2019" spans="3:15" ht="16.5" customHeight="1" x14ac:dyDescent="0.25">
      <c r="C2019" s="68" t="str">
        <f t="shared" si="34"/>
        <v/>
      </c>
      <c r="D2019" s="69" t="str">
        <f>IF(TimeSpend[[#This Row],[Network Description]]&lt;&gt;"",VLOOKUP(TimeSpend[[#This Row],[Network Description]],Projects!A:B,2,0),"")</f>
        <v/>
      </c>
      <c r="F2019" s="96"/>
      <c r="L2019" s="69" t="str">
        <f>IF(TimeSpend[[#This Row],[Personnel number]]&lt;&gt;"",Utilization!$J$2,"")</f>
        <v/>
      </c>
      <c r="M2019" s="69" t="str">
        <f>IF(TimeSpend[[#This Row],[Personnel number]]&lt;&gt;"",VLOOKUP(TimeSpend[[#This Row],[Personnel number]],Users!A:B,2,0),"")</f>
        <v/>
      </c>
      <c r="N2019" s="69" t="str">
        <f>IF(TimeSpend[[#This Row],[Network Description]]&lt;&gt;"",VLOOKUP(TimeSpend[[#This Row],[Network Description]],Projects!A:C,3,0),"")</f>
        <v/>
      </c>
      <c r="O2019" s="69" t="str">
        <f>IF(TimeSpend[[#This Row],[Activity]]&lt;&gt;"",VLOOKUP(TimeSpend[[#This Row],[Activity]],Activity,2,FALSE),"")</f>
        <v/>
      </c>
    </row>
    <row r="2020" spans="3:15" ht="16.5" customHeight="1" x14ac:dyDescent="0.25">
      <c r="C2020" s="68" t="str">
        <f t="shared" si="34"/>
        <v/>
      </c>
      <c r="D2020" s="69" t="str">
        <f>IF(TimeSpend[[#This Row],[Network Description]]&lt;&gt;"",VLOOKUP(TimeSpend[[#This Row],[Network Description]],Projects!A:B,2,0),"")</f>
        <v/>
      </c>
      <c r="F2020" s="96"/>
      <c r="L2020" s="69" t="str">
        <f>IF(TimeSpend[[#This Row],[Personnel number]]&lt;&gt;"",Utilization!$J$2,"")</f>
        <v/>
      </c>
      <c r="M2020" s="69" t="str">
        <f>IF(TimeSpend[[#This Row],[Personnel number]]&lt;&gt;"",VLOOKUP(TimeSpend[[#This Row],[Personnel number]],Users!A:B,2,0),"")</f>
        <v/>
      </c>
      <c r="N2020" s="69" t="str">
        <f>IF(TimeSpend[[#This Row],[Network Description]]&lt;&gt;"",VLOOKUP(TimeSpend[[#This Row],[Network Description]],Projects!A:C,3,0),"")</f>
        <v/>
      </c>
      <c r="O2020" s="69" t="str">
        <f>IF(TimeSpend[[#This Row],[Activity]]&lt;&gt;"",VLOOKUP(TimeSpend[[#This Row],[Activity]],Activity,2,FALSE),"")</f>
        <v/>
      </c>
    </row>
    <row r="2021" spans="3:15" ht="16.5" customHeight="1" x14ac:dyDescent="0.25">
      <c r="C2021" s="68" t="str">
        <f t="shared" si="34"/>
        <v/>
      </c>
      <c r="D2021" s="69" t="str">
        <f>IF(TimeSpend[[#This Row],[Network Description]]&lt;&gt;"",VLOOKUP(TimeSpend[[#This Row],[Network Description]],Projects!A:B,2,0),"")</f>
        <v/>
      </c>
      <c r="F2021" s="96"/>
      <c r="L2021" s="69" t="str">
        <f>IF(TimeSpend[[#This Row],[Personnel number]]&lt;&gt;"",Utilization!$J$2,"")</f>
        <v/>
      </c>
      <c r="M2021" s="69" t="str">
        <f>IF(TimeSpend[[#This Row],[Personnel number]]&lt;&gt;"",VLOOKUP(TimeSpend[[#This Row],[Personnel number]],Users!A:B,2,0),"")</f>
        <v/>
      </c>
      <c r="N2021" s="69" t="str">
        <f>IF(TimeSpend[[#This Row],[Network Description]]&lt;&gt;"",VLOOKUP(TimeSpend[[#This Row],[Network Description]],Projects!A:C,3,0),"")</f>
        <v/>
      </c>
      <c r="O2021" s="69" t="str">
        <f>IF(TimeSpend[[#This Row],[Activity]]&lt;&gt;"",VLOOKUP(TimeSpend[[#This Row],[Activity]],Activity,2,FALSE),"")</f>
        <v/>
      </c>
    </row>
    <row r="2022" spans="3:15" ht="16.5" customHeight="1" x14ac:dyDescent="0.25">
      <c r="C2022" s="68" t="str">
        <f t="shared" si="34"/>
        <v/>
      </c>
      <c r="D2022" s="69" t="str">
        <f>IF(TimeSpend[[#This Row],[Network Description]]&lt;&gt;"",VLOOKUP(TimeSpend[[#This Row],[Network Description]],Projects!A:B,2,0),"")</f>
        <v/>
      </c>
      <c r="F2022" s="96"/>
      <c r="L2022" s="69" t="str">
        <f>IF(TimeSpend[[#This Row],[Personnel number]]&lt;&gt;"",Utilization!$J$2,"")</f>
        <v/>
      </c>
      <c r="M2022" s="69" t="str">
        <f>IF(TimeSpend[[#This Row],[Personnel number]]&lt;&gt;"",VLOOKUP(TimeSpend[[#This Row],[Personnel number]],Users!A:B,2,0),"")</f>
        <v/>
      </c>
      <c r="N2022" s="69" t="str">
        <f>IF(TimeSpend[[#This Row],[Network Description]]&lt;&gt;"",VLOOKUP(TimeSpend[[#This Row],[Network Description]],Projects!A:C,3,0),"")</f>
        <v/>
      </c>
      <c r="O2022" s="69" t="str">
        <f>IF(TimeSpend[[#This Row],[Activity]]&lt;&gt;"",VLOOKUP(TimeSpend[[#This Row],[Activity]],Activity,2,FALSE),"")</f>
        <v/>
      </c>
    </row>
    <row r="2023" spans="3:15" ht="16.5" customHeight="1" x14ac:dyDescent="0.25">
      <c r="C2023" s="68" t="str">
        <f t="shared" si="34"/>
        <v/>
      </c>
      <c r="D2023" s="69" t="str">
        <f>IF(TimeSpend[[#This Row],[Network Description]]&lt;&gt;"",VLOOKUP(TimeSpend[[#This Row],[Network Description]],Projects!A:B,2,0),"")</f>
        <v/>
      </c>
      <c r="F2023" s="96"/>
      <c r="L2023" s="69" t="str">
        <f>IF(TimeSpend[[#This Row],[Personnel number]]&lt;&gt;"",Utilization!$J$2,"")</f>
        <v/>
      </c>
      <c r="M2023" s="69" t="str">
        <f>IF(TimeSpend[[#This Row],[Personnel number]]&lt;&gt;"",VLOOKUP(TimeSpend[[#This Row],[Personnel number]],Users!A:B,2,0),"")</f>
        <v/>
      </c>
      <c r="N2023" s="69" t="str">
        <f>IF(TimeSpend[[#This Row],[Network Description]]&lt;&gt;"",VLOOKUP(TimeSpend[[#This Row],[Network Description]],Projects!A:C,3,0),"")</f>
        <v/>
      </c>
      <c r="O2023" s="69" t="str">
        <f>IF(TimeSpend[[#This Row],[Activity]]&lt;&gt;"",VLOOKUP(TimeSpend[[#This Row],[Activity]],Activity,2,FALSE),"")</f>
        <v/>
      </c>
    </row>
    <row r="2024" spans="3:15" ht="16.5" customHeight="1" x14ac:dyDescent="0.25">
      <c r="C2024" s="68" t="str">
        <f t="shared" si="34"/>
        <v/>
      </c>
      <c r="D2024" s="69" t="str">
        <f>IF(TimeSpend[[#This Row],[Network Description]]&lt;&gt;"",VLOOKUP(TimeSpend[[#This Row],[Network Description]],Projects!A:B,2,0),"")</f>
        <v/>
      </c>
      <c r="F2024" s="96"/>
      <c r="L2024" s="69" t="str">
        <f>IF(TimeSpend[[#This Row],[Personnel number]]&lt;&gt;"",Utilization!$J$2,"")</f>
        <v/>
      </c>
      <c r="M2024" s="69" t="str">
        <f>IF(TimeSpend[[#This Row],[Personnel number]]&lt;&gt;"",VLOOKUP(TimeSpend[[#This Row],[Personnel number]],Users!A:B,2,0),"")</f>
        <v/>
      </c>
      <c r="N2024" s="69" t="str">
        <f>IF(TimeSpend[[#This Row],[Network Description]]&lt;&gt;"",VLOOKUP(TimeSpend[[#This Row],[Network Description]],Projects!A:C,3,0),"")</f>
        <v/>
      </c>
      <c r="O2024" s="69" t="str">
        <f>IF(TimeSpend[[#This Row],[Activity]]&lt;&gt;"",VLOOKUP(TimeSpend[[#This Row],[Activity]],Activity,2,FALSE),"")</f>
        <v/>
      </c>
    </row>
    <row r="2025" spans="3:15" ht="16.5" customHeight="1" x14ac:dyDescent="0.25">
      <c r="C2025" s="68" t="str">
        <f t="shared" si="34"/>
        <v/>
      </c>
      <c r="D2025" s="69" t="str">
        <f>IF(TimeSpend[[#This Row],[Network Description]]&lt;&gt;"",VLOOKUP(TimeSpend[[#This Row],[Network Description]],Projects!A:B,2,0),"")</f>
        <v/>
      </c>
      <c r="F2025" s="96"/>
      <c r="L2025" s="69" t="str">
        <f>IF(TimeSpend[[#This Row],[Personnel number]]&lt;&gt;"",Utilization!$J$2,"")</f>
        <v/>
      </c>
      <c r="M2025" s="69" t="str">
        <f>IF(TimeSpend[[#This Row],[Personnel number]]&lt;&gt;"",VLOOKUP(TimeSpend[[#This Row],[Personnel number]],Users!A:B,2,0),"")</f>
        <v/>
      </c>
      <c r="N2025" s="69" t="str">
        <f>IF(TimeSpend[[#This Row],[Network Description]]&lt;&gt;"",VLOOKUP(TimeSpend[[#This Row],[Network Description]],Projects!A:C,3,0),"")</f>
        <v/>
      </c>
      <c r="O2025" s="69" t="str">
        <f>IF(TimeSpend[[#This Row],[Activity]]&lt;&gt;"",VLOOKUP(TimeSpend[[#This Row],[Activity]],Activity,2,FALSE),"")</f>
        <v/>
      </c>
    </row>
    <row r="2026" spans="3:15" ht="16.5" customHeight="1" x14ac:dyDescent="0.25">
      <c r="C2026" s="68" t="str">
        <f t="shared" si="34"/>
        <v/>
      </c>
      <c r="D2026" s="69" t="str">
        <f>IF(TimeSpend[[#This Row],[Network Description]]&lt;&gt;"",VLOOKUP(TimeSpend[[#This Row],[Network Description]],Projects!A:B,2,0),"")</f>
        <v/>
      </c>
      <c r="F2026" s="96"/>
      <c r="L2026" s="69" t="str">
        <f>IF(TimeSpend[[#This Row],[Personnel number]]&lt;&gt;"",Utilization!$J$2,"")</f>
        <v/>
      </c>
      <c r="M2026" s="69" t="str">
        <f>IF(TimeSpend[[#This Row],[Personnel number]]&lt;&gt;"",VLOOKUP(TimeSpend[[#This Row],[Personnel number]],Users!A:B,2,0),"")</f>
        <v/>
      </c>
      <c r="N2026" s="69" t="str">
        <f>IF(TimeSpend[[#This Row],[Network Description]]&lt;&gt;"",VLOOKUP(TimeSpend[[#This Row],[Network Description]],Projects!A:C,3,0),"")</f>
        <v/>
      </c>
      <c r="O2026" s="69" t="str">
        <f>IF(TimeSpend[[#This Row],[Activity]]&lt;&gt;"",VLOOKUP(TimeSpend[[#This Row],[Activity]],Activity,2,FALSE),"")</f>
        <v/>
      </c>
    </row>
    <row r="2027" spans="3:15" ht="16.5" customHeight="1" x14ac:dyDescent="0.25">
      <c r="C2027" s="68" t="str">
        <f t="shared" si="34"/>
        <v/>
      </c>
      <c r="D2027" s="69" t="str">
        <f>IF(TimeSpend[[#This Row],[Network Description]]&lt;&gt;"",VLOOKUP(TimeSpend[[#This Row],[Network Description]],Projects!A:B,2,0),"")</f>
        <v/>
      </c>
      <c r="F2027" s="96"/>
      <c r="L2027" s="69" t="str">
        <f>IF(TimeSpend[[#This Row],[Personnel number]]&lt;&gt;"",Utilization!$J$2,"")</f>
        <v/>
      </c>
      <c r="M2027" s="69" t="str">
        <f>IF(TimeSpend[[#This Row],[Personnel number]]&lt;&gt;"",VLOOKUP(TimeSpend[[#This Row],[Personnel number]],Users!A:B,2,0),"")</f>
        <v/>
      </c>
      <c r="N2027" s="69" t="str">
        <f>IF(TimeSpend[[#This Row],[Network Description]]&lt;&gt;"",VLOOKUP(TimeSpend[[#This Row],[Network Description]],Projects!A:C,3,0),"")</f>
        <v/>
      </c>
      <c r="O2027" s="69" t="str">
        <f>IF(TimeSpend[[#This Row],[Activity]]&lt;&gt;"",VLOOKUP(TimeSpend[[#This Row],[Activity]],Activity,2,FALSE),"")</f>
        <v/>
      </c>
    </row>
    <row r="2028" spans="3:15" ht="16.5" customHeight="1" x14ac:dyDescent="0.25">
      <c r="C2028" s="68" t="str">
        <f t="shared" si="34"/>
        <v/>
      </c>
      <c r="D2028" s="69" t="str">
        <f>IF(TimeSpend[[#This Row],[Network Description]]&lt;&gt;"",VLOOKUP(TimeSpend[[#This Row],[Network Description]],Projects!A:B,2,0),"")</f>
        <v/>
      </c>
      <c r="F2028" s="96"/>
      <c r="L2028" s="69" t="str">
        <f>IF(TimeSpend[[#This Row],[Personnel number]]&lt;&gt;"",Utilization!$J$2,"")</f>
        <v/>
      </c>
      <c r="M2028" s="69" t="str">
        <f>IF(TimeSpend[[#This Row],[Personnel number]]&lt;&gt;"",VLOOKUP(TimeSpend[[#This Row],[Personnel number]],Users!A:B,2,0),"")</f>
        <v/>
      </c>
      <c r="N2028" s="69" t="str">
        <f>IF(TimeSpend[[#This Row],[Network Description]]&lt;&gt;"",VLOOKUP(TimeSpend[[#This Row],[Network Description]],Projects!A:C,3,0),"")</f>
        <v/>
      </c>
      <c r="O2028" s="69" t="str">
        <f>IF(TimeSpend[[#This Row],[Activity]]&lt;&gt;"",VLOOKUP(TimeSpend[[#This Row],[Activity]],Activity,2,FALSE),"")</f>
        <v/>
      </c>
    </row>
    <row r="2029" spans="3:15" ht="16.5" customHeight="1" x14ac:dyDescent="0.25">
      <c r="C2029" s="68" t="str">
        <f t="shared" si="34"/>
        <v/>
      </c>
      <c r="D2029" s="69" t="str">
        <f>IF(TimeSpend[[#This Row],[Network Description]]&lt;&gt;"",VLOOKUP(TimeSpend[[#This Row],[Network Description]],Projects!A:B,2,0),"")</f>
        <v/>
      </c>
      <c r="F2029" s="96"/>
      <c r="L2029" s="69" t="str">
        <f>IF(TimeSpend[[#This Row],[Personnel number]]&lt;&gt;"",Utilization!$J$2,"")</f>
        <v/>
      </c>
      <c r="M2029" s="69" t="str">
        <f>IF(TimeSpend[[#This Row],[Personnel number]]&lt;&gt;"",VLOOKUP(TimeSpend[[#This Row],[Personnel number]],Users!A:B,2,0),"")</f>
        <v/>
      </c>
      <c r="N2029" s="69" t="str">
        <f>IF(TimeSpend[[#This Row],[Network Description]]&lt;&gt;"",VLOOKUP(TimeSpend[[#This Row],[Network Description]],Projects!A:C,3,0),"")</f>
        <v/>
      </c>
      <c r="O2029" s="69" t="str">
        <f>IF(TimeSpend[[#This Row],[Activity]]&lt;&gt;"",VLOOKUP(TimeSpend[[#This Row],[Activity]],Activity,2,FALSE),"")</f>
        <v/>
      </c>
    </row>
    <row r="2030" spans="3:15" ht="16.5" customHeight="1" x14ac:dyDescent="0.25">
      <c r="C2030" s="68" t="str">
        <f t="shared" si="34"/>
        <v/>
      </c>
      <c r="D2030" s="69" t="str">
        <f>IF(TimeSpend[[#This Row],[Network Description]]&lt;&gt;"",VLOOKUP(TimeSpend[[#This Row],[Network Description]],Projects!A:B,2,0),"")</f>
        <v/>
      </c>
      <c r="F2030" s="96"/>
      <c r="L2030" s="69" t="str">
        <f>IF(TimeSpend[[#This Row],[Personnel number]]&lt;&gt;"",Utilization!$J$2,"")</f>
        <v/>
      </c>
      <c r="M2030" s="69" t="str">
        <f>IF(TimeSpend[[#This Row],[Personnel number]]&lt;&gt;"",VLOOKUP(TimeSpend[[#This Row],[Personnel number]],Users!A:B,2,0),"")</f>
        <v/>
      </c>
      <c r="N2030" s="69" t="str">
        <f>IF(TimeSpend[[#This Row],[Network Description]]&lt;&gt;"",VLOOKUP(TimeSpend[[#This Row],[Network Description]],Projects!A:C,3,0),"")</f>
        <v/>
      </c>
      <c r="O2030" s="69" t="str">
        <f>IF(TimeSpend[[#This Row],[Activity]]&lt;&gt;"",VLOOKUP(TimeSpend[[#This Row],[Activity]],Activity,2,FALSE),"")</f>
        <v/>
      </c>
    </row>
    <row r="2031" spans="3:15" ht="16.5" customHeight="1" x14ac:dyDescent="0.25">
      <c r="C2031" s="68" t="str">
        <f t="shared" si="34"/>
        <v/>
      </c>
      <c r="D2031" s="69" t="str">
        <f>IF(TimeSpend[[#This Row],[Network Description]]&lt;&gt;"",VLOOKUP(TimeSpend[[#This Row],[Network Description]],Projects!A:B,2,0),"")</f>
        <v/>
      </c>
      <c r="F2031" s="96"/>
      <c r="L2031" s="69" t="str">
        <f>IF(TimeSpend[[#This Row],[Personnel number]]&lt;&gt;"",Utilization!$J$2,"")</f>
        <v/>
      </c>
      <c r="M2031" s="69" t="str">
        <f>IF(TimeSpend[[#This Row],[Personnel number]]&lt;&gt;"",VLOOKUP(TimeSpend[[#This Row],[Personnel number]],Users!A:B,2,0),"")</f>
        <v/>
      </c>
      <c r="N2031" s="69" t="str">
        <f>IF(TimeSpend[[#This Row],[Network Description]]&lt;&gt;"",VLOOKUP(TimeSpend[[#This Row],[Network Description]],Projects!A:C,3,0),"")</f>
        <v/>
      </c>
      <c r="O2031" s="69" t="str">
        <f>IF(TimeSpend[[#This Row],[Activity]]&lt;&gt;"",VLOOKUP(TimeSpend[[#This Row],[Activity]],Activity,2,FALSE),"")</f>
        <v/>
      </c>
    </row>
    <row r="2032" spans="3:15" ht="16.5" customHeight="1" x14ac:dyDescent="0.25">
      <c r="C2032" s="68" t="str">
        <f t="shared" si="34"/>
        <v/>
      </c>
      <c r="D2032" s="69" t="str">
        <f>IF(TimeSpend[[#This Row],[Network Description]]&lt;&gt;"",VLOOKUP(TimeSpend[[#This Row],[Network Description]],Projects!A:B,2,0),"")</f>
        <v/>
      </c>
      <c r="F2032" s="96"/>
      <c r="L2032" s="69" t="str">
        <f>IF(TimeSpend[[#This Row],[Personnel number]]&lt;&gt;"",Utilization!$J$2,"")</f>
        <v/>
      </c>
      <c r="M2032" s="69" t="str">
        <f>IF(TimeSpend[[#This Row],[Personnel number]]&lt;&gt;"",VLOOKUP(TimeSpend[[#This Row],[Personnel number]],Users!A:B,2,0),"")</f>
        <v/>
      </c>
      <c r="N2032" s="69" t="str">
        <f>IF(TimeSpend[[#This Row],[Network Description]]&lt;&gt;"",VLOOKUP(TimeSpend[[#This Row],[Network Description]],Projects!A:C,3,0),"")</f>
        <v/>
      </c>
      <c r="O2032" s="69" t="str">
        <f>IF(TimeSpend[[#This Row],[Activity]]&lt;&gt;"",VLOOKUP(TimeSpend[[#This Row],[Activity]],Activity,2,FALSE),"")</f>
        <v/>
      </c>
    </row>
    <row r="2033" spans="3:15" ht="16.5" customHeight="1" x14ac:dyDescent="0.25">
      <c r="C2033" s="68" t="str">
        <f t="shared" si="34"/>
        <v/>
      </c>
      <c r="D2033" s="69" t="str">
        <f>IF(TimeSpend[[#This Row],[Network Description]]&lt;&gt;"",VLOOKUP(TimeSpend[[#This Row],[Network Description]],Projects!A:B,2,0),"")</f>
        <v/>
      </c>
      <c r="F2033" s="96"/>
      <c r="L2033" s="69" t="str">
        <f>IF(TimeSpend[[#This Row],[Personnel number]]&lt;&gt;"",Utilization!$J$2,"")</f>
        <v/>
      </c>
      <c r="M2033" s="69" t="str">
        <f>IF(TimeSpend[[#This Row],[Personnel number]]&lt;&gt;"",VLOOKUP(TimeSpend[[#This Row],[Personnel number]],Users!A:B,2,0),"")</f>
        <v/>
      </c>
      <c r="N2033" s="69" t="str">
        <f>IF(TimeSpend[[#This Row],[Network Description]]&lt;&gt;"",VLOOKUP(TimeSpend[[#This Row],[Network Description]],Projects!A:C,3,0),"")</f>
        <v/>
      </c>
      <c r="O2033" s="69" t="str">
        <f>IF(TimeSpend[[#This Row],[Activity]]&lt;&gt;"",VLOOKUP(TimeSpend[[#This Row],[Activity]],Activity,2,FALSE),"")</f>
        <v/>
      </c>
    </row>
    <row r="2034" spans="3:15" ht="16.5" customHeight="1" x14ac:dyDescent="0.25">
      <c r="C2034" s="68" t="str">
        <f t="shared" si="34"/>
        <v/>
      </c>
      <c r="D2034" s="69" t="str">
        <f>IF(TimeSpend[[#This Row],[Network Description]]&lt;&gt;"",VLOOKUP(TimeSpend[[#This Row],[Network Description]],Projects!A:B,2,0),"")</f>
        <v/>
      </c>
      <c r="F2034" s="96"/>
      <c r="L2034" s="69" t="str">
        <f>IF(TimeSpend[[#This Row],[Personnel number]]&lt;&gt;"",Utilization!$J$2,"")</f>
        <v/>
      </c>
      <c r="M2034" s="69" t="str">
        <f>IF(TimeSpend[[#This Row],[Personnel number]]&lt;&gt;"",VLOOKUP(TimeSpend[[#This Row],[Personnel number]],Users!A:B,2,0),"")</f>
        <v/>
      </c>
      <c r="N2034" s="69" t="str">
        <f>IF(TimeSpend[[#This Row],[Network Description]]&lt;&gt;"",VLOOKUP(TimeSpend[[#This Row],[Network Description]],Projects!A:C,3,0),"")</f>
        <v/>
      </c>
      <c r="O2034" s="69" t="str">
        <f>IF(TimeSpend[[#This Row],[Activity]]&lt;&gt;"",VLOOKUP(TimeSpend[[#This Row],[Activity]],Activity,2,FALSE),"")</f>
        <v/>
      </c>
    </row>
    <row r="2035" spans="3:15" ht="16.5" customHeight="1" x14ac:dyDescent="0.25">
      <c r="C2035" s="68" t="str">
        <f t="shared" si="34"/>
        <v/>
      </c>
      <c r="D2035" s="69" t="str">
        <f>IF(TimeSpend[[#This Row],[Network Description]]&lt;&gt;"",VLOOKUP(TimeSpend[[#This Row],[Network Description]],Projects!A:B,2,0),"")</f>
        <v/>
      </c>
      <c r="F2035" s="96"/>
      <c r="L2035" s="69" t="str">
        <f>IF(TimeSpend[[#This Row],[Personnel number]]&lt;&gt;"",Utilization!$J$2,"")</f>
        <v/>
      </c>
      <c r="M2035" s="69" t="str">
        <f>IF(TimeSpend[[#This Row],[Personnel number]]&lt;&gt;"",VLOOKUP(TimeSpend[[#This Row],[Personnel number]],Users!A:B,2,0),"")</f>
        <v/>
      </c>
      <c r="N2035" s="69" t="str">
        <f>IF(TimeSpend[[#This Row],[Network Description]]&lt;&gt;"",VLOOKUP(TimeSpend[[#This Row],[Network Description]],Projects!A:C,3,0),"")</f>
        <v/>
      </c>
      <c r="O2035" s="69" t="str">
        <f>IF(TimeSpend[[#This Row],[Activity]]&lt;&gt;"",VLOOKUP(TimeSpend[[#This Row],[Activity]],Activity,2,FALSE),"")</f>
        <v/>
      </c>
    </row>
    <row r="2036" spans="3:15" ht="16.5" customHeight="1" x14ac:dyDescent="0.25">
      <c r="C2036" s="68" t="str">
        <f t="shared" si="34"/>
        <v/>
      </c>
      <c r="D2036" s="69" t="str">
        <f>IF(TimeSpend[[#This Row],[Network Description]]&lt;&gt;"",VLOOKUP(TimeSpend[[#This Row],[Network Description]],Projects!A:B,2,0),"")</f>
        <v/>
      </c>
      <c r="F2036" s="96"/>
      <c r="L2036" s="69" t="str">
        <f>IF(TimeSpend[[#This Row],[Personnel number]]&lt;&gt;"",Utilization!$J$2,"")</f>
        <v/>
      </c>
      <c r="M2036" s="69" t="str">
        <f>IF(TimeSpend[[#This Row],[Personnel number]]&lt;&gt;"",VLOOKUP(TimeSpend[[#This Row],[Personnel number]],Users!A:B,2,0),"")</f>
        <v/>
      </c>
      <c r="N2036" s="69" t="str">
        <f>IF(TimeSpend[[#This Row],[Network Description]]&lt;&gt;"",VLOOKUP(TimeSpend[[#This Row],[Network Description]],Projects!A:C,3,0),"")</f>
        <v/>
      </c>
      <c r="O2036" s="69" t="str">
        <f>IF(TimeSpend[[#This Row],[Activity]]&lt;&gt;"",VLOOKUP(TimeSpend[[#This Row],[Activity]],Activity,2,FALSE),"")</f>
        <v/>
      </c>
    </row>
    <row r="2037" spans="3:15" ht="16.5" customHeight="1" x14ac:dyDescent="0.25">
      <c r="C2037" s="68" t="str">
        <f t="shared" si="34"/>
        <v/>
      </c>
      <c r="D2037" s="69" t="str">
        <f>IF(TimeSpend[[#This Row],[Network Description]]&lt;&gt;"",VLOOKUP(TimeSpend[[#This Row],[Network Description]],Projects!A:B,2,0),"")</f>
        <v/>
      </c>
      <c r="F2037" s="96"/>
      <c r="L2037" s="69" t="str">
        <f>IF(TimeSpend[[#This Row],[Personnel number]]&lt;&gt;"",Utilization!$J$2,"")</f>
        <v/>
      </c>
      <c r="M2037" s="69" t="str">
        <f>IF(TimeSpend[[#This Row],[Personnel number]]&lt;&gt;"",VLOOKUP(TimeSpend[[#This Row],[Personnel number]],Users!A:B,2,0),"")</f>
        <v/>
      </c>
      <c r="N2037" s="69" t="str">
        <f>IF(TimeSpend[[#This Row],[Network Description]]&lt;&gt;"",VLOOKUP(TimeSpend[[#This Row],[Network Description]],Projects!A:C,3,0),"")</f>
        <v/>
      </c>
      <c r="O2037" s="69" t="str">
        <f>IF(TimeSpend[[#This Row],[Activity]]&lt;&gt;"",VLOOKUP(TimeSpend[[#This Row],[Activity]],Activity,2,FALSE),"")</f>
        <v/>
      </c>
    </row>
    <row r="2038" spans="3:15" ht="16.5" customHeight="1" x14ac:dyDescent="0.25">
      <c r="C2038" s="68" t="str">
        <f t="shared" si="34"/>
        <v/>
      </c>
      <c r="D2038" s="69" t="str">
        <f>IF(TimeSpend[[#This Row],[Network Description]]&lt;&gt;"",VLOOKUP(TimeSpend[[#This Row],[Network Description]],Projects!A:B,2,0),"")</f>
        <v/>
      </c>
      <c r="F2038" s="96"/>
      <c r="L2038" s="69" t="str">
        <f>IF(TimeSpend[[#This Row],[Personnel number]]&lt;&gt;"",Utilization!$J$2,"")</f>
        <v/>
      </c>
      <c r="M2038" s="69" t="str">
        <f>IF(TimeSpend[[#This Row],[Personnel number]]&lt;&gt;"",VLOOKUP(TimeSpend[[#This Row],[Personnel number]],Users!A:B,2,0),"")</f>
        <v/>
      </c>
      <c r="N2038" s="69" t="str">
        <f>IF(TimeSpend[[#This Row],[Network Description]]&lt;&gt;"",VLOOKUP(TimeSpend[[#This Row],[Network Description]],Projects!A:C,3,0),"")</f>
        <v/>
      </c>
      <c r="O2038" s="69" t="str">
        <f>IF(TimeSpend[[#This Row],[Activity]]&lt;&gt;"",VLOOKUP(TimeSpend[[#This Row],[Activity]],Activity,2,FALSE),"")</f>
        <v/>
      </c>
    </row>
    <row r="2039" spans="3:15" ht="16.5" customHeight="1" x14ac:dyDescent="0.25">
      <c r="C2039" s="68" t="str">
        <f t="shared" si="34"/>
        <v/>
      </c>
      <c r="D2039" s="69" t="str">
        <f>IF(TimeSpend[[#This Row],[Network Description]]&lt;&gt;"",VLOOKUP(TimeSpend[[#This Row],[Network Description]],Projects!A:B,2,0),"")</f>
        <v/>
      </c>
      <c r="F2039" s="96"/>
      <c r="L2039" s="69" t="str">
        <f>IF(TimeSpend[[#This Row],[Personnel number]]&lt;&gt;"",Utilization!$J$2,"")</f>
        <v/>
      </c>
      <c r="M2039" s="69" t="str">
        <f>IF(TimeSpend[[#This Row],[Personnel number]]&lt;&gt;"",VLOOKUP(TimeSpend[[#This Row],[Personnel number]],Users!A:B,2,0),"")</f>
        <v/>
      </c>
      <c r="N2039" s="69" t="str">
        <f>IF(TimeSpend[[#This Row],[Network Description]]&lt;&gt;"",VLOOKUP(TimeSpend[[#This Row],[Network Description]],Projects!A:C,3,0),"")</f>
        <v/>
      </c>
      <c r="O2039" s="69" t="str">
        <f>IF(TimeSpend[[#This Row],[Activity]]&lt;&gt;"",VLOOKUP(TimeSpend[[#This Row],[Activity]],Activity,2,FALSE),"")</f>
        <v/>
      </c>
    </row>
    <row r="2040" spans="3:15" ht="16.5" customHeight="1" x14ac:dyDescent="0.25">
      <c r="C2040" s="68" t="str">
        <f t="shared" si="34"/>
        <v/>
      </c>
      <c r="D2040" s="69" t="str">
        <f>IF(TimeSpend[[#This Row],[Network Description]]&lt;&gt;"",VLOOKUP(TimeSpend[[#This Row],[Network Description]],Projects!A:B,2,0),"")</f>
        <v/>
      </c>
      <c r="F2040" s="96"/>
      <c r="L2040" s="69" t="str">
        <f>IF(TimeSpend[[#This Row],[Personnel number]]&lt;&gt;"",Utilization!$J$2,"")</f>
        <v/>
      </c>
      <c r="M2040" s="69" t="str">
        <f>IF(TimeSpend[[#This Row],[Personnel number]]&lt;&gt;"",VLOOKUP(TimeSpend[[#This Row],[Personnel number]],Users!A:B,2,0),"")</f>
        <v/>
      </c>
      <c r="N2040" s="69" t="str">
        <f>IF(TimeSpend[[#This Row],[Network Description]]&lt;&gt;"",VLOOKUP(TimeSpend[[#This Row],[Network Description]],Projects!A:C,3,0),"")</f>
        <v/>
      </c>
      <c r="O2040" s="69" t="str">
        <f>IF(TimeSpend[[#This Row],[Activity]]&lt;&gt;"",VLOOKUP(TimeSpend[[#This Row],[Activity]],Activity,2,FALSE),"")</f>
        <v/>
      </c>
    </row>
    <row r="2041" spans="3:15" ht="16.5" customHeight="1" x14ac:dyDescent="0.25">
      <c r="C2041" s="68" t="str">
        <f t="shared" si="34"/>
        <v/>
      </c>
      <c r="D2041" s="69" t="str">
        <f>IF(TimeSpend[[#This Row],[Network Description]]&lt;&gt;"",VLOOKUP(TimeSpend[[#This Row],[Network Description]],Projects!A:B,2,0),"")</f>
        <v/>
      </c>
      <c r="F2041" s="96"/>
      <c r="L2041" s="69" t="str">
        <f>IF(TimeSpend[[#This Row],[Personnel number]]&lt;&gt;"",Utilization!$J$2,"")</f>
        <v/>
      </c>
      <c r="M2041" s="69" t="str">
        <f>IF(TimeSpend[[#This Row],[Personnel number]]&lt;&gt;"",VLOOKUP(TimeSpend[[#This Row],[Personnel number]],Users!A:B,2,0),"")</f>
        <v/>
      </c>
      <c r="N2041" s="69" t="str">
        <f>IF(TimeSpend[[#This Row],[Network Description]]&lt;&gt;"",VLOOKUP(TimeSpend[[#This Row],[Network Description]],Projects!A:C,3,0),"")</f>
        <v/>
      </c>
      <c r="O2041" s="69" t="str">
        <f>IF(TimeSpend[[#This Row],[Activity]]&lt;&gt;"",VLOOKUP(TimeSpend[[#This Row],[Activity]],Activity,2,FALSE),"")</f>
        <v/>
      </c>
    </row>
    <row r="2042" spans="3:15" ht="16.5" customHeight="1" x14ac:dyDescent="0.25">
      <c r="C2042" s="68" t="str">
        <f t="shared" si="34"/>
        <v/>
      </c>
      <c r="D2042" s="69" t="str">
        <f>IF(TimeSpend[[#This Row],[Network Description]]&lt;&gt;"",VLOOKUP(TimeSpend[[#This Row],[Network Description]],Projects!A:B,2,0),"")</f>
        <v/>
      </c>
      <c r="F2042" s="96"/>
      <c r="L2042" s="69" t="str">
        <f>IF(TimeSpend[[#This Row],[Personnel number]]&lt;&gt;"",Utilization!$J$2,"")</f>
        <v/>
      </c>
      <c r="M2042" s="69" t="str">
        <f>IF(TimeSpend[[#This Row],[Personnel number]]&lt;&gt;"",VLOOKUP(TimeSpend[[#This Row],[Personnel number]],Users!A:B,2,0),"")</f>
        <v/>
      </c>
      <c r="N2042" s="69" t="str">
        <f>IF(TimeSpend[[#This Row],[Network Description]]&lt;&gt;"",VLOOKUP(TimeSpend[[#This Row],[Network Description]],Projects!A:C,3,0),"")</f>
        <v/>
      </c>
      <c r="O2042" s="69" t="str">
        <f>IF(TimeSpend[[#This Row],[Activity]]&lt;&gt;"",VLOOKUP(TimeSpend[[#This Row],[Activity]],Activity,2,FALSE),"")</f>
        <v/>
      </c>
    </row>
    <row r="2043" spans="3:15" ht="16.5" customHeight="1" x14ac:dyDescent="0.25">
      <c r="C2043" s="68" t="str">
        <f t="shared" si="34"/>
        <v/>
      </c>
      <c r="D2043" s="69" t="str">
        <f>IF(TimeSpend[[#This Row],[Network Description]]&lt;&gt;"",VLOOKUP(TimeSpend[[#This Row],[Network Description]],Projects!A:B,2,0),"")</f>
        <v/>
      </c>
      <c r="F2043" s="96"/>
      <c r="L2043" s="69" t="str">
        <f>IF(TimeSpend[[#This Row],[Personnel number]]&lt;&gt;"",Utilization!$J$2,"")</f>
        <v/>
      </c>
      <c r="M2043" s="69" t="str">
        <f>IF(TimeSpend[[#This Row],[Personnel number]]&lt;&gt;"",VLOOKUP(TimeSpend[[#This Row],[Personnel number]],Users!A:B,2,0),"")</f>
        <v/>
      </c>
      <c r="N2043" s="69" t="str">
        <f>IF(TimeSpend[[#This Row],[Network Description]]&lt;&gt;"",VLOOKUP(TimeSpend[[#This Row],[Network Description]],Projects!A:C,3,0),"")</f>
        <v/>
      </c>
      <c r="O2043" s="69" t="str">
        <f>IF(TimeSpend[[#This Row],[Activity]]&lt;&gt;"",VLOOKUP(TimeSpend[[#This Row],[Activity]],Activity,2,FALSE),"")</f>
        <v/>
      </c>
    </row>
    <row r="2044" spans="3:15" ht="16.5" customHeight="1" x14ac:dyDescent="0.25">
      <c r="C2044" s="68" t="str">
        <f t="shared" si="34"/>
        <v/>
      </c>
      <c r="D2044" s="69" t="str">
        <f>IF(TimeSpend[[#This Row],[Network Description]]&lt;&gt;"",VLOOKUP(TimeSpend[[#This Row],[Network Description]],Projects!A:B,2,0),"")</f>
        <v/>
      </c>
      <c r="F2044" s="96"/>
      <c r="L2044" s="69" t="str">
        <f>IF(TimeSpend[[#This Row],[Personnel number]]&lt;&gt;"",Utilization!$J$2,"")</f>
        <v/>
      </c>
      <c r="M2044" s="69" t="str">
        <f>IF(TimeSpend[[#This Row],[Personnel number]]&lt;&gt;"",VLOOKUP(TimeSpend[[#This Row],[Personnel number]],Users!A:B,2,0),"")</f>
        <v/>
      </c>
      <c r="N2044" s="69" t="str">
        <f>IF(TimeSpend[[#This Row],[Network Description]]&lt;&gt;"",VLOOKUP(TimeSpend[[#This Row],[Network Description]],Projects!A:C,3,0),"")</f>
        <v/>
      </c>
      <c r="O2044" s="69" t="str">
        <f>IF(TimeSpend[[#This Row],[Activity]]&lt;&gt;"",VLOOKUP(TimeSpend[[#This Row],[Activity]],Activity,2,FALSE),"")</f>
        <v/>
      </c>
    </row>
    <row r="2045" spans="3:15" ht="16.5" customHeight="1" x14ac:dyDescent="0.25">
      <c r="C2045" s="68" t="str">
        <f t="shared" si="34"/>
        <v/>
      </c>
      <c r="D2045" s="69" t="str">
        <f>IF(TimeSpend[[#This Row],[Network Description]]&lt;&gt;"",VLOOKUP(TimeSpend[[#This Row],[Network Description]],Projects!A:B,2,0),"")</f>
        <v/>
      </c>
      <c r="F2045" s="96"/>
      <c r="L2045" s="69" t="str">
        <f>IF(TimeSpend[[#This Row],[Personnel number]]&lt;&gt;"",Utilization!$J$2,"")</f>
        <v/>
      </c>
      <c r="M2045" s="69" t="str">
        <f>IF(TimeSpend[[#This Row],[Personnel number]]&lt;&gt;"",VLOOKUP(TimeSpend[[#This Row],[Personnel number]],Users!A:B,2,0),"")</f>
        <v/>
      </c>
      <c r="N2045" s="69" t="str">
        <f>IF(TimeSpend[[#This Row],[Network Description]]&lt;&gt;"",VLOOKUP(TimeSpend[[#This Row],[Network Description]],Projects!A:C,3,0),"")</f>
        <v/>
      </c>
      <c r="O2045" s="69" t="str">
        <f>IF(TimeSpend[[#This Row],[Activity]]&lt;&gt;"",VLOOKUP(TimeSpend[[#This Row],[Activity]],Activity,2,FALSE),"")</f>
        <v/>
      </c>
    </row>
    <row r="2046" spans="3:15" ht="16.5" customHeight="1" x14ac:dyDescent="0.25">
      <c r="C2046" s="68" t="str">
        <f t="shared" si="34"/>
        <v/>
      </c>
      <c r="D2046" s="69" t="str">
        <f>IF(TimeSpend[[#This Row],[Network Description]]&lt;&gt;"",VLOOKUP(TimeSpend[[#This Row],[Network Description]],Projects!A:B,2,0),"")</f>
        <v/>
      </c>
      <c r="F2046" s="96"/>
      <c r="L2046" s="69" t="str">
        <f>IF(TimeSpend[[#This Row],[Personnel number]]&lt;&gt;"",Utilization!$J$2,"")</f>
        <v/>
      </c>
      <c r="M2046" s="69" t="str">
        <f>IF(TimeSpend[[#This Row],[Personnel number]]&lt;&gt;"",VLOOKUP(TimeSpend[[#This Row],[Personnel number]],Users!A:B,2,0),"")</f>
        <v/>
      </c>
      <c r="N2046" s="69" t="str">
        <f>IF(TimeSpend[[#This Row],[Network Description]]&lt;&gt;"",VLOOKUP(TimeSpend[[#This Row],[Network Description]],Projects!A:C,3,0),"")</f>
        <v/>
      </c>
      <c r="O2046" s="69" t="str">
        <f>IF(TimeSpend[[#This Row],[Activity]]&lt;&gt;"",VLOOKUP(TimeSpend[[#This Row],[Activity]],Activity,2,FALSE),"")</f>
        <v/>
      </c>
    </row>
    <row r="2047" spans="3:15" ht="16.5" customHeight="1" x14ac:dyDescent="0.25">
      <c r="C2047" s="68" t="str">
        <f t="shared" si="34"/>
        <v/>
      </c>
      <c r="D2047" s="69" t="str">
        <f>IF(TimeSpend[[#This Row],[Network Description]]&lt;&gt;"",VLOOKUP(TimeSpend[[#This Row],[Network Description]],Projects!A:B,2,0),"")</f>
        <v/>
      </c>
      <c r="F2047" s="96"/>
      <c r="L2047" s="69" t="str">
        <f>IF(TimeSpend[[#This Row],[Personnel number]]&lt;&gt;"",Utilization!$J$2,"")</f>
        <v/>
      </c>
      <c r="M2047" s="69" t="str">
        <f>IF(TimeSpend[[#This Row],[Personnel number]]&lt;&gt;"",VLOOKUP(TimeSpend[[#This Row],[Personnel number]],Users!A:B,2,0),"")</f>
        <v/>
      </c>
      <c r="N2047" s="69" t="str">
        <f>IF(TimeSpend[[#This Row],[Network Description]]&lt;&gt;"",VLOOKUP(TimeSpend[[#This Row],[Network Description]],Projects!A:C,3,0),"")</f>
        <v/>
      </c>
      <c r="O2047" s="69" t="str">
        <f>IF(TimeSpend[[#This Row],[Activity]]&lt;&gt;"",VLOOKUP(TimeSpend[[#This Row],[Activity]],Activity,2,FALSE),"")</f>
        <v/>
      </c>
    </row>
    <row r="2048" spans="3:15" ht="16.5" customHeight="1" x14ac:dyDescent="0.25">
      <c r="C2048" s="68" t="str">
        <f t="shared" si="34"/>
        <v/>
      </c>
      <c r="D2048" s="69" t="str">
        <f>IF(TimeSpend[[#This Row],[Network Description]]&lt;&gt;"",VLOOKUP(TimeSpend[[#This Row],[Network Description]],Projects!A:B,2,0),"")</f>
        <v/>
      </c>
      <c r="F2048" s="96"/>
      <c r="L2048" s="69" t="str">
        <f>IF(TimeSpend[[#This Row],[Personnel number]]&lt;&gt;"",Utilization!$J$2,"")</f>
        <v/>
      </c>
      <c r="M2048" s="69" t="str">
        <f>IF(TimeSpend[[#This Row],[Personnel number]]&lt;&gt;"",VLOOKUP(TimeSpend[[#This Row],[Personnel number]],Users!A:B,2,0),"")</f>
        <v/>
      </c>
      <c r="N2048" s="69" t="str">
        <f>IF(TimeSpend[[#This Row],[Network Description]]&lt;&gt;"",VLOOKUP(TimeSpend[[#This Row],[Network Description]],Projects!A:C,3,0),"")</f>
        <v/>
      </c>
      <c r="O2048" s="69" t="str">
        <f>IF(TimeSpend[[#This Row],[Activity]]&lt;&gt;"",VLOOKUP(TimeSpend[[#This Row],[Activity]],Activity,2,FALSE),"")</f>
        <v/>
      </c>
    </row>
    <row r="2049" spans="3:15" ht="16.5" customHeight="1" x14ac:dyDescent="0.25">
      <c r="C2049" s="68" t="str">
        <f t="shared" ref="C2049:C2112" si="35">IF((I2049-INT(I2049))*24-(H2049-INT(H2049))*24=0,"",(I2049-INT(I2049))*24-(H2049-INT(H2049))*24)</f>
        <v/>
      </c>
      <c r="D2049" s="69" t="str">
        <f>IF(TimeSpend[[#This Row],[Network Description]]&lt;&gt;"",VLOOKUP(TimeSpend[[#This Row],[Network Description]],Projects!A:B,2,0),"")</f>
        <v/>
      </c>
      <c r="F2049" s="96"/>
      <c r="L2049" s="69" t="str">
        <f>IF(TimeSpend[[#This Row],[Personnel number]]&lt;&gt;"",Utilization!$J$2,"")</f>
        <v/>
      </c>
      <c r="M2049" s="69" t="str">
        <f>IF(TimeSpend[[#This Row],[Personnel number]]&lt;&gt;"",VLOOKUP(TimeSpend[[#This Row],[Personnel number]],Users!A:B,2,0),"")</f>
        <v/>
      </c>
      <c r="N2049" s="69" t="str">
        <f>IF(TimeSpend[[#This Row],[Network Description]]&lt;&gt;"",VLOOKUP(TimeSpend[[#This Row],[Network Description]],Projects!A:C,3,0),"")</f>
        <v/>
      </c>
      <c r="O2049" s="69" t="str">
        <f>IF(TimeSpend[[#This Row],[Activity]]&lt;&gt;"",VLOOKUP(TimeSpend[[#This Row],[Activity]],Activity,2,FALSE),"")</f>
        <v/>
      </c>
    </row>
    <row r="2050" spans="3:15" ht="16.5" customHeight="1" x14ac:dyDescent="0.25">
      <c r="C2050" s="68" t="str">
        <f t="shared" si="35"/>
        <v/>
      </c>
      <c r="D2050" s="69" t="str">
        <f>IF(TimeSpend[[#This Row],[Network Description]]&lt;&gt;"",VLOOKUP(TimeSpend[[#This Row],[Network Description]],Projects!A:B,2,0),"")</f>
        <v/>
      </c>
      <c r="F2050" s="96"/>
      <c r="L2050" s="69" t="str">
        <f>IF(TimeSpend[[#This Row],[Personnel number]]&lt;&gt;"",Utilization!$J$2,"")</f>
        <v/>
      </c>
      <c r="M2050" s="69" t="str">
        <f>IF(TimeSpend[[#This Row],[Personnel number]]&lt;&gt;"",VLOOKUP(TimeSpend[[#This Row],[Personnel number]],Users!A:B,2,0),"")</f>
        <v/>
      </c>
      <c r="N2050" s="69" t="str">
        <f>IF(TimeSpend[[#This Row],[Network Description]]&lt;&gt;"",VLOOKUP(TimeSpend[[#This Row],[Network Description]],Projects!A:C,3,0),"")</f>
        <v/>
      </c>
      <c r="O2050" s="69" t="str">
        <f>IF(TimeSpend[[#This Row],[Activity]]&lt;&gt;"",VLOOKUP(TimeSpend[[#This Row],[Activity]],Activity,2,FALSE),"")</f>
        <v/>
      </c>
    </row>
    <row r="2051" spans="3:15" ht="16.5" customHeight="1" x14ac:dyDescent="0.25">
      <c r="C2051" s="68" t="str">
        <f t="shared" si="35"/>
        <v/>
      </c>
      <c r="D2051" s="69" t="str">
        <f>IF(TimeSpend[[#This Row],[Network Description]]&lt;&gt;"",VLOOKUP(TimeSpend[[#This Row],[Network Description]],Projects!A:B,2,0),"")</f>
        <v/>
      </c>
      <c r="F2051" s="96"/>
      <c r="L2051" s="69" t="str">
        <f>IF(TimeSpend[[#This Row],[Personnel number]]&lt;&gt;"",Utilization!$J$2,"")</f>
        <v/>
      </c>
      <c r="M2051" s="69" t="str">
        <f>IF(TimeSpend[[#This Row],[Personnel number]]&lt;&gt;"",VLOOKUP(TimeSpend[[#This Row],[Personnel number]],Users!A:B,2,0),"")</f>
        <v/>
      </c>
      <c r="N2051" s="69" t="str">
        <f>IF(TimeSpend[[#This Row],[Network Description]]&lt;&gt;"",VLOOKUP(TimeSpend[[#This Row],[Network Description]],Projects!A:C,3,0),"")</f>
        <v/>
      </c>
      <c r="O2051" s="69" t="str">
        <f>IF(TimeSpend[[#This Row],[Activity]]&lt;&gt;"",VLOOKUP(TimeSpend[[#This Row],[Activity]],Activity,2,FALSE),"")</f>
        <v/>
      </c>
    </row>
    <row r="2052" spans="3:15" ht="16.5" customHeight="1" x14ac:dyDescent="0.25">
      <c r="C2052" s="68" t="str">
        <f t="shared" si="35"/>
        <v/>
      </c>
      <c r="D2052" s="69" t="str">
        <f>IF(TimeSpend[[#This Row],[Network Description]]&lt;&gt;"",VLOOKUP(TimeSpend[[#This Row],[Network Description]],Projects!A:B,2,0),"")</f>
        <v/>
      </c>
      <c r="F2052" s="96"/>
      <c r="L2052" s="69" t="str">
        <f>IF(TimeSpend[[#This Row],[Personnel number]]&lt;&gt;"",Utilization!$J$2,"")</f>
        <v/>
      </c>
      <c r="M2052" s="69" t="str">
        <f>IF(TimeSpend[[#This Row],[Personnel number]]&lt;&gt;"",VLOOKUP(TimeSpend[[#This Row],[Personnel number]],Users!A:B,2,0),"")</f>
        <v/>
      </c>
      <c r="N2052" s="69" t="str">
        <f>IF(TimeSpend[[#This Row],[Network Description]]&lt;&gt;"",VLOOKUP(TimeSpend[[#This Row],[Network Description]],Projects!A:C,3,0),"")</f>
        <v/>
      </c>
      <c r="O2052" s="69" t="str">
        <f>IF(TimeSpend[[#This Row],[Activity]]&lt;&gt;"",VLOOKUP(TimeSpend[[#This Row],[Activity]],Activity,2,FALSE),"")</f>
        <v/>
      </c>
    </row>
    <row r="2053" spans="3:15" ht="16.5" customHeight="1" x14ac:dyDescent="0.25">
      <c r="C2053" s="68" t="str">
        <f t="shared" si="35"/>
        <v/>
      </c>
      <c r="D2053" s="69" t="str">
        <f>IF(TimeSpend[[#This Row],[Network Description]]&lt;&gt;"",VLOOKUP(TimeSpend[[#This Row],[Network Description]],Projects!A:B,2,0),"")</f>
        <v/>
      </c>
      <c r="F2053" s="96"/>
      <c r="L2053" s="69" t="str">
        <f>IF(TimeSpend[[#This Row],[Personnel number]]&lt;&gt;"",Utilization!$J$2,"")</f>
        <v/>
      </c>
      <c r="M2053" s="69" t="str">
        <f>IF(TimeSpend[[#This Row],[Personnel number]]&lt;&gt;"",VLOOKUP(TimeSpend[[#This Row],[Personnel number]],Users!A:B,2,0),"")</f>
        <v/>
      </c>
      <c r="N2053" s="69" t="str">
        <f>IF(TimeSpend[[#This Row],[Network Description]]&lt;&gt;"",VLOOKUP(TimeSpend[[#This Row],[Network Description]],Projects!A:C,3,0),"")</f>
        <v/>
      </c>
      <c r="O2053" s="69" t="str">
        <f>IF(TimeSpend[[#This Row],[Activity]]&lt;&gt;"",VLOOKUP(TimeSpend[[#This Row],[Activity]],Activity,2,FALSE),"")</f>
        <v/>
      </c>
    </row>
    <row r="2054" spans="3:15" ht="16.5" customHeight="1" x14ac:dyDescent="0.25">
      <c r="C2054" s="68" t="str">
        <f t="shared" si="35"/>
        <v/>
      </c>
      <c r="D2054" s="69" t="str">
        <f>IF(TimeSpend[[#This Row],[Network Description]]&lt;&gt;"",VLOOKUP(TimeSpend[[#This Row],[Network Description]],Projects!A:B,2,0),"")</f>
        <v/>
      </c>
      <c r="F2054" s="96"/>
      <c r="L2054" s="69" t="str">
        <f>IF(TimeSpend[[#This Row],[Personnel number]]&lt;&gt;"",Utilization!$J$2,"")</f>
        <v/>
      </c>
      <c r="M2054" s="69" t="str">
        <f>IF(TimeSpend[[#This Row],[Personnel number]]&lt;&gt;"",VLOOKUP(TimeSpend[[#This Row],[Personnel number]],Users!A:B,2,0),"")</f>
        <v/>
      </c>
      <c r="N2054" s="69" t="str">
        <f>IF(TimeSpend[[#This Row],[Network Description]]&lt;&gt;"",VLOOKUP(TimeSpend[[#This Row],[Network Description]],Projects!A:C,3,0),"")</f>
        <v/>
      </c>
      <c r="O2054" s="69" t="str">
        <f>IF(TimeSpend[[#This Row],[Activity]]&lt;&gt;"",VLOOKUP(TimeSpend[[#This Row],[Activity]],Activity,2,FALSE),"")</f>
        <v/>
      </c>
    </row>
    <row r="2055" spans="3:15" ht="16.5" customHeight="1" x14ac:dyDescent="0.25">
      <c r="C2055" s="68" t="str">
        <f t="shared" si="35"/>
        <v/>
      </c>
      <c r="D2055" s="69" t="str">
        <f>IF(TimeSpend[[#This Row],[Network Description]]&lt;&gt;"",VLOOKUP(TimeSpend[[#This Row],[Network Description]],Projects!A:B,2,0),"")</f>
        <v/>
      </c>
      <c r="F2055" s="96"/>
      <c r="L2055" s="69" t="str">
        <f>IF(TimeSpend[[#This Row],[Personnel number]]&lt;&gt;"",Utilization!$J$2,"")</f>
        <v/>
      </c>
      <c r="M2055" s="69" t="str">
        <f>IF(TimeSpend[[#This Row],[Personnel number]]&lt;&gt;"",VLOOKUP(TimeSpend[[#This Row],[Personnel number]],Users!A:B,2,0),"")</f>
        <v/>
      </c>
      <c r="N2055" s="69" t="str">
        <f>IF(TimeSpend[[#This Row],[Network Description]]&lt;&gt;"",VLOOKUP(TimeSpend[[#This Row],[Network Description]],Projects!A:C,3,0),"")</f>
        <v/>
      </c>
      <c r="O2055" s="69" t="str">
        <f>IF(TimeSpend[[#This Row],[Activity]]&lt;&gt;"",VLOOKUP(TimeSpend[[#This Row],[Activity]],Activity,2,FALSE),"")</f>
        <v/>
      </c>
    </row>
    <row r="2056" spans="3:15" ht="16.5" customHeight="1" x14ac:dyDescent="0.25">
      <c r="C2056" s="68" t="str">
        <f t="shared" si="35"/>
        <v/>
      </c>
      <c r="D2056" s="69" t="str">
        <f>IF(TimeSpend[[#This Row],[Network Description]]&lt;&gt;"",VLOOKUP(TimeSpend[[#This Row],[Network Description]],Projects!A:B,2,0),"")</f>
        <v/>
      </c>
      <c r="F2056" s="96"/>
      <c r="L2056" s="69" t="str">
        <f>IF(TimeSpend[[#This Row],[Personnel number]]&lt;&gt;"",Utilization!$J$2,"")</f>
        <v/>
      </c>
      <c r="M2056" s="69" t="str">
        <f>IF(TimeSpend[[#This Row],[Personnel number]]&lt;&gt;"",VLOOKUP(TimeSpend[[#This Row],[Personnel number]],Users!A:B,2,0),"")</f>
        <v/>
      </c>
      <c r="N2056" s="69" t="str">
        <f>IF(TimeSpend[[#This Row],[Network Description]]&lt;&gt;"",VLOOKUP(TimeSpend[[#This Row],[Network Description]],Projects!A:C,3,0),"")</f>
        <v/>
      </c>
      <c r="O2056" s="69" t="str">
        <f>IF(TimeSpend[[#This Row],[Activity]]&lt;&gt;"",VLOOKUP(TimeSpend[[#This Row],[Activity]],Activity,2,FALSE),"")</f>
        <v/>
      </c>
    </row>
    <row r="2057" spans="3:15" ht="16.5" customHeight="1" x14ac:dyDescent="0.25">
      <c r="C2057" s="68" t="str">
        <f t="shared" si="35"/>
        <v/>
      </c>
      <c r="D2057" s="69" t="str">
        <f>IF(TimeSpend[[#This Row],[Network Description]]&lt;&gt;"",VLOOKUP(TimeSpend[[#This Row],[Network Description]],Projects!A:B,2,0),"")</f>
        <v/>
      </c>
      <c r="F2057" s="96"/>
      <c r="L2057" s="69" t="str">
        <f>IF(TimeSpend[[#This Row],[Personnel number]]&lt;&gt;"",Utilization!$J$2,"")</f>
        <v/>
      </c>
      <c r="M2057" s="69" t="str">
        <f>IF(TimeSpend[[#This Row],[Personnel number]]&lt;&gt;"",VLOOKUP(TimeSpend[[#This Row],[Personnel number]],Users!A:B,2,0),"")</f>
        <v/>
      </c>
      <c r="N2057" s="69" t="str">
        <f>IF(TimeSpend[[#This Row],[Network Description]]&lt;&gt;"",VLOOKUP(TimeSpend[[#This Row],[Network Description]],Projects!A:C,3,0),"")</f>
        <v/>
      </c>
      <c r="O2057" s="69" t="str">
        <f>IF(TimeSpend[[#This Row],[Activity]]&lt;&gt;"",VLOOKUP(TimeSpend[[#This Row],[Activity]],Activity,2,FALSE),"")</f>
        <v/>
      </c>
    </row>
    <row r="2058" spans="3:15" ht="16.5" customHeight="1" x14ac:dyDescent="0.25">
      <c r="C2058" s="68" t="str">
        <f t="shared" si="35"/>
        <v/>
      </c>
      <c r="D2058" s="69" t="str">
        <f>IF(TimeSpend[[#This Row],[Network Description]]&lt;&gt;"",VLOOKUP(TimeSpend[[#This Row],[Network Description]],Projects!A:B,2,0),"")</f>
        <v/>
      </c>
      <c r="F2058" s="96"/>
      <c r="L2058" s="69" t="str">
        <f>IF(TimeSpend[[#This Row],[Personnel number]]&lt;&gt;"",Utilization!$J$2,"")</f>
        <v/>
      </c>
      <c r="M2058" s="69" t="str">
        <f>IF(TimeSpend[[#This Row],[Personnel number]]&lt;&gt;"",VLOOKUP(TimeSpend[[#This Row],[Personnel number]],Users!A:B,2,0),"")</f>
        <v/>
      </c>
      <c r="N2058" s="69" t="str">
        <f>IF(TimeSpend[[#This Row],[Network Description]]&lt;&gt;"",VLOOKUP(TimeSpend[[#This Row],[Network Description]],Projects!A:C,3,0),"")</f>
        <v/>
      </c>
      <c r="O2058" s="69" t="str">
        <f>IF(TimeSpend[[#This Row],[Activity]]&lt;&gt;"",VLOOKUP(TimeSpend[[#This Row],[Activity]],Activity,2,FALSE),"")</f>
        <v/>
      </c>
    </row>
    <row r="2059" spans="3:15" ht="16.5" customHeight="1" x14ac:dyDescent="0.25">
      <c r="C2059" s="68" t="str">
        <f t="shared" si="35"/>
        <v/>
      </c>
      <c r="D2059" s="69" t="str">
        <f>IF(TimeSpend[[#This Row],[Network Description]]&lt;&gt;"",VLOOKUP(TimeSpend[[#This Row],[Network Description]],Projects!A:B,2,0),"")</f>
        <v/>
      </c>
      <c r="F2059" s="96"/>
      <c r="L2059" s="69" t="str">
        <f>IF(TimeSpend[[#This Row],[Personnel number]]&lt;&gt;"",Utilization!$J$2,"")</f>
        <v/>
      </c>
      <c r="M2059" s="69" t="str">
        <f>IF(TimeSpend[[#This Row],[Personnel number]]&lt;&gt;"",VLOOKUP(TimeSpend[[#This Row],[Personnel number]],Users!A:B,2,0),"")</f>
        <v/>
      </c>
      <c r="N2059" s="69" t="str">
        <f>IF(TimeSpend[[#This Row],[Network Description]]&lt;&gt;"",VLOOKUP(TimeSpend[[#This Row],[Network Description]],Projects!A:C,3,0),"")</f>
        <v/>
      </c>
      <c r="O2059" s="69" t="str">
        <f>IF(TimeSpend[[#This Row],[Activity]]&lt;&gt;"",VLOOKUP(TimeSpend[[#This Row],[Activity]],Activity,2,FALSE),"")</f>
        <v/>
      </c>
    </row>
    <row r="2060" spans="3:15" ht="16.5" customHeight="1" x14ac:dyDescent="0.25">
      <c r="C2060" s="68" t="str">
        <f t="shared" si="35"/>
        <v/>
      </c>
      <c r="D2060" s="69" t="str">
        <f>IF(TimeSpend[[#This Row],[Network Description]]&lt;&gt;"",VLOOKUP(TimeSpend[[#This Row],[Network Description]],Projects!A:B,2,0),"")</f>
        <v/>
      </c>
      <c r="F2060" s="96"/>
      <c r="L2060" s="69" t="str">
        <f>IF(TimeSpend[[#This Row],[Personnel number]]&lt;&gt;"",Utilization!$J$2,"")</f>
        <v/>
      </c>
      <c r="M2060" s="69" t="str">
        <f>IF(TimeSpend[[#This Row],[Personnel number]]&lt;&gt;"",VLOOKUP(TimeSpend[[#This Row],[Personnel number]],Users!A:B,2,0),"")</f>
        <v/>
      </c>
      <c r="N2060" s="69" t="str">
        <f>IF(TimeSpend[[#This Row],[Network Description]]&lt;&gt;"",VLOOKUP(TimeSpend[[#This Row],[Network Description]],Projects!A:C,3,0),"")</f>
        <v/>
      </c>
      <c r="O2060" s="69" t="str">
        <f>IF(TimeSpend[[#This Row],[Activity]]&lt;&gt;"",VLOOKUP(TimeSpend[[#This Row],[Activity]],Activity,2,FALSE),"")</f>
        <v/>
      </c>
    </row>
    <row r="2061" spans="3:15" ht="16.5" customHeight="1" x14ac:dyDescent="0.25">
      <c r="C2061" s="68" t="str">
        <f t="shared" si="35"/>
        <v/>
      </c>
      <c r="D2061" s="69" t="str">
        <f>IF(TimeSpend[[#This Row],[Network Description]]&lt;&gt;"",VLOOKUP(TimeSpend[[#This Row],[Network Description]],Projects!A:B,2,0),"")</f>
        <v/>
      </c>
      <c r="F2061" s="96"/>
      <c r="L2061" s="69" t="str">
        <f>IF(TimeSpend[[#This Row],[Personnel number]]&lt;&gt;"",Utilization!$J$2,"")</f>
        <v/>
      </c>
      <c r="M2061" s="69" t="str">
        <f>IF(TimeSpend[[#This Row],[Personnel number]]&lt;&gt;"",VLOOKUP(TimeSpend[[#This Row],[Personnel number]],Users!A:B,2,0),"")</f>
        <v/>
      </c>
      <c r="N2061" s="69" t="str">
        <f>IF(TimeSpend[[#This Row],[Network Description]]&lt;&gt;"",VLOOKUP(TimeSpend[[#This Row],[Network Description]],Projects!A:C,3,0),"")</f>
        <v/>
      </c>
      <c r="O2061" s="69" t="str">
        <f>IF(TimeSpend[[#This Row],[Activity]]&lt;&gt;"",VLOOKUP(TimeSpend[[#This Row],[Activity]],Activity,2,FALSE),"")</f>
        <v/>
      </c>
    </row>
    <row r="2062" spans="3:15" ht="16.5" customHeight="1" x14ac:dyDescent="0.25">
      <c r="C2062" s="68" t="str">
        <f t="shared" si="35"/>
        <v/>
      </c>
      <c r="D2062" s="69" t="str">
        <f>IF(TimeSpend[[#This Row],[Network Description]]&lt;&gt;"",VLOOKUP(TimeSpend[[#This Row],[Network Description]],Projects!A:B,2,0),"")</f>
        <v/>
      </c>
      <c r="F2062" s="96"/>
      <c r="L2062" s="69" t="str">
        <f>IF(TimeSpend[[#This Row],[Personnel number]]&lt;&gt;"",Utilization!$J$2,"")</f>
        <v/>
      </c>
      <c r="M2062" s="69" t="str">
        <f>IF(TimeSpend[[#This Row],[Personnel number]]&lt;&gt;"",VLOOKUP(TimeSpend[[#This Row],[Personnel number]],Users!A:B,2,0),"")</f>
        <v/>
      </c>
      <c r="N2062" s="69" t="str">
        <f>IF(TimeSpend[[#This Row],[Network Description]]&lt;&gt;"",VLOOKUP(TimeSpend[[#This Row],[Network Description]],Projects!A:C,3,0),"")</f>
        <v/>
      </c>
      <c r="O2062" s="69" t="str">
        <f>IF(TimeSpend[[#This Row],[Activity]]&lt;&gt;"",VLOOKUP(TimeSpend[[#This Row],[Activity]],Activity,2,FALSE),"")</f>
        <v/>
      </c>
    </row>
    <row r="2063" spans="3:15" ht="16.5" customHeight="1" x14ac:dyDescent="0.25">
      <c r="C2063" s="68" t="str">
        <f t="shared" si="35"/>
        <v/>
      </c>
      <c r="D2063" s="69" t="str">
        <f>IF(TimeSpend[[#This Row],[Network Description]]&lt;&gt;"",VLOOKUP(TimeSpend[[#This Row],[Network Description]],Projects!A:B,2,0),"")</f>
        <v/>
      </c>
      <c r="F2063" s="96"/>
      <c r="L2063" s="69" t="str">
        <f>IF(TimeSpend[[#This Row],[Personnel number]]&lt;&gt;"",Utilization!$J$2,"")</f>
        <v/>
      </c>
      <c r="M2063" s="69" t="str">
        <f>IF(TimeSpend[[#This Row],[Personnel number]]&lt;&gt;"",VLOOKUP(TimeSpend[[#This Row],[Personnel number]],Users!A:B,2,0),"")</f>
        <v/>
      </c>
      <c r="N2063" s="69" t="str">
        <f>IF(TimeSpend[[#This Row],[Network Description]]&lt;&gt;"",VLOOKUP(TimeSpend[[#This Row],[Network Description]],Projects!A:C,3,0),"")</f>
        <v/>
      </c>
      <c r="O2063" s="69" t="str">
        <f>IF(TimeSpend[[#This Row],[Activity]]&lt;&gt;"",VLOOKUP(TimeSpend[[#This Row],[Activity]],Activity,2,FALSE),"")</f>
        <v/>
      </c>
    </row>
    <row r="2064" spans="3:15" ht="16.5" customHeight="1" x14ac:dyDescent="0.25">
      <c r="C2064" s="68" t="str">
        <f t="shared" si="35"/>
        <v/>
      </c>
      <c r="D2064" s="69" t="str">
        <f>IF(TimeSpend[[#This Row],[Network Description]]&lt;&gt;"",VLOOKUP(TimeSpend[[#This Row],[Network Description]],Projects!A:B,2,0),"")</f>
        <v/>
      </c>
      <c r="F2064" s="96"/>
      <c r="L2064" s="69" t="str">
        <f>IF(TimeSpend[[#This Row],[Personnel number]]&lt;&gt;"",Utilization!$J$2,"")</f>
        <v/>
      </c>
      <c r="M2064" s="69" t="str">
        <f>IF(TimeSpend[[#This Row],[Personnel number]]&lt;&gt;"",VLOOKUP(TimeSpend[[#This Row],[Personnel number]],Users!A:B,2,0),"")</f>
        <v/>
      </c>
      <c r="N2064" s="69" t="str">
        <f>IF(TimeSpend[[#This Row],[Network Description]]&lt;&gt;"",VLOOKUP(TimeSpend[[#This Row],[Network Description]],Projects!A:C,3,0),"")</f>
        <v/>
      </c>
      <c r="O2064" s="69" t="str">
        <f>IF(TimeSpend[[#This Row],[Activity]]&lt;&gt;"",VLOOKUP(TimeSpend[[#This Row],[Activity]],Activity,2,FALSE),"")</f>
        <v/>
      </c>
    </row>
    <row r="2065" spans="3:15" ht="16.5" customHeight="1" x14ac:dyDescent="0.25">
      <c r="C2065" s="68" t="str">
        <f t="shared" si="35"/>
        <v/>
      </c>
      <c r="D2065" s="69" t="str">
        <f>IF(TimeSpend[[#This Row],[Network Description]]&lt;&gt;"",VLOOKUP(TimeSpend[[#This Row],[Network Description]],Projects!A:B,2,0),"")</f>
        <v/>
      </c>
      <c r="F2065" s="96"/>
      <c r="L2065" s="69" t="str">
        <f>IF(TimeSpend[[#This Row],[Personnel number]]&lt;&gt;"",Utilization!$J$2,"")</f>
        <v/>
      </c>
      <c r="M2065" s="69" t="str">
        <f>IF(TimeSpend[[#This Row],[Personnel number]]&lt;&gt;"",VLOOKUP(TimeSpend[[#This Row],[Personnel number]],Users!A:B,2,0),"")</f>
        <v/>
      </c>
      <c r="N2065" s="69" t="str">
        <f>IF(TimeSpend[[#This Row],[Network Description]]&lt;&gt;"",VLOOKUP(TimeSpend[[#This Row],[Network Description]],Projects!A:C,3,0),"")</f>
        <v/>
      </c>
      <c r="O2065" s="69" t="str">
        <f>IF(TimeSpend[[#This Row],[Activity]]&lt;&gt;"",VLOOKUP(TimeSpend[[#This Row],[Activity]],Activity,2,FALSE),"")</f>
        <v/>
      </c>
    </row>
    <row r="2066" spans="3:15" ht="16.5" customHeight="1" x14ac:dyDescent="0.25">
      <c r="C2066" s="68" t="str">
        <f t="shared" si="35"/>
        <v/>
      </c>
      <c r="D2066" s="69" t="str">
        <f>IF(TimeSpend[[#This Row],[Network Description]]&lt;&gt;"",VLOOKUP(TimeSpend[[#This Row],[Network Description]],Projects!A:B,2,0),"")</f>
        <v/>
      </c>
      <c r="F2066" s="96"/>
      <c r="L2066" s="69" t="str">
        <f>IF(TimeSpend[[#This Row],[Personnel number]]&lt;&gt;"",Utilization!$J$2,"")</f>
        <v/>
      </c>
      <c r="M2066" s="69" t="str">
        <f>IF(TimeSpend[[#This Row],[Personnel number]]&lt;&gt;"",VLOOKUP(TimeSpend[[#This Row],[Personnel number]],Users!A:B,2,0),"")</f>
        <v/>
      </c>
      <c r="N2066" s="69" t="str">
        <f>IF(TimeSpend[[#This Row],[Network Description]]&lt;&gt;"",VLOOKUP(TimeSpend[[#This Row],[Network Description]],Projects!A:C,3,0),"")</f>
        <v/>
      </c>
      <c r="O2066" s="69" t="str">
        <f>IF(TimeSpend[[#This Row],[Activity]]&lt;&gt;"",VLOOKUP(TimeSpend[[#This Row],[Activity]],Activity,2,FALSE),"")</f>
        <v/>
      </c>
    </row>
    <row r="2067" spans="3:15" ht="16.5" customHeight="1" x14ac:dyDescent="0.25">
      <c r="C2067" s="68" t="str">
        <f t="shared" si="35"/>
        <v/>
      </c>
      <c r="D2067" s="69" t="str">
        <f>IF(TimeSpend[[#This Row],[Network Description]]&lt;&gt;"",VLOOKUP(TimeSpend[[#This Row],[Network Description]],Projects!A:B,2,0),"")</f>
        <v/>
      </c>
      <c r="F2067" s="96"/>
      <c r="L2067" s="69" t="str">
        <f>IF(TimeSpend[[#This Row],[Personnel number]]&lt;&gt;"",Utilization!$J$2,"")</f>
        <v/>
      </c>
      <c r="M2067" s="69" t="str">
        <f>IF(TimeSpend[[#This Row],[Personnel number]]&lt;&gt;"",VLOOKUP(TimeSpend[[#This Row],[Personnel number]],Users!A:B,2,0),"")</f>
        <v/>
      </c>
      <c r="N2067" s="69" t="str">
        <f>IF(TimeSpend[[#This Row],[Network Description]]&lt;&gt;"",VLOOKUP(TimeSpend[[#This Row],[Network Description]],Projects!A:C,3,0),"")</f>
        <v/>
      </c>
      <c r="O2067" s="69" t="str">
        <f>IF(TimeSpend[[#This Row],[Activity]]&lt;&gt;"",VLOOKUP(TimeSpend[[#This Row],[Activity]],Activity,2,FALSE),"")</f>
        <v/>
      </c>
    </row>
    <row r="2068" spans="3:15" ht="16.5" customHeight="1" x14ac:dyDescent="0.25">
      <c r="C2068" s="68" t="str">
        <f t="shared" si="35"/>
        <v/>
      </c>
      <c r="D2068" s="69" t="str">
        <f>IF(TimeSpend[[#This Row],[Network Description]]&lt;&gt;"",VLOOKUP(TimeSpend[[#This Row],[Network Description]],Projects!A:B,2,0),"")</f>
        <v/>
      </c>
      <c r="F2068" s="96"/>
      <c r="L2068" s="69" t="str">
        <f>IF(TimeSpend[[#This Row],[Personnel number]]&lt;&gt;"",Utilization!$J$2,"")</f>
        <v/>
      </c>
      <c r="M2068" s="69" t="str">
        <f>IF(TimeSpend[[#This Row],[Personnel number]]&lt;&gt;"",VLOOKUP(TimeSpend[[#This Row],[Personnel number]],Users!A:B,2,0),"")</f>
        <v/>
      </c>
      <c r="N2068" s="69" t="str">
        <f>IF(TimeSpend[[#This Row],[Network Description]]&lt;&gt;"",VLOOKUP(TimeSpend[[#This Row],[Network Description]],Projects!A:C,3,0),"")</f>
        <v/>
      </c>
      <c r="O2068" s="69" t="str">
        <f>IF(TimeSpend[[#This Row],[Activity]]&lt;&gt;"",VLOOKUP(TimeSpend[[#This Row],[Activity]],Activity,2,FALSE),"")</f>
        <v/>
      </c>
    </row>
    <row r="2069" spans="3:15" ht="16.5" customHeight="1" x14ac:dyDescent="0.25">
      <c r="C2069" s="68" t="str">
        <f t="shared" si="35"/>
        <v/>
      </c>
      <c r="D2069" s="69" t="str">
        <f>IF(TimeSpend[[#This Row],[Network Description]]&lt;&gt;"",VLOOKUP(TimeSpend[[#This Row],[Network Description]],Projects!A:B,2,0),"")</f>
        <v/>
      </c>
      <c r="F2069" s="96"/>
      <c r="L2069" s="69" t="str">
        <f>IF(TimeSpend[[#This Row],[Personnel number]]&lt;&gt;"",Utilization!$J$2,"")</f>
        <v/>
      </c>
      <c r="M2069" s="69" t="str">
        <f>IF(TimeSpend[[#This Row],[Personnel number]]&lt;&gt;"",VLOOKUP(TimeSpend[[#This Row],[Personnel number]],Users!A:B,2,0),"")</f>
        <v/>
      </c>
      <c r="N2069" s="69" t="str">
        <f>IF(TimeSpend[[#This Row],[Network Description]]&lt;&gt;"",VLOOKUP(TimeSpend[[#This Row],[Network Description]],Projects!A:C,3,0),"")</f>
        <v/>
      </c>
      <c r="O2069" s="69" t="str">
        <f>IF(TimeSpend[[#This Row],[Activity]]&lt;&gt;"",VLOOKUP(TimeSpend[[#This Row],[Activity]],Activity,2,FALSE),"")</f>
        <v/>
      </c>
    </row>
    <row r="2070" spans="3:15" ht="16.5" customHeight="1" x14ac:dyDescent="0.25">
      <c r="C2070" s="68" t="str">
        <f t="shared" si="35"/>
        <v/>
      </c>
      <c r="D2070" s="69" t="str">
        <f>IF(TimeSpend[[#This Row],[Network Description]]&lt;&gt;"",VLOOKUP(TimeSpend[[#This Row],[Network Description]],Projects!A:B,2,0),"")</f>
        <v/>
      </c>
      <c r="F2070" s="96"/>
      <c r="L2070" s="69" t="str">
        <f>IF(TimeSpend[[#This Row],[Personnel number]]&lt;&gt;"",Utilization!$J$2,"")</f>
        <v/>
      </c>
      <c r="M2070" s="69" t="str">
        <f>IF(TimeSpend[[#This Row],[Personnel number]]&lt;&gt;"",VLOOKUP(TimeSpend[[#This Row],[Personnel number]],Users!A:B,2,0),"")</f>
        <v/>
      </c>
      <c r="N2070" s="69" t="str">
        <f>IF(TimeSpend[[#This Row],[Network Description]]&lt;&gt;"",VLOOKUP(TimeSpend[[#This Row],[Network Description]],Projects!A:C,3,0),"")</f>
        <v/>
      </c>
      <c r="O2070" s="69" t="str">
        <f>IF(TimeSpend[[#This Row],[Activity]]&lt;&gt;"",VLOOKUP(TimeSpend[[#This Row],[Activity]],Activity,2,FALSE),"")</f>
        <v/>
      </c>
    </row>
    <row r="2071" spans="3:15" ht="16.5" customHeight="1" x14ac:dyDescent="0.25">
      <c r="C2071" s="68" t="str">
        <f t="shared" si="35"/>
        <v/>
      </c>
      <c r="D2071" s="69" t="str">
        <f>IF(TimeSpend[[#This Row],[Network Description]]&lt;&gt;"",VLOOKUP(TimeSpend[[#This Row],[Network Description]],Projects!A:B,2,0),"")</f>
        <v/>
      </c>
      <c r="F2071" s="96"/>
      <c r="L2071" s="69" t="str">
        <f>IF(TimeSpend[[#This Row],[Personnel number]]&lt;&gt;"",Utilization!$J$2,"")</f>
        <v/>
      </c>
      <c r="M2071" s="69" t="str">
        <f>IF(TimeSpend[[#This Row],[Personnel number]]&lt;&gt;"",VLOOKUP(TimeSpend[[#This Row],[Personnel number]],Users!A:B,2,0),"")</f>
        <v/>
      </c>
      <c r="N2071" s="69" t="str">
        <f>IF(TimeSpend[[#This Row],[Network Description]]&lt;&gt;"",VLOOKUP(TimeSpend[[#This Row],[Network Description]],Projects!A:C,3,0),"")</f>
        <v/>
      </c>
      <c r="O2071" s="69" t="str">
        <f>IF(TimeSpend[[#This Row],[Activity]]&lt;&gt;"",VLOOKUP(TimeSpend[[#This Row],[Activity]],Activity,2,FALSE),"")</f>
        <v/>
      </c>
    </row>
    <row r="2072" spans="3:15" ht="16.5" customHeight="1" x14ac:dyDescent="0.25">
      <c r="C2072" s="68" t="str">
        <f t="shared" si="35"/>
        <v/>
      </c>
      <c r="D2072" s="69" t="str">
        <f>IF(TimeSpend[[#This Row],[Network Description]]&lt;&gt;"",VLOOKUP(TimeSpend[[#This Row],[Network Description]],Projects!A:B,2,0),"")</f>
        <v/>
      </c>
      <c r="F2072" s="96"/>
      <c r="L2072" s="69" t="str">
        <f>IF(TimeSpend[[#This Row],[Personnel number]]&lt;&gt;"",Utilization!$J$2,"")</f>
        <v/>
      </c>
      <c r="M2072" s="69" t="str">
        <f>IF(TimeSpend[[#This Row],[Personnel number]]&lt;&gt;"",VLOOKUP(TimeSpend[[#This Row],[Personnel number]],Users!A:B,2,0),"")</f>
        <v/>
      </c>
      <c r="N2072" s="69" t="str">
        <f>IF(TimeSpend[[#This Row],[Network Description]]&lt;&gt;"",VLOOKUP(TimeSpend[[#This Row],[Network Description]],Projects!A:C,3,0),"")</f>
        <v/>
      </c>
      <c r="O2072" s="69" t="str">
        <f>IF(TimeSpend[[#This Row],[Activity]]&lt;&gt;"",VLOOKUP(TimeSpend[[#This Row],[Activity]],Activity,2,FALSE),"")</f>
        <v/>
      </c>
    </row>
    <row r="2073" spans="3:15" ht="16.5" customHeight="1" x14ac:dyDescent="0.25">
      <c r="C2073" s="68" t="str">
        <f t="shared" si="35"/>
        <v/>
      </c>
      <c r="D2073" s="69" t="str">
        <f>IF(TimeSpend[[#This Row],[Network Description]]&lt;&gt;"",VLOOKUP(TimeSpend[[#This Row],[Network Description]],Projects!A:B,2,0),"")</f>
        <v/>
      </c>
      <c r="F2073" s="96"/>
      <c r="L2073" s="69" t="str">
        <f>IF(TimeSpend[[#This Row],[Personnel number]]&lt;&gt;"",Utilization!$J$2,"")</f>
        <v/>
      </c>
      <c r="M2073" s="69" t="str">
        <f>IF(TimeSpend[[#This Row],[Personnel number]]&lt;&gt;"",VLOOKUP(TimeSpend[[#This Row],[Personnel number]],Users!A:B,2,0),"")</f>
        <v/>
      </c>
      <c r="N2073" s="69" t="str">
        <f>IF(TimeSpend[[#This Row],[Network Description]]&lt;&gt;"",VLOOKUP(TimeSpend[[#This Row],[Network Description]],Projects!A:C,3,0),"")</f>
        <v/>
      </c>
      <c r="O2073" s="69" t="str">
        <f>IF(TimeSpend[[#This Row],[Activity]]&lt;&gt;"",VLOOKUP(TimeSpend[[#This Row],[Activity]],Activity,2,FALSE),"")</f>
        <v/>
      </c>
    </row>
    <row r="2074" spans="3:15" ht="16.5" customHeight="1" x14ac:dyDescent="0.25">
      <c r="C2074" s="68" t="str">
        <f t="shared" si="35"/>
        <v/>
      </c>
      <c r="D2074" s="69" t="str">
        <f>IF(TimeSpend[[#This Row],[Network Description]]&lt;&gt;"",VLOOKUP(TimeSpend[[#This Row],[Network Description]],Projects!A:B,2,0),"")</f>
        <v/>
      </c>
      <c r="F2074" s="96"/>
      <c r="L2074" s="69" t="str">
        <f>IF(TimeSpend[[#This Row],[Personnel number]]&lt;&gt;"",Utilization!$J$2,"")</f>
        <v/>
      </c>
      <c r="M2074" s="69" t="str">
        <f>IF(TimeSpend[[#This Row],[Personnel number]]&lt;&gt;"",VLOOKUP(TimeSpend[[#This Row],[Personnel number]],Users!A:B,2,0),"")</f>
        <v/>
      </c>
      <c r="N2074" s="69" t="str">
        <f>IF(TimeSpend[[#This Row],[Network Description]]&lt;&gt;"",VLOOKUP(TimeSpend[[#This Row],[Network Description]],Projects!A:C,3,0),"")</f>
        <v/>
      </c>
      <c r="O2074" s="69" t="str">
        <f>IF(TimeSpend[[#This Row],[Activity]]&lt;&gt;"",VLOOKUP(TimeSpend[[#This Row],[Activity]],Activity,2,FALSE),"")</f>
        <v/>
      </c>
    </row>
    <row r="2075" spans="3:15" ht="16.5" customHeight="1" x14ac:dyDescent="0.25">
      <c r="C2075" s="68" t="str">
        <f t="shared" si="35"/>
        <v/>
      </c>
      <c r="D2075" s="69" t="str">
        <f>IF(TimeSpend[[#This Row],[Network Description]]&lt;&gt;"",VLOOKUP(TimeSpend[[#This Row],[Network Description]],Projects!A:B,2,0),"")</f>
        <v/>
      </c>
      <c r="F2075" s="96"/>
      <c r="L2075" s="69" t="str">
        <f>IF(TimeSpend[[#This Row],[Personnel number]]&lt;&gt;"",Utilization!$J$2,"")</f>
        <v/>
      </c>
      <c r="M2075" s="69" t="str">
        <f>IF(TimeSpend[[#This Row],[Personnel number]]&lt;&gt;"",VLOOKUP(TimeSpend[[#This Row],[Personnel number]],Users!A:B,2,0),"")</f>
        <v/>
      </c>
      <c r="N2075" s="69" t="str">
        <f>IF(TimeSpend[[#This Row],[Network Description]]&lt;&gt;"",VLOOKUP(TimeSpend[[#This Row],[Network Description]],Projects!A:C,3,0),"")</f>
        <v/>
      </c>
      <c r="O2075" s="69" t="str">
        <f>IF(TimeSpend[[#This Row],[Activity]]&lt;&gt;"",VLOOKUP(TimeSpend[[#This Row],[Activity]],Activity,2,FALSE),"")</f>
        <v/>
      </c>
    </row>
    <row r="2076" spans="3:15" ht="16.5" customHeight="1" x14ac:dyDescent="0.25">
      <c r="C2076" s="68" t="str">
        <f t="shared" si="35"/>
        <v/>
      </c>
      <c r="D2076" s="69" t="str">
        <f>IF(TimeSpend[[#This Row],[Network Description]]&lt;&gt;"",VLOOKUP(TimeSpend[[#This Row],[Network Description]],Projects!A:B,2,0),"")</f>
        <v/>
      </c>
      <c r="F2076" s="96"/>
      <c r="L2076" s="69" t="str">
        <f>IF(TimeSpend[[#This Row],[Personnel number]]&lt;&gt;"",Utilization!$J$2,"")</f>
        <v/>
      </c>
      <c r="M2076" s="69" t="str">
        <f>IF(TimeSpend[[#This Row],[Personnel number]]&lt;&gt;"",VLOOKUP(TimeSpend[[#This Row],[Personnel number]],Users!A:B,2,0),"")</f>
        <v/>
      </c>
      <c r="N2076" s="69" t="str">
        <f>IF(TimeSpend[[#This Row],[Network Description]]&lt;&gt;"",VLOOKUP(TimeSpend[[#This Row],[Network Description]],Projects!A:C,3,0),"")</f>
        <v/>
      </c>
      <c r="O2076" s="69" t="str">
        <f>IF(TimeSpend[[#This Row],[Activity]]&lt;&gt;"",VLOOKUP(TimeSpend[[#This Row],[Activity]],Activity,2,FALSE),"")</f>
        <v/>
      </c>
    </row>
    <row r="2077" spans="3:15" ht="16.5" customHeight="1" x14ac:dyDescent="0.25">
      <c r="C2077" s="68" t="str">
        <f t="shared" si="35"/>
        <v/>
      </c>
      <c r="D2077" s="69" t="str">
        <f>IF(TimeSpend[[#This Row],[Network Description]]&lt;&gt;"",VLOOKUP(TimeSpend[[#This Row],[Network Description]],Projects!A:B,2,0),"")</f>
        <v/>
      </c>
      <c r="F2077" s="96"/>
      <c r="L2077" s="69" t="str">
        <f>IF(TimeSpend[[#This Row],[Personnel number]]&lt;&gt;"",Utilization!$J$2,"")</f>
        <v/>
      </c>
      <c r="M2077" s="69" t="str">
        <f>IF(TimeSpend[[#This Row],[Personnel number]]&lt;&gt;"",VLOOKUP(TimeSpend[[#This Row],[Personnel number]],Users!A:B,2,0),"")</f>
        <v/>
      </c>
      <c r="N2077" s="69" t="str">
        <f>IF(TimeSpend[[#This Row],[Network Description]]&lt;&gt;"",VLOOKUP(TimeSpend[[#This Row],[Network Description]],Projects!A:C,3,0),"")</f>
        <v/>
      </c>
      <c r="O2077" s="69" t="str">
        <f>IF(TimeSpend[[#This Row],[Activity]]&lt;&gt;"",VLOOKUP(TimeSpend[[#This Row],[Activity]],Activity,2,FALSE),"")</f>
        <v/>
      </c>
    </row>
    <row r="2078" spans="3:15" ht="16.5" customHeight="1" x14ac:dyDescent="0.25">
      <c r="C2078" s="68" t="str">
        <f t="shared" si="35"/>
        <v/>
      </c>
      <c r="D2078" s="69" t="str">
        <f>IF(TimeSpend[[#This Row],[Network Description]]&lt;&gt;"",VLOOKUP(TimeSpend[[#This Row],[Network Description]],Projects!A:B,2,0),"")</f>
        <v/>
      </c>
      <c r="F2078" s="96"/>
      <c r="L2078" s="69" t="str">
        <f>IF(TimeSpend[[#This Row],[Personnel number]]&lt;&gt;"",Utilization!$J$2,"")</f>
        <v/>
      </c>
      <c r="M2078" s="69" t="str">
        <f>IF(TimeSpend[[#This Row],[Personnel number]]&lt;&gt;"",VLOOKUP(TimeSpend[[#This Row],[Personnel number]],Users!A:B,2,0),"")</f>
        <v/>
      </c>
      <c r="N2078" s="69" t="str">
        <f>IF(TimeSpend[[#This Row],[Network Description]]&lt;&gt;"",VLOOKUP(TimeSpend[[#This Row],[Network Description]],Projects!A:C,3,0),"")</f>
        <v/>
      </c>
      <c r="O2078" s="69" t="str">
        <f>IF(TimeSpend[[#This Row],[Activity]]&lt;&gt;"",VLOOKUP(TimeSpend[[#This Row],[Activity]],Activity,2,FALSE),"")</f>
        <v/>
      </c>
    </row>
    <row r="2079" spans="3:15" ht="16.5" customHeight="1" x14ac:dyDescent="0.25">
      <c r="C2079" s="68" t="str">
        <f t="shared" si="35"/>
        <v/>
      </c>
      <c r="D2079" s="69" t="str">
        <f>IF(TimeSpend[[#This Row],[Network Description]]&lt;&gt;"",VLOOKUP(TimeSpend[[#This Row],[Network Description]],Projects!A:B,2,0),"")</f>
        <v/>
      </c>
      <c r="F2079" s="96"/>
      <c r="L2079" s="69" t="str">
        <f>IF(TimeSpend[[#This Row],[Personnel number]]&lt;&gt;"",Utilization!$J$2,"")</f>
        <v/>
      </c>
      <c r="M2079" s="69" t="str">
        <f>IF(TimeSpend[[#This Row],[Personnel number]]&lt;&gt;"",VLOOKUP(TimeSpend[[#This Row],[Personnel number]],Users!A:B,2,0),"")</f>
        <v/>
      </c>
      <c r="N2079" s="69" t="str">
        <f>IF(TimeSpend[[#This Row],[Network Description]]&lt;&gt;"",VLOOKUP(TimeSpend[[#This Row],[Network Description]],Projects!A:C,3,0),"")</f>
        <v/>
      </c>
      <c r="O2079" s="69" t="str">
        <f>IF(TimeSpend[[#This Row],[Activity]]&lt;&gt;"",VLOOKUP(TimeSpend[[#This Row],[Activity]],Activity,2,FALSE),"")</f>
        <v/>
      </c>
    </row>
    <row r="2080" spans="3:15" ht="16.5" customHeight="1" x14ac:dyDescent="0.25">
      <c r="C2080" s="68" t="str">
        <f t="shared" si="35"/>
        <v/>
      </c>
      <c r="D2080" s="69" t="str">
        <f>IF(TimeSpend[[#This Row],[Network Description]]&lt;&gt;"",VLOOKUP(TimeSpend[[#This Row],[Network Description]],Projects!A:B,2,0),"")</f>
        <v/>
      </c>
      <c r="F2080" s="96"/>
      <c r="L2080" s="69" t="str">
        <f>IF(TimeSpend[[#This Row],[Personnel number]]&lt;&gt;"",Utilization!$J$2,"")</f>
        <v/>
      </c>
      <c r="M2080" s="69" t="str">
        <f>IF(TimeSpend[[#This Row],[Personnel number]]&lt;&gt;"",VLOOKUP(TimeSpend[[#This Row],[Personnel number]],Users!A:B,2,0),"")</f>
        <v/>
      </c>
      <c r="N2080" s="69" t="str">
        <f>IF(TimeSpend[[#This Row],[Network Description]]&lt;&gt;"",VLOOKUP(TimeSpend[[#This Row],[Network Description]],Projects!A:C,3,0),"")</f>
        <v/>
      </c>
      <c r="O2080" s="69" t="str">
        <f>IF(TimeSpend[[#This Row],[Activity]]&lt;&gt;"",VLOOKUP(TimeSpend[[#This Row],[Activity]],Activity,2,FALSE),"")</f>
        <v/>
      </c>
    </row>
    <row r="2081" spans="3:15" ht="16.5" customHeight="1" x14ac:dyDescent="0.25">
      <c r="C2081" s="68" t="str">
        <f t="shared" si="35"/>
        <v/>
      </c>
      <c r="D2081" s="69" t="str">
        <f>IF(TimeSpend[[#This Row],[Network Description]]&lt;&gt;"",VLOOKUP(TimeSpend[[#This Row],[Network Description]],Projects!A:B,2,0),"")</f>
        <v/>
      </c>
      <c r="F2081" s="96"/>
      <c r="L2081" s="69" t="str">
        <f>IF(TimeSpend[[#This Row],[Personnel number]]&lt;&gt;"",Utilization!$J$2,"")</f>
        <v/>
      </c>
      <c r="M2081" s="69" t="str">
        <f>IF(TimeSpend[[#This Row],[Personnel number]]&lt;&gt;"",VLOOKUP(TimeSpend[[#This Row],[Personnel number]],Users!A:B,2,0),"")</f>
        <v/>
      </c>
      <c r="N2081" s="69" t="str">
        <f>IF(TimeSpend[[#This Row],[Network Description]]&lt;&gt;"",VLOOKUP(TimeSpend[[#This Row],[Network Description]],Projects!A:C,3,0),"")</f>
        <v/>
      </c>
      <c r="O2081" s="69" t="str">
        <f>IF(TimeSpend[[#This Row],[Activity]]&lt;&gt;"",VLOOKUP(TimeSpend[[#This Row],[Activity]],Activity,2,FALSE),"")</f>
        <v/>
      </c>
    </row>
    <row r="2082" spans="3:15" ht="16.5" customHeight="1" x14ac:dyDescent="0.25">
      <c r="C2082" s="68" t="str">
        <f t="shared" si="35"/>
        <v/>
      </c>
      <c r="D2082" s="69" t="str">
        <f>IF(TimeSpend[[#This Row],[Network Description]]&lt;&gt;"",VLOOKUP(TimeSpend[[#This Row],[Network Description]],Projects!A:B,2,0),"")</f>
        <v/>
      </c>
      <c r="F2082" s="96"/>
      <c r="L2082" s="69" t="str">
        <f>IF(TimeSpend[[#This Row],[Personnel number]]&lt;&gt;"",Utilization!$J$2,"")</f>
        <v/>
      </c>
      <c r="M2082" s="69" t="str">
        <f>IF(TimeSpend[[#This Row],[Personnel number]]&lt;&gt;"",VLOOKUP(TimeSpend[[#This Row],[Personnel number]],Users!A:B,2,0),"")</f>
        <v/>
      </c>
      <c r="N2082" s="69" t="str">
        <f>IF(TimeSpend[[#This Row],[Network Description]]&lt;&gt;"",VLOOKUP(TimeSpend[[#This Row],[Network Description]],Projects!A:C,3,0),"")</f>
        <v/>
      </c>
      <c r="O2082" s="69" t="str">
        <f>IF(TimeSpend[[#This Row],[Activity]]&lt;&gt;"",VLOOKUP(TimeSpend[[#This Row],[Activity]],Activity,2,FALSE),"")</f>
        <v/>
      </c>
    </row>
    <row r="2083" spans="3:15" ht="16.5" customHeight="1" x14ac:dyDescent="0.25">
      <c r="C2083" s="68" t="str">
        <f t="shared" si="35"/>
        <v/>
      </c>
      <c r="D2083" s="69" t="str">
        <f>IF(TimeSpend[[#This Row],[Network Description]]&lt;&gt;"",VLOOKUP(TimeSpend[[#This Row],[Network Description]],Projects!A:B,2,0),"")</f>
        <v/>
      </c>
      <c r="F2083" s="96"/>
      <c r="L2083" s="69" t="str">
        <f>IF(TimeSpend[[#This Row],[Personnel number]]&lt;&gt;"",Utilization!$J$2,"")</f>
        <v/>
      </c>
      <c r="M2083" s="69" t="str">
        <f>IF(TimeSpend[[#This Row],[Personnel number]]&lt;&gt;"",VLOOKUP(TimeSpend[[#This Row],[Personnel number]],Users!A:B,2,0),"")</f>
        <v/>
      </c>
      <c r="N2083" s="69" t="str">
        <f>IF(TimeSpend[[#This Row],[Network Description]]&lt;&gt;"",VLOOKUP(TimeSpend[[#This Row],[Network Description]],Projects!A:C,3,0),"")</f>
        <v/>
      </c>
      <c r="O2083" s="69" t="str">
        <f>IF(TimeSpend[[#This Row],[Activity]]&lt;&gt;"",VLOOKUP(TimeSpend[[#This Row],[Activity]],Activity,2,FALSE),"")</f>
        <v/>
      </c>
    </row>
    <row r="2084" spans="3:15" ht="16.5" customHeight="1" x14ac:dyDescent="0.25">
      <c r="C2084" s="68" t="str">
        <f t="shared" si="35"/>
        <v/>
      </c>
      <c r="D2084" s="69" t="str">
        <f>IF(TimeSpend[[#This Row],[Network Description]]&lt;&gt;"",VLOOKUP(TimeSpend[[#This Row],[Network Description]],Projects!A:B,2,0),"")</f>
        <v/>
      </c>
      <c r="F2084" s="96"/>
      <c r="L2084" s="69" t="str">
        <f>IF(TimeSpend[[#This Row],[Personnel number]]&lt;&gt;"",Utilization!$J$2,"")</f>
        <v/>
      </c>
      <c r="M2084" s="69" t="str">
        <f>IF(TimeSpend[[#This Row],[Personnel number]]&lt;&gt;"",VLOOKUP(TimeSpend[[#This Row],[Personnel number]],Users!A:B,2,0),"")</f>
        <v/>
      </c>
      <c r="N2084" s="69" t="str">
        <f>IF(TimeSpend[[#This Row],[Network Description]]&lt;&gt;"",VLOOKUP(TimeSpend[[#This Row],[Network Description]],Projects!A:C,3,0),"")</f>
        <v/>
      </c>
      <c r="O2084" s="69" t="str">
        <f>IF(TimeSpend[[#This Row],[Activity]]&lt;&gt;"",VLOOKUP(TimeSpend[[#This Row],[Activity]],Activity,2,FALSE),"")</f>
        <v/>
      </c>
    </row>
    <row r="2085" spans="3:15" ht="16.5" customHeight="1" x14ac:dyDescent="0.25">
      <c r="C2085" s="68" t="str">
        <f t="shared" si="35"/>
        <v/>
      </c>
      <c r="D2085" s="69" t="str">
        <f>IF(TimeSpend[[#This Row],[Network Description]]&lt;&gt;"",VLOOKUP(TimeSpend[[#This Row],[Network Description]],Projects!A:B,2,0),"")</f>
        <v/>
      </c>
      <c r="F2085" s="96"/>
      <c r="L2085" s="69" t="str">
        <f>IF(TimeSpend[[#This Row],[Personnel number]]&lt;&gt;"",Utilization!$J$2,"")</f>
        <v/>
      </c>
      <c r="M2085" s="69" t="str">
        <f>IF(TimeSpend[[#This Row],[Personnel number]]&lt;&gt;"",VLOOKUP(TimeSpend[[#This Row],[Personnel number]],Users!A:B,2,0),"")</f>
        <v/>
      </c>
      <c r="N2085" s="69" t="str">
        <f>IF(TimeSpend[[#This Row],[Network Description]]&lt;&gt;"",VLOOKUP(TimeSpend[[#This Row],[Network Description]],Projects!A:C,3,0),"")</f>
        <v/>
      </c>
      <c r="O2085" s="69" t="str">
        <f>IF(TimeSpend[[#This Row],[Activity]]&lt;&gt;"",VLOOKUP(TimeSpend[[#This Row],[Activity]],Activity,2,FALSE),"")</f>
        <v/>
      </c>
    </row>
    <row r="2086" spans="3:15" ht="16.5" customHeight="1" x14ac:dyDescent="0.25">
      <c r="C2086" s="68" t="str">
        <f t="shared" si="35"/>
        <v/>
      </c>
      <c r="D2086" s="69" t="str">
        <f>IF(TimeSpend[[#This Row],[Network Description]]&lt;&gt;"",VLOOKUP(TimeSpend[[#This Row],[Network Description]],Projects!A:B,2,0),"")</f>
        <v/>
      </c>
      <c r="F2086" s="96"/>
      <c r="L2086" s="69" t="str">
        <f>IF(TimeSpend[[#This Row],[Personnel number]]&lt;&gt;"",Utilization!$J$2,"")</f>
        <v/>
      </c>
      <c r="M2086" s="69" t="str">
        <f>IF(TimeSpend[[#This Row],[Personnel number]]&lt;&gt;"",VLOOKUP(TimeSpend[[#This Row],[Personnel number]],Users!A:B,2,0),"")</f>
        <v/>
      </c>
      <c r="N2086" s="69" t="str">
        <f>IF(TimeSpend[[#This Row],[Network Description]]&lt;&gt;"",VLOOKUP(TimeSpend[[#This Row],[Network Description]],Projects!A:C,3,0),"")</f>
        <v/>
      </c>
      <c r="O2086" s="69" t="str">
        <f>IF(TimeSpend[[#This Row],[Activity]]&lt;&gt;"",VLOOKUP(TimeSpend[[#This Row],[Activity]],Activity,2,FALSE),"")</f>
        <v/>
      </c>
    </row>
    <row r="2087" spans="3:15" ht="16.5" customHeight="1" x14ac:dyDescent="0.25">
      <c r="C2087" s="68" t="str">
        <f t="shared" si="35"/>
        <v/>
      </c>
      <c r="D2087" s="69" t="str">
        <f>IF(TimeSpend[[#This Row],[Network Description]]&lt;&gt;"",VLOOKUP(TimeSpend[[#This Row],[Network Description]],Projects!A:B,2,0),"")</f>
        <v/>
      </c>
      <c r="F2087" s="96"/>
      <c r="L2087" s="69" t="str">
        <f>IF(TimeSpend[[#This Row],[Personnel number]]&lt;&gt;"",Utilization!$J$2,"")</f>
        <v/>
      </c>
      <c r="M2087" s="69" t="str">
        <f>IF(TimeSpend[[#This Row],[Personnel number]]&lt;&gt;"",VLOOKUP(TimeSpend[[#This Row],[Personnel number]],Users!A:B,2,0),"")</f>
        <v/>
      </c>
      <c r="N2087" s="69" t="str">
        <f>IF(TimeSpend[[#This Row],[Network Description]]&lt;&gt;"",VLOOKUP(TimeSpend[[#This Row],[Network Description]],Projects!A:C,3,0),"")</f>
        <v/>
      </c>
      <c r="O2087" s="69" t="str">
        <f>IF(TimeSpend[[#This Row],[Activity]]&lt;&gt;"",VLOOKUP(TimeSpend[[#This Row],[Activity]],Activity,2,FALSE),"")</f>
        <v/>
      </c>
    </row>
    <row r="2088" spans="3:15" ht="16.5" customHeight="1" x14ac:dyDescent="0.25">
      <c r="C2088" s="68" t="str">
        <f t="shared" si="35"/>
        <v/>
      </c>
      <c r="D2088" s="69" t="str">
        <f>IF(TimeSpend[[#This Row],[Network Description]]&lt;&gt;"",VLOOKUP(TimeSpend[[#This Row],[Network Description]],Projects!A:B,2,0),"")</f>
        <v/>
      </c>
      <c r="F2088" s="96"/>
      <c r="L2088" s="69" t="str">
        <f>IF(TimeSpend[[#This Row],[Personnel number]]&lt;&gt;"",Utilization!$J$2,"")</f>
        <v/>
      </c>
      <c r="M2088" s="69" t="str">
        <f>IF(TimeSpend[[#This Row],[Personnel number]]&lt;&gt;"",VLOOKUP(TimeSpend[[#This Row],[Personnel number]],Users!A:B,2,0),"")</f>
        <v/>
      </c>
      <c r="N2088" s="69" t="str">
        <f>IF(TimeSpend[[#This Row],[Network Description]]&lt;&gt;"",VLOOKUP(TimeSpend[[#This Row],[Network Description]],Projects!A:C,3,0),"")</f>
        <v/>
      </c>
      <c r="O2088" s="69" t="str">
        <f>IF(TimeSpend[[#This Row],[Activity]]&lt;&gt;"",VLOOKUP(TimeSpend[[#This Row],[Activity]],Activity,2,FALSE),"")</f>
        <v/>
      </c>
    </row>
    <row r="2089" spans="3:15" ht="16.5" customHeight="1" x14ac:dyDescent="0.25">
      <c r="C2089" s="68" t="str">
        <f t="shared" si="35"/>
        <v/>
      </c>
      <c r="D2089" s="69" t="str">
        <f>IF(TimeSpend[[#This Row],[Network Description]]&lt;&gt;"",VLOOKUP(TimeSpend[[#This Row],[Network Description]],Projects!A:B,2,0),"")</f>
        <v/>
      </c>
      <c r="F2089" s="96"/>
      <c r="L2089" s="69" t="str">
        <f>IF(TimeSpend[[#This Row],[Personnel number]]&lt;&gt;"",Utilization!$J$2,"")</f>
        <v/>
      </c>
      <c r="M2089" s="69" t="str">
        <f>IF(TimeSpend[[#This Row],[Personnel number]]&lt;&gt;"",VLOOKUP(TimeSpend[[#This Row],[Personnel number]],Users!A:B,2,0),"")</f>
        <v/>
      </c>
      <c r="N2089" s="69" t="str">
        <f>IF(TimeSpend[[#This Row],[Network Description]]&lt;&gt;"",VLOOKUP(TimeSpend[[#This Row],[Network Description]],Projects!A:C,3,0),"")</f>
        <v/>
      </c>
      <c r="O2089" s="69" t="str">
        <f>IF(TimeSpend[[#This Row],[Activity]]&lt;&gt;"",VLOOKUP(TimeSpend[[#This Row],[Activity]],Activity,2,FALSE),"")</f>
        <v/>
      </c>
    </row>
    <row r="2090" spans="3:15" ht="16.5" customHeight="1" x14ac:dyDescent="0.25">
      <c r="C2090" s="68" t="str">
        <f t="shared" si="35"/>
        <v/>
      </c>
      <c r="D2090" s="69" t="str">
        <f>IF(TimeSpend[[#This Row],[Network Description]]&lt;&gt;"",VLOOKUP(TimeSpend[[#This Row],[Network Description]],Projects!A:B,2,0),"")</f>
        <v/>
      </c>
      <c r="F2090" s="96"/>
      <c r="L2090" s="69" t="str">
        <f>IF(TimeSpend[[#This Row],[Personnel number]]&lt;&gt;"",Utilization!$J$2,"")</f>
        <v/>
      </c>
      <c r="M2090" s="69" t="str">
        <f>IF(TimeSpend[[#This Row],[Personnel number]]&lt;&gt;"",VLOOKUP(TimeSpend[[#This Row],[Personnel number]],Users!A:B,2,0),"")</f>
        <v/>
      </c>
      <c r="N2090" s="69" t="str">
        <f>IF(TimeSpend[[#This Row],[Network Description]]&lt;&gt;"",VLOOKUP(TimeSpend[[#This Row],[Network Description]],Projects!A:C,3,0),"")</f>
        <v/>
      </c>
      <c r="O2090" s="69" t="str">
        <f>IF(TimeSpend[[#This Row],[Activity]]&lt;&gt;"",VLOOKUP(TimeSpend[[#This Row],[Activity]],Activity,2,FALSE),"")</f>
        <v/>
      </c>
    </row>
    <row r="2091" spans="3:15" ht="16.5" customHeight="1" x14ac:dyDescent="0.25">
      <c r="C2091" s="68" t="str">
        <f t="shared" si="35"/>
        <v/>
      </c>
      <c r="D2091" s="69" t="str">
        <f>IF(TimeSpend[[#This Row],[Network Description]]&lt;&gt;"",VLOOKUP(TimeSpend[[#This Row],[Network Description]],Projects!A:B,2,0),"")</f>
        <v/>
      </c>
      <c r="F2091" s="96"/>
      <c r="L2091" s="69" t="str">
        <f>IF(TimeSpend[[#This Row],[Personnel number]]&lt;&gt;"",Utilization!$J$2,"")</f>
        <v/>
      </c>
      <c r="M2091" s="69" t="str">
        <f>IF(TimeSpend[[#This Row],[Personnel number]]&lt;&gt;"",VLOOKUP(TimeSpend[[#This Row],[Personnel number]],Users!A:B,2,0),"")</f>
        <v/>
      </c>
      <c r="N2091" s="69" t="str">
        <f>IF(TimeSpend[[#This Row],[Network Description]]&lt;&gt;"",VLOOKUP(TimeSpend[[#This Row],[Network Description]],Projects!A:C,3,0),"")</f>
        <v/>
      </c>
      <c r="O2091" s="69" t="str">
        <f>IF(TimeSpend[[#This Row],[Activity]]&lt;&gt;"",VLOOKUP(TimeSpend[[#This Row],[Activity]],Activity,2,FALSE),"")</f>
        <v/>
      </c>
    </row>
    <row r="2092" spans="3:15" ht="16.5" customHeight="1" x14ac:dyDescent="0.25">
      <c r="C2092" s="68" t="str">
        <f t="shared" si="35"/>
        <v/>
      </c>
      <c r="D2092" s="69" t="str">
        <f>IF(TimeSpend[[#This Row],[Network Description]]&lt;&gt;"",VLOOKUP(TimeSpend[[#This Row],[Network Description]],Projects!A:B,2,0),"")</f>
        <v/>
      </c>
      <c r="F2092" s="96"/>
      <c r="L2092" s="69" t="str">
        <f>IF(TimeSpend[[#This Row],[Personnel number]]&lt;&gt;"",Utilization!$J$2,"")</f>
        <v/>
      </c>
      <c r="M2092" s="69" t="str">
        <f>IF(TimeSpend[[#This Row],[Personnel number]]&lt;&gt;"",VLOOKUP(TimeSpend[[#This Row],[Personnel number]],Users!A:B,2,0),"")</f>
        <v/>
      </c>
      <c r="N2092" s="69" t="str">
        <f>IF(TimeSpend[[#This Row],[Network Description]]&lt;&gt;"",VLOOKUP(TimeSpend[[#This Row],[Network Description]],Projects!A:C,3,0),"")</f>
        <v/>
      </c>
      <c r="O2092" s="69" t="str">
        <f>IF(TimeSpend[[#This Row],[Activity]]&lt;&gt;"",VLOOKUP(TimeSpend[[#This Row],[Activity]],Activity,2,FALSE),"")</f>
        <v/>
      </c>
    </row>
    <row r="2093" spans="3:15" ht="16.5" customHeight="1" x14ac:dyDescent="0.25">
      <c r="C2093" s="68" t="str">
        <f t="shared" si="35"/>
        <v/>
      </c>
      <c r="D2093" s="69" t="str">
        <f>IF(TimeSpend[[#This Row],[Network Description]]&lt;&gt;"",VLOOKUP(TimeSpend[[#This Row],[Network Description]],Projects!A:B,2,0),"")</f>
        <v/>
      </c>
      <c r="F2093" s="96"/>
      <c r="L2093" s="69" t="str">
        <f>IF(TimeSpend[[#This Row],[Personnel number]]&lt;&gt;"",Utilization!$J$2,"")</f>
        <v/>
      </c>
      <c r="M2093" s="69" t="str">
        <f>IF(TimeSpend[[#This Row],[Personnel number]]&lt;&gt;"",VLOOKUP(TimeSpend[[#This Row],[Personnel number]],Users!A:B,2,0),"")</f>
        <v/>
      </c>
      <c r="N2093" s="69" t="str">
        <f>IF(TimeSpend[[#This Row],[Network Description]]&lt;&gt;"",VLOOKUP(TimeSpend[[#This Row],[Network Description]],Projects!A:C,3,0),"")</f>
        <v/>
      </c>
      <c r="O2093" s="69" t="str">
        <f>IF(TimeSpend[[#This Row],[Activity]]&lt;&gt;"",VLOOKUP(TimeSpend[[#This Row],[Activity]],Activity,2,FALSE),"")</f>
        <v/>
      </c>
    </row>
    <row r="2094" spans="3:15" ht="16.5" customHeight="1" x14ac:dyDescent="0.25">
      <c r="C2094" s="68" t="str">
        <f t="shared" si="35"/>
        <v/>
      </c>
      <c r="D2094" s="69" t="str">
        <f>IF(TimeSpend[[#This Row],[Network Description]]&lt;&gt;"",VLOOKUP(TimeSpend[[#This Row],[Network Description]],Projects!A:B,2,0),"")</f>
        <v/>
      </c>
      <c r="F2094" s="96"/>
      <c r="L2094" s="69" t="str">
        <f>IF(TimeSpend[[#This Row],[Personnel number]]&lt;&gt;"",Utilization!$J$2,"")</f>
        <v/>
      </c>
      <c r="M2094" s="69" t="str">
        <f>IF(TimeSpend[[#This Row],[Personnel number]]&lt;&gt;"",VLOOKUP(TimeSpend[[#This Row],[Personnel number]],Users!A:B,2,0),"")</f>
        <v/>
      </c>
      <c r="N2094" s="69" t="str">
        <f>IF(TimeSpend[[#This Row],[Network Description]]&lt;&gt;"",VLOOKUP(TimeSpend[[#This Row],[Network Description]],Projects!A:C,3,0),"")</f>
        <v/>
      </c>
      <c r="O2094" s="69" t="str">
        <f>IF(TimeSpend[[#This Row],[Activity]]&lt;&gt;"",VLOOKUP(TimeSpend[[#This Row],[Activity]],Activity,2,FALSE),"")</f>
        <v/>
      </c>
    </row>
    <row r="2095" spans="3:15" ht="16.5" customHeight="1" x14ac:dyDescent="0.25">
      <c r="C2095" s="68" t="str">
        <f t="shared" si="35"/>
        <v/>
      </c>
      <c r="D2095" s="69" t="str">
        <f>IF(TimeSpend[[#This Row],[Network Description]]&lt;&gt;"",VLOOKUP(TimeSpend[[#This Row],[Network Description]],Projects!A:B,2,0),"")</f>
        <v/>
      </c>
      <c r="F2095" s="96"/>
      <c r="L2095" s="69" t="str">
        <f>IF(TimeSpend[[#This Row],[Personnel number]]&lt;&gt;"",Utilization!$J$2,"")</f>
        <v/>
      </c>
      <c r="M2095" s="69" t="str">
        <f>IF(TimeSpend[[#This Row],[Personnel number]]&lt;&gt;"",VLOOKUP(TimeSpend[[#This Row],[Personnel number]],Users!A:B,2,0),"")</f>
        <v/>
      </c>
      <c r="N2095" s="69" t="str">
        <f>IF(TimeSpend[[#This Row],[Network Description]]&lt;&gt;"",VLOOKUP(TimeSpend[[#This Row],[Network Description]],Projects!A:C,3,0),"")</f>
        <v/>
      </c>
      <c r="O2095" s="69" t="str">
        <f>IF(TimeSpend[[#This Row],[Activity]]&lt;&gt;"",VLOOKUP(TimeSpend[[#This Row],[Activity]],Activity,2,FALSE),"")</f>
        <v/>
      </c>
    </row>
    <row r="2096" spans="3:15" ht="16.5" customHeight="1" x14ac:dyDescent="0.25">
      <c r="C2096" s="68" t="str">
        <f t="shared" si="35"/>
        <v/>
      </c>
      <c r="D2096" s="69" t="str">
        <f>IF(TimeSpend[[#This Row],[Network Description]]&lt;&gt;"",VLOOKUP(TimeSpend[[#This Row],[Network Description]],Projects!A:B,2,0),"")</f>
        <v/>
      </c>
      <c r="F2096" s="96"/>
      <c r="L2096" s="69" t="str">
        <f>IF(TimeSpend[[#This Row],[Personnel number]]&lt;&gt;"",Utilization!$J$2,"")</f>
        <v/>
      </c>
      <c r="M2096" s="69" t="str">
        <f>IF(TimeSpend[[#This Row],[Personnel number]]&lt;&gt;"",VLOOKUP(TimeSpend[[#This Row],[Personnel number]],Users!A:B,2,0),"")</f>
        <v/>
      </c>
      <c r="N2096" s="69" t="str">
        <f>IF(TimeSpend[[#This Row],[Network Description]]&lt;&gt;"",VLOOKUP(TimeSpend[[#This Row],[Network Description]],Projects!A:C,3,0),"")</f>
        <v/>
      </c>
      <c r="O2096" s="69" t="str">
        <f>IF(TimeSpend[[#This Row],[Activity]]&lt;&gt;"",VLOOKUP(TimeSpend[[#This Row],[Activity]],Activity,2,FALSE),"")</f>
        <v/>
      </c>
    </row>
    <row r="2097" spans="3:15" ht="16.5" customHeight="1" x14ac:dyDescent="0.25">
      <c r="C2097" s="68" t="str">
        <f t="shared" si="35"/>
        <v/>
      </c>
      <c r="D2097" s="69" t="str">
        <f>IF(TimeSpend[[#This Row],[Network Description]]&lt;&gt;"",VLOOKUP(TimeSpend[[#This Row],[Network Description]],Projects!A:B,2,0),"")</f>
        <v/>
      </c>
      <c r="F2097" s="96"/>
      <c r="L2097" s="69" t="str">
        <f>IF(TimeSpend[[#This Row],[Personnel number]]&lt;&gt;"",Utilization!$J$2,"")</f>
        <v/>
      </c>
      <c r="M2097" s="69" t="str">
        <f>IF(TimeSpend[[#This Row],[Personnel number]]&lt;&gt;"",VLOOKUP(TimeSpend[[#This Row],[Personnel number]],Users!A:B,2,0),"")</f>
        <v/>
      </c>
      <c r="N2097" s="69" t="str">
        <f>IF(TimeSpend[[#This Row],[Network Description]]&lt;&gt;"",VLOOKUP(TimeSpend[[#This Row],[Network Description]],Projects!A:C,3,0),"")</f>
        <v/>
      </c>
      <c r="O2097" s="69" t="str">
        <f>IF(TimeSpend[[#This Row],[Activity]]&lt;&gt;"",VLOOKUP(TimeSpend[[#This Row],[Activity]],Activity,2,FALSE),"")</f>
        <v/>
      </c>
    </row>
    <row r="2098" spans="3:15" ht="16.5" customHeight="1" x14ac:dyDescent="0.25">
      <c r="C2098" s="68" t="str">
        <f t="shared" si="35"/>
        <v/>
      </c>
      <c r="D2098" s="69" t="str">
        <f>IF(TimeSpend[[#This Row],[Network Description]]&lt;&gt;"",VLOOKUP(TimeSpend[[#This Row],[Network Description]],Projects!A:B,2,0),"")</f>
        <v/>
      </c>
      <c r="F2098" s="96"/>
      <c r="L2098" s="69" t="str">
        <f>IF(TimeSpend[[#This Row],[Personnel number]]&lt;&gt;"",Utilization!$J$2,"")</f>
        <v/>
      </c>
      <c r="M2098" s="69" t="str">
        <f>IF(TimeSpend[[#This Row],[Personnel number]]&lt;&gt;"",VLOOKUP(TimeSpend[[#This Row],[Personnel number]],Users!A:B,2,0),"")</f>
        <v/>
      </c>
      <c r="N2098" s="69" t="str">
        <f>IF(TimeSpend[[#This Row],[Network Description]]&lt;&gt;"",VLOOKUP(TimeSpend[[#This Row],[Network Description]],Projects!A:C,3,0),"")</f>
        <v/>
      </c>
      <c r="O2098" s="69" t="str">
        <f>IF(TimeSpend[[#This Row],[Activity]]&lt;&gt;"",VLOOKUP(TimeSpend[[#This Row],[Activity]],Activity,2,FALSE),"")</f>
        <v/>
      </c>
    </row>
    <row r="2099" spans="3:15" ht="16.5" customHeight="1" x14ac:dyDescent="0.25">
      <c r="C2099" s="68" t="str">
        <f t="shared" si="35"/>
        <v/>
      </c>
      <c r="D2099" s="69" t="str">
        <f>IF(TimeSpend[[#This Row],[Network Description]]&lt;&gt;"",VLOOKUP(TimeSpend[[#This Row],[Network Description]],Projects!A:B,2,0),"")</f>
        <v/>
      </c>
      <c r="F2099" s="96"/>
      <c r="L2099" s="69" t="str">
        <f>IF(TimeSpend[[#This Row],[Personnel number]]&lt;&gt;"",Utilization!$J$2,"")</f>
        <v/>
      </c>
      <c r="M2099" s="69" t="str">
        <f>IF(TimeSpend[[#This Row],[Personnel number]]&lt;&gt;"",VLOOKUP(TimeSpend[[#This Row],[Personnel number]],Users!A:B,2,0),"")</f>
        <v/>
      </c>
      <c r="N2099" s="69" t="str">
        <f>IF(TimeSpend[[#This Row],[Network Description]]&lt;&gt;"",VLOOKUP(TimeSpend[[#This Row],[Network Description]],Projects!A:C,3,0),"")</f>
        <v/>
      </c>
      <c r="O2099" s="69" t="str">
        <f>IF(TimeSpend[[#This Row],[Activity]]&lt;&gt;"",VLOOKUP(TimeSpend[[#This Row],[Activity]],Activity,2,FALSE),"")</f>
        <v/>
      </c>
    </row>
    <row r="2100" spans="3:15" ht="16.5" customHeight="1" x14ac:dyDescent="0.25">
      <c r="C2100" s="68" t="str">
        <f t="shared" si="35"/>
        <v/>
      </c>
      <c r="D2100" s="69" t="str">
        <f>IF(TimeSpend[[#This Row],[Network Description]]&lt;&gt;"",VLOOKUP(TimeSpend[[#This Row],[Network Description]],Projects!A:B,2,0),"")</f>
        <v/>
      </c>
      <c r="F2100" s="96"/>
      <c r="L2100" s="69" t="str">
        <f>IF(TimeSpend[[#This Row],[Personnel number]]&lt;&gt;"",Utilization!$J$2,"")</f>
        <v/>
      </c>
      <c r="M2100" s="69" t="str">
        <f>IF(TimeSpend[[#This Row],[Personnel number]]&lt;&gt;"",VLOOKUP(TimeSpend[[#This Row],[Personnel number]],Users!A:B,2,0),"")</f>
        <v/>
      </c>
      <c r="N2100" s="69" t="str">
        <f>IF(TimeSpend[[#This Row],[Network Description]]&lt;&gt;"",VLOOKUP(TimeSpend[[#This Row],[Network Description]],Projects!A:C,3,0),"")</f>
        <v/>
      </c>
      <c r="O2100" s="69" t="str">
        <f>IF(TimeSpend[[#This Row],[Activity]]&lt;&gt;"",VLOOKUP(TimeSpend[[#This Row],[Activity]],Activity,2,FALSE),"")</f>
        <v/>
      </c>
    </row>
    <row r="2101" spans="3:15" ht="16.5" customHeight="1" x14ac:dyDescent="0.25">
      <c r="C2101" s="68" t="str">
        <f t="shared" si="35"/>
        <v/>
      </c>
      <c r="D2101" s="69" t="str">
        <f>IF(TimeSpend[[#This Row],[Network Description]]&lt;&gt;"",VLOOKUP(TimeSpend[[#This Row],[Network Description]],Projects!A:B,2,0),"")</f>
        <v/>
      </c>
      <c r="F2101" s="96"/>
      <c r="L2101" s="69" t="str">
        <f>IF(TimeSpend[[#This Row],[Personnel number]]&lt;&gt;"",Utilization!$J$2,"")</f>
        <v/>
      </c>
      <c r="M2101" s="69" t="str">
        <f>IF(TimeSpend[[#This Row],[Personnel number]]&lt;&gt;"",VLOOKUP(TimeSpend[[#This Row],[Personnel number]],Users!A:B,2,0),"")</f>
        <v/>
      </c>
      <c r="N2101" s="69" t="str">
        <f>IF(TimeSpend[[#This Row],[Network Description]]&lt;&gt;"",VLOOKUP(TimeSpend[[#This Row],[Network Description]],Projects!A:C,3,0),"")</f>
        <v/>
      </c>
      <c r="O2101" s="69" t="str">
        <f>IF(TimeSpend[[#This Row],[Activity]]&lt;&gt;"",VLOOKUP(TimeSpend[[#This Row],[Activity]],Activity,2,FALSE),"")</f>
        <v/>
      </c>
    </row>
    <row r="2102" spans="3:15" ht="16.5" customHeight="1" x14ac:dyDescent="0.25">
      <c r="C2102" s="68" t="str">
        <f t="shared" si="35"/>
        <v/>
      </c>
      <c r="D2102" s="69" t="str">
        <f>IF(TimeSpend[[#This Row],[Network Description]]&lt;&gt;"",VLOOKUP(TimeSpend[[#This Row],[Network Description]],Projects!A:B,2,0),"")</f>
        <v/>
      </c>
      <c r="F2102" s="96"/>
      <c r="L2102" s="69" t="str">
        <f>IF(TimeSpend[[#This Row],[Personnel number]]&lt;&gt;"",Utilization!$J$2,"")</f>
        <v/>
      </c>
      <c r="M2102" s="69" t="str">
        <f>IF(TimeSpend[[#This Row],[Personnel number]]&lt;&gt;"",VLOOKUP(TimeSpend[[#This Row],[Personnel number]],Users!A:B,2,0),"")</f>
        <v/>
      </c>
      <c r="N2102" s="69" t="str">
        <f>IF(TimeSpend[[#This Row],[Network Description]]&lt;&gt;"",VLOOKUP(TimeSpend[[#This Row],[Network Description]],Projects!A:C,3,0),"")</f>
        <v/>
      </c>
      <c r="O2102" s="69" t="str">
        <f>IF(TimeSpend[[#This Row],[Activity]]&lt;&gt;"",VLOOKUP(TimeSpend[[#This Row],[Activity]],Activity,2,FALSE),"")</f>
        <v/>
      </c>
    </row>
    <row r="2103" spans="3:15" ht="16.5" customHeight="1" x14ac:dyDescent="0.25">
      <c r="C2103" s="68" t="str">
        <f t="shared" si="35"/>
        <v/>
      </c>
      <c r="D2103" s="69" t="str">
        <f>IF(TimeSpend[[#This Row],[Network Description]]&lt;&gt;"",VLOOKUP(TimeSpend[[#This Row],[Network Description]],Projects!A:B,2,0),"")</f>
        <v/>
      </c>
      <c r="F2103" s="96"/>
      <c r="L2103" s="69" t="str">
        <f>IF(TimeSpend[[#This Row],[Personnel number]]&lt;&gt;"",Utilization!$J$2,"")</f>
        <v/>
      </c>
      <c r="M2103" s="69" t="str">
        <f>IF(TimeSpend[[#This Row],[Personnel number]]&lt;&gt;"",VLOOKUP(TimeSpend[[#This Row],[Personnel number]],Users!A:B,2,0),"")</f>
        <v/>
      </c>
      <c r="N2103" s="69" t="str">
        <f>IF(TimeSpend[[#This Row],[Network Description]]&lt;&gt;"",VLOOKUP(TimeSpend[[#This Row],[Network Description]],Projects!A:C,3,0),"")</f>
        <v/>
      </c>
      <c r="O2103" s="69" t="str">
        <f>IF(TimeSpend[[#This Row],[Activity]]&lt;&gt;"",VLOOKUP(TimeSpend[[#This Row],[Activity]],Activity,2,FALSE),"")</f>
        <v/>
      </c>
    </row>
    <row r="2104" spans="3:15" ht="16.5" customHeight="1" x14ac:dyDescent="0.25">
      <c r="C2104" s="68" t="str">
        <f t="shared" si="35"/>
        <v/>
      </c>
      <c r="D2104" s="69" t="str">
        <f>IF(TimeSpend[[#This Row],[Network Description]]&lt;&gt;"",VLOOKUP(TimeSpend[[#This Row],[Network Description]],Projects!A:B,2,0),"")</f>
        <v/>
      </c>
      <c r="F2104" s="96"/>
      <c r="L2104" s="69" t="str">
        <f>IF(TimeSpend[[#This Row],[Personnel number]]&lt;&gt;"",Utilization!$J$2,"")</f>
        <v/>
      </c>
      <c r="M2104" s="69" t="str">
        <f>IF(TimeSpend[[#This Row],[Personnel number]]&lt;&gt;"",VLOOKUP(TimeSpend[[#This Row],[Personnel number]],Users!A:B,2,0),"")</f>
        <v/>
      </c>
      <c r="N2104" s="69" t="str">
        <f>IF(TimeSpend[[#This Row],[Network Description]]&lt;&gt;"",VLOOKUP(TimeSpend[[#This Row],[Network Description]],Projects!A:C,3,0),"")</f>
        <v/>
      </c>
      <c r="O2104" s="69" t="str">
        <f>IF(TimeSpend[[#This Row],[Activity]]&lt;&gt;"",VLOOKUP(TimeSpend[[#This Row],[Activity]],Activity,2,FALSE),"")</f>
        <v/>
      </c>
    </row>
    <row r="2105" spans="3:15" ht="16.5" customHeight="1" x14ac:dyDescent="0.25">
      <c r="C2105" s="68" t="str">
        <f t="shared" si="35"/>
        <v/>
      </c>
      <c r="D2105" s="69" t="str">
        <f>IF(TimeSpend[[#This Row],[Network Description]]&lt;&gt;"",VLOOKUP(TimeSpend[[#This Row],[Network Description]],Projects!A:B,2,0),"")</f>
        <v/>
      </c>
      <c r="F2105" s="96"/>
      <c r="L2105" s="69" t="str">
        <f>IF(TimeSpend[[#This Row],[Personnel number]]&lt;&gt;"",Utilization!$J$2,"")</f>
        <v/>
      </c>
      <c r="M2105" s="69" t="str">
        <f>IF(TimeSpend[[#This Row],[Personnel number]]&lt;&gt;"",VLOOKUP(TimeSpend[[#This Row],[Personnel number]],Users!A:B,2,0),"")</f>
        <v/>
      </c>
      <c r="N2105" s="69" t="str">
        <f>IF(TimeSpend[[#This Row],[Network Description]]&lt;&gt;"",VLOOKUP(TimeSpend[[#This Row],[Network Description]],Projects!A:C,3,0),"")</f>
        <v/>
      </c>
      <c r="O2105" s="69" t="str">
        <f>IF(TimeSpend[[#This Row],[Activity]]&lt;&gt;"",VLOOKUP(TimeSpend[[#This Row],[Activity]],Activity,2,FALSE),"")</f>
        <v/>
      </c>
    </row>
    <row r="2106" spans="3:15" ht="16.5" customHeight="1" x14ac:dyDescent="0.25">
      <c r="C2106" s="68" t="str">
        <f t="shared" si="35"/>
        <v/>
      </c>
      <c r="D2106" s="69" t="str">
        <f>IF(TimeSpend[[#This Row],[Network Description]]&lt;&gt;"",VLOOKUP(TimeSpend[[#This Row],[Network Description]],Projects!A:B,2,0),"")</f>
        <v/>
      </c>
      <c r="F2106" s="96"/>
      <c r="L2106" s="69" t="str">
        <f>IF(TimeSpend[[#This Row],[Personnel number]]&lt;&gt;"",Utilization!$J$2,"")</f>
        <v/>
      </c>
      <c r="M2106" s="69" t="str">
        <f>IF(TimeSpend[[#This Row],[Personnel number]]&lt;&gt;"",VLOOKUP(TimeSpend[[#This Row],[Personnel number]],Users!A:B,2,0),"")</f>
        <v/>
      </c>
      <c r="N2106" s="69" t="str">
        <f>IF(TimeSpend[[#This Row],[Network Description]]&lt;&gt;"",VLOOKUP(TimeSpend[[#This Row],[Network Description]],Projects!A:C,3,0),"")</f>
        <v/>
      </c>
      <c r="O2106" s="69" t="str">
        <f>IF(TimeSpend[[#This Row],[Activity]]&lt;&gt;"",VLOOKUP(TimeSpend[[#This Row],[Activity]],Activity,2,FALSE),"")</f>
        <v/>
      </c>
    </row>
    <row r="2107" spans="3:15" ht="16.5" customHeight="1" x14ac:dyDescent="0.25">
      <c r="C2107" s="68" t="str">
        <f t="shared" si="35"/>
        <v/>
      </c>
      <c r="D2107" s="69" t="str">
        <f>IF(TimeSpend[[#This Row],[Network Description]]&lt;&gt;"",VLOOKUP(TimeSpend[[#This Row],[Network Description]],Projects!A:B,2,0),"")</f>
        <v/>
      </c>
      <c r="F2107" s="96"/>
      <c r="L2107" s="69" t="str">
        <f>IF(TimeSpend[[#This Row],[Personnel number]]&lt;&gt;"",Utilization!$J$2,"")</f>
        <v/>
      </c>
      <c r="M2107" s="69" t="str">
        <f>IF(TimeSpend[[#This Row],[Personnel number]]&lt;&gt;"",VLOOKUP(TimeSpend[[#This Row],[Personnel number]],Users!A:B,2,0),"")</f>
        <v/>
      </c>
      <c r="N2107" s="69" t="str">
        <f>IF(TimeSpend[[#This Row],[Network Description]]&lt;&gt;"",VLOOKUP(TimeSpend[[#This Row],[Network Description]],Projects!A:C,3,0),"")</f>
        <v/>
      </c>
      <c r="O2107" s="69" t="str">
        <f>IF(TimeSpend[[#This Row],[Activity]]&lt;&gt;"",VLOOKUP(TimeSpend[[#This Row],[Activity]],Activity,2,FALSE),"")</f>
        <v/>
      </c>
    </row>
    <row r="2108" spans="3:15" ht="16.5" customHeight="1" x14ac:dyDescent="0.25">
      <c r="C2108" s="68" t="str">
        <f t="shared" si="35"/>
        <v/>
      </c>
      <c r="D2108" s="69" t="str">
        <f>IF(TimeSpend[[#This Row],[Network Description]]&lt;&gt;"",VLOOKUP(TimeSpend[[#This Row],[Network Description]],Projects!A:B,2,0),"")</f>
        <v/>
      </c>
      <c r="F2108" s="96"/>
      <c r="L2108" s="69" t="str">
        <f>IF(TimeSpend[[#This Row],[Personnel number]]&lt;&gt;"",Utilization!$J$2,"")</f>
        <v/>
      </c>
      <c r="M2108" s="69" t="str">
        <f>IF(TimeSpend[[#This Row],[Personnel number]]&lt;&gt;"",VLOOKUP(TimeSpend[[#This Row],[Personnel number]],Users!A:B,2,0),"")</f>
        <v/>
      </c>
      <c r="N2108" s="69" t="str">
        <f>IF(TimeSpend[[#This Row],[Network Description]]&lt;&gt;"",VLOOKUP(TimeSpend[[#This Row],[Network Description]],Projects!A:C,3,0),"")</f>
        <v/>
      </c>
      <c r="O2108" s="69" t="str">
        <f>IF(TimeSpend[[#This Row],[Activity]]&lt;&gt;"",VLOOKUP(TimeSpend[[#This Row],[Activity]],Activity,2,FALSE),"")</f>
        <v/>
      </c>
    </row>
    <row r="2109" spans="3:15" ht="16.5" customHeight="1" x14ac:dyDescent="0.25">
      <c r="C2109" s="68" t="str">
        <f t="shared" si="35"/>
        <v/>
      </c>
      <c r="D2109" s="69" t="str">
        <f>IF(TimeSpend[[#This Row],[Network Description]]&lt;&gt;"",VLOOKUP(TimeSpend[[#This Row],[Network Description]],Projects!A:B,2,0),"")</f>
        <v/>
      </c>
      <c r="F2109" s="96"/>
      <c r="L2109" s="69" t="str">
        <f>IF(TimeSpend[[#This Row],[Personnel number]]&lt;&gt;"",Utilization!$J$2,"")</f>
        <v/>
      </c>
      <c r="M2109" s="69" t="str">
        <f>IF(TimeSpend[[#This Row],[Personnel number]]&lt;&gt;"",VLOOKUP(TimeSpend[[#This Row],[Personnel number]],Users!A:B,2,0),"")</f>
        <v/>
      </c>
      <c r="N2109" s="69" t="str">
        <f>IF(TimeSpend[[#This Row],[Network Description]]&lt;&gt;"",VLOOKUP(TimeSpend[[#This Row],[Network Description]],Projects!A:C,3,0),"")</f>
        <v/>
      </c>
      <c r="O2109" s="69" t="str">
        <f>IF(TimeSpend[[#This Row],[Activity]]&lt;&gt;"",VLOOKUP(TimeSpend[[#This Row],[Activity]],Activity,2,FALSE),"")</f>
        <v/>
      </c>
    </row>
    <row r="2110" spans="3:15" ht="16.5" customHeight="1" x14ac:dyDescent="0.25">
      <c r="C2110" s="68" t="str">
        <f t="shared" si="35"/>
        <v/>
      </c>
      <c r="D2110" s="69" t="str">
        <f>IF(TimeSpend[[#This Row],[Network Description]]&lt;&gt;"",VLOOKUP(TimeSpend[[#This Row],[Network Description]],Projects!A:B,2,0),"")</f>
        <v/>
      </c>
      <c r="F2110" s="96"/>
      <c r="L2110" s="69" t="str">
        <f>IF(TimeSpend[[#This Row],[Personnel number]]&lt;&gt;"",Utilization!$J$2,"")</f>
        <v/>
      </c>
      <c r="M2110" s="69" t="str">
        <f>IF(TimeSpend[[#This Row],[Personnel number]]&lt;&gt;"",VLOOKUP(TimeSpend[[#This Row],[Personnel number]],Users!A:B,2,0),"")</f>
        <v/>
      </c>
      <c r="N2110" s="69" t="str">
        <f>IF(TimeSpend[[#This Row],[Network Description]]&lt;&gt;"",VLOOKUP(TimeSpend[[#This Row],[Network Description]],Projects!A:C,3,0),"")</f>
        <v/>
      </c>
      <c r="O2110" s="69" t="str">
        <f>IF(TimeSpend[[#This Row],[Activity]]&lt;&gt;"",VLOOKUP(TimeSpend[[#This Row],[Activity]],Activity,2,FALSE),"")</f>
        <v/>
      </c>
    </row>
    <row r="2111" spans="3:15" ht="16.5" customHeight="1" x14ac:dyDescent="0.25">
      <c r="C2111" s="68" t="str">
        <f t="shared" si="35"/>
        <v/>
      </c>
      <c r="D2111" s="69" t="str">
        <f>IF(TimeSpend[[#This Row],[Network Description]]&lt;&gt;"",VLOOKUP(TimeSpend[[#This Row],[Network Description]],Projects!A:B,2,0),"")</f>
        <v/>
      </c>
      <c r="F2111" s="96"/>
      <c r="L2111" s="69" t="str">
        <f>IF(TimeSpend[[#This Row],[Personnel number]]&lt;&gt;"",Utilization!$J$2,"")</f>
        <v/>
      </c>
      <c r="M2111" s="69" t="str">
        <f>IF(TimeSpend[[#This Row],[Personnel number]]&lt;&gt;"",VLOOKUP(TimeSpend[[#This Row],[Personnel number]],Users!A:B,2,0),"")</f>
        <v/>
      </c>
      <c r="N2111" s="69" t="str">
        <f>IF(TimeSpend[[#This Row],[Network Description]]&lt;&gt;"",VLOOKUP(TimeSpend[[#This Row],[Network Description]],Projects!A:C,3,0),"")</f>
        <v/>
      </c>
      <c r="O2111" s="69" t="str">
        <f>IF(TimeSpend[[#This Row],[Activity]]&lt;&gt;"",VLOOKUP(TimeSpend[[#This Row],[Activity]],Activity,2,FALSE),"")</f>
        <v/>
      </c>
    </row>
    <row r="2112" spans="3:15" ht="16.5" customHeight="1" x14ac:dyDescent="0.25">
      <c r="C2112" s="68" t="str">
        <f t="shared" si="35"/>
        <v/>
      </c>
      <c r="D2112" s="69" t="str">
        <f>IF(TimeSpend[[#This Row],[Network Description]]&lt;&gt;"",VLOOKUP(TimeSpend[[#This Row],[Network Description]],Projects!A:B,2,0),"")</f>
        <v/>
      </c>
      <c r="F2112" s="96"/>
      <c r="L2112" s="69" t="str">
        <f>IF(TimeSpend[[#This Row],[Personnel number]]&lt;&gt;"",Utilization!$J$2,"")</f>
        <v/>
      </c>
      <c r="M2112" s="69" t="str">
        <f>IF(TimeSpend[[#This Row],[Personnel number]]&lt;&gt;"",VLOOKUP(TimeSpend[[#This Row],[Personnel number]],Users!A:B,2,0),"")</f>
        <v/>
      </c>
      <c r="N2112" s="69" t="str">
        <f>IF(TimeSpend[[#This Row],[Network Description]]&lt;&gt;"",VLOOKUP(TimeSpend[[#This Row],[Network Description]],Projects!A:C,3,0),"")</f>
        <v/>
      </c>
      <c r="O2112" s="69" t="str">
        <f>IF(TimeSpend[[#This Row],[Activity]]&lt;&gt;"",VLOOKUP(TimeSpend[[#This Row],[Activity]],Activity,2,FALSE),"")</f>
        <v/>
      </c>
    </row>
    <row r="2113" spans="3:15" ht="16.5" customHeight="1" x14ac:dyDescent="0.25">
      <c r="C2113" s="68" t="str">
        <f t="shared" ref="C2113:C2176" si="36">IF((I2113-INT(I2113))*24-(H2113-INT(H2113))*24=0,"",(I2113-INT(I2113))*24-(H2113-INT(H2113))*24)</f>
        <v/>
      </c>
      <c r="D2113" s="69" t="str">
        <f>IF(TimeSpend[[#This Row],[Network Description]]&lt;&gt;"",VLOOKUP(TimeSpend[[#This Row],[Network Description]],Projects!A:B,2,0),"")</f>
        <v/>
      </c>
      <c r="F2113" s="96"/>
      <c r="L2113" s="69" t="str">
        <f>IF(TimeSpend[[#This Row],[Personnel number]]&lt;&gt;"",Utilization!$J$2,"")</f>
        <v/>
      </c>
      <c r="M2113" s="69" t="str">
        <f>IF(TimeSpend[[#This Row],[Personnel number]]&lt;&gt;"",VLOOKUP(TimeSpend[[#This Row],[Personnel number]],Users!A:B,2,0),"")</f>
        <v/>
      </c>
      <c r="N2113" s="69" t="str">
        <f>IF(TimeSpend[[#This Row],[Network Description]]&lt;&gt;"",VLOOKUP(TimeSpend[[#This Row],[Network Description]],Projects!A:C,3,0),"")</f>
        <v/>
      </c>
      <c r="O2113" s="69" t="str">
        <f>IF(TimeSpend[[#This Row],[Activity]]&lt;&gt;"",VLOOKUP(TimeSpend[[#This Row],[Activity]],Activity,2,FALSE),"")</f>
        <v/>
      </c>
    </row>
    <row r="2114" spans="3:15" ht="16.5" customHeight="1" x14ac:dyDescent="0.25">
      <c r="C2114" s="68" t="str">
        <f t="shared" si="36"/>
        <v/>
      </c>
      <c r="D2114" s="69" t="str">
        <f>IF(TimeSpend[[#This Row],[Network Description]]&lt;&gt;"",VLOOKUP(TimeSpend[[#This Row],[Network Description]],Projects!A:B,2,0),"")</f>
        <v/>
      </c>
      <c r="F2114" s="96"/>
      <c r="L2114" s="69" t="str">
        <f>IF(TimeSpend[[#This Row],[Personnel number]]&lt;&gt;"",Utilization!$J$2,"")</f>
        <v/>
      </c>
      <c r="M2114" s="69" t="str">
        <f>IF(TimeSpend[[#This Row],[Personnel number]]&lt;&gt;"",VLOOKUP(TimeSpend[[#This Row],[Personnel number]],Users!A:B,2,0),"")</f>
        <v/>
      </c>
      <c r="N2114" s="69" t="str">
        <f>IF(TimeSpend[[#This Row],[Network Description]]&lt;&gt;"",VLOOKUP(TimeSpend[[#This Row],[Network Description]],Projects!A:C,3,0),"")</f>
        <v/>
      </c>
      <c r="O2114" s="69" t="str">
        <f>IF(TimeSpend[[#This Row],[Activity]]&lt;&gt;"",VLOOKUP(TimeSpend[[#This Row],[Activity]],Activity,2,FALSE),"")</f>
        <v/>
      </c>
    </row>
    <row r="2115" spans="3:15" ht="16.5" customHeight="1" x14ac:dyDescent="0.25">
      <c r="C2115" s="68" t="str">
        <f t="shared" si="36"/>
        <v/>
      </c>
      <c r="D2115" s="69" t="str">
        <f>IF(TimeSpend[[#This Row],[Network Description]]&lt;&gt;"",VLOOKUP(TimeSpend[[#This Row],[Network Description]],Projects!A:B,2,0),"")</f>
        <v/>
      </c>
      <c r="F2115" s="96"/>
      <c r="L2115" s="69" t="str">
        <f>IF(TimeSpend[[#This Row],[Personnel number]]&lt;&gt;"",Utilization!$J$2,"")</f>
        <v/>
      </c>
      <c r="M2115" s="69" t="str">
        <f>IF(TimeSpend[[#This Row],[Personnel number]]&lt;&gt;"",VLOOKUP(TimeSpend[[#This Row],[Personnel number]],Users!A:B,2,0),"")</f>
        <v/>
      </c>
      <c r="N2115" s="69" t="str">
        <f>IF(TimeSpend[[#This Row],[Network Description]]&lt;&gt;"",VLOOKUP(TimeSpend[[#This Row],[Network Description]],Projects!A:C,3,0),"")</f>
        <v/>
      </c>
      <c r="O2115" s="69" t="str">
        <f>IF(TimeSpend[[#This Row],[Activity]]&lt;&gt;"",VLOOKUP(TimeSpend[[#This Row],[Activity]],Activity,2,FALSE),"")</f>
        <v/>
      </c>
    </row>
    <row r="2116" spans="3:15" ht="16.5" customHeight="1" x14ac:dyDescent="0.25">
      <c r="C2116" s="68" t="str">
        <f t="shared" si="36"/>
        <v/>
      </c>
      <c r="D2116" s="69" t="str">
        <f>IF(TimeSpend[[#This Row],[Network Description]]&lt;&gt;"",VLOOKUP(TimeSpend[[#This Row],[Network Description]],Projects!A:B,2,0),"")</f>
        <v/>
      </c>
      <c r="F2116" s="96"/>
      <c r="L2116" s="69" t="str">
        <f>IF(TimeSpend[[#This Row],[Personnel number]]&lt;&gt;"",Utilization!$J$2,"")</f>
        <v/>
      </c>
      <c r="M2116" s="69" t="str">
        <f>IF(TimeSpend[[#This Row],[Personnel number]]&lt;&gt;"",VLOOKUP(TimeSpend[[#This Row],[Personnel number]],Users!A:B,2,0),"")</f>
        <v/>
      </c>
      <c r="N2116" s="69" t="str">
        <f>IF(TimeSpend[[#This Row],[Network Description]]&lt;&gt;"",VLOOKUP(TimeSpend[[#This Row],[Network Description]],Projects!A:C,3,0),"")</f>
        <v/>
      </c>
      <c r="O2116" s="69" t="str">
        <f>IF(TimeSpend[[#This Row],[Activity]]&lt;&gt;"",VLOOKUP(TimeSpend[[#This Row],[Activity]],Activity,2,FALSE),"")</f>
        <v/>
      </c>
    </row>
    <row r="2117" spans="3:15" ht="16.5" customHeight="1" x14ac:dyDescent="0.25">
      <c r="C2117" s="68" t="str">
        <f t="shared" si="36"/>
        <v/>
      </c>
      <c r="D2117" s="69" t="str">
        <f>IF(TimeSpend[[#This Row],[Network Description]]&lt;&gt;"",VLOOKUP(TimeSpend[[#This Row],[Network Description]],Projects!A:B,2,0),"")</f>
        <v/>
      </c>
      <c r="F2117" s="96"/>
      <c r="L2117" s="69" t="str">
        <f>IF(TimeSpend[[#This Row],[Personnel number]]&lt;&gt;"",Utilization!$J$2,"")</f>
        <v/>
      </c>
      <c r="M2117" s="69" t="str">
        <f>IF(TimeSpend[[#This Row],[Personnel number]]&lt;&gt;"",VLOOKUP(TimeSpend[[#This Row],[Personnel number]],Users!A:B,2,0),"")</f>
        <v/>
      </c>
      <c r="N2117" s="69" t="str">
        <f>IF(TimeSpend[[#This Row],[Network Description]]&lt;&gt;"",VLOOKUP(TimeSpend[[#This Row],[Network Description]],Projects!A:C,3,0),"")</f>
        <v/>
      </c>
      <c r="O2117" s="69" t="str">
        <f>IF(TimeSpend[[#This Row],[Activity]]&lt;&gt;"",VLOOKUP(TimeSpend[[#This Row],[Activity]],Activity,2,FALSE),"")</f>
        <v/>
      </c>
    </row>
    <row r="2118" spans="3:15" ht="16.5" customHeight="1" x14ac:dyDescent="0.25">
      <c r="C2118" s="68" t="str">
        <f t="shared" si="36"/>
        <v/>
      </c>
      <c r="D2118" s="69" t="str">
        <f>IF(TimeSpend[[#This Row],[Network Description]]&lt;&gt;"",VLOOKUP(TimeSpend[[#This Row],[Network Description]],Projects!A:B,2,0),"")</f>
        <v/>
      </c>
      <c r="F2118" s="96"/>
      <c r="L2118" s="69" t="str">
        <f>IF(TimeSpend[[#This Row],[Personnel number]]&lt;&gt;"",Utilization!$J$2,"")</f>
        <v/>
      </c>
      <c r="M2118" s="69" t="str">
        <f>IF(TimeSpend[[#This Row],[Personnel number]]&lt;&gt;"",VLOOKUP(TimeSpend[[#This Row],[Personnel number]],Users!A:B,2,0),"")</f>
        <v/>
      </c>
      <c r="N2118" s="69" t="str">
        <f>IF(TimeSpend[[#This Row],[Network Description]]&lt;&gt;"",VLOOKUP(TimeSpend[[#This Row],[Network Description]],Projects!A:C,3,0),"")</f>
        <v/>
      </c>
      <c r="O2118" s="69" t="str">
        <f>IF(TimeSpend[[#This Row],[Activity]]&lt;&gt;"",VLOOKUP(TimeSpend[[#This Row],[Activity]],Activity,2,FALSE),"")</f>
        <v/>
      </c>
    </row>
    <row r="2119" spans="3:15" ht="16.5" customHeight="1" x14ac:dyDescent="0.25">
      <c r="C2119" s="68" t="str">
        <f t="shared" si="36"/>
        <v/>
      </c>
      <c r="D2119" s="69" t="str">
        <f>IF(TimeSpend[[#This Row],[Network Description]]&lt;&gt;"",VLOOKUP(TimeSpend[[#This Row],[Network Description]],Projects!A:B,2,0),"")</f>
        <v/>
      </c>
      <c r="F2119" s="96"/>
      <c r="L2119" s="69" t="str">
        <f>IF(TimeSpend[[#This Row],[Personnel number]]&lt;&gt;"",Utilization!$J$2,"")</f>
        <v/>
      </c>
      <c r="M2119" s="69" t="str">
        <f>IF(TimeSpend[[#This Row],[Personnel number]]&lt;&gt;"",VLOOKUP(TimeSpend[[#This Row],[Personnel number]],Users!A:B,2,0),"")</f>
        <v/>
      </c>
      <c r="N2119" s="69" t="str">
        <f>IF(TimeSpend[[#This Row],[Network Description]]&lt;&gt;"",VLOOKUP(TimeSpend[[#This Row],[Network Description]],Projects!A:C,3,0),"")</f>
        <v/>
      </c>
      <c r="O2119" s="69" t="str">
        <f>IF(TimeSpend[[#This Row],[Activity]]&lt;&gt;"",VLOOKUP(TimeSpend[[#This Row],[Activity]],Activity,2,FALSE),"")</f>
        <v/>
      </c>
    </row>
    <row r="2120" spans="3:15" ht="16.5" customHeight="1" x14ac:dyDescent="0.25">
      <c r="C2120" s="68" t="str">
        <f t="shared" si="36"/>
        <v/>
      </c>
      <c r="D2120" s="69" t="str">
        <f>IF(TimeSpend[[#This Row],[Network Description]]&lt;&gt;"",VLOOKUP(TimeSpend[[#This Row],[Network Description]],Projects!A:B,2,0),"")</f>
        <v/>
      </c>
      <c r="F2120" s="96"/>
      <c r="L2120" s="69" t="str">
        <f>IF(TimeSpend[[#This Row],[Personnel number]]&lt;&gt;"",Utilization!$J$2,"")</f>
        <v/>
      </c>
      <c r="M2120" s="69" t="str">
        <f>IF(TimeSpend[[#This Row],[Personnel number]]&lt;&gt;"",VLOOKUP(TimeSpend[[#This Row],[Personnel number]],Users!A:B,2,0),"")</f>
        <v/>
      </c>
      <c r="N2120" s="69" t="str">
        <f>IF(TimeSpend[[#This Row],[Network Description]]&lt;&gt;"",VLOOKUP(TimeSpend[[#This Row],[Network Description]],Projects!A:C,3,0),"")</f>
        <v/>
      </c>
      <c r="O2120" s="69" t="str">
        <f>IF(TimeSpend[[#This Row],[Activity]]&lt;&gt;"",VLOOKUP(TimeSpend[[#This Row],[Activity]],Activity,2,FALSE),"")</f>
        <v/>
      </c>
    </row>
    <row r="2121" spans="3:15" ht="16.5" customHeight="1" x14ac:dyDescent="0.25">
      <c r="C2121" s="68" t="str">
        <f t="shared" si="36"/>
        <v/>
      </c>
      <c r="D2121" s="69" t="str">
        <f>IF(TimeSpend[[#This Row],[Network Description]]&lt;&gt;"",VLOOKUP(TimeSpend[[#This Row],[Network Description]],Projects!A:B,2,0),"")</f>
        <v/>
      </c>
      <c r="F2121" s="96"/>
      <c r="L2121" s="69" t="str">
        <f>IF(TimeSpend[[#This Row],[Personnel number]]&lt;&gt;"",Utilization!$J$2,"")</f>
        <v/>
      </c>
      <c r="M2121" s="69" t="str">
        <f>IF(TimeSpend[[#This Row],[Personnel number]]&lt;&gt;"",VLOOKUP(TimeSpend[[#This Row],[Personnel number]],Users!A:B,2,0),"")</f>
        <v/>
      </c>
      <c r="N2121" s="69" t="str">
        <f>IF(TimeSpend[[#This Row],[Network Description]]&lt;&gt;"",VLOOKUP(TimeSpend[[#This Row],[Network Description]],Projects!A:C,3,0),"")</f>
        <v/>
      </c>
      <c r="O2121" s="69" t="str">
        <f>IF(TimeSpend[[#This Row],[Activity]]&lt;&gt;"",VLOOKUP(TimeSpend[[#This Row],[Activity]],Activity,2,FALSE),"")</f>
        <v/>
      </c>
    </row>
    <row r="2122" spans="3:15" ht="16.5" customHeight="1" x14ac:dyDescent="0.25">
      <c r="C2122" s="68" t="str">
        <f t="shared" si="36"/>
        <v/>
      </c>
      <c r="D2122" s="69" t="str">
        <f>IF(TimeSpend[[#This Row],[Network Description]]&lt;&gt;"",VLOOKUP(TimeSpend[[#This Row],[Network Description]],Projects!A:B,2,0),"")</f>
        <v/>
      </c>
      <c r="F2122" s="96"/>
      <c r="L2122" s="69" t="str">
        <f>IF(TimeSpend[[#This Row],[Personnel number]]&lt;&gt;"",Utilization!$J$2,"")</f>
        <v/>
      </c>
      <c r="M2122" s="69" t="str">
        <f>IF(TimeSpend[[#This Row],[Personnel number]]&lt;&gt;"",VLOOKUP(TimeSpend[[#This Row],[Personnel number]],Users!A:B,2,0),"")</f>
        <v/>
      </c>
      <c r="N2122" s="69" t="str">
        <f>IF(TimeSpend[[#This Row],[Network Description]]&lt;&gt;"",VLOOKUP(TimeSpend[[#This Row],[Network Description]],Projects!A:C,3,0),"")</f>
        <v/>
      </c>
      <c r="O2122" s="69" t="str">
        <f>IF(TimeSpend[[#This Row],[Activity]]&lt;&gt;"",VLOOKUP(TimeSpend[[#This Row],[Activity]],Activity,2,FALSE),"")</f>
        <v/>
      </c>
    </row>
    <row r="2123" spans="3:15" ht="16.5" customHeight="1" x14ac:dyDescent="0.25">
      <c r="C2123" s="68" t="str">
        <f t="shared" si="36"/>
        <v/>
      </c>
      <c r="D2123" s="69" t="str">
        <f>IF(TimeSpend[[#This Row],[Network Description]]&lt;&gt;"",VLOOKUP(TimeSpend[[#This Row],[Network Description]],Projects!A:B,2,0),"")</f>
        <v/>
      </c>
      <c r="F2123" s="96"/>
      <c r="L2123" s="69" t="str">
        <f>IF(TimeSpend[[#This Row],[Personnel number]]&lt;&gt;"",Utilization!$J$2,"")</f>
        <v/>
      </c>
      <c r="M2123" s="69" t="str">
        <f>IF(TimeSpend[[#This Row],[Personnel number]]&lt;&gt;"",VLOOKUP(TimeSpend[[#This Row],[Personnel number]],Users!A:B,2,0),"")</f>
        <v/>
      </c>
      <c r="N2123" s="69" t="str">
        <f>IF(TimeSpend[[#This Row],[Network Description]]&lt;&gt;"",VLOOKUP(TimeSpend[[#This Row],[Network Description]],Projects!A:C,3,0),"")</f>
        <v/>
      </c>
      <c r="O2123" s="69" t="str">
        <f>IF(TimeSpend[[#This Row],[Activity]]&lt;&gt;"",VLOOKUP(TimeSpend[[#This Row],[Activity]],Activity,2,FALSE),"")</f>
        <v/>
      </c>
    </row>
    <row r="2124" spans="3:15" ht="16.5" customHeight="1" x14ac:dyDescent="0.25">
      <c r="C2124" s="68" t="str">
        <f t="shared" si="36"/>
        <v/>
      </c>
      <c r="D2124" s="69" t="str">
        <f>IF(TimeSpend[[#This Row],[Network Description]]&lt;&gt;"",VLOOKUP(TimeSpend[[#This Row],[Network Description]],Projects!A:B,2,0),"")</f>
        <v/>
      </c>
      <c r="F2124" s="96"/>
      <c r="L2124" s="69" t="str">
        <f>IF(TimeSpend[[#This Row],[Personnel number]]&lt;&gt;"",Utilization!$J$2,"")</f>
        <v/>
      </c>
      <c r="M2124" s="69" t="str">
        <f>IF(TimeSpend[[#This Row],[Personnel number]]&lt;&gt;"",VLOOKUP(TimeSpend[[#This Row],[Personnel number]],Users!A:B,2,0),"")</f>
        <v/>
      </c>
      <c r="N2124" s="69" t="str">
        <f>IF(TimeSpend[[#This Row],[Network Description]]&lt;&gt;"",VLOOKUP(TimeSpend[[#This Row],[Network Description]],Projects!A:C,3,0),"")</f>
        <v/>
      </c>
      <c r="O2124" s="69" t="str">
        <f>IF(TimeSpend[[#This Row],[Activity]]&lt;&gt;"",VLOOKUP(TimeSpend[[#This Row],[Activity]],Activity,2,FALSE),"")</f>
        <v/>
      </c>
    </row>
    <row r="2125" spans="3:15" ht="16.5" customHeight="1" x14ac:dyDescent="0.25">
      <c r="C2125" s="68" t="str">
        <f t="shared" si="36"/>
        <v/>
      </c>
      <c r="D2125" s="69" t="str">
        <f>IF(TimeSpend[[#This Row],[Network Description]]&lt;&gt;"",VLOOKUP(TimeSpend[[#This Row],[Network Description]],Projects!A:B,2,0),"")</f>
        <v/>
      </c>
      <c r="F2125" s="96"/>
      <c r="L2125" s="69" t="str">
        <f>IF(TimeSpend[[#This Row],[Personnel number]]&lt;&gt;"",Utilization!$J$2,"")</f>
        <v/>
      </c>
      <c r="M2125" s="69" t="str">
        <f>IF(TimeSpend[[#This Row],[Personnel number]]&lt;&gt;"",VLOOKUP(TimeSpend[[#This Row],[Personnel number]],Users!A:B,2,0),"")</f>
        <v/>
      </c>
      <c r="N2125" s="69" t="str">
        <f>IF(TimeSpend[[#This Row],[Network Description]]&lt;&gt;"",VLOOKUP(TimeSpend[[#This Row],[Network Description]],Projects!A:C,3,0),"")</f>
        <v/>
      </c>
      <c r="O2125" s="69" t="str">
        <f>IF(TimeSpend[[#This Row],[Activity]]&lt;&gt;"",VLOOKUP(TimeSpend[[#This Row],[Activity]],Activity,2,FALSE),"")</f>
        <v/>
      </c>
    </row>
    <row r="2126" spans="3:15" ht="16.5" customHeight="1" x14ac:dyDescent="0.25">
      <c r="C2126" s="68" t="str">
        <f t="shared" si="36"/>
        <v/>
      </c>
      <c r="D2126" s="69" t="str">
        <f>IF(TimeSpend[[#This Row],[Network Description]]&lt;&gt;"",VLOOKUP(TimeSpend[[#This Row],[Network Description]],Projects!A:B,2,0),"")</f>
        <v/>
      </c>
      <c r="F2126" s="96"/>
      <c r="L2126" s="69" t="str">
        <f>IF(TimeSpend[[#This Row],[Personnel number]]&lt;&gt;"",Utilization!$J$2,"")</f>
        <v/>
      </c>
      <c r="M2126" s="69" t="str">
        <f>IF(TimeSpend[[#This Row],[Personnel number]]&lt;&gt;"",VLOOKUP(TimeSpend[[#This Row],[Personnel number]],Users!A:B,2,0),"")</f>
        <v/>
      </c>
      <c r="N2126" s="69" t="str">
        <f>IF(TimeSpend[[#This Row],[Network Description]]&lt;&gt;"",VLOOKUP(TimeSpend[[#This Row],[Network Description]],Projects!A:C,3,0),"")</f>
        <v/>
      </c>
      <c r="O2126" s="69" t="str">
        <f>IF(TimeSpend[[#This Row],[Activity]]&lt;&gt;"",VLOOKUP(TimeSpend[[#This Row],[Activity]],Activity,2,FALSE),"")</f>
        <v/>
      </c>
    </row>
    <row r="2127" spans="3:15" ht="16.5" customHeight="1" x14ac:dyDescent="0.25">
      <c r="C2127" s="68" t="str">
        <f t="shared" si="36"/>
        <v/>
      </c>
      <c r="D2127" s="69" t="str">
        <f>IF(TimeSpend[[#This Row],[Network Description]]&lt;&gt;"",VLOOKUP(TimeSpend[[#This Row],[Network Description]],Projects!A:B,2,0),"")</f>
        <v/>
      </c>
      <c r="F2127" s="96"/>
      <c r="L2127" s="69" t="str">
        <f>IF(TimeSpend[[#This Row],[Personnel number]]&lt;&gt;"",Utilization!$J$2,"")</f>
        <v/>
      </c>
      <c r="M2127" s="69" t="str">
        <f>IF(TimeSpend[[#This Row],[Personnel number]]&lt;&gt;"",VLOOKUP(TimeSpend[[#This Row],[Personnel number]],Users!A:B,2,0),"")</f>
        <v/>
      </c>
      <c r="N2127" s="69" t="str">
        <f>IF(TimeSpend[[#This Row],[Network Description]]&lt;&gt;"",VLOOKUP(TimeSpend[[#This Row],[Network Description]],Projects!A:C,3,0),"")</f>
        <v/>
      </c>
      <c r="O2127" s="69" t="str">
        <f>IF(TimeSpend[[#This Row],[Activity]]&lt;&gt;"",VLOOKUP(TimeSpend[[#This Row],[Activity]],Activity,2,FALSE),"")</f>
        <v/>
      </c>
    </row>
    <row r="2128" spans="3:15" ht="16.5" customHeight="1" x14ac:dyDescent="0.25">
      <c r="C2128" s="68" t="str">
        <f t="shared" si="36"/>
        <v/>
      </c>
      <c r="D2128" s="69" t="str">
        <f>IF(TimeSpend[[#This Row],[Network Description]]&lt;&gt;"",VLOOKUP(TimeSpend[[#This Row],[Network Description]],Projects!A:B,2,0),"")</f>
        <v/>
      </c>
      <c r="F2128" s="96"/>
      <c r="L2128" s="69" t="str">
        <f>IF(TimeSpend[[#This Row],[Personnel number]]&lt;&gt;"",Utilization!$J$2,"")</f>
        <v/>
      </c>
      <c r="M2128" s="69" t="str">
        <f>IF(TimeSpend[[#This Row],[Personnel number]]&lt;&gt;"",VLOOKUP(TimeSpend[[#This Row],[Personnel number]],Users!A:B,2,0),"")</f>
        <v/>
      </c>
      <c r="N2128" s="69" t="str">
        <f>IF(TimeSpend[[#This Row],[Network Description]]&lt;&gt;"",VLOOKUP(TimeSpend[[#This Row],[Network Description]],Projects!A:C,3,0),"")</f>
        <v/>
      </c>
      <c r="O2128" s="69" t="str">
        <f>IF(TimeSpend[[#This Row],[Activity]]&lt;&gt;"",VLOOKUP(TimeSpend[[#This Row],[Activity]],Activity,2,FALSE),"")</f>
        <v/>
      </c>
    </row>
    <row r="2129" spans="3:15" ht="16.5" customHeight="1" x14ac:dyDescent="0.25">
      <c r="C2129" s="68" t="str">
        <f t="shared" si="36"/>
        <v/>
      </c>
      <c r="D2129" s="69" t="str">
        <f>IF(TimeSpend[[#This Row],[Network Description]]&lt;&gt;"",VLOOKUP(TimeSpend[[#This Row],[Network Description]],Projects!A:B,2,0),"")</f>
        <v/>
      </c>
      <c r="F2129" s="96"/>
      <c r="L2129" s="69" t="str">
        <f>IF(TimeSpend[[#This Row],[Personnel number]]&lt;&gt;"",Utilization!$J$2,"")</f>
        <v/>
      </c>
      <c r="M2129" s="69" t="str">
        <f>IF(TimeSpend[[#This Row],[Personnel number]]&lt;&gt;"",VLOOKUP(TimeSpend[[#This Row],[Personnel number]],Users!A:B,2,0),"")</f>
        <v/>
      </c>
      <c r="N2129" s="69" t="str">
        <f>IF(TimeSpend[[#This Row],[Network Description]]&lt;&gt;"",VLOOKUP(TimeSpend[[#This Row],[Network Description]],Projects!A:C,3,0),"")</f>
        <v/>
      </c>
      <c r="O2129" s="69" t="str">
        <f>IF(TimeSpend[[#This Row],[Activity]]&lt;&gt;"",VLOOKUP(TimeSpend[[#This Row],[Activity]],Activity,2,FALSE),"")</f>
        <v/>
      </c>
    </row>
    <row r="2130" spans="3:15" ht="16.5" customHeight="1" x14ac:dyDescent="0.25">
      <c r="C2130" s="68" t="str">
        <f t="shared" si="36"/>
        <v/>
      </c>
      <c r="D2130" s="69" t="str">
        <f>IF(TimeSpend[[#This Row],[Network Description]]&lt;&gt;"",VLOOKUP(TimeSpend[[#This Row],[Network Description]],Projects!A:B,2,0),"")</f>
        <v/>
      </c>
      <c r="F2130" s="96"/>
      <c r="L2130" s="69" t="str">
        <f>IF(TimeSpend[[#This Row],[Personnel number]]&lt;&gt;"",Utilization!$J$2,"")</f>
        <v/>
      </c>
      <c r="M2130" s="69" t="str">
        <f>IF(TimeSpend[[#This Row],[Personnel number]]&lt;&gt;"",VLOOKUP(TimeSpend[[#This Row],[Personnel number]],Users!A:B,2,0),"")</f>
        <v/>
      </c>
      <c r="N2130" s="69" t="str">
        <f>IF(TimeSpend[[#This Row],[Network Description]]&lt;&gt;"",VLOOKUP(TimeSpend[[#This Row],[Network Description]],Projects!A:C,3,0),"")</f>
        <v/>
      </c>
      <c r="O2130" s="69" t="str">
        <f>IF(TimeSpend[[#This Row],[Activity]]&lt;&gt;"",VLOOKUP(TimeSpend[[#This Row],[Activity]],Activity,2,FALSE),"")</f>
        <v/>
      </c>
    </row>
    <row r="2131" spans="3:15" ht="16.5" customHeight="1" x14ac:dyDescent="0.25">
      <c r="C2131" s="68" t="str">
        <f t="shared" si="36"/>
        <v/>
      </c>
      <c r="D2131" s="69" t="str">
        <f>IF(TimeSpend[[#This Row],[Network Description]]&lt;&gt;"",VLOOKUP(TimeSpend[[#This Row],[Network Description]],Projects!A:B,2,0),"")</f>
        <v/>
      </c>
      <c r="F2131" s="96"/>
      <c r="L2131" s="69" t="str">
        <f>IF(TimeSpend[[#This Row],[Personnel number]]&lt;&gt;"",Utilization!$J$2,"")</f>
        <v/>
      </c>
      <c r="M2131" s="69" t="str">
        <f>IF(TimeSpend[[#This Row],[Personnel number]]&lt;&gt;"",VLOOKUP(TimeSpend[[#This Row],[Personnel number]],Users!A:B,2,0),"")</f>
        <v/>
      </c>
      <c r="N2131" s="69" t="str">
        <f>IF(TimeSpend[[#This Row],[Network Description]]&lt;&gt;"",VLOOKUP(TimeSpend[[#This Row],[Network Description]],Projects!A:C,3,0),"")</f>
        <v/>
      </c>
      <c r="O2131" s="69" t="str">
        <f>IF(TimeSpend[[#This Row],[Activity]]&lt;&gt;"",VLOOKUP(TimeSpend[[#This Row],[Activity]],Activity,2,FALSE),"")</f>
        <v/>
      </c>
    </row>
    <row r="2132" spans="3:15" ht="16.5" customHeight="1" x14ac:dyDescent="0.25">
      <c r="C2132" s="68" t="str">
        <f t="shared" si="36"/>
        <v/>
      </c>
      <c r="D2132" s="69" t="str">
        <f>IF(TimeSpend[[#This Row],[Network Description]]&lt;&gt;"",VLOOKUP(TimeSpend[[#This Row],[Network Description]],Projects!A:B,2,0),"")</f>
        <v/>
      </c>
      <c r="F2132" s="96"/>
      <c r="L2132" s="69" t="str">
        <f>IF(TimeSpend[[#This Row],[Personnel number]]&lt;&gt;"",Utilization!$J$2,"")</f>
        <v/>
      </c>
      <c r="M2132" s="69" t="str">
        <f>IF(TimeSpend[[#This Row],[Personnel number]]&lt;&gt;"",VLOOKUP(TimeSpend[[#This Row],[Personnel number]],Users!A:B,2,0),"")</f>
        <v/>
      </c>
      <c r="N2132" s="69" t="str">
        <f>IF(TimeSpend[[#This Row],[Network Description]]&lt;&gt;"",VLOOKUP(TimeSpend[[#This Row],[Network Description]],Projects!A:C,3,0),"")</f>
        <v/>
      </c>
      <c r="O2132" s="69" t="str">
        <f>IF(TimeSpend[[#This Row],[Activity]]&lt;&gt;"",VLOOKUP(TimeSpend[[#This Row],[Activity]],Activity,2,FALSE),"")</f>
        <v/>
      </c>
    </row>
    <row r="2133" spans="3:15" ht="16.5" customHeight="1" x14ac:dyDescent="0.25">
      <c r="C2133" s="68" t="str">
        <f t="shared" si="36"/>
        <v/>
      </c>
      <c r="D2133" s="69" t="str">
        <f>IF(TimeSpend[[#This Row],[Network Description]]&lt;&gt;"",VLOOKUP(TimeSpend[[#This Row],[Network Description]],Projects!A:B,2,0),"")</f>
        <v/>
      </c>
      <c r="F2133" s="96"/>
      <c r="L2133" s="69" t="str">
        <f>IF(TimeSpend[[#This Row],[Personnel number]]&lt;&gt;"",Utilization!$J$2,"")</f>
        <v/>
      </c>
      <c r="M2133" s="69" t="str">
        <f>IF(TimeSpend[[#This Row],[Personnel number]]&lt;&gt;"",VLOOKUP(TimeSpend[[#This Row],[Personnel number]],Users!A:B,2,0),"")</f>
        <v/>
      </c>
      <c r="N2133" s="69" t="str">
        <f>IF(TimeSpend[[#This Row],[Network Description]]&lt;&gt;"",VLOOKUP(TimeSpend[[#This Row],[Network Description]],Projects!A:C,3,0),"")</f>
        <v/>
      </c>
      <c r="O2133" s="69" t="str">
        <f>IF(TimeSpend[[#This Row],[Activity]]&lt;&gt;"",VLOOKUP(TimeSpend[[#This Row],[Activity]],Activity,2,FALSE),"")</f>
        <v/>
      </c>
    </row>
    <row r="2134" spans="3:15" ht="16.5" customHeight="1" x14ac:dyDescent="0.25">
      <c r="C2134" s="68" t="str">
        <f t="shared" si="36"/>
        <v/>
      </c>
      <c r="D2134" s="69" t="str">
        <f>IF(TimeSpend[[#This Row],[Network Description]]&lt;&gt;"",VLOOKUP(TimeSpend[[#This Row],[Network Description]],Projects!A:B,2,0),"")</f>
        <v/>
      </c>
      <c r="F2134" s="96"/>
      <c r="L2134" s="69" t="str">
        <f>IF(TimeSpend[[#This Row],[Personnel number]]&lt;&gt;"",Utilization!$J$2,"")</f>
        <v/>
      </c>
      <c r="M2134" s="69" t="str">
        <f>IF(TimeSpend[[#This Row],[Personnel number]]&lt;&gt;"",VLOOKUP(TimeSpend[[#This Row],[Personnel number]],Users!A:B,2,0),"")</f>
        <v/>
      </c>
      <c r="N2134" s="69" t="str">
        <f>IF(TimeSpend[[#This Row],[Network Description]]&lt;&gt;"",VLOOKUP(TimeSpend[[#This Row],[Network Description]],Projects!A:C,3,0),"")</f>
        <v/>
      </c>
      <c r="O2134" s="69" t="str">
        <f>IF(TimeSpend[[#This Row],[Activity]]&lt;&gt;"",VLOOKUP(TimeSpend[[#This Row],[Activity]],Activity,2,FALSE),"")</f>
        <v/>
      </c>
    </row>
    <row r="2135" spans="3:15" ht="16.5" customHeight="1" x14ac:dyDescent="0.25">
      <c r="C2135" s="68" t="str">
        <f t="shared" si="36"/>
        <v/>
      </c>
      <c r="D2135" s="69" t="str">
        <f>IF(TimeSpend[[#This Row],[Network Description]]&lt;&gt;"",VLOOKUP(TimeSpend[[#This Row],[Network Description]],Projects!A:B,2,0),"")</f>
        <v/>
      </c>
      <c r="F2135" s="96"/>
      <c r="L2135" s="69" t="str">
        <f>IF(TimeSpend[[#This Row],[Personnel number]]&lt;&gt;"",Utilization!$J$2,"")</f>
        <v/>
      </c>
      <c r="M2135" s="69" t="str">
        <f>IF(TimeSpend[[#This Row],[Personnel number]]&lt;&gt;"",VLOOKUP(TimeSpend[[#This Row],[Personnel number]],Users!A:B,2,0),"")</f>
        <v/>
      </c>
      <c r="N2135" s="69" t="str">
        <f>IF(TimeSpend[[#This Row],[Network Description]]&lt;&gt;"",VLOOKUP(TimeSpend[[#This Row],[Network Description]],Projects!A:C,3,0),"")</f>
        <v/>
      </c>
      <c r="O2135" s="69" t="str">
        <f>IF(TimeSpend[[#This Row],[Activity]]&lt;&gt;"",VLOOKUP(TimeSpend[[#This Row],[Activity]],Activity,2,FALSE),"")</f>
        <v/>
      </c>
    </row>
    <row r="2136" spans="3:15" ht="16.5" customHeight="1" x14ac:dyDescent="0.25">
      <c r="C2136" s="68" t="str">
        <f t="shared" si="36"/>
        <v/>
      </c>
      <c r="D2136" s="69" t="str">
        <f>IF(TimeSpend[[#This Row],[Network Description]]&lt;&gt;"",VLOOKUP(TimeSpend[[#This Row],[Network Description]],Projects!A:B,2,0),"")</f>
        <v/>
      </c>
      <c r="F2136" s="96"/>
      <c r="L2136" s="69" t="str">
        <f>IF(TimeSpend[[#This Row],[Personnel number]]&lt;&gt;"",Utilization!$J$2,"")</f>
        <v/>
      </c>
      <c r="M2136" s="69" t="str">
        <f>IF(TimeSpend[[#This Row],[Personnel number]]&lt;&gt;"",VLOOKUP(TimeSpend[[#This Row],[Personnel number]],Users!A:B,2,0),"")</f>
        <v/>
      </c>
      <c r="N2136" s="69" t="str">
        <f>IF(TimeSpend[[#This Row],[Network Description]]&lt;&gt;"",VLOOKUP(TimeSpend[[#This Row],[Network Description]],Projects!A:C,3,0),"")</f>
        <v/>
      </c>
      <c r="O2136" s="69" t="str">
        <f>IF(TimeSpend[[#This Row],[Activity]]&lt;&gt;"",VLOOKUP(TimeSpend[[#This Row],[Activity]],Activity,2,FALSE),"")</f>
        <v/>
      </c>
    </row>
    <row r="2137" spans="3:15" ht="16.5" customHeight="1" x14ac:dyDescent="0.25">
      <c r="C2137" s="68" t="str">
        <f t="shared" si="36"/>
        <v/>
      </c>
      <c r="D2137" s="69" t="str">
        <f>IF(TimeSpend[[#This Row],[Network Description]]&lt;&gt;"",VLOOKUP(TimeSpend[[#This Row],[Network Description]],Projects!A:B,2,0),"")</f>
        <v/>
      </c>
      <c r="F2137" s="96"/>
      <c r="L2137" s="69" t="str">
        <f>IF(TimeSpend[[#This Row],[Personnel number]]&lt;&gt;"",Utilization!$J$2,"")</f>
        <v/>
      </c>
      <c r="M2137" s="69" t="str">
        <f>IF(TimeSpend[[#This Row],[Personnel number]]&lt;&gt;"",VLOOKUP(TimeSpend[[#This Row],[Personnel number]],Users!A:B,2,0),"")</f>
        <v/>
      </c>
      <c r="N2137" s="69" t="str">
        <f>IF(TimeSpend[[#This Row],[Network Description]]&lt;&gt;"",VLOOKUP(TimeSpend[[#This Row],[Network Description]],Projects!A:C,3,0),"")</f>
        <v/>
      </c>
      <c r="O2137" s="69" t="str">
        <f>IF(TimeSpend[[#This Row],[Activity]]&lt;&gt;"",VLOOKUP(TimeSpend[[#This Row],[Activity]],Activity,2,FALSE),"")</f>
        <v/>
      </c>
    </row>
    <row r="2138" spans="3:15" ht="16.5" customHeight="1" x14ac:dyDescent="0.25">
      <c r="C2138" s="68" t="str">
        <f t="shared" si="36"/>
        <v/>
      </c>
      <c r="D2138" s="69" t="str">
        <f>IF(TimeSpend[[#This Row],[Network Description]]&lt;&gt;"",VLOOKUP(TimeSpend[[#This Row],[Network Description]],Projects!A:B,2,0),"")</f>
        <v/>
      </c>
      <c r="F2138" s="96"/>
      <c r="L2138" s="69" t="str">
        <f>IF(TimeSpend[[#This Row],[Personnel number]]&lt;&gt;"",Utilization!$J$2,"")</f>
        <v/>
      </c>
      <c r="M2138" s="69" t="str">
        <f>IF(TimeSpend[[#This Row],[Personnel number]]&lt;&gt;"",VLOOKUP(TimeSpend[[#This Row],[Personnel number]],Users!A:B,2,0),"")</f>
        <v/>
      </c>
      <c r="N2138" s="69" t="str">
        <f>IF(TimeSpend[[#This Row],[Network Description]]&lt;&gt;"",VLOOKUP(TimeSpend[[#This Row],[Network Description]],Projects!A:C,3,0),"")</f>
        <v/>
      </c>
      <c r="O2138" s="69" t="str">
        <f>IF(TimeSpend[[#This Row],[Activity]]&lt;&gt;"",VLOOKUP(TimeSpend[[#This Row],[Activity]],Activity,2,FALSE),"")</f>
        <v/>
      </c>
    </row>
    <row r="2139" spans="3:15" ht="16.5" customHeight="1" x14ac:dyDescent="0.25">
      <c r="C2139" s="68" t="str">
        <f t="shared" si="36"/>
        <v/>
      </c>
      <c r="D2139" s="69" t="str">
        <f>IF(TimeSpend[[#This Row],[Network Description]]&lt;&gt;"",VLOOKUP(TimeSpend[[#This Row],[Network Description]],Projects!A:B,2,0),"")</f>
        <v/>
      </c>
      <c r="F2139" s="96"/>
      <c r="L2139" s="69" t="str">
        <f>IF(TimeSpend[[#This Row],[Personnel number]]&lt;&gt;"",Utilization!$J$2,"")</f>
        <v/>
      </c>
      <c r="M2139" s="69" t="str">
        <f>IF(TimeSpend[[#This Row],[Personnel number]]&lt;&gt;"",VLOOKUP(TimeSpend[[#This Row],[Personnel number]],Users!A:B,2,0),"")</f>
        <v/>
      </c>
      <c r="N2139" s="69" t="str">
        <f>IF(TimeSpend[[#This Row],[Network Description]]&lt;&gt;"",VLOOKUP(TimeSpend[[#This Row],[Network Description]],Projects!A:C,3,0),"")</f>
        <v/>
      </c>
      <c r="O2139" s="69" t="str">
        <f>IF(TimeSpend[[#This Row],[Activity]]&lt;&gt;"",VLOOKUP(TimeSpend[[#This Row],[Activity]],Activity,2,FALSE),"")</f>
        <v/>
      </c>
    </row>
    <row r="2140" spans="3:15" ht="16.5" customHeight="1" x14ac:dyDescent="0.25">
      <c r="C2140" s="68" t="str">
        <f t="shared" si="36"/>
        <v/>
      </c>
      <c r="D2140" s="69" t="str">
        <f>IF(TimeSpend[[#This Row],[Network Description]]&lt;&gt;"",VLOOKUP(TimeSpend[[#This Row],[Network Description]],Projects!A:B,2,0),"")</f>
        <v/>
      </c>
      <c r="F2140" s="96"/>
      <c r="L2140" s="69" t="str">
        <f>IF(TimeSpend[[#This Row],[Personnel number]]&lt;&gt;"",Utilization!$J$2,"")</f>
        <v/>
      </c>
      <c r="M2140" s="69" t="str">
        <f>IF(TimeSpend[[#This Row],[Personnel number]]&lt;&gt;"",VLOOKUP(TimeSpend[[#This Row],[Personnel number]],Users!A:B,2,0),"")</f>
        <v/>
      </c>
      <c r="N2140" s="69" t="str">
        <f>IF(TimeSpend[[#This Row],[Network Description]]&lt;&gt;"",VLOOKUP(TimeSpend[[#This Row],[Network Description]],Projects!A:C,3,0),"")</f>
        <v/>
      </c>
      <c r="O2140" s="69" t="str">
        <f>IF(TimeSpend[[#This Row],[Activity]]&lt;&gt;"",VLOOKUP(TimeSpend[[#This Row],[Activity]],Activity,2,FALSE),"")</f>
        <v/>
      </c>
    </row>
    <row r="2141" spans="3:15" ht="16.5" customHeight="1" x14ac:dyDescent="0.25">
      <c r="C2141" s="68" t="str">
        <f t="shared" si="36"/>
        <v/>
      </c>
      <c r="D2141" s="69" t="str">
        <f>IF(TimeSpend[[#This Row],[Network Description]]&lt;&gt;"",VLOOKUP(TimeSpend[[#This Row],[Network Description]],Projects!A:B,2,0),"")</f>
        <v/>
      </c>
      <c r="F2141" s="96"/>
      <c r="L2141" s="69" t="str">
        <f>IF(TimeSpend[[#This Row],[Personnel number]]&lt;&gt;"",Utilization!$J$2,"")</f>
        <v/>
      </c>
      <c r="M2141" s="69" t="str">
        <f>IF(TimeSpend[[#This Row],[Personnel number]]&lt;&gt;"",VLOOKUP(TimeSpend[[#This Row],[Personnel number]],Users!A:B,2,0),"")</f>
        <v/>
      </c>
      <c r="N2141" s="69" t="str">
        <f>IF(TimeSpend[[#This Row],[Network Description]]&lt;&gt;"",VLOOKUP(TimeSpend[[#This Row],[Network Description]],Projects!A:C,3,0),"")</f>
        <v/>
      </c>
      <c r="O2141" s="69" t="str">
        <f>IF(TimeSpend[[#This Row],[Activity]]&lt;&gt;"",VLOOKUP(TimeSpend[[#This Row],[Activity]],Activity,2,FALSE),"")</f>
        <v/>
      </c>
    </row>
    <row r="2142" spans="3:15" ht="16.5" customHeight="1" x14ac:dyDescent="0.25">
      <c r="C2142" s="68" t="str">
        <f t="shared" si="36"/>
        <v/>
      </c>
      <c r="D2142" s="69" t="str">
        <f>IF(TimeSpend[[#This Row],[Network Description]]&lt;&gt;"",VLOOKUP(TimeSpend[[#This Row],[Network Description]],Projects!A:B,2,0),"")</f>
        <v/>
      </c>
      <c r="F2142" s="96"/>
      <c r="L2142" s="69" t="str">
        <f>IF(TimeSpend[[#This Row],[Personnel number]]&lt;&gt;"",Utilization!$J$2,"")</f>
        <v/>
      </c>
      <c r="M2142" s="69" t="str">
        <f>IF(TimeSpend[[#This Row],[Personnel number]]&lt;&gt;"",VLOOKUP(TimeSpend[[#This Row],[Personnel number]],Users!A:B,2,0),"")</f>
        <v/>
      </c>
      <c r="N2142" s="69" t="str">
        <f>IF(TimeSpend[[#This Row],[Network Description]]&lt;&gt;"",VLOOKUP(TimeSpend[[#This Row],[Network Description]],Projects!A:C,3,0),"")</f>
        <v/>
      </c>
      <c r="O2142" s="69" t="str">
        <f>IF(TimeSpend[[#This Row],[Activity]]&lt;&gt;"",VLOOKUP(TimeSpend[[#This Row],[Activity]],Activity,2,FALSE),"")</f>
        <v/>
      </c>
    </row>
    <row r="2143" spans="3:15" ht="16.5" customHeight="1" x14ac:dyDescent="0.25">
      <c r="C2143" s="68" t="str">
        <f t="shared" si="36"/>
        <v/>
      </c>
      <c r="D2143" s="69" t="str">
        <f>IF(TimeSpend[[#This Row],[Network Description]]&lt;&gt;"",VLOOKUP(TimeSpend[[#This Row],[Network Description]],Projects!A:B,2,0),"")</f>
        <v/>
      </c>
      <c r="F2143" s="96"/>
      <c r="L2143" s="69" t="str">
        <f>IF(TimeSpend[[#This Row],[Personnel number]]&lt;&gt;"",Utilization!$J$2,"")</f>
        <v/>
      </c>
      <c r="M2143" s="69" t="str">
        <f>IF(TimeSpend[[#This Row],[Personnel number]]&lt;&gt;"",VLOOKUP(TimeSpend[[#This Row],[Personnel number]],Users!A:B,2,0),"")</f>
        <v/>
      </c>
      <c r="N2143" s="69" t="str">
        <f>IF(TimeSpend[[#This Row],[Network Description]]&lt;&gt;"",VLOOKUP(TimeSpend[[#This Row],[Network Description]],Projects!A:C,3,0),"")</f>
        <v/>
      </c>
      <c r="O2143" s="69" t="str">
        <f>IF(TimeSpend[[#This Row],[Activity]]&lt;&gt;"",VLOOKUP(TimeSpend[[#This Row],[Activity]],Activity,2,FALSE),"")</f>
        <v/>
      </c>
    </row>
    <row r="2144" spans="3:15" ht="16.5" customHeight="1" x14ac:dyDescent="0.25">
      <c r="C2144" s="68" t="str">
        <f t="shared" si="36"/>
        <v/>
      </c>
      <c r="D2144" s="69" t="str">
        <f>IF(TimeSpend[[#This Row],[Network Description]]&lt;&gt;"",VLOOKUP(TimeSpend[[#This Row],[Network Description]],Projects!A:B,2,0),"")</f>
        <v/>
      </c>
      <c r="F2144" s="96"/>
      <c r="L2144" s="69" t="str">
        <f>IF(TimeSpend[[#This Row],[Personnel number]]&lt;&gt;"",Utilization!$J$2,"")</f>
        <v/>
      </c>
      <c r="M2144" s="69" t="str">
        <f>IF(TimeSpend[[#This Row],[Personnel number]]&lt;&gt;"",VLOOKUP(TimeSpend[[#This Row],[Personnel number]],Users!A:B,2,0),"")</f>
        <v/>
      </c>
      <c r="N2144" s="69" t="str">
        <f>IF(TimeSpend[[#This Row],[Network Description]]&lt;&gt;"",VLOOKUP(TimeSpend[[#This Row],[Network Description]],Projects!A:C,3,0),"")</f>
        <v/>
      </c>
      <c r="O2144" s="69" t="str">
        <f>IF(TimeSpend[[#This Row],[Activity]]&lt;&gt;"",VLOOKUP(TimeSpend[[#This Row],[Activity]],Activity,2,FALSE),"")</f>
        <v/>
      </c>
    </row>
    <row r="2145" spans="3:15" ht="16.5" customHeight="1" x14ac:dyDescent="0.25">
      <c r="C2145" s="68" t="str">
        <f t="shared" si="36"/>
        <v/>
      </c>
      <c r="D2145" s="69" t="str">
        <f>IF(TimeSpend[[#This Row],[Network Description]]&lt;&gt;"",VLOOKUP(TimeSpend[[#This Row],[Network Description]],Projects!A:B,2,0),"")</f>
        <v/>
      </c>
      <c r="F2145" s="96"/>
      <c r="L2145" s="69" t="str">
        <f>IF(TimeSpend[[#This Row],[Personnel number]]&lt;&gt;"",Utilization!$J$2,"")</f>
        <v/>
      </c>
      <c r="M2145" s="69" t="str">
        <f>IF(TimeSpend[[#This Row],[Personnel number]]&lt;&gt;"",VLOOKUP(TimeSpend[[#This Row],[Personnel number]],Users!A:B,2,0),"")</f>
        <v/>
      </c>
      <c r="N2145" s="69" t="str">
        <f>IF(TimeSpend[[#This Row],[Network Description]]&lt;&gt;"",VLOOKUP(TimeSpend[[#This Row],[Network Description]],Projects!A:C,3,0),"")</f>
        <v/>
      </c>
      <c r="O2145" s="69" t="str">
        <f>IF(TimeSpend[[#This Row],[Activity]]&lt;&gt;"",VLOOKUP(TimeSpend[[#This Row],[Activity]],Activity,2,FALSE),"")</f>
        <v/>
      </c>
    </row>
    <row r="2146" spans="3:15" ht="16.5" customHeight="1" x14ac:dyDescent="0.25">
      <c r="C2146" s="68" t="str">
        <f t="shared" si="36"/>
        <v/>
      </c>
      <c r="D2146" s="69" t="str">
        <f>IF(TimeSpend[[#This Row],[Network Description]]&lt;&gt;"",VLOOKUP(TimeSpend[[#This Row],[Network Description]],Projects!A:B,2,0),"")</f>
        <v/>
      </c>
      <c r="F2146" s="96"/>
      <c r="L2146" s="69" t="str">
        <f>IF(TimeSpend[[#This Row],[Personnel number]]&lt;&gt;"",Utilization!$J$2,"")</f>
        <v/>
      </c>
      <c r="M2146" s="69" t="str">
        <f>IF(TimeSpend[[#This Row],[Personnel number]]&lt;&gt;"",VLOOKUP(TimeSpend[[#This Row],[Personnel number]],Users!A:B,2,0),"")</f>
        <v/>
      </c>
      <c r="N2146" s="69" t="str">
        <f>IF(TimeSpend[[#This Row],[Network Description]]&lt;&gt;"",VLOOKUP(TimeSpend[[#This Row],[Network Description]],Projects!A:C,3,0),"")</f>
        <v/>
      </c>
      <c r="O2146" s="69" t="str">
        <f>IF(TimeSpend[[#This Row],[Activity]]&lt;&gt;"",VLOOKUP(TimeSpend[[#This Row],[Activity]],Activity,2,FALSE),"")</f>
        <v/>
      </c>
    </row>
    <row r="2147" spans="3:15" ht="16.5" customHeight="1" x14ac:dyDescent="0.25">
      <c r="C2147" s="68" t="str">
        <f t="shared" si="36"/>
        <v/>
      </c>
      <c r="D2147" s="69" t="str">
        <f>IF(TimeSpend[[#This Row],[Network Description]]&lt;&gt;"",VLOOKUP(TimeSpend[[#This Row],[Network Description]],Projects!A:B,2,0),"")</f>
        <v/>
      </c>
      <c r="F2147" s="96"/>
      <c r="L2147" s="69" t="str">
        <f>IF(TimeSpend[[#This Row],[Personnel number]]&lt;&gt;"",Utilization!$J$2,"")</f>
        <v/>
      </c>
      <c r="M2147" s="69" t="str">
        <f>IF(TimeSpend[[#This Row],[Personnel number]]&lt;&gt;"",VLOOKUP(TimeSpend[[#This Row],[Personnel number]],Users!A:B,2,0),"")</f>
        <v/>
      </c>
      <c r="N2147" s="69" t="str">
        <f>IF(TimeSpend[[#This Row],[Network Description]]&lt;&gt;"",VLOOKUP(TimeSpend[[#This Row],[Network Description]],Projects!A:C,3,0),"")</f>
        <v/>
      </c>
      <c r="O2147" s="69" t="str">
        <f>IF(TimeSpend[[#This Row],[Activity]]&lt;&gt;"",VLOOKUP(TimeSpend[[#This Row],[Activity]],Activity,2,FALSE),"")</f>
        <v/>
      </c>
    </row>
    <row r="2148" spans="3:15" ht="16.5" customHeight="1" x14ac:dyDescent="0.25">
      <c r="C2148" s="68" t="str">
        <f t="shared" si="36"/>
        <v/>
      </c>
      <c r="D2148" s="69" t="str">
        <f>IF(TimeSpend[[#This Row],[Network Description]]&lt;&gt;"",VLOOKUP(TimeSpend[[#This Row],[Network Description]],Projects!A:B,2,0),"")</f>
        <v/>
      </c>
      <c r="F2148" s="96"/>
      <c r="L2148" s="69" t="str">
        <f>IF(TimeSpend[[#This Row],[Personnel number]]&lt;&gt;"",Utilization!$J$2,"")</f>
        <v/>
      </c>
      <c r="M2148" s="69" t="str">
        <f>IF(TimeSpend[[#This Row],[Personnel number]]&lt;&gt;"",VLOOKUP(TimeSpend[[#This Row],[Personnel number]],Users!A:B,2,0),"")</f>
        <v/>
      </c>
      <c r="N2148" s="69" t="str">
        <f>IF(TimeSpend[[#This Row],[Network Description]]&lt;&gt;"",VLOOKUP(TimeSpend[[#This Row],[Network Description]],Projects!A:C,3,0),"")</f>
        <v/>
      </c>
      <c r="O2148" s="69" t="str">
        <f>IF(TimeSpend[[#This Row],[Activity]]&lt;&gt;"",VLOOKUP(TimeSpend[[#This Row],[Activity]],Activity,2,FALSE),"")</f>
        <v/>
      </c>
    </row>
    <row r="2149" spans="3:15" ht="16.5" customHeight="1" x14ac:dyDescent="0.25">
      <c r="C2149" s="68" t="str">
        <f t="shared" si="36"/>
        <v/>
      </c>
      <c r="D2149" s="69" t="str">
        <f>IF(TimeSpend[[#This Row],[Network Description]]&lt;&gt;"",VLOOKUP(TimeSpend[[#This Row],[Network Description]],Projects!A:B,2,0),"")</f>
        <v/>
      </c>
      <c r="F2149" s="96"/>
      <c r="L2149" s="69" t="str">
        <f>IF(TimeSpend[[#This Row],[Personnel number]]&lt;&gt;"",Utilization!$J$2,"")</f>
        <v/>
      </c>
      <c r="M2149" s="69" t="str">
        <f>IF(TimeSpend[[#This Row],[Personnel number]]&lt;&gt;"",VLOOKUP(TimeSpend[[#This Row],[Personnel number]],Users!A:B,2,0),"")</f>
        <v/>
      </c>
      <c r="N2149" s="69" t="str">
        <f>IF(TimeSpend[[#This Row],[Network Description]]&lt;&gt;"",VLOOKUP(TimeSpend[[#This Row],[Network Description]],Projects!A:C,3,0),"")</f>
        <v/>
      </c>
      <c r="O2149" s="69" t="str">
        <f>IF(TimeSpend[[#This Row],[Activity]]&lt;&gt;"",VLOOKUP(TimeSpend[[#This Row],[Activity]],Activity,2,FALSE),"")</f>
        <v/>
      </c>
    </row>
    <row r="2150" spans="3:15" ht="16.5" customHeight="1" x14ac:dyDescent="0.25">
      <c r="C2150" s="68" t="str">
        <f t="shared" si="36"/>
        <v/>
      </c>
      <c r="D2150" s="69" t="str">
        <f>IF(TimeSpend[[#This Row],[Network Description]]&lt;&gt;"",VLOOKUP(TimeSpend[[#This Row],[Network Description]],Projects!A:B,2,0),"")</f>
        <v/>
      </c>
      <c r="F2150" s="96"/>
      <c r="L2150" s="69" t="str">
        <f>IF(TimeSpend[[#This Row],[Personnel number]]&lt;&gt;"",Utilization!$J$2,"")</f>
        <v/>
      </c>
      <c r="M2150" s="69" t="str">
        <f>IF(TimeSpend[[#This Row],[Personnel number]]&lt;&gt;"",VLOOKUP(TimeSpend[[#This Row],[Personnel number]],Users!A:B,2,0),"")</f>
        <v/>
      </c>
      <c r="N2150" s="69" t="str">
        <f>IF(TimeSpend[[#This Row],[Network Description]]&lt;&gt;"",VLOOKUP(TimeSpend[[#This Row],[Network Description]],Projects!A:C,3,0),"")</f>
        <v/>
      </c>
      <c r="O2150" s="69" t="str">
        <f>IF(TimeSpend[[#This Row],[Activity]]&lt;&gt;"",VLOOKUP(TimeSpend[[#This Row],[Activity]],Activity,2,FALSE),"")</f>
        <v/>
      </c>
    </row>
    <row r="2151" spans="3:15" ht="16.5" customHeight="1" x14ac:dyDescent="0.25">
      <c r="C2151" s="68" t="str">
        <f t="shared" si="36"/>
        <v/>
      </c>
      <c r="D2151" s="69" t="str">
        <f>IF(TimeSpend[[#This Row],[Network Description]]&lt;&gt;"",VLOOKUP(TimeSpend[[#This Row],[Network Description]],Projects!A:B,2,0),"")</f>
        <v/>
      </c>
      <c r="F2151" s="96"/>
      <c r="L2151" s="69" t="str">
        <f>IF(TimeSpend[[#This Row],[Personnel number]]&lt;&gt;"",Utilization!$J$2,"")</f>
        <v/>
      </c>
      <c r="M2151" s="69" t="str">
        <f>IF(TimeSpend[[#This Row],[Personnel number]]&lt;&gt;"",VLOOKUP(TimeSpend[[#This Row],[Personnel number]],Users!A:B,2,0),"")</f>
        <v/>
      </c>
      <c r="N2151" s="69" t="str">
        <f>IF(TimeSpend[[#This Row],[Network Description]]&lt;&gt;"",VLOOKUP(TimeSpend[[#This Row],[Network Description]],Projects!A:C,3,0),"")</f>
        <v/>
      </c>
      <c r="O2151" s="69" t="str">
        <f>IF(TimeSpend[[#This Row],[Activity]]&lt;&gt;"",VLOOKUP(TimeSpend[[#This Row],[Activity]],Activity,2,FALSE),"")</f>
        <v/>
      </c>
    </row>
    <row r="2152" spans="3:15" ht="16.5" customHeight="1" x14ac:dyDescent="0.25">
      <c r="C2152" s="68" t="str">
        <f t="shared" si="36"/>
        <v/>
      </c>
      <c r="D2152" s="69" t="str">
        <f>IF(TimeSpend[[#This Row],[Network Description]]&lt;&gt;"",VLOOKUP(TimeSpend[[#This Row],[Network Description]],Projects!A:B,2,0),"")</f>
        <v/>
      </c>
      <c r="F2152" s="96"/>
      <c r="L2152" s="69" t="str">
        <f>IF(TimeSpend[[#This Row],[Personnel number]]&lt;&gt;"",Utilization!$J$2,"")</f>
        <v/>
      </c>
      <c r="M2152" s="69" t="str">
        <f>IF(TimeSpend[[#This Row],[Personnel number]]&lt;&gt;"",VLOOKUP(TimeSpend[[#This Row],[Personnel number]],Users!A:B,2,0),"")</f>
        <v/>
      </c>
      <c r="N2152" s="69" t="str">
        <f>IF(TimeSpend[[#This Row],[Network Description]]&lt;&gt;"",VLOOKUP(TimeSpend[[#This Row],[Network Description]],Projects!A:C,3,0),"")</f>
        <v/>
      </c>
      <c r="O2152" s="69" t="str">
        <f>IF(TimeSpend[[#This Row],[Activity]]&lt;&gt;"",VLOOKUP(TimeSpend[[#This Row],[Activity]],Activity,2,FALSE),"")</f>
        <v/>
      </c>
    </row>
    <row r="2153" spans="3:15" ht="16.5" customHeight="1" x14ac:dyDescent="0.25">
      <c r="C2153" s="68" t="str">
        <f t="shared" si="36"/>
        <v/>
      </c>
      <c r="D2153" s="69" t="str">
        <f>IF(TimeSpend[[#This Row],[Network Description]]&lt;&gt;"",VLOOKUP(TimeSpend[[#This Row],[Network Description]],Projects!A:B,2,0),"")</f>
        <v/>
      </c>
      <c r="F2153" s="96"/>
      <c r="L2153" s="69" t="str">
        <f>IF(TimeSpend[[#This Row],[Personnel number]]&lt;&gt;"",Utilization!$J$2,"")</f>
        <v/>
      </c>
      <c r="M2153" s="69" t="str">
        <f>IF(TimeSpend[[#This Row],[Personnel number]]&lt;&gt;"",VLOOKUP(TimeSpend[[#This Row],[Personnel number]],Users!A:B,2,0),"")</f>
        <v/>
      </c>
      <c r="N2153" s="69" t="str">
        <f>IF(TimeSpend[[#This Row],[Network Description]]&lt;&gt;"",VLOOKUP(TimeSpend[[#This Row],[Network Description]],Projects!A:C,3,0),"")</f>
        <v/>
      </c>
      <c r="O2153" s="69" t="str">
        <f>IF(TimeSpend[[#This Row],[Activity]]&lt;&gt;"",VLOOKUP(TimeSpend[[#This Row],[Activity]],Activity,2,FALSE),"")</f>
        <v/>
      </c>
    </row>
    <row r="2154" spans="3:15" ht="16.5" customHeight="1" x14ac:dyDescent="0.25">
      <c r="C2154" s="68" t="str">
        <f t="shared" si="36"/>
        <v/>
      </c>
      <c r="D2154" s="69" t="str">
        <f>IF(TimeSpend[[#This Row],[Network Description]]&lt;&gt;"",VLOOKUP(TimeSpend[[#This Row],[Network Description]],Projects!A:B,2,0),"")</f>
        <v/>
      </c>
      <c r="F2154" s="96"/>
      <c r="L2154" s="69" t="str">
        <f>IF(TimeSpend[[#This Row],[Personnel number]]&lt;&gt;"",Utilization!$J$2,"")</f>
        <v/>
      </c>
      <c r="M2154" s="69" t="str">
        <f>IF(TimeSpend[[#This Row],[Personnel number]]&lt;&gt;"",VLOOKUP(TimeSpend[[#This Row],[Personnel number]],Users!A:B,2,0),"")</f>
        <v/>
      </c>
      <c r="N2154" s="69" t="str">
        <f>IF(TimeSpend[[#This Row],[Network Description]]&lt;&gt;"",VLOOKUP(TimeSpend[[#This Row],[Network Description]],Projects!A:C,3,0),"")</f>
        <v/>
      </c>
      <c r="O2154" s="69" t="str">
        <f>IF(TimeSpend[[#This Row],[Activity]]&lt;&gt;"",VLOOKUP(TimeSpend[[#This Row],[Activity]],Activity,2,FALSE),"")</f>
        <v/>
      </c>
    </row>
    <row r="2155" spans="3:15" ht="16.5" customHeight="1" x14ac:dyDescent="0.25">
      <c r="C2155" s="68" t="str">
        <f t="shared" si="36"/>
        <v/>
      </c>
      <c r="D2155" s="69" t="str">
        <f>IF(TimeSpend[[#This Row],[Network Description]]&lt;&gt;"",VLOOKUP(TimeSpend[[#This Row],[Network Description]],Projects!A:B,2,0),"")</f>
        <v/>
      </c>
      <c r="F2155" s="96"/>
      <c r="L2155" s="69" t="str">
        <f>IF(TimeSpend[[#This Row],[Personnel number]]&lt;&gt;"",Utilization!$J$2,"")</f>
        <v/>
      </c>
      <c r="M2155" s="69" t="str">
        <f>IF(TimeSpend[[#This Row],[Personnel number]]&lt;&gt;"",VLOOKUP(TimeSpend[[#This Row],[Personnel number]],Users!A:B,2,0),"")</f>
        <v/>
      </c>
      <c r="N2155" s="69" t="str">
        <f>IF(TimeSpend[[#This Row],[Network Description]]&lt;&gt;"",VLOOKUP(TimeSpend[[#This Row],[Network Description]],Projects!A:C,3,0),"")</f>
        <v/>
      </c>
      <c r="O2155" s="69" t="str">
        <f>IF(TimeSpend[[#This Row],[Activity]]&lt;&gt;"",VLOOKUP(TimeSpend[[#This Row],[Activity]],Activity,2,FALSE),"")</f>
        <v/>
      </c>
    </row>
    <row r="2156" spans="3:15" ht="16.5" customHeight="1" x14ac:dyDescent="0.25">
      <c r="C2156" s="68" t="str">
        <f t="shared" si="36"/>
        <v/>
      </c>
      <c r="D2156" s="69" t="str">
        <f>IF(TimeSpend[[#This Row],[Network Description]]&lt;&gt;"",VLOOKUP(TimeSpend[[#This Row],[Network Description]],Projects!A:B,2,0),"")</f>
        <v/>
      </c>
      <c r="F2156" s="96"/>
      <c r="L2156" s="69" t="str">
        <f>IF(TimeSpend[[#This Row],[Personnel number]]&lt;&gt;"",Utilization!$J$2,"")</f>
        <v/>
      </c>
      <c r="M2156" s="69" t="str">
        <f>IF(TimeSpend[[#This Row],[Personnel number]]&lt;&gt;"",VLOOKUP(TimeSpend[[#This Row],[Personnel number]],Users!A:B,2,0),"")</f>
        <v/>
      </c>
      <c r="N2156" s="69" t="str">
        <f>IF(TimeSpend[[#This Row],[Network Description]]&lt;&gt;"",VLOOKUP(TimeSpend[[#This Row],[Network Description]],Projects!A:C,3,0),"")</f>
        <v/>
      </c>
      <c r="O2156" s="69" t="str">
        <f>IF(TimeSpend[[#This Row],[Activity]]&lt;&gt;"",VLOOKUP(TimeSpend[[#This Row],[Activity]],Activity,2,FALSE),"")</f>
        <v/>
      </c>
    </row>
    <row r="2157" spans="3:15" ht="16.5" customHeight="1" x14ac:dyDescent="0.25">
      <c r="C2157" s="68" t="str">
        <f t="shared" si="36"/>
        <v/>
      </c>
      <c r="D2157" s="69" t="str">
        <f>IF(TimeSpend[[#This Row],[Network Description]]&lt;&gt;"",VLOOKUP(TimeSpend[[#This Row],[Network Description]],Projects!A:B,2,0),"")</f>
        <v/>
      </c>
      <c r="F2157" s="96"/>
      <c r="L2157" s="69" t="str">
        <f>IF(TimeSpend[[#This Row],[Personnel number]]&lt;&gt;"",Utilization!$J$2,"")</f>
        <v/>
      </c>
      <c r="M2157" s="69" t="str">
        <f>IF(TimeSpend[[#This Row],[Personnel number]]&lt;&gt;"",VLOOKUP(TimeSpend[[#This Row],[Personnel number]],Users!A:B,2,0),"")</f>
        <v/>
      </c>
      <c r="N2157" s="69" t="str">
        <f>IF(TimeSpend[[#This Row],[Network Description]]&lt;&gt;"",VLOOKUP(TimeSpend[[#This Row],[Network Description]],Projects!A:C,3,0),"")</f>
        <v/>
      </c>
      <c r="O2157" s="69" t="str">
        <f>IF(TimeSpend[[#This Row],[Activity]]&lt;&gt;"",VLOOKUP(TimeSpend[[#This Row],[Activity]],Activity,2,FALSE),"")</f>
        <v/>
      </c>
    </row>
    <row r="2158" spans="3:15" ht="16.5" customHeight="1" x14ac:dyDescent="0.25">
      <c r="C2158" s="68" t="str">
        <f t="shared" si="36"/>
        <v/>
      </c>
      <c r="D2158" s="69" t="str">
        <f>IF(TimeSpend[[#This Row],[Network Description]]&lt;&gt;"",VLOOKUP(TimeSpend[[#This Row],[Network Description]],Projects!A:B,2,0),"")</f>
        <v/>
      </c>
      <c r="F2158" s="96"/>
      <c r="L2158" s="69" t="str">
        <f>IF(TimeSpend[[#This Row],[Personnel number]]&lt;&gt;"",Utilization!$J$2,"")</f>
        <v/>
      </c>
      <c r="M2158" s="69" t="str">
        <f>IF(TimeSpend[[#This Row],[Personnel number]]&lt;&gt;"",VLOOKUP(TimeSpend[[#This Row],[Personnel number]],Users!A:B,2,0),"")</f>
        <v/>
      </c>
      <c r="N2158" s="69" t="str">
        <f>IF(TimeSpend[[#This Row],[Network Description]]&lt;&gt;"",VLOOKUP(TimeSpend[[#This Row],[Network Description]],Projects!A:C,3,0),"")</f>
        <v/>
      </c>
      <c r="O2158" s="69" t="str">
        <f>IF(TimeSpend[[#This Row],[Activity]]&lt;&gt;"",VLOOKUP(TimeSpend[[#This Row],[Activity]],Activity,2,FALSE),"")</f>
        <v/>
      </c>
    </row>
    <row r="2159" spans="3:15" ht="16.5" customHeight="1" x14ac:dyDescent="0.25">
      <c r="C2159" s="68" t="str">
        <f t="shared" si="36"/>
        <v/>
      </c>
      <c r="D2159" s="69" t="str">
        <f>IF(TimeSpend[[#This Row],[Network Description]]&lt;&gt;"",VLOOKUP(TimeSpend[[#This Row],[Network Description]],Projects!A:B,2,0),"")</f>
        <v/>
      </c>
      <c r="F2159" s="96"/>
      <c r="L2159" s="69" t="str">
        <f>IF(TimeSpend[[#This Row],[Personnel number]]&lt;&gt;"",Utilization!$J$2,"")</f>
        <v/>
      </c>
      <c r="M2159" s="69" t="str">
        <f>IF(TimeSpend[[#This Row],[Personnel number]]&lt;&gt;"",VLOOKUP(TimeSpend[[#This Row],[Personnel number]],Users!A:B,2,0),"")</f>
        <v/>
      </c>
      <c r="N2159" s="69" t="str">
        <f>IF(TimeSpend[[#This Row],[Network Description]]&lt;&gt;"",VLOOKUP(TimeSpend[[#This Row],[Network Description]],Projects!A:C,3,0),"")</f>
        <v/>
      </c>
      <c r="O2159" s="69" t="str">
        <f>IF(TimeSpend[[#This Row],[Activity]]&lt;&gt;"",VLOOKUP(TimeSpend[[#This Row],[Activity]],Activity,2,FALSE),"")</f>
        <v/>
      </c>
    </row>
    <row r="2160" spans="3:15" ht="16.5" customHeight="1" x14ac:dyDescent="0.25">
      <c r="C2160" s="68" t="str">
        <f t="shared" si="36"/>
        <v/>
      </c>
      <c r="D2160" s="69" t="str">
        <f>IF(TimeSpend[[#This Row],[Network Description]]&lt;&gt;"",VLOOKUP(TimeSpend[[#This Row],[Network Description]],Projects!A:B,2,0),"")</f>
        <v/>
      </c>
      <c r="F2160" s="96"/>
      <c r="L2160" s="69" t="str">
        <f>IF(TimeSpend[[#This Row],[Personnel number]]&lt;&gt;"",Utilization!$J$2,"")</f>
        <v/>
      </c>
      <c r="M2160" s="69" t="str">
        <f>IF(TimeSpend[[#This Row],[Personnel number]]&lt;&gt;"",VLOOKUP(TimeSpend[[#This Row],[Personnel number]],Users!A:B,2,0),"")</f>
        <v/>
      </c>
      <c r="N2160" s="69" t="str">
        <f>IF(TimeSpend[[#This Row],[Network Description]]&lt;&gt;"",VLOOKUP(TimeSpend[[#This Row],[Network Description]],Projects!A:C,3,0),"")</f>
        <v/>
      </c>
      <c r="O2160" s="69" t="str">
        <f>IF(TimeSpend[[#This Row],[Activity]]&lt;&gt;"",VLOOKUP(TimeSpend[[#This Row],[Activity]],Activity,2,FALSE),"")</f>
        <v/>
      </c>
    </row>
    <row r="2161" spans="3:15" ht="16.5" customHeight="1" x14ac:dyDescent="0.25">
      <c r="C2161" s="68" t="str">
        <f t="shared" si="36"/>
        <v/>
      </c>
      <c r="D2161" s="69" t="str">
        <f>IF(TimeSpend[[#This Row],[Network Description]]&lt;&gt;"",VLOOKUP(TimeSpend[[#This Row],[Network Description]],Projects!A:B,2,0),"")</f>
        <v/>
      </c>
      <c r="F2161" s="96"/>
      <c r="L2161" s="69" t="str">
        <f>IF(TimeSpend[[#This Row],[Personnel number]]&lt;&gt;"",Utilization!$J$2,"")</f>
        <v/>
      </c>
      <c r="M2161" s="69" t="str">
        <f>IF(TimeSpend[[#This Row],[Personnel number]]&lt;&gt;"",VLOOKUP(TimeSpend[[#This Row],[Personnel number]],Users!A:B,2,0),"")</f>
        <v/>
      </c>
      <c r="N2161" s="69" t="str">
        <f>IF(TimeSpend[[#This Row],[Network Description]]&lt;&gt;"",VLOOKUP(TimeSpend[[#This Row],[Network Description]],Projects!A:C,3,0),"")</f>
        <v/>
      </c>
      <c r="O2161" s="69" t="str">
        <f>IF(TimeSpend[[#This Row],[Activity]]&lt;&gt;"",VLOOKUP(TimeSpend[[#This Row],[Activity]],Activity,2,FALSE),"")</f>
        <v/>
      </c>
    </row>
    <row r="2162" spans="3:15" ht="16.5" customHeight="1" x14ac:dyDescent="0.25">
      <c r="C2162" s="68" t="str">
        <f t="shared" si="36"/>
        <v/>
      </c>
      <c r="D2162" s="69" t="str">
        <f>IF(TimeSpend[[#This Row],[Network Description]]&lt;&gt;"",VLOOKUP(TimeSpend[[#This Row],[Network Description]],Projects!A:B,2,0),"")</f>
        <v/>
      </c>
      <c r="F2162" s="96"/>
      <c r="L2162" s="69" t="str">
        <f>IF(TimeSpend[[#This Row],[Personnel number]]&lt;&gt;"",Utilization!$J$2,"")</f>
        <v/>
      </c>
      <c r="M2162" s="69" t="str">
        <f>IF(TimeSpend[[#This Row],[Personnel number]]&lt;&gt;"",VLOOKUP(TimeSpend[[#This Row],[Personnel number]],Users!A:B,2,0),"")</f>
        <v/>
      </c>
      <c r="N2162" s="69" t="str">
        <f>IF(TimeSpend[[#This Row],[Network Description]]&lt;&gt;"",VLOOKUP(TimeSpend[[#This Row],[Network Description]],Projects!A:C,3,0),"")</f>
        <v/>
      </c>
      <c r="O2162" s="69" t="str">
        <f>IF(TimeSpend[[#This Row],[Activity]]&lt;&gt;"",VLOOKUP(TimeSpend[[#This Row],[Activity]],Activity,2,FALSE),"")</f>
        <v/>
      </c>
    </row>
    <row r="2163" spans="3:15" ht="16.5" customHeight="1" x14ac:dyDescent="0.25">
      <c r="C2163" s="68" t="str">
        <f t="shared" si="36"/>
        <v/>
      </c>
      <c r="D2163" s="69" t="str">
        <f>IF(TimeSpend[[#This Row],[Network Description]]&lt;&gt;"",VLOOKUP(TimeSpend[[#This Row],[Network Description]],Projects!A:B,2,0),"")</f>
        <v/>
      </c>
      <c r="F2163" s="96"/>
      <c r="L2163" s="69" t="str">
        <f>IF(TimeSpend[[#This Row],[Personnel number]]&lt;&gt;"",Utilization!$J$2,"")</f>
        <v/>
      </c>
      <c r="M2163" s="69" t="str">
        <f>IF(TimeSpend[[#This Row],[Personnel number]]&lt;&gt;"",VLOOKUP(TimeSpend[[#This Row],[Personnel number]],Users!A:B,2,0),"")</f>
        <v/>
      </c>
      <c r="N2163" s="69" t="str">
        <f>IF(TimeSpend[[#This Row],[Network Description]]&lt;&gt;"",VLOOKUP(TimeSpend[[#This Row],[Network Description]],Projects!A:C,3,0),"")</f>
        <v/>
      </c>
      <c r="O2163" s="69" t="str">
        <f>IF(TimeSpend[[#This Row],[Activity]]&lt;&gt;"",VLOOKUP(TimeSpend[[#This Row],[Activity]],Activity,2,FALSE),"")</f>
        <v/>
      </c>
    </row>
    <row r="2164" spans="3:15" ht="16.5" customHeight="1" x14ac:dyDescent="0.25">
      <c r="C2164" s="68" t="str">
        <f t="shared" si="36"/>
        <v/>
      </c>
      <c r="D2164" s="69" t="str">
        <f>IF(TimeSpend[[#This Row],[Network Description]]&lt;&gt;"",VLOOKUP(TimeSpend[[#This Row],[Network Description]],Projects!A:B,2,0),"")</f>
        <v/>
      </c>
      <c r="F2164" s="96"/>
      <c r="L2164" s="69" t="str">
        <f>IF(TimeSpend[[#This Row],[Personnel number]]&lt;&gt;"",Utilization!$J$2,"")</f>
        <v/>
      </c>
      <c r="M2164" s="69" t="str">
        <f>IF(TimeSpend[[#This Row],[Personnel number]]&lt;&gt;"",VLOOKUP(TimeSpend[[#This Row],[Personnel number]],Users!A:B,2,0),"")</f>
        <v/>
      </c>
      <c r="N2164" s="69" t="str">
        <f>IF(TimeSpend[[#This Row],[Network Description]]&lt;&gt;"",VLOOKUP(TimeSpend[[#This Row],[Network Description]],Projects!A:C,3,0),"")</f>
        <v/>
      </c>
      <c r="O2164" s="69" t="str">
        <f>IF(TimeSpend[[#This Row],[Activity]]&lt;&gt;"",VLOOKUP(TimeSpend[[#This Row],[Activity]],Activity,2,FALSE),"")</f>
        <v/>
      </c>
    </row>
    <row r="2165" spans="3:15" ht="16.5" customHeight="1" x14ac:dyDescent="0.25">
      <c r="C2165" s="68" t="str">
        <f t="shared" si="36"/>
        <v/>
      </c>
      <c r="D2165" s="69" t="str">
        <f>IF(TimeSpend[[#This Row],[Network Description]]&lt;&gt;"",VLOOKUP(TimeSpend[[#This Row],[Network Description]],Projects!A:B,2,0),"")</f>
        <v/>
      </c>
      <c r="F2165" s="96"/>
      <c r="L2165" s="69" t="str">
        <f>IF(TimeSpend[[#This Row],[Personnel number]]&lt;&gt;"",Utilization!$J$2,"")</f>
        <v/>
      </c>
      <c r="M2165" s="69" t="str">
        <f>IF(TimeSpend[[#This Row],[Personnel number]]&lt;&gt;"",VLOOKUP(TimeSpend[[#This Row],[Personnel number]],Users!A:B,2,0),"")</f>
        <v/>
      </c>
      <c r="N2165" s="69" t="str">
        <f>IF(TimeSpend[[#This Row],[Network Description]]&lt;&gt;"",VLOOKUP(TimeSpend[[#This Row],[Network Description]],Projects!A:C,3,0),"")</f>
        <v/>
      </c>
      <c r="O2165" s="69" t="str">
        <f>IF(TimeSpend[[#This Row],[Activity]]&lt;&gt;"",VLOOKUP(TimeSpend[[#This Row],[Activity]],Activity,2,FALSE),"")</f>
        <v/>
      </c>
    </row>
    <row r="2166" spans="3:15" ht="16.5" customHeight="1" x14ac:dyDescent="0.25">
      <c r="C2166" s="68" t="str">
        <f t="shared" si="36"/>
        <v/>
      </c>
      <c r="D2166" s="69" t="str">
        <f>IF(TimeSpend[[#This Row],[Network Description]]&lt;&gt;"",VLOOKUP(TimeSpend[[#This Row],[Network Description]],Projects!A:B,2,0),"")</f>
        <v/>
      </c>
      <c r="F2166" s="96"/>
      <c r="L2166" s="69" t="str">
        <f>IF(TimeSpend[[#This Row],[Personnel number]]&lt;&gt;"",Utilization!$J$2,"")</f>
        <v/>
      </c>
      <c r="M2166" s="69" t="str">
        <f>IF(TimeSpend[[#This Row],[Personnel number]]&lt;&gt;"",VLOOKUP(TimeSpend[[#This Row],[Personnel number]],Users!A:B,2,0),"")</f>
        <v/>
      </c>
      <c r="N2166" s="69" t="str">
        <f>IF(TimeSpend[[#This Row],[Network Description]]&lt;&gt;"",VLOOKUP(TimeSpend[[#This Row],[Network Description]],Projects!A:C,3,0),"")</f>
        <v/>
      </c>
      <c r="O2166" s="69" t="str">
        <f>IF(TimeSpend[[#This Row],[Activity]]&lt;&gt;"",VLOOKUP(TimeSpend[[#This Row],[Activity]],Activity,2,FALSE),"")</f>
        <v/>
      </c>
    </row>
    <row r="2167" spans="3:15" ht="16.5" customHeight="1" x14ac:dyDescent="0.25">
      <c r="C2167" s="68" t="str">
        <f t="shared" si="36"/>
        <v/>
      </c>
      <c r="D2167" s="69" t="str">
        <f>IF(TimeSpend[[#This Row],[Network Description]]&lt;&gt;"",VLOOKUP(TimeSpend[[#This Row],[Network Description]],Projects!A:B,2,0),"")</f>
        <v/>
      </c>
      <c r="F2167" s="96"/>
      <c r="L2167" s="69" t="str">
        <f>IF(TimeSpend[[#This Row],[Personnel number]]&lt;&gt;"",Utilization!$J$2,"")</f>
        <v/>
      </c>
      <c r="M2167" s="69" t="str">
        <f>IF(TimeSpend[[#This Row],[Personnel number]]&lt;&gt;"",VLOOKUP(TimeSpend[[#This Row],[Personnel number]],Users!A:B,2,0),"")</f>
        <v/>
      </c>
      <c r="N2167" s="69" t="str">
        <f>IF(TimeSpend[[#This Row],[Network Description]]&lt;&gt;"",VLOOKUP(TimeSpend[[#This Row],[Network Description]],Projects!A:C,3,0),"")</f>
        <v/>
      </c>
      <c r="O2167" s="69" t="str">
        <f>IF(TimeSpend[[#This Row],[Activity]]&lt;&gt;"",VLOOKUP(TimeSpend[[#This Row],[Activity]],Activity,2,FALSE),"")</f>
        <v/>
      </c>
    </row>
    <row r="2168" spans="3:15" ht="16.5" customHeight="1" x14ac:dyDescent="0.25">
      <c r="C2168" s="68" t="str">
        <f t="shared" si="36"/>
        <v/>
      </c>
      <c r="D2168" s="69" t="str">
        <f>IF(TimeSpend[[#This Row],[Network Description]]&lt;&gt;"",VLOOKUP(TimeSpend[[#This Row],[Network Description]],Projects!A:B,2,0),"")</f>
        <v/>
      </c>
      <c r="F2168" s="96"/>
      <c r="L2168" s="69" t="str">
        <f>IF(TimeSpend[[#This Row],[Personnel number]]&lt;&gt;"",Utilization!$J$2,"")</f>
        <v/>
      </c>
      <c r="M2168" s="69" t="str">
        <f>IF(TimeSpend[[#This Row],[Personnel number]]&lt;&gt;"",VLOOKUP(TimeSpend[[#This Row],[Personnel number]],Users!A:B,2,0),"")</f>
        <v/>
      </c>
      <c r="N2168" s="69" t="str">
        <f>IF(TimeSpend[[#This Row],[Network Description]]&lt;&gt;"",VLOOKUP(TimeSpend[[#This Row],[Network Description]],Projects!A:C,3,0),"")</f>
        <v/>
      </c>
      <c r="O2168" s="69" t="str">
        <f>IF(TimeSpend[[#This Row],[Activity]]&lt;&gt;"",VLOOKUP(TimeSpend[[#This Row],[Activity]],Activity,2,FALSE),"")</f>
        <v/>
      </c>
    </row>
    <row r="2169" spans="3:15" ht="16.5" customHeight="1" x14ac:dyDescent="0.25">
      <c r="C2169" s="68" t="str">
        <f t="shared" si="36"/>
        <v/>
      </c>
      <c r="D2169" s="69" t="str">
        <f>IF(TimeSpend[[#This Row],[Network Description]]&lt;&gt;"",VLOOKUP(TimeSpend[[#This Row],[Network Description]],Projects!A:B,2,0),"")</f>
        <v/>
      </c>
      <c r="F2169" s="96"/>
      <c r="L2169" s="69" t="str">
        <f>IF(TimeSpend[[#This Row],[Personnel number]]&lt;&gt;"",Utilization!$J$2,"")</f>
        <v/>
      </c>
      <c r="M2169" s="69" t="str">
        <f>IF(TimeSpend[[#This Row],[Personnel number]]&lt;&gt;"",VLOOKUP(TimeSpend[[#This Row],[Personnel number]],Users!A:B,2,0),"")</f>
        <v/>
      </c>
      <c r="N2169" s="69" t="str">
        <f>IF(TimeSpend[[#This Row],[Network Description]]&lt;&gt;"",VLOOKUP(TimeSpend[[#This Row],[Network Description]],Projects!A:C,3,0),"")</f>
        <v/>
      </c>
      <c r="O2169" s="69" t="str">
        <f>IF(TimeSpend[[#This Row],[Activity]]&lt;&gt;"",VLOOKUP(TimeSpend[[#This Row],[Activity]],Activity,2,FALSE),"")</f>
        <v/>
      </c>
    </row>
    <row r="2170" spans="3:15" ht="16.5" customHeight="1" x14ac:dyDescent="0.25">
      <c r="C2170" s="68" t="str">
        <f t="shared" si="36"/>
        <v/>
      </c>
      <c r="D2170" s="69" t="str">
        <f>IF(TimeSpend[[#This Row],[Network Description]]&lt;&gt;"",VLOOKUP(TimeSpend[[#This Row],[Network Description]],Projects!A:B,2,0),"")</f>
        <v/>
      </c>
      <c r="F2170" s="96"/>
      <c r="L2170" s="69" t="str">
        <f>IF(TimeSpend[[#This Row],[Personnel number]]&lt;&gt;"",Utilization!$J$2,"")</f>
        <v/>
      </c>
      <c r="M2170" s="69" t="str">
        <f>IF(TimeSpend[[#This Row],[Personnel number]]&lt;&gt;"",VLOOKUP(TimeSpend[[#This Row],[Personnel number]],Users!A:B,2,0),"")</f>
        <v/>
      </c>
      <c r="N2170" s="69" t="str">
        <f>IF(TimeSpend[[#This Row],[Network Description]]&lt;&gt;"",VLOOKUP(TimeSpend[[#This Row],[Network Description]],Projects!A:C,3,0),"")</f>
        <v/>
      </c>
      <c r="O2170" s="69" t="str">
        <f>IF(TimeSpend[[#This Row],[Activity]]&lt;&gt;"",VLOOKUP(TimeSpend[[#This Row],[Activity]],Activity,2,FALSE),"")</f>
        <v/>
      </c>
    </row>
    <row r="2171" spans="3:15" ht="16.5" customHeight="1" x14ac:dyDescent="0.25">
      <c r="C2171" s="68" t="str">
        <f t="shared" si="36"/>
        <v/>
      </c>
      <c r="D2171" s="69" t="str">
        <f>IF(TimeSpend[[#This Row],[Network Description]]&lt;&gt;"",VLOOKUP(TimeSpend[[#This Row],[Network Description]],Projects!A:B,2,0),"")</f>
        <v/>
      </c>
      <c r="F2171" s="96"/>
      <c r="L2171" s="69" t="str">
        <f>IF(TimeSpend[[#This Row],[Personnel number]]&lt;&gt;"",Utilization!$J$2,"")</f>
        <v/>
      </c>
      <c r="M2171" s="69" t="str">
        <f>IF(TimeSpend[[#This Row],[Personnel number]]&lt;&gt;"",VLOOKUP(TimeSpend[[#This Row],[Personnel number]],Users!A:B,2,0),"")</f>
        <v/>
      </c>
      <c r="N2171" s="69" t="str">
        <f>IF(TimeSpend[[#This Row],[Network Description]]&lt;&gt;"",VLOOKUP(TimeSpend[[#This Row],[Network Description]],Projects!A:C,3,0),"")</f>
        <v/>
      </c>
      <c r="O2171" s="69" t="str">
        <f>IF(TimeSpend[[#This Row],[Activity]]&lt;&gt;"",VLOOKUP(TimeSpend[[#This Row],[Activity]],Activity,2,FALSE),"")</f>
        <v/>
      </c>
    </row>
    <row r="2172" spans="3:15" ht="16.5" customHeight="1" x14ac:dyDescent="0.25">
      <c r="C2172" s="68" t="str">
        <f t="shared" si="36"/>
        <v/>
      </c>
      <c r="D2172" s="69" t="str">
        <f>IF(TimeSpend[[#This Row],[Network Description]]&lt;&gt;"",VLOOKUP(TimeSpend[[#This Row],[Network Description]],Projects!A:B,2,0),"")</f>
        <v/>
      </c>
      <c r="F2172" s="96"/>
      <c r="L2172" s="69" t="str">
        <f>IF(TimeSpend[[#This Row],[Personnel number]]&lt;&gt;"",Utilization!$J$2,"")</f>
        <v/>
      </c>
      <c r="M2172" s="69" t="str">
        <f>IF(TimeSpend[[#This Row],[Personnel number]]&lt;&gt;"",VLOOKUP(TimeSpend[[#This Row],[Personnel number]],Users!A:B,2,0),"")</f>
        <v/>
      </c>
      <c r="N2172" s="69" t="str">
        <f>IF(TimeSpend[[#This Row],[Network Description]]&lt;&gt;"",VLOOKUP(TimeSpend[[#This Row],[Network Description]],Projects!A:C,3,0),"")</f>
        <v/>
      </c>
      <c r="O2172" s="69" t="str">
        <f>IF(TimeSpend[[#This Row],[Activity]]&lt;&gt;"",VLOOKUP(TimeSpend[[#This Row],[Activity]],Activity,2,FALSE),"")</f>
        <v/>
      </c>
    </row>
    <row r="2173" spans="3:15" ht="16.5" customHeight="1" x14ac:dyDescent="0.25">
      <c r="C2173" s="68" t="str">
        <f t="shared" si="36"/>
        <v/>
      </c>
      <c r="D2173" s="69" t="str">
        <f>IF(TimeSpend[[#This Row],[Network Description]]&lt;&gt;"",VLOOKUP(TimeSpend[[#This Row],[Network Description]],Projects!A:B,2,0),"")</f>
        <v/>
      </c>
      <c r="F2173" s="96"/>
      <c r="L2173" s="69" t="str">
        <f>IF(TimeSpend[[#This Row],[Personnel number]]&lt;&gt;"",Utilization!$J$2,"")</f>
        <v/>
      </c>
      <c r="M2173" s="69" t="str">
        <f>IF(TimeSpend[[#This Row],[Personnel number]]&lt;&gt;"",VLOOKUP(TimeSpend[[#This Row],[Personnel number]],Users!A:B,2,0),"")</f>
        <v/>
      </c>
      <c r="N2173" s="69" t="str">
        <f>IF(TimeSpend[[#This Row],[Network Description]]&lt;&gt;"",VLOOKUP(TimeSpend[[#This Row],[Network Description]],Projects!A:C,3,0),"")</f>
        <v/>
      </c>
      <c r="O2173" s="69" t="str">
        <f>IF(TimeSpend[[#This Row],[Activity]]&lt;&gt;"",VLOOKUP(TimeSpend[[#This Row],[Activity]],Activity,2,FALSE),"")</f>
        <v/>
      </c>
    </row>
    <row r="2174" spans="3:15" ht="16.5" customHeight="1" x14ac:dyDescent="0.25">
      <c r="C2174" s="68" t="str">
        <f t="shared" si="36"/>
        <v/>
      </c>
      <c r="D2174" s="69" t="str">
        <f>IF(TimeSpend[[#This Row],[Network Description]]&lt;&gt;"",VLOOKUP(TimeSpend[[#This Row],[Network Description]],Projects!A:B,2,0),"")</f>
        <v/>
      </c>
      <c r="F2174" s="96"/>
      <c r="L2174" s="69" t="str">
        <f>IF(TimeSpend[[#This Row],[Personnel number]]&lt;&gt;"",Utilization!$J$2,"")</f>
        <v/>
      </c>
      <c r="M2174" s="69" t="str">
        <f>IF(TimeSpend[[#This Row],[Personnel number]]&lt;&gt;"",VLOOKUP(TimeSpend[[#This Row],[Personnel number]],Users!A:B,2,0),"")</f>
        <v/>
      </c>
      <c r="N2174" s="69" t="str">
        <f>IF(TimeSpend[[#This Row],[Network Description]]&lt;&gt;"",VLOOKUP(TimeSpend[[#This Row],[Network Description]],Projects!A:C,3,0),"")</f>
        <v/>
      </c>
      <c r="O2174" s="69" t="str">
        <f>IF(TimeSpend[[#This Row],[Activity]]&lt;&gt;"",VLOOKUP(TimeSpend[[#This Row],[Activity]],Activity,2,FALSE),"")</f>
        <v/>
      </c>
    </row>
    <row r="2175" spans="3:15" ht="16.5" customHeight="1" x14ac:dyDescent="0.25">
      <c r="C2175" s="68" t="str">
        <f t="shared" si="36"/>
        <v/>
      </c>
      <c r="D2175" s="69" t="str">
        <f>IF(TimeSpend[[#This Row],[Network Description]]&lt;&gt;"",VLOOKUP(TimeSpend[[#This Row],[Network Description]],Projects!A:B,2,0),"")</f>
        <v/>
      </c>
      <c r="F2175" s="96"/>
      <c r="L2175" s="69" t="str">
        <f>IF(TimeSpend[[#This Row],[Personnel number]]&lt;&gt;"",Utilization!$J$2,"")</f>
        <v/>
      </c>
      <c r="M2175" s="69" t="str">
        <f>IF(TimeSpend[[#This Row],[Personnel number]]&lt;&gt;"",VLOOKUP(TimeSpend[[#This Row],[Personnel number]],Users!A:B,2,0),"")</f>
        <v/>
      </c>
      <c r="N2175" s="69" t="str">
        <f>IF(TimeSpend[[#This Row],[Network Description]]&lt;&gt;"",VLOOKUP(TimeSpend[[#This Row],[Network Description]],Projects!A:C,3,0),"")</f>
        <v/>
      </c>
      <c r="O2175" s="69" t="str">
        <f>IF(TimeSpend[[#This Row],[Activity]]&lt;&gt;"",VLOOKUP(TimeSpend[[#This Row],[Activity]],Activity,2,FALSE),"")</f>
        <v/>
      </c>
    </row>
    <row r="2176" spans="3:15" ht="16.5" customHeight="1" x14ac:dyDescent="0.25">
      <c r="C2176" s="68" t="str">
        <f t="shared" si="36"/>
        <v/>
      </c>
      <c r="D2176" s="69" t="str">
        <f>IF(TimeSpend[[#This Row],[Network Description]]&lt;&gt;"",VLOOKUP(TimeSpend[[#This Row],[Network Description]],Projects!A:B,2,0),"")</f>
        <v/>
      </c>
      <c r="F2176" s="96"/>
      <c r="L2176" s="69" t="str">
        <f>IF(TimeSpend[[#This Row],[Personnel number]]&lt;&gt;"",Utilization!$J$2,"")</f>
        <v/>
      </c>
      <c r="M2176" s="69" t="str">
        <f>IF(TimeSpend[[#This Row],[Personnel number]]&lt;&gt;"",VLOOKUP(TimeSpend[[#This Row],[Personnel number]],Users!A:B,2,0),"")</f>
        <v/>
      </c>
      <c r="N2176" s="69" t="str">
        <f>IF(TimeSpend[[#This Row],[Network Description]]&lt;&gt;"",VLOOKUP(TimeSpend[[#This Row],[Network Description]],Projects!A:C,3,0),"")</f>
        <v/>
      </c>
      <c r="O2176" s="69" t="str">
        <f>IF(TimeSpend[[#This Row],[Activity]]&lt;&gt;"",VLOOKUP(TimeSpend[[#This Row],[Activity]],Activity,2,FALSE),"")</f>
        <v/>
      </c>
    </row>
    <row r="2177" spans="3:15" ht="16.5" customHeight="1" x14ac:dyDescent="0.25">
      <c r="C2177" s="68" t="str">
        <f t="shared" ref="C2177:C2240" si="37">IF((I2177-INT(I2177))*24-(H2177-INT(H2177))*24=0,"",(I2177-INT(I2177))*24-(H2177-INT(H2177))*24)</f>
        <v/>
      </c>
      <c r="D2177" s="69" t="str">
        <f>IF(TimeSpend[[#This Row],[Network Description]]&lt;&gt;"",VLOOKUP(TimeSpend[[#This Row],[Network Description]],Projects!A:B,2,0),"")</f>
        <v/>
      </c>
      <c r="F2177" s="96"/>
      <c r="L2177" s="69" t="str">
        <f>IF(TimeSpend[[#This Row],[Personnel number]]&lt;&gt;"",Utilization!$J$2,"")</f>
        <v/>
      </c>
      <c r="M2177" s="69" t="str">
        <f>IF(TimeSpend[[#This Row],[Personnel number]]&lt;&gt;"",VLOOKUP(TimeSpend[[#This Row],[Personnel number]],Users!A:B,2,0),"")</f>
        <v/>
      </c>
      <c r="N2177" s="69" t="str">
        <f>IF(TimeSpend[[#This Row],[Network Description]]&lt;&gt;"",VLOOKUP(TimeSpend[[#This Row],[Network Description]],Projects!A:C,3,0),"")</f>
        <v/>
      </c>
      <c r="O2177" s="69" t="str">
        <f>IF(TimeSpend[[#This Row],[Activity]]&lt;&gt;"",VLOOKUP(TimeSpend[[#This Row],[Activity]],Activity,2,FALSE),"")</f>
        <v/>
      </c>
    </row>
    <row r="2178" spans="3:15" ht="16.5" customHeight="1" x14ac:dyDescent="0.25">
      <c r="C2178" s="68" t="str">
        <f t="shared" si="37"/>
        <v/>
      </c>
      <c r="D2178" s="69" t="str">
        <f>IF(TimeSpend[[#This Row],[Network Description]]&lt;&gt;"",VLOOKUP(TimeSpend[[#This Row],[Network Description]],Projects!A:B,2,0),"")</f>
        <v/>
      </c>
      <c r="F2178" s="96"/>
      <c r="L2178" s="69" t="str">
        <f>IF(TimeSpend[[#This Row],[Personnel number]]&lt;&gt;"",Utilization!$J$2,"")</f>
        <v/>
      </c>
      <c r="M2178" s="69" t="str">
        <f>IF(TimeSpend[[#This Row],[Personnel number]]&lt;&gt;"",VLOOKUP(TimeSpend[[#This Row],[Personnel number]],Users!A:B,2,0),"")</f>
        <v/>
      </c>
      <c r="N2178" s="69" t="str">
        <f>IF(TimeSpend[[#This Row],[Network Description]]&lt;&gt;"",VLOOKUP(TimeSpend[[#This Row],[Network Description]],Projects!A:C,3,0),"")</f>
        <v/>
      </c>
      <c r="O2178" s="69" t="str">
        <f>IF(TimeSpend[[#This Row],[Activity]]&lt;&gt;"",VLOOKUP(TimeSpend[[#This Row],[Activity]],Activity,2,FALSE),"")</f>
        <v/>
      </c>
    </row>
    <row r="2179" spans="3:15" ht="16.5" customHeight="1" x14ac:dyDescent="0.25">
      <c r="C2179" s="68" t="str">
        <f t="shared" si="37"/>
        <v/>
      </c>
      <c r="D2179" s="69" t="str">
        <f>IF(TimeSpend[[#This Row],[Network Description]]&lt;&gt;"",VLOOKUP(TimeSpend[[#This Row],[Network Description]],Projects!A:B,2,0),"")</f>
        <v/>
      </c>
      <c r="F2179" s="96"/>
      <c r="L2179" s="69" t="str">
        <f>IF(TimeSpend[[#This Row],[Personnel number]]&lt;&gt;"",Utilization!$J$2,"")</f>
        <v/>
      </c>
      <c r="M2179" s="69" t="str">
        <f>IF(TimeSpend[[#This Row],[Personnel number]]&lt;&gt;"",VLOOKUP(TimeSpend[[#This Row],[Personnel number]],Users!A:B,2,0),"")</f>
        <v/>
      </c>
      <c r="N2179" s="69" t="str">
        <f>IF(TimeSpend[[#This Row],[Network Description]]&lt;&gt;"",VLOOKUP(TimeSpend[[#This Row],[Network Description]],Projects!A:C,3,0),"")</f>
        <v/>
      </c>
      <c r="O2179" s="69" t="str">
        <f>IF(TimeSpend[[#This Row],[Activity]]&lt;&gt;"",VLOOKUP(TimeSpend[[#This Row],[Activity]],Activity,2,FALSE),"")</f>
        <v/>
      </c>
    </row>
    <row r="2180" spans="3:15" ht="16.5" customHeight="1" x14ac:dyDescent="0.25">
      <c r="C2180" s="68" t="str">
        <f t="shared" si="37"/>
        <v/>
      </c>
      <c r="D2180" s="69" t="str">
        <f>IF(TimeSpend[[#This Row],[Network Description]]&lt;&gt;"",VLOOKUP(TimeSpend[[#This Row],[Network Description]],Projects!A:B,2,0),"")</f>
        <v/>
      </c>
      <c r="F2180" s="96"/>
      <c r="L2180" s="69" t="str">
        <f>IF(TimeSpend[[#This Row],[Personnel number]]&lt;&gt;"",Utilization!$J$2,"")</f>
        <v/>
      </c>
      <c r="M2180" s="69" t="str">
        <f>IF(TimeSpend[[#This Row],[Personnel number]]&lt;&gt;"",VLOOKUP(TimeSpend[[#This Row],[Personnel number]],Users!A:B,2,0),"")</f>
        <v/>
      </c>
      <c r="N2180" s="69" t="str">
        <f>IF(TimeSpend[[#This Row],[Network Description]]&lt;&gt;"",VLOOKUP(TimeSpend[[#This Row],[Network Description]],Projects!A:C,3,0),"")</f>
        <v/>
      </c>
      <c r="O2180" s="69" t="str">
        <f>IF(TimeSpend[[#This Row],[Activity]]&lt;&gt;"",VLOOKUP(TimeSpend[[#This Row],[Activity]],Activity,2,FALSE),"")</f>
        <v/>
      </c>
    </row>
    <row r="2181" spans="3:15" ht="16.5" customHeight="1" x14ac:dyDescent="0.25">
      <c r="C2181" s="68" t="str">
        <f t="shared" si="37"/>
        <v/>
      </c>
      <c r="D2181" s="69" t="str">
        <f>IF(TimeSpend[[#This Row],[Network Description]]&lt;&gt;"",VLOOKUP(TimeSpend[[#This Row],[Network Description]],Projects!A:B,2,0),"")</f>
        <v/>
      </c>
      <c r="F2181" s="96"/>
      <c r="L2181" s="69" t="str">
        <f>IF(TimeSpend[[#This Row],[Personnel number]]&lt;&gt;"",Utilization!$J$2,"")</f>
        <v/>
      </c>
      <c r="M2181" s="69" t="str">
        <f>IF(TimeSpend[[#This Row],[Personnel number]]&lt;&gt;"",VLOOKUP(TimeSpend[[#This Row],[Personnel number]],Users!A:B,2,0),"")</f>
        <v/>
      </c>
      <c r="N2181" s="69" t="str">
        <f>IF(TimeSpend[[#This Row],[Network Description]]&lt;&gt;"",VLOOKUP(TimeSpend[[#This Row],[Network Description]],Projects!A:C,3,0),"")</f>
        <v/>
      </c>
      <c r="O2181" s="69" t="str">
        <f>IF(TimeSpend[[#This Row],[Activity]]&lt;&gt;"",VLOOKUP(TimeSpend[[#This Row],[Activity]],Activity,2,FALSE),"")</f>
        <v/>
      </c>
    </row>
    <row r="2182" spans="3:15" ht="16.5" customHeight="1" x14ac:dyDescent="0.25">
      <c r="C2182" s="68" t="str">
        <f t="shared" si="37"/>
        <v/>
      </c>
      <c r="D2182" s="69" t="str">
        <f>IF(TimeSpend[[#This Row],[Network Description]]&lt;&gt;"",VLOOKUP(TimeSpend[[#This Row],[Network Description]],Projects!A:B,2,0),"")</f>
        <v/>
      </c>
      <c r="F2182" s="96"/>
      <c r="L2182" s="69" t="str">
        <f>IF(TimeSpend[[#This Row],[Personnel number]]&lt;&gt;"",Utilization!$J$2,"")</f>
        <v/>
      </c>
      <c r="M2182" s="69" t="str">
        <f>IF(TimeSpend[[#This Row],[Personnel number]]&lt;&gt;"",VLOOKUP(TimeSpend[[#This Row],[Personnel number]],Users!A:B,2,0),"")</f>
        <v/>
      </c>
      <c r="N2182" s="69" t="str">
        <f>IF(TimeSpend[[#This Row],[Network Description]]&lt;&gt;"",VLOOKUP(TimeSpend[[#This Row],[Network Description]],Projects!A:C,3,0),"")</f>
        <v/>
      </c>
      <c r="O2182" s="69" t="str">
        <f>IF(TimeSpend[[#This Row],[Activity]]&lt;&gt;"",VLOOKUP(TimeSpend[[#This Row],[Activity]],Activity,2,FALSE),"")</f>
        <v/>
      </c>
    </row>
    <row r="2183" spans="3:15" ht="16.5" customHeight="1" x14ac:dyDescent="0.25">
      <c r="C2183" s="68" t="str">
        <f t="shared" si="37"/>
        <v/>
      </c>
      <c r="D2183" s="69" t="str">
        <f>IF(TimeSpend[[#This Row],[Network Description]]&lt;&gt;"",VLOOKUP(TimeSpend[[#This Row],[Network Description]],Projects!A:B,2,0),"")</f>
        <v/>
      </c>
      <c r="F2183" s="96"/>
      <c r="L2183" s="69" t="str">
        <f>IF(TimeSpend[[#This Row],[Personnel number]]&lt;&gt;"",Utilization!$J$2,"")</f>
        <v/>
      </c>
      <c r="M2183" s="69" t="str">
        <f>IF(TimeSpend[[#This Row],[Personnel number]]&lt;&gt;"",VLOOKUP(TimeSpend[[#This Row],[Personnel number]],Users!A:B,2,0),"")</f>
        <v/>
      </c>
      <c r="N2183" s="69" t="str">
        <f>IF(TimeSpend[[#This Row],[Network Description]]&lt;&gt;"",VLOOKUP(TimeSpend[[#This Row],[Network Description]],Projects!A:C,3,0),"")</f>
        <v/>
      </c>
      <c r="O2183" s="69" t="str">
        <f>IF(TimeSpend[[#This Row],[Activity]]&lt;&gt;"",VLOOKUP(TimeSpend[[#This Row],[Activity]],Activity,2,FALSE),"")</f>
        <v/>
      </c>
    </row>
    <row r="2184" spans="3:15" ht="16.5" customHeight="1" x14ac:dyDescent="0.25">
      <c r="C2184" s="68" t="str">
        <f t="shared" si="37"/>
        <v/>
      </c>
      <c r="D2184" s="69" t="str">
        <f>IF(TimeSpend[[#This Row],[Network Description]]&lt;&gt;"",VLOOKUP(TimeSpend[[#This Row],[Network Description]],Projects!A:B,2,0),"")</f>
        <v/>
      </c>
      <c r="F2184" s="96"/>
      <c r="L2184" s="69" t="str">
        <f>IF(TimeSpend[[#This Row],[Personnel number]]&lt;&gt;"",Utilization!$J$2,"")</f>
        <v/>
      </c>
      <c r="M2184" s="69" t="str">
        <f>IF(TimeSpend[[#This Row],[Personnel number]]&lt;&gt;"",VLOOKUP(TimeSpend[[#This Row],[Personnel number]],Users!A:B,2,0),"")</f>
        <v/>
      </c>
      <c r="N2184" s="69" t="str">
        <f>IF(TimeSpend[[#This Row],[Network Description]]&lt;&gt;"",VLOOKUP(TimeSpend[[#This Row],[Network Description]],Projects!A:C,3,0),"")</f>
        <v/>
      </c>
      <c r="O2184" s="69" t="str">
        <f>IF(TimeSpend[[#This Row],[Activity]]&lt;&gt;"",VLOOKUP(TimeSpend[[#This Row],[Activity]],Activity,2,FALSE),"")</f>
        <v/>
      </c>
    </row>
    <row r="2185" spans="3:15" ht="16.5" customHeight="1" x14ac:dyDescent="0.25">
      <c r="C2185" s="68" t="str">
        <f t="shared" si="37"/>
        <v/>
      </c>
      <c r="D2185" s="69" t="str">
        <f>IF(TimeSpend[[#This Row],[Network Description]]&lt;&gt;"",VLOOKUP(TimeSpend[[#This Row],[Network Description]],Projects!A:B,2,0),"")</f>
        <v/>
      </c>
      <c r="F2185" s="96"/>
      <c r="L2185" s="69" t="str">
        <f>IF(TimeSpend[[#This Row],[Personnel number]]&lt;&gt;"",Utilization!$J$2,"")</f>
        <v/>
      </c>
      <c r="M2185" s="69" t="str">
        <f>IF(TimeSpend[[#This Row],[Personnel number]]&lt;&gt;"",VLOOKUP(TimeSpend[[#This Row],[Personnel number]],Users!A:B,2,0),"")</f>
        <v/>
      </c>
      <c r="N2185" s="69" t="str">
        <f>IF(TimeSpend[[#This Row],[Network Description]]&lt;&gt;"",VLOOKUP(TimeSpend[[#This Row],[Network Description]],Projects!A:C,3,0),"")</f>
        <v/>
      </c>
      <c r="O2185" s="69" t="str">
        <f>IF(TimeSpend[[#This Row],[Activity]]&lt;&gt;"",VLOOKUP(TimeSpend[[#This Row],[Activity]],Activity,2,FALSE),"")</f>
        <v/>
      </c>
    </row>
    <row r="2186" spans="3:15" ht="16.5" customHeight="1" x14ac:dyDescent="0.25">
      <c r="C2186" s="68" t="str">
        <f t="shared" si="37"/>
        <v/>
      </c>
      <c r="D2186" s="69" t="str">
        <f>IF(TimeSpend[[#This Row],[Network Description]]&lt;&gt;"",VLOOKUP(TimeSpend[[#This Row],[Network Description]],Projects!A:B,2,0),"")</f>
        <v/>
      </c>
      <c r="F2186" s="96"/>
      <c r="L2186" s="69" t="str">
        <f>IF(TimeSpend[[#This Row],[Personnel number]]&lt;&gt;"",Utilization!$J$2,"")</f>
        <v/>
      </c>
      <c r="M2186" s="69" t="str">
        <f>IF(TimeSpend[[#This Row],[Personnel number]]&lt;&gt;"",VLOOKUP(TimeSpend[[#This Row],[Personnel number]],Users!A:B,2,0),"")</f>
        <v/>
      </c>
      <c r="N2186" s="69" t="str">
        <f>IF(TimeSpend[[#This Row],[Network Description]]&lt;&gt;"",VLOOKUP(TimeSpend[[#This Row],[Network Description]],Projects!A:C,3,0),"")</f>
        <v/>
      </c>
      <c r="O2186" s="69" t="str">
        <f>IF(TimeSpend[[#This Row],[Activity]]&lt;&gt;"",VLOOKUP(TimeSpend[[#This Row],[Activity]],Activity,2,FALSE),"")</f>
        <v/>
      </c>
    </row>
    <row r="2187" spans="3:15" ht="16.5" customHeight="1" x14ac:dyDescent="0.25">
      <c r="C2187" s="68" t="str">
        <f t="shared" si="37"/>
        <v/>
      </c>
      <c r="D2187" s="69" t="str">
        <f>IF(TimeSpend[[#This Row],[Network Description]]&lt;&gt;"",VLOOKUP(TimeSpend[[#This Row],[Network Description]],Projects!A:B,2,0),"")</f>
        <v/>
      </c>
      <c r="F2187" s="96"/>
      <c r="L2187" s="69" t="str">
        <f>IF(TimeSpend[[#This Row],[Personnel number]]&lt;&gt;"",Utilization!$J$2,"")</f>
        <v/>
      </c>
      <c r="M2187" s="69" t="str">
        <f>IF(TimeSpend[[#This Row],[Personnel number]]&lt;&gt;"",VLOOKUP(TimeSpend[[#This Row],[Personnel number]],Users!A:B,2,0),"")</f>
        <v/>
      </c>
      <c r="N2187" s="69" t="str">
        <f>IF(TimeSpend[[#This Row],[Network Description]]&lt;&gt;"",VLOOKUP(TimeSpend[[#This Row],[Network Description]],Projects!A:C,3,0),"")</f>
        <v/>
      </c>
      <c r="O2187" s="69" t="str">
        <f>IF(TimeSpend[[#This Row],[Activity]]&lt;&gt;"",VLOOKUP(TimeSpend[[#This Row],[Activity]],Activity,2,FALSE),"")</f>
        <v/>
      </c>
    </row>
    <row r="2188" spans="3:15" ht="16.5" customHeight="1" x14ac:dyDescent="0.25">
      <c r="C2188" s="68" t="str">
        <f t="shared" si="37"/>
        <v/>
      </c>
      <c r="D2188" s="69" t="str">
        <f>IF(TimeSpend[[#This Row],[Network Description]]&lt;&gt;"",VLOOKUP(TimeSpend[[#This Row],[Network Description]],Projects!A:B,2,0),"")</f>
        <v/>
      </c>
      <c r="F2188" s="96"/>
      <c r="L2188" s="69" t="str">
        <f>IF(TimeSpend[[#This Row],[Personnel number]]&lt;&gt;"",Utilization!$J$2,"")</f>
        <v/>
      </c>
      <c r="M2188" s="69" t="str">
        <f>IF(TimeSpend[[#This Row],[Personnel number]]&lt;&gt;"",VLOOKUP(TimeSpend[[#This Row],[Personnel number]],Users!A:B,2,0),"")</f>
        <v/>
      </c>
      <c r="N2188" s="69" t="str">
        <f>IF(TimeSpend[[#This Row],[Network Description]]&lt;&gt;"",VLOOKUP(TimeSpend[[#This Row],[Network Description]],Projects!A:C,3,0),"")</f>
        <v/>
      </c>
      <c r="O2188" s="69" t="str">
        <f>IF(TimeSpend[[#This Row],[Activity]]&lt;&gt;"",VLOOKUP(TimeSpend[[#This Row],[Activity]],Activity,2,FALSE),"")</f>
        <v/>
      </c>
    </row>
    <row r="2189" spans="3:15" ht="16.5" customHeight="1" x14ac:dyDescent="0.25">
      <c r="C2189" s="68" t="str">
        <f t="shared" si="37"/>
        <v/>
      </c>
      <c r="D2189" s="69" t="str">
        <f>IF(TimeSpend[[#This Row],[Network Description]]&lt;&gt;"",VLOOKUP(TimeSpend[[#This Row],[Network Description]],Projects!A:B,2,0),"")</f>
        <v/>
      </c>
      <c r="F2189" s="96"/>
      <c r="L2189" s="69" t="str">
        <f>IF(TimeSpend[[#This Row],[Personnel number]]&lt;&gt;"",Utilization!$J$2,"")</f>
        <v/>
      </c>
      <c r="M2189" s="69" t="str">
        <f>IF(TimeSpend[[#This Row],[Personnel number]]&lt;&gt;"",VLOOKUP(TimeSpend[[#This Row],[Personnel number]],Users!A:B,2,0),"")</f>
        <v/>
      </c>
      <c r="N2189" s="69" t="str">
        <f>IF(TimeSpend[[#This Row],[Network Description]]&lt;&gt;"",VLOOKUP(TimeSpend[[#This Row],[Network Description]],Projects!A:C,3,0),"")</f>
        <v/>
      </c>
      <c r="O2189" s="69" t="str">
        <f>IF(TimeSpend[[#This Row],[Activity]]&lt;&gt;"",VLOOKUP(TimeSpend[[#This Row],[Activity]],Activity,2,FALSE),"")</f>
        <v/>
      </c>
    </row>
    <row r="2190" spans="3:15" ht="16.5" customHeight="1" x14ac:dyDescent="0.25">
      <c r="C2190" s="68" t="str">
        <f t="shared" si="37"/>
        <v/>
      </c>
      <c r="D2190" s="69" t="str">
        <f>IF(TimeSpend[[#This Row],[Network Description]]&lt;&gt;"",VLOOKUP(TimeSpend[[#This Row],[Network Description]],Projects!A:B,2,0),"")</f>
        <v/>
      </c>
      <c r="F2190" s="96"/>
      <c r="L2190" s="69" t="str">
        <f>IF(TimeSpend[[#This Row],[Personnel number]]&lt;&gt;"",Utilization!$J$2,"")</f>
        <v/>
      </c>
      <c r="M2190" s="69" t="str">
        <f>IF(TimeSpend[[#This Row],[Personnel number]]&lt;&gt;"",VLOOKUP(TimeSpend[[#This Row],[Personnel number]],Users!A:B,2,0),"")</f>
        <v/>
      </c>
      <c r="N2190" s="69" t="str">
        <f>IF(TimeSpend[[#This Row],[Network Description]]&lt;&gt;"",VLOOKUP(TimeSpend[[#This Row],[Network Description]],Projects!A:C,3,0),"")</f>
        <v/>
      </c>
      <c r="O2190" s="69" t="str">
        <f>IF(TimeSpend[[#This Row],[Activity]]&lt;&gt;"",VLOOKUP(TimeSpend[[#This Row],[Activity]],Activity,2,FALSE),"")</f>
        <v/>
      </c>
    </row>
    <row r="2191" spans="3:15" ht="16.5" customHeight="1" x14ac:dyDescent="0.25">
      <c r="C2191" s="68" t="str">
        <f t="shared" si="37"/>
        <v/>
      </c>
      <c r="D2191" s="69" t="str">
        <f>IF(TimeSpend[[#This Row],[Network Description]]&lt;&gt;"",VLOOKUP(TimeSpend[[#This Row],[Network Description]],Projects!A:B,2,0),"")</f>
        <v/>
      </c>
      <c r="F2191" s="96"/>
      <c r="L2191" s="69" t="str">
        <f>IF(TimeSpend[[#This Row],[Personnel number]]&lt;&gt;"",Utilization!$J$2,"")</f>
        <v/>
      </c>
      <c r="M2191" s="69" t="str">
        <f>IF(TimeSpend[[#This Row],[Personnel number]]&lt;&gt;"",VLOOKUP(TimeSpend[[#This Row],[Personnel number]],Users!A:B,2,0),"")</f>
        <v/>
      </c>
      <c r="N2191" s="69" t="str">
        <f>IF(TimeSpend[[#This Row],[Network Description]]&lt;&gt;"",VLOOKUP(TimeSpend[[#This Row],[Network Description]],Projects!A:C,3,0),"")</f>
        <v/>
      </c>
      <c r="O2191" s="69" t="str">
        <f>IF(TimeSpend[[#This Row],[Activity]]&lt;&gt;"",VLOOKUP(TimeSpend[[#This Row],[Activity]],Activity,2,FALSE),"")</f>
        <v/>
      </c>
    </row>
    <row r="2192" spans="3:15" ht="16.5" customHeight="1" x14ac:dyDescent="0.25">
      <c r="C2192" s="68" t="str">
        <f t="shared" si="37"/>
        <v/>
      </c>
      <c r="D2192" s="69" t="str">
        <f>IF(TimeSpend[[#This Row],[Network Description]]&lt;&gt;"",VLOOKUP(TimeSpend[[#This Row],[Network Description]],Projects!A:B,2,0),"")</f>
        <v/>
      </c>
      <c r="F2192" s="96"/>
      <c r="L2192" s="69" t="str">
        <f>IF(TimeSpend[[#This Row],[Personnel number]]&lt;&gt;"",Utilization!$J$2,"")</f>
        <v/>
      </c>
      <c r="M2192" s="69" t="str">
        <f>IF(TimeSpend[[#This Row],[Personnel number]]&lt;&gt;"",VLOOKUP(TimeSpend[[#This Row],[Personnel number]],Users!A:B,2,0),"")</f>
        <v/>
      </c>
      <c r="N2192" s="69" t="str">
        <f>IF(TimeSpend[[#This Row],[Network Description]]&lt;&gt;"",VLOOKUP(TimeSpend[[#This Row],[Network Description]],Projects!A:C,3,0),"")</f>
        <v/>
      </c>
      <c r="O2192" s="69" t="str">
        <f>IF(TimeSpend[[#This Row],[Activity]]&lt;&gt;"",VLOOKUP(TimeSpend[[#This Row],[Activity]],Activity,2,FALSE),"")</f>
        <v/>
      </c>
    </row>
    <row r="2193" spans="3:15" ht="16.5" customHeight="1" x14ac:dyDescent="0.25">
      <c r="C2193" s="68" t="str">
        <f t="shared" si="37"/>
        <v/>
      </c>
      <c r="D2193" s="69" t="str">
        <f>IF(TimeSpend[[#This Row],[Network Description]]&lt;&gt;"",VLOOKUP(TimeSpend[[#This Row],[Network Description]],Projects!A:B,2,0),"")</f>
        <v/>
      </c>
      <c r="F2193" s="96"/>
      <c r="L2193" s="69" t="str">
        <f>IF(TimeSpend[[#This Row],[Personnel number]]&lt;&gt;"",Utilization!$J$2,"")</f>
        <v/>
      </c>
      <c r="M2193" s="69" t="str">
        <f>IF(TimeSpend[[#This Row],[Personnel number]]&lt;&gt;"",VLOOKUP(TimeSpend[[#This Row],[Personnel number]],Users!A:B,2,0),"")</f>
        <v/>
      </c>
      <c r="N2193" s="69" t="str">
        <f>IF(TimeSpend[[#This Row],[Network Description]]&lt;&gt;"",VLOOKUP(TimeSpend[[#This Row],[Network Description]],Projects!A:C,3,0),"")</f>
        <v/>
      </c>
      <c r="O2193" s="69" t="str">
        <f>IF(TimeSpend[[#This Row],[Activity]]&lt;&gt;"",VLOOKUP(TimeSpend[[#This Row],[Activity]],Activity,2,FALSE),"")</f>
        <v/>
      </c>
    </row>
    <row r="2194" spans="3:15" ht="16.5" customHeight="1" x14ac:dyDescent="0.25">
      <c r="C2194" s="68" t="str">
        <f t="shared" si="37"/>
        <v/>
      </c>
      <c r="D2194" s="69" t="str">
        <f>IF(TimeSpend[[#This Row],[Network Description]]&lt;&gt;"",VLOOKUP(TimeSpend[[#This Row],[Network Description]],Projects!A:B,2,0),"")</f>
        <v/>
      </c>
      <c r="F2194" s="96"/>
      <c r="L2194" s="69" t="str">
        <f>IF(TimeSpend[[#This Row],[Personnel number]]&lt;&gt;"",Utilization!$J$2,"")</f>
        <v/>
      </c>
      <c r="M2194" s="69" t="str">
        <f>IF(TimeSpend[[#This Row],[Personnel number]]&lt;&gt;"",VLOOKUP(TimeSpend[[#This Row],[Personnel number]],Users!A:B,2,0),"")</f>
        <v/>
      </c>
      <c r="N2194" s="69" t="str">
        <f>IF(TimeSpend[[#This Row],[Network Description]]&lt;&gt;"",VLOOKUP(TimeSpend[[#This Row],[Network Description]],Projects!A:C,3,0),"")</f>
        <v/>
      </c>
      <c r="O2194" s="69" t="str">
        <f>IF(TimeSpend[[#This Row],[Activity]]&lt;&gt;"",VLOOKUP(TimeSpend[[#This Row],[Activity]],Activity,2,FALSE),"")</f>
        <v/>
      </c>
    </row>
    <row r="2195" spans="3:15" ht="16.5" customHeight="1" x14ac:dyDescent="0.25">
      <c r="C2195" s="68" t="str">
        <f t="shared" si="37"/>
        <v/>
      </c>
      <c r="D2195" s="69" t="str">
        <f>IF(TimeSpend[[#This Row],[Network Description]]&lt;&gt;"",VLOOKUP(TimeSpend[[#This Row],[Network Description]],Projects!A:B,2,0),"")</f>
        <v/>
      </c>
      <c r="F2195" s="96"/>
      <c r="L2195" s="69" t="str">
        <f>IF(TimeSpend[[#This Row],[Personnel number]]&lt;&gt;"",Utilization!$J$2,"")</f>
        <v/>
      </c>
      <c r="M2195" s="69" t="str">
        <f>IF(TimeSpend[[#This Row],[Personnel number]]&lt;&gt;"",VLOOKUP(TimeSpend[[#This Row],[Personnel number]],Users!A:B,2,0),"")</f>
        <v/>
      </c>
      <c r="N2195" s="69" t="str">
        <f>IF(TimeSpend[[#This Row],[Network Description]]&lt;&gt;"",VLOOKUP(TimeSpend[[#This Row],[Network Description]],Projects!A:C,3,0),"")</f>
        <v/>
      </c>
      <c r="O2195" s="69" t="str">
        <f>IF(TimeSpend[[#This Row],[Activity]]&lt;&gt;"",VLOOKUP(TimeSpend[[#This Row],[Activity]],Activity,2,FALSE),"")</f>
        <v/>
      </c>
    </row>
    <row r="2196" spans="3:15" ht="16.5" customHeight="1" x14ac:dyDescent="0.25">
      <c r="C2196" s="68" t="str">
        <f t="shared" si="37"/>
        <v/>
      </c>
      <c r="D2196" s="69" t="str">
        <f>IF(TimeSpend[[#This Row],[Network Description]]&lt;&gt;"",VLOOKUP(TimeSpend[[#This Row],[Network Description]],Projects!A:B,2,0),"")</f>
        <v/>
      </c>
      <c r="F2196" s="96"/>
      <c r="L2196" s="69" t="str">
        <f>IF(TimeSpend[[#This Row],[Personnel number]]&lt;&gt;"",Utilization!$J$2,"")</f>
        <v/>
      </c>
      <c r="M2196" s="69" t="str">
        <f>IF(TimeSpend[[#This Row],[Personnel number]]&lt;&gt;"",VLOOKUP(TimeSpend[[#This Row],[Personnel number]],Users!A:B,2,0),"")</f>
        <v/>
      </c>
      <c r="N2196" s="69" t="str">
        <f>IF(TimeSpend[[#This Row],[Network Description]]&lt;&gt;"",VLOOKUP(TimeSpend[[#This Row],[Network Description]],Projects!A:C,3,0),"")</f>
        <v/>
      </c>
      <c r="O2196" s="69" t="str">
        <f>IF(TimeSpend[[#This Row],[Activity]]&lt;&gt;"",VLOOKUP(TimeSpend[[#This Row],[Activity]],Activity,2,FALSE),"")</f>
        <v/>
      </c>
    </row>
    <row r="2197" spans="3:15" ht="16.5" customHeight="1" x14ac:dyDescent="0.25">
      <c r="C2197" s="68" t="str">
        <f t="shared" si="37"/>
        <v/>
      </c>
      <c r="D2197" s="69" t="str">
        <f>IF(TimeSpend[[#This Row],[Network Description]]&lt;&gt;"",VLOOKUP(TimeSpend[[#This Row],[Network Description]],Projects!A:B,2,0),"")</f>
        <v/>
      </c>
      <c r="F2197" s="96"/>
      <c r="L2197" s="69" t="str">
        <f>IF(TimeSpend[[#This Row],[Personnel number]]&lt;&gt;"",Utilization!$J$2,"")</f>
        <v/>
      </c>
      <c r="M2197" s="69" t="str">
        <f>IF(TimeSpend[[#This Row],[Personnel number]]&lt;&gt;"",VLOOKUP(TimeSpend[[#This Row],[Personnel number]],Users!A:B,2,0),"")</f>
        <v/>
      </c>
      <c r="N2197" s="69" t="str">
        <f>IF(TimeSpend[[#This Row],[Network Description]]&lt;&gt;"",VLOOKUP(TimeSpend[[#This Row],[Network Description]],Projects!A:C,3,0),"")</f>
        <v/>
      </c>
      <c r="O2197" s="69" t="str">
        <f>IF(TimeSpend[[#This Row],[Activity]]&lt;&gt;"",VLOOKUP(TimeSpend[[#This Row],[Activity]],Activity,2,FALSE),"")</f>
        <v/>
      </c>
    </row>
    <row r="2198" spans="3:15" ht="16.5" customHeight="1" x14ac:dyDescent="0.25">
      <c r="C2198" s="68" t="str">
        <f t="shared" si="37"/>
        <v/>
      </c>
      <c r="D2198" s="69" t="str">
        <f>IF(TimeSpend[[#This Row],[Network Description]]&lt;&gt;"",VLOOKUP(TimeSpend[[#This Row],[Network Description]],Projects!A:B,2,0),"")</f>
        <v/>
      </c>
      <c r="F2198" s="96"/>
      <c r="L2198" s="69" t="str">
        <f>IF(TimeSpend[[#This Row],[Personnel number]]&lt;&gt;"",Utilization!$J$2,"")</f>
        <v/>
      </c>
      <c r="M2198" s="69" t="str">
        <f>IF(TimeSpend[[#This Row],[Personnel number]]&lt;&gt;"",VLOOKUP(TimeSpend[[#This Row],[Personnel number]],Users!A:B,2,0),"")</f>
        <v/>
      </c>
      <c r="N2198" s="69" t="str">
        <f>IF(TimeSpend[[#This Row],[Network Description]]&lt;&gt;"",VLOOKUP(TimeSpend[[#This Row],[Network Description]],Projects!A:C,3,0),"")</f>
        <v/>
      </c>
      <c r="O2198" s="69" t="str">
        <f>IF(TimeSpend[[#This Row],[Activity]]&lt;&gt;"",VLOOKUP(TimeSpend[[#This Row],[Activity]],Activity,2,FALSE),"")</f>
        <v/>
      </c>
    </row>
    <row r="2199" spans="3:15" ht="16.5" customHeight="1" x14ac:dyDescent="0.25">
      <c r="C2199" s="68" t="str">
        <f t="shared" si="37"/>
        <v/>
      </c>
      <c r="D2199" s="69" t="str">
        <f>IF(TimeSpend[[#This Row],[Network Description]]&lt;&gt;"",VLOOKUP(TimeSpend[[#This Row],[Network Description]],Projects!A:B,2,0),"")</f>
        <v/>
      </c>
      <c r="F2199" s="96"/>
      <c r="L2199" s="69" t="str">
        <f>IF(TimeSpend[[#This Row],[Personnel number]]&lt;&gt;"",Utilization!$J$2,"")</f>
        <v/>
      </c>
      <c r="M2199" s="69" t="str">
        <f>IF(TimeSpend[[#This Row],[Personnel number]]&lt;&gt;"",VLOOKUP(TimeSpend[[#This Row],[Personnel number]],Users!A:B,2,0),"")</f>
        <v/>
      </c>
      <c r="N2199" s="69" t="str">
        <f>IF(TimeSpend[[#This Row],[Network Description]]&lt;&gt;"",VLOOKUP(TimeSpend[[#This Row],[Network Description]],Projects!A:C,3,0),"")</f>
        <v/>
      </c>
      <c r="O2199" s="69" t="str">
        <f>IF(TimeSpend[[#This Row],[Activity]]&lt;&gt;"",VLOOKUP(TimeSpend[[#This Row],[Activity]],Activity,2,FALSE),"")</f>
        <v/>
      </c>
    </row>
    <row r="2200" spans="3:15" ht="16.5" customHeight="1" x14ac:dyDescent="0.25">
      <c r="C2200" s="68" t="str">
        <f t="shared" si="37"/>
        <v/>
      </c>
      <c r="D2200" s="69" t="str">
        <f>IF(TimeSpend[[#This Row],[Network Description]]&lt;&gt;"",VLOOKUP(TimeSpend[[#This Row],[Network Description]],Projects!A:B,2,0),"")</f>
        <v/>
      </c>
      <c r="F2200" s="96"/>
      <c r="L2200" s="69" t="str">
        <f>IF(TimeSpend[[#This Row],[Personnel number]]&lt;&gt;"",Utilization!$J$2,"")</f>
        <v/>
      </c>
      <c r="M2200" s="69" t="str">
        <f>IF(TimeSpend[[#This Row],[Personnel number]]&lt;&gt;"",VLOOKUP(TimeSpend[[#This Row],[Personnel number]],Users!A:B,2,0),"")</f>
        <v/>
      </c>
      <c r="N2200" s="69" t="str">
        <f>IF(TimeSpend[[#This Row],[Network Description]]&lt;&gt;"",VLOOKUP(TimeSpend[[#This Row],[Network Description]],Projects!A:C,3,0),"")</f>
        <v/>
      </c>
      <c r="O2200" s="69" t="str">
        <f>IF(TimeSpend[[#This Row],[Activity]]&lt;&gt;"",VLOOKUP(TimeSpend[[#This Row],[Activity]],Activity,2,FALSE),"")</f>
        <v/>
      </c>
    </row>
    <row r="2201" spans="3:15" ht="16.5" customHeight="1" x14ac:dyDescent="0.25">
      <c r="C2201" s="68" t="str">
        <f t="shared" si="37"/>
        <v/>
      </c>
      <c r="D2201" s="69" t="str">
        <f>IF(TimeSpend[[#This Row],[Network Description]]&lt;&gt;"",VLOOKUP(TimeSpend[[#This Row],[Network Description]],Projects!A:B,2,0),"")</f>
        <v/>
      </c>
      <c r="F2201" s="96"/>
      <c r="L2201" s="69" t="str">
        <f>IF(TimeSpend[[#This Row],[Personnel number]]&lt;&gt;"",Utilization!$J$2,"")</f>
        <v/>
      </c>
      <c r="M2201" s="69" t="str">
        <f>IF(TimeSpend[[#This Row],[Personnel number]]&lt;&gt;"",VLOOKUP(TimeSpend[[#This Row],[Personnel number]],Users!A:B,2,0),"")</f>
        <v/>
      </c>
      <c r="N2201" s="69" t="str">
        <f>IF(TimeSpend[[#This Row],[Network Description]]&lt;&gt;"",VLOOKUP(TimeSpend[[#This Row],[Network Description]],Projects!A:C,3,0),"")</f>
        <v/>
      </c>
      <c r="O2201" s="69" t="str">
        <f>IF(TimeSpend[[#This Row],[Activity]]&lt;&gt;"",VLOOKUP(TimeSpend[[#This Row],[Activity]],Activity,2,FALSE),"")</f>
        <v/>
      </c>
    </row>
    <row r="2202" spans="3:15" ht="16.5" customHeight="1" x14ac:dyDescent="0.25">
      <c r="C2202" s="68" t="str">
        <f t="shared" si="37"/>
        <v/>
      </c>
      <c r="D2202" s="69" t="str">
        <f>IF(TimeSpend[[#This Row],[Network Description]]&lt;&gt;"",VLOOKUP(TimeSpend[[#This Row],[Network Description]],Projects!A:B,2,0),"")</f>
        <v/>
      </c>
      <c r="F2202" s="96"/>
      <c r="L2202" s="69" t="str">
        <f>IF(TimeSpend[[#This Row],[Personnel number]]&lt;&gt;"",Utilization!$J$2,"")</f>
        <v/>
      </c>
      <c r="M2202" s="69" t="str">
        <f>IF(TimeSpend[[#This Row],[Personnel number]]&lt;&gt;"",VLOOKUP(TimeSpend[[#This Row],[Personnel number]],Users!A:B,2,0),"")</f>
        <v/>
      </c>
      <c r="N2202" s="69" t="str">
        <f>IF(TimeSpend[[#This Row],[Network Description]]&lt;&gt;"",VLOOKUP(TimeSpend[[#This Row],[Network Description]],Projects!A:C,3,0),"")</f>
        <v/>
      </c>
      <c r="O2202" s="69" t="str">
        <f>IF(TimeSpend[[#This Row],[Activity]]&lt;&gt;"",VLOOKUP(TimeSpend[[#This Row],[Activity]],Activity,2,FALSE),"")</f>
        <v/>
      </c>
    </row>
    <row r="2203" spans="3:15" ht="16.5" customHeight="1" x14ac:dyDescent="0.25">
      <c r="C2203" s="68" t="str">
        <f t="shared" si="37"/>
        <v/>
      </c>
      <c r="D2203" s="69" t="str">
        <f>IF(TimeSpend[[#This Row],[Network Description]]&lt;&gt;"",VLOOKUP(TimeSpend[[#This Row],[Network Description]],Projects!A:B,2,0),"")</f>
        <v/>
      </c>
      <c r="F2203" s="96"/>
      <c r="L2203" s="69" t="str">
        <f>IF(TimeSpend[[#This Row],[Personnel number]]&lt;&gt;"",Utilization!$J$2,"")</f>
        <v/>
      </c>
      <c r="M2203" s="69" t="str">
        <f>IF(TimeSpend[[#This Row],[Personnel number]]&lt;&gt;"",VLOOKUP(TimeSpend[[#This Row],[Personnel number]],Users!A:B,2,0),"")</f>
        <v/>
      </c>
      <c r="N2203" s="69" t="str">
        <f>IF(TimeSpend[[#This Row],[Network Description]]&lt;&gt;"",VLOOKUP(TimeSpend[[#This Row],[Network Description]],Projects!A:C,3,0),"")</f>
        <v/>
      </c>
      <c r="O2203" s="69" t="str">
        <f>IF(TimeSpend[[#This Row],[Activity]]&lt;&gt;"",VLOOKUP(TimeSpend[[#This Row],[Activity]],Activity,2,FALSE),"")</f>
        <v/>
      </c>
    </row>
    <row r="2204" spans="3:15" ht="16.5" customHeight="1" x14ac:dyDescent="0.25">
      <c r="C2204" s="68" t="str">
        <f t="shared" si="37"/>
        <v/>
      </c>
      <c r="D2204" s="69" t="str">
        <f>IF(TimeSpend[[#This Row],[Network Description]]&lt;&gt;"",VLOOKUP(TimeSpend[[#This Row],[Network Description]],Projects!A:B,2,0),"")</f>
        <v/>
      </c>
      <c r="F2204" s="96"/>
      <c r="L2204" s="69" t="str">
        <f>IF(TimeSpend[[#This Row],[Personnel number]]&lt;&gt;"",Utilization!$J$2,"")</f>
        <v/>
      </c>
      <c r="M2204" s="69" t="str">
        <f>IF(TimeSpend[[#This Row],[Personnel number]]&lt;&gt;"",VLOOKUP(TimeSpend[[#This Row],[Personnel number]],Users!A:B,2,0),"")</f>
        <v/>
      </c>
      <c r="N2204" s="69" t="str">
        <f>IF(TimeSpend[[#This Row],[Network Description]]&lt;&gt;"",VLOOKUP(TimeSpend[[#This Row],[Network Description]],Projects!A:C,3,0),"")</f>
        <v/>
      </c>
      <c r="O2204" s="69" t="str">
        <f>IF(TimeSpend[[#This Row],[Activity]]&lt;&gt;"",VLOOKUP(TimeSpend[[#This Row],[Activity]],Activity,2,FALSE),"")</f>
        <v/>
      </c>
    </row>
    <row r="2205" spans="3:15" ht="16.5" customHeight="1" x14ac:dyDescent="0.25">
      <c r="C2205" s="68" t="str">
        <f t="shared" si="37"/>
        <v/>
      </c>
      <c r="D2205" s="69" t="str">
        <f>IF(TimeSpend[[#This Row],[Network Description]]&lt;&gt;"",VLOOKUP(TimeSpend[[#This Row],[Network Description]],Projects!A:B,2,0),"")</f>
        <v/>
      </c>
      <c r="F2205" s="96"/>
      <c r="L2205" s="69" t="str">
        <f>IF(TimeSpend[[#This Row],[Personnel number]]&lt;&gt;"",Utilization!$J$2,"")</f>
        <v/>
      </c>
      <c r="M2205" s="69" t="str">
        <f>IF(TimeSpend[[#This Row],[Personnel number]]&lt;&gt;"",VLOOKUP(TimeSpend[[#This Row],[Personnel number]],Users!A:B,2,0),"")</f>
        <v/>
      </c>
      <c r="N2205" s="69" t="str">
        <f>IF(TimeSpend[[#This Row],[Network Description]]&lt;&gt;"",VLOOKUP(TimeSpend[[#This Row],[Network Description]],Projects!A:C,3,0),"")</f>
        <v/>
      </c>
      <c r="O2205" s="69" t="str">
        <f>IF(TimeSpend[[#This Row],[Activity]]&lt;&gt;"",VLOOKUP(TimeSpend[[#This Row],[Activity]],Activity,2,FALSE),"")</f>
        <v/>
      </c>
    </row>
    <row r="2206" spans="3:15" ht="16.5" customHeight="1" x14ac:dyDescent="0.25">
      <c r="C2206" s="68" t="str">
        <f t="shared" si="37"/>
        <v/>
      </c>
      <c r="D2206" s="69" t="str">
        <f>IF(TimeSpend[[#This Row],[Network Description]]&lt;&gt;"",VLOOKUP(TimeSpend[[#This Row],[Network Description]],Projects!A:B,2,0),"")</f>
        <v/>
      </c>
      <c r="F2206" s="96"/>
      <c r="L2206" s="69" t="str">
        <f>IF(TimeSpend[[#This Row],[Personnel number]]&lt;&gt;"",Utilization!$J$2,"")</f>
        <v/>
      </c>
      <c r="M2206" s="69" t="str">
        <f>IF(TimeSpend[[#This Row],[Personnel number]]&lt;&gt;"",VLOOKUP(TimeSpend[[#This Row],[Personnel number]],Users!A:B,2,0),"")</f>
        <v/>
      </c>
      <c r="N2206" s="69" t="str">
        <f>IF(TimeSpend[[#This Row],[Network Description]]&lt;&gt;"",VLOOKUP(TimeSpend[[#This Row],[Network Description]],Projects!A:C,3,0),"")</f>
        <v/>
      </c>
      <c r="O2206" s="69" t="str">
        <f>IF(TimeSpend[[#This Row],[Activity]]&lt;&gt;"",VLOOKUP(TimeSpend[[#This Row],[Activity]],Activity,2,FALSE),"")</f>
        <v/>
      </c>
    </row>
    <row r="2207" spans="3:15" ht="16.5" customHeight="1" x14ac:dyDescent="0.25">
      <c r="C2207" s="68" t="str">
        <f t="shared" si="37"/>
        <v/>
      </c>
      <c r="D2207" s="69" t="str">
        <f>IF(TimeSpend[[#This Row],[Network Description]]&lt;&gt;"",VLOOKUP(TimeSpend[[#This Row],[Network Description]],Projects!A:B,2,0),"")</f>
        <v/>
      </c>
      <c r="F2207" s="96"/>
      <c r="L2207" s="69" t="str">
        <f>IF(TimeSpend[[#This Row],[Personnel number]]&lt;&gt;"",Utilization!$J$2,"")</f>
        <v/>
      </c>
      <c r="M2207" s="69" t="str">
        <f>IF(TimeSpend[[#This Row],[Personnel number]]&lt;&gt;"",VLOOKUP(TimeSpend[[#This Row],[Personnel number]],Users!A:B,2,0),"")</f>
        <v/>
      </c>
      <c r="N2207" s="69" t="str">
        <f>IF(TimeSpend[[#This Row],[Network Description]]&lt;&gt;"",VLOOKUP(TimeSpend[[#This Row],[Network Description]],Projects!A:C,3,0),"")</f>
        <v/>
      </c>
      <c r="O2207" s="69" t="str">
        <f>IF(TimeSpend[[#This Row],[Activity]]&lt;&gt;"",VLOOKUP(TimeSpend[[#This Row],[Activity]],Activity,2,FALSE),"")</f>
        <v/>
      </c>
    </row>
    <row r="2208" spans="3:15" ht="16.5" customHeight="1" x14ac:dyDescent="0.25">
      <c r="C2208" s="68" t="str">
        <f t="shared" si="37"/>
        <v/>
      </c>
      <c r="D2208" s="69" t="str">
        <f>IF(TimeSpend[[#This Row],[Network Description]]&lt;&gt;"",VLOOKUP(TimeSpend[[#This Row],[Network Description]],Projects!A:B,2,0),"")</f>
        <v/>
      </c>
      <c r="F2208" s="96"/>
      <c r="L2208" s="69" t="str">
        <f>IF(TimeSpend[[#This Row],[Personnel number]]&lt;&gt;"",Utilization!$J$2,"")</f>
        <v/>
      </c>
      <c r="M2208" s="69" t="str">
        <f>IF(TimeSpend[[#This Row],[Personnel number]]&lt;&gt;"",VLOOKUP(TimeSpend[[#This Row],[Personnel number]],Users!A:B,2,0),"")</f>
        <v/>
      </c>
      <c r="N2208" s="69" t="str">
        <f>IF(TimeSpend[[#This Row],[Network Description]]&lt;&gt;"",VLOOKUP(TimeSpend[[#This Row],[Network Description]],Projects!A:C,3,0),"")</f>
        <v/>
      </c>
      <c r="O2208" s="69" t="str">
        <f>IF(TimeSpend[[#This Row],[Activity]]&lt;&gt;"",VLOOKUP(TimeSpend[[#This Row],[Activity]],Activity,2,FALSE),"")</f>
        <v/>
      </c>
    </row>
    <row r="2209" spans="3:15" ht="16.5" customHeight="1" x14ac:dyDescent="0.25">
      <c r="C2209" s="68" t="str">
        <f t="shared" si="37"/>
        <v/>
      </c>
      <c r="D2209" s="69" t="str">
        <f>IF(TimeSpend[[#This Row],[Network Description]]&lt;&gt;"",VLOOKUP(TimeSpend[[#This Row],[Network Description]],Projects!A:B,2,0),"")</f>
        <v/>
      </c>
      <c r="F2209" s="96"/>
      <c r="L2209" s="69" t="str">
        <f>IF(TimeSpend[[#This Row],[Personnel number]]&lt;&gt;"",Utilization!$J$2,"")</f>
        <v/>
      </c>
      <c r="M2209" s="69" t="str">
        <f>IF(TimeSpend[[#This Row],[Personnel number]]&lt;&gt;"",VLOOKUP(TimeSpend[[#This Row],[Personnel number]],Users!A:B,2,0),"")</f>
        <v/>
      </c>
      <c r="N2209" s="69" t="str">
        <f>IF(TimeSpend[[#This Row],[Network Description]]&lt;&gt;"",VLOOKUP(TimeSpend[[#This Row],[Network Description]],Projects!A:C,3,0),"")</f>
        <v/>
      </c>
      <c r="O2209" s="69" t="str">
        <f>IF(TimeSpend[[#This Row],[Activity]]&lt;&gt;"",VLOOKUP(TimeSpend[[#This Row],[Activity]],Activity,2,FALSE),"")</f>
        <v/>
      </c>
    </row>
    <row r="2210" spans="3:15" ht="16.5" customHeight="1" x14ac:dyDescent="0.25">
      <c r="C2210" s="68" t="str">
        <f t="shared" si="37"/>
        <v/>
      </c>
      <c r="D2210" s="69" t="str">
        <f>IF(TimeSpend[[#This Row],[Network Description]]&lt;&gt;"",VLOOKUP(TimeSpend[[#This Row],[Network Description]],Projects!A:B,2,0),"")</f>
        <v/>
      </c>
      <c r="F2210" s="96"/>
      <c r="L2210" s="69" t="str">
        <f>IF(TimeSpend[[#This Row],[Personnel number]]&lt;&gt;"",Utilization!$J$2,"")</f>
        <v/>
      </c>
      <c r="M2210" s="69" t="str">
        <f>IF(TimeSpend[[#This Row],[Personnel number]]&lt;&gt;"",VLOOKUP(TimeSpend[[#This Row],[Personnel number]],Users!A:B,2,0),"")</f>
        <v/>
      </c>
      <c r="N2210" s="69" t="str">
        <f>IF(TimeSpend[[#This Row],[Network Description]]&lt;&gt;"",VLOOKUP(TimeSpend[[#This Row],[Network Description]],Projects!A:C,3,0),"")</f>
        <v/>
      </c>
      <c r="O2210" s="69" t="str">
        <f>IF(TimeSpend[[#This Row],[Activity]]&lt;&gt;"",VLOOKUP(TimeSpend[[#This Row],[Activity]],Activity,2,FALSE),"")</f>
        <v/>
      </c>
    </row>
    <row r="2211" spans="3:15" ht="16.5" customHeight="1" x14ac:dyDescent="0.25">
      <c r="C2211" s="68" t="str">
        <f t="shared" si="37"/>
        <v/>
      </c>
      <c r="D2211" s="69" t="str">
        <f>IF(TimeSpend[[#This Row],[Network Description]]&lt;&gt;"",VLOOKUP(TimeSpend[[#This Row],[Network Description]],Projects!A:B,2,0),"")</f>
        <v/>
      </c>
      <c r="F2211" s="96"/>
      <c r="L2211" s="69" t="str">
        <f>IF(TimeSpend[[#This Row],[Personnel number]]&lt;&gt;"",Utilization!$J$2,"")</f>
        <v/>
      </c>
      <c r="M2211" s="69" t="str">
        <f>IF(TimeSpend[[#This Row],[Personnel number]]&lt;&gt;"",VLOOKUP(TimeSpend[[#This Row],[Personnel number]],Users!A:B,2,0),"")</f>
        <v/>
      </c>
      <c r="N2211" s="69" t="str">
        <f>IF(TimeSpend[[#This Row],[Network Description]]&lt;&gt;"",VLOOKUP(TimeSpend[[#This Row],[Network Description]],Projects!A:C,3,0),"")</f>
        <v/>
      </c>
      <c r="O2211" s="69" t="str">
        <f>IF(TimeSpend[[#This Row],[Activity]]&lt;&gt;"",VLOOKUP(TimeSpend[[#This Row],[Activity]],Activity,2,FALSE),"")</f>
        <v/>
      </c>
    </row>
    <row r="2212" spans="3:15" ht="16.5" customHeight="1" x14ac:dyDescent="0.25">
      <c r="C2212" s="68" t="str">
        <f t="shared" si="37"/>
        <v/>
      </c>
      <c r="D2212" s="69" t="str">
        <f>IF(TimeSpend[[#This Row],[Network Description]]&lt;&gt;"",VLOOKUP(TimeSpend[[#This Row],[Network Description]],Projects!A:B,2,0),"")</f>
        <v/>
      </c>
      <c r="F2212" s="96"/>
      <c r="L2212" s="69" t="str">
        <f>IF(TimeSpend[[#This Row],[Personnel number]]&lt;&gt;"",Utilization!$J$2,"")</f>
        <v/>
      </c>
      <c r="M2212" s="69" t="str">
        <f>IF(TimeSpend[[#This Row],[Personnel number]]&lt;&gt;"",VLOOKUP(TimeSpend[[#This Row],[Personnel number]],Users!A:B,2,0),"")</f>
        <v/>
      </c>
      <c r="N2212" s="69" t="str">
        <f>IF(TimeSpend[[#This Row],[Network Description]]&lt;&gt;"",VLOOKUP(TimeSpend[[#This Row],[Network Description]],Projects!A:C,3,0),"")</f>
        <v/>
      </c>
      <c r="O2212" s="69" t="str">
        <f>IF(TimeSpend[[#This Row],[Activity]]&lt;&gt;"",VLOOKUP(TimeSpend[[#This Row],[Activity]],Activity,2,FALSE),"")</f>
        <v/>
      </c>
    </row>
    <row r="2213" spans="3:15" ht="16.5" customHeight="1" x14ac:dyDescent="0.25">
      <c r="C2213" s="68" t="str">
        <f t="shared" si="37"/>
        <v/>
      </c>
      <c r="D2213" s="69" t="str">
        <f>IF(TimeSpend[[#This Row],[Network Description]]&lt;&gt;"",VLOOKUP(TimeSpend[[#This Row],[Network Description]],Projects!A:B,2,0),"")</f>
        <v/>
      </c>
      <c r="F2213" s="96"/>
      <c r="L2213" s="69" t="str">
        <f>IF(TimeSpend[[#This Row],[Personnel number]]&lt;&gt;"",Utilization!$J$2,"")</f>
        <v/>
      </c>
      <c r="M2213" s="69" t="str">
        <f>IF(TimeSpend[[#This Row],[Personnel number]]&lt;&gt;"",VLOOKUP(TimeSpend[[#This Row],[Personnel number]],Users!A:B,2,0),"")</f>
        <v/>
      </c>
      <c r="N2213" s="69" t="str">
        <f>IF(TimeSpend[[#This Row],[Network Description]]&lt;&gt;"",VLOOKUP(TimeSpend[[#This Row],[Network Description]],Projects!A:C,3,0),"")</f>
        <v/>
      </c>
      <c r="O2213" s="69" t="str">
        <f>IF(TimeSpend[[#This Row],[Activity]]&lt;&gt;"",VLOOKUP(TimeSpend[[#This Row],[Activity]],Activity,2,FALSE),"")</f>
        <v/>
      </c>
    </row>
    <row r="2214" spans="3:15" ht="16.5" customHeight="1" x14ac:dyDescent="0.25">
      <c r="C2214" s="68" t="str">
        <f t="shared" si="37"/>
        <v/>
      </c>
      <c r="D2214" s="69" t="str">
        <f>IF(TimeSpend[[#This Row],[Network Description]]&lt;&gt;"",VLOOKUP(TimeSpend[[#This Row],[Network Description]],Projects!A:B,2,0),"")</f>
        <v/>
      </c>
      <c r="F2214" s="96"/>
      <c r="L2214" s="69" t="str">
        <f>IF(TimeSpend[[#This Row],[Personnel number]]&lt;&gt;"",Utilization!$J$2,"")</f>
        <v/>
      </c>
      <c r="M2214" s="69" t="str">
        <f>IF(TimeSpend[[#This Row],[Personnel number]]&lt;&gt;"",VLOOKUP(TimeSpend[[#This Row],[Personnel number]],Users!A:B,2,0),"")</f>
        <v/>
      </c>
      <c r="N2214" s="69" t="str">
        <f>IF(TimeSpend[[#This Row],[Network Description]]&lt;&gt;"",VLOOKUP(TimeSpend[[#This Row],[Network Description]],Projects!A:C,3,0),"")</f>
        <v/>
      </c>
      <c r="O2214" s="69" t="str">
        <f>IF(TimeSpend[[#This Row],[Activity]]&lt;&gt;"",VLOOKUP(TimeSpend[[#This Row],[Activity]],Activity,2,FALSE),"")</f>
        <v/>
      </c>
    </row>
    <row r="2215" spans="3:15" ht="16.5" customHeight="1" x14ac:dyDescent="0.25">
      <c r="C2215" s="68" t="str">
        <f t="shared" si="37"/>
        <v/>
      </c>
      <c r="D2215" s="69" t="str">
        <f>IF(TimeSpend[[#This Row],[Network Description]]&lt;&gt;"",VLOOKUP(TimeSpend[[#This Row],[Network Description]],Projects!A:B,2,0),"")</f>
        <v/>
      </c>
      <c r="F2215" s="96"/>
      <c r="L2215" s="69" t="str">
        <f>IF(TimeSpend[[#This Row],[Personnel number]]&lt;&gt;"",Utilization!$J$2,"")</f>
        <v/>
      </c>
      <c r="M2215" s="69" t="str">
        <f>IF(TimeSpend[[#This Row],[Personnel number]]&lt;&gt;"",VLOOKUP(TimeSpend[[#This Row],[Personnel number]],Users!A:B,2,0),"")</f>
        <v/>
      </c>
      <c r="N2215" s="69" t="str">
        <f>IF(TimeSpend[[#This Row],[Network Description]]&lt;&gt;"",VLOOKUP(TimeSpend[[#This Row],[Network Description]],Projects!A:C,3,0),"")</f>
        <v/>
      </c>
      <c r="O2215" s="69" t="str">
        <f>IF(TimeSpend[[#This Row],[Activity]]&lt;&gt;"",VLOOKUP(TimeSpend[[#This Row],[Activity]],Activity,2,FALSE),"")</f>
        <v/>
      </c>
    </row>
    <row r="2216" spans="3:15" ht="16.5" customHeight="1" x14ac:dyDescent="0.25">
      <c r="C2216" s="68" t="str">
        <f t="shared" si="37"/>
        <v/>
      </c>
      <c r="D2216" s="69" t="str">
        <f>IF(TimeSpend[[#This Row],[Network Description]]&lt;&gt;"",VLOOKUP(TimeSpend[[#This Row],[Network Description]],Projects!A:B,2,0),"")</f>
        <v/>
      </c>
      <c r="F2216" s="96"/>
      <c r="L2216" s="69" t="str">
        <f>IF(TimeSpend[[#This Row],[Personnel number]]&lt;&gt;"",Utilization!$J$2,"")</f>
        <v/>
      </c>
      <c r="M2216" s="69" t="str">
        <f>IF(TimeSpend[[#This Row],[Personnel number]]&lt;&gt;"",VLOOKUP(TimeSpend[[#This Row],[Personnel number]],Users!A:B,2,0),"")</f>
        <v/>
      </c>
      <c r="N2216" s="69" t="str">
        <f>IF(TimeSpend[[#This Row],[Network Description]]&lt;&gt;"",VLOOKUP(TimeSpend[[#This Row],[Network Description]],Projects!A:C,3,0),"")</f>
        <v/>
      </c>
      <c r="O2216" s="69" t="str">
        <f>IF(TimeSpend[[#This Row],[Activity]]&lt;&gt;"",VLOOKUP(TimeSpend[[#This Row],[Activity]],Activity,2,FALSE),"")</f>
        <v/>
      </c>
    </row>
    <row r="2217" spans="3:15" ht="16.5" customHeight="1" x14ac:dyDescent="0.25">
      <c r="C2217" s="68" t="str">
        <f t="shared" si="37"/>
        <v/>
      </c>
      <c r="D2217" s="69" t="str">
        <f>IF(TimeSpend[[#This Row],[Network Description]]&lt;&gt;"",VLOOKUP(TimeSpend[[#This Row],[Network Description]],Projects!A:B,2,0),"")</f>
        <v/>
      </c>
      <c r="F2217" s="96"/>
      <c r="L2217" s="69" t="str">
        <f>IF(TimeSpend[[#This Row],[Personnel number]]&lt;&gt;"",Utilization!$J$2,"")</f>
        <v/>
      </c>
      <c r="M2217" s="69" t="str">
        <f>IF(TimeSpend[[#This Row],[Personnel number]]&lt;&gt;"",VLOOKUP(TimeSpend[[#This Row],[Personnel number]],Users!A:B,2,0),"")</f>
        <v/>
      </c>
      <c r="N2217" s="69" t="str">
        <f>IF(TimeSpend[[#This Row],[Network Description]]&lt;&gt;"",VLOOKUP(TimeSpend[[#This Row],[Network Description]],Projects!A:C,3,0),"")</f>
        <v/>
      </c>
      <c r="O2217" s="69" t="str">
        <f>IF(TimeSpend[[#This Row],[Activity]]&lt;&gt;"",VLOOKUP(TimeSpend[[#This Row],[Activity]],Activity,2,FALSE),"")</f>
        <v/>
      </c>
    </row>
    <row r="2218" spans="3:15" ht="16.5" customHeight="1" x14ac:dyDescent="0.25">
      <c r="C2218" s="68" t="str">
        <f t="shared" si="37"/>
        <v/>
      </c>
      <c r="D2218" s="69" t="str">
        <f>IF(TimeSpend[[#This Row],[Network Description]]&lt;&gt;"",VLOOKUP(TimeSpend[[#This Row],[Network Description]],Projects!A:B,2,0),"")</f>
        <v/>
      </c>
      <c r="F2218" s="96"/>
      <c r="L2218" s="69" t="str">
        <f>IF(TimeSpend[[#This Row],[Personnel number]]&lt;&gt;"",Utilization!$J$2,"")</f>
        <v/>
      </c>
      <c r="M2218" s="69" t="str">
        <f>IF(TimeSpend[[#This Row],[Personnel number]]&lt;&gt;"",VLOOKUP(TimeSpend[[#This Row],[Personnel number]],Users!A:B,2,0),"")</f>
        <v/>
      </c>
      <c r="N2218" s="69" t="str">
        <f>IF(TimeSpend[[#This Row],[Network Description]]&lt;&gt;"",VLOOKUP(TimeSpend[[#This Row],[Network Description]],Projects!A:C,3,0),"")</f>
        <v/>
      </c>
      <c r="O2218" s="69" t="str">
        <f>IF(TimeSpend[[#This Row],[Activity]]&lt;&gt;"",VLOOKUP(TimeSpend[[#This Row],[Activity]],Activity,2,FALSE),"")</f>
        <v/>
      </c>
    </row>
    <row r="2219" spans="3:15" ht="16.5" customHeight="1" x14ac:dyDescent="0.25">
      <c r="C2219" s="68" t="str">
        <f t="shared" si="37"/>
        <v/>
      </c>
      <c r="D2219" s="69" t="str">
        <f>IF(TimeSpend[[#This Row],[Network Description]]&lt;&gt;"",VLOOKUP(TimeSpend[[#This Row],[Network Description]],Projects!A:B,2,0),"")</f>
        <v/>
      </c>
      <c r="F2219" s="96"/>
      <c r="L2219" s="69" t="str">
        <f>IF(TimeSpend[[#This Row],[Personnel number]]&lt;&gt;"",Utilization!$J$2,"")</f>
        <v/>
      </c>
      <c r="M2219" s="69" t="str">
        <f>IF(TimeSpend[[#This Row],[Personnel number]]&lt;&gt;"",VLOOKUP(TimeSpend[[#This Row],[Personnel number]],Users!A:B,2,0),"")</f>
        <v/>
      </c>
      <c r="N2219" s="69" t="str">
        <f>IF(TimeSpend[[#This Row],[Network Description]]&lt;&gt;"",VLOOKUP(TimeSpend[[#This Row],[Network Description]],Projects!A:C,3,0),"")</f>
        <v/>
      </c>
      <c r="O2219" s="69" t="str">
        <f>IF(TimeSpend[[#This Row],[Activity]]&lt;&gt;"",VLOOKUP(TimeSpend[[#This Row],[Activity]],Activity,2,FALSE),"")</f>
        <v/>
      </c>
    </row>
    <row r="2220" spans="3:15" ht="16.5" customHeight="1" x14ac:dyDescent="0.25">
      <c r="C2220" s="68" t="str">
        <f t="shared" si="37"/>
        <v/>
      </c>
      <c r="D2220" s="69" t="str">
        <f>IF(TimeSpend[[#This Row],[Network Description]]&lt;&gt;"",VLOOKUP(TimeSpend[[#This Row],[Network Description]],Projects!A:B,2,0),"")</f>
        <v/>
      </c>
      <c r="F2220" s="96"/>
      <c r="L2220" s="69" t="str">
        <f>IF(TimeSpend[[#This Row],[Personnel number]]&lt;&gt;"",Utilization!$J$2,"")</f>
        <v/>
      </c>
      <c r="M2220" s="69" t="str">
        <f>IF(TimeSpend[[#This Row],[Personnel number]]&lt;&gt;"",VLOOKUP(TimeSpend[[#This Row],[Personnel number]],Users!A:B,2,0),"")</f>
        <v/>
      </c>
      <c r="N2220" s="69" t="str">
        <f>IF(TimeSpend[[#This Row],[Network Description]]&lt;&gt;"",VLOOKUP(TimeSpend[[#This Row],[Network Description]],Projects!A:C,3,0),"")</f>
        <v/>
      </c>
      <c r="O2220" s="69" t="str">
        <f>IF(TimeSpend[[#This Row],[Activity]]&lt;&gt;"",VLOOKUP(TimeSpend[[#This Row],[Activity]],Activity,2,FALSE),"")</f>
        <v/>
      </c>
    </row>
    <row r="2221" spans="3:15" ht="16.5" customHeight="1" x14ac:dyDescent="0.25">
      <c r="C2221" s="68" t="str">
        <f t="shared" si="37"/>
        <v/>
      </c>
      <c r="D2221" s="69" t="str">
        <f>IF(TimeSpend[[#This Row],[Network Description]]&lt;&gt;"",VLOOKUP(TimeSpend[[#This Row],[Network Description]],Projects!A:B,2,0),"")</f>
        <v/>
      </c>
      <c r="F2221" s="96"/>
      <c r="L2221" s="69" t="str">
        <f>IF(TimeSpend[[#This Row],[Personnel number]]&lt;&gt;"",Utilization!$J$2,"")</f>
        <v/>
      </c>
      <c r="M2221" s="69" t="str">
        <f>IF(TimeSpend[[#This Row],[Personnel number]]&lt;&gt;"",VLOOKUP(TimeSpend[[#This Row],[Personnel number]],Users!A:B,2,0),"")</f>
        <v/>
      </c>
      <c r="N2221" s="69" t="str">
        <f>IF(TimeSpend[[#This Row],[Network Description]]&lt;&gt;"",VLOOKUP(TimeSpend[[#This Row],[Network Description]],Projects!A:C,3,0),"")</f>
        <v/>
      </c>
      <c r="O2221" s="69" t="str">
        <f>IF(TimeSpend[[#This Row],[Activity]]&lt;&gt;"",VLOOKUP(TimeSpend[[#This Row],[Activity]],Activity,2,FALSE),"")</f>
        <v/>
      </c>
    </row>
    <row r="2222" spans="3:15" ht="16.5" customHeight="1" x14ac:dyDescent="0.25">
      <c r="C2222" s="68" t="str">
        <f t="shared" si="37"/>
        <v/>
      </c>
      <c r="D2222" s="69" t="str">
        <f>IF(TimeSpend[[#This Row],[Network Description]]&lt;&gt;"",VLOOKUP(TimeSpend[[#This Row],[Network Description]],Projects!A:B,2,0),"")</f>
        <v/>
      </c>
      <c r="F2222" s="96"/>
      <c r="L2222" s="69" t="str">
        <f>IF(TimeSpend[[#This Row],[Personnel number]]&lt;&gt;"",Utilization!$J$2,"")</f>
        <v/>
      </c>
      <c r="M2222" s="69" t="str">
        <f>IF(TimeSpend[[#This Row],[Personnel number]]&lt;&gt;"",VLOOKUP(TimeSpend[[#This Row],[Personnel number]],Users!A:B,2,0),"")</f>
        <v/>
      </c>
      <c r="N2222" s="69" t="str">
        <f>IF(TimeSpend[[#This Row],[Network Description]]&lt;&gt;"",VLOOKUP(TimeSpend[[#This Row],[Network Description]],Projects!A:C,3,0),"")</f>
        <v/>
      </c>
      <c r="O2222" s="69" t="str">
        <f>IF(TimeSpend[[#This Row],[Activity]]&lt;&gt;"",VLOOKUP(TimeSpend[[#This Row],[Activity]],Activity,2,FALSE),"")</f>
        <v/>
      </c>
    </row>
    <row r="2223" spans="3:15" ht="16.5" customHeight="1" x14ac:dyDescent="0.25">
      <c r="C2223" s="68" t="str">
        <f t="shared" si="37"/>
        <v/>
      </c>
      <c r="D2223" s="69" t="str">
        <f>IF(TimeSpend[[#This Row],[Network Description]]&lt;&gt;"",VLOOKUP(TimeSpend[[#This Row],[Network Description]],Projects!A:B,2,0),"")</f>
        <v/>
      </c>
      <c r="F2223" s="96"/>
      <c r="L2223" s="69" t="str">
        <f>IF(TimeSpend[[#This Row],[Personnel number]]&lt;&gt;"",Utilization!$J$2,"")</f>
        <v/>
      </c>
      <c r="M2223" s="69" t="str">
        <f>IF(TimeSpend[[#This Row],[Personnel number]]&lt;&gt;"",VLOOKUP(TimeSpend[[#This Row],[Personnel number]],Users!A:B,2,0),"")</f>
        <v/>
      </c>
      <c r="N2223" s="69" t="str">
        <f>IF(TimeSpend[[#This Row],[Network Description]]&lt;&gt;"",VLOOKUP(TimeSpend[[#This Row],[Network Description]],Projects!A:C,3,0),"")</f>
        <v/>
      </c>
      <c r="O2223" s="69" t="str">
        <f>IF(TimeSpend[[#This Row],[Activity]]&lt;&gt;"",VLOOKUP(TimeSpend[[#This Row],[Activity]],Activity,2,FALSE),"")</f>
        <v/>
      </c>
    </row>
    <row r="2224" spans="3:15" ht="16.5" customHeight="1" x14ac:dyDescent="0.25">
      <c r="C2224" s="68" t="str">
        <f t="shared" si="37"/>
        <v/>
      </c>
      <c r="D2224" s="69" t="str">
        <f>IF(TimeSpend[[#This Row],[Network Description]]&lt;&gt;"",VLOOKUP(TimeSpend[[#This Row],[Network Description]],Projects!A:B,2,0),"")</f>
        <v/>
      </c>
      <c r="F2224" s="96"/>
      <c r="L2224" s="69" t="str">
        <f>IF(TimeSpend[[#This Row],[Personnel number]]&lt;&gt;"",Utilization!$J$2,"")</f>
        <v/>
      </c>
      <c r="M2224" s="69" t="str">
        <f>IF(TimeSpend[[#This Row],[Personnel number]]&lt;&gt;"",VLOOKUP(TimeSpend[[#This Row],[Personnel number]],Users!A:B,2,0),"")</f>
        <v/>
      </c>
      <c r="N2224" s="69" t="str">
        <f>IF(TimeSpend[[#This Row],[Network Description]]&lt;&gt;"",VLOOKUP(TimeSpend[[#This Row],[Network Description]],Projects!A:C,3,0),"")</f>
        <v/>
      </c>
      <c r="O2224" s="69" t="str">
        <f>IF(TimeSpend[[#This Row],[Activity]]&lt;&gt;"",VLOOKUP(TimeSpend[[#This Row],[Activity]],Activity,2,FALSE),"")</f>
        <v/>
      </c>
    </row>
    <row r="2225" spans="3:15" ht="16.5" customHeight="1" x14ac:dyDescent="0.25">
      <c r="C2225" s="68" t="str">
        <f t="shared" si="37"/>
        <v/>
      </c>
      <c r="D2225" s="69" t="str">
        <f>IF(TimeSpend[[#This Row],[Network Description]]&lt;&gt;"",VLOOKUP(TimeSpend[[#This Row],[Network Description]],Projects!A:B,2,0),"")</f>
        <v/>
      </c>
      <c r="F2225" s="96"/>
      <c r="L2225" s="69" t="str">
        <f>IF(TimeSpend[[#This Row],[Personnel number]]&lt;&gt;"",Utilization!$J$2,"")</f>
        <v/>
      </c>
      <c r="M2225" s="69" t="str">
        <f>IF(TimeSpend[[#This Row],[Personnel number]]&lt;&gt;"",VLOOKUP(TimeSpend[[#This Row],[Personnel number]],Users!A:B,2,0),"")</f>
        <v/>
      </c>
      <c r="N2225" s="69" t="str">
        <f>IF(TimeSpend[[#This Row],[Network Description]]&lt;&gt;"",VLOOKUP(TimeSpend[[#This Row],[Network Description]],Projects!A:C,3,0),"")</f>
        <v/>
      </c>
      <c r="O2225" s="69" t="str">
        <f>IF(TimeSpend[[#This Row],[Activity]]&lt;&gt;"",VLOOKUP(TimeSpend[[#This Row],[Activity]],Activity,2,FALSE),"")</f>
        <v/>
      </c>
    </row>
    <row r="2226" spans="3:15" ht="16.5" customHeight="1" x14ac:dyDescent="0.25">
      <c r="C2226" s="68" t="str">
        <f t="shared" si="37"/>
        <v/>
      </c>
      <c r="D2226" s="69" t="str">
        <f>IF(TimeSpend[[#This Row],[Network Description]]&lt;&gt;"",VLOOKUP(TimeSpend[[#This Row],[Network Description]],Projects!A:B,2,0),"")</f>
        <v/>
      </c>
      <c r="F2226" s="96"/>
      <c r="L2226" s="69" t="str">
        <f>IF(TimeSpend[[#This Row],[Personnel number]]&lt;&gt;"",Utilization!$J$2,"")</f>
        <v/>
      </c>
      <c r="M2226" s="69" t="str">
        <f>IF(TimeSpend[[#This Row],[Personnel number]]&lt;&gt;"",VLOOKUP(TimeSpend[[#This Row],[Personnel number]],Users!A:B,2,0),"")</f>
        <v/>
      </c>
      <c r="N2226" s="69" t="str">
        <f>IF(TimeSpend[[#This Row],[Network Description]]&lt;&gt;"",VLOOKUP(TimeSpend[[#This Row],[Network Description]],Projects!A:C,3,0),"")</f>
        <v/>
      </c>
      <c r="O2226" s="69" t="str">
        <f>IF(TimeSpend[[#This Row],[Activity]]&lt;&gt;"",VLOOKUP(TimeSpend[[#This Row],[Activity]],Activity,2,FALSE),"")</f>
        <v/>
      </c>
    </row>
    <row r="2227" spans="3:15" ht="16.5" customHeight="1" x14ac:dyDescent="0.25">
      <c r="C2227" s="68" t="str">
        <f t="shared" si="37"/>
        <v/>
      </c>
      <c r="D2227" s="69" t="str">
        <f>IF(TimeSpend[[#This Row],[Network Description]]&lt;&gt;"",VLOOKUP(TimeSpend[[#This Row],[Network Description]],Projects!A:B,2,0),"")</f>
        <v/>
      </c>
      <c r="F2227" s="96"/>
      <c r="L2227" s="69" t="str">
        <f>IF(TimeSpend[[#This Row],[Personnel number]]&lt;&gt;"",Utilization!$J$2,"")</f>
        <v/>
      </c>
      <c r="M2227" s="69" t="str">
        <f>IF(TimeSpend[[#This Row],[Personnel number]]&lt;&gt;"",VLOOKUP(TimeSpend[[#This Row],[Personnel number]],Users!A:B,2,0),"")</f>
        <v/>
      </c>
      <c r="N2227" s="69" t="str">
        <f>IF(TimeSpend[[#This Row],[Network Description]]&lt;&gt;"",VLOOKUP(TimeSpend[[#This Row],[Network Description]],Projects!A:C,3,0),"")</f>
        <v/>
      </c>
      <c r="O2227" s="69" t="str">
        <f>IF(TimeSpend[[#This Row],[Activity]]&lt;&gt;"",VLOOKUP(TimeSpend[[#This Row],[Activity]],Activity,2,FALSE),"")</f>
        <v/>
      </c>
    </row>
    <row r="2228" spans="3:15" ht="16.5" customHeight="1" x14ac:dyDescent="0.25">
      <c r="C2228" s="68" t="str">
        <f t="shared" si="37"/>
        <v/>
      </c>
      <c r="D2228" s="69" t="str">
        <f>IF(TimeSpend[[#This Row],[Network Description]]&lt;&gt;"",VLOOKUP(TimeSpend[[#This Row],[Network Description]],Projects!A:B,2,0),"")</f>
        <v/>
      </c>
      <c r="F2228" s="96"/>
      <c r="L2228" s="69" t="str">
        <f>IF(TimeSpend[[#This Row],[Personnel number]]&lt;&gt;"",Utilization!$J$2,"")</f>
        <v/>
      </c>
      <c r="M2228" s="69" t="str">
        <f>IF(TimeSpend[[#This Row],[Personnel number]]&lt;&gt;"",VLOOKUP(TimeSpend[[#This Row],[Personnel number]],Users!A:B,2,0),"")</f>
        <v/>
      </c>
      <c r="N2228" s="69" t="str">
        <f>IF(TimeSpend[[#This Row],[Network Description]]&lt;&gt;"",VLOOKUP(TimeSpend[[#This Row],[Network Description]],Projects!A:C,3,0),"")</f>
        <v/>
      </c>
      <c r="O2228" s="69" t="str">
        <f>IF(TimeSpend[[#This Row],[Activity]]&lt;&gt;"",VLOOKUP(TimeSpend[[#This Row],[Activity]],Activity,2,FALSE),"")</f>
        <v/>
      </c>
    </row>
    <row r="2229" spans="3:15" ht="16.5" customHeight="1" x14ac:dyDescent="0.25">
      <c r="C2229" s="68" t="str">
        <f t="shared" si="37"/>
        <v/>
      </c>
      <c r="D2229" s="69" t="str">
        <f>IF(TimeSpend[[#This Row],[Network Description]]&lt;&gt;"",VLOOKUP(TimeSpend[[#This Row],[Network Description]],Projects!A:B,2,0),"")</f>
        <v/>
      </c>
      <c r="F2229" s="96"/>
      <c r="L2229" s="69" t="str">
        <f>IF(TimeSpend[[#This Row],[Personnel number]]&lt;&gt;"",Utilization!$J$2,"")</f>
        <v/>
      </c>
      <c r="M2229" s="69" t="str">
        <f>IF(TimeSpend[[#This Row],[Personnel number]]&lt;&gt;"",VLOOKUP(TimeSpend[[#This Row],[Personnel number]],Users!A:B,2,0),"")</f>
        <v/>
      </c>
      <c r="N2229" s="69" t="str">
        <f>IF(TimeSpend[[#This Row],[Network Description]]&lt;&gt;"",VLOOKUP(TimeSpend[[#This Row],[Network Description]],Projects!A:C,3,0),"")</f>
        <v/>
      </c>
      <c r="O2229" s="69" t="str">
        <f>IF(TimeSpend[[#This Row],[Activity]]&lt;&gt;"",VLOOKUP(TimeSpend[[#This Row],[Activity]],Activity,2,FALSE),"")</f>
        <v/>
      </c>
    </row>
    <row r="2230" spans="3:15" ht="16.5" customHeight="1" x14ac:dyDescent="0.25">
      <c r="C2230" s="68" t="str">
        <f t="shared" si="37"/>
        <v/>
      </c>
      <c r="D2230" s="69" t="str">
        <f>IF(TimeSpend[[#This Row],[Network Description]]&lt;&gt;"",VLOOKUP(TimeSpend[[#This Row],[Network Description]],Projects!A:B,2,0),"")</f>
        <v/>
      </c>
      <c r="F2230" s="96"/>
      <c r="L2230" s="69" t="str">
        <f>IF(TimeSpend[[#This Row],[Personnel number]]&lt;&gt;"",Utilization!$J$2,"")</f>
        <v/>
      </c>
      <c r="M2230" s="69" t="str">
        <f>IF(TimeSpend[[#This Row],[Personnel number]]&lt;&gt;"",VLOOKUP(TimeSpend[[#This Row],[Personnel number]],Users!A:B,2,0),"")</f>
        <v/>
      </c>
      <c r="N2230" s="69" t="str">
        <f>IF(TimeSpend[[#This Row],[Network Description]]&lt;&gt;"",VLOOKUP(TimeSpend[[#This Row],[Network Description]],Projects!A:C,3,0),"")</f>
        <v/>
      </c>
      <c r="O2230" s="69" t="str">
        <f>IF(TimeSpend[[#This Row],[Activity]]&lt;&gt;"",VLOOKUP(TimeSpend[[#This Row],[Activity]],Activity,2,FALSE),"")</f>
        <v/>
      </c>
    </row>
    <row r="2231" spans="3:15" ht="16.5" customHeight="1" x14ac:dyDescent="0.25">
      <c r="C2231" s="68" t="str">
        <f t="shared" si="37"/>
        <v/>
      </c>
      <c r="D2231" s="69" t="str">
        <f>IF(TimeSpend[[#This Row],[Network Description]]&lt;&gt;"",VLOOKUP(TimeSpend[[#This Row],[Network Description]],Projects!A:B,2,0),"")</f>
        <v/>
      </c>
      <c r="F2231" s="96"/>
      <c r="L2231" s="69" t="str">
        <f>IF(TimeSpend[[#This Row],[Personnel number]]&lt;&gt;"",Utilization!$J$2,"")</f>
        <v/>
      </c>
      <c r="M2231" s="69" t="str">
        <f>IF(TimeSpend[[#This Row],[Personnel number]]&lt;&gt;"",VLOOKUP(TimeSpend[[#This Row],[Personnel number]],Users!A:B,2,0),"")</f>
        <v/>
      </c>
      <c r="N2231" s="69" t="str">
        <f>IF(TimeSpend[[#This Row],[Network Description]]&lt;&gt;"",VLOOKUP(TimeSpend[[#This Row],[Network Description]],Projects!A:C,3,0),"")</f>
        <v/>
      </c>
      <c r="O2231" s="69" t="str">
        <f>IF(TimeSpend[[#This Row],[Activity]]&lt;&gt;"",VLOOKUP(TimeSpend[[#This Row],[Activity]],Activity,2,FALSE),"")</f>
        <v/>
      </c>
    </row>
    <row r="2232" spans="3:15" ht="16.5" customHeight="1" x14ac:dyDescent="0.25">
      <c r="C2232" s="68" t="str">
        <f t="shared" si="37"/>
        <v/>
      </c>
      <c r="D2232" s="69" t="str">
        <f>IF(TimeSpend[[#This Row],[Network Description]]&lt;&gt;"",VLOOKUP(TimeSpend[[#This Row],[Network Description]],Projects!A:B,2,0),"")</f>
        <v/>
      </c>
      <c r="F2232" s="96"/>
      <c r="L2232" s="69" t="str">
        <f>IF(TimeSpend[[#This Row],[Personnel number]]&lt;&gt;"",Utilization!$J$2,"")</f>
        <v/>
      </c>
      <c r="M2232" s="69" t="str">
        <f>IF(TimeSpend[[#This Row],[Personnel number]]&lt;&gt;"",VLOOKUP(TimeSpend[[#This Row],[Personnel number]],Users!A:B,2,0),"")</f>
        <v/>
      </c>
      <c r="N2232" s="69" t="str">
        <f>IF(TimeSpend[[#This Row],[Network Description]]&lt;&gt;"",VLOOKUP(TimeSpend[[#This Row],[Network Description]],Projects!A:C,3,0),"")</f>
        <v/>
      </c>
      <c r="O2232" s="69" t="str">
        <f>IF(TimeSpend[[#This Row],[Activity]]&lt;&gt;"",VLOOKUP(TimeSpend[[#This Row],[Activity]],Activity,2,FALSE),"")</f>
        <v/>
      </c>
    </row>
    <row r="2233" spans="3:15" ht="16.5" customHeight="1" x14ac:dyDescent="0.25">
      <c r="C2233" s="68" t="str">
        <f t="shared" si="37"/>
        <v/>
      </c>
      <c r="D2233" s="69" t="str">
        <f>IF(TimeSpend[[#This Row],[Network Description]]&lt;&gt;"",VLOOKUP(TimeSpend[[#This Row],[Network Description]],Projects!A:B,2,0),"")</f>
        <v/>
      </c>
      <c r="F2233" s="96"/>
      <c r="L2233" s="69" t="str">
        <f>IF(TimeSpend[[#This Row],[Personnel number]]&lt;&gt;"",Utilization!$J$2,"")</f>
        <v/>
      </c>
      <c r="M2233" s="69" t="str">
        <f>IF(TimeSpend[[#This Row],[Personnel number]]&lt;&gt;"",VLOOKUP(TimeSpend[[#This Row],[Personnel number]],Users!A:B,2,0),"")</f>
        <v/>
      </c>
      <c r="N2233" s="69" t="str">
        <f>IF(TimeSpend[[#This Row],[Network Description]]&lt;&gt;"",VLOOKUP(TimeSpend[[#This Row],[Network Description]],Projects!A:C,3,0),"")</f>
        <v/>
      </c>
      <c r="O2233" s="69" t="str">
        <f>IF(TimeSpend[[#This Row],[Activity]]&lt;&gt;"",VLOOKUP(TimeSpend[[#This Row],[Activity]],Activity,2,FALSE),"")</f>
        <v/>
      </c>
    </row>
    <row r="2234" spans="3:15" ht="16.5" customHeight="1" x14ac:dyDescent="0.25">
      <c r="C2234" s="68" t="str">
        <f t="shared" si="37"/>
        <v/>
      </c>
      <c r="D2234" s="69" t="str">
        <f>IF(TimeSpend[[#This Row],[Network Description]]&lt;&gt;"",VLOOKUP(TimeSpend[[#This Row],[Network Description]],Projects!A:B,2,0),"")</f>
        <v/>
      </c>
      <c r="F2234" s="96"/>
      <c r="L2234" s="69" t="str">
        <f>IF(TimeSpend[[#This Row],[Personnel number]]&lt;&gt;"",Utilization!$J$2,"")</f>
        <v/>
      </c>
      <c r="M2234" s="69" t="str">
        <f>IF(TimeSpend[[#This Row],[Personnel number]]&lt;&gt;"",VLOOKUP(TimeSpend[[#This Row],[Personnel number]],Users!A:B,2,0),"")</f>
        <v/>
      </c>
      <c r="N2234" s="69" t="str">
        <f>IF(TimeSpend[[#This Row],[Network Description]]&lt;&gt;"",VLOOKUP(TimeSpend[[#This Row],[Network Description]],Projects!A:C,3,0),"")</f>
        <v/>
      </c>
      <c r="O2234" s="69" t="str">
        <f>IF(TimeSpend[[#This Row],[Activity]]&lt;&gt;"",VLOOKUP(TimeSpend[[#This Row],[Activity]],Activity,2,FALSE),"")</f>
        <v/>
      </c>
    </row>
    <row r="2235" spans="3:15" ht="16.5" customHeight="1" x14ac:dyDescent="0.25">
      <c r="C2235" s="68" t="str">
        <f t="shared" si="37"/>
        <v/>
      </c>
      <c r="D2235" s="69" t="str">
        <f>IF(TimeSpend[[#This Row],[Network Description]]&lt;&gt;"",VLOOKUP(TimeSpend[[#This Row],[Network Description]],Projects!A:B,2,0),"")</f>
        <v/>
      </c>
      <c r="F2235" s="96"/>
      <c r="L2235" s="69" t="str">
        <f>IF(TimeSpend[[#This Row],[Personnel number]]&lt;&gt;"",Utilization!$J$2,"")</f>
        <v/>
      </c>
      <c r="M2235" s="69" t="str">
        <f>IF(TimeSpend[[#This Row],[Personnel number]]&lt;&gt;"",VLOOKUP(TimeSpend[[#This Row],[Personnel number]],Users!A:B,2,0),"")</f>
        <v/>
      </c>
      <c r="N2235" s="69" t="str">
        <f>IF(TimeSpend[[#This Row],[Network Description]]&lt;&gt;"",VLOOKUP(TimeSpend[[#This Row],[Network Description]],Projects!A:C,3,0),"")</f>
        <v/>
      </c>
      <c r="O2235" s="69" t="str">
        <f>IF(TimeSpend[[#This Row],[Activity]]&lt;&gt;"",VLOOKUP(TimeSpend[[#This Row],[Activity]],Activity,2,FALSE),"")</f>
        <v/>
      </c>
    </row>
    <row r="2236" spans="3:15" ht="16.5" customHeight="1" x14ac:dyDescent="0.25">
      <c r="C2236" s="68" t="str">
        <f t="shared" si="37"/>
        <v/>
      </c>
      <c r="D2236" s="69" t="str">
        <f>IF(TimeSpend[[#This Row],[Network Description]]&lt;&gt;"",VLOOKUP(TimeSpend[[#This Row],[Network Description]],Projects!A:B,2,0),"")</f>
        <v/>
      </c>
      <c r="F2236" s="96"/>
      <c r="L2236" s="69" t="str">
        <f>IF(TimeSpend[[#This Row],[Personnel number]]&lt;&gt;"",Utilization!$J$2,"")</f>
        <v/>
      </c>
      <c r="M2236" s="69" t="str">
        <f>IF(TimeSpend[[#This Row],[Personnel number]]&lt;&gt;"",VLOOKUP(TimeSpend[[#This Row],[Personnel number]],Users!A:B,2,0),"")</f>
        <v/>
      </c>
      <c r="N2236" s="69" t="str">
        <f>IF(TimeSpend[[#This Row],[Network Description]]&lt;&gt;"",VLOOKUP(TimeSpend[[#This Row],[Network Description]],Projects!A:C,3,0),"")</f>
        <v/>
      </c>
      <c r="O2236" s="69" t="str">
        <f>IF(TimeSpend[[#This Row],[Activity]]&lt;&gt;"",VLOOKUP(TimeSpend[[#This Row],[Activity]],Activity,2,FALSE),"")</f>
        <v/>
      </c>
    </row>
    <row r="2237" spans="3:15" ht="16.5" customHeight="1" x14ac:dyDescent="0.25">
      <c r="C2237" s="68" t="str">
        <f t="shared" si="37"/>
        <v/>
      </c>
      <c r="D2237" s="69" t="str">
        <f>IF(TimeSpend[[#This Row],[Network Description]]&lt;&gt;"",VLOOKUP(TimeSpend[[#This Row],[Network Description]],Projects!A:B,2,0),"")</f>
        <v/>
      </c>
      <c r="F2237" s="96"/>
      <c r="L2237" s="69" t="str">
        <f>IF(TimeSpend[[#This Row],[Personnel number]]&lt;&gt;"",Utilization!$J$2,"")</f>
        <v/>
      </c>
      <c r="M2237" s="69" t="str">
        <f>IF(TimeSpend[[#This Row],[Personnel number]]&lt;&gt;"",VLOOKUP(TimeSpend[[#This Row],[Personnel number]],Users!A:B,2,0),"")</f>
        <v/>
      </c>
      <c r="N2237" s="69" t="str">
        <f>IF(TimeSpend[[#This Row],[Network Description]]&lt;&gt;"",VLOOKUP(TimeSpend[[#This Row],[Network Description]],Projects!A:C,3,0),"")</f>
        <v/>
      </c>
      <c r="O2237" s="69" t="str">
        <f>IF(TimeSpend[[#This Row],[Activity]]&lt;&gt;"",VLOOKUP(TimeSpend[[#This Row],[Activity]],Activity,2,FALSE),"")</f>
        <v/>
      </c>
    </row>
    <row r="2238" spans="3:15" ht="16.5" customHeight="1" x14ac:dyDescent="0.25">
      <c r="C2238" s="68" t="str">
        <f t="shared" si="37"/>
        <v/>
      </c>
      <c r="D2238" s="69" t="str">
        <f>IF(TimeSpend[[#This Row],[Network Description]]&lt;&gt;"",VLOOKUP(TimeSpend[[#This Row],[Network Description]],Projects!A:B,2,0),"")</f>
        <v/>
      </c>
      <c r="F2238" s="96"/>
      <c r="L2238" s="69" t="str">
        <f>IF(TimeSpend[[#This Row],[Personnel number]]&lt;&gt;"",Utilization!$J$2,"")</f>
        <v/>
      </c>
      <c r="M2238" s="69" t="str">
        <f>IF(TimeSpend[[#This Row],[Personnel number]]&lt;&gt;"",VLOOKUP(TimeSpend[[#This Row],[Personnel number]],Users!A:B,2,0),"")</f>
        <v/>
      </c>
      <c r="N2238" s="69" t="str">
        <f>IF(TimeSpend[[#This Row],[Network Description]]&lt;&gt;"",VLOOKUP(TimeSpend[[#This Row],[Network Description]],Projects!A:C,3,0),"")</f>
        <v/>
      </c>
      <c r="O2238" s="69" t="str">
        <f>IF(TimeSpend[[#This Row],[Activity]]&lt;&gt;"",VLOOKUP(TimeSpend[[#This Row],[Activity]],Activity,2,FALSE),"")</f>
        <v/>
      </c>
    </row>
    <row r="2239" spans="3:15" ht="16.5" customHeight="1" x14ac:dyDescent="0.25">
      <c r="C2239" s="68" t="str">
        <f t="shared" si="37"/>
        <v/>
      </c>
      <c r="D2239" s="69" t="str">
        <f>IF(TimeSpend[[#This Row],[Network Description]]&lt;&gt;"",VLOOKUP(TimeSpend[[#This Row],[Network Description]],Projects!A:B,2,0),"")</f>
        <v/>
      </c>
      <c r="F2239" s="96"/>
      <c r="L2239" s="69" t="str">
        <f>IF(TimeSpend[[#This Row],[Personnel number]]&lt;&gt;"",Utilization!$J$2,"")</f>
        <v/>
      </c>
      <c r="M2239" s="69" t="str">
        <f>IF(TimeSpend[[#This Row],[Personnel number]]&lt;&gt;"",VLOOKUP(TimeSpend[[#This Row],[Personnel number]],Users!A:B,2,0),"")</f>
        <v/>
      </c>
      <c r="N2239" s="69" t="str">
        <f>IF(TimeSpend[[#This Row],[Network Description]]&lt;&gt;"",VLOOKUP(TimeSpend[[#This Row],[Network Description]],Projects!A:C,3,0),"")</f>
        <v/>
      </c>
      <c r="O2239" s="69" t="str">
        <f>IF(TimeSpend[[#This Row],[Activity]]&lt;&gt;"",VLOOKUP(TimeSpend[[#This Row],[Activity]],Activity,2,FALSE),"")</f>
        <v/>
      </c>
    </row>
    <row r="2240" spans="3:15" ht="16.5" customHeight="1" x14ac:dyDescent="0.25">
      <c r="C2240" s="68" t="str">
        <f t="shared" si="37"/>
        <v/>
      </c>
      <c r="D2240" s="69" t="str">
        <f>IF(TimeSpend[[#This Row],[Network Description]]&lt;&gt;"",VLOOKUP(TimeSpend[[#This Row],[Network Description]],Projects!A:B,2,0),"")</f>
        <v/>
      </c>
      <c r="F2240" s="96"/>
      <c r="L2240" s="69" t="str">
        <f>IF(TimeSpend[[#This Row],[Personnel number]]&lt;&gt;"",Utilization!$J$2,"")</f>
        <v/>
      </c>
      <c r="M2240" s="69" t="str">
        <f>IF(TimeSpend[[#This Row],[Personnel number]]&lt;&gt;"",VLOOKUP(TimeSpend[[#This Row],[Personnel number]],Users!A:B,2,0),"")</f>
        <v/>
      </c>
      <c r="N2240" s="69" t="str">
        <f>IF(TimeSpend[[#This Row],[Network Description]]&lt;&gt;"",VLOOKUP(TimeSpend[[#This Row],[Network Description]],Projects!A:C,3,0),"")</f>
        <v/>
      </c>
      <c r="O2240" s="69" t="str">
        <f>IF(TimeSpend[[#This Row],[Activity]]&lt;&gt;"",VLOOKUP(TimeSpend[[#This Row],[Activity]],Activity,2,FALSE),"")</f>
        <v/>
      </c>
    </row>
    <row r="2241" spans="3:15" ht="16.5" customHeight="1" x14ac:dyDescent="0.25">
      <c r="C2241" s="68" t="str">
        <f t="shared" ref="C2241:C2304" si="38">IF((I2241-INT(I2241))*24-(H2241-INT(H2241))*24=0,"",(I2241-INT(I2241))*24-(H2241-INT(H2241))*24)</f>
        <v/>
      </c>
      <c r="D2241" s="69" t="str">
        <f>IF(TimeSpend[[#This Row],[Network Description]]&lt;&gt;"",VLOOKUP(TimeSpend[[#This Row],[Network Description]],Projects!A:B,2,0),"")</f>
        <v/>
      </c>
      <c r="F2241" s="96"/>
      <c r="L2241" s="69" t="str">
        <f>IF(TimeSpend[[#This Row],[Personnel number]]&lt;&gt;"",Utilization!$J$2,"")</f>
        <v/>
      </c>
      <c r="M2241" s="69" t="str">
        <f>IF(TimeSpend[[#This Row],[Personnel number]]&lt;&gt;"",VLOOKUP(TimeSpend[[#This Row],[Personnel number]],Users!A:B,2,0),"")</f>
        <v/>
      </c>
      <c r="N2241" s="69" t="str">
        <f>IF(TimeSpend[[#This Row],[Network Description]]&lt;&gt;"",VLOOKUP(TimeSpend[[#This Row],[Network Description]],Projects!A:C,3,0),"")</f>
        <v/>
      </c>
      <c r="O2241" s="69" t="str">
        <f>IF(TimeSpend[[#This Row],[Activity]]&lt;&gt;"",VLOOKUP(TimeSpend[[#This Row],[Activity]],Activity,2,FALSE),"")</f>
        <v/>
      </c>
    </row>
    <row r="2242" spans="3:15" ht="16.5" customHeight="1" x14ac:dyDescent="0.25">
      <c r="C2242" s="68" t="str">
        <f t="shared" si="38"/>
        <v/>
      </c>
      <c r="D2242" s="69" t="str">
        <f>IF(TimeSpend[[#This Row],[Network Description]]&lt;&gt;"",VLOOKUP(TimeSpend[[#This Row],[Network Description]],Projects!A:B,2,0),"")</f>
        <v/>
      </c>
      <c r="F2242" s="96"/>
      <c r="L2242" s="69" t="str">
        <f>IF(TimeSpend[[#This Row],[Personnel number]]&lt;&gt;"",Utilization!$J$2,"")</f>
        <v/>
      </c>
      <c r="M2242" s="69" t="str">
        <f>IF(TimeSpend[[#This Row],[Personnel number]]&lt;&gt;"",VLOOKUP(TimeSpend[[#This Row],[Personnel number]],Users!A:B,2,0),"")</f>
        <v/>
      </c>
      <c r="N2242" s="69" t="str">
        <f>IF(TimeSpend[[#This Row],[Network Description]]&lt;&gt;"",VLOOKUP(TimeSpend[[#This Row],[Network Description]],Projects!A:C,3,0),"")</f>
        <v/>
      </c>
      <c r="O2242" s="69" t="str">
        <f>IF(TimeSpend[[#This Row],[Activity]]&lt;&gt;"",VLOOKUP(TimeSpend[[#This Row],[Activity]],Activity,2,FALSE),"")</f>
        <v/>
      </c>
    </row>
    <row r="2243" spans="3:15" ht="16.5" customHeight="1" x14ac:dyDescent="0.25">
      <c r="C2243" s="68" t="str">
        <f t="shared" si="38"/>
        <v/>
      </c>
      <c r="D2243" s="69" t="str">
        <f>IF(TimeSpend[[#This Row],[Network Description]]&lt;&gt;"",VLOOKUP(TimeSpend[[#This Row],[Network Description]],Projects!A:B,2,0),"")</f>
        <v/>
      </c>
      <c r="F2243" s="96"/>
      <c r="L2243" s="69" t="str">
        <f>IF(TimeSpend[[#This Row],[Personnel number]]&lt;&gt;"",Utilization!$J$2,"")</f>
        <v/>
      </c>
      <c r="M2243" s="69" t="str">
        <f>IF(TimeSpend[[#This Row],[Personnel number]]&lt;&gt;"",VLOOKUP(TimeSpend[[#This Row],[Personnel number]],Users!A:B,2,0),"")</f>
        <v/>
      </c>
      <c r="N2243" s="69" t="str">
        <f>IF(TimeSpend[[#This Row],[Network Description]]&lt;&gt;"",VLOOKUP(TimeSpend[[#This Row],[Network Description]],Projects!A:C,3,0),"")</f>
        <v/>
      </c>
      <c r="O2243" s="69" t="str">
        <f>IF(TimeSpend[[#This Row],[Activity]]&lt;&gt;"",VLOOKUP(TimeSpend[[#This Row],[Activity]],Activity,2,FALSE),"")</f>
        <v/>
      </c>
    </row>
    <row r="2244" spans="3:15" ht="16.5" customHeight="1" x14ac:dyDescent="0.25">
      <c r="C2244" s="68" t="str">
        <f t="shared" si="38"/>
        <v/>
      </c>
      <c r="D2244" s="69" t="str">
        <f>IF(TimeSpend[[#This Row],[Network Description]]&lt;&gt;"",VLOOKUP(TimeSpend[[#This Row],[Network Description]],Projects!A:B,2,0),"")</f>
        <v/>
      </c>
      <c r="F2244" s="96"/>
      <c r="L2244" s="69" t="str">
        <f>IF(TimeSpend[[#This Row],[Personnel number]]&lt;&gt;"",Utilization!$J$2,"")</f>
        <v/>
      </c>
      <c r="M2244" s="69" t="str">
        <f>IF(TimeSpend[[#This Row],[Personnel number]]&lt;&gt;"",VLOOKUP(TimeSpend[[#This Row],[Personnel number]],Users!A:B,2,0),"")</f>
        <v/>
      </c>
      <c r="N2244" s="69" t="str">
        <f>IF(TimeSpend[[#This Row],[Network Description]]&lt;&gt;"",VLOOKUP(TimeSpend[[#This Row],[Network Description]],Projects!A:C,3,0),"")</f>
        <v/>
      </c>
      <c r="O2244" s="69" t="str">
        <f>IF(TimeSpend[[#This Row],[Activity]]&lt;&gt;"",VLOOKUP(TimeSpend[[#This Row],[Activity]],Activity,2,FALSE),"")</f>
        <v/>
      </c>
    </row>
    <row r="2245" spans="3:15" ht="16.5" customHeight="1" x14ac:dyDescent="0.25">
      <c r="C2245" s="68" t="str">
        <f t="shared" si="38"/>
        <v/>
      </c>
      <c r="D2245" s="69" t="str">
        <f>IF(TimeSpend[[#This Row],[Network Description]]&lt;&gt;"",VLOOKUP(TimeSpend[[#This Row],[Network Description]],Projects!A:B,2,0),"")</f>
        <v/>
      </c>
      <c r="F2245" s="96"/>
      <c r="L2245" s="69" t="str">
        <f>IF(TimeSpend[[#This Row],[Personnel number]]&lt;&gt;"",Utilization!$J$2,"")</f>
        <v/>
      </c>
      <c r="M2245" s="69" t="str">
        <f>IF(TimeSpend[[#This Row],[Personnel number]]&lt;&gt;"",VLOOKUP(TimeSpend[[#This Row],[Personnel number]],Users!A:B,2,0),"")</f>
        <v/>
      </c>
      <c r="N2245" s="69" t="str">
        <f>IF(TimeSpend[[#This Row],[Network Description]]&lt;&gt;"",VLOOKUP(TimeSpend[[#This Row],[Network Description]],Projects!A:C,3,0),"")</f>
        <v/>
      </c>
      <c r="O2245" s="69" t="str">
        <f>IF(TimeSpend[[#This Row],[Activity]]&lt;&gt;"",VLOOKUP(TimeSpend[[#This Row],[Activity]],Activity,2,FALSE),"")</f>
        <v/>
      </c>
    </row>
    <row r="2246" spans="3:15" ht="16.5" customHeight="1" x14ac:dyDescent="0.25">
      <c r="C2246" s="68" t="str">
        <f t="shared" si="38"/>
        <v/>
      </c>
      <c r="D2246" s="69" t="str">
        <f>IF(TimeSpend[[#This Row],[Network Description]]&lt;&gt;"",VLOOKUP(TimeSpend[[#This Row],[Network Description]],Projects!A:B,2,0),"")</f>
        <v/>
      </c>
      <c r="F2246" s="96"/>
      <c r="L2246" s="69" t="str">
        <f>IF(TimeSpend[[#This Row],[Personnel number]]&lt;&gt;"",Utilization!$J$2,"")</f>
        <v/>
      </c>
      <c r="M2246" s="69" t="str">
        <f>IF(TimeSpend[[#This Row],[Personnel number]]&lt;&gt;"",VLOOKUP(TimeSpend[[#This Row],[Personnel number]],Users!A:B,2,0),"")</f>
        <v/>
      </c>
      <c r="N2246" s="69" t="str">
        <f>IF(TimeSpend[[#This Row],[Network Description]]&lt;&gt;"",VLOOKUP(TimeSpend[[#This Row],[Network Description]],Projects!A:C,3,0),"")</f>
        <v/>
      </c>
      <c r="O2246" s="69" t="str">
        <f>IF(TimeSpend[[#This Row],[Activity]]&lt;&gt;"",VLOOKUP(TimeSpend[[#This Row],[Activity]],Activity,2,FALSE),"")</f>
        <v/>
      </c>
    </row>
    <row r="2247" spans="3:15" ht="16.5" customHeight="1" x14ac:dyDescent="0.25">
      <c r="C2247" s="68" t="str">
        <f t="shared" si="38"/>
        <v/>
      </c>
      <c r="D2247" s="69" t="str">
        <f>IF(TimeSpend[[#This Row],[Network Description]]&lt;&gt;"",VLOOKUP(TimeSpend[[#This Row],[Network Description]],Projects!A:B,2,0),"")</f>
        <v/>
      </c>
      <c r="F2247" s="96"/>
      <c r="L2247" s="69" t="str">
        <f>IF(TimeSpend[[#This Row],[Personnel number]]&lt;&gt;"",Utilization!$J$2,"")</f>
        <v/>
      </c>
      <c r="M2247" s="69" t="str">
        <f>IF(TimeSpend[[#This Row],[Personnel number]]&lt;&gt;"",VLOOKUP(TimeSpend[[#This Row],[Personnel number]],Users!A:B,2,0),"")</f>
        <v/>
      </c>
      <c r="N2247" s="69" t="str">
        <f>IF(TimeSpend[[#This Row],[Network Description]]&lt;&gt;"",VLOOKUP(TimeSpend[[#This Row],[Network Description]],Projects!A:C,3,0),"")</f>
        <v/>
      </c>
      <c r="O2247" s="69" t="str">
        <f>IF(TimeSpend[[#This Row],[Activity]]&lt;&gt;"",VLOOKUP(TimeSpend[[#This Row],[Activity]],Activity,2,FALSE),"")</f>
        <v/>
      </c>
    </row>
    <row r="2248" spans="3:15" ht="16.5" customHeight="1" x14ac:dyDescent="0.25">
      <c r="C2248" s="68" t="str">
        <f t="shared" si="38"/>
        <v/>
      </c>
      <c r="D2248" s="69" t="str">
        <f>IF(TimeSpend[[#This Row],[Network Description]]&lt;&gt;"",VLOOKUP(TimeSpend[[#This Row],[Network Description]],Projects!A:B,2,0),"")</f>
        <v/>
      </c>
      <c r="F2248" s="96"/>
      <c r="L2248" s="69" t="str">
        <f>IF(TimeSpend[[#This Row],[Personnel number]]&lt;&gt;"",Utilization!$J$2,"")</f>
        <v/>
      </c>
      <c r="M2248" s="69" t="str">
        <f>IF(TimeSpend[[#This Row],[Personnel number]]&lt;&gt;"",VLOOKUP(TimeSpend[[#This Row],[Personnel number]],Users!A:B,2,0),"")</f>
        <v/>
      </c>
      <c r="N2248" s="69" t="str">
        <f>IF(TimeSpend[[#This Row],[Network Description]]&lt;&gt;"",VLOOKUP(TimeSpend[[#This Row],[Network Description]],Projects!A:C,3,0),"")</f>
        <v/>
      </c>
      <c r="O2248" s="69" t="str">
        <f>IF(TimeSpend[[#This Row],[Activity]]&lt;&gt;"",VLOOKUP(TimeSpend[[#This Row],[Activity]],Activity,2,FALSE),"")</f>
        <v/>
      </c>
    </row>
    <row r="2249" spans="3:15" ht="16.5" customHeight="1" x14ac:dyDescent="0.25">
      <c r="C2249" s="68" t="str">
        <f t="shared" si="38"/>
        <v/>
      </c>
      <c r="D2249" s="69" t="str">
        <f>IF(TimeSpend[[#This Row],[Network Description]]&lt;&gt;"",VLOOKUP(TimeSpend[[#This Row],[Network Description]],Projects!A:B,2,0),"")</f>
        <v/>
      </c>
      <c r="F2249" s="96"/>
      <c r="L2249" s="69" t="str">
        <f>IF(TimeSpend[[#This Row],[Personnel number]]&lt;&gt;"",Utilization!$J$2,"")</f>
        <v/>
      </c>
      <c r="M2249" s="69" t="str">
        <f>IF(TimeSpend[[#This Row],[Personnel number]]&lt;&gt;"",VLOOKUP(TimeSpend[[#This Row],[Personnel number]],Users!A:B,2,0),"")</f>
        <v/>
      </c>
      <c r="N2249" s="69" t="str">
        <f>IF(TimeSpend[[#This Row],[Network Description]]&lt;&gt;"",VLOOKUP(TimeSpend[[#This Row],[Network Description]],Projects!A:C,3,0),"")</f>
        <v/>
      </c>
      <c r="O2249" s="69" t="str">
        <f>IF(TimeSpend[[#This Row],[Activity]]&lt;&gt;"",VLOOKUP(TimeSpend[[#This Row],[Activity]],Activity,2,FALSE),"")</f>
        <v/>
      </c>
    </row>
    <row r="2250" spans="3:15" ht="16.5" customHeight="1" x14ac:dyDescent="0.25">
      <c r="C2250" s="68" t="str">
        <f t="shared" si="38"/>
        <v/>
      </c>
      <c r="D2250" s="69" t="str">
        <f>IF(TimeSpend[[#This Row],[Network Description]]&lt;&gt;"",VLOOKUP(TimeSpend[[#This Row],[Network Description]],Projects!A:B,2,0),"")</f>
        <v/>
      </c>
      <c r="F2250" s="96"/>
      <c r="L2250" s="69" t="str">
        <f>IF(TimeSpend[[#This Row],[Personnel number]]&lt;&gt;"",Utilization!$J$2,"")</f>
        <v/>
      </c>
      <c r="M2250" s="69" t="str">
        <f>IF(TimeSpend[[#This Row],[Personnel number]]&lt;&gt;"",VLOOKUP(TimeSpend[[#This Row],[Personnel number]],Users!A:B,2,0),"")</f>
        <v/>
      </c>
      <c r="N2250" s="69" t="str">
        <f>IF(TimeSpend[[#This Row],[Network Description]]&lt;&gt;"",VLOOKUP(TimeSpend[[#This Row],[Network Description]],Projects!A:C,3,0),"")</f>
        <v/>
      </c>
      <c r="O2250" s="69" t="str">
        <f>IF(TimeSpend[[#This Row],[Activity]]&lt;&gt;"",VLOOKUP(TimeSpend[[#This Row],[Activity]],Activity,2,FALSE),"")</f>
        <v/>
      </c>
    </row>
    <row r="2251" spans="3:15" ht="16.5" customHeight="1" x14ac:dyDescent="0.25">
      <c r="C2251" s="68" t="str">
        <f t="shared" si="38"/>
        <v/>
      </c>
      <c r="D2251" s="69" t="str">
        <f>IF(TimeSpend[[#This Row],[Network Description]]&lt;&gt;"",VLOOKUP(TimeSpend[[#This Row],[Network Description]],Projects!A:B,2,0),"")</f>
        <v/>
      </c>
      <c r="F2251" s="96"/>
      <c r="L2251" s="69" t="str">
        <f>IF(TimeSpend[[#This Row],[Personnel number]]&lt;&gt;"",Utilization!$J$2,"")</f>
        <v/>
      </c>
      <c r="M2251" s="69" t="str">
        <f>IF(TimeSpend[[#This Row],[Personnel number]]&lt;&gt;"",VLOOKUP(TimeSpend[[#This Row],[Personnel number]],Users!A:B,2,0),"")</f>
        <v/>
      </c>
      <c r="N2251" s="69" t="str">
        <f>IF(TimeSpend[[#This Row],[Network Description]]&lt;&gt;"",VLOOKUP(TimeSpend[[#This Row],[Network Description]],Projects!A:C,3,0),"")</f>
        <v/>
      </c>
      <c r="O2251" s="69" t="str">
        <f>IF(TimeSpend[[#This Row],[Activity]]&lt;&gt;"",VLOOKUP(TimeSpend[[#This Row],[Activity]],Activity,2,FALSE),"")</f>
        <v/>
      </c>
    </row>
    <row r="2252" spans="3:15" ht="16.5" customHeight="1" x14ac:dyDescent="0.25">
      <c r="C2252" s="68" t="str">
        <f t="shared" si="38"/>
        <v/>
      </c>
      <c r="D2252" s="69" t="str">
        <f>IF(TimeSpend[[#This Row],[Network Description]]&lt;&gt;"",VLOOKUP(TimeSpend[[#This Row],[Network Description]],Projects!A:B,2,0),"")</f>
        <v/>
      </c>
      <c r="F2252" s="96"/>
      <c r="L2252" s="69" t="str">
        <f>IF(TimeSpend[[#This Row],[Personnel number]]&lt;&gt;"",Utilization!$J$2,"")</f>
        <v/>
      </c>
      <c r="M2252" s="69" t="str">
        <f>IF(TimeSpend[[#This Row],[Personnel number]]&lt;&gt;"",VLOOKUP(TimeSpend[[#This Row],[Personnel number]],Users!A:B,2,0),"")</f>
        <v/>
      </c>
      <c r="N2252" s="69" t="str">
        <f>IF(TimeSpend[[#This Row],[Network Description]]&lt;&gt;"",VLOOKUP(TimeSpend[[#This Row],[Network Description]],Projects!A:C,3,0),"")</f>
        <v/>
      </c>
      <c r="O2252" s="69" t="str">
        <f>IF(TimeSpend[[#This Row],[Activity]]&lt;&gt;"",VLOOKUP(TimeSpend[[#This Row],[Activity]],Activity,2,FALSE),"")</f>
        <v/>
      </c>
    </row>
    <row r="2253" spans="3:15" ht="16.5" customHeight="1" x14ac:dyDescent="0.25">
      <c r="C2253" s="68" t="str">
        <f t="shared" si="38"/>
        <v/>
      </c>
      <c r="D2253" s="69" t="str">
        <f>IF(TimeSpend[[#This Row],[Network Description]]&lt;&gt;"",VLOOKUP(TimeSpend[[#This Row],[Network Description]],Projects!A:B,2,0),"")</f>
        <v/>
      </c>
      <c r="F2253" s="96"/>
      <c r="L2253" s="69" t="str">
        <f>IF(TimeSpend[[#This Row],[Personnel number]]&lt;&gt;"",Utilization!$J$2,"")</f>
        <v/>
      </c>
      <c r="M2253" s="69" t="str">
        <f>IF(TimeSpend[[#This Row],[Personnel number]]&lt;&gt;"",VLOOKUP(TimeSpend[[#This Row],[Personnel number]],Users!A:B,2,0),"")</f>
        <v/>
      </c>
      <c r="N2253" s="69" t="str">
        <f>IF(TimeSpend[[#This Row],[Network Description]]&lt;&gt;"",VLOOKUP(TimeSpend[[#This Row],[Network Description]],Projects!A:C,3,0),"")</f>
        <v/>
      </c>
      <c r="O2253" s="69" t="str">
        <f>IF(TimeSpend[[#This Row],[Activity]]&lt;&gt;"",VLOOKUP(TimeSpend[[#This Row],[Activity]],Activity,2,FALSE),"")</f>
        <v/>
      </c>
    </row>
    <row r="2254" spans="3:15" ht="16.5" customHeight="1" x14ac:dyDescent="0.25">
      <c r="C2254" s="68" t="str">
        <f t="shared" si="38"/>
        <v/>
      </c>
      <c r="D2254" s="69" t="str">
        <f>IF(TimeSpend[[#This Row],[Network Description]]&lt;&gt;"",VLOOKUP(TimeSpend[[#This Row],[Network Description]],Projects!A:B,2,0),"")</f>
        <v/>
      </c>
      <c r="F2254" s="96"/>
      <c r="L2254" s="69" t="str">
        <f>IF(TimeSpend[[#This Row],[Personnel number]]&lt;&gt;"",Utilization!$J$2,"")</f>
        <v/>
      </c>
      <c r="M2254" s="69" t="str">
        <f>IF(TimeSpend[[#This Row],[Personnel number]]&lt;&gt;"",VLOOKUP(TimeSpend[[#This Row],[Personnel number]],Users!A:B,2,0),"")</f>
        <v/>
      </c>
      <c r="N2254" s="69" t="str">
        <f>IF(TimeSpend[[#This Row],[Network Description]]&lt;&gt;"",VLOOKUP(TimeSpend[[#This Row],[Network Description]],Projects!A:C,3,0),"")</f>
        <v/>
      </c>
      <c r="O2254" s="69" t="str">
        <f>IF(TimeSpend[[#This Row],[Activity]]&lt;&gt;"",VLOOKUP(TimeSpend[[#This Row],[Activity]],Activity,2,FALSE),"")</f>
        <v/>
      </c>
    </row>
    <row r="2255" spans="3:15" ht="16.5" customHeight="1" x14ac:dyDescent="0.25">
      <c r="C2255" s="68" t="str">
        <f t="shared" si="38"/>
        <v/>
      </c>
      <c r="D2255" s="69" t="str">
        <f>IF(TimeSpend[[#This Row],[Network Description]]&lt;&gt;"",VLOOKUP(TimeSpend[[#This Row],[Network Description]],Projects!A:B,2,0),"")</f>
        <v/>
      </c>
      <c r="F2255" s="96"/>
      <c r="L2255" s="69" t="str">
        <f>IF(TimeSpend[[#This Row],[Personnel number]]&lt;&gt;"",Utilization!$J$2,"")</f>
        <v/>
      </c>
      <c r="M2255" s="69" t="str">
        <f>IF(TimeSpend[[#This Row],[Personnel number]]&lt;&gt;"",VLOOKUP(TimeSpend[[#This Row],[Personnel number]],Users!A:B,2,0),"")</f>
        <v/>
      </c>
      <c r="N2255" s="69" t="str">
        <f>IF(TimeSpend[[#This Row],[Network Description]]&lt;&gt;"",VLOOKUP(TimeSpend[[#This Row],[Network Description]],Projects!A:C,3,0),"")</f>
        <v/>
      </c>
      <c r="O2255" s="69" t="str">
        <f>IF(TimeSpend[[#This Row],[Activity]]&lt;&gt;"",VLOOKUP(TimeSpend[[#This Row],[Activity]],Activity,2,FALSE),"")</f>
        <v/>
      </c>
    </row>
    <row r="2256" spans="3:15" ht="16.5" customHeight="1" x14ac:dyDescent="0.25">
      <c r="C2256" s="68" t="str">
        <f t="shared" si="38"/>
        <v/>
      </c>
      <c r="D2256" s="69" t="str">
        <f>IF(TimeSpend[[#This Row],[Network Description]]&lt;&gt;"",VLOOKUP(TimeSpend[[#This Row],[Network Description]],Projects!A:B,2,0),"")</f>
        <v/>
      </c>
      <c r="F2256" s="96"/>
      <c r="L2256" s="69" t="str">
        <f>IF(TimeSpend[[#This Row],[Personnel number]]&lt;&gt;"",Utilization!$J$2,"")</f>
        <v/>
      </c>
      <c r="M2256" s="69" t="str">
        <f>IF(TimeSpend[[#This Row],[Personnel number]]&lt;&gt;"",VLOOKUP(TimeSpend[[#This Row],[Personnel number]],Users!A:B,2,0),"")</f>
        <v/>
      </c>
      <c r="N2256" s="69" t="str">
        <f>IF(TimeSpend[[#This Row],[Network Description]]&lt;&gt;"",VLOOKUP(TimeSpend[[#This Row],[Network Description]],Projects!A:C,3,0),"")</f>
        <v/>
      </c>
      <c r="O2256" s="69" t="str">
        <f>IF(TimeSpend[[#This Row],[Activity]]&lt;&gt;"",VLOOKUP(TimeSpend[[#This Row],[Activity]],Activity,2,FALSE),"")</f>
        <v/>
      </c>
    </row>
    <row r="2257" spans="3:15" ht="16.5" customHeight="1" x14ac:dyDescent="0.25">
      <c r="C2257" s="68" t="str">
        <f t="shared" si="38"/>
        <v/>
      </c>
      <c r="D2257" s="69" t="str">
        <f>IF(TimeSpend[[#This Row],[Network Description]]&lt;&gt;"",VLOOKUP(TimeSpend[[#This Row],[Network Description]],Projects!A:B,2,0),"")</f>
        <v/>
      </c>
      <c r="F2257" s="96"/>
      <c r="L2257" s="69" t="str">
        <f>IF(TimeSpend[[#This Row],[Personnel number]]&lt;&gt;"",Utilization!$J$2,"")</f>
        <v/>
      </c>
      <c r="M2257" s="69" t="str">
        <f>IF(TimeSpend[[#This Row],[Personnel number]]&lt;&gt;"",VLOOKUP(TimeSpend[[#This Row],[Personnel number]],Users!A:B,2,0),"")</f>
        <v/>
      </c>
      <c r="N2257" s="69" t="str">
        <f>IF(TimeSpend[[#This Row],[Network Description]]&lt;&gt;"",VLOOKUP(TimeSpend[[#This Row],[Network Description]],Projects!A:C,3,0),"")</f>
        <v/>
      </c>
      <c r="O2257" s="69" t="str">
        <f>IF(TimeSpend[[#This Row],[Activity]]&lt;&gt;"",VLOOKUP(TimeSpend[[#This Row],[Activity]],Activity,2,FALSE),"")</f>
        <v/>
      </c>
    </row>
    <row r="2258" spans="3:15" ht="16.5" customHeight="1" x14ac:dyDescent="0.25">
      <c r="C2258" s="68" t="str">
        <f t="shared" si="38"/>
        <v/>
      </c>
      <c r="D2258" s="69" t="str">
        <f>IF(TimeSpend[[#This Row],[Network Description]]&lt;&gt;"",VLOOKUP(TimeSpend[[#This Row],[Network Description]],Projects!A:B,2,0),"")</f>
        <v/>
      </c>
      <c r="F2258" s="96"/>
      <c r="L2258" s="69" t="str">
        <f>IF(TimeSpend[[#This Row],[Personnel number]]&lt;&gt;"",Utilization!$J$2,"")</f>
        <v/>
      </c>
      <c r="M2258" s="69" t="str">
        <f>IF(TimeSpend[[#This Row],[Personnel number]]&lt;&gt;"",VLOOKUP(TimeSpend[[#This Row],[Personnel number]],Users!A:B,2,0),"")</f>
        <v/>
      </c>
      <c r="N2258" s="69" t="str">
        <f>IF(TimeSpend[[#This Row],[Network Description]]&lt;&gt;"",VLOOKUP(TimeSpend[[#This Row],[Network Description]],Projects!A:C,3,0),"")</f>
        <v/>
      </c>
      <c r="O2258" s="69" t="str">
        <f>IF(TimeSpend[[#This Row],[Activity]]&lt;&gt;"",VLOOKUP(TimeSpend[[#This Row],[Activity]],Activity,2,FALSE),"")</f>
        <v/>
      </c>
    </row>
    <row r="2259" spans="3:15" ht="16.5" customHeight="1" x14ac:dyDescent="0.25">
      <c r="C2259" s="68" t="str">
        <f t="shared" si="38"/>
        <v/>
      </c>
      <c r="D2259" s="69" t="str">
        <f>IF(TimeSpend[[#This Row],[Network Description]]&lt;&gt;"",VLOOKUP(TimeSpend[[#This Row],[Network Description]],Projects!A:B,2,0),"")</f>
        <v/>
      </c>
      <c r="F2259" s="96"/>
      <c r="L2259" s="69" t="str">
        <f>IF(TimeSpend[[#This Row],[Personnel number]]&lt;&gt;"",Utilization!$J$2,"")</f>
        <v/>
      </c>
      <c r="M2259" s="69" t="str">
        <f>IF(TimeSpend[[#This Row],[Personnel number]]&lt;&gt;"",VLOOKUP(TimeSpend[[#This Row],[Personnel number]],Users!A:B,2,0),"")</f>
        <v/>
      </c>
      <c r="N2259" s="69" t="str">
        <f>IF(TimeSpend[[#This Row],[Network Description]]&lt;&gt;"",VLOOKUP(TimeSpend[[#This Row],[Network Description]],Projects!A:C,3,0),"")</f>
        <v/>
      </c>
      <c r="O2259" s="69" t="str">
        <f>IF(TimeSpend[[#This Row],[Activity]]&lt;&gt;"",VLOOKUP(TimeSpend[[#This Row],[Activity]],Activity,2,FALSE),"")</f>
        <v/>
      </c>
    </row>
    <row r="2260" spans="3:15" ht="16.5" customHeight="1" x14ac:dyDescent="0.25">
      <c r="C2260" s="68" t="str">
        <f t="shared" si="38"/>
        <v/>
      </c>
      <c r="D2260" s="69" t="str">
        <f>IF(TimeSpend[[#This Row],[Network Description]]&lt;&gt;"",VLOOKUP(TimeSpend[[#This Row],[Network Description]],Projects!A:B,2,0),"")</f>
        <v/>
      </c>
      <c r="F2260" s="96"/>
      <c r="L2260" s="69" t="str">
        <f>IF(TimeSpend[[#This Row],[Personnel number]]&lt;&gt;"",Utilization!$J$2,"")</f>
        <v/>
      </c>
      <c r="M2260" s="69" t="str">
        <f>IF(TimeSpend[[#This Row],[Personnel number]]&lt;&gt;"",VLOOKUP(TimeSpend[[#This Row],[Personnel number]],Users!A:B,2,0),"")</f>
        <v/>
      </c>
      <c r="N2260" s="69" t="str">
        <f>IF(TimeSpend[[#This Row],[Network Description]]&lt;&gt;"",VLOOKUP(TimeSpend[[#This Row],[Network Description]],Projects!A:C,3,0),"")</f>
        <v/>
      </c>
      <c r="O2260" s="69" t="str">
        <f>IF(TimeSpend[[#This Row],[Activity]]&lt;&gt;"",VLOOKUP(TimeSpend[[#This Row],[Activity]],Activity,2,FALSE),"")</f>
        <v/>
      </c>
    </row>
    <row r="2261" spans="3:15" ht="16.5" customHeight="1" x14ac:dyDescent="0.25">
      <c r="C2261" s="68" t="str">
        <f t="shared" si="38"/>
        <v/>
      </c>
      <c r="D2261" s="69" t="str">
        <f>IF(TimeSpend[[#This Row],[Network Description]]&lt;&gt;"",VLOOKUP(TimeSpend[[#This Row],[Network Description]],Projects!A:B,2,0),"")</f>
        <v/>
      </c>
      <c r="F2261" s="96"/>
      <c r="L2261" s="69" t="str">
        <f>IF(TimeSpend[[#This Row],[Personnel number]]&lt;&gt;"",Utilization!$J$2,"")</f>
        <v/>
      </c>
      <c r="M2261" s="69" t="str">
        <f>IF(TimeSpend[[#This Row],[Personnel number]]&lt;&gt;"",VLOOKUP(TimeSpend[[#This Row],[Personnel number]],Users!A:B,2,0),"")</f>
        <v/>
      </c>
      <c r="N2261" s="69" t="str">
        <f>IF(TimeSpend[[#This Row],[Network Description]]&lt;&gt;"",VLOOKUP(TimeSpend[[#This Row],[Network Description]],Projects!A:C,3,0),"")</f>
        <v/>
      </c>
      <c r="O2261" s="69" t="str">
        <f>IF(TimeSpend[[#This Row],[Activity]]&lt;&gt;"",VLOOKUP(TimeSpend[[#This Row],[Activity]],Activity,2,FALSE),"")</f>
        <v/>
      </c>
    </row>
    <row r="2262" spans="3:15" ht="16.5" customHeight="1" x14ac:dyDescent="0.25">
      <c r="C2262" s="68" t="str">
        <f t="shared" si="38"/>
        <v/>
      </c>
      <c r="D2262" s="69" t="str">
        <f>IF(TimeSpend[[#This Row],[Network Description]]&lt;&gt;"",VLOOKUP(TimeSpend[[#This Row],[Network Description]],Projects!A:B,2,0),"")</f>
        <v/>
      </c>
      <c r="F2262" s="96"/>
      <c r="L2262" s="69" t="str">
        <f>IF(TimeSpend[[#This Row],[Personnel number]]&lt;&gt;"",Utilization!$J$2,"")</f>
        <v/>
      </c>
      <c r="M2262" s="69" t="str">
        <f>IF(TimeSpend[[#This Row],[Personnel number]]&lt;&gt;"",VLOOKUP(TimeSpend[[#This Row],[Personnel number]],Users!A:B,2,0),"")</f>
        <v/>
      </c>
      <c r="N2262" s="69" t="str">
        <f>IF(TimeSpend[[#This Row],[Network Description]]&lt;&gt;"",VLOOKUP(TimeSpend[[#This Row],[Network Description]],Projects!A:C,3,0),"")</f>
        <v/>
      </c>
      <c r="O2262" s="69" t="str">
        <f>IF(TimeSpend[[#This Row],[Activity]]&lt;&gt;"",VLOOKUP(TimeSpend[[#This Row],[Activity]],Activity,2,FALSE),"")</f>
        <v/>
      </c>
    </row>
    <row r="2263" spans="3:15" ht="16.5" customHeight="1" x14ac:dyDescent="0.25">
      <c r="C2263" s="68" t="str">
        <f t="shared" si="38"/>
        <v/>
      </c>
      <c r="D2263" s="69" t="str">
        <f>IF(TimeSpend[[#This Row],[Network Description]]&lt;&gt;"",VLOOKUP(TimeSpend[[#This Row],[Network Description]],Projects!A:B,2,0),"")</f>
        <v/>
      </c>
      <c r="F2263" s="96"/>
      <c r="L2263" s="69" t="str">
        <f>IF(TimeSpend[[#This Row],[Personnel number]]&lt;&gt;"",Utilization!$J$2,"")</f>
        <v/>
      </c>
      <c r="M2263" s="69" t="str">
        <f>IF(TimeSpend[[#This Row],[Personnel number]]&lt;&gt;"",VLOOKUP(TimeSpend[[#This Row],[Personnel number]],Users!A:B,2,0),"")</f>
        <v/>
      </c>
      <c r="N2263" s="69" t="str">
        <f>IF(TimeSpend[[#This Row],[Network Description]]&lt;&gt;"",VLOOKUP(TimeSpend[[#This Row],[Network Description]],Projects!A:C,3,0),"")</f>
        <v/>
      </c>
      <c r="O2263" s="69" t="str">
        <f>IF(TimeSpend[[#This Row],[Activity]]&lt;&gt;"",VLOOKUP(TimeSpend[[#This Row],[Activity]],Activity,2,FALSE),"")</f>
        <v/>
      </c>
    </row>
    <row r="2264" spans="3:15" ht="16.5" customHeight="1" x14ac:dyDescent="0.25">
      <c r="C2264" s="68" t="str">
        <f t="shared" si="38"/>
        <v/>
      </c>
      <c r="D2264" s="69" t="str">
        <f>IF(TimeSpend[[#This Row],[Network Description]]&lt;&gt;"",VLOOKUP(TimeSpend[[#This Row],[Network Description]],Projects!A:B,2,0),"")</f>
        <v/>
      </c>
      <c r="F2264" s="96"/>
      <c r="L2264" s="69" t="str">
        <f>IF(TimeSpend[[#This Row],[Personnel number]]&lt;&gt;"",Utilization!$J$2,"")</f>
        <v/>
      </c>
      <c r="M2264" s="69" t="str">
        <f>IF(TimeSpend[[#This Row],[Personnel number]]&lt;&gt;"",VLOOKUP(TimeSpend[[#This Row],[Personnel number]],Users!A:B,2,0),"")</f>
        <v/>
      </c>
      <c r="N2264" s="69" t="str">
        <f>IF(TimeSpend[[#This Row],[Network Description]]&lt;&gt;"",VLOOKUP(TimeSpend[[#This Row],[Network Description]],Projects!A:C,3,0),"")</f>
        <v/>
      </c>
      <c r="O2264" s="69" t="str">
        <f>IF(TimeSpend[[#This Row],[Activity]]&lt;&gt;"",VLOOKUP(TimeSpend[[#This Row],[Activity]],Activity,2,FALSE),"")</f>
        <v/>
      </c>
    </row>
    <row r="2265" spans="3:15" ht="16.5" customHeight="1" x14ac:dyDescent="0.25">
      <c r="C2265" s="68" t="str">
        <f t="shared" si="38"/>
        <v/>
      </c>
      <c r="D2265" s="69" t="str">
        <f>IF(TimeSpend[[#This Row],[Network Description]]&lt;&gt;"",VLOOKUP(TimeSpend[[#This Row],[Network Description]],Projects!A:B,2,0),"")</f>
        <v/>
      </c>
      <c r="F2265" s="96"/>
      <c r="L2265" s="69" t="str">
        <f>IF(TimeSpend[[#This Row],[Personnel number]]&lt;&gt;"",Utilization!$J$2,"")</f>
        <v/>
      </c>
      <c r="M2265" s="69" t="str">
        <f>IF(TimeSpend[[#This Row],[Personnel number]]&lt;&gt;"",VLOOKUP(TimeSpend[[#This Row],[Personnel number]],Users!A:B,2,0),"")</f>
        <v/>
      </c>
      <c r="N2265" s="69" t="str">
        <f>IF(TimeSpend[[#This Row],[Network Description]]&lt;&gt;"",VLOOKUP(TimeSpend[[#This Row],[Network Description]],Projects!A:C,3,0),"")</f>
        <v/>
      </c>
      <c r="O2265" s="69" t="str">
        <f>IF(TimeSpend[[#This Row],[Activity]]&lt;&gt;"",VLOOKUP(TimeSpend[[#This Row],[Activity]],Activity,2,FALSE),"")</f>
        <v/>
      </c>
    </row>
    <row r="2266" spans="3:15" ht="16.5" customHeight="1" x14ac:dyDescent="0.25">
      <c r="C2266" s="68" t="str">
        <f t="shared" si="38"/>
        <v/>
      </c>
      <c r="D2266" s="69" t="str">
        <f>IF(TimeSpend[[#This Row],[Network Description]]&lt;&gt;"",VLOOKUP(TimeSpend[[#This Row],[Network Description]],Projects!A:B,2,0),"")</f>
        <v/>
      </c>
      <c r="F2266" s="96"/>
      <c r="L2266" s="69" t="str">
        <f>IF(TimeSpend[[#This Row],[Personnel number]]&lt;&gt;"",Utilization!$J$2,"")</f>
        <v/>
      </c>
      <c r="M2266" s="69" t="str">
        <f>IF(TimeSpend[[#This Row],[Personnel number]]&lt;&gt;"",VLOOKUP(TimeSpend[[#This Row],[Personnel number]],Users!A:B,2,0),"")</f>
        <v/>
      </c>
      <c r="N2266" s="69" t="str">
        <f>IF(TimeSpend[[#This Row],[Network Description]]&lt;&gt;"",VLOOKUP(TimeSpend[[#This Row],[Network Description]],Projects!A:C,3,0),"")</f>
        <v/>
      </c>
      <c r="O2266" s="69" t="str">
        <f>IF(TimeSpend[[#This Row],[Activity]]&lt;&gt;"",VLOOKUP(TimeSpend[[#This Row],[Activity]],Activity,2,FALSE),"")</f>
        <v/>
      </c>
    </row>
    <row r="2267" spans="3:15" ht="16.5" customHeight="1" x14ac:dyDescent="0.25">
      <c r="C2267" s="68" t="str">
        <f t="shared" si="38"/>
        <v/>
      </c>
      <c r="D2267" s="69" t="str">
        <f>IF(TimeSpend[[#This Row],[Network Description]]&lt;&gt;"",VLOOKUP(TimeSpend[[#This Row],[Network Description]],Projects!A:B,2,0),"")</f>
        <v/>
      </c>
      <c r="F2267" s="96"/>
      <c r="L2267" s="69" t="str">
        <f>IF(TimeSpend[[#This Row],[Personnel number]]&lt;&gt;"",Utilization!$J$2,"")</f>
        <v/>
      </c>
      <c r="M2267" s="69" t="str">
        <f>IF(TimeSpend[[#This Row],[Personnel number]]&lt;&gt;"",VLOOKUP(TimeSpend[[#This Row],[Personnel number]],Users!A:B,2,0),"")</f>
        <v/>
      </c>
      <c r="N2267" s="69" t="str">
        <f>IF(TimeSpend[[#This Row],[Network Description]]&lt;&gt;"",VLOOKUP(TimeSpend[[#This Row],[Network Description]],Projects!A:C,3,0),"")</f>
        <v/>
      </c>
      <c r="O2267" s="69" t="str">
        <f>IF(TimeSpend[[#This Row],[Activity]]&lt;&gt;"",VLOOKUP(TimeSpend[[#This Row],[Activity]],Activity,2,FALSE),"")</f>
        <v/>
      </c>
    </row>
    <row r="2268" spans="3:15" ht="16.5" customHeight="1" x14ac:dyDescent="0.25">
      <c r="C2268" s="68" t="str">
        <f t="shared" si="38"/>
        <v/>
      </c>
      <c r="D2268" s="69" t="str">
        <f>IF(TimeSpend[[#This Row],[Network Description]]&lt;&gt;"",VLOOKUP(TimeSpend[[#This Row],[Network Description]],Projects!A:B,2,0),"")</f>
        <v/>
      </c>
      <c r="F2268" s="96"/>
      <c r="L2268" s="69" t="str">
        <f>IF(TimeSpend[[#This Row],[Personnel number]]&lt;&gt;"",Utilization!$J$2,"")</f>
        <v/>
      </c>
      <c r="M2268" s="69" t="str">
        <f>IF(TimeSpend[[#This Row],[Personnel number]]&lt;&gt;"",VLOOKUP(TimeSpend[[#This Row],[Personnel number]],Users!A:B,2,0),"")</f>
        <v/>
      </c>
      <c r="N2268" s="69" t="str">
        <f>IF(TimeSpend[[#This Row],[Network Description]]&lt;&gt;"",VLOOKUP(TimeSpend[[#This Row],[Network Description]],Projects!A:C,3,0),"")</f>
        <v/>
      </c>
      <c r="O2268" s="69" t="str">
        <f>IF(TimeSpend[[#This Row],[Activity]]&lt;&gt;"",VLOOKUP(TimeSpend[[#This Row],[Activity]],Activity,2,FALSE),"")</f>
        <v/>
      </c>
    </row>
    <row r="2269" spans="3:15" ht="16.5" customHeight="1" x14ac:dyDescent="0.25">
      <c r="C2269" s="68" t="str">
        <f t="shared" si="38"/>
        <v/>
      </c>
      <c r="D2269" s="69" t="str">
        <f>IF(TimeSpend[[#This Row],[Network Description]]&lt;&gt;"",VLOOKUP(TimeSpend[[#This Row],[Network Description]],Projects!A:B,2,0),"")</f>
        <v/>
      </c>
      <c r="F2269" s="96"/>
      <c r="L2269" s="69" t="str">
        <f>IF(TimeSpend[[#This Row],[Personnel number]]&lt;&gt;"",Utilization!$J$2,"")</f>
        <v/>
      </c>
      <c r="M2269" s="69" t="str">
        <f>IF(TimeSpend[[#This Row],[Personnel number]]&lt;&gt;"",VLOOKUP(TimeSpend[[#This Row],[Personnel number]],Users!A:B,2,0),"")</f>
        <v/>
      </c>
      <c r="N2269" s="69" t="str">
        <f>IF(TimeSpend[[#This Row],[Network Description]]&lt;&gt;"",VLOOKUP(TimeSpend[[#This Row],[Network Description]],Projects!A:C,3,0),"")</f>
        <v/>
      </c>
      <c r="O2269" s="69" t="str">
        <f>IF(TimeSpend[[#This Row],[Activity]]&lt;&gt;"",VLOOKUP(TimeSpend[[#This Row],[Activity]],Activity,2,FALSE),"")</f>
        <v/>
      </c>
    </row>
    <row r="2270" spans="3:15" ht="16.5" customHeight="1" x14ac:dyDescent="0.25">
      <c r="C2270" s="68" t="str">
        <f t="shared" si="38"/>
        <v/>
      </c>
      <c r="D2270" s="69" t="str">
        <f>IF(TimeSpend[[#This Row],[Network Description]]&lt;&gt;"",VLOOKUP(TimeSpend[[#This Row],[Network Description]],Projects!A:B,2,0),"")</f>
        <v/>
      </c>
      <c r="F2270" s="96"/>
      <c r="L2270" s="69" t="str">
        <f>IF(TimeSpend[[#This Row],[Personnel number]]&lt;&gt;"",Utilization!$J$2,"")</f>
        <v/>
      </c>
      <c r="M2270" s="69" t="str">
        <f>IF(TimeSpend[[#This Row],[Personnel number]]&lt;&gt;"",VLOOKUP(TimeSpend[[#This Row],[Personnel number]],Users!A:B,2,0),"")</f>
        <v/>
      </c>
      <c r="N2270" s="69" t="str">
        <f>IF(TimeSpend[[#This Row],[Network Description]]&lt;&gt;"",VLOOKUP(TimeSpend[[#This Row],[Network Description]],Projects!A:C,3,0),"")</f>
        <v/>
      </c>
      <c r="O2270" s="69" t="str">
        <f>IF(TimeSpend[[#This Row],[Activity]]&lt;&gt;"",VLOOKUP(TimeSpend[[#This Row],[Activity]],Activity,2,FALSE),"")</f>
        <v/>
      </c>
    </row>
    <row r="2271" spans="3:15" ht="16.5" customHeight="1" x14ac:dyDescent="0.25">
      <c r="C2271" s="68" t="str">
        <f t="shared" si="38"/>
        <v/>
      </c>
      <c r="D2271" s="69" t="str">
        <f>IF(TimeSpend[[#This Row],[Network Description]]&lt;&gt;"",VLOOKUP(TimeSpend[[#This Row],[Network Description]],Projects!A:B,2,0),"")</f>
        <v/>
      </c>
      <c r="F2271" s="96"/>
      <c r="L2271" s="69" t="str">
        <f>IF(TimeSpend[[#This Row],[Personnel number]]&lt;&gt;"",Utilization!$J$2,"")</f>
        <v/>
      </c>
      <c r="M2271" s="69" t="str">
        <f>IF(TimeSpend[[#This Row],[Personnel number]]&lt;&gt;"",VLOOKUP(TimeSpend[[#This Row],[Personnel number]],Users!A:B,2,0),"")</f>
        <v/>
      </c>
      <c r="N2271" s="69" t="str">
        <f>IF(TimeSpend[[#This Row],[Network Description]]&lt;&gt;"",VLOOKUP(TimeSpend[[#This Row],[Network Description]],Projects!A:C,3,0),"")</f>
        <v/>
      </c>
      <c r="O2271" s="69" t="str">
        <f>IF(TimeSpend[[#This Row],[Activity]]&lt;&gt;"",VLOOKUP(TimeSpend[[#This Row],[Activity]],Activity,2,FALSE),"")</f>
        <v/>
      </c>
    </row>
    <row r="2272" spans="3:15" ht="16.5" customHeight="1" x14ac:dyDescent="0.25">
      <c r="C2272" s="68" t="str">
        <f t="shared" si="38"/>
        <v/>
      </c>
      <c r="D2272" s="69" t="str">
        <f>IF(TimeSpend[[#This Row],[Network Description]]&lt;&gt;"",VLOOKUP(TimeSpend[[#This Row],[Network Description]],Projects!A:B,2,0),"")</f>
        <v/>
      </c>
      <c r="F2272" s="96"/>
      <c r="L2272" s="69" t="str">
        <f>IF(TimeSpend[[#This Row],[Personnel number]]&lt;&gt;"",Utilization!$J$2,"")</f>
        <v/>
      </c>
      <c r="M2272" s="69" t="str">
        <f>IF(TimeSpend[[#This Row],[Personnel number]]&lt;&gt;"",VLOOKUP(TimeSpend[[#This Row],[Personnel number]],Users!A:B,2,0),"")</f>
        <v/>
      </c>
      <c r="N2272" s="69" t="str">
        <f>IF(TimeSpend[[#This Row],[Network Description]]&lt;&gt;"",VLOOKUP(TimeSpend[[#This Row],[Network Description]],Projects!A:C,3,0),"")</f>
        <v/>
      </c>
      <c r="O2272" s="69" t="str">
        <f>IF(TimeSpend[[#This Row],[Activity]]&lt;&gt;"",VLOOKUP(TimeSpend[[#This Row],[Activity]],Activity,2,FALSE),"")</f>
        <v/>
      </c>
    </row>
    <row r="2273" spans="3:15" ht="16.5" customHeight="1" x14ac:dyDescent="0.25">
      <c r="C2273" s="68" t="str">
        <f t="shared" si="38"/>
        <v/>
      </c>
      <c r="D2273" s="69" t="str">
        <f>IF(TimeSpend[[#This Row],[Network Description]]&lt;&gt;"",VLOOKUP(TimeSpend[[#This Row],[Network Description]],Projects!A:B,2,0),"")</f>
        <v/>
      </c>
      <c r="F2273" s="96"/>
      <c r="L2273" s="69" t="str">
        <f>IF(TimeSpend[[#This Row],[Personnel number]]&lt;&gt;"",Utilization!$J$2,"")</f>
        <v/>
      </c>
      <c r="M2273" s="69" t="str">
        <f>IF(TimeSpend[[#This Row],[Personnel number]]&lt;&gt;"",VLOOKUP(TimeSpend[[#This Row],[Personnel number]],Users!A:B,2,0),"")</f>
        <v/>
      </c>
      <c r="N2273" s="69" t="str">
        <f>IF(TimeSpend[[#This Row],[Network Description]]&lt;&gt;"",VLOOKUP(TimeSpend[[#This Row],[Network Description]],Projects!A:C,3,0),"")</f>
        <v/>
      </c>
      <c r="O2273" s="69" t="str">
        <f>IF(TimeSpend[[#This Row],[Activity]]&lt;&gt;"",VLOOKUP(TimeSpend[[#This Row],[Activity]],Activity,2,FALSE),"")</f>
        <v/>
      </c>
    </row>
    <row r="2274" spans="3:15" ht="16.5" customHeight="1" x14ac:dyDescent="0.25">
      <c r="C2274" s="68" t="str">
        <f t="shared" si="38"/>
        <v/>
      </c>
      <c r="D2274" s="69" t="str">
        <f>IF(TimeSpend[[#This Row],[Network Description]]&lt;&gt;"",VLOOKUP(TimeSpend[[#This Row],[Network Description]],Projects!A:B,2,0),"")</f>
        <v/>
      </c>
      <c r="F2274" s="96"/>
      <c r="L2274" s="69" t="str">
        <f>IF(TimeSpend[[#This Row],[Personnel number]]&lt;&gt;"",Utilization!$J$2,"")</f>
        <v/>
      </c>
      <c r="M2274" s="69" t="str">
        <f>IF(TimeSpend[[#This Row],[Personnel number]]&lt;&gt;"",VLOOKUP(TimeSpend[[#This Row],[Personnel number]],Users!A:B,2,0),"")</f>
        <v/>
      </c>
      <c r="N2274" s="69" t="str">
        <f>IF(TimeSpend[[#This Row],[Network Description]]&lt;&gt;"",VLOOKUP(TimeSpend[[#This Row],[Network Description]],Projects!A:C,3,0),"")</f>
        <v/>
      </c>
      <c r="O2274" s="69" t="str">
        <f>IF(TimeSpend[[#This Row],[Activity]]&lt;&gt;"",VLOOKUP(TimeSpend[[#This Row],[Activity]],Activity,2,FALSE),"")</f>
        <v/>
      </c>
    </row>
    <row r="2275" spans="3:15" ht="16.5" customHeight="1" x14ac:dyDescent="0.25">
      <c r="C2275" s="68" t="str">
        <f t="shared" si="38"/>
        <v/>
      </c>
      <c r="D2275" s="69" t="str">
        <f>IF(TimeSpend[[#This Row],[Network Description]]&lt;&gt;"",VLOOKUP(TimeSpend[[#This Row],[Network Description]],Projects!A:B,2,0),"")</f>
        <v/>
      </c>
      <c r="F2275" s="96"/>
      <c r="L2275" s="69" t="str">
        <f>IF(TimeSpend[[#This Row],[Personnel number]]&lt;&gt;"",Utilization!$J$2,"")</f>
        <v/>
      </c>
      <c r="M2275" s="69" t="str">
        <f>IF(TimeSpend[[#This Row],[Personnel number]]&lt;&gt;"",VLOOKUP(TimeSpend[[#This Row],[Personnel number]],Users!A:B,2,0),"")</f>
        <v/>
      </c>
      <c r="N2275" s="69" t="str">
        <f>IF(TimeSpend[[#This Row],[Network Description]]&lt;&gt;"",VLOOKUP(TimeSpend[[#This Row],[Network Description]],Projects!A:C,3,0),"")</f>
        <v/>
      </c>
      <c r="O2275" s="69" t="str">
        <f>IF(TimeSpend[[#This Row],[Activity]]&lt;&gt;"",VLOOKUP(TimeSpend[[#This Row],[Activity]],Activity,2,FALSE),"")</f>
        <v/>
      </c>
    </row>
    <row r="2276" spans="3:15" ht="16.5" customHeight="1" x14ac:dyDescent="0.25">
      <c r="C2276" s="68" t="str">
        <f t="shared" si="38"/>
        <v/>
      </c>
      <c r="D2276" s="69" t="str">
        <f>IF(TimeSpend[[#This Row],[Network Description]]&lt;&gt;"",VLOOKUP(TimeSpend[[#This Row],[Network Description]],Projects!A:B,2,0),"")</f>
        <v/>
      </c>
      <c r="F2276" s="96"/>
      <c r="L2276" s="69" t="str">
        <f>IF(TimeSpend[[#This Row],[Personnel number]]&lt;&gt;"",Utilization!$J$2,"")</f>
        <v/>
      </c>
      <c r="M2276" s="69" t="str">
        <f>IF(TimeSpend[[#This Row],[Personnel number]]&lt;&gt;"",VLOOKUP(TimeSpend[[#This Row],[Personnel number]],Users!A:B,2,0),"")</f>
        <v/>
      </c>
      <c r="N2276" s="69" t="str">
        <f>IF(TimeSpend[[#This Row],[Network Description]]&lt;&gt;"",VLOOKUP(TimeSpend[[#This Row],[Network Description]],Projects!A:C,3,0),"")</f>
        <v/>
      </c>
      <c r="O2276" s="69" t="str">
        <f>IF(TimeSpend[[#This Row],[Activity]]&lt;&gt;"",VLOOKUP(TimeSpend[[#This Row],[Activity]],Activity,2,FALSE),"")</f>
        <v/>
      </c>
    </row>
    <row r="2277" spans="3:15" ht="16.5" customHeight="1" x14ac:dyDescent="0.25">
      <c r="C2277" s="68" t="str">
        <f t="shared" si="38"/>
        <v/>
      </c>
      <c r="D2277" s="69" t="str">
        <f>IF(TimeSpend[[#This Row],[Network Description]]&lt;&gt;"",VLOOKUP(TimeSpend[[#This Row],[Network Description]],Projects!A:B,2,0),"")</f>
        <v/>
      </c>
      <c r="F2277" s="96"/>
      <c r="L2277" s="69" t="str">
        <f>IF(TimeSpend[[#This Row],[Personnel number]]&lt;&gt;"",Utilization!$J$2,"")</f>
        <v/>
      </c>
      <c r="M2277" s="69" t="str">
        <f>IF(TimeSpend[[#This Row],[Personnel number]]&lt;&gt;"",VLOOKUP(TimeSpend[[#This Row],[Personnel number]],Users!A:B,2,0),"")</f>
        <v/>
      </c>
      <c r="N2277" s="69" t="str">
        <f>IF(TimeSpend[[#This Row],[Network Description]]&lt;&gt;"",VLOOKUP(TimeSpend[[#This Row],[Network Description]],Projects!A:C,3,0),"")</f>
        <v/>
      </c>
      <c r="O2277" s="69" t="str">
        <f>IF(TimeSpend[[#This Row],[Activity]]&lt;&gt;"",VLOOKUP(TimeSpend[[#This Row],[Activity]],Activity,2,FALSE),"")</f>
        <v/>
      </c>
    </row>
    <row r="2278" spans="3:15" ht="16.5" customHeight="1" x14ac:dyDescent="0.25">
      <c r="C2278" s="68" t="str">
        <f t="shared" si="38"/>
        <v/>
      </c>
      <c r="D2278" s="69" t="str">
        <f>IF(TimeSpend[[#This Row],[Network Description]]&lt;&gt;"",VLOOKUP(TimeSpend[[#This Row],[Network Description]],Projects!A:B,2,0),"")</f>
        <v/>
      </c>
      <c r="F2278" s="96"/>
      <c r="L2278" s="69" t="str">
        <f>IF(TimeSpend[[#This Row],[Personnel number]]&lt;&gt;"",Utilization!$J$2,"")</f>
        <v/>
      </c>
      <c r="M2278" s="69" t="str">
        <f>IF(TimeSpend[[#This Row],[Personnel number]]&lt;&gt;"",VLOOKUP(TimeSpend[[#This Row],[Personnel number]],Users!A:B,2,0),"")</f>
        <v/>
      </c>
      <c r="N2278" s="69" t="str">
        <f>IF(TimeSpend[[#This Row],[Network Description]]&lt;&gt;"",VLOOKUP(TimeSpend[[#This Row],[Network Description]],Projects!A:C,3,0),"")</f>
        <v/>
      </c>
      <c r="O2278" s="69" t="str">
        <f>IF(TimeSpend[[#This Row],[Activity]]&lt;&gt;"",VLOOKUP(TimeSpend[[#This Row],[Activity]],Activity,2,FALSE),"")</f>
        <v/>
      </c>
    </row>
    <row r="2279" spans="3:15" ht="16.5" customHeight="1" x14ac:dyDescent="0.25">
      <c r="C2279" s="68" t="str">
        <f t="shared" si="38"/>
        <v/>
      </c>
      <c r="D2279" s="69" t="str">
        <f>IF(TimeSpend[[#This Row],[Network Description]]&lt;&gt;"",VLOOKUP(TimeSpend[[#This Row],[Network Description]],Projects!A:B,2,0),"")</f>
        <v/>
      </c>
      <c r="F2279" s="96"/>
      <c r="L2279" s="69" t="str">
        <f>IF(TimeSpend[[#This Row],[Personnel number]]&lt;&gt;"",Utilization!$J$2,"")</f>
        <v/>
      </c>
      <c r="M2279" s="69" t="str">
        <f>IF(TimeSpend[[#This Row],[Personnel number]]&lt;&gt;"",VLOOKUP(TimeSpend[[#This Row],[Personnel number]],Users!A:B,2,0),"")</f>
        <v/>
      </c>
      <c r="N2279" s="69" t="str">
        <f>IF(TimeSpend[[#This Row],[Network Description]]&lt;&gt;"",VLOOKUP(TimeSpend[[#This Row],[Network Description]],Projects!A:C,3,0),"")</f>
        <v/>
      </c>
      <c r="O2279" s="69" t="str">
        <f>IF(TimeSpend[[#This Row],[Activity]]&lt;&gt;"",VLOOKUP(TimeSpend[[#This Row],[Activity]],Activity,2,FALSE),"")</f>
        <v/>
      </c>
    </row>
    <row r="2280" spans="3:15" ht="16.5" customHeight="1" x14ac:dyDescent="0.25">
      <c r="C2280" s="68" t="str">
        <f t="shared" si="38"/>
        <v/>
      </c>
      <c r="D2280" s="69" t="str">
        <f>IF(TimeSpend[[#This Row],[Network Description]]&lt;&gt;"",VLOOKUP(TimeSpend[[#This Row],[Network Description]],Projects!A:B,2,0),"")</f>
        <v/>
      </c>
      <c r="F2280" s="96"/>
      <c r="L2280" s="69" t="str">
        <f>IF(TimeSpend[[#This Row],[Personnel number]]&lt;&gt;"",Utilization!$J$2,"")</f>
        <v/>
      </c>
      <c r="M2280" s="69" t="str">
        <f>IF(TimeSpend[[#This Row],[Personnel number]]&lt;&gt;"",VLOOKUP(TimeSpend[[#This Row],[Personnel number]],Users!A:B,2,0),"")</f>
        <v/>
      </c>
      <c r="N2280" s="69" t="str">
        <f>IF(TimeSpend[[#This Row],[Network Description]]&lt;&gt;"",VLOOKUP(TimeSpend[[#This Row],[Network Description]],Projects!A:C,3,0),"")</f>
        <v/>
      </c>
      <c r="O2280" s="69" t="str">
        <f>IF(TimeSpend[[#This Row],[Activity]]&lt;&gt;"",VLOOKUP(TimeSpend[[#This Row],[Activity]],Activity,2,FALSE),"")</f>
        <v/>
      </c>
    </row>
    <row r="2281" spans="3:15" ht="16.5" customHeight="1" x14ac:dyDescent="0.25">
      <c r="C2281" s="68" t="str">
        <f t="shared" si="38"/>
        <v/>
      </c>
      <c r="D2281" s="69" t="str">
        <f>IF(TimeSpend[[#This Row],[Network Description]]&lt;&gt;"",VLOOKUP(TimeSpend[[#This Row],[Network Description]],Projects!A:B,2,0),"")</f>
        <v/>
      </c>
      <c r="F2281" s="96"/>
      <c r="L2281" s="69" t="str">
        <f>IF(TimeSpend[[#This Row],[Personnel number]]&lt;&gt;"",Utilization!$J$2,"")</f>
        <v/>
      </c>
      <c r="M2281" s="69" t="str">
        <f>IF(TimeSpend[[#This Row],[Personnel number]]&lt;&gt;"",VLOOKUP(TimeSpend[[#This Row],[Personnel number]],Users!A:B,2,0),"")</f>
        <v/>
      </c>
      <c r="N2281" s="69" t="str">
        <f>IF(TimeSpend[[#This Row],[Network Description]]&lt;&gt;"",VLOOKUP(TimeSpend[[#This Row],[Network Description]],Projects!A:C,3,0),"")</f>
        <v/>
      </c>
      <c r="O2281" s="69" t="str">
        <f>IF(TimeSpend[[#This Row],[Activity]]&lt;&gt;"",VLOOKUP(TimeSpend[[#This Row],[Activity]],Activity,2,FALSE),"")</f>
        <v/>
      </c>
    </row>
    <row r="2282" spans="3:15" ht="16.5" customHeight="1" x14ac:dyDescent="0.25">
      <c r="C2282" s="68" t="str">
        <f t="shared" si="38"/>
        <v/>
      </c>
      <c r="D2282" s="69" t="str">
        <f>IF(TimeSpend[[#This Row],[Network Description]]&lt;&gt;"",VLOOKUP(TimeSpend[[#This Row],[Network Description]],Projects!A:B,2,0),"")</f>
        <v/>
      </c>
      <c r="F2282" s="96"/>
      <c r="L2282" s="69" t="str">
        <f>IF(TimeSpend[[#This Row],[Personnel number]]&lt;&gt;"",Utilization!$J$2,"")</f>
        <v/>
      </c>
      <c r="M2282" s="69" t="str">
        <f>IF(TimeSpend[[#This Row],[Personnel number]]&lt;&gt;"",VLOOKUP(TimeSpend[[#This Row],[Personnel number]],Users!A:B,2,0),"")</f>
        <v/>
      </c>
      <c r="N2282" s="69" t="str">
        <f>IF(TimeSpend[[#This Row],[Network Description]]&lt;&gt;"",VLOOKUP(TimeSpend[[#This Row],[Network Description]],Projects!A:C,3,0),"")</f>
        <v/>
      </c>
      <c r="O2282" s="69" t="str">
        <f>IF(TimeSpend[[#This Row],[Activity]]&lt;&gt;"",VLOOKUP(TimeSpend[[#This Row],[Activity]],Activity,2,FALSE),"")</f>
        <v/>
      </c>
    </row>
    <row r="2283" spans="3:15" ht="16.5" customHeight="1" x14ac:dyDescent="0.25">
      <c r="C2283" s="68" t="str">
        <f t="shared" si="38"/>
        <v/>
      </c>
      <c r="D2283" s="69" t="str">
        <f>IF(TimeSpend[[#This Row],[Network Description]]&lt;&gt;"",VLOOKUP(TimeSpend[[#This Row],[Network Description]],Projects!A:B,2,0),"")</f>
        <v/>
      </c>
      <c r="F2283" s="96"/>
      <c r="L2283" s="69" t="str">
        <f>IF(TimeSpend[[#This Row],[Personnel number]]&lt;&gt;"",Utilization!$J$2,"")</f>
        <v/>
      </c>
      <c r="M2283" s="69" t="str">
        <f>IF(TimeSpend[[#This Row],[Personnel number]]&lt;&gt;"",VLOOKUP(TimeSpend[[#This Row],[Personnel number]],Users!A:B,2,0),"")</f>
        <v/>
      </c>
      <c r="N2283" s="69" t="str">
        <f>IF(TimeSpend[[#This Row],[Network Description]]&lt;&gt;"",VLOOKUP(TimeSpend[[#This Row],[Network Description]],Projects!A:C,3,0),"")</f>
        <v/>
      </c>
      <c r="O2283" s="69" t="str">
        <f>IF(TimeSpend[[#This Row],[Activity]]&lt;&gt;"",VLOOKUP(TimeSpend[[#This Row],[Activity]],Activity,2,FALSE),"")</f>
        <v/>
      </c>
    </row>
    <row r="2284" spans="3:15" ht="16.5" customHeight="1" x14ac:dyDescent="0.25">
      <c r="C2284" s="68" t="str">
        <f t="shared" si="38"/>
        <v/>
      </c>
      <c r="D2284" s="69" t="str">
        <f>IF(TimeSpend[[#This Row],[Network Description]]&lt;&gt;"",VLOOKUP(TimeSpend[[#This Row],[Network Description]],Projects!A:B,2,0),"")</f>
        <v/>
      </c>
      <c r="F2284" s="96"/>
      <c r="L2284" s="69" t="str">
        <f>IF(TimeSpend[[#This Row],[Personnel number]]&lt;&gt;"",Utilization!$J$2,"")</f>
        <v/>
      </c>
      <c r="M2284" s="69" t="str">
        <f>IF(TimeSpend[[#This Row],[Personnel number]]&lt;&gt;"",VLOOKUP(TimeSpend[[#This Row],[Personnel number]],Users!A:B,2,0),"")</f>
        <v/>
      </c>
      <c r="N2284" s="69" t="str">
        <f>IF(TimeSpend[[#This Row],[Network Description]]&lt;&gt;"",VLOOKUP(TimeSpend[[#This Row],[Network Description]],Projects!A:C,3,0),"")</f>
        <v/>
      </c>
      <c r="O2284" s="69" t="str">
        <f>IF(TimeSpend[[#This Row],[Activity]]&lt;&gt;"",VLOOKUP(TimeSpend[[#This Row],[Activity]],Activity,2,FALSE),"")</f>
        <v/>
      </c>
    </row>
    <row r="2285" spans="3:15" ht="16.5" customHeight="1" x14ac:dyDescent="0.25">
      <c r="C2285" s="68" t="str">
        <f t="shared" si="38"/>
        <v/>
      </c>
      <c r="D2285" s="69" t="str">
        <f>IF(TimeSpend[[#This Row],[Network Description]]&lt;&gt;"",VLOOKUP(TimeSpend[[#This Row],[Network Description]],Projects!A:B,2,0),"")</f>
        <v/>
      </c>
      <c r="F2285" s="96"/>
      <c r="L2285" s="69" t="str">
        <f>IF(TimeSpend[[#This Row],[Personnel number]]&lt;&gt;"",Utilization!$J$2,"")</f>
        <v/>
      </c>
      <c r="M2285" s="69" t="str">
        <f>IF(TimeSpend[[#This Row],[Personnel number]]&lt;&gt;"",VLOOKUP(TimeSpend[[#This Row],[Personnel number]],Users!A:B,2,0),"")</f>
        <v/>
      </c>
      <c r="N2285" s="69" t="str">
        <f>IF(TimeSpend[[#This Row],[Network Description]]&lt;&gt;"",VLOOKUP(TimeSpend[[#This Row],[Network Description]],Projects!A:C,3,0),"")</f>
        <v/>
      </c>
      <c r="O2285" s="69" t="str">
        <f>IF(TimeSpend[[#This Row],[Activity]]&lt;&gt;"",VLOOKUP(TimeSpend[[#This Row],[Activity]],Activity,2,FALSE),"")</f>
        <v/>
      </c>
    </row>
    <row r="2286" spans="3:15" ht="16.5" customHeight="1" x14ac:dyDescent="0.25">
      <c r="C2286" s="68" t="str">
        <f t="shared" si="38"/>
        <v/>
      </c>
      <c r="D2286" s="69" t="str">
        <f>IF(TimeSpend[[#This Row],[Network Description]]&lt;&gt;"",VLOOKUP(TimeSpend[[#This Row],[Network Description]],Projects!A:B,2,0),"")</f>
        <v/>
      </c>
      <c r="F2286" s="96"/>
      <c r="L2286" s="69" t="str">
        <f>IF(TimeSpend[[#This Row],[Personnel number]]&lt;&gt;"",Utilization!$J$2,"")</f>
        <v/>
      </c>
      <c r="M2286" s="69" t="str">
        <f>IF(TimeSpend[[#This Row],[Personnel number]]&lt;&gt;"",VLOOKUP(TimeSpend[[#This Row],[Personnel number]],Users!A:B,2,0),"")</f>
        <v/>
      </c>
      <c r="N2286" s="69" t="str">
        <f>IF(TimeSpend[[#This Row],[Network Description]]&lt;&gt;"",VLOOKUP(TimeSpend[[#This Row],[Network Description]],Projects!A:C,3,0),"")</f>
        <v/>
      </c>
      <c r="O2286" s="69" t="str">
        <f>IF(TimeSpend[[#This Row],[Activity]]&lt;&gt;"",VLOOKUP(TimeSpend[[#This Row],[Activity]],Activity,2,FALSE),"")</f>
        <v/>
      </c>
    </row>
    <row r="2287" spans="3:15" ht="16.5" customHeight="1" x14ac:dyDescent="0.25">
      <c r="C2287" s="68" t="str">
        <f t="shared" si="38"/>
        <v/>
      </c>
      <c r="D2287" s="69" t="str">
        <f>IF(TimeSpend[[#This Row],[Network Description]]&lt;&gt;"",VLOOKUP(TimeSpend[[#This Row],[Network Description]],Projects!A:B,2,0),"")</f>
        <v/>
      </c>
      <c r="F2287" s="96"/>
      <c r="L2287" s="69" t="str">
        <f>IF(TimeSpend[[#This Row],[Personnel number]]&lt;&gt;"",Utilization!$J$2,"")</f>
        <v/>
      </c>
      <c r="M2287" s="69" t="str">
        <f>IF(TimeSpend[[#This Row],[Personnel number]]&lt;&gt;"",VLOOKUP(TimeSpend[[#This Row],[Personnel number]],Users!A:B,2,0),"")</f>
        <v/>
      </c>
      <c r="N2287" s="69" t="str">
        <f>IF(TimeSpend[[#This Row],[Network Description]]&lt;&gt;"",VLOOKUP(TimeSpend[[#This Row],[Network Description]],Projects!A:C,3,0),"")</f>
        <v/>
      </c>
      <c r="O2287" s="69" t="str">
        <f>IF(TimeSpend[[#This Row],[Activity]]&lt;&gt;"",VLOOKUP(TimeSpend[[#This Row],[Activity]],Activity,2,FALSE),"")</f>
        <v/>
      </c>
    </row>
    <row r="2288" spans="3:15" ht="16.5" customHeight="1" x14ac:dyDescent="0.25">
      <c r="C2288" s="68" t="str">
        <f t="shared" si="38"/>
        <v/>
      </c>
      <c r="D2288" s="69" t="str">
        <f>IF(TimeSpend[[#This Row],[Network Description]]&lt;&gt;"",VLOOKUP(TimeSpend[[#This Row],[Network Description]],Projects!A:B,2,0),"")</f>
        <v/>
      </c>
      <c r="F2288" s="96"/>
      <c r="L2288" s="69" t="str">
        <f>IF(TimeSpend[[#This Row],[Personnel number]]&lt;&gt;"",Utilization!$J$2,"")</f>
        <v/>
      </c>
      <c r="M2288" s="69" t="str">
        <f>IF(TimeSpend[[#This Row],[Personnel number]]&lt;&gt;"",VLOOKUP(TimeSpend[[#This Row],[Personnel number]],Users!A:B,2,0),"")</f>
        <v/>
      </c>
      <c r="N2288" s="69" t="str">
        <f>IF(TimeSpend[[#This Row],[Network Description]]&lt;&gt;"",VLOOKUP(TimeSpend[[#This Row],[Network Description]],Projects!A:C,3,0),"")</f>
        <v/>
      </c>
      <c r="O2288" s="69" t="str">
        <f>IF(TimeSpend[[#This Row],[Activity]]&lt;&gt;"",VLOOKUP(TimeSpend[[#This Row],[Activity]],Activity,2,FALSE),"")</f>
        <v/>
      </c>
    </row>
    <row r="2289" spans="3:15" ht="16.5" customHeight="1" x14ac:dyDescent="0.25">
      <c r="C2289" s="68" t="str">
        <f t="shared" si="38"/>
        <v/>
      </c>
      <c r="D2289" s="69" t="str">
        <f>IF(TimeSpend[[#This Row],[Network Description]]&lt;&gt;"",VLOOKUP(TimeSpend[[#This Row],[Network Description]],Projects!A:B,2,0),"")</f>
        <v/>
      </c>
      <c r="F2289" s="96"/>
      <c r="L2289" s="69" t="str">
        <f>IF(TimeSpend[[#This Row],[Personnel number]]&lt;&gt;"",Utilization!$J$2,"")</f>
        <v/>
      </c>
      <c r="M2289" s="69" t="str">
        <f>IF(TimeSpend[[#This Row],[Personnel number]]&lt;&gt;"",VLOOKUP(TimeSpend[[#This Row],[Personnel number]],Users!A:B,2,0),"")</f>
        <v/>
      </c>
      <c r="N2289" s="69" t="str">
        <f>IF(TimeSpend[[#This Row],[Network Description]]&lt;&gt;"",VLOOKUP(TimeSpend[[#This Row],[Network Description]],Projects!A:C,3,0),"")</f>
        <v/>
      </c>
      <c r="O2289" s="69" t="str">
        <f>IF(TimeSpend[[#This Row],[Activity]]&lt;&gt;"",VLOOKUP(TimeSpend[[#This Row],[Activity]],Activity,2,FALSE),"")</f>
        <v/>
      </c>
    </row>
    <row r="2290" spans="3:15" ht="16.5" customHeight="1" x14ac:dyDescent="0.25">
      <c r="C2290" s="68" t="str">
        <f t="shared" si="38"/>
        <v/>
      </c>
      <c r="D2290" s="69" t="str">
        <f>IF(TimeSpend[[#This Row],[Network Description]]&lt;&gt;"",VLOOKUP(TimeSpend[[#This Row],[Network Description]],Projects!A:B,2,0),"")</f>
        <v/>
      </c>
      <c r="F2290" s="96"/>
      <c r="L2290" s="69" t="str">
        <f>IF(TimeSpend[[#This Row],[Personnel number]]&lt;&gt;"",Utilization!$J$2,"")</f>
        <v/>
      </c>
      <c r="M2290" s="69" t="str">
        <f>IF(TimeSpend[[#This Row],[Personnel number]]&lt;&gt;"",VLOOKUP(TimeSpend[[#This Row],[Personnel number]],Users!A:B,2,0),"")</f>
        <v/>
      </c>
      <c r="N2290" s="69" t="str">
        <f>IF(TimeSpend[[#This Row],[Network Description]]&lt;&gt;"",VLOOKUP(TimeSpend[[#This Row],[Network Description]],Projects!A:C,3,0),"")</f>
        <v/>
      </c>
      <c r="O2290" s="69" t="str">
        <f>IF(TimeSpend[[#This Row],[Activity]]&lt;&gt;"",VLOOKUP(TimeSpend[[#This Row],[Activity]],Activity,2,FALSE),"")</f>
        <v/>
      </c>
    </row>
    <row r="2291" spans="3:15" ht="16.5" customHeight="1" x14ac:dyDescent="0.25">
      <c r="C2291" s="68" t="str">
        <f t="shared" si="38"/>
        <v/>
      </c>
      <c r="D2291" s="69" t="str">
        <f>IF(TimeSpend[[#This Row],[Network Description]]&lt;&gt;"",VLOOKUP(TimeSpend[[#This Row],[Network Description]],Projects!A:B,2,0),"")</f>
        <v/>
      </c>
      <c r="F2291" s="96"/>
      <c r="L2291" s="69" t="str">
        <f>IF(TimeSpend[[#This Row],[Personnel number]]&lt;&gt;"",Utilization!$J$2,"")</f>
        <v/>
      </c>
      <c r="M2291" s="69" t="str">
        <f>IF(TimeSpend[[#This Row],[Personnel number]]&lt;&gt;"",VLOOKUP(TimeSpend[[#This Row],[Personnel number]],Users!A:B,2,0),"")</f>
        <v/>
      </c>
      <c r="N2291" s="69" t="str">
        <f>IF(TimeSpend[[#This Row],[Network Description]]&lt;&gt;"",VLOOKUP(TimeSpend[[#This Row],[Network Description]],Projects!A:C,3,0),"")</f>
        <v/>
      </c>
      <c r="O2291" s="69" t="str">
        <f>IF(TimeSpend[[#This Row],[Activity]]&lt;&gt;"",VLOOKUP(TimeSpend[[#This Row],[Activity]],Activity,2,FALSE),"")</f>
        <v/>
      </c>
    </row>
    <row r="2292" spans="3:15" ht="16.5" customHeight="1" x14ac:dyDescent="0.25">
      <c r="C2292" s="68" t="str">
        <f t="shared" si="38"/>
        <v/>
      </c>
      <c r="D2292" s="69" t="str">
        <f>IF(TimeSpend[[#This Row],[Network Description]]&lt;&gt;"",VLOOKUP(TimeSpend[[#This Row],[Network Description]],Projects!A:B,2,0),"")</f>
        <v/>
      </c>
      <c r="F2292" s="96"/>
      <c r="L2292" s="69" t="str">
        <f>IF(TimeSpend[[#This Row],[Personnel number]]&lt;&gt;"",Utilization!$J$2,"")</f>
        <v/>
      </c>
      <c r="M2292" s="69" t="str">
        <f>IF(TimeSpend[[#This Row],[Personnel number]]&lt;&gt;"",VLOOKUP(TimeSpend[[#This Row],[Personnel number]],Users!A:B,2,0),"")</f>
        <v/>
      </c>
      <c r="N2292" s="69" t="str">
        <f>IF(TimeSpend[[#This Row],[Network Description]]&lt;&gt;"",VLOOKUP(TimeSpend[[#This Row],[Network Description]],Projects!A:C,3,0),"")</f>
        <v/>
      </c>
      <c r="O2292" s="69" t="str">
        <f>IF(TimeSpend[[#This Row],[Activity]]&lt;&gt;"",VLOOKUP(TimeSpend[[#This Row],[Activity]],Activity,2,FALSE),"")</f>
        <v/>
      </c>
    </row>
    <row r="2293" spans="3:15" ht="16.5" customHeight="1" x14ac:dyDescent="0.25">
      <c r="C2293" s="68" t="str">
        <f t="shared" si="38"/>
        <v/>
      </c>
      <c r="D2293" s="69" t="str">
        <f>IF(TimeSpend[[#This Row],[Network Description]]&lt;&gt;"",VLOOKUP(TimeSpend[[#This Row],[Network Description]],Projects!A:B,2,0),"")</f>
        <v/>
      </c>
      <c r="F2293" s="96"/>
      <c r="L2293" s="69" t="str">
        <f>IF(TimeSpend[[#This Row],[Personnel number]]&lt;&gt;"",Utilization!$J$2,"")</f>
        <v/>
      </c>
      <c r="M2293" s="69" t="str">
        <f>IF(TimeSpend[[#This Row],[Personnel number]]&lt;&gt;"",VLOOKUP(TimeSpend[[#This Row],[Personnel number]],Users!A:B,2,0),"")</f>
        <v/>
      </c>
      <c r="N2293" s="69" t="str">
        <f>IF(TimeSpend[[#This Row],[Network Description]]&lt;&gt;"",VLOOKUP(TimeSpend[[#This Row],[Network Description]],Projects!A:C,3,0),"")</f>
        <v/>
      </c>
      <c r="O2293" s="69" t="str">
        <f>IF(TimeSpend[[#This Row],[Activity]]&lt;&gt;"",VLOOKUP(TimeSpend[[#This Row],[Activity]],Activity,2,FALSE),"")</f>
        <v/>
      </c>
    </row>
    <row r="2294" spans="3:15" ht="16.5" customHeight="1" x14ac:dyDescent="0.25">
      <c r="C2294" s="68" t="str">
        <f t="shared" si="38"/>
        <v/>
      </c>
      <c r="D2294" s="69" t="str">
        <f>IF(TimeSpend[[#This Row],[Network Description]]&lt;&gt;"",VLOOKUP(TimeSpend[[#This Row],[Network Description]],Projects!A:B,2,0),"")</f>
        <v/>
      </c>
      <c r="F2294" s="96"/>
      <c r="L2294" s="69" t="str">
        <f>IF(TimeSpend[[#This Row],[Personnel number]]&lt;&gt;"",Utilization!$J$2,"")</f>
        <v/>
      </c>
      <c r="M2294" s="69" t="str">
        <f>IF(TimeSpend[[#This Row],[Personnel number]]&lt;&gt;"",VLOOKUP(TimeSpend[[#This Row],[Personnel number]],Users!A:B,2,0),"")</f>
        <v/>
      </c>
      <c r="N2294" s="69" t="str">
        <f>IF(TimeSpend[[#This Row],[Network Description]]&lt;&gt;"",VLOOKUP(TimeSpend[[#This Row],[Network Description]],Projects!A:C,3,0),"")</f>
        <v/>
      </c>
      <c r="O2294" s="69" t="str">
        <f>IF(TimeSpend[[#This Row],[Activity]]&lt;&gt;"",VLOOKUP(TimeSpend[[#This Row],[Activity]],Activity,2,FALSE),"")</f>
        <v/>
      </c>
    </row>
    <row r="2295" spans="3:15" ht="16.5" customHeight="1" x14ac:dyDescent="0.25">
      <c r="C2295" s="68" t="str">
        <f t="shared" si="38"/>
        <v/>
      </c>
      <c r="D2295" s="69" t="str">
        <f>IF(TimeSpend[[#This Row],[Network Description]]&lt;&gt;"",VLOOKUP(TimeSpend[[#This Row],[Network Description]],Projects!A:B,2,0),"")</f>
        <v/>
      </c>
      <c r="F2295" s="96"/>
      <c r="L2295" s="69" t="str">
        <f>IF(TimeSpend[[#This Row],[Personnel number]]&lt;&gt;"",Utilization!$J$2,"")</f>
        <v/>
      </c>
      <c r="M2295" s="69" t="str">
        <f>IF(TimeSpend[[#This Row],[Personnel number]]&lt;&gt;"",VLOOKUP(TimeSpend[[#This Row],[Personnel number]],Users!A:B,2,0),"")</f>
        <v/>
      </c>
      <c r="N2295" s="69" t="str">
        <f>IF(TimeSpend[[#This Row],[Network Description]]&lt;&gt;"",VLOOKUP(TimeSpend[[#This Row],[Network Description]],Projects!A:C,3,0),"")</f>
        <v/>
      </c>
      <c r="O2295" s="69" t="str">
        <f>IF(TimeSpend[[#This Row],[Activity]]&lt;&gt;"",VLOOKUP(TimeSpend[[#This Row],[Activity]],Activity,2,FALSE),"")</f>
        <v/>
      </c>
    </row>
    <row r="2296" spans="3:15" ht="16.5" customHeight="1" x14ac:dyDescent="0.25">
      <c r="C2296" s="68" t="str">
        <f t="shared" si="38"/>
        <v/>
      </c>
      <c r="D2296" s="69" t="str">
        <f>IF(TimeSpend[[#This Row],[Network Description]]&lt;&gt;"",VLOOKUP(TimeSpend[[#This Row],[Network Description]],Projects!A:B,2,0),"")</f>
        <v/>
      </c>
      <c r="F2296" s="96"/>
      <c r="L2296" s="69" t="str">
        <f>IF(TimeSpend[[#This Row],[Personnel number]]&lt;&gt;"",Utilization!$J$2,"")</f>
        <v/>
      </c>
      <c r="M2296" s="69" t="str">
        <f>IF(TimeSpend[[#This Row],[Personnel number]]&lt;&gt;"",VLOOKUP(TimeSpend[[#This Row],[Personnel number]],Users!A:B,2,0),"")</f>
        <v/>
      </c>
      <c r="N2296" s="69" t="str">
        <f>IF(TimeSpend[[#This Row],[Network Description]]&lt;&gt;"",VLOOKUP(TimeSpend[[#This Row],[Network Description]],Projects!A:C,3,0),"")</f>
        <v/>
      </c>
      <c r="O2296" s="69" t="str">
        <f>IF(TimeSpend[[#This Row],[Activity]]&lt;&gt;"",VLOOKUP(TimeSpend[[#This Row],[Activity]],Activity,2,FALSE),"")</f>
        <v/>
      </c>
    </row>
    <row r="2297" spans="3:15" ht="16.5" customHeight="1" x14ac:dyDescent="0.25">
      <c r="C2297" s="68" t="str">
        <f t="shared" si="38"/>
        <v/>
      </c>
      <c r="D2297" s="69" t="str">
        <f>IF(TimeSpend[[#This Row],[Network Description]]&lt;&gt;"",VLOOKUP(TimeSpend[[#This Row],[Network Description]],Projects!A:B,2,0),"")</f>
        <v/>
      </c>
      <c r="F2297" s="96"/>
      <c r="L2297" s="69" t="str">
        <f>IF(TimeSpend[[#This Row],[Personnel number]]&lt;&gt;"",Utilization!$J$2,"")</f>
        <v/>
      </c>
      <c r="M2297" s="69" t="str">
        <f>IF(TimeSpend[[#This Row],[Personnel number]]&lt;&gt;"",VLOOKUP(TimeSpend[[#This Row],[Personnel number]],Users!A:B,2,0),"")</f>
        <v/>
      </c>
      <c r="N2297" s="69" t="str">
        <f>IF(TimeSpend[[#This Row],[Network Description]]&lt;&gt;"",VLOOKUP(TimeSpend[[#This Row],[Network Description]],Projects!A:C,3,0),"")</f>
        <v/>
      </c>
      <c r="O2297" s="69" t="str">
        <f>IF(TimeSpend[[#This Row],[Activity]]&lt;&gt;"",VLOOKUP(TimeSpend[[#This Row],[Activity]],Activity,2,FALSE),"")</f>
        <v/>
      </c>
    </row>
    <row r="2298" spans="3:15" ht="16.5" customHeight="1" x14ac:dyDescent="0.25">
      <c r="C2298" s="68" t="str">
        <f t="shared" si="38"/>
        <v/>
      </c>
      <c r="D2298" s="69" t="str">
        <f>IF(TimeSpend[[#This Row],[Network Description]]&lt;&gt;"",VLOOKUP(TimeSpend[[#This Row],[Network Description]],Projects!A:B,2,0),"")</f>
        <v/>
      </c>
      <c r="F2298" s="96"/>
      <c r="L2298" s="69" t="str">
        <f>IF(TimeSpend[[#This Row],[Personnel number]]&lt;&gt;"",Utilization!$J$2,"")</f>
        <v/>
      </c>
      <c r="M2298" s="69" t="str">
        <f>IF(TimeSpend[[#This Row],[Personnel number]]&lt;&gt;"",VLOOKUP(TimeSpend[[#This Row],[Personnel number]],Users!A:B,2,0),"")</f>
        <v/>
      </c>
      <c r="N2298" s="69" t="str">
        <f>IF(TimeSpend[[#This Row],[Network Description]]&lt;&gt;"",VLOOKUP(TimeSpend[[#This Row],[Network Description]],Projects!A:C,3,0),"")</f>
        <v/>
      </c>
      <c r="O2298" s="69" t="str">
        <f>IF(TimeSpend[[#This Row],[Activity]]&lt;&gt;"",VLOOKUP(TimeSpend[[#This Row],[Activity]],Activity,2,FALSE),"")</f>
        <v/>
      </c>
    </row>
    <row r="2299" spans="3:15" ht="16.5" customHeight="1" x14ac:dyDescent="0.25">
      <c r="C2299" s="68" t="str">
        <f t="shared" si="38"/>
        <v/>
      </c>
      <c r="D2299" s="69" t="str">
        <f>IF(TimeSpend[[#This Row],[Network Description]]&lt;&gt;"",VLOOKUP(TimeSpend[[#This Row],[Network Description]],Projects!A:B,2,0),"")</f>
        <v/>
      </c>
      <c r="F2299" s="96"/>
      <c r="L2299" s="69" t="str">
        <f>IF(TimeSpend[[#This Row],[Personnel number]]&lt;&gt;"",Utilization!$J$2,"")</f>
        <v/>
      </c>
      <c r="M2299" s="69" t="str">
        <f>IF(TimeSpend[[#This Row],[Personnel number]]&lt;&gt;"",VLOOKUP(TimeSpend[[#This Row],[Personnel number]],Users!A:B,2,0),"")</f>
        <v/>
      </c>
      <c r="N2299" s="69" t="str">
        <f>IF(TimeSpend[[#This Row],[Network Description]]&lt;&gt;"",VLOOKUP(TimeSpend[[#This Row],[Network Description]],Projects!A:C,3,0),"")</f>
        <v/>
      </c>
      <c r="O2299" s="69" t="str">
        <f>IF(TimeSpend[[#This Row],[Activity]]&lt;&gt;"",VLOOKUP(TimeSpend[[#This Row],[Activity]],Activity,2,FALSE),"")</f>
        <v/>
      </c>
    </row>
    <row r="2300" spans="3:15" ht="16.5" customHeight="1" x14ac:dyDescent="0.25">
      <c r="C2300" s="68" t="str">
        <f t="shared" si="38"/>
        <v/>
      </c>
      <c r="D2300" s="69" t="str">
        <f>IF(TimeSpend[[#This Row],[Network Description]]&lt;&gt;"",VLOOKUP(TimeSpend[[#This Row],[Network Description]],Projects!A:B,2,0),"")</f>
        <v/>
      </c>
      <c r="F2300" s="96"/>
      <c r="L2300" s="69" t="str">
        <f>IF(TimeSpend[[#This Row],[Personnel number]]&lt;&gt;"",Utilization!$J$2,"")</f>
        <v/>
      </c>
      <c r="M2300" s="69" t="str">
        <f>IF(TimeSpend[[#This Row],[Personnel number]]&lt;&gt;"",VLOOKUP(TimeSpend[[#This Row],[Personnel number]],Users!A:B,2,0),"")</f>
        <v/>
      </c>
      <c r="N2300" s="69" t="str">
        <f>IF(TimeSpend[[#This Row],[Network Description]]&lt;&gt;"",VLOOKUP(TimeSpend[[#This Row],[Network Description]],Projects!A:C,3,0),"")</f>
        <v/>
      </c>
      <c r="O2300" s="69" t="str">
        <f>IF(TimeSpend[[#This Row],[Activity]]&lt;&gt;"",VLOOKUP(TimeSpend[[#This Row],[Activity]],Activity,2,FALSE),"")</f>
        <v/>
      </c>
    </row>
    <row r="2301" spans="3:15" ht="16.5" customHeight="1" x14ac:dyDescent="0.25">
      <c r="C2301" s="68" t="str">
        <f t="shared" si="38"/>
        <v/>
      </c>
      <c r="D2301" s="69" t="str">
        <f>IF(TimeSpend[[#This Row],[Network Description]]&lt;&gt;"",VLOOKUP(TimeSpend[[#This Row],[Network Description]],Projects!A:B,2,0),"")</f>
        <v/>
      </c>
      <c r="F2301" s="96"/>
      <c r="L2301" s="69" t="str">
        <f>IF(TimeSpend[[#This Row],[Personnel number]]&lt;&gt;"",Utilization!$J$2,"")</f>
        <v/>
      </c>
      <c r="M2301" s="69" t="str">
        <f>IF(TimeSpend[[#This Row],[Personnel number]]&lt;&gt;"",VLOOKUP(TimeSpend[[#This Row],[Personnel number]],Users!A:B,2,0),"")</f>
        <v/>
      </c>
      <c r="N2301" s="69" t="str">
        <f>IF(TimeSpend[[#This Row],[Network Description]]&lt;&gt;"",VLOOKUP(TimeSpend[[#This Row],[Network Description]],Projects!A:C,3,0),"")</f>
        <v/>
      </c>
      <c r="O2301" s="69" t="str">
        <f>IF(TimeSpend[[#This Row],[Activity]]&lt;&gt;"",VLOOKUP(TimeSpend[[#This Row],[Activity]],Activity,2,FALSE),"")</f>
        <v/>
      </c>
    </row>
    <row r="2302" spans="3:15" ht="16.5" customHeight="1" x14ac:dyDescent="0.25">
      <c r="C2302" s="68" t="str">
        <f t="shared" si="38"/>
        <v/>
      </c>
      <c r="D2302" s="69" t="str">
        <f>IF(TimeSpend[[#This Row],[Network Description]]&lt;&gt;"",VLOOKUP(TimeSpend[[#This Row],[Network Description]],Projects!A:B,2,0),"")</f>
        <v/>
      </c>
      <c r="F2302" s="96"/>
      <c r="L2302" s="69" t="str">
        <f>IF(TimeSpend[[#This Row],[Personnel number]]&lt;&gt;"",Utilization!$J$2,"")</f>
        <v/>
      </c>
      <c r="M2302" s="69" t="str">
        <f>IF(TimeSpend[[#This Row],[Personnel number]]&lt;&gt;"",VLOOKUP(TimeSpend[[#This Row],[Personnel number]],Users!A:B,2,0),"")</f>
        <v/>
      </c>
      <c r="N2302" s="69" t="str">
        <f>IF(TimeSpend[[#This Row],[Network Description]]&lt;&gt;"",VLOOKUP(TimeSpend[[#This Row],[Network Description]],Projects!A:C,3,0),"")</f>
        <v/>
      </c>
      <c r="O2302" s="69" t="str">
        <f>IF(TimeSpend[[#This Row],[Activity]]&lt;&gt;"",VLOOKUP(TimeSpend[[#This Row],[Activity]],Activity,2,FALSE),"")</f>
        <v/>
      </c>
    </row>
    <row r="2303" spans="3:15" ht="16.5" customHeight="1" x14ac:dyDescent="0.25">
      <c r="C2303" s="68" t="str">
        <f t="shared" si="38"/>
        <v/>
      </c>
      <c r="D2303" s="69" t="str">
        <f>IF(TimeSpend[[#This Row],[Network Description]]&lt;&gt;"",VLOOKUP(TimeSpend[[#This Row],[Network Description]],Projects!A:B,2,0),"")</f>
        <v/>
      </c>
      <c r="F2303" s="96"/>
      <c r="L2303" s="69" t="str">
        <f>IF(TimeSpend[[#This Row],[Personnel number]]&lt;&gt;"",Utilization!$J$2,"")</f>
        <v/>
      </c>
      <c r="M2303" s="69" t="str">
        <f>IF(TimeSpend[[#This Row],[Personnel number]]&lt;&gt;"",VLOOKUP(TimeSpend[[#This Row],[Personnel number]],Users!A:B,2,0),"")</f>
        <v/>
      </c>
      <c r="N2303" s="69" t="str">
        <f>IF(TimeSpend[[#This Row],[Network Description]]&lt;&gt;"",VLOOKUP(TimeSpend[[#This Row],[Network Description]],Projects!A:C,3,0),"")</f>
        <v/>
      </c>
      <c r="O2303" s="69" t="str">
        <f>IF(TimeSpend[[#This Row],[Activity]]&lt;&gt;"",VLOOKUP(TimeSpend[[#This Row],[Activity]],Activity,2,FALSE),"")</f>
        <v/>
      </c>
    </row>
    <row r="2304" spans="3:15" ht="16.5" customHeight="1" x14ac:dyDescent="0.25">
      <c r="C2304" s="68" t="str">
        <f t="shared" si="38"/>
        <v/>
      </c>
      <c r="D2304" s="69" t="str">
        <f>IF(TimeSpend[[#This Row],[Network Description]]&lt;&gt;"",VLOOKUP(TimeSpend[[#This Row],[Network Description]],Projects!A:B,2,0),"")</f>
        <v/>
      </c>
      <c r="F2304" s="96"/>
      <c r="L2304" s="69" t="str">
        <f>IF(TimeSpend[[#This Row],[Personnel number]]&lt;&gt;"",Utilization!$J$2,"")</f>
        <v/>
      </c>
      <c r="M2304" s="69" t="str">
        <f>IF(TimeSpend[[#This Row],[Personnel number]]&lt;&gt;"",VLOOKUP(TimeSpend[[#This Row],[Personnel number]],Users!A:B,2,0),"")</f>
        <v/>
      </c>
      <c r="N2304" s="69" t="str">
        <f>IF(TimeSpend[[#This Row],[Network Description]]&lt;&gt;"",VLOOKUP(TimeSpend[[#This Row],[Network Description]],Projects!A:C,3,0),"")</f>
        <v/>
      </c>
      <c r="O2304" s="69" t="str">
        <f>IF(TimeSpend[[#This Row],[Activity]]&lt;&gt;"",VLOOKUP(TimeSpend[[#This Row],[Activity]],Activity,2,FALSE),"")</f>
        <v/>
      </c>
    </row>
    <row r="2305" spans="3:15" ht="16.5" customHeight="1" x14ac:dyDescent="0.25">
      <c r="C2305" s="68" t="str">
        <f t="shared" ref="C2305:C2368" si="39">IF((I2305-INT(I2305))*24-(H2305-INT(H2305))*24=0,"",(I2305-INT(I2305))*24-(H2305-INT(H2305))*24)</f>
        <v/>
      </c>
      <c r="D2305" s="69" t="str">
        <f>IF(TimeSpend[[#This Row],[Network Description]]&lt;&gt;"",VLOOKUP(TimeSpend[[#This Row],[Network Description]],Projects!A:B,2,0),"")</f>
        <v/>
      </c>
      <c r="F2305" s="96"/>
      <c r="L2305" s="69" t="str">
        <f>IF(TimeSpend[[#This Row],[Personnel number]]&lt;&gt;"",Utilization!$J$2,"")</f>
        <v/>
      </c>
      <c r="M2305" s="69" t="str">
        <f>IF(TimeSpend[[#This Row],[Personnel number]]&lt;&gt;"",VLOOKUP(TimeSpend[[#This Row],[Personnel number]],Users!A:B,2,0),"")</f>
        <v/>
      </c>
      <c r="N2305" s="69" t="str">
        <f>IF(TimeSpend[[#This Row],[Network Description]]&lt;&gt;"",VLOOKUP(TimeSpend[[#This Row],[Network Description]],Projects!A:C,3,0),"")</f>
        <v/>
      </c>
      <c r="O2305" s="69" t="str">
        <f>IF(TimeSpend[[#This Row],[Activity]]&lt;&gt;"",VLOOKUP(TimeSpend[[#This Row],[Activity]],Activity,2,FALSE),"")</f>
        <v/>
      </c>
    </row>
    <row r="2306" spans="3:15" ht="16.5" customHeight="1" x14ac:dyDescent="0.25">
      <c r="C2306" s="68" t="str">
        <f t="shared" si="39"/>
        <v/>
      </c>
      <c r="D2306" s="69" t="str">
        <f>IF(TimeSpend[[#This Row],[Network Description]]&lt;&gt;"",VLOOKUP(TimeSpend[[#This Row],[Network Description]],Projects!A:B,2,0),"")</f>
        <v/>
      </c>
      <c r="F2306" s="96"/>
      <c r="L2306" s="69" t="str">
        <f>IF(TimeSpend[[#This Row],[Personnel number]]&lt;&gt;"",Utilization!$J$2,"")</f>
        <v/>
      </c>
      <c r="M2306" s="69" t="str">
        <f>IF(TimeSpend[[#This Row],[Personnel number]]&lt;&gt;"",VLOOKUP(TimeSpend[[#This Row],[Personnel number]],Users!A:B,2,0),"")</f>
        <v/>
      </c>
      <c r="N2306" s="69" t="str">
        <f>IF(TimeSpend[[#This Row],[Network Description]]&lt;&gt;"",VLOOKUP(TimeSpend[[#This Row],[Network Description]],Projects!A:C,3,0),"")</f>
        <v/>
      </c>
      <c r="O2306" s="69" t="str">
        <f>IF(TimeSpend[[#This Row],[Activity]]&lt;&gt;"",VLOOKUP(TimeSpend[[#This Row],[Activity]],Activity,2,FALSE),"")</f>
        <v/>
      </c>
    </row>
    <row r="2307" spans="3:15" ht="16.5" customHeight="1" x14ac:dyDescent="0.25">
      <c r="C2307" s="68" t="str">
        <f t="shared" si="39"/>
        <v/>
      </c>
      <c r="D2307" s="69" t="str">
        <f>IF(TimeSpend[[#This Row],[Network Description]]&lt;&gt;"",VLOOKUP(TimeSpend[[#This Row],[Network Description]],Projects!A:B,2,0),"")</f>
        <v/>
      </c>
      <c r="F2307" s="96"/>
      <c r="L2307" s="69" t="str">
        <f>IF(TimeSpend[[#This Row],[Personnel number]]&lt;&gt;"",Utilization!$J$2,"")</f>
        <v/>
      </c>
      <c r="M2307" s="69" t="str">
        <f>IF(TimeSpend[[#This Row],[Personnel number]]&lt;&gt;"",VLOOKUP(TimeSpend[[#This Row],[Personnel number]],Users!A:B,2,0),"")</f>
        <v/>
      </c>
      <c r="N2307" s="69" t="str">
        <f>IF(TimeSpend[[#This Row],[Network Description]]&lt;&gt;"",VLOOKUP(TimeSpend[[#This Row],[Network Description]],Projects!A:C,3,0),"")</f>
        <v/>
      </c>
      <c r="O2307" s="69" t="str">
        <f>IF(TimeSpend[[#This Row],[Activity]]&lt;&gt;"",VLOOKUP(TimeSpend[[#This Row],[Activity]],Activity,2,FALSE),"")</f>
        <v/>
      </c>
    </row>
    <row r="2308" spans="3:15" ht="16.5" customHeight="1" x14ac:dyDescent="0.25">
      <c r="C2308" s="68" t="str">
        <f t="shared" si="39"/>
        <v/>
      </c>
      <c r="D2308" s="69" t="str">
        <f>IF(TimeSpend[[#This Row],[Network Description]]&lt;&gt;"",VLOOKUP(TimeSpend[[#This Row],[Network Description]],Projects!A:B,2,0),"")</f>
        <v/>
      </c>
      <c r="F2308" s="96"/>
      <c r="L2308" s="69" t="str">
        <f>IF(TimeSpend[[#This Row],[Personnel number]]&lt;&gt;"",Utilization!$J$2,"")</f>
        <v/>
      </c>
      <c r="M2308" s="69" t="str">
        <f>IF(TimeSpend[[#This Row],[Personnel number]]&lt;&gt;"",VLOOKUP(TimeSpend[[#This Row],[Personnel number]],Users!A:B,2,0),"")</f>
        <v/>
      </c>
      <c r="N2308" s="69" t="str">
        <f>IF(TimeSpend[[#This Row],[Network Description]]&lt;&gt;"",VLOOKUP(TimeSpend[[#This Row],[Network Description]],Projects!A:C,3,0),"")</f>
        <v/>
      </c>
      <c r="O2308" s="69" t="str">
        <f>IF(TimeSpend[[#This Row],[Activity]]&lt;&gt;"",VLOOKUP(TimeSpend[[#This Row],[Activity]],Activity,2,FALSE),"")</f>
        <v/>
      </c>
    </row>
    <row r="2309" spans="3:15" ht="16.5" customHeight="1" x14ac:dyDescent="0.25">
      <c r="C2309" s="68" t="str">
        <f t="shared" si="39"/>
        <v/>
      </c>
      <c r="D2309" s="69" t="str">
        <f>IF(TimeSpend[[#This Row],[Network Description]]&lt;&gt;"",VLOOKUP(TimeSpend[[#This Row],[Network Description]],Projects!A:B,2,0),"")</f>
        <v/>
      </c>
      <c r="F2309" s="96"/>
      <c r="L2309" s="69" t="str">
        <f>IF(TimeSpend[[#This Row],[Personnel number]]&lt;&gt;"",Utilization!$J$2,"")</f>
        <v/>
      </c>
      <c r="M2309" s="69" t="str">
        <f>IF(TimeSpend[[#This Row],[Personnel number]]&lt;&gt;"",VLOOKUP(TimeSpend[[#This Row],[Personnel number]],Users!A:B,2,0),"")</f>
        <v/>
      </c>
      <c r="N2309" s="69" t="str">
        <f>IF(TimeSpend[[#This Row],[Network Description]]&lt;&gt;"",VLOOKUP(TimeSpend[[#This Row],[Network Description]],Projects!A:C,3,0),"")</f>
        <v/>
      </c>
      <c r="O2309" s="69" t="str">
        <f>IF(TimeSpend[[#This Row],[Activity]]&lt;&gt;"",VLOOKUP(TimeSpend[[#This Row],[Activity]],Activity,2,FALSE),"")</f>
        <v/>
      </c>
    </row>
    <row r="2310" spans="3:15" ht="16.5" customHeight="1" x14ac:dyDescent="0.25">
      <c r="C2310" s="68" t="str">
        <f t="shared" si="39"/>
        <v/>
      </c>
      <c r="D2310" s="69" t="str">
        <f>IF(TimeSpend[[#This Row],[Network Description]]&lt;&gt;"",VLOOKUP(TimeSpend[[#This Row],[Network Description]],Projects!A:B,2,0),"")</f>
        <v/>
      </c>
      <c r="F2310" s="96"/>
      <c r="L2310" s="69" t="str">
        <f>IF(TimeSpend[[#This Row],[Personnel number]]&lt;&gt;"",Utilization!$J$2,"")</f>
        <v/>
      </c>
      <c r="M2310" s="69" t="str">
        <f>IF(TimeSpend[[#This Row],[Personnel number]]&lt;&gt;"",VLOOKUP(TimeSpend[[#This Row],[Personnel number]],Users!A:B,2,0),"")</f>
        <v/>
      </c>
      <c r="N2310" s="69" t="str">
        <f>IF(TimeSpend[[#This Row],[Network Description]]&lt;&gt;"",VLOOKUP(TimeSpend[[#This Row],[Network Description]],Projects!A:C,3,0),"")</f>
        <v/>
      </c>
      <c r="O2310" s="69" t="str">
        <f>IF(TimeSpend[[#This Row],[Activity]]&lt;&gt;"",VLOOKUP(TimeSpend[[#This Row],[Activity]],Activity,2,FALSE),"")</f>
        <v/>
      </c>
    </row>
    <row r="2311" spans="3:15" ht="16.5" customHeight="1" x14ac:dyDescent="0.25">
      <c r="C2311" s="68" t="str">
        <f t="shared" si="39"/>
        <v/>
      </c>
      <c r="D2311" s="69" t="str">
        <f>IF(TimeSpend[[#This Row],[Network Description]]&lt;&gt;"",VLOOKUP(TimeSpend[[#This Row],[Network Description]],Projects!A:B,2,0),"")</f>
        <v/>
      </c>
      <c r="F2311" s="96"/>
      <c r="L2311" s="69" t="str">
        <f>IF(TimeSpend[[#This Row],[Personnel number]]&lt;&gt;"",Utilization!$J$2,"")</f>
        <v/>
      </c>
      <c r="M2311" s="69" t="str">
        <f>IF(TimeSpend[[#This Row],[Personnel number]]&lt;&gt;"",VLOOKUP(TimeSpend[[#This Row],[Personnel number]],Users!A:B,2,0),"")</f>
        <v/>
      </c>
      <c r="N2311" s="69" t="str">
        <f>IF(TimeSpend[[#This Row],[Network Description]]&lt;&gt;"",VLOOKUP(TimeSpend[[#This Row],[Network Description]],Projects!A:C,3,0),"")</f>
        <v/>
      </c>
      <c r="O2311" s="69" t="str">
        <f>IF(TimeSpend[[#This Row],[Activity]]&lt;&gt;"",VLOOKUP(TimeSpend[[#This Row],[Activity]],Activity,2,FALSE),"")</f>
        <v/>
      </c>
    </row>
    <row r="2312" spans="3:15" ht="16.5" customHeight="1" x14ac:dyDescent="0.25">
      <c r="C2312" s="68" t="str">
        <f t="shared" si="39"/>
        <v/>
      </c>
      <c r="D2312" s="69" t="str">
        <f>IF(TimeSpend[[#This Row],[Network Description]]&lt;&gt;"",VLOOKUP(TimeSpend[[#This Row],[Network Description]],Projects!A:B,2,0),"")</f>
        <v/>
      </c>
      <c r="F2312" s="96"/>
      <c r="L2312" s="69" t="str">
        <f>IF(TimeSpend[[#This Row],[Personnel number]]&lt;&gt;"",Utilization!$J$2,"")</f>
        <v/>
      </c>
      <c r="M2312" s="69" t="str">
        <f>IF(TimeSpend[[#This Row],[Personnel number]]&lt;&gt;"",VLOOKUP(TimeSpend[[#This Row],[Personnel number]],Users!A:B,2,0),"")</f>
        <v/>
      </c>
      <c r="N2312" s="69" t="str">
        <f>IF(TimeSpend[[#This Row],[Network Description]]&lt;&gt;"",VLOOKUP(TimeSpend[[#This Row],[Network Description]],Projects!A:C,3,0),"")</f>
        <v/>
      </c>
      <c r="O2312" s="69" t="str">
        <f>IF(TimeSpend[[#This Row],[Activity]]&lt;&gt;"",VLOOKUP(TimeSpend[[#This Row],[Activity]],Activity,2,FALSE),"")</f>
        <v/>
      </c>
    </row>
    <row r="2313" spans="3:15" ht="16.5" customHeight="1" x14ac:dyDescent="0.25">
      <c r="C2313" s="68" t="str">
        <f t="shared" si="39"/>
        <v/>
      </c>
      <c r="D2313" s="69" t="str">
        <f>IF(TimeSpend[[#This Row],[Network Description]]&lt;&gt;"",VLOOKUP(TimeSpend[[#This Row],[Network Description]],Projects!A:B,2,0),"")</f>
        <v/>
      </c>
      <c r="F2313" s="96"/>
      <c r="L2313" s="69" t="str">
        <f>IF(TimeSpend[[#This Row],[Personnel number]]&lt;&gt;"",Utilization!$J$2,"")</f>
        <v/>
      </c>
      <c r="M2313" s="69" t="str">
        <f>IF(TimeSpend[[#This Row],[Personnel number]]&lt;&gt;"",VLOOKUP(TimeSpend[[#This Row],[Personnel number]],Users!A:B,2,0),"")</f>
        <v/>
      </c>
      <c r="N2313" s="69" t="str">
        <f>IF(TimeSpend[[#This Row],[Network Description]]&lt;&gt;"",VLOOKUP(TimeSpend[[#This Row],[Network Description]],Projects!A:C,3,0),"")</f>
        <v/>
      </c>
      <c r="O2313" s="69" t="str">
        <f>IF(TimeSpend[[#This Row],[Activity]]&lt;&gt;"",VLOOKUP(TimeSpend[[#This Row],[Activity]],Activity,2,FALSE),"")</f>
        <v/>
      </c>
    </row>
    <row r="2314" spans="3:15" ht="16.5" customHeight="1" x14ac:dyDescent="0.25">
      <c r="C2314" s="68" t="str">
        <f t="shared" si="39"/>
        <v/>
      </c>
      <c r="D2314" s="69" t="str">
        <f>IF(TimeSpend[[#This Row],[Network Description]]&lt;&gt;"",VLOOKUP(TimeSpend[[#This Row],[Network Description]],Projects!A:B,2,0),"")</f>
        <v/>
      </c>
      <c r="F2314" s="96"/>
      <c r="L2314" s="69" t="str">
        <f>IF(TimeSpend[[#This Row],[Personnel number]]&lt;&gt;"",Utilization!$J$2,"")</f>
        <v/>
      </c>
      <c r="M2314" s="69" t="str">
        <f>IF(TimeSpend[[#This Row],[Personnel number]]&lt;&gt;"",VLOOKUP(TimeSpend[[#This Row],[Personnel number]],Users!A:B,2,0),"")</f>
        <v/>
      </c>
      <c r="N2314" s="69" t="str">
        <f>IF(TimeSpend[[#This Row],[Network Description]]&lt;&gt;"",VLOOKUP(TimeSpend[[#This Row],[Network Description]],Projects!A:C,3,0),"")</f>
        <v/>
      </c>
      <c r="O2314" s="69" t="str">
        <f>IF(TimeSpend[[#This Row],[Activity]]&lt;&gt;"",VLOOKUP(TimeSpend[[#This Row],[Activity]],Activity,2,FALSE),"")</f>
        <v/>
      </c>
    </row>
    <row r="2315" spans="3:15" ht="16.5" customHeight="1" x14ac:dyDescent="0.25">
      <c r="C2315" s="68" t="str">
        <f t="shared" si="39"/>
        <v/>
      </c>
      <c r="D2315" s="69" t="str">
        <f>IF(TimeSpend[[#This Row],[Network Description]]&lt;&gt;"",VLOOKUP(TimeSpend[[#This Row],[Network Description]],Projects!A:B,2,0),"")</f>
        <v/>
      </c>
      <c r="F2315" s="96"/>
      <c r="L2315" s="69" t="str">
        <f>IF(TimeSpend[[#This Row],[Personnel number]]&lt;&gt;"",Utilization!$J$2,"")</f>
        <v/>
      </c>
      <c r="M2315" s="69" t="str">
        <f>IF(TimeSpend[[#This Row],[Personnel number]]&lt;&gt;"",VLOOKUP(TimeSpend[[#This Row],[Personnel number]],Users!A:B,2,0),"")</f>
        <v/>
      </c>
      <c r="N2315" s="69" t="str">
        <f>IF(TimeSpend[[#This Row],[Network Description]]&lt;&gt;"",VLOOKUP(TimeSpend[[#This Row],[Network Description]],Projects!A:C,3,0),"")</f>
        <v/>
      </c>
      <c r="O2315" s="69" t="str">
        <f>IF(TimeSpend[[#This Row],[Activity]]&lt;&gt;"",VLOOKUP(TimeSpend[[#This Row],[Activity]],Activity,2,FALSE),"")</f>
        <v/>
      </c>
    </row>
    <row r="2316" spans="3:15" ht="16.5" customHeight="1" x14ac:dyDescent="0.25">
      <c r="C2316" s="68" t="str">
        <f t="shared" si="39"/>
        <v/>
      </c>
      <c r="D2316" s="69" t="str">
        <f>IF(TimeSpend[[#This Row],[Network Description]]&lt;&gt;"",VLOOKUP(TimeSpend[[#This Row],[Network Description]],Projects!A:B,2,0),"")</f>
        <v/>
      </c>
      <c r="F2316" s="96"/>
      <c r="L2316" s="69" t="str">
        <f>IF(TimeSpend[[#This Row],[Personnel number]]&lt;&gt;"",Utilization!$J$2,"")</f>
        <v/>
      </c>
      <c r="M2316" s="69" t="str">
        <f>IF(TimeSpend[[#This Row],[Personnel number]]&lt;&gt;"",VLOOKUP(TimeSpend[[#This Row],[Personnel number]],Users!A:B,2,0),"")</f>
        <v/>
      </c>
      <c r="N2316" s="69" t="str">
        <f>IF(TimeSpend[[#This Row],[Network Description]]&lt;&gt;"",VLOOKUP(TimeSpend[[#This Row],[Network Description]],Projects!A:C,3,0),"")</f>
        <v/>
      </c>
      <c r="O2316" s="69" t="str">
        <f>IF(TimeSpend[[#This Row],[Activity]]&lt;&gt;"",VLOOKUP(TimeSpend[[#This Row],[Activity]],Activity,2,FALSE),"")</f>
        <v/>
      </c>
    </row>
    <row r="2317" spans="3:15" ht="16.5" customHeight="1" x14ac:dyDescent="0.25">
      <c r="C2317" s="68" t="str">
        <f t="shared" si="39"/>
        <v/>
      </c>
      <c r="D2317" s="69" t="str">
        <f>IF(TimeSpend[[#This Row],[Network Description]]&lt;&gt;"",VLOOKUP(TimeSpend[[#This Row],[Network Description]],Projects!A:B,2,0),"")</f>
        <v/>
      </c>
      <c r="F2317" s="96"/>
      <c r="L2317" s="69" t="str">
        <f>IF(TimeSpend[[#This Row],[Personnel number]]&lt;&gt;"",Utilization!$J$2,"")</f>
        <v/>
      </c>
      <c r="M2317" s="69" t="str">
        <f>IF(TimeSpend[[#This Row],[Personnel number]]&lt;&gt;"",VLOOKUP(TimeSpend[[#This Row],[Personnel number]],Users!A:B,2,0),"")</f>
        <v/>
      </c>
      <c r="N2317" s="69" t="str">
        <f>IF(TimeSpend[[#This Row],[Network Description]]&lt;&gt;"",VLOOKUP(TimeSpend[[#This Row],[Network Description]],Projects!A:C,3,0),"")</f>
        <v/>
      </c>
      <c r="O2317" s="69" t="str">
        <f>IF(TimeSpend[[#This Row],[Activity]]&lt;&gt;"",VLOOKUP(TimeSpend[[#This Row],[Activity]],Activity,2,FALSE),"")</f>
        <v/>
      </c>
    </row>
    <row r="2318" spans="3:15" ht="16.5" customHeight="1" x14ac:dyDescent="0.25">
      <c r="C2318" s="68" t="str">
        <f t="shared" si="39"/>
        <v/>
      </c>
      <c r="D2318" s="69" t="str">
        <f>IF(TimeSpend[[#This Row],[Network Description]]&lt;&gt;"",VLOOKUP(TimeSpend[[#This Row],[Network Description]],Projects!A:B,2,0),"")</f>
        <v/>
      </c>
      <c r="F2318" s="96"/>
      <c r="L2318" s="69" t="str">
        <f>IF(TimeSpend[[#This Row],[Personnel number]]&lt;&gt;"",Utilization!$J$2,"")</f>
        <v/>
      </c>
      <c r="M2318" s="69" t="str">
        <f>IF(TimeSpend[[#This Row],[Personnel number]]&lt;&gt;"",VLOOKUP(TimeSpend[[#This Row],[Personnel number]],Users!A:B,2,0),"")</f>
        <v/>
      </c>
      <c r="N2318" s="69" t="str">
        <f>IF(TimeSpend[[#This Row],[Network Description]]&lt;&gt;"",VLOOKUP(TimeSpend[[#This Row],[Network Description]],Projects!A:C,3,0),"")</f>
        <v/>
      </c>
      <c r="O2318" s="69" t="str">
        <f>IF(TimeSpend[[#This Row],[Activity]]&lt;&gt;"",VLOOKUP(TimeSpend[[#This Row],[Activity]],Activity,2,FALSE),"")</f>
        <v/>
      </c>
    </row>
    <row r="2319" spans="3:15" ht="16.5" customHeight="1" x14ac:dyDescent="0.25">
      <c r="C2319" s="68" t="str">
        <f t="shared" si="39"/>
        <v/>
      </c>
      <c r="D2319" s="69" t="str">
        <f>IF(TimeSpend[[#This Row],[Network Description]]&lt;&gt;"",VLOOKUP(TimeSpend[[#This Row],[Network Description]],Projects!A:B,2,0),"")</f>
        <v/>
      </c>
      <c r="F2319" s="96"/>
      <c r="L2319" s="69" t="str">
        <f>IF(TimeSpend[[#This Row],[Personnel number]]&lt;&gt;"",Utilization!$J$2,"")</f>
        <v/>
      </c>
      <c r="M2319" s="69" t="str">
        <f>IF(TimeSpend[[#This Row],[Personnel number]]&lt;&gt;"",VLOOKUP(TimeSpend[[#This Row],[Personnel number]],Users!A:B,2,0),"")</f>
        <v/>
      </c>
      <c r="N2319" s="69" t="str">
        <f>IF(TimeSpend[[#This Row],[Network Description]]&lt;&gt;"",VLOOKUP(TimeSpend[[#This Row],[Network Description]],Projects!A:C,3,0),"")</f>
        <v/>
      </c>
      <c r="O2319" s="69" t="str">
        <f>IF(TimeSpend[[#This Row],[Activity]]&lt;&gt;"",VLOOKUP(TimeSpend[[#This Row],[Activity]],Activity,2,FALSE),"")</f>
        <v/>
      </c>
    </row>
    <row r="2320" spans="3:15" ht="16.5" customHeight="1" x14ac:dyDescent="0.25">
      <c r="C2320" s="68" t="str">
        <f t="shared" si="39"/>
        <v/>
      </c>
      <c r="D2320" s="69" t="str">
        <f>IF(TimeSpend[[#This Row],[Network Description]]&lt;&gt;"",VLOOKUP(TimeSpend[[#This Row],[Network Description]],Projects!A:B,2,0),"")</f>
        <v/>
      </c>
      <c r="F2320" s="96"/>
      <c r="L2320" s="69" t="str">
        <f>IF(TimeSpend[[#This Row],[Personnel number]]&lt;&gt;"",Utilization!$J$2,"")</f>
        <v/>
      </c>
      <c r="M2320" s="69" t="str">
        <f>IF(TimeSpend[[#This Row],[Personnel number]]&lt;&gt;"",VLOOKUP(TimeSpend[[#This Row],[Personnel number]],Users!A:B,2,0),"")</f>
        <v/>
      </c>
      <c r="N2320" s="69" t="str">
        <f>IF(TimeSpend[[#This Row],[Network Description]]&lt;&gt;"",VLOOKUP(TimeSpend[[#This Row],[Network Description]],Projects!A:C,3,0),"")</f>
        <v/>
      </c>
      <c r="O2320" s="69" t="str">
        <f>IF(TimeSpend[[#This Row],[Activity]]&lt;&gt;"",VLOOKUP(TimeSpend[[#This Row],[Activity]],Activity,2,FALSE),"")</f>
        <v/>
      </c>
    </row>
    <row r="2321" spans="3:15" ht="16.5" customHeight="1" x14ac:dyDescent="0.25">
      <c r="C2321" s="68" t="str">
        <f t="shared" si="39"/>
        <v/>
      </c>
      <c r="D2321" s="69" t="str">
        <f>IF(TimeSpend[[#This Row],[Network Description]]&lt;&gt;"",VLOOKUP(TimeSpend[[#This Row],[Network Description]],Projects!A:B,2,0),"")</f>
        <v/>
      </c>
      <c r="F2321" s="96"/>
      <c r="L2321" s="69" t="str">
        <f>IF(TimeSpend[[#This Row],[Personnel number]]&lt;&gt;"",Utilization!$J$2,"")</f>
        <v/>
      </c>
      <c r="M2321" s="69" t="str">
        <f>IF(TimeSpend[[#This Row],[Personnel number]]&lt;&gt;"",VLOOKUP(TimeSpend[[#This Row],[Personnel number]],Users!A:B,2,0),"")</f>
        <v/>
      </c>
      <c r="N2321" s="69" t="str">
        <f>IF(TimeSpend[[#This Row],[Network Description]]&lt;&gt;"",VLOOKUP(TimeSpend[[#This Row],[Network Description]],Projects!A:C,3,0),"")</f>
        <v/>
      </c>
      <c r="O2321" s="69" t="str">
        <f>IF(TimeSpend[[#This Row],[Activity]]&lt;&gt;"",VLOOKUP(TimeSpend[[#This Row],[Activity]],Activity,2,FALSE),"")</f>
        <v/>
      </c>
    </row>
    <row r="2322" spans="3:15" ht="16.5" customHeight="1" x14ac:dyDescent="0.25">
      <c r="C2322" s="68" t="str">
        <f t="shared" si="39"/>
        <v/>
      </c>
      <c r="D2322" s="69" t="str">
        <f>IF(TimeSpend[[#This Row],[Network Description]]&lt;&gt;"",VLOOKUP(TimeSpend[[#This Row],[Network Description]],Projects!A:B,2,0),"")</f>
        <v/>
      </c>
      <c r="F2322" s="96"/>
      <c r="L2322" s="69" t="str">
        <f>IF(TimeSpend[[#This Row],[Personnel number]]&lt;&gt;"",Utilization!$J$2,"")</f>
        <v/>
      </c>
      <c r="M2322" s="69" t="str">
        <f>IF(TimeSpend[[#This Row],[Personnel number]]&lt;&gt;"",VLOOKUP(TimeSpend[[#This Row],[Personnel number]],Users!A:B,2,0),"")</f>
        <v/>
      </c>
      <c r="N2322" s="69" t="str">
        <f>IF(TimeSpend[[#This Row],[Network Description]]&lt;&gt;"",VLOOKUP(TimeSpend[[#This Row],[Network Description]],Projects!A:C,3,0),"")</f>
        <v/>
      </c>
      <c r="O2322" s="69" t="str">
        <f>IF(TimeSpend[[#This Row],[Activity]]&lt;&gt;"",VLOOKUP(TimeSpend[[#This Row],[Activity]],Activity,2,FALSE),"")</f>
        <v/>
      </c>
    </row>
    <row r="2323" spans="3:15" ht="16.5" customHeight="1" x14ac:dyDescent="0.25">
      <c r="C2323" s="68" t="str">
        <f t="shared" si="39"/>
        <v/>
      </c>
      <c r="D2323" s="69" t="str">
        <f>IF(TimeSpend[[#This Row],[Network Description]]&lt;&gt;"",VLOOKUP(TimeSpend[[#This Row],[Network Description]],Projects!A:B,2,0),"")</f>
        <v/>
      </c>
      <c r="F2323" s="96"/>
      <c r="L2323" s="69" t="str">
        <f>IF(TimeSpend[[#This Row],[Personnel number]]&lt;&gt;"",Utilization!$J$2,"")</f>
        <v/>
      </c>
      <c r="M2323" s="69" t="str">
        <f>IF(TimeSpend[[#This Row],[Personnel number]]&lt;&gt;"",VLOOKUP(TimeSpend[[#This Row],[Personnel number]],Users!A:B,2,0),"")</f>
        <v/>
      </c>
      <c r="N2323" s="69" t="str">
        <f>IF(TimeSpend[[#This Row],[Network Description]]&lt;&gt;"",VLOOKUP(TimeSpend[[#This Row],[Network Description]],Projects!A:C,3,0),"")</f>
        <v/>
      </c>
      <c r="O2323" s="69" t="str">
        <f>IF(TimeSpend[[#This Row],[Activity]]&lt;&gt;"",VLOOKUP(TimeSpend[[#This Row],[Activity]],Activity,2,FALSE),"")</f>
        <v/>
      </c>
    </row>
    <row r="2324" spans="3:15" ht="16.5" customHeight="1" x14ac:dyDescent="0.25">
      <c r="C2324" s="68" t="str">
        <f t="shared" si="39"/>
        <v/>
      </c>
      <c r="D2324" s="69" t="str">
        <f>IF(TimeSpend[[#This Row],[Network Description]]&lt;&gt;"",VLOOKUP(TimeSpend[[#This Row],[Network Description]],Projects!A:B,2,0),"")</f>
        <v/>
      </c>
      <c r="F2324" s="96"/>
      <c r="L2324" s="69" t="str">
        <f>IF(TimeSpend[[#This Row],[Personnel number]]&lt;&gt;"",Utilization!$J$2,"")</f>
        <v/>
      </c>
      <c r="M2324" s="69" t="str">
        <f>IF(TimeSpend[[#This Row],[Personnel number]]&lt;&gt;"",VLOOKUP(TimeSpend[[#This Row],[Personnel number]],Users!A:B,2,0),"")</f>
        <v/>
      </c>
      <c r="N2324" s="69" t="str">
        <f>IF(TimeSpend[[#This Row],[Network Description]]&lt;&gt;"",VLOOKUP(TimeSpend[[#This Row],[Network Description]],Projects!A:C,3,0),"")</f>
        <v/>
      </c>
      <c r="O2324" s="69" t="str">
        <f>IF(TimeSpend[[#This Row],[Activity]]&lt;&gt;"",VLOOKUP(TimeSpend[[#This Row],[Activity]],Activity,2,FALSE),"")</f>
        <v/>
      </c>
    </row>
    <row r="2325" spans="3:15" ht="16.5" customHeight="1" x14ac:dyDescent="0.25">
      <c r="C2325" s="68" t="str">
        <f t="shared" si="39"/>
        <v/>
      </c>
      <c r="D2325" s="69" t="str">
        <f>IF(TimeSpend[[#This Row],[Network Description]]&lt;&gt;"",VLOOKUP(TimeSpend[[#This Row],[Network Description]],Projects!A:B,2,0),"")</f>
        <v/>
      </c>
      <c r="F2325" s="96"/>
      <c r="L2325" s="69" t="str">
        <f>IF(TimeSpend[[#This Row],[Personnel number]]&lt;&gt;"",Utilization!$J$2,"")</f>
        <v/>
      </c>
      <c r="M2325" s="69" t="str">
        <f>IF(TimeSpend[[#This Row],[Personnel number]]&lt;&gt;"",VLOOKUP(TimeSpend[[#This Row],[Personnel number]],Users!A:B,2,0),"")</f>
        <v/>
      </c>
      <c r="N2325" s="69" t="str">
        <f>IF(TimeSpend[[#This Row],[Network Description]]&lt;&gt;"",VLOOKUP(TimeSpend[[#This Row],[Network Description]],Projects!A:C,3,0),"")</f>
        <v/>
      </c>
      <c r="O2325" s="69" t="str">
        <f>IF(TimeSpend[[#This Row],[Activity]]&lt;&gt;"",VLOOKUP(TimeSpend[[#This Row],[Activity]],Activity,2,FALSE),"")</f>
        <v/>
      </c>
    </row>
    <row r="2326" spans="3:15" ht="16.5" customHeight="1" x14ac:dyDescent="0.25">
      <c r="C2326" s="68" t="str">
        <f t="shared" si="39"/>
        <v/>
      </c>
      <c r="D2326" s="69" t="str">
        <f>IF(TimeSpend[[#This Row],[Network Description]]&lt;&gt;"",VLOOKUP(TimeSpend[[#This Row],[Network Description]],Projects!A:B,2,0),"")</f>
        <v/>
      </c>
      <c r="F2326" s="96"/>
      <c r="L2326" s="69" t="str">
        <f>IF(TimeSpend[[#This Row],[Personnel number]]&lt;&gt;"",Utilization!$J$2,"")</f>
        <v/>
      </c>
      <c r="M2326" s="69" t="str">
        <f>IF(TimeSpend[[#This Row],[Personnel number]]&lt;&gt;"",VLOOKUP(TimeSpend[[#This Row],[Personnel number]],Users!A:B,2,0),"")</f>
        <v/>
      </c>
      <c r="N2326" s="69" t="str">
        <f>IF(TimeSpend[[#This Row],[Network Description]]&lt;&gt;"",VLOOKUP(TimeSpend[[#This Row],[Network Description]],Projects!A:C,3,0),"")</f>
        <v/>
      </c>
      <c r="O2326" s="69" t="str">
        <f>IF(TimeSpend[[#This Row],[Activity]]&lt;&gt;"",VLOOKUP(TimeSpend[[#This Row],[Activity]],Activity,2,FALSE),"")</f>
        <v/>
      </c>
    </row>
    <row r="2327" spans="3:15" ht="16.5" customHeight="1" x14ac:dyDescent="0.25">
      <c r="C2327" s="68" t="str">
        <f t="shared" si="39"/>
        <v/>
      </c>
      <c r="D2327" s="69" t="str">
        <f>IF(TimeSpend[[#This Row],[Network Description]]&lt;&gt;"",VLOOKUP(TimeSpend[[#This Row],[Network Description]],Projects!A:B,2,0),"")</f>
        <v/>
      </c>
      <c r="F2327" s="96"/>
      <c r="L2327" s="69" t="str">
        <f>IF(TimeSpend[[#This Row],[Personnel number]]&lt;&gt;"",Utilization!$J$2,"")</f>
        <v/>
      </c>
      <c r="M2327" s="69" t="str">
        <f>IF(TimeSpend[[#This Row],[Personnel number]]&lt;&gt;"",VLOOKUP(TimeSpend[[#This Row],[Personnel number]],Users!A:B,2,0),"")</f>
        <v/>
      </c>
      <c r="N2327" s="69" t="str">
        <f>IF(TimeSpend[[#This Row],[Network Description]]&lt;&gt;"",VLOOKUP(TimeSpend[[#This Row],[Network Description]],Projects!A:C,3,0),"")</f>
        <v/>
      </c>
      <c r="O2327" s="69" t="str">
        <f>IF(TimeSpend[[#This Row],[Activity]]&lt;&gt;"",VLOOKUP(TimeSpend[[#This Row],[Activity]],Activity,2,FALSE),"")</f>
        <v/>
      </c>
    </row>
    <row r="2328" spans="3:15" ht="16.5" customHeight="1" x14ac:dyDescent="0.25">
      <c r="C2328" s="68" t="str">
        <f t="shared" si="39"/>
        <v/>
      </c>
      <c r="D2328" s="69" t="str">
        <f>IF(TimeSpend[[#This Row],[Network Description]]&lt;&gt;"",VLOOKUP(TimeSpend[[#This Row],[Network Description]],Projects!A:B,2,0),"")</f>
        <v/>
      </c>
      <c r="F2328" s="96"/>
      <c r="L2328" s="69" t="str">
        <f>IF(TimeSpend[[#This Row],[Personnel number]]&lt;&gt;"",Utilization!$J$2,"")</f>
        <v/>
      </c>
      <c r="M2328" s="69" t="str">
        <f>IF(TimeSpend[[#This Row],[Personnel number]]&lt;&gt;"",VLOOKUP(TimeSpend[[#This Row],[Personnel number]],Users!A:B,2,0),"")</f>
        <v/>
      </c>
      <c r="N2328" s="69" t="str">
        <f>IF(TimeSpend[[#This Row],[Network Description]]&lt;&gt;"",VLOOKUP(TimeSpend[[#This Row],[Network Description]],Projects!A:C,3,0),"")</f>
        <v/>
      </c>
      <c r="O2328" s="69" t="str">
        <f>IF(TimeSpend[[#This Row],[Activity]]&lt;&gt;"",VLOOKUP(TimeSpend[[#This Row],[Activity]],Activity,2,FALSE),"")</f>
        <v/>
      </c>
    </row>
    <row r="2329" spans="3:15" ht="16.5" customHeight="1" x14ac:dyDescent="0.25">
      <c r="C2329" s="68" t="str">
        <f t="shared" si="39"/>
        <v/>
      </c>
      <c r="D2329" s="69" t="str">
        <f>IF(TimeSpend[[#This Row],[Network Description]]&lt;&gt;"",VLOOKUP(TimeSpend[[#This Row],[Network Description]],Projects!A:B,2,0),"")</f>
        <v/>
      </c>
      <c r="F2329" s="96"/>
      <c r="L2329" s="69" t="str">
        <f>IF(TimeSpend[[#This Row],[Personnel number]]&lt;&gt;"",Utilization!$J$2,"")</f>
        <v/>
      </c>
      <c r="M2329" s="69" t="str">
        <f>IF(TimeSpend[[#This Row],[Personnel number]]&lt;&gt;"",VLOOKUP(TimeSpend[[#This Row],[Personnel number]],Users!A:B,2,0),"")</f>
        <v/>
      </c>
      <c r="N2329" s="69" t="str">
        <f>IF(TimeSpend[[#This Row],[Network Description]]&lt;&gt;"",VLOOKUP(TimeSpend[[#This Row],[Network Description]],Projects!A:C,3,0),"")</f>
        <v/>
      </c>
      <c r="O2329" s="69" t="str">
        <f>IF(TimeSpend[[#This Row],[Activity]]&lt;&gt;"",VLOOKUP(TimeSpend[[#This Row],[Activity]],Activity,2,FALSE),"")</f>
        <v/>
      </c>
    </row>
    <row r="2330" spans="3:15" ht="16.5" customHeight="1" x14ac:dyDescent="0.25">
      <c r="C2330" s="68" t="str">
        <f t="shared" si="39"/>
        <v/>
      </c>
      <c r="D2330" s="69" t="str">
        <f>IF(TimeSpend[[#This Row],[Network Description]]&lt;&gt;"",VLOOKUP(TimeSpend[[#This Row],[Network Description]],Projects!A:B,2,0),"")</f>
        <v/>
      </c>
      <c r="F2330" s="96"/>
      <c r="L2330" s="69" t="str">
        <f>IF(TimeSpend[[#This Row],[Personnel number]]&lt;&gt;"",Utilization!$J$2,"")</f>
        <v/>
      </c>
      <c r="M2330" s="69" t="str">
        <f>IF(TimeSpend[[#This Row],[Personnel number]]&lt;&gt;"",VLOOKUP(TimeSpend[[#This Row],[Personnel number]],Users!A:B,2,0),"")</f>
        <v/>
      </c>
      <c r="N2330" s="69" t="str">
        <f>IF(TimeSpend[[#This Row],[Network Description]]&lt;&gt;"",VLOOKUP(TimeSpend[[#This Row],[Network Description]],Projects!A:C,3,0),"")</f>
        <v/>
      </c>
      <c r="O2330" s="69" t="str">
        <f>IF(TimeSpend[[#This Row],[Activity]]&lt;&gt;"",VLOOKUP(TimeSpend[[#This Row],[Activity]],Activity,2,FALSE),"")</f>
        <v/>
      </c>
    </row>
    <row r="2331" spans="3:15" ht="16.5" customHeight="1" x14ac:dyDescent="0.25">
      <c r="C2331" s="68" t="str">
        <f t="shared" si="39"/>
        <v/>
      </c>
      <c r="D2331" s="69" t="str">
        <f>IF(TimeSpend[[#This Row],[Network Description]]&lt;&gt;"",VLOOKUP(TimeSpend[[#This Row],[Network Description]],Projects!A:B,2,0),"")</f>
        <v/>
      </c>
      <c r="F2331" s="96"/>
      <c r="L2331" s="69" t="str">
        <f>IF(TimeSpend[[#This Row],[Personnel number]]&lt;&gt;"",Utilization!$J$2,"")</f>
        <v/>
      </c>
      <c r="M2331" s="69" t="str">
        <f>IF(TimeSpend[[#This Row],[Personnel number]]&lt;&gt;"",VLOOKUP(TimeSpend[[#This Row],[Personnel number]],Users!A:B,2,0),"")</f>
        <v/>
      </c>
      <c r="N2331" s="69" t="str">
        <f>IF(TimeSpend[[#This Row],[Network Description]]&lt;&gt;"",VLOOKUP(TimeSpend[[#This Row],[Network Description]],Projects!A:C,3,0),"")</f>
        <v/>
      </c>
      <c r="O2331" s="69" t="str">
        <f>IF(TimeSpend[[#This Row],[Activity]]&lt;&gt;"",VLOOKUP(TimeSpend[[#This Row],[Activity]],Activity,2,FALSE),"")</f>
        <v/>
      </c>
    </row>
    <row r="2332" spans="3:15" ht="16.5" customHeight="1" x14ac:dyDescent="0.25">
      <c r="C2332" s="68" t="str">
        <f t="shared" si="39"/>
        <v/>
      </c>
      <c r="D2332" s="69" t="str">
        <f>IF(TimeSpend[[#This Row],[Network Description]]&lt;&gt;"",VLOOKUP(TimeSpend[[#This Row],[Network Description]],Projects!A:B,2,0),"")</f>
        <v/>
      </c>
      <c r="F2332" s="96"/>
      <c r="L2332" s="69" t="str">
        <f>IF(TimeSpend[[#This Row],[Personnel number]]&lt;&gt;"",Utilization!$J$2,"")</f>
        <v/>
      </c>
      <c r="M2332" s="69" t="str">
        <f>IF(TimeSpend[[#This Row],[Personnel number]]&lt;&gt;"",VLOOKUP(TimeSpend[[#This Row],[Personnel number]],Users!A:B,2,0),"")</f>
        <v/>
      </c>
      <c r="N2332" s="69" t="str">
        <f>IF(TimeSpend[[#This Row],[Network Description]]&lt;&gt;"",VLOOKUP(TimeSpend[[#This Row],[Network Description]],Projects!A:C,3,0),"")</f>
        <v/>
      </c>
      <c r="O2332" s="69" t="str">
        <f>IF(TimeSpend[[#This Row],[Activity]]&lt;&gt;"",VLOOKUP(TimeSpend[[#This Row],[Activity]],Activity,2,FALSE),"")</f>
        <v/>
      </c>
    </row>
    <row r="2333" spans="3:15" ht="16.5" customHeight="1" x14ac:dyDescent="0.25">
      <c r="C2333" s="68" t="str">
        <f t="shared" si="39"/>
        <v/>
      </c>
      <c r="D2333" s="69" t="str">
        <f>IF(TimeSpend[[#This Row],[Network Description]]&lt;&gt;"",VLOOKUP(TimeSpend[[#This Row],[Network Description]],Projects!A:B,2,0),"")</f>
        <v/>
      </c>
      <c r="F2333" s="96"/>
      <c r="L2333" s="69" t="str">
        <f>IF(TimeSpend[[#This Row],[Personnel number]]&lt;&gt;"",Utilization!$J$2,"")</f>
        <v/>
      </c>
      <c r="M2333" s="69" t="str">
        <f>IF(TimeSpend[[#This Row],[Personnel number]]&lt;&gt;"",VLOOKUP(TimeSpend[[#This Row],[Personnel number]],Users!A:B,2,0),"")</f>
        <v/>
      </c>
      <c r="N2333" s="69" t="str">
        <f>IF(TimeSpend[[#This Row],[Network Description]]&lt;&gt;"",VLOOKUP(TimeSpend[[#This Row],[Network Description]],Projects!A:C,3,0),"")</f>
        <v/>
      </c>
      <c r="O2333" s="69" t="str">
        <f>IF(TimeSpend[[#This Row],[Activity]]&lt;&gt;"",VLOOKUP(TimeSpend[[#This Row],[Activity]],Activity,2,FALSE),"")</f>
        <v/>
      </c>
    </row>
    <row r="2334" spans="3:15" ht="16.5" customHeight="1" x14ac:dyDescent="0.25">
      <c r="C2334" s="68" t="str">
        <f t="shared" si="39"/>
        <v/>
      </c>
      <c r="D2334" s="69" t="str">
        <f>IF(TimeSpend[[#This Row],[Network Description]]&lt;&gt;"",VLOOKUP(TimeSpend[[#This Row],[Network Description]],Projects!A:B,2,0),"")</f>
        <v/>
      </c>
      <c r="F2334" s="96"/>
      <c r="L2334" s="69" t="str">
        <f>IF(TimeSpend[[#This Row],[Personnel number]]&lt;&gt;"",Utilization!$J$2,"")</f>
        <v/>
      </c>
      <c r="M2334" s="69" t="str">
        <f>IF(TimeSpend[[#This Row],[Personnel number]]&lt;&gt;"",VLOOKUP(TimeSpend[[#This Row],[Personnel number]],Users!A:B,2,0),"")</f>
        <v/>
      </c>
      <c r="N2334" s="69" t="str">
        <f>IF(TimeSpend[[#This Row],[Network Description]]&lt;&gt;"",VLOOKUP(TimeSpend[[#This Row],[Network Description]],Projects!A:C,3,0),"")</f>
        <v/>
      </c>
      <c r="O2334" s="69" t="str">
        <f>IF(TimeSpend[[#This Row],[Activity]]&lt;&gt;"",VLOOKUP(TimeSpend[[#This Row],[Activity]],Activity,2,FALSE),"")</f>
        <v/>
      </c>
    </row>
    <row r="2335" spans="3:15" ht="16.5" customHeight="1" x14ac:dyDescent="0.25">
      <c r="C2335" s="68" t="str">
        <f t="shared" si="39"/>
        <v/>
      </c>
      <c r="D2335" s="69" t="str">
        <f>IF(TimeSpend[[#This Row],[Network Description]]&lt;&gt;"",VLOOKUP(TimeSpend[[#This Row],[Network Description]],Projects!A:B,2,0),"")</f>
        <v/>
      </c>
      <c r="F2335" s="96"/>
      <c r="L2335" s="69" t="str">
        <f>IF(TimeSpend[[#This Row],[Personnel number]]&lt;&gt;"",Utilization!$J$2,"")</f>
        <v/>
      </c>
      <c r="M2335" s="69" t="str">
        <f>IF(TimeSpend[[#This Row],[Personnel number]]&lt;&gt;"",VLOOKUP(TimeSpend[[#This Row],[Personnel number]],Users!A:B,2,0),"")</f>
        <v/>
      </c>
      <c r="N2335" s="69" t="str">
        <f>IF(TimeSpend[[#This Row],[Network Description]]&lt;&gt;"",VLOOKUP(TimeSpend[[#This Row],[Network Description]],Projects!A:C,3,0),"")</f>
        <v/>
      </c>
      <c r="O2335" s="69" t="str">
        <f>IF(TimeSpend[[#This Row],[Activity]]&lt;&gt;"",VLOOKUP(TimeSpend[[#This Row],[Activity]],Activity,2,FALSE),"")</f>
        <v/>
      </c>
    </row>
    <row r="2336" spans="3:15" ht="16.5" customHeight="1" x14ac:dyDescent="0.25">
      <c r="C2336" s="68" t="str">
        <f t="shared" si="39"/>
        <v/>
      </c>
      <c r="D2336" s="69" t="str">
        <f>IF(TimeSpend[[#This Row],[Network Description]]&lt;&gt;"",VLOOKUP(TimeSpend[[#This Row],[Network Description]],Projects!A:B,2,0),"")</f>
        <v/>
      </c>
      <c r="F2336" s="96"/>
      <c r="L2336" s="69" t="str">
        <f>IF(TimeSpend[[#This Row],[Personnel number]]&lt;&gt;"",Utilization!$J$2,"")</f>
        <v/>
      </c>
      <c r="M2336" s="69" t="str">
        <f>IF(TimeSpend[[#This Row],[Personnel number]]&lt;&gt;"",VLOOKUP(TimeSpend[[#This Row],[Personnel number]],Users!A:B,2,0),"")</f>
        <v/>
      </c>
      <c r="N2336" s="69" t="str">
        <f>IF(TimeSpend[[#This Row],[Network Description]]&lt;&gt;"",VLOOKUP(TimeSpend[[#This Row],[Network Description]],Projects!A:C,3,0),"")</f>
        <v/>
      </c>
      <c r="O2336" s="69" t="str">
        <f>IF(TimeSpend[[#This Row],[Activity]]&lt;&gt;"",VLOOKUP(TimeSpend[[#This Row],[Activity]],Activity,2,FALSE),"")</f>
        <v/>
      </c>
    </row>
    <row r="2337" spans="3:15" ht="16.5" customHeight="1" x14ac:dyDescent="0.25">
      <c r="C2337" s="68" t="str">
        <f t="shared" si="39"/>
        <v/>
      </c>
      <c r="D2337" s="69" t="str">
        <f>IF(TimeSpend[[#This Row],[Network Description]]&lt;&gt;"",VLOOKUP(TimeSpend[[#This Row],[Network Description]],Projects!A:B,2,0),"")</f>
        <v/>
      </c>
      <c r="F2337" s="96"/>
      <c r="L2337" s="69" t="str">
        <f>IF(TimeSpend[[#This Row],[Personnel number]]&lt;&gt;"",Utilization!$J$2,"")</f>
        <v/>
      </c>
      <c r="M2337" s="69" t="str">
        <f>IF(TimeSpend[[#This Row],[Personnel number]]&lt;&gt;"",VLOOKUP(TimeSpend[[#This Row],[Personnel number]],Users!A:B,2,0),"")</f>
        <v/>
      </c>
      <c r="N2337" s="69" t="str">
        <f>IF(TimeSpend[[#This Row],[Network Description]]&lt;&gt;"",VLOOKUP(TimeSpend[[#This Row],[Network Description]],Projects!A:C,3,0),"")</f>
        <v/>
      </c>
      <c r="O2337" s="69" t="str">
        <f>IF(TimeSpend[[#This Row],[Activity]]&lt;&gt;"",VLOOKUP(TimeSpend[[#This Row],[Activity]],Activity,2,FALSE),"")</f>
        <v/>
      </c>
    </row>
    <row r="2338" spans="3:15" ht="16.5" customHeight="1" x14ac:dyDescent="0.25">
      <c r="C2338" s="68" t="str">
        <f t="shared" si="39"/>
        <v/>
      </c>
      <c r="D2338" s="69" t="str">
        <f>IF(TimeSpend[[#This Row],[Network Description]]&lt;&gt;"",VLOOKUP(TimeSpend[[#This Row],[Network Description]],Projects!A:B,2,0),"")</f>
        <v/>
      </c>
      <c r="F2338" s="96"/>
      <c r="L2338" s="69" t="str">
        <f>IF(TimeSpend[[#This Row],[Personnel number]]&lt;&gt;"",Utilization!$J$2,"")</f>
        <v/>
      </c>
      <c r="M2338" s="69" t="str">
        <f>IF(TimeSpend[[#This Row],[Personnel number]]&lt;&gt;"",VLOOKUP(TimeSpend[[#This Row],[Personnel number]],Users!A:B,2,0),"")</f>
        <v/>
      </c>
      <c r="N2338" s="69" t="str">
        <f>IF(TimeSpend[[#This Row],[Network Description]]&lt;&gt;"",VLOOKUP(TimeSpend[[#This Row],[Network Description]],Projects!A:C,3,0),"")</f>
        <v/>
      </c>
      <c r="O2338" s="69" t="str">
        <f>IF(TimeSpend[[#This Row],[Activity]]&lt;&gt;"",VLOOKUP(TimeSpend[[#This Row],[Activity]],Activity,2,FALSE),"")</f>
        <v/>
      </c>
    </row>
    <row r="2339" spans="3:15" ht="16.5" customHeight="1" x14ac:dyDescent="0.25">
      <c r="C2339" s="68" t="str">
        <f t="shared" si="39"/>
        <v/>
      </c>
      <c r="D2339" s="69" t="str">
        <f>IF(TimeSpend[[#This Row],[Network Description]]&lt;&gt;"",VLOOKUP(TimeSpend[[#This Row],[Network Description]],Projects!A:B,2,0),"")</f>
        <v/>
      </c>
      <c r="F2339" s="96"/>
      <c r="L2339" s="69" t="str">
        <f>IF(TimeSpend[[#This Row],[Personnel number]]&lt;&gt;"",Utilization!$J$2,"")</f>
        <v/>
      </c>
      <c r="M2339" s="69" t="str">
        <f>IF(TimeSpend[[#This Row],[Personnel number]]&lt;&gt;"",VLOOKUP(TimeSpend[[#This Row],[Personnel number]],Users!A:B,2,0),"")</f>
        <v/>
      </c>
      <c r="N2339" s="69" t="str">
        <f>IF(TimeSpend[[#This Row],[Network Description]]&lt;&gt;"",VLOOKUP(TimeSpend[[#This Row],[Network Description]],Projects!A:C,3,0),"")</f>
        <v/>
      </c>
      <c r="O2339" s="69" t="str">
        <f>IF(TimeSpend[[#This Row],[Activity]]&lt;&gt;"",VLOOKUP(TimeSpend[[#This Row],[Activity]],Activity,2,FALSE),"")</f>
        <v/>
      </c>
    </row>
    <row r="2340" spans="3:15" ht="16.5" customHeight="1" x14ac:dyDescent="0.25">
      <c r="C2340" s="68" t="str">
        <f t="shared" si="39"/>
        <v/>
      </c>
      <c r="D2340" s="69" t="str">
        <f>IF(TimeSpend[[#This Row],[Network Description]]&lt;&gt;"",VLOOKUP(TimeSpend[[#This Row],[Network Description]],Projects!A:B,2,0),"")</f>
        <v/>
      </c>
      <c r="F2340" s="96"/>
      <c r="L2340" s="69" t="str">
        <f>IF(TimeSpend[[#This Row],[Personnel number]]&lt;&gt;"",Utilization!$J$2,"")</f>
        <v/>
      </c>
      <c r="M2340" s="69" t="str">
        <f>IF(TimeSpend[[#This Row],[Personnel number]]&lt;&gt;"",VLOOKUP(TimeSpend[[#This Row],[Personnel number]],Users!A:B,2,0),"")</f>
        <v/>
      </c>
      <c r="N2340" s="69" t="str">
        <f>IF(TimeSpend[[#This Row],[Network Description]]&lt;&gt;"",VLOOKUP(TimeSpend[[#This Row],[Network Description]],Projects!A:C,3,0),"")</f>
        <v/>
      </c>
      <c r="O2340" s="69" t="str">
        <f>IF(TimeSpend[[#This Row],[Activity]]&lt;&gt;"",VLOOKUP(TimeSpend[[#This Row],[Activity]],Activity,2,FALSE),"")</f>
        <v/>
      </c>
    </row>
    <row r="2341" spans="3:15" ht="16.5" customHeight="1" x14ac:dyDescent="0.25">
      <c r="C2341" s="68" t="str">
        <f t="shared" si="39"/>
        <v/>
      </c>
      <c r="D2341" s="69" t="str">
        <f>IF(TimeSpend[[#This Row],[Network Description]]&lt;&gt;"",VLOOKUP(TimeSpend[[#This Row],[Network Description]],Projects!A:B,2,0),"")</f>
        <v/>
      </c>
      <c r="F2341" s="96"/>
      <c r="L2341" s="69" t="str">
        <f>IF(TimeSpend[[#This Row],[Personnel number]]&lt;&gt;"",Utilization!$J$2,"")</f>
        <v/>
      </c>
      <c r="M2341" s="69" t="str">
        <f>IF(TimeSpend[[#This Row],[Personnel number]]&lt;&gt;"",VLOOKUP(TimeSpend[[#This Row],[Personnel number]],Users!A:B,2,0),"")</f>
        <v/>
      </c>
      <c r="N2341" s="69" t="str">
        <f>IF(TimeSpend[[#This Row],[Network Description]]&lt;&gt;"",VLOOKUP(TimeSpend[[#This Row],[Network Description]],Projects!A:C,3,0),"")</f>
        <v/>
      </c>
      <c r="O2341" s="69" t="str">
        <f>IF(TimeSpend[[#This Row],[Activity]]&lt;&gt;"",VLOOKUP(TimeSpend[[#This Row],[Activity]],Activity,2,FALSE),"")</f>
        <v/>
      </c>
    </row>
    <row r="2342" spans="3:15" ht="16.5" customHeight="1" x14ac:dyDescent="0.25">
      <c r="C2342" s="68" t="str">
        <f t="shared" si="39"/>
        <v/>
      </c>
      <c r="D2342" s="69" t="str">
        <f>IF(TimeSpend[[#This Row],[Network Description]]&lt;&gt;"",VLOOKUP(TimeSpend[[#This Row],[Network Description]],Projects!A:B,2,0),"")</f>
        <v/>
      </c>
      <c r="F2342" s="96"/>
      <c r="L2342" s="69" t="str">
        <f>IF(TimeSpend[[#This Row],[Personnel number]]&lt;&gt;"",Utilization!$J$2,"")</f>
        <v/>
      </c>
      <c r="M2342" s="69" t="str">
        <f>IF(TimeSpend[[#This Row],[Personnel number]]&lt;&gt;"",VLOOKUP(TimeSpend[[#This Row],[Personnel number]],Users!A:B,2,0),"")</f>
        <v/>
      </c>
      <c r="N2342" s="69" t="str">
        <f>IF(TimeSpend[[#This Row],[Network Description]]&lt;&gt;"",VLOOKUP(TimeSpend[[#This Row],[Network Description]],Projects!A:C,3,0),"")</f>
        <v/>
      </c>
      <c r="O2342" s="69" t="str">
        <f>IF(TimeSpend[[#This Row],[Activity]]&lt;&gt;"",VLOOKUP(TimeSpend[[#This Row],[Activity]],Activity,2,FALSE),"")</f>
        <v/>
      </c>
    </row>
    <row r="2343" spans="3:15" ht="16.5" customHeight="1" x14ac:dyDescent="0.25">
      <c r="C2343" s="68" t="str">
        <f t="shared" si="39"/>
        <v/>
      </c>
      <c r="D2343" s="69" t="str">
        <f>IF(TimeSpend[[#This Row],[Network Description]]&lt;&gt;"",VLOOKUP(TimeSpend[[#This Row],[Network Description]],Projects!A:B,2,0),"")</f>
        <v/>
      </c>
      <c r="F2343" s="96"/>
      <c r="L2343" s="69" t="str">
        <f>IF(TimeSpend[[#This Row],[Personnel number]]&lt;&gt;"",Utilization!$J$2,"")</f>
        <v/>
      </c>
      <c r="M2343" s="69" t="str">
        <f>IF(TimeSpend[[#This Row],[Personnel number]]&lt;&gt;"",VLOOKUP(TimeSpend[[#This Row],[Personnel number]],Users!A:B,2,0),"")</f>
        <v/>
      </c>
      <c r="N2343" s="69" t="str">
        <f>IF(TimeSpend[[#This Row],[Network Description]]&lt;&gt;"",VLOOKUP(TimeSpend[[#This Row],[Network Description]],Projects!A:C,3,0),"")</f>
        <v/>
      </c>
      <c r="O2343" s="69" t="str">
        <f>IF(TimeSpend[[#This Row],[Activity]]&lt;&gt;"",VLOOKUP(TimeSpend[[#This Row],[Activity]],Activity,2,FALSE),"")</f>
        <v/>
      </c>
    </row>
    <row r="2344" spans="3:15" ht="16.5" customHeight="1" x14ac:dyDescent="0.25">
      <c r="C2344" s="68" t="str">
        <f t="shared" si="39"/>
        <v/>
      </c>
      <c r="D2344" s="69" t="str">
        <f>IF(TimeSpend[[#This Row],[Network Description]]&lt;&gt;"",VLOOKUP(TimeSpend[[#This Row],[Network Description]],Projects!A:B,2,0),"")</f>
        <v/>
      </c>
      <c r="F2344" s="96"/>
      <c r="L2344" s="69" t="str">
        <f>IF(TimeSpend[[#This Row],[Personnel number]]&lt;&gt;"",Utilization!$J$2,"")</f>
        <v/>
      </c>
      <c r="M2344" s="69" t="str">
        <f>IF(TimeSpend[[#This Row],[Personnel number]]&lt;&gt;"",VLOOKUP(TimeSpend[[#This Row],[Personnel number]],Users!A:B,2,0),"")</f>
        <v/>
      </c>
      <c r="N2344" s="69" t="str">
        <f>IF(TimeSpend[[#This Row],[Network Description]]&lt;&gt;"",VLOOKUP(TimeSpend[[#This Row],[Network Description]],Projects!A:C,3,0),"")</f>
        <v/>
      </c>
      <c r="O2344" s="69" t="str">
        <f>IF(TimeSpend[[#This Row],[Activity]]&lt;&gt;"",VLOOKUP(TimeSpend[[#This Row],[Activity]],Activity,2,FALSE),"")</f>
        <v/>
      </c>
    </row>
    <row r="2345" spans="3:15" ht="16.5" customHeight="1" x14ac:dyDescent="0.25">
      <c r="C2345" s="68" t="str">
        <f t="shared" si="39"/>
        <v/>
      </c>
      <c r="D2345" s="69" t="str">
        <f>IF(TimeSpend[[#This Row],[Network Description]]&lt;&gt;"",VLOOKUP(TimeSpend[[#This Row],[Network Description]],Projects!A:B,2,0),"")</f>
        <v/>
      </c>
      <c r="F2345" s="96"/>
      <c r="L2345" s="69" t="str">
        <f>IF(TimeSpend[[#This Row],[Personnel number]]&lt;&gt;"",Utilization!$J$2,"")</f>
        <v/>
      </c>
      <c r="M2345" s="69" t="str">
        <f>IF(TimeSpend[[#This Row],[Personnel number]]&lt;&gt;"",VLOOKUP(TimeSpend[[#This Row],[Personnel number]],Users!A:B,2,0),"")</f>
        <v/>
      </c>
      <c r="N2345" s="69" t="str">
        <f>IF(TimeSpend[[#This Row],[Network Description]]&lt;&gt;"",VLOOKUP(TimeSpend[[#This Row],[Network Description]],Projects!A:C,3,0),"")</f>
        <v/>
      </c>
      <c r="O2345" s="69" t="str">
        <f>IF(TimeSpend[[#This Row],[Activity]]&lt;&gt;"",VLOOKUP(TimeSpend[[#This Row],[Activity]],Activity,2,FALSE),"")</f>
        <v/>
      </c>
    </row>
    <row r="2346" spans="3:15" ht="16.5" customHeight="1" x14ac:dyDescent="0.25">
      <c r="C2346" s="68" t="str">
        <f t="shared" si="39"/>
        <v/>
      </c>
      <c r="D2346" s="69" t="str">
        <f>IF(TimeSpend[[#This Row],[Network Description]]&lt;&gt;"",VLOOKUP(TimeSpend[[#This Row],[Network Description]],Projects!A:B,2,0),"")</f>
        <v/>
      </c>
      <c r="F2346" s="96"/>
      <c r="L2346" s="69" t="str">
        <f>IF(TimeSpend[[#This Row],[Personnel number]]&lt;&gt;"",Utilization!$J$2,"")</f>
        <v/>
      </c>
      <c r="M2346" s="69" t="str">
        <f>IF(TimeSpend[[#This Row],[Personnel number]]&lt;&gt;"",VLOOKUP(TimeSpend[[#This Row],[Personnel number]],Users!A:B,2,0),"")</f>
        <v/>
      </c>
      <c r="N2346" s="69" t="str">
        <f>IF(TimeSpend[[#This Row],[Network Description]]&lt;&gt;"",VLOOKUP(TimeSpend[[#This Row],[Network Description]],Projects!A:C,3,0),"")</f>
        <v/>
      </c>
      <c r="O2346" s="69" t="str">
        <f>IF(TimeSpend[[#This Row],[Activity]]&lt;&gt;"",VLOOKUP(TimeSpend[[#This Row],[Activity]],Activity,2,FALSE),"")</f>
        <v/>
      </c>
    </row>
    <row r="2347" spans="3:15" ht="16.5" customHeight="1" x14ac:dyDescent="0.25">
      <c r="C2347" s="68" t="str">
        <f t="shared" si="39"/>
        <v/>
      </c>
      <c r="D2347" s="69" t="str">
        <f>IF(TimeSpend[[#This Row],[Network Description]]&lt;&gt;"",VLOOKUP(TimeSpend[[#This Row],[Network Description]],Projects!A:B,2,0),"")</f>
        <v/>
      </c>
      <c r="F2347" s="96"/>
      <c r="L2347" s="69" t="str">
        <f>IF(TimeSpend[[#This Row],[Personnel number]]&lt;&gt;"",Utilization!$J$2,"")</f>
        <v/>
      </c>
      <c r="M2347" s="69" t="str">
        <f>IF(TimeSpend[[#This Row],[Personnel number]]&lt;&gt;"",VLOOKUP(TimeSpend[[#This Row],[Personnel number]],Users!A:B,2,0),"")</f>
        <v/>
      </c>
      <c r="N2347" s="69" t="str">
        <f>IF(TimeSpend[[#This Row],[Network Description]]&lt;&gt;"",VLOOKUP(TimeSpend[[#This Row],[Network Description]],Projects!A:C,3,0),"")</f>
        <v/>
      </c>
      <c r="O2347" s="69" t="str">
        <f>IF(TimeSpend[[#This Row],[Activity]]&lt;&gt;"",VLOOKUP(TimeSpend[[#This Row],[Activity]],Activity,2,FALSE),"")</f>
        <v/>
      </c>
    </row>
    <row r="2348" spans="3:15" ht="16.5" customHeight="1" x14ac:dyDescent="0.25">
      <c r="C2348" s="68" t="str">
        <f t="shared" si="39"/>
        <v/>
      </c>
      <c r="D2348" s="69" t="str">
        <f>IF(TimeSpend[[#This Row],[Network Description]]&lt;&gt;"",VLOOKUP(TimeSpend[[#This Row],[Network Description]],Projects!A:B,2,0),"")</f>
        <v/>
      </c>
      <c r="F2348" s="96"/>
      <c r="L2348" s="69" t="str">
        <f>IF(TimeSpend[[#This Row],[Personnel number]]&lt;&gt;"",Utilization!$J$2,"")</f>
        <v/>
      </c>
      <c r="M2348" s="69" t="str">
        <f>IF(TimeSpend[[#This Row],[Personnel number]]&lt;&gt;"",VLOOKUP(TimeSpend[[#This Row],[Personnel number]],Users!A:B,2,0),"")</f>
        <v/>
      </c>
      <c r="N2348" s="69" t="str">
        <f>IF(TimeSpend[[#This Row],[Network Description]]&lt;&gt;"",VLOOKUP(TimeSpend[[#This Row],[Network Description]],Projects!A:C,3,0),"")</f>
        <v/>
      </c>
      <c r="O2348" s="69" t="str">
        <f>IF(TimeSpend[[#This Row],[Activity]]&lt;&gt;"",VLOOKUP(TimeSpend[[#This Row],[Activity]],Activity,2,FALSE),"")</f>
        <v/>
      </c>
    </row>
    <row r="2349" spans="3:15" ht="16.5" customHeight="1" x14ac:dyDescent="0.25">
      <c r="C2349" s="68" t="str">
        <f t="shared" si="39"/>
        <v/>
      </c>
      <c r="D2349" s="69" t="str">
        <f>IF(TimeSpend[[#This Row],[Network Description]]&lt;&gt;"",VLOOKUP(TimeSpend[[#This Row],[Network Description]],Projects!A:B,2,0),"")</f>
        <v/>
      </c>
      <c r="F2349" s="96"/>
      <c r="L2349" s="69" t="str">
        <f>IF(TimeSpend[[#This Row],[Personnel number]]&lt;&gt;"",Utilization!$J$2,"")</f>
        <v/>
      </c>
      <c r="M2349" s="69" t="str">
        <f>IF(TimeSpend[[#This Row],[Personnel number]]&lt;&gt;"",VLOOKUP(TimeSpend[[#This Row],[Personnel number]],Users!A:B,2,0),"")</f>
        <v/>
      </c>
      <c r="N2349" s="69" t="str">
        <f>IF(TimeSpend[[#This Row],[Network Description]]&lt;&gt;"",VLOOKUP(TimeSpend[[#This Row],[Network Description]],Projects!A:C,3,0),"")</f>
        <v/>
      </c>
      <c r="O2349" s="69" t="str">
        <f>IF(TimeSpend[[#This Row],[Activity]]&lt;&gt;"",VLOOKUP(TimeSpend[[#This Row],[Activity]],Activity,2,FALSE),"")</f>
        <v/>
      </c>
    </row>
    <row r="2350" spans="3:15" ht="16.5" customHeight="1" x14ac:dyDescent="0.25">
      <c r="C2350" s="68" t="str">
        <f t="shared" si="39"/>
        <v/>
      </c>
      <c r="D2350" s="69" t="str">
        <f>IF(TimeSpend[[#This Row],[Network Description]]&lt;&gt;"",VLOOKUP(TimeSpend[[#This Row],[Network Description]],Projects!A:B,2,0),"")</f>
        <v/>
      </c>
      <c r="F2350" s="96"/>
      <c r="L2350" s="69" t="str">
        <f>IF(TimeSpend[[#This Row],[Personnel number]]&lt;&gt;"",Utilization!$J$2,"")</f>
        <v/>
      </c>
      <c r="M2350" s="69" t="str">
        <f>IF(TimeSpend[[#This Row],[Personnel number]]&lt;&gt;"",VLOOKUP(TimeSpend[[#This Row],[Personnel number]],Users!A:B,2,0),"")</f>
        <v/>
      </c>
      <c r="N2350" s="69" t="str">
        <f>IF(TimeSpend[[#This Row],[Network Description]]&lt;&gt;"",VLOOKUP(TimeSpend[[#This Row],[Network Description]],Projects!A:C,3,0),"")</f>
        <v/>
      </c>
      <c r="O2350" s="69" t="str">
        <f>IF(TimeSpend[[#This Row],[Activity]]&lt;&gt;"",VLOOKUP(TimeSpend[[#This Row],[Activity]],Activity,2,FALSE),"")</f>
        <v/>
      </c>
    </row>
    <row r="2351" spans="3:15" ht="16.5" customHeight="1" x14ac:dyDescent="0.25">
      <c r="C2351" s="68" t="str">
        <f t="shared" si="39"/>
        <v/>
      </c>
      <c r="D2351" s="69" t="str">
        <f>IF(TimeSpend[[#This Row],[Network Description]]&lt;&gt;"",VLOOKUP(TimeSpend[[#This Row],[Network Description]],Projects!A:B,2,0),"")</f>
        <v/>
      </c>
      <c r="F2351" s="96"/>
      <c r="L2351" s="69" t="str">
        <f>IF(TimeSpend[[#This Row],[Personnel number]]&lt;&gt;"",Utilization!$J$2,"")</f>
        <v/>
      </c>
      <c r="M2351" s="69" t="str">
        <f>IF(TimeSpend[[#This Row],[Personnel number]]&lt;&gt;"",VLOOKUP(TimeSpend[[#This Row],[Personnel number]],Users!A:B,2,0),"")</f>
        <v/>
      </c>
      <c r="N2351" s="69" t="str">
        <f>IF(TimeSpend[[#This Row],[Network Description]]&lt;&gt;"",VLOOKUP(TimeSpend[[#This Row],[Network Description]],Projects!A:C,3,0),"")</f>
        <v/>
      </c>
      <c r="O2351" s="69" t="str">
        <f>IF(TimeSpend[[#This Row],[Activity]]&lt;&gt;"",VLOOKUP(TimeSpend[[#This Row],[Activity]],Activity,2,FALSE),"")</f>
        <v/>
      </c>
    </row>
    <row r="2352" spans="3:15" ht="16.5" customHeight="1" x14ac:dyDescent="0.25">
      <c r="C2352" s="68" t="str">
        <f t="shared" si="39"/>
        <v/>
      </c>
      <c r="D2352" s="69" t="str">
        <f>IF(TimeSpend[[#This Row],[Network Description]]&lt;&gt;"",VLOOKUP(TimeSpend[[#This Row],[Network Description]],Projects!A:B,2,0),"")</f>
        <v/>
      </c>
      <c r="F2352" s="96"/>
      <c r="L2352" s="69" t="str">
        <f>IF(TimeSpend[[#This Row],[Personnel number]]&lt;&gt;"",Utilization!$J$2,"")</f>
        <v/>
      </c>
      <c r="M2352" s="69" t="str">
        <f>IF(TimeSpend[[#This Row],[Personnel number]]&lt;&gt;"",VLOOKUP(TimeSpend[[#This Row],[Personnel number]],Users!A:B,2,0),"")</f>
        <v/>
      </c>
      <c r="N2352" s="69" t="str">
        <f>IF(TimeSpend[[#This Row],[Network Description]]&lt;&gt;"",VLOOKUP(TimeSpend[[#This Row],[Network Description]],Projects!A:C,3,0),"")</f>
        <v/>
      </c>
      <c r="O2352" s="69" t="str">
        <f>IF(TimeSpend[[#This Row],[Activity]]&lt;&gt;"",VLOOKUP(TimeSpend[[#This Row],[Activity]],Activity,2,FALSE),"")</f>
        <v/>
      </c>
    </row>
    <row r="2353" spans="3:15" ht="16.5" customHeight="1" x14ac:dyDescent="0.25">
      <c r="C2353" s="68" t="str">
        <f t="shared" si="39"/>
        <v/>
      </c>
      <c r="D2353" s="69" t="str">
        <f>IF(TimeSpend[[#This Row],[Network Description]]&lt;&gt;"",VLOOKUP(TimeSpend[[#This Row],[Network Description]],Projects!A:B,2,0),"")</f>
        <v/>
      </c>
      <c r="F2353" s="96"/>
      <c r="L2353" s="69" t="str">
        <f>IF(TimeSpend[[#This Row],[Personnel number]]&lt;&gt;"",Utilization!$J$2,"")</f>
        <v/>
      </c>
      <c r="M2353" s="69" t="str">
        <f>IF(TimeSpend[[#This Row],[Personnel number]]&lt;&gt;"",VLOOKUP(TimeSpend[[#This Row],[Personnel number]],Users!A:B,2,0),"")</f>
        <v/>
      </c>
      <c r="N2353" s="69" t="str">
        <f>IF(TimeSpend[[#This Row],[Network Description]]&lt;&gt;"",VLOOKUP(TimeSpend[[#This Row],[Network Description]],Projects!A:C,3,0),"")</f>
        <v/>
      </c>
      <c r="O2353" s="69" t="str">
        <f>IF(TimeSpend[[#This Row],[Activity]]&lt;&gt;"",VLOOKUP(TimeSpend[[#This Row],[Activity]],Activity,2,FALSE),"")</f>
        <v/>
      </c>
    </row>
    <row r="2354" spans="3:15" ht="16.5" customHeight="1" x14ac:dyDescent="0.25">
      <c r="C2354" s="68" t="str">
        <f t="shared" si="39"/>
        <v/>
      </c>
      <c r="D2354" s="69" t="str">
        <f>IF(TimeSpend[[#This Row],[Network Description]]&lt;&gt;"",VLOOKUP(TimeSpend[[#This Row],[Network Description]],Projects!A:B,2,0),"")</f>
        <v/>
      </c>
      <c r="F2354" s="96"/>
      <c r="L2354" s="69" t="str">
        <f>IF(TimeSpend[[#This Row],[Personnel number]]&lt;&gt;"",Utilization!$J$2,"")</f>
        <v/>
      </c>
      <c r="M2354" s="69" t="str">
        <f>IF(TimeSpend[[#This Row],[Personnel number]]&lt;&gt;"",VLOOKUP(TimeSpend[[#This Row],[Personnel number]],Users!A:B,2,0),"")</f>
        <v/>
      </c>
      <c r="N2354" s="69" t="str">
        <f>IF(TimeSpend[[#This Row],[Network Description]]&lt;&gt;"",VLOOKUP(TimeSpend[[#This Row],[Network Description]],Projects!A:C,3,0),"")</f>
        <v/>
      </c>
      <c r="O2354" s="69" t="str">
        <f>IF(TimeSpend[[#This Row],[Activity]]&lt;&gt;"",VLOOKUP(TimeSpend[[#This Row],[Activity]],Activity,2,FALSE),"")</f>
        <v/>
      </c>
    </row>
    <row r="2355" spans="3:15" ht="16.5" customHeight="1" x14ac:dyDescent="0.25">
      <c r="C2355" s="68" t="str">
        <f t="shared" si="39"/>
        <v/>
      </c>
      <c r="D2355" s="69" t="str">
        <f>IF(TimeSpend[[#This Row],[Network Description]]&lt;&gt;"",VLOOKUP(TimeSpend[[#This Row],[Network Description]],Projects!A:B,2,0),"")</f>
        <v/>
      </c>
      <c r="F2355" s="96"/>
      <c r="L2355" s="69" t="str">
        <f>IF(TimeSpend[[#This Row],[Personnel number]]&lt;&gt;"",Utilization!$J$2,"")</f>
        <v/>
      </c>
      <c r="M2355" s="69" t="str">
        <f>IF(TimeSpend[[#This Row],[Personnel number]]&lt;&gt;"",VLOOKUP(TimeSpend[[#This Row],[Personnel number]],Users!A:B,2,0),"")</f>
        <v/>
      </c>
      <c r="N2355" s="69" t="str">
        <f>IF(TimeSpend[[#This Row],[Network Description]]&lt;&gt;"",VLOOKUP(TimeSpend[[#This Row],[Network Description]],Projects!A:C,3,0),"")</f>
        <v/>
      </c>
      <c r="O2355" s="69" t="str">
        <f>IF(TimeSpend[[#This Row],[Activity]]&lt;&gt;"",VLOOKUP(TimeSpend[[#This Row],[Activity]],Activity,2,FALSE),"")</f>
        <v/>
      </c>
    </row>
    <row r="2356" spans="3:15" ht="16.5" customHeight="1" x14ac:dyDescent="0.25">
      <c r="C2356" s="68" t="str">
        <f t="shared" si="39"/>
        <v/>
      </c>
      <c r="D2356" s="69" t="str">
        <f>IF(TimeSpend[[#This Row],[Network Description]]&lt;&gt;"",VLOOKUP(TimeSpend[[#This Row],[Network Description]],Projects!A:B,2,0),"")</f>
        <v/>
      </c>
      <c r="F2356" s="96"/>
      <c r="L2356" s="69" t="str">
        <f>IF(TimeSpend[[#This Row],[Personnel number]]&lt;&gt;"",Utilization!$J$2,"")</f>
        <v/>
      </c>
      <c r="M2356" s="69" t="str">
        <f>IF(TimeSpend[[#This Row],[Personnel number]]&lt;&gt;"",VLOOKUP(TimeSpend[[#This Row],[Personnel number]],Users!A:B,2,0),"")</f>
        <v/>
      </c>
      <c r="N2356" s="69" t="str">
        <f>IF(TimeSpend[[#This Row],[Network Description]]&lt;&gt;"",VLOOKUP(TimeSpend[[#This Row],[Network Description]],Projects!A:C,3,0),"")</f>
        <v/>
      </c>
      <c r="O2356" s="69" t="str">
        <f>IF(TimeSpend[[#This Row],[Activity]]&lt;&gt;"",VLOOKUP(TimeSpend[[#This Row],[Activity]],Activity,2,FALSE),"")</f>
        <v/>
      </c>
    </row>
    <row r="2357" spans="3:15" ht="16.5" customHeight="1" x14ac:dyDescent="0.25">
      <c r="C2357" s="68" t="str">
        <f t="shared" si="39"/>
        <v/>
      </c>
      <c r="D2357" s="69" t="str">
        <f>IF(TimeSpend[[#This Row],[Network Description]]&lt;&gt;"",VLOOKUP(TimeSpend[[#This Row],[Network Description]],Projects!A:B,2,0),"")</f>
        <v/>
      </c>
      <c r="F2357" s="96"/>
      <c r="L2357" s="69" t="str">
        <f>IF(TimeSpend[[#This Row],[Personnel number]]&lt;&gt;"",Utilization!$J$2,"")</f>
        <v/>
      </c>
      <c r="M2357" s="69" t="str">
        <f>IF(TimeSpend[[#This Row],[Personnel number]]&lt;&gt;"",VLOOKUP(TimeSpend[[#This Row],[Personnel number]],Users!A:B,2,0),"")</f>
        <v/>
      </c>
      <c r="N2357" s="69" t="str">
        <f>IF(TimeSpend[[#This Row],[Network Description]]&lt;&gt;"",VLOOKUP(TimeSpend[[#This Row],[Network Description]],Projects!A:C,3,0),"")</f>
        <v/>
      </c>
      <c r="O2357" s="69" t="str">
        <f>IF(TimeSpend[[#This Row],[Activity]]&lt;&gt;"",VLOOKUP(TimeSpend[[#This Row],[Activity]],Activity,2,FALSE),"")</f>
        <v/>
      </c>
    </row>
    <row r="2358" spans="3:15" ht="16.5" customHeight="1" x14ac:dyDescent="0.25">
      <c r="C2358" s="68" t="str">
        <f t="shared" si="39"/>
        <v/>
      </c>
      <c r="D2358" s="69" t="str">
        <f>IF(TimeSpend[[#This Row],[Network Description]]&lt;&gt;"",VLOOKUP(TimeSpend[[#This Row],[Network Description]],Projects!A:B,2,0),"")</f>
        <v/>
      </c>
      <c r="F2358" s="96"/>
      <c r="L2358" s="69" t="str">
        <f>IF(TimeSpend[[#This Row],[Personnel number]]&lt;&gt;"",Utilization!$J$2,"")</f>
        <v/>
      </c>
      <c r="M2358" s="69" t="str">
        <f>IF(TimeSpend[[#This Row],[Personnel number]]&lt;&gt;"",VLOOKUP(TimeSpend[[#This Row],[Personnel number]],Users!A:B,2,0),"")</f>
        <v/>
      </c>
      <c r="N2358" s="69" t="str">
        <f>IF(TimeSpend[[#This Row],[Network Description]]&lt;&gt;"",VLOOKUP(TimeSpend[[#This Row],[Network Description]],Projects!A:C,3,0),"")</f>
        <v/>
      </c>
      <c r="O2358" s="69" t="str">
        <f>IF(TimeSpend[[#This Row],[Activity]]&lt;&gt;"",VLOOKUP(TimeSpend[[#This Row],[Activity]],Activity,2,FALSE),"")</f>
        <v/>
      </c>
    </row>
    <row r="2359" spans="3:15" ht="16.5" customHeight="1" x14ac:dyDescent="0.25">
      <c r="C2359" s="68" t="str">
        <f t="shared" si="39"/>
        <v/>
      </c>
      <c r="D2359" s="69" t="str">
        <f>IF(TimeSpend[[#This Row],[Network Description]]&lt;&gt;"",VLOOKUP(TimeSpend[[#This Row],[Network Description]],Projects!A:B,2,0),"")</f>
        <v/>
      </c>
      <c r="F2359" s="96"/>
      <c r="L2359" s="69" t="str">
        <f>IF(TimeSpend[[#This Row],[Personnel number]]&lt;&gt;"",Utilization!$J$2,"")</f>
        <v/>
      </c>
      <c r="M2359" s="69" t="str">
        <f>IF(TimeSpend[[#This Row],[Personnel number]]&lt;&gt;"",VLOOKUP(TimeSpend[[#This Row],[Personnel number]],Users!A:B,2,0),"")</f>
        <v/>
      </c>
      <c r="N2359" s="69" t="str">
        <f>IF(TimeSpend[[#This Row],[Network Description]]&lt;&gt;"",VLOOKUP(TimeSpend[[#This Row],[Network Description]],Projects!A:C,3,0),"")</f>
        <v/>
      </c>
      <c r="O2359" s="69" t="str">
        <f>IF(TimeSpend[[#This Row],[Activity]]&lt;&gt;"",VLOOKUP(TimeSpend[[#This Row],[Activity]],Activity,2,FALSE),"")</f>
        <v/>
      </c>
    </row>
    <row r="2360" spans="3:15" ht="16.5" customHeight="1" x14ac:dyDescent="0.25">
      <c r="C2360" s="68" t="str">
        <f t="shared" si="39"/>
        <v/>
      </c>
      <c r="D2360" s="69" t="str">
        <f>IF(TimeSpend[[#This Row],[Network Description]]&lt;&gt;"",VLOOKUP(TimeSpend[[#This Row],[Network Description]],Projects!A:B,2,0),"")</f>
        <v/>
      </c>
      <c r="F2360" s="96"/>
      <c r="L2360" s="69" t="str">
        <f>IF(TimeSpend[[#This Row],[Personnel number]]&lt;&gt;"",Utilization!$J$2,"")</f>
        <v/>
      </c>
      <c r="M2360" s="69" t="str">
        <f>IF(TimeSpend[[#This Row],[Personnel number]]&lt;&gt;"",VLOOKUP(TimeSpend[[#This Row],[Personnel number]],Users!A:B,2,0),"")</f>
        <v/>
      </c>
      <c r="N2360" s="69" t="str">
        <f>IF(TimeSpend[[#This Row],[Network Description]]&lt;&gt;"",VLOOKUP(TimeSpend[[#This Row],[Network Description]],Projects!A:C,3,0),"")</f>
        <v/>
      </c>
      <c r="O2360" s="69" t="str">
        <f>IF(TimeSpend[[#This Row],[Activity]]&lt;&gt;"",VLOOKUP(TimeSpend[[#This Row],[Activity]],Activity,2,FALSE),"")</f>
        <v/>
      </c>
    </row>
    <row r="2361" spans="3:15" ht="16.5" customHeight="1" x14ac:dyDescent="0.25">
      <c r="C2361" s="68" t="str">
        <f t="shared" si="39"/>
        <v/>
      </c>
      <c r="D2361" s="69" t="str">
        <f>IF(TimeSpend[[#This Row],[Network Description]]&lt;&gt;"",VLOOKUP(TimeSpend[[#This Row],[Network Description]],Projects!A:B,2,0),"")</f>
        <v/>
      </c>
      <c r="F2361" s="96"/>
      <c r="L2361" s="69" t="str">
        <f>IF(TimeSpend[[#This Row],[Personnel number]]&lt;&gt;"",Utilization!$J$2,"")</f>
        <v/>
      </c>
      <c r="M2361" s="69" t="str">
        <f>IF(TimeSpend[[#This Row],[Personnel number]]&lt;&gt;"",VLOOKUP(TimeSpend[[#This Row],[Personnel number]],Users!A:B,2,0),"")</f>
        <v/>
      </c>
      <c r="N2361" s="69" t="str">
        <f>IF(TimeSpend[[#This Row],[Network Description]]&lt;&gt;"",VLOOKUP(TimeSpend[[#This Row],[Network Description]],Projects!A:C,3,0),"")</f>
        <v/>
      </c>
      <c r="O2361" s="69" t="str">
        <f>IF(TimeSpend[[#This Row],[Activity]]&lt;&gt;"",VLOOKUP(TimeSpend[[#This Row],[Activity]],Activity,2,FALSE),"")</f>
        <v/>
      </c>
    </row>
    <row r="2362" spans="3:15" ht="16.5" customHeight="1" x14ac:dyDescent="0.25">
      <c r="C2362" s="68" t="str">
        <f t="shared" si="39"/>
        <v/>
      </c>
      <c r="D2362" s="69" t="str">
        <f>IF(TimeSpend[[#This Row],[Network Description]]&lt;&gt;"",VLOOKUP(TimeSpend[[#This Row],[Network Description]],Projects!A:B,2,0),"")</f>
        <v/>
      </c>
      <c r="F2362" s="96"/>
      <c r="L2362" s="69" t="str">
        <f>IF(TimeSpend[[#This Row],[Personnel number]]&lt;&gt;"",Utilization!$J$2,"")</f>
        <v/>
      </c>
      <c r="M2362" s="69" t="str">
        <f>IF(TimeSpend[[#This Row],[Personnel number]]&lt;&gt;"",VLOOKUP(TimeSpend[[#This Row],[Personnel number]],Users!A:B,2,0),"")</f>
        <v/>
      </c>
      <c r="N2362" s="69" t="str">
        <f>IF(TimeSpend[[#This Row],[Network Description]]&lt;&gt;"",VLOOKUP(TimeSpend[[#This Row],[Network Description]],Projects!A:C,3,0),"")</f>
        <v/>
      </c>
      <c r="O2362" s="69" t="str">
        <f>IF(TimeSpend[[#This Row],[Activity]]&lt;&gt;"",VLOOKUP(TimeSpend[[#This Row],[Activity]],Activity,2,FALSE),"")</f>
        <v/>
      </c>
    </row>
    <row r="2363" spans="3:15" ht="16.5" customHeight="1" x14ac:dyDescent="0.25">
      <c r="C2363" s="68" t="str">
        <f t="shared" si="39"/>
        <v/>
      </c>
      <c r="D2363" s="69" t="str">
        <f>IF(TimeSpend[[#This Row],[Network Description]]&lt;&gt;"",VLOOKUP(TimeSpend[[#This Row],[Network Description]],Projects!A:B,2,0),"")</f>
        <v/>
      </c>
      <c r="F2363" s="96"/>
      <c r="L2363" s="69" t="str">
        <f>IF(TimeSpend[[#This Row],[Personnel number]]&lt;&gt;"",Utilization!$J$2,"")</f>
        <v/>
      </c>
      <c r="M2363" s="69" t="str">
        <f>IF(TimeSpend[[#This Row],[Personnel number]]&lt;&gt;"",VLOOKUP(TimeSpend[[#This Row],[Personnel number]],Users!A:B,2,0),"")</f>
        <v/>
      </c>
      <c r="N2363" s="69" t="str">
        <f>IF(TimeSpend[[#This Row],[Network Description]]&lt;&gt;"",VLOOKUP(TimeSpend[[#This Row],[Network Description]],Projects!A:C,3,0),"")</f>
        <v/>
      </c>
      <c r="O2363" s="69" t="str">
        <f>IF(TimeSpend[[#This Row],[Activity]]&lt;&gt;"",VLOOKUP(TimeSpend[[#This Row],[Activity]],Activity,2,FALSE),"")</f>
        <v/>
      </c>
    </row>
    <row r="2364" spans="3:15" ht="16.5" customHeight="1" x14ac:dyDescent="0.25">
      <c r="C2364" s="68" t="str">
        <f t="shared" si="39"/>
        <v/>
      </c>
      <c r="D2364" s="69" t="str">
        <f>IF(TimeSpend[[#This Row],[Network Description]]&lt;&gt;"",VLOOKUP(TimeSpend[[#This Row],[Network Description]],Projects!A:B,2,0),"")</f>
        <v/>
      </c>
      <c r="F2364" s="96"/>
      <c r="L2364" s="69" t="str">
        <f>IF(TimeSpend[[#This Row],[Personnel number]]&lt;&gt;"",Utilization!$J$2,"")</f>
        <v/>
      </c>
      <c r="M2364" s="69" t="str">
        <f>IF(TimeSpend[[#This Row],[Personnel number]]&lt;&gt;"",VLOOKUP(TimeSpend[[#This Row],[Personnel number]],Users!A:B,2,0),"")</f>
        <v/>
      </c>
      <c r="N2364" s="69" t="str">
        <f>IF(TimeSpend[[#This Row],[Network Description]]&lt;&gt;"",VLOOKUP(TimeSpend[[#This Row],[Network Description]],Projects!A:C,3,0),"")</f>
        <v/>
      </c>
      <c r="O2364" s="69" t="str">
        <f>IF(TimeSpend[[#This Row],[Activity]]&lt;&gt;"",VLOOKUP(TimeSpend[[#This Row],[Activity]],Activity,2,FALSE),"")</f>
        <v/>
      </c>
    </row>
    <row r="2365" spans="3:15" ht="16.5" customHeight="1" x14ac:dyDescent="0.25">
      <c r="C2365" s="68" t="str">
        <f t="shared" si="39"/>
        <v/>
      </c>
      <c r="D2365" s="69" t="str">
        <f>IF(TimeSpend[[#This Row],[Network Description]]&lt;&gt;"",VLOOKUP(TimeSpend[[#This Row],[Network Description]],Projects!A:B,2,0),"")</f>
        <v/>
      </c>
      <c r="F2365" s="96"/>
      <c r="L2365" s="69" t="str">
        <f>IF(TimeSpend[[#This Row],[Personnel number]]&lt;&gt;"",Utilization!$J$2,"")</f>
        <v/>
      </c>
      <c r="M2365" s="69" t="str">
        <f>IF(TimeSpend[[#This Row],[Personnel number]]&lt;&gt;"",VLOOKUP(TimeSpend[[#This Row],[Personnel number]],Users!A:B,2,0),"")</f>
        <v/>
      </c>
      <c r="N2365" s="69" t="str">
        <f>IF(TimeSpend[[#This Row],[Network Description]]&lt;&gt;"",VLOOKUP(TimeSpend[[#This Row],[Network Description]],Projects!A:C,3,0),"")</f>
        <v/>
      </c>
      <c r="O2365" s="69" t="str">
        <f>IF(TimeSpend[[#This Row],[Activity]]&lt;&gt;"",VLOOKUP(TimeSpend[[#This Row],[Activity]],Activity,2,FALSE),"")</f>
        <v/>
      </c>
    </row>
    <row r="2366" spans="3:15" ht="16.5" customHeight="1" x14ac:dyDescent="0.25">
      <c r="C2366" s="68" t="str">
        <f t="shared" si="39"/>
        <v/>
      </c>
      <c r="D2366" s="69" t="str">
        <f>IF(TimeSpend[[#This Row],[Network Description]]&lt;&gt;"",VLOOKUP(TimeSpend[[#This Row],[Network Description]],Projects!A:B,2,0),"")</f>
        <v/>
      </c>
      <c r="F2366" s="96"/>
      <c r="L2366" s="69" t="str">
        <f>IF(TimeSpend[[#This Row],[Personnel number]]&lt;&gt;"",Utilization!$J$2,"")</f>
        <v/>
      </c>
      <c r="M2366" s="69" t="str">
        <f>IF(TimeSpend[[#This Row],[Personnel number]]&lt;&gt;"",VLOOKUP(TimeSpend[[#This Row],[Personnel number]],Users!A:B,2,0),"")</f>
        <v/>
      </c>
      <c r="N2366" s="69" t="str">
        <f>IF(TimeSpend[[#This Row],[Network Description]]&lt;&gt;"",VLOOKUP(TimeSpend[[#This Row],[Network Description]],Projects!A:C,3,0),"")</f>
        <v/>
      </c>
      <c r="O2366" s="69" t="str">
        <f>IF(TimeSpend[[#This Row],[Activity]]&lt;&gt;"",VLOOKUP(TimeSpend[[#This Row],[Activity]],Activity,2,FALSE),"")</f>
        <v/>
      </c>
    </row>
    <row r="2367" spans="3:15" ht="16.5" customHeight="1" x14ac:dyDescent="0.25">
      <c r="C2367" s="68" t="str">
        <f t="shared" si="39"/>
        <v/>
      </c>
      <c r="D2367" s="69" t="str">
        <f>IF(TimeSpend[[#This Row],[Network Description]]&lt;&gt;"",VLOOKUP(TimeSpend[[#This Row],[Network Description]],Projects!A:B,2,0),"")</f>
        <v/>
      </c>
      <c r="F2367" s="96"/>
      <c r="L2367" s="69" t="str">
        <f>IF(TimeSpend[[#This Row],[Personnel number]]&lt;&gt;"",Utilization!$J$2,"")</f>
        <v/>
      </c>
      <c r="M2367" s="69" t="str">
        <f>IF(TimeSpend[[#This Row],[Personnel number]]&lt;&gt;"",VLOOKUP(TimeSpend[[#This Row],[Personnel number]],Users!A:B,2,0),"")</f>
        <v/>
      </c>
      <c r="N2367" s="69" t="str">
        <f>IF(TimeSpend[[#This Row],[Network Description]]&lt;&gt;"",VLOOKUP(TimeSpend[[#This Row],[Network Description]],Projects!A:C,3,0),"")</f>
        <v/>
      </c>
      <c r="O2367" s="69" t="str">
        <f>IF(TimeSpend[[#This Row],[Activity]]&lt;&gt;"",VLOOKUP(TimeSpend[[#This Row],[Activity]],Activity,2,FALSE),"")</f>
        <v/>
      </c>
    </row>
    <row r="2368" spans="3:15" ht="16.5" customHeight="1" x14ac:dyDescent="0.25">
      <c r="C2368" s="68" t="str">
        <f t="shared" si="39"/>
        <v/>
      </c>
      <c r="D2368" s="69" t="str">
        <f>IF(TimeSpend[[#This Row],[Network Description]]&lt;&gt;"",VLOOKUP(TimeSpend[[#This Row],[Network Description]],Projects!A:B,2,0),"")</f>
        <v/>
      </c>
      <c r="F2368" s="96"/>
      <c r="L2368" s="69" t="str">
        <f>IF(TimeSpend[[#This Row],[Personnel number]]&lt;&gt;"",Utilization!$J$2,"")</f>
        <v/>
      </c>
      <c r="M2368" s="69" t="str">
        <f>IF(TimeSpend[[#This Row],[Personnel number]]&lt;&gt;"",VLOOKUP(TimeSpend[[#This Row],[Personnel number]],Users!A:B,2,0),"")</f>
        <v/>
      </c>
      <c r="N2368" s="69" t="str">
        <f>IF(TimeSpend[[#This Row],[Network Description]]&lt;&gt;"",VLOOKUP(TimeSpend[[#This Row],[Network Description]],Projects!A:C,3,0),"")</f>
        <v/>
      </c>
      <c r="O2368" s="69" t="str">
        <f>IF(TimeSpend[[#This Row],[Activity]]&lt;&gt;"",VLOOKUP(TimeSpend[[#This Row],[Activity]],Activity,2,FALSE),"")</f>
        <v/>
      </c>
    </row>
    <row r="2369" spans="3:15" ht="16.5" customHeight="1" x14ac:dyDescent="0.25">
      <c r="C2369" s="68" t="str">
        <f t="shared" ref="C2369:C2432" si="40">IF((I2369-INT(I2369))*24-(H2369-INT(H2369))*24=0,"",(I2369-INT(I2369))*24-(H2369-INT(H2369))*24)</f>
        <v/>
      </c>
      <c r="D2369" s="69" t="str">
        <f>IF(TimeSpend[[#This Row],[Network Description]]&lt;&gt;"",VLOOKUP(TimeSpend[[#This Row],[Network Description]],Projects!A:B,2,0),"")</f>
        <v/>
      </c>
      <c r="F2369" s="96"/>
      <c r="L2369" s="69" t="str">
        <f>IF(TimeSpend[[#This Row],[Personnel number]]&lt;&gt;"",Utilization!$J$2,"")</f>
        <v/>
      </c>
      <c r="M2369" s="69" t="str">
        <f>IF(TimeSpend[[#This Row],[Personnel number]]&lt;&gt;"",VLOOKUP(TimeSpend[[#This Row],[Personnel number]],Users!A:B,2,0),"")</f>
        <v/>
      </c>
      <c r="N2369" s="69" t="str">
        <f>IF(TimeSpend[[#This Row],[Network Description]]&lt;&gt;"",VLOOKUP(TimeSpend[[#This Row],[Network Description]],Projects!A:C,3,0),"")</f>
        <v/>
      </c>
      <c r="O2369" s="69" t="str">
        <f>IF(TimeSpend[[#This Row],[Activity]]&lt;&gt;"",VLOOKUP(TimeSpend[[#This Row],[Activity]],Activity,2,FALSE),"")</f>
        <v/>
      </c>
    </row>
    <row r="2370" spans="3:15" ht="16.5" customHeight="1" x14ac:dyDescent="0.25">
      <c r="C2370" s="68" t="str">
        <f t="shared" si="40"/>
        <v/>
      </c>
      <c r="D2370" s="69" t="str">
        <f>IF(TimeSpend[[#This Row],[Network Description]]&lt;&gt;"",VLOOKUP(TimeSpend[[#This Row],[Network Description]],Projects!A:B,2,0),"")</f>
        <v/>
      </c>
      <c r="F2370" s="96"/>
      <c r="L2370" s="69" t="str">
        <f>IF(TimeSpend[[#This Row],[Personnel number]]&lt;&gt;"",Utilization!$J$2,"")</f>
        <v/>
      </c>
      <c r="M2370" s="69" t="str">
        <f>IF(TimeSpend[[#This Row],[Personnel number]]&lt;&gt;"",VLOOKUP(TimeSpend[[#This Row],[Personnel number]],Users!A:B,2,0),"")</f>
        <v/>
      </c>
      <c r="N2370" s="69" t="str">
        <f>IF(TimeSpend[[#This Row],[Network Description]]&lt;&gt;"",VLOOKUP(TimeSpend[[#This Row],[Network Description]],Projects!A:C,3,0),"")</f>
        <v/>
      </c>
      <c r="O2370" s="69" t="str">
        <f>IF(TimeSpend[[#This Row],[Activity]]&lt;&gt;"",VLOOKUP(TimeSpend[[#This Row],[Activity]],Activity,2,FALSE),"")</f>
        <v/>
      </c>
    </row>
    <row r="2371" spans="3:15" ht="16.5" customHeight="1" x14ac:dyDescent="0.25">
      <c r="C2371" s="68" t="str">
        <f t="shared" si="40"/>
        <v/>
      </c>
      <c r="D2371" s="69" t="str">
        <f>IF(TimeSpend[[#This Row],[Network Description]]&lt;&gt;"",VLOOKUP(TimeSpend[[#This Row],[Network Description]],Projects!A:B,2,0),"")</f>
        <v/>
      </c>
      <c r="F2371" s="96"/>
      <c r="L2371" s="69" t="str">
        <f>IF(TimeSpend[[#This Row],[Personnel number]]&lt;&gt;"",Utilization!$J$2,"")</f>
        <v/>
      </c>
      <c r="M2371" s="69" t="str">
        <f>IF(TimeSpend[[#This Row],[Personnel number]]&lt;&gt;"",VLOOKUP(TimeSpend[[#This Row],[Personnel number]],Users!A:B,2,0),"")</f>
        <v/>
      </c>
      <c r="N2371" s="69" t="str">
        <f>IF(TimeSpend[[#This Row],[Network Description]]&lt;&gt;"",VLOOKUP(TimeSpend[[#This Row],[Network Description]],Projects!A:C,3,0),"")</f>
        <v/>
      </c>
      <c r="O2371" s="69" t="str">
        <f>IF(TimeSpend[[#This Row],[Activity]]&lt;&gt;"",VLOOKUP(TimeSpend[[#This Row],[Activity]],Activity,2,FALSE),"")</f>
        <v/>
      </c>
    </row>
    <row r="2372" spans="3:15" ht="16.5" customHeight="1" x14ac:dyDescent="0.25">
      <c r="C2372" s="68" t="str">
        <f t="shared" si="40"/>
        <v/>
      </c>
      <c r="D2372" s="69" t="str">
        <f>IF(TimeSpend[[#This Row],[Network Description]]&lt;&gt;"",VLOOKUP(TimeSpend[[#This Row],[Network Description]],Projects!A:B,2,0),"")</f>
        <v/>
      </c>
      <c r="F2372" s="96"/>
      <c r="L2372" s="69" t="str">
        <f>IF(TimeSpend[[#This Row],[Personnel number]]&lt;&gt;"",Utilization!$J$2,"")</f>
        <v/>
      </c>
      <c r="M2372" s="69" t="str">
        <f>IF(TimeSpend[[#This Row],[Personnel number]]&lt;&gt;"",VLOOKUP(TimeSpend[[#This Row],[Personnel number]],Users!A:B,2,0),"")</f>
        <v/>
      </c>
      <c r="N2372" s="69" t="str">
        <f>IF(TimeSpend[[#This Row],[Network Description]]&lt;&gt;"",VLOOKUP(TimeSpend[[#This Row],[Network Description]],Projects!A:C,3,0),"")</f>
        <v/>
      </c>
      <c r="O2372" s="69" t="str">
        <f>IF(TimeSpend[[#This Row],[Activity]]&lt;&gt;"",VLOOKUP(TimeSpend[[#This Row],[Activity]],Activity,2,FALSE),"")</f>
        <v/>
      </c>
    </row>
    <row r="2373" spans="3:15" ht="16.5" customHeight="1" x14ac:dyDescent="0.25">
      <c r="C2373" s="68" t="str">
        <f t="shared" si="40"/>
        <v/>
      </c>
      <c r="D2373" s="69" t="str">
        <f>IF(TimeSpend[[#This Row],[Network Description]]&lt;&gt;"",VLOOKUP(TimeSpend[[#This Row],[Network Description]],Projects!A:B,2,0),"")</f>
        <v/>
      </c>
      <c r="F2373" s="96"/>
      <c r="L2373" s="69" t="str">
        <f>IF(TimeSpend[[#This Row],[Personnel number]]&lt;&gt;"",Utilization!$J$2,"")</f>
        <v/>
      </c>
      <c r="M2373" s="69" t="str">
        <f>IF(TimeSpend[[#This Row],[Personnel number]]&lt;&gt;"",VLOOKUP(TimeSpend[[#This Row],[Personnel number]],Users!A:B,2,0),"")</f>
        <v/>
      </c>
      <c r="N2373" s="69" t="str">
        <f>IF(TimeSpend[[#This Row],[Network Description]]&lt;&gt;"",VLOOKUP(TimeSpend[[#This Row],[Network Description]],Projects!A:C,3,0),"")</f>
        <v/>
      </c>
      <c r="O2373" s="69" t="str">
        <f>IF(TimeSpend[[#This Row],[Activity]]&lt;&gt;"",VLOOKUP(TimeSpend[[#This Row],[Activity]],Activity,2,FALSE),"")</f>
        <v/>
      </c>
    </row>
    <row r="2374" spans="3:15" ht="16.5" customHeight="1" x14ac:dyDescent="0.25">
      <c r="C2374" s="68" t="str">
        <f t="shared" si="40"/>
        <v/>
      </c>
      <c r="D2374" s="69" t="str">
        <f>IF(TimeSpend[[#This Row],[Network Description]]&lt;&gt;"",VLOOKUP(TimeSpend[[#This Row],[Network Description]],Projects!A:B,2,0),"")</f>
        <v/>
      </c>
      <c r="F2374" s="96"/>
      <c r="L2374" s="69" t="str">
        <f>IF(TimeSpend[[#This Row],[Personnel number]]&lt;&gt;"",Utilization!$J$2,"")</f>
        <v/>
      </c>
      <c r="M2374" s="69" t="str">
        <f>IF(TimeSpend[[#This Row],[Personnel number]]&lt;&gt;"",VLOOKUP(TimeSpend[[#This Row],[Personnel number]],Users!A:B,2,0),"")</f>
        <v/>
      </c>
      <c r="N2374" s="69" t="str">
        <f>IF(TimeSpend[[#This Row],[Network Description]]&lt;&gt;"",VLOOKUP(TimeSpend[[#This Row],[Network Description]],Projects!A:C,3,0),"")</f>
        <v/>
      </c>
      <c r="O2374" s="69" t="str">
        <f>IF(TimeSpend[[#This Row],[Activity]]&lt;&gt;"",VLOOKUP(TimeSpend[[#This Row],[Activity]],Activity,2,FALSE),"")</f>
        <v/>
      </c>
    </row>
    <row r="2375" spans="3:15" ht="16.5" customHeight="1" x14ac:dyDescent="0.25">
      <c r="C2375" s="68" t="str">
        <f t="shared" si="40"/>
        <v/>
      </c>
      <c r="D2375" s="69" t="str">
        <f>IF(TimeSpend[[#This Row],[Network Description]]&lt;&gt;"",VLOOKUP(TimeSpend[[#This Row],[Network Description]],Projects!A:B,2,0),"")</f>
        <v/>
      </c>
      <c r="F2375" s="96"/>
      <c r="L2375" s="69" t="str">
        <f>IF(TimeSpend[[#This Row],[Personnel number]]&lt;&gt;"",Utilization!$J$2,"")</f>
        <v/>
      </c>
      <c r="M2375" s="69" t="str">
        <f>IF(TimeSpend[[#This Row],[Personnel number]]&lt;&gt;"",VLOOKUP(TimeSpend[[#This Row],[Personnel number]],Users!A:B,2,0),"")</f>
        <v/>
      </c>
      <c r="N2375" s="69" t="str">
        <f>IF(TimeSpend[[#This Row],[Network Description]]&lt;&gt;"",VLOOKUP(TimeSpend[[#This Row],[Network Description]],Projects!A:C,3,0),"")</f>
        <v/>
      </c>
      <c r="O2375" s="69" t="str">
        <f>IF(TimeSpend[[#This Row],[Activity]]&lt;&gt;"",VLOOKUP(TimeSpend[[#This Row],[Activity]],Activity,2,FALSE),"")</f>
        <v/>
      </c>
    </row>
    <row r="2376" spans="3:15" ht="16.5" customHeight="1" x14ac:dyDescent="0.25">
      <c r="C2376" s="68" t="str">
        <f t="shared" si="40"/>
        <v/>
      </c>
      <c r="D2376" s="69" t="str">
        <f>IF(TimeSpend[[#This Row],[Network Description]]&lt;&gt;"",VLOOKUP(TimeSpend[[#This Row],[Network Description]],Projects!A:B,2,0),"")</f>
        <v/>
      </c>
      <c r="F2376" s="96"/>
      <c r="L2376" s="69" t="str">
        <f>IF(TimeSpend[[#This Row],[Personnel number]]&lt;&gt;"",Utilization!$J$2,"")</f>
        <v/>
      </c>
      <c r="M2376" s="69" t="str">
        <f>IF(TimeSpend[[#This Row],[Personnel number]]&lt;&gt;"",VLOOKUP(TimeSpend[[#This Row],[Personnel number]],Users!A:B,2,0),"")</f>
        <v/>
      </c>
      <c r="N2376" s="69" t="str">
        <f>IF(TimeSpend[[#This Row],[Network Description]]&lt;&gt;"",VLOOKUP(TimeSpend[[#This Row],[Network Description]],Projects!A:C,3,0),"")</f>
        <v/>
      </c>
      <c r="O2376" s="69" t="str">
        <f>IF(TimeSpend[[#This Row],[Activity]]&lt;&gt;"",VLOOKUP(TimeSpend[[#This Row],[Activity]],Activity,2,FALSE),"")</f>
        <v/>
      </c>
    </row>
    <row r="2377" spans="3:15" ht="16.5" customHeight="1" x14ac:dyDescent="0.25">
      <c r="C2377" s="68" t="str">
        <f t="shared" si="40"/>
        <v/>
      </c>
      <c r="D2377" s="69" t="str">
        <f>IF(TimeSpend[[#This Row],[Network Description]]&lt;&gt;"",VLOOKUP(TimeSpend[[#This Row],[Network Description]],Projects!A:B,2,0),"")</f>
        <v/>
      </c>
      <c r="F2377" s="96"/>
      <c r="L2377" s="69" t="str">
        <f>IF(TimeSpend[[#This Row],[Personnel number]]&lt;&gt;"",Utilization!$J$2,"")</f>
        <v/>
      </c>
      <c r="M2377" s="69" t="str">
        <f>IF(TimeSpend[[#This Row],[Personnel number]]&lt;&gt;"",VLOOKUP(TimeSpend[[#This Row],[Personnel number]],Users!A:B,2,0),"")</f>
        <v/>
      </c>
      <c r="N2377" s="69" t="str">
        <f>IF(TimeSpend[[#This Row],[Network Description]]&lt;&gt;"",VLOOKUP(TimeSpend[[#This Row],[Network Description]],Projects!A:C,3,0),"")</f>
        <v/>
      </c>
      <c r="O2377" s="69" t="str">
        <f>IF(TimeSpend[[#This Row],[Activity]]&lt;&gt;"",VLOOKUP(TimeSpend[[#This Row],[Activity]],Activity,2,FALSE),"")</f>
        <v/>
      </c>
    </row>
    <row r="2378" spans="3:15" ht="16.5" customHeight="1" x14ac:dyDescent="0.25">
      <c r="C2378" s="68" t="str">
        <f t="shared" si="40"/>
        <v/>
      </c>
      <c r="D2378" s="69" t="str">
        <f>IF(TimeSpend[[#This Row],[Network Description]]&lt;&gt;"",VLOOKUP(TimeSpend[[#This Row],[Network Description]],Projects!A:B,2,0),"")</f>
        <v/>
      </c>
      <c r="F2378" s="96"/>
      <c r="L2378" s="69" t="str">
        <f>IF(TimeSpend[[#This Row],[Personnel number]]&lt;&gt;"",Utilization!$J$2,"")</f>
        <v/>
      </c>
      <c r="M2378" s="69" t="str">
        <f>IF(TimeSpend[[#This Row],[Personnel number]]&lt;&gt;"",VLOOKUP(TimeSpend[[#This Row],[Personnel number]],Users!A:B,2,0),"")</f>
        <v/>
      </c>
      <c r="N2378" s="69" t="str">
        <f>IF(TimeSpend[[#This Row],[Network Description]]&lt;&gt;"",VLOOKUP(TimeSpend[[#This Row],[Network Description]],Projects!A:C,3,0),"")</f>
        <v/>
      </c>
      <c r="O2378" s="69" t="str">
        <f>IF(TimeSpend[[#This Row],[Activity]]&lt;&gt;"",VLOOKUP(TimeSpend[[#This Row],[Activity]],Activity,2,FALSE),"")</f>
        <v/>
      </c>
    </row>
    <row r="2379" spans="3:15" ht="16.5" customHeight="1" x14ac:dyDescent="0.25">
      <c r="C2379" s="68" t="str">
        <f t="shared" si="40"/>
        <v/>
      </c>
      <c r="D2379" s="69" t="str">
        <f>IF(TimeSpend[[#This Row],[Network Description]]&lt;&gt;"",VLOOKUP(TimeSpend[[#This Row],[Network Description]],Projects!A:B,2,0),"")</f>
        <v/>
      </c>
      <c r="F2379" s="96"/>
      <c r="L2379" s="69" t="str">
        <f>IF(TimeSpend[[#This Row],[Personnel number]]&lt;&gt;"",Utilization!$J$2,"")</f>
        <v/>
      </c>
      <c r="M2379" s="69" t="str">
        <f>IF(TimeSpend[[#This Row],[Personnel number]]&lt;&gt;"",VLOOKUP(TimeSpend[[#This Row],[Personnel number]],Users!A:B,2,0),"")</f>
        <v/>
      </c>
      <c r="N2379" s="69" t="str">
        <f>IF(TimeSpend[[#This Row],[Network Description]]&lt;&gt;"",VLOOKUP(TimeSpend[[#This Row],[Network Description]],Projects!A:C,3,0),"")</f>
        <v/>
      </c>
      <c r="O2379" s="69" t="str">
        <f>IF(TimeSpend[[#This Row],[Activity]]&lt;&gt;"",VLOOKUP(TimeSpend[[#This Row],[Activity]],Activity,2,FALSE),"")</f>
        <v/>
      </c>
    </row>
    <row r="2380" spans="3:15" ht="16.5" customHeight="1" x14ac:dyDescent="0.25">
      <c r="C2380" s="68" t="str">
        <f t="shared" si="40"/>
        <v/>
      </c>
      <c r="D2380" s="69" t="str">
        <f>IF(TimeSpend[[#This Row],[Network Description]]&lt;&gt;"",VLOOKUP(TimeSpend[[#This Row],[Network Description]],Projects!A:B,2,0),"")</f>
        <v/>
      </c>
      <c r="F2380" s="96"/>
      <c r="L2380" s="69" t="str">
        <f>IF(TimeSpend[[#This Row],[Personnel number]]&lt;&gt;"",Utilization!$J$2,"")</f>
        <v/>
      </c>
      <c r="M2380" s="69" t="str">
        <f>IF(TimeSpend[[#This Row],[Personnel number]]&lt;&gt;"",VLOOKUP(TimeSpend[[#This Row],[Personnel number]],Users!A:B,2,0),"")</f>
        <v/>
      </c>
      <c r="N2380" s="69" t="str">
        <f>IF(TimeSpend[[#This Row],[Network Description]]&lt;&gt;"",VLOOKUP(TimeSpend[[#This Row],[Network Description]],Projects!A:C,3,0),"")</f>
        <v/>
      </c>
      <c r="O2380" s="69" t="str">
        <f>IF(TimeSpend[[#This Row],[Activity]]&lt;&gt;"",VLOOKUP(TimeSpend[[#This Row],[Activity]],Activity,2,FALSE),"")</f>
        <v/>
      </c>
    </row>
    <row r="2381" spans="3:15" ht="16.5" customHeight="1" x14ac:dyDescent="0.25">
      <c r="C2381" s="68" t="str">
        <f t="shared" si="40"/>
        <v/>
      </c>
      <c r="D2381" s="69" t="str">
        <f>IF(TimeSpend[[#This Row],[Network Description]]&lt;&gt;"",VLOOKUP(TimeSpend[[#This Row],[Network Description]],Projects!A:B,2,0),"")</f>
        <v/>
      </c>
      <c r="F2381" s="96"/>
      <c r="L2381" s="69" t="str">
        <f>IF(TimeSpend[[#This Row],[Personnel number]]&lt;&gt;"",Utilization!$J$2,"")</f>
        <v/>
      </c>
      <c r="M2381" s="69" t="str">
        <f>IF(TimeSpend[[#This Row],[Personnel number]]&lt;&gt;"",VLOOKUP(TimeSpend[[#This Row],[Personnel number]],Users!A:B,2,0),"")</f>
        <v/>
      </c>
      <c r="N2381" s="69" t="str">
        <f>IF(TimeSpend[[#This Row],[Network Description]]&lt;&gt;"",VLOOKUP(TimeSpend[[#This Row],[Network Description]],Projects!A:C,3,0),"")</f>
        <v/>
      </c>
      <c r="O2381" s="69" t="str">
        <f>IF(TimeSpend[[#This Row],[Activity]]&lt;&gt;"",VLOOKUP(TimeSpend[[#This Row],[Activity]],Activity,2,FALSE),"")</f>
        <v/>
      </c>
    </row>
    <row r="2382" spans="3:15" ht="16.5" customHeight="1" x14ac:dyDescent="0.25">
      <c r="C2382" s="68" t="str">
        <f t="shared" si="40"/>
        <v/>
      </c>
      <c r="D2382" s="69" t="str">
        <f>IF(TimeSpend[[#This Row],[Network Description]]&lt;&gt;"",VLOOKUP(TimeSpend[[#This Row],[Network Description]],Projects!A:B,2,0),"")</f>
        <v/>
      </c>
      <c r="F2382" s="96"/>
      <c r="L2382" s="69" t="str">
        <f>IF(TimeSpend[[#This Row],[Personnel number]]&lt;&gt;"",Utilization!$J$2,"")</f>
        <v/>
      </c>
      <c r="M2382" s="69" t="str">
        <f>IF(TimeSpend[[#This Row],[Personnel number]]&lt;&gt;"",VLOOKUP(TimeSpend[[#This Row],[Personnel number]],Users!A:B,2,0),"")</f>
        <v/>
      </c>
      <c r="N2382" s="69" t="str">
        <f>IF(TimeSpend[[#This Row],[Network Description]]&lt;&gt;"",VLOOKUP(TimeSpend[[#This Row],[Network Description]],Projects!A:C,3,0),"")</f>
        <v/>
      </c>
      <c r="O2382" s="69" t="str">
        <f>IF(TimeSpend[[#This Row],[Activity]]&lt;&gt;"",VLOOKUP(TimeSpend[[#This Row],[Activity]],Activity,2,FALSE),"")</f>
        <v/>
      </c>
    </row>
    <row r="2383" spans="3:15" ht="16.5" customHeight="1" x14ac:dyDescent="0.25">
      <c r="C2383" s="68" t="str">
        <f t="shared" si="40"/>
        <v/>
      </c>
      <c r="D2383" s="69" t="str">
        <f>IF(TimeSpend[[#This Row],[Network Description]]&lt;&gt;"",VLOOKUP(TimeSpend[[#This Row],[Network Description]],Projects!A:B,2,0),"")</f>
        <v/>
      </c>
      <c r="F2383" s="96"/>
      <c r="L2383" s="69" t="str">
        <f>IF(TimeSpend[[#This Row],[Personnel number]]&lt;&gt;"",Utilization!$J$2,"")</f>
        <v/>
      </c>
      <c r="M2383" s="69" t="str">
        <f>IF(TimeSpend[[#This Row],[Personnel number]]&lt;&gt;"",VLOOKUP(TimeSpend[[#This Row],[Personnel number]],Users!A:B,2,0),"")</f>
        <v/>
      </c>
      <c r="N2383" s="69" t="str">
        <f>IF(TimeSpend[[#This Row],[Network Description]]&lt;&gt;"",VLOOKUP(TimeSpend[[#This Row],[Network Description]],Projects!A:C,3,0),"")</f>
        <v/>
      </c>
      <c r="O2383" s="69" t="str">
        <f>IF(TimeSpend[[#This Row],[Activity]]&lt;&gt;"",VLOOKUP(TimeSpend[[#This Row],[Activity]],Activity,2,FALSE),"")</f>
        <v/>
      </c>
    </row>
    <row r="2384" spans="3:15" ht="16.5" customHeight="1" x14ac:dyDescent="0.25">
      <c r="C2384" s="68" t="str">
        <f t="shared" si="40"/>
        <v/>
      </c>
      <c r="D2384" s="69" t="str">
        <f>IF(TimeSpend[[#This Row],[Network Description]]&lt;&gt;"",VLOOKUP(TimeSpend[[#This Row],[Network Description]],Projects!A:B,2,0),"")</f>
        <v/>
      </c>
      <c r="F2384" s="96"/>
      <c r="L2384" s="69" t="str">
        <f>IF(TimeSpend[[#This Row],[Personnel number]]&lt;&gt;"",Utilization!$J$2,"")</f>
        <v/>
      </c>
      <c r="M2384" s="69" t="str">
        <f>IF(TimeSpend[[#This Row],[Personnel number]]&lt;&gt;"",VLOOKUP(TimeSpend[[#This Row],[Personnel number]],Users!A:B,2,0),"")</f>
        <v/>
      </c>
      <c r="N2384" s="69" t="str">
        <f>IF(TimeSpend[[#This Row],[Network Description]]&lt;&gt;"",VLOOKUP(TimeSpend[[#This Row],[Network Description]],Projects!A:C,3,0),"")</f>
        <v/>
      </c>
      <c r="O2384" s="69" t="str">
        <f>IF(TimeSpend[[#This Row],[Activity]]&lt;&gt;"",VLOOKUP(TimeSpend[[#This Row],[Activity]],Activity,2,FALSE),"")</f>
        <v/>
      </c>
    </row>
    <row r="2385" spans="3:15" ht="16.5" customHeight="1" x14ac:dyDescent="0.25">
      <c r="C2385" s="68" t="str">
        <f t="shared" si="40"/>
        <v/>
      </c>
      <c r="D2385" s="69" t="str">
        <f>IF(TimeSpend[[#This Row],[Network Description]]&lt;&gt;"",VLOOKUP(TimeSpend[[#This Row],[Network Description]],Projects!A:B,2,0),"")</f>
        <v/>
      </c>
      <c r="F2385" s="96"/>
      <c r="L2385" s="69" t="str">
        <f>IF(TimeSpend[[#This Row],[Personnel number]]&lt;&gt;"",Utilization!$J$2,"")</f>
        <v/>
      </c>
      <c r="M2385" s="69" t="str">
        <f>IF(TimeSpend[[#This Row],[Personnel number]]&lt;&gt;"",VLOOKUP(TimeSpend[[#This Row],[Personnel number]],Users!A:B,2,0),"")</f>
        <v/>
      </c>
      <c r="N2385" s="69" t="str">
        <f>IF(TimeSpend[[#This Row],[Network Description]]&lt;&gt;"",VLOOKUP(TimeSpend[[#This Row],[Network Description]],Projects!A:C,3,0),"")</f>
        <v/>
      </c>
      <c r="O2385" s="69" t="str">
        <f>IF(TimeSpend[[#This Row],[Activity]]&lt;&gt;"",VLOOKUP(TimeSpend[[#This Row],[Activity]],Activity,2,FALSE),"")</f>
        <v/>
      </c>
    </row>
    <row r="2386" spans="3:15" ht="16.5" customHeight="1" x14ac:dyDescent="0.25">
      <c r="C2386" s="68" t="str">
        <f t="shared" si="40"/>
        <v/>
      </c>
      <c r="D2386" s="69" t="str">
        <f>IF(TimeSpend[[#This Row],[Network Description]]&lt;&gt;"",VLOOKUP(TimeSpend[[#This Row],[Network Description]],Projects!A:B,2,0),"")</f>
        <v/>
      </c>
      <c r="F2386" s="96"/>
      <c r="L2386" s="69" t="str">
        <f>IF(TimeSpend[[#This Row],[Personnel number]]&lt;&gt;"",Utilization!$J$2,"")</f>
        <v/>
      </c>
      <c r="M2386" s="69" t="str">
        <f>IF(TimeSpend[[#This Row],[Personnel number]]&lt;&gt;"",VLOOKUP(TimeSpend[[#This Row],[Personnel number]],Users!A:B,2,0),"")</f>
        <v/>
      </c>
      <c r="N2386" s="69" t="str">
        <f>IF(TimeSpend[[#This Row],[Network Description]]&lt;&gt;"",VLOOKUP(TimeSpend[[#This Row],[Network Description]],Projects!A:C,3,0),"")</f>
        <v/>
      </c>
      <c r="O2386" s="69" t="str">
        <f>IF(TimeSpend[[#This Row],[Activity]]&lt;&gt;"",VLOOKUP(TimeSpend[[#This Row],[Activity]],Activity,2,FALSE),"")</f>
        <v/>
      </c>
    </row>
    <row r="2387" spans="3:15" ht="16.5" customHeight="1" x14ac:dyDescent="0.25">
      <c r="C2387" s="68" t="str">
        <f t="shared" si="40"/>
        <v/>
      </c>
      <c r="D2387" s="69" t="str">
        <f>IF(TimeSpend[[#This Row],[Network Description]]&lt;&gt;"",VLOOKUP(TimeSpend[[#This Row],[Network Description]],Projects!A:B,2,0),"")</f>
        <v/>
      </c>
      <c r="F2387" s="96"/>
      <c r="L2387" s="69" t="str">
        <f>IF(TimeSpend[[#This Row],[Personnel number]]&lt;&gt;"",Utilization!$J$2,"")</f>
        <v/>
      </c>
      <c r="M2387" s="69" t="str">
        <f>IF(TimeSpend[[#This Row],[Personnel number]]&lt;&gt;"",VLOOKUP(TimeSpend[[#This Row],[Personnel number]],Users!A:B,2,0),"")</f>
        <v/>
      </c>
      <c r="N2387" s="69" t="str">
        <f>IF(TimeSpend[[#This Row],[Network Description]]&lt;&gt;"",VLOOKUP(TimeSpend[[#This Row],[Network Description]],Projects!A:C,3,0),"")</f>
        <v/>
      </c>
      <c r="O2387" s="69" t="str">
        <f>IF(TimeSpend[[#This Row],[Activity]]&lt;&gt;"",VLOOKUP(TimeSpend[[#This Row],[Activity]],Activity,2,FALSE),"")</f>
        <v/>
      </c>
    </row>
    <row r="2388" spans="3:15" ht="16.5" customHeight="1" x14ac:dyDescent="0.25">
      <c r="C2388" s="68" t="str">
        <f t="shared" si="40"/>
        <v/>
      </c>
      <c r="D2388" s="69" t="str">
        <f>IF(TimeSpend[[#This Row],[Network Description]]&lt;&gt;"",VLOOKUP(TimeSpend[[#This Row],[Network Description]],Projects!A:B,2,0),"")</f>
        <v/>
      </c>
      <c r="F2388" s="96"/>
      <c r="L2388" s="69" t="str">
        <f>IF(TimeSpend[[#This Row],[Personnel number]]&lt;&gt;"",Utilization!$J$2,"")</f>
        <v/>
      </c>
      <c r="M2388" s="69" t="str">
        <f>IF(TimeSpend[[#This Row],[Personnel number]]&lt;&gt;"",VLOOKUP(TimeSpend[[#This Row],[Personnel number]],Users!A:B,2,0),"")</f>
        <v/>
      </c>
      <c r="N2388" s="69" t="str">
        <f>IF(TimeSpend[[#This Row],[Network Description]]&lt;&gt;"",VLOOKUP(TimeSpend[[#This Row],[Network Description]],Projects!A:C,3,0),"")</f>
        <v/>
      </c>
      <c r="O2388" s="69" t="str">
        <f>IF(TimeSpend[[#This Row],[Activity]]&lt;&gt;"",VLOOKUP(TimeSpend[[#This Row],[Activity]],Activity,2,FALSE),"")</f>
        <v/>
      </c>
    </row>
    <row r="2389" spans="3:15" ht="16.5" customHeight="1" x14ac:dyDescent="0.25">
      <c r="C2389" s="68" t="str">
        <f t="shared" si="40"/>
        <v/>
      </c>
      <c r="D2389" s="69" t="str">
        <f>IF(TimeSpend[[#This Row],[Network Description]]&lt;&gt;"",VLOOKUP(TimeSpend[[#This Row],[Network Description]],Projects!A:B,2,0),"")</f>
        <v/>
      </c>
      <c r="F2389" s="96"/>
      <c r="L2389" s="69" t="str">
        <f>IF(TimeSpend[[#This Row],[Personnel number]]&lt;&gt;"",Utilization!$J$2,"")</f>
        <v/>
      </c>
      <c r="M2389" s="69" t="str">
        <f>IF(TimeSpend[[#This Row],[Personnel number]]&lt;&gt;"",VLOOKUP(TimeSpend[[#This Row],[Personnel number]],Users!A:B,2,0),"")</f>
        <v/>
      </c>
      <c r="N2389" s="69" t="str">
        <f>IF(TimeSpend[[#This Row],[Network Description]]&lt;&gt;"",VLOOKUP(TimeSpend[[#This Row],[Network Description]],Projects!A:C,3,0),"")</f>
        <v/>
      </c>
      <c r="O2389" s="69" t="str">
        <f>IF(TimeSpend[[#This Row],[Activity]]&lt;&gt;"",VLOOKUP(TimeSpend[[#This Row],[Activity]],Activity,2,FALSE),"")</f>
        <v/>
      </c>
    </row>
    <row r="2390" spans="3:15" ht="16.5" customHeight="1" x14ac:dyDescent="0.25">
      <c r="C2390" s="68" t="str">
        <f t="shared" si="40"/>
        <v/>
      </c>
      <c r="D2390" s="69" t="str">
        <f>IF(TimeSpend[[#This Row],[Network Description]]&lt;&gt;"",VLOOKUP(TimeSpend[[#This Row],[Network Description]],Projects!A:B,2,0),"")</f>
        <v/>
      </c>
      <c r="F2390" s="96"/>
      <c r="L2390" s="69" t="str">
        <f>IF(TimeSpend[[#This Row],[Personnel number]]&lt;&gt;"",Utilization!$J$2,"")</f>
        <v/>
      </c>
      <c r="M2390" s="69" t="str">
        <f>IF(TimeSpend[[#This Row],[Personnel number]]&lt;&gt;"",VLOOKUP(TimeSpend[[#This Row],[Personnel number]],Users!A:B,2,0),"")</f>
        <v/>
      </c>
      <c r="N2390" s="69" t="str">
        <f>IF(TimeSpend[[#This Row],[Network Description]]&lt;&gt;"",VLOOKUP(TimeSpend[[#This Row],[Network Description]],Projects!A:C,3,0),"")</f>
        <v/>
      </c>
      <c r="O2390" s="69" t="str">
        <f>IF(TimeSpend[[#This Row],[Activity]]&lt;&gt;"",VLOOKUP(TimeSpend[[#This Row],[Activity]],Activity,2,FALSE),"")</f>
        <v/>
      </c>
    </row>
    <row r="2391" spans="3:15" ht="16.5" customHeight="1" x14ac:dyDescent="0.25">
      <c r="C2391" s="68" t="str">
        <f t="shared" si="40"/>
        <v/>
      </c>
      <c r="D2391" s="69" t="str">
        <f>IF(TimeSpend[[#This Row],[Network Description]]&lt;&gt;"",VLOOKUP(TimeSpend[[#This Row],[Network Description]],Projects!A:B,2,0),"")</f>
        <v/>
      </c>
      <c r="F2391" s="96"/>
      <c r="L2391" s="69" t="str">
        <f>IF(TimeSpend[[#This Row],[Personnel number]]&lt;&gt;"",Utilization!$J$2,"")</f>
        <v/>
      </c>
      <c r="M2391" s="69" t="str">
        <f>IF(TimeSpend[[#This Row],[Personnel number]]&lt;&gt;"",VLOOKUP(TimeSpend[[#This Row],[Personnel number]],Users!A:B,2,0),"")</f>
        <v/>
      </c>
      <c r="N2391" s="69" t="str">
        <f>IF(TimeSpend[[#This Row],[Network Description]]&lt;&gt;"",VLOOKUP(TimeSpend[[#This Row],[Network Description]],Projects!A:C,3,0),"")</f>
        <v/>
      </c>
      <c r="O2391" s="69" t="str">
        <f>IF(TimeSpend[[#This Row],[Activity]]&lt;&gt;"",VLOOKUP(TimeSpend[[#This Row],[Activity]],Activity,2,FALSE),"")</f>
        <v/>
      </c>
    </row>
    <row r="2392" spans="3:15" ht="16.5" customHeight="1" x14ac:dyDescent="0.25">
      <c r="C2392" s="68" t="str">
        <f t="shared" si="40"/>
        <v/>
      </c>
      <c r="D2392" s="69" t="str">
        <f>IF(TimeSpend[[#This Row],[Network Description]]&lt;&gt;"",VLOOKUP(TimeSpend[[#This Row],[Network Description]],Projects!A:B,2,0),"")</f>
        <v/>
      </c>
      <c r="F2392" s="96"/>
      <c r="L2392" s="69" t="str">
        <f>IF(TimeSpend[[#This Row],[Personnel number]]&lt;&gt;"",Utilization!$J$2,"")</f>
        <v/>
      </c>
      <c r="M2392" s="69" t="str">
        <f>IF(TimeSpend[[#This Row],[Personnel number]]&lt;&gt;"",VLOOKUP(TimeSpend[[#This Row],[Personnel number]],Users!A:B,2,0),"")</f>
        <v/>
      </c>
      <c r="N2392" s="69" t="str">
        <f>IF(TimeSpend[[#This Row],[Network Description]]&lt;&gt;"",VLOOKUP(TimeSpend[[#This Row],[Network Description]],Projects!A:C,3,0),"")</f>
        <v/>
      </c>
      <c r="O2392" s="69" t="str">
        <f>IF(TimeSpend[[#This Row],[Activity]]&lt;&gt;"",VLOOKUP(TimeSpend[[#This Row],[Activity]],Activity,2,FALSE),"")</f>
        <v/>
      </c>
    </row>
    <row r="2393" spans="3:15" ht="16.5" customHeight="1" x14ac:dyDescent="0.25">
      <c r="C2393" s="68" t="str">
        <f t="shared" si="40"/>
        <v/>
      </c>
      <c r="D2393" s="69" t="str">
        <f>IF(TimeSpend[[#This Row],[Network Description]]&lt;&gt;"",VLOOKUP(TimeSpend[[#This Row],[Network Description]],Projects!A:B,2,0),"")</f>
        <v/>
      </c>
      <c r="F2393" s="96"/>
      <c r="L2393" s="69" t="str">
        <f>IF(TimeSpend[[#This Row],[Personnel number]]&lt;&gt;"",Utilization!$J$2,"")</f>
        <v/>
      </c>
      <c r="M2393" s="69" t="str">
        <f>IF(TimeSpend[[#This Row],[Personnel number]]&lt;&gt;"",VLOOKUP(TimeSpend[[#This Row],[Personnel number]],Users!A:B,2,0),"")</f>
        <v/>
      </c>
      <c r="N2393" s="69" t="str">
        <f>IF(TimeSpend[[#This Row],[Network Description]]&lt;&gt;"",VLOOKUP(TimeSpend[[#This Row],[Network Description]],Projects!A:C,3,0),"")</f>
        <v/>
      </c>
      <c r="O2393" s="69" t="str">
        <f>IF(TimeSpend[[#This Row],[Activity]]&lt;&gt;"",VLOOKUP(TimeSpend[[#This Row],[Activity]],Activity,2,FALSE),"")</f>
        <v/>
      </c>
    </row>
    <row r="2394" spans="3:15" ht="16.5" customHeight="1" x14ac:dyDescent="0.25">
      <c r="C2394" s="68" t="str">
        <f t="shared" si="40"/>
        <v/>
      </c>
      <c r="D2394" s="69" t="str">
        <f>IF(TimeSpend[[#This Row],[Network Description]]&lt;&gt;"",VLOOKUP(TimeSpend[[#This Row],[Network Description]],Projects!A:B,2,0),"")</f>
        <v/>
      </c>
      <c r="F2394" s="96"/>
      <c r="L2394" s="69" t="str">
        <f>IF(TimeSpend[[#This Row],[Personnel number]]&lt;&gt;"",Utilization!$J$2,"")</f>
        <v/>
      </c>
      <c r="M2394" s="69" t="str">
        <f>IF(TimeSpend[[#This Row],[Personnel number]]&lt;&gt;"",VLOOKUP(TimeSpend[[#This Row],[Personnel number]],Users!A:B,2,0),"")</f>
        <v/>
      </c>
      <c r="N2394" s="69" t="str">
        <f>IF(TimeSpend[[#This Row],[Network Description]]&lt;&gt;"",VLOOKUP(TimeSpend[[#This Row],[Network Description]],Projects!A:C,3,0),"")</f>
        <v/>
      </c>
      <c r="O2394" s="69" t="str">
        <f>IF(TimeSpend[[#This Row],[Activity]]&lt;&gt;"",VLOOKUP(TimeSpend[[#This Row],[Activity]],Activity,2,FALSE),"")</f>
        <v/>
      </c>
    </row>
    <row r="2395" spans="3:15" ht="16.5" customHeight="1" x14ac:dyDescent="0.25">
      <c r="C2395" s="68" t="str">
        <f t="shared" si="40"/>
        <v/>
      </c>
      <c r="D2395" s="69" t="str">
        <f>IF(TimeSpend[[#This Row],[Network Description]]&lt;&gt;"",VLOOKUP(TimeSpend[[#This Row],[Network Description]],Projects!A:B,2,0),"")</f>
        <v/>
      </c>
      <c r="F2395" s="96"/>
      <c r="L2395" s="69" t="str">
        <f>IF(TimeSpend[[#This Row],[Personnel number]]&lt;&gt;"",Utilization!$J$2,"")</f>
        <v/>
      </c>
      <c r="M2395" s="69" t="str">
        <f>IF(TimeSpend[[#This Row],[Personnel number]]&lt;&gt;"",VLOOKUP(TimeSpend[[#This Row],[Personnel number]],Users!A:B,2,0),"")</f>
        <v/>
      </c>
      <c r="N2395" s="69" t="str">
        <f>IF(TimeSpend[[#This Row],[Network Description]]&lt;&gt;"",VLOOKUP(TimeSpend[[#This Row],[Network Description]],Projects!A:C,3,0),"")</f>
        <v/>
      </c>
      <c r="O2395" s="69" t="str">
        <f>IF(TimeSpend[[#This Row],[Activity]]&lt;&gt;"",VLOOKUP(TimeSpend[[#This Row],[Activity]],Activity,2,FALSE),"")</f>
        <v/>
      </c>
    </row>
    <row r="2396" spans="3:15" ht="16.5" customHeight="1" x14ac:dyDescent="0.25">
      <c r="C2396" s="68" t="str">
        <f t="shared" si="40"/>
        <v/>
      </c>
      <c r="D2396" s="69" t="str">
        <f>IF(TimeSpend[[#This Row],[Network Description]]&lt;&gt;"",VLOOKUP(TimeSpend[[#This Row],[Network Description]],Projects!A:B,2,0),"")</f>
        <v/>
      </c>
      <c r="F2396" s="96"/>
      <c r="L2396" s="69" t="str">
        <f>IF(TimeSpend[[#This Row],[Personnel number]]&lt;&gt;"",Utilization!$J$2,"")</f>
        <v/>
      </c>
      <c r="M2396" s="69" t="str">
        <f>IF(TimeSpend[[#This Row],[Personnel number]]&lt;&gt;"",VLOOKUP(TimeSpend[[#This Row],[Personnel number]],Users!A:B,2,0),"")</f>
        <v/>
      </c>
      <c r="N2396" s="69" t="str">
        <f>IF(TimeSpend[[#This Row],[Network Description]]&lt;&gt;"",VLOOKUP(TimeSpend[[#This Row],[Network Description]],Projects!A:C,3,0),"")</f>
        <v/>
      </c>
      <c r="O2396" s="69" t="str">
        <f>IF(TimeSpend[[#This Row],[Activity]]&lt;&gt;"",VLOOKUP(TimeSpend[[#This Row],[Activity]],Activity,2,FALSE),"")</f>
        <v/>
      </c>
    </row>
    <row r="2397" spans="3:15" ht="16.5" customHeight="1" x14ac:dyDescent="0.25">
      <c r="C2397" s="68" t="str">
        <f t="shared" si="40"/>
        <v/>
      </c>
      <c r="D2397" s="69" t="str">
        <f>IF(TimeSpend[[#This Row],[Network Description]]&lt;&gt;"",VLOOKUP(TimeSpend[[#This Row],[Network Description]],Projects!A:B,2,0),"")</f>
        <v/>
      </c>
      <c r="F2397" s="96"/>
      <c r="L2397" s="69" t="str">
        <f>IF(TimeSpend[[#This Row],[Personnel number]]&lt;&gt;"",Utilization!$J$2,"")</f>
        <v/>
      </c>
      <c r="M2397" s="69" t="str">
        <f>IF(TimeSpend[[#This Row],[Personnel number]]&lt;&gt;"",VLOOKUP(TimeSpend[[#This Row],[Personnel number]],Users!A:B,2,0),"")</f>
        <v/>
      </c>
      <c r="N2397" s="69" t="str">
        <f>IF(TimeSpend[[#This Row],[Network Description]]&lt;&gt;"",VLOOKUP(TimeSpend[[#This Row],[Network Description]],Projects!A:C,3,0),"")</f>
        <v/>
      </c>
      <c r="O2397" s="69" t="str">
        <f>IF(TimeSpend[[#This Row],[Activity]]&lt;&gt;"",VLOOKUP(TimeSpend[[#This Row],[Activity]],Activity,2,FALSE),"")</f>
        <v/>
      </c>
    </row>
    <row r="2398" spans="3:15" ht="16.5" customHeight="1" x14ac:dyDescent="0.25">
      <c r="C2398" s="68" t="str">
        <f t="shared" si="40"/>
        <v/>
      </c>
      <c r="D2398" s="69" t="str">
        <f>IF(TimeSpend[[#This Row],[Network Description]]&lt;&gt;"",VLOOKUP(TimeSpend[[#This Row],[Network Description]],Projects!A:B,2,0),"")</f>
        <v/>
      </c>
      <c r="F2398" s="96"/>
      <c r="L2398" s="69" t="str">
        <f>IF(TimeSpend[[#This Row],[Personnel number]]&lt;&gt;"",Utilization!$J$2,"")</f>
        <v/>
      </c>
      <c r="M2398" s="69" t="str">
        <f>IF(TimeSpend[[#This Row],[Personnel number]]&lt;&gt;"",VLOOKUP(TimeSpend[[#This Row],[Personnel number]],Users!A:B,2,0),"")</f>
        <v/>
      </c>
      <c r="N2398" s="69" t="str">
        <f>IF(TimeSpend[[#This Row],[Network Description]]&lt;&gt;"",VLOOKUP(TimeSpend[[#This Row],[Network Description]],Projects!A:C,3,0),"")</f>
        <v/>
      </c>
      <c r="O2398" s="69" t="str">
        <f>IF(TimeSpend[[#This Row],[Activity]]&lt;&gt;"",VLOOKUP(TimeSpend[[#This Row],[Activity]],Activity,2,FALSE),"")</f>
        <v/>
      </c>
    </row>
    <row r="2399" spans="3:15" ht="16.5" customHeight="1" x14ac:dyDescent="0.25">
      <c r="C2399" s="68" t="str">
        <f t="shared" si="40"/>
        <v/>
      </c>
      <c r="D2399" s="69" t="str">
        <f>IF(TimeSpend[[#This Row],[Network Description]]&lt;&gt;"",VLOOKUP(TimeSpend[[#This Row],[Network Description]],Projects!A:B,2,0),"")</f>
        <v/>
      </c>
      <c r="F2399" s="96"/>
      <c r="L2399" s="69" t="str">
        <f>IF(TimeSpend[[#This Row],[Personnel number]]&lt;&gt;"",Utilization!$J$2,"")</f>
        <v/>
      </c>
      <c r="M2399" s="69" t="str">
        <f>IF(TimeSpend[[#This Row],[Personnel number]]&lt;&gt;"",VLOOKUP(TimeSpend[[#This Row],[Personnel number]],Users!A:B,2,0),"")</f>
        <v/>
      </c>
      <c r="N2399" s="69" t="str">
        <f>IF(TimeSpend[[#This Row],[Network Description]]&lt;&gt;"",VLOOKUP(TimeSpend[[#This Row],[Network Description]],Projects!A:C,3,0),"")</f>
        <v/>
      </c>
      <c r="O2399" s="69" t="str">
        <f>IF(TimeSpend[[#This Row],[Activity]]&lt;&gt;"",VLOOKUP(TimeSpend[[#This Row],[Activity]],Activity,2,FALSE),"")</f>
        <v/>
      </c>
    </row>
    <row r="2400" spans="3:15" ht="16.5" customHeight="1" x14ac:dyDescent="0.25">
      <c r="C2400" s="68" t="str">
        <f t="shared" si="40"/>
        <v/>
      </c>
      <c r="D2400" s="69" t="str">
        <f>IF(TimeSpend[[#This Row],[Network Description]]&lt;&gt;"",VLOOKUP(TimeSpend[[#This Row],[Network Description]],Projects!A:B,2,0),"")</f>
        <v/>
      </c>
      <c r="F2400" s="96"/>
      <c r="L2400" s="69" t="str">
        <f>IF(TimeSpend[[#This Row],[Personnel number]]&lt;&gt;"",Utilization!$J$2,"")</f>
        <v/>
      </c>
      <c r="M2400" s="69" t="str">
        <f>IF(TimeSpend[[#This Row],[Personnel number]]&lt;&gt;"",VLOOKUP(TimeSpend[[#This Row],[Personnel number]],Users!A:B,2,0),"")</f>
        <v/>
      </c>
      <c r="N2400" s="69" t="str">
        <f>IF(TimeSpend[[#This Row],[Network Description]]&lt;&gt;"",VLOOKUP(TimeSpend[[#This Row],[Network Description]],Projects!A:C,3,0),"")</f>
        <v/>
      </c>
      <c r="O2400" s="69" t="str">
        <f>IF(TimeSpend[[#This Row],[Activity]]&lt;&gt;"",VLOOKUP(TimeSpend[[#This Row],[Activity]],Activity,2,FALSE),"")</f>
        <v/>
      </c>
    </row>
    <row r="2401" spans="3:15" ht="16.5" customHeight="1" x14ac:dyDescent="0.25">
      <c r="C2401" s="68" t="str">
        <f t="shared" si="40"/>
        <v/>
      </c>
      <c r="D2401" s="69" t="str">
        <f>IF(TimeSpend[[#This Row],[Network Description]]&lt;&gt;"",VLOOKUP(TimeSpend[[#This Row],[Network Description]],Projects!A:B,2,0),"")</f>
        <v/>
      </c>
      <c r="F2401" s="96"/>
      <c r="L2401" s="69" t="str">
        <f>IF(TimeSpend[[#This Row],[Personnel number]]&lt;&gt;"",Utilization!$J$2,"")</f>
        <v/>
      </c>
      <c r="M2401" s="69" t="str">
        <f>IF(TimeSpend[[#This Row],[Personnel number]]&lt;&gt;"",VLOOKUP(TimeSpend[[#This Row],[Personnel number]],Users!A:B,2,0),"")</f>
        <v/>
      </c>
      <c r="N2401" s="69" t="str">
        <f>IF(TimeSpend[[#This Row],[Network Description]]&lt;&gt;"",VLOOKUP(TimeSpend[[#This Row],[Network Description]],Projects!A:C,3,0),"")</f>
        <v/>
      </c>
      <c r="O2401" s="69" t="str">
        <f>IF(TimeSpend[[#This Row],[Activity]]&lt;&gt;"",VLOOKUP(TimeSpend[[#This Row],[Activity]],Activity,2,FALSE),"")</f>
        <v/>
      </c>
    </row>
    <row r="2402" spans="3:15" ht="16.5" customHeight="1" x14ac:dyDescent="0.25">
      <c r="C2402" s="68" t="str">
        <f t="shared" si="40"/>
        <v/>
      </c>
      <c r="D2402" s="69" t="str">
        <f>IF(TimeSpend[[#This Row],[Network Description]]&lt;&gt;"",VLOOKUP(TimeSpend[[#This Row],[Network Description]],Projects!A:B,2,0),"")</f>
        <v/>
      </c>
      <c r="F2402" s="96"/>
      <c r="L2402" s="69" t="str">
        <f>IF(TimeSpend[[#This Row],[Personnel number]]&lt;&gt;"",Utilization!$J$2,"")</f>
        <v/>
      </c>
      <c r="M2402" s="69" t="str">
        <f>IF(TimeSpend[[#This Row],[Personnel number]]&lt;&gt;"",VLOOKUP(TimeSpend[[#This Row],[Personnel number]],Users!A:B,2,0),"")</f>
        <v/>
      </c>
      <c r="N2402" s="69" t="str">
        <f>IF(TimeSpend[[#This Row],[Network Description]]&lt;&gt;"",VLOOKUP(TimeSpend[[#This Row],[Network Description]],Projects!A:C,3,0),"")</f>
        <v/>
      </c>
      <c r="O2402" s="69" t="str">
        <f>IF(TimeSpend[[#This Row],[Activity]]&lt;&gt;"",VLOOKUP(TimeSpend[[#This Row],[Activity]],Activity,2,FALSE),"")</f>
        <v/>
      </c>
    </row>
    <row r="2403" spans="3:15" ht="16.5" customHeight="1" x14ac:dyDescent="0.25">
      <c r="C2403" s="68" t="str">
        <f t="shared" si="40"/>
        <v/>
      </c>
      <c r="D2403" s="69" t="str">
        <f>IF(TimeSpend[[#This Row],[Network Description]]&lt;&gt;"",VLOOKUP(TimeSpend[[#This Row],[Network Description]],Projects!A:B,2,0),"")</f>
        <v/>
      </c>
      <c r="F2403" s="96"/>
      <c r="L2403" s="69" t="str">
        <f>IF(TimeSpend[[#This Row],[Personnel number]]&lt;&gt;"",Utilization!$J$2,"")</f>
        <v/>
      </c>
      <c r="M2403" s="69" t="str">
        <f>IF(TimeSpend[[#This Row],[Personnel number]]&lt;&gt;"",VLOOKUP(TimeSpend[[#This Row],[Personnel number]],Users!A:B,2,0),"")</f>
        <v/>
      </c>
      <c r="N2403" s="69" t="str">
        <f>IF(TimeSpend[[#This Row],[Network Description]]&lt;&gt;"",VLOOKUP(TimeSpend[[#This Row],[Network Description]],Projects!A:C,3,0),"")</f>
        <v/>
      </c>
      <c r="O2403" s="69" t="str">
        <f>IF(TimeSpend[[#This Row],[Activity]]&lt;&gt;"",VLOOKUP(TimeSpend[[#This Row],[Activity]],Activity,2,FALSE),"")</f>
        <v/>
      </c>
    </row>
    <row r="2404" spans="3:15" ht="16.5" customHeight="1" x14ac:dyDescent="0.25">
      <c r="C2404" s="68" t="str">
        <f t="shared" si="40"/>
        <v/>
      </c>
      <c r="D2404" s="69" t="str">
        <f>IF(TimeSpend[[#This Row],[Network Description]]&lt;&gt;"",VLOOKUP(TimeSpend[[#This Row],[Network Description]],Projects!A:B,2,0),"")</f>
        <v/>
      </c>
      <c r="F2404" s="96"/>
      <c r="L2404" s="69" t="str">
        <f>IF(TimeSpend[[#This Row],[Personnel number]]&lt;&gt;"",Utilization!$J$2,"")</f>
        <v/>
      </c>
      <c r="M2404" s="69" t="str">
        <f>IF(TimeSpend[[#This Row],[Personnel number]]&lt;&gt;"",VLOOKUP(TimeSpend[[#This Row],[Personnel number]],Users!A:B,2,0),"")</f>
        <v/>
      </c>
      <c r="N2404" s="69" t="str">
        <f>IF(TimeSpend[[#This Row],[Network Description]]&lt;&gt;"",VLOOKUP(TimeSpend[[#This Row],[Network Description]],Projects!A:C,3,0),"")</f>
        <v/>
      </c>
      <c r="O2404" s="69" t="str">
        <f>IF(TimeSpend[[#This Row],[Activity]]&lt;&gt;"",VLOOKUP(TimeSpend[[#This Row],[Activity]],Activity,2,FALSE),"")</f>
        <v/>
      </c>
    </row>
    <row r="2405" spans="3:15" ht="16.5" customHeight="1" x14ac:dyDescent="0.25">
      <c r="C2405" s="68" t="str">
        <f t="shared" si="40"/>
        <v/>
      </c>
      <c r="D2405" s="69" t="str">
        <f>IF(TimeSpend[[#This Row],[Network Description]]&lt;&gt;"",VLOOKUP(TimeSpend[[#This Row],[Network Description]],Projects!A:B,2,0),"")</f>
        <v/>
      </c>
      <c r="F2405" s="96"/>
      <c r="L2405" s="69" t="str">
        <f>IF(TimeSpend[[#This Row],[Personnel number]]&lt;&gt;"",Utilization!$J$2,"")</f>
        <v/>
      </c>
      <c r="M2405" s="69" t="str">
        <f>IF(TimeSpend[[#This Row],[Personnel number]]&lt;&gt;"",VLOOKUP(TimeSpend[[#This Row],[Personnel number]],Users!A:B,2,0),"")</f>
        <v/>
      </c>
      <c r="N2405" s="69" t="str">
        <f>IF(TimeSpend[[#This Row],[Network Description]]&lt;&gt;"",VLOOKUP(TimeSpend[[#This Row],[Network Description]],Projects!A:C,3,0),"")</f>
        <v/>
      </c>
      <c r="O2405" s="69" t="str">
        <f>IF(TimeSpend[[#This Row],[Activity]]&lt;&gt;"",VLOOKUP(TimeSpend[[#This Row],[Activity]],Activity,2,FALSE),"")</f>
        <v/>
      </c>
    </row>
    <row r="2406" spans="3:15" ht="16.5" customHeight="1" x14ac:dyDescent="0.25">
      <c r="C2406" s="68" t="str">
        <f t="shared" si="40"/>
        <v/>
      </c>
      <c r="D2406" s="69" t="str">
        <f>IF(TimeSpend[[#This Row],[Network Description]]&lt;&gt;"",VLOOKUP(TimeSpend[[#This Row],[Network Description]],Projects!A:B,2,0),"")</f>
        <v/>
      </c>
      <c r="F2406" s="96"/>
      <c r="L2406" s="69" t="str">
        <f>IF(TimeSpend[[#This Row],[Personnel number]]&lt;&gt;"",Utilization!$J$2,"")</f>
        <v/>
      </c>
      <c r="M2406" s="69" t="str">
        <f>IF(TimeSpend[[#This Row],[Personnel number]]&lt;&gt;"",VLOOKUP(TimeSpend[[#This Row],[Personnel number]],Users!A:B,2,0),"")</f>
        <v/>
      </c>
      <c r="N2406" s="69" t="str">
        <f>IF(TimeSpend[[#This Row],[Network Description]]&lt;&gt;"",VLOOKUP(TimeSpend[[#This Row],[Network Description]],Projects!A:C,3,0),"")</f>
        <v/>
      </c>
      <c r="O2406" s="69" t="str">
        <f>IF(TimeSpend[[#This Row],[Activity]]&lt;&gt;"",VLOOKUP(TimeSpend[[#This Row],[Activity]],Activity,2,FALSE),"")</f>
        <v/>
      </c>
    </row>
    <row r="2407" spans="3:15" ht="16.5" customHeight="1" x14ac:dyDescent="0.25">
      <c r="C2407" s="68" t="str">
        <f t="shared" si="40"/>
        <v/>
      </c>
      <c r="D2407" s="69" t="str">
        <f>IF(TimeSpend[[#This Row],[Network Description]]&lt;&gt;"",VLOOKUP(TimeSpend[[#This Row],[Network Description]],Projects!A:B,2,0),"")</f>
        <v/>
      </c>
      <c r="F2407" s="96"/>
      <c r="L2407" s="69" t="str">
        <f>IF(TimeSpend[[#This Row],[Personnel number]]&lt;&gt;"",Utilization!$J$2,"")</f>
        <v/>
      </c>
      <c r="M2407" s="69" t="str">
        <f>IF(TimeSpend[[#This Row],[Personnel number]]&lt;&gt;"",VLOOKUP(TimeSpend[[#This Row],[Personnel number]],Users!A:B,2,0),"")</f>
        <v/>
      </c>
      <c r="N2407" s="69" t="str">
        <f>IF(TimeSpend[[#This Row],[Network Description]]&lt;&gt;"",VLOOKUP(TimeSpend[[#This Row],[Network Description]],Projects!A:C,3,0),"")</f>
        <v/>
      </c>
      <c r="O2407" s="69" t="str">
        <f>IF(TimeSpend[[#This Row],[Activity]]&lt;&gt;"",VLOOKUP(TimeSpend[[#This Row],[Activity]],Activity,2,FALSE),"")</f>
        <v/>
      </c>
    </row>
    <row r="2408" spans="3:15" ht="16.5" customHeight="1" x14ac:dyDescent="0.25">
      <c r="C2408" s="68" t="str">
        <f t="shared" si="40"/>
        <v/>
      </c>
      <c r="D2408" s="69" t="str">
        <f>IF(TimeSpend[[#This Row],[Network Description]]&lt;&gt;"",VLOOKUP(TimeSpend[[#This Row],[Network Description]],Projects!A:B,2,0),"")</f>
        <v/>
      </c>
      <c r="F2408" s="96"/>
      <c r="L2408" s="69" t="str">
        <f>IF(TimeSpend[[#This Row],[Personnel number]]&lt;&gt;"",Utilization!$J$2,"")</f>
        <v/>
      </c>
      <c r="M2408" s="69" t="str">
        <f>IF(TimeSpend[[#This Row],[Personnel number]]&lt;&gt;"",VLOOKUP(TimeSpend[[#This Row],[Personnel number]],Users!A:B,2,0),"")</f>
        <v/>
      </c>
      <c r="N2408" s="69" t="str">
        <f>IF(TimeSpend[[#This Row],[Network Description]]&lt;&gt;"",VLOOKUP(TimeSpend[[#This Row],[Network Description]],Projects!A:C,3,0),"")</f>
        <v/>
      </c>
      <c r="O2408" s="69" t="str">
        <f>IF(TimeSpend[[#This Row],[Activity]]&lt;&gt;"",VLOOKUP(TimeSpend[[#This Row],[Activity]],Activity,2,FALSE),"")</f>
        <v/>
      </c>
    </row>
    <row r="2409" spans="3:15" ht="16.5" customHeight="1" x14ac:dyDescent="0.25">
      <c r="C2409" s="68" t="str">
        <f t="shared" si="40"/>
        <v/>
      </c>
      <c r="D2409" s="69" t="str">
        <f>IF(TimeSpend[[#This Row],[Network Description]]&lt;&gt;"",VLOOKUP(TimeSpend[[#This Row],[Network Description]],Projects!A:B,2,0),"")</f>
        <v/>
      </c>
      <c r="F2409" s="96"/>
      <c r="L2409" s="69" t="str">
        <f>IF(TimeSpend[[#This Row],[Personnel number]]&lt;&gt;"",Utilization!$J$2,"")</f>
        <v/>
      </c>
      <c r="M2409" s="69" t="str">
        <f>IF(TimeSpend[[#This Row],[Personnel number]]&lt;&gt;"",VLOOKUP(TimeSpend[[#This Row],[Personnel number]],Users!A:B,2,0),"")</f>
        <v/>
      </c>
      <c r="N2409" s="69" t="str">
        <f>IF(TimeSpend[[#This Row],[Network Description]]&lt;&gt;"",VLOOKUP(TimeSpend[[#This Row],[Network Description]],Projects!A:C,3,0),"")</f>
        <v/>
      </c>
      <c r="O2409" s="69" t="str">
        <f>IF(TimeSpend[[#This Row],[Activity]]&lt;&gt;"",VLOOKUP(TimeSpend[[#This Row],[Activity]],Activity,2,FALSE),"")</f>
        <v/>
      </c>
    </row>
    <row r="2410" spans="3:15" ht="16.5" customHeight="1" x14ac:dyDescent="0.25">
      <c r="C2410" s="68" t="str">
        <f t="shared" si="40"/>
        <v/>
      </c>
      <c r="D2410" s="69" t="str">
        <f>IF(TimeSpend[[#This Row],[Network Description]]&lt;&gt;"",VLOOKUP(TimeSpend[[#This Row],[Network Description]],Projects!A:B,2,0),"")</f>
        <v/>
      </c>
      <c r="F2410" s="96"/>
      <c r="L2410" s="69" t="str">
        <f>IF(TimeSpend[[#This Row],[Personnel number]]&lt;&gt;"",Utilization!$J$2,"")</f>
        <v/>
      </c>
      <c r="M2410" s="69" t="str">
        <f>IF(TimeSpend[[#This Row],[Personnel number]]&lt;&gt;"",VLOOKUP(TimeSpend[[#This Row],[Personnel number]],Users!A:B,2,0),"")</f>
        <v/>
      </c>
      <c r="N2410" s="69" t="str">
        <f>IF(TimeSpend[[#This Row],[Network Description]]&lt;&gt;"",VLOOKUP(TimeSpend[[#This Row],[Network Description]],Projects!A:C,3,0),"")</f>
        <v/>
      </c>
      <c r="O2410" s="69" t="str">
        <f>IF(TimeSpend[[#This Row],[Activity]]&lt;&gt;"",VLOOKUP(TimeSpend[[#This Row],[Activity]],Activity,2,FALSE),"")</f>
        <v/>
      </c>
    </row>
    <row r="2411" spans="3:15" ht="16.5" customHeight="1" x14ac:dyDescent="0.25">
      <c r="C2411" s="68" t="str">
        <f t="shared" si="40"/>
        <v/>
      </c>
      <c r="D2411" s="69" t="str">
        <f>IF(TimeSpend[[#This Row],[Network Description]]&lt;&gt;"",VLOOKUP(TimeSpend[[#This Row],[Network Description]],Projects!A:B,2,0),"")</f>
        <v/>
      </c>
      <c r="F2411" s="96"/>
      <c r="L2411" s="69" t="str">
        <f>IF(TimeSpend[[#This Row],[Personnel number]]&lt;&gt;"",Utilization!$J$2,"")</f>
        <v/>
      </c>
      <c r="M2411" s="69" t="str">
        <f>IF(TimeSpend[[#This Row],[Personnel number]]&lt;&gt;"",VLOOKUP(TimeSpend[[#This Row],[Personnel number]],Users!A:B,2,0),"")</f>
        <v/>
      </c>
      <c r="N2411" s="69" t="str">
        <f>IF(TimeSpend[[#This Row],[Network Description]]&lt;&gt;"",VLOOKUP(TimeSpend[[#This Row],[Network Description]],Projects!A:C,3,0),"")</f>
        <v/>
      </c>
      <c r="O2411" s="69" t="str">
        <f>IF(TimeSpend[[#This Row],[Activity]]&lt;&gt;"",VLOOKUP(TimeSpend[[#This Row],[Activity]],Activity,2,FALSE),"")</f>
        <v/>
      </c>
    </row>
    <row r="2412" spans="3:15" ht="16.5" customHeight="1" x14ac:dyDescent="0.25">
      <c r="C2412" s="68" t="str">
        <f t="shared" si="40"/>
        <v/>
      </c>
      <c r="D2412" s="69" t="str">
        <f>IF(TimeSpend[[#This Row],[Network Description]]&lt;&gt;"",VLOOKUP(TimeSpend[[#This Row],[Network Description]],Projects!A:B,2,0),"")</f>
        <v/>
      </c>
      <c r="F2412" s="96"/>
      <c r="L2412" s="69" t="str">
        <f>IF(TimeSpend[[#This Row],[Personnel number]]&lt;&gt;"",Utilization!$J$2,"")</f>
        <v/>
      </c>
      <c r="M2412" s="69" t="str">
        <f>IF(TimeSpend[[#This Row],[Personnel number]]&lt;&gt;"",VLOOKUP(TimeSpend[[#This Row],[Personnel number]],Users!A:B,2,0),"")</f>
        <v/>
      </c>
      <c r="N2412" s="69" t="str">
        <f>IF(TimeSpend[[#This Row],[Network Description]]&lt;&gt;"",VLOOKUP(TimeSpend[[#This Row],[Network Description]],Projects!A:C,3,0),"")</f>
        <v/>
      </c>
      <c r="O2412" s="69" t="str">
        <f>IF(TimeSpend[[#This Row],[Activity]]&lt;&gt;"",VLOOKUP(TimeSpend[[#This Row],[Activity]],Activity,2,FALSE),"")</f>
        <v/>
      </c>
    </row>
    <row r="2413" spans="3:15" ht="16.5" customHeight="1" x14ac:dyDescent="0.25">
      <c r="C2413" s="68" t="str">
        <f t="shared" si="40"/>
        <v/>
      </c>
      <c r="D2413" s="69" t="str">
        <f>IF(TimeSpend[[#This Row],[Network Description]]&lt;&gt;"",VLOOKUP(TimeSpend[[#This Row],[Network Description]],Projects!A:B,2,0),"")</f>
        <v/>
      </c>
      <c r="F2413" s="96"/>
      <c r="L2413" s="69" t="str">
        <f>IF(TimeSpend[[#This Row],[Personnel number]]&lt;&gt;"",Utilization!$J$2,"")</f>
        <v/>
      </c>
      <c r="M2413" s="69" t="str">
        <f>IF(TimeSpend[[#This Row],[Personnel number]]&lt;&gt;"",VLOOKUP(TimeSpend[[#This Row],[Personnel number]],Users!A:B,2,0),"")</f>
        <v/>
      </c>
      <c r="N2413" s="69" t="str">
        <f>IF(TimeSpend[[#This Row],[Network Description]]&lt;&gt;"",VLOOKUP(TimeSpend[[#This Row],[Network Description]],Projects!A:C,3,0),"")</f>
        <v/>
      </c>
      <c r="O2413" s="69" t="str">
        <f>IF(TimeSpend[[#This Row],[Activity]]&lt;&gt;"",VLOOKUP(TimeSpend[[#This Row],[Activity]],Activity,2,FALSE),"")</f>
        <v/>
      </c>
    </row>
    <row r="2414" spans="3:15" ht="16.5" customHeight="1" x14ac:dyDescent="0.25">
      <c r="C2414" s="68" t="str">
        <f t="shared" si="40"/>
        <v/>
      </c>
      <c r="D2414" s="69" t="str">
        <f>IF(TimeSpend[[#This Row],[Network Description]]&lt;&gt;"",VLOOKUP(TimeSpend[[#This Row],[Network Description]],Projects!A:B,2,0),"")</f>
        <v/>
      </c>
      <c r="F2414" s="96"/>
      <c r="L2414" s="69" t="str">
        <f>IF(TimeSpend[[#This Row],[Personnel number]]&lt;&gt;"",Utilization!$J$2,"")</f>
        <v/>
      </c>
      <c r="M2414" s="69" t="str">
        <f>IF(TimeSpend[[#This Row],[Personnel number]]&lt;&gt;"",VLOOKUP(TimeSpend[[#This Row],[Personnel number]],Users!A:B,2,0),"")</f>
        <v/>
      </c>
      <c r="N2414" s="69" t="str">
        <f>IF(TimeSpend[[#This Row],[Network Description]]&lt;&gt;"",VLOOKUP(TimeSpend[[#This Row],[Network Description]],Projects!A:C,3,0),"")</f>
        <v/>
      </c>
      <c r="O2414" s="69" t="str">
        <f>IF(TimeSpend[[#This Row],[Activity]]&lt;&gt;"",VLOOKUP(TimeSpend[[#This Row],[Activity]],Activity,2,FALSE),"")</f>
        <v/>
      </c>
    </row>
    <row r="2415" spans="3:15" ht="16.5" customHeight="1" x14ac:dyDescent="0.25">
      <c r="C2415" s="68" t="str">
        <f t="shared" si="40"/>
        <v/>
      </c>
      <c r="D2415" s="69" t="str">
        <f>IF(TimeSpend[[#This Row],[Network Description]]&lt;&gt;"",VLOOKUP(TimeSpend[[#This Row],[Network Description]],Projects!A:B,2,0),"")</f>
        <v/>
      </c>
      <c r="F2415" s="96"/>
      <c r="L2415" s="69" t="str">
        <f>IF(TimeSpend[[#This Row],[Personnel number]]&lt;&gt;"",Utilization!$J$2,"")</f>
        <v/>
      </c>
      <c r="M2415" s="69" t="str">
        <f>IF(TimeSpend[[#This Row],[Personnel number]]&lt;&gt;"",VLOOKUP(TimeSpend[[#This Row],[Personnel number]],Users!A:B,2,0),"")</f>
        <v/>
      </c>
      <c r="N2415" s="69" t="str">
        <f>IF(TimeSpend[[#This Row],[Network Description]]&lt;&gt;"",VLOOKUP(TimeSpend[[#This Row],[Network Description]],Projects!A:C,3,0),"")</f>
        <v/>
      </c>
      <c r="O2415" s="69" t="str">
        <f>IF(TimeSpend[[#This Row],[Activity]]&lt;&gt;"",VLOOKUP(TimeSpend[[#This Row],[Activity]],Activity,2,FALSE),"")</f>
        <v/>
      </c>
    </row>
    <row r="2416" spans="3:15" ht="16.5" customHeight="1" x14ac:dyDescent="0.25">
      <c r="C2416" s="68" t="str">
        <f t="shared" si="40"/>
        <v/>
      </c>
      <c r="D2416" s="69" t="str">
        <f>IF(TimeSpend[[#This Row],[Network Description]]&lt;&gt;"",VLOOKUP(TimeSpend[[#This Row],[Network Description]],Projects!A:B,2,0),"")</f>
        <v/>
      </c>
      <c r="F2416" s="96"/>
      <c r="L2416" s="69" t="str">
        <f>IF(TimeSpend[[#This Row],[Personnel number]]&lt;&gt;"",Utilization!$J$2,"")</f>
        <v/>
      </c>
      <c r="M2416" s="69" t="str">
        <f>IF(TimeSpend[[#This Row],[Personnel number]]&lt;&gt;"",VLOOKUP(TimeSpend[[#This Row],[Personnel number]],Users!A:B,2,0),"")</f>
        <v/>
      </c>
      <c r="N2416" s="69" t="str">
        <f>IF(TimeSpend[[#This Row],[Network Description]]&lt;&gt;"",VLOOKUP(TimeSpend[[#This Row],[Network Description]],Projects!A:C,3,0),"")</f>
        <v/>
      </c>
      <c r="O2416" s="69" t="str">
        <f>IF(TimeSpend[[#This Row],[Activity]]&lt;&gt;"",VLOOKUP(TimeSpend[[#This Row],[Activity]],Activity,2,FALSE),"")</f>
        <v/>
      </c>
    </row>
    <row r="2417" spans="3:15" ht="16.5" customHeight="1" x14ac:dyDescent="0.25">
      <c r="C2417" s="68" t="str">
        <f t="shared" si="40"/>
        <v/>
      </c>
      <c r="D2417" s="69" t="str">
        <f>IF(TimeSpend[[#This Row],[Network Description]]&lt;&gt;"",VLOOKUP(TimeSpend[[#This Row],[Network Description]],Projects!A:B,2,0),"")</f>
        <v/>
      </c>
      <c r="F2417" s="96"/>
      <c r="L2417" s="69" t="str">
        <f>IF(TimeSpend[[#This Row],[Personnel number]]&lt;&gt;"",Utilization!$J$2,"")</f>
        <v/>
      </c>
      <c r="M2417" s="69" t="str">
        <f>IF(TimeSpend[[#This Row],[Personnel number]]&lt;&gt;"",VLOOKUP(TimeSpend[[#This Row],[Personnel number]],Users!A:B,2,0),"")</f>
        <v/>
      </c>
      <c r="N2417" s="69" t="str">
        <f>IF(TimeSpend[[#This Row],[Network Description]]&lt;&gt;"",VLOOKUP(TimeSpend[[#This Row],[Network Description]],Projects!A:C,3,0),"")</f>
        <v/>
      </c>
      <c r="O2417" s="69" t="str">
        <f>IF(TimeSpend[[#This Row],[Activity]]&lt;&gt;"",VLOOKUP(TimeSpend[[#This Row],[Activity]],Activity,2,FALSE),"")</f>
        <v/>
      </c>
    </row>
    <row r="2418" spans="3:15" ht="16.5" customHeight="1" x14ac:dyDescent="0.25">
      <c r="C2418" s="68" t="str">
        <f t="shared" si="40"/>
        <v/>
      </c>
      <c r="D2418" s="69" t="str">
        <f>IF(TimeSpend[[#This Row],[Network Description]]&lt;&gt;"",VLOOKUP(TimeSpend[[#This Row],[Network Description]],Projects!A:B,2,0),"")</f>
        <v/>
      </c>
      <c r="F2418" s="96"/>
      <c r="L2418" s="69" t="str">
        <f>IF(TimeSpend[[#This Row],[Personnel number]]&lt;&gt;"",Utilization!$J$2,"")</f>
        <v/>
      </c>
      <c r="M2418" s="69" t="str">
        <f>IF(TimeSpend[[#This Row],[Personnel number]]&lt;&gt;"",VLOOKUP(TimeSpend[[#This Row],[Personnel number]],Users!A:B,2,0),"")</f>
        <v/>
      </c>
      <c r="N2418" s="69" t="str">
        <f>IF(TimeSpend[[#This Row],[Network Description]]&lt;&gt;"",VLOOKUP(TimeSpend[[#This Row],[Network Description]],Projects!A:C,3,0),"")</f>
        <v/>
      </c>
      <c r="O2418" s="69" t="str">
        <f>IF(TimeSpend[[#This Row],[Activity]]&lt;&gt;"",VLOOKUP(TimeSpend[[#This Row],[Activity]],Activity,2,FALSE),"")</f>
        <v/>
      </c>
    </row>
    <row r="2419" spans="3:15" ht="16.5" customHeight="1" x14ac:dyDescent="0.25">
      <c r="C2419" s="68" t="str">
        <f t="shared" si="40"/>
        <v/>
      </c>
      <c r="D2419" s="69" t="str">
        <f>IF(TimeSpend[[#This Row],[Network Description]]&lt;&gt;"",VLOOKUP(TimeSpend[[#This Row],[Network Description]],Projects!A:B,2,0),"")</f>
        <v/>
      </c>
      <c r="F2419" s="96"/>
      <c r="L2419" s="69" t="str">
        <f>IF(TimeSpend[[#This Row],[Personnel number]]&lt;&gt;"",Utilization!$J$2,"")</f>
        <v/>
      </c>
      <c r="M2419" s="69" t="str">
        <f>IF(TimeSpend[[#This Row],[Personnel number]]&lt;&gt;"",VLOOKUP(TimeSpend[[#This Row],[Personnel number]],Users!A:B,2,0),"")</f>
        <v/>
      </c>
      <c r="N2419" s="69" t="str">
        <f>IF(TimeSpend[[#This Row],[Network Description]]&lt;&gt;"",VLOOKUP(TimeSpend[[#This Row],[Network Description]],Projects!A:C,3,0),"")</f>
        <v/>
      </c>
      <c r="O2419" s="69" t="str">
        <f>IF(TimeSpend[[#This Row],[Activity]]&lt;&gt;"",VLOOKUP(TimeSpend[[#This Row],[Activity]],Activity,2,FALSE),"")</f>
        <v/>
      </c>
    </row>
    <row r="2420" spans="3:15" ht="16.5" customHeight="1" x14ac:dyDescent="0.25">
      <c r="C2420" s="68" t="str">
        <f t="shared" si="40"/>
        <v/>
      </c>
      <c r="D2420" s="69" t="str">
        <f>IF(TimeSpend[[#This Row],[Network Description]]&lt;&gt;"",VLOOKUP(TimeSpend[[#This Row],[Network Description]],Projects!A:B,2,0),"")</f>
        <v/>
      </c>
      <c r="F2420" s="96"/>
      <c r="L2420" s="69" t="str">
        <f>IF(TimeSpend[[#This Row],[Personnel number]]&lt;&gt;"",Utilization!$J$2,"")</f>
        <v/>
      </c>
      <c r="M2420" s="69" t="str">
        <f>IF(TimeSpend[[#This Row],[Personnel number]]&lt;&gt;"",VLOOKUP(TimeSpend[[#This Row],[Personnel number]],Users!A:B,2,0),"")</f>
        <v/>
      </c>
      <c r="N2420" s="69" t="str">
        <f>IF(TimeSpend[[#This Row],[Network Description]]&lt;&gt;"",VLOOKUP(TimeSpend[[#This Row],[Network Description]],Projects!A:C,3,0),"")</f>
        <v/>
      </c>
      <c r="O2420" s="69" t="str">
        <f>IF(TimeSpend[[#This Row],[Activity]]&lt;&gt;"",VLOOKUP(TimeSpend[[#This Row],[Activity]],Activity,2,FALSE),"")</f>
        <v/>
      </c>
    </row>
    <row r="2421" spans="3:15" ht="16.5" customHeight="1" x14ac:dyDescent="0.25">
      <c r="C2421" s="68" t="str">
        <f t="shared" si="40"/>
        <v/>
      </c>
      <c r="D2421" s="69" t="str">
        <f>IF(TimeSpend[[#This Row],[Network Description]]&lt;&gt;"",VLOOKUP(TimeSpend[[#This Row],[Network Description]],Projects!A:B,2,0),"")</f>
        <v/>
      </c>
      <c r="F2421" s="96"/>
      <c r="L2421" s="69" t="str">
        <f>IF(TimeSpend[[#This Row],[Personnel number]]&lt;&gt;"",Utilization!$J$2,"")</f>
        <v/>
      </c>
      <c r="M2421" s="69" t="str">
        <f>IF(TimeSpend[[#This Row],[Personnel number]]&lt;&gt;"",VLOOKUP(TimeSpend[[#This Row],[Personnel number]],Users!A:B,2,0),"")</f>
        <v/>
      </c>
      <c r="N2421" s="69" t="str">
        <f>IF(TimeSpend[[#This Row],[Network Description]]&lt;&gt;"",VLOOKUP(TimeSpend[[#This Row],[Network Description]],Projects!A:C,3,0),"")</f>
        <v/>
      </c>
      <c r="O2421" s="69" t="str">
        <f>IF(TimeSpend[[#This Row],[Activity]]&lt;&gt;"",VLOOKUP(TimeSpend[[#This Row],[Activity]],Activity,2,FALSE),"")</f>
        <v/>
      </c>
    </row>
    <row r="2422" spans="3:15" ht="16.5" customHeight="1" x14ac:dyDescent="0.25">
      <c r="C2422" s="68" t="str">
        <f t="shared" si="40"/>
        <v/>
      </c>
      <c r="D2422" s="69" t="str">
        <f>IF(TimeSpend[[#This Row],[Network Description]]&lt;&gt;"",VLOOKUP(TimeSpend[[#This Row],[Network Description]],Projects!A:B,2,0),"")</f>
        <v/>
      </c>
      <c r="F2422" s="96"/>
      <c r="L2422" s="69" t="str">
        <f>IF(TimeSpend[[#This Row],[Personnel number]]&lt;&gt;"",Utilization!$J$2,"")</f>
        <v/>
      </c>
      <c r="M2422" s="69" t="str">
        <f>IF(TimeSpend[[#This Row],[Personnel number]]&lt;&gt;"",VLOOKUP(TimeSpend[[#This Row],[Personnel number]],Users!A:B,2,0),"")</f>
        <v/>
      </c>
      <c r="N2422" s="69" t="str">
        <f>IF(TimeSpend[[#This Row],[Network Description]]&lt;&gt;"",VLOOKUP(TimeSpend[[#This Row],[Network Description]],Projects!A:C,3,0),"")</f>
        <v/>
      </c>
      <c r="O2422" s="69" t="str">
        <f>IF(TimeSpend[[#This Row],[Activity]]&lt;&gt;"",VLOOKUP(TimeSpend[[#This Row],[Activity]],Activity,2,FALSE),"")</f>
        <v/>
      </c>
    </row>
    <row r="2423" spans="3:15" ht="16.5" customHeight="1" x14ac:dyDescent="0.25">
      <c r="C2423" s="68" t="str">
        <f t="shared" si="40"/>
        <v/>
      </c>
      <c r="D2423" s="69" t="str">
        <f>IF(TimeSpend[[#This Row],[Network Description]]&lt;&gt;"",VLOOKUP(TimeSpend[[#This Row],[Network Description]],Projects!A:B,2,0),"")</f>
        <v/>
      </c>
      <c r="F2423" s="96"/>
      <c r="L2423" s="69" t="str">
        <f>IF(TimeSpend[[#This Row],[Personnel number]]&lt;&gt;"",Utilization!$J$2,"")</f>
        <v/>
      </c>
      <c r="M2423" s="69" t="str">
        <f>IF(TimeSpend[[#This Row],[Personnel number]]&lt;&gt;"",VLOOKUP(TimeSpend[[#This Row],[Personnel number]],Users!A:B,2,0),"")</f>
        <v/>
      </c>
      <c r="N2423" s="69" t="str">
        <f>IF(TimeSpend[[#This Row],[Network Description]]&lt;&gt;"",VLOOKUP(TimeSpend[[#This Row],[Network Description]],Projects!A:C,3,0),"")</f>
        <v/>
      </c>
      <c r="O2423" s="69" t="str">
        <f>IF(TimeSpend[[#This Row],[Activity]]&lt;&gt;"",VLOOKUP(TimeSpend[[#This Row],[Activity]],Activity,2,FALSE),"")</f>
        <v/>
      </c>
    </row>
    <row r="2424" spans="3:15" ht="16.5" customHeight="1" x14ac:dyDescent="0.25">
      <c r="C2424" s="68" t="str">
        <f t="shared" si="40"/>
        <v/>
      </c>
      <c r="D2424" s="69" t="str">
        <f>IF(TimeSpend[[#This Row],[Network Description]]&lt;&gt;"",VLOOKUP(TimeSpend[[#This Row],[Network Description]],Projects!A:B,2,0),"")</f>
        <v/>
      </c>
      <c r="F2424" s="96"/>
      <c r="L2424" s="69" t="str">
        <f>IF(TimeSpend[[#This Row],[Personnel number]]&lt;&gt;"",Utilization!$J$2,"")</f>
        <v/>
      </c>
      <c r="M2424" s="69" t="str">
        <f>IF(TimeSpend[[#This Row],[Personnel number]]&lt;&gt;"",VLOOKUP(TimeSpend[[#This Row],[Personnel number]],Users!A:B,2,0),"")</f>
        <v/>
      </c>
      <c r="N2424" s="69" t="str">
        <f>IF(TimeSpend[[#This Row],[Network Description]]&lt;&gt;"",VLOOKUP(TimeSpend[[#This Row],[Network Description]],Projects!A:C,3,0),"")</f>
        <v/>
      </c>
      <c r="O2424" s="69" t="str">
        <f>IF(TimeSpend[[#This Row],[Activity]]&lt;&gt;"",VLOOKUP(TimeSpend[[#This Row],[Activity]],Activity,2,FALSE),"")</f>
        <v/>
      </c>
    </row>
    <row r="2425" spans="3:15" ht="16.5" customHeight="1" x14ac:dyDescent="0.25">
      <c r="C2425" s="68" t="str">
        <f t="shared" si="40"/>
        <v/>
      </c>
      <c r="D2425" s="69" t="str">
        <f>IF(TimeSpend[[#This Row],[Network Description]]&lt;&gt;"",VLOOKUP(TimeSpend[[#This Row],[Network Description]],Projects!A:B,2,0),"")</f>
        <v/>
      </c>
      <c r="F2425" s="96"/>
      <c r="L2425" s="69" t="str">
        <f>IF(TimeSpend[[#This Row],[Personnel number]]&lt;&gt;"",Utilization!$J$2,"")</f>
        <v/>
      </c>
      <c r="M2425" s="69" t="str">
        <f>IF(TimeSpend[[#This Row],[Personnel number]]&lt;&gt;"",VLOOKUP(TimeSpend[[#This Row],[Personnel number]],Users!A:B,2,0),"")</f>
        <v/>
      </c>
      <c r="N2425" s="69" t="str">
        <f>IF(TimeSpend[[#This Row],[Network Description]]&lt;&gt;"",VLOOKUP(TimeSpend[[#This Row],[Network Description]],Projects!A:C,3,0),"")</f>
        <v/>
      </c>
      <c r="O2425" s="69" t="str">
        <f>IF(TimeSpend[[#This Row],[Activity]]&lt;&gt;"",VLOOKUP(TimeSpend[[#This Row],[Activity]],Activity,2,FALSE),"")</f>
        <v/>
      </c>
    </row>
    <row r="2426" spans="3:15" ht="16.5" customHeight="1" x14ac:dyDescent="0.25">
      <c r="C2426" s="68" t="str">
        <f t="shared" si="40"/>
        <v/>
      </c>
      <c r="D2426" s="69" t="str">
        <f>IF(TimeSpend[[#This Row],[Network Description]]&lt;&gt;"",VLOOKUP(TimeSpend[[#This Row],[Network Description]],Projects!A:B,2,0),"")</f>
        <v/>
      </c>
      <c r="F2426" s="96"/>
      <c r="L2426" s="69" t="str">
        <f>IF(TimeSpend[[#This Row],[Personnel number]]&lt;&gt;"",Utilization!$J$2,"")</f>
        <v/>
      </c>
      <c r="M2426" s="69" t="str">
        <f>IF(TimeSpend[[#This Row],[Personnel number]]&lt;&gt;"",VLOOKUP(TimeSpend[[#This Row],[Personnel number]],Users!A:B,2,0),"")</f>
        <v/>
      </c>
      <c r="N2426" s="69" t="str">
        <f>IF(TimeSpend[[#This Row],[Network Description]]&lt;&gt;"",VLOOKUP(TimeSpend[[#This Row],[Network Description]],Projects!A:C,3,0),"")</f>
        <v/>
      </c>
      <c r="O2426" s="69" t="str">
        <f>IF(TimeSpend[[#This Row],[Activity]]&lt;&gt;"",VLOOKUP(TimeSpend[[#This Row],[Activity]],Activity,2,FALSE),"")</f>
        <v/>
      </c>
    </row>
    <row r="2427" spans="3:15" ht="16.5" customHeight="1" x14ac:dyDescent="0.25">
      <c r="C2427" s="68" t="str">
        <f t="shared" si="40"/>
        <v/>
      </c>
      <c r="D2427" s="69" t="str">
        <f>IF(TimeSpend[[#This Row],[Network Description]]&lt;&gt;"",VLOOKUP(TimeSpend[[#This Row],[Network Description]],Projects!A:B,2,0),"")</f>
        <v/>
      </c>
      <c r="F2427" s="96"/>
      <c r="L2427" s="69" t="str">
        <f>IF(TimeSpend[[#This Row],[Personnel number]]&lt;&gt;"",Utilization!$J$2,"")</f>
        <v/>
      </c>
      <c r="M2427" s="69" t="str">
        <f>IF(TimeSpend[[#This Row],[Personnel number]]&lt;&gt;"",VLOOKUP(TimeSpend[[#This Row],[Personnel number]],Users!A:B,2,0),"")</f>
        <v/>
      </c>
      <c r="N2427" s="69" t="str">
        <f>IF(TimeSpend[[#This Row],[Network Description]]&lt;&gt;"",VLOOKUP(TimeSpend[[#This Row],[Network Description]],Projects!A:C,3,0),"")</f>
        <v/>
      </c>
      <c r="O2427" s="69" t="str">
        <f>IF(TimeSpend[[#This Row],[Activity]]&lt;&gt;"",VLOOKUP(TimeSpend[[#This Row],[Activity]],Activity,2,FALSE),"")</f>
        <v/>
      </c>
    </row>
    <row r="2428" spans="3:15" ht="16.5" customHeight="1" x14ac:dyDescent="0.25">
      <c r="C2428" s="68" t="str">
        <f t="shared" si="40"/>
        <v/>
      </c>
      <c r="D2428" s="69" t="str">
        <f>IF(TimeSpend[[#This Row],[Network Description]]&lt;&gt;"",VLOOKUP(TimeSpend[[#This Row],[Network Description]],Projects!A:B,2,0),"")</f>
        <v/>
      </c>
      <c r="F2428" s="96"/>
      <c r="L2428" s="69" t="str">
        <f>IF(TimeSpend[[#This Row],[Personnel number]]&lt;&gt;"",Utilization!$J$2,"")</f>
        <v/>
      </c>
      <c r="M2428" s="69" t="str">
        <f>IF(TimeSpend[[#This Row],[Personnel number]]&lt;&gt;"",VLOOKUP(TimeSpend[[#This Row],[Personnel number]],Users!A:B,2,0),"")</f>
        <v/>
      </c>
      <c r="N2428" s="69" t="str">
        <f>IF(TimeSpend[[#This Row],[Network Description]]&lt;&gt;"",VLOOKUP(TimeSpend[[#This Row],[Network Description]],Projects!A:C,3,0),"")</f>
        <v/>
      </c>
      <c r="O2428" s="69" t="str">
        <f>IF(TimeSpend[[#This Row],[Activity]]&lt;&gt;"",VLOOKUP(TimeSpend[[#This Row],[Activity]],Activity,2,FALSE),"")</f>
        <v/>
      </c>
    </row>
    <row r="2429" spans="3:15" ht="16.5" customHeight="1" x14ac:dyDescent="0.25">
      <c r="C2429" s="68" t="str">
        <f t="shared" si="40"/>
        <v/>
      </c>
      <c r="D2429" s="69" t="str">
        <f>IF(TimeSpend[[#This Row],[Network Description]]&lt;&gt;"",VLOOKUP(TimeSpend[[#This Row],[Network Description]],Projects!A:B,2,0),"")</f>
        <v/>
      </c>
      <c r="F2429" s="96"/>
      <c r="L2429" s="69" t="str">
        <f>IF(TimeSpend[[#This Row],[Personnel number]]&lt;&gt;"",Utilization!$J$2,"")</f>
        <v/>
      </c>
      <c r="M2429" s="69" t="str">
        <f>IF(TimeSpend[[#This Row],[Personnel number]]&lt;&gt;"",VLOOKUP(TimeSpend[[#This Row],[Personnel number]],Users!A:B,2,0),"")</f>
        <v/>
      </c>
      <c r="N2429" s="69" t="str">
        <f>IF(TimeSpend[[#This Row],[Network Description]]&lt;&gt;"",VLOOKUP(TimeSpend[[#This Row],[Network Description]],Projects!A:C,3,0),"")</f>
        <v/>
      </c>
      <c r="O2429" s="69" t="str">
        <f>IF(TimeSpend[[#This Row],[Activity]]&lt;&gt;"",VLOOKUP(TimeSpend[[#This Row],[Activity]],Activity,2,FALSE),"")</f>
        <v/>
      </c>
    </row>
    <row r="2430" spans="3:15" ht="16.5" customHeight="1" x14ac:dyDescent="0.25">
      <c r="C2430" s="68" t="str">
        <f t="shared" si="40"/>
        <v/>
      </c>
      <c r="D2430" s="69" t="str">
        <f>IF(TimeSpend[[#This Row],[Network Description]]&lt;&gt;"",VLOOKUP(TimeSpend[[#This Row],[Network Description]],Projects!A:B,2,0),"")</f>
        <v/>
      </c>
      <c r="F2430" s="96"/>
      <c r="L2430" s="69" t="str">
        <f>IF(TimeSpend[[#This Row],[Personnel number]]&lt;&gt;"",Utilization!$J$2,"")</f>
        <v/>
      </c>
      <c r="M2430" s="69" t="str">
        <f>IF(TimeSpend[[#This Row],[Personnel number]]&lt;&gt;"",VLOOKUP(TimeSpend[[#This Row],[Personnel number]],Users!A:B,2,0),"")</f>
        <v/>
      </c>
      <c r="N2430" s="69" t="str">
        <f>IF(TimeSpend[[#This Row],[Network Description]]&lt;&gt;"",VLOOKUP(TimeSpend[[#This Row],[Network Description]],Projects!A:C,3,0),"")</f>
        <v/>
      </c>
      <c r="O2430" s="69" t="str">
        <f>IF(TimeSpend[[#This Row],[Activity]]&lt;&gt;"",VLOOKUP(TimeSpend[[#This Row],[Activity]],Activity,2,FALSE),"")</f>
        <v/>
      </c>
    </row>
    <row r="2431" spans="3:15" ht="16.5" customHeight="1" x14ac:dyDescent="0.25">
      <c r="C2431" s="68" t="str">
        <f t="shared" si="40"/>
        <v/>
      </c>
      <c r="D2431" s="69" t="str">
        <f>IF(TimeSpend[[#This Row],[Network Description]]&lt;&gt;"",VLOOKUP(TimeSpend[[#This Row],[Network Description]],Projects!A:B,2,0),"")</f>
        <v/>
      </c>
      <c r="F2431" s="96"/>
      <c r="L2431" s="69" t="str">
        <f>IF(TimeSpend[[#This Row],[Personnel number]]&lt;&gt;"",Utilization!$J$2,"")</f>
        <v/>
      </c>
      <c r="M2431" s="69" t="str">
        <f>IF(TimeSpend[[#This Row],[Personnel number]]&lt;&gt;"",VLOOKUP(TimeSpend[[#This Row],[Personnel number]],Users!A:B,2,0),"")</f>
        <v/>
      </c>
      <c r="N2431" s="69" t="str">
        <f>IF(TimeSpend[[#This Row],[Network Description]]&lt;&gt;"",VLOOKUP(TimeSpend[[#This Row],[Network Description]],Projects!A:C,3,0),"")</f>
        <v/>
      </c>
      <c r="O2431" s="69" t="str">
        <f>IF(TimeSpend[[#This Row],[Activity]]&lt;&gt;"",VLOOKUP(TimeSpend[[#This Row],[Activity]],Activity,2,FALSE),"")</f>
        <v/>
      </c>
    </row>
    <row r="2432" spans="3:15" ht="16.5" customHeight="1" x14ac:dyDescent="0.25">
      <c r="C2432" s="68" t="str">
        <f t="shared" si="40"/>
        <v/>
      </c>
      <c r="D2432" s="69" t="str">
        <f>IF(TimeSpend[[#This Row],[Network Description]]&lt;&gt;"",VLOOKUP(TimeSpend[[#This Row],[Network Description]],Projects!A:B,2,0),"")</f>
        <v/>
      </c>
      <c r="F2432" s="96"/>
      <c r="L2432" s="69" t="str">
        <f>IF(TimeSpend[[#This Row],[Personnel number]]&lt;&gt;"",Utilization!$J$2,"")</f>
        <v/>
      </c>
      <c r="M2432" s="69" t="str">
        <f>IF(TimeSpend[[#This Row],[Personnel number]]&lt;&gt;"",VLOOKUP(TimeSpend[[#This Row],[Personnel number]],Users!A:B,2,0),"")</f>
        <v/>
      </c>
      <c r="N2432" s="69" t="str">
        <f>IF(TimeSpend[[#This Row],[Network Description]]&lt;&gt;"",VLOOKUP(TimeSpend[[#This Row],[Network Description]],Projects!A:C,3,0),"")</f>
        <v/>
      </c>
      <c r="O2432" s="69" t="str">
        <f>IF(TimeSpend[[#This Row],[Activity]]&lt;&gt;"",VLOOKUP(TimeSpend[[#This Row],[Activity]],Activity,2,FALSE),"")</f>
        <v/>
      </c>
    </row>
    <row r="2433" spans="3:15" ht="16.5" customHeight="1" x14ac:dyDescent="0.25">
      <c r="C2433" s="68" t="str">
        <f t="shared" ref="C2433:C2496" si="41">IF((I2433-INT(I2433))*24-(H2433-INT(H2433))*24=0,"",(I2433-INT(I2433))*24-(H2433-INT(H2433))*24)</f>
        <v/>
      </c>
      <c r="D2433" s="69" t="str">
        <f>IF(TimeSpend[[#This Row],[Network Description]]&lt;&gt;"",VLOOKUP(TimeSpend[[#This Row],[Network Description]],Projects!A:B,2,0),"")</f>
        <v/>
      </c>
      <c r="F2433" s="96"/>
      <c r="L2433" s="69" t="str">
        <f>IF(TimeSpend[[#This Row],[Personnel number]]&lt;&gt;"",Utilization!$J$2,"")</f>
        <v/>
      </c>
      <c r="M2433" s="69" t="str">
        <f>IF(TimeSpend[[#This Row],[Personnel number]]&lt;&gt;"",VLOOKUP(TimeSpend[[#This Row],[Personnel number]],Users!A:B,2,0),"")</f>
        <v/>
      </c>
      <c r="N2433" s="69" t="str">
        <f>IF(TimeSpend[[#This Row],[Network Description]]&lt;&gt;"",VLOOKUP(TimeSpend[[#This Row],[Network Description]],Projects!A:C,3,0),"")</f>
        <v/>
      </c>
      <c r="O2433" s="69" t="str">
        <f>IF(TimeSpend[[#This Row],[Activity]]&lt;&gt;"",VLOOKUP(TimeSpend[[#This Row],[Activity]],Activity,2,FALSE),"")</f>
        <v/>
      </c>
    </row>
    <row r="2434" spans="3:15" ht="16.5" customHeight="1" x14ac:dyDescent="0.25">
      <c r="C2434" s="68" t="str">
        <f t="shared" si="41"/>
        <v/>
      </c>
      <c r="D2434" s="69" t="str">
        <f>IF(TimeSpend[[#This Row],[Network Description]]&lt;&gt;"",VLOOKUP(TimeSpend[[#This Row],[Network Description]],Projects!A:B,2,0),"")</f>
        <v/>
      </c>
      <c r="F2434" s="96"/>
      <c r="L2434" s="69" t="str">
        <f>IF(TimeSpend[[#This Row],[Personnel number]]&lt;&gt;"",Utilization!$J$2,"")</f>
        <v/>
      </c>
      <c r="M2434" s="69" t="str">
        <f>IF(TimeSpend[[#This Row],[Personnel number]]&lt;&gt;"",VLOOKUP(TimeSpend[[#This Row],[Personnel number]],Users!A:B,2,0),"")</f>
        <v/>
      </c>
      <c r="N2434" s="69" t="str">
        <f>IF(TimeSpend[[#This Row],[Network Description]]&lt;&gt;"",VLOOKUP(TimeSpend[[#This Row],[Network Description]],Projects!A:C,3,0),"")</f>
        <v/>
      </c>
      <c r="O2434" s="69" t="str">
        <f>IF(TimeSpend[[#This Row],[Activity]]&lt;&gt;"",VLOOKUP(TimeSpend[[#This Row],[Activity]],Activity,2,FALSE),"")</f>
        <v/>
      </c>
    </row>
    <row r="2435" spans="3:15" ht="16.5" customHeight="1" x14ac:dyDescent="0.25">
      <c r="C2435" s="68" t="str">
        <f t="shared" si="41"/>
        <v/>
      </c>
      <c r="D2435" s="69" t="str">
        <f>IF(TimeSpend[[#This Row],[Network Description]]&lt;&gt;"",VLOOKUP(TimeSpend[[#This Row],[Network Description]],Projects!A:B,2,0),"")</f>
        <v/>
      </c>
      <c r="F2435" s="96"/>
      <c r="L2435" s="69" t="str">
        <f>IF(TimeSpend[[#This Row],[Personnel number]]&lt;&gt;"",Utilization!$J$2,"")</f>
        <v/>
      </c>
      <c r="M2435" s="69" t="str">
        <f>IF(TimeSpend[[#This Row],[Personnel number]]&lt;&gt;"",VLOOKUP(TimeSpend[[#This Row],[Personnel number]],Users!A:B,2,0),"")</f>
        <v/>
      </c>
      <c r="N2435" s="69" t="str">
        <f>IF(TimeSpend[[#This Row],[Network Description]]&lt;&gt;"",VLOOKUP(TimeSpend[[#This Row],[Network Description]],Projects!A:C,3,0),"")</f>
        <v/>
      </c>
      <c r="O2435" s="69" t="str">
        <f>IF(TimeSpend[[#This Row],[Activity]]&lt;&gt;"",VLOOKUP(TimeSpend[[#This Row],[Activity]],Activity,2,FALSE),"")</f>
        <v/>
      </c>
    </row>
    <row r="2436" spans="3:15" ht="16.5" customHeight="1" x14ac:dyDescent="0.25">
      <c r="C2436" s="68" t="str">
        <f t="shared" si="41"/>
        <v/>
      </c>
      <c r="D2436" s="69" t="str">
        <f>IF(TimeSpend[[#This Row],[Network Description]]&lt;&gt;"",VLOOKUP(TimeSpend[[#This Row],[Network Description]],Projects!A:B,2,0),"")</f>
        <v/>
      </c>
      <c r="F2436" s="96"/>
      <c r="L2436" s="69" t="str">
        <f>IF(TimeSpend[[#This Row],[Personnel number]]&lt;&gt;"",Utilization!$J$2,"")</f>
        <v/>
      </c>
      <c r="M2436" s="69" t="str">
        <f>IF(TimeSpend[[#This Row],[Personnel number]]&lt;&gt;"",VLOOKUP(TimeSpend[[#This Row],[Personnel number]],Users!A:B,2,0),"")</f>
        <v/>
      </c>
      <c r="N2436" s="69" t="str">
        <f>IF(TimeSpend[[#This Row],[Network Description]]&lt;&gt;"",VLOOKUP(TimeSpend[[#This Row],[Network Description]],Projects!A:C,3,0),"")</f>
        <v/>
      </c>
      <c r="O2436" s="69" t="str">
        <f>IF(TimeSpend[[#This Row],[Activity]]&lt;&gt;"",VLOOKUP(TimeSpend[[#This Row],[Activity]],Activity,2,FALSE),"")</f>
        <v/>
      </c>
    </row>
    <row r="2437" spans="3:15" ht="16.5" customHeight="1" x14ac:dyDescent="0.25">
      <c r="C2437" s="68" t="str">
        <f t="shared" si="41"/>
        <v/>
      </c>
      <c r="D2437" s="69" t="str">
        <f>IF(TimeSpend[[#This Row],[Network Description]]&lt;&gt;"",VLOOKUP(TimeSpend[[#This Row],[Network Description]],Projects!A:B,2,0),"")</f>
        <v/>
      </c>
      <c r="F2437" s="96"/>
      <c r="L2437" s="69" t="str">
        <f>IF(TimeSpend[[#This Row],[Personnel number]]&lt;&gt;"",Utilization!$J$2,"")</f>
        <v/>
      </c>
      <c r="M2437" s="69" t="str">
        <f>IF(TimeSpend[[#This Row],[Personnel number]]&lt;&gt;"",VLOOKUP(TimeSpend[[#This Row],[Personnel number]],Users!A:B,2,0),"")</f>
        <v/>
      </c>
      <c r="N2437" s="69" t="str">
        <f>IF(TimeSpend[[#This Row],[Network Description]]&lt;&gt;"",VLOOKUP(TimeSpend[[#This Row],[Network Description]],Projects!A:C,3,0),"")</f>
        <v/>
      </c>
      <c r="O2437" s="69" t="str">
        <f>IF(TimeSpend[[#This Row],[Activity]]&lt;&gt;"",VLOOKUP(TimeSpend[[#This Row],[Activity]],Activity,2,FALSE),"")</f>
        <v/>
      </c>
    </row>
    <row r="2438" spans="3:15" ht="16.5" customHeight="1" x14ac:dyDescent="0.25">
      <c r="C2438" s="68" t="str">
        <f t="shared" si="41"/>
        <v/>
      </c>
      <c r="D2438" s="69" t="str">
        <f>IF(TimeSpend[[#This Row],[Network Description]]&lt;&gt;"",VLOOKUP(TimeSpend[[#This Row],[Network Description]],Projects!A:B,2,0),"")</f>
        <v/>
      </c>
      <c r="F2438" s="96"/>
      <c r="L2438" s="69" t="str">
        <f>IF(TimeSpend[[#This Row],[Personnel number]]&lt;&gt;"",Utilization!$J$2,"")</f>
        <v/>
      </c>
      <c r="M2438" s="69" t="str">
        <f>IF(TimeSpend[[#This Row],[Personnel number]]&lt;&gt;"",VLOOKUP(TimeSpend[[#This Row],[Personnel number]],Users!A:B,2,0),"")</f>
        <v/>
      </c>
      <c r="N2438" s="69" t="str">
        <f>IF(TimeSpend[[#This Row],[Network Description]]&lt;&gt;"",VLOOKUP(TimeSpend[[#This Row],[Network Description]],Projects!A:C,3,0),"")</f>
        <v/>
      </c>
      <c r="O2438" s="69" t="str">
        <f>IF(TimeSpend[[#This Row],[Activity]]&lt;&gt;"",VLOOKUP(TimeSpend[[#This Row],[Activity]],Activity,2,FALSE),"")</f>
        <v/>
      </c>
    </row>
    <row r="2439" spans="3:15" ht="16.5" customHeight="1" x14ac:dyDescent="0.25">
      <c r="C2439" s="68" t="str">
        <f t="shared" si="41"/>
        <v/>
      </c>
      <c r="D2439" s="69" t="str">
        <f>IF(TimeSpend[[#This Row],[Network Description]]&lt;&gt;"",VLOOKUP(TimeSpend[[#This Row],[Network Description]],Projects!A:B,2,0),"")</f>
        <v/>
      </c>
      <c r="F2439" s="96"/>
      <c r="L2439" s="69" t="str">
        <f>IF(TimeSpend[[#This Row],[Personnel number]]&lt;&gt;"",Utilization!$J$2,"")</f>
        <v/>
      </c>
      <c r="M2439" s="69" t="str">
        <f>IF(TimeSpend[[#This Row],[Personnel number]]&lt;&gt;"",VLOOKUP(TimeSpend[[#This Row],[Personnel number]],Users!A:B,2,0),"")</f>
        <v/>
      </c>
      <c r="N2439" s="69" t="str">
        <f>IF(TimeSpend[[#This Row],[Network Description]]&lt;&gt;"",VLOOKUP(TimeSpend[[#This Row],[Network Description]],Projects!A:C,3,0),"")</f>
        <v/>
      </c>
      <c r="O2439" s="69" t="str">
        <f>IF(TimeSpend[[#This Row],[Activity]]&lt;&gt;"",VLOOKUP(TimeSpend[[#This Row],[Activity]],Activity,2,FALSE),"")</f>
        <v/>
      </c>
    </row>
    <row r="2440" spans="3:15" ht="16.5" customHeight="1" x14ac:dyDescent="0.25">
      <c r="C2440" s="68" t="str">
        <f t="shared" si="41"/>
        <v/>
      </c>
      <c r="D2440" s="69" t="str">
        <f>IF(TimeSpend[[#This Row],[Network Description]]&lt;&gt;"",VLOOKUP(TimeSpend[[#This Row],[Network Description]],Projects!A:B,2,0),"")</f>
        <v/>
      </c>
      <c r="F2440" s="96"/>
      <c r="L2440" s="69" t="str">
        <f>IF(TimeSpend[[#This Row],[Personnel number]]&lt;&gt;"",Utilization!$J$2,"")</f>
        <v/>
      </c>
      <c r="M2440" s="69" t="str">
        <f>IF(TimeSpend[[#This Row],[Personnel number]]&lt;&gt;"",VLOOKUP(TimeSpend[[#This Row],[Personnel number]],Users!A:B,2,0),"")</f>
        <v/>
      </c>
      <c r="N2440" s="69" t="str">
        <f>IF(TimeSpend[[#This Row],[Network Description]]&lt;&gt;"",VLOOKUP(TimeSpend[[#This Row],[Network Description]],Projects!A:C,3,0),"")</f>
        <v/>
      </c>
      <c r="O2440" s="69" t="str">
        <f>IF(TimeSpend[[#This Row],[Activity]]&lt;&gt;"",VLOOKUP(TimeSpend[[#This Row],[Activity]],Activity,2,FALSE),"")</f>
        <v/>
      </c>
    </row>
    <row r="2441" spans="3:15" ht="16.5" customHeight="1" x14ac:dyDescent="0.25">
      <c r="C2441" s="68" t="str">
        <f t="shared" si="41"/>
        <v/>
      </c>
      <c r="D2441" s="69" t="str">
        <f>IF(TimeSpend[[#This Row],[Network Description]]&lt;&gt;"",VLOOKUP(TimeSpend[[#This Row],[Network Description]],Projects!A:B,2,0),"")</f>
        <v/>
      </c>
      <c r="F2441" s="96"/>
      <c r="L2441" s="69" t="str">
        <f>IF(TimeSpend[[#This Row],[Personnel number]]&lt;&gt;"",Utilization!$J$2,"")</f>
        <v/>
      </c>
      <c r="M2441" s="69" t="str">
        <f>IF(TimeSpend[[#This Row],[Personnel number]]&lt;&gt;"",VLOOKUP(TimeSpend[[#This Row],[Personnel number]],Users!A:B,2,0),"")</f>
        <v/>
      </c>
      <c r="N2441" s="69" t="str">
        <f>IF(TimeSpend[[#This Row],[Network Description]]&lt;&gt;"",VLOOKUP(TimeSpend[[#This Row],[Network Description]],Projects!A:C,3,0),"")</f>
        <v/>
      </c>
      <c r="O2441" s="69" t="str">
        <f>IF(TimeSpend[[#This Row],[Activity]]&lt;&gt;"",VLOOKUP(TimeSpend[[#This Row],[Activity]],Activity,2,FALSE),"")</f>
        <v/>
      </c>
    </row>
    <row r="2442" spans="3:15" ht="16.5" customHeight="1" x14ac:dyDescent="0.25">
      <c r="C2442" s="68" t="str">
        <f t="shared" si="41"/>
        <v/>
      </c>
      <c r="D2442" s="69" t="str">
        <f>IF(TimeSpend[[#This Row],[Network Description]]&lt;&gt;"",VLOOKUP(TimeSpend[[#This Row],[Network Description]],Projects!A:B,2,0),"")</f>
        <v/>
      </c>
      <c r="F2442" s="96"/>
      <c r="L2442" s="69" t="str">
        <f>IF(TimeSpend[[#This Row],[Personnel number]]&lt;&gt;"",Utilization!$J$2,"")</f>
        <v/>
      </c>
      <c r="M2442" s="69" t="str">
        <f>IF(TimeSpend[[#This Row],[Personnel number]]&lt;&gt;"",VLOOKUP(TimeSpend[[#This Row],[Personnel number]],Users!A:B,2,0),"")</f>
        <v/>
      </c>
      <c r="N2442" s="69" t="str">
        <f>IF(TimeSpend[[#This Row],[Network Description]]&lt;&gt;"",VLOOKUP(TimeSpend[[#This Row],[Network Description]],Projects!A:C,3,0),"")</f>
        <v/>
      </c>
      <c r="O2442" s="69" t="str">
        <f>IF(TimeSpend[[#This Row],[Activity]]&lt;&gt;"",VLOOKUP(TimeSpend[[#This Row],[Activity]],Activity,2,FALSE),"")</f>
        <v/>
      </c>
    </row>
    <row r="2443" spans="3:15" ht="16.5" customHeight="1" x14ac:dyDescent="0.25">
      <c r="C2443" s="68" t="str">
        <f t="shared" si="41"/>
        <v/>
      </c>
      <c r="D2443" s="69" t="str">
        <f>IF(TimeSpend[[#This Row],[Network Description]]&lt;&gt;"",VLOOKUP(TimeSpend[[#This Row],[Network Description]],Projects!A:B,2,0),"")</f>
        <v/>
      </c>
      <c r="F2443" s="96"/>
      <c r="L2443" s="69" t="str">
        <f>IF(TimeSpend[[#This Row],[Personnel number]]&lt;&gt;"",Utilization!$J$2,"")</f>
        <v/>
      </c>
      <c r="M2443" s="69" t="str">
        <f>IF(TimeSpend[[#This Row],[Personnel number]]&lt;&gt;"",VLOOKUP(TimeSpend[[#This Row],[Personnel number]],Users!A:B,2,0),"")</f>
        <v/>
      </c>
      <c r="N2443" s="69" t="str">
        <f>IF(TimeSpend[[#This Row],[Network Description]]&lt;&gt;"",VLOOKUP(TimeSpend[[#This Row],[Network Description]],Projects!A:C,3,0),"")</f>
        <v/>
      </c>
      <c r="O2443" s="69" t="str">
        <f>IF(TimeSpend[[#This Row],[Activity]]&lt;&gt;"",VLOOKUP(TimeSpend[[#This Row],[Activity]],Activity,2,FALSE),"")</f>
        <v/>
      </c>
    </row>
    <row r="2444" spans="3:15" ht="16.5" customHeight="1" x14ac:dyDescent="0.25">
      <c r="C2444" s="68" t="str">
        <f t="shared" si="41"/>
        <v/>
      </c>
      <c r="D2444" s="69" t="str">
        <f>IF(TimeSpend[[#This Row],[Network Description]]&lt;&gt;"",VLOOKUP(TimeSpend[[#This Row],[Network Description]],Projects!A:B,2,0),"")</f>
        <v/>
      </c>
      <c r="F2444" s="96"/>
      <c r="L2444" s="69" t="str">
        <f>IF(TimeSpend[[#This Row],[Personnel number]]&lt;&gt;"",Utilization!$J$2,"")</f>
        <v/>
      </c>
      <c r="M2444" s="69" t="str">
        <f>IF(TimeSpend[[#This Row],[Personnel number]]&lt;&gt;"",VLOOKUP(TimeSpend[[#This Row],[Personnel number]],Users!A:B,2,0),"")</f>
        <v/>
      </c>
      <c r="N2444" s="69" t="str">
        <f>IF(TimeSpend[[#This Row],[Network Description]]&lt;&gt;"",VLOOKUP(TimeSpend[[#This Row],[Network Description]],Projects!A:C,3,0),"")</f>
        <v/>
      </c>
      <c r="O2444" s="69" t="str">
        <f>IF(TimeSpend[[#This Row],[Activity]]&lt;&gt;"",VLOOKUP(TimeSpend[[#This Row],[Activity]],Activity,2,FALSE),"")</f>
        <v/>
      </c>
    </row>
    <row r="2445" spans="3:15" ht="16.5" customHeight="1" x14ac:dyDescent="0.25">
      <c r="C2445" s="68" t="str">
        <f t="shared" si="41"/>
        <v/>
      </c>
      <c r="D2445" s="69" t="str">
        <f>IF(TimeSpend[[#This Row],[Network Description]]&lt;&gt;"",VLOOKUP(TimeSpend[[#This Row],[Network Description]],Projects!A:B,2,0),"")</f>
        <v/>
      </c>
      <c r="F2445" s="96"/>
      <c r="L2445" s="69" t="str">
        <f>IF(TimeSpend[[#This Row],[Personnel number]]&lt;&gt;"",Utilization!$J$2,"")</f>
        <v/>
      </c>
      <c r="M2445" s="69" t="str">
        <f>IF(TimeSpend[[#This Row],[Personnel number]]&lt;&gt;"",VLOOKUP(TimeSpend[[#This Row],[Personnel number]],Users!A:B,2,0),"")</f>
        <v/>
      </c>
      <c r="N2445" s="69" t="str">
        <f>IF(TimeSpend[[#This Row],[Network Description]]&lt;&gt;"",VLOOKUP(TimeSpend[[#This Row],[Network Description]],Projects!A:C,3,0),"")</f>
        <v/>
      </c>
      <c r="O2445" s="69" t="str">
        <f>IF(TimeSpend[[#This Row],[Activity]]&lt;&gt;"",VLOOKUP(TimeSpend[[#This Row],[Activity]],Activity,2,FALSE),"")</f>
        <v/>
      </c>
    </row>
    <row r="2446" spans="3:15" ht="16.5" customHeight="1" x14ac:dyDescent="0.25">
      <c r="C2446" s="68" t="str">
        <f t="shared" si="41"/>
        <v/>
      </c>
      <c r="D2446" s="69" t="str">
        <f>IF(TimeSpend[[#This Row],[Network Description]]&lt;&gt;"",VLOOKUP(TimeSpend[[#This Row],[Network Description]],Projects!A:B,2,0),"")</f>
        <v/>
      </c>
      <c r="F2446" s="96"/>
      <c r="L2446" s="69" t="str">
        <f>IF(TimeSpend[[#This Row],[Personnel number]]&lt;&gt;"",Utilization!$J$2,"")</f>
        <v/>
      </c>
      <c r="M2446" s="69" t="str">
        <f>IF(TimeSpend[[#This Row],[Personnel number]]&lt;&gt;"",VLOOKUP(TimeSpend[[#This Row],[Personnel number]],Users!A:B,2,0),"")</f>
        <v/>
      </c>
      <c r="N2446" s="69" t="str">
        <f>IF(TimeSpend[[#This Row],[Network Description]]&lt;&gt;"",VLOOKUP(TimeSpend[[#This Row],[Network Description]],Projects!A:C,3,0),"")</f>
        <v/>
      </c>
      <c r="O2446" s="69" t="str">
        <f>IF(TimeSpend[[#This Row],[Activity]]&lt;&gt;"",VLOOKUP(TimeSpend[[#This Row],[Activity]],Activity,2,FALSE),"")</f>
        <v/>
      </c>
    </row>
    <row r="2447" spans="3:15" ht="16.5" customHeight="1" x14ac:dyDescent="0.25">
      <c r="C2447" s="68" t="str">
        <f t="shared" si="41"/>
        <v/>
      </c>
      <c r="D2447" s="69" t="str">
        <f>IF(TimeSpend[[#This Row],[Network Description]]&lt;&gt;"",VLOOKUP(TimeSpend[[#This Row],[Network Description]],Projects!A:B,2,0),"")</f>
        <v/>
      </c>
      <c r="F2447" s="96"/>
      <c r="L2447" s="69" t="str">
        <f>IF(TimeSpend[[#This Row],[Personnel number]]&lt;&gt;"",Utilization!$J$2,"")</f>
        <v/>
      </c>
      <c r="M2447" s="69" t="str">
        <f>IF(TimeSpend[[#This Row],[Personnel number]]&lt;&gt;"",VLOOKUP(TimeSpend[[#This Row],[Personnel number]],Users!A:B,2,0),"")</f>
        <v/>
      </c>
      <c r="N2447" s="69" t="str">
        <f>IF(TimeSpend[[#This Row],[Network Description]]&lt;&gt;"",VLOOKUP(TimeSpend[[#This Row],[Network Description]],Projects!A:C,3,0),"")</f>
        <v/>
      </c>
      <c r="O2447" s="69" t="str">
        <f>IF(TimeSpend[[#This Row],[Activity]]&lt;&gt;"",VLOOKUP(TimeSpend[[#This Row],[Activity]],Activity,2,FALSE),"")</f>
        <v/>
      </c>
    </row>
    <row r="2448" spans="3:15" ht="16.5" customHeight="1" x14ac:dyDescent="0.25">
      <c r="C2448" s="68" t="str">
        <f t="shared" si="41"/>
        <v/>
      </c>
      <c r="D2448" s="69" t="str">
        <f>IF(TimeSpend[[#This Row],[Network Description]]&lt;&gt;"",VLOOKUP(TimeSpend[[#This Row],[Network Description]],Projects!A:B,2,0),"")</f>
        <v/>
      </c>
      <c r="F2448" s="96"/>
      <c r="L2448" s="69" t="str">
        <f>IF(TimeSpend[[#This Row],[Personnel number]]&lt;&gt;"",Utilization!$J$2,"")</f>
        <v/>
      </c>
      <c r="M2448" s="69" t="str">
        <f>IF(TimeSpend[[#This Row],[Personnel number]]&lt;&gt;"",VLOOKUP(TimeSpend[[#This Row],[Personnel number]],Users!A:B,2,0),"")</f>
        <v/>
      </c>
      <c r="N2448" s="69" t="str">
        <f>IF(TimeSpend[[#This Row],[Network Description]]&lt;&gt;"",VLOOKUP(TimeSpend[[#This Row],[Network Description]],Projects!A:C,3,0),"")</f>
        <v/>
      </c>
      <c r="O2448" s="69" t="str">
        <f>IF(TimeSpend[[#This Row],[Activity]]&lt;&gt;"",VLOOKUP(TimeSpend[[#This Row],[Activity]],Activity,2,FALSE),"")</f>
        <v/>
      </c>
    </row>
    <row r="2449" spans="3:15" ht="16.5" customHeight="1" x14ac:dyDescent="0.25">
      <c r="C2449" s="68" t="str">
        <f t="shared" si="41"/>
        <v/>
      </c>
      <c r="D2449" s="69" t="str">
        <f>IF(TimeSpend[[#This Row],[Network Description]]&lt;&gt;"",VLOOKUP(TimeSpend[[#This Row],[Network Description]],Projects!A:B,2,0),"")</f>
        <v/>
      </c>
      <c r="F2449" s="96"/>
      <c r="L2449" s="69" t="str">
        <f>IF(TimeSpend[[#This Row],[Personnel number]]&lt;&gt;"",Utilization!$J$2,"")</f>
        <v/>
      </c>
      <c r="M2449" s="69" t="str">
        <f>IF(TimeSpend[[#This Row],[Personnel number]]&lt;&gt;"",VLOOKUP(TimeSpend[[#This Row],[Personnel number]],Users!A:B,2,0),"")</f>
        <v/>
      </c>
      <c r="N2449" s="69" t="str">
        <f>IF(TimeSpend[[#This Row],[Network Description]]&lt;&gt;"",VLOOKUP(TimeSpend[[#This Row],[Network Description]],Projects!A:C,3,0),"")</f>
        <v/>
      </c>
      <c r="O2449" s="69" t="str">
        <f>IF(TimeSpend[[#This Row],[Activity]]&lt;&gt;"",VLOOKUP(TimeSpend[[#This Row],[Activity]],Activity,2,FALSE),"")</f>
        <v/>
      </c>
    </row>
    <row r="2450" spans="3:15" ht="16.5" customHeight="1" x14ac:dyDescent="0.25">
      <c r="C2450" s="68" t="str">
        <f t="shared" si="41"/>
        <v/>
      </c>
      <c r="D2450" s="69" t="str">
        <f>IF(TimeSpend[[#This Row],[Network Description]]&lt;&gt;"",VLOOKUP(TimeSpend[[#This Row],[Network Description]],Projects!A:B,2,0),"")</f>
        <v/>
      </c>
      <c r="F2450" s="96"/>
      <c r="L2450" s="69" t="str">
        <f>IF(TimeSpend[[#This Row],[Personnel number]]&lt;&gt;"",Utilization!$J$2,"")</f>
        <v/>
      </c>
      <c r="M2450" s="69" t="str">
        <f>IF(TimeSpend[[#This Row],[Personnel number]]&lt;&gt;"",VLOOKUP(TimeSpend[[#This Row],[Personnel number]],Users!A:B,2,0),"")</f>
        <v/>
      </c>
      <c r="N2450" s="69" t="str">
        <f>IF(TimeSpend[[#This Row],[Network Description]]&lt;&gt;"",VLOOKUP(TimeSpend[[#This Row],[Network Description]],Projects!A:C,3,0),"")</f>
        <v/>
      </c>
      <c r="O2450" s="69" t="str">
        <f>IF(TimeSpend[[#This Row],[Activity]]&lt;&gt;"",VLOOKUP(TimeSpend[[#This Row],[Activity]],Activity,2,FALSE),"")</f>
        <v/>
      </c>
    </row>
    <row r="2451" spans="3:15" ht="16.5" customHeight="1" x14ac:dyDescent="0.25">
      <c r="C2451" s="68" t="str">
        <f t="shared" si="41"/>
        <v/>
      </c>
      <c r="D2451" s="69" t="str">
        <f>IF(TimeSpend[[#This Row],[Network Description]]&lt;&gt;"",VLOOKUP(TimeSpend[[#This Row],[Network Description]],Projects!A:B,2,0),"")</f>
        <v/>
      </c>
      <c r="F2451" s="96"/>
      <c r="L2451" s="69" t="str">
        <f>IF(TimeSpend[[#This Row],[Personnel number]]&lt;&gt;"",Utilization!$J$2,"")</f>
        <v/>
      </c>
      <c r="M2451" s="69" t="str">
        <f>IF(TimeSpend[[#This Row],[Personnel number]]&lt;&gt;"",VLOOKUP(TimeSpend[[#This Row],[Personnel number]],Users!A:B,2,0),"")</f>
        <v/>
      </c>
      <c r="N2451" s="69" t="str">
        <f>IF(TimeSpend[[#This Row],[Network Description]]&lt;&gt;"",VLOOKUP(TimeSpend[[#This Row],[Network Description]],Projects!A:C,3,0),"")</f>
        <v/>
      </c>
      <c r="O2451" s="69" t="str">
        <f>IF(TimeSpend[[#This Row],[Activity]]&lt;&gt;"",VLOOKUP(TimeSpend[[#This Row],[Activity]],Activity,2,FALSE),"")</f>
        <v/>
      </c>
    </row>
    <row r="2452" spans="3:15" ht="16.5" customHeight="1" x14ac:dyDescent="0.25">
      <c r="C2452" s="68" t="str">
        <f t="shared" si="41"/>
        <v/>
      </c>
      <c r="D2452" s="69" t="str">
        <f>IF(TimeSpend[[#This Row],[Network Description]]&lt;&gt;"",VLOOKUP(TimeSpend[[#This Row],[Network Description]],Projects!A:B,2,0),"")</f>
        <v/>
      </c>
      <c r="F2452" s="96"/>
      <c r="L2452" s="69" t="str">
        <f>IF(TimeSpend[[#This Row],[Personnel number]]&lt;&gt;"",Utilization!$J$2,"")</f>
        <v/>
      </c>
      <c r="M2452" s="69" t="str">
        <f>IF(TimeSpend[[#This Row],[Personnel number]]&lt;&gt;"",VLOOKUP(TimeSpend[[#This Row],[Personnel number]],Users!A:B,2,0),"")</f>
        <v/>
      </c>
      <c r="N2452" s="69" t="str">
        <f>IF(TimeSpend[[#This Row],[Network Description]]&lt;&gt;"",VLOOKUP(TimeSpend[[#This Row],[Network Description]],Projects!A:C,3,0),"")</f>
        <v/>
      </c>
      <c r="O2452" s="69" t="str">
        <f>IF(TimeSpend[[#This Row],[Activity]]&lt;&gt;"",VLOOKUP(TimeSpend[[#This Row],[Activity]],Activity,2,FALSE),"")</f>
        <v/>
      </c>
    </row>
    <row r="2453" spans="3:15" ht="16.5" customHeight="1" x14ac:dyDescent="0.25">
      <c r="C2453" s="68" t="str">
        <f t="shared" si="41"/>
        <v/>
      </c>
      <c r="D2453" s="69" t="str">
        <f>IF(TimeSpend[[#This Row],[Network Description]]&lt;&gt;"",VLOOKUP(TimeSpend[[#This Row],[Network Description]],Projects!A:B,2,0),"")</f>
        <v/>
      </c>
      <c r="F2453" s="96"/>
      <c r="L2453" s="69" t="str">
        <f>IF(TimeSpend[[#This Row],[Personnel number]]&lt;&gt;"",Utilization!$J$2,"")</f>
        <v/>
      </c>
      <c r="M2453" s="69" t="str">
        <f>IF(TimeSpend[[#This Row],[Personnel number]]&lt;&gt;"",VLOOKUP(TimeSpend[[#This Row],[Personnel number]],Users!A:B,2,0),"")</f>
        <v/>
      </c>
      <c r="N2453" s="69" t="str">
        <f>IF(TimeSpend[[#This Row],[Network Description]]&lt;&gt;"",VLOOKUP(TimeSpend[[#This Row],[Network Description]],Projects!A:C,3,0),"")</f>
        <v/>
      </c>
      <c r="O2453" s="69" t="str">
        <f>IF(TimeSpend[[#This Row],[Activity]]&lt;&gt;"",VLOOKUP(TimeSpend[[#This Row],[Activity]],Activity,2,FALSE),"")</f>
        <v/>
      </c>
    </row>
    <row r="2454" spans="3:15" ht="16.5" customHeight="1" x14ac:dyDescent="0.25">
      <c r="C2454" s="68" t="str">
        <f t="shared" si="41"/>
        <v/>
      </c>
      <c r="D2454" s="69" t="str">
        <f>IF(TimeSpend[[#This Row],[Network Description]]&lt;&gt;"",VLOOKUP(TimeSpend[[#This Row],[Network Description]],Projects!A:B,2,0),"")</f>
        <v/>
      </c>
      <c r="F2454" s="96"/>
      <c r="L2454" s="69" t="str">
        <f>IF(TimeSpend[[#This Row],[Personnel number]]&lt;&gt;"",Utilization!$J$2,"")</f>
        <v/>
      </c>
      <c r="M2454" s="69" t="str">
        <f>IF(TimeSpend[[#This Row],[Personnel number]]&lt;&gt;"",VLOOKUP(TimeSpend[[#This Row],[Personnel number]],Users!A:B,2,0),"")</f>
        <v/>
      </c>
      <c r="N2454" s="69" t="str">
        <f>IF(TimeSpend[[#This Row],[Network Description]]&lt;&gt;"",VLOOKUP(TimeSpend[[#This Row],[Network Description]],Projects!A:C,3,0),"")</f>
        <v/>
      </c>
      <c r="O2454" s="69" t="str">
        <f>IF(TimeSpend[[#This Row],[Activity]]&lt;&gt;"",VLOOKUP(TimeSpend[[#This Row],[Activity]],Activity,2,FALSE),"")</f>
        <v/>
      </c>
    </row>
    <row r="2455" spans="3:15" ht="16.5" customHeight="1" x14ac:dyDescent="0.25">
      <c r="C2455" s="68" t="str">
        <f t="shared" si="41"/>
        <v/>
      </c>
      <c r="D2455" s="69" t="str">
        <f>IF(TimeSpend[[#This Row],[Network Description]]&lt;&gt;"",VLOOKUP(TimeSpend[[#This Row],[Network Description]],Projects!A:B,2,0),"")</f>
        <v/>
      </c>
      <c r="F2455" s="96"/>
      <c r="L2455" s="69" t="str">
        <f>IF(TimeSpend[[#This Row],[Personnel number]]&lt;&gt;"",Utilization!$J$2,"")</f>
        <v/>
      </c>
      <c r="M2455" s="69" t="str">
        <f>IF(TimeSpend[[#This Row],[Personnel number]]&lt;&gt;"",VLOOKUP(TimeSpend[[#This Row],[Personnel number]],Users!A:B,2,0),"")</f>
        <v/>
      </c>
      <c r="N2455" s="69" t="str">
        <f>IF(TimeSpend[[#This Row],[Network Description]]&lt;&gt;"",VLOOKUP(TimeSpend[[#This Row],[Network Description]],Projects!A:C,3,0),"")</f>
        <v/>
      </c>
      <c r="O2455" s="69" t="str">
        <f>IF(TimeSpend[[#This Row],[Activity]]&lt;&gt;"",VLOOKUP(TimeSpend[[#This Row],[Activity]],Activity,2,FALSE),"")</f>
        <v/>
      </c>
    </row>
    <row r="2456" spans="3:15" ht="16.5" customHeight="1" x14ac:dyDescent="0.25">
      <c r="C2456" s="68" t="str">
        <f t="shared" si="41"/>
        <v/>
      </c>
      <c r="D2456" s="69" t="str">
        <f>IF(TimeSpend[[#This Row],[Network Description]]&lt;&gt;"",VLOOKUP(TimeSpend[[#This Row],[Network Description]],Projects!A:B,2,0),"")</f>
        <v/>
      </c>
      <c r="F2456" s="96"/>
      <c r="L2456" s="69" t="str">
        <f>IF(TimeSpend[[#This Row],[Personnel number]]&lt;&gt;"",Utilization!$J$2,"")</f>
        <v/>
      </c>
      <c r="M2456" s="69" t="str">
        <f>IF(TimeSpend[[#This Row],[Personnel number]]&lt;&gt;"",VLOOKUP(TimeSpend[[#This Row],[Personnel number]],Users!A:B,2,0),"")</f>
        <v/>
      </c>
      <c r="N2456" s="69" t="str">
        <f>IF(TimeSpend[[#This Row],[Network Description]]&lt;&gt;"",VLOOKUP(TimeSpend[[#This Row],[Network Description]],Projects!A:C,3,0),"")</f>
        <v/>
      </c>
      <c r="O2456" s="69" t="str">
        <f>IF(TimeSpend[[#This Row],[Activity]]&lt;&gt;"",VLOOKUP(TimeSpend[[#This Row],[Activity]],Activity,2,FALSE),"")</f>
        <v/>
      </c>
    </row>
    <row r="2457" spans="3:15" ht="16.5" customHeight="1" x14ac:dyDescent="0.25">
      <c r="C2457" s="68" t="str">
        <f t="shared" si="41"/>
        <v/>
      </c>
      <c r="D2457" s="69" t="str">
        <f>IF(TimeSpend[[#This Row],[Network Description]]&lt;&gt;"",VLOOKUP(TimeSpend[[#This Row],[Network Description]],Projects!A:B,2,0),"")</f>
        <v/>
      </c>
      <c r="F2457" s="96"/>
      <c r="L2457" s="69" t="str">
        <f>IF(TimeSpend[[#This Row],[Personnel number]]&lt;&gt;"",Utilization!$J$2,"")</f>
        <v/>
      </c>
      <c r="M2457" s="69" t="str">
        <f>IF(TimeSpend[[#This Row],[Personnel number]]&lt;&gt;"",VLOOKUP(TimeSpend[[#This Row],[Personnel number]],Users!A:B,2,0),"")</f>
        <v/>
      </c>
      <c r="N2457" s="69" t="str">
        <f>IF(TimeSpend[[#This Row],[Network Description]]&lt;&gt;"",VLOOKUP(TimeSpend[[#This Row],[Network Description]],Projects!A:C,3,0),"")</f>
        <v/>
      </c>
      <c r="O2457" s="69" t="str">
        <f>IF(TimeSpend[[#This Row],[Activity]]&lt;&gt;"",VLOOKUP(TimeSpend[[#This Row],[Activity]],Activity,2,FALSE),"")</f>
        <v/>
      </c>
    </row>
    <row r="2458" spans="3:15" ht="16.5" customHeight="1" x14ac:dyDescent="0.25">
      <c r="C2458" s="68" t="str">
        <f t="shared" si="41"/>
        <v/>
      </c>
      <c r="D2458" s="69" t="str">
        <f>IF(TimeSpend[[#This Row],[Network Description]]&lt;&gt;"",VLOOKUP(TimeSpend[[#This Row],[Network Description]],Projects!A:B,2,0),"")</f>
        <v/>
      </c>
      <c r="F2458" s="96"/>
      <c r="L2458" s="69" t="str">
        <f>IF(TimeSpend[[#This Row],[Personnel number]]&lt;&gt;"",Utilization!$J$2,"")</f>
        <v/>
      </c>
      <c r="M2458" s="69" t="str">
        <f>IF(TimeSpend[[#This Row],[Personnel number]]&lt;&gt;"",VLOOKUP(TimeSpend[[#This Row],[Personnel number]],Users!A:B,2,0),"")</f>
        <v/>
      </c>
      <c r="N2458" s="69" t="str">
        <f>IF(TimeSpend[[#This Row],[Network Description]]&lt;&gt;"",VLOOKUP(TimeSpend[[#This Row],[Network Description]],Projects!A:C,3,0),"")</f>
        <v/>
      </c>
      <c r="O2458" s="69" t="str">
        <f>IF(TimeSpend[[#This Row],[Activity]]&lt;&gt;"",VLOOKUP(TimeSpend[[#This Row],[Activity]],Activity,2,FALSE),"")</f>
        <v/>
      </c>
    </row>
    <row r="2459" spans="3:15" ht="16.5" customHeight="1" x14ac:dyDescent="0.25">
      <c r="C2459" s="68" t="str">
        <f t="shared" si="41"/>
        <v/>
      </c>
      <c r="D2459" s="69" t="str">
        <f>IF(TimeSpend[[#This Row],[Network Description]]&lt;&gt;"",VLOOKUP(TimeSpend[[#This Row],[Network Description]],Projects!A:B,2,0),"")</f>
        <v/>
      </c>
      <c r="F2459" s="96"/>
      <c r="L2459" s="69" t="str">
        <f>IF(TimeSpend[[#This Row],[Personnel number]]&lt;&gt;"",Utilization!$J$2,"")</f>
        <v/>
      </c>
      <c r="M2459" s="69" t="str">
        <f>IF(TimeSpend[[#This Row],[Personnel number]]&lt;&gt;"",VLOOKUP(TimeSpend[[#This Row],[Personnel number]],Users!A:B,2,0),"")</f>
        <v/>
      </c>
      <c r="N2459" s="69" t="str">
        <f>IF(TimeSpend[[#This Row],[Network Description]]&lt;&gt;"",VLOOKUP(TimeSpend[[#This Row],[Network Description]],Projects!A:C,3,0),"")</f>
        <v/>
      </c>
      <c r="O2459" s="69" t="str">
        <f>IF(TimeSpend[[#This Row],[Activity]]&lt;&gt;"",VLOOKUP(TimeSpend[[#This Row],[Activity]],Activity,2,FALSE),"")</f>
        <v/>
      </c>
    </row>
    <row r="2460" spans="3:15" ht="16.5" customHeight="1" x14ac:dyDescent="0.25">
      <c r="C2460" s="68" t="str">
        <f t="shared" si="41"/>
        <v/>
      </c>
      <c r="D2460" s="69" t="str">
        <f>IF(TimeSpend[[#This Row],[Network Description]]&lt;&gt;"",VLOOKUP(TimeSpend[[#This Row],[Network Description]],Projects!A:B,2,0),"")</f>
        <v/>
      </c>
      <c r="F2460" s="96"/>
      <c r="L2460" s="69" t="str">
        <f>IF(TimeSpend[[#This Row],[Personnel number]]&lt;&gt;"",Utilization!$J$2,"")</f>
        <v/>
      </c>
      <c r="M2460" s="69" t="str">
        <f>IF(TimeSpend[[#This Row],[Personnel number]]&lt;&gt;"",VLOOKUP(TimeSpend[[#This Row],[Personnel number]],Users!A:B,2,0),"")</f>
        <v/>
      </c>
      <c r="N2460" s="69" t="str">
        <f>IF(TimeSpend[[#This Row],[Network Description]]&lt;&gt;"",VLOOKUP(TimeSpend[[#This Row],[Network Description]],Projects!A:C,3,0),"")</f>
        <v/>
      </c>
      <c r="O2460" s="69" t="str">
        <f>IF(TimeSpend[[#This Row],[Activity]]&lt;&gt;"",VLOOKUP(TimeSpend[[#This Row],[Activity]],Activity,2,FALSE),"")</f>
        <v/>
      </c>
    </row>
    <row r="2461" spans="3:15" ht="16.5" customHeight="1" x14ac:dyDescent="0.25">
      <c r="C2461" s="68" t="str">
        <f t="shared" si="41"/>
        <v/>
      </c>
      <c r="D2461" s="69" t="str">
        <f>IF(TimeSpend[[#This Row],[Network Description]]&lt;&gt;"",VLOOKUP(TimeSpend[[#This Row],[Network Description]],Projects!A:B,2,0),"")</f>
        <v/>
      </c>
      <c r="F2461" s="96"/>
      <c r="L2461" s="69" t="str">
        <f>IF(TimeSpend[[#This Row],[Personnel number]]&lt;&gt;"",Utilization!$J$2,"")</f>
        <v/>
      </c>
      <c r="M2461" s="69" t="str">
        <f>IF(TimeSpend[[#This Row],[Personnel number]]&lt;&gt;"",VLOOKUP(TimeSpend[[#This Row],[Personnel number]],Users!A:B,2,0),"")</f>
        <v/>
      </c>
      <c r="N2461" s="69" t="str">
        <f>IF(TimeSpend[[#This Row],[Network Description]]&lt;&gt;"",VLOOKUP(TimeSpend[[#This Row],[Network Description]],Projects!A:C,3,0),"")</f>
        <v/>
      </c>
      <c r="O2461" s="69" t="str">
        <f>IF(TimeSpend[[#This Row],[Activity]]&lt;&gt;"",VLOOKUP(TimeSpend[[#This Row],[Activity]],Activity,2,FALSE),"")</f>
        <v/>
      </c>
    </row>
    <row r="2462" spans="3:15" ht="16.5" customHeight="1" x14ac:dyDescent="0.25">
      <c r="C2462" s="68" t="str">
        <f t="shared" si="41"/>
        <v/>
      </c>
      <c r="D2462" s="69" t="str">
        <f>IF(TimeSpend[[#This Row],[Network Description]]&lt;&gt;"",VLOOKUP(TimeSpend[[#This Row],[Network Description]],Projects!A:B,2,0),"")</f>
        <v/>
      </c>
      <c r="F2462" s="96"/>
      <c r="L2462" s="69" t="str">
        <f>IF(TimeSpend[[#This Row],[Personnel number]]&lt;&gt;"",Utilization!$J$2,"")</f>
        <v/>
      </c>
      <c r="M2462" s="69" t="str">
        <f>IF(TimeSpend[[#This Row],[Personnel number]]&lt;&gt;"",VLOOKUP(TimeSpend[[#This Row],[Personnel number]],Users!A:B,2,0),"")</f>
        <v/>
      </c>
      <c r="N2462" s="69" t="str">
        <f>IF(TimeSpend[[#This Row],[Network Description]]&lt;&gt;"",VLOOKUP(TimeSpend[[#This Row],[Network Description]],Projects!A:C,3,0),"")</f>
        <v/>
      </c>
      <c r="O2462" s="69" t="str">
        <f>IF(TimeSpend[[#This Row],[Activity]]&lt;&gt;"",VLOOKUP(TimeSpend[[#This Row],[Activity]],Activity,2,FALSE),"")</f>
        <v/>
      </c>
    </row>
    <row r="2463" spans="3:15" ht="16.5" customHeight="1" x14ac:dyDescent="0.25">
      <c r="C2463" s="68" t="str">
        <f t="shared" si="41"/>
        <v/>
      </c>
      <c r="D2463" s="69" t="str">
        <f>IF(TimeSpend[[#This Row],[Network Description]]&lt;&gt;"",VLOOKUP(TimeSpend[[#This Row],[Network Description]],Projects!A:B,2,0),"")</f>
        <v/>
      </c>
      <c r="F2463" s="96"/>
      <c r="L2463" s="69" t="str">
        <f>IF(TimeSpend[[#This Row],[Personnel number]]&lt;&gt;"",Utilization!$J$2,"")</f>
        <v/>
      </c>
      <c r="M2463" s="69" t="str">
        <f>IF(TimeSpend[[#This Row],[Personnel number]]&lt;&gt;"",VLOOKUP(TimeSpend[[#This Row],[Personnel number]],Users!A:B,2,0),"")</f>
        <v/>
      </c>
      <c r="N2463" s="69" t="str">
        <f>IF(TimeSpend[[#This Row],[Network Description]]&lt;&gt;"",VLOOKUP(TimeSpend[[#This Row],[Network Description]],Projects!A:C,3,0),"")</f>
        <v/>
      </c>
      <c r="O2463" s="69" t="str">
        <f>IF(TimeSpend[[#This Row],[Activity]]&lt;&gt;"",VLOOKUP(TimeSpend[[#This Row],[Activity]],Activity,2,FALSE),"")</f>
        <v/>
      </c>
    </row>
    <row r="2464" spans="3:15" ht="16.5" customHeight="1" x14ac:dyDescent="0.25">
      <c r="C2464" s="68" t="str">
        <f t="shared" si="41"/>
        <v/>
      </c>
      <c r="D2464" s="69" t="str">
        <f>IF(TimeSpend[[#This Row],[Network Description]]&lt;&gt;"",VLOOKUP(TimeSpend[[#This Row],[Network Description]],Projects!A:B,2,0),"")</f>
        <v/>
      </c>
      <c r="F2464" s="96"/>
      <c r="L2464" s="69" t="str">
        <f>IF(TimeSpend[[#This Row],[Personnel number]]&lt;&gt;"",Utilization!$J$2,"")</f>
        <v/>
      </c>
      <c r="M2464" s="69" t="str">
        <f>IF(TimeSpend[[#This Row],[Personnel number]]&lt;&gt;"",VLOOKUP(TimeSpend[[#This Row],[Personnel number]],Users!A:B,2,0),"")</f>
        <v/>
      </c>
      <c r="N2464" s="69" t="str">
        <f>IF(TimeSpend[[#This Row],[Network Description]]&lt;&gt;"",VLOOKUP(TimeSpend[[#This Row],[Network Description]],Projects!A:C,3,0),"")</f>
        <v/>
      </c>
      <c r="O2464" s="69" t="str">
        <f>IF(TimeSpend[[#This Row],[Activity]]&lt;&gt;"",VLOOKUP(TimeSpend[[#This Row],[Activity]],Activity,2,FALSE),"")</f>
        <v/>
      </c>
    </row>
    <row r="2465" spans="3:15" ht="16.5" customHeight="1" x14ac:dyDescent="0.25">
      <c r="C2465" s="68" t="str">
        <f t="shared" si="41"/>
        <v/>
      </c>
      <c r="D2465" s="69" t="str">
        <f>IF(TimeSpend[[#This Row],[Network Description]]&lt;&gt;"",VLOOKUP(TimeSpend[[#This Row],[Network Description]],Projects!A:B,2,0),"")</f>
        <v/>
      </c>
      <c r="F2465" s="96"/>
      <c r="L2465" s="69" t="str">
        <f>IF(TimeSpend[[#This Row],[Personnel number]]&lt;&gt;"",Utilization!$J$2,"")</f>
        <v/>
      </c>
      <c r="M2465" s="69" t="str">
        <f>IF(TimeSpend[[#This Row],[Personnel number]]&lt;&gt;"",VLOOKUP(TimeSpend[[#This Row],[Personnel number]],Users!A:B,2,0),"")</f>
        <v/>
      </c>
      <c r="N2465" s="69" t="str">
        <f>IF(TimeSpend[[#This Row],[Network Description]]&lt;&gt;"",VLOOKUP(TimeSpend[[#This Row],[Network Description]],Projects!A:C,3,0),"")</f>
        <v/>
      </c>
      <c r="O2465" s="69" t="str">
        <f>IF(TimeSpend[[#This Row],[Activity]]&lt;&gt;"",VLOOKUP(TimeSpend[[#This Row],[Activity]],Activity,2,FALSE),"")</f>
        <v/>
      </c>
    </row>
    <row r="2466" spans="3:15" ht="16.5" customHeight="1" x14ac:dyDescent="0.25">
      <c r="C2466" s="68" t="str">
        <f t="shared" si="41"/>
        <v/>
      </c>
      <c r="D2466" s="69" t="str">
        <f>IF(TimeSpend[[#This Row],[Network Description]]&lt;&gt;"",VLOOKUP(TimeSpend[[#This Row],[Network Description]],Projects!A:B,2,0),"")</f>
        <v/>
      </c>
      <c r="F2466" s="96"/>
      <c r="L2466" s="69" t="str">
        <f>IF(TimeSpend[[#This Row],[Personnel number]]&lt;&gt;"",Utilization!$J$2,"")</f>
        <v/>
      </c>
      <c r="M2466" s="69" t="str">
        <f>IF(TimeSpend[[#This Row],[Personnel number]]&lt;&gt;"",VLOOKUP(TimeSpend[[#This Row],[Personnel number]],Users!A:B,2,0),"")</f>
        <v/>
      </c>
      <c r="N2466" s="69" t="str">
        <f>IF(TimeSpend[[#This Row],[Network Description]]&lt;&gt;"",VLOOKUP(TimeSpend[[#This Row],[Network Description]],Projects!A:C,3,0),"")</f>
        <v/>
      </c>
      <c r="O2466" s="69" t="str">
        <f>IF(TimeSpend[[#This Row],[Activity]]&lt;&gt;"",VLOOKUP(TimeSpend[[#This Row],[Activity]],Activity,2,FALSE),"")</f>
        <v/>
      </c>
    </row>
    <row r="2467" spans="3:15" ht="16.5" customHeight="1" x14ac:dyDescent="0.25">
      <c r="C2467" s="68" t="str">
        <f t="shared" si="41"/>
        <v/>
      </c>
      <c r="D2467" s="69" t="str">
        <f>IF(TimeSpend[[#This Row],[Network Description]]&lt;&gt;"",VLOOKUP(TimeSpend[[#This Row],[Network Description]],Projects!A:B,2,0),"")</f>
        <v/>
      </c>
      <c r="F2467" s="96"/>
      <c r="L2467" s="69" t="str">
        <f>IF(TimeSpend[[#This Row],[Personnel number]]&lt;&gt;"",Utilization!$J$2,"")</f>
        <v/>
      </c>
      <c r="M2467" s="69" t="str">
        <f>IF(TimeSpend[[#This Row],[Personnel number]]&lt;&gt;"",VLOOKUP(TimeSpend[[#This Row],[Personnel number]],Users!A:B,2,0),"")</f>
        <v/>
      </c>
      <c r="N2467" s="69" t="str">
        <f>IF(TimeSpend[[#This Row],[Network Description]]&lt;&gt;"",VLOOKUP(TimeSpend[[#This Row],[Network Description]],Projects!A:C,3,0),"")</f>
        <v/>
      </c>
      <c r="O2467" s="69" t="str">
        <f>IF(TimeSpend[[#This Row],[Activity]]&lt;&gt;"",VLOOKUP(TimeSpend[[#This Row],[Activity]],Activity,2,FALSE),"")</f>
        <v/>
      </c>
    </row>
    <row r="2468" spans="3:15" ht="16.5" customHeight="1" x14ac:dyDescent="0.25">
      <c r="C2468" s="68" t="str">
        <f t="shared" si="41"/>
        <v/>
      </c>
      <c r="D2468" s="69" t="str">
        <f>IF(TimeSpend[[#This Row],[Network Description]]&lt;&gt;"",VLOOKUP(TimeSpend[[#This Row],[Network Description]],Projects!A:B,2,0),"")</f>
        <v/>
      </c>
      <c r="F2468" s="96"/>
      <c r="L2468" s="69" t="str">
        <f>IF(TimeSpend[[#This Row],[Personnel number]]&lt;&gt;"",Utilization!$J$2,"")</f>
        <v/>
      </c>
      <c r="M2468" s="69" t="str">
        <f>IF(TimeSpend[[#This Row],[Personnel number]]&lt;&gt;"",VLOOKUP(TimeSpend[[#This Row],[Personnel number]],Users!A:B,2,0),"")</f>
        <v/>
      </c>
      <c r="N2468" s="69" t="str">
        <f>IF(TimeSpend[[#This Row],[Network Description]]&lt;&gt;"",VLOOKUP(TimeSpend[[#This Row],[Network Description]],Projects!A:C,3,0),"")</f>
        <v/>
      </c>
      <c r="O2468" s="69" t="str">
        <f>IF(TimeSpend[[#This Row],[Activity]]&lt;&gt;"",VLOOKUP(TimeSpend[[#This Row],[Activity]],Activity,2,FALSE),"")</f>
        <v/>
      </c>
    </row>
    <row r="2469" spans="3:15" ht="16.5" customHeight="1" x14ac:dyDescent="0.25">
      <c r="C2469" s="68" t="str">
        <f t="shared" si="41"/>
        <v/>
      </c>
      <c r="D2469" s="69" t="str">
        <f>IF(TimeSpend[[#This Row],[Network Description]]&lt;&gt;"",VLOOKUP(TimeSpend[[#This Row],[Network Description]],Projects!A:B,2,0),"")</f>
        <v/>
      </c>
      <c r="F2469" s="96"/>
      <c r="L2469" s="69" t="str">
        <f>IF(TimeSpend[[#This Row],[Personnel number]]&lt;&gt;"",Utilization!$J$2,"")</f>
        <v/>
      </c>
      <c r="M2469" s="69" t="str">
        <f>IF(TimeSpend[[#This Row],[Personnel number]]&lt;&gt;"",VLOOKUP(TimeSpend[[#This Row],[Personnel number]],Users!A:B,2,0),"")</f>
        <v/>
      </c>
      <c r="N2469" s="69" t="str">
        <f>IF(TimeSpend[[#This Row],[Network Description]]&lt;&gt;"",VLOOKUP(TimeSpend[[#This Row],[Network Description]],Projects!A:C,3,0),"")</f>
        <v/>
      </c>
      <c r="O2469" s="69" t="str">
        <f>IF(TimeSpend[[#This Row],[Activity]]&lt;&gt;"",VLOOKUP(TimeSpend[[#This Row],[Activity]],Activity,2,FALSE),"")</f>
        <v/>
      </c>
    </row>
    <row r="2470" spans="3:15" ht="16.5" customHeight="1" x14ac:dyDescent="0.25">
      <c r="C2470" s="68" t="str">
        <f t="shared" si="41"/>
        <v/>
      </c>
      <c r="D2470" s="69" t="str">
        <f>IF(TimeSpend[[#This Row],[Network Description]]&lt;&gt;"",VLOOKUP(TimeSpend[[#This Row],[Network Description]],Projects!A:B,2,0),"")</f>
        <v/>
      </c>
      <c r="F2470" s="96"/>
      <c r="L2470" s="69" t="str">
        <f>IF(TimeSpend[[#This Row],[Personnel number]]&lt;&gt;"",Utilization!$J$2,"")</f>
        <v/>
      </c>
      <c r="M2470" s="69" t="str">
        <f>IF(TimeSpend[[#This Row],[Personnel number]]&lt;&gt;"",VLOOKUP(TimeSpend[[#This Row],[Personnel number]],Users!A:B,2,0),"")</f>
        <v/>
      </c>
      <c r="N2470" s="69" t="str">
        <f>IF(TimeSpend[[#This Row],[Network Description]]&lt;&gt;"",VLOOKUP(TimeSpend[[#This Row],[Network Description]],Projects!A:C,3,0),"")</f>
        <v/>
      </c>
      <c r="O2470" s="69" t="str">
        <f>IF(TimeSpend[[#This Row],[Activity]]&lt;&gt;"",VLOOKUP(TimeSpend[[#This Row],[Activity]],Activity,2,FALSE),"")</f>
        <v/>
      </c>
    </row>
    <row r="2471" spans="3:15" ht="16.5" customHeight="1" x14ac:dyDescent="0.25">
      <c r="C2471" s="68" t="str">
        <f t="shared" si="41"/>
        <v/>
      </c>
      <c r="D2471" s="69" t="str">
        <f>IF(TimeSpend[[#This Row],[Network Description]]&lt;&gt;"",VLOOKUP(TimeSpend[[#This Row],[Network Description]],Projects!A:B,2,0),"")</f>
        <v/>
      </c>
      <c r="F2471" s="96"/>
      <c r="L2471" s="69" t="str">
        <f>IF(TimeSpend[[#This Row],[Personnel number]]&lt;&gt;"",Utilization!$J$2,"")</f>
        <v/>
      </c>
      <c r="M2471" s="69" t="str">
        <f>IF(TimeSpend[[#This Row],[Personnel number]]&lt;&gt;"",VLOOKUP(TimeSpend[[#This Row],[Personnel number]],Users!A:B,2,0),"")</f>
        <v/>
      </c>
      <c r="N2471" s="69" t="str">
        <f>IF(TimeSpend[[#This Row],[Network Description]]&lt;&gt;"",VLOOKUP(TimeSpend[[#This Row],[Network Description]],Projects!A:C,3,0),"")</f>
        <v/>
      </c>
      <c r="O2471" s="69" t="str">
        <f>IF(TimeSpend[[#This Row],[Activity]]&lt;&gt;"",VLOOKUP(TimeSpend[[#This Row],[Activity]],Activity,2,FALSE),"")</f>
        <v/>
      </c>
    </row>
    <row r="2472" spans="3:15" ht="16.5" customHeight="1" x14ac:dyDescent="0.25">
      <c r="C2472" s="68" t="str">
        <f t="shared" si="41"/>
        <v/>
      </c>
      <c r="D2472" s="69" t="str">
        <f>IF(TimeSpend[[#This Row],[Network Description]]&lt;&gt;"",VLOOKUP(TimeSpend[[#This Row],[Network Description]],Projects!A:B,2,0),"")</f>
        <v/>
      </c>
      <c r="F2472" s="96"/>
      <c r="L2472" s="69" t="str">
        <f>IF(TimeSpend[[#This Row],[Personnel number]]&lt;&gt;"",Utilization!$J$2,"")</f>
        <v/>
      </c>
      <c r="M2472" s="69" t="str">
        <f>IF(TimeSpend[[#This Row],[Personnel number]]&lt;&gt;"",VLOOKUP(TimeSpend[[#This Row],[Personnel number]],Users!A:B,2,0),"")</f>
        <v/>
      </c>
      <c r="N2472" s="69" t="str">
        <f>IF(TimeSpend[[#This Row],[Network Description]]&lt;&gt;"",VLOOKUP(TimeSpend[[#This Row],[Network Description]],Projects!A:C,3,0),"")</f>
        <v/>
      </c>
      <c r="O2472" s="69" t="str">
        <f>IF(TimeSpend[[#This Row],[Activity]]&lt;&gt;"",VLOOKUP(TimeSpend[[#This Row],[Activity]],Activity,2,FALSE),"")</f>
        <v/>
      </c>
    </row>
    <row r="2473" spans="3:15" ht="16.5" customHeight="1" x14ac:dyDescent="0.25">
      <c r="C2473" s="68" t="str">
        <f t="shared" si="41"/>
        <v/>
      </c>
      <c r="D2473" s="69" t="str">
        <f>IF(TimeSpend[[#This Row],[Network Description]]&lt;&gt;"",VLOOKUP(TimeSpend[[#This Row],[Network Description]],Projects!A:B,2,0),"")</f>
        <v/>
      </c>
      <c r="F2473" s="96"/>
      <c r="L2473" s="69" t="str">
        <f>IF(TimeSpend[[#This Row],[Personnel number]]&lt;&gt;"",Utilization!$J$2,"")</f>
        <v/>
      </c>
      <c r="M2473" s="69" t="str">
        <f>IF(TimeSpend[[#This Row],[Personnel number]]&lt;&gt;"",VLOOKUP(TimeSpend[[#This Row],[Personnel number]],Users!A:B,2,0),"")</f>
        <v/>
      </c>
      <c r="N2473" s="69" t="str">
        <f>IF(TimeSpend[[#This Row],[Network Description]]&lt;&gt;"",VLOOKUP(TimeSpend[[#This Row],[Network Description]],Projects!A:C,3,0),"")</f>
        <v/>
      </c>
      <c r="O2473" s="69" t="str">
        <f>IF(TimeSpend[[#This Row],[Activity]]&lt;&gt;"",VLOOKUP(TimeSpend[[#This Row],[Activity]],Activity,2,FALSE),"")</f>
        <v/>
      </c>
    </row>
    <row r="2474" spans="3:15" ht="16.5" customHeight="1" x14ac:dyDescent="0.25">
      <c r="C2474" s="68" t="str">
        <f t="shared" si="41"/>
        <v/>
      </c>
      <c r="D2474" s="69" t="str">
        <f>IF(TimeSpend[[#This Row],[Network Description]]&lt;&gt;"",VLOOKUP(TimeSpend[[#This Row],[Network Description]],Projects!A:B,2,0),"")</f>
        <v/>
      </c>
      <c r="F2474" s="96"/>
      <c r="L2474" s="69" t="str">
        <f>IF(TimeSpend[[#This Row],[Personnel number]]&lt;&gt;"",Utilization!$J$2,"")</f>
        <v/>
      </c>
      <c r="M2474" s="69" t="str">
        <f>IF(TimeSpend[[#This Row],[Personnel number]]&lt;&gt;"",VLOOKUP(TimeSpend[[#This Row],[Personnel number]],Users!A:B,2,0),"")</f>
        <v/>
      </c>
      <c r="N2474" s="69" t="str">
        <f>IF(TimeSpend[[#This Row],[Network Description]]&lt;&gt;"",VLOOKUP(TimeSpend[[#This Row],[Network Description]],Projects!A:C,3,0),"")</f>
        <v/>
      </c>
      <c r="O2474" s="69" t="str">
        <f>IF(TimeSpend[[#This Row],[Activity]]&lt;&gt;"",VLOOKUP(TimeSpend[[#This Row],[Activity]],Activity,2,FALSE),"")</f>
        <v/>
      </c>
    </row>
    <row r="2475" spans="3:15" ht="16.5" customHeight="1" x14ac:dyDescent="0.25">
      <c r="C2475" s="68" t="str">
        <f t="shared" si="41"/>
        <v/>
      </c>
      <c r="D2475" s="69" t="str">
        <f>IF(TimeSpend[[#This Row],[Network Description]]&lt;&gt;"",VLOOKUP(TimeSpend[[#This Row],[Network Description]],Projects!A:B,2,0),"")</f>
        <v/>
      </c>
      <c r="F2475" s="96"/>
      <c r="L2475" s="69" t="str">
        <f>IF(TimeSpend[[#This Row],[Personnel number]]&lt;&gt;"",Utilization!$J$2,"")</f>
        <v/>
      </c>
      <c r="M2475" s="69" t="str">
        <f>IF(TimeSpend[[#This Row],[Personnel number]]&lt;&gt;"",VLOOKUP(TimeSpend[[#This Row],[Personnel number]],Users!A:B,2,0),"")</f>
        <v/>
      </c>
      <c r="N2475" s="69" t="str">
        <f>IF(TimeSpend[[#This Row],[Network Description]]&lt;&gt;"",VLOOKUP(TimeSpend[[#This Row],[Network Description]],Projects!A:C,3,0),"")</f>
        <v/>
      </c>
      <c r="O2475" s="69" t="str">
        <f>IF(TimeSpend[[#This Row],[Activity]]&lt;&gt;"",VLOOKUP(TimeSpend[[#This Row],[Activity]],Activity,2,FALSE),"")</f>
        <v/>
      </c>
    </row>
    <row r="2476" spans="3:15" ht="16.5" customHeight="1" x14ac:dyDescent="0.25">
      <c r="C2476" s="68" t="str">
        <f t="shared" si="41"/>
        <v/>
      </c>
      <c r="D2476" s="69" t="str">
        <f>IF(TimeSpend[[#This Row],[Network Description]]&lt;&gt;"",VLOOKUP(TimeSpend[[#This Row],[Network Description]],Projects!A:B,2,0),"")</f>
        <v/>
      </c>
      <c r="F2476" s="96"/>
      <c r="L2476" s="69" t="str">
        <f>IF(TimeSpend[[#This Row],[Personnel number]]&lt;&gt;"",Utilization!$J$2,"")</f>
        <v/>
      </c>
      <c r="M2476" s="69" t="str">
        <f>IF(TimeSpend[[#This Row],[Personnel number]]&lt;&gt;"",VLOOKUP(TimeSpend[[#This Row],[Personnel number]],Users!A:B,2,0),"")</f>
        <v/>
      </c>
      <c r="N2476" s="69" t="str">
        <f>IF(TimeSpend[[#This Row],[Network Description]]&lt;&gt;"",VLOOKUP(TimeSpend[[#This Row],[Network Description]],Projects!A:C,3,0),"")</f>
        <v/>
      </c>
      <c r="O2476" s="69" t="str">
        <f>IF(TimeSpend[[#This Row],[Activity]]&lt;&gt;"",VLOOKUP(TimeSpend[[#This Row],[Activity]],Activity,2,FALSE),"")</f>
        <v/>
      </c>
    </row>
    <row r="2477" spans="3:15" ht="16.5" customHeight="1" x14ac:dyDescent="0.25">
      <c r="C2477" s="68" t="str">
        <f t="shared" si="41"/>
        <v/>
      </c>
      <c r="D2477" s="69" t="str">
        <f>IF(TimeSpend[[#This Row],[Network Description]]&lt;&gt;"",VLOOKUP(TimeSpend[[#This Row],[Network Description]],Projects!A:B,2,0),"")</f>
        <v/>
      </c>
      <c r="F2477" s="96"/>
      <c r="L2477" s="69" t="str">
        <f>IF(TimeSpend[[#This Row],[Personnel number]]&lt;&gt;"",Utilization!$J$2,"")</f>
        <v/>
      </c>
      <c r="M2477" s="69" t="str">
        <f>IF(TimeSpend[[#This Row],[Personnel number]]&lt;&gt;"",VLOOKUP(TimeSpend[[#This Row],[Personnel number]],Users!A:B,2,0),"")</f>
        <v/>
      </c>
      <c r="N2477" s="69" t="str">
        <f>IF(TimeSpend[[#This Row],[Network Description]]&lt;&gt;"",VLOOKUP(TimeSpend[[#This Row],[Network Description]],Projects!A:C,3,0),"")</f>
        <v/>
      </c>
      <c r="O2477" s="69" t="str">
        <f>IF(TimeSpend[[#This Row],[Activity]]&lt;&gt;"",VLOOKUP(TimeSpend[[#This Row],[Activity]],Activity,2,FALSE),"")</f>
        <v/>
      </c>
    </row>
    <row r="2478" spans="3:15" ht="16.5" customHeight="1" x14ac:dyDescent="0.25">
      <c r="C2478" s="68" t="str">
        <f t="shared" si="41"/>
        <v/>
      </c>
      <c r="D2478" s="69" t="str">
        <f>IF(TimeSpend[[#This Row],[Network Description]]&lt;&gt;"",VLOOKUP(TimeSpend[[#This Row],[Network Description]],Projects!A:B,2,0),"")</f>
        <v/>
      </c>
      <c r="F2478" s="96"/>
      <c r="L2478" s="69" t="str">
        <f>IF(TimeSpend[[#This Row],[Personnel number]]&lt;&gt;"",Utilization!$J$2,"")</f>
        <v/>
      </c>
      <c r="M2478" s="69" t="str">
        <f>IF(TimeSpend[[#This Row],[Personnel number]]&lt;&gt;"",VLOOKUP(TimeSpend[[#This Row],[Personnel number]],Users!A:B,2,0),"")</f>
        <v/>
      </c>
      <c r="N2478" s="69" t="str">
        <f>IF(TimeSpend[[#This Row],[Network Description]]&lt;&gt;"",VLOOKUP(TimeSpend[[#This Row],[Network Description]],Projects!A:C,3,0),"")</f>
        <v/>
      </c>
      <c r="O2478" s="69" t="str">
        <f>IF(TimeSpend[[#This Row],[Activity]]&lt;&gt;"",VLOOKUP(TimeSpend[[#This Row],[Activity]],Activity,2,FALSE),"")</f>
        <v/>
      </c>
    </row>
    <row r="2479" spans="3:15" ht="16.5" customHeight="1" x14ac:dyDescent="0.25">
      <c r="C2479" s="68" t="str">
        <f t="shared" si="41"/>
        <v/>
      </c>
      <c r="D2479" s="69" t="str">
        <f>IF(TimeSpend[[#This Row],[Network Description]]&lt;&gt;"",VLOOKUP(TimeSpend[[#This Row],[Network Description]],Projects!A:B,2,0),"")</f>
        <v/>
      </c>
      <c r="F2479" s="96"/>
      <c r="L2479" s="69" t="str">
        <f>IF(TimeSpend[[#This Row],[Personnel number]]&lt;&gt;"",Utilization!$J$2,"")</f>
        <v/>
      </c>
      <c r="M2479" s="69" t="str">
        <f>IF(TimeSpend[[#This Row],[Personnel number]]&lt;&gt;"",VLOOKUP(TimeSpend[[#This Row],[Personnel number]],Users!A:B,2,0),"")</f>
        <v/>
      </c>
      <c r="N2479" s="69" t="str">
        <f>IF(TimeSpend[[#This Row],[Network Description]]&lt;&gt;"",VLOOKUP(TimeSpend[[#This Row],[Network Description]],Projects!A:C,3,0),"")</f>
        <v/>
      </c>
      <c r="O2479" s="69" t="str">
        <f>IF(TimeSpend[[#This Row],[Activity]]&lt;&gt;"",VLOOKUP(TimeSpend[[#This Row],[Activity]],Activity,2,FALSE),"")</f>
        <v/>
      </c>
    </row>
    <row r="2480" spans="3:15" ht="16.5" customHeight="1" x14ac:dyDescent="0.25">
      <c r="C2480" s="68" t="str">
        <f t="shared" si="41"/>
        <v/>
      </c>
      <c r="D2480" s="69" t="str">
        <f>IF(TimeSpend[[#This Row],[Network Description]]&lt;&gt;"",VLOOKUP(TimeSpend[[#This Row],[Network Description]],Projects!A:B,2,0),"")</f>
        <v/>
      </c>
      <c r="F2480" s="96"/>
      <c r="L2480" s="69" t="str">
        <f>IF(TimeSpend[[#This Row],[Personnel number]]&lt;&gt;"",Utilization!$J$2,"")</f>
        <v/>
      </c>
      <c r="M2480" s="69" t="str">
        <f>IF(TimeSpend[[#This Row],[Personnel number]]&lt;&gt;"",VLOOKUP(TimeSpend[[#This Row],[Personnel number]],Users!A:B,2,0),"")</f>
        <v/>
      </c>
      <c r="N2480" s="69" t="str">
        <f>IF(TimeSpend[[#This Row],[Network Description]]&lt;&gt;"",VLOOKUP(TimeSpend[[#This Row],[Network Description]],Projects!A:C,3,0),"")</f>
        <v/>
      </c>
      <c r="O2480" s="69" t="str">
        <f>IF(TimeSpend[[#This Row],[Activity]]&lt;&gt;"",VLOOKUP(TimeSpend[[#This Row],[Activity]],Activity,2,FALSE),"")</f>
        <v/>
      </c>
    </row>
    <row r="2481" spans="3:15" ht="16.5" customHeight="1" x14ac:dyDescent="0.25">
      <c r="C2481" s="68" t="str">
        <f t="shared" si="41"/>
        <v/>
      </c>
      <c r="D2481" s="69" t="str">
        <f>IF(TimeSpend[[#This Row],[Network Description]]&lt;&gt;"",VLOOKUP(TimeSpend[[#This Row],[Network Description]],Projects!A:B,2,0),"")</f>
        <v/>
      </c>
      <c r="F2481" s="96"/>
      <c r="L2481" s="69" t="str">
        <f>IF(TimeSpend[[#This Row],[Personnel number]]&lt;&gt;"",Utilization!$J$2,"")</f>
        <v/>
      </c>
      <c r="M2481" s="69" t="str">
        <f>IF(TimeSpend[[#This Row],[Personnel number]]&lt;&gt;"",VLOOKUP(TimeSpend[[#This Row],[Personnel number]],Users!A:B,2,0),"")</f>
        <v/>
      </c>
      <c r="N2481" s="69" t="str">
        <f>IF(TimeSpend[[#This Row],[Network Description]]&lt;&gt;"",VLOOKUP(TimeSpend[[#This Row],[Network Description]],Projects!A:C,3,0),"")</f>
        <v/>
      </c>
      <c r="O2481" s="69" t="str">
        <f>IF(TimeSpend[[#This Row],[Activity]]&lt;&gt;"",VLOOKUP(TimeSpend[[#This Row],[Activity]],Activity,2,FALSE),"")</f>
        <v/>
      </c>
    </row>
    <row r="2482" spans="3:15" ht="16.5" customHeight="1" x14ac:dyDescent="0.25">
      <c r="C2482" s="68" t="str">
        <f t="shared" si="41"/>
        <v/>
      </c>
      <c r="D2482" s="69" t="str">
        <f>IF(TimeSpend[[#This Row],[Network Description]]&lt;&gt;"",VLOOKUP(TimeSpend[[#This Row],[Network Description]],Projects!A:B,2,0),"")</f>
        <v/>
      </c>
      <c r="F2482" s="96"/>
      <c r="L2482" s="69" t="str">
        <f>IF(TimeSpend[[#This Row],[Personnel number]]&lt;&gt;"",Utilization!$J$2,"")</f>
        <v/>
      </c>
      <c r="M2482" s="69" t="str">
        <f>IF(TimeSpend[[#This Row],[Personnel number]]&lt;&gt;"",VLOOKUP(TimeSpend[[#This Row],[Personnel number]],Users!A:B,2,0),"")</f>
        <v/>
      </c>
      <c r="N2482" s="69" t="str">
        <f>IF(TimeSpend[[#This Row],[Network Description]]&lt;&gt;"",VLOOKUP(TimeSpend[[#This Row],[Network Description]],Projects!A:C,3,0),"")</f>
        <v/>
      </c>
      <c r="O2482" s="69" t="str">
        <f>IF(TimeSpend[[#This Row],[Activity]]&lt;&gt;"",VLOOKUP(TimeSpend[[#This Row],[Activity]],Activity,2,FALSE),"")</f>
        <v/>
      </c>
    </row>
    <row r="2483" spans="3:15" ht="16.5" customHeight="1" x14ac:dyDescent="0.25">
      <c r="C2483" s="68" t="str">
        <f t="shared" si="41"/>
        <v/>
      </c>
      <c r="D2483" s="69" t="str">
        <f>IF(TimeSpend[[#This Row],[Network Description]]&lt;&gt;"",VLOOKUP(TimeSpend[[#This Row],[Network Description]],Projects!A:B,2,0),"")</f>
        <v/>
      </c>
      <c r="F2483" s="96"/>
      <c r="L2483" s="69" t="str">
        <f>IF(TimeSpend[[#This Row],[Personnel number]]&lt;&gt;"",Utilization!$J$2,"")</f>
        <v/>
      </c>
      <c r="M2483" s="69" t="str">
        <f>IF(TimeSpend[[#This Row],[Personnel number]]&lt;&gt;"",VLOOKUP(TimeSpend[[#This Row],[Personnel number]],Users!A:B,2,0),"")</f>
        <v/>
      </c>
      <c r="N2483" s="69" t="str">
        <f>IF(TimeSpend[[#This Row],[Network Description]]&lt;&gt;"",VLOOKUP(TimeSpend[[#This Row],[Network Description]],Projects!A:C,3,0),"")</f>
        <v/>
      </c>
      <c r="O2483" s="69" t="str">
        <f>IF(TimeSpend[[#This Row],[Activity]]&lt;&gt;"",VLOOKUP(TimeSpend[[#This Row],[Activity]],Activity,2,FALSE),"")</f>
        <v/>
      </c>
    </row>
    <row r="2484" spans="3:15" ht="16.5" customHeight="1" x14ac:dyDescent="0.25">
      <c r="C2484" s="68" t="str">
        <f t="shared" si="41"/>
        <v/>
      </c>
      <c r="D2484" s="69" t="str">
        <f>IF(TimeSpend[[#This Row],[Network Description]]&lt;&gt;"",VLOOKUP(TimeSpend[[#This Row],[Network Description]],Projects!A:B,2,0),"")</f>
        <v/>
      </c>
      <c r="F2484" s="96"/>
      <c r="L2484" s="69" t="str">
        <f>IF(TimeSpend[[#This Row],[Personnel number]]&lt;&gt;"",Utilization!$J$2,"")</f>
        <v/>
      </c>
      <c r="M2484" s="69" t="str">
        <f>IF(TimeSpend[[#This Row],[Personnel number]]&lt;&gt;"",VLOOKUP(TimeSpend[[#This Row],[Personnel number]],Users!A:B,2,0),"")</f>
        <v/>
      </c>
      <c r="N2484" s="69" t="str">
        <f>IF(TimeSpend[[#This Row],[Network Description]]&lt;&gt;"",VLOOKUP(TimeSpend[[#This Row],[Network Description]],Projects!A:C,3,0),"")</f>
        <v/>
      </c>
      <c r="O2484" s="69" t="str">
        <f>IF(TimeSpend[[#This Row],[Activity]]&lt;&gt;"",VLOOKUP(TimeSpend[[#This Row],[Activity]],Activity,2,FALSE),"")</f>
        <v/>
      </c>
    </row>
    <row r="2485" spans="3:15" ht="16.5" customHeight="1" x14ac:dyDescent="0.25">
      <c r="C2485" s="68" t="str">
        <f t="shared" si="41"/>
        <v/>
      </c>
      <c r="D2485" s="69" t="str">
        <f>IF(TimeSpend[[#This Row],[Network Description]]&lt;&gt;"",VLOOKUP(TimeSpend[[#This Row],[Network Description]],Projects!A:B,2,0),"")</f>
        <v/>
      </c>
      <c r="F2485" s="96"/>
      <c r="L2485" s="69" t="str">
        <f>IF(TimeSpend[[#This Row],[Personnel number]]&lt;&gt;"",Utilization!$J$2,"")</f>
        <v/>
      </c>
      <c r="M2485" s="69" t="str">
        <f>IF(TimeSpend[[#This Row],[Personnel number]]&lt;&gt;"",VLOOKUP(TimeSpend[[#This Row],[Personnel number]],Users!A:B,2,0),"")</f>
        <v/>
      </c>
      <c r="N2485" s="69" t="str">
        <f>IF(TimeSpend[[#This Row],[Network Description]]&lt;&gt;"",VLOOKUP(TimeSpend[[#This Row],[Network Description]],Projects!A:C,3,0),"")</f>
        <v/>
      </c>
      <c r="O2485" s="69" t="str">
        <f>IF(TimeSpend[[#This Row],[Activity]]&lt;&gt;"",VLOOKUP(TimeSpend[[#This Row],[Activity]],Activity,2,FALSE),"")</f>
        <v/>
      </c>
    </row>
    <row r="2486" spans="3:15" ht="16.5" customHeight="1" x14ac:dyDescent="0.25">
      <c r="C2486" s="68" t="str">
        <f t="shared" si="41"/>
        <v/>
      </c>
      <c r="D2486" s="69" t="str">
        <f>IF(TimeSpend[[#This Row],[Network Description]]&lt;&gt;"",VLOOKUP(TimeSpend[[#This Row],[Network Description]],Projects!A:B,2,0),"")</f>
        <v/>
      </c>
      <c r="F2486" s="96"/>
      <c r="L2486" s="69" t="str">
        <f>IF(TimeSpend[[#This Row],[Personnel number]]&lt;&gt;"",Utilization!$J$2,"")</f>
        <v/>
      </c>
      <c r="M2486" s="69" t="str">
        <f>IF(TimeSpend[[#This Row],[Personnel number]]&lt;&gt;"",VLOOKUP(TimeSpend[[#This Row],[Personnel number]],Users!A:B,2,0),"")</f>
        <v/>
      </c>
      <c r="N2486" s="69" t="str">
        <f>IF(TimeSpend[[#This Row],[Network Description]]&lt;&gt;"",VLOOKUP(TimeSpend[[#This Row],[Network Description]],Projects!A:C,3,0),"")</f>
        <v/>
      </c>
      <c r="O2486" s="69" t="str">
        <f>IF(TimeSpend[[#This Row],[Activity]]&lt;&gt;"",VLOOKUP(TimeSpend[[#This Row],[Activity]],Activity,2,FALSE),"")</f>
        <v/>
      </c>
    </row>
    <row r="2487" spans="3:15" ht="16.5" customHeight="1" x14ac:dyDescent="0.25">
      <c r="C2487" s="68" t="str">
        <f t="shared" si="41"/>
        <v/>
      </c>
      <c r="D2487" s="69" t="str">
        <f>IF(TimeSpend[[#This Row],[Network Description]]&lt;&gt;"",VLOOKUP(TimeSpend[[#This Row],[Network Description]],Projects!A:B,2,0),"")</f>
        <v/>
      </c>
      <c r="F2487" s="96"/>
      <c r="L2487" s="69" t="str">
        <f>IF(TimeSpend[[#This Row],[Personnel number]]&lt;&gt;"",Utilization!$J$2,"")</f>
        <v/>
      </c>
      <c r="M2487" s="69" t="str">
        <f>IF(TimeSpend[[#This Row],[Personnel number]]&lt;&gt;"",VLOOKUP(TimeSpend[[#This Row],[Personnel number]],Users!A:B,2,0),"")</f>
        <v/>
      </c>
      <c r="N2487" s="69" t="str">
        <f>IF(TimeSpend[[#This Row],[Network Description]]&lt;&gt;"",VLOOKUP(TimeSpend[[#This Row],[Network Description]],Projects!A:C,3,0),"")</f>
        <v/>
      </c>
      <c r="O2487" s="69" t="str">
        <f>IF(TimeSpend[[#This Row],[Activity]]&lt;&gt;"",VLOOKUP(TimeSpend[[#This Row],[Activity]],Activity,2,FALSE),"")</f>
        <v/>
      </c>
    </row>
    <row r="2488" spans="3:15" ht="16.5" customHeight="1" x14ac:dyDescent="0.25">
      <c r="C2488" s="68" t="str">
        <f t="shared" si="41"/>
        <v/>
      </c>
      <c r="D2488" s="69" t="str">
        <f>IF(TimeSpend[[#This Row],[Network Description]]&lt;&gt;"",VLOOKUP(TimeSpend[[#This Row],[Network Description]],Projects!A:B,2,0),"")</f>
        <v/>
      </c>
      <c r="F2488" s="96"/>
      <c r="L2488" s="69" t="str">
        <f>IF(TimeSpend[[#This Row],[Personnel number]]&lt;&gt;"",Utilization!$J$2,"")</f>
        <v/>
      </c>
      <c r="M2488" s="69" t="str">
        <f>IF(TimeSpend[[#This Row],[Personnel number]]&lt;&gt;"",VLOOKUP(TimeSpend[[#This Row],[Personnel number]],Users!A:B,2,0),"")</f>
        <v/>
      </c>
      <c r="N2488" s="69" t="str">
        <f>IF(TimeSpend[[#This Row],[Network Description]]&lt;&gt;"",VLOOKUP(TimeSpend[[#This Row],[Network Description]],Projects!A:C,3,0),"")</f>
        <v/>
      </c>
      <c r="O2488" s="69" t="str">
        <f>IF(TimeSpend[[#This Row],[Activity]]&lt;&gt;"",VLOOKUP(TimeSpend[[#This Row],[Activity]],Activity,2,FALSE),"")</f>
        <v/>
      </c>
    </row>
    <row r="2489" spans="3:15" ht="16.5" customHeight="1" x14ac:dyDescent="0.25">
      <c r="C2489" s="68" t="str">
        <f t="shared" si="41"/>
        <v/>
      </c>
      <c r="D2489" s="69" t="str">
        <f>IF(TimeSpend[[#This Row],[Network Description]]&lt;&gt;"",VLOOKUP(TimeSpend[[#This Row],[Network Description]],Projects!A:B,2,0),"")</f>
        <v/>
      </c>
      <c r="F2489" s="96"/>
      <c r="L2489" s="69" t="str">
        <f>IF(TimeSpend[[#This Row],[Personnel number]]&lt;&gt;"",Utilization!$J$2,"")</f>
        <v/>
      </c>
      <c r="M2489" s="69" t="str">
        <f>IF(TimeSpend[[#This Row],[Personnel number]]&lt;&gt;"",VLOOKUP(TimeSpend[[#This Row],[Personnel number]],Users!A:B,2,0),"")</f>
        <v/>
      </c>
      <c r="N2489" s="69" t="str">
        <f>IF(TimeSpend[[#This Row],[Network Description]]&lt;&gt;"",VLOOKUP(TimeSpend[[#This Row],[Network Description]],Projects!A:C,3,0),"")</f>
        <v/>
      </c>
      <c r="O2489" s="69" t="str">
        <f>IF(TimeSpend[[#This Row],[Activity]]&lt;&gt;"",VLOOKUP(TimeSpend[[#This Row],[Activity]],Activity,2,FALSE),"")</f>
        <v/>
      </c>
    </row>
    <row r="2490" spans="3:15" ht="16.5" customHeight="1" x14ac:dyDescent="0.25">
      <c r="C2490" s="68" t="str">
        <f t="shared" si="41"/>
        <v/>
      </c>
      <c r="D2490" s="69" t="str">
        <f>IF(TimeSpend[[#This Row],[Network Description]]&lt;&gt;"",VLOOKUP(TimeSpend[[#This Row],[Network Description]],Projects!A:B,2,0),"")</f>
        <v/>
      </c>
      <c r="F2490" s="96"/>
      <c r="L2490" s="69" t="str">
        <f>IF(TimeSpend[[#This Row],[Personnel number]]&lt;&gt;"",Utilization!$J$2,"")</f>
        <v/>
      </c>
      <c r="M2490" s="69" t="str">
        <f>IF(TimeSpend[[#This Row],[Personnel number]]&lt;&gt;"",VLOOKUP(TimeSpend[[#This Row],[Personnel number]],Users!A:B,2,0),"")</f>
        <v/>
      </c>
      <c r="N2490" s="69" t="str">
        <f>IF(TimeSpend[[#This Row],[Network Description]]&lt;&gt;"",VLOOKUP(TimeSpend[[#This Row],[Network Description]],Projects!A:C,3,0),"")</f>
        <v/>
      </c>
      <c r="O2490" s="69" t="str">
        <f>IF(TimeSpend[[#This Row],[Activity]]&lt;&gt;"",VLOOKUP(TimeSpend[[#This Row],[Activity]],Activity,2,FALSE),"")</f>
        <v/>
      </c>
    </row>
    <row r="2491" spans="3:15" ht="16.5" customHeight="1" x14ac:dyDescent="0.25">
      <c r="C2491" s="68" t="str">
        <f t="shared" si="41"/>
        <v/>
      </c>
      <c r="D2491" s="69" t="str">
        <f>IF(TimeSpend[[#This Row],[Network Description]]&lt;&gt;"",VLOOKUP(TimeSpend[[#This Row],[Network Description]],Projects!A:B,2,0),"")</f>
        <v/>
      </c>
      <c r="F2491" s="96"/>
      <c r="L2491" s="69" t="str">
        <f>IF(TimeSpend[[#This Row],[Personnel number]]&lt;&gt;"",Utilization!$J$2,"")</f>
        <v/>
      </c>
      <c r="M2491" s="69" t="str">
        <f>IF(TimeSpend[[#This Row],[Personnel number]]&lt;&gt;"",VLOOKUP(TimeSpend[[#This Row],[Personnel number]],Users!A:B,2,0),"")</f>
        <v/>
      </c>
      <c r="N2491" s="69" t="str">
        <f>IF(TimeSpend[[#This Row],[Network Description]]&lt;&gt;"",VLOOKUP(TimeSpend[[#This Row],[Network Description]],Projects!A:C,3,0),"")</f>
        <v/>
      </c>
      <c r="O2491" s="69" t="str">
        <f>IF(TimeSpend[[#This Row],[Activity]]&lt;&gt;"",VLOOKUP(TimeSpend[[#This Row],[Activity]],Activity,2,FALSE),"")</f>
        <v/>
      </c>
    </row>
    <row r="2492" spans="3:15" ht="16.5" customHeight="1" x14ac:dyDescent="0.25">
      <c r="C2492" s="68" t="str">
        <f t="shared" si="41"/>
        <v/>
      </c>
      <c r="D2492" s="69" t="str">
        <f>IF(TimeSpend[[#This Row],[Network Description]]&lt;&gt;"",VLOOKUP(TimeSpend[[#This Row],[Network Description]],Projects!A:B,2,0),"")</f>
        <v/>
      </c>
      <c r="F2492" s="96"/>
      <c r="L2492" s="69" t="str">
        <f>IF(TimeSpend[[#This Row],[Personnel number]]&lt;&gt;"",Utilization!$J$2,"")</f>
        <v/>
      </c>
      <c r="M2492" s="69" t="str">
        <f>IF(TimeSpend[[#This Row],[Personnel number]]&lt;&gt;"",VLOOKUP(TimeSpend[[#This Row],[Personnel number]],Users!A:B,2,0),"")</f>
        <v/>
      </c>
      <c r="N2492" s="69" t="str">
        <f>IF(TimeSpend[[#This Row],[Network Description]]&lt;&gt;"",VLOOKUP(TimeSpend[[#This Row],[Network Description]],Projects!A:C,3,0),"")</f>
        <v/>
      </c>
      <c r="O2492" s="69" t="str">
        <f>IF(TimeSpend[[#This Row],[Activity]]&lt;&gt;"",VLOOKUP(TimeSpend[[#This Row],[Activity]],Activity,2,FALSE),"")</f>
        <v/>
      </c>
    </row>
    <row r="2493" spans="3:15" ht="16.5" customHeight="1" x14ac:dyDescent="0.25">
      <c r="C2493" s="68" t="str">
        <f t="shared" si="41"/>
        <v/>
      </c>
      <c r="D2493" s="69" t="str">
        <f>IF(TimeSpend[[#This Row],[Network Description]]&lt;&gt;"",VLOOKUP(TimeSpend[[#This Row],[Network Description]],Projects!A:B,2,0),"")</f>
        <v/>
      </c>
      <c r="F2493" s="96"/>
      <c r="L2493" s="69" t="str">
        <f>IF(TimeSpend[[#This Row],[Personnel number]]&lt;&gt;"",Utilization!$J$2,"")</f>
        <v/>
      </c>
      <c r="M2493" s="69" t="str">
        <f>IF(TimeSpend[[#This Row],[Personnel number]]&lt;&gt;"",VLOOKUP(TimeSpend[[#This Row],[Personnel number]],Users!A:B,2,0),"")</f>
        <v/>
      </c>
      <c r="N2493" s="69" t="str">
        <f>IF(TimeSpend[[#This Row],[Network Description]]&lt;&gt;"",VLOOKUP(TimeSpend[[#This Row],[Network Description]],Projects!A:C,3,0),"")</f>
        <v/>
      </c>
      <c r="O2493" s="69" t="str">
        <f>IF(TimeSpend[[#This Row],[Activity]]&lt;&gt;"",VLOOKUP(TimeSpend[[#This Row],[Activity]],Activity,2,FALSE),"")</f>
        <v/>
      </c>
    </row>
    <row r="2494" spans="3:15" ht="16.5" customHeight="1" x14ac:dyDescent="0.25">
      <c r="C2494" s="68" t="str">
        <f t="shared" si="41"/>
        <v/>
      </c>
      <c r="D2494" s="69" t="str">
        <f>IF(TimeSpend[[#This Row],[Network Description]]&lt;&gt;"",VLOOKUP(TimeSpend[[#This Row],[Network Description]],Projects!A:B,2,0),"")</f>
        <v/>
      </c>
      <c r="F2494" s="96"/>
      <c r="L2494" s="69" t="str">
        <f>IF(TimeSpend[[#This Row],[Personnel number]]&lt;&gt;"",Utilization!$J$2,"")</f>
        <v/>
      </c>
      <c r="M2494" s="69" t="str">
        <f>IF(TimeSpend[[#This Row],[Personnel number]]&lt;&gt;"",VLOOKUP(TimeSpend[[#This Row],[Personnel number]],Users!A:B,2,0),"")</f>
        <v/>
      </c>
      <c r="N2494" s="69" t="str">
        <f>IF(TimeSpend[[#This Row],[Network Description]]&lt;&gt;"",VLOOKUP(TimeSpend[[#This Row],[Network Description]],Projects!A:C,3,0),"")</f>
        <v/>
      </c>
      <c r="O2494" s="69" t="str">
        <f>IF(TimeSpend[[#This Row],[Activity]]&lt;&gt;"",VLOOKUP(TimeSpend[[#This Row],[Activity]],Activity,2,FALSE),"")</f>
        <v/>
      </c>
    </row>
    <row r="2495" spans="3:15" ht="16.5" customHeight="1" x14ac:dyDescent="0.25">
      <c r="C2495" s="68" t="str">
        <f t="shared" si="41"/>
        <v/>
      </c>
      <c r="D2495" s="69" t="str">
        <f>IF(TimeSpend[[#This Row],[Network Description]]&lt;&gt;"",VLOOKUP(TimeSpend[[#This Row],[Network Description]],Projects!A:B,2,0),"")</f>
        <v/>
      </c>
      <c r="F2495" s="96"/>
      <c r="L2495" s="69" t="str">
        <f>IF(TimeSpend[[#This Row],[Personnel number]]&lt;&gt;"",Utilization!$J$2,"")</f>
        <v/>
      </c>
      <c r="M2495" s="69" t="str">
        <f>IF(TimeSpend[[#This Row],[Personnel number]]&lt;&gt;"",VLOOKUP(TimeSpend[[#This Row],[Personnel number]],Users!A:B,2,0),"")</f>
        <v/>
      </c>
      <c r="N2495" s="69" t="str">
        <f>IF(TimeSpend[[#This Row],[Network Description]]&lt;&gt;"",VLOOKUP(TimeSpend[[#This Row],[Network Description]],Projects!A:C,3,0),"")</f>
        <v/>
      </c>
      <c r="O2495" s="69" t="str">
        <f>IF(TimeSpend[[#This Row],[Activity]]&lt;&gt;"",VLOOKUP(TimeSpend[[#This Row],[Activity]],Activity,2,FALSE),"")</f>
        <v/>
      </c>
    </row>
    <row r="2496" spans="3:15" ht="16.5" customHeight="1" x14ac:dyDescent="0.25">
      <c r="C2496" s="68" t="str">
        <f t="shared" si="41"/>
        <v/>
      </c>
      <c r="D2496" s="69" t="str">
        <f>IF(TimeSpend[[#This Row],[Network Description]]&lt;&gt;"",VLOOKUP(TimeSpend[[#This Row],[Network Description]],Projects!A:B,2,0),"")</f>
        <v/>
      </c>
      <c r="F2496" s="96"/>
      <c r="L2496" s="69" t="str">
        <f>IF(TimeSpend[[#This Row],[Personnel number]]&lt;&gt;"",Utilization!$J$2,"")</f>
        <v/>
      </c>
      <c r="M2496" s="69" t="str">
        <f>IF(TimeSpend[[#This Row],[Personnel number]]&lt;&gt;"",VLOOKUP(TimeSpend[[#This Row],[Personnel number]],Users!A:B,2,0),"")</f>
        <v/>
      </c>
      <c r="N2496" s="69" t="str">
        <f>IF(TimeSpend[[#This Row],[Network Description]]&lt;&gt;"",VLOOKUP(TimeSpend[[#This Row],[Network Description]],Projects!A:C,3,0),"")</f>
        <v/>
      </c>
      <c r="O2496" s="69" t="str">
        <f>IF(TimeSpend[[#This Row],[Activity]]&lt;&gt;"",VLOOKUP(TimeSpend[[#This Row],[Activity]],Activity,2,FALSE),"")</f>
        <v/>
      </c>
    </row>
    <row r="2497" spans="3:15" ht="16.5" customHeight="1" x14ac:dyDescent="0.25">
      <c r="C2497" s="68" t="str">
        <f t="shared" ref="C2497:C2560" si="42">IF((I2497-INT(I2497))*24-(H2497-INT(H2497))*24=0,"",(I2497-INT(I2497))*24-(H2497-INT(H2497))*24)</f>
        <v/>
      </c>
      <c r="D2497" s="69" t="str">
        <f>IF(TimeSpend[[#This Row],[Network Description]]&lt;&gt;"",VLOOKUP(TimeSpend[[#This Row],[Network Description]],Projects!A:B,2,0),"")</f>
        <v/>
      </c>
      <c r="F2497" s="96"/>
      <c r="L2497" s="69" t="str">
        <f>IF(TimeSpend[[#This Row],[Personnel number]]&lt;&gt;"",Utilization!$J$2,"")</f>
        <v/>
      </c>
      <c r="M2497" s="69" t="str">
        <f>IF(TimeSpend[[#This Row],[Personnel number]]&lt;&gt;"",VLOOKUP(TimeSpend[[#This Row],[Personnel number]],Users!A:B,2,0),"")</f>
        <v/>
      </c>
      <c r="N2497" s="69" t="str">
        <f>IF(TimeSpend[[#This Row],[Network Description]]&lt;&gt;"",VLOOKUP(TimeSpend[[#This Row],[Network Description]],Projects!A:C,3,0),"")</f>
        <v/>
      </c>
      <c r="O2497" s="69" t="str">
        <f>IF(TimeSpend[[#This Row],[Activity]]&lt;&gt;"",VLOOKUP(TimeSpend[[#This Row],[Activity]],Activity,2,FALSE),"")</f>
        <v/>
      </c>
    </row>
    <row r="2498" spans="3:15" ht="16.5" customHeight="1" x14ac:dyDescent="0.25">
      <c r="C2498" s="68" t="str">
        <f t="shared" si="42"/>
        <v/>
      </c>
      <c r="D2498" s="69" t="str">
        <f>IF(TimeSpend[[#This Row],[Network Description]]&lt;&gt;"",VLOOKUP(TimeSpend[[#This Row],[Network Description]],Projects!A:B,2,0),"")</f>
        <v/>
      </c>
      <c r="F2498" s="96"/>
      <c r="L2498" s="69" t="str">
        <f>IF(TimeSpend[[#This Row],[Personnel number]]&lt;&gt;"",Utilization!$J$2,"")</f>
        <v/>
      </c>
      <c r="M2498" s="69" t="str">
        <f>IF(TimeSpend[[#This Row],[Personnel number]]&lt;&gt;"",VLOOKUP(TimeSpend[[#This Row],[Personnel number]],Users!A:B,2,0),"")</f>
        <v/>
      </c>
      <c r="N2498" s="69" t="str">
        <f>IF(TimeSpend[[#This Row],[Network Description]]&lt;&gt;"",VLOOKUP(TimeSpend[[#This Row],[Network Description]],Projects!A:C,3,0),"")</f>
        <v/>
      </c>
      <c r="O2498" s="69" t="str">
        <f>IF(TimeSpend[[#This Row],[Activity]]&lt;&gt;"",VLOOKUP(TimeSpend[[#This Row],[Activity]],Activity,2,FALSE),"")</f>
        <v/>
      </c>
    </row>
    <row r="2499" spans="3:15" ht="16.5" customHeight="1" x14ac:dyDescent="0.25">
      <c r="C2499" s="68" t="str">
        <f t="shared" si="42"/>
        <v/>
      </c>
      <c r="D2499" s="69" t="str">
        <f>IF(TimeSpend[[#This Row],[Network Description]]&lt;&gt;"",VLOOKUP(TimeSpend[[#This Row],[Network Description]],Projects!A:B,2,0),"")</f>
        <v/>
      </c>
      <c r="F2499" s="96"/>
      <c r="L2499" s="69" t="str">
        <f>IF(TimeSpend[[#This Row],[Personnel number]]&lt;&gt;"",Utilization!$J$2,"")</f>
        <v/>
      </c>
      <c r="M2499" s="69" t="str">
        <f>IF(TimeSpend[[#This Row],[Personnel number]]&lt;&gt;"",VLOOKUP(TimeSpend[[#This Row],[Personnel number]],Users!A:B,2,0),"")</f>
        <v/>
      </c>
      <c r="N2499" s="69" t="str">
        <f>IF(TimeSpend[[#This Row],[Network Description]]&lt;&gt;"",VLOOKUP(TimeSpend[[#This Row],[Network Description]],Projects!A:C,3,0),"")</f>
        <v/>
      </c>
      <c r="O2499" s="69" t="str">
        <f>IF(TimeSpend[[#This Row],[Activity]]&lt;&gt;"",VLOOKUP(TimeSpend[[#This Row],[Activity]],Activity,2,FALSE),"")</f>
        <v/>
      </c>
    </row>
    <row r="2500" spans="3:15" ht="16.5" customHeight="1" x14ac:dyDescent="0.25">
      <c r="C2500" s="68" t="str">
        <f t="shared" si="42"/>
        <v/>
      </c>
      <c r="D2500" s="69" t="str">
        <f>IF(TimeSpend[[#This Row],[Network Description]]&lt;&gt;"",VLOOKUP(TimeSpend[[#This Row],[Network Description]],Projects!A:B,2,0),"")</f>
        <v/>
      </c>
      <c r="F2500" s="96"/>
      <c r="L2500" s="69" t="str">
        <f>IF(TimeSpend[[#This Row],[Personnel number]]&lt;&gt;"",Utilization!$J$2,"")</f>
        <v/>
      </c>
      <c r="M2500" s="69" t="str">
        <f>IF(TimeSpend[[#This Row],[Personnel number]]&lt;&gt;"",VLOOKUP(TimeSpend[[#This Row],[Personnel number]],Users!A:B,2,0),"")</f>
        <v/>
      </c>
      <c r="N2500" s="69" t="str">
        <f>IF(TimeSpend[[#This Row],[Network Description]]&lt;&gt;"",VLOOKUP(TimeSpend[[#This Row],[Network Description]],Projects!A:C,3,0),"")</f>
        <v/>
      </c>
      <c r="O2500" s="69" t="str">
        <f>IF(TimeSpend[[#This Row],[Activity]]&lt;&gt;"",VLOOKUP(TimeSpend[[#This Row],[Activity]],Activity,2,FALSE),"")</f>
        <v/>
      </c>
    </row>
    <row r="2501" spans="3:15" ht="16.5" customHeight="1" x14ac:dyDescent="0.25">
      <c r="C2501" s="68" t="str">
        <f t="shared" si="42"/>
        <v/>
      </c>
      <c r="D2501" s="69" t="str">
        <f>IF(TimeSpend[[#This Row],[Network Description]]&lt;&gt;"",VLOOKUP(TimeSpend[[#This Row],[Network Description]],Projects!A:B,2,0),"")</f>
        <v/>
      </c>
      <c r="F2501" s="96"/>
      <c r="L2501" s="69" t="str">
        <f>IF(TimeSpend[[#This Row],[Personnel number]]&lt;&gt;"",Utilization!$J$2,"")</f>
        <v/>
      </c>
      <c r="M2501" s="69" t="str">
        <f>IF(TimeSpend[[#This Row],[Personnel number]]&lt;&gt;"",VLOOKUP(TimeSpend[[#This Row],[Personnel number]],Users!A:B,2,0),"")</f>
        <v/>
      </c>
      <c r="N2501" s="69" t="str">
        <f>IF(TimeSpend[[#This Row],[Network Description]]&lt;&gt;"",VLOOKUP(TimeSpend[[#This Row],[Network Description]],Projects!A:C,3,0),"")</f>
        <v/>
      </c>
      <c r="O2501" s="69" t="str">
        <f>IF(TimeSpend[[#This Row],[Activity]]&lt;&gt;"",VLOOKUP(TimeSpend[[#This Row],[Activity]],Activity,2,FALSE),"")</f>
        <v/>
      </c>
    </row>
    <row r="2502" spans="3:15" ht="16.5" customHeight="1" x14ac:dyDescent="0.25">
      <c r="C2502" s="68" t="str">
        <f t="shared" si="42"/>
        <v/>
      </c>
      <c r="D2502" s="69" t="str">
        <f>IF(TimeSpend[[#This Row],[Network Description]]&lt;&gt;"",VLOOKUP(TimeSpend[[#This Row],[Network Description]],Projects!A:B,2,0),"")</f>
        <v/>
      </c>
      <c r="F2502" s="96"/>
      <c r="L2502" s="69" t="str">
        <f>IF(TimeSpend[[#This Row],[Personnel number]]&lt;&gt;"",Utilization!$J$2,"")</f>
        <v/>
      </c>
      <c r="M2502" s="69" t="str">
        <f>IF(TimeSpend[[#This Row],[Personnel number]]&lt;&gt;"",VLOOKUP(TimeSpend[[#This Row],[Personnel number]],Users!A:B,2,0),"")</f>
        <v/>
      </c>
      <c r="N2502" s="69" t="str">
        <f>IF(TimeSpend[[#This Row],[Network Description]]&lt;&gt;"",VLOOKUP(TimeSpend[[#This Row],[Network Description]],Projects!A:C,3,0),"")</f>
        <v/>
      </c>
      <c r="O2502" s="69" t="str">
        <f>IF(TimeSpend[[#This Row],[Activity]]&lt;&gt;"",VLOOKUP(TimeSpend[[#This Row],[Activity]],Activity,2,FALSE),"")</f>
        <v/>
      </c>
    </row>
    <row r="2503" spans="3:15" ht="16.5" customHeight="1" x14ac:dyDescent="0.25">
      <c r="C2503" s="68" t="str">
        <f t="shared" si="42"/>
        <v/>
      </c>
      <c r="D2503" s="69" t="str">
        <f>IF(TimeSpend[[#This Row],[Network Description]]&lt;&gt;"",VLOOKUP(TimeSpend[[#This Row],[Network Description]],Projects!A:B,2,0),"")</f>
        <v/>
      </c>
      <c r="F2503" s="96"/>
      <c r="L2503" s="69" t="str">
        <f>IF(TimeSpend[[#This Row],[Personnel number]]&lt;&gt;"",Utilization!$J$2,"")</f>
        <v/>
      </c>
      <c r="M2503" s="69" t="str">
        <f>IF(TimeSpend[[#This Row],[Personnel number]]&lt;&gt;"",VLOOKUP(TimeSpend[[#This Row],[Personnel number]],Users!A:B,2,0),"")</f>
        <v/>
      </c>
      <c r="N2503" s="69" t="str">
        <f>IF(TimeSpend[[#This Row],[Network Description]]&lt;&gt;"",VLOOKUP(TimeSpend[[#This Row],[Network Description]],Projects!A:C,3,0),"")</f>
        <v/>
      </c>
      <c r="O2503" s="69" t="str">
        <f>IF(TimeSpend[[#This Row],[Activity]]&lt;&gt;"",VLOOKUP(TimeSpend[[#This Row],[Activity]],Activity,2,FALSE),"")</f>
        <v/>
      </c>
    </row>
    <row r="2504" spans="3:15" ht="16.5" customHeight="1" x14ac:dyDescent="0.25">
      <c r="C2504" s="68" t="str">
        <f t="shared" si="42"/>
        <v/>
      </c>
      <c r="D2504" s="69" t="str">
        <f>IF(TimeSpend[[#This Row],[Network Description]]&lt;&gt;"",VLOOKUP(TimeSpend[[#This Row],[Network Description]],Projects!A:B,2,0),"")</f>
        <v/>
      </c>
      <c r="F2504" s="96"/>
      <c r="L2504" s="69" t="str">
        <f>IF(TimeSpend[[#This Row],[Personnel number]]&lt;&gt;"",Utilization!$J$2,"")</f>
        <v/>
      </c>
      <c r="M2504" s="69" t="str">
        <f>IF(TimeSpend[[#This Row],[Personnel number]]&lt;&gt;"",VLOOKUP(TimeSpend[[#This Row],[Personnel number]],Users!A:B,2,0),"")</f>
        <v/>
      </c>
      <c r="N2504" s="69" t="str">
        <f>IF(TimeSpend[[#This Row],[Network Description]]&lt;&gt;"",VLOOKUP(TimeSpend[[#This Row],[Network Description]],Projects!A:C,3,0),"")</f>
        <v/>
      </c>
      <c r="O2504" s="69" t="str">
        <f>IF(TimeSpend[[#This Row],[Activity]]&lt;&gt;"",VLOOKUP(TimeSpend[[#This Row],[Activity]],Activity,2,FALSE),"")</f>
        <v/>
      </c>
    </row>
    <row r="2505" spans="3:15" ht="16.5" customHeight="1" x14ac:dyDescent="0.25">
      <c r="C2505" s="68" t="str">
        <f t="shared" si="42"/>
        <v/>
      </c>
      <c r="D2505" s="69" t="str">
        <f>IF(TimeSpend[[#This Row],[Network Description]]&lt;&gt;"",VLOOKUP(TimeSpend[[#This Row],[Network Description]],Projects!A:B,2,0),"")</f>
        <v/>
      </c>
      <c r="F2505" s="96"/>
      <c r="L2505" s="69" t="str">
        <f>IF(TimeSpend[[#This Row],[Personnel number]]&lt;&gt;"",Utilization!$J$2,"")</f>
        <v/>
      </c>
      <c r="M2505" s="69" t="str">
        <f>IF(TimeSpend[[#This Row],[Personnel number]]&lt;&gt;"",VLOOKUP(TimeSpend[[#This Row],[Personnel number]],Users!A:B,2,0),"")</f>
        <v/>
      </c>
      <c r="N2505" s="69" t="str">
        <f>IF(TimeSpend[[#This Row],[Network Description]]&lt;&gt;"",VLOOKUP(TimeSpend[[#This Row],[Network Description]],Projects!A:C,3,0),"")</f>
        <v/>
      </c>
      <c r="O2505" s="69" t="str">
        <f>IF(TimeSpend[[#This Row],[Activity]]&lt;&gt;"",VLOOKUP(TimeSpend[[#This Row],[Activity]],Activity,2,FALSE),"")</f>
        <v/>
      </c>
    </row>
    <row r="2506" spans="3:15" ht="16.5" customHeight="1" x14ac:dyDescent="0.25">
      <c r="C2506" s="68" t="str">
        <f t="shared" si="42"/>
        <v/>
      </c>
      <c r="D2506" s="69" t="str">
        <f>IF(TimeSpend[[#This Row],[Network Description]]&lt;&gt;"",VLOOKUP(TimeSpend[[#This Row],[Network Description]],Projects!A:B,2,0),"")</f>
        <v/>
      </c>
      <c r="F2506" s="96"/>
      <c r="L2506" s="69" t="str">
        <f>IF(TimeSpend[[#This Row],[Personnel number]]&lt;&gt;"",Utilization!$J$2,"")</f>
        <v/>
      </c>
      <c r="M2506" s="69" t="str">
        <f>IF(TimeSpend[[#This Row],[Personnel number]]&lt;&gt;"",VLOOKUP(TimeSpend[[#This Row],[Personnel number]],Users!A:B,2,0),"")</f>
        <v/>
      </c>
      <c r="N2506" s="69" t="str">
        <f>IF(TimeSpend[[#This Row],[Network Description]]&lt;&gt;"",VLOOKUP(TimeSpend[[#This Row],[Network Description]],Projects!A:C,3,0),"")</f>
        <v/>
      </c>
      <c r="O2506" s="69" t="str">
        <f>IF(TimeSpend[[#This Row],[Activity]]&lt;&gt;"",VLOOKUP(TimeSpend[[#This Row],[Activity]],Activity,2,FALSE),"")</f>
        <v/>
      </c>
    </row>
    <row r="2507" spans="3:15" ht="16.5" customHeight="1" x14ac:dyDescent="0.25">
      <c r="C2507" s="68" t="str">
        <f t="shared" si="42"/>
        <v/>
      </c>
      <c r="D2507" s="69" t="str">
        <f>IF(TimeSpend[[#This Row],[Network Description]]&lt;&gt;"",VLOOKUP(TimeSpend[[#This Row],[Network Description]],Projects!A:B,2,0),"")</f>
        <v/>
      </c>
      <c r="F2507" s="96"/>
      <c r="L2507" s="69" t="str">
        <f>IF(TimeSpend[[#This Row],[Personnel number]]&lt;&gt;"",Utilization!$J$2,"")</f>
        <v/>
      </c>
      <c r="M2507" s="69" t="str">
        <f>IF(TimeSpend[[#This Row],[Personnel number]]&lt;&gt;"",VLOOKUP(TimeSpend[[#This Row],[Personnel number]],Users!A:B,2,0),"")</f>
        <v/>
      </c>
      <c r="N2507" s="69" t="str">
        <f>IF(TimeSpend[[#This Row],[Network Description]]&lt;&gt;"",VLOOKUP(TimeSpend[[#This Row],[Network Description]],Projects!A:C,3,0),"")</f>
        <v/>
      </c>
      <c r="O2507" s="69" t="str">
        <f>IF(TimeSpend[[#This Row],[Activity]]&lt;&gt;"",VLOOKUP(TimeSpend[[#This Row],[Activity]],Activity,2,FALSE),"")</f>
        <v/>
      </c>
    </row>
    <row r="2508" spans="3:15" ht="16.5" customHeight="1" x14ac:dyDescent="0.25">
      <c r="C2508" s="68" t="str">
        <f t="shared" si="42"/>
        <v/>
      </c>
      <c r="D2508" s="69" t="str">
        <f>IF(TimeSpend[[#This Row],[Network Description]]&lt;&gt;"",VLOOKUP(TimeSpend[[#This Row],[Network Description]],Projects!A:B,2,0),"")</f>
        <v/>
      </c>
      <c r="F2508" s="96"/>
      <c r="L2508" s="69" t="str">
        <f>IF(TimeSpend[[#This Row],[Personnel number]]&lt;&gt;"",Utilization!$J$2,"")</f>
        <v/>
      </c>
      <c r="M2508" s="69" t="str">
        <f>IF(TimeSpend[[#This Row],[Personnel number]]&lt;&gt;"",VLOOKUP(TimeSpend[[#This Row],[Personnel number]],Users!A:B,2,0),"")</f>
        <v/>
      </c>
      <c r="N2508" s="69" t="str">
        <f>IF(TimeSpend[[#This Row],[Network Description]]&lt;&gt;"",VLOOKUP(TimeSpend[[#This Row],[Network Description]],Projects!A:C,3,0),"")</f>
        <v/>
      </c>
      <c r="O2508" s="69" t="str">
        <f>IF(TimeSpend[[#This Row],[Activity]]&lt;&gt;"",VLOOKUP(TimeSpend[[#This Row],[Activity]],Activity,2,FALSE),"")</f>
        <v/>
      </c>
    </row>
    <row r="2509" spans="3:15" ht="16.5" customHeight="1" x14ac:dyDescent="0.25">
      <c r="C2509" s="68" t="str">
        <f t="shared" si="42"/>
        <v/>
      </c>
      <c r="D2509" s="69" t="str">
        <f>IF(TimeSpend[[#This Row],[Network Description]]&lt;&gt;"",VLOOKUP(TimeSpend[[#This Row],[Network Description]],Projects!A:B,2,0),"")</f>
        <v/>
      </c>
      <c r="F2509" s="96"/>
      <c r="L2509" s="69" t="str">
        <f>IF(TimeSpend[[#This Row],[Personnel number]]&lt;&gt;"",Utilization!$J$2,"")</f>
        <v/>
      </c>
      <c r="M2509" s="69" t="str">
        <f>IF(TimeSpend[[#This Row],[Personnel number]]&lt;&gt;"",VLOOKUP(TimeSpend[[#This Row],[Personnel number]],Users!A:B,2,0),"")</f>
        <v/>
      </c>
      <c r="N2509" s="69" t="str">
        <f>IF(TimeSpend[[#This Row],[Network Description]]&lt;&gt;"",VLOOKUP(TimeSpend[[#This Row],[Network Description]],Projects!A:C,3,0),"")</f>
        <v/>
      </c>
      <c r="O2509" s="69" t="str">
        <f>IF(TimeSpend[[#This Row],[Activity]]&lt;&gt;"",VLOOKUP(TimeSpend[[#This Row],[Activity]],Activity,2,FALSE),"")</f>
        <v/>
      </c>
    </row>
    <row r="2510" spans="3:15" ht="16.5" customHeight="1" x14ac:dyDescent="0.25">
      <c r="C2510" s="68" t="str">
        <f t="shared" si="42"/>
        <v/>
      </c>
      <c r="D2510" s="69" t="str">
        <f>IF(TimeSpend[[#This Row],[Network Description]]&lt;&gt;"",VLOOKUP(TimeSpend[[#This Row],[Network Description]],Projects!A:B,2,0),"")</f>
        <v/>
      </c>
      <c r="F2510" s="96"/>
      <c r="L2510" s="69" t="str">
        <f>IF(TimeSpend[[#This Row],[Personnel number]]&lt;&gt;"",Utilization!$J$2,"")</f>
        <v/>
      </c>
      <c r="M2510" s="69" t="str">
        <f>IF(TimeSpend[[#This Row],[Personnel number]]&lt;&gt;"",VLOOKUP(TimeSpend[[#This Row],[Personnel number]],Users!A:B,2,0),"")</f>
        <v/>
      </c>
      <c r="N2510" s="69" t="str">
        <f>IF(TimeSpend[[#This Row],[Network Description]]&lt;&gt;"",VLOOKUP(TimeSpend[[#This Row],[Network Description]],Projects!A:C,3,0),"")</f>
        <v/>
      </c>
      <c r="O2510" s="69" t="str">
        <f>IF(TimeSpend[[#This Row],[Activity]]&lt;&gt;"",VLOOKUP(TimeSpend[[#This Row],[Activity]],Activity,2,FALSE),"")</f>
        <v/>
      </c>
    </row>
    <row r="2511" spans="3:15" ht="16.5" customHeight="1" x14ac:dyDescent="0.25">
      <c r="C2511" s="68" t="str">
        <f t="shared" si="42"/>
        <v/>
      </c>
      <c r="D2511" s="69" t="str">
        <f>IF(TimeSpend[[#This Row],[Network Description]]&lt;&gt;"",VLOOKUP(TimeSpend[[#This Row],[Network Description]],Projects!A:B,2,0),"")</f>
        <v/>
      </c>
      <c r="F2511" s="96"/>
      <c r="L2511" s="69" t="str">
        <f>IF(TimeSpend[[#This Row],[Personnel number]]&lt;&gt;"",Utilization!$J$2,"")</f>
        <v/>
      </c>
      <c r="M2511" s="69" t="str">
        <f>IF(TimeSpend[[#This Row],[Personnel number]]&lt;&gt;"",VLOOKUP(TimeSpend[[#This Row],[Personnel number]],Users!A:B,2,0),"")</f>
        <v/>
      </c>
      <c r="N2511" s="69" t="str">
        <f>IF(TimeSpend[[#This Row],[Network Description]]&lt;&gt;"",VLOOKUP(TimeSpend[[#This Row],[Network Description]],Projects!A:C,3,0),"")</f>
        <v/>
      </c>
      <c r="O2511" s="69" t="str">
        <f>IF(TimeSpend[[#This Row],[Activity]]&lt;&gt;"",VLOOKUP(TimeSpend[[#This Row],[Activity]],Activity,2,FALSE),"")</f>
        <v/>
      </c>
    </row>
    <row r="2512" spans="3:15" ht="16.5" customHeight="1" x14ac:dyDescent="0.25">
      <c r="C2512" s="68" t="str">
        <f t="shared" si="42"/>
        <v/>
      </c>
      <c r="D2512" s="69" t="str">
        <f>IF(TimeSpend[[#This Row],[Network Description]]&lt;&gt;"",VLOOKUP(TimeSpend[[#This Row],[Network Description]],Projects!A:B,2,0),"")</f>
        <v/>
      </c>
      <c r="F2512" s="96"/>
      <c r="L2512" s="69" t="str">
        <f>IF(TimeSpend[[#This Row],[Personnel number]]&lt;&gt;"",Utilization!$J$2,"")</f>
        <v/>
      </c>
      <c r="M2512" s="69" t="str">
        <f>IF(TimeSpend[[#This Row],[Personnel number]]&lt;&gt;"",VLOOKUP(TimeSpend[[#This Row],[Personnel number]],Users!A:B,2,0),"")</f>
        <v/>
      </c>
      <c r="N2512" s="69" t="str">
        <f>IF(TimeSpend[[#This Row],[Network Description]]&lt;&gt;"",VLOOKUP(TimeSpend[[#This Row],[Network Description]],Projects!A:C,3,0),"")</f>
        <v/>
      </c>
      <c r="O2512" s="69" t="str">
        <f>IF(TimeSpend[[#This Row],[Activity]]&lt;&gt;"",VLOOKUP(TimeSpend[[#This Row],[Activity]],Activity,2,FALSE),"")</f>
        <v/>
      </c>
    </row>
    <row r="2513" spans="3:15" ht="16.5" customHeight="1" x14ac:dyDescent="0.25">
      <c r="C2513" s="68" t="str">
        <f t="shared" si="42"/>
        <v/>
      </c>
      <c r="D2513" s="69" t="str">
        <f>IF(TimeSpend[[#This Row],[Network Description]]&lt;&gt;"",VLOOKUP(TimeSpend[[#This Row],[Network Description]],Projects!A:B,2,0),"")</f>
        <v/>
      </c>
      <c r="F2513" s="96"/>
      <c r="L2513" s="69" t="str">
        <f>IF(TimeSpend[[#This Row],[Personnel number]]&lt;&gt;"",Utilization!$J$2,"")</f>
        <v/>
      </c>
      <c r="M2513" s="69" t="str">
        <f>IF(TimeSpend[[#This Row],[Personnel number]]&lt;&gt;"",VLOOKUP(TimeSpend[[#This Row],[Personnel number]],Users!A:B,2,0),"")</f>
        <v/>
      </c>
      <c r="N2513" s="69" t="str">
        <f>IF(TimeSpend[[#This Row],[Network Description]]&lt;&gt;"",VLOOKUP(TimeSpend[[#This Row],[Network Description]],Projects!A:C,3,0),"")</f>
        <v/>
      </c>
      <c r="O2513" s="69" t="str">
        <f>IF(TimeSpend[[#This Row],[Activity]]&lt;&gt;"",VLOOKUP(TimeSpend[[#This Row],[Activity]],Activity,2,FALSE),"")</f>
        <v/>
      </c>
    </row>
    <row r="2514" spans="3:15" ht="16.5" customHeight="1" x14ac:dyDescent="0.25">
      <c r="C2514" s="68" t="str">
        <f t="shared" si="42"/>
        <v/>
      </c>
      <c r="D2514" s="69" t="str">
        <f>IF(TimeSpend[[#This Row],[Network Description]]&lt;&gt;"",VLOOKUP(TimeSpend[[#This Row],[Network Description]],Projects!A:B,2,0),"")</f>
        <v/>
      </c>
      <c r="F2514" s="96"/>
      <c r="L2514" s="69" t="str">
        <f>IF(TimeSpend[[#This Row],[Personnel number]]&lt;&gt;"",Utilization!$J$2,"")</f>
        <v/>
      </c>
      <c r="M2514" s="69" t="str">
        <f>IF(TimeSpend[[#This Row],[Personnel number]]&lt;&gt;"",VLOOKUP(TimeSpend[[#This Row],[Personnel number]],Users!A:B,2,0),"")</f>
        <v/>
      </c>
      <c r="N2514" s="69" t="str">
        <f>IF(TimeSpend[[#This Row],[Network Description]]&lt;&gt;"",VLOOKUP(TimeSpend[[#This Row],[Network Description]],Projects!A:C,3,0),"")</f>
        <v/>
      </c>
      <c r="O2514" s="69" t="str">
        <f>IF(TimeSpend[[#This Row],[Activity]]&lt;&gt;"",VLOOKUP(TimeSpend[[#This Row],[Activity]],Activity,2,FALSE),"")</f>
        <v/>
      </c>
    </row>
    <row r="2515" spans="3:15" ht="16.5" customHeight="1" x14ac:dyDescent="0.25">
      <c r="C2515" s="68" t="str">
        <f t="shared" si="42"/>
        <v/>
      </c>
      <c r="D2515" s="69" t="str">
        <f>IF(TimeSpend[[#This Row],[Network Description]]&lt;&gt;"",VLOOKUP(TimeSpend[[#This Row],[Network Description]],Projects!A:B,2,0),"")</f>
        <v/>
      </c>
      <c r="F2515" s="96"/>
      <c r="L2515" s="69" t="str">
        <f>IF(TimeSpend[[#This Row],[Personnel number]]&lt;&gt;"",Utilization!$J$2,"")</f>
        <v/>
      </c>
      <c r="M2515" s="69" t="str">
        <f>IF(TimeSpend[[#This Row],[Personnel number]]&lt;&gt;"",VLOOKUP(TimeSpend[[#This Row],[Personnel number]],Users!A:B,2,0),"")</f>
        <v/>
      </c>
      <c r="N2515" s="69" t="str">
        <f>IF(TimeSpend[[#This Row],[Network Description]]&lt;&gt;"",VLOOKUP(TimeSpend[[#This Row],[Network Description]],Projects!A:C,3,0),"")</f>
        <v/>
      </c>
      <c r="O2515" s="69" t="str">
        <f>IF(TimeSpend[[#This Row],[Activity]]&lt;&gt;"",VLOOKUP(TimeSpend[[#This Row],[Activity]],Activity,2,FALSE),"")</f>
        <v/>
      </c>
    </row>
    <row r="2516" spans="3:15" ht="16.5" customHeight="1" x14ac:dyDescent="0.25">
      <c r="C2516" s="68" t="str">
        <f t="shared" si="42"/>
        <v/>
      </c>
      <c r="D2516" s="69" t="str">
        <f>IF(TimeSpend[[#This Row],[Network Description]]&lt;&gt;"",VLOOKUP(TimeSpend[[#This Row],[Network Description]],Projects!A:B,2,0),"")</f>
        <v/>
      </c>
      <c r="F2516" s="96"/>
      <c r="L2516" s="69" t="str">
        <f>IF(TimeSpend[[#This Row],[Personnel number]]&lt;&gt;"",Utilization!$J$2,"")</f>
        <v/>
      </c>
      <c r="M2516" s="69" t="str">
        <f>IF(TimeSpend[[#This Row],[Personnel number]]&lt;&gt;"",VLOOKUP(TimeSpend[[#This Row],[Personnel number]],Users!A:B,2,0),"")</f>
        <v/>
      </c>
      <c r="N2516" s="69" t="str">
        <f>IF(TimeSpend[[#This Row],[Network Description]]&lt;&gt;"",VLOOKUP(TimeSpend[[#This Row],[Network Description]],Projects!A:C,3,0),"")</f>
        <v/>
      </c>
      <c r="O2516" s="69" t="str">
        <f>IF(TimeSpend[[#This Row],[Activity]]&lt;&gt;"",VLOOKUP(TimeSpend[[#This Row],[Activity]],Activity,2,FALSE),"")</f>
        <v/>
      </c>
    </row>
    <row r="2517" spans="3:15" ht="16.5" customHeight="1" x14ac:dyDescent="0.25">
      <c r="C2517" s="68" t="str">
        <f t="shared" si="42"/>
        <v/>
      </c>
      <c r="D2517" s="69" t="str">
        <f>IF(TimeSpend[[#This Row],[Network Description]]&lt;&gt;"",VLOOKUP(TimeSpend[[#This Row],[Network Description]],Projects!A:B,2,0),"")</f>
        <v/>
      </c>
      <c r="F2517" s="96"/>
      <c r="L2517" s="69" t="str">
        <f>IF(TimeSpend[[#This Row],[Personnel number]]&lt;&gt;"",Utilization!$J$2,"")</f>
        <v/>
      </c>
      <c r="M2517" s="69" t="str">
        <f>IF(TimeSpend[[#This Row],[Personnel number]]&lt;&gt;"",VLOOKUP(TimeSpend[[#This Row],[Personnel number]],Users!A:B,2,0),"")</f>
        <v/>
      </c>
      <c r="N2517" s="69" t="str">
        <f>IF(TimeSpend[[#This Row],[Network Description]]&lt;&gt;"",VLOOKUP(TimeSpend[[#This Row],[Network Description]],Projects!A:C,3,0),"")</f>
        <v/>
      </c>
      <c r="O2517" s="69" t="str">
        <f>IF(TimeSpend[[#This Row],[Activity]]&lt;&gt;"",VLOOKUP(TimeSpend[[#This Row],[Activity]],Activity,2,FALSE),"")</f>
        <v/>
      </c>
    </row>
    <row r="2518" spans="3:15" ht="16.5" customHeight="1" x14ac:dyDescent="0.25">
      <c r="C2518" s="68" t="str">
        <f t="shared" si="42"/>
        <v/>
      </c>
      <c r="D2518" s="69" t="str">
        <f>IF(TimeSpend[[#This Row],[Network Description]]&lt;&gt;"",VLOOKUP(TimeSpend[[#This Row],[Network Description]],Projects!A:B,2,0),"")</f>
        <v/>
      </c>
      <c r="F2518" s="96"/>
      <c r="L2518" s="69" t="str">
        <f>IF(TimeSpend[[#This Row],[Personnel number]]&lt;&gt;"",Utilization!$J$2,"")</f>
        <v/>
      </c>
      <c r="M2518" s="69" t="str">
        <f>IF(TimeSpend[[#This Row],[Personnel number]]&lt;&gt;"",VLOOKUP(TimeSpend[[#This Row],[Personnel number]],Users!A:B,2,0),"")</f>
        <v/>
      </c>
      <c r="N2518" s="69" t="str">
        <f>IF(TimeSpend[[#This Row],[Network Description]]&lt;&gt;"",VLOOKUP(TimeSpend[[#This Row],[Network Description]],Projects!A:C,3,0),"")</f>
        <v/>
      </c>
      <c r="O2518" s="69" t="str">
        <f>IF(TimeSpend[[#This Row],[Activity]]&lt;&gt;"",VLOOKUP(TimeSpend[[#This Row],[Activity]],Activity,2,FALSE),"")</f>
        <v/>
      </c>
    </row>
    <row r="2519" spans="3:15" ht="16.5" customHeight="1" x14ac:dyDescent="0.25">
      <c r="C2519" s="68" t="str">
        <f t="shared" si="42"/>
        <v/>
      </c>
      <c r="D2519" s="69" t="str">
        <f>IF(TimeSpend[[#This Row],[Network Description]]&lt;&gt;"",VLOOKUP(TimeSpend[[#This Row],[Network Description]],Projects!A:B,2,0),"")</f>
        <v/>
      </c>
      <c r="F2519" s="96"/>
      <c r="L2519" s="69" t="str">
        <f>IF(TimeSpend[[#This Row],[Personnel number]]&lt;&gt;"",Utilization!$J$2,"")</f>
        <v/>
      </c>
      <c r="M2519" s="69" t="str">
        <f>IF(TimeSpend[[#This Row],[Personnel number]]&lt;&gt;"",VLOOKUP(TimeSpend[[#This Row],[Personnel number]],Users!A:B,2,0),"")</f>
        <v/>
      </c>
      <c r="N2519" s="69" t="str">
        <f>IF(TimeSpend[[#This Row],[Network Description]]&lt;&gt;"",VLOOKUP(TimeSpend[[#This Row],[Network Description]],Projects!A:C,3,0),"")</f>
        <v/>
      </c>
      <c r="O2519" s="69" t="str">
        <f>IF(TimeSpend[[#This Row],[Activity]]&lt;&gt;"",VLOOKUP(TimeSpend[[#This Row],[Activity]],Activity,2,FALSE),"")</f>
        <v/>
      </c>
    </row>
    <row r="2520" spans="3:15" ht="16.5" customHeight="1" x14ac:dyDescent="0.25">
      <c r="C2520" s="68" t="str">
        <f t="shared" si="42"/>
        <v/>
      </c>
      <c r="D2520" s="69" t="str">
        <f>IF(TimeSpend[[#This Row],[Network Description]]&lt;&gt;"",VLOOKUP(TimeSpend[[#This Row],[Network Description]],Projects!A:B,2,0),"")</f>
        <v/>
      </c>
      <c r="F2520" s="96"/>
      <c r="L2520" s="69" t="str">
        <f>IF(TimeSpend[[#This Row],[Personnel number]]&lt;&gt;"",Utilization!$J$2,"")</f>
        <v/>
      </c>
      <c r="M2520" s="69" t="str">
        <f>IF(TimeSpend[[#This Row],[Personnel number]]&lt;&gt;"",VLOOKUP(TimeSpend[[#This Row],[Personnel number]],Users!A:B,2,0),"")</f>
        <v/>
      </c>
      <c r="N2520" s="69" t="str">
        <f>IF(TimeSpend[[#This Row],[Network Description]]&lt;&gt;"",VLOOKUP(TimeSpend[[#This Row],[Network Description]],Projects!A:C,3,0),"")</f>
        <v/>
      </c>
      <c r="O2520" s="69" t="str">
        <f>IF(TimeSpend[[#This Row],[Activity]]&lt;&gt;"",VLOOKUP(TimeSpend[[#This Row],[Activity]],Activity,2,FALSE),"")</f>
        <v/>
      </c>
    </row>
    <row r="2521" spans="3:15" ht="16.5" customHeight="1" x14ac:dyDescent="0.25">
      <c r="C2521" s="68" t="str">
        <f t="shared" si="42"/>
        <v/>
      </c>
      <c r="D2521" s="69" t="str">
        <f>IF(TimeSpend[[#This Row],[Network Description]]&lt;&gt;"",VLOOKUP(TimeSpend[[#This Row],[Network Description]],Projects!A:B,2,0),"")</f>
        <v/>
      </c>
      <c r="F2521" s="96"/>
      <c r="L2521" s="69" t="str">
        <f>IF(TimeSpend[[#This Row],[Personnel number]]&lt;&gt;"",Utilization!$J$2,"")</f>
        <v/>
      </c>
      <c r="M2521" s="69" t="str">
        <f>IF(TimeSpend[[#This Row],[Personnel number]]&lt;&gt;"",VLOOKUP(TimeSpend[[#This Row],[Personnel number]],Users!A:B,2,0),"")</f>
        <v/>
      </c>
      <c r="N2521" s="69" t="str">
        <f>IF(TimeSpend[[#This Row],[Network Description]]&lt;&gt;"",VLOOKUP(TimeSpend[[#This Row],[Network Description]],Projects!A:C,3,0),"")</f>
        <v/>
      </c>
      <c r="O2521" s="69" t="str">
        <f>IF(TimeSpend[[#This Row],[Activity]]&lt;&gt;"",VLOOKUP(TimeSpend[[#This Row],[Activity]],Activity,2,FALSE),"")</f>
        <v/>
      </c>
    </row>
    <row r="2522" spans="3:15" ht="16.5" customHeight="1" x14ac:dyDescent="0.25">
      <c r="C2522" s="68" t="str">
        <f t="shared" si="42"/>
        <v/>
      </c>
      <c r="D2522" s="69" t="str">
        <f>IF(TimeSpend[[#This Row],[Network Description]]&lt;&gt;"",VLOOKUP(TimeSpend[[#This Row],[Network Description]],Projects!A:B,2,0),"")</f>
        <v/>
      </c>
      <c r="F2522" s="96"/>
      <c r="L2522" s="69" t="str">
        <f>IF(TimeSpend[[#This Row],[Personnel number]]&lt;&gt;"",Utilization!$J$2,"")</f>
        <v/>
      </c>
      <c r="M2522" s="69" t="str">
        <f>IF(TimeSpend[[#This Row],[Personnel number]]&lt;&gt;"",VLOOKUP(TimeSpend[[#This Row],[Personnel number]],Users!A:B,2,0),"")</f>
        <v/>
      </c>
      <c r="N2522" s="69" t="str">
        <f>IF(TimeSpend[[#This Row],[Network Description]]&lt;&gt;"",VLOOKUP(TimeSpend[[#This Row],[Network Description]],Projects!A:C,3,0),"")</f>
        <v/>
      </c>
      <c r="O2522" s="69" t="str">
        <f>IF(TimeSpend[[#This Row],[Activity]]&lt;&gt;"",VLOOKUP(TimeSpend[[#This Row],[Activity]],Activity,2,FALSE),"")</f>
        <v/>
      </c>
    </row>
    <row r="2523" spans="3:15" ht="16.5" customHeight="1" x14ac:dyDescent="0.25">
      <c r="C2523" s="68" t="str">
        <f t="shared" si="42"/>
        <v/>
      </c>
      <c r="D2523" s="69" t="str">
        <f>IF(TimeSpend[[#This Row],[Network Description]]&lt;&gt;"",VLOOKUP(TimeSpend[[#This Row],[Network Description]],Projects!A:B,2,0),"")</f>
        <v/>
      </c>
      <c r="F2523" s="96"/>
      <c r="L2523" s="69" t="str">
        <f>IF(TimeSpend[[#This Row],[Personnel number]]&lt;&gt;"",Utilization!$J$2,"")</f>
        <v/>
      </c>
      <c r="M2523" s="69" t="str">
        <f>IF(TimeSpend[[#This Row],[Personnel number]]&lt;&gt;"",VLOOKUP(TimeSpend[[#This Row],[Personnel number]],Users!A:B,2,0),"")</f>
        <v/>
      </c>
      <c r="N2523" s="69" t="str">
        <f>IF(TimeSpend[[#This Row],[Network Description]]&lt;&gt;"",VLOOKUP(TimeSpend[[#This Row],[Network Description]],Projects!A:C,3,0),"")</f>
        <v/>
      </c>
      <c r="O2523" s="69" t="str">
        <f>IF(TimeSpend[[#This Row],[Activity]]&lt;&gt;"",VLOOKUP(TimeSpend[[#This Row],[Activity]],Activity,2,FALSE),"")</f>
        <v/>
      </c>
    </row>
    <row r="2524" spans="3:15" ht="16.5" customHeight="1" x14ac:dyDescent="0.25">
      <c r="C2524" s="68" t="str">
        <f t="shared" si="42"/>
        <v/>
      </c>
      <c r="D2524" s="69" t="str">
        <f>IF(TimeSpend[[#This Row],[Network Description]]&lt;&gt;"",VLOOKUP(TimeSpend[[#This Row],[Network Description]],Projects!A:B,2,0),"")</f>
        <v/>
      </c>
      <c r="F2524" s="96"/>
      <c r="L2524" s="69" t="str">
        <f>IF(TimeSpend[[#This Row],[Personnel number]]&lt;&gt;"",Utilization!$J$2,"")</f>
        <v/>
      </c>
      <c r="M2524" s="69" t="str">
        <f>IF(TimeSpend[[#This Row],[Personnel number]]&lt;&gt;"",VLOOKUP(TimeSpend[[#This Row],[Personnel number]],Users!A:B,2,0),"")</f>
        <v/>
      </c>
      <c r="N2524" s="69" t="str">
        <f>IF(TimeSpend[[#This Row],[Network Description]]&lt;&gt;"",VLOOKUP(TimeSpend[[#This Row],[Network Description]],Projects!A:C,3,0),"")</f>
        <v/>
      </c>
      <c r="O2524" s="69" t="str">
        <f>IF(TimeSpend[[#This Row],[Activity]]&lt;&gt;"",VLOOKUP(TimeSpend[[#This Row],[Activity]],Activity,2,FALSE),"")</f>
        <v/>
      </c>
    </row>
    <row r="2525" spans="3:15" ht="16.5" customHeight="1" x14ac:dyDescent="0.25">
      <c r="C2525" s="68" t="str">
        <f t="shared" si="42"/>
        <v/>
      </c>
      <c r="D2525" s="69" t="str">
        <f>IF(TimeSpend[[#This Row],[Network Description]]&lt;&gt;"",VLOOKUP(TimeSpend[[#This Row],[Network Description]],Projects!A:B,2,0),"")</f>
        <v/>
      </c>
      <c r="F2525" s="96"/>
      <c r="L2525" s="69" t="str">
        <f>IF(TimeSpend[[#This Row],[Personnel number]]&lt;&gt;"",Utilization!$J$2,"")</f>
        <v/>
      </c>
      <c r="M2525" s="69" t="str">
        <f>IF(TimeSpend[[#This Row],[Personnel number]]&lt;&gt;"",VLOOKUP(TimeSpend[[#This Row],[Personnel number]],Users!A:B,2,0),"")</f>
        <v/>
      </c>
      <c r="N2525" s="69" t="str">
        <f>IF(TimeSpend[[#This Row],[Network Description]]&lt;&gt;"",VLOOKUP(TimeSpend[[#This Row],[Network Description]],Projects!A:C,3,0),"")</f>
        <v/>
      </c>
      <c r="O2525" s="69" t="str">
        <f>IF(TimeSpend[[#This Row],[Activity]]&lt;&gt;"",VLOOKUP(TimeSpend[[#This Row],[Activity]],Activity,2,FALSE),"")</f>
        <v/>
      </c>
    </row>
    <row r="2526" spans="3:15" ht="16.5" customHeight="1" x14ac:dyDescent="0.25">
      <c r="C2526" s="68" t="str">
        <f t="shared" si="42"/>
        <v/>
      </c>
      <c r="D2526" s="69" t="str">
        <f>IF(TimeSpend[[#This Row],[Network Description]]&lt;&gt;"",VLOOKUP(TimeSpend[[#This Row],[Network Description]],Projects!A:B,2,0),"")</f>
        <v/>
      </c>
      <c r="F2526" s="96"/>
      <c r="L2526" s="69" t="str">
        <f>IF(TimeSpend[[#This Row],[Personnel number]]&lt;&gt;"",Utilization!$J$2,"")</f>
        <v/>
      </c>
      <c r="M2526" s="69" t="str">
        <f>IF(TimeSpend[[#This Row],[Personnel number]]&lt;&gt;"",VLOOKUP(TimeSpend[[#This Row],[Personnel number]],Users!A:B,2,0),"")</f>
        <v/>
      </c>
      <c r="N2526" s="69" t="str">
        <f>IF(TimeSpend[[#This Row],[Network Description]]&lt;&gt;"",VLOOKUP(TimeSpend[[#This Row],[Network Description]],Projects!A:C,3,0),"")</f>
        <v/>
      </c>
      <c r="O2526" s="69" t="str">
        <f>IF(TimeSpend[[#This Row],[Activity]]&lt;&gt;"",VLOOKUP(TimeSpend[[#This Row],[Activity]],Activity,2,FALSE),"")</f>
        <v/>
      </c>
    </row>
    <row r="2527" spans="3:15" ht="16.5" customHeight="1" x14ac:dyDescent="0.25">
      <c r="C2527" s="68" t="str">
        <f t="shared" si="42"/>
        <v/>
      </c>
      <c r="D2527" s="69" t="str">
        <f>IF(TimeSpend[[#This Row],[Network Description]]&lt;&gt;"",VLOOKUP(TimeSpend[[#This Row],[Network Description]],Projects!A:B,2,0),"")</f>
        <v/>
      </c>
      <c r="F2527" s="96"/>
      <c r="L2527" s="69" t="str">
        <f>IF(TimeSpend[[#This Row],[Personnel number]]&lt;&gt;"",Utilization!$J$2,"")</f>
        <v/>
      </c>
      <c r="M2527" s="69" t="str">
        <f>IF(TimeSpend[[#This Row],[Personnel number]]&lt;&gt;"",VLOOKUP(TimeSpend[[#This Row],[Personnel number]],Users!A:B,2,0),"")</f>
        <v/>
      </c>
      <c r="N2527" s="69" t="str">
        <f>IF(TimeSpend[[#This Row],[Network Description]]&lt;&gt;"",VLOOKUP(TimeSpend[[#This Row],[Network Description]],Projects!A:C,3,0),"")</f>
        <v/>
      </c>
      <c r="O2527" s="69" t="str">
        <f>IF(TimeSpend[[#This Row],[Activity]]&lt;&gt;"",VLOOKUP(TimeSpend[[#This Row],[Activity]],Activity,2,FALSE),"")</f>
        <v/>
      </c>
    </row>
    <row r="2528" spans="3:15" ht="16.5" customHeight="1" x14ac:dyDescent="0.25">
      <c r="C2528" s="68" t="str">
        <f t="shared" si="42"/>
        <v/>
      </c>
      <c r="D2528" s="69" t="str">
        <f>IF(TimeSpend[[#This Row],[Network Description]]&lt;&gt;"",VLOOKUP(TimeSpend[[#This Row],[Network Description]],Projects!A:B,2,0),"")</f>
        <v/>
      </c>
      <c r="F2528" s="96"/>
      <c r="L2528" s="69" t="str">
        <f>IF(TimeSpend[[#This Row],[Personnel number]]&lt;&gt;"",Utilization!$J$2,"")</f>
        <v/>
      </c>
      <c r="M2528" s="69" t="str">
        <f>IF(TimeSpend[[#This Row],[Personnel number]]&lt;&gt;"",VLOOKUP(TimeSpend[[#This Row],[Personnel number]],Users!A:B,2,0),"")</f>
        <v/>
      </c>
      <c r="N2528" s="69" t="str">
        <f>IF(TimeSpend[[#This Row],[Network Description]]&lt;&gt;"",VLOOKUP(TimeSpend[[#This Row],[Network Description]],Projects!A:C,3,0),"")</f>
        <v/>
      </c>
      <c r="O2528" s="69" t="str">
        <f>IF(TimeSpend[[#This Row],[Activity]]&lt;&gt;"",VLOOKUP(TimeSpend[[#This Row],[Activity]],Activity,2,FALSE),"")</f>
        <v/>
      </c>
    </row>
    <row r="2529" spans="3:15" ht="16.5" customHeight="1" x14ac:dyDescent="0.25">
      <c r="C2529" s="68" t="str">
        <f t="shared" si="42"/>
        <v/>
      </c>
      <c r="D2529" s="69" t="str">
        <f>IF(TimeSpend[[#This Row],[Network Description]]&lt;&gt;"",VLOOKUP(TimeSpend[[#This Row],[Network Description]],Projects!A:B,2,0),"")</f>
        <v/>
      </c>
      <c r="F2529" s="96"/>
      <c r="L2529" s="69" t="str">
        <f>IF(TimeSpend[[#This Row],[Personnel number]]&lt;&gt;"",Utilization!$J$2,"")</f>
        <v/>
      </c>
      <c r="M2529" s="69" t="str">
        <f>IF(TimeSpend[[#This Row],[Personnel number]]&lt;&gt;"",VLOOKUP(TimeSpend[[#This Row],[Personnel number]],Users!A:B,2,0),"")</f>
        <v/>
      </c>
      <c r="N2529" s="69" t="str">
        <f>IF(TimeSpend[[#This Row],[Network Description]]&lt;&gt;"",VLOOKUP(TimeSpend[[#This Row],[Network Description]],Projects!A:C,3,0),"")</f>
        <v/>
      </c>
      <c r="O2529" s="69" t="str">
        <f>IF(TimeSpend[[#This Row],[Activity]]&lt;&gt;"",VLOOKUP(TimeSpend[[#This Row],[Activity]],Activity,2,FALSE),"")</f>
        <v/>
      </c>
    </row>
    <row r="2530" spans="3:15" ht="16.5" customHeight="1" x14ac:dyDescent="0.25">
      <c r="C2530" s="68" t="str">
        <f t="shared" si="42"/>
        <v/>
      </c>
      <c r="D2530" s="69" t="str">
        <f>IF(TimeSpend[[#This Row],[Network Description]]&lt;&gt;"",VLOOKUP(TimeSpend[[#This Row],[Network Description]],Projects!A:B,2,0),"")</f>
        <v/>
      </c>
      <c r="F2530" s="96"/>
      <c r="L2530" s="69" t="str">
        <f>IF(TimeSpend[[#This Row],[Personnel number]]&lt;&gt;"",Utilization!$J$2,"")</f>
        <v/>
      </c>
      <c r="M2530" s="69" t="str">
        <f>IF(TimeSpend[[#This Row],[Personnel number]]&lt;&gt;"",VLOOKUP(TimeSpend[[#This Row],[Personnel number]],Users!A:B,2,0),"")</f>
        <v/>
      </c>
      <c r="N2530" s="69" t="str">
        <f>IF(TimeSpend[[#This Row],[Network Description]]&lt;&gt;"",VLOOKUP(TimeSpend[[#This Row],[Network Description]],Projects!A:C,3,0),"")</f>
        <v/>
      </c>
      <c r="O2530" s="69" t="str">
        <f>IF(TimeSpend[[#This Row],[Activity]]&lt;&gt;"",VLOOKUP(TimeSpend[[#This Row],[Activity]],Activity,2,FALSE),"")</f>
        <v/>
      </c>
    </row>
    <row r="2531" spans="3:15" ht="16.5" customHeight="1" x14ac:dyDescent="0.25">
      <c r="C2531" s="68" t="str">
        <f t="shared" si="42"/>
        <v/>
      </c>
      <c r="D2531" s="69" t="str">
        <f>IF(TimeSpend[[#This Row],[Network Description]]&lt;&gt;"",VLOOKUP(TimeSpend[[#This Row],[Network Description]],Projects!A:B,2,0),"")</f>
        <v/>
      </c>
      <c r="F2531" s="96"/>
      <c r="L2531" s="69" t="str">
        <f>IF(TimeSpend[[#This Row],[Personnel number]]&lt;&gt;"",Utilization!$J$2,"")</f>
        <v/>
      </c>
      <c r="M2531" s="69" t="str">
        <f>IF(TimeSpend[[#This Row],[Personnel number]]&lt;&gt;"",VLOOKUP(TimeSpend[[#This Row],[Personnel number]],Users!A:B,2,0),"")</f>
        <v/>
      </c>
      <c r="N2531" s="69" t="str">
        <f>IF(TimeSpend[[#This Row],[Network Description]]&lt;&gt;"",VLOOKUP(TimeSpend[[#This Row],[Network Description]],Projects!A:C,3,0),"")</f>
        <v/>
      </c>
      <c r="O2531" s="69" t="str">
        <f>IF(TimeSpend[[#This Row],[Activity]]&lt;&gt;"",VLOOKUP(TimeSpend[[#This Row],[Activity]],Activity,2,FALSE),"")</f>
        <v/>
      </c>
    </row>
    <row r="2532" spans="3:15" ht="16.5" customHeight="1" x14ac:dyDescent="0.25">
      <c r="C2532" s="68" t="str">
        <f t="shared" si="42"/>
        <v/>
      </c>
      <c r="D2532" s="69" t="str">
        <f>IF(TimeSpend[[#This Row],[Network Description]]&lt;&gt;"",VLOOKUP(TimeSpend[[#This Row],[Network Description]],Projects!A:B,2,0),"")</f>
        <v/>
      </c>
      <c r="F2532" s="96"/>
      <c r="L2532" s="69" t="str">
        <f>IF(TimeSpend[[#This Row],[Personnel number]]&lt;&gt;"",Utilization!$J$2,"")</f>
        <v/>
      </c>
      <c r="M2532" s="69" t="str">
        <f>IF(TimeSpend[[#This Row],[Personnel number]]&lt;&gt;"",VLOOKUP(TimeSpend[[#This Row],[Personnel number]],Users!A:B,2,0),"")</f>
        <v/>
      </c>
      <c r="N2532" s="69" t="str">
        <f>IF(TimeSpend[[#This Row],[Network Description]]&lt;&gt;"",VLOOKUP(TimeSpend[[#This Row],[Network Description]],Projects!A:C,3,0),"")</f>
        <v/>
      </c>
      <c r="O2532" s="69" t="str">
        <f>IF(TimeSpend[[#This Row],[Activity]]&lt;&gt;"",VLOOKUP(TimeSpend[[#This Row],[Activity]],Activity,2,FALSE),"")</f>
        <v/>
      </c>
    </row>
    <row r="2533" spans="3:15" ht="16.5" customHeight="1" x14ac:dyDescent="0.25">
      <c r="C2533" s="68" t="str">
        <f t="shared" si="42"/>
        <v/>
      </c>
      <c r="D2533" s="69" t="str">
        <f>IF(TimeSpend[[#This Row],[Network Description]]&lt;&gt;"",VLOOKUP(TimeSpend[[#This Row],[Network Description]],Projects!A:B,2,0),"")</f>
        <v/>
      </c>
      <c r="F2533" s="96"/>
      <c r="L2533" s="69" t="str">
        <f>IF(TimeSpend[[#This Row],[Personnel number]]&lt;&gt;"",Utilization!$J$2,"")</f>
        <v/>
      </c>
      <c r="M2533" s="69" t="str">
        <f>IF(TimeSpend[[#This Row],[Personnel number]]&lt;&gt;"",VLOOKUP(TimeSpend[[#This Row],[Personnel number]],Users!A:B,2,0),"")</f>
        <v/>
      </c>
      <c r="N2533" s="69" t="str">
        <f>IF(TimeSpend[[#This Row],[Network Description]]&lt;&gt;"",VLOOKUP(TimeSpend[[#This Row],[Network Description]],Projects!A:C,3,0),"")</f>
        <v/>
      </c>
      <c r="O2533" s="69" t="str">
        <f>IF(TimeSpend[[#This Row],[Activity]]&lt;&gt;"",VLOOKUP(TimeSpend[[#This Row],[Activity]],Activity,2,FALSE),"")</f>
        <v/>
      </c>
    </row>
    <row r="2534" spans="3:15" ht="16.5" customHeight="1" x14ac:dyDescent="0.25">
      <c r="C2534" s="68" t="str">
        <f t="shared" si="42"/>
        <v/>
      </c>
      <c r="D2534" s="69" t="str">
        <f>IF(TimeSpend[[#This Row],[Network Description]]&lt;&gt;"",VLOOKUP(TimeSpend[[#This Row],[Network Description]],Projects!A:B,2,0),"")</f>
        <v/>
      </c>
      <c r="F2534" s="96"/>
      <c r="L2534" s="69" t="str">
        <f>IF(TimeSpend[[#This Row],[Personnel number]]&lt;&gt;"",Utilization!$J$2,"")</f>
        <v/>
      </c>
      <c r="M2534" s="69" t="str">
        <f>IF(TimeSpend[[#This Row],[Personnel number]]&lt;&gt;"",VLOOKUP(TimeSpend[[#This Row],[Personnel number]],Users!A:B,2,0),"")</f>
        <v/>
      </c>
      <c r="N2534" s="69" t="str">
        <f>IF(TimeSpend[[#This Row],[Network Description]]&lt;&gt;"",VLOOKUP(TimeSpend[[#This Row],[Network Description]],Projects!A:C,3,0),"")</f>
        <v/>
      </c>
      <c r="O2534" s="69" t="str">
        <f>IF(TimeSpend[[#This Row],[Activity]]&lt;&gt;"",VLOOKUP(TimeSpend[[#This Row],[Activity]],Activity,2,FALSE),"")</f>
        <v/>
      </c>
    </row>
    <row r="2535" spans="3:15" ht="16.5" customHeight="1" x14ac:dyDescent="0.25">
      <c r="C2535" s="68" t="str">
        <f t="shared" si="42"/>
        <v/>
      </c>
      <c r="D2535" s="69" t="str">
        <f>IF(TimeSpend[[#This Row],[Network Description]]&lt;&gt;"",VLOOKUP(TimeSpend[[#This Row],[Network Description]],Projects!A:B,2,0),"")</f>
        <v/>
      </c>
      <c r="F2535" s="96"/>
      <c r="L2535" s="69" t="str">
        <f>IF(TimeSpend[[#This Row],[Personnel number]]&lt;&gt;"",Utilization!$J$2,"")</f>
        <v/>
      </c>
      <c r="M2535" s="69" t="str">
        <f>IF(TimeSpend[[#This Row],[Personnel number]]&lt;&gt;"",VLOOKUP(TimeSpend[[#This Row],[Personnel number]],Users!A:B,2,0),"")</f>
        <v/>
      </c>
      <c r="N2535" s="69" t="str">
        <f>IF(TimeSpend[[#This Row],[Network Description]]&lt;&gt;"",VLOOKUP(TimeSpend[[#This Row],[Network Description]],Projects!A:C,3,0),"")</f>
        <v/>
      </c>
      <c r="O2535" s="69" t="str">
        <f>IF(TimeSpend[[#This Row],[Activity]]&lt;&gt;"",VLOOKUP(TimeSpend[[#This Row],[Activity]],Activity,2,FALSE),"")</f>
        <v/>
      </c>
    </row>
    <row r="2536" spans="3:15" ht="16.5" customHeight="1" x14ac:dyDescent="0.25">
      <c r="C2536" s="68" t="str">
        <f t="shared" si="42"/>
        <v/>
      </c>
      <c r="D2536" s="69" t="str">
        <f>IF(TimeSpend[[#This Row],[Network Description]]&lt;&gt;"",VLOOKUP(TimeSpend[[#This Row],[Network Description]],Projects!A:B,2,0),"")</f>
        <v/>
      </c>
      <c r="F2536" s="96"/>
      <c r="L2536" s="69" t="str">
        <f>IF(TimeSpend[[#This Row],[Personnel number]]&lt;&gt;"",Utilization!$J$2,"")</f>
        <v/>
      </c>
      <c r="M2536" s="69" t="str">
        <f>IF(TimeSpend[[#This Row],[Personnel number]]&lt;&gt;"",VLOOKUP(TimeSpend[[#This Row],[Personnel number]],Users!A:B,2,0),"")</f>
        <v/>
      </c>
      <c r="N2536" s="69" t="str">
        <f>IF(TimeSpend[[#This Row],[Network Description]]&lt;&gt;"",VLOOKUP(TimeSpend[[#This Row],[Network Description]],Projects!A:C,3,0),"")</f>
        <v/>
      </c>
      <c r="O2536" s="69" t="str">
        <f>IF(TimeSpend[[#This Row],[Activity]]&lt;&gt;"",VLOOKUP(TimeSpend[[#This Row],[Activity]],Activity,2,FALSE),"")</f>
        <v/>
      </c>
    </row>
    <row r="2537" spans="3:15" ht="16.5" customHeight="1" x14ac:dyDescent="0.25">
      <c r="C2537" s="68" t="str">
        <f t="shared" si="42"/>
        <v/>
      </c>
      <c r="D2537" s="69" t="str">
        <f>IF(TimeSpend[[#This Row],[Network Description]]&lt;&gt;"",VLOOKUP(TimeSpend[[#This Row],[Network Description]],Projects!A:B,2,0),"")</f>
        <v/>
      </c>
      <c r="F2537" s="96"/>
      <c r="L2537" s="69" t="str">
        <f>IF(TimeSpend[[#This Row],[Personnel number]]&lt;&gt;"",Utilization!$J$2,"")</f>
        <v/>
      </c>
      <c r="M2537" s="69" t="str">
        <f>IF(TimeSpend[[#This Row],[Personnel number]]&lt;&gt;"",VLOOKUP(TimeSpend[[#This Row],[Personnel number]],Users!A:B,2,0),"")</f>
        <v/>
      </c>
      <c r="N2537" s="69" t="str">
        <f>IF(TimeSpend[[#This Row],[Network Description]]&lt;&gt;"",VLOOKUP(TimeSpend[[#This Row],[Network Description]],Projects!A:C,3,0),"")</f>
        <v/>
      </c>
      <c r="O2537" s="69" t="str">
        <f>IF(TimeSpend[[#This Row],[Activity]]&lt;&gt;"",VLOOKUP(TimeSpend[[#This Row],[Activity]],Activity,2,FALSE),"")</f>
        <v/>
      </c>
    </row>
    <row r="2538" spans="3:15" ht="16.5" customHeight="1" x14ac:dyDescent="0.25">
      <c r="C2538" s="68" t="str">
        <f t="shared" si="42"/>
        <v/>
      </c>
      <c r="D2538" s="69" t="str">
        <f>IF(TimeSpend[[#This Row],[Network Description]]&lt;&gt;"",VLOOKUP(TimeSpend[[#This Row],[Network Description]],Projects!A:B,2,0),"")</f>
        <v/>
      </c>
      <c r="F2538" s="96"/>
      <c r="L2538" s="69" t="str">
        <f>IF(TimeSpend[[#This Row],[Personnel number]]&lt;&gt;"",Utilization!$J$2,"")</f>
        <v/>
      </c>
      <c r="M2538" s="69" t="str">
        <f>IF(TimeSpend[[#This Row],[Personnel number]]&lt;&gt;"",VLOOKUP(TimeSpend[[#This Row],[Personnel number]],Users!A:B,2,0),"")</f>
        <v/>
      </c>
      <c r="N2538" s="69" t="str">
        <f>IF(TimeSpend[[#This Row],[Network Description]]&lt;&gt;"",VLOOKUP(TimeSpend[[#This Row],[Network Description]],Projects!A:C,3,0),"")</f>
        <v/>
      </c>
      <c r="O2538" s="69" t="str">
        <f>IF(TimeSpend[[#This Row],[Activity]]&lt;&gt;"",VLOOKUP(TimeSpend[[#This Row],[Activity]],Activity,2,FALSE),"")</f>
        <v/>
      </c>
    </row>
    <row r="2539" spans="3:15" ht="16.5" customHeight="1" x14ac:dyDescent="0.25">
      <c r="C2539" s="68" t="str">
        <f t="shared" si="42"/>
        <v/>
      </c>
      <c r="D2539" s="69" t="str">
        <f>IF(TimeSpend[[#This Row],[Network Description]]&lt;&gt;"",VLOOKUP(TimeSpend[[#This Row],[Network Description]],Projects!A:B,2,0),"")</f>
        <v/>
      </c>
      <c r="F2539" s="96"/>
      <c r="L2539" s="69" t="str">
        <f>IF(TimeSpend[[#This Row],[Personnel number]]&lt;&gt;"",Utilization!$J$2,"")</f>
        <v/>
      </c>
      <c r="M2539" s="69" t="str">
        <f>IF(TimeSpend[[#This Row],[Personnel number]]&lt;&gt;"",VLOOKUP(TimeSpend[[#This Row],[Personnel number]],Users!A:B,2,0),"")</f>
        <v/>
      </c>
      <c r="N2539" s="69" t="str">
        <f>IF(TimeSpend[[#This Row],[Network Description]]&lt;&gt;"",VLOOKUP(TimeSpend[[#This Row],[Network Description]],Projects!A:C,3,0),"")</f>
        <v/>
      </c>
      <c r="O2539" s="69" t="str">
        <f>IF(TimeSpend[[#This Row],[Activity]]&lt;&gt;"",VLOOKUP(TimeSpend[[#This Row],[Activity]],Activity,2,FALSE),"")</f>
        <v/>
      </c>
    </row>
    <row r="2540" spans="3:15" ht="16.5" customHeight="1" x14ac:dyDescent="0.25">
      <c r="C2540" s="68" t="str">
        <f t="shared" si="42"/>
        <v/>
      </c>
      <c r="D2540" s="69" t="str">
        <f>IF(TimeSpend[[#This Row],[Network Description]]&lt;&gt;"",VLOOKUP(TimeSpend[[#This Row],[Network Description]],Projects!A:B,2,0),"")</f>
        <v/>
      </c>
      <c r="F2540" s="96"/>
      <c r="L2540" s="69" t="str">
        <f>IF(TimeSpend[[#This Row],[Personnel number]]&lt;&gt;"",Utilization!$J$2,"")</f>
        <v/>
      </c>
      <c r="M2540" s="69" t="str">
        <f>IF(TimeSpend[[#This Row],[Personnel number]]&lt;&gt;"",VLOOKUP(TimeSpend[[#This Row],[Personnel number]],Users!A:B,2,0),"")</f>
        <v/>
      </c>
      <c r="N2540" s="69" t="str">
        <f>IF(TimeSpend[[#This Row],[Network Description]]&lt;&gt;"",VLOOKUP(TimeSpend[[#This Row],[Network Description]],Projects!A:C,3,0),"")</f>
        <v/>
      </c>
      <c r="O2540" s="69" t="str">
        <f>IF(TimeSpend[[#This Row],[Activity]]&lt;&gt;"",VLOOKUP(TimeSpend[[#This Row],[Activity]],Activity,2,FALSE),"")</f>
        <v/>
      </c>
    </row>
    <row r="2541" spans="3:15" ht="16.5" customHeight="1" x14ac:dyDescent="0.25">
      <c r="C2541" s="68" t="str">
        <f t="shared" si="42"/>
        <v/>
      </c>
      <c r="D2541" s="69" t="str">
        <f>IF(TimeSpend[[#This Row],[Network Description]]&lt;&gt;"",VLOOKUP(TimeSpend[[#This Row],[Network Description]],Projects!A:B,2,0),"")</f>
        <v/>
      </c>
      <c r="F2541" s="96"/>
      <c r="L2541" s="69" t="str">
        <f>IF(TimeSpend[[#This Row],[Personnel number]]&lt;&gt;"",Utilization!$J$2,"")</f>
        <v/>
      </c>
      <c r="M2541" s="69" t="str">
        <f>IF(TimeSpend[[#This Row],[Personnel number]]&lt;&gt;"",VLOOKUP(TimeSpend[[#This Row],[Personnel number]],Users!A:B,2,0),"")</f>
        <v/>
      </c>
      <c r="N2541" s="69" t="str">
        <f>IF(TimeSpend[[#This Row],[Network Description]]&lt;&gt;"",VLOOKUP(TimeSpend[[#This Row],[Network Description]],Projects!A:C,3,0),"")</f>
        <v/>
      </c>
      <c r="O2541" s="69" t="str">
        <f>IF(TimeSpend[[#This Row],[Activity]]&lt;&gt;"",VLOOKUP(TimeSpend[[#This Row],[Activity]],Activity,2,FALSE),"")</f>
        <v/>
      </c>
    </row>
    <row r="2542" spans="3:15" ht="16.5" customHeight="1" x14ac:dyDescent="0.25">
      <c r="C2542" s="68" t="str">
        <f t="shared" si="42"/>
        <v/>
      </c>
      <c r="D2542" s="69" t="str">
        <f>IF(TimeSpend[[#This Row],[Network Description]]&lt;&gt;"",VLOOKUP(TimeSpend[[#This Row],[Network Description]],Projects!A:B,2,0),"")</f>
        <v/>
      </c>
      <c r="F2542" s="96"/>
      <c r="L2542" s="69" t="str">
        <f>IF(TimeSpend[[#This Row],[Personnel number]]&lt;&gt;"",Utilization!$J$2,"")</f>
        <v/>
      </c>
      <c r="M2542" s="69" t="str">
        <f>IF(TimeSpend[[#This Row],[Personnel number]]&lt;&gt;"",VLOOKUP(TimeSpend[[#This Row],[Personnel number]],Users!A:B,2,0),"")</f>
        <v/>
      </c>
      <c r="N2542" s="69" t="str">
        <f>IF(TimeSpend[[#This Row],[Network Description]]&lt;&gt;"",VLOOKUP(TimeSpend[[#This Row],[Network Description]],Projects!A:C,3,0),"")</f>
        <v/>
      </c>
      <c r="O2542" s="69" t="str">
        <f>IF(TimeSpend[[#This Row],[Activity]]&lt;&gt;"",VLOOKUP(TimeSpend[[#This Row],[Activity]],Activity,2,FALSE),"")</f>
        <v/>
      </c>
    </row>
    <row r="2543" spans="3:15" ht="16.5" customHeight="1" x14ac:dyDescent="0.25">
      <c r="C2543" s="68" t="str">
        <f t="shared" si="42"/>
        <v/>
      </c>
      <c r="D2543" s="69" t="str">
        <f>IF(TimeSpend[[#This Row],[Network Description]]&lt;&gt;"",VLOOKUP(TimeSpend[[#This Row],[Network Description]],Projects!A:B,2,0),"")</f>
        <v/>
      </c>
      <c r="F2543" s="96"/>
      <c r="L2543" s="69" t="str">
        <f>IF(TimeSpend[[#This Row],[Personnel number]]&lt;&gt;"",Utilization!$J$2,"")</f>
        <v/>
      </c>
      <c r="M2543" s="69" t="str">
        <f>IF(TimeSpend[[#This Row],[Personnel number]]&lt;&gt;"",VLOOKUP(TimeSpend[[#This Row],[Personnel number]],Users!A:B,2,0),"")</f>
        <v/>
      </c>
      <c r="N2543" s="69" t="str">
        <f>IF(TimeSpend[[#This Row],[Network Description]]&lt;&gt;"",VLOOKUP(TimeSpend[[#This Row],[Network Description]],Projects!A:C,3,0),"")</f>
        <v/>
      </c>
      <c r="O2543" s="69" t="str">
        <f>IF(TimeSpend[[#This Row],[Activity]]&lt;&gt;"",VLOOKUP(TimeSpend[[#This Row],[Activity]],Activity,2,FALSE),"")</f>
        <v/>
      </c>
    </row>
    <row r="2544" spans="3:15" ht="16.5" customHeight="1" x14ac:dyDescent="0.25">
      <c r="C2544" s="68" t="str">
        <f t="shared" si="42"/>
        <v/>
      </c>
      <c r="D2544" s="69" t="str">
        <f>IF(TimeSpend[[#This Row],[Network Description]]&lt;&gt;"",VLOOKUP(TimeSpend[[#This Row],[Network Description]],Projects!A:B,2,0),"")</f>
        <v/>
      </c>
      <c r="F2544" s="96"/>
      <c r="L2544" s="69" t="str">
        <f>IF(TimeSpend[[#This Row],[Personnel number]]&lt;&gt;"",Utilization!$J$2,"")</f>
        <v/>
      </c>
      <c r="M2544" s="69" t="str">
        <f>IF(TimeSpend[[#This Row],[Personnel number]]&lt;&gt;"",VLOOKUP(TimeSpend[[#This Row],[Personnel number]],Users!A:B,2,0),"")</f>
        <v/>
      </c>
      <c r="N2544" s="69" t="str">
        <f>IF(TimeSpend[[#This Row],[Network Description]]&lt;&gt;"",VLOOKUP(TimeSpend[[#This Row],[Network Description]],Projects!A:C,3,0),"")</f>
        <v/>
      </c>
      <c r="O2544" s="69" t="str">
        <f>IF(TimeSpend[[#This Row],[Activity]]&lt;&gt;"",VLOOKUP(TimeSpend[[#This Row],[Activity]],Activity,2,FALSE),"")</f>
        <v/>
      </c>
    </row>
    <row r="2545" spans="3:15" ht="16.5" customHeight="1" x14ac:dyDescent="0.25">
      <c r="C2545" s="68" t="str">
        <f t="shared" si="42"/>
        <v/>
      </c>
      <c r="D2545" s="69" t="str">
        <f>IF(TimeSpend[[#This Row],[Network Description]]&lt;&gt;"",VLOOKUP(TimeSpend[[#This Row],[Network Description]],Projects!A:B,2,0),"")</f>
        <v/>
      </c>
      <c r="F2545" s="96"/>
      <c r="L2545" s="69" t="str">
        <f>IF(TimeSpend[[#This Row],[Personnel number]]&lt;&gt;"",Utilization!$J$2,"")</f>
        <v/>
      </c>
      <c r="M2545" s="69" t="str">
        <f>IF(TimeSpend[[#This Row],[Personnel number]]&lt;&gt;"",VLOOKUP(TimeSpend[[#This Row],[Personnel number]],Users!A:B,2,0),"")</f>
        <v/>
      </c>
      <c r="N2545" s="69" t="str">
        <f>IF(TimeSpend[[#This Row],[Network Description]]&lt;&gt;"",VLOOKUP(TimeSpend[[#This Row],[Network Description]],Projects!A:C,3,0),"")</f>
        <v/>
      </c>
      <c r="O2545" s="69" t="str">
        <f>IF(TimeSpend[[#This Row],[Activity]]&lt;&gt;"",VLOOKUP(TimeSpend[[#This Row],[Activity]],Activity,2,FALSE),"")</f>
        <v/>
      </c>
    </row>
    <row r="2546" spans="3:15" ht="16.5" customHeight="1" x14ac:dyDescent="0.25">
      <c r="C2546" s="68" t="str">
        <f t="shared" si="42"/>
        <v/>
      </c>
      <c r="D2546" s="69" t="str">
        <f>IF(TimeSpend[[#This Row],[Network Description]]&lt;&gt;"",VLOOKUP(TimeSpend[[#This Row],[Network Description]],Projects!A:B,2,0),"")</f>
        <v/>
      </c>
      <c r="F2546" s="96"/>
      <c r="L2546" s="69" t="str">
        <f>IF(TimeSpend[[#This Row],[Personnel number]]&lt;&gt;"",Utilization!$J$2,"")</f>
        <v/>
      </c>
      <c r="M2546" s="69" t="str">
        <f>IF(TimeSpend[[#This Row],[Personnel number]]&lt;&gt;"",VLOOKUP(TimeSpend[[#This Row],[Personnel number]],Users!A:B,2,0),"")</f>
        <v/>
      </c>
      <c r="N2546" s="69" t="str">
        <f>IF(TimeSpend[[#This Row],[Network Description]]&lt;&gt;"",VLOOKUP(TimeSpend[[#This Row],[Network Description]],Projects!A:C,3,0),"")</f>
        <v/>
      </c>
      <c r="O2546" s="69" t="str">
        <f>IF(TimeSpend[[#This Row],[Activity]]&lt;&gt;"",VLOOKUP(TimeSpend[[#This Row],[Activity]],Activity,2,FALSE),"")</f>
        <v/>
      </c>
    </row>
    <row r="2547" spans="3:15" ht="16.5" customHeight="1" x14ac:dyDescent="0.25">
      <c r="C2547" s="68" t="str">
        <f t="shared" si="42"/>
        <v/>
      </c>
      <c r="D2547" s="69" t="str">
        <f>IF(TimeSpend[[#This Row],[Network Description]]&lt;&gt;"",VLOOKUP(TimeSpend[[#This Row],[Network Description]],Projects!A:B,2,0),"")</f>
        <v/>
      </c>
      <c r="F2547" s="96"/>
      <c r="L2547" s="69" t="str">
        <f>IF(TimeSpend[[#This Row],[Personnel number]]&lt;&gt;"",Utilization!$J$2,"")</f>
        <v/>
      </c>
      <c r="M2547" s="69" t="str">
        <f>IF(TimeSpend[[#This Row],[Personnel number]]&lt;&gt;"",VLOOKUP(TimeSpend[[#This Row],[Personnel number]],Users!A:B,2,0),"")</f>
        <v/>
      </c>
      <c r="N2547" s="69" t="str">
        <f>IF(TimeSpend[[#This Row],[Network Description]]&lt;&gt;"",VLOOKUP(TimeSpend[[#This Row],[Network Description]],Projects!A:C,3,0),"")</f>
        <v/>
      </c>
      <c r="O2547" s="69" t="str">
        <f>IF(TimeSpend[[#This Row],[Activity]]&lt;&gt;"",VLOOKUP(TimeSpend[[#This Row],[Activity]],Activity,2,FALSE),"")</f>
        <v/>
      </c>
    </row>
    <row r="2548" spans="3:15" ht="16.5" customHeight="1" x14ac:dyDescent="0.25">
      <c r="C2548" s="68" t="str">
        <f t="shared" si="42"/>
        <v/>
      </c>
      <c r="D2548" s="69" t="str">
        <f>IF(TimeSpend[[#This Row],[Network Description]]&lt;&gt;"",VLOOKUP(TimeSpend[[#This Row],[Network Description]],Projects!A:B,2,0),"")</f>
        <v/>
      </c>
      <c r="F2548" s="96"/>
      <c r="L2548" s="69" t="str">
        <f>IF(TimeSpend[[#This Row],[Personnel number]]&lt;&gt;"",Utilization!$J$2,"")</f>
        <v/>
      </c>
      <c r="M2548" s="69" t="str">
        <f>IF(TimeSpend[[#This Row],[Personnel number]]&lt;&gt;"",VLOOKUP(TimeSpend[[#This Row],[Personnel number]],Users!A:B,2,0),"")</f>
        <v/>
      </c>
      <c r="N2548" s="69" t="str">
        <f>IF(TimeSpend[[#This Row],[Network Description]]&lt;&gt;"",VLOOKUP(TimeSpend[[#This Row],[Network Description]],Projects!A:C,3,0),"")</f>
        <v/>
      </c>
      <c r="O2548" s="69" t="str">
        <f>IF(TimeSpend[[#This Row],[Activity]]&lt;&gt;"",VLOOKUP(TimeSpend[[#This Row],[Activity]],Activity,2,FALSE),"")</f>
        <v/>
      </c>
    </row>
    <row r="2549" spans="3:15" ht="16.5" customHeight="1" x14ac:dyDescent="0.25">
      <c r="C2549" s="68" t="str">
        <f t="shared" si="42"/>
        <v/>
      </c>
      <c r="D2549" s="69" t="str">
        <f>IF(TimeSpend[[#This Row],[Network Description]]&lt;&gt;"",VLOOKUP(TimeSpend[[#This Row],[Network Description]],Projects!A:B,2,0),"")</f>
        <v/>
      </c>
      <c r="F2549" s="96"/>
      <c r="L2549" s="69" t="str">
        <f>IF(TimeSpend[[#This Row],[Personnel number]]&lt;&gt;"",Utilization!$J$2,"")</f>
        <v/>
      </c>
      <c r="M2549" s="69" t="str">
        <f>IF(TimeSpend[[#This Row],[Personnel number]]&lt;&gt;"",VLOOKUP(TimeSpend[[#This Row],[Personnel number]],Users!A:B,2,0),"")</f>
        <v/>
      </c>
      <c r="N2549" s="69" t="str">
        <f>IF(TimeSpend[[#This Row],[Network Description]]&lt;&gt;"",VLOOKUP(TimeSpend[[#This Row],[Network Description]],Projects!A:C,3,0),"")</f>
        <v/>
      </c>
      <c r="O2549" s="69" t="str">
        <f>IF(TimeSpend[[#This Row],[Activity]]&lt;&gt;"",VLOOKUP(TimeSpend[[#This Row],[Activity]],Activity,2,FALSE),"")</f>
        <v/>
      </c>
    </row>
    <row r="2550" spans="3:15" ht="16.5" customHeight="1" x14ac:dyDescent="0.25">
      <c r="C2550" s="68" t="str">
        <f t="shared" si="42"/>
        <v/>
      </c>
      <c r="D2550" s="69" t="str">
        <f>IF(TimeSpend[[#This Row],[Network Description]]&lt;&gt;"",VLOOKUP(TimeSpend[[#This Row],[Network Description]],Projects!A:B,2,0),"")</f>
        <v/>
      </c>
      <c r="F2550" s="96"/>
      <c r="L2550" s="69" t="str">
        <f>IF(TimeSpend[[#This Row],[Personnel number]]&lt;&gt;"",Utilization!$J$2,"")</f>
        <v/>
      </c>
      <c r="M2550" s="69" t="str">
        <f>IF(TimeSpend[[#This Row],[Personnel number]]&lt;&gt;"",VLOOKUP(TimeSpend[[#This Row],[Personnel number]],Users!A:B,2,0),"")</f>
        <v/>
      </c>
      <c r="N2550" s="69" t="str">
        <f>IF(TimeSpend[[#This Row],[Network Description]]&lt;&gt;"",VLOOKUP(TimeSpend[[#This Row],[Network Description]],Projects!A:C,3,0),"")</f>
        <v/>
      </c>
      <c r="O2550" s="69" t="str">
        <f>IF(TimeSpend[[#This Row],[Activity]]&lt;&gt;"",VLOOKUP(TimeSpend[[#This Row],[Activity]],Activity,2,FALSE),"")</f>
        <v/>
      </c>
    </row>
    <row r="2551" spans="3:15" ht="16.5" customHeight="1" x14ac:dyDescent="0.25">
      <c r="C2551" s="68" t="str">
        <f t="shared" si="42"/>
        <v/>
      </c>
      <c r="D2551" s="69" t="str">
        <f>IF(TimeSpend[[#This Row],[Network Description]]&lt;&gt;"",VLOOKUP(TimeSpend[[#This Row],[Network Description]],Projects!A:B,2,0),"")</f>
        <v/>
      </c>
      <c r="F2551" s="96"/>
      <c r="L2551" s="69" t="str">
        <f>IF(TimeSpend[[#This Row],[Personnel number]]&lt;&gt;"",Utilization!$J$2,"")</f>
        <v/>
      </c>
      <c r="M2551" s="69" t="str">
        <f>IF(TimeSpend[[#This Row],[Personnel number]]&lt;&gt;"",VLOOKUP(TimeSpend[[#This Row],[Personnel number]],Users!A:B,2,0),"")</f>
        <v/>
      </c>
      <c r="N2551" s="69" t="str">
        <f>IF(TimeSpend[[#This Row],[Network Description]]&lt;&gt;"",VLOOKUP(TimeSpend[[#This Row],[Network Description]],Projects!A:C,3,0),"")</f>
        <v/>
      </c>
      <c r="O2551" s="69" t="str">
        <f>IF(TimeSpend[[#This Row],[Activity]]&lt;&gt;"",VLOOKUP(TimeSpend[[#This Row],[Activity]],Activity,2,FALSE),"")</f>
        <v/>
      </c>
    </row>
    <row r="2552" spans="3:15" ht="16.5" customHeight="1" x14ac:dyDescent="0.25">
      <c r="C2552" s="68" t="str">
        <f t="shared" si="42"/>
        <v/>
      </c>
      <c r="D2552" s="69" t="str">
        <f>IF(TimeSpend[[#This Row],[Network Description]]&lt;&gt;"",VLOOKUP(TimeSpend[[#This Row],[Network Description]],Projects!A:B,2,0),"")</f>
        <v/>
      </c>
      <c r="F2552" s="96"/>
      <c r="L2552" s="69" t="str">
        <f>IF(TimeSpend[[#This Row],[Personnel number]]&lt;&gt;"",Utilization!$J$2,"")</f>
        <v/>
      </c>
      <c r="M2552" s="69" t="str">
        <f>IF(TimeSpend[[#This Row],[Personnel number]]&lt;&gt;"",VLOOKUP(TimeSpend[[#This Row],[Personnel number]],Users!A:B,2,0),"")</f>
        <v/>
      </c>
      <c r="N2552" s="69" t="str">
        <f>IF(TimeSpend[[#This Row],[Network Description]]&lt;&gt;"",VLOOKUP(TimeSpend[[#This Row],[Network Description]],Projects!A:C,3,0),"")</f>
        <v/>
      </c>
      <c r="O2552" s="69" t="str">
        <f>IF(TimeSpend[[#This Row],[Activity]]&lt;&gt;"",VLOOKUP(TimeSpend[[#This Row],[Activity]],Activity,2,FALSE),"")</f>
        <v/>
      </c>
    </row>
    <row r="2553" spans="3:15" ht="16.5" customHeight="1" x14ac:dyDescent="0.25">
      <c r="C2553" s="68" t="str">
        <f t="shared" si="42"/>
        <v/>
      </c>
      <c r="D2553" s="69" t="str">
        <f>IF(TimeSpend[[#This Row],[Network Description]]&lt;&gt;"",VLOOKUP(TimeSpend[[#This Row],[Network Description]],Projects!A:B,2,0),"")</f>
        <v/>
      </c>
      <c r="F2553" s="96"/>
      <c r="L2553" s="69" t="str">
        <f>IF(TimeSpend[[#This Row],[Personnel number]]&lt;&gt;"",Utilization!$J$2,"")</f>
        <v/>
      </c>
      <c r="M2553" s="69" t="str">
        <f>IF(TimeSpend[[#This Row],[Personnel number]]&lt;&gt;"",VLOOKUP(TimeSpend[[#This Row],[Personnel number]],Users!A:B,2,0),"")</f>
        <v/>
      </c>
      <c r="N2553" s="69" t="str">
        <f>IF(TimeSpend[[#This Row],[Network Description]]&lt;&gt;"",VLOOKUP(TimeSpend[[#This Row],[Network Description]],Projects!A:C,3,0),"")</f>
        <v/>
      </c>
      <c r="O2553" s="69" t="str">
        <f>IF(TimeSpend[[#This Row],[Activity]]&lt;&gt;"",VLOOKUP(TimeSpend[[#This Row],[Activity]],Activity,2,FALSE),"")</f>
        <v/>
      </c>
    </row>
    <row r="2554" spans="3:15" ht="16.5" customHeight="1" x14ac:dyDescent="0.25">
      <c r="C2554" s="68" t="str">
        <f t="shared" si="42"/>
        <v/>
      </c>
      <c r="D2554" s="69" t="str">
        <f>IF(TimeSpend[[#This Row],[Network Description]]&lt;&gt;"",VLOOKUP(TimeSpend[[#This Row],[Network Description]],Projects!A:B,2,0),"")</f>
        <v/>
      </c>
      <c r="F2554" s="96"/>
      <c r="L2554" s="69" t="str">
        <f>IF(TimeSpend[[#This Row],[Personnel number]]&lt;&gt;"",Utilization!$J$2,"")</f>
        <v/>
      </c>
      <c r="M2554" s="69" t="str">
        <f>IF(TimeSpend[[#This Row],[Personnel number]]&lt;&gt;"",VLOOKUP(TimeSpend[[#This Row],[Personnel number]],Users!A:B,2,0),"")</f>
        <v/>
      </c>
      <c r="N2554" s="69" t="str">
        <f>IF(TimeSpend[[#This Row],[Network Description]]&lt;&gt;"",VLOOKUP(TimeSpend[[#This Row],[Network Description]],Projects!A:C,3,0),"")</f>
        <v/>
      </c>
      <c r="O2554" s="69" t="str">
        <f>IF(TimeSpend[[#This Row],[Activity]]&lt;&gt;"",VLOOKUP(TimeSpend[[#This Row],[Activity]],Activity,2,FALSE),"")</f>
        <v/>
      </c>
    </row>
    <row r="2555" spans="3:15" ht="16.5" customHeight="1" x14ac:dyDescent="0.25">
      <c r="C2555" s="68" t="str">
        <f t="shared" si="42"/>
        <v/>
      </c>
      <c r="D2555" s="69" t="str">
        <f>IF(TimeSpend[[#This Row],[Network Description]]&lt;&gt;"",VLOOKUP(TimeSpend[[#This Row],[Network Description]],Projects!A:B,2,0),"")</f>
        <v/>
      </c>
      <c r="F2555" s="96"/>
      <c r="L2555" s="69" t="str">
        <f>IF(TimeSpend[[#This Row],[Personnel number]]&lt;&gt;"",Utilization!$J$2,"")</f>
        <v/>
      </c>
      <c r="M2555" s="69" t="str">
        <f>IF(TimeSpend[[#This Row],[Personnel number]]&lt;&gt;"",VLOOKUP(TimeSpend[[#This Row],[Personnel number]],Users!A:B,2,0),"")</f>
        <v/>
      </c>
      <c r="N2555" s="69" t="str">
        <f>IF(TimeSpend[[#This Row],[Network Description]]&lt;&gt;"",VLOOKUP(TimeSpend[[#This Row],[Network Description]],Projects!A:C,3,0),"")</f>
        <v/>
      </c>
      <c r="O2555" s="69" t="str">
        <f>IF(TimeSpend[[#This Row],[Activity]]&lt;&gt;"",VLOOKUP(TimeSpend[[#This Row],[Activity]],Activity,2,FALSE),"")</f>
        <v/>
      </c>
    </row>
    <row r="2556" spans="3:15" ht="16.5" customHeight="1" x14ac:dyDescent="0.25">
      <c r="C2556" s="68" t="str">
        <f t="shared" si="42"/>
        <v/>
      </c>
      <c r="D2556" s="69" t="str">
        <f>IF(TimeSpend[[#This Row],[Network Description]]&lt;&gt;"",VLOOKUP(TimeSpend[[#This Row],[Network Description]],Projects!A:B,2,0),"")</f>
        <v/>
      </c>
      <c r="F2556" s="96"/>
      <c r="L2556" s="69" t="str">
        <f>IF(TimeSpend[[#This Row],[Personnel number]]&lt;&gt;"",Utilization!$J$2,"")</f>
        <v/>
      </c>
      <c r="M2556" s="69" t="str">
        <f>IF(TimeSpend[[#This Row],[Personnel number]]&lt;&gt;"",VLOOKUP(TimeSpend[[#This Row],[Personnel number]],Users!A:B,2,0),"")</f>
        <v/>
      </c>
      <c r="N2556" s="69" t="str">
        <f>IF(TimeSpend[[#This Row],[Network Description]]&lt;&gt;"",VLOOKUP(TimeSpend[[#This Row],[Network Description]],Projects!A:C,3,0),"")</f>
        <v/>
      </c>
      <c r="O2556" s="69" t="str">
        <f>IF(TimeSpend[[#This Row],[Activity]]&lt;&gt;"",VLOOKUP(TimeSpend[[#This Row],[Activity]],Activity,2,FALSE),"")</f>
        <v/>
      </c>
    </row>
    <row r="2557" spans="3:15" ht="16.5" customHeight="1" x14ac:dyDescent="0.25">
      <c r="C2557" s="68" t="str">
        <f t="shared" si="42"/>
        <v/>
      </c>
      <c r="D2557" s="69" t="str">
        <f>IF(TimeSpend[[#This Row],[Network Description]]&lt;&gt;"",VLOOKUP(TimeSpend[[#This Row],[Network Description]],Projects!A:B,2,0),"")</f>
        <v/>
      </c>
      <c r="F2557" s="96"/>
      <c r="L2557" s="69" t="str">
        <f>IF(TimeSpend[[#This Row],[Personnel number]]&lt;&gt;"",Utilization!$J$2,"")</f>
        <v/>
      </c>
      <c r="M2557" s="69" t="str">
        <f>IF(TimeSpend[[#This Row],[Personnel number]]&lt;&gt;"",VLOOKUP(TimeSpend[[#This Row],[Personnel number]],Users!A:B,2,0),"")</f>
        <v/>
      </c>
      <c r="N2557" s="69" t="str">
        <f>IF(TimeSpend[[#This Row],[Network Description]]&lt;&gt;"",VLOOKUP(TimeSpend[[#This Row],[Network Description]],Projects!A:C,3,0),"")</f>
        <v/>
      </c>
      <c r="O2557" s="69" t="str">
        <f>IF(TimeSpend[[#This Row],[Activity]]&lt;&gt;"",VLOOKUP(TimeSpend[[#This Row],[Activity]],Activity,2,FALSE),"")</f>
        <v/>
      </c>
    </row>
    <row r="2558" spans="3:15" ht="16.5" customHeight="1" x14ac:dyDescent="0.25">
      <c r="C2558" s="68" t="str">
        <f t="shared" si="42"/>
        <v/>
      </c>
      <c r="D2558" s="69" t="str">
        <f>IF(TimeSpend[[#This Row],[Network Description]]&lt;&gt;"",VLOOKUP(TimeSpend[[#This Row],[Network Description]],Projects!A:B,2,0),"")</f>
        <v/>
      </c>
      <c r="F2558" s="96"/>
      <c r="L2558" s="69" t="str">
        <f>IF(TimeSpend[[#This Row],[Personnel number]]&lt;&gt;"",Utilization!$J$2,"")</f>
        <v/>
      </c>
      <c r="M2558" s="69" t="str">
        <f>IF(TimeSpend[[#This Row],[Personnel number]]&lt;&gt;"",VLOOKUP(TimeSpend[[#This Row],[Personnel number]],Users!A:B,2,0),"")</f>
        <v/>
      </c>
      <c r="N2558" s="69" t="str">
        <f>IF(TimeSpend[[#This Row],[Network Description]]&lt;&gt;"",VLOOKUP(TimeSpend[[#This Row],[Network Description]],Projects!A:C,3,0),"")</f>
        <v/>
      </c>
      <c r="O2558" s="69" t="str">
        <f>IF(TimeSpend[[#This Row],[Activity]]&lt;&gt;"",VLOOKUP(TimeSpend[[#This Row],[Activity]],Activity,2,FALSE),"")</f>
        <v/>
      </c>
    </row>
    <row r="2559" spans="3:15" ht="16.5" customHeight="1" x14ac:dyDescent="0.25">
      <c r="C2559" s="68" t="str">
        <f t="shared" si="42"/>
        <v/>
      </c>
      <c r="D2559" s="69" t="str">
        <f>IF(TimeSpend[[#This Row],[Network Description]]&lt;&gt;"",VLOOKUP(TimeSpend[[#This Row],[Network Description]],Projects!A:B,2,0),"")</f>
        <v/>
      </c>
      <c r="F2559" s="96"/>
      <c r="L2559" s="69" t="str">
        <f>IF(TimeSpend[[#This Row],[Personnel number]]&lt;&gt;"",Utilization!$J$2,"")</f>
        <v/>
      </c>
      <c r="M2559" s="69" t="str">
        <f>IF(TimeSpend[[#This Row],[Personnel number]]&lt;&gt;"",VLOOKUP(TimeSpend[[#This Row],[Personnel number]],Users!A:B,2,0),"")</f>
        <v/>
      </c>
      <c r="N2559" s="69" t="str">
        <f>IF(TimeSpend[[#This Row],[Network Description]]&lt;&gt;"",VLOOKUP(TimeSpend[[#This Row],[Network Description]],Projects!A:C,3,0),"")</f>
        <v/>
      </c>
      <c r="O2559" s="69" t="str">
        <f>IF(TimeSpend[[#This Row],[Activity]]&lt;&gt;"",VLOOKUP(TimeSpend[[#This Row],[Activity]],Activity,2,FALSE),"")</f>
        <v/>
      </c>
    </row>
    <row r="2560" spans="3:15" ht="16.5" customHeight="1" x14ac:dyDescent="0.25">
      <c r="C2560" s="68" t="str">
        <f t="shared" si="42"/>
        <v/>
      </c>
      <c r="D2560" s="69" t="str">
        <f>IF(TimeSpend[[#This Row],[Network Description]]&lt;&gt;"",VLOOKUP(TimeSpend[[#This Row],[Network Description]],Projects!A:B,2,0),"")</f>
        <v/>
      </c>
      <c r="F2560" s="96"/>
      <c r="L2560" s="69" t="str">
        <f>IF(TimeSpend[[#This Row],[Personnel number]]&lt;&gt;"",Utilization!$J$2,"")</f>
        <v/>
      </c>
      <c r="M2560" s="69" t="str">
        <f>IF(TimeSpend[[#This Row],[Personnel number]]&lt;&gt;"",VLOOKUP(TimeSpend[[#This Row],[Personnel number]],Users!A:B,2,0),"")</f>
        <v/>
      </c>
      <c r="N2560" s="69" t="str">
        <f>IF(TimeSpend[[#This Row],[Network Description]]&lt;&gt;"",VLOOKUP(TimeSpend[[#This Row],[Network Description]],Projects!A:C,3,0),"")</f>
        <v/>
      </c>
      <c r="O2560" s="69" t="str">
        <f>IF(TimeSpend[[#This Row],[Activity]]&lt;&gt;"",VLOOKUP(TimeSpend[[#This Row],[Activity]],Activity,2,FALSE),"")</f>
        <v/>
      </c>
    </row>
    <row r="2561" spans="3:15" ht="16.5" customHeight="1" x14ac:dyDescent="0.25">
      <c r="C2561" s="68" t="str">
        <f t="shared" ref="C2561:C2624" si="43">IF((I2561-INT(I2561))*24-(H2561-INT(H2561))*24=0,"",(I2561-INT(I2561))*24-(H2561-INT(H2561))*24)</f>
        <v/>
      </c>
      <c r="D2561" s="69" t="str">
        <f>IF(TimeSpend[[#This Row],[Network Description]]&lt;&gt;"",VLOOKUP(TimeSpend[[#This Row],[Network Description]],Projects!A:B,2,0),"")</f>
        <v/>
      </c>
      <c r="F2561" s="96"/>
      <c r="L2561" s="69" t="str">
        <f>IF(TimeSpend[[#This Row],[Personnel number]]&lt;&gt;"",Utilization!$J$2,"")</f>
        <v/>
      </c>
      <c r="M2561" s="69" t="str">
        <f>IF(TimeSpend[[#This Row],[Personnel number]]&lt;&gt;"",VLOOKUP(TimeSpend[[#This Row],[Personnel number]],Users!A:B,2,0),"")</f>
        <v/>
      </c>
      <c r="N2561" s="69" t="str">
        <f>IF(TimeSpend[[#This Row],[Network Description]]&lt;&gt;"",VLOOKUP(TimeSpend[[#This Row],[Network Description]],Projects!A:C,3,0),"")</f>
        <v/>
      </c>
      <c r="O2561" s="69" t="str">
        <f>IF(TimeSpend[[#This Row],[Activity]]&lt;&gt;"",VLOOKUP(TimeSpend[[#This Row],[Activity]],Activity,2,FALSE),"")</f>
        <v/>
      </c>
    </row>
    <row r="2562" spans="3:15" ht="16.5" customHeight="1" x14ac:dyDescent="0.25">
      <c r="C2562" s="68" t="str">
        <f t="shared" si="43"/>
        <v/>
      </c>
      <c r="D2562" s="69" t="str">
        <f>IF(TimeSpend[[#This Row],[Network Description]]&lt;&gt;"",VLOOKUP(TimeSpend[[#This Row],[Network Description]],Projects!A:B,2,0),"")</f>
        <v/>
      </c>
      <c r="F2562" s="96"/>
      <c r="L2562" s="69" t="str">
        <f>IF(TimeSpend[[#This Row],[Personnel number]]&lt;&gt;"",Utilization!$J$2,"")</f>
        <v/>
      </c>
      <c r="M2562" s="69" t="str">
        <f>IF(TimeSpend[[#This Row],[Personnel number]]&lt;&gt;"",VLOOKUP(TimeSpend[[#This Row],[Personnel number]],Users!A:B,2,0),"")</f>
        <v/>
      </c>
      <c r="N2562" s="69" t="str">
        <f>IF(TimeSpend[[#This Row],[Network Description]]&lt;&gt;"",VLOOKUP(TimeSpend[[#This Row],[Network Description]],Projects!A:C,3,0),"")</f>
        <v/>
      </c>
      <c r="O2562" s="69" t="str">
        <f>IF(TimeSpend[[#This Row],[Activity]]&lt;&gt;"",VLOOKUP(TimeSpend[[#This Row],[Activity]],Activity,2,FALSE),"")</f>
        <v/>
      </c>
    </row>
    <row r="2563" spans="3:15" ht="16.5" customHeight="1" x14ac:dyDescent="0.25">
      <c r="C2563" s="68" t="str">
        <f t="shared" si="43"/>
        <v/>
      </c>
      <c r="D2563" s="69" t="str">
        <f>IF(TimeSpend[[#This Row],[Network Description]]&lt;&gt;"",VLOOKUP(TimeSpend[[#This Row],[Network Description]],Projects!A:B,2,0),"")</f>
        <v/>
      </c>
      <c r="F2563" s="96"/>
      <c r="L2563" s="69" t="str">
        <f>IF(TimeSpend[[#This Row],[Personnel number]]&lt;&gt;"",Utilization!$J$2,"")</f>
        <v/>
      </c>
      <c r="M2563" s="69" t="str">
        <f>IF(TimeSpend[[#This Row],[Personnel number]]&lt;&gt;"",VLOOKUP(TimeSpend[[#This Row],[Personnel number]],Users!A:B,2,0),"")</f>
        <v/>
      </c>
      <c r="N2563" s="69" t="str">
        <f>IF(TimeSpend[[#This Row],[Network Description]]&lt;&gt;"",VLOOKUP(TimeSpend[[#This Row],[Network Description]],Projects!A:C,3,0),"")</f>
        <v/>
      </c>
      <c r="O2563" s="69" t="str">
        <f>IF(TimeSpend[[#This Row],[Activity]]&lt;&gt;"",VLOOKUP(TimeSpend[[#This Row],[Activity]],Activity,2,FALSE),"")</f>
        <v/>
      </c>
    </row>
    <row r="2564" spans="3:15" ht="16.5" customHeight="1" x14ac:dyDescent="0.25">
      <c r="C2564" s="68" t="str">
        <f t="shared" si="43"/>
        <v/>
      </c>
      <c r="D2564" s="69" t="str">
        <f>IF(TimeSpend[[#This Row],[Network Description]]&lt;&gt;"",VLOOKUP(TimeSpend[[#This Row],[Network Description]],Projects!A:B,2,0),"")</f>
        <v/>
      </c>
      <c r="F2564" s="96"/>
      <c r="L2564" s="69" t="str">
        <f>IF(TimeSpend[[#This Row],[Personnel number]]&lt;&gt;"",Utilization!$J$2,"")</f>
        <v/>
      </c>
      <c r="M2564" s="69" t="str">
        <f>IF(TimeSpend[[#This Row],[Personnel number]]&lt;&gt;"",VLOOKUP(TimeSpend[[#This Row],[Personnel number]],Users!A:B,2,0),"")</f>
        <v/>
      </c>
      <c r="N2564" s="69" t="str">
        <f>IF(TimeSpend[[#This Row],[Network Description]]&lt;&gt;"",VLOOKUP(TimeSpend[[#This Row],[Network Description]],Projects!A:C,3,0),"")</f>
        <v/>
      </c>
      <c r="O2564" s="69" t="str">
        <f>IF(TimeSpend[[#This Row],[Activity]]&lt;&gt;"",VLOOKUP(TimeSpend[[#This Row],[Activity]],Activity,2,FALSE),"")</f>
        <v/>
      </c>
    </row>
    <row r="2565" spans="3:15" ht="16.5" customHeight="1" x14ac:dyDescent="0.25">
      <c r="C2565" s="68" t="str">
        <f t="shared" si="43"/>
        <v/>
      </c>
      <c r="D2565" s="69" t="str">
        <f>IF(TimeSpend[[#This Row],[Network Description]]&lt;&gt;"",VLOOKUP(TimeSpend[[#This Row],[Network Description]],Projects!A:B,2,0),"")</f>
        <v/>
      </c>
      <c r="F2565" s="96"/>
      <c r="L2565" s="69" t="str">
        <f>IF(TimeSpend[[#This Row],[Personnel number]]&lt;&gt;"",Utilization!$J$2,"")</f>
        <v/>
      </c>
      <c r="M2565" s="69" t="str">
        <f>IF(TimeSpend[[#This Row],[Personnel number]]&lt;&gt;"",VLOOKUP(TimeSpend[[#This Row],[Personnel number]],Users!A:B,2,0),"")</f>
        <v/>
      </c>
      <c r="N2565" s="69" t="str">
        <f>IF(TimeSpend[[#This Row],[Network Description]]&lt;&gt;"",VLOOKUP(TimeSpend[[#This Row],[Network Description]],Projects!A:C,3,0),"")</f>
        <v/>
      </c>
      <c r="O2565" s="69" t="str">
        <f>IF(TimeSpend[[#This Row],[Activity]]&lt;&gt;"",VLOOKUP(TimeSpend[[#This Row],[Activity]],Activity,2,FALSE),"")</f>
        <v/>
      </c>
    </row>
    <row r="2566" spans="3:15" ht="16.5" customHeight="1" x14ac:dyDescent="0.25">
      <c r="C2566" s="68" t="str">
        <f t="shared" si="43"/>
        <v/>
      </c>
      <c r="D2566" s="69" t="str">
        <f>IF(TimeSpend[[#This Row],[Network Description]]&lt;&gt;"",VLOOKUP(TimeSpend[[#This Row],[Network Description]],Projects!A:B,2,0),"")</f>
        <v/>
      </c>
      <c r="F2566" s="96"/>
      <c r="L2566" s="69" t="str">
        <f>IF(TimeSpend[[#This Row],[Personnel number]]&lt;&gt;"",Utilization!$J$2,"")</f>
        <v/>
      </c>
      <c r="M2566" s="69" t="str">
        <f>IF(TimeSpend[[#This Row],[Personnel number]]&lt;&gt;"",VLOOKUP(TimeSpend[[#This Row],[Personnel number]],Users!A:B,2,0),"")</f>
        <v/>
      </c>
      <c r="N2566" s="69" t="str">
        <f>IF(TimeSpend[[#This Row],[Network Description]]&lt;&gt;"",VLOOKUP(TimeSpend[[#This Row],[Network Description]],Projects!A:C,3,0),"")</f>
        <v/>
      </c>
      <c r="O2566" s="69" t="str">
        <f>IF(TimeSpend[[#This Row],[Activity]]&lt;&gt;"",VLOOKUP(TimeSpend[[#This Row],[Activity]],Activity,2,FALSE),"")</f>
        <v/>
      </c>
    </row>
    <row r="2567" spans="3:15" ht="16.5" customHeight="1" x14ac:dyDescent="0.25">
      <c r="C2567" s="68" t="str">
        <f t="shared" si="43"/>
        <v/>
      </c>
      <c r="D2567" s="69" t="str">
        <f>IF(TimeSpend[[#This Row],[Network Description]]&lt;&gt;"",VLOOKUP(TimeSpend[[#This Row],[Network Description]],Projects!A:B,2,0),"")</f>
        <v/>
      </c>
      <c r="F2567" s="96"/>
      <c r="L2567" s="69" t="str">
        <f>IF(TimeSpend[[#This Row],[Personnel number]]&lt;&gt;"",Utilization!$J$2,"")</f>
        <v/>
      </c>
      <c r="M2567" s="69" t="str">
        <f>IF(TimeSpend[[#This Row],[Personnel number]]&lt;&gt;"",VLOOKUP(TimeSpend[[#This Row],[Personnel number]],Users!A:B,2,0),"")</f>
        <v/>
      </c>
      <c r="N2567" s="69" t="str">
        <f>IF(TimeSpend[[#This Row],[Network Description]]&lt;&gt;"",VLOOKUP(TimeSpend[[#This Row],[Network Description]],Projects!A:C,3,0),"")</f>
        <v/>
      </c>
      <c r="O2567" s="69" t="str">
        <f>IF(TimeSpend[[#This Row],[Activity]]&lt;&gt;"",VLOOKUP(TimeSpend[[#This Row],[Activity]],Activity,2,FALSE),"")</f>
        <v/>
      </c>
    </row>
    <row r="2568" spans="3:15" ht="16.5" customHeight="1" x14ac:dyDescent="0.25">
      <c r="C2568" s="68" t="str">
        <f t="shared" si="43"/>
        <v/>
      </c>
      <c r="D2568" s="69" t="str">
        <f>IF(TimeSpend[[#This Row],[Network Description]]&lt;&gt;"",VLOOKUP(TimeSpend[[#This Row],[Network Description]],Projects!A:B,2,0),"")</f>
        <v/>
      </c>
      <c r="F2568" s="96"/>
      <c r="L2568" s="69" t="str">
        <f>IF(TimeSpend[[#This Row],[Personnel number]]&lt;&gt;"",Utilization!$J$2,"")</f>
        <v/>
      </c>
      <c r="M2568" s="69" t="str">
        <f>IF(TimeSpend[[#This Row],[Personnel number]]&lt;&gt;"",VLOOKUP(TimeSpend[[#This Row],[Personnel number]],Users!A:B,2,0),"")</f>
        <v/>
      </c>
      <c r="N2568" s="69" t="str">
        <f>IF(TimeSpend[[#This Row],[Network Description]]&lt;&gt;"",VLOOKUP(TimeSpend[[#This Row],[Network Description]],Projects!A:C,3,0),"")</f>
        <v/>
      </c>
      <c r="O2568" s="69" t="str">
        <f>IF(TimeSpend[[#This Row],[Activity]]&lt;&gt;"",VLOOKUP(TimeSpend[[#This Row],[Activity]],Activity,2,FALSE),"")</f>
        <v/>
      </c>
    </row>
    <row r="2569" spans="3:15" ht="16.5" customHeight="1" x14ac:dyDescent="0.25">
      <c r="C2569" s="68" t="str">
        <f t="shared" si="43"/>
        <v/>
      </c>
      <c r="D2569" s="69" t="str">
        <f>IF(TimeSpend[[#This Row],[Network Description]]&lt;&gt;"",VLOOKUP(TimeSpend[[#This Row],[Network Description]],Projects!A:B,2,0),"")</f>
        <v/>
      </c>
      <c r="F2569" s="96"/>
      <c r="L2569" s="69" t="str">
        <f>IF(TimeSpend[[#This Row],[Personnel number]]&lt;&gt;"",Utilization!$J$2,"")</f>
        <v/>
      </c>
      <c r="M2569" s="69" t="str">
        <f>IF(TimeSpend[[#This Row],[Personnel number]]&lt;&gt;"",VLOOKUP(TimeSpend[[#This Row],[Personnel number]],Users!A:B,2,0),"")</f>
        <v/>
      </c>
      <c r="N2569" s="69" t="str">
        <f>IF(TimeSpend[[#This Row],[Network Description]]&lt;&gt;"",VLOOKUP(TimeSpend[[#This Row],[Network Description]],Projects!A:C,3,0),"")</f>
        <v/>
      </c>
      <c r="O2569" s="69" t="str">
        <f>IF(TimeSpend[[#This Row],[Activity]]&lt;&gt;"",VLOOKUP(TimeSpend[[#This Row],[Activity]],Activity,2,FALSE),"")</f>
        <v/>
      </c>
    </row>
    <row r="2570" spans="3:15" ht="16.5" customHeight="1" x14ac:dyDescent="0.25">
      <c r="C2570" s="68" t="str">
        <f t="shared" si="43"/>
        <v/>
      </c>
      <c r="D2570" s="69" t="str">
        <f>IF(TimeSpend[[#This Row],[Network Description]]&lt;&gt;"",VLOOKUP(TimeSpend[[#This Row],[Network Description]],Projects!A:B,2,0),"")</f>
        <v/>
      </c>
      <c r="F2570" s="96"/>
      <c r="L2570" s="69" t="str">
        <f>IF(TimeSpend[[#This Row],[Personnel number]]&lt;&gt;"",Utilization!$J$2,"")</f>
        <v/>
      </c>
      <c r="M2570" s="69" t="str">
        <f>IF(TimeSpend[[#This Row],[Personnel number]]&lt;&gt;"",VLOOKUP(TimeSpend[[#This Row],[Personnel number]],Users!A:B,2,0),"")</f>
        <v/>
      </c>
      <c r="N2570" s="69" t="str">
        <f>IF(TimeSpend[[#This Row],[Network Description]]&lt;&gt;"",VLOOKUP(TimeSpend[[#This Row],[Network Description]],Projects!A:C,3,0),"")</f>
        <v/>
      </c>
      <c r="O2570" s="69" t="str">
        <f>IF(TimeSpend[[#This Row],[Activity]]&lt;&gt;"",VLOOKUP(TimeSpend[[#This Row],[Activity]],Activity,2,FALSE),"")</f>
        <v/>
      </c>
    </row>
    <row r="2571" spans="3:15" ht="16.5" customHeight="1" x14ac:dyDescent="0.25">
      <c r="C2571" s="68" t="str">
        <f t="shared" si="43"/>
        <v/>
      </c>
      <c r="D2571" s="69" t="str">
        <f>IF(TimeSpend[[#This Row],[Network Description]]&lt;&gt;"",VLOOKUP(TimeSpend[[#This Row],[Network Description]],Projects!A:B,2,0),"")</f>
        <v/>
      </c>
      <c r="F2571" s="96"/>
      <c r="L2571" s="69" t="str">
        <f>IF(TimeSpend[[#This Row],[Personnel number]]&lt;&gt;"",Utilization!$J$2,"")</f>
        <v/>
      </c>
      <c r="M2571" s="69" t="str">
        <f>IF(TimeSpend[[#This Row],[Personnel number]]&lt;&gt;"",VLOOKUP(TimeSpend[[#This Row],[Personnel number]],Users!A:B,2,0),"")</f>
        <v/>
      </c>
      <c r="N2571" s="69" t="str">
        <f>IF(TimeSpend[[#This Row],[Network Description]]&lt;&gt;"",VLOOKUP(TimeSpend[[#This Row],[Network Description]],Projects!A:C,3,0),"")</f>
        <v/>
      </c>
      <c r="O2571" s="69" t="str">
        <f>IF(TimeSpend[[#This Row],[Activity]]&lt;&gt;"",VLOOKUP(TimeSpend[[#This Row],[Activity]],Activity,2,FALSE),"")</f>
        <v/>
      </c>
    </row>
    <row r="2572" spans="3:15" ht="16.5" customHeight="1" x14ac:dyDescent="0.25">
      <c r="C2572" s="68" t="str">
        <f t="shared" si="43"/>
        <v/>
      </c>
      <c r="D2572" s="69" t="str">
        <f>IF(TimeSpend[[#This Row],[Network Description]]&lt;&gt;"",VLOOKUP(TimeSpend[[#This Row],[Network Description]],Projects!A:B,2,0),"")</f>
        <v/>
      </c>
      <c r="F2572" s="96"/>
      <c r="L2572" s="69" t="str">
        <f>IF(TimeSpend[[#This Row],[Personnel number]]&lt;&gt;"",Utilization!$J$2,"")</f>
        <v/>
      </c>
      <c r="M2572" s="69" t="str">
        <f>IF(TimeSpend[[#This Row],[Personnel number]]&lt;&gt;"",VLOOKUP(TimeSpend[[#This Row],[Personnel number]],Users!A:B,2,0),"")</f>
        <v/>
      </c>
      <c r="N2572" s="69" t="str">
        <f>IF(TimeSpend[[#This Row],[Network Description]]&lt;&gt;"",VLOOKUP(TimeSpend[[#This Row],[Network Description]],Projects!A:C,3,0),"")</f>
        <v/>
      </c>
      <c r="O2572" s="69" t="str">
        <f>IF(TimeSpend[[#This Row],[Activity]]&lt;&gt;"",VLOOKUP(TimeSpend[[#This Row],[Activity]],Activity,2,FALSE),"")</f>
        <v/>
      </c>
    </row>
    <row r="2573" spans="3:15" ht="16.5" customHeight="1" x14ac:dyDescent="0.25">
      <c r="C2573" s="68" t="str">
        <f t="shared" si="43"/>
        <v/>
      </c>
      <c r="D2573" s="69" t="str">
        <f>IF(TimeSpend[[#This Row],[Network Description]]&lt;&gt;"",VLOOKUP(TimeSpend[[#This Row],[Network Description]],Projects!A:B,2,0),"")</f>
        <v/>
      </c>
      <c r="F2573" s="96"/>
      <c r="L2573" s="69" t="str">
        <f>IF(TimeSpend[[#This Row],[Personnel number]]&lt;&gt;"",Utilization!$J$2,"")</f>
        <v/>
      </c>
      <c r="M2573" s="69" t="str">
        <f>IF(TimeSpend[[#This Row],[Personnel number]]&lt;&gt;"",VLOOKUP(TimeSpend[[#This Row],[Personnel number]],Users!A:B,2,0),"")</f>
        <v/>
      </c>
      <c r="N2573" s="69" t="str">
        <f>IF(TimeSpend[[#This Row],[Network Description]]&lt;&gt;"",VLOOKUP(TimeSpend[[#This Row],[Network Description]],Projects!A:C,3,0),"")</f>
        <v/>
      </c>
      <c r="O2573" s="69" t="str">
        <f>IF(TimeSpend[[#This Row],[Activity]]&lt;&gt;"",VLOOKUP(TimeSpend[[#This Row],[Activity]],Activity,2,FALSE),"")</f>
        <v/>
      </c>
    </row>
    <row r="2574" spans="3:15" ht="16.5" customHeight="1" x14ac:dyDescent="0.25">
      <c r="C2574" s="68" t="str">
        <f t="shared" si="43"/>
        <v/>
      </c>
      <c r="D2574" s="69" t="str">
        <f>IF(TimeSpend[[#This Row],[Network Description]]&lt;&gt;"",VLOOKUP(TimeSpend[[#This Row],[Network Description]],Projects!A:B,2,0),"")</f>
        <v/>
      </c>
      <c r="F2574" s="96"/>
      <c r="L2574" s="69" t="str">
        <f>IF(TimeSpend[[#This Row],[Personnel number]]&lt;&gt;"",Utilization!$J$2,"")</f>
        <v/>
      </c>
      <c r="M2574" s="69" t="str">
        <f>IF(TimeSpend[[#This Row],[Personnel number]]&lt;&gt;"",VLOOKUP(TimeSpend[[#This Row],[Personnel number]],Users!A:B,2,0),"")</f>
        <v/>
      </c>
      <c r="N2574" s="69" t="str">
        <f>IF(TimeSpend[[#This Row],[Network Description]]&lt;&gt;"",VLOOKUP(TimeSpend[[#This Row],[Network Description]],Projects!A:C,3,0),"")</f>
        <v/>
      </c>
      <c r="O2574" s="69" t="str">
        <f>IF(TimeSpend[[#This Row],[Activity]]&lt;&gt;"",VLOOKUP(TimeSpend[[#This Row],[Activity]],Activity,2,FALSE),"")</f>
        <v/>
      </c>
    </row>
    <row r="2575" spans="3:15" ht="16.5" customHeight="1" x14ac:dyDescent="0.25">
      <c r="C2575" s="68" t="str">
        <f t="shared" si="43"/>
        <v/>
      </c>
      <c r="D2575" s="69" t="str">
        <f>IF(TimeSpend[[#This Row],[Network Description]]&lt;&gt;"",VLOOKUP(TimeSpend[[#This Row],[Network Description]],Projects!A:B,2,0),"")</f>
        <v/>
      </c>
      <c r="F2575" s="96"/>
      <c r="L2575" s="69" t="str">
        <f>IF(TimeSpend[[#This Row],[Personnel number]]&lt;&gt;"",Utilization!$J$2,"")</f>
        <v/>
      </c>
      <c r="M2575" s="69" t="str">
        <f>IF(TimeSpend[[#This Row],[Personnel number]]&lt;&gt;"",VLOOKUP(TimeSpend[[#This Row],[Personnel number]],Users!A:B,2,0),"")</f>
        <v/>
      </c>
      <c r="N2575" s="69" t="str">
        <f>IF(TimeSpend[[#This Row],[Network Description]]&lt;&gt;"",VLOOKUP(TimeSpend[[#This Row],[Network Description]],Projects!A:C,3,0),"")</f>
        <v/>
      </c>
      <c r="O2575" s="69" t="str">
        <f>IF(TimeSpend[[#This Row],[Activity]]&lt;&gt;"",VLOOKUP(TimeSpend[[#This Row],[Activity]],Activity,2,FALSE),"")</f>
        <v/>
      </c>
    </row>
    <row r="2576" spans="3:15" ht="16.5" customHeight="1" x14ac:dyDescent="0.25">
      <c r="C2576" s="68" t="str">
        <f t="shared" si="43"/>
        <v/>
      </c>
      <c r="D2576" s="69" t="str">
        <f>IF(TimeSpend[[#This Row],[Network Description]]&lt;&gt;"",VLOOKUP(TimeSpend[[#This Row],[Network Description]],Projects!A:B,2,0),"")</f>
        <v/>
      </c>
      <c r="F2576" s="96"/>
      <c r="L2576" s="69" t="str">
        <f>IF(TimeSpend[[#This Row],[Personnel number]]&lt;&gt;"",Utilization!$J$2,"")</f>
        <v/>
      </c>
      <c r="M2576" s="69" t="str">
        <f>IF(TimeSpend[[#This Row],[Personnel number]]&lt;&gt;"",VLOOKUP(TimeSpend[[#This Row],[Personnel number]],Users!A:B,2,0),"")</f>
        <v/>
      </c>
      <c r="N2576" s="69" t="str">
        <f>IF(TimeSpend[[#This Row],[Network Description]]&lt;&gt;"",VLOOKUP(TimeSpend[[#This Row],[Network Description]],Projects!A:C,3,0),"")</f>
        <v/>
      </c>
      <c r="O2576" s="69" t="str">
        <f>IF(TimeSpend[[#This Row],[Activity]]&lt;&gt;"",VLOOKUP(TimeSpend[[#This Row],[Activity]],Activity,2,FALSE),"")</f>
        <v/>
      </c>
    </row>
    <row r="2577" spans="3:15" ht="16.5" customHeight="1" x14ac:dyDescent="0.25">
      <c r="C2577" s="68" t="str">
        <f t="shared" si="43"/>
        <v/>
      </c>
      <c r="D2577" s="69" t="str">
        <f>IF(TimeSpend[[#This Row],[Network Description]]&lt;&gt;"",VLOOKUP(TimeSpend[[#This Row],[Network Description]],Projects!A:B,2,0),"")</f>
        <v/>
      </c>
      <c r="F2577" s="96"/>
      <c r="L2577" s="69" t="str">
        <f>IF(TimeSpend[[#This Row],[Personnel number]]&lt;&gt;"",Utilization!$J$2,"")</f>
        <v/>
      </c>
      <c r="M2577" s="69" t="str">
        <f>IF(TimeSpend[[#This Row],[Personnel number]]&lt;&gt;"",VLOOKUP(TimeSpend[[#This Row],[Personnel number]],Users!A:B,2,0),"")</f>
        <v/>
      </c>
      <c r="N2577" s="69" t="str">
        <f>IF(TimeSpend[[#This Row],[Network Description]]&lt;&gt;"",VLOOKUP(TimeSpend[[#This Row],[Network Description]],Projects!A:C,3,0),"")</f>
        <v/>
      </c>
      <c r="O2577" s="69" t="str">
        <f>IF(TimeSpend[[#This Row],[Activity]]&lt;&gt;"",VLOOKUP(TimeSpend[[#This Row],[Activity]],Activity,2,FALSE),"")</f>
        <v/>
      </c>
    </row>
    <row r="2578" spans="3:15" ht="16.5" customHeight="1" x14ac:dyDescent="0.25">
      <c r="C2578" s="68" t="str">
        <f t="shared" si="43"/>
        <v/>
      </c>
      <c r="D2578" s="69" t="str">
        <f>IF(TimeSpend[[#This Row],[Network Description]]&lt;&gt;"",VLOOKUP(TimeSpend[[#This Row],[Network Description]],Projects!A:B,2,0),"")</f>
        <v/>
      </c>
      <c r="F2578" s="96"/>
      <c r="L2578" s="69" t="str">
        <f>IF(TimeSpend[[#This Row],[Personnel number]]&lt;&gt;"",Utilization!$J$2,"")</f>
        <v/>
      </c>
      <c r="M2578" s="69" t="str">
        <f>IF(TimeSpend[[#This Row],[Personnel number]]&lt;&gt;"",VLOOKUP(TimeSpend[[#This Row],[Personnel number]],Users!A:B,2,0),"")</f>
        <v/>
      </c>
      <c r="N2578" s="69" t="str">
        <f>IF(TimeSpend[[#This Row],[Network Description]]&lt;&gt;"",VLOOKUP(TimeSpend[[#This Row],[Network Description]],Projects!A:C,3,0),"")</f>
        <v/>
      </c>
      <c r="O2578" s="69" t="str">
        <f>IF(TimeSpend[[#This Row],[Activity]]&lt;&gt;"",VLOOKUP(TimeSpend[[#This Row],[Activity]],Activity,2,FALSE),"")</f>
        <v/>
      </c>
    </row>
    <row r="2579" spans="3:15" ht="16.5" customHeight="1" x14ac:dyDescent="0.25">
      <c r="C2579" s="68" t="str">
        <f t="shared" si="43"/>
        <v/>
      </c>
      <c r="D2579" s="69" t="str">
        <f>IF(TimeSpend[[#This Row],[Network Description]]&lt;&gt;"",VLOOKUP(TimeSpend[[#This Row],[Network Description]],Projects!A:B,2,0),"")</f>
        <v/>
      </c>
      <c r="F2579" s="96"/>
      <c r="L2579" s="69" t="str">
        <f>IF(TimeSpend[[#This Row],[Personnel number]]&lt;&gt;"",Utilization!$J$2,"")</f>
        <v/>
      </c>
      <c r="M2579" s="69" t="str">
        <f>IF(TimeSpend[[#This Row],[Personnel number]]&lt;&gt;"",VLOOKUP(TimeSpend[[#This Row],[Personnel number]],Users!A:B,2,0),"")</f>
        <v/>
      </c>
      <c r="N2579" s="69" t="str">
        <f>IF(TimeSpend[[#This Row],[Network Description]]&lt;&gt;"",VLOOKUP(TimeSpend[[#This Row],[Network Description]],Projects!A:C,3,0),"")</f>
        <v/>
      </c>
      <c r="O2579" s="69" t="str">
        <f>IF(TimeSpend[[#This Row],[Activity]]&lt;&gt;"",VLOOKUP(TimeSpend[[#This Row],[Activity]],Activity,2,FALSE),"")</f>
        <v/>
      </c>
    </row>
    <row r="2580" spans="3:15" ht="16.5" customHeight="1" x14ac:dyDescent="0.25">
      <c r="C2580" s="68" t="str">
        <f t="shared" si="43"/>
        <v/>
      </c>
      <c r="D2580" s="69" t="str">
        <f>IF(TimeSpend[[#This Row],[Network Description]]&lt;&gt;"",VLOOKUP(TimeSpend[[#This Row],[Network Description]],Projects!A:B,2,0),"")</f>
        <v/>
      </c>
      <c r="F2580" s="96"/>
      <c r="L2580" s="69" t="str">
        <f>IF(TimeSpend[[#This Row],[Personnel number]]&lt;&gt;"",Utilization!$J$2,"")</f>
        <v/>
      </c>
      <c r="M2580" s="69" t="str">
        <f>IF(TimeSpend[[#This Row],[Personnel number]]&lt;&gt;"",VLOOKUP(TimeSpend[[#This Row],[Personnel number]],Users!A:B,2,0),"")</f>
        <v/>
      </c>
      <c r="N2580" s="69" t="str">
        <f>IF(TimeSpend[[#This Row],[Network Description]]&lt;&gt;"",VLOOKUP(TimeSpend[[#This Row],[Network Description]],Projects!A:C,3,0),"")</f>
        <v/>
      </c>
      <c r="O2580" s="69" t="str">
        <f>IF(TimeSpend[[#This Row],[Activity]]&lt;&gt;"",VLOOKUP(TimeSpend[[#This Row],[Activity]],Activity,2,FALSE),"")</f>
        <v/>
      </c>
    </row>
    <row r="2581" spans="3:15" ht="16.5" customHeight="1" x14ac:dyDescent="0.25">
      <c r="C2581" s="68" t="str">
        <f t="shared" si="43"/>
        <v/>
      </c>
      <c r="D2581" s="69" t="str">
        <f>IF(TimeSpend[[#This Row],[Network Description]]&lt;&gt;"",VLOOKUP(TimeSpend[[#This Row],[Network Description]],Projects!A:B,2,0),"")</f>
        <v/>
      </c>
      <c r="F2581" s="96"/>
      <c r="L2581" s="69" t="str">
        <f>IF(TimeSpend[[#This Row],[Personnel number]]&lt;&gt;"",Utilization!$J$2,"")</f>
        <v/>
      </c>
      <c r="M2581" s="69" t="str">
        <f>IF(TimeSpend[[#This Row],[Personnel number]]&lt;&gt;"",VLOOKUP(TimeSpend[[#This Row],[Personnel number]],Users!A:B,2,0),"")</f>
        <v/>
      </c>
      <c r="N2581" s="69" t="str">
        <f>IF(TimeSpend[[#This Row],[Network Description]]&lt;&gt;"",VLOOKUP(TimeSpend[[#This Row],[Network Description]],Projects!A:C,3,0),"")</f>
        <v/>
      </c>
      <c r="O2581" s="69" t="str">
        <f>IF(TimeSpend[[#This Row],[Activity]]&lt;&gt;"",VLOOKUP(TimeSpend[[#This Row],[Activity]],Activity,2,FALSE),"")</f>
        <v/>
      </c>
    </row>
    <row r="2582" spans="3:15" ht="16.5" customHeight="1" x14ac:dyDescent="0.25">
      <c r="C2582" s="68" t="str">
        <f t="shared" si="43"/>
        <v/>
      </c>
      <c r="D2582" s="69" t="str">
        <f>IF(TimeSpend[[#This Row],[Network Description]]&lt;&gt;"",VLOOKUP(TimeSpend[[#This Row],[Network Description]],Projects!A:B,2,0),"")</f>
        <v/>
      </c>
      <c r="F2582" s="96"/>
      <c r="L2582" s="69" t="str">
        <f>IF(TimeSpend[[#This Row],[Personnel number]]&lt;&gt;"",Utilization!$J$2,"")</f>
        <v/>
      </c>
      <c r="M2582" s="69" t="str">
        <f>IF(TimeSpend[[#This Row],[Personnel number]]&lt;&gt;"",VLOOKUP(TimeSpend[[#This Row],[Personnel number]],Users!A:B,2,0),"")</f>
        <v/>
      </c>
      <c r="N2582" s="69" t="str">
        <f>IF(TimeSpend[[#This Row],[Network Description]]&lt;&gt;"",VLOOKUP(TimeSpend[[#This Row],[Network Description]],Projects!A:C,3,0),"")</f>
        <v/>
      </c>
      <c r="O2582" s="69" t="str">
        <f>IF(TimeSpend[[#This Row],[Activity]]&lt;&gt;"",VLOOKUP(TimeSpend[[#This Row],[Activity]],Activity,2,FALSE),"")</f>
        <v/>
      </c>
    </row>
    <row r="2583" spans="3:15" ht="16.5" customHeight="1" x14ac:dyDescent="0.25">
      <c r="C2583" s="68" t="str">
        <f t="shared" si="43"/>
        <v/>
      </c>
      <c r="D2583" s="69" t="str">
        <f>IF(TimeSpend[[#This Row],[Network Description]]&lt;&gt;"",VLOOKUP(TimeSpend[[#This Row],[Network Description]],Projects!A:B,2,0),"")</f>
        <v/>
      </c>
      <c r="F2583" s="96"/>
      <c r="L2583" s="69" t="str">
        <f>IF(TimeSpend[[#This Row],[Personnel number]]&lt;&gt;"",Utilization!$J$2,"")</f>
        <v/>
      </c>
      <c r="M2583" s="69" t="str">
        <f>IF(TimeSpend[[#This Row],[Personnel number]]&lt;&gt;"",VLOOKUP(TimeSpend[[#This Row],[Personnel number]],Users!A:B,2,0),"")</f>
        <v/>
      </c>
      <c r="N2583" s="69" t="str">
        <f>IF(TimeSpend[[#This Row],[Network Description]]&lt;&gt;"",VLOOKUP(TimeSpend[[#This Row],[Network Description]],Projects!A:C,3,0),"")</f>
        <v/>
      </c>
      <c r="O2583" s="69" t="str">
        <f>IF(TimeSpend[[#This Row],[Activity]]&lt;&gt;"",VLOOKUP(TimeSpend[[#This Row],[Activity]],Activity,2,FALSE),"")</f>
        <v/>
      </c>
    </row>
    <row r="2584" spans="3:15" ht="16.5" customHeight="1" x14ac:dyDescent="0.25">
      <c r="C2584" s="68" t="str">
        <f t="shared" si="43"/>
        <v/>
      </c>
      <c r="D2584" s="69" t="str">
        <f>IF(TimeSpend[[#This Row],[Network Description]]&lt;&gt;"",VLOOKUP(TimeSpend[[#This Row],[Network Description]],Projects!A:B,2,0),"")</f>
        <v/>
      </c>
      <c r="F2584" s="96"/>
      <c r="L2584" s="69" t="str">
        <f>IF(TimeSpend[[#This Row],[Personnel number]]&lt;&gt;"",Utilization!$J$2,"")</f>
        <v/>
      </c>
      <c r="M2584" s="69" t="str">
        <f>IF(TimeSpend[[#This Row],[Personnel number]]&lt;&gt;"",VLOOKUP(TimeSpend[[#This Row],[Personnel number]],Users!A:B,2,0),"")</f>
        <v/>
      </c>
      <c r="N2584" s="69" t="str">
        <f>IF(TimeSpend[[#This Row],[Network Description]]&lt;&gt;"",VLOOKUP(TimeSpend[[#This Row],[Network Description]],Projects!A:C,3,0),"")</f>
        <v/>
      </c>
      <c r="O2584" s="69" t="str">
        <f>IF(TimeSpend[[#This Row],[Activity]]&lt;&gt;"",VLOOKUP(TimeSpend[[#This Row],[Activity]],Activity,2,FALSE),"")</f>
        <v/>
      </c>
    </row>
    <row r="2585" spans="3:15" ht="16.5" customHeight="1" x14ac:dyDescent="0.25">
      <c r="C2585" s="68" t="str">
        <f t="shared" si="43"/>
        <v/>
      </c>
      <c r="D2585" s="69" t="str">
        <f>IF(TimeSpend[[#This Row],[Network Description]]&lt;&gt;"",VLOOKUP(TimeSpend[[#This Row],[Network Description]],Projects!A:B,2,0),"")</f>
        <v/>
      </c>
      <c r="F2585" s="96"/>
      <c r="L2585" s="69" t="str">
        <f>IF(TimeSpend[[#This Row],[Personnel number]]&lt;&gt;"",Utilization!$J$2,"")</f>
        <v/>
      </c>
      <c r="M2585" s="69" t="str">
        <f>IF(TimeSpend[[#This Row],[Personnel number]]&lt;&gt;"",VLOOKUP(TimeSpend[[#This Row],[Personnel number]],Users!A:B,2,0),"")</f>
        <v/>
      </c>
      <c r="N2585" s="69" t="str">
        <f>IF(TimeSpend[[#This Row],[Network Description]]&lt;&gt;"",VLOOKUP(TimeSpend[[#This Row],[Network Description]],Projects!A:C,3,0),"")</f>
        <v/>
      </c>
      <c r="O2585" s="69" t="str">
        <f>IF(TimeSpend[[#This Row],[Activity]]&lt;&gt;"",VLOOKUP(TimeSpend[[#This Row],[Activity]],Activity,2,FALSE),"")</f>
        <v/>
      </c>
    </row>
    <row r="2586" spans="3:15" ht="16.5" customHeight="1" x14ac:dyDescent="0.25">
      <c r="C2586" s="68" t="str">
        <f t="shared" si="43"/>
        <v/>
      </c>
      <c r="D2586" s="69" t="str">
        <f>IF(TimeSpend[[#This Row],[Network Description]]&lt;&gt;"",VLOOKUP(TimeSpend[[#This Row],[Network Description]],Projects!A:B,2,0),"")</f>
        <v/>
      </c>
      <c r="F2586" s="96"/>
      <c r="L2586" s="69" t="str">
        <f>IF(TimeSpend[[#This Row],[Personnel number]]&lt;&gt;"",Utilization!$J$2,"")</f>
        <v/>
      </c>
      <c r="M2586" s="69" t="str">
        <f>IF(TimeSpend[[#This Row],[Personnel number]]&lt;&gt;"",VLOOKUP(TimeSpend[[#This Row],[Personnel number]],Users!A:B,2,0),"")</f>
        <v/>
      </c>
      <c r="N2586" s="69" t="str">
        <f>IF(TimeSpend[[#This Row],[Network Description]]&lt;&gt;"",VLOOKUP(TimeSpend[[#This Row],[Network Description]],Projects!A:C,3,0),"")</f>
        <v/>
      </c>
      <c r="O2586" s="69" t="str">
        <f>IF(TimeSpend[[#This Row],[Activity]]&lt;&gt;"",VLOOKUP(TimeSpend[[#This Row],[Activity]],Activity,2,FALSE),"")</f>
        <v/>
      </c>
    </row>
    <row r="2587" spans="3:15" ht="16.5" customHeight="1" x14ac:dyDescent="0.25">
      <c r="C2587" s="68" t="str">
        <f t="shared" si="43"/>
        <v/>
      </c>
      <c r="D2587" s="69" t="str">
        <f>IF(TimeSpend[[#This Row],[Network Description]]&lt;&gt;"",VLOOKUP(TimeSpend[[#This Row],[Network Description]],Projects!A:B,2,0),"")</f>
        <v/>
      </c>
      <c r="F2587" s="96"/>
      <c r="L2587" s="69" t="str">
        <f>IF(TimeSpend[[#This Row],[Personnel number]]&lt;&gt;"",Utilization!$J$2,"")</f>
        <v/>
      </c>
      <c r="M2587" s="69" t="str">
        <f>IF(TimeSpend[[#This Row],[Personnel number]]&lt;&gt;"",VLOOKUP(TimeSpend[[#This Row],[Personnel number]],Users!A:B,2,0),"")</f>
        <v/>
      </c>
      <c r="N2587" s="69" t="str">
        <f>IF(TimeSpend[[#This Row],[Network Description]]&lt;&gt;"",VLOOKUP(TimeSpend[[#This Row],[Network Description]],Projects!A:C,3,0),"")</f>
        <v/>
      </c>
      <c r="O2587" s="69" t="str">
        <f>IF(TimeSpend[[#This Row],[Activity]]&lt;&gt;"",VLOOKUP(TimeSpend[[#This Row],[Activity]],Activity,2,FALSE),"")</f>
        <v/>
      </c>
    </row>
    <row r="2588" spans="3:15" ht="16.5" customHeight="1" x14ac:dyDescent="0.25">
      <c r="C2588" s="68" t="str">
        <f t="shared" si="43"/>
        <v/>
      </c>
      <c r="D2588" s="69" t="str">
        <f>IF(TimeSpend[[#This Row],[Network Description]]&lt;&gt;"",VLOOKUP(TimeSpend[[#This Row],[Network Description]],Projects!A:B,2,0),"")</f>
        <v/>
      </c>
      <c r="F2588" s="96"/>
      <c r="L2588" s="69" t="str">
        <f>IF(TimeSpend[[#This Row],[Personnel number]]&lt;&gt;"",Utilization!$J$2,"")</f>
        <v/>
      </c>
      <c r="M2588" s="69" t="str">
        <f>IF(TimeSpend[[#This Row],[Personnel number]]&lt;&gt;"",VLOOKUP(TimeSpend[[#This Row],[Personnel number]],Users!A:B,2,0),"")</f>
        <v/>
      </c>
      <c r="N2588" s="69" t="str">
        <f>IF(TimeSpend[[#This Row],[Network Description]]&lt;&gt;"",VLOOKUP(TimeSpend[[#This Row],[Network Description]],Projects!A:C,3,0),"")</f>
        <v/>
      </c>
      <c r="O2588" s="69" t="str">
        <f>IF(TimeSpend[[#This Row],[Activity]]&lt;&gt;"",VLOOKUP(TimeSpend[[#This Row],[Activity]],Activity,2,FALSE),"")</f>
        <v/>
      </c>
    </row>
    <row r="2589" spans="3:15" ht="16.5" customHeight="1" x14ac:dyDescent="0.25">
      <c r="C2589" s="68" t="str">
        <f t="shared" si="43"/>
        <v/>
      </c>
      <c r="D2589" s="69" t="str">
        <f>IF(TimeSpend[[#This Row],[Network Description]]&lt;&gt;"",VLOOKUP(TimeSpend[[#This Row],[Network Description]],Projects!A:B,2,0),"")</f>
        <v/>
      </c>
      <c r="F2589" s="96"/>
      <c r="L2589" s="69" t="str">
        <f>IF(TimeSpend[[#This Row],[Personnel number]]&lt;&gt;"",Utilization!$J$2,"")</f>
        <v/>
      </c>
      <c r="M2589" s="69" t="str">
        <f>IF(TimeSpend[[#This Row],[Personnel number]]&lt;&gt;"",VLOOKUP(TimeSpend[[#This Row],[Personnel number]],Users!A:B,2,0),"")</f>
        <v/>
      </c>
      <c r="N2589" s="69" t="str">
        <f>IF(TimeSpend[[#This Row],[Network Description]]&lt;&gt;"",VLOOKUP(TimeSpend[[#This Row],[Network Description]],Projects!A:C,3,0),"")</f>
        <v/>
      </c>
      <c r="O2589" s="69" t="str">
        <f>IF(TimeSpend[[#This Row],[Activity]]&lt;&gt;"",VLOOKUP(TimeSpend[[#This Row],[Activity]],Activity,2,FALSE),"")</f>
        <v/>
      </c>
    </row>
    <row r="2590" spans="3:15" ht="16.5" customHeight="1" x14ac:dyDescent="0.25">
      <c r="C2590" s="68" t="str">
        <f t="shared" si="43"/>
        <v/>
      </c>
      <c r="D2590" s="69" t="str">
        <f>IF(TimeSpend[[#This Row],[Network Description]]&lt;&gt;"",VLOOKUP(TimeSpend[[#This Row],[Network Description]],Projects!A:B,2,0),"")</f>
        <v/>
      </c>
      <c r="F2590" s="96"/>
      <c r="L2590" s="69" t="str">
        <f>IF(TimeSpend[[#This Row],[Personnel number]]&lt;&gt;"",Utilization!$J$2,"")</f>
        <v/>
      </c>
      <c r="M2590" s="69" t="str">
        <f>IF(TimeSpend[[#This Row],[Personnel number]]&lt;&gt;"",VLOOKUP(TimeSpend[[#This Row],[Personnel number]],Users!A:B,2,0),"")</f>
        <v/>
      </c>
      <c r="N2590" s="69" t="str">
        <f>IF(TimeSpend[[#This Row],[Network Description]]&lt;&gt;"",VLOOKUP(TimeSpend[[#This Row],[Network Description]],Projects!A:C,3,0),"")</f>
        <v/>
      </c>
      <c r="O2590" s="69" t="str">
        <f>IF(TimeSpend[[#This Row],[Activity]]&lt;&gt;"",VLOOKUP(TimeSpend[[#This Row],[Activity]],Activity,2,FALSE),"")</f>
        <v/>
      </c>
    </row>
    <row r="2591" spans="3:15" ht="16.5" customHeight="1" x14ac:dyDescent="0.25">
      <c r="C2591" s="68" t="str">
        <f t="shared" si="43"/>
        <v/>
      </c>
      <c r="D2591" s="69" t="str">
        <f>IF(TimeSpend[[#This Row],[Network Description]]&lt;&gt;"",VLOOKUP(TimeSpend[[#This Row],[Network Description]],Projects!A:B,2,0),"")</f>
        <v/>
      </c>
      <c r="F2591" s="96"/>
      <c r="L2591" s="69" t="str">
        <f>IF(TimeSpend[[#This Row],[Personnel number]]&lt;&gt;"",Utilization!$J$2,"")</f>
        <v/>
      </c>
      <c r="M2591" s="69" t="str">
        <f>IF(TimeSpend[[#This Row],[Personnel number]]&lt;&gt;"",VLOOKUP(TimeSpend[[#This Row],[Personnel number]],Users!A:B,2,0),"")</f>
        <v/>
      </c>
      <c r="N2591" s="69" t="str">
        <f>IF(TimeSpend[[#This Row],[Network Description]]&lt;&gt;"",VLOOKUP(TimeSpend[[#This Row],[Network Description]],Projects!A:C,3,0),"")</f>
        <v/>
      </c>
      <c r="O2591" s="69" t="str">
        <f>IF(TimeSpend[[#This Row],[Activity]]&lt;&gt;"",VLOOKUP(TimeSpend[[#This Row],[Activity]],Activity,2,FALSE),"")</f>
        <v/>
      </c>
    </row>
    <row r="2592" spans="3:15" ht="16.5" customHeight="1" x14ac:dyDescent="0.25">
      <c r="C2592" s="68" t="str">
        <f t="shared" si="43"/>
        <v/>
      </c>
      <c r="D2592" s="69" t="str">
        <f>IF(TimeSpend[[#This Row],[Network Description]]&lt;&gt;"",VLOOKUP(TimeSpend[[#This Row],[Network Description]],Projects!A:B,2,0),"")</f>
        <v/>
      </c>
      <c r="F2592" s="96"/>
      <c r="L2592" s="69" t="str">
        <f>IF(TimeSpend[[#This Row],[Personnel number]]&lt;&gt;"",Utilization!$J$2,"")</f>
        <v/>
      </c>
      <c r="M2592" s="69" t="str">
        <f>IF(TimeSpend[[#This Row],[Personnel number]]&lt;&gt;"",VLOOKUP(TimeSpend[[#This Row],[Personnel number]],Users!A:B,2,0),"")</f>
        <v/>
      </c>
      <c r="N2592" s="69" t="str">
        <f>IF(TimeSpend[[#This Row],[Network Description]]&lt;&gt;"",VLOOKUP(TimeSpend[[#This Row],[Network Description]],Projects!A:C,3,0),"")</f>
        <v/>
      </c>
      <c r="O2592" s="69" t="str">
        <f>IF(TimeSpend[[#This Row],[Activity]]&lt;&gt;"",VLOOKUP(TimeSpend[[#This Row],[Activity]],Activity,2,FALSE),"")</f>
        <v/>
      </c>
    </row>
    <row r="2593" spans="3:15" ht="16.5" customHeight="1" x14ac:dyDescent="0.25">
      <c r="C2593" s="68" t="str">
        <f t="shared" si="43"/>
        <v/>
      </c>
      <c r="D2593" s="69" t="str">
        <f>IF(TimeSpend[[#This Row],[Network Description]]&lt;&gt;"",VLOOKUP(TimeSpend[[#This Row],[Network Description]],Projects!A:B,2,0),"")</f>
        <v/>
      </c>
      <c r="F2593" s="96"/>
      <c r="L2593" s="69" t="str">
        <f>IF(TimeSpend[[#This Row],[Personnel number]]&lt;&gt;"",Utilization!$J$2,"")</f>
        <v/>
      </c>
      <c r="M2593" s="69" t="str">
        <f>IF(TimeSpend[[#This Row],[Personnel number]]&lt;&gt;"",VLOOKUP(TimeSpend[[#This Row],[Personnel number]],Users!A:B,2,0),"")</f>
        <v/>
      </c>
      <c r="N2593" s="69" t="str">
        <f>IF(TimeSpend[[#This Row],[Network Description]]&lt;&gt;"",VLOOKUP(TimeSpend[[#This Row],[Network Description]],Projects!A:C,3,0),"")</f>
        <v/>
      </c>
      <c r="O2593" s="69" t="str">
        <f>IF(TimeSpend[[#This Row],[Activity]]&lt;&gt;"",VLOOKUP(TimeSpend[[#This Row],[Activity]],Activity,2,FALSE),"")</f>
        <v/>
      </c>
    </row>
    <row r="2594" spans="3:15" ht="16.5" customHeight="1" x14ac:dyDescent="0.25">
      <c r="C2594" s="68" t="str">
        <f t="shared" si="43"/>
        <v/>
      </c>
      <c r="D2594" s="69" t="str">
        <f>IF(TimeSpend[[#This Row],[Network Description]]&lt;&gt;"",VLOOKUP(TimeSpend[[#This Row],[Network Description]],Projects!A:B,2,0),"")</f>
        <v/>
      </c>
      <c r="F2594" s="96"/>
      <c r="L2594" s="69" t="str">
        <f>IF(TimeSpend[[#This Row],[Personnel number]]&lt;&gt;"",Utilization!$J$2,"")</f>
        <v/>
      </c>
      <c r="M2594" s="69" t="str">
        <f>IF(TimeSpend[[#This Row],[Personnel number]]&lt;&gt;"",VLOOKUP(TimeSpend[[#This Row],[Personnel number]],Users!A:B,2,0),"")</f>
        <v/>
      </c>
      <c r="N2594" s="69" t="str">
        <f>IF(TimeSpend[[#This Row],[Network Description]]&lt;&gt;"",VLOOKUP(TimeSpend[[#This Row],[Network Description]],Projects!A:C,3,0),"")</f>
        <v/>
      </c>
      <c r="O2594" s="69" t="str">
        <f>IF(TimeSpend[[#This Row],[Activity]]&lt;&gt;"",VLOOKUP(TimeSpend[[#This Row],[Activity]],Activity,2,FALSE),"")</f>
        <v/>
      </c>
    </row>
    <row r="2595" spans="3:15" ht="16.5" customHeight="1" x14ac:dyDescent="0.25">
      <c r="C2595" s="68" t="str">
        <f t="shared" si="43"/>
        <v/>
      </c>
      <c r="D2595" s="69" t="str">
        <f>IF(TimeSpend[[#This Row],[Network Description]]&lt;&gt;"",VLOOKUP(TimeSpend[[#This Row],[Network Description]],Projects!A:B,2,0),"")</f>
        <v/>
      </c>
      <c r="F2595" s="96"/>
      <c r="L2595" s="69" t="str">
        <f>IF(TimeSpend[[#This Row],[Personnel number]]&lt;&gt;"",Utilization!$J$2,"")</f>
        <v/>
      </c>
      <c r="M2595" s="69" t="str">
        <f>IF(TimeSpend[[#This Row],[Personnel number]]&lt;&gt;"",VLOOKUP(TimeSpend[[#This Row],[Personnel number]],Users!A:B,2,0),"")</f>
        <v/>
      </c>
      <c r="N2595" s="69" t="str">
        <f>IF(TimeSpend[[#This Row],[Network Description]]&lt;&gt;"",VLOOKUP(TimeSpend[[#This Row],[Network Description]],Projects!A:C,3,0),"")</f>
        <v/>
      </c>
      <c r="O2595" s="69" t="str">
        <f>IF(TimeSpend[[#This Row],[Activity]]&lt;&gt;"",VLOOKUP(TimeSpend[[#This Row],[Activity]],Activity,2,FALSE),"")</f>
        <v/>
      </c>
    </row>
    <row r="2596" spans="3:15" ht="16.5" customHeight="1" x14ac:dyDescent="0.25">
      <c r="C2596" s="68" t="str">
        <f t="shared" si="43"/>
        <v/>
      </c>
      <c r="D2596" s="69" t="str">
        <f>IF(TimeSpend[[#This Row],[Network Description]]&lt;&gt;"",VLOOKUP(TimeSpend[[#This Row],[Network Description]],Projects!A:B,2,0),"")</f>
        <v/>
      </c>
      <c r="F2596" s="96"/>
      <c r="L2596" s="69" t="str">
        <f>IF(TimeSpend[[#This Row],[Personnel number]]&lt;&gt;"",Utilization!$J$2,"")</f>
        <v/>
      </c>
      <c r="M2596" s="69" t="str">
        <f>IF(TimeSpend[[#This Row],[Personnel number]]&lt;&gt;"",VLOOKUP(TimeSpend[[#This Row],[Personnel number]],Users!A:B,2,0),"")</f>
        <v/>
      </c>
      <c r="N2596" s="69" t="str">
        <f>IF(TimeSpend[[#This Row],[Network Description]]&lt;&gt;"",VLOOKUP(TimeSpend[[#This Row],[Network Description]],Projects!A:C,3,0),"")</f>
        <v/>
      </c>
      <c r="O2596" s="69" t="str">
        <f>IF(TimeSpend[[#This Row],[Activity]]&lt;&gt;"",VLOOKUP(TimeSpend[[#This Row],[Activity]],Activity,2,FALSE),"")</f>
        <v/>
      </c>
    </row>
    <row r="2597" spans="3:15" ht="16.5" customHeight="1" x14ac:dyDescent="0.25">
      <c r="C2597" s="68" t="str">
        <f t="shared" si="43"/>
        <v/>
      </c>
      <c r="D2597" s="69" t="str">
        <f>IF(TimeSpend[[#This Row],[Network Description]]&lt;&gt;"",VLOOKUP(TimeSpend[[#This Row],[Network Description]],Projects!A:B,2,0),"")</f>
        <v/>
      </c>
      <c r="F2597" s="96"/>
      <c r="L2597" s="69" t="str">
        <f>IF(TimeSpend[[#This Row],[Personnel number]]&lt;&gt;"",Utilization!$J$2,"")</f>
        <v/>
      </c>
      <c r="M2597" s="69" t="str">
        <f>IF(TimeSpend[[#This Row],[Personnel number]]&lt;&gt;"",VLOOKUP(TimeSpend[[#This Row],[Personnel number]],Users!A:B,2,0),"")</f>
        <v/>
      </c>
      <c r="N2597" s="69" t="str">
        <f>IF(TimeSpend[[#This Row],[Network Description]]&lt;&gt;"",VLOOKUP(TimeSpend[[#This Row],[Network Description]],Projects!A:C,3,0),"")</f>
        <v/>
      </c>
      <c r="O2597" s="69" t="str">
        <f>IF(TimeSpend[[#This Row],[Activity]]&lt;&gt;"",VLOOKUP(TimeSpend[[#This Row],[Activity]],Activity,2,FALSE),"")</f>
        <v/>
      </c>
    </row>
    <row r="2598" spans="3:15" ht="16.5" customHeight="1" x14ac:dyDescent="0.25">
      <c r="C2598" s="68" t="str">
        <f t="shared" si="43"/>
        <v/>
      </c>
      <c r="D2598" s="69" t="str">
        <f>IF(TimeSpend[[#This Row],[Network Description]]&lt;&gt;"",VLOOKUP(TimeSpend[[#This Row],[Network Description]],Projects!A:B,2,0),"")</f>
        <v/>
      </c>
      <c r="F2598" s="96"/>
      <c r="L2598" s="69" t="str">
        <f>IF(TimeSpend[[#This Row],[Personnel number]]&lt;&gt;"",Utilization!$J$2,"")</f>
        <v/>
      </c>
      <c r="M2598" s="69" t="str">
        <f>IF(TimeSpend[[#This Row],[Personnel number]]&lt;&gt;"",VLOOKUP(TimeSpend[[#This Row],[Personnel number]],Users!A:B,2,0),"")</f>
        <v/>
      </c>
      <c r="N2598" s="69" t="str">
        <f>IF(TimeSpend[[#This Row],[Network Description]]&lt;&gt;"",VLOOKUP(TimeSpend[[#This Row],[Network Description]],Projects!A:C,3,0),"")</f>
        <v/>
      </c>
      <c r="O2598" s="69" t="str">
        <f>IF(TimeSpend[[#This Row],[Activity]]&lt;&gt;"",VLOOKUP(TimeSpend[[#This Row],[Activity]],Activity,2,FALSE),"")</f>
        <v/>
      </c>
    </row>
    <row r="2599" spans="3:15" ht="16.5" customHeight="1" x14ac:dyDescent="0.25">
      <c r="C2599" s="68" t="str">
        <f t="shared" si="43"/>
        <v/>
      </c>
      <c r="D2599" s="69" t="str">
        <f>IF(TimeSpend[[#This Row],[Network Description]]&lt;&gt;"",VLOOKUP(TimeSpend[[#This Row],[Network Description]],Projects!A:B,2,0),"")</f>
        <v/>
      </c>
      <c r="F2599" s="96"/>
      <c r="L2599" s="69" t="str">
        <f>IF(TimeSpend[[#This Row],[Personnel number]]&lt;&gt;"",Utilization!$J$2,"")</f>
        <v/>
      </c>
      <c r="M2599" s="69" t="str">
        <f>IF(TimeSpend[[#This Row],[Personnel number]]&lt;&gt;"",VLOOKUP(TimeSpend[[#This Row],[Personnel number]],Users!A:B,2,0),"")</f>
        <v/>
      </c>
      <c r="N2599" s="69" t="str">
        <f>IF(TimeSpend[[#This Row],[Network Description]]&lt;&gt;"",VLOOKUP(TimeSpend[[#This Row],[Network Description]],Projects!A:C,3,0),"")</f>
        <v/>
      </c>
      <c r="O2599" s="69" t="str">
        <f>IF(TimeSpend[[#This Row],[Activity]]&lt;&gt;"",VLOOKUP(TimeSpend[[#This Row],[Activity]],Activity,2,FALSE),"")</f>
        <v/>
      </c>
    </row>
    <row r="2600" spans="3:15" ht="16.5" customHeight="1" x14ac:dyDescent="0.25">
      <c r="C2600" s="68" t="str">
        <f t="shared" si="43"/>
        <v/>
      </c>
      <c r="D2600" s="69" t="str">
        <f>IF(TimeSpend[[#This Row],[Network Description]]&lt;&gt;"",VLOOKUP(TimeSpend[[#This Row],[Network Description]],Projects!A:B,2,0),"")</f>
        <v/>
      </c>
      <c r="F2600" s="96"/>
      <c r="L2600" s="69" t="str">
        <f>IF(TimeSpend[[#This Row],[Personnel number]]&lt;&gt;"",Utilization!$J$2,"")</f>
        <v/>
      </c>
      <c r="M2600" s="69" t="str">
        <f>IF(TimeSpend[[#This Row],[Personnel number]]&lt;&gt;"",VLOOKUP(TimeSpend[[#This Row],[Personnel number]],Users!A:B,2,0),"")</f>
        <v/>
      </c>
      <c r="N2600" s="69" t="str">
        <f>IF(TimeSpend[[#This Row],[Network Description]]&lt;&gt;"",VLOOKUP(TimeSpend[[#This Row],[Network Description]],Projects!A:C,3,0),"")</f>
        <v/>
      </c>
      <c r="O2600" s="69" t="str">
        <f>IF(TimeSpend[[#This Row],[Activity]]&lt;&gt;"",VLOOKUP(TimeSpend[[#This Row],[Activity]],Activity,2,FALSE),"")</f>
        <v/>
      </c>
    </row>
    <row r="2601" spans="3:15" ht="16.5" customHeight="1" x14ac:dyDescent="0.25">
      <c r="C2601" s="68" t="str">
        <f t="shared" si="43"/>
        <v/>
      </c>
      <c r="D2601" s="69" t="str">
        <f>IF(TimeSpend[[#This Row],[Network Description]]&lt;&gt;"",VLOOKUP(TimeSpend[[#This Row],[Network Description]],Projects!A:B,2,0),"")</f>
        <v/>
      </c>
      <c r="F2601" s="96"/>
      <c r="L2601" s="69" t="str">
        <f>IF(TimeSpend[[#This Row],[Personnel number]]&lt;&gt;"",Utilization!$J$2,"")</f>
        <v/>
      </c>
      <c r="M2601" s="69" t="str">
        <f>IF(TimeSpend[[#This Row],[Personnel number]]&lt;&gt;"",VLOOKUP(TimeSpend[[#This Row],[Personnel number]],Users!A:B,2,0),"")</f>
        <v/>
      </c>
      <c r="N2601" s="69" t="str">
        <f>IF(TimeSpend[[#This Row],[Network Description]]&lt;&gt;"",VLOOKUP(TimeSpend[[#This Row],[Network Description]],Projects!A:C,3,0),"")</f>
        <v/>
      </c>
      <c r="O2601" s="69" t="str">
        <f>IF(TimeSpend[[#This Row],[Activity]]&lt;&gt;"",VLOOKUP(TimeSpend[[#This Row],[Activity]],Activity,2,FALSE),"")</f>
        <v/>
      </c>
    </row>
    <row r="2602" spans="3:15" ht="16.5" customHeight="1" x14ac:dyDescent="0.25">
      <c r="C2602" s="68" t="str">
        <f t="shared" si="43"/>
        <v/>
      </c>
      <c r="D2602" s="69" t="str">
        <f>IF(TimeSpend[[#This Row],[Network Description]]&lt;&gt;"",VLOOKUP(TimeSpend[[#This Row],[Network Description]],Projects!A:B,2,0),"")</f>
        <v/>
      </c>
      <c r="F2602" s="96"/>
      <c r="L2602" s="69" t="str">
        <f>IF(TimeSpend[[#This Row],[Personnel number]]&lt;&gt;"",Utilization!$J$2,"")</f>
        <v/>
      </c>
      <c r="M2602" s="69" t="str">
        <f>IF(TimeSpend[[#This Row],[Personnel number]]&lt;&gt;"",VLOOKUP(TimeSpend[[#This Row],[Personnel number]],Users!A:B,2,0),"")</f>
        <v/>
      </c>
      <c r="N2602" s="69" t="str">
        <f>IF(TimeSpend[[#This Row],[Network Description]]&lt;&gt;"",VLOOKUP(TimeSpend[[#This Row],[Network Description]],Projects!A:C,3,0),"")</f>
        <v/>
      </c>
      <c r="O2602" s="69" t="str">
        <f>IF(TimeSpend[[#This Row],[Activity]]&lt;&gt;"",VLOOKUP(TimeSpend[[#This Row],[Activity]],Activity,2,FALSE),"")</f>
        <v/>
      </c>
    </row>
    <row r="2603" spans="3:15" ht="16.5" customHeight="1" x14ac:dyDescent="0.25">
      <c r="C2603" s="68" t="str">
        <f t="shared" si="43"/>
        <v/>
      </c>
      <c r="D2603" s="69" t="str">
        <f>IF(TimeSpend[[#This Row],[Network Description]]&lt;&gt;"",VLOOKUP(TimeSpend[[#This Row],[Network Description]],Projects!A:B,2,0),"")</f>
        <v/>
      </c>
      <c r="F2603" s="96"/>
      <c r="L2603" s="69" t="str">
        <f>IF(TimeSpend[[#This Row],[Personnel number]]&lt;&gt;"",Utilization!$J$2,"")</f>
        <v/>
      </c>
      <c r="M2603" s="69" t="str">
        <f>IF(TimeSpend[[#This Row],[Personnel number]]&lt;&gt;"",VLOOKUP(TimeSpend[[#This Row],[Personnel number]],Users!A:B,2,0),"")</f>
        <v/>
      </c>
      <c r="N2603" s="69" t="str">
        <f>IF(TimeSpend[[#This Row],[Network Description]]&lt;&gt;"",VLOOKUP(TimeSpend[[#This Row],[Network Description]],Projects!A:C,3,0),"")</f>
        <v/>
      </c>
      <c r="O2603" s="69" t="str">
        <f>IF(TimeSpend[[#This Row],[Activity]]&lt;&gt;"",VLOOKUP(TimeSpend[[#This Row],[Activity]],Activity,2,FALSE),"")</f>
        <v/>
      </c>
    </row>
    <row r="2604" spans="3:15" ht="16.5" customHeight="1" x14ac:dyDescent="0.25">
      <c r="C2604" s="68" t="str">
        <f t="shared" si="43"/>
        <v/>
      </c>
      <c r="D2604" s="69" t="str">
        <f>IF(TimeSpend[[#This Row],[Network Description]]&lt;&gt;"",VLOOKUP(TimeSpend[[#This Row],[Network Description]],Projects!A:B,2,0),"")</f>
        <v/>
      </c>
      <c r="F2604" s="96"/>
      <c r="L2604" s="69" t="str">
        <f>IF(TimeSpend[[#This Row],[Personnel number]]&lt;&gt;"",Utilization!$J$2,"")</f>
        <v/>
      </c>
      <c r="M2604" s="69" t="str">
        <f>IF(TimeSpend[[#This Row],[Personnel number]]&lt;&gt;"",VLOOKUP(TimeSpend[[#This Row],[Personnel number]],Users!A:B,2,0),"")</f>
        <v/>
      </c>
      <c r="N2604" s="69" t="str">
        <f>IF(TimeSpend[[#This Row],[Network Description]]&lt;&gt;"",VLOOKUP(TimeSpend[[#This Row],[Network Description]],Projects!A:C,3,0),"")</f>
        <v/>
      </c>
      <c r="O2604" s="69" t="str">
        <f>IF(TimeSpend[[#This Row],[Activity]]&lt;&gt;"",VLOOKUP(TimeSpend[[#This Row],[Activity]],Activity,2,FALSE),"")</f>
        <v/>
      </c>
    </row>
    <row r="2605" spans="3:15" ht="16.5" customHeight="1" x14ac:dyDescent="0.25">
      <c r="C2605" s="68" t="str">
        <f t="shared" si="43"/>
        <v/>
      </c>
      <c r="D2605" s="69" t="str">
        <f>IF(TimeSpend[[#This Row],[Network Description]]&lt;&gt;"",VLOOKUP(TimeSpend[[#This Row],[Network Description]],Projects!A:B,2,0),"")</f>
        <v/>
      </c>
      <c r="F2605" s="96"/>
      <c r="L2605" s="69" t="str">
        <f>IF(TimeSpend[[#This Row],[Personnel number]]&lt;&gt;"",Utilization!$J$2,"")</f>
        <v/>
      </c>
      <c r="M2605" s="69" t="str">
        <f>IF(TimeSpend[[#This Row],[Personnel number]]&lt;&gt;"",VLOOKUP(TimeSpend[[#This Row],[Personnel number]],Users!A:B,2,0),"")</f>
        <v/>
      </c>
      <c r="N2605" s="69" t="str">
        <f>IF(TimeSpend[[#This Row],[Network Description]]&lt;&gt;"",VLOOKUP(TimeSpend[[#This Row],[Network Description]],Projects!A:C,3,0),"")</f>
        <v/>
      </c>
      <c r="O2605" s="69" t="str">
        <f>IF(TimeSpend[[#This Row],[Activity]]&lt;&gt;"",VLOOKUP(TimeSpend[[#This Row],[Activity]],Activity,2,FALSE),"")</f>
        <v/>
      </c>
    </row>
    <row r="2606" spans="3:15" ht="16.5" customHeight="1" x14ac:dyDescent="0.25">
      <c r="C2606" s="68" t="str">
        <f t="shared" si="43"/>
        <v/>
      </c>
      <c r="D2606" s="69" t="str">
        <f>IF(TimeSpend[[#This Row],[Network Description]]&lt;&gt;"",VLOOKUP(TimeSpend[[#This Row],[Network Description]],Projects!A:B,2,0),"")</f>
        <v/>
      </c>
      <c r="F2606" s="96"/>
      <c r="L2606" s="69" t="str">
        <f>IF(TimeSpend[[#This Row],[Personnel number]]&lt;&gt;"",Utilization!$J$2,"")</f>
        <v/>
      </c>
      <c r="M2606" s="69" t="str">
        <f>IF(TimeSpend[[#This Row],[Personnel number]]&lt;&gt;"",VLOOKUP(TimeSpend[[#This Row],[Personnel number]],Users!A:B,2,0),"")</f>
        <v/>
      </c>
      <c r="N2606" s="69" t="str">
        <f>IF(TimeSpend[[#This Row],[Network Description]]&lt;&gt;"",VLOOKUP(TimeSpend[[#This Row],[Network Description]],Projects!A:C,3,0),"")</f>
        <v/>
      </c>
      <c r="O2606" s="69" t="str">
        <f>IF(TimeSpend[[#This Row],[Activity]]&lt;&gt;"",VLOOKUP(TimeSpend[[#This Row],[Activity]],Activity,2,FALSE),"")</f>
        <v/>
      </c>
    </row>
    <row r="2607" spans="3:15" ht="16.5" customHeight="1" x14ac:dyDescent="0.25">
      <c r="C2607" s="68" t="str">
        <f t="shared" si="43"/>
        <v/>
      </c>
      <c r="D2607" s="69" t="str">
        <f>IF(TimeSpend[[#This Row],[Network Description]]&lt;&gt;"",VLOOKUP(TimeSpend[[#This Row],[Network Description]],Projects!A:B,2,0),"")</f>
        <v/>
      </c>
      <c r="F2607" s="96"/>
      <c r="L2607" s="69" t="str">
        <f>IF(TimeSpend[[#This Row],[Personnel number]]&lt;&gt;"",Utilization!$J$2,"")</f>
        <v/>
      </c>
      <c r="M2607" s="69" t="str">
        <f>IF(TimeSpend[[#This Row],[Personnel number]]&lt;&gt;"",VLOOKUP(TimeSpend[[#This Row],[Personnel number]],Users!A:B,2,0),"")</f>
        <v/>
      </c>
      <c r="N2607" s="69" t="str">
        <f>IF(TimeSpend[[#This Row],[Network Description]]&lt;&gt;"",VLOOKUP(TimeSpend[[#This Row],[Network Description]],Projects!A:C,3,0),"")</f>
        <v/>
      </c>
      <c r="O2607" s="69" t="str">
        <f>IF(TimeSpend[[#This Row],[Activity]]&lt;&gt;"",VLOOKUP(TimeSpend[[#This Row],[Activity]],Activity,2,FALSE),"")</f>
        <v/>
      </c>
    </row>
    <row r="2608" spans="3:15" ht="16.5" customHeight="1" x14ac:dyDescent="0.25">
      <c r="C2608" s="68" t="str">
        <f t="shared" si="43"/>
        <v/>
      </c>
      <c r="D2608" s="69" t="str">
        <f>IF(TimeSpend[[#This Row],[Network Description]]&lt;&gt;"",VLOOKUP(TimeSpend[[#This Row],[Network Description]],Projects!A:B,2,0),"")</f>
        <v/>
      </c>
      <c r="F2608" s="96"/>
      <c r="L2608" s="69" t="str">
        <f>IF(TimeSpend[[#This Row],[Personnel number]]&lt;&gt;"",Utilization!$J$2,"")</f>
        <v/>
      </c>
      <c r="M2608" s="69" t="str">
        <f>IF(TimeSpend[[#This Row],[Personnel number]]&lt;&gt;"",VLOOKUP(TimeSpend[[#This Row],[Personnel number]],Users!A:B,2,0),"")</f>
        <v/>
      </c>
      <c r="N2608" s="69" t="str">
        <f>IF(TimeSpend[[#This Row],[Network Description]]&lt;&gt;"",VLOOKUP(TimeSpend[[#This Row],[Network Description]],Projects!A:C,3,0),"")</f>
        <v/>
      </c>
      <c r="O2608" s="69" t="str">
        <f>IF(TimeSpend[[#This Row],[Activity]]&lt;&gt;"",VLOOKUP(TimeSpend[[#This Row],[Activity]],Activity,2,FALSE),"")</f>
        <v/>
      </c>
    </row>
    <row r="2609" spans="3:15" ht="16.5" customHeight="1" x14ac:dyDescent="0.25">
      <c r="C2609" s="68" t="str">
        <f t="shared" si="43"/>
        <v/>
      </c>
      <c r="D2609" s="69" t="str">
        <f>IF(TimeSpend[[#This Row],[Network Description]]&lt;&gt;"",VLOOKUP(TimeSpend[[#This Row],[Network Description]],Projects!A:B,2,0),"")</f>
        <v/>
      </c>
      <c r="F2609" s="96"/>
      <c r="L2609" s="69" t="str">
        <f>IF(TimeSpend[[#This Row],[Personnel number]]&lt;&gt;"",Utilization!$J$2,"")</f>
        <v/>
      </c>
      <c r="M2609" s="69" t="str">
        <f>IF(TimeSpend[[#This Row],[Personnel number]]&lt;&gt;"",VLOOKUP(TimeSpend[[#This Row],[Personnel number]],Users!A:B,2,0),"")</f>
        <v/>
      </c>
      <c r="N2609" s="69" t="str">
        <f>IF(TimeSpend[[#This Row],[Network Description]]&lt;&gt;"",VLOOKUP(TimeSpend[[#This Row],[Network Description]],Projects!A:C,3,0),"")</f>
        <v/>
      </c>
      <c r="O2609" s="69" t="str">
        <f>IF(TimeSpend[[#This Row],[Activity]]&lt;&gt;"",VLOOKUP(TimeSpend[[#This Row],[Activity]],Activity,2,FALSE),"")</f>
        <v/>
      </c>
    </row>
    <row r="2610" spans="3:15" ht="16.5" customHeight="1" x14ac:dyDescent="0.25">
      <c r="C2610" s="68" t="str">
        <f t="shared" si="43"/>
        <v/>
      </c>
      <c r="D2610" s="69" t="str">
        <f>IF(TimeSpend[[#This Row],[Network Description]]&lt;&gt;"",VLOOKUP(TimeSpend[[#This Row],[Network Description]],Projects!A:B,2,0),"")</f>
        <v/>
      </c>
      <c r="F2610" s="96"/>
      <c r="L2610" s="69" t="str">
        <f>IF(TimeSpend[[#This Row],[Personnel number]]&lt;&gt;"",Utilization!$J$2,"")</f>
        <v/>
      </c>
      <c r="M2610" s="69" t="str">
        <f>IF(TimeSpend[[#This Row],[Personnel number]]&lt;&gt;"",VLOOKUP(TimeSpend[[#This Row],[Personnel number]],Users!A:B,2,0),"")</f>
        <v/>
      </c>
      <c r="N2610" s="69" t="str">
        <f>IF(TimeSpend[[#This Row],[Network Description]]&lt;&gt;"",VLOOKUP(TimeSpend[[#This Row],[Network Description]],Projects!A:C,3,0),"")</f>
        <v/>
      </c>
      <c r="O2610" s="69" t="str">
        <f>IF(TimeSpend[[#This Row],[Activity]]&lt;&gt;"",VLOOKUP(TimeSpend[[#This Row],[Activity]],Activity,2,FALSE),"")</f>
        <v/>
      </c>
    </row>
    <row r="2611" spans="3:15" ht="16.5" customHeight="1" x14ac:dyDescent="0.25">
      <c r="C2611" s="68" t="str">
        <f t="shared" si="43"/>
        <v/>
      </c>
      <c r="D2611" s="69" t="str">
        <f>IF(TimeSpend[[#This Row],[Network Description]]&lt;&gt;"",VLOOKUP(TimeSpend[[#This Row],[Network Description]],Projects!A:B,2,0),"")</f>
        <v/>
      </c>
      <c r="F2611" s="96"/>
      <c r="L2611" s="69" t="str">
        <f>IF(TimeSpend[[#This Row],[Personnel number]]&lt;&gt;"",Utilization!$J$2,"")</f>
        <v/>
      </c>
      <c r="M2611" s="69" t="str">
        <f>IF(TimeSpend[[#This Row],[Personnel number]]&lt;&gt;"",VLOOKUP(TimeSpend[[#This Row],[Personnel number]],Users!A:B,2,0),"")</f>
        <v/>
      </c>
      <c r="N2611" s="69" t="str">
        <f>IF(TimeSpend[[#This Row],[Network Description]]&lt;&gt;"",VLOOKUP(TimeSpend[[#This Row],[Network Description]],Projects!A:C,3,0),"")</f>
        <v/>
      </c>
      <c r="O2611" s="69" t="str">
        <f>IF(TimeSpend[[#This Row],[Activity]]&lt;&gt;"",VLOOKUP(TimeSpend[[#This Row],[Activity]],Activity,2,FALSE),"")</f>
        <v/>
      </c>
    </row>
    <row r="2612" spans="3:15" ht="16.5" customHeight="1" x14ac:dyDescent="0.25">
      <c r="C2612" s="68" t="str">
        <f t="shared" si="43"/>
        <v/>
      </c>
      <c r="D2612" s="69" t="str">
        <f>IF(TimeSpend[[#This Row],[Network Description]]&lt;&gt;"",VLOOKUP(TimeSpend[[#This Row],[Network Description]],Projects!A:B,2,0),"")</f>
        <v/>
      </c>
      <c r="F2612" s="96"/>
      <c r="L2612" s="69" t="str">
        <f>IF(TimeSpend[[#This Row],[Personnel number]]&lt;&gt;"",Utilization!$J$2,"")</f>
        <v/>
      </c>
      <c r="M2612" s="69" t="str">
        <f>IF(TimeSpend[[#This Row],[Personnel number]]&lt;&gt;"",VLOOKUP(TimeSpend[[#This Row],[Personnel number]],Users!A:B,2,0),"")</f>
        <v/>
      </c>
      <c r="N2612" s="69" t="str">
        <f>IF(TimeSpend[[#This Row],[Network Description]]&lt;&gt;"",VLOOKUP(TimeSpend[[#This Row],[Network Description]],Projects!A:C,3,0),"")</f>
        <v/>
      </c>
      <c r="O2612" s="69" t="str">
        <f>IF(TimeSpend[[#This Row],[Activity]]&lt;&gt;"",VLOOKUP(TimeSpend[[#This Row],[Activity]],Activity,2,FALSE),"")</f>
        <v/>
      </c>
    </row>
    <row r="2613" spans="3:15" ht="16.5" customHeight="1" x14ac:dyDescent="0.25">
      <c r="C2613" s="68" t="str">
        <f t="shared" si="43"/>
        <v/>
      </c>
      <c r="D2613" s="69" t="str">
        <f>IF(TimeSpend[[#This Row],[Network Description]]&lt;&gt;"",VLOOKUP(TimeSpend[[#This Row],[Network Description]],Projects!A:B,2,0),"")</f>
        <v/>
      </c>
      <c r="F2613" s="96"/>
      <c r="L2613" s="69" t="str">
        <f>IF(TimeSpend[[#This Row],[Personnel number]]&lt;&gt;"",Utilization!$J$2,"")</f>
        <v/>
      </c>
      <c r="M2613" s="69" t="str">
        <f>IF(TimeSpend[[#This Row],[Personnel number]]&lt;&gt;"",VLOOKUP(TimeSpend[[#This Row],[Personnel number]],Users!A:B,2,0),"")</f>
        <v/>
      </c>
      <c r="N2613" s="69" t="str">
        <f>IF(TimeSpend[[#This Row],[Network Description]]&lt;&gt;"",VLOOKUP(TimeSpend[[#This Row],[Network Description]],Projects!A:C,3,0),"")</f>
        <v/>
      </c>
      <c r="O2613" s="69" t="str">
        <f>IF(TimeSpend[[#This Row],[Activity]]&lt;&gt;"",VLOOKUP(TimeSpend[[#This Row],[Activity]],Activity,2,FALSE),"")</f>
        <v/>
      </c>
    </row>
    <row r="2614" spans="3:15" ht="16.5" customHeight="1" x14ac:dyDescent="0.25">
      <c r="C2614" s="68" t="str">
        <f t="shared" si="43"/>
        <v/>
      </c>
      <c r="D2614" s="69" t="str">
        <f>IF(TimeSpend[[#This Row],[Network Description]]&lt;&gt;"",VLOOKUP(TimeSpend[[#This Row],[Network Description]],Projects!A:B,2,0),"")</f>
        <v/>
      </c>
      <c r="F2614" s="96"/>
      <c r="L2614" s="69" t="str">
        <f>IF(TimeSpend[[#This Row],[Personnel number]]&lt;&gt;"",Utilization!$J$2,"")</f>
        <v/>
      </c>
      <c r="M2614" s="69" t="str">
        <f>IF(TimeSpend[[#This Row],[Personnel number]]&lt;&gt;"",VLOOKUP(TimeSpend[[#This Row],[Personnel number]],Users!A:B,2,0),"")</f>
        <v/>
      </c>
      <c r="N2614" s="69" t="str">
        <f>IF(TimeSpend[[#This Row],[Network Description]]&lt;&gt;"",VLOOKUP(TimeSpend[[#This Row],[Network Description]],Projects!A:C,3,0),"")</f>
        <v/>
      </c>
      <c r="O2614" s="69" t="str">
        <f>IF(TimeSpend[[#This Row],[Activity]]&lt;&gt;"",VLOOKUP(TimeSpend[[#This Row],[Activity]],Activity,2,FALSE),"")</f>
        <v/>
      </c>
    </row>
    <row r="2615" spans="3:15" ht="16.5" customHeight="1" x14ac:dyDescent="0.25">
      <c r="C2615" s="68" t="str">
        <f t="shared" si="43"/>
        <v/>
      </c>
      <c r="D2615" s="69" t="str">
        <f>IF(TimeSpend[[#This Row],[Network Description]]&lt;&gt;"",VLOOKUP(TimeSpend[[#This Row],[Network Description]],Projects!A:B,2,0),"")</f>
        <v/>
      </c>
      <c r="F2615" s="96"/>
      <c r="L2615" s="69" t="str">
        <f>IF(TimeSpend[[#This Row],[Personnel number]]&lt;&gt;"",Utilization!$J$2,"")</f>
        <v/>
      </c>
      <c r="M2615" s="69" t="str">
        <f>IF(TimeSpend[[#This Row],[Personnel number]]&lt;&gt;"",VLOOKUP(TimeSpend[[#This Row],[Personnel number]],Users!A:B,2,0),"")</f>
        <v/>
      </c>
      <c r="N2615" s="69" t="str">
        <f>IF(TimeSpend[[#This Row],[Network Description]]&lt;&gt;"",VLOOKUP(TimeSpend[[#This Row],[Network Description]],Projects!A:C,3,0),"")</f>
        <v/>
      </c>
      <c r="O2615" s="69" t="str">
        <f>IF(TimeSpend[[#This Row],[Activity]]&lt;&gt;"",VLOOKUP(TimeSpend[[#This Row],[Activity]],Activity,2,FALSE),"")</f>
        <v/>
      </c>
    </row>
    <row r="2616" spans="3:15" ht="16.5" customHeight="1" x14ac:dyDescent="0.25">
      <c r="C2616" s="68" t="str">
        <f t="shared" si="43"/>
        <v/>
      </c>
      <c r="D2616" s="69" t="str">
        <f>IF(TimeSpend[[#This Row],[Network Description]]&lt;&gt;"",VLOOKUP(TimeSpend[[#This Row],[Network Description]],Projects!A:B,2,0),"")</f>
        <v/>
      </c>
      <c r="F2616" s="96"/>
      <c r="L2616" s="69" t="str">
        <f>IF(TimeSpend[[#This Row],[Personnel number]]&lt;&gt;"",Utilization!$J$2,"")</f>
        <v/>
      </c>
      <c r="M2616" s="69" t="str">
        <f>IF(TimeSpend[[#This Row],[Personnel number]]&lt;&gt;"",VLOOKUP(TimeSpend[[#This Row],[Personnel number]],Users!A:B,2,0),"")</f>
        <v/>
      </c>
      <c r="N2616" s="69" t="str">
        <f>IF(TimeSpend[[#This Row],[Network Description]]&lt;&gt;"",VLOOKUP(TimeSpend[[#This Row],[Network Description]],Projects!A:C,3,0),"")</f>
        <v/>
      </c>
      <c r="O2616" s="69" t="str">
        <f>IF(TimeSpend[[#This Row],[Activity]]&lt;&gt;"",VLOOKUP(TimeSpend[[#This Row],[Activity]],Activity,2,FALSE),"")</f>
        <v/>
      </c>
    </row>
    <row r="2617" spans="3:15" ht="16.5" customHeight="1" x14ac:dyDescent="0.25">
      <c r="C2617" s="68" t="str">
        <f t="shared" si="43"/>
        <v/>
      </c>
      <c r="D2617" s="69" t="str">
        <f>IF(TimeSpend[[#This Row],[Network Description]]&lt;&gt;"",VLOOKUP(TimeSpend[[#This Row],[Network Description]],Projects!A:B,2,0),"")</f>
        <v/>
      </c>
      <c r="F2617" s="96"/>
      <c r="L2617" s="69" t="str">
        <f>IF(TimeSpend[[#This Row],[Personnel number]]&lt;&gt;"",Utilization!$J$2,"")</f>
        <v/>
      </c>
      <c r="M2617" s="69" t="str">
        <f>IF(TimeSpend[[#This Row],[Personnel number]]&lt;&gt;"",VLOOKUP(TimeSpend[[#This Row],[Personnel number]],Users!A:B,2,0),"")</f>
        <v/>
      </c>
      <c r="N2617" s="69" t="str">
        <f>IF(TimeSpend[[#This Row],[Network Description]]&lt;&gt;"",VLOOKUP(TimeSpend[[#This Row],[Network Description]],Projects!A:C,3,0),"")</f>
        <v/>
      </c>
      <c r="O2617" s="69" t="str">
        <f>IF(TimeSpend[[#This Row],[Activity]]&lt;&gt;"",VLOOKUP(TimeSpend[[#This Row],[Activity]],Activity,2,FALSE),"")</f>
        <v/>
      </c>
    </row>
    <row r="2618" spans="3:15" ht="16.5" customHeight="1" x14ac:dyDescent="0.25">
      <c r="C2618" s="68" t="str">
        <f t="shared" si="43"/>
        <v/>
      </c>
      <c r="D2618" s="69" t="str">
        <f>IF(TimeSpend[[#This Row],[Network Description]]&lt;&gt;"",VLOOKUP(TimeSpend[[#This Row],[Network Description]],Projects!A:B,2,0),"")</f>
        <v/>
      </c>
      <c r="F2618" s="96"/>
      <c r="L2618" s="69" t="str">
        <f>IF(TimeSpend[[#This Row],[Personnel number]]&lt;&gt;"",Utilization!$J$2,"")</f>
        <v/>
      </c>
      <c r="M2618" s="69" t="str">
        <f>IF(TimeSpend[[#This Row],[Personnel number]]&lt;&gt;"",VLOOKUP(TimeSpend[[#This Row],[Personnel number]],Users!A:B,2,0),"")</f>
        <v/>
      </c>
      <c r="N2618" s="69" t="str">
        <f>IF(TimeSpend[[#This Row],[Network Description]]&lt;&gt;"",VLOOKUP(TimeSpend[[#This Row],[Network Description]],Projects!A:C,3,0),"")</f>
        <v/>
      </c>
      <c r="O2618" s="69" t="str">
        <f>IF(TimeSpend[[#This Row],[Activity]]&lt;&gt;"",VLOOKUP(TimeSpend[[#This Row],[Activity]],Activity,2,FALSE),"")</f>
        <v/>
      </c>
    </row>
    <row r="2619" spans="3:15" ht="16.5" customHeight="1" x14ac:dyDescent="0.25">
      <c r="C2619" s="68" t="str">
        <f t="shared" si="43"/>
        <v/>
      </c>
      <c r="D2619" s="69" t="str">
        <f>IF(TimeSpend[[#This Row],[Network Description]]&lt;&gt;"",VLOOKUP(TimeSpend[[#This Row],[Network Description]],Projects!A:B,2,0),"")</f>
        <v/>
      </c>
      <c r="F2619" s="96"/>
      <c r="L2619" s="69" t="str">
        <f>IF(TimeSpend[[#This Row],[Personnel number]]&lt;&gt;"",Utilization!$J$2,"")</f>
        <v/>
      </c>
      <c r="M2619" s="69" t="str">
        <f>IF(TimeSpend[[#This Row],[Personnel number]]&lt;&gt;"",VLOOKUP(TimeSpend[[#This Row],[Personnel number]],Users!A:B,2,0),"")</f>
        <v/>
      </c>
      <c r="N2619" s="69" t="str">
        <f>IF(TimeSpend[[#This Row],[Network Description]]&lt;&gt;"",VLOOKUP(TimeSpend[[#This Row],[Network Description]],Projects!A:C,3,0),"")</f>
        <v/>
      </c>
      <c r="O2619" s="69" t="str">
        <f>IF(TimeSpend[[#This Row],[Activity]]&lt;&gt;"",VLOOKUP(TimeSpend[[#This Row],[Activity]],Activity,2,FALSE),"")</f>
        <v/>
      </c>
    </row>
    <row r="2620" spans="3:15" ht="16.5" customHeight="1" x14ac:dyDescent="0.25">
      <c r="C2620" s="68" t="str">
        <f t="shared" si="43"/>
        <v/>
      </c>
      <c r="D2620" s="69" t="str">
        <f>IF(TimeSpend[[#This Row],[Network Description]]&lt;&gt;"",VLOOKUP(TimeSpend[[#This Row],[Network Description]],Projects!A:B,2,0),"")</f>
        <v/>
      </c>
      <c r="F2620" s="96"/>
      <c r="L2620" s="69" t="str">
        <f>IF(TimeSpend[[#This Row],[Personnel number]]&lt;&gt;"",Utilization!$J$2,"")</f>
        <v/>
      </c>
      <c r="M2620" s="69" t="str">
        <f>IF(TimeSpend[[#This Row],[Personnel number]]&lt;&gt;"",VLOOKUP(TimeSpend[[#This Row],[Personnel number]],Users!A:B,2,0),"")</f>
        <v/>
      </c>
      <c r="N2620" s="69" t="str">
        <f>IF(TimeSpend[[#This Row],[Network Description]]&lt;&gt;"",VLOOKUP(TimeSpend[[#This Row],[Network Description]],Projects!A:C,3,0),"")</f>
        <v/>
      </c>
      <c r="O2620" s="69" t="str">
        <f>IF(TimeSpend[[#This Row],[Activity]]&lt;&gt;"",VLOOKUP(TimeSpend[[#This Row],[Activity]],Activity,2,FALSE),"")</f>
        <v/>
      </c>
    </row>
    <row r="2621" spans="3:15" ht="16.5" customHeight="1" x14ac:dyDescent="0.25">
      <c r="C2621" s="68" t="str">
        <f t="shared" si="43"/>
        <v/>
      </c>
      <c r="D2621" s="69" t="str">
        <f>IF(TimeSpend[[#This Row],[Network Description]]&lt;&gt;"",VLOOKUP(TimeSpend[[#This Row],[Network Description]],Projects!A:B,2,0),"")</f>
        <v/>
      </c>
      <c r="F2621" s="96"/>
      <c r="L2621" s="69" t="str">
        <f>IF(TimeSpend[[#This Row],[Personnel number]]&lt;&gt;"",Utilization!$J$2,"")</f>
        <v/>
      </c>
      <c r="M2621" s="69" t="str">
        <f>IF(TimeSpend[[#This Row],[Personnel number]]&lt;&gt;"",VLOOKUP(TimeSpend[[#This Row],[Personnel number]],Users!A:B,2,0),"")</f>
        <v/>
      </c>
      <c r="N2621" s="69" t="str">
        <f>IF(TimeSpend[[#This Row],[Network Description]]&lt;&gt;"",VLOOKUP(TimeSpend[[#This Row],[Network Description]],Projects!A:C,3,0),"")</f>
        <v/>
      </c>
      <c r="O2621" s="69" t="str">
        <f>IF(TimeSpend[[#This Row],[Activity]]&lt;&gt;"",VLOOKUP(TimeSpend[[#This Row],[Activity]],Activity,2,FALSE),"")</f>
        <v/>
      </c>
    </row>
    <row r="2622" spans="3:15" ht="16.5" customHeight="1" x14ac:dyDescent="0.25">
      <c r="C2622" s="68" t="str">
        <f t="shared" si="43"/>
        <v/>
      </c>
      <c r="D2622" s="69" t="str">
        <f>IF(TimeSpend[[#This Row],[Network Description]]&lt;&gt;"",VLOOKUP(TimeSpend[[#This Row],[Network Description]],Projects!A:B,2,0),"")</f>
        <v/>
      </c>
      <c r="F2622" s="96"/>
      <c r="L2622" s="69" t="str">
        <f>IF(TimeSpend[[#This Row],[Personnel number]]&lt;&gt;"",Utilization!$J$2,"")</f>
        <v/>
      </c>
      <c r="M2622" s="69" t="str">
        <f>IF(TimeSpend[[#This Row],[Personnel number]]&lt;&gt;"",VLOOKUP(TimeSpend[[#This Row],[Personnel number]],Users!A:B,2,0),"")</f>
        <v/>
      </c>
      <c r="N2622" s="69" t="str">
        <f>IF(TimeSpend[[#This Row],[Network Description]]&lt;&gt;"",VLOOKUP(TimeSpend[[#This Row],[Network Description]],Projects!A:C,3,0),"")</f>
        <v/>
      </c>
      <c r="O2622" s="69" t="str">
        <f>IF(TimeSpend[[#This Row],[Activity]]&lt;&gt;"",VLOOKUP(TimeSpend[[#This Row],[Activity]],Activity,2,FALSE),"")</f>
        <v/>
      </c>
    </row>
    <row r="2623" spans="3:15" ht="16.5" customHeight="1" x14ac:dyDescent="0.25">
      <c r="C2623" s="68" t="str">
        <f t="shared" si="43"/>
        <v/>
      </c>
      <c r="D2623" s="69" t="str">
        <f>IF(TimeSpend[[#This Row],[Network Description]]&lt;&gt;"",VLOOKUP(TimeSpend[[#This Row],[Network Description]],Projects!A:B,2,0),"")</f>
        <v/>
      </c>
      <c r="F2623" s="96"/>
      <c r="L2623" s="69" t="str">
        <f>IF(TimeSpend[[#This Row],[Personnel number]]&lt;&gt;"",Utilization!$J$2,"")</f>
        <v/>
      </c>
      <c r="M2623" s="69" t="str">
        <f>IF(TimeSpend[[#This Row],[Personnel number]]&lt;&gt;"",VLOOKUP(TimeSpend[[#This Row],[Personnel number]],Users!A:B,2,0),"")</f>
        <v/>
      </c>
      <c r="N2623" s="69" t="str">
        <f>IF(TimeSpend[[#This Row],[Network Description]]&lt;&gt;"",VLOOKUP(TimeSpend[[#This Row],[Network Description]],Projects!A:C,3,0),"")</f>
        <v/>
      </c>
      <c r="O2623" s="69" t="str">
        <f>IF(TimeSpend[[#This Row],[Activity]]&lt;&gt;"",VLOOKUP(TimeSpend[[#This Row],[Activity]],Activity,2,FALSE),"")</f>
        <v/>
      </c>
    </row>
    <row r="2624" spans="3:15" ht="16.5" customHeight="1" x14ac:dyDescent="0.25">
      <c r="C2624" s="68" t="str">
        <f t="shared" si="43"/>
        <v/>
      </c>
      <c r="D2624" s="69" t="str">
        <f>IF(TimeSpend[[#This Row],[Network Description]]&lt;&gt;"",VLOOKUP(TimeSpend[[#This Row],[Network Description]],Projects!A:B,2,0),"")</f>
        <v/>
      </c>
      <c r="F2624" s="96"/>
      <c r="L2624" s="69" t="str">
        <f>IF(TimeSpend[[#This Row],[Personnel number]]&lt;&gt;"",Utilization!$J$2,"")</f>
        <v/>
      </c>
      <c r="M2624" s="69" t="str">
        <f>IF(TimeSpend[[#This Row],[Personnel number]]&lt;&gt;"",VLOOKUP(TimeSpend[[#This Row],[Personnel number]],Users!A:B,2,0),"")</f>
        <v/>
      </c>
      <c r="N2624" s="69" t="str">
        <f>IF(TimeSpend[[#This Row],[Network Description]]&lt;&gt;"",VLOOKUP(TimeSpend[[#This Row],[Network Description]],Projects!A:C,3,0),"")</f>
        <v/>
      </c>
      <c r="O2624" s="69" t="str">
        <f>IF(TimeSpend[[#This Row],[Activity]]&lt;&gt;"",VLOOKUP(TimeSpend[[#This Row],[Activity]],Activity,2,FALSE),"")</f>
        <v/>
      </c>
    </row>
    <row r="2625" spans="3:15" ht="16.5" customHeight="1" x14ac:dyDescent="0.25">
      <c r="C2625" s="68" t="str">
        <f t="shared" ref="C2625:C2688" si="44">IF((I2625-INT(I2625))*24-(H2625-INT(H2625))*24=0,"",(I2625-INT(I2625))*24-(H2625-INT(H2625))*24)</f>
        <v/>
      </c>
      <c r="D2625" s="69" t="str">
        <f>IF(TimeSpend[[#This Row],[Network Description]]&lt;&gt;"",VLOOKUP(TimeSpend[[#This Row],[Network Description]],Projects!A:B,2,0),"")</f>
        <v/>
      </c>
      <c r="F2625" s="96"/>
      <c r="L2625" s="69" t="str">
        <f>IF(TimeSpend[[#This Row],[Personnel number]]&lt;&gt;"",Utilization!$J$2,"")</f>
        <v/>
      </c>
      <c r="M2625" s="69" t="str">
        <f>IF(TimeSpend[[#This Row],[Personnel number]]&lt;&gt;"",VLOOKUP(TimeSpend[[#This Row],[Personnel number]],Users!A:B,2,0),"")</f>
        <v/>
      </c>
      <c r="N2625" s="69" t="str">
        <f>IF(TimeSpend[[#This Row],[Network Description]]&lt;&gt;"",VLOOKUP(TimeSpend[[#This Row],[Network Description]],Projects!A:C,3,0),"")</f>
        <v/>
      </c>
      <c r="O2625" s="69" t="str">
        <f>IF(TimeSpend[[#This Row],[Activity]]&lt;&gt;"",VLOOKUP(TimeSpend[[#This Row],[Activity]],Activity,2,FALSE),"")</f>
        <v/>
      </c>
    </row>
    <row r="2626" spans="3:15" ht="16.5" customHeight="1" x14ac:dyDescent="0.25">
      <c r="C2626" s="68" t="str">
        <f t="shared" si="44"/>
        <v/>
      </c>
      <c r="D2626" s="69" t="str">
        <f>IF(TimeSpend[[#This Row],[Network Description]]&lt;&gt;"",VLOOKUP(TimeSpend[[#This Row],[Network Description]],Projects!A:B,2,0),"")</f>
        <v/>
      </c>
      <c r="F2626" s="96"/>
      <c r="L2626" s="69" t="str">
        <f>IF(TimeSpend[[#This Row],[Personnel number]]&lt;&gt;"",Utilization!$J$2,"")</f>
        <v/>
      </c>
      <c r="M2626" s="69" t="str">
        <f>IF(TimeSpend[[#This Row],[Personnel number]]&lt;&gt;"",VLOOKUP(TimeSpend[[#This Row],[Personnel number]],Users!A:B,2,0),"")</f>
        <v/>
      </c>
      <c r="N2626" s="69" t="str">
        <f>IF(TimeSpend[[#This Row],[Network Description]]&lt;&gt;"",VLOOKUP(TimeSpend[[#This Row],[Network Description]],Projects!A:C,3,0),"")</f>
        <v/>
      </c>
      <c r="O2626" s="69" t="str">
        <f>IF(TimeSpend[[#This Row],[Activity]]&lt;&gt;"",VLOOKUP(TimeSpend[[#This Row],[Activity]],Activity,2,FALSE),"")</f>
        <v/>
      </c>
    </row>
    <row r="2627" spans="3:15" ht="16.5" customHeight="1" x14ac:dyDescent="0.25">
      <c r="C2627" s="68" t="str">
        <f t="shared" si="44"/>
        <v/>
      </c>
      <c r="D2627" s="69" t="str">
        <f>IF(TimeSpend[[#This Row],[Network Description]]&lt;&gt;"",VLOOKUP(TimeSpend[[#This Row],[Network Description]],Projects!A:B,2,0),"")</f>
        <v/>
      </c>
      <c r="F2627" s="96"/>
      <c r="L2627" s="69" t="str">
        <f>IF(TimeSpend[[#This Row],[Personnel number]]&lt;&gt;"",Utilization!$J$2,"")</f>
        <v/>
      </c>
      <c r="M2627" s="69" t="str">
        <f>IF(TimeSpend[[#This Row],[Personnel number]]&lt;&gt;"",VLOOKUP(TimeSpend[[#This Row],[Personnel number]],Users!A:B,2,0),"")</f>
        <v/>
      </c>
      <c r="N2627" s="69" t="str">
        <f>IF(TimeSpend[[#This Row],[Network Description]]&lt;&gt;"",VLOOKUP(TimeSpend[[#This Row],[Network Description]],Projects!A:C,3,0),"")</f>
        <v/>
      </c>
      <c r="O2627" s="69" t="str">
        <f>IF(TimeSpend[[#This Row],[Activity]]&lt;&gt;"",VLOOKUP(TimeSpend[[#This Row],[Activity]],Activity,2,FALSE),"")</f>
        <v/>
      </c>
    </row>
    <row r="2628" spans="3:15" ht="16.5" customHeight="1" x14ac:dyDescent="0.25">
      <c r="C2628" s="68" t="str">
        <f t="shared" si="44"/>
        <v/>
      </c>
      <c r="D2628" s="69" t="str">
        <f>IF(TimeSpend[[#This Row],[Network Description]]&lt;&gt;"",VLOOKUP(TimeSpend[[#This Row],[Network Description]],Projects!A:B,2,0),"")</f>
        <v/>
      </c>
      <c r="F2628" s="96"/>
      <c r="L2628" s="69" t="str">
        <f>IF(TimeSpend[[#This Row],[Personnel number]]&lt;&gt;"",Utilization!$J$2,"")</f>
        <v/>
      </c>
      <c r="M2628" s="69" t="str">
        <f>IF(TimeSpend[[#This Row],[Personnel number]]&lt;&gt;"",VLOOKUP(TimeSpend[[#This Row],[Personnel number]],Users!A:B,2,0),"")</f>
        <v/>
      </c>
      <c r="N2628" s="69" t="str">
        <f>IF(TimeSpend[[#This Row],[Network Description]]&lt;&gt;"",VLOOKUP(TimeSpend[[#This Row],[Network Description]],Projects!A:C,3,0),"")</f>
        <v/>
      </c>
      <c r="O2628" s="69" t="str">
        <f>IF(TimeSpend[[#This Row],[Activity]]&lt;&gt;"",VLOOKUP(TimeSpend[[#This Row],[Activity]],Activity,2,FALSE),"")</f>
        <v/>
      </c>
    </row>
    <row r="2629" spans="3:15" ht="16.5" customHeight="1" x14ac:dyDescent="0.25">
      <c r="C2629" s="68" t="str">
        <f t="shared" si="44"/>
        <v/>
      </c>
      <c r="D2629" s="69" t="str">
        <f>IF(TimeSpend[[#This Row],[Network Description]]&lt;&gt;"",VLOOKUP(TimeSpend[[#This Row],[Network Description]],Projects!A:B,2,0),"")</f>
        <v/>
      </c>
      <c r="F2629" s="96"/>
      <c r="L2629" s="69" t="str">
        <f>IF(TimeSpend[[#This Row],[Personnel number]]&lt;&gt;"",Utilization!$J$2,"")</f>
        <v/>
      </c>
      <c r="M2629" s="69" t="str">
        <f>IF(TimeSpend[[#This Row],[Personnel number]]&lt;&gt;"",VLOOKUP(TimeSpend[[#This Row],[Personnel number]],Users!A:B,2,0),"")</f>
        <v/>
      </c>
      <c r="N2629" s="69" t="str">
        <f>IF(TimeSpend[[#This Row],[Network Description]]&lt;&gt;"",VLOOKUP(TimeSpend[[#This Row],[Network Description]],Projects!A:C,3,0),"")</f>
        <v/>
      </c>
      <c r="O2629" s="69" t="str">
        <f>IF(TimeSpend[[#This Row],[Activity]]&lt;&gt;"",VLOOKUP(TimeSpend[[#This Row],[Activity]],Activity,2,FALSE),"")</f>
        <v/>
      </c>
    </row>
    <row r="2630" spans="3:15" ht="16.5" customHeight="1" x14ac:dyDescent="0.25">
      <c r="C2630" s="68" t="str">
        <f t="shared" si="44"/>
        <v/>
      </c>
      <c r="D2630" s="69" t="str">
        <f>IF(TimeSpend[[#This Row],[Network Description]]&lt;&gt;"",VLOOKUP(TimeSpend[[#This Row],[Network Description]],Projects!A:B,2,0),"")</f>
        <v/>
      </c>
      <c r="F2630" s="96"/>
      <c r="L2630" s="69" t="str">
        <f>IF(TimeSpend[[#This Row],[Personnel number]]&lt;&gt;"",Utilization!$J$2,"")</f>
        <v/>
      </c>
      <c r="M2630" s="69" t="str">
        <f>IF(TimeSpend[[#This Row],[Personnel number]]&lt;&gt;"",VLOOKUP(TimeSpend[[#This Row],[Personnel number]],Users!A:B,2,0),"")</f>
        <v/>
      </c>
      <c r="N2630" s="69" t="str">
        <f>IF(TimeSpend[[#This Row],[Network Description]]&lt;&gt;"",VLOOKUP(TimeSpend[[#This Row],[Network Description]],Projects!A:C,3,0),"")</f>
        <v/>
      </c>
      <c r="O2630" s="69" t="str">
        <f>IF(TimeSpend[[#This Row],[Activity]]&lt;&gt;"",VLOOKUP(TimeSpend[[#This Row],[Activity]],Activity,2,FALSE),"")</f>
        <v/>
      </c>
    </row>
    <row r="2631" spans="3:15" ht="16.5" customHeight="1" x14ac:dyDescent="0.25">
      <c r="C2631" s="68" t="str">
        <f t="shared" si="44"/>
        <v/>
      </c>
      <c r="D2631" s="69" t="str">
        <f>IF(TimeSpend[[#This Row],[Network Description]]&lt;&gt;"",VLOOKUP(TimeSpend[[#This Row],[Network Description]],Projects!A:B,2,0),"")</f>
        <v/>
      </c>
      <c r="F2631" s="96"/>
      <c r="L2631" s="69" t="str">
        <f>IF(TimeSpend[[#This Row],[Personnel number]]&lt;&gt;"",Utilization!$J$2,"")</f>
        <v/>
      </c>
      <c r="M2631" s="69" t="str">
        <f>IF(TimeSpend[[#This Row],[Personnel number]]&lt;&gt;"",VLOOKUP(TimeSpend[[#This Row],[Personnel number]],Users!A:B,2,0),"")</f>
        <v/>
      </c>
      <c r="N2631" s="69" t="str">
        <f>IF(TimeSpend[[#This Row],[Network Description]]&lt;&gt;"",VLOOKUP(TimeSpend[[#This Row],[Network Description]],Projects!A:C,3,0),"")</f>
        <v/>
      </c>
      <c r="O2631" s="69" t="str">
        <f>IF(TimeSpend[[#This Row],[Activity]]&lt;&gt;"",VLOOKUP(TimeSpend[[#This Row],[Activity]],Activity,2,FALSE),"")</f>
        <v/>
      </c>
    </row>
    <row r="2632" spans="3:15" ht="16.5" customHeight="1" x14ac:dyDescent="0.25">
      <c r="C2632" s="68" t="str">
        <f t="shared" si="44"/>
        <v/>
      </c>
      <c r="D2632" s="69" t="str">
        <f>IF(TimeSpend[[#This Row],[Network Description]]&lt;&gt;"",VLOOKUP(TimeSpend[[#This Row],[Network Description]],Projects!A:B,2,0),"")</f>
        <v/>
      </c>
      <c r="F2632" s="96"/>
      <c r="L2632" s="69" t="str">
        <f>IF(TimeSpend[[#This Row],[Personnel number]]&lt;&gt;"",Utilization!$J$2,"")</f>
        <v/>
      </c>
      <c r="M2632" s="69" t="str">
        <f>IF(TimeSpend[[#This Row],[Personnel number]]&lt;&gt;"",VLOOKUP(TimeSpend[[#This Row],[Personnel number]],Users!A:B,2,0),"")</f>
        <v/>
      </c>
      <c r="N2632" s="69" t="str">
        <f>IF(TimeSpend[[#This Row],[Network Description]]&lt;&gt;"",VLOOKUP(TimeSpend[[#This Row],[Network Description]],Projects!A:C,3,0),"")</f>
        <v/>
      </c>
      <c r="O2632" s="69" t="str">
        <f>IF(TimeSpend[[#This Row],[Activity]]&lt;&gt;"",VLOOKUP(TimeSpend[[#This Row],[Activity]],Activity,2,FALSE),"")</f>
        <v/>
      </c>
    </row>
    <row r="2633" spans="3:15" ht="16.5" customHeight="1" x14ac:dyDescent="0.25">
      <c r="C2633" s="68" t="str">
        <f t="shared" si="44"/>
        <v/>
      </c>
      <c r="D2633" s="69" t="str">
        <f>IF(TimeSpend[[#This Row],[Network Description]]&lt;&gt;"",VLOOKUP(TimeSpend[[#This Row],[Network Description]],Projects!A:B,2,0),"")</f>
        <v/>
      </c>
      <c r="F2633" s="96"/>
      <c r="L2633" s="69" t="str">
        <f>IF(TimeSpend[[#This Row],[Personnel number]]&lt;&gt;"",Utilization!$J$2,"")</f>
        <v/>
      </c>
      <c r="M2633" s="69" t="str">
        <f>IF(TimeSpend[[#This Row],[Personnel number]]&lt;&gt;"",VLOOKUP(TimeSpend[[#This Row],[Personnel number]],Users!A:B,2,0),"")</f>
        <v/>
      </c>
      <c r="N2633" s="69" t="str">
        <f>IF(TimeSpend[[#This Row],[Network Description]]&lt;&gt;"",VLOOKUP(TimeSpend[[#This Row],[Network Description]],Projects!A:C,3,0),"")</f>
        <v/>
      </c>
      <c r="O2633" s="69" t="str">
        <f>IF(TimeSpend[[#This Row],[Activity]]&lt;&gt;"",VLOOKUP(TimeSpend[[#This Row],[Activity]],Activity,2,FALSE),"")</f>
        <v/>
      </c>
    </row>
    <row r="2634" spans="3:15" ht="16.5" customHeight="1" x14ac:dyDescent="0.25">
      <c r="C2634" s="68" t="str">
        <f t="shared" si="44"/>
        <v/>
      </c>
      <c r="D2634" s="69" t="str">
        <f>IF(TimeSpend[[#This Row],[Network Description]]&lt;&gt;"",VLOOKUP(TimeSpend[[#This Row],[Network Description]],Projects!A:B,2,0),"")</f>
        <v/>
      </c>
      <c r="F2634" s="96"/>
      <c r="L2634" s="69" t="str">
        <f>IF(TimeSpend[[#This Row],[Personnel number]]&lt;&gt;"",Utilization!$J$2,"")</f>
        <v/>
      </c>
      <c r="M2634" s="69" t="str">
        <f>IF(TimeSpend[[#This Row],[Personnel number]]&lt;&gt;"",VLOOKUP(TimeSpend[[#This Row],[Personnel number]],Users!A:B,2,0),"")</f>
        <v/>
      </c>
      <c r="N2634" s="69" t="str">
        <f>IF(TimeSpend[[#This Row],[Network Description]]&lt;&gt;"",VLOOKUP(TimeSpend[[#This Row],[Network Description]],Projects!A:C,3,0),"")</f>
        <v/>
      </c>
      <c r="O2634" s="69" t="str">
        <f>IF(TimeSpend[[#This Row],[Activity]]&lt;&gt;"",VLOOKUP(TimeSpend[[#This Row],[Activity]],Activity,2,FALSE),"")</f>
        <v/>
      </c>
    </row>
    <row r="2635" spans="3:15" ht="16.5" customHeight="1" x14ac:dyDescent="0.25">
      <c r="C2635" s="68" t="str">
        <f t="shared" si="44"/>
        <v/>
      </c>
      <c r="D2635" s="69" t="str">
        <f>IF(TimeSpend[[#This Row],[Network Description]]&lt;&gt;"",VLOOKUP(TimeSpend[[#This Row],[Network Description]],Projects!A:B,2,0),"")</f>
        <v/>
      </c>
      <c r="F2635" s="96"/>
      <c r="L2635" s="69" t="str">
        <f>IF(TimeSpend[[#This Row],[Personnel number]]&lt;&gt;"",Utilization!$J$2,"")</f>
        <v/>
      </c>
      <c r="M2635" s="69" t="str">
        <f>IF(TimeSpend[[#This Row],[Personnel number]]&lt;&gt;"",VLOOKUP(TimeSpend[[#This Row],[Personnel number]],Users!A:B,2,0),"")</f>
        <v/>
      </c>
      <c r="N2635" s="69" t="str">
        <f>IF(TimeSpend[[#This Row],[Network Description]]&lt;&gt;"",VLOOKUP(TimeSpend[[#This Row],[Network Description]],Projects!A:C,3,0),"")</f>
        <v/>
      </c>
      <c r="O2635" s="69" t="str">
        <f>IF(TimeSpend[[#This Row],[Activity]]&lt;&gt;"",VLOOKUP(TimeSpend[[#This Row],[Activity]],Activity,2,FALSE),"")</f>
        <v/>
      </c>
    </row>
    <row r="2636" spans="3:15" ht="16.5" customHeight="1" x14ac:dyDescent="0.25">
      <c r="C2636" s="68" t="str">
        <f t="shared" si="44"/>
        <v/>
      </c>
      <c r="D2636" s="69" t="str">
        <f>IF(TimeSpend[[#This Row],[Network Description]]&lt;&gt;"",VLOOKUP(TimeSpend[[#This Row],[Network Description]],Projects!A:B,2,0),"")</f>
        <v/>
      </c>
      <c r="F2636" s="96"/>
      <c r="L2636" s="69" t="str">
        <f>IF(TimeSpend[[#This Row],[Personnel number]]&lt;&gt;"",Utilization!$J$2,"")</f>
        <v/>
      </c>
      <c r="M2636" s="69" t="str">
        <f>IF(TimeSpend[[#This Row],[Personnel number]]&lt;&gt;"",VLOOKUP(TimeSpend[[#This Row],[Personnel number]],Users!A:B,2,0),"")</f>
        <v/>
      </c>
      <c r="N2636" s="69" t="str">
        <f>IF(TimeSpend[[#This Row],[Network Description]]&lt;&gt;"",VLOOKUP(TimeSpend[[#This Row],[Network Description]],Projects!A:C,3,0),"")</f>
        <v/>
      </c>
      <c r="O2636" s="69" t="str">
        <f>IF(TimeSpend[[#This Row],[Activity]]&lt;&gt;"",VLOOKUP(TimeSpend[[#This Row],[Activity]],Activity,2,FALSE),"")</f>
        <v/>
      </c>
    </row>
    <row r="2637" spans="3:15" ht="16.5" customHeight="1" x14ac:dyDescent="0.25">
      <c r="C2637" s="68" t="str">
        <f t="shared" si="44"/>
        <v/>
      </c>
      <c r="D2637" s="69" t="str">
        <f>IF(TimeSpend[[#This Row],[Network Description]]&lt;&gt;"",VLOOKUP(TimeSpend[[#This Row],[Network Description]],Projects!A:B,2,0),"")</f>
        <v/>
      </c>
      <c r="F2637" s="96"/>
      <c r="L2637" s="69" t="str">
        <f>IF(TimeSpend[[#This Row],[Personnel number]]&lt;&gt;"",Utilization!$J$2,"")</f>
        <v/>
      </c>
      <c r="M2637" s="69" t="str">
        <f>IF(TimeSpend[[#This Row],[Personnel number]]&lt;&gt;"",VLOOKUP(TimeSpend[[#This Row],[Personnel number]],Users!A:B,2,0),"")</f>
        <v/>
      </c>
      <c r="N2637" s="69" t="str">
        <f>IF(TimeSpend[[#This Row],[Network Description]]&lt;&gt;"",VLOOKUP(TimeSpend[[#This Row],[Network Description]],Projects!A:C,3,0),"")</f>
        <v/>
      </c>
      <c r="O2637" s="69" t="str">
        <f>IF(TimeSpend[[#This Row],[Activity]]&lt;&gt;"",VLOOKUP(TimeSpend[[#This Row],[Activity]],Activity,2,FALSE),"")</f>
        <v/>
      </c>
    </row>
    <row r="2638" spans="3:15" ht="16.5" customHeight="1" x14ac:dyDescent="0.25">
      <c r="C2638" s="68" t="str">
        <f t="shared" si="44"/>
        <v/>
      </c>
      <c r="D2638" s="69" t="str">
        <f>IF(TimeSpend[[#This Row],[Network Description]]&lt;&gt;"",VLOOKUP(TimeSpend[[#This Row],[Network Description]],Projects!A:B,2,0),"")</f>
        <v/>
      </c>
      <c r="F2638" s="96"/>
      <c r="L2638" s="69" t="str">
        <f>IF(TimeSpend[[#This Row],[Personnel number]]&lt;&gt;"",Utilization!$J$2,"")</f>
        <v/>
      </c>
      <c r="M2638" s="69" t="str">
        <f>IF(TimeSpend[[#This Row],[Personnel number]]&lt;&gt;"",VLOOKUP(TimeSpend[[#This Row],[Personnel number]],Users!A:B,2,0),"")</f>
        <v/>
      </c>
      <c r="N2638" s="69" t="str">
        <f>IF(TimeSpend[[#This Row],[Network Description]]&lt;&gt;"",VLOOKUP(TimeSpend[[#This Row],[Network Description]],Projects!A:C,3,0),"")</f>
        <v/>
      </c>
      <c r="O2638" s="69" t="str">
        <f>IF(TimeSpend[[#This Row],[Activity]]&lt;&gt;"",VLOOKUP(TimeSpend[[#This Row],[Activity]],Activity,2,FALSE),"")</f>
        <v/>
      </c>
    </row>
    <row r="2639" spans="3:15" ht="16.5" customHeight="1" x14ac:dyDescent="0.25">
      <c r="C2639" s="68" t="str">
        <f t="shared" si="44"/>
        <v/>
      </c>
      <c r="D2639" s="69" t="str">
        <f>IF(TimeSpend[[#This Row],[Network Description]]&lt;&gt;"",VLOOKUP(TimeSpend[[#This Row],[Network Description]],Projects!A:B,2,0),"")</f>
        <v/>
      </c>
      <c r="F2639" s="96"/>
      <c r="L2639" s="69" t="str">
        <f>IF(TimeSpend[[#This Row],[Personnel number]]&lt;&gt;"",Utilization!$J$2,"")</f>
        <v/>
      </c>
      <c r="M2639" s="69" t="str">
        <f>IF(TimeSpend[[#This Row],[Personnel number]]&lt;&gt;"",VLOOKUP(TimeSpend[[#This Row],[Personnel number]],Users!A:B,2,0),"")</f>
        <v/>
      </c>
      <c r="N2639" s="69" t="str">
        <f>IF(TimeSpend[[#This Row],[Network Description]]&lt;&gt;"",VLOOKUP(TimeSpend[[#This Row],[Network Description]],Projects!A:C,3,0),"")</f>
        <v/>
      </c>
      <c r="O2639" s="69" t="str">
        <f>IF(TimeSpend[[#This Row],[Activity]]&lt;&gt;"",VLOOKUP(TimeSpend[[#This Row],[Activity]],Activity,2,FALSE),"")</f>
        <v/>
      </c>
    </row>
    <row r="2640" spans="3:15" ht="16.5" customHeight="1" x14ac:dyDescent="0.25">
      <c r="C2640" s="68" t="str">
        <f t="shared" si="44"/>
        <v/>
      </c>
      <c r="D2640" s="69" t="str">
        <f>IF(TimeSpend[[#This Row],[Network Description]]&lt;&gt;"",VLOOKUP(TimeSpend[[#This Row],[Network Description]],Projects!A:B,2,0),"")</f>
        <v/>
      </c>
      <c r="F2640" s="96"/>
      <c r="L2640" s="69" t="str">
        <f>IF(TimeSpend[[#This Row],[Personnel number]]&lt;&gt;"",Utilization!$J$2,"")</f>
        <v/>
      </c>
      <c r="M2640" s="69" t="str">
        <f>IF(TimeSpend[[#This Row],[Personnel number]]&lt;&gt;"",VLOOKUP(TimeSpend[[#This Row],[Personnel number]],Users!A:B,2,0),"")</f>
        <v/>
      </c>
      <c r="N2640" s="69" t="str">
        <f>IF(TimeSpend[[#This Row],[Network Description]]&lt;&gt;"",VLOOKUP(TimeSpend[[#This Row],[Network Description]],Projects!A:C,3,0),"")</f>
        <v/>
      </c>
      <c r="O2640" s="69" t="str">
        <f>IF(TimeSpend[[#This Row],[Activity]]&lt;&gt;"",VLOOKUP(TimeSpend[[#This Row],[Activity]],Activity,2,FALSE),"")</f>
        <v/>
      </c>
    </row>
    <row r="2641" spans="3:15" ht="16.5" customHeight="1" x14ac:dyDescent="0.25">
      <c r="C2641" s="68" t="str">
        <f t="shared" si="44"/>
        <v/>
      </c>
      <c r="D2641" s="69" t="str">
        <f>IF(TimeSpend[[#This Row],[Network Description]]&lt;&gt;"",VLOOKUP(TimeSpend[[#This Row],[Network Description]],Projects!A:B,2,0),"")</f>
        <v/>
      </c>
      <c r="F2641" s="96"/>
      <c r="L2641" s="69" t="str">
        <f>IF(TimeSpend[[#This Row],[Personnel number]]&lt;&gt;"",Utilization!$J$2,"")</f>
        <v/>
      </c>
      <c r="M2641" s="69" t="str">
        <f>IF(TimeSpend[[#This Row],[Personnel number]]&lt;&gt;"",VLOOKUP(TimeSpend[[#This Row],[Personnel number]],Users!A:B,2,0),"")</f>
        <v/>
      </c>
      <c r="N2641" s="69" t="str">
        <f>IF(TimeSpend[[#This Row],[Network Description]]&lt;&gt;"",VLOOKUP(TimeSpend[[#This Row],[Network Description]],Projects!A:C,3,0),"")</f>
        <v/>
      </c>
      <c r="O2641" s="69" t="str">
        <f>IF(TimeSpend[[#This Row],[Activity]]&lt;&gt;"",VLOOKUP(TimeSpend[[#This Row],[Activity]],Activity,2,FALSE),"")</f>
        <v/>
      </c>
    </row>
    <row r="2642" spans="3:15" ht="16.5" customHeight="1" x14ac:dyDescent="0.25">
      <c r="C2642" s="68" t="str">
        <f t="shared" si="44"/>
        <v/>
      </c>
      <c r="D2642" s="69" t="str">
        <f>IF(TimeSpend[[#This Row],[Network Description]]&lt;&gt;"",VLOOKUP(TimeSpend[[#This Row],[Network Description]],Projects!A:B,2,0),"")</f>
        <v/>
      </c>
      <c r="F2642" s="96"/>
      <c r="L2642" s="69" t="str">
        <f>IF(TimeSpend[[#This Row],[Personnel number]]&lt;&gt;"",Utilization!$J$2,"")</f>
        <v/>
      </c>
      <c r="M2642" s="69" t="str">
        <f>IF(TimeSpend[[#This Row],[Personnel number]]&lt;&gt;"",VLOOKUP(TimeSpend[[#This Row],[Personnel number]],Users!A:B,2,0),"")</f>
        <v/>
      </c>
      <c r="N2642" s="69" t="str">
        <f>IF(TimeSpend[[#This Row],[Network Description]]&lt;&gt;"",VLOOKUP(TimeSpend[[#This Row],[Network Description]],Projects!A:C,3,0),"")</f>
        <v/>
      </c>
      <c r="O2642" s="69" t="str">
        <f>IF(TimeSpend[[#This Row],[Activity]]&lt;&gt;"",VLOOKUP(TimeSpend[[#This Row],[Activity]],Activity,2,FALSE),"")</f>
        <v/>
      </c>
    </row>
    <row r="2643" spans="3:15" ht="16.5" customHeight="1" x14ac:dyDescent="0.25">
      <c r="C2643" s="68" t="str">
        <f t="shared" si="44"/>
        <v/>
      </c>
      <c r="D2643" s="69" t="str">
        <f>IF(TimeSpend[[#This Row],[Network Description]]&lt;&gt;"",VLOOKUP(TimeSpend[[#This Row],[Network Description]],Projects!A:B,2,0),"")</f>
        <v/>
      </c>
      <c r="F2643" s="96"/>
      <c r="L2643" s="69" t="str">
        <f>IF(TimeSpend[[#This Row],[Personnel number]]&lt;&gt;"",Utilization!$J$2,"")</f>
        <v/>
      </c>
      <c r="M2643" s="69" t="str">
        <f>IF(TimeSpend[[#This Row],[Personnel number]]&lt;&gt;"",VLOOKUP(TimeSpend[[#This Row],[Personnel number]],Users!A:B,2,0),"")</f>
        <v/>
      </c>
      <c r="N2643" s="69" t="str">
        <f>IF(TimeSpend[[#This Row],[Network Description]]&lt;&gt;"",VLOOKUP(TimeSpend[[#This Row],[Network Description]],Projects!A:C,3,0),"")</f>
        <v/>
      </c>
      <c r="O2643" s="69" t="str">
        <f>IF(TimeSpend[[#This Row],[Activity]]&lt;&gt;"",VLOOKUP(TimeSpend[[#This Row],[Activity]],Activity,2,FALSE),"")</f>
        <v/>
      </c>
    </row>
    <row r="2644" spans="3:15" ht="16.5" customHeight="1" x14ac:dyDescent="0.25">
      <c r="C2644" s="68" t="str">
        <f t="shared" si="44"/>
        <v/>
      </c>
      <c r="D2644" s="69" t="str">
        <f>IF(TimeSpend[[#This Row],[Network Description]]&lt;&gt;"",VLOOKUP(TimeSpend[[#This Row],[Network Description]],Projects!A:B,2,0),"")</f>
        <v/>
      </c>
      <c r="F2644" s="96"/>
      <c r="L2644" s="69" t="str">
        <f>IF(TimeSpend[[#This Row],[Personnel number]]&lt;&gt;"",Utilization!$J$2,"")</f>
        <v/>
      </c>
      <c r="M2644" s="69" t="str">
        <f>IF(TimeSpend[[#This Row],[Personnel number]]&lt;&gt;"",VLOOKUP(TimeSpend[[#This Row],[Personnel number]],Users!A:B,2,0),"")</f>
        <v/>
      </c>
      <c r="N2644" s="69" t="str">
        <f>IF(TimeSpend[[#This Row],[Network Description]]&lt;&gt;"",VLOOKUP(TimeSpend[[#This Row],[Network Description]],Projects!A:C,3,0),"")</f>
        <v/>
      </c>
      <c r="O2644" s="69" t="str">
        <f>IF(TimeSpend[[#This Row],[Activity]]&lt;&gt;"",VLOOKUP(TimeSpend[[#This Row],[Activity]],Activity,2,FALSE),"")</f>
        <v/>
      </c>
    </row>
    <row r="2645" spans="3:15" ht="16.5" customHeight="1" x14ac:dyDescent="0.25">
      <c r="C2645" s="68" t="str">
        <f t="shared" si="44"/>
        <v/>
      </c>
      <c r="D2645" s="69" t="str">
        <f>IF(TimeSpend[[#This Row],[Network Description]]&lt;&gt;"",VLOOKUP(TimeSpend[[#This Row],[Network Description]],Projects!A:B,2,0),"")</f>
        <v/>
      </c>
      <c r="F2645" s="96"/>
      <c r="L2645" s="69" t="str">
        <f>IF(TimeSpend[[#This Row],[Personnel number]]&lt;&gt;"",Utilization!$J$2,"")</f>
        <v/>
      </c>
      <c r="M2645" s="69" t="str">
        <f>IF(TimeSpend[[#This Row],[Personnel number]]&lt;&gt;"",VLOOKUP(TimeSpend[[#This Row],[Personnel number]],Users!A:B,2,0),"")</f>
        <v/>
      </c>
      <c r="N2645" s="69" t="str">
        <f>IF(TimeSpend[[#This Row],[Network Description]]&lt;&gt;"",VLOOKUP(TimeSpend[[#This Row],[Network Description]],Projects!A:C,3,0),"")</f>
        <v/>
      </c>
      <c r="O2645" s="69" t="str">
        <f>IF(TimeSpend[[#This Row],[Activity]]&lt;&gt;"",VLOOKUP(TimeSpend[[#This Row],[Activity]],Activity,2,FALSE),"")</f>
        <v/>
      </c>
    </row>
    <row r="2646" spans="3:15" ht="16.5" customHeight="1" x14ac:dyDescent="0.25">
      <c r="C2646" s="68" t="str">
        <f t="shared" si="44"/>
        <v/>
      </c>
      <c r="D2646" s="69" t="str">
        <f>IF(TimeSpend[[#This Row],[Network Description]]&lt;&gt;"",VLOOKUP(TimeSpend[[#This Row],[Network Description]],Projects!A:B,2,0),"")</f>
        <v/>
      </c>
      <c r="F2646" s="96"/>
      <c r="L2646" s="69" t="str">
        <f>IF(TimeSpend[[#This Row],[Personnel number]]&lt;&gt;"",Utilization!$J$2,"")</f>
        <v/>
      </c>
      <c r="M2646" s="69" t="str">
        <f>IF(TimeSpend[[#This Row],[Personnel number]]&lt;&gt;"",VLOOKUP(TimeSpend[[#This Row],[Personnel number]],Users!A:B,2,0),"")</f>
        <v/>
      </c>
      <c r="N2646" s="69" t="str">
        <f>IF(TimeSpend[[#This Row],[Network Description]]&lt;&gt;"",VLOOKUP(TimeSpend[[#This Row],[Network Description]],Projects!A:C,3,0),"")</f>
        <v/>
      </c>
      <c r="O2646" s="69" t="str">
        <f>IF(TimeSpend[[#This Row],[Activity]]&lt;&gt;"",VLOOKUP(TimeSpend[[#This Row],[Activity]],Activity,2,FALSE),"")</f>
        <v/>
      </c>
    </row>
    <row r="2647" spans="3:15" ht="16.5" customHeight="1" x14ac:dyDescent="0.25">
      <c r="C2647" s="68" t="str">
        <f t="shared" si="44"/>
        <v/>
      </c>
      <c r="D2647" s="69" t="str">
        <f>IF(TimeSpend[[#This Row],[Network Description]]&lt;&gt;"",VLOOKUP(TimeSpend[[#This Row],[Network Description]],Projects!A:B,2,0),"")</f>
        <v/>
      </c>
      <c r="F2647" s="96"/>
      <c r="L2647" s="69" t="str">
        <f>IF(TimeSpend[[#This Row],[Personnel number]]&lt;&gt;"",Utilization!$J$2,"")</f>
        <v/>
      </c>
      <c r="M2647" s="69" t="str">
        <f>IF(TimeSpend[[#This Row],[Personnel number]]&lt;&gt;"",VLOOKUP(TimeSpend[[#This Row],[Personnel number]],Users!A:B,2,0),"")</f>
        <v/>
      </c>
      <c r="N2647" s="69" t="str">
        <f>IF(TimeSpend[[#This Row],[Network Description]]&lt;&gt;"",VLOOKUP(TimeSpend[[#This Row],[Network Description]],Projects!A:C,3,0),"")</f>
        <v/>
      </c>
      <c r="O2647" s="69" t="str">
        <f>IF(TimeSpend[[#This Row],[Activity]]&lt;&gt;"",VLOOKUP(TimeSpend[[#This Row],[Activity]],Activity,2,FALSE),"")</f>
        <v/>
      </c>
    </row>
    <row r="2648" spans="3:15" ht="16.5" customHeight="1" x14ac:dyDescent="0.25">
      <c r="C2648" s="68" t="str">
        <f t="shared" si="44"/>
        <v/>
      </c>
      <c r="D2648" s="69" t="str">
        <f>IF(TimeSpend[[#This Row],[Network Description]]&lt;&gt;"",VLOOKUP(TimeSpend[[#This Row],[Network Description]],Projects!A:B,2,0),"")</f>
        <v/>
      </c>
      <c r="F2648" s="96"/>
      <c r="L2648" s="69" t="str">
        <f>IF(TimeSpend[[#This Row],[Personnel number]]&lt;&gt;"",Utilization!$J$2,"")</f>
        <v/>
      </c>
      <c r="M2648" s="69" t="str">
        <f>IF(TimeSpend[[#This Row],[Personnel number]]&lt;&gt;"",VLOOKUP(TimeSpend[[#This Row],[Personnel number]],Users!A:B,2,0),"")</f>
        <v/>
      </c>
      <c r="N2648" s="69" t="str">
        <f>IF(TimeSpend[[#This Row],[Network Description]]&lt;&gt;"",VLOOKUP(TimeSpend[[#This Row],[Network Description]],Projects!A:C,3,0),"")</f>
        <v/>
      </c>
      <c r="O2648" s="69" t="str">
        <f>IF(TimeSpend[[#This Row],[Activity]]&lt;&gt;"",VLOOKUP(TimeSpend[[#This Row],[Activity]],Activity,2,FALSE),"")</f>
        <v/>
      </c>
    </row>
    <row r="2649" spans="3:15" ht="16.5" customHeight="1" x14ac:dyDescent="0.25">
      <c r="C2649" s="68" t="str">
        <f t="shared" si="44"/>
        <v/>
      </c>
      <c r="D2649" s="69" t="str">
        <f>IF(TimeSpend[[#This Row],[Network Description]]&lt;&gt;"",VLOOKUP(TimeSpend[[#This Row],[Network Description]],Projects!A:B,2,0),"")</f>
        <v/>
      </c>
      <c r="F2649" s="96"/>
      <c r="L2649" s="69" t="str">
        <f>IF(TimeSpend[[#This Row],[Personnel number]]&lt;&gt;"",Utilization!$J$2,"")</f>
        <v/>
      </c>
      <c r="M2649" s="69" t="str">
        <f>IF(TimeSpend[[#This Row],[Personnel number]]&lt;&gt;"",VLOOKUP(TimeSpend[[#This Row],[Personnel number]],Users!A:B,2,0),"")</f>
        <v/>
      </c>
      <c r="N2649" s="69" t="str">
        <f>IF(TimeSpend[[#This Row],[Network Description]]&lt;&gt;"",VLOOKUP(TimeSpend[[#This Row],[Network Description]],Projects!A:C,3,0),"")</f>
        <v/>
      </c>
      <c r="O2649" s="69" t="str">
        <f>IF(TimeSpend[[#This Row],[Activity]]&lt;&gt;"",VLOOKUP(TimeSpend[[#This Row],[Activity]],Activity,2,FALSE),"")</f>
        <v/>
      </c>
    </row>
    <row r="2650" spans="3:15" ht="16.5" customHeight="1" x14ac:dyDescent="0.25">
      <c r="C2650" s="68" t="str">
        <f t="shared" si="44"/>
        <v/>
      </c>
      <c r="D2650" s="69" t="str">
        <f>IF(TimeSpend[[#This Row],[Network Description]]&lt;&gt;"",VLOOKUP(TimeSpend[[#This Row],[Network Description]],Projects!A:B,2,0),"")</f>
        <v/>
      </c>
      <c r="F2650" s="96"/>
      <c r="L2650" s="69" t="str">
        <f>IF(TimeSpend[[#This Row],[Personnel number]]&lt;&gt;"",Utilization!$J$2,"")</f>
        <v/>
      </c>
      <c r="M2650" s="69" t="str">
        <f>IF(TimeSpend[[#This Row],[Personnel number]]&lt;&gt;"",VLOOKUP(TimeSpend[[#This Row],[Personnel number]],Users!A:B,2,0),"")</f>
        <v/>
      </c>
      <c r="N2650" s="69" t="str">
        <f>IF(TimeSpend[[#This Row],[Network Description]]&lt;&gt;"",VLOOKUP(TimeSpend[[#This Row],[Network Description]],Projects!A:C,3,0),"")</f>
        <v/>
      </c>
      <c r="O2650" s="69" t="str">
        <f>IF(TimeSpend[[#This Row],[Activity]]&lt;&gt;"",VLOOKUP(TimeSpend[[#This Row],[Activity]],Activity,2,FALSE),"")</f>
        <v/>
      </c>
    </row>
    <row r="2651" spans="3:15" ht="16.5" customHeight="1" x14ac:dyDescent="0.25">
      <c r="C2651" s="68" t="str">
        <f t="shared" si="44"/>
        <v/>
      </c>
      <c r="D2651" s="69" t="str">
        <f>IF(TimeSpend[[#This Row],[Network Description]]&lt;&gt;"",VLOOKUP(TimeSpend[[#This Row],[Network Description]],Projects!A:B,2,0),"")</f>
        <v/>
      </c>
      <c r="F2651" s="96"/>
      <c r="L2651" s="69" t="str">
        <f>IF(TimeSpend[[#This Row],[Personnel number]]&lt;&gt;"",Utilization!$J$2,"")</f>
        <v/>
      </c>
      <c r="M2651" s="69" t="str">
        <f>IF(TimeSpend[[#This Row],[Personnel number]]&lt;&gt;"",VLOOKUP(TimeSpend[[#This Row],[Personnel number]],Users!A:B,2,0),"")</f>
        <v/>
      </c>
      <c r="N2651" s="69" t="str">
        <f>IF(TimeSpend[[#This Row],[Network Description]]&lt;&gt;"",VLOOKUP(TimeSpend[[#This Row],[Network Description]],Projects!A:C,3,0),"")</f>
        <v/>
      </c>
      <c r="O2651" s="69" t="str">
        <f>IF(TimeSpend[[#This Row],[Activity]]&lt;&gt;"",VLOOKUP(TimeSpend[[#This Row],[Activity]],Activity,2,FALSE),"")</f>
        <v/>
      </c>
    </row>
    <row r="2652" spans="3:15" ht="16.5" customHeight="1" x14ac:dyDescent="0.25">
      <c r="C2652" s="68" t="str">
        <f t="shared" si="44"/>
        <v/>
      </c>
      <c r="D2652" s="69" t="str">
        <f>IF(TimeSpend[[#This Row],[Network Description]]&lt;&gt;"",VLOOKUP(TimeSpend[[#This Row],[Network Description]],Projects!A:B,2,0),"")</f>
        <v/>
      </c>
      <c r="F2652" s="96"/>
      <c r="L2652" s="69" t="str">
        <f>IF(TimeSpend[[#This Row],[Personnel number]]&lt;&gt;"",Utilization!$J$2,"")</f>
        <v/>
      </c>
      <c r="M2652" s="69" t="str">
        <f>IF(TimeSpend[[#This Row],[Personnel number]]&lt;&gt;"",VLOOKUP(TimeSpend[[#This Row],[Personnel number]],Users!A:B,2,0),"")</f>
        <v/>
      </c>
      <c r="N2652" s="69" t="str">
        <f>IF(TimeSpend[[#This Row],[Network Description]]&lt;&gt;"",VLOOKUP(TimeSpend[[#This Row],[Network Description]],Projects!A:C,3,0),"")</f>
        <v/>
      </c>
      <c r="O2652" s="69" t="str">
        <f>IF(TimeSpend[[#This Row],[Activity]]&lt;&gt;"",VLOOKUP(TimeSpend[[#This Row],[Activity]],Activity,2,FALSE),"")</f>
        <v/>
      </c>
    </row>
    <row r="2653" spans="3:15" ht="16.5" customHeight="1" x14ac:dyDescent="0.25">
      <c r="C2653" s="68" t="str">
        <f t="shared" si="44"/>
        <v/>
      </c>
      <c r="D2653" s="69" t="str">
        <f>IF(TimeSpend[[#This Row],[Network Description]]&lt;&gt;"",VLOOKUP(TimeSpend[[#This Row],[Network Description]],Projects!A:B,2,0),"")</f>
        <v/>
      </c>
      <c r="F2653" s="96"/>
      <c r="L2653" s="69" t="str">
        <f>IF(TimeSpend[[#This Row],[Personnel number]]&lt;&gt;"",Utilization!$J$2,"")</f>
        <v/>
      </c>
      <c r="M2653" s="69" t="str">
        <f>IF(TimeSpend[[#This Row],[Personnel number]]&lt;&gt;"",VLOOKUP(TimeSpend[[#This Row],[Personnel number]],Users!A:B,2,0),"")</f>
        <v/>
      </c>
      <c r="N2653" s="69" t="str">
        <f>IF(TimeSpend[[#This Row],[Network Description]]&lt;&gt;"",VLOOKUP(TimeSpend[[#This Row],[Network Description]],Projects!A:C,3,0),"")</f>
        <v/>
      </c>
      <c r="O2653" s="69" t="str">
        <f>IF(TimeSpend[[#This Row],[Activity]]&lt;&gt;"",VLOOKUP(TimeSpend[[#This Row],[Activity]],Activity,2,FALSE),"")</f>
        <v/>
      </c>
    </row>
    <row r="2654" spans="3:15" ht="16.5" customHeight="1" x14ac:dyDescent="0.25">
      <c r="C2654" s="68" t="str">
        <f t="shared" si="44"/>
        <v/>
      </c>
      <c r="D2654" s="69" t="str">
        <f>IF(TimeSpend[[#This Row],[Network Description]]&lt;&gt;"",VLOOKUP(TimeSpend[[#This Row],[Network Description]],Projects!A:B,2,0),"")</f>
        <v/>
      </c>
      <c r="F2654" s="96"/>
      <c r="L2654" s="69" t="str">
        <f>IF(TimeSpend[[#This Row],[Personnel number]]&lt;&gt;"",Utilization!$J$2,"")</f>
        <v/>
      </c>
      <c r="M2654" s="69" t="str">
        <f>IF(TimeSpend[[#This Row],[Personnel number]]&lt;&gt;"",VLOOKUP(TimeSpend[[#This Row],[Personnel number]],Users!A:B,2,0),"")</f>
        <v/>
      </c>
      <c r="N2654" s="69" t="str">
        <f>IF(TimeSpend[[#This Row],[Network Description]]&lt;&gt;"",VLOOKUP(TimeSpend[[#This Row],[Network Description]],Projects!A:C,3,0),"")</f>
        <v/>
      </c>
      <c r="O2654" s="69" t="str">
        <f>IF(TimeSpend[[#This Row],[Activity]]&lt;&gt;"",VLOOKUP(TimeSpend[[#This Row],[Activity]],Activity,2,FALSE),"")</f>
        <v/>
      </c>
    </row>
    <row r="2655" spans="3:15" ht="16.5" customHeight="1" x14ac:dyDescent="0.25">
      <c r="C2655" s="68" t="str">
        <f t="shared" si="44"/>
        <v/>
      </c>
      <c r="D2655" s="69" t="str">
        <f>IF(TimeSpend[[#This Row],[Network Description]]&lt;&gt;"",VLOOKUP(TimeSpend[[#This Row],[Network Description]],Projects!A:B,2,0),"")</f>
        <v/>
      </c>
      <c r="F2655" s="96"/>
      <c r="L2655" s="69" t="str">
        <f>IF(TimeSpend[[#This Row],[Personnel number]]&lt;&gt;"",Utilization!$J$2,"")</f>
        <v/>
      </c>
      <c r="M2655" s="69" t="str">
        <f>IF(TimeSpend[[#This Row],[Personnel number]]&lt;&gt;"",VLOOKUP(TimeSpend[[#This Row],[Personnel number]],Users!A:B,2,0),"")</f>
        <v/>
      </c>
      <c r="N2655" s="69" t="str">
        <f>IF(TimeSpend[[#This Row],[Network Description]]&lt;&gt;"",VLOOKUP(TimeSpend[[#This Row],[Network Description]],Projects!A:C,3,0),"")</f>
        <v/>
      </c>
      <c r="O2655" s="69" t="str">
        <f>IF(TimeSpend[[#This Row],[Activity]]&lt;&gt;"",VLOOKUP(TimeSpend[[#This Row],[Activity]],Activity,2,FALSE),"")</f>
        <v/>
      </c>
    </row>
    <row r="2656" spans="3:15" ht="16.5" customHeight="1" x14ac:dyDescent="0.25">
      <c r="C2656" s="68" t="str">
        <f t="shared" si="44"/>
        <v/>
      </c>
      <c r="D2656" s="69" t="str">
        <f>IF(TimeSpend[[#This Row],[Network Description]]&lt;&gt;"",VLOOKUP(TimeSpend[[#This Row],[Network Description]],Projects!A:B,2,0),"")</f>
        <v/>
      </c>
      <c r="F2656" s="96"/>
      <c r="L2656" s="69" t="str">
        <f>IF(TimeSpend[[#This Row],[Personnel number]]&lt;&gt;"",Utilization!$J$2,"")</f>
        <v/>
      </c>
      <c r="M2656" s="69" t="str">
        <f>IF(TimeSpend[[#This Row],[Personnel number]]&lt;&gt;"",VLOOKUP(TimeSpend[[#This Row],[Personnel number]],Users!A:B,2,0),"")</f>
        <v/>
      </c>
      <c r="N2656" s="69" t="str">
        <f>IF(TimeSpend[[#This Row],[Network Description]]&lt;&gt;"",VLOOKUP(TimeSpend[[#This Row],[Network Description]],Projects!A:C,3,0),"")</f>
        <v/>
      </c>
      <c r="O2656" s="69" t="str">
        <f>IF(TimeSpend[[#This Row],[Activity]]&lt;&gt;"",VLOOKUP(TimeSpend[[#This Row],[Activity]],Activity,2,FALSE),"")</f>
        <v/>
      </c>
    </row>
    <row r="2657" spans="3:15" ht="16.5" customHeight="1" x14ac:dyDescent="0.25">
      <c r="C2657" s="68" t="str">
        <f t="shared" si="44"/>
        <v/>
      </c>
      <c r="D2657" s="69" t="str">
        <f>IF(TimeSpend[[#This Row],[Network Description]]&lt;&gt;"",VLOOKUP(TimeSpend[[#This Row],[Network Description]],Projects!A:B,2,0),"")</f>
        <v/>
      </c>
      <c r="F2657" s="96"/>
      <c r="L2657" s="69" t="str">
        <f>IF(TimeSpend[[#This Row],[Personnel number]]&lt;&gt;"",Utilization!$J$2,"")</f>
        <v/>
      </c>
      <c r="M2657" s="69" t="str">
        <f>IF(TimeSpend[[#This Row],[Personnel number]]&lt;&gt;"",VLOOKUP(TimeSpend[[#This Row],[Personnel number]],Users!A:B,2,0),"")</f>
        <v/>
      </c>
      <c r="N2657" s="69" t="str">
        <f>IF(TimeSpend[[#This Row],[Network Description]]&lt;&gt;"",VLOOKUP(TimeSpend[[#This Row],[Network Description]],Projects!A:C,3,0),"")</f>
        <v/>
      </c>
      <c r="O2657" s="69" t="str">
        <f>IF(TimeSpend[[#This Row],[Activity]]&lt;&gt;"",VLOOKUP(TimeSpend[[#This Row],[Activity]],Activity,2,FALSE),"")</f>
        <v/>
      </c>
    </row>
    <row r="2658" spans="3:15" ht="16.5" customHeight="1" x14ac:dyDescent="0.25">
      <c r="C2658" s="68" t="str">
        <f t="shared" si="44"/>
        <v/>
      </c>
      <c r="D2658" s="69" t="str">
        <f>IF(TimeSpend[[#This Row],[Network Description]]&lt;&gt;"",VLOOKUP(TimeSpend[[#This Row],[Network Description]],Projects!A:B,2,0),"")</f>
        <v/>
      </c>
      <c r="F2658" s="96"/>
      <c r="L2658" s="69" t="str">
        <f>IF(TimeSpend[[#This Row],[Personnel number]]&lt;&gt;"",Utilization!$J$2,"")</f>
        <v/>
      </c>
      <c r="M2658" s="69" t="str">
        <f>IF(TimeSpend[[#This Row],[Personnel number]]&lt;&gt;"",VLOOKUP(TimeSpend[[#This Row],[Personnel number]],Users!A:B,2,0),"")</f>
        <v/>
      </c>
      <c r="N2658" s="69" t="str">
        <f>IF(TimeSpend[[#This Row],[Network Description]]&lt;&gt;"",VLOOKUP(TimeSpend[[#This Row],[Network Description]],Projects!A:C,3,0),"")</f>
        <v/>
      </c>
      <c r="O2658" s="69" t="str">
        <f>IF(TimeSpend[[#This Row],[Activity]]&lt;&gt;"",VLOOKUP(TimeSpend[[#This Row],[Activity]],Activity,2,FALSE),"")</f>
        <v/>
      </c>
    </row>
    <row r="2659" spans="3:15" ht="16.5" customHeight="1" x14ac:dyDescent="0.25">
      <c r="C2659" s="68" t="str">
        <f t="shared" si="44"/>
        <v/>
      </c>
      <c r="D2659" s="69" t="str">
        <f>IF(TimeSpend[[#This Row],[Network Description]]&lt;&gt;"",VLOOKUP(TimeSpend[[#This Row],[Network Description]],Projects!A:B,2,0),"")</f>
        <v/>
      </c>
      <c r="F2659" s="96"/>
      <c r="L2659" s="69" t="str">
        <f>IF(TimeSpend[[#This Row],[Personnel number]]&lt;&gt;"",Utilization!$J$2,"")</f>
        <v/>
      </c>
      <c r="M2659" s="69" t="str">
        <f>IF(TimeSpend[[#This Row],[Personnel number]]&lt;&gt;"",VLOOKUP(TimeSpend[[#This Row],[Personnel number]],Users!A:B,2,0),"")</f>
        <v/>
      </c>
      <c r="N2659" s="69" t="str">
        <f>IF(TimeSpend[[#This Row],[Network Description]]&lt;&gt;"",VLOOKUP(TimeSpend[[#This Row],[Network Description]],Projects!A:C,3,0),"")</f>
        <v/>
      </c>
      <c r="O2659" s="69" t="str">
        <f>IF(TimeSpend[[#This Row],[Activity]]&lt;&gt;"",VLOOKUP(TimeSpend[[#This Row],[Activity]],Activity,2,FALSE),"")</f>
        <v/>
      </c>
    </row>
    <row r="2660" spans="3:15" ht="16.5" customHeight="1" x14ac:dyDescent="0.25">
      <c r="C2660" s="68" t="str">
        <f t="shared" si="44"/>
        <v/>
      </c>
      <c r="D2660" s="69" t="str">
        <f>IF(TimeSpend[[#This Row],[Network Description]]&lt;&gt;"",VLOOKUP(TimeSpend[[#This Row],[Network Description]],Projects!A:B,2,0),"")</f>
        <v/>
      </c>
      <c r="F2660" s="96"/>
      <c r="L2660" s="69" t="str">
        <f>IF(TimeSpend[[#This Row],[Personnel number]]&lt;&gt;"",Utilization!$J$2,"")</f>
        <v/>
      </c>
      <c r="M2660" s="69" t="str">
        <f>IF(TimeSpend[[#This Row],[Personnel number]]&lt;&gt;"",VLOOKUP(TimeSpend[[#This Row],[Personnel number]],Users!A:B,2,0),"")</f>
        <v/>
      </c>
      <c r="N2660" s="69" t="str">
        <f>IF(TimeSpend[[#This Row],[Network Description]]&lt;&gt;"",VLOOKUP(TimeSpend[[#This Row],[Network Description]],Projects!A:C,3,0),"")</f>
        <v/>
      </c>
      <c r="O2660" s="69" t="str">
        <f>IF(TimeSpend[[#This Row],[Activity]]&lt;&gt;"",VLOOKUP(TimeSpend[[#This Row],[Activity]],Activity,2,FALSE),"")</f>
        <v/>
      </c>
    </row>
    <row r="2661" spans="3:15" ht="16.5" customHeight="1" x14ac:dyDescent="0.25">
      <c r="C2661" s="68" t="str">
        <f t="shared" si="44"/>
        <v/>
      </c>
      <c r="D2661" s="69" t="str">
        <f>IF(TimeSpend[[#This Row],[Network Description]]&lt;&gt;"",VLOOKUP(TimeSpend[[#This Row],[Network Description]],Projects!A:B,2,0),"")</f>
        <v/>
      </c>
      <c r="F2661" s="96"/>
      <c r="L2661" s="69" t="str">
        <f>IF(TimeSpend[[#This Row],[Personnel number]]&lt;&gt;"",Utilization!$J$2,"")</f>
        <v/>
      </c>
      <c r="M2661" s="69" t="str">
        <f>IF(TimeSpend[[#This Row],[Personnel number]]&lt;&gt;"",VLOOKUP(TimeSpend[[#This Row],[Personnel number]],Users!A:B,2,0),"")</f>
        <v/>
      </c>
      <c r="N2661" s="69" t="str">
        <f>IF(TimeSpend[[#This Row],[Network Description]]&lt;&gt;"",VLOOKUP(TimeSpend[[#This Row],[Network Description]],Projects!A:C,3,0),"")</f>
        <v/>
      </c>
      <c r="O2661" s="69" t="str">
        <f>IF(TimeSpend[[#This Row],[Activity]]&lt;&gt;"",VLOOKUP(TimeSpend[[#This Row],[Activity]],Activity,2,FALSE),"")</f>
        <v/>
      </c>
    </row>
    <row r="2662" spans="3:15" ht="16.5" customHeight="1" x14ac:dyDescent="0.25">
      <c r="C2662" s="68" t="str">
        <f t="shared" si="44"/>
        <v/>
      </c>
      <c r="D2662" s="69" t="str">
        <f>IF(TimeSpend[[#This Row],[Network Description]]&lt;&gt;"",VLOOKUP(TimeSpend[[#This Row],[Network Description]],Projects!A:B,2,0),"")</f>
        <v/>
      </c>
      <c r="F2662" s="96"/>
      <c r="L2662" s="69" t="str">
        <f>IF(TimeSpend[[#This Row],[Personnel number]]&lt;&gt;"",Utilization!$J$2,"")</f>
        <v/>
      </c>
      <c r="M2662" s="69" t="str">
        <f>IF(TimeSpend[[#This Row],[Personnel number]]&lt;&gt;"",VLOOKUP(TimeSpend[[#This Row],[Personnel number]],Users!A:B,2,0),"")</f>
        <v/>
      </c>
      <c r="N2662" s="69" t="str">
        <f>IF(TimeSpend[[#This Row],[Network Description]]&lt;&gt;"",VLOOKUP(TimeSpend[[#This Row],[Network Description]],Projects!A:C,3,0),"")</f>
        <v/>
      </c>
      <c r="O2662" s="69" t="str">
        <f>IF(TimeSpend[[#This Row],[Activity]]&lt;&gt;"",VLOOKUP(TimeSpend[[#This Row],[Activity]],Activity,2,FALSE),"")</f>
        <v/>
      </c>
    </row>
    <row r="2663" spans="3:15" ht="16.5" customHeight="1" x14ac:dyDescent="0.25">
      <c r="C2663" s="68" t="str">
        <f t="shared" si="44"/>
        <v/>
      </c>
      <c r="D2663" s="69" t="str">
        <f>IF(TimeSpend[[#This Row],[Network Description]]&lt;&gt;"",VLOOKUP(TimeSpend[[#This Row],[Network Description]],Projects!A:B,2,0),"")</f>
        <v/>
      </c>
      <c r="F2663" s="96"/>
      <c r="L2663" s="69" t="str">
        <f>IF(TimeSpend[[#This Row],[Personnel number]]&lt;&gt;"",Utilization!$J$2,"")</f>
        <v/>
      </c>
      <c r="M2663" s="69" t="str">
        <f>IF(TimeSpend[[#This Row],[Personnel number]]&lt;&gt;"",VLOOKUP(TimeSpend[[#This Row],[Personnel number]],Users!A:B,2,0),"")</f>
        <v/>
      </c>
      <c r="N2663" s="69" t="str">
        <f>IF(TimeSpend[[#This Row],[Network Description]]&lt;&gt;"",VLOOKUP(TimeSpend[[#This Row],[Network Description]],Projects!A:C,3,0),"")</f>
        <v/>
      </c>
      <c r="O2663" s="69" t="str">
        <f>IF(TimeSpend[[#This Row],[Activity]]&lt;&gt;"",VLOOKUP(TimeSpend[[#This Row],[Activity]],Activity,2,FALSE),"")</f>
        <v/>
      </c>
    </row>
    <row r="2664" spans="3:15" ht="16.5" customHeight="1" x14ac:dyDescent="0.25">
      <c r="C2664" s="68" t="str">
        <f t="shared" si="44"/>
        <v/>
      </c>
      <c r="D2664" s="69" t="str">
        <f>IF(TimeSpend[[#This Row],[Network Description]]&lt;&gt;"",VLOOKUP(TimeSpend[[#This Row],[Network Description]],Projects!A:B,2,0),"")</f>
        <v/>
      </c>
      <c r="F2664" s="96"/>
      <c r="L2664" s="69" t="str">
        <f>IF(TimeSpend[[#This Row],[Personnel number]]&lt;&gt;"",Utilization!$J$2,"")</f>
        <v/>
      </c>
      <c r="M2664" s="69" t="str">
        <f>IF(TimeSpend[[#This Row],[Personnel number]]&lt;&gt;"",VLOOKUP(TimeSpend[[#This Row],[Personnel number]],Users!A:B,2,0),"")</f>
        <v/>
      </c>
      <c r="N2664" s="69" t="str">
        <f>IF(TimeSpend[[#This Row],[Network Description]]&lt;&gt;"",VLOOKUP(TimeSpend[[#This Row],[Network Description]],Projects!A:C,3,0),"")</f>
        <v/>
      </c>
      <c r="O2664" s="69" t="str">
        <f>IF(TimeSpend[[#This Row],[Activity]]&lt;&gt;"",VLOOKUP(TimeSpend[[#This Row],[Activity]],Activity,2,FALSE),"")</f>
        <v/>
      </c>
    </row>
    <row r="2665" spans="3:15" ht="16.5" customHeight="1" x14ac:dyDescent="0.25">
      <c r="C2665" s="68" t="str">
        <f t="shared" si="44"/>
        <v/>
      </c>
      <c r="D2665" s="69" t="str">
        <f>IF(TimeSpend[[#This Row],[Network Description]]&lt;&gt;"",VLOOKUP(TimeSpend[[#This Row],[Network Description]],Projects!A:B,2,0),"")</f>
        <v/>
      </c>
      <c r="F2665" s="96"/>
      <c r="L2665" s="69" t="str">
        <f>IF(TimeSpend[[#This Row],[Personnel number]]&lt;&gt;"",Utilization!$J$2,"")</f>
        <v/>
      </c>
      <c r="M2665" s="69" t="str">
        <f>IF(TimeSpend[[#This Row],[Personnel number]]&lt;&gt;"",VLOOKUP(TimeSpend[[#This Row],[Personnel number]],Users!A:B,2,0),"")</f>
        <v/>
      </c>
      <c r="N2665" s="69" t="str">
        <f>IF(TimeSpend[[#This Row],[Network Description]]&lt;&gt;"",VLOOKUP(TimeSpend[[#This Row],[Network Description]],Projects!A:C,3,0),"")</f>
        <v/>
      </c>
      <c r="O2665" s="69" t="str">
        <f>IF(TimeSpend[[#This Row],[Activity]]&lt;&gt;"",VLOOKUP(TimeSpend[[#This Row],[Activity]],Activity,2,FALSE),"")</f>
        <v/>
      </c>
    </row>
    <row r="2666" spans="3:15" ht="16.5" customHeight="1" x14ac:dyDescent="0.25">
      <c r="C2666" s="68" t="str">
        <f t="shared" si="44"/>
        <v/>
      </c>
      <c r="D2666" s="69" t="str">
        <f>IF(TimeSpend[[#This Row],[Network Description]]&lt;&gt;"",VLOOKUP(TimeSpend[[#This Row],[Network Description]],Projects!A:B,2,0),"")</f>
        <v/>
      </c>
      <c r="F2666" s="96"/>
      <c r="L2666" s="69" t="str">
        <f>IF(TimeSpend[[#This Row],[Personnel number]]&lt;&gt;"",Utilization!$J$2,"")</f>
        <v/>
      </c>
      <c r="M2666" s="69" t="str">
        <f>IF(TimeSpend[[#This Row],[Personnel number]]&lt;&gt;"",VLOOKUP(TimeSpend[[#This Row],[Personnel number]],Users!A:B,2,0),"")</f>
        <v/>
      </c>
      <c r="N2666" s="69" t="str">
        <f>IF(TimeSpend[[#This Row],[Network Description]]&lt;&gt;"",VLOOKUP(TimeSpend[[#This Row],[Network Description]],Projects!A:C,3,0),"")</f>
        <v/>
      </c>
      <c r="O2666" s="69" t="str">
        <f>IF(TimeSpend[[#This Row],[Activity]]&lt;&gt;"",VLOOKUP(TimeSpend[[#This Row],[Activity]],Activity,2,FALSE),"")</f>
        <v/>
      </c>
    </row>
    <row r="2667" spans="3:15" ht="16.5" customHeight="1" x14ac:dyDescent="0.25">
      <c r="C2667" s="68" t="str">
        <f t="shared" si="44"/>
        <v/>
      </c>
      <c r="D2667" s="69" t="str">
        <f>IF(TimeSpend[[#This Row],[Network Description]]&lt;&gt;"",VLOOKUP(TimeSpend[[#This Row],[Network Description]],Projects!A:B,2,0),"")</f>
        <v/>
      </c>
      <c r="F2667" s="96"/>
      <c r="L2667" s="69" t="str">
        <f>IF(TimeSpend[[#This Row],[Personnel number]]&lt;&gt;"",Utilization!$J$2,"")</f>
        <v/>
      </c>
      <c r="M2667" s="69" t="str">
        <f>IF(TimeSpend[[#This Row],[Personnel number]]&lt;&gt;"",VLOOKUP(TimeSpend[[#This Row],[Personnel number]],Users!A:B,2,0),"")</f>
        <v/>
      </c>
      <c r="N2667" s="69" t="str">
        <f>IF(TimeSpend[[#This Row],[Network Description]]&lt;&gt;"",VLOOKUP(TimeSpend[[#This Row],[Network Description]],Projects!A:C,3,0),"")</f>
        <v/>
      </c>
      <c r="O2667" s="69" t="str">
        <f>IF(TimeSpend[[#This Row],[Activity]]&lt;&gt;"",VLOOKUP(TimeSpend[[#This Row],[Activity]],Activity,2,FALSE),"")</f>
        <v/>
      </c>
    </row>
    <row r="2668" spans="3:15" ht="16.5" customHeight="1" x14ac:dyDescent="0.25">
      <c r="C2668" s="68" t="str">
        <f t="shared" si="44"/>
        <v/>
      </c>
      <c r="D2668" s="69" t="str">
        <f>IF(TimeSpend[[#This Row],[Network Description]]&lt;&gt;"",VLOOKUP(TimeSpend[[#This Row],[Network Description]],Projects!A:B,2,0),"")</f>
        <v/>
      </c>
      <c r="F2668" s="96"/>
      <c r="L2668" s="69" t="str">
        <f>IF(TimeSpend[[#This Row],[Personnel number]]&lt;&gt;"",Utilization!$J$2,"")</f>
        <v/>
      </c>
      <c r="M2668" s="69" t="str">
        <f>IF(TimeSpend[[#This Row],[Personnel number]]&lt;&gt;"",VLOOKUP(TimeSpend[[#This Row],[Personnel number]],Users!A:B,2,0),"")</f>
        <v/>
      </c>
      <c r="N2668" s="69" t="str">
        <f>IF(TimeSpend[[#This Row],[Network Description]]&lt;&gt;"",VLOOKUP(TimeSpend[[#This Row],[Network Description]],Projects!A:C,3,0),"")</f>
        <v/>
      </c>
      <c r="O2668" s="69" t="str">
        <f>IF(TimeSpend[[#This Row],[Activity]]&lt;&gt;"",VLOOKUP(TimeSpend[[#This Row],[Activity]],Activity,2,FALSE),"")</f>
        <v/>
      </c>
    </row>
    <row r="2669" spans="3:15" ht="16.5" customHeight="1" x14ac:dyDescent="0.25">
      <c r="C2669" s="68" t="str">
        <f t="shared" si="44"/>
        <v/>
      </c>
      <c r="D2669" s="69" t="str">
        <f>IF(TimeSpend[[#This Row],[Network Description]]&lt;&gt;"",VLOOKUP(TimeSpend[[#This Row],[Network Description]],Projects!A:B,2,0),"")</f>
        <v/>
      </c>
      <c r="F2669" s="96"/>
      <c r="L2669" s="69" t="str">
        <f>IF(TimeSpend[[#This Row],[Personnel number]]&lt;&gt;"",Utilization!$J$2,"")</f>
        <v/>
      </c>
      <c r="M2669" s="69" t="str">
        <f>IF(TimeSpend[[#This Row],[Personnel number]]&lt;&gt;"",VLOOKUP(TimeSpend[[#This Row],[Personnel number]],Users!A:B,2,0),"")</f>
        <v/>
      </c>
      <c r="N2669" s="69" t="str">
        <f>IF(TimeSpend[[#This Row],[Network Description]]&lt;&gt;"",VLOOKUP(TimeSpend[[#This Row],[Network Description]],Projects!A:C,3,0),"")</f>
        <v/>
      </c>
      <c r="O2669" s="69" t="str">
        <f>IF(TimeSpend[[#This Row],[Activity]]&lt;&gt;"",VLOOKUP(TimeSpend[[#This Row],[Activity]],Activity,2,FALSE),"")</f>
        <v/>
      </c>
    </row>
    <row r="2670" spans="3:15" ht="16.5" customHeight="1" x14ac:dyDescent="0.25">
      <c r="C2670" s="68" t="str">
        <f t="shared" si="44"/>
        <v/>
      </c>
      <c r="D2670" s="69" t="str">
        <f>IF(TimeSpend[[#This Row],[Network Description]]&lt;&gt;"",VLOOKUP(TimeSpend[[#This Row],[Network Description]],Projects!A:B,2,0),"")</f>
        <v/>
      </c>
      <c r="F2670" s="96"/>
      <c r="L2670" s="69" t="str">
        <f>IF(TimeSpend[[#This Row],[Personnel number]]&lt;&gt;"",Utilization!$J$2,"")</f>
        <v/>
      </c>
      <c r="M2670" s="69" t="str">
        <f>IF(TimeSpend[[#This Row],[Personnel number]]&lt;&gt;"",VLOOKUP(TimeSpend[[#This Row],[Personnel number]],Users!A:B,2,0),"")</f>
        <v/>
      </c>
      <c r="N2670" s="69" t="str">
        <f>IF(TimeSpend[[#This Row],[Network Description]]&lt;&gt;"",VLOOKUP(TimeSpend[[#This Row],[Network Description]],Projects!A:C,3,0),"")</f>
        <v/>
      </c>
      <c r="O2670" s="69" t="str">
        <f>IF(TimeSpend[[#This Row],[Activity]]&lt;&gt;"",VLOOKUP(TimeSpend[[#This Row],[Activity]],Activity,2,FALSE),"")</f>
        <v/>
      </c>
    </row>
    <row r="2671" spans="3:15" ht="16.5" customHeight="1" x14ac:dyDescent="0.25">
      <c r="C2671" s="68" t="str">
        <f t="shared" si="44"/>
        <v/>
      </c>
      <c r="D2671" s="69" t="str">
        <f>IF(TimeSpend[[#This Row],[Network Description]]&lt;&gt;"",VLOOKUP(TimeSpend[[#This Row],[Network Description]],Projects!A:B,2,0),"")</f>
        <v/>
      </c>
      <c r="F2671" s="96"/>
      <c r="L2671" s="69" t="str">
        <f>IF(TimeSpend[[#This Row],[Personnel number]]&lt;&gt;"",Utilization!$J$2,"")</f>
        <v/>
      </c>
      <c r="M2671" s="69" t="str">
        <f>IF(TimeSpend[[#This Row],[Personnel number]]&lt;&gt;"",VLOOKUP(TimeSpend[[#This Row],[Personnel number]],Users!A:B,2,0),"")</f>
        <v/>
      </c>
      <c r="N2671" s="69" t="str">
        <f>IF(TimeSpend[[#This Row],[Network Description]]&lt;&gt;"",VLOOKUP(TimeSpend[[#This Row],[Network Description]],Projects!A:C,3,0),"")</f>
        <v/>
      </c>
      <c r="O2671" s="69" t="str">
        <f>IF(TimeSpend[[#This Row],[Activity]]&lt;&gt;"",VLOOKUP(TimeSpend[[#This Row],[Activity]],Activity,2,FALSE),"")</f>
        <v/>
      </c>
    </row>
    <row r="2672" spans="3:15" ht="16.5" customHeight="1" x14ac:dyDescent="0.25">
      <c r="C2672" s="68" t="str">
        <f t="shared" si="44"/>
        <v/>
      </c>
      <c r="D2672" s="69" t="str">
        <f>IF(TimeSpend[[#This Row],[Network Description]]&lt;&gt;"",VLOOKUP(TimeSpend[[#This Row],[Network Description]],Projects!A:B,2,0),"")</f>
        <v/>
      </c>
      <c r="F2672" s="96"/>
      <c r="L2672" s="69" t="str">
        <f>IF(TimeSpend[[#This Row],[Personnel number]]&lt;&gt;"",Utilization!$J$2,"")</f>
        <v/>
      </c>
      <c r="M2672" s="69" t="str">
        <f>IF(TimeSpend[[#This Row],[Personnel number]]&lt;&gt;"",VLOOKUP(TimeSpend[[#This Row],[Personnel number]],Users!A:B,2,0),"")</f>
        <v/>
      </c>
      <c r="N2672" s="69" t="str">
        <f>IF(TimeSpend[[#This Row],[Network Description]]&lt;&gt;"",VLOOKUP(TimeSpend[[#This Row],[Network Description]],Projects!A:C,3,0),"")</f>
        <v/>
      </c>
      <c r="O2672" s="69" t="str">
        <f>IF(TimeSpend[[#This Row],[Activity]]&lt;&gt;"",VLOOKUP(TimeSpend[[#This Row],[Activity]],Activity,2,FALSE),"")</f>
        <v/>
      </c>
    </row>
    <row r="2673" spans="3:15" ht="16.5" customHeight="1" x14ac:dyDescent="0.25">
      <c r="C2673" s="68" t="str">
        <f t="shared" si="44"/>
        <v/>
      </c>
      <c r="D2673" s="69" t="str">
        <f>IF(TimeSpend[[#This Row],[Network Description]]&lt;&gt;"",VLOOKUP(TimeSpend[[#This Row],[Network Description]],Projects!A:B,2,0),"")</f>
        <v/>
      </c>
      <c r="F2673" s="96"/>
      <c r="L2673" s="69" t="str">
        <f>IF(TimeSpend[[#This Row],[Personnel number]]&lt;&gt;"",Utilization!$J$2,"")</f>
        <v/>
      </c>
      <c r="M2673" s="69" t="str">
        <f>IF(TimeSpend[[#This Row],[Personnel number]]&lt;&gt;"",VLOOKUP(TimeSpend[[#This Row],[Personnel number]],Users!A:B,2,0),"")</f>
        <v/>
      </c>
      <c r="N2673" s="69" t="str">
        <f>IF(TimeSpend[[#This Row],[Network Description]]&lt;&gt;"",VLOOKUP(TimeSpend[[#This Row],[Network Description]],Projects!A:C,3,0),"")</f>
        <v/>
      </c>
      <c r="O2673" s="69" t="str">
        <f>IF(TimeSpend[[#This Row],[Activity]]&lt;&gt;"",VLOOKUP(TimeSpend[[#This Row],[Activity]],Activity,2,FALSE),"")</f>
        <v/>
      </c>
    </row>
    <row r="2674" spans="3:15" ht="16.5" customHeight="1" x14ac:dyDescent="0.25">
      <c r="C2674" s="68" t="str">
        <f t="shared" si="44"/>
        <v/>
      </c>
      <c r="D2674" s="69" t="str">
        <f>IF(TimeSpend[[#This Row],[Network Description]]&lt;&gt;"",VLOOKUP(TimeSpend[[#This Row],[Network Description]],Projects!A:B,2,0),"")</f>
        <v/>
      </c>
      <c r="F2674" s="96"/>
      <c r="L2674" s="69" t="str">
        <f>IF(TimeSpend[[#This Row],[Personnel number]]&lt;&gt;"",Utilization!$J$2,"")</f>
        <v/>
      </c>
      <c r="M2674" s="69" t="str">
        <f>IF(TimeSpend[[#This Row],[Personnel number]]&lt;&gt;"",VLOOKUP(TimeSpend[[#This Row],[Personnel number]],Users!A:B,2,0),"")</f>
        <v/>
      </c>
      <c r="N2674" s="69" t="str">
        <f>IF(TimeSpend[[#This Row],[Network Description]]&lt;&gt;"",VLOOKUP(TimeSpend[[#This Row],[Network Description]],Projects!A:C,3,0),"")</f>
        <v/>
      </c>
      <c r="O2674" s="69" t="str">
        <f>IF(TimeSpend[[#This Row],[Activity]]&lt;&gt;"",VLOOKUP(TimeSpend[[#This Row],[Activity]],Activity,2,FALSE),"")</f>
        <v/>
      </c>
    </row>
    <row r="2675" spans="3:15" ht="16.5" customHeight="1" x14ac:dyDescent="0.25">
      <c r="C2675" s="68" t="str">
        <f t="shared" si="44"/>
        <v/>
      </c>
      <c r="D2675" s="69" t="str">
        <f>IF(TimeSpend[[#This Row],[Network Description]]&lt;&gt;"",VLOOKUP(TimeSpend[[#This Row],[Network Description]],Projects!A:B,2,0),"")</f>
        <v/>
      </c>
      <c r="F2675" s="96"/>
      <c r="L2675" s="69" t="str">
        <f>IF(TimeSpend[[#This Row],[Personnel number]]&lt;&gt;"",Utilization!$J$2,"")</f>
        <v/>
      </c>
      <c r="M2675" s="69" t="str">
        <f>IF(TimeSpend[[#This Row],[Personnel number]]&lt;&gt;"",VLOOKUP(TimeSpend[[#This Row],[Personnel number]],Users!A:B,2,0),"")</f>
        <v/>
      </c>
      <c r="N2675" s="69" t="str">
        <f>IF(TimeSpend[[#This Row],[Network Description]]&lt;&gt;"",VLOOKUP(TimeSpend[[#This Row],[Network Description]],Projects!A:C,3,0),"")</f>
        <v/>
      </c>
      <c r="O2675" s="69" t="str">
        <f>IF(TimeSpend[[#This Row],[Activity]]&lt;&gt;"",VLOOKUP(TimeSpend[[#This Row],[Activity]],Activity,2,FALSE),"")</f>
        <v/>
      </c>
    </row>
    <row r="2676" spans="3:15" ht="16.5" customHeight="1" x14ac:dyDescent="0.25">
      <c r="C2676" s="68" t="str">
        <f t="shared" si="44"/>
        <v/>
      </c>
      <c r="D2676" s="69" t="str">
        <f>IF(TimeSpend[[#This Row],[Network Description]]&lt;&gt;"",VLOOKUP(TimeSpend[[#This Row],[Network Description]],Projects!A:B,2,0),"")</f>
        <v/>
      </c>
      <c r="F2676" s="96"/>
      <c r="L2676" s="69" t="str">
        <f>IF(TimeSpend[[#This Row],[Personnel number]]&lt;&gt;"",Utilization!$J$2,"")</f>
        <v/>
      </c>
      <c r="M2676" s="69" t="str">
        <f>IF(TimeSpend[[#This Row],[Personnel number]]&lt;&gt;"",VLOOKUP(TimeSpend[[#This Row],[Personnel number]],Users!A:B,2,0),"")</f>
        <v/>
      </c>
      <c r="N2676" s="69" t="str">
        <f>IF(TimeSpend[[#This Row],[Network Description]]&lt;&gt;"",VLOOKUP(TimeSpend[[#This Row],[Network Description]],Projects!A:C,3,0),"")</f>
        <v/>
      </c>
      <c r="O2676" s="69" t="str">
        <f>IF(TimeSpend[[#This Row],[Activity]]&lt;&gt;"",VLOOKUP(TimeSpend[[#This Row],[Activity]],Activity,2,FALSE),"")</f>
        <v/>
      </c>
    </row>
    <row r="2677" spans="3:15" ht="16.5" customHeight="1" x14ac:dyDescent="0.25">
      <c r="C2677" s="68" t="str">
        <f t="shared" si="44"/>
        <v/>
      </c>
      <c r="D2677" s="69" t="str">
        <f>IF(TimeSpend[[#This Row],[Network Description]]&lt;&gt;"",VLOOKUP(TimeSpend[[#This Row],[Network Description]],Projects!A:B,2,0),"")</f>
        <v/>
      </c>
      <c r="F2677" s="96"/>
      <c r="L2677" s="69" t="str">
        <f>IF(TimeSpend[[#This Row],[Personnel number]]&lt;&gt;"",Utilization!$J$2,"")</f>
        <v/>
      </c>
      <c r="M2677" s="69" t="str">
        <f>IF(TimeSpend[[#This Row],[Personnel number]]&lt;&gt;"",VLOOKUP(TimeSpend[[#This Row],[Personnel number]],Users!A:B,2,0),"")</f>
        <v/>
      </c>
      <c r="N2677" s="69" t="str">
        <f>IF(TimeSpend[[#This Row],[Network Description]]&lt;&gt;"",VLOOKUP(TimeSpend[[#This Row],[Network Description]],Projects!A:C,3,0),"")</f>
        <v/>
      </c>
      <c r="O2677" s="69" t="str">
        <f>IF(TimeSpend[[#This Row],[Activity]]&lt;&gt;"",VLOOKUP(TimeSpend[[#This Row],[Activity]],Activity,2,FALSE),"")</f>
        <v/>
      </c>
    </row>
    <row r="2678" spans="3:15" ht="16.5" customHeight="1" x14ac:dyDescent="0.25">
      <c r="C2678" s="68" t="str">
        <f t="shared" si="44"/>
        <v/>
      </c>
      <c r="D2678" s="69" t="str">
        <f>IF(TimeSpend[[#This Row],[Network Description]]&lt;&gt;"",VLOOKUP(TimeSpend[[#This Row],[Network Description]],Projects!A:B,2,0),"")</f>
        <v/>
      </c>
      <c r="F2678" s="96"/>
      <c r="L2678" s="69" t="str">
        <f>IF(TimeSpend[[#This Row],[Personnel number]]&lt;&gt;"",Utilization!$J$2,"")</f>
        <v/>
      </c>
      <c r="M2678" s="69" t="str">
        <f>IF(TimeSpend[[#This Row],[Personnel number]]&lt;&gt;"",VLOOKUP(TimeSpend[[#This Row],[Personnel number]],Users!A:B,2,0),"")</f>
        <v/>
      </c>
      <c r="N2678" s="69" t="str">
        <f>IF(TimeSpend[[#This Row],[Network Description]]&lt;&gt;"",VLOOKUP(TimeSpend[[#This Row],[Network Description]],Projects!A:C,3,0),"")</f>
        <v/>
      </c>
      <c r="O2678" s="69" t="str">
        <f>IF(TimeSpend[[#This Row],[Activity]]&lt;&gt;"",VLOOKUP(TimeSpend[[#This Row],[Activity]],Activity,2,FALSE),"")</f>
        <v/>
      </c>
    </row>
    <row r="2679" spans="3:15" ht="16.5" customHeight="1" x14ac:dyDescent="0.25">
      <c r="C2679" s="68" t="str">
        <f t="shared" si="44"/>
        <v/>
      </c>
      <c r="D2679" s="69" t="str">
        <f>IF(TimeSpend[[#This Row],[Network Description]]&lt;&gt;"",VLOOKUP(TimeSpend[[#This Row],[Network Description]],Projects!A:B,2,0),"")</f>
        <v/>
      </c>
      <c r="F2679" s="96"/>
      <c r="L2679" s="69" t="str">
        <f>IF(TimeSpend[[#This Row],[Personnel number]]&lt;&gt;"",Utilization!$J$2,"")</f>
        <v/>
      </c>
      <c r="M2679" s="69" t="str">
        <f>IF(TimeSpend[[#This Row],[Personnel number]]&lt;&gt;"",VLOOKUP(TimeSpend[[#This Row],[Personnel number]],Users!A:B,2,0),"")</f>
        <v/>
      </c>
      <c r="N2679" s="69" t="str">
        <f>IF(TimeSpend[[#This Row],[Network Description]]&lt;&gt;"",VLOOKUP(TimeSpend[[#This Row],[Network Description]],Projects!A:C,3,0),"")</f>
        <v/>
      </c>
      <c r="O2679" s="69" t="str">
        <f>IF(TimeSpend[[#This Row],[Activity]]&lt;&gt;"",VLOOKUP(TimeSpend[[#This Row],[Activity]],Activity,2,FALSE),"")</f>
        <v/>
      </c>
    </row>
    <row r="2680" spans="3:15" ht="16.5" customHeight="1" x14ac:dyDescent="0.25">
      <c r="C2680" s="68" t="str">
        <f t="shared" si="44"/>
        <v/>
      </c>
      <c r="D2680" s="69" t="str">
        <f>IF(TimeSpend[[#This Row],[Network Description]]&lt;&gt;"",VLOOKUP(TimeSpend[[#This Row],[Network Description]],Projects!A:B,2,0),"")</f>
        <v/>
      </c>
      <c r="F2680" s="96"/>
      <c r="L2680" s="69" t="str">
        <f>IF(TimeSpend[[#This Row],[Personnel number]]&lt;&gt;"",Utilization!$J$2,"")</f>
        <v/>
      </c>
      <c r="M2680" s="69" t="str">
        <f>IF(TimeSpend[[#This Row],[Personnel number]]&lt;&gt;"",VLOOKUP(TimeSpend[[#This Row],[Personnel number]],Users!A:B,2,0),"")</f>
        <v/>
      </c>
      <c r="N2680" s="69" t="str">
        <f>IF(TimeSpend[[#This Row],[Network Description]]&lt;&gt;"",VLOOKUP(TimeSpend[[#This Row],[Network Description]],Projects!A:C,3,0),"")</f>
        <v/>
      </c>
      <c r="O2680" s="69" t="str">
        <f>IF(TimeSpend[[#This Row],[Activity]]&lt;&gt;"",VLOOKUP(TimeSpend[[#This Row],[Activity]],Activity,2,FALSE),"")</f>
        <v/>
      </c>
    </row>
    <row r="2681" spans="3:15" ht="16.5" customHeight="1" x14ac:dyDescent="0.25">
      <c r="C2681" s="68" t="str">
        <f t="shared" si="44"/>
        <v/>
      </c>
      <c r="D2681" s="69" t="str">
        <f>IF(TimeSpend[[#This Row],[Network Description]]&lt;&gt;"",VLOOKUP(TimeSpend[[#This Row],[Network Description]],Projects!A:B,2,0),"")</f>
        <v/>
      </c>
      <c r="F2681" s="96"/>
      <c r="L2681" s="69" t="str">
        <f>IF(TimeSpend[[#This Row],[Personnel number]]&lt;&gt;"",Utilization!$J$2,"")</f>
        <v/>
      </c>
      <c r="M2681" s="69" t="str">
        <f>IF(TimeSpend[[#This Row],[Personnel number]]&lt;&gt;"",VLOOKUP(TimeSpend[[#This Row],[Personnel number]],Users!A:B,2,0),"")</f>
        <v/>
      </c>
      <c r="N2681" s="69" t="str">
        <f>IF(TimeSpend[[#This Row],[Network Description]]&lt;&gt;"",VLOOKUP(TimeSpend[[#This Row],[Network Description]],Projects!A:C,3,0),"")</f>
        <v/>
      </c>
      <c r="O2681" s="69" t="str">
        <f>IF(TimeSpend[[#This Row],[Activity]]&lt;&gt;"",VLOOKUP(TimeSpend[[#This Row],[Activity]],Activity,2,FALSE),"")</f>
        <v/>
      </c>
    </row>
    <row r="2682" spans="3:15" ht="16.5" customHeight="1" x14ac:dyDescent="0.25">
      <c r="C2682" s="68" t="str">
        <f t="shared" si="44"/>
        <v/>
      </c>
      <c r="D2682" s="69" t="str">
        <f>IF(TimeSpend[[#This Row],[Network Description]]&lt;&gt;"",VLOOKUP(TimeSpend[[#This Row],[Network Description]],Projects!A:B,2,0),"")</f>
        <v/>
      </c>
      <c r="F2682" s="96"/>
      <c r="L2682" s="69" t="str">
        <f>IF(TimeSpend[[#This Row],[Personnel number]]&lt;&gt;"",Utilization!$J$2,"")</f>
        <v/>
      </c>
      <c r="M2682" s="69" t="str">
        <f>IF(TimeSpend[[#This Row],[Personnel number]]&lt;&gt;"",VLOOKUP(TimeSpend[[#This Row],[Personnel number]],Users!A:B,2,0),"")</f>
        <v/>
      </c>
      <c r="N2682" s="69" t="str">
        <f>IF(TimeSpend[[#This Row],[Network Description]]&lt;&gt;"",VLOOKUP(TimeSpend[[#This Row],[Network Description]],Projects!A:C,3,0),"")</f>
        <v/>
      </c>
      <c r="O2682" s="69" t="str">
        <f>IF(TimeSpend[[#This Row],[Activity]]&lt;&gt;"",VLOOKUP(TimeSpend[[#This Row],[Activity]],Activity,2,FALSE),"")</f>
        <v/>
      </c>
    </row>
    <row r="2683" spans="3:15" ht="16.5" customHeight="1" x14ac:dyDescent="0.25">
      <c r="C2683" s="68" t="str">
        <f t="shared" si="44"/>
        <v/>
      </c>
      <c r="D2683" s="69" t="str">
        <f>IF(TimeSpend[[#This Row],[Network Description]]&lt;&gt;"",VLOOKUP(TimeSpend[[#This Row],[Network Description]],Projects!A:B,2,0),"")</f>
        <v/>
      </c>
      <c r="F2683" s="96"/>
      <c r="L2683" s="69" t="str">
        <f>IF(TimeSpend[[#This Row],[Personnel number]]&lt;&gt;"",Utilization!$J$2,"")</f>
        <v/>
      </c>
      <c r="M2683" s="69" t="str">
        <f>IF(TimeSpend[[#This Row],[Personnel number]]&lt;&gt;"",VLOOKUP(TimeSpend[[#This Row],[Personnel number]],Users!A:B,2,0),"")</f>
        <v/>
      </c>
      <c r="N2683" s="69" t="str">
        <f>IF(TimeSpend[[#This Row],[Network Description]]&lt;&gt;"",VLOOKUP(TimeSpend[[#This Row],[Network Description]],Projects!A:C,3,0),"")</f>
        <v/>
      </c>
      <c r="O2683" s="69" t="str">
        <f>IF(TimeSpend[[#This Row],[Activity]]&lt;&gt;"",VLOOKUP(TimeSpend[[#This Row],[Activity]],Activity,2,FALSE),"")</f>
        <v/>
      </c>
    </row>
    <row r="2684" spans="3:15" ht="16.5" customHeight="1" x14ac:dyDescent="0.25">
      <c r="C2684" s="68" t="str">
        <f t="shared" si="44"/>
        <v/>
      </c>
      <c r="D2684" s="69" t="str">
        <f>IF(TimeSpend[[#This Row],[Network Description]]&lt;&gt;"",VLOOKUP(TimeSpend[[#This Row],[Network Description]],Projects!A:B,2,0),"")</f>
        <v/>
      </c>
      <c r="F2684" s="96"/>
      <c r="L2684" s="69" t="str">
        <f>IF(TimeSpend[[#This Row],[Personnel number]]&lt;&gt;"",Utilization!$J$2,"")</f>
        <v/>
      </c>
      <c r="M2684" s="69" t="str">
        <f>IF(TimeSpend[[#This Row],[Personnel number]]&lt;&gt;"",VLOOKUP(TimeSpend[[#This Row],[Personnel number]],Users!A:B,2,0),"")</f>
        <v/>
      </c>
      <c r="N2684" s="69" t="str">
        <f>IF(TimeSpend[[#This Row],[Network Description]]&lt;&gt;"",VLOOKUP(TimeSpend[[#This Row],[Network Description]],Projects!A:C,3,0),"")</f>
        <v/>
      </c>
      <c r="O2684" s="69" t="str">
        <f>IF(TimeSpend[[#This Row],[Activity]]&lt;&gt;"",VLOOKUP(TimeSpend[[#This Row],[Activity]],Activity,2,FALSE),"")</f>
        <v/>
      </c>
    </row>
    <row r="2685" spans="3:15" ht="16.5" customHeight="1" x14ac:dyDescent="0.25">
      <c r="C2685" s="68" t="str">
        <f t="shared" si="44"/>
        <v/>
      </c>
      <c r="D2685" s="69" t="str">
        <f>IF(TimeSpend[[#This Row],[Network Description]]&lt;&gt;"",VLOOKUP(TimeSpend[[#This Row],[Network Description]],Projects!A:B,2,0),"")</f>
        <v/>
      </c>
      <c r="F2685" s="96"/>
      <c r="L2685" s="69" t="str">
        <f>IF(TimeSpend[[#This Row],[Personnel number]]&lt;&gt;"",Utilization!$J$2,"")</f>
        <v/>
      </c>
      <c r="M2685" s="69" t="str">
        <f>IF(TimeSpend[[#This Row],[Personnel number]]&lt;&gt;"",VLOOKUP(TimeSpend[[#This Row],[Personnel number]],Users!A:B,2,0),"")</f>
        <v/>
      </c>
      <c r="N2685" s="69" t="str">
        <f>IF(TimeSpend[[#This Row],[Network Description]]&lt;&gt;"",VLOOKUP(TimeSpend[[#This Row],[Network Description]],Projects!A:C,3,0),"")</f>
        <v/>
      </c>
      <c r="O2685" s="69" t="str">
        <f>IF(TimeSpend[[#This Row],[Activity]]&lt;&gt;"",VLOOKUP(TimeSpend[[#This Row],[Activity]],Activity,2,FALSE),"")</f>
        <v/>
      </c>
    </row>
    <row r="2686" spans="3:15" ht="16.5" customHeight="1" x14ac:dyDescent="0.25">
      <c r="C2686" s="68" t="str">
        <f t="shared" si="44"/>
        <v/>
      </c>
      <c r="D2686" s="69" t="str">
        <f>IF(TimeSpend[[#This Row],[Network Description]]&lt;&gt;"",VLOOKUP(TimeSpend[[#This Row],[Network Description]],Projects!A:B,2,0),"")</f>
        <v/>
      </c>
      <c r="F2686" s="96"/>
      <c r="L2686" s="69" t="str">
        <f>IF(TimeSpend[[#This Row],[Personnel number]]&lt;&gt;"",Utilization!$J$2,"")</f>
        <v/>
      </c>
      <c r="M2686" s="69" t="str">
        <f>IF(TimeSpend[[#This Row],[Personnel number]]&lt;&gt;"",VLOOKUP(TimeSpend[[#This Row],[Personnel number]],Users!A:B,2,0),"")</f>
        <v/>
      </c>
      <c r="N2686" s="69" t="str">
        <f>IF(TimeSpend[[#This Row],[Network Description]]&lt;&gt;"",VLOOKUP(TimeSpend[[#This Row],[Network Description]],Projects!A:C,3,0),"")</f>
        <v/>
      </c>
      <c r="O2686" s="69" t="str">
        <f>IF(TimeSpend[[#This Row],[Activity]]&lt;&gt;"",VLOOKUP(TimeSpend[[#This Row],[Activity]],Activity,2,FALSE),"")</f>
        <v/>
      </c>
    </row>
    <row r="2687" spans="3:15" ht="16.5" customHeight="1" x14ac:dyDescent="0.25">
      <c r="C2687" s="68" t="str">
        <f t="shared" si="44"/>
        <v/>
      </c>
      <c r="D2687" s="69" t="str">
        <f>IF(TimeSpend[[#This Row],[Network Description]]&lt;&gt;"",VLOOKUP(TimeSpend[[#This Row],[Network Description]],Projects!A:B,2,0),"")</f>
        <v/>
      </c>
      <c r="F2687" s="96"/>
      <c r="L2687" s="69" t="str">
        <f>IF(TimeSpend[[#This Row],[Personnel number]]&lt;&gt;"",Utilization!$J$2,"")</f>
        <v/>
      </c>
      <c r="M2687" s="69" t="str">
        <f>IF(TimeSpend[[#This Row],[Personnel number]]&lt;&gt;"",VLOOKUP(TimeSpend[[#This Row],[Personnel number]],Users!A:B,2,0),"")</f>
        <v/>
      </c>
      <c r="N2687" s="69" t="str">
        <f>IF(TimeSpend[[#This Row],[Network Description]]&lt;&gt;"",VLOOKUP(TimeSpend[[#This Row],[Network Description]],Projects!A:C,3,0),"")</f>
        <v/>
      </c>
      <c r="O2687" s="69" t="str">
        <f>IF(TimeSpend[[#This Row],[Activity]]&lt;&gt;"",VLOOKUP(TimeSpend[[#This Row],[Activity]],Activity,2,FALSE),"")</f>
        <v/>
      </c>
    </row>
    <row r="2688" spans="3:15" ht="16.5" customHeight="1" x14ac:dyDescent="0.25">
      <c r="C2688" s="68" t="str">
        <f t="shared" si="44"/>
        <v/>
      </c>
      <c r="D2688" s="69" t="str">
        <f>IF(TimeSpend[[#This Row],[Network Description]]&lt;&gt;"",VLOOKUP(TimeSpend[[#This Row],[Network Description]],Projects!A:B,2,0),"")</f>
        <v/>
      </c>
      <c r="F2688" s="96"/>
      <c r="L2688" s="69" t="str">
        <f>IF(TimeSpend[[#This Row],[Personnel number]]&lt;&gt;"",Utilization!$J$2,"")</f>
        <v/>
      </c>
      <c r="M2688" s="69" t="str">
        <f>IF(TimeSpend[[#This Row],[Personnel number]]&lt;&gt;"",VLOOKUP(TimeSpend[[#This Row],[Personnel number]],Users!A:B,2,0),"")</f>
        <v/>
      </c>
      <c r="N2688" s="69" t="str">
        <f>IF(TimeSpend[[#This Row],[Network Description]]&lt;&gt;"",VLOOKUP(TimeSpend[[#This Row],[Network Description]],Projects!A:C,3,0),"")</f>
        <v/>
      </c>
      <c r="O2688" s="69" t="str">
        <f>IF(TimeSpend[[#This Row],[Activity]]&lt;&gt;"",VLOOKUP(TimeSpend[[#This Row],[Activity]],Activity,2,FALSE),"")</f>
        <v/>
      </c>
    </row>
    <row r="2689" spans="3:15" ht="16.5" customHeight="1" x14ac:dyDescent="0.25">
      <c r="C2689" s="68" t="str">
        <f t="shared" ref="C2689:C2752" si="45">IF((I2689-INT(I2689))*24-(H2689-INT(H2689))*24=0,"",(I2689-INT(I2689))*24-(H2689-INT(H2689))*24)</f>
        <v/>
      </c>
      <c r="D2689" s="69" t="str">
        <f>IF(TimeSpend[[#This Row],[Network Description]]&lt;&gt;"",VLOOKUP(TimeSpend[[#This Row],[Network Description]],Projects!A:B,2,0),"")</f>
        <v/>
      </c>
      <c r="F2689" s="96"/>
      <c r="L2689" s="69" t="str">
        <f>IF(TimeSpend[[#This Row],[Personnel number]]&lt;&gt;"",Utilization!$J$2,"")</f>
        <v/>
      </c>
      <c r="M2689" s="69" t="str">
        <f>IF(TimeSpend[[#This Row],[Personnel number]]&lt;&gt;"",VLOOKUP(TimeSpend[[#This Row],[Personnel number]],Users!A:B,2,0),"")</f>
        <v/>
      </c>
      <c r="N2689" s="69" t="str">
        <f>IF(TimeSpend[[#This Row],[Network Description]]&lt;&gt;"",VLOOKUP(TimeSpend[[#This Row],[Network Description]],Projects!A:C,3,0),"")</f>
        <v/>
      </c>
      <c r="O2689" s="69" t="str">
        <f>IF(TimeSpend[[#This Row],[Activity]]&lt;&gt;"",VLOOKUP(TimeSpend[[#This Row],[Activity]],Activity,2,FALSE),"")</f>
        <v/>
      </c>
    </row>
    <row r="2690" spans="3:15" ht="16.5" customHeight="1" x14ac:dyDescent="0.25">
      <c r="C2690" s="68" t="str">
        <f t="shared" si="45"/>
        <v/>
      </c>
      <c r="D2690" s="69" t="str">
        <f>IF(TimeSpend[[#This Row],[Network Description]]&lt;&gt;"",VLOOKUP(TimeSpend[[#This Row],[Network Description]],Projects!A:B,2,0),"")</f>
        <v/>
      </c>
      <c r="F2690" s="96"/>
      <c r="L2690" s="69" t="str">
        <f>IF(TimeSpend[[#This Row],[Personnel number]]&lt;&gt;"",Utilization!$J$2,"")</f>
        <v/>
      </c>
      <c r="M2690" s="69" t="str">
        <f>IF(TimeSpend[[#This Row],[Personnel number]]&lt;&gt;"",VLOOKUP(TimeSpend[[#This Row],[Personnel number]],Users!A:B,2,0),"")</f>
        <v/>
      </c>
      <c r="N2690" s="69" t="str">
        <f>IF(TimeSpend[[#This Row],[Network Description]]&lt;&gt;"",VLOOKUP(TimeSpend[[#This Row],[Network Description]],Projects!A:C,3,0),"")</f>
        <v/>
      </c>
      <c r="O2690" s="69" t="str">
        <f>IF(TimeSpend[[#This Row],[Activity]]&lt;&gt;"",VLOOKUP(TimeSpend[[#This Row],[Activity]],Activity,2,FALSE),"")</f>
        <v/>
      </c>
    </row>
    <row r="2691" spans="3:15" ht="16.5" customHeight="1" x14ac:dyDescent="0.25">
      <c r="C2691" s="68" t="str">
        <f t="shared" si="45"/>
        <v/>
      </c>
      <c r="D2691" s="69" t="str">
        <f>IF(TimeSpend[[#This Row],[Network Description]]&lt;&gt;"",VLOOKUP(TimeSpend[[#This Row],[Network Description]],Projects!A:B,2,0),"")</f>
        <v/>
      </c>
      <c r="F2691" s="96"/>
      <c r="L2691" s="69" t="str">
        <f>IF(TimeSpend[[#This Row],[Personnel number]]&lt;&gt;"",Utilization!$J$2,"")</f>
        <v/>
      </c>
      <c r="M2691" s="69" t="str">
        <f>IF(TimeSpend[[#This Row],[Personnel number]]&lt;&gt;"",VLOOKUP(TimeSpend[[#This Row],[Personnel number]],Users!A:B,2,0),"")</f>
        <v/>
      </c>
      <c r="N2691" s="69" t="str">
        <f>IF(TimeSpend[[#This Row],[Network Description]]&lt;&gt;"",VLOOKUP(TimeSpend[[#This Row],[Network Description]],Projects!A:C,3,0),"")</f>
        <v/>
      </c>
      <c r="O2691" s="69" t="str">
        <f>IF(TimeSpend[[#This Row],[Activity]]&lt;&gt;"",VLOOKUP(TimeSpend[[#This Row],[Activity]],Activity,2,FALSE),"")</f>
        <v/>
      </c>
    </row>
    <row r="2692" spans="3:15" ht="16.5" customHeight="1" x14ac:dyDescent="0.25">
      <c r="C2692" s="68" t="str">
        <f t="shared" si="45"/>
        <v/>
      </c>
      <c r="D2692" s="69" t="str">
        <f>IF(TimeSpend[[#This Row],[Network Description]]&lt;&gt;"",VLOOKUP(TimeSpend[[#This Row],[Network Description]],Projects!A:B,2,0),"")</f>
        <v/>
      </c>
      <c r="F2692" s="96"/>
      <c r="L2692" s="69" t="str">
        <f>IF(TimeSpend[[#This Row],[Personnel number]]&lt;&gt;"",Utilization!$J$2,"")</f>
        <v/>
      </c>
      <c r="M2692" s="69" t="str">
        <f>IF(TimeSpend[[#This Row],[Personnel number]]&lt;&gt;"",VLOOKUP(TimeSpend[[#This Row],[Personnel number]],Users!A:B,2,0),"")</f>
        <v/>
      </c>
      <c r="N2692" s="69" t="str">
        <f>IF(TimeSpend[[#This Row],[Network Description]]&lt;&gt;"",VLOOKUP(TimeSpend[[#This Row],[Network Description]],Projects!A:C,3,0),"")</f>
        <v/>
      </c>
      <c r="O2692" s="69" t="str">
        <f>IF(TimeSpend[[#This Row],[Activity]]&lt;&gt;"",VLOOKUP(TimeSpend[[#This Row],[Activity]],Activity,2,FALSE),"")</f>
        <v/>
      </c>
    </row>
    <row r="2693" spans="3:15" ht="16.5" customHeight="1" x14ac:dyDescent="0.25">
      <c r="C2693" s="68" t="str">
        <f t="shared" si="45"/>
        <v/>
      </c>
      <c r="D2693" s="69" t="str">
        <f>IF(TimeSpend[[#This Row],[Network Description]]&lt;&gt;"",VLOOKUP(TimeSpend[[#This Row],[Network Description]],Projects!A:B,2,0),"")</f>
        <v/>
      </c>
      <c r="F2693" s="96"/>
      <c r="L2693" s="69" t="str">
        <f>IF(TimeSpend[[#This Row],[Personnel number]]&lt;&gt;"",Utilization!$J$2,"")</f>
        <v/>
      </c>
      <c r="M2693" s="69" t="str">
        <f>IF(TimeSpend[[#This Row],[Personnel number]]&lt;&gt;"",VLOOKUP(TimeSpend[[#This Row],[Personnel number]],Users!A:B,2,0),"")</f>
        <v/>
      </c>
      <c r="N2693" s="69" t="str">
        <f>IF(TimeSpend[[#This Row],[Network Description]]&lt;&gt;"",VLOOKUP(TimeSpend[[#This Row],[Network Description]],Projects!A:C,3,0),"")</f>
        <v/>
      </c>
      <c r="O2693" s="69" t="str">
        <f>IF(TimeSpend[[#This Row],[Activity]]&lt;&gt;"",VLOOKUP(TimeSpend[[#This Row],[Activity]],Activity,2,FALSE),"")</f>
        <v/>
      </c>
    </row>
    <row r="2694" spans="3:15" ht="16.5" customHeight="1" x14ac:dyDescent="0.25">
      <c r="C2694" s="68" t="str">
        <f t="shared" si="45"/>
        <v/>
      </c>
      <c r="D2694" s="69" t="str">
        <f>IF(TimeSpend[[#This Row],[Network Description]]&lt;&gt;"",VLOOKUP(TimeSpend[[#This Row],[Network Description]],Projects!A:B,2,0),"")</f>
        <v/>
      </c>
      <c r="F2694" s="96"/>
      <c r="L2694" s="69" t="str">
        <f>IF(TimeSpend[[#This Row],[Personnel number]]&lt;&gt;"",Utilization!$J$2,"")</f>
        <v/>
      </c>
      <c r="M2694" s="69" t="str">
        <f>IF(TimeSpend[[#This Row],[Personnel number]]&lt;&gt;"",VLOOKUP(TimeSpend[[#This Row],[Personnel number]],Users!A:B,2,0),"")</f>
        <v/>
      </c>
      <c r="N2694" s="69" t="str">
        <f>IF(TimeSpend[[#This Row],[Network Description]]&lt;&gt;"",VLOOKUP(TimeSpend[[#This Row],[Network Description]],Projects!A:C,3,0),"")</f>
        <v/>
      </c>
      <c r="O2694" s="69" t="str">
        <f>IF(TimeSpend[[#This Row],[Activity]]&lt;&gt;"",VLOOKUP(TimeSpend[[#This Row],[Activity]],Activity,2,FALSE),"")</f>
        <v/>
      </c>
    </row>
    <row r="2695" spans="3:15" ht="16.5" customHeight="1" x14ac:dyDescent="0.25">
      <c r="C2695" s="68" t="str">
        <f t="shared" si="45"/>
        <v/>
      </c>
      <c r="D2695" s="69" t="str">
        <f>IF(TimeSpend[[#This Row],[Network Description]]&lt;&gt;"",VLOOKUP(TimeSpend[[#This Row],[Network Description]],Projects!A:B,2,0),"")</f>
        <v/>
      </c>
      <c r="F2695" s="96"/>
      <c r="L2695" s="69" t="str">
        <f>IF(TimeSpend[[#This Row],[Personnel number]]&lt;&gt;"",Utilization!$J$2,"")</f>
        <v/>
      </c>
      <c r="M2695" s="69" t="str">
        <f>IF(TimeSpend[[#This Row],[Personnel number]]&lt;&gt;"",VLOOKUP(TimeSpend[[#This Row],[Personnel number]],Users!A:B,2,0),"")</f>
        <v/>
      </c>
      <c r="N2695" s="69" t="str">
        <f>IF(TimeSpend[[#This Row],[Network Description]]&lt;&gt;"",VLOOKUP(TimeSpend[[#This Row],[Network Description]],Projects!A:C,3,0),"")</f>
        <v/>
      </c>
      <c r="O2695" s="69" t="str">
        <f>IF(TimeSpend[[#This Row],[Activity]]&lt;&gt;"",VLOOKUP(TimeSpend[[#This Row],[Activity]],Activity,2,FALSE),"")</f>
        <v/>
      </c>
    </row>
    <row r="2696" spans="3:15" ht="16.5" customHeight="1" x14ac:dyDescent="0.25">
      <c r="C2696" s="68" t="str">
        <f t="shared" si="45"/>
        <v/>
      </c>
      <c r="D2696" s="69" t="str">
        <f>IF(TimeSpend[[#This Row],[Network Description]]&lt;&gt;"",VLOOKUP(TimeSpend[[#This Row],[Network Description]],Projects!A:B,2,0),"")</f>
        <v/>
      </c>
      <c r="F2696" s="96"/>
      <c r="L2696" s="69" t="str">
        <f>IF(TimeSpend[[#This Row],[Personnel number]]&lt;&gt;"",Utilization!$J$2,"")</f>
        <v/>
      </c>
      <c r="M2696" s="69" t="str">
        <f>IF(TimeSpend[[#This Row],[Personnel number]]&lt;&gt;"",VLOOKUP(TimeSpend[[#This Row],[Personnel number]],Users!A:B,2,0),"")</f>
        <v/>
      </c>
      <c r="N2696" s="69" t="str">
        <f>IF(TimeSpend[[#This Row],[Network Description]]&lt;&gt;"",VLOOKUP(TimeSpend[[#This Row],[Network Description]],Projects!A:C,3,0),"")</f>
        <v/>
      </c>
      <c r="O2696" s="69" t="str">
        <f>IF(TimeSpend[[#This Row],[Activity]]&lt;&gt;"",VLOOKUP(TimeSpend[[#This Row],[Activity]],Activity,2,FALSE),"")</f>
        <v/>
      </c>
    </row>
    <row r="2697" spans="3:15" ht="16.5" customHeight="1" x14ac:dyDescent="0.25">
      <c r="C2697" s="68" t="str">
        <f t="shared" si="45"/>
        <v/>
      </c>
      <c r="D2697" s="69" t="str">
        <f>IF(TimeSpend[[#This Row],[Network Description]]&lt;&gt;"",VLOOKUP(TimeSpend[[#This Row],[Network Description]],Projects!A:B,2,0),"")</f>
        <v/>
      </c>
      <c r="F2697" s="96"/>
      <c r="L2697" s="69" t="str">
        <f>IF(TimeSpend[[#This Row],[Personnel number]]&lt;&gt;"",Utilization!$J$2,"")</f>
        <v/>
      </c>
      <c r="M2697" s="69" t="str">
        <f>IF(TimeSpend[[#This Row],[Personnel number]]&lt;&gt;"",VLOOKUP(TimeSpend[[#This Row],[Personnel number]],Users!A:B,2,0),"")</f>
        <v/>
      </c>
      <c r="N2697" s="69" t="str">
        <f>IF(TimeSpend[[#This Row],[Network Description]]&lt;&gt;"",VLOOKUP(TimeSpend[[#This Row],[Network Description]],Projects!A:C,3,0),"")</f>
        <v/>
      </c>
      <c r="O2697" s="69" t="str">
        <f>IF(TimeSpend[[#This Row],[Activity]]&lt;&gt;"",VLOOKUP(TimeSpend[[#This Row],[Activity]],Activity,2,FALSE),"")</f>
        <v/>
      </c>
    </row>
    <row r="2698" spans="3:15" ht="16.5" customHeight="1" x14ac:dyDescent="0.25">
      <c r="C2698" s="68" t="str">
        <f t="shared" si="45"/>
        <v/>
      </c>
      <c r="D2698" s="69" t="str">
        <f>IF(TimeSpend[[#This Row],[Network Description]]&lt;&gt;"",VLOOKUP(TimeSpend[[#This Row],[Network Description]],Projects!A:B,2,0),"")</f>
        <v/>
      </c>
      <c r="F2698" s="96"/>
      <c r="L2698" s="69" t="str">
        <f>IF(TimeSpend[[#This Row],[Personnel number]]&lt;&gt;"",Utilization!$J$2,"")</f>
        <v/>
      </c>
      <c r="M2698" s="69" t="str">
        <f>IF(TimeSpend[[#This Row],[Personnel number]]&lt;&gt;"",VLOOKUP(TimeSpend[[#This Row],[Personnel number]],Users!A:B,2,0),"")</f>
        <v/>
      </c>
      <c r="N2698" s="69" t="str">
        <f>IF(TimeSpend[[#This Row],[Network Description]]&lt;&gt;"",VLOOKUP(TimeSpend[[#This Row],[Network Description]],Projects!A:C,3,0),"")</f>
        <v/>
      </c>
      <c r="O2698" s="69" t="str">
        <f>IF(TimeSpend[[#This Row],[Activity]]&lt;&gt;"",VLOOKUP(TimeSpend[[#This Row],[Activity]],Activity,2,FALSE),"")</f>
        <v/>
      </c>
    </row>
    <row r="2699" spans="3:15" ht="16.5" customHeight="1" x14ac:dyDescent="0.25">
      <c r="C2699" s="68" t="str">
        <f t="shared" si="45"/>
        <v/>
      </c>
      <c r="D2699" s="69" t="str">
        <f>IF(TimeSpend[[#This Row],[Network Description]]&lt;&gt;"",VLOOKUP(TimeSpend[[#This Row],[Network Description]],Projects!A:B,2,0),"")</f>
        <v/>
      </c>
      <c r="F2699" s="96"/>
      <c r="L2699" s="69" t="str">
        <f>IF(TimeSpend[[#This Row],[Personnel number]]&lt;&gt;"",Utilization!$J$2,"")</f>
        <v/>
      </c>
      <c r="M2699" s="69" t="str">
        <f>IF(TimeSpend[[#This Row],[Personnel number]]&lt;&gt;"",VLOOKUP(TimeSpend[[#This Row],[Personnel number]],Users!A:B,2,0),"")</f>
        <v/>
      </c>
      <c r="N2699" s="69" t="str">
        <f>IF(TimeSpend[[#This Row],[Network Description]]&lt;&gt;"",VLOOKUP(TimeSpend[[#This Row],[Network Description]],Projects!A:C,3,0),"")</f>
        <v/>
      </c>
      <c r="O2699" s="69" t="str">
        <f>IF(TimeSpend[[#This Row],[Activity]]&lt;&gt;"",VLOOKUP(TimeSpend[[#This Row],[Activity]],Activity,2,FALSE),"")</f>
        <v/>
      </c>
    </row>
    <row r="2700" spans="3:15" ht="16.5" customHeight="1" x14ac:dyDescent="0.25">
      <c r="C2700" s="68" t="str">
        <f t="shared" si="45"/>
        <v/>
      </c>
      <c r="D2700" s="69" t="str">
        <f>IF(TimeSpend[[#This Row],[Network Description]]&lt;&gt;"",VLOOKUP(TimeSpend[[#This Row],[Network Description]],Projects!A:B,2,0),"")</f>
        <v/>
      </c>
      <c r="F2700" s="96"/>
      <c r="L2700" s="69" t="str">
        <f>IF(TimeSpend[[#This Row],[Personnel number]]&lt;&gt;"",Utilization!$J$2,"")</f>
        <v/>
      </c>
      <c r="M2700" s="69" t="str">
        <f>IF(TimeSpend[[#This Row],[Personnel number]]&lt;&gt;"",VLOOKUP(TimeSpend[[#This Row],[Personnel number]],Users!A:B,2,0),"")</f>
        <v/>
      </c>
      <c r="N2700" s="69" t="str">
        <f>IF(TimeSpend[[#This Row],[Network Description]]&lt;&gt;"",VLOOKUP(TimeSpend[[#This Row],[Network Description]],Projects!A:C,3,0),"")</f>
        <v/>
      </c>
      <c r="O2700" s="69" t="str">
        <f>IF(TimeSpend[[#This Row],[Activity]]&lt;&gt;"",VLOOKUP(TimeSpend[[#This Row],[Activity]],Activity,2,FALSE),"")</f>
        <v/>
      </c>
    </row>
    <row r="2701" spans="3:15" ht="16.5" customHeight="1" x14ac:dyDescent="0.25">
      <c r="C2701" s="68" t="str">
        <f t="shared" si="45"/>
        <v/>
      </c>
      <c r="D2701" s="69" t="str">
        <f>IF(TimeSpend[[#This Row],[Network Description]]&lt;&gt;"",VLOOKUP(TimeSpend[[#This Row],[Network Description]],Projects!A:B,2,0),"")</f>
        <v/>
      </c>
      <c r="F2701" s="96"/>
      <c r="L2701" s="69" t="str">
        <f>IF(TimeSpend[[#This Row],[Personnel number]]&lt;&gt;"",Utilization!$J$2,"")</f>
        <v/>
      </c>
      <c r="M2701" s="69" t="str">
        <f>IF(TimeSpend[[#This Row],[Personnel number]]&lt;&gt;"",VLOOKUP(TimeSpend[[#This Row],[Personnel number]],Users!A:B,2,0),"")</f>
        <v/>
      </c>
      <c r="N2701" s="69" t="str">
        <f>IF(TimeSpend[[#This Row],[Network Description]]&lt;&gt;"",VLOOKUP(TimeSpend[[#This Row],[Network Description]],Projects!A:C,3,0),"")</f>
        <v/>
      </c>
      <c r="O2701" s="69" t="str">
        <f>IF(TimeSpend[[#This Row],[Activity]]&lt;&gt;"",VLOOKUP(TimeSpend[[#This Row],[Activity]],Activity,2,FALSE),"")</f>
        <v/>
      </c>
    </row>
    <row r="2702" spans="3:15" ht="16.5" customHeight="1" x14ac:dyDescent="0.25">
      <c r="C2702" s="68" t="str">
        <f t="shared" si="45"/>
        <v/>
      </c>
      <c r="D2702" s="69" t="str">
        <f>IF(TimeSpend[[#This Row],[Network Description]]&lt;&gt;"",VLOOKUP(TimeSpend[[#This Row],[Network Description]],Projects!A:B,2,0),"")</f>
        <v/>
      </c>
      <c r="F2702" s="96"/>
      <c r="L2702" s="69" t="str">
        <f>IF(TimeSpend[[#This Row],[Personnel number]]&lt;&gt;"",Utilization!$J$2,"")</f>
        <v/>
      </c>
      <c r="M2702" s="69" t="str">
        <f>IF(TimeSpend[[#This Row],[Personnel number]]&lt;&gt;"",VLOOKUP(TimeSpend[[#This Row],[Personnel number]],Users!A:B,2,0),"")</f>
        <v/>
      </c>
      <c r="N2702" s="69" t="str">
        <f>IF(TimeSpend[[#This Row],[Network Description]]&lt;&gt;"",VLOOKUP(TimeSpend[[#This Row],[Network Description]],Projects!A:C,3,0),"")</f>
        <v/>
      </c>
      <c r="O2702" s="69" t="str">
        <f>IF(TimeSpend[[#This Row],[Activity]]&lt;&gt;"",VLOOKUP(TimeSpend[[#This Row],[Activity]],Activity,2,FALSE),"")</f>
        <v/>
      </c>
    </row>
    <row r="2703" spans="3:15" ht="16.5" customHeight="1" x14ac:dyDescent="0.25">
      <c r="C2703" s="68" t="str">
        <f t="shared" si="45"/>
        <v/>
      </c>
      <c r="D2703" s="69" t="str">
        <f>IF(TimeSpend[[#This Row],[Network Description]]&lt;&gt;"",VLOOKUP(TimeSpend[[#This Row],[Network Description]],Projects!A:B,2,0),"")</f>
        <v/>
      </c>
      <c r="F2703" s="96"/>
      <c r="L2703" s="69" t="str">
        <f>IF(TimeSpend[[#This Row],[Personnel number]]&lt;&gt;"",Utilization!$J$2,"")</f>
        <v/>
      </c>
      <c r="M2703" s="69" t="str">
        <f>IF(TimeSpend[[#This Row],[Personnel number]]&lt;&gt;"",VLOOKUP(TimeSpend[[#This Row],[Personnel number]],Users!A:B,2,0),"")</f>
        <v/>
      </c>
      <c r="N2703" s="69" t="str">
        <f>IF(TimeSpend[[#This Row],[Network Description]]&lt;&gt;"",VLOOKUP(TimeSpend[[#This Row],[Network Description]],Projects!A:C,3,0),"")</f>
        <v/>
      </c>
      <c r="O2703" s="69" t="str">
        <f>IF(TimeSpend[[#This Row],[Activity]]&lt;&gt;"",VLOOKUP(TimeSpend[[#This Row],[Activity]],Activity,2,FALSE),"")</f>
        <v/>
      </c>
    </row>
    <row r="2704" spans="3:15" ht="16.5" customHeight="1" x14ac:dyDescent="0.25">
      <c r="C2704" s="68" t="str">
        <f t="shared" si="45"/>
        <v/>
      </c>
      <c r="D2704" s="69" t="str">
        <f>IF(TimeSpend[[#This Row],[Network Description]]&lt;&gt;"",VLOOKUP(TimeSpend[[#This Row],[Network Description]],Projects!A:B,2,0),"")</f>
        <v/>
      </c>
      <c r="F2704" s="96"/>
      <c r="L2704" s="69" t="str">
        <f>IF(TimeSpend[[#This Row],[Personnel number]]&lt;&gt;"",Utilization!$J$2,"")</f>
        <v/>
      </c>
      <c r="M2704" s="69" t="str">
        <f>IF(TimeSpend[[#This Row],[Personnel number]]&lt;&gt;"",VLOOKUP(TimeSpend[[#This Row],[Personnel number]],Users!A:B,2,0),"")</f>
        <v/>
      </c>
      <c r="N2704" s="69" t="str">
        <f>IF(TimeSpend[[#This Row],[Network Description]]&lt;&gt;"",VLOOKUP(TimeSpend[[#This Row],[Network Description]],Projects!A:C,3,0),"")</f>
        <v/>
      </c>
      <c r="O2704" s="69" t="str">
        <f>IF(TimeSpend[[#This Row],[Activity]]&lt;&gt;"",VLOOKUP(TimeSpend[[#This Row],[Activity]],Activity,2,FALSE),"")</f>
        <v/>
      </c>
    </row>
    <row r="2705" spans="3:15" ht="16.5" customHeight="1" x14ac:dyDescent="0.25">
      <c r="C2705" s="68" t="str">
        <f t="shared" si="45"/>
        <v/>
      </c>
      <c r="D2705" s="69" t="str">
        <f>IF(TimeSpend[[#This Row],[Network Description]]&lt;&gt;"",VLOOKUP(TimeSpend[[#This Row],[Network Description]],Projects!A:B,2,0),"")</f>
        <v/>
      </c>
      <c r="F2705" s="96"/>
      <c r="L2705" s="69" t="str">
        <f>IF(TimeSpend[[#This Row],[Personnel number]]&lt;&gt;"",Utilization!$J$2,"")</f>
        <v/>
      </c>
      <c r="M2705" s="69" t="str">
        <f>IF(TimeSpend[[#This Row],[Personnel number]]&lt;&gt;"",VLOOKUP(TimeSpend[[#This Row],[Personnel number]],Users!A:B,2,0),"")</f>
        <v/>
      </c>
      <c r="N2705" s="69" t="str">
        <f>IF(TimeSpend[[#This Row],[Network Description]]&lt;&gt;"",VLOOKUP(TimeSpend[[#This Row],[Network Description]],Projects!A:C,3,0),"")</f>
        <v/>
      </c>
      <c r="O2705" s="69" t="str">
        <f>IF(TimeSpend[[#This Row],[Activity]]&lt;&gt;"",VLOOKUP(TimeSpend[[#This Row],[Activity]],Activity,2,FALSE),"")</f>
        <v/>
      </c>
    </row>
    <row r="2706" spans="3:15" ht="16.5" customHeight="1" x14ac:dyDescent="0.25">
      <c r="C2706" s="68" t="str">
        <f t="shared" si="45"/>
        <v/>
      </c>
      <c r="D2706" s="69" t="str">
        <f>IF(TimeSpend[[#This Row],[Network Description]]&lt;&gt;"",VLOOKUP(TimeSpend[[#This Row],[Network Description]],Projects!A:B,2,0),"")</f>
        <v/>
      </c>
      <c r="F2706" s="96"/>
      <c r="L2706" s="69" t="str">
        <f>IF(TimeSpend[[#This Row],[Personnel number]]&lt;&gt;"",Utilization!$J$2,"")</f>
        <v/>
      </c>
      <c r="M2706" s="69" t="str">
        <f>IF(TimeSpend[[#This Row],[Personnel number]]&lt;&gt;"",VLOOKUP(TimeSpend[[#This Row],[Personnel number]],Users!A:B,2,0),"")</f>
        <v/>
      </c>
      <c r="N2706" s="69" t="str">
        <f>IF(TimeSpend[[#This Row],[Network Description]]&lt;&gt;"",VLOOKUP(TimeSpend[[#This Row],[Network Description]],Projects!A:C,3,0),"")</f>
        <v/>
      </c>
      <c r="O2706" s="69" t="str">
        <f>IF(TimeSpend[[#This Row],[Activity]]&lt;&gt;"",VLOOKUP(TimeSpend[[#This Row],[Activity]],Activity,2,FALSE),"")</f>
        <v/>
      </c>
    </row>
    <row r="2707" spans="3:15" ht="16.5" customHeight="1" x14ac:dyDescent="0.25">
      <c r="C2707" s="68" t="str">
        <f t="shared" si="45"/>
        <v/>
      </c>
      <c r="D2707" s="69" t="str">
        <f>IF(TimeSpend[[#This Row],[Network Description]]&lt;&gt;"",VLOOKUP(TimeSpend[[#This Row],[Network Description]],Projects!A:B,2,0),"")</f>
        <v/>
      </c>
      <c r="F2707" s="96"/>
      <c r="L2707" s="69" t="str">
        <f>IF(TimeSpend[[#This Row],[Personnel number]]&lt;&gt;"",Utilization!$J$2,"")</f>
        <v/>
      </c>
      <c r="M2707" s="69" t="str">
        <f>IF(TimeSpend[[#This Row],[Personnel number]]&lt;&gt;"",VLOOKUP(TimeSpend[[#This Row],[Personnel number]],Users!A:B,2,0),"")</f>
        <v/>
      </c>
      <c r="N2707" s="69" t="str">
        <f>IF(TimeSpend[[#This Row],[Network Description]]&lt;&gt;"",VLOOKUP(TimeSpend[[#This Row],[Network Description]],Projects!A:C,3,0),"")</f>
        <v/>
      </c>
      <c r="O2707" s="69" t="str">
        <f>IF(TimeSpend[[#This Row],[Activity]]&lt;&gt;"",VLOOKUP(TimeSpend[[#This Row],[Activity]],Activity,2,FALSE),"")</f>
        <v/>
      </c>
    </row>
    <row r="2708" spans="3:15" ht="16.5" customHeight="1" x14ac:dyDescent="0.25">
      <c r="C2708" s="68" t="str">
        <f t="shared" si="45"/>
        <v/>
      </c>
      <c r="D2708" s="69" t="str">
        <f>IF(TimeSpend[[#This Row],[Network Description]]&lt;&gt;"",VLOOKUP(TimeSpend[[#This Row],[Network Description]],Projects!A:B,2,0),"")</f>
        <v/>
      </c>
      <c r="F2708" s="96"/>
      <c r="L2708" s="69" t="str">
        <f>IF(TimeSpend[[#This Row],[Personnel number]]&lt;&gt;"",Utilization!$J$2,"")</f>
        <v/>
      </c>
      <c r="M2708" s="69" t="str">
        <f>IF(TimeSpend[[#This Row],[Personnel number]]&lt;&gt;"",VLOOKUP(TimeSpend[[#This Row],[Personnel number]],Users!A:B,2,0),"")</f>
        <v/>
      </c>
      <c r="N2708" s="69" t="str">
        <f>IF(TimeSpend[[#This Row],[Network Description]]&lt;&gt;"",VLOOKUP(TimeSpend[[#This Row],[Network Description]],Projects!A:C,3,0),"")</f>
        <v/>
      </c>
      <c r="O2708" s="69" t="str">
        <f>IF(TimeSpend[[#This Row],[Activity]]&lt;&gt;"",VLOOKUP(TimeSpend[[#This Row],[Activity]],Activity,2,FALSE),"")</f>
        <v/>
      </c>
    </row>
    <row r="2709" spans="3:15" ht="16.5" customHeight="1" x14ac:dyDescent="0.25">
      <c r="C2709" s="68" t="str">
        <f t="shared" si="45"/>
        <v/>
      </c>
      <c r="D2709" s="69" t="str">
        <f>IF(TimeSpend[[#This Row],[Network Description]]&lt;&gt;"",VLOOKUP(TimeSpend[[#This Row],[Network Description]],Projects!A:B,2,0),"")</f>
        <v/>
      </c>
      <c r="F2709" s="96"/>
      <c r="L2709" s="69" t="str">
        <f>IF(TimeSpend[[#This Row],[Personnel number]]&lt;&gt;"",Utilization!$J$2,"")</f>
        <v/>
      </c>
      <c r="M2709" s="69" t="str">
        <f>IF(TimeSpend[[#This Row],[Personnel number]]&lt;&gt;"",VLOOKUP(TimeSpend[[#This Row],[Personnel number]],Users!A:B,2,0),"")</f>
        <v/>
      </c>
      <c r="N2709" s="69" t="str">
        <f>IF(TimeSpend[[#This Row],[Network Description]]&lt;&gt;"",VLOOKUP(TimeSpend[[#This Row],[Network Description]],Projects!A:C,3,0),"")</f>
        <v/>
      </c>
      <c r="O2709" s="69" t="str">
        <f>IF(TimeSpend[[#This Row],[Activity]]&lt;&gt;"",VLOOKUP(TimeSpend[[#This Row],[Activity]],Activity,2,FALSE),"")</f>
        <v/>
      </c>
    </row>
    <row r="2710" spans="3:15" ht="16.5" customHeight="1" x14ac:dyDescent="0.25">
      <c r="C2710" s="68" t="str">
        <f t="shared" si="45"/>
        <v/>
      </c>
      <c r="D2710" s="69" t="str">
        <f>IF(TimeSpend[[#This Row],[Network Description]]&lt;&gt;"",VLOOKUP(TimeSpend[[#This Row],[Network Description]],Projects!A:B,2,0),"")</f>
        <v/>
      </c>
      <c r="F2710" s="96"/>
      <c r="L2710" s="69" t="str">
        <f>IF(TimeSpend[[#This Row],[Personnel number]]&lt;&gt;"",Utilization!$J$2,"")</f>
        <v/>
      </c>
      <c r="M2710" s="69" t="str">
        <f>IF(TimeSpend[[#This Row],[Personnel number]]&lt;&gt;"",VLOOKUP(TimeSpend[[#This Row],[Personnel number]],Users!A:B,2,0),"")</f>
        <v/>
      </c>
      <c r="N2710" s="69" t="str">
        <f>IF(TimeSpend[[#This Row],[Network Description]]&lt;&gt;"",VLOOKUP(TimeSpend[[#This Row],[Network Description]],Projects!A:C,3,0),"")</f>
        <v/>
      </c>
      <c r="O2710" s="69" t="str">
        <f>IF(TimeSpend[[#This Row],[Activity]]&lt;&gt;"",VLOOKUP(TimeSpend[[#This Row],[Activity]],Activity,2,FALSE),"")</f>
        <v/>
      </c>
    </row>
    <row r="2711" spans="3:15" ht="16.5" customHeight="1" x14ac:dyDescent="0.25">
      <c r="C2711" s="68" t="str">
        <f t="shared" si="45"/>
        <v/>
      </c>
      <c r="D2711" s="69" t="str">
        <f>IF(TimeSpend[[#This Row],[Network Description]]&lt;&gt;"",VLOOKUP(TimeSpend[[#This Row],[Network Description]],Projects!A:B,2,0),"")</f>
        <v/>
      </c>
      <c r="F2711" s="96"/>
      <c r="L2711" s="69" t="str">
        <f>IF(TimeSpend[[#This Row],[Personnel number]]&lt;&gt;"",Utilization!$J$2,"")</f>
        <v/>
      </c>
      <c r="M2711" s="69" t="str">
        <f>IF(TimeSpend[[#This Row],[Personnel number]]&lt;&gt;"",VLOOKUP(TimeSpend[[#This Row],[Personnel number]],Users!A:B,2,0),"")</f>
        <v/>
      </c>
      <c r="N2711" s="69" t="str">
        <f>IF(TimeSpend[[#This Row],[Network Description]]&lt;&gt;"",VLOOKUP(TimeSpend[[#This Row],[Network Description]],Projects!A:C,3,0),"")</f>
        <v/>
      </c>
      <c r="O2711" s="69" t="str">
        <f>IF(TimeSpend[[#This Row],[Activity]]&lt;&gt;"",VLOOKUP(TimeSpend[[#This Row],[Activity]],Activity,2,FALSE),"")</f>
        <v/>
      </c>
    </row>
    <row r="2712" spans="3:15" ht="16.5" customHeight="1" x14ac:dyDescent="0.25">
      <c r="C2712" s="68" t="str">
        <f t="shared" si="45"/>
        <v/>
      </c>
      <c r="D2712" s="69" t="str">
        <f>IF(TimeSpend[[#This Row],[Network Description]]&lt;&gt;"",VLOOKUP(TimeSpend[[#This Row],[Network Description]],Projects!A:B,2,0),"")</f>
        <v/>
      </c>
      <c r="F2712" s="96"/>
      <c r="L2712" s="69" t="str">
        <f>IF(TimeSpend[[#This Row],[Personnel number]]&lt;&gt;"",Utilization!$J$2,"")</f>
        <v/>
      </c>
      <c r="M2712" s="69" t="str">
        <f>IF(TimeSpend[[#This Row],[Personnel number]]&lt;&gt;"",VLOOKUP(TimeSpend[[#This Row],[Personnel number]],Users!A:B,2,0),"")</f>
        <v/>
      </c>
      <c r="N2712" s="69" t="str">
        <f>IF(TimeSpend[[#This Row],[Network Description]]&lt;&gt;"",VLOOKUP(TimeSpend[[#This Row],[Network Description]],Projects!A:C,3,0),"")</f>
        <v/>
      </c>
      <c r="O2712" s="69" t="str">
        <f>IF(TimeSpend[[#This Row],[Activity]]&lt;&gt;"",VLOOKUP(TimeSpend[[#This Row],[Activity]],Activity,2,FALSE),"")</f>
        <v/>
      </c>
    </row>
    <row r="2713" spans="3:15" ht="16.5" customHeight="1" x14ac:dyDescent="0.25">
      <c r="C2713" s="68" t="str">
        <f t="shared" si="45"/>
        <v/>
      </c>
      <c r="D2713" s="69" t="str">
        <f>IF(TimeSpend[[#This Row],[Network Description]]&lt;&gt;"",VLOOKUP(TimeSpend[[#This Row],[Network Description]],Projects!A:B,2,0),"")</f>
        <v/>
      </c>
      <c r="F2713" s="96"/>
      <c r="L2713" s="69" t="str">
        <f>IF(TimeSpend[[#This Row],[Personnel number]]&lt;&gt;"",Utilization!$J$2,"")</f>
        <v/>
      </c>
      <c r="M2713" s="69" t="str">
        <f>IF(TimeSpend[[#This Row],[Personnel number]]&lt;&gt;"",VLOOKUP(TimeSpend[[#This Row],[Personnel number]],Users!A:B,2,0),"")</f>
        <v/>
      </c>
      <c r="N2713" s="69" t="str">
        <f>IF(TimeSpend[[#This Row],[Network Description]]&lt;&gt;"",VLOOKUP(TimeSpend[[#This Row],[Network Description]],Projects!A:C,3,0),"")</f>
        <v/>
      </c>
      <c r="O2713" s="69" t="str">
        <f>IF(TimeSpend[[#This Row],[Activity]]&lt;&gt;"",VLOOKUP(TimeSpend[[#This Row],[Activity]],Activity,2,FALSE),"")</f>
        <v/>
      </c>
    </row>
    <row r="2714" spans="3:15" ht="16.5" customHeight="1" x14ac:dyDescent="0.25">
      <c r="C2714" s="68" t="str">
        <f t="shared" si="45"/>
        <v/>
      </c>
      <c r="D2714" s="69" t="str">
        <f>IF(TimeSpend[[#This Row],[Network Description]]&lt;&gt;"",VLOOKUP(TimeSpend[[#This Row],[Network Description]],Projects!A:B,2,0),"")</f>
        <v/>
      </c>
      <c r="F2714" s="96"/>
      <c r="L2714" s="69" t="str">
        <f>IF(TimeSpend[[#This Row],[Personnel number]]&lt;&gt;"",Utilization!$J$2,"")</f>
        <v/>
      </c>
      <c r="M2714" s="69" t="str">
        <f>IF(TimeSpend[[#This Row],[Personnel number]]&lt;&gt;"",VLOOKUP(TimeSpend[[#This Row],[Personnel number]],Users!A:B,2,0),"")</f>
        <v/>
      </c>
      <c r="N2714" s="69" t="str">
        <f>IF(TimeSpend[[#This Row],[Network Description]]&lt;&gt;"",VLOOKUP(TimeSpend[[#This Row],[Network Description]],Projects!A:C,3,0),"")</f>
        <v/>
      </c>
      <c r="O2714" s="69" t="str">
        <f>IF(TimeSpend[[#This Row],[Activity]]&lt;&gt;"",VLOOKUP(TimeSpend[[#This Row],[Activity]],Activity,2,FALSE),"")</f>
        <v/>
      </c>
    </row>
    <row r="2715" spans="3:15" ht="16.5" customHeight="1" x14ac:dyDescent="0.25">
      <c r="C2715" s="68" t="str">
        <f t="shared" si="45"/>
        <v/>
      </c>
      <c r="D2715" s="69" t="str">
        <f>IF(TimeSpend[[#This Row],[Network Description]]&lt;&gt;"",VLOOKUP(TimeSpend[[#This Row],[Network Description]],Projects!A:B,2,0),"")</f>
        <v/>
      </c>
      <c r="F2715" s="96"/>
      <c r="L2715" s="69" t="str">
        <f>IF(TimeSpend[[#This Row],[Personnel number]]&lt;&gt;"",Utilization!$J$2,"")</f>
        <v/>
      </c>
      <c r="M2715" s="69" t="str">
        <f>IF(TimeSpend[[#This Row],[Personnel number]]&lt;&gt;"",VLOOKUP(TimeSpend[[#This Row],[Personnel number]],Users!A:B,2,0),"")</f>
        <v/>
      </c>
      <c r="N2715" s="69" t="str">
        <f>IF(TimeSpend[[#This Row],[Network Description]]&lt;&gt;"",VLOOKUP(TimeSpend[[#This Row],[Network Description]],Projects!A:C,3,0),"")</f>
        <v/>
      </c>
      <c r="O2715" s="69" t="str">
        <f>IF(TimeSpend[[#This Row],[Activity]]&lt;&gt;"",VLOOKUP(TimeSpend[[#This Row],[Activity]],Activity,2,FALSE),"")</f>
        <v/>
      </c>
    </row>
    <row r="2716" spans="3:15" ht="16.5" customHeight="1" x14ac:dyDescent="0.25">
      <c r="C2716" s="68" t="str">
        <f t="shared" si="45"/>
        <v/>
      </c>
      <c r="D2716" s="69" t="str">
        <f>IF(TimeSpend[[#This Row],[Network Description]]&lt;&gt;"",VLOOKUP(TimeSpend[[#This Row],[Network Description]],Projects!A:B,2,0),"")</f>
        <v/>
      </c>
      <c r="F2716" s="96"/>
      <c r="L2716" s="69" t="str">
        <f>IF(TimeSpend[[#This Row],[Personnel number]]&lt;&gt;"",Utilization!$J$2,"")</f>
        <v/>
      </c>
      <c r="M2716" s="69" t="str">
        <f>IF(TimeSpend[[#This Row],[Personnel number]]&lt;&gt;"",VLOOKUP(TimeSpend[[#This Row],[Personnel number]],Users!A:B,2,0),"")</f>
        <v/>
      </c>
      <c r="N2716" s="69" t="str">
        <f>IF(TimeSpend[[#This Row],[Network Description]]&lt;&gt;"",VLOOKUP(TimeSpend[[#This Row],[Network Description]],Projects!A:C,3,0),"")</f>
        <v/>
      </c>
      <c r="O2716" s="69" t="str">
        <f>IF(TimeSpend[[#This Row],[Activity]]&lt;&gt;"",VLOOKUP(TimeSpend[[#This Row],[Activity]],Activity,2,FALSE),"")</f>
        <v/>
      </c>
    </row>
    <row r="2717" spans="3:15" ht="16.5" customHeight="1" x14ac:dyDescent="0.25">
      <c r="C2717" s="68" t="str">
        <f t="shared" si="45"/>
        <v/>
      </c>
      <c r="D2717" s="69" t="str">
        <f>IF(TimeSpend[[#This Row],[Network Description]]&lt;&gt;"",VLOOKUP(TimeSpend[[#This Row],[Network Description]],Projects!A:B,2,0),"")</f>
        <v/>
      </c>
      <c r="F2717" s="96"/>
      <c r="L2717" s="69" t="str">
        <f>IF(TimeSpend[[#This Row],[Personnel number]]&lt;&gt;"",Utilization!$J$2,"")</f>
        <v/>
      </c>
      <c r="M2717" s="69" t="str">
        <f>IF(TimeSpend[[#This Row],[Personnel number]]&lt;&gt;"",VLOOKUP(TimeSpend[[#This Row],[Personnel number]],Users!A:B,2,0),"")</f>
        <v/>
      </c>
      <c r="N2717" s="69" t="str">
        <f>IF(TimeSpend[[#This Row],[Network Description]]&lt;&gt;"",VLOOKUP(TimeSpend[[#This Row],[Network Description]],Projects!A:C,3,0),"")</f>
        <v/>
      </c>
      <c r="O2717" s="69" t="str">
        <f>IF(TimeSpend[[#This Row],[Activity]]&lt;&gt;"",VLOOKUP(TimeSpend[[#This Row],[Activity]],Activity,2,FALSE),"")</f>
        <v/>
      </c>
    </row>
    <row r="2718" spans="3:15" ht="16.5" customHeight="1" x14ac:dyDescent="0.25">
      <c r="C2718" s="68" t="str">
        <f t="shared" si="45"/>
        <v/>
      </c>
      <c r="D2718" s="69" t="str">
        <f>IF(TimeSpend[[#This Row],[Network Description]]&lt;&gt;"",VLOOKUP(TimeSpend[[#This Row],[Network Description]],Projects!A:B,2,0),"")</f>
        <v/>
      </c>
      <c r="F2718" s="96"/>
      <c r="L2718" s="69" t="str">
        <f>IF(TimeSpend[[#This Row],[Personnel number]]&lt;&gt;"",Utilization!$J$2,"")</f>
        <v/>
      </c>
      <c r="M2718" s="69" t="str">
        <f>IF(TimeSpend[[#This Row],[Personnel number]]&lt;&gt;"",VLOOKUP(TimeSpend[[#This Row],[Personnel number]],Users!A:B,2,0),"")</f>
        <v/>
      </c>
      <c r="N2718" s="69" t="str">
        <f>IF(TimeSpend[[#This Row],[Network Description]]&lt;&gt;"",VLOOKUP(TimeSpend[[#This Row],[Network Description]],Projects!A:C,3,0),"")</f>
        <v/>
      </c>
      <c r="O2718" s="69" t="str">
        <f>IF(TimeSpend[[#This Row],[Activity]]&lt;&gt;"",VLOOKUP(TimeSpend[[#This Row],[Activity]],Activity,2,FALSE),"")</f>
        <v/>
      </c>
    </row>
    <row r="2719" spans="3:15" ht="16.5" customHeight="1" x14ac:dyDescent="0.25">
      <c r="C2719" s="68" t="str">
        <f t="shared" si="45"/>
        <v/>
      </c>
      <c r="D2719" s="69" t="str">
        <f>IF(TimeSpend[[#This Row],[Network Description]]&lt;&gt;"",VLOOKUP(TimeSpend[[#This Row],[Network Description]],Projects!A:B,2,0),"")</f>
        <v/>
      </c>
      <c r="F2719" s="96"/>
      <c r="L2719" s="69" t="str">
        <f>IF(TimeSpend[[#This Row],[Personnel number]]&lt;&gt;"",Utilization!$J$2,"")</f>
        <v/>
      </c>
      <c r="M2719" s="69" t="str">
        <f>IF(TimeSpend[[#This Row],[Personnel number]]&lt;&gt;"",VLOOKUP(TimeSpend[[#This Row],[Personnel number]],Users!A:B,2,0),"")</f>
        <v/>
      </c>
      <c r="N2719" s="69" t="str">
        <f>IF(TimeSpend[[#This Row],[Network Description]]&lt;&gt;"",VLOOKUP(TimeSpend[[#This Row],[Network Description]],Projects!A:C,3,0),"")</f>
        <v/>
      </c>
      <c r="O2719" s="69" t="str">
        <f>IF(TimeSpend[[#This Row],[Activity]]&lt;&gt;"",VLOOKUP(TimeSpend[[#This Row],[Activity]],Activity,2,FALSE),"")</f>
        <v/>
      </c>
    </row>
    <row r="2720" spans="3:15" ht="16.5" customHeight="1" x14ac:dyDescent="0.25">
      <c r="C2720" s="68" t="str">
        <f t="shared" si="45"/>
        <v/>
      </c>
      <c r="D2720" s="69" t="str">
        <f>IF(TimeSpend[[#This Row],[Network Description]]&lt;&gt;"",VLOOKUP(TimeSpend[[#This Row],[Network Description]],Projects!A:B,2,0),"")</f>
        <v/>
      </c>
      <c r="F2720" s="96"/>
      <c r="L2720" s="69" t="str">
        <f>IF(TimeSpend[[#This Row],[Personnel number]]&lt;&gt;"",Utilization!$J$2,"")</f>
        <v/>
      </c>
      <c r="M2720" s="69" t="str">
        <f>IF(TimeSpend[[#This Row],[Personnel number]]&lt;&gt;"",VLOOKUP(TimeSpend[[#This Row],[Personnel number]],Users!A:B,2,0),"")</f>
        <v/>
      </c>
      <c r="N2720" s="69" t="str">
        <f>IF(TimeSpend[[#This Row],[Network Description]]&lt;&gt;"",VLOOKUP(TimeSpend[[#This Row],[Network Description]],Projects!A:C,3,0),"")</f>
        <v/>
      </c>
      <c r="O2720" s="69" t="str">
        <f>IF(TimeSpend[[#This Row],[Activity]]&lt;&gt;"",VLOOKUP(TimeSpend[[#This Row],[Activity]],Activity,2,FALSE),"")</f>
        <v/>
      </c>
    </row>
    <row r="2721" spans="3:15" ht="16.5" customHeight="1" x14ac:dyDescent="0.25">
      <c r="C2721" s="68" t="str">
        <f t="shared" si="45"/>
        <v/>
      </c>
      <c r="D2721" s="69" t="str">
        <f>IF(TimeSpend[[#This Row],[Network Description]]&lt;&gt;"",VLOOKUP(TimeSpend[[#This Row],[Network Description]],Projects!A:B,2,0),"")</f>
        <v/>
      </c>
      <c r="F2721" s="96"/>
      <c r="L2721" s="69" t="str">
        <f>IF(TimeSpend[[#This Row],[Personnel number]]&lt;&gt;"",Utilization!$J$2,"")</f>
        <v/>
      </c>
      <c r="M2721" s="69" t="str">
        <f>IF(TimeSpend[[#This Row],[Personnel number]]&lt;&gt;"",VLOOKUP(TimeSpend[[#This Row],[Personnel number]],Users!A:B,2,0),"")</f>
        <v/>
      </c>
      <c r="N2721" s="69" t="str">
        <f>IF(TimeSpend[[#This Row],[Network Description]]&lt;&gt;"",VLOOKUP(TimeSpend[[#This Row],[Network Description]],Projects!A:C,3,0),"")</f>
        <v/>
      </c>
      <c r="O2721" s="69" t="str">
        <f>IF(TimeSpend[[#This Row],[Activity]]&lt;&gt;"",VLOOKUP(TimeSpend[[#This Row],[Activity]],Activity,2,FALSE),"")</f>
        <v/>
      </c>
    </row>
    <row r="2722" spans="3:15" ht="16.5" customHeight="1" x14ac:dyDescent="0.25">
      <c r="C2722" s="68" t="str">
        <f t="shared" si="45"/>
        <v/>
      </c>
      <c r="D2722" s="69" t="str">
        <f>IF(TimeSpend[[#This Row],[Network Description]]&lt;&gt;"",VLOOKUP(TimeSpend[[#This Row],[Network Description]],Projects!A:B,2,0),"")</f>
        <v/>
      </c>
      <c r="F2722" s="96"/>
      <c r="L2722" s="69" t="str">
        <f>IF(TimeSpend[[#This Row],[Personnel number]]&lt;&gt;"",Utilization!$J$2,"")</f>
        <v/>
      </c>
      <c r="M2722" s="69" t="str">
        <f>IF(TimeSpend[[#This Row],[Personnel number]]&lt;&gt;"",VLOOKUP(TimeSpend[[#This Row],[Personnel number]],Users!A:B,2,0),"")</f>
        <v/>
      </c>
      <c r="N2722" s="69" t="str">
        <f>IF(TimeSpend[[#This Row],[Network Description]]&lt;&gt;"",VLOOKUP(TimeSpend[[#This Row],[Network Description]],Projects!A:C,3,0),"")</f>
        <v/>
      </c>
      <c r="O2722" s="69" t="str">
        <f>IF(TimeSpend[[#This Row],[Activity]]&lt;&gt;"",VLOOKUP(TimeSpend[[#This Row],[Activity]],Activity,2,FALSE),"")</f>
        <v/>
      </c>
    </row>
    <row r="2723" spans="3:15" ht="16.5" customHeight="1" x14ac:dyDescent="0.25">
      <c r="C2723" s="68" t="str">
        <f t="shared" si="45"/>
        <v/>
      </c>
      <c r="D2723" s="69" t="str">
        <f>IF(TimeSpend[[#This Row],[Network Description]]&lt;&gt;"",VLOOKUP(TimeSpend[[#This Row],[Network Description]],Projects!A:B,2,0),"")</f>
        <v/>
      </c>
      <c r="F2723" s="96"/>
      <c r="L2723" s="69" t="str">
        <f>IF(TimeSpend[[#This Row],[Personnel number]]&lt;&gt;"",Utilization!$J$2,"")</f>
        <v/>
      </c>
      <c r="M2723" s="69" t="str">
        <f>IF(TimeSpend[[#This Row],[Personnel number]]&lt;&gt;"",VLOOKUP(TimeSpend[[#This Row],[Personnel number]],Users!A:B,2,0),"")</f>
        <v/>
      </c>
      <c r="N2723" s="69" t="str">
        <f>IF(TimeSpend[[#This Row],[Network Description]]&lt;&gt;"",VLOOKUP(TimeSpend[[#This Row],[Network Description]],Projects!A:C,3,0),"")</f>
        <v/>
      </c>
      <c r="O2723" s="69" t="str">
        <f>IF(TimeSpend[[#This Row],[Activity]]&lt;&gt;"",VLOOKUP(TimeSpend[[#This Row],[Activity]],Activity,2,FALSE),"")</f>
        <v/>
      </c>
    </row>
    <row r="2724" spans="3:15" ht="16.5" customHeight="1" x14ac:dyDescent="0.25">
      <c r="C2724" s="68" t="str">
        <f t="shared" si="45"/>
        <v/>
      </c>
      <c r="D2724" s="69" t="str">
        <f>IF(TimeSpend[[#This Row],[Network Description]]&lt;&gt;"",VLOOKUP(TimeSpend[[#This Row],[Network Description]],Projects!A:B,2,0),"")</f>
        <v/>
      </c>
      <c r="F2724" s="96"/>
      <c r="L2724" s="69" t="str">
        <f>IF(TimeSpend[[#This Row],[Personnel number]]&lt;&gt;"",Utilization!$J$2,"")</f>
        <v/>
      </c>
      <c r="M2724" s="69" t="str">
        <f>IF(TimeSpend[[#This Row],[Personnel number]]&lt;&gt;"",VLOOKUP(TimeSpend[[#This Row],[Personnel number]],Users!A:B,2,0),"")</f>
        <v/>
      </c>
      <c r="N2724" s="69" t="str">
        <f>IF(TimeSpend[[#This Row],[Network Description]]&lt;&gt;"",VLOOKUP(TimeSpend[[#This Row],[Network Description]],Projects!A:C,3,0),"")</f>
        <v/>
      </c>
      <c r="O2724" s="69" t="str">
        <f>IF(TimeSpend[[#This Row],[Activity]]&lt;&gt;"",VLOOKUP(TimeSpend[[#This Row],[Activity]],Activity,2,FALSE),"")</f>
        <v/>
      </c>
    </row>
    <row r="2725" spans="3:15" ht="16.5" customHeight="1" x14ac:dyDescent="0.25">
      <c r="C2725" s="68" t="str">
        <f t="shared" si="45"/>
        <v/>
      </c>
      <c r="D2725" s="69" t="str">
        <f>IF(TimeSpend[[#This Row],[Network Description]]&lt;&gt;"",VLOOKUP(TimeSpend[[#This Row],[Network Description]],Projects!A:B,2,0),"")</f>
        <v/>
      </c>
      <c r="F2725" s="96"/>
      <c r="L2725" s="69" t="str">
        <f>IF(TimeSpend[[#This Row],[Personnel number]]&lt;&gt;"",Utilization!$J$2,"")</f>
        <v/>
      </c>
      <c r="M2725" s="69" t="str">
        <f>IF(TimeSpend[[#This Row],[Personnel number]]&lt;&gt;"",VLOOKUP(TimeSpend[[#This Row],[Personnel number]],Users!A:B,2,0),"")</f>
        <v/>
      </c>
      <c r="N2725" s="69" t="str">
        <f>IF(TimeSpend[[#This Row],[Network Description]]&lt;&gt;"",VLOOKUP(TimeSpend[[#This Row],[Network Description]],Projects!A:C,3,0),"")</f>
        <v/>
      </c>
      <c r="O2725" s="69" t="str">
        <f>IF(TimeSpend[[#This Row],[Activity]]&lt;&gt;"",VLOOKUP(TimeSpend[[#This Row],[Activity]],Activity,2,FALSE),"")</f>
        <v/>
      </c>
    </row>
    <row r="2726" spans="3:15" ht="16.5" customHeight="1" x14ac:dyDescent="0.25">
      <c r="C2726" s="68" t="str">
        <f t="shared" si="45"/>
        <v/>
      </c>
      <c r="D2726" s="69" t="str">
        <f>IF(TimeSpend[[#This Row],[Network Description]]&lt;&gt;"",VLOOKUP(TimeSpend[[#This Row],[Network Description]],Projects!A:B,2,0),"")</f>
        <v/>
      </c>
      <c r="F2726" s="96"/>
      <c r="L2726" s="69" t="str">
        <f>IF(TimeSpend[[#This Row],[Personnel number]]&lt;&gt;"",Utilization!$J$2,"")</f>
        <v/>
      </c>
      <c r="M2726" s="69" t="str">
        <f>IF(TimeSpend[[#This Row],[Personnel number]]&lt;&gt;"",VLOOKUP(TimeSpend[[#This Row],[Personnel number]],Users!A:B,2,0),"")</f>
        <v/>
      </c>
      <c r="N2726" s="69" t="str">
        <f>IF(TimeSpend[[#This Row],[Network Description]]&lt;&gt;"",VLOOKUP(TimeSpend[[#This Row],[Network Description]],Projects!A:C,3,0),"")</f>
        <v/>
      </c>
      <c r="O2726" s="69" t="str">
        <f>IF(TimeSpend[[#This Row],[Activity]]&lt;&gt;"",VLOOKUP(TimeSpend[[#This Row],[Activity]],Activity,2,FALSE),"")</f>
        <v/>
      </c>
    </row>
    <row r="2727" spans="3:15" ht="16.5" customHeight="1" x14ac:dyDescent="0.25">
      <c r="C2727" s="68" t="str">
        <f t="shared" si="45"/>
        <v/>
      </c>
      <c r="D2727" s="69" t="str">
        <f>IF(TimeSpend[[#This Row],[Network Description]]&lt;&gt;"",VLOOKUP(TimeSpend[[#This Row],[Network Description]],Projects!A:B,2,0),"")</f>
        <v/>
      </c>
      <c r="F2727" s="96"/>
      <c r="L2727" s="69" t="str">
        <f>IF(TimeSpend[[#This Row],[Personnel number]]&lt;&gt;"",Utilization!$J$2,"")</f>
        <v/>
      </c>
      <c r="M2727" s="69" t="str">
        <f>IF(TimeSpend[[#This Row],[Personnel number]]&lt;&gt;"",VLOOKUP(TimeSpend[[#This Row],[Personnel number]],Users!A:B,2,0),"")</f>
        <v/>
      </c>
      <c r="N2727" s="69" t="str">
        <f>IF(TimeSpend[[#This Row],[Network Description]]&lt;&gt;"",VLOOKUP(TimeSpend[[#This Row],[Network Description]],Projects!A:C,3,0),"")</f>
        <v/>
      </c>
      <c r="O2727" s="69" t="str">
        <f>IF(TimeSpend[[#This Row],[Activity]]&lt;&gt;"",VLOOKUP(TimeSpend[[#This Row],[Activity]],Activity,2,FALSE),"")</f>
        <v/>
      </c>
    </row>
    <row r="2728" spans="3:15" ht="16.5" customHeight="1" x14ac:dyDescent="0.25">
      <c r="C2728" s="68" t="str">
        <f t="shared" si="45"/>
        <v/>
      </c>
      <c r="D2728" s="69" t="str">
        <f>IF(TimeSpend[[#This Row],[Network Description]]&lt;&gt;"",VLOOKUP(TimeSpend[[#This Row],[Network Description]],Projects!A:B,2,0),"")</f>
        <v/>
      </c>
      <c r="F2728" s="96"/>
      <c r="L2728" s="69" t="str">
        <f>IF(TimeSpend[[#This Row],[Personnel number]]&lt;&gt;"",Utilization!$J$2,"")</f>
        <v/>
      </c>
      <c r="M2728" s="69" t="str">
        <f>IF(TimeSpend[[#This Row],[Personnel number]]&lt;&gt;"",VLOOKUP(TimeSpend[[#This Row],[Personnel number]],Users!A:B,2,0),"")</f>
        <v/>
      </c>
      <c r="N2728" s="69" t="str">
        <f>IF(TimeSpend[[#This Row],[Network Description]]&lt;&gt;"",VLOOKUP(TimeSpend[[#This Row],[Network Description]],Projects!A:C,3,0),"")</f>
        <v/>
      </c>
      <c r="O2728" s="69" t="str">
        <f>IF(TimeSpend[[#This Row],[Activity]]&lt;&gt;"",VLOOKUP(TimeSpend[[#This Row],[Activity]],Activity,2,FALSE),"")</f>
        <v/>
      </c>
    </row>
    <row r="2729" spans="3:15" ht="16.5" customHeight="1" x14ac:dyDescent="0.25">
      <c r="C2729" s="68" t="str">
        <f t="shared" si="45"/>
        <v/>
      </c>
      <c r="D2729" s="69" t="str">
        <f>IF(TimeSpend[[#This Row],[Network Description]]&lt;&gt;"",VLOOKUP(TimeSpend[[#This Row],[Network Description]],Projects!A:B,2,0),"")</f>
        <v/>
      </c>
      <c r="F2729" s="96"/>
      <c r="L2729" s="69" t="str">
        <f>IF(TimeSpend[[#This Row],[Personnel number]]&lt;&gt;"",Utilization!$J$2,"")</f>
        <v/>
      </c>
      <c r="M2729" s="69" t="str">
        <f>IF(TimeSpend[[#This Row],[Personnel number]]&lt;&gt;"",VLOOKUP(TimeSpend[[#This Row],[Personnel number]],Users!A:B,2,0),"")</f>
        <v/>
      </c>
      <c r="N2729" s="69" t="str">
        <f>IF(TimeSpend[[#This Row],[Network Description]]&lt;&gt;"",VLOOKUP(TimeSpend[[#This Row],[Network Description]],Projects!A:C,3,0),"")</f>
        <v/>
      </c>
      <c r="O2729" s="69" t="str">
        <f>IF(TimeSpend[[#This Row],[Activity]]&lt;&gt;"",VLOOKUP(TimeSpend[[#This Row],[Activity]],Activity,2,FALSE),"")</f>
        <v/>
      </c>
    </row>
    <row r="2730" spans="3:15" ht="16.5" customHeight="1" x14ac:dyDescent="0.25">
      <c r="C2730" s="68" t="str">
        <f t="shared" si="45"/>
        <v/>
      </c>
      <c r="D2730" s="69" t="str">
        <f>IF(TimeSpend[[#This Row],[Network Description]]&lt;&gt;"",VLOOKUP(TimeSpend[[#This Row],[Network Description]],Projects!A:B,2,0),"")</f>
        <v/>
      </c>
      <c r="F2730" s="96"/>
      <c r="L2730" s="69" t="str">
        <f>IF(TimeSpend[[#This Row],[Personnel number]]&lt;&gt;"",Utilization!$J$2,"")</f>
        <v/>
      </c>
      <c r="M2730" s="69" t="str">
        <f>IF(TimeSpend[[#This Row],[Personnel number]]&lt;&gt;"",VLOOKUP(TimeSpend[[#This Row],[Personnel number]],Users!A:B,2,0),"")</f>
        <v/>
      </c>
      <c r="N2730" s="69" t="str">
        <f>IF(TimeSpend[[#This Row],[Network Description]]&lt;&gt;"",VLOOKUP(TimeSpend[[#This Row],[Network Description]],Projects!A:C,3,0),"")</f>
        <v/>
      </c>
      <c r="O2730" s="69" t="str">
        <f>IF(TimeSpend[[#This Row],[Activity]]&lt;&gt;"",VLOOKUP(TimeSpend[[#This Row],[Activity]],Activity,2,FALSE),"")</f>
        <v/>
      </c>
    </row>
    <row r="2731" spans="3:15" ht="16.5" customHeight="1" x14ac:dyDescent="0.25">
      <c r="C2731" s="68" t="str">
        <f t="shared" si="45"/>
        <v/>
      </c>
      <c r="D2731" s="69" t="str">
        <f>IF(TimeSpend[[#This Row],[Network Description]]&lt;&gt;"",VLOOKUP(TimeSpend[[#This Row],[Network Description]],Projects!A:B,2,0),"")</f>
        <v/>
      </c>
      <c r="F2731" s="96"/>
      <c r="L2731" s="69" t="str">
        <f>IF(TimeSpend[[#This Row],[Personnel number]]&lt;&gt;"",Utilization!$J$2,"")</f>
        <v/>
      </c>
      <c r="M2731" s="69" t="str">
        <f>IF(TimeSpend[[#This Row],[Personnel number]]&lt;&gt;"",VLOOKUP(TimeSpend[[#This Row],[Personnel number]],Users!A:B,2,0),"")</f>
        <v/>
      </c>
      <c r="N2731" s="69" t="str">
        <f>IF(TimeSpend[[#This Row],[Network Description]]&lt;&gt;"",VLOOKUP(TimeSpend[[#This Row],[Network Description]],Projects!A:C,3,0),"")</f>
        <v/>
      </c>
      <c r="O2731" s="69" t="str">
        <f>IF(TimeSpend[[#This Row],[Activity]]&lt;&gt;"",VLOOKUP(TimeSpend[[#This Row],[Activity]],Activity,2,FALSE),"")</f>
        <v/>
      </c>
    </row>
    <row r="2732" spans="3:15" ht="16.5" customHeight="1" x14ac:dyDescent="0.25">
      <c r="C2732" s="68" t="str">
        <f t="shared" si="45"/>
        <v/>
      </c>
      <c r="D2732" s="69" t="str">
        <f>IF(TimeSpend[[#This Row],[Network Description]]&lt;&gt;"",VLOOKUP(TimeSpend[[#This Row],[Network Description]],Projects!A:B,2,0),"")</f>
        <v/>
      </c>
      <c r="F2732" s="96"/>
      <c r="L2732" s="69" t="str">
        <f>IF(TimeSpend[[#This Row],[Personnel number]]&lt;&gt;"",Utilization!$J$2,"")</f>
        <v/>
      </c>
      <c r="M2732" s="69" t="str">
        <f>IF(TimeSpend[[#This Row],[Personnel number]]&lt;&gt;"",VLOOKUP(TimeSpend[[#This Row],[Personnel number]],Users!A:B,2,0),"")</f>
        <v/>
      </c>
      <c r="N2732" s="69" t="str">
        <f>IF(TimeSpend[[#This Row],[Network Description]]&lt;&gt;"",VLOOKUP(TimeSpend[[#This Row],[Network Description]],Projects!A:C,3,0),"")</f>
        <v/>
      </c>
      <c r="O2732" s="69" t="str">
        <f>IF(TimeSpend[[#This Row],[Activity]]&lt;&gt;"",VLOOKUP(TimeSpend[[#This Row],[Activity]],Activity,2,FALSE),"")</f>
        <v/>
      </c>
    </row>
    <row r="2733" spans="3:15" ht="16.5" customHeight="1" x14ac:dyDescent="0.25">
      <c r="C2733" s="68" t="str">
        <f t="shared" si="45"/>
        <v/>
      </c>
      <c r="D2733" s="69" t="str">
        <f>IF(TimeSpend[[#This Row],[Network Description]]&lt;&gt;"",VLOOKUP(TimeSpend[[#This Row],[Network Description]],Projects!A:B,2,0),"")</f>
        <v/>
      </c>
      <c r="F2733" s="96"/>
      <c r="L2733" s="69" t="str">
        <f>IF(TimeSpend[[#This Row],[Personnel number]]&lt;&gt;"",Utilization!$J$2,"")</f>
        <v/>
      </c>
      <c r="M2733" s="69" t="str">
        <f>IF(TimeSpend[[#This Row],[Personnel number]]&lt;&gt;"",VLOOKUP(TimeSpend[[#This Row],[Personnel number]],Users!A:B,2,0),"")</f>
        <v/>
      </c>
      <c r="N2733" s="69" t="str">
        <f>IF(TimeSpend[[#This Row],[Network Description]]&lt;&gt;"",VLOOKUP(TimeSpend[[#This Row],[Network Description]],Projects!A:C,3,0),"")</f>
        <v/>
      </c>
      <c r="O2733" s="69" t="str">
        <f>IF(TimeSpend[[#This Row],[Activity]]&lt;&gt;"",VLOOKUP(TimeSpend[[#This Row],[Activity]],Activity,2,FALSE),"")</f>
        <v/>
      </c>
    </row>
    <row r="2734" spans="3:15" ht="16.5" customHeight="1" x14ac:dyDescent="0.25">
      <c r="C2734" s="68" t="str">
        <f t="shared" si="45"/>
        <v/>
      </c>
      <c r="D2734" s="69" t="str">
        <f>IF(TimeSpend[[#This Row],[Network Description]]&lt;&gt;"",VLOOKUP(TimeSpend[[#This Row],[Network Description]],Projects!A:B,2,0),"")</f>
        <v/>
      </c>
      <c r="F2734" s="96"/>
      <c r="L2734" s="69" t="str">
        <f>IF(TimeSpend[[#This Row],[Personnel number]]&lt;&gt;"",Utilization!$J$2,"")</f>
        <v/>
      </c>
      <c r="M2734" s="69" t="str">
        <f>IF(TimeSpend[[#This Row],[Personnel number]]&lt;&gt;"",VLOOKUP(TimeSpend[[#This Row],[Personnel number]],Users!A:B,2,0),"")</f>
        <v/>
      </c>
      <c r="N2734" s="69" t="str">
        <f>IF(TimeSpend[[#This Row],[Network Description]]&lt;&gt;"",VLOOKUP(TimeSpend[[#This Row],[Network Description]],Projects!A:C,3,0),"")</f>
        <v/>
      </c>
      <c r="O2734" s="69" t="str">
        <f>IF(TimeSpend[[#This Row],[Activity]]&lt;&gt;"",VLOOKUP(TimeSpend[[#This Row],[Activity]],Activity,2,FALSE),"")</f>
        <v/>
      </c>
    </row>
    <row r="2735" spans="3:15" ht="16.5" customHeight="1" x14ac:dyDescent="0.25">
      <c r="C2735" s="68" t="str">
        <f t="shared" si="45"/>
        <v/>
      </c>
      <c r="D2735" s="69" t="str">
        <f>IF(TimeSpend[[#This Row],[Network Description]]&lt;&gt;"",VLOOKUP(TimeSpend[[#This Row],[Network Description]],Projects!A:B,2,0),"")</f>
        <v/>
      </c>
      <c r="F2735" s="96"/>
      <c r="L2735" s="69" t="str">
        <f>IF(TimeSpend[[#This Row],[Personnel number]]&lt;&gt;"",Utilization!$J$2,"")</f>
        <v/>
      </c>
      <c r="M2735" s="69" t="str">
        <f>IF(TimeSpend[[#This Row],[Personnel number]]&lt;&gt;"",VLOOKUP(TimeSpend[[#This Row],[Personnel number]],Users!A:B,2,0),"")</f>
        <v/>
      </c>
      <c r="N2735" s="69" t="str">
        <f>IF(TimeSpend[[#This Row],[Network Description]]&lt;&gt;"",VLOOKUP(TimeSpend[[#This Row],[Network Description]],Projects!A:C,3,0),"")</f>
        <v/>
      </c>
      <c r="O2735" s="69" t="str">
        <f>IF(TimeSpend[[#This Row],[Activity]]&lt;&gt;"",VLOOKUP(TimeSpend[[#This Row],[Activity]],Activity,2,FALSE),"")</f>
        <v/>
      </c>
    </row>
    <row r="2736" spans="3:15" ht="16.5" customHeight="1" x14ac:dyDescent="0.25">
      <c r="C2736" s="68" t="str">
        <f t="shared" si="45"/>
        <v/>
      </c>
      <c r="D2736" s="69" t="str">
        <f>IF(TimeSpend[[#This Row],[Network Description]]&lt;&gt;"",VLOOKUP(TimeSpend[[#This Row],[Network Description]],Projects!A:B,2,0),"")</f>
        <v/>
      </c>
      <c r="F2736" s="96"/>
      <c r="L2736" s="69" t="str">
        <f>IF(TimeSpend[[#This Row],[Personnel number]]&lt;&gt;"",Utilization!$J$2,"")</f>
        <v/>
      </c>
      <c r="M2736" s="69" t="str">
        <f>IF(TimeSpend[[#This Row],[Personnel number]]&lt;&gt;"",VLOOKUP(TimeSpend[[#This Row],[Personnel number]],Users!A:B,2,0),"")</f>
        <v/>
      </c>
      <c r="N2736" s="69" t="str">
        <f>IF(TimeSpend[[#This Row],[Network Description]]&lt;&gt;"",VLOOKUP(TimeSpend[[#This Row],[Network Description]],Projects!A:C,3,0),"")</f>
        <v/>
      </c>
      <c r="O2736" s="69" t="str">
        <f>IF(TimeSpend[[#This Row],[Activity]]&lt;&gt;"",VLOOKUP(TimeSpend[[#This Row],[Activity]],Activity,2,FALSE),"")</f>
        <v/>
      </c>
    </row>
    <row r="2737" spans="3:15" ht="16.5" customHeight="1" x14ac:dyDescent="0.25">
      <c r="C2737" s="68" t="str">
        <f t="shared" si="45"/>
        <v/>
      </c>
      <c r="D2737" s="69" t="str">
        <f>IF(TimeSpend[[#This Row],[Network Description]]&lt;&gt;"",VLOOKUP(TimeSpend[[#This Row],[Network Description]],Projects!A:B,2,0),"")</f>
        <v/>
      </c>
      <c r="F2737" s="96"/>
      <c r="L2737" s="69" t="str">
        <f>IF(TimeSpend[[#This Row],[Personnel number]]&lt;&gt;"",Utilization!$J$2,"")</f>
        <v/>
      </c>
      <c r="M2737" s="69" t="str">
        <f>IF(TimeSpend[[#This Row],[Personnel number]]&lt;&gt;"",VLOOKUP(TimeSpend[[#This Row],[Personnel number]],Users!A:B,2,0),"")</f>
        <v/>
      </c>
      <c r="N2737" s="69" t="str">
        <f>IF(TimeSpend[[#This Row],[Network Description]]&lt;&gt;"",VLOOKUP(TimeSpend[[#This Row],[Network Description]],Projects!A:C,3,0),"")</f>
        <v/>
      </c>
      <c r="O2737" s="69" t="str">
        <f>IF(TimeSpend[[#This Row],[Activity]]&lt;&gt;"",VLOOKUP(TimeSpend[[#This Row],[Activity]],Activity,2,FALSE),"")</f>
        <v/>
      </c>
    </row>
    <row r="2738" spans="3:15" ht="16.5" customHeight="1" x14ac:dyDescent="0.25">
      <c r="C2738" s="68" t="str">
        <f t="shared" si="45"/>
        <v/>
      </c>
      <c r="D2738" s="69" t="str">
        <f>IF(TimeSpend[[#This Row],[Network Description]]&lt;&gt;"",VLOOKUP(TimeSpend[[#This Row],[Network Description]],Projects!A:B,2,0),"")</f>
        <v/>
      </c>
      <c r="F2738" s="96"/>
      <c r="L2738" s="69" t="str">
        <f>IF(TimeSpend[[#This Row],[Personnel number]]&lt;&gt;"",Utilization!$J$2,"")</f>
        <v/>
      </c>
      <c r="M2738" s="69" t="str">
        <f>IF(TimeSpend[[#This Row],[Personnel number]]&lt;&gt;"",VLOOKUP(TimeSpend[[#This Row],[Personnel number]],Users!A:B,2,0),"")</f>
        <v/>
      </c>
      <c r="N2738" s="69" t="str">
        <f>IF(TimeSpend[[#This Row],[Network Description]]&lt;&gt;"",VLOOKUP(TimeSpend[[#This Row],[Network Description]],Projects!A:C,3,0),"")</f>
        <v/>
      </c>
      <c r="O2738" s="69" t="str">
        <f>IF(TimeSpend[[#This Row],[Activity]]&lt;&gt;"",VLOOKUP(TimeSpend[[#This Row],[Activity]],Activity,2,FALSE),"")</f>
        <v/>
      </c>
    </row>
    <row r="2739" spans="3:15" ht="16.5" customHeight="1" x14ac:dyDescent="0.25">
      <c r="C2739" s="68" t="str">
        <f t="shared" si="45"/>
        <v/>
      </c>
      <c r="D2739" s="69" t="str">
        <f>IF(TimeSpend[[#This Row],[Network Description]]&lt;&gt;"",VLOOKUP(TimeSpend[[#This Row],[Network Description]],Projects!A:B,2,0),"")</f>
        <v/>
      </c>
      <c r="F2739" s="96"/>
      <c r="L2739" s="69" t="str">
        <f>IF(TimeSpend[[#This Row],[Personnel number]]&lt;&gt;"",Utilization!$J$2,"")</f>
        <v/>
      </c>
      <c r="M2739" s="69" t="str">
        <f>IF(TimeSpend[[#This Row],[Personnel number]]&lt;&gt;"",VLOOKUP(TimeSpend[[#This Row],[Personnel number]],Users!A:B,2,0),"")</f>
        <v/>
      </c>
      <c r="N2739" s="69" t="str">
        <f>IF(TimeSpend[[#This Row],[Network Description]]&lt;&gt;"",VLOOKUP(TimeSpend[[#This Row],[Network Description]],Projects!A:C,3,0),"")</f>
        <v/>
      </c>
      <c r="O2739" s="69" t="str">
        <f>IF(TimeSpend[[#This Row],[Activity]]&lt;&gt;"",VLOOKUP(TimeSpend[[#This Row],[Activity]],Activity,2,FALSE),"")</f>
        <v/>
      </c>
    </row>
    <row r="2740" spans="3:15" ht="16.5" customHeight="1" x14ac:dyDescent="0.25">
      <c r="C2740" s="68" t="str">
        <f t="shared" si="45"/>
        <v/>
      </c>
      <c r="D2740" s="69" t="str">
        <f>IF(TimeSpend[[#This Row],[Network Description]]&lt;&gt;"",VLOOKUP(TimeSpend[[#This Row],[Network Description]],Projects!A:B,2,0),"")</f>
        <v/>
      </c>
      <c r="F2740" s="96"/>
      <c r="L2740" s="69" t="str">
        <f>IF(TimeSpend[[#This Row],[Personnel number]]&lt;&gt;"",Utilization!$J$2,"")</f>
        <v/>
      </c>
      <c r="M2740" s="69" t="str">
        <f>IF(TimeSpend[[#This Row],[Personnel number]]&lt;&gt;"",VLOOKUP(TimeSpend[[#This Row],[Personnel number]],Users!A:B,2,0),"")</f>
        <v/>
      </c>
      <c r="N2740" s="69" t="str">
        <f>IF(TimeSpend[[#This Row],[Network Description]]&lt;&gt;"",VLOOKUP(TimeSpend[[#This Row],[Network Description]],Projects!A:C,3,0),"")</f>
        <v/>
      </c>
      <c r="O2740" s="69" t="str">
        <f>IF(TimeSpend[[#This Row],[Activity]]&lt;&gt;"",VLOOKUP(TimeSpend[[#This Row],[Activity]],Activity,2,FALSE),"")</f>
        <v/>
      </c>
    </row>
    <row r="2741" spans="3:15" ht="16.5" customHeight="1" x14ac:dyDescent="0.25">
      <c r="C2741" s="68" t="str">
        <f t="shared" si="45"/>
        <v/>
      </c>
      <c r="D2741" s="69" t="str">
        <f>IF(TimeSpend[[#This Row],[Network Description]]&lt;&gt;"",VLOOKUP(TimeSpend[[#This Row],[Network Description]],Projects!A:B,2,0),"")</f>
        <v/>
      </c>
      <c r="F2741" s="96"/>
      <c r="L2741" s="69" t="str">
        <f>IF(TimeSpend[[#This Row],[Personnel number]]&lt;&gt;"",Utilization!$J$2,"")</f>
        <v/>
      </c>
      <c r="M2741" s="69" t="str">
        <f>IF(TimeSpend[[#This Row],[Personnel number]]&lt;&gt;"",VLOOKUP(TimeSpend[[#This Row],[Personnel number]],Users!A:B,2,0),"")</f>
        <v/>
      </c>
      <c r="N2741" s="69" t="str">
        <f>IF(TimeSpend[[#This Row],[Network Description]]&lt;&gt;"",VLOOKUP(TimeSpend[[#This Row],[Network Description]],Projects!A:C,3,0),"")</f>
        <v/>
      </c>
      <c r="O2741" s="69" t="str">
        <f>IF(TimeSpend[[#This Row],[Activity]]&lt;&gt;"",VLOOKUP(TimeSpend[[#This Row],[Activity]],Activity,2,FALSE),"")</f>
        <v/>
      </c>
    </row>
    <row r="2742" spans="3:15" ht="16.5" customHeight="1" x14ac:dyDescent="0.25">
      <c r="C2742" s="68" t="str">
        <f t="shared" si="45"/>
        <v/>
      </c>
      <c r="D2742" s="69" t="str">
        <f>IF(TimeSpend[[#This Row],[Network Description]]&lt;&gt;"",VLOOKUP(TimeSpend[[#This Row],[Network Description]],Projects!A:B,2,0),"")</f>
        <v/>
      </c>
      <c r="F2742" s="96"/>
      <c r="L2742" s="69" t="str">
        <f>IF(TimeSpend[[#This Row],[Personnel number]]&lt;&gt;"",Utilization!$J$2,"")</f>
        <v/>
      </c>
      <c r="M2742" s="69" t="str">
        <f>IF(TimeSpend[[#This Row],[Personnel number]]&lt;&gt;"",VLOOKUP(TimeSpend[[#This Row],[Personnel number]],Users!A:B,2,0),"")</f>
        <v/>
      </c>
      <c r="N2742" s="69" t="str">
        <f>IF(TimeSpend[[#This Row],[Network Description]]&lt;&gt;"",VLOOKUP(TimeSpend[[#This Row],[Network Description]],Projects!A:C,3,0),"")</f>
        <v/>
      </c>
      <c r="O2742" s="69" t="str">
        <f>IF(TimeSpend[[#This Row],[Activity]]&lt;&gt;"",VLOOKUP(TimeSpend[[#This Row],[Activity]],Activity,2,FALSE),"")</f>
        <v/>
      </c>
    </row>
    <row r="2743" spans="3:15" ht="16.5" customHeight="1" x14ac:dyDescent="0.25">
      <c r="C2743" s="68" t="str">
        <f t="shared" si="45"/>
        <v/>
      </c>
      <c r="D2743" s="69" t="str">
        <f>IF(TimeSpend[[#This Row],[Network Description]]&lt;&gt;"",VLOOKUP(TimeSpend[[#This Row],[Network Description]],Projects!A:B,2,0),"")</f>
        <v/>
      </c>
      <c r="F2743" s="96"/>
      <c r="L2743" s="69" t="str">
        <f>IF(TimeSpend[[#This Row],[Personnel number]]&lt;&gt;"",Utilization!$J$2,"")</f>
        <v/>
      </c>
      <c r="M2743" s="69" t="str">
        <f>IF(TimeSpend[[#This Row],[Personnel number]]&lt;&gt;"",VLOOKUP(TimeSpend[[#This Row],[Personnel number]],Users!A:B,2,0),"")</f>
        <v/>
      </c>
      <c r="N2743" s="69" t="str">
        <f>IF(TimeSpend[[#This Row],[Network Description]]&lt;&gt;"",VLOOKUP(TimeSpend[[#This Row],[Network Description]],Projects!A:C,3,0),"")</f>
        <v/>
      </c>
      <c r="O2743" s="69" t="str">
        <f>IF(TimeSpend[[#This Row],[Activity]]&lt;&gt;"",VLOOKUP(TimeSpend[[#This Row],[Activity]],Activity,2,FALSE),"")</f>
        <v/>
      </c>
    </row>
    <row r="2744" spans="3:15" ht="16.5" customHeight="1" x14ac:dyDescent="0.25">
      <c r="C2744" s="68" t="str">
        <f t="shared" si="45"/>
        <v/>
      </c>
      <c r="D2744" s="69" t="str">
        <f>IF(TimeSpend[[#This Row],[Network Description]]&lt;&gt;"",VLOOKUP(TimeSpend[[#This Row],[Network Description]],Projects!A:B,2,0),"")</f>
        <v/>
      </c>
      <c r="F2744" s="96"/>
      <c r="L2744" s="69" t="str">
        <f>IF(TimeSpend[[#This Row],[Personnel number]]&lt;&gt;"",Utilization!$J$2,"")</f>
        <v/>
      </c>
      <c r="M2744" s="69" t="str">
        <f>IF(TimeSpend[[#This Row],[Personnel number]]&lt;&gt;"",VLOOKUP(TimeSpend[[#This Row],[Personnel number]],Users!A:B,2,0),"")</f>
        <v/>
      </c>
      <c r="N2744" s="69" t="str">
        <f>IF(TimeSpend[[#This Row],[Network Description]]&lt;&gt;"",VLOOKUP(TimeSpend[[#This Row],[Network Description]],Projects!A:C,3,0),"")</f>
        <v/>
      </c>
      <c r="O2744" s="69" t="str">
        <f>IF(TimeSpend[[#This Row],[Activity]]&lt;&gt;"",VLOOKUP(TimeSpend[[#This Row],[Activity]],Activity,2,FALSE),"")</f>
        <v/>
      </c>
    </row>
    <row r="2745" spans="3:15" ht="16.5" customHeight="1" x14ac:dyDescent="0.25">
      <c r="C2745" s="68" t="str">
        <f t="shared" si="45"/>
        <v/>
      </c>
      <c r="D2745" s="69" t="str">
        <f>IF(TimeSpend[[#This Row],[Network Description]]&lt;&gt;"",VLOOKUP(TimeSpend[[#This Row],[Network Description]],Projects!A:B,2,0),"")</f>
        <v/>
      </c>
      <c r="F2745" s="96"/>
      <c r="L2745" s="69" t="str">
        <f>IF(TimeSpend[[#This Row],[Personnel number]]&lt;&gt;"",Utilization!$J$2,"")</f>
        <v/>
      </c>
      <c r="M2745" s="69" t="str">
        <f>IF(TimeSpend[[#This Row],[Personnel number]]&lt;&gt;"",VLOOKUP(TimeSpend[[#This Row],[Personnel number]],Users!A:B,2,0),"")</f>
        <v/>
      </c>
      <c r="N2745" s="69" t="str">
        <f>IF(TimeSpend[[#This Row],[Network Description]]&lt;&gt;"",VLOOKUP(TimeSpend[[#This Row],[Network Description]],Projects!A:C,3,0),"")</f>
        <v/>
      </c>
      <c r="O2745" s="69" t="str">
        <f>IF(TimeSpend[[#This Row],[Activity]]&lt;&gt;"",VLOOKUP(TimeSpend[[#This Row],[Activity]],Activity,2,FALSE),"")</f>
        <v/>
      </c>
    </row>
    <row r="2746" spans="3:15" ht="16.5" customHeight="1" x14ac:dyDescent="0.25">
      <c r="C2746" s="68" t="str">
        <f t="shared" si="45"/>
        <v/>
      </c>
      <c r="D2746" s="69" t="str">
        <f>IF(TimeSpend[[#This Row],[Network Description]]&lt;&gt;"",VLOOKUP(TimeSpend[[#This Row],[Network Description]],Projects!A:B,2,0),"")</f>
        <v/>
      </c>
      <c r="F2746" s="96"/>
      <c r="L2746" s="69" t="str">
        <f>IF(TimeSpend[[#This Row],[Personnel number]]&lt;&gt;"",Utilization!$J$2,"")</f>
        <v/>
      </c>
      <c r="M2746" s="69" t="str">
        <f>IF(TimeSpend[[#This Row],[Personnel number]]&lt;&gt;"",VLOOKUP(TimeSpend[[#This Row],[Personnel number]],Users!A:B,2,0),"")</f>
        <v/>
      </c>
      <c r="N2746" s="69" t="str">
        <f>IF(TimeSpend[[#This Row],[Network Description]]&lt;&gt;"",VLOOKUP(TimeSpend[[#This Row],[Network Description]],Projects!A:C,3,0),"")</f>
        <v/>
      </c>
      <c r="O2746" s="69" t="str">
        <f>IF(TimeSpend[[#This Row],[Activity]]&lt;&gt;"",VLOOKUP(TimeSpend[[#This Row],[Activity]],Activity,2,FALSE),"")</f>
        <v/>
      </c>
    </row>
    <row r="2747" spans="3:15" ht="16.5" customHeight="1" x14ac:dyDescent="0.25">
      <c r="C2747" s="68" t="str">
        <f t="shared" si="45"/>
        <v/>
      </c>
      <c r="D2747" s="69" t="str">
        <f>IF(TimeSpend[[#This Row],[Network Description]]&lt;&gt;"",VLOOKUP(TimeSpend[[#This Row],[Network Description]],Projects!A:B,2,0),"")</f>
        <v/>
      </c>
      <c r="F2747" s="96"/>
      <c r="L2747" s="69" t="str">
        <f>IF(TimeSpend[[#This Row],[Personnel number]]&lt;&gt;"",Utilization!$J$2,"")</f>
        <v/>
      </c>
      <c r="M2747" s="69" t="str">
        <f>IF(TimeSpend[[#This Row],[Personnel number]]&lt;&gt;"",VLOOKUP(TimeSpend[[#This Row],[Personnel number]],Users!A:B,2,0),"")</f>
        <v/>
      </c>
      <c r="N2747" s="69" t="str">
        <f>IF(TimeSpend[[#This Row],[Network Description]]&lt;&gt;"",VLOOKUP(TimeSpend[[#This Row],[Network Description]],Projects!A:C,3,0),"")</f>
        <v/>
      </c>
      <c r="O2747" s="69" t="str">
        <f>IF(TimeSpend[[#This Row],[Activity]]&lt;&gt;"",VLOOKUP(TimeSpend[[#This Row],[Activity]],Activity,2,FALSE),"")</f>
        <v/>
      </c>
    </row>
    <row r="2748" spans="3:15" ht="16.5" customHeight="1" x14ac:dyDescent="0.25">
      <c r="C2748" s="68" t="str">
        <f t="shared" si="45"/>
        <v/>
      </c>
      <c r="D2748" s="69" t="str">
        <f>IF(TimeSpend[[#This Row],[Network Description]]&lt;&gt;"",VLOOKUP(TimeSpend[[#This Row],[Network Description]],Projects!A:B,2,0),"")</f>
        <v/>
      </c>
      <c r="F2748" s="96"/>
      <c r="L2748" s="69" t="str">
        <f>IF(TimeSpend[[#This Row],[Personnel number]]&lt;&gt;"",Utilization!$J$2,"")</f>
        <v/>
      </c>
      <c r="M2748" s="69" t="str">
        <f>IF(TimeSpend[[#This Row],[Personnel number]]&lt;&gt;"",VLOOKUP(TimeSpend[[#This Row],[Personnel number]],Users!A:B,2,0),"")</f>
        <v/>
      </c>
      <c r="N2748" s="69" t="str">
        <f>IF(TimeSpend[[#This Row],[Network Description]]&lt;&gt;"",VLOOKUP(TimeSpend[[#This Row],[Network Description]],Projects!A:C,3,0),"")</f>
        <v/>
      </c>
      <c r="O2748" s="69" t="str">
        <f>IF(TimeSpend[[#This Row],[Activity]]&lt;&gt;"",VLOOKUP(TimeSpend[[#This Row],[Activity]],Activity,2,FALSE),"")</f>
        <v/>
      </c>
    </row>
    <row r="2749" spans="3:15" ht="16.5" customHeight="1" x14ac:dyDescent="0.25">
      <c r="C2749" s="68" t="str">
        <f t="shared" si="45"/>
        <v/>
      </c>
      <c r="D2749" s="69" t="str">
        <f>IF(TimeSpend[[#This Row],[Network Description]]&lt;&gt;"",VLOOKUP(TimeSpend[[#This Row],[Network Description]],Projects!A:B,2,0),"")</f>
        <v/>
      </c>
      <c r="F2749" s="96"/>
      <c r="L2749" s="69" t="str">
        <f>IF(TimeSpend[[#This Row],[Personnel number]]&lt;&gt;"",Utilization!$J$2,"")</f>
        <v/>
      </c>
      <c r="M2749" s="69" t="str">
        <f>IF(TimeSpend[[#This Row],[Personnel number]]&lt;&gt;"",VLOOKUP(TimeSpend[[#This Row],[Personnel number]],Users!A:B,2,0),"")</f>
        <v/>
      </c>
      <c r="N2749" s="69" t="str">
        <f>IF(TimeSpend[[#This Row],[Network Description]]&lt;&gt;"",VLOOKUP(TimeSpend[[#This Row],[Network Description]],Projects!A:C,3,0),"")</f>
        <v/>
      </c>
      <c r="O2749" s="69" t="str">
        <f>IF(TimeSpend[[#This Row],[Activity]]&lt;&gt;"",VLOOKUP(TimeSpend[[#This Row],[Activity]],Activity,2,FALSE),"")</f>
        <v/>
      </c>
    </row>
    <row r="2750" spans="3:15" ht="16.5" customHeight="1" x14ac:dyDescent="0.25">
      <c r="C2750" s="68" t="str">
        <f t="shared" si="45"/>
        <v/>
      </c>
      <c r="D2750" s="69" t="str">
        <f>IF(TimeSpend[[#This Row],[Network Description]]&lt;&gt;"",VLOOKUP(TimeSpend[[#This Row],[Network Description]],Projects!A:B,2,0),"")</f>
        <v/>
      </c>
      <c r="F2750" s="96"/>
      <c r="L2750" s="69" t="str">
        <f>IF(TimeSpend[[#This Row],[Personnel number]]&lt;&gt;"",Utilization!$J$2,"")</f>
        <v/>
      </c>
      <c r="M2750" s="69" t="str">
        <f>IF(TimeSpend[[#This Row],[Personnel number]]&lt;&gt;"",VLOOKUP(TimeSpend[[#This Row],[Personnel number]],Users!A:B,2,0),"")</f>
        <v/>
      </c>
      <c r="N2750" s="69" t="str">
        <f>IF(TimeSpend[[#This Row],[Network Description]]&lt;&gt;"",VLOOKUP(TimeSpend[[#This Row],[Network Description]],Projects!A:C,3,0),"")</f>
        <v/>
      </c>
      <c r="O2750" s="69" t="str">
        <f>IF(TimeSpend[[#This Row],[Activity]]&lt;&gt;"",VLOOKUP(TimeSpend[[#This Row],[Activity]],Activity,2,FALSE),"")</f>
        <v/>
      </c>
    </row>
    <row r="2751" spans="3:15" ht="16.5" customHeight="1" x14ac:dyDescent="0.25">
      <c r="C2751" s="68" t="str">
        <f t="shared" si="45"/>
        <v/>
      </c>
      <c r="D2751" s="69" t="str">
        <f>IF(TimeSpend[[#This Row],[Network Description]]&lt;&gt;"",VLOOKUP(TimeSpend[[#This Row],[Network Description]],Projects!A:B,2,0),"")</f>
        <v/>
      </c>
      <c r="F2751" s="96"/>
      <c r="L2751" s="69" t="str">
        <f>IF(TimeSpend[[#This Row],[Personnel number]]&lt;&gt;"",Utilization!$J$2,"")</f>
        <v/>
      </c>
      <c r="M2751" s="69" t="str">
        <f>IF(TimeSpend[[#This Row],[Personnel number]]&lt;&gt;"",VLOOKUP(TimeSpend[[#This Row],[Personnel number]],Users!A:B,2,0),"")</f>
        <v/>
      </c>
      <c r="N2751" s="69" t="str">
        <f>IF(TimeSpend[[#This Row],[Network Description]]&lt;&gt;"",VLOOKUP(TimeSpend[[#This Row],[Network Description]],Projects!A:C,3,0),"")</f>
        <v/>
      </c>
      <c r="O2751" s="69" t="str">
        <f>IF(TimeSpend[[#This Row],[Activity]]&lt;&gt;"",VLOOKUP(TimeSpend[[#This Row],[Activity]],Activity,2,FALSE),"")</f>
        <v/>
      </c>
    </row>
    <row r="2752" spans="3:15" ht="16.5" customHeight="1" x14ac:dyDescent="0.25">
      <c r="C2752" s="68" t="str">
        <f t="shared" si="45"/>
        <v/>
      </c>
      <c r="D2752" s="69" t="str">
        <f>IF(TimeSpend[[#This Row],[Network Description]]&lt;&gt;"",VLOOKUP(TimeSpend[[#This Row],[Network Description]],Projects!A:B,2,0),"")</f>
        <v/>
      </c>
      <c r="F2752" s="96"/>
      <c r="L2752" s="69" t="str">
        <f>IF(TimeSpend[[#This Row],[Personnel number]]&lt;&gt;"",Utilization!$J$2,"")</f>
        <v/>
      </c>
      <c r="M2752" s="69" t="str">
        <f>IF(TimeSpend[[#This Row],[Personnel number]]&lt;&gt;"",VLOOKUP(TimeSpend[[#This Row],[Personnel number]],Users!A:B,2,0),"")</f>
        <v/>
      </c>
      <c r="N2752" s="69" t="str">
        <f>IF(TimeSpend[[#This Row],[Network Description]]&lt;&gt;"",VLOOKUP(TimeSpend[[#This Row],[Network Description]],Projects!A:C,3,0),"")</f>
        <v/>
      </c>
      <c r="O2752" s="69" t="str">
        <f>IF(TimeSpend[[#This Row],[Activity]]&lt;&gt;"",VLOOKUP(TimeSpend[[#This Row],[Activity]],Activity,2,FALSE),"")</f>
        <v/>
      </c>
    </row>
    <row r="2753" spans="3:15" ht="16.5" customHeight="1" x14ac:dyDescent="0.25">
      <c r="C2753" s="68" t="str">
        <f t="shared" ref="C2753:C2816" si="46">IF((I2753-INT(I2753))*24-(H2753-INT(H2753))*24=0,"",(I2753-INT(I2753))*24-(H2753-INT(H2753))*24)</f>
        <v/>
      </c>
      <c r="D2753" s="69" t="str">
        <f>IF(TimeSpend[[#This Row],[Network Description]]&lt;&gt;"",VLOOKUP(TimeSpend[[#This Row],[Network Description]],Projects!A:B,2,0),"")</f>
        <v/>
      </c>
      <c r="F2753" s="96"/>
      <c r="L2753" s="69" t="str">
        <f>IF(TimeSpend[[#This Row],[Personnel number]]&lt;&gt;"",Utilization!$J$2,"")</f>
        <v/>
      </c>
      <c r="M2753" s="69" t="str">
        <f>IF(TimeSpend[[#This Row],[Personnel number]]&lt;&gt;"",VLOOKUP(TimeSpend[[#This Row],[Personnel number]],Users!A:B,2,0),"")</f>
        <v/>
      </c>
      <c r="N2753" s="69" t="str">
        <f>IF(TimeSpend[[#This Row],[Network Description]]&lt;&gt;"",VLOOKUP(TimeSpend[[#This Row],[Network Description]],Projects!A:C,3,0),"")</f>
        <v/>
      </c>
      <c r="O2753" s="69" t="str">
        <f>IF(TimeSpend[[#This Row],[Activity]]&lt;&gt;"",VLOOKUP(TimeSpend[[#This Row],[Activity]],Activity,2,FALSE),"")</f>
        <v/>
      </c>
    </row>
    <row r="2754" spans="3:15" ht="16.5" customHeight="1" x14ac:dyDescent="0.25">
      <c r="C2754" s="68" t="str">
        <f t="shared" si="46"/>
        <v/>
      </c>
      <c r="D2754" s="69" t="str">
        <f>IF(TimeSpend[[#This Row],[Network Description]]&lt;&gt;"",VLOOKUP(TimeSpend[[#This Row],[Network Description]],Projects!A:B,2,0),"")</f>
        <v/>
      </c>
      <c r="F2754" s="96"/>
      <c r="L2754" s="69" t="str">
        <f>IF(TimeSpend[[#This Row],[Personnel number]]&lt;&gt;"",Utilization!$J$2,"")</f>
        <v/>
      </c>
      <c r="M2754" s="69" t="str">
        <f>IF(TimeSpend[[#This Row],[Personnel number]]&lt;&gt;"",VLOOKUP(TimeSpend[[#This Row],[Personnel number]],Users!A:B,2,0),"")</f>
        <v/>
      </c>
      <c r="N2754" s="69" t="str">
        <f>IF(TimeSpend[[#This Row],[Network Description]]&lt;&gt;"",VLOOKUP(TimeSpend[[#This Row],[Network Description]],Projects!A:C,3,0),"")</f>
        <v/>
      </c>
      <c r="O2754" s="69" t="str">
        <f>IF(TimeSpend[[#This Row],[Activity]]&lt;&gt;"",VLOOKUP(TimeSpend[[#This Row],[Activity]],Activity,2,FALSE),"")</f>
        <v/>
      </c>
    </row>
    <row r="2755" spans="3:15" ht="16.5" customHeight="1" x14ac:dyDescent="0.25">
      <c r="C2755" s="68" t="str">
        <f t="shared" si="46"/>
        <v/>
      </c>
      <c r="D2755" s="69" t="str">
        <f>IF(TimeSpend[[#This Row],[Network Description]]&lt;&gt;"",VLOOKUP(TimeSpend[[#This Row],[Network Description]],Projects!A:B,2,0),"")</f>
        <v/>
      </c>
      <c r="F2755" s="96"/>
      <c r="L2755" s="69" t="str">
        <f>IF(TimeSpend[[#This Row],[Personnel number]]&lt;&gt;"",Utilization!$J$2,"")</f>
        <v/>
      </c>
      <c r="M2755" s="69" t="str">
        <f>IF(TimeSpend[[#This Row],[Personnel number]]&lt;&gt;"",VLOOKUP(TimeSpend[[#This Row],[Personnel number]],Users!A:B,2,0),"")</f>
        <v/>
      </c>
      <c r="N2755" s="69" t="str">
        <f>IF(TimeSpend[[#This Row],[Network Description]]&lt;&gt;"",VLOOKUP(TimeSpend[[#This Row],[Network Description]],Projects!A:C,3,0),"")</f>
        <v/>
      </c>
      <c r="O2755" s="69" t="str">
        <f>IF(TimeSpend[[#This Row],[Activity]]&lt;&gt;"",VLOOKUP(TimeSpend[[#This Row],[Activity]],Activity,2,FALSE),"")</f>
        <v/>
      </c>
    </row>
    <row r="2756" spans="3:15" ht="16.5" customHeight="1" x14ac:dyDescent="0.25">
      <c r="C2756" s="68" t="str">
        <f t="shared" si="46"/>
        <v/>
      </c>
      <c r="D2756" s="69" t="str">
        <f>IF(TimeSpend[[#This Row],[Network Description]]&lt;&gt;"",VLOOKUP(TimeSpend[[#This Row],[Network Description]],Projects!A:B,2,0),"")</f>
        <v/>
      </c>
      <c r="F2756" s="96"/>
      <c r="L2756" s="69" t="str">
        <f>IF(TimeSpend[[#This Row],[Personnel number]]&lt;&gt;"",Utilization!$J$2,"")</f>
        <v/>
      </c>
      <c r="M2756" s="69" t="str">
        <f>IF(TimeSpend[[#This Row],[Personnel number]]&lt;&gt;"",VLOOKUP(TimeSpend[[#This Row],[Personnel number]],Users!A:B,2,0),"")</f>
        <v/>
      </c>
      <c r="N2756" s="69" t="str">
        <f>IF(TimeSpend[[#This Row],[Network Description]]&lt;&gt;"",VLOOKUP(TimeSpend[[#This Row],[Network Description]],Projects!A:C,3,0),"")</f>
        <v/>
      </c>
      <c r="O2756" s="69" t="str">
        <f>IF(TimeSpend[[#This Row],[Activity]]&lt;&gt;"",VLOOKUP(TimeSpend[[#This Row],[Activity]],Activity,2,FALSE),"")</f>
        <v/>
      </c>
    </row>
    <row r="2757" spans="3:15" ht="16.5" customHeight="1" x14ac:dyDescent="0.25">
      <c r="C2757" s="68" t="str">
        <f t="shared" si="46"/>
        <v/>
      </c>
      <c r="D2757" s="69" t="str">
        <f>IF(TimeSpend[[#This Row],[Network Description]]&lt;&gt;"",VLOOKUP(TimeSpend[[#This Row],[Network Description]],Projects!A:B,2,0),"")</f>
        <v/>
      </c>
      <c r="F2757" s="96"/>
      <c r="L2757" s="69" t="str">
        <f>IF(TimeSpend[[#This Row],[Personnel number]]&lt;&gt;"",Utilization!$J$2,"")</f>
        <v/>
      </c>
      <c r="M2757" s="69" t="str">
        <f>IF(TimeSpend[[#This Row],[Personnel number]]&lt;&gt;"",VLOOKUP(TimeSpend[[#This Row],[Personnel number]],Users!A:B,2,0),"")</f>
        <v/>
      </c>
      <c r="N2757" s="69" t="str">
        <f>IF(TimeSpend[[#This Row],[Network Description]]&lt;&gt;"",VLOOKUP(TimeSpend[[#This Row],[Network Description]],Projects!A:C,3,0),"")</f>
        <v/>
      </c>
      <c r="O2757" s="69" t="str">
        <f>IF(TimeSpend[[#This Row],[Activity]]&lt;&gt;"",VLOOKUP(TimeSpend[[#This Row],[Activity]],Activity,2,FALSE),"")</f>
        <v/>
      </c>
    </row>
    <row r="2758" spans="3:15" ht="16.5" customHeight="1" x14ac:dyDescent="0.25">
      <c r="C2758" s="68" t="str">
        <f t="shared" si="46"/>
        <v/>
      </c>
      <c r="D2758" s="69" t="str">
        <f>IF(TimeSpend[[#This Row],[Network Description]]&lt;&gt;"",VLOOKUP(TimeSpend[[#This Row],[Network Description]],Projects!A:B,2,0),"")</f>
        <v/>
      </c>
      <c r="F2758" s="96"/>
      <c r="L2758" s="69" t="str">
        <f>IF(TimeSpend[[#This Row],[Personnel number]]&lt;&gt;"",Utilization!$J$2,"")</f>
        <v/>
      </c>
      <c r="M2758" s="69" t="str">
        <f>IF(TimeSpend[[#This Row],[Personnel number]]&lt;&gt;"",VLOOKUP(TimeSpend[[#This Row],[Personnel number]],Users!A:B,2,0),"")</f>
        <v/>
      </c>
      <c r="N2758" s="69" t="str">
        <f>IF(TimeSpend[[#This Row],[Network Description]]&lt;&gt;"",VLOOKUP(TimeSpend[[#This Row],[Network Description]],Projects!A:C,3,0),"")</f>
        <v/>
      </c>
      <c r="O2758" s="69" t="str">
        <f>IF(TimeSpend[[#This Row],[Activity]]&lt;&gt;"",VLOOKUP(TimeSpend[[#This Row],[Activity]],Activity,2,FALSE),"")</f>
        <v/>
      </c>
    </row>
    <row r="2759" spans="3:15" ht="16.5" customHeight="1" x14ac:dyDescent="0.25">
      <c r="C2759" s="68" t="str">
        <f t="shared" si="46"/>
        <v/>
      </c>
      <c r="D2759" s="69" t="str">
        <f>IF(TimeSpend[[#This Row],[Network Description]]&lt;&gt;"",VLOOKUP(TimeSpend[[#This Row],[Network Description]],Projects!A:B,2,0),"")</f>
        <v/>
      </c>
      <c r="F2759" s="96"/>
      <c r="L2759" s="69" t="str">
        <f>IF(TimeSpend[[#This Row],[Personnel number]]&lt;&gt;"",Utilization!$J$2,"")</f>
        <v/>
      </c>
      <c r="M2759" s="69" t="str">
        <f>IF(TimeSpend[[#This Row],[Personnel number]]&lt;&gt;"",VLOOKUP(TimeSpend[[#This Row],[Personnel number]],Users!A:B,2,0),"")</f>
        <v/>
      </c>
      <c r="N2759" s="69" t="str">
        <f>IF(TimeSpend[[#This Row],[Network Description]]&lt;&gt;"",VLOOKUP(TimeSpend[[#This Row],[Network Description]],Projects!A:C,3,0),"")</f>
        <v/>
      </c>
      <c r="O2759" s="69" t="str">
        <f>IF(TimeSpend[[#This Row],[Activity]]&lt;&gt;"",VLOOKUP(TimeSpend[[#This Row],[Activity]],Activity,2,FALSE),"")</f>
        <v/>
      </c>
    </row>
    <row r="2760" spans="3:15" ht="16.5" customHeight="1" x14ac:dyDescent="0.25">
      <c r="C2760" s="68" t="str">
        <f t="shared" si="46"/>
        <v/>
      </c>
      <c r="D2760" s="69" t="str">
        <f>IF(TimeSpend[[#This Row],[Network Description]]&lt;&gt;"",VLOOKUP(TimeSpend[[#This Row],[Network Description]],Projects!A:B,2,0),"")</f>
        <v/>
      </c>
      <c r="F2760" s="96"/>
      <c r="L2760" s="69" t="str">
        <f>IF(TimeSpend[[#This Row],[Personnel number]]&lt;&gt;"",Utilization!$J$2,"")</f>
        <v/>
      </c>
      <c r="M2760" s="69" t="str">
        <f>IF(TimeSpend[[#This Row],[Personnel number]]&lt;&gt;"",VLOOKUP(TimeSpend[[#This Row],[Personnel number]],Users!A:B,2,0),"")</f>
        <v/>
      </c>
      <c r="N2760" s="69" t="str">
        <f>IF(TimeSpend[[#This Row],[Network Description]]&lt;&gt;"",VLOOKUP(TimeSpend[[#This Row],[Network Description]],Projects!A:C,3,0),"")</f>
        <v/>
      </c>
      <c r="O2760" s="69" t="str">
        <f>IF(TimeSpend[[#This Row],[Activity]]&lt;&gt;"",VLOOKUP(TimeSpend[[#This Row],[Activity]],Activity,2,FALSE),"")</f>
        <v/>
      </c>
    </row>
    <row r="2761" spans="3:15" ht="16.5" customHeight="1" x14ac:dyDescent="0.25">
      <c r="C2761" s="68" t="str">
        <f t="shared" si="46"/>
        <v/>
      </c>
      <c r="D2761" s="69" t="str">
        <f>IF(TimeSpend[[#This Row],[Network Description]]&lt;&gt;"",VLOOKUP(TimeSpend[[#This Row],[Network Description]],Projects!A:B,2,0),"")</f>
        <v/>
      </c>
      <c r="F2761" s="96"/>
      <c r="L2761" s="69" t="str">
        <f>IF(TimeSpend[[#This Row],[Personnel number]]&lt;&gt;"",Utilization!$J$2,"")</f>
        <v/>
      </c>
      <c r="M2761" s="69" t="str">
        <f>IF(TimeSpend[[#This Row],[Personnel number]]&lt;&gt;"",VLOOKUP(TimeSpend[[#This Row],[Personnel number]],Users!A:B,2,0),"")</f>
        <v/>
      </c>
      <c r="N2761" s="69" t="str">
        <f>IF(TimeSpend[[#This Row],[Network Description]]&lt;&gt;"",VLOOKUP(TimeSpend[[#This Row],[Network Description]],Projects!A:C,3,0),"")</f>
        <v/>
      </c>
      <c r="O2761" s="69" t="str">
        <f>IF(TimeSpend[[#This Row],[Activity]]&lt;&gt;"",VLOOKUP(TimeSpend[[#This Row],[Activity]],Activity,2,FALSE),"")</f>
        <v/>
      </c>
    </row>
    <row r="2762" spans="3:15" ht="16.5" customHeight="1" x14ac:dyDescent="0.25">
      <c r="C2762" s="68" t="str">
        <f t="shared" si="46"/>
        <v/>
      </c>
      <c r="D2762" s="69" t="str">
        <f>IF(TimeSpend[[#This Row],[Network Description]]&lt;&gt;"",VLOOKUP(TimeSpend[[#This Row],[Network Description]],Projects!A:B,2,0),"")</f>
        <v/>
      </c>
      <c r="F2762" s="96"/>
      <c r="L2762" s="69" t="str">
        <f>IF(TimeSpend[[#This Row],[Personnel number]]&lt;&gt;"",Utilization!$J$2,"")</f>
        <v/>
      </c>
      <c r="M2762" s="69" t="str">
        <f>IF(TimeSpend[[#This Row],[Personnel number]]&lt;&gt;"",VLOOKUP(TimeSpend[[#This Row],[Personnel number]],Users!A:B,2,0),"")</f>
        <v/>
      </c>
      <c r="N2762" s="69" t="str">
        <f>IF(TimeSpend[[#This Row],[Network Description]]&lt;&gt;"",VLOOKUP(TimeSpend[[#This Row],[Network Description]],Projects!A:C,3,0),"")</f>
        <v/>
      </c>
      <c r="O2762" s="69" t="str">
        <f>IF(TimeSpend[[#This Row],[Activity]]&lt;&gt;"",VLOOKUP(TimeSpend[[#This Row],[Activity]],Activity,2,FALSE),"")</f>
        <v/>
      </c>
    </row>
    <row r="2763" spans="3:15" ht="16.5" customHeight="1" x14ac:dyDescent="0.25">
      <c r="C2763" s="68" t="str">
        <f t="shared" si="46"/>
        <v/>
      </c>
      <c r="D2763" s="69" t="str">
        <f>IF(TimeSpend[[#This Row],[Network Description]]&lt;&gt;"",VLOOKUP(TimeSpend[[#This Row],[Network Description]],Projects!A:B,2,0),"")</f>
        <v/>
      </c>
      <c r="F2763" s="96"/>
      <c r="L2763" s="69" t="str">
        <f>IF(TimeSpend[[#This Row],[Personnel number]]&lt;&gt;"",Utilization!$J$2,"")</f>
        <v/>
      </c>
      <c r="M2763" s="69" t="str">
        <f>IF(TimeSpend[[#This Row],[Personnel number]]&lt;&gt;"",VLOOKUP(TimeSpend[[#This Row],[Personnel number]],Users!A:B,2,0),"")</f>
        <v/>
      </c>
      <c r="N2763" s="69" t="str">
        <f>IF(TimeSpend[[#This Row],[Network Description]]&lt;&gt;"",VLOOKUP(TimeSpend[[#This Row],[Network Description]],Projects!A:C,3,0),"")</f>
        <v/>
      </c>
      <c r="O2763" s="69" t="str">
        <f>IF(TimeSpend[[#This Row],[Activity]]&lt;&gt;"",VLOOKUP(TimeSpend[[#This Row],[Activity]],Activity,2,FALSE),"")</f>
        <v/>
      </c>
    </row>
    <row r="2764" spans="3:15" ht="16.5" customHeight="1" x14ac:dyDescent="0.25">
      <c r="C2764" s="68" t="str">
        <f t="shared" si="46"/>
        <v/>
      </c>
      <c r="D2764" s="69" t="str">
        <f>IF(TimeSpend[[#This Row],[Network Description]]&lt;&gt;"",VLOOKUP(TimeSpend[[#This Row],[Network Description]],Projects!A:B,2,0),"")</f>
        <v/>
      </c>
      <c r="F2764" s="96"/>
      <c r="L2764" s="69" t="str">
        <f>IF(TimeSpend[[#This Row],[Personnel number]]&lt;&gt;"",Utilization!$J$2,"")</f>
        <v/>
      </c>
      <c r="M2764" s="69" t="str">
        <f>IF(TimeSpend[[#This Row],[Personnel number]]&lt;&gt;"",VLOOKUP(TimeSpend[[#This Row],[Personnel number]],Users!A:B,2,0),"")</f>
        <v/>
      </c>
      <c r="N2764" s="69" t="str">
        <f>IF(TimeSpend[[#This Row],[Network Description]]&lt;&gt;"",VLOOKUP(TimeSpend[[#This Row],[Network Description]],Projects!A:C,3,0),"")</f>
        <v/>
      </c>
      <c r="O2764" s="69" t="str">
        <f>IF(TimeSpend[[#This Row],[Activity]]&lt;&gt;"",VLOOKUP(TimeSpend[[#This Row],[Activity]],Activity,2,FALSE),"")</f>
        <v/>
      </c>
    </row>
    <row r="2765" spans="3:15" ht="16.5" customHeight="1" x14ac:dyDescent="0.25">
      <c r="C2765" s="68" t="str">
        <f t="shared" si="46"/>
        <v/>
      </c>
      <c r="D2765" s="69" t="str">
        <f>IF(TimeSpend[[#This Row],[Network Description]]&lt;&gt;"",VLOOKUP(TimeSpend[[#This Row],[Network Description]],Projects!A:B,2,0),"")</f>
        <v/>
      </c>
      <c r="F2765" s="96"/>
      <c r="L2765" s="69" t="str">
        <f>IF(TimeSpend[[#This Row],[Personnel number]]&lt;&gt;"",Utilization!$J$2,"")</f>
        <v/>
      </c>
      <c r="M2765" s="69" t="str">
        <f>IF(TimeSpend[[#This Row],[Personnel number]]&lt;&gt;"",VLOOKUP(TimeSpend[[#This Row],[Personnel number]],Users!A:B,2,0),"")</f>
        <v/>
      </c>
      <c r="N2765" s="69" t="str">
        <f>IF(TimeSpend[[#This Row],[Network Description]]&lt;&gt;"",VLOOKUP(TimeSpend[[#This Row],[Network Description]],Projects!A:C,3,0),"")</f>
        <v/>
      </c>
      <c r="O2765" s="69" t="str">
        <f>IF(TimeSpend[[#This Row],[Activity]]&lt;&gt;"",VLOOKUP(TimeSpend[[#This Row],[Activity]],Activity,2,FALSE),"")</f>
        <v/>
      </c>
    </row>
    <row r="2766" spans="3:15" ht="16.5" customHeight="1" x14ac:dyDescent="0.25">
      <c r="C2766" s="68" t="str">
        <f t="shared" si="46"/>
        <v/>
      </c>
      <c r="D2766" s="69" t="str">
        <f>IF(TimeSpend[[#This Row],[Network Description]]&lt;&gt;"",VLOOKUP(TimeSpend[[#This Row],[Network Description]],Projects!A:B,2,0),"")</f>
        <v/>
      </c>
      <c r="F2766" s="96"/>
      <c r="L2766" s="69" t="str">
        <f>IF(TimeSpend[[#This Row],[Personnel number]]&lt;&gt;"",Utilization!$J$2,"")</f>
        <v/>
      </c>
      <c r="M2766" s="69" t="str">
        <f>IF(TimeSpend[[#This Row],[Personnel number]]&lt;&gt;"",VLOOKUP(TimeSpend[[#This Row],[Personnel number]],Users!A:B,2,0),"")</f>
        <v/>
      </c>
      <c r="N2766" s="69" t="str">
        <f>IF(TimeSpend[[#This Row],[Network Description]]&lt;&gt;"",VLOOKUP(TimeSpend[[#This Row],[Network Description]],Projects!A:C,3,0),"")</f>
        <v/>
      </c>
      <c r="O2766" s="69" t="str">
        <f>IF(TimeSpend[[#This Row],[Activity]]&lt;&gt;"",VLOOKUP(TimeSpend[[#This Row],[Activity]],Activity,2,FALSE),"")</f>
        <v/>
      </c>
    </row>
    <row r="2767" spans="3:15" ht="16.5" customHeight="1" x14ac:dyDescent="0.25">
      <c r="C2767" s="68" t="str">
        <f t="shared" si="46"/>
        <v/>
      </c>
      <c r="D2767" s="69" t="str">
        <f>IF(TimeSpend[[#This Row],[Network Description]]&lt;&gt;"",VLOOKUP(TimeSpend[[#This Row],[Network Description]],Projects!A:B,2,0),"")</f>
        <v/>
      </c>
      <c r="F2767" s="96"/>
      <c r="L2767" s="69" t="str">
        <f>IF(TimeSpend[[#This Row],[Personnel number]]&lt;&gt;"",Utilization!$J$2,"")</f>
        <v/>
      </c>
      <c r="M2767" s="69" t="str">
        <f>IF(TimeSpend[[#This Row],[Personnel number]]&lt;&gt;"",VLOOKUP(TimeSpend[[#This Row],[Personnel number]],Users!A:B,2,0),"")</f>
        <v/>
      </c>
      <c r="N2767" s="69" t="str">
        <f>IF(TimeSpend[[#This Row],[Network Description]]&lt;&gt;"",VLOOKUP(TimeSpend[[#This Row],[Network Description]],Projects!A:C,3,0),"")</f>
        <v/>
      </c>
      <c r="O2767" s="69" t="str">
        <f>IF(TimeSpend[[#This Row],[Activity]]&lt;&gt;"",VLOOKUP(TimeSpend[[#This Row],[Activity]],Activity,2,FALSE),"")</f>
        <v/>
      </c>
    </row>
    <row r="2768" spans="3:15" ht="16.5" customHeight="1" x14ac:dyDescent="0.25">
      <c r="C2768" s="68" t="str">
        <f t="shared" si="46"/>
        <v/>
      </c>
      <c r="D2768" s="69" t="str">
        <f>IF(TimeSpend[[#This Row],[Network Description]]&lt;&gt;"",VLOOKUP(TimeSpend[[#This Row],[Network Description]],Projects!A:B,2,0),"")</f>
        <v/>
      </c>
      <c r="F2768" s="96"/>
      <c r="L2768" s="69" t="str">
        <f>IF(TimeSpend[[#This Row],[Personnel number]]&lt;&gt;"",Utilization!$J$2,"")</f>
        <v/>
      </c>
      <c r="M2768" s="69" t="str">
        <f>IF(TimeSpend[[#This Row],[Personnel number]]&lt;&gt;"",VLOOKUP(TimeSpend[[#This Row],[Personnel number]],Users!A:B,2,0),"")</f>
        <v/>
      </c>
      <c r="N2768" s="69" t="str">
        <f>IF(TimeSpend[[#This Row],[Network Description]]&lt;&gt;"",VLOOKUP(TimeSpend[[#This Row],[Network Description]],Projects!A:C,3,0),"")</f>
        <v/>
      </c>
      <c r="O2768" s="69" t="str">
        <f>IF(TimeSpend[[#This Row],[Activity]]&lt;&gt;"",VLOOKUP(TimeSpend[[#This Row],[Activity]],Activity,2,FALSE),"")</f>
        <v/>
      </c>
    </row>
    <row r="2769" spans="3:15" ht="16.5" customHeight="1" x14ac:dyDescent="0.25">
      <c r="C2769" s="68" t="str">
        <f t="shared" si="46"/>
        <v/>
      </c>
      <c r="D2769" s="69" t="str">
        <f>IF(TimeSpend[[#This Row],[Network Description]]&lt;&gt;"",VLOOKUP(TimeSpend[[#This Row],[Network Description]],Projects!A:B,2,0),"")</f>
        <v/>
      </c>
      <c r="F2769" s="96"/>
      <c r="L2769" s="69" t="str">
        <f>IF(TimeSpend[[#This Row],[Personnel number]]&lt;&gt;"",Utilization!$J$2,"")</f>
        <v/>
      </c>
      <c r="M2769" s="69" t="str">
        <f>IF(TimeSpend[[#This Row],[Personnel number]]&lt;&gt;"",VLOOKUP(TimeSpend[[#This Row],[Personnel number]],Users!A:B,2,0),"")</f>
        <v/>
      </c>
      <c r="N2769" s="69" t="str">
        <f>IF(TimeSpend[[#This Row],[Network Description]]&lt;&gt;"",VLOOKUP(TimeSpend[[#This Row],[Network Description]],Projects!A:C,3,0),"")</f>
        <v/>
      </c>
      <c r="O2769" s="69" t="str">
        <f>IF(TimeSpend[[#This Row],[Activity]]&lt;&gt;"",VLOOKUP(TimeSpend[[#This Row],[Activity]],Activity,2,FALSE),"")</f>
        <v/>
      </c>
    </row>
    <row r="2770" spans="3:15" ht="16.5" customHeight="1" x14ac:dyDescent="0.25">
      <c r="C2770" s="68" t="str">
        <f t="shared" si="46"/>
        <v/>
      </c>
      <c r="D2770" s="69" t="str">
        <f>IF(TimeSpend[[#This Row],[Network Description]]&lt;&gt;"",VLOOKUP(TimeSpend[[#This Row],[Network Description]],Projects!A:B,2,0),"")</f>
        <v/>
      </c>
      <c r="F2770" s="96"/>
      <c r="L2770" s="69" t="str">
        <f>IF(TimeSpend[[#This Row],[Personnel number]]&lt;&gt;"",Utilization!$J$2,"")</f>
        <v/>
      </c>
      <c r="M2770" s="69" t="str">
        <f>IF(TimeSpend[[#This Row],[Personnel number]]&lt;&gt;"",VLOOKUP(TimeSpend[[#This Row],[Personnel number]],Users!A:B,2,0),"")</f>
        <v/>
      </c>
      <c r="N2770" s="69" t="str">
        <f>IF(TimeSpend[[#This Row],[Network Description]]&lt;&gt;"",VLOOKUP(TimeSpend[[#This Row],[Network Description]],Projects!A:C,3,0),"")</f>
        <v/>
      </c>
      <c r="O2770" s="69" t="str">
        <f>IF(TimeSpend[[#This Row],[Activity]]&lt;&gt;"",VLOOKUP(TimeSpend[[#This Row],[Activity]],Activity,2,FALSE),"")</f>
        <v/>
      </c>
    </row>
    <row r="2771" spans="3:15" ht="16.5" customHeight="1" x14ac:dyDescent="0.25">
      <c r="C2771" s="68" t="str">
        <f t="shared" si="46"/>
        <v/>
      </c>
      <c r="D2771" s="69" t="str">
        <f>IF(TimeSpend[[#This Row],[Network Description]]&lt;&gt;"",VLOOKUP(TimeSpend[[#This Row],[Network Description]],Projects!A:B,2,0),"")</f>
        <v/>
      </c>
      <c r="F2771" s="96"/>
      <c r="L2771" s="69" t="str">
        <f>IF(TimeSpend[[#This Row],[Personnel number]]&lt;&gt;"",Utilization!$J$2,"")</f>
        <v/>
      </c>
      <c r="M2771" s="69" t="str">
        <f>IF(TimeSpend[[#This Row],[Personnel number]]&lt;&gt;"",VLOOKUP(TimeSpend[[#This Row],[Personnel number]],Users!A:B,2,0),"")</f>
        <v/>
      </c>
      <c r="N2771" s="69" t="str">
        <f>IF(TimeSpend[[#This Row],[Network Description]]&lt;&gt;"",VLOOKUP(TimeSpend[[#This Row],[Network Description]],Projects!A:C,3,0),"")</f>
        <v/>
      </c>
      <c r="O2771" s="69" t="str">
        <f>IF(TimeSpend[[#This Row],[Activity]]&lt;&gt;"",VLOOKUP(TimeSpend[[#This Row],[Activity]],Activity,2,FALSE),"")</f>
        <v/>
      </c>
    </row>
    <row r="2772" spans="3:15" ht="16.5" customHeight="1" x14ac:dyDescent="0.25">
      <c r="C2772" s="68" t="str">
        <f t="shared" si="46"/>
        <v/>
      </c>
      <c r="D2772" s="69" t="str">
        <f>IF(TimeSpend[[#This Row],[Network Description]]&lt;&gt;"",VLOOKUP(TimeSpend[[#This Row],[Network Description]],Projects!A:B,2,0),"")</f>
        <v/>
      </c>
      <c r="F2772" s="96"/>
      <c r="L2772" s="69" t="str">
        <f>IF(TimeSpend[[#This Row],[Personnel number]]&lt;&gt;"",Utilization!$J$2,"")</f>
        <v/>
      </c>
      <c r="M2772" s="69" t="str">
        <f>IF(TimeSpend[[#This Row],[Personnel number]]&lt;&gt;"",VLOOKUP(TimeSpend[[#This Row],[Personnel number]],Users!A:B,2,0),"")</f>
        <v/>
      </c>
      <c r="N2772" s="69" t="str">
        <f>IF(TimeSpend[[#This Row],[Network Description]]&lt;&gt;"",VLOOKUP(TimeSpend[[#This Row],[Network Description]],Projects!A:C,3,0),"")</f>
        <v/>
      </c>
      <c r="O2772" s="69" t="str">
        <f>IF(TimeSpend[[#This Row],[Activity]]&lt;&gt;"",VLOOKUP(TimeSpend[[#This Row],[Activity]],Activity,2,FALSE),"")</f>
        <v/>
      </c>
    </row>
    <row r="2773" spans="3:15" ht="16.5" customHeight="1" x14ac:dyDescent="0.25">
      <c r="C2773" s="68" t="str">
        <f t="shared" si="46"/>
        <v/>
      </c>
      <c r="D2773" s="69" t="str">
        <f>IF(TimeSpend[[#This Row],[Network Description]]&lt;&gt;"",VLOOKUP(TimeSpend[[#This Row],[Network Description]],Projects!A:B,2,0),"")</f>
        <v/>
      </c>
      <c r="F2773" s="96"/>
      <c r="L2773" s="69" t="str">
        <f>IF(TimeSpend[[#This Row],[Personnel number]]&lt;&gt;"",Utilization!$J$2,"")</f>
        <v/>
      </c>
      <c r="M2773" s="69" t="str">
        <f>IF(TimeSpend[[#This Row],[Personnel number]]&lt;&gt;"",VLOOKUP(TimeSpend[[#This Row],[Personnel number]],Users!A:B,2,0),"")</f>
        <v/>
      </c>
      <c r="N2773" s="69" t="str">
        <f>IF(TimeSpend[[#This Row],[Network Description]]&lt;&gt;"",VLOOKUP(TimeSpend[[#This Row],[Network Description]],Projects!A:C,3,0),"")</f>
        <v/>
      </c>
      <c r="O2773" s="69" t="str">
        <f>IF(TimeSpend[[#This Row],[Activity]]&lt;&gt;"",VLOOKUP(TimeSpend[[#This Row],[Activity]],Activity,2,FALSE),"")</f>
        <v/>
      </c>
    </row>
    <row r="2774" spans="3:15" ht="16.5" customHeight="1" x14ac:dyDescent="0.25">
      <c r="C2774" s="68" t="str">
        <f t="shared" si="46"/>
        <v/>
      </c>
      <c r="D2774" s="69" t="str">
        <f>IF(TimeSpend[[#This Row],[Network Description]]&lt;&gt;"",VLOOKUP(TimeSpend[[#This Row],[Network Description]],Projects!A:B,2,0),"")</f>
        <v/>
      </c>
      <c r="F2774" s="96"/>
      <c r="L2774" s="69" t="str">
        <f>IF(TimeSpend[[#This Row],[Personnel number]]&lt;&gt;"",Utilization!$J$2,"")</f>
        <v/>
      </c>
      <c r="M2774" s="69" t="str">
        <f>IF(TimeSpend[[#This Row],[Personnel number]]&lt;&gt;"",VLOOKUP(TimeSpend[[#This Row],[Personnel number]],Users!A:B,2,0),"")</f>
        <v/>
      </c>
      <c r="N2774" s="69" t="str">
        <f>IF(TimeSpend[[#This Row],[Network Description]]&lt;&gt;"",VLOOKUP(TimeSpend[[#This Row],[Network Description]],Projects!A:C,3,0),"")</f>
        <v/>
      </c>
      <c r="O2774" s="69" t="str">
        <f>IF(TimeSpend[[#This Row],[Activity]]&lt;&gt;"",VLOOKUP(TimeSpend[[#This Row],[Activity]],Activity,2,FALSE),"")</f>
        <v/>
      </c>
    </row>
    <row r="2775" spans="3:15" ht="16.5" customHeight="1" x14ac:dyDescent="0.25">
      <c r="C2775" s="68" t="str">
        <f t="shared" si="46"/>
        <v/>
      </c>
      <c r="D2775" s="69" t="str">
        <f>IF(TimeSpend[[#This Row],[Network Description]]&lt;&gt;"",VLOOKUP(TimeSpend[[#This Row],[Network Description]],Projects!A:B,2,0),"")</f>
        <v/>
      </c>
      <c r="F2775" s="96"/>
      <c r="L2775" s="69" t="str">
        <f>IF(TimeSpend[[#This Row],[Personnel number]]&lt;&gt;"",Utilization!$J$2,"")</f>
        <v/>
      </c>
      <c r="M2775" s="69" t="str">
        <f>IF(TimeSpend[[#This Row],[Personnel number]]&lt;&gt;"",VLOOKUP(TimeSpend[[#This Row],[Personnel number]],Users!A:B,2,0),"")</f>
        <v/>
      </c>
      <c r="N2775" s="69" t="str">
        <f>IF(TimeSpend[[#This Row],[Network Description]]&lt;&gt;"",VLOOKUP(TimeSpend[[#This Row],[Network Description]],Projects!A:C,3,0),"")</f>
        <v/>
      </c>
      <c r="O2775" s="69" t="str">
        <f>IF(TimeSpend[[#This Row],[Activity]]&lt;&gt;"",VLOOKUP(TimeSpend[[#This Row],[Activity]],Activity,2,FALSE),"")</f>
        <v/>
      </c>
    </row>
    <row r="2776" spans="3:15" ht="16.5" customHeight="1" x14ac:dyDescent="0.25">
      <c r="C2776" s="68" t="str">
        <f t="shared" si="46"/>
        <v/>
      </c>
      <c r="D2776" s="69" t="str">
        <f>IF(TimeSpend[[#This Row],[Network Description]]&lt;&gt;"",VLOOKUP(TimeSpend[[#This Row],[Network Description]],Projects!A:B,2,0),"")</f>
        <v/>
      </c>
      <c r="F2776" s="96"/>
      <c r="L2776" s="69" t="str">
        <f>IF(TimeSpend[[#This Row],[Personnel number]]&lt;&gt;"",Utilization!$J$2,"")</f>
        <v/>
      </c>
      <c r="M2776" s="69" t="str">
        <f>IF(TimeSpend[[#This Row],[Personnel number]]&lt;&gt;"",VLOOKUP(TimeSpend[[#This Row],[Personnel number]],Users!A:B,2,0),"")</f>
        <v/>
      </c>
      <c r="N2776" s="69" t="str">
        <f>IF(TimeSpend[[#This Row],[Network Description]]&lt;&gt;"",VLOOKUP(TimeSpend[[#This Row],[Network Description]],Projects!A:C,3,0),"")</f>
        <v/>
      </c>
      <c r="O2776" s="69" t="str">
        <f>IF(TimeSpend[[#This Row],[Activity]]&lt;&gt;"",VLOOKUP(TimeSpend[[#This Row],[Activity]],Activity,2,FALSE),"")</f>
        <v/>
      </c>
    </row>
    <row r="2777" spans="3:15" ht="16.5" customHeight="1" x14ac:dyDescent="0.25">
      <c r="C2777" s="68" t="str">
        <f t="shared" si="46"/>
        <v/>
      </c>
      <c r="D2777" s="69" t="str">
        <f>IF(TimeSpend[[#This Row],[Network Description]]&lt;&gt;"",VLOOKUP(TimeSpend[[#This Row],[Network Description]],Projects!A:B,2,0),"")</f>
        <v/>
      </c>
      <c r="F2777" s="96"/>
      <c r="L2777" s="69" t="str">
        <f>IF(TimeSpend[[#This Row],[Personnel number]]&lt;&gt;"",Utilization!$J$2,"")</f>
        <v/>
      </c>
      <c r="M2777" s="69" t="str">
        <f>IF(TimeSpend[[#This Row],[Personnel number]]&lt;&gt;"",VLOOKUP(TimeSpend[[#This Row],[Personnel number]],Users!A:B,2,0),"")</f>
        <v/>
      </c>
      <c r="N2777" s="69" t="str">
        <f>IF(TimeSpend[[#This Row],[Network Description]]&lt;&gt;"",VLOOKUP(TimeSpend[[#This Row],[Network Description]],Projects!A:C,3,0),"")</f>
        <v/>
      </c>
      <c r="O2777" s="69" t="str">
        <f>IF(TimeSpend[[#This Row],[Activity]]&lt;&gt;"",VLOOKUP(TimeSpend[[#This Row],[Activity]],Activity,2,FALSE),"")</f>
        <v/>
      </c>
    </row>
    <row r="2778" spans="3:15" ht="16.5" customHeight="1" x14ac:dyDescent="0.25">
      <c r="C2778" s="68" t="str">
        <f t="shared" si="46"/>
        <v/>
      </c>
      <c r="D2778" s="69" t="str">
        <f>IF(TimeSpend[[#This Row],[Network Description]]&lt;&gt;"",VLOOKUP(TimeSpend[[#This Row],[Network Description]],Projects!A:B,2,0),"")</f>
        <v/>
      </c>
      <c r="F2778" s="96"/>
      <c r="L2778" s="69" t="str">
        <f>IF(TimeSpend[[#This Row],[Personnel number]]&lt;&gt;"",Utilization!$J$2,"")</f>
        <v/>
      </c>
      <c r="M2778" s="69" t="str">
        <f>IF(TimeSpend[[#This Row],[Personnel number]]&lt;&gt;"",VLOOKUP(TimeSpend[[#This Row],[Personnel number]],Users!A:B,2,0),"")</f>
        <v/>
      </c>
      <c r="N2778" s="69" t="str">
        <f>IF(TimeSpend[[#This Row],[Network Description]]&lt;&gt;"",VLOOKUP(TimeSpend[[#This Row],[Network Description]],Projects!A:C,3,0),"")</f>
        <v/>
      </c>
      <c r="O2778" s="69" t="str">
        <f>IF(TimeSpend[[#This Row],[Activity]]&lt;&gt;"",VLOOKUP(TimeSpend[[#This Row],[Activity]],Activity,2,FALSE),"")</f>
        <v/>
      </c>
    </row>
    <row r="2779" spans="3:15" ht="16.5" customHeight="1" x14ac:dyDescent="0.25">
      <c r="C2779" s="68" t="str">
        <f t="shared" si="46"/>
        <v/>
      </c>
      <c r="D2779" s="69" t="str">
        <f>IF(TimeSpend[[#This Row],[Network Description]]&lt;&gt;"",VLOOKUP(TimeSpend[[#This Row],[Network Description]],Projects!A:B,2,0),"")</f>
        <v/>
      </c>
      <c r="F2779" s="96"/>
      <c r="L2779" s="69" t="str">
        <f>IF(TimeSpend[[#This Row],[Personnel number]]&lt;&gt;"",Utilization!$J$2,"")</f>
        <v/>
      </c>
      <c r="M2779" s="69" t="str">
        <f>IF(TimeSpend[[#This Row],[Personnel number]]&lt;&gt;"",VLOOKUP(TimeSpend[[#This Row],[Personnel number]],Users!A:B,2,0),"")</f>
        <v/>
      </c>
      <c r="N2779" s="69" t="str">
        <f>IF(TimeSpend[[#This Row],[Network Description]]&lt;&gt;"",VLOOKUP(TimeSpend[[#This Row],[Network Description]],Projects!A:C,3,0),"")</f>
        <v/>
      </c>
      <c r="O2779" s="69" t="str">
        <f>IF(TimeSpend[[#This Row],[Activity]]&lt;&gt;"",VLOOKUP(TimeSpend[[#This Row],[Activity]],Activity,2,FALSE),"")</f>
        <v/>
      </c>
    </row>
    <row r="2780" spans="3:15" ht="16.5" customHeight="1" x14ac:dyDescent="0.25">
      <c r="C2780" s="68" t="str">
        <f t="shared" si="46"/>
        <v/>
      </c>
      <c r="D2780" s="69" t="str">
        <f>IF(TimeSpend[[#This Row],[Network Description]]&lt;&gt;"",VLOOKUP(TimeSpend[[#This Row],[Network Description]],Projects!A:B,2,0),"")</f>
        <v/>
      </c>
      <c r="F2780" s="96"/>
      <c r="L2780" s="69" t="str">
        <f>IF(TimeSpend[[#This Row],[Personnel number]]&lt;&gt;"",Utilization!$J$2,"")</f>
        <v/>
      </c>
      <c r="M2780" s="69" t="str">
        <f>IF(TimeSpend[[#This Row],[Personnel number]]&lt;&gt;"",VLOOKUP(TimeSpend[[#This Row],[Personnel number]],Users!A:B,2,0),"")</f>
        <v/>
      </c>
      <c r="N2780" s="69" t="str">
        <f>IF(TimeSpend[[#This Row],[Network Description]]&lt;&gt;"",VLOOKUP(TimeSpend[[#This Row],[Network Description]],Projects!A:C,3,0),"")</f>
        <v/>
      </c>
      <c r="O2780" s="69" t="str">
        <f>IF(TimeSpend[[#This Row],[Activity]]&lt;&gt;"",VLOOKUP(TimeSpend[[#This Row],[Activity]],Activity,2,FALSE),"")</f>
        <v/>
      </c>
    </row>
    <row r="2781" spans="3:15" ht="16.5" customHeight="1" x14ac:dyDescent="0.25">
      <c r="C2781" s="68" t="str">
        <f t="shared" si="46"/>
        <v/>
      </c>
      <c r="D2781" s="69" t="str">
        <f>IF(TimeSpend[[#This Row],[Network Description]]&lt;&gt;"",VLOOKUP(TimeSpend[[#This Row],[Network Description]],Projects!A:B,2,0),"")</f>
        <v/>
      </c>
      <c r="F2781" s="96"/>
      <c r="L2781" s="69" t="str">
        <f>IF(TimeSpend[[#This Row],[Personnel number]]&lt;&gt;"",Utilization!$J$2,"")</f>
        <v/>
      </c>
      <c r="M2781" s="69" t="str">
        <f>IF(TimeSpend[[#This Row],[Personnel number]]&lt;&gt;"",VLOOKUP(TimeSpend[[#This Row],[Personnel number]],Users!A:B,2,0),"")</f>
        <v/>
      </c>
      <c r="N2781" s="69" t="str">
        <f>IF(TimeSpend[[#This Row],[Network Description]]&lt;&gt;"",VLOOKUP(TimeSpend[[#This Row],[Network Description]],Projects!A:C,3,0),"")</f>
        <v/>
      </c>
      <c r="O2781" s="69" t="str">
        <f>IF(TimeSpend[[#This Row],[Activity]]&lt;&gt;"",VLOOKUP(TimeSpend[[#This Row],[Activity]],Activity,2,FALSE),"")</f>
        <v/>
      </c>
    </row>
    <row r="2782" spans="3:15" ht="16.5" customHeight="1" x14ac:dyDescent="0.25">
      <c r="C2782" s="68" t="str">
        <f t="shared" si="46"/>
        <v/>
      </c>
      <c r="D2782" s="69" t="str">
        <f>IF(TimeSpend[[#This Row],[Network Description]]&lt;&gt;"",VLOOKUP(TimeSpend[[#This Row],[Network Description]],Projects!A:B,2,0),"")</f>
        <v/>
      </c>
      <c r="F2782" s="96"/>
      <c r="L2782" s="69" t="str">
        <f>IF(TimeSpend[[#This Row],[Personnel number]]&lt;&gt;"",Utilization!$J$2,"")</f>
        <v/>
      </c>
      <c r="M2782" s="69" t="str">
        <f>IF(TimeSpend[[#This Row],[Personnel number]]&lt;&gt;"",VLOOKUP(TimeSpend[[#This Row],[Personnel number]],Users!A:B,2,0),"")</f>
        <v/>
      </c>
      <c r="N2782" s="69" t="str">
        <f>IF(TimeSpend[[#This Row],[Network Description]]&lt;&gt;"",VLOOKUP(TimeSpend[[#This Row],[Network Description]],Projects!A:C,3,0),"")</f>
        <v/>
      </c>
      <c r="O2782" s="69" t="str">
        <f>IF(TimeSpend[[#This Row],[Activity]]&lt;&gt;"",VLOOKUP(TimeSpend[[#This Row],[Activity]],Activity,2,FALSE),"")</f>
        <v/>
      </c>
    </row>
    <row r="2783" spans="3:15" ht="16.5" customHeight="1" x14ac:dyDescent="0.25">
      <c r="C2783" s="68" t="str">
        <f t="shared" si="46"/>
        <v/>
      </c>
      <c r="D2783" s="69" t="str">
        <f>IF(TimeSpend[[#This Row],[Network Description]]&lt;&gt;"",VLOOKUP(TimeSpend[[#This Row],[Network Description]],Projects!A:B,2,0),"")</f>
        <v/>
      </c>
      <c r="F2783" s="96"/>
      <c r="L2783" s="69" t="str">
        <f>IF(TimeSpend[[#This Row],[Personnel number]]&lt;&gt;"",Utilization!$J$2,"")</f>
        <v/>
      </c>
      <c r="M2783" s="69" t="str">
        <f>IF(TimeSpend[[#This Row],[Personnel number]]&lt;&gt;"",VLOOKUP(TimeSpend[[#This Row],[Personnel number]],Users!A:B,2,0),"")</f>
        <v/>
      </c>
      <c r="N2783" s="69" t="str">
        <f>IF(TimeSpend[[#This Row],[Network Description]]&lt;&gt;"",VLOOKUP(TimeSpend[[#This Row],[Network Description]],Projects!A:C,3,0),"")</f>
        <v/>
      </c>
      <c r="O2783" s="69" t="str">
        <f>IF(TimeSpend[[#This Row],[Activity]]&lt;&gt;"",VLOOKUP(TimeSpend[[#This Row],[Activity]],Activity,2,FALSE),"")</f>
        <v/>
      </c>
    </row>
    <row r="2784" spans="3:15" ht="16.5" customHeight="1" x14ac:dyDescent="0.25">
      <c r="C2784" s="68" t="str">
        <f t="shared" si="46"/>
        <v/>
      </c>
      <c r="D2784" s="69" t="str">
        <f>IF(TimeSpend[[#This Row],[Network Description]]&lt;&gt;"",VLOOKUP(TimeSpend[[#This Row],[Network Description]],Projects!A:B,2,0),"")</f>
        <v/>
      </c>
      <c r="F2784" s="96"/>
      <c r="L2784" s="69" t="str">
        <f>IF(TimeSpend[[#This Row],[Personnel number]]&lt;&gt;"",Utilization!$J$2,"")</f>
        <v/>
      </c>
      <c r="M2784" s="69" t="str">
        <f>IF(TimeSpend[[#This Row],[Personnel number]]&lt;&gt;"",VLOOKUP(TimeSpend[[#This Row],[Personnel number]],Users!A:B,2,0),"")</f>
        <v/>
      </c>
      <c r="N2784" s="69" t="str">
        <f>IF(TimeSpend[[#This Row],[Network Description]]&lt;&gt;"",VLOOKUP(TimeSpend[[#This Row],[Network Description]],Projects!A:C,3,0),"")</f>
        <v/>
      </c>
      <c r="O2784" s="69" t="str">
        <f>IF(TimeSpend[[#This Row],[Activity]]&lt;&gt;"",VLOOKUP(TimeSpend[[#This Row],[Activity]],Activity,2,FALSE),"")</f>
        <v/>
      </c>
    </row>
    <row r="2785" spans="3:15" ht="16.5" customHeight="1" x14ac:dyDescent="0.25">
      <c r="C2785" s="68" t="str">
        <f t="shared" si="46"/>
        <v/>
      </c>
      <c r="D2785" s="69" t="str">
        <f>IF(TimeSpend[[#This Row],[Network Description]]&lt;&gt;"",VLOOKUP(TimeSpend[[#This Row],[Network Description]],Projects!A:B,2,0),"")</f>
        <v/>
      </c>
      <c r="F2785" s="96"/>
      <c r="L2785" s="69" t="str">
        <f>IF(TimeSpend[[#This Row],[Personnel number]]&lt;&gt;"",Utilization!$J$2,"")</f>
        <v/>
      </c>
      <c r="M2785" s="69" t="str">
        <f>IF(TimeSpend[[#This Row],[Personnel number]]&lt;&gt;"",VLOOKUP(TimeSpend[[#This Row],[Personnel number]],Users!A:B,2,0),"")</f>
        <v/>
      </c>
      <c r="N2785" s="69" t="str">
        <f>IF(TimeSpend[[#This Row],[Network Description]]&lt;&gt;"",VLOOKUP(TimeSpend[[#This Row],[Network Description]],Projects!A:C,3,0),"")</f>
        <v/>
      </c>
      <c r="O2785" s="69" t="str">
        <f>IF(TimeSpend[[#This Row],[Activity]]&lt;&gt;"",VLOOKUP(TimeSpend[[#This Row],[Activity]],Activity,2,FALSE),"")</f>
        <v/>
      </c>
    </row>
    <row r="2786" spans="3:15" ht="16.5" customHeight="1" x14ac:dyDescent="0.25">
      <c r="C2786" s="68" t="str">
        <f t="shared" si="46"/>
        <v/>
      </c>
      <c r="D2786" s="69" t="str">
        <f>IF(TimeSpend[[#This Row],[Network Description]]&lt;&gt;"",VLOOKUP(TimeSpend[[#This Row],[Network Description]],Projects!A:B,2,0),"")</f>
        <v/>
      </c>
      <c r="F2786" s="96"/>
      <c r="L2786" s="69" t="str">
        <f>IF(TimeSpend[[#This Row],[Personnel number]]&lt;&gt;"",Utilization!$J$2,"")</f>
        <v/>
      </c>
      <c r="M2786" s="69" t="str">
        <f>IF(TimeSpend[[#This Row],[Personnel number]]&lt;&gt;"",VLOOKUP(TimeSpend[[#This Row],[Personnel number]],Users!A:B,2,0),"")</f>
        <v/>
      </c>
      <c r="N2786" s="69" t="str">
        <f>IF(TimeSpend[[#This Row],[Network Description]]&lt;&gt;"",VLOOKUP(TimeSpend[[#This Row],[Network Description]],Projects!A:C,3,0),"")</f>
        <v/>
      </c>
      <c r="O2786" s="69" t="str">
        <f>IF(TimeSpend[[#This Row],[Activity]]&lt;&gt;"",VLOOKUP(TimeSpend[[#This Row],[Activity]],Activity,2,FALSE),"")</f>
        <v/>
      </c>
    </row>
    <row r="2787" spans="3:15" ht="16.5" customHeight="1" x14ac:dyDescent="0.25">
      <c r="C2787" s="68" t="str">
        <f t="shared" si="46"/>
        <v/>
      </c>
      <c r="D2787" s="69" t="str">
        <f>IF(TimeSpend[[#This Row],[Network Description]]&lt;&gt;"",VLOOKUP(TimeSpend[[#This Row],[Network Description]],Projects!A:B,2,0),"")</f>
        <v/>
      </c>
      <c r="F2787" s="96"/>
      <c r="L2787" s="69" t="str">
        <f>IF(TimeSpend[[#This Row],[Personnel number]]&lt;&gt;"",Utilization!$J$2,"")</f>
        <v/>
      </c>
      <c r="M2787" s="69" t="str">
        <f>IF(TimeSpend[[#This Row],[Personnel number]]&lt;&gt;"",VLOOKUP(TimeSpend[[#This Row],[Personnel number]],Users!A:B,2,0),"")</f>
        <v/>
      </c>
      <c r="N2787" s="69" t="str">
        <f>IF(TimeSpend[[#This Row],[Network Description]]&lt;&gt;"",VLOOKUP(TimeSpend[[#This Row],[Network Description]],Projects!A:C,3,0),"")</f>
        <v/>
      </c>
      <c r="O2787" s="69" t="str">
        <f>IF(TimeSpend[[#This Row],[Activity]]&lt;&gt;"",VLOOKUP(TimeSpend[[#This Row],[Activity]],Activity,2,FALSE),"")</f>
        <v/>
      </c>
    </row>
    <row r="2788" spans="3:15" ht="16.5" customHeight="1" x14ac:dyDescent="0.25">
      <c r="C2788" s="68" t="str">
        <f t="shared" si="46"/>
        <v/>
      </c>
      <c r="D2788" s="69" t="str">
        <f>IF(TimeSpend[[#This Row],[Network Description]]&lt;&gt;"",VLOOKUP(TimeSpend[[#This Row],[Network Description]],Projects!A:B,2,0),"")</f>
        <v/>
      </c>
      <c r="F2788" s="96"/>
      <c r="L2788" s="69" t="str">
        <f>IF(TimeSpend[[#This Row],[Personnel number]]&lt;&gt;"",Utilization!$J$2,"")</f>
        <v/>
      </c>
      <c r="M2788" s="69" t="str">
        <f>IF(TimeSpend[[#This Row],[Personnel number]]&lt;&gt;"",VLOOKUP(TimeSpend[[#This Row],[Personnel number]],Users!A:B,2,0),"")</f>
        <v/>
      </c>
      <c r="N2788" s="69" t="str">
        <f>IF(TimeSpend[[#This Row],[Network Description]]&lt;&gt;"",VLOOKUP(TimeSpend[[#This Row],[Network Description]],Projects!A:C,3,0),"")</f>
        <v/>
      </c>
      <c r="O2788" s="69" t="str">
        <f>IF(TimeSpend[[#This Row],[Activity]]&lt;&gt;"",VLOOKUP(TimeSpend[[#This Row],[Activity]],Activity,2,FALSE),"")</f>
        <v/>
      </c>
    </row>
    <row r="2789" spans="3:15" ht="16.5" customHeight="1" x14ac:dyDescent="0.25">
      <c r="C2789" s="68" t="str">
        <f t="shared" si="46"/>
        <v/>
      </c>
      <c r="D2789" s="69" t="str">
        <f>IF(TimeSpend[[#This Row],[Network Description]]&lt;&gt;"",VLOOKUP(TimeSpend[[#This Row],[Network Description]],Projects!A:B,2,0),"")</f>
        <v/>
      </c>
      <c r="F2789" s="96"/>
      <c r="L2789" s="69" t="str">
        <f>IF(TimeSpend[[#This Row],[Personnel number]]&lt;&gt;"",Utilization!$J$2,"")</f>
        <v/>
      </c>
      <c r="M2789" s="69" t="str">
        <f>IF(TimeSpend[[#This Row],[Personnel number]]&lt;&gt;"",VLOOKUP(TimeSpend[[#This Row],[Personnel number]],Users!A:B,2,0),"")</f>
        <v/>
      </c>
      <c r="N2789" s="69" t="str">
        <f>IF(TimeSpend[[#This Row],[Network Description]]&lt;&gt;"",VLOOKUP(TimeSpend[[#This Row],[Network Description]],Projects!A:C,3,0),"")</f>
        <v/>
      </c>
      <c r="O2789" s="69" t="str">
        <f>IF(TimeSpend[[#This Row],[Activity]]&lt;&gt;"",VLOOKUP(TimeSpend[[#This Row],[Activity]],Activity,2,FALSE),"")</f>
        <v/>
      </c>
    </row>
    <row r="2790" spans="3:15" ht="16.5" customHeight="1" x14ac:dyDescent="0.25">
      <c r="C2790" s="68" t="str">
        <f t="shared" si="46"/>
        <v/>
      </c>
      <c r="D2790" s="69" t="str">
        <f>IF(TimeSpend[[#This Row],[Network Description]]&lt;&gt;"",VLOOKUP(TimeSpend[[#This Row],[Network Description]],Projects!A:B,2,0),"")</f>
        <v/>
      </c>
      <c r="F2790" s="96"/>
      <c r="L2790" s="69" t="str">
        <f>IF(TimeSpend[[#This Row],[Personnel number]]&lt;&gt;"",Utilization!$J$2,"")</f>
        <v/>
      </c>
      <c r="M2790" s="69" t="str">
        <f>IF(TimeSpend[[#This Row],[Personnel number]]&lt;&gt;"",VLOOKUP(TimeSpend[[#This Row],[Personnel number]],Users!A:B,2,0),"")</f>
        <v/>
      </c>
      <c r="N2790" s="69" t="str">
        <f>IF(TimeSpend[[#This Row],[Network Description]]&lt;&gt;"",VLOOKUP(TimeSpend[[#This Row],[Network Description]],Projects!A:C,3,0),"")</f>
        <v/>
      </c>
      <c r="O2790" s="69" t="str">
        <f>IF(TimeSpend[[#This Row],[Activity]]&lt;&gt;"",VLOOKUP(TimeSpend[[#This Row],[Activity]],Activity,2,FALSE),"")</f>
        <v/>
      </c>
    </row>
    <row r="2791" spans="3:15" ht="16.5" customHeight="1" x14ac:dyDescent="0.25">
      <c r="C2791" s="68" t="str">
        <f t="shared" si="46"/>
        <v/>
      </c>
      <c r="D2791" s="69" t="str">
        <f>IF(TimeSpend[[#This Row],[Network Description]]&lt;&gt;"",VLOOKUP(TimeSpend[[#This Row],[Network Description]],Projects!A:B,2,0),"")</f>
        <v/>
      </c>
      <c r="F2791" s="96"/>
      <c r="L2791" s="69" t="str">
        <f>IF(TimeSpend[[#This Row],[Personnel number]]&lt;&gt;"",Utilization!$J$2,"")</f>
        <v/>
      </c>
      <c r="M2791" s="69" t="str">
        <f>IF(TimeSpend[[#This Row],[Personnel number]]&lt;&gt;"",VLOOKUP(TimeSpend[[#This Row],[Personnel number]],Users!A:B,2,0),"")</f>
        <v/>
      </c>
      <c r="N2791" s="69" t="str">
        <f>IF(TimeSpend[[#This Row],[Network Description]]&lt;&gt;"",VLOOKUP(TimeSpend[[#This Row],[Network Description]],Projects!A:C,3,0),"")</f>
        <v/>
      </c>
      <c r="O2791" s="69" t="str">
        <f>IF(TimeSpend[[#This Row],[Activity]]&lt;&gt;"",VLOOKUP(TimeSpend[[#This Row],[Activity]],Activity,2,FALSE),"")</f>
        <v/>
      </c>
    </row>
    <row r="2792" spans="3:15" ht="16.5" customHeight="1" x14ac:dyDescent="0.25">
      <c r="C2792" s="68" t="str">
        <f t="shared" si="46"/>
        <v/>
      </c>
      <c r="D2792" s="69" t="str">
        <f>IF(TimeSpend[[#This Row],[Network Description]]&lt;&gt;"",VLOOKUP(TimeSpend[[#This Row],[Network Description]],Projects!A:B,2,0),"")</f>
        <v/>
      </c>
      <c r="F2792" s="96"/>
      <c r="L2792" s="69" t="str">
        <f>IF(TimeSpend[[#This Row],[Personnel number]]&lt;&gt;"",Utilization!$J$2,"")</f>
        <v/>
      </c>
      <c r="M2792" s="69" t="str">
        <f>IF(TimeSpend[[#This Row],[Personnel number]]&lt;&gt;"",VLOOKUP(TimeSpend[[#This Row],[Personnel number]],Users!A:B,2,0),"")</f>
        <v/>
      </c>
      <c r="N2792" s="69" t="str">
        <f>IF(TimeSpend[[#This Row],[Network Description]]&lt;&gt;"",VLOOKUP(TimeSpend[[#This Row],[Network Description]],Projects!A:C,3,0),"")</f>
        <v/>
      </c>
      <c r="O2792" s="69" t="str">
        <f>IF(TimeSpend[[#This Row],[Activity]]&lt;&gt;"",VLOOKUP(TimeSpend[[#This Row],[Activity]],Activity,2,FALSE),"")</f>
        <v/>
      </c>
    </row>
    <row r="2793" spans="3:15" ht="16.5" customHeight="1" x14ac:dyDescent="0.25">
      <c r="C2793" s="68" t="str">
        <f t="shared" si="46"/>
        <v/>
      </c>
      <c r="D2793" s="69" t="str">
        <f>IF(TimeSpend[[#This Row],[Network Description]]&lt;&gt;"",VLOOKUP(TimeSpend[[#This Row],[Network Description]],Projects!A:B,2,0),"")</f>
        <v/>
      </c>
      <c r="F2793" s="96"/>
      <c r="L2793" s="69" t="str">
        <f>IF(TimeSpend[[#This Row],[Personnel number]]&lt;&gt;"",Utilization!$J$2,"")</f>
        <v/>
      </c>
      <c r="M2793" s="69" t="str">
        <f>IF(TimeSpend[[#This Row],[Personnel number]]&lt;&gt;"",VLOOKUP(TimeSpend[[#This Row],[Personnel number]],Users!A:B,2,0),"")</f>
        <v/>
      </c>
      <c r="N2793" s="69" t="str">
        <f>IF(TimeSpend[[#This Row],[Network Description]]&lt;&gt;"",VLOOKUP(TimeSpend[[#This Row],[Network Description]],Projects!A:C,3,0),"")</f>
        <v/>
      </c>
      <c r="O2793" s="69" t="str">
        <f>IF(TimeSpend[[#This Row],[Activity]]&lt;&gt;"",VLOOKUP(TimeSpend[[#This Row],[Activity]],Activity,2,FALSE),"")</f>
        <v/>
      </c>
    </row>
    <row r="2794" spans="3:15" ht="16.5" customHeight="1" x14ac:dyDescent="0.25">
      <c r="C2794" s="68" t="str">
        <f t="shared" si="46"/>
        <v/>
      </c>
      <c r="D2794" s="69" t="str">
        <f>IF(TimeSpend[[#This Row],[Network Description]]&lt;&gt;"",VLOOKUP(TimeSpend[[#This Row],[Network Description]],Projects!A:B,2,0),"")</f>
        <v/>
      </c>
      <c r="F2794" s="96"/>
      <c r="L2794" s="69" t="str">
        <f>IF(TimeSpend[[#This Row],[Personnel number]]&lt;&gt;"",Utilization!$J$2,"")</f>
        <v/>
      </c>
      <c r="M2794" s="69" t="str">
        <f>IF(TimeSpend[[#This Row],[Personnel number]]&lt;&gt;"",VLOOKUP(TimeSpend[[#This Row],[Personnel number]],Users!A:B,2,0),"")</f>
        <v/>
      </c>
      <c r="N2794" s="69" t="str">
        <f>IF(TimeSpend[[#This Row],[Network Description]]&lt;&gt;"",VLOOKUP(TimeSpend[[#This Row],[Network Description]],Projects!A:C,3,0),"")</f>
        <v/>
      </c>
      <c r="O2794" s="69" t="str">
        <f>IF(TimeSpend[[#This Row],[Activity]]&lt;&gt;"",VLOOKUP(TimeSpend[[#This Row],[Activity]],Activity,2,FALSE),"")</f>
        <v/>
      </c>
    </row>
    <row r="2795" spans="3:15" ht="16.5" customHeight="1" x14ac:dyDescent="0.25">
      <c r="C2795" s="68" t="str">
        <f t="shared" si="46"/>
        <v/>
      </c>
      <c r="D2795" s="69" t="str">
        <f>IF(TimeSpend[[#This Row],[Network Description]]&lt;&gt;"",VLOOKUP(TimeSpend[[#This Row],[Network Description]],Projects!A:B,2,0),"")</f>
        <v/>
      </c>
      <c r="F2795" s="96"/>
      <c r="L2795" s="69" t="str">
        <f>IF(TimeSpend[[#This Row],[Personnel number]]&lt;&gt;"",Utilization!$J$2,"")</f>
        <v/>
      </c>
      <c r="M2795" s="69" t="str">
        <f>IF(TimeSpend[[#This Row],[Personnel number]]&lt;&gt;"",VLOOKUP(TimeSpend[[#This Row],[Personnel number]],Users!A:B,2,0),"")</f>
        <v/>
      </c>
      <c r="N2795" s="69" t="str">
        <f>IF(TimeSpend[[#This Row],[Network Description]]&lt;&gt;"",VLOOKUP(TimeSpend[[#This Row],[Network Description]],Projects!A:C,3,0),"")</f>
        <v/>
      </c>
      <c r="O2795" s="69" t="str">
        <f>IF(TimeSpend[[#This Row],[Activity]]&lt;&gt;"",VLOOKUP(TimeSpend[[#This Row],[Activity]],Activity,2,FALSE),"")</f>
        <v/>
      </c>
    </row>
    <row r="2796" spans="3:15" ht="16.5" customHeight="1" x14ac:dyDescent="0.25">
      <c r="C2796" s="68" t="str">
        <f t="shared" si="46"/>
        <v/>
      </c>
      <c r="D2796" s="69" t="str">
        <f>IF(TimeSpend[[#This Row],[Network Description]]&lt;&gt;"",VLOOKUP(TimeSpend[[#This Row],[Network Description]],Projects!A:B,2,0),"")</f>
        <v/>
      </c>
      <c r="F2796" s="96"/>
      <c r="L2796" s="69" t="str">
        <f>IF(TimeSpend[[#This Row],[Personnel number]]&lt;&gt;"",Utilization!$J$2,"")</f>
        <v/>
      </c>
      <c r="M2796" s="69" t="str">
        <f>IF(TimeSpend[[#This Row],[Personnel number]]&lt;&gt;"",VLOOKUP(TimeSpend[[#This Row],[Personnel number]],Users!A:B,2,0),"")</f>
        <v/>
      </c>
      <c r="N2796" s="69" t="str">
        <f>IF(TimeSpend[[#This Row],[Network Description]]&lt;&gt;"",VLOOKUP(TimeSpend[[#This Row],[Network Description]],Projects!A:C,3,0),"")</f>
        <v/>
      </c>
      <c r="O2796" s="69" t="str">
        <f>IF(TimeSpend[[#This Row],[Activity]]&lt;&gt;"",VLOOKUP(TimeSpend[[#This Row],[Activity]],Activity,2,FALSE),"")</f>
        <v/>
      </c>
    </row>
    <row r="2797" spans="3:15" ht="16.5" customHeight="1" x14ac:dyDescent="0.25">
      <c r="C2797" s="68" t="str">
        <f t="shared" si="46"/>
        <v/>
      </c>
      <c r="D2797" s="69" t="str">
        <f>IF(TimeSpend[[#This Row],[Network Description]]&lt;&gt;"",VLOOKUP(TimeSpend[[#This Row],[Network Description]],Projects!A:B,2,0),"")</f>
        <v/>
      </c>
      <c r="F2797" s="96"/>
      <c r="L2797" s="69" t="str">
        <f>IF(TimeSpend[[#This Row],[Personnel number]]&lt;&gt;"",Utilization!$J$2,"")</f>
        <v/>
      </c>
      <c r="M2797" s="69" t="str">
        <f>IF(TimeSpend[[#This Row],[Personnel number]]&lt;&gt;"",VLOOKUP(TimeSpend[[#This Row],[Personnel number]],Users!A:B,2,0),"")</f>
        <v/>
      </c>
      <c r="N2797" s="69" t="str">
        <f>IF(TimeSpend[[#This Row],[Network Description]]&lt;&gt;"",VLOOKUP(TimeSpend[[#This Row],[Network Description]],Projects!A:C,3,0),"")</f>
        <v/>
      </c>
      <c r="O2797" s="69" t="str">
        <f>IF(TimeSpend[[#This Row],[Activity]]&lt;&gt;"",VLOOKUP(TimeSpend[[#This Row],[Activity]],Activity,2,FALSE),"")</f>
        <v/>
      </c>
    </row>
    <row r="2798" spans="3:15" ht="16.5" customHeight="1" x14ac:dyDescent="0.25">
      <c r="C2798" s="68" t="str">
        <f t="shared" si="46"/>
        <v/>
      </c>
      <c r="D2798" s="69" t="str">
        <f>IF(TimeSpend[[#This Row],[Network Description]]&lt;&gt;"",VLOOKUP(TimeSpend[[#This Row],[Network Description]],Projects!A:B,2,0),"")</f>
        <v/>
      </c>
      <c r="F2798" s="96"/>
      <c r="L2798" s="69" t="str">
        <f>IF(TimeSpend[[#This Row],[Personnel number]]&lt;&gt;"",Utilization!$J$2,"")</f>
        <v/>
      </c>
      <c r="M2798" s="69" t="str">
        <f>IF(TimeSpend[[#This Row],[Personnel number]]&lt;&gt;"",VLOOKUP(TimeSpend[[#This Row],[Personnel number]],Users!A:B,2,0),"")</f>
        <v/>
      </c>
      <c r="N2798" s="69" t="str">
        <f>IF(TimeSpend[[#This Row],[Network Description]]&lt;&gt;"",VLOOKUP(TimeSpend[[#This Row],[Network Description]],Projects!A:C,3,0),"")</f>
        <v/>
      </c>
      <c r="O2798" s="69" t="str">
        <f>IF(TimeSpend[[#This Row],[Activity]]&lt;&gt;"",VLOOKUP(TimeSpend[[#This Row],[Activity]],Activity,2,FALSE),"")</f>
        <v/>
      </c>
    </row>
    <row r="2799" spans="3:15" ht="16.5" customHeight="1" x14ac:dyDescent="0.25">
      <c r="C2799" s="68" t="str">
        <f t="shared" si="46"/>
        <v/>
      </c>
      <c r="D2799" s="69" t="str">
        <f>IF(TimeSpend[[#This Row],[Network Description]]&lt;&gt;"",VLOOKUP(TimeSpend[[#This Row],[Network Description]],Projects!A:B,2,0),"")</f>
        <v/>
      </c>
      <c r="F2799" s="96"/>
      <c r="L2799" s="69" t="str">
        <f>IF(TimeSpend[[#This Row],[Personnel number]]&lt;&gt;"",Utilization!$J$2,"")</f>
        <v/>
      </c>
      <c r="M2799" s="69" t="str">
        <f>IF(TimeSpend[[#This Row],[Personnel number]]&lt;&gt;"",VLOOKUP(TimeSpend[[#This Row],[Personnel number]],Users!A:B,2,0),"")</f>
        <v/>
      </c>
      <c r="N2799" s="69" t="str">
        <f>IF(TimeSpend[[#This Row],[Network Description]]&lt;&gt;"",VLOOKUP(TimeSpend[[#This Row],[Network Description]],Projects!A:C,3,0),"")</f>
        <v/>
      </c>
      <c r="O2799" s="69" t="str">
        <f>IF(TimeSpend[[#This Row],[Activity]]&lt;&gt;"",VLOOKUP(TimeSpend[[#This Row],[Activity]],Activity,2,FALSE),"")</f>
        <v/>
      </c>
    </row>
    <row r="2800" spans="3:15" ht="16.5" customHeight="1" x14ac:dyDescent="0.25">
      <c r="C2800" s="68" t="str">
        <f t="shared" si="46"/>
        <v/>
      </c>
      <c r="D2800" s="69" t="str">
        <f>IF(TimeSpend[[#This Row],[Network Description]]&lt;&gt;"",VLOOKUP(TimeSpend[[#This Row],[Network Description]],Projects!A:B,2,0),"")</f>
        <v/>
      </c>
      <c r="F2800" s="96"/>
      <c r="L2800" s="69" t="str">
        <f>IF(TimeSpend[[#This Row],[Personnel number]]&lt;&gt;"",Utilization!$J$2,"")</f>
        <v/>
      </c>
      <c r="M2800" s="69" t="str">
        <f>IF(TimeSpend[[#This Row],[Personnel number]]&lt;&gt;"",VLOOKUP(TimeSpend[[#This Row],[Personnel number]],Users!A:B,2,0),"")</f>
        <v/>
      </c>
      <c r="N2800" s="69" t="str">
        <f>IF(TimeSpend[[#This Row],[Network Description]]&lt;&gt;"",VLOOKUP(TimeSpend[[#This Row],[Network Description]],Projects!A:C,3,0),"")</f>
        <v/>
      </c>
      <c r="O2800" s="69" t="str">
        <f>IF(TimeSpend[[#This Row],[Activity]]&lt;&gt;"",VLOOKUP(TimeSpend[[#This Row],[Activity]],Activity,2,FALSE),"")</f>
        <v/>
      </c>
    </row>
    <row r="2801" spans="3:15" ht="16.5" customHeight="1" x14ac:dyDescent="0.25">
      <c r="C2801" s="68" t="str">
        <f t="shared" si="46"/>
        <v/>
      </c>
      <c r="D2801" s="69" t="str">
        <f>IF(TimeSpend[[#This Row],[Network Description]]&lt;&gt;"",VLOOKUP(TimeSpend[[#This Row],[Network Description]],Projects!A:B,2,0),"")</f>
        <v/>
      </c>
      <c r="F2801" s="96"/>
      <c r="L2801" s="69" t="str">
        <f>IF(TimeSpend[[#This Row],[Personnel number]]&lt;&gt;"",Utilization!$J$2,"")</f>
        <v/>
      </c>
      <c r="M2801" s="69" t="str">
        <f>IF(TimeSpend[[#This Row],[Personnel number]]&lt;&gt;"",VLOOKUP(TimeSpend[[#This Row],[Personnel number]],Users!A:B,2,0),"")</f>
        <v/>
      </c>
      <c r="N2801" s="69" t="str">
        <f>IF(TimeSpend[[#This Row],[Network Description]]&lt;&gt;"",VLOOKUP(TimeSpend[[#This Row],[Network Description]],Projects!A:C,3,0),"")</f>
        <v/>
      </c>
      <c r="O2801" s="69" t="str">
        <f>IF(TimeSpend[[#This Row],[Activity]]&lt;&gt;"",VLOOKUP(TimeSpend[[#This Row],[Activity]],Activity,2,FALSE),"")</f>
        <v/>
      </c>
    </row>
    <row r="2802" spans="3:15" ht="16.5" customHeight="1" x14ac:dyDescent="0.25">
      <c r="C2802" s="68" t="str">
        <f t="shared" si="46"/>
        <v/>
      </c>
      <c r="D2802" s="69" t="str">
        <f>IF(TimeSpend[[#This Row],[Network Description]]&lt;&gt;"",VLOOKUP(TimeSpend[[#This Row],[Network Description]],Projects!A:B,2,0),"")</f>
        <v/>
      </c>
      <c r="F2802" s="96"/>
      <c r="L2802" s="69" t="str">
        <f>IF(TimeSpend[[#This Row],[Personnel number]]&lt;&gt;"",Utilization!$J$2,"")</f>
        <v/>
      </c>
      <c r="M2802" s="69" t="str">
        <f>IF(TimeSpend[[#This Row],[Personnel number]]&lt;&gt;"",VLOOKUP(TimeSpend[[#This Row],[Personnel number]],Users!A:B,2,0),"")</f>
        <v/>
      </c>
      <c r="N2802" s="69" t="str">
        <f>IF(TimeSpend[[#This Row],[Network Description]]&lt;&gt;"",VLOOKUP(TimeSpend[[#This Row],[Network Description]],Projects!A:C,3,0),"")</f>
        <v/>
      </c>
      <c r="O2802" s="69" t="str">
        <f>IF(TimeSpend[[#This Row],[Activity]]&lt;&gt;"",VLOOKUP(TimeSpend[[#This Row],[Activity]],Activity,2,FALSE),"")</f>
        <v/>
      </c>
    </row>
    <row r="2803" spans="3:15" ht="16.5" customHeight="1" x14ac:dyDescent="0.25">
      <c r="C2803" s="68" t="str">
        <f t="shared" si="46"/>
        <v/>
      </c>
      <c r="D2803" s="69" t="str">
        <f>IF(TimeSpend[[#This Row],[Network Description]]&lt;&gt;"",VLOOKUP(TimeSpend[[#This Row],[Network Description]],Projects!A:B,2,0),"")</f>
        <v/>
      </c>
      <c r="F2803" s="96"/>
      <c r="L2803" s="69" t="str">
        <f>IF(TimeSpend[[#This Row],[Personnel number]]&lt;&gt;"",Utilization!$J$2,"")</f>
        <v/>
      </c>
      <c r="M2803" s="69" t="str">
        <f>IF(TimeSpend[[#This Row],[Personnel number]]&lt;&gt;"",VLOOKUP(TimeSpend[[#This Row],[Personnel number]],Users!A:B,2,0),"")</f>
        <v/>
      </c>
      <c r="N2803" s="69" t="str">
        <f>IF(TimeSpend[[#This Row],[Network Description]]&lt;&gt;"",VLOOKUP(TimeSpend[[#This Row],[Network Description]],Projects!A:C,3,0),"")</f>
        <v/>
      </c>
      <c r="O2803" s="69" t="str">
        <f>IF(TimeSpend[[#This Row],[Activity]]&lt;&gt;"",VLOOKUP(TimeSpend[[#This Row],[Activity]],Activity,2,FALSE),"")</f>
        <v/>
      </c>
    </row>
    <row r="2804" spans="3:15" ht="16.5" customHeight="1" x14ac:dyDescent="0.25">
      <c r="C2804" s="68" t="str">
        <f t="shared" si="46"/>
        <v/>
      </c>
      <c r="D2804" s="69" t="str">
        <f>IF(TimeSpend[[#This Row],[Network Description]]&lt;&gt;"",VLOOKUP(TimeSpend[[#This Row],[Network Description]],Projects!A:B,2,0),"")</f>
        <v/>
      </c>
      <c r="F2804" s="96"/>
      <c r="L2804" s="69" t="str">
        <f>IF(TimeSpend[[#This Row],[Personnel number]]&lt;&gt;"",Utilization!$J$2,"")</f>
        <v/>
      </c>
      <c r="M2804" s="69" t="str">
        <f>IF(TimeSpend[[#This Row],[Personnel number]]&lt;&gt;"",VLOOKUP(TimeSpend[[#This Row],[Personnel number]],Users!A:B,2,0),"")</f>
        <v/>
      </c>
      <c r="N2804" s="69" t="str">
        <f>IF(TimeSpend[[#This Row],[Network Description]]&lt;&gt;"",VLOOKUP(TimeSpend[[#This Row],[Network Description]],Projects!A:C,3,0),"")</f>
        <v/>
      </c>
      <c r="O2804" s="69" t="str">
        <f>IF(TimeSpend[[#This Row],[Activity]]&lt;&gt;"",VLOOKUP(TimeSpend[[#This Row],[Activity]],Activity,2,FALSE),"")</f>
        <v/>
      </c>
    </row>
    <row r="2805" spans="3:15" ht="16.5" customHeight="1" x14ac:dyDescent="0.25">
      <c r="C2805" s="68" t="str">
        <f t="shared" si="46"/>
        <v/>
      </c>
      <c r="D2805" s="69" t="str">
        <f>IF(TimeSpend[[#This Row],[Network Description]]&lt;&gt;"",VLOOKUP(TimeSpend[[#This Row],[Network Description]],Projects!A:B,2,0),"")</f>
        <v/>
      </c>
      <c r="F2805" s="96"/>
      <c r="L2805" s="69" t="str">
        <f>IF(TimeSpend[[#This Row],[Personnel number]]&lt;&gt;"",Utilization!$J$2,"")</f>
        <v/>
      </c>
      <c r="M2805" s="69" t="str">
        <f>IF(TimeSpend[[#This Row],[Personnel number]]&lt;&gt;"",VLOOKUP(TimeSpend[[#This Row],[Personnel number]],Users!A:B,2,0),"")</f>
        <v/>
      </c>
      <c r="N2805" s="69" t="str">
        <f>IF(TimeSpend[[#This Row],[Network Description]]&lt;&gt;"",VLOOKUP(TimeSpend[[#This Row],[Network Description]],Projects!A:C,3,0),"")</f>
        <v/>
      </c>
      <c r="O2805" s="69" t="str">
        <f>IF(TimeSpend[[#This Row],[Activity]]&lt;&gt;"",VLOOKUP(TimeSpend[[#This Row],[Activity]],Activity,2,FALSE),"")</f>
        <v/>
      </c>
    </row>
    <row r="2806" spans="3:15" ht="16.5" customHeight="1" x14ac:dyDescent="0.25">
      <c r="C2806" s="68" t="str">
        <f t="shared" si="46"/>
        <v/>
      </c>
      <c r="D2806" s="69" t="str">
        <f>IF(TimeSpend[[#This Row],[Network Description]]&lt;&gt;"",VLOOKUP(TimeSpend[[#This Row],[Network Description]],Projects!A:B,2,0),"")</f>
        <v/>
      </c>
      <c r="F2806" s="96"/>
      <c r="L2806" s="69" t="str">
        <f>IF(TimeSpend[[#This Row],[Personnel number]]&lt;&gt;"",Utilization!$J$2,"")</f>
        <v/>
      </c>
      <c r="M2806" s="69" t="str">
        <f>IF(TimeSpend[[#This Row],[Personnel number]]&lt;&gt;"",VLOOKUP(TimeSpend[[#This Row],[Personnel number]],Users!A:B,2,0),"")</f>
        <v/>
      </c>
      <c r="N2806" s="69" t="str">
        <f>IF(TimeSpend[[#This Row],[Network Description]]&lt;&gt;"",VLOOKUP(TimeSpend[[#This Row],[Network Description]],Projects!A:C,3,0),"")</f>
        <v/>
      </c>
      <c r="O2806" s="69" t="str">
        <f>IF(TimeSpend[[#This Row],[Activity]]&lt;&gt;"",VLOOKUP(TimeSpend[[#This Row],[Activity]],Activity,2,FALSE),"")</f>
        <v/>
      </c>
    </row>
    <row r="2807" spans="3:15" ht="16.5" customHeight="1" x14ac:dyDescent="0.25">
      <c r="C2807" s="68" t="str">
        <f t="shared" si="46"/>
        <v/>
      </c>
      <c r="D2807" s="69" t="str">
        <f>IF(TimeSpend[[#This Row],[Network Description]]&lt;&gt;"",VLOOKUP(TimeSpend[[#This Row],[Network Description]],Projects!A:B,2,0),"")</f>
        <v/>
      </c>
      <c r="F2807" s="96"/>
      <c r="L2807" s="69" t="str">
        <f>IF(TimeSpend[[#This Row],[Personnel number]]&lt;&gt;"",Utilization!$J$2,"")</f>
        <v/>
      </c>
      <c r="M2807" s="69" t="str">
        <f>IF(TimeSpend[[#This Row],[Personnel number]]&lt;&gt;"",VLOOKUP(TimeSpend[[#This Row],[Personnel number]],Users!A:B,2,0),"")</f>
        <v/>
      </c>
      <c r="N2807" s="69" t="str">
        <f>IF(TimeSpend[[#This Row],[Network Description]]&lt;&gt;"",VLOOKUP(TimeSpend[[#This Row],[Network Description]],Projects!A:C,3,0),"")</f>
        <v/>
      </c>
      <c r="O2807" s="69" t="str">
        <f>IF(TimeSpend[[#This Row],[Activity]]&lt;&gt;"",VLOOKUP(TimeSpend[[#This Row],[Activity]],Activity,2,FALSE),"")</f>
        <v/>
      </c>
    </row>
    <row r="2808" spans="3:15" ht="16.5" customHeight="1" x14ac:dyDescent="0.25">
      <c r="C2808" s="68" t="str">
        <f t="shared" si="46"/>
        <v/>
      </c>
      <c r="D2808" s="69" t="str">
        <f>IF(TimeSpend[[#This Row],[Network Description]]&lt;&gt;"",VLOOKUP(TimeSpend[[#This Row],[Network Description]],Projects!A:B,2,0),"")</f>
        <v/>
      </c>
      <c r="F2808" s="96"/>
      <c r="L2808" s="69" t="str">
        <f>IF(TimeSpend[[#This Row],[Personnel number]]&lt;&gt;"",Utilization!$J$2,"")</f>
        <v/>
      </c>
      <c r="M2808" s="69" t="str">
        <f>IF(TimeSpend[[#This Row],[Personnel number]]&lt;&gt;"",VLOOKUP(TimeSpend[[#This Row],[Personnel number]],Users!A:B,2,0),"")</f>
        <v/>
      </c>
      <c r="N2808" s="69" t="str">
        <f>IF(TimeSpend[[#This Row],[Network Description]]&lt;&gt;"",VLOOKUP(TimeSpend[[#This Row],[Network Description]],Projects!A:C,3,0),"")</f>
        <v/>
      </c>
      <c r="O2808" s="69" t="str">
        <f>IF(TimeSpend[[#This Row],[Activity]]&lt;&gt;"",VLOOKUP(TimeSpend[[#This Row],[Activity]],Activity,2,FALSE),"")</f>
        <v/>
      </c>
    </row>
    <row r="2809" spans="3:15" ht="16.5" customHeight="1" x14ac:dyDescent="0.25">
      <c r="C2809" s="68" t="str">
        <f t="shared" si="46"/>
        <v/>
      </c>
      <c r="D2809" s="69" t="str">
        <f>IF(TimeSpend[[#This Row],[Network Description]]&lt;&gt;"",VLOOKUP(TimeSpend[[#This Row],[Network Description]],Projects!A:B,2,0),"")</f>
        <v/>
      </c>
      <c r="F2809" s="96"/>
      <c r="L2809" s="69" t="str">
        <f>IF(TimeSpend[[#This Row],[Personnel number]]&lt;&gt;"",Utilization!$J$2,"")</f>
        <v/>
      </c>
      <c r="M2809" s="69" t="str">
        <f>IF(TimeSpend[[#This Row],[Personnel number]]&lt;&gt;"",VLOOKUP(TimeSpend[[#This Row],[Personnel number]],Users!A:B,2,0),"")</f>
        <v/>
      </c>
      <c r="N2809" s="69" t="str">
        <f>IF(TimeSpend[[#This Row],[Network Description]]&lt;&gt;"",VLOOKUP(TimeSpend[[#This Row],[Network Description]],Projects!A:C,3,0),"")</f>
        <v/>
      </c>
      <c r="O2809" s="69" t="str">
        <f>IF(TimeSpend[[#This Row],[Activity]]&lt;&gt;"",VLOOKUP(TimeSpend[[#This Row],[Activity]],Activity,2,FALSE),"")</f>
        <v/>
      </c>
    </row>
    <row r="2810" spans="3:15" ht="16.5" customHeight="1" x14ac:dyDescent="0.25">
      <c r="C2810" s="68" t="str">
        <f t="shared" si="46"/>
        <v/>
      </c>
      <c r="D2810" s="69" t="str">
        <f>IF(TimeSpend[[#This Row],[Network Description]]&lt;&gt;"",VLOOKUP(TimeSpend[[#This Row],[Network Description]],Projects!A:B,2,0),"")</f>
        <v/>
      </c>
      <c r="F2810" s="96"/>
      <c r="L2810" s="69" t="str">
        <f>IF(TimeSpend[[#This Row],[Personnel number]]&lt;&gt;"",Utilization!$J$2,"")</f>
        <v/>
      </c>
      <c r="M2810" s="69" t="str">
        <f>IF(TimeSpend[[#This Row],[Personnel number]]&lt;&gt;"",VLOOKUP(TimeSpend[[#This Row],[Personnel number]],Users!A:B,2,0),"")</f>
        <v/>
      </c>
      <c r="N2810" s="69" t="str">
        <f>IF(TimeSpend[[#This Row],[Network Description]]&lt;&gt;"",VLOOKUP(TimeSpend[[#This Row],[Network Description]],Projects!A:C,3,0),"")</f>
        <v/>
      </c>
      <c r="O2810" s="69" t="str">
        <f>IF(TimeSpend[[#This Row],[Activity]]&lt;&gt;"",VLOOKUP(TimeSpend[[#This Row],[Activity]],Activity,2,FALSE),"")</f>
        <v/>
      </c>
    </row>
    <row r="2811" spans="3:15" ht="16.5" customHeight="1" x14ac:dyDescent="0.25">
      <c r="C2811" s="68" t="str">
        <f t="shared" si="46"/>
        <v/>
      </c>
      <c r="D2811" s="69" t="str">
        <f>IF(TimeSpend[[#This Row],[Network Description]]&lt;&gt;"",VLOOKUP(TimeSpend[[#This Row],[Network Description]],Projects!A:B,2,0),"")</f>
        <v/>
      </c>
      <c r="F2811" s="96"/>
      <c r="L2811" s="69" t="str">
        <f>IF(TimeSpend[[#This Row],[Personnel number]]&lt;&gt;"",Utilization!$J$2,"")</f>
        <v/>
      </c>
      <c r="M2811" s="69" t="str">
        <f>IF(TimeSpend[[#This Row],[Personnel number]]&lt;&gt;"",VLOOKUP(TimeSpend[[#This Row],[Personnel number]],Users!A:B,2,0),"")</f>
        <v/>
      </c>
      <c r="N2811" s="69" t="str">
        <f>IF(TimeSpend[[#This Row],[Network Description]]&lt;&gt;"",VLOOKUP(TimeSpend[[#This Row],[Network Description]],Projects!A:C,3,0),"")</f>
        <v/>
      </c>
      <c r="O2811" s="69" t="str">
        <f>IF(TimeSpend[[#This Row],[Activity]]&lt;&gt;"",VLOOKUP(TimeSpend[[#This Row],[Activity]],Activity,2,FALSE),"")</f>
        <v/>
      </c>
    </row>
    <row r="2812" spans="3:15" ht="16.5" customHeight="1" x14ac:dyDescent="0.25">
      <c r="C2812" s="68" t="str">
        <f t="shared" si="46"/>
        <v/>
      </c>
      <c r="D2812" s="69" t="str">
        <f>IF(TimeSpend[[#This Row],[Network Description]]&lt;&gt;"",VLOOKUP(TimeSpend[[#This Row],[Network Description]],Projects!A:B,2,0),"")</f>
        <v/>
      </c>
      <c r="F2812" s="96"/>
      <c r="L2812" s="69" t="str">
        <f>IF(TimeSpend[[#This Row],[Personnel number]]&lt;&gt;"",Utilization!$J$2,"")</f>
        <v/>
      </c>
      <c r="M2812" s="69" t="str">
        <f>IF(TimeSpend[[#This Row],[Personnel number]]&lt;&gt;"",VLOOKUP(TimeSpend[[#This Row],[Personnel number]],Users!A:B,2,0),"")</f>
        <v/>
      </c>
      <c r="N2812" s="69" t="str">
        <f>IF(TimeSpend[[#This Row],[Network Description]]&lt;&gt;"",VLOOKUP(TimeSpend[[#This Row],[Network Description]],Projects!A:C,3,0),"")</f>
        <v/>
      </c>
      <c r="O2812" s="69" t="str">
        <f>IF(TimeSpend[[#This Row],[Activity]]&lt;&gt;"",VLOOKUP(TimeSpend[[#This Row],[Activity]],Activity,2,FALSE),"")</f>
        <v/>
      </c>
    </row>
    <row r="2813" spans="3:15" ht="16.5" customHeight="1" x14ac:dyDescent="0.25">
      <c r="C2813" s="68" t="str">
        <f t="shared" si="46"/>
        <v/>
      </c>
      <c r="D2813" s="69" t="str">
        <f>IF(TimeSpend[[#This Row],[Network Description]]&lt;&gt;"",VLOOKUP(TimeSpend[[#This Row],[Network Description]],Projects!A:B,2,0),"")</f>
        <v/>
      </c>
      <c r="F2813" s="96"/>
      <c r="L2813" s="69" t="str">
        <f>IF(TimeSpend[[#This Row],[Personnel number]]&lt;&gt;"",Utilization!$J$2,"")</f>
        <v/>
      </c>
      <c r="M2813" s="69" t="str">
        <f>IF(TimeSpend[[#This Row],[Personnel number]]&lt;&gt;"",VLOOKUP(TimeSpend[[#This Row],[Personnel number]],Users!A:B,2,0),"")</f>
        <v/>
      </c>
      <c r="N2813" s="69" t="str">
        <f>IF(TimeSpend[[#This Row],[Network Description]]&lt;&gt;"",VLOOKUP(TimeSpend[[#This Row],[Network Description]],Projects!A:C,3,0),"")</f>
        <v/>
      </c>
      <c r="O2813" s="69" t="str">
        <f>IF(TimeSpend[[#This Row],[Activity]]&lt;&gt;"",VLOOKUP(TimeSpend[[#This Row],[Activity]],Activity,2,FALSE),"")</f>
        <v/>
      </c>
    </row>
    <row r="2814" spans="3:15" ht="16.5" customHeight="1" x14ac:dyDescent="0.25">
      <c r="C2814" s="68" t="str">
        <f t="shared" si="46"/>
        <v/>
      </c>
      <c r="D2814" s="69" t="str">
        <f>IF(TimeSpend[[#This Row],[Network Description]]&lt;&gt;"",VLOOKUP(TimeSpend[[#This Row],[Network Description]],Projects!A:B,2,0),"")</f>
        <v/>
      </c>
      <c r="F2814" s="96"/>
      <c r="L2814" s="69" t="str">
        <f>IF(TimeSpend[[#This Row],[Personnel number]]&lt;&gt;"",Utilization!$J$2,"")</f>
        <v/>
      </c>
      <c r="M2814" s="69" t="str">
        <f>IF(TimeSpend[[#This Row],[Personnel number]]&lt;&gt;"",VLOOKUP(TimeSpend[[#This Row],[Personnel number]],Users!A:B,2,0),"")</f>
        <v/>
      </c>
      <c r="N2814" s="69" t="str">
        <f>IF(TimeSpend[[#This Row],[Network Description]]&lt;&gt;"",VLOOKUP(TimeSpend[[#This Row],[Network Description]],Projects!A:C,3,0),"")</f>
        <v/>
      </c>
      <c r="O2814" s="69" t="str">
        <f>IF(TimeSpend[[#This Row],[Activity]]&lt;&gt;"",VLOOKUP(TimeSpend[[#This Row],[Activity]],Activity,2,FALSE),"")</f>
        <v/>
      </c>
    </row>
    <row r="2815" spans="3:15" ht="16.5" customHeight="1" x14ac:dyDescent="0.25">
      <c r="C2815" s="68" t="str">
        <f t="shared" si="46"/>
        <v/>
      </c>
      <c r="D2815" s="69" t="str">
        <f>IF(TimeSpend[[#This Row],[Network Description]]&lt;&gt;"",VLOOKUP(TimeSpend[[#This Row],[Network Description]],Projects!A:B,2,0),"")</f>
        <v/>
      </c>
      <c r="F2815" s="96"/>
      <c r="L2815" s="69" t="str">
        <f>IF(TimeSpend[[#This Row],[Personnel number]]&lt;&gt;"",Utilization!$J$2,"")</f>
        <v/>
      </c>
      <c r="M2815" s="69" t="str">
        <f>IF(TimeSpend[[#This Row],[Personnel number]]&lt;&gt;"",VLOOKUP(TimeSpend[[#This Row],[Personnel number]],Users!A:B,2,0),"")</f>
        <v/>
      </c>
      <c r="N2815" s="69" t="str">
        <f>IF(TimeSpend[[#This Row],[Network Description]]&lt;&gt;"",VLOOKUP(TimeSpend[[#This Row],[Network Description]],Projects!A:C,3,0),"")</f>
        <v/>
      </c>
      <c r="O2815" s="69" t="str">
        <f>IF(TimeSpend[[#This Row],[Activity]]&lt;&gt;"",VLOOKUP(TimeSpend[[#This Row],[Activity]],Activity,2,FALSE),"")</f>
        <v/>
      </c>
    </row>
    <row r="2816" spans="3:15" ht="16.5" customHeight="1" x14ac:dyDescent="0.25">
      <c r="C2816" s="68" t="str">
        <f t="shared" si="46"/>
        <v/>
      </c>
      <c r="D2816" s="69" t="str">
        <f>IF(TimeSpend[[#This Row],[Network Description]]&lt;&gt;"",VLOOKUP(TimeSpend[[#This Row],[Network Description]],Projects!A:B,2,0),"")</f>
        <v/>
      </c>
      <c r="F2816" s="96"/>
      <c r="L2816" s="69" t="str">
        <f>IF(TimeSpend[[#This Row],[Personnel number]]&lt;&gt;"",Utilization!$J$2,"")</f>
        <v/>
      </c>
      <c r="M2816" s="69" t="str">
        <f>IF(TimeSpend[[#This Row],[Personnel number]]&lt;&gt;"",VLOOKUP(TimeSpend[[#This Row],[Personnel number]],Users!A:B,2,0),"")</f>
        <v/>
      </c>
      <c r="N2816" s="69" t="str">
        <f>IF(TimeSpend[[#This Row],[Network Description]]&lt;&gt;"",VLOOKUP(TimeSpend[[#This Row],[Network Description]],Projects!A:C,3,0),"")</f>
        <v/>
      </c>
      <c r="O2816" s="69" t="str">
        <f>IF(TimeSpend[[#This Row],[Activity]]&lt;&gt;"",VLOOKUP(TimeSpend[[#This Row],[Activity]],Activity,2,FALSE),"")</f>
        <v/>
      </c>
    </row>
    <row r="2817" spans="3:15" ht="16.5" customHeight="1" x14ac:dyDescent="0.25">
      <c r="C2817" s="68" t="str">
        <f t="shared" ref="C2817:C2880" si="47">IF((I2817-INT(I2817))*24-(H2817-INT(H2817))*24=0,"",(I2817-INT(I2817))*24-(H2817-INT(H2817))*24)</f>
        <v/>
      </c>
      <c r="D2817" s="69" t="str">
        <f>IF(TimeSpend[[#This Row],[Network Description]]&lt;&gt;"",VLOOKUP(TimeSpend[[#This Row],[Network Description]],Projects!A:B,2,0),"")</f>
        <v/>
      </c>
      <c r="F2817" s="96"/>
      <c r="L2817" s="69" t="str">
        <f>IF(TimeSpend[[#This Row],[Personnel number]]&lt;&gt;"",Utilization!$J$2,"")</f>
        <v/>
      </c>
      <c r="M2817" s="69" t="str">
        <f>IF(TimeSpend[[#This Row],[Personnel number]]&lt;&gt;"",VLOOKUP(TimeSpend[[#This Row],[Personnel number]],Users!A:B,2,0),"")</f>
        <v/>
      </c>
      <c r="N2817" s="69" t="str">
        <f>IF(TimeSpend[[#This Row],[Network Description]]&lt;&gt;"",VLOOKUP(TimeSpend[[#This Row],[Network Description]],Projects!A:C,3,0),"")</f>
        <v/>
      </c>
      <c r="O2817" s="69" t="str">
        <f>IF(TimeSpend[[#This Row],[Activity]]&lt;&gt;"",VLOOKUP(TimeSpend[[#This Row],[Activity]],Activity,2,FALSE),"")</f>
        <v/>
      </c>
    </row>
    <row r="2818" spans="3:15" ht="16.5" customHeight="1" x14ac:dyDescent="0.25">
      <c r="C2818" s="68" t="str">
        <f t="shared" si="47"/>
        <v/>
      </c>
      <c r="D2818" s="69" t="str">
        <f>IF(TimeSpend[[#This Row],[Network Description]]&lt;&gt;"",VLOOKUP(TimeSpend[[#This Row],[Network Description]],Projects!A:B,2,0),"")</f>
        <v/>
      </c>
      <c r="F2818" s="96"/>
      <c r="L2818" s="69" t="str">
        <f>IF(TimeSpend[[#This Row],[Personnel number]]&lt;&gt;"",Utilization!$J$2,"")</f>
        <v/>
      </c>
      <c r="M2818" s="69" t="str">
        <f>IF(TimeSpend[[#This Row],[Personnel number]]&lt;&gt;"",VLOOKUP(TimeSpend[[#This Row],[Personnel number]],Users!A:B,2,0),"")</f>
        <v/>
      </c>
      <c r="N2818" s="69" t="str">
        <f>IF(TimeSpend[[#This Row],[Network Description]]&lt;&gt;"",VLOOKUP(TimeSpend[[#This Row],[Network Description]],Projects!A:C,3,0),"")</f>
        <v/>
      </c>
      <c r="O2818" s="69" t="str">
        <f>IF(TimeSpend[[#This Row],[Activity]]&lt;&gt;"",VLOOKUP(TimeSpend[[#This Row],[Activity]],Activity,2,FALSE),"")</f>
        <v/>
      </c>
    </row>
    <row r="2819" spans="3:15" ht="16.5" customHeight="1" x14ac:dyDescent="0.25">
      <c r="C2819" s="68" t="str">
        <f t="shared" si="47"/>
        <v/>
      </c>
      <c r="D2819" s="69" t="str">
        <f>IF(TimeSpend[[#This Row],[Network Description]]&lt;&gt;"",VLOOKUP(TimeSpend[[#This Row],[Network Description]],Projects!A:B,2,0),"")</f>
        <v/>
      </c>
      <c r="F2819" s="96"/>
      <c r="L2819" s="69" t="str">
        <f>IF(TimeSpend[[#This Row],[Personnel number]]&lt;&gt;"",Utilization!$J$2,"")</f>
        <v/>
      </c>
      <c r="M2819" s="69" t="str">
        <f>IF(TimeSpend[[#This Row],[Personnel number]]&lt;&gt;"",VLOOKUP(TimeSpend[[#This Row],[Personnel number]],Users!A:B,2,0),"")</f>
        <v/>
      </c>
      <c r="N2819" s="69" t="str">
        <f>IF(TimeSpend[[#This Row],[Network Description]]&lt;&gt;"",VLOOKUP(TimeSpend[[#This Row],[Network Description]],Projects!A:C,3,0),"")</f>
        <v/>
      </c>
      <c r="O2819" s="69" t="str">
        <f>IF(TimeSpend[[#This Row],[Activity]]&lt;&gt;"",VLOOKUP(TimeSpend[[#This Row],[Activity]],Activity,2,FALSE),"")</f>
        <v/>
      </c>
    </row>
    <row r="2820" spans="3:15" ht="16.5" customHeight="1" x14ac:dyDescent="0.25">
      <c r="C2820" s="68" t="str">
        <f t="shared" si="47"/>
        <v/>
      </c>
      <c r="D2820" s="69" t="str">
        <f>IF(TimeSpend[[#This Row],[Network Description]]&lt;&gt;"",VLOOKUP(TimeSpend[[#This Row],[Network Description]],Projects!A:B,2,0),"")</f>
        <v/>
      </c>
      <c r="F2820" s="96"/>
      <c r="L2820" s="69" t="str">
        <f>IF(TimeSpend[[#This Row],[Personnel number]]&lt;&gt;"",Utilization!$J$2,"")</f>
        <v/>
      </c>
      <c r="M2820" s="69" t="str">
        <f>IF(TimeSpend[[#This Row],[Personnel number]]&lt;&gt;"",VLOOKUP(TimeSpend[[#This Row],[Personnel number]],Users!A:B,2,0),"")</f>
        <v/>
      </c>
      <c r="N2820" s="69" t="str">
        <f>IF(TimeSpend[[#This Row],[Network Description]]&lt;&gt;"",VLOOKUP(TimeSpend[[#This Row],[Network Description]],Projects!A:C,3,0),"")</f>
        <v/>
      </c>
      <c r="O2820" s="69" t="str">
        <f>IF(TimeSpend[[#This Row],[Activity]]&lt;&gt;"",VLOOKUP(TimeSpend[[#This Row],[Activity]],Activity,2,FALSE),"")</f>
        <v/>
      </c>
    </row>
    <row r="2821" spans="3:15" ht="16.5" customHeight="1" x14ac:dyDescent="0.25">
      <c r="C2821" s="68" t="str">
        <f t="shared" si="47"/>
        <v/>
      </c>
      <c r="D2821" s="69" t="str">
        <f>IF(TimeSpend[[#This Row],[Network Description]]&lt;&gt;"",VLOOKUP(TimeSpend[[#This Row],[Network Description]],Projects!A:B,2,0),"")</f>
        <v/>
      </c>
      <c r="F2821" s="96"/>
      <c r="L2821" s="69" t="str">
        <f>IF(TimeSpend[[#This Row],[Personnel number]]&lt;&gt;"",Utilization!$J$2,"")</f>
        <v/>
      </c>
      <c r="M2821" s="69" t="str">
        <f>IF(TimeSpend[[#This Row],[Personnel number]]&lt;&gt;"",VLOOKUP(TimeSpend[[#This Row],[Personnel number]],Users!A:B,2,0),"")</f>
        <v/>
      </c>
      <c r="N2821" s="69" t="str">
        <f>IF(TimeSpend[[#This Row],[Network Description]]&lt;&gt;"",VLOOKUP(TimeSpend[[#This Row],[Network Description]],Projects!A:C,3,0),"")</f>
        <v/>
      </c>
      <c r="O2821" s="69" t="str">
        <f>IF(TimeSpend[[#This Row],[Activity]]&lt;&gt;"",VLOOKUP(TimeSpend[[#This Row],[Activity]],Activity,2,FALSE),"")</f>
        <v/>
      </c>
    </row>
    <row r="2822" spans="3:15" ht="16.5" customHeight="1" x14ac:dyDescent="0.25">
      <c r="C2822" s="68" t="str">
        <f t="shared" si="47"/>
        <v/>
      </c>
      <c r="D2822" s="69" t="str">
        <f>IF(TimeSpend[[#This Row],[Network Description]]&lt;&gt;"",VLOOKUP(TimeSpend[[#This Row],[Network Description]],Projects!A:B,2,0),"")</f>
        <v/>
      </c>
      <c r="F2822" s="96"/>
      <c r="L2822" s="69" t="str">
        <f>IF(TimeSpend[[#This Row],[Personnel number]]&lt;&gt;"",Utilization!$J$2,"")</f>
        <v/>
      </c>
      <c r="M2822" s="69" t="str">
        <f>IF(TimeSpend[[#This Row],[Personnel number]]&lt;&gt;"",VLOOKUP(TimeSpend[[#This Row],[Personnel number]],Users!A:B,2,0),"")</f>
        <v/>
      </c>
      <c r="N2822" s="69" t="str">
        <f>IF(TimeSpend[[#This Row],[Network Description]]&lt;&gt;"",VLOOKUP(TimeSpend[[#This Row],[Network Description]],Projects!A:C,3,0),"")</f>
        <v/>
      </c>
      <c r="O2822" s="69" t="str">
        <f>IF(TimeSpend[[#This Row],[Activity]]&lt;&gt;"",VLOOKUP(TimeSpend[[#This Row],[Activity]],Activity,2,FALSE),"")</f>
        <v/>
      </c>
    </row>
    <row r="2823" spans="3:15" ht="16.5" customHeight="1" x14ac:dyDescent="0.25">
      <c r="C2823" s="68" t="str">
        <f t="shared" si="47"/>
        <v/>
      </c>
      <c r="D2823" s="69" t="str">
        <f>IF(TimeSpend[[#This Row],[Network Description]]&lt;&gt;"",VLOOKUP(TimeSpend[[#This Row],[Network Description]],Projects!A:B,2,0),"")</f>
        <v/>
      </c>
      <c r="F2823" s="96"/>
      <c r="L2823" s="69" t="str">
        <f>IF(TimeSpend[[#This Row],[Personnel number]]&lt;&gt;"",Utilization!$J$2,"")</f>
        <v/>
      </c>
      <c r="M2823" s="69" t="str">
        <f>IF(TimeSpend[[#This Row],[Personnel number]]&lt;&gt;"",VLOOKUP(TimeSpend[[#This Row],[Personnel number]],Users!A:B,2,0),"")</f>
        <v/>
      </c>
      <c r="N2823" s="69" t="str">
        <f>IF(TimeSpend[[#This Row],[Network Description]]&lt;&gt;"",VLOOKUP(TimeSpend[[#This Row],[Network Description]],Projects!A:C,3,0),"")</f>
        <v/>
      </c>
      <c r="O2823" s="69" t="str">
        <f>IF(TimeSpend[[#This Row],[Activity]]&lt;&gt;"",VLOOKUP(TimeSpend[[#This Row],[Activity]],Activity,2,FALSE),"")</f>
        <v/>
      </c>
    </row>
    <row r="2824" spans="3:15" ht="16.5" customHeight="1" x14ac:dyDescent="0.25">
      <c r="C2824" s="68" t="str">
        <f t="shared" si="47"/>
        <v/>
      </c>
      <c r="D2824" s="69" t="str">
        <f>IF(TimeSpend[[#This Row],[Network Description]]&lt;&gt;"",VLOOKUP(TimeSpend[[#This Row],[Network Description]],Projects!A:B,2,0),"")</f>
        <v/>
      </c>
      <c r="F2824" s="96"/>
      <c r="L2824" s="69" t="str">
        <f>IF(TimeSpend[[#This Row],[Personnel number]]&lt;&gt;"",Utilization!$J$2,"")</f>
        <v/>
      </c>
      <c r="M2824" s="69" t="str">
        <f>IF(TimeSpend[[#This Row],[Personnel number]]&lt;&gt;"",VLOOKUP(TimeSpend[[#This Row],[Personnel number]],Users!A:B,2,0),"")</f>
        <v/>
      </c>
      <c r="N2824" s="69" t="str">
        <f>IF(TimeSpend[[#This Row],[Network Description]]&lt;&gt;"",VLOOKUP(TimeSpend[[#This Row],[Network Description]],Projects!A:C,3,0),"")</f>
        <v/>
      </c>
      <c r="O2824" s="69" t="str">
        <f>IF(TimeSpend[[#This Row],[Activity]]&lt;&gt;"",VLOOKUP(TimeSpend[[#This Row],[Activity]],Activity,2,FALSE),"")</f>
        <v/>
      </c>
    </row>
    <row r="2825" spans="3:15" ht="16.5" customHeight="1" x14ac:dyDescent="0.25">
      <c r="C2825" s="68" t="str">
        <f t="shared" si="47"/>
        <v/>
      </c>
      <c r="D2825" s="69" t="str">
        <f>IF(TimeSpend[[#This Row],[Network Description]]&lt;&gt;"",VLOOKUP(TimeSpend[[#This Row],[Network Description]],Projects!A:B,2,0),"")</f>
        <v/>
      </c>
      <c r="F2825" s="96"/>
      <c r="L2825" s="69" t="str">
        <f>IF(TimeSpend[[#This Row],[Personnel number]]&lt;&gt;"",Utilization!$J$2,"")</f>
        <v/>
      </c>
      <c r="M2825" s="69" t="str">
        <f>IF(TimeSpend[[#This Row],[Personnel number]]&lt;&gt;"",VLOOKUP(TimeSpend[[#This Row],[Personnel number]],Users!A:B,2,0),"")</f>
        <v/>
      </c>
      <c r="N2825" s="69" t="str">
        <f>IF(TimeSpend[[#This Row],[Network Description]]&lt;&gt;"",VLOOKUP(TimeSpend[[#This Row],[Network Description]],Projects!A:C,3,0),"")</f>
        <v/>
      </c>
      <c r="O2825" s="69" t="str">
        <f>IF(TimeSpend[[#This Row],[Activity]]&lt;&gt;"",VLOOKUP(TimeSpend[[#This Row],[Activity]],Activity,2,FALSE),"")</f>
        <v/>
      </c>
    </row>
    <row r="2826" spans="3:15" ht="16.5" customHeight="1" x14ac:dyDescent="0.25">
      <c r="C2826" s="68" t="str">
        <f t="shared" si="47"/>
        <v/>
      </c>
      <c r="D2826" s="69" t="str">
        <f>IF(TimeSpend[[#This Row],[Network Description]]&lt;&gt;"",VLOOKUP(TimeSpend[[#This Row],[Network Description]],Projects!A:B,2,0),"")</f>
        <v/>
      </c>
      <c r="F2826" s="96"/>
      <c r="L2826" s="69" t="str">
        <f>IF(TimeSpend[[#This Row],[Personnel number]]&lt;&gt;"",Utilization!$J$2,"")</f>
        <v/>
      </c>
      <c r="M2826" s="69" t="str">
        <f>IF(TimeSpend[[#This Row],[Personnel number]]&lt;&gt;"",VLOOKUP(TimeSpend[[#This Row],[Personnel number]],Users!A:B,2,0),"")</f>
        <v/>
      </c>
      <c r="N2826" s="69" t="str">
        <f>IF(TimeSpend[[#This Row],[Network Description]]&lt;&gt;"",VLOOKUP(TimeSpend[[#This Row],[Network Description]],Projects!A:C,3,0),"")</f>
        <v/>
      </c>
      <c r="O2826" s="69" t="str">
        <f>IF(TimeSpend[[#This Row],[Activity]]&lt;&gt;"",VLOOKUP(TimeSpend[[#This Row],[Activity]],Activity,2,FALSE),"")</f>
        <v/>
      </c>
    </row>
    <row r="2827" spans="3:15" ht="16.5" customHeight="1" x14ac:dyDescent="0.25">
      <c r="C2827" s="68" t="str">
        <f t="shared" si="47"/>
        <v/>
      </c>
      <c r="D2827" s="69" t="str">
        <f>IF(TimeSpend[[#This Row],[Network Description]]&lt;&gt;"",VLOOKUP(TimeSpend[[#This Row],[Network Description]],Projects!A:B,2,0),"")</f>
        <v/>
      </c>
      <c r="F2827" s="96"/>
      <c r="L2827" s="69" t="str">
        <f>IF(TimeSpend[[#This Row],[Personnel number]]&lt;&gt;"",Utilization!$J$2,"")</f>
        <v/>
      </c>
      <c r="M2827" s="69" t="str">
        <f>IF(TimeSpend[[#This Row],[Personnel number]]&lt;&gt;"",VLOOKUP(TimeSpend[[#This Row],[Personnel number]],Users!A:B,2,0),"")</f>
        <v/>
      </c>
      <c r="N2827" s="69" t="str">
        <f>IF(TimeSpend[[#This Row],[Network Description]]&lt;&gt;"",VLOOKUP(TimeSpend[[#This Row],[Network Description]],Projects!A:C,3,0),"")</f>
        <v/>
      </c>
      <c r="O2827" s="69" t="str">
        <f>IF(TimeSpend[[#This Row],[Activity]]&lt;&gt;"",VLOOKUP(TimeSpend[[#This Row],[Activity]],Activity,2,FALSE),"")</f>
        <v/>
      </c>
    </row>
    <row r="2828" spans="3:15" ht="16.5" customHeight="1" x14ac:dyDescent="0.25">
      <c r="C2828" s="68" t="str">
        <f t="shared" si="47"/>
        <v/>
      </c>
      <c r="D2828" s="69" t="str">
        <f>IF(TimeSpend[[#This Row],[Network Description]]&lt;&gt;"",VLOOKUP(TimeSpend[[#This Row],[Network Description]],Projects!A:B,2,0),"")</f>
        <v/>
      </c>
      <c r="F2828" s="96"/>
      <c r="L2828" s="69" t="str">
        <f>IF(TimeSpend[[#This Row],[Personnel number]]&lt;&gt;"",Utilization!$J$2,"")</f>
        <v/>
      </c>
      <c r="M2828" s="69" t="str">
        <f>IF(TimeSpend[[#This Row],[Personnel number]]&lt;&gt;"",VLOOKUP(TimeSpend[[#This Row],[Personnel number]],Users!A:B,2,0),"")</f>
        <v/>
      </c>
      <c r="N2828" s="69" t="str">
        <f>IF(TimeSpend[[#This Row],[Network Description]]&lt;&gt;"",VLOOKUP(TimeSpend[[#This Row],[Network Description]],Projects!A:C,3,0),"")</f>
        <v/>
      </c>
      <c r="O2828" s="69" t="str">
        <f>IF(TimeSpend[[#This Row],[Activity]]&lt;&gt;"",VLOOKUP(TimeSpend[[#This Row],[Activity]],Activity,2,FALSE),"")</f>
        <v/>
      </c>
    </row>
    <row r="2829" spans="3:15" ht="16.5" customHeight="1" x14ac:dyDescent="0.25">
      <c r="C2829" s="68" t="str">
        <f t="shared" si="47"/>
        <v/>
      </c>
      <c r="D2829" s="69" t="str">
        <f>IF(TimeSpend[[#This Row],[Network Description]]&lt;&gt;"",VLOOKUP(TimeSpend[[#This Row],[Network Description]],Projects!A:B,2,0),"")</f>
        <v/>
      </c>
      <c r="F2829" s="96"/>
      <c r="L2829" s="69" t="str">
        <f>IF(TimeSpend[[#This Row],[Personnel number]]&lt;&gt;"",Utilization!$J$2,"")</f>
        <v/>
      </c>
      <c r="M2829" s="69" t="str">
        <f>IF(TimeSpend[[#This Row],[Personnel number]]&lt;&gt;"",VLOOKUP(TimeSpend[[#This Row],[Personnel number]],Users!A:B,2,0),"")</f>
        <v/>
      </c>
      <c r="N2829" s="69" t="str">
        <f>IF(TimeSpend[[#This Row],[Network Description]]&lt;&gt;"",VLOOKUP(TimeSpend[[#This Row],[Network Description]],Projects!A:C,3,0),"")</f>
        <v/>
      </c>
      <c r="O2829" s="69" t="str">
        <f>IF(TimeSpend[[#This Row],[Activity]]&lt;&gt;"",VLOOKUP(TimeSpend[[#This Row],[Activity]],Activity,2,FALSE),"")</f>
        <v/>
      </c>
    </row>
    <row r="2830" spans="3:15" ht="16.5" customHeight="1" x14ac:dyDescent="0.25">
      <c r="C2830" s="68" t="str">
        <f t="shared" si="47"/>
        <v/>
      </c>
      <c r="D2830" s="69" t="str">
        <f>IF(TimeSpend[[#This Row],[Network Description]]&lt;&gt;"",VLOOKUP(TimeSpend[[#This Row],[Network Description]],Projects!A:B,2,0),"")</f>
        <v/>
      </c>
      <c r="F2830" s="96"/>
      <c r="L2830" s="69" t="str">
        <f>IF(TimeSpend[[#This Row],[Personnel number]]&lt;&gt;"",Utilization!$J$2,"")</f>
        <v/>
      </c>
      <c r="M2830" s="69" t="str">
        <f>IF(TimeSpend[[#This Row],[Personnel number]]&lt;&gt;"",VLOOKUP(TimeSpend[[#This Row],[Personnel number]],Users!A:B,2,0),"")</f>
        <v/>
      </c>
      <c r="N2830" s="69" t="str">
        <f>IF(TimeSpend[[#This Row],[Network Description]]&lt;&gt;"",VLOOKUP(TimeSpend[[#This Row],[Network Description]],Projects!A:C,3,0),"")</f>
        <v/>
      </c>
      <c r="O2830" s="69" t="str">
        <f>IF(TimeSpend[[#This Row],[Activity]]&lt;&gt;"",VLOOKUP(TimeSpend[[#This Row],[Activity]],Activity,2,FALSE),"")</f>
        <v/>
      </c>
    </row>
    <row r="2831" spans="3:15" ht="16.5" customHeight="1" x14ac:dyDescent="0.25">
      <c r="C2831" s="68" t="str">
        <f t="shared" si="47"/>
        <v/>
      </c>
      <c r="D2831" s="69" t="str">
        <f>IF(TimeSpend[[#This Row],[Network Description]]&lt;&gt;"",VLOOKUP(TimeSpend[[#This Row],[Network Description]],Projects!A:B,2,0),"")</f>
        <v/>
      </c>
      <c r="F2831" s="96"/>
      <c r="L2831" s="69" t="str">
        <f>IF(TimeSpend[[#This Row],[Personnel number]]&lt;&gt;"",Utilization!$J$2,"")</f>
        <v/>
      </c>
      <c r="M2831" s="69" t="str">
        <f>IF(TimeSpend[[#This Row],[Personnel number]]&lt;&gt;"",VLOOKUP(TimeSpend[[#This Row],[Personnel number]],Users!A:B,2,0),"")</f>
        <v/>
      </c>
      <c r="N2831" s="69" t="str">
        <f>IF(TimeSpend[[#This Row],[Network Description]]&lt;&gt;"",VLOOKUP(TimeSpend[[#This Row],[Network Description]],Projects!A:C,3,0),"")</f>
        <v/>
      </c>
      <c r="O2831" s="69" t="str">
        <f>IF(TimeSpend[[#This Row],[Activity]]&lt;&gt;"",VLOOKUP(TimeSpend[[#This Row],[Activity]],Activity,2,FALSE),"")</f>
        <v/>
      </c>
    </row>
    <row r="2832" spans="3:15" ht="16.5" customHeight="1" x14ac:dyDescent="0.25">
      <c r="C2832" s="68" t="str">
        <f t="shared" si="47"/>
        <v/>
      </c>
      <c r="D2832" s="69" t="str">
        <f>IF(TimeSpend[[#This Row],[Network Description]]&lt;&gt;"",VLOOKUP(TimeSpend[[#This Row],[Network Description]],Projects!A:B,2,0),"")</f>
        <v/>
      </c>
      <c r="F2832" s="96"/>
      <c r="L2832" s="69" t="str">
        <f>IF(TimeSpend[[#This Row],[Personnel number]]&lt;&gt;"",Utilization!$J$2,"")</f>
        <v/>
      </c>
      <c r="M2832" s="69" t="str">
        <f>IF(TimeSpend[[#This Row],[Personnel number]]&lt;&gt;"",VLOOKUP(TimeSpend[[#This Row],[Personnel number]],Users!A:B,2,0),"")</f>
        <v/>
      </c>
      <c r="N2832" s="69" t="str">
        <f>IF(TimeSpend[[#This Row],[Network Description]]&lt;&gt;"",VLOOKUP(TimeSpend[[#This Row],[Network Description]],Projects!A:C,3,0),"")</f>
        <v/>
      </c>
      <c r="O2832" s="69" t="str">
        <f>IF(TimeSpend[[#This Row],[Activity]]&lt;&gt;"",VLOOKUP(TimeSpend[[#This Row],[Activity]],Activity,2,FALSE),"")</f>
        <v/>
      </c>
    </row>
    <row r="2833" spans="3:15" ht="16.5" customHeight="1" x14ac:dyDescent="0.25">
      <c r="C2833" s="68" t="str">
        <f t="shared" si="47"/>
        <v/>
      </c>
      <c r="D2833" s="69" t="str">
        <f>IF(TimeSpend[[#This Row],[Network Description]]&lt;&gt;"",VLOOKUP(TimeSpend[[#This Row],[Network Description]],Projects!A:B,2,0),"")</f>
        <v/>
      </c>
      <c r="F2833" s="96"/>
      <c r="L2833" s="69" t="str">
        <f>IF(TimeSpend[[#This Row],[Personnel number]]&lt;&gt;"",Utilization!$J$2,"")</f>
        <v/>
      </c>
      <c r="M2833" s="69" t="str">
        <f>IF(TimeSpend[[#This Row],[Personnel number]]&lt;&gt;"",VLOOKUP(TimeSpend[[#This Row],[Personnel number]],Users!A:B,2,0),"")</f>
        <v/>
      </c>
      <c r="N2833" s="69" t="str">
        <f>IF(TimeSpend[[#This Row],[Network Description]]&lt;&gt;"",VLOOKUP(TimeSpend[[#This Row],[Network Description]],Projects!A:C,3,0),"")</f>
        <v/>
      </c>
      <c r="O2833" s="69" t="str">
        <f>IF(TimeSpend[[#This Row],[Activity]]&lt;&gt;"",VLOOKUP(TimeSpend[[#This Row],[Activity]],Activity,2,FALSE),"")</f>
        <v/>
      </c>
    </row>
    <row r="2834" spans="3:15" ht="16.5" customHeight="1" x14ac:dyDescent="0.25">
      <c r="C2834" s="68" t="str">
        <f t="shared" si="47"/>
        <v/>
      </c>
      <c r="D2834" s="69" t="str">
        <f>IF(TimeSpend[[#This Row],[Network Description]]&lt;&gt;"",VLOOKUP(TimeSpend[[#This Row],[Network Description]],Projects!A:B,2,0),"")</f>
        <v/>
      </c>
      <c r="F2834" s="96"/>
      <c r="L2834" s="69" t="str">
        <f>IF(TimeSpend[[#This Row],[Personnel number]]&lt;&gt;"",Utilization!$J$2,"")</f>
        <v/>
      </c>
      <c r="M2834" s="69" t="str">
        <f>IF(TimeSpend[[#This Row],[Personnel number]]&lt;&gt;"",VLOOKUP(TimeSpend[[#This Row],[Personnel number]],Users!A:B,2,0),"")</f>
        <v/>
      </c>
      <c r="N2834" s="69" t="str">
        <f>IF(TimeSpend[[#This Row],[Network Description]]&lt;&gt;"",VLOOKUP(TimeSpend[[#This Row],[Network Description]],Projects!A:C,3,0),"")</f>
        <v/>
      </c>
      <c r="O2834" s="69" t="str">
        <f>IF(TimeSpend[[#This Row],[Activity]]&lt;&gt;"",VLOOKUP(TimeSpend[[#This Row],[Activity]],Activity,2,FALSE),"")</f>
        <v/>
      </c>
    </row>
    <row r="2835" spans="3:15" ht="16.5" customHeight="1" x14ac:dyDescent="0.25">
      <c r="C2835" s="68" t="str">
        <f t="shared" si="47"/>
        <v/>
      </c>
      <c r="D2835" s="69" t="str">
        <f>IF(TimeSpend[[#This Row],[Network Description]]&lt;&gt;"",VLOOKUP(TimeSpend[[#This Row],[Network Description]],Projects!A:B,2,0),"")</f>
        <v/>
      </c>
      <c r="F2835" s="96"/>
      <c r="L2835" s="69" t="str">
        <f>IF(TimeSpend[[#This Row],[Personnel number]]&lt;&gt;"",Utilization!$J$2,"")</f>
        <v/>
      </c>
      <c r="M2835" s="69" t="str">
        <f>IF(TimeSpend[[#This Row],[Personnel number]]&lt;&gt;"",VLOOKUP(TimeSpend[[#This Row],[Personnel number]],Users!A:B,2,0),"")</f>
        <v/>
      </c>
      <c r="N2835" s="69" t="str">
        <f>IF(TimeSpend[[#This Row],[Network Description]]&lt;&gt;"",VLOOKUP(TimeSpend[[#This Row],[Network Description]],Projects!A:C,3,0),"")</f>
        <v/>
      </c>
      <c r="O2835" s="69" t="str">
        <f>IF(TimeSpend[[#This Row],[Activity]]&lt;&gt;"",VLOOKUP(TimeSpend[[#This Row],[Activity]],Activity,2,FALSE),"")</f>
        <v/>
      </c>
    </row>
    <row r="2836" spans="3:15" ht="16.5" customHeight="1" x14ac:dyDescent="0.25">
      <c r="C2836" s="68" t="str">
        <f t="shared" si="47"/>
        <v/>
      </c>
      <c r="D2836" s="69" t="str">
        <f>IF(TimeSpend[[#This Row],[Network Description]]&lt;&gt;"",VLOOKUP(TimeSpend[[#This Row],[Network Description]],Projects!A:B,2,0),"")</f>
        <v/>
      </c>
      <c r="F2836" s="96"/>
      <c r="L2836" s="69" t="str">
        <f>IF(TimeSpend[[#This Row],[Personnel number]]&lt;&gt;"",Utilization!$J$2,"")</f>
        <v/>
      </c>
      <c r="M2836" s="69" t="str">
        <f>IF(TimeSpend[[#This Row],[Personnel number]]&lt;&gt;"",VLOOKUP(TimeSpend[[#This Row],[Personnel number]],Users!A:B,2,0),"")</f>
        <v/>
      </c>
      <c r="N2836" s="69" t="str">
        <f>IF(TimeSpend[[#This Row],[Network Description]]&lt;&gt;"",VLOOKUP(TimeSpend[[#This Row],[Network Description]],Projects!A:C,3,0),"")</f>
        <v/>
      </c>
      <c r="O2836" s="69" t="str">
        <f>IF(TimeSpend[[#This Row],[Activity]]&lt;&gt;"",VLOOKUP(TimeSpend[[#This Row],[Activity]],Activity,2,FALSE),"")</f>
        <v/>
      </c>
    </row>
    <row r="2837" spans="3:15" ht="16.5" customHeight="1" x14ac:dyDescent="0.25">
      <c r="C2837" s="68" t="str">
        <f t="shared" si="47"/>
        <v/>
      </c>
      <c r="D2837" s="69" t="str">
        <f>IF(TimeSpend[[#This Row],[Network Description]]&lt;&gt;"",VLOOKUP(TimeSpend[[#This Row],[Network Description]],Projects!A:B,2,0),"")</f>
        <v/>
      </c>
      <c r="F2837" s="96"/>
      <c r="L2837" s="69" t="str">
        <f>IF(TimeSpend[[#This Row],[Personnel number]]&lt;&gt;"",Utilization!$J$2,"")</f>
        <v/>
      </c>
      <c r="M2837" s="69" t="str">
        <f>IF(TimeSpend[[#This Row],[Personnel number]]&lt;&gt;"",VLOOKUP(TimeSpend[[#This Row],[Personnel number]],Users!A:B,2,0),"")</f>
        <v/>
      </c>
      <c r="N2837" s="69" t="str">
        <f>IF(TimeSpend[[#This Row],[Network Description]]&lt;&gt;"",VLOOKUP(TimeSpend[[#This Row],[Network Description]],Projects!A:C,3,0),"")</f>
        <v/>
      </c>
      <c r="O2837" s="69" t="str">
        <f>IF(TimeSpend[[#This Row],[Activity]]&lt;&gt;"",VLOOKUP(TimeSpend[[#This Row],[Activity]],Activity,2,FALSE),"")</f>
        <v/>
      </c>
    </row>
    <row r="2838" spans="3:15" ht="16.5" customHeight="1" x14ac:dyDescent="0.25">
      <c r="C2838" s="68" t="str">
        <f t="shared" si="47"/>
        <v/>
      </c>
      <c r="D2838" s="69" t="str">
        <f>IF(TimeSpend[[#This Row],[Network Description]]&lt;&gt;"",VLOOKUP(TimeSpend[[#This Row],[Network Description]],Projects!A:B,2,0),"")</f>
        <v/>
      </c>
      <c r="F2838" s="96"/>
      <c r="L2838" s="69" t="str">
        <f>IF(TimeSpend[[#This Row],[Personnel number]]&lt;&gt;"",Utilization!$J$2,"")</f>
        <v/>
      </c>
      <c r="M2838" s="69" t="str">
        <f>IF(TimeSpend[[#This Row],[Personnel number]]&lt;&gt;"",VLOOKUP(TimeSpend[[#This Row],[Personnel number]],Users!A:B,2,0),"")</f>
        <v/>
      </c>
      <c r="N2838" s="69" t="str">
        <f>IF(TimeSpend[[#This Row],[Network Description]]&lt;&gt;"",VLOOKUP(TimeSpend[[#This Row],[Network Description]],Projects!A:C,3,0),"")</f>
        <v/>
      </c>
      <c r="O2838" s="69" t="str">
        <f>IF(TimeSpend[[#This Row],[Activity]]&lt;&gt;"",VLOOKUP(TimeSpend[[#This Row],[Activity]],Activity,2,FALSE),"")</f>
        <v/>
      </c>
    </row>
    <row r="2839" spans="3:15" ht="16.5" customHeight="1" x14ac:dyDescent="0.25">
      <c r="C2839" s="68" t="str">
        <f t="shared" si="47"/>
        <v/>
      </c>
      <c r="D2839" s="69" t="str">
        <f>IF(TimeSpend[[#This Row],[Network Description]]&lt;&gt;"",VLOOKUP(TimeSpend[[#This Row],[Network Description]],Projects!A:B,2,0),"")</f>
        <v/>
      </c>
      <c r="F2839" s="96"/>
      <c r="L2839" s="69" t="str">
        <f>IF(TimeSpend[[#This Row],[Personnel number]]&lt;&gt;"",Utilization!$J$2,"")</f>
        <v/>
      </c>
      <c r="M2839" s="69" t="str">
        <f>IF(TimeSpend[[#This Row],[Personnel number]]&lt;&gt;"",VLOOKUP(TimeSpend[[#This Row],[Personnel number]],Users!A:B,2,0),"")</f>
        <v/>
      </c>
      <c r="N2839" s="69" t="str">
        <f>IF(TimeSpend[[#This Row],[Network Description]]&lt;&gt;"",VLOOKUP(TimeSpend[[#This Row],[Network Description]],Projects!A:C,3,0),"")</f>
        <v/>
      </c>
      <c r="O2839" s="69" t="str">
        <f>IF(TimeSpend[[#This Row],[Activity]]&lt;&gt;"",VLOOKUP(TimeSpend[[#This Row],[Activity]],Activity,2,FALSE),"")</f>
        <v/>
      </c>
    </row>
    <row r="2840" spans="3:15" ht="16.5" customHeight="1" x14ac:dyDescent="0.25">
      <c r="C2840" s="68" t="str">
        <f t="shared" si="47"/>
        <v/>
      </c>
      <c r="D2840" s="69" t="str">
        <f>IF(TimeSpend[[#This Row],[Network Description]]&lt;&gt;"",VLOOKUP(TimeSpend[[#This Row],[Network Description]],Projects!A:B,2,0),"")</f>
        <v/>
      </c>
      <c r="F2840" s="96"/>
      <c r="L2840" s="69" t="str">
        <f>IF(TimeSpend[[#This Row],[Personnel number]]&lt;&gt;"",Utilization!$J$2,"")</f>
        <v/>
      </c>
      <c r="M2840" s="69" t="str">
        <f>IF(TimeSpend[[#This Row],[Personnel number]]&lt;&gt;"",VLOOKUP(TimeSpend[[#This Row],[Personnel number]],Users!A:B,2,0),"")</f>
        <v/>
      </c>
      <c r="N2840" s="69" t="str">
        <f>IF(TimeSpend[[#This Row],[Network Description]]&lt;&gt;"",VLOOKUP(TimeSpend[[#This Row],[Network Description]],Projects!A:C,3,0),"")</f>
        <v/>
      </c>
      <c r="O2840" s="69" t="str">
        <f>IF(TimeSpend[[#This Row],[Activity]]&lt;&gt;"",VLOOKUP(TimeSpend[[#This Row],[Activity]],Activity,2,FALSE),"")</f>
        <v/>
      </c>
    </row>
    <row r="2841" spans="3:15" ht="16.5" customHeight="1" x14ac:dyDescent="0.25">
      <c r="C2841" s="68" t="str">
        <f t="shared" si="47"/>
        <v/>
      </c>
      <c r="D2841" s="69" t="str">
        <f>IF(TimeSpend[[#This Row],[Network Description]]&lt;&gt;"",VLOOKUP(TimeSpend[[#This Row],[Network Description]],Projects!A:B,2,0),"")</f>
        <v/>
      </c>
      <c r="F2841" s="96"/>
      <c r="L2841" s="69" t="str">
        <f>IF(TimeSpend[[#This Row],[Personnel number]]&lt;&gt;"",Utilization!$J$2,"")</f>
        <v/>
      </c>
      <c r="M2841" s="69" t="str">
        <f>IF(TimeSpend[[#This Row],[Personnel number]]&lt;&gt;"",VLOOKUP(TimeSpend[[#This Row],[Personnel number]],Users!A:B,2,0),"")</f>
        <v/>
      </c>
      <c r="N2841" s="69" t="str">
        <f>IF(TimeSpend[[#This Row],[Network Description]]&lt;&gt;"",VLOOKUP(TimeSpend[[#This Row],[Network Description]],Projects!A:C,3,0),"")</f>
        <v/>
      </c>
      <c r="O2841" s="69" t="str">
        <f>IF(TimeSpend[[#This Row],[Activity]]&lt;&gt;"",VLOOKUP(TimeSpend[[#This Row],[Activity]],Activity,2,FALSE),"")</f>
        <v/>
      </c>
    </row>
    <row r="2842" spans="3:15" ht="16.5" customHeight="1" x14ac:dyDescent="0.25">
      <c r="C2842" s="68" t="str">
        <f t="shared" si="47"/>
        <v/>
      </c>
      <c r="D2842" s="69" t="str">
        <f>IF(TimeSpend[[#This Row],[Network Description]]&lt;&gt;"",VLOOKUP(TimeSpend[[#This Row],[Network Description]],Projects!A:B,2,0),"")</f>
        <v/>
      </c>
      <c r="F2842" s="96"/>
      <c r="L2842" s="69" t="str">
        <f>IF(TimeSpend[[#This Row],[Personnel number]]&lt;&gt;"",Utilization!$J$2,"")</f>
        <v/>
      </c>
      <c r="M2842" s="69" t="str">
        <f>IF(TimeSpend[[#This Row],[Personnel number]]&lt;&gt;"",VLOOKUP(TimeSpend[[#This Row],[Personnel number]],Users!A:B,2,0),"")</f>
        <v/>
      </c>
      <c r="N2842" s="69" t="str">
        <f>IF(TimeSpend[[#This Row],[Network Description]]&lt;&gt;"",VLOOKUP(TimeSpend[[#This Row],[Network Description]],Projects!A:C,3,0),"")</f>
        <v/>
      </c>
      <c r="O2842" s="69" t="str">
        <f>IF(TimeSpend[[#This Row],[Activity]]&lt;&gt;"",VLOOKUP(TimeSpend[[#This Row],[Activity]],Activity,2,FALSE),"")</f>
        <v/>
      </c>
    </row>
    <row r="2843" spans="3:15" ht="16.5" customHeight="1" x14ac:dyDescent="0.25">
      <c r="C2843" s="68" t="str">
        <f t="shared" si="47"/>
        <v/>
      </c>
      <c r="D2843" s="69" t="str">
        <f>IF(TimeSpend[[#This Row],[Network Description]]&lt;&gt;"",VLOOKUP(TimeSpend[[#This Row],[Network Description]],Projects!A:B,2,0),"")</f>
        <v/>
      </c>
      <c r="F2843" s="96"/>
      <c r="L2843" s="69" t="str">
        <f>IF(TimeSpend[[#This Row],[Personnel number]]&lt;&gt;"",Utilization!$J$2,"")</f>
        <v/>
      </c>
      <c r="M2843" s="69" t="str">
        <f>IF(TimeSpend[[#This Row],[Personnel number]]&lt;&gt;"",VLOOKUP(TimeSpend[[#This Row],[Personnel number]],Users!A:B,2,0),"")</f>
        <v/>
      </c>
      <c r="N2843" s="69" t="str">
        <f>IF(TimeSpend[[#This Row],[Network Description]]&lt;&gt;"",VLOOKUP(TimeSpend[[#This Row],[Network Description]],Projects!A:C,3,0),"")</f>
        <v/>
      </c>
      <c r="O2843" s="69" t="str">
        <f>IF(TimeSpend[[#This Row],[Activity]]&lt;&gt;"",VLOOKUP(TimeSpend[[#This Row],[Activity]],Activity,2,FALSE),"")</f>
        <v/>
      </c>
    </row>
    <row r="2844" spans="3:15" ht="16.5" customHeight="1" x14ac:dyDescent="0.25">
      <c r="C2844" s="68" t="str">
        <f t="shared" si="47"/>
        <v/>
      </c>
      <c r="D2844" s="69" t="str">
        <f>IF(TimeSpend[[#This Row],[Network Description]]&lt;&gt;"",VLOOKUP(TimeSpend[[#This Row],[Network Description]],Projects!A:B,2,0),"")</f>
        <v/>
      </c>
      <c r="F2844" s="96"/>
      <c r="L2844" s="69" t="str">
        <f>IF(TimeSpend[[#This Row],[Personnel number]]&lt;&gt;"",Utilization!$J$2,"")</f>
        <v/>
      </c>
      <c r="M2844" s="69" t="str">
        <f>IF(TimeSpend[[#This Row],[Personnel number]]&lt;&gt;"",VLOOKUP(TimeSpend[[#This Row],[Personnel number]],Users!A:B,2,0),"")</f>
        <v/>
      </c>
      <c r="N2844" s="69" t="str">
        <f>IF(TimeSpend[[#This Row],[Network Description]]&lt;&gt;"",VLOOKUP(TimeSpend[[#This Row],[Network Description]],Projects!A:C,3,0),"")</f>
        <v/>
      </c>
      <c r="O2844" s="69" t="str">
        <f>IF(TimeSpend[[#This Row],[Activity]]&lt;&gt;"",VLOOKUP(TimeSpend[[#This Row],[Activity]],Activity,2,FALSE),"")</f>
        <v/>
      </c>
    </row>
    <row r="2845" spans="3:15" ht="16.5" customHeight="1" x14ac:dyDescent="0.25">
      <c r="C2845" s="68" t="str">
        <f t="shared" si="47"/>
        <v/>
      </c>
      <c r="D2845" s="69" t="str">
        <f>IF(TimeSpend[[#This Row],[Network Description]]&lt;&gt;"",VLOOKUP(TimeSpend[[#This Row],[Network Description]],Projects!A:B,2,0),"")</f>
        <v/>
      </c>
      <c r="F2845" s="96"/>
      <c r="L2845" s="69" t="str">
        <f>IF(TimeSpend[[#This Row],[Personnel number]]&lt;&gt;"",Utilization!$J$2,"")</f>
        <v/>
      </c>
      <c r="M2845" s="69" t="str">
        <f>IF(TimeSpend[[#This Row],[Personnel number]]&lt;&gt;"",VLOOKUP(TimeSpend[[#This Row],[Personnel number]],Users!A:B,2,0),"")</f>
        <v/>
      </c>
      <c r="N2845" s="69" t="str">
        <f>IF(TimeSpend[[#This Row],[Network Description]]&lt;&gt;"",VLOOKUP(TimeSpend[[#This Row],[Network Description]],Projects!A:C,3,0),"")</f>
        <v/>
      </c>
      <c r="O2845" s="69" t="str">
        <f>IF(TimeSpend[[#This Row],[Activity]]&lt;&gt;"",VLOOKUP(TimeSpend[[#This Row],[Activity]],Activity,2,FALSE),"")</f>
        <v/>
      </c>
    </row>
    <row r="2846" spans="3:15" ht="16.5" customHeight="1" x14ac:dyDescent="0.25">
      <c r="C2846" s="68" t="str">
        <f t="shared" si="47"/>
        <v/>
      </c>
      <c r="D2846" s="69" t="str">
        <f>IF(TimeSpend[[#This Row],[Network Description]]&lt;&gt;"",VLOOKUP(TimeSpend[[#This Row],[Network Description]],Projects!A:B,2,0),"")</f>
        <v/>
      </c>
      <c r="F2846" s="96"/>
      <c r="L2846" s="69" t="str">
        <f>IF(TimeSpend[[#This Row],[Personnel number]]&lt;&gt;"",Utilization!$J$2,"")</f>
        <v/>
      </c>
      <c r="M2846" s="69" t="str">
        <f>IF(TimeSpend[[#This Row],[Personnel number]]&lt;&gt;"",VLOOKUP(TimeSpend[[#This Row],[Personnel number]],Users!A:B,2,0),"")</f>
        <v/>
      </c>
      <c r="N2846" s="69" t="str">
        <f>IF(TimeSpend[[#This Row],[Network Description]]&lt;&gt;"",VLOOKUP(TimeSpend[[#This Row],[Network Description]],Projects!A:C,3,0),"")</f>
        <v/>
      </c>
      <c r="O2846" s="69" t="str">
        <f>IF(TimeSpend[[#This Row],[Activity]]&lt;&gt;"",VLOOKUP(TimeSpend[[#This Row],[Activity]],Activity,2,FALSE),"")</f>
        <v/>
      </c>
    </row>
    <row r="2847" spans="3:15" ht="16.5" customHeight="1" x14ac:dyDescent="0.25">
      <c r="C2847" s="68" t="str">
        <f t="shared" si="47"/>
        <v/>
      </c>
      <c r="D2847" s="69" t="str">
        <f>IF(TimeSpend[[#This Row],[Network Description]]&lt;&gt;"",VLOOKUP(TimeSpend[[#This Row],[Network Description]],Projects!A:B,2,0),"")</f>
        <v/>
      </c>
      <c r="F2847" s="96"/>
      <c r="L2847" s="69" t="str">
        <f>IF(TimeSpend[[#This Row],[Personnel number]]&lt;&gt;"",Utilization!$J$2,"")</f>
        <v/>
      </c>
      <c r="M2847" s="69" t="str">
        <f>IF(TimeSpend[[#This Row],[Personnel number]]&lt;&gt;"",VLOOKUP(TimeSpend[[#This Row],[Personnel number]],Users!A:B,2,0),"")</f>
        <v/>
      </c>
      <c r="N2847" s="69" t="str">
        <f>IF(TimeSpend[[#This Row],[Network Description]]&lt;&gt;"",VLOOKUP(TimeSpend[[#This Row],[Network Description]],Projects!A:C,3,0),"")</f>
        <v/>
      </c>
      <c r="O2847" s="69" t="str">
        <f>IF(TimeSpend[[#This Row],[Activity]]&lt;&gt;"",VLOOKUP(TimeSpend[[#This Row],[Activity]],Activity,2,FALSE),"")</f>
        <v/>
      </c>
    </row>
    <row r="2848" spans="3:15" ht="16.5" customHeight="1" x14ac:dyDescent="0.25">
      <c r="C2848" s="68" t="str">
        <f t="shared" si="47"/>
        <v/>
      </c>
      <c r="D2848" s="69" t="str">
        <f>IF(TimeSpend[[#This Row],[Network Description]]&lt;&gt;"",VLOOKUP(TimeSpend[[#This Row],[Network Description]],Projects!A:B,2,0),"")</f>
        <v/>
      </c>
      <c r="F2848" s="96"/>
      <c r="L2848" s="69" t="str">
        <f>IF(TimeSpend[[#This Row],[Personnel number]]&lt;&gt;"",Utilization!$J$2,"")</f>
        <v/>
      </c>
      <c r="M2848" s="69" t="str">
        <f>IF(TimeSpend[[#This Row],[Personnel number]]&lt;&gt;"",VLOOKUP(TimeSpend[[#This Row],[Personnel number]],Users!A:B,2,0),"")</f>
        <v/>
      </c>
      <c r="N2848" s="69" t="str">
        <f>IF(TimeSpend[[#This Row],[Network Description]]&lt;&gt;"",VLOOKUP(TimeSpend[[#This Row],[Network Description]],Projects!A:C,3,0),"")</f>
        <v/>
      </c>
      <c r="O2848" s="69" t="str">
        <f>IF(TimeSpend[[#This Row],[Activity]]&lt;&gt;"",VLOOKUP(TimeSpend[[#This Row],[Activity]],Activity,2,FALSE),"")</f>
        <v/>
      </c>
    </row>
    <row r="2849" spans="3:15" ht="16.5" customHeight="1" x14ac:dyDescent="0.25">
      <c r="C2849" s="68" t="str">
        <f t="shared" si="47"/>
        <v/>
      </c>
      <c r="D2849" s="69" t="str">
        <f>IF(TimeSpend[[#This Row],[Network Description]]&lt;&gt;"",VLOOKUP(TimeSpend[[#This Row],[Network Description]],Projects!A:B,2,0),"")</f>
        <v/>
      </c>
      <c r="F2849" s="96"/>
      <c r="L2849" s="69" t="str">
        <f>IF(TimeSpend[[#This Row],[Personnel number]]&lt;&gt;"",Utilization!$J$2,"")</f>
        <v/>
      </c>
      <c r="M2849" s="69" t="str">
        <f>IF(TimeSpend[[#This Row],[Personnel number]]&lt;&gt;"",VLOOKUP(TimeSpend[[#This Row],[Personnel number]],Users!A:B,2,0),"")</f>
        <v/>
      </c>
      <c r="N2849" s="69" t="str">
        <f>IF(TimeSpend[[#This Row],[Network Description]]&lt;&gt;"",VLOOKUP(TimeSpend[[#This Row],[Network Description]],Projects!A:C,3,0),"")</f>
        <v/>
      </c>
      <c r="O2849" s="69" t="str">
        <f>IF(TimeSpend[[#This Row],[Activity]]&lt;&gt;"",VLOOKUP(TimeSpend[[#This Row],[Activity]],Activity,2,FALSE),"")</f>
        <v/>
      </c>
    </row>
    <row r="2850" spans="3:15" ht="16.5" customHeight="1" x14ac:dyDescent="0.25">
      <c r="C2850" s="68" t="str">
        <f t="shared" si="47"/>
        <v/>
      </c>
      <c r="D2850" s="69" t="str">
        <f>IF(TimeSpend[[#This Row],[Network Description]]&lt;&gt;"",VLOOKUP(TimeSpend[[#This Row],[Network Description]],Projects!A:B,2,0),"")</f>
        <v/>
      </c>
      <c r="F2850" s="96"/>
      <c r="L2850" s="69" t="str">
        <f>IF(TimeSpend[[#This Row],[Personnel number]]&lt;&gt;"",Utilization!$J$2,"")</f>
        <v/>
      </c>
      <c r="M2850" s="69" t="str">
        <f>IF(TimeSpend[[#This Row],[Personnel number]]&lt;&gt;"",VLOOKUP(TimeSpend[[#This Row],[Personnel number]],Users!A:B,2,0),"")</f>
        <v/>
      </c>
      <c r="N2850" s="69" t="str">
        <f>IF(TimeSpend[[#This Row],[Network Description]]&lt;&gt;"",VLOOKUP(TimeSpend[[#This Row],[Network Description]],Projects!A:C,3,0),"")</f>
        <v/>
      </c>
      <c r="O2850" s="69" t="str">
        <f>IF(TimeSpend[[#This Row],[Activity]]&lt;&gt;"",VLOOKUP(TimeSpend[[#This Row],[Activity]],Activity,2,FALSE),"")</f>
        <v/>
      </c>
    </row>
    <row r="2851" spans="3:15" ht="16.5" customHeight="1" x14ac:dyDescent="0.25">
      <c r="C2851" s="68" t="str">
        <f t="shared" si="47"/>
        <v/>
      </c>
      <c r="D2851" s="69" t="str">
        <f>IF(TimeSpend[[#This Row],[Network Description]]&lt;&gt;"",VLOOKUP(TimeSpend[[#This Row],[Network Description]],Projects!A:B,2,0),"")</f>
        <v/>
      </c>
      <c r="F2851" s="96"/>
      <c r="L2851" s="69" t="str">
        <f>IF(TimeSpend[[#This Row],[Personnel number]]&lt;&gt;"",Utilization!$J$2,"")</f>
        <v/>
      </c>
      <c r="M2851" s="69" t="str">
        <f>IF(TimeSpend[[#This Row],[Personnel number]]&lt;&gt;"",VLOOKUP(TimeSpend[[#This Row],[Personnel number]],Users!A:B,2,0),"")</f>
        <v/>
      </c>
      <c r="N2851" s="69" t="str">
        <f>IF(TimeSpend[[#This Row],[Network Description]]&lt;&gt;"",VLOOKUP(TimeSpend[[#This Row],[Network Description]],Projects!A:C,3,0),"")</f>
        <v/>
      </c>
      <c r="O2851" s="69" t="str">
        <f>IF(TimeSpend[[#This Row],[Activity]]&lt;&gt;"",VLOOKUP(TimeSpend[[#This Row],[Activity]],Activity,2,FALSE),"")</f>
        <v/>
      </c>
    </row>
    <row r="2852" spans="3:15" ht="16.5" customHeight="1" x14ac:dyDescent="0.25">
      <c r="C2852" s="68" t="str">
        <f t="shared" si="47"/>
        <v/>
      </c>
      <c r="D2852" s="69" t="str">
        <f>IF(TimeSpend[[#This Row],[Network Description]]&lt;&gt;"",VLOOKUP(TimeSpend[[#This Row],[Network Description]],Projects!A:B,2,0),"")</f>
        <v/>
      </c>
      <c r="F2852" s="96"/>
      <c r="L2852" s="69" t="str">
        <f>IF(TimeSpend[[#This Row],[Personnel number]]&lt;&gt;"",Utilization!$J$2,"")</f>
        <v/>
      </c>
      <c r="M2852" s="69" t="str">
        <f>IF(TimeSpend[[#This Row],[Personnel number]]&lt;&gt;"",VLOOKUP(TimeSpend[[#This Row],[Personnel number]],Users!A:B,2,0),"")</f>
        <v/>
      </c>
      <c r="N2852" s="69" t="str">
        <f>IF(TimeSpend[[#This Row],[Network Description]]&lt;&gt;"",VLOOKUP(TimeSpend[[#This Row],[Network Description]],Projects!A:C,3,0),"")</f>
        <v/>
      </c>
      <c r="O2852" s="69" t="str">
        <f>IF(TimeSpend[[#This Row],[Activity]]&lt;&gt;"",VLOOKUP(TimeSpend[[#This Row],[Activity]],Activity,2,FALSE),"")</f>
        <v/>
      </c>
    </row>
    <row r="2853" spans="3:15" ht="16.5" customHeight="1" x14ac:dyDescent="0.25">
      <c r="C2853" s="68" t="str">
        <f t="shared" si="47"/>
        <v/>
      </c>
      <c r="D2853" s="69" t="str">
        <f>IF(TimeSpend[[#This Row],[Network Description]]&lt;&gt;"",VLOOKUP(TimeSpend[[#This Row],[Network Description]],Projects!A:B,2,0),"")</f>
        <v/>
      </c>
      <c r="F2853" s="96"/>
      <c r="L2853" s="69" t="str">
        <f>IF(TimeSpend[[#This Row],[Personnel number]]&lt;&gt;"",Utilization!$J$2,"")</f>
        <v/>
      </c>
      <c r="M2853" s="69" t="str">
        <f>IF(TimeSpend[[#This Row],[Personnel number]]&lt;&gt;"",VLOOKUP(TimeSpend[[#This Row],[Personnel number]],Users!A:B,2,0),"")</f>
        <v/>
      </c>
      <c r="N2853" s="69" t="str">
        <f>IF(TimeSpend[[#This Row],[Network Description]]&lt;&gt;"",VLOOKUP(TimeSpend[[#This Row],[Network Description]],Projects!A:C,3,0),"")</f>
        <v/>
      </c>
      <c r="O2853" s="69" t="str">
        <f>IF(TimeSpend[[#This Row],[Activity]]&lt;&gt;"",VLOOKUP(TimeSpend[[#This Row],[Activity]],Activity,2,FALSE),"")</f>
        <v/>
      </c>
    </row>
    <row r="2854" spans="3:15" ht="16.5" customHeight="1" x14ac:dyDescent="0.25">
      <c r="C2854" s="68" t="str">
        <f t="shared" si="47"/>
        <v/>
      </c>
      <c r="D2854" s="69" t="str">
        <f>IF(TimeSpend[[#This Row],[Network Description]]&lt;&gt;"",VLOOKUP(TimeSpend[[#This Row],[Network Description]],Projects!A:B,2,0),"")</f>
        <v/>
      </c>
      <c r="F2854" s="96"/>
      <c r="L2854" s="69" t="str">
        <f>IF(TimeSpend[[#This Row],[Personnel number]]&lt;&gt;"",Utilization!$J$2,"")</f>
        <v/>
      </c>
      <c r="M2854" s="69" t="str">
        <f>IF(TimeSpend[[#This Row],[Personnel number]]&lt;&gt;"",VLOOKUP(TimeSpend[[#This Row],[Personnel number]],Users!A:B,2,0),"")</f>
        <v/>
      </c>
      <c r="N2854" s="69" t="str">
        <f>IF(TimeSpend[[#This Row],[Network Description]]&lt;&gt;"",VLOOKUP(TimeSpend[[#This Row],[Network Description]],Projects!A:C,3,0),"")</f>
        <v/>
      </c>
      <c r="O2854" s="69" t="str">
        <f>IF(TimeSpend[[#This Row],[Activity]]&lt;&gt;"",VLOOKUP(TimeSpend[[#This Row],[Activity]],Activity,2,FALSE),"")</f>
        <v/>
      </c>
    </row>
    <row r="2855" spans="3:15" ht="16.5" customHeight="1" x14ac:dyDescent="0.25">
      <c r="C2855" s="68" t="str">
        <f t="shared" si="47"/>
        <v/>
      </c>
      <c r="D2855" s="69" t="str">
        <f>IF(TimeSpend[[#This Row],[Network Description]]&lt;&gt;"",VLOOKUP(TimeSpend[[#This Row],[Network Description]],Projects!A:B,2,0),"")</f>
        <v/>
      </c>
      <c r="F2855" s="96"/>
      <c r="L2855" s="69" t="str">
        <f>IF(TimeSpend[[#This Row],[Personnel number]]&lt;&gt;"",Utilization!$J$2,"")</f>
        <v/>
      </c>
      <c r="M2855" s="69" t="str">
        <f>IF(TimeSpend[[#This Row],[Personnel number]]&lt;&gt;"",VLOOKUP(TimeSpend[[#This Row],[Personnel number]],Users!A:B,2,0),"")</f>
        <v/>
      </c>
      <c r="N2855" s="69" t="str">
        <f>IF(TimeSpend[[#This Row],[Network Description]]&lt;&gt;"",VLOOKUP(TimeSpend[[#This Row],[Network Description]],Projects!A:C,3,0),"")</f>
        <v/>
      </c>
      <c r="O2855" s="69" t="str">
        <f>IF(TimeSpend[[#This Row],[Activity]]&lt;&gt;"",VLOOKUP(TimeSpend[[#This Row],[Activity]],Activity,2,FALSE),"")</f>
        <v/>
      </c>
    </row>
    <row r="2856" spans="3:15" ht="16.5" customHeight="1" x14ac:dyDescent="0.25">
      <c r="C2856" s="68" t="str">
        <f t="shared" si="47"/>
        <v/>
      </c>
      <c r="D2856" s="69" t="str">
        <f>IF(TimeSpend[[#This Row],[Network Description]]&lt;&gt;"",VLOOKUP(TimeSpend[[#This Row],[Network Description]],Projects!A:B,2,0),"")</f>
        <v/>
      </c>
      <c r="F2856" s="96"/>
      <c r="L2856" s="69" t="str">
        <f>IF(TimeSpend[[#This Row],[Personnel number]]&lt;&gt;"",Utilization!$J$2,"")</f>
        <v/>
      </c>
      <c r="M2856" s="69" t="str">
        <f>IF(TimeSpend[[#This Row],[Personnel number]]&lt;&gt;"",VLOOKUP(TimeSpend[[#This Row],[Personnel number]],Users!A:B,2,0),"")</f>
        <v/>
      </c>
      <c r="N2856" s="69" t="str">
        <f>IF(TimeSpend[[#This Row],[Network Description]]&lt;&gt;"",VLOOKUP(TimeSpend[[#This Row],[Network Description]],Projects!A:C,3,0),"")</f>
        <v/>
      </c>
      <c r="O2856" s="69" t="str">
        <f>IF(TimeSpend[[#This Row],[Activity]]&lt;&gt;"",VLOOKUP(TimeSpend[[#This Row],[Activity]],Activity,2,FALSE),"")</f>
        <v/>
      </c>
    </row>
    <row r="2857" spans="3:15" ht="16.5" customHeight="1" x14ac:dyDescent="0.25">
      <c r="C2857" s="68" t="str">
        <f t="shared" si="47"/>
        <v/>
      </c>
      <c r="D2857" s="69" t="str">
        <f>IF(TimeSpend[[#This Row],[Network Description]]&lt;&gt;"",VLOOKUP(TimeSpend[[#This Row],[Network Description]],Projects!A:B,2,0),"")</f>
        <v/>
      </c>
      <c r="F2857" s="96"/>
      <c r="L2857" s="69" t="str">
        <f>IF(TimeSpend[[#This Row],[Personnel number]]&lt;&gt;"",Utilization!$J$2,"")</f>
        <v/>
      </c>
      <c r="M2857" s="69" t="str">
        <f>IF(TimeSpend[[#This Row],[Personnel number]]&lt;&gt;"",VLOOKUP(TimeSpend[[#This Row],[Personnel number]],Users!A:B,2,0),"")</f>
        <v/>
      </c>
      <c r="N2857" s="69" t="str">
        <f>IF(TimeSpend[[#This Row],[Network Description]]&lt;&gt;"",VLOOKUP(TimeSpend[[#This Row],[Network Description]],Projects!A:C,3,0),"")</f>
        <v/>
      </c>
      <c r="O2857" s="69" t="str">
        <f>IF(TimeSpend[[#This Row],[Activity]]&lt;&gt;"",VLOOKUP(TimeSpend[[#This Row],[Activity]],Activity,2,FALSE),"")</f>
        <v/>
      </c>
    </row>
    <row r="2858" spans="3:15" ht="16.5" customHeight="1" x14ac:dyDescent="0.25">
      <c r="C2858" s="68" t="str">
        <f t="shared" si="47"/>
        <v/>
      </c>
      <c r="D2858" s="69" t="str">
        <f>IF(TimeSpend[[#This Row],[Network Description]]&lt;&gt;"",VLOOKUP(TimeSpend[[#This Row],[Network Description]],Projects!A:B,2,0),"")</f>
        <v/>
      </c>
      <c r="F2858" s="96"/>
      <c r="L2858" s="69" t="str">
        <f>IF(TimeSpend[[#This Row],[Personnel number]]&lt;&gt;"",Utilization!$J$2,"")</f>
        <v/>
      </c>
      <c r="M2858" s="69" t="str">
        <f>IF(TimeSpend[[#This Row],[Personnel number]]&lt;&gt;"",VLOOKUP(TimeSpend[[#This Row],[Personnel number]],Users!A:B,2,0),"")</f>
        <v/>
      </c>
      <c r="N2858" s="69" t="str">
        <f>IF(TimeSpend[[#This Row],[Network Description]]&lt;&gt;"",VLOOKUP(TimeSpend[[#This Row],[Network Description]],Projects!A:C,3,0),"")</f>
        <v/>
      </c>
      <c r="O2858" s="69" t="str">
        <f>IF(TimeSpend[[#This Row],[Activity]]&lt;&gt;"",VLOOKUP(TimeSpend[[#This Row],[Activity]],Activity,2,FALSE),"")</f>
        <v/>
      </c>
    </row>
    <row r="2859" spans="3:15" ht="16.5" customHeight="1" x14ac:dyDescent="0.25">
      <c r="C2859" s="68" t="str">
        <f t="shared" si="47"/>
        <v/>
      </c>
      <c r="D2859" s="69" t="str">
        <f>IF(TimeSpend[[#This Row],[Network Description]]&lt;&gt;"",VLOOKUP(TimeSpend[[#This Row],[Network Description]],Projects!A:B,2,0),"")</f>
        <v/>
      </c>
      <c r="F2859" s="96"/>
      <c r="L2859" s="69" t="str">
        <f>IF(TimeSpend[[#This Row],[Personnel number]]&lt;&gt;"",Utilization!$J$2,"")</f>
        <v/>
      </c>
      <c r="M2859" s="69" t="str">
        <f>IF(TimeSpend[[#This Row],[Personnel number]]&lt;&gt;"",VLOOKUP(TimeSpend[[#This Row],[Personnel number]],Users!A:B,2,0),"")</f>
        <v/>
      </c>
      <c r="N2859" s="69" t="str">
        <f>IF(TimeSpend[[#This Row],[Network Description]]&lt;&gt;"",VLOOKUP(TimeSpend[[#This Row],[Network Description]],Projects!A:C,3,0),"")</f>
        <v/>
      </c>
      <c r="O2859" s="69" t="str">
        <f>IF(TimeSpend[[#This Row],[Activity]]&lt;&gt;"",VLOOKUP(TimeSpend[[#This Row],[Activity]],Activity,2,FALSE),"")</f>
        <v/>
      </c>
    </row>
    <row r="2860" spans="3:15" ht="16.5" customHeight="1" x14ac:dyDescent="0.25">
      <c r="C2860" s="68" t="str">
        <f t="shared" si="47"/>
        <v/>
      </c>
      <c r="D2860" s="69" t="str">
        <f>IF(TimeSpend[[#This Row],[Network Description]]&lt;&gt;"",VLOOKUP(TimeSpend[[#This Row],[Network Description]],Projects!A:B,2,0),"")</f>
        <v/>
      </c>
      <c r="F2860" s="96"/>
      <c r="L2860" s="69" t="str">
        <f>IF(TimeSpend[[#This Row],[Personnel number]]&lt;&gt;"",Utilization!$J$2,"")</f>
        <v/>
      </c>
      <c r="M2860" s="69" t="str">
        <f>IF(TimeSpend[[#This Row],[Personnel number]]&lt;&gt;"",VLOOKUP(TimeSpend[[#This Row],[Personnel number]],Users!A:B,2,0),"")</f>
        <v/>
      </c>
      <c r="N2860" s="69" t="str">
        <f>IF(TimeSpend[[#This Row],[Network Description]]&lt;&gt;"",VLOOKUP(TimeSpend[[#This Row],[Network Description]],Projects!A:C,3,0),"")</f>
        <v/>
      </c>
      <c r="O2860" s="69" t="str">
        <f>IF(TimeSpend[[#This Row],[Activity]]&lt;&gt;"",VLOOKUP(TimeSpend[[#This Row],[Activity]],Activity,2,FALSE),"")</f>
        <v/>
      </c>
    </row>
    <row r="2861" spans="3:15" ht="16.5" customHeight="1" x14ac:dyDescent="0.25">
      <c r="C2861" s="68" t="str">
        <f t="shared" si="47"/>
        <v/>
      </c>
      <c r="D2861" s="69" t="str">
        <f>IF(TimeSpend[[#This Row],[Network Description]]&lt;&gt;"",VLOOKUP(TimeSpend[[#This Row],[Network Description]],Projects!A:B,2,0),"")</f>
        <v/>
      </c>
      <c r="F2861" s="96"/>
      <c r="L2861" s="69" t="str">
        <f>IF(TimeSpend[[#This Row],[Personnel number]]&lt;&gt;"",Utilization!$J$2,"")</f>
        <v/>
      </c>
      <c r="M2861" s="69" t="str">
        <f>IF(TimeSpend[[#This Row],[Personnel number]]&lt;&gt;"",VLOOKUP(TimeSpend[[#This Row],[Personnel number]],Users!A:B,2,0),"")</f>
        <v/>
      </c>
      <c r="N2861" s="69" t="str">
        <f>IF(TimeSpend[[#This Row],[Network Description]]&lt;&gt;"",VLOOKUP(TimeSpend[[#This Row],[Network Description]],Projects!A:C,3,0),"")</f>
        <v/>
      </c>
      <c r="O2861" s="69" t="str">
        <f>IF(TimeSpend[[#This Row],[Activity]]&lt;&gt;"",VLOOKUP(TimeSpend[[#This Row],[Activity]],Activity,2,FALSE),"")</f>
        <v/>
      </c>
    </row>
    <row r="2862" spans="3:15" ht="16.5" customHeight="1" x14ac:dyDescent="0.25">
      <c r="C2862" s="68" t="str">
        <f t="shared" si="47"/>
        <v/>
      </c>
      <c r="D2862" s="69" t="str">
        <f>IF(TimeSpend[[#This Row],[Network Description]]&lt;&gt;"",VLOOKUP(TimeSpend[[#This Row],[Network Description]],Projects!A:B,2,0),"")</f>
        <v/>
      </c>
      <c r="F2862" s="96"/>
      <c r="L2862" s="69" t="str">
        <f>IF(TimeSpend[[#This Row],[Personnel number]]&lt;&gt;"",Utilization!$J$2,"")</f>
        <v/>
      </c>
      <c r="M2862" s="69" t="str">
        <f>IF(TimeSpend[[#This Row],[Personnel number]]&lt;&gt;"",VLOOKUP(TimeSpend[[#This Row],[Personnel number]],Users!A:B,2,0),"")</f>
        <v/>
      </c>
      <c r="N2862" s="69" t="str">
        <f>IF(TimeSpend[[#This Row],[Network Description]]&lt;&gt;"",VLOOKUP(TimeSpend[[#This Row],[Network Description]],Projects!A:C,3,0),"")</f>
        <v/>
      </c>
      <c r="O2862" s="69" t="str">
        <f>IF(TimeSpend[[#This Row],[Activity]]&lt;&gt;"",VLOOKUP(TimeSpend[[#This Row],[Activity]],Activity,2,FALSE),"")</f>
        <v/>
      </c>
    </row>
    <row r="2863" spans="3:15" ht="16.5" customHeight="1" x14ac:dyDescent="0.25">
      <c r="C2863" s="68" t="str">
        <f t="shared" si="47"/>
        <v/>
      </c>
      <c r="D2863" s="69" t="str">
        <f>IF(TimeSpend[[#This Row],[Network Description]]&lt;&gt;"",VLOOKUP(TimeSpend[[#This Row],[Network Description]],Projects!A:B,2,0),"")</f>
        <v/>
      </c>
      <c r="F2863" s="96"/>
      <c r="L2863" s="69" t="str">
        <f>IF(TimeSpend[[#This Row],[Personnel number]]&lt;&gt;"",Utilization!$J$2,"")</f>
        <v/>
      </c>
      <c r="M2863" s="69" t="str">
        <f>IF(TimeSpend[[#This Row],[Personnel number]]&lt;&gt;"",VLOOKUP(TimeSpend[[#This Row],[Personnel number]],Users!A:B,2,0),"")</f>
        <v/>
      </c>
      <c r="N2863" s="69" t="str">
        <f>IF(TimeSpend[[#This Row],[Network Description]]&lt;&gt;"",VLOOKUP(TimeSpend[[#This Row],[Network Description]],Projects!A:C,3,0),"")</f>
        <v/>
      </c>
      <c r="O2863" s="69" t="str">
        <f>IF(TimeSpend[[#This Row],[Activity]]&lt;&gt;"",VLOOKUP(TimeSpend[[#This Row],[Activity]],Activity,2,FALSE),"")</f>
        <v/>
      </c>
    </row>
    <row r="2864" spans="3:15" ht="16.5" customHeight="1" x14ac:dyDescent="0.25">
      <c r="C2864" s="68" t="str">
        <f t="shared" si="47"/>
        <v/>
      </c>
      <c r="D2864" s="69" t="str">
        <f>IF(TimeSpend[[#This Row],[Network Description]]&lt;&gt;"",VLOOKUP(TimeSpend[[#This Row],[Network Description]],Projects!A:B,2,0),"")</f>
        <v/>
      </c>
      <c r="F2864" s="96"/>
      <c r="L2864" s="69" t="str">
        <f>IF(TimeSpend[[#This Row],[Personnel number]]&lt;&gt;"",Utilization!$J$2,"")</f>
        <v/>
      </c>
      <c r="M2864" s="69" t="str">
        <f>IF(TimeSpend[[#This Row],[Personnel number]]&lt;&gt;"",VLOOKUP(TimeSpend[[#This Row],[Personnel number]],Users!A:B,2,0),"")</f>
        <v/>
      </c>
      <c r="N2864" s="69" t="str">
        <f>IF(TimeSpend[[#This Row],[Network Description]]&lt;&gt;"",VLOOKUP(TimeSpend[[#This Row],[Network Description]],Projects!A:C,3,0),"")</f>
        <v/>
      </c>
      <c r="O2864" s="69" t="str">
        <f>IF(TimeSpend[[#This Row],[Activity]]&lt;&gt;"",VLOOKUP(TimeSpend[[#This Row],[Activity]],Activity,2,FALSE),"")</f>
        <v/>
      </c>
    </row>
    <row r="2865" spans="3:15" ht="16.5" customHeight="1" x14ac:dyDescent="0.25">
      <c r="C2865" s="68" t="str">
        <f t="shared" si="47"/>
        <v/>
      </c>
      <c r="D2865" s="69" t="str">
        <f>IF(TimeSpend[[#This Row],[Network Description]]&lt;&gt;"",VLOOKUP(TimeSpend[[#This Row],[Network Description]],Projects!A:B,2,0),"")</f>
        <v/>
      </c>
      <c r="F2865" s="96"/>
      <c r="L2865" s="69" t="str">
        <f>IF(TimeSpend[[#This Row],[Personnel number]]&lt;&gt;"",Utilization!$J$2,"")</f>
        <v/>
      </c>
      <c r="M2865" s="69" t="str">
        <f>IF(TimeSpend[[#This Row],[Personnel number]]&lt;&gt;"",VLOOKUP(TimeSpend[[#This Row],[Personnel number]],Users!A:B,2,0),"")</f>
        <v/>
      </c>
      <c r="N2865" s="69" t="str">
        <f>IF(TimeSpend[[#This Row],[Network Description]]&lt;&gt;"",VLOOKUP(TimeSpend[[#This Row],[Network Description]],Projects!A:C,3,0),"")</f>
        <v/>
      </c>
      <c r="O2865" s="69" t="str">
        <f>IF(TimeSpend[[#This Row],[Activity]]&lt;&gt;"",VLOOKUP(TimeSpend[[#This Row],[Activity]],Activity,2,FALSE),"")</f>
        <v/>
      </c>
    </row>
    <row r="2866" spans="3:15" ht="16.5" customHeight="1" x14ac:dyDescent="0.25">
      <c r="C2866" s="68" t="str">
        <f t="shared" si="47"/>
        <v/>
      </c>
      <c r="D2866" s="69" t="str">
        <f>IF(TimeSpend[[#This Row],[Network Description]]&lt;&gt;"",VLOOKUP(TimeSpend[[#This Row],[Network Description]],Projects!A:B,2,0),"")</f>
        <v/>
      </c>
      <c r="F2866" s="96"/>
      <c r="L2866" s="69" t="str">
        <f>IF(TimeSpend[[#This Row],[Personnel number]]&lt;&gt;"",Utilization!$J$2,"")</f>
        <v/>
      </c>
      <c r="M2866" s="69" t="str">
        <f>IF(TimeSpend[[#This Row],[Personnel number]]&lt;&gt;"",VLOOKUP(TimeSpend[[#This Row],[Personnel number]],Users!A:B,2,0),"")</f>
        <v/>
      </c>
      <c r="N2866" s="69" t="str">
        <f>IF(TimeSpend[[#This Row],[Network Description]]&lt;&gt;"",VLOOKUP(TimeSpend[[#This Row],[Network Description]],Projects!A:C,3,0),"")</f>
        <v/>
      </c>
      <c r="O2866" s="69" t="str">
        <f>IF(TimeSpend[[#This Row],[Activity]]&lt;&gt;"",VLOOKUP(TimeSpend[[#This Row],[Activity]],Activity,2,FALSE),"")</f>
        <v/>
      </c>
    </row>
    <row r="2867" spans="3:15" ht="16.5" customHeight="1" x14ac:dyDescent="0.25">
      <c r="C2867" s="68" t="str">
        <f t="shared" si="47"/>
        <v/>
      </c>
      <c r="D2867" s="69" t="str">
        <f>IF(TimeSpend[[#This Row],[Network Description]]&lt;&gt;"",VLOOKUP(TimeSpend[[#This Row],[Network Description]],Projects!A:B,2,0),"")</f>
        <v/>
      </c>
      <c r="F2867" s="96"/>
      <c r="L2867" s="69" t="str">
        <f>IF(TimeSpend[[#This Row],[Personnel number]]&lt;&gt;"",Utilization!$J$2,"")</f>
        <v/>
      </c>
      <c r="M2867" s="69" t="str">
        <f>IF(TimeSpend[[#This Row],[Personnel number]]&lt;&gt;"",VLOOKUP(TimeSpend[[#This Row],[Personnel number]],Users!A:B,2,0),"")</f>
        <v/>
      </c>
      <c r="N2867" s="69" t="str">
        <f>IF(TimeSpend[[#This Row],[Network Description]]&lt;&gt;"",VLOOKUP(TimeSpend[[#This Row],[Network Description]],Projects!A:C,3,0),"")</f>
        <v/>
      </c>
      <c r="O2867" s="69" t="str">
        <f>IF(TimeSpend[[#This Row],[Activity]]&lt;&gt;"",VLOOKUP(TimeSpend[[#This Row],[Activity]],Activity,2,FALSE),"")</f>
        <v/>
      </c>
    </row>
    <row r="2868" spans="3:15" ht="16.5" customHeight="1" x14ac:dyDescent="0.25">
      <c r="C2868" s="68" t="str">
        <f t="shared" si="47"/>
        <v/>
      </c>
      <c r="D2868" s="69" t="str">
        <f>IF(TimeSpend[[#This Row],[Network Description]]&lt;&gt;"",VLOOKUP(TimeSpend[[#This Row],[Network Description]],Projects!A:B,2,0),"")</f>
        <v/>
      </c>
      <c r="F2868" s="96"/>
      <c r="L2868" s="69" t="str">
        <f>IF(TimeSpend[[#This Row],[Personnel number]]&lt;&gt;"",Utilization!$J$2,"")</f>
        <v/>
      </c>
      <c r="M2868" s="69" t="str">
        <f>IF(TimeSpend[[#This Row],[Personnel number]]&lt;&gt;"",VLOOKUP(TimeSpend[[#This Row],[Personnel number]],Users!A:B,2,0),"")</f>
        <v/>
      </c>
      <c r="N2868" s="69" t="str">
        <f>IF(TimeSpend[[#This Row],[Network Description]]&lt;&gt;"",VLOOKUP(TimeSpend[[#This Row],[Network Description]],Projects!A:C,3,0),"")</f>
        <v/>
      </c>
      <c r="O2868" s="69" t="str">
        <f>IF(TimeSpend[[#This Row],[Activity]]&lt;&gt;"",VLOOKUP(TimeSpend[[#This Row],[Activity]],Activity,2,FALSE),"")</f>
        <v/>
      </c>
    </row>
    <row r="2869" spans="3:15" ht="16.5" customHeight="1" x14ac:dyDescent="0.25">
      <c r="C2869" s="68" t="str">
        <f t="shared" si="47"/>
        <v/>
      </c>
      <c r="D2869" s="69" t="str">
        <f>IF(TimeSpend[[#This Row],[Network Description]]&lt;&gt;"",VLOOKUP(TimeSpend[[#This Row],[Network Description]],Projects!A:B,2,0),"")</f>
        <v/>
      </c>
      <c r="F2869" s="96"/>
      <c r="L2869" s="69" t="str">
        <f>IF(TimeSpend[[#This Row],[Personnel number]]&lt;&gt;"",Utilization!$J$2,"")</f>
        <v/>
      </c>
      <c r="M2869" s="69" t="str">
        <f>IF(TimeSpend[[#This Row],[Personnel number]]&lt;&gt;"",VLOOKUP(TimeSpend[[#This Row],[Personnel number]],Users!A:B,2,0),"")</f>
        <v/>
      </c>
      <c r="N2869" s="69" t="str">
        <f>IF(TimeSpend[[#This Row],[Network Description]]&lt;&gt;"",VLOOKUP(TimeSpend[[#This Row],[Network Description]],Projects!A:C,3,0),"")</f>
        <v/>
      </c>
      <c r="O2869" s="69" t="str">
        <f>IF(TimeSpend[[#This Row],[Activity]]&lt;&gt;"",VLOOKUP(TimeSpend[[#This Row],[Activity]],Activity,2,FALSE),"")</f>
        <v/>
      </c>
    </row>
    <row r="2870" spans="3:15" ht="16.5" customHeight="1" x14ac:dyDescent="0.25">
      <c r="C2870" s="68" t="str">
        <f t="shared" si="47"/>
        <v/>
      </c>
      <c r="D2870" s="69" t="str">
        <f>IF(TimeSpend[[#This Row],[Network Description]]&lt;&gt;"",VLOOKUP(TimeSpend[[#This Row],[Network Description]],Projects!A:B,2,0),"")</f>
        <v/>
      </c>
      <c r="F2870" s="96"/>
      <c r="L2870" s="69" t="str">
        <f>IF(TimeSpend[[#This Row],[Personnel number]]&lt;&gt;"",Utilization!$J$2,"")</f>
        <v/>
      </c>
      <c r="M2870" s="69" t="str">
        <f>IF(TimeSpend[[#This Row],[Personnel number]]&lt;&gt;"",VLOOKUP(TimeSpend[[#This Row],[Personnel number]],Users!A:B,2,0),"")</f>
        <v/>
      </c>
      <c r="N2870" s="69" t="str">
        <f>IF(TimeSpend[[#This Row],[Network Description]]&lt;&gt;"",VLOOKUP(TimeSpend[[#This Row],[Network Description]],Projects!A:C,3,0),"")</f>
        <v/>
      </c>
      <c r="O2870" s="69" t="str">
        <f>IF(TimeSpend[[#This Row],[Activity]]&lt;&gt;"",VLOOKUP(TimeSpend[[#This Row],[Activity]],Activity,2,FALSE),"")</f>
        <v/>
      </c>
    </row>
    <row r="2871" spans="3:15" ht="16.5" customHeight="1" x14ac:dyDescent="0.25">
      <c r="C2871" s="68" t="str">
        <f t="shared" si="47"/>
        <v/>
      </c>
      <c r="D2871" s="69" t="str">
        <f>IF(TimeSpend[[#This Row],[Network Description]]&lt;&gt;"",VLOOKUP(TimeSpend[[#This Row],[Network Description]],Projects!A:B,2,0),"")</f>
        <v/>
      </c>
      <c r="F2871" s="96"/>
      <c r="L2871" s="69" t="str">
        <f>IF(TimeSpend[[#This Row],[Personnel number]]&lt;&gt;"",Utilization!$J$2,"")</f>
        <v/>
      </c>
      <c r="M2871" s="69" t="str">
        <f>IF(TimeSpend[[#This Row],[Personnel number]]&lt;&gt;"",VLOOKUP(TimeSpend[[#This Row],[Personnel number]],Users!A:B,2,0),"")</f>
        <v/>
      </c>
      <c r="N2871" s="69" t="str">
        <f>IF(TimeSpend[[#This Row],[Network Description]]&lt;&gt;"",VLOOKUP(TimeSpend[[#This Row],[Network Description]],Projects!A:C,3,0),"")</f>
        <v/>
      </c>
      <c r="O2871" s="69" t="str">
        <f>IF(TimeSpend[[#This Row],[Activity]]&lt;&gt;"",VLOOKUP(TimeSpend[[#This Row],[Activity]],Activity,2,FALSE),"")</f>
        <v/>
      </c>
    </row>
    <row r="2872" spans="3:15" ht="16.5" customHeight="1" x14ac:dyDescent="0.25">
      <c r="C2872" s="68" t="str">
        <f t="shared" si="47"/>
        <v/>
      </c>
      <c r="D2872" s="69" t="str">
        <f>IF(TimeSpend[[#This Row],[Network Description]]&lt;&gt;"",VLOOKUP(TimeSpend[[#This Row],[Network Description]],Projects!A:B,2,0),"")</f>
        <v/>
      </c>
      <c r="F2872" s="96"/>
      <c r="L2872" s="69" t="str">
        <f>IF(TimeSpend[[#This Row],[Personnel number]]&lt;&gt;"",Utilization!$J$2,"")</f>
        <v/>
      </c>
      <c r="M2872" s="69" t="str">
        <f>IF(TimeSpend[[#This Row],[Personnel number]]&lt;&gt;"",VLOOKUP(TimeSpend[[#This Row],[Personnel number]],Users!A:B,2,0),"")</f>
        <v/>
      </c>
      <c r="N2872" s="69" t="str">
        <f>IF(TimeSpend[[#This Row],[Network Description]]&lt;&gt;"",VLOOKUP(TimeSpend[[#This Row],[Network Description]],Projects!A:C,3,0),"")</f>
        <v/>
      </c>
      <c r="O2872" s="69" t="str">
        <f>IF(TimeSpend[[#This Row],[Activity]]&lt;&gt;"",VLOOKUP(TimeSpend[[#This Row],[Activity]],Activity,2,FALSE),"")</f>
        <v/>
      </c>
    </row>
    <row r="2873" spans="3:15" ht="16.5" customHeight="1" x14ac:dyDescent="0.25">
      <c r="C2873" s="68" t="str">
        <f t="shared" si="47"/>
        <v/>
      </c>
      <c r="D2873" s="69" t="str">
        <f>IF(TimeSpend[[#This Row],[Network Description]]&lt;&gt;"",VLOOKUP(TimeSpend[[#This Row],[Network Description]],Projects!A:B,2,0),"")</f>
        <v/>
      </c>
      <c r="F2873" s="96"/>
      <c r="L2873" s="69" t="str">
        <f>IF(TimeSpend[[#This Row],[Personnel number]]&lt;&gt;"",Utilization!$J$2,"")</f>
        <v/>
      </c>
      <c r="M2873" s="69" t="str">
        <f>IF(TimeSpend[[#This Row],[Personnel number]]&lt;&gt;"",VLOOKUP(TimeSpend[[#This Row],[Personnel number]],Users!A:B,2,0),"")</f>
        <v/>
      </c>
      <c r="N2873" s="69" t="str">
        <f>IF(TimeSpend[[#This Row],[Network Description]]&lt;&gt;"",VLOOKUP(TimeSpend[[#This Row],[Network Description]],Projects!A:C,3,0),"")</f>
        <v/>
      </c>
      <c r="O2873" s="69" t="str">
        <f>IF(TimeSpend[[#This Row],[Activity]]&lt;&gt;"",VLOOKUP(TimeSpend[[#This Row],[Activity]],Activity,2,FALSE),"")</f>
        <v/>
      </c>
    </row>
    <row r="2874" spans="3:15" ht="16.5" customHeight="1" x14ac:dyDescent="0.25">
      <c r="C2874" s="68" t="str">
        <f t="shared" si="47"/>
        <v/>
      </c>
      <c r="D2874" s="69" t="str">
        <f>IF(TimeSpend[[#This Row],[Network Description]]&lt;&gt;"",VLOOKUP(TimeSpend[[#This Row],[Network Description]],Projects!A:B,2,0),"")</f>
        <v/>
      </c>
      <c r="F2874" s="96"/>
      <c r="L2874" s="69" t="str">
        <f>IF(TimeSpend[[#This Row],[Personnel number]]&lt;&gt;"",Utilization!$J$2,"")</f>
        <v/>
      </c>
      <c r="M2874" s="69" t="str">
        <f>IF(TimeSpend[[#This Row],[Personnel number]]&lt;&gt;"",VLOOKUP(TimeSpend[[#This Row],[Personnel number]],Users!A:B,2,0),"")</f>
        <v/>
      </c>
      <c r="N2874" s="69" t="str">
        <f>IF(TimeSpend[[#This Row],[Network Description]]&lt;&gt;"",VLOOKUP(TimeSpend[[#This Row],[Network Description]],Projects!A:C,3,0),"")</f>
        <v/>
      </c>
      <c r="O2874" s="69" t="str">
        <f>IF(TimeSpend[[#This Row],[Activity]]&lt;&gt;"",VLOOKUP(TimeSpend[[#This Row],[Activity]],Activity,2,FALSE),"")</f>
        <v/>
      </c>
    </row>
    <row r="2875" spans="3:15" ht="16.5" customHeight="1" x14ac:dyDescent="0.25">
      <c r="C2875" s="68" t="str">
        <f t="shared" si="47"/>
        <v/>
      </c>
      <c r="D2875" s="69" t="str">
        <f>IF(TimeSpend[[#This Row],[Network Description]]&lt;&gt;"",VLOOKUP(TimeSpend[[#This Row],[Network Description]],Projects!A:B,2,0),"")</f>
        <v/>
      </c>
      <c r="F2875" s="96"/>
      <c r="L2875" s="69" t="str">
        <f>IF(TimeSpend[[#This Row],[Personnel number]]&lt;&gt;"",Utilization!$J$2,"")</f>
        <v/>
      </c>
      <c r="M2875" s="69" t="str">
        <f>IF(TimeSpend[[#This Row],[Personnel number]]&lt;&gt;"",VLOOKUP(TimeSpend[[#This Row],[Personnel number]],Users!A:B,2,0),"")</f>
        <v/>
      </c>
      <c r="N2875" s="69" t="str">
        <f>IF(TimeSpend[[#This Row],[Network Description]]&lt;&gt;"",VLOOKUP(TimeSpend[[#This Row],[Network Description]],Projects!A:C,3,0),"")</f>
        <v/>
      </c>
      <c r="O2875" s="69" t="str">
        <f>IF(TimeSpend[[#This Row],[Activity]]&lt;&gt;"",VLOOKUP(TimeSpend[[#This Row],[Activity]],Activity,2,FALSE),"")</f>
        <v/>
      </c>
    </row>
    <row r="2876" spans="3:15" ht="16.5" customHeight="1" x14ac:dyDescent="0.25">
      <c r="C2876" s="68" t="str">
        <f t="shared" si="47"/>
        <v/>
      </c>
      <c r="D2876" s="69" t="str">
        <f>IF(TimeSpend[[#This Row],[Network Description]]&lt;&gt;"",VLOOKUP(TimeSpend[[#This Row],[Network Description]],Projects!A:B,2,0),"")</f>
        <v/>
      </c>
      <c r="F2876" s="96"/>
      <c r="L2876" s="69" t="str">
        <f>IF(TimeSpend[[#This Row],[Personnel number]]&lt;&gt;"",Utilization!$J$2,"")</f>
        <v/>
      </c>
      <c r="M2876" s="69" t="str">
        <f>IF(TimeSpend[[#This Row],[Personnel number]]&lt;&gt;"",VLOOKUP(TimeSpend[[#This Row],[Personnel number]],Users!A:B,2,0),"")</f>
        <v/>
      </c>
      <c r="N2876" s="69" t="str">
        <f>IF(TimeSpend[[#This Row],[Network Description]]&lt;&gt;"",VLOOKUP(TimeSpend[[#This Row],[Network Description]],Projects!A:C,3,0),"")</f>
        <v/>
      </c>
      <c r="O2876" s="69" t="str">
        <f>IF(TimeSpend[[#This Row],[Activity]]&lt;&gt;"",VLOOKUP(TimeSpend[[#This Row],[Activity]],Activity,2,FALSE),"")</f>
        <v/>
      </c>
    </row>
    <row r="2877" spans="3:15" ht="16.5" customHeight="1" x14ac:dyDescent="0.25">
      <c r="C2877" s="68" t="str">
        <f t="shared" si="47"/>
        <v/>
      </c>
      <c r="D2877" s="69" t="str">
        <f>IF(TimeSpend[[#This Row],[Network Description]]&lt;&gt;"",VLOOKUP(TimeSpend[[#This Row],[Network Description]],Projects!A:B,2,0),"")</f>
        <v/>
      </c>
      <c r="F2877" s="96"/>
      <c r="L2877" s="69" t="str">
        <f>IF(TimeSpend[[#This Row],[Personnel number]]&lt;&gt;"",Utilization!$J$2,"")</f>
        <v/>
      </c>
      <c r="M2877" s="69" t="str">
        <f>IF(TimeSpend[[#This Row],[Personnel number]]&lt;&gt;"",VLOOKUP(TimeSpend[[#This Row],[Personnel number]],Users!A:B,2,0),"")</f>
        <v/>
      </c>
      <c r="N2877" s="69" t="str">
        <f>IF(TimeSpend[[#This Row],[Network Description]]&lt;&gt;"",VLOOKUP(TimeSpend[[#This Row],[Network Description]],Projects!A:C,3,0),"")</f>
        <v/>
      </c>
      <c r="O2877" s="69" t="str">
        <f>IF(TimeSpend[[#This Row],[Activity]]&lt;&gt;"",VLOOKUP(TimeSpend[[#This Row],[Activity]],Activity,2,FALSE),"")</f>
        <v/>
      </c>
    </row>
    <row r="2878" spans="3:15" ht="16.5" customHeight="1" x14ac:dyDescent="0.25">
      <c r="C2878" s="68" t="str">
        <f t="shared" si="47"/>
        <v/>
      </c>
      <c r="D2878" s="69" t="str">
        <f>IF(TimeSpend[[#This Row],[Network Description]]&lt;&gt;"",VLOOKUP(TimeSpend[[#This Row],[Network Description]],Projects!A:B,2,0),"")</f>
        <v/>
      </c>
      <c r="F2878" s="96"/>
      <c r="L2878" s="69" t="str">
        <f>IF(TimeSpend[[#This Row],[Personnel number]]&lt;&gt;"",Utilization!$J$2,"")</f>
        <v/>
      </c>
      <c r="M2878" s="69" t="str">
        <f>IF(TimeSpend[[#This Row],[Personnel number]]&lt;&gt;"",VLOOKUP(TimeSpend[[#This Row],[Personnel number]],Users!A:B,2,0),"")</f>
        <v/>
      </c>
      <c r="N2878" s="69" t="str">
        <f>IF(TimeSpend[[#This Row],[Network Description]]&lt;&gt;"",VLOOKUP(TimeSpend[[#This Row],[Network Description]],Projects!A:C,3,0),"")</f>
        <v/>
      </c>
      <c r="O2878" s="69" t="str">
        <f>IF(TimeSpend[[#This Row],[Activity]]&lt;&gt;"",VLOOKUP(TimeSpend[[#This Row],[Activity]],Activity,2,FALSE),"")</f>
        <v/>
      </c>
    </row>
    <row r="2879" spans="3:15" ht="16.5" customHeight="1" x14ac:dyDescent="0.25">
      <c r="C2879" s="68" t="str">
        <f t="shared" si="47"/>
        <v/>
      </c>
      <c r="D2879" s="69" t="str">
        <f>IF(TimeSpend[[#This Row],[Network Description]]&lt;&gt;"",VLOOKUP(TimeSpend[[#This Row],[Network Description]],Projects!A:B,2,0),"")</f>
        <v/>
      </c>
      <c r="F2879" s="96"/>
      <c r="L2879" s="69" t="str">
        <f>IF(TimeSpend[[#This Row],[Personnel number]]&lt;&gt;"",Utilization!$J$2,"")</f>
        <v/>
      </c>
      <c r="M2879" s="69" t="str">
        <f>IF(TimeSpend[[#This Row],[Personnel number]]&lt;&gt;"",VLOOKUP(TimeSpend[[#This Row],[Personnel number]],Users!A:B,2,0),"")</f>
        <v/>
      </c>
      <c r="N2879" s="69" t="str">
        <f>IF(TimeSpend[[#This Row],[Network Description]]&lt;&gt;"",VLOOKUP(TimeSpend[[#This Row],[Network Description]],Projects!A:C,3,0),"")</f>
        <v/>
      </c>
      <c r="O2879" s="69" t="str">
        <f>IF(TimeSpend[[#This Row],[Activity]]&lt;&gt;"",VLOOKUP(TimeSpend[[#This Row],[Activity]],Activity,2,FALSE),"")</f>
        <v/>
      </c>
    </row>
    <row r="2880" spans="3:15" ht="16.5" customHeight="1" x14ac:dyDescent="0.25">
      <c r="C2880" s="68" t="str">
        <f t="shared" si="47"/>
        <v/>
      </c>
      <c r="D2880" s="69" t="str">
        <f>IF(TimeSpend[[#This Row],[Network Description]]&lt;&gt;"",VLOOKUP(TimeSpend[[#This Row],[Network Description]],Projects!A:B,2,0),"")</f>
        <v/>
      </c>
      <c r="F2880" s="96"/>
      <c r="L2880" s="69" t="str">
        <f>IF(TimeSpend[[#This Row],[Personnel number]]&lt;&gt;"",Utilization!$J$2,"")</f>
        <v/>
      </c>
      <c r="M2880" s="69" t="str">
        <f>IF(TimeSpend[[#This Row],[Personnel number]]&lt;&gt;"",VLOOKUP(TimeSpend[[#This Row],[Personnel number]],Users!A:B,2,0),"")</f>
        <v/>
      </c>
      <c r="N2880" s="69" t="str">
        <f>IF(TimeSpend[[#This Row],[Network Description]]&lt;&gt;"",VLOOKUP(TimeSpend[[#This Row],[Network Description]],Projects!A:C,3,0),"")</f>
        <v/>
      </c>
      <c r="O2880" s="69" t="str">
        <f>IF(TimeSpend[[#This Row],[Activity]]&lt;&gt;"",VLOOKUP(TimeSpend[[#This Row],[Activity]],Activity,2,FALSE),"")</f>
        <v/>
      </c>
    </row>
    <row r="2881" spans="3:15" ht="16.5" customHeight="1" x14ac:dyDescent="0.25">
      <c r="C2881" s="68" t="str">
        <f t="shared" ref="C2881:C2944" si="48">IF((I2881-INT(I2881))*24-(H2881-INT(H2881))*24=0,"",(I2881-INT(I2881))*24-(H2881-INT(H2881))*24)</f>
        <v/>
      </c>
      <c r="D2881" s="69" t="str">
        <f>IF(TimeSpend[[#This Row],[Network Description]]&lt;&gt;"",VLOOKUP(TimeSpend[[#This Row],[Network Description]],Projects!A:B,2,0),"")</f>
        <v/>
      </c>
      <c r="F2881" s="96"/>
      <c r="L2881" s="69" t="str">
        <f>IF(TimeSpend[[#This Row],[Personnel number]]&lt;&gt;"",Utilization!$J$2,"")</f>
        <v/>
      </c>
      <c r="M2881" s="69" t="str">
        <f>IF(TimeSpend[[#This Row],[Personnel number]]&lt;&gt;"",VLOOKUP(TimeSpend[[#This Row],[Personnel number]],Users!A:B,2,0),"")</f>
        <v/>
      </c>
      <c r="N2881" s="69" t="str">
        <f>IF(TimeSpend[[#This Row],[Network Description]]&lt;&gt;"",VLOOKUP(TimeSpend[[#This Row],[Network Description]],Projects!A:C,3,0),"")</f>
        <v/>
      </c>
      <c r="O2881" s="69" t="str">
        <f>IF(TimeSpend[[#This Row],[Activity]]&lt;&gt;"",VLOOKUP(TimeSpend[[#This Row],[Activity]],Activity,2,FALSE),"")</f>
        <v/>
      </c>
    </row>
    <row r="2882" spans="3:15" ht="16.5" customHeight="1" x14ac:dyDescent="0.25">
      <c r="C2882" s="68" t="str">
        <f t="shared" si="48"/>
        <v/>
      </c>
      <c r="D2882" s="69" t="str">
        <f>IF(TimeSpend[[#This Row],[Network Description]]&lt;&gt;"",VLOOKUP(TimeSpend[[#This Row],[Network Description]],Projects!A:B,2,0),"")</f>
        <v/>
      </c>
      <c r="F2882" s="96"/>
      <c r="L2882" s="69" t="str">
        <f>IF(TimeSpend[[#This Row],[Personnel number]]&lt;&gt;"",Utilization!$J$2,"")</f>
        <v/>
      </c>
      <c r="M2882" s="69" t="str">
        <f>IF(TimeSpend[[#This Row],[Personnel number]]&lt;&gt;"",VLOOKUP(TimeSpend[[#This Row],[Personnel number]],Users!A:B,2,0),"")</f>
        <v/>
      </c>
      <c r="N2882" s="69" t="str">
        <f>IF(TimeSpend[[#This Row],[Network Description]]&lt;&gt;"",VLOOKUP(TimeSpend[[#This Row],[Network Description]],Projects!A:C,3,0),"")</f>
        <v/>
      </c>
      <c r="O2882" s="69" t="str">
        <f>IF(TimeSpend[[#This Row],[Activity]]&lt;&gt;"",VLOOKUP(TimeSpend[[#This Row],[Activity]],Activity,2,FALSE),"")</f>
        <v/>
      </c>
    </row>
    <row r="2883" spans="3:15" ht="16.5" customHeight="1" x14ac:dyDescent="0.25">
      <c r="C2883" s="68" t="str">
        <f t="shared" si="48"/>
        <v/>
      </c>
      <c r="D2883" s="69" t="str">
        <f>IF(TimeSpend[[#This Row],[Network Description]]&lt;&gt;"",VLOOKUP(TimeSpend[[#This Row],[Network Description]],Projects!A:B,2,0),"")</f>
        <v/>
      </c>
      <c r="F2883" s="96"/>
      <c r="L2883" s="69" t="str">
        <f>IF(TimeSpend[[#This Row],[Personnel number]]&lt;&gt;"",Utilization!$J$2,"")</f>
        <v/>
      </c>
      <c r="M2883" s="69" t="str">
        <f>IF(TimeSpend[[#This Row],[Personnel number]]&lt;&gt;"",VLOOKUP(TimeSpend[[#This Row],[Personnel number]],Users!A:B,2,0),"")</f>
        <v/>
      </c>
      <c r="N2883" s="69" t="str">
        <f>IF(TimeSpend[[#This Row],[Network Description]]&lt;&gt;"",VLOOKUP(TimeSpend[[#This Row],[Network Description]],Projects!A:C,3,0),"")</f>
        <v/>
      </c>
      <c r="O2883" s="69" t="str">
        <f>IF(TimeSpend[[#This Row],[Activity]]&lt;&gt;"",VLOOKUP(TimeSpend[[#This Row],[Activity]],Activity,2,FALSE),"")</f>
        <v/>
      </c>
    </row>
    <row r="2884" spans="3:15" ht="16.5" customHeight="1" x14ac:dyDescent="0.25">
      <c r="C2884" s="68" t="str">
        <f t="shared" si="48"/>
        <v/>
      </c>
      <c r="D2884" s="69" t="str">
        <f>IF(TimeSpend[[#This Row],[Network Description]]&lt;&gt;"",VLOOKUP(TimeSpend[[#This Row],[Network Description]],Projects!A:B,2,0),"")</f>
        <v/>
      </c>
      <c r="F2884" s="96"/>
      <c r="L2884" s="69" t="str">
        <f>IF(TimeSpend[[#This Row],[Personnel number]]&lt;&gt;"",Utilization!$J$2,"")</f>
        <v/>
      </c>
      <c r="M2884" s="69" t="str">
        <f>IF(TimeSpend[[#This Row],[Personnel number]]&lt;&gt;"",VLOOKUP(TimeSpend[[#This Row],[Personnel number]],Users!A:B,2,0),"")</f>
        <v/>
      </c>
      <c r="N2884" s="69" t="str">
        <f>IF(TimeSpend[[#This Row],[Network Description]]&lt;&gt;"",VLOOKUP(TimeSpend[[#This Row],[Network Description]],Projects!A:C,3,0),"")</f>
        <v/>
      </c>
      <c r="O2884" s="69" t="str">
        <f>IF(TimeSpend[[#This Row],[Activity]]&lt;&gt;"",VLOOKUP(TimeSpend[[#This Row],[Activity]],Activity,2,FALSE),"")</f>
        <v/>
      </c>
    </row>
    <row r="2885" spans="3:15" ht="16.5" customHeight="1" x14ac:dyDescent="0.25">
      <c r="C2885" s="68" t="str">
        <f t="shared" si="48"/>
        <v/>
      </c>
      <c r="D2885" s="69" t="str">
        <f>IF(TimeSpend[[#This Row],[Network Description]]&lt;&gt;"",VLOOKUP(TimeSpend[[#This Row],[Network Description]],Projects!A:B,2,0),"")</f>
        <v/>
      </c>
      <c r="F2885" s="96"/>
      <c r="L2885" s="69" t="str">
        <f>IF(TimeSpend[[#This Row],[Personnel number]]&lt;&gt;"",Utilization!$J$2,"")</f>
        <v/>
      </c>
      <c r="M2885" s="69" t="str">
        <f>IF(TimeSpend[[#This Row],[Personnel number]]&lt;&gt;"",VLOOKUP(TimeSpend[[#This Row],[Personnel number]],Users!A:B,2,0),"")</f>
        <v/>
      </c>
      <c r="N2885" s="69" t="str">
        <f>IF(TimeSpend[[#This Row],[Network Description]]&lt;&gt;"",VLOOKUP(TimeSpend[[#This Row],[Network Description]],Projects!A:C,3,0),"")</f>
        <v/>
      </c>
      <c r="O2885" s="69" t="str">
        <f>IF(TimeSpend[[#This Row],[Activity]]&lt;&gt;"",VLOOKUP(TimeSpend[[#This Row],[Activity]],Activity,2,FALSE),"")</f>
        <v/>
      </c>
    </row>
    <row r="2886" spans="3:15" ht="16.5" customHeight="1" x14ac:dyDescent="0.25">
      <c r="C2886" s="68" t="str">
        <f t="shared" si="48"/>
        <v/>
      </c>
      <c r="D2886" s="69" t="str">
        <f>IF(TimeSpend[[#This Row],[Network Description]]&lt;&gt;"",VLOOKUP(TimeSpend[[#This Row],[Network Description]],Projects!A:B,2,0),"")</f>
        <v/>
      </c>
      <c r="F2886" s="96"/>
      <c r="L2886" s="69" t="str">
        <f>IF(TimeSpend[[#This Row],[Personnel number]]&lt;&gt;"",Utilization!$J$2,"")</f>
        <v/>
      </c>
      <c r="M2886" s="69" t="str">
        <f>IF(TimeSpend[[#This Row],[Personnel number]]&lt;&gt;"",VLOOKUP(TimeSpend[[#This Row],[Personnel number]],Users!A:B,2,0),"")</f>
        <v/>
      </c>
      <c r="N2886" s="69" t="str">
        <f>IF(TimeSpend[[#This Row],[Network Description]]&lt;&gt;"",VLOOKUP(TimeSpend[[#This Row],[Network Description]],Projects!A:C,3,0),"")</f>
        <v/>
      </c>
      <c r="O2886" s="69" t="str">
        <f>IF(TimeSpend[[#This Row],[Activity]]&lt;&gt;"",VLOOKUP(TimeSpend[[#This Row],[Activity]],Activity,2,FALSE),"")</f>
        <v/>
      </c>
    </row>
    <row r="2887" spans="3:15" ht="16.5" customHeight="1" x14ac:dyDescent="0.25">
      <c r="C2887" s="68" t="str">
        <f t="shared" si="48"/>
        <v/>
      </c>
      <c r="D2887" s="69" t="str">
        <f>IF(TimeSpend[[#This Row],[Network Description]]&lt;&gt;"",VLOOKUP(TimeSpend[[#This Row],[Network Description]],Projects!A:B,2,0),"")</f>
        <v/>
      </c>
      <c r="F2887" s="96"/>
      <c r="L2887" s="69" t="str">
        <f>IF(TimeSpend[[#This Row],[Personnel number]]&lt;&gt;"",Utilization!$J$2,"")</f>
        <v/>
      </c>
      <c r="M2887" s="69" t="str">
        <f>IF(TimeSpend[[#This Row],[Personnel number]]&lt;&gt;"",VLOOKUP(TimeSpend[[#This Row],[Personnel number]],Users!A:B,2,0),"")</f>
        <v/>
      </c>
      <c r="N2887" s="69" t="str">
        <f>IF(TimeSpend[[#This Row],[Network Description]]&lt;&gt;"",VLOOKUP(TimeSpend[[#This Row],[Network Description]],Projects!A:C,3,0),"")</f>
        <v/>
      </c>
      <c r="O2887" s="69" t="str">
        <f>IF(TimeSpend[[#This Row],[Activity]]&lt;&gt;"",VLOOKUP(TimeSpend[[#This Row],[Activity]],Activity,2,FALSE),"")</f>
        <v/>
      </c>
    </row>
    <row r="2888" spans="3:15" ht="16.5" customHeight="1" x14ac:dyDescent="0.25">
      <c r="C2888" s="68" t="str">
        <f t="shared" si="48"/>
        <v/>
      </c>
      <c r="D2888" s="69" t="str">
        <f>IF(TimeSpend[[#This Row],[Network Description]]&lt;&gt;"",VLOOKUP(TimeSpend[[#This Row],[Network Description]],Projects!A:B,2,0),"")</f>
        <v/>
      </c>
      <c r="F2888" s="96"/>
      <c r="L2888" s="69" t="str">
        <f>IF(TimeSpend[[#This Row],[Personnel number]]&lt;&gt;"",Utilization!$J$2,"")</f>
        <v/>
      </c>
      <c r="M2888" s="69" t="str">
        <f>IF(TimeSpend[[#This Row],[Personnel number]]&lt;&gt;"",VLOOKUP(TimeSpend[[#This Row],[Personnel number]],Users!A:B,2,0),"")</f>
        <v/>
      </c>
      <c r="N2888" s="69" t="str">
        <f>IF(TimeSpend[[#This Row],[Network Description]]&lt;&gt;"",VLOOKUP(TimeSpend[[#This Row],[Network Description]],Projects!A:C,3,0),"")</f>
        <v/>
      </c>
      <c r="O2888" s="69" t="str">
        <f>IF(TimeSpend[[#This Row],[Activity]]&lt;&gt;"",VLOOKUP(TimeSpend[[#This Row],[Activity]],Activity,2,FALSE),"")</f>
        <v/>
      </c>
    </row>
    <row r="2889" spans="3:15" ht="16.5" customHeight="1" x14ac:dyDescent="0.25">
      <c r="C2889" s="68" t="str">
        <f t="shared" si="48"/>
        <v/>
      </c>
      <c r="D2889" s="69" t="str">
        <f>IF(TimeSpend[[#This Row],[Network Description]]&lt;&gt;"",VLOOKUP(TimeSpend[[#This Row],[Network Description]],Projects!A:B,2,0),"")</f>
        <v/>
      </c>
      <c r="F2889" s="96"/>
      <c r="L2889" s="69" t="str">
        <f>IF(TimeSpend[[#This Row],[Personnel number]]&lt;&gt;"",Utilization!$J$2,"")</f>
        <v/>
      </c>
      <c r="M2889" s="69" t="str">
        <f>IF(TimeSpend[[#This Row],[Personnel number]]&lt;&gt;"",VLOOKUP(TimeSpend[[#This Row],[Personnel number]],Users!A:B,2,0),"")</f>
        <v/>
      </c>
      <c r="N2889" s="69" t="str">
        <f>IF(TimeSpend[[#This Row],[Network Description]]&lt;&gt;"",VLOOKUP(TimeSpend[[#This Row],[Network Description]],Projects!A:C,3,0),"")</f>
        <v/>
      </c>
      <c r="O2889" s="69" t="str">
        <f>IF(TimeSpend[[#This Row],[Activity]]&lt;&gt;"",VLOOKUP(TimeSpend[[#This Row],[Activity]],Activity,2,FALSE),"")</f>
        <v/>
      </c>
    </row>
    <row r="2890" spans="3:15" ht="16.5" customHeight="1" x14ac:dyDescent="0.25">
      <c r="C2890" s="68" t="str">
        <f t="shared" si="48"/>
        <v/>
      </c>
      <c r="D2890" s="69" t="str">
        <f>IF(TimeSpend[[#This Row],[Network Description]]&lt;&gt;"",VLOOKUP(TimeSpend[[#This Row],[Network Description]],Projects!A:B,2,0),"")</f>
        <v/>
      </c>
      <c r="F2890" s="96"/>
      <c r="L2890" s="69" t="str">
        <f>IF(TimeSpend[[#This Row],[Personnel number]]&lt;&gt;"",Utilization!$J$2,"")</f>
        <v/>
      </c>
      <c r="M2890" s="69" t="str">
        <f>IF(TimeSpend[[#This Row],[Personnel number]]&lt;&gt;"",VLOOKUP(TimeSpend[[#This Row],[Personnel number]],Users!A:B,2,0),"")</f>
        <v/>
      </c>
      <c r="N2890" s="69" t="str">
        <f>IF(TimeSpend[[#This Row],[Network Description]]&lt;&gt;"",VLOOKUP(TimeSpend[[#This Row],[Network Description]],Projects!A:C,3,0),"")</f>
        <v/>
      </c>
      <c r="O2890" s="69" t="str">
        <f>IF(TimeSpend[[#This Row],[Activity]]&lt;&gt;"",VLOOKUP(TimeSpend[[#This Row],[Activity]],Activity,2,FALSE),"")</f>
        <v/>
      </c>
    </row>
    <row r="2891" spans="3:15" ht="16.5" customHeight="1" x14ac:dyDescent="0.25">
      <c r="C2891" s="68" t="str">
        <f t="shared" si="48"/>
        <v/>
      </c>
      <c r="D2891" s="69" t="str">
        <f>IF(TimeSpend[[#This Row],[Network Description]]&lt;&gt;"",VLOOKUP(TimeSpend[[#This Row],[Network Description]],Projects!A:B,2,0),"")</f>
        <v/>
      </c>
      <c r="F2891" s="96"/>
      <c r="L2891" s="69" t="str">
        <f>IF(TimeSpend[[#This Row],[Personnel number]]&lt;&gt;"",Utilization!$J$2,"")</f>
        <v/>
      </c>
      <c r="M2891" s="69" t="str">
        <f>IF(TimeSpend[[#This Row],[Personnel number]]&lt;&gt;"",VLOOKUP(TimeSpend[[#This Row],[Personnel number]],Users!A:B,2,0),"")</f>
        <v/>
      </c>
      <c r="N2891" s="69" t="str">
        <f>IF(TimeSpend[[#This Row],[Network Description]]&lt;&gt;"",VLOOKUP(TimeSpend[[#This Row],[Network Description]],Projects!A:C,3,0),"")</f>
        <v/>
      </c>
      <c r="O2891" s="69" t="str">
        <f>IF(TimeSpend[[#This Row],[Activity]]&lt;&gt;"",VLOOKUP(TimeSpend[[#This Row],[Activity]],Activity,2,FALSE),"")</f>
        <v/>
      </c>
    </row>
    <row r="2892" spans="3:15" ht="16.5" customHeight="1" x14ac:dyDescent="0.25">
      <c r="C2892" s="68" t="str">
        <f t="shared" si="48"/>
        <v/>
      </c>
      <c r="D2892" s="69" t="str">
        <f>IF(TimeSpend[[#This Row],[Network Description]]&lt;&gt;"",VLOOKUP(TimeSpend[[#This Row],[Network Description]],Projects!A:B,2,0),"")</f>
        <v/>
      </c>
      <c r="F2892" s="96"/>
      <c r="L2892" s="69" t="str">
        <f>IF(TimeSpend[[#This Row],[Personnel number]]&lt;&gt;"",Utilization!$J$2,"")</f>
        <v/>
      </c>
      <c r="M2892" s="69" t="str">
        <f>IF(TimeSpend[[#This Row],[Personnel number]]&lt;&gt;"",VLOOKUP(TimeSpend[[#This Row],[Personnel number]],Users!A:B,2,0),"")</f>
        <v/>
      </c>
      <c r="N2892" s="69" t="str">
        <f>IF(TimeSpend[[#This Row],[Network Description]]&lt;&gt;"",VLOOKUP(TimeSpend[[#This Row],[Network Description]],Projects!A:C,3,0),"")</f>
        <v/>
      </c>
      <c r="O2892" s="69" t="str">
        <f>IF(TimeSpend[[#This Row],[Activity]]&lt;&gt;"",VLOOKUP(TimeSpend[[#This Row],[Activity]],Activity,2,FALSE),"")</f>
        <v/>
      </c>
    </row>
    <row r="2893" spans="3:15" ht="16.5" customHeight="1" x14ac:dyDescent="0.25">
      <c r="C2893" s="68" t="str">
        <f t="shared" si="48"/>
        <v/>
      </c>
      <c r="D2893" s="69" t="str">
        <f>IF(TimeSpend[[#This Row],[Network Description]]&lt;&gt;"",VLOOKUP(TimeSpend[[#This Row],[Network Description]],Projects!A:B,2,0),"")</f>
        <v/>
      </c>
      <c r="F2893" s="96"/>
      <c r="L2893" s="69" t="str">
        <f>IF(TimeSpend[[#This Row],[Personnel number]]&lt;&gt;"",Utilization!$J$2,"")</f>
        <v/>
      </c>
      <c r="M2893" s="69" t="str">
        <f>IF(TimeSpend[[#This Row],[Personnel number]]&lt;&gt;"",VLOOKUP(TimeSpend[[#This Row],[Personnel number]],Users!A:B,2,0),"")</f>
        <v/>
      </c>
      <c r="N2893" s="69" t="str">
        <f>IF(TimeSpend[[#This Row],[Network Description]]&lt;&gt;"",VLOOKUP(TimeSpend[[#This Row],[Network Description]],Projects!A:C,3,0),"")</f>
        <v/>
      </c>
      <c r="O2893" s="69" t="str">
        <f>IF(TimeSpend[[#This Row],[Activity]]&lt;&gt;"",VLOOKUP(TimeSpend[[#This Row],[Activity]],Activity,2,FALSE),"")</f>
        <v/>
      </c>
    </row>
    <row r="2894" spans="3:15" ht="16.5" customHeight="1" x14ac:dyDescent="0.25">
      <c r="C2894" s="68" t="str">
        <f t="shared" si="48"/>
        <v/>
      </c>
      <c r="D2894" s="69" t="str">
        <f>IF(TimeSpend[[#This Row],[Network Description]]&lt;&gt;"",VLOOKUP(TimeSpend[[#This Row],[Network Description]],Projects!A:B,2,0),"")</f>
        <v/>
      </c>
      <c r="F2894" s="96"/>
      <c r="L2894" s="69" t="str">
        <f>IF(TimeSpend[[#This Row],[Personnel number]]&lt;&gt;"",Utilization!$J$2,"")</f>
        <v/>
      </c>
      <c r="M2894" s="69" t="str">
        <f>IF(TimeSpend[[#This Row],[Personnel number]]&lt;&gt;"",VLOOKUP(TimeSpend[[#This Row],[Personnel number]],Users!A:B,2,0),"")</f>
        <v/>
      </c>
      <c r="N2894" s="69" t="str">
        <f>IF(TimeSpend[[#This Row],[Network Description]]&lt;&gt;"",VLOOKUP(TimeSpend[[#This Row],[Network Description]],Projects!A:C,3,0),"")</f>
        <v/>
      </c>
      <c r="O2894" s="69" t="str">
        <f>IF(TimeSpend[[#This Row],[Activity]]&lt;&gt;"",VLOOKUP(TimeSpend[[#This Row],[Activity]],Activity,2,FALSE),"")</f>
        <v/>
      </c>
    </row>
    <row r="2895" spans="3:15" ht="16.5" customHeight="1" x14ac:dyDescent="0.25">
      <c r="C2895" s="68" t="str">
        <f t="shared" si="48"/>
        <v/>
      </c>
      <c r="D2895" s="69" t="str">
        <f>IF(TimeSpend[[#This Row],[Network Description]]&lt;&gt;"",VLOOKUP(TimeSpend[[#This Row],[Network Description]],Projects!A:B,2,0),"")</f>
        <v/>
      </c>
      <c r="F2895" s="96"/>
      <c r="L2895" s="69" t="str">
        <f>IF(TimeSpend[[#This Row],[Personnel number]]&lt;&gt;"",Utilization!$J$2,"")</f>
        <v/>
      </c>
      <c r="M2895" s="69" t="str">
        <f>IF(TimeSpend[[#This Row],[Personnel number]]&lt;&gt;"",VLOOKUP(TimeSpend[[#This Row],[Personnel number]],Users!A:B,2,0),"")</f>
        <v/>
      </c>
      <c r="N2895" s="69" t="str">
        <f>IF(TimeSpend[[#This Row],[Network Description]]&lt;&gt;"",VLOOKUP(TimeSpend[[#This Row],[Network Description]],Projects!A:C,3,0),"")</f>
        <v/>
      </c>
      <c r="O2895" s="69" t="str">
        <f>IF(TimeSpend[[#This Row],[Activity]]&lt;&gt;"",VLOOKUP(TimeSpend[[#This Row],[Activity]],Activity,2,FALSE),"")</f>
        <v/>
      </c>
    </row>
    <row r="2896" spans="3:15" ht="16.5" customHeight="1" x14ac:dyDescent="0.25">
      <c r="C2896" s="68" t="str">
        <f t="shared" si="48"/>
        <v/>
      </c>
      <c r="D2896" s="69" t="str">
        <f>IF(TimeSpend[[#This Row],[Network Description]]&lt;&gt;"",VLOOKUP(TimeSpend[[#This Row],[Network Description]],Projects!A:B,2,0),"")</f>
        <v/>
      </c>
      <c r="F2896" s="96"/>
      <c r="L2896" s="69" t="str">
        <f>IF(TimeSpend[[#This Row],[Personnel number]]&lt;&gt;"",Utilization!$J$2,"")</f>
        <v/>
      </c>
      <c r="M2896" s="69" t="str">
        <f>IF(TimeSpend[[#This Row],[Personnel number]]&lt;&gt;"",VLOOKUP(TimeSpend[[#This Row],[Personnel number]],Users!A:B,2,0),"")</f>
        <v/>
      </c>
      <c r="N2896" s="69" t="str">
        <f>IF(TimeSpend[[#This Row],[Network Description]]&lt;&gt;"",VLOOKUP(TimeSpend[[#This Row],[Network Description]],Projects!A:C,3,0),"")</f>
        <v/>
      </c>
      <c r="O2896" s="69" t="str">
        <f>IF(TimeSpend[[#This Row],[Activity]]&lt;&gt;"",VLOOKUP(TimeSpend[[#This Row],[Activity]],Activity,2,FALSE),"")</f>
        <v/>
      </c>
    </row>
    <row r="2897" spans="3:15" ht="16.5" customHeight="1" x14ac:dyDescent="0.25">
      <c r="C2897" s="68" t="str">
        <f t="shared" si="48"/>
        <v/>
      </c>
      <c r="D2897" s="69" t="str">
        <f>IF(TimeSpend[[#This Row],[Network Description]]&lt;&gt;"",VLOOKUP(TimeSpend[[#This Row],[Network Description]],Projects!A:B,2,0),"")</f>
        <v/>
      </c>
      <c r="F2897" s="96"/>
      <c r="L2897" s="69" t="str">
        <f>IF(TimeSpend[[#This Row],[Personnel number]]&lt;&gt;"",Utilization!$J$2,"")</f>
        <v/>
      </c>
      <c r="M2897" s="69" t="str">
        <f>IF(TimeSpend[[#This Row],[Personnel number]]&lt;&gt;"",VLOOKUP(TimeSpend[[#This Row],[Personnel number]],Users!A:B,2,0),"")</f>
        <v/>
      </c>
      <c r="N2897" s="69" t="str">
        <f>IF(TimeSpend[[#This Row],[Network Description]]&lt;&gt;"",VLOOKUP(TimeSpend[[#This Row],[Network Description]],Projects!A:C,3,0),"")</f>
        <v/>
      </c>
      <c r="O2897" s="69" t="str">
        <f>IF(TimeSpend[[#This Row],[Activity]]&lt;&gt;"",VLOOKUP(TimeSpend[[#This Row],[Activity]],Activity,2,FALSE),"")</f>
        <v/>
      </c>
    </row>
    <row r="2898" spans="3:15" ht="16.5" customHeight="1" x14ac:dyDescent="0.25">
      <c r="C2898" s="68" t="str">
        <f t="shared" si="48"/>
        <v/>
      </c>
      <c r="D2898" s="69" t="str">
        <f>IF(TimeSpend[[#This Row],[Network Description]]&lt;&gt;"",VLOOKUP(TimeSpend[[#This Row],[Network Description]],Projects!A:B,2,0),"")</f>
        <v/>
      </c>
      <c r="F2898" s="96"/>
      <c r="L2898" s="69" t="str">
        <f>IF(TimeSpend[[#This Row],[Personnel number]]&lt;&gt;"",Utilization!$J$2,"")</f>
        <v/>
      </c>
      <c r="M2898" s="69" t="str">
        <f>IF(TimeSpend[[#This Row],[Personnel number]]&lt;&gt;"",VLOOKUP(TimeSpend[[#This Row],[Personnel number]],Users!A:B,2,0),"")</f>
        <v/>
      </c>
      <c r="N2898" s="69" t="str">
        <f>IF(TimeSpend[[#This Row],[Network Description]]&lt;&gt;"",VLOOKUP(TimeSpend[[#This Row],[Network Description]],Projects!A:C,3,0),"")</f>
        <v/>
      </c>
      <c r="O2898" s="69" t="str">
        <f>IF(TimeSpend[[#This Row],[Activity]]&lt;&gt;"",VLOOKUP(TimeSpend[[#This Row],[Activity]],Activity,2,FALSE),"")</f>
        <v/>
      </c>
    </row>
    <row r="2899" spans="3:15" ht="16.5" customHeight="1" x14ac:dyDescent="0.25">
      <c r="C2899" s="68" t="str">
        <f t="shared" si="48"/>
        <v/>
      </c>
      <c r="D2899" s="69" t="str">
        <f>IF(TimeSpend[[#This Row],[Network Description]]&lt;&gt;"",VLOOKUP(TimeSpend[[#This Row],[Network Description]],Projects!A:B,2,0),"")</f>
        <v/>
      </c>
      <c r="F2899" s="96"/>
      <c r="L2899" s="69" t="str">
        <f>IF(TimeSpend[[#This Row],[Personnel number]]&lt;&gt;"",Utilization!$J$2,"")</f>
        <v/>
      </c>
      <c r="M2899" s="69" t="str">
        <f>IF(TimeSpend[[#This Row],[Personnel number]]&lt;&gt;"",VLOOKUP(TimeSpend[[#This Row],[Personnel number]],Users!A:B,2,0),"")</f>
        <v/>
      </c>
      <c r="N2899" s="69" t="str">
        <f>IF(TimeSpend[[#This Row],[Network Description]]&lt;&gt;"",VLOOKUP(TimeSpend[[#This Row],[Network Description]],Projects!A:C,3,0),"")</f>
        <v/>
      </c>
      <c r="O2899" s="69" t="str">
        <f>IF(TimeSpend[[#This Row],[Activity]]&lt;&gt;"",VLOOKUP(TimeSpend[[#This Row],[Activity]],Activity,2,FALSE),"")</f>
        <v/>
      </c>
    </row>
    <row r="2900" spans="3:15" ht="16.5" customHeight="1" x14ac:dyDescent="0.25">
      <c r="C2900" s="68" t="str">
        <f t="shared" si="48"/>
        <v/>
      </c>
      <c r="D2900" s="69" t="str">
        <f>IF(TimeSpend[[#This Row],[Network Description]]&lt;&gt;"",VLOOKUP(TimeSpend[[#This Row],[Network Description]],Projects!A:B,2,0),"")</f>
        <v/>
      </c>
      <c r="F2900" s="96"/>
      <c r="L2900" s="69" t="str">
        <f>IF(TimeSpend[[#This Row],[Personnel number]]&lt;&gt;"",Utilization!$J$2,"")</f>
        <v/>
      </c>
      <c r="M2900" s="69" t="str">
        <f>IF(TimeSpend[[#This Row],[Personnel number]]&lt;&gt;"",VLOOKUP(TimeSpend[[#This Row],[Personnel number]],Users!A:B,2,0),"")</f>
        <v/>
      </c>
      <c r="N2900" s="69" t="str">
        <f>IF(TimeSpend[[#This Row],[Network Description]]&lt;&gt;"",VLOOKUP(TimeSpend[[#This Row],[Network Description]],Projects!A:C,3,0),"")</f>
        <v/>
      </c>
      <c r="O2900" s="69" t="str">
        <f>IF(TimeSpend[[#This Row],[Activity]]&lt;&gt;"",VLOOKUP(TimeSpend[[#This Row],[Activity]],Activity,2,FALSE),"")</f>
        <v/>
      </c>
    </row>
    <row r="2901" spans="3:15" ht="16.5" customHeight="1" x14ac:dyDescent="0.25">
      <c r="C2901" s="68" t="str">
        <f t="shared" si="48"/>
        <v/>
      </c>
      <c r="D2901" s="69" t="str">
        <f>IF(TimeSpend[[#This Row],[Network Description]]&lt;&gt;"",VLOOKUP(TimeSpend[[#This Row],[Network Description]],Projects!A:B,2,0),"")</f>
        <v/>
      </c>
      <c r="F2901" s="96"/>
      <c r="L2901" s="69" t="str">
        <f>IF(TimeSpend[[#This Row],[Personnel number]]&lt;&gt;"",Utilization!$J$2,"")</f>
        <v/>
      </c>
      <c r="M2901" s="69" t="str">
        <f>IF(TimeSpend[[#This Row],[Personnel number]]&lt;&gt;"",VLOOKUP(TimeSpend[[#This Row],[Personnel number]],Users!A:B,2,0),"")</f>
        <v/>
      </c>
      <c r="N2901" s="69" t="str">
        <f>IF(TimeSpend[[#This Row],[Network Description]]&lt;&gt;"",VLOOKUP(TimeSpend[[#This Row],[Network Description]],Projects!A:C,3,0),"")</f>
        <v/>
      </c>
      <c r="O2901" s="69" t="str">
        <f>IF(TimeSpend[[#This Row],[Activity]]&lt;&gt;"",VLOOKUP(TimeSpend[[#This Row],[Activity]],Activity,2,FALSE),"")</f>
        <v/>
      </c>
    </row>
    <row r="2902" spans="3:15" ht="16.5" customHeight="1" x14ac:dyDescent="0.25">
      <c r="C2902" s="68" t="str">
        <f t="shared" si="48"/>
        <v/>
      </c>
      <c r="D2902" s="69" t="str">
        <f>IF(TimeSpend[[#This Row],[Network Description]]&lt;&gt;"",VLOOKUP(TimeSpend[[#This Row],[Network Description]],Projects!A:B,2,0),"")</f>
        <v/>
      </c>
      <c r="F2902" s="96"/>
      <c r="L2902" s="69" t="str">
        <f>IF(TimeSpend[[#This Row],[Personnel number]]&lt;&gt;"",Utilization!$J$2,"")</f>
        <v/>
      </c>
      <c r="M2902" s="69" t="str">
        <f>IF(TimeSpend[[#This Row],[Personnel number]]&lt;&gt;"",VLOOKUP(TimeSpend[[#This Row],[Personnel number]],Users!A:B,2,0),"")</f>
        <v/>
      </c>
      <c r="N2902" s="69" t="str">
        <f>IF(TimeSpend[[#This Row],[Network Description]]&lt;&gt;"",VLOOKUP(TimeSpend[[#This Row],[Network Description]],Projects!A:C,3,0),"")</f>
        <v/>
      </c>
      <c r="O2902" s="69" t="str">
        <f>IF(TimeSpend[[#This Row],[Activity]]&lt;&gt;"",VLOOKUP(TimeSpend[[#This Row],[Activity]],Activity,2,FALSE),"")</f>
        <v/>
      </c>
    </row>
    <row r="2903" spans="3:15" ht="16.5" customHeight="1" x14ac:dyDescent="0.25">
      <c r="C2903" s="68" t="str">
        <f t="shared" si="48"/>
        <v/>
      </c>
      <c r="D2903" s="69" t="str">
        <f>IF(TimeSpend[[#This Row],[Network Description]]&lt;&gt;"",VLOOKUP(TimeSpend[[#This Row],[Network Description]],Projects!A:B,2,0),"")</f>
        <v/>
      </c>
      <c r="F2903" s="96"/>
      <c r="L2903" s="69" t="str">
        <f>IF(TimeSpend[[#This Row],[Personnel number]]&lt;&gt;"",Utilization!$J$2,"")</f>
        <v/>
      </c>
      <c r="M2903" s="69" t="str">
        <f>IF(TimeSpend[[#This Row],[Personnel number]]&lt;&gt;"",VLOOKUP(TimeSpend[[#This Row],[Personnel number]],Users!A:B,2,0),"")</f>
        <v/>
      </c>
      <c r="N2903" s="69" t="str">
        <f>IF(TimeSpend[[#This Row],[Network Description]]&lt;&gt;"",VLOOKUP(TimeSpend[[#This Row],[Network Description]],Projects!A:C,3,0),"")</f>
        <v/>
      </c>
      <c r="O2903" s="69" t="str">
        <f>IF(TimeSpend[[#This Row],[Activity]]&lt;&gt;"",VLOOKUP(TimeSpend[[#This Row],[Activity]],Activity,2,FALSE),"")</f>
        <v/>
      </c>
    </row>
    <row r="2904" spans="3:15" ht="16.5" customHeight="1" x14ac:dyDescent="0.25">
      <c r="C2904" s="68" t="str">
        <f t="shared" si="48"/>
        <v/>
      </c>
      <c r="D2904" s="69" t="str">
        <f>IF(TimeSpend[[#This Row],[Network Description]]&lt;&gt;"",VLOOKUP(TimeSpend[[#This Row],[Network Description]],Projects!A:B,2,0),"")</f>
        <v/>
      </c>
      <c r="F2904" s="96"/>
      <c r="L2904" s="69" t="str">
        <f>IF(TimeSpend[[#This Row],[Personnel number]]&lt;&gt;"",Utilization!$J$2,"")</f>
        <v/>
      </c>
      <c r="M2904" s="69" t="str">
        <f>IF(TimeSpend[[#This Row],[Personnel number]]&lt;&gt;"",VLOOKUP(TimeSpend[[#This Row],[Personnel number]],Users!A:B,2,0),"")</f>
        <v/>
      </c>
      <c r="N2904" s="69" t="str">
        <f>IF(TimeSpend[[#This Row],[Network Description]]&lt;&gt;"",VLOOKUP(TimeSpend[[#This Row],[Network Description]],Projects!A:C,3,0),"")</f>
        <v/>
      </c>
      <c r="O2904" s="69" t="str">
        <f>IF(TimeSpend[[#This Row],[Activity]]&lt;&gt;"",VLOOKUP(TimeSpend[[#This Row],[Activity]],Activity,2,FALSE),"")</f>
        <v/>
      </c>
    </row>
    <row r="2905" spans="3:15" ht="16.5" customHeight="1" x14ac:dyDescent="0.25">
      <c r="C2905" s="68" t="str">
        <f t="shared" si="48"/>
        <v/>
      </c>
      <c r="D2905" s="69" t="str">
        <f>IF(TimeSpend[[#This Row],[Network Description]]&lt;&gt;"",VLOOKUP(TimeSpend[[#This Row],[Network Description]],Projects!A:B,2,0),"")</f>
        <v/>
      </c>
      <c r="F2905" s="96"/>
      <c r="L2905" s="69" t="str">
        <f>IF(TimeSpend[[#This Row],[Personnel number]]&lt;&gt;"",Utilization!$J$2,"")</f>
        <v/>
      </c>
      <c r="M2905" s="69" t="str">
        <f>IF(TimeSpend[[#This Row],[Personnel number]]&lt;&gt;"",VLOOKUP(TimeSpend[[#This Row],[Personnel number]],Users!A:B,2,0),"")</f>
        <v/>
      </c>
      <c r="N2905" s="69" t="str">
        <f>IF(TimeSpend[[#This Row],[Network Description]]&lt;&gt;"",VLOOKUP(TimeSpend[[#This Row],[Network Description]],Projects!A:C,3,0),"")</f>
        <v/>
      </c>
      <c r="O2905" s="69" t="str">
        <f>IF(TimeSpend[[#This Row],[Activity]]&lt;&gt;"",VLOOKUP(TimeSpend[[#This Row],[Activity]],Activity,2,FALSE),"")</f>
        <v/>
      </c>
    </row>
    <row r="2906" spans="3:15" ht="16.5" customHeight="1" x14ac:dyDescent="0.25">
      <c r="C2906" s="68" t="str">
        <f t="shared" si="48"/>
        <v/>
      </c>
      <c r="D2906" s="69" t="str">
        <f>IF(TimeSpend[[#This Row],[Network Description]]&lt;&gt;"",VLOOKUP(TimeSpend[[#This Row],[Network Description]],Projects!A:B,2,0),"")</f>
        <v/>
      </c>
      <c r="F2906" s="96"/>
      <c r="L2906" s="69" t="str">
        <f>IF(TimeSpend[[#This Row],[Personnel number]]&lt;&gt;"",Utilization!$J$2,"")</f>
        <v/>
      </c>
      <c r="M2906" s="69" t="str">
        <f>IF(TimeSpend[[#This Row],[Personnel number]]&lt;&gt;"",VLOOKUP(TimeSpend[[#This Row],[Personnel number]],Users!A:B,2,0),"")</f>
        <v/>
      </c>
      <c r="N2906" s="69" t="str">
        <f>IF(TimeSpend[[#This Row],[Network Description]]&lt;&gt;"",VLOOKUP(TimeSpend[[#This Row],[Network Description]],Projects!A:C,3,0),"")</f>
        <v/>
      </c>
      <c r="O2906" s="69" t="str">
        <f>IF(TimeSpend[[#This Row],[Activity]]&lt;&gt;"",VLOOKUP(TimeSpend[[#This Row],[Activity]],Activity,2,FALSE),"")</f>
        <v/>
      </c>
    </row>
    <row r="2907" spans="3:15" ht="16.5" customHeight="1" x14ac:dyDescent="0.25">
      <c r="C2907" s="68" t="str">
        <f t="shared" si="48"/>
        <v/>
      </c>
      <c r="D2907" s="69" t="str">
        <f>IF(TimeSpend[[#This Row],[Network Description]]&lt;&gt;"",VLOOKUP(TimeSpend[[#This Row],[Network Description]],Projects!A:B,2,0),"")</f>
        <v/>
      </c>
      <c r="F2907" s="96"/>
      <c r="L2907" s="69" t="str">
        <f>IF(TimeSpend[[#This Row],[Personnel number]]&lt;&gt;"",Utilization!$J$2,"")</f>
        <v/>
      </c>
      <c r="M2907" s="69" t="str">
        <f>IF(TimeSpend[[#This Row],[Personnel number]]&lt;&gt;"",VLOOKUP(TimeSpend[[#This Row],[Personnel number]],Users!A:B,2,0),"")</f>
        <v/>
      </c>
      <c r="N2907" s="69" t="str">
        <f>IF(TimeSpend[[#This Row],[Network Description]]&lt;&gt;"",VLOOKUP(TimeSpend[[#This Row],[Network Description]],Projects!A:C,3,0),"")</f>
        <v/>
      </c>
      <c r="O2907" s="69" t="str">
        <f>IF(TimeSpend[[#This Row],[Activity]]&lt;&gt;"",VLOOKUP(TimeSpend[[#This Row],[Activity]],Activity,2,FALSE),"")</f>
        <v/>
      </c>
    </row>
    <row r="2908" spans="3:15" ht="16.5" customHeight="1" x14ac:dyDescent="0.25">
      <c r="C2908" s="68" t="str">
        <f t="shared" si="48"/>
        <v/>
      </c>
      <c r="D2908" s="69" t="str">
        <f>IF(TimeSpend[[#This Row],[Network Description]]&lt;&gt;"",VLOOKUP(TimeSpend[[#This Row],[Network Description]],Projects!A:B,2,0),"")</f>
        <v/>
      </c>
      <c r="F2908" s="96"/>
      <c r="L2908" s="69" t="str">
        <f>IF(TimeSpend[[#This Row],[Personnel number]]&lt;&gt;"",Utilization!$J$2,"")</f>
        <v/>
      </c>
      <c r="M2908" s="69" t="str">
        <f>IF(TimeSpend[[#This Row],[Personnel number]]&lt;&gt;"",VLOOKUP(TimeSpend[[#This Row],[Personnel number]],Users!A:B,2,0),"")</f>
        <v/>
      </c>
      <c r="N2908" s="69" t="str">
        <f>IF(TimeSpend[[#This Row],[Network Description]]&lt;&gt;"",VLOOKUP(TimeSpend[[#This Row],[Network Description]],Projects!A:C,3,0),"")</f>
        <v/>
      </c>
      <c r="O2908" s="69" t="str">
        <f>IF(TimeSpend[[#This Row],[Activity]]&lt;&gt;"",VLOOKUP(TimeSpend[[#This Row],[Activity]],Activity,2,FALSE),"")</f>
        <v/>
      </c>
    </row>
    <row r="2909" spans="3:15" ht="16.5" customHeight="1" x14ac:dyDescent="0.25">
      <c r="C2909" s="68" t="str">
        <f t="shared" si="48"/>
        <v/>
      </c>
      <c r="D2909" s="69" t="str">
        <f>IF(TimeSpend[[#This Row],[Network Description]]&lt;&gt;"",VLOOKUP(TimeSpend[[#This Row],[Network Description]],Projects!A:B,2,0),"")</f>
        <v/>
      </c>
      <c r="F2909" s="96"/>
      <c r="L2909" s="69" t="str">
        <f>IF(TimeSpend[[#This Row],[Personnel number]]&lt;&gt;"",Utilization!$J$2,"")</f>
        <v/>
      </c>
      <c r="M2909" s="69" t="str">
        <f>IF(TimeSpend[[#This Row],[Personnel number]]&lt;&gt;"",VLOOKUP(TimeSpend[[#This Row],[Personnel number]],Users!A:B,2,0),"")</f>
        <v/>
      </c>
      <c r="N2909" s="69" t="str">
        <f>IF(TimeSpend[[#This Row],[Network Description]]&lt;&gt;"",VLOOKUP(TimeSpend[[#This Row],[Network Description]],Projects!A:C,3,0),"")</f>
        <v/>
      </c>
      <c r="O2909" s="69" t="str">
        <f>IF(TimeSpend[[#This Row],[Activity]]&lt;&gt;"",VLOOKUP(TimeSpend[[#This Row],[Activity]],Activity,2,FALSE),"")</f>
        <v/>
      </c>
    </row>
    <row r="2910" spans="3:15" ht="16.5" customHeight="1" x14ac:dyDescent="0.25">
      <c r="C2910" s="68" t="str">
        <f t="shared" si="48"/>
        <v/>
      </c>
      <c r="D2910" s="69" t="str">
        <f>IF(TimeSpend[[#This Row],[Network Description]]&lt;&gt;"",VLOOKUP(TimeSpend[[#This Row],[Network Description]],Projects!A:B,2,0),"")</f>
        <v/>
      </c>
      <c r="F2910" s="96"/>
      <c r="L2910" s="69" t="str">
        <f>IF(TimeSpend[[#This Row],[Personnel number]]&lt;&gt;"",Utilization!$J$2,"")</f>
        <v/>
      </c>
      <c r="M2910" s="69" t="str">
        <f>IF(TimeSpend[[#This Row],[Personnel number]]&lt;&gt;"",VLOOKUP(TimeSpend[[#This Row],[Personnel number]],Users!A:B,2,0),"")</f>
        <v/>
      </c>
      <c r="N2910" s="69" t="str">
        <f>IF(TimeSpend[[#This Row],[Network Description]]&lt;&gt;"",VLOOKUP(TimeSpend[[#This Row],[Network Description]],Projects!A:C,3,0),"")</f>
        <v/>
      </c>
      <c r="O2910" s="69" t="str">
        <f>IF(TimeSpend[[#This Row],[Activity]]&lt;&gt;"",VLOOKUP(TimeSpend[[#This Row],[Activity]],Activity,2,FALSE),"")</f>
        <v/>
      </c>
    </row>
    <row r="2911" spans="3:15" ht="16.5" customHeight="1" x14ac:dyDescent="0.25">
      <c r="C2911" s="68" t="str">
        <f t="shared" si="48"/>
        <v/>
      </c>
      <c r="D2911" s="69" t="str">
        <f>IF(TimeSpend[[#This Row],[Network Description]]&lt;&gt;"",VLOOKUP(TimeSpend[[#This Row],[Network Description]],Projects!A:B,2,0),"")</f>
        <v/>
      </c>
      <c r="F2911" s="96"/>
      <c r="L2911" s="69" t="str">
        <f>IF(TimeSpend[[#This Row],[Personnel number]]&lt;&gt;"",Utilization!$J$2,"")</f>
        <v/>
      </c>
      <c r="M2911" s="69" t="str">
        <f>IF(TimeSpend[[#This Row],[Personnel number]]&lt;&gt;"",VLOOKUP(TimeSpend[[#This Row],[Personnel number]],Users!A:B,2,0),"")</f>
        <v/>
      </c>
      <c r="N2911" s="69" t="str">
        <f>IF(TimeSpend[[#This Row],[Network Description]]&lt;&gt;"",VLOOKUP(TimeSpend[[#This Row],[Network Description]],Projects!A:C,3,0),"")</f>
        <v/>
      </c>
      <c r="O2911" s="69" t="str">
        <f>IF(TimeSpend[[#This Row],[Activity]]&lt;&gt;"",VLOOKUP(TimeSpend[[#This Row],[Activity]],Activity,2,FALSE),"")</f>
        <v/>
      </c>
    </row>
    <row r="2912" spans="3:15" ht="16.5" customHeight="1" x14ac:dyDescent="0.25">
      <c r="C2912" s="68" t="str">
        <f t="shared" si="48"/>
        <v/>
      </c>
      <c r="D2912" s="69" t="str">
        <f>IF(TimeSpend[[#This Row],[Network Description]]&lt;&gt;"",VLOOKUP(TimeSpend[[#This Row],[Network Description]],Projects!A:B,2,0),"")</f>
        <v/>
      </c>
      <c r="F2912" s="96"/>
      <c r="L2912" s="69" t="str">
        <f>IF(TimeSpend[[#This Row],[Personnel number]]&lt;&gt;"",Utilization!$J$2,"")</f>
        <v/>
      </c>
      <c r="M2912" s="69" t="str">
        <f>IF(TimeSpend[[#This Row],[Personnel number]]&lt;&gt;"",VLOOKUP(TimeSpend[[#This Row],[Personnel number]],Users!A:B,2,0),"")</f>
        <v/>
      </c>
      <c r="N2912" s="69" t="str">
        <f>IF(TimeSpend[[#This Row],[Network Description]]&lt;&gt;"",VLOOKUP(TimeSpend[[#This Row],[Network Description]],Projects!A:C,3,0),"")</f>
        <v/>
      </c>
      <c r="O2912" s="69" t="str">
        <f>IF(TimeSpend[[#This Row],[Activity]]&lt;&gt;"",VLOOKUP(TimeSpend[[#This Row],[Activity]],Activity,2,FALSE),"")</f>
        <v/>
      </c>
    </row>
    <row r="2913" spans="3:15" ht="16.5" customHeight="1" x14ac:dyDescent="0.25">
      <c r="C2913" s="68" t="str">
        <f t="shared" si="48"/>
        <v/>
      </c>
      <c r="D2913" s="69" t="str">
        <f>IF(TimeSpend[[#This Row],[Network Description]]&lt;&gt;"",VLOOKUP(TimeSpend[[#This Row],[Network Description]],Projects!A:B,2,0),"")</f>
        <v/>
      </c>
      <c r="F2913" s="96"/>
      <c r="L2913" s="69" t="str">
        <f>IF(TimeSpend[[#This Row],[Personnel number]]&lt;&gt;"",Utilization!$J$2,"")</f>
        <v/>
      </c>
      <c r="M2913" s="69" t="str">
        <f>IF(TimeSpend[[#This Row],[Personnel number]]&lt;&gt;"",VLOOKUP(TimeSpend[[#This Row],[Personnel number]],Users!A:B,2,0),"")</f>
        <v/>
      </c>
      <c r="N2913" s="69" t="str">
        <f>IF(TimeSpend[[#This Row],[Network Description]]&lt;&gt;"",VLOOKUP(TimeSpend[[#This Row],[Network Description]],Projects!A:C,3,0),"")</f>
        <v/>
      </c>
      <c r="O2913" s="69" t="str">
        <f>IF(TimeSpend[[#This Row],[Activity]]&lt;&gt;"",VLOOKUP(TimeSpend[[#This Row],[Activity]],Activity,2,FALSE),"")</f>
        <v/>
      </c>
    </row>
    <row r="2914" spans="3:15" ht="16.5" customHeight="1" x14ac:dyDescent="0.25">
      <c r="C2914" s="68" t="str">
        <f t="shared" si="48"/>
        <v/>
      </c>
      <c r="D2914" s="69" t="str">
        <f>IF(TimeSpend[[#This Row],[Network Description]]&lt;&gt;"",VLOOKUP(TimeSpend[[#This Row],[Network Description]],Projects!A:B,2,0),"")</f>
        <v/>
      </c>
      <c r="F2914" s="96"/>
      <c r="L2914" s="69" t="str">
        <f>IF(TimeSpend[[#This Row],[Personnel number]]&lt;&gt;"",Utilization!$J$2,"")</f>
        <v/>
      </c>
      <c r="M2914" s="69" t="str">
        <f>IF(TimeSpend[[#This Row],[Personnel number]]&lt;&gt;"",VLOOKUP(TimeSpend[[#This Row],[Personnel number]],Users!A:B,2,0),"")</f>
        <v/>
      </c>
      <c r="N2914" s="69" t="str">
        <f>IF(TimeSpend[[#This Row],[Network Description]]&lt;&gt;"",VLOOKUP(TimeSpend[[#This Row],[Network Description]],Projects!A:C,3,0),"")</f>
        <v/>
      </c>
      <c r="O2914" s="69" t="str">
        <f>IF(TimeSpend[[#This Row],[Activity]]&lt;&gt;"",VLOOKUP(TimeSpend[[#This Row],[Activity]],Activity,2,FALSE),"")</f>
        <v/>
      </c>
    </row>
    <row r="2915" spans="3:15" ht="16.5" customHeight="1" x14ac:dyDescent="0.25">
      <c r="C2915" s="68" t="str">
        <f t="shared" si="48"/>
        <v/>
      </c>
      <c r="D2915" s="69" t="str">
        <f>IF(TimeSpend[[#This Row],[Network Description]]&lt;&gt;"",VLOOKUP(TimeSpend[[#This Row],[Network Description]],Projects!A:B,2,0),"")</f>
        <v/>
      </c>
      <c r="F2915" s="96"/>
      <c r="L2915" s="69" t="str">
        <f>IF(TimeSpend[[#This Row],[Personnel number]]&lt;&gt;"",Utilization!$J$2,"")</f>
        <v/>
      </c>
      <c r="M2915" s="69" t="str">
        <f>IF(TimeSpend[[#This Row],[Personnel number]]&lt;&gt;"",VLOOKUP(TimeSpend[[#This Row],[Personnel number]],Users!A:B,2,0),"")</f>
        <v/>
      </c>
      <c r="N2915" s="69" t="str">
        <f>IF(TimeSpend[[#This Row],[Network Description]]&lt;&gt;"",VLOOKUP(TimeSpend[[#This Row],[Network Description]],Projects!A:C,3,0),"")</f>
        <v/>
      </c>
      <c r="O2915" s="69" t="str">
        <f>IF(TimeSpend[[#This Row],[Activity]]&lt;&gt;"",VLOOKUP(TimeSpend[[#This Row],[Activity]],Activity,2,FALSE),"")</f>
        <v/>
      </c>
    </row>
    <row r="2916" spans="3:15" ht="16.5" customHeight="1" x14ac:dyDescent="0.25">
      <c r="C2916" s="68" t="str">
        <f t="shared" si="48"/>
        <v/>
      </c>
      <c r="D2916" s="69" t="str">
        <f>IF(TimeSpend[[#This Row],[Network Description]]&lt;&gt;"",VLOOKUP(TimeSpend[[#This Row],[Network Description]],Projects!A:B,2,0),"")</f>
        <v/>
      </c>
      <c r="F2916" s="96"/>
      <c r="L2916" s="69" t="str">
        <f>IF(TimeSpend[[#This Row],[Personnel number]]&lt;&gt;"",Utilization!$J$2,"")</f>
        <v/>
      </c>
      <c r="M2916" s="69" t="str">
        <f>IF(TimeSpend[[#This Row],[Personnel number]]&lt;&gt;"",VLOOKUP(TimeSpend[[#This Row],[Personnel number]],Users!A:B,2,0),"")</f>
        <v/>
      </c>
      <c r="N2916" s="69" t="str">
        <f>IF(TimeSpend[[#This Row],[Network Description]]&lt;&gt;"",VLOOKUP(TimeSpend[[#This Row],[Network Description]],Projects!A:C,3,0),"")</f>
        <v/>
      </c>
      <c r="O2916" s="69" t="str">
        <f>IF(TimeSpend[[#This Row],[Activity]]&lt;&gt;"",VLOOKUP(TimeSpend[[#This Row],[Activity]],Activity,2,FALSE),"")</f>
        <v/>
      </c>
    </row>
    <row r="2917" spans="3:15" ht="16.5" customHeight="1" x14ac:dyDescent="0.25">
      <c r="C2917" s="68" t="str">
        <f t="shared" si="48"/>
        <v/>
      </c>
      <c r="D2917" s="69" t="str">
        <f>IF(TimeSpend[[#This Row],[Network Description]]&lt;&gt;"",VLOOKUP(TimeSpend[[#This Row],[Network Description]],Projects!A:B,2,0),"")</f>
        <v/>
      </c>
      <c r="F2917" s="96"/>
      <c r="L2917" s="69" t="str">
        <f>IF(TimeSpend[[#This Row],[Personnel number]]&lt;&gt;"",Utilization!$J$2,"")</f>
        <v/>
      </c>
      <c r="M2917" s="69" t="str">
        <f>IF(TimeSpend[[#This Row],[Personnel number]]&lt;&gt;"",VLOOKUP(TimeSpend[[#This Row],[Personnel number]],Users!A:B,2,0),"")</f>
        <v/>
      </c>
      <c r="N2917" s="69" t="str">
        <f>IF(TimeSpend[[#This Row],[Network Description]]&lt;&gt;"",VLOOKUP(TimeSpend[[#This Row],[Network Description]],Projects!A:C,3,0),"")</f>
        <v/>
      </c>
      <c r="O2917" s="69" t="str">
        <f>IF(TimeSpend[[#This Row],[Activity]]&lt;&gt;"",VLOOKUP(TimeSpend[[#This Row],[Activity]],Activity,2,FALSE),"")</f>
        <v/>
      </c>
    </row>
    <row r="2918" spans="3:15" ht="16.5" customHeight="1" x14ac:dyDescent="0.25">
      <c r="C2918" s="68" t="str">
        <f t="shared" si="48"/>
        <v/>
      </c>
      <c r="D2918" s="69" t="str">
        <f>IF(TimeSpend[[#This Row],[Network Description]]&lt;&gt;"",VLOOKUP(TimeSpend[[#This Row],[Network Description]],Projects!A:B,2,0),"")</f>
        <v/>
      </c>
      <c r="F2918" s="96"/>
      <c r="L2918" s="69" t="str">
        <f>IF(TimeSpend[[#This Row],[Personnel number]]&lt;&gt;"",Utilization!$J$2,"")</f>
        <v/>
      </c>
      <c r="M2918" s="69" t="str">
        <f>IF(TimeSpend[[#This Row],[Personnel number]]&lt;&gt;"",VLOOKUP(TimeSpend[[#This Row],[Personnel number]],Users!A:B,2,0),"")</f>
        <v/>
      </c>
      <c r="N2918" s="69" t="str">
        <f>IF(TimeSpend[[#This Row],[Network Description]]&lt;&gt;"",VLOOKUP(TimeSpend[[#This Row],[Network Description]],Projects!A:C,3,0),"")</f>
        <v/>
      </c>
      <c r="O2918" s="69" t="str">
        <f>IF(TimeSpend[[#This Row],[Activity]]&lt;&gt;"",VLOOKUP(TimeSpend[[#This Row],[Activity]],Activity,2,FALSE),"")</f>
        <v/>
      </c>
    </row>
    <row r="2919" spans="3:15" ht="16.5" customHeight="1" x14ac:dyDescent="0.25">
      <c r="C2919" s="68" t="str">
        <f t="shared" si="48"/>
        <v/>
      </c>
      <c r="D2919" s="69" t="str">
        <f>IF(TimeSpend[[#This Row],[Network Description]]&lt;&gt;"",VLOOKUP(TimeSpend[[#This Row],[Network Description]],Projects!A:B,2,0),"")</f>
        <v/>
      </c>
      <c r="F2919" s="96"/>
      <c r="L2919" s="69" t="str">
        <f>IF(TimeSpend[[#This Row],[Personnel number]]&lt;&gt;"",Utilization!$J$2,"")</f>
        <v/>
      </c>
      <c r="M2919" s="69" t="str">
        <f>IF(TimeSpend[[#This Row],[Personnel number]]&lt;&gt;"",VLOOKUP(TimeSpend[[#This Row],[Personnel number]],Users!A:B,2,0),"")</f>
        <v/>
      </c>
      <c r="N2919" s="69" t="str">
        <f>IF(TimeSpend[[#This Row],[Network Description]]&lt;&gt;"",VLOOKUP(TimeSpend[[#This Row],[Network Description]],Projects!A:C,3,0),"")</f>
        <v/>
      </c>
      <c r="O2919" s="69" t="str">
        <f>IF(TimeSpend[[#This Row],[Activity]]&lt;&gt;"",VLOOKUP(TimeSpend[[#This Row],[Activity]],Activity,2,FALSE),"")</f>
        <v/>
      </c>
    </row>
    <row r="2920" spans="3:15" ht="16.5" customHeight="1" x14ac:dyDescent="0.25">
      <c r="C2920" s="68" t="str">
        <f t="shared" si="48"/>
        <v/>
      </c>
      <c r="D2920" s="69" t="str">
        <f>IF(TimeSpend[[#This Row],[Network Description]]&lt;&gt;"",VLOOKUP(TimeSpend[[#This Row],[Network Description]],Projects!A:B,2,0),"")</f>
        <v/>
      </c>
      <c r="F2920" s="96"/>
      <c r="L2920" s="69" t="str">
        <f>IF(TimeSpend[[#This Row],[Personnel number]]&lt;&gt;"",Utilization!$J$2,"")</f>
        <v/>
      </c>
      <c r="M2920" s="69" t="str">
        <f>IF(TimeSpend[[#This Row],[Personnel number]]&lt;&gt;"",VLOOKUP(TimeSpend[[#This Row],[Personnel number]],Users!A:B,2,0),"")</f>
        <v/>
      </c>
      <c r="N2920" s="69" t="str">
        <f>IF(TimeSpend[[#This Row],[Network Description]]&lt;&gt;"",VLOOKUP(TimeSpend[[#This Row],[Network Description]],Projects!A:C,3,0),"")</f>
        <v/>
      </c>
      <c r="O2920" s="69" t="str">
        <f>IF(TimeSpend[[#This Row],[Activity]]&lt;&gt;"",VLOOKUP(TimeSpend[[#This Row],[Activity]],Activity,2,FALSE),"")</f>
        <v/>
      </c>
    </row>
    <row r="2921" spans="3:15" ht="16.5" customHeight="1" x14ac:dyDescent="0.25">
      <c r="C2921" s="68" t="str">
        <f t="shared" si="48"/>
        <v/>
      </c>
      <c r="D2921" s="69" t="str">
        <f>IF(TimeSpend[[#This Row],[Network Description]]&lt;&gt;"",VLOOKUP(TimeSpend[[#This Row],[Network Description]],Projects!A:B,2,0),"")</f>
        <v/>
      </c>
      <c r="F2921" s="96"/>
      <c r="L2921" s="69" t="str">
        <f>IF(TimeSpend[[#This Row],[Personnel number]]&lt;&gt;"",Utilization!$J$2,"")</f>
        <v/>
      </c>
      <c r="M2921" s="69" t="str">
        <f>IF(TimeSpend[[#This Row],[Personnel number]]&lt;&gt;"",VLOOKUP(TimeSpend[[#This Row],[Personnel number]],Users!A:B,2,0),"")</f>
        <v/>
      </c>
      <c r="N2921" s="69" t="str">
        <f>IF(TimeSpend[[#This Row],[Network Description]]&lt;&gt;"",VLOOKUP(TimeSpend[[#This Row],[Network Description]],Projects!A:C,3,0),"")</f>
        <v/>
      </c>
      <c r="O2921" s="69" t="str">
        <f>IF(TimeSpend[[#This Row],[Activity]]&lt;&gt;"",VLOOKUP(TimeSpend[[#This Row],[Activity]],Activity,2,FALSE),"")</f>
        <v/>
      </c>
    </row>
    <row r="2922" spans="3:15" ht="16.5" customHeight="1" x14ac:dyDescent="0.25">
      <c r="C2922" s="68" t="str">
        <f t="shared" si="48"/>
        <v/>
      </c>
      <c r="D2922" s="69" t="str">
        <f>IF(TimeSpend[[#This Row],[Network Description]]&lt;&gt;"",VLOOKUP(TimeSpend[[#This Row],[Network Description]],Projects!A:B,2,0),"")</f>
        <v/>
      </c>
      <c r="F2922" s="96"/>
      <c r="L2922" s="69" t="str">
        <f>IF(TimeSpend[[#This Row],[Personnel number]]&lt;&gt;"",Utilization!$J$2,"")</f>
        <v/>
      </c>
      <c r="M2922" s="69" t="str">
        <f>IF(TimeSpend[[#This Row],[Personnel number]]&lt;&gt;"",VLOOKUP(TimeSpend[[#This Row],[Personnel number]],Users!A:B,2,0),"")</f>
        <v/>
      </c>
      <c r="N2922" s="69" t="str">
        <f>IF(TimeSpend[[#This Row],[Network Description]]&lt;&gt;"",VLOOKUP(TimeSpend[[#This Row],[Network Description]],Projects!A:C,3,0),"")</f>
        <v/>
      </c>
      <c r="O2922" s="69" t="str">
        <f>IF(TimeSpend[[#This Row],[Activity]]&lt;&gt;"",VLOOKUP(TimeSpend[[#This Row],[Activity]],Activity,2,FALSE),"")</f>
        <v/>
      </c>
    </row>
    <row r="2923" spans="3:15" ht="16.5" customHeight="1" x14ac:dyDescent="0.25">
      <c r="C2923" s="68" t="str">
        <f t="shared" si="48"/>
        <v/>
      </c>
      <c r="D2923" s="69" t="str">
        <f>IF(TimeSpend[[#This Row],[Network Description]]&lt;&gt;"",VLOOKUP(TimeSpend[[#This Row],[Network Description]],Projects!A:B,2,0),"")</f>
        <v/>
      </c>
      <c r="F2923" s="96"/>
      <c r="L2923" s="69" t="str">
        <f>IF(TimeSpend[[#This Row],[Personnel number]]&lt;&gt;"",Utilization!$J$2,"")</f>
        <v/>
      </c>
      <c r="M2923" s="69" t="str">
        <f>IF(TimeSpend[[#This Row],[Personnel number]]&lt;&gt;"",VLOOKUP(TimeSpend[[#This Row],[Personnel number]],Users!A:B,2,0),"")</f>
        <v/>
      </c>
      <c r="N2923" s="69" t="str">
        <f>IF(TimeSpend[[#This Row],[Network Description]]&lt;&gt;"",VLOOKUP(TimeSpend[[#This Row],[Network Description]],Projects!A:C,3,0),"")</f>
        <v/>
      </c>
      <c r="O2923" s="69" t="str">
        <f>IF(TimeSpend[[#This Row],[Activity]]&lt;&gt;"",VLOOKUP(TimeSpend[[#This Row],[Activity]],Activity,2,FALSE),"")</f>
        <v/>
      </c>
    </row>
    <row r="2924" spans="3:15" ht="16.5" customHeight="1" x14ac:dyDescent="0.25">
      <c r="C2924" s="68" t="str">
        <f t="shared" si="48"/>
        <v/>
      </c>
      <c r="D2924" s="69" t="str">
        <f>IF(TimeSpend[[#This Row],[Network Description]]&lt;&gt;"",VLOOKUP(TimeSpend[[#This Row],[Network Description]],Projects!A:B,2,0),"")</f>
        <v/>
      </c>
      <c r="F2924" s="96"/>
      <c r="L2924" s="69" t="str">
        <f>IF(TimeSpend[[#This Row],[Personnel number]]&lt;&gt;"",Utilization!$J$2,"")</f>
        <v/>
      </c>
      <c r="M2924" s="69" t="str">
        <f>IF(TimeSpend[[#This Row],[Personnel number]]&lt;&gt;"",VLOOKUP(TimeSpend[[#This Row],[Personnel number]],Users!A:B,2,0),"")</f>
        <v/>
      </c>
      <c r="N2924" s="69" t="str">
        <f>IF(TimeSpend[[#This Row],[Network Description]]&lt;&gt;"",VLOOKUP(TimeSpend[[#This Row],[Network Description]],Projects!A:C,3,0),"")</f>
        <v/>
      </c>
      <c r="O2924" s="69" t="str">
        <f>IF(TimeSpend[[#This Row],[Activity]]&lt;&gt;"",VLOOKUP(TimeSpend[[#This Row],[Activity]],Activity,2,FALSE),"")</f>
        <v/>
      </c>
    </row>
    <row r="2925" spans="3:15" ht="16.5" customHeight="1" x14ac:dyDescent="0.25">
      <c r="C2925" s="68" t="str">
        <f t="shared" si="48"/>
        <v/>
      </c>
      <c r="D2925" s="69" t="str">
        <f>IF(TimeSpend[[#This Row],[Network Description]]&lt;&gt;"",VLOOKUP(TimeSpend[[#This Row],[Network Description]],Projects!A:B,2,0),"")</f>
        <v/>
      </c>
      <c r="F2925" s="96"/>
      <c r="L2925" s="69" t="str">
        <f>IF(TimeSpend[[#This Row],[Personnel number]]&lt;&gt;"",Utilization!$J$2,"")</f>
        <v/>
      </c>
      <c r="M2925" s="69" t="str">
        <f>IF(TimeSpend[[#This Row],[Personnel number]]&lt;&gt;"",VLOOKUP(TimeSpend[[#This Row],[Personnel number]],Users!A:B,2,0),"")</f>
        <v/>
      </c>
      <c r="N2925" s="69" t="str">
        <f>IF(TimeSpend[[#This Row],[Network Description]]&lt;&gt;"",VLOOKUP(TimeSpend[[#This Row],[Network Description]],Projects!A:C,3,0),"")</f>
        <v/>
      </c>
      <c r="O2925" s="69" t="str">
        <f>IF(TimeSpend[[#This Row],[Activity]]&lt;&gt;"",VLOOKUP(TimeSpend[[#This Row],[Activity]],Activity,2,FALSE),"")</f>
        <v/>
      </c>
    </row>
    <row r="2926" spans="3:15" ht="16.5" customHeight="1" x14ac:dyDescent="0.25">
      <c r="C2926" s="68" t="str">
        <f t="shared" si="48"/>
        <v/>
      </c>
      <c r="D2926" s="69" t="str">
        <f>IF(TimeSpend[[#This Row],[Network Description]]&lt;&gt;"",VLOOKUP(TimeSpend[[#This Row],[Network Description]],Projects!A:B,2,0),"")</f>
        <v/>
      </c>
      <c r="F2926" s="96"/>
      <c r="L2926" s="69" t="str">
        <f>IF(TimeSpend[[#This Row],[Personnel number]]&lt;&gt;"",Utilization!$J$2,"")</f>
        <v/>
      </c>
      <c r="M2926" s="69" t="str">
        <f>IF(TimeSpend[[#This Row],[Personnel number]]&lt;&gt;"",VLOOKUP(TimeSpend[[#This Row],[Personnel number]],Users!A:B,2,0),"")</f>
        <v/>
      </c>
      <c r="N2926" s="69" t="str">
        <f>IF(TimeSpend[[#This Row],[Network Description]]&lt;&gt;"",VLOOKUP(TimeSpend[[#This Row],[Network Description]],Projects!A:C,3,0),"")</f>
        <v/>
      </c>
      <c r="O2926" s="69" t="str">
        <f>IF(TimeSpend[[#This Row],[Activity]]&lt;&gt;"",VLOOKUP(TimeSpend[[#This Row],[Activity]],Activity,2,FALSE),"")</f>
        <v/>
      </c>
    </row>
    <row r="2927" spans="3:15" ht="16.5" customHeight="1" x14ac:dyDescent="0.25">
      <c r="C2927" s="68" t="str">
        <f t="shared" si="48"/>
        <v/>
      </c>
      <c r="D2927" s="69" t="str">
        <f>IF(TimeSpend[[#This Row],[Network Description]]&lt;&gt;"",VLOOKUP(TimeSpend[[#This Row],[Network Description]],Projects!A:B,2,0),"")</f>
        <v/>
      </c>
      <c r="F2927" s="96"/>
      <c r="L2927" s="69" t="str">
        <f>IF(TimeSpend[[#This Row],[Personnel number]]&lt;&gt;"",Utilization!$J$2,"")</f>
        <v/>
      </c>
      <c r="M2927" s="69" t="str">
        <f>IF(TimeSpend[[#This Row],[Personnel number]]&lt;&gt;"",VLOOKUP(TimeSpend[[#This Row],[Personnel number]],Users!A:B,2,0),"")</f>
        <v/>
      </c>
      <c r="N2927" s="69" t="str">
        <f>IF(TimeSpend[[#This Row],[Network Description]]&lt;&gt;"",VLOOKUP(TimeSpend[[#This Row],[Network Description]],Projects!A:C,3,0),"")</f>
        <v/>
      </c>
      <c r="O2927" s="69" t="str">
        <f>IF(TimeSpend[[#This Row],[Activity]]&lt;&gt;"",VLOOKUP(TimeSpend[[#This Row],[Activity]],Activity,2,FALSE),"")</f>
        <v/>
      </c>
    </row>
    <row r="2928" spans="3:15" ht="16.5" customHeight="1" x14ac:dyDescent="0.25">
      <c r="C2928" s="68" t="str">
        <f t="shared" si="48"/>
        <v/>
      </c>
      <c r="D2928" s="69" t="str">
        <f>IF(TimeSpend[[#This Row],[Network Description]]&lt;&gt;"",VLOOKUP(TimeSpend[[#This Row],[Network Description]],Projects!A:B,2,0),"")</f>
        <v/>
      </c>
      <c r="F2928" s="96"/>
      <c r="L2928" s="69" t="str">
        <f>IF(TimeSpend[[#This Row],[Personnel number]]&lt;&gt;"",Utilization!$J$2,"")</f>
        <v/>
      </c>
      <c r="M2928" s="69" t="str">
        <f>IF(TimeSpend[[#This Row],[Personnel number]]&lt;&gt;"",VLOOKUP(TimeSpend[[#This Row],[Personnel number]],Users!A:B,2,0),"")</f>
        <v/>
      </c>
      <c r="N2928" s="69" t="str">
        <f>IF(TimeSpend[[#This Row],[Network Description]]&lt;&gt;"",VLOOKUP(TimeSpend[[#This Row],[Network Description]],Projects!A:C,3,0),"")</f>
        <v/>
      </c>
      <c r="O2928" s="69" t="str">
        <f>IF(TimeSpend[[#This Row],[Activity]]&lt;&gt;"",VLOOKUP(TimeSpend[[#This Row],[Activity]],Activity,2,FALSE),"")</f>
        <v/>
      </c>
    </row>
    <row r="2929" spans="3:15" ht="16.5" customHeight="1" x14ac:dyDescent="0.25">
      <c r="C2929" s="68" t="str">
        <f t="shared" si="48"/>
        <v/>
      </c>
      <c r="D2929" s="69" t="str">
        <f>IF(TimeSpend[[#This Row],[Network Description]]&lt;&gt;"",VLOOKUP(TimeSpend[[#This Row],[Network Description]],Projects!A:B,2,0),"")</f>
        <v/>
      </c>
      <c r="F2929" s="96"/>
      <c r="L2929" s="69" t="str">
        <f>IF(TimeSpend[[#This Row],[Personnel number]]&lt;&gt;"",Utilization!$J$2,"")</f>
        <v/>
      </c>
      <c r="M2929" s="69" t="str">
        <f>IF(TimeSpend[[#This Row],[Personnel number]]&lt;&gt;"",VLOOKUP(TimeSpend[[#This Row],[Personnel number]],Users!A:B,2,0),"")</f>
        <v/>
      </c>
      <c r="N2929" s="69" t="str">
        <f>IF(TimeSpend[[#This Row],[Network Description]]&lt;&gt;"",VLOOKUP(TimeSpend[[#This Row],[Network Description]],Projects!A:C,3,0),"")</f>
        <v/>
      </c>
      <c r="O2929" s="69" t="str">
        <f>IF(TimeSpend[[#This Row],[Activity]]&lt;&gt;"",VLOOKUP(TimeSpend[[#This Row],[Activity]],Activity,2,FALSE),"")</f>
        <v/>
      </c>
    </row>
    <row r="2930" spans="3:15" ht="16.5" customHeight="1" x14ac:dyDescent="0.25">
      <c r="C2930" s="68" t="str">
        <f t="shared" si="48"/>
        <v/>
      </c>
      <c r="D2930" s="69" t="str">
        <f>IF(TimeSpend[[#This Row],[Network Description]]&lt;&gt;"",VLOOKUP(TimeSpend[[#This Row],[Network Description]],Projects!A:B,2,0),"")</f>
        <v/>
      </c>
      <c r="F2930" s="96"/>
      <c r="L2930" s="69" t="str">
        <f>IF(TimeSpend[[#This Row],[Personnel number]]&lt;&gt;"",Utilization!$J$2,"")</f>
        <v/>
      </c>
      <c r="M2930" s="69" t="str">
        <f>IF(TimeSpend[[#This Row],[Personnel number]]&lt;&gt;"",VLOOKUP(TimeSpend[[#This Row],[Personnel number]],Users!A:B,2,0),"")</f>
        <v/>
      </c>
      <c r="N2930" s="69" t="str">
        <f>IF(TimeSpend[[#This Row],[Network Description]]&lt;&gt;"",VLOOKUP(TimeSpend[[#This Row],[Network Description]],Projects!A:C,3,0),"")</f>
        <v/>
      </c>
      <c r="O2930" s="69" t="str">
        <f>IF(TimeSpend[[#This Row],[Activity]]&lt;&gt;"",VLOOKUP(TimeSpend[[#This Row],[Activity]],Activity,2,FALSE),"")</f>
        <v/>
      </c>
    </row>
    <row r="2931" spans="3:15" ht="16.5" customHeight="1" x14ac:dyDescent="0.25">
      <c r="C2931" s="68" t="str">
        <f t="shared" si="48"/>
        <v/>
      </c>
      <c r="D2931" s="69" t="str">
        <f>IF(TimeSpend[[#This Row],[Network Description]]&lt;&gt;"",VLOOKUP(TimeSpend[[#This Row],[Network Description]],Projects!A:B,2,0),"")</f>
        <v/>
      </c>
      <c r="F2931" s="96"/>
      <c r="L2931" s="69" t="str">
        <f>IF(TimeSpend[[#This Row],[Personnel number]]&lt;&gt;"",Utilization!$J$2,"")</f>
        <v/>
      </c>
      <c r="M2931" s="69" t="str">
        <f>IF(TimeSpend[[#This Row],[Personnel number]]&lt;&gt;"",VLOOKUP(TimeSpend[[#This Row],[Personnel number]],Users!A:B,2,0),"")</f>
        <v/>
      </c>
      <c r="N2931" s="69" t="str">
        <f>IF(TimeSpend[[#This Row],[Network Description]]&lt;&gt;"",VLOOKUP(TimeSpend[[#This Row],[Network Description]],Projects!A:C,3,0),"")</f>
        <v/>
      </c>
      <c r="O2931" s="69" t="str">
        <f>IF(TimeSpend[[#This Row],[Activity]]&lt;&gt;"",VLOOKUP(TimeSpend[[#This Row],[Activity]],Activity,2,FALSE),"")</f>
        <v/>
      </c>
    </row>
    <row r="2932" spans="3:15" ht="16.5" customHeight="1" x14ac:dyDescent="0.25">
      <c r="C2932" s="68" t="str">
        <f t="shared" si="48"/>
        <v/>
      </c>
      <c r="D2932" s="69" t="str">
        <f>IF(TimeSpend[[#This Row],[Network Description]]&lt;&gt;"",VLOOKUP(TimeSpend[[#This Row],[Network Description]],Projects!A:B,2,0),"")</f>
        <v/>
      </c>
      <c r="F2932" s="96"/>
      <c r="L2932" s="69" t="str">
        <f>IF(TimeSpend[[#This Row],[Personnel number]]&lt;&gt;"",Utilization!$J$2,"")</f>
        <v/>
      </c>
      <c r="M2932" s="69" t="str">
        <f>IF(TimeSpend[[#This Row],[Personnel number]]&lt;&gt;"",VLOOKUP(TimeSpend[[#This Row],[Personnel number]],Users!A:B,2,0),"")</f>
        <v/>
      </c>
      <c r="N2932" s="69" t="str">
        <f>IF(TimeSpend[[#This Row],[Network Description]]&lt;&gt;"",VLOOKUP(TimeSpend[[#This Row],[Network Description]],Projects!A:C,3,0),"")</f>
        <v/>
      </c>
      <c r="O2932" s="69" t="str">
        <f>IF(TimeSpend[[#This Row],[Activity]]&lt;&gt;"",VLOOKUP(TimeSpend[[#This Row],[Activity]],Activity,2,FALSE),"")</f>
        <v/>
      </c>
    </row>
    <row r="2933" spans="3:15" ht="16.5" customHeight="1" x14ac:dyDescent="0.25">
      <c r="C2933" s="68" t="str">
        <f t="shared" si="48"/>
        <v/>
      </c>
      <c r="D2933" s="69" t="str">
        <f>IF(TimeSpend[[#This Row],[Network Description]]&lt;&gt;"",VLOOKUP(TimeSpend[[#This Row],[Network Description]],Projects!A:B,2,0),"")</f>
        <v/>
      </c>
      <c r="F2933" s="96"/>
      <c r="L2933" s="69" t="str">
        <f>IF(TimeSpend[[#This Row],[Personnel number]]&lt;&gt;"",Utilization!$J$2,"")</f>
        <v/>
      </c>
      <c r="M2933" s="69" t="str">
        <f>IF(TimeSpend[[#This Row],[Personnel number]]&lt;&gt;"",VLOOKUP(TimeSpend[[#This Row],[Personnel number]],Users!A:B,2,0),"")</f>
        <v/>
      </c>
      <c r="N2933" s="69" t="str">
        <f>IF(TimeSpend[[#This Row],[Network Description]]&lt;&gt;"",VLOOKUP(TimeSpend[[#This Row],[Network Description]],Projects!A:C,3,0),"")</f>
        <v/>
      </c>
      <c r="O2933" s="69" t="str">
        <f>IF(TimeSpend[[#This Row],[Activity]]&lt;&gt;"",VLOOKUP(TimeSpend[[#This Row],[Activity]],Activity,2,FALSE),"")</f>
        <v/>
      </c>
    </row>
    <row r="2934" spans="3:15" ht="16.5" customHeight="1" x14ac:dyDescent="0.25">
      <c r="C2934" s="68" t="str">
        <f t="shared" si="48"/>
        <v/>
      </c>
      <c r="D2934" s="69" t="str">
        <f>IF(TimeSpend[[#This Row],[Network Description]]&lt;&gt;"",VLOOKUP(TimeSpend[[#This Row],[Network Description]],Projects!A:B,2,0),"")</f>
        <v/>
      </c>
      <c r="F2934" s="96"/>
      <c r="L2934" s="69" t="str">
        <f>IF(TimeSpend[[#This Row],[Personnel number]]&lt;&gt;"",Utilization!$J$2,"")</f>
        <v/>
      </c>
      <c r="M2934" s="69" t="str">
        <f>IF(TimeSpend[[#This Row],[Personnel number]]&lt;&gt;"",VLOOKUP(TimeSpend[[#This Row],[Personnel number]],Users!A:B,2,0),"")</f>
        <v/>
      </c>
      <c r="N2934" s="69" t="str">
        <f>IF(TimeSpend[[#This Row],[Network Description]]&lt;&gt;"",VLOOKUP(TimeSpend[[#This Row],[Network Description]],Projects!A:C,3,0),"")</f>
        <v/>
      </c>
      <c r="O2934" s="69" t="str">
        <f>IF(TimeSpend[[#This Row],[Activity]]&lt;&gt;"",VLOOKUP(TimeSpend[[#This Row],[Activity]],Activity,2,FALSE),"")</f>
        <v/>
      </c>
    </row>
    <row r="2935" spans="3:15" ht="16.5" customHeight="1" x14ac:dyDescent="0.25">
      <c r="C2935" s="68" t="str">
        <f t="shared" si="48"/>
        <v/>
      </c>
      <c r="D2935" s="69" t="str">
        <f>IF(TimeSpend[[#This Row],[Network Description]]&lt;&gt;"",VLOOKUP(TimeSpend[[#This Row],[Network Description]],Projects!A:B,2,0),"")</f>
        <v/>
      </c>
      <c r="F2935" s="96"/>
      <c r="L2935" s="69" t="str">
        <f>IF(TimeSpend[[#This Row],[Personnel number]]&lt;&gt;"",Utilization!$J$2,"")</f>
        <v/>
      </c>
      <c r="M2935" s="69" t="str">
        <f>IF(TimeSpend[[#This Row],[Personnel number]]&lt;&gt;"",VLOOKUP(TimeSpend[[#This Row],[Personnel number]],Users!A:B,2,0),"")</f>
        <v/>
      </c>
      <c r="N2935" s="69" t="str">
        <f>IF(TimeSpend[[#This Row],[Network Description]]&lt;&gt;"",VLOOKUP(TimeSpend[[#This Row],[Network Description]],Projects!A:C,3,0),"")</f>
        <v/>
      </c>
      <c r="O2935" s="69" t="str">
        <f>IF(TimeSpend[[#This Row],[Activity]]&lt;&gt;"",VLOOKUP(TimeSpend[[#This Row],[Activity]],Activity,2,FALSE),"")</f>
        <v/>
      </c>
    </row>
    <row r="2936" spans="3:15" ht="16.5" customHeight="1" x14ac:dyDescent="0.25">
      <c r="C2936" s="68" t="str">
        <f t="shared" si="48"/>
        <v/>
      </c>
      <c r="D2936" s="69" t="str">
        <f>IF(TimeSpend[[#This Row],[Network Description]]&lt;&gt;"",VLOOKUP(TimeSpend[[#This Row],[Network Description]],Projects!A:B,2,0),"")</f>
        <v/>
      </c>
      <c r="F2936" s="96"/>
      <c r="L2936" s="69" t="str">
        <f>IF(TimeSpend[[#This Row],[Personnel number]]&lt;&gt;"",Utilization!$J$2,"")</f>
        <v/>
      </c>
      <c r="M2936" s="69" t="str">
        <f>IF(TimeSpend[[#This Row],[Personnel number]]&lt;&gt;"",VLOOKUP(TimeSpend[[#This Row],[Personnel number]],Users!A:B,2,0),"")</f>
        <v/>
      </c>
      <c r="N2936" s="69" t="str">
        <f>IF(TimeSpend[[#This Row],[Network Description]]&lt;&gt;"",VLOOKUP(TimeSpend[[#This Row],[Network Description]],Projects!A:C,3,0),"")</f>
        <v/>
      </c>
      <c r="O2936" s="69" t="str">
        <f>IF(TimeSpend[[#This Row],[Activity]]&lt;&gt;"",VLOOKUP(TimeSpend[[#This Row],[Activity]],Activity,2,FALSE),"")</f>
        <v/>
      </c>
    </row>
    <row r="2937" spans="3:15" ht="16.5" customHeight="1" x14ac:dyDescent="0.25">
      <c r="C2937" s="68" t="str">
        <f t="shared" si="48"/>
        <v/>
      </c>
      <c r="D2937" s="69" t="str">
        <f>IF(TimeSpend[[#This Row],[Network Description]]&lt;&gt;"",VLOOKUP(TimeSpend[[#This Row],[Network Description]],Projects!A:B,2,0),"")</f>
        <v/>
      </c>
      <c r="F2937" s="96"/>
      <c r="L2937" s="69" t="str">
        <f>IF(TimeSpend[[#This Row],[Personnel number]]&lt;&gt;"",Utilization!$J$2,"")</f>
        <v/>
      </c>
      <c r="M2937" s="69" t="str">
        <f>IF(TimeSpend[[#This Row],[Personnel number]]&lt;&gt;"",VLOOKUP(TimeSpend[[#This Row],[Personnel number]],Users!A:B,2,0),"")</f>
        <v/>
      </c>
      <c r="N2937" s="69" t="str">
        <f>IF(TimeSpend[[#This Row],[Network Description]]&lt;&gt;"",VLOOKUP(TimeSpend[[#This Row],[Network Description]],Projects!A:C,3,0),"")</f>
        <v/>
      </c>
      <c r="O2937" s="69" t="str">
        <f>IF(TimeSpend[[#This Row],[Activity]]&lt;&gt;"",VLOOKUP(TimeSpend[[#This Row],[Activity]],Activity,2,FALSE),"")</f>
        <v/>
      </c>
    </row>
    <row r="2938" spans="3:15" ht="16.5" customHeight="1" x14ac:dyDescent="0.25">
      <c r="C2938" s="68" t="str">
        <f t="shared" si="48"/>
        <v/>
      </c>
      <c r="D2938" s="69" t="str">
        <f>IF(TimeSpend[[#This Row],[Network Description]]&lt;&gt;"",VLOOKUP(TimeSpend[[#This Row],[Network Description]],Projects!A:B,2,0),"")</f>
        <v/>
      </c>
      <c r="F2938" s="96"/>
      <c r="L2938" s="69" t="str">
        <f>IF(TimeSpend[[#This Row],[Personnel number]]&lt;&gt;"",Utilization!$J$2,"")</f>
        <v/>
      </c>
      <c r="M2938" s="69" t="str">
        <f>IF(TimeSpend[[#This Row],[Personnel number]]&lt;&gt;"",VLOOKUP(TimeSpend[[#This Row],[Personnel number]],Users!A:B,2,0),"")</f>
        <v/>
      </c>
      <c r="N2938" s="69" t="str">
        <f>IF(TimeSpend[[#This Row],[Network Description]]&lt;&gt;"",VLOOKUP(TimeSpend[[#This Row],[Network Description]],Projects!A:C,3,0),"")</f>
        <v/>
      </c>
      <c r="O2938" s="69" t="str">
        <f>IF(TimeSpend[[#This Row],[Activity]]&lt;&gt;"",VLOOKUP(TimeSpend[[#This Row],[Activity]],Activity,2,FALSE),"")</f>
        <v/>
      </c>
    </row>
    <row r="2939" spans="3:15" ht="16.5" customHeight="1" x14ac:dyDescent="0.25">
      <c r="C2939" s="68" t="str">
        <f t="shared" si="48"/>
        <v/>
      </c>
      <c r="D2939" s="69" t="str">
        <f>IF(TimeSpend[[#This Row],[Network Description]]&lt;&gt;"",VLOOKUP(TimeSpend[[#This Row],[Network Description]],Projects!A:B,2,0),"")</f>
        <v/>
      </c>
      <c r="F2939" s="96"/>
      <c r="L2939" s="69" t="str">
        <f>IF(TimeSpend[[#This Row],[Personnel number]]&lt;&gt;"",Utilization!$J$2,"")</f>
        <v/>
      </c>
      <c r="M2939" s="69" t="str">
        <f>IF(TimeSpend[[#This Row],[Personnel number]]&lt;&gt;"",VLOOKUP(TimeSpend[[#This Row],[Personnel number]],Users!A:B,2,0),"")</f>
        <v/>
      </c>
      <c r="N2939" s="69" t="str">
        <f>IF(TimeSpend[[#This Row],[Network Description]]&lt;&gt;"",VLOOKUP(TimeSpend[[#This Row],[Network Description]],Projects!A:C,3,0),"")</f>
        <v/>
      </c>
      <c r="O2939" s="69" t="str">
        <f>IF(TimeSpend[[#This Row],[Activity]]&lt;&gt;"",VLOOKUP(TimeSpend[[#This Row],[Activity]],Activity,2,FALSE),"")</f>
        <v/>
      </c>
    </row>
    <row r="2940" spans="3:15" ht="16.5" customHeight="1" x14ac:dyDescent="0.25">
      <c r="C2940" s="68" t="str">
        <f t="shared" si="48"/>
        <v/>
      </c>
      <c r="D2940" s="69" t="str">
        <f>IF(TimeSpend[[#This Row],[Network Description]]&lt;&gt;"",VLOOKUP(TimeSpend[[#This Row],[Network Description]],Projects!A:B,2,0),"")</f>
        <v/>
      </c>
      <c r="F2940" s="96"/>
      <c r="L2940" s="69" t="str">
        <f>IF(TimeSpend[[#This Row],[Personnel number]]&lt;&gt;"",Utilization!$J$2,"")</f>
        <v/>
      </c>
      <c r="M2940" s="69" t="str">
        <f>IF(TimeSpend[[#This Row],[Personnel number]]&lt;&gt;"",VLOOKUP(TimeSpend[[#This Row],[Personnel number]],Users!A:B,2,0),"")</f>
        <v/>
      </c>
      <c r="N2940" s="69" t="str">
        <f>IF(TimeSpend[[#This Row],[Network Description]]&lt;&gt;"",VLOOKUP(TimeSpend[[#This Row],[Network Description]],Projects!A:C,3,0),"")</f>
        <v/>
      </c>
      <c r="O2940" s="69" t="str">
        <f>IF(TimeSpend[[#This Row],[Activity]]&lt;&gt;"",VLOOKUP(TimeSpend[[#This Row],[Activity]],Activity,2,FALSE),"")</f>
        <v/>
      </c>
    </row>
    <row r="2941" spans="3:15" ht="16.5" customHeight="1" x14ac:dyDescent="0.25">
      <c r="C2941" s="68" t="str">
        <f t="shared" si="48"/>
        <v/>
      </c>
      <c r="D2941" s="69" t="str">
        <f>IF(TimeSpend[[#This Row],[Network Description]]&lt;&gt;"",VLOOKUP(TimeSpend[[#This Row],[Network Description]],Projects!A:B,2,0),"")</f>
        <v/>
      </c>
      <c r="F2941" s="96"/>
      <c r="L2941" s="69" t="str">
        <f>IF(TimeSpend[[#This Row],[Personnel number]]&lt;&gt;"",Utilization!$J$2,"")</f>
        <v/>
      </c>
      <c r="M2941" s="69" t="str">
        <f>IF(TimeSpend[[#This Row],[Personnel number]]&lt;&gt;"",VLOOKUP(TimeSpend[[#This Row],[Personnel number]],Users!A:B,2,0),"")</f>
        <v/>
      </c>
      <c r="N2941" s="69" t="str">
        <f>IF(TimeSpend[[#This Row],[Network Description]]&lt;&gt;"",VLOOKUP(TimeSpend[[#This Row],[Network Description]],Projects!A:C,3,0),"")</f>
        <v/>
      </c>
      <c r="O2941" s="69" t="str">
        <f>IF(TimeSpend[[#This Row],[Activity]]&lt;&gt;"",VLOOKUP(TimeSpend[[#This Row],[Activity]],Activity,2,FALSE),"")</f>
        <v/>
      </c>
    </row>
    <row r="2942" spans="3:15" ht="16.5" customHeight="1" x14ac:dyDescent="0.25">
      <c r="C2942" s="68" t="str">
        <f t="shared" si="48"/>
        <v/>
      </c>
      <c r="D2942" s="69" t="str">
        <f>IF(TimeSpend[[#This Row],[Network Description]]&lt;&gt;"",VLOOKUP(TimeSpend[[#This Row],[Network Description]],Projects!A:B,2,0),"")</f>
        <v/>
      </c>
      <c r="F2942" s="96"/>
      <c r="L2942" s="69" t="str">
        <f>IF(TimeSpend[[#This Row],[Personnel number]]&lt;&gt;"",Utilization!$J$2,"")</f>
        <v/>
      </c>
      <c r="M2942" s="69" t="str">
        <f>IF(TimeSpend[[#This Row],[Personnel number]]&lt;&gt;"",VLOOKUP(TimeSpend[[#This Row],[Personnel number]],Users!A:B,2,0),"")</f>
        <v/>
      </c>
      <c r="N2942" s="69" t="str">
        <f>IF(TimeSpend[[#This Row],[Network Description]]&lt;&gt;"",VLOOKUP(TimeSpend[[#This Row],[Network Description]],Projects!A:C,3,0),"")</f>
        <v/>
      </c>
      <c r="O2942" s="69" t="str">
        <f>IF(TimeSpend[[#This Row],[Activity]]&lt;&gt;"",VLOOKUP(TimeSpend[[#This Row],[Activity]],Activity,2,FALSE),"")</f>
        <v/>
      </c>
    </row>
    <row r="2943" spans="3:15" ht="16.5" customHeight="1" x14ac:dyDescent="0.25">
      <c r="C2943" s="68" t="str">
        <f t="shared" si="48"/>
        <v/>
      </c>
      <c r="D2943" s="69" t="str">
        <f>IF(TimeSpend[[#This Row],[Network Description]]&lt;&gt;"",VLOOKUP(TimeSpend[[#This Row],[Network Description]],Projects!A:B,2,0),"")</f>
        <v/>
      </c>
      <c r="F2943" s="96"/>
      <c r="L2943" s="69" t="str">
        <f>IF(TimeSpend[[#This Row],[Personnel number]]&lt;&gt;"",Utilization!$J$2,"")</f>
        <v/>
      </c>
      <c r="M2943" s="69" t="str">
        <f>IF(TimeSpend[[#This Row],[Personnel number]]&lt;&gt;"",VLOOKUP(TimeSpend[[#This Row],[Personnel number]],Users!A:B,2,0),"")</f>
        <v/>
      </c>
      <c r="N2943" s="69" t="str">
        <f>IF(TimeSpend[[#This Row],[Network Description]]&lt;&gt;"",VLOOKUP(TimeSpend[[#This Row],[Network Description]],Projects!A:C,3,0),"")</f>
        <v/>
      </c>
      <c r="O2943" s="69" t="str">
        <f>IF(TimeSpend[[#This Row],[Activity]]&lt;&gt;"",VLOOKUP(TimeSpend[[#This Row],[Activity]],Activity,2,FALSE),"")</f>
        <v/>
      </c>
    </row>
    <row r="2944" spans="3:15" ht="16.5" customHeight="1" x14ac:dyDescent="0.25">
      <c r="C2944" s="68" t="str">
        <f t="shared" si="48"/>
        <v/>
      </c>
      <c r="D2944" s="69" t="str">
        <f>IF(TimeSpend[[#This Row],[Network Description]]&lt;&gt;"",VLOOKUP(TimeSpend[[#This Row],[Network Description]],Projects!A:B,2,0),"")</f>
        <v/>
      </c>
      <c r="F2944" s="96"/>
      <c r="L2944" s="69" t="str">
        <f>IF(TimeSpend[[#This Row],[Personnel number]]&lt;&gt;"",Utilization!$J$2,"")</f>
        <v/>
      </c>
      <c r="M2944" s="69" t="str">
        <f>IF(TimeSpend[[#This Row],[Personnel number]]&lt;&gt;"",VLOOKUP(TimeSpend[[#This Row],[Personnel number]],Users!A:B,2,0),"")</f>
        <v/>
      </c>
      <c r="N2944" s="69" t="str">
        <f>IF(TimeSpend[[#This Row],[Network Description]]&lt;&gt;"",VLOOKUP(TimeSpend[[#This Row],[Network Description]],Projects!A:C,3,0),"")</f>
        <v/>
      </c>
      <c r="O2944" s="69" t="str">
        <f>IF(TimeSpend[[#This Row],[Activity]]&lt;&gt;"",VLOOKUP(TimeSpend[[#This Row],[Activity]],Activity,2,FALSE),"")</f>
        <v/>
      </c>
    </row>
    <row r="2945" spans="3:15" ht="16.5" customHeight="1" x14ac:dyDescent="0.25">
      <c r="C2945" s="68" t="str">
        <f t="shared" ref="C2945:C3008" si="49">IF((I2945-INT(I2945))*24-(H2945-INT(H2945))*24=0,"",(I2945-INT(I2945))*24-(H2945-INT(H2945))*24)</f>
        <v/>
      </c>
      <c r="D2945" s="69" t="str">
        <f>IF(TimeSpend[[#This Row],[Network Description]]&lt;&gt;"",VLOOKUP(TimeSpend[[#This Row],[Network Description]],Projects!A:B,2,0),"")</f>
        <v/>
      </c>
      <c r="F2945" s="96"/>
      <c r="L2945" s="69" t="str">
        <f>IF(TimeSpend[[#This Row],[Personnel number]]&lt;&gt;"",Utilization!$J$2,"")</f>
        <v/>
      </c>
      <c r="M2945" s="69" t="str">
        <f>IF(TimeSpend[[#This Row],[Personnel number]]&lt;&gt;"",VLOOKUP(TimeSpend[[#This Row],[Personnel number]],Users!A:B,2,0),"")</f>
        <v/>
      </c>
      <c r="N2945" s="69" t="str">
        <f>IF(TimeSpend[[#This Row],[Network Description]]&lt;&gt;"",VLOOKUP(TimeSpend[[#This Row],[Network Description]],Projects!A:C,3,0),"")</f>
        <v/>
      </c>
      <c r="O2945" s="69" t="str">
        <f>IF(TimeSpend[[#This Row],[Activity]]&lt;&gt;"",VLOOKUP(TimeSpend[[#This Row],[Activity]],Activity,2,FALSE),"")</f>
        <v/>
      </c>
    </row>
    <row r="2946" spans="3:15" ht="16.5" customHeight="1" x14ac:dyDescent="0.25">
      <c r="C2946" s="68" t="str">
        <f t="shared" si="49"/>
        <v/>
      </c>
      <c r="D2946" s="69" t="str">
        <f>IF(TimeSpend[[#This Row],[Network Description]]&lt;&gt;"",VLOOKUP(TimeSpend[[#This Row],[Network Description]],Projects!A:B,2,0),"")</f>
        <v/>
      </c>
      <c r="F2946" s="96"/>
      <c r="L2946" s="69" t="str">
        <f>IF(TimeSpend[[#This Row],[Personnel number]]&lt;&gt;"",Utilization!$J$2,"")</f>
        <v/>
      </c>
      <c r="M2946" s="69" t="str">
        <f>IF(TimeSpend[[#This Row],[Personnel number]]&lt;&gt;"",VLOOKUP(TimeSpend[[#This Row],[Personnel number]],Users!A:B,2,0),"")</f>
        <v/>
      </c>
      <c r="N2946" s="69" t="str">
        <f>IF(TimeSpend[[#This Row],[Network Description]]&lt;&gt;"",VLOOKUP(TimeSpend[[#This Row],[Network Description]],Projects!A:C,3,0),"")</f>
        <v/>
      </c>
      <c r="O2946" s="69" t="str">
        <f>IF(TimeSpend[[#This Row],[Activity]]&lt;&gt;"",VLOOKUP(TimeSpend[[#This Row],[Activity]],Activity,2,FALSE),"")</f>
        <v/>
      </c>
    </row>
    <row r="2947" spans="3:15" ht="16.5" customHeight="1" x14ac:dyDescent="0.25">
      <c r="C2947" s="68" t="str">
        <f t="shared" si="49"/>
        <v/>
      </c>
      <c r="D2947" s="69" t="str">
        <f>IF(TimeSpend[[#This Row],[Network Description]]&lt;&gt;"",VLOOKUP(TimeSpend[[#This Row],[Network Description]],Projects!A:B,2,0),"")</f>
        <v/>
      </c>
      <c r="F2947" s="96"/>
      <c r="L2947" s="69" t="str">
        <f>IF(TimeSpend[[#This Row],[Personnel number]]&lt;&gt;"",Utilization!$J$2,"")</f>
        <v/>
      </c>
      <c r="M2947" s="69" t="str">
        <f>IF(TimeSpend[[#This Row],[Personnel number]]&lt;&gt;"",VLOOKUP(TimeSpend[[#This Row],[Personnel number]],Users!A:B,2,0),"")</f>
        <v/>
      </c>
      <c r="N2947" s="69" t="str">
        <f>IF(TimeSpend[[#This Row],[Network Description]]&lt;&gt;"",VLOOKUP(TimeSpend[[#This Row],[Network Description]],Projects!A:C,3,0),"")</f>
        <v/>
      </c>
      <c r="O2947" s="69" t="str">
        <f>IF(TimeSpend[[#This Row],[Activity]]&lt;&gt;"",VLOOKUP(TimeSpend[[#This Row],[Activity]],Activity,2,FALSE),"")</f>
        <v/>
      </c>
    </row>
    <row r="2948" spans="3:15" ht="16.5" customHeight="1" x14ac:dyDescent="0.25">
      <c r="C2948" s="68" t="str">
        <f t="shared" si="49"/>
        <v/>
      </c>
      <c r="D2948" s="69" t="str">
        <f>IF(TimeSpend[[#This Row],[Network Description]]&lt;&gt;"",VLOOKUP(TimeSpend[[#This Row],[Network Description]],Projects!A:B,2,0),"")</f>
        <v/>
      </c>
      <c r="F2948" s="96"/>
      <c r="L2948" s="69" t="str">
        <f>IF(TimeSpend[[#This Row],[Personnel number]]&lt;&gt;"",Utilization!$J$2,"")</f>
        <v/>
      </c>
      <c r="M2948" s="69" t="str">
        <f>IF(TimeSpend[[#This Row],[Personnel number]]&lt;&gt;"",VLOOKUP(TimeSpend[[#This Row],[Personnel number]],Users!A:B,2,0),"")</f>
        <v/>
      </c>
      <c r="N2948" s="69" t="str">
        <f>IF(TimeSpend[[#This Row],[Network Description]]&lt;&gt;"",VLOOKUP(TimeSpend[[#This Row],[Network Description]],Projects!A:C,3,0),"")</f>
        <v/>
      </c>
      <c r="O2948" s="69" t="str">
        <f>IF(TimeSpend[[#This Row],[Activity]]&lt;&gt;"",VLOOKUP(TimeSpend[[#This Row],[Activity]],Activity,2,FALSE),"")</f>
        <v/>
      </c>
    </row>
    <row r="2949" spans="3:15" ht="16.5" customHeight="1" x14ac:dyDescent="0.25">
      <c r="C2949" s="68" t="str">
        <f t="shared" si="49"/>
        <v/>
      </c>
      <c r="D2949" s="69" t="str">
        <f>IF(TimeSpend[[#This Row],[Network Description]]&lt;&gt;"",VLOOKUP(TimeSpend[[#This Row],[Network Description]],Projects!A:B,2,0),"")</f>
        <v/>
      </c>
      <c r="F2949" s="96"/>
      <c r="L2949" s="69" t="str">
        <f>IF(TimeSpend[[#This Row],[Personnel number]]&lt;&gt;"",Utilization!$J$2,"")</f>
        <v/>
      </c>
      <c r="M2949" s="69" t="str">
        <f>IF(TimeSpend[[#This Row],[Personnel number]]&lt;&gt;"",VLOOKUP(TimeSpend[[#This Row],[Personnel number]],Users!A:B,2,0),"")</f>
        <v/>
      </c>
      <c r="N2949" s="69" t="str">
        <f>IF(TimeSpend[[#This Row],[Network Description]]&lt;&gt;"",VLOOKUP(TimeSpend[[#This Row],[Network Description]],Projects!A:C,3,0),"")</f>
        <v/>
      </c>
      <c r="O2949" s="69" t="str">
        <f>IF(TimeSpend[[#This Row],[Activity]]&lt;&gt;"",VLOOKUP(TimeSpend[[#This Row],[Activity]],Activity,2,FALSE),"")</f>
        <v/>
      </c>
    </row>
    <row r="2950" spans="3:15" ht="16.5" customHeight="1" x14ac:dyDescent="0.25">
      <c r="C2950" s="68" t="str">
        <f t="shared" si="49"/>
        <v/>
      </c>
      <c r="D2950" s="69" t="str">
        <f>IF(TimeSpend[[#This Row],[Network Description]]&lt;&gt;"",VLOOKUP(TimeSpend[[#This Row],[Network Description]],Projects!A:B,2,0),"")</f>
        <v/>
      </c>
      <c r="F2950" s="96"/>
      <c r="L2950" s="69" t="str">
        <f>IF(TimeSpend[[#This Row],[Personnel number]]&lt;&gt;"",Utilization!$J$2,"")</f>
        <v/>
      </c>
      <c r="M2950" s="69" t="str">
        <f>IF(TimeSpend[[#This Row],[Personnel number]]&lt;&gt;"",VLOOKUP(TimeSpend[[#This Row],[Personnel number]],Users!A:B,2,0),"")</f>
        <v/>
      </c>
      <c r="N2950" s="69" t="str">
        <f>IF(TimeSpend[[#This Row],[Network Description]]&lt;&gt;"",VLOOKUP(TimeSpend[[#This Row],[Network Description]],Projects!A:C,3,0),"")</f>
        <v/>
      </c>
      <c r="O2950" s="69" t="str">
        <f>IF(TimeSpend[[#This Row],[Activity]]&lt;&gt;"",VLOOKUP(TimeSpend[[#This Row],[Activity]],Activity,2,FALSE),"")</f>
        <v/>
      </c>
    </row>
    <row r="2951" spans="3:15" ht="16.5" customHeight="1" x14ac:dyDescent="0.25">
      <c r="C2951" s="68" t="str">
        <f t="shared" si="49"/>
        <v/>
      </c>
      <c r="D2951" s="69" t="str">
        <f>IF(TimeSpend[[#This Row],[Network Description]]&lt;&gt;"",VLOOKUP(TimeSpend[[#This Row],[Network Description]],Projects!A:B,2,0),"")</f>
        <v/>
      </c>
      <c r="F2951" s="96"/>
      <c r="L2951" s="69" t="str">
        <f>IF(TimeSpend[[#This Row],[Personnel number]]&lt;&gt;"",Utilization!$J$2,"")</f>
        <v/>
      </c>
      <c r="M2951" s="69" t="str">
        <f>IF(TimeSpend[[#This Row],[Personnel number]]&lt;&gt;"",VLOOKUP(TimeSpend[[#This Row],[Personnel number]],Users!A:B,2,0),"")</f>
        <v/>
      </c>
      <c r="N2951" s="69" t="str">
        <f>IF(TimeSpend[[#This Row],[Network Description]]&lt;&gt;"",VLOOKUP(TimeSpend[[#This Row],[Network Description]],Projects!A:C,3,0),"")</f>
        <v/>
      </c>
      <c r="O2951" s="69" t="str">
        <f>IF(TimeSpend[[#This Row],[Activity]]&lt;&gt;"",VLOOKUP(TimeSpend[[#This Row],[Activity]],Activity,2,FALSE),"")</f>
        <v/>
      </c>
    </row>
    <row r="2952" spans="3:15" ht="16.5" customHeight="1" x14ac:dyDescent="0.25">
      <c r="C2952" s="68" t="str">
        <f t="shared" si="49"/>
        <v/>
      </c>
      <c r="D2952" s="69" t="str">
        <f>IF(TimeSpend[[#This Row],[Network Description]]&lt;&gt;"",VLOOKUP(TimeSpend[[#This Row],[Network Description]],Projects!A:B,2,0),"")</f>
        <v/>
      </c>
      <c r="F2952" s="96"/>
      <c r="L2952" s="69" t="str">
        <f>IF(TimeSpend[[#This Row],[Personnel number]]&lt;&gt;"",Utilization!$J$2,"")</f>
        <v/>
      </c>
      <c r="M2952" s="69" t="str">
        <f>IF(TimeSpend[[#This Row],[Personnel number]]&lt;&gt;"",VLOOKUP(TimeSpend[[#This Row],[Personnel number]],Users!A:B,2,0),"")</f>
        <v/>
      </c>
      <c r="N2952" s="69" t="str">
        <f>IF(TimeSpend[[#This Row],[Network Description]]&lt;&gt;"",VLOOKUP(TimeSpend[[#This Row],[Network Description]],Projects!A:C,3,0),"")</f>
        <v/>
      </c>
      <c r="O2952" s="69" t="str">
        <f>IF(TimeSpend[[#This Row],[Activity]]&lt;&gt;"",VLOOKUP(TimeSpend[[#This Row],[Activity]],Activity,2,FALSE),"")</f>
        <v/>
      </c>
    </row>
    <row r="2953" spans="3:15" ht="16.5" customHeight="1" x14ac:dyDescent="0.25">
      <c r="C2953" s="68" t="str">
        <f t="shared" si="49"/>
        <v/>
      </c>
      <c r="D2953" s="69" t="str">
        <f>IF(TimeSpend[[#This Row],[Network Description]]&lt;&gt;"",VLOOKUP(TimeSpend[[#This Row],[Network Description]],Projects!A:B,2,0),"")</f>
        <v/>
      </c>
      <c r="F2953" s="96"/>
      <c r="L2953" s="69" t="str">
        <f>IF(TimeSpend[[#This Row],[Personnel number]]&lt;&gt;"",Utilization!$J$2,"")</f>
        <v/>
      </c>
      <c r="M2953" s="69" t="str">
        <f>IF(TimeSpend[[#This Row],[Personnel number]]&lt;&gt;"",VLOOKUP(TimeSpend[[#This Row],[Personnel number]],Users!A:B,2,0),"")</f>
        <v/>
      </c>
      <c r="N2953" s="69" t="str">
        <f>IF(TimeSpend[[#This Row],[Network Description]]&lt;&gt;"",VLOOKUP(TimeSpend[[#This Row],[Network Description]],Projects!A:C,3,0),"")</f>
        <v/>
      </c>
      <c r="O2953" s="69" t="str">
        <f>IF(TimeSpend[[#This Row],[Activity]]&lt;&gt;"",VLOOKUP(TimeSpend[[#This Row],[Activity]],Activity,2,FALSE),"")</f>
        <v/>
      </c>
    </row>
    <row r="2954" spans="3:15" ht="16.5" customHeight="1" x14ac:dyDescent="0.25">
      <c r="C2954" s="68" t="str">
        <f t="shared" si="49"/>
        <v/>
      </c>
      <c r="D2954" s="69" t="str">
        <f>IF(TimeSpend[[#This Row],[Network Description]]&lt;&gt;"",VLOOKUP(TimeSpend[[#This Row],[Network Description]],Projects!A:B,2,0),"")</f>
        <v/>
      </c>
      <c r="F2954" s="96"/>
      <c r="L2954" s="69" t="str">
        <f>IF(TimeSpend[[#This Row],[Personnel number]]&lt;&gt;"",Utilization!$J$2,"")</f>
        <v/>
      </c>
      <c r="M2954" s="69" t="str">
        <f>IF(TimeSpend[[#This Row],[Personnel number]]&lt;&gt;"",VLOOKUP(TimeSpend[[#This Row],[Personnel number]],Users!A:B,2,0),"")</f>
        <v/>
      </c>
      <c r="N2954" s="69" t="str">
        <f>IF(TimeSpend[[#This Row],[Network Description]]&lt;&gt;"",VLOOKUP(TimeSpend[[#This Row],[Network Description]],Projects!A:C,3,0),"")</f>
        <v/>
      </c>
      <c r="O2954" s="69" t="str">
        <f>IF(TimeSpend[[#This Row],[Activity]]&lt;&gt;"",VLOOKUP(TimeSpend[[#This Row],[Activity]],Activity,2,FALSE),"")</f>
        <v/>
      </c>
    </row>
    <row r="2955" spans="3:15" ht="16.5" customHeight="1" x14ac:dyDescent="0.25">
      <c r="C2955" s="68" t="str">
        <f t="shared" si="49"/>
        <v/>
      </c>
      <c r="D2955" s="69" t="str">
        <f>IF(TimeSpend[[#This Row],[Network Description]]&lt;&gt;"",VLOOKUP(TimeSpend[[#This Row],[Network Description]],Projects!A:B,2,0),"")</f>
        <v/>
      </c>
      <c r="F2955" s="96"/>
      <c r="L2955" s="69" t="str">
        <f>IF(TimeSpend[[#This Row],[Personnel number]]&lt;&gt;"",Utilization!$J$2,"")</f>
        <v/>
      </c>
      <c r="M2955" s="69" t="str">
        <f>IF(TimeSpend[[#This Row],[Personnel number]]&lt;&gt;"",VLOOKUP(TimeSpend[[#This Row],[Personnel number]],Users!A:B,2,0),"")</f>
        <v/>
      </c>
      <c r="N2955" s="69" t="str">
        <f>IF(TimeSpend[[#This Row],[Network Description]]&lt;&gt;"",VLOOKUP(TimeSpend[[#This Row],[Network Description]],Projects!A:C,3,0),"")</f>
        <v/>
      </c>
      <c r="O2955" s="69" t="str">
        <f>IF(TimeSpend[[#This Row],[Activity]]&lt;&gt;"",VLOOKUP(TimeSpend[[#This Row],[Activity]],Activity,2,FALSE),"")</f>
        <v/>
      </c>
    </row>
    <row r="2956" spans="3:15" ht="16.5" customHeight="1" x14ac:dyDescent="0.25">
      <c r="C2956" s="68" t="str">
        <f t="shared" si="49"/>
        <v/>
      </c>
      <c r="D2956" s="69" t="str">
        <f>IF(TimeSpend[[#This Row],[Network Description]]&lt;&gt;"",VLOOKUP(TimeSpend[[#This Row],[Network Description]],Projects!A:B,2,0),"")</f>
        <v/>
      </c>
      <c r="F2956" s="96"/>
      <c r="L2956" s="69" t="str">
        <f>IF(TimeSpend[[#This Row],[Personnel number]]&lt;&gt;"",Utilization!$J$2,"")</f>
        <v/>
      </c>
      <c r="M2956" s="69" t="str">
        <f>IF(TimeSpend[[#This Row],[Personnel number]]&lt;&gt;"",VLOOKUP(TimeSpend[[#This Row],[Personnel number]],Users!A:B,2,0),"")</f>
        <v/>
      </c>
      <c r="N2956" s="69" t="str">
        <f>IF(TimeSpend[[#This Row],[Network Description]]&lt;&gt;"",VLOOKUP(TimeSpend[[#This Row],[Network Description]],Projects!A:C,3,0),"")</f>
        <v/>
      </c>
      <c r="O2956" s="69" t="str">
        <f>IF(TimeSpend[[#This Row],[Activity]]&lt;&gt;"",VLOOKUP(TimeSpend[[#This Row],[Activity]],Activity,2,FALSE),"")</f>
        <v/>
      </c>
    </row>
    <row r="2957" spans="3:15" ht="16.5" customHeight="1" x14ac:dyDescent="0.25">
      <c r="C2957" s="68" t="str">
        <f t="shared" si="49"/>
        <v/>
      </c>
      <c r="D2957" s="69" t="str">
        <f>IF(TimeSpend[[#This Row],[Network Description]]&lt;&gt;"",VLOOKUP(TimeSpend[[#This Row],[Network Description]],Projects!A:B,2,0),"")</f>
        <v/>
      </c>
      <c r="F2957" s="96"/>
      <c r="L2957" s="69" t="str">
        <f>IF(TimeSpend[[#This Row],[Personnel number]]&lt;&gt;"",Utilization!$J$2,"")</f>
        <v/>
      </c>
      <c r="M2957" s="69" t="str">
        <f>IF(TimeSpend[[#This Row],[Personnel number]]&lt;&gt;"",VLOOKUP(TimeSpend[[#This Row],[Personnel number]],Users!A:B,2,0),"")</f>
        <v/>
      </c>
      <c r="N2957" s="69" t="str">
        <f>IF(TimeSpend[[#This Row],[Network Description]]&lt;&gt;"",VLOOKUP(TimeSpend[[#This Row],[Network Description]],Projects!A:C,3,0),"")</f>
        <v/>
      </c>
      <c r="O2957" s="69" t="str">
        <f>IF(TimeSpend[[#This Row],[Activity]]&lt;&gt;"",VLOOKUP(TimeSpend[[#This Row],[Activity]],Activity,2,FALSE),"")</f>
        <v/>
      </c>
    </row>
    <row r="2958" spans="3:15" ht="16.5" customHeight="1" x14ac:dyDescent="0.25">
      <c r="C2958" s="68" t="str">
        <f t="shared" si="49"/>
        <v/>
      </c>
      <c r="D2958" s="69" t="str">
        <f>IF(TimeSpend[[#This Row],[Network Description]]&lt;&gt;"",VLOOKUP(TimeSpend[[#This Row],[Network Description]],Projects!A:B,2,0),"")</f>
        <v/>
      </c>
      <c r="F2958" s="96"/>
      <c r="L2958" s="69" t="str">
        <f>IF(TimeSpend[[#This Row],[Personnel number]]&lt;&gt;"",Utilization!$J$2,"")</f>
        <v/>
      </c>
      <c r="M2958" s="69" t="str">
        <f>IF(TimeSpend[[#This Row],[Personnel number]]&lt;&gt;"",VLOOKUP(TimeSpend[[#This Row],[Personnel number]],Users!A:B,2,0),"")</f>
        <v/>
      </c>
      <c r="N2958" s="69" t="str">
        <f>IF(TimeSpend[[#This Row],[Network Description]]&lt;&gt;"",VLOOKUP(TimeSpend[[#This Row],[Network Description]],Projects!A:C,3,0),"")</f>
        <v/>
      </c>
      <c r="O2958" s="69" t="str">
        <f>IF(TimeSpend[[#This Row],[Activity]]&lt;&gt;"",VLOOKUP(TimeSpend[[#This Row],[Activity]],Activity,2,FALSE),"")</f>
        <v/>
      </c>
    </row>
    <row r="2959" spans="3:15" ht="16.5" customHeight="1" x14ac:dyDescent="0.25">
      <c r="C2959" s="68" t="str">
        <f t="shared" si="49"/>
        <v/>
      </c>
      <c r="D2959" s="69" t="str">
        <f>IF(TimeSpend[[#This Row],[Network Description]]&lt;&gt;"",VLOOKUP(TimeSpend[[#This Row],[Network Description]],Projects!A:B,2,0),"")</f>
        <v/>
      </c>
      <c r="F2959" s="96"/>
      <c r="L2959" s="69" t="str">
        <f>IF(TimeSpend[[#This Row],[Personnel number]]&lt;&gt;"",Utilization!$J$2,"")</f>
        <v/>
      </c>
      <c r="M2959" s="69" t="str">
        <f>IF(TimeSpend[[#This Row],[Personnel number]]&lt;&gt;"",VLOOKUP(TimeSpend[[#This Row],[Personnel number]],Users!A:B,2,0),"")</f>
        <v/>
      </c>
      <c r="N2959" s="69" t="str">
        <f>IF(TimeSpend[[#This Row],[Network Description]]&lt;&gt;"",VLOOKUP(TimeSpend[[#This Row],[Network Description]],Projects!A:C,3,0),"")</f>
        <v/>
      </c>
      <c r="O2959" s="69" t="str">
        <f>IF(TimeSpend[[#This Row],[Activity]]&lt;&gt;"",VLOOKUP(TimeSpend[[#This Row],[Activity]],Activity,2,FALSE),"")</f>
        <v/>
      </c>
    </row>
    <row r="2960" spans="3:15" ht="16.5" customHeight="1" x14ac:dyDescent="0.25">
      <c r="C2960" s="68" t="str">
        <f t="shared" si="49"/>
        <v/>
      </c>
      <c r="D2960" s="69" t="str">
        <f>IF(TimeSpend[[#This Row],[Network Description]]&lt;&gt;"",VLOOKUP(TimeSpend[[#This Row],[Network Description]],Projects!A:B,2,0),"")</f>
        <v/>
      </c>
      <c r="F2960" s="96"/>
      <c r="L2960" s="69" t="str">
        <f>IF(TimeSpend[[#This Row],[Personnel number]]&lt;&gt;"",Utilization!$J$2,"")</f>
        <v/>
      </c>
      <c r="M2960" s="69" t="str">
        <f>IF(TimeSpend[[#This Row],[Personnel number]]&lt;&gt;"",VLOOKUP(TimeSpend[[#This Row],[Personnel number]],Users!A:B,2,0),"")</f>
        <v/>
      </c>
      <c r="N2960" s="69" t="str">
        <f>IF(TimeSpend[[#This Row],[Network Description]]&lt;&gt;"",VLOOKUP(TimeSpend[[#This Row],[Network Description]],Projects!A:C,3,0),"")</f>
        <v/>
      </c>
      <c r="O2960" s="69" t="str">
        <f>IF(TimeSpend[[#This Row],[Activity]]&lt;&gt;"",VLOOKUP(TimeSpend[[#This Row],[Activity]],Activity,2,FALSE),"")</f>
        <v/>
      </c>
    </row>
    <row r="2961" spans="3:15" ht="16.5" customHeight="1" x14ac:dyDescent="0.25">
      <c r="C2961" s="68" t="str">
        <f t="shared" si="49"/>
        <v/>
      </c>
      <c r="D2961" s="69" t="str">
        <f>IF(TimeSpend[[#This Row],[Network Description]]&lt;&gt;"",VLOOKUP(TimeSpend[[#This Row],[Network Description]],Projects!A:B,2,0),"")</f>
        <v/>
      </c>
      <c r="F2961" s="96"/>
      <c r="L2961" s="69" t="str">
        <f>IF(TimeSpend[[#This Row],[Personnel number]]&lt;&gt;"",Utilization!$J$2,"")</f>
        <v/>
      </c>
      <c r="M2961" s="69" t="str">
        <f>IF(TimeSpend[[#This Row],[Personnel number]]&lt;&gt;"",VLOOKUP(TimeSpend[[#This Row],[Personnel number]],Users!A:B,2,0),"")</f>
        <v/>
      </c>
      <c r="N2961" s="69" t="str">
        <f>IF(TimeSpend[[#This Row],[Network Description]]&lt;&gt;"",VLOOKUP(TimeSpend[[#This Row],[Network Description]],Projects!A:C,3,0),"")</f>
        <v/>
      </c>
      <c r="O2961" s="69" t="str">
        <f>IF(TimeSpend[[#This Row],[Activity]]&lt;&gt;"",VLOOKUP(TimeSpend[[#This Row],[Activity]],Activity,2,FALSE),"")</f>
        <v/>
      </c>
    </row>
    <row r="2962" spans="3:15" ht="16.5" customHeight="1" x14ac:dyDescent="0.25">
      <c r="C2962" s="68" t="str">
        <f t="shared" si="49"/>
        <v/>
      </c>
      <c r="D2962" s="69" t="str">
        <f>IF(TimeSpend[[#This Row],[Network Description]]&lt;&gt;"",VLOOKUP(TimeSpend[[#This Row],[Network Description]],Projects!A:B,2,0),"")</f>
        <v/>
      </c>
      <c r="F2962" s="96"/>
      <c r="L2962" s="69" t="str">
        <f>IF(TimeSpend[[#This Row],[Personnel number]]&lt;&gt;"",Utilization!$J$2,"")</f>
        <v/>
      </c>
      <c r="M2962" s="69" t="str">
        <f>IF(TimeSpend[[#This Row],[Personnel number]]&lt;&gt;"",VLOOKUP(TimeSpend[[#This Row],[Personnel number]],Users!A:B,2,0),"")</f>
        <v/>
      </c>
      <c r="N2962" s="69" t="str">
        <f>IF(TimeSpend[[#This Row],[Network Description]]&lt;&gt;"",VLOOKUP(TimeSpend[[#This Row],[Network Description]],Projects!A:C,3,0),"")</f>
        <v/>
      </c>
      <c r="O2962" s="69" t="str">
        <f>IF(TimeSpend[[#This Row],[Activity]]&lt;&gt;"",VLOOKUP(TimeSpend[[#This Row],[Activity]],Activity,2,FALSE),"")</f>
        <v/>
      </c>
    </row>
    <row r="2963" spans="3:15" ht="16.5" customHeight="1" x14ac:dyDescent="0.25">
      <c r="C2963" s="68" t="str">
        <f t="shared" si="49"/>
        <v/>
      </c>
      <c r="D2963" s="69" t="str">
        <f>IF(TimeSpend[[#This Row],[Network Description]]&lt;&gt;"",VLOOKUP(TimeSpend[[#This Row],[Network Description]],Projects!A:B,2,0),"")</f>
        <v/>
      </c>
      <c r="F2963" s="96"/>
      <c r="L2963" s="69" t="str">
        <f>IF(TimeSpend[[#This Row],[Personnel number]]&lt;&gt;"",Utilization!$J$2,"")</f>
        <v/>
      </c>
      <c r="M2963" s="69" t="str">
        <f>IF(TimeSpend[[#This Row],[Personnel number]]&lt;&gt;"",VLOOKUP(TimeSpend[[#This Row],[Personnel number]],Users!A:B,2,0),"")</f>
        <v/>
      </c>
      <c r="N2963" s="69" t="str">
        <f>IF(TimeSpend[[#This Row],[Network Description]]&lt;&gt;"",VLOOKUP(TimeSpend[[#This Row],[Network Description]],Projects!A:C,3,0),"")</f>
        <v/>
      </c>
      <c r="O2963" s="69" t="str">
        <f>IF(TimeSpend[[#This Row],[Activity]]&lt;&gt;"",VLOOKUP(TimeSpend[[#This Row],[Activity]],Activity,2,FALSE),"")</f>
        <v/>
      </c>
    </row>
    <row r="2964" spans="3:15" ht="16.5" customHeight="1" x14ac:dyDescent="0.25">
      <c r="C2964" s="68" t="str">
        <f t="shared" si="49"/>
        <v/>
      </c>
      <c r="D2964" s="69" t="str">
        <f>IF(TimeSpend[[#This Row],[Network Description]]&lt;&gt;"",VLOOKUP(TimeSpend[[#This Row],[Network Description]],Projects!A:B,2,0),"")</f>
        <v/>
      </c>
      <c r="F2964" s="96"/>
      <c r="L2964" s="69" t="str">
        <f>IF(TimeSpend[[#This Row],[Personnel number]]&lt;&gt;"",Utilization!$J$2,"")</f>
        <v/>
      </c>
      <c r="M2964" s="69" t="str">
        <f>IF(TimeSpend[[#This Row],[Personnel number]]&lt;&gt;"",VLOOKUP(TimeSpend[[#This Row],[Personnel number]],Users!A:B,2,0),"")</f>
        <v/>
      </c>
      <c r="N2964" s="69" t="str">
        <f>IF(TimeSpend[[#This Row],[Network Description]]&lt;&gt;"",VLOOKUP(TimeSpend[[#This Row],[Network Description]],Projects!A:C,3,0),"")</f>
        <v/>
      </c>
      <c r="O2964" s="69" t="str">
        <f>IF(TimeSpend[[#This Row],[Activity]]&lt;&gt;"",VLOOKUP(TimeSpend[[#This Row],[Activity]],Activity,2,FALSE),"")</f>
        <v/>
      </c>
    </row>
    <row r="2965" spans="3:15" ht="16.5" customHeight="1" x14ac:dyDescent="0.25">
      <c r="C2965" s="68" t="str">
        <f t="shared" si="49"/>
        <v/>
      </c>
      <c r="D2965" s="69" t="str">
        <f>IF(TimeSpend[[#This Row],[Network Description]]&lt;&gt;"",VLOOKUP(TimeSpend[[#This Row],[Network Description]],Projects!A:B,2,0),"")</f>
        <v/>
      </c>
      <c r="F2965" s="96"/>
      <c r="L2965" s="69" t="str">
        <f>IF(TimeSpend[[#This Row],[Personnel number]]&lt;&gt;"",Utilization!$J$2,"")</f>
        <v/>
      </c>
      <c r="M2965" s="69" t="str">
        <f>IF(TimeSpend[[#This Row],[Personnel number]]&lt;&gt;"",VLOOKUP(TimeSpend[[#This Row],[Personnel number]],Users!A:B,2,0),"")</f>
        <v/>
      </c>
      <c r="N2965" s="69" t="str">
        <f>IF(TimeSpend[[#This Row],[Network Description]]&lt;&gt;"",VLOOKUP(TimeSpend[[#This Row],[Network Description]],Projects!A:C,3,0),"")</f>
        <v/>
      </c>
      <c r="O2965" s="69" t="str">
        <f>IF(TimeSpend[[#This Row],[Activity]]&lt;&gt;"",VLOOKUP(TimeSpend[[#This Row],[Activity]],Activity,2,FALSE),"")</f>
        <v/>
      </c>
    </row>
    <row r="2966" spans="3:15" ht="16.5" customHeight="1" x14ac:dyDescent="0.25">
      <c r="C2966" s="68" t="str">
        <f t="shared" si="49"/>
        <v/>
      </c>
      <c r="D2966" s="69" t="str">
        <f>IF(TimeSpend[[#This Row],[Network Description]]&lt;&gt;"",VLOOKUP(TimeSpend[[#This Row],[Network Description]],Projects!A:B,2,0),"")</f>
        <v/>
      </c>
      <c r="F2966" s="96"/>
      <c r="L2966" s="69" t="str">
        <f>IF(TimeSpend[[#This Row],[Personnel number]]&lt;&gt;"",Utilization!$J$2,"")</f>
        <v/>
      </c>
      <c r="M2966" s="69" t="str">
        <f>IF(TimeSpend[[#This Row],[Personnel number]]&lt;&gt;"",VLOOKUP(TimeSpend[[#This Row],[Personnel number]],Users!A:B,2,0),"")</f>
        <v/>
      </c>
      <c r="N2966" s="69" t="str">
        <f>IF(TimeSpend[[#This Row],[Network Description]]&lt;&gt;"",VLOOKUP(TimeSpend[[#This Row],[Network Description]],Projects!A:C,3,0),"")</f>
        <v/>
      </c>
      <c r="O2966" s="69" t="str">
        <f>IF(TimeSpend[[#This Row],[Activity]]&lt;&gt;"",VLOOKUP(TimeSpend[[#This Row],[Activity]],Activity,2,FALSE),"")</f>
        <v/>
      </c>
    </row>
    <row r="2967" spans="3:15" ht="16.5" customHeight="1" x14ac:dyDescent="0.25">
      <c r="C2967" s="68" t="str">
        <f t="shared" si="49"/>
        <v/>
      </c>
      <c r="D2967" s="69" t="str">
        <f>IF(TimeSpend[[#This Row],[Network Description]]&lt;&gt;"",VLOOKUP(TimeSpend[[#This Row],[Network Description]],Projects!A:B,2,0),"")</f>
        <v/>
      </c>
      <c r="F2967" s="96"/>
      <c r="L2967" s="69" t="str">
        <f>IF(TimeSpend[[#This Row],[Personnel number]]&lt;&gt;"",Utilization!$J$2,"")</f>
        <v/>
      </c>
      <c r="M2967" s="69" t="str">
        <f>IF(TimeSpend[[#This Row],[Personnel number]]&lt;&gt;"",VLOOKUP(TimeSpend[[#This Row],[Personnel number]],Users!A:B,2,0),"")</f>
        <v/>
      </c>
      <c r="N2967" s="69" t="str">
        <f>IF(TimeSpend[[#This Row],[Network Description]]&lt;&gt;"",VLOOKUP(TimeSpend[[#This Row],[Network Description]],Projects!A:C,3,0),"")</f>
        <v/>
      </c>
      <c r="O2967" s="69" t="str">
        <f>IF(TimeSpend[[#This Row],[Activity]]&lt;&gt;"",VLOOKUP(TimeSpend[[#This Row],[Activity]],Activity,2,FALSE),"")</f>
        <v/>
      </c>
    </row>
    <row r="2968" spans="3:15" ht="16.5" customHeight="1" x14ac:dyDescent="0.25">
      <c r="C2968" s="68" t="str">
        <f t="shared" si="49"/>
        <v/>
      </c>
      <c r="D2968" s="69" t="str">
        <f>IF(TimeSpend[[#This Row],[Network Description]]&lt;&gt;"",VLOOKUP(TimeSpend[[#This Row],[Network Description]],Projects!A:B,2,0),"")</f>
        <v/>
      </c>
      <c r="F2968" s="96"/>
      <c r="L2968" s="69" t="str">
        <f>IF(TimeSpend[[#This Row],[Personnel number]]&lt;&gt;"",Utilization!$J$2,"")</f>
        <v/>
      </c>
      <c r="M2968" s="69" t="str">
        <f>IF(TimeSpend[[#This Row],[Personnel number]]&lt;&gt;"",VLOOKUP(TimeSpend[[#This Row],[Personnel number]],Users!A:B,2,0),"")</f>
        <v/>
      </c>
      <c r="N2968" s="69" t="str">
        <f>IF(TimeSpend[[#This Row],[Network Description]]&lt;&gt;"",VLOOKUP(TimeSpend[[#This Row],[Network Description]],Projects!A:C,3,0),"")</f>
        <v/>
      </c>
      <c r="O2968" s="69" t="str">
        <f>IF(TimeSpend[[#This Row],[Activity]]&lt;&gt;"",VLOOKUP(TimeSpend[[#This Row],[Activity]],Activity,2,FALSE),"")</f>
        <v/>
      </c>
    </row>
    <row r="2969" spans="3:15" ht="16.5" customHeight="1" x14ac:dyDescent="0.25">
      <c r="C2969" s="68" t="str">
        <f t="shared" si="49"/>
        <v/>
      </c>
      <c r="D2969" s="69" t="str">
        <f>IF(TimeSpend[[#This Row],[Network Description]]&lt;&gt;"",VLOOKUP(TimeSpend[[#This Row],[Network Description]],Projects!A:B,2,0),"")</f>
        <v/>
      </c>
      <c r="F2969" s="96"/>
      <c r="L2969" s="69" t="str">
        <f>IF(TimeSpend[[#This Row],[Personnel number]]&lt;&gt;"",Utilization!$J$2,"")</f>
        <v/>
      </c>
      <c r="M2969" s="69" t="str">
        <f>IF(TimeSpend[[#This Row],[Personnel number]]&lt;&gt;"",VLOOKUP(TimeSpend[[#This Row],[Personnel number]],Users!A:B,2,0),"")</f>
        <v/>
      </c>
      <c r="N2969" s="69" t="str">
        <f>IF(TimeSpend[[#This Row],[Network Description]]&lt;&gt;"",VLOOKUP(TimeSpend[[#This Row],[Network Description]],Projects!A:C,3,0),"")</f>
        <v/>
      </c>
      <c r="O2969" s="69" t="str">
        <f>IF(TimeSpend[[#This Row],[Activity]]&lt;&gt;"",VLOOKUP(TimeSpend[[#This Row],[Activity]],Activity,2,FALSE),"")</f>
        <v/>
      </c>
    </row>
    <row r="2970" spans="3:15" ht="16.5" customHeight="1" x14ac:dyDescent="0.25">
      <c r="C2970" s="68" t="str">
        <f t="shared" si="49"/>
        <v/>
      </c>
      <c r="D2970" s="69" t="str">
        <f>IF(TimeSpend[[#This Row],[Network Description]]&lt;&gt;"",VLOOKUP(TimeSpend[[#This Row],[Network Description]],Projects!A:B,2,0),"")</f>
        <v/>
      </c>
      <c r="F2970" s="96"/>
      <c r="L2970" s="69" t="str">
        <f>IF(TimeSpend[[#This Row],[Personnel number]]&lt;&gt;"",Utilization!$J$2,"")</f>
        <v/>
      </c>
      <c r="M2970" s="69" t="str">
        <f>IF(TimeSpend[[#This Row],[Personnel number]]&lt;&gt;"",VLOOKUP(TimeSpend[[#This Row],[Personnel number]],Users!A:B,2,0),"")</f>
        <v/>
      </c>
      <c r="N2970" s="69" t="str">
        <f>IF(TimeSpend[[#This Row],[Network Description]]&lt;&gt;"",VLOOKUP(TimeSpend[[#This Row],[Network Description]],Projects!A:C,3,0),"")</f>
        <v/>
      </c>
      <c r="O2970" s="69" t="str">
        <f>IF(TimeSpend[[#This Row],[Activity]]&lt;&gt;"",VLOOKUP(TimeSpend[[#This Row],[Activity]],Activity,2,FALSE),"")</f>
        <v/>
      </c>
    </row>
    <row r="2971" spans="3:15" ht="16.5" customHeight="1" x14ac:dyDescent="0.25">
      <c r="C2971" s="68" t="str">
        <f t="shared" si="49"/>
        <v/>
      </c>
      <c r="D2971" s="69" t="str">
        <f>IF(TimeSpend[[#This Row],[Network Description]]&lt;&gt;"",VLOOKUP(TimeSpend[[#This Row],[Network Description]],Projects!A:B,2,0),"")</f>
        <v/>
      </c>
      <c r="F2971" s="96"/>
      <c r="L2971" s="69" t="str">
        <f>IF(TimeSpend[[#This Row],[Personnel number]]&lt;&gt;"",Utilization!$J$2,"")</f>
        <v/>
      </c>
      <c r="M2971" s="69" t="str">
        <f>IF(TimeSpend[[#This Row],[Personnel number]]&lt;&gt;"",VLOOKUP(TimeSpend[[#This Row],[Personnel number]],Users!A:B,2,0),"")</f>
        <v/>
      </c>
      <c r="N2971" s="69" t="str">
        <f>IF(TimeSpend[[#This Row],[Network Description]]&lt;&gt;"",VLOOKUP(TimeSpend[[#This Row],[Network Description]],Projects!A:C,3,0),"")</f>
        <v/>
      </c>
      <c r="O2971" s="69" t="str">
        <f>IF(TimeSpend[[#This Row],[Activity]]&lt;&gt;"",VLOOKUP(TimeSpend[[#This Row],[Activity]],Activity,2,FALSE),"")</f>
        <v/>
      </c>
    </row>
    <row r="2972" spans="3:15" ht="16.5" customHeight="1" x14ac:dyDescent="0.25">
      <c r="C2972" s="68" t="str">
        <f t="shared" si="49"/>
        <v/>
      </c>
      <c r="D2972" s="69" t="str">
        <f>IF(TimeSpend[[#This Row],[Network Description]]&lt;&gt;"",VLOOKUP(TimeSpend[[#This Row],[Network Description]],Projects!A:B,2,0),"")</f>
        <v/>
      </c>
      <c r="F2972" s="96"/>
      <c r="L2972" s="69" t="str">
        <f>IF(TimeSpend[[#This Row],[Personnel number]]&lt;&gt;"",Utilization!$J$2,"")</f>
        <v/>
      </c>
      <c r="M2972" s="69" t="str">
        <f>IF(TimeSpend[[#This Row],[Personnel number]]&lt;&gt;"",VLOOKUP(TimeSpend[[#This Row],[Personnel number]],Users!A:B,2,0),"")</f>
        <v/>
      </c>
      <c r="N2972" s="69" t="str">
        <f>IF(TimeSpend[[#This Row],[Network Description]]&lt;&gt;"",VLOOKUP(TimeSpend[[#This Row],[Network Description]],Projects!A:C,3,0),"")</f>
        <v/>
      </c>
      <c r="O2972" s="69" t="str">
        <f>IF(TimeSpend[[#This Row],[Activity]]&lt;&gt;"",VLOOKUP(TimeSpend[[#This Row],[Activity]],Activity,2,FALSE),"")</f>
        <v/>
      </c>
    </row>
    <row r="2973" spans="3:15" ht="16.5" customHeight="1" x14ac:dyDescent="0.25">
      <c r="C2973" s="68" t="str">
        <f t="shared" si="49"/>
        <v/>
      </c>
      <c r="D2973" s="69" t="str">
        <f>IF(TimeSpend[[#This Row],[Network Description]]&lt;&gt;"",VLOOKUP(TimeSpend[[#This Row],[Network Description]],Projects!A:B,2,0),"")</f>
        <v/>
      </c>
      <c r="F2973" s="96"/>
      <c r="L2973" s="69" t="str">
        <f>IF(TimeSpend[[#This Row],[Personnel number]]&lt;&gt;"",Utilization!$J$2,"")</f>
        <v/>
      </c>
      <c r="M2973" s="69" t="str">
        <f>IF(TimeSpend[[#This Row],[Personnel number]]&lt;&gt;"",VLOOKUP(TimeSpend[[#This Row],[Personnel number]],Users!A:B,2,0),"")</f>
        <v/>
      </c>
      <c r="N2973" s="69" t="str">
        <f>IF(TimeSpend[[#This Row],[Network Description]]&lt;&gt;"",VLOOKUP(TimeSpend[[#This Row],[Network Description]],Projects!A:C,3,0),"")</f>
        <v/>
      </c>
      <c r="O2973" s="69" t="str">
        <f>IF(TimeSpend[[#This Row],[Activity]]&lt;&gt;"",VLOOKUP(TimeSpend[[#This Row],[Activity]],Activity,2,FALSE),"")</f>
        <v/>
      </c>
    </row>
    <row r="2974" spans="3:15" ht="16.5" customHeight="1" x14ac:dyDescent="0.25">
      <c r="C2974" s="68" t="str">
        <f t="shared" si="49"/>
        <v/>
      </c>
      <c r="D2974" s="69" t="str">
        <f>IF(TimeSpend[[#This Row],[Network Description]]&lt;&gt;"",VLOOKUP(TimeSpend[[#This Row],[Network Description]],Projects!A:B,2,0),"")</f>
        <v/>
      </c>
      <c r="F2974" s="96"/>
      <c r="L2974" s="69" t="str">
        <f>IF(TimeSpend[[#This Row],[Personnel number]]&lt;&gt;"",Utilization!$J$2,"")</f>
        <v/>
      </c>
      <c r="M2974" s="69" t="str">
        <f>IF(TimeSpend[[#This Row],[Personnel number]]&lt;&gt;"",VLOOKUP(TimeSpend[[#This Row],[Personnel number]],Users!A:B,2,0),"")</f>
        <v/>
      </c>
      <c r="N2974" s="69" t="str">
        <f>IF(TimeSpend[[#This Row],[Network Description]]&lt;&gt;"",VLOOKUP(TimeSpend[[#This Row],[Network Description]],Projects!A:C,3,0),"")</f>
        <v/>
      </c>
      <c r="O2974" s="69" t="str">
        <f>IF(TimeSpend[[#This Row],[Activity]]&lt;&gt;"",VLOOKUP(TimeSpend[[#This Row],[Activity]],Activity,2,FALSE),"")</f>
        <v/>
      </c>
    </row>
    <row r="2975" spans="3:15" ht="16.5" customHeight="1" x14ac:dyDescent="0.25">
      <c r="C2975" s="68" t="str">
        <f t="shared" si="49"/>
        <v/>
      </c>
      <c r="D2975" s="69" t="str">
        <f>IF(TimeSpend[[#This Row],[Network Description]]&lt;&gt;"",VLOOKUP(TimeSpend[[#This Row],[Network Description]],Projects!A:B,2,0),"")</f>
        <v/>
      </c>
      <c r="F2975" s="96"/>
      <c r="L2975" s="69" t="str">
        <f>IF(TimeSpend[[#This Row],[Personnel number]]&lt;&gt;"",Utilization!$J$2,"")</f>
        <v/>
      </c>
      <c r="M2975" s="69" t="str">
        <f>IF(TimeSpend[[#This Row],[Personnel number]]&lt;&gt;"",VLOOKUP(TimeSpend[[#This Row],[Personnel number]],Users!A:B,2,0),"")</f>
        <v/>
      </c>
      <c r="N2975" s="69" t="str">
        <f>IF(TimeSpend[[#This Row],[Network Description]]&lt;&gt;"",VLOOKUP(TimeSpend[[#This Row],[Network Description]],Projects!A:C,3,0),"")</f>
        <v/>
      </c>
      <c r="O2975" s="69" t="str">
        <f>IF(TimeSpend[[#This Row],[Activity]]&lt;&gt;"",VLOOKUP(TimeSpend[[#This Row],[Activity]],Activity,2,FALSE),"")</f>
        <v/>
      </c>
    </row>
    <row r="2976" spans="3:15" ht="16.5" customHeight="1" x14ac:dyDescent="0.25">
      <c r="C2976" s="68" t="str">
        <f t="shared" si="49"/>
        <v/>
      </c>
      <c r="D2976" s="69" t="str">
        <f>IF(TimeSpend[[#This Row],[Network Description]]&lt;&gt;"",VLOOKUP(TimeSpend[[#This Row],[Network Description]],Projects!A:B,2,0),"")</f>
        <v/>
      </c>
      <c r="F2976" s="96"/>
      <c r="L2976" s="69" t="str">
        <f>IF(TimeSpend[[#This Row],[Personnel number]]&lt;&gt;"",Utilization!$J$2,"")</f>
        <v/>
      </c>
      <c r="M2976" s="69" t="str">
        <f>IF(TimeSpend[[#This Row],[Personnel number]]&lt;&gt;"",VLOOKUP(TimeSpend[[#This Row],[Personnel number]],Users!A:B,2,0),"")</f>
        <v/>
      </c>
      <c r="N2976" s="69" t="str">
        <f>IF(TimeSpend[[#This Row],[Network Description]]&lt;&gt;"",VLOOKUP(TimeSpend[[#This Row],[Network Description]],Projects!A:C,3,0),"")</f>
        <v/>
      </c>
      <c r="O2976" s="69" t="str">
        <f>IF(TimeSpend[[#This Row],[Activity]]&lt;&gt;"",VLOOKUP(TimeSpend[[#This Row],[Activity]],Activity,2,FALSE),"")</f>
        <v/>
      </c>
    </row>
    <row r="2977" spans="3:15" ht="16.5" customHeight="1" x14ac:dyDescent="0.25">
      <c r="C2977" s="68" t="str">
        <f t="shared" si="49"/>
        <v/>
      </c>
      <c r="D2977" s="69" t="str">
        <f>IF(TimeSpend[[#This Row],[Network Description]]&lt;&gt;"",VLOOKUP(TimeSpend[[#This Row],[Network Description]],Projects!A:B,2,0),"")</f>
        <v/>
      </c>
      <c r="F2977" s="96"/>
      <c r="L2977" s="69" t="str">
        <f>IF(TimeSpend[[#This Row],[Personnel number]]&lt;&gt;"",Utilization!$J$2,"")</f>
        <v/>
      </c>
      <c r="M2977" s="69" t="str">
        <f>IF(TimeSpend[[#This Row],[Personnel number]]&lt;&gt;"",VLOOKUP(TimeSpend[[#This Row],[Personnel number]],Users!A:B,2,0),"")</f>
        <v/>
      </c>
      <c r="N2977" s="69" t="str">
        <f>IF(TimeSpend[[#This Row],[Network Description]]&lt;&gt;"",VLOOKUP(TimeSpend[[#This Row],[Network Description]],Projects!A:C,3,0),"")</f>
        <v/>
      </c>
      <c r="O2977" s="69" t="str">
        <f>IF(TimeSpend[[#This Row],[Activity]]&lt;&gt;"",VLOOKUP(TimeSpend[[#This Row],[Activity]],Activity,2,FALSE),"")</f>
        <v/>
      </c>
    </row>
    <row r="2978" spans="3:15" ht="16.5" customHeight="1" x14ac:dyDescent="0.25">
      <c r="C2978" s="68" t="str">
        <f t="shared" si="49"/>
        <v/>
      </c>
      <c r="D2978" s="69" t="str">
        <f>IF(TimeSpend[[#This Row],[Network Description]]&lt;&gt;"",VLOOKUP(TimeSpend[[#This Row],[Network Description]],Projects!A:B,2,0),"")</f>
        <v/>
      </c>
      <c r="F2978" s="96"/>
      <c r="L2978" s="69" t="str">
        <f>IF(TimeSpend[[#This Row],[Personnel number]]&lt;&gt;"",Utilization!$J$2,"")</f>
        <v/>
      </c>
      <c r="M2978" s="69" t="str">
        <f>IF(TimeSpend[[#This Row],[Personnel number]]&lt;&gt;"",VLOOKUP(TimeSpend[[#This Row],[Personnel number]],Users!A:B,2,0),"")</f>
        <v/>
      </c>
      <c r="N2978" s="69" t="str">
        <f>IF(TimeSpend[[#This Row],[Network Description]]&lt;&gt;"",VLOOKUP(TimeSpend[[#This Row],[Network Description]],Projects!A:C,3,0),"")</f>
        <v/>
      </c>
      <c r="O2978" s="69" t="str">
        <f>IF(TimeSpend[[#This Row],[Activity]]&lt;&gt;"",VLOOKUP(TimeSpend[[#This Row],[Activity]],Activity,2,FALSE),"")</f>
        <v/>
      </c>
    </row>
    <row r="2979" spans="3:15" ht="16.5" customHeight="1" x14ac:dyDescent="0.25">
      <c r="C2979" s="68" t="str">
        <f t="shared" si="49"/>
        <v/>
      </c>
      <c r="D2979" s="69" t="str">
        <f>IF(TimeSpend[[#This Row],[Network Description]]&lt;&gt;"",VLOOKUP(TimeSpend[[#This Row],[Network Description]],Projects!A:B,2,0),"")</f>
        <v/>
      </c>
      <c r="F2979" s="96"/>
      <c r="L2979" s="69" t="str">
        <f>IF(TimeSpend[[#This Row],[Personnel number]]&lt;&gt;"",Utilization!$J$2,"")</f>
        <v/>
      </c>
      <c r="M2979" s="69" t="str">
        <f>IF(TimeSpend[[#This Row],[Personnel number]]&lt;&gt;"",VLOOKUP(TimeSpend[[#This Row],[Personnel number]],Users!A:B,2,0),"")</f>
        <v/>
      </c>
      <c r="N2979" s="69" t="str">
        <f>IF(TimeSpend[[#This Row],[Network Description]]&lt;&gt;"",VLOOKUP(TimeSpend[[#This Row],[Network Description]],Projects!A:C,3,0),"")</f>
        <v/>
      </c>
      <c r="O2979" s="69" t="str">
        <f>IF(TimeSpend[[#This Row],[Activity]]&lt;&gt;"",VLOOKUP(TimeSpend[[#This Row],[Activity]],Activity,2,FALSE),"")</f>
        <v/>
      </c>
    </row>
    <row r="2980" spans="3:15" ht="16.5" customHeight="1" x14ac:dyDescent="0.25">
      <c r="C2980" s="68" t="str">
        <f t="shared" si="49"/>
        <v/>
      </c>
      <c r="D2980" s="69" t="str">
        <f>IF(TimeSpend[[#This Row],[Network Description]]&lt;&gt;"",VLOOKUP(TimeSpend[[#This Row],[Network Description]],Projects!A:B,2,0),"")</f>
        <v/>
      </c>
      <c r="F2980" s="96"/>
      <c r="L2980" s="69" t="str">
        <f>IF(TimeSpend[[#This Row],[Personnel number]]&lt;&gt;"",Utilization!$J$2,"")</f>
        <v/>
      </c>
      <c r="M2980" s="69" t="str">
        <f>IF(TimeSpend[[#This Row],[Personnel number]]&lt;&gt;"",VLOOKUP(TimeSpend[[#This Row],[Personnel number]],Users!A:B,2,0),"")</f>
        <v/>
      </c>
      <c r="N2980" s="69" t="str">
        <f>IF(TimeSpend[[#This Row],[Network Description]]&lt;&gt;"",VLOOKUP(TimeSpend[[#This Row],[Network Description]],Projects!A:C,3,0),"")</f>
        <v/>
      </c>
      <c r="O2980" s="69" t="str">
        <f>IF(TimeSpend[[#This Row],[Activity]]&lt;&gt;"",VLOOKUP(TimeSpend[[#This Row],[Activity]],Activity,2,FALSE),"")</f>
        <v/>
      </c>
    </row>
    <row r="2981" spans="3:15" ht="16.5" customHeight="1" x14ac:dyDescent="0.25">
      <c r="C2981" s="68" t="str">
        <f t="shared" si="49"/>
        <v/>
      </c>
      <c r="D2981" s="69" t="str">
        <f>IF(TimeSpend[[#This Row],[Network Description]]&lt;&gt;"",VLOOKUP(TimeSpend[[#This Row],[Network Description]],Projects!A:B,2,0),"")</f>
        <v/>
      </c>
      <c r="F2981" s="96"/>
      <c r="L2981" s="69" t="str">
        <f>IF(TimeSpend[[#This Row],[Personnel number]]&lt;&gt;"",Utilization!$J$2,"")</f>
        <v/>
      </c>
      <c r="M2981" s="69" t="str">
        <f>IF(TimeSpend[[#This Row],[Personnel number]]&lt;&gt;"",VLOOKUP(TimeSpend[[#This Row],[Personnel number]],Users!A:B,2,0),"")</f>
        <v/>
      </c>
      <c r="N2981" s="69" t="str">
        <f>IF(TimeSpend[[#This Row],[Network Description]]&lt;&gt;"",VLOOKUP(TimeSpend[[#This Row],[Network Description]],Projects!A:C,3,0),"")</f>
        <v/>
      </c>
      <c r="O2981" s="69" t="str">
        <f>IF(TimeSpend[[#This Row],[Activity]]&lt;&gt;"",VLOOKUP(TimeSpend[[#This Row],[Activity]],Activity,2,FALSE),"")</f>
        <v/>
      </c>
    </row>
    <row r="2982" spans="3:15" ht="16.5" customHeight="1" x14ac:dyDescent="0.25">
      <c r="C2982" s="68" t="str">
        <f t="shared" si="49"/>
        <v/>
      </c>
      <c r="D2982" s="69" t="str">
        <f>IF(TimeSpend[[#This Row],[Network Description]]&lt;&gt;"",VLOOKUP(TimeSpend[[#This Row],[Network Description]],Projects!A:B,2,0),"")</f>
        <v/>
      </c>
      <c r="F2982" s="96"/>
      <c r="L2982" s="69" t="str">
        <f>IF(TimeSpend[[#This Row],[Personnel number]]&lt;&gt;"",Utilization!$J$2,"")</f>
        <v/>
      </c>
      <c r="M2982" s="69" t="str">
        <f>IF(TimeSpend[[#This Row],[Personnel number]]&lt;&gt;"",VLOOKUP(TimeSpend[[#This Row],[Personnel number]],Users!A:B,2,0),"")</f>
        <v/>
      </c>
      <c r="N2982" s="69" t="str">
        <f>IF(TimeSpend[[#This Row],[Network Description]]&lt;&gt;"",VLOOKUP(TimeSpend[[#This Row],[Network Description]],Projects!A:C,3,0),"")</f>
        <v/>
      </c>
      <c r="O2982" s="69" t="str">
        <f>IF(TimeSpend[[#This Row],[Activity]]&lt;&gt;"",VLOOKUP(TimeSpend[[#This Row],[Activity]],Activity,2,FALSE),"")</f>
        <v/>
      </c>
    </row>
    <row r="2983" spans="3:15" ht="16.5" customHeight="1" x14ac:dyDescent="0.25">
      <c r="C2983" s="68" t="str">
        <f t="shared" si="49"/>
        <v/>
      </c>
      <c r="D2983" s="69" t="str">
        <f>IF(TimeSpend[[#This Row],[Network Description]]&lt;&gt;"",VLOOKUP(TimeSpend[[#This Row],[Network Description]],Projects!A:B,2,0),"")</f>
        <v/>
      </c>
      <c r="F2983" s="96"/>
      <c r="L2983" s="69" t="str">
        <f>IF(TimeSpend[[#This Row],[Personnel number]]&lt;&gt;"",Utilization!$J$2,"")</f>
        <v/>
      </c>
      <c r="M2983" s="69" t="str">
        <f>IF(TimeSpend[[#This Row],[Personnel number]]&lt;&gt;"",VLOOKUP(TimeSpend[[#This Row],[Personnel number]],Users!A:B,2,0),"")</f>
        <v/>
      </c>
      <c r="N2983" s="69" t="str">
        <f>IF(TimeSpend[[#This Row],[Network Description]]&lt;&gt;"",VLOOKUP(TimeSpend[[#This Row],[Network Description]],Projects!A:C,3,0),"")</f>
        <v/>
      </c>
      <c r="O2983" s="69" t="str">
        <f>IF(TimeSpend[[#This Row],[Activity]]&lt;&gt;"",VLOOKUP(TimeSpend[[#This Row],[Activity]],Activity,2,FALSE),"")</f>
        <v/>
      </c>
    </row>
    <row r="2984" spans="3:15" ht="16.5" customHeight="1" x14ac:dyDescent="0.25">
      <c r="C2984" s="68" t="str">
        <f t="shared" si="49"/>
        <v/>
      </c>
      <c r="D2984" s="69" t="str">
        <f>IF(TimeSpend[[#This Row],[Network Description]]&lt;&gt;"",VLOOKUP(TimeSpend[[#This Row],[Network Description]],Projects!A:B,2,0),"")</f>
        <v/>
      </c>
      <c r="F2984" s="96"/>
      <c r="L2984" s="69" t="str">
        <f>IF(TimeSpend[[#This Row],[Personnel number]]&lt;&gt;"",Utilization!$J$2,"")</f>
        <v/>
      </c>
      <c r="M2984" s="69" t="str">
        <f>IF(TimeSpend[[#This Row],[Personnel number]]&lt;&gt;"",VLOOKUP(TimeSpend[[#This Row],[Personnel number]],Users!A:B,2,0),"")</f>
        <v/>
      </c>
      <c r="N2984" s="69" t="str">
        <f>IF(TimeSpend[[#This Row],[Network Description]]&lt;&gt;"",VLOOKUP(TimeSpend[[#This Row],[Network Description]],Projects!A:C,3,0),"")</f>
        <v/>
      </c>
      <c r="O2984" s="69" t="str">
        <f>IF(TimeSpend[[#This Row],[Activity]]&lt;&gt;"",VLOOKUP(TimeSpend[[#This Row],[Activity]],Activity,2,FALSE),"")</f>
        <v/>
      </c>
    </row>
    <row r="2985" spans="3:15" ht="16.5" customHeight="1" x14ac:dyDescent="0.25">
      <c r="C2985" s="68" t="str">
        <f t="shared" si="49"/>
        <v/>
      </c>
      <c r="D2985" s="69" t="str">
        <f>IF(TimeSpend[[#This Row],[Network Description]]&lt;&gt;"",VLOOKUP(TimeSpend[[#This Row],[Network Description]],Projects!A:B,2,0),"")</f>
        <v/>
      </c>
      <c r="F2985" s="96"/>
      <c r="L2985" s="69" t="str">
        <f>IF(TimeSpend[[#This Row],[Personnel number]]&lt;&gt;"",Utilization!$J$2,"")</f>
        <v/>
      </c>
      <c r="M2985" s="69" t="str">
        <f>IF(TimeSpend[[#This Row],[Personnel number]]&lt;&gt;"",VLOOKUP(TimeSpend[[#This Row],[Personnel number]],Users!A:B,2,0),"")</f>
        <v/>
      </c>
      <c r="N2985" s="69" t="str">
        <f>IF(TimeSpend[[#This Row],[Network Description]]&lt;&gt;"",VLOOKUP(TimeSpend[[#This Row],[Network Description]],Projects!A:C,3,0),"")</f>
        <v/>
      </c>
      <c r="O2985" s="69" t="str">
        <f>IF(TimeSpend[[#This Row],[Activity]]&lt;&gt;"",VLOOKUP(TimeSpend[[#This Row],[Activity]],Activity,2,FALSE),"")</f>
        <v/>
      </c>
    </row>
    <row r="2986" spans="3:15" ht="16.5" customHeight="1" x14ac:dyDescent="0.25">
      <c r="C2986" s="68" t="str">
        <f t="shared" si="49"/>
        <v/>
      </c>
      <c r="D2986" s="69" t="str">
        <f>IF(TimeSpend[[#This Row],[Network Description]]&lt;&gt;"",VLOOKUP(TimeSpend[[#This Row],[Network Description]],Projects!A:B,2,0),"")</f>
        <v/>
      </c>
      <c r="F2986" s="96"/>
      <c r="L2986" s="69" t="str">
        <f>IF(TimeSpend[[#This Row],[Personnel number]]&lt;&gt;"",Utilization!$J$2,"")</f>
        <v/>
      </c>
      <c r="M2986" s="69" t="str">
        <f>IF(TimeSpend[[#This Row],[Personnel number]]&lt;&gt;"",VLOOKUP(TimeSpend[[#This Row],[Personnel number]],Users!A:B,2,0),"")</f>
        <v/>
      </c>
      <c r="N2986" s="69" t="str">
        <f>IF(TimeSpend[[#This Row],[Network Description]]&lt;&gt;"",VLOOKUP(TimeSpend[[#This Row],[Network Description]],Projects!A:C,3,0),"")</f>
        <v/>
      </c>
      <c r="O2986" s="69" t="str">
        <f>IF(TimeSpend[[#This Row],[Activity]]&lt;&gt;"",VLOOKUP(TimeSpend[[#This Row],[Activity]],Activity,2,FALSE),"")</f>
        <v/>
      </c>
    </row>
    <row r="2987" spans="3:15" ht="16.5" customHeight="1" x14ac:dyDescent="0.25">
      <c r="C2987" s="68" t="str">
        <f t="shared" si="49"/>
        <v/>
      </c>
      <c r="D2987" s="69" t="str">
        <f>IF(TimeSpend[[#This Row],[Network Description]]&lt;&gt;"",VLOOKUP(TimeSpend[[#This Row],[Network Description]],Projects!A:B,2,0),"")</f>
        <v/>
      </c>
      <c r="F2987" s="96"/>
      <c r="L2987" s="69" t="str">
        <f>IF(TimeSpend[[#This Row],[Personnel number]]&lt;&gt;"",Utilization!$J$2,"")</f>
        <v/>
      </c>
      <c r="M2987" s="69" t="str">
        <f>IF(TimeSpend[[#This Row],[Personnel number]]&lt;&gt;"",VLOOKUP(TimeSpend[[#This Row],[Personnel number]],Users!A:B,2,0),"")</f>
        <v/>
      </c>
      <c r="N2987" s="69" t="str">
        <f>IF(TimeSpend[[#This Row],[Network Description]]&lt;&gt;"",VLOOKUP(TimeSpend[[#This Row],[Network Description]],Projects!A:C,3,0),"")</f>
        <v/>
      </c>
      <c r="O2987" s="69" t="str">
        <f>IF(TimeSpend[[#This Row],[Activity]]&lt;&gt;"",VLOOKUP(TimeSpend[[#This Row],[Activity]],Activity,2,FALSE),"")</f>
        <v/>
      </c>
    </row>
    <row r="2988" spans="3:15" ht="16.5" customHeight="1" x14ac:dyDescent="0.25">
      <c r="C2988" s="68" t="str">
        <f t="shared" si="49"/>
        <v/>
      </c>
      <c r="D2988" s="69" t="str">
        <f>IF(TimeSpend[[#This Row],[Network Description]]&lt;&gt;"",VLOOKUP(TimeSpend[[#This Row],[Network Description]],Projects!A:B,2,0),"")</f>
        <v/>
      </c>
      <c r="F2988" s="96"/>
      <c r="L2988" s="69" t="str">
        <f>IF(TimeSpend[[#This Row],[Personnel number]]&lt;&gt;"",Utilization!$J$2,"")</f>
        <v/>
      </c>
      <c r="M2988" s="69" t="str">
        <f>IF(TimeSpend[[#This Row],[Personnel number]]&lt;&gt;"",VLOOKUP(TimeSpend[[#This Row],[Personnel number]],Users!A:B,2,0),"")</f>
        <v/>
      </c>
      <c r="N2988" s="69" t="str">
        <f>IF(TimeSpend[[#This Row],[Network Description]]&lt;&gt;"",VLOOKUP(TimeSpend[[#This Row],[Network Description]],Projects!A:C,3,0),"")</f>
        <v/>
      </c>
      <c r="O2988" s="69" t="str">
        <f>IF(TimeSpend[[#This Row],[Activity]]&lt;&gt;"",VLOOKUP(TimeSpend[[#This Row],[Activity]],Activity,2,FALSE),"")</f>
        <v/>
      </c>
    </row>
    <row r="2989" spans="3:15" ht="16.5" customHeight="1" x14ac:dyDescent="0.25">
      <c r="C2989" s="68" t="str">
        <f t="shared" si="49"/>
        <v/>
      </c>
      <c r="D2989" s="69" t="str">
        <f>IF(TimeSpend[[#This Row],[Network Description]]&lt;&gt;"",VLOOKUP(TimeSpend[[#This Row],[Network Description]],Projects!A:B,2,0),"")</f>
        <v/>
      </c>
      <c r="F2989" s="96"/>
      <c r="L2989" s="69" t="str">
        <f>IF(TimeSpend[[#This Row],[Personnel number]]&lt;&gt;"",Utilization!$J$2,"")</f>
        <v/>
      </c>
      <c r="M2989" s="69" t="str">
        <f>IF(TimeSpend[[#This Row],[Personnel number]]&lt;&gt;"",VLOOKUP(TimeSpend[[#This Row],[Personnel number]],Users!A:B,2,0),"")</f>
        <v/>
      </c>
      <c r="N2989" s="69" t="str">
        <f>IF(TimeSpend[[#This Row],[Network Description]]&lt;&gt;"",VLOOKUP(TimeSpend[[#This Row],[Network Description]],Projects!A:C,3,0),"")</f>
        <v/>
      </c>
      <c r="O2989" s="69" t="str">
        <f>IF(TimeSpend[[#This Row],[Activity]]&lt;&gt;"",VLOOKUP(TimeSpend[[#This Row],[Activity]],Activity,2,FALSE),"")</f>
        <v/>
      </c>
    </row>
    <row r="2990" spans="3:15" ht="16.5" customHeight="1" x14ac:dyDescent="0.25">
      <c r="C2990" s="68" t="str">
        <f t="shared" si="49"/>
        <v/>
      </c>
      <c r="D2990" s="69" t="str">
        <f>IF(TimeSpend[[#This Row],[Network Description]]&lt;&gt;"",VLOOKUP(TimeSpend[[#This Row],[Network Description]],Projects!A:B,2,0),"")</f>
        <v/>
      </c>
      <c r="F2990" s="96"/>
      <c r="L2990" s="69" t="str">
        <f>IF(TimeSpend[[#This Row],[Personnel number]]&lt;&gt;"",Utilization!$J$2,"")</f>
        <v/>
      </c>
      <c r="M2990" s="69" t="str">
        <f>IF(TimeSpend[[#This Row],[Personnel number]]&lt;&gt;"",VLOOKUP(TimeSpend[[#This Row],[Personnel number]],Users!A:B,2,0),"")</f>
        <v/>
      </c>
      <c r="N2990" s="69" t="str">
        <f>IF(TimeSpend[[#This Row],[Network Description]]&lt;&gt;"",VLOOKUP(TimeSpend[[#This Row],[Network Description]],Projects!A:C,3,0),"")</f>
        <v/>
      </c>
      <c r="O2990" s="69" t="str">
        <f>IF(TimeSpend[[#This Row],[Activity]]&lt;&gt;"",VLOOKUP(TimeSpend[[#This Row],[Activity]],Activity,2,FALSE),"")</f>
        <v/>
      </c>
    </row>
    <row r="2991" spans="3:15" ht="16.5" customHeight="1" x14ac:dyDescent="0.25">
      <c r="C2991" s="68" t="str">
        <f t="shared" si="49"/>
        <v/>
      </c>
      <c r="D2991" s="69" t="str">
        <f>IF(TimeSpend[[#This Row],[Network Description]]&lt;&gt;"",VLOOKUP(TimeSpend[[#This Row],[Network Description]],Projects!A:B,2,0),"")</f>
        <v/>
      </c>
      <c r="F2991" s="96"/>
      <c r="L2991" s="69" t="str">
        <f>IF(TimeSpend[[#This Row],[Personnel number]]&lt;&gt;"",Utilization!$J$2,"")</f>
        <v/>
      </c>
      <c r="M2991" s="69" t="str">
        <f>IF(TimeSpend[[#This Row],[Personnel number]]&lt;&gt;"",VLOOKUP(TimeSpend[[#This Row],[Personnel number]],Users!A:B,2,0),"")</f>
        <v/>
      </c>
      <c r="N2991" s="69" t="str">
        <f>IF(TimeSpend[[#This Row],[Network Description]]&lt;&gt;"",VLOOKUP(TimeSpend[[#This Row],[Network Description]],Projects!A:C,3,0),"")</f>
        <v/>
      </c>
      <c r="O2991" s="69" t="str">
        <f>IF(TimeSpend[[#This Row],[Activity]]&lt;&gt;"",VLOOKUP(TimeSpend[[#This Row],[Activity]],Activity,2,FALSE),"")</f>
        <v/>
      </c>
    </row>
    <row r="2992" spans="3:15" ht="16.5" customHeight="1" x14ac:dyDescent="0.25">
      <c r="C2992" s="68" t="str">
        <f t="shared" si="49"/>
        <v/>
      </c>
      <c r="D2992" s="69" t="str">
        <f>IF(TimeSpend[[#This Row],[Network Description]]&lt;&gt;"",VLOOKUP(TimeSpend[[#This Row],[Network Description]],Projects!A:B,2,0),"")</f>
        <v/>
      </c>
      <c r="F2992" s="96"/>
      <c r="L2992" s="69" t="str">
        <f>IF(TimeSpend[[#This Row],[Personnel number]]&lt;&gt;"",Utilization!$J$2,"")</f>
        <v/>
      </c>
      <c r="M2992" s="69" t="str">
        <f>IF(TimeSpend[[#This Row],[Personnel number]]&lt;&gt;"",VLOOKUP(TimeSpend[[#This Row],[Personnel number]],Users!A:B,2,0),"")</f>
        <v/>
      </c>
      <c r="N2992" s="69" t="str">
        <f>IF(TimeSpend[[#This Row],[Network Description]]&lt;&gt;"",VLOOKUP(TimeSpend[[#This Row],[Network Description]],Projects!A:C,3,0),"")</f>
        <v/>
      </c>
      <c r="O2992" s="69" t="str">
        <f>IF(TimeSpend[[#This Row],[Activity]]&lt;&gt;"",VLOOKUP(TimeSpend[[#This Row],[Activity]],Activity,2,FALSE),"")</f>
        <v/>
      </c>
    </row>
    <row r="2993" spans="3:15" ht="16.5" customHeight="1" x14ac:dyDescent="0.25">
      <c r="C2993" s="68" t="str">
        <f t="shared" si="49"/>
        <v/>
      </c>
      <c r="D2993" s="69" t="str">
        <f>IF(TimeSpend[[#This Row],[Network Description]]&lt;&gt;"",VLOOKUP(TimeSpend[[#This Row],[Network Description]],Projects!A:B,2,0),"")</f>
        <v/>
      </c>
      <c r="F2993" s="96"/>
      <c r="L2993" s="69" t="str">
        <f>IF(TimeSpend[[#This Row],[Personnel number]]&lt;&gt;"",Utilization!$J$2,"")</f>
        <v/>
      </c>
      <c r="M2993" s="69" t="str">
        <f>IF(TimeSpend[[#This Row],[Personnel number]]&lt;&gt;"",VLOOKUP(TimeSpend[[#This Row],[Personnel number]],Users!A:B,2,0),"")</f>
        <v/>
      </c>
      <c r="N2993" s="69" t="str">
        <f>IF(TimeSpend[[#This Row],[Network Description]]&lt;&gt;"",VLOOKUP(TimeSpend[[#This Row],[Network Description]],Projects!A:C,3,0),"")</f>
        <v/>
      </c>
      <c r="O2993" s="69" t="str">
        <f>IF(TimeSpend[[#This Row],[Activity]]&lt;&gt;"",VLOOKUP(TimeSpend[[#This Row],[Activity]],Activity,2,FALSE),"")</f>
        <v/>
      </c>
    </row>
    <row r="2994" spans="3:15" ht="16.5" customHeight="1" x14ac:dyDescent="0.25">
      <c r="C2994" s="68" t="str">
        <f t="shared" si="49"/>
        <v/>
      </c>
      <c r="D2994" s="69" t="str">
        <f>IF(TimeSpend[[#This Row],[Network Description]]&lt;&gt;"",VLOOKUP(TimeSpend[[#This Row],[Network Description]],Projects!A:B,2,0),"")</f>
        <v/>
      </c>
      <c r="F2994" s="96"/>
      <c r="L2994" s="69" t="str">
        <f>IF(TimeSpend[[#This Row],[Personnel number]]&lt;&gt;"",Utilization!$J$2,"")</f>
        <v/>
      </c>
      <c r="M2994" s="69" t="str">
        <f>IF(TimeSpend[[#This Row],[Personnel number]]&lt;&gt;"",VLOOKUP(TimeSpend[[#This Row],[Personnel number]],Users!A:B,2,0),"")</f>
        <v/>
      </c>
      <c r="N2994" s="69" t="str">
        <f>IF(TimeSpend[[#This Row],[Network Description]]&lt;&gt;"",VLOOKUP(TimeSpend[[#This Row],[Network Description]],Projects!A:C,3,0),"")</f>
        <v/>
      </c>
      <c r="O2994" s="69" t="str">
        <f>IF(TimeSpend[[#This Row],[Activity]]&lt;&gt;"",VLOOKUP(TimeSpend[[#This Row],[Activity]],Activity,2,FALSE),"")</f>
        <v/>
      </c>
    </row>
    <row r="2995" spans="3:15" ht="16.5" customHeight="1" x14ac:dyDescent="0.25">
      <c r="C2995" s="68" t="str">
        <f t="shared" si="49"/>
        <v/>
      </c>
      <c r="D2995" s="69" t="str">
        <f>IF(TimeSpend[[#This Row],[Network Description]]&lt;&gt;"",VLOOKUP(TimeSpend[[#This Row],[Network Description]],Projects!A:B,2,0),"")</f>
        <v/>
      </c>
      <c r="F2995" s="96"/>
      <c r="L2995" s="69" t="str">
        <f>IF(TimeSpend[[#This Row],[Personnel number]]&lt;&gt;"",Utilization!$J$2,"")</f>
        <v/>
      </c>
      <c r="M2995" s="69" t="str">
        <f>IF(TimeSpend[[#This Row],[Personnel number]]&lt;&gt;"",VLOOKUP(TimeSpend[[#This Row],[Personnel number]],Users!A:B,2,0),"")</f>
        <v/>
      </c>
      <c r="N2995" s="69" t="str">
        <f>IF(TimeSpend[[#This Row],[Network Description]]&lt;&gt;"",VLOOKUP(TimeSpend[[#This Row],[Network Description]],Projects!A:C,3,0),"")</f>
        <v/>
      </c>
      <c r="O2995" s="69" t="str">
        <f>IF(TimeSpend[[#This Row],[Activity]]&lt;&gt;"",VLOOKUP(TimeSpend[[#This Row],[Activity]],Activity,2,FALSE),"")</f>
        <v/>
      </c>
    </row>
    <row r="2996" spans="3:15" ht="16.5" customHeight="1" x14ac:dyDescent="0.25">
      <c r="C2996" s="68" t="str">
        <f t="shared" si="49"/>
        <v/>
      </c>
      <c r="D2996" s="69" t="str">
        <f>IF(TimeSpend[[#This Row],[Network Description]]&lt;&gt;"",VLOOKUP(TimeSpend[[#This Row],[Network Description]],Projects!A:B,2,0),"")</f>
        <v/>
      </c>
      <c r="F2996" s="96"/>
      <c r="L2996" s="69" t="str">
        <f>IF(TimeSpend[[#This Row],[Personnel number]]&lt;&gt;"",Utilization!$J$2,"")</f>
        <v/>
      </c>
      <c r="M2996" s="69" t="str">
        <f>IF(TimeSpend[[#This Row],[Personnel number]]&lt;&gt;"",VLOOKUP(TimeSpend[[#This Row],[Personnel number]],Users!A:B,2,0),"")</f>
        <v/>
      </c>
      <c r="N2996" s="69" t="str">
        <f>IF(TimeSpend[[#This Row],[Network Description]]&lt;&gt;"",VLOOKUP(TimeSpend[[#This Row],[Network Description]],Projects!A:C,3,0),"")</f>
        <v/>
      </c>
      <c r="O2996" s="69" t="str">
        <f>IF(TimeSpend[[#This Row],[Activity]]&lt;&gt;"",VLOOKUP(TimeSpend[[#This Row],[Activity]],Activity,2,FALSE),"")</f>
        <v/>
      </c>
    </row>
    <row r="2997" spans="3:15" ht="16.5" customHeight="1" x14ac:dyDescent="0.25">
      <c r="C2997" s="68" t="str">
        <f t="shared" si="49"/>
        <v/>
      </c>
      <c r="D2997" s="69" t="str">
        <f>IF(TimeSpend[[#This Row],[Network Description]]&lt;&gt;"",VLOOKUP(TimeSpend[[#This Row],[Network Description]],Projects!A:B,2,0),"")</f>
        <v/>
      </c>
      <c r="F2997" s="96"/>
      <c r="L2997" s="69" t="str">
        <f>IF(TimeSpend[[#This Row],[Personnel number]]&lt;&gt;"",Utilization!$J$2,"")</f>
        <v/>
      </c>
      <c r="M2997" s="69" t="str">
        <f>IF(TimeSpend[[#This Row],[Personnel number]]&lt;&gt;"",VLOOKUP(TimeSpend[[#This Row],[Personnel number]],Users!A:B,2,0),"")</f>
        <v/>
      </c>
      <c r="N2997" s="69" t="str">
        <f>IF(TimeSpend[[#This Row],[Network Description]]&lt;&gt;"",VLOOKUP(TimeSpend[[#This Row],[Network Description]],Projects!A:C,3,0),"")</f>
        <v/>
      </c>
      <c r="O2997" s="69" t="str">
        <f>IF(TimeSpend[[#This Row],[Activity]]&lt;&gt;"",VLOOKUP(TimeSpend[[#This Row],[Activity]],Activity,2,FALSE),"")</f>
        <v/>
      </c>
    </row>
    <row r="2998" spans="3:15" ht="16.5" customHeight="1" x14ac:dyDescent="0.25">
      <c r="C2998" s="68" t="str">
        <f t="shared" si="49"/>
        <v/>
      </c>
      <c r="D2998" s="69" t="str">
        <f>IF(TimeSpend[[#This Row],[Network Description]]&lt;&gt;"",VLOOKUP(TimeSpend[[#This Row],[Network Description]],Projects!A:B,2,0),"")</f>
        <v/>
      </c>
      <c r="F2998" s="96"/>
      <c r="L2998" s="69" t="str">
        <f>IF(TimeSpend[[#This Row],[Personnel number]]&lt;&gt;"",Utilization!$J$2,"")</f>
        <v/>
      </c>
      <c r="M2998" s="69" t="str">
        <f>IF(TimeSpend[[#This Row],[Personnel number]]&lt;&gt;"",VLOOKUP(TimeSpend[[#This Row],[Personnel number]],Users!A:B,2,0),"")</f>
        <v/>
      </c>
      <c r="N2998" s="69" t="str">
        <f>IF(TimeSpend[[#This Row],[Network Description]]&lt;&gt;"",VLOOKUP(TimeSpend[[#This Row],[Network Description]],Projects!A:C,3,0),"")</f>
        <v/>
      </c>
      <c r="O2998" s="69" t="str">
        <f>IF(TimeSpend[[#This Row],[Activity]]&lt;&gt;"",VLOOKUP(TimeSpend[[#This Row],[Activity]],Activity,2,FALSE),"")</f>
        <v/>
      </c>
    </row>
    <row r="2999" spans="3:15" ht="16.5" customHeight="1" x14ac:dyDescent="0.25">
      <c r="C2999" s="68" t="str">
        <f t="shared" si="49"/>
        <v/>
      </c>
      <c r="D2999" s="69" t="str">
        <f>IF(TimeSpend[[#This Row],[Network Description]]&lt;&gt;"",VLOOKUP(TimeSpend[[#This Row],[Network Description]],Projects!A:B,2,0),"")</f>
        <v/>
      </c>
      <c r="F2999" s="96"/>
      <c r="L2999" s="69" t="str">
        <f>IF(TimeSpend[[#This Row],[Personnel number]]&lt;&gt;"",Utilization!$J$2,"")</f>
        <v/>
      </c>
      <c r="M2999" s="69" t="str">
        <f>IF(TimeSpend[[#This Row],[Personnel number]]&lt;&gt;"",VLOOKUP(TimeSpend[[#This Row],[Personnel number]],Users!A:B,2,0),"")</f>
        <v/>
      </c>
      <c r="N2999" s="69" t="str">
        <f>IF(TimeSpend[[#This Row],[Network Description]]&lt;&gt;"",VLOOKUP(TimeSpend[[#This Row],[Network Description]],Projects!A:C,3,0),"")</f>
        <v/>
      </c>
      <c r="O2999" s="69" t="str">
        <f>IF(TimeSpend[[#This Row],[Activity]]&lt;&gt;"",VLOOKUP(TimeSpend[[#This Row],[Activity]],Activity,2,FALSE),"")</f>
        <v/>
      </c>
    </row>
    <row r="3000" spans="3:15" ht="16.5" customHeight="1" x14ac:dyDescent="0.25">
      <c r="C3000" s="68" t="str">
        <f t="shared" si="49"/>
        <v/>
      </c>
      <c r="D3000" s="69" t="str">
        <f>IF(TimeSpend[[#This Row],[Network Description]]&lt;&gt;"",VLOOKUP(TimeSpend[[#This Row],[Network Description]],Projects!A:B,2,0),"")</f>
        <v/>
      </c>
      <c r="F3000" s="96"/>
      <c r="L3000" s="69" t="str">
        <f>IF(TimeSpend[[#This Row],[Personnel number]]&lt;&gt;"",Utilization!$J$2,"")</f>
        <v/>
      </c>
      <c r="M3000" s="69" t="str">
        <f>IF(TimeSpend[[#This Row],[Personnel number]]&lt;&gt;"",VLOOKUP(TimeSpend[[#This Row],[Personnel number]],Users!A:B,2,0),"")</f>
        <v/>
      </c>
      <c r="N3000" s="69" t="str">
        <f>IF(TimeSpend[[#This Row],[Network Description]]&lt;&gt;"",VLOOKUP(TimeSpend[[#This Row],[Network Description]],Projects!A:C,3,0),"")</f>
        <v/>
      </c>
      <c r="O3000" s="69" t="str">
        <f>IF(TimeSpend[[#This Row],[Activity]]&lt;&gt;"",VLOOKUP(TimeSpend[[#This Row],[Activity]],Activity,2,FALSE),"")</f>
        <v/>
      </c>
    </row>
    <row r="3001" spans="3:15" ht="16.5" customHeight="1" x14ac:dyDescent="0.25">
      <c r="C3001" s="68" t="str">
        <f t="shared" si="49"/>
        <v/>
      </c>
      <c r="D3001" s="69" t="str">
        <f>IF(TimeSpend[[#This Row],[Network Description]]&lt;&gt;"",VLOOKUP(TimeSpend[[#This Row],[Network Description]],Projects!A:B,2,0),"")</f>
        <v/>
      </c>
      <c r="F3001" s="96"/>
      <c r="L3001" s="69" t="str">
        <f>IF(TimeSpend[[#This Row],[Personnel number]]&lt;&gt;"",Utilization!$J$2,"")</f>
        <v/>
      </c>
      <c r="M3001" s="69" t="str">
        <f>IF(TimeSpend[[#This Row],[Personnel number]]&lt;&gt;"",VLOOKUP(TimeSpend[[#This Row],[Personnel number]],Users!A:B,2,0),"")</f>
        <v/>
      </c>
      <c r="N3001" s="69" t="str">
        <f>IF(TimeSpend[[#This Row],[Network Description]]&lt;&gt;"",VLOOKUP(TimeSpend[[#This Row],[Network Description]],Projects!A:C,3,0),"")</f>
        <v/>
      </c>
      <c r="O3001" s="69" t="str">
        <f>IF(TimeSpend[[#This Row],[Activity]]&lt;&gt;"",VLOOKUP(TimeSpend[[#This Row],[Activity]],Activity,2,FALSE),"")</f>
        <v/>
      </c>
    </row>
    <row r="3002" spans="3:15" ht="16.5" customHeight="1" x14ac:dyDescent="0.25">
      <c r="C3002" s="68" t="str">
        <f t="shared" si="49"/>
        <v/>
      </c>
      <c r="D3002" s="69" t="str">
        <f>IF(TimeSpend[[#This Row],[Network Description]]&lt;&gt;"",VLOOKUP(TimeSpend[[#This Row],[Network Description]],Projects!A:B,2,0),"")</f>
        <v/>
      </c>
      <c r="F3002" s="96"/>
      <c r="L3002" s="69" t="str">
        <f>IF(TimeSpend[[#This Row],[Personnel number]]&lt;&gt;"",Utilization!$J$2,"")</f>
        <v/>
      </c>
      <c r="M3002" s="69" t="str">
        <f>IF(TimeSpend[[#This Row],[Personnel number]]&lt;&gt;"",VLOOKUP(TimeSpend[[#This Row],[Personnel number]],Users!A:B,2,0),"")</f>
        <v/>
      </c>
      <c r="N3002" s="69" t="str">
        <f>IF(TimeSpend[[#This Row],[Network Description]]&lt;&gt;"",VLOOKUP(TimeSpend[[#This Row],[Network Description]],Projects!A:C,3,0),"")</f>
        <v/>
      </c>
      <c r="O3002" s="69" t="str">
        <f>IF(TimeSpend[[#This Row],[Activity]]&lt;&gt;"",VLOOKUP(TimeSpend[[#This Row],[Activity]],Activity,2,FALSE),"")</f>
        <v/>
      </c>
    </row>
    <row r="3003" spans="3:15" ht="16.5" customHeight="1" x14ac:dyDescent="0.25">
      <c r="C3003" s="68" t="str">
        <f t="shared" si="49"/>
        <v/>
      </c>
      <c r="D3003" s="69" t="str">
        <f>IF(TimeSpend[[#This Row],[Network Description]]&lt;&gt;"",VLOOKUP(TimeSpend[[#This Row],[Network Description]],Projects!A:B,2,0),"")</f>
        <v/>
      </c>
      <c r="F3003" s="96"/>
      <c r="L3003" s="69" t="str">
        <f>IF(TimeSpend[[#This Row],[Personnel number]]&lt;&gt;"",Utilization!$J$2,"")</f>
        <v/>
      </c>
      <c r="M3003" s="69" t="str">
        <f>IF(TimeSpend[[#This Row],[Personnel number]]&lt;&gt;"",VLOOKUP(TimeSpend[[#This Row],[Personnel number]],Users!A:B,2,0),"")</f>
        <v/>
      </c>
      <c r="N3003" s="69" t="str">
        <f>IF(TimeSpend[[#This Row],[Network Description]]&lt;&gt;"",VLOOKUP(TimeSpend[[#This Row],[Network Description]],Projects!A:C,3,0),"")</f>
        <v/>
      </c>
      <c r="O3003" s="69" t="str">
        <f>IF(TimeSpend[[#This Row],[Activity]]&lt;&gt;"",VLOOKUP(TimeSpend[[#This Row],[Activity]],Activity,2,FALSE),"")</f>
        <v/>
      </c>
    </row>
    <row r="3004" spans="3:15" ht="16.5" customHeight="1" x14ac:dyDescent="0.25">
      <c r="C3004" s="68" t="str">
        <f t="shared" si="49"/>
        <v/>
      </c>
      <c r="D3004" s="69" t="str">
        <f>IF(TimeSpend[[#This Row],[Network Description]]&lt;&gt;"",VLOOKUP(TimeSpend[[#This Row],[Network Description]],Projects!A:B,2,0),"")</f>
        <v/>
      </c>
      <c r="F3004" s="96"/>
      <c r="L3004" s="69" t="str">
        <f>IF(TimeSpend[[#This Row],[Personnel number]]&lt;&gt;"",Utilization!$J$2,"")</f>
        <v/>
      </c>
      <c r="M3004" s="69" t="str">
        <f>IF(TimeSpend[[#This Row],[Personnel number]]&lt;&gt;"",VLOOKUP(TimeSpend[[#This Row],[Personnel number]],Users!A:B,2,0),"")</f>
        <v/>
      </c>
      <c r="N3004" s="69" t="str">
        <f>IF(TimeSpend[[#This Row],[Network Description]]&lt;&gt;"",VLOOKUP(TimeSpend[[#This Row],[Network Description]],Projects!A:C,3,0),"")</f>
        <v/>
      </c>
      <c r="O3004" s="69" t="str">
        <f>IF(TimeSpend[[#This Row],[Activity]]&lt;&gt;"",VLOOKUP(TimeSpend[[#This Row],[Activity]],Activity,2,FALSE),"")</f>
        <v/>
      </c>
    </row>
    <row r="3005" spans="3:15" ht="16.5" customHeight="1" x14ac:dyDescent="0.25">
      <c r="C3005" s="68" t="str">
        <f t="shared" si="49"/>
        <v/>
      </c>
      <c r="D3005" s="69" t="str">
        <f>IF(TimeSpend[[#This Row],[Network Description]]&lt;&gt;"",VLOOKUP(TimeSpend[[#This Row],[Network Description]],Projects!A:B,2,0),"")</f>
        <v/>
      </c>
      <c r="F3005" s="96"/>
      <c r="L3005" s="69" t="str">
        <f>IF(TimeSpend[[#This Row],[Personnel number]]&lt;&gt;"",Utilization!$J$2,"")</f>
        <v/>
      </c>
      <c r="M3005" s="69" t="str">
        <f>IF(TimeSpend[[#This Row],[Personnel number]]&lt;&gt;"",VLOOKUP(TimeSpend[[#This Row],[Personnel number]],Users!A:B,2,0),"")</f>
        <v/>
      </c>
      <c r="N3005" s="69" t="str">
        <f>IF(TimeSpend[[#This Row],[Network Description]]&lt;&gt;"",VLOOKUP(TimeSpend[[#This Row],[Network Description]],Projects!A:C,3,0),"")</f>
        <v/>
      </c>
      <c r="O3005" s="69" t="str">
        <f>IF(TimeSpend[[#This Row],[Activity]]&lt;&gt;"",VLOOKUP(TimeSpend[[#This Row],[Activity]],Activity,2,FALSE),"")</f>
        <v/>
      </c>
    </row>
    <row r="3006" spans="3:15" ht="16.5" customHeight="1" x14ac:dyDescent="0.25">
      <c r="C3006" s="68" t="str">
        <f t="shared" si="49"/>
        <v/>
      </c>
      <c r="D3006" s="69" t="str">
        <f>IF(TimeSpend[[#This Row],[Network Description]]&lt;&gt;"",VLOOKUP(TimeSpend[[#This Row],[Network Description]],Projects!A:B,2,0),"")</f>
        <v/>
      </c>
      <c r="F3006" s="96"/>
      <c r="L3006" s="69" t="str">
        <f>IF(TimeSpend[[#This Row],[Personnel number]]&lt;&gt;"",Utilization!$J$2,"")</f>
        <v/>
      </c>
      <c r="M3006" s="69" t="str">
        <f>IF(TimeSpend[[#This Row],[Personnel number]]&lt;&gt;"",VLOOKUP(TimeSpend[[#This Row],[Personnel number]],Users!A:B,2,0),"")</f>
        <v/>
      </c>
      <c r="N3006" s="69" t="str">
        <f>IF(TimeSpend[[#This Row],[Network Description]]&lt;&gt;"",VLOOKUP(TimeSpend[[#This Row],[Network Description]],Projects!A:C,3,0),"")</f>
        <v/>
      </c>
      <c r="O3006" s="69" t="str">
        <f>IF(TimeSpend[[#This Row],[Activity]]&lt;&gt;"",VLOOKUP(TimeSpend[[#This Row],[Activity]],Activity,2,FALSE),"")</f>
        <v/>
      </c>
    </row>
    <row r="3007" spans="3:15" ht="16.5" customHeight="1" x14ac:dyDescent="0.25">
      <c r="C3007" s="68" t="str">
        <f t="shared" si="49"/>
        <v/>
      </c>
      <c r="D3007" s="69" t="str">
        <f>IF(TimeSpend[[#This Row],[Network Description]]&lt;&gt;"",VLOOKUP(TimeSpend[[#This Row],[Network Description]],Projects!A:B,2,0),"")</f>
        <v/>
      </c>
      <c r="F3007" s="96"/>
      <c r="L3007" s="69" t="str">
        <f>IF(TimeSpend[[#This Row],[Personnel number]]&lt;&gt;"",Utilization!$J$2,"")</f>
        <v/>
      </c>
      <c r="M3007" s="69" t="str">
        <f>IF(TimeSpend[[#This Row],[Personnel number]]&lt;&gt;"",VLOOKUP(TimeSpend[[#This Row],[Personnel number]],Users!A:B,2,0),"")</f>
        <v/>
      </c>
      <c r="N3007" s="69" t="str">
        <f>IF(TimeSpend[[#This Row],[Network Description]]&lt;&gt;"",VLOOKUP(TimeSpend[[#This Row],[Network Description]],Projects!A:C,3,0),"")</f>
        <v/>
      </c>
      <c r="O3007" s="69" t="str">
        <f>IF(TimeSpend[[#This Row],[Activity]]&lt;&gt;"",VLOOKUP(TimeSpend[[#This Row],[Activity]],Activity,2,FALSE),"")</f>
        <v/>
      </c>
    </row>
    <row r="3008" spans="3:15" ht="16.5" customHeight="1" x14ac:dyDescent="0.25">
      <c r="C3008" s="68" t="str">
        <f t="shared" si="49"/>
        <v/>
      </c>
      <c r="D3008" s="69" t="str">
        <f>IF(TimeSpend[[#This Row],[Network Description]]&lt;&gt;"",VLOOKUP(TimeSpend[[#This Row],[Network Description]],Projects!A:B,2,0),"")</f>
        <v/>
      </c>
      <c r="F3008" s="96"/>
      <c r="L3008" s="69" t="str">
        <f>IF(TimeSpend[[#This Row],[Personnel number]]&lt;&gt;"",Utilization!$J$2,"")</f>
        <v/>
      </c>
      <c r="M3008" s="69" t="str">
        <f>IF(TimeSpend[[#This Row],[Personnel number]]&lt;&gt;"",VLOOKUP(TimeSpend[[#This Row],[Personnel number]],Users!A:B,2,0),"")</f>
        <v/>
      </c>
      <c r="N3008" s="69" t="str">
        <f>IF(TimeSpend[[#This Row],[Network Description]]&lt;&gt;"",VLOOKUP(TimeSpend[[#This Row],[Network Description]],Projects!A:C,3,0),"")</f>
        <v/>
      </c>
      <c r="O3008" s="69" t="str">
        <f>IF(TimeSpend[[#This Row],[Activity]]&lt;&gt;"",VLOOKUP(TimeSpend[[#This Row],[Activity]],Activity,2,FALSE),"")</f>
        <v/>
      </c>
    </row>
    <row r="3009" spans="3:15" ht="16.5" customHeight="1" x14ac:dyDescent="0.25">
      <c r="C3009" s="68" t="str">
        <f t="shared" ref="C3009:C3072" si="50">IF((I3009-INT(I3009))*24-(H3009-INT(H3009))*24=0,"",(I3009-INT(I3009))*24-(H3009-INT(H3009))*24)</f>
        <v/>
      </c>
      <c r="D3009" s="69" t="str">
        <f>IF(TimeSpend[[#This Row],[Network Description]]&lt;&gt;"",VLOOKUP(TimeSpend[[#This Row],[Network Description]],Projects!A:B,2,0),"")</f>
        <v/>
      </c>
      <c r="F3009" s="96"/>
      <c r="L3009" s="69" t="str">
        <f>IF(TimeSpend[[#This Row],[Personnel number]]&lt;&gt;"",Utilization!$J$2,"")</f>
        <v/>
      </c>
      <c r="M3009" s="69" t="str">
        <f>IF(TimeSpend[[#This Row],[Personnel number]]&lt;&gt;"",VLOOKUP(TimeSpend[[#This Row],[Personnel number]],Users!A:B,2,0),"")</f>
        <v/>
      </c>
      <c r="N3009" s="69" t="str">
        <f>IF(TimeSpend[[#This Row],[Network Description]]&lt;&gt;"",VLOOKUP(TimeSpend[[#This Row],[Network Description]],Projects!A:C,3,0),"")</f>
        <v/>
      </c>
      <c r="O3009" s="69" t="str">
        <f>IF(TimeSpend[[#This Row],[Activity]]&lt;&gt;"",VLOOKUP(TimeSpend[[#This Row],[Activity]],Activity,2,FALSE),"")</f>
        <v/>
      </c>
    </row>
    <row r="3010" spans="3:15" ht="16.5" customHeight="1" x14ac:dyDescent="0.25">
      <c r="C3010" s="68" t="str">
        <f t="shared" si="50"/>
        <v/>
      </c>
      <c r="D3010" s="69" t="str">
        <f>IF(TimeSpend[[#This Row],[Network Description]]&lt;&gt;"",VLOOKUP(TimeSpend[[#This Row],[Network Description]],Projects!A:B,2,0),"")</f>
        <v/>
      </c>
      <c r="F3010" s="96"/>
      <c r="L3010" s="69" t="str">
        <f>IF(TimeSpend[[#This Row],[Personnel number]]&lt;&gt;"",Utilization!$J$2,"")</f>
        <v/>
      </c>
      <c r="M3010" s="69" t="str">
        <f>IF(TimeSpend[[#This Row],[Personnel number]]&lt;&gt;"",VLOOKUP(TimeSpend[[#This Row],[Personnel number]],Users!A:B,2,0),"")</f>
        <v/>
      </c>
      <c r="N3010" s="69" t="str">
        <f>IF(TimeSpend[[#This Row],[Network Description]]&lt;&gt;"",VLOOKUP(TimeSpend[[#This Row],[Network Description]],Projects!A:C,3,0),"")</f>
        <v/>
      </c>
      <c r="O3010" s="69" t="str">
        <f>IF(TimeSpend[[#This Row],[Activity]]&lt;&gt;"",VLOOKUP(TimeSpend[[#This Row],[Activity]],Activity,2,FALSE),"")</f>
        <v/>
      </c>
    </row>
    <row r="3011" spans="3:15" ht="16.5" customHeight="1" x14ac:dyDescent="0.25">
      <c r="C3011" s="68" t="str">
        <f t="shared" si="50"/>
        <v/>
      </c>
      <c r="D3011" s="69" t="str">
        <f>IF(TimeSpend[[#This Row],[Network Description]]&lt;&gt;"",VLOOKUP(TimeSpend[[#This Row],[Network Description]],Projects!A:B,2,0),"")</f>
        <v/>
      </c>
      <c r="F3011" s="96"/>
      <c r="L3011" s="69" t="str">
        <f>IF(TimeSpend[[#This Row],[Personnel number]]&lt;&gt;"",Utilization!$J$2,"")</f>
        <v/>
      </c>
      <c r="M3011" s="69" t="str">
        <f>IF(TimeSpend[[#This Row],[Personnel number]]&lt;&gt;"",VLOOKUP(TimeSpend[[#This Row],[Personnel number]],Users!A:B,2,0),"")</f>
        <v/>
      </c>
      <c r="N3011" s="69" t="str">
        <f>IF(TimeSpend[[#This Row],[Network Description]]&lt;&gt;"",VLOOKUP(TimeSpend[[#This Row],[Network Description]],Projects!A:C,3,0),"")</f>
        <v/>
      </c>
      <c r="O3011" s="69" t="str">
        <f>IF(TimeSpend[[#This Row],[Activity]]&lt;&gt;"",VLOOKUP(TimeSpend[[#This Row],[Activity]],Activity,2,FALSE),"")</f>
        <v/>
      </c>
    </row>
    <row r="3012" spans="3:15" ht="16.5" customHeight="1" x14ac:dyDescent="0.25">
      <c r="C3012" s="68" t="str">
        <f t="shared" si="50"/>
        <v/>
      </c>
      <c r="D3012" s="69" t="str">
        <f>IF(TimeSpend[[#This Row],[Network Description]]&lt;&gt;"",VLOOKUP(TimeSpend[[#This Row],[Network Description]],Projects!A:B,2,0),"")</f>
        <v/>
      </c>
      <c r="F3012" s="96"/>
      <c r="L3012" s="69" t="str">
        <f>IF(TimeSpend[[#This Row],[Personnel number]]&lt;&gt;"",Utilization!$J$2,"")</f>
        <v/>
      </c>
      <c r="M3012" s="69" t="str">
        <f>IF(TimeSpend[[#This Row],[Personnel number]]&lt;&gt;"",VLOOKUP(TimeSpend[[#This Row],[Personnel number]],Users!A:B,2,0),"")</f>
        <v/>
      </c>
      <c r="N3012" s="69" t="str">
        <f>IF(TimeSpend[[#This Row],[Network Description]]&lt;&gt;"",VLOOKUP(TimeSpend[[#This Row],[Network Description]],Projects!A:C,3,0),"")</f>
        <v/>
      </c>
      <c r="O3012" s="69" t="str">
        <f>IF(TimeSpend[[#This Row],[Activity]]&lt;&gt;"",VLOOKUP(TimeSpend[[#This Row],[Activity]],Activity,2,FALSE),"")</f>
        <v/>
      </c>
    </row>
    <row r="3013" spans="3:15" ht="16.5" customHeight="1" x14ac:dyDescent="0.25">
      <c r="C3013" s="68" t="str">
        <f t="shared" si="50"/>
        <v/>
      </c>
      <c r="D3013" s="69" t="str">
        <f>IF(TimeSpend[[#This Row],[Network Description]]&lt;&gt;"",VLOOKUP(TimeSpend[[#This Row],[Network Description]],Projects!A:B,2,0),"")</f>
        <v/>
      </c>
      <c r="F3013" s="96"/>
      <c r="L3013" s="69" t="str">
        <f>IF(TimeSpend[[#This Row],[Personnel number]]&lt;&gt;"",Utilization!$J$2,"")</f>
        <v/>
      </c>
      <c r="M3013" s="69" t="str">
        <f>IF(TimeSpend[[#This Row],[Personnel number]]&lt;&gt;"",VLOOKUP(TimeSpend[[#This Row],[Personnel number]],Users!A:B,2,0),"")</f>
        <v/>
      </c>
      <c r="N3013" s="69" t="str">
        <f>IF(TimeSpend[[#This Row],[Network Description]]&lt;&gt;"",VLOOKUP(TimeSpend[[#This Row],[Network Description]],Projects!A:C,3,0),"")</f>
        <v/>
      </c>
      <c r="O3013" s="69" t="str">
        <f>IF(TimeSpend[[#This Row],[Activity]]&lt;&gt;"",VLOOKUP(TimeSpend[[#This Row],[Activity]],Activity,2,FALSE),"")</f>
        <v/>
      </c>
    </row>
    <row r="3014" spans="3:15" ht="16.5" customHeight="1" x14ac:dyDescent="0.25">
      <c r="C3014" s="68" t="str">
        <f t="shared" si="50"/>
        <v/>
      </c>
      <c r="D3014" s="69" t="str">
        <f>IF(TimeSpend[[#This Row],[Network Description]]&lt;&gt;"",VLOOKUP(TimeSpend[[#This Row],[Network Description]],Projects!A:B,2,0),"")</f>
        <v/>
      </c>
      <c r="F3014" s="96"/>
      <c r="L3014" s="69" t="str">
        <f>IF(TimeSpend[[#This Row],[Personnel number]]&lt;&gt;"",Utilization!$J$2,"")</f>
        <v/>
      </c>
      <c r="M3014" s="69" t="str">
        <f>IF(TimeSpend[[#This Row],[Personnel number]]&lt;&gt;"",VLOOKUP(TimeSpend[[#This Row],[Personnel number]],Users!A:B,2,0),"")</f>
        <v/>
      </c>
      <c r="N3014" s="69" t="str">
        <f>IF(TimeSpend[[#This Row],[Network Description]]&lt;&gt;"",VLOOKUP(TimeSpend[[#This Row],[Network Description]],Projects!A:C,3,0),"")</f>
        <v/>
      </c>
      <c r="O3014" s="69" t="str">
        <f>IF(TimeSpend[[#This Row],[Activity]]&lt;&gt;"",VLOOKUP(TimeSpend[[#This Row],[Activity]],Activity,2,FALSE),"")</f>
        <v/>
      </c>
    </row>
    <row r="3015" spans="3:15" ht="16.5" customHeight="1" x14ac:dyDescent="0.25">
      <c r="C3015" s="68" t="str">
        <f t="shared" si="50"/>
        <v/>
      </c>
      <c r="D3015" s="69" t="str">
        <f>IF(TimeSpend[[#This Row],[Network Description]]&lt;&gt;"",VLOOKUP(TimeSpend[[#This Row],[Network Description]],Projects!A:B,2,0),"")</f>
        <v/>
      </c>
      <c r="F3015" s="96"/>
      <c r="L3015" s="69" t="str">
        <f>IF(TimeSpend[[#This Row],[Personnel number]]&lt;&gt;"",Utilization!$J$2,"")</f>
        <v/>
      </c>
      <c r="M3015" s="69" t="str">
        <f>IF(TimeSpend[[#This Row],[Personnel number]]&lt;&gt;"",VLOOKUP(TimeSpend[[#This Row],[Personnel number]],Users!A:B,2,0),"")</f>
        <v/>
      </c>
      <c r="N3015" s="69" t="str">
        <f>IF(TimeSpend[[#This Row],[Network Description]]&lt;&gt;"",VLOOKUP(TimeSpend[[#This Row],[Network Description]],Projects!A:C,3,0),"")</f>
        <v/>
      </c>
      <c r="O3015" s="69" t="str">
        <f>IF(TimeSpend[[#This Row],[Activity]]&lt;&gt;"",VLOOKUP(TimeSpend[[#This Row],[Activity]],Activity,2,FALSE),"")</f>
        <v/>
      </c>
    </row>
    <row r="3016" spans="3:15" ht="16.5" customHeight="1" x14ac:dyDescent="0.25">
      <c r="C3016" s="68" t="str">
        <f t="shared" si="50"/>
        <v/>
      </c>
      <c r="D3016" s="69" t="str">
        <f>IF(TimeSpend[[#This Row],[Network Description]]&lt;&gt;"",VLOOKUP(TimeSpend[[#This Row],[Network Description]],Projects!A:B,2,0),"")</f>
        <v/>
      </c>
      <c r="F3016" s="96"/>
      <c r="L3016" s="69" t="str">
        <f>IF(TimeSpend[[#This Row],[Personnel number]]&lt;&gt;"",Utilization!$J$2,"")</f>
        <v/>
      </c>
      <c r="M3016" s="69" t="str">
        <f>IF(TimeSpend[[#This Row],[Personnel number]]&lt;&gt;"",VLOOKUP(TimeSpend[[#This Row],[Personnel number]],Users!A:B,2,0),"")</f>
        <v/>
      </c>
      <c r="N3016" s="69" t="str">
        <f>IF(TimeSpend[[#This Row],[Network Description]]&lt;&gt;"",VLOOKUP(TimeSpend[[#This Row],[Network Description]],Projects!A:C,3,0),"")</f>
        <v/>
      </c>
      <c r="O3016" s="69" t="str">
        <f>IF(TimeSpend[[#This Row],[Activity]]&lt;&gt;"",VLOOKUP(TimeSpend[[#This Row],[Activity]],Activity,2,FALSE),"")</f>
        <v/>
      </c>
    </row>
    <row r="3017" spans="3:15" ht="16.5" customHeight="1" x14ac:dyDescent="0.25">
      <c r="C3017" s="68" t="str">
        <f t="shared" si="50"/>
        <v/>
      </c>
      <c r="D3017" s="69" t="str">
        <f>IF(TimeSpend[[#This Row],[Network Description]]&lt;&gt;"",VLOOKUP(TimeSpend[[#This Row],[Network Description]],Projects!A:B,2,0),"")</f>
        <v/>
      </c>
      <c r="F3017" s="96"/>
      <c r="L3017" s="69" t="str">
        <f>IF(TimeSpend[[#This Row],[Personnel number]]&lt;&gt;"",Utilization!$J$2,"")</f>
        <v/>
      </c>
      <c r="M3017" s="69" t="str">
        <f>IF(TimeSpend[[#This Row],[Personnel number]]&lt;&gt;"",VLOOKUP(TimeSpend[[#This Row],[Personnel number]],Users!A:B,2,0),"")</f>
        <v/>
      </c>
      <c r="N3017" s="69" t="str">
        <f>IF(TimeSpend[[#This Row],[Network Description]]&lt;&gt;"",VLOOKUP(TimeSpend[[#This Row],[Network Description]],Projects!A:C,3,0),"")</f>
        <v/>
      </c>
      <c r="O3017" s="69" t="str">
        <f>IF(TimeSpend[[#This Row],[Activity]]&lt;&gt;"",VLOOKUP(TimeSpend[[#This Row],[Activity]],Activity,2,FALSE),"")</f>
        <v/>
      </c>
    </row>
    <row r="3018" spans="3:15" ht="16.5" customHeight="1" x14ac:dyDescent="0.25">
      <c r="C3018" s="68" t="str">
        <f t="shared" si="50"/>
        <v/>
      </c>
      <c r="D3018" s="69" t="str">
        <f>IF(TimeSpend[[#This Row],[Network Description]]&lt;&gt;"",VLOOKUP(TimeSpend[[#This Row],[Network Description]],Projects!A:B,2,0),"")</f>
        <v/>
      </c>
      <c r="F3018" s="96"/>
      <c r="L3018" s="69" t="str">
        <f>IF(TimeSpend[[#This Row],[Personnel number]]&lt;&gt;"",Utilization!$J$2,"")</f>
        <v/>
      </c>
      <c r="M3018" s="69" t="str">
        <f>IF(TimeSpend[[#This Row],[Personnel number]]&lt;&gt;"",VLOOKUP(TimeSpend[[#This Row],[Personnel number]],Users!A:B,2,0),"")</f>
        <v/>
      </c>
      <c r="N3018" s="69" t="str">
        <f>IF(TimeSpend[[#This Row],[Network Description]]&lt;&gt;"",VLOOKUP(TimeSpend[[#This Row],[Network Description]],Projects!A:C,3,0),"")</f>
        <v/>
      </c>
      <c r="O3018" s="69" t="str">
        <f>IF(TimeSpend[[#This Row],[Activity]]&lt;&gt;"",VLOOKUP(TimeSpend[[#This Row],[Activity]],Activity,2,FALSE),"")</f>
        <v/>
      </c>
    </row>
    <row r="3019" spans="3:15" ht="16.5" customHeight="1" x14ac:dyDescent="0.25">
      <c r="C3019" s="68" t="str">
        <f t="shared" si="50"/>
        <v/>
      </c>
      <c r="D3019" s="69" t="str">
        <f>IF(TimeSpend[[#This Row],[Network Description]]&lt;&gt;"",VLOOKUP(TimeSpend[[#This Row],[Network Description]],Projects!A:B,2,0),"")</f>
        <v/>
      </c>
      <c r="F3019" s="96"/>
      <c r="L3019" s="69" t="str">
        <f>IF(TimeSpend[[#This Row],[Personnel number]]&lt;&gt;"",Utilization!$J$2,"")</f>
        <v/>
      </c>
      <c r="M3019" s="69" t="str">
        <f>IF(TimeSpend[[#This Row],[Personnel number]]&lt;&gt;"",VLOOKUP(TimeSpend[[#This Row],[Personnel number]],Users!A:B,2,0),"")</f>
        <v/>
      </c>
      <c r="N3019" s="69" t="str">
        <f>IF(TimeSpend[[#This Row],[Network Description]]&lt;&gt;"",VLOOKUP(TimeSpend[[#This Row],[Network Description]],Projects!A:C,3,0),"")</f>
        <v/>
      </c>
      <c r="O3019" s="69" t="str">
        <f>IF(TimeSpend[[#This Row],[Activity]]&lt;&gt;"",VLOOKUP(TimeSpend[[#This Row],[Activity]],Activity,2,FALSE),"")</f>
        <v/>
      </c>
    </row>
    <row r="3020" spans="3:15" ht="16.5" customHeight="1" x14ac:dyDescent="0.25">
      <c r="C3020" s="68" t="str">
        <f t="shared" si="50"/>
        <v/>
      </c>
      <c r="D3020" s="69" t="str">
        <f>IF(TimeSpend[[#This Row],[Network Description]]&lt;&gt;"",VLOOKUP(TimeSpend[[#This Row],[Network Description]],Projects!A:B,2,0),"")</f>
        <v/>
      </c>
      <c r="F3020" s="96"/>
      <c r="L3020" s="69" t="str">
        <f>IF(TimeSpend[[#This Row],[Personnel number]]&lt;&gt;"",Utilization!$J$2,"")</f>
        <v/>
      </c>
      <c r="M3020" s="69" t="str">
        <f>IF(TimeSpend[[#This Row],[Personnel number]]&lt;&gt;"",VLOOKUP(TimeSpend[[#This Row],[Personnel number]],Users!A:B,2,0),"")</f>
        <v/>
      </c>
      <c r="N3020" s="69" t="str">
        <f>IF(TimeSpend[[#This Row],[Network Description]]&lt;&gt;"",VLOOKUP(TimeSpend[[#This Row],[Network Description]],Projects!A:C,3,0),"")</f>
        <v/>
      </c>
      <c r="O3020" s="69" t="str">
        <f>IF(TimeSpend[[#This Row],[Activity]]&lt;&gt;"",VLOOKUP(TimeSpend[[#This Row],[Activity]],Activity,2,FALSE),"")</f>
        <v/>
      </c>
    </row>
    <row r="3021" spans="3:15" ht="16.5" customHeight="1" x14ac:dyDescent="0.25">
      <c r="C3021" s="68" t="str">
        <f t="shared" si="50"/>
        <v/>
      </c>
      <c r="D3021" s="69" t="str">
        <f>IF(TimeSpend[[#This Row],[Network Description]]&lt;&gt;"",VLOOKUP(TimeSpend[[#This Row],[Network Description]],Projects!A:B,2,0),"")</f>
        <v/>
      </c>
      <c r="F3021" s="96"/>
      <c r="L3021" s="69" t="str">
        <f>IF(TimeSpend[[#This Row],[Personnel number]]&lt;&gt;"",Utilization!$J$2,"")</f>
        <v/>
      </c>
      <c r="M3021" s="69" t="str">
        <f>IF(TimeSpend[[#This Row],[Personnel number]]&lt;&gt;"",VLOOKUP(TimeSpend[[#This Row],[Personnel number]],Users!A:B,2,0),"")</f>
        <v/>
      </c>
      <c r="N3021" s="69" t="str">
        <f>IF(TimeSpend[[#This Row],[Network Description]]&lt;&gt;"",VLOOKUP(TimeSpend[[#This Row],[Network Description]],Projects!A:C,3,0),"")</f>
        <v/>
      </c>
      <c r="O3021" s="69" t="str">
        <f>IF(TimeSpend[[#This Row],[Activity]]&lt;&gt;"",VLOOKUP(TimeSpend[[#This Row],[Activity]],Activity,2,FALSE),"")</f>
        <v/>
      </c>
    </row>
    <row r="3022" spans="3:15" ht="16.5" customHeight="1" x14ac:dyDescent="0.25">
      <c r="C3022" s="68" t="str">
        <f t="shared" si="50"/>
        <v/>
      </c>
      <c r="D3022" s="69" t="str">
        <f>IF(TimeSpend[[#This Row],[Network Description]]&lt;&gt;"",VLOOKUP(TimeSpend[[#This Row],[Network Description]],Projects!A:B,2,0),"")</f>
        <v/>
      </c>
      <c r="F3022" s="96"/>
      <c r="L3022" s="69" t="str">
        <f>IF(TimeSpend[[#This Row],[Personnel number]]&lt;&gt;"",Utilization!$J$2,"")</f>
        <v/>
      </c>
      <c r="M3022" s="69" t="str">
        <f>IF(TimeSpend[[#This Row],[Personnel number]]&lt;&gt;"",VLOOKUP(TimeSpend[[#This Row],[Personnel number]],Users!A:B,2,0),"")</f>
        <v/>
      </c>
      <c r="N3022" s="69" t="str">
        <f>IF(TimeSpend[[#This Row],[Network Description]]&lt;&gt;"",VLOOKUP(TimeSpend[[#This Row],[Network Description]],Projects!A:C,3,0),"")</f>
        <v/>
      </c>
      <c r="O3022" s="69" t="str">
        <f>IF(TimeSpend[[#This Row],[Activity]]&lt;&gt;"",VLOOKUP(TimeSpend[[#This Row],[Activity]],Activity,2,FALSE),"")</f>
        <v/>
      </c>
    </row>
    <row r="3023" spans="3:15" ht="16.5" customHeight="1" x14ac:dyDescent="0.25">
      <c r="C3023" s="68" t="str">
        <f t="shared" si="50"/>
        <v/>
      </c>
      <c r="D3023" s="69" t="str">
        <f>IF(TimeSpend[[#This Row],[Network Description]]&lt;&gt;"",VLOOKUP(TimeSpend[[#This Row],[Network Description]],Projects!A:B,2,0),"")</f>
        <v/>
      </c>
      <c r="F3023" s="96"/>
      <c r="L3023" s="69" t="str">
        <f>IF(TimeSpend[[#This Row],[Personnel number]]&lt;&gt;"",Utilization!$J$2,"")</f>
        <v/>
      </c>
      <c r="M3023" s="69" t="str">
        <f>IF(TimeSpend[[#This Row],[Personnel number]]&lt;&gt;"",VLOOKUP(TimeSpend[[#This Row],[Personnel number]],Users!A:B,2,0),"")</f>
        <v/>
      </c>
      <c r="N3023" s="69" t="str">
        <f>IF(TimeSpend[[#This Row],[Network Description]]&lt;&gt;"",VLOOKUP(TimeSpend[[#This Row],[Network Description]],Projects!A:C,3,0),"")</f>
        <v/>
      </c>
      <c r="O3023" s="69" t="str">
        <f>IF(TimeSpend[[#This Row],[Activity]]&lt;&gt;"",VLOOKUP(TimeSpend[[#This Row],[Activity]],Activity,2,FALSE),"")</f>
        <v/>
      </c>
    </row>
    <row r="3024" spans="3:15" ht="16.5" customHeight="1" x14ac:dyDescent="0.25">
      <c r="C3024" s="68" t="str">
        <f t="shared" si="50"/>
        <v/>
      </c>
      <c r="D3024" s="69" t="str">
        <f>IF(TimeSpend[[#This Row],[Network Description]]&lt;&gt;"",VLOOKUP(TimeSpend[[#This Row],[Network Description]],Projects!A:B,2,0),"")</f>
        <v/>
      </c>
      <c r="F3024" s="96"/>
      <c r="L3024" s="69" t="str">
        <f>IF(TimeSpend[[#This Row],[Personnel number]]&lt;&gt;"",Utilization!$J$2,"")</f>
        <v/>
      </c>
      <c r="M3024" s="69" t="str">
        <f>IF(TimeSpend[[#This Row],[Personnel number]]&lt;&gt;"",VLOOKUP(TimeSpend[[#This Row],[Personnel number]],Users!A:B,2,0),"")</f>
        <v/>
      </c>
      <c r="N3024" s="69" t="str">
        <f>IF(TimeSpend[[#This Row],[Network Description]]&lt;&gt;"",VLOOKUP(TimeSpend[[#This Row],[Network Description]],Projects!A:C,3,0),"")</f>
        <v/>
      </c>
      <c r="O3024" s="69" t="str">
        <f>IF(TimeSpend[[#This Row],[Activity]]&lt;&gt;"",VLOOKUP(TimeSpend[[#This Row],[Activity]],Activity,2,FALSE),"")</f>
        <v/>
      </c>
    </row>
    <row r="3025" spans="3:15" ht="16.5" customHeight="1" x14ac:dyDescent="0.25">
      <c r="C3025" s="68" t="str">
        <f t="shared" si="50"/>
        <v/>
      </c>
      <c r="D3025" s="69" t="str">
        <f>IF(TimeSpend[[#This Row],[Network Description]]&lt;&gt;"",VLOOKUP(TimeSpend[[#This Row],[Network Description]],Projects!A:B,2,0),"")</f>
        <v/>
      </c>
      <c r="F3025" s="96"/>
      <c r="L3025" s="69" t="str">
        <f>IF(TimeSpend[[#This Row],[Personnel number]]&lt;&gt;"",Utilization!$J$2,"")</f>
        <v/>
      </c>
      <c r="M3025" s="69" t="str">
        <f>IF(TimeSpend[[#This Row],[Personnel number]]&lt;&gt;"",VLOOKUP(TimeSpend[[#This Row],[Personnel number]],Users!A:B,2,0),"")</f>
        <v/>
      </c>
      <c r="N3025" s="69" t="str">
        <f>IF(TimeSpend[[#This Row],[Network Description]]&lt;&gt;"",VLOOKUP(TimeSpend[[#This Row],[Network Description]],Projects!A:C,3,0),"")</f>
        <v/>
      </c>
      <c r="O3025" s="69" t="str">
        <f>IF(TimeSpend[[#This Row],[Activity]]&lt;&gt;"",VLOOKUP(TimeSpend[[#This Row],[Activity]],Activity,2,FALSE),"")</f>
        <v/>
      </c>
    </row>
    <row r="3026" spans="3:15" ht="16.5" customHeight="1" x14ac:dyDescent="0.25">
      <c r="C3026" s="68" t="str">
        <f t="shared" si="50"/>
        <v/>
      </c>
      <c r="D3026" s="69" t="str">
        <f>IF(TimeSpend[[#This Row],[Network Description]]&lt;&gt;"",VLOOKUP(TimeSpend[[#This Row],[Network Description]],Projects!A:B,2,0),"")</f>
        <v/>
      </c>
      <c r="F3026" s="96"/>
      <c r="L3026" s="69" t="str">
        <f>IF(TimeSpend[[#This Row],[Personnel number]]&lt;&gt;"",Utilization!$J$2,"")</f>
        <v/>
      </c>
      <c r="M3026" s="69" t="str">
        <f>IF(TimeSpend[[#This Row],[Personnel number]]&lt;&gt;"",VLOOKUP(TimeSpend[[#This Row],[Personnel number]],Users!A:B,2,0),"")</f>
        <v/>
      </c>
      <c r="N3026" s="69" t="str">
        <f>IF(TimeSpend[[#This Row],[Network Description]]&lt;&gt;"",VLOOKUP(TimeSpend[[#This Row],[Network Description]],Projects!A:C,3,0),"")</f>
        <v/>
      </c>
      <c r="O3026" s="69" t="str">
        <f>IF(TimeSpend[[#This Row],[Activity]]&lt;&gt;"",VLOOKUP(TimeSpend[[#This Row],[Activity]],Activity,2,FALSE),"")</f>
        <v/>
      </c>
    </row>
    <row r="3027" spans="3:15" ht="16.5" customHeight="1" x14ac:dyDescent="0.25">
      <c r="C3027" s="68" t="str">
        <f t="shared" si="50"/>
        <v/>
      </c>
      <c r="D3027" s="69" t="str">
        <f>IF(TimeSpend[[#This Row],[Network Description]]&lt;&gt;"",VLOOKUP(TimeSpend[[#This Row],[Network Description]],Projects!A:B,2,0),"")</f>
        <v/>
      </c>
      <c r="F3027" s="96"/>
      <c r="L3027" s="69" t="str">
        <f>IF(TimeSpend[[#This Row],[Personnel number]]&lt;&gt;"",Utilization!$J$2,"")</f>
        <v/>
      </c>
      <c r="M3027" s="69" t="str">
        <f>IF(TimeSpend[[#This Row],[Personnel number]]&lt;&gt;"",VLOOKUP(TimeSpend[[#This Row],[Personnel number]],Users!A:B,2,0),"")</f>
        <v/>
      </c>
      <c r="N3027" s="69" t="str">
        <f>IF(TimeSpend[[#This Row],[Network Description]]&lt;&gt;"",VLOOKUP(TimeSpend[[#This Row],[Network Description]],Projects!A:C,3,0),"")</f>
        <v/>
      </c>
      <c r="O3027" s="69" t="str">
        <f>IF(TimeSpend[[#This Row],[Activity]]&lt;&gt;"",VLOOKUP(TimeSpend[[#This Row],[Activity]],Activity,2,FALSE),"")</f>
        <v/>
      </c>
    </row>
    <row r="3028" spans="3:15" ht="16.5" customHeight="1" x14ac:dyDescent="0.25">
      <c r="C3028" s="68" t="str">
        <f t="shared" si="50"/>
        <v/>
      </c>
      <c r="D3028" s="69" t="str">
        <f>IF(TimeSpend[[#This Row],[Network Description]]&lt;&gt;"",VLOOKUP(TimeSpend[[#This Row],[Network Description]],Projects!A:B,2,0),"")</f>
        <v/>
      </c>
      <c r="F3028" s="96"/>
      <c r="L3028" s="69" t="str">
        <f>IF(TimeSpend[[#This Row],[Personnel number]]&lt;&gt;"",Utilization!$J$2,"")</f>
        <v/>
      </c>
      <c r="M3028" s="69" t="str">
        <f>IF(TimeSpend[[#This Row],[Personnel number]]&lt;&gt;"",VLOOKUP(TimeSpend[[#This Row],[Personnel number]],Users!A:B,2,0),"")</f>
        <v/>
      </c>
      <c r="N3028" s="69" t="str">
        <f>IF(TimeSpend[[#This Row],[Network Description]]&lt;&gt;"",VLOOKUP(TimeSpend[[#This Row],[Network Description]],Projects!A:C,3,0),"")</f>
        <v/>
      </c>
      <c r="O3028" s="69" t="str">
        <f>IF(TimeSpend[[#This Row],[Activity]]&lt;&gt;"",VLOOKUP(TimeSpend[[#This Row],[Activity]],Activity,2,FALSE),"")</f>
        <v/>
      </c>
    </row>
    <row r="3029" spans="3:15" ht="16.5" customHeight="1" x14ac:dyDescent="0.25">
      <c r="C3029" s="68" t="str">
        <f t="shared" si="50"/>
        <v/>
      </c>
      <c r="D3029" s="69" t="str">
        <f>IF(TimeSpend[[#This Row],[Network Description]]&lt;&gt;"",VLOOKUP(TimeSpend[[#This Row],[Network Description]],Projects!A:B,2,0),"")</f>
        <v/>
      </c>
      <c r="F3029" s="96"/>
      <c r="L3029" s="69" t="str">
        <f>IF(TimeSpend[[#This Row],[Personnel number]]&lt;&gt;"",Utilization!$J$2,"")</f>
        <v/>
      </c>
      <c r="M3029" s="69" t="str">
        <f>IF(TimeSpend[[#This Row],[Personnel number]]&lt;&gt;"",VLOOKUP(TimeSpend[[#This Row],[Personnel number]],Users!A:B,2,0),"")</f>
        <v/>
      </c>
      <c r="N3029" s="69" t="str">
        <f>IF(TimeSpend[[#This Row],[Network Description]]&lt;&gt;"",VLOOKUP(TimeSpend[[#This Row],[Network Description]],Projects!A:C,3,0),"")</f>
        <v/>
      </c>
      <c r="O3029" s="69" t="str">
        <f>IF(TimeSpend[[#This Row],[Activity]]&lt;&gt;"",VLOOKUP(TimeSpend[[#This Row],[Activity]],Activity,2,FALSE),"")</f>
        <v/>
      </c>
    </row>
    <row r="3030" spans="3:15" ht="16.5" customHeight="1" x14ac:dyDescent="0.25">
      <c r="C3030" s="68" t="str">
        <f t="shared" si="50"/>
        <v/>
      </c>
      <c r="D3030" s="69" t="str">
        <f>IF(TimeSpend[[#This Row],[Network Description]]&lt;&gt;"",VLOOKUP(TimeSpend[[#This Row],[Network Description]],Projects!A:B,2,0),"")</f>
        <v/>
      </c>
      <c r="F3030" s="96"/>
      <c r="L3030" s="69" t="str">
        <f>IF(TimeSpend[[#This Row],[Personnel number]]&lt;&gt;"",Utilization!$J$2,"")</f>
        <v/>
      </c>
      <c r="M3030" s="69" t="str">
        <f>IF(TimeSpend[[#This Row],[Personnel number]]&lt;&gt;"",VLOOKUP(TimeSpend[[#This Row],[Personnel number]],Users!A:B,2,0),"")</f>
        <v/>
      </c>
      <c r="N3030" s="69" t="str">
        <f>IF(TimeSpend[[#This Row],[Network Description]]&lt;&gt;"",VLOOKUP(TimeSpend[[#This Row],[Network Description]],Projects!A:C,3,0),"")</f>
        <v/>
      </c>
      <c r="O3030" s="69" t="str">
        <f>IF(TimeSpend[[#This Row],[Activity]]&lt;&gt;"",VLOOKUP(TimeSpend[[#This Row],[Activity]],Activity,2,FALSE),"")</f>
        <v/>
      </c>
    </row>
    <row r="3031" spans="3:15" ht="16.5" customHeight="1" x14ac:dyDescent="0.25">
      <c r="C3031" s="68" t="str">
        <f t="shared" si="50"/>
        <v/>
      </c>
      <c r="D3031" s="69" t="str">
        <f>IF(TimeSpend[[#This Row],[Network Description]]&lt;&gt;"",VLOOKUP(TimeSpend[[#This Row],[Network Description]],Projects!A:B,2,0),"")</f>
        <v/>
      </c>
      <c r="F3031" s="96"/>
      <c r="L3031" s="69" t="str">
        <f>IF(TimeSpend[[#This Row],[Personnel number]]&lt;&gt;"",Utilization!$J$2,"")</f>
        <v/>
      </c>
      <c r="M3031" s="69" t="str">
        <f>IF(TimeSpend[[#This Row],[Personnel number]]&lt;&gt;"",VLOOKUP(TimeSpend[[#This Row],[Personnel number]],Users!A:B,2,0),"")</f>
        <v/>
      </c>
      <c r="N3031" s="69" t="str">
        <f>IF(TimeSpend[[#This Row],[Network Description]]&lt;&gt;"",VLOOKUP(TimeSpend[[#This Row],[Network Description]],Projects!A:C,3,0),"")</f>
        <v/>
      </c>
      <c r="O3031" s="69" t="str">
        <f>IF(TimeSpend[[#This Row],[Activity]]&lt;&gt;"",VLOOKUP(TimeSpend[[#This Row],[Activity]],Activity,2,FALSE),"")</f>
        <v/>
      </c>
    </row>
    <row r="3032" spans="3:15" ht="16.5" customHeight="1" x14ac:dyDescent="0.25">
      <c r="C3032" s="68" t="str">
        <f t="shared" si="50"/>
        <v/>
      </c>
      <c r="D3032" s="69" t="str">
        <f>IF(TimeSpend[[#This Row],[Network Description]]&lt;&gt;"",VLOOKUP(TimeSpend[[#This Row],[Network Description]],Projects!A:B,2,0),"")</f>
        <v/>
      </c>
      <c r="F3032" s="96"/>
      <c r="L3032" s="69" t="str">
        <f>IF(TimeSpend[[#This Row],[Personnel number]]&lt;&gt;"",Utilization!$J$2,"")</f>
        <v/>
      </c>
      <c r="M3032" s="69" t="str">
        <f>IF(TimeSpend[[#This Row],[Personnel number]]&lt;&gt;"",VLOOKUP(TimeSpend[[#This Row],[Personnel number]],Users!A:B,2,0),"")</f>
        <v/>
      </c>
      <c r="N3032" s="69" t="str">
        <f>IF(TimeSpend[[#This Row],[Network Description]]&lt;&gt;"",VLOOKUP(TimeSpend[[#This Row],[Network Description]],Projects!A:C,3,0),"")</f>
        <v/>
      </c>
      <c r="O3032" s="69" t="str">
        <f>IF(TimeSpend[[#This Row],[Activity]]&lt;&gt;"",VLOOKUP(TimeSpend[[#This Row],[Activity]],Activity,2,FALSE),"")</f>
        <v/>
      </c>
    </row>
    <row r="3033" spans="3:15" ht="16.5" customHeight="1" x14ac:dyDescent="0.25">
      <c r="C3033" s="68" t="str">
        <f t="shared" si="50"/>
        <v/>
      </c>
      <c r="D3033" s="69" t="str">
        <f>IF(TimeSpend[[#This Row],[Network Description]]&lt;&gt;"",VLOOKUP(TimeSpend[[#This Row],[Network Description]],Projects!A:B,2,0),"")</f>
        <v/>
      </c>
      <c r="F3033" s="96"/>
      <c r="L3033" s="69" t="str">
        <f>IF(TimeSpend[[#This Row],[Personnel number]]&lt;&gt;"",Utilization!$J$2,"")</f>
        <v/>
      </c>
      <c r="M3033" s="69" t="str">
        <f>IF(TimeSpend[[#This Row],[Personnel number]]&lt;&gt;"",VLOOKUP(TimeSpend[[#This Row],[Personnel number]],Users!A:B,2,0),"")</f>
        <v/>
      </c>
      <c r="N3033" s="69" t="str">
        <f>IF(TimeSpend[[#This Row],[Network Description]]&lt;&gt;"",VLOOKUP(TimeSpend[[#This Row],[Network Description]],Projects!A:C,3,0),"")</f>
        <v/>
      </c>
      <c r="O3033" s="69" t="str">
        <f>IF(TimeSpend[[#This Row],[Activity]]&lt;&gt;"",VLOOKUP(TimeSpend[[#This Row],[Activity]],Activity,2,FALSE),"")</f>
        <v/>
      </c>
    </row>
    <row r="3034" spans="3:15" ht="16.5" customHeight="1" x14ac:dyDescent="0.25">
      <c r="C3034" s="68" t="str">
        <f t="shared" si="50"/>
        <v/>
      </c>
      <c r="D3034" s="69" t="str">
        <f>IF(TimeSpend[[#This Row],[Network Description]]&lt;&gt;"",VLOOKUP(TimeSpend[[#This Row],[Network Description]],Projects!A:B,2,0),"")</f>
        <v/>
      </c>
      <c r="F3034" s="96"/>
      <c r="L3034" s="69" t="str">
        <f>IF(TimeSpend[[#This Row],[Personnel number]]&lt;&gt;"",Utilization!$J$2,"")</f>
        <v/>
      </c>
      <c r="M3034" s="69" t="str">
        <f>IF(TimeSpend[[#This Row],[Personnel number]]&lt;&gt;"",VLOOKUP(TimeSpend[[#This Row],[Personnel number]],Users!A:B,2,0),"")</f>
        <v/>
      </c>
      <c r="N3034" s="69" t="str">
        <f>IF(TimeSpend[[#This Row],[Network Description]]&lt;&gt;"",VLOOKUP(TimeSpend[[#This Row],[Network Description]],Projects!A:C,3,0),"")</f>
        <v/>
      </c>
      <c r="O3034" s="69" t="str">
        <f>IF(TimeSpend[[#This Row],[Activity]]&lt;&gt;"",VLOOKUP(TimeSpend[[#This Row],[Activity]],Activity,2,FALSE),"")</f>
        <v/>
      </c>
    </row>
    <row r="3035" spans="3:15" ht="16.5" customHeight="1" x14ac:dyDescent="0.25">
      <c r="C3035" s="68" t="str">
        <f t="shared" si="50"/>
        <v/>
      </c>
      <c r="D3035" s="69" t="str">
        <f>IF(TimeSpend[[#This Row],[Network Description]]&lt;&gt;"",VLOOKUP(TimeSpend[[#This Row],[Network Description]],Projects!A:B,2,0),"")</f>
        <v/>
      </c>
      <c r="F3035" s="96"/>
      <c r="L3035" s="69" t="str">
        <f>IF(TimeSpend[[#This Row],[Personnel number]]&lt;&gt;"",Utilization!$J$2,"")</f>
        <v/>
      </c>
      <c r="M3035" s="69" t="str">
        <f>IF(TimeSpend[[#This Row],[Personnel number]]&lt;&gt;"",VLOOKUP(TimeSpend[[#This Row],[Personnel number]],Users!A:B,2,0),"")</f>
        <v/>
      </c>
      <c r="N3035" s="69" t="str">
        <f>IF(TimeSpend[[#This Row],[Network Description]]&lt;&gt;"",VLOOKUP(TimeSpend[[#This Row],[Network Description]],Projects!A:C,3,0),"")</f>
        <v/>
      </c>
      <c r="O3035" s="69" t="str">
        <f>IF(TimeSpend[[#This Row],[Activity]]&lt;&gt;"",VLOOKUP(TimeSpend[[#This Row],[Activity]],Activity,2,FALSE),"")</f>
        <v/>
      </c>
    </row>
    <row r="3036" spans="3:15" ht="16.5" customHeight="1" x14ac:dyDescent="0.25">
      <c r="C3036" s="68" t="str">
        <f t="shared" si="50"/>
        <v/>
      </c>
      <c r="D3036" s="69" t="str">
        <f>IF(TimeSpend[[#This Row],[Network Description]]&lt;&gt;"",VLOOKUP(TimeSpend[[#This Row],[Network Description]],Projects!A:B,2,0),"")</f>
        <v/>
      </c>
      <c r="F3036" s="96"/>
      <c r="L3036" s="69" t="str">
        <f>IF(TimeSpend[[#This Row],[Personnel number]]&lt;&gt;"",Utilization!$J$2,"")</f>
        <v/>
      </c>
      <c r="M3036" s="69" t="str">
        <f>IF(TimeSpend[[#This Row],[Personnel number]]&lt;&gt;"",VLOOKUP(TimeSpend[[#This Row],[Personnel number]],Users!A:B,2,0),"")</f>
        <v/>
      </c>
      <c r="N3036" s="69" t="str">
        <f>IF(TimeSpend[[#This Row],[Network Description]]&lt;&gt;"",VLOOKUP(TimeSpend[[#This Row],[Network Description]],Projects!A:C,3,0),"")</f>
        <v/>
      </c>
      <c r="O3036" s="69" t="str">
        <f>IF(TimeSpend[[#This Row],[Activity]]&lt;&gt;"",VLOOKUP(TimeSpend[[#This Row],[Activity]],Activity,2,FALSE),"")</f>
        <v/>
      </c>
    </row>
    <row r="3037" spans="3:15" ht="16.5" customHeight="1" x14ac:dyDescent="0.25">
      <c r="C3037" s="68" t="str">
        <f t="shared" si="50"/>
        <v/>
      </c>
      <c r="D3037" s="69" t="str">
        <f>IF(TimeSpend[[#This Row],[Network Description]]&lt;&gt;"",VLOOKUP(TimeSpend[[#This Row],[Network Description]],Projects!A:B,2,0),"")</f>
        <v/>
      </c>
      <c r="F3037" s="96"/>
      <c r="L3037" s="69" t="str">
        <f>IF(TimeSpend[[#This Row],[Personnel number]]&lt;&gt;"",Utilization!$J$2,"")</f>
        <v/>
      </c>
      <c r="M3037" s="69" t="str">
        <f>IF(TimeSpend[[#This Row],[Personnel number]]&lt;&gt;"",VLOOKUP(TimeSpend[[#This Row],[Personnel number]],Users!A:B,2,0),"")</f>
        <v/>
      </c>
      <c r="N3037" s="69" t="str">
        <f>IF(TimeSpend[[#This Row],[Network Description]]&lt;&gt;"",VLOOKUP(TimeSpend[[#This Row],[Network Description]],Projects!A:C,3,0),"")</f>
        <v/>
      </c>
      <c r="O3037" s="69" t="str">
        <f>IF(TimeSpend[[#This Row],[Activity]]&lt;&gt;"",VLOOKUP(TimeSpend[[#This Row],[Activity]],Activity,2,FALSE),"")</f>
        <v/>
      </c>
    </row>
    <row r="3038" spans="3:15" ht="16.5" customHeight="1" x14ac:dyDescent="0.25">
      <c r="C3038" s="68" t="str">
        <f t="shared" si="50"/>
        <v/>
      </c>
      <c r="D3038" s="69" t="str">
        <f>IF(TimeSpend[[#This Row],[Network Description]]&lt;&gt;"",VLOOKUP(TimeSpend[[#This Row],[Network Description]],Projects!A:B,2,0),"")</f>
        <v/>
      </c>
      <c r="F3038" s="96"/>
      <c r="L3038" s="69" t="str">
        <f>IF(TimeSpend[[#This Row],[Personnel number]]&lt;&gt;"",Utilization!$J$2,"")</f>
        <v/>
      </c>
      <c r="M3038" s="69" t="str">
        <f>IF(TimeSpend[[#This Row],[Personnel number]]&lt;&gt;"",VLOOKUP(TimeSpend[[#This Row],[Personnel number]],Users!A:B,2,0),"")</f>
        <v/>
      </c>
      <c r="N3038" s="69" t="str">
        <f>IF(TimeSpend[[#This Row],[Network Description]]&lt;&gt;"",VLOOKUP(TimeSpend[[#This Row],[Network Description]],Projects!A:C,3,0),"")</f>
        <v/>
      </c>
      <c r="O3038" s="69" t="str">
        <f>IF(TimeSpend[[#This Row],[Activity]]&lt;&gt;"",VLOOKUP(TimeSpend[[#This Row],[Activity]],Activity,2,FALSE),"")</f>
        <v/>
      </c>
    </row>
    <row r="3039" spans="3:15" ht="16.5" customHeight="1" x14ac:dyDescent="0.25">
      <c r="C3039" s="68" t="str">
        <f t="shared" si="50"/>
        <v/>
      </c>
      <c r="D3039" s="69" t="str">
        <f>IF(TimeSpend[[#This Row],[Network Description]]&lt;&gt;"",VLOOKUP(TimeSpend[[#This Row],[Network Description]],Projects!A:B,2,0),"")</f>
        <v/>
      </c>
      <c r="F3039" s="96"/>
      <c r="L3039" s="69" t="str">
        <f>IF(TimeSpend[[#This Row],[Personnel number]]&lt;&gt;"",Utilization!$J$2,"")</f>
        <v/>
      </c>
      <c r="M3039" s="69" t="str">
        <f>IF(TimeSpend[[#This Row],[Personnel number]]&lt;&gt;"",VLOOKUP(TimeSpend[[#This Row],[Personnel number]],Users!A:B,2,0),"")</f>
        <v/>
      </c>
      <c r="N3039" s="69" t="str">
        <f>IF(TimeSpend[[#This Row],[Network Description]]&lt;&gt;"",VLOOKUP(TimeSpend[[#This Row],[Network Description]],Projects!A:C,3,0),"")</f>
        <v/>
      </c>
      <c r="O3039" s="69" t="str">
        <f>IF(TimeSpend[[#This Row],[Activity]]&lt;&gt;"",VLOOKUP(TimeSpend[[#This Row],[Activity]],Activity,2,FALSE),"")</f>
        <v/>
      </c>
    </row>
    <row r="3040" spans="3:15" ht="16.5" customHeight="1" x14ac:dyDescent="0.25">
      <c r="C3040" s="68" t="str">
        <f t="shared" si="50"/>
        <v/>
      </c>
      <c r="D3040" s="69" t="str">
        <f>IF(TimeSpend[[#This Row],[Network Description]]&lt;&gt;"",VLOOKUP(TimeSpend[[#This Row],[Network Description]],Projects!A:B,2,0),"")</f>
        <v/>
      </c>
      <c r="F3040" s="96"/>
      <c r="L3040" s="69" t="str">
        <f>IF(TimeSpend[[#This Row],[Personnel number]]&lt;&gt;"",Utilization!$J$2,"")</f>
        <v/>
      </c>
      <c r="M3040" s="69" t="str">
        <f>IF(TimeSpend[[#This Row],[Personnel number]]&lt;&gt;"",VLOOKUP(TimeSpend[[#This Row],[Personnel number]],Users!A:B,2,0),"")</f>
        <v/>
      </c>
      <c r="N3040" s="69" t="str">
        <f>IF(TimeSpend[[#This Row],[Network Description]]&lt;&gt;"",VLOOKUP(TimeSpend[[#This Row],[Network Description]],Projects!A:C,3,0),"")</f>
        <v/>
      </c>
      <c r="O3040" s="69" t="str">
        <f>IF(TimeSpend[[#This Row],[Activity]]&lt;&gt;"",VLOOKUP(TimeSpend[[#This Row],[Activity]],Activity,2,FALSE),"")</f>
        <v/>
      </c>
    </row>
    <row r="3041" spans="3:15" ht="16.5" customHeight="1" x14ac:dyDescent="0.25">
      <c r="C3041" s="68" t="str">
        <f t="shared" si="50"/>
        <v/>
      </c>
      <c r="D3041" s="69" t="str">
        <f>IF(TimeSpend[[#This Row],[Network Description]]&lt;&gt;"",VLOOKUP(TimeSpend[[#This Row],[Network Description]],Projects!A:B,2,0),"")</f>
        <v/>
      </c>
      <c r="F3041" s="96"/>
      <c r="L3041" s="69" t="str">
        <f>IF(TimeSpend[[#This Row],[Personnel number]]&lt;&gt;"",Utilization!$J$2,"")</f>
        <v/>
      </c>
      <c r="M3041" s="69" t="str">
        <f>IF(TimeSpend[[#This Row],[Personnel number]]&lt;&gt;"",VLOOKUP(TimeSpend[[#This Row],[Personnel number]],Users!A:B,2,0),"")</f>
        <v/>
      </c>
      <c r="N3041" s="69" t="str">
        <f>IF(TimeSpend[[#This Row],[Network Description]]&lt;&gt;"",VLOOKUP(TimeSpend[[#This Row],[Network Description]],Projects!A:C,3,0),"")</f>
        <v/>
      </c>
      <c r="O3041" s="69" t="str">
        <f>IF(TimeSpend[[#This Row],[Activity]]&lt;&gt;"",VLOOKUP(TimeSpend[[#This Row],[Activity]],Activity,2,FALSE),"")</f>
        <v/>
      </c>
    </row>
    <row r="3042" spans="3:15" ht="16.5" customHeight="1" x14ac:dyDescent="0.25">
      <c r="C3042" s="68" t="str">
        <f t="shared" si="50"/>
        <v/>
      </c>
      <c r="D3042" s="69" t="str">
        <f>IF(TimeSpend[[#This Row],[Network Description]]&lt;&gt;"",VLOOKUP(TimeSpend[[#This Row],[Network Description]],Projects!A:B,2,0),"")</f>
        <v/>
      </c>
      <c r="F3042" s="96"/>
      <c r="L3042" s="69" t="str">
        <f>IF(TimeSpend[[#This Row],[Personnel number]]&lt;&gt;"",Utilization!$J$2,"")</f>
        <v/>
      </c>
      <c r="M3042" s="69" t="str">
        <f>IF(TimeSpend[[#This Row],[Personnel number]]&lt;&gt;"",VLOOKUP(TimeSpend[[#This Row],[Personnel number]],Users!A:B,2,0),"")</f>
        <v/>
      </c>
      <c r="N3042" s="69" t="str">
        <f>IF(TimeSpend[[#This Row],[Network Description]]&lt;&gt;"",VLOOKUP(TimeSpend[[#This Row],[Network Description]],Projects!A:C,3,0),"")</f>
        <v/>
      </c>
      <c r="O3042" s="69" t="str">
        <f>IF(TimeSpend[[#This Row],[Activity]]&lt;&gt;"",VLOOKUP(TimeSpend[[#This Row],[Activity]],Activity,2,FALSE),"")</f>
        <v/>
      </c>
    </row>
    <row r="3043" spans="3:15" ht="16.5" customHeight="1" x14ac:dyDescent="0.25">
      <c r="C3043" s="68" t="str">
        <f t="shared" si="50"/>
        <v/>
      </c>
      <c r="D3043" s="69" t="str">
        <f>IF(TimeSpend[[#This Row],[Network Description]]&lt;&gt;"",VLOOKUP(TimeSpend[[#This Row],[Network Description]],Projects!A:B,2,0),"")</f>
        <v/>
      </c>
      <c r="F3043" s="96"/>
      <c r="L3043" s="69" t="str">
        <f>IF(TimeSpend[[#This Row],[Personnel number]]&lt;&gt;"",Utilization!$J$2,"")</f>
        <v/>
      </c>
      <c r="M3043" s="69" t="str">
        <f>IF(TimeSpend[[#This Row],[Personnel number]]&lt;&gt;"",VLOOKUP(TimeSpend[[#This Row],[Personnel number]],Users!A:B,2,0),"")</f>
        <v/>
      </c>
      <c r="N3043" s="69" t="str">
        <f>IF(TimeSpend[[#This Row],[Network Description]]&lt;&gt;"",VLOOKUP(TimeSpend[[#This Row],[Network Description]],Projects!A:C,3,0),"")</f>
        <v/>
      </c>
      <c r="O3043" s="69" t="str">
        <f>IF(TimeSpend[[#This Row],[Activity]]&lt;&gt;"",VLOOKUP(TimeSpend[[#This Row],[Activity]],Activity,2,FALSE),"")</f>
        <v/>
      </c>
    </row>
    <row r="3044" spans="3:15" ht="16.5" customHeight="1" x14ac:dyDescent="0.25">
      <c r="C3044" s="68" t="str">
        <f t="shared" si="50"/>
        <v/>
      </c>
      <c r="D3044" s="69" t="str">
        <f>IF(TimeSpend[[#This Row],[Network Description]]&lt;&gt;"",VLOOKUP(TimeSpend[[#This Row],[Network Description]],Projects!A:B,2,0),"")</f>
        <v/>
      </c>
      <c r="F3044" s="96"/>
      <c r="L3044" s="69" t="str">
        <f>IF(TimeSpend[[#This Row],[Personnel number]]&lt;&gt;"",Utilization!$J$2,"")</f>
        <v/>
      </c>
      <c r="M3044" s="69" t="str">
        <f>IF(TimeSpend[[#This Row],[Personnel number]]&lt;&gt;"",VLOOKUP(TimeSpend[[#This Row],[Personnel number]],Users!A:B,2,0),"")</f>
        <v/>
      </c>
      <c r="N3044" s="69" t="str">
        <f>IF(TimeSpend[[#This Row],[Network Description]]&lt;&gt;"",VLOOKUP(TimeSpend[[#This Row],[Network Description]],Projects!A:C,3,0),"")</f>
        <v/>
      </c>
      <c r="O3044" s="69" t="str">
        <f>IF(TimeSpend[[#This Row],[Activity]]&lt;&gt;"",VLOOKUP(TimeSpend[[#This Row],[Activity]],Activity,2,FALSE),"")</f>
        <v/>
      </c>
    </row>
    <row r="3045" spans="3:15" ht="16.5" customHeight="1" x14ac:dyDescent="0.25">
      <c r="C3045" s="68" t="str">
        <f t="shared" si="50"/>
        <v/>
      </c>
      <c r="D3045" s="69" t="str">
        <f>IF(TimeSpend[[#This Row],[Network Description]]&lt;&gt;"",VLOOKUP(TimeSpend[[#This Row],[Network Description]],Projects!A:B,2,0),"")</f>
        <v/>
      </c>
      <c r="F3045" s="96"/>
      <c r="L3045" s="69" t="str">
        <f>IF(TimeSpend[[#This Row],[Personnel number]]&lt;&gt;"",Utilization!$J$2,"")</f>
        <v/>
      </c>
      <c r="M3045" s="69" t="str">
        <f>IF(TimeSpend[[#This Row],[Personnel number]]&lt;&gt;"",VLOOKUP(TimeSpend[[#This Row],[Personnel number]],Users!A:B,2,0),"")</f>
        <v/>
      </c>
      <c r="N3045" s="69" t="str">
        <f>IF(TimeSpend[[#This Row],[Network Description]]&lt;&gt;"",VLOOKUP(TimeSpend[[#This Row],[Network Description]],Projects!A:C,3,0),"")</f>
        <v/>
      </c>
      <c r="O3045" s="69" t="str">
        <f>IF(TimeSpend[[#This Row],[Activity]]&lt;&gt;"",VLOOKUP(TimeSpend[[#This Row],[Activity]],Activity,2,FALSE),"")</f>
        <v/>
      </c>
    </row>
    <row r="3046" spans="3:15" ht="16.5" customHeight="1" x14ac:dyDescent="0.25">
      <c r="C3046" s="68" t="str">
        <f t="shared" si="50"/>
        <v/>
      </c>
      <c r="D3046" s="69" t="str">
        <f>IF(TimeSpend[[#This Row],[Network Description]]&lt;&gt;"",VLOOKUP(TimeSpend[[#This Row],[Network Description]],Projects!A:B,2,0),"")</f>
        <v/>
      </c>
      <c r="F3046" s="96"/>
      <c r="L3046" s="69" t="str">
        <f>IF(TimeSpend[[#This Row],[Personnel number]]&lt;&gt;"",Utilization!$J$2,"")</f>
        <v/>
      </c>
      <c r="M3046" s="69" t="str">
        <f>IF(TimeSpend[[#This Row],[Personnel number]]&lt;&gt;"",VLOOKUP(TimeSpend[[#This Row],[Personnel number]],Users!A:B,2,0),"")</f>
        <v/>
      </c>
      <c r="N3046" s="69" t="str">
        <f>IF(TimeSpend[[#This Row],[Network Description]]&lt;&gt;"",VLOOKUP(TimeSpend[[#This Row],[Network Description]],Projects!A:C,3,0),"")</f>
        <v/>
      </c>
      <c r="O3046" s="69" t="str">
        <f>IF(TimeSpend[[#This Row],[Activity]]&lt;&gt;"",VLOOKUP(TimeSpend[[#This Row],[Activity]],Activity,2,FALSE),"")</f>
        <v/>
      </c>
    </row>
    <row r="3047" spans="3:15" ht="16.5" customHeight="1" x14ac:dyDescent="0.25">
      <c r="C3047" s="68" t="str">
        <f t="shared" si="50"/>
        <v/>
      </c>
      <c r="D3047" s="69" t="str">
        <f>IF(TimeSpend[[#This Row],[Network Description]]&lt;&gt;"",VLOOKUP(TimeSpend[[#This Row],[Network Description]],Projects!A:B,2,0),"")</f>
        <v/>
      </c>
      <c r="F3047" s="96"/>
      <c r="L3047" s="69" t="str">
        <f>IF(TimeSpend[[#This Row],[Personnel number]]&lt;&gt;"",Utilization!$J$2,"")</f>
        <v/>
      </c>
      <c r="M3047" s="69" t="str">
        <f>IF(TimeSpend[[#This Row],[Personnel number]]&lt;&gt;"",VLOOKUP(TimeSpend[[#This Row],[Personnel number]],Users!A:B,2,0),"")</f>
        <v/>
      </c>
      <c r="N3047" s="69" t="str">
        <f>IF(TimeSpend[[#This Row],[Network Description]]&lt;&gt;"",VLOOKUP(TimeSpend[[#This Row],[Network Description]],Projects!A:C,3,0),"")</f>
        <v/>
      </c>
      <c r="O3047" s="69" t="str">
        <f>IF(TimeSpend[[#This Row],[Activity]]&lt;&gt;"",VLOOKUP(TimeSpend[[#This Row],[Activity]],Activity,2,FALSE),"")</f>
        <v/>
      </c>
    </row>
    <row r="3048" spans="3:15" ht="16.5" customHeight="1" x14ac:dyDescent="0.25">
      <c r="C3048" s="68" t="str">
        <f t="shared" si="50"/>
        <v/>
      </c>
      <c r="D3048" s="69" t="str">
        <f>IF(TimeSpend[[#This Row],[Network Description]]&lt;&gt;"",VLOOKUP(TimeSpend[[#This Row],[Network Description]],Projects!A:B,2,0),"")</f>
        <v/>
      </c>
      <c r="F3048" s="96"/>
      <c r="L3048" s="69" t="str">
        <f>IF(TimeSpend[[#This Row],[Personnel number]]&lt;&gt;"",Utilization!$J$2,"")</f>
        <v/>
      </c>
      <c r="M3048" s="69" t="str">
        <f>IF(TimeSpend[[#This Row],[Personnel number]]&lt;&gt;"",VLOOKUP(TimeSpend[[#This Row],[Personnel number]],Users!A:B,2,0),"")</f>
        <v/>
      </c>
      <c r="N3048" s="69" t="str">
        <f>IF(TimeSpend[[#This Row],[Network Description]]&lt;&gt;"",VLOOKUP(TimeSpend[[#This Row],[Network Description]],Projects!A:C,3,0),"")</f>
        <v/>
      </c>
      <c r="O3048" s="69" t="str">
        <f>IF(TimeSpend[[#This Row],[Activity]]&lt;&gt;"",VLOOKUP(TimeSpend[[#This Row],[Activity]],Activity,2,FALSE),"")</f>
        <v/>
      </c>
    </row>
    <row r="3049" spans="3:15" ht="16.5" customHeight="1" x14ac:dyDescent="0.25">
      <c r="C3049" s="68" t="str">
        <f t="shared" si="50"/>
        <v/>
      </c>
      <c r="D3049" s="69" t="str">
        <f>IF(TimeSpend[[#This Row],[Network Description]]&lt;&gt;"",VLOOKUP(TimeSpend[[#This Row],[Network Description]],Projects!A:B,2,0),"")</f>
        <v/>
      </c>
      <c r="F3049" s="96"/>
      <c r="L3049" s="69" t="str">
        <f>IF(TimeSpend[[#This Row],[Personnel number]]&lt;&gt;"",Utilization!$J$2,"")</f>
        <v/>
      </c>
      <c r="M3049" s="69" t="str">
        <f>IF(TimeSpend[[#This Row],[Personnel number]]&lt;&gt;"",VLOOKUP(TimeSpend[[#This Row],[Personnel number]],Users!A:B,2,0),"")</f>
        <v/>
      </c>
      <c r="N3049" s="69" t="str">
        <f>IF(TimeSpend[[#This Row],[Network Description]]&lt;&gt;"",VLOOKUP(TimeSpend[[#This Row],[Network Description]],Projects!A:C,3,0),"")</f>
        <v/>
      </c>
      <c r="O3049" s="69" t="str">
        <f>IF(TimeSpend[[#This Row],[Activity]]&lt;&gt;"",VLOOKUP(TimeSpend[[#This Row],[Activity]],Activity,2,FALSE),"")</f>
        <v/>
      </c>
    </row>
    <row r="3050" spans="3:15" ht="16.5" customHeight="1" x14ac:dyDescent="0.25">
      <c r="C3050" s="68" t="str">
        <f t="shared" si="50"/>
        <v/>
      </c>
      <c r="D3050" s="69" t="str">
        <f>IF(TimeSpend[[#This Row],[Network Description]]&lt;&gt;"",VLOOKUP(TimeSpend[[#This Row],[Network Description]],Projects!A:B,2,0),"")</f>
        <v/>
      </c>
      <c r="F3050" s="96"/>
      <c r="L3050" s="69" t="str">
        <f>IF(TimeSpend[[#This Row],[Personnel number]]&lt;&gt;"",Utilization!$J$2,"")</f>
        <v/>
      </c>
      <c r="M3050" s="69" t="str">
        <f>IF(TimeSpend[[#This Row],[Personnel number]]&lt;&gt;"",VLOOKUP(TimeSpend[[#This Row],[Personnel number]],Users!A:B,2,0),"")</f>
        <v/>
      </c>
      <c r="N3050" s="69" t="str">
        <f>IF(TimeSpend[[#This Row],[Network Description]]&lt;&gt;"",VLOOKUP(TimeSpend[[#This Row],[Network Description]],Projects!A:C,3,0),"")</f>
        <v/>
      </c>
      <c r="O3050" s="69" t="str">
        <f>IF(TimeSpend[[#This Row],[Activity]]&lt;&gt;"",VLOOKUP(TimeSpend[[#This Row],[Activity]],Activity,2,FALSE),"")</f>
        <v/>
      </c>
    </row>
    <row r="3051" spans="3:15" ht="16.5" customHeight="1" x14ac:dyDescent="0.25">
      <c r="C3051" s="68" t="str">
        <f t="shared" si="50"/>
        <v/>
      </c>
      <c r="D3051" s="69" t="str">
        <f>IF(TimeSpend[[#This Row],[Network Description]]&lt;&gt;"",VLOOKUP(TimeSpend[[#This Row],[Network Description]],Projects!A:B,2,0),"")</f>
        <v/>
      </c>
      <c r="F3051" s="96"/>
      <c r="L3051" s="69" t="str">
        <f>IF(TimeSpend[[#This Row],[Personnel number]]&lt;&gt;"",Utilization!$J$2,"")</f>
        <v/>
      </c>
      <c r="M3051" s="69" t="str">
        <f>IF(TimeSpend[[#This Row],[Personnel number]]&lt;&gt;"",VLOOKUP(TimeSpend[[#This Row],[Personnel number]],Users!A:B,2,0),"")</f>
        <v/>
      </c>
      <c r="N3051" s="69" t="str">
        <f>IF(TimeSpend[[#This Row],[Network Description]]&lt;&gt;"",VLOOKUP(TimeSpend[[#This Row],[Network Description]],Projects!A:C,3,0),"")</f>
        <v/>
      </c>
      <c r="O3051" s="69" t="str">
        <f>IF(TimeSpend[[#This Row],[Activity]]&lt;&gt;"",VLOOKUP(TimeSpend[[#This Row],[Activity]],Activity,2,FALSE),"")</f>
        <v/>
      </c>
    </row>
    <row r="3052" spans="3:15" ht="16.5" customHeight="1" x14ac:dyDescent="0.25">
      <c r="C3052" s="68" t="str">
        <f t="shared" si="50"/>
        <v/>
      </c>
      <c r="D3052" s="69" t="str">
        <f>IF(TimeSpend[[#This Row],[Network Description]]&lt;&gt;"",VLOOKUP(TimeSpend[[#This Row],[Network Description]],Projects!A:B,2,0),"")</f>
        <v/>
      </c>
      <c r="F3052" s="96"/>
      <c r="L3052" s="69" t="str">
        <f>IF(TimeSpend[[#This Row],[Personnel number]]&lt;&gt;"",Utilization!$J$2,"")</f>
        <v/>
      </c>
      <c r="M3052" s="69" t="str">
        <f>IF(TimeSpend[[#This Row],[Personnel number]]&lt;&gt;"",VLOOKUP(TimeSpend[[#This Row],[Personnel number]],Users!A:B,2,0),"")</f>
        <v/>
      </c>
      <c r="N3052" s="69" t="str">
        <f>IF(TimeSpend[[#This Row],[Network Description]]&lt;&gt;"",VLOOKUP(TimeSpend[[#This Row],[Network Description]],Projects!A:C,3,0),"")</f>
        <v/>
      </c>
      <c r="O3052" s="69" t="str">
        <f>IF(TimeSpend[[#This Row],[Activity]]&lt;&gt;"",VLOOKUP(TimeSpend[[#This Row],[Activity]],Activity,2,FALSE),"")</f>
        <v/>
      </c>
    </row>
    <row r="3053" spans="3:15" ht="16.5" customHeight="1" x14ac:dyDescent="0.25">
      <c r="C3053" s="68" t="str">
        <f t="shared" si="50"/>
        <v/>
      </c>
      <c r="D3053" s="69" t="str">
        <f>IF(TimeSpend[[#This Row],[Network Description]]&lt;&gt;"",VLOOKUP(TimeSpend[[#This Row],[Network Description]],Projects!A:B,2,0),"")</f>
        <v/>
      </c>
      <c r="F3053" s="96"/>
      <c r="L3053" s="69" t="str">
        <f>IF(TimeSpend[[#This Row],[Personnel number]]&lt;&gt;"",Utilization!$J$2,"")</f>
        <v/>
      </c>
      <c r="M3053" s="69" t="str">
        <f>IF(TimeSpend[[#This Row],[Personnel number]]&lt;&gt;"",VLOOKUP(TimeSpend[[#This Row],[Personnel number]],Users!A:B,2,0),"")</f>
        <v/>
      </c>
      <c r="N3053" s="69" t="str">
        <f>IF(TimeSpend[[#This Row],[Network Description]]&lt;&gt;"",VLOOKUP(TimeSpend[[#This Row],[Network Description]],Projects!A:C,3,0),"")</f>
        <v/>
      </c>
      <c r="O3053" s="69" t="str">
        <f>IF(TimeSpend[[#This Row],[Activity]]&lt;&gt;"",VLOOKUP(TimeSpend[[#This Row],[Activity]],Activity,2,FALSE),"")</f>
        <v/>
      </c>
    </row>
    <row r="3054" spans="3:15" ht="16.5" customHeight="1" x14ac:dyDescent="0.25">
      <c r="C3054" s="68" t="str">
        <f t="shared" si="50"/>
        <v/>
      </c>
      <c r="D3054" s="69" t="str">
        <f>IF(TimeSpend[[#This Row],[Network Description]]&lt;&gt;"",VLOOKUP(TimeSpend[[#This Row],[Network Description]],Projects!A:B,2,0),"")</f>
        <v/>
      </c>
      <c r="F3054" s="96"/>
      <c r="L3054" s="69" t="str">
        <f>IF(TimeSpend[[#This Row],[Personnel number]]&lt;&gt;"",Utilization!$J$2,"")</f>
        <v/>
      </c>
      <c r="M3054" s="69" t="str">
        <f>IF(TimeSpend[[#This Row],[Personnel number]]&lt;&gt;"",VLOOKUP(TimeSpend[[#This Row],[Personnel number]],Users!A:B,2,0),"")</f>
        <v/>
      </c>
      <c r="N3054" s="69" t="str">
        <f>IF(TimeSpend[[#This Row],[Network Description]]&lt;&gt;"",VLOOKUP(TimeSpend[[#This Row],[Network Description]],Projects!A:C,3,0),"")</f>
        <v/>
      </c>
      <c r="O3054" s="69" t="str">
        <f>IF(TimeSpend[[#This Row],[Activity]]&lt;&gt;"",VLOOKUP(TimeSpend[[#This Row],[Activity]],Activity,2,FALSE),"")</f>
        <v/>
      </c>
    </row>
    <row r="3055" spans="3:15" ht="16.5" customHeight="1" x14ac:dyDescent="0.25">
      <c r="C3055" s="68" t="str">
        <f t="shared" si="50"/>
        <v/>
      </c>
      <c r="D3055" s="69" t="str">
        <f>IF(TimeSpend[[#This Row],[Network Description]]&lt;&gt;"",VLOOKUP(TimeSpend[[#This Row],[Network Description]],Projects!A:B,2,0),"")</f>
        <v/>
      </c>
      <c r="F3055" s="96"/>
      <c r="L3055" s="69" t="str">
        <f>IF(TimeSpend[[#This Row],[Personnel number]]&lt;&gt;"",Utilization!$J$2,"")</f>
        <v/>
      </c>
      <c r="M3055" s="69" t="str">
        <f>IF(TimeSpend[[#This Row],[Personnel number]]&lt;&gt;"",VLOOKUP(TimeSpend[[#This Row],[Personnel number]],Users!A:B,2,0),"")</f>
        <v/>
      </c>
      <c r="N3055" s="69" t="str">
        <f>IF(TimeSpend[[#This Row],[Network Description]]&lt;&gt;"",VLOOKUP(TimeSpend[[#This Row],[Network Description]],Projects!A:C,3,0),"")</f>
        <v/>
      </c>
      <c r="O3055" s="69" t="str">
        <f>IF(TimeSpend[[#This Row],[Activity]]&lt;&gt;"",VLOOKUP(TimeSpend[[#This Row],[Activity]],Activity,2,FALSE),"")</f>
        <v/>
      </c>
    </row>
    <row r="3056" spans="3:15" ht="16.5" customHeight="1" x14ac:dyDescent="0.25">
      <c r="C3056" s="68" t="str">
        <f t="shared" si="50"/>
        <v/>
      </c>
      <c r="D3056" s="69" t="str">
        <f>IF(TimeSpend[[#This Row],[Network Description]]&lt;&gt;"",VLOOKUP(TimeSpend[[#This Row],[Network Description]],Projects!A:B,2,0),"")</f>
        <v/>
      </c>
      <c r="F3056" s="96"/>
      <c r="L3056" s="69" t="str">
        <f>IF(TimeSpend[[#This Row],[Personnel number]]&lt;&gt;"",Utilization!$J$2,"")</f>
        <v/>
      </c>
      <c r="M3056" s="69" t="str">
        <f>IF(TimeSpend[[#This Row],[Personnel number]]&lt;&gt;"",VLOOKUP(TimeSpend[[#This Row],[Personnel number]],Users!A:B,2,0),"")</f>
        <v/>
      </c>
      <c r="N3056" s="69" t="str">
        <f>IF(TimeSpend[[#This Row],[Network Description]]&lt;&gt;"",VLOOKUP(TimeSpend[[#This Row],[Network Description]],Projects!A:C,3,0),"")</f>
        <v/>
      </c>
      <c r="O3056" s="69" t="str">
        <f>IF(TimeSpend[[#This Row],[Activity]]&lt;&gt;"",VLOOKUP(TimeSpend[[#This Row],[Activity]],Activity,2,FALSE),"")</f>
        <v/>
      </c>
    </row>
    <row r="3057" spans="3:15" ht="16.5" customHeight="1" x14ac:dyDescent="0.25">
      <c r="C3057" s="68" t="str">
        <f t="shared" si="50"/>
        <v/>
      </c>
      <c r="D3057" s="69" t="str">
        <f>IF(TimeSpend[[#This Row],[Network Description]]&lt;&gt;"",VLOOKUP(TimeSpend[[#This Row],[Network Description]],Projects!A:B,2,0),"")</f>
        <v/>
      </c>
      <c r="F3057" s="96"/>
      <c r="L3057" s="69" t="str">
        <f>IF(TimeSpend[[#This Row],[Personnel number]]&lt;&gt;"",Utilization!$J$2,"")</f>
        <v/>
      </c>
      <c r="M3057" s="69" t="str">
        <f>IF(TimeSpend[[#This Row],[Personnel number]]&lt;&gt;"",VLOOKUP(TimeSpend[[#This Row],[Personnel number]],Users!A:B,2,0),"")</f>
        <v/>
      </c>
      <c r="N3057" s="69" t="str">
        <f>IF(TimeSpend[[#This Row],[Network Description]]&lt;&gt;"",VLOOKUP(TimeSpend[[#This Row],[Network Description]],Projects!A:C,3,0),"")</f>
        <v/>
      </c>
      <c r="O3057" s="69" t="str">
        <f>IF(TimeSpend[[#This Row],[Activity]]&lt;&gt;"",VLOOKUP(TimeSpend[[#This Row],[Activity]],Activity,2,FALSE),"")</f>
        <v/>
      </c>
    </row>
    <row r="3058" spans="3:15" ht="16.5" customHeight="1" x14ac:dyDescent="0.25">
      <c r="C3058" s="68" t="str">
        <f t="shared" si="50"/>
        <v/>
      </c>
      <c r="D3058" s="69" t="str">
        <f>IF(TimeSpend[[#This Row],[Network Description]]&lt;&gt;"",VLOOKUP(TimeSpend[[#This Row],[Network Description]],Projects!A:B,2,0),"")</f>
        <v/>
      </c>
      <c r="F3058" s="96"/>
      <c r="L3058" s="69" t="str">
        <f>IF(TimeSpend[[#This Row],[Personnel number]]&lt;&gt;"",Utilization!$J$2,"")</f>
        <v/>
      </c>
      <c r="M3058" s="69" t="str">
        <f>IF(TimeSpend[[#This Row],[Personnel number]]&lt;&gt;"",VLOOKUP(TimeSpend[[#This Row],[Personnel number]],Users!A:B,2,0),"")</f>
        <v/>
      </c>
      <c r="N3058" s="69" t="str">
        <f>IF(TimeSpend[[#This Row],[Network Description]]&lt;&gt;"",VLOOKUP(TimeSpend[[#This Row],[Network Description]],Projects!A:C,3,0),"")</f>
        <v/>
      </c>
      <c r="O3058" s="69" t="str">
        <f>IF(TimeSpend[[#This Row],[Activity]]&lt;&gt;"",VLOOKUP(TimeSpend[[#This Row],[Activity]],Activity,2,FALSE),"")</f>
        <v/>
      </c>
    </row>
    <row r="3059" spans="3:15" ht="16.5" customHeight="1" x14ac:dyDescent="0.25">
      <c r="C3059" s="68" t="str">
        <f t="shared" si="50"/>
        <v/>
      </c>
      <c r="D3059" s="69" t="str">
        <f>IF(TimeSpend[[#This Row],[Network Description]]&lt;&gt;"",VLOOKUP(TimeSpend[[#This Row],[Network Description]],Projects!A:B,2,0),"")</f>
        <v/>
      </c>
      <c r="F3059" s="96"/>
      <c r="L3059" s="69" t="str">
        <f>IF(TimeSpend[[#This Row],[Personnel number]]&lt;&gt;"",Utilization!$J$2,"")</f>
        <v/>
      </c>
      <c r="M3059" s="69" t="str">
        <f>IF(TimeSpend[[#This Row],[Personnel number]]&lt;&gt;"",VLOOKUP(TimeSpend[[#This Row],[Personnel number]],Users!A:B,2,0),"")</f>
        <v/>
      </c>
      <c r="N3059" s="69" t="str">
        <f>IF(TimeSpend[[#This Row],[Network Description]]&lt;&gt;"",VLOOKUP(TimeSpend[[#This Row],[Network Description]],Projects!A:C,3,0),"")</f>
        <v/>
      </c>
      <c r="O3059" s="69" t="str">
        <f>IF(TimeSpend[[#This Row],[Activity]]&lt;&gt;"",VLOOKUP(TimeSpend[[#This Row],[Activity]],Activity,2,FALSE),"")</f>
        <v/>
      </c>
    </row>
    <row r="3060" spans="3:15" ht="16.5" customHeight="1" x14ac:dyDescent="0.25">
      <c r="C3060" s="68" t="str">
        <f t="shared" si="50"/>
        <v/>
      </c>
      <c r="D3060" s="69" t="str">
        <f>IF(TimeSpend[[#This Row],[Network Description]]&lt;&gt;"",VLOOKUP(TimeSpend[[#This Row],[Network Description]],Projects!A:B,2,0),"")</f>
        <v/>
      </c>
      <c r="F3060" s="96"/>
      <c r="L3060" s="69" t="str">
        <f>IF(TimeSpend[[#This Row],[Personnel number]]&lt;&gt;"",Utilization!$J$2,"")</f>
        <v/>
      </c>
      <c r="M3060" s="69" t="str">
        <f>IF(TimeSpend[[#This Row],[Personnel number]]&lt;&gt;"",VLOOKUP(TimeSpend[[#This Row],[Personnel number]],Users!A:B,2,0),"")</f>
        <v/>
      </c>
      <c r="N3060" s="69" t="str">
        <f>IF(TimeSpend[[#This Row],[Network Description]]&lt;&gt;"",VLOOKUP(TimeSpend[[#This Row],[Network Description]],Projects!A:C,3,0),"")</f>
        <v/>
      </c>
      <c r="O3060" s="69" t="str">
        <f>IF(TimeSpend[[#This Row],[Activity]]&lt;&gt;"",VLOOKUP(TimeSpend[[#This Row],[Activity]],Activity,2,FALSE),"")</f>
        <v/>
      </c>
    </row>
    <row r="3061" spans="3:15" ht="16.5" customHeight="1" x14ac:dyDescent="0.25">
      <c r="C3061" s="68" t="str">
        <f t="shared" si="50"/>
        <v/>
      </c>
      <c r="D3061" s="69" t="str">
        <f>IF(TimeSpend[[#This Row],[Network Description]]&lt;&gt;"",VLOOKUP(TimeSpend[[#This Row],[Network Description]],Projects!A:B,2,0),"")</f>
        <v/>
      </c>
      <c r="F3061" s="96"/>
      <c r="L3061" s="69" t="str">
        <f>IF(TimeSpend[[#This Row],[Personnel number]]&lt;&gt;"",Utilization!$J$2,"")</f>
        <v/>
      </c>
      <c r="M3061" s="69" t="str">
        <f>IF(TimeSpend[[#This Row],[Personnel number]]&lt;&gt;"",VLOOKUP(TimeSpend[[#This Row],[Personnel number]],Users!A:B,2,0),"")</f>
        <v/>
      </c>
      <c r="N3061" s="69" t="str">
        <f>IF(TimeSpend[[#This Row],[Network Description]]&lt;&gt;"",VLOOKUP(TimeSpend[[#This Row],[Network Description]],Projects!A:C,3,0),"")</f>
        <v/>
      </c>
      <c r="O3061" s="69" t="str">
        <f>IF(TimeSpend[[#This Row],[Activity]]&lt;&gt;"",VLOOKUP(TimeSpend[[#This Row],[Activity]],Activity,2,FALSE),"")</f>
        <v/>
      </c>
    </row>
    <row r="3062" spans="3:15" ht="16.5" customHeight="1" x14ac:dyDescent="0.25">
      <c r="C3062" s="68" t="str">
        <f t="shared" si="50"/>
        <v/>
      </c>
      <c r="D3062" s="69" t="str">
        <f>IF(TimeSpend[[#This Row],[Network Description]]&lt;&gt;"",VLOOKUP(TimeSpend[[#This Row],[Network Description]],Projects!A:B,2,0),"")</f>
        <v/>
      </c>
      <c r="F3062" s="96"/>
      <c r="L3062" s="69" t="str">
        <f>IF(TimeSpend[[#This Row],[Personnel number]]&lt;&gt;"",Utilization!$J$2,"")</f>
        <v/>
      </c>
      <c r="M3062" s="69" t="str">
        <f>IF(TimeSpend[[#This Row],[Personnel number]]&lt;&gt;"",VLOOKUP(TimeSpend[[#This Row],[Personnel number]],Users!A:B,2,0),"")</f>
        <v/>
      </c>
      <c r="N3062" s="69" t="str">
        <f>IF(TimeSpend[[#This Row],[Network Description]]&lt;&gt;"",VLOOKUP(TimeSpend[[#This Row],[Network Description]],Projects!A:C,3,0),"")</f>
        <v/>
      </c>
      <c r="O3062" s="69" t="str">
        <f>IF(TimeSpend[[#This Row],[Activity]]&lt;&gt;"",VLOOKUP(TimeSpend[[#This Row],[Activity]],Activity,2,FALSE),"")</f>
        <v/>
      </c>
    </row>
    <row r="3063" spans="3:15" ht="16.5" customHeight="1" x14ac:dyDescent="0.25">
      <c r="C3063" s="68" t="str">
        <f t="shared" si="50"/>
        <v/>
      </c>
      <c r="D3063" s="69" t="str">
        <f>IF(TimeSpend[[#This Row],[Network Description]]&lt;&gt;"",VLOOKUP(TimeSpend[[#This Row],[Network Description]],Projects!A:B,2,0),"")</f>
        <v/>
      </c>
      <c r="F3063" s="96"/>
      <c r="L3063" s="69" t="str">
        <f>IF(TimeSpend[[#This Row],[Personnel number]]&lt;&gt;"",Utilization!$J$2,"")</f>
        <v/>
      </c>
      <c r="M3063" s="69" t="str">
        <f>IF(TimeSpend[[#This Row],[Personnel number]]&lt;&gt;"",VLOOKUP(TimeSpend[[#This Row],[Personnel number]],Users!A:B,2,0),"")</f>
        <v/>
      </c>
      <c r="N3063" s="69" t="str">
        <f>IF(TimeSpend[[#This Row],[Network Description]]&lt;&gt;"",VLOOKUP(TimeSpend[[#This Row],[Network Description]],Projects!A:C,3,0),"")</f>
        <v/>
      </c>
      <c r="O3063" s="69" t="str">
        <f>IF(TimeSpend[[#This Row],[Activity]]&lt;&gt;"",VLOOKUP(TimeSpend[[#This Row],[Activity]],Activity,2,FALSE),"")</f>
        <v/>
      </c>
    </row>
    <row r="3064" spans="3:15" ht="16.5" customHeight="1" x14ac:dyDescent="0.25">
      <c r="C3064" s="68" t="str">
        <f t="shared" si="50"/>
        <v/>
      </c>
      <c r="D3064" s="69" t="str">
        <f>IF(TimeSpend[[#This Row],[Network Description]]&lt;&gt;"",VLOOKUP(TimeSpend[[#This Row],[Network Description]],Projects!A:B,2,0),"")</f>
        <v/>
      </c>
      <c r="F3064" s="96"/>
      <c r="L3064" s="69" t="str">
        <f>IF(TimeSpend[[#This Row],[Personnel number]]&lt;&gt;"",Utilization!$J$2,"")</f>
        <v/>
      </c>
      <c r="M3064" s="69" t="str">
        <f>IF(TimeSpend[[#This Row],[Personnel number]]&lt;&gt;"",VLOOKUP(TimeSpend[[#This Row],[Personnel number]],Users!A:B,2,0),"")</f>
        <v/>
      </c>
      <c r="N3064" s="69" t="str">
        <f>IF(TimeSpend[[#This Row],[Network Description]]&lt;&gt;"",VLOOKUP(TimeSpend[[#This Row],[Network Description]],Projects!A:C,3,0),"")</f>
        <v/>
      </c>
      <c r="O3064" s="69" t="str">
        <f>IF(TimeSpend[[#This Row],[Activity]]&lt;&gt;"",VLOOKUP(TimeSpend[[#This Row],[Activity]],Activity,2,FALSE),"")</f>
        <v/>
      </c>
    </row>
    <row r="3065" spans="3:15" ht="16.5" customHeight="1" x14ac:dyDescent="0.25">
      <c r="C3065" s="68" t="str">
        <f t="shared" si="50"/>
        <v/>
      </c>
      <c r="D3065" s="69" t="str">
        <f>IF(TimeSpend[[#This Row],[Network Description]]&lt;&gt;"",VLOOKUP(TimeSpend[[#This Row],[Network Description]],Projects!A:B,2,0),"")</f>
        <v/>
      </c>
      <c r="F3065" s="96"/>
      <c r="L3065" s="69" t="str">
        <f>IF(TimeSpend[[#This Row],[Personnel number]]&lt;&gt;"",Utilization!$J$2,"")</f>
        <v/>
      </c>
      <c r="M3065" s="69" t="str">
        <f>IF(TimeSpend[[#This Row],[Personnel number]]&lt;&gt;"",VLOOKUP(TimeSpend[[#This Row],[Personnel number]],Users!A:B,2,0),"")</f>
        <v/>
      </c>
      <c r="N3065" s="69" t="str">
        <f>IF(TimeSpend[[#This Row],[Network Description]]&lt;&gt;"",VLOOKUP(TimeSpend[[#This Row],[Network Description]],Projects!A:C,3,0),"")</f>
        <v/>
      </c>
      <c r="O3065" s="69" t="str">
        <f>IF(TimeSpend[[#This Row],[Activity]]&lt;&gt;"",VLOOKUP(TimeSpend[[#This Row],[Activity]],Activity,2,FALSE),"")</f>
        <v/>
      </c>
    </row>
    <row r="3066" spans="3:15" ht="16.5" customHeight="1" x14ac:dyDescent="0.25">
      <c r="C3066" s="68" t="str">
        <f t="shared" si="50"/>
        <v/>
      </c>
      <c r="D3066" s="69" t="str">
        <f>IF(TimeSpend[[#This Row],[Network Description]]&lt;&gt;"",VLOOKUP(TimeSpend[[#This Row],[Network Description]],Projects!A:B,2,0),"")</f>
        <v/>
      </c>
      <c r="F3066" s="96"/>
      <c r="L3066" s="69" t="str">
        <f>IF(TimeSpend[[#This Row],[Personnel number]]&lt;&gt;"",Utilization!$J$2,"")</f>
        <v/>
      </c>
      <c r="M3066" s="69" t="str">
        <f>IF(TimeSpend[[#This Row],[Personnel number]]&lt;&gt;"",VLOOKUP(TimeSpend[[#This Row],[Personnel number]],Users!A:B,2,0),"")</f>
        <v/>
      </c>
      <c r="N3066" s="69" t="str">
        <f>IF(TimeSpend[[#This Row],[Network Description]]&lt;&gt;"",VLOOKUP(TimeSpend[[#This Row],[Network Description]],Projects!A:C,3,0),"")</f>
        <v/>
      </c>
      <c r="O3066" s="69" t="str">
        <f>IF(TimeSpend[[#This Row],[Activity]]&lt;&gt;"",VLOOKUP(TimeSpend[[#This Row],[Activity]],Activity,2,FALSE),"")</f>
        <v/>
      </c>
    </row>
    <row r="3067" spans="3:15" ht="16.5" customHeight="1" x14ac:dyDescent="0.25">
      <c r="C3067" s="68" t="str">
        <f t="shared" si="50"/>
        <v/>
      </c>
      <c r="D3067" s="69" t="str">
        <f>IF(TimeSpend[[#This Row],[Network Description]]&lt;&gt;"",VLOOKUP(TimeSpend[[#This Row],[Network Description]],Projects!A:B,2,0),"")</f>
        <v/>
      </c>
      <c r="F3067" s="96"/>
      <c r="L3067" s="69" t="str">
        <f>IF(TimeSpend[[#This Row],[Personnel number]]&lt;&gt;"",Utilization!$J$2,"")</f>
        <v/>
      </c>
      <c r="M3067" s="69" t="str">
        <f>IF(TimeSpend[[#This Row],[Personnel number]]&lt;&gt;"",VLOOKUP(TimeSpend[[#This Row],[Personnel number]],Users!A:B,2,0),"")</f>
        <v/>
      </c>
      <c r="N3067" s="69" t="str">
        <f>IF(TimeSpend[[#This Row],[Network Description]]&lt;&gt;"",VLOOKUP(TimeSpend[[#This Row],[Network Description]],Projects!A:C,3,0),"")</f>
        <v/>
      </c>
      <c r="O3067" s="69" t="str">
        <f>IF(TimeSpend[[#This Row],[Activity]]&lt;&gt;"",VLOOKUP(TimeSpend[[#This Row],[Activity]],Activity,2,FALSE),"")</f>
        <v/>
      </c>
    </row>
    <row r="3068" spans="3:15" ht="16.5" customHeight="1" x14ac:dyDescent="0.25">
      <c r="C3068" s="68" t="str">
        <f t="shared" si="50"/>
        <v/>
      </c>
      <c r="D3068" s="69" t="str">
        <f>IF(TimeSpend[[#This Row],[Network Description]]&lt;&gt;"",VLOOKUP(TimeSpend[[#This Row],[Network Description]],Projects!A:B,2,0),"")</f>
        <v/>
      </c>
      <c r="F3068" s="96"/>
      <c r="L3068" s="69" t="str">
        <f>IF(TimeSpend[[#This Row],[Personnel number]]&lt;&gt;"",Utilization!$J$2,"")</f>
        <v/>
      </c>
      <c r="M3068" s="69" t="str">
        <f>IF(TimeSpend[[#This Row],[Personnel number]]&lt;&gt;"",VLOOKUP(TimeSpend[[#This Row],[Personnel number]],Users!A:B,2,0),"")</f>
        <v/>
      </c>
      <c r="N3068" s="69" t="str">
        <f>IF(TimeSpend[[#This Row],[Network Description]]&lt;&gt;"",VLOOKUP(TimeSpend[[#This Row],[Network Description]],Projects!A:C,3,0),"")</f>
        <v/>
      </c>
      <c r="O3068" s="69" t="str">
        <f>IF(TimeSpend[[#This Row],[Activity]]&lt;&gt;"",VLOOKUP(TimeSpend[[#This Row],[Activity]],Activity,2,FALSE),"")</f>
        <v/>
      </c>
    </row>
    <row r="3069" spans="3:15" ht="16.5" customHeight="1" x14ac:dyDescent="0.25">
      <c r="C3069" s="68" t="str">
        <f t="shared" si="50"/>
        <v/>
      </c>
      <c r="D3069" s="69" t="str">
        <f>IF(TimeSpend[[#This Row],[Network Description]]&lt;&gt;"",VLOOKUP(TimeSpend[[#This Row],[Network Description]],Projects!A:B,2,0),"")</f>
        <v/>
      </c>
      <c r="F3069" s="96"/>
      <c r="L3069" s="69" t="str">
        <f>IF(TimeSpend[[#This Row],[Personnel number]]&lt;&gt;"",Utilization!$J$2,"")</f>
        <v/>
      </c>
      <c r="M3069" s="69" t="str">
        <f>IF(TimeSpend[[#This Row],[Personnel number]]&lt;&gt;"",VLOOKUP(TimeSpend[[#This Row],[Personnel number]],Users!A:B,2,0),"")</f>
        <v/>
      </c>
      <c r="N3069" s="69" t="str">
        <f>IF(TimeSpend[[#This Row],[Network Description]]&lt;&gt;"",VLOOKUP(TimeSpend[[#This Row],[Network Description]],Projects!A:C,3,0),"")</f>
        <v/>
      </c>
      <c r="O3069" s="69" t="str">
        <f>IF(TimeSpend[[#This Row],[Activity]]&lt;&gt;"",VLOOKUP(TimeSpend[[#This Row],[Activity]],Activity,2,FALSE),"")</f>
        <v/>
      </c>
    </row>
    <row r="3070" spans="3:15" ht="16.5" customHeight="1" x14ac:dyDescent="0.25">
      <c r="C3070" s="68" t="str">
        <f t="shared" si="50"/>
        <v/>
      </c>
      <c r="D3070" s="69" t="str">
        <f>IF(TimeSpend[[#This Row],[Network Description]]&lt;&gt;"",VLOOKUP(TimeSpend[[#This Row],[Network Description]],Projects!A:B,2,0),"")</f>
        <v/>
      </c>
      <c r="F3070" s="96"/>
      <c r="L3070" s="69" t="str">
        <f>IF(TimeSpend[[#This Row],[Personnel number]]&lt;&gt;"",Utilization!$J$2,"")</f>
        <v/>
      </c>
      <c r="M3070" s="69" t="str">
        <f>IF(TimeSpend[[#This Row],[Personnel number]]&lt;&gt;"",VLOOKUP(TimeSpend[[#This Row],[Personnel number]],Users!A:B,2,0),"")</f>
        <v/>
      </c>
      <c r="N3070" s="69" t="str">
        <f>IF(TimeSpend[[#This Row],[Network Description]]&lt;&gt;"",VLOOKUP(TimeSpend[[#This Row],[Network Description]],Projects!A:C,3,0),"")</f>
        <v/>
      </c>
      <c r="O3070" s="69" t="str">
        <f>IF(TimeSpend[[#This Row],[Activity]]&lt;&gt;"",VLOOKUP(TimeSpend[[#This Row],[Activity]],Activity,2,FALSE),"")</f>
        <v/>
      </c>
    </row>
    <row r="3071" spans="3:15" ht="16.5" customHeight="1" x14ac:dyDescent="0.25">
      <c r="C3071" s="68" t="str">
        <f t="shared" si="50"/>
        <v/>
      </c>
      <c r="D3071" s="69" t="str">
        <f>IF(TimeSpend[[#This Row],[Network Description]]&lt;&gt;"",VLOOKUP(TimeSpend[[#This Row],[Network Description]],Projects!A:B,2,0),"")</f>
        <v/>
      </c>
      <c r="F3071" s="96"/>
      <c r="L3071" s="69" t="str">
        <f>IF(TimeSpend[[#This Row],[Personnel number]]&lt;&gt;"",Utilization!$J$2,"")</f>
        <v/>
      </c>
      <c r="M3071" s="69" t="str">
        <f>IF(TimeSpend[[#This Row],[Personnel number]]&lt;&gt;"",VLOOKUP(TimeSpend[[#This Row],[Personnel number]],Users!A:B,2,0),"")</f>
        <v/>
      </c>
      <c r="N3071" s="69" t="str">
        <f>IF(TimeSpend[[#This Row],[Network Description]]&lt;&gt;"",VLOOKUP(TimeSpend[[#This Row],[Network Description]],Projects!A:C,3,0),"")</f>
        <v/>
      </c>
      <c r="O3071" s="69" t="str">
        <f>IF(TimeSpend[[#This Row],[Activity]]&lt;&gt;"",VLOOKUP(TimeSpend[[#This Row],[Activity]],Activity,2,FALSE),"")</f>
        <v/>
      </c>
    </row>
    <row r="3072" spans="3:15" ht="16.5" customHeight="1" x14ac:dyDescent="0.25">
      <c r="C3072" s="68" t="str">
        <f t="shared" si="50"/>
        <v/>
      </c>
      <c r="D3072" s="69" t="str">
        <f>IF(TimeSpend[[#This Row],[Network Description]]&lt;&gt;"",VLOOKUP(TimeSpend[[#This Row],[Network Description]],Projects!A:B,2,0),"")</f>
        <v/>
      </c>
      <c r="F3072" s="96"/>
      <c r="L3072" s="69" t="str">
        <f>IF(TimeSpend[[#This Row],[Personnel number]]&lt;&gt;"",Utilization!$J$2,"")</f>
        <v/>
      </c>
      <c r="M3072" s="69" t="str">
        <f>IF(TimeSpend[[#This Row],[Personnel number]]&lt;&gt;"",VLOOKUP(TimeSpend[[#This Row],[Personnel number]],Users!A:B,2,0),"")</f>
        <v/>
      </c>
      <c r="N3072" s="69" t="str">
        <f>IF(TimeSpend[[#This Row],[Network Description]]&lt;&gt;"",VLOOKUP(TimeSpend[[#This Row],[Network Description]],Projects!A:C,3,0),"")</f>
        <v/>
      </c>
      <c r="O3072" s="69" t="str">
        <f>IF(TimeSpend[[#This Row],[Activity]]&lt;&gt;"",VLOOKUP(TimeSpend[[#This Row],[Activity]],Activity,2,FALSE),"")</f>
        <v/>
      </c>
    </row>
    <row r="3073" spans="3:15" ht="16.5" customHeight="1" x14ac:dyDescent="0.25">
      <c r="C3073" s="68" t="str">
        <f t="shared" ref="C3073:C3136" si="51">IF((I3073-INT(I3073))*24-(H3073-INT(H3073))*24=0,"",(I3073-INT(I3073))*24-(H3073-INT(H3073))*24)</f>
        <v/>
      </c>
      <c r="D3073" s="69" t="str">
        <f>IF(TimeSpend[[#This Row],[Network Description]]&lt;&gt;"",VLOOKUP(TimeSpend[[#This Row],[Network Description]],Projects!A:B,2,0),"")</f>
        <v/>
      </c>
      <c r="F3073" s="96"/>
      <c r="L3073" s="69" t="str">
        <f>IF(TimeSpend[[#This Row],[Personnel number]]&lt;&gt;"",Utilization!$J$2,"")</f>
        <v/>
      </c>
      <c r="M3073" s="69" t="str">
        <f>IF(TimeSpend[[#This Row],[Personnel number]]&lt;&gt;"",VLOOKUP(TimeSpend[[#This Row],[Personnel number]],Users!A:B,2,0),"")</f>
        <v/>
      </c>
      <c r="N3073" s="69" t="str">
        <f>IF(TimeSpend[[#This Row],[Network Description]]&lt;&gt;"",VLOOKUP(TimeSpend[[#This Row],[Network Description]],Projects!A:C,3,0),"")</f>
        <v/>
      </c>
      <c r="O3073" s="69" t="str">
        <f>IF(TimeSpend[[#This Row],[Activity]]&lt;&gt;"",VLOOKUP(TimeSpend[[#This Row],[Activity]],Activity,2,FALSE),"")</f>
        <v/>
      </c>
    </row>
    <row r="3074" spans="3:15" ht="16.5" customHeight="1" x14ac:dyDescent="0.25">
      <c r="C3074" s="68" t="str">
        <f t="shared" si="51"/>
        <v/>
      </c>
      <c r="D3074" s="69" t="str">
        <f>IF(TimeSpend[[#This Row],[Network Description]]&lt;&gt;"",VLOOKUP(TimeSpend[[#This Row],[Network Description]],Projects!A:B,2,0),"")</f>
        <v/>
      </c>
      <c r="F3074" s="96"/>
      <c r="L3074" s="69" t="str">
        <f>IF(TimeSpend[[#This Row],[Personnel number]]&lt;&gt;"",Utilization!$J$2,"")</f>
        <v/>
      </c>
      <c r="M3074" s="69" t="str">
        <f>IF(TimeSpend[[#This Row],[Personnel number]]&lt;&gt;"",VLOOKUP(TimeSpend[[#This Row],[Personnel number]],Users!A:B,2,0),"")</f>
        <v/>
      </c>
      <c r="N3074" s="69" t="str">
        <f>IF(TimeSpend[[#This Row],[Network Description]]&lt;&gt;"",VLOOKUP(TimeSpend[[#This Row],[Network Description]],Projects!A:C,3,0),"")</f>
        <v/>
      </c>
      <c r="O3074" s="69" t="str">
        <f>IF(TimeSpend[[#This Row],[Activity]]&lt;&gt;"",VLOOKUP(TimeSpend[[#This Row],[Activity]],Activity,2,FALSE),"")</f>
        <v/>
      </c>
    </row>
    <row r="3075" spans="3:15" ht="16.5" customHeight="1" x14ac:dyDescent="0.25">
      <c r="C3075" s="68" t="str">
        <f t="shared" si="51"/>
        <v/>
      </c>
      <c r="D3075" s="69" t="str">
        <f>IF(TimeSpend[[#This Row],[Network Description]]&lt;&gt;"",VLOOKUP(TimeSpend[[#This Row],[Network Description]],Projects!A:B,2,0),"")</f>
        <v/>
      </c>
      <c r="F3075" s="96"/>
      <c r="L3075" s="69" t="str">
        <f>IF(TimeSpend[[#This Row],[Personnel number]]&lt;&gt;"",Utilization!$J$2,"")</f>
        <v/>
      </c>
      <c r="M3075" s="69" t="str">
        <f>IF(TimeSpend[[#This Row],[Personnel number]]&lt;&gt;"",VLOOKUP(TimeSpend[[#This Row],[Personnel number]],Users!A:B,2,0),"")</f>
        <v/>
      </c>
      <c r="N3075" s="69" t="str">
        <f>IF(TimeSpend[[#This Row],[Network Description]]&lt;&gt;"",VLOOKUP(TimeSpend[[#This Row],[Network Description]],Projects!A:C,3,0),"")</f>
        <v/>
      </c>
      <c r="O3075" s="69" t="str">
        <f>IF(TimeSpend[[#This Row],[Activity]]&lt;&gt;"",VLOOKUP(TimeSpend[[#This Row],[Activity]],Activity,2,FALSE),"")</f>
        <v/>
      </c>
    </row>
    <row r="3076" spans="3:15" ht="16.5" customHeight="1" x14ac:dyDescent="0.25">
      <c r="C3076" s="68" t="str">
        <f t="shared" si="51"/>
        <v/>
      </c>
      <c r="D3076" s="69" t="str">
        <f>IF(TimeSpend[[#This Row],[Network Description]]&lt;&gt;"",VLOOKUP(TimeSpend[[#This Row],[Network Description]],Projects!A:B,2,0),"")</f>
        <v/>
      </c>
      <c r="F3076" s="96"/>
      <c r="L3076" s="69" t="str">
        <f>IF(TimeSpend[[#This Row],[Personnel number]]&lt;&gt;"",Utilization!$J$2,"")</f>
        <v/>
      </c>
      <c r="M3076" s="69" t="str">
        <f>IF(TimeSpend[[#This Row],[Personnel number]]&lt;&gt;"",VLOOKUP(TimeSpend[[#This Row],[Personnel number]],Users!A:B,2,0),"")</f>
        <v/>
      </c>
      <c r="N3076" s="69" t="str">
        <f>IF(TimeSpend[[#This Row],[Network Description]]&lt;&gt;"",VLOOKUP(TimeSpend[[#This Row],[Network Description]],Projects!A:C,3,0),"")</f>
        <v/>
      </c>
      <c r="O3076" s="69" t="str">
        <f>IF(TimeSpend[[#This Row],[Activity]]&lt;&gt;"",VLOOKUP(TimeSpend[[#This Row],[Activity]],Activity,2,FALSE),"")</f>
        <v/>
      </c>
    </row>
    <row r="3077" spans="3:15" ht="16.5" customHeight="1" x14ac:dyDescent="0.25">
      <c r="C3077" s="68" t="str">
        <f t="shared" si="51"/>
        <v/>
      </c>
      <c r="D3077" s="69" t="str">
        <f>IF(TimeSpend[[#This Row],[Network Description]]&lt;&gt;"",VLOOKUP(TimeSpend[[#This Row],[Network Description]],Projects!A:B,2,0),"")</f>
        <v/>
      </c>
      <c r="F3077" s="96"/>
      <c r="L3077" s="69" t="str">
        <f>IF(TimeSpend[[#This Row],[Personnel number]]&lt;&gt;"",Utilization!$J$2,"")</f>
        <v/>
      </c>
      <c r="M3077" s="69" t="str">
        <f>IF(TimeSpend[[#This Row],[Personnel number]]&lt;&gt;"",VLOOKUP(TimeSpend[[#This Row],[Personnel number]],Users!A:B,2,0),"")</f>
        <v/>
      </c>
      <c r="N3077" s="69" t="str">
        <f>IF(TimeSpend[[#This Row],[Network Description]]&lt;&gt;"",VLOOKUP(TimeSpend[[#This Row],[Network Description]],Projects!A:C,3,0),"")</f>
        <v/>
      </c>
      <c r="O3077" s="69" t="str">
        <f>IF(TimeSpend[[#This Row],[Activity]]&lt;&gt;"",VLOOKUP(TimeSpend[[#This Row],[Activity]],Activity,2,FALSE),"")</f>
        <v/>
      </c>
    </row>
    <row r="3078" spans="3:15" ht="16.5" customHeight="1" x14ac:dyDescent="0.25">
      <c r="C3078" s="68" t="str">
        <f t="shared" si="51"/>
        <v/>
      </c>
      <c r="D3078" s="69" t="str">
        <f>IF(TimeSpend[[#This Row],[Network Description]]&lt;&gt;"",VLOOKUP(TimeSpend[[#This Row],[Network Description]],Projects!A:B,2,0),"")</f>
        <v/>
      </c>
      <c r="F3078" s="96"/>
      <c r="L3078" s="69" t="str">
        <f>IF(TimeSpend[[#This Row],[Personnel number]]&lt;&gt;"",Utilization!$J$2,"")</f>
        <v/>
      </c>
      <c r="M3078" s="69" t="str">
        <f>IF(TimeSpend[[#This Row],[Personnel number]]&lt;&gt;"",VLOOKUP(TimeSpend[[#This Row],[Personnel number]],Users!A:B,2,0),"")</f>
        <v/>
      </c>
      <c r="N3078" s="69" t="str">
        <f>IF(TimeSpend[[#This Row],[Network Description]]&lt;&gt;"",VLOOKUP(TimeSpend[[#This Row],[Network Description]],Projects!A:C,3,0),"")</f>
        <v/>
      </c>
      <c r="O3078" s="69" t="str">
        <f>IF(TimeSpend[[#This Row],[Activity]]&lt;&gt;"",VLOOKUP(TimeSpend[[#This Row],[Activity]],Activity,2,FALSE),"")</f>
        <v/>
      </c>
    </row>
    <row r="3079" spans="3:15" ht="16.5" customHeight="1" x14ac:dyDescent="0.25">
      <c r="C3079" s="68" t="str">
        <f t="shared" si="51"/>
        <v/>
      </c>
      <c r="D3079" s="69" t="str">
        <f>IF(TimeSpend[[#This Row],[Network Description]]&lt;&gt;"",VLOOKUP(TimeSpend[[#This Row],[Network Description]],Projects!A:B,2,0),"")</f>
        <v/>
      </c>
      <c r="F3079" s="96"/>
      <c r="L3079" s="69" t="str">
        <f>IF(TimeSpend[[#This Row],[Personnel number]]&lt;&gt;"",Utilization!$J$2,"")</f>
        <v/>
      </c>
      <c r="M3079" s="69" t="str">
        <f>IF(TimeSpend[[#This Row],[Personnel number]]&lt;&gt;"",VLOOKUP(TimeSpend[[#This Row],[Personnel number]],Users!A:B,2,0),"")</f>
        <v/>
      </c>
      <c r="N3079" s="69" t="str">
        <f>IF(TimeSpend[[#This Row],[Network Description]]&lt;&gt;"",VLOOKUP(TimeSpend[[#This Row],[Network Description]],Projects!A:C,3,0),"")</f>
        <v/>
      </c>
      <c r="O3079" s="69" t="str">
        <f>IF(TimeSpend[[#This Row],[Activity]]&lt;&gt;"",VLOOKUP(TimeSpend[[#This Row],[Activity]],Activity,2,FALSE),"")</f>
        <v/>
      </c>
    </row>
    <row r="3080" spans="3:15" ht="16.5" customHeight="1" x14ac:dyDescent="0.25">
      <c r="C3080" s="68" t="str">
        <f t="shared" si="51"/>
        <v/>
      </c>
      <c r="D3080" s="69" t="str">
        <f>IF(TimeSpend[[#This Row],[Network Description]]&lt;&gt;"",VLOOKUP(TimeSpend[[#This Row],[Network Description]],Projects!A:B,2,0),"")</f>
        <v/>
      </c>
      <c r="F3080" s="96"/>
      <c r="L3080" s="69" t="str">
        <f>IF(TimeSpend[[#This Row],[Personnel number]]&lt;&gt;"",Utilization!$J$2,"")</f>
        <v/>
      </c>
      <c r="M3080" s="69" t="str">
        <f>IF(TimeSpend[[#This Row],[Personnel number]]&lt;&gt;"",VLOOKUP(TimeSpend[[#This Row],[Personnel number]],Users!A:B,2,0),"")</f>
        <v/>
      </c>
      <c r="N3080" s="69" t="str">
        <f>IF(TimeSpend[[#This Row],[Network Description]]&lt;&gt;"",VLOOKUP(TimeSpend[[#This Row],[Network Description]],Projects!A:C,3,0),"")</f>
        <v/>
      </c>
      <c r="O3080" s="69" t="str">
        <f>IF(TimeSpend[[#This Row],[Activity]]&lt;&gt;"",VLOOKUP(TimeSpend[[#This Row],[Activity]],Activity,2,FALSE),"")</f>
        <v/>
      </c>
    </row>
    <row r="3081" spans="3:15" ht="16.5" customHeight="1" x14ac:dyDescent="0.25">
      <c r="C3081" s="68" t="str">
        <f t="shared" si="51"/>
        <v/>
      </c>
      <c r="D3081" s="69" t="str">
        <f>IF(TimeSpend[[#This Row],[Network Description]]&lt;&gt;"",VLOOKUP(TimeSpend[[#This Row],[Network Description]],Projects!A:B,2,0),"")</f>
        <v/>
      </c>
      <c r="F3081" s="96"/>
      <c r="L3081" s="69" t="str">
        <f>IF(TimeSpend[[#This Row],[Personnel number]]&lt;&gt;"",Utilization!$J$2,"")</f>
        <v/>
      </c>
      <c r="M3081" s="69" t="str">
        <f>IF(TimeSpend[[#This Row],[Personnel number]]&lt;&gt;"",VLOOKUP(TimeSpend[[#This Row],[Personnel number]],Users!A:B,2,0),"")</f>
        <v/>
      </c>
      <c r="N3081" s="69" t="str">
        <f>IF(TimeSpend[[#This Row],[Network Description]]&lt;&gt;"",VLOOKUP(TimeSpend[[#This Row],[Network Description]],Projects!A:C,3,0),"")</f>
        <v/>
      </c>
      <c r="O3081" s="69" t="str">
        <f>IF(TimeSpend[[#This Row],[Activity]]&lt;&gt;"",VLOOKUP(TimeSpend[[#This Row],[Activity]],Activity,2,FALSE),"")</f>
        <v/>
      </c>
    </row>
    <row r="3082" spans="3:15" ht="16.5" customHeight="1" x14ac:dyDescent="0.25">
      <c r="C3082" s="68" t="str">
        <f t="shared" si="51"/>
        <v/>
      </c>
      <c r="D3082" s="69" t="str">
        <f>IF(TimeSpend[[#This Row],[Network Description]]&lt;&gt;"",VLOOKUP(TimeSpend[[#This Row],[Network Description]],Projects!A:B,2,0),"")</f>
        <v/>
      </c>
      <c r="F3082" s="96"/>
      <c r="L3082" s="69" t="str">
        <f>IF(TimeSpend[[#This Row],[Personnel number]]&lt;&gt;"",Utilization!$J$2,"")</f>
        <v/>
      </c>
      <c r="M3082" s="69" t="str">
        <f>IF(TimeSpend[[#This Row],[Personnel number]]&lt;&gt;"",VLOOKUP(TimeSpend[[#This Row],[Personnel number]],Users!A:B,2,0),"")</f>
        <v/>
      </c>
      <c r="N3082" s="69" t="str">
        <f>IF(TimeSpend[[#This Row],[Network Description]]&lt;&gt;"",VLOOKUP(TimeSpend[[#This Row],[Network Description]],Projects!A:C,3,0),"")</f>
        <v/>
      </c>
      <c r="O3082" s="69" t="str">
        <f>IF(TimeSpend[[#This Row],[Activity]]&lt;&gt;"",VLOOKUP(TimeSpend[[#This Row],[Activity]],Activity,2,FALSE),"")</f>
        <v/>
      </c>
    </row>
    <row r="3083" spans="3:15" ht="16.5" customHeight="1" x14ac:dyDescent="0.25">
      <c r="C3083" s="68" t="str">
        <f t="shared" si="51"/>
        <v/>
      </c>
      <c r="D3083" s="69" t="str">
        <f>IF(TimeSpend[[#This Row],[Network Description]]&lt;&gt;"",VLOOKUP(TimeSpend[[#This Row],[Network Description]],Projects!A:B,2,0),"")</f>
        <v/>
      </c>
      <c r="F3083" s="96"/>
      <c r="L3083" s="69" t="str">
        <f>IF(TimeSpend[[#This Row],[Personnel number]]&lt;&gt;"",Utilization!$J$2,"")</f>
        <v/>
      </c>
      <c r="M3083" s="69" t="str">
        <f>IF(TimeSpend[[#This Row],[Personnel number]]&lt;&gt;"",VLOOKUP(TimeSpend[[#This Row],[Personnel number]],Users!A:B,2,0),"")</f>
        <v/>
      </c>
      <c r="N3083" s="69" t="str">
        <f>IF(TimeSpend[[#This Row],[Network Description]]&lt;&gt;"",VLOOKUP(TimeSpend[[#This Row],[Network Description]],Projects!A:C,3,0),"")</f>
        <v/>
      </c>
      <c r="O3083" s="69" t="str">
        <f>IF(TimeSpend[[#This Row],[Activity]]&lt;&gt;"",VLOOKUP(TimeSpend[[#This Row],[Activity]],Activity,2,FALSE),"")</f>
        <v/>
      </c>
    </row>
    <row r="3084" spans="3:15" ht="16.5" customHeight="1" x14ac:dyDescent="0.25">
      <c r="C3084" s="68" t="str">
        <f t="shared" si="51"/>
        <v/>
      </c>
      <c r="D3084" s="69" t="str">
        <f>IF(TimeSpend[[#This Row],[Network Description]]&lt;&gt;"",VLOOKUP(TimeSpend[[#This Row],[Network Description]],Projects!A:B,2,0),"")</f>
        <v/>
      </c>
      <c r="F3084" s="96"/>
      <c r="L3084" s="69" t="str">
        <f>IF(TimeSpend[[#This Row],[Personnel number]]&lt;&gt;"",Utilization!$J$2,"")</f>
        <v/>
      </c>
      <c r="M3084" s="69" t="str">
        <f>IF(TimeSpend[[#This Row],[Personnel number]]&lt;&gt;"",VLOOKUP(TimeSpend[[#This Row],[Personnel number]],Users!A:B,2,0),"")</f>
        <v/>
      </c>
      <c r="N3084" s="69" t="str">
        <f>IF(TimeSpend[[#This Row],[Network Description]]&lt;&gt;"",VLOOKUP(TimeSpend[[#This Row],[Network Description]],Projects!A:C,3,0),"")</f>
        <v/>
      </c>
      <c r="O3084" s="69" t="str">
        <f>IF(TimeSpend[[#This Row],[Activity]]&lt;&gt;"",VLOOKUP(TimeSpend[[#This Row],[Activity]],Activity,2,FALSE),"")</f>
        <v/>
      </c>
    </row>
    <row r="3085" spans="3:15" ht="16.5" customHeight="1" x14ac:dyDescent="0.25">
      <c r="C3085" s="68" t="str">
        <f t="shared" si="51"/>
        <v/>
      </c>
      <c r="D3085" s="69" t="str">
        <f>IF(TimeSpend[[#This Row],[Network Description]]&lt;&gt;"",VLOOKUP(TimeSpend[[#This Row],[Network Description]],Projects!A:B,2,0),"")</f>
        <v/>
      </c>
      <c r="F3085" s="96"/>
      <c r="L3085" s="69" t="str">
        <f>IF(TimeSpend[[#This Row],[Personnel number]]&lt;&gt;"",Utilization!$J$2,"")</f>
        <v/>
      </c>
      <c r="M3085" s="69" t="str">
        <f>IF(TimeSpend[[#This Row],[Personnel number]]&lt;&gt;"",VLOOKUP(TimeSpend[[#This Row],[Personnel number]],Users!A:B,2,0),"")</f>
        <v/>
      </c>
      <c r="N3085" s="69" t="str">
        <f>IF(TimeSpend[[#This Row],[Network Description]]&lt;&gt;"",VLOOKUP(TimeSpend[[#This Row],[Network Description]],Projects!A:C,3,0),"")</f>
        <v/>
      </c>
      <c r="O3085" s="69" t="str">
        <f>IF(TimeSpend[[#This Row],[Activity]]&lt;&gt;"",VLOOKUP(TimeSpend[[#This Row],[Activity]],Activity,2,FALSE),"")</f>
        <v/>
      </c>
    </row>
    <row r="3086" spans="3:15" ht="16.5" customHeight="1" x14ac:dyDescent="0.25">
      <c r="C3086" s="68" t="str">
        <f t="shared" si="51"/>
        <v/>
      </c>
      <c r="D3086" s="69" t="str">
        <f>IF(TimeSpend[[#This Row],[Network Description]]&lt;&gt;"",VLOOKUP(TimeSpend[[#This Row],[Network Description]],Projects!A:B,2,0),"")</f>
        <v/>
      </c>
      <c r="F3086" s="96"/>
      <c r="L3086" s="69" t="str">
        <f>IF(TimeSpend[[#This Row],[Personnel number]]&lt;&gt;"",Utilization!$J$2,"")</f>
        <v/>
      </c>
      <c r="M3086" s="69" t="str">
        <f>IF(TimeSpend[[#This Row],[Personnel number]]&lt;&gt;"",VLOOKUP(TimeSpend[[#This Row],[Personnel number]],Users!A:B,2,0),"")</f>
        <v/>
      </c>
      <c r="N3086" s="69" t="str">
        <f>IF(TimeSpend[[#This Row],[Network Description]]&lt;&gt;"",VLOOKUP(TimeSpend[[#This Row],[Network Description]],Projects!A:C,3,0),"")</f>
        <v/>
      </c>
      <c r="O3086" s="69" t="str">
        <f>IF(TimeSpend[[#This Row],[Activity]]&lt;&gt;"",VLOOKUP(TimeSpend[[#This Row],[Activity]],Activity,2,FALSE),"")</f>
        <v/>
      </c>
    </row>
    <row r="3087" spans="3:15" ht="16.5" customHeight="1" x14ac:dyDescent="0.25">
      <c r="C3087" s="68" t="str">
        <f t="shared" si="51"/>
        <v/>
      </c>
      <c r="D3087" s="69" t="str">
        <f>IF(TimeSpend[[#This Row],[Network Description]]&lt;&gt;"",VLOOKUP(TimeSpend[[#This Row],[Network Description]],Projects!A:B,2,0),"")</f>
        <v/>
      </c>
      <c r="F3087" s="96"/>
      <c r="L3087" s="69" t="str">
        <f>IF(TimeSpend[[#This Row],[Personnel number]]&lt;&gt;"",Utilization!$J$2,"")</f>
        <v/>
      </c>
      <c r="M3087" s="69" t="str">
        <f>IF(TimeSpend[[#This Row],[Personnel number]]&lt;&gt;"",VLOOKUP(TimeSpend[[#This Row],[Personnel number]],Users!A:B,2,0),"")</f>
        <v/>
      </c>
      <c r="N3087" s="69" t="str">
        <f>IF(TimeSpend[[#This Row],[Network Description]]&lt;&gt;"",VLOOKUP(TimeSpend[[#This Row],[Network Description]],Projects!A:C,3,0),"")</f>
        <v/>
      </c>
      <c r="O3087" s="69" t="str">
        <f>IF(TimeSpend[[#This Row],[Activity]]&lt;&gt;"",VLOOKUP(TimeSpend[[#This Row],[Activity]],Activity,2,FALSE),"")</f>
        <v/>
      </c>
    </row>
    <row r="3088" spans="3:15" ht="16.5" customHeight="1" x14ac:dyDescent="0.25">
      <c r="C3088" s="68" t="str">
        <f t="shared" si="51"/>
        <v/>
      </c>
      <c r="D3088" s="69" t="str">
        <f>IF(TimeSpend[[#This Row],[Network Description]]&lt;&gt;"",VLOOKUP(TimeSpend[[#This Row],[Network Description]],Projects!A:B,2,0),"")</f>
        <v/>
      </c>
      <c r="F3088" s="96"/>
      <c r="L3088" s="69" t="str">
        <f>IF(TimeSpend[[#This Row],[Personnel number]]&lt;&gt;"",Utilization!$J$2,"")</f>
        <v/>
      </c>
      <c r="M3088" s="69" t="str">
        <f>IF(TimeSpend[[#This Row],[Personnel number]]&lt;&gt;"",VLOOKUP(TimeSpend[[#This Row],[Personnel number]],Users!A:B,2,0),"")</f>
        <v/>
      </c>
      <c r="N3088" s="69" t="str">
        <f>IF(TimeSpend[[#This Row],[Network Description]]&lt;&gt;"",VLOOKUP(TimeSpend[[#This Row],[Network Description]],Projects!A:C,3,0),"")</f>
        <v/>
      </c>
      <c r="O3088" s="69" t="str">
        <f>IF(TimeSpend[[#This Row],[Activity]]&lt;&gt;"",VLOOKUP(TimeSpend[[#This Row],[Activity]],Activity,2,FALSE),"")</f>
        <v/>
      </c>
    </row>
    <row r="3089" spans="3:15" ht="16.5" customHeight="1" x14ac:dyDescent="0.25">
      <c r="C3089" s="68" t="str">
        <f t="shared" si="51"/>
        <v/>
      </c>
      <c r="D3089" s="69" t="str">
        <f>IF(TimeSpend[[#This Row],[Network Description]]&lt;&gt;"",VLOOKUP(TimeSpend[[#This Row],[Network Description]],Projects!A:B,2,0),"")</f>
        <v/>
      </c>
      <c r="F3089" s="96"/>
      <c r="L3089" s="69" t="str">
        <f>IF(TimeSpend[[#This Row],[Personnel number]]&lt;&gt;"",Utilization!$J$2,"")</f>
        <v/>
      </c>
      <c r="M3089" s="69" t="str">
        <f>IF(TimeSpend[[#This Row],[Personnel number]]&lt;&gt;"",VLOOKUP(TimeSpend[[#This Row],[Personnel number]],Users!A:B,2,0),"")</f>
        <v/>
      </c>
      <c r="N3089" s="69" t="str">
        <f>IF(TimeSpend[[#This Row],[Network Description]]&lt;&gt;"",VLOOKUP(TimeSpend[[#This Row],[Network Description]],Projects!A:C,3,0),"")</f>
        <v/>
      </c>
      <c r="O3089" s="69" t="str">
        <f>IF(TimeSpend[[#This Row],[Activity]]&lt;&gt;"",VLOOKUP(TimeSpend[[#This Row],[Activity]],Activity,2,FALSE),"")</f>
        <v/>
      </c>
    </row>
    <row r="3090" spans="3:15" ht="16.5" customHeight="1" x14ac:dyDescent="0.25">
      <c r="C3090" s="68" t="str">
        <f t="shared" si="51"/>
        <v/>
      </c>
      <c r="D3090" s="69" t="str">
        <f>IF(TimeSpend[[#This Row],[Network Description]]&lt;&gt;"",VLOOKUP(TimeSpend[[#This Row],[Network Description]],Projects!A:B,2,0),"")</f>
        <v/>
      </c>
      <c r="F3090" s="96"/>
      <c r="L3090" s="69" t="str">
        <f>IF(TimeSpend[[#This Row],[Personnel number]]&lt;&gt;"",Utilization!$J$2,"")</f>
        <v/>
      </c>
      <c r="M3090" s="69" t="str">
        <f>IF(TimeSpend[[#This Row],[Personnel number]]&lt;&gt;"",VLOOKUP(TimeSpend[[#This Row],[Personnel number]],Users!A:B,2,0),"")</f>
        <v/>
      </c>
      <c r="N3090" s="69" t="str">
        <f>IF(TimeSpend[[#This Row],[Network Description]]&lt;&gt;"",VLOOKUP(TimeSpend[[#This Row],[Network Description]],Projects!A:C,3,0),"")</f>
        <v/>
      </c>
      <c r="O3090" s="69" t="str">
        <f>IF(TimeSpend[[#This Row],[Activity]]&lt;&gt;"",VLOOKUP(TimeSpend[[#This Row],[Activity]],Activity,2,FALSE),"")</f>
        <v/>
      </c>
    </row>
    <row r="3091" spans="3:15" ht="16.5" customHeight="1" x14ac:dyDescent="0.25">
      <c r="C3091" s="68" t="str">
        <f t="shared" si="51"/>
        <v/>
      </c>
      <c r="D3091" s="69" t="str">
        <f>IF(TimeSpend[[#This Row],[Network Description]]&lt;&gt;"",VLOOKUP(TimeSpend[[#This Row],[Network Description]],Projects!A:B,2,0),"")</f>
        <v/>
      </c>
      <c r="F3091" s="96"/>
      <c r="L3091" s="69" t="str">
        <f>IF(TimeSpend[[#This Row],[Personnel number]]&lt;&gt;"",Utilization!$J$2,"")</f>
        <v/>
      </c>
      <c r="M3091" s="69" t="str">
        <f>IF(TimeSpend[[#This Row],[Personnel number]]&lt;&gt;"",VLOOKUP(TimeSpend[[#This Row],[Personnel number]],Users!A:B,2,0),"")</f>
        <v/>
      </c>
      <c r="N3091" s="69" t="str">
        <f>IF(TimeSpend[[#This Row],[Network Description]]&lt;&gt;"",VLOOKUP(TimeSpend[[#This Row],[Network Description]],Projects!A:C,3,0),"")</f>
        <v/>
      </c>
      <c r="O3091" s="69" t="str">
        <f>IF(TimeSpend[[#This Row],[Activity]]&lt;&gt;"",VLOOKUP(TimeSpend[[#This Row],[Activity]],Activity,2,FALSE),"")</f>
        <v/>
      </c>
    </row>
    <row r="3092" spans="3:15" ht="16.5" customHeight="1" x14ac:dyDescent="0.25">
      <c r="C3092" s="68" t="str">
        <f t="shared" si="51"/>
        <v/>
      </c>
      <c r="D3092" s="69" t="str">
        <f>IF(TimeSpend[[#This Row],[Network Description]]&lt;&gt;"",VLOOKUP(TimeSpend[[#This Row],[Network Description]],Projects!A:B,2,0),"")</f>
        <v/>
      </c>
      <c r="F3092" s="96"/>
      <c r="L3092" s="69" t="str">
        <f>IF(TimeSpend[[#This Row],[Personnel number]]&lt;&gt;"",Utilization!$J$2,"")</f>
        <v/>
      </c>
      <c r="M3092" s="69" t="str">
        <f>IF(TimeSpend[[#This Row],[Personnel number]]&lt;&gt;"",VLOOKUP(TimeSpend[[#This Row],[Personnel number]],Users!A:B,2,0),"")</f>
        <v/>
      </c>
      <c r="N3092" s="69" t="str">
        <f>IF(TimeSpend[[#This Row],[Network Description]]&lt;&gt;"",VLOOKUP(TimeSpend[[#This Row],[Network Description]],Projects!A:C,3,0),"")</f>
        <v/>
      </c>
      <c r="O3092" s="69" t="str">
        <f>IF(TimeSpend[[#This Row],[Activity]]&lt;&gt;"",VLOOKUP(TimeSpend[[#This Row],[Activity]],Activity,2,FALSE),"")</f>
        <v/>
      </c>
    </row>
    <row r="3093" spans="3:15" ht="16.5" customHeight="1" x14ac:dyDescent="0.25">
      <c r="C3093" s="68" t="str">
        <f t="shared" si="51"/>
        <v/>
      </c>
      <c r="D3093" s="69" t="str">
        <f>IF(TimeSpend[[#This Row],[Network Description]]&lt;&gt;"",VLOOKUP(TimeSpend[[#This Row],[Network Description]],Projects!A:B,2,0),"")</f>
        <v/>
      </c>
      <c r="F3093" s="96"/>
      <c r="L3093" s="69" t="str">
        <f>IF(TimeSpend[[#This Row],[Personnel number]]&lt;&gt;"",Utilization!$J$2,"")</f>
        <v/>
      </c>
      <c r="M3093" s="69" t="str">
        <f>IF(TimeSpend[[#This Row],[Personnel number]]&lt;&gt;"",VLOOKUP(TimeSpend[[#This Row],[Personnel number]],Users!A:B,2,0),"")</f>
        <v/>
      </c>
      <c r="N3093" s="69" t="str">
        <f>IF(TimeSpend[[#This Row],[Network Description]]&lt;&gt;"",VLOOKUP(TimeSpend[[#This Row],[Network Description]],Projects!A:C,3,0),"")</f>
        <v/>
      </c>
      <c r="O3093" s="69" t="str">
        <f>IF(TimeSpend[[#This Row],[Activity]]&lt;&gt;"",VLOOKUP(TimeSpend[[#This Row],[Activity]],Activity,2,FALSE),"")</f>
        <v/>
      </c>
    </row>
    <row r="3094" spans="3:15" ht="16.5" customHeight="1" x14ac:dyDescent="0.25">
      <c r="C3094" s="68" t="str">
        <f t="shared" si="51"/>
        <v/>
      </c>
      <c r="D3094" s="69" t="str">
        <f>IF(TimeSpend[[#This Row],[Network Description]]&lt;&gt;"",VLOOKUP(TimeSpend[[#This Row],[Network Description]],Projects!A:B,2,0),"")</f>
        <v/>
      </c>
      <c r="F3094" s="96"/>
      <c r="L3094" s="69" t="str">
        <f>IF(TimeSpend[[#This Row],[Personnel number]]&lt;&gt;"",Utilization!$J$2,"")</f>
        <v/>
      </c>
      <c r="M3094" s="69" t="str">
        <f>IF(TimeSpend[[#This Row],[Personnel number]]&lt;&gt;"",VLOOKUP(TimeSpend[[#This Row],[Personnel number]],Users!A:B,2,0),"")</f>
        <v/>
      </c>
      <c r="N3094" s="69" t="str">
        <f>IF(TimeSpend[[#This Row],[Network Description]]&lt;&gt;"",VLOOKUP(TimeSpend[[#This Row],[Network Description]],Projects!A:C,3,0),"")</f>
        <v/>
      </c>
      <c r="O3094" s="69" t="str">
        <f>IF(TimeSpend[[#This Row],[Activity]]&lt;&gt;"",VLOOKUP(TimeSpend[[#This Row],[Activity]],Activity,2,FALSE),"")</f>
        <v/>
      </c>
    </row>
    <row r="3095" spans="3:15" ht="16.5" customHeight="1" x14ac:dyDescent="0.25">
      <c r="C3095" s="68" t="str">
        <f t="shared" si="51"/>
        <v/>
      </c>
      <c r="D3095" s="69" t="str">
        <f>IF(TimeSpend[[#This Row],[Network Description]]&lt;&gt;"",VLOOKUP(TimeSpend[[#This Row],[Network Description]],Projects!A:B,2,0),"")</f>
        <v/>
      </c>
      <c r="F3095" s="96"/>
      <c r="L3095" s="69" t="str">
        <f>IF(TimeSpend[[#This Row],[Personnel number]]&lt;&gt;"",Utilization!$J$2,"")</f>
        <v/>
      </c>
      <c r="M3095" s="69" t="str">
        <f>IF(TimeSpend[[#This Row],[Personnel number]]&lt;&gt;"",VLOOKUP(TimeSpend[[#This Row],[Personnel number]],Users!A:B,2,0),"")</f>
        <v/>
      </c>
      <c r="N3095" s="69" t="str">
        <f>IF(TimeSpend[[#This Row],[Network Description]]&lt;&gt;"",VLOOKUP(TimeSpend[[#This Row],[Network Description]],Projects!A:C,3,0),"")</f>
        <v/>
      </c>
      <c r="O3095" s="69" t="str">
        <f>IF(TimeSpend[[#This Row],[Activity]]&lt;&gt;"",VLOOKUP(TimeSpend[[#This Row],[Activity]],Activity,2,FALSE),"")</f>
        <v/>
      </c>
    </row>
    <row r="3096" spans="3:15" ht="16.5" customHeight="1" x14ac:dyDescent="0.25">
      <c r="C3096" s="68" t="str">
        <f t="shared" si="51"/>
        <v/>
      </c>
      <c r="D3096" s="69" t="str">
        <f>IF(TimeSpend[[#This Row],[Network Description]]&lt;&gt;"",VLOOKUP(TimeSpend[[#This Row],[Network Description]],Projects!A:B,2,0),"")</f>
        <v/>
      </c>
      <c r="F3096" s="96"/>
      <c r="L3096" s="69" t="str">
        <f>IF(TimeSpend[[#This Row],[Personnel number]]&lt;&gt;"",Utilization!$J$2,"")</f>
        <v/>
      </c>
      <c r="M3096" s="69" t="str">
        <f>IF(TimeSpend[[#This Row],[Personnel number]]&lt;&gt;"",VLOOKUP(TimeSpend[[#This Row],[Personnel number]],Users!A:B,2,0),"")</f>
        <v/>
      </c>
      <c r="N3096" s="69" t="str">
        <f>IF(TimeSpend[[#This Row],[Network Description]]&lt;&gt;"",VLOOKUP(TimeSpend[[#This Row],[Network Description]],Projects!A:C,3,0),"")</f>
        <v/>
      </c>
      <c r="O3096" s="69" t="str">
        <f>IF(TimeSpend[[#This Row],[Activity]]&lt;&gt;"",VLOOKUP(TimeSpend[[#This Row],[Activity]],Activity,2,FALSE),"")</f>
        <v/>
      </c>
    </row>
    <row r="3097" spans="3:15" ht="16.5" customHeight="1" x14ac:dyDescent="0.25">
      <c r="C3097" s="68" t="str">
        <f t="shared" si="51"/>
        <v/>
      </c>
      <c r="D3097" s="69" t="str">
        <f>IF(TimeSpend[[#This Row],[Network Description]]&lt;&gt;"",VLOOKUP(TimeSpend[[#This Row],[Network Description]],Projects!A:B,2,0),"")</f>
        <v/>
      </c>
      <c r="F3097" s="96"/>
      <c r="L3097" s="69" t="str">
        <f>IF(TimeSpend[[#This Row],[Personnel number]]&lt;&gt;"",Utilization!$J$2,"")</f>
        <v/>
      </c>
      <c r="M3097" s="69" t="str">
        <f>IF(TimeSpend[[#This Row],[Personnel number]]&lt;&gt;"",VLOOKUP(TimeSpend[[#This Row],[Personnel number]],Users!A:B,2,0),"")</f>
        <v/>
      </c>
      <c r="N3097" s="69" t="str">
        <f>IF(TimeSpend[[#This Row],[Network Description]]&lt;&gt;"",VLOOKUP(TimeSpend[[#This Row],[Network Description]],Projects!A:C,3,0),"")</f>
        <v/>
      </c>
      <c r="O3097" s="69" t="str">
        <f>IF(TimeSpend[[#This Row],[Activity]]&lt;&gt;"",VLOOKUP(TimeSpend[[#This Row],[Activity]],Activity,2,FALSE),"")</f>
        <v/>
      </c>
    </row>
    <row r="3098" spans="3:15" ht="16.5" customHeight="1" x14ac:dyDescent="0.25">
      <c r="C3098" s="68" t="str">
        <f t="shared" si="51"/>
        <v/>
      </c>
      <c r="D3098" s="69" t="str">
        <f>IF(TimeSpend[[#This Row],[Network Description]]&lt;&gt;"",VLOOKUP(TimeSpend[[#This Row],[Network Description]],Projects!A:B,2,0),"")</f>
        <v/>
      </c>
      <c r="F3098" s="96"/>
      <c r="L3098" s="69" t="str">
        <f>IF(TimeSpend[[#This Row],[Personnel number]]&lt;&gt;"",Utilization!$J$2,"")</f>
        <v/>
      </c>
      <c r="M3098" s="69" t="str">
        <f>IF(TimeSpend[[#This Row],[Personnel number]]&lt;&gt;"",VLOOKUP(TimeSpend[[#This Row],[Personnel number]],Users!A:B,2,0),"")</f>
        <v/>
      </c>
      <c r="N3098" s="69" t="str">
        <f>IF(TimeSpend[[#This Row],[Network Description]]&lt;&gt;"",VLOOKUP(TimeSpend[[#This Row],[Network Description]],Projects!A:C,3,0),"")</f>
        <v/>
      </c>
      <c r="O3098" s="69" t="str">
        <f>IF(TimeSpend[[#This Row],[Activity]]&lt;&gt;"",VLOOKUP(TimeSpend[[#This Row],[Activity]],Activity,2,FALSE),"")</f>
        <v/>
      </c>
    </row>
    <row r="3099" spans="3:15" ht="16.5" customHeight="1" x14ac:dyDescent="0.25">
      <c r="C3099" s="68" t="str">
        <f t="shared" si="51"/>
        <v/>
      </c>
      <c r="D3099" s="69" t="str">
        <f>IF(TimeSpend[[#This Row],[Network Description]]&lt;&gt;"",VLOOKUP(TimeSpend[[#This Row],[Network Description]],Projects!A:B,2,0),"")</f>
        <v/>
      </c>
      <c r="F3099" s="96"/>
      <c r="L3099" s="69" t="str">
        <f>IF(TimeSpend[[#This Row],[Personnel number]]&lt;&gt;"",Utilization!$J$2,"")</f>
        <v/>
      </c>
      <c r="M3099" s="69" t="str">
        <f>IF(TimeSpend[[#This Row],[Personnel number]]&lt;&gt;"",VLOOKUP(TimeSpend[[#This Row],[Personnel number]],Users!A:B,2,0),"")</f>
        <v/>
      </c>
      <c r="N3099" s="69" t="str">
        <f>IF(TimeSpend[[#This Row],[Network Description]]&lt;&gt;"",VLOOKUP(TimeSpend[[#This Row],[Network Description]],Projects!A:C,3,0),"")</f>
        <v/>
      </c>
      <c r="O3099" s="69" t="str">
        <f>IF(TimeSpend[[#This Row],[Activity]]&lt;&gt;"",VLOOKUP(TimeSpend[[#This Row],[Activity]],Activity,2,FALSE),"")</f>
        <v/>
      </c>
    </row>
    <row r="3100" spans="3:15" ht="16.5" customHeight="1" x14ac:dyDescent="0.25">
      <c r="C3100" s="68" t="str">
        <f t="shared" si="51"/>
        <v/>
      </c>
      <c r="D3100" s="69" t="str">
        <f>IF(TimeSpend[[#This Row],[Network Description]]&lt;&gt;"",VLOOKUP(TimeSpend[[#This Row],[Network Description]],Projects!A:B,2,0),"")</f>
        <v/>
      </c>
      <c r="F3100" s="96"/>
      <c r="L3100" s="69" t="str">
        <f>IF(TimeSpend[[#This Row],[Personnel number]]&lt;&gt;"",Utilization!$J$2,"")</f>
        <v/>
      </c>
      <c r="M3100" s="69" t="str">
        <f>IF(TimeSpend[[#This Row],[Personnel number]]&lt;&gt;"",VLOOKUP(TimeSpend[[#This Row],[Personnel number]],Users!A:B,2,0),"")</f>
        <v/>
      </c>
      <c r="N3100" s="69" t="str">
        <f>IF(TimeSpend[[#This Row],[Network Description]]&lt;&gt;"",VLOOKUP(TimeSpend[[#This Row],[Network Description]],Projects!A:C,3,0),"")</f>
        <v/>
      </c>
      <c r="O3100" s="69" t="str">
        <f>IF(TimeSpend[[#This Row],[Activity]]&lt;&gt;"",VLOOKUP(TimeSpend[[#This Row],[Activity]],Activity,2,FALSE),"")</f>
        <v/>
      </c>
    </row>
    <row r="3101" spans="3:15" ht="16.5" customHeight="1" x14ac:dyDescent="0.25">
      <c r="C3101" s="68" t="str">
        <f t="shared" si="51"/>
        <v/>
      </c>
      <c r="D3101" s="69" t="str">
        <f>IF(TimeSpend[[#This Row],[Network Description]]&lt;&gt;"",VLOOKUP(TimeSpend[[#This Row],[Network Description]],Projects!A:B,2,0),"")</f>
        <v/>
      </c>
      <c r="F3101" s="96"/>
      <c r="L3101" s="69" t="str">
        <f>IF(TimeSpend[[#This Row],[Personnel number]]&lt;&gt;"",Utilization!$J$2,"")</f>
        <v/>
      </c>
      <c r="M3101" s="69" t="str">
        <f>IF(TimeSpend[[#This Row],[Personnel number]]&lt;&gt;"",VLOOKUP(TimeSpend[[#This Row],[Personnel number]],Users!A:B,2,0),"")</f>
        <v/>
      </c>
      <c r="N3101" s="69" t="str">
        <f>IF(TimeSpend[[#This Row],[Network Description]]&lt;&gt;"",VLOOKUP(TimeSpend[[#This Row],[Network Description]],Projects!A:C,3,0),"")</f>
        <v/>
      </c>
      <c r="O3101" s="69" t="str">
        <f>IF(TimeSpend[[#This Row],[Activity]]&lt;&gt;"",VLOOKUP(TimeSpend[[#This Row],[Activity]],Activity,2,FALSE),"")</f>
        <v/>
      </c>
    </row>
    <row r="3102" spans="3:15" ht="16.5" customHeight="1" x14ac:dyDescent="0.25">
      <c r="C3102" s="68" t="str">
        <f t="shared" si="51"/>
        <v/>
      </c>
      <c r="D3102" s="69" t="str">
        <f>IF(TimeSpend[[#This Row],[Network Description]]&lt;&gt;"",VLOOKUP(TimeSpend[[#This Row],[Network Description]],Projects!A:B,2,0),"")</f>
        <v/>
      </c>
      <c r="F3102" s="96"/>
      <c r="L3102" s="69" t="str">
        <f>IF(TimeSpend[[#This Row],[Personnel number]]&lt;&gt;"",Utilization!$J$2,"")</f>
        <v/>
      </c>
      <c r="M3102" s="69" t="str">
        <f>IF(TimeSpend[[#This Row],[Personnel number]]&lt;&gt;"",VLOOKUP(TimeSpend[[#This Row],[Personnel number]],Users!A:B,2,0),"")</f>
        <v/>
      </c>
      <c r="N3102" s="69" t="str">
        <f>IF(TimeSpend[[#This Row],[Network Description]]&lt;&gt;"",VLOOKUP(TimeSpend[[#This Row],[Network Description]],Projects!A:C,3,0),"")</f>
        <v/>
      </c>
      <c r="O3102" s="69" t="str">
        <f>IF(TimeSpend[[#This Row],[Activity]]&lt;&gt;"",VLOOKUP(TimeSpend[[#This Row],[Activity]],Activity,2,FALSE),"")</f>
        <v/>
      </c>
    </row>
    <row r="3103" spans="3:15" ht="16.5" customHeight="1" x14ac:dyDescent="0.25">
      <c r="C3103" s="68" t="str">
        <f t="shared" si="51"/>
        <v/>
      </c>
      <c r="D3103" s="69" t="str">
        <f>IF(TimeSpend[[#This Row],[Network Description]]&lt;&gt;"",VLOOKUP(TimeSpend[[#This Row],[Network Description]],Projects!A:B,2,0),"")</f>
        <v/>
      </c>
      <c r="F3103" s="96"/>
      <c r="L3103" s="69" t="str">
        <f>IF(TimeSpend[[#This Row],[Personnel number]]&lt;&gt;"",Utilization!$J$2,"")</f>
        <v/>
      </c>
      <c r="M3103" s="69" t="str">
        <f>IF(TimeSpend[[#This Row],[Personnel number]]&lt;&gt;"",VLOOKUP(TimeSpend[[#This Row],[Personnel number]],Users!A:B,2,0),"")</f>
        <v/>
      </c>
      <c r="N3103" s="69" t="str">
        <f>IF(TimeSpend[[#This Row],[Network Description]]&lt;&gt;"",VLOOKUP(TimeSpend[[#This Row],[Network Description]],Projects!A:C,3,0),"")</f>
        <v/>
      </c>
      <c r="O3103" s="69" t="str">
        <f>IF(TimeSpend[[#This Row],[Activity]]&lt;&gt;"",VLOOKUP(TimeSpend[[#This Row],[Activity]],Activity,2,FALSE),"")</f>
        <v/>
      </c>
    </row>
    <row r="3104" spans="3:15" ht="16.5" customHeight="1" x14ac:dyDescent="0.25">
      <c r="C3104" s="68" t="str">
        <f t="shared" si="51"/>
        <v/>
      </c>
      <c r="D3104" s="69" t="str">
        <f>IF(TimeSpend[[#This Row],[Network Description]]&lt;&gt;"",VLOOKUP(TimeSpend[[#This Row],[Network Description]],Projects!A:B,2,0),"")</f>
        <v/>
      </c>
      <c r="F3104" s="96"/>
      <c r="L3104" s="69" t="str">
        <f>IF(TimeSpend[[#This Row],[Personnel number]]&lt;&gt;"",Utilization!$J$2,"")</f>
        <v/>
      </c>
      <c r="M3104" s="69" t="str">
        <f>IF(TimeSpend[[#This Row],[Personnel number]]&lt;&gt;"",VLOOKUP(TimeSpend[[#This Row],[Personnel number]],Users!A:B,2,0),"")</f>
        <v/>
      </c>
      <c r="N3104" s="69" t="str">
        <f>IF(TimeSpend[[#This Row],[Network Description]]&lt;&gt;"",VLOOKUP(TimeSpend[[#This Row],[Network Description]],Projects!A:C,3,0),"")</f>
        <v/>
      </c>
      <c r="O3104" s="69" t="str">
        <f>IF(TimeSpend[[#This Row],[Activity]]&lt;&gt;"",VLOOKUP(TimeSpend[[#This Row],[Activity]],Activity,2,FALSE),"")</f>
        <v/>
      </c>
    </row>
    <row r="3105" spans="3:15" ht="16.5" customHeight="1" x14ac:dyDescent="0.25">
      <c r="C3105" s="68" t="str">
        <f t="shared" si="51"/>
        <v/>
      </c>
      <c r="D3105" s="69" t="str">
        <f>IF(TimeSpend[[#This Row],[Network Description]]&lt;&gt;"",VLOOKUP(TimeSpend[[#This Row],[Network Description]],Projects!A:B,2,0),"")</f>
        <v/>
      </c>
      <c r="F3105" s="96"/>
      <c r="L3105" s="69" t="str">
        <f>IF(TimeSpend[[#This Row],[Personnel number]]&lt;&gt;"",Utilization!$J$2,"")</f>
        <v/>
      </c>
      <c r="M3105" s="69" t="str">
        <f>IF(TimeSpend[[#This Row],[Personnel number]]&lt;&gt;"",VLOOKUP(TimeSpend[[#This Row],[Personnel number]],Users!A:B,2,0),"")</f>
        <v/>
      </c>
      <c r="N3105" s="69" t="str">
        <f>IF(TimeSpend[[#This Row],[Network Description]]&lt;&gt;"",VLOOKUP(TimeSpend[[#This Row],[Network Description]],Projects!A:C,3,0),"")</f>
        <v/>
      </c>
      <c r="O3105" s="69" t="str">
        <f>IF(TimeSpend[[#This Row],[Activity]]&lt;&gt;"",VLOOKUP(TimeSpend[[#This Row],[Activity]],Activity,2,FALSE),"")</f>
        <v/>
      </c>
    </row>
    <row r="3106" spans="3:15" ht="16.5" customHeight="1" x14ac:dyDescent="0.25">
      <c r="C3106" s="68" t="str">
        <f t="shared" si="51"/>
        <v/>
      </c>
      <c r="D3106" s="69" t="str">
        <f>IF(TimeSpend[[#This Row],[Network Description]]&lt;&gt;"",VLOOKUP(TimeSpend[[#This Row],[Network Description]],Projects!A:B,2,0),"")</f>
        <v/>
      </c>
      <c r="F3106" s="96"/>
      <c r="L3106" s="69" t="str">
        <f>IF(TimeSpend[[#This Row],[Personnel number]]&lt;&gt;"",Utilization!$J$2,"")</f>
        <v/>
      </c>
      <c r="M3106" s="69" t="str">
        <f>IF(TimeSpend[[#This Row],[Personnel number]]&lt;&gt;"",VLOOKUP(TimeSpend[[#This Row],[Personnel number]],Users!A:B,2,0),"")</f>
        <v/>
      </c>
      <c r="N3106" s="69" t="str">
        <f>IF(TimeSpend[[#This Row],[Network Description]]&lt;&gt;"",VLOOKUP(TimeSpend[[#This Row],[Network Description]],Projects!A:C,3,0),"")</f>
        <v/>
      </c>
      <c r="O3106" s="69" t="str">
        <f>IF(TimeSpend[[#This Row],[Activity]]&lt;&gt;"",VLOOKUP(TimeSpend[[#This Row],[Activity]],Activity,2,FALSE),"")</f>
        <v/>
      </c>
    </row>
    <row r="3107" spans="3:15" ht="16.5" customHeight="1" x14ac:dyDescent="0.25">
      <c r="C3107" s="68" t="str">
        <f t="shared" si="51"/>
        <v/>
      </c>
      <c r="D3107" s="69" t="str">
        <f>IF(TimeSpend[[#This Row],[Network Description]]&lt;&gt;"",VLOOKUP(TimeSpend[[#This Row],[Network Description]],Projects!A:B,2,0),"")</f>
        <v/>
      </c>
      <c r="F3107" s="96"/>
      <c r="L3107" s="69" t="str">
        <f>IF(TimeSpend[[#This Row],[Personnel number]]&lt;&gt;"",Utilization!$J$2,"")</f>
        <v/>
      </c>
      <c r="M3107" s="69" t="str">
        <f>IF(TimeSpend[[#This Row],[Personnel number]]&lt;&gt;"",VLOOKUP(TimeSpend[[#This Row],[Personnel number]],Users!A:B,2,0),"")</f>
        <v/>
      </c>
      <c r="N3107" s="69" t="str">
        <f>IF(TimeSpend[[#This Row],[Network Description]]&lt;&gt;"",VLOOKUP(TimeSpend[[#This Row],[Network Description]],Projects!A:C,3,0),"")</f>
        <v/>
      </c>
      <c r="O3107" s="69" t="str">
        <f>IF(TimeSpend[[#This Row],[Activity]]&lt;&gt;"",VLOOKUP(TimeSpend[[#This Row],[Activity]],Activity,2,FALSE),"")</f>
        <v/>
      </c>
    </row>
    <row r="3108" spans="3:15" ht="16.5" customHeight="1" x14ac:dyDescent="0.25">
      <c r="C3108" s="68" t="str">
        <f t="shared" si="51"/>
        <v/>
      </c>
      <c r="D3108" s="69" t="str">
        <f>IF(TimeSpend[[#This Row],[Network Description]]&lt;&gt;"",VLOOKUP(TimeSpend[[#This Row],[Network Description]],Projects!A:B,2,0),"")</f>
        <v/>
      </c>
      <c r="F3108" s="96"/>
      <c r="L3108" s="69" t="str">
        <f>IF(TimeSpend[[#This Row],[Personnel number]]&lt;&gt;"",Utilization!$J$2,"")</f>
        <v/>
      </c>
      <c r="M3108" s="69" t="str">
        <f>IF(TimeSpend[[#This Row],[Personnel number]]&lt;&gt;"",VLOOKUP(TimeSpend[[#This Row],[Personnel number]],Users!A:B,2,0),"")</f>
        <v/>
      </c>
      <c r="N3108" s="69" t="str">
        <f>IF(TimeSpend[[#This Row],[Network Description]]&lt;&gt;"",VLOOKUP(TimeSpend[[#This Row],[Network Description]],Projects!A:C,3,0),"")</f>
        <v/>
      </c>
      <c r="O3108" s="69" t="str">
        <f>IF(TimeSpend[[#This Row],[Activity]]&lt;&gt;"",VLOOKUP(TimeSpend[[#This Row],[Activity]],Activity,2,FALSE),"")</f>
        <v/>
      </c>
    </row>
    <row r="3109" spans="3:15" ht="16.5" customHeight="1" x14ac:dyDescent="0.25">
      <c r="C3109" s="68" t="str">
        <f t="shared" si="51"/>
        <v/>
      </c>
      <c r="D3109" s="69" t="str">
        <f>IF(TimeSpend[[#This Row],[Network Description]]&lt;&gt;"",VLOOKUP(TimeSpend[[#This Row],[Network Description]],Projects!A:B,2,0),"")</f>
        <v/>
      </c>
      <c r="F3109" s="96"/>
      <c r="L3109" s="69" t="str">
        <f>IF(TimeSpend[[#This Row],[Personnel number]]&lt;&gt;"",Utilization!$J$2,"")</f>
        <v/>
      </c>
      <c r="M3109" s="69" t="str">
        <f>IF(TimeSpend[[#This Row],[Personnel number]]&lt;&gt;"",VLOOKUP(TimeSpend[[#This Row],[Personnel number]],Users!A:B,2,0),"")</f>
        <v/>
      </c>
      <c r="N3109" s="69" t="str">
        <f>IF(TimeSpend[[#This Row],[Network Description]]&lt;&gt;"",VLOOKUP(TimeSpend[[#This Row],[Network Description]],Projects!A:C,3,0),"")</f>
        <v/>
      </c>
      <c r="O3109" s="69" t="str">
        <f>IF(TimeSpend[[#This Row],[Activity]]&lt;&gt;"",VLOOKUP(TimeSpend[[#This Row],[Activity]],Activity,2,FALSE),"")</f>
        <v/>
      </c>
    </row>
    <row r="3110" spans="3:15" ht="16.5" customHeight="1" x14ac:dyDescent="0.25">
      <c r="C3110" s="68" t="str">
        <f t="shared" si="51"/>
        <v/>
      </c>
      <c r="D3110" s="69" t="str">
        <f>IF(TimeSpend[[#This Row],[Network Description]]&lt;&gt;"",VLOOKUP(TimeSpend[[#This Row],[Network Description]],Projects!A:B,2,0),"")</f>
        <v/>
      </c>
      <c r="F3110" s="96"/>
      <c r="L3110" s="69" t="str">
        <f>IF(TimeSpend[[#This Row],[Personnel number]]&lt;&gt;"",Utilization!$J$2,"")</f>
        <v/>
      </c>
      <c r="M3110" s="69" t="str">
        <f>IF(TimeSpend[[#This Row],[Personnel number]]&lt;&gt;"",VLOOKUP(TimeSpend[[#This Row],[Personnel number]],Users!A:B,2,0),"")</f>
        <v/>
      </c>
      <c r="N3110" s="69" t="str">
        <f>IF(TimeSpend[[#This Row],[Network Description]]&lt;&gt;"",VLOOKUP(TimeSpend[[#This Row],[Network Description]],Projects!A:C,3,0),"")</f>
        <v/>
      </c>
      <c r="O3110" s="69" t="str">
        <f>IF(TimeSpend[[#This Row],[Activity]]&lt;&gt;"",VLOOKUP(TimeSpend[[#This Row],[Activity]],Activity,2,FALSE),"")</f>
        <v/>
      </c>
    </row>
    <row r="3111" spans="3:15" ht="16.5" customHeight="1" x14ac:dyDescent="0.25">
      <c r="C3111" s="68" t="str">
        <f t="shared" si="51"/>
        <v/>
      </c>
      <c r="D3111" s="69" t="str">
        <f>IF(TimeSpend[[#This Row],[Network Description]]&lt;&gt;"",VLOOKUP(TimeSpend[[#This Row],[Network Description]],Projects!A:B,2,0),"")</f>
        <v/>
      </c>
      <c r="F3111" s="96"/>
      <c r="L3111" s="69" t="str">
        <f>IF(TimeSpend[[#This Row],[Personnel number]]&lt;&gt;"",Utilization!$J$2,"")</f>
        <v/>
      </c>
      <c r="M3111" s="69" t="str">
        <f>IF(TimeSpend[[#This Row],[Personnel number]]&lt;&gt;"",VLOOKUP(TimeSpend[[#This Row],[Personnel number]],Users!A:B,2,0),"")</f>
        <v/>
      </c>
      <c r="N3111" s="69" t="str">
        <f>IF(TimeSpend[[#This Row],[Network Description]]&lt;&gt;"",VLOOKUP(TimeSpend[[#This Row],[Network Description]],Projects!A:C,3,0),"")</f>
        <v/>
      </c>
      <c r="O3111" s="69" t="str">
        <f>IF(TimeSpend[[#This Row],[Activity]]&lt;&gt;"",VLOOKUP(TimeSpend[[#This Row],[Activity]],Activity,2,FALSE),"")</f>
        <v/>
      </c>
    </row>
    <row r="3112" spans="3:15" ht="16.5" customHeight="1" x14ac:dyDescent="0.25">
      <c r="C3112" s="68" t="str">
        <f t="shared" si="51"/>
        <v/>
      </c>
      <c r="D3112" s="69" t="str">
        <f>IF(TimeSpend[[#This Row],[Network Description]]&lt;&gt;"",VLOOKUP(TimeSpend[[#This Row],[Network Description]],Projects!A:B,2,0),"")</f>
        <v/>
      </c>
      <c r="F3112" s="96"/>
      <c r="L3112" s="69" t="str">
        <f>IF(TimeSpend[[#This Row],[Personnel number]]&lt;&gt;"",Utilization!$J$2,"")</f>
        <v/>
      </c>
      <c r="M3112" s="69" t="str">
        <f>IF(TimeSpend[[#This Row],[Personnel number]]&lt;&gt;"",VLOOKUP(TimeSpend[[#This Row],[Personnel number]],Users!A:B,2,0),"")</f>
        <v/>
      </c>
      <c r="N3112" s="69" t="str">
        <f>IF(TimeSpend[[#This Row],[Network Description]]&lt;&gt;"",VLOOKUP(TimeSpend[[#This Row],[Network Description]],Projects!A:C,3,0),"")</f>
        <v/>
      </c>
      <c r="O3112" s="69" t="str">
        <f>IF(TimeSpend[[#This Row],[Activity]]&lt;&gt;"",VLOOKUP(TimeSpend[[#This Row],[Activity]],Activity,2,FALSE),"")</f>
        <v/>
      </c>
    </row>
    <row r="3113" spans="3:15" ht="16.5" customHeight="1" x14ac:dyDescent="0.25">
      <c r="C3113" s="68" t="str">
        <f t="shared" si="51"/>
        <v/>
      </c>
      <c r="D3113" s="69" t="str">
        <f>IF(TimeSpend[[#This Row],[Network Description]]&lt;&gt;"",VLOOKUP(TimeSpend[[#This Row],[Network Description]],Projects!A:B,2,0),"")</f>
        <v/>
      </c>
      <c r="F3113" s="96"/>
      <c r="L3113" s="69" t="str">
        <f>IF(TimeSpend[[#This Row],[Personnel number]]&lt;&gt;"",Utilization!$J$2,"")</f>
        <v/>
      </c>
      <c r="M3113" s="69" t="str">
        <f>IF(TimeSpend[[#This Row],[Personnel number]]&lt;&gt;"",VLOOKUP(TimeSpend[[#This Row],[Personnel number]],Users!A:B,2,0),"")</f>
        <v/>
      </c>
      <c r="N3113" s="69" t="str">
        <f>IF(TimeSpend[[#This Row],[Network Description]]&lt;&gt;"",VLOOKUP(TimeSpend[[#This Row],[Network Description]],Projects!A:C,3,0),"")</f>
        <v/>
      </c>
      <c r="O3113" s="69" t="str">
        <f>IF(TimeSpend[[#This Row],[Activity]]&lt;&gt;"",VLOOKUP(TimeSpend[[#This Row],[Activity]],Activity,2,FALSE),"")</f>
        <v/>
      </c>
    </row>
    <row r="3114" spans="3:15" ht="16.5" customHeight="1" x14ac:dyDescent="0.25">
      <c r="C3114" s="68" t="str">
        <f t="shared" si="51"/>
        <v/>
      </c>
      <c r="D3114" s="69" t="str">
        <f>IF(TimeSpend[[#This Row],[Network Description]]&lt;&gt;"",VLOOKUP(TimeSpend[[#This Row],[Network Description]],Projects!A:B,2,0),"")</f>
        <v/>
      </c>
      <c r="F3114" s="96"/>
      <c r="L3114" s="69" t="str">
        <f>IF(TimeSpend[[#This Row],[Personnel number]]&lt;&gt;"",Utilization!$J$2,"")</f>
        <v/>
      </c>
      <c r="M3114" s="69" t="str">
        <f>IF(TimeSpend[[#This Row],[Personnel number]]&lt;&gt;"",VLOOKUP(TimeSpend[[#This Row],[Personnel number]],Users!A:B,2,0),"")</f>
        <v/>
      </c>
      <c r="N3114" s="69" t="str">
        <f>IF(TimeSpend[[#This Row],[Network Description]]&lt;&gt;"",VLOOKUP(TimeSpend[[#This Row],[Network Description]],Projects!A:C,3,0),"")</f>
        <v/>
      </c>
      <c r="O3114" s="69" t="str">
        <f>IF(TimeSpend[[#This Row],[Activity]]&lt;&gt;"",VLOOKUP(TimeSpend[[#This Row],[Activity]],Activity,2,FALSE),"")</f>
        <v/>
      </c>
    </row>
    <row r="3115" spans="3:15" ht="16.5" customHeight="1" x14ac:dyDescent="0.25">
      <c r="C3115" s="68" t="str">
        <f t="shared" si="51"/>
        <v/>
      </c>
      <c r="D3115" s="69" t="str">
        <f>IF(TimeSpend[[#This Row],[Network Description]]&lt;&gt;"",VLOOKUP(TimeSpend[[#This Row],[Network Description]],Projects!A:B,2,0),"")</f>
        <v/>
      </c>
      <c r="F3115" s="96"/>
      <c r="L3115" s="69" t="str">
        <f>IF(TimeSpend[[#This Row],[Personnel number]]&lt;&gt;"",Utilization!$J$2,"")</f>
        <v/>
      </c>
      <c r="M3115" s="69" t="str">
        <f>IF(TimeSpend[[#This Row],[Personnel number]]&lt;&gt;"",VLOOKUP(TimeSpend[[#This Row],[Personnel number]],Users!A:B,2,0),"")</f>
        <v/>
      </c>
      <c r="N3115" s="69" t="str">
        <f>IF(TimeSpend[[#This Row],[Network Description]]&lt;&gt;"",VLOOKUP(TimeSpend[[#This Row],[Network Description]],Projects!A:C,3,0),"")</f>
        <v/>
      </c>
      <c r="O3115" s="69" t="str">
        <f>IF(TimeSpend[[#This Row],[Activity]]&lt;&gt;"",VLOOKUP(TimeSpend[[#This Row],[Activity]],Activity,2,FALSE),"")</f>
        <v/>
      </c>
    </row>
    <row r="3116" spans="3:15" ht="16.5" customHeight="1" x14ac:dyDescent="0.25">
      <c r="C3116" s="68" t="str">
        <f t="shared" si="51"/>
        <v/>
      </c>
      <c r="D3116" s="69" t="str">
        <f>IF(TimeSpend[[#This Row],[Network Description]]&lt;&gt;"",VLOOKUP(TimeSpend[[#This Row],[Network Description]],Projects!A:B,2,0),"")</f>
        <v/>
      </c>
      <c r="F3116" s="96"/>
      <c r="L3116" s="69" t="str">
        <f>IF(TimeSpend[[#This Row],[Personnel number]]&lt;&gt;"",Utilization!$J$2,"")</f>
        <v/>
      </c>
      <c r="M3116" s="69" t="str">
        <f>IF(TimeSpend[[#This Row],[Personnel number]]&lt;&gt;"",VLOOKUP(TimeSpend[[#This Row],[Personnel number]],Users!A:B,2,0),"")</f>
        <v/>
      </c>
      <c r="N3116" s="69" t="str">
        <f>IF(TimeSpend[[#This Row],[Network Description]]&lt;&gt;"",VLOOKUP(TimeSpend[[#This Row],[Network Description]],Projects!A:C,3,0),"")</f>
        <v/>
      </c>
      <c r="O3116" s="69" t="str">
        <f>IF(TimeSpend[[#This Row],[Activity]]&lt;&gt;"",VLOOKUP(TimeSpend[[#This Row],[Activity]],Activity,2,FALSE),"")</f>
        <v/>
      </c>
    </row>
    <row r="3117" spans="3:15" ht="16.5" customHeight="1" x14ac:dyDescent="0.25">
      <c r="C3117" s="68" t="str">
        <f t="shared" si="51"/>
        <v/>
      </c>
      <c r="D3117" s="69" t="str">
        <f>IF(TimeSpend[[#This Row],[Network Description]]&lt;&gt;"",VLOOKUP(TimeSpend[[#This Row],[Network Description]],Projects!A:B,2,0),"")</f>
        <v/>
      </c>
      <c r="F3117" s="96"/>
      <c r="L3117" s="69" t="str">
        <f>IF(TimeSpend[[#This Row],[Personnel number]]&lt;&gt;"",Utilization!$J$2,"")</f>
        <v/>
      </c>
      <c r="M3117" s="69" t="str">
        <f>IF(TimeSpend[[#This Row],[Personnel number]]&lt;&gt;"",VLOOKUP(TimeSpend[[#This Row],[Personnel number]],Users!A:B,2,0),"")</f>
        <v/>
      </c>
      <c r="N3117" s="69" t="str">
        <f>IF(TimeSpend[[#This Row],[Network Description]]&lt;&gt;"",VLOOKUP(TimeSpend[[#This Row],[Network Description]],Projects!A:C,3,0),"")</f>
        <v/>
      </c>
      <c r="O3117" s="69" t="str">
        <f>IF(TimeSpend[[#This Row],[Activity]]&lt;&gt;"",VLOOKUP(TimeSpend[[#This Row],[Activity]],Activity,2,FALSE),"")</f>
        <v/>
      </c>
    </row>
    <row r="3118" spans="3:15" ht="16.5" customHeight="1" x14ac:dyDescent="0.25">
      <c r="C3118" s="68" t="str">
        <f t="shared" si="51"/>
        <v/>
      </c>
      <c r="D3118" s="69" t="str">
        <f>IF(TimeSpend[[#This Row],[Network Description]]&lt;&gt;"",VLOOKUP(TimeSpend[[#This Row],[Network Description]],Projects!A:B,2,0),"")</f>
        <v/>
      </c>
      <c r="F3118" s="96"/>
      <c r="L3118" s="69" t="str">
        <f>IF(TimeSpend[[#This Row],[Personnel number]]&lt;&gt;"",Utilization!$J$2,"")</f>
        <v/>
      </c>
      <c r="M3118" s="69" t="str">
        <f>IF(TimeSpend[[#This Row],[Personnel number]]&lt;&gt;"",VLOOKUP(TimeSpend[[#This Row],[Personnel number]],Users!A:B,2,0),"")</f>
        <v/>
      </c>
      <c r="N3118" s="69" t="str">
        <f>IF(TimeSpend[[#This Row],[Network Description]]&lt;&gt;"",VLOOKUP(TimeSpend[[#This Row],[Network Description]],Projects!A:C,3,0),"")</f>
        <v/>
      </c>
      <c r="O3118" s="69" t="str">
        <f>IF(TimeSpend[[#This Row],[Activity]]&lt;&gt;"",VLOOKUP(TimeSpend[[#This Row],[Activity]],Activity,2,FALSE),"")</f>
        <v/>
      </c>
    </row>
    <row r="3119" spans="3:15" ht="16.5" customHeight="1" x14ac:dyDescent="0.25">
      <c r="C3119" s="68" t="str">
        <f t="shared" si="51"/>
        <v/>
      </c>
      <c r="D3119" s="69" t="str">
        <f>IF(TimeSpend[[#This Row],[Network Description]]&lt;&gt;"",VLOOKUP(TimeSpend[[#This Row],[Network Description]],Projects!A:B,2,0),"")</f>
        <v/>
      </c>
      <c r="F3119" s="96"/>
      <c r="L3119" s="69" t="str">
        <f>IF(TimeSpend[[#This Row],[Personnel number]]&lt;&gt;"",Utilization!$J$2,"")</f>
        <v/>
      </c>
      <c r="M3119" s="69" t="str">
        <f>IF(TimeSpend[[#This Row],[Personnel number]]&lt;&gt;"",VLOOKUP(TimeSpend[[#This Row],[Personnel number]],Users!A:B,2,0),"")</f>
        <v/>
      </c>
      <c r="N3119" s="69" t="str">
        <f>IF(TimeSpend[[#This Row],[Network Description]]&lt;&gt;"",VLOOKUP(TimeSpend[[#This Row],[Network Description]],Projects!A:C,3,0),"")</f>
        <v/>
      </c>
      <c r="O3119" s="69" t="str">
        <f>IF(TimeSpend[[#This Row],[Activity]]&lt;&gt;"",VLOOKUP(TimeSpend[[#This Row],[Activity]],Activity,2,FALSE),"")</f>
        <v/>
      </c>
    </row>
    <row r="3120" spans="3:15" ht="16.5" customHeight="1" x14ac:dyDescent="0.25">
      <c r="C3120" s="68" t="str">
        <f t="shared" si="51"/>
        <v/>
      </c>
      <c r="D3120" s="69" t="str">
        <f>IF(TimeSpend[[#This Row],[Network Description]]&lt;&gt;"",VLOOKUP(TimeSpend[[#This Row],[Network Description]],Projects!A:B,2,0),"")</f>
        <v/>
      </c>
      <c r="F3120" s="96"/>
      <c r="L3120" s="69" t="str">
        <f>IF(TimeSpend[[#This Row],[Personnel number]]&lt;&gt;"",Utilization!$J$2,"")</f>
        <v/>
      </c>
      <c r="M3120" s="69" t="str">
        <f>IF(TimeSpend[[#This Row],[Personnel number]]&lt;&gt;"",VLOOKUP(TimeSpend[[#This Row],[Personnel number]],Users!A:B,2,0),"")</f>
        <v/>
      </c>
      <c r="N3120" s="69" t="str">
        <f>IF(TimeSpend[[#This Row],[Network Description]]&lt;&gt;"",VLOOKUP(TimeSpend[[#This Row],[Network Description]],Projects!A:C,3,0),"")</f>
        <v/>
      </c>
      <c r="O3120" s="69" t="str">
        <f>IF(TimeSpend[[#This Row],[Activity]]&lt;&gt;"",VLOOKUP(TimeSpend[[#This Row],[Activity]],Activity,2,FALSE),"")</f>
        <v/>
      </c>
    </row>
    <row r="3121" spans="3:15" ht="16.5" customHeight="1" x14ac:dyDescent="0.25">
      <c r="C3121" s="68" t="str">
        <f t="shared" si="51"/>
        <v/>
      </c>
      <c r="D3121" s="69" t="str">
        <f>IF(TimeSpend[[#This Row],[Network Description]]&lt;&gt;"",VLOOKUP(TimeSpend[[#This Row],[Network Description]],Projects!A:B,2,0),"")</f>
        <v/>
      </c>
      <c r="F3121" s="96"/>
      <c r="L3121" s="69" t="str">
        <f>IF(TimeSpend[[#This Row],[Personnel number]]&lt;&gt;"",Utilization!$J$2,"")</f>
        <v/>
      </c>
      <c r="M3121" s="69" t="str">
        <f>IF(TimeSpend[[#This Row],[Personnel number]]&lt;&gt;"",VLOOKUP(TimeSpend[[#This Row],[Personnel number]],Users!A:B,2,0),"")</f>
        <v/>
      </c>
      <c r="N3121" s="69" t="str">
        <f>IF(TimeSpend[[#This Row],[Network Description]]&lt;&gt;"",VLOOKUP(TimeSpend[[#This Row],[Network Description]],Projects!A:C,3,0),"")</f>
        <v/>
      </c>
      <c r="O3121" s="69" t="str">
        <f>IF(TimeSpend[[#This Row],[Activity]]&lt;&gt;"",VLOOKUP(TimeSpend[[#This Row],[Activity]],Activity,2,FALSE),"")</f>
        <v/>
      </c>
    </row>
    <row r="3122" spans="3:15" ht="16.5" customHeight="1" x14ac:dyDescent="0.25">
      <c r="C3122" s="68" t="str">
        <f t="shared" si="51"/>
        <v/>
      </c>
      <c r="D3122" s="69" t="str">
        <f>IF(TimeSpend[[#This Row],[Network Description]]&lt;&gt;"",VLOOKUP(TimeSpend[[#This Row],[Network Description]],Projects!A:B,2,0),"")</f>
        <v/>
      </c>
      <c r="F3122" s="96"/>
      <c r="L3122" s="69" t="str">
        <f>IF(TimeSpend[[#This Row],[Personnel number]]&lt;&gt;"",Utilization!$J$2,"")</f>
        <v/>
      </c>
      <c r="M3122" s="69" t="str">
        <f>IF(TimeSpend[[#This Row],[Personnel number]]&lt;&gt;"",VLOOKUP(TimeSpend[[#This Row],[Personnel number]],Users!A:B,2,0),"")</f>
        <v/>
      </c>
      <c r="N3122" s="69" t="str">
        <f>IF(TimeSpend[[#This Row],[Network Description]]&lt;&gt;"",VLOOKUP(TimeSpend[[#This Row],[Network Description]],Projects!A:C,3,0),"")</f>
        <v/>
      </c>
      <c r="O3122" s="69" t="str">
        <f>IF(TimeSpend[[#This Row],[Activity]]&lt;&gt;"",VLOOKUP(TimeSpend[[#This Row],[Activity]],Activity,2,FALSE),"")</f>
        <v/>
      </c>
    </row>
    <row r="3123" spans="3:15" ht="16.5" customHeight="1" x14ac:dyDescent="0.25">
      <c r="C3123" s="68" t="str">
        <f t="shared" si="51"/>
        <v/>
      </c>
      <c r="D3123" s="69" t="str">
        <f>IF(TimeSpend[[#This Row],[Network Description]]&lt;&gt;"",VLOOKUP(TimeSpend[[#This Row],[Network Description]],Projects!A:B,2,0),"")</f>
        <v/>
      </c>
      <c r="F3123" s="96"/>
      <c r="L3123" s="69" t="str">
        <f>IF(TimeSpend[[#This Row],[Personnel number]]&lt;&gt;"",Utilization!$J$2,"")</f>
        <v/>
      </c>
      <c r="M3123" s="69" t="str">
        <f>IF(TimeSpend[[#This Row],[Personnel number]]&lt;&gt;"",VLOOKUP(TimeSpend[[#This Row],[Personnel number]],Users!A:B,2,0),"")</f>
        <v/>
      </c>
      <c r="N3123" s="69" t="str">
        <f>IF(TimeSpend[[#This Row],[Network Description]]&lt;&gt;"",VLOOKUP(TimeSpend[[#This Row],[Network Description]],Projects!A:C,3,0),"")</f>
        <v/>
      </c>
      <c r="O3123" s="69" t="str">
        <f>IF(TimeSpend[[#This Row],[Activity]]&lt;&gt;"",VLOOKUP(TimeSpend[[#This Row],[Activity]],Activity,2,FALSE),"")</f>
        <v/>
      </c>
    </row>
    <row r="3124" spans="3:15" ht="16.5" customHeight="1" x14ac:dyDescent="0.25">
      <c r="C3124" s="68" t="str">
        <f t="shared" si="51"/>
        <v/>
      </c>
      <c r="D3124" s="69" t="str">
        <f>IF(TimeSpend[[#This Row],[Network Description]]&lt;&gt;"",VLOOKUP(TimeSpend[[#This Row],[Network Description]],Projects!A:B,2,0),"")</f>
        <v/>
      </c>
      <c r="F3124" s="96"/>
      <c r="L3124" s="69" t="str">
        <f>IF(TimeSpend[[#This Row],[Personnel number]]&lt;&gt;"",Utilization!$J$2,"")</f>
        <v/>
      </c>
      <c r="M3124" s="69" t="str">
        <f>IF(TimeSpend[[#This Row],[Personnel number]]&lt;&gt;"",VLOOKUP(TimeSpend[[#This Row],[Personnel number]],Users!A:B,2,0),"")</f>
        <v/>
      </c>
      <c r="N3124" s="69" t="str">
        <f>IF(TimeSpend[[#This Row],[Network Description]]&lt;&gt;"",VLOOKUP(TimeSpend[[#This Row],[Network Description]],Projects!A:C,3,0),"")</f>
        <v/>
      </c>
      <c r="O3124" s="69" t="str">
        <f>IF(TimeSpend[[#This Row],[Activity]]&lt;&gt;"",VLOOKUP(TimeSpend[[#This Row],[Activity]],Activity,2,FALSE),"")</f>
        <v/>
      </c>
    </row>
    <row r="3125" spans="3:15" ht="16.5" customHeight="1" x14ac:dyDescent="0.25">
      <c r="C3125" s="68" t="str">
        <f t="shared" si="51"/>
        <v/>
      </c>
      <c r="D3125" s="69" t="str">
        <f>IF(TimeSpend[[#This Row],[Network Description]]&lt;&gt;"",VLOOKUP(TimeSpend[[#This Row],[Network Description]],Projects!A:B,2,0),"")</f>
        <v/>
      </c>
      <c r="F3125" s="96"/>
      <c r="L3125" s="69" t="str">
        <f>IF(TimeSpend[[#This Row],[Personnel number]]&lt;&gt;"",Utilization!$J$2,"")</f>
        <v/>
      </c>
      <c r="M3125" s="69" t="str">
        <f>IF(TimeSpend[[#This Row],[Personnel number]]&lt;&gt;"",VLOOKUP(TimeSpend[[#This Row],[Personnel number]],Users!A:B,2,0),"")</f>
        <v/>
      </c>
      <c r="N3125" s="69" t="str">
        <f>IF(TimeSpend[[#This Row],[Network Description]]&lt;&gt;"",VLOOKUP(TimeSpend[[#This Row],[Network Description]],Projects!A:C,3,0),"")</f>
        <v/>
      </c>
      <c r="O3125" s="69" t="str">
        <f>IF(TimeSpend[[#This Row],[Activity]]&lt;&gt;"",VLOOKUP(TimeSpend[[#This Row],[Activity]],Activity,2,FALSE),"")</f>
        <v/>
      </c>
    </row>
    <row r="3126" spans="3:15" ht="16.5" customHeight="1" x14ac:dyDescent="0.25">
      <c r="C3126" s="68" t="str">
        <f t="shared" si="51"/>
        <v/>
      </c>
      <c r="D3126" s="69" t="str">
        <f>IF(TimeSpend[[#This Row],[Network Description]]&lt;&gt;"",VLOOKUP(TimeSpend[[#This Row],[Network Description]],Projects!A:B,2,0),"")</f>
        <v/>
      </c>
      <c r="F3126" s="96"/>
      <c r="L3126" s="69" t="str">
        <f>IF(TimeSpend[[#This Row],[Personnel number]]&lt;&gt;"",Utilization!$J$2,"")</f>
        <v/>
      </c>
      <c r="M3126" s="69" t="str">
        <f>IF(TimeSpend[[#This Row],[Personnel number]]&lt;&gt;"",VLOOKUP(TimeSpend[[#This Row],[Personnel number]],Users!A:B,2,0),"")</f>
        <v/>
      </c>
      <c r="N3126" s="69" t="str">
        <f>IF(TimeSpend[[#This Row],[Network Description]]&lt;&gt;"",VLOOKUP(TimeSpend[[#This Row],[Network Description]],Projects!A:C,3,0),"")</f>
        <v/>
      </c>
      <c r="O3126" s="69" t="str">
        <f>IF(TimeSpend[[#This Row],[Activity]]&lt;&gt;"",VLOOKUP(TimeSpend[[#This Row],[Activity]],Activity,2,FALSE),"")</f>
        <v/>
      </c>
    </row>
    <row r="3127" spans="3:15" ht="16.5" customHeight="1" x14ac:dyDescent="0.25">
      <c r="C3127" s="68" t="str">
        <f t="shared" si="51"/>
        <v/>
      </c>
      <c r="D3127" s="69" t="str">
        <f>IF(TimeSpend[[#This Row],[Network Description]]&lt;&gt;"",VLOOKUP(TimeSpend[[#This Row],[Network Description]],Projects!A:B,2,0),"")</f>
        <v/>
      </c>
      <c r="F3127" s="96"/>
      <c r="L3127" s="69" t="str">
        <f>IF(TimeSpend[[#This Row],[Personnel number]]&lt;&gt;"",Utilization!$J$2,"")</f>
        <v/>
      </c>
      <c r="M3127" s="69" t="str">
        <f>IF(TimeSpend[[#This Row],[Personnel number]]&lt;&gt;"",VLOOKUP(TimeSpend[[#This Row],[Personnel number]],Users!A:B,2,0),"")</f>
        <v/>
      </c>
      <c r="N3127" s="69" t="str">
        <f>IF(TimeSpend[[#This Row],[Network Description]]&lt;&gt;"",VLOOKUP(TimeSpend[[#This Row],[Network Description]],Projects!A:C,3,0),"")</f>
        <v/>
      </c>
      <c r="O3127" s="69" t="str">
        <f>IF(TimeSpend[[#This Row],[Activity]]&lt;&gt;"",VLOOKUP(TimeSpend[[#This Row],[Activity]],Activity,2,FALSE),"")</f>
        <v/>
      </c>
    </row>
    <row r="3128" spans="3:15" ht="16.5" customHeight="1" x14ac:dyDescent="0.25">
      <c r="C3128" s="68" t="str">
        <f t="shared" si="51"/>
        <v/>
      </c>
      <c r="D3128" s="69" t="str">
        <f>IF(TimeSpend[[#This Row],[Network Description]]&lt;&gt;"",VLOOKUP(TimeSpend[[#This Row],[Network Description]],Projects!A:B,2,0),"")</f>
        <v/>
      </c>
      <c r="F3128" s="96"/>
      <c r="L3128" s="69" t="str">
        <f>IF(TimeSpend[[#This Row],[Personnel number]]&lt;&gt;"",Utilization!$J$2,"")</f>
        <v/>
      </c>
      <c r="M3128" s="69" t="str">
        <f>IF(TimeSpend[[#This Row],[Personnel number]]&lt;&gt;"",VLOOKUP(TimeSpend[[#This Row],[Personnel number]],Users!A:B,2,0),"")</f>
        <v/>
      </c>
      <c r="N3128" s="69" t="str">
        <f>IF(TimeSpend[[#This Row],[Network Description]]&lt;&gt;"",VLOOKUP(TimeSpend[[#This Row],[Network Description]],Projects!A:C,3,0),"")</f>
        <v/>
      </c>
      <c r="O3128" s="69" t="str">
        <f>IF(TimeSpend[[#This Row],[Activity]]&lt;&gt;"",VLOOKUP(TimeSpend[[#This Row],[Activity]],Activity,2,FALSE),"")</f>
        <v/>
      </c>
    </row>
    <row r="3129" spans="3:15" ht="16.5" customHeight="1" x14ac:dyDescent="0.25">
      <c r="C3129" s="68" t="str">
        <f t="shared" si="51"/>
        <v/>
      </c>
      <c r="D3129" s="69" t="str">
        <f>IF(TimeSpend[[#This Row],[Network Description]]&lt;&gt;"",VLOOKUP(TimeSpend[[#This Row],[Network Description]],Projects!A:B,2,0),"")</f>
        <v/>
      </c>
      <c r="F3129" s="96"/>
      <c r="L3129" s="69" t="str">
        <f>IF(TimeSpend[[#This Row],[Personnel number]]&lt;&gt;"",Utilization!$J$2,"")</f>
        <v/>
      </c>
      <c r="M3129" s="69" t="str">
        <f>IF(TimeSpend[[#This Row],[Personnel number]]&lt;&gt;"",VLOOKUP(TimeSpend[[#This Row],[Personnel number]],Users!A:B,2,0),"")</f>
        <v/>
      </c>
      <c r="N3129" s="69" t="str">
        <f>IF(TimeSpend[[#This Row],[Network Description]]&lt;&gt;"",VLOOKUP(TimeSpend[[#This Row],[Network Description]],Projects!A:C,3,0),"")</f>
        <v/>
      </c>
      <c r="O3129" s="69" t="str">
        <f>IF(TimeSpend[[#This Row],[Activity]]&lt;&gt;"",VLOOKUP(TimeSpend[[#This Row],[Activity]],Activity,2,FALSE),"")</f>
        <v/>
      </c>
    </row>
    <row r="3130" spans="3:15" ht="16.5" customHeight="1" x14ac:dyDescent="0.25">
      <c r="C3130" s="68" t="str">
        <f t="shared" si="51"/>
        <v/>
      </c>
      <c r="D3130" s="69" t="str">
        <f>IF(TimeSpend[[#This Row],[Network Description]]&lt;&gt;"",VLOOKUP(TimeSpend[[#This Row],[Network Description]],Projects!A:B,2,0),"")</f>
        <v/>
      </c>
      <c r="F3130" s="96"/>
      <c r="L3130" s="69" t="str">
        <f>IF(TimeSpend[[#This Row],[Personnel number]]&lt;&gt;"",Utilization!$J$2,"")</f>
        <v/>
      </c>
      <c r="M3130" s="69" t="str">
        <f>IF(TimeSpend[[#This Row],[Personnel number]]&lt;&gt;"",VLOOKUP(TimeSpend[[#This Row],[Personnel number]],Users!A:B,2,0),"")</f>
        <v/>
      </c>
      <c r="N3130" s="69" t="str">
        <f>IF(TimeSpend[[#This Row],[Network Description]]&lt;&gt;"",VLOOKUP(TimeSpend[[#This Row],[Network Description]],Projects!A:C,3,0),"")</f>
        <v/>
      </c>
      <c r="O3130" s="69" t="str">
        <f>IF(TimeSpend[[#This Row],[Activity]]&lt;&gt;"",VLOOKUP(TimeSpend[[#This Row],[Activity]],Activity,2,FALSE),"")</f>
        <v/>
      </c>
    </row>
    <row r="3131" spans="3:15" ht="16.5" customHeight="1" x14ac:dyDescent="0.25">
      <c r="C3131" s="68" t="str">
        <f t="shared" si="51"/>
        <v/>
      </c>
      <c r="D3131" s="69" t="str">
        <f>IF(TimeSpend[[#This Row],[Network Description]]&lt;&gt;"",VLOOKUP(TimeSpend[[#This Row],[Network Description]],Projects!A:B,2,0),"")</f>
        <v/>
      </c>
      <c r="F3131" s="96"/>
      <c r="L3131" s="69" t="str">
        <f>IF(TimeSpend[[#This Row],[Personnel number]]&lt;&gt;"",Utilization!$J$2,"")</f>
        <v/>
      </c>
      <c r="M3131" s="69" t="str">
        <f>IF(TimeSpend[[#This Row],[Personnel number]]&lt;&gt;"",VLOOKUP(TimeSpend[[#This Row],[Personnel number]],Users!A:B,2,0),"")</f>
        <v/>
      </c>
      <c r="N3131" s="69" t="str">
        <f>IF(TimeSpend[[#This Row],[Network Description]]&lt;&gt;"",VLOOKUP(TimeSpend[[#This Row],[Network Description]],Projects!A:C,3,0),"")</f>
        <v/>
      </c>
      <c r="O3131" s="69" t="str">
        <f>IF(TimeSpend[[#This Row],[Activity]]&lt;&gt;"",VLOOKUP(TimeSpend[[#This Row],[Activity]],Activity,2,FALSE),"")</f>
        <v/>
      </c>
    </row>
    <row r="3132" spans="3:15" ht="16.5" customHeight="1" x14ac:dyDescent="0.25">
      <c r="C3132" s="68" t="str">
        <f t="shared" si="51"/>
        <v/>
      </c>
      <c r="D3132" s="69" t="str">
        <f>IF(TimeSpend[[#This Row],[Network Description]]&lt;&gt;"",VLOOKUP(TimeSpend[[#This Row],[Network Description]],Projects!A:B,2,0),"")</f>
        <v/>
      </c>
      <c r="F3132" s="96"/>
      <c r="L3132" s="69" t="str">
        <f>IF(TimeSpend[[#This Row],[Personnel number]]&lt;&gt;"",Utilization!$J$2,"")</f>
        <v/>
      </c>
      <c r="M3132" s="69" t="str">
        <f>IF(TimeSpend[[#This Row],[Personnel number]]&lt;&gt;"",VLOOKUP(TimeSpend[[#This Row],[Personnel number]],Users!A:B,2,0),"")</f>
        <v/>
      </c>
      <c r="N3132" s="69" t="str">
        <f>IF(TimeSpend[[#This Row],[Network Description]]&lt;&gt;"",VLOOKUP(TimeSpend[[#This Row],[Network Description]],Projects!A:C,3,0),"")</f>
        <v/>
      </c>
      <c r="O3132" s="69" t="str">
        <f>IF(TimeSpend[[#This Row],[Activity]]&lt;&gt;"",VLOOKUP(TimeSpend[[#This Row],[Activity]],Activity,2,FALSE),"")</f>
        <v/>
      </c>
    </row>
    <row r="3133" spans="3:15" ht="16.5" customHeight="1" x14ac:dyDescent="0.25">
      <c r="C3133" s="68" t="str">
        <f t="shared" si="51"/>
        <v/>
      </c>
      <c r="D3133" s="69" t="str">
        <f>IF(TimeSpend[[#This Row],[Network Description]]&lt;&gt;"",VLOOKUP(TimeSpend[[#This Row],[Network Description]],Projects!A:B,2,0),"")</f>
        <v/>
      </c>
      <c r="F3133" s="96"/>
      <c r="L3133" s="69" t="str">
        <f>IF(TimeSpend[[#This Row],[Personnel number]]&lt;&gt;"",Utilization!$J$2,"")</f>
        <v/>
      </c>
      <c r="M3133" s="69" t="str">
        <f>IF(TimeSpend[[#This Row],[Personnel number]]&lt;&gt;"",VLOOKUP(TimeSpend[[#This Row],[Personnel number]],Users!A:B,2,0),"")</f>
        <v/>
      </c>
      <c r="N3133" s="69" t="str">
        <f>IF(TimeSpend[[#This Row],[Network Description]]&lt;&gt;"",VLOOKUP(TimeSpend[[#This Row],[Network Description]],Projects!A:C,3,0),"")</f>
        <v/>
      </c>
      <c r="O3133" s="69" t="str">
        <f>IF(TimeSpend[[#This Row],[Activity]]&lt;&gt;"",VLOOKUP(TimeSpend[[#This Row],[Activity]],Activity,2,FALSE),"")</f>
        <v/>
      </c>
    </row>
    <row r="3134" spans="3:15" ht="16.5" customHeight="1" x14ac:dyDescent="0.25">
      <c r="C3134" s="68" t="str">
        <f t="shared" si="51"/>
        <v/>
      </c>
      <c r="D3134" s="69" t="str">
        <f>IF(TimeSpend[[#This Row],[Network Description]]&lt;&gt;"",VLOOKUP(TimeSpend[[#This Row],[Network Description]],Projects!A:B,2,0),"")</f>
        <v/>
      </c>
      <c r="F3134" s="96"/>
      <c r="L3134" s="69" t="str">
        <f>IF(TimeSpend[[#This Row],[Personnel number]]&lt;&gt;"",Utilization!$J$2,"")</f>
        <v/>
      </c>
      <c r="M3134" s="69" t="str">
        <f>IF(TimeSpend[[#This Row],[Personnel number]]&lt;&gt;"",VLOOKUP(TimeSpend[[#This Row],[Personnel number]],Users!A:B,2,0),"")</f>
        <v/>
      </c>
      <c r="N3134" s="69" t="str">
        <f>IF(TimeSpend[[#This Row],[Network Description]]&lt;&gt;"",VLOOKUP(TimeSpend[[#This Row],[Network Description]],Projects!A:C,3,0),"")</f>
        <v/>
      </c>
      <c r="O3134" s="69" t="str">
        <f>IF(TimeSpend[[#This Row],[Activity]]&lt;&gt;"",VLOOKUP(TimeSpend[[#This Row],[Activity]],Activity,2,FALSE),"")</f>
        <v/>
      </c>
    </row>
    <row r="3135" spans="3:15" ht="16.5" customHeight="1" x14ac:dyDescent="0.25">
      <c r="C3135" s="68" t="str">
        <f t="shared" si="51"/>
        <v/>
      </c>
      <c r="D3135" s="69" t="str">
        <f>IF(TimeSpend[[#This Row],[Network Description]]&lt;&gt;"",VLOOKUP(TimeSpend[[#This Row],[Network Description]],Projects!A:B,2,0),"")</f>
        <v/>
      </c>
      <c r="F3135" s="96"/>
      <c r="L3135" s="69" t="str">
        <f>IF(TimeSpend[[#This Row],[Personnel number]]&lt;&gt;"",Utilization!$J$2,"")</f>
        <v/>
      </c>
      <c r="M3135" s="69" t="str">
        <f>IF(TimeSpend[[#This Row],[Personnel number]]&lt;&gt;"",VLOOKUP(TimeSpend[[#This Row],[Personnel number]],Users!A:B,2,0),"")</f>
        <v/>
      </c>
      <c r="N3135" s="69" t="str">
        <f>IF(TimeSpend[[#This Row],[Network Description]]&lt;&gt;"",VLOOKUP(TimeSpend[[#This Row],[Network Description]],Projects!A:C,3,0),"")</f>
        <v/>
      </c>
      <c r="O3135" s="69" t="str">
        <f>IF(TimeSpend[[#This Row],[Activity]]&lt;&gt;"",VLOOKUP(TimeSpend[[#This Row],[Activity]],Activity,2,FALSE),"")</f>
        <v/>
      </c>
    </row>
    <row r="3136" spans="3:15" ht="16.5" customHeight="1" x14ac:dyDescent="0.25">
      <c r="C3136" s="68" t="str">
        <f t="shared" si="51"/>
        <v/>
      </c>
      <c r="D3136" s="69" t="str">
        <f>IF(TimeSpend[[#This Row],[Network Description]]&lt;&gt;"",VLOOKUP(TimeSpend[[#This Row],[Network Description]],Projects!A:B,2,0),"")</f>
        <v/>
      </c>
      <c r="F3136" s="96"/>
      <c r="L3136" s="69" t="str">
        <f>IF(TimeSpend[[#This Row],[Personnel number]]&lt;&gt;"",Utilization!$J$2,"")</f>
        <v/>
      </c>
      <c r="M3136" s="69" t="str">
        <f>IF(TimeSpend[[#This Row],[Personnel number]]&lt;&gt;"",VLOOKUP(TimeSpend[[#This Row],[Personnel number]],Users!A:B,2,0),"")</f>
        <v/>
      </c>
      <c r="N3136" s="69" t="str">
        <f>IF(TimeSpend[[#This Row],[Network Description]]&lt;&gt;"",VLOOKUP(TimeSpend[[#This Row],[Network Description]],Projects!A:C,3,0),"")</f>
        <v/>
      </c>
      <c r="O3136" s="69" t="str">
        <f>IF(TimeSpend[[#This Row],[Activity]]&lt;&gt;"",VLOOKUP(TimeSpend[[#This Row],[Activity]],Activity,2,FALSE),"")</f>
        <v/>
      </c>
    </row>
    <row r="3137" spans="3:15" ht="16.5" customHeight="1" x14ac:dyDescent="0.25">
      <c r="C3137" s="68" t="str">
        <f t="shared" ref="C3137:C3200" si="52">IF((I3137-INT(I3137))*24-(H3137-INT(H3137))*24=0,"",(I3137-INT(I3137))*24-(H3137-INT(H3137))*24)</f>
        <v/>
      </c>
      <c r="D3137" s="69" t="str">
        <f>IF(TimeSpend[[#This Row],[Network Description]]&lt;&gt;"",VLOOKUP(TimeSpend[[#This Row],[Network Description]],Projects!A:B,2,0),"")</f>
        <v/>
      </c>
      <c r="F3137" s="96"/>
      <c r="L3137" s="69" t="str">
        <f>IF(TimeSpend[[#This Row],[Personnel number]]&lt;&gt;"",Utilization!$J$2,"")</f>
        <v/>
      </c>
      <c r="M3137" s="69" t="str">
        <f>IF(TimeSpend[[#This Row],[Personnel number]]&lt;&gt;"",VLOOKUP(TimeSpend[[#This Row],[Personnel number]],Users!A:B,2,0),"")</f>
        <v/>
      </c>
      <c r="N3137" s="69" t="str">
        <f>IF(TimeSpend[[#This Row],[Network Description]]&lt;&gt;"",VLOOKUP(TimeSpend[[#This Row],[Network Description]],Projects!A:C,3,0),"")</f>
        <v/>
      </c>
      <c r="O3137" s="69" t="str">
        <f>IF(TimeSpend[[#This Row],[Activity]]&lt;&gt;"",VLOOKUP(TimeSpend[[#This Row],[Activity]],Activity,2,FALSE),"")</f>
        <v/>
      </c>
    </row>
    <row r="3138" spans="3:15" ht="16.5" customHeight="1" x14ac:dyDescent="0.25">
      <c r="C3138" s="68" t="str">
        <f t="shared" si="52"/>
        <v/>
      </c>
      <c r="D3138" s="69" t="str">
        <f>IF(TimeSpend[[#This Row],[Network Description]]&lt;&gt;"",VLOOKUP(TimeSpend[[#This Row],[Network Description]],Projects!A:B,2,0),"")</f>
        <v/>
      </c>
      <c r="F3138" s="96"/>
      <c r="L3138" s="69" t="str">
        <f>IF(TimeSpend[[#This Row],[Personnel number]]&lt;&gt;"",Utilization!$J$2,"")</f>
        <v/>
      </c>
      <c r="M3138" s="69" t="str">
        <f>IF(TimeSpend[[#This Row],[Personnel number]]&lt;&gt;"",VLOOKUP(TimeSpend[[#This Row],[Personnel number]],Users!A:B,2,0),"")</f>
        <v/>
      </c>
      <c r="N3138" s="69" t="str">
        <f>IF(TimeSpend[[#This Row],[Network Description]]&lt;&gt;"",VLOOKUP(TimeSpend[[#This Row],[Network Description]],Projects!A:C,3,0),"")</f>
        <v/>
      </c>
      <c r="O3138" s="69" t="str">
        <f>IF(TimeSpend[[#This Row],[Activity]]&lt;&gt;"",VLOOKUP(TimeSpend[[#This Row],[Activity]],Activity,2,FALSE),"")</f>
        <v/>
      </c>
    </row>
    <row r="3139" spans="3:15" ht="16.5" customHeight="1" x14ac:dyDescent="0.25">
      <c r="C3139" s="68" t="str">
        <f t="shared" si="52"/>
        <v/>
      </c>
      <c r="D3139" s="69" t="str">
        <f>IF(TimeSpend[[#This Row],[Network Description]]&lt;&gt;"",VLOOKUP(TimeSpend[[#This Row],[Network Description]],Projects!A:B,2,0),"")</f>
        <v/>
      </c>
      <c r="F3139" s="96"/>
      <c r="L3139" s="69" t="str">
        <f>IF(TimeSpend[[#This Row],[Personnel number]]&lt;&gt;"",Utilization!$J$2,"")</f>
        <v/>
      </c>
      <c r="M3139" s="69" t="str">
        <f>IF(TimeSpend[[#This Row],[Personnel number]]&lt;&gt;"",VLOOKUP(TimeSpend[[#This Row],[Personnel number]],Users!A:B,2,0),"")</f>
        <v/>
      </c>
      <c r="N3139" s="69" t="str">
        <f>IF(TimeSpend[[#This Row],[Network Description]]&lt;&gt;"",VLOOKUP(TimeSpend[[#This Row],[Network Description]],Projects!A:C,3,0),"")</f>
        <v/>
      </c>
      <c r="O3139" s="69" t="str">
        <f>IF(TimeSpend[[#This Row],[Activity]]&lt;&gt;"",VLOOKUP(TimeSpend[[#This Row],[Activity]],Activity,2,FALSE),"")</f>
        <v/>
      </c>
    </row>
    <row r="3140" spans="3:15" ht="16.5" customHeight="1" x14ac:dyDescent="0.25">
      <c r="C3140" s="68" t="str">
        <f t="shared" si="52"/>
        <v/>
      </c>
      <c r="D3140" s="69" t="str">
        <f>IF(TimeSpend[[#This Row],[Network Description]]&lt;&gt;"",VLOOKUP(TimeSpend[[#This Row],[Network Description]],Projects!A:B,2,0),"")</f>
        <v/>
      </c>
      <c r="F3140" s="96"/>
      <c r="L3140" s="69" t="str">
        <f>IF(TimeSpend[[#This Row],[Personnel number]]&lt;&gt;"",Utilization!$J$2,"")</f>
        <v/>
      </c>
      <c r="M3140" s="69" t="str">
        <f>IF(TimeSpend[[#This Row],[Personnel number]]&lt;&gt;"",VLOOKUP(TimeSpend[[#This Row],[Personnel number]],Users!A:B,2,0),"")</f>
        <v/>
      </c>
      <c r="N3140" s="69" t="str">
        <f>IF(TimeSpend[[#This Row],[Network Description]]&lt;&gt;"",VLOOKUP(TimeSpend[[#This Row],[Network Description]],Projects!A:C,3,0),"")</f>
        <v/>
      </c>
      <c r="O3140" s="69" t="str">
        <f>IF(TimeSpend[[#This Row],[Activity]]&lt;&gt;"",VLOOKUP(TimeSpend[[#This Row],[Activity]],Activity,2,FALSE),"")</f>
        <v/>
      </c>
    </row>
    <row r="3141" spans="3:15" ht="16.5" customHeight="1" x14ac:dyDescent="0.25">
      <c r="C3141" s="68" t="str">
        <f t="shared" si="52"/>
        <v/>
      </c>
      <c r="D3141" s="69" t="str">
        <f>IF(TimeSpend[[#This Row],[Network Description]]&lt;&gt;"",VLOOKUP(TimeSpend[[#This Row],[Network Description]],Projects!A:B,2,0),"")</f>
        <v/>
      </c>
      <c r="F3141" s="96"/>
      <c r="L3141" s="69" t="str">
        <f>IF(TimeSpend[[#This Row],[Personnel number]]&lt;&gt;"",Utilization!$J$2,"")</f>
        <v/>
      </c>
      <c r="M3141" s="69" t="str">
        <f>IF(TimeSpend[[#This Row],[Personnel number]]&lt;&gt;"",VLOOKUP(TimeSpend[[#This Row],[Personnel number]],Users!A:B,2,0),"")</f>
        <v/>
      </c>
      <c r="N3141" s="69" t="str">
        <f>IF(TimeSpend[[#This Row],[Network Description]]&lt;&gt;"",VLOOKUP(TimeSpend[[#This Row],[Network Description]],Projects!A:C,3,0),"")</f>
        <v/>
      </c>
      <c r="O3141" s="69" t="str">
        <f>IF(TimeSpend[[#This Row],[Activity]]&lt;&gt;"",VLOOKUP(TimeSpend[[#This Row],[Activity]],Activity,2,FALSE),"")</f>
        <v/>
      </c>
    </row>
    <row r="3142" spans="3:15" ht="16.5" customHeight="1" x14ac:dyDescent="0.25">
      <c r="C3142" s="68" t="str">
        <f t="shared" si="52"/>
        <v/>
      </c>
      <c r="D3142" s="69" t="str">
        <f>IF(TimeSpend[[#This Row],[Network Description]]&lt;&gt;"",VLOOKUP(TimeSpend[[#This Row],[Network Description]],Projects!A:B,2,0),"")</f>
        <v/>
      </c>
      <c r="F3142" s="96"/>
      <c r="L3142" s="69" t="str">
        <f>IF(TimeSpend[[#This Row],[Personnel number]]&lt;&gt;"",Utilization!$J$2,"")</f>
        <v/>
      </c>
      <c r="M3142" s="69" t="str">
        <f>IF(TimeSpend[[#This Row],[Personnel number]]&lt;&gt;"",VLOOKUP(TimeSpend[[#This Row],[Personnel number]],Users!A:B,2,0),"")</f>
        <v/>
      </c>
      <c r="N3142" s="69" t="str">
        <f>IF(TimeSpend[[#This Row],[Network Description]]&lt;&gt;"",VLOOKUP(TimeSpend[[#This Row],[Network Description]],Projects!A:C,3,0),"")</f>
        <v/>
      </c>
      <c r="O3142" s="69" t="str">
        <f>IF(TimeSpend[[#This Row],[Activity]]&lt;&gt;"",VLOOKUP(TimeSpend[[#This Row],[Activity]],Activity,2,FALSE),"")</f>
        <v/>
      </c>
    </row>
    <row r="3143" spans="3:15" ht="16.5" customHeight="1" x14ac:dyDescent="0.25">
      <c r="C3143" s="68" t="str">
        <f t="shared" si="52"/>
        <v/>
      </c>
      <c r="D3143" s="69" t="str">
        <f>IF(TimeSpend[[#This Row],[Network Description]]&lt;&gt;"",VLOOKUP(TimeSpend[[#This Row],[Network Description]],Projects!A:B,2,0),"")</f>
        <v/>
      </c>
      <c r="F3143" s="96"/>
      <c r="L3143" s="69" t="str">
        <f>IF(TimeSpend[[#This Row],[Personnel number]]&lt;&gt;"",Utilization!$J$2,"")</f>
        <v/>
      </c>
      <c r="M3143" s="69" t="str">
        <f>IF(TimeSpend[[#This Row],[Personnel number]]&lt;&gt;"",VLOOKUP(TimeSpend[[#This Row],[Personnel number]],Users!A:B,2,0),"")</f>
        <v/>
      </c>
      <c r="N3143" s="69" t="str">
        <f>IF(TimeSpend[[#This Row],[Network Description]]&lt;&gt;"",VLOOKUP(TimeSpend[[#This Row],[Network Description]],Projects!A:C,3,0),"")</f>
        <v/>
      </c>
      <c r="O3143" s="69" t="str">
        <f>IF(TimeSpend[[#This Row],[Activity]]&lt;&gt;"",VLOOKUP(TimeSpend[[#This Row],[Activity]],Activity,2,FALSE),"")</f>
        <v/>
      </c>
    </row>
    <row r="3144" spans="3:15" ht="16.5" customHeight="1" x14ac:dyDescent="0.25">
      <c r="C3144" s="68" t="str">
        <f t="shared" si="52"/>
        <v/>
      </c>
      <c r="D3144" s="69" t="str">
        <f>IF(TimeSpend[[#This Row],[Network Description]]&lt;&gt;"",VLOOKUP(TimeSpend[[#This Row],[Network Description]],Projects!A:B,2,0),"")</f>
        <v/>
      </c>
      <c r="F3144" s="96"/>
      <c r="L3144" s="69" t="str">
        <f>IF(TimeSpend[[#This Row],[Personnel number]]&lt;&gt;"",Utilization!$J$2,"")</f>
        <v/>
      </c>
      <c r="M3144" s="69" t="str">
        <f>IF(TimeSpend[[#This Row],[Personnel number]]&lt;&gt;"",VLOOKUP(TimeSpend[[#This Row],[Personnel number]],Users!A:B,2,0),"")</f>
        <v/>
      </c>
      <c r="N3144" s="69" t="str">
        <f>IF(TimeSpend[[#This Row],[Network Description]]&lt;&gt;"",VLOOKUP(TimeSpend[[#This Row],[Network Description]],Projects!A:C,3,0),"")</f>
        <v/>
      </c>
      <c r="O3144" s="69" t="str">
        <f>IF(TimeSpend[[#This Row],[Activity]]&lt;&gt;"",VLOOKUP(TimeSpend[[#This Row],[Activity]],Activity,2,FALSE),"")</f>
        <v/>
      </c>
    </row>
    <row r="3145" spans="3:15" ht="16.5" customHeight="1" x14ac:dyDescent="0.25">
      <c r="C3145" s="68" t="str">
        <f t="shared" si="52"/>
        <v/>
      </c>
      <c r="D3145" s="69" t="str">
        <f>IF(TimeSpend[[#This Row],[Network Description]]&lt;&gt;"",VLOOKUP(TimeSpend[[#This Row],[Network Description]],Projects!A:B,2,0),"")</f>
        <v/>
      </c>
      <c r="F3145" s="96"/>
      <c r="L3145" s="69" t="str">
        <f>IF(TimeSpend[[#This Row],[Personnel number]]&lt;&gt;"",Utilization!$J$2,"")</f>
        <v/>
      </c>
      <c r="M3145" s="69" t="str">
        <f>IF(TimeSpend[[#This Row],[Personnel number]]&lt;&gt;"",VLOOKUP(TimeSpend[[#This Row],[Personnel number]],Users!A:B,2,0),"")</f>
        <v/>
      </c>
      <c r="N3145" s="69" t="str">
        <f>IF(TimeSpend[[#This Row],[Network Description]]&lt;&gt;"",VLOOKUP(TimeSpend[[#This Row],[Network Description]],Projects!A:C,3,0),"")</f>
        <v/>
      </c>
      <c r="O3145" s="69" t="str">
        <f>IF(TimeSpend[[#This Row],[Activity]]&lt;&gt;"",VLOOKUP(TimeSpend[[#This Row],[Activity]],Activity,2,FALSE),"")</f>
        <v/>
      </c>
    </row>
    <row r="3146" spans="3:15" ht="16.5" customHeight="1" x14ac:dyDescent="0.25">
      <c r="C3146" s="68" t="str">
        <f t="shared" si="52"/>
        <v/>
      </c>
      <c r="D3146" s="69" t="str">
        <f>IF(TimeSpend[[#This Row],[Network Description]]&lt;&gt;"",VLOOKUP(TimeSpend[[#This Row],[Network Description]],Projects!A:B,2,0),"")</f>
        <v/>
      </c>
      <c r="F3146" s="96"/>
      <c r="L3146" s="69" t="str">
        <f>IF(TimeSpend[[#This Row],[Personnel number]]&lt;&gt;"",Utilization!$J$2,"")</f>
        <v/>
      </c>
      <c r="M3146" s="69" t="str">
        <f>IF(TimeSpend[[#This Row],[Personnel number]]&lt;&gt;"",VLOOKUP(TimeSpend[[#This Row],[Personnel number]],Users!A:B,2,0),"")</f>
        <v/>
      </c>
      <c r="N3146" s="69" t="str">
        <f>IF(TimeSpend[[#This Row],[Network Description]]&lt;&gt;"",VLOOKUP(TimeSpend[[#This Row],[Network Description]],Projects!A:C,3,0),"")</f>
        <v/>
      </c>
      <c r="O3146" s="69" t="str">
        <f>IF(TimeSpend[[#This Row],[Activity]]&lt;&gt;"",VLOOKUP(TimeSpend[[#This Row],[Activity]],Activity,2,FALSE),"")</f>
        <v/>
      </c>
    </row>
    <row r="3147" spans="3:15" ht="16.5" customHeight="1" x14ac:dyDescent="0.25">
      <c r="C3147" s="68" t="str">
        <f t="shared" si="52"/>
        <v/>
      </c>
      <c r="D3147" s="69" t="str">
        <f>IF(TimeSpend[[#This Row],[Network Description]]&lt;&gt;"",VLOOKUP(TimeSpend[[#This Row],[Network Description]],Projects!A:B,2,0),"")</f>
        <v/>
      </c>
      <c r="F3147" s="96"/>
      <c r="L3147" s="69" t="str">
        <f>IF(TimeSpend[[#This Row],[Personnel number]]&lt;&gt;"",Utilization!$J$2,"")</f>
        <v/>
      </c>
      <c r="M3147" s="69" t="str">
        <f>IF(TimeSpend[[#This Row],[Personnel number]]&lt;&gt;"",VLOOKUP(TimeSpend[[#This Row],[Personnel number]],Users!A:B,2,0),"")</f>
        <v/>
      </c>
      <c r="N3147" s="69" t="str">
        <f>IF(TimeSpend[[#This Row],[Network Description]]&lt;&gt;"",VLOOKUP(TimeSpend[[#This Row],[Network Description]],Projects!A:C,3,0),"")</f>
        <v/>
      </c>
      <c r="O3147" s="69" t="str">
        <f>IF(TimeSpend[[#This Row],[Activity]]&lt;&gt;"",VLOOKUP(TimeSpend[[#This Row],[Activity]],Activity,2,FALSE),"")</f>
        <v/>
      </c>
    </row>
    <row r="3148" spans="3:15" ht="16.5" customHeight="1" x14ac:dyDescent="0.25">
      <c r="C3148" s="68" t="str">
        <f t="shared" si="52"/>
        <v/>
      </c>
      <c r="D3148" s="69" t="str">
        <f>IF(TimeSpend[[#This Row],[Network Description]]&lt;&gt;"",VLOOKUP(TimeSpend[[#This Row],[Network Description]],Projects!A:B,2,0),"")</f>
        <v/>
      </c>
      <c r="F3148" s="96"/>
      <c r="L3148" s="69" t="str">
        <f>IF(TimeSpend[[#This Row],[Personnel number]]&lt;&gt;"",Utilization!$J$2,"")</f>
        <v/>
      </c>
      <c r="M3148" s="69" t="str">
        <f>IF(TimeSpend[[#This Row],[Personnel number]]&lt;&gt;"",VLOOKUP(TimeSpend[[#This Row],[Personnel number]],Users!A:B,2,0),"")</f>
        <v/>
      </c>
      <c r="N3148" s="69" t="str">
        <f>IF(TimeSpend[[#This Row],[Network Description]]&lt;&gt;"",VLOOKUP(TimeSpend[[#This Row],[Network Description]],Projects!A:C,3,0),"")</f>
        <v/>
      </c>
      <c r="O3148" s="69" t="str">
        <f>IF(TimeSpend[[#This Row],[Activity]]&lt;&gt;"",VLOOKUP(TimeSpend[[#This Row],[Activity]],Activity,2,FALSE),"")</f>
        <v/>
      </c>
    </row>
    <row r="3149" spans="3:15" ht="16.5" customHeight="1" x14ac:dyDescent="0.25">
      <c r="C3149" s="68" t="str">
        <f t="shared" si="52"/>
        <v/>
      </c>
      <c r="D3149" s="69" t="str">
        <f>IF(TimeSpend[[#This Row],[Network Description]]&lt;&gt;"",VLOOKUP(TimeSpend[[#This Row],[Network Description]],Projects!A:B,2,0),"")</f>
        <v/>
      </c>
      <c r="F3149" s="96"/>
      <c r="L3149" s="69" t="str">
        <f>IF(TimeSpend[[#This Row],[Personnel number]]&lt;&gt;"",Utilization!$J$2,"")</f>
        <v/>
      </c>
      <c r="M3149" s="69" t="str">
        <f>IF(TimeSpend[[#This Row],[Personnel number]]&lt;&gt;"",VLOOKUP(TimeSpend[[#This Row],[Personnel number]],Users!A:B,2,0),"")</f>
        <v/>
      </c>
      <c r="N3149" s="69" t="str">
        <f>IF(TimeSpend[[#This Row],[Network Description]]&lt;&gt;"",VLOOKUP(TimeSpend[[#This Row],[Network Description]],Projects!A:C,3,0),"")</f>
        <v/>
      </c>
      <c r="O3149" s="69" t="str">
        <f>IF(TimeSpend[[#This Row],[Activity]]&lt;&gt;"",VLOOKUP(TimeSpend[[#This Row],[Activity]],Activity,2,FALSE),"")</f>
        <v/>
      </c>
    </row>
    <row r="3150" spans="3:15" ht="16.5" customHeight="1" x14ac:dyDescent="0.25">
      <c r="C3150" s="68" t="str">
        <f t="shared" si="52"/>
        <v/>
      </c>
      <c r="D3150" s="69" t="str">
        <f>IF(TimeSpend[[#This Row],[Network Description]]&lt;&gt;"",VLOOKUP(TimeSpend[[#This Row],[Network Description]],Projects!A:B,2,0),"")</f>
        <v/>
      </c>
      <c r="F3150" s="96"/>
      <c r="L3150" s="69" t="str">
        <f>IF(TimeSpend[[#This Row],[Personnel number]]&lt;&gt;"",Utilization!$J$2,"")</f>
        <v/>
      </c>
      <c r="M3150" s="69" t="str">
        <f>IF(TimeSpend[[#This Row],[Personnel number]]&lt;&gt;"",VLOOKUP(TimeSpend[[#This Row],[Personnel number]],Users!A:B,2,0),"")</f>
        <v/>
      </c>
      <c r="N3150" s="69" t="str">
        <f>IF(TimeSpend[[#This Row],[Network Description]]&lt;&gt;"",VLOOKUP(TimeSpend[[#This Row],[Network Description]],Projects!A:C,3,0),"")</f>
        <v/>
      </c>
      <c r="O3150" s="69" t="str">
        <f>IF(TimeSpend[[#This Row],[Activity]]&lt;&gt;"",VLOOKUP(TimeSpend[[#This Row],[Activity]],Activity,2,FALSE),"")</f>
        <v/>
      </c>
    </row>
    <row r="3151" spans="3:15" ht="16.5" customHeight="1" x14ac:dyDescent="0.25">
      <c r="C3151" s="68" t="str">
        <f t="shared" si="52"/>
        <v/>
      </c>
      <c r="D3151" s="69" t="str">
        <f>IF(TimeSpend[[#This Row],[Network Description]]&lt;&gt;"",VLOOKUP(TimeSpend[[#This Row],[Network Description]],Projects!A:B,2,0),"")</f>
        <v/>
      </c>
      <c r="F3151" s="96"/>
      <c r="L3151" s="69" t="str">
        <f>IF(TimeSpend[[#This Row],[Personnel number]]&lt;&gt;"",Utilization!$J$2,"")</f>
        <v/>
      </c>
      <c r="M3151" s="69" t="str">
        <f>IF(TimeSpend[[#This Row],[Personnel number]]&lt;&gt;"",VLOOKUP(TimeSpend[[#This Row],[Personnel number]],Users!A:B,2,0),"")</f>
        <v/>
      </c>
      <c r="N3151" s="69" t="str">
        <f>IF(TimeSpend[[#This Row],[Network Description]]&lt;&gt;"",VLOOKUP(TimeSpend[[#This Row],[Network Description]],Projects!A:C,3,0),"")</f>
        <v/>
      </c>
      <c r="O3151" s="69" t="str">
        <f>IF(TimeSpend[[#This Row],[Activity]]&lt;&gt;"",VLOOKUP(TimeSpend[[#This Row],[Activity]],Activity,2,FALSE),"")</f>
        <v/>
      </c>
    </row>
    <row r="3152" spans="3:15" ht="16.5" customHeight="1" x14ac:dyDescent="0.25">
      <c r="C3152" s="68" t="str">
        <f t="shared" si="52"/>
        <v/>
      </c>
      <c r="D3152" s="69" t="str">
        <f>IF(TimeSpend[[#This Row],[Network Description]]&lt;&gt;"",VLOOKUP(TimeSpend[[#This Row],[Network Description]],Projects!A:B,2,0),"")</f>
        <v/>
      </c>
      <c r="F3152" s="96"/>
      <c r="L3152" s="69" t="str">
        <f>IF(TimeSpend[[#This Row],[Personnel number]]&lt;&gt;"",Utilization!$J$2,"")</f>
        <v/>
      </c>
      <c r="M3152" s="69" t="str">
        <f>IF(TimeSpend[[#This Row],[Personnel number]]&lt;&gt;"",VLOOKUP(TimeSpend[[#This Row],[Personnel number]],Users!A:B,2,0),"")</f>
        <v/>
      </c>
      <c r="N3152" s="69" t="str">
        <f>IF(TimeSpend[[#This Row],[Network Description]]&lt;&gt;"",VLOOKUP(TimeSpend[[#This Row],[Network Description]],Projects!A:C,3,0),"")</f>
        <v/>
      </c>
      <c r="O3152" s="69" t="str">
        <f>IF(TimeSpend[[#This Row],[Activity]]&lt;&gt;"",VLOOKUP(TimeSpend[[#This Row],[Activity]],Activity,2,FALSE),"")</f>
        <v/>
      </c>
    </row>
    <row r="3153" spans="3:15" ht="16.5" customHeight="1" x14ac:dyDescent="0.25">
      <c r="C3153" s="68" t="str">
        <f t="shared" si="52"/>
        <v/>
      </c>
      <c r="D3153" s="69" t="str">
        <f>IF(TimeSpend[[#This Row],[Network Description]]&lt;&gt;"",VLOOKUP(TimeSpend[[#This Row],[Network Description]],Projects!A:B,2,0),"")</f>
        <v/>
      </c>
      <c r="F3153" s="96"/>
      <c r="L3153" s="69" t="str">
        <f>IF(TimeSpend[[#This Row],[Personnel number]]&lt;&gt;"",Utilization!$J$2,"")</f>
        <v/>
      </c>
      <c r="M3153" s="69" t="str">
        <f>IF(TimeSpend[[#This Row],[Personnel number]]&lt;&gt;"",VLOOKUP(TimeSpend[[#This Row],[Personnel number]],Users!A:B,2,0),"")</f>
        <v/>
      </c>
      <c r="N3153" s="69" t="str">
        <f>IF(TimeSpend[[#This Row],[Network Description]]&lt;&gt;"",VLOOKUP(TimeSpend[[#This Row],[Network Description]],Projects!A:C,3,0),"")</f>
        <v/>
      </c>
      <c r="O3153" s="69" t="str">
        <f>IF(TimeSpend[[#This Row],[Activity]]&lt;&gt;"",VLOOKUP(TimeSpend[[#This Row],[Activity]],Activity,2,FALSE),"")</f>
        <v/>
      </c>
    </row>
    <row r="3154" spans="3:15" ht="16.5" customHeight="1" x14ac:dyDescent="0.25">
      <c r="C3154" s="68" t="str">
        <f t="shared" si="52"/>
        <v/>
      </c>
      <c r="D3154" s="69" t="str">
        <f>IF(TimeSpend[[#This Row],[Network Description]]&lt;&gt;"",VLOOKUP(TimeSpend[[#This Row],[Network Description]],Projects!A:B,2,0),"")</f>
        <v/>
      </c>
      <c r="F3154" s="96"/>
      <c r="L3154" s="69" t="str">
        <f>IF(TimeSpend[[#This Row],[Personnel number]]&lt;&gt;"",Utilization!$J$2,"")</f>
        <v/>
      </c>
      <c r="M3154" s="69" t="str">
        <f>IF(TimeSpend[[#This Row],[Personnel number]]&lt;&gt;"",VLOOKUP(TimeSpend[[#This Row],[Personnel number]],Users!A:B,2,0),"")</f>
        <v/>
      </c>
      <c r="N3154" s="69" t="str">
        <f>IF(TimeSpend[[#This Row],[Network Description]]&lt;&gt;"",VLOOKUP(TimeSpend[[#This Row],[Network Description]],Projects!A:C,3,0),"")</f>
        <v/>
      </c>
      <c r="O3154" s="69" t="str">
        <f>IF(TimeSpend[[#This Row],[Activity]]&lt;&gt;"",VLOOKUP(TimeSpend[[#This Row],[Activity]],Activity,2,FALSE),"")</f>
        <v/>
      </c>
    </row>
    <row r="3155" spans="3:15" ht="16.5" customHeight="1" x14ac:dyDescent="0.25">
      <c r="C3155" s="68" t="str">
        <f t="shared" si="52"/>
        <v/>
      </c>
      <c r="D3155" s="69" t="str">
        <f>IF(TimeSpend[[#This Row],[Network Description]]&lt;&gt;"",VLOOKUP(TimeSpend[[#This Row],[Network Description]],Projects!A:B,2,0),"")</f>
        <v/>
      </c>
      <c r="F3155" s="96"/>
      <c r="L3155" s="69" t="str">
        <f>IF(TimeSpend[[#This Row],[Personnel number]]&lt;&gt;"",Utilization!$J$2,"")</f>
        <v/>
      </c>
      <c r="M3155" s="69" t="str">
        <f>IF(TimeSpend[[#This Row],[Personnel number]]&lt;&gt;"",VLOOKUP(TimeSpend[[#This Row],[Personnel number]],Users!A:B,2,0),"")</f>
        <v/>
      </c>
      <c r="N3155" s="69" t="str">
        <f>IF(TimeSpend[[#This Row],[Network Description]]&lt;&gt;"",VLOOKUP(TimeSpend[[#This Row],[Network Description]],Projects!A:C,3,0),"")</f>
        <v/>
      </c>
      <c r="O3155" s="69" t="str">
        <f>IF(TimeSpend[[#This Row],[Activity]]&lt;&gt;"",VLOOKUP(TimeSpend[[#This Row],[Activity]],Activity,2,FALSE),"")</f>
        <v/>
      </c>
    </row>
    <row r="3156" spans="3:15" ht="16.5" customHeight="1" x14ac:dyDescent="0.25">
      <c r="C3156" s="68" t="str">
        <f t="shared" si="52"/>
        <v/>
      </c>
      <c r="D3156" s="69" t="str">
        <f>IF(TimeSpend[[#This Row],[Network Description]]&lt;&gt;"",VLOOKUP(TimeSpend[[#This Row],[Network Description]],Projects!A:B,2,0),"")</f>
        <v/>
      </c>
      <c r="F3156" s="96"/>
      <c r="L3156" s="69" t="str">
        <f>IF(TimeSpend[[#This Row],[Personnel number]]&lt;&gt;"",Utilization!$J$2,"")</f>
        <v/>
      </c>
      <c r="M3156" s="69" t="str">
        <f>IF(TimeSpend[[#This Row],[Personnel number]]&lt;&gt;"",VLOOKUP(TimeSpend[[#This Row],[Personnel number]],Users!A:B,2,0),"")</f>
        <v/>
      </c>
      <c r="N3156" s="69" t="str">
        <f>IF(TimeSpend[[#This Row],[Network Description]]&lt;&gt;"",VLOOKUP(TimeSpend[[#This Row],[Network Description]],Projects!A:C,3,0),"")</f>
        <v/>
      </c>
      <c r="O3156" s="69" t="str">
        <f>IF(TimeSpend[[#This Row],[Activity]]&lt;&gt;"",VLOOKUP(TimeSpend[[#This Row],[Activity]],Activity,2,FALSE),"")</f>
        <v/>
      </c>
    </row>
    <row r="3157" spans="3:15" ht="16.5" customHeight="1" x14ac:dyDescent="0.25">
      <c r="C3157" s="68" t="str">
        <f t="shared" si="52"/>
        <v/>
      </c>
      <c r="D3157" s="69" t="str">
        <f>IF(TimeSpend[[#This Row],[Network Description]]&lt;&gt;"",VLOOKUP(TimeSpend[[#This Row],[Network Description]],Projects!A:B,2,0),"")</f>
        <v/>
      </c>
      <c r="F3157" s="96"/>
      <c r="L3157" s="69" t="str">
        <f>IF(TimeSpend[[#This Row],[Personnel number]]&lt;&gt;"",Utilization!$J$2,"")</f>
        <v/>
      </c>
      <c r="M3157" s="69" t="str">
        <f>IF(TimeSpend[[#This Row],[Personnel number]]&lt;&gt;"",VLOOKUP(TimeSpend[[#This Row],[Personnel number]],Users!A:B,2,0),"")</f>
        <v/>
      </c>
      <c r="N3157" s="69" t="str">
        <f>IF(TimeSpend[[#This Row],[Network Description]]&lt;&gt;"",VLOOKUP(TimeSpend[[#This Row],[Network Description]],Projects!A:C,3,0),"")</f>
        <v/>
      </c>
      <c r="O3157" s="69" t="str">
        <f>IF(TimeSpend[[#This Row],[Activity]]&lt;&gt;"",VLOOKUP(TimeSpend[[#This Row],[Activity]],Activity,2,FALSE),"")</f>
        <v/>
      </c>
    </row>
    <row r="3158" spans="3:15" ht="16.5" customHeight="1" x14ac:dyDescent="0.25">
      <c r="C3158" s="68" t="str">
        <f t="shared" si="52"/>
        <v/>
      </c>
      <c r="D3158" s="69" t="str">
        <f>IF(TimeSpend[[#This Row],[Network Description]]&lt;&gt;"",VLOOKUP(TimeSpend[[#This Row],[Network Description]],Projects!A:B,2,0),"")</f>
        <v/>
      </c>
      <c r="F3158" s="96"/>
      <c r="L3158" s="69" t="str">
        <f>IF(TimeSpend[[#This Row],[Personnel number]]&lt;&gt;"",Utilization!$J$2,"")</f>
        <v/>
      </c>
      <c r="M3158" s="69" t="str">
        <f>IF(TimeSpend[[#This Row],[Personnel number]]&lt;&gt;"",VLOOKUP(TimeSpend[[#This Row],[Personnel number]],Users!A:B,2,0),"")</f>
        <v/>
      </c>
      <c r="N3158" s="69" t="str">
        <f>IF(TimeSpend[[#This Row],[Network Description]]&lt;&gt;"",VLOOKUP(TimeSpend[[#This Row],[Network Description]],Projects!A:C,3,0),"")</f>
        <v/>
      </c>
      <c r="O3158" s="69" t="str">
        <f>IF(TimeSpend[[#This Row],[Activity]]&lt;&gt;"",VLOOKUP(TimeSpend[[#This Row],[Activity]],Activity,2,FALSE),"")</f>
        <v/>
      </c>
    </row>
    <row r="3159" spans="3:15" ht="16.5" customHeight="1" x14ac:dyDescent="0.25">
      <c r="C3159" s="68" t="str">
        <f t="shared" si="52"/>
        <v/>
      </c>
      <c r="D3159" s="69" t="str">
        <f>IF(TimeSpend[[#This Row],[Network Description]]&lt;&gt;"",VLOOKUP(TimeSpend[[#This Row],[Network Description]],Projects!A:B,2,0),"")</f>
        <v/>
      </c>
      <c r="F3159" s="96"/>
      <c r="L3159" s="69" t="str">
        <f>IF(TimeSpend[[#This Row],[Personnel number]]&lt;&gt;"",Utilization!$J$2,"")</f>
        <v/>
      </c>
      <c r="M3159" s="69" t="str">
        <f>IF(TimeSpend[[#This Row],[Personnel number]]&lt;&gt;"",VLOOKUP(TimeSpend[[#This Row],[Personnel number]],Users!A:B,2,0),"")</f>
        <v/>
      </c>
      <c r="N3159" s="69" t="str">
        <f>IF(TimeSpend[[#This Row],[Network Description]]&lt;&gt;"",VLOOKUP(TimeSpend[[#This Row],[Network Description]],Projects!A:C,3,0),"")</f>
        <v/>
      </c>
      <c r="O3159" s="69" t="str">
        <f>IF(TimeSpend[[#This Row],[Activity]]&lt;&gt;"",VLOOKUP(TimeSpend[[#This Row],[Activity]],Activity,2,FALSE),"")</f>
        <v/>
      </c>
    </row>
    <row r="3160" spans="3:15" ht="16.5" customHeight="1" x14ac:dyDescent="0.25">
      <c r="C3160" s="68" t="str">
        <f t="shared" si="52"/>
        <v/>
      </c>
      <c r="D3160" s="69" t="str">
        <f>IF(TimeSpend[[#This Row],[Network Description]]&lt;&gt;"",VLOOKUP(TimeSpend[[#This Row],[Network Description]],Projects!A:B,2,0),"")</f>
        <v/>
      </c>
      <c r="F3160" s="96"/>
      <c r="L3160" s="69" t="str">
        <f>IF(TimeSpend[[#This Row],[Personnel number]]&lt;&gt;"",Utilization!$J$2,"")</f>
        <v/>
      </c>
      <c r="M3160" s="69" t="str">
        <f>IF(TimeSpend[[#This Row],[Personnel number]]&lt;&gt;"",VLOOKUP(TimeSpend[[#This Row],[Personnel number]],Users!A:B,2,0),"")</f>
        <v/>
      </c>
      <c r="N3160" s="69" t="str">
        <f>IF(TimeSpend[[#This Row],[Network Description]]&lt;&gt;"",VLOOKUP(TimeSpend[[#This Row],[Network Description]],Projects!A:C,3,0),"")</f>
        <v/>
      </c>
      <c r="O3160" s="69" t="str">
        <f>IF(TimeSpend[[#This Row],[Activity]]&lt;&gt;"",VLOOKUP(TimeSpend[[#This Row],[Activity]],Activity,2,FALSE),"")</f>
        <v/>
      </c>
    </row>
    <row r="3161" spans="3:15" ht="16.5" customHeight="1" x14ac:dyDescent="0.25">
      <c r="C3161" s="68" t="str">
        <f t="shared" si="52"/>
        <v/>
      </c>
      <c r="D3161" s="69" t="str">
        <f>IF(TimeSpend[[#This Row],[Network Description]]&lt;&gt;"",VLOOKUP(TimeSpend[[#This Row],[Network Description]],Projects!A:B,2,0),"")</f>
        <v/>
      </c>
      <c r="F3161" s="96"/>
      <c r="L3161" s="69" t="str">
        <f>IF(TimeSpend[[#This Row],[Personnel number]]&lt;&gt;"",Utilization!$J$2,"")</f>
        <v/>
      </c>
      <c r="M3161" s="69" t="str">
        <f>IF(TimeSpend[[#This Row],[Personnel number]]&lt;&gt;"",VLOOKUP(TimeSpend[[#This Row],[Personnel number]],Users!A:B,2,0),"")</f>
        <v/>
      </c>
      <c r="N3161" s="69" t="str">
        <f>IF(TimeSpend[[#This Row],[Network Description]]&lt;&gt;"",VLOOKUP(TimeSpend[[#This Row],[Network Description]],Projects!A:C,3,0),"")</f>
        <v/>
      </c>
      <c r="O3161" s="69" t="str">
        <f>IF(TimeSpend[[#This Row],[Activity]]&lt;&gt;"",VLOOKUP(TimeSpend[[#This Row],[Activity]],Activity,2,FALSE),"")</f>
        <v/>
      </c>
    </row>
    <row r="3162" spans="3:15" ht="16.5" customHeight="1" x14ac:dyDescent="0.25">
      <c r="C3162" s="68" t="str">
        <f t="shared" si="52"/>
        <v/>
      </c>
      <c r="D3162" s="69" t="str">
        <f>IF(TimeSpend[[#This Row],[Network Description]]&lt;&gt;"",VLOOKUP(TimeSpend[[#This Row],[Network Description]],Projects!A:B,2,0),"")</f>
        <v/>
      </c>
      <c r="F3162" s="96"/>
      <c r="L3162" s="69" t="str">
        <f>IF(TimeSpend[[#This Row],[Personnel number]]&lt;&gt;"",Utilization!$J$2,"")</f>
        <v/>
      </c>
      <c r="M3162" s="69" t="str">
        <f>IF(TimeSpend[[#This Row],[Personnel number]]&lt;&gt;"",VLOOKUP(TimeSpend[[#This Row],[Personnel number]],Users!A:B,2,0),"")</f>
        <v/>
      </c>
      <c r="N3162" s="69" t="str">
        <f>IF(TimeSpend[[#This Row],[Network Description]]&lt;&gt;"",VLOOKUP(TimeSpend[[#This Row],[Network Description]],Projects!A:C,3,0),"")</f>
        <v/>
      </c>
      <c r="O3162" s="69" t="str">
        <f>IF(TimeSpend[[#This Row],[Activity]]&lt;&gt;"",VLOOKUP(TimeSpend[[#This Row],[Activity]],Activity,2,FALSE),"")</f>
        <v/>
      </c>
    </row>
    <row r="3163" spans="3:15" ht="16.5" customHeight="1" x14ac:dyDescent="0.25">
      <c r="C3163" s="68" t="str">
        <f t="shared" si="52"/>
        <v/>
      </c>
      <c r="D3163" s="69" t="str">
        <f>IF(TimeSpend[[#This Row],[Network Description]]&lt;&gt;"",VLOOKUP(TimeSpend[[#This Row],[Network Description]],Projects!A:B,2,0),"")</f>
        <v/>
      </c>
      <c r="F3163" s="96"/>
      <c r="L3163" s="69" t="str">
        <f>IF(TimeSpend[[#This Row],[Personnel number]]&lt;&gt;"",Utilization!$J$2,"")</f>
        <v/>
      </c>
      <c r="M3163" s="69" t="str">
        <f>IF(TimeSpend[[#This Row],[Personnel number]]&lt;&gt;"",VLOOKUP(TimeSpend[[#This Row],[Personnel number]],Users!A:B,2,0),"")</f>
        <v/>
      </c>
      <c r="N3163" s="69" t="str">
        <f>IF(TimeSpend[[#This Row],[Network Description]]&lt;&gt;"",VLOOKUP(TimeSpend[[#This Row],[Network Description]],Projects!A:C,3,0),"")</f>
        <v/>
      </c>
      <c r="O3163" s="69" t="str">
        <f>IF(TimeSpend[[#This Row],[Activity]]&lt;&gt;"",VLOOKUP(TimeSpend[[#This Row],[Activity]],Activity,2,FALSE),"")</f>
        <v/>
      </c>
    </row>
    <row r="3164" spans="3:15" ht="16.5" customHeight="1" x14ac:dyDescent="0.25">
      <c r="C3164" s="68" t="str">
        <f t="shared" si="52"/>
        <v/>
      </c>
      <c r="D3164" s="69" t="str">
        <f>IF(TimeSpend[[#This Row],[Network Description]]&lt;&gt;"",VLOOKUP(TimeSpend[[#This Row],[Network Description]],Projects!A:B,2,0),"")</f>
        <v/>
      </c>
      <c r="F3164" s="96"/>
      <c r="L3164" s="69" t="str">
        <f>IF(TimeSpend[[#This Row],[Personnel number]]&lt;&gt;"",Utilization!$J$2,"")</f>
        <v/>
      </c>
      <c r="M3164" s="69" t="str">
        <f>IF(TimeSpend[[#This Row],[Personnel number]]&lt;&gt;"",VLOOKUP(TimeSpend[[#This Row],[Personnel number]],Users!A:B,2,0),"")</f>
        <v/>
      </c>
      <c r="N3164" s="69" t="str">
        <f>IF(TimeSpend[[#This Row],[Network Description]]&lt;&gt;"",VLOOKUP(TimeSpend[[#This Row],[Network Description]],Projects!A:C,3,0),"")</f>
        <v/>
      </c>
      <c r="O3164" s="69" t="str">
        <f>IF(TimeSpend[[#This Row],[Activity]]&lt;&gt;"",VLOOKUP(TimeSpend[[#This Row],[Activity]],Activity,2,FALSE),"")</f>
        <v/>
      </c>
    </row>
    <row r="3165" spans="3:15" ht="16.5" customHeight="1" x14ac:dyDescent="0.25">
      <c r="C3165" s="68" t="str">
        <f t="shared" si="52"/>
        <v/>
      </c>
      <c r="D3165" s="69" t="str">
        <f>IF(TimeSpend[[#This Row],[Network Description]]&lt;&gt;"",VLOOKUP(TimeSpend[[#This Row],[Network Description]],Projects!A:B,2,0),"")</f>
        <v/>
      </c>
      <c r="F3165" s="96"/>
      <c r="L3165" s="69" t="str">
        <f>IF(TimeSpend[[#This Row],[Personnel number]]&lt;&gt;"",Utilization!$J$2,"")</f>
        <v/>
      </c>
      <c r="M3165" s="69" t="str">
        <f>IF(TimeSpend[[#This Row],[Personnel number]]&lt;&gt;"",VLOOKUP(TimeSpend[[#This Row],[Personnel number]],Users!A:B,2,0),"")</f>
        <v/>
      </c>
      <c r="N3165" s="69" t="str">
        <f>IF(TimeSpend[[#This Row],[Network Description]]&lt;&gt;"",VLOOKUP(TimeSpend[[#This Row],[Network Description]],Projects!A:C,3,0),"")</f>
        <v/>
      </c>
      <c r="O3165" s="69" t="str">
        <f>IF(TimeSpend[[#This Row],[Activity]]&lt;&gt;"",VLOOKUP(TimeSpend[[#This Row],[Activity]],Activity,2,FALSE),"")</f>
        <v/>
      </c>
    </row>
    <row r="3166" spans="3:15" ht="16.5" customHeight="1" x14ac:dyDescent="0.25">
      <c r="C3166" s="68" t="str">
        <f t="shared" si="52"/>
        <v/>
      </c>
      <c r="D3166" s="69" t="str">
        <f>IF(TimeSpend[[#This Row],[Network Description]]&lt;&gt;"",VLOOKUP(TimeSpend[[#This Row],[Network Description]],Projects!A:B,2,0),"")</f>
        <v/>
      </c>
      <c r="F3166" s="96"/>
      <c r="L3166" s="69" t="str">
        <f>IF(TimeSpend[[#This Row],[Personnel number]]&lt;&gt;"",Utilization!$J$2,"")</f>
        <v/>
      </c>
      <c r="M3166" s="69" t="str">
        <f>IF(TimeSpend[[#This Row],[Personnel number]]&lt;&gt;"",VLOOKUP(TimeSpend[[#This Row],[Personnel number]],Users!A:B,2,0),"")</f>
        <v/>
      </c>
      <c r="N3166" s="69" t="str">
        <f>IF(TimeSpend[[#This Row],[Network Description]]&lt;&gt;"",VLOOKUP(TimeSpend[[#This Row],[Network Description]],Projects!A:C,3,0),"")</f>
        <v/>
      </c>
      <c r="O3166" s="69" t="str">
        <f>IF(TimeSpend[[#This Row],[Activity]]&lt;&gt;"",VLOOKUP(TimeSpend[[#This Row],[Activity]],Activity,2,FALSE),"")</f>
        <v/>
      </c>
    </row>
    <row r="3167" spans="3:15" ht="16.5" customHeight="1" x14ac:dyDescent="0.25">
      <c r="C3167" s="68" t="str">
        <f t="shared" si="52"/>
        <v/>
      </c>
      <c r="D3167" s="69" t="str">
        <f>IF(TimeSpend[[#This Row],[Network Description]]&lt;&gt;"",VLOOKUP(TimeSpend[[#This Row],[Network Description]],Projects!A:B,2,0),"")</f>
        <v/>
      </c>
      <c r="F3167" s="96"/>
      <c r="L3167" s="69" t="str">
        <f>IF(TimeSpend[[#This Row],[Personnel number]]&lt;&gt;"",Utilization!$J$2,"")</f>
        <v/>
      </c>
      <c r="M3167" s="69" t="str">
        <f>IF(TimeSpend[[#This Row],[Personnel number]]&lt;&gt;"",VLOOKUP(TimeSpend[[#This Row],[Personnel number]],Users!A:B,2,0),"")</f>
        <v/>
      </c>
      <c r="N3167" s="69" t="str">
        <f>IF(TimeSpend[[#This Row],[Network Description]]&lt;&gt;"",VLOOKUP(TimeSpend[[#This Row],[Network Description]],Projects!A:C,3,0),"")</f>
        <v/>
      </c>
      <c r="O3167" s="69" t="str">
        <f>IF(TimeSpend[[#This Row],[Activity]]&lt;&gt;"",VLOOKUP(TimeSpend[[#This Row],[Activity]],Activity,2,FALSE),"")</f>
        <v/>
      </c>
    </row>
    <row r="3168" spans="3:15" ht="16.5" customHeight="1" x14ac:dyDescent="0.25">
      <c r="C3168" s="68" t="str">
        <f t="shared" si="52"/>
        <v/>
      </c>
      <c r="D3168" s="69" t="str">
        <f>IF(TimeSpend[[#This Row],[Network Description]]&lt;&gt;"",VLOOKUP(TimeSpend[[#This Row],[Network Description]],Projects!A:B,2,0),"")</f>
        <v/>
      </c>
      <c r="F3168" s="96"/>
      <c r="L3168" s="69" t="str">
        <f>IF(TimeSpend[[#This Row],[Personnel number]]&lt;&gt;"",Utilization!$J$2,"")</f>
        <v/>
      </c>
      <c r="M3168" s="69" t="str">
        <f>IF(TimeSpend[[#This Row],[Personnel number]]&lt;&gt;"",VLOOKUP(TimeSpend[[#This Row],[Personnel number]],Users!A:B,2,0),"")</f>
        <v/>
      </c>
      <c r="N3168" s="69" t="str">
        <f>IF(TimeSpend[[#This Row],[Network Description]]&lt;&gt;"",VLOOKUP(TimeSpend[[#This Row],[Network Description]],Projects!A:C,3,0),"")</f>
        <v/>
      </c>
      <c r="O3168" s="69" t="str">
        <f>IF(TimeSpend[[#This Row],[Activity]]&lt;&gt;"",VLOOKUP(TimeSpend[[#This Row],[Activity]],Activity,2,FALSE),"")</f>
        <v/>
      </c>
    </row>
    <row r="3169" spans="3:15" ht="16.5" customHeight="1" x14ac:dyDescent="0.25">
      <c r="C3169" s="68" t="str">
        <f t="shared" si="52"/>
        <v/>
      </c>
      <c r="D3169" s="69" t="str">
        <f>IF(TimeSpend[[#This Row],[Network Description]]&lt;&gt;"",VLOOKUP(TimeSpend[[#This Row],[Network Description]],Projects!A:B,2,0),"")</f>
        <v/>
      </c>
      <c r="F3169" s="96"/>
      <c r="L3169" s="69" t="str">
        <f>IF(TimeSpend[[#This Row],[Personnel number]]&lt;&gt;"",Utilization!$J$2,"")</f>
        <v/>
      </c>
      <c r="M3169" s="69" t="str">
        <f>IF(TimeSpend[[#This Row],[Personnel number]]&lt;&gt;"",VLOOKUP(TimeSpend[[#This Row],[Personnel number]],Users!A:B,2,0),"")</f>
        <v/>
      </c>
      <c r="N3169" s="69" t="str">
        <f>IF(TimeSpend[[#This Row],[Network Description]]&lt;&gt;"",VLOOKUP(TimeSpend[[#This Row],[Network Description]],Projects!A:C,3,0),"")</f>
        <v/>
      </c>
      <c r="O3169" s="69" t="str">
        <f>IF(TimeSpend[[#This Row],[Activity]]&lt;&gt;"",VLOOKUP(TimeSpend[[#This Row],[Activity]],Activity,2,FALSE),"")</f>
        <v/>
      </c>
    </row>
    <row r="3170" spans="3:15" ht="16.5" customHeight="1" x14ac:dyDescent="0.25">
      <c r="C3170" s="68" t="str">
        <f t="shared" si="52"/>
        <v/>
      </c>
      <c r="D3170" s="69" t="str">
        <f>IF(TimeSpend[[#This Row],[Network Description]]&lt;&gt;"",VLOOKUP(TimeSpend[[#This Row],[Network Description]],Projects!A:B,2,0),"")</f>
        <v/>
      </c>
      <c r="F3170" s="96"/>
      <c r="L3170" s="69" t="str">
        <f>IF(TimeSpend[[#This Row],[Personnel number]]&lt;&gt;"",Utilization!$J$2,"")</f>
        <v/>
      </c>
      <c r="M3170" s="69" t="str">
        <f>IF(TimeSpend[[#This Row],[Personnel number]]&lt;&gt;"",VLOOKUP(TimeSpend[[#This Row],[Personnel number]],Users!A:B,2,0),"")</f>
        <v/>
      </c>
      <c r="N3170" s="69" t="str">
        <f>IF(TimeSpend[[#This Row],[Network Description]]&lt;&gt;"",VLOOKUP(TimeSpend[[#This Row],[Network Description]],Projects!A:C,3,0),"")</f>
        <v/>
      </c>
      <c r="O3170" s="69" t="str">
        <f>IF(TimeSpend[[#This Row],[Activity]]&lt;&gt;"",VLOOKUP(TimeSpend[[#This Row],[Activity]],Activity,2,FALSE),"")</f>
        <v/>
      </c>
    </row>
    <row r="3171" spans="3:15" ht="16.5" customHeight="1" x14ac:dyDescent="0.25">
      <c r="C3171" s="68" t="str">
        <f t="shared" si="52"/>
        <v/>
      </c>
      <c r="D3171" s="69" t="str">
        <f>IF(TimeSpend[[#This Row],[Network Description]]&lt;&gt;"",VLOOKUP(TimeSpend[[#This Row],[Network Description]],Projects!A:B,2,0),"")</f>
        <v/>
      </c>
      <c r="F3171" s="96"/>
      <c r="L3171" s="69" t="str">
        <f>IF(TimeSpend[[#This Row],[Personnel number]]&lt;&gt;"",Utilization!$J$2,"")</f>
        <v/>
      </c>
      <c r="M3171" s="69" t="str">
        <f>IF(TimeSpend[[#This Row],[Personnel number]]&lt;&gt;"",VLOOKUP(TimeSpend[[#This Row],[Personnel number]],Users!A:B,2,0),"")</f>
        <v/>
      </c>
      <c r="N3171" s="69" t="str">
        <f>IF(TimeSpend[[#This Row],[Network Description]]&lt;&gt;"",VLOOKUP(TimeSpend[[#This Row],[Network Description]],Projects!A:C,3,0),"")</f>
        <v/>
      </c>
      <c r="O3171" s="69" t="str">
        <f>IF(TimeSpend[[#This Row],[Activity]]&lt;&gt;"",VLOOKUP(TimeSpend[[#This Row],[Activity]],Activity,2,FALSE),"")</f>
        <v/>
      </c>
    </row>
    <row r="3172" spans="3:15" ht="16.5" customHeight="1" x14ac:dyDescent="0.25">
      <c r="C3172" s="68" t="str">
        <f t="shared" si="52"/>
        <v/>
      </c>
      <c r="D3172" s="69" t="str">
        <f>IF(TimeSpend[[#This Row],[Network Description]]&lt;&gt;"",VLOOKUP(TimeSpend[[#This Row],[Network Description]],Projects!A:B,2,0),"")</f>
        <v/>
      </c>
      <c r="F3172" s="96"/>
      <c r="L3172" s="69" t="str">
        <f>IF(TimeSpend[[#This Row],[Personnel number]]&lt;&gt;"",Utilization!$J$2,"")</f>
        <v/>
      </c>
      <c r="M3172" s="69" t="str">
        <f>IF(TimeSpend[[#This Row],[Personnel number]]&lt;&gt;"",VLOOKUP(TimeSpend[[#This Row],[Personnel number]],Users!A:B,2,0),"")</f>
        <v/>
      </c>
      <c r="N3172" s="69" t="str">
        <f>IF(TimeSpend[[#This Row],[Network Description]]&lt;&gt;"",VLOOKUP(TimeSpend[[#This Row],[Network Description]],Projects!A:C,3,0),"")</f>
        <v/>
      </c>
      <c r="O3172" s="69" t="str">
        <f>IF(TimeSpend[[#This Row],[Activity]]&lt;&gt;"",VLOOKUP(TimeSpend[[#This Row],[Activity]],Activity,2,FALSE),"")</f>
        <v/>
      </c>
    </row>
    <row r="3173" spans="3:15" ht="16.5" customHeight="1" x14ac:dyDescent="0.25">
      <c r="C3173" s="68" t="str">
        <f t="shared" si="52"/>
        <v/>
      </c>
      <c r="D3173" s="69" t="str">
        <f>IF(TimeSpend[[#This Row],[Network Description]]&lt;&gt;"",VLOOKUP(TimeSpend[[#This Row],[Network Description]],Projects!A:B,2,0),"")</f>
        <v/>
      </c>
      <c r="F3173" s="96"/>
      <c r="L3173" s="69" t="str">
        <f>IF(TimeSpend[[#This Row],[Personnel number]]&lt;&gt;"",Utilization!$J$2,"")</f>
        <v/>
      </c>
      <c r="M3173" s="69" t="str">
        <f>IF(TimeSpend[[#This Row],[Personnel number]]&lt;&gt;"",VLOOKUP(TimeSpend[[#This Row],[Personnel number]],Users!A:B,2,0),"")</f>
        <v/>
      </c>
      <c r="N3173" s="69" t="str">
        <f>IF(TimeSpend[[#This Row],[Network Description]]&lt;&gt;"",VLOOKUP(TimeSpend[[#This Row],[Network Description]],Projects!A:C,3,0),"")</f>
        <v/>
      </c>
      <c r="O3173" s="69" t="str">
        <f>IF(TimeSpend[[#This Row],[Activity]]&lt;&gt;"",VLOOKUP(TimeSpend[[#This Row],[Activity]],Activity,2,FALSE),"")</f>
        <v/>
      </c>
    </row>
    <row r="3174" spans="3:15" ht="16.5" customHeight="1" x14ac:dyDescent="0.25">
      <c r="C3174" s="68" t="str">
        <f t="shared" si="52"/>
        <v/>
      </c>
      <c r="D3174" s="69" t="str">
        <f>IF(TimeSpend[[#This Row],[Network Description]]&lt;&gt;"",VLOOKUP(TimeSpend[[#This Row],[Network Description]],Projects!A:B,2,0),"")</f>
        <v/>
      </c>
      <c r="F3174" s="96"/>
      <c r="L3174" s="69" t="str">
        <f>IF(TimeSpend[[#This Row],[Personnel number]]&lt;&gt;"",Utilization!$J$2,"")</f>
        <v/>
      </c>
      <c r="M3174" s="69" t="str">
        <f>IF(TimeSpend[[#This Row],[Personnel number]]&lt;&gt;"",VLOOKUP(TimeSpend[[#This Row],[Personnel number]],Users!A:B,2,0),"")</f>
        <v/>
      </c>
      <c r="N3174" s="69" t="str">
        <f>IF(TimeSpend[[#This Row],[Network Description]]&lt;&gt;"",VLOOKUP(TimeSpend[[#This Row],[Network Description]],Projects!A:C,3,0),"")</f>
        <v/>
      </c>
      <c r="O3174" s="69" t="str">
        <f>IF(TimeSpend[[#This Row],[Activity]]&lt;&gt;"",VLOOKUP(TimeSpend[[#This Row],[Activity]],Activity,2,FALSE),"")</f>
        <v/>
      </c>
    </row>
    <row r="3175" spans="3:15" ht="16.5" customHeight="1" x14ac:dyDescent="0.25">
      <c r="C3175" s="68" t="str">
        <f t="shared" si="52"/>
        <v/>
      </c>
      <c r="D3175" s="69" t="str">
        <f>IF(TimeSpend[[#This Row],[Network Description]]&lt;&gt;"",VLOOKUP(TimeSpend[[#This Row],[Network Description]],Projects!A:B,2,0),"")</f>
        <v/>
      </c>
      <c r="F3175" s="96"/>
      <c r="L3175" s="69" t="str">
        <f>IF(TimeSpend[[#This Row],[Personnel number]]&lt;&gt;"",Utilization!$J$2,"")</f>
        <v/>
      </c>
      <c r="M3175" s="69" t="str">
        <f>IF(TimeSpend[[#This Row],[Personnel number]]&lt;&gt;"",VLOOKUP(TimeSpend[[#This Row],[Personnel number]],Users!A:B,2,0),"")</f>
        <v/>
      </c>
      <c r="N3175" s="69" t="str">
        <f>IF(TimeSpend[[#This Row],[Network Description]]&lt;&gt;"",VLOOKUP(TimeSpend[[#This Row],[Network Description]],Projects!A:C,3,0),"")</f>
        <v/>
      </c>
      <c r="O3175" s="69" t="str">
        <f>IF(TimeSpend[[#This Row],[Activity]]&lt;&gt;"",VLOOKUP(TimeSpend[[#This Row],[Activity]],Activity,2,FALSE),"")</f>
        <v/>
      </c>
    </row>
    <row r="3176" spans="3:15" ht="16.5" customHeight="1" x14ac:dyDescent="0.25">
      <c r="C3176" s="68" t="str">
        <f t="shared" si="52"/>
        <v/>
      </c>
      <c r="D3176" s="69" t="str">
        <f>IF(TimeSpend[[#This Row],[Network Description]]&lt;&gt;"",VLOOKUP(TimeSpend[[#This Row],[Network Description]],Projects!A:B,2,0),"")</f>
        <v/>
      </c>
      <c r="F3176" s="96"/>
      <c r="L3176" s="69" t="str">
        <f>IF(TimeSpend[[#This Row],[Personnel number]]&lt;&gt;"",Utilization!$J$2,"")</f>
        <v/>
      </c>
      <c r="M3176" s="69" t="str">
        <f>IF(TimeSpend[[#This Row],[Personnel number]]&lt;&gt;"",VLOOKUP(TimeSpend[[#This Row],[Personnel number]],Users!A:B,2,0),"")</f>
        <v/>
      </c>
      <c r="N3176" s="69" t="str">
        <f>IF(TimeSpend[[#This Row],[Network Description]]&lt;&gt;"",VLOOKUP(TimeSpend[[#This Row],[Network Description]],Projects!A:C,3,0),"")</f>
        <v/>
      </c>
      <c r="O3176" s="69" t="str">
        <f>IF(TimeSpend[[#This Row],[Activity]]&lt;&gt;"",VLOOKUP(TimeSpend[[#This Row],[Activity]],Activity,2,FALSE),"")</f>
        <v/>
      </c>
    </row>
    <row r="3177" spans="3:15" ht="16.5" customHeight="1" x14ac:dyDescent="0.25">
      <c r="C3177" s="68" t="str">
        <f t="shared" si="52"/>
        <v/>
      </c>
      <c r="D3177" s="69" t="str">
        <f>IF(TimeSpend[[#This Row],[Network Description]]&lt;&gt;"",VLOOKUP(TimeSpend[[#This Row],[Network Description]],Projects!A:B,2,0),"")</f>
        <v/>
      </c>
      <c r="F3177" s="96"/>
      <c r="L3177" s="69" t="str">
        <f>IF(TimeSpend[[#This Row],[Personnel number]]&lt;&gt;"",Utilization!$J$2,"")</f>
        <v/>
      </c>
      <c r="M3177" s="69" t="str">
        <f>IF(TimeSpend[[#This Row],[Personnel number]]&lt;&gt;"",VLOOKUP(TimeSpend[[#This Row],[Personnel number]],Users!A:B,2,0),"")</f>
        <v/>
      </c>
      <c r="N3177" s="69" t="str">
        <f>IF(TimeSpend[[#This Row],[Network Description]]&lt;&gt;"",VLOOKUP(TimeSpend[[#This Row],[Network Description]],Projects!A:C,3,0),"")</f>
        <v/>
      </c>
      <c r="O3177" s="69" t="str">
        <f>IF(TimeSpend[[#This Row],[Activity]]&lt;&gt;"",VLOOKUP(TimeSpend[[#This Row],[Activity]],Activity,2,FALSE),"")</f>
        <v/>
      </c>
    </row>
    <row r="3178" spans="3:15" ht="16.5" customHeight="1" x14ac:dyDescent="0.25">
      <c r="C3178" s="68" t="str">
        <f t="shared" si="52"/>
        <v/>
      </c>
      <c r="D3178" s="69" t="str">
        <f>IF(TimeSpend[[#This Row],[Network Description]]&lt;&gt;"",VLOOKUP(TimeSpend[[#This Row],[Network Description]],Projects!A:B,2,0),"")</f>
        <v/>
      </c>
      <c r="F3178" s="96"/>
      <c r="L3178" s="69" t="str">
        <f>IF(TimeSpend[[#This Row],[Personnel number]]&lt;&gt;"",Utilization!$J$2,"")</f>
        <v/>
      </c>
      <c r="M3178" s="69" t="str">
        <f>IF(TimeSpend[[#This Row],[Personnel number]]&lt;&gt;"",VLOOKUP(TimeSpend[[#This Row],[Personnel number]],Users!A:B,2,0),"")</f>
        <v/>
      </c>
      <c r="N3178" s="69" t="str">
        <f>IF(TimeSpend[[#This Row],[Network Description]]&lt;&gt;"",VLOOKUP(TimeSpend[[#This Row],[Network Description]],Projects!A:C,3,0),"")</f>
        <v/>
      </c>
      <c r="O3178" s="69" t="str">
        <f>IF(TimeSpend[[#This Row],[Activity]]&lt;&gt;"",VLOOKUP(TimeSpend[[#This Row],[Activity]],Activity,2,FALSE),"")</f>
        <v/>
      </c>
    </row>
    <row r="3179" spans="3:15" ht="16.5" customHeight="1" x14ac:dyDescent="0.25">
      <c r="C3179" s="68" t="str">
        <f t="shared" si="52"/>
        <v/>
      </c>
      <c r="D3179" s="69" t="str">
        <f>IF(TimeSpend[[#This Row],[Network Description]]&lt;&gt;"",VLOOKUP(TimeSpend[[#This Row],[Network Description]],Projects!A:B,2,0),"")</f>
        <v/>
      </c>
      <c r="F3179" s="96"/>
      <c r="L3179" s="69" t="str">
        <f>IF(TimeSpend[[#This Row],[Personnel number]]&lt;&gt;"",Utilization!$J$2,"")</f>
        <v/>
      </c>
      <c r="M3179" s="69" t="str">
        <f>IF(TimeSpend[[#This Row],[Personnel number]]&lt;&gt;"",VLOOKUP(TimeSpend[[#This Row],[Personnel number]],Users!A:B,2,0),"")</f>
        <v/>
      </c>
      <c r="N3179" s="69" t="str">
        <f>IF(TimeSpend[[#This Row],[Network Description]]&lt;&gt;"",VLOOKUP(TimeSpend[[#This Row],[Network Description]],Projects!A:C,3,0),"")</f>
        <v/>
      </c>
      <c r="O3179" s="69" t="str">
        <f>IF(TimeSpend[[#This Row],[Activity]]&lt;&gt;"",VLOOKUP(TimeSpend[[#This Row],[Activity]],Activity,2,FALSE),"")</f>
        <v/>
      </c>
    </row>
    <row r="3180" spans="3:15" ht="16.5" customHeight="1" x14ac:dyDescent="0.25">
      <c r="C3180" s="68" t="str">
        <f t="shared" si="52"/>
        <v/>
      </c>
      <c r="D3180" s="69" t="str">
        <f>IF(TimeSpend[[#This Row],[Network Description]]&lt;&gt;"",VLOOKUP(TimeSpend[[#This Row],[Network Description]],Projects!A:B,2,0),"")</f>
        <v/>
      </c>
      <c r="F3180" s="96"/>
      <c r="L3180" s="69" t="str">
        <f>IF(TimeSpend[[#This Row],[Personnel number]]&lt;&gt;"",Utilization!$J$2,"")</f>
        <v/>
      </c>
      <c r="M3180" s="69" t="str">
        <f>IF(TimeSpend[[#This Row],[Personnel number]]&lt;&gt;"",VLOOKUP(TimeSpend[[#This Row],[Personnel number]],Users!A:B,2,0),"")</f>
        <v/>
      </c>
      <c r="N3180" s="69" t="str">
        <f>IF(TimeSpend[[#This Row],[Network Description]]&lt;&gt;"",VLOOKUP(TimeSpend[[#This Row],[Network Description]],Projects!A:C,3,0),"")</f>
        <v/>
      </c>
      <c r="O3180" s="69" t="str">
        <f>IF(TimeSpend[[#This Row],[Activity]]&lt;&gt;"",VLOOKUP(TimeSpend[[#This Row],[Activity]],Activity,2,FALSE),"")</f>
        <v/>
      </c>
    </row>
    <row r="3181" spans="3:15" ht="16.5" customHeight="1" x14ac:dyDescent="0.25">
      <c r="C3181" s="68" t="str">
        <f t="shared" si="52"/>
        <v/>
      </c>
      <c r="D3181" s="69" t="str">
        <f>IF(TimeSpend[[#This Row],[Network Description]]&lt;&gt;"",VLOOKUP(TimeSpend[[#This Row],[Network Description]],Projects!A:B,2,0),"")</f>
        <v/>
      </c>
      <c r="F3181" s="96"/>
      <c r="L3181" s="69" t="str">
        <f>IF(TimeSpend[[#This Row],[Personnel number]]&lt;&gt;"",Utilization!$J$2,"")</f>
        <v/>
      </c>
      <c r="M3181" s="69" t="str">
        <f>IF(TimeSpend[[#This Row],[Personnel number]]&lt;&gt;"",VLOOKUP(TimeSpend[[#This Row],[Personnel number]],Users!A:B,2,0),"")</f>
        <v/>
      </c>
      <c r="N3181" s="69" t="str">
        <f>IF(TimeSpend[[#This Row],[Network Description]]&lt;&gt;"",VLOOKUP(TimeSpend[[#This Row],[Network Description]],Projects!A:C,3,0),"")</f>
        <v/>
      </c>
      <c r="O3181" s="69" t="str">
        <f>IF(TimeSpend[[#This Row],[Activity]]&lt;&gt;"",VLOOKUP(TimeSpend[[#This Row],[Activity]],Activity,2,FALSE),"")</f>
        <v/>
      </c>
    </row>
    <row r="3182" spans="3:15" ht="16.5" customHeight="1" x14ac:dyDescent="0.25">
      <c r="C3182" s="68" t="str">
        <f t="shared" si="52"/>
        <v/>
      </c>
      <c r="D3182" s="69" t="str">
        <f>IF(TimeSpend[[#This Row],[Network Description]]&lt;&gt;"",VLOOKUP(TimeSpend[[#This Row],[Network Description]],Projects!A:B,2,0),"")</f>
        <v/>
      </c>
      <c r="F3182" s="96"/>
      <c r="L3182" s="69" t="str">
        <f>IF(TimeSpend[[#This Row],[Personnel number]]&lt;&gt;"",Utilization!$J$2,"")</f>
        <v/>
      </c>
      <c r="M3182" s="69" t="str">
        <f>IF(TimeSpend[[#This Row],[Personnel number]]&lt;&gt;"",VLOOKUP(TimeSpend[[#This Row],[Personnel number]],Users!A:B,2,0),"")</f>
        <v/>
      </c>
      <c r="N3182" s="69" t="str">
        <f>IF(TimeSpend[[#This Row],[Network Description]]&lt;&gt;"",VLOOKUP(TimeSpend[[#This Row],[Network Description]],Projects!A:C,3,0),"")</f>
        <v/>
      </c>
      <c r="O3182" s="69" t="str">
        <f>IF(TimeSpend[[#This Row],[Activity]]&lt;&gt;"",VLOOKUP(TimeSpend[[#This Row],[Activity]],Activity,2,FALSE),"")</f>
        <v/>
      </c>
    </row>
    <row r="3183" spans="3:15" ht="16.5" customHeight="1" x14ac:dyDescent="0.25">
      <c r="C3183" s="68" t="str">
        <f t="shared" si="52"/>
        <v/>
      </c>
      <c r="D3183" s="69" t="str">
        <f>IF(TimeSpend[[#This Row],[Network Description]]&lt;&gt;"",VLOOKUP(TimeSpend[[#This Row],[Network Description]],Projects!A:B,2,0),"")</f>
        <v/>
      </c>
      <c r="F3183" s="96"/>
      <c r="L3183" s="69" t="str">
        <f>IF(TimeSpend[[#This Row],[Personnel number]]&lt;&gt;"",Utilization!$J$2,"")</f>
        <v/>
      </c>
      <c r="M3183" s="69" t="str">
        <f>IF(TimeSpend[[#This Row],[Personnel number]]&lt;&gt;"",VLOOKUP(TimeSpend[[#This Row],[Personnel number]],Users!A:B,2,0),"")</f>
        <v/>
      </c>
      <c r="N3183" s="69" t="str">
        <f>IF(TimeSpend[[#This Row],[Network Description]]&lt;&gt;"",VLOOKUP(TimeSpend[[#This Row],[Network Description]],Projects!A:C,3,0),"")</f>
        <v/>
      </c>
      <c r="O3183" s="69" t="str">
        <f>IF(TimeSpend[[#This Row],[Activity]]&lt;&gt;"",VLOOKUP(TimeSpend[[#This Row],[Activity]],Activity,2,FALSE),"")</f>
        <v/>
      </c>
    </row>
    <row r="3184" spans="3:15" ht="16.5" customHeight="1" x14ac:dyDescent="0.25">
      <c r="C3184" s="68" t="str">
        <f t="shared" si="52"/>
        <v/>
      </c>
      <c r="D3184" s="69" t="str">
        <f>IF(TimeSpend[[#This Row],[Network Description]]&lt;&gt;"",VLOOKUP(TimeSpend[[#This Row],[Network Description]],Projects!A:B,2,0),"")</f>
        <v/>
      </c>
      <c r="F3184" s="96"/>
      <c r="L3184" s="69" t="str">
        <f>IF(TimeSpend[[#This Row],[Personnel number]]&lt;&gt;"",Utilization!$J$2,"")</f>
        <v/>
      </c>
      <c r="M3184" s="69" t="str">
        <f>IF(TimeSpend[[#This Row],[Personnel number]]&lt;&gt;"",VLOOKUP(TimeSpend[[#This Row],[Personnel number]],Users!A:B,2,0),"")</f>
        <v/>
      </c>
      <c r="N3184" s="69" t="str">
        <f>IF(TimeSpend[[#This Row],[Network Description]]&lt;&gt;"",VLOOKUP(TimeSpend[[#This Row],[Network Description]],Projects!A:C,3,0),"")</f>
        <v/>
      </c>
      <c r="O3184" s="69" t="str">
        <f>IF(TimeSpend[[#This Row],[Activity]]&lt;&gt;"",VLOOKUP(TimeSpend[[#This Row],[Activity]],Activity,2,FALSE),"")</f>
        <v/>
      </c>
    </row>
    <row r="3185" spans="3:15" ht="16.5" customHeight="1" x14ac:dyDescent="0.25">
      <c r="C3185" s="68" t="str">
        <f t="shared" si="52"/>
        <v/>
      </c>
      <c r="D3185" s="69" t="str">
        <f>IF(TimeSpend[[#This Row],[Network Description]]&lt;&gt;"",VLOOKUP(TimeSpend[[#This Row],[Network Description]],Projects!A:B,2,0),"")</f>
        <v/>
      </c>
      <c r="F3185" s="96"/>
      <c r="L3185" s="69" t="str">
        <f>IF(TimeSpend[[#This Row],[Personnel number]]&lt;&gt;"",Utilization!$J$2,"")</f>
        <v/>
      </c>
      <c r="M3185" s="69" t="str">
        <f>IF(TimeSpend[[#This Row],[Personnel number]]&lt;&gt;"",VLOOKUP(TimeSpend[[#This Row],[Personnel number]],Users!A:B,2,0),"")</f>
        <v/>
      </c>
      <c r="N3185" s="69" t="str">
        <f>IF(TimeSpend[[#This Row],[Network Description]]&lt;&gt;"",VLOOKUP(TimeSpend[[#This Row],[Network Description]],Projects!A:C,3,0),"")</f>
        <v/>
      </c>
      <c r="O3185" s="69" t="str">
        <f>IF(TimeSpend[[#This Row],[Activity]]&lt;&gt;"",VLOOKUP(TimeSpend[[#This Row],[Activity]],Activity,2,FALSE),"")</f>
        <v/>
      </c>
    </row>
    <row r="3186" spans="3:15" ht="16.5" customHeight="1" x14ac:dyDescent="0.25">
      <c r="C3186" s="68" t="str">
        <f t="shared" si="52"/>
        <v/>
      </c>
      <c r="D3186" s="69" t="str">
        <f>IF(TimeSpend[[#This Row],[Network Description]]&lt;&gt;"",VLOOKUP(TimeSpend[[#This Row],[Network Description]],Projects!A:B,2,0),"")</f>
        <v/>
      </c>
      <c r="F3186" s="96"/>
      <c r="L3186" s="69" t="str">
        <f>IF(TimeSpend[[#This Row],[Personnel number]]&lt;&gt;"",Utilization!$J$2,"")</f>
        <v/>
      </c>
      <c r="M3186" s="69" t="str">
        <f>IF(TimeSpend[[#This Row],[Personnel number]]&lt;&gt;"",VLOOKUP(TimeSpend[[#This Row],[Personnel number]],Users!A:B,2,0),"")</f>
        <v/>
      </c>
      <c r="N3186" s="69" t="str">
        <f>IF(TimeSpend[[#This Row],[Network Description]]&lt;&gt;"",VLOOKUP(TimeSpend[[#This Row],[Network Description]],Projects!A:C,3,0),"")</f>
        <v/>
      </c>
      <c r="O3186" s="69" t="str">
        <f>IF(TimeSpend[[#This Row],[Activity]]&lt;&gt;"",VLOOKUP(TimeSpend[[#This Row],[Activity]],Activity,2,FALSE),"")</f>
        <v/>
      </c>
    </row>
    <row r="3187" spans="3:15" ht="16.5" customHeight="1" x14ac:dyDescent="0.25">
      <c r="C3187" s="68" t="str">
        <f t="shared" si="52"/>
        <v/>
      </c>
      <c r="D3187" s="69" t="str">
        <f>IF(TimeSpend[[#This Row],[Network Description]]&lt;&gt;"",VLOOKUP(TimeSpend[[#This Row],[Network Description]],Projects!A:B,2,0),"")</f>
        <v/>
      </c>
      <c r="F3187" s="96"/>
      <c r="L3187" s="69" t="str">
        <f>IF(TimeSpend[[#This Row],[Personnel number]]&lt;&gt;"",Utilization!$J$2,"")</f>
        <v/>
      </c>
      <c r="M3187" s="69" t="str">
        <f>IF(TimeSpend[[#This Row],[Personnel number]]&lt;&gt;"",VLOOKUP(TimeSpend[[#This Row],[Personnel number]],Users!A:B,2,0),"")</f>
        <v/>
      </c>
      <c r="N3187" s="69" t="str">
        <f>IF(TimeSpend[[#This Row],[Network Description]]&lt;&gt;"",VLOOKUP(TimeSpend[[#This Row],[Network Description]],Projects!A:C,3,0),"")</f>
        <v/>
      </c>
      <c r="O3187" s="69" t="str">
        <f>IF(TimeSpend[[#This Row],[Activity]]&lt;&gt;"",VLOOKUP(TimeSpend[[#This Row],[Activity]],Activity,2,FALSE),"")</f>
        <v/>
      </c>
    </row>
    <row r="3188" spans="3:15" ht="16.5" customHeight="1" x14ac:dyDescent="0.25">
      <c r="C3188" s="68" t="str">
        <f t="shared" si="52"/>
        <v/>
      </c>
      <c r="D3188" s="69" t="str">
        <f>IF(TimeSpend[[#This Row],[Network Description]]&lt;&gt;"",VLOOKUP(TimeSpend[[#This Row],[Network Description]],Projects!A:B,2,0),"")</f>
        <v/>
      </c>
      <c r="F3188" s="96"/>
      <c r="L3188" s="69" t="str">
        <f>IF(TimeSpend[[#This Row],[Personnel number]]&lt;&gt;"",Utilization!$J$2,"")</f>
        <v/>
      </c>
      <c r="M3188" s="69" t="str">
        <f>IF(TimeSpend[[#This Row],[Personnel number]]&lt;&gt;"",VLOOKUP(TimeSpend[[#This Row],[Personnel number]],Users!A:B,2,0),"")</f>
        <v/>
      </c>
      <c r="N3188" s="69" t="str">
        <f>IF(TimeSpend[[#This Row],[Network Description]]&lt;&gt;"",VLOOKUP(TimeSpend[[#This Row],[Network Description]],Projects!A:C,3,0),"")</f>
        <v/>
      </c>
      <c r="O3188" s="69" t="str">
        <f>IF(TimeSpend[[#This Row],[Activity]]&lt;&gt;"",VLOOKUP(TimeSpend[[#This Row],[Activity]],Activity,2,FALSE),"")</f>
        <v/>
      </c>
    </row>
    <row r="3189" spans="3:15" ht="16.5" customHeight="1" x14ac:dyDescent="0.25">
      <c r="C3189" s="68" t="str">
        <f t="shared" si="52"/>
        <v/>
      </c>
      <c r="D3189" s="69" t="str">
        <f>IF(TimeSpend[[#This Row],[Network Description]]&lt;&gt;"",VLOOKUP(TimeSpend[[#This Row],[Network Description]],Projects!A:B,2,0),"")</f>
        <v/>
      </c>
      <c r="F3189" s="96"/>
      <c r="L3189" s="69" t="str">
        <f>IF(TimeSpend[[#This Row],[Personnel number]]&lt;&gt;"",Utilization!$J$2,"")</f>
        <v/>
      </c>
      <c r="M3189" s="69" t="str">
        <f>IF(TimeSpend[[#This Row],[Personnel number]]&lt;&gt;"",VLOOKUP(TimeSpend[[#This Row],[Personnel number]],Users!A:B,2,0),"")</f>
        <v/>
      </c>
      <c r="N3189" s="69" t="str">
        <f>IF(TimeSpend[[#This Row],[Network Description]]&lt;&gt;"",VLOOKUP(TimeSpend[[#This Row],[Network Description]],Projects!A:C,3,0),"")</f>
        <v/>
      </c>
      <c r="O3189" s="69" t="str">
        <f>IF(TimeSpend[[#This Row],[Activity]]&lt;&gt;"",VLOOKUP(TimeSpend[[#This Row],[Activity]],Activity,2,FALSE),"")</f>
        <v/>
      </c>
    </row>
    <row r="3190" spans="3:15" ht="16.5" customHeight="1" x14ac:dyDescent="0.25">
      <c r="C3190" s="68" t="str">
        <f t="shared" si="52"/>
        <v/>
      </c>
      <c r="D3190" s="69" t="str">
        <f>IF(TimeSpend[[#This Row],[Network Description]]&lt;&gt;"",VLOOKUP(TimeSpend[[#This Row],[Network Description]],Projects!A:B,2,0),"")</f>
        <v/>
      </c>
      <c r="F3190" s="96"/>
      <c r="L3190" s="69" t="str">
        <f>IF(TimeSpend[[#This Row],[Personnel number]]&lt;&gt;"",Utilization!$J$2,"")</f>
        <v/>
      </c>
      <c r="M3190" s="69" t="str">
        <f>IF(TimeSpend[[#This Row],[Personnel number]]&lt;&gt;"",VLOOKUP(TimeSpend[[#This Row],[Personnel number]],Users!A:B,2,0),"")</f>
        <v/>
      </c>
      <c r="N3190" s="69" t="str">
        <f>IF(TimeSpend[[#This Row],[Network Description]]&lt;&gt;"",VLOOKUP(TimeSpend[[#This Row],[Network Description]],Projects!A:C,3,0),"")</f>
        <v/>
      </c>
      <c r="O3190" s="69" t="str">
        <f>IF(TimeSpend[[#This Row],[Activity]]&lt;&gt;"",VLOOKUP(TimeSpend[[#This Row],[Activity]],Activity,2,FALSE),"")</f>
        <v/>
      </c>
    </row>
    <row r="3191" spans="3:15" ht="16.5" customHeight="1" x14ac:dyDescent="0.25">
      <c r="C3191" s="68" t="str">
        <f t="shared" si="52"/>
        <v/>
      </c>
      <c r="D3191" s="69" t="str">
        <f>IF(TimeSpend[[#This Row],[Network Description]]&lt;&gt;"",VLOOKUP(TimeSpend[[#This Row],[Network Description]],Projects!A:B,2,0),"")</f>
        <v/>
      </c>
      <c r="F3191" s="96"/>
      <c r="L3191" s="69" t="str">
        <f>IF(TimeSpend[[#This Row],[Personnel number]]&lt;&gt;"",Utilization!$J$2,"")</f>
        <v/>
      </c>
      <c r="M3191" s="69" t="str">
        <f>IF(TimeSpend[[#This Row],[Personnel number]]&lt;&gt;"",VLOOKUP(TimeSpend[[#This Row],[Personnel number]],Users!A:B,2,0),"")</f>
        <v/>
      </c>
      <c r="N3191" s="69" t="str">
        <f>IF(TimeSpend[[#This Row],[Network Description]]&lt;&gt;"",VLOOKUP(TimeSpend[[#This Row],[Network Description]],Projects!A:C,3,0),"")</f>
        <v/>
      </c>
      <c r="O3191" s="69" t="str">
        <f>IF(TimeSpend[[#This Row],[Activity]]&lt;&gt;"",VLOOKUP(TimeSpend[[#This Row],[Activity]],Activity,2,FALSE),"")</f>
        <v/>
      </c>
    </row>
    <row r="3192" spans="3:15" ht="16.5" customHeight="1" x14ac:dyDescent="0.25">
      <c r="C3192" s="68" t="str">
        <f t="shared" si="52"/>
        <v/>
      </c>
      <c r="D3192" s="69" t="str">
        <f>IF(TimeSpend[[#This Row],[Network Description]]&lt;&gt;"",VLOOKUP(TimeSpend[[#This Row],[Network Description]],Projects!A:B,2,0),"")</f>
        <v/>
      </c>
      <c r="F3192" s="96"/>
      <c r="L3192" s="69" t="str">
        <f>IF(TimeSpend[[#This Row],[Personnel number]]&lt;&gt;"",Utilization!$J$2,"")</f>
        <v/>
      </c>
      <c r="M3192" s="69" t="str">
        <f>IF(TimeSpend[[#This Row],[Personnel number]]&lt;&gt;"",VLOOKUP(TimeSpend[[#This Row],[Personnel number]],Users!A:B,2,0),"")</f>
        <v/>
      </c>
      <c r="N3192" s="69" t="str">
        <f>IF(TimeSpend[[#This Row],[Network Description]]&lt;&gt;"",VLOOKUP(TimeSpend[[#This Row],[Network Description]],Projects!A:C,3,0),"")</f>
        <v/>
      </c>
      <c r="O3192" s="69" t="str">
        <f>IF(TimeSpend[[#This Row],[Activity]]&lt;&gt;"",VLOOKUP(TimeSpend[[#This Row],[Activity]],Activity,2,FALSE),"")</f>
        <v/>
      </c>
    </row>
    <row r="3193" spans="3:15" ht="16.5" customHeight="1" x14ac:dyDescent="0.25">
      <c r="C3193" s="68" t="str">
        <f t="shared" si="52"/>
        <v/>
      </c>
      <c r="D3193" s="69" t="str">
        <f>IF(TimeSpend[[#This Row],[Network Description]]&lt;&gt;"",VLOOKUP(TimeSpend[[#This Row],[Network Description]],Projects!A:B,2,0),"")</f>
        <v/>
      </c>
      <c r="F3193" s="96"/>
      <c r="L3193" s="69" t="str">
        <f>IF(TimeSpend[[#This Row],[Personnel number]]&lt;&gt;"",Utilization!$J$2,"")</f>
        <v/>
      </c>
      <c r="M3193" s="69" t="str">
        <f>IF(TimeSpend[[#This Row],[Personnel number]]&lt;&gt;"",VLOOKUP(TimeSpend[[#This Row],[Personnel number]],Users!A:B,2,0),"")</f>
        <v/>
      </c>
      <c r="N3193" s="69" t="str">
        <f>IF(TimeSpend[[#This Row],[Network Description]]&lt;&gt;"",VLOOKUP(TimeSpend[[#This Row],[Network Description]],Projects!A:C,3,0),"")</f>
        <v/>
      </c>
      <c r="O3193" s="69" t="str">
        <f>IF(TimeSpend[[#This Row],[Activity]]&lt;&gt;"",VLOOKUP(TimeSpend[[#This Row],[Activity]],Activity,2,FALSE),"")</f>
        <v/>
      </c>
    </row>
    <row r="3194" spans="3:15" ht="16.5" customHeight="1" x14ac:dyDescent="0.25">
      <c r="C3194" s="68" t="str">
        <f t="shared" si="52"/>
        <v/>
      </c>
      <c r="D3194" s="69" t="str">
        <f>IF(TimeSpend[[#This Row],[Network Description]]&lt;&gt;"",VLOOKUP(TimeSpend[[#This Row],[Network Description]],Projects!A:B,2,0),"")</f>
        <v/>
      </c>
      <c r="F3194" s="96"/>
      <c r="L3194" s="69" t="str">
        <f>IF(TimeSpend[[#This Row],[Personnel number]]&lt;&gt;"",Utilization!$J$2,"")</f>
        <v/>
      </c>
      <c r="M3194" s="69" t="str">
        <f>IF(TimeSpend[[#This Row],[Personnel number]]&lt;&gt;"",VLOOKUP(TimeSpend[[#This Row],[Personnel number]],Users!A:B,2,0),"")</f>
        <v/>
      </c>
      <c r="N3194" s="69" t="str">
        <f>IF(TimeSpend[[#This Row],[Network Description]]&lt;&gt;"",VLOOKUP(TimeSpend[[#This Row],[Network Description]],Projects!A:C,3,0),"")</f>
        <v/>
      </c>
      <c r="O3194" s="69" t="str">
        <f>IF(TimeSpend[[#This Row],[Activity]]&lt;&gt;"",VLOOKUP(TimeSpend[[#This Row],[Activity]],Activity,2,FALSE),"")</f>
        <v/>
      </c>
    </row>
    <row r="3195" spans="3:15" ht="16.5" customHeight="1" x14ac:dyDescent="0.25">
      <c r="C3195" s="68" t="str">
        <f t="shared" si="52"/>
        <v/>
      </c>
      <c r="D3195" s="69" t="str">
        <f>IF(TimeSpend[[#This Row],[Network Description]]&lt;&gt;"",VLOOKUP(TimeSpend[[#This Row],[Network Description]],Projects!A:B,2,0),"")</f>
        <v/>
      </c>
      <c r="F3195" s="96"/>
      <c r="L3195" s="69" t="str">
        <f>IF(TimeSpend[[#This Row],[Personnel number]]&lt;&gt;"",Utilization!$J$2,"")</f>
        <v/>
      </c>
      <c r="M3195" s="69" t="str">
        <f>IF(TimeSpend[[#This Row],[Personnel number]]&lt;&gt;"",VLOOKUP(TimeSpend[[#This Row],[Personnel number]],Users!A:B,2,0),"")</f>
        <v/>
      </c>
      <c r="N3195" s="69" t="str">
        <f>IF(TimeSpend[[#This Row],[Network Description]]&lt;&gt;"",VLOOKUP(TimeSpend[[#This Row],[Network Description]],Projects!A:C,3,0),"")</f>
        <v/>
      </c>
      <c r="O3195" s="69" t="str">
        <f>IF(TimeSpend[[#This Row],[Activity]]&lt;&gt;"",VLOOKUP(TimeSpend[[#This Row],[Activity]],Activity,2,FALSE),"")</f>
        <v/>
      </c>
    </row>
    <row r="3196" spans="3:15" ht="16.5" customHeight="1" x14ac:dyDescent="0.25">
      <c r="C3196" s="68" t="str">
        <f t="shared" si="52"/>
        <v/>
      </c>
      <c r="D3196" s="69" t="str">
        <f>IF(TimeSpend[[#This Row],[Network Description]]&lt;&gt;"",VLOOKUP(TimeSpend[[#This Row],[Network Description]],Projects!A:B,2,0),"")</f>
        <v/>
      </c>
      <c r="F3196" s="96"/>
      <c r="L3196" s="69" t="str">
        <f>IF(TimeSpend[[#This Row],[Personnel number]]&lt;&gt;"",Utilization!$J$2,"")</f>
        <v/>
      </c>
      <c r="M3196" s="69" t="str">
        <f>IF(TimeSpend[[#This Row],[Personnel number]]&lt;&gt;"",VLOOKUP(TimeSpend[[#This Row],[Personnel number]],Users!A:B,2,0),"")</f>
        <v/>
      </c>
      <c r="N3196" s="69" t="str">
        <f>IF(TimeSpend[[#This Row],[Network Description]]&lt;&gt;"",VLOOKUP(TimeSpend[[#This Row],[Network Description]],Projects!A:C,3,0),"")</f>
        <v/>
      </c>
      <c r="O3196" s="69" t="str">
        <f>IF(TimeSpend[[#This Row],[Activity]]&lt;&gt;"",VLOOKUP(TimeSpend[[#This Row],[Activity]],Activity,2,FALSE),"")</f>
        <v/>
      </c>
    </row>
    <row r="3197" spans="3:15" ht="16.5" customHeight="1" x14ac:dyDescent="0.25">
      <c r="C3197" s="68" t="str">
        <f t="shared" si="52"/>
        <v/>
      </c>
      <c r="D3197" s="69" t="str">
        <f>IF(TimeSpend[[#This Row],[Network Description]]&lt;&gt;"",VLOOKUP(TimeSpend[[#This Row],[Network Description]],Projects!A:B,2,0),"")</f>
        <v/>
      </c>
      <c r="F3197" s="96"/>
      <c r="L3197" s="69" t="str">
        <f>IF(TimeSpend[[#This Row],[Personnel number]]&lt;&gt;"",Utilization!$J$2,"")</f>
        <v/>
      </c>
      <c r="M3197" s="69" t="str">
        <f>IF(TimeSpend[[#This Row],[Personnel number]]&lt;&gt;"",VLOOKUP(TimeSpend[[#This Row],[Personnel number]],Users!A:B,2,0),"")</f>
        <v/>
      </c>
      <c r="N3197" s="69" t="str">
        <f>IF(TimeSpend[[#This Row],[Network Description]]&lt;&gt;"",VLOOKUP(TimeSpend[[#This Row],[Network Description]],Projects!A:C,3,0),"")</f>
        <v/>
      </c>
      <c r="O3197" s="69" t="str">
        <f>IF(TimeSpend[[#This Row],[Activity]]&lt;&gt;"",VLOOKUP(TimeSpend[[#This Row],[Activity]],Activity,2,FALSE),"")</f>
        <v/>
      </c>
    </row>
    <row r="3198" spans="3:15" ht="16.5" customHeight="1" x14ac:dyDescent="0.25">
      <c r="C3198" s="68" t="str">
        <f t="shared" si="52"/>
        <v/>
      </c>
      <c r="D3198" s="69" t="str">
        <f>IF(TimeSpend[[#This Row],[Network Description]]&lt;&gt;"",VLOOKUP(TimeSpend[[#This Row],[Network Description]],Projects!A:B,2,0),"")</f>
        <v/>
      </c>
      <c r="F3198" s="96"/>
      <c r="L3198" s="69" t="str">
        <f>IF(TimeSpend[[#This Row],[Personnel number]]&lt;&gt;"",Utilization!$J$2,"")</f>
        <v/>
      </c>
      <c r="M3198" s="69" t="str">
        <f>IF(TimeSpend[[#This Row],[Personnel number]]&lt;&gt;"",VLOOKUP(TimeSpend[[#This Row],[Personnel number]],Users!A:B,2,0),"")</f>
        <v/>
      </c>
      <c r="N3198" s="69" t="str">
        <f>IF(TimeSpend[[#This Row],[Network Description]]&lt;&gt;"",VLOOKUP(TimeSpend[[#This Row],[Network Description]],Projects!A:C,3,0),"")</f>
        <v/>
      </c>
      <c r="O3198" s="69" t="str">
        <f>IF(TimeSpend[[#This Row],[Activity]]&lt;&gt;"",VLOOKUP(TimeSpend[[#This Row],[Activity]],Activity,2,FALSE),"")</f>
        <v/>
      </c>
    </row>
    <row r="3199" spans="3:15" ht="16.5" customHeight="1" x14ac:dyDescent="0.25">
      <c r="C3199" s="68" t="str">
        <f t="shared" si="52"/>
        <v/>
      </c>
      <c r="D3199" s="69" t="str">
        <f>IF(TimeSpend[[#This Row],[Network Description]]&lt;&gt;"",VLOOKUP(TimeSpend[[#This Row],[Network Description]],Projects!A:B,2,0),"")</f>
        <v/>
      </c>
      <c r="F3199" s="96"/>
      <c r="L3199" s="69" t="str">
        <f>IF(TimeSpend[[#This Row],[Personnel number]]&lt;&gt;"",Utilization!$J$2,"")</f>
        <v/>
      </c>
      <c r="M3199" s="69" t="str">
        <f>IF(TimeSpend[[#This Row],[Personnel number]]&lt;&gt;"",VLOOKUP(TimeSpend[[#This Row],[Personnel number]],Users!A:B,2,0),"")</f>
        <v/>
      </c>
      <c r="N3199" s="69" t="str">
        <f>IF(TimeSpend[[#This Row],[Network Description]]&lt;&gt;"",VLOOKUP(TimeSpend[[#This Row],[Network Description]],Projects!A:C,3,0),"")</f>
        <v/>
      </c>
      <c r="O3199" s="69" t="str">
        <f>IF(TimeSpend[[#This Row],[Activity]]&lt;&gt;"",VLOOKUP(TimeSpend[[#This Row],[Activity]],Activity,2,FALSE),"")</f>
        <v/>
      </c>
    </row>
    <row r="3200" spans="3:15" ht="16.5" customHeight="1" x14ac:dyDescent="0.25">
      <c r="C3200" s="68" t="str">
        <f t="shared" si="52"/>
        <v/>
      </c>
      <c r="D3200" s="69" t="str">
        <f>IF(TimeSpend[[#This Row],[Network Description]]&lt;&gt;"",VLOOKUP(TimeSpend[[#This Row],[Network Description]],Projects!A:B,2,0),"")</f>
        <v/>
      </c>
      <c r="F3200" s="96"/>
      <c r="L3200" s="69" t="str">
        <f>IF(TimeSpend[[#This Row],[Personnel number]]&lt;&gt;"",Utilization!$J$2,"")</f>
        <v/>
      </c>
      <c r="M3200" s="69" t="str">
        <f>IF(TimeSpend[[#This Row],[Personnel number]]&lt;&gt;"",VLOOKUP(TimeSpend[[#This Row],[Personnel number]],Users!A:B,2,0),"")</f>
        <v/>
      </c>
      <c r="N3200" s="69" t="str">
        <f>IF(TimeSpend[[#This Row],[Network Description]]&lt;&gt;"",VLOOKUP(TimeSpend[[#This Row],[Network Description]],Projects!A:C,3,0),"")</f>
        <v/>
      </c>
      <c r="O3200" s="69" t="str">
        <f>IF(TimeSpend[[#This Row],[Activity]]&lt;&gt;"",VLOOKUP(TimeSpend[[#This Row],[Activity]],Activity,2,FALSE),"")</f>
        <v/>
      </c>
    </row>
    <row r="3201" spans="3:15" ht="16.5" customHeight="1" x14ac:dyDescent="0.25">
      <c r="C3201" s="68" t="str">
        <f t="shared" ref="C3201:C3264" si="53">IF((I3201-INT(I3201))*24-(H3201-INT(H3201))*24=0,"",(I3201-INT(I3201))*24-(H3201-INT(H3201))*24)</f>
        <v/>
      </c>
      <c r="D3201" s="69" t="str">
        <f>IF(TimeSpend[[#This Row],[Network Description]]&lt;&gt;"",VLOOKUP(TimeSpend[[#This Row],[Network Description]],Projects!A:B,2,0),"")</f>
        <v/>
      </c>
      <c r="F3201" s="96"/>
      <c r="L3201" s="69" t="str">
        <f>IF(TimeSpend[[#This Row],[Personnel number]]&lt;&gt;"",Utilization!$J$2,"")</f>
        <v/>
      </c>
      <c r="M3201" s="69" t="str">
        <f>IF(TimeSpend[[#This Row],[Personnel number]]&lt;&gt;"",VLOOKUP(TimeSpend[[#This Row],[Personnel number]],Users!A:B,2,0),"")</f>
        <v/>
      </c>
      <c r="N3201" s="69" t="str">
        <f>IF(TimeSpend[[#This Row],[Network Description]]&lt;&gt;"",VLOOKUP(TimeSpend[[#This Row],[Network Description]],Projects!A:C,3,0),"")</f>
        <v/>
      </c>
      <c r="O3201" s="69" t="str">
        <f>IF(TimeSpend[[#This Row],[Activity]]&lt;&gt;"",VLOOKUP(TimeSpend[[#This Row],[Activity]],Activity,2,FALSE),"")</f>
        <v/>
      </c>
    </row>
    <row r="3202" spans="3:15" ht="16.5" customHeight="1" x14ac:dyDescent="0.25">
      <c r="C3202" s="68" t="str">
        <f t="shared" si="53"/>
        <v/>
      </c>
      <c r="D3202" s="69" t="str">
        <f>IF(TimeSpend[[#This Row],[Network Description]]&lt;&gt;"",VLOOKUP(TimeSpend[[#This Row],[Network Description]],Projects!A:B,2,0),"")</f>
        <v/>
      </c>
      <c r="F3202" s="96"/>
      <c r="L3202" s="69" t="str">
        <f>IF(TimeSpend[[#This Row],[Personnel number]]&lt;&gt;"",Utilization!$J$2,"")</f>
        <v/>
      </c>
      <c r="M3202" s="69" t="str">
        <f>IF(TimeSpend[[#This Row],[Personnel number]]&lt;&gt;"",VLOOKUP(TimeSpend[[#This Row],[Personnel number]],Users!A:B,2,0),"")</f>
        <v/>
      </c>
      <c r="N3202" s="69" t="str">
        <f>IF(TimeSpend[[#This Row],[Network Description]]&lt;&gt;"",VLOOKUP(TimeSpend[[#This Row],[Network Description]],Projects!A:C,3,0),"")</f>
        <v/>
      </c>
      <c r="O3202" s="69" t="str">
        <f>IF(TimeSpend[[#This Row],[Activity]]&lt;&gt;"",VLOOKUP(TimeSpend[[#This Row],[Activity]],Activity,2,FALSE),"")</f>
        <v/>
      </c>
    </row>
    <row r="3203" spans="3:15" ht="16.5" customHeight="1" x14ac:dyDescent="0.25">
      <c r="C3203" s="68" t="str">
        <f t="shared" si="53"/>
        <v/>
      </c>
      <c r="D3203" s="69" t="str">
        <f>IF(TimeSpend[[#This Row],[Network Description]]&lt;&gt;"",VLOOKUP(TimeSpend[[#This Row],[Network Description]],Projects!A:B,2,0),"")</f>
        <v/>
      </c>
      <c r="F3203" s="96"/>
      <c r="L3203" s="69" t="str">
        <f>IF(TimeSpend[[#This Row],[Personnel number]]&lt;&gt;"",Utilization!$J$2,"")</f>
        <v/>
      </c>
      <c r="M3203" s="69" t="str">
        <f>IF(TimeSpend[[#This Row],[Personnel number]]&lt;&gt;"",VLOOKUP(TimeSpend[[#This Row],[Personnel number]],Users!A:B,2,0),"")</f>
        <v/>
      </c>
      <c r="N3203" s="69" t="str">
        <f>IF(TimeSpend[[#This Row],[Network Description]]&lt;&gt;"",VLOOKUP(TimeSpend[[#This Row],[Network Description]],Projects!A:C,3,0),"")</f>
        <v/>
      </c>
      <c r="O3203" s="69" t="str">
        <f>IF(TimeSpend[[#This Row],[Activity]]&lt;&gt;"",VLOOKUP(TimeSpend[[#This Row],[Activity]],Activity,2,FALSE),"")</f>
        <v/>
      </c>
    </row>
    <row r="3204" spans="3:15" ht="16.5" customHeight="1" x14ac:dyDescent="0.25">
      <c r="C3204" s="68" t="str">
        <f t="shared" si="53"/>
        <v/>
      </c>
      <c r="D3204" s="69" t="str">
        <f>IF(TimeSpend[[#This Row],[Network Description]]&lt;&gt;"",VLOOKUP(TimeSpend[[#This Row],[Network Description]],Projects!A:B,2,0),"")</f>
        <v/>
      </c>
      <c r="F3204" s="96"/>
      <c r="L3204" s="69" t="str">
        <f>IF(TimeSpend[[#This Row],[Personnel number]]&lt;&gt;"",Utilization!$J$2,"")</f>
        <v/>
      </c>
      <c r="M3204" s="69" t="str">
        <f>IF(TimeSpend[[#This Row],[Personnel number]]&lt;&gt;"",VLOOKUP(TimeSpend[[#This Row],[Personnel number]],Users!A:B,2,0),"")</f>
        <v/>
      </c>
      <c r="N3204" s="69" t="str">
        <f>IF(TimeSpend[[#This Row],[Network Description]]&lt;&gt;"",VLOOKUP(TimeSpend[[#This Row],[Network Description]],Projects!A:C,3,0),"")</f>
        <v/>
      </c>
      <c r="O3204" s="69" t="str">
        <f>IF(TimeSpend[[#This Row],[Activity]]&lt;&gt;"",VLOOKUP(TimeSpend[[#This Row],[Activity]],Activity,2,FALSE),"")</f>
        <v/>
      </c>
    </row>
    <row r="3205" spans="3:15" ht="16.5" customHeight="1" x14ac:dyDescent="0.25">
      <c r="C3205" s="68" t="str">
        <f t="shared" si="53"/>
        <v/>
      </c>
      <c r="D3205" s="69" t="str">
        <f>IF(TimeSpend[[#This Row],[Network Description]]&lt;&gt;"",VLOOKUP(TimeSpend[[#This Row],[Network Description]],Projects!A:B,2,0),"")</f>
        <v/>
      </c>
      <c r="F3205" s="96"/>
      <c r="L3205" s="69" t="str">
        <f>IF(TimeSpend[[#This Row],[Personnel number]]&lt;&gt;"",Utilization!$J$2,"")</f>
        <v/>
      </c>
      <c r="M3205" s="69" t="str">
        <f>IF(TimeSpend[[#This Row],[Personnel number]]&lt;&gt;"",VLOOKUP(TimeSpend[[#This Row],[Personnel number]],Users!A:B,2,0),"")</f>
        <v/>
      </c>
      <c r="N3205" s="69" t="str">
        <f>IF(TimeSpend[[#This Row],[Network Description]]&lt;&gt;"",VLOOKUP(TimeSpend[[#This Row],[Network Description]],Projects!A:C,3,0),"")</f>
        <v/>
      </c>
      <c r="O3205" s="69" t="str">
        <f>IF(TimeSpend[[#This Row],[Activity]]&lt;&gt;"",VLOOKUP(TimeSpend[[#This Row],[Activity]],Activity,2,FALSE),"")</f>
        <v/>
      </c>
    </row>
    <row r="3206" spans="3:15" ht="16.5" customHeight="1" x14ac:dyDescent="0.25">
      <c r="C3206" s="68" t="str">
        <f t="shared" si="53"/>
        <v/>
      </c>
      <c r="D3206" s="69" t="str">
        <f>IF(TimeSpend[[#This Row],[Network Description]]&lt;&gt;"",VLOOKUP(TimeSpend[[#This Row],[Network Description]],Projects!A:B,2,0),"")</f>
        <v/>
      </c>
      <c r="F3206" s="96"/>
      <c r="L3206" s="69" t="str">
        <f>IF(TimeSpend[[#This Row],[Personnel number]]&lt;&gt;"",Utilization!$J$2,"")</f>
        <v/>
      </c>
      <c r="M3206" s="69" t="str">
        <f>IF(TimeSpend[[#This Row],[Personnel number]]&lt;&gt;"",VLOOKUP(TimeSpend[[#This Row],[Personnel number]],Users!A:B,2,0),"")</f>
        <v/>
      </c>
      <c r="N3206" s="69" t="str">
        <f>IF(TimeSpend[[#This Row],[Network Description]]&lt;&gt;"",VLOOKUP(TimeSpend[[#This Row],[Network Description]],Projects!A:C,3,0),"")</f>
        <v/>
      </c>
      <c r="O3206" s="69" t="str">
        <f>IF(TimeSpend[[#This Row],[Activity]]&lt;&gt;"",VLOOKUP(TimeSpend[[#This Row],[Activity]],Activity,2,FALSE),"")</f>
        <v/>
      </c>
    </row>
    <row r="3207" spans="3:15" ht="16.5" customHeight="1" x14ac:dyDescent="0.25">
      <c r="C3207" s="68" t="str">
        <f t="shared" si="53"/>
        <v/>
      </c>
      <c r="D3207" s="69" t="str">
        <f>IF(TimeSpend[[#This Row],[Network Description]]&lt;&gt;"",VLOOKUP(TimeSpend[[#This Row],[Network Description]],Projects!A:B,2,0),"")</f>
        <v/>
      </c>
      <c r="F3207" s="96"/>
      <c r="L3207" s="69" t="str">
        <f>IF(TimeSpend[[#This Row],[Personnel number]]&lt;&gt;"",Utilization!$J$2,"")</f>
        <v/>
      </c>
      <c r="M3207" s="69" t="str">
        <f>IF(TimeSpend[[#This Row],[Personnel number]]&lt;&gt;"",VLOOKUP(TimeSpend[[#This Row],[Personnel number]],Users!A:B,2,0),"")</f>
        <v/>
      </c>
      <c r="N3207" s="69" t="str">
        <f>IF(TimeSpend[[#This Row],[Network Description]]&lt;&gt;"",VLOOKUP(TimeSpend[[#This Row],[Network Description]],Projects!A:C,3,0),"")</f>
        <v/>
      </c>
      <c r="O3207" s="69" t="str">
        <f>IF(TimeSpend[[#This Row],[Activity]]&lt;&gt;"",VLOOKUP(TimeSpend[[#This Row],[Activity]],Activity,2,FALSE),"")</f>
        <v/>
      </c>
    </row>
    <row r="3208" spans="3:15" ht="16.5" customHeight="1" x14ac:dyDescent="0.25">
      <c r="C3208" s="68" t="str">
        <f t="shared" si="53"/>
        <v/>
      </c>
      <c r="D3208" s="69" t="str">
        <f>IF(TimeSpend[[#This Row],[Network Description]]&lt;&gt;"",VLOOKUP(TimeSpend[[#This Row],[Network Description]],Projects!A:B,2,0),"")</f>
        <v/>
      </c>
      <c r="F3208" s="96"/>
      <c r="L3208" s="69" t="str">
        <f>IF(TimeSpend[[#This Row],[Personnel number]]&lt;&gt;"",Utilization!$J$2,"")</f>
        <v/>
      </c>
      <c r="M3208" s="69" t="str">
        <f>IF(TimeSpend[[#This Row],[Personnel number]]&lt;&gt;"",VLOOKUP(TimeSpend[[#This Row],[Personnel number]],Users!A:B,2,0),"")</f>
        <v/>
      </c>
      <c r="N3208" s="69" t="str">
        <f>IF(TimeSpend[[#This Row],[Network Description]]&lt;&gt;"",VLOOKUP(TimeSpend[[#This Row],[Network Description]],Projects!A:C,3,0),"")</f>
        <v/>
      </c>
      <c r="O3208" s="69" t="str">
        <f>IF(TimeSpend[[#This Row],[Activity]]&lt;&gt;"",VLOOKUP(TimeSpend[[#This Row],[Activity]],Activity,2,FALSE),"")</f>
        <v/>
      </c>
    </row>
    <row r="3209" spans="3:15" ht="16.5" customHeight="1" x14ac:dyDescent="0.25">
      <c r="C3209" s="68" t="str">
        <f t="shared" si="53"/>
        <v/>
      </c>
      <c r="D3209" s="69" t="str">
        <f>IF(TimeSpend[[#This Row],[Network Description]]&lt;&gt;"",VLOOKUP(TimeSpend[[#This Row],[Network Description]],Projects!A:B,2,0),"")</f>
        <v/>
      </c>
      <c r="F3209" s="96"/>
      <c r="L3209" s="69" t="str">
        <f>IF(TimeSpend[[#This Row],[Personnel number]]&lt;&gt;"",Utilization!$J$2,"")</f>
        <v/>
      </c>
      <c r="M3209" s="69" t="str">
        <f>IF(TimeSpend[[#This Row],[Personnel number]]&lt;&gt;"",VLOOKUP(TimeSpend[[#This Row],[Personnel number]],Users!A:B,2,0),"")</f>
        <v/>
      </c>
      <c r="N3209" s="69" t="str">
        <f>IF(TimeSpend[[#This Row],[Network Description]]&lt;&gt;"",VLOOKUP(TimeSpend[[#This Row],[Network Description]],Projects!A:C,3,0),"")</f>
        <v/>
      </c>
      <c r="O3209" s="69" t="str">
        <f>IF(TimeSpend[[#This Row],[Activity]]&lt;&gt;"",VLOOKUP(TimeSpend[[#This Row],[Activity]],Activity,2,FALSE),"")</f>
        <v/>
      </c>
    </row>
    <row r="3210" spans="3:15" ht="16.5" customHeight="1" x14ac:dyDescent="0.25">
      <c r="C3210" s="68" t="str">
        <f t="shared" si="53"/>
        <v/>
      </c>
      <c r="D3210" s="69" t="str">
        <f>IF(TimeSpend[[#This Row],[Network Description]]&lt;&gt;"",VLOOKUP(TimeSpend[[#This Row],[Network Description]],Projects!A:B,2,0),"")</f>
        <v/>
      </c>
      <c r="F3210" s="96"/>
      <c r="L3210" s="69" t="str">
        <f>IF(TimeSpend[[#This Row],[Personnel number]]&lt;&gt;"",Utilization!$J$2,"")</f>
        <v/>
      </c>
      <c r="M3210" s="69" t="str">
        <f>IF(TimeSpend[[#This Row],[Personnel number]]&lt;&gt;"",VLOOKUP(TimeSpend[[#This Row],[Personnel number]],Users!A:B,2,0),"")</f>
        <v/>
      </c>
      <c r="N3210" s="69" t="str">
        <f>IF(TimeSpend[[#This Row],[Network Description]]&lt;&gt;"",VLOOKUP(TimeSpend[[#This Row],[Network Description]],Projects!A:C,3,0),"")</f>
        <v/>
      </c>
      <c r="O3210" s="69" t="str">
        <f>IF(TimeSpend[[#This Row],[Activity]]&lt;&gt;"",VLOOKUP(TimeSpend[[#This Row],[Activity]],Activity,2,FALSE),"")</f>
        <v/>
      </c>
    </row>
    <row r="3211" spans="3:15" ht="16.5" customHeight="1" x14ac:dyDescent="0.25">
      <c r="C3211" s="68" t="str">
        <f t="shared" si="53"/>
        <v/>
      </c>
      <c r="D3211" s="69" t="str">
        <f>IF(TimeSpend[[#This Row],[Network Description]]&lt;&gt;"",VLOOKUP(TimeSpend[[#This Row],[Network Description]],Projects!A:B,2,0),"")</f>
        <v/>
      </c>
      <c r="F3211" s="96"/>
      <c r="L3211" s="69" t="str">
        <f>IF(TimeSpend[[#This Row],[Personnel number]]&lt;&gt;"",Utilization!$J$2,"")</f>
        <v/>
      </c>
      <c r="M3211" s="69" t="str">
        <f>IF(TimeSpend[[#This Row],[Personnel number]]&lt;&gt;"",VLOOKUP(TimeSpend[[#This Row],[Personnel number]],Users!A:B,2,0),"")</f>
        <v/>
      </c>
      <c r="N3211" s="69" t="str">
        <f>IF(TimeSpend[[#This Row],[Network Description]]&lt;&gt;"",VLOOKUP(TimeSpend[[#This Row],[Network Description]],Projects!A:C,3,0),"")</f>
        <v/>
      </c>
      <c r="O3211" s="69" t="str">
        <f>IF(TimeSpend[[#This Row],[Activity]]&lt;&gt;"",VLOOKUP(TimeSpend[[#This Row],[Activity]],Activity,2,FALSE),"")</f>
        <v/>
      </c>
    </row>
    <row r="3212" spans="3:15" ht="16.5" customHeight="1" x14ac:dyDescent="0.25">
      <c r="C3212" s="68" t="str">
        <f t="shared" si="53"/>
        <v/>
      </c>
      <c r="D3212" s="69" t="str">
        <f>IF(TimeSpend[[#This Row],[Network Description]]&lt;&gt;"",VLOOKUP(TimeSpend[[#This Row],[Network Description]],Projects!A:B,2,0),"")</f>
        <v/>
      </c>
      <c r="F3212" s="96"/>
      <c r="L3212" s="69" t="str">
        <f>IF(TimeSpend[[#This Row],[Personnel number]]&lt;&gt;"",Utilization!$J$2,"")</f>
        <v/>
      </c>
      <c r="M3212" s="69" t="str">
        <f>IF(TimeSpend[[#This Row],[Personnel number]]&lt;&gt;"",VLOOKUP(TimeSpend[[#This Row],[Personnel number]],Users!A:B,2,0),"")</f>
        <v/>
      </c>
      <c r="N3212" s="69" t="str">
        <f>IF(TimeSpend[[#This Row],[Network Description]]&lt;&gt;"",VLOOKUP(TimeSpend[[#This Row],[Network Description]],Projects!A:C,3,0),"")</f>
        <v/>
      </c>
      <c r="O3212" s="69" t="str">
        <f>IF(TimeSpend[[#This Row],[Activity]]&lt;&gt;"",VLOOKUP(TimeSpend[[#This Row],[Activity]],Activity,2,FALSE),"")</f>
        <v/>
      </c>
    </row>
    <row r="3213" spans="3:15" ht="16.5" customHeight="1" x14ac:dyDescent="0.25">
      <c r="C3213" s="68" t="str">
        <f t="shared" si="53"/>
        <v/>
      </c>
      <c r="D3213" s="69" t="str">
        <f>IF(TimeSpend[[#This Row],[Network Description]]&lt;&gt;"",VLOOKUP(TimeSpend[[#This Row],[Network Description]],Projects!A:B,2,0),"")</f>
        <v/>
      </c>
      <c r="F3213" s="96"/>
      <c r="L3213" s="69" t="str">
        <f>IF(TimeSpend[[#This Row],[Personnel number]]&lt;&gt;"",Utilization!$J$2,"")</f>
        <v/>
      </c>
      <c r="M3213" s="69" t="str">
        <f>IF(TimeSpend[[#This Row],[Personnel number]]&lt;&gt;"",VLOOKUP(TimeSpend[[#This Row],[Personnel number]],Users!A:B,2,0),"")</f>
        <v/>
      </c>
      <c r="N3213" s="69" t="str">
        <f>IF(TimeSpend[[#This Row],[Network Description]]&lt;&gt;"",VLOOKUP(TimeSpend[[#This Row],[Network Description]],Projects!A:C,3,0),"")</f>
        <v/>
      </c>
      <c r="O3213" s="69" t="str">
        <f>IF(TimeSpend[[#This Row],[Activity]]&lt;&gt;"",VLOOKUP(TimeSpend[[#This Row],[Activity]],Activity,2,FALSE),"")</f>
        <v/>
      </c>
    </row>
    <row r="3214" spans="3:15" ht="16.5" customHeight="1" x14ac:dyDescent="0.25">
      <c r="C3214" s="68" t="str">
        <f t="shared" si="53"/>
        <v/>
      </c>
      <c r="D3214" s="69" t="str">
        <f>IF(TimeSpend[[#This Row],[Network Description]]&lt;&gt;"",VLOOKUP(TimeSpend[[#This Row],[Network Description]],Projects!A:B,2,0),"")</f>
        <v/>
      </c>
      <c r="F3214" s="96"/>
      <c r="L3214" s="69" t="str">
        <f>IF(TimeSpend[[#This Row],[Personnel number]]&lt;&gt;"",Utilization!$J$2,"")</f>
        <v/>
      </c>
      <c r="M3214" s="69" t="str">
        <f>IF(TimeSpend[[#This Row],[Personnel number]]&lt;&gt;"",VLOOKUP(TimeSpend[[#This Row],[Personnel number]],Users!A:B,2,0),"")</f>
        <v/>
      </c>
      <c r="N3214" s="69" t="str">
        <f>IF(TimeSpend[[#This Row],[Network Description]]&lt;&gt;"",VLOOKUP(TimeSpend[[#This Row],[Network Description]],Projects!A:C,3,0),"")</f>
        <v/>
      </c>
      <c r="O3214" s="69" t="str">
        <f>IF(TimeSpend[[#This Row],[Activity]]&lt;&gt;"",VLOOKUP(TimeSpend[[#This Row],[Activity]],Activity,2,FALSE),"")</f>
        <v/>
      </c>
    </row>
    <row r="3215" spans="3:15" ht="16.5" customHeight="1" x14ac:dyDescent="0.25">
      <c r="C3215" s="68" t="str">
        <f t="shared" si="53"/>
        <v/>
      </c>
      <c r="D3215" s="69" t="str">
        <f>IF(TimeSpend[[#This Row],[Network Description]]&lt;&gt;"",VLOOKUP(TimeSpend[[#This Row],[Network Description]],Projects!A:B,2,0),"")</f>
        <v/>
      </c>
      <c r="F3215" s="96"/>
      <c r="L3215" s="69" t="str">
        <f>IF(TimeSpend[[#This Row],[Personnel number]]&lt;&gt;"",Utilization!$J$2,"")</f>
        <v/>
      </c>
      <c r="M3215" s="69" t="str">
        <f>IF(TimeSpend[[#This Row],[Personnel number]]&lt;&gt;"",VLOOKUP(TimeSpend[[#This Row],[Personnel number]],Users!A:B,2,0),"")</f>
        <v/>
      </c>
      <c r="N3215" s="69" t="str">
        <f>IF(TimeSpend[[#This Row],[Network Description]]&lt;&gt;"",VLOOKUP(TimeSpend[[#This Row],[Network Description]],Projects!A:C,3,0),"")</f>
        <v/>
      </c>
      <c r="O3215" s="69" t="str">
        <f>IF(TimeSpend[[#This Row],[Activity]]&lt;&gt;"",VLOOKUP(TimeSpend[[#This Row],[Activity]],Activity,2,FALSE),"")</f>
        <v/>
      </c>
    </row>
    <row r="3216" spans="3:15" ht="16.5" customHeight="1" x14ac:dyDescent="0.25">
      <c r="C3216" s="68" t="str">
        <f t="shared" si="53"/>
        <v/>
      </c>
      <c r="D3216" s="69" t="str">
        <f>IF(TimeSpend[[#This Row],[Network Description]]&lt;&gt;"",VLOOKUP(TimeSpend[[#This Row],[Network Description]],Projects!A:B,2,0),"")</f>
        <v/>
      </c>
      <c r="F3216" s="96"/>
      <c r="L3216" s="69" t="str">
        <f>IF(TimeSpend[[#This Row],[Personnel number]]&lt;&gt;"",Utilization!$J$2,"")</f>
        <v/>
      </c>
      <c r="M3216" s="69" t="str">
        <f>IF(TimeSpend[[#This Row],[Personnel number]]&lt;&gt;"",VLOOKUP(TimeSpend[[#This Row],[Personnel number]],Users!A:B,2,0),"")</f>
        <v/>
      </c>
      <c r="N3216" s="69" t="str">
        <f>IF(TimeSpend[[#This Row],[Network Description]]&lt;&gt;"",VLOOKUP(TimeSpend[[#This Row],[Network Description]],Projects!A:C,3,0),"")</f>
        <v/>
      </c>
      <c r="O3216" s="69" t="str">
        <f>IF(TimeSpend[[#This Row],[Activity]]&lt;&gt;"",VLOOKUP(TimeSpend[[#This Row],[Activity]],Activity,2,FALSE),"")</f>
        <v/>
      </c>
    </row>
    <row r="3217" spans="3:15" ht="16.5" customHeight="1" x14ac:dyDescent="0.25">
      <c r="C3217" s="68" t="str">
        <f t="shared" si="53"/>
        <v/>
      </c>
      <c r="D3217" s="69" t="str">
        <f>IF(TimeSpend[[#This Row],[Network Description]]&lt;&gt;"",VLOOKUP(TimeSpend[[#This Row],[Network Description]],Projects!A:B,2,0),"")</f>
        <v/>
      </c>
      <c r="F3217" s="96"/>
      <c r="L3217" s="69" t="str">
        <f>IF(TimeSpend[[#This Row],[Personnel number]]&lt;&gt;"",Utilization!$J$2,"")</f>
        <v/>
      </c>
      <c r="M3217" s="69" t="str">
        <f>IF(TimeSpend[[#This Row],[Personnel number]]&lt;&gt;"",VLOOKUP(TimeSpend[[#This Row],[Personnel number]],Users!A:B,2,0),"")</f>
        <v/>
      </c>
      <c r="N3217" s="69" t="str">
        <f>IF(TimeSpend[[#This Row],[Network Description]]&lt;&gt;"",VLOOKUP(TimeSpend[[#This Row],[Network Description]],Projects!A:C,3,0),"")</f>
        <v/>
      </c>
      <c r="O3217" s="69" t="str">
        <f>IF(TimeSpend[[#This Row],[Activity]]&lt;&gt;"",VLOOKUP(TimeSpend[[#This Row],[Activity]],Activity,2,FALSE),"")</f>
        <v/>
      </c>
    </row>
    <row r="3218" spans="3:15" ht="16.5" customHeight="1" x14ac:dyDescent="0.25">
      <c r="C3218" s="68" t="str">
        <f t="shared" si="53"/>
        <v/>
      </c>
      <c r="D3218" s="69" t="str">
        <f>IF(TimeSpend[[#This Row],[Network Description]]&lt;&gt;"",VLOOKUP(TimeSpend[[#This Row],[Network Description]],Projects!A:B,2,0),"")</f>
        <v/>
      </c>
      <c r="F3218" s="96"/>
      <c r="L3218" s="69" t="str">
        <f>IF(TimeSpend[[#This Row],[Personnel number]]&lt;&gt;"",Utilization!$J$2,"")</f>
        <v/>
      </c>
      <c r="M3218" s="69" t="str">
        <f>IF(TimeSpend[[#This Row],[Personnel number]]&lt;&gt;"",VLOOKUP(TimeSpend[[#This Row],[Personnel number]],Users!A:B,2,0),"")</f>
        <v/>
      </c>
      <c r="N3218" s="69" t="str">
        <f>IF(TimeSpend[[#This Row],[Network Description]]&lt;&gt;"",VLOOKUP(TimeSpend[[#This Row],[Network Description]],Projects!A:C,3,0),"")</f>
        <v/>
      </c>
      <c r="O3218" s="69" t="str">
        <f>IF(TimeSpend[[#This Row],[Activity]]&lt;&gt;"",VLOOKUP(TimeSpend[[#This Row],[Activity]],Activity,2,FALSE),"")</f>
        <v/>
      </c>
    </row>
    <row r="3219" spans="3:15" ht="16.5" customHeight="1" x14ac:dyDescent="0.25">
      <c r="C3219" s="68" t="str">
        <f t="shared" si="53"/>
        <v/>
      </c>
      <c r="D3219" s="69" t="str">
        <f>IF(TimeSpend[[#This Row],[Network Description]]&lt;&gt;"",VLOOKUP(TimeSpend[[#This Row],[Network Description]],Projects!A:B,2,0),"")</f>
        <v/>
      </c>
      <c r="F3219" s="96"/>
      <c r="L3219" s="69" t="str">
        <f>IF(TimeSpend[[#This Row],[Personnel number]]&lt;&gt;"",Utilization!$J$2,"")</f>
        <v/>
      </c>
      <c r="M3219" s="69" t="str">
        <f>IF(TimeSpend[[#This Row],[Personnel number]]&lt;&gt;"",VLOOKUP(TimeSpend[[#This Row],[Personnel number]],Users!A:B,2,0),"")</f>
        <v/>
      </c>
      <c r="N3219" s="69" t="str">
        <f>IF(TimeSpend[[#This Row],[Network Description]]&lt;&gt;"",VLOOKUP(TimeSpend[[#This Row],[Network Description]],Projects!A:C,3,0),"")</f>
        <v/>
      </c>
      <c r="O3219" s="69" t="str">
        <f>IF(TimeSpend[[#This Row],[Activity]]&lt;&gt;"",VLOOKUP(TimeSpend[[#This Row],[Activity]],Activity,2,FALSE),"")</f>
        <v/>
      </c>
    </row>
    <row r="3220" spans="3:15" ht="16.5" customHeight="1" x14ac:dyDescent="0.25">
      <c r="C3220" s="68" t="str">
        <f t="shared" si="53"/>
        <v/>
      </c>
      <c r="D3220" s="69" t="str">
        <f>IF(TimeSpend[[#This Row],[Network Description]]&lt;&gt;"",VLOOKUP(TimeSpend[[#This Row],[Network Description]],Projects!A:B,2,0),"")</f>
        <v/>
      </c>
      <c r="F3220" s="96"/>
      <c r="L3220" s="69" t="str">
        <f>IF(TimeSpend[[#This Row],[Personnel number]]&lt;&gt;"",Utilization!$J$2,"")</f>
        <v/>
      </c>
      <c r="M3220" s="69" t="str">
        <f>IF(TimeSpend[[#This Row],[Personnel number]]&lt;&gt;"",VLOOKUP(TimeSpend[[#This Row],[Personnel number]],Users!A:B,2,0),"")</f>
        <v/>
      </c>
      <c r="N3220" s="69" t="str">
        <f>IF(TimeSpend[[#This Row],[Network Description]]&lt;&gt;"",VLOOKUP(TimeSpend[[#This Row],[Network Description]],Projects!A:C,3,0),"")</f>
        <v/>
      </c>
      <c r="O3220" s="69" t="str">
        <f>IF(TimeSpend[[#This Row],[Activity]]&lt;&gt;"",VLOOKUP(TimeSpend[[#This Row],[Activity]],Activity,2,FALSE),"")</f>
        <v/>
      </c>
    </row>
    <row r="3221" spans="3:15" ht="16.5" customHeight="1" x14ac:dyDescent="0.25">
      <c r="C3221" s="68" t="str">
        <f t="shared" si="53"/>
        <v/>
      </c>
      <c r="D3221" s="69" t="str">
        <f>IF(TimeSpend[[#This Row],[Network Description]]&lt;&gt;"",VLOOKUP(TimeSpend[[#This Row],[Network Description]],Projects!A:B,2,0),"")</f>
        <v/>
      </c>
      <c r="F3221" s="96"/>
      <c r="L3221" s="69" t="str">
        <f>IF(TimeSpend[[#This Row],[Personnel number]]&lt;&gt;"",Utilization!$J$2,"")</f>
        <v/>
      </c>
      <c r="M3221" s="69" t="str">
        <f>IF(TimeSpend[[#This Row],[Personnel number]]&lt;&gt;"",VLOOKUP(TimeSpend[[#This Row],[Personnel number]],Users!A:B,2,0),"")</f>
        <v/>
      </c>
      <c r="N3221" s="69" t="str">
        <f>IF(TimeSpend[[#This Row],[Network Description]]&lt;&gt;"",VLOOKUP(TimeSpend[[#This Row],[Network Description]],Projects!A:C,3,0),"")</f>
        <v/>
      </c>
      <c r="O3221" s="69" t="str">
        <f>IF(TimeSpend[[#This Row],[Activity]]&lt;&gt;"",VLOOKUP(TimeSpend[[#This Row],[Activity]],Activity,2,FALSE),"")</f>
        <v/>
      </c>
    </row>
    <row r="3222" spans="3:15" ht="16.5" customHeight="1" x14ac:dyDescent="0.25">
      <c r="C3222" s="68" t="str">
        <f t="shared" si="53"/>
        <v/>
      </c>
      <c r="D3222" s="69" t="str">
        <f>IF(TimeSpend[[#This Row],[Network Description]]&lt;&gt;"",VLOOKUP(TimeSpend[[#This Row],[Network Description]],Projects!A:B,2,0),"")</f>
        <v/>
      </c>
      <c r="F3222" s="96"/>
      <c r="L3222" s="69" t="str">
        <f>IF(TimeSpend[[#This Row],[Personnel number]]&lt;&gt;"",Utilization!$J$2,"")</f>
        <v/>
      </c>
      <c r="M3222" s="69" t="str">
        <f>IF(TimeSpend[[#This Row],[Personnel number]]&lt;&gt;"",VLOOKUP(TimeSpend[[#This Row],[Personnel number]],Users!A:B,2,0),"")</f>
        <v/>
      </c>
      <c r="N3222" s="69" t="str">
        <f>IF(TimeSpend[[#This Row],[Network Description]]&lt;&gt;"",VLOOKUP(TimeSpend[[#This Row],[Network Description]],Projects!A:C,3,0),"")</f>
        <v/>
      </c>
      <c r="O3222" s="69" t="str">
        <f>IF(TimeSpend[[#This Row],[Activity]]&lt;&gt;"",VLOOKUP(TimeSpend[[#This Row],[Activity]],Activity,2,FALSE),"")</f>
        <v/>
      </c>
    </row>
    <row r="3223" spans="3:15" ht="16.5" customHeight="1" x14ac:dyDescent="0.25">
      <c r="C3223" s="68" t="str">
        <f t="shared" si="53"/>
        <v/>
      </c>
      <c r="D3223" s="69" t="str">
        <f>IF(TimeSpend[[#This Row],[Network Description]]&lt;&gt;"",VLOOKUP(TimeSpend[[#This Row],[Network Description]],Projects!A:B,2,0),"")</f>
        <v/>
      </c>
      <c r="F3223" s="96"/>
      <c r="L3223" s="69" t="str">
        <f>IF(TimeSpend[[#This Row],[Personnel number]]&lt;&gt;"",Utilization!$J$2,"")</f>
        <v/>
      </c>
      <c r="M3223" s="69" t="str">
        <f>IF(TimeSpend[[#This Row],[Personnel number]]&lt;&gt;"",VLOOKUP(TimeSpend[[#This Row],[Personnel number]],Users!A:B,2,0),"")</f>
        <v/>
      </c>
      <c r="N3223" s="69" t="str">
        <f>IF(TimeSpend[[#This Row],[Network Description]]&lt;&gt;"",VLOOKUP(TimeSpend[[#This Row],[Network Description]],Projects!A:C,3,0),"")</f>
        <v/>
      </c>
      <c r="O3223" s="69" t="str">
        <f>IF(TimeSpend[[#This Row],[Activity]]&lt;&gt;"",VLOOKUP(TimeSpend[[#This Row],[Activity]],Activity,2,FALSE),"")</f>
        <v/>
      </c>
    </row>
    <row r="3224" spans="3:15" ht="16.5" customHeight="1" x14ac:dyDescent="0.25">
      <c r="C3224" s="68" t="str">
        <f t="shared" si="53"/>
        <v/>
      </c>
      <c r="D3224" s="69" t="str">
        <f>IF(TimeSpend[[#This Row],[Network Description]]&lt;&gt;"",VLOOKUP(TimeSpend[[#This Row],[Network Description]],Projects!A:B,2,0),"")</f>
        <v/>
      </c>
      <c r="F3224" s="96"/>
      <c r="L3224" s="69" t="str">
        <f>IF(TimeSpend[[#This Row],[Personnel number]]&lt;&gt;"",Utilization!$J$2,"")</f>
        <v/>
      </c>
      <c r="M3224" s="69" t="str">
        <f>IF(TimeSpend[[#This Row],[Personnel number]]&lt;&gt;"",VLOOKUP(TimeSpend[[#This Row],[Personnel number]],Users!A:B,2,0),"")</f>
        <v/>
      </c>
      <c r="N3224" s="69" t="str">
        <f>IF(TimeSpend[[#This Row],[Network Description]]&lt;&gt;"",VLOOKUP(TimeSpend[[#This Row],[Network Description]],Projects!A:C,3,0),"")</f>
        <v/>
      </c>
      <c r="O3224" s="69" t="str">
        <f>IF(TimeSpend[[#This Row],[Activity]]&lt;&gt;"",VLOOKUP(TimeSpend[[#This Row],[Activity]],Activity,2,FALSE),"")</f>
        <v/>
      </c>
    </row>
    <row r="3225" spans="3:15" ht="16.5" customHeight="1" x14ac:dyDescent="0.25">
      <c r="C3225" s="68" t="str">
        <f t="shared" si="53"/>
        <v/>
      </c>
      <c r="D3225" s="69" t="str">
        <f>IF(TimeSpend[[#This Row],[Network Description]]&lt;&gt;"",VLOOKUP(TimeSpend[[#This Row],[Network Description]],Projects!A:B,2,0),"")</f>
        <v/>
      </c>
      <c r="F3225" s="96"/>
      <c r="L3225" s="69" t="str">
        <f>IF(TimeSpend[[#This Row],[Personnel number]]&lt;&gt;"",Utilization!$J$2,"")</f>
        <v/>
      </c>
      <c r="M3225" s="69" t="str">
        <f>IF(TimeSpend[[#This Row],[Personnel number]]&lt;&gt;"",VLOOKUP(TimeSpend[[#This Row],[Personnel number]],Users!A:B,2,0),"")</f>
        <v/>
      </c>
      <c r="N3225" s="69" t="str">
        <f>IF(TimeSpend[[#This Row],[Network Description]]&lt;&gt;"",VLOOKUP(TimeSpend[[#This Row],[Network Description]],Projects!A:C,3,0),"")</f>
        <v/>
      </c>
      <c r="O3225" s="69" t="str">
        <f>IF(TimeSpend[[#This Row],[Activity]]&lt;&gt;"",VLOOKUP(TimeSpend[[#This Row],[Activity]],Activity,2,FALSE),"")</f>
        <v/>
      </c>
    </row>
    <row r="3226" spans="3:15" ht="16.5" customHeight="1" x14ac:dyDescent="0.25">
      <c r="C3226" s="68" t="str">
        <f t="shared" si="53"/>
        <v/>
      </c>
      <c r="D3226" s="69" t="str">
        <f>IF(TimeSpend[[#This Row],[Network Description]]&lt;&gt;"",VLOOKUP(TimeSpend[[#This Row],[Network Description]],Projects!A:B,2,0),"")</f>
        <v/>
      </c>
      <c r="F3226" s="96"/>
      <c r="L3226" s="69" t="str">
        <f>IF(TimeSpend[[#This Row],[Personnel number]]&lt;&gt;"",Utilization!$J$2,"")</f>
        <v/>
      </c>
      <c r="M3226" s="69" t="str">
        <f>IF(TimeSpend[[#This Row],[Personnel number]]&lt;&gt;"",VLOOKUP(TimeSpend[[#This Row],[Personnel number]],Users!A:B,2,0),"")</f>
        <v/>
      </c>
      <c r="N3226" s="69" t="str">
        <f>IF(TimeSpend[[#This Row],[Network Description]]&lt;&gt;"",VLOOKUP(TimeSpend[[#This Row],[Network Description]],Projects!A:C,3,0),"")</f>
        <v/>
      </c>
      <c r="O3226" s="69" t="str">
        <f>IF(TimeSpend[[#This Row],[Activity]]&lt;&gt;"",VLOOKUP(TimeSpend[[#This Row],[Activity]],Activity,2,FALSE),"")</f>
        <v/>
      </c>
    </row>
    <row r="3227" spans="3:15" ht="16.5" customHeight="1" x14ac:dyDescent="0.25">
      <c r="C3227" s="68" t="str">
        <f t="shared" si="53"/>
        <v/>
      </c>
      <c r="D3227" s="69" t="str">
        <f>IF(TimeSpend[[#This Row],[Network Description]]&lt;&gt;"",VLOOKUP(TimeSpend[[#This Row],[Network Description]],Projects!A:B,2,0),"")</f>
        <v/>
      </c>
      <c r="F3227" s="96"/>
      <c r="L3227" s="69" t="str">
        <f>IF(TimeSpend[[#This Row],[Personnel number]]&lt;&gt;"",Utilization!$J$2,"")</f>
        <v/>
      </c>
      <c r="M3227" s="69" t="str">
        <f>IF(TimeSpend[[#This Row],[Personnel number]]&lt;&gt;"",VLOOKUP(TimeSpend[[#This Row],[Personnel number]],Users!A:B,2,0),"")</f>
        <v/>
      </c>
      <c r="N3227" s="69" t="str">
        <f>IF(TimeSpend[[#This Row],[Network Description]]&lt;&gt;"",VLOOKUP(TimeSpend[[#This Row],[Network Description]],Projects!A:C,3,0),"")</f>
        <v/>
      </c>
      <c r="O3227" s="69" t="str">
        <f>IF(TimeSpend[[#This Row],[Activity]]&lt;&gt;"",VLOOKUP(TimeSpend[[#This Row],[Activity]],Activity,2,FALSE),"")</f>
        <v/>
      </c>
    </row>
    <row r="3228" spans="3:15" ht="16.5" customHeight="1" x14ac:dyDescent="0.25">
      <c r="C3228" s="68" t="str">
        <f t="shared" si="53"/>
        <v/>
      </c>
      <c r="D3228" s="69" t="str">
        <f>IF(TimeSpend[[#This Row],[Network Description]]&lt;&gt;"",VLOOKUP(TimeSpend[[#This Row],[Network Description]],Projects!A:B,2,0),"")</f>
        <v/>
      </c>
      <c r="F3228" s="96"/>
      <c r="L3228" s="69" t="str">
        <f>IF(TimeSpend[[#This Row],[Personnel number]]&lt;&gt;"",Utilization!$J$2,"")</f>
        <v/>
      </c>
      <c r="M3228" s="69" t="str">
        <f>IF(TimeSpend[[#This Row],[Personnel number]]&lt;&gt;"",VLOOKUP(TimeSpend[[#This Row],[Personnel number]],Users!A:B,2,0),"")</f>
        <v/>
      </c>
      <c r="N3228" s="69" t="str">
        <f>IF(TimeSpend[[#This Row],[Network Description]]&lt;&gt;"",VLOOKUP(TimeSpend[[#This Row],[Network Description]],Projects!A:C,3,0),"")</f>
        <v/>
      </c>
      <c r="O3228" s="69" t="str">
        <f>IF(TimeSpend[[#This Row],[Activity]]&lt;&gt;"",VLOOKUP(TimeSpend[[#This Row],[Activity]],Activity,2,FALSE),"")</f>
        <v/>
      </c>
    </row>
    <row r="3229" spans="3:15" ht="16.5" customHeight="1" x14ac:dyDescent="0.25">
      <c r="C3229" s="68" t="str">
        <f t="shared" si="53"/>
        <v/>
      </c>
      <c r="D3229" s="69" t="str">
        <f>IF(TimeSpend[[#This Row],[Network Description]]&lt;&gt;"",VLOOKUP(TimeSpend[[#This Row],[Network Description]],Projects!A:B,2,0),"")</f>
        <v/>
      </c>
      <c r="F3229" s="96"/>
      <c r="L3229" s="69" t="str">
        <f>IF(TimeSpend[[#This Row],[Personnel number]]&lt;&gt;"",Utilization!$J$2,"")</f>
        <v/>
      </c>
      <c r="M3229" s="69" t="str">
        <f>IF(TimeSpend[[#This Row],[Personnel number]]&lt;&gt;"",VLOOKUP(TimeSpend[[#This Row],[Personnel number]],Users!A:B,2,0),"")</f>
        <v/>
      </c>
      <c r="N3229" s="69" t="str">
        <f>IF(TimeSpend[[#This Row],[Network Description]]&lt;&gt;"",VLOOKUP(TimeSpend[[#This Row],[Network Description]],Projects!A:C,3,0),"")</f>
        <v/>
      </c>
      <c r="O3229" s="69" t="str">
        <f>IF(TimeSpend[[#This Row],[Activity]]&lt;&gt;"",VLOOKUP(TimeSpend[[#This Row],[Activity]],Activity,2,FALSE),"")</f>
        <v/>
      </c>
    </row>
    <row r="3230" spans="3:15" ht="16.5" customHeight="1" x14ac:dyDescent="0.25">
      <c r="C3230" s="68" t="str">
        <f t="shared" si="53"/>
        <v/>
      </c>
      <c r="D3230" s="69" t="str">
        <f>IF(TimeSpend[[#This Row],[Network Description]]&lt;&gt;"",VLOOKUP(TimeSpend[[#This Row],[Network Description]],Projects!A:B,2,0),"")</f>
        <v/>
      </c>
      <c r="F3230" s="96"/>
      <c r="L3230" s="69" t="str">
        <f>IF(TimeSpend[[#This Row],[Personnel number]]&lt;&gt;"",Utilization!$J$2,"")</f>
        <v/>
      </c>
      <c r="M3230" s="69" t="str">
        <f>IF(TimeSpend[[#This Row],[Personnel number]]&lt;&gt;"",VLOOKUP(TimeSpend[[#This Row],[Personnel number]],Users!A:B,2,0),"")</f>
        <v/>
      </c>
      <c r="N3230" s="69" t="str">
        <f>IF(TimeSpend[[#This Row],[Network Description]]&lt;&gt;"",VLOOKUP(TimeSpend[[#This Row],[Network Description]],Projects!A:C,3,0),"")</f>
        <v/>
      </c>
      <c r="O3230" s="69" t="str">
        <f>IF(TimeSpend[[#This Row],[Activity]]&lt;&gt;"",VLOOKUP(TimeSpend[[#This Row],[Activity]],Activity,2,FALSE),"")</f>
        <v/>
      </c>
    </row>
    <row r="3231" spans="3:15" ht="16.5" customHeight="1" x14ac:dyDescent="0.25">
      <c r="C3231" s="68" t="str">
        <f t="shared" si="53"/>
        <v/>
      </c>
      <c r="D3231" s="69" t="str">
        <f>IF(TimeSpend[[#This Row],[Network Description]]&lt;&gt;"",VLOOKUP(TimeSpend[[#This Row],[Network Description]],Projects!A:B,2,0),"")</f>
        <v/>
      </c>
      <c r="F3231" s="96"/>
      <c r="L3231" s="69" t="str">
        <f>IF(TimeSpend[[#This Row],[Personnel number]]&lt;&gt;"",Utilization!$J$2,"")</f>
        <v/>
      </c>
      <c r="M3231" s="69" t="str">
        <f>IF(TimeSpend[[#This Row],[Personnel number]]&lt;&gt;"",VLOOKUP(TimeSpend[[#This Row],[Personnel number]],Users!A:B,2,0),"")</f>
        <v/>
      </c>
      <c r="N3231" s="69" t="str">
        <f>IF(TimeSpend[[#This Row],[Network Description]]&lt;&gt;"",VLOOKUP(TimeSpend[[#This Row],[Network Description]],Projects!A:C,3,0),"")</f>
        <v/>
      </c>
      <c r="O3231" s="69" t="str">
        <f>IF(TimeSpend[[#This Row],[Activity]]&lt;&gt;"",VLOOKUP(TimeSpend[[#This Row],[Activity]],Activity,2,FALSE),"")</f>
        <v/>
      </c>
    </row>
    <row r="3232" spans="3:15" ht="16.5" customHeight="1" x14ac:dyDescent="0.25">
      <c r="C3232" s="68" t="str">
        <f t="shared" si="53"/>
        <v/>
      </c>
      <c r="D3232" s="69" t="str">
        <f>IF(TimeSpend[[#This Row],[Network Description]]&lt;&gt;"",VLOOKUP(TimeSpend[[#This Row],[Network Description]],Projects!A:B,2,0),"")</f>
        <v/>
      </c>
      <c r="F3232" s="96"/>
      <c r="L3232" s="69" t="str">
        <f>IF(TimeSpend[[#This Row],[Personnel number]]&lt;&gt;"",Utilization!$J$2,"")</f>
        <v/>
      </c>
      <c r="M3232" s="69" t="str">
        <f>IF(TimeSpend[[#This Row],[Personnel number]]&lt;&gt;"",VLOOKUP(TimeSpend[[#This Row],[Personnel number]],Users!A:B,2,0),"")</f>
        <v/>
      </c>
      <c r="N3232" s="69" t="str">
        <f>IF(TimeSpend[[#This Row],[Network Description]]&lt;&gt;"",VLOOKUP(TimeSpend[[#This Row],[Network Description]],Projects!A:C,3,0),"")</f>
        <v/>
      </c>
      <c r="O3232" s="69" t="str">
        <f>IF(TimeSpend[[#This Row],[Activity]]&lt;&gt;"",VLOOKUP(TimeSpend[[#This Row],[Activity]],Activity,2,FALSE),"")</f>
        <v/>
      </c>
    </row>
    <row r="3233" spans="3:15" ht="16.5" customHeight="1" x14ac:dyDescent="0.25">
      <c r="C3233" s="68" t="str">
        <f t="shared" si="53"/>
        <v/>
      </c>
      <c r="D3233" s="69" t="str">
        <f>IF(TimeSpend[[#This Row],[Network Description]]&lt;&gt;"",VLOOKUP(TimeSpend[[#This Row],[Network Description]],Projects!A:B,2,0),"")</f>
        <v/>
      </c>
      <c r="F3233" s="96"/>
      <c r="L3233" s="69" t="str">
        <f>IF(TimeSpend[[#This Row],[Personnel number]]&lt;&gt;"",Utilization!$J$2,"")</f>
        <v/>
      </c>
      <c r="M3233" s="69" t="str">
        <f>IF(TimeSpend[[#This Row],[Personnel number]]&lt;&gt;"",VLOOKUP(TimeSpend[[#This Row],[Personnel number]],Users!A:B,2,0),"")</f>
        <v/>
      </c>
      <c r="N3233" s="69" t="str">
        <f>IF(TimeSpend[[#This Row],[Network Description]]&lt;&gt;"",VLOOKUP(TimeSpend[[#This Row],[Network Description]],Projects!A:C,3,0),"")</f>
        <v/>
      </c>
      <c r="O3233" s="69" t="str">
        <f>IF(TimeSpend[[#This Row],[Activity]]&lt;&gt;"",VLOOKUP(TimeSpend[[#This Row],[Activity]],Activity,2,FALSE),"")</f>
        <v/>
      </c>
    </row>
    <row r="3234" spans="3:15" ht="16.5" customHeight="1" x14ac:dyDescent="0.25">
      <c r="C3234" s="68" t="str">
        <f t="shared" si="53"/>
        <v/>
      </c>
      <c r="D3234" s="69" t="str">
        <f>IF(TimeSpend[[#This Row],[Network Description]]&lt;&gt;"",VLOOKUP(TimeSpend[[#This Row],[Network Description]],Projects!A:B,2,0),"")</f>
        <v/>
      </c>
      <c r="F3234" s="96"/>
      <c r="L3234" s="69" t="str">
        <f>IF(TimeSpend[[#This Row],[Personnel number]]&lt;&gt;"",Utilization!$J$2,"")</f>
        <v/>
      </c>
      <c r="M3234" s="69" t="str">
        <f>IF(TimeSpend[[#This Row],[Personnel number]]&lt;&gt;"",VLOOKUP(TimeSpend[[#This Row],[Personnel number]],Users!A:B,2,0),"")</f>
        <v/>
      </c>
      <c r="N3234" s="69" t="str">
        <f>IF(TimeSpend[[#This Row],[Network Description]]&lt;&gt;"",VLOOKUP(TimeSpend[[#This Row],[Network Description]],Projects!A:C,3,0),"")</f>
        <v/>
      </c>
      <c r="O3234" s="69" t="str">
        <f>IF(TimeSpend[[#This Row],[Activity]]&lt;&gt;"",VLOOKUP(TimeSpend[[#This Row],[Activity]],Activity,2,FALSE),"")</f>
        <v/>
      </c>
    </row>
    <row r="3235" spans="3:15" ht="16.5" customHeight="1" x14ac:dyDescent="0.25">
      <c r="C3235" s="68" t="str">
        <f t="shared" si="53"/>
        <v/>
      </c>
      <c r="D3235" s="69" t="str">
        <f>IF(TimeSpend[[#This Row],[Network Description]]&lt;&gt;"",VLOOKUP(TimeSpend[[#This Row],[Network Description]],Projects!A:B,2,0),"")</f>
        <v/>
      </c>
      <c r="F3235" s="96"/>
      <c r="L3235" s="69" t="str">
        <f>IF(TimeSpend[[#This Row],[Personnel number]]&lt;&gt;"",Utilization!$J$2,"")</f>
        <v/>
      </c>
      <c r="M3235" s="69" t="str">
        <f>IF(TimeSpend[[#This Row],[Personnel number]]&lt;&gt;"",VLOOKUP(TimeSpend[[#This Row],[Personnel number]],Users!A:B,2,0),"")</f>
        <v/>
      </c>
      <c r="N3235" s="69" t="str">
        <f>IF(TimeSpend[[#This Row],[Network Description]]&lt;&gt;"",VLOOKUP(TimeSpend[[#This Row],[Network Description]],Projects!A:C,3,0),"")</f>
        <v/>
      </c>
      <c r="O3235" s="69" t="str">
        <f>IF(TimeSpend[[#This Row],[Activity]]&lt;&gt;"",VLOOKUP(TimeSpend[[#This Row],[Activity]],Activity,2,FALSE),"")</f>
        <v/>
      </c>
    </row>
    <row r="3236" spans="3:15" ht="16.5" customHeight="1" x14ac:dyDescent="0.25">
      <c r="C3236" s="68" t="str">
        <f t="shared" si="53"/>
        <v/>
      </c>
      <c r="D3236" s="69" t="str">
        <f>IF(TimeSpend[[#This Row],[Network Description]]&lt;&gt;"",VLOOKUP(TimeSpend[[#This Row],[Network Description]],Projects!A:B,2,0),"")</f>
        <v/>
      </c>
      <c r="F3236" s="96"/>
      <c r="L3236" s="69" t="str">
        <f>IF(TimeSpend[[#This Row],[Personnel number]]&lt;&gt;"",Utilization!$J$2,"")</f>
        <v/>
      </c>
      <c r="M3236" s="69" t="str">
        <f>IF(TimeSpend[[#This Row],[Personnel number]]&lt;&gt;"",VLOOKUP(TimeSpend[[#This Row],[Personnel number]],Users!A:B,2,0),"")</f>
        <v/>
      </c>
      <c r="N3236" s="69" t="str">
        <f>IF(TimeSpend[[#This Row],[Network Description]]&lt;&gt;"",VLOOKUP(TimeSpend[[#This Row],[Network Description]],Projects!A:C,3,0),"")</f>
        <v/>
      </c>
      <c r="O3236" s="69" t="str">
        <f>IF(TimeSpend[[#This Row],[Activity]]&lt;&gt;"",VLOOKUP(TimeSpend[[#This Row],[Activity]],Activity,2,FALSE),"")</f>
        <v/>
      </c>
    </row>
    <row r="3237" spans="3:15" ht="16.5" customHeight="1" x14ac:dyDescent="0.25">
      <c r="C3237" s="68" t="str">
        <f t="shared" si="53"/>
        <v/>
      </c>
      <c r="D3237" s="69" t="str">
        <f>IF(TimeSpend[[#This Row],[Network Description]]&lt;&gt;"",VLOOKUP(TimeSpend[[#This Row],[Network Description]],Projects!A:B,2,0),"")</f>
        <v/>
      </c>
      <c r="F3237" s="96"/>
      <c r="L3237" s="69" t="str">
        <f>IF(TimeSpend[[#This Row],[Personnel number]]&lt;&gt;"",Utilization!$J$2,"")</f>
        <v/>
      </c>
      <c r="M3237" s="69" t="str">
        <f>IF(TimeSpend[[#This Row],[Personnel number]]&lt;&gt;"",VLOOKUP(TimeSpend[[#This Row],[Personnel number]],Users!A:B,2,0),"")</f>
        <v/>
      </c>
      <c r="N3237" s="69" t="str">
        <f>IF(TimeSpend[[#This Row],[Network Description]]&lt;&gt;"",VLOOKUP(TimeSpend[[#This Row],[Network Description]],Projects!A:C,3,0),"")</f>
        <v/>
      </c>
      <c r="O3237" s="69" t="str">
        <f>IF(TimeSpend[[#This Row],[Activity]]&lt;&gt;"",VLOOKUP(TimeSpend[[#This Row],[Activity]],Activity,2,FALSE),"")</f>
        <v/>
      </c>
    </row>
    <row r="3238" spans="3:15" ht="16.5" customHeight="1" x14ac:dyDescent="0.25">
      <c r="C3238" s="68" t="str">
        <f t="shared" si="53"/>
        <v/>
      </c>
      <c r="D3238" s="69" t="str">
        <f>IF(TimeSpend[[#This Row],[Network Description]]&lt;&gt;"",VLOOKUP(TimeSpend[[#This Row],[Network Description]],Projects!A:B,2,0),"")</f>
        <v/>
      </c>
      <c r="F3238" s="96"/>
      <c r="L3238" s="69" t="str">
        <f>IF(TimeSpend[[#This Row],[Personnel number]]&lt;&gt;"",Utilization!$J$2,"")</f>
        <v/>
      </c>
      <c r="M3238" s="69" t="str">
        <f>IF(TimeSpend[[#This Row],[Personnel number]]&lt;&gt;"",VLOOKUP(TimeSpend[[#This Row],[Personnel number]],Users!A:B,2,0),"")</f>
        <v/>
      </c>
      <c r="N3238" s="69" t="str">
        <f>IF(TimeSpend[[#This Row],[Network Description]]&lt;&gt;"",VLOOKUP(TimeSpend[[#This Row],[Network Description]],Projects!A:C,3,0),"")</f>
        <v/>
      </c>
      <c r="O3238" s="69" t="str">
        <f>IF(TimeSpend[[#This Row],[Activity]]&lt;&gt;"",VLOOKUP(TimeSpend[[#This Row],[Activity]],Activity,2,FALSE),"")</f>
        <v/>
      </c>
    </row>
    <row r="3239" spans="3:15" ht="16.5" customHeight="1" x14ac:dyDescent="0.25">
      <c r="C3239" s="68" t="str">
        <f t="shared" si="53"/>
        <v/>
      </c>
      <c r="D3239" s="69" t="str">
        <f>IF(TimeSpend[[#This Row],[Network Description]]&lt;&gt;"",VLOOKUP(TimeSpend[[#This Row],[Network Description]],Projects!A:B,2,0),"")</f>
        <v/>
      </c>
      <c r="F3239" s="96"/>
      <c r="L3239" s="69" t="str">
        <f>IF(TimeSpend[[#This Row],[Personnel number]]&lt;&gt;"",Utilization!$J$2,"")</f>
        <v/>
      </c>
      <c r="M3239" s="69" t="str">
        <f>IF(TimeSpend[[#This Row],[Personnel number]]&lt;&gt;"",VLOOKUP(TimeSpend[[#This Row],[Personnel number]],Users!A:B,2,0),"")</f>
        <v/>
      </c>
      <c r="N3239" s="69" t="str">
        <f>IF(TimeSpend[[#This Row],[Network Description]]&lt;&gt;"",VLOOKUP(TimeSpend[[#This Row],[Network Description]],Projects!A:C,3,0),"")</f>
        <v/>
      </c>
      <c r="O3239" s="69" t="str">
        <f>IF(TimeSpend[[#This Row],[Activity]]&lt;&gt;"",VLOOKUP(TimeSpend[[#This Row],[Activity]],Activity,2,FALSE),"")</f>
        <v/>
      </c>
    </row>
    <row r="3240" spans="3:15" ht="16.5" customHeight="1" x14ac:dyDescent="0.25">
      <c r="C3240" s="68" t="str">
        <f t="shared" si="53"/>
        <v/>
      </c>
      <c r="D3240" s="69" t="str">
        <f>IF(TimeSpend[[#This Row],[Network Description]]&lt;&gt;"",VLOOKUP(TimeSpend[[#This Row],[Network Description]],Projects!A:B,2,0),"")</f>
        <v/>
      </c>
      <c r="F3240" s="96"/>
      <c r="L3240" s="69" t="str">
        <f>IF(TimeSpend[[#This Row],[Personnel number]]&lt;&gt;"",Utilization!$J$2,"")</f>
        <v/>
      </c>
      <c r="M3240" s="69" t="str">
        <f>IF(TimeSpend[[#This Row],[Personnel number]]&lt;&gt;"",VLOOKUP(TimeSpend[[#This Row],[Personnel number]],Users!A:B,2,0),"")</f>
        <v/>
      </c>
      <c r="N3240" s="69" t="str">
        <f>IF(TimeSpend[[#This Row],[Network Description]]&lt;&gt;"",VLOOKUP(TimeSpend[[#This Row],[Network Description]],Projects!A:C,3,0),"")</f>
        <v/>
      </c>
      <c r="O3240" s="69" t="str">
        <f>IF(TimeSpend[[#This Row],[Activity]]&lt;&gt;"",VLOOKUP(TimeSpend[[#This Row],[Activity]],Activity,2,FALSE),"")</f>
        <v/>
      </c>
    </row>
    <row r="3241" spans="3:15" ht="16.5" customHeight="1" x14ac:dyDescent="0.25">
      <c r="C3241" s="68" t="str">
        <f t="shared" si="53"/>
        <v/>
      </c>
      <c r="D3241" s="69" t="str">
        <f>IF(TimeSpend[[#This Row],[Network Description]]&lt;&gt;"",VLOOKUP(TimeSpend[[#This Row],[Network Description]],Projects!A:B,2,0),"")</f>
        <v/>
      </c>
      <c r="F3241" s="96"/>
      <c r="L3241" s="69" t="str">
        <f>IF(TimeSpend[[#This Row],[Personnel number]]&lt;&gt;"",Utilization!$J$2,"")</f>
        <v/>
      </c>
      <c r="M3241" s="69" t="str">
        <f>IF(TimeSpend[[#This Row],[Personnel number]]&lt;&gt;"",VLOOKUP(TimeSpend[[#This Row],[Personnel number]],Users!A:B,2,0),"")</f>
        <v/>
      </c>
      <c r="N3241" s="69" t="str">
        <f>IF(TimeSpend[[#This Row],[Network Description]]&lt;&gt;"",VLOOKUP(TimeSpend[[#This Row],[Network Description]],Projects!A:C,3,0),"")</f>
        <v/>
      </c>
      <c r="O3241" s="69" t="str">
        <f>IF(TimeSpend[[#This Row],[Activity]]&lt;&gt;"",VLOOKUP(TimeSpend[[#This Row],[Activity]],Activity,2,FALSE),"")</f>
        <v/>
      </c>
    </row>
    <row r="3242" spans="3:15" ht="16.5" customHeight="1" x14ac:dyDescent="0.25">
      <c r="C3242" s="68" t="str">
        <f t="shared" si="53"/>
        <v/>
      </c>
      <c r="D3242" s="69" t="str">
        <f>IF(TimeSpend[[#This Row],[Network Description]]&lt;&gt;"",VLOOKUP(TimeSpend[[#This Row],[Network Description]],Projects!A:B,2,0),"")</f>
        <v/>
      </c>
      <c r="F3242" s="96"/>
      <c r="L3242" s="69" t="str">
        <f>IF(TimeSpend[[#This Row],[Personnel number]]&lt;&gt;"",Utilization!$J$2,"")</f>
        <v/>
      </c>
      <c r="M3242" s="69" t="str">
        <f>IF(TimeSpend[[#This Row],[Personnel number]]&lt;&gt;"",VLOOKUP(TimeSpend[[#This Row],[Personnel number]],Users!A:B,2,0),"")</f>
        <v/>
      </c>
      <c r="N3242" s="69" t="str">
        <f>IF(TimeSpend[[#This Row],[Network Description]]&lt;&gt;"",VLOOKUP(TimeSpend[[#This Row],[Network Description]],Projects!A:C,3,0),"")</f>
        <v/>
      </c>
      <c r="O3242" s="69" t="str">
        <f>IF(TimeSpend[[#This Row],[Activity]]&lt;&gt;"",VLOOKUP(TimeSpend[[#This Row],[Activity]],Activity,2,FALSE),"")</f>
        <v/>
      </c>
    </row>
    <row r="3243" spans="3:15" ht="16.5" customHeight="1" x14ac:dyDescent="0.25">
      <c r="C3243" s="68" t="str">
        <f t="shared" si="53"/>
        <v/>
      </c>
      <c r="D3243" s="69" t="str">
        <f>IF(TimeSpend[[#This Row],[Network Description]]&lt;&gt;"",VLOOKUP(TimeSpend[[#This Row],[Network Description]],Projects!A:B,2,0),"")</f>
        <v/>
      </c>
      <c r="F3243" s="96"/>
      <c r="L3243" s="69" t="str">
        <f>IF(TimeSpend[[#This Row],[Personnel number]]&lt;&gt;"",Utilization!$J$2,"")</f>
        <v/>
      </c>
      <c r="M3243" s="69" t="str">
        <f>IF(TimeSpend[[#This Row],[Personnel number]]&lt;&gt;"",VLOOKUP(TimeSpend[[#This Row],[Personnel number]],Users!A:B,2,0),"")</f>
        <v/>
      </c>
      <c r="N3243" s="69" t="str">
        <f>IF(TimeSpend[[#This Row],[Network Description]]&lt;&gt;"",VLOOKUP(TimeSpend[[#This Row],[Network Description]],Projects!A:C,3,0),"")</f>
        <v/>
      </c>
      <c r="O3243" s="69" t="str">
        <f>IF(TimeSpend[[#This Row],[Activity]]&lt;&gt;"",VLOOKUP(TimeSpend[[#This Row],[Activity]],Activity,2,FALSE),"")</f>
        <v/>
      </c>
    </row>
    <row r="3244" spans="3:15" ht="16.5" customHeight="1" x14ac:dyDescent="0.25">
      <c r="C3244" s="68" t="str">
        <f t="shared" si="53"/>
        <v/>
      </c>
      <c r="D3244" s="69" t="str">
        <f>IF(TimeSpend[[#This Row],[Network Description]]&lt;&gt;"",VLOOKUP(TimeSpend[[#This Row],[Network Description]],Projects!A:B,2,0),"")</f>
        <v/>
      </c>
      <c r="F3244" s="96"/>
      <c r="L3244" s="69" t="str">
        <f>IF(TimeSpend[[#This Row],[Personnel number]]&lt;&gt;"",Utilization!$J$2,"")</f>
        <v/>
      </c>
      <c r="M3244" s="69" t="str">
        <f>IF(TimeSpend[[#This Row],[Personnel number]]&lt;&gt;"",VLOOKUP(TimeSpend[[#This Row],[Personnel number]],Users!A:B,2,0),"")</f>
        <v/>
      </c>
      <c r="N3244" s="69" t="str">
        <f>IF(TimeSpend[[#This Row],[Network Description]]&lt;&gt;"",VLOOKUP(TimeSpend[[#This Row],[Network Description]],Projects!A:C,3,0),"")</f>
        <v/>
      </c>
      <c r="O3244" s="69" t="str">
        <f>IF(TimeSpend[[#This Row],[Activity]]&lt;&gt;"",VLOOKUP(TimeSpend[[#This Row],[Activity]],Activity,2,FALSE),"")</f>
        <v/>
      </c>
    </row>
    <row r="3245" spans="3:15" ht="16.5" customHeight="1" x14ac:dyDescent="0.25">
      <c r="C3245" s="68" t="str">
        <f t="shared" si="53"/>
        <v/>
      </c>
      <c r="D3245" s="69" t="str">
        <f>IF(TimeSpend[[#This Row],[Network Description]]&lt;&gt;"",VLOOKUP(TimeSpend[[#This Row],[Network Description]],Projects!A:B,2,0),"")</f>
        <v/>
      </c>
      <c r="F3245" s="96"/>
      <c r="L3245" s="69" t="str">
        <f>IF(TimeSpend[[#This Row],[Personnel number]]&lt;&gt;"",Utilization!$J$2,"")</f>
        <v/>
      </c>
      <c r="M3245" s="69" t="str">
        <f>IF(TimeSpend[[#This Row],[Personnel number]]&lt;&gt;"",VLOOKUP(TimeSpend[[#This Row],[Personnel number]],Users!A:B,2,0),"")</f>
        <v/>
      </c>
      <c r="N3245" s="69" t="str">
        <f>IF(TimeSpend[[#This Row],[Network Description]]&lt;&gt;"",VLOOKUP(TimeSpend[[#This Row],[Network Description]],Projects!A:C,3,0),"")</f>
        <v/>
      </c>
      <c r="O3245" s="69" t="str">
        <f>IF(TimeSpend[[#This Row],[Activity]]&lt;&gt;"",VLOOKUP(TimeSpend[[#This Row],[Activity]],Activity,2,FALSE),"")</f>
        <v/>
      </c>
    </row>
    <row r="3246" spans="3:15" ht="16.5" customHeight="1" x14ac:dyDescent="0.25">
      <c r="C3246" s="68" t="str">
        <f t="shared" si="53"/>
        <v/>
      </c>
      <c r="D3246" s="69" t="str">
        <f>IF(TimeSpend[[#This Row],[Network Description]]&lt;&gt;"",VLOOKUP(TimeSpend[[#This Row],[Network Description]],Projects!A:B,2,0),"")</f>
        <v/>
      </c>
      <c r="F3246" s="96"/>
      <c r="L3246" s="69" t="str">
        <f>IF(TimeSpend[[#This Row],[Personnel number]]&lt;&gt;"",Utilization!$J$2,"")</f>
        <v/>
      </c>
      <c r="M3246" s="69" t="str">
        <f>IF(TimeSpend[[#This Row],[Personnel number]]&lt;&gt;"",VLOOKUP(TimeSpend[[#This Row],[Personnel number]],Users!A:B,2,0),"")</f>
        <v/>
      </c>
      <c r="N3246" s="69" t="str">
        <f>IF(TimeSpend[[#This Row],[Network Description]]&lt;&gt;"",VLOOKUP(TimeSpend[[#This Row],[Network Description]],Projects!A:C,3,0),"")</f>
        <v/>
      </c>
      <c r="O3246" s="69" t="str">
        <f>IF(TimeSpend[[#This Row],[Activity]]&lt;&gt;"",VLOOKUP(TimeSpend[[#This Row],[Activity]],Activity,2,FALSE),"")</f>
        <v/>
      </c>
    </row>
    <row r="3247" spans="3:15" ht="16.5" customHeight="1" x14ac:dyDescent="0.25">
      <c r="C3247" s="68" t="str">
        <f t="shared" si="53"/>
        <v/>
      </c>
      <c r="D3247" s="69" t="str">
        <f>IF(TimeSpend[[#This Row],[Network Description]]&lt;&gt;"",VLOOKUP(TimeSpend[[#This Row],[Network Description]],Projects!A:B,2,0),"")</f>
        <v/>
      </c>
      <c r="F3247" s="96"/>
      <c r="L3247" s="69" t="str">
        <f>IF(TimeSpend[[#This Row],[Personnel number]]&lt;&gt;"",Utilization!$J$2,"")</f>
        <v/>
      </c>
      <c r="M3247" s="69" t="str">
        <f>IF(TimeSpend[[#This Row],[Personnel number]]&lt;&gt;"",VLOOKUP(TimeSpend[[#This Row],[Personnel number]],Users!A:B,2,0),"")</f>
        <v/>
      </c>
      <c r="N3247" s="69" t="str">
        <f>IF(TimeSpend[[#This Row],[Network Description]]&lt;&gt;"",VLOOKUP(TimeSpend[[#This Row],[Network Description]],Projects!A:C,3,0),"")</f>
        <v/>
      </c>
      <c r="O3247" s="69" t="str">
        <f>IF(TimeSpend[[#This Row],[Activity]]&lt;&gt;"",VLOOKUP(TimeSpend[[#This Row],[Activity]],Activity,2,FALSE),"")</f>
        <v/>
      </c>
    </row>
    <row r="3248" spans="3:15" ht="16.5" customHeight="1" x14ac:dyDescent="0.25">
      <c r="C3248" s="68" t="str">
        <f t="shared" si="53"/>
        <v/>
      </c>
      <c r="D3248" s="69" t="str">
        <f>IF(TimeSpend[[#This Row],[Network Description]]&lt;&gt;"",VLOOKUP(TimeSpend[[#This Row],[Network Description]],Projects!A:B,2,0),"")</f>
        <v/>
      </c>
      <c r="F3248" s="96"/>
      <c r="L3248" s="69" t="str">
        <f>IF(TimeSpend[[#This Row],[Personnel number]]&lt;&gt;"",Utilization!$J$2,"")</f>
        <v/>
      </c>
      <c r="M3248" s="69" t="str">
        <f>IF(TimeSpend[[#This Row],[Personnel number]]&lt;&gt;"",VLOOKUP(TimeSpend[[#This Row],[Personnel number]],Users!A:B,2,0),"")</f>
        <v/>
      </c>
      <c r="N3248" s="69" t="str">
        <f>IF(TimeSpend[[#This Row],[Network Description]]&lt;&gt;"",VLOOKUP(TimeSpend[[#This Row],[Network Description]],Projects!A:C,3,0),"")</f>
        <v/>
      </c>
      <c r="O3248" s="69" t="str">
        <f>IF(TimeSpend[[#This Row],[Activity]]&lt;&gt;"",VLOOKUP(TimeSpend[[#This Row],[Activity]],Activity,2,FALSE),"")</f>
        <v/>
      </c>
    </row>
    <row r="3249" spans="3:15" ht="16.5" customHeight="1" x14ac:dyDescent="0.25">
      <c r="C3249" s="68" t="str">
        <f t="shared" si="53"/>
        <v/>
      </c>
      <c r="D3249" s="69" t="str">
        <f>IF(TimeSpend[[#This Row],[Network Description]]&lt;&gt;"",VLOOKUP(TimeSpend[[#This Row],[Network Description]],Projects!A:B,2,0),"")</f>
        <v/>
      </c>
      <c r="F3249" s="96"/>
      <c r="L3249" s="69" t="str">
        <f>IF(TimeSpend[[#This Row],[Personnel number]]&lt;&gt;"",Utilization!$J$2,"")</f>
        <v/>
      </c>
      <c r="M3249" s="69" t="str">
        <f>IF(TimeSpend[[#This Row],[Personnel number]]&lt;&gt;"",VLOOKUP(TimeSpend[[#This Row],[Personnel number]],Users!A:B,2,0),"")</f>
        <v/>
      </c>
      <c r="N3249" s="69" t="str">
        <f>IF(TimeSpend[[#This Row],[Network Description]]&lt;&gt;"",VLOOKUP(TimeSpend[[#This Row],[Network Description]],Projects!A:C,3,0),"")</f>
        <v/>
      </c>
      <c r="O3249" s="69" t="str">
        <f>IF(TimeSpend[[#This Row],[Activity]]&lt;&gt;"",VLOOKUP(TimeSpend[[#This Row],[Activity]],Activity,2,FALSE),"")</f>
        <v/>
      </c>
    </row>
    <row r="3250" spans="3:15" ht="16.5" customHeight="1" x14ac:dyDescent="0.25">
      <c r="C3250" s="68" t="str">
        <f t="shared" si="53"/>
        <v/>
      </c>
      <c r="D3250" s="69" t="str">
        <f>IF(TimeSpend[[#This Row],[Network Description]]&lt;&gt;"",VLOOKUP(TimeSpend[[#This Row],[Network Description]],Projects!A:B,2,0),"")</f>
        <v/>
      </c>
      <c r="F3250" s="96"/>
      <c r="L3250" s="69" t="str">
        <f>IF(TimeSpend[[#This Row],[Personnel number]]&lt;&gt;"",Utilization!$J$2,"")</f>
        <v/>
      </c>
      <c r="M3250" s="69" t="str">
        <f>IF(TimeSpend[[#This Row],[Personnel number]]&lt;&gt;"",VLOOKUP(TimeSpend[[#This Row],[Personnel number]],Users!A:B,2,0),"")</f>
        <v/>
      </c>
      <c r="N3250" s="69" t="str">
        <f>IF(TimeSpend[[#This Row],[Network Description]]&lt;&gt;"",VLOOKUP(TimeSpend[[#This Row],[Network Description]],Projects!A:C,3,0),"")</f>
        <v/>
      </c>
      <c r="O3250" s="69" t="str">
        <f>IF(TimeSpend[[#This Row],[Activity]]&lt;&gt;"",VLOOKUP(TimeSpend[[#This Row],[Activity]],Activity,2,FALSE),"")</f>
        <v/>
      </c>
    </row>
    <row r="3251" spans="3:15" ht="16.5" customHeight="1" x14ac:dyDescent="0.25">
      <c r="C3251" s="68" t="str">
        <f t="shared" si="53"/>
        <v/>
      </c>
      <c r="D3251" s="69" t="str">
        <f>IF(TimeSpend[[#This Row],[Network Description]]&lt;&gt;"",VLOOKUP(TimeSpend[[#This Row],[Network Description]],Projects!A:B,2,0),"")</f>
        <v/>
      </c>
      <c r="F3251" s="96"/>
      <c r="L3251" s="69" t="str">
        <f>IF(TimeSpend[[#This Row],[Personnel number]]&lt;&gt;"",Utilization!$J$2,"")</f>
        <v/>
      </c>
      <c r="M3251" s="69" t="str">
        <f>IF(TimeSpend[[#This Row],[Personnel number]]&lt;&gt;"",VLOOKUP(TimeSpend[[#This Row],[Personnel number]],Users!A:B,2,0),"")</f>
        <v/>
      </c>
      <c r="N3251" s="69" t="str">
        <f>IF(TimeSpend[[#This Row],[Network Description]]&lt;&gt;"",VLOOKUP(TimeSpend[[#This Row],[Network Description]],Projects!A:C,3,0),"")</f>
        <v/>
      </c>
      <c r="O3251" s="69" t="str">
        <f>IF(TimeSpend[[#This Row],[Activity]]&lt;&gt;"",VLOOKUP(TimeSpend[[#This Row],[Activity]],Activity,2,FALSE),"")</f>
        <v/>
      </c>
    </row>
    <row r="3252" spans="3:15" ht="16.5" customHeight="1" x14ac:dyDescent="0.25">
      <c r="C3252" s="68" t="str">
        <f t="shared" si="53"/>
        <v/>
      </c>
      <c r="D3252" s="69" t="str">
        <f>IF(TimeSpend[[#This Row],[Network Description]]&lt;&gt;"",VLOOKUP(TimeSpend[[#This Row],[Network Description]],Projects!A:B,2,0),"")</f>
        <v/>
      </c>
      <c r="F3252" s="96"/>
      <c r="L3252" s="69" t="str">
        <f>IF(TimeSpend[[#This Row],[Personnel number]]&lt;&gt;"",Utilization!$J$2,"")</f>
        <v/>
      </c>
      <c r="M3252" s="69" t="str">
        <f>IF(TimeSpend[[#This Row],[Personnel number]]&lt;&gt;"",VLOOKUP(TimeSpend[[#This Row],[Personnel number]],Users!A:B,2,0),"")</f>
        <v/>
      </c>
      <c r="N3252" s="69" t="str">
        <f>IF(TimeSpend[[#This Row],[Network Description]]&lt;&gt;"",VLOOKUP(TimeSpend[[#This Row],[Network Description]],Projects!A:C,3,0),"")</f>
        <v/>
      </c>
      <c r="O3252" s="69" t="str">
        <f>IF(TimeSpend[[#This Row],[Activity]]&lt;&gt;"",VLOOKUP(TimeSpend[[#This Row],[Activity]],Activity,2,FALSE),"")</f>
        <v/>
      </c>
    </row>
    <row r="3253" spans="3:15" ht="16.5" customHeight="1" x14ac:dyDescent="0.25">
      <c r="C3253" s="68" t="str">
        <f t="shared" si="53"/>
        <v/>
      </c>
      <c r="D3253" s="69" t="str">
        <f>IF(TimeSpend[[#This Row],[Network Description]]&lt;&gt;"",VLOOKUP(TimeSpend[[#This Row],[Network Description]],Projects!A:B,2,0),"")</f>
        <v/>
      </c>
      <c r="F3253" s="96"/>
      <c r="L3253" s="69" t="str">
        <f>IF(TimeSpend[[#This Row],[Personnel number]]&lt;&gt;"",Utilization!$J$2,"")</f>
        <v/>
      </c>
      <c r="M3253" s="69" t="str">
        <f>IF(TimeSpend[[#This Row],[Personnel number]]&lt;&gt;"",VLOOKUP(TimeSpend[[#This Row],[Personnel number]],Users!A:B,2,0),"")</f>
        <v/>
      </c>
      <c r="N3253" s="69" t="str">
        <f>IF(TimeSpend[[#This Row],[Network Description]]&lt;&gt;"",VLOOKUP(TimeSpend[[#This Row],[Network Description]],Projects!A:C,3,0),"")</f>
        <v/>
      </c>
      <c r="O3253" s="69" t="str">
        <f>IF(TimeSpend[[#This Row],[Activity]]&lt;&gt;"",VLOOKUP(TimeSpend[[#This Row],[Activity]],Activity,2,FALSE),"")</f>
        <v/>
      </c>
    </row>
    <row r="3254" spans="3:15" ht="16.5" customHeight="1" x14ac:dyDescent="0.25">
      <c r="C3254" s="68" t="str">
        <f t="shared" si="53"/>
        <v/>
      </c>
      <c r="D3254" s="69" t="str">
        <f>IF(TimeSpend[[#This Row],[Network Description]]&lt;&gt;"",VLOOKUP(TimeSpend[[#This Row],[Network Description]],Projects!A:B,2,0),"")</f>
        <v/>
      </c>
      <c r="F3254" s="96"/>
      <c r="L3254" s="69" t="str">
        <f>IF(TimeSpend[[#This Row],[Personnel number]]&lt;&gt;"",Utilization!$J$2,"")</f>
        <v/>
      </c>
      <c r="M3254" s="69" t="str">
        <f>IF(TimeSpend[[#This Row],[Personnel number]]&lt;&gt;"",VLOOKUP(TimeSpend[[#This Row],[Personnel number]],Users!A:B,2,0),"")</f>
        <v/>
      </c>
      <c r="N3254" s="69" t="str">
        <f>IF(TimeSpend[[#This Row],[Network Description]]&lt;&gt;"",VLOOKUP(TimeSpend[[#This Row],[Network Description]],Projects!A:C,3,0),"")</f>
        <v/>
      </c>
      <c r="O3254" s="69" t="str">
        <f>IF(TimeSpend[[#This Row],[Activity]]&lt;&gt;"",VLOOKUP(TimeSpend[[#This Row],[Activity]],Activity,2,FALSE),"")</f>
        <v/>
      </c>
    </row>
    <row r="3255" spans="3:15" ht="16.5" customHeight="1" x14ac:dyDescent="0.25">
      <c r="C3255" s="68" t="str">
        <f t="shared" si="53"/>
        <v/>
      </c>
      <c r="D3255" s="69" t="str">
        <f>IF(TimeSpend[[#This Row],[Network Description]]&lt;&gt;"",VLOOKUP(TimeSpend[[#This Row],[Network Description]],Projects!A:B,2,0),"")</f>
        <v/>
      </c>
      <c r="F3255" s="96"/>
      <c r="L3255" s="69" t="str">
        <f>IF(TimeSpend[[#This Row],[Personnel number]]&lt;&gt;"",Utilization!$J$2,"")</f>
        <v/>
      </c>
      <c r="M3255" s="69" t="str">
        <f>IF(TimeSpend[[#This Row],[Personnel number]]&lt;&gt;"",VLOOKUP(TimeSpend[[#This Row],[Personnel number]],Users!A:B,2,0),"")</f>
        <v/>
      </c>
      <c r="N3255" s="69" t="str">
        <f>IF(TimeSpend[[#This Row],[Network Description]]&lt;&gt;"",VLOOKUP(TimeSpend[[#This Row],[Network Description]],Projects!A:C,3,0),"")</f>
        <v/>
      </c>
      <c r="O3255" s="69" t="str">
        <f>IF(TimeSpend[[#This Row],[Activity]]&lt;&gt;"",VLOOKUP(TimeSpend[[#This Row],[Activity]],Activity,2,FALSE),"")</f>
        <v/>
      </c>
    </row>
    <row r="3256" spans="3:15" ht="16.5" customHeight="1" x14ac:dyDescent="0.25">
      <c r="C3256" s="68" t="str">
        <f t="shared" si="53"/>
        <v/>
      </c>
      <c r="D3256" s="69" t="str">
        <f>IF(TimeSpend[[#This Row],[Network Description]]&lt;&gt;"",VLOOKUP(TimeSpend[[#This Row],[Network Description]],Projects!A:B,2,0),"")</f>
        <v/>
      </c>
      <c r="F3256" s="96"/>
      <c r="L3256" s="69" t="str">
        <f>IF(TimeSpend[[#This Row],[Personnel number]]&lt;&gt;"",Utilization!$J$2,"")</f>
        <v/>
      </c>
      <c r="M3256" s="69" t="str">
        <f>IF(TimeSpend[[#This Row],[Personnel number]]&lt;&gt;"",VLOOKUP(TimeSpend[[#This Row],[Personnel number]],Users!A:B,2,0),"")</f>
        <v/>
      </c>
      <c r="N3256" s="69" t="str">
        <f>IF(TimeSpend[[#This Row],[Network Description]]&lt;&gt;"",VLOOKUP(TimeSpend[[#This Row],[Network Description]],Projects!A:C,3,0),"")</f>
        <v/>
      </c>
      <c r="O3256" s="69" t="str">
        <f>IF(TimeSpend[[#This Row],[Activity]]&lt;&gt;"",VLOOKUP(TimeSpend[[#This Row],[Activity]],Activity,2,FALSE),"")</f>
        <v/>
      </c>
    </row>
    <row r="3257" spans="3:15" ht="16.5" customHeight="1" x14ac:dyDescent="0.25">
      <c r="C3257" s="68" t="str">
        <f t="shared" si="53"/>
        <v/>
      </c>
      <c r="D3257" s="69" t="str">
        <f>IF(TimeSpend[[#This Row],[Network Description]]&lt;&gt;"",VLOOKUP(TimeSpend[[#This Row],[Network Description]],Projects!A:B,2,0),"")</f>
        <v/>
      </c>
      <c r="F3257" s="96"/>
      <c r="L3257" s="69" t="str">
        <f>IF(TimeSpend[[#This Row],[Personnel number]]&lt;&gt;"",Utilization!$J$2,"")</f>
        <v/>
      </c>
      <c r="M3257" s="69" t="str">
        <f>IF(TimeSpend[[#This Row],[Personnel number]]&lt;&gt;"",VLOOKUP(TimeSpend[[#This Row],[Personnel number]],Users!A:B,2,0),"")</f>
        <v/>
      </c>
      <c r="N3257" s="69" t="str">
        <f>IF(TimeSpend[[#This Row],[Network Description]]&lt;&gt;"",VLOOKUP(TimeSpend[[#This Row],[Network Description]],Projects!A:C,3,0),"")</f>
        <v/>
      </c>
      <c r="O3257" s="69" t="str">
        <f>IF(TimeSpend[[#This Row],[Activity]]&lt;&gt;"",VLOOKUP(TimeSpend[[#This Row],[Activity]],Activity,2,FALSE),"")</f>
        <v/>
      </c>
    </row>
    <row r="3258" spans="3:15" ht="16.5" customHeight="1" x14ac:dyDescent="0.25">
      <c r="C3258" s="68" t="str">
        <f t="shared" si="53"/>
        <v/>
      </c>
      <c r="D3258" s="69" t="str">
        <f>IF(TimeSpend[[#This Row],[Network Description]]&lt;&gt;"",VLOOKUP(TimeSpend[[#This Row],[Network Description]],Projects!A:B,2,0),"")</f>
        <v/>
      </c>
      <c r="F3258" s="96"/>
      <c r="L3258" s="69" t="str">
        <f>IF(TimeSpend[[#This Row],[Personnel number]]&lt;&gt;"",Utilization!$J$2,"")</f>
        <v/>
      </c>
      <c r="M3258" s="69" t="str">
        <f>IF(TimeSpend[[#This Row],[Personnel number]]&lt;&gt;"",VLOOKUP(TimeSpend[[#This Row],[Personnel number]],Users!A:B,2,0),"")</f>
        <v/>
      </c>
      <c r="N3258" s="69" t="str">
        <f>IF(TimeSpend[[#This Row],[Network Description]]&lt;&gt;"",VLOOKUP(TimeSpend[[#This Row],[Network Description]],Projects!A:C,3,0),"")</f>
        <v/>
      </c>
      <c r="O3258" s="69" t="str">
        <f>IF(TimeSpend[[#This Row],[Activity]]&lt;&gt;"",VLOOKUP(TimeSpend[[#This Row],[Activity]],Activity,2,FALSE),"")</f>
        <v/>
      </c>
    </row>
    <row r="3259" spans="3:15" ht="16.5" customHeight="1" x14ac:dyDescent="0.25">
      <c r="C3259" s="68" t="str">
        <f t="shared" si="53"/>
        <v/>
      </c>
      <c r="D3259" s="69" t="str">
        <f>IF(TimeSpend[[#This Row],[Network Description]]&lt;&gt;"",VLOOKUP(TimeSpend[[#This Row],[Network Description]],Projects!A:B,2,0),"")</f>
        <v/>
      </c>
      <c r="F3259" s="96"/>
      <c r="L3259" s="69" t="str">
        <f>IF(TimeSpend[[#This Row],[Personnel number]]&lt;&gt;"",Utilization!$J$2,"")</f>
        <v/>
      </c>
      <c r="M3259" s="69" t="str">
        <f>IF(TimeSpend[[#This Row],[Personnel number]]&lt;&gt;"",VLOOKUP(TimeSpend[[#This Row],[Personnel number]],Users!A:B,2,0),"")</f>
        <v/>
      </c>
      <c r="N3259" s="69" t="str">
        <f>IF(TimeSpend[[#This Row],[Network Description]]&lt;&gt;"",VLOOKUP(TimeSpend[[#This Row],[Network Description]],Projects!A:C,3,0),"")</f>
        <v/>
      </c>
      <c r="O3259" s="69" t="str">
        <f>IF(TimeSpend[[#This Row],[Activity]]&lt;&gt;"",VLOOKUP(TimeSpend[[#This Row],[Activity]],Activity,2,FALSE),"")</f>
        <v/>
      </c>
    </row>
    <row r="3260" spans="3:15" ht="16.5" customHeight="1" x14ac:dyDescent="0.25">
      <c r="C3260" s="68" t="str">
        <f t="shared" si="53"/>
        <v/>
      </c>
      <c r="D3260" s="69" t="str">
        <f>IF(TimeSpend[[#This Row],[Network Description]]&lt;&gt;"",VLOOKUP(TimeSpend[[#This Row],[Network Description]],Projects!A:B,2,0),"")</f>
        <v/>
      </c>
      <c r="F3260" s="96"/>
      <c r="L3260" s="69" t="str">
        <f>IF(TimeSpend[[#This Row],[Personnel number]]&lt;&gt;"",Utilization!$J$2,"")</f>
        <v/>
      </c>
      <c r="M3260" s="69" t="str">
        <f>IF(TimeSpend[[#This Row],[Personnel number]]&lt;&gt;"",VLOOKUP(TimeSpend[[#This Row],[Personnel number]],Users!A:B,2,0),"")</f>
        <v/>
      </c>
      <c r="N3260" s="69" t="str">
        <f>IF(TimeSpend[[#This Row],[Network Description]]&lt;&gt;"",VLOOKUP(TimeSpend[[#This Row],[Network Description]],Projects!A:C,3,0),"")</f>
        <v/>
      </c>
      <c r="O3260" s="69" t="str">
        <f>IF(TimeSpend[[#This Row],[Activity]]&lt;&gt;"",VLOOKUP(TimeSpend[[#This Row],[Activity]],Activity,2,FALSE),"")</f>
        <v/>
      </c>
    </row>
    <row r="3261" spans="3:15" ht="16.5" customHeight="1" x14ac:dyDescent="0.25">
      <c r="C3261" s="68" t="str">
        <f t="shared" si="53"/>
        <v/>
      </c>
      <c r="D3261" s="69" t="str">
        <f>IF(TimeSpend[[#This Row],[Network Description]]&lt;&gt;"",VLOOKUP(TimeSpend[[#This Row],[Network Description]],Projects!A:B,2,0),"")</f>
        <v/>
      </c>
      <c r="F3261" s="96"/>
      <c r="L3261" s="69" t="str">
        <f>IF(TimeSpend[[#This Row],[Personnel number]]&lt;&gt;"",Utilization!$J$2,"")</f>
        <v/>
      </c>
      <c r="M3261" s="69" t="str">
        <f>IF(TimeSpend[[#This Row],[Personnel number]]&lt;&gt;"",VLOOKUP(TimeSpend[[#This Row],[Personnel number]],Users!A:B,2,0),"")</f>
        <v/>
      </c>
      <c r="N3261" s="69" t="str">
        <f>IF(TimeSpend[[#This Row],[Network Description]]&lt;&gt;"",VLOOKUP(TimeSpend[[#This Row],[Network Description]],Projects!A:C,3,0),"")</f>
        <v/>
      </c>
      <c r="O3261" s="69" t="str">
        <f>IF(TimeSpend[[#This Row],[Activity]]&lt;&gt;"",VLOOKUP(TimeSpend[[#This Row],[Activity]],Activity,2,FALSE),"")</f>
        <v/>
      </c>
    </row>
    <row r="3262" spans="3:15" ht="16.5" customHeight="1" x14ac:dyDescent="0.25">
      <c r="C3262" s="68" t="str">
        <f t="shared" si="53"/>
        <v/>
      </c>
      <c r="D3262" s="69" t="str">
        <f>IF(TimeSpend[[#This Row],[Network Description]]&lt;&gt;"",VLOOKUP(TimeSpend[[#This Row],[Network Description]],Projects!A:B,2,0),"")</f>
        <v/>
      </c>
      <c r="F3262" s="96"/>
      <c r="L3262" s="69" t="str">
        <f>IF(TimeSpend[[#This Row],[Personnel number]]&lt;&gt;"",Utilization!$J$2,"")</f>
        <v/>
      </c>
      <c r="M3262" s="69" t="str">
        <f>IF(TimeSpend[[#This Row],[Personnel number]]&lt;&gt;"",VLOOKUP(TimeSpend[[#This Row],[Personnel number]],Users!A:B,2,0),"")</f>
        <v/>
      </c>
      <c r="N3262" s="69" t="str">
        <f>IF(TimeSpend[[#This Row],[Network Description]]&lt;&gt;"",VLOOKUP(TimeSpend[[#This Row],[Network Description]],Projects!A:C,3,0),"")</f>
        <v/>
      </c>
      <c r="O3262" s="69" t="str">
        <f>IF(TimeSpend[[#This Row],[Activity]]&lt;&gt;"",VLOOKUP(TimeSpend[[#This Row],[Activity]],Activity,2,FALSE),"")</f>
        <v/>
      </c>
    </row>
    <row r="3263" spans="3:15" ht="16.5" customHeight="1" x14ac:dyDescent="0.25">
      <c r="C3263" s="68" t="str">
        <f t="shared" si="53"/>
        <v/>
      </c>
      <c r="D3263" s="69" t="str">
        <f>IF(TimeSpend[[#This Row],[Network Description]]&lt;&gt;"",VLOOKUP(TimeSpend[[#This Row],[Network Description]],Projects!A:B,2,0),"")</f>
        <v/>
      </c>
      <c r="F3263" s="96"/>
      <c r="L3263" s="69" t="str">
        <f>IF(TimeSpend[[#This Row],[Personnel number]]&lt;&gt;"",Utilization!$J$2,"")</f>
        <v/>
      </c>
      <c r="M3263" s="69" t="str">
        <f>IF(TimeSpend[[#This Row],[Personnel number]]&lt;&gt;"",VLOOKUP(TimeSpend[[#This Row],[Personnel number]],Users!A:B,2,0),"")</f>
        <v/>
      </c>
      <c r="N3263" s="69" t="str">
        <f>IF(TimeSpend[[#This Row],[Network Description]]&lt;&gt;"",VLOOKUP(TimeSpend[[#This Row],[Network Description]],Projects!A:C,3,0),"")</f>
        <v/>
      </c>
      <c r="O3263" s="69" t="str">
        <f>IF(TimeSpend[[#This Row],[Activity]]&lt;&gt;"",VLOOKUP(TimeSpend[[#This Row],[Activity]],Activity,2,FALSE),"")</f>
        <v/>
      </c>
    </row>
    <row r="3264" spans="3:15" ht="16.5" customHeight="1" x14ac:dyDescent="0.25">
      <c r="C3264" s="68" t="str">
        <f t="shared" si="53"/>
        <v/>
      </c>
      <c r="D3264" s="69" t="str">
        <f>IF(TimeSpend[[#This Row],[Network Description]]&lt;&gt;"",VLOOKUP(TimeSpend[[#This Row],[Network Description]],Projects!A:B,2,0),"")</f>
        <v/>
      </c>
      <c r="F3264" s="96"/>
      <c r="L3264" s="69" t="str">
        <f>IF(TimeSpend[[#This Row],[Personnel number]]&lt;&gt;"",Utilization!$J$2,"")</f>
        <v/>
      </c>
      <c r="M3264" s="69" t="str">
        <f>IF(TimeSpend[[#This Row],[Personnel number]]&lt;&gt;"",VLOOKUP(TimeSpend[[#This Row],[Personnel number]],Users!A:B,2,0),"")</f>
        <v/>
      </c>
      <c r="N3264" s="69" t="str">
        <f>IF(TimeSpend[[#This Row],[Network Description]]&lt;&gt;"",VLOOKUP(TimeSpend[[#This Row],[Network Description]],Projects!A:C,3,0),"")</f>
        <v/>
      </c>
      <c r="O3264" s="69" t="str">
        <f>IF(TimeSpend[[#This Row],[Activity]]&lt;&gt;"",VLOOKUP(TimeSpend[[#This Row],[Activity]],Activity,2,FALSE),"")</f>
        <v/>
      </c>
    </row>
    <row r="3265" spans="3:15" ht="16.5" customHeight="1" x14ac:dyDescent="0.25">
      <c r="C3265" s="68" t="str">
        <f t="shared" ref="C3265:C3328" si="54">IF((I3265-INT(I3265))*24-(H3265-INT(H3265))*24=0,"",(I3265-INT(I3265))*24-(H3265-INT(H3265))*24)</f>
        <v/>
      </c>
      <c r="D3265" s="69" t="str">
        <f>IF(TimeSpend[[#This Row],[Network Description]]&lt;&gt;"",VLOOKUP(TimeSpend[[#This Row],[Network Description]],Projects!A:B,2,0),"")</f>
        <v/>
      </c>
      <c r="F3265" s="96"/>
      <c r="L3265" s="69" t="str">
        <f>IF(TimeSpend[[#This Row],[Personnel number]]&lt;&gt;"",Utilization!$J$2,"")</f>
        <v/>
      </c>
      <c r="M3265" s="69" t="str">
        <f>IF(TimeSpend[[#This Row],[Personnel number]]&lt;&gt;"",VLOOKUP(TimeSpend[[#This Row],[Personnel number]],Users!A:B,2,0),"")</f>
        <v/>
      </c>
      <c r="N3265" s="69" t="str">
        <f>IF(TimeSpend[[#This Row],[Network Description]]&lt;&gt;"",VLOOKUP(TimeSpend[[#This Row],[Network Description]],Projects!A:C,3,0),"")</f>
        <v/>
      </c>
      <c r="O3265" s="69" t="str">
        <f>IF(TimeSpend[[#This Row],[Activity]]&lt;&gt;"",VLOOKUP(TimeSpend[[#This Row],[Activity]],Activity,2,FALSE),"")</f>
        <v/>
      </c>
    </row>
    <row r="3266" spans="3:15" ht="16.5" customHeight="1" x14ac:dyDescent="0.25">
      <c r="C3266" s="68" t="str">
        <f t="shared" si="54"/>
        <v/>
      </c>
      <c r="D3266" s="69" t="str">
        <f>IF(TimeSpend[[#This Row],[Network Description]]&lt;&gt;"",VLOOKUP(TimeSpend[[#This Row],[Network Description]],Projects!A:B,2,0),"")</f>
        <v/>
      </c>
      <c r="F3266" s="96"/>
      <c r="L3266" s="69" t="str">
        <f>IF(TimeSpend[[#This Row],[Personnel number]]&lt;&gt;"",Utilization!$J$2,"")</f>
        <v/>
      </c>
      <c r="M3266" s="69" t="str">
        <f>IF(TimeSpend[[#This Row],[Personnel number]]&lt;&gt;"",VLOOKUP(TimeSpend[[#This Row],[Personnel number]],Users!A:B,2,0),"")</f>
        <v/>
      </c>
      <c r="N3266" s="69" t="str">
        <f>IF(TimeSpend[[#This Row],[Network Description]]&lt;&gt;"",VLOOKUP(TimeSpend[[#This Row],[Network Description]],Projects!A:C,3,0),"")</f>
        <v/>
      </c>
      <c r="O3266" s="69" t="str">
        <f>IF(TimeSpend[[#This Row],[Activity]]&lt;&gt;"",VLOOKUP(TimeSpend[[#This Row],[Activity]],Activity,2,FALSE),"")</f>
        <v/>
      </c>
    </row>
    <row r="3267" spans="3:15" ht="16.5" customHeight="1" x14ac:dyDescent="0.25">
      <c r="C3267" s="68" t="str">
        <f t="shared" si="54"/>
        <v/>
      </c>
      <c r="D3267" s="69" t="str">
        <f>IF(TimeSpend[[#This Row],[Network Description]]&lt;&gt;"",VLOOKUP(TimeSpend[[#This Row],[Network Description]],Projects!A:B,2,0),"")</f>
        <v/>
      </c>
      <c r="F3267" s="96"/>
      <c r="L3267" s="69" t="str">
        <f>IF(TimeSpend[[#This Row],[Personnel number]]&lt;&gt;"",Utilization!$J$2,"")</f>
        <v/>
      </c>
      <c r="M3267" s="69" t="str">
        <f>IF(TimeSpend[[#This Row],[Personnel number]]&lt;&gt;"",VLOOKUP(TimeSpend[[#This Row],[Personnel number]],Users!A:B,2,0),"")</f>
        <v/>
      </c>
      <c r="N3267" s="69" t="str">
        <f>IF(TimeSpend[[#This Row],[Network Description]]&lt;&gt;"",VLOOKUP(TimeSpend[[#This Row],[Network Description]],Projects!A:C,3,0),"")</f>
        <v/>
      </c>
      <c r="O3267" s="69" t="str">
        <f>IF(TimeSpend[[#This Row],[Activity]]&lt;&gt;"",VLOOKUP(TimeSpend[[#This Row],[Activity]],Activity,2,FALSE),"")</f>
        <v/>
      </c>
    </row>
    <row r="3268" spans="3:15" ht="16.5" customHeight="1" x14ac:dyDescent="0.25">
      <c r="C3268" s="68" t="str">
        <f t="shared" si="54"/>
        <v/>
      </c>
      <c r="D3268" s="69" t="str">
        <f>IF(TimeSpend[[#This Row],[Network Description]]&lt;&gt;"",VLOOKUP(TimeSpend[[#This Row],[Network Description]],Projects!A:B,2,0),"")</f>
        <v/>
      </c>
      <c r="F3268" s="96"/>
      <c r="L3268" s="69" t="str">
        <f>IF(TimeSpend[[#This Row],[Personnel number]]&lt;&gt;"",Utilization!$J$2,"")</f>
        <v/>
      </c>
      <c r="M3268" s="69" t="str">
        <f>IF(TimeSpend[[#This Row],[Personnel number]]&lt;&gt;"",VLOOKUP(TimeSpend[[#This Row],[Personnel number]],Users!A:B,2,0),"")</f>
        <v/>
      </c>
      <c r="N3268" s="69" t="str">
        <f>IF(TimeSpend[[#This Row],[Network Description]]&lt;&gt;"",VLOOKUP(TimeSpend[[#This Row],[Network Description]],Projects!A:C,3,0),"")</f>
        <v/>
      </c>
      <c r="O3268" s="69" t="str">
        <f>IF(TimeSpend[[#This Row],[Activity]]&lt;&gt;"",VLOOKUP(TimeSpend[[#This Row],[Activity]],Activity,2,FALSE),"")</f>
        <v/>
      </c>
    </row>
    <row r="3269" spans="3:15" ht="16.5" customHeight="1" x14ac:dyDescent="0.25">
      <c r="C3269" s="68" t="str">
        <f t="shared" si="54"/>
        <v/>
      </c>
      <c r="D3269" s="69" t="str">
        <f>IF(TimeSpend[[#This Row],[Network Description]]&lt;&gt;"",VLOOKUP(TimeSpend[[#This Row],[Network Description]],Projects!A:B,2,0),"")</f>
        <v/>
      </c>
      <c r="F3269" s="96"/>
      <c r="L3269" s="69" t="str">
        <f>IF(TimeSpend[[#This Row],[Personnel number]]&lt;&gt;"",Utilization!$J$2,"")</f>
        <v/>
      </c>
      <c r="M3269" s="69" t="str">
        <f>IF(TimeSpend[[#This Row],[Personnel number]]&lt;&gt;"",VLOOKUP(TimeSpend[[#This Row],[Personnel number]],Users!A:B,2,0),"")</f>
        <v/>
      </c>
      <c r="N3269" s="69" t="str">
        <f>IF(TimeSpend[[#This Row],[Network Description]]&lt;&gt;"",VLOOKUP(TimeSpend[[#This Row],[Network Description]],Projects!A:C,3,0),"")</f>
        <v/>
      </c>
      <c r="O3269" s="69" t="str">
        <f>IF(TimeSpend[[#This Row],[Activity]]&lt;&gt;"",VLOOKUP(TimeSpend[[#This Row],[Activity]],Activity,2,FALSE),"")</f>
        <v/>
      </c>
    </row>
    <row r="3270" spans="3:15" ht="16.5" customHeight="1" x14ac:dyDescent="0.25">
      <c r="C3270" s="68" t="str">
        <f t="shared" si="54"/>
        <v/>
      </c>
      <c r="D3270" s="69" t="str">
        <f>IF(TimeSpend[[#This Row],[Network Description]]&lt;&gt;"",VLOOKUP(TimeSpend[[#This Row],[Network Description]],Projects!A:B,2,0),"")</f>
        <v/>
      </c>
      <c r="F3270" s="96"/>
      <c r="L3270" s="69" t="str">
        <f>IF(TimeSpend[[#This Row],[Personnel number]]&lt;&gt;"",Utilization!$J$2,"")</f>
        <v/>
      </c>
      <c r="M3270" s="69" t="str">
        <f>IF(TimeSpend[[#This Row],[Personnel number]]&lt;&gt;"",VLOOKUP(TimeSpend[[#This Row],[Personnel number]],Users!A:B,2,0),"")</f>
        <v/>
      </c>
      <c r="N3270" s="69" t="str">
        <f>IF(TimeSpend[[#This Row],[Network Description]]&lt;&gt;"",VLOOKUP(TimeSpend[[#This Row],[Network Description]],Projects!A:C,3,0),"")</f>
        <v/>
      </c>
      <c r="O3270" s="69" t="str">
        <f>IF(TimeSpend[[#This Row],[Activity]]&lt;&gt;"",VLOOKUP(TimeSpend[[#This Row],[Activity]],Activity,2,FALSE),"")</f>
        <v/>
      </c>
    </row>
    <row r="3271" spans="3:15" ht="16.5" customHeight="1" x14ac:dyDescent="0.25">
      <c r="C3271" s="68" t="str">
        <f t="shared" si="54"/>
        <v/>
      </c>
      <c r="D3271" s="69" t="str">
        <f>IF(TimeSpend[[#This Row],[Network Description]]&lt;&gt;"",VLOOKUP(TimeSpend[[#This Row],[Network Description]],Projects!A:B,2,0),"")</f>
        <v/>
      </c>
      <c r="F3271" s="96"/>
      <c r="L3271" s="69" t="str">
        <f>IF(TimeSpend[[#This Row],[Personnel number]]&lt;&gt;"",Utilization!$J$2,"")</f>
        <v/>
      </c>
      <c r="M3271" s="69" t="str">
        <f>IF(TimeSpend[[#This Row],[Personnel number]]&lt;&gt;"",VLOOKUP(TimeSpend[[#This Row],[Personnel number]],Users!A:B,2,0),"")</f>
        <v/>
      </c>
      <c r="N3271" s="69" t="str">
        <f>IF(TimeSpend[[#This Row],[Network Description]]&lt;&gt;"",VLOOKUP(TimeSpend[[#This Row],[Network Description]],Projects!A:C,3,0),"")</f>
        <v/>
      </c>
      <c r="O3271" s="69" t="str">
        <f>IF(TimeSpend[[#This Row],[Activity]]&lt;&gt;"",VLOOKUP(TimeSpend[[#This Row],[Activity]],Activity,2,FALSE),"")</f>
        <v/>
      </c>
    </row>
    <row r="3272" spans="3:15" ht="16.5" customHeight="1" x14ac:dyDescent="0.25">
      <c r="C3272" s="68" t="str">
        <f t="shared" si="54"/>
        <v/>
      </c>
      <c r="D3272" s="69" t="str">
        <f>IF(TimeSpend[[#This Row],[Network Description]]&lt;&gt;"",VLOOKUP(TimeSpend[[#This Row],[Network Description]],Projects!A:B,2,0),"")</f>
        <v/>
      </c>
      <c r="F3272" s="96"/>
      <c r="L3272" s="69" t="str">
        <f>IF(TimeSpend[[#This Row],[Personnel number]]&lt;&gt;"",Utilization!$J$2,"")</f>
        <v/>
      </c>
      <c r="M3272" s="69" t="str">
        <f>IF(TimeSpend[[#This Row],[Personnel number]]&lt;&gt;"",VLOOKUP(TimeSpend[[#This Row],[Personnel number]],Users!A:B,2,0),"")</f>
        <v/>
      </c>
      <c r="N3272" s="69" t="str">
        <f>IF(TimeSpend[[#This Row],[Network Description]]&lt;&gt;"",VLOOKUP(TimeSpend[[#This Row],[Network Description]],Projects!A:C,3,0),"")</f>
        <v/>
      </c>
      <c r="O3272" s="69" t="str">
        <f>IF(TimeSpend[[#This Row],[Activity]]&lt;&gt;"",VLOOKUP(TimeSpend[[#This Row],[Activity]],Activity,2,FALSE),"")</f>
        <v/>
      </c>
    </row>
    <row r="3273" spans="3:15" ht="16.5" customHeight="1" x14ac:dyDescent="0.25">
      <c r="C3273" s="68" t="str">
        <f t="shared" si="54"/>
        <v/>
      </c>
      <c r="D3273" s="69" t="str">
        <f>IF(TimeSpend[[#This Row],[Network Description]]&lt;&gt;"",VLOOKUP(TimeSpend[[#This Row],[Network Description]],Projects!A:B,2,0),"")</f>
        <v/>
      </c>
      <c r="F3273" s="96"/>
      <c r="L3273" s="69" t="str">
        <f>IF(TimeSpend[[#This Row],[Personnel number]]&lt;&gt;"",Utilization!$J$2,"")</f>
        <v/>
      </c>
      <c r="M3273" s="69" t="str">
        <f>IF(TimeSpend[[#This Row],[Personnel number]]&lt;&gt;"",VLOOKUP(TimeSpend[[#This Row],[Personnel number]],Users!A:B,2,0),"")</f>
        <v/>
      </c>
      <c r="N3273" s="69" t="str">
        <f>IF(TimeSpend[[#This Row],[Network Description]]&lt;&gt;"",VLOOKUP(TimeSpend[[#This Row],[Network Description]],Projects!A:C,3,0),"")</f>
        <v/>
      </c>
      <c r="O3273" s="69" t="str">
        <f>IF(TimeSpend[[#This Row],[Activity]]&lt;&gt;"",VLOOKUP(TimeSpend[[#This Row],[Activity]],Activity,2,FALSE),"")</f>
        <v/>
      </c>
    </row>
    <row r="3274" spans="3:15" ht="16.5" customHeight="1" x14ac:dyDescent="0.25">
      <c r="C3274" s="68" t="str">
        <f t="shared" si="54"/>
        <v/>
      </c>
      <c r="D3274" s="69" t="str">
        <f>IF(TimeSpend[[#This Row],[Network Description]]&lt;&gt;"",VLOOKUP(TimeSpend[[#This Row],[Network Description]],Projects!A:B,2,0),"")</f>
        <v/>
      </c>
      <c r="F3274" s="96"/>
      <c r="L3274" s="69" t="str">
        <f>IF(TimeSpend[[#This Row],[Personnel number]]&lt;&gt;"",Utilization!$J$2,"")</f>
        <v/>
      </c>
      <c r="M3274" s="69" t="str">
        <f>IF(TimeSpend[[#This Row],[Personnel number]]&lt;&gt;"",VLOOKUP(TimeSpend[[#This Row],[Personnel number]],Users!A:B,2,0),"")</f>
        <v/>
      </c>
      <c r="N3274" s="69" t="str">
        <f>IF(TimeSpend[[#This Row],[Network Description]]&lt;&gt;"",VLOOKUP(TimeSpend[[#This Row],[Network Description]],Projects!A:C,3,0),"")</f>
        <v/>
      </c>
      <c r="O3274" s="69" t="str">
        <f>IF(TimeSpend[[#This Row],[Activity]]&lt;&gt;"",VLOOKUP(TimeSpend[[#This Row],[Activity]],Activity,2,FALSE),"")</f>
        <v/>
      </c>
    </row>
    <row r="3275" spans="3:15" ht="16.5" customHeight="1" x14ac:dyDescent="0.25">
      <c r="C3275" s="68" t="str">
        <f t="shared" si="54"/>
        <v/>
      </c>
      <c r="D3275" s="69" t="str">
        <f>IF(TimeSpend[[#This Row],[Network Description]]&lt;&gt;"",VLOOKUP(TimeSpend[[#This Row],[Network Description]],Projects!A:B,2,0),"")</f>
        <v/>
      </c>
      <c r="F3275" s="96"/>
      <c r="L3275" s="69" t="str">
        <f>IF(TimeSpend[[#This Row],[Personnel number]]&lt;&gt;"",Utilization!$J$2,"")</f>
        <v/>
      </c>
      <c r="M3275" s="69" t="str">
        <f>IF(TimeSpend[[#This Row],[Personnel number]]&lt;&gt;"",VLOOKUP(TimeSpend[[#This Row],[Personnel number]],Users!A:B,2,0),"")</f>
        <v/>
      </c>
      <c r="N3275" s="69" t="str">
        <f>IF(TimeSpend[[#This Row],[Network Description]]&lt;&gt;"",VLOOKUP(TimeSpend[[#This Row],[Network Description]],Projects!A:C,3,0),"")</f>
        <v/>
      </c>
      <c r="O3275" s="69" t="str">
        <f>IF(TimeSpend[[#This Row],[Activity]]&lt;&gt;"",VLOOKUP(TimeSpend[[#This Row],[Activity]],Activity,2,FALSE),"")</f>
        <v/>
      </c>
    </row>
    <row r="3276" spans="3:15" ht="16.5" customHeight="1" x14ac:dyDescent="0.25">
      <c r="C3276" s="68" t="str">
        <f t="shared" si="54"/>
        <v/>
      </c>
      <c r="D3276" s="69" t="str">
        <f>IF(TimeSpend[[#This Row],[Network Description]]&lt;&gt;"",VLOOKUP(TimeSpend[[#This Row],[Network Description]],Projects!A:B,2,0),"")</f>
        <v/>
      </c>
      <c r="F3276" s="96"/>
      <c r="L3276" s="69" t="str">
        <f>IF(TimeSpend[[#This Row],[Personnel number]]&lt;&gt;"",Utilization!$J$2,"")</f>
        <v/>
      </c>
      <c r="M3276" s="69" t="str">
        <f>IF(TimeSpend[[#This Row],[Personnel number]]&lt;&gt;"",VLOOKUP(TimeSpend[[#This Row],[Personnel number]],Users!A:B,2,0),"")</f>
        <v/>
      </c>
      <c r="N3276" s="69" t="str">
        <f>IF(TimeSpend[[#This Row],[Network Description]]&lt;&gt;"",VLOOKUP(TimeSpend[[#This Row],[Network Description]],Projects!A:C,3,0),"")</f>
        <v/>
      </c>
      <c r="O3276" s="69" t="str">
        <f>IF(TimeSpend[[#This Row],[Activity]]&lt;&gt;"",VLOOKUP(TimeSpend[[#This Row],[Activity]],Activity,2,FALSE),"")</f>
        <v/>
      </c>
    </row>
    <row r="3277" spans="3:15" ht="16.5" customHeight="1" x14ac:dyDescent="0.25">
      <c r="C3277" s="68" t="str">
        <f t="shared" si="54"/>
        <v/>
      </c>
      <c r="D3277" s="69" t="str">
        <f>IF(TimeSpend[[#This Row],[Network Description]]&lt;&gt;"",VLOOKUP(TimeSpend[[#This Row],[Network Description]],Projects!A:B,2,0),"")</f>
        <v/>
      </c>
      <c r="F3277" s="96"/>
      <c r="L3277" s="69" t="str">
        <f>IF(TimeSpend[[#This Row],[Personnel number]]&lt;&gt;"",Utilization!$J$2,"")</f>
        <v/>
      </c>
      <c r="M3277" s="69" t="str">
        <f>IF(TimeSpend[[#This Row],[Personnel number]]&lt;&gt;"",VLOOKUP(TimeSpend[[#This Row],[Personnel number]],Users!A:B,2,0),"")</f>
        <v/>
      </c>
      <c r="N3277" s="69" t="str">
        <f>IF(TimeSpend[[#This Row],[Network Description]]&lt;&gt;"",VLOOKUP(TimeSpend[[#This Row],[Network Description]],Projects!A:C,3,0),"")</f>
        <v/>
      </c>
      <c r="O3277" s="69" t="str">
        <f>IF(TimeSpend[[#This Row],[Activity]]&lt;&gt;"",VLOOKUP(TimeSpend[[#This Row],[Activity]],Activity,2,FALSE),"")</f>
        <v/>
      </c>
    </row>
    <row r="3278" spans="3:15" ht="16.5" customHeight="1" x14ac:dyDescent="0.25">
      <c r="C3278" s="68" t="str">
        <f t="shared" si="54"/>
        <v/>
      </c>
      <c r="D3278" s="69" t="str">
        <f>IF(TimeSpend[[#This Row],[Network Description]]&lt;&gt;"",VLOOKUP(TimeSpend[[#This Row],[Network Description]],Projects!A:B,2,0),"")</f>
        <v/>
      </c>
      <c r="F3278" s="96"/>
      <c r="L3278" s="69" t="str">
        <f>IF(TimeSpend[[#This Row],[Personnel number]]&lt;&gt;"",Utilization!$J$2,"")</f>
        <v/>
      </c>
      <c r="M3278" s="69" t="str">
        <f>IF(TimeSpend[[#This Row],[Personnel number]]&lt;&gt;"",VLOOKUP(TimeSpend[[#This Row],[Personnel number]],Users!A:B,2,0),"")</f>
        <v/>
      </c>
      <c r="N3278" s="69" t="str">
        <f>IF(TimeSpend[[#This Row],[Network Description]]&lt;&gt;"",VLOOKUP(TimeSpend[[#This Row],[Network Description]],Projects!A:C,3,0),"")</f>
        <v/>
      </c>
      <c r="O3278" s="69" t="str">
        <f>IF(TimeSpend[[#This Row],[Activity]]&lt;&gt;"",VLOOKUP(TimeSpend[[#This Row],[Activity]],Activity,2,FALSE),"")</f>
        <v/>
      </c>
    </row>
    <row r="3279" spans="3:15" ht="16.5" customHeight="1" x14ac:dyDescent="0.25">
      <c r="C3279" s="68" t="str">
        <f t="shared" si="54"/>
        <v/>
      </c>
      <c r="D3279" s="69" t="str">
        <f>IF(TimeSpend[[#This Row],[Network Description]]&lt;&gt;"",VLOOKUP(TimeSpend[[#This Row],[Network Description]],Projects!A:B,2,0),"")</f>
        <v/>
      </c>
      <c r="F3279" s="96"/>
      <c r="L3279" s="69" t="str">
        <f>IF(TimeSpend[[#This Row],[Personnel number]]&lt;&gt;"",Utilization!$J$2,"")</f>
        <v/>
      </c>
      <c r="M3279" s="69" t="str">
        <f>IF(TimeSpend[[#This Row],[Personnel number]]&lt;&gt;"",VLOOKUP(TimeSpend[[#This Row],[Personnel number]],Users!A:B,2,0),"")</f>
        <v/>
      </c>
      <c r="N3279" s="69" t="str">
        <f>IF(TimeSpend[[#This Row],[Network Description]]&lt;&gt;"",VLOOKUP(TimeSpend[[#This Row],[Network Description]],Projects!A:C,3,0),"")</f>
        <v/>
      </c>
      <c r="O3279" s="69" t="str">
        <f>IF(TimeSpend[[#This Row],[Activity]]&lt;&gt;"",VLOOKUP(TimeSpend[[#This Row],[Activity]],Activity,2,FALSE),"")</f>
        <v/>
      </c>
    </row>
    <row r="3280" spans="3:15" ht="16.5" customHeight="1" x14ac:dyDescent="0.25">
      <c r="C3280" s="68" t="str">
        <f t="shared" si="54"/>
        <v/>
      </c>
      <c r="D3280" s="69" t="str">
        <f>IF(TimeSpend[[#This Row],[Network Description]]&lt;&gt;"",VLOOKUP(TimeSpend[[#This Row],[Network Description]],Projects!A:B,2,0),"")</f>
        <v/>
      </c>
      <c r="F3280" s="96"/>
      <c r="L3280" s="69" t="str">
        <f>IF(TimeSpend[[#This Row],[Personnel number]]&lt;&gt;"",Utilization!$J$2,"")</f>
        <v/>
      </c>
      <c r="M3280" s="69" t="str">
        <f>IF(TimeSpend[[#This Row],[Personnel number]]&lt;&gt;"",VLOOKUP(TimeSpend[[#This Row],[Personnel number]],Users!A:B,2,0),"")</f>
        <v/>
      </c>
      <c r="N3280" s="69" t="str">
        <f>IF(TimeSpend[[#This Row],[Network Description]]&lt;&gt;"",VLOOKUP(TimeSpend[[#This Row],[Network Description]],Projects!A:C,3,0),"")</f>
        <v/>
      </c>
      <c r="O3280" s="69" t="str">
        <f>IF(TimeSpend[[#This Row],[Activity]]&lt;&gt;"",VLOOKUP(TimeSpend[[#This Row],[Activity]],Activity,2,FALSE),"")</f>
        <v/>
      </c>
    </row>
    <row r="3281" spans="3:15" ht="16.5" customHeight="1" x14ac:dyDescent="0.25">
      <c r="C3281" s="68" t="str">
        <f t="shared" si="54"/>
        <v/>
      </c>
      <c r="D3281" s="69" t="str">
        <f>IF(TimeSpend[[#This Row],[Network Description]]&lt;&gt;"",VLOOKUP(TimeSpend[[#This Row],[Network Description]],Projects!A:B,2,0),"")</f>
        <v/>
      </c>
      <c r="F3281" s="96"/>
      <c r="L3281" s="69" t="str">
        <f>IF(TimeSpend[[#This Row],[Personnel number]]&lt;&gt;"",Utilization!$J$2,"")</f>
        <v/>
      </c>
      <c r="M3281" s="69" t="str">
        <f>IF(TimeSpend[[#This Row],[Personnel number]]&lt;&gt;"",VLOOKUP(TimeSpend[[#This Row],[Personnel number]],Users!A:B,2,0),"")</f>
        <v/>
      </c>
      <c r="N3281" s="69" t="str">
        <f>IF(TimeSpend[[#This Row],[Network Description]]&lt;&gt;"",VLOOKUP(TimeSpend[[#This Row],[Network Description]],Projects!A:C,3,0),"")</f>
        <v/>
      </c>
      <c r="O3281" s="69" t="str">
        <f>IF(TimeSpend[[#This Row],[Activity]]&lt;&gt;"",VLOOKUP(TimeSpend[[#This Row],[Activity]],Activity,2,FALSE),"")</f>
        <v/>
      </c>
    </row>
    <row r="3282" spans="3:15" ht="16.5" customHeight="1" x14ac:dyDescent="0.25">
      <c r="C3282" s="68" t="str">
        <f t="shared" si="54"/>
        <v/>
      </c>
      <c r="D3282" s="69" t="str">
        <f>IF(TimeSpend[[#This Row],[Network Description]]&lt;&gt;"",VLOOKUP(TimeSpend[[#This Row],[Network Description]],Projects!A:B,2,0),"")</f>
        <v/>
      </c>
      <c r="F3282" s="96"/>
      <c r="L3282" s="69" t="str">
        <f>IF(TimeSpend[[#This Row],[Personnel number]]&lt;&gt;"",Utilization!$J$2,"")</f>
        <v/>
      </c>
      <c r="M3282" s="69" t="str">
        <f>IF(TimeSpend[[#This Row],[Personnel number]]&lt;&gt;"",VLOOKUP(TimeSpend[[#This Row],[Personnel number]],Users!A:B,2,0),"")</f>
        <v/>
      </c>
      <c r="N3282" s="69" t="str">
        <f>IF(TimeSpend[[#This Row],[Network Description]]&lt;&gt;"",VLOOKUP(TimeSpend[[#This Row],[Network Description]],Projects!A:C,3,0),"")</f>
        <v/>
      </c>
      <c r="O3282" s="69" t="str">
        <f>IF(TimeSpend[[#This Row],[Activity]]&lt;&gt;"",VLOOKUP(TimeSpend[[#This Row],[Activity]],Activity,2,FALSE),"")</f>
        <v/>
      </c>
    </row>
    <row r="3283" spans="3:15" ht="16.5" customHeight="1" x14ac:dyDescent="0.25">
      <c r="C3283" s="68" t="str">
        <f t="shared" si="54"/>
        <v/>
      </c>
      <c r="D3283" s="69" t="str">
        <f>IF(TimeSpend[[#This Row],[Network Description]]&lt;&gt;"",VLOOKUP(TimeSpend[[#This Row],[Network Description]],Projects!A:B,2,0),"")</f>
        <v/>
      </c>
      <c r="F3283" s="96"/>
      <c r="L3283" s="69" t="str">
        <f>IF(TimeSpend[[#This Row],[Personnel number]]&lt;&gt;"",Utilization!$J$2,"")</f>
        <v/>
      </c>
      <c r="M3283" s="69" t="str">
        <f>IF(TimeSpend[[#This Row],[Personnel number]]&lt;&gt;"",VLOOKUP(TimeSpend[[#This Row],[Personnel number]],Users!A:B,2,0),"")</f>
        <v/>
      </c>
      <c r="N3283" s="69" t="str">
        <f>IF(TimeSpend[[#This Row],[Network Description]]&lt;&gt;"",VLOOKUP(TimeSpend[[#This Row],[Network Description]],Projects!A:C,3,0),"")</f>
        <v/>
      </c>
      <c r="O3283" s="69" t="str">
        <f>IF(TimeSpend[[#This Row],[Activity]]&lt;&gt;"",VLOOKUP(TimeSpend[[#This Row],[Activity]],Activity,2,FALSE),"")</f>
        <v/>
      </c>
    </row>
    <row r="3284" spans="3:15" ht="16.5" customHeight="1" x14ac:dyDescent="0.25">
      <c r="C3284" s="68" t="str">
        <f t="shared" si="54"/>
        <v/>
      </c>
      <c r="D3284" s="69" t="str">
        <f>IF(TimeSpend[[#This Row],[Network Description]]&lt;&gt;"",VLOOKUP(TimeSpend[[#This Row],[Network Description]],Projects!A:B,2,0),"")</f>
        <v/>
      </c>
      <c r="F3284" s="96"/>
      <c r="L3284" s="69" t="str">
        <f>IF(TimeSpend[[#This Row],[Personnel number]]&lt;&gt;"",Utilization!$J$2,"")</f>
        <v/>
      </c>
      <c r="M3284" s="69" t="str">
        <f>IF(TimeSpend[[#This Row],[Personnel number]]&lt;&gt;"",VLOOKUP(TimeSpend[[#This Row],[Personnel number]],Users!A:B,2,0),"")</f>
        <v/>
      </c>
      <c r="N3284" s="69" t="str">
        <f>IF(TimeSpend[[#This Row],[Network Description]]&lt;&gt;"",VLOOKUP(TimeSpend[[#This Row],[Network Description]],Projects!A:C,3,0),"")</f>
        <v/>
      </c>
      <c r="O3284" s="69" t="str">
        <f>IF(TimeSpend[[#This Row],[Activity]]&lt;&gt;"",VLOOKUP(TimeSpend[[#This Row],[Activity]],Activity,2,FALSE),"")</f>
        <v/>
      </c>
    </row>
    <row r="3285" spans="3:15" ht="16.5" customHeight="1" x14ac:dyDescent="0.25">
      <c r="C3285" s="68" t="str">
        <f t="shared" si="54"/>
        <v/>
      </c>
      <c r="D3285" s="69" t="str">
        <f>IF(TimeSpend[[#This Row],[Network Description]]&lt;&gt;"",VLOOKUP(TimeSpend[[#This Row],[Network Description]],Projects!A:B,2,0),"")</f>
        <v/>
      </c>
      <c r="F3285" s="96"/>
      <c r="L3285" s="69" t="str">
        <f>IF(TimeSpend[[#This Row],[Personnel number]]&lt;&gt;"",Utilization!$J$2,"")</f>
        <v/>
      </c>
      <c r="M3285" s="69" t="str">
        <f>IF(TimeSpend[[#This Row],[Personnel number]]&lt;&gt;"",VLOOKUP(TimeSpend[[#This Row],[Personnel number]],Users!A:B,2,0),"")</f>
        <v/>
      </c>
      <c r="N3285" s="69" t="str">
        <f>IF(TimeSpend[[#This Row],[Network Description]]&lt;&gt;"",VLOOKUP(TimeSpend[[#This Row],[Network Description]],Projects!A:C,3,0),"")</f>
        <v/>
      </c>
      <c r="O3285" s="69" t="str">
        <f>IF(TimeSpend[[#This Row],[Activity]]&lt;&gt;"",VLOOKUP(TimeSpend[[#This Row],[Activity]],Activity,2,FALSE),"")</f>
        <v/>
      </c>
    </row>
    <row r="3286" spans="3:15" ht="16.5" customHeight="1" x14ac:dyDescent="0.25">
      <c r="C3286" s="68" t="str">
        <f t="shared" si="54"/>
        <v/>
      </c>
      <c r="D3286" s="69" t="str">
        <f>IF(TimeSpend[[#This Row],[Network Description]]&lt;&gt;"",VLOOKUP(TimeSpend[[#This Row],[Network Description]],Projects!A:B,2,0),"")</f>
        <v/>
      </c>
      <c r="F3286" s="96"/>
      <c r="L3286" s="69" t="str">
        <f>IF(TimeSpend[[#This Row],[Personnel number]]&lt;&gt;"",Utilization!$J$2,"")</f>
        <v/>
      </c>
      <c r="M3286" s="69" t="str">
        <f>IF(TimeSpend[[#This Row],[Personnel number]]&lt;&gt;"",VLOOKUP(TimeSpend[[#This Row],[Personnel number]],Users!A:B,2,0),"")</f>
        <v/>
      </c>
      <c r="N3286" s="69" t="str">
        <f>IF(TimeSpend[[#This Row],[Network Description]]&lt;&gt;"",VLOOKUP(TimeSpend[[#This Row],[Network Description]],Projects!A:C,3,0),"")</f>
        <v/>
      </c>
      <c r="O3286" s="69" t="str">
        <f>IF(TimeSpend[[#This Row],[Activity]]&lt;&gt;"",VLOOKUP(TimeSpend[[#This Row],[Activity]],Activity,2,FALSE),"")</f>
        <v/>
      </c>
    </row>
    <row r="3287" spans="3:15" ht="16.5" customHeight="1" x14ac:dyDescent="0.25">
      <c r="C3287" s="68" t="str">
        <f t="shared" si="54"/>
        <v/>
      </c>
      <c r="D3287" s="69" t="str">
        <f>IF(TimeSpend[[#This Row],[Network Description]]&lt;&gt;"",VLOOKUP(TimeSpend[[#This Row],[Network Description]],Projects!A:B,2,0),"")</f>
        <v/>
      </c>
      <c r="F3287" s="96"/>
      <c r="L3287" s="69" t="str">
        <f>IF(TimeSpend[[#This Row],[Personnel number]]&lt;&gt;"",Utilization!$J$2,"")</f>
        <v/>
      </c>
      <c r="M3287" s="69" t="str">
        <f>IF(TimeSpend[[#This Row],[Personnel number]]&lt;&gt;"",VLOOKUP(TimeSpend[[#This Row],[Personnel number]],Users!A:B,2,0),"")</f>
        <v/>
      </c>
      <c r="N3287" s="69" t="str">
        <f>IF(TimeSpend[[#This Row],[Network Description]]&lt;&gt;"",VLOOKUP(TimeSpend[[#This Row],[Network Description]],Projects!A:C,3,0),"")</f>
        <v/>
      </c>
      <c r="O3287" s="69" t="str">
        <f>IF(TimeSpend[[#This Row],[Activity]]&lt;&gt;"",VLOOKUP(TimeSpend[[#This Row],[Activity]],Activity,2,FALSE),"")</f>
        <v/>
      </c>
    </row>
    <row r="3288" spans="3:15" ht="16.5" customHeight="1" x14ac:dyDescent="0.25">
      <c r="C3288" s="68" t="str">
        <f t="shared" si="54"/>
        <v/>
      </c>
      <c r="D3288" s="69" t="str">
        <f>IF(TimeSpend[[#This Row],[Network Description]]&lt;&gt;"",VLOOKUP(TimeSpend[[#This Row],[Network Description]],Projects!A:B,2,0),"")</f>
        <v/>
      </c>
      <c r="F3288" s="96"/>
      <c r="L3288" s="69" t="str">
        <f>IF(TimeSpend[[#This Row],[Personnel number]]&lt;&gt;"",Utilization!$J$2,"")</f>
        <v/>
      </c>
      <c r="M3288" s="69" t="str">
        <f>IF(TimeSpend[[#This Row],[Personnel number]]&lt;&gt;"",VLOOKUP(TimeSpend[[#This Row],[Personnel number]],Users!A:B,2,0),"")</f>
        <v/>
      </c>
      <c r="N3288" s="69" t="str">
        <f>IF(TimeSpend[[#This Row],[Network Description]]&lt;&gt;"",VLOOKUP(TimeSpend[[#This Row],[Network Description]],Projects!A:C,3,0),"")</f>
        <v/>
      </c>
      <c r="O3288" s="69" t="str">
        <f>IF(TimeSpend[[#This Row],[Activity]]&lt;&gt;"",VLOOKUP(TimeSpend[[#This Row],[Activity]],Activity,2,FALSE),"")</f>
        <v/>
      </c>
    </row>
    <row r="3289" spans="3:15" ht="16.5" customHeight="1" x14ac:dyDescent="0.25">
      <c r="C3289" s="68" t="str">
        <f t="shared" si="54"/>
        <v/>
      </c>
      <c r="D3289" s="69" t="str">
        <f>IF(TimeSpend[[#This Row],[Network Description]]&lt;&gt;"",VLOOKUP(TimeSpend[[#This Row],[Network Description]],Projects!A:B,2,0),"")</f>
        <v/>
      </c>
      <c r="F3289" s="96"/>
      <c r="L3289" s="69" t="str">
        <f>IF(TimeSpend[[#This Row],[Personnel number]]&lt;&gt;"",Utilization!$J$2,"")</f>
        <v/>
      </c>
      <c r="M3289" s="69" t="str">
        <f>IF(TimeSpend[[#This Row],[Personnel number]]&lt;&gt;"",VLOOKUP(TimeSpend[[#This Row],[Personnel number]],Users!A:B,2,0),"")</f>
        <v/>
      </c>
      <c r="N3289" s="69" t="str">
        <f>IF(TimeSpend[[#This Row],[Network Description]]&lt;&gt;"",VLOOKUP(TimeSpend[[#This Row],[Network Description]],Projects!A:C,3,0),"")</f>
        <v/>
      </c>
      <c r="O3289" s="69" t="str">
        <f>IF(TimeSpend[[#This Row],[Activity]]&lt;&gt;"",VLOOKUP(TimeSpend[[#This Row],[Activity]],Activity,2,FALSE),"")</f>
        <v/>
      </c>
    </row>
    <row r="3290" spans="3:15" ht="16.5" customHeight="1" x14ac:dyDescent="0.25">
      <c r="C3290" s="68" t="str">
        <f t="shared" si="54"/>
        <v/>
      </c>
      <c r="D3290" s="69" t="str">
        <f>IF(TimeSpend[[#This Row],[Network Description]]&lt;&gt;"",VLOOKUP(TimeSpend[[#This Row],[Network Description]],Projects!A:B,2,0),"")</f>
        <v/>
      </c>
      <c r="F3290" s="96"/>
      <c r="L3290" s="69" t="str">
        <f>IF(TimeSpend[[#This Row],[Personnel number]]&lt;&gt;"",Utilization!$J$2,"")</f>
        <v/>
      </c>
      <c r="M3290" s="69" t="str">
        <f>IF(TimeSpend[[#This Row],[Personnel number]]&lt;&gt;"",VLOOKUP(TimeSpend[[#This Row],[Personnel number]],Users!A:B,2,0),"")</f>
        <v/>
      </c>
      <c r="N3290" s="69" t="str">
        <f>IF(TimeSpend[[#This Row],[Network Description]]&lt;&gt;"",VLOOKUP(TimeSpend[[#This Row],[Network Description]],Projects!A:C,3,0),"")</f>
        <v/>
      </c>
      <c r="O3290" s="69" t="str">
        <f>IF(TimeSpend[[#This Row],[Activity]]&lt;&gt;"",VLOOKUP(TimeSpend[[#This Row],[Activity]],Activity,2,FALSE),"")</f>
        <v/>
      </c>
    </row>
    <row r="3291" spans="3:15" ht="16.5" customHeight="1" x14ac:dyDescent="0.25">
      <c r="C3291" s="68" t="str">
        <f t="shared" si="54"/>
        <v/>
      </c>
      <c r="D3291" s="69" t="str">
        <f>IF(TimeSpend[[#This Row],[Network Description]]&lt;&gt;"",VLOOKUP(TimeSpend[[#This Row],[Network Description]],Projects!A:B,2,0),"")</f>
        <v/>
      </c>
      <c r="F3291" s="96"/>
      <c r="L3291" s="69" t="str">
        <f>IF(TimeSpend[[#This Row],[Personnel number]]&lt;&gt;"",Utilization!$J$2,"")</f>
        <v/>
      </c>
      <c r="M3291" s="69" t="str">
        <f>IF(TimeSpend[[#This Row],[Personnel number]]&lt;&gt;"",VLOOKUP(TimeSpend[[#This Row],[Personnel number]],Users!A:B,2,0),"")</f>
        <v/>
      </c>
      <c r="N3291" s="69" t="str">
        <f>IF(TimeSpend[[#This Row],[Network Description]]&lt;&gt;"",VLOOKUP(TimeSpend[[#This Row],[Network Description]],Projects!A:C,3,0),"")</f>
        <v/>
      </c>
      <c r="O3291" s="69" t="str">
        <f>IF(TimeSpend[[#This Row],[Activity]]&lt;&gt;"",VLOOKUP(TimeSpend[[#This Row],[Activity]],Activity,2,FALSE),"")</f>
        <v/>
      </c>
    </row>
    <row r="3292" spans="3:15" ht="16.5" customHeight="1" x14ac:dyDescent="0.25">
      <c r="C3292" s="68" t="str">
        <f t="shared" si="54"/>
        <v/>
      </c>
      <c r="D3292" s="69" t="str">
        <f>IF(TimeSpend[[#This Row],[Network Description]]&lt;&gt;"",VLOOKUP(TimeSpend[[#This Row],[Network Description]],Projects!A:B,2,0),"")</f>
        <v/>
      </c>
      <c r="F3292" s="96"/>
      <c r="L3292" s="69" t="str">
        <f>IF(TimeSpend[[#This Row],[Personnel number]]&lt;&gt;"",Utilization!$J$2,"")</f>
        <v/>
      </c>
      <c r="M3292" s="69" t="str">
        <f>IF(TimeSpend[[#This Row],[Personnel number]]&lt;&gt;"",VLOOKUP(TimeSpend[[#This Row],[Personnel number]],Users!A:B,2,0),"")</f>
        <v/>
      </c>
      <c r="N3292" s="69" t="str">
        <f>IF(TimeSpend[[#This Row],[Network Description]]&lt;&gt;"",VLOOKUP(TimeSpend[[#This Row],[Network Description]],Projects!A:C,3,0),"")</f>
        <v/>
      </c>
      <c r="O3292" s="69" t="str">
        <f>IF(TimeSpend[[#This Row],[Activity]]&lt;&gt;"",VLOOKUP(TimeSpend[[#This Row],[Activity]],Activity,2,FALSE),"")</f>
        <v/>
      </c>
    </row>
    <row r="3293" spans="3:15" ht="16.5" customHeight="1" x14ac:dyDescent="0.25">
      <c r="C3293" s="68" t="str">
        <f t="shared" si="54"/>
        <v/>
      </c>
      <c r="D3293" s="69" t="str">
        <f>IF(TimeSpend[[#This Row],[Network Description]]&lt;&gt;"",VLOOKUP(TimeSpend[[#This Row],[Network Description]],Projects!A:B,2,0),"")</f>
        <v/>
      </c>
      <c r="F3293" s="96"/>
      <c r="L3293" s="69" t="str">
        <f>IF(TimeSpend[[#This Row],[Personnel number]]&lt;&gt;"",Utilization!$J$2,"")</f>
        <v/>
      </c>
      <c r="M3293" s="69" t="str">
        <f>IF(TimeSpend[[#This Row],[Personnel number]]&lt;&gt;"",VLOOKUP(TimeSpend[[#This Row],[Personnel number]],Users!A:B,2,0),"")</f>
        <v/>
      </c>
      <c r="N3293" s="69" t="str">
        <f>IF(TimeSpend[[#This Row],[Network Description]]&lt;&gt;"",VLOOKUP(TimeSpend[[#This Row],[Network Description]],Projects!A:C,3,0),"")</f>
        <v/>
      </c>
      <c r="O3293" s="69" t="str">
        <f>IF(TimeSpend[[#This Row],[Activity]]&lt;&gt;"",VLOOKUP(TimeSpend[[#This Row],[Activity]],Activity,2,FALSE),"")</f>
        <v/>
      </c>
    </row>
    <row r="3294" spans="3:15" ht="16.5" customHeight="1" x14ac:dyDescent="0.25">
      <c r="C3294" s="68" t="str">
        <f t="shared" si="54"/>
        <v/>
      </c>
      <c r="D3294" s="69" t="str">
        <f>IF(TimeSpend[[#This Row],[Network Description]]&lt;&gt;"",VLOOKUP(TimeSpend[[#This Row],[Network Description]],Projects!A:B,2,0),"")</f>
        <v/>
      </c>
      <c r="F3294" s="96"/>
      <c r="L3294" s="69" t="str">
        <f>IF(TimeSpend[[#This Row],[Personnel number]]&lt;&gt;"",Utilization!$J$2,"")</f>
        <v/>
      </c>
      <c r="M3294" s="69" t="str">
        <f>IF(TimeSpend[[#This Row],[Personnel number]]&lt;&gt;"",VLOOKUP(TimeSpend[[#This Row],[Personnel number]],Users!A:B,2,0),"")</f>
        <v/>
      </c>
      <c r="N3294" s="69" t="str">
        <f>IF(TimeSpend[[#This Row],[Network Description]]&lt;&gt;"",VLOOKUP(TimeSpend[[#This Row],[Network Description]],Projects!A:C,3,0),"")</f>
        <v/>
      </c>
      <c r="O3294" s="69" t="str">
        <f>IF(TimeSpend[[#This Row],[Activity]]&lt;&gt;"",VLOOKUP(TimeSpend[[#This Row],[Activity]],Activity,2,FALSE),"")</f>
        <v/>
      </c>
    </row>
    <row r="3295" spans="3:15" ht="16.5" customHeight="1" x14ac:dyDescent="0.25">
      <c r="C3295" s="68" t="str">
        <f t="shared" si="54"/>
        <v/>
      </c>
      <c r="D3295" s="69" t="str">
        <f>IF(TimeSpend[[#This Row],[Network Description]]&lt;&gt;"",VLOOKUP(TimeSpend[[#This Row],[Network Description]],Projects!A:B,2,0),"")</f>
        <v/>
      </c>
      <c r="F3295" s="96"/>
      <c r="L3295" s="69" t="str">
        <f>IF(TimeSpend[[#This Row],[Personnel number]]&lt;&gt;"",Utilization!$J$2,"")</f>
        <v/>
      </c>
      <c r="M3295" s="69" t="str">
        <f>IF(TimeSpend[[#This Row],[Personnel number]]&lt;&gt;"",VLOOKUP(TimeSpend[[#This Row],[Personnel number]],Users!A:B,2,0),"")</f>
        <v/>
      </c>
      <c r="N3295" s="69" t="str">
        <f>IF(TimeSpend[[#This Row],[Network Description]]&lt;&gt;"",VLOOKUP(TimeSpend[[#This Row],[Network Description]],Projects!A:C,3,0),"")</f>
        <v/>
      </c>
      <c r="O3295" s="69" t="str">
        <f>IF(TimeSpend[[#This Row],[Activity]]&lt;&gt;"",VLOOKUP(TimeSpend[[#This Row],[Activity]],Activity,2,FALSE),"")</f>
        <v/>
      </c>
    </row>
    <row r="3296" spans="3:15" ht="16.5" customHeight="1" x14ac:dyDescent="0.25">
      <c r="C3296" s="68" t="str">
        <f t="shared" si="54"/>
        <v/>
      </c>
      <c r="D3296" s="69" t="str">
        <f>IF(TimeSpend[[#This Row],[Network Description]]&lt;&gt;"",VLOOKUP(TimeSpend[[#This Row],[Network Description]],Projects!A:B,2,0),"")</f>
        <v/>
      </c>
      <c r="F3296" s="96"/>
      <c r="L3296" s="69" t="str">
        <f>IF(TimeSpend[[#This Row],[Personnel number]]&lt;&gt;"",Utilization!$J$2,"")</f>
        <v/>
      </c>
      <c r="M3296" s="69" t="str">
        <f>IF(TimeSpend[[#This Row],[Personnel number]]&lt;&gt;"",VLOOKUP(TimeSpend[[#This Row],[Personnel number]],Users!A:B,2,0),"")</f>
        <v/>
      </c>
      <c r="N3296" s="69" t="str">
        <f>IF(TimeSpend[[#This Row],[Network Description]]&lt;&gt;"",VLOOKUP(TimeSpend[[#This Row],[Network Description]],Projects!A:C,3,0),"")</f>
        <v/>
      </c>
      <c r="O3296" s="69" t="str">
        <f>IF(TimeSpend[[#This Row],[Activity]]&lt;&gt;"",VLOOKUP(TimeSpend[[#This Row],[Activity]],Activity,2,FALSE),"")</f>
        <v/>
      </c>
    </row>
    <row r="3297" spans="3:15" ht="16.5" customHeight="1" x14ac:dyDescent="0.25">
      <c r="C3297" s="68" t="str">
        <f t="shared" si="54"/>
        <v/>
      </c>
      <c r="D3297" s="69" t="str">
        <f>IF(TimeSpend[[#This Row],[Network Description]]&lt;&gt;"",VLOOKUP(TimeSpend[[#This Row],[Network Description]],Projects!A:B,2,0),"")</f>
        <v/>
      </c>
      <c r="F3297" s="96"/>
      <c r="L3297" s="69" t="str">
        <f>IF(TimeSpend[[#This Row],[Personnel number]]&lt;&gt;"",Utilization!$J$2,"")</f>
        <v/>
      </c>
      <c r="M3297" s="69" t="str">
        <f>IF(TimeSpend[[#This Row],[Personnel number]]&lt;&gt;"",VLOOKUP(TimeSpend[[#This Row],[Personnel number]],Users!A:B,2,0),"")</f>
        <v/>
      </c>
      <c r="N3297" s="69" t="str">
        <f>IF(TimeSpend[[#This Row],[Network Description]]&lt;&gt;"",VLOOKUP(TimeSpend[[#This Row],[Network Description]],Projects!A:C,3,0),"")</f>
        <v/>
      </c>
      <c r="O3297" s="69" t="str">
        <f>IF(TimeSpend[[#This Row],[Activity]]&lt;&gt;"",VLOOKUP(TimeSpend[[#This Row],[Activity]],Activity,2,FALSE),"")</f>
        <v/>
      </c>
    </row>
    <row r="3298" spans="3:15" ht="16.5" customHeight="1" x14ac:dyDescent="0.25">
      <c r="C3298" s="68" t="str">
        <f t="shared" si="54"/>
        <v/>
      </c>
      <c r="D3298" s="69" t="str">
        <f>IF(TimeSpend[[#This Row],[Network Description]]&lt;&gt;"",VLOOKUP(TimeSpend[[#This Row],[Network Description]],Projects!A:B,2,0),"")</f>
        <v/>
      </c>
      <c r="F3298" s="96"/>
      <c r="L3298" s="69" t="str">
        <f>IF(TimeSpend[[#This Row],[Personnel number]]&lt;&gt;"",Utilization!$J$2,"")</f>
        <v/>
      </c>
      <c r="M3298" s="69" t="str">
        <f>IF(TimeSpend[[#This Row],[Personnel number]]&lt;&gt;"",VLOOKUP(TimeSpend[[#This Row],[Personnel number]],Users!A:B,2,0),"")</f>
        <v/>
      </c>
      <c r="N3298" s="69" t="str">
        <f>IF(TimeSpend[[#This Row],[Network Description]]&lt;&gt;"",VLOOKUP(TimeSpend[[#This Row],[Network Description]],Projects!A:C,3,0),"")</f>
        <v/>
      </c>
      <c r="O3298" s="69" t="str">
        <f>IF(TimeSpend[[#This Row],[Activity]]&lt;&gt;"",VLOOKUP(TimeSpend[[#This Row],[Activity]],Activity,2,FALSE),"")</f>
        <v/>
      </c>
    </row>
    <row r="3299" spans="3:15" ht="16.5" customHeight="1" x14ac:dyDescent="0.25">
      <c r="C3299" s="68" t="str">
        <f t="shared" si="54"/>
        <v/>
      </c>
      <c r="D3299" s="69" t="str">
        <f>IF(TimeSpend[[#This Row],[Network Description]]&lt;&gt;"",VLOOKUP(TimeSpend[[#This Row],[Network Description]],Projects!A:B,2,0),"")</f>
        <v/>
      </c>
      <c r="F3299" s="96"/>
      <c r="L3299" s="69" t="str">
        <f>IF(TimeSpend[[#This Row],[Personnel number]]&lt;&gt;"",Utilization!$J$2,"")</f>
        <v/>
      </c>
      <c r="M3299" s="69" t="str">
        <f>IF(TimeSpend[[#This Row],[Personnel number]]&lt;&gt;"",VLOOKUP(TimeSpend[[#This Row],[Personnel number]],Users!A:B,2,0),"")</f>
        <v/>
      </c>
      <c r="N3299" s="69" t="str">
        <f>IF(TimeSpend[[#This Row],[Network Description]]&lt;&gt;"",VLOOKUP(TimeSpend[[#This Row],[Network Description]],Projects!A:C,3,0),"")</f>
        <v/>
      </c>
      <c r="O3299" s="69" t="str">
        <f>IF(TimeSpend[[#This Row],[Activity]]&lt;&gt;"",VLOOKUP(TimeSpend[[#This Row],[Activity]],Activity,2,FALSE),"")</f>
        <v/>
      </c>
    </row>
    <row r="3300" spans="3:15" ht="16.5" customHeight="1" x14ac:dyDescent="0.25">
      <c r="C3300" s="68" t="str">
        <f t="shared" si="54"/>
        <v/>
      </c>
      <c r="D3300" s="69" t="str">
        <f>IF(TimeSpend[[#This Row],[Network Description]]&lt;&gt;"",VLOOKUP(TimeSpend[[#This Row],[Network Description]],Projects!A:B,2,0),"")</f>
        <v/>
      </c>
      <c r="F3300" s="96"/>
      <c r="L3300" s="69" t="str">
        <f>IF(TimeSpend[[#This Row],[Personnel number]]&lt;&gt;"",Utilization!$J$2,"")</f>
        <v/>
      </c>
      <c r="M3300" s="69" t="str">
        <f>IF(TimeSpend[[#This Row],[Personnel number]]&lt;&gt;"",VLOOKUP(TimeSpend[[#This Row],[Personnel number]],Users!A:B,2,0),"")</f>
        <v/>
      </c>
      <c r="N3300" s="69" t="str">
        <f>IF(TimeSpend[[#This Row],[Network Description]]&lt;&gt;"",VLOOKUP(TimeSpend[[#This Row],[Network Description]],Projects!A:C,3,0),"")</f>
        <v/>
      </c>
      <c r="O3300" s="69" t="str">
        <f>IF(TimeSpend[[#This Row],[Activity]]&lt;&gt;"",VLOOKUP(TimeSpend[[#This Row],[Activity]],Activity,2,FALSE),"")</f>
        <v/>
      </c>
    </row>
    <row r="3301" spans="3:15" ht="16.5" customHeight="1" x14ac:dyDescent="0.25">
      <c r="C3301" s="68" t="str">
        <f t="shared" si="54"/>
        <v/>
      </c>
      <c r="D3301" s="69" t="str">
        <f>IF(TimeSpend[[#This Row],[Network Description]]&lt;&gt;"",VLOOKUP(TimeSpend[[#This Row],[Network Description]],Projects!A:B,2,0),"")</f>
        <v/>
      </c>
      <c r="F3301" s="96"/>
      <c r="L3301" s="69" t="str">
        <f>IF(TimeSpend[[#This Row],[Personnel number]]&lt;&gt;"",Utilization!$J$2,"")</f>
        <v/>
      </c>
      <c r="M3301" s="69" t="str">
        <f>IF(TimeSpend[[#This Row],[Personnel number]]&lt;&gt;"",VLOOKUP(TimeSpend[[#This Row],[Personnel number]],Users!A:B,2,0),"")</f>
        <v/>
      </c>
      <c r="N3301" s="69" t="str">
        <f>IF(TimeSpend[[#This Row],[Network Description]]&lt;&gt;"",VLOOKUP(TimeSpend[[#This Row],[Network Description]],Projects!A:C,3,0),"")</f>
        <v/>
      </c>
      <c r="O3301" s="69" t="str">
        <f>IF(TimeSpend[[#This Row],[Activity]]&lt;&gt;"",VLOOKUP(TimeSpend[[#This Row],[Activity]],Activity,2,FALSE),"")</f>
        <v/>
      </c>
    </row>
    <row r="3302" spans="3:15" ht="16.5" customHeight="1" x14ac:dyDescent="0.25">
      <c r="C3302" s="68" t="str">
        <f t="shared" si="54"/>
        <v/>
      </c>
      <c r="D3302" s="69" t="str">
        <f>IF(TimeSpend[[#This Row],[Network Description]]&lt;&gt;"",VLOOKUP(TimeSpend[[#This Row],[Network Description]],Projects!A:B,2,0),"")</f>
        <v/>
      </c>
      <c r="F3302" s="96"/>
      <c r="L3302" s="69" t="str">
        <f>IF(TimeSpend[[#This Row],[Personnel number]]&lt;&gt;"",Utilization!$J$2,"")</f>
        <v/>
      </c>
      <c r="M3302" s="69" t="str">
        <f>IF(TimeSpend[[#This Row],[Personnel number]]&lt;&gt;"",VLOOKUP(TimeSpend[[#This Row],[Personnel number]],Users!A:B,2,0),"")</f>
        <v/>
      </c>
      <c r="N3302" s="69" t="str">
        <f>IF(TimeSpend[[#This Row],[Network Description]]&lt;&gt;"",VLOOKUP(TimeSpend[[#This Row],[Network Description]],Projects!A:C,3,0),"")</f>
        <v/>
      </c>
      <c r="O3302" s="69" t="str">
        <f>IF(TimeSpend[[#This Row],[Activity]]&lt;&gt;"",VLOOKUP(TimeSpend[[#This Row],[Activity]],Activity,2,FALSE),"")</f>
        <v/>
      </c>
    </row>
    <row r="3303" spans="3:15" ht="16.5" customHeight="1" x14ac:dyDescent="0.25">
      <c r="C3303" s="68" t="str">
        <f t="shared" si="54"/>
        <v/>
      </c>
      <c r="D3303" s="69" t="str">
        <f>IF(TimeSpend[[#This Row],[Network Description]]&lt;&gt;"",VLOOKUP(TimeSpend[[#This Row],[Network Description]],Projects!A:B,2,0),"")</f>
        <v/>
      </c>
      <c r="F3303" s="96"/>
      <c r="L3303" s="69" t="str">
        <f>IF(TimeSpend[[#This Row],[Personnel number]]&lt;&gt;"",Utilization!$J$2,"")</f>
        <v/>
      </c>
      <c r="M3303" s="69" t="str">
        <f>IF(TimeSpend[[#This Row],[Personnel number]]&lt;&gt;"",VLOOKUP(TimeSpend[[#This Row],[Personnel number]],Users!A:B,2,0),"")</f>
        <v/>
      </c>
      <c r="N3303" s="69" t="str">
        <f>IF(TimeSpend[[#This Row],[Network Description]]&lt;&gt;"",VLOOKUP(TimeSpend[[#This Row],[Network Description]],Projects!A:C,3,0),"")</f>
        <v/>
      </c>
      <c r="O3303" s="69" t="str">
        <f>IF(TimeSpend[[#This Row],[Activity]]&lt;&gt;"",VLOOKUP(TimeSpend[[#This Row],[Activity]],Activity,2,FALSE),"")</f>
        <v/>
      </c>
    </row>
    <row r="3304" spans="3:15" ht="16.5" customHeight="1" x14ac:dyDescent="0.25">
      <c r="C3304" s="68" t="str">
        <f t="shared" si="54"/>
        <v/>
      </c>
      <c r="D3304" s="69" t="str">
        <f>IF(TimeSpend[[#This Row],[Network Description]]&lt;&gt;"",VLOOKUP(TimeSpend[[#This Row],[Network Description]],Projects!A:B,2,0),"")</f>
        <v/>
      </c>
      <c r="F3304" s="96"/>
      <c r="L3304" s="69" t="str">
        <f>IF(TimeSpend[[#This Row],[Personnel number]]&lt;&gt;"",Utilization!$J$2,"")</f>
        <v/>
      </c>
      <c r="M3304" s="69" t="str">
        <f>IF(TimeSpend[[#This Row],[Personnel number]]&lt;&gt;"",VLOOKUP(TimeSpend[[#This Row],[Personnel number]],Users!A:B,2,0),"")</f>
        <v/>
      </c>
      <c r="N3304" s="69" t="str">
        <f>IF(TimeSpend[[#This Row],[Network Description]]&lt;&gt;"",VLOOKUP(TimeSpend[[#This Row],[Network Description]],Projects!A:C,3,0),"")</f>
        <v/>
      </c>
      <c r="O3304" s="69" t="str">
        <f>IF(TimeSpend[[#This Row],[Activity]]&lt;&gt;"",VLOOKUP(TimeSpend[[#This Row],[Activity]],Activity,2,FALSE),"")</f>
        <v/>
      </c>
    </row>
    <row r="3305" spans="3:15" ht="16.5" customHeight="1" x14ac:dyDescent="0.25">
      <c r="C3305" s="68" t="str">
        <f t="shared" si="54"/>
        <v/>
      </c>
      <c r="D3305" s="69" t="str">
        <f>IF(TimeSpend[[#This Row],[Network Description]]&lt;&gt;"",VLOOKUP(TimeSpend[[#This Row],[Network Description]],Projects!A:B,2,0),"")</f>
        <v/>
      </c>
      <c r="F3305" s="96"/>
      <c r="L3305" s="69" t="str">
        <f>IF(TimeSpend[[#This Row],[Personnel number]]&lt;&gt;"",Utilization!$J$2,"")</f>
        <v/>
      </c>
      <c r="M3305" s="69" t="str">
        <f>IF(TimeSpend[[#This Row],[Personnel number]]&lt;&gt;"",VLOOKUP(TimeSpend[[#This Row],[Personnel number]],Users!A:B,2,0),"")</f>
        <v/>
      </c>
      <c r="N3305" s="69" t="str">
        <f>IF(TimeSpend[[#This Row],[Network Description]]&lt;&gt;"",VLOOKUP(TimeSpend[[#This Row],[Network Description]],Projects!A:C,3,0),"")</f>
        <v/>
      </c>
      <c r="O3305" s="69" t="str">
        <f>IF(TimeSpend[[#This Row],[Activity]]&lt;&gt;"",VLOOKUP(TimeSpend[[#This Row],[Activity]],Activity,2,FALSE),"")</f>
        <v/>
      </c>
    </row>
    <row r="3306" spans="3:15" ht="16.5" customHeight="1" x14ac:dyDescent="0.25">
      <c r="C3306" s="68" t="str">
        <f t="shared" si="54"/>
        <v/>
      </c>
      <c r="D3306" s="69" t="str">
        <f>IF(TimeSpend[[#This Row],[Network Description]]&lt;&gt;"",VLOOKUP(TimeSpend[[#This Row],[Network Description]],Projects!A:B,2,0),"")</f>
        <v/>
      </c>
      <c r="F3306" s="96"/>
      <c r="L3306" s="69" t="str">
        <f>IF(TimeSpend[[#This Row],[Personnel number]]&lt;&gt;"",Utilization!$J$2,"")</f>
        <v/>
      </c>
      <c r="M3306" s="69" t="str">
        <f>IF(TimeSpend[[#This Row],[Personnel number]]&lt;&gt;"",VLOOKUP(TimeSpend[[#This Row],[Personnel number]],Users!A:B,2,0),"")</f>
        <v/>
      </c>
      <c r="N3306" s="69" t="str">
        <f>IF(TimeSpend[[#This Row],[Network Description]]&lt;&gt;"",VLOOKUP(TimeSpend[[#This Row],[Network Description]],Projects!A:C,3,0),"")</f>
        <v/>
      </c>
      <c r="O3306" s="69" t="str">
        <f>IF(TimeSpend[[#This Row],[Activity]]&lt;&gt;"",VLOOKUP(TimeSpend[[#This Row],[Activity]],Activity,2,FALSE),"")</f>
        <v/>
      </c>
    </row>
    <row r="3307" spans="3:15" ht="16.5" customHeight="1" x14ac:dyDescent="0.25">
      <c r="C3307" s="68" t="str">
        <f t="shared" si="54"/>
        <v/>
      </c>
      <c r="D3307" s="69" t="str">
        <f>IF(TimeSpend[[#This Row],[Network Description]]&lt;&gt;"",VLOOKUP(TimeSpend[[#This Row],[Network Description]],Projects!A:B,2,0),"")</f>
        <v/>
      </c>
      <c r="F3307" s="96"/>
      <c r="L3307" s="69" t="str">
        <f>IF(TimeSpend[[#This Row],[Personnel number]]&lt;&gt;"",Utilization!$J$2,"")</f>
        <v/>
      </c>
      <c r="M3307" s="69" t="str">
        <f>IF(TimeSpend[[#This Row],[Personnel number]]&lt;&gt;"",VLOOKUP(TimeSpend[[#This Row],[Personnel number]],Users!A:B,2,0),"")</f>
        <v/>
      </c>
      <c r="N3307" s="69" t="str">
        <f>IF(TimeSpend[[#This Row],[Network Description]]&lt;&gt;"",VLOOKUP(TimeSpend[[#This Row],[Network Description]],Projects!A:C,3,0),"")</f>
        <v/>
      </c>
      <c r="O3307" s="69" t="str">
        <f>IF(TimeSpend[[#This Row],[Activity]]&lt;&gt;"",VLOOKUP(TimeSpend[[#This Row],[Activity]],Activity,2,FALSE),"")</f>
        <v/>
      </c>
    </row>
    <row r="3308" spans="3:15" ht="16.5" customHeight="1" x14ac:dyDescent="0.25">
      <c r="C3308" s="68" t="str">
        <f t="shared" si="54"/>
        <v/>
      </c>
      <c r="D3308" s="69" t="str">
        <f>IF(TimeSpend[[#This Row],[Network Description]]&lt;&gt;"",VLOOKUP(TimeSpend[[#This Row],[Network Description]],Projects!A:B,2,0),"")</f>
        <v/>
      </c>
      <c r="F3308" s="96"/>
      <c r="L3308" s="69" t="str">
        <f>IF(TimeSpend[[#This Row],[Personnel number]]&lt;&gt;"",Utilization!$J$2,"")</f>
        <v/>
      </c>
      <c r="M3308" s="69" t="str">
        <f>IF(TimeSpend[[#This Row],[Personnel number]]&lt;&gt;"",VLOOKUP(TimeSpend[[#This Row],[Personnel number]],Users!A:B,2,0),"")</f>
        <v/>
      </c>
      <c r="N3308" s="69" t="str">
        <f>IF(TimeSpend[[#This Row],[Network Description]]&lt;&gt;"",VLOOKUP(TimeSpend[[#This Row],[Network Description]],Projects!A:C,3,0),"")</f>
        <v/>
      </c>
      <c r="O3308" s="69" t="str">
        <f>IF(TimeSpend[[#This Row],[Activity]]&lt;&gt;"",VLOOKUP(TimeSpend[[#This Row],[Activity]],Activity,2,FALSE),"")</f>
        <v/>
      </c>
    </row>
    <row r="3309" spans="3:15" ht="16.5" customHeight="1" x14ac:dyDescent="0.25">
      <c r="C3309" s="68" t="str">
        <f t="shared" si="54"/>
        <v/>
      </c>
      <c r="D3309" s="69" t="str">
        <f>IF(TimeSpend[[#This Row],[Network Description]]&lt;&gt;"",VLOOKUP(TimeSpend[[#This Row],[Network Description]],Projects!A:B,2,0),"")</f>
        <v/>
      </c>
      <c r="F3309" s="96"/>
      <c r="L3309" s="69" t="str">
        <f>IF(TimeSpend[[#This Row],[Personnel number]]&lt;&gt;"",Utilization!$J$2,"")</f>
        <v/>
      </c>
      <c r="M3309" s="69" t="str">
        <f>IF(TimeSpend[[#This Row],[Personnel number]]&lt;&gt;"",VLOOKUP(TimeSpend[[#This Row],[Personnel number]],Users!A:B,2,0),"")</f>
        <v/>
      </c>
      <c r="N3309" s="69" t="str">
        <f>IF(TimeSpend[[#This Row],[Network Description]]&lt;&gt;"",VLOOKUP(TimeSpend[[#This Row],[Network Description]],Projects!A:C,3,0),"")</f>
        <v/>
      </c>
      <c r="O3309" s="69" t="str">
        <f>IF(TimeSpend[[#This Row],[Activity]]&lt;&gt;"",VLOOKUP(TimeSpend[[#This Row],[Activity]],Activity,2,FALSE),"")</f>
        <v/>
      </c>
    </row>
    <row r="3310" spans="3:15" ht="16.5" customHeight="1" x14ac:dyDescent="0.25">
      <c r="C3310" s="68" t="str">
        <f t="shared" si="54"/>
        <v/>
      </c>
      <c r="D3310" s="69" t="str">
        <f>IF(TimeSpend[[#This Row],[Network Description]]&lt;&gt;"",VLOOKUP(TimeSpend[[#This Row],[Network Description]],Projects!A:B,2,0),"")</f>
        <v/>
      </c>
      <c r="F3310" s="96"/>
      <c r="L3310" s="69" t="str">
        <f>IF(TimeSpend[[#This Row],[Personnel number]]&lt;&gt;"",Utilization!$J$2,"")</f>
        <v/>
      </c>
      <c r="M3310" s="69" t="str">
        <f>IF(TimeSpend[[#This Row],[Personnel number]]&lt;&gt;"",VLOOKUP(TimeSpend[[#This Row],[Personnel number]],Users!A:B,2,0),"")</f>
        <v/>
      </c>
      <c r="N3310" s="69" t="str">
        <f>IF(TimeSpend[[#This Row],[Network Description]]&lt;&gt;"",VLOOKUP(TimeSpend[[#This Row],[Network Description]],Projects!A:C,3,0),"")</f>
        <v/>
      </c>
      <c r="O3310" s="69" t="str">
        <f>IF(TimeSpend[[#This Row],[Activity]]&lt;&gt;"",VLOOKUP(TimeSpend[[#This Row],[Activity]],Activity,2,FALSE),"")</f>
        <v/>
      </c>
    </row>
    <row r="3311" spans="3:15" ht="16.5" customHeight="1" x14ac:dyDescent="0.25">
      <c r="C3311" s="68" t="str">
        <f t="shared" si="54"/>
        <v/>
      </c>
      <c r="D3311" s="69" t="str">
        <f>IF(TimeSpend[[#This Row],[Network Description]]&lt;&gt;"",VLOOKUP(TimeSpend[[#This Row],[Network Description]],Projects!A:B,2,0),"")</f>
        <v/>
      </c>
      <c r="F3311" s="96"/>
      <c r="L3311" s="69" t="str">
        <f>IF(TimeSpend[[#This Row],[Personnel number]]&lt;&gt;"",Utilization!$J$2,"")</f>
        <v/>
      </c>
      <c r="M3311" s="69" t="str">
        <f>IF(TimeSpend[[#This Row],[Personnel number]]&lt;&gt;"",VLOOKUP(TimeSpend[[#This Row],[Personnel number]],Users!A:B,2,0),"")</f>
        <v/>
      </c>
      <c r="N3311" s="69" t="str">
        <f>IF(TimeSpend[[#This Row],[Network Description]]&lt;&gt;"",VLOOKUP(TimeSpend[[#This Row],[Network Description]],Projects!A:C,3,0),"")</f>
        <v/>
      </c>
      <c r="O3311" s="69" t="str">
        <f>IF(TimeSpend[[#This Row],[Activity]]&lt;&gt;"",VLOOKUP(TimeSpend[[#This Row],[Activity]],Activity,2,FALSE),"")</f>
        <v/>
      </c>
    </row>
    <row r="3312" spans="3:15" ht="16.5" customHeight="1" x14ac:dyDescent="0.25">
      <c r="C3312" s="68" t="str">
        <f t="shared" si="54"/>
        <v/>
      </c>
      <c r="D3312" s="69" t="str">
        <f>IF(TimeSpend[[#This Row],[Network Description]]&lt;&gt;"",VLOOKUP(TimeSpend[[#This Row],[Network Description]],Projects!A:B,2,0),"")</f>
        <v/>
      </c>
      <c r="F3312" s="96"/>
      <c r="L3312" s="69" t="str">
        <f>IF(TimeSpend[[#This Row],[Personnel number]]&lt;&gt;"",Utilization!$J$2,"")</f>
        <v/>
      </c>
      <c r="M3312" s="69" t="str">
        <f>IF(TimeSpend[[#This Row],[Personnel number]]&lt;&gt;"",VLOOKUP(TimeSpend[[#This Row],[Personnel number]],Users!A:B,2,0),"")</f>
        <v/>
      </c>
      <c r="N3312" s="69" t="str">
        <f>IF(TimeSpend[[#This Row],[Network Description]]&lt;&gt;"",VLOOKUP(TimeSpend[[#This Row],[Network Description]],Projects!A:C,3,0),"")</f>
        <v/>
      </c>
      <c r="O3312" s="69" t="str">
        <f>IF(TimeSpend[[#This Row],[Activity]]&lt;&gt;"",VLOOKUP(TimeSpend[[#This Row],[Activity]],Activity,2,FALSE),"")</f>
        <v/>
      </c>
    </row>
    <row r="3313" spans="3:15" ht="16.5" customHeight="1" x14ac:dyDescent="0.25">
      <c r="C3313" s="68" t="str">
        <f t="shared" si="54"/>
        <v/>
      </c>
      <c r="D3313" s="69" t="str">
        <f>IF(TimeSpend[[#This Row],[Network Description]]&lt;&gt;"",VLOOKUP(TimeSpend[[#This Row],[Network Description]],Projects!A:B,2,0),"")</f>
        <v/>
      </c>
      <c r="F3313" s="96"/>
      <c r="L3313" s="69" t="str">
        <f>IF(TimeSpend[[#This Row],[Personnel number]]&lt;&gt;"",Utilization!$J$2,"")</f>
        <v/>
      </c>
      <c r="M3313" s="69" t="str">
        <f>IF(TimeSpend[[#This Row],[Personnel number]]&lt;&gt;"",VLOOKUP(TimeSpend[[#This Row],[Personnel number]],Users!A:B,2,0),"")</f>
        <v/>
      </c>
      <c r="N3313" s="69" t="str">
        <f>IF(TimeSpend[[#This Row],[Network Description]]&lt;&gt;"",VLOOKUP(TimeSpend[[#This Row],[Network Description]],Projects!A:C,3,0),"")</f>
        <v/>
      </c>
      <c r="O3313" s="69" t="str">
        <f>IF(TimeSpend[[#This Row],[Activity]]&lt;&gt;"",VLOOKUP(TimeSpend[[#This Row],[Activity]],Activity,2,FALSE),"")</f>
        <v/>
      </c>
    </row>
    <row r="3314" spans="3:15" ht="16.5" customHeight="1" x14ac:dyDescent="0.25">
      <c r="C3314" s="68" t="str">
        <f t="shared" si="54"/>
        <v/>
      </c>
      <c r="D3314" s="69" t="str">
        <f>IF(TimeSpend[[#This Row],[Network Description]]&lt;&gt;"",VLOOKUP(TimeSpend[[#This Row],[Network Description]],Projects!A:B,2,0),"")</f>
        <v/>
      </c>
      <c r="F3314" s="96"/>
      <c r="L3314" s="69" t="str">
        <f>IF(TimeSpend[[#This Row],[Personnel number]]&lt;&gt;"",Utilization!$J$2,"")</f>
        <v/>
      </c>
      <c r="M3314" s="69" t="str">
        <f>IF(TimeSpend[[#This Row],[Personnel number]]&lt;&gt;"",VLOOKUP(TimeSpend[[#This Row],[Personnel number]],Users!A:B,2,0),"")</f>
        <v/>
      </c>
      <c r="N3314" s="69" t="str">
        <f>IF(TimeSpend[[#This Row],[Network Description]]&lt;&gt;"",VLOOKUP(TimeSpend[[#This Row],[Network Description]],Projects!A:C,3,0),"")</f>
        <v/>
      </c>
      <c r="O3314" s="69" t="str">
        <f>IF(TimeSpend[[#This Row],[Activity]]&lt;&gt;"",VLOOKUP(TimeSpend[[#This Row],[Activity]],Activity,2,FALSE),"")</f>
        <v/>
      </c>
    </row>
    <row r="3315" spans="3:15" ht="16.5" customHeight="1" x14ac:dyDescent="0.25">
      <c r="C3315" s="68" t="str">
        <f t="shared" si="54"/>
        <v/>
      </c>
      <c r="D3315" s="69" t="str">
        <f>IF(TimeSpend[[#This Row],[Network Description]]&lt;&gt;"",VLOOKUP(TimeSpend[[#This Row],[Network Description]],Projects!A:B,2,0),"")</f>
        <v/>
      </c>
      <c r="F3315" s="96"/>
      <c r="L3315" s="69" t="str">
        <f>IF(TimeSpend[[#This Row],[Personnel number]]&lt;&gt;"",Utilization!$J$2,"")</f>
        <v/>
      </c>
      <c r="M3315" s="69" t="str">
        <f>IF(TimeSpend[[#This Row],[Personnel number]]&lt;&gt;"",VLOOKUP(TimeSpend[[#This Row],[Personnel number]],Users!A:B,2,0),"")</f>
        <v/>
      </c>
      <c r="N3315" s="69" t="str">
        <f>IF(TimeSpend[[#This Row],[Network Description]]&lt;&gt;"",VLOOKUP(TimeSpend[[#This Row],[Network Description]],Projects!A:C,3,0),"")</f>
        <v/>
      </c>
      <c r="O3315" s="69" t="str">
        <f>IF(TimeSpend[[#This Row],[Activity]]&lt;&gt;"",VLOOKUP(TimeSpend[[#This Row],[Activity]],Activity,2,FALSE),"")</f>
        <v/>
      </c>
    </row>
    <row r="3316" spans="3:15" ht="16.5" customHeight="1" x14ac:dyDescent="0.25">
      <c r="C3316" s="68" t="str">
        <f t="shared" si="54"/>
        <v/>
      </c>
      <c r="D3316" s="69" t="str">
        <f>IF(TimeSpend[[#This Row],[Network Description]]&lt;&gt;"",VLOOKUP(TimeSpend[[#This Row],[Network Description]],Projects!A:B,2,0),"")</f>
        <v/>
      </c>
      <c r="F3316" s="96"/>
      <c r="L3316" s="69" t="str">
        <f>IF(TimeSpend[[#This Row],[Personnel number]]&lt;&gt;"",Utilization!$J$2,"")</f>
        <v/>
      </c>
      <c r="M3316" s="69" t="str">
        <f>IF(TimeSpend[[#This Row],[Personnel number]]&lt;&gt;"",VLOOKUP(TimeSpend[[#This Row],[Personnel number]],Users!A:B,2,0),"")</f>
        <v/>
      </c>
      <c r="N3316" s="69" t="str">
        <f>IF(TimeSpend[[#This Row],[Network Description]]&lt;&gt;"",VLOOKUP(TimeSpend[[#This Row],[Network Description]],Projects!A:C,3,0),"")</f>
        <v/>
      </c>
      <c r="O3316" s="69" t="str">
        <f>IF(TimeSpend[[#This Row],[Activity]]&lt;&gt;"",VLOOKUP(TimeSpend[[#This Row],[Activity]],Activity,2,FALSE),"")</f>
        <v/>
      </c>
    </row>
    <row r="3317" spans="3:15" ht="16.5" customHeight="1" x14ac:dyDescent="0.25">
      <c r="C3317" s="68" t="str">
        <f t="shared" si="54"/>
        <v/>
      </c>
      <c r="D3317" s="69" t="str">
        <f>IF(TimeSpend[[#This Row],[Network Description]]&lt;&gt;"",VLOOKUP(TimeSpend[[#This Row],[Network Description]],Projects!A:B,2,0),"")</f>
        <v/>
      </c>
      <c r="F3317" s="96"/>
      <c r="L3317" s="69" t="str">
        <f>IF(TimeSpend[[#This Row],[Personnel number]]&lt;&gt;"",Utilization!$J$2,"")</f>
        <v/>
      </c>
      <c r="M3317" s="69" t="str">
        <f>IF(TimeSpend[[#This Row],[Personnel number]]&lt;&gt;"",VLOOKUP(TimeSpend[[#This Row],[Personnel number]],Users!A:B,2,0),"")</f>
        <v/>
      </c>
      <c r="N3317" s="69" t="str">
        <f>IF(TimeSpend[[#This Row],[Network Description]]&lt;&gt;"",VLOOKUP(TimeSpend[[#This Row],[Network Description]],Projects!A:C,3,0),"")</f>
        <v/>
      </c>
      <c r="O3317" s="69" t="str">
        <f>IF(TimeSpend[[#This Row],[Activity]]&lt;&gt;"",VLOOKUP(TimeSpend[[#This Row],[Activity]],Activity,2,FALSE),"")</f>
        <v/>
      </c>
    </row>
    <row r="3318" spans="3:15" ht="16.5" customHeight="1" x14ac:dyDescent="0.25">
      <c r="C3318" s="68" t="str">
        <f t="shared" si="54"/>
        <v/>
      </c>
      <c r="D3318" s="69" t="str">
        <f>IF(TimeSpend[[#This Row],[Network Description]]&lt;&gt;"",VLOOKUP(TimeSpend[[#This Row],[Network Description]],Projects!A:B,2,0),"")</f>
        <v/>
      </c>
      <c r="F3318" s="96"/>
      <c r="L3318" s="69" t="str">
        <f>IF(TimeSpend[[#This Row],[Personnel number]]&lt;&gt;"",Utilization!$J$2,"")</f>
        <v/>
      </c>
      <c r="M3318" s="69" t="str">
        <f>IF(TimeSpend[[#This Row],[Personnel number]]&lt;&gt;"",VLOOKUP(TimeSpend[[#This Row],[Personnel number]],Users!A:B,2,0),"")</f>
        <v/>
      </c>
      <c r="N3318" s="69" t="str">
        <f>IF(TimeSpend[[#This Row],[Network Description]]&lt;&gt;"",VLOOKUP(TimeSpend[[#This Row],[Network Description]],Projects!A:C,3,0),"")</f>
        <v/>
      </c>
      <c r="O3318" s="69" t="str">
        <f>IF(TimeSpend[[#This Row],[Activity]]&lt;&gt;"",VLOOKUP(TimeSpend[[#This Row],[Activity]],Activity,2,FALSE),"")</f>
        <v/>
      </c>
    </row>
    <row r="3319" spans="3:15" ht="16.5" customHeight="1" x14ac:dyDescent="0.25">
      <c r="C3319" s="68" t="str">
        <f t="shared" si="54"/>
        <v/>
      </c>
      <c r="D3319" s="69" t="str">
        <f>IF(TimeSpend[[#This Row],[Network Description]]&lt;&gt;"",VLOOKUP(TimeSpend[[#This Row],[Network Description]],Projects!A:B,2,0),"")</f>
        <v/>
      </c>
      <c r="F3319" s="96"/>
      <c r="L3319" s="69" t="str">
        <f>IF(TimeSpend[[#This Row],[Personnel number]]&lt;&gt;"",Utilization!$J$2,"")</f>
        <v/>
      </c>
      <c r="M3319" s="69" t="str">
        <f>IF(TimeSpend[[#This Row],[Personnel number]]&lt;&gt;"",VLOOKUP(TimeSpend[[#This Row],[Personnel number]],Users!A:B,2,0),"")</f>
        <v/>
      </c>
      <c r="N3319" s="69" t="str">
        <f>IF(TimeSpend[[#This Row],[Network Description]]&lt;&gt;"",VLOOKUP(TimeSpend[[#This Row],[Network Description]],Projects!A:C,3,0),"")</f>
        <v/>
      </c>
      <c r="O3319" s="69" t="str">
        <f>IF(TimeSpend[[#This Row],[Activity]]&lt;&gt;"",VLOOKUP(TimeSpend[[#This Row],[Activity]],Activity,2,FALSE),"")</f>
        <v/>
      </c>
    </row>
    <row r="3320" spans="3:15" ht="16.5" customHeight="1" x14ac:dyDescent="0.25">
      <c r="C3320" s="68" t="str">
        <f t="shared" si="54"/>
        <v/>
      </c>
      <c r="D3320" s="69" t="str">
        <f>IF(TimeSpend[[#This Row],[Network Description]]&lt;&gt;"",VLOOKUP(TimeSpend[[#This Row],[Network Description]],Projects!A:B,2,0),"")</f>
        <v/>
      </c>
      <c r="F3320" s="96"/>
      <c r="L3320" s="69" t="str">
        <f>IF(TimeSpend[[#This Row],[Personnel number]]&lt;&gt;"",Utilization!$J$2,"")</f>
        <v/>
      </c>
      <c r="M3320" s="69" t="str">
        <f>IF(TimeSpend[[#This Row],[Personnel number]]&lt;&gt;"",VLOOKUP(TimeSpend[[#This Row],[Personnel number]],Users!A:B,2,0),"")</f>
        <v/>
      </c>
      <c r="N3320" s="69" t="str">
        <f>IF(TimeSpend[[#This Row],[Network Description]]&lt;&gt;"",VLOOKUP(TimeSpend[[#This Row],[Network Description]],Projects!A:C,3,0),"")</f>
        <v/>
      </c>
      <c r="O3320" s="69" t="str">
        <f>IF(TimeSpend[[#This Row],[Activity]]&lt;&gt;"",VLOOKUP(TimeSpend[[#This Row],[Activity]],Activity,2,FALSE),"")</f>
        <v/>
      </c>
    </row>
    <row r="3321" spans="3:15" ht="16.5" customHeight="1" x14ac:dyDescent="0.25">
      <c r="C3321" s="68" t="str">
        <f t="shared" si="54"/>
        <v/>
      </c>
      <c r="D3321" s="69" t="str">
        <f>IF(TimeSpend[[#This Row],[Network Description]]&lt;&gt;"",VLOOKUP(TimeSpend[[#This Row],[Network Description]],Projects!A:B,2,0),"")</f>
        <v/>
      </c>
      <c r="F3321" s="96"/>
      <c r="L3321" s="69" t="str">
        <f>IF(TimeSpend[[#This Row],[Personnel number]]&lt;&gt;"",Utilization!$J$2,"")</f>
        <v/>
      </c>
      <c r="M3321" s="69" t="str">
        <f>IF(TimeSpend[[#This Row],[Personnel number]]&lt;&gt;"",VLOOKUP(TimeSpend[[#This Row],[Personnel number]],Users!A:B,2,0),"")</f>
        <v/>
      </c>
      <c r="N3321" s="69" t="str">
        <f>IF(TimeSpend[[#This Row],[Network Description]]&lt;&gt;"",VLOOKUP(TimeSpend[[#This Row],[Network Description]],Projects!A:C,3,0),"")</f>
        <v/>
      </c>
      <c r="O3321" s="69" t="str">
        <f>IF(TimeSpend[[#This Row],[Activity]]&lt;&gt;"",VLOOKUP(TimeSpend[[#This Row],[Activity]],Activity,2,FALSE),"")</f>
        <v/>
      </c>
    </row>
    <row r="3322" spans="3:15" ht="16.5" customHeight="1" x14ac:dyDescent="0.25">
      <c r="C3322" s="68" t="str">
        <f t="shared" si="54"/>
        <v/>
      </c>
      <c r="D3322" s="69" t="str">
        <f>IF(TimeSpend[[#This Row],[Network Description]]&lt;&gt;"",VLOOKUP(TimeSpend[[#This Row],[Network Description]],Projects!A:B,2,0),"")</f>
        <v/>
      </c>
      <c r="F3322" s="96"/>
      <c r="L3322" s="69" t="str">
        <f>IF(TimeSpend[[#This Row],[Personnel number]]&lt;&gt;"",Utilization!$J$2,"")</f>
        <v/>
      </c>
      <c r="M3322" s="69" t="str">
        <f>IF(TimeSpend[[#This Row],[Personnel number]]&lt;&gt;"",VLOOKUP(TimeSpend[[#This Row],[Personnel number]],Users!A:B,2,0),"")</f>
        <v/>
      </c>
      <c r="N3322" s="69" t="str">
        <f>IF(TimeSpend[[#This Row],[Network Description]]&lt;&gt;"",VLOOKUP(TimeSpend[[#This Row],[Network Description]],Projects!A:C,3,0),"")</f>
        <v/>
      </c>
      <c r="O3322" s="69" t="str">
        <f>IF(TimeSpend[[#This Row],[Activity]]&lt;&gt;"",VLOOKUP(TimeSpend[[#This Row],[Activity]],Activity,2,FALSE),"")</f>
        <v/>
      </c>
    </row>
    <row r="3323" spans="3:15" ht="16.5" customHeight="1" x14ac:dyDescent="0.25">
      <c r="C3323" s="68" t="str">
        <f t="shared" si="54"/>
        <v/>
      </c>
      <c r="D3323" s="69" t="str">
        <f>IF(TimeSpend[[#This Row],[Network Description]]&lt;&gt;"",VLOOKUP(TimeSpend[[#This Row],[Network Description]],Projects!A:B,2,0),"")</f>
        <v/>
      </c>
      <c r="F3323" s="96"/>
      <c r="L3323" s="69" t="str">
        <f>IF(TimeSpend[[#This Row],[Personnel number]]&lt;&gt;"",Utilization!$J$2,"")</f>
        <v/>
      </c>
      <c r="M3323" s="69" t="str">
        <f>IF(TimeSpend[[#This Row],[Personnel number]]&lt;&gt;"",VLOOKUP(TimeSpend[[#This Row],[Personnel number]],Users!A:B,2,0),"")</f>
        <v/>
      </c>
      <c r="N3323" s="69" t="str">
        <f>IF(TimeSpend[[#This Row],[Network Description]]&lt;&gt;"",VLOOKUP(TimeSpend[[#This Row],[Network Description]],Projects!A:C,3,0),"")</f>
        <v/>
      </c>
      <c r="O3323" s="69" t="str">
        <f>IF(TimeSpend[[#This Row],[Activity]]&lt;&gt;"",VLOOKUP(TimeSpend[[#This Row],[Activity]],Activity,2,FALSE),"")</f>
        <v/>
      </c>
    </row>
    <row r="3324" spans="3:15" ht="16.5" customHeight="1" x14ac:dyDescent="0.25">
      <c r="C3324" s="68" t="str">
        <f t="shared" si="54"/>
        <v/>
      </c>
      <c r="D3324" s="69" t="str">
        <f>IF(TimeSpend[[#This Row],[Network Description]]&lt;&gt;"",VLOOKUP(TimeSpend[[#This Row],[Network Description]],Projects!A:B,2,0),"")</f>
        <v/>
      </c>
      <c r="F3324" s="96"/>
      <c r="L3324" s="69" t="str">
        <f>IF(TimeSpend[[#This Row],[Personnel number]]&lt;&gt;"",Utilization!$J$2,"")</f>
        <v/>
      </c>
      <c r="M3324" s="69" t="str">
        <f>IF(TimeSpend[[#This Row],[Personnel number]]&lt;&gt;"",VLOOKUP(TimeSpend[[#This Row],[Personnel number]],Users!A:B,2,0),"")</f>
        <v/>
      </c>
      <c r="N3324" s="69" t="str">
        <f>IF(TimeSpend[[#This Row],[Network Description]]&lt;&gt;"",VLOOKUP(TimeSpend[[#This Row],[Network Description]],Projects!A:C,3,0),"")</f>
        <v/>
      </c>
      <c r="O3324" s="69" t="str">
        <f>IF(TimeSpend[[#This Row],[Activity]]&lt;&gt;"",VLOOKUP(TimeSpend[[#This Row],[Activity]],Activity,2,FALSE),"")</f>
        <v/>
      </c>
    </row>
    <row r="3325" spans="3:15" ht="16.5" customHeight="1" x14ac:dyDescent="0.25">
      <c r="C3325" s="68" t="str">
        <f t="shared" si="54"/>
        <v/>
      </c>
      <c r="D3325" s="69" t="str">
        <f>IF(TimeSpend[[#This Row],[Network Description]]&lt;&gt;"",VLOOKUP(TimeSpend[[#This Row],[Network Description]],Projects!A:B,2,0),"")</f>
        <v/>
      </c>
      <c r="F3325" s="96"/>
      <c r="L3325" s="69" t="str">
        <f>IF(TimeSpend[[#This Row],[Personnel number]]&lt;&gt;"",Utilization!$J$2,"")</f>
        <v/>
      </c>
      <c r="M3325" s="69" t="str">
        <f>IF(TimeSpend[[#This Row],[Personnel number]]&lt;&gt;"",VLOOKUP(TimeSpend[[#This Row],[Personnel number]],Users!A:B,2,0),"")</f>
        <v/>
      </c>
      <c r="N3325" s="69" t="str">
        <f>IF(TimeSpend[[#This Row],[Network Description]]&lt;&gt;"",VLOOKUP(TimeSpend[[#This Row],[Network Description]],Projects!A:C,3,0),"")</f>
        <v/>
      </c>
      <c r="O3325" s="69" t="str">
        <f>IF(TimeSpend[[#This Row],[Activity]]&lt;&gt;"",VLOOKUP(TimeSpend[[#This Row],[Activity]],Activity,2,FALSE),"")</f>
        <v/>
      </c>
    </row>
    <row r="3326" spans="3:15" ht="16.5" customHeight="1" x14ac:dyDescent="0.25">
      <c r="C3326" s="68" t="str">
        <f t="shared" si="54"/>
        <v/>
      </c>
      <c r="D3326" s="69" t="str">
        <f>IF(TimeSpend[[#This Row],[Network Description]]&lt;&gt;"",VLOOKUP(TimeSpend[[#This Row],[Network Description]],Projects!A:B,2,0),"")</f>
        <v/>
      </c>
      <c r="F3326" s="96"/>
      <c r="L3326" s="69" t="str">
        <f>IF(TimeSpend[[#This Row],[Personnel number]]&lt;&gt;"",Utilization!$J$2,"")</f>
        <v/>
      </c>
      <c r="M3326" s="69" t="str">
        <f>IF(TimeSpend[[#This Row],[Personnel number]]&lt;&gt;"",VLOOKUP(TimeSpend[[#This Row],[Personnel number]],Users!A:B,2,0),"")</f>
        <v/>
      </c>
      <c r="N3326" s="69" t="str">
        <f>IF(TimeSpend[[#This Row],[Network Description]]&lt;&gt;"",VLOOKUP(TimeSpend[[#This Row],[Network Description]],Projects!A:C,3,0),"")</f>
        <v/>
      </c>
      <c r="O3326" s="69" t="str">
        <f>IF(TimeSpend[[#This Row],[Activity]]&lt;&gt;"",VLOOKUP(TimeSpend[[#This Row],[Activity]],Activity,2,FALSE),"")</f>
        <v/>
      </c>
    </row>
    <row r="3327" spans="3:15" ht="16.5" customHeight="1" x14ac:dyDescent="0.25">
      <c r="C3327" s="68" t="str">
        <f t="shared" si="54"/>
        <v/>
      </c>
      <c r="D3327" s="69" t="str">
        <f>IF(TimeSpend[[#This Row],[Network Description]]&lt;&gt;"",VLOOKUP(TimeSpend[[#This Row],[Network Description]],Projects!A:B,2,0),"")</f>
        <v/>
      </c>
      <c r="F3327" s="96"/>
      <c r="L3327" s="69" t="str">
        <f>IF(TimeSpend[[#This Row],[Personnel number]]&lt;&gt;"",Utilization!$J$2,"")</f>
        <v/>
      </c>
      <c r="M3327" s="69" t="str">
        <f>IF(TimeSpend[[#This Row],[Personnel number]]&lt;&gt;"",VLOOKUP(TimeSpend[[#This Row],[Personnel number]],Users!A:B,2,0),"")</f>
        <v/>
      </c>
      <c r="N3327" s="69" t="str">
        <f>IF(TimeSpend[[#This Row],[Network Description]]&lt;&gt;"",VLOOKUP(TimeSpend[[#This Row],[Network Description]],Projects!A:C,3,0),"")</f>
        <v/>
      </c>
      <c r="O3327" s="69" t="str">
        <f>IF(TimeSpend[[#This Row],[Activity]]&lt;&gt;"",VLOOKUP(TimeSpend[[#This Row],[Activity]],Activity,2,FALSE),"")</f>
        <v/>
      </c>
    </row>
    <row r="3328" spans="3:15" ht="16.5" customHeight="1" x14ac:dyDescent="0.25">
      <c r="C3328" s="68" t="str">
        <f t="shared" si="54"/>
        <v/>
      </c>
      <c r="D3328" s="69" t="str">
        <f>IF(TimeSpend[[#This Row],[Network Description]]&lt;&gt;"",VLOOKUP(TimeSpend[[#This Row],[Network Description]],Projects!A:B,2,0),"")</f>
        <v/>
      </c>
      <c r="F3328" s="96"/>
      <c r="L3328" s="69" t="str">
        <f>IF(TimeSpend[[#This Row],[Personnel number]]&lt;&gt;"",Utilization!$J$2,"")</f>
        <v/>
      </c>
      <c r="M3328" s="69" t="str">
        <f>IF(TimeSpend[[#This Row],[Personnel number]]&lt;&gt;"",VLOOKUP(TimeSpend[[#This Row],[Personnel number]],Users!A:B,2,0),"")</f>
        <v/>
      </c>
      <c r="N3328" s="69" t="str">
        <f>IF(TimeSpend[[#This Row],[Network Description]]&lt;&gt;"",VLOOKUP(TimeSpend[[#This Row],[Network Description]],Projects!A:C,3,0),"")</f>
        <v/>
      </c>
      <c r="O3328" s="69" t="str">
        <f>IF(TimeSpend[[#This Row],[Activity]]&lt;&gt;"",VLOOKUP(TimeSpend[[#This Row],[Activity]],Activity,2,FALSE),"")</f>
        <v/>
      </c>
    </row>
    <row r="3329" spans="3:15" ht="16.5" customHeight="1" x14ac:dyDescent="0.25">
      <c r="C3329" s="68" t="str">
        <f t="shared" ref="C3329:C3392" si="55">IF((I3329-INT(I3329))*24-(H3329-INT(H3329))*24=0,"",(I3329-INT(I3329))*24-(H3329-INT(H3329))*24)</f>
        <v/>
      </c>
      <c r="D3329" s="69" t="str">
        <f>IF(TimeSpend[[#This Row],[Network Description]]&lt;&gt;"",VLOOKUP(TimeSpend[[#This Row],[Network Description]],Projects!A:B,2,0),"")</f>
        <v/>
      </c>
      <c r="F3329" s="96"/>
      <c r="L3329" s="69" t="str">
        <f>IF(TimeSpend[[#This Row],[Personnel number]]&lt;&gt;"",Utilization!$J$2,"")</f>
        <v/>
      </c>
      <c r="M3329" s="69" t="str">
        <f>IF(TimeSpend[[#This Row],[Personnel number]]&lt;&gt;"",VLOOKUP(TimeSpend[[#This Row],[Personnel number]],Users!A:B,2,0),"")</f>
        <v/>
      </c>
      <c r="N3329" s="69" t="str">
        <f>IF(TimeSpend[[#This Row],[Network Description]]&lt;&gt;"",VLOOKUP(TimeSpend[[#This Row],[Network Description]],Projects!A:C,3,0),"")</f>
        <v/>
      </c>
      <c r="O3329" s="69" t="str">
        <f>IF(TimeSpend[[#This Row],[Activity]]&lt;&gt;"",VLOOKUP(TimeSpend[[#This Row],[Activity]],Activity,2,FALSE),"")</f>
        <v/>
      </c>
    </row>
    <row r="3330" spans="3:15" ht="16.5" customHeight="1" x14ac:dyDescent="0.25">
      <c r="C3330" s="68" t="str">
        <f t="shared" si="55"/>
        <v/>
      </c>
      <c r="D3330" s="69" t="str">
        <f>IF(TimeSpend[[#This Row],[Network Description]]&lt;&gt;"",VLOOKUP(TimeSpend[[#This Row],[Network Description]],Projects!A:B,2,0),"")</f>
        <v/>
      </c>
      <c r="F3330" s="96"/>
      <c r="L3330" s="69" t="str">
        <f>IF(TimeSpend[[#This Row],[Personnel number]]&lt;&gt;"",Utilization!$J$2,"")</f>
        <v/>
      </c>
      <c r="M3330" s="69" t="str">
        <f>IF(TimeSpend[[#This Row],[Personnel number]]&lt;&gt;"",VLOOKUP(TimeSpend[[#This Row],[Personnel number]],Users!A:B,2,0),"")</f>
        <v/>
      </c>
      <c r="N3330" s="69" t="str">
        <f>IF(TimeSpend[[#This Row],[Network Description]]&lt;&gt;"",VLOOKUP(TimeSpend[[#This Row],[Network Description]],Projects!A:C,3,0),"")</f>
        <v/>
      </c>
      <c r="O3330" s="69" t="str">
        <f>IF(TimeSpend[[#This Row],[Activity]]&lt;&gt;"",VLOOKUP(TimeSpend[[#This Row],[Activity]],Activity,2,FALSE),"")</f>
        <v/>
      </c>
    </row>
    <row r="3331" spans="3:15" ht="16.5" customHeight="1" x14ac:dyDescent="0.25">
      <c r="C3331" s="68" t="str">
        <f t="shared" si="55"/>
        <v/>
      </c>
      <c r="D3331" s="69" t="str">
        <f>IF(TimeSpend[[#This Row],[Network Description]]&lt;&gt;"",VLOOKUP(TimeSpend[[#This Row],[Network Description]],Projects!A:B,2,0),"")</f>
        <v/>
      </c>
      <c r="F3331" s="96"/>
      <c r="L3331" s="69" t="str">
        <f>IF(TimeSpend[[#This Row],[Personnel number]]&lt;&gt;"",Utilization!$J$2,"")</f>
        <v/>
      </c>
      <c r="M3331" s="69" t="str">
        <f>IF(TimeSpend[[#This Row],[Personnel number]]&lt;&gt;"",VLOOKUP(TimeSpend[[#This Row],[Personnel number]],Users!A:B,2,0),"")</f>
        <v/>
      </c>
      <c r="N3331" s="69" t="str">
        <f>IF(TimeSpend[[#This Row],[Network Description]]&lt;&gt;"",VLOOKUP(TimeSpend[[#This Row],[Network Description]],Projects!A:C,3,0),"")</f>
        <v/>
      </c>
      <c r="O3331" s="69" t="str">
        <f>IF(TimeSpend[[#This Row],[Activity]]&lt;&gt;"",VLOOKUP(TimeSpend[[#This Row],[Activity]],Activity,2,FALSE),"")</f>
        <v/>
      </c>
    </row>
    <row r="3332" spans="3:15" ht="16.5" customHeight="1" x14ac:dyDescent="0.25">
      <c r="C3332" s="68" t="str">
        <f t="shared" si="55"/>
        <v/>
      </c>
      <c r="D3332" s="69" t="str">
        <f>IF(TimeSpend[[#This Row],[Network Description]]&lt;&gt;"",VLOOKUP(TimeSpend[[#This Row],[Network Description]],Projects!A:B,2,0),"")</f>
        <v/>
      </c>
      <c r="F3332" s="96"/>
      <c r="L3332" s="69" t="str">
        <f>IF(TimeSpend[[#This Row],[Personnel number]]&lt;&gt;"",Utilization!$J$2,"")</f>
        <v/>
      </c>
      <c r="M3332" s="69" t="str">
        <f>IF(TimeSpend[[#This Row],[Personnel number]]&lt;&gt;"",VLOOKUP(TimeSpend[[#This Row],[Personnel number]],Users!A:B,2,0),"")</f>
        <v/>
      </c>
      <c r="N3332" s="69" t="str">
        <f>IF(TimeSpend[[#This Row],[Network Description]]&lt;&gt;"",VLOOKUP(TimeSpend[[#This Row],[Network Description]],Projects!A:C,3,0),"")</f>
        <v/>
      </c>
      <c r="O3332" s="69" t="str">
        <f>IF(TimeSpend[[#This Row],[Activity]]&lt;&gt;"",VLOOKUP(TimeSpend[[#This Row],[Activity]],Activity,2,FALSE),"")</f>
        <v/>
      </c>
    </row>
    <row r="3333" spans="3:15" ht="16.5" customHeight="1" x14ac:dyDescent="0.25">
      <c r="C3333" s="68" t="str">
        <f t="shared" si="55"/>
        <v/>
      </c>
      <c r="D3333" s="69" t="str">
        <f>IF(TimeSpend[[#This Row],[Network Description]]&lt;&gt;"",VLOOKUP(TimeSpend[[#This Row],[Network Description]],Projects!A:B,2,0),"")</f>
        <v/>
      </c>
      <c r="F3333" s="96"/>
      <c r="L3333" s="69" t="str">
        <f>IF(TimeSpend[[#This Row],[Personnel number]]&lt;&gt;"",Utilization!$J$2,"")</f>
        <v/>
      </c>
      <c r="M3333" s="69" t="str">
        <f>IF(TimeSpend[[#This Row],[Personnel number]]&lt;&gt;"",VLOOKUP(TimeSpend[[#This Row],[Personnel number]],Users!A:B,2,0),"")</f>
        <v/>
      </c>
      <c r="N3333" s="69" t="str">
        <f>IF(TimeSpend[[#This Row],[Network Description]]&lt;&gt;"",VLOOKUP(TimeSpend[[#This Row],[Network Description]],Projects!A:C,3,0),"")</f>
        <v/>
      </c>
      <c r="O3333" s="69" t="str">
        <f>IF(TimeSpend[[#This Row],[Activity]]&lt;&gt;"",VLOOKUP(TimeSpend[[#This Row],[Activity]],Activity,2,FALSE),"")</f>
        <v/>
      </c>
    </row>
    <row r="3334" spans="3:15" ht="16.5" customHeight="1" x14ac:dyDescent="0.25">
      <c r="C3334" s="68" t="str">
        <f t="shared" si="55"/>
        <v/>
      </c>
      <c r="D3334" s="69" t="str">
        <f>IF(TimeSpend[[#This Row],[Network Description]]&lt;&gt;"",VLOOKUP(TimeSpend[[#This Row],[Network Description]],Projects!A:B,2,0),"")</f>
        <v/>
      </c>
      <c r="F3334" s="96"/>
      <c r="L3334" s="69" t="str">
        <f>IF(TimeSpend[[#This Row],[Personnel number]]&lt;&gt;"",Utilization!$J$2,"")</f>
        <v/>
      </c>
      <c r="M3334" s="69" t="str">
        <f>IF(TimeSpend[[#This Row],[Personnel number]]&lt;&gt;"",VLOOKUP(TimeSpend[[#This Row],[Personnel number]],Users!A:B,2,0),"")</f>
        <v/>
      </c>
      <c r="N3334" s="69" t="str">
        <f>IF(TimeSpend[[#This Row],[Network Description]]&lt;&gt;"",VLOOKUP(TimeSpend[[#This Row],[Network Description]],Projects!A:C,3,0),"")</f>
        <v/>
      </c>
      <c r="O3334" s="69" t="str">
        <f>IF(TimeSpend[[#This Row],[Activity]]&lt;&gt;"",VLOOKUP(TimeSpend[[#This Row],[Activity]],Activity,2,FALSE),"")</f>
        <v/>
      </c>
    </row>
    <row r="3335" spans="3:15" ht="16.5" customHeight="1" x14ac:dyDescent="0.25">
      <c r="C3335" s="68" t="str">
        <f t="shared" si="55"/>
        <v/>
      </c>
      <c r="D3335" s="69" t="str">
        <f>IF(TimeSpend[[#This Row],[Network Description]]&lt;&gt;"",VLOOKUP(TimeSpend[[#This Row],[Network Description]],Projects!A:B,2,0),"")</f>
        <v/>
      </c>
      <c r="F3335" s="96"/>
      <c r="L3335" s="69" t="str">
        <f>IF(TimeSpend[[#This Row],[Personnel number]]&lt;&gt;"",Utilization!$J$2,"")</f>
        <v/>
      </c>
      <c r="M3335" s="69" t="str">
        <f>IF(TimeSpend[[#This Row],[Personnel number]]&lt;&gt;"",VLOOKUP(TimeSpend[[#This Row],[Personnel number]],Users!A:B,2,0),"")</f>
        <v/>
      </c>
      <c r="N3335" s="69" t="str">
        <f>IF(TimeSpend[[#This Row],[Network Description]]&lt;&gt;"",VLOOKUP(TimeSpend[[#This Row],[Network Description]],Projects!A:C,3,0),"")</f>
        <v/>
      </c>
      <c r="O3335" s="69" t="str">
        <f>IF(TimeSpend[[#This Row],[Activity]]&lt;&gt;"",VLOOKUP(TimeSpend[[#This Row],[Activity]],Activity,2,FALSE),"")</f>
        <v/>
      </c>
    </row>
    <row r="3336" spans="3:15" ht="16.5" customHeight="1" x14ac:dyDescent="0.25">
      <c r="C3336" s="68" t="str">
        <f t="shared" si="55"/>
        <v/>
      </c>
      <c r="D3336" s="69" t="str">
        <f>IF(TimeSpend[[#This Row],[Network Description]]&lt;&gt;"",VLOOKUP(TimeSpend[[#This Row],[Network Description]],Projects!A:B,2,0),"")</f>
        <v/>
      </c>
      <c r="F3336" s="96"/>
      <c r="L3336" s="69" t="str">
        <f>IF(TimeSpend[[#This Row],[Personnel number]]&lt;&gt;"",Utilization!$J$2,"")</f>
        <v/>
      </c>
      <c r="M3336" s="69" t="str">
        <f>IF(TimeSpend[[#This Row],[Personnel number]]&lt;&gt;"",VLOOKUP(TimeSpend[[#This Row],[Personnel number]],Users!A:B,2,0),"")</f>
        <v/>
      </c>
      <c r="N3336" s="69" t="str">
        <f>IF(TimeSpend[[#This Row],[Network Description]]&lt;&gt;"",VLOOKUP(TimeSpend[[#This Row],[Network Description]],Projects!A:C,3,0),"")</f>
        <v/>
      </c>
      <c r="O3336" s="69" t="str">
        <f>IF(TimeSpend[[#This Row],[Activity]]&lt;&gt;"",VLOOKUP(TimeSpend[[#This Row],[Activity]],Activity,2,FALSE),"")</f>
        <v/>
      </c>
    </row>
    <row r="3337" spans="3:15" ht="16.5" customHeight="1" x14ac:dyDescent="0.25">
      <c r="C3337" s="68" t="str">
        <f t="shared" si="55"/>
        <v/>
      </c>
      <c r="D3337" s="69" t="str">
        <f>IF(TimeSpend[[#This Row],[Network Description]]&lt;&gt;"",VLOOKUP(TimeSpend[[#This Row],[Network Description]],Projects!A:B,2,0),"")</f>
        <v/>
      </c>
      <c r="F3337" s="96"/>
      <c r="L3337" s="69" t="str">
        <f>IF(TimeSpend[[#This Row],[Personnel number]]&lt;&gt;"",Utilization!$J$2,"")</f>
        <v/>
      </c>
      <c r="M3337" s="69" t="str">
        <f>IF(TimeSpend[[#This Row],[Personnel number]]&lt;&gt;"",VLOOKUP(TimeSpend[[#This Row],[Personnel number]],Users!A:B,2,0),"")</f>
        <v/>
      </c>
      <c r="N3337" s="69" t="str">
        <f>IF(TimeSpend[[#This Row],[Network Description]]&lt;&gt;"",VLOOKUP(TimeSpend[[#This Row],[Network Description]],Projects!A:C,3,0),"")</f>
        <v/>
      </c>
      <c r="O3337" s="69" t="str">
        <f>IF(TimeSpend[[#This Row],[Activity]]&lt;&gt;"",VLOOKUP(TimeSpend[[#This Row],[Activity]],Activity,2,FALSE),"")</f>
        <v/>
      </c>
    </row>
    <row r="3338" spans="3:15" ht="16.5" customHeight="1" x14ac:dyDescent="0.25">
      <c r="C3338" s="68" t="str">
        <f t="shared" si="55"/>
        <v/>
      </c>
      <c r="D3338" s="69" t="str">
        <f>IF(TimeSpend[[#This Row],[Network Description]]&lt;&gt;"",VLOOKUP(TimeSpend[[#This Row],[Network Description]],Projects!A:B,2,0),"")</f>
        <v/>
      </c>
      <c r="F3338" s="96"/>
      <c r="L3338" s="69" t="str">
        <f>IF(TimeSpend[[#This Row],[Personnel number]]&lt;&gt;"",Utilization!$J$2,"")</f>
        <v/>
      </c>
      <c r="M3338" s="69" t="str">
        <f>IF(TimeSpend[[#This Row],[Personnel number]]&lt;&gt;"",VLOOKUP(TimeSpend[[#This Row],[Personnel number]],Users!A:B,2,0),"")</f>
        <v/>
      </c>
      <c r="N3338" s="69" t="str">
        <f>IF(TimeSpend[[#This Row],[Network Description]]&lt;&gt;"",VLOOKUP(TimeSpend[[#This Row],[Network Description]],Projects!A:C,3,0),"")</f>
        <v/>
      </c>
      <c r="O3338" s="69" t="str">
        <f>IF(TimeSpend[[#This Row],[Activity]]&lt;&gt;"",VLOOKUP(TimeSpend[[#This Row],[Activity]],Activity,2,FALSE),"")</f>
        <v/>
      </c>
    </row>
    <row r="3339" spans="3:15" ht="16.5" customHeight="1" x14ac:dyDescent="0.25">
      <c r="C3339" s="68" t="str">
        <f t="shared" si="55"/>
        <v/>
      </c>
      <c r="D3339" s="69" t="str">
        <f>IF(TimeSpend[[#This Row],[Network Description]]&lt;&gt;"",VLOOKUP(TimeSpend[[#This Row],[Network Description]],Projects!A:B,2,0),"")</f>
        <v/>
      </c>
      <c r="F3339" s="96"/>
      <c r="L3339" s="69" t="str">
        <f>IF(TimeSpend[[#This Row],[Personnel number]]&lt;&gt;"",Utilization!$J$2,"")</f>
        <v/>
      </c>
      <c r="M3339" s="69" t="str">
        <f>IF(TimeSpend[[#This Row],[Personnel number]]&lt;&gt;"",VLOOKUP(TimeSpend[[#This Row],[Personnel number]],Users!A:B,2,0),"")</f>
        <v/>
      </c>
      <c r="N3339" s="69" t="str">
        <f>IF(TimeSpend[[#This Row],[Network Description]]&lt;&gt;"",VLOOKUP(TimeSpend[[#This Row],[Network Description]],Projects!A:C,3,0),"")</f>
        <v/>
      </c>
      <c r="O3339" s="69" t="str">
        <f>IF(TimeSpend[[#This Row],[Activity]]&lt;&gt;"",VLOOKUP(TimeSpend[[#This Row],[Activity]],Activity,2,FALSE),"")</f>
        <v/>
      </c>
    </row>
    <row r="3340" spans="3:15" ht="16.5" customHeight="1" x14ac:dyDescent="0.25">
      <c r="C3340" s="68" t="str">
        <f t="shared" si="55"/>
        <v/>
      </c>
      <c r="D3340" s="69" t="str">
        <f>IF(TimeSpend[[#This Row],[Network Description]]&lt;&gt;"",VLOOKUP(TimeSpend[[#This Row],[Network Description]],Projects!A:B,2,0),"")</f>
        <v/>
      </c>
      <c r="F3340" s="96"/>
      <c r="L3340" s="69" t="str">
        <f>IF(TimeSpend[[#This Row],[Personnel number]]&lt;&gt;"",Utilization!$J$2,"")</f>
        <v/>
      </c>
      <c r="M3340" s="69" t="str">
        <f>IF(TimeSpend[[#This Row],[Personnel number]]&lt;&gt;"",VLOOKUP(TimeSpend[[#This Row],[Personnel number]],Users!A:B,2,0),"")</f>
        <v/>
      </c>
      <c r="N3340" s="69" t="str">
        <f>IF(TimeSpend[[#This Row],[Network Description]]&lt;&gt;"",VLOOKUP(TimeSpend[[#This Row],[Network Description]],Projects!A:C,3,0),"")</f>
        <v/>
      </c>
      <c r="O3340" s="69" t="str">
        <f>IF(TimeSpend[[#This Row],[Activity]]&lt;&gt;"",VLOOKUP(TimeSpend[[#This Row],[Activity]],Activity,2,FALSE),"")</f>
        <v/>
      </c>
    </row>
    <row r="3341" spans="3:15" ht="16.5" customHeight="1" x14ac:dyDescent="0.25">
      <c r="C3341" s="68" t="str">
        <f t="shared" si="55"/>
        <v/>
      </c>
      <c r="D3341" s="69" t="str">
        <f>IF(TimeSpend[[#This Row],[Network Description]]&lt;&gt;"",VLOOKUP(TimeSpend[[#This Row],[Network Description]],Projects!A:B,2,0),"")</f>
        <v/>
      </c>
      <c r="F3341" s="96"/>
      <c r="L3341" s="69" t="str">
        <f>IF(TimeSpend[[#This Row],[Personnel number]]&lt;&gt;"",Utilization!$J$2,"")</f>
        <v/>
      </c>
      <c r="M3341" s="69" t="str">
        <f>IF(TimeSpend[[#This Row],[Personnel number]]&lt;&gt;"",VLOOKUP(TimeSpend[[#This Row],[Personnel number]],Users!A:B,2,0),"")</f>
        <v/>
      </c>
      <c r="N3341" s="69" t="str">
        <f>IF(TimeSpend[[#This Row],[Network Description]]&lt;&gt;"",VLOOKUP(TimeSpend[[#This Row],[Network Description]],Projects!A:C,3,0),"")</f>
        <v/>
      </c>
      <c r="O3341" s="69" t="str">
        <f>IF(TimeSpend[[#This Row],[Activity]]&lt;&gt;"",VLOOKUP(TimeSpend[[#This Row],[Activity]],Activity,2,FALSE),"")</f>
        <v/>
      </c>
    </row>
    <row r="3342" spans="3:15" ht="16.5" customHeight="1" x14ac:dyDescent="0.25">
      <c r="C3342" s="68" t="str">
        <f t="shared" si="55"/>
        <v/>
      </c>
      <c r="D3342" s="69" t="str">
        <f>IF(TimeSpend[[#This Row],[Network Description]]&lt;&gt;"",VLOOKUP(TimeSpend[[#This Row],[Network Description]],Projects!A:B,2,0),"")</f>
        <v/>
      </c>
      <c r="F3342" s="96"/>
      <c r="L3342" s="69" t="str">
        <f>IF(TimeSpend[[#This Row],[Personnel number]]&lt;&gt;"",Utilization!$J$2,"")</f>
        <v/>
      </c>
      <c r="M3342" s="69" t="str">
        <f>IF(TimeSpend[[#This Row],[Personnel number]]&lt;&gt;"",VLOOKUP(TimeSpend[[#This Row],[Personnel number]],Users!A:B,2,0),"")</f>
        <v/>
      </c>
      <c r="N3342" s="69" t="str">
        <f>IF(TimeSpend[[#This Row],[Network Description]]&lt;&gt;"",VLOOKUP(TimeSpend[[#This Row],[Network Description]],Projects!A:C,3,0),"")</f>
        <v/>
      </c>
      <c r="O3342" s="69" t="str">
        <f>IF(TimeSpend[[#This Row],[Activity]]&lt;&gt;"",VLOOKUP(TimeSpend[[#This Row],[Activity]],Activity,2,FALSE),"")</f>
        <v/>
      </c>
    </row>
    <row r="3343" spans="3:15" ht="16.5" customHeight="1" x14ac:dyDescent="0.25">
      <c r="C3343" s="68" t="str">
        <f t="shared" si="55"/>
        <v/>
      </c>
      <c r="D3343" s="69" t="str">
        <f>IF(TimeSpend[[#This Row],[Network Description]]&lt;&gt;"",VLOOKUP(TimeSpend[[#This Row],[Network Description]],Projects!A:B,2,0),"")</f>
        <v/>
      </c>
      <c r="F3343" s="96"/>
      <c r="L3343" s="69" t="str">
        <f>IF(TimeSpend[[#This Row],[Personnel number]]&lt;&gt;"",Utilization!$J$2,"")</f>
        <v/>
      </c>
      <c r="M3343" s="69" t="str">
        <f>IF(TimeSpend[[#This Row],[Personnel number]]&lt;&gt;"",VLOOKUP(TimeSpend[[#This Row],[Personnel number]],Users!A:B,2,0),"")</f>
        <v/>
      </c>
      <c r="N3343" s="69" t="str">
        <f>IF(TimeSpend[[#This Row],[Network Description]]&lt;&gt;"",VLOOKUP(TimeSpend[[#This Row],[Network Description]],Projects!A:C,3,0),"")</f>
        <v/>
      </c>
      <c r="O3343" s="69" t="str">
        <f>IF(TimeSpend[[#This Row],[Activity]]&lt;&gt;"",VLOOKUP(TimeSpend[[#This Row],[Activity]],Activity,2,FALSE),"")</f>
        <v/>
      </c>
    </row>
    <row r="3344" spans="3:15" ht="16.5" customHeight="1" x14ac:dyDescent="0.25">
      <c r="C3344" s="68" t="str">
        <f t="shared" si="55"/>
        <v/>
      </c>
      <c r="D3344" s="69" t="str">
        <f>IF(TimeSpend[[#This Row],[Network Description]]&lt;&gt;"",VLOOKUP(TimeSpend[[#This Row],[Network Description]],Projects!A:B,2,0),"")</f>
        <v/>
      </c>
      <c r="F3344" s="96"/>
      <c r="L3344" s="69" t="str">
        <f>IF(TimeSpend[[#This Row],[Personnel number]]&lt;&gt;"",Utilization!$J$2,"")</f>
        <v/>
      </c>
      <c r="M3344" s="69" t="str">
        <f>IF(TimeSpend[[#This Row],[Personnel number]]&lt;&gt;"",VLOOKUP(TimeSpend[[#This Row],[Personnel number]],Users!A:B,2,0),"")</f>
        <v/>
      </c>
      <c r="N3344" s="69" t="str">
        <f>IF(TimeSpend[[#This Row],[Network Description]]&lt;&gt;"",VLOOKUP(TimeSpend[[#This Row],[Network Description]],Projects!A:C,3,0),"")</f>
        <v/>
      </c>
      <c r="O3344" s="69" t="str">
        <f>IF(TimeSpend[[#This Row],[Activity]]&lt;&gt;"",VLOOKUP(TimeSpend[[#This Row],[Activity]],Activity,2,FALSE),"")</f>
        <v/>
      </c>
    </row>
    <row r="3345" spans="3:15" ht="16.5" customHeight="1" x14ac:dyDescent="0.25">
      <c r="C3345" s="68" t="str">
        <f t="shared" si="55"/>
        <v/>
      </c>
      <c r="D3345" s="69" t="str">
        <f>IF(TimeSpend[[#This Row],[Network Description]]&lt;&gt;"",VLOOKUP(TimeSpend[[#This Row],[Network Description]],Projects!A:B,2,0),"")</f>
        <v/>
      </c>
      <c r="F3345" s="96"/>
      <c r="L3345" s="69" t="str">
        <f>IF(TimeSpend[[#This Row],[Personnel number]]&lt;&gt;"",Utilization!$J$2,"")</f>
        <v/>
      </c>
      <c r="M3345" s="69" t="str">
        <f>IF(TimeSpend[[#This Row],[Personnel number]]&lt;&gt;"",VLOOKUP(TimeSpend[[#This Row],[Personnel number]],Users!A:B,2,0),"")</f>
        <v/>
      </c>
      <c r="N3345" s="69" t="str">
        <f>IF(TimeSpend[[#This Row],[Network Description]]&lt;&gt;"",VLOOKUP(TimeSpend[[#This Row],[Network Description]],Projects!A:C,3,0),"")</f>
        <v/>
      </c>
      <c r="O3345" s="69" t="str">
        <f>IF(TimeSpend[[#This Row],[Activity]]&lt;&gt;"",VLOOKUP(TimeSpend[[#This Row],[Activity]],Activity,2,FALSE),"")</f>
        <v/>
      </c>
    </row>
    <row r="3346" spans="3:15" ht="16.5" customHeight="1" x14ac:dyDescent="0.25">
      <c r="C3346" s="68" t="str">
        <f t="shared" si="55"/>
        <v/>
      </c>
      <c r="D3346" s="69" t="str">
        <f>IF(TimeSpend[[#This Row],[Network Description]]&lt;&gt;"",VLOOKUP(TimeSpend[[#This Row],[Network Description]],Projects!A:B,2,0),"")</f>
        <v/>
      </c>
      <c r="F3346" s="96"/>
      <c r="L3346" s="69" t="str">
        <f>IF(TimeSpend[[#This Row],[Personnel number]]&lt;&gt;"",Utilization!$J$2,"")</f>
        <v/>
      </c>
      <c r="M3346" s="69" t="str">
        <f>IF(TimeSpend[[#This Row],[Personnel number]]&lt;&gt;"",VLOOKUP(TimeSpend[[#This Row],[Personnel number]],Users!A:B,2,0),"")</f>
        <v/>
      </c>
      <c r="N3346" s="69" t="str">
        <f>IF(TimeSpend[[#This Row],[Network Description]]&lt;&gt;"",VLOOKUP(TimeSpend[[#This Row],[Network Description]],Projects!A:C,3,0),"")</f>
        <v/>
      </c>
      <c r="O3346" s="69" t="str">
        <f>IF(TimeSpend[[#This Row],[Activity]]&lt;&gt;"",VLOOKUP(TimeSpend[[#This Row],[Activity]],Activity,2,FALSE),"")</f>
        <v/>
      </c>
    </row>
    <row r="3347" spans="3:15" ht="16.5" customHeight="1" x14ac:dyDescent="0.25">
      <c r="C3347" s="68" t="str">
        <f t="shared" si="55"/>
        <v/>
      </c>
      <c r="D3347" s="69" t="str">
        <f>IF(TimeSpend[[#This Row],[Network Description]]&lt;&gt;"",VLOOKUP(TimeSpend[[#This Row],[Network Description]],Projects!A:B,2,0),"")</f>
        <v/>
      </c>
      <c r="F3347" s="96"/>
      <c r="L3347" s="69" t="str">
        <f>IF(TimeSpend[[#This Row],[Personnel number]]&lt;&gt;"",Utilization!$J$2,"")</f>
        <v/>
      </c>
      <c r="M3347" s="69" t="str">
        <f>IF(TimeSpend[[#This Row],[Personnel number]]&lt;&gt;"",VLOOKUP(TimeSpend[[#This Row],[Personnel number]],Users!A:B,2,0),"")</f>
        <v/>
      </c>
      <c r="N3347" s="69" t="str">
        <f>IF(TimeSpend[[#This Row],[Network Description]]&lt;&gt;"",VLOOKUP(TimeSpend[[#This Row],[Network Description]],Projects!A:C,3,0),"")</f>
        <v/>
      </c>
      <c r="O3347" s="69" t="str">
        <f>IF(TimeSpend[[#This Row],[Activity]]&lt;&gt;"",VLOOKUP(TimeSpend[[#This Row],[Activity]],Activity,2,FALSE),"")</f>
        <v/>
      </c>
    </row>
    <row r="3348" spans="3:15" ht="16.5" customHeight="1" x14ac:dyDescent="0.25">
      <c r="C3348" s="68" t="str">
        <f t="shared" si="55"/>
        <v/>
      </c>
      <c r="D3348" s="69" t="str">
        <f>IF(TimeSpend[[#This Row],[Network Description]]&lt;&gt;"",VLOOKUP(TimeSpend[[#This Row],[Network Description]],Projects!A:B,2,0),"")</f>
        <v/>
      </c>
      <c r="F3348" s="96"/>
      <c r="L3348" s="69" t="str">
        <f>IF(TimeSpend[[#This Row],[Personnel number]]&lt;&gt;"",Utilization!$J$2,"")</f>
        <v/>
      </c>
      <c r="M3348" s="69" t="str">
        <f>IF(TimeSpend[[#This Row],[Personnel number]]&lt;&gt;"",VLOOKUP(TimeSpend[[#This Row],[Personnel number]],Users!A:B,2,0),"")</f>
        <v/>
      </c>
      <c r="N3348" s="69" t="str">
        <f>IF(TimeSpend[[#This Row],[Network Description]]&lt;&gt;"",VLOOKUP(TimeSpend[[#This Row],[Network Description]],Projects!A:C,3,0),"")</f>
        <v/>
      </c>
      <c r="O3348" s="69" t="str">
        <f>IF(TimeSpend[[#This Row],[Activity]]&lt;&gt;"",VLOOKUP(TimeSpend[[#This Row],[Activity]],Activity,2,FALSE),"")</f>
        <v/>
      </c>
    </row>
    <row r="3349" spans="3:15" ht="16.5" customHeight="1" x14ac:dyDescent="0.25">
      <c r="C3349" s="68" t="str">
        <f t="shared" si="55"/>
        <v/>
      </c>
      <c r="D3349" s="69" t="str">
        <f>IF(TimeSpend[[#This Row],[Network Description]]&lt;&gt;"",VLOOKUP(TimeSpend[[#This Row],[Network Description]],Projects!A:B,2,0),"")</f>
        <v/>
      </c>
      <c r="F3349" s="96"/>
      <c r="L3349" s="69" t="str">
        <f>IF(TimeSpend[[#This Row],[Personnel number]]&lt;&gt;"",Utilization!$J$2,"")</f>
        <v/>
      </c>
      <c r="M3349" s="69" t="str">
        <f>IF(TimeSpend[[#This Row],[Personnel number]]&lt;&gt;"",VLOOKUP(TimeSpend[[#This Row],[Personnel number]],Users!A:B,2,0),"")</f>
        <v/>
      </c>
      <c r="N3349" s="69" t="str">
        <f>IF(TimeSpend[[#This Row],[Network Description]]&lt;&gt;"",VLOOKUP(TimeSpend[[#This Row],[Network Description]],Projects!A:C,3,0),"")</f>
        <v/>
      </c>
      <c r="O3349" s="69" t="str">
        <f>IF(TimeSpend[[#This Row],[Activity]]&lt;&gt;"",VLOOKUP(TimeSpend[[#This Row],[Activity]],Activity,2,FALSE),"")</f>
        <v/>
      </c>
    </row>
    <row r="3350" spans="3:15" ht="16.5" customHeight="1" x14ac:dyDescent="0.25">
      <c r="C3350" s="68" t="str">
        <f t="shared" si="55"/>
        <v/>
      </c>
      <c r="D3350" s="69" t="str">
        <f>IF(TimeSpend[[#This Row],[Network Description]]&lt;&gt;"",VLOOKUP(TimeSpend[[#This Row],[Network Description]],Projects!A:B,2,0),"")</f>
        <v/>
      </c>
      <c r="F3350" s="96"/>
      <c r="L3350" s="69" t="str">
        <f>IF(TimeSpend[[#This Row],[Personnel number]]&lt;&gt;"",Utilization!$J$2,"")</f>
        <v/>
      </c>
      <c r="M3350" s="69" t="str">
        <f>IF(TimeSpend[[#This Row],[Personnel number]]&lt;&gt;"",VLOOKUP(TimeSpend[[#This Row],[Personnel number]],Users!A:B,2,0),"")</f>
        <v/>
      </c>
      <c r="N3350" s="69" t="str">
        <f>IF(TimeSpend[[#This Row],[Network Description]]&lt;&gt;"",VLOOKUP(TimeSpend[[#This Row],[Network Description]],Projects!A:C,3,0),"")</f>
        <v/>
      </c>
      <c r="O3350" s="69" t="str">
        <f>IF(TimeSpend[[#This Row],[Activity]]&lt;&gt;"",VLOOKUP(TimeSpend[[#This Row],[Activity]],Activity,2,FALSE),"")</f>
        <v/>
      </c>
    </row>
    <row r="3351" spans="3:15" ht="16.5" customHeight="1" x14ac:dyDescent="0.25">
      <c r="C3351" s="68" t="str">
        <f t="shared" si="55"/>
        <v/>
      </c>
      <c r="D3351" s="69" t="str">
        <f>IF(TimeSpend[[#This Row],[Network Description]]&lt;&gt;"",VLOOKUP(TimeSpend[[#This Row],[Network Description]],Projects!A:B,2,0),"")</f>
        <v/>
      </c>
      <c r="F3351" s="96"/>
      <c r="L3351" s="69" t="str">
        <f>IF(TimeSpend[[#This Row],[Personnel number]]&lt;&gt;"",Utilization!$J$2,"")</f>
        <v/>
      </c>
      <c r="M3351" s="69" t="str">
        <f>IF(TimeSpend[[#This Row],[Personnel number]]&lt;&gt;"",VLOOKUP(TimeSpend[[#This Row],[Personnel number]],Users!A:B,2,0),"")</f>
        <v/>
      </c>
      <c r="N3351" s="69" t="str">
        <f>IF(TimeSpend[[#This Row],[Network Description]]&lt;&gt;"",VLOOKUP(TimeSpend[[#This Row],[Network Description]],Projects!A:C,3,0),"")</f>
        <v/>
      </c>
      <c r="O3351" s="69" t="str">
        <f>IF(TimeSpend[[#This Row],[Activity]]&lt;&gt;"",VLOOKUP(TimeSpend[[#This Row],[Activity]],Activity,2,FALSE),"")</f>
        <v/>
      </c>
    </row>
    <row r="3352" spans="3:15" ht="16.5" customHeight="1" x14ac:dyDescent="0.25">
      <c r="C3352" s="68" t="str">
        <f t="shared" si="55"/>
        <v/>
      </c>
      <c r="D3352" s="69" t="str">
        <f>IF(TimeSpend[[#This Row],[Network Description]]&lt;&gt;"",VLOOKUP(TimeSpend[[#This Row],[Network Description]],Projects!A:B,2,0),"")</f>
        <v/>
      </c>
      <c r="F3352" s="96"/>
      <c r="L3352" s="69" t="str">
        <f>IF(TimeSpend[[#This Row],[Personnel number]]&lt;&gt;"",Utilization!$J$2,"")</f>
        <v/>
      </c>
      <c r="M3352" s="69" t="str">
        <f>IF(TimeSpend[[#This Row],[Personnel number]]&lt;&gt;"",VLOOKUP(TimeSpend[[#This Row],[Personnel number]],Users!A:B,2,0),"")</f>
        <v/>
      </c>
      <c r="N3352" s="69" t="str">
        <f>IF(TimeSpend[[#This Row],[Network Description]]&lt;&gt;"",VLOOKUP(TimeSpend[[#This Row],[Network Description]],Projects!A:C,3,0),"")</f>
        <v/>
      </c>
      <c r="O3352" s="69" t="str">
        <f>IF(TimeSpend[[#This Row],[Activity]]&lt;&gt;"",VLOOKUP(TimeSpend[[#This Row],[Activity]],Activity,2,FALSE),"")</f>
        <v/>
      </c>
    </row>
    <row r="3353" spans="3:15" ht="16.5" customHeight="1" x14ac:dyDescent="0.25">
      <c r="C3353" s="68" t="str">
        <f t="shared" si="55"/>
        <v/>
      </c>
      <c r="D3353" s="69" t="str">
        <f>IF(TimeSpend[[#This Row],[Network Description]]&lt;&gt;"",VLOOKUP(TimeSpend[[#This Row],[Network Description]],Projects!A:B,2,0),"")</f>
        <v/>
      </c>
      <c r="F3353" s="96"/>
      <c r="L3353" s="69" t="str">
        <f>IF(TimeSpend[[#This Row],[Personnel number]]&lt;&gt;"",Utilization!$J$2,"")</f>
        <v/>
      </c>
      <c r="M3353" s="69" t="str">
        <f>IF(TimeSpend[[#This Row],[Personnel number]]&lt;&gt;"",VLOOKUP(TimeSpend[[#This Row],[Personnel number]],Users!A:B,2,0),"")</f>
        <v/>
      </c>
      <c r="N3353" s="69" t="str">
        <f>IF(TimeSpend[[#This Row],[Network Description]]&lt;&gt;"",VLOOKUP(TimeSpend[[#This Row],[Network Description]],Projects!A:C,3,0),"")</f>
        <v/>
      </c>
      <c r="O3353" s="69" t="str">
        <f>IF(TimeSpend[[#This Row],[Activity]]&lt;&gt;"",VLOOKUP(TimeSpend[[#This Row],[Activity]],Activity,2,FALSE),"")</f>
        <v/>
      </c>
    </row>
    <row r="3354" spans="3:15" ht="16.5" customHeight="1" x14ac:dyDescent="0.25">
      <c r="C3354" s="68" t="str">
        <f t="shared" si="55"/>
        <v/>
      </c>
      <c r="D3354" s="69" t="str">
        <f>IF(TimeSpend[[#This Row],[Network Description]]&lt;&gt;"",VLOOKUP(TimeSpend[[#This Row],[Network Description]],Projects!A:B,2,0),"")</f>
        <v/>
      </c>
      <c r="F3354" s="96"/>
      <c r="L3354" s="69" t="str">
        <f>IF(TimeSpend[[#This Row],[Personnel number]]&lt;&gt;"",Utilization!$J$2,"")</f>
        <v/>
      </c>
      <c r="M3354" s="69" t="str">
        <f>IF(TimeSpend[[#This Row],[Personnel number]]&lt;&gt;"",VLOOKUP(TimeSpend[[#This Row],[Personnel number]],Users!A:B,2,0),"")</f>
        <v/>
      </c>
      <c r="N3354" s="69" t="str">
        <f>IF(TimeSpend[[#This Row],[Network Description]]&lt;&gt;"",VLOOKUP(TimeSpend[[#This Row],[Network Description]],Projects!A:C,3,0),"")</f>
        <v/>
      </c>
      <c r="O3354" s="69" t="str">
        <f>IF(TimeSpend[[#This Row],[Activity]]&lt;&gt;"",VLOOKUP(TimeSpend[[#This Row],[Activity]],Activity,2,FALSE),"")</f>
        <v/>
      </c>
    </row>
    <row r="3355" spans="3:15" ht="16.5" customHeight="1" x14ac:dyDescent="0.25">
      <c r="C3355" s="68" t="str">
        <f t="shared" si="55"/>
        <v/>
      </c>
      <c r="D3355" s="69" t="str">
        <f>IF(TimeSpend[[#This Row],[Network Description]]&lt;&gt;"",VLOOKUP(TimeSpend[[#This Row],[Network Description]],Projects!A:B,2,0),"")</f>
        <v/>
      </c>
      <c r="F3355" s="96"/>
      <c r="L3355" s="69" t="str">
        <f>IF(TimeSpend[[#This Row],[Personnel number]]&lt;&gt;"",Utilization!$J$2,"")</f>
        <v/>
      </c>
      <c r="M3355" s="69" t="str">
        <f>IF(TimeSpend[[#This Row],[Personnel number]]&lt;&gt;"",VLOOKUP(TimeSpend[[#This Row],[Personnel number]],Users!A:B,2,0),"")</f>
        <v/>
      </c>
      <c r="N3355" s="69" t="str">
        <f>IF(TimeSpend[[#This Row],[Network Description]]&lt;&gt;"",VLOOKUP(TimeSpend[[#This Row],[Network Description]],Projects!A:C,3,0),"")</f>
        <v/>
      </c>
      <c r="O3355" s="69" t="str">
        <f>IF(TimeSpend[[#This Row],[Activity]]&lt;&gt;"",VLOOKUP(TimeSpend[[#This Row],[Activity]],Activity,2,FALSE),"")</f>
        <v/>
      </c>
    </row>
    <row r="3356" spans="3:15" ht="16.5" customHeight="1" x14ac:dyDescent="0.25">
      <c r="C3356" s="68" t="str">
        <f t="shared" si="55"/>
        <v/>
      </c>
      <c r="D3356" s="69" t="str">
        <f>IF(TimeSpend[[#This Row],[Network Description]]&lt;&gt;"",VLOOKUP(TimeSpend[[#This Row],[Network Description]],Projects!A:B,2,0),"")</f>
        <v/>
      </c>
      <c r="F3356" s="96"/>
      <c r="L3356" s="69" t="str">
        <f>IF(TimeSpend[[#This Row],[Personnel number]]&lt;&gt;"",Utilization!$J$2,"")</f>
        <v/>
      </c>
      <c r="M3356" s="69" t="str">
        <f>IF(TimeSpend[[#This Row],[Personnel number]]&lt;&gt;"",VLOOKUP(TimeSpend[[#This Row],[Personnel number]],Users!A:B,2,0),"")</f>
        <v/>
      </c>
      <c r="N3356" s="69" t="str">
        <f>IF(TimeSpend[[#This Row],[Network Description]]&lt;&gt;"",VLOOKUP(TimeSpend[[#This Row],[Network Description]],Projects!A:C,3,0),"")</f>
        <v/>
      </c>
      <c r="O3356" s="69" t="str">
        <f>IF(TimeSpend[[#This Row],[Activity]]&lt;&gt;"",VLOOKUP(TimeSpend[[#This Row],[Activity]],Activity,2,FALSE),"")</f>
        <v/>
      </c>
    </row>
    <row r="3357" spans="3:15" ht="16.5" customHeight="1" x14ac:dyDescent="0.25">
      <c r="C3357" s="68" t="str">
        <f t="shared" si="55"/>
        <v/>
      </c>
      <c r="D3357" s="69" t="str">
        <f>IF(TimeSpend[[#This Row],[Network Description]]&lt;&gt;"",VLOOKUP(TimeSpend[[#This Row],[Network Description]],Projects!A:B,2,0),"")</f>
        <v/>
      </c>
      <c r="F3357" s="96"/>
      <c r="L3357" s="69" t="str">
        <f>IF(TimeSpend[[#This Row],[Personnel number]]&lt;&gt;"",Utilization!$J$2,"")</f>
        <v/>
      </c>
      <c r="M3357" s="69" t="str">
        <f>IF(TimeSpend[[#This Row],[Personnel number]]&lt;&gt;"",VLOOKUP(TimeSpend[[#This Row],[Personnel number]],Users!A:B,2,0),"")</f>
        <v/>
      </c>
      <c r="N3357" s="69" t="str">
        <f>IF(TimeSpend[[#This Row],[Network Description]]&lt;&gt;"",VLOOKUP(TimeSpend[[#This Row],[Network Description]],Projects!A:C,3,0),"")</f>
        <v/>
      </c>
      <c r="O3357" s="69" t="str">
        <f>IF(TimeSpend[[#This Row],[Activity]]&lt;&gt;"",VLOOKUP(TimeSpend[[#This Row],[Activity]],Activity,2,FALSE),"")</f>
        <v/>
      </c>
    </row>
    <row r="3358" spans="3:15" ht="16.5" customHeight="1" x14ac:dyDescent="0.25">
      <c r="C3358" s="68" t="str">
        <f t="shared" si="55"/>
        <v/>
      </c>
      <c r="D3358" s="69" t="str">
        <f>IF(TimeSpend[[#This Row],[Network Description]]&lt;&gt;"",VLOOKUP(TimeSpend[[#This Row],[Network Description]],Projects!A:B,2,0),"")</f>
        <v/>
      </c>
      <c r="F3358" s="96"/>
      <c r="L3358" s="69" t="str">
        <f>IF(TimeSpend[[#This Row],[Personnel number]]&lt;&gt;"",Utilization!$J$2,"")</f>
        <v/>
      </c>
      <c r="M3358" s="69" t="str">
        <f>IF(TimeSpend[[#This Row],[Personnel number]]&lt;&gt;"",VLOOKUP(TimeSpend[[#This Row],[Personnel number]],Users!A:B,2,0),"")</f>
        <v/>
      </c>
      <c r="N3358" s="69" t="str">
        <f>IF(TimeSpend[[#This Row],[Network Description]]&lt;&gt;"",VLOOKUP(TimeSpend[[#This Row],[Network Description]],Projects!A:C,3,0),"")</f>
        <v/>
      </c>
      <c r="O3358" s="69" t="str">
        <f>IF(TimeSpend[[#This Row],[Activity]]&lt;&gt;"",VLOOKUP(TimeSpend[[#This Row],[Activity]],Activity,2,FALSE),"")</f>
        <v/>
      </c>
    </row>
    <row r="3359" spans="3:15" ht="16.5" customHeight="1" x14ac:dyDescent="0.25">
      <c r="C3359" s="68" t="str">
        <f t="shared" si="55"/>
        <v/>
      </c>
      <c r="D3359" s="69" t="str">
        <f>IF(TimeSpend[[#This Row],[Network Description]]&lt;&gt;"",VLOOKUP(TimeSpend[[#This Row],[Network Description]],Projects!A:B,2,0),"")</f>
        <v/>
      </c>
      <c r="F3359" s="96"/>
      <c r="L3359" s="69" t="str">
        <f>IF(TimeSpend[[#This Row],[Personnel number]]&lt;&gt;"",Utilization!$J$2,"")</f>
        <v/>
      </c>
      <c r="M3359" s="69" t="str">
        <f>IF(TimeSpend[[#This Row],[Personnel number]]&lt;&gt;"",VLOOKUP(TimeSpend[[#This Row],[Personnel number]],Users!A:B,2,0),"")</f>
        <v/>
      </c>
      <c r="N3359" s="69" t="str">
        <f>IF(TimeSpend[[#This Row],[Network Description]]&lt;&gt;"",VLOOKUP(TimeSpend[[#This Row],[Network Description]],Projects!A:C,3,0),"")</f>
        <v/>
      </c>
      <c r="O3359" s="69" t="str">
        <f>IF(TimeSpend[[#This Row],[Activity]]&lt;&gt;"",VLOOKUP(TimeSpend[[#This Row],[Activity]],Activity,2,FALSE),"")</f>
        <v/>
      </c>
    </row>
    <row r="3360" spans="3:15" ht="16.5" customHeight="1" x14ac:dyDescent="0.25">
      <c r="C3360" s="68" t="str">
        <f t="shared" si="55"/>
        <v/>
      </c>
      <c r="D3360" s="69" t="str">
        <f>IF(TimeSpend[[#This Row],[Network Description]]&lt;&gt;"",VLOOKUP(TimeSpend[[#This Row],[Network Description]],Projects!A:B,2,0),"")</f>
        <v/>
      </c>
      <c r="F3360" s="96"/>
      <c r="L3360" s="69" t="str">
        <f>IF(TimeSpend[[#This Row],[Personnel number]]&lt;&gt;"",Utilization!$J$2,"")</f>
        <v/>
      </c>
      <c r="M3360" s="69" t="str">
        <f>IF(TimeSpend[[#This Row],[Personnel number]]&lt;&gt;"",VLOOKUP(TimeSpend[[#This Row],[Personnel number]],Users!A:B,2,0),"")</f>
        <v/>
      </c>
      <c r="N3360" s="69" t="str">
        <f>IF(TimeSpend[[#This Row],[Network Description]]&lt;&gt;"",VLOOKUP(TimeSpend[[#This Row],[Network Description]],Projects!A:C,3,0),"")</f>
        <v/>
      </c>
      <c r="O3360" s="69" t="str">
        <f>IF(TimeSpend[[#This Row],[Activity]]&lt;&gt;"",VLOOKUP(TimeSpend[[#This Row],[Activity]],Activity,2,FALSE),"")</f>
        <v/>
      </c>
    </row>
    <row r="3361" spans="3:15" ht="16.5" customHeight="1" x14ac:dyDescent="0.25">
      <c r="C3361" s="68" t="str">
        <f t="shared" si="55"/>
        <v/>
      </c>
      <c r="D3361" s="69" t="str">
        <f>IF(TimeSpend[[#This Row],[Network Description]]&lt;&gt;"",VLOOKUP(TimeSpend[[#This Row],[Network Description]],Projects!A:B,2,0),"")</f>
        <v/>
      </c>
      <c r="F3361" s="96"/>
      <c r="L3361" s="69" t="str">
        <f>IF(TimeSpend[[#This Row],[Personnel number]]&lt;&gt;"",Utilization!$J$2,"")</f>
        <v/>
      </c>
      <c r="M3361" s="69" t="str">
        <f>IF(TimeSpend[[#This Row],[Personnel number]]&lt;&gt;"",VLOOKUP(TimeSpend[[#This Row],[Personnel number]],Users!A:B,2,0),"")</f>
        <v/>
      </c>
      <c r="N3361" s="69" t="str">
        <f>IF(TimeSpend[[#This Row],[Network Description]]&lt;&gt;"",VLOOKUP(TimeSpend[[#This Row],[Network Description]],Projects!A:C,3,0),"")</f>
        <v/>
      </c>
      <c r="O3361" s="69" t="str">
        <f>IF(TimeSpend[[#This Row],[Activity]]&lt;&gt;"",VLOOKUP(TimeSpend[[#This Row],[Activity]],Activity,2,FALSE),"")</f>
        <v/>
      </c>
    </row>
    <row r="3362" spans="3:15" ht="16.5" customHeight="1" x14ac:dyDescent="0.25">
      <c r="C3362" s="68" t="str">
        <f t="shared" si="55"/>
        <v/>
      </c>
      <c r="D3362" s="69" t="str">
        <f>IF(TimeSpend[[#This Row],[Network Description]]&lt;&gt;"",VLOOKUP(TimeSpend[[#This Row],[Network Description]],Projects!A:B,2,0),"")</f>
        <v/>
      </c>
      <c r="F3362" s="96"/>
      <c r="L3362" s="69" t="str">
        <f>IF(TimeSpend[[#This Row],[Personnel number]]&lt;&gt;"",Utilization!$J$2,"")</f>
        <v/>
      </c>
      <c r="M3362" s="69" t="str">
        <f>IF(TimeSpend[[#This Row],[Personnel number]]&lt;&gt;"",VLOOKUP(TimeSpend[[#This Row],[Personnel number]],Users!A:B,2,0),"")</f>
        <v/>
      </c>
      <c r="N3362" s="69" t="str">
        <f>IF(TimeSpend[[#This Row],[Network Description]]&lt;&gt;"",VLOOKUP(TimeSpend[[#This Row],[Network Description]],Projects!A:C,3,0),"")</f>
        <v/>
      </c>
      <c r="O3362" s="69" t="str">
        <f>IF(TimeSpend[[#This Row],[Activity]]&lt;&gt;"",VLOOKUP(TimeSpend[[#This Row],[Activity]],Activity,2,FALSE),"")</f>
        <v/>
      </c>
    </row>
    <row r="3363" spans="3:15" ht="16.5" customHeight="1" x14ac:dyDescent="0.25">
      <c r="C3363" s="68" t="str">
        <f t="shared" si="55"/>
        <v/>
      </c>
      <c r="D3363" s="69" t="str">
        <f>IF(TimeSpend[[#This Row],[Network Description]]&lt;&gt;"",VLOOKUP(TimeSpend[[#This Row],[Network Description]],Projects!A:B,2,0),"")</f>
        <v/>
      </c>
      <c r="F3363" s="96"/>
      <c r="L3363" s="69" t="str">
        <f>IF(TimeSpend[[#This Row],[Personnel number]]&lt;&gt;"",Utilization!$J$2,"")</f>
        <v/>
      </c>
      <c r="M3363" s="69" t="str">
        <f>IF(TimeSpend[[#This Row],[Personnel number]]&lt;&gt;"",VLOOKUP(TimeSpend[[#This Row],[Personnel number]],Users!A:B,2,0),"")</f>
        <v/>
      </c>
      <c r="N3363" s="69" t="str">
        <f>IF(TimeSpend[[#This Row],[Network Description]]&lt;&gt;"",VLOOKUP(TimeSpend[[#This Row],[Network Description]],Projects!A:C,3,0),"")</f>
        <v/>
      </c>
      <c r="O3363" s="69" t="str">
        <f>IF(TimeSpend[[#This Row],[Activity]]&lt;&gt;"",VLOOKUP(TimeSpend[[#This Row],[Activity]],Activity,2,FALSE),"")</f>
        <v/>
      </c>
    </row>
    <row r="3364" spans="3:15" ht="16.5" customHeight="1" x14ac:dyDescent="0.25">
      <c r="C3364" s="68" t="str">
        <f t="shared" si="55"/>
        <v/>
      </c>
      <c r="D3364" s="69" t="str">
        <f>IF(TimeSpend[[#This Row],[Network Description]]&lt;&gt;"",VLOOKUP(TimeSpend[[#This Row],[Network Description]],Projects!A:B,2,0),"")</f>
        <v/>
      </c>
      <c r="F3364" s="96"/>
      <c r="L3364" s="69" t="str">
        <f>IF(TimeSpend[[#This Row],[Personnel number]]&lt;&gt;"",Utilization!$J$2,"")</f>
        <v/>
      </c>
      <c r="M3364" s="69" t="str">
        <f>IF(TimeSpend[[#This Row],[Personnel number]]&lt;&gt;"",VLOOKUP(TimeSpend[[#This Row],[Personnel number]],Users!A:B,2,0),"")</f>
        <v/>
      </c>
      <c r="N3364" s="69" t="str">
        <f>IF(TimeSpend[[#This Row],[Network Description]]&lt;&gt;"",VLOOKUP(TimeSpend[[#This Row],[Network Description]],Projects!A:C,3,0),"")</f>
        <v/>
      </c>
      <c r="O3364" s="69" t="str">
        <f>IF(TimeSpend[[#This Row],[Activity]]&lt;&gt;"",VLOOKUP(TimeSpend[[#This Row],[Activity]],Activity,2,FALSE),"")</f>
        <v/>
      </c>
    </row>
    <row r="3365" spans="3:15" ht="16.5" customHeight="1" x14ac:dyDescent="0.25">
      <c r="C3365" s="68" t="str">
        <f t="shared" si="55"/>
        <v/>
      </c>
      <c r="D3365" s="69" t="str">
        <f>IF(TimeSpend[[#This Row],[Network Description]]&lt;&gt;"",VLOOKUP(TimeSpend[[#This Row],[Network Description]],Projects!A:B,2,0),"")</f>
        <v/>
      </c>
      <c r="F3365" s="96"/>
      <c r="L3365" s="69" t="str">
        <f>IF(TimeSpend[[#This Row],[Personnel number]]&lt;&gt;"",Utilization!$J$2,"")</f>
        <v/>
      </c>
      <c r="M3365" s="69" t="str">
        <f>IF(TimeSpend[[#This Row],[Personnel number]]&lt;&gt;"",VLOOKUP(TimeSpend[[#This Row],[Personnel number]],Users!A:B,2,0),"")</f>
        <v/>
      </c>
      <c r="N3365" s="69" t="str">
        <f>IF(TimeSpend[[#This Row],[Network Description]]&lt;&gt;"",VLOOKUP(TimeSpend[[#This Row],[Network Description]],Projects!A:C,3,0),"")</f>
        <v/>
      </c>
      <c r="O3365" s="69" t="str">
        <f>IF(TimeSpend[[#This Row],[Activity]]&lt;&gt;"",VLOOKUP(TimeSpend[[#This Row],[Activity]],Activity,2,FALSE),"")</f>
        <v/>
      </c>
    </row>
    <row r="3366" spans="3:15" ht="16.5" customHeight="1" x14ac:dyDescent="0.25">
      <c r="C3366" s="68" t="str">
        <f t="shared" si="55"/>
        <v/>
      </c>
      <c r="D3366" s="69" t="str">
        <f>IF(TimeSpend[[#This Row],[Network Description]]&lt;&gt;"",VLOOKUP(TimeSpend[[#This Row],[Network Description]],Projects!A:B,2,0),"")</f>
        <v/>
      </c>
      <c r="F3366" s="96"/>
      <c r="L3366" s="69" t="str">
        <f>IF(TimeSpend[[#This Row],[Personnel number]]&lt;&gt;"",Utilization!$J$2,"")</f>
        <v/>
      </c>
      <c r="M3366" s="69" t="str">
        <f>IF(TimeSpend[[#This Row],[Personnel number]]&lt;&gt;"",VLOOKUP(TimeSpend[[#This Row],[Personnel number]],Users!A:B,2,0),"")</f>
        <v/>
      </c>
      <c r="N3366" s="69" t="str">
        <f>IF(TimeSpend[[#This Row],[Network Description]]&lt;&gt;"",VLOOKUP(TimeSpend[[#This Row],[Network Description]],Projects!A:C,3,0),"")</f>
        <v/>
      </c>
      <c r="O3366" s="69" t="str">
        <f>IF(TimeSpend[[#This Row],[Activity]]&lt;&gt;"",VLOOKUP(TimeSpend[[#This Row],[Activity]],Activity,2,FALSE),"")</f>
        <v/>
      </c>
    </row>
    <row r="3367" spans="3:15" ht="16.5" customHeight="1" x14ac:dyDescent="0.25">
      <c r="C3367" s="68" t="str">
        <f t="shared" si="55"/>
        <v/>
      </c>
      <c r="D3367" s="69" t="str">
        <f>IF(TimeSpend[[#This Row],[Network Description]]&lt;&gt;"",VLOOKUP(TimeSpend[[#This Row],[Network Description]],Projects!A:B,2,0),"")</f>
        <v/>
      </c>
      <c r="F3367" s="96"/>
      <c r="L3367" s="69" t="str">
        <f>IF(TimeSpend[[#This Row],[Personnel number]]&lt;&gt;"",Utilization!$J$2,"")</f>
        <v/>
      </c>
      <c r="M3367" s="69" t="str">
        <f>IF(TimeSpend[[#This Row],[Personnel number]]&lt;&gt;"",VLOOKUP(TimeSpend[[#This Row],[Personnel number]],Users!A:B,2,0),"")</f>
        <v/>
      </c>
      <c r="N3367" s="69" t="str">
        <f>IF(TimeSpend[[#This Row],[Network Description]]&lt;&gt;"",VLOOKUP(TimeSpend[[#This Row],[Network Description]],Projects!A:C,3,0),"")</f>
        <v/>
      </c>
      <c r="O3367" s="69" t="str">
        <f>IF(TimeSpend[[#This Row],[Activity]]&lt;&gt;"",VLOOKUP(TimeSpend[[#This Row],[Activity]],Activity,2,FALSE),"")</f>
        <v/>
      </c>
    </row>
    <row r="3368" spans="3:15" ht="16.5" customHeight="1" x14ac:dyDescent="0.25">
      <c r="C3368" s="68" t="str">
        <f t="shared" si="55"/>
        <v/>
      </c>
      <c r="D3368" s="69" t="str">
        <f>IF(TimeSpend[[#This Row],[Network Description]]&lt;&gt;"",VLOOKUP(TimeSpend[[#This Row],[Network Description]],Projects!A:B,2,0),"")</f>
        <v/>
      </c>
      <c r="F3368" s="96"/>
      <c r="L3368" s="69" t="str">
        <f>IF(TimeSpend[[#This Row],[Personnel number]]&lt;&gt;"",Utilization!$J$2,"")</f>
        <v/>
      </c>
      <c r="M3368" s="69" t="str">
        <f>IF(TimeSpend[[#This Row],[Personnel number]]&lt;&gt;"",VLOOKUP(TimeSpend[[#This Row],[Personnel number]],Users!A:B,2,0),"")</f>
        <v/>
      </c>
      <c r="N3368" s="69" t="str">
        <f>IF(TimeSpend[[#This Row],[Network Description]]&lt;&gt;"",VLOOKUP(TimeSpend[[#This Row],[Network Description]],Projects!A:C,3,0),"")</f>
        <v/>
      </c>
      <c r="O3368" s="69" t="str">
        <f>IF(TimeSpend[[#This Row],[Activity]]&lt;&gt;"",VLOOKUP(TimeSpend[[#This Row],[Activity]],Activity,2,FALSE),"")</f>
        <v/>
      </c>
    </row>
    <row r="3369" spans="3:15" ht="16.5" customHeight="1" x14ac:dyDescent="0.25">
      <c r="C3369" s="68" t="str">
        <f t="shared" si="55"/>
        <v/>
      </c>
      <c r="D3369" s="69" t="str">
        <f>IF(TimeSpend[[#This Row],[Network Description]]&lt;&gt;"",VLOOKUP(TimeSpend[[#This Row],[Network Description]],Projects!A:B,2,0),"")</f>
        <v/>
      </c>
      <c r="F3369" s="96"/>
      <c r="L3369" s="69" t="str">
        <f>IF(TimeSpend[[#This Row],[Personnel number]]&lt;&gt;"",Utilization!$J$2,"")</f>
        <v/>
      </c>
      <c r="M3369" s="69" t="str">
        <f>IF(TimeSpend[[#This Row],[Personnel number]]&lt;&gt;"",VLOOKUP(TimeSpend[[#This Row],[Personnel number]],Users!A:B,2,0),"")</f>
        <v/>
      </c>
      <c r="N3369" s="69" t="str">
        <f>IF(TimeSpend[[#This Row],[Network Description]]&lt;&gt;"",VLOOKUP(TimeSpend[[#This Row],[Network Description]],Projects!A:C,3,0),"")</f>
        <v/>
      </c>
      <c r="O3369" s="69" t="str">
        <f>IF(TimeSpend[[#This Row],[Activity]]&lt;&gt;"",VLOOKUP(TimeSpend[[#This Row],[Activity]],Activity,2,FALSE),"")</f>
        <v/>
      </c>
    </row>
    <row r="3370" spans="3:15" ht="16.5" customHeight="1" x14ac:dyDescent="0.25">
      <c r="C3370" s="68" t="str">
        <f t="shared" si="55"/>
        <v/>
      </c>
      <c r="D3370" s="69" t="str">
        <f>IF(TimeSpend[[#This Row],[Network Description]]&lt;&gt;"",VLOOKUP(TimeSpend[[#This Row],[Network Description]],Projects!A:B,2,0),"")</f>
        <v/>
      </c>
      <c r="F3370" s="96"/>
      <c r="L3370" s="69" t="str">
        <f>IF(TimeSpend[[#This Row],[Personnel number]]&lt;&gt;"",Utilization!$J$2,"")</f>
        <v/>
      </c>
      <c r="M3370" s="69" t="str">
        <f>IF(TimeSpend[[#This Row],[Personnel number]]&lt;&gt;"",VLOOKUP(TimeSpend[[#This Row],[Personnel number]],Users!A:B,2,0),"")</f>
        <v/>
      </c>
      <c r="N3370" s="69" t="str">
        <f>IF(TimeSpend[[#This Row],[Network Description]]&lt;&gt;"",VLOOKUP(TimeSpend[[#This Row],[Network Description]],Projects!A:C,3,0),"")</f>
        <v/>
      </c>
      <c r="O3370" s="69" t="str">
        <f>IF(TimeSpend[[#This Row],[Activity]]&lt;&gt;"",VLOOKUP(TimeSpend[[#This Row],[Activity]],Activity,2,FALSE),"")</f>
        <v/>
      </c>
    </row>
    <row r="3371" spans="3:15" ht="16.5" customHeight="1" x14ac:dyDescent="0.25">
      <c r="C3371" s="68" t="str">
        <f t="shared" si="55"/>
        <v/>
      </c>
      <c r="D3371" s="69" t="str">
        <f>IF(TimeSpend[[#This Row],[Network Description]]&lt;&gt;"",VLOOKUP(TimeSpend[[#This Row],[Network Description]],Projects!A:B,2,0),"")</f>
        <v/>
      </c>
      <c r="F3371" s="96"/>
      <c r="L3371" s="69" t="str">
        <f>IF(TimeSpend[[#This Row],[Personnel number]]&lt;&gt;"",Utilization!$J$2,"")</f>
        <v/>
      </c>
      <c r="M3371" s="69" t="str">
        <f>IF(TimeSpend[[#This Row],[Personnel number]]&lt;&gt;"",VLOOKUP(TimeSpend[[#This Row],[Personnel number]],Users!A:B,2,0),"")</f>
        <v/>
      </c>
      <c r="N3371" s="69" t="str">
        <f>IF(TimeSpend[[#This Row],[Network Description]]&lt;&gt;"",VLOOKUP(TimeSpend[[#This Row],[Network Description]],Projects!A:C,3,0),"")</f>
        <v/>
      </c>
      <c r="O3371" s="69" t="str">
        <f>IF(TimeSpend[[#This Row],[Activity]]&lt;&gt;"",VLOOKUP(TimeSpend[[#This Row],[Activity]],Activity,2,FALSE),"")</f>
        <v/>
      </c>
    </row>
    <row r="3372" spans="3:15" ht="16.5" customHeight="1" x14ac:dyDescent="0.25">
      <c r="C3372" s="68" t="str">
        <f t="shared" si="55"/>
        <v/>
      </c>
      <c r="D3372" s="69" t="str">
        <f>IF(TimeSpend[[#This Row],[Network Description]]&lt;&gt;"",VLOOKUP(TimeSpend[[#This Row],[Network Description]],Projects!A:B,2,0),"")</f>
        <v/>
      </c>
      <c r="F3372" s="96"/>
      <c r="L3372" s="69" t="str">
        <f>IF(TimeSpend[[#This Row],[Personnel number]]&lt;&gt;"",Utilization!$J$2,"")</f>
        <v/>
      </c>
      <c r="M3372" s="69" t="str">
        <f>IF(TimeSpend[[#This Row],[Personnel number]]&lt;&gt;"",VLOOKUP(TimeSpend[[#This Row],[Personnel number]],Users!A:B,2,0),"")</f>
        <v/>
      </c>
      <c r="N3372" s="69" t="str">
        <f>IF(TimeSpend[[#This Row],[Network Description]]&lt;&gt;"",VLOOKUP(TimeSpend[[#This Row],[Network Description]],Projects!A:C,3,0),"")</f>
        <v/>
      </c>
      <c r="O3372" s="69" t="str">
        <f>IF(TimeSpend[[#This Row],[Activity]]&lt;&gt;"",VLOOKUP(TimeSpend[[#This Row],[Activity]],Activity,2,FALSE),"")</f>
        <v/>
      </c>
    </row>
    <row r="3373" spans="3:15" ht="16.5" customHeight="1" x14ac:dyDescent="0.25">
      <c r="C3373" s="68" t="str">
        <f t="shared" si="55"/>
        <v/>
      </c>
      <c r="D3373" s="69" t="str">
        <f>IF(TimeSpend[[#This Row],[Network Description]]&lt;&gt;"",VLOOKUP(TimeSpend[[#This Row],[Network Description]],Projects!A:B,2,0),"")</f>
        <v/>
      </c>
      <c r="F3373" s="96"/>
      <c r="L3373" s="69" t="str">
        <f>IF(TimeSpend[[#This Row],[Personnel number]]&lt;&gt;"",Utilization!$J$2,"")</f>
        <v/>
      </c>
      <c r="M3373" s="69" t="str">
        <f>IF(TimeSpend[[#This Row],[Personnel number]]&lt;&gt;"",VLOOKUP(TimeSpend[[#This Row],[Personnel number]],Users!A:B,2,0),"")</f>
        <v/>
      </c>
      <c r="N3373" s="69" t="str">
        <f>IF(TimeSpend[[#This Row],[Network Description]]&lt;&gt;"",VLOOKUP(TimeSpend[[#This Row],[Network Description]],Projects!A:C,3,0),"")</f>
        <v/>
      </c>
      <c r="O3373" s="69" t="str">
        <f>IF(TimeSpend[[#This Row],[Activity]]&lt;&gt;"",VLOOKUP(TimeSpend[[#This Row],[Activity]],Activity,2,FALSE),"")</f>
        <v/>
      </c>
    </row>
    <row r="3374" spans="3:15" ht="16.5" customHeight="1" x14ac:dyDescent="0.25">
      <c r="C3374" s="68" t="str">
        <f t="shared" si="55"/>
        <v/>
      </c>
      <c r="D3374" s="69" t="str">
        <f>IF(TimeSpend[[#This Row],[Network Description]]&lt;&gt;"",VLOOKUP(TimeSpend[[#This Row],[Network Description]],Projects!A:B,2,0),"")</f>
        <v/>
      </c>
      <c r="F3374" s="96"/>
      <c r="L3374" s="69" t="str">
        <f>IF(TimeSpend[[#This Row],[Personnel number]]&lt;&gt;"",Utilization!$J$2,"")</f>
        <v/>
      </c>
      <c r="M3374" s="69" t="str">
        <f>IF(TimeSpend[[#This Row],[Personnel number]]&lt;&gt;"",VLOOKUP(TimeSpend[[#This Row],[Personnel number]],Users!A:B,2,0),"")</f>
        <v/>
      </c>
      <c r="N3374" s="69" t="str">
        <f>IF(TimeSpend[[#This Row],[Network Description]]&lt;&gt;"",VLOOKUP(TimeSpend[[#This Row],[Network Description]],Projects!A:C,3,0),"")</f>
        <v/>
      </c>
      <c r="O3374" s="69" t="str">
        <f>IF(TimeSpend[[#This Row],[Activity]]&lt;&gt;"",VLOOKUP(TimeSpend[[#This Row],[Activity]],Activity,2,FALSE),"")</f>
        <v/>
      </c>
    </row>
    <row r="3375" spans="3:15" ht="16.5" customHeight="1" x14ac:dyDescent="0.25">
      <c r="C3375" s="68" t="str">
        <f t="shared" si="55"/>
        <v/>
      </c>
      <c r="D3375" s="69" t="str">
        <f>IF(TimeSpend[[#This Row],[Network Description]]&lt;&gt;"",VLOOKUP(TimeSpend[[#This Row],[Network Description]],Projects!A:B,2,0),"")</f>
        <v/>
      </c>
      <c r="F3375" s="96"/>
      <c r="L3375" s="69" t="str">
        <f>IF(TimeSpend[[#This Row],[Personnel number]]&lt;&gt;"",Utilization!$J$2,"")</f>
        <v/>
      </c>
      <c r="M3375" s="69" t="str">
        <f>IF(TimeSpend[[#This Row],[Personnel number]]&lt;&gt;"",VLOOKUP(TimeSpend[[#This Row],[Personnel number]],Users!A:B,2,0),"")</f>
        <v/>
      </c>
      <c r="N3375" s="69" t="str">
        <f>IF(TimeSpend[[#This Row],[Network Description]]&lt;&gt;"",VLOOKUP(TimeSpend[[#This Row],[Network Description]],Projects!A:C,3,0),"")</f>
        <v/>
      </c>
      <c r="O3375" s="69" t="str">
        <f>IF(TimeSpend[[#This Row],[Activity]]&lt;&gt;"",VLOOKUP(TimeSpend[[#This Row],[Activity]],Activity,2,FALSE),"")</f>
        <v/>
      </c>
    </row>
    <row r="3376" spans="3:15" ht="16.5" customHeight="1" x14ac:dyDescent="0.25">
      <c r="C3376" s="68" t="str">
        <f t="shared" si="55"/>
        <v/>
      </c>
      <c r="D3376" s="69" t="str">
        <f>IF(TimeSpend[[#This Row],[Network Description]]&lt;&gt;"",VLOOKUP(TimeSpend[[#This Row],[Network Description]],Projects!A:B,2,0),"")</f>
        <v/>
      </c>
      <c r="F3376" s="96"/>
      <c r="L3376" s="69" t="str">
        <f>IF(TimeSpend[[#This Row],[Personnel number]]&lt;&gt;"",Utilization!$J$2,"")</f>
        <v/>
      </c>
      <c r="M3376" s="69" t="str">
        <f>IF(TimeSpend[[#This Row],[Personnel number]]&lt;&gt;"",VLOOKUP(TimeSpend[[#This Row],[Personnel number]],Users!A:B,2,0),"")</f>
        <v/>
      </c>
      <c r="N3376" s="69" t="str">
        <f>IF(TimeSpend[[#This Row],[Network Description]]&lt;&gt;"",VLOOKUP(TimeSpend[[#This Row],[Network Description]],Projects!A:C,3,0),"")</f>
        <v/>
      </c>
      <c r="O3376" s="69" t="str">
        <f>IF(TimeSpend[[#This Row],[Activity]]&lt;&gt;"",VLOOKUP(TimeSpend[[#This Row],[Activity]],Activity,2,FALSE),"")</f>
        <v/>
      </c>
    </row>
    <row r="3377" spans="3:15" ht="16.5" customHeight="1" x14ac:dyDescent="0.25">
      <c r="C3377" s="68" t="str">
        <f t="shared" si="55"/>
        <v/>
      </c>
      <c r="D3377" s="69" t="str">
        <f>IF(TimeSpend[[#This Row],[Network Description]]&lt;&gt;"",VLOOKUP(TimeSpend[[#This Row],[Network Description]],Projects!A:B,2,0),"")</f>
        <v/>
      </c>
      <c r="F3377" s="96"/>
      <c r="L3377" s="69" t="str">
        <f>IF(TimeSpend[[#This Row],[Personnel number]]&lt;&gt;"",Utilization!$J$2,"")</f>
        <v/>
      </c>
      <c r="M3377" s="69" t="str">
        <f>IF(TimeSpend[[#This Row],[Personnel number]]&lt;&gt;"",VLOOKUP(TimeSpend[[#This Row],[Personnel number]],Users!A:B,2,0),"")</f>
        <v/>
      </c>
      <c r="N3377" s="69" t="str">
        <f>IF(TimeSpend[[#This Row],[Network Description]]&lt;&gt;"",VLOOKUP(TimeSpend[[#This Row],[Network Description]],Projects!A:C,3,0),"")</f>
        <v/>
      </c>
      <c r="O3377" s="69" t="str">
        <f>IF(TimeSpend[[#This Row],[Activity]]&lt;&gt;"",VLOOKUP(TimeSpend[[#This Row],[Activity]],Activity,2,FALSE),"")</f>
        <v/>
      </c>
    </row>
    <row r="3378" spans="3:15" ht="16.5" customHeight="1" x14ac:dyDescent="0.25">
      <c r="C3378" s="68" t="str">
        <f t="shared" si="55"/>
        <v/>
      </c>
      <c r="D3378" s="69" t="str">
        <f>IF(TimeSpend[[#This Row],[Network Description]]&lt;&gt;"",VLOOKUP(TimeSpend[[#This Row],[Network Description]],Projects!A:B,2,0),"")</f>
        <v/>
      </c>
      <c r="F3378" s="96"/>
      <c r="L3378" s="69" t="str">
        <f>IF(TimeSpend[[#This Row],[Personnel number]]&lt;&gt;"",Utilization!$J$2,"")</f>
        <v/>
      </c>
      <c r="M3378" s="69" t="str">
        <f>IF(TimeSpend[[#This Row],[Personnel number]]&lt;&gt;"",VLOOKUP(TimeSpend[[#This Row],[Personnel number]],Users!A:B,2,0),"")</f>
        <v/>
      </c>
      <c r="N3378" s="69" t="str">
        <f>IF(TimeSpend[[#This Row],[Network Description]]&lt;&gt;"",VLOOKUP(TimeSpend[[#This Row],[Network Description]],Projects!A:C,3,0),"")</f>
        <v/>
      </c>
      <c r="O3378" s="69" t="str">
        <f>IF(TimeSpend[[#This Row],[Activity]]&lt;&gt;"",VLOOKUP(TimeSpend[[#This Row],[Activity]],Activity,2,FALSE),"")</f>
        <v/>
      </c>
    </row>
    <row r="3379" spans="3:15" ht="16.5" customHeight="1" x14ac:dyDescent="0.25">
      <c r="C3379" s="68" t="str">
        <f t="shared" si="55"/>
        <v/>
      </c>
      <c r="D3379" s="69" t="str">
        <f>IF(TimeSpend[[#This Row],[Network Description]]&lt;&gt;"",VLOOKUP(TimeSpend[[#This Row],[Network Description]],Projects!A:B,2,0),"")</f>
        <v/>
      </c>
      <c r="F3379" s="96"/>
      <c r="L3379" s="69" t="str">
        <f>IF(TimeSpend[[#This Row],[Personnel number]]&lt;&gt;"",Utilization!$J$2,"")</f>
        <v/>
      </c>
      <c r="M3379" s="69" t="str">
        <f>IF(TimeSpend[[#This Row],[Personnel number]]&lt;&gt;"",VLOOKUP(TimeSpend[[#This Row],[Personnel number]],Users!A:B,2,0),"")</f>
        <v/>
      </c>
      <c r="N3379" s="69" t="str">
        <f>IF(TimeSpend[[#This Row],[Network Description]]&lt;&gt;"",VLOOKUP(TimeSpend[[#This Row],[Network Description]],Projects!A:C,3,0),"")</f>
        <v/>
      </c>
      <c r="O3379" s="69" t="str">
        <f>IF(TimeSpend[[#This Row],[Activity]]&lt;&gt;"",VLOOKUP(TimeSpend[[#This Row],[Activity]],Activity,2,FALSE),"")</f>
        <v/>
      </c>
    </row>
    <row r="3380" spans="3:15" ht="16.5" customHeight="1" x14ac:dyDescent="0.25">
      <c r="C3380" s="68" t="str">
        <f t="shared" si="55"/>
        <v/>
      </c>
      <c r="D3380" s="69" t="str">
        <f>IF(TimeSpend[[#This Row],[Network Description]]&lt;&gt;"",VLOOKUP(TimeSpend[[#This Row],[Network Description]],Projects!A:B,2,0),"")</f>
        <v/>
      </c>
      <c r="F3380" s="96"/>
      <c r="L3380" s="69" t="str">
        <f>IF(TimeSpend[[#This Row],[Personnel number]]&lt;&gt;"",Utilization!$J$2,"")</f>
        <v/>
      </c>
      <c r="M3380" s="69" t="str">
        <f>IF(TimeSpend[[#This Row],[Personnel number]]&lt;&gt;"",VLOOKUP(TimeSpend[[#This Row],[Personnel number]],Users!A:B,2,0),"")</f>
        <v/>
      </c>
      <c r="N3380" s="69" t="str">
        <f>IF(TimeSpend[[#This Row],[Network Description]]&lt;&gt;"",VLOOKUP(TimeSpend[[#This Row],[Network Description]],Projects!A:C,3,0),"")</f>
        <v/>
      </c>
      <c r="O3380" s="69" t="str">
        <f>IF(TimeSpend[[#This Row],[Activity]]&lt;&gt;"",VLOOKUP(TimeSpend[[#This Row],[Activity]],Activity,2,FALSE),"")</f>
        <v/>
      </c>
    </row>
    <row r="3381" spans="3:15" ht="16.5" customHeight="1" x14ac:dyDescent="0.25">
      <c r="C3381" s="68" t="str">
        <f t="shared" si="55"/>
        <v/>
      </c>
      <c r="D3381" s="69" t="str">
        <f>IF(TimeSpend[[#This Row],[Network Description]]&lt;&gt;"",VLOOKUP(TimeSpend[[#This Row],[Network Description]],Projects!A:B,2,0),"")</f>
        <v/>
      </c>
      <c r="F3381" s="96"/>
      <c r="L3381" s="69" t="str">
        <f>IF(TimeSpend[[#This Row],[Personnel number]]&lt;&gt;"",Utilization!$J$2,"")</f>
        <v/>
      </c>
      <c r="M3381" s="69" t="str">
        <f>IF(TimeSpend[[#This Row],[Personnel number]]&lt;&gt;"",VLOOKUP(TimeSpend[[#This Row],[Personnel number]],Users!A:B,2,0),"")</f>
        <v/>
      </c>
      <c r="N3381" s="69" t="str">
        <f>IF(TimeSpend[[#This Row],[Network Description]]&lt;&gt;"",VLOOKUP(TimeSpend[[#This Row],[Network Description]],Projects!A:C,3,0),"")</f>
        <v/>
      </c>
      <c r="O3381" s="69" t="str">
        <f>IF(TimeSpend[[#This Row],[Activity]]&lt;&gt;"",VLOOKUP(TimeSpend[[#This Row],[Activity]],Activity,2,FALSE),"")</f>
        <v/>
      </c>
    </row>
    <row r="3382" spans="3:15" ht="16.5" customHeight="1" x14ac:dyDescent="0.25">
      <c r="C3382" s="68" t="str">
        <f t="shared" si="55"/>
        <v/>
      </c>
      <c r="D3382" s="69" t="str">
        <f>IF(TimeSpend[[#This Row],[Network Description]]&lt;&gt;"",VLOOKUP(TimeSpend[[#This Row],[Network Description]],Projects!A:B,2,0),"")</f>
        <v/>
      </c>
      <c r="F3382" s="96"/>
      <c r="L3382" s="69" t="str">
        <f>IF(TimeSpend[[#This Row],[Personnel number]]&lt;&gt;"",Utilization!$J$2,"")</f>
        <v/>
      </c>
      <c r="M3382" s="69" t="str">
        <f>IF(TimeSpend[[#This Row],[Personnel number]]&lt;&gt;"",VLOOKUP(TimeSpend[[#This Row],[Personnel number]],Users!A:B,2,0),"")</f>
        <v/>
      </c>
      <c r="N3382" s="69" t="str">
        <f>IF(TimeSpend[[#This Row],[Network Description]]&lt;&gt;"",VLOOKUP(TimeSpend[[#This Row],[Network Description]],Projects!A:C,3,0),"")</f>
        <v/>
      </c>
      <c r="O3382" s="69" t="str">
        <f>IF(TimeSpend[[#This Row],[Activity]]&lt;&gt;"",VLOOKUP(TimeSpend[[#This Row],[Activity]],Activity,2,FALSE),"")</f>
        <v/>
      </c>
    </row>
    <row r="3383" spans="3:15" ht="16.5" customHeight="1" x14ac:dyDescent="0.25">
      <c r="C3383" s="68" t="str">
        <f t="shared" si="55"/>
        <v/>
      </c>
      <c r="D3383" s="69" t="str">
        <f>IF(TimeSpend[[#This Row],[Network Description]]&lt;&gt;"",VLOOKUP(TimeSpend[[#This Row],[Network Description]],Projects!A:B,2,0),"")</f>
        <v/>
      </c>
      <c r="F3383" s="96"/>
      <c r="L3383" s="69" t="str">
        <f>IF(TimeSpend[[#This Row],[Personnel number]]&lt;&gt;"",Utilization!$J$2,"")</f>
        <v/>
      </c>
      <c r="M3383" s="69" t="str">
        <f>IF(TimeSpend[[#This Row],[Personnel number]]&lt;&gt;"",VLOOKUP(TimeSpend[[#This Row],[Personnel number]],Users!A:B,2,0),"")</f>
        <v/>
      </c>
      <c r="N3383" s="69" t="str">
        <f>IF(TimeSpend[[#This Row],[Network Description]]&lt;&gt;"",VLOOKUP(TimeSpend[[#This Row],[Network Description]],Projects!A:C,3,0),"")</f>
        <v/>
      </c>
      <c r="O3383" s="69" t="str">
        <f>IF(TimeSpend[[#This Row],[Activity]]&lt;&gt;"",VLOOKUP(TimeSpend[[#This Row],[Activity]],Activity,2,FALSE),"")</f>
        <v/>
      </c>
    </row>
    <row r="3384" spans="3:15" ht="16.5" customHeight="1" x14ac:dyDescent="0.25">
      <c r="C3384" s="68" t="str">
        <f t="shared" si="55"/>
        <v/>
      </c>
      <c r="D3384" s="69" t="str">
        <f>IF(TimeSpend[[#This Row],[Network Description]]&lt;&gt;"",VLOOKUP(TimeSpend[[#This Row],[Network Description]],Projects!A:B,2,0),"")</f>
        <v/>
      </c>
      <c r="F3384" s="96"/>
      <c r="L3384" s="69" t="str">
        <f>IF(TimeSpend[[#This Row],[Personnel number]]&lt;&gt;"",Utilization!$J$2,"")</f>
        <v/>
      </c>
      <c r="M3384" s="69" t="str">
        <f>IF(TimeSpend[[#This Row],[Personnel number]]&lt;&gt;"",VLOOKUP(TimeSpend[[#This Row],[Personnel number]],Users!A:B,2,0),"")</f>
        <v/>
      </c>
      <c r="N3384" s="69" t="str">
        <f>IF(TimeSpend[[#This Row],[Network Description]]&lt;&gt;"",VLOOKUP(TimeSpend[[#This Row],[Network Description]],Projects!A:C,3,0),"")</f>
        <v/>
      </c>
      <c r="O3384" s="69" t="str">
        <f>IF(TimeSpend[[#This Row],[Activity]]&lt;&gt;"",VLOOKUP(TimeSpend[[#This Row],[Activity]],Activity,2,FALSE),"")</f>
        <v/>
      </c>
    </row>
    <row r="3385" spans="3:15" ht="16.5" customHeight="1" x14ac:dyDescent="0.25">
      <c r="C3385" s="68" t="str">
        <f t="shared" si="55"/>
        <v/>
      </c>
      <c r="D3385" s="69" t="str">
        <f>IF(TimeSpend[[#This Row],[Network Description]]&lt;&gt;"",VLOOKUP(TimeSpend[[#This Row],[Network Description]],Projects!A:B,2,0),"")</f>
        <v/>
      </c>
      <c r="F3385" s="96"/>
      <c r="L3385" s="69" t="str">
        <f>IF(TimeSpend[[#This Row],[Personnel number]]&lt;&gt;"",Utilization!$J$2,"")</f>
        <v/>
      </c>
      <c r="M3385" s="69" t="str">
        <f>IF(TimeSpend[[#This Row],[Personnel number]]&lt;&gt;"",VLOOKUP(TimeSpend[[#This Row],[Personnel number]],Users!A:B,2,0),"")</f>
        <v/>
      </c>
      <c r="N3385" s="69" t="str">
        <f>IF(TimeSpend[[#This Row],[Network Description]]&lt;&gt;"",VLOOKUP(TimeSpend[[#This Row],[Network Description]],Projects!A:C,3,0),"")</f>
        <v/>
      </c>
      <c r="O3385" s="69" t="str">
        <f>IF(TimeSpend[[#This Row],[Activity]]&lt;&gt;"",VLOOKUP(TimeSpend[[#This Row],[Activity]],Activity,2,FALSE),"")</f>
        <v/>
      </c>
    </row>
    <row r="3386" spans="3:15" ht="16.5" customHeight="1" x14ac:dyDescent="0.25">
      <c r="C3386" s="68" t="str">
        <f t="shared" si="55"/>
        <v/>
      </c>
      <c r="D3386" s="69" t="str">
        <f>IF(TimeSpend[[#This Row],[Network Description]]&lt;&gt;"",VLOOKUP(TimeSpend[[#This Row],[Network Description]],Projects!A:B,2,0),"")</f>
        <v/>
      </c>
      <c r="F3386" s="96"/>
      <c r="L3386" s="69" t="str">
        <f>IF(TimeSpend[[#This Row],[Personnel number]]&lt;&gt;"",Utilization!$J$2,"")</f>
        <v/>
      </c>
      <c r="M3386" s="69" t="str">
        <f>IF(TimeSpend[[#This Row],[Personnel number]]&lt;&gt;"",VLOOKUP(TimeSpend[[#This Row],[Personnel number]],Users!A:B,2,0),"")</f>
        <v/>
      </c>
      <c r="N3386" s="69" t="str">
        <f>IF(TimeSpend[[#This Row],[Network Description]]&lt;&gt;"",VLOOKUP(TimeSpend[[#This Row],[Network Description]],Projects!A:C,3,0),"")</f>
        <v/>
      </c>
      <c r="O3386" s="69" t="str">
        <f>IF(TimeSpend[[#This Row],[Activity]]&lt;&gt;"",VLOOKUP(TimeSpend[[#This Row],[Activity]],Activity,2,FALSE),"")</f>
        <v/>
      </c>
    </row>
    <row r="3387" spans="3:15" ht="16.5" customHeight="1" x14ac:dyDescent="0.25">
      <c r="C3387" s="68" t="str">
        <f t="shared" si="55"/>
        <v/>
      </c>
      <c r="D3387" s="69" t="str">
        <f>IF(TimeSpend[[#This Row],[Network Description]]&lt;&gt;"",VLOOKUP(TimeSpend[[#This Row],[Network Description]],Projects!A:B,2,0),"")</f>
        <v/>
      </c>
      <c r="F3387" s="96"/>
      <c r="L3387" s="69" t="str">
        <f>IF(TimeSpend[[#This Row],[Personnel number]]&lt;&gt;"",Utilization!$J$2,"")</f>
        <v/>
      </c>
      <c r="M3387" s="69" t="str">
        <f>IF(TimeSpend[[#This Row],[Personnel number]]&lt;&gt;"",VLOOKUP(TimeSpend[[#This Row],[Personnel number]],Users!A:B,2,0),"")</f>
        <v/>
      </c>
      <c r="N3387" s="69" t="str">
        <f>IF(TimeSpend[[#This Row],[Network Description]]&lt;&gt;"",VLOOKUP(TimeSpend[[#This Row],[Network Description]],Projects!A:C,3,0),"")</f>
        <v/>
      </c>
      <c r="O3387" s="69" t="str">
        <f>IF(TimeSpend[[#This Row],[Activity]]&lt;&gt;"",VLOOKUP(TimeSpend[[#This Row],[Activity]],Activity,2,FALSE),"")</f>
        <v/>
      </c>
    </row>
    <row r="3388" spans="3:15" ht="16.5" customHeight="1" x14ac:dyDescent="0.25">
      <c r="C3388" s="68" t="str">
        <f t="shared" si="55"/>
        <v/>
      </c>
      <c r="D3388" s="69" t="str">
        <f>IF(TimeSpend[[#This Row],[Network Description]]&lt;&gt;"",VLOOKUP(TimeSpend[[#This Row],[Network Description]],Projects!A:B,2,0),"")</f>
        <v/>
      </c>
      <c r="F3388" s="96"/>
      <c r="L3388" s="69" t="str">
        <f>IF(TimeSpend[[#This Row],[Personnel number]]&lt;&gt;"",Utilization!$J$2,"")</f>
        <v/>
      </c>
      <c r="M3388" s="69" t="str">
        <f>IF(TimeSpend[[#This Row],[Personnel number]]&lt;&gt;"",VLOOKUP(TimeSpend[[#This Row],[Personnel number]],Users!A:B,2,0),"")</f>
        <v/>
      </c>
      <c r="N3388" s="69" t="str">
        <f>IF(TimeSpend[[#This Row],[Network Description]]&lt;&gt;"",VLOOKUP(TimeSpend[[#This Row],[Network Description]],Projects!A:C,3,0),"")</f>
        <v/>
      </c>
      <c r="O3388" s="69" t="str">
        <f>IF(TimeSpend[[#This Row],[Activity]]&lt;&gt;"",VLOOKUP(TimeSpend[[#This Row],[Activity]],Activity,2,FALSE),"")</f>
        <v/>
      </c>
    </row>
    <row r="3389" spans="3:15" ht="16.5" customHeight="1" x14ac:dyDescent="0.25">
      <c r="C3389" s="68" t="str">
        <f t="shared" si="55"/>
        <v/>
      </c>
      <c r="D3389" s="69" t="str">
        <f>IF(TimeSpend[[#This Row],[Network Description]]&lt;&gt;"",VLOOKUP(TimeSpend[[#This Row],[Network Description]],Projects!A:B,2,0),"")</f>
        <v/>
      </c>
      <c r="F3389" s="96"/>
      <c r="L3389" s="69" t="str">
        <f>IF(TimeSpend[[#This Row],[Personnel number]]&lt;&gt;"",Utilization!$J$2,"")</f>
        <v/>
      </c>
      <c r="M3389" s="69" t="str">
        <f>IF(TimeSpend[[#This Row],[Personnel number]]&lt;&gt;"",VLOOKUP(TimeSpend[[#This Row],[Personnel number]],Users!A:B,2,0),"")</f>
        <v/>
      </c>
      <c r="N3389" s="69" t="str">
        <f>IF(TimeSpend[[#This Row],[Network Description]]&lt;&gt;"",VLOOKUP(TimeSpend[[#This Row],[Network Description]],Projects!A:C,3,0),"")</f>
        <v/>
      </c>
      <c r="O3389" s="69" t="str">
        <f>IF(TimeSpend[[#This Row],[Activity]]&lt;&gt;"",VLOOKUP(TimeSpend[[#This Row],[Activity]],Activity,2,FALSE),"")</f>
        <v/>
      </c>
    </row>
    <row r="3390" spans="3:15" ht="16.5" customHeight="1" x14ac:dyDescent="0.25">
      <c r="C3390" s="68" t="str">
        <f t="shared" si="55"/>
        <v/>
      </c>
      <c r="D3390" s="69" t="str">
        <f>IF(TimeSpend[[#This Row],[Network Description]]&lt;&gt;"",VLOOKUP(TimeSpend[[#This Row],[Network Description]],Projects!A:B,2,0),"")</f>
        <v/>
      </c>
      <c r="F3390" s="96"/>
      <c r="L3390" s="69" t="str">
        <f>IF(TimeSpend[[#This Row],[Personnel number]]&lt;&gt;"",Utilization!$J$2,"")</f>
        <v/>
      </c>
      <c r="M3390" s="69" t="str">
        <f>IF(TimeSpend[[#This Row],[Personnel number]]&lt;&gt;"",VLOOKUP(TimeSpend[[#This Row],[Personnel number]],Users!A:B,2,0),"")</f>
        <v/>
      </c>
      <c r="N3390" s="69" t="str">
        <f>IF(TimeSpend[[#This Row],[Network Description]]&lt;&gt;"",VLOOKUP(TimeSpend[[#This Row],[Network Description]],Projects!A:C,3,0),"")</f>
        <v/>
      </c>
      <c r="O3390" s="69" t="str">
        <f>IF(TimeSpend[[#This Row],[Activity]]&lt;&gt;"",VLOOKUP(TimeSpend[[#This Row],[Activity]],Activity,2,FALSE),"")</f>
        <v/>
      </c>
    </row>
    <row r="3391" spans="3:15" ht="16.5" customHeight="1" x14ac:dyDescent="0.25">
      <c r="C3391" s="68" t="str">
        <f t="shared" si="55"/>
        <v/>
      </c>
      <c r="D3391" s="69" t="str">
        <f>IF(TimeSpend[[#This Row],[Network Description]]&lt;&gt;"",VLOOKUP(TimeSpend[[#This Row],[Network Description]],Projects!A:B,2,0),"")</f>
        <v/>
      </c>
      <c r="F3391" s="96"/>
      <c r="L3391" s="69" t="str">
        <f>IF(TimeSpend[[#This Row],[Personnel number]]&lt;&gt;"",Utilization!$J$2,"")</f>
        <v/>
      </c>
      <c r="M3391" s="69" t="str">
        <f>IF(TimeSpend[[#This Row],[Personnel number]]&lt;&gt;"",VLOOKUP(TimeSpend[[#This Row],[Personnel number]],Users!A:B,2,0),"")</f>
        <v/>
      </c>
      <c r="N3391" s="69" t="str">
        <f>IF(TimeSpend[[#This Row],[Network Description]]&lt;&gt;"",VLOOKUP(TimeSpend[[#This Row],[Network Description]],Projects!A:C,3,0),"")</f>
        <v/>
      </c>
      <c r="O3391" s="69" t="str">
        <f>IF(TimeSpend[[#This Row],[Activity]]&lt;&gt;"",VLOOKUP(TimeSpend[[#This Row],[Activity]],Activity,2,FALSE),"")</f>
        <v/>
      </c>
    </row>
    <row r="3392" spans="3:15" ht="16.5" customHeight="1" x14ac:dyDescent="0.25">
      <c r="C3392" s="68" t="str">
        <f t="shared" si="55"/>
        <v/>
      </c>
      <c r="D3392" s="69" t="str">
        <f>IF(TimeSpend[[#This Row],[Network Description]]&lt;&gt;"",VLOOKUP(TimeSpend[[#This Row],[Network Description]],Projects!A:B,2,0),"")</f>
        <v/>
      </c>
      <c r="F3392" s="96"/>
      <c r="L3392" s="69" t="str">
        <f>IF(TimeSpend[[#This Row],[Personnel number]]&lt;&gt;"",Utilization!$J$2,"")</f>
        <v/>
      </c>
      <c r="M3392" s="69" t="str">
        <f>IF(TimeSpend[[#This Row],[Personnel number]]&lt;&gt;"",VLOOKUP(TimeSpend[[#This Row],[Personnel number]],Users!A:B,2,0),"")</f>
        <v/>
      </c>
      <c r="N3392" s="69" t="str">
        <f>IF(TimeSpend[[#This Row],[Network Description]]&lt;&gt;"",VLOOKUP(TimeSpend[[#This Row],[Network Description]],Projects!A:C,3,0),"")</f>
        <v/>
      </c>
      <c r="O3392" s="69" t="str">
        <f>IF(TimeSpend[[#This Row],[Activity]]&lt;&gt;"",VLOOKUP(TimeSpend[[#This Row],[Activity]],Activity,2,FALSE),"")</f>
        <v/>
      </c>
    </row>
    <row r="3393" spans="3:15" ht="16.5" customHeight="1" x14ac:dyDescent="0.25">
      <c r="C3393" s="68" t="str">
        <f t="shared" ref="C3393:C3456" si="56">IF((I3393-INT(I3393))*24-(H3393-INT(H3393))*24=0,"",(I3393-INT(I3393))*24-(H3393-INT(H3393))*24)</f>
        <v/>
      </c>
      <c r="D3393" s="69" t="str">
        <f>IF(TimeSpend[[#This Row],[Network Description]]&lt;&gt;"",VLOOKUP(TimeSpend[[#This Row],[Network Description]],Projects!A:B,2,0),"")</f>
        <v/>
      </c>
      <c r="F3393" s="96"/>
      <c r="L3393" s="69" t="str">
        <f>IF(TimeSpend[[#This Row],[Personnel number]]&lt;&gt;"",Utilization!$J$2,"")</f>
        <v/>
      </c>
      <c r="M3393" s="69" t="str">
        <f>IF(TimeSpend[[#This Row],[Personnel number]]&lt;&gt;"",VLOOKUP(TimeSpend[[#This Row],[Personnel number]],Users!A:B,2,0),"")</f>
        <v/>
      </c>
      <c r="N3393" s="69" t="str">
        <f>IF(TimeSpend[[#This Row],[Network Description]]&lt;&gt;"",VLOOKUP(TimeSpend[[#This Row],[Network Description]],Projects!A:C,3,0),"")</f>
        <v/>
      </c>
      <c r="O3393" s="69" t="str">
        <f>IF(TimeSpend[[#This Row],[Activity]]&lt;&gt;"",VLOOKUP(TimeSpend[[#This Row],[Activity]],Activity,2,FALSE),"")</f>
        <v/>
      </c>
    </row>
    <row r="3394" spans="3:15" ht="16.5" customHeight="1" x14ac:dyDescent="0.25">
      <c r="C3394" s="68" t="str">
        <f t="shared" si="56"/>
        <v/>
      </c>
      <c r="D3394" s="69" t="str">
        <f>IF(TimeSpend[[#This Row],[Network Description]]&lt;&gt;"",VLOOKUP(TimeSpend[[#This Row],[Network Description]],Projects!A:B,2,0),"")</f>
        <v/>
      </c>
      <c r="F3394" s="96"/>
      <c r="L3394" s="69" t="str">
        <f>IF(TimeSpend[[#This Row],[Personnel number]]&lt;&gt;"",Utilization!$J$2,"")</f>
        <v/>
      </c>
      <c r="M3394" s="69" t="str">
        <f>IF(TimeSpend[[#This Row],[Personnel number]]&lt;&gt;"",VLOOKUP(TimeSpend[[#This Row],[Personnel number]],Users!A:B,2,0),"")</f>
        <v/>
      </c>
      <c r="N3394" s="69" t="str">
        <f>IF(TimeSpend[[#This Row],[Network Description]]&lt;&gt;"",VLOOKUP(TimeSpend[[#This Row],[Network Description]],Projects!A:C,3,0),"")</f>
        <v/>
      </c>
      <c r="O3394" s="69" t="str">
        <f>IF(TimeSpend[[#This Row],[Activity]]&lt;&gt;"",VLOOKUP(TimeSpend[[#This Row],[Activity]],Activity,2,FALSE),"")</f>
        <v/>
      </c>
    </row>
    <row r="3395" spans="3:15" ht="16.5" customHeight="1" x14ac:dyDescent="0.25">
      <c r="C3395" s="68" t="str">
        <f t="shared" si="56"/>
        <v/>
      </c>
      <c r="D3395" s="69" t="str">
        <f>IF(TimeSpend[[#This Row],[Network Description]]&lt;&gt;"",VLOOKUP(TimeSpend[[#This Row],[Network Description]],Projects!A:B,2,0),"")</f>
        <v/>
      </c>
      <c r="F3395" s="96"/>
      <c r="L3395" s="69" t="str">
        <f>IF(TimeSpend[[#This Row],[Personnel number]]&lt;&gt;"",Utilization!$J$2,"")</f>
        <v/>
      </c>
      <c r="M3395" s="69" t="str">
        <f>IF(TimeSpend[[#This Row],[Personnel number]]&lt;&gt;"",VLOOKUP(TimeSpend[[#This Row],[Personnel number]],Users!A:B,2,0),"")</f>
        <v/>
      </c>
      <c r="N3395" s="69" t="str">
        <f>IF(TimeSpend[[#This Row],[Network Description]]&lt;&gt;"",VLOOKUP(TimeSpend[[#This Row],[Network Description]],Projects!A:C,3,0),"")</f>
        <v/>
      </c>
      <c r="O3395" s="69" t="str">
        <f>IF(TimeSpend[[#This Row],[Activity]]&lt;&gt;"",VLOOKUP(TimeSpend[[#This Row],[Activity]],Activity,2,FALSE),"")</f>
        <v/>
      </c>
    </row>
    <row r="3396" spans="3:15" ht="16.5" customHeight="1" x14ac:dyDescent="0.25">
      <c r="C3396" s="68" t="str">
        <f t="shared" si="56"/>
        <v/>
      </c>
      <c r="D3396" s="69" t="str">
        <f>IF(TimeSpend[[#This Row],[Network Description]]&lt;&gt;"",VLOOKUP(TimeSpend[[#This Row],[Network Description]],Projects!A:B,2,0),"")</f>
        <v/>
      </c>
      <c r="F3396" s="96"/>
      <c r="L3396" s="69" t="str">
        <f>IF(TimeSpend[[#This Row],[Personnel number]]&lt;&gt;"",Utilization!$J$2,"")</f>
        <v/>
      </c>
      <c r="M3396" s="69" t="str">
        <f>IF(TimeSpend[[#This Row],[Personnel number]]&lt;&gt;"",VLOOKUP(TimeSpend[[#This Row],[Personnel number]],Users!A:B,2,0),"")</f>
        <v/>
      </c>
      <c r="N3396" s="69" t="str">
        <f>IF(TimeSpend[[#This Row],[Network Description]]&lt;&gt;"",VLOOKUP(TimeSpend[[#This Row],[Network Description]],Projects!A:C,3,0),"")</f>
        <v/>
      </c>
      <c r="O3396" s="69" t="str">
        <f>IF(TimeSpend[[#This Row],[Activity]]&lt;&gt;"",VLOOKUP(TimeSpend[[#This Row],[Activity]],Activity,2,FALSE),"")</f>
        <v/>
      </c>
    </row>
    <row r="3397" spans="3:15" ht="16.5" customHeight="1" x14ac:dyDescent="0.25">
      <c r="C3397" s="68" t="str">
        <f t="shared" si="56"/>
        <v/>
      </c>
      <c r="D3397" s="69" t="str">
        <f>IF(TimeSpend[[#This Row],[Network Description]]&lt;&gt;"",VLOOKUP(TimeSpend[[#This Row],[Network Description]],Projects!A:B,2,0),"")</f>
        <v/>
      </c>
      <c r="F3397" s="96"/>
      <c r="L3397" s="69" t="str">
        <f>IF(TimeSpend[[#This Row],[Personnel number]]&lt;&gt;"",Utilization!$J$2,"")</f>
        <v/>
      </c>
      <c r="M3397" s="69" t="str">
        <f>IF(TimeSpend[[#This Row],[Personnel number]]&lt;&gt;"",VLOOKUP(TimeSpend[[#This Row],[Personnel number]],Users!A:B,2,0),"")</f>
        <v/>
      </c>
      <c r="N3397" s="69" t="str">
        <f>IF(TimeSpend[[#This Row],[Network Description]]&lt;&gt;"",VLOOKUP(TimeSpend[[#This Row],[Network Description]],Projects!A:C,3,0),"")</f>
        <v/>
      </c>
      <c r="O3397" s="69" t="str">
        <f>IF(TimeSpend[[#This Row],[Activity]]&lt;&gt;"",VLOOKUP(TimeSpend[[#This Row],[Activity]],Activity,2,FALSE),"")</f>
        <v/>
      </c>
    </row>
    <row r="3398" spans="3:15" ht="16.5" customHeight="1" x14ac:dyDescent="0.25">
      <c r="C3398" s="68" t="str">
        <f t="shared" si="56"/>
        <v/>
      </c>
      <c r="D3398" s="69" t="str">
        <f>IF(TimeSpend[[#This Row],[Network Description]]&lt;&gt;"",VLOOKUP(TimeSpend[[#This Row],[Network Description]],Projects!A:B,2,0),"")</f>
        <v/>
      </c>
      <c r="F3398" s="96"/>
      <c r="L3398" s="69" t="str">
        <f>IF(TimeSpend[[#This Row],[Personnel number]]&lt;&gt;"",Utilization!$J$2,"")</f>
        <v/>
      </c>
      <c r="M3398" s="69" t="str">
        <f>IF(TimeSpend[[#This Row],[Personnel number]]&lt;&gt;"",VLOOKUP(TimeSpend[[#This Row],[Personnel number]],Users!A:B,2,0),"")</f>
        <v/>
      </c>
      <c r="N3398" s="69" t="str">
        <f>IF(TimeSpend[[#This Row],[Network Description]]&lt;&gt;"",VLOOKUP(TimeSpend[[#This Row],[Network Description]],Projects!A:C,3,0),"")</f>
        <v/>
      </c>
      <c r="O3398" s="69" t="str">
        <f>IF(TimeSpend[[#This Row],[Activity]]&lt;&gt;"",VLOOKUP(TimeSpend[[#This Row],[Activity]],Activity,2,FALSE),"")</f>
        <v/>
      </c>
    </row>
    <row r="3399" spans="3:15" ht="16.5" customHeight="1" x14ac:dyDescent="0.25">
      <c r="C3399" s="68" t="str">
        <f t="shared" si="56"/>
        <v/>
      </c>
      <c r="D3399" s="69" t="str">
        <f>IF(TimeSpend[[#This Row],[Network Description]]&lt;&gt;"",VLOOKUP(TimeSpend[[#This Row],[Network Description]],Projects!A:B,2,0),"")</f>
        <v/>
      </c>
      <c r="F3399" s="96"/>
      <c r="L3399" s="69" t="str">
        <f>IF(TimeSpend[[#This Row],[Personnel number]]&lt;&gt;"",Utilization!$J$2,"")</f>
        <v/>
      </c>
      <c r="M3399" s="69" t="str">
        <f>IF(TimeSpend[[#This Row],[Personnel number]]&lt;&gt;"",VLOOKUP(TimeSpend[[#This Row],[Personnel number]],Users!A:B,2,0),"")</f>
        <v/>
      </c>
      <c r="N3399" s="69" t="str">
        <f>IF(TimeSpend[[#This Row],[Network Description]]&lt;&gt;"",VLOOKUP(TimeSpend[[#This Row],[Network Description]],Projects!A:C,3,0),"")</f>
        <v/>
      </c>
      <c r="O3399" s="69" t="str">
        <f>IF(TimeSpend[[#This Row],[Activity]]&lt;&gt;"",VLOOKUP(TimeSpend[[#This Row],[Activity]],Activity,2,FALSE),"")</f>
        <v/>
      </c>
    </row>
    <row r="3400" spans="3:15" ht="16.5" customHeight="1" x14ac:dyDescent="0.25">
      <c r="C3400" s="68" t="str">
        <f t="shared" si="56"/>
        <v/>
      </c>
      <c r="D3400" s="69" t="str">
        <f>IF(TimeSpend[[#This Row],[Network Description]]&lt;&gt;"",VLOOKUP(TimeSpend[[#This Row],[Network Description]],Projects!A:B,2,0),"")</f>
        <v/>
      </c>
      <c r="F3400" s="96"/>
      <c r="L3400" s="69" t="str">
        <f>IF(TimeSpend[[#This Row],[Personnel number]]&lt;&gt;"",Utilization!$J$2,"")</f>
        <v/>
      </c>
      <c r="M3400" s="69" t="str">
        <f>IF(TimeSpend[[#This Row],[Personnel number]]&lt;&gt;"",VLOOKUP(TimeSpend[[#This Row],[Personnel number]],Users!A:B,2,0),"")</f>
        <v/>
      </c>
      <c r="N3400" s="69" t="str">
        <f>IF(TimeSpend[[#This Row],[Network Description]]&lt;&gt;"",VLOOKUP(TimeSpend[[#This Row],[Network Description]],Projects!A:C,3,0),"")</f>
        <v/>
      </c>
      <c r="O3400" s="69" t="str">
        <f>IF(TimeSpend[[#This Row],[Activity]]&lt;&gt;"",VLOOKUP(TimeSpend[[#This Row],[Activity]],Activity,2,FALSE),"")</f>
        <v/>
      </c>
    </row>
    <row r="3401" spans="3:15" ht="16.5" customHeight="1" x14ac:dyDescent="0.25">
      <c r="C3401" s="68" t="str">
        <f t="shared" si="56"/>
        <v/>
      </c>
      <c r="D3401" s="69" t="str">
        <f>IF(TimeSpend[[#This Row],[Network Description]]&lt;&gt;"",VLOOKUP(TimeSpend[[#This Row],[Network Description]],Projects!A:B,2,0),"")</f>
        <v/>
      </c>
      <c r="F3401" s="96"/>
      <c r="L3401" s="69" t="str">
        <f>IF(TimeSpend[[#This Row],[Personnel number]]&lt;&gt;"",Utilization!$J$2,"")</f>
        <v/>
      </c>
      <c r="M3401" s="69" t="str">
        <f>IF(TimeSpend[[#This Row],[Personnel number]]&lt;&gt;"",VLOOKUP(TimeSpend[[#This Row],[Personnel number]],Users!A:B,2,0),"")</f>
        <v/>
      </c>
      <c r="N3401" s="69" t="str">
        <f>IF(TimeSpend[[#This Row],[Network Description]]&lt;&gt;"",VLOOKUP(TimeSpend[[#This Row],[Network Description]],Projects!A:C,3,0),"")</f>
        <v/>
      </c>
      <c r="O3401" s="69" t="str">
        <f>IF(TimeSpend[[#This Row],[Activity]]&lt;&gt;"",VLOOKUP(TimeSpend[[#This Row],[Activity]],Activity,2,FALSE),"")</f>
        <v/>
      </c>
    </row>
    <row r="3402" spans="3:15" ht="16.5" customHeight="1" x14ac:dyDescent="0.25">
      <c r="C3402" s="68" t="str">
        <f t="shared" si="56"/>
        <v/>
      </c>
      <c r="D3402" s="69" t="str">
        <f>IF(TimeSpend[[#This Row],[Network Description]]&lt;&gt;"",VLOOKUP(TimeSpend[[#This Row],[Network Description]],Projects!A:B,2,0),"")</f>
        <v/>
      </c>
      <c r="F3402" s="96"/>
      <c r="L3402" s="69" t="str">
        <f>IF(TimeSpend[[#This Row],[Personnel number]]&lt;&gt;"",Utilization!$J$2,"")</f>
        <v/>
      </c>
      <c r="M3402" s="69" t="str">
        <f>IF(TimeSpend[[#This Row],[Personnel number]]&lt;&gt;"",VLOOKUP(TimeSpend[[#This Row],[Personnel number]],Users!A:B,2,0),"")</f>
        <v/>
      </c>
      <c r="N3402" s="69" t="str">
        <f>IF(TimeSpend[[#This Row],[Network Description]]&lt;&gt;"",VLOOKUP(TimeSpend[[#This Row],[Network Description]],Projects!A:C,3,0),"")</f>
        <v/>
      </c>
      <c r="O3402" s="69" t="str">
        <f>IF(TimeSpend[[#This Row],[Activity]]&lt;&gt;"",VLOOKUP(TimeSpend[[#This Row],[Activity]],Activity,2,FALSE),"")</f>
        <v/>
      </c>
    </row>
    <row r="3403" spans="3:15" ht="16.5" customHeight="1" x14ac:dyDescent="0.25">
      <c r="C3403" s="68" t="str">
        <f t="shared" si="56"/>
        <v/>
      </c>
      <c r="D3403" s="69" t="str">
        <f>IF(TimeSpend[[#This Row],[Network Description]]&lt;&gt;"",VLOOKUP(TimeSpend[[#This Row],[Network Description]],Projects!A:B,2,0),"")</f>
        <v/>
      </c>
      <c r="F3403" s="96"/>
      <c r="L3403" s="69" t="str">
        <f>IF(TimeSpend[[#This Row],[Personnel number]]&lt;&gt;"",Utilization!$J$2,"")</f>
        <v/>
      </c>
      <c r="M3403" s="69" t="str">
        <f>IF(TimeSpend[[#This Row],[Personnel number]]&lt;&gt;"",VLOOKUP(TimeSpend[[#This Row],[Personnel number]],Users!A:B,2,0),"")</f>
        <v/>
      </c>
      <c r="N3403" s="69" t="str">
        <f>IF(TimeSpend[[#This Row],[Network Description]]&lt;&gt;"",VLOOKUP(TimeSpend[[#This Row],[Network Description]],Projects!A:C,3,0),"")</f>
        <v/>
      </c>
      <c r="O3403" s="69" t="str">
        <f>IF(TimeSpend[[#This Row],[Activity]]&lt;&gt;"",VLOOKUP(TimeSpend[[#This Row],[Activity]],Activity,2,FALSE),"")</f>
        <v/>
      </c>
    </row>
    <row r="3404" spans="3:15" ht="16.5" customHeight="1" x14ac:dyDescent="0.25">
      <c r="C3404" s="68" t="str">
        <f t="shared" si="56"/>
        <v/>
      </c>
      <c r="D3404" s="69" t="str">
        <f>IF(TimeSpend[[#This Row],[Network Description]]&lt;&gt;"",VLOOKUP(TimeSpend[[#This Row],[Network Description]],Projects!A:B,2,0),"")</f>
        <v/>
      </c>
      <c r="F3404" s="96"/>
      <c r="L3404" s="69" t="str">
        <f>IF(TimeSpend[[#This Row],[Personnel number]]&lt;&gt;"",Utilization!$J$2,"")</f>
        <v/>
      </c>
      <c r="M3404" s="69" t="str">
        <f>IF(TimeSpend[[#This Row],[Personnel number]]&lt;&gt;"",VLOOKUP(TimeSpend[[#This Row],[Personnel number]],Users!A:B,2,0),"")</f>
        <v/>
      </c>
      <c r="N3404" s="69" t="str">
        <f>IF(TimeSpend[[#This Row],[Network Description]]&lt;&gt;"",VLOOKUP(TimeSpend[[#This Row],[Network Description]],Projects!A:C,3,0),"")</f>
        <v/>
      </c>
      <c r="O3404" s="69" t="str">
        <f>IF(TimeSpend[[#This Row],[Activity]]&lt;&gt;"",VLOOKUP(TimeSpend[[#This Row],[Activity]],Activity,2,FALSE),"")</f>
        <v/>
      </c>
    </row>
    <row r="3405" spans="3:15" ht="16.5" customHeight="1" x14ac:dyDescent="0.25">
      <c r="C3405" s="68" t="str">
        <f t="shared" si="56"/>
        <v/>
      </c>
      <c r="D3405" s="69" t="str">
        <f>IF(TimeSpend[[#This Row],[Network Description]]&lt;&gt;"",VLOOKUP(TimeSpend[[#This Row],[Network Description]],Projects!A:B,2,0),"")</f>
        <v/>
      </c>
      <c r="F3405" s="96"/>
      <c r="L3405" s="69" t="str">
        <f>IF(TimeSpend[[#This Row],[Personnel number]]&lt;&gt;"",Utilization!$J$2,"")</f>
        <v/>
      </c>
      <c r="M3405" s="69" t="str">
        <f>IF(TimeSpend[[#This Row],[Personnel number]]&lt;&gt;"",VLOOKUP(TimeSpend[[#This Row],[Personnel number]],Users!A:B,2,0),"")</f>
        <v/>
      </c>
      <c r="N3405" s="69" t="str">
        <f>IF(TimeSpend[[#This Row],[Network Description]]&lt;&gt;"",VLOOKUP(TimeSpend[[#This Row],[Network Description]],Projects!A:C,3,0),"")</f>
        <v/>
      </c>
      <c r="O3405" s="69" t="str">
        <f>IF(TimeSpend[[#This Row],[Activity]]&lt;&gt;"",VLOOKUP(TimeSpend[[#This Row],[Activity]],Activity,2,FALSE),"")</f>
        <v/>
      </c>
    </row>
    <row r="3406" spans="3:15" ht="16.5" customHeight="1" x14ac:dyDescent="0.25">
      <c r="C3406" s="68" t="str">
        <f t="shared" si="56"/>
        <v/>
      </c>
      <c r="D3406" s="69" t="str">
        <f>IF(TimeSpend[[#This Row],[Network Description]]&lt;&gt;"",VLOOKUP(TimeSpend[[#This Row],[Network Description]],Projects!A:B,2,0),"")</f>
        <v/>
      </c>
      <c r="F3406" s="96"/>
      <c r="L3406" s="69" t="str">
        <f>IF(TimeSpend[[#This Row],[Personnel number]]&lt;&gt;"",Utilization!$J$2,"")</f>
        <v/>
      </c>
      <c r="M3406" s="69" t="str">
        <f>IF(TimeSpend[[#This Row],[Personnel number]]&lt;&gt;"",VLOOKUP(TimeSpend[[#This Row],[Personnel number]],Users!A:B,2,0),"")</f>
        <v/>
      </c>
      <c r="N3406" s="69" t="str">
        <f>IF(TimeSpend[[#This Row],[Network Description]]&lt;&gt;"",VLOOKUP(TimeSpend[[#This Row],[Network Description]],Projects!A:C,3,0),"")</f>
        <v/>
      </c>
      <c r="O3406" s="69" t="str">
        <f>IF(TimeSpend[[#This Row],[Activity]]&lt;&gt;"",VLOOKUP(TimeSpend[[#This Row],[Activity]],Activity,2,FALSE),"")</f>
        <v/>
      </c>
    </row>
    <row r="3407" spans="3:15" ht="16.5" customHeight="1" x14ac:dyDescent="0.25">
      <c r="C3407" s="68" t="str">
        <f t="shared" si="56"/>
        <v/>
      </c>
      <c r="D3407" s="69" t="str">
        <f>IF(TimeSpend[[#This Row],[Network Description]]&lt;&gt;"",VLOOKUP(TimeSpend[[#This Row],[Network Description]],Projects!A:B,2,0),"")</f>
        <v/>
      </c>
      <c r="F3407" s="96"/>
      <c r="L3407" s="69" t="str">
        <f>IF(TimeSpend[[#This Row],[Personnel number]]&lt;&gt;"",Utilization!$J$2,"")</f>
        <v/>
      </c>
      <c r="M3407" s="69" t="str">
        <f>IF(TimeSpend[[#This Row],[Personnel number]]&lt;&gt;"",VLOOKUP(TimeSpend[[#This Row],[Personnel number]],Users!A:B,2,0),"")</f>
        <v/>
      </c>
      <c r="N3407" s="69" t="str">
        <f>IF(TimeSpend[[#This Row],[Network Description]]&lt;&gt;"",VLOOKUP(TimeSpend[[#This Row],[Network Description]],Projects!A:C,3,0),"")</f>
        <v/>
      </c>
      <c r="O3407" s="69" t="str">
        <f>IF(TimeSpend[[#This Row],[Activity]]&lt;&gt;"",VLOOKUP(TimeSpend[[#This Row],[Activity]],Activity,2,FALSE),"")</f>
        <v/>
      </c>
    </row>
    <row r="3408" spans="3:15" ht="16.5" customHeight="1" x14ac:dyDescent="0.25">
      <c r="C3408" s="68" t="str">
        <f t="shared" si="56"/>
        <v/>
      </c>
      <c r="D3408" s="69" t="str">
        <f>IF(TimeSpend[[#This Row],[Network Description]]&lt;&gt;"",VLOOKUP(TimeSpend[[#This Row],[Network Description]],Projects!A:B,2,0),"")</f>
        <v/>
      </c>
      <c r="F3408" s="96"/>
      <c r="L3408" s="69" t="str">
        <f>IF(TimeSpend[[#This Row],[Personnel number]]&lt;&gt;"",Utilization!$J$2,"")</f>
        <v/>
      </c>
      <c r="M3408" s="69" t="str">
        <f>IF(TimeSpend[[#This Row],[Personnel number]]&lt;&gt;"",VLOOKUP(TimeSpend[[#This Row],[Personnel number]],Users!A:B,2,0),"")</f>
        <v/>
      </c>
      <c r="N3408" s="69" t="str">
        <f>IF(TimeSpend[[#This Row],[Network Description]]&lt;&gt;"",VLOOKUP(TimeSpend[[#This Row],[Network Description]],Projects!A:C,3,0),"")</f>
        <v/>
      </c>
      <c r="O3408" s="69" t="str">
        <f>IF(TimeSpend[[#This Row],[Activity]]&lt;&gt;"",VLOOKUP(TimeSpend[[#This Row],[Activity]],Activity,2,FALSE),"")</f>
        <v/>
      </c>
    </row>
    <row r="3409" spans="3:15" ht="16.5" customHeight="1" x14ac:dyDescent="0.25">
      <c r="C3409" s="68" t="str">
        <f t="shared" si="56"/>
        <v/>
      </c>
      <c r="D3409" s="69" t="str">
        <f>IF(TimeSpend[[#This Row],[Network Description]]&lt;&gt;"",VLOOKUP(TimeSpend[[#This Row],[Network Description]],Projects!A:B,2,0),"")</f>
        <v/>
      </c>
      <c r="F3409" s="96"/>
      <c r="L3409" s="69" t="str">
        <f>IF(TimeSpend[[#This Row],[Personnel number]]&lt;&gt;"",Utilization!$J$2,"")</f>
        <v/>
      </c>
      <c r="M3409" s="69" t="str">
        <f>IF(TimeSpend[[#This Row],[Personnel number]]&lt;&gt;"",VLOOKUP(TimeSpend[[#This Row],[Personnel number]],Users!A:B,2,0),"")</f>
        <v/>
      </c>
      <c r="N3409" s="69" t="str">
        <f>IF(TimeSpend[[#This Row],[Network Description]]&lt;&gt;"",VLOOKUP(TimeSpend[[#This Row],[Network Description]],Projects!A:C,3,0),"")</f>
        <v/>
      </c>
      <c r="O3409" s="69" t="str">
        <f>IF(TimeSpend[[#This Row],[Activity]]&lt;&gt;"",VLOOKUP(TimeSpend[[#This Row],[Activity]],Activity,2,FALSE),"")</f>
        <v/>
      </c>
    </row>
    <row r="3410" spans="3:15" ht="16.5" customHeight="1" x14ac:dyDescent="0.25">
      <c r="C3410" s="68" t="str">
        <f t="shared" si="56"/>
        <v/>
      </c>
      <c r="D3410" s="69" t="str">
        <f>IF(TimeSpend[[#This Row],[Network Description]]&lt;&gt;"",VLOOKUP(TimeSpend[[#This Row],[Network Description]],Projects!A:B,2,0),"")</f>
        <v/>
      </c>
      <c r="F3410" s="96"/>
      <c r="L3410" s="69" t="str">
        <f>IF(TimeSpend[[#This Row],[Personnel number]]&lt;&gt;"",Utilization!$J$2,"")</f>
        <v/>
      </c>
      <c r="M3410" s="69" t="str">
        <f>IF(TimeSpend[[#This Row],[Personnel number]]&lt;&gt;"",VLOOKUP(TimeSpend[[#This Row],[Personnel number]],Users!A:B,2,0),"")</f>
        <v/>
      </c>
      <c r="N3410" s="69" t="str">
        <f>IF(TimeSpend[[#This Row],[Network Description]]&lt;&gt;"",VLOOKUP(TimeSpend[[#This Row],[Network Description]],Projects!A:C,3,0),"")</f>
        <v/>
      </c>
      <c r="O3410" s="69" t="str">
        <f>IF(TimeSpend[[#This Row],[Activity]]&lt;&gt;"",VLOOKUP(TimeSpend[[#This Row],[Activity]],Activity,2,FALSE),"")</f>
        <v/>
      </c>
    </row>
    <row r="3411" spans="3:15" ht="16.5" customHeight="1" x14ac:dyDescent="0.25">
      <c r="C3411" s="68" t="str">
        <f t="shared" si="56"/>
        <v/>
      </c>
      <c r="D3411" s="69" t="str">
        <f>IF(TimeSpend[[#This Row],[Network Description]]&lt;&gt;"",VLOOKUP(TimeSpend[[#This Row],[Network Description]],Projects!A:B,2,0),"")</f>
        <v/>
      </c>
      <c r="F3411" s="96"/>
      <c r="L3411" s="69" t="str">
        <f>IF(TimeSpend[[#This Row],[Personnel number]]&lt;&gt;"",Utilization!$J$2,"")</f>
        <v/>
      </c>
      <c r="M3411" s="69" t="str">
        <f>IF(TimeSpend[[#This Row],[Personnel number]]&lt;&gt;"",VLOOKUP(TimeSpend[[#This Row],[Personnel number]],Users!A:B,2,0),"")</f>
        <v/>
      </c>
      <c r="N3411" s="69" t="str">
        <f>IF(TimeSpend[[#This Row],[Network Description]]&lt;&gt;"",VLOOKUP(TimeSpend[[#This Row],[Network Description]],Projects!A:C,3,0),"")</f>
        <v/>
      </c>
      <c r="O3411" s="69" t="str">
        <f>IF(TimeSpend[[#This Row],[Activity]]&lt;&gt;"",VLOOKUP(TimeSpend[[#This Row],[Activity]],Activity,2,FALSE),"")</f>
        <v/>
      </c>
    </row>
    <row r="3412" spans="3:15" ht="16.5" customHeight="1" x14ac:dyDescent="0.25">
      <c r="C3412" s="68" t="str">
        <f t="shared" si="56"/>
        <v/>
      </c>
      <c r="D3412" s="69" t="str">
        <f>IF(TimeSpend[[#This Row],[Network Description]]&lt;&gt;"",VLOOKUP(TimeSpend[[#This Row],[Network Description]],Projects!A:B,2,0),"")</f>
        <v/>
      </c>
      <c r="F3412" s="96"/>
      <c r="L3412" s="69" t="str">
        <f>IF(TimeSpend[[#This Row],[Personnel number]]&lt;&gt;"",Utilization!$J$2,"")</f>
        <v/>
      </c>
      <c r="M3412" s="69" t="str">
        <f>IF(TimeSpend[[#This Row],[Personnel number]]&lt;&gt;"",VLOOKUP(TimeSpend[[#This Row],[Personnel number]],Users!A:B,2,0),"")</f>
        <v/>
      </c>
      <c r="N3412" s="69" t="str">
        <f>IF(TimeSpend[[#This Row],[Network Description]]&lt;&gt;"",VLOOKUP(TimeSpend[[#This Row],[Network Description]],Projects!A:C,3,0),"")</f>
        <v/>
      </c>
      <c r="O3412" s="69" t="str">
        <f>IF(TimeSpend[[#This Row],[Activity]]&lt;&gt;"",VLOOKUP(TimeSpend[[#This Row],[Activity]],Activity,2,FALSE),"")</f>
        <v/>
      </c>
    </row>
    <row r="3413" spans="3:15" ht="16.5" customHeight="1" x14ac:dyDescent="0.25">
      <c r="C3413" s="68" t="str">
        <f t="shared" si="56"/>
        <v/>
      </c>
      <c r="D3413" s="69" t="str">
        <f>IF(TimeSpend[[#This Row],[Network Description]]&lt;&gt;"",VLOOKUP(TimeSpend[[#This Row],[Network Description]],Projects!A:B,2,0),"")</f>
        <v/>
      </c>
      <c r="F3413" s="96"/>
      <c r="L3413" s="69" t="str">
        <f>IF(TimeSpend[[#This Row],[Personnel number]]&lt;&gt;"",Utilization!$J$2,"")</f>
        <v/>
      </c>
      <c r="M3413" s="69" t="str">
        <f>IF(TimeSpend[[#This Row],[Personnel number]]&lt;&gt;"",VLOOKUP(TimeSpend[[#This Row],[Personnel number]],Users!A:B,2,0),"")</f>
        <v/>
      </c>
      <c r="N3413" s="69" t="str">
        <f>IF(TimeSpend[[#This Row],[Network Description]]&lt;&gt;"",VLOOKUP(TimeSpend[[#This Row],[Network Description]],Projects!A:C,3,0),"")</f>
        <v/>
      </c>
      <c r="O3413" s="69" t="str">
        <f>IF(TimeSpend[[#This Row],[Activity]]&lt;&gt;"",VLOOKUP(TimeSpend[[#This Row],[Activity]],Activity,2,FALSE),"")</f>
        <v/>
      </c>
    </row>
    <row r="3414" spans="3:15" ht="16.5" customHeight="1" x14ac:dyDescent="0.25">
      <c r="C3414" s="68" t="str">
        <f t="shared" si="56"/>
        <v/>
      </c>
      <c r="D3414" s="69" t="str">
        <f>IF(TimeSpend[[#This Row],[Network Description]]&lt;&gt;"",VLOOKUP(TimeSpend[[#This Row],[Network Description]],Projects!A:B,2,0),"")</f>
        <v/>
      </c>
      <c r="F3414" s="96"/>
      <c r="L3414" s="69" t="str">
        <f>IF(TimeSpend[[#This Row],[Personnel number]]&lt;&gt;"",Utilization!$J$2,"")</f>
        <v/>
      </c>
      <c r="M3414" s="69" t="str">
        <f>IF(TimeSpend[[#This Row],[Personnel number]]&lt;&gt;"",VLOOKUP(TimeSpend[[#This Row],[Personnel number]],Users!A:B,2,0),"")</f>
        <v/>
      </c>
      <c r="N3414" s="69" t="str">
        <f>IF(TimeSpend[[#This Row],[Network Description]]&lt;&gt;"",VLOOKUP(TimeSpend[[#This Row],[Network Description]],Projects!A:C,3,0),"")</f>
        <v/>
      </c>
      <c r="O3414" s="69" t="str">
        <f>IF(TimeSpend[[#This Row],[Activity]]&lt;&gt;"",VLOOKUP(TimeSpend[[#This Row],[Activity]],Activity,2,FALSE),"")</f>
        <v/>
      </c>
    </row>
    <row r="3415" spans="3:15" ht="16.5" customHeight="1" x14ac:dyDescent="0.25">
      <c r="C3415" s="68" t="str">
        <f t="shared" si="56"/>
        <v/>
      </c>
      <c r="D3415" s="69" t="str">
        <f>IF(TimeSpend[[#This Row],[Network Description]]&lt;&gt;"",VLOOKUP(TimeSpend[[#This Row],[Network Description]],Projects!A:B,2,0),"")</f>
        <v/>
      </c>
      <c r="F3415" s="96"/>
      <c r="L3415" s="69" t="str">
        <f>IF(TimeSpend[[#This Row],[Personnel number]]&lt;&gt;"",Utilization!$J$2,"")</f>
        <v/>
      </c>
      <c r="M3415" s="69" t="str">
        <f>IF(TimeSpend[[#This Row],[Personnel number]]&lt;&gt;"",VLOOKUP(TimeSpend[[#This Row],[Personnel number]],Users!A:B,2,0),"")</f>
        <v/>
      </c>
      <c r="N3415" s="69" t="str">
        <f>IF(TimeSpend[[#This Row],[Network Description]]&lt;&gt;"",VLOOKUP(TimeSpend[[#This Row],[Network Description]],Projects!A:C,3,0),"")</f>
        <v/>
      </c>
      <c r="O3415" s="69" t="str">
        <f>IF(TimeSpend[[#This Row],[Activity]]&lt;&gt;"",VLOOKUP(TimeSpend[[#This Row],[Activity]],Activity,2,FALSE),"")</f>
        <v/>
      </c>
    </row>
    <row r="3416" spans="3:15" ht="16.5" customHeight="1" x14ac:dyDescent="0.25">
      <c r="C3416" s="68" t="str">
        <f t="shared" si="56"/>
        <v/>
      </c>
      <c r="D3416" s="69" t="str">
        <f>IF(TimeSpend[[#This Row],[Network Description]]&lt;&gt;"",VLOOKUP(TimeSpend[[#This Row],[Network Description]],Projects!A:B,2,0),"")</f>
        <v/>
      </c>
      <c r="F3416" s="96"/>
      <c r="L3416" s="69" t="str">
        <f>IF(TimeSpend[[#This Row],[Personnel number]]&lt;&gt;"",Utilization!$J$2,"")</f>
        <v/>
      </c>
      <c r="M3416" s="69" t="str">
        <f>IF(TimeSpend[[#This Row],[Personnel number]]&lt;&gt;"",VLOOKUP(TimeSpend[[#This Row],[Personnel number]],Users!A:B,2,0),"")</f>
        <v/>
      </c>
      <c r="N3416" s="69" t="str">
        <f>IF(TimeSpend[[#This Row],[Network Description]]&lt;&gt;"",VLOOKUP(TimeSpend[[#This Row],[Network Description]],Projects!A:C,3,0),"")</f>
        <v/>
      </c>
      <c r="O3416" s="69" t="str">
        <f>IF(TimeSpend[[#This Row],[Activity]]&lt;&gt;"",VLOOKUP(TimeSpend[[#This Row],[Activity]],Activity,2,FALSE),"")</f>
        <v/>
      </c>
    </row>
    <row r="3417" spans="3:15" ht="16.5" customHeight="1" x14ac:dyDescent="0.25">
      <c r="C3417" s="68" t="str">
        <f t="shared" si="56"/>
        <v/>
      </c>
      <c r="D3417" s="69" t="str">
        <f>IF(TimeSpend[[#This Row],[Network Description]]&lt;&gt;"",VLOOKUP(TimeSpend[[#This Row],[Network Description]],Projects!A:B,2,0),"")</f>
        <v/>
      </c>
      <c r="F3417" s="96"/>
      <c r="L3417" s="69" t="str">
        <f>IF(TimeSpend[[#This Row],[Personnel number]]&lt;&gt;"",Utilization!$J$2,"")</f>
        <v/>
      </c>
      <c r="M3417" s="69" t="str">
        <f>IF(TimeSpend[[#This Row],[Personnel number]]&lt;&gt;"",VLOOKUP(TimeSpend[[#This Row],[Personnel number]],Users!A:B,2,0),"")</f>
        <v/>
      </c>
      <c r="N3417" s="69" t="str">
        <f>IF(TimeSpend[[#This Row],[Network Description]]&lt;&gt;"",VLOOKUP(TimeSpend[[#This Row],[Network Description]],Projects!A:C,3,0),"")</f>
        <v/>
      </c>
      <c r="O3417" s="69" t="str">
        <f>IF(TimeSpend[[#This Row],[Activity]]&lt;&gt;"",VLOOKUP(TimeSpend[[#This Row],[Activity]],Activity,2,FALSE),"")</f>
        <v/>
      </c>
    </row>
    <row r="3418" spans="3:15" ht="16.5" customHeight="1" x14ac:dyDescent="0.25">
      <c r="C3418" s="68" t="str">
        <f t="shared" si="56"/>
        <v/>
      </c>
      <c r="D3418" s="69" t="str">
        <f>IF(TimeSpend[[#This Row],[Network Description]]&lt;&gt;"",VLOOKUP(TimeSpend[[#This Row],[Network Description]],Projects!A:B,2,0),"")</f>
        <v/>
      </c>
      <c r="F3418" s="96"/>
      <c r="L3418" s="69" t="str">
        <f>IF(TimeSpend[[#This Row],[Personnel number]]&lt;&gt;"",Utilization!$J$2,"")</f>
        <v/>
      </c>
      <c r="M3418" s="69" t="str">
        <f>IF(TimeSpend[[#This Row],[Personnel number]]&lt;&gt;"",VLOOKUP(TimeSpend[[#This Row],[Personnel number]],Users!A:B,2,0),"")</f>
        <v/>
      </c>
      <c r="N3418" s="69" t="str">
        <f>IF(TimeSpend[[#This Row],[Network Description]]&lt;&gt;"",VLOOKUP(TimeSpend[[#This Row],[Network Description]],Projects!A:C,3,0),"")</f>
        <v/>
      </c>
      <c r="O3418" s="69" t="str">
        <f>IF(TimeSpend[[#This Row],[Activity]]&lt;&gt;"",VLOOKUP(TimeSpend[[#This Row],[Activity]],Activity,2,FALSE),"")</f>
        <v/>
      </c>
    </row>
    <row r="3419" spans="3:15" ht="16.5" customHeight="1" x14ac:dyDescent="0.25">
      <c r="C3419" s="68" t="str">
        <f t="shared" si="56"/>
        <v/>
      </c>
      <c r="D3419" s="69" t="str">
        <f>IF(TimeSpend[[#This Row],[Network Description]]&lt;&gt;"",VLOOKUP(TimeSpend[[#This Row],[Network Description]],Projects!A:B,2,0),"")</f>
        <v/>
      </c>
      <c r="F3419" s="96"/>
      <c r="L3419" s="69" t="str">
        <f>IF(TimeSpend[[#This Row],[Personnel number]]&lt;&gt;"",Utilization!$J$2,"")</f>
        <v/>
      </c>
      <c r="M3419" s="69" t="str">
        <f>IF(TimeSpend[[#This Row],[Personnel number]]&lt;&gt;"",VLOOKUP(TimeSpend[[#This Row],[Personnel number]],Users!A:B,2,0),"")</f>
        <v/>
      </c>
      <c r="N3419" s="69" t="str">
        <f>IF(TimeSpend[[#This Row],[Network Description]]&lt;&gt;"",VLOOKUP(TimeSpend[[#This Row],[Network Description]],Projects!A:C,3,0),"")</f>
        <v/>
      </c>
      <c r="O3419" s="69" t="str">
        <f>IF(TimeSpend[[#This Row],[Activity]]&lt;&gt;"",VLOOKUP(TimeSpend[[#This Row],[Activity]],Activity,2,FALSE),"")</f>
        <v/>
      </c>
    </row>
    <row r="3420" spans="3:15" ht="16.5" customHeight="1" x14ac:dyDescent="0.25">
      <c r="C3420" s="68" t="str">
        <f t="shared" si="56"/>
        <v/>
      </c>
      <c r="D3420" s="69" t="str">
        <f>IF(TimeSpend[[#This Row],[Network Description]]&lt;&gt;"",VLOOKUP(TimeSpend[[#This Row],[Network Description]],Projects!A:B,2,0),"")</f>
        <v/>
      </c>
      <c r="F3420" s="96"/>
      <c r="L3420" s="69" t="str">
        <f>IF(TimeSpend[[#This Row],[Personnel number]]&lt;&gt;"",Utilization!$J$2,"")</f>
        <v/>
      </c>
      <c r="M3420" s="69" t="str">
        <f>IF(TimeSpend[[#This Row],[Personnel number]]&lt;&gt;"",VLOOKUP(TimeSpend[[#This Row],[Personnel number]],Users!A:B,2,0),"")</f>
        <v/>
      </c>
      <c r="N3420" s="69" t="str">
        <f>IF(TimeSpend[[#This Row],[Network Description]]&lt;&gt;"",VLOOKUP(TimeSpend[[#This Row],[Network Description]],Projects!A:C,3,0),"")</f>
        <v/>
      </c>
      <c r="O3420" s="69" t="str">
        <f>IF(TimeSpend[[#This Row],[Activity]]&lt;&gt;"",VLOOKUP(TimeSpend[[#This Row],[Activity]],Activity,2,FALSE),"")</f>
        <v/>
      </c>
    </row>
    <row r="3421" spans="3:15" ht="16.5" customHeight="1" x14ac:dyDescent="0.25">
      <c r="C3421" s="68" t="str">
        <f t="shared" si="56"/>
        <v/>
      </c>
      <c r="D3421" s="69" t="str">
        <f>IF(TimeSpend[[#This Row],[Network Description]]&lt;&gt;"",VLOOKUP(TimeSpend[[#This Row],[Network Description]],Projects!A:B,2,0),"")</f>
        <v/>
      </c>
      <c r="F3421" s="96"/>
      <c r="L3421" s="69" t="str">
        <f>IF(TimeSpend[[#This Row],[Personnel number]]&lt;&gt;"",Utilization!$J$2,"")</f>
        <v/>
      </c>
      <c r="M3421" s="69" t="str">
        <f>IF(TimeSpend[[#This Row],[Personnel number]]&lt;&gt;"",VLOOKUP(TimeSpend[[#This Row],[Personnel number]],Users!A:B,2,0),"")</f>
        <v/>
      </c>
      <c r="N3421" s="69" t="str">
        <f>IF(TimeSpend[[#This Row],[Network Description]]&lt;&gt;"",VLOOKUP(TimeSpend[[#This Row],[Network Description]],Projects!A:C,3,0),"")</f>
        <v/>
      </c>
      <c r="O3421" s="69" t="str">
        <f>IF(TimeSpend[[#This Row],[Activity]]&lt;&gt;"",VLOOKUP(TimeSpend[[#This Row],[Activity]],Activity,2,FALSE),"")</f>
        <v/>
      </c>
    </row>
    <row r="3422" spans="3:15" ht="16.5" customHeight="1" x14ac:dyDescent="0.25">
      <c r="C3422" s="68" t="str">
        <f t="shared" si="56"/>
        <v/>
      </c>
      <c r="D3422" s="69" t="str">
        <f>IF(TimeSpend[[#This Row],[Network Description]]&lt;&gt;"",VLOOKUP(TimeSpend[[#This Row],[Network Description]],Projects!A:B,2,0),"")</f>
        <v/>
      </c>
      <c r="F3422" s="96"/>
      <c r="L3422" s="69" t="str">
        <f>IF(TimeSpend[[#This Row],[Personnel number]]&lt;&gt;"",Utilization!$J$2,"")</f>
        <v/>
      </c>
      <c r="M3422" s="69" t="str">
        <f>IF(TimeSpend[[#This Row],[Personnel number]]&lt;&gt;"",VLOOKUP(TimeSpend[[#This Row],[Personnel number]],Users!A:B,2,0),"")</f>
        <v/>
      </c>
      <c r="N3422" s="69" t="str">
        <f>IF(TimeSpend[[#This Row],[Network Description]]&lt;&gt;"",VLOOKUP(TimeSpend[[#This Row],[Network Description]],Projects!A:C,3,0),"")</f>
        <v/>
      </c>
      <c r="O3422" s="69" t="str">
        <f>IF(TimeSpend[[#This Row],[Activity]]&lt;&gt;"",VLOOKUP(TimeSpend[[#This Row],[Activity]],Activity,2,FALSE),"")</f>
        <v/>
      </c>
    </row>
    <row r="3423" spans="3:15" ht="16.5" customHeight="1" x14ac:dyDescent="0.25">
      <c r="C3423" s="68" t="str">
        <f t="shared" si="56"/>
        <v/>
      </c>
      <c r="D3423" s="69" t="str">
        <f>IF(TimeSpend[[#This Row],[Network Description]]&lt;&gt;"",VLOOKUP(TimeSpend[[#This Row],[Network Description]],Projects!A:B,2,0),"")</f>
        <v/>
      </c>
      <c r="F3423" s="96"/>
      <c r="L3423" s="69" t="str">
        <f>IF(TimeSpend[[#This Row],[Personnel number]]&lt;&gt;"",Utilization!$J$2,"")</f>
        <v/>
      </c>
      <c r="M3423" s="69" t="str">
        <f>IF(TimeSpend[[#This Row],[Personnel number]]&lt;&gt;"",VLOOKUP(TimeSpend[[#This Row],[Personnel number]],Users!A:B,2,0),"")</f>
        <v/>
      </c>
      <c r="N3423" s="69" t="str">
        <f>IF(TimeSpend[[#This Row],[Network Description]]&lt;&gt;"",VLOOKUP(TimeSpend[[#This Row],[Network Description]],Projects!A:C,3,0),"")</f>
        <v/>
      </c>
      <c r="O3423" s="69" t="str">
        <f>IF(TimeSpend[[#This Row],[Activity]]&lt;&gt;"",VLOOKUP(TimeSpend[[#This Row],[Activity]],Activity,2,FALSE),"")</f>
        <v/>
      </c>
    </row>
    <row r="3424" spans="3:15" ht="16.5" customHeight="1" x14ac:dyDescent="0.25">
      <c r="C3424" s="68" t="str">
        <f t="shared" si="56"/>
        <v/>
      </c>
      <c r="D3424" s="69" t="str">
        <f>IF(TimeSpend[[#This Row],[Network Description]]&lt;&gt;"",VLOOKUP(TimeSpend[[#This Row],[Network Description]],Projects!A:B,2,0),"")</f>
        <v/>
      </c>
      <c r="F3424" s="96"/>
      <c r="L3424" s="69" t="str">
        <f>IF(TimeSpend[[#This Row],[Personnel number]]&lt;&gt;"",Utilization!$J$2,"")</f>
        <v/>
      </c>
      <c r="M3424" s="69" t="str">
        <f>IF(TimeSpend[[#This Row],[Personnel number]]&lt;&gt;"",VLOOKUP(TimeSpend[[#This Row],[Personnel number]],Users!A:B,2,0),"")</f>
        <v/>
      </c>
      <c r="N3424" s="69" t="str">
        <f>IF(TimeSpend[[#This Row],[Network Description]]&lt;&gt;"",VLOOKUP(TimeSpend[[#This Row],[Network Description]],Projects!A:C,3,0),"")</f>
        <v/>
      </c>
      <c r="O3424" s="69" t="str">
        <f>IF(TimeSpend[[#This Row],[Activity]]&lt;&gt;"",VLOOKUP(TimeSpend[[#This Row],[Activity]],Activity,2,FALSE),"")</f>
        <v/>
      </c>
    </row>
    <row r="3425" spans="3:15" ht="16.5" customHeight="1" x14ac:dyDescent="0.25">
      <c r="C3425" s="68" t="str">
        <f t="shared" si="56"/>
        <v/>
      </c>
      <c r="D3425" s="69" t="str">
        <f>IF(TimeSpend[[#This Row],[Network Description]]&lt;&gt;"",VLOOKUP(TimeSpend[[#This Row],[Network Description]],Projects!A:B,2,0),"")</f>
        <v/>
      </c>
      <c r="F3425" s="96"/>
      <c r="L3425" s="69" t="str">
        <f>IF(TimeSpend[[#This Row],[Personnel number]]&lt;&gt;"",Utilization!$J$2,"")</f>
        <v/>
      </c>
      <c r="M3425" s="69" t="str">
        <f>IF(TimeSpend[[#This Row],[Personnel number]]&lt;&gt;"",VLOOKUP(TimeSpend[[#This Row],[Personnel number]],Users!A:B,2,0),"")</f>
        <v/>
      </c>
      <c r="N3425" s="69" t="str">
        <f>IF(TimeSpend[[#This Row],[Network Description]]&lt;&gt;"",VLOOKUP(TimeSpend[[#This Row],[Network Description]],Projects!A:C,3,0),"")</f>
        <v/>
      </c>
      <c r="O3425" s="69" t="str">
        <f>IF(TimeSpend[[#This Row],[Activity]]&lt;&gt;"",VLOOKUP(TimeSpend[[#This Row],[Activity]],Activity,2,FALSE),"")</f>
        <v/>
      </c>
    </row>
    <row r="3426" spans="3:15" ht="16.5" customHeight="1" x14ac:dyDescent="0.25">
      <c r="C3426" s="68" t="str">
        <f t="shared" si="56"/>
        <v/>
      </c>
      <c r="D3426" s="69" t="str">
        <f>IF(TimeSpend[[#This Row],[Network Description]]&lt;&gt;"",VLOOKUP(TimeSpend[[#This Row],[Network Description]],Projects!A:B,2,0),"")</f>
        <v/>
      </c>
      <c r="F3426" s="96"/>
      <c r="L3426" s="69" t="str">
        <f>IF(TimeSpend[[#This Row],[Personnel number]]&lt;&gt;"",Utilization!$J$2,"")</f>
        <v/>
      </c>
      <c r="M3426" s="69" t="str">
        <f>IF(TimeSpend[[#This Row],[Personnel number]]&lt;&gt;"",VLOOKUP(TimeSpend[[#This Row],[Personnel number]],Users!A:B,2,0),"")</f>
        <v/>
      </c>
      <c r="N3426" s="69" t="str">
        <f>IF(TimeSpend[[#This Row],[Network Description]]&lt;&gt;"",VLOOKUP(TimeSpend[[#This Row],[Network Description]],Projects!A:C,3,0),"")</f>
        <v/>
      </c>
      <c r="O3426" s="69" t="str">
        <f>IF(TimeSpend[[#This Row],[Activity]]&lt;&gt;"",VLOOKUP(TimeSpend[[#This Row],[Activity]],Activity,2,FALSE),"")</f>
        <v/>
      </c>
    </row>
    <row r="3427" spans="3:15" ht="16.5" customHeight="1" x14ac:dyDescent="0.25">
      <c r="C3427" s="68" t="str">
        <f t="shared" si="56"/>
        <v/>
      </c>
      <c r="D3427" s="69" t="str">
        <f>IF(TimeSpend[[#This Row],[Network Description]]&lt;&gt;"",VLOOKUP(TimeSpend[[#This Row],[Network Description]],Projects!A:B,2,0),"")</f>
        <v/>
      </c>
      <c r="F3427" s="96"/>
      <c r="L3427" s="69" t="str">
        <f>IF(TimeSpend[[#This Row],[Personnel number]]&lt;&gt;"",Utilization!$J$2,"")</f>
        <v/>
      </c>
      <c r="M3427" s="69" t="str">
        <f>IF(TimeSpend[[#This Row],[Personnel number]]&lt;&gt;"",VLOOKUP(TimeSpend[[#This Row],[Personnel number]],Users!A:B,2,0),"")</f>
        <v/>
      </c>
      <c r="N3427" s="69" t="str">
        <f>IF(TimeSpend[[#This Row],[Network Description]]&lt;&gt;"",VLOOKUP(TimeSpend[[#This Row],[Network Description]],Projects!A:C,3,0),"")</f>
        <v/>
      </c>
      <c r="O3427" s="69" t="str">
        <f>IF(TimeSpend[[#This Row],[Activity]]&lt;&gt;"",VLOOKUP(TimeSpend[[#This Row],[Activity]],Activity,2,FALSE),"")</f>
        <v/>
      </c>
    </row>
    <row r="3428" spans="3:15" ht="16.5" customHeight="1" x14ac:dyDescent="0.25">
      <c r="C3428" s="68" t="str">
        <f t="shared" si="56"/>
        <v/>
      </c>
      <c r="D3428" s="69" t="str">
        <f>IF(TimeSpend[[#This Row],[Network Description]]&lt;&gt;"",VLOOKUP(TimeSpend[[#This Row],[Network Description]],Projects!A:B,2,0),"")</f>
        <v/>
      </c>
      <c r="F3428" s="96"/>
      <c r="L3428" s="69" t="str">
        <f>IF(TimeSpend[[#This Row],[Personnel number]]&lt;&gt;"",Utilization!$J$2,"")</f>
        <v/>
      </c>
      <c r="M3428" s="69" t="str">
        <f>IF(TimeSpend[[#This Row],[Personnel number]]&lt;&gt;"",VLOOKUP(TimeSpend[[#This Row],[Personnel number]],Users!A:B,2,0),"")</f>
        <v/>
      </c>
      <c r="N3428" s="69" t="str">
        <f>IF(TimeSpend[[#This Row],[Network Description]]&lt;&gt;"",VLOOKUP(TimeSpend[[#This Row],[Network Description]],Projects!A:C,3,0),"")</f>
        <v/>
      </c>
      <c r="O3428" s="69" t="str">
        <f>IF(TimeSpend[[#This Row],[Activity]]&lt;&gt;"",VLOOKUP(TimeSpend[[#This Row],[Activity]],Activity,2,FALSE),"")</f>
        <v/>
      </c>
    </row>
    <row r="3429" spans="3:15" ht="16.5" customHeight="1" x14ac:dyDescent="0.25">
      <c r="C3429" s="68" t="str">
        <f t="shared" si="56"/>
        <v/>
      </c>
      <c r="D3429" s="69" t="str">
        <f>IF(TimeSpend[[#This Row],[Network Description]]&lt;&gt;"",VLOOKUP(TimeSpend[[#This Row],[Network Description]],Projects!A:B,2,0),"")</f>
        <v/>
      </c>
      <c r="F3429" s="96"/>
      <c r="L3429" s="69" t="str">
        <f>IF(TimeSpend[[#This Row],[Personnel number]]&lt;&gt;"",Utilization!$J$2,"")</f>
        <v/>
      </c>
      <c r="M3429" s="69" t="str">
        <f>IF(TimeSpend[[#This Row],[Personnel number]]&lt;&gt;"",VLOOKUP(TimeSpend[[#This Row],[Personnel number]],Users!A:B,2,0),"")</f>
        <v/>
      </c>
      <c r="N3429" s="69" t="str">
        <f>IF(TimeSpend[[#This Row],[Network Description]]&lt;&gt;"",VLOOKUP(TimeSpend[[#This Row],[Network Description]],Projects!A:C,3,0),"")</f>
        <v/>
      </c>
      <c r="O3429" s="69" t="str">
        <f>IF(TimeSpend[[#This Row],[Activity]]&lt;&gt;"",VLOOKUP(TimeSpend[[#This Row],[Activity]],Activity,2,FALSE),"")</f>
        <v/>
      </c>
    </row>
    <row r="3430" spans="3:15" ht="16.5" customHeight="1" x14ac:dyDescent="0.25">
      <c r="C3430" s="68" t="str">
        <f t="shared" si="56"/>
        <v/>
      </c>
      <c r="D3430" s="69" t="str">
        <f>IF(TimeSpend[[#This Row],[Network Description]]&lt;&gt;"",VLOOKUP(TimeSpend[[#This Row],[Network Description]],Projects!A:B,2,0),"")</f>
        <v/>
      </c>
      <c r="F3430" s="96"/>
      <c r="L3430" s="69" t="str">
        <f>IF(TimeSpend[[#This Row],[Personnel number]]&lt;&gt;"",Utilization!$J$2,"")</f>
        <v/>
      </c>
      <c r="M3430" s="69" t="str">
        <f>IF(TimeSpend[[#This Row],[Personnel number]]&lt;&gt;"",VLOOKUP(TimeSpend[[#This Row],[Personnel number]],Users!A:B,2,0),"")</f>
        <v/>
      </c>
      <c r="N3430" s="69" t="str">
        <f>IF(TimeSpend[[#This Row],[Network Description]]&lt;&gt;"",VLOOKUP(TimeSpend[[#This Row],[Network Description]],Projects!A:C,3,0),"")</f>
        <v/>
      </c>
      <c r="O3430" s="69" t="str">
        <f>IF(TimeSpend[[#This Row],[Activity]]&lt;&gt;"",VLOOKUP(TimeSpend[[#This Row],[Activity]],Activity,2,FALSE),"")</f>
        <v/>
      </c>
    </row>
    <row r="3431" spans="3:15" ht="16.5" customHeight="1" x14ac:dyDescent="0.25">
      <c r="C3431" s="68" t="str">
        <f t="shared" si="56"/>
        <v/>
      </c>
      <c r="D3431" s="69" t="str">
        <f>IF(TimeSpend[[#This Row],[Network Description]]&lt;&gt;"",VLOOKUP(TimeSpend[[#This Row],[Network Description]],Projects!A:B,2,0),"")</f>
        <v/>
      </c>
      <c r="F3431" s="96"/>
      <c r="L3431" s="69" t="str">
        <f>IF(TimeSpend[[#This Row],[Personnel number]]&lt;&gt;"",Utilization!$J$2,"")</f>
        <v/>
      </c>
      <c r="M3431" s="69" t="str">
        <f>IF(TimeSpend[[#This Row],[Personnel number]]&lt;&gt;"",VLOOKUP(TimeSpend[[#This Row],[Personnel number]],Users!A:B,2,0),"")</f>
        <v/>
      </c>
      <c r="N3431" s="69" t="str">
        <f>IF(TimeSpend[[#This Row],[Network Description]]&lt;&gt;"",VLOOKUP(TimeSpend[[#This Row],[Network Description]],Projects!A:C,3,0),"")</f>
        <v/>
      </c>
      <c r="O3431" s="69" t="str">
        <f>IF(TimeSpend[[#This Row],[Activity]]&lt;&gt;"",VLOOKUP(TimeSpend[[#This Row],[Activity]],Activity,2,FALSE),"")</f>
        <v/>
      </c>
    </row>
    <row r="3432" spans="3:15" ht="16.5" customHeight="1" x14ac:dyDescent="0.25">
      <c r="C3432" s="68" t="str">
        <f t="shared" si="56"/>
        <v/>
      </c>
      <c r="D3432" s="69" t="str">
        <f>IF(TimeSpend[[#This Row],[Network Description]]&lt;&gt;"",VLOOKUP(TimeSpend[[#This Row],[Network Description]],Projects!A:B,2,0),"")</f>
        <v/>
      </c>
      <c r="F3432" s="96"/>
      <c r="L3432" s="69" t="str">
        <f>IF(TimeSpend[[#This Row],[Personnel number]]&lt;&gt;"",Utilization!$J$2,"")</f>
        <v/>
      </c>
      <c r="M3432" s="69" t="str">
        <f>IF(TimeSpend[[#This Row],[Personnel number]]&lt;&gt;"",VLOOKUP(TimeSpend[[#This Row],[Personnel number]],Users!A:B,2,0),"")</f>
        <v/>
      </c>
      <c r="N3432" s="69" t="str">
        <f>IF(TimeSpend[[#This Row],[Network Description]]&lt;&gt;"",VLOOKUP(TimeSpend[[#This Row],[Network Description]],Projects!A:C,3,0),"")</f>
        <v/>
      </c>
      <c r="O3432" s="69" t="str">
        <f>IF(TimeSpend[[#This Row],[Activity]]&lt;&gt;"",VLOOKUP(TimeSpend[[#This Row],[Activity]],Activity,2,FALSE),"")</f>
        <v/>
      </c>
    </row>
    <row r="3433" spans="3:15" ht="16.5" customHeight="1" x14ac:dyDescent="0.25">
      <c r="C3433" s="68" t="str">
        <f t="shared" si="56"/>
        <v/>
      </c>
      <c r="D3433" s="69" t="str">
        <f>IF(TimeSpend[[#This Row],[Network Description]]&lt;&gt;"",VLOOKUP(TimeSpend[[#This Row],[Network Description]],Projects!A:B,2,0),"")</f>
        <v/>
      </c>
      <c r="F3433" s="96"/>
      <c r="L3433" s="69" t="str">
        <f>IF(TimeSpend[[#This Row],[Personnel number]]&lt;&gt;"",Utilization!$J$2,"")</f>
        <v/>
      </c>
      <c r="M3433" s="69" t="str">
        <f>IF(TimeSpend[[#This Row],[Personnel number]]&lt;&gt;"",VLOOKUP(TimeSpend[[#This Row],[Personnel number]],Users!A:B,2,0),"")</f>
        <v/>
      </c>
      <c r="N3433" s="69" t="str">
        <f>IF(TimeSpend[[#This Row],[Network Description]]&lt;&gt;"",VLOOKUP(TimeSpend[[#This Row],[Network Description]],Projects!A:C,3,0),"")</f>
        <v/>
      </c>
      <c r="O3433" s="69" t="str">
        <f>IF(TimeSpend[[#This Row],[Activity]]&lt;&gt;"",VLOOKUP(TimeSpend[[#This Row],[Activity]],Activity,2,FALSE),"")</f>
        <v/>
      </c>
    </row>
    <row r="3434" spans="3:15" ht="16.5" customHeight="1" x14ac:dyDescent="0.25">
      <c r="C3434" s="68" t="str">
        <f t="shared" si="56"/>
        <v/>
      </c>
      <c r="D3434" s="69" t="str">
        <f>IF(TimeSpend[[#This Row],[Network Description]]&lt;&gt;"",VLOOKUP(TimeSpend[[#This Row],[Network Description]],Projects!A:B,2,0),"")</f>
        <v/>
      </c>
      <c r="F3434" s="96"/>
      <c r="L3434" s="69" t="str">
        <f>IF(TimeSpend[[#This Row],[Personnel number]]&lt;&gt;"",Utilization!$J$2,"")</f>
        <v/>
      </c>
      <c r="M3434" s="69" t="str">
        <f>IF(TimeSpend[[#This Row],[Personnel number]]&lt;&gt;"",VLOOKUP(TimeSpend[[#This Row],[Personnel number]],Users!A:B,2,0),"")</f>
        <v/>
      </c>
      <c r="N3434" s="69" t="str">
        <f>IF(TimeSpend[[#This Row],[Network Description]]&lt;&gt;"",VLOOKUP(TimeSpend[[#This Row],[Network Description]],Projects!A:C,3,0),"")</f>
        <v/>
      </c>
      <c r="O3434" s="69" t="str">
        <f>IF(TimeSpend[[#This Row],[Activity]]&lt;&gt;"",VLOOKUP(TimeSpend[[#This Row],[Activity]],Activity,2,FALSE),"")</f>
        <v/>
      </c>
    </row>
    <row r="3435" spans="3:15" ht="16.5" customHeight="1" x14ac:dyDescent="0.25">
      <c r="C3435" s="68" t="str">
        <f t="shared" si="56"/>
        <v/>
      </c>
      <c r="D3435" s="69" t="str">
        <f>IF(TimeSpend[[#This Row],[Network Description]]&lt;&gt;"",VLOOKUP(TimeSpend[[#This Row],[Network Description]],Projects!A:B,2,0),"")</f>
        <v/>
      </c>
      <c r="F3435" s="96"/>
      <c r="L3435" s="69" t="str">
        <f>IF(TimeSpend[[#This Row],[Personnel number]]&lt;&gt;"",Utilization!$J$2,"")</f>
        <v/>
      </c>
      <c r="M3435" s="69" t="str">
        <f>IF(TimeSpend[[#This Row],[Personnel number]]&lt;&gt;"",VLOOKUP(TimeSpend[[#This Row],[Personnel number]],Users!A:B,2,0),"")</f>
        <v/>
      </c>
      <c r="N3435" s="69" t="str">
        <f>IF(TimeSpend[[#This Row],[Network Description]]&lt;&gt;"",VLOOKUP(TimeSpend[[#This Row],[Network Description]],Projects!A:C,3,0),"")</f>
        <v/>
      </c>
      <c r="O3435" s="69" t="str">
        <f>IF(TimeSpend[[#This Row],[Activity]]&lt;&gt;"",VLOOKUP(TimeSpend[[#This Row],[Activity]],Activity,2,FALSE),"")</f>
        <v/>
      </c>
    </row>
    <row r="3436" spans="3:15" ht="16.5" customHeight="1" x14ac:dyDescent="0.25">
      <c r="C3436" s="68" t="str">
        <f t="shared" si="56"/>
        <v/>
      </c>
      <c r="D3436" s="69" t="str">
        <f>IF(TimeSpend[[#This Row],[Network Description]]&lt;&gt;"",VLOOKUP(TimeSpend[[#This Row],[Network Description]],Projects!A:B,2,0),"")</f>
        <v/>
      </c>
      <c r="F3436" s="96"/>
      <c r="L3436" s="69" t="str">
        <f>IF(TimeSpend[[#This Row],[Personnel number]]&lt;&gt;"",Utilization!$J$2,"")</f>
        <v/>
      </c>
      <c r="M3436" s="69" t="str">
        <f>IF(TimeSpend[[#This Row],[Personnel number]]&lt;&gt;"",VLOOKUP(TimeSpend[[#This Row],[Personnel number]],Users!A:B,2,0),"")</f>
        <v/>
      </c>
      <c r="N3436" s="69" t="str">
        <f>IF(TimeSpend[[#This Row],[Network Description]]&lt;&gt;"",VLOOKUP(TimeSpend[[#This Row],[Network Description]],Projects!A:C,3,0),"")</f>
        <v/>
      </c>
      <c r="O3436" s="69" t="str">
        <f>IF(TimeSpend[[#This Row],[Activity]]&lt;&gt;"",VLOOKUP(TimeSpend[[#This Row],[Activity]],Activity,2,FALSE),"")</f>
        <v/>
      </c>
    </row>
    <row r="3437" spans="3:15" ht="16.5" customHeight="1" x14ac:dyDescent="0.25">
      <c r="C3437" s="68" t="str">
        <f t="shared" si="56"/>
        <v/>
      </c>
      <c r="D3437" s="69" t="str">
        <f>IF(TimeSpend[[#This Row],[Network Description]]&lt;&gt;"",VLOOKUP(TimeSpend[[#This Row],[Network Description]],Projects!A:B,2,0),"")</f>
        <v/>
      </c>
      <c r="F3437" s="96"/>
      <c r="L3437" s="69" t="str">
        <f>IF(TimeSpend[[#This Row],[Personnel number]]&lt;&gt;"",Utilization!$J$2,"")</f>
        <v/>
      </c>
      <c r="M3437" s="69" t="str">
        <f>IF(TimeSpend[[#This Row],[Personnel number]]&lt;&gt;"",VLOOKUP(TimeSpend[[#This Row],[Personnel number]],Users!A:B,2,0),"")</f>
        <v/>
      </c>
      <c r="N3437" s="69" t="str">
        <f>IF(TimeSpend[[#This Row],[Network Description]]&lt;&gt;"",VLOOKUP(TimeSpend[[#This Row],[Network Description]],Projects!A:C,3,0),"")</f>
        <v/>
      </c>
      <c r="O3437" s="69" t="str">
        <f>IF(TimeSpend[[#This Row],[Activity]]&lt;&gt;"",VLOOKUP(TimeSpend[[#This Row],[Activity]],Activity,2,FALSE),"")</f>
        <v/>
      </c>
    </row>
    <row r="3438" spans="3:15" ht="16.5" customHeight="1" x14ac:dyDescent="0.25">
      <c r="C3438" s="68" t="str">
        <f t="shared" si="56"/>
        <v/>
      </c>
      <c r="D3438" s="69" t="str">
        <f>IF(TimeSpend[[#This Row],[Network Description]]&lt;&gt;"",VLOOKUP(TimeSpend[[#This Row],[Network Description]],Projects!A:B,2,0),"")</f>
        <v/>
      </c>
      <c r="F3438" s="96"/>
      <c r="L3438" s="69" t="str">
        <f>IF(TimeSpend[[#This Row],[Personnel number]]&lt;&gt;"",Utilization!$J$2,"")</f>
        <v/>
      </c>
      <c r="M3438" s="69" t="str">
        <f>IF(TimeSpend[[#This Row],[Personnel number]]&lt;&gt;"",VLOOKUP(TimeSpend[[#This Row],[Personnel number]],Users!A:B,2,0),"")</f>
        <v/>
      </c>
      <c r="N3438" s="69" t="str">
        <f>IF(TimeSpend[[#This Row],[Network Description]]&lt;&gt;"",VLOOKUP(TimeSpend[[#This Row],[Network Description]],Projects!A:C,3,0),"")</f>
        <v/>
      </c>
      <c r="O3438" s="69" t="str">
        <f>IF(TimeSpend[[#This Row],[Activity]]&lt;&gt;"",VLOOKUP(TimeSpend[[#This Row],[Activity]],Activity,2,FALSE),"")</f>
        <v/>
      </c>
    </row>
    <row r="3439" spans="3:15" ht="16.5" customHeight="1" x14ac:dyDescent="0.25">
      <c r="C3439" s="68" t="str">
        <f t="shared" si="56"/>
        <v/>
      </c>
      <c r="D3439" s="69" t="str">
        <f>IF(TimeSpend[[#This Row],[Network Description]]&lt;&gt;"",VLOOKUP(TimeSpend[[#This Row],[Network Description]],Projects!A:B,2,0),"")</f>
        <v/>
      </c>
      <c r="F3439" s="96"/>
      <c r="L3439" s="69" t="str">
        <f>IF(TimeSpend[[#This Row],[Personnel number]]&lt;&gt;"",Utilization!$J$2,"")</f>
        <v/>
      </c>
      <c r="M3439" s="69" t="str">
        <f>IF(TimeSpend[[#This Row],[Personnel number]]&lt;&gt;"",VLOOKUP(TimeSpend[[#This Row],[Personnel number]],Users!A:B,2,0),"")</f>
        <v/>
      </c>
      <c r="N3439" s="69" t="str">
        <f>IF(TimeSpend[[#This Row],[Network Description]]&lt;&gt;"",VLOOKUP(TimeSpend[[#This Row],[Network Description]],Projects!A:C,3,0),"")</f>
        <v/>
      </c>
      <c r="O3439" s="69" t="str">
        <f>IF(TimeSpend[[#This Row],[Activity]]&lt;&gt;"",VLOOKUP(TimeSpend[[#This Row],[Activity]],Activity,2,FALSE),"")</f>
        <v/>
      </c>
    </row>
    <row r="3440" spans="3:15" ht="16.5" customHeight="1" x14ac:dyDescent="0.25">
      <c r="C3440" s="68" t="str">
        <f t="shared" si="56"/>
        <v/>
      </c>
      <c r="D3440" s="69" t="str">
        <f>IF(TimeSpend[[#This Row],[Network Description]]&lt;&gt;"",VLOOKUP(TimeSpend[[#This Row],[Network Description]],Projects!A:B,2,0),"")</f>
        <v/>
      </c>
      <c r="F3440" s="96"/>
      <c r="L3440" s="69" t="str">
        <f>IF(TimeSpend[[#This Row],[Personnel number]]&lt;&gt;"",Utilization!$J$2,"")</f>
        <v/>
      </c>
      <c r="M3440" s="69" t="str">
        <f>IF(TimeSpend[[#This Row],[Personnel number]]&lt;&gt;"",VLOOKUP(TimeSpend[[#This Row],[Personnel number]],Users!A:B,2,0),"")</f>
        <v/>
      </c>
      <c r="N3440" s="69" t="str">
        <f>IF(TimeSpend[[#This Row],[Network Description]]&lt;&gt;"",VLOOKUP(TimeSpend[[#This Row],[Network Description]],Projects!A:C,3,0),"")</f>
        <v/>
      </c>
      <c r="O3440" s="69" t="str">
        <f>IF(TimeSpend[[#This Row],[Activity]]&lt;&gt;"",VLOOKUP(TimeSpend[[#This Row],[Activity]],Activity,2,FALSE),"")</f>
        <v/>
      </c>
    </row>
    <row r="3441" spans="3:15" ht="16.5" customHeight="1" x14ac:dyDescent="0.25">
      <c r="C3441" s="68" t="str">
        <f t="shared" si="56"/>
        <v/>
      </c>
      <c r="D3441" s="69" t="str">
        <f>IF(TimeSpend[[#This Row],[Network Description]]&lt;&gt;"",VLOOKUP(TimeSpend[[#This Row],[Network Description]],Projects!A:B,2,0),"")</f>
        <v/>
      </c>
      <c r="F3441" s="96"/>
      <c r="L3441" s="69" t="str">
        <f>IF(TimeSpend[[#This Row],[Personnel number]]&lt;&gt;"",Utilization!$J$2,"")</f>
        <v/>
      </c>
      <c r="M3441" s="69" t="str">
        <f>IF(TimeSpend[[#This Row],[Personnel number]]&lt;&gt;"",VLOOKUP(TimeSpend[[#This Row],[Personnel number]],Users!A:B,2,0),"")</f>
        <v/>
      </c>
      <c r="N3441" s="69" t="str">
        <f>IF(TimeSpend[[#This Row],[Network Description]]&lt;&gt;"",VLOOKUP(TimeSpend[[#This Row],[Network Description]],Projects!A:C,3,0),"")</f>
        <v/>
      </c>
      <c r="O3441" s="69" t="str">
        <f>IF(TimeSpend[[#This Row],[Activity]]&lt;&gt;"",VLOOKUP(TimeSpend[[#This Row],[Activity]],Activity,2,FALSE),"")</f>
        <v/>
      </c>
    </row>
    <row r="3442" spans="3:15" ht="16.5" customHeight="1" x14ac:dyDescent="0.25">
      <c r="C3442" s="68" t="str">
        <f t="shared" si="56"/>
        <v/>
      </c>
      <c r="D3442" s="69" t="str">
        <f>IF(TimeSpend[[#This Row],[Network Description]]&lt;&gt;"",VLOOKUP(TimeSpend[[#This Row],[Network Description]],Projects!A:B,2,0),"")</f>
        <v/>
      </c>
      <c r="F3442" s="96"/>
      <c r="L3442" s="69" t="str">
        <f>IF(TimeSpend[[#This Row],[Personnel number]]&lt;&gt;"",Utilization!$J$2,"")</f>
        <v/>
      </c>
      <c r="M3442" s="69" t="str">
        <f>IF(TimeSpend[[#This Row],[Personnel number]]&lt;&gt;"",VLOOKUP(TimeSpend[[#This Row],[Personnel number]],Users!A:B,2,0),"")</f>
        <v/>
      </c>
      <c r="N3442" s="69" t="str">
        <f>IF(TimeSpend[[#This Row],[Network Description]]&lt;&gt;"",VLOOKUP(TimeSpend[[#This Row],[Network Description]],Projects!A:C,3,0),"")</f>
        <v/>
      </c>
      <c r="O3442" s="69" t="str">
        <f>IF(TimeSpend[[#This Row],[Activity]]&lt;&gt;"",VLOOKUP(TimeSpend[[#This Row],[Activity]],Activity,2,FALSE),"")</f>
        <v/>
      </c>
    </row>
    <row r="3443" spans="3:15" ht="16.5" customHeight="1" x14ac:dyDescent="0.25">
      <c r="C3443" s="68" t="str">
        <f t="shared" si="56"/>
        <v/>
      </c>
      <c r="D3443" s="69" t="str">
        <f>IF(TimeSpend[[#This Row],[Network Description]]&lt;&gt;"",VLOOKUP(TimeSpend[[#This Row],[Network Description]],Projects!A:B,2,0),"")</f>
        <v/>
      </c>
      <c r="F3443" s="96"/>
      <c r="L3443" s="69" t="str">
        <f>IF(TimeSpend[[#This Row],[Personnel number]]&lt;&gt;"",Utilization!$J$2,"")</f>
        <v/>
      </c>
      <c r="M3443" s="69" t="str">
        <f>IF(TimeSpend[[#This Row],[Personnel number]]&lt;&gt;"",VLOOKUP(TimeSpend[[#This Row],[Personnel number]],Users!A:B,2,0),"")</f>
        <v/>
      </c>
      <c r="N3443" s="69" t="str">
        <f>IF(TimeSpend[[#This Row],[Network Description]]&lt;&gt;"",VLOOKUP(TimeSpend[[#This Row],[Network Description]],Projects!A:C,3,0),"")</f>
        <v/>
      </c>
      <c r="O3443" s="69" t="str">
        <f>IF(TimeSpend[[#This Row],[Activity]]&lt;&gt;"",VLOOKUP(TimeSpend[[#This Row],[Activity]],Activity,2,FALSE),"")</f>
        <v/>
      </c>
    </row>
    <row r="3444" spans="3:15" ht="16.5" customHeight="1" x14ac:dyDescent="0.25">
      <c r="C3444" s="68" t="str">
        <f t="shared" si="56"/>
        <v/>
      </c>
      <c r="D3444" s="69" t="str">
        <f>IF(TimeSpend[[#This Row],[Network Description]]&lt;&gt;"",VLOOKUP(TimeSpend[[#This Row],[Network Description]],Projects!A:B,2,0),"")</f>
        <v/>
      </c>
      <c r="F3444" s="96"/>
      <c r="L3444" s="69" t="str">
        <f>IF(TimeSpend[[#This Row],[Personnel number]]&lt;&gt;"",Utilization!$J$2,"")</f>
        <v/>
      </c>
      <c r="M3444" s="69" t="str">
        <f>IF(TimeSpend[[#This Row],[Personnel number]]&lt;&gt;"",VLOOKUP(TimeSpend[[#This Row],[Personnel number]],Users!A:B,2,0),"")</f>
        <v/>
      </c>
      <c r="N3444" s="69" t="str">
        <f>IF(TimeSpend[[#This Row],[Network Description]]&lt;&gt;"",VLOOKUP(TimeSpend[[#This Row],[Network Description]],Projects!A:C,3,0),"")</f>
        <v/>
      </c>
      <c r="O3444" s="69" t="str">
        <f>IF(TimeSpend[[#This Row],[Activity]]&lt;&gt;"",VLOOKUP(TimeSpend[[#This Row],[Activity]],Activity,2,FALSE),"")</f>
        <v/>
      </c>
    </row>
    <row r="3445" spans="3:15" ht="16.5" customHeight="1" x14ac:dyDescent="0.25">
      <c r="C3445" s="68" t="str">
        <f t="shared" si="56"/>
        <v/>
      </c>
      <c r="D3445" s="69" t="str">
        <f>IF(TimeSpend[[#This Row],[Network Description]]&lt;&gt;"",VLOOKUP(TimeSpend[[#This Row],[Network Description]],Projects!A:B,2,0),"")</f>
        <v/>
      </c>
      <c r="F3445" s="96"/>
      <c r="L3445" s="69" t="str">
        <f>IF(TimeSpend[[#This Row],[Personnel number]]&lt;&gt;"",Utilization!$J$2,"")</f>
        <v/>
      </c>
      <c r="M3445" s="69" t="str">
        <f>IF(TimeSpend[[#This Row],[Personnel number]]&lt;&gt;"",VLOOKUP(TimeSpend[[#This Row],[Personnel number]],Users!A:B,2,0),"")</f>
        <v/>
      </c>
      <c r="N3445" s="69" t="str">
        <f>IF(TimeSpend[[#This Row],[Network Description]]&lt;&gt;"",VLOOKUP(TimeSpend[[#This Row],[Network Description]],Projects!A:C,3,0),"")</f>
        <v/>
      </c>
      <c r="O3445" s="69" t="str">
        <f>IF(TimeSpend[[#This Row],[Activity]]&lt;&gt;"",VLOOKUP(TimeSpend[[#This Row],[Activity]],Activity,2,FALSE),"")</f>
        <v/>
      </c>
    </row>
    <row r="3446" spans="3:15" ht="16.5" customHeight="1" x14ac:dyDescent="0.25">
      <c r="C3446" s="68" t="str">
        <f t="shared" si="56"/>
        <v/>
      </c>
      <c r="D3446" s="69" t="str">
        <f>IF(TimeSpend[[#This Row],[Network Description]]&lt;&gt;"",VLOOKUP(TimeSpend[[#This Row],[Network Description]],Projects!A:B,2,0),"")</f>
        <v/>
      </c>
      <c r="F3446" s="96"/>
      <c r="L3446" s="69" t="str">
        <f>IF(TimeSpend[[#This Row],[Personnel number]]&lt;&gt;"",Utilization!$J$2,"")</f>
        <v/>
      </c>
      <c r="M3446" s="69" t="str">
        <f>IF(TimeSpend[[#This Row],[Personnel number]]&lt;&gt;"",VLOOKUP(TimeSpend[[#This Row],[Personnel number]],Users!A:B,2,0),"")</f>
        <v/>
      </c>
      <c r="N3446" s="69" t="str">
        <f>IF(TimeSpend[[#This Row],[Network Description]]&lt;&gt;"",VLOOKUP(TimeSpend[[#This Row],[Network Description]],Projects!A:C,3,0),"")</f>
        <v/>
      </c>
      <c r="O3446" s="69" t="str">
        <f>IF(TimeSpend[[#This Row],[Activity]]&lt;&gt;"",VLOOKUP(TimeSpend[[#This Row],[Activity]],Activity,2,FALSE),"")</f>
        <v/>
      </c>
    </row>
    <row r="3447" spans="3:15" ht="16.5" customHeight="1" x14ac:dyDescent="0.25">
      <c r="C3447" s="68" t="str">
        <f t="shared" si="56"/>
        <v/>
      </c>
      <c r="D3447" s="69" t="str">
        <f>IF(TimeSpend[[#This Row],[Network Description]]&lt;&gt;"",VLOOKUP(TimeSpend[[#This Row],[Network Description]],Projects!A:B,2,0),"")</f>
        <v/>
      </c>
      <c r="F3447" s="96"/>
      <c r="L3447" s="69" t="str">
        <f>IF(TimeSpend[[#This Row],[Personnel number]]&lt;&gt;"",Utilization!$J$2,"")</f>
        <v/>
      </c>
      <c r="M3447" s="69" t="str">
        <f>IF(TimeSpend[[#This Row],[Personnel number]]&lt;&gt;"",VLOOKUP(TimeSpend[[#This Row],[Personnel number]],Users!A:B,2,0),"")</f>
        <v/>
      </c>
      <c r="N3447" s="69" t="str">
        <f>IF(TimeSpend[[#This Row],[Network Description]]&lt;&gt;"",VLOOKUP(TimeSpend[[#This Row],[Network Description]],Projects!A:C,3,0),"")</f>
        <v/>
      </c>
      <c r="O3447" s="69" t="str">
        <f>IF(TimeSpend[[#This Row],[Activity]]&lt;&gt;"",VLOOKUP(TimeSpend[[#This Row],[Activity]],Activity,2,FALSE),"")</f>
        <v/>
      </c>
    </row>
    <row r="3448" spans="3:15" ht="16.5" customHeight="1" x14ac:dyDescent="0.25">
      <c r="C3448" s="68" t="str">
        <f t="shared" si="56"/>
        <v/>
      </c>
      <c r="D3448" s="69" t="str">
        <f>IF(TimeSpend[[#This Row],[Network Description]]&lt;&gt;"",VLOOKUP(TimeSpend[[#This Row],[Network Description]],Projects!A:B,2,0),"")</f>
        <v/>
      </c>
      <c r="F3448" s="96"/>
      <c r="L3448" s="69" t="str">
        <f>IF(TimeSpend[[#This Row],[Personnel number]]&lt;&gt;"",Utilization!$J$2,"")</f>
        <v/>
      </c>
      <c r="M3448" s="69" t="str">
        <f>IF(TimeSpend[[#This Row],[Personnel number]]&lt;&gt;"",VLOOKUP(TimeSpend[[#This Row],[Personnel number]],Users!A:B,2,0),"")</f>
        <v/>
      </c>
      <c r="N3448" s="69" t="str">
        <f>IF(TimeSpend[[#This Row],[Network Description]]&lt;&gt;"",VLOOKUP(TimeSpend[[#This Row],[Network Description]],Projects!A:C,3,0),"")</f>
        <v/>
      </c>
      <c r="O3448" s="69" t="str">
        <f>IF(TimeSpend[[#This Row],[Activity]]&lt;&gt;"",VLOOKUP(TimeSpend[[#This Row],[Activity]],Activity,2,FALSE),"")</f>
        <v/>
      </c>
    </row>
    <row r="3449" spans="3:15" ht="16.5" customHeight="1" x14ac:dyDescent="0.25">
      <c r="C3449" s="68" t="str">
        <f t="shared" si="56"/>
        <v/>
      </c>
      <c r="D3449" s="69" t="str">
        <f>IF(TimeSpend[[#This Row],[Network Description]]&lt;&gt;"",VLOOKUP(TimeSpend[[#This Row],[Network Description]],Projects!A:B,2,0),"")</f>
        <v/>
      </c>
      <c r="F3449" s="96"/>
      <c r="L3449" s="69" t="str">
        <f>IF(TimeSpend[[#This Row],[Personnel number]]&lt;&gt;"",Utilization!$J$2,"")</f>
        <v/>
      </c>
      <c r="M3449" s="69" t="str">
        <f>IF(TimeSpend[[#This Row],[Personnel number]]&lt;&gt;"",VLOOKUP(TimeSpend[[#This Row],[Personnel number]],Users!A:B,2,0),"")</f>
        <v/>
      </c>
      <c r="N3449" s="69" t="str">
        <f>IF(TimeSpend[[#This Row],[Network Description]]&lt;&gt;"",VLOOKUP(TimeSpend[[#This Row],[Network Description]],Projects!A:C,3,0),"")</f>
        <v/>
      </c>
      <c r="O3449" s="69" t="str">
        <f>IF(TimeSpend[[#This Row],[Activity]]&lt;&gt;"",VLOOKUP(TimeSpend[[#This Row],[Activity]],Activity,2,FALSE),"")</f>
        <v/>
      </c>
    </row>
    <row r="3450" spans="3:15" ht="16.5" customHeight="1" x14ac:dyDescent="0.25">
      <c r="C3450" s="68" t="str">
        <f t="shared" si="56"/>
        <v/>
      </c>
      <c r="D3450" s="69" t="str">
        <f>IF(TimeSpend[[#This Row],[Network Description]]&lt;&gt;"",VLOOKUP(TimeSpend[[#This Row],[Network Description]],Projects!A:B,2,0),"")</f>
        <v/>
      </c>
      <c r="F3450" s="96"/>
      <c r="L3450" s="69" t="str">
        <f>IF(TimeSpend[[#This Row],[Personnel number]]&lt;&gt;"",Utilization!$J$2,"")</f>
        <v/>
      </c>
      <c r="M3450" s="69" t="str">
        <f>IF(TimeSpend[[#This Row],[Personnel number]]&lt;&gt;"",VLOOKUP(TimeSpend[[#This Row],[Personnel number]],Users!A:B,2,0),"")</f>
        <v/>
      </c>
      <c r="N3450" s="69" t="str">
        <f>IF(TimeSpend[[#This Row],[Network Description]]&lt;&gt;"",VLOOKUP(TimeSpend[[#This Row],[Network Description]],Projects!A:C,3,0),"")</f>
        <v/>
      </c>
      <c r="O3450" s="69" t="str">
        <f>IF(TimeSpend[[#This Row],[Activity]]&lt;&gt;"",VLOOKUP(TimeSpend[[#This Row],[Activity]],Activity,2,FALSE),"")</f>
        <v/>
      </c>
    </row>
    <row r="3451" spans="3:15" ht="16.5" customHeight="1" x14ac:dyDescent="0.25">
      <c r="C3451" s="68" t="str">
        <f t="shared" si="56"/>
        <v/>
      </c>
      <c r="D3451" s="69" t="str">
        <f>IF(TimeSpend[[#This Row],[Network Description]]&lt;&gt;"",VLOOKUP(TimeSpend[[#This Row],[Network Description]],Projects!A:B,2,0),"")</f>
        <v/>
      </c>
      <c r="F3451" s="96"/>
      <c r="L3451" s="69" t="str">
        <f>IF(TimeSpend[[#This Row],[Personnel number]]&lt;&gt;"",Utilization!$J$2,"")</f>
        <v/>
      </c>
      <c r="M3451" s="69" t="str">
        <f>IF(TimeSpend[[#This Row],[Personnel number]]&lt;&gt;"",VLOOKUP(TimeSpend[[#This Row],[Personnel number]],Users!A:B,2,0),"")</f>
        <v/>
      </c>
      <c r="N3451" s="69" t="str">
        <f>IF(TimeSpend[[#This Row],[Network Description]]&lt;&gt;"",VLOOKUP(TimeSpend[[#This Row],[Network Description]],Projects!A:C,3,0),"")</f>
        <v/>
      </c>
      <c r="O3451" s="69" t="str">
        <f>IF(TimeSpend[[#This Row],[Activity]]&lt;&gt;"",VLOOKUP(TimeSpend[[#This Row],[Activity]],Activity,2,FALSE),"")</f>
        <v/>
      </c>
    </row>
    <row r="3452" spans="3:15" ht="16.5" customHeight="1" x14ac:dyDescent="0.25">
      <c r="C3452" s="68" t="str">
        <f t="shared" si="56"/>
        <v/>
      </c>
      <c r="D3452" s="69" t="str">
        <f>IF(TimeSpend[[#This Row],[Network Description]]&lt;&gt;"",VLOOKUP(TimeSpend[[#This Row],[Network Description]],Projects!A:B,2,0),"")</f>
        <v/>
      </c>
      <c r="F3452" s="96"/>
      <c r="L3452" s="69" t="str">
        <f>IF(TimeSpend[[#This Row],[Personnel number]]&lt;&gt;"",Utilization!$J$2,"")</f>
        <v/>
      </c>
      <c r="M3452" s="69" t="str">
        <f>IF(TimeSpend[[#This Row],[Personnel number]]&lt;&gt;"",VLOOKUP(TimeSpend[[#This Row],[Personnel number]],Users!A:B,2,0),"")</f>
        <v/>
      </c>
      <c r="N3452" s="69" t="str">
        <f>IF(TimeSpend[[#This Row],[Network Description]]&lt;&gt;"",VLOOKUP(TimeSpend[[#This Row],[Network Description]],Projects!A:C,3,0),"")</f>
        <v/>
      </c>
      <c r="O3452" s="69" t="str">
        <f>IF(TimeSpend[[#This Row],[Activity]]&lt;&gt;"",VLOOKUP(TimeSpend[[#This Row],[Activity]],Activity,2,FALSE),"")</f>
        <v/>
      </c>
    </row>
    <row r="3453" spans="3:15" ht="16.5" customHeight="1" x14ac:dyDescent="0.25">
      <c r="C3453" s="68" t="str">
        <f t="shared" si="56"/>
        <v/>
      </c>
      <c r="D3453" s="69" t="str">
        <f>IF(TimeSpend[[#This Row],[Network Description]]&lt;&gt;"",VLOOKUP(TimeSpend[[#This Row],[Network Description]],Projects!A:B,2,0),"")</f>
        <v/>
      </c>
      <c r="F3453" s="96"/>
      <c r="L3453" s="69" t="str">
        <f>IF(TimeSpend[[#This Row],[Personnel number]]&lt;&gt;"",Utilization!$J$2,"")</f>
        <v/>
      </c>
      <c r="M3453" s="69" t="str">
        <f>IF(TimeSpend[[#This Row],[Personnel number]]&lt;&gt;"",VLOOKUP(TimeSpend[[#This Row],[Personnel number]],Users!A:B,2,0),"")</f>
        <v/>
      </c>
      <c r="N3453" s="69" t="str">
        <f>IF(TimeSpend[[#This Row],[Network Description]]&lt;&gt;"",VLOOKUP(TimeSpend[[#This Row],[Network Description]],Projects!A:C,3,0),"")</f>
        <v/>
      </c>
      <c r="O3453" s="69" t="str">
        <f>IF(TimeSpend[[#This Row],[Activity]]&lt;&gt;"",VLOOKUP(TimeSpend[[#This Row],[Activity]],Activity,2,FALSE),"")</f>
        <v/>
      </c>
    </row>
    <row r="3454" spans="3:15" ht="16.5" customHeight="1" x14ac:dyDescent="0.25">
      <c r="C3454" s="68" t="str">
        <f t="shared" si="56"/>
        <v/>
      </c>
      <c r="D3454" s="69" t="str">
        <f>IF(TimeSpend[[#This Row],[Network Description]]&lt;&gt;"",VLOOKUP(TimeSpend[[#This Row],[Network Description]],Projects!A:B,2,0),"")</f>
        <v/>
      </c>
      <c r="F3454" s="96"/>
      <c r="L3454" s="69" t="str">
        <f>IF(TimeSpend[[#This Row],[Personnel number]]&lt;&gt;"",Utilization!$J$2,"")</f>
        <v/>
      </c>
      <c r="M3454" s="69" t="str">
        <f>IF(TimeSpend[[#This Row],[Personnel number]]&lt;&gt;"",VLOOKUP(TimeSpend[[#This Row],[Personnel number]],Users!A:B,2,0),"")</f>
        <v/>
      </c>
      <c r="N3454" s="69" t="str">
        <f>IF(TimeSpend[[#This Row],[Network Description]]&lt;&gt;"",VLOOKUP(TimeSpend[[#This Row],[Network Description]],Projects!A:C,3,0),"")</f>
        <v/>
      </c>
      <c r="O3454" s="69" t="str">
        <f>IF(TimeSpend[[#This Row],[Activity]]&lt;&gt;"",VLOOKUP(TimeSpend[[#This Row],[Activity]],Activity,2,FALSE),"")</f>
        <v/>
      </c>
    </row>
    <row r="3455" spans="3:15" ht="16.5" customHeight="1" x14ac:dyDescent="0.25">
      <c r="C3455" s="68" t="str">
        <f t="shared" si="56"/>
        <v/>
      </c>
      <c r="D3455" s="69" t="str">
        <f>IF(TimeSpend[[#This Row],[Network Description]]&lt;&gt;"",VLOOKUP(TimeSpend[[#This Row],[Network Description]],Projects!A:B,2,0),"")</f>
        <v/>
      </c>
      <c r="F3455" s="96"/>
      <c r="L3455" s="69" t="str">
        <f>IF(TimeSpend[[#This Row],[Personnel number]]&lt;&gt;"",Utilization!$J$2,"")</f>
        <v/>
      </c>
      <c r="M3455" s="69" t="str">
        <f>IF(TimeSpend[[#This Row],[Personnel number]]&lt;&gt;"",VLOOKUP(TimeSpend[[#This Row],[Personnel number]],Users!A:B,2,0),"")</f>
        <v/>
      </c>
      <c r="N3455" s="69" t="str">
        <f>IF(TimeSpend[[#This Row],[Network Description]]&lt;&gt;"",VLOOKUP(TimeSpend[[#This Row],[Network Description]],Projects!A:C,3,0),"")</f>
        <v/>
      </c>
      <c r="O3455" s="69" t="str">
        <f>IF(TimeSpend[[#This Row],[Activity]]&lt;&gt;"",VLOOKUP(TimeSpend[[#This Row],[Activity]],Activity,2,FALSE),"")</f>
        <v/>
      </c>
    </row>
    <row r="3456" spans="3:15" ht="16.5" customHeight="1" x14ac:dyDescent="0.25">
      <c r="C3456" s="68" t="str">
        <f t="shared" si="56"/>
        <v/>
      </c>
      <c r="D3456" s="69" t="str">
        <f>IF(TimeSpend[[#This Row],[Network Description]]&lt;&gt;"",VLOOKUP(TimeSpend[[#This Row],[Network Description]],Projects!A:B,2,0),"")</f>
        <v/>
      </c>
      <c r="F3456" s="96"/>
      <c r="L3456" s="69" t="str">
        <f>IF(TimeSpend[[#This Row],[Personnel number]]&lt;&gt;"",Utilization!$J$2,"")</f>
        <v/>
      </c>
      <c r="M3456" s="69" t="str">
        <f>IF(TimeSpend[[#This Row],[Personnel number]]&lt;&gt;"",VLOOKUP(TimeSpend[[#This Row],[Personnel number]],Users!A:B,2,0),"")</f>
        <v/>
      </c>
      <c r="N3456" s="69" t="str">
        <f>IF(TimeSpend[[#This Row],[Network Description]]&lt;&gt;"",VLOOKUP(TimeSpend[[#This Row],[Network Description]],Projects!A:C,3,0),"")</f>
        <v/>
      </c>
      <c r="O3456" s="69" t="str">
        <f>IF(TimeSpend[[#This Row],[Activity]]&lt;&gt;"",VLOOKUP(TimeSpend[[#This Row],[Activity]],Activity,2,FALSE),"")</f>
        <v/>
      </c>
    </row>
    <row r="3457" spans="3:15" ht="16.5" customHeight="1" x14ac:dyDescent="0.25">
      <c r="C3457" s="68" t="str">
        <f t="shared" ref="C3457:C3520" si="57">IF((I3457-INT(I3457))*24-(H3457-INT(H3457))*24=0,"",(I3457-INT(I3457))*24-(H3457-INT(H3457))*24)</f>
        <v/>
      </c>
      <c r="D3457" s="69" t="str">
        <f>IF(TimeSpend[[#This Row],[Network Description]]&lt;&gt;"",VLOOKUP(TimeSpend[[#This Row],[Network Description]],Projects!A:B,2,0),"")</f>
        <v/>
      </c>
      <c r="F3457" s="96"/>
      <c r="L3457" s="69" t="str">
        <f>IF(TimeSpend[[#This Row],[Personnel number]]&lt;&gt;"",Utilization!$J$2,"")</f>
        <v/>
      </c>
      <c r="M3457" s="69" t="str">
        <f>IF(TimeSpend[[#This Row],[Personnel number]]&lt;&gt;"",VLOOKUP(TimeSpend[[#This Row],[Personnel number]],Users!A:B,2,0),"")</f>
        <v/>
      </c>
      <c r="N3457" s="69" t="str">
        <f>IF(TimeSpend[[#This Row],[Network Description]]&lt;&gt;"",VLOOKUP(TimeSpend[[#This Row],[Network Description]],Projects!A:C,3,0),"")</f>
        <v/>
      </c>
      <c r="O3457" s="69" t="str">
        <f>IF(TimeSpend[[#This Row],[Activity]]&lt;&gt;"",VLOOKUP(TimeSpend[[#This Row],[Activity]],Activity,2,FALSE),"")</f>
        <v/>
      </c>
    </row>
    <row r="3458" spans="3:15" ht="16.5" customHeight="1" x14ac:dyDescent="0.25">
      <c r="C3458" s="68" t="str">
        <f t="shared" si="57"/>
        <v/>
      </c>
      <c r="D3458" s="69" t="str">
        <f>IF(TimeSpend[[#This Row],[Network Description]]&lt;&gt;"",VLOOKUP(TimeSpend[[#This Row],[Network Description]],Projects!A:B,2,0),"")</f>
        <v/>
      </c>
      <c r="F3458" s="96"/>
      <c r="L3458" s="69" t="str">
        <f>IF(TimeSpend[[#This Row],[Personnel number]]&lt;&gt;"",Utilization!$J$2,"")</f>
        <v/>
      </c>
      <c r="M3458" s="69" t="str">
        <f>IF(TimeSpend[[#This Row],[Personnel number]]&lt;&gt;"",VLOOKUP(TimeSpend[[#This Row],[Personnel number]],Users!A:B,2,0),"")</f>
        <v/>
      </c>
      <c r="N3458" s="69" t="str">
        <f>IF(TimeSpend[[#This Row],[Network Description]]&lt;&gt;"",VLOOKUP(TimeSpend[[#This Row],[Network Description]],Projects!A:C,3,0),"")</f>
        <v/>
      </c>
      <c r="O3458" s="69" t="str">
        <f>IF(TimeSpend[[#This Row],[Activity]]&lt;&gt;"",VLOOKUP(TimeSpend[[#This Row],[Activity]],Activity,2,FALSE),"")</f>
        <v/>
      </c>
    </row>
    <row r="3459" spans="3:15" ht="16.5" customHeight="1" x14ac:dyDescent="0.25">
      <c r="C3459" s="68" t="str">
        <f t="shared" si="57"/>
        <v/>
      </c>
      <c r="D3459" s="69" t="str">
        <f>IF(TimeSpend[[#This Row],[Network Description]]&lt;&gt;"",VLOOKUP(TimeSpend[[#This Row],[Network Description]],Projects!A:B,2,0),"")</f>
        <v/>
      </c>
      <c r="F3459" s="96"/>
      <c r="L3459" s="69" t="str">
        <f>IF(TimeSpend[[#This Row],[Personnel number]]&lt;&gt;"",Utilization!$J$2,"")</f>
        <v/>
      </c>
      <c r="M3459" s="69" t="str">
        <f>IF(TimeSpend[[#This Row],[Personnel number]]&lt;&gt;"",VLOOKUP(TimeSpend[[#This Row],[Personnel number]],Users!A:B,2,0),"")</f>
        <v/>
      </c>
      <c r="N3459" s="69" t="str">
        <f>IF(TimeSpend[[#This Row],[Network Description]]&lt;&gt;"",VLOOKUP(TimeSpend[[#This Row],[Network Description]],Projects!A:C,3,0),"")</f>
        <v/>
      </c>
      <c r="O3459" s="69" t="str">
        <f>IF(TimeSpend[[#This Row],[Activity]]&lt;&gt;"",VLOOKUP(TimeSpend[[#This Row],[Activity]],Activity,2,FALSE),"")</f>
        <v/>
      </c>
    </row>
    <row r="3460" spans="3:15" ht="16.5" customHeight="1" x14ac:dyDescent="0.25">
      <c r="C3460" s="68" t="str">
        <f t="shared" si="57"/>
        <v/>
      </c>
      <c r="D3460" s="69" t="str">
        <f>IF(TimeSpend[[#This Row],[Network Description]]&lt;&gt;"",VLOOKUP(TimeSpend[[#This Row],[Network Description]],Projects!A:B,2,0),"")</f>
        <v/>
      </c>
      <c r="F3460" s="96"/>
      <c r="L3460" s="69" t="str">
        <f>IF(TimeSpend[[#This Row],[Personnel number]]&lt;&gt;"",Utilization!$J$2,"")</f>
        <v/>
      </c>
      <c r="M3460" s="69" t="str">
        <f>IF(TimeSpend[[#This Row],[Personnel number]]&lt;&gt;"",VLOOKUP(TimeSpend[[#This Row],[Personnel number]],Users!A:B,2,0),"")</f>
        <v/>
      </c>
      <c r="N3460" s="69" t="str">
        <f>IF(TimeSpend[[#This Row],[Network Description]]&lt;&gt;"",VLOOKUP(TimeSpend[[#This Row],[Network Description]],Projects!A:C,3,0),"")</f>
        <v/>
      </c>
      <c r="O3460" s="69" t="str">
        <f>IF(TimeSpend[[#This Row],[Activity]]&lt;&gt;"",VLOOKUP(TimeSpend[[#This Row],[Activity]],Activity,2,FALSE),"")</f>
        <v/>
      </c>
    </row>
    <row r="3461" spans="3:15" ht="16.5" customHeight="1" x14ac:dyDescent="0.25">
      <c r="C3461" s="68" t="str">
        <f t="shared" si="57"/>
        <v/>
      </c>
      <c r="D3461" s="69" t="str">
        <f>IF(TimeSpend[[#This Row],[Network Description]]&lt;&gt;"",VLOOKUP(TimeSpend[[#This Row],[Network Description]],Projects!A:B,2,0),"")</f>
        <v/>
      </c>
      <c r="F3461" s="96"/>
      <c r="L3461" s="69" t="str">
        <f>IF(TimeSpend[[#This Row],[Personnel number]]&lt;&gt;"",Utilization!$J$2,"")</f>
        <v/>
      </c>
      <c r="M3461" s="69" t="str">
        <f>IF(TimeSpend[[#This Row],[Personnel number]]&lt;&gt;"",VLOOKUP(TimeSpend[[#This Row],[Personnel number]],Users!A:B,2,0),"")</f>
        <v/>
      </c>
      <c r="N3461" s="69" t="str">
        <f>IF(TimeSpend[[#This Row],[Network Description]]&lt;&gt;"",VLOOKUP(TimeSpend[[#This Row],[Network Description]],Projects!A:C,3,0),"")</f>
        <v/>
      </c>
      <c r="O3461" s="69" t="str">
        <f>IF(TimeSpend[[#This Row],[Activity]]&lt;&gt;"",VLOOKUP(TimeSpend[[#This Row],[Activity]],Activity,2,FALSE),"")</f>
        <v/>
      </c>
    </row>
    <row r="3462" spans="3:15" ht="16.5" customHeight="1" x14ac:dyDescent="0.25">
      <c r="C3462" s="68" t="str">
        <f t="shared" si="57"/>
        <v/>
      </c>
      <c r="D3462" s="69" t="str">
        <f>IF(TimeSpend[[#This Row],[Network Description]]&lt;&gt;"",VLOOKUP(TimeSpend[[#This Row],[Network Description]],Projects!A:B,2,0),"")</f>
        <v/>
      </c>
      <c r="F3462" s="96"/>
      <c r="L3462" s="69" t="str">
        <f>IF(TimeSpend[[#This Row],[Personnel number]]&lt;&gt;"",Utilization!$J$2,"")</f>
        <v/>
      </c>
      <c r="M3462" s="69" t="str">
        <f>IF(TimeSpend[[#This Row],[Personnel number]]&lt;&gt;"",VLOOKUP(TimeSpend[[#This Row],[Personnel number]],Users!A:B,2,0),"")</f>
        <v/>
      </c>
      <c r="N3462" s="69" t="str">
        <f>IF(TimeSpend[[#This Row],[Network Description]]&lt;&gt;"",VLOOKUP(TimeSpend[[#This Row],[Network Description]],Projects!A:C,3,0),"")</f>
        <v/>
      </c>
      <c r="O3462" s="69" t="str">
        <f>IF(TimeSpend[[#This Row],[Activity]]&lt;&gt;"",VLOOKUP(TimeSpend[[#This Row],[Activity]],Activity,2,FALSE),"")</f>
        <v/>
      </c>
    </row>
    <row r="3463" spans="3:15" ht="16.5" customHeight="1" x14ac:dyDescent="0.25">
      <c r="C3463" s="68" t="str">
        <f t="shared" si="57"/>
        <v/>
      </c>
      <c r="D3463" s="69" t="str">
        <f>IF(TimeSpend[[#This Row],[Network Description]]&lt;&gt;"",VLOOKUP(TimeSpend[[#This Row],[Network Description]],Projects!A:B,2,0),"")</f>
        <v/>
      </c>
      <c r="F3463" s="96"/>
      <c r="L3463" s="69" t="str">
        <f>IF(TimeSpend[[#This Row],[Personnel number]]&lt;&gt;"",Utilization!$J$2,"")</f>
        <v/>
      </c>
      <c r="M3463" s="69" t="str">
        <f>IF(TimeSpend[[#This Row],[Personnel number]]&lt;&gt;"",VLOOKUP(TimeSpend[[#This Row],[Personnel number]],Users!A:B,2,0),"")</f>
        <v/>
      </c>
      <c r="N3463" s="69" t="str">
        <f>IF(TimeSpend[[#This Row],[Network Description]]&lt;&gt;"",VLOOKUP(TimeSpend[[#This Row],[Network Description]],Projects!A:C,3,0),"")</f>
        <v/>
      </c>
      <c r="O3463" s="69" t="str">
        <f>IF(TimeSpend[[#This Row],[Activity]]&lt;&gt;"",VLOOKUP(TimeSpend[[#This Row],[Activity]],Activity,2,FALSE),"")</f>
        <v/>
      </c>
    </row>
    <row r="3464" spans="3:15" ht="16.5" customHeight="1" x14ac:dyDescent="0.25">
      <c r="C3464" s="68" t="str">
        <f t="shared" si="57"/>
        <v/>
      </c>
      <c r="D3464" s="69" t="str">
        <f>IF(TimeSpend[[#This Row],[Network Description]]&lt;&gt;"",VLOOKUP(TimeSpend[[#This Row],[Network Description]],Projects!A:B,2,0),"")</f>
        <v/>
      </c>
      <c r="F3464" s="96"/>
      <c r="L3464" s="69" t="str">
        <f>IF(TimeSpend[[#This Row],[Personnel number]]&lt;&gt;"",Utilization!$J$2,"")</f>
        <v/>
      </c>
      <c r="M3464" s="69" t="str">
        <f>IF(TimeSpend[[#This Row],[Personnel number]]&lt;&gt;"",VLOOKUP(TimeSpend[[#This Row],[Personnel number]],Users!A:B,2,0),"")</f>
        <v/>
      </c>
      <c r="N3464" s="69" t="str">
        <f>IF(TimeSpend[[#This Row],[Network Description]]&lt;&gt;"",VLOOKUP(TimeSpend[[#This Row],[Network Description]],Projects!A:C,3,0),"")</f>
        <v/>
      </c>
      <c r="O3464" s="69" t="str">
        <f>IF(TimeSpend[[#This Row],[Activity]]&lt;&gt;"",VLOOKUP(TimeSpend[[#This Row],[Activity]],Activity,2,FALSE),"")</f>
        <v/>
      </c>
    </row>
    <row r="3465" spans="3:15" ht="16.5" customHeight="1" x14ac:dyDescent="0.25">
      <c r="C3465" s="68" t="str">
        <f t="shared" si="57"/>
        <v/>
      </c>
      <c r="D3465" s="69" t="str">
        <f>IF(TimeSpend[[#This Row],[Network Description]]&lt;&gt;"",VLOOKUP(TimeSpend[[#This Row],[Network Description]],Projects!A:B,2,0),"")</f>
        <v/>
      </c>
      <c r="F3465" s="96"/>
      <c r="L3465" s="69" t="str">
        <f>IF(TimeSpend[[#This Row],[Personnel number]]&lt;&gt;"",Utilization!$J$2,"")</f>
        <v/>
      </c>
      <c r="M3465" s="69" t="str">
        <f>IF(TimeSpend[[#This Row],[Personnel number]]&lt;&gt;"",VLOOKUP(TimeSpend[[#This Row],[Personnel number]],Users!A:B,2,0),"")</f>
        <v/>
      </c>
      <c r="N3465" s="69" t="str">
        <f>IF(TimeSpend[[#This Row],[Network Description]]&lt;&gt;"",VLOOKUP(TimeSpend[[#This Row],[Network Description]],Projects!A:C,3,0),"")</f>
        <v/>
      </c>
      <c r="O3465" s="69" t="str">
        <f>IF(TimeSpend[[#This Row],[Activity]]&lt;&gt;"",VLOOKUP(TimeSpend[[#This Row],[Activity]],Activity,2,FALSE),"")</f>
        <v/>
      </c>
    </row>
    <row r="3466" spans="3:15" ht="16.5" customHeight="1" x14ac:dyDescent="0.25">
      <c r="C3466" s="68" t="str">
        <f t="shared" si="57"/>
        <v/>
      </c>
      <c r="D3466" s="69" t="str">
        <f>IF(TimeSpend[[#This Row],[Network Description]]&lt;&gt;"",VLOOKUP(TimeSpend[[#This Row],[Network Description]],Projects!A:B,2,0),"")</f>
        <v/>
      </c>
      <c r="F3466" s="96"/>
      <c r="L3466" s="69" t="str">
        <f>IF(TimeSpend[[#This Row],[Personnel number]]&lt;&gt;"",Utilization!$J$2,"")</f>
        <v/>
      </c>
      <c r="M3466" s="69" t="str">
        <f>IF(TimeSpend[[#This Row],[Personnel number]]&lt;&gt;"",VLOOKUP(TimeSpend[[#This Row],[Personnel number]],Users!A:B,2,0),"")</f>
        <v/>
      </c>
      <c r="N3466" s="69" t="str">
        <f>IF(TimeSpend[[#This Row],[Network Description]]&lt;&gt;"",VLOOKUP(TimeSpend[[#This Row],[Network Description]],Projects!A:C,3,0),"")</f>
        <v/>
      </c>
      <c r="O3466" s="69" t="str">
        <f>IF(TimeSpend[[#This Row],[Activity]]&lt;&gt;"",VLOOKUP(TimeSpend[[#This Row],[Activity]],Activity,2,FALSE),"")</f>
        <v/>
      </c>
    </row>
    <row r="3467" spans="3:15" ht="16.5" customHeight="1" x14ac:dyDescent="0.25">
      <c r="C3467" s="68" t="str">
        <f t="shared" si="57"/>
        <v/>
      </c>
      <c r="D3467" s="69" t="str">
        <f>IF(TimeSpend[[#This Row],[Network Description]]&lt;&gt;"",VLOOKUP(TimeSpend[[#This Row],[Network Description]],Projects!A:B,2,0),"")</f>
        <v/>
      </c>
      <c r="F3467" s="96"/>
      <c r="L3467" s="69" t="str">
        <f>IF(TimeSpend[[#This Row],[Personnel number]]&lt;&gt;"",Utilization!$J$2,"")</f>
        <v/>
      </c>
      <c r="M3467" s="69" t="str">
        <f>IF(TimeSpend[[#This Row],[Personnel number]]&lt;&gt;"",VLOOKUP(TimeSpend[[#This Row],[Personnel number]],Users!A:B,2,0),"")</f>
        <v/>
      </c>
      <c r="N3467" s="69" t="str">
        <f>IF(TimeSpend[[#This Row],[Network Description]]&lt;&gt;"",VLOOKUP(TimeSpend[[#This Row],[Network Description]],Projects!A:C,3,0),"")</f>
        <v/>
      </c>
      <c r="O3467" s="69" t="str">
        <f>IF(TimeSpend[[#This Row],[Activity]]&lt;&gt;"",VLOOKUP(TimeSpend[[#This Row],[Activity]],Activity,2,FALSE),"")</f>
        <v/>
      </c>
    </row>
    <row r="3468" spans="3:15" ht="16.5" customHeight="1" x14ac:dyDescent="0.25">
      <c r="C3468" s="68" t="str">
        <f t="shared" si="57"/>
        <v/>
      </c>
      <c r="D3468" s="69" t="str">
        <f>IF(TimeSpend[[#This Row],[Network Description]]&lt;&gt;"",VLOOKUP(TimeSpend[[#This Row],[Network Description]],Projects!A:B,2,0),"")</f>
        <v/>
      </c>
      <c r="F3468" s="96"/>
      <c r="L3468" s="69" t="str">
        <f>IF(TimeSpend[[#This Row],[Personnel number]]&lt;&gt;"",Utilization!$J$2,"")</f>
        <v/>
      </c>
      <c r="M3468" s="69" t="str">
        <f>IF(TimeSpend[[#This Row],[Personnel number]]&lt;&gt;"",VLOOKUP(TimeSpend[[#This Row],[Personnel number]],Users!A:B,2,0),"")</f>
        <v/>
      </c>
      <c r="N3468" s="69" t="str">
        <f>IF(TimeSpend[[#This Row],[Network Description]]&lt;&gt;"",VLOOKUP(TimeSpend[[#This Row],[Network Description]],Projects!A:C,3,0),"")</f>
        <v/>
      </c>
      <c r="O3468" s="69" t="str">
        <f>IF(TimeSpend[[#This Row],[Activity]]&lt;&gt;"",VLOOKUP(TimeSpend[[#This Row],[Activity]],Activity,2,FALSE),"")</f>
        <v/>
      </c>
    </row>
    <row r="3469" spans="3:15" ht="16.5" customHeight="1" x14ac:dyDescent="0.25">
      <c r="C3469" s="68" t="str">
        <f t="shared" si="57"/>
        <v/>
      </c>
      <c r="D3469" s="69" t="str">
        <f>IF(TimeSpend[[#This Row],[Network Description]]&lt;&gt;"",VLOOKUP(TimeSpend[[#This Row],[Network Description]],Projects!A:B,2,0),"")</f>
        <v/>
      </c>
      <c r="F3469" s="96"/>
      <c r="L3469" s="69" t="str">
        <f>IF(TimeSpend[[#This Row],[Personnel number]]&lt;&gt;"",Utilization!$J$2,"")</f>
        <v/>
      </c>
      <c r="M3469" s="69" t="str">
        <f>IF(TimeSpend[[#This Row],[Personnel number]]&lt;&gt;"",VLOOKUP(TimeSpend[[#This Row],[Personnel number]],Users!A:B,2,0),"")</f>
        <v/>
      </c>
      <c r="N3469" s="69" t="str">
        <f>IF(TimeSpend[[#This Row],[Network Description]]&lt;&gt;"",VLOOKUP(TimeSpend[[#This Row],[Network Description]],Projects!A:C,3,0),"")</f>
        <v/>
      </c>
      <c r="O3469" s="69" t="str">
        <f>IF(TimeSpend[[#This Row],[Activity]]&lt;&gt;"",VLOOKUP(TimeSpend[[#This Row],[Activity]],Activity,2,FALSE),"")</f>
        <v/>
      </c>
    </row>
    <row r="3470" spans="3:15" ht="16.5" customHeight="1" x14ac:dyDescent="0.25">
      <c r="C3470" s="68" t="str">
        <f t="shared" si="57"/>
        <v/>
      </c>
      <c r="D3470" s="69" t="str">
        <f>IF(TimeSpend[[#This Row],[Network Description]]&lt;&gt;"",VLOOKUP(TimeSpend[[#This Row],[Network Description]],Projects!A:B,2,0),"")</f>
        <v/>
      </c>
      <c r="F3470" s="96"/>
      <c r="L3470" s="69" t="str">
        <f>IF(TimeSpend[[#This Row],[Personnel number]]&lt;&gt;"",Utilization!$J$2,"")</f>
        <v/>
      </c>
      <c r="M3470" s="69" t="str">
        <f>IF(TimeSpend[[#This Row],[Personnel number]]&lt;&gt;"",VLOOKUP(TimeSpend[[#This Row],[Personnel number]],Users!A:B,2,0),"")</f>
        <v/>
      </c>
      <c r="N3470" s="69" t="str">
        <f>IF(TimeSpend[[#This Row],[Network Description]]&lt;&gt;"",VLOOKUP(TimeSpend[[#This Row],[Network Description]],Projects!A:C,3,0),"")</f>
        <v/>
      </c>
      <c r="O3470" s="69" t="str">
        <f>IF(TimeSpend[[#This Row],[Activity]]&lt;&gt;"",VLOOKUP(TimeSpend[[#This Row],[Activity]],Activity,2,FALSE),"")</f>
        <v/>
      </c>
    </row>
    <row r="3471" spans="3:15" ht="16.5" customHeight="1" x14ac:dyDescent="0.25">
      <c r="C3471" s="68" t="str">
        <f t="shared" si="57"/>
        <v/>
      </c>
      <c r="D3471" s="69" t="str">
        <f>IF(TimeSpend[[#This Row],[Network Description]]&lt;&gt;"",VLOOKUP(TimeSpend[[#This Row],[Network Description]],Projects!A:B,2,0),"")</f>
        <v/>
      </c>
      <c r="F3471" s="96"/>
      <c r="L3471" s="69" t="str">
        <f>IF(TimeSpend[[#This Row],[Personnel number]]&lt;&gt;"",Utilization!$J$2,"")</f>
        <v/>
      </c>
      <c r="M3471" s="69" t="str">
        <f>IF(TimeSpend[[#This Row],[Personnel number]]&lt;&gt;"",VLOOKUP(TimeSpend[[#This Row],[Personnel number]],Users!A:B,2,0),"")</f>
        <v/>
      </c>
      <c r="N3471" s="69" t="str">
        <f>IF(TimeSpend[[#This Row],[Network Description]]&lt;&gt;"",VLOOKUP(TimeSpend[[#This Row],[Network Description]],Projects!A:C,3,0),"")</f>
        <v/>
      </c>
      <c r="O3471" s="69" t="str">
        <f>IF(TimeSpend[[#This Row],[Activity]]&lt;&gt;"",VLOOKUP(TimeSpend[[#This Row],[Activity]],Activity,2,FALSE),"")</f>
        <v/>
      </c>
    </row>
    <row r="3472" spans="3:15" ht="16.5" customHeight="1" x14ac:dyDescent="0.25">
      <c r="C3472" s="68" t="str">
        <f t="shared" si="57"/>
        <v/>
      </c>
      <c r="D3472" s="69" t="str">
        <f>IF(TimeSpend[[#This Row],[Network Description]]&lt;&gt;"",VLOOKUP(TimeSpend[[#This Row],[Network Description]],Projects!A:B,2,0),"")</f>
        <v/>
      </c>
      <c r="F3472" s="96"/>
      <c r="L3472" s="69" t="str">
        <f>IF(TimeSpend[[#This Row],[Personnel number]]&lt;&gt;"",Utilization!$J$2,"")</f>
        <v/>
      </c>
      <c r="M3472" s="69" t="str">
        <f>IF(TimeSpend[[#This Row],[Personnel number]]&lt;&gt;"",VLOOKUP(TimeSpend[[#This Row],[Personnel number]],Users!A:B,2,0),"")</f>
        <v/>
      </c>
      <c r="N3472" s="69" t="str">
        <f>IF(TimeSpend[[#This Row],[Network Description]]&lt;&gt;"",VLOOKUP(TimeSpend[[#This Row],[Network Description]],Projects!A:C,3,0),"")</f>
        <v/>
      </c>
      <c r="O3472" s="69" t="str">
        <f>IF(TimeSpend[[#This Row],[Activity]]&lt;&gt;"",VLOOKUP(TimeSpend[[#This Row],[Activity]],Activity,2,FALSE),"")</f>
        <v/>
      </c>
    </row>
    <row r="3473" spans="3:15" ht="16.5" customHeight="1" x14ac:dyDescent="0.25">
      <c r="C3473" s="68" t="str">
        <f t="shared" si="57"/>
        <v/>
      </c>
      <c r="D3473" s="69" t="str">
        <f>IF(TimeSpend[[#This Row],[Network Description]]&lt;&gt;"",VLOOKUP(TimeSpend[[#This Row],[Network Description]],Projects!A:B,2,0),"")</f>
        <v/>
      </c>
      <c r="F3473" s="96"/>
      <c r="L3473" s="69" t="str">
        <f>IF(TimeSpend[[#This Row],[Personnel number]]&lt;&gt;"",Utilization!$J$2,"")</f>
        <v/>
      </c>
      <c r="M3473" s="69" t="str">
        <f>IF(TimeSpend[[#This Row],[Personnel number]]&lt;&gt;"",VLOOKUP(TimeSpend[[#This Row],[Personnel number]],Users!A:B,2,0),"")</f>
        <v/>
      </c>
      <c r="N3473" s="69" t="str">
        <f>IF(TimeSpend[[#This Row],[Network Description]]&lt;&gt;"",VLOOKUP(TimeSpend[[#This Row],[Network Description]],Projects!A:C,3,0),"")</f>
        <v/>
      </c>
      <c r="O3473" s="69" t="str">
        <f>IF(TimeSpend[[#This Row],[Activity]]&lt;&gt;"",VLOOKUP(TimeSpend[[#This Row],[Activity]],Activity,2,FALSE),"")</f>
        <v/>
      </c>
    </row>
    <row r="3474" spans="3:15" ht="16.5" customHeight="1" x14ac:dyDescent="0.25">
      <c r="C3474" s="68" t="str">
        <f t="shared" si="57"/>
        <v/>
      </c>
      <c r="D3474" s="69" t="str">
        <f>IF(TimeSpend[[#This Row],[Network Description]]&lt;&gt;"",VLOOKUP(TimeSpend[[#This Row],[Network Description]],Projects!A:B,2,0),"")</f>
        <v/>
      </c>
      <c r="F3474" s="96"/>
      <c r="L3474" s="69" t="str">
        <f>IF(TimeSpend[[#This Row],[Personnel number]]&lt;&gt;"",Utilization!$J$2,"")</f>
        <v/>
      </c>
      <c r="M3474" s="69" t="str">
        <f>IF(TimeSpend[[#This Row],[Personnel number]]&lt;&gt;"",VLOOKUP(TimeSpend[[#This Row],[Personnel number]],Users!A:B,2,0),"")</f>
        <v/>
      </c>
      <c r="N3474" s="69" t="str">
        <f>IF(TimeSpend[[#This Row],[Network Description]]&lt;&gt;"",VLOOKUP(TimeSpend[[#This Row],[Network Description]],Projects!A:C,3,0),"")</f>
        <v/>
      </c>
      <c r="O3474" s="69" t="str">
        <f>IF(TimeSpend[[#This Row],[Activity]]&lt;&gt;"",VLOOKUP(TimeSpend[[#This Row],[Activity]],Activity,2,FALSE),"")</f>
        <v/>
      </c>
    </row>
    <row r="3475" spans="3:15" ht="16.5" customHeight="1" x14ac:dyDescent="0.25">
      <c r="C3475" s="68" t="str">
        <f t="shared" si="57"/>
        <v/>
      </c>
      <c r="D3475" s="69" t="str">
        <f>IF(TimeSpend[[#This Row],[Network Description]]&lt;&gt;"",VLOOKUP(TimeSpend[[#This Row],[Network Description]],Projects!A:B,2,0),"")</f>
        <v/>
      </c>
      <c r="F3475" s="96"/>
      <c r="L3475" s="69" t="str">
        <f>IF(TimeSpend[[#This Row],[Personnel number]]&lt;&gt;"",Utilization!$J$2,"")</f>
        <v/>
      </c>
      <c r="M3475" s="69" t="str">
        <f>IF(TimeSpend[[#This Row],[Personnel number]]&lt;&gt;"",VLOOKUP(TimeSpend[[#This Row],[Personnel number]],Users!A:B,2,0),"")</f>
        <v/>
      </c>
      <c r="N3475" s="69" t="str">
        <f>IF(TimeSpend[[#This Row],[Network Description]]&lt;&gt;"",VLOOKUP(TimeSpend[[#This Row],[Network Description]],Projects!A:C,3,0),"")</f>
        <v/>
      </c>
      <c r="O3475" s="69" t="str">
        <f>IF(TimeSpend[[#This Row],[Activity]]&lt;&gt;"",VLOOKUP(TimeSpend[[#This Row],[Activity]],Activity,2,FALSE),"")</f>
        <v/>
      </c>
    </row>
    <row r="3476" spans="3:15" ht="16.5" customHeight="1" x14ac:dyDescent="0.25">
      <c r="C3476" s="68" t="str">
        <f t="shared" si="57"/>
        <v/>
      </c>
      <c r="D3476" s="69" t="str">
        <f>IF(TimeSpend[[#This Row],[Network Description]]&lt;&gt;"",VLOOKUP(TimeSpend[[#This Row],[Network Description]],Projects!A:B,2,0),"")</f>
        <v/>
      </c>
      <c r="F3476" s="96"/>
      <c r="L3476" s="69" t="str">
        <f>IF(TimeSpend[[#This Row],[Personnel number]]&lt;&gt;"",Utilization!$J$2,"")</f>
        <v/>
      </c>
      <c r="M3476" s="69" t="str">
        <f>IF(TimeSpend[[#This Row],[Personnel number]]&lt;&gt;"",VLOOKUP(TimeSpend[[#This Row],[Personnel number]],Users!A:B,2,0),"")</f>
        <v/>
      </c>
      <c r="N3476" s="69" t="str">
        <f>IF(TimeSpend[[#This Row],[Network Description]]&lt;&gt;"",VLOOKUP(TimeSpend[[#This Row],[Network Description]],Projects!A:C,3,0),"")</f>
        <v/>
      </c>
      <c r="O3476" s="69" t="str">
        <f>IF(TimeSpend[[#This Row],[Activity]]&lt;&gt;"",VLOOKUP(TimeSpend[[#This Row],[Activity]],Activity,2,FALSE),"")</f>
        <v/>
      </c>
    </row>
    <row r="3477" spans="3:15" ht="16.5" customHeight="1" x14ac:dyDescent="0.25">
      <c r="C3477" s="68" t="str">
        <f t="shared" si="57"/>
        <v/>
      </c>
      <c r="D3477" s="69" t="str">
        <f>IF(TimeSpend[[#This Row],[Network Description]]&lt;&gt;"",VLOOKUP(TimeSpend[[#This Row],[Network Description]],Projects!A:B,2,0),"")</f>
        <v/>
      </c>
      <c r="F3477" s="96"/>
      <c r="L3477" s="69" t="str">
        <f>IF(TimeSpend[[#This Row],[Personnel number]]&lt;&gt;"",Utilization!$J$2,"")</f>
        <v/>
      </c>
      <c r="M3477" s="69" t="str">
        <f>IF(TimeSpend[[#This Row],[Personnel number]]&lt;&gt;"",VLOOKUP(TimeSpend[[#This Row],[Personnel number]],Users!A:B,2,0),"")</f>
        <v/>
      </c>
      <c r="N3477" s="69" t="str">
        <f>IF(TimeSpend[[#This Row],[Network Description]]&lt;&gt;"",VLOOKUP(TimeSpend[[#This Row],[Network Description]],Projects!A:C,3,0),"")</f>
        <v/>
      </c>
      <c r="O3477" s="69" t="str">
        <f>IF(TimeSpend[[#This Row],[Activity]]&lt;&gt;"",VLOOKUP(TimeSpend[[#This Row],[Activity]],Activity,2,FALSE),"")</f>
        <v/>
      </c>
    </row>
    <row r="3478" spans="3:15" ht="16.5" customHeight="1" x14ac:dyDescent="0.25">
      <c r="C3478" s="68" t="str">
        <f t="shared" si="57"/>
        <v/>
      </c>
      <c r="D3478" s="69" t="str">
        <f>IF(TimeSpend[[#This Row],[Network Description]]&lt;&gt;"",VLOOKUP(TimeSpend[[#This Row],[Network Description]],Projects!A:B,2,0),"")</f>
        <v/>
      </c>
      <c r="F3478" s="96"/>
      <c r="L3478" s="69" t="str">
        <f>IF(TimeSpend[[#This Row],[Personnel number]]&lt;&gt;"",Utilization!$J$2,"")</f>
        <v/>
      </c>
      <c r="M3478" s="69" t="str">
        <f>IF(TimeSpend[[#This Row],[Personnel number]]&lt;&gt;"",VLOOKUP(TimeSpend[[#This Row],[Personnel number]],Users!A:B,2,0),"")</f>
        <v/>
      </c>
      <c r="N3478" s="69" t="str">
        <f>IF(TimeSpend[[#This Row],[Network Description]]&lt;&gt;"",VLOOKUP(TimeSpend[[#This Row],[Network Description]],Projects!A:C,3,0),"")</f>
        <v/>
      </c>
      <c r="O3478" s="69" t="str">
        <f>IF(TimeSpend[[#This Row],[Activity]]&lt;&gt;"",VLOOKUP(TimeSpend[[#This Row],[Activity]],Activity,2,FALSE),"")</f>
        <v/>
      </c>
    </row>
    <row r="3479" spans="3:15" ht="16.5" customHeight="1" x14ac:dyDescent="0.25">
      <c r="C3479" s="68" t="str">
        <f t="shared" si="57"/>
        <v/>
      </c>
      <c r="D3479" s="69" t="str">
        <f>IF(TimeSpend[[#This Row],[Network Description]]&lt;&gt;"",VLOOKUP(TimeSpend[[#This Row],[Network Description]],Projects!A:B,2,0),"")</f>
        <v/>
      </c>
      <c r="F3479" s="96"/>
      <c r="L3479" s="69" t="str">
        <f>IF(TimeSpend[[#This Row],[Personnel number]]&lt;&gt;"",Utilization!$J$2,"")</f>
        <v/>
      </c>
      <c r="M3479" s="69" t="str">
        <f>IF(TimeSpend[[#This Row],[Personnel number]]&lt;&gt;"",VLOOKUP(TimeSpend[[#This Row],[Personnel number]],Users!A:B,2,0),"")</f>
        <v/>
      </c>
      <c r="N3479" s="69" t="str">
        <f>IF(TimeSpend[[#This Row],[Network Description]]&lt;&gt;"",VLOOKUP(TimeSpend[[#This Row],[Network Description]],Projects!A:C,3,0),"")</f>
        <v/>
      </c>
      <c r="O3479" s="69" t="str">
        <f>IF(TimeSpend[[#This Row],[Activity]]&lt;&gt;"",VLOOKUP(TimeSpend[[#This Row],[Activity]],Activity,2,FALSE),"")</f>
        <v/>
      </c>
    </row>
    <row r="3480" spans="3:15" ht="16.5" customHeight="1" x14ac:dyDescent="0.25">
      <c r="C3480" s="68" t="str">
        <f t="shared" si="57"/>
        <v/>
      </c>
      <c r="D3480" s="69" t="str">
        <f>IF(TimeSpend[[#This Row],[Network Description]]&lt;&gt;"",VLOOKUP(TimeSpend[[#This Row],[Network Description]],Projects!A:B,2,0),"")</f>
        <v/>
      </c>
      <c r="F3480" s="96"/>
      <c r="L3480" s="69" t="str">
        <f>IF(TimeSpend[[#This Row],[Personnel number]]&lt;&gt;"",Utilization!$J$2,"")</f>
        <v/>
      </c>
      <c r="M3480" s="69" t="str">
        <f>IF(TimeSpend[[#This Row],[Personnel number]]&lt;&gt;"",VLOOKUP(TimeSpend[[#This Row],[Personnel number]],Users!A:B,2,0),"")</f>
        <v/>
      </c>
      <c r="N3480" s="69" t="str">
        <f>IF(TimeSpend[[#This Row],[Network Description]]&lt;&gt;"",VLOOKUP(TimeSpend[[#This Row],[Network Description]],Projects!A:C,3,0),"")</f>
        <v/>
      </c>
      <c r="O3480" s="69" t="str">
        <f>IF(TimeSpend[[#This Row],[Activity]]&lt;&gt;"",VLOOKUP(TimeSpend[[#This Row],[Activity]],Activity,2,FALSE),"")</f>
        <v/>
      </c>
    </row>
    <row r="3481" spans="3:15" ht="16.5" customHeight="1" x14ac:dyDescent="0.25">
      <c r="C3481" s="68" t="str">
        <f t="shared" si="57"/>
        <v/>
      </c>
      <c r="D3481" s="69" t="str">
        <f>IF(TimeSpend[[#This Row],[Network Description]]&lt;&gt;"",VLOOKUP(TimeSpend[[#This Row],[Network Description]],Projects!A:B,2,0),"")</f>
        <v/>
      </c>
      <c r="F3481" s="96"/>
      <c r="L3481" s="69" t="str">
        <f>IF(TimeSpend[[#This Row],[Personnel number]]&lt;&gt;"",Utilization!$J$2,"")</f>
        <v/>
      </c>
      <c r="M3481" s="69" t="str">
        <f>IF(TimeSpend[[#This Row],[Personnel number]]&lt;&gt;"",VLOOKUP(TimeSpend[[#This Row],[Personnel number]],Users!A:B,2,0),"")</f>
        <v/>
      </c>
      <c r="N3481" s="69" t="str">
        <f>IF(TimeSpend[[#This Row],[Network Description]]&lt;&gt;"",VLOOKUP(TimeSpend[[#This Row],[Network Description]],Projects!A:C,3,0),"")</f>
        <v/>
      </c>
      <c r="O3481" s="69" t="str">
        <f>IF(TimeSpend[[#This Row],[Activity]]&lt;&gt;"",VLOOKUP(TimeSpend[[#This Row],[Activity]],Activity,2,FALSE),"")</f>
        <v/>
      </c>
    </row>
    <row r="3482" spans="3:15" ht="16.5" customHeight="1" x14ac:dyDescent="0.25">
      <c r="C3482" s="68" t="str">
        <f t="shared" si="57"/>
        <v/>
      </c>
      <c r="D3482" s="69" t="str">
        <f>IF(TimeSpend[[#This Row],[Network Description]]&lt;&gt;"",VLOOKUP(TimeSpend[[#This Row],[Network Description]],Projects!A:B,2,0),"")</f>
        <v/>
      </c>
      <c r="F3482" s="96"/>
      <c r="L3482" s="69" t="str">
        <f>IF(TimeSpend[[#This Row],[Personnel number]]&lt;&gt;"",Utilization!$J$2,"")</f>
        <v/>
      </c>
      <c r="M3482" s="69" t="str">
        <f>IF(TimeSpend[[#This Row],[Personnel number]]&lt;&gt;"",VLOOKUP(TimeSpend[[#This Row],[Personnel number]],Users!A:B,2,0),"")</f>
        <v/>
      </c>
      <c r="N3482" s="69" t="str">
        <f>IF(TimeSpend[[#This Row],[Network Description]]&lt;&gt;"",VLOOKUP(TimeSpend[[#This Row],[Network Description]],Projects!A:C,3,0),"")</f>
        <v/>
      </c>
      <c r="O3482" s="69" t="str">
        <f>IF(TimeSpend[[#This Row],[Activity]]&lt;&gt;"",VLOOKUP(TimeSpend[[#This Row],[Activity]],Activity,2,FALSE),"")</f>
        <v/>
      </c>
    </row>
    <row r="3483" spans="3:15" ht="16.5" customHeight="1" x14ac:dyDescent="0.25">
      <c r="C3483" s="68" t="str">
        <f t="shared" si="57"/>
        <v/>
      </c>
      <c r="D3483" s="69" t="str">
        <f>IF(TimeSpend[[#This Row],[Network Description]]&lt;&gt;"",VLOOKUP(TimeSpend[[#This Row],[Network Description]],Projects!A:B,2,0),"")</f>
        <v/>
      </c>
      <c r="F3483" s="96"/>
      <c r="L3483" s="69" t="str">
        <f>IF(TimeSpend[[#This Row],[Personnel number]]&lt;&gt;"",Utilization!$J$2,"")</f>
        <v/>
      </c>
      <c r="M3483" s="69" t="str">
        <f>IF(TimeSpend[[#This Row],[Personnel number]]&lt;&gt;"",VLOOKUP(TimeSpend[[#This Row],[Personnel number]],Users!A:B,2,0),"")</f>
        <v/>
      </c>
      <c r="N3483" s="69" t="str">
        <f>IF(TimeSpend[[#This Row],[Network Description]]&lt;&gt;"",VLOOKUP(TimeSpend[[#This Row],[Network Description]],Projects!A:C,3,0),"")</f>
        <v/>
      </c>
      <c r="O3483" s="69" t="str">
        <f>IF(TimeSpend[[#This Row],[Activity]]&lt;&gt;"",VLOOKUP(TimeSpend[[#This Row],[Activity]],Activity,2,FALSE),"")</f>
        <v/>
      </c>
    </row>
    <row r="3484" spans="3:15" ht="16.5" customHeight="1" x14ac:dyDescent="0.25">
      <c r="C3484" s="68" t="str">
        <f t="shared" si="57"/>
        <v/>
      </c>
      <c r="D3484" s="69" t="str">
        <f>IF(TimeSpend[[#This Row],[Network Description]]&lt;&gt;"",VLOOKUP(TimeSpend[[#This Row],[Network Description]],Projects!A:B,2,0),"")</f>
        <v/>
      </c>
      <c r="F3484" s="96"/>
      <c r="L3484" s="69" t="str">
        <f>IF(TimeSpend[[#This Row],[Personnel number]]&lt;&gt;"",Utilization!$J$2,"")</f>
        <v/>
      </c>
      <c r="M3484" s="69" t="str">
        <f>IF(TimeSpend[[#This Row],[Personnel number]]&lt;&gt;"",VLOOKUP(TimeSpend[[#This Row],[Personnel number]],Users!A:B,2,0),"")</f>
        <v/>
      </c>
      <c r="N3484" s="69" t="str">
        <f>IF(TimeSpend[[#This Row],[Network Description]]&lt;&gt;"",VLOOKUP(TimeSpend[[#This Row],[Network Description]],Projects!A:C,3,0),"")</f>
        <v/>
      </c>
      <c r="O3484" s="69" t="str">
        <f>IF(TimeSpend[[#This Row],[Activity]]&lt;&gt;"",VLOOKUP(TimeSpend[[#This Row],[Activity]],Activity,2,FALSE),"")</f>
        <v/>
      </c>
    </row>
    <row r="3485" spans="3:15" ht="16.5" customHeight="1" x14ac:dyDescent="0.25">
      <c r="C3485" s="68" t="str">
        <f t="shared" si="57"/>
        <v/>
      </c>
      <c r="D3485" s="69" t="str">
        <f>IF(TimeSpend[[#This Row],[Network Description]]&lt;&gt;"",VLOOKUP(TimeSpend[[#This Row],[Network Description]],Projects!A:B,2,0),"")</f>
        <v/>
      </c>
      <c r="F3485" s="96"/>
      <c r="L3485" s="69" t="str">
        <f>IF(TimeSpend[[#This Row],[Personnel number]]&lt;&gt;"",Utilization!$J$2,"")</f>
        <v/>
      </c>
      <c r="M3485" s="69" t="str">
        <f>IF(TimeSpend[[#This Row],[Personnel number]]&lt;&gt;"",VLOOKUP(TimeSpend[[#This Row],[Personnel number]],Users!A:B,2,0),"")</f>
        <v/>
      </c>
      <c r="N3485" s="69" t="str">
        <f>IF(TimeSpend[[#This Row],[Network Description]]&lt;&gt;"",VLOOKUP(TimeSpend[[#This Row],[Network Description]],Projects!A:C,3,0),"")</f>
        <v/>
      </c>
      <c r="O3485" s="69" t="str">
        <f>IF(TimeSpend[[#This Row],[Activity]]&lt;&gt;"",VLOOKUP(TimeSpend[[#This Row],[Activity]],Activity,2,FALSE),"")</f>
        <v/>
      </c>
    </row>
    <row r="3486" spans="3:15" ht="16.5" customHeight="1" x14ac:dyDescent="0.25">
      <c r="C3486" s="68" t="str">
        <f t="shared" si="57"/>
        <v/>
      </c>
      <c r="D3486" s="69" t="str">
        <f>IF(TimeSpend[[#This Row],[Network Description]]&lt;&gt;"",VLOOKUP(TimeSpend[[#This Row],[Network Description]],Projects!A:B,2,0),"")</f>
        <v/>
      </c>
      <c r="F3486" s="96"/>
      <c r="L3486" s="69" t="str">
        <f>IF(TimeSpend[[#This Row],[Personnel number]]&lt;&gt;"",Utilization!$J$2,"")</f>
        <v/>
      </c>
      <c r="M3486" s="69" t="str">
        <f>IF(TimeSpend[[#This Row],[Personnel number]]&lt;&gt;"",VLOOKUP(TimeSpend[[#This Row],[Personnel number]],Users!A:B,2,0),"")</f>
        <v/>
      </c>
      <c r="N3486" s="69" t="str">
        <f>IF(TimeSpend[[#This Row],[Network Description]]&lt;&gt;"",VLOOKUP(TimeSpend[[#This Row],[Network Description]],Projects!A:C,3,0),"")</f>
        <v/>
      </c>
      <c r="O3486" s="69" t="str">
        <f>IF(TimeSpend[[#This Row],[Activity]]&lt;&gt;"",VLOOKUP(TimeSpend[[#This Row],[Activity]],Activity,2,FALSE),"")</f>
        <v/>
      </c>
    </row>
    <row r="3487" spans="3:15" ht="16.5" customHeight="1" x14ac:dyDescent="0.25">
      <c r="C3487" s="68" t="str">
        <f t="shared" si="57"/>
        <v/>
      </c>
      <c r="D3487" s="69" t="str">
        <f>IF(TimeSpend[[#This Row],[Network Description]]&lt;&gt;"",VLOOKUP(TimeSpend[[#This Row],[Network Description]],Projects!A:B,2,0),"")</f>
        <v/>
      </c>
      <c r="F3487" s="96"/>
      <c r="L3487" s="69" t="str">
        <f>IF(TimeSpend[[#This Row],[Personnel number]]&lt;&gt;"",Utilization!$J$2,"")</f>
        <v/>
      </c>
      <c r="M3487" s="69" t="str">
        <f>IF(TimeSpend[[#This Row],[Personnel number]]&lt;&gt;"",VLOOKUP(TimeSpend[[#This Row],[Personnel number]],Users!A:B,2,0),"")</f>
        <v/>
      </c>
      <c r="N3487" s="69" t="str">
        <f>IF(TimeSpend[[#This Row],[Network Description]]&lt;&gt;"",VLOOKUP(TimeSpend[[#This Row],[Network Description]],Projects!A:C,3,0),"")</f>
        <v/>
      </c>
      <c r="O3487" s="69" t="str">
        <f>IF(TimeSpend[[#This Row],[Activity]]&lt;&gt;"",VLOOKUP(TimeSpend[[#This Row],[Activity]],Activity,2,FALSE),"")</f>
        <v/>
      </c>
    </row>
    <row r="3488" spans="3:15" ht="16.5" customHeight="1" x14ac:dyDescent="0.25">
      <c r="C3488" s="68" t="str">
        <f t="shared" si="57"/>
        <v/>
      </c>
      <c r="D3488" s="69" t="str">
        <f>IF(TimeSpend[[#This Row],[Network Description]]&lt;&gt;"",VLOOKUP(TimeSpend[[#This Row],[Network Description]],Projects!A:B,2,0),"")</f>
        <v/>
      </c>
      <c r="F3488" s="96"/>
      <c r="L3488" s="69" t="str">
        <f>IF(TimeSpend[[#This Row],[Personnel number]]&lt;&gt;"",Utilization!$J$2,"")</f>
        <v/>
      </c>
      <c r="M3488" s="69" t="str">
        <f>IF(TimeSpend[[#This Row],[Personnel number]]&lt;&gt;"",VLOOKUP(TimeSpend[[#This Row],[Personnel number]],Users!A:B,2,0),"")</f>
        <v/>
      </c>
      <c r="N3488" s="69" t="str">
        <f>IF(TimeSpend[[#This Row],[Network Description]]&lt;&gt;"",VLOOKUP(TimeSpend[[#This Row],[Network Description]],Projects!A:C,3,0),"")</f>
        <v/>
      </c>
      <c r="O3488" s="69" t="str">
        <f>IF(TimeSpend[[#This Row],[Activity]]&lt;&gt;"",VLOOKUP(TimeSpend[[#This Row],[Activity]],Activity,2,FALSE),"")</f>
        <v/>
      </c>
    </row>
    <row r="3489" spans="3:15" ht="16.5" customHeight="1" x14ac:dyDescent="0.25">
      <c r="C3489" s="68" t="str">
        <f t="shared" si="57"/>
        <v/>
      </c>
      <c r="D3489" s="69" t="str">
        <f>IF(TimeSpend[[#This Row],[Network Description]]&lt;&gt;"",VLOOKUP(TimeSpend[[#This Row],[Network Description]],Projects!A:B,2,0),"")</f>
        <v/>
      </c>
      <c r="F3489" s="96"/>
      <c r="L3489" s="69" t="str">
        <f>IF(TimeSpend[[#This Row],[Personnel number]]&lt;&gt;"",Utilization!$J$2,"")</f>
        <v/>
      </c>
      <c r="M3489" s="69" t="str">
        <f>IF(TimeSpend[[#This Row],[Personnel number]]&lt;&gt;"",VLOOKUP(TimeSpend[[#This Row],[Personnel number]],Users!A:B,2,0),"")</f>
        <v/>
      </c>
      <c r="N3489" s="69" t="str">
        <f>IF(TimeSpend[[#This Row],[Network Description]]&lt;&gt;"",VLOOKUP(TimeSpend[[#This Row],[Network Description]],Projects!A:C,3,0),"")</f>
        <v/>
      </c>
      <c r="O3489" s="69" t="str">
        <f>IF(TimeSpend[[#This Row],[Activity]]&lt;&gt;"",VLOOKUP(TimeSpend[[#This Row],[Activity]],Activity,2,FALSE),"")</f>
        <v/>
      </c>
    </row>
    <row r="3490" spans="3:15" ht="16.5" customHeight="1" x14ac:dyDescent="0.25">
      <c r="C3490" s="68" t="str">
        <f t="shared" si="57"/>
        <v/>
      </c>
      <c r="D3490" s="69" t="str">
        <f>IF(TimeSpend[[#This Row],[Network Description]]&lt;&gt;"",VLOOKUP(TimeSpend[[#This Row],[Network Description]],Projects!A:B,2,0),"")</f>
        <v/>
      </c>
      <c r="F3490" s="96"/>
      <c r="L3490" s="69" t="str">
        <f>IF(TimeSpend[[#This Row],[Personnel number]]&lt;&gt;"",Utilization!$J$2,"")</f>
        <v/>
      </c>
      <c r="M3490" s="69" t="str">
        <f>IF(TimeSpend[[#This Row],[Personnel number]]&lt;&gt;"",VLOOKUP(TimeSpend[[#This Row],[Personnel number]],Users!A:B,2,0),"")</f>
        <v/>
      </c>
      <c r="N3490" s="69" t="str">
        <f>IF(TimeSpend[[#This Row],[Network Description]]&lt;&gt;"",VLOOKUP(TimeSpend[[#This Row],[Network Description]],Projects!A:C,3,0),"")</f>
        <v/>
      </c>
      <c r="O3490" s="69" t="str">
        <f>IF(TimeSpend[[#This Row],[Activity]]&lt;&gt;"",VLOOKUP(TimeSpend[[#This Row],[Activity]],Activity,2,FALSE),"")</f>
        <v/>
      </c>
    </row>
    <row r="3491" spans="3:15" ht="16.5" customHeight="1" x14ac:dyDescent="0.25">
      <c r="C3491" s="68" t="str">
        <f t="shared" si="57"/>
        <v/>
      </c>
      <c r="D3491" s="69" t="str">
        <f>IF(TimeSpend[[#This Row],[Network Description]]&lt;&gt;"",VLOOKUP(TimeSpend[[#This Row],[Network Description]],Projects!A:B,2,0),"")</f>
        <v/>
      </c>
      <c r="F3491" s="96"/>
      <c r="L3491" s="69" t="str">
        <f>IF(TimeSpend[[#This Row],[Personnel number]]&lt;&gt;"",Utilization!$J$2,"")</f>
        <v/>
      </c>
      <c r="M3491" s="69" t="str">
        <f>IF(TimeSpend[[#This Row],[Personnel number]]&lt;&gt;"",VLOOKUP(TimeSpend[[#This Row],[Personnel number]],Users!A:B,2,0),"")</f>
        <v/>
      </c>
      <c r="N3491" s="69" t="str">
        <f>IF(TimeSpend[[#This Row],[Network Description]]&lt;&gt;"",VLOOKUP(TimeSpend[[#This Row],[Network Description]],Projects!A:C,3,0),"")</f>
        <v/>
      </c>
      <c r="O3491" s="69" t="str">
        <f>IF(TimeSpend[[#This Row],[Activity]]&lt;&gt;"",VLOOKUP(TimeSpend[[#This Row],[Activity]],Activity,2,FALSE),"")</f>
        <v/>
      </c>
    </row>
    <row r="3492" spans="3:15" ht="16.5" customHeight="1" x14ac:dyDescent="0.25">
      <c r="C3492" s="68" t="str">
        <f t="shared" si="57"/>
        <v/>
      </c>
      <c r="D3492" s="69" t="str">
        <f>IF(TimeSpend[[#This Row],[Network Description]]&lt;&gt;"",VLOOKUP(TimeSpend[[#This Row],[Network Description]],Projects!A:B,2,0),"")</f>
        <v/>
      </c>
      <c r="F3492" s="96"/>
      <c r="L3492" s="69" t="str">
        <f>IF(TimeSpend[[#This Row],[Personnel number]]&lt;&gt;"",Utilization!$J$2,"")</f>
        <v/>
      </c>
      <c r="M3492" s="69" t="str">
        <f>IF(TimeSpend[[#This Row],[Personnel number]]&lt;&gt;"",VLOOKUP(TimeSpend[[#This Row],[Personnel number]],Users!A:B,2,0),"")</f>
        <v/>
      </c>
      <c r="N3492" s="69" t="str">
        <f>IF(TimeSpend[[#This Row],[Network Description]]&lt;&gt;"",VLOOKUP(TimeSpend[[#This Row],[Network Description]],Projects!A:C,3,0),"")</f>
        <v/>
      </c>
      <c r="O3492" s="69" t="str">
        <f>IF(TimeSpend[[#This Row],[Activity]]&lt;&gt;"",VLOOKUP(TimeSpend[[#This Row],[Activity]],Activity,2,FALSE),"")</f>
        <v/>
      </c>
    </row>
    <row r="3493" spans="3:15" ht="16.5" customHeight="1" x14ac:dyDescent="0.25">
      <c r="C3493" s="68" t="str">
        <f t="shared" si="57"/>
        <v/>
      </c>
      <c r="D3493" s="69" t="str">
        <f>IF(TimeSpend[[#This Row],[Network Description]]&lt;&gt;"",VLOOKUP(TimeSpend[[#This Row],[Network Description]],Projects!A:B,2,0),"")</f>
        <v/>
      </c>
      <c r="F3493" s="96"/>
      <c r="L3493" s="69" t="str">
        <f>IF(TimeSpend[[#This Row],[Personnel number]]&lt;&gt;"",Utilization!$J$2,"")</f>
        <v/>
      </c>
      <c r="M3493" s="69" t="str">
        <f>IF(TimeSpend[[#This Row],[Personnel number]]&lt;&gt;"",VLOOKUP(TimeSpend[[#This Row],[Personnel number]],Users!A:B,2,0),"")</f>
        <v/>
      </c>
      <c r="N3493" s="69" t="str">
        <f>IF(TimeSpend[[#This Row],[Network Description]]&lt;&gt;"",VLOOKUP(TimeSpend[[#This Row],[Network Description]],Projects!A:C,3,0),"")</f>
        <v/>
      </c>
      <c r="O3493" s="69" t="str">
        <f>IF(TimeSpend[[#This Row],[Activity]]&lt;&gt;"",VLOOKUP(TimeSpend[[#This Row],[Activity]],Activity,2,FALSE),"")</f>
        <v/>
      </c>
    </row>
    <row r="3494" spans="3:15" ht="16.5" customHeight="1" x14ac:dyDescent="0.25">
      <c r="C3494" s="68" t="str">
        <f t="shared" si="57"/>
        <v/>
      </c>
      <c r="D3494" s="69" t="str">
        <f>IF(TimeSpend[[#This Row],[Network Description]]&lt;&gt;"",VLOOKUP(TimeSpend[[#This Row],[Network Description]],Projects!A:B,2,0),"")</f>
        <v/>
      </c>
      <c r="F3494" s="96"/>
      <c r="L3494" s="69" t="str">
        <f>IF(TimeSpend[[#This Row],[Personnel number]]&lt;&gt;"",Utilization!$J$2,"")</f>
        <v/>
      </c>
      <c r="M3494" s="69" t="str">
        <f>IF(TimeSpend[[#This Row],[Personnel number]]&lt;&gt;"",VLOOKUP(TimeSpend[[#This Row],[Personnel number]],Users!A:B,2,0),"")</f>
        <v/>
      </c>
      <c r="N3494" s="69" t="str">
        <f>IF(TimeSpend[[#This Row],[Network Description]]&lt;&gt;"",VLOOKUP(TimeSpend[[#This Row],[Network Description]],Projects!A:C,3,0),"")</f>
        <v/>
      </c>
      <c r="O3494" s="69" t="str">
        <f>IF(TimeSpend[[#This Row],[Activity]]&lt;&gt;"",VLOOKUP(TimeSpend[[#This Row],[Activity]],Activity,2,FALSE),"")</f>
        <v/>
      </c>
    </row>
    <row r="3495" spans="3:15" ht="16.5" customHeight="1" x14ac:dyDescent="0.25">
      <c r="C3495" s="68" t="str">
        <f t="shared" si="57"/>
        <v/>
      </c>
      <c r="D3495" s="69" t="str">
        <f>IF(TimeSpend[[#This Row],[Network Description]]&lt;&gt;"",VLOOKUP(TimeSpend[[#This Row],[Network Description]],Projects!A:B,2,0),"")</f>
        <v/>
      </c>
      <c r="F3495" s="96"/>
      <c r="L3495" s="69" t="str">
        <f>IF(TimeSpend[[#This Row],[Personnel number]]&lt;&gt;"",Utilization!$J$2,"")</f>
        <v/>
      </c>
      <c r="M3495" s="69" t="str">
        <f>IF(TimeSpend[[#This Row],[Personnel number]]&lt;&gt;"",VLOOKUP(TimeSpend[[#This Row],[Personnel number]],Users!A:B,2,0),"")</f>
        <v/>
      </c>
      <c r="N3495" s="69" t="str">
        <f>IF(TimeSpend[[#This Row],[Network Description]]&lt;&gt;"",VLOOKUP(TimeSpend[[#This Row],[Network Description]],Projects!A:C,3,0),"")</f>
        <v/>
      </c>
      <c r="O3495" s="69" t="str">
        <f>IF(TimeSpend[[#This Row],[Activity]]&lt;&gt;"",VLOOKUP(TimeSpend[[#This Row],[Activity]],Activity,2,FALSE),"")</f>
        <v/>
      </c>
    </row>
    <row r="3496" spans="3:15" ht="16.5" customHeight="1" x14ac:dyDescent="0.25">
      <c r="C3496" s="68" t="str">
        <f t="shared" si="57"/>
        <v/>
      </c>
      <c r="D3496" s="69" t="str">
        <f>IF(TimeSpend[[#This Row],[Network Description]]&lt;&gt;"",VLOOKUP(TimeSpend[[#This Row],[Network Description]],Projects!A:B,2,0),"")</f>
        <v/>
      </c>
      <c r="F3496" s="96"/>
      <c r="L3496" s="69" t="str">
        <f>IF(TimeSpend[[#This Row],[Personnel number]]&lt;&gt;"",Utilization!$J$2,"")</f>
        <v/>
      </c>
      <c r="M3496" s="69" t="str">
        <f>IF(TimeSpend[[#This Row],[Personnel number]]&lt;&gt;"",VLOOKUP(TimeSpend[[#This Row],[Personnel number]],Users!A:B,2,0),"")</f>
        <v/>
      </c>
      <c r="N3496" s="69" t="str">
        <f>IF(TimeSpend[[#This Row],[Network Description]]&lt;&gt;"",VLOOKUP(TimeSpend[[#This Row],[Network Description]],Projects!A:C,3,0),"")</f>
        <v/>
      </c>
      <c r="O3496" s="69" t="str">
        <f>IF(TimeSpend[[#This Row],[Activity]]&lt;&gt;"",VLOOKUP(TimeSpend[[#This Row],[Activity]],Activity,2,FALSE),"")</f>
        <v/>
      </c>
    </row>
    <row r="3497" spans="3:15" ht="16.5" customHeight="1" x14ac:dyDescent="0.25">
      <c r="C3497" s="68" t="str">
        <f t="shared" si="57"/>
        <v/>
      </c>
      <c r="D3497" s="69" t="str">
        <f>IF(TimeSpend[[#This Row],[Network Description]]&lt;&gt;"",VLOOKUP(TimeSpend[[#This Row],[Network Description]],Projects!A:B,2,0),"")</f>
        <v/>
      </c>
      <c r="F3497" s="96"/>
      <c r="L3497" s="69" t="str">
        <f>IF(TimeSpend[[#This Row],[Personnel number]]&lt;&gt;"",Utilization!$J$2,"")</f>
        <v/>
      </c>
      <c r="M3497" s="69" t="str">
        <f>IF(TimeSpend[[#This Row],[Personnel number]]&lt;&gt;"",VLOOKUP(TimeSpend[[#This Row],[Personnel number]],Users!A:B,2,0),"")</f>
        <v/>
      </c>
      <c r="N3497" s="69" t="str">
        <f>IF(TimeSpend[[#This Row],[Network Description]]&lt;&gt;"",VLOOKUP(TimeSpend[[#This Row],[Network Description]],Projects!A:C,3,0),"")</f>
        <v/>
      </c>
      <c r="O3497" s="69" t="str">
        <f>IF(TimeSpend[[#This Row],[Activity]]&lt;&gt;"",VLOOKUP(TimeSpend[[#This Row],[Activity]],Activity,2,FALSE),"")</f>
        <v/>
      </c>
    </row>
    <row r="3498" spans="3:15" ht="16.5" customHeight="1" x14ac:dyDescent="0.25">
      <c r="C3498" s="68" t="str">
        <f t="shared" si="57"/>
        <v/>
      </c>
      <c r="D3498" s="69" t="str">
        <f>IF(TimeSpend[[#This Row],[Network Description]]&lt;&gt;"",VLOOKUP(TimeSpend[[#This Row],[Network Description]],Projects!A:B,2,0),"")</f>
        <v/>
      </c>
      <c r="F3498" s="96"/>
      <c r="L3498" s="69" t="str">
        <f>IF(TimeSpend[[#This Row],[Personnel number]]&lt;&gt;"",Utilization!$J$2,"")</f>
        <v/>
      </c>
      <c r="M3498" s="69" t="str">
        <f>IF(TimeSpend[[#This Row],[Personnel number]]&lt;&gt;"",VLOOKUP(TimeSpend[[#This Row],[Personnel number]],Users!A:B,2,0),"")</f>
        <v/>
      </c>
      <c r="N3498" s="69" t="str">
        <f>IF(TimeSpend[[#This Row],[Network Description]]&lt;&gt;"",VLOOKUP(TimeSpend[[#This Row],[Network Description]],Projects!A:C,3,0),"")</f>
        <v/>
      </c>
      <c r="O3498" s="69" t="str">
        <f>IF(TimeSpend[[#This Row],[Activity]]&lt;&gt;"",VLOOKUP(TimeSpend[[#This Row],[Activity]],Activity,2,FALSE),"")</f>
        <v/>
      </c>
    </row>
    <row r="3499" spans="3:15" ht="16.5" customHeight="1" x14ac:dyDescent="0.25">
      <c r="C3499" s="68" t="str">
        <f t="shared" si="57"/>
        <v/>
      </c>
      <c r="D3499" s="69" t="str">
        <f>IF(TimeSpend[[#This Row],[Network Description]]&lt;&gt;"",VLOOKUP(TimeSpend[[#This Row],[Network Description]],Projects!A:B,2,0),"")</f>
        <v/>
      </c>
      <c r="F3499" s="96"/>
      <c r="L3499" s="69" t="str">
        <f>IF(TimeSpend[[#This Row],[Personnel number]]&lt;&gt;"",Utilization!$J$2,"")</f>
        <v/>
      </c>
      <c r="M3499" s="69" t="str">
        <f>IF(TimeSpend[[#This Row],[Personnel number]]&lt;&gt;"",VLOOKUP(TimeSpend[[#This Row],[Personnel number]],Users!A:B,2,0),"")</f>
        <v/>
      </c>
      <c r="N3499" s="69" t="str">
        <f>IF(TimeSpend[[#This Row],[Network Description]]&lt;&gt;"",VLOOKUP(TimeSpend[[#This Row],[Network Description]],Projects!A:C,3,0),"")</f>
        <v/>
      </c>
      <c r="O3499" s="69" t="str">
        <f>IF(TimeSpend[[#This Row],[Activity]]&lt;&gt;"",VLOOKUP(TimeSpend[[#This Row],[Activity]],Activity,2,FALSE),"")</f>
        <v/>
      </c>
    </row>
    <row r="3500" spans="3:15" ht="16.5" customHeight="1" x14ac:dyDescent="0.25">
      <c r="C3500" s="68" t="str">
        <f t="shared" si="57"/>
        <v/>
      </c>
      <c r="D3500" s="69" t="str">
        <f>IF(TimeSpend[[#This Row],[Network Description]]&lt;&gt;"",VLOOKUP(TimeSpend[[#This Row],[Network Description]],Projects!A:B,2,0),"")</f>
        <v/>
      </c>
      <c r="F3500" s="96"/>
      <c r="L3500" s="69" t="str">
        <f>IF(TimeSpend[[#This Row],[Personnel number]]&lt;&gt;"",Utilization!$J$2,"")</f>
        <v/>
      </c>
      <c r="M3500" s="69" t="str">
        <f>IF(TimeSpend[[#This Row],[Personnel number]]&lt;&gt;"",VLOOKUP(TimeSpend[[#This Row],[Personnel number]],Users!A:B,2,0),"")</f>
        <v/>
      </c>
      <c r="N3500" s="69" t="str">
        <f>IF(TimeSpend[[#This Row],[Network Description]]&lt;&gt;"",VLOOKUP(TimeSpend[[#This Row],[Network Description]],Projects!A:C,3,0),"")</f>
        <v/>
      </c>
      <c r="O3500" s="69" t="str">
        <f>IF(TimeSpend[[#This Row],[Activity]]&lt;&gt;"",VLOOKUP(TimeSpend[[#This Row],[Activity]],Activity,2,FALSE),"")</f>
        <v/>
      </c>
    </row>
    <row r="3501" spans="3:15" ht="16.5" customHeight="1" x14ac:dyDescent="0.25">
      <c r="C3501" s="68" t="str">
        <f t="shared" si="57"/>
        <v/>
      </c>
      <c r="D3501" s="69" t="str">
        <f>IF(TimeSpend[[#This Row],[Network Description]]&lt;&gt;"",VLOOKUP(TimeSpend[[#This Row],[Network Description]],Projects!A:B,2,0),"")</f>
        <v/>
      </c>
      <c r="F3501" s="96"/>
      <c r="L3501" s="69" t="str">
        <f>IF(TimeSpend[[#This Row],[Personnel number]]&lt;&gt;"",Utilization!$J$2,"")</f>
        <v/>
      </c>
      <c r="M3501" s="69" t="str">
        <f>IF(TimeSpend[[#This Row],[Personnel number]]&lt;&gt;"",VLOOKUP(TimeSpend[[#This Row],[Personnel number]],Users!A:B,2,0),"")</f>
        <v/>
      </c>
      <c r="N3501" s="69" t="str">
        <f>IF(TimeSpend[[#This Row],[Network Description]]&lt;&gt;"",VLOOKUP(TimeSpend[[#This Row],[Network Description]],Projects!A:C,3,0),"")</f>
        <v/>
      </c>
      <c r="O3501" s="69" t="str">
        <f>IF(TimeSpend[[#This Row],[Activity]]&lt;&gt;"",VLOOKUP(TimeSpend[[#This Row],[Activity]],Activity,2,FALSE),"")</f>
        <v/>
      </c>
    </row>
    <row r="3502" spans="3:15" ht="16.5" customHeight="1" x14ac:dyDescent="0.25">
      <c r="C3502" s="68" t="str">
        <f t="shared" si="57"/>
        <v/>
      </c>
      <c r="D3502" s="69" t="str">
        <f>IF(TimeSpend[[#This Row],[Network Description]]&lt;&gt;"",VLOOKUP(TimeSpend[[#This Row],[Network Description]],Projects!A:B,2,0),"")</f>
        <v/>
      </c>
      <c r="F3502" s="96"/>
      <c r="L3502" s="69" t="str">
        <f>IF(TimeSpend[[#This Row],[Personnel number]]&lt;&gt;"",Utilization!$J$2,"")</f>
        <v/>
      </c>
      <c r="M3502" s="69" t="str">
        <f>IF(TimeSpend[[#This Row],[Personnel number]]&lt;&gt;"",VLOOKUP(TimeSpend[[#This Row],[Personnel number]],Users!A:B,2,0),"")</f>
        <v/>
      </c>
      <c r="N3502" s="69" t="str">
        <f>IF(TimeSpend[[#This Row],[Network Description]]&lt;&gt;"",VLOOKUP(TimeSpend[[#This Row],[Network Description]],Projects!A:C,3,0),"")</f>
        <v/>
      </c>
      <c r="O3502" s="69" t="str">
        <f>IF(TimeSpend[[#This Row],[Activity]]&lt;&gt;"",VLOOKUP(TimeSpend[[#This Row],[Activity]],Activity,2,FALSE),"")</f>
        <v/>
      </c>
    </row>
    <row r="3503" spans="3:15" ht="16.5" customHeight="1" x14ac:dyDescent="0.25">
      <c r="C3503" s="68" t="str">
        <f t="shared" si="57"/>
        <v/>
      </c>
      <c r="D3503" s="69" t="str">
        <f>IF(TimeSpend[[#This Row],[Network Description]]&lt;&gt;"",VLOOKUP(TimeSpend[[#This Row],[Network Description]],Projects!A:B,2,0),"")</f>
        <v/>
      </c>
      <c r="F3503" s="96"/>
      <c r="L3503" s="69" t="str">
        <f>IF(TimeSpend[[#This Row],[Personnel number]]&lt;&gt;"",Utilization!$J$2,"")</f>
        <v/>
      </c>
      <c r="M3503" s="69" t="str">
        <f>IF(TimeSpend[[#This Row],[Personnel number]]&lt;&gt;"",VLOOKUP(TimeSpend[[#This Row],[Personnel number]],Users!A:B,2,0),"")</f>
        <v/>
      </c>
      <c r="N3503" s="69" t="str">
        <f>IF(TimeSpend[[#This Row],[Network Description]]&lt;&gt;"",VLOOKUP(TimeSpend[[#This Row],[Network Description]],Projects!A:C,3,0),"")</f>
        <v/>
      </c>
      <c r="O3503" s="69" t="str">
        <f>IF(TimeSpend[[#This Row],[Activity]]&lt;&gt;"",VLOOKUP(TimeSpend[[#This Row],[Activity]],Activity,2,FALSE),"")</f>
        <v/>
      </c>
    </row>
    <row r="3504" spans="3:15" ht="16.5" customHeight="1" x14ac:dyDescent="0.25">
      <c r="C3504" s="68" t="str">
        <f t="shared" si="57"/>
        <v/>
      </c>
      <c r="D3504" s="69" t="str">
        <f>IF(TimeSpend[[#This Row],[Network Description]]&lt;&gt;"",VLOOKUP(TimeSpend[[#This Row],[Network Description]],Projects!A:B,2,0),"")</f>
        <v/>
      </c>
      <c r="F3504" s="96"/>
      <c r="L3504" s="69" t="str">
        <f>IF(TimeSpend[[#This Row],[Personnel number]]&lt;&gt;"",Utilization!$J$2,"")</f>
        <v/>
      </c>
      <c r="M3504" s="69" t="str">
        <f>IF(TimeSpend[[#This Row],[Personnel number]]&lt;&gt;"",VLOOKUP(TimeSpend[[#This Row],[Personnel number]],Users!A:B,2,0),"")</f>
        <v/>
      </c>
      <c r="N3504" s="69" t="str">
        <f>IF(TimeSpend[[#This Row],[Network Description]]&lt;&gt;"",VLOOKUP(TimeSpend[[#This Row],[Network Description]],Projects!A:C,3,0),"")</f>
        <v/>
      </c>
      <c r="O3504" s="69" t="str">
        <f>IF(TimeSpend[[#This Row],[Activity]]&lt;&gt;"",VLOOKUP(TimeSpend[[#This Row],[Activity]],Activity,2,FALSE),"")</f>
        <v/>
      </c>
    </row>
    <row r="3505" spans="3:15" ht="16.5" customHeight="1" x14ac:dyDescent="0.25">
      <c r="C3505" s="68" t="str">
        <f t="shared" si="57"/>
        <v/>
      </c>
      <c r="D3505" s="69" t="str">
        <f>IF(TimeSpend[[#This Row],[Network Description]]&lt;&gt;"",VLOOKUP(TimeSpend[[#This Row],[Network Description]],Projects!A:B,2,0),"")</f>
        <v/>
      </c>
      <c r="F3505" s="96"/>
      <c r="L3505" s="69" t="str">
        <f>IF(TimeSpend[[#This Row],[Personnel number]]&lt;&gt;"",Utilization!$J$2,"")</f>
        <v/>
      </c>
      <c r="M3505" s="69" t="str">
        <f>IF(TimeSpend[[#This Row],[Personnel number]]&lt;&gt;"",VLOOKUP(TimeSpend[[#This Row],[Personnel number]],Users!A:B,2,0),"")</f>
        <v/>
      </c>
      <c r="N3505" s="69" t="str">
        <f>IF(TimeSpend[[#This Row],[Network Description]]&lt;&gt;"",VLOOKUP(TimeSpend[[#This Row],[Network Description]],Projects!A:C,3,0),"")</f>
        <v/>
      </c>
      <c r="O3505" s="69" t="str">
        <f>IF(TimeSpend[[#This Row],[Activity]]&lt;&gt;"",VLOOKUP(TimeSpend[[#This Row],[Activity]],Activity,2,FALSE),"")</f>
        <v/>
      </c>
    </row>
    <row r="3506" spans="3:15" ht="16.5" customHeight="1" x14ac:dyDescent="0.25">
      <c r="C3506" s="68" t="str">
        <f t="shared" si="57"/>
        <v/>
      </c>
      <c r="D3506" s="69" t="str">
        <f>IF(TimeSpend[[#This Row],[Network Description]]&lt;&gt;"",VLOOKUP(TimeSpend[[#This Row],[Network Description]],Projects!A:B,2,0),"")</f>
        <v/>
      </c>
      <c r="F3506" s="96"/>
      <c r="L3506" s="69" t="str">
        <f>IF(TimeSpend[[#This Row],[Personnel number]]&lt;&gt;"",Utilization!$J$2,"")</f>
        <v/>
      </c>
      <c r="M3506" s="69" t="str">
        <f>IF(TimeSpend[[#This Row],[Personnel number]]&lt;&gt;"",VLOOKUP(TimeSpend[[#This Row],[Personnel number]],Users!A:B,2,0),"")</f>
        <v/>
      </c>
      <c r="N3506" s="69" t="str">
        <f>IF(TimeSpend[[#This Row],[Network Description]]&lt;&gt;"",VLOOKUP(TimeSpend[[#This Row],[Network Description]],Projects!A:C,3,0),"")</f>
        <v/>
      </c>
      <c r="O3506" s="69" t="str">
        <f>IF(TimeSpend[[#This Row],[Activity]]&lt;&gt;"",VLOOKUP(TimeSpend[[#This Row],[Activity]],Activity,2,FALSE),"")</f>
        <v/>
      </c>
    </row>
    <row r="3507" spans="3:15" ht="16.5" customHeight="1" x14ac:dyDescent="0.25">
      <c r="C3507" s="68" t="str">
        <f t="shared" si="57"/>
        <v/>
      </c>
      <c r="D3507" s="69" t="str">
        <f>IF(TimeSpend[[#This Row],[Network Description]]&lt;&gt;"",VLOOKUP(TimeSpend[[#This Row],[Network Description]],Projects!A:B,2,0),"")</f>
        <v/>
      </c>
      <c r="F3507" s="96"/>
      <c r="L3507" s="69" t="str">
        <f>IF(TimeSpend[[#This Row],[Personnel number]]&lt;&gt;"",Utilization!$J$2,"")</f>
        <v/>
      </c>
      <c r="M3507" s="69" t="str">
        <f>IF(TimeSpend[[#This Row],[Personnel number]]&lt;&gt;"",VLOOKUP(TimeSpend[[#This Row],[Personnel number]],Users!A:B,2,0),"")</f>
        <v/>
      </c>
      <c r="N3507" s="69" t="str">
        <f>IF(TimeSpend[[#This Row],[Network Description]]&lt;&gt;"",VLOOKUP(TimeSpend[[#This Row],[Network Description]],Projects!A:C,3,0),"")</f>
        <v/>
      </c>
      <c r="O3507" s="69" t="str">
        <f>IF(TimeSpend[[#This Row],[Activity]]&lt;&gt;"",VLOOKUP(TimeSpend[[#This Row],[Activity]],Activity,2,FALSE),"")</f>
        <v/>
      </c>
    </row>
    <row r="3508" spans="3:15" ht="16.5" customHeight="1" x14ac:dyDescent="0.25">
      <c r="C3508" s="68" t="str">
        <f t="shared" si="57"/>
        <v/>
      </c>
      <c r="D3508" s="69" t="str">
        <f>IF(TimeSpend[[#This Row],[Network Description]]&lt;&gt;"",VLOOKUP(TimeSpend[[#This Row],[Network Description]],Projects!A:B,2,0),"")</f>
        <v/>
      </c>
      <c r="F3508" s="96"/>
      <c r="L3508" s="69" t="str">
        <f>IF(TimeSpend[[#This Row],[Personnel number]]&lt;&gt;"",Utilization!$J$2,"")</f>
        <v/>
      </c>
      <c r="M3508" s="69" t="str">
        <f>IF(TimeSpend[[#This Row],[Personnel number]]&lt;&gt;"",VLOOKUP(TimeSpend[[#This Row],[Personnel number]],Users!A:B,2,0),"")</f>
        <v/>
      </c>
      <c r="N3508" s="69" t="str">
        <f>IF(TimeSpend[[#This Row],[Network Description]]&lt;&gt;"",VLOOKUP(TimeSpend[[#This Row],[Network Description]],Projects!A:C,3,0),"")</f>
        <v/>
      </c>
      <c r="O3508" s="69" t="str">
        <f>IF(TimeSpend[[#This Row],[Activity]]&lt;&gt;"",VLOOKUP(TimeSpend[[#This Row],[Activity]],Activity,2,FALSE),"")</f>
        <v/>
      </c>
    </row>
    <row r="3509" spans="3:15" ht="16.5" customHeight="1" x14ac:dyDescent="0.25">
      <c r="C3509" s="68" t="str">
        <f t="shared" si="57"/>
        <v/>
      </c>
      <c r="D3509" s="69" t="str">
        <f>IF(TimeSpend[[#This Row],[Network Description]]&lt;&gt;"",VLOOKUP(TimeSpend[[#This Row],[Network Description]],Projects!A:B,2,0),"")</f>
        <v/>
      </c>
      <c r="F3509" s="96"/>
      <c r="L3509" s="69" t="str">
        <f>IF(TimeSpend[[#This Row],[Personnel number]]&lt;&gt;"",Utilization!$J$2,"")</f>
        <v/>
      </c>
      <c r="M3509" s="69" t="str">
        <f>IF(TimeSpend[[#This Row],[Personnel number]]&lt;&gt;"",VLOOKUP(TimeSpend[[#This Row],[Personnel number]],Users!A:B,2,0),"")</f>
        <v/>
      </c>
      <c r="N3509" s="69" t="str">
        <f>IF(TimeSpend[[#This Row],[Network Description]]&lt;&gt;"",VLOOKUP(TimeSpend[[#This Row],[Network Description]],Projects!A:C,3,0),"")</f>
        <v/>
      </c>
      <c r="O3509" s="69" t="str">
        <f>IF(TimeSpend[[#This Row],[Activity]]&lt;&gt;"",VLOOKUP(TimeSpend[[#This Row],[Activity]],Activity,2,FALSE),"")</f>
        <v/>
      </c>
    </row>
    <row r="3510" spans="3:15" ht="16.5" customHeight="1" x14ac:dyDescent="0.25">
      <c r="C3510" s="68" t="str">
        <f t="shared" si="57"/>
        <v/>
      </c>
      <c r="D3510" s="69" t="str">
        <f>IF(TimeSpend[[#This Row],[Network Description]]&lt;&gt;"",VLOOKUP(TimeSpend[[#This Row],[Network Description]],Projects!A:B,2,0),"")</f>
        <v/>
      </c>
      <c r="F3510" s="96"/>
      <c r="L3510" s="69" t="str">
        <f>IF(TimeSpend[[#This Row],[Personnel number]]&lt;&gt;"",Utilization!$J$2,"")</f>
        <v/>
      </c>
      <c r="M3510" s="69" t="str">
        <f>IF(TimeSpend[[#This Row],[Personnel number]]&lt;&gt;"",VLOOKUP(TimeSpend[[#This Row],[Personnel number]],Users!A:B,2,0),"")</f>
        <v/>
      </c>
      <c r="N3510" s="69" t="str">
        <f>IF(TimeSpend[[#This Row],[Network Description]]&lt;&gt;"",VLOOKUP(TimeSpend[[#This Row],[Network Description]],Projects!A:C,3,0),"")</f>
        <v/>
      </c>
      <c r="O3510" s="69" t="str">
        <f>IF(TimeSpend[[#This Row],[Activity]]&lt;&gt;"",VLOOKUP(TimeSpend[[#This Row],[Activity]],Activity,2,FALSE),"")</f>
        <v/>
      </c>
    </row>
    <row r="3511" spans="3:15" ht="16.5" customHeight="1" x14ac:dyDescent="0.25">
      <c r="C3511" s="68" t="str">
        <f t="shared" si="57"/>
        <v/>
      </c>
      <c r="D3511" s="69" t="str">
        <f>IF(TimeSpend[[#This Row],[Network Description]]&lt;&gt;"",VLOOKUP(TimeSpend[[#This Row],[Network Description]],Projects!A:B,2,0),"")</f>
        <v/>
      </c>
      <c r="F3511" s="96"/>
      <c r="L3511" s="69" t="str">
        <f>IF(TimeSpend[[#This Row],[Personnel number]]&lt;&gt;"",Utilization!$J$2,"")</f>
        <v/>
      </c>
      <c r="M3511" s="69" t="str">
        <f>IF(TimeSpend[[#This Row],[Personnel number]]&lt;&gt;"",VLOOKUP(TimeSpend[[#This Row],[Personnel number]],Users!A:B,2,0),"")</f>
        <v/>
      </c>
      <c r="N3511" s="69" t="str">
        <f>IF(TimeSpend[[#This Row],[Network Description]]&lt;&gt;"",VLOOKUP(TimeSpend[[#This Row],[Network Description]],Projects!A:C,3,0),"")</f>
        <v/>
      </c>
      <c r="O3511" s="69" t="str">
        <f>IF(TimeSpend[[#This Row],[Activity]]&lt;&gt;"",VLOOKUP(TimeSpend[[#This Row],[Activity]],Activity,2,FALSE),"")</f>
        <v/>
      </c>
    </row>
    <row r="3512" spans="3:15" ht="16.5" customHeight="1" x14ac:dyDescent="0.25">
      <c r="C3512" s="68" t="str">
        <f t="shared" si="57"/>
        <v/>
      </c>
      <c r="D3512" s="69" t="str">
        <f>IF(TimeSpend[[#This Row],[Network Description]]&lt;&gt;"",VLOOKUP(TimeSpend[[#This Row],[Network Description]],Projects!A:B,2,0),"")</f>
        <v/>
      </c>
      <c r="F3512" s="96"/>
      <c r="L3512" s="69" t="str">
        <f>IF(TimeSpend[[#This Row],[Personnel number]]&lt;&gt;"",Utilization!$J$2,"")</f>
        <v/>
      </c>
      <c r="M3512" s="69" t="str">
        <f>IF(TimeSpend[[#This Row],[Personnel number]]&lt;&gt;"",VLOOKUP(TimeSpend[[#This Row],[Personnel number]],Users!A:B,2,0),"")</f>
        <v/>
      </c>
      <c r="N3512" s="69" t="str">
        <f>IF(TimeSpend[[#This Row],[Network Description]]&lt;&gt;"",VLOOKUP(TimeSpend[[#This Row],[Network Description]],Projects!A:C,3,0),"")</f>
        <v/>
      </c>
      <c r="O3512" s="69" t="str">
        <f>IF(TimeSpend[[#This Row],[Activity]]&lt;&gt;"",VLOOKUP(TimeSpend[[#This Row],[Activity]],Activity,2,FALSE),"")</f>
        <v/>
      </c>
    </row>
    <row r="3513" spans="3:15" ht="16.5" customHeight="1" x14ac:dyDescent="0.25">
      <c r="C3513" s="68" t="str">
        <f t="shared" si="57"/>
        <v/>
      </c>
      <c r="D3513" s="69" t="str">
        <f>IF(TimeSpend[[#This Row],[Network Description]]&lt;&gt;"",VLOOKUP(TimeSpend[[#This Row],[Network Description]],Projects!A:B,2,0),"")</f>
        <v/>
      </c>
      <c r="F3513" s="96"/>
      <c r="L3513" s="69" t="str">
        <f>IF(TimeSpend[[#This Row],[Personnel number]]&lt;&gt;"",Utilization!$J$2,"")</f>
        <v/>
      </c>
      <c r="M3513" s="69" t="str">
        <f>IF(TimeSpend[[#This Row],[Personnel number]]&lt;&gt;"",VLOOKUP(TimeSpend[[#This Row],[Personnel number]],Users!A:B,2,0),"")</f>
        <v/>
      </c>
      <c r="N3513" s="69" t="str">
        <f>IF(TimeSpend[[#This Row],[Network Description]]&lt;&gt;"",VLOOKUP(TimeSpend[[#This Row],[Network Description]],Projects!A:C,3,0),"")</f>
        <v/>
      </c>
      <c r="O3513" s="69" t="str">
        <f>IF(TimeSpend[[#This Row],[Activity]]&lt;&gt;"",VLOOKUP(TimeSpend[[#This Row],[Activity]],Activity,2,FALSE),"")</f>
        <v/>
      </c>
    </row>
    <row r="3514" spans="3:15" ht="16.5" customHeight="1" x14ac:dyDescent="0.25">
      <c r="C3514" s="68" t="str">
        <f t="shared" si="57"/>
        <v/>
      </c>
      <c r="D3514" s="69" t="str">
        <f>IF(TimeSpend[[#This Row],[Network Description]]&lt;&gt;"",VLOOKUP(TimeSpend[[#This Row],[Network Description]],Projects!A:B,2,0),"")</f>
        <v/>
      </c>
      <c r="F3514" s="96"/>
      <c r="L3514" s="69" t="str">
        <f>IF(TimeSpend[[#This Row],[Personnel number]]&lt;&gt;"",Utilization!$J$2,"")</f>
        <v/>
      </c>
      <c r="M3514" s="69" t="str">
        <f>IF(TimeSpend[[#This Row],[Personnel number]]&lt;&gt;"",VLOOKUP(TimeSpend[[#This Row],[Personnel number]],Users!A:B,2,0),"")</f>
        <v/>
      </c>
      <c r="N3514" s="69" t="str">
        <f>IF(TimeSpend[[#This Row],[Network Description]]&lt;&gt;"",VLOOKUP(TimeSpend[[#This Row],[Network Description]],Projects!A:C,3,0),"")</f>
        <v/>
      </c>
      <c r="O3514" s="69" t="str">
        <f>IF(TimeSpend[[#This Row],[Activity]]&lt;&gt;"",VLOOKUP(TimeSpend[[#This Row],[Activity]],Activity,2,FALSE),"")</f>
        <v/>
      </c>
    </row>
    <row r="3515" spans="3:15" ht="16.5" customHeight="1" x14ac:dyDescent="0.25">
      <c r="C3515" s="68" t="str">
        <f t="shared" si="57"/>
        <v/>
      </c>
      <c r="D3515" s="69" t="str">
        <f>IF(TimeSpend[[#This Row],[Network Description]]&lt;&gt;"",VLOOKUP(TimeSpend[[#This Row],[Network Description]],Projects!A:B,2,0),"")</f>
        <v/>
      </c>
      <c r="F3515" s="96"/>
      <c r="L3515" s="69" t="str">
        <f>IF(TimeSpend[[#This Row],[Personnel number]]&lt;&gt;"",Utilization!$J$2,"")</f>
        <v/>
      </c>
      <c r="M3515" s="69" t="str">
        <f>IF(TimeSpend[[#This Row],[Personnel number]]&lt;&gt;"",VLOOKUP(TimeSpend[[#This Row],[Personnel number]],Users!A:B,2,0),"")</f>
        <v/>
      </c>
      <c r="N3515" s="69" t="str">
        <f>IF(TimeSpend[[#This Row],[Network Description]]&lt;&gt;"",VLOOKUP(TimeSpend[[#This Row],[Network Description]],Projects!A:C,3,0),"")</f>
        <v/>
      </c>
      <c r="O3515" s="69" t="str">
        <f>IF(TimeSpend[[#This Row],[Activity]]&lt;&gt;"",VLOOKUP(TimeSpend[[#This Row],[Activity]],Activity,2,FALSE),"")</f>
        <v/>
      </c>
    </row>
    <row r="3516" spans="3:15" ht="16.5" customHeight="1" x14ac:dyDescent="0.25">
      <c r="C3516" s="68" t="str">
        <f t="shared" si="57"/>
        <v/>
      </c>
      <c r="D3516" s="69" t="str">
        <f>IF(TimeSpend[[#This Row],[Network Description]]&lt;&gt;"",VLOOKUP(TimeSpend[[#This Row],[Network Description]],Projects!A:B,2,0),"")</f>
        <v/>
      </c>
      <c r="F3516" s="96"/>
      <c r="L3516" s="69" t="str">
        <f>IF(TimeSpend[[#This Row],[Personnel number]]&lt;&gt;"",Utilization!$J$2,"")</f>
        <v/>
      </c>
      <c r="M3516" s="69" t="str">
        <f>IF(TimeSpend[[#This Row],[Personnel number]]&lt;&gt;"",VLOOKUP(TimeSpend[[#This Row],[Personnel number]],Users!A:B,2,0),"")</f>
        <v/>
      </c>
      <c r="N3516" s="69" t="str">
        <f>IF(TimeSpend[[#This Row],[Network Description]]&lt;&gt;"",VLOOKUP(TimeSpend[[#This Row],[Network Description]],Projects!A:C,3,0),"")</f>
        <v/>
      </c>
      <c r="O3516" s="69" t="str">
        <f>IF(TimeSpend[[#This Row],[Activity]]&lt;&gt;"",VLOOKUP(TimeSpend[[#This Row],[Activity]],Activity,2,FALSE),"")</f>
        <v/>
      </c>
    </row>
    <row r="3517" spans="3:15" ht="16.5" customHeight="1" x14ac:dyDescent="0.25">
      <c r="C3517" s="68" t="str">
        <f t="shared" si="57"/>
        <v/>
      </c>
      <c r="D3517" s="69" t="str">
        <f>IF(TimeSpend[[#This Row],[Network Description]]&lt;&gt;"",VLOOKUP(TimeSpend[[#This Row],[Network Description]],Projects!A:B,2,0),"")</f>
        <v/>
      </c>
      <c r="F3517" s="96"/>
      <c r="L3517" s="69" t="str">
        <f>IF(TimeSpend[[#This Row],[Personnel number]]&lt;&gt;"",Utilization!$J$2,"")</f>
        <v/>
      </c>
      <c r="M3517" s="69" t="str">
        <f>IF(TimeSpend[[#This Row],[Personnel number]]&lt;&gt;"",VLOOKUP(TimeSpend[[#This Row],[Personnel number]],Users!A:B,2,0),"")</f>
        <v/>
      </c>
      <c r="N3517" s="69" t="str">
        <f>IF(TimeSpend[[#This Row],[Network Description]]&lt;&gt;"",VLOOKUP(TimeSpend[[#This Row],[Network Description]],Projects!A:C,3,0),"")</f>
        <v/>
      </c>
      <c r="O3517" s="69" t="str">
        <f>IF(TimeSpend[[#This Row],[Activity]]&lt;&gt;"",VLOOKUP(TimeSpend[[#This Row],[Activity]],Activity,2,FALSE),"")</f>
        <v/>
      </c>
    </row>
    <row r="3518" spans="3:15" ht="16.5" customHeight="1" x14ac:dyDescent="0.25">
      <c r="C3518" s="68" t="str">
        <f t="shared" si="57"/>
        <v/>
      </c>
      <c r="D3518" s="69" t="str">
        <f>IF(TimeSpend[[#This Row],[Network Description]]&lt;&gt;"",VLOOKUP(TimeSpend[[#This Row],[Network Description]],Projects!A:B,2,0),"")</f>
        <v/>
      </c>
      <c r="F3518" s="96"/>
      <c r="L3518" s="69" t="str">
        <f>IF(TimeSpend[[#This Row],[Personnel number]]&lt;&gt;"",Utilization!$J$2,"")</f>
        <v/>
      </c>
      <c r="M3518" s="69" t="str">
        <f>IF(TimeSpend[[#This Row],[Personnel number]]&lt;&gt;"",VLOOKUP(TimeSpend[[#This Row],[Personnel number]],Users!A:B,2,0),"")</f>
        <v/>
      </c>
      <c r="N3518" s="69" t="str">
        <f>IF(TimeSpend[[#This Row],[Network Description]]&lt;&gt;"",VLOOKUP(TimeSpend[[#This Row],[Network Description]],Projects!A:C,3,0),"")</f>
        <v/>
      </c>
      <c r="O3518" s="69" t="str">
        <f>IF(TimeSpend[[#This Row],[Activity]]&lt;&gt;"",VLOOKUP(TimeSpend[[#This Row],[Activity]],Activity,2,FALSE),"")</f>
        <v/>
      </c>
    </row>
    <row r="3519" spans="3:15" ht="16.5" customHeight="1" x14ac:dyDescent="0.25">
      <c r="C3519" s="68" t="str">
        <f t="shared" si="57"/>
        <v/>
      </c>
      <c r="D3519" s="69" t="str">
        <f>IF(TimeSpend[[#This Row],[Network Description]]&lt;&gt;"",VLOOKUP(TimeSpend[[#This Row],[Network Description]],Projects!A:B,2,0),"")</f>
        <v/>
      </c>
      <c r="F3519" s="96"/>
      <c r="L3519" s="69" t="str">
        <f>IF(TimeSpend[[#This Row],[Personnel number]]&lt;&gt;"",Utilization!$J$2,"")</f>
        <v/>
      </c>
      <c r="M3519" s="69" t="str">
        <f>IF(TimeSpend[[#This Row],[Personnel number]]&lt;&gt;"",VLOOKUP(TimeSpend[[#This Row],[Personnel number]],Users!A:B,2,0),"")</f>
        <v/>
      </c>
      <c r="N3519" s="69" t="str">
        <f>IF(TimeSpend[[#This Row],[Network Description]]&lt;&gt;"",VLOOKUP(TimeSpend[[#This Row],[Network Description]],Projects!A:C,3,0),"")</f>
        <v/>
      </c>
      <c r="O3519" s="69" t="str">
        <f>IF(TimeSpend[[#This Row],[Activity]]&lt;&gt;"",VLOOKUP(TimeSpend[[#This Row],[Activity]],Activity,2,FALSE),"")</f>
        <v/>
      </c>
    </row>
    <row r="3520" spans="3:15" ht="16.5" customHeight="1" x14ac:dyDescent="0.25">
      <c r="C3520" s="68" t="str">
        <f t="shared" si="57"/>
        <v/>
      </c>
      <c r="D3520" s="69" t="str">
        <f>IF(TimeSpend[[#This Row],[Network Description]]&lt;&gt;"",VLOOKUP(TimeSpend[[#This Row],[Network Description]],Projects!A:B,2,0),"")</f>
        <v/>
      </c>
      <c r="F3520" s="96"/>
      <c r="L3520" s="69" t="str">
        <f>IF(TimeSpend[[#This Row],[Personnel number]]&lt;&gt;"",Utilization!$J$2,"")</f>
        <v/>
      </c>
      <c r="M3520" s="69" t="str">
        <f>IF(TimeSpend[[#This Row],[Personnel number]]&lt;&gt;"",VLOOKUP(TimeSpend[[#This Row],[Personnel number]],Users!A:B,2,0),"")</f>
        <v/>
      </c>
      <c r="N3520" s="69" t="str">
        <f>IF(TimeSpend[[#This Row],[Network Description]]&lt;&gt;"",VLOOKUP(TimeSpend[[#This Row],[Network Description]],Projects!A:C,3,0),"")</f>
        <v/>
      </c>
      <c r="O3520" s="69" t="str">
        <f>IF(TimeSpend[[#This Row],[Activity]]&lt;&gt;"",VLOOKUP(TimeSpend[[#This Row],[Activity]],Activity,2,FALSE),"")</f>
        <v/>
      </c>
    </row>
    <row r="3521" spans="3:15" ht="16.5" customHeight="1" x14ac:dyDescent="0.25">
      <c r="C3521" s="68" t="str">
        <f t="shared" ref="C3521:C3584" si="58">IF((I3521-INT(I3521))*24-(H3521-INT(H3521))*24=0,"",(I3521-INT(I3521))*24-(H3521-INT(H3521))*24)</f>
        <v/>
      </c>
      <c r="D3521" s="69" t="str">
        <f>IF(TimeSpend[[#This Row],[Network Description]]&lt;&gt;"",VLOOKUP(TimeSpend[[#This Row],[Network Description]],Projects!A:B,2,0),"")</f>
        <v/>
      </c>
      <c r="F3521" s="96"/>
      <c r="L3521" s="69" t="str">
        <f>IF(TimeSpend[[#This Row],[Personnel number]]&lt;&gt;"",Utilization!$J$2,"")</f>
        <v/>
      </c>
      <c r="M3521" s="69" t="str">
        <f>IF(TimeSpend[[#This Row],[Personnel number]]&lt;&gt;"",VLOOKUP(TimeSpend[[#This Row],[Personnel number]],Users!A:B,2,0),"")</f>
        <v/>
      </c>
      <c r="N3521" s="69" t="str">
        <f>IF(TimeSpend[[#This Row],[Network Description]]&lt;&gt;"",VLOOKUP(TimeSpend[[#This Row],[Network Description]],Projects!A:C,3,0),"")</f>
        <v/>
      </c>
      <c r="O3521" s="69" t="str">
        <f>IF(TimeSpend[[#This Row],[Activity]]&lt;&gt;"",VLOOKUP(TimeSpend[[#This Row],[Activity]],Activity,2,FALSE),"")</f>
        <v/>
      </c>
    </row>
    <row r="3522" spans="3:15" ht="16.5" customHeight="1" x14ac:dyDescent="0.25">
      <c r="C3522" s="68" t="str">
        <f t="shared" si="58"/>
        <v/>
      </c>
      <c r="D3522" s="69" t="str">
        <f>IF(TimeSpend[[#This Row],[Network Description]]&lt;&gt;"",VLOOKUP(TimeSpend[[#This Row],[Network Description]],Projects!A:B,2,0),"")</f>
        <v/>
      </c>
      <c r="F3522" s="96"/>
      <c r="L3522" s="69" t="str">
        <f>IF(TimeSpend[[#This Row],[Personnel number]]&lt;&gt;"",Utilization!$J$2,"")</f>
        <v/>
      </c>
      <c r="M3522" s="69" t="str">
        <f>IF(TimeSpend[[#This Row],[Personnel number]]&lt;&gt;"",VLOOKUP(TimeSpend[[#This Row],[Personnel number]],Users!A:B,2,0),"")</f>
        <v/>
      </c>
      <c r="N3522" s="69" t="str">
        <f>IF(TimeSpend[[#This Row],[Network Description]]&lt;&gt;"",VLOOKUP(TimeSpend[[#This Row],[Network Description]],Projects!A:C,3,0),"")</f>
        <v/>
      </c>
      <c r="O3522" s="69" t="str">
        <f>IF(TimeSpend[[#This Row],[Activity]]&lt;&gt;"",VLOOKUP(TimeSpend[[#This Row],[Activity]],Activity,2,FALSE),"")</f>
        <v/>
      </c>
    </row>
    <row r="3523" spans="3:15" ht="16.5" customHeight="1" x14ac:dyDescent="0.25">
      <c r="C3523" s="68" t="str">
        <f t="shared" si="58"/>
        <v/>
      </c>
      <c r="D3523" s="69" t="str">
        <f>IF(TimeSpend[[#This Row],[Network Description]]&lt;&gt;"",VLOOKUP(TimeSpend[[#This Row],[Network Description]],Projects!A:B,2,0),"")</f>
        <v/>
      </c>
      <c r="F3523" s="96"/>
      <c r="L3523" s="69" t="str">
        <f>IF(TimeSpend[[#This Row],[Personnel number]]&lt;&gt;"",Utilization!$J$2,"")</f>
        <v/>
      </c>
      <c r="M3523" s="69" t="str">
        <f>IF(TimeSpend[[#This Row],[Personnel number]]&lt;&gt;"",VLOOKUP(TimeSpend[[#This Row],[Personnel number]],Users!A:B,2,0),"")</f>
        <v/>
      </c>
      <c r="N3523" s="69" t="str">
        <f>IF(TimeSpend[[#This Row],[Network Description]]&lt;&gt;"",VLOOKUP(TimeSpend[[#This Row],[Network Description]],Projects!A:C,3,0),"")</f>
        <v/>
      </c>
      <c r="O3523" s="69" t="str">
        <f>IF(TimeSpend[[#This Row],[Activity]]&lt;&gt;"",VLOOKUP(TimeSpend[[#This Row],[Activity]],Activity,2,FALSE),"")</f>
        <v/>
      </c>
    </row>
    <row r="3524" spans="3:15" ht="16.5" customHeight="1" x14ac:dyDescent="0.25">
      <c r="C3524" s="68" t="str">
        <f t="shared" si="58"/>
        <v/>
      </c>
      <c r="D3524" s="69" t="str">
        <f>IF(TimeSpend[[#This Row],[Network Description]]&lt;&gt;"",VLOOKUP(TimeSpend[[#This Row],[Network Description]],Projects!A:B,2,0),"")</f>
        <v/>
      </c>
      <c r="F3524" s="96"/>
      <c r="L3524" s="69" t="str">
        <f>IF(TimeSpend[[#This Row],[Personnel number]]&lt;&gt;"",Utilization!$J$2,"")</f>
        <v/>
      </c>
      <c r="M3524" s="69" t="str">
        <f>IF(TimeSpend[[#This Row],[Personnel number]]&lt;&gt;"",VLOOKUP(TimeSpend[[#This Row],[Personnel number]],Users!A:B,2,0),"")</f>
        <v/>
      </c>
      <c r="N3524" s="69" t="str">
        <f>IF(TimeSpend[[#This Row],[Network Description]]&lt;&gt;"",VLOOKUP(TimeSpend[[#This Row],[Network Description]],Projects!A:C,3,0),"")</f>
        <v/>
      </c>
      <c r="O3524" s="69" t="str">
        <f>IF(TimeSpend[[#This Row],[Activity]]&lt;&gt;"",VLOOKUP(TimeSpend[[#This Row],[Activity]],Activity,2,FALSE),"")</f>
        <v/>
      </c>
    </row>
    <row r="3525" spans="3:15" ht="16.5" customHeight="1" x14ac:dyDescent="0.25">
      <c r="C3525" s="68" t="str">
        <f t="shared" si="58"/>
        <v/>
      </c>
      <c r="D3525" s="69" t="str">
        <f>IF(TimeSpend[[#This Row],[Network Description]]&lt;&gt;"",VLOOKUP(TimeSpend[[#This Row],[Network Description]],Projects!A:B,2,0),"")</f>
        <v/>
      </c>
      <c r="F3525" s="96"/>
      <c r="L3525" s="69" t="str">
        <f>IF(TimeSpend[[#This Row],[Personnel number]]&lt;&gt;"",Utilization!$J$2,"")</f>
        <v/>
      </c>
      <c r="M3525" s="69" t="str">
        <f>IF(TimeSpend[[#This Row],[Personnel number]]&lt;&gt;"",VLOOKUP(TimeSpend[[#This Row],[Personnel number]],Users!A:B,2,0),"")</f>
        <v/>
      </c>
      <c r="N3525" s="69" t="str">
        <f>IF(TimeSpend[[#This Row],[Network Description]]&lt;&gt;"",VLOOKUP(TimeSpend[[#This Row],[Network Description]],Projects!A:C,3,0),"")</f>
        <v/>
      </c>
      <c r="O3525" s="69" t="str">
        <f>IF(TimeSpend[[#This Row],[Activity]]&lt;&gt;"",VLOOKUP(TimeSpend[[#This Row],[Activity]],Activity,2,FALSE),"")</f>
        <v/>
      </c>
    </row>
    <row r="3526" spans="3:15" ht="16.5" customHeight="1" x14ac:dyDescent="0.25">
      <c r="C3526" s="68" t="str">
        <f t="shared" si="58"/>
        <v/>
      </c>
      <c r="D3526" s="69" t="str">
        <f>IF(TimeSpend[[#This Row],[Network Description]]&lt;&gt;"",VLOOKUP(TimeSpend[[#This Row],[Network Description]],Projects!A:B,2,0),"")</f>
        <v/>
      </c>
      <c r="F3526" s="96"/>
      <c r="L3526" s="69" t="str">
        <f>IF(TimeSpend[[#This Row],[Personnel number]]&lt;&gt;"",Utilization!$J$2,"")</f>
        <v/>
      </c>
      <c r="M3526" s="69" t="str">
        <f>IF(TimeSpend[[#This Row],[Personnel number]]&lt;&gt;"",VLOOKUP(TimeSpend[[#This Row],[Personnel number]],Users!A:B,2,0),"")</f>
        <v/>
      </c>
      <c r="N3526" s="69" t="str">
        <f>IF(TimeSpend[[#This Row],[Network Description]]&lt;&gt;"",VLOOKUP(TimeSpend[[#This Row],[Network Description]],Projects!A:C,3,0),"")</f>
        <v/>
      </c>
      <c r="O3526" s="69" t="str">
        <f>IF(TimeSpend[[#This Row],[Activity]]&lt;&gt;"",VLOOKUP(TimeSpend[[#This Row],[Activity]],Activity,2,FALSE),"")</f>
        <v/>
      </c>
    </row>
    <row r="3527" spans="3:15" ht="16.5" customHeight="1" x14ac:dyDescent="0.25">
      <c r="C3527" s="68" t="str">
        <f t="shared" si="58"/>
        <v/>
      </c>
      <c r="D3527" s="69" t="str">
        <f>IF(TimeSpend[[#This Row],[Network Description]]&lt;&gt;"",VLOOKUP(TimeSpend[[#This Row],[Network Description]],Projects!A:B,2,0),"")</f>
        <v/>
      </c>
      <c r="F3527" s="96"/>
      <c r="L3527" s="69" t="str">
        <f>IF(TimeSpend[[#This Row],[Personnel number]]&lt;&gt;"",Utilization!$J$2,"")</f>
        <v/>
      </c>
      <c r="M3527" s="69" t="str">
        <f>IF(TimeSpend[[#This Row],[Personnel number]]&lt;&gt;"",VLOOKUP(TimeSpend[[#This Row],[Personnel number]],Users!A:B,2,0),"")</f>
        <v/>
      </c>
      <c r="N3527" s="69" t="str">
        <f>IF(TimeSpend[[#This Row],[Network Description]]&lt;&gt;"",VLOOKUP(TimeSpend[[#This Row],[Network Description]],Projects!A:C,3,0),"")</f>
        <v/>
      </c>
      <c r="O3527" s="69" t="str">
        <f>IF(TimeSpend[[#This Row],[Activity]]&lt;&gt;"",VLOOKUP(TimeSpend[[#This Row],[Activity]],Activity,2,FALSE),"")</f>
        <v/>
      </c>
    </row>
    <row r="3528" spans="3:15" ht="16.5" customHeight="1" x14ac:dyDescent="0.25">
      <c r="C3528" s="68" t="str">
        <f t="shared" si="58"/>
        <v/>
      </c>
      <c r="D3528" s="69" t="str">
        <f>IF(TimeSpend[[#This Row],[Network Description]]&lt;&gt;"",VLOOKUP(TimeSpend[[#This Row],[Network Description]],Projects!A:B,2,0),"")</f>
        <v/>
      </c>
      <c r="F3528" s="96"/>
      <c r="L3528" s="69" t="str">
        <f>IF(TimeSpend[[#This Row],[Personnel number]]&lt;&gt;"",Utilization!$J$2,"")</f>
        <v/>
      </c>
      <c r="M3528" s="69" t="str">
        <f>IF(TimeSpend[[#This Row],[Personnel number]]&lt;&gt;"",VLOOKUP(TimeSpend[[#This Row],[Personnel number]],Users!A:B,2,0),"")</f>
        <v/>
      </c>
      <c r="N3528" s="69" t="str">
        <f>IF(TimeSpend[[#This Row],[Network Description]]&lt;&gt;"",VLOOKUP(TimeSpend[[#This Row],[Network Description]],Projects!A:C,3,0),"")</f>
        <v/>
      </c>
      <c r="O3528" s="69" t="str">
        <f>IF(TimeSpend[[#This Row],[Activity]]&lt;&gt;"",VLOOKUP(TimeSpend[[#This Row],[Activity]],Activity,2,FALSE),"")</f>
        <v/>
      </c>
    </row>
    <row r="3529" spans="3:15" ht="16.5" customHeight="1" x14ac:dyDescent="0.25">
      <c r="C3529" s="68" t="str">
        <f t="shared" si="58"/>
        <v/>
      </c>
      <c r="D3529" s="69" t="str">
        <f>IF(TimeSpend[[#This Row],[Network Description]]&lt;&gt;"",VLOOKUP(TimeSpend[[#This Row],[Network Description]],Projects!A:B,2,0),"")</f>
        <v/>
      </c>
      <c r="F3529" s="96"/>
      <c r="L3529" s="69" t="str">
        <f>IF(TimeSpend[[#This Row],[Personnel number]]&lt;&gt;"",Utilization!$J$2,"")</f>
        <v/>
      </c>
      <c r="M3529" s="69" t="str">
        <f>IF(TimeSpend[[#This Row],[Personnel number]]&lt;&gt;"",VLOOKUP(TimeSpend[[#This Row],[Personnel number]],Users!A:B,2,0),"")</f>
        <v/>
      </c>
      <c r="N3529" s="69" t="str">
        <f>IF(TimeSpend[[#This Row],[Network Description]]&lt;&gt;"",VLOOKUP(TimeSpend[[#This Row],[Network Description]],Projects!A:C,3,0),"")</f>
        <v/>
      </c>
      <c r="O3529" s="69" t="str">
        <f>IF(TimeSpend[[#This Row],[Activity]]&lt;&gt;"",VLOOKUP(TimeSpend[[#This Row],[Activity]],Activity,2,FALSE),"")</f>
        <v/>
      </c>
    </row>
    <row r="3530" spans="3:15" ht="16.5" customHeight="1" x14ac:dyDescent="0.25">
      <c r="C3530" s="68" t="str">
        <f t="shared" si="58"/>
        <v/>
      </c>
      <c r="D3530" s="69" t="str">
        <f>IF(TimeSpend[[#This Row],[Network Description]]&lt;&gt;"",VLOOKUP(TimeSpend[[#This Row],[Network Description]],Projects!A:B,2,0),"")</f>
        <v/>
      </c>
      <c r="F3530" s="96"/>
      <c r="L3530" s="69" t="str">
        <f>IF(TimeSpend[[#This Row],[Personnel number]]&lt;&gt;"",Utilization!$J$2,"")</f>
        <v/>
      </c>
      <c r="M3530" s="69" t="str">
        <f>IF(TimeSpend[[#This Row],[Personnel number]]&lt;&gt;"",VLOOKUP(TimeSpend[[#This Row],[Personnel number]],Users!A:B,2,0),"")</f>
        <v/>
      </c>
      <c r="N3530" s="69" t="str">
        <f>IF(TimeSpend[[#This Row],[Network Description]]&lt;&gt;"",VLOOKUP(TimeSpend[[#This Row],[Network Description]],Projects!A:C,3,0),"")</f>
        <v/>
      </c>
      <c r="O3530" s="69" t="str">
        <f>IF(TimeSpend[[#This Row],[Activity]]&lt;&gt;"",VLOOKUP(TimeSpend[[#This Row],[Activity]],Activity,2,FALSE),"")</f>
        <v/>
      </c>
    </row>
    <row r="3531" spans="3:15" ht="16.5" customHeight="1" x14ac:dyDescent="0.25">
      <c r="C3531" s="68" t="str">
        <f t="shared" si="58"/>
        <v/>
      </c>
      <c r="D3531" s="69" t="str">
        <f>IF(TimeSpend[[#This Row],[Network Description]]&lt;&gt;"",VLOOKUP(TimeSpend[[#This Row],[Network Description]],Projects!A:B,2,0),"")</f>
        <v/>
      </c>
      <c r="F3531" s="96"/>
      <c r="L3531" s="69" t="str">
        <f>IF(TimeSpend[[#This Row],[Personnel number]]&lt;&gt;"",Utilization!$J$2,"")</f>
        <v/>
      </c>
      <c r="M3531" s="69" t="str">
        <f>IF(TimeSpend[[#This Row],[Personnel number]]&lt;&gt;"",VLOOKUP(TimeSpend[[#This Row],[Personnel number]],Users!A:B,2,0),"")</f>
        <v/>
      </c>
      <c r="N3531" s="69" t="str">
        <f>IF(TimeSpend[[#This Row],[Network Description]]&lt;&gt;"",VLOOKUP(TimeSpend[[#This Row],[Network Description]],Projects!A:C,3,0),"")</f>
        <v/>
      </c>
      <c r="O3531" s="69" t="str">
        <f>IF(TimeSpend[[#This Row],[Activity]]&lt;&gt;"",VLOOKUP(TimeSpend[[#This Row],[Activity]],Activity,2,FALSE),"")</f>
        <v/>
      </c>
    </row>
    <row r="3532" spans="3:15" ht="16.5" customHeight="1" x14ac:dyDescent="0.25">
      <c r="C3532" s="68" t="str">
        <f t="shared" si="58"/>
        <v/>
      </c>
      <c r="D3532" s="69" t="str">
        <f>IF(TimeSpend[[#This Row],[Network Description]]&lt;&gt;"",VLOOKUP(TimeSpend[[#This Row],[Network Description]],Projects!A:B,2,0),"")</f>
        <v/>
      </c>
      <c r="F3532" s="96"/>
      <c r="L3532" s="69" t="str">
        <f>IF(TimeSpend[[#This Row],[Personnel number]]&lt;&gt;"",Utilization!$J$2,"")</f>
        <v/>
      </c>
      <c r="M3532" s="69" t="str">
        <f>IF(TimeSpend[[#This Row],[Personnel number]]&lt;&gt;"",VLOOKUP(TimeSpend[[#This Row],[Personnel number]],Users!A:B,2,0),"")</f>
        <v/>
      </c>
      <c r="N3532" s="69" t="str">
        <f>IF(TimeSpend[[#This Row],[Network Description]]&lt;&gt;"",VLOOKUP(TimeSpend[[#This Row],[Network Description]],Projects!A:C,3,0),"")</f>
        <v/>
      </c>
      <c r="O3532" s="69" t="str">
        <f>IF(TimeSpend[[#This Row],[Activity]]&lt;&gt;"",VLOOKUP(TimeSpend[[#This Row],[Activity]],Activity,2,FALSE),"")</f>
        <v/>
      </c>
    </row>
    <row r="3533" spans="3:15" ht="16.5" customHeight="1" x14ac:dyDescent="0.25">
      <c r="C3533" s="68" t="str">
        <f t="shared" si="58"/>
        <v/>
      </c>
      <c r="D3533" s="69" t="str">
        <f>IF(TimeSpend[[#This Row],[Network Description]]&lt;&gt;"",VLOOKUP(TimeSpend[[#This Row],[Network Description]],Projects!A:B,2,0),"")</f>
        <v/>
      </c>
      <c r="F3533" s="96"/>
      <c r="L3533" s="69" t="str">
        <f>IF(TimeSpend[[#This Row],[Personnel number]]&lt;&gt;"",Utilization!$J$2,"")</f>
        <v/>
      </c>
      <c r="M3533" s="69" t="str">
        <f>IF(TimeSpend[[#This Row],[Personnel number]]&lt;&gt;"",VLOOKUP(TimeSpend[[#This Row],[Personnel number]],Users!A:B,2,0),"")</f>
        <v/>
      </c>
      <c r="N3533" s="69" t="str">
        <f>IF(TimeSpend[[#This Row],[Network Description]]&lt;&gt;"",VLOOKUP(TimeSpend[[#This Row],[Network Description]],Projects!A:C,3,0),"")</f>
        <v/>
      </c>
      <c r="O3533" s="69" t="str">
        <f>IF(TimeSpend[[#This Row],[Activity]]&lt;&gt;"",VLOOKUP(TimeSpend[[#This Row],[Activity]],Activity,2,FALSE),"")</f>
        <v/>
      </c>
    </row>
    <row r="3534" spans="3:15" ht="16.5" customHeight="1" x14ac:dyDescent="0.25">
      <c r="C3534" s="68" t="str">
        <f t="shared" si="58"/>
        <v/>
      </c>
      <c r="D3534" s="69" t="str">
        <f>IF(TimeSpend[[#This Row],[Network Description]]&lt;&gt;"",VLOOKUP(TimeSpend[[#This Row],[Network Description]],Projects!A:B,2,0),"")</f>
        <v/>
      </c>
      <c r="F3534" s="96"/>
      <c r="L3534" s="69" t="str">
        <f>IF(TimeSpend[[#This Row],[Personnel number]]&lt;&gt;"",Utilization!$J$2,"")</f>
        <v/>
      </c>
      <c r="M3534" s="69" t="str">
        <f>IF(TimeSpend[[#This Row],[Personnel number]]&lt;&gt;"",VLOOKUP(TimeSpend[[#This Row],[Personnel number]],Users!A:B,2,0),"")</f>
        <v/>
      </c>
      <c r="N3534" s="69" t="str">
        <f>IF(TimeSpend[[#This Row],[Network Description]]&lt;&gt;"",VLOOKUP(TimeSpend[[#This Row],[Network Description]],Projects!A:C,3,0),"")</f>
        <v/>
      </c>
      <c r="O3534" s="69" t="str">
        <f>IF(TimeSpend[[#This Row],[Activity]]&lt;&gt;"",VLOOKUP(TimeSpend[[#This Row],[Activity]],Activity,2,FALSE),"")</f>
        <v/>
      </c>
    </row>
    <row r="3535" spans="3:15" ht="16.5" customHeight="1" x14ac:dyDescent="0.25">
      <c r="C3535" s="68" t="str">
        <f t="shared" si="58"/>
        <v/>
      </c>
      <c r="D3535" s="69" t="str">
        <f>IF(TimeSpend[[#This Row],[Network Description]]&lt;&gt;"",VLOOKUP(TimeSpend[[#This Row],[Network Description]],Projects!A:B,2,0),"")</f>
        <v/>
      </c>
      <c r="F3535" s="96"/>
      <c r="L3535" s="69" t="str">
        <f>IF(TimeSpend[[#This Row],[Personnel number]]&lt;&gt;"",Utilization!$J$2,"")</f>
        <v/>
      </c>
      <c r="M3535" s="69" t="str">
        <f>IF(TimeSpend[[#This Row],[Personnel number]]&lt;&gt;"",VLOOKUP(TimeSpend[[#This Row],[Personnel number]],Users!A:B,2,0),"")</f>
        <v/>
      </c>
      <c r="N3535" s="69" t="str">
        <f>IF(TimeSpend[[#This Row],[Network Description]]&lt;&gt;"",VLOOKUP(TimeSpend[[#This Row],[Network Description]],Projects!A:C,3,0),"")</f>
        <v/>
      </c>
      <c r="O3535" s="69" t="str">
        <f>IF(TimeSpend[[#This Row],[Activity]]&lt;&gt;"",VLOOKUP(TimeSpend[[#This Row],[Activity]],Activity,2,FALSE),"")</f>
        <v/>
      </c>
    </row>
    <row r="3536" spans="3:15" ht="16.5" customHeight="1" x14ac:dyDescent="0.25">
      <c r="C3536" s="68" t="str">
        <f t="shared" si="58"/>
        <v/>
      </c>
      <c r="D3536" s="69" t="str">
        <f>IF(TimeSpend[[#This Row],[Network Description]]&lt;&gt;"",VLOOKUP(TimeSpend[[#This Row],[Network Description]],Projects!A:B,2,0),"")</f>
        <v/>
      </c>
      <c r="F3536" s="96"/>
      <c r="L3536" s="69" t="str">
        <f>IF(TimeSpend[[#This Row],[Personnel number]]&lt;&gt;"",Utilization!$J$2,"")</f>
        <v/>
      </c>
      <c r="M3536" s="69" t="str">
        <f>IF(TimeSpend[[#This Row],[Personnel number]]&lt;&gt;"",VLOOKUP(TimeSpend[[#This Row],[Personnel number]],Users!A:B,2,0),"")</f>
        <v/>
      </c>
      <c r="N3536" s="69" t="str">
        <f>IF(TimeSpend[[#This Row],[Network Description]]&lt;&gt;"",VLOOKUP(TimeSpend[[#This Row],[Network Description]],Projects!A:C,3,0),"")</f>
        <v/>
      </c>
      <c r="O3536" s="69" t="str">
        <f>IF(TimeSpend[[#This Row],[Activity]]&lt;&gt;"",VLOOKUP(TimeSpend[[#This Row],[Activity]],Activity,2,FALSE),"")</f>
        <v/>
      </c>
    </row>
    <row r="3537" spans="3:15" ht="16.5" customHeight="1" x14ac:dyDescent="0.25">
      <c r="C3537" s="68" t="str">
        <f t="shared" si="58"/>
        <v/>
      </c>
      <c r="D3537" s="69" t="str">
        <f>IF(TimeSpend[[#This Row],[Network Description]]&lt;&gt;"",VLOOKUP(TimeSpend[[#This Row],[Network Description]],Projects!A:B,2,0),"")</f>
        <v/>
      </c>
      <c r="F3537" s="96"/>
      <c r="L3537" s="69" t="str">
        <f>IF(TimeSpend[[#This Row],[Personnel number]]&lt;&gt;"",Utilization!$J$2,"")</f>
        <v/>
      </c>
      <c r="M3537" s="69" t="str">
        <f>IF(TimeSpend[[#This Row],[Personnel number]]&lt;&gt;"",VLOOKUP(TimeSpend[[#This Row],[Personnel number]],Users!A:B,2,0),"")</f>
        <v/>
      </c>
      <c r="N3537" s="69" t="str">
        <f>IF(TimeSpend[[#This Row],[Network Description]]&lt;&gt;"",VLOOKUP(TimeSpend[[#This Row],[Network Description]],Projects!A:C,3,0),"")</f>
        <v/>
      </c>
      <c r="O3537" s="69" t="str">
        <f>IF(TimeSpend[[#This Row],[Activity]]&lt;&gt;"",VLOOKUP(TimeSpend[[#This Row],[Activity]],Activity,2,FALSE),"")</f>
        <v/>
      </c>
    </row>
    <row r="3538" spans="3:15" ht="16.5" customHeight="1" x14ac:dyDescent="0.25">
      <c r="C3538" s="68" t="str">
        <f t="shared" si="58"/>
        <v/>
      </c>
      <c r="D3538" s="69" t="str">
        <f>IF(TimeSpend[[#This Row],[Network Description]]&lt;&gt;"",VLOOKUP(TimeSpend[[#This Row],[Network Description]],Projects!A:B,2,0),"")</f>
        <v/>
      </c>
      <c r="F3538" s="96"/>
      <c r="L3538" s="69" t="str">
        <f>IF(TimeSpend[[#This Row],[Personnel number]]&lt;&gt;"",Utilization!$J$2,"")</f>
        <v/>
      </c>
      <c r="M3538" s="69" t="str">
        <f>IF(TimeSpend[[#This Row],[Personnel number]]&lt;&gt;"",VLOOKUP(TimeSpend[[#This Row],[Personnel number]],Users!A:B,2,0),"")</f>
        <v/>
      </c>
      <c r="N3538" s="69" t="str">
        <f>IF(TimeSpend[[#This Row],[Network Description]]&lt;&gt;"",VLOOKUP(TimeSpend[[#This Row],[Network Description]],Projects!A:C,3,0),"")</f>
        <v/>
      </c>
      <c r="O3538" s="69" t="str">
        <f>IF(TimeSpend[[#This Row],[Activity]]&lt;&gt;"",VLOOKUP(TimeSpend[[#This Row],[Activity]],Activity,2,FALSE),"")</f>
        <v/>
      </c>
    </row>
    <row r="3539" spans="3:15" ht="16.5" customHeight="1" x14ac:dyDescent="0.25">
      <c r="C3539" s="68" t="str">
        <f t="shared" si="58"/>
        <v/>
      </c>
      <c r="D3539" s="69" t="str">
        <f>IF(TimeSpend[[#This Row],[Network Description]]&lt;&gt;"",VLOOKUP(TimeSpend[[#This Row],[Network Description]],Projects!A:B,2,0),"")</f>
        <v/>
      </c>
      <c r="F3539" s="96"/>
      <c r="L3539" s="69" t="str">
        <f>IF(TimeSpend[[#This Row],[Personnel number]]&lt;&gt;"",Utilization!$J$2,"")</f>
        <v/>
      </c>
      <c r="M3539" s="69" t="str">
        <f>IF(TimeSpend[[#This Row],[Personnel number]]&lt;&gt;"",VLOOKUP(TimeSpend[[#This Row],[Personnel number]],Users!A:B,2,0),"")</f>
        <v/>
      </c>
      <c r="N3539" s="69" t="str">
        <f>IF(TimeSpend[[#This Row],[Network Description]]&lt;&gt;"",VLOOKUP(TimeSpend[[#This Row],[Network Description]],Projects!A:C,3,0),"")</f>
        <v/>
      </c>
      <c r="O3539" s="69" t="str">
        <f>IF(TimeSpend[[#This Row],[Activity]]&lt;&gt;"",VLOOKUP(TimeSpend[[#This Row],[Activity]],Activity,2,FALSE),"")</f>
        <v/>
      </c>
    </row>
    <row r="3540" spans="3:15" ht="16.5" customHeight="1" x14ac:dyDescent="0.25">
      <c r="C3540" s="68" t="str">
        <f t="shared" si="58"/>
        <v/>
      </c>
      <c r="D3540" s="69" t="str">
        <f>IF(TimeSpend[[#This Row],[Network Description]]&lt;&gt;"",VLOOKUP(TimeSpend[[#This Row],[Network Description]],Projects!A:B,2,0),"")</f>
        <v/>
      </c>
      <c r="F3540" s="96"/>
      <c r="L3540" s="69" t="str">
        <f>IF(TimeSpend[[#This Row],[Personnel number]]&lt;&gt;"",Utilization!$J$2,"")</f>
        <v/>
      </c>
      <c r="M3540" s="69" t="str">
        <f>IF(TimeSpend[[#This Row],[Personnel number]]&lt;&gt;"",VLOOKUP(TimeSpend[[#This Row],[Personnel number]],Users!A:B,2,0),"")</f>
        <v/>
      </c>
      <c r="N3540" s="69" t="str">
        <f>IF(TimeSpend[[#This Row],[Network Description]]&lt;&gt;"",VLOOKUP(TimeSpend[[#This Row],[Network Description]],Projects!A:C,3,0),"")</f>
        <v/>
      </c>
      <c r="O3540" s="69" t="str">
        <f>IF(TimeSpend[[#This Row],[Activity]]&lt;&gt;"",VLOOKUP(TimeSpend[[#This Row],[Activity]],Activity,2,FALSE),"")</f>
        <v/>
      </c>
    </row>
    <row r="3541" spans="3:15" ht="16.5" customHeight="1" x14ac:dyDescent="0.25">
      <c r="C3541" s="68" t="str">
        <f t="shared" si="58"/>
        <v/>
      </c>
      <c r="D3541" s="69" t="str">
        <f>IF(TimeSpend[[#This Row],[Network Description]]&lt;&gt;"",VLOOKUP(TimeSpend[[#This Row],[Network Description]],Projects!A:B,2,0),"")</f>
        <v/>
      </c>
      <c r="F3541" s="96"/>
      <c r="L3541" s="69" t="str">
        <f>IF(TimeSpend[[#This Row],[Personnel number]]&lt;&gt;"",Utilization!$J$2,"")</f>
        <v/>
      </c>
      <c r="M3541" s="69" t="str">
        <f>IF(TimeSpend[[#This Row],[Personnel number]]&lt;&gt;"",VLOOKUP(TimeSpend[[#This Row],[Personnel number]],Users!A:B,2,0),"")</f>
        <v/>
      </c>
      <c r="N3541" s="69" t="str">
        <f>IF(TimeSpend[[#This Row],[Network Description]]&lt;&gt;"",VLOOKUP(TimeSpend[[#This Row],[Network Description]],Projects!A:C,3,0),"")</f>
        <v/>
      </c>
      <c r="O3541" s="69" t="str">
        <f>IF(TimeSpend[[#This Row],[Activity]]&lt;&gt;"",VLOOKUP(TimeSpend[[#This Row],[Activity]],Activity,2,FALSE),"")</f>
        <v/>
      </c>
    </row>
    <row r="3542" spans="3:15" ht="16.5" customHeight="1" x14ac:dyDescent="0.25">
      <c r="C3542" s="68" t="str">
        <f t="shared" si="58"/>
        <v/>
      </c>
      <c r="D3542" s="69" t="str">
        <f>IF(TimeSpend[[#This Row],[Network Description]]&lt;&gt;"",VLOOKUP(TimeSpend[[#This Row],[Network Description]],Projects!A:B,2,0),"")</f>
        <v/>
      </c>
      <c r="F3542" s="96"/>
      <c r="L3542" s="69" t="str">
        <f>IF(TimeSpend[[#This Row],[Personnel number]]&lt;&gt;"",Utilization!$J$2,"")</f>
        <v/>
      </c>
      <c r="M3542" s="69" t="str">
        <f>IF(TimeSpend[[#This Row],[Personnel number]]&lt;&gt;"",VLOOKUP(TimeSpend[[#This Row],[Personnel number]],Users!A:B,2,0),"")</f>
        <v/>
      </c>
      <c r="N3542" s="69" t="str">
        <f>IF(TimeSpend[[#This Row],[Network Description]]&lt;&gt;"",VLOOKUP(TimeSpend[[#This Row],[Network Description]],Projects!A:C,3,0),"")</f>
        <v/>
      </c>
      <c r="O3542" s="69" t="str">
        <f>IF(TimeSpend[[#This Row],[Activity]]&lt;&gt;"",VLOOKUP(TimeSpend[[#This Row],[Activity]],Activity,2,FALSE),"")</f>
        <v/>
      </c>
    </row>
    <row r="3543" spans="3:15" ht="16.5" customHeight="1" x14ac:dyDescent="0.25">
      <c r="C3543" s="68" t="str">
        <f t="shared" si="58"/>
        <v/>
      </c>
      <c r="D3543" s="69" t="str">
        <f>IF(TimeSpend[[#This Row],[Network Description]]&lt;&gt;"",VLOOKUP(TimeSpend[[#This Row],[Network Description]],Projects!A:B,2,0),"")</f>
        <v/>
      </c>
      <c r="F3543" s="96"/>
      <c r="L3543" s="69" t="str">
        <f>IF(TimeSpend[[#This Row],[Personnel number]]&lt;&gt;"",Utilization!$J$2,"")</f>
        <v/>
      </c>
      <c r="M3543" s="69" t="str">
        <f>IF(TimeSpend[[#This Row],[Personnel number]]&lt;&gt;"",VLOOKUP(TimeSpend[[#This Row],[Personnel number]],Users!A:B,2,0),"")</f>
        <v/>
      </c>
      <c r="N3543" s="69" t="str">
        <f>IF(TimeSpend[[#This Row],[Network Description]]&lt;&gt;"",VLOOKUP(TimeSpend[[#This Row],[Network Description]],Projects!A:C,3,0),"")</f>
        <v/>
      </c>
      <c r="O3543" s="69" t="str">
        <f>IF(TimeSpend[[#This Row],[Activity]]&lt;&gt;"",VLOOKUP(TimeSpend[[#This Row],[Activity]],Activity,2,FALSE),"")</f>
        <v/>
      </c>
    </row>
    <row r="3544" spans="3:15" ht="16.5" customHeight="1" x14ac:dyDescent="0.25">
      <c r="C3544" s="68" t="str">
        <f t="shared" si="58"/>
        <v/>
      </c>
      <c r="D3544" s="69" t="str">
        <f>IF(TimeSpend[[#This Row],[Network Description]]&lt;&gt;"",VLOOKUP(TimeSpend[[#This Row],[Network Description]],Projects!A:B,2,0),"")</f>
        <v/>
      </c>
      <c r="F3544" s="96"/>
      <c r="L3544" s="69" t="str">
        <f>IF(TimeSpend[[#This Row],[Personnel number]]&lt;&gt;"",Utilization!$J$2,"")</f>
        <v/>
      </c>
      <c r="M3544" s="69" t="str">
        <f>IF(TimeSpend[[#This Row],[Personnel number]]&lt;&gt;"",VLOOKUP(TimeSpend[[#This Row],[Personnel number]],Users!A:B,2,0),"")</f>
        <v/>
      </c>
      <c r="N3544" s="69" t="str">
        <f>IF(TimeSpend[[#This Row],[Network Description]]&lt;&gt;"",VLOOKUP(TimeSpend[[#This Row],[Network Description]],Projects!A:C,3,0),"")</f>
        <v/>
      </c>
      <c r="O3544" s="69" t="str">
        <f>IF(TimeSpend[[#This Row],[Activity]]&lt;&gt;"",VLOOKUP(TimeSpend[[#This Row],[Activity]],Activity,2,FALSE),"")</f>
        <v/>
      </c>
    </row>
    <row r="3545" spans="3:15" ht="16.5" customHeight="1" x14ac:dyDescent="0.25">
      <c r="C3545" s="68" t="str">
        <f t="shared" si="58"/>
        <v/>
      </c>
      <c r="D3545" s="69" t="str">
        <f>IF(TimeSpend[[#This Row],[Network Description]]&lt;&gt;"",VLOOKUP(TimeSpend[[#This Row],[Network Description]],Projects!A:B,2,0),"")</f>
        <v/>
      </c>
      <c r="F3545" s="96"/>
      <c r="L3545" s="69" t="str">
        <f>IF(TimeSpend[[#This Row],[Personnel number]]&lt;&gt;"",Utilization!$J$2,"")</f>
        <v/>
      </c>
      <c r="M3545" s="69" t="str">
        <f>IF(TimeSpend[[#This Row],[Personnel number]]&lt;&gt;"",VLOOKUP(TimeSpend[[#This Row],[Personnel number]],Users!A:B,2,0),"")</f>
        <v/>
      </c>
      <c r="N3545" s="69" t="str">
        <f>IF(TimeSpend[[#This Row],[Network Description]]&lt;&gt;"",VLOOKUP(TimeSpend[[#This Row],[Network Description]],Projects!A:C,3,0),"")</f>
        <v/>
      </c>
      <c r="O3545" s="69" t="str">
        <f>IF(TimeSpend[[#This Row],[Activity]]&lt;&gt;"",VLOOKUP(TimeSpend[[#This Row],[Activity]],Activity,2,FALSE),"")</f>
        <v/>
      </c>
    </row>
    <row r="3546" spans="3:15" ht="16.5" customHeight="1" x14ac:dyDescent="0.25">
      <c r="C3546" s="68" t="str">
        <f t="shared" si="58"/>
        <v/>
      </c>
      <c r="D3546" s="69" t="str">
        <f>IF(TimeSpend[[#This Row],[Network Description]]&lt;&gt;"",VLOOKUP(TimeSpend[[#This Row],[Network Description]],Projects!A:B,2,0),"")</f>
        <v/>
      </c>
      <c r="F3546" s="96"/>
      <c r="L3546" s="69" t="str">
        <f>IF(TimeSpend[[#This Row],[Personnel number]]&lt;&gt;"",Utilization!$J$2,"")</f>
        <v/>
      </c>
      <c r="M3546" s="69" t="str">
        <f>IF(TimeSpend[[#This Row],[Personnel number]]&lt;&gt;"",VLOOKUP(TimeSpend[[#This Row],[Personnel number]],Users!A:B,2,0),"")</f>
        <v/>
      </c>
      <c r="N3546" s="69" t="str">
        <f>IF(TimeSpend[[#This Row],[Network Description]]&lt;&gt;"",VLOOKUP(TimeSpend[[#This Row],[Network Description]],Projects!A:C,3,0),"")</f>
        <v/>
      </c>
      <c r="O3546" s="69" t="str">
        <f>IF(TimeSpend[[#This Row],[Activity]]&lt;&gt;"",VLOOKUP(TimeSpend[[#This Row],[Activity]],Activity,2,FALSE),"")</f>
        <v/>
      </c>
    </row>
    <row r="3547" spans="3:15" ht="16.5" customHeight="1" x14ac:dyDescent="0.25">
      <c r="C3547" s="68" t="str">
        <f t="shared" si="58"/>
        <v/>
      </c>
      <c r="D3547" s="69" t="str">
        <f>IF(TimeSpend[[#This Row],[Network Description]]&lt;&gt;"",VLOOKUP(TimeSpend[[#This Row],[Network Description]],Projects!A:B,2,0),"")</f>
        <v/>
      </c>
      <c r="F3547" s="96"/>
      <c r="L3547" s="69" t="str">
        <f>IF(TimeSpend[[#This Row],[Personnel number]]&lt;&gt;"",Utilization!$J$2,"")</f>
        <v/>
      </c>
      <c r="M3547" s="69" t="str">
        <f>IF(TimeSpend[[#This Row],[Personnel number]]&lt;&gt;"",VLOOKUP(TimeSpend[[#This Row],[Personnel number]],Users!A:B,2,0),"")</f>
        <v/>
      </c>
      <c r="N3547" s="69" t="str">
        <f>IF(TimeSpend[[#This Row],[Network Description]]&lt;&gt;"",VLOOKUP(TimeSpend[[#This Row],[Network Description]],Projects!A:C,3,0),"")</f>
        <v/>
      </c>
      <c r="O3547" s="69" t="str">
        <f>IF(TimeSpend[[#This Row],[Activity]]&lt;&gt;"",VLOOKUP(TimeSpend[[#This Row],[Activity]],Activity,2,FALSE),"")</f>
        <v/>
      </c>
    </row>
    <row r="3548" spans="3:15" ht="16.5" customHeight="1" x14ac:dyDescent="0.25">
      <c r="C3548" s="68" t="str">
        <f t="shared" si="58"/>
        <v/>
      </c>
      <c r="D3548" s="69" t="str">
        <f>IF(TimeSpend[[#This Row],[Network Description]]&lt;&gt;"",VLOOKUP(TimeSpend[[#This Row],[Network Description]],Projects!A:B,2,0),"")</f>
        <v/>
      </c>
      <c r="F3548" s="96"/>
      <c r="L3548" s="69" t="str">
        <f>IF(TimeSpend[[#This Row],[Personnel number]]&lt;&gt;"",Utilization!$J$2,"")</f>
        <v/>
      </c>
      <c r="M3548" s="69" t="str">
        <f>IF(TimeSpend[[#This Row],[Personnel number]]&lt;&gt;"",VLOOKUP(TimeSpend[[#This Row],[Personnel number]],Users!A:B,2,0),"")</f>
        <v/>
      </c>
      <c r="N3548" s="69" t="str">
        <f>IF(TimeSpend[[#This Row],[Network Description]]&lt;&gt;"",VLOOKUP(TimeSpend[[#This Row],[Network Description]],Projects!A:C,3,0),"")</f>
        <v/>
      </c>
      <c r="O3548" s="69" t="str">
        <f>IF(TimeSpend[[#This Row],[Activity]]&lt;&gt;"",VLOOKUP(TimeSpend[[#This Row],[Activity]],Activity,2,FALSE),"")</f>
        <v/>
      </c>
    </row>
    <row r="3549" spans="3:15" ht="16.5" customHeight="1" x14ac:dyDescent="0.25">
      <c r="C3549" s="68" t="str">
        <f t="shared" si="58"/>
        <v/>
      </c>
      <c r="D3549" s="69" t="str">
        <f>IF(TimeSpend[[#This Row],[Network Description]]&lt;&gt;"",VLOOKUP(TimeSpend[[#This Row],[Network Description]],Projects!A:B,2,0),"")</f>
        <v/>
      </c>
      <c r="F3549" s="96"/>
      <c r="L3549" s="69" t="str">
        <f>IF(TimeSpend[[#This Row],[Personnel number]]&lt;&gt;"",Utilization!$J$2,"")</f>
        <v/>
      </c>
      <c r="M3549" s="69" t="str">
        <f>IF(TimeSpend[[#This Row],[Personnel number]]&lt;&gt;"",VLOOKUP(TimeSpend[[#This Row],[Personnel number]],Users!A:B,2,0),"")</f>
        <v/>
      </c>
      <c r="N3549" s="69" t="str">
        <f>IF(TimeSpend[[#This Row],[Network Description]]&lt;&gt;"",VLOOKUP(TimeSpend[[#This Row],[Network Description]],Projects!A:C,3,0),"")</f>
        <v/>
      </c>
      <c r="O3549" s="69" t="str">
        <f>IF(TimeSpend[[#This Row],[Activity]]&lt;&gt;"",VLOOKUP(TimeSpend[[#This Row],[Activity]],Activity,2,FALSE),"")</f>
        <v/>
      </c>
    </row>
    <row r="3550" spans="3:15" ht="16.5" customHeight="1" x14ac:dyDescent="0.25">
      <c r="C3550" s="68" t="str">
        <f t="shared" si="58"/>
        <v/>
      </c>
      <c r="D3550" s="69" t="str">
        <f>IF(TimeSpend[[#This Row],[Network Description]]&lt;&gt;"",VLOOKUP(TimeSpend[[#This Row],[Network Description]],Projects!A:B,2,0),"")</f>
        <v/>
      </c>
      <c r="F3550" s="96"/>
      <c r="L3550" s="69" t="str">
        <f>IF(TimeSpend[[#This Row],[Personnel number]]&lt;&gt;"",Utilization!$J$2,"")</f>
        <v/>
      </c>
      <c r="M3550" s="69" t="str">
        <f>IF(TimeSpend[[#This Row],[Personnel number]]&lt;&gt;"",VLOOKUP(TimeSpend[[#This Row],[Personnel number]],Users!A:B,2,0),"")</f>
        <v/>
      </c>
      <c r="N3550" s="69" t="str">
        <f>IF(TimeSpend[[#This Row],[Network Description]]&lt;&gt;"",VLOOKUP(TimeSpend[[#This Row],[Network Description]],Projects!A:C,3,0),"")</f>
        <v/>
      </c>
      <c r="O3550" s="69" t="str">
        <f>IF(TimeSpend[[#This Row],[Activity]]&lt;&gt;"",VLOOKUP(TimeSpend[[#This Row],[Activity]],Activity,2,FALSE),"")</f>
        <v/>
      </c>
    </row>
    <row r="3551" spans="3:15" ht="16.5" customHeight="1" x14ac:dyDescent="0.25">
      <c r="C3551" s="68" t="str">
        <f t="shared" si="58"/>
        <v/>
      </c>
      <c r="D3551" s="69" t="str">
        <f>IF(TimeSpend[[#This Row],[Network Description]]&lt;&gt;"",VLOOKUP(TimeSpend[[#This Row],[Network Description]],Projects!A:B,2,0),"")</f>
        <v/>
      </c>
      <c r="F3551" s="96"/>
      <c r="L3551" s="69" t="str">
        <f>IF(TimeSpend[[#This Row],[Personnel number]]&lt;&gt;"",Utilization!$J$2,"")</f>
        <v/>
      </c>
      <c r="M3551" s="69" t="str">
        <f>IF(TimeSpend[[#This Row],[Personnel number]]&lt;&gt;"",VLOOKUP(TimeSpend[[#This Row],[Personnel number]],Users!A:B,2,0),"")</f>
        <v/>
      </c>
      <c r="N3551" s="69" t="str">
        <f>IF(TimeSpend[[#This Row],[Network Description]]&lt;&gt;"",VLOOKUP(TimeSpend[[#This Row],[Network Description]],Projects!A:C,3,0),"")</f>
        <v/>
      </c>
      <c r="O3551" s="69" t="str">
        <f>IF(TimeSpend[[#This Row],[Activity]]&lt;&gt;"",VLOOKUP(TimeSpend[[#This Row],[Activity]],Activity,2,FALSE),"")</f>
        <v/>
      </c>
    </row>
    <row r="3552" spans="3:15" ht="16.5" customHeight="1" x14ac:dyDescent="0.25">
      <c r="C3552" s="68" t="str">
        <f t="shared" si="58"/>
        <v/>
      </c>
      <c r="D3552" s="69" t="str">
        <f>IF(TimeSpend[[#This Row],[Network Description]]&lt;&gt;"",VLOOKUP(TimeSpend[[#This Row],[Network Description]],Projects!A:B,2,0),"")</f>
        <v/>
      </c>
      <c r="F3552" s="96"/>
      <c r="L3552" s="69" t="str">
        <f>IF(TimeSpend[[#This Row],[Personnel number]]&lt;&gt;"",Utilization!$J$2,"")</f>
        <v/>
      </c>
      <c r="M3552" s="69" t="str">
        <f>IF(TimeSpend[[#This Row],[Personnel number]]&lt;&gt;"",VLOOKUP(TimeSpend[[#This Row],[Personnel number]],Users!A:B,2,0),"")</f>
        <v/>
      </c>
      <c r="N3552" s="69" t="str">
        <f>IF(TimeSpend[[#This Row],[Network Description]]&lt;&gt;"",VLOOKUP(TimeSpend[[#This Row],[Network Description]],Projects!A:C,3,0),"")</f>
        <v/>
      </c>
      <c r="O3552" s="69" t="str">
        <f>IF(TimeSpend[[#This Row],[Activity]]&lt;&gt;"",VLOOKUP(TimeSpend[[#This Row],[Activity]],Activity,2,FALSE),"")</f>
        <v/>
      </c>
    </row>
    <row r="3553" spans="3:15" ht="16.5" customHeight="1" x14ac:dyDescent="0.25">
      <c r="C3553" s="68" t="str">
        <f t="shared" si="58"/>
        <v/>
      </c>
      <c r="D3553" s="69" t="str">
        <f>IF(TimeSpend[[#This Row],[Network Description]]&lt;&gt;"",VLOOKUP(TimeSpend[[#This Row],[Network Description]],Projects!A:B,2,0),"")</f>
        <v/>
      </c>
      <c r="F3553" s="96"/>
      <c r="L3553" s="69" t="str">
        <f>IF(TimeSpend[[#This Row],[Personnel number]]&lt;&gt;"",Utilization!$J$2,"")</f>
        <v/>
      </c>
      <c r="M3553" s="69" t="str">
        <f>IF(TimeSpend[[#This Row],[Personnel number]]&lt;&gt;"",VLOOKUP(TimeSpend[[#This Row],[Personnel number]],Users!A:B,2,0),"")</f>
        <v/>
      </c>
      <c r="N3553" s="69" t="str">
        <f>IF(TimeSpend[[#This Row],[Network Description]]&lt;&gt;"",VLOOKUP(TimeSpend[[#This Row],[Network Description]],Projects!A:C,3,0),"")</f>
        <v/>
      </c>
      <c r="O3553" s="69" t="str">
        <f>IF(TimeSpend[[#This Row],[Activity]]&lt;&gt;"",VLOOKUP(TimeSpend[[#This Row],[Activity]],Activity,2,FALSE),"")</f>
        <v/>
      </c>
    </row>
    <row r="3554" spans="3:15" ht="16.5" customHeight="1" x14ac:dyDescent="0.25">
      <c r="C3554" s="68" t="str">
        <f t="shared" si="58"/>
        <v/>
      </c>
      <c r="D3554" s="69" t="str">
        <f>IF(TimeSpend[[#This Row],[Network Description]]&lt;&gt;"",VLOOKUP(TimeSpend[[#This Row],[Network Description]],Projects!A:B,2,0),"")</f>
        <v/>
      </c>
      <c r="F3554" s="96"/>
      <c r="L3554" s="69" t="str">
        <f>IF(TimeSpend[[#This Row],[Personnel number]]&lt;&gt;"",Utilization!$J$2,"")</f>
        <v/>
      </c>
      <c r="M3554" s="69" t="str">
        <f>IF(TimeSpend[[#This Row],[Personnel number]]&lt;&gt;"",VLOOKUP(TimeSpend[[#This Row],[Personnel number]],Users!A:B,2,0),"")</f>
        <v/>
      </c>
      <c r="N3554" s="69" t="str">
        <f>IF(TimeSpend[[#This Row],[Network Description]]&lt;&gt;"",VLOOKUP(TimeSpend[[#This Row],[Network Description]],Projects!A:C,3,0),"")</f>
        <v/>
      </c>
      <c r="O3554" s="69" t="str">
        <f>IF(TimeSpend[[#This Row],[Activity]]&lt;&gt;"",VLOOKUP(TimeSpend[[#This Row],[Activity]],Activity,2,FALSE),"")</f>
        <v/>
      </c>
    </row>
    <row r="3555" spans="3:15" ht="16.5" customHeight="1" x14ac:dyDescent="0.25">
      <c r="C3555" s="68" t="str">
        <f t="shared" si="58"/>
        <v/>
      </c>
      <c r="D3555" s="69" t="str">
        <f>IF(TimeSpend[[#This Row],[Network Description]]&lt;&gt;"",VLOOKUP(TimeSpend[[#This Row],[Network Description]],Projects!A:B,2,0),"")</f>
        <v/>
      </c>
      <c r="F3555" s="96"/>
      <c r="L3555" s="69" t="str">
        <f>IF(TimeSpend[[#This Row],[Personnel number]]&lt;&gt;"",Utilization!$J$2,"")</f>
        <v/>
      </c>
      <c r="M3555" s="69" t="str">
        <f>IF(TimeSpend[[#This Row],[Personnel number]]&lt;&gt;"",VLOOKUP(TimeSpend[[#This Row],[Personnel number]],Users!A:B,2,0),"")</f>
        <v/>
      </c>
      <c r="N3555" s="69" t="str">
        <f>IF(TimeSpend[[#This Row],[Network Description]]&lt;&gt;"",VLOOKUP(TimeSpend[[#This Row],[Network Description]],Projects!A:C,3,0),"")</f>
        <v/>
      </c>
      <c r="O3555" s="69" t="str">
        <f>IF(TimeSpend[[#This Row],[Activity]]&lt;&gt;"",VLOOKUP(TimeSpend[[#This Row],[Activity]],Activity,2,FALSE),"")</f>
        <v/>
      </c>
    </row>
    <row r="3556" spans="3:15" ht="16.5" customHeight="1" x14ac:dyDescent="0.25">
      <c r="C3556" s="68" t="str">
        <f t="shared" si="58"/>
        <v/>
      </c>
      <c r="D3556" s="69" t="str">
        <f>IF(TimeSpend[[#This Row],[Network Description]]&lt;&gt;"",VLOOKUP(TimeSpend[[#This Row],[Network Description]],Projects!A:B,2,0),"")</f>
        <v/>
      </c>
      <c r="F3556" s="96"/>
      <c r="L3556" s="69" t="str">
        <f>IF(TimeSpend[[#This Row],[Personnel number]]&lt;&gt;"",Utilization!$J$2,"")</f>
        <v/>
      </c>
      <c r="M3556" s="69" t="str">
        <f>IF(TimeSpend[[#This Row],[Personnel number]]&lt;&gt;"",VLOOKUP(TimeSpend[[#This Row],[Personnel number]],Users!A:B,2,0),"")</f>
        <v/>
      </c>
      <c r="N3556" s="69" t="str">
        <f>IF(TimeSpend[[#This Row],[Network Description]]&lt;&gt;"",VLOOKUP(TimeSpend[[#This Row],[Network Description]],Projects!A:C,3,0),"")</f>
        <v/>
      </c>
      <c r="O3556" s="69" t="str">
        <f>IF(TimeSpend[[#This Row],[Activity]]&lt;&gt;"",VLOOKUP(TimeSpend[[#This Row],[Activity]],Activity,2,FALSE),"")</f>
        <v/>
      </c>
    </row>
    <row r="3557" spans="3:15" ht="16.5" customHeight="1" x14ac:dyDescent="0.25">
      <c r="C3557" s="68" t="str">
        <f t="shared" si="58"/>
        <v/>
      </c>
      <c r="D3557" s="69" t="str">
        <f>IF(TimeSpend[[#This Row],[Network Description]]&lt;&gt;"",VLOOKUP(TimeSpend[[#This Row],[Network Description]],Projects!A:B,2,0),"")</f>
        <v/>
      </c>
      <c r="F3557" s="96"/>
      <c r="L3557" s="69" t="str">
        <f>IF(TimeSpend[[#This Row],[Personnel number]]&lt;&gt;"",Utilization!$J$2,"")</f>
        <v/>
      </c>
      <c r="M3557" s="69" t="str">
        <f>IF(TimeSpend[[#This Row],[Personnel number]]&lt;&gt;"",VLOOKUP(TimeSpend[[#This Row],[Personnel number]],Users!A:B,2,0),"")</f>
        <v/>
      </c>
      <c r="N3557" s="69" t="str">
        <f>IF(TimeSpend[[#This Row],[Network Description]]&lt;&gt;"",VLOOKUP(TimeSpend[[#This Row],[Network Description]],Projects!A:C,3,0),"")</f>
        <v/>
      </c>
      <c r="O3557" s="69" t="str">
        <f>IF(TimeSpend[[#This Row],[Activity]]&lt;&gt;"",VLOOKUP(TimeSpend[[#This Row],[Activity]],Activity,2,FALSE),"")</f>
        <v/>
      </c>
    </row>
    <row r="3558" spans="3:15" ht="16.5" customHeight="1" x14ac:dyDescent="0.25">
      <c r="C3558" s="68" t="str">
        <f t="shared" si="58"/>
        <v/>
      </c>
      <c r="D3558" s="69" t="str">
        <f>IF(TimeSpend[[#This Row],[Network Description]]&lt;&gt;"",VLOOKUP(TimeSpend[[#This Row],[Network Description]],Projects!A:B,2,0),"")</f>
        <v/>
      </c>
      <c r="F3558" s="96"/>
      <c r="L3558" s="69" t="str">
        <f>IF(TimeSpend[[#This Row],[Personnel number]]&lt;&gt;"",Utilization!$J$2,"")</f>
        <v/>
      </c>
      <c r="M3558" s="69" t="str">
        <f>IF(TimeSpend[[#This Row],[Personnel number]]&lt;&gt;"",VLOOKUP(TimeSpend[[#This Row],[Personnel number]],Users!A:B,2,0),"")</f>
        <v/>
      </c>
      <c r="N3558" s="69" t="str">
        <f>IF(TimeSpend[[#This Row],[Network Description]]&lt;&gt;"",VLOOKUP(TimeSpend[[#This Row],[Network Description]],Projects!A:C,3,0),"")</f>
        <v/>
      </c>
      <c r="O3558" s="69" t="str">
        <f>IF(TimeSpend[[#This Row],[Activity]]&lt;&gt;"",VLOOKUP(TimeSpend[[#This Row],[Activity]],Activity,2,FALSE),"")</f>
        <v/>
      </c>
    </row>
    <row r="3559" spans="3:15" ht="16.5" customHeight="1" x14ac:dyDescent="0.25">
      <c r="C3559" s="68" t="str">
        <f t="shared" si="58"/>
        <v/>
      </c>
      <c r="D3559" s="69" t="str">
        <f>IF(TimeSpend[[#This Row],[Network Description]]&lt;&gt;"",VLOOKUP(TimeSpend[[#This Row],[Network Description]],Projects!A:B,2,0),"")</f>
        <v/>
      </c>
      <c r="F3559" s="96"/>
      <c r="L3559" s="69" t="str">
        <f>IF(TimeSpend[[#This Row],[Personnel number]]&lt;&gt;"",Utilization!$J$2,"")</f>
        <v/>
      </c>
      <c r="M3559" s="69" t="str">
        <f>IF(TimeSpend[[#This Row],[Personnel number]]&lt;&gt;"",VLOOKUP(TimeSpend[[#This Row],[Personnel number]],Users!A:B,2,0),"")</f>
        <v/>
      </c>
      <c r="N3559" s="69" t="str">
        <f>IF(TimeSpend[[#This Row],[Network Description]]&lt;&gt;"",VLOOKUP(TimeSpend[[#This Row],[Network Description]],Projects!A:C,3,0),"")</f>
        <v/>
      </c>
      <c r="O3559" s="69" t="str">
        <f>IF(TimeSpend[[#This Row],[Activity]]&lt;&gt;"",VLOOKUP(TimeSpend[[#This Row],[Activity]],Activity,2,FALSE),"")</f>
        <v/>
      </c>
    </row>
    <row r="3560" spans="3:15" ht="16.5" customHeight="1" x14ac:dyDescent="0.25">
      <c r="C3560" s="68" t="str">
        <f t="shared" si="58"/>
        <v/>
      </c>
      <c r="D3560" s="69" t="str">
        <f>IF(TimeSpend[[#This Row],[Network Description]]&lt;&gt;"",VLOOKUP(TimeSpend[[#This Row],[Network Description]],Projects!A:B,2,0),"")</f>
        <v/>
      </c>
      <c r="F3560" s="96"/>
      <c r="L3560" s="69" t="str">
        <f>IF(TimeSpend[[#This Row],[Personnel number]]&lt;&gt;"",Utilization!$J$2,"")</f>
        <v/>
      </c>
      <c r="M3560" s="69" t="str">
        <f>IF(TimeSpend[[#This Row],[Personnel number]]&lt;&gt;"",VLOOKUP(TimeSpend[[#This Row],[Personnel number]],Users!A:B,2,0),"")</f>
        <v/>
      </c>
      <c r="N3560" s="69" t="str">
        <f>IF(TimeSpend[[#This Row],[Network Description]]&lt;&gt;"",VLOOKUP(TimeSpend[[#This Row],[Network Description]],Projects!A:C,3,0),"")</f>
        <v/>
      </c>
      <c r="O3560" s="69" t="str">
        <f>IF(TimeSpend[[#This Row],[Activity]]&lt;&gt;"",VLOOKUP(TimeSpend[[#This Row],[Activity]],Activity,2,FALSE),"")</f>
        <v/>
      </c>
    </row>
    <row r="3561" spans="3:15" ht="16.5" customHeight="1" x14ac:dyDescent="0.25">
      <c r="C3561" s="68" t="str">
        <f t="shared" si="58"/>
        <v/>
      </c>
      <c r="D3561" s="69" t="str">
        <f>IF(TimeSpend[[#This Row],[Network Description]]&lt;&gt;"",VLOOKUP(TimeSpend[[#This Row],[Network Description]],Projects!A:B,2,0),"")</f>
        <v/>
      </c>
      <c r="F3561" s="96"/>
      <c r="L3561" s="69" t="str">
        <f>IF(TimeSpend[[#This Row],[Personnel number]]&lt;&gt;"",Utilization!$J$2,"")</f>
        <v/>
      </c>
      <c r="M3561" s="69" t="str">
        <f>IF(TimeSpend[[#This Row],[Personnel number]]&lt;&gt;"",VLOOKUP(TimeSpend[[#This Row],[Personnel number]],Users!A:B,2,0),"")</f>
        <v/>
      </c>
      <c r="N3561" s="69" t="str">
        <f>IF(TimeSpend[[#This Row],[Network Description]]&lt;&gt;"",VLOOKUP(TimeSpend[[#This Row],[Network Description]],Projects!A:C,3,0),"")</f>
        <v/>
      </c>
      <c r="O3561" s="69" t="str">
        <f>IF(TimeSpend[[#This Row],[Activity]]&lt;&gt;"",VLOOKUP(TimeSpend[[#This Row],[Activity]],Activity,2,FALSE),"")</f>
        <v/>
      </c>
    </row>
    <row r="3562" spans="3:15" ht="16.5" customHeight="1" x14ac:dyDescent="0.25">
      <c r="C3562" s="68" t="str">
        <f t="shared" si="58"/>
        <v/>
      </c>
      <c r="D3562" s="69" t="str">
        <f>IF(TimeSpend[[#This Row],[Network Description]]&lt;&gt;"",VLOOKUP(TimeSpend[[#This Row],[Network Description]],Projects!A:B,2,0),"")</f>
        <v/>
      </c>
      <c r="F3562" s="96"/>
      <c r="L3562" s="69" t="str">
        <f>IF(TimeSpend[[#This Row],[Personnel number]]&lt;&gt;"",Utilization!$J$2,"")</f>
        <v/>
      </c>
      <c r="M3562" s="69" t="str">
        <f>IF(TimeSpend[[#This Row],[Personnel number]]&lt;&gt;"",VLOOKUP(TimeSpend[[#This Row],[Personnel number]],Users!A:B,2,0),"")</f>
        <v/>
      </c>
      <c r="N3562" s="69" t="str">
        <f>IF(TimeSpend[[#This Row],[Network Description]]&lt;&gt;"",VLOOKUP(TimeSpend[[#This Row],[Network Description]],Projects!A:C,3,0),"")</f>
        <v/>
      </c>
      <c r="O3562" s="69" t="str">
        <f>IF(TimeSpend[[#This Row],[Activity]]&lt;&gt;"",VLOOKUP(TimeSpend[[#This Row],[Activity]],Activity,2,FALSE),"")</f>
        <v/>
      </c>
    </row>
    <row r="3563" spans="3:15" ht="16.5" customHeight="1" x14ac:dyDescent="0.25">
      <c r="C3563" s="68" t="str">
        <f t="shared" si="58"/>
        <v/>
      </c>
      <c r="D3563" s="69" t="str">
        <f>IF(TimeSpend[[#This Row],[Network Description]]&lt;&gt;"",VLOOKUP(TimeSpend[[#This Row],[Network Description]],Projects!A:B,2,0),"")</f>
        <v/>
      </c>
      <c r="F3563" s="96"/>
      <c r="L3563" s="69" t="str">
        <f>IF(TimeSpend[[#This Row],[Personnel number]]&lt;&gt;"",Utilization!$J$2,"")</f>
        <v/>
      </c>
      <c r="M3563" s="69" t="str">
        <f>IF(TimeSpend[[#This Row],[Personnel number]]&lt;&gt;"",VLOOKUP(TimeSpend[[#This Row],[Personnel number]],Users!A:B,2,0),"")</f>
        <v/>
      </c>
      <c r="N3563" s="69" t="str">
        <f>IF(TimeSpend[[#This Row],[Network Description]]&lt;&gt;"",VLOOKUP(TimeSpend[[#This Row],[Network Description]],Projects!A:C,3,0),"")</f>
        <v/>
      </c>
      <c r="O3563" s="69" t="str">
        <f>IF(TimeSpend[[#This Row],[Activity]]&lt;&gt;"",VLOOKUP(TimeSpend[[#This Row],[Activity]],Activity,2,FALSE),"")</f>
        <v/>
      </c>
    </row>
    <row r="3564" spans="3:15" ht="16.5" customHeight="1" x14ac:dyDescent="0.25">
      <c r="C3564" s="68" t="str">
        <f t="shared" si="58"/>
        <v/>
      </c>
      <c r="D3564" s="69" t="str">
        <f>IF(TimeSpend[[#This Row],[Network Description]]&lt;&gt;"",VLOOKUP(TimeSpend[[#This Row],[Network Description]],Projects!A:B,2,0),"")</f>
        <v/>
      </c>
      <c r="F3564" s="96"/>
      <c r="L3564" s="69" t="str">
        <f>IF(TimeSpend[[#This Row],[Personnel number]]&lt;&gt;"",Utilization!$J$2,"")</f>
        <v/>
      </c>
      <c r="M3564" s="69" t="str">
        <f>IF(TimeSpend[[#This Row],[Personnel number]]&lt;&gt;"",VLOOKUP(TimeSpend[[#This Row],[Personnel number]],Users!A:B,2,0),"")</f>
        <v/>
      </c>
      <c r="N3564" s="69" t="str">
        <f>IF(TimeSpend[[#This Row],[Network Description]]&lt;&gt;"",VLOOKUP(TimeSpend[[#This Row],[Network Description]],Projects!A:C,3,0),"")</f>
        <v/>
      </c>
      <c r="O3564" s="69" t="str">
        <f>IF(TimeSpend[[#This Row],[Activity]]&lt;&gt;"",VLOOKUP(TimeSpend[[#This Row],[Activity]],Activity,2,FALSE),"")</f>
        <v/>
      </c>
    </row>
    <row r="3565" spans="3:15" ht="16.5" customHeight="1" x14ac:dyDescent="0.25">
      <c r="C3565" s="68" t="str">
        <f t="shared" si="58"/>
        <v/>
      </c>
      <c r="D3565" s="69" t="str">
        <f>IF(TimeSpend[[#This Row],[Network Description]]&lt;&gt;"",VLOOKUP(TimeSpend[[#This Row],[Network Description]],Projects!A:B,2,0),"")</f>
        <v/>
      </c>
      <c r="F3565" s="96"/>
      <c r="L3565" s="69" t="str">
        <f>IF(TimeSpend[[#This Row],[Personnel number]]&lt;&gt;"",Utilization!$J$2,"")</f>
        <v/>
      </c>
      <c r="M3565" s="69" t="str">
        <f>IF(TimeSpend[[#This Row],[Personnel number]]&lt;&gt;"",VLOOKUP(TimeSpend[[#This Row],[Personnel number]],Users!A:B,2,0),"")</f>
        <v/>
      </c>
      <c r="N3565" s="69" t="str">
        <f>IF(TimeSpend[[#This Row],[Network Description]]&lt;&gt;"",VLOOKUP(TimeSpend[[#This Row],[Network Description]],Projects!A:C,3,0),"")</f>
        <v/>
      </c>
      <c r="O3565" s="69" t="str">
        <f>IF(TimeSpend[[#This Row],[Activity]]&lt;&gt;"",VLOOKUP(TimeSpend[[#This Row],[Activity]],Activity,2,FALSE),"")</f>
        <v/>
      </c>
    </row>
    <row r="3566" spans="3:15" ht="16.5" customHeight="1" x14ac:dyDescent="0.25">
      <c r="C3566" s="68" t="str">
        <f t="shared" si="58"/>
        <v/>
      </c>
      <c r="D3566" s="69" t="str">
        <f>IF(TimeSpend[[#This Row],[Network Description]]&lt;&gt;"",VLOOKUP(TimeSpend[[#This Row],[Network Description]],Projects!A:B,2,0),"")</f>
        <v/>
      </c>
      <c r="F3566" s="96"/>
      <c r="L3566" s="69" t="str">
        <f>IF(TimeSpend[[#This Row],[Personnel number]]&lt;&gt;"",Utilization!$J$2,"")</f>
        <v/>
      </c>
      <c r="M3566" s="69" t="str">
        <f>IF(TimeSpend[[#This Row],[Personnel number]]&lt;&gt;"",VLOOKUP(TimeSpend[[#This Row],[Personnel number]],Users!A:B,2,0),"")</f>
        <v/>
      </c>
      <c r="N3566" s="69" t="str">
        <f>IF(TimeSpend[[#This Row],[Network Description]]&lt;&gt;"",VLOOKUP(TimeSpend[[#This Row],[Network Description]],Projects!A:C,3,0),"")</f>
        <v/>
      </c>
      <c r="O3566" s="69" t="str">
        <f>IF(TimeSpend[[#This Row],[Activity]]&lt;&gt;"",VLOOKUP(TimeSpend[[#This Row],[Activity]],Activity,2,FALSE),"")</f>
        <v/>
      </c>
    </row>
    <row r="3567" spans="3:15" ht="16.5" customHeight="1" x14ac:dyDescent="0.25">
      <c r="C3567" s="68" t="str">
        <f t="shared" si="58"/>
        <v/>
      </c>
      <c r="D3567" s="69" t="str">
        <f>IF(TimeSpend[[#This Row],[Network Description]]&lt;&gt;"",VLOOKUP(TimeSpend[[#This Row],[Network Description]],Projects!A:B,2,0),"")</f>
        <v/>
      </c>
      <c r="F3567" s="96"/>
      <c r="L3567" s="69" t="str">
        <f>IF(TimeSpend[[#This Row],[Personnel number]]&lt;&gt;"",Utilization!$J$2,"")</f>
        <v/>
      </c>
      <c r="M3567" s="69" t="str">
        <f>IF(TimeSpend[[#This Row],[Personnel number]]&lt;&gt;"",VLOOKUP(TimeSpend[[#This Row],[Personnel number]],Users!A:B,2,0),"")</f>
        <v/>
      </c>
      <c r="N3567" s="69" t="str">
        <f>IF(TimeSpend[[#This Row],[Network Description]]&lt;&gt;"",VLOOKUP(TimeSpend[[#This Row],[Network Description]],Projects!A:C,3,0),"")</f>
        <v/>
      </c>
      <c r="O3567" s="69" t="str">
        <f>IF(TimeSpend[[#This Row],[Activity]]&lt;&gt;"",VLOOKUP(TimeSpend[[#This Row],[Activity]],Activity,2,FALSE),"")</f>
        <v/>
      </c>
    </row>
    <row r="3568" spans="3:15" ht="16.5" customHeight="1" x14ac:dyDescent="0.25">
      <c r="C3568" s="68" t="str">
        <f t="shared" si="58"/>
        <v/>
      </c>
      <c r="D3568" s="69" t="str">
        <f>IF(TimeSpend[[#This Row],[Network Description]]&lt;&gt;"",VLOOKUP(TimeSpend[[#This Row],[Network Description]],Projects!A:B,2,0),"")</f>
        <v/>
      </c>
      <c r="F3568" s="96"/>
      <c r="L3568" s="69" t="str">
        <f>IF(TimeSpend[[#This Row],[Personnel number]]&lt;&gt;"",Utilization!$J$2,"")</f>
        <v/>
      </c>
      <c r="M3568" s="69" t="str">
        <f>IF(TimeSpend[[#This Row],[Personnel number]]&lt;&gt;"",VLOOKUP(TimeSpend[[#This Row],[Personnel number]],Users!A:B,2,0),"")</f>
        <v/>
      </c>
      <c r="N3568" s="69" t="str">
        <f>IF(TimeSpend[[#This Row],[Network Description]]&lt;&gt;"",VLOOKUP(TimeSpend[[#This Row],[Network Description]],Projects!A:C,3,0),"")</f>
        <v/>
      </c>
      <c r="O3568" s="69" t="str">
        <f>IF(TimeSpend[[#This Row],[Activity]]&lt;&gt;"",VLOOKUP(TimeSpend[[#This Row],[Activity]],Activity,2,FALSE),"")</f>
        <v/>
      </c>
    </row>
    <row r="3569" spans="3:15" ht="16.5" customHeight="1" x14ac:dyDescent="0.25">
      <c r="C3569" s="68" t="str">
        <f t="shared" si="58"/>
        <v/>
      </c>
      <c r="D3569" s="69" t="str">
        <f>IF(TimeSpend[[#This Row],[Network Description]]&lt;&gt;"",VLOOKUP(TimeSpend[[#This Row],[Network Description]],Projects!A:B,2,0),"")</f>
        <v/>
      </c>
      <c r="F3569" s="96"/>
      <c r="L3569" s="69" t="str">
        <f>IF(TimeSpend[[#This Row],[Personnel number]]&lt;&gt;"",Utilization!$J$2,"")</f>
        <v/>
      </c>
      <c r="M3569" s="69" t="str">
        <f>IF(TimeSpend[[#This Row],[Personnel number]]&lt;&gt;"",VLOOKUP(TimeSpend[[#This Row],[Personnel number]],Users!A:B,2,0),"")</f>
        <v/>
      </c>
      <c r="N3569" s="69" t="str">
        <f>IF(TimeSpend[[#This Row],[Network Description]]&lt;&gt;"",VLOOKUP(TimeSpend[[#This Row],[Network Description]],Projects!A:C,3,0),"")</f>
        <v/>
      </c>
      <c r="O3569" s="69" t="str">
        <f>IF(TimeSpend[[#This Row],[Activity]]&lt;&gt;"",VLOOKUP(TimeSpend[[#This Row],[Activity]],Activity,2,FALSE),"")</f>
        <v/>
      </c>
    </row>
    <row r="3570" spans="3:15" ht="16.5" customHeight="1" x14ac:dyDescent="0.25">
      <c r="C3570" s="68" t="str">
        <f t="shared" si="58"/>
        <v/>
      </c>
      <c r="D3570" s="69" t="str">
        <f>IF(TimeSpend[[#This Row],[Network Description]]&lt;&gt;"",VLOOKUP(TimeSpend[[#This Row],[Network Description]],Projects!A:B,2,0),"")</f>
        <v/>
      </c>
      <c r="F3570" s="96"/>
      <c r="L3570" s="69" t="str">
        <f>IF(TimeSpend[[#This Row],[Personnel number]]&lt;&gt;"",Utilization!$J$2,"")</f>
        <v/>
      </c>
      <c r="M3570" s="69" t="str">
        <f>IF(TimeSpend[[#This Row],[Personnel number]]&lt;&gt;"",VLOOKUP(TimeSpend[[#This Row],[Personnel number]],Users!A:B,2,0),"")</f>
        <v/>
      </c>
      <c r="N3570" s="69" t="str">
        <f>IF(TimeSpend[[#This Row],[Network Description]]&lt;&gt;"",VLOOKUP(TimeSpend[[#This Row],[Network Description]],Projects!A:C,3,0),"")</f>
        <v/>
      </c>
      <c r="O3570" s="69" t="str">
        <f>IF(TimeSpend[[#This Row],[Activity]]&lt;&gt;"",VLOOKUP(TimeSpend[[#This Row],[Activity]],Activity,2,FALSE),"")</f>
        <v/>
      </c>
    </row>
    <row r="3571" spans="3:15" ht="16.5" customHeight="1" x14ac:dyDescent="0.25">
      <c r="C3571" s="68" t="str">
        <f t="shared" si="58"/>
        <v/>
      </c>
      <c r="D3571" s="69" t="str">
        <f>IF(TimeSpend[[#This Row],[Network Description]]&lt;&gt;"",VLOOKUP(TimeSpend[[#This Row],[Network Description]],Projects!A:B,2,0),"")</f>
        <v/>
      </c>
      <c r="F3571" s="96"/>
      <c r="L3571" s="69" t="str">
        <f>IF(TimeSpend[[#This Row],[Personnel number]]&lt;&gt;"",Utilization!$J$2,"")</f>
        <v/>
      </c>
      <c r="M3571" s="69" t="str">
        <f>IF(TimeSpend[[#This Row],[Personnel number]]&lt;&gt;"",VLOOKUP(TimeSpend[[#This Row],[Personnel number]],Users!A:B,2,0),"")</f>
        <v/>
      </c>
      <c r="N3571" s="69" t="str">
        <f>IF(TimeSpend[[#This Row],[Network Description]]&lt;&gt;"",VLOOKUP(TimeSpend[[#This Row],[Network Description]],Projects!A:C,3,0),"")</f>
        <v/>
      </c>
      <c r="O3571" s="69" t="str">
        <f>IF(TimeSpend[[#This Row],[Activity]]&lt;&gt;"",VLOOKUP(TimeSpend[[#This Row],[Activity]],Activity,2,FALSE),"")</f>
        <v/>
      </c>
    </row>
    <row r="3572" spans="3:15" ht="16.5" customHeight="1" x14ac:dyDescent="0.25">
      <c r="C3572" s="68" t="str">
        <f t="shared" si="58"/>
        <v/>
      </c>
      <c r="D3572" s="69" t="str">
        <f>IF(TimeSpend[[#This Row],[Network Description]]&lt;&gt;"",VLOOKUP(TimeSpend[[#This Row],[Network Description]],Projects!A:B,2,0),"")</f>
        <v/>
      </c>
      <c r="F3572" s="96"/>
      <c r="L3572" s="69" t="str">
        <f>IF(TimeSpend[[#This Row],[Personnel number]]&lt;&gt;"",Utilization!$J$2,"")</f>
        <v/>
      </c>
      <c r="M3572" s="69" t="str">
        <f>IF(TimeSpend[[#This Row],[Personnel number]]&lt;&gt;"",VLOOKUP(TimeSpend[[#This Row],[Personnel number]],Users!A:B,2,0),"")</f>
        <v/>
      </c>
      <c r="N3572" s="69" t="str">
        <f>IF(TimeSpend[[#This Row],[Network Description]]&lt;&gt;"",VLOOKUP(TimeSpend[[#This Row],[Network Description]],Projects!A:C,3,0),"")</f>
        <v/>
      </c>
      <c r="O3572" s="69" t="str">
        <f>IF(TimeSpend[[#This Row],[Activity]]&lt;&gt;"",VLOOKUP(TimeSpend[[#This Row],[Activity]],Activity,2,FALSE),"")</f>
        <v/>
      </c>
    </row>
    <row r="3573" spans="3:15" ht="16.5" customHeight="1" x14ac:dyDescent="0.25">
      <c r="C3573" s="68" t="str">
        <f t="shared" si="58"/>
        <v/>
      </c>
      <c r="D3573" s="69" t="str">
        <f>IF(TimeSpend[[#This Row],[Network Description]]&lt;&gt;"",VLOOKUP(TimeSpend[[#This Row],[Network Description]],Projects!A:B,2,0),"")</f>
        <v/>
      </c>
      <c r="F3573" s="96"/>
      <c r="L3573" s="69" t="str">
        <f>IF(TimeSpend[[#This Row],[Personnel number]]&lt;&gt;"",Utilization!$J$2,"")</f>
        <v/>
      </c>
      <c r="M3573" s="69" t="str">
        <f>IF(TimeSpend[[#This Row],[Personnel number]]&lt;&gt;"",VLOOKUP(TimeSpend[[#This Row],[Personnel number]],Users!A:B,2,0),"")</f>
        <v/>
      </c>
      <c r="N3573" s="69" t="str">
        <f>IF(TimeSpend[[#This Row],[Network Description]]&lt;&gt;"",VLOOKUP(TimeSpend[[#This Row],[Network Description]],Projects!A:C,3,0),"")</f>
        <v/>
      </c>
      <c r="O3573" s="69" t="str">
        <f>IF(TimeSpend[[#This Row],[Activity]]&lt;&gt;"",VLOOKUP(TimeSpend[[#This Row],[Activity]],Activity,2,FALSE),"")</f>
        <v/>
      </c>
    </row>
    <row r="3574" spans="3:15" ht="16.5" customHeight="1" x14ac:dyDescent="0.25">
      <c r="C3574" s="68" t="str">
        <f t="shared" si="58"/>
        <v/>
      </c>
      <c r="D3574" s="69" t="str">
        <f>IF(TimeSpend[[#This Row],[Network Description]]&lt;&gt;"",VLOOKUP(TimeSpend[[#This Row],[Network Description]],Projects!A:B,2,0),"")</f>
        <v/>
      </c>
      <c r="F3574" s="96"/>
      <c r="L3574" s="69" t="str">
        <f>IF(TimeSpend[[#This Row],[Personnel number]]&lt;&gt;"",Utilization!$J$2,"")</f>
        <v/>
      </c>
      <c r="M3574" s="69" t="str">
        <f>IF(TimeSpend[[#This Row],[Personnel number]]&lt;&gt;"",VLOOKUP(TimeSpend[[#This Row],[Personnel number]],Users!A:B,2,0),"")</f>
        <v/>
      </c>
      <c r="N3574" s="69" t="str">
        <f>IF(TimeSpend[[#This Row],[Network Description]]&lt;&gt;"",VLOOKUP(TimeSpend[[#This Row],[Network Description]],Projects!A:C,3,0),"")</f>
        <v/>
      </c>
      <c r="O3574" s="69" t="str">
        <f>IF(TimeSpend[[#This Row],[Activity]]&lt;&gt;"",VLOOKUP(TimeSpend[[#This Row],[Activity]],Activity,2,FALSE),"")</f>
        <v/>
      </c>
    </row>
    <row r="3575" spans="3:15" ht="16.5" customHeight="1" x14ac:dyDescent="0.25">
      <c r="C3575" s="68" t="str">
        <f t="shared" si="58"/>
        <v/>
      </c>
      <c r="D3575" s="69" t="str">
        <f>IF(TimeSpend[[#This Row],[Network Description]]&lt;&gt;"",VLOOKUP(TimeSpend[[#This Row],[Network Description]],Projects!A:B,2,0),"")</f>
        <v/>
      </c>
      <c r="F3575" s="96"/>
      <c r="L3575" s="69" t="str">
        <f>IF(TimeSpend[[#This Row],[Personnel number]]&lt;&gt;"",Utilization!$J$2,"")</f>
        <v/>
      </c>
      <c r="M3575" s="69" t="str">
        <f>IF(TimeSpend[[#This Row],[Personnel number]]&lt;&gt;"",VLOOKUP(TimeSpend[[#This Row],[Personnel number]],Users!A:B,2,0),"")</f>
        <v/>
      </c>
      <c r="N3575" s="69" t="str">
        <f>IF(TimeSpend[[#This Row],[Network Description]]&lt;&gt;"",VLOOKUP(TimeSpend[[#This Row],[Network Description]],Projects!A:C,3,0),"")</f>
        <v/>
      </c>
      <c r="O3575" s="69" t="str">
        <f>IF(TimeSpend[[#This Row],[Activity]]&lt;&gt;"",VLOOKUP(TimeSpend[[#This Row],[Activity]],Activity,2,FALSE),"")</f>
        <v/>
      </c>
    </row>
    <row r="3576" spans="3:15" ht="16.5" customHeight="1" x14ac:dyDescent="0.25">
      <c r="C3576" s="68" t="str">
        <f t="shared" si="58"/>
        <v/>
      </c>
      <c r="D3576" s="69" t="str">
        <f>IF(TimeSpend[[#This Row],[Network Description]]&lt;&gt;"",VLOOKUP(TimeSpend[[#This Row],[Network Description]],Projects!A:B,2,0),"")</f>
        <v/>
      </c>
      <c r="F3576" s="96"/>
      <c r="L3576" s="69" t="str">
        <f>IF(TimeSpend[[#This Row],[Personnel number]]&lt;&gt;"",Utilization!$J$2,"")</f>
        <v/>
      </c>
      <c r="M3576" s="69" t="str">
        <f>IF(TimeSpend[[#This Row],[Personnel number]]&lt;&gt;"",VLOOKUP(TimeSpend[[#This Row],[Personnel number]],Users!A:B,2,0),"")</f>
        <v/>
      </c>
      <c r="N3576" s="69" t="str">
        <f>IF(TimeSpend[[#This Row],[Network Description]]&lt;&gt;"",VLOOKUP(TimeSpend[[#This Row],[Network Description]],Projects!A:C,3,0),"")</f>
        <v/>
      </c>
      <c r="O3576" s="69" t="str">
        <f>IF(TimeSpend[[#This Row],[Activity]]&lt;&gt;"",VLOOKUP(TimeSpend[[#This Row],[Activity]],Activity,2,FALSE),"")</f>
        <v/>
      </c>
    </row>
    <row r="3577" spans="3:15" ht="16.5" customHeight="1" x14ac:dyDescent="0.25">
      <c r="C3577" s="68" t="str">
        <f t="shared" si="58"/>
        <v/>
      </c>
      <c r="D3577" s="69" t="str">
        <f>IF(TimeSpend[[#This Row],[Network Description]]&lt;&gt;"",VLOOKUP(TimeSpend[[#This Row],[Network Description]],Projects!A:B,2,0),"")</f>
        <v/>
      </c>
      <c r="F3577" s="96"/>
      <c r="L3577" s="69" t="str">
        <f>IF(TimeSpend[[#This Row],[Personnel number]]&lt;&gt;"",Utilization!$J$2,"")</f>
        <v/>
      </c>
      <c r="M3577" s="69" t="str">
        <f>IF(TimeSpend[[#This Row],[Personnel number]]&lt;&gt;"",VLOOKUP(TimeSpend[[#This Row],[Personnel number]],Users!A:B,2,0),"")</f>
        <v/>
      </c>
      <c r="N3577" s="69" t="str">
        <f>IF(TimeSpend[[#This Row],[Network Description]]&lt;&gt;"",VLOOKUP(TimeSpend[[#This Row],[Network Description]],Projects!A:C,3,0),"")</f>
        <v/>
      </c>
      <c r="O3577" s="69" t="str">
        <f>IF(TimeSpend[[#This Row],[Activity]]&lt;&gt;"",VLOOKUP(TimeSpend[[#This Row],[Activity]],Activity,2,FALSE),"")</f>
        <v/>
      </c>
    </row>
    <row r="3578" spans="3:15" ht="16.5" customHeight="1" x14ac:dyDescent="0.25">
      <c r="C3578" s="68" t="str">
        <f t="shared" si="58"/>
        <v/>
      </c>
      <c r="D3578" s="69" t="str">
        <f>IF(TimeSpend[[#This Row],[Network Description]]&lt;&gt;"",VLOOKUP(TimeSpend[[#This Row],[Network Description]],Projects!A:B,2,0),"")</f>
        <v/>
      </c>
      <c r="F3578" s="96"/>
      <c r="L3578" s="69" t="str">
        <f>IF(TimeSpend[[#This Row],[Personnel number]]&lt;&gt;"",Utilization!$J$2,"")</f>
        <v/>
      </c>
      <c r="M3578" s="69" t="str">
        <f>IF(TimeSpend[[#This Row],[Personnel number]]&lt;&gt;"",VLOOKUP(TimeSpend[[#This Row],[Personnel number]],Users!A:B,2,0),"")</f>
        <v/>
      </c>
      <c r="N3578" s="69" t="str">
        <f>IF(TimeSpend[[#This Row],[Network Description]]&lt;&gt;"",VLOOKUP(TimeSpend[[#This Row],[Network Description]],Projects!A:C,3,0),"")</f>
        <v/>
      </c>
      <c r="O3578" s="69" t="str">
        <f>IF(TimeSpend[[#This Row],[Activity]]&lt;&gt;"",VLOOKUP(TimeSpend[[#This Row],[Activity]],Activity,2,FALSE),"")</f>
        <v/>
      </c>
    </row>
    <row r="3579" spans="3:15" ht="16.5" customHeight="1" x14ac:dyDescent="0.25">
      <c r="C3579" s="68" t="str">
        <f t="shared" si="58"/>
        <v/>
      </c>
      <c r="D3579" s="69" t="str">
        <f>IF(TimeSpend[[#This Row],[Network Description]]&lt;&gt;"",VLOOKUP(TimeSpend[[#This Row],[Network Description]],Projects!A:B,2,0),"")</f>
        <v/>
      </c>
      <c r="F3579" s="96"/>
      <c r="L3579" s="69" t="str">
        <f>IF(TimeSpend[[#This Row],[Personnel number]]&lt;&gt;"",Utilization!$J$2,"")</f>
        <v/>
      </c>
      <c r="M3579" s="69" t="str">
        <f>IF(TimeSpend[[#This Row],[Personnel number]]&lt;&gt;"",VLOOKUP(TimeSpend[[#This Row],[Personnel number]],Users!A:B,2,0),"")</f>
        <v/>
      </c>
      <c r="N3579" s="69" t="str">
        <f>IF(TimeSpend[[#This Row],[Network Description]]&lt;&gt;"",VLOOKUP(TimeSpend[[#This Row],[Network Description]],Projects!A:C,3,0),"")</f>
        <v/>
      </c>
      <c r="O3579" s="69" t="str">
        <f>IF(TimeSpend[[#This Row],[Activity]]&lt;&gt;"",VLOOKUP(TimeSpend[[#This Row],[Activity]],Activity,2,FALSE),"")</f>
        <v/>
      </c>
    </row>
    <row r="3580" spans="3:15" ht="16.5" customHeight="1" x14ac:dyDescent="0.25">
      <c r="C3580" s="68" t="str">
        <f t="shared" si="58"/>
        <v/>
      </c>
      <c r="D3580" s="69" t="str">
        <f>IF(TimeSpend[[#This Row],[Network Description]]&lt;&gt;"",VLOOKUP(TimeSpend[[#This Row],[Network Description]],Projects!A:B,2,0),"")</f>
        <v/>
      </c>
      <c r="F3580" s="96"/>
      <c r="L3580" s="69" t="str">
        <f>IF(TimeSpend[[#This Row],[Personnel number]]&lt;&gt;"",Utilization!$J$2,"")</f>
        <v/>
      </c>
      <c r="M3580" s="69" t="str">
        <f>IF(TimeSpend[[#This Row],[Personnel number]]&lt;&gt;"",VLOOKUP(TimeSpend[[#This Row],[Personnel number]],Users!A:B,2,0),"")</f>
        <v/>
      </c>
      <c r="N3580" s="69" t="str">
        <f>IF(TimeSpend[[#This Row],[Network Description]]&lt;&gt;"",VLOOKUP(TimeSpend[[#This Row],[Network Description]],Projects!A:C,3,0),"")</f>
        <v/>
      </c>
      <c r="O3580" s="69" t="str">
        <f>IF(TimeSpend[[#This Row],[Activity]]&lt;&gt;"",VLOOKUP(TimeSpend[[#This Row],[Activity]],Activity,2,FALSE),"")</f>
        <v/>
      </c>
    </row>
    <row r="3581" spans="3:15" ht="16.5" customHeight="1" x14ac:dyDescent="0.25">
      <c r="C3581" s="68" t="str">
        <f t="shared" si="58"/>
        <v/>
      </c>
      <c r="D3581" s="69" t="str">
        <f>IF(TimeSpend[[#This Row],[Network Description]]&lt;&gt;"",VLOOKUP(TimeSpend[[#This Row],[Network Description]],Projects!A:B,2,0),"")</f>
        <v/>
      </c>
      <c r="F3581" s="96"/>
      <c r="L3581" s="69" t="str">
        <f>IF(TimeSpend[[#This Row],[Personnel number]]&lt;&gt;"",Utilization!$J$2,"")</f>
        <v/>
      </c>
      <c r="M3581" s="69" t="str">
        <f>IF(TimeSpend[[#This Row],[Personnel number]]&lt;&gt;"",VLOOKUP(TimeSpend[[#This Row],[Personnel number]],Users!A:B,2,0),"")</f>
        <v/>
      </c>
      <c r="N3581" s="69" t="str">
        <f>IF(TimeSpend[[#This Row],[Network Description]]&lt;&gt;"",VLOOKUP(TimeSpend[[#This Row],[Network Description]],Projects!A:C,3,0),"")</f>
        <v/>
      </c>
      <c r="O3581" s="69" t="str">
        <f>IF(TimeSpend[[#This Row],[Activity]]&lt;&gt;"",VLOOKUP(TimeSpend[[#This Row],[Activity]],Activity,2,FALSE),"")</f>
        <v/>
      </c>
    </row>
    <row r="3582" spans="3:15" ht="16.5" customHeight="1" x14ac:dyDescent="0.25">
      <c r="C3582" s="68" t="str">
        <f t="shared" si="58"/>
        <v/>
      </c>
      <c r="D3582" s="69" t="str">
        <f>IF(TimeSpend[[#This Row],[Network Description]]&lt;&gt;"",VLOOKUP(TimeSpend[[#This Row],[Network Description]],Projects!A:B,2,0),"")</f>
        <v/>
      </c>
      <c r="F3582" s="96"/>
      <c r="L3582" s="69" t="str">
        <f>IF(TimeSpend[[#This Row],[Personnel number]]&lt;&gt;"",Utilization!$J$2,"")</f>
        <v/>
      </c>
      <c r="M3582" s="69" t="str">
        <f>IF(TimeSpend[[#This Row],[Personnel number]]&lt;&gt;"",VLOOKUP(TimeSpend[[#This Row],[Personnel number]],Users!A:B,2,0),"")</f>
        <v/>
      </c>
      <c r="N3582" s="69" t="str">
        <f>IF(TimeSpend[[#This Row],[Network Description]]&lt;&gt;"",VLOOKUP(TimeSpend[[#This Row],[Network Description]],Projects!A:C,3,0),"")</f>
        <v/>
      </c>
      <c r="O3582" s="69" t="str">
        <f>IF(TimeSpend[[#This Row],[Activity]]&lt;&gt;"",VLOOKUP(TimeSpend[[#This Row],[Activity]],Activity,2,FALSE),"")</f>
        <v/>
      </c>
    </row>
    <row r="3583" spans="3:15" ht="16.5" customHeight="1" x14ac:dyDescent="0.25">
      <c r="C3583" s="68" t="str">
        <f t="shared" si="58"/>
        <v/>
      </c>
      <c r="D3583" s="69" t="str">
        <f>IF(TimeSpend[[#This Row],[Network Description]]&lt;&gt;"",VLOOKUP(TimeSpend[[#This Row],[Network Description]],Projects!A:B,2,0),"")</f>
        <v/>
      </c>
      <c r="F3583" s="96"/>
      <c r="L3583" s="69" t="str">
        <f>IF(TimeSpend[[#This Row],[Personnel number]]&lt;&gt;"",Utilization!$J$2,"")</f>
        <v/>
      </c>
      <c r="M3583" s="69" t="str">
        <f>IF(TimeSpend[[#This Row],[Personnel number]]&lt;&gt;"",VLOOKUP(TimeSpend[[#This Row],[Personnel number]],Users!A:B,2,0),"")</f>
        <v/>
      </c>
      <c r="N3583" s="69" t="str">
        <f>IF(TimeSpend[[#This Row],[Network Description]]&lt;&gt;"",VLOOKUP(TimeSpend[[#This Row],[Network Description]],Projects!A:C,3,0),"")</f>
        <v/>
      </c>
      <c r="O3583" s="69" t="str">
        <f>IF(TimeSpend[[#This Row],[Activity]]&lt;&gt;"",VLOOKUP(TimeSpend[[#This Row],[Activity]],Activity,2,FALSE),"")</f>
        <v/>
      </c>
    </row>
    <row r="3584" spans="3:15" ht="16.5" customHeight="1" x14ac:dyDescent="0.25">
      <c r="C3584" s="68" t="str">
        <f t="shared" si="58"/>
        <v/>
      </c>
      <c r="D3584" s="69" t="str">
        <f>IF(TimeSpend[[#This Row],[Network Description]]&lt;&gt;"",VLOOKUP(TimeSpend[[#This Row],[Network Description]],Projects!A:B,2,0),"")</f>
        <v/>
      </c>
      <c r="F3584" s="96"/>
      <c r="L3584" s="69" t="str">
        <f>IF(TimeSpend[[#This Row],[Personnel number]]&lt;&gt;"",Utilization!$J$2,"")</f>
        <v/>
      </c>
      <c r="M3584" s="69" t="str">
        <f>IF(TimeSpend[[#This Row],[Personnel number]]&lt;&gt;"",VLOOKUP(TimeSpend[[#This Row],[Personnel number]],Users!A:B,2,0),"")</f>
        <v/>
      </c>
      <c r="N3584" s="69" t="str">
        <f>IF(TimeSpend[[#This Row],[Network Description]]&lt;&gt;"",VLOOKUP(TimeSpend[[#This Row],[Network Description]],Projects!A:C,3,0),"")</f>
        <v/>
      </c>
      <c r="O3584" s="69" t="str">
        <f>IF(TimeSpend[[#This Row],[Activity]]&lt;&gt;"",VLOOKUP(TimeSpend[[#This Row],[Activity]],Activity,2,FALSE),"")</f>
        <v/>
      </c>
    </row>
    <row r="3585" spans="3:15" ht="16.5" customHeight="1" x14ac:dyDescent="0.25">
      <c r="C3585" s="68" t="str">
        <f t="shared" ref="C3585:C3648" si="59">IF((I3585-INT(I3585))*24-(H3585-INT(H3585))*24=0,"",(I3585-INT(I3585))*24-(H3585-INT(H3585))*24)</f>
        <v/>
      </c>
      <c r="D3585" s="69" t="str">
        <f>IF(TimeSpend[[#This Row],[Network Description]]&lt;&gt;"",VLOOKUP(TimeSpend[[#This Row],[Network Description]],Projects!A:B,2,0),"")</f>
        <v/>
      </c>
      <c r="F3585" s="96"/>
      <c r="L3585" s="69" t="str">
        <f>IF(TimeSpend[[#This Row],[Personnel number]]&lt;&gt;"",Utilization!$J$2,"")</f>
        <v/>
      </c>
      <c r="M3585" s="69" t="str">
        <f>IF(TimeSpend[[#This Row],[Personnel number]]&lt;&gt;"",VLOOKUP(TimeSpend[[#This Row],[Personnel number]],Users!A:B,2,0),"")</f>
        <v/>
      </c>
      <c r="N3585" s="69" t="str">
        <f>IF(TimeSpend[[#This Row],[Network Description]]&lt;&gt;"",VLOOKUP(TimeSpend[[#This Row],[Network Description]],Projects!A:C,3,0),"")</f>
        <v/>
      </c>
      <c r="O3585" s="69" t="str">
        <f>IF(TimeSpend[[#This Row],[Activity]]&lt;&gt;"",VLOOKUP(TimeSpend[[#This Row],[Activity]],Activity,2,FALSE),"")</f>
        <v/>
      </c>
    </row>
    <row r="3586" spans="3:15" ht="16.5" customHeight="1" x14ac:dyDescent="0.25">
      <c r="C3586" s="68" t="str">
        <f t="shared" si="59"/>
        <v/>
      </c>
      <c r="D3586" s="69" t="str">
        <f>IF(TimeSpend[[#This Row],[Network Description]]&lt;&gt;"",VLOOKUP(TimeSpend[[#This Row],[Network Description]],Projects!A:B,2,0),"")</f>
        <v/>
      </c>
      <c r="F3586" s="96"/>
      <c r="L3586" s="69" t="str">
        <f>IF(TimeSpend[[#This Row],[Personnel number]]&lt;&gt;"",Utilization!$J$2,"")</f>
        <v/>
      </c>
      <c r="M3586" s="69" t="str">
        <f>IF(TimeSpend[[#This Row],[Personnel number]]&lt;&gt;"",VLOOKUP(TimeSpend[[#This Row],[Personnel number]],Users!A:B,2,0),"")</f>
        <v/>
      </c>
      <c r="N3586" s="69" t="str">
        <f>IF(TimeSpend[[#This Row],[Network Description]]&lt;&gt;"",VLOOKUP(TimeSpend[[#This Row],[Network Description]],Projects!A:C,3,0),"")</f>
        <v/>
      </c>
      <c r="O3586" s="69" t="str">
        <f>IF(TimeSpend[[#This Row],[Activity]]&lt;&gt;"",VLOOKUP(TimeSpend[[#This Row],[Activity]],Activity,2,FALSE),"")</f>
        <v/>
      </c>
    </row>
    <row r="3587" spans="3:15" ht="16.5" customHeight="1" x14ac:dyDescent="0.25">
      <c r="C3587" s="68" t="str">
        <f t="shared" si="59"/>
        <v/>
      </c>
      <c r="D3587" s="69" t="str">
        <f>IF(TimeSpend[[#This Row],[Network Description]]&lt;&gt;"",VLOOKUP(TimeSpend[[#This Row],[Network Description]],Projects!A:B,2,0),"")</f>
        <v/>
      </c>
      <c r="F3587" s="96"/>
      <c r="L3587" s="69" t="str">
        <f>IF(TimeSpend[[#This Row],[Personnel number]]&lt;&gt;"",Utilization!$J$2,"")</f>
        <v/>
      </c>
      <c r="M3587" s="69" t="str">
        <f>IF(TimeSpend[[#This Row],[Personnel number]]&lt;&gt;"",VLOOKUP(TimeSpend[[#This Row],[Personnel number]],Users!A:B,2,0),"")</f>
        <v/>
      </c>
      <c r="N3587" s="69" t="str">
        <f>IF(TimeSpend[[#This Row],[Network Description]]&lt;&gt;"",VLOOKUP(TimeSpend[[#This Row],[Network Description]],Projects!A:C,3,0),"")</f>
        <v/>
      </c>
      <c r="O3587" s="69" t="str">
        <f>IF(TimeSpend[[#This Row],[Activity]]&lt;&gt;"",VLOOKUP(TimeSpend[[#This Row],[Activity]],Activity,2,FALSE),"")</f>
        <v/>
      </c>
    </row>
    <row r="3588" spans="3:15" ht="16.5" customHeight="1" x14ac:dyDescent="0.25">
      <c r="C3588" s="68" t="str">
        <f t="shared" si="59"/>
        <v/>
      </c>
      <c r="D3588" s="69" t="str">
        <f>IF(TimeSpend[[#This Row],[Network Description]]&lt;&gt;"",VLOOKUP(TimeSpend[[#This Row],[Network Description]],Projects!A:B,2,0),"")</f>
        <v/>
      </c>
      <c r="F3588" s="96"/>
      <c r="L3588" s="69" t="str">
        <f>IF(TimeSpend[[#This Row],[Personnel number]]&lt;&gt;"",Utilization!$J$2,"")</f>
        <v/>
      </c>
      <c r="M3588" s="69" t="str">
        <f>IF(TimeSpend[[#This Row],[Personnel number]]&lt;&gt;"",VLOOKUP(TimeSpend[[#This Row],[Personnel number]],Users!A:B,2,0),"")</f>
        <v/>
      </c>
      <c r="N3588" s="69" t="str">
        <f>IF(TimeSpend[[#This Row],[Network Description]]&lt;&gt;"",VLOOKUP(TimeSpend[[#This Row],[Network Description]],Projects!A:C,3,0),"")</f>
        <v/>
      </c>
      <c r="O3588" s="69" t="str">
        <f>IF(TimeSpend[[#This Row],[Activity]]&lt;&gt;"",VLOOKUP(TimeSpend[[#This Row],[Activity]],Activity,2,FALSE),"")</f>
        <v/>
      </c>
    </row>
    <row r="3589" spans="3:15" ht="16.5" customHeight="1" x14ac:dyDescent="0.25">
      <c r="C3589" s="68" t="str">
        <f t="shared" si="59"/>
        <v/>
      </c>
      <c r="D3589" s="69" t="str">
        <f>IF(TimeSpend[[#This Row],[Network Description]]&lt;&gt;"",VLOOKUP(TimeSpend[[#This Row],[Network Description]],Projects!A:B,2,0),"")</f>
        <v/>
      </c>
      <c r="F3589" s="96"/>
      <c r="L3589" s="69" t="str">
        <f>IF(TimeSpend[[#This Row],[Personnel number]]&lt;&gt;"",Utilization!$J$2,"")</f>
        <v/>
      </c>
      <c r="M3589" s="69" t="str">
        <f>IF(TimeSpend[[#This Row],[Personnel number]]&lt;&gt;"",VLOOKUP(TimeSpend[[#This Row],[Personnel number]],Users!A:B,2,0),"")</f>
        <v/>
      </c>
      <c r="N3589" s="69" t="str">
        <f>IF(TimeSpend[[#This Row],[Network Description]]&lt;&gt;"",VLOOKUP(TimeSpend[[#This Row],[Network Description]],Projects!A:C,3,0),"")</f>
        <v/>
      </c>
      <c r="O3589" s="69" t="str">
        <f>IF(TimeSpend[[#This Row],[Activity]]&lt;&gt;"",VLOOKUP(TimeSpend[[#This Row],[Activity]],Activity,2,FALSE),"")</f>
        <v/>
      </c>
    </row>
    <row r="3590" spans="3:15" ht="16.5" customHeight="1" x14ac:dyDescent="0.25">
      <c r="C3590" s="68" t="str">
        <f t="shared" si="59"/>
        <v/>
      </c>
      <c r="D3590" s="69" t="str">
        <f>IF(TimeSpend[[#This Row],[Network Description]]&lt;&gt;"",VLOOKUP(TimeSpend[[#This Row],[Network Description]],Projects!A:B,2,0),"")</f>
        <v/>
      </c>
      <c r="F3590" s="96"/>
      <c r="L3590" s="69" t="str">
        <f>IF(TimeSpend[[#This Row],[Personnel number]]&lt;&gt;"",Utilization!$J$2,"")</f>
        <v/>
      </c>
      <c r="M3590" s="69" t="str">
        <f>IF(TimeSpend[[#This Row],[Personnel number]]&lt;&gt;"",VLOOKUP(TimeSpend[[#This Row],[Personnel number]],Users!A:B,2,0),"")</f>
        <v/>
      </c>
      <c r="N3590" s="69" t="str">
        <f>IF(TimeSpend[[#This Row],[Network Description]]&lt;&gt;"",VLOOKUP(TimeSpend[[#This Row],[Network Description]],Projects!A:C,3,0),"")</f>
        <v/>
      </c>
      <c r="O3590" s="69" t="str">
        <f>IF(TimeSpend[[#This Row],[Activity]]&lt;&gt;"",VLOOKUP(TimeSpend[[#This Row],[Activity]],Activity,2,FALSE),"")</f>
        <v/>
      </c>
    </row>
    <row r="3591" spans="3:15" ht="16.5" customHeight="1" x14ac:dyDescent="0.25">
      <c r="C3591" s="68" t="str">
        <f t="shared" si="59"/>
        <v/>
      </c>
      <c r="D3591" s="69" t="str">
        <f>IF(TimeSpend[[#This Row],[Network Description]]&lt;&gt;"",VLOOKUP(TimeSpend[[#This Row],[Network Description]],Projects!A:B,2,0),"")</f>
        <v/>
      </c>
      <c r="F3591" s="96"/>
      <c r="L3591" s="69" t="str">
        <f>IF(TimeSpend[[#This Row],[Personnel number]]&lt;&gt;"",Utilization!$J$2,"")</f>
        <v/>
      </c>
      <c r="M3591" s="69" t="str">
        <f>IF(TimeSpend[[#This Row],[Personnel number]]&lt;&gt;"",VLOOKUP(TimeSpend[[#This Row],[Personnel number]],Users!A:B,2,0),"")</f>
        <v/>
      </c>
      <c r="N3591" s="69" t="str">
        <f>IF(TimeSpend[[#This Row],[Network Description]]&lt;&gt;"",VLOOKUP(TimeSpend[[#This Row],[Network Description]],Projects!A:C,3,0),"")</f>
        <v/>
      </c>
      <c r="O3591" s="69" t="str">
        <f>IF(TimeSpend[[#This Row],[Activity]]&lt;&gt;"",VLOOKUP(TimeSpend[[#This Row],[Activity]],Activity,2,FALSE),"")</f>
        <v/>
      </c>
    </row>
    <row r="3592" spans="3:15" ht="16.5" customHeight="1" x14ac:dyDescent="0.25">
      <c r="C3592" s="68" t="str">
        <f t="shared" si="59"/>
        <v/>
      </c>
      <c r="D3592" s="69" t="str">
        <f>IF(TimeSpend[[#This Row],[Network Description]]&lt;&gt;"",VLOOKUP(TimeSpend[[#This Row],[Network Description]],Projects!A:B,2,0),"")</f>
        <v/>
      </c>
      <c r="F3592" s="96"/>
      <c r="L3592" s="69" t="str">
        <f>IF(TimeSpend[[#This Row],[Personnel number]]&lt;&gt;"",Utilization!$J$2,"")</f>
        <v/>
      </c>
      <c r="M3592" s="69" t="str">
        <f>IF(TimeSpend[[#This Row],[Personnel number]]&lt;&gt;"",VLOOKUP(TimeSpend[[#This Row],[Personnel number]],Users!A:B,2,0),"")</f>
        <v/>
      </c>
      <c r="N3592" s="69" t="str">
        <f>IF(TimeSpend[[#This Row],[Network Description]]&lt;&gt;"",VLOOKUP(TimeSpend[[#This Row],[Network Description]],Projects!A:C,3,0),"")</f>
        <v/>
      </c>
      <c r="O3592" s="69" t="str">
        <f>IF(TimeSpend[[#This Row],[Activity]]&lt;&gt;"",VLOOKUP(TimeSpend[[#This Row],[Activity]],Activity,2,FALSE),"")</f>
        <v/>
      </c>
    </row>
    <row r="3593" spans="3:15" ht="16.5" customHeight="1" x14ac:dyDescent="0.25">
      <c r="C3593" s="68" t="str">
        <f t="shared" si="59"/>
        <v/>
      </c>
      <c r="D3593" s="69" t="str">
        <f>IF(TimeSpend[[#This Row],[Network Description]]&lt;&gt;"",VLOOKUP(TimeSpend[[#This Row],[Network Description]],Projects!A:B,2,0),"")</f>
        <v/>
      </c>
      <c r="F3593" s="96"/>
      <c r="L3593" s="69" t="str">
        <f>IF(TimeSpend[[#This Row],[Personnel number]]&lt;&gt;"",Utilization!$J$2,"")</f>
        <v/>
      </c>
      <c r="M3593" s="69" t="str">
        <f>IF(TimeSpend[[#This Row],[Personnel number]]&lt;&gt;"",VLOOKUP(TimeSpend[[#This Row],[Personnel number]],Users!A:B,2,0),"")</f>
        <v/>
      </c>
      <c r="N3593" s="69" t="str">
        <f>IF(TimeSpend[[#This Row],[Network Description]]&lt;&gt;"",VLOOKUP(TimeSpend[[#This Row],[Network Description]],Projects!A:C,3,0),"")</f>
        <v/>
      </c>
      <c r="O3593" s="69" t="str">
        <f>IF(TimeSpend[[#This Row],[Activity]]&lt;&gt;"",VLOOKUP(TimeSpend[[#This Row],[Activity]],Activity,2,FALSE),"")</f>
        <v/>
      </c>
    </row>
    <row r="3594" spans="3:15" ht="16.5" customHeight="1" x14ac:dyDescent="0.25">
      <c r="C3594" s="68" t="str">
        <f t="shared" si="59"/>
        <v/>
      </c>
      <c r="D3594" s="69" t="str">
        <f>IF(TimeSpend[[#This Row],[Network Description]]&lt;&gt;"",VLOOKUP(TimeSpend[[#This Row],[Network Description]],Projects!A:B,2,0),"")</f>
        <v/>
      </c>
      <c r="F3594" s="96"/>
      <c r="L3594" s="69" t="str">
        <f>IF(TimeSpend[[#This Row],[Personnel number]]&lt;&gt;"",Utilization!$J$2,"")</f>
        <v/>
      </c>
      <c r="M3594" s="69" t="str">
        <f>IF(TimeSpend[[#This Row],[Personnel number]]&lt;&gt;"",VLOOKUP(TimeSpend[[#This Row],[Personnel number]],Users!A:B,2,0),"")</f>
        <v/>
      </c>
      <c r="N3594" s="69" t="str">
        <f>IF(TimeSpend[[#This Row],[Network Description]]&lt;&gt;"",VLOOKUP(TimeSpend[[#This Row],[Network Description]],Projects!A:C,3,0),"")</f>
        <v/>
      </c>
      <c r="O3594" s="69" t="str">
        <f>IF(TimeSpend[[#This Row],[Activity]]&lt;&gt;"",VLOOKUP(TimeSpend[[#This Row],[Activity]],Activity,2,FALSE),"")</f>
        <v/>
      </c>
    </row>
    <row r="3595" spans="3:15" ht="16.5" customHeight="1" x14ac:dyDescent="0.25">
      <c r="C3595" s="68" t="str">
        <f t="shared" si="59"/>
        <v/>
      </c>
      <c r="D3595" s="69" t="str">
        <f>IF(TimeSpend[[#This Row],[Network Description]]&lt;&gt;"",VLOOKUP(TimeSpend[[#This Row],[Network Description]],Projects!A:B,2,0),"")</f>
        <v/>
      </c>
      <c r="F3595" s="96"/>
      <c r="L3595" s="69" t="str">
        <f>IF(TimeSpend[[#This Row],[Personnel number]]&lt;&gt;"",Utilization!$J$2,"")</f>
        <v/>
      </c>
      <c r="M3595" s="69" t="str">
        <f>IF(TimeSpend[[#This Row],[Personnel number]]&lt;&gt;"",VLOOKUP(TimeSpend[[#This Row],[Personnel number]],Users!A:B,2,0),"")</f>
        <v/>
      </c>
      <c r="N3595" s="69" t="str">
        <f>IF(TimeSpend[[#This Row],[Network Description]]&lt;&gt;"",VLOOKUP(TimeSpend[[#This Row],[Network Description]],Projects!A:C,3,0),"")</f>
        <v/>
      </c>
      <c r="O3595" s="69" t="str">
        <f>IF(TimeSpend[[#This Row],[Activity]]&lt;&gt;"",VLOOKUP(TimeSpend[[#This Row],[Activity]],Activity,2,FALSE),"")</f>
        <v/>
      </c>
    </row>
    <row r="3596" spans="3:15" ht="16.5" customHeight="1" x14ac:dyDescent="0.25">
      <c r="C3596" s="68" t="str">
        <f t="shared" si="59"/>
        <v/>
      </c>
      <c r="D3596" s="69" t="str">
        <f>IF(TimeSpend[[#This Row],[Network Description]]&lt;&gt;"",VLOOKUP(TimeSpend[[#This Row],[Network Description]],Projects!A:B,2,0),"")</f>
        <v/>
      </c>
      <c r="F3596" s="96"/>
      <c r="L3596" s="69" t="str">
        <f>IF(TimeSpend[[#This Row],[Personnel number]]&lt;&gt;"",Utilization!$J$2,"")</f>
        <v/>
      </c>
      <c r="M3596" s="69" t="str">
        <f>IF(TimeSpend[[#This Row],[Personnel number]]&lt;&gt;"",VLOOKUP(TimeSpend[[#This Row],[Personnel number]],Users!A:B,2,0),"")</f>
        <v/>
      </c>
      <c r="N3596" s="69" t="str">
        <f>IF(TimeSpend[[#This Row],[Network Description]]&lt;&gt;"",VLOOKUP(TimeSpend[[#This Row],[Network Description]],Projects!A:C,3,0),"")</f>
        <v/>
      </c>
      <c r="O3596" s="69" t="str">
        <f>IF(TimeSpend[[#This Row],[Activity]]&lt;&gt;"",VLOOKUP(TimeSpend[[#This Row],[Activity]],Activity,2,FALSE),"")</f>
        <v/>
      </c>
    </row>
    <row r="3597" spans="3:15" ht="16.5" customHeight="1" x14ac:dyDescent="0.25">
      <c r="C3597" s="68" t="str">
        <f t="shared" si="59"/>
        <v/>
      </c>
      <c r="D3597" s="69" t="str">
        <f>IF(TimeSpend[[#This Row],[Network Description]]&lt;&gt;"",VLOOKUP(TimeSpend[[#This Row],[Network Description]],Projects!A:B,2,0),"")</f>
        <v/>
      </c>
      <c r="F3597" s="96"/>
      <c r="L3597" s="69" t="str">
        <f>IF(TimeSpend[[#This Row],[Personnel number]]&lt;&gt;"",Utilization!$J$2,"")</f>
        <v/>
      </c>
      <c r="M3597" s="69" t="str">
        <f>IF(TimeSpend[[#This Row],[Personnel number]]&lt;&gt;"",VLOOKUP(TimeSpend[[#This Row],[Personnel number]],Users!A:B,2,0),"")</f>
        <v/>
      </c>
      <c r="N3597" s="69" t="str">
        <f>IF(TimeSpend[[#This Row],[Network Description]]&lt;&gt;"",VLOOKUP(TimeSpend[[#This Row],[Network Description]],Projects!A:C,3,0),"")</f>
        <v/>
      </c>
      <c r="O3597" s="69" t="str">
        <f>IF(TimeSpend[[#This Row],[Activity]]&lt;&gt;"",VLOOKUP(TimeSpend[[#This Row],[Activity]],Activity,2,FALSE),"")</f>
        <v/>
      </c>
    </row>
    <row r="3598" spans="3:15" ht="16.5" customHeight="1" x14ac:dyDescent="0.25">
      <c r="C3598" s="68" t="str">
        <f t="shared" si="59"/>
        <v/>
      </c>
      <c r="D3598" s="69" t="str">
        <f>IF(TimeSpend[[#This Row],[Network Description]]&lt;&gt;"",VLOOKUP(TimeSpend[[#This Row],[Network Description]],Projects!A:B,2,0),"")</f>
        <v/>
      </c>
      <c r="F3598" s="96"/>
      <c r="L3598" s="69" t="str">
        <f>IF(TimeSpend[[#This Row],[Personnel number]]&lt;&gt;"",Utilization!$J$2,"")</f>
        <v/>
      </c>
      <c r="M3598" s="69" t="str">
        <f>IF(TimeSpend[[#This Row],[Personnel number]]&lt;&gt;"",VLOOKUP(TimeSpend[[#This Row],[Personnel number]],Users!A:B,2,0),"")</f>
        <v/>
      </c>
      <c r="N3598" s="69" t="str">
        <f>IF(TimeSpend[[#This Row],[Network Description]]&lt;&gt;"",VLOOKUP(TimeSpend[[#This Row],[Network Description]],Projects!A:C,3,0),"")</f>
        <v/>
      </c>
      <c r="O3598" s="69" t="str">
        <f>IF(TimeSpend[[#This Row],[Activity]]&lt;&gt;"",VLOOKUP(TimeSpend[[#This Row],[Activity]],Activity,2,FALSE),"")</f>
        <v/>
      </c>
    </row>
    <row r="3599" spans="3:15" ht="16.5" customHeight="1" x14ac:dyDescent="0.25">
      <c r="C3599" s="68" t="str">
        <f t="shared" si="59"/>
        <v/>
      </c>
      <c r="D3599" s="69" t="str">
        <f>IF(TimeSpend[[#This Row],[Network Description]]&lt;&gt;"",VLOOKUP(TimeSpend[[#This Row],[Network Description]],Projects!A:B,2,0),"")</f>
        <v/>
      </c>
      <c r="F3599" s="96"/>
      <c r="L3599" s="69" t="str">
        <f>IF(TimeSpend[[#This Row],[Personnel number]]&lt;&gt;"",Utilization!$J$2,"")</f>
        <v/>
      </c>
      <c r="M3599" s="69" t="str">
        <f>IF(TimeSpend[[#This Row],[Personnel number]]&lt;&gt;"",VLOOKUP(TimeSpend[[#This Row],[Personnel number]],Users!A:B,2,0),"")</f>
        <v/>
      </c>
      <c r="N3599" s="69" t="str">
        <f>IF(TimeSpend[[#This Row],[Network Description]]&lt;&gt;"",VLOOKUP(TimeSpend[[#This Row],[Network Description]],Projects!A:C,3,0),"")</f>
        <v/>
      </c>
      <c r="O3599" s="69" t="str">
        <f>IF(TimeSpend[[#This Row],[Activity]]&lt;&gt;"",VLOOKUP(TimeSpend[[#This Row],[Activity]],Activity,2,FALSE),"")</f>
        <v/>
      </c>
    </row>
    <row r="3600" spans="3:15" ht="16.5" customHeight="1" x14ac:dyDescent="0.25">
      <c r="C3600" s="68" t="str">
        <f t="shared" si="59"/>
        <v/>
      </c>
      <c r="D3600" s="69" t="str">
        <f>IF(TimeSpend[[#This Row],[Network Description]]&lt;&gt;"",VLOOKUP(TimeSpend[[#This Row],[Network Description]],Projects!A:B,2,0),"")</f>
        <v/>
      </c>
      <c r="F3600" s="96"/>
      <c r="L3600" s="69" t="str">
        <f>IF(TimeSpend[[#This Row],[Personnel number]]&lt;&gt;"",Utilization!$J$2,"")</f>
        <v/>
      </c>
      <c r="M3600" s="69" t="str">
        <f>IF(TimeSpend[[#This Row],[Personnel number]]&lt;&gt;"",VLOOKUP(TimeSpend[[#This Row],[Personnel number]],Users!A:B,2,0),"")</f>
        <v/>
      </c>
      <c r="N3600" s="69" t="str">
        <f>IF(TimeSpend[[#This Row],[Network Description]]&lt;&gt;"",VLOOKUP(TimeSpend[[#This Row],[Network Description]],Projects!A:C,3,0),"")</f>
        <v/>
      </c>
      <c r="O3600" s="69" t="str">
        <f>IF(TimeSpend[[#This Row],[Activity]]&lt;&gt;"",VLOOKUP(TimeSpend[[#This Row],[Activity]],Activity,2,FALSE),"")</f>
        <v/>
      </c>
    </row>
    <row r="3601" spans="3:15" ht="16.5" customHeight="1" x14ac:dyDescent="0.25">
      <c r="C3601" s="68" t="str">
        <f t="shared" si="59"/>
        <v/>
      </c>
      <c r="D3601" s="69" t="str">
        <f>IF(TimeSpend[[#This Row],[Network Description]]&lt;&gt;"",VLOOKUP(TimeSpend[[#This Row],[Network Description]],Projects!A:B,2,0),"")</f>
        <v/>
      </c>
      <c r="F3601" s="96"/>
      <c r="L3601" s="69" t="str">
        <f>IF(TimeSpend[[#This Row],[Personnel number]]&lt;&gt;"",Utilization!$J$2,"")</f>
        <v/>
      </c>
      <c r="M3601" s="69" t="str">
        <f>IF(TimeSpend[[#This Row],[Personnel number]]&lt;&gt;"",VLOOKUP(TimeSpend[[#This Row],[Personnel number]],Users!A:B,2,0),"")</f>
        <v/>
      </c>
      <c r="N3601" s="69" t="str">
        <f>IF(TimeSpend[[#This Row],[Network Description]]&lt;&gt;"",VLOOKUP(TimeSpend[[#This Row],[Network Description]],Projects!A:C,3,0),"")</f>
        <v/>
      </c>
      <c r="O3601" s="69" t="str">
        <f>IF(TimeSpend[[#This Row],[Activity]]&lt;&gt;"",VLOOKUP(TimeSpend[[#This Row],[Activity]],Activity,2,FALSE),"")</f>
        <v/>
      </c>
    </row>
    <row r="3602" spans="3:15" ht="16.5" customHeight="1" x14ac:dyDescent="0.25">
      <c r="C3602" s="68" t="str">
        <f t="shared" si="59"/>
        <v/>
      </c>
      <c r="D3602" s="69" t="str">
        <f>IF(TimeSpend[[#This Row],[Network Description]]&lt;&gt;"",VLOOKUP(TimeSpend[[#This Row],[Network Description]],Projects!A:B,2,0),"")</f>
        <v/>
      </c>
      <c r="F3602" s="96"/>
      <c r="L3602" s="69" t="str">
        <f>IF(TimeSpend[[#This Row],[Personnel number]]&lt;&gt;"",Utilization!$J$2,"")</f>
        <v/>
      </c>
      <c r="M3602" s="69" t="str">
        <f>IF(TimeSpend[[#This Row],[Personnel number]]&lt;&gt;"",VLOOKUP(TimeSpend[[#This Row],[Personnel number]],Users!A:B,2,0),"")</f>
        <v/>
      </c>
      <c r="N3602" s="69" t="str">
        <f>IF(TimeSpend[[#This Row],[Network Description]]&lt;&gt;"",VLOOKUP(TimeSpend[[#This Row],[Network Description]],Projects!A:C,3,0),"")</f>
        <v/>
      </c>
      <c r="O3602" s="69" t="str">
        <f>IF(TimeSpend[[#This Row],[Activity]]&lt;&gt;"",VLOOKUP(TimeSpend[[#This Row],[Activity]],Activity,2,FALSE),"")</f>
        <v/>
      </c>
    </row>
    <row r="3603" spans="3:15" ht="16.5" customHeight="1" x14ac:dyDescent="0.25">
      <c r="C3603" s="68" t="str">
        <f t="shared" si="59"/>
        <v/>
      </c>
      <c r="D3603" s="69" t="str">
        <f>IF(TimeSpend[[#This Row],[Network Description]]&lt;&gt;"",VLOOKUP(TimeSpend[[#This Row],[Network Description]],Projects!A:B,2,0),"")</f>
        <v/>
      </c>
      <c r="F3603" s="96"/>
      <c r="L3603" s="69" t="str">
        <f>IF(TimeSpend[[#This Row],[Personnel number]]&lt;&gt;"",Utilization!$J$2,"")</f>
        <v/>
      </c>
      <c r="M3603" s="69" t="str">
        <f>IF(TimeSpend[[#This Row],[Personnel number]]&lt;&gt;"",VLOOKUP(TimeSpend[[#This Row],[Personnel number]],Users!A:B,2,0),"")</f>
        <v/>
      </c>
      <c r="N3603" s="69" t="str">
        <f>IF(TimeSpend[[#This Row],[Network Description]]&lt;&gt;"",VLOOKUP(TimeSpend[[#This Row],[Network Description]],Projects!A:C,3,0),"")</f>
        <v/>
      </c>
      <c r="O3603" s="69" t="str">
        <f>IF(TimeSpend[[#This Row],[Activity]]&lt;&gt;"",VLOOKUP(TimeSpend[[#This Row],[Activity]],Activity,2,FALSE),"")</f>
        <v/>
      </c>
    </row>
    <row r="3604" spans="3:15" ht="16.5" customHeight="1" x14ac:dyDescent="0.25">
      <c r="C3604" s="68" t="str">
        <f t="shared" si="59"/>
        <v/>
      </c>
      <c r="D3604" s="69" t="str">
        <f>IF(TimeSpend[[#This Row],[Network Description]]&lt;&gt;"",VLOOKUP(TimeSpend[[#This Row],[Network Description]],Projects!A:B,2,0),"")</f>
        <v/>
      </c>
      <c r="F3604" s="96"/>
      <c r="L3604" s="69" t="str">
        <f>IF(TimeSpend[[#This Row],[Personnel number]]&lt;&gt;"",Utilization!$J$2,"")</f>
        <v/>
      </c>
      <c r="M3604" s="69" t="str">
        <f>IF(TimeSpend[[#This Row],[Personnel number]]&lt;&gt;"",VLOOKUP(TimeSpend[[#This Row],[Personnel number]],Users!A:B,2,0),"")</f>
        <v/>
      </c>
      <c r="N3604" s="69" t="str">
        <f>IF(TimeSpend[[#This Row],[Network Description]]&lt;&gt;"",VLOOKUP(TimeSpend[[#This Row],[Network Description]],Projects!A:C,3,0),"")</f>
        <v/>
      </c>
      <c r="O3604" s="69" t="str">
        <f>IF(TimeSpend[[#This Row],[Activity]]&lt;&gt;"",VLOOKUP(TimeSpend[[#This Row],[Activity]],Activity,2,FALSE),"")</f>
        <v/>
      </c>
    </row>
    <row r="3605" spans="3:15" ht="16.5" customHeight="1" x14ac:dyDescent="0.25">
      <c r="C3605" s="68" t="str">
        <f t="shared" si="59"/>
        <v/>
      </c>
      <c r="D3605" s="69" t="str">
        <f>IF(TimeSpend[[#This Row],[Network Description]]&lt;&gt;"",VLOOKUP(TimeSpend[[#This Row],[Network Description]],Projects!A:B,2,0),"")</f>
        <v/>
      </c>
      <c r="F3605" s="96"/>
      <c r="L3605" s="69" t="str">
        <f>IF(TimeSpend[[#This Row],[Personnel number]]&lt;&gt;"",Utilization!$J$2,"")</f>
        <v/>
      </c>
      <c r="M3605" s="69" t="str">
        <f>IF(TimeSpend[[#This Row],[Personnel number]]&lt;&gt;"",VLOOKUP(TimeSpend[[#This Row],[Personnel number]],Users!A:B,2,0),"")</f>
        <v/>
      </c>
      <c r="N3605" s="69" t="str">
        <f>IF(TimeSpend[[#This Row],[Network Description]]&lt;&gt;"",VLOOKUP(TimeSpend[[#This Row],[Network Description]],Projects!A:C,3,0),"")</f>
        <v/>
      </c>
      <c r="O3605" s="69" t="str">
        <f>IF(TimeSpend[[#This Row],[Activity]]&lt;&gt;"",VLOOKUP(TimeSpend[[#This Row],[Activity]],Activity,2,FALSE),"")</f>
        <v/>
      </c>
    </row>
    <row r="3606" spans="3:15" ht="16.5" customHeight="1" x14ac:dyDescent="0.25">
      <c r="C3606" s="68" t="str">
        <f t="shared" si="59"/>
        <v/>
      </c>
      <c r="D3606" s="69" t="str">
        <f>IF(TimeSpend[[#This Row],[Network Description]]&lt;&gt;"",VLOOKUP(TimeSpend[[#This Row],[Network Description]],Projects!A:B,2,0),"")</f>
        <v/>
      </c>
      <c r="F3606" s="96"/>
      <c r="L3606" s="69" t="str">
        <f>IF(TimeSpend[[#This Row],[Personnel number]]&lt;&gt;"",Utilization!$J$2,"")</f>
        <v/>
      </c>
      <c r="M3606" s="69" t="str">
        <f>IF(TimeSpend[[#This Row],[Personnel number]]&lt;&gt;"",VLOOKUP(TimeSpend[[#This Row],[Personnel number]],Users!A:B,2,0),"")</f>
        <v/>
      </c>
      <c r="N3606" s="69" t="str">
        <f>IF(TimeSpend[[#This Row],[Network Description]]&lt;&gt;"",VLOOKUP(TimeSpend[[#This Row],[Network Description]],Projects!A:C,3,0),"")</f>
        <v/>
      </c>
      <c r="O3606" s="69" t="str">
        <f>IF(TimeSpend[[#This Row],[Activity]]&lt;&gt;"",VLOOKUP(TimeSpend[[#This Row],[Activity]],Activity,2,FALSE),"")</f>
        <v/>
      </c>
    </row>
    <row r="3607" spans="3:15" ht="16.5" customHeight="1" x14ac:dyDescent="0.25">
      <c r="C3607" s="68" t="str">
        <f t="shared" si="59"/>
        <v/>
      </c>
      <c r="D3607" s="69" t="str">
        <f>IF(TimeSpend[[#This Row],[Network Description]]&lt;&gt;"",VLOOKUP(TimeSpend[[#This Row],[Network Description]],Projects!A:B,2,0),"")</f>
        <v/>
      </c>
      <c r="F3607" s="96"/>
      <c r="L3607" s="69" t="str">
        <f>IF(TimeSpend[[#This Row],[Personnel number]]&lt;&gt;"",Utilization!$J$2,"")</f>
        <v/>
      </c>
      <c r="M3607" s="69" t="str">
        <f>IF(TimeSpend[[#This Row],[Personnel number]]&lt;&gt;"",VLOOKUP(TimeSpend[[#This Row],[Personnel number]],Users!A:B,2,0),"")</f>
        <v/>
      </c>
      <c r="N3607" s="69" t="str">
        <f>IF(TimeSpend[[#This Row],[Network Description]]&lt;&gt;"",VLOOKUP(TimeSpend[[#This Row],[Network Description]],Projects!A:C,3,0),"")</f>
        <v/>
      </c>
      <c r="O3607" s="69" t="str">
        <f>IF(TimeSpend[[#This Row],[Activity]]&lt;&gt;"",VLOOKUP(TimeSpend[[#This Row],[Activity]],Activity,2,FALSE),"")</f>
        <v/>
      </c>
    </row>
    <row r="3608" spans="3:15" ht="16.5" customHeight="1" x14ac:dyDescent="0.25">
      <c r="C3608" s="68" t="str">
        <f t="shared" si="59"/>
        <v/>
      </c>
      <c r="D3608" s="69" t="str">
        <f>IF(TimeSpend[[#This Row],[Network Description]]&lt;&gt;"",VLOOKUP(TimeSpend[[#This Row],[Network Description]],Projects!A:B,2,0),"")</f>
        <v/>
      </c>
      <c r="F3608" s="96"/>
      <c r="L3608" s="69" t="str">
        <f>IF(TimeSpend[[#This Row],[Personnel number]]&lt;&gt;"",Utilization!$J$2,"")</f>
        <v/>
      </c>
      <c r="M3608" s="69" t="str">
        <f>IF(TimeSpend[[#This Row],[Personnel number]]&lt;&gt;"",VLOOKUP(TimeSpend[[#This Row],[Personnel number]],Users!A:B,2,0),"")</f>
        <v/>
      </c>
      <c r="N3608" s="69" t="str">
        <f>IF(TimeSpend[[#This Row],[Network Description]]&lt;&gt;"",VLOOKUP(TimeSpend[[#This Row],[Network Description]],Projects!A:C,3,0),"")</f>
        <v/>
      </c>
      <c r="O3608" s="69" t="str">
        <f>IF(TimeSpend[[#This Row],[Activity]]&lt;&gt;"",VLOOKUP(TimeSpend[[#This Row],[Activity]],Activity,2,FALSE),"")</f>
        <v/>
      </c>
    </row>
    <row r="3609" spans="3:15" ht="16.5" customHeight="1" x14ac:dyDescent="0.25">
      <c r="C3609" s="68" t="str">
        <f t="shared" si="59"/>
        <v/>
      </c>
      <c r="D3609" s="69" t="str">
        <f>IF(TimeSpend[[#This Row],[Network Description]]&lt;&gt;"",VLOOKUP(TimeSpend[[#This Row],[Network Description]],Projects!A:B,2,0),"")</f>
        <v/>
      </c>
      <c r="F3609" s="96"/>
      <c r="L3609" s="69" t="str">
        <f>IF(TimeSpend[[#This Row],[Personnel number]]&lt;&gt;"",Utilization!$J$2,"")</f>
        <v/>
      </c>
      <c r="M3609" s="69" t="str">
        <f>IF(TimeSpend[[#This Row],[Personnel number]]&lt;&gt;"",VLOOKUP(TimeSpend[[#This Row],[Personnel number]],Users!A:B,2,0),"")</f>
        <v/>
      </c>
      <c r="N3609" s="69" t="str">
        <f>IF(TimeSpend[[#This Row],[Network Description]]&lt;&gt;"",VLOOKUP(TimeSpend[[#This Row],[Network Description]],Projects!A:C,3,0),"")</f>
        <v/>
      </c>
      <c r="O3609" s="69" t="str">
        <f>IF(TimeSpend[[#This Row],[Activity]]&lt;&gt;"",VLOOKUP(TimeSpend[[#This Row],[Activity]],Activity,2,FALSE),"")</f>
        <v/>
      </c>
    </row>
    <row r="3610" spans="3:15" ht="16.5" customHeight="1" x14ac:dyDescent="0.25">
      <c r="C3610" s="68" t="str">
        <f t="shared" si="59"/>
        <v/>
      </c>
      <c r="D3610" s="69" t="str">
        <f>IF(TimeSpend[[#This Row],[Network Description]]&lt;&gt;"",VLOOKUP(TimeSpend[[#This Row],[Network Description]],Projects!A:B,2,0),"")</f>
        <v/>
      </c>
      <c r="F3610" s="96"/>
      <c r="L3610" s="69" t="str">
        <f>IF(TimeSpend[[#This Row],[Personnel number]]&lt;&gt;"",Utilization!$J$2,"")</f>
        <v/>
      </c>
      <c r="M3610" s="69" t="str">
        <f>IF(TimeSpend[[#This Row],[Personnel number]]&lt;&gt;"",VLOOKUP(TimeSpend[[#This Row],[Personnel number]],Users!A:B,2,0),"")</f>
        <v/>
      </c>
      <c r="N3610" s="69" t="str">
        <f>IF(TimeSpend[[#This Row],[Network Description]]&lt;&gt;"",VLOOKUP(TimeSpend[[#This Row],[Network Description]],Projects!A:C,3,0),"")</f>
        <v/>
      </c>
      <c r="O3610" s="69" t="str">
        <f>IF(TimeSpend[[#This Row],[Activity]]&lt;&gt;"",VLOOKUP(TimeSpend[[#This Row],[Activity]],Activity,2,FALSE),"")</f>
        <v/>
      </c>
    </row>
    <row r="3611" spans="3:15" ht="16.5" customHeight="1" x14ac:dyDescent="0.25">
      <c r="C3611" s="68" t="str">
        <f t="shared" si="59"/>
        <v/>
      </c>
      <c r="D3611" s="69" t="str">
        <f>IF(TimeSpend[[#This Row],[Network Description]]&lt;&gt;"",VLOOKUP(TimeSpend[[#This Row],[Network Description]],Projects!A:B,2,0),"")</f>
        <v/>
      </c>
      <c r="F3611" s="96"/>
      <c r="L3611" s="69" t="str">
        <f>IF(TimeSpend[[#This Row],[Personnel number]]&lt;&gt;"",Utilization!$J$2,"")</f>
        <v/>
      </c>
      <c r="M3611" s="69" t="str">
        <f>IF(TimeSpend[[#This Row],[Personnel number]]&lt;&gt;"",VLOOKUP(TimeSpend[[#This Row],[Personnel number]],Users!A:B,2,0),"")</f>
        <v/>
      </c>
      <c r="N3611" s="69" t="str">
        <f>IF(TimeSpend[[#This Row],[Network Description]]&lt;&gt;"",VLOOKUP(TimeSpend[[#This Row],[Network Description]],Projects!A:C,3,0),"")</f>
        <v/>
      </c>
      <c r="O3611" s="69" t="str">
        <f>IF(TimeSpend[[#This Row],[Activity]]&lt;&gt;"",VLOOKUP(TimeSpend[[#This Row],[Activity]],Activity,2,FALSE),"")</f>
        <v/>
      </c>
    </row>
    <row r="3612" spans="3:15" ht="16.5" customHeight="1" x14ac:dyDescent="0.25">
      <c r="C3612" s="68" t="str">
        <f t="shared" si="59"/>
        <v/>
      </c>
      <c r="D3612" s="69" t="str">
        <f>IF(TimeSpend[[#This Row],[Network Description]]&lt;&gt;"",VLOOKUP(TimeSpend[[#This Row],[Network Description]],Projects!A:B,2,0),"")</f>
        <v/>
      </c>
      <c r="F3612" s="96"/>
      <c r="L3612" s="69" t="str">
        <f>IF(TimeSpend[[#This Row],[Personnel number]]&lt;&gt;"",Utilization!$J$2,"")</f>
        <v/>
      </c>
      <c r="M3612" s="69" t="str">
        <f>IF(TimeSpend[[#This Row],[Personnel number]]&lt;&gt;"",VLOOKUP(TimeSpend[[#This Row],[Personnel number]],Users!A:B,2,0),"")</f>
        <v/>
      </c>
      <c r="N3612" s="69" t="str">
        <f>IF(TimeSpend[[#This Row],[Network Description]]&lt;&gt;"",VLOOKUP(TimeSpend[[#This Row],[Network Description]],Projects!A:C,3,0),"")</f>
        <v/>
      </c>
      <c r="O3612" s="69" t="str">
        <f>IF(TimeSpend[[#This Row],[Activity]]&lt;&gt;"",VLOOKUP(TimeSpend[[#This Row],[Activity]],Activity,2,FALSE),"")</f>
        <v/>
      </c>
    </row>
    <row r="3613" spans="3:15" ht="16.5" customHeight="1" x14ac:dyDescent="0.25">
      <c r="C3613" s="68" t="str">
        <f t="shared" si="59"/>
        <v/>
      </c>
      <c r="D3613" s="69" t="str">
        <f>IF(TimeSpend[[#This Row],[Network Description]]&lt;&gt;"",VLOOKUP(TimeSpend[[#This Row],[Network Description]],Projects!A:B,2,0),"")</f>
        <v/>
      </c>
      <c r="F3613" s="96"/>
      <c r="L3613" s="69" t="str">
        <f>IF(TimeSpend[[#This Row],[Personnel number]]&lt;&gt;"",Utilization!$J$2,"")</f>
        <v/>
      </c>
      <c r="M3613" s="69" t="str">
        <f>IF(TimeSpend[[#This Row],[Personnel number]]&lt;&gt;"",VLOOKUP(TimeSpend[[#This Row],[Personnel number]],Users!A:B,2,0),"")</f>
        <v/>
      </c>
      <c r="N3613" s="69" t="str">
        <f>IF(TimeSpend[[#This Row],[Network Description]]&lt;&gt;"",VLOOKUP(TimeSpend[[#This Row],[Network Description]],Projects!A:C,3,0),"")</f>
        <v/>
      </c>
      <c r="O3613" s="69" t="str">
        <f>IF(TimeSpend[[#This Row],[Activity]]&lt;&gt;"",VLOOKUP(TimeSpend[[#This Row],[Activity]],Activity,2,FALSE),"")</f>
        <v/>
      </c>
    </row>
    <row r="3614" spans="3:15" ht="16.5" customHeight="1" x14ac:dyDescent="0.25">
      <c r="C3614" s="68" t="str">
        <f t="shared" si="59"/>
        <v/>
      </c>
      <c r="D3614" s="69" t="str">
        <f>IF(TimeSpend[[#This Row],[Network Description]]&lt;&gt;"",VLOOKUP(TimeSpend[[#This Row],[Network Description]],Projects!A:B,2,0),"")</f>
        <v/>
      </c>
      <c r="F3614" s="96"/>
      <c r="L3614" s="69" t="str">
        <f>IF(TimeSpend[[#This Row],[Personnel number]]&lt;&gt;"",Utilization!$J$2,"")</f>
        <v/>
      </c>
      <c r="M3614" s="69" t="str">
        <f>IF(TimeSpend[[#This Row],[Personnel number]]&lt;&gt;"",VLOOKUP(TimeSpend[[#This Row],[Personnel number]],Users!A:B,2,0),"")</f>
        <v/>
      </c>
      <c r="N3614" s="69" t="str">
        <f>IF(TimeSpend[[#This Row],[Network Description]]&lt;&gt;"",VLOOKUP(TimeSpend[[#This Row],[Network Description]],Projects!A:C,3,0),"")</f>
        <v/>
      </c>
      <c r="O3614" s="69" t="str">
        <f>IF(TimeSpend[[#This Row],[Activity]]&lt;&gt;"",VLOOKUP(TimeSpend[[#This Row],[Activity]],Activity,2,FALSE),"")</f>
        <v/>
      </c>
    </row>
    <row r="3615" spans="3:15" ht="16.5" customHeight="1" x14ac:dyDescent="0.25">
      <c r="C3615" s="68" t="str">
        <f t="shared" si="59"/>
        <v/>
      </c>
      <c r="D3615" s="69" t="str">
        <f>IF(TimeSpend[[#This Row],[Network Description]]&lt;&gt;"",VLOOKUP(TimeSpend[[#This Row],[Network Description]],Projects!A:B,2,0),"")</f>
        <v/>
      </c>
      <c r="F3615" s="96"/>
      <c r="L3615" s="69" t="str">
        <f>IF(TimeSpend[[#This Row],[Personnel number]]&lt;&gt;"",Utilization!$J$2,"")</f>
        <v/>
      </c>
      <c r="M3615" s="69" t="str">
        <f>IF(TimeSpend[[#This Row],[Personnel number]]&lt;&gt;"",VLOOKUP(TimeSpend[[#This Row],[Personnel number]],Users!A:B,2,0),"")</f>
        <v/>
      </c>
      <c r="N3615" s="69" t="str">
        <f>IF(TimeSpend[[#This Row],[Network Description]]&lt;&gt;"",VLOOKUP(TimeSpend[[#This Row],[Network Description]],Projects!A:C,3,0),"")</f>
        <v/>
      </c>
      <c r="O3615" s="69" t="str">
        <f>IF(TimeSpend[[#This Row],[Activity]]&lt;&gt;"",VLOOKUP(TimeSpend[[#This Row],[Activity]],Activity,2,FALSE),"")</f>
        <v/>
      </c>
    </row>
    <row r="3616" spans="3:15" ht="16.5" customHeight="1" x14ac:dyDescent="0.25">
      <c r="C3616" s="68" t="str">
        <f t="shared" si="59"/>
        <v/>
      </c>
      <c r="D3616" s="69" t="str">
        <f>IF(TimeSpend[[#This Row],[Network Description]]&lt;&gt;"",VLOOKUP(TimeSpend[[#This Row],[Network Description]],Projects!A:B,2,0),"")</f>
        <v/>
      </c>
      <c r="F3616" s="96"/>
      <c r="L3616" s="69" t="str">
        <f>IF(TimeSpend[[#This Row],[Personnel number]]&lt;&gt;"",Utilization!$J$2,"")</f>
        <v/>
      </c>
      <c r="M3616" s="69" t="str">
        <f>IF(TimeSpend[[#This Row],[Personnel number]]&lt;&gt;"",VLOOKUP(TimeSpend[[#This Row],[Personnel number]],Users!A:B,2,0),"")</f>
        <v/>
      </c>
      <c r="N3616" s="69" t="str">
        <f>IF(TimeSpend[[#This Row],[Network Description]]&lt;&gt;"",VLOOKUP(TimeSpend[[#This Row],[Network Description]],Projects!A:C,3,0),"")</f>
        <v/>
      </c>
      <c r="O3616" s="69" t="str">
        <f>IF(TimeSpend[[#This Row],[Activity]]&lt;&gt;"",VLOOKUP(TimeSpend[[#This Row],[Activity]],Activity,2,FALSE),"")</f>
        <v/>
      </c>
    </row>
    <row r="3617" spans="3:15" ht="16.5" customHeight="1" x14ac:dyDescent="0.25">
      <c r="C3617" s="68" t="str">
        <f t="shared" si="59"/>
        <v/>
      </c>
      <c r="D3617" s="69" t="str">
        <f>IF(TimeSpend[[#This Row],[Network Description]]&lt;&gt;"",VLOOKUP(TimeSpend[[#This Row],[Network Description]],Projects!A:B,2,0),"")</f>
        <v/>
      </c>
      <c r="F3617" s="96"/>
      <c r="L3617" s="69" t="str">
        <f>IF(TimeSpend[[#This Row],[Personnel number]]&lt;&gt;"",Utilization!$J$2,"")</f>
        <v/>
      </c>
      <c r="M3617" s="69" t="str">
        <f>IF(TimeSpend[[#This Row],[Personnel number]]&lt;&gt;"",VLOOKUP(TimeSpend[[#This Row],[Personnel number]],Users!A:B,2,0),"")</f>
        <v/>
      </c>
      <c r="N3617" s="69" t="str">
        <f>IF(TimeSpend[[#This Row],[Network Description]]&lt;&gt;"",VLOOKUP(TimeSpend[[#This Row],[Network Description]],Projects!A:C,3,0),"")</f>
        <v/>
      </c>
      <c r="O3617" s="69" t="str">
        <f>IF(TimeSpend[[#This Row],[Activity]]&lt;&gt;"",VLOOKUP(TimeSpend[[#This Row],[Activity]],Activity,2,FALSE),"")</f>
        <v/>
      </c>
    </row>
    <row r="3618" spans="3:15" ht="16.5" customHeight="1" x14ac:dyDescent="0.25">
      <c r="C3618" s="68" t="str">
        <f t="shared" si="59"/>
        <v/>
      </c>
      <c r="D3618" s="69" t="str">
        <f>IF(TimeSpend[[#This Row],[Network Description]]&lt;&gt;"",VLOOKUP(TimeSpend[[#This Row],[Network Description]],Projects!A:B,2,0),"")</f>
        <v/>
      </c>
      <c r="F3618" s="96"/>
      <c r="L3618" s="69" t="str">
        <f>IF(TimeSpend[[#This Row],[Personnel number]]&lt;&gt;"",Utilization!$J$2,"")</f>
        <v/>
      </c>
      <c r="M3618" s="69" t="str">
        <f>IF(TimeSpend[[#This Row],[Personnel number]]&lt;&gt;"",VLOOKUP(TimeSpend[[#This Row],[Personnel number]],Users!A:B,2,0),"")</f>
        <v/>
      </c>
      <c r="N3618" s="69" t="str">
        <f>IF(TimeSpend[[#This Row],[Network Description]]&lt;&gt;"",VLOOKUP(TimeSpend[[#This Row],[Network Description]],Projects!A:C,3,0),"")</f>
        <v/>
      </c>
      <c r="O3618" s="69" t="str">
        <f>IF(TimeSpend[[#This Row],[Activity]]&lt;&gt;"",VLOOKUP(TimeSpend[[#This Row],[Activity]],Activity,2,FALSE),"")</f>
        <v/>
      </c>
    </row>
    <row r="3619" spans="3:15" ht="16.5" customHeight="1" x14ac:dyDescent="0.25">
      <c r="C3619" s="68" t="str">
        <f t="shared" si="59"/>
        <v/>
      </c>
      <c r="D3619" s="69" t="str">
        <f>IF(TimeSpend[[#This Row],[Network Description]]&lt;&gt;"",VLOOKUP(TimeSpend[[#This Row],[Network Description]],Projects!A:B,2,0),"")</f>
        <v/>
      </c>
      <c r="F3619" s="96"/>
      <c r="L3619" s="69" t="str">
        <f>IF(TimeSpend[[#This Row],[Personnel number]]&lt;&gt;"",Utilization!$J$2,"")</f>
        <v/>
      </c>
      <c r="M3619" s="69" t="str">
        <f>IF(TimeSpend[[#This Row],[Personnel number]]&lt;&gt;"",VLOOKUP(TimeSpend[[#This Row],[Personnel number]],Users!A:B,2,0),"")</f>
        <v/>
      </c>
      <c r="N3619" s="69" t="str">
        <f>IF(TimeSpend[[#This Row],[Network Description]]&lt;&gt;"",VLOOKUP(TimeSpend[[#This Row],[Network Description]],Projects!A:C,3,0),"")</f>
        <v/>
      </c>
      <c r="O3619" s="69" t="str">
        <f>IF(TimeSpend[[#This Row],[Activity]]&lt;&gt;"",VLOOKUP(TimeSpend[[#This Row],[Activity]],Activity,2,FALSE),"")</f>
        <v/>
      </c>
    </row>
    <row r="3620" spans="3:15" ht="16.5" customHeight="1" x14ac:dyDescent="0.25">
      <c r="C3620" s="68" t="str">
        <f t="shared" si="59"/>
        <v/>
      </c>
      <c r="D3620" s="69" t="str">
        <f>IF(TimeSpend[[#This Row],[Network Description]]&lt;&gt;"",VLOOKUP(TimeSpend[[#This Row],[Network Description]],Projects!A:B,2,0),"")</f>
        <v/>
      </c>
      <c r="F3620" s="96"/>
      <c r="L3620" s="69" t="str">
        <f>IF(TimeSpend[[#This Row],[Personnel number]]&lt;&gt;"",Utilization!$J$2,"")</f>
        <v/>
      </c>
      <c r="M3620" s="69" t="str">
        <f>IF(TimeSpend[[#This Row],[Personnel number]]&lt;&gt;"",VLOOKUP(TimeSpend[[#This Row],[Personnel number]],Users!A:B,2,0),"")</f>
        <v/>
      </c>
      <c r="N3620" s="69" t="str">
        <f>IF(TimeSpend[[#This Row],[Network Description]]&lt;&gt;"",VLOOKUP(TimeSpend[[#This Row],[Network Description]],Projects!A:C,3,0),"")</f>
        <v/>
      </c>
      <c r="O3620" s="69" t="str">
        <f>IF(TimeSpend[[#This Row],[Activity]]&lt;&gt;"",VLOOKUP(TimeSpend[[#This Row],[Activity]],Activity,2,FALSE),"")</f>
        <v/>
      </c>
    </row>
    <row r="3621" spans="3:15" ht="16.5" customHeight="1" x14ac:dyDescent="0.25">
      <c r="C3621" s="68" t="str">
        <f t="shared" si="59"/>
        <v/>
      </c>
      <c r="D3621" s="69" t="str">
        <f>IF(TimeSpend[[#This Row],[Network Description]]&lt;&gt;"",VLOOKUP(TimeSpend[[#This Row],[Network Description]],Projects!A:B,2,0),"")</f>
        <v/>
      </c>
      <c r="F3621" s="96"/>
      <c r="L3621" s="69" t="str">
        <f>IF(TimeSpend[[#This Row],[Personnel number]]&lt;&gt;"",Utilization!$J$2,"")</f>
        <v/>
      </c>
      <c r="M3621" s="69" t="str">
        <f>IF(TimeSpend[[#This Row],[Personnel number]]&lt;&gt;"",VLOOKUP(TimeSpend[[#This Row],[Personnel number]],Users!A:B,2,0),"")</f>
        <v/>
      </c>
      <c r="N3621" s="69" t="str">
        <f>IF(TimeSpend[[#This Row],[Network Description]]&lt;&gt;"",VLOOKUP(TimeSpend[[#This Row],[Network Description]],Projects!A:C,3,0),"")</f>
        <v/>
      </c>
      <c r="O3621" s="69" t="str">
        <f>IF(TimeSpend[[#This Row],[Activity]]&lt;&gt;"",VLOOKUP(TimeSpend[[#This Row],[Activity]],Activity,2,FALSE),"")</f>
        <v/>
      </c>
    </row>
    <row r="3622" spans="3:15" ht="16.5" customHeight="1" x14ac:dyDescent="0.25">
      <c r="C3622" s="68" t="str">
        <f t="shared" si="59"/>
        <v/>
      </c>
      <c r="D3622" s="69" t="str">
        <f>IF(TimeSpend[[#This Row],[Network Description]]&lt;&gt;"",VLOOKUP(TimeSpend[[#This Row],[Network Description]],Projects!A:B,2,0),"")</f>
        <v/>
      </c>
      <c r="F3622" s="96"/>
      <c r="L3622" s="69" t="str">
        <f>IF(TimeSpend[[#This Row],[Personnel number]]&lt;&gt;"",Utilization!$J$2,"")</f>
        <v/>
      </c>
      <c r="M3622" s="69" t="str">
        <f>IF(TimeSpend[[#This Row],[Personnel number]]&lt;&gt;"",VLOOKUP(TimeSpend[[#This Row],[Personnel number]],Users!A:B,2,0),"")</f>
        <v/>
      </c>
      <c r="N3622" s="69" t="str">
        <f>IF(TimeSpend[[#This Row],[Network Description]]&lt;&gt;"",VLOOKUP(TimeSpend[[#This Row],[Network Description]],Projects!A:C,3,0),"")</f>
        <v/>
      </c>
      <c r="O3622" s="69" t="str">
        <f>IF(TimeSpend[[#This Row],[Activity]]&lt;&gt;"",VLOOKUP(TimeSpend[[#This Row],[Activity]],Activity,2,FALSE),"")</f>
        <v/>
      </c>
    </row>
    <row r="3623" spans="3:15" ht="16.5" customHeight="1" x14ac:dyDescent="0.25">
      <c r="C3623" s="68" t="str">
        <f t="shared" si="59"/>
        <v/>
      </c>
      <c r="D3623" s="69" t="str">
        <f>IF(TimeSpend[[#This Row],[Network Description]]&lt;&gt;"",VLOOKUP(TimeSpend[[#This Row],[Network Description]],Projects!A:B,2,0),"")</f>
        <v/>
      </c>
      <c r="F3623" s="96"/>
      <c r="L3623" s="69" t="str">
        <f>IF(TimeSpend[[#This Row],[Personnel number]]&lt;&gt;"",Utilization!$J$2,"")</f>
        <v/>
      </c>
      <c r="M3623" s="69" t="str">
        <f>IF(TimeSpend[[#This Row],[Personnel number]]&lt;&gt;"",VLOOKUP(TimeSpend[[#This Row],[Personnel number]],Users!A:B,2,0),"")</f>
        <v/>
      </c>
      <c r="N3623" s="69" t="str">
        <f>IF(TimeSpend[[#This Row],[Network Description]]&lt;&gt;"",VLOOKUP(TimeSpend[[#This Row],[Network Description]],Projects!A:C,3,0),"")</f>
        <v/>
      </c>
      <c r="O3623" s="69" t="str">
        <f>IF(TimeSpend[[#This Row],[Activity]]&lt;&gt;"",VLOOKUP(TimeSpend[[#This Row],[Activity]],Activity,2,FALSE),"")</f>
        <v/>
      </c>
    </row>
    <row r="3624" spans="3:15" ht="16.5" customHeight="1" x14ac:dyDescent="0.25">
      <c r="C3624" s="68" t="str">
        <f t="shared" si="59"/>
        <v/>
      </c>
      <c r="D3624" s="69" t="str">
        <f>IF(TimeSpend[[#This Row],[Network Description]]&lt;&gt;"",VLOOKUP(TimeSpend[[#This Row],[Network Description]],Projects!A:B,2,0),"")</f>
        <v/>
      </c>
      <c r="F3624" s="96"/>
      <c r="L3624" s="69" t="str">
        <f>IF(TimeSpend[[#This Row],[Personnel number]]&lt;&gt;"",Utilization!$J$2,"")</f>
        <v/>
      </c>
      <c r="M3624" s="69" t="str">
        <f>IF(TimeSpend[[#This Row],[Personnel number]]&lt;&gt;"",VLOOKUP(TimeSpend[[#This Row],[Personnel number]],Users!A:B,2,0),"")</f>
        <v/>
      </c>
      <c r="N3624" s="69" t="str">
        <f>IF(TimeSpend[[#This Row],[Network Description]]&lt;&gt;"",VLOOKUP(TimeSpend[[#This Row],[Network Description]],Projects!A:C,3,0),"")</f>
        <v/>
      </c>
      <c r="O3624" s="69" t="str">
        <f>IF(TimeSpend[[#This Row],[Activity]]&lt;&gt;"",VLOOKUP(TimeSpend[[#This Row],[Activity]],Activity,2,FALSE),"")</f>
        <v/>
      </c>
    </row>
    <row r="3625" spans="3:15" ht="16.5" customHeight="1" x14ac:dyDescent="0.25">
      <c r="C3625" s="68" t="str">
        <f t="shared" si="59"/>
        <v/>
      </c>
      <c r="D3625" s="69" t="str">
        <f>IF(TimeSpend[[#This Row],[Network Description]]&lt;&gt;"",VLOOKUP(TimeSpend[[#This Row],[Network Description]],Projects!A:B,2,0),"")</f>
        <v/>
      </c>
      <c r="F3625" s="96"/>
      <c r="L3625" s="69" t="str">
        <f>IF(TimeSpend[[#This Row],[Personnel number]]&lt;&gt;"",Utilization!$J$2,"")</f>
        <v/>
      </c>
      <c r="M3625" s="69" t="str">
        <f>IF(TimeSpend[[#This Row],[Personnel number]]&lt;&gt;"",VLOOKUP(TimeSpend[[#This Row],[Personnel number]],Users!A:B,2,0),"")</f>
        <v/>
      </c>
      <c r="N3625" s="69" t="str">
        <f>IF(TimeSpend[[#This Row],[Network Description]]&lt;&gt;"",VLOOKUP(TimeSpend[[#This Row],[Network Description]],Projects!A:C,3,0),"")</f>
        <v/>
      </c>
      <c r="O3625" s="69" t="str">
        <f>IF(TimeSpend[[#This Row],[Activity]]&lt;&gt;"",VLOOKUP(TimeSpend[[#This Row],[Activity]],Activity,2,FALSE),"")</f>
        <v/>
      </c>
    </row>
    <row r="3626" spans="3:15" ht="16.5" customHeight="1" x14ac:dyDescent="0.25">
      <c r="C3626" s="68" t="str">
        <f t="shared" si="59"/>
        <v/>
      </c>
      <c r="D3626" s="69" t="str">
        <f>IF(TimeSpend[[#This Row],[Network Description]]&lt;&gt;"",VLOOKUP(TimeSpend[[#This Row],[Network Description]],Projects!A:B,2,0),"")</f>
        <v/>
      </c>
      <c r="F3626" s="96"/>
      <c r="L3626" s="69" t="str">
        <f>IF(TimeSpend[[#This Row],[Personnel number]]&lt;&gt;"",Utilization!$J$2,"")</f>
        <v/>
      </c>
      <c r="M3626" s="69" t="str">
        <f>IF(TimeSpend[[#This Row],[Personnel number]]&lt;&gt;"",VLOOKUP(TimeSpend[[#This Row],[Personnel number]],Users!A:B,2,0),"")</f>
        <v/>
      </c>
      <c r="N3626" s="69" t="str">
        <f>IF(TimeSpend[[#This Row],[Network Description]]&lt;&gt;"",VLOOKUP(TimeSpend[[#This Row],[Network Description]],Projects!A:C,3,0),"")</f>
        <v/>
      </c>
      <c r="O3626" s="69" t="str">
        <f>IF(TimeSpend[[#This Row],[Activity]]&lt;&gt;"",VLOOKUP(TimeSpend[[#This Row],[Activity]],Activity,2,FALSE),"")</f>
        <v/>
      </c>
    </row>
    <row r="3627" spans="3:15" ht="16.5" customHeight="1" x14ac:dyDescent="0.25">
      <c r="C3627" s="68" t="str">
        <f t="shared" si="59"/>
        <v/>
      </c>
      <c r="D3627" s="69" t="str">
        <f>IF(TimeSpend[[#This Row],[Network Description]]&lt;&gt;"",VLOOKUP(TimeSpend[[#This Row],[Network Description]],Projects!A:B,2,0),"")</f>
        <v/>
      </c>
      <c r="F3627" s="96"/>
      <c r="L3627" s="69" t="str">
        <f>IF(TimeSpend[[#This Row],[Personnel number]]&lt;&gt;"",Utilization!$J$2,"")</f>
        <v/>
      </c>
      <c r="M3627" s="69" t="str">
        <f>IF(TimeSpend[[#This Row],[Personnel number]]&lt;&gt;"",VLOOKUP(TimeSpend[[#This Row],[Personnel number]],Users!A:B,2,0),"")</f>
        <v/>
      </c>
      <c r="N3627" s="69" t="str">
        <f>IF(TimeSpend[[#This Row],[Network Description]]&lt;&gt;"",VLOOKUP(TimeSpend[[#This Row],[Network Description]],Projects!A:C,3,0),"")</f>
        <v/>
      </c>
      <c r="O3627" s="69" t="str">
        <f>IF(TimeSpend[[#This Row],[Activity]]&lt;&gt;"",VLOOKUP(TimeSpend[[#This Row],[Activity]],Activity,2,FALSE),"")</f>
        <v/>
      </c>
    </row>
    <row r="3628" spans="3:15" ht="16.5" customHeight="1" x14ac:dyDescent="0.25">
      <c r="C3628" s="68" t="str">
        <f t="shared" si="59"/>
        <v/>
      </c>
      <c r="D3628" s="69" t="str">
        <f>IF(TimeSpend[[#This Row],[Network Description]]&lt;&gt;"",VLOOKUP(TimeSpend[[#This Row],[Network Description]],Projects!A:B,2,0),"")</f>
        <v/>
      </c>
      <c r="F3628" s="96"/>
      <c r="L3628" s="69" t="str">
        <f>IF(TimeSpend[[#This Row],[Personnel number]]&lt;&gt;"",Utilization!$J$2,"")</f>
        <v/>
      </c>
      <c r="M3628" s="69" t="str">
        <f>IF(TimeSpend[[#This Row],[Personnel number]]&lt;&gt;"",VLOOKUP(TimeSpend[[#This Row],[Personnel number]],Users!A:B,2,0),"")</f>
        <v/>
      </c>
      <c r="N3628" s="69" t="str">
        <f>IF(TimeSpend[[#This Row],[Network Description]]&lt;&gt;"",VLOOKUP(TimeSpend[[#This Row],[Network Description]],Projects!A:C,3,0),"")</f>
        <v/>
      </c>
      <c r="O3628" s="69" t="str">
        <f>IF(TimeSpend[[#This Row],[Activity]]&lt;&gt;"",VLOOKUP(TimeSpend[[#This Row],[Activity]],Activity,2,FALSE),"")</f>
        <v/>
      </c>
    </row>
    <row r="3629" spans="3:15" ht="16.5" customHeight="1" x14ac:dyDescent="0.25">
      <c r="C3629" s="68" t="str">
        <f t="shared" si="59"/>
        <v/>
      </c>
      <c r="D3629" s="69" t="str">
        <f>IF(TimeSpend[[#This Row],[Network Description]]&lt;&gt;"",VLOOKUP(TimeSpend[[#This Row],[Network Description]],Projects!A:B,2,0),"")</f>
        <v/>
      </c>
      <c r="F3629" s="96"/>
      <c r="L3629" s="69" t="str">
        <f>IF(TimeSpend[[#This Row],[Personnel number]]&lt;&gt;"",Utilization!$J$2,"")</f>
        <v/>
      </c>
      <c r="M3629" s="69" t="str">
        <f>IF(TimeSpend[[#This Row],[Personnel number]]&lt;&gt;"",VLOOKUP(TimeSpend[[#This Row],[Personnel number]],Users!A:B,2,0),"")</f>
        <v/>
      </c>
      <c r="N3629" s="69" t="str">
        <f>IF(TimeSpend[[#This Row],[Network Description]]&lt;&gt;"",VLOOKUP(TimeSpend[[#This Row],[Network Description]],Projects!A:C,3,0),"")</f>
        <v/>
      </c>
      <c r="O3629" s="69" t="str">
        <f>IF(TimeSpend[[#This Row],[Activity]]&lt;&gt;"",VLOOKUP(TimeSpend[[#This Row],[Activity]],Activity,2,FALSE),"")</f>
        <v/>
      </c>
    </row>
    <row r="3630" spans="3:15" ht="16.5" customHeight="1" x14ac:dyDescent="0.25">
      <c r="C3630" s="68" t="str">
        <f t="shared" si="59"/>
        <v/>
      </c>
      <c r="D3630" s="69" t="str">
        <f>IF(TimeSpend[[#This Row],[Network Description]]&lt;&gt;"",VLOOKUP(TimeSpend[[#This Row],[Network Description]],Projects!A:B,2,0),"")</f>
        <v/>
      </c>
      <c r="F3630" s="96"/>
      <c r="L3630" s="69" t="str">
        <f>IF(TimeSpend[[#This Row],[Personnel number]]&lt;&gt;"",Utilization!$J$2,"")</f>
        <v/>
      </c>
      <c r="M3630" s="69" t="str">
        <f>IF(TimeSpend[[#This Row],[Personnel number]]&lt;&gt;"",VLOOKUP(TimeSpend[[#This Row],[Personnel number]],Users!A:B,2,0),"")</f>
        <v/>
      </c>
      <c r="N3630" s="69" t="str">
        <f>IF(TimeSpend[[#This Row],[Network Description]]&lt;&gt;"",VLOOKUP(TimeSpend[[#This Row],[Network Description]],Projects!A:C,3,0),"")</f>
        <v/>
      </c>
      <c r="O3630" s="69" t="str">
        <f>IF(TimeSpend[[#This Row],[Activity]]&lt;&gt;"",VLOOKUP(TimeSpend[[#This Row],[Activity]],Activity,2,FALSE),"")</f>
        <v/>
      </c>
    </row>
    <row r="3631" spans="3:15" ht="16.5" customHeight="1" x14ac:dyDescent="0.25">
      <c r="C3631" s="68" t="str">
        <f t="shared" si="59"/>
        <v/>
      </c>
      <c r="D3631" s="69" t="str">
        <f>IF(TimeSpend[[#This Row],[Network Description]]&lt;&gt;"",VLOOKUP(TimeSpend[[#This Row],[Network Description]],Projects!A:B,2,0),"")</f>
        <v/>
      </c>
      <c r="F3631" s="96"/>
      <c r="L3631" s="69" t="str">
        <f>IF(TimeSpend[[#This Row],[Personnel number]]&lt;&gt;"",Utilization!$J$2,"")</f>
        <v/>
      </c>
      <c r="M3631" s="69" t="str">
        <f>IF(TimeSpend[[#This Row],[Personnel number]]&lt;&gt;"",VLOOKUP(TimeSpend[[#This Row],[Personnel number]],Users!A:B,2,0),"")</f>
        <v/>
      </c>
      <c r="N3631" s="69" t="str">
        <f>IF(TimeSpend[[#This Row],[Network Description]]&lt;&gt;"",VLOOKUP(TimeSpend[[#This Row],[Network Description]],Projects!A:C,3,0),"")</f>
        <v/>
      </c>
      <c r="O3631" s="69" t="str">
        <f>IF(TimeSpend[[#This Row],[Activity]]&lt;&gt;"",VLOOKUP(TimeSpend[[#This Row],[Activity]],Activity,2,FALSE),"")</f>
        <v/>
      </c>
    </row>
    <row r="3632" spans="3:15" ht="16.5" customHeight="1" x14ac:dyDescent="0.25">
      <c r="C3632" s="68" t="str">
        <f t="shared" si="59"/>
        <v/>
      </c>
      <c r="D3632" s="69" t="str">
        <f>IF(TimeSpend[[#This Row],[Network Description]]&lt;&gt;"",VLOOKUP(TimeSpend[[#This Row],[Network Description]],Projects!A:B,2,0),"")</f>
        <v/>
      </c>
      <c r="F3632" s="96"/>
      <c r="L3632" s="69" t="str">
        <f>IF(TimeSpend[[#This Row],[Personnel number]]&lt;&gt;"",Utilization!$J$2,"")</f>
        <v/>
      </c>
      <c r="M3632" s="69" t="str">
        <f>IF(TimeSpend[[#This Row],[Personnel number]]&lt;&gt;"",VLOOKUP(TimeSpend[[#This Row],[Personnel number]],Users!A:B,2,0),"")</f>
        <v/>
      </c>
      <c r="N3632" s="69" t="str">
        <f>IF(TimeSpend[[#This Row],[Network Description]]&lt;&gt;"",VLOOKUP(TimeSpend[[#This Row],[Network Description]],Projects!A:C,3,0),"")</f>
        <v/>
      </c>
      <c r="O3632" s="69" t="str">
        <f>IF(TimeSpend[[#This Row],[Activity]]&lt;&gt;"",VLOOKUP(TimeSpend[[#This Row],[Activity]],Activity,2,FALSE),"")</f>
        <v/>
      </c>
    </row>
    <row r="3633" spans="3:15" ht="16.5" customHeight="1" x14ac:dyDescent="0.25">
      <c r="C3633" s="68" t="str">
        <f t="shared" si="59"/>
        <v/>
      </c>
      <c r="D3633" s="69" t="str">
        <f>IF(TimeSpend[[#This Row],[Network Description]]&lt;&gt;"",VLOOKUP(TimeSpend[[#This Row],[Network Description]],Projects!A:B,2,0),"")</f>
        <v/>
      </c>
      <c r="F3633" s="96"/>
      <c r="L3633" s="69" t="str">
        <f>IF(TimeSpend[[#This Row],[Personnel number]]&lt;&gt;"",Utilization!$J$2,"")</f>
        <v/>
      </c>
      <c r="M3633" s="69" t="str">
        <f>IF(TimeSpend[[#This Row],[Personnel number]]&lt;&gt;"",VLOOKUP(TimeSpend[[#This Row],[Personnel number]],Users!A:B,2,0),"")</f>
        <v/>
      </c>
      <c r="N3633" s="69" t="str">
        <f>IF(TimeSpend[[#This Row],[Network Description]]&lt;&gt;"",VLOOKUP(TimeSpend[[#This Row],[Network Description]],Projects!A:C,3,0),"")</f>
        <v/>
      </c>
      <c r="O3633" s="69" t="str">
        <f>IF(TimeSpend[[#This Row],[Activity]]&lt;&gt;"",VLOOKUP(TimeSpend[[#This Row],[Activity]],Activity,2,FALSE),"")</f>
        <v/>
      </c>
    </row>
    <row r="3634" spans="3:15" ht="16.5" customHeight="1" x14ac:dyDescent="0.25">
      <c r="C3634" s="68" t="str">
        <f t="shared" si="59"/>
        <v/>
      </c>
      <c r="D3634" s="69" t="str">
        <f>IF(TimeSpend[[#This Row],[Network Description]]&lt;&gt;"",VLOOKUP(TimeSpend[[#This Row],[Network Description]],Projects!A:B,2,0),"")</f>
        <v/>
      </c>
      <c r="F3634" s="96"/>
      <c r="L3634" s="69" t="str">
        <f>IF(TimeSpend[[#This Row],[Personnel number]]&lt;&gt;"",Utilization!$J$2,"")</f>
        <v/>
      </c>
      <c r="M3634" s="69" t="str">
        <f>IF(TimeSpend[[#This Row],[Personnel number]]&lt;&gt;"",VLOOKUP(TimeSpend[[#This Row],[Personnel number]],Users!A:B,2,0),"")</f>
        <v/>
      </c>
      <c r="N3634" s="69" t="str">
        <f>IF(TimeSpend[[#This Row],[Network Description]]&lt;&gt;"",VLOOKUP(TimeSpend[[#This Row],[Network Description]],Projects!A:C,3,0),"")</f>
        <v/>
      </c>
      <c r="O3634" s="69" t="str">
        <f>IF(TimeSpend[[#This Row],[Activity]]&lt;&gt;"",VLOOKUP(TimeSpend[[#This Row],[Activity]],Activity,2,FALSE),"")</f>
        <v/>
      </c>
    </row>
    <row r="3635" spans="3:15" ht="16.5" customHeight="1" x14ac:dyDescent="0.25">
      <c r="C3635" s="68" t="str">
        <f t="shared" si="59"/>
        <v/>
      </c>
      <c r="D3635" s="69" t="str">
        <f>IF(TimeSpend[[#This Row],[Network Description]]&lt;&gt;"",VLOOKUP(TimeSpend[[#This Row],[Network Description]],Projects!A:B,2,0),"")</f>
        <v/>
      </c>
      <c r="F3635" s="96"/>
      <c r="L3635" s="69" t="str">
        <f>IF(TimeSpend[[#This Row],[Personnel number]]&lt;&gt;"",Utilization!$J$2,"")</f>
        <v/>
      </c>
      <c r="M3635" s="69" t="str">
        <f>IF(TimeSpend[[#This Row],[Personnel number]]&lt;&gt;"",VLOOKUP(TimeSpend[[#This Row],[Personnel number]],Users!A:B,2,0),"")</f>
        <v/>
      </c>
      <c r="N3635" s="69" t="str">
        <f>IF(TimeSpend[[#This Row],[Network Description]]&lt;&gt;"",VLOOKUP(TimeSpend[[#This Row],[Network Description]],Projects!A:C,3,0),"")</f>
        <v/>
      </c>
      <c r="O3635" s="69" t="str">
        <f>IF(TimeSpend[[#This Row],[Activity]]&lt;&gt;"",VLOOKUP(TimeSpend[[#This Row],[Activity]],Activity,2,FALSE),"")</f>
        <v/>
      </c>
    </row>
    <row r="3636" spans="3:15" ht="16.5" customHeight="1" x14ac:dyDescent="0.25">
      <c r="C3636" s="68" t="str">
        <f t="shared" si="59"/>
        <v/>
      </c>
      <c r="D3636" s="69" t="str">
        <f>IF(TimeSpend[[#This Row],[Network Description]]&lt;&gt;"",VLOOKUP(TimeSpend[[#This Row],[Network Description]],Projects!A:B,2,0),"")</f>
        <v/>
      </c>
      <c r="F3636" s="96"/>
      <c r="L3636" s="69" t="str">
        <f>IF(TimeSpend[[#This Row],[Personnel number]]&lt;&gt;"",Utilization!$J$2,"")</f>
        <v/>
      </c>
      <c r="M3636" s="69" t="str">
        <f>IF(TimeSpend[[#This Row],[Personnel number]]&lt;&gt;"",VLOOKUP(TimeSpend[[#This Row],[Personnel number]],Users!A:B,2,0),"")</f>
        <v/>
      </c>
      <c r="N3636" s="69" t="str">
        <f>IF(TimeSpend[[#This Row],[Network Description]]&lt;&gt;"",VLOOKUP(TimeSpend[[#This Row],[Network Description]],Projects!A:C,3,0),"")</f>
        <v/>
      </c>
      <c r="O3636" s="69" t="str">
        <f>IF(TimeSpend[[#This Row],[Activity]]&lt;&gt;"",VLOOKUP(TimeSpend[[#This Row],[Activity]],Activity,2,FALSE),"")</f>
        <v/>
      </c>
    </row>
    <row r="3637" spans="3:15" ht="16.5" customHeight="1" x14ac:dyDescent="0.25">
      <c r="C3637" s="68" t="str">
        <f t="shared" si="59"/>
        <v/>
      </c>
      <c r="D3637" s="69" t="str">
        <f>IF(TimeSpend[[#This Row],[Network Description]]&lt;&gt;"",VLOOKUP(TimeSpend[[#This Row],[Network Description]],Projects!A:B,2,0),"")</f>
        <v/>
      </c>
      <c r="F3637" s="96"/>
      <c r="L3637" s="69" t="str">
        <f>IF(TimeSpend[[#This Row],[Personnel number]]&lt;&gt;"",Utilization!$J$2,"")</f>
        <v/>
      </c>
      <c r="M3637" s="69" t="str">
        <f>IF(TimeSpend[[#This Row],[Personnel number]]&lt;&gt;"",VLOOKUP(TimeSpend[[#This Row],[Personnel number]],Users!A:B,2,0),"")</f>
        <v/>
      </c>
      <c r="N3637" s="69" t="str">
        <f>IF(TimeSpend[[#This Row],[Network Description]]&lt;&gt;"",VLOOKUP(TimeSpend[[#This Row],[Network Description]],Projects!A:C,3,0),"")</f>
        <v/>
      </c>
      <c r="O3637" s="69" t="str">
        <f>IF(TimeSpend[[#This Row],[Activity]]&lt;&gt;"",VLOOKUP(TimeSpend[[#This Row],[Activity]],Activity,2,FALSE),"")</f>
        <v/>
      </c>
    </row>
    <row r="3638" spans="3:15" ht="16.5" customHeight="1" x14ac:dyDescent="0.25">
      <c r="C3638" s="68" t="str">
        <f t="shared" si="59"/>
        <v/>
      </c>
      <c r="D3638" s="69" t="str">
        <f>IF(TimeSpend[[#This Row],[Network Description]]&lt;&gt;"",VLOOKUP(TimeSpend[[#This Row],[Network Description]],Projects!A:B,2,0),"")</f>
        <v/>
      </c>
      <c r="F3638" s="96"/>
      <c r="L3638" s="69" t="str">
        <f>IF(TimeSpend[[#This Row],[Personnel number]]&lt;&gt;"",Utilization!$J$2,"")</f>
        <v/>
      </c>
      <c r="M3638" s="69" t="str">
        <f>IF(TimeSpend[[#This Row],[Personnel number]]&lt;&gt;"",VLOOKUP(TimeSpend[[#This Row],[Personnel number]],Users!A:B,2,0),"")</f>
        <v/>
      </c>
      <c r="N3638" s="69" t="str">
        <f>IF(TimeSpend[[#This Row],[Network Description]]&lt;&gt;"",VLOOKUP(TimeSpend[[#This Row],[Network Description]],Projects!A:C,3,0),"")</f>
        <v/>
      </c>
      <c r="O3638" s="69" t="str">
        <f>IF(TimeSpend[[#This Row],[Activity]]&lt;&gt;"",VLOOKUP(TimeSpend[[#This Row],[Activity]],Activity,2,FALSE),"")</f>
        <v/>
      </c>
    </row>
    <row r="3639" spans="3:15" ht="16.5" customHeight="1" x14ac:dyDescent="0.25">
      <c r="C3639" s="68" t="str">
        <f t="shared" si="59"/>
        <v/>
      </c>
      <c r="D3639" s="69" t="str">
        <f>IF(TimeSpend[[#This Row],[Network Description]]&lt;&gt;"",VLOOKUP(TimeSpend[[#This Row],[Network Description]],Projects!A:B,2,0),"")</f>
        <v/>
      </c>
      <c r="F3639" s="96"/>
      <c r="L3639" s="69" t="str">
        <f>IF(TimeSpend[[#This Row],[Personnel number]]&lt;&gt;"",Utilization!$J$2,"")</f>
        <v/>
      </c>
      <c r="M3639" s="69" t="str">
        <f>IF(TimeSpend[[#This Row],[Personnel number]]&lt;&gt;"",VLOOKUP(TimeSpend[[#This Row],[Personnel number]],Users!A:B,2,0),"")</f>
        <v/>
      </c>
      <c r="N3639" s="69" t="str">
        <f>IF(TimeSpend[[#This Row],[Network Description]]&lt;&gt;"",VLOOKUP(TimeSpend[[#This Row],[Network Description]],Projects!A:C,3,0),"")</f>
        <v/>
      </c>
      <c r="O3639" s="69" t="str">
        <f>IF(TimeSpend[[#This Row],[Activity]]&lt;&gt;"",VLOOKUP(TimeSpend[[#This Row],[Activity]],Activity,2,FALSE),"")</f>
        <v/>
      </c>
    </row>
    <row r="3640" spans="3:15" ht="16.5" customHeight="1" x14ac:dyDescent="0.25">
      <c r="C3640" s="68" t="str">
        <f t="shared" si="59"/>
        <v/>
      </c>
      <c r="D3640" s="69" t="str">
        <f>IF(TimeSpend[[#This Row],[Network Description]]&lt;&gt;"",VLOOKUP(TimeSpend[[#This Row],[Network Description]],Projects!A:B,2,0),"")</f>
        <v/>
      </c>
      <c r="F3640" s="96"/>
      <c r="L3640" s="69" t="str">
        <f>IF(TimeSpend[[#This Row],[Personnel number]]&lt;&gt;"",Utilization!$J$2,"")</f>
        <v/>
      </c>
      <c r="M3640" s="69" t="str">
        <f>IF(TimeSpend[[#This Row],[Personnel number]]&lt;&gt;"",VLOOKUP(TimeSpend[[#This Row],[Personnel number]],Users!A:B,2,0),"")</f>
        <v/>
      </c>
      <c r="N3640" s="69" t="str">
        <f>IF(TimeSpend[[#This Row],[Network Description]]&lt;&gt;"",VLOOKUP(TimeSpend[[#This Row],[Network Description]],Projects!A:C,3,0),"")</f>
        <v/>
      </c>
      <c r="O3640" s="69" t="str">
        <f>IF(TimeSpend[[#This Row],[Activity]]&lt;&gt;"",VLOOKUP(TimeSpend[[#This Row],[Activity]],Activity,2,FALSE),"")</f>
        <v/>
      </c>
    </row>
    <row r="3641" spans="3:15" ht="16.5" customHeight="1" x14ac:dyDescent="0.25">
      <c r="C3641" s="68" t="str">
        <f t="shared" si="59"/>
        <v/>
      </c>
      <c r="D3641" s="69" t="str">
        <f>IF(TimeSpend[[#This Row],[Network Description]]&lt;&gt;"",VLOOKUP(TimeSpend[[#This Row],[Network Description]],Projects!A:B,2,0),"")</f>
        <v/>
      </c>
      <c r="F3641" s="96"/>
      <c r="L3641" s="69" t="str">
        <f>IF(TimeSpend[[#This Row],[Personnel number]]&lt;&gt;"",Utilization!$J$2,"")</f>
        <v/>
      </c>
      <c r="M3641" s="69" t="str">
        <f>IF(TimeSpend[[#This Row],[Personnel number]]&lt;&gt;"",VLOOKUP(TimeSpend[[#This Row],[Personnel number]],Users!A:B,2,0),"")</f>
        <v/>
      </c>
      <c r="N3641" s="69" t="str">
        <f>IF(TimeSpend[[#This Row],[Network Description]]&lt;&gt;"",VLOOKUP(TimeSpend[[#This Row],[Network Description]],Projects!A:C,3,0),"")</f>
        <v/>
      </c>
      <c r="O3641" s="69" t="str">
        <f>IF(TimeSpend[[#This Row],[Activity]]&lt;&gt;"",VLOOKUP(TimeSpend[[#This Row],[Activity]],Activity,2,FALSE),"")</f>
        <v/>
      </c>
    </row>
    <row r="3642" spans="3:15" ht="16.5" customHeight="1" x14ac:dyDescent="0.25">
      <c r="C3642" s="68" t="str">
        <f t="shared" si="59"/>
        <v/>
      </c>
      <c r="D3642" s="69" t="str">
        <f>IF(TimeSpend[[#This Row],[Network Description]]&lt;&gt;"",VLOOKUP(TimeSpend[[#This Row],[Network Description]],Projects!A:B,2,0),"")</f>
        <v/>
      </c>
      <c r="F3642" s="96"/>
      <c r="L3642" s="69" t="str">
        <f>IF(TimeSpend[[#This Row],[Personnel number]]&lt;&gt;"",Utilization!$J$2,"")</f>
        <v/>
      </c>
      <c r="M3642" s="69" t="str">
        <f>IF(TimeSpend[[#This Row],[Personnel number]]&lt;&gt;"",VLOOKUP(TimeSpend[[#This Row],[Personnel number]],Users!A:B,2,0),"")</f>
        <v/>
      </c>
      <c r="N3642" s="69" t="str">
        <f>IF(TimeSpend[[#This Row],[Network Description]]&lt;&gt;"",VLOOKUP(TimeSpend[[#This Row],[Network Description]],Projects!A:C,3,0),"")</f>
        <v/>
      </c>
      <c r="O3642" s="69" t="str">
        <f>IF(TimeSpend[[#This Row],[Activity]]&lt;&gt;"",VLOOKUP(TimeSpend[[#This Row],[Activity]],Activity,2,FALSE),"")</f>
        <v/>
      </c>
    </row>
    <row r="3643" spans="3:15" ht="16.5" customHeight="1" x14ac:dyDescent="0.25">
      <c r="C3643" s="68" t="str">
        <f t="shared" si="59"/>
        <v/>
      </c>
      <c r="D3643" s="69" t="str">
        <f>IF(TimeSpend[[#This Row],[Network Description]]&lt;&gt;"",VLOOKUP(TimeSpend[[#This Row],[Network Description]],Projects!A:B,2,0),"")</f>
        <v/>
      </c>
      <c r="F3643" s="96"/>
      <c r="L3643" s="69" t="str">
        <f>IF(TimeSpend[[#This Row],[Personnel number]]&lt;&gt;"",Utilization!$J$2,"")</f>
        <v/>
      </c>
      <c r="M3643" s="69" t="str">
        <f>IF(TimeSpend[[#This Row],[Personnel number]]&lt;&gt;"",VLOOKUP(TimeSpend[[#This Row],[Personnel number]],Users!A:B,2,0),"")</f>
        <v/>
      </c>
      <c r="N3643" s="69" t="str">
        <f>IF(TimeSpend[[#This Row],[Network Description]]&lt;&gt;"",VLOOKUP(TimeSpend[[#This Row],[Network Description]],Projects!A:C,3,0),"")</f>
        <v/>
      </c>
      <c r="O3643" s="69" t="str">
        <f>IF(TimeSpend[[#This Row],[Activity]]&lt;&gt;"",VLOOKUP(TimeSpend[[#This Row],[Activity]],Activity,2,FALSE),"")</f>
        <v/>
      </c>
    </row>
    <row r="3644" spans="3:15" ht="16.5" customHeight="1" x14ac:dyDescent="0.25">
      <c r="C3644" s="68" t="str">
        <f t="shared" si="59"/>
        <v/>
      </c>
      <c r="D3644" s="69" t="str">
        <f>IF(TimeSpend[[#This Row],[Network Description]]&lt;&gt;"",VLOOKUP(TimeSpend[[#This Row],[Network Description]],Projects!A:B,2,0),"")</f>
        <v/>
      </c>
      <c r="F3644" s="96"/>
      <c r="L3644" s="69" t="str">
        <f>IF(TimeSpend[[#This Row],[Personnel number]]&lt;&gt;"",Utilization!$J$2,"")</f>
        <v/>
      </c>
      <c r="M3644" s="69" t="str">
        <f>IF(TimeSpend[[#This Row],[Personnel number]]&lt;&gt;"",VLOOKUP(TimeSpend[[#This Row],[Personnel number]],Users!A:B,2,0),"")</f>
        <v/>
      </c>
      <c r="N3644" s="69" t="str">
        <f>IF(TimeSpend[[#This Row],[Network Description]]&lt;&gt;"",VLOOKUP(TimeSpend[[#This Row],[Network Description]],Projects!A:C,3,0),"")</f>
        <v/>
      </c>
      <c r="O3644" s="69" t="str">
        <f>IF(TimeSpend[[#This Row],[Activity]]&lt;&gt;"",VLOOKUP(TimeSpend[[#This Row],[Activity]],Activity,2,FALSE),"")</f>
        <v/>
      </c>
    </row>
    <row r="3645" spans="3:15" ht="16.5" customHeight="1" x14ac:dyDescent="0.25">
      <c r="C3645" s="68" t="str">
        <f t="shared" si="59"/>
        <v/>
      </c>
      <c r="D3645" s="69" t="str">
        <f>IF(TimeSpend[[#This Row],[Network Description]]&lt;&gt;"",VLOOKUP(TimeSpend[[#This Row],[Network Description]],Projects!A:B,2,0),"")</f>
        <v/>
      </c>
      <c r="F3645" s="96"/>
      <c r="L3645" s="69" t="str">
        <f>IF(TimeSpend[[#This Row],[Personnel number]]&lt;&gt;"",Utilization!$J$2,"")</f>
        <v/>
      </c>
      <c r="M3645" s="69" t="str">
        <f>IF(TimeSpend[[#This Row],[Personnel number]]&lt;&gt;"",VLOOKUP(TimeSpend[[#This Row],[Personnel number]],Users!A:B,2,0),"")</f>
        <v/>
      </c>
      <c r="N3645" s="69" t="str">
        <f>IF(TimeSpend[[#This Row],[Network Description]]&lt;&gt;"",VLOOKUP(TimeSpend[[#This Row],[Network Description]],Projects!A:C,3,0),"")</f>
        <v/>
      </c>
      <c r="O3645" s="69" t="str">
        <f>IF(TimeSpend[[#This Row],[Activity]]&lt;&gt;"",VLOOKUP(TimeSpend[[#This Row],[Activity]],Activity,2,FALSE),"")</f>
        <v/>
      </c>
    </row>
    <row r="3646" spans="3:15" ht="16.5" customHeight="1" x14ac:dyDescent="0.25">
      <c r="C3646" s="68" t="str">
        <f t="shared" si="59"/>
        <v/>
      </c>
      <c r="D3646" s="69" t="str">
        <f>IF(TimeSpend[[#This Row],[Network Description]]&lt;&gt;"",VLOOKUP(TimeSpend[[#This Row],[Network Description]],Projects!A:B,2,0),"")</f>
        <v/>
      </c>
      <c r="F3646" s="96"/>
      <c r="L3646" s="69" t="str">
        <f>IF(TimeSpend[[#This Row],[Personnel number]]&lt;&gt;"",Utilization!$J$2,"")</f>
        <v/>
      </c>
      <c r="M3646" s="69" t="str">
        <f>IF(TimeSpend[[#This Row],[Personnel number]]&lt;&gt;"",VLOOKUP(TimeSpend[[#This Row],[Personnel number]],Users!A:B,2,0),"")</f>
        <v/>
      </c>
      <c r="N3646" s="69" t="str">
        <f>IF(TimeSpend[[#This Row],[Network Description]]&lt;&gt;"",VLOOKUP(TimeSpend[[#This Row],[Network Description]],Projects!A:C,3,0),"")</f>
        <v/>
      </c>
      <c r="O3646" s="69" t="str">
        <f>IF(TimeSpend[[#This Row],[Activity]]&lt;&gt;"",VLOOKUP(TimeSpend[[#This Row],[Activity]],Activity,2,FALSE),"")</f>
        <v/>
      </c>
    </row>
    <row r="3647" spans="3:15" ht="16.5" customHeight="1" x14ac:dyDescent="0.25">
      <c r="C3647" s="68" t="str">
        <f t="shared" si="59"/>
        <v/>
      </c>
      <c r="D3647" s="69" t="str">
        <f>IF(TimeSpend[[#This Row],[Network Description]]&lt;&gt;"",VLOOKUP(TimeSpend[[#This Row],[Network Description]],Projects!A:B,2,0),"")</f>
        <v/>
      </c>
      <c r="F3647" s="96"/>
      <c r="L3647" s="69" t="str">
        <f>IF(TimeSpend[[#This Row],[Personnel number]]&lt;&gt;"",Utilization!$J$2,"")</f>
        <v/>
      </c>
      <c r="M3647" s="69" t="str">
        <f>IF(TimeSpend[[#This Row],[Personnel number]]&lt;&gt;"",VLOOKUP(TimeSpend[[#This Row],[Personnel number]],Users!A:B,2,0),"")</f>
        <v/>
      </c>
      <c r="N3647" s="69" t="str">
        <f>IF(TimeSpend[[#This Row],[Network Description]]&lt;&gt;"",VLOOKUP(TimeSpend[[#This Row],[Network Description]],Projects!A:C,3,0),"")</f>
        <v/>
      </c>
      <c r="O3647" s="69" t="str">
        <f>IF(TimeSpend[[#This Row],[Activity]]&lt;&gt;"",VLOOKUP(TimeSpend[[#This Row],[Activity]],Activity,2,FALSE),"")</f>
        <v/>
      </c>
    </row>
    <row r="3648" spans="3:15" ht="16.5" customHeight="1" x14ac:dyDescent="0.25">
      <c r="C3648" s="68" t="str">
        <f t="shared" si="59"/>
        <v/>
      </c>
      <c r="D3648" s="69" t="str">
        <f>IF(TimeSpend[[#This Row],[Network Description]]&lt;&gt;"",VLOOKUP(TimeSpend[[#This Row],[Network Description]],Projects!A:B,2,0),"")</f>
        <v/>
      </c>
      <c r="F3648" s="96"/>
      <c r="L3648" s="69" t="str">
        <f>IF(TimeSpend[[#This Row],[Personnel number]]&lt;&gt;"",Utilization!$J$2,"")</f>
        <v/>
      </c>
      <c r="M3648" s="69" t="str">
        <f>IF(TimeSpend[[#This Row],[Personnel number]]&lt;&gt;"",VLOOKUP(TimeSpend[[#This Row],[Personnel number]],Users!A:B,2,0),"")</f>
        <v/>
      </c>
      <c r="N3648" s="69" t="str">
        <f>IF(TimeSpend[[#This Row],[Network Description]]&lt;&gt;"",VLOOKUP(TimeSpend[[#This Row],[Network Description]],Projects!A:C,3,0),"")</f>
        <v/>
      </c>
      <c r="O3648" s="69" t="str">
        <f>IF(TimeSpend[[#This Row],[Activity]]&lt;&gt;"",VLOOKUP(TimeSpend[[#This Row],[Activity]],Activity,2,FALSE),"")</f>
        <v/>
      </c>
    </row>
    <row r="3649" spans="3:15" ht="16.5" customHeight="1" x14ac:dyDescent="0.25">
      <c r="C3649" s="68" t="str">
        <f t="shared" ref="C3649:C3712" si="60">IF((I3649-INT(I3649))*24-(H3649-INT(H3649))*24=0,"",(I3649-INT(I3649))*24-(H3649-INT(H3649))*24)</f>
        <v/>
      </c>
      <c r="D3649" s="69" t="str">
        <f>IF(TimeSpend[[#This Row],[Network Description]]&lt;&gt;"",VLOOKUP(TimeSpend[[#This Row],[Network Description]],Projects!A:B,2,0),"")</f>
        <v/>
      </c>
      <c r="F3649" s="96"/>
      <c r="L3649" s="69" t="str">
        <f>IF(TimeSpend[[#This Row],[Personnel number]]&lt;&gt;"",Utilization!$J$2,"")</f>
        <v/>
      </c>
      <c r="M3649" s="69" t="str">
        <f>IF(TimeSpend[[#This Row],[Personnel number]]&lt;&gt;"",VLOOKUP(TimeSpend[[#This Row],[Personnel number]],Users!A:B,2,0),"")</f>
        <v/>
      </c>
      <c r="N3649" s="69" t="str">
        <f>IF(TimeSpend[[#This Row],[Network Description]]&lt;&gt;"",VLOOKUP(TimeSpend[[#This Row],[Network Description]],Projects!A:C,3,0),"")</f>
        <v/>
      </c>
      <c r="O3649" s="69" t="str">
        <f>IF(TimeSpend[[#This Row],[Activity]]&lt;&gt;"",VLOOKUP(TimeSpend[[#This Row],[Activity]],Activity,2,FALSE),"")</f>
        <v/>
      </c>
    </row>
    <row r="3650" spans="3:15" ht="16.5" customHeight="1" x14ac:dyDescent="0.25">
      <c r="C3650" s="68" t="str">
        <f t="shared" si="60"/>
        <v/>
      </c>
      <c r="D3650" s="69" t="str">
        <f>IF(TimeSpend[[#This Row],[Network Description]]&lt;&gt;"",VLOOKUP(TimeSpend[[#This Row],[Network Description]],Projects!A:B,2,0),"")</f>
        <v/>
      </c>
      <c r="F3650" s="96"/>
      <c r="L3650" s="69" t="str">
        <f>IF(TimeSpend[[#This Row],[Personnel number]]&lt;&gt;"",Utilization!$J$2,"")</f>
        <v/>
      </c>
      <c r="M3650" s="69" t="str">
        <f>IF(TimeSpend[[#This Row],[Personnel number]]&lt;&gt;"",VLOOKUP(TimeSpend[[#This Row],[Personnel number]],Users!A:B,2,0),"")</f>
        <v/>
      </c>
      <c r="N3650" s="69" t="str">
        <f>IF(TimeSpend[[#This Row],[Network Description]]&lt;&gt;"",VLOOKUP(TimeSpend[[#This Row],[Network Description]],Projects!A:C,3,0),"")</f>
        <v/>
      </c>
      <c r="O3650" s="69" t="str">
        <f>IF(TimeSpend[[#This Row],[Activity]]&lt;&gt;"",VLOOKUP(TimeSpend[[#This Row],[Activity]],Activity,2,FALSE),"")</f>
        <v/>
      </c>
    </row>
    <row r="3651" spans="3:15" ht="16.5" customHeight="1" x14ac:dyDescent="0.25">
      <c r="C3651" s="68" t="str">
        <f t="shared" si="60"/>
        <v/>
      </c>
      <c r="D3651" s="69" t="str">
        <f>IF(TimeSpend[[#This Row],[Network Description]]&lt;&gt;"",VLOOKUP(TimeSpend[[#This Row],[Network Description]],Projects!A:B,2,0),"")</f>
        <v/>
      </c>
      <c r="F3651" s="96"/>
      <c r="L3651" s="69" t="str">
        <f>IF(TimeSpend[[#This Row],[Personnel number]]&lt;&gt;"",Utilization!$J$2,"")</f>
        <v/>
      </c>
      <c r="M3651" s="69" t="str">
        <f>IF(TimeSpend[[#This Row],[Personnel number]]&lt;&gt;"",VLOOKUP(TimeSpend[[#This Row],[Personnel number]],Users!A:B,2,0),"")</f>
        <v/>
      </c>
      <c r="N3651" s="69" t="str">
        <f>IF(TimeSpend[[#This Row],[Network Description]]&lt;&gt;"",VLOOKUP(TimeSpend[[#This Row],[Network Description]],Projects!A:C,3,0),"")</f>
        <v/>
      </c>
      <c r="O3651" s="69" t="str">
        <f>IF(TimeSpend[[#This Row],[Activity]]&lt;&gt;"",VLOOKUP(TimeSpend[[#This Row],[Activity]],Activity,2,FALSE),"")</f>
        <v/>
      </c>
    </row>
    <row r="3652" spans="3:15" ht="16.5" customHeight="1" x14ac:dyDescent="0.25">
      <c r="C3652" s="68" t="str">
        <f t="shared" si="60"/>
        <v/>
      </c>
      <c r="D3652" s="69" t="str">
        <f>IF(TimeSpend[[#This Row],[Network Description]]&lt;&gt;"",VLOOKUP(TimeSpend[[#This Row],[Network Description]],Projects!A:B,2,0),"")</f>
        <v/>
      </c>
      <c r="F3652" s="96"/>
      <c r="L3652" s="69" t="str">
        <f>IF(TimeSpend[[#This Row],[Personnel number]]&lt;&gt;"",Utilization!$J$2,"")</f>
        <v/>
      </c>
      <c r="M3652" s="69" t="str">
        <f>IF(TimeSpend[[#This Row],[Personnel number]]&lt;&gt;"",VLOOKUP(TimeSpend[[#This Row],[Personnel number]],Users!A:B,2,0),"")</f>
        <v/>
      </c>
      <c r="N3652" s="69" t="str">
        <f>IF(TimeSpend[[#This Row],[Network Description]]&lt;&gt;"",VLOOKUP(TimeSpend[[#This Row],[Network Description]],Projects!A:C,3,0),"")</f>
        <v/>
      </c>
      <c r="O3652" s="69" t="str">
        <f>IF(TimeSpend[[#This Row],[Activity]]&lt;&gt;"",VLOOKUP(TimeSpend[[#This Row],[Activity]],Activity,2,FALSE),"")</f>
        <v/>
      </c>
    </row>
    <row r="3653" spans="3:15" ht="16.5" customHeight="1" x14ac:dyDescent="0.25">
      <c r="C3653" s="68" t="str">
        <f t="shared" si="60"/>
        <v/>
      </c>
      <c r="D3653" s="69" t="str">
        <f>IF(TimeSpend[[#This Row],[Network Description]]&lt;&gt;"",VLOOKUP(TimeSpend[[#This Row],[Network Description]],Projects!A:B,2,0),"")</f>
        <v/>
      </c>
      <c r="F3653" s="96"/>
      <c r="L3653" s="69" t="str">
        <f>IF(TimeSpend[[#This Row],[Personnel number]]&lt;&gt;"",Utilization!$J$2,"")</f>
        <v/>
      </c>
      <c r="M3653" s="69" t="str">
        <f>IF(TimeSpend[[#This Row],[Personnel number]]&lt;&gt;"",VLOOKUP(TimeSpend[[#This Row],[Personnel number]],Users!A:B,2,0),"")</f>
        <v/>
      </c>
      <c r="N3653" s="69" t="str">
        <f>IF(TimeSpend[[#This Row],[Network Description]]&lt;&gt;"",VLOOKUP(TimeSpend[[#This Row],[Network Description]],Projects!A:C,3,0),"")</f>
        <v/>
      </c>
      <c r="O3653" s="69" t="str">
        <f>IF(TimeSpend[[#This Row],[Activity]]&lt;&gt;"",VLOOKUP(TimeSpend[[#This Row],[Activity]],Activity,2,FALSE),"")</f>
        <v/>
      </c>
    </row>
    <row r="3654" spans="3:15" ht="16.5" customHeight="1" x14ac:dyDescent="0.25">
      <c r="C3654" s="68" t="str">
        <f t="shared" si="60"/>
        <v/>
      </c>
      <c r="D3654" s="69" t="str">
        <f>IF(TimeSpend[[#This Row],[Network Description]]&lt;&gt;"",VLOOKUP(TimeSpend[[#This Row],[Network Description]],Projects!A:B,2,0),"")</f>
        <v/>
      </c>
      <c r="F3654" s="96"/>
      <c r="L3654" s="69" t="str">
        <f>IF(TimeSpend[[#This Row],[Personnel number]]&lt;&gt;"",Utilization!$J$2,"")</f>
        <v/>
      </c>
      <c r="M3654" s="69" t="str">
        <f>IF(TimeSpend[[#This Row],[Personnel number]]&lt;&gt;"",VLOOKUP(TimeSpend[[#This Row],[Personnel number]],Users!A:B,2,0),"")</f>
        <v/>
      </c>
      <c r="N3654" s="69" t="str">
        <f>IF(TimeSpend[[#This Row],[Network Description]]&lt;&gt;"",VLOOKUP(TimeSpend[[#This Row],[Network Description]],Projects!A:C,3,0),"")</f>
        <v/>
      </c>
      <c r="O3654" s="69" t="str">
        <f>IF(TimeSpend[[#This Row],[Activity]]&lt;&gt;"",VLOOKUP(TimeSpend[[#This Row],[Activity]],Activity,2,FALSE),"")</f>
        <v/>
      </c>
    </row>
    <row r="3655" spans="3:15" ht="16.5" customHeight="1" x14ac:dyDescent="0.25">
      <c r="C3655" s="68" t="str">
        <f t="shared" si="60"/>
        <v/>
      </c>
      <c r="D3655" s="69" t="str">
        <f>IF(TimeSpend[[#This Row],[Network Description]]&lt;&gt;"",VLOOKUP(TimeSpend[[#This Row],[Network Description]],Projects!A:B,2,0),"")</f>
        <v/>
      </c>
      <c r="F3655" s="96"/>
      <c r="L3655" s="69" t="str">
        <f>IF(TimeSpend[[#This Row],[Personnel number]]&lt;&gt;"",Utilization!$J$2,"")</f>
        <v/>
      </c>
      <c r="M3655" s="69" t="str">
        <f>IF(TimeSpend[[#This Row],[Personnel number]]&lt;&gt;"",VLOOKUP(TimeSpend[[#This Row],[Personnel number]],Users!A:B,2,0),"")</f>
        <v/>
      </c>
      <c r="N3655" s="69" t="str">
        <f>IF(TimeSpend[[#This Row],[Network Description]]&lt;&gt;"",VLOOKUP(TimeSpend[[#This Row],[Network Description]],Projects!A:C,3,0),"")</f>
        <v/>
      </c>
      <c r="O3655" s="69" t="str">
        <f>IF(TimeSpend[[#This Row],[Activity]]&lt;&gt;"",VLOOKUP(TimeSpend[[#This Row],[Activity]],Activity,2,FALSE),"")</f>
        <v/>
      </c>
    </row>
    <row r="3656" spans="3:15" ht="16.5" customHeight="1" x14ac:dyDescent="0.25">
      <c r="C3656" s="68" t="str">
        <f t="shared" si="60"/>
        <v/>
      </c>
      <c r="D3656" s="69" t="str">
        <f>IF(TimeSpend[[#This Row],[Network Description]]&lt;&gt;"",VLOOKUP(TimeSpend[[#This Row],[Network Description]],Projects!A:B,2,0),"")</f>
        <v/>
      </c>
      <c r="F3656" s="96"/>
      <c r="L3656" s="69" t="str">
        <f>IF(TimeSpend[[#This Row],[Personnel number]]&lt;&gt;"",Utilization!$J$2,"")</f>
        <v/>
      </c>
      <c r="M3656" s="69" t="str">
        <f>IF(TimeSpend[[#This Row],[Personnel number]]&lt;&gt;"",VLOOKUP(TimeSpend[[#This Row],[Personnel number]],Users!A:B,2,0),"")</f>
        <v/>
      </c>
      <c r="N3656" s="69" t="str">
        <f>IF(TimeSpend[[#This Row],[Network Description]]&lt;&gt;"",VLOOKUP(TimeSpend[[#This Row],[Network Description]],Projects!A:C,3,0),"")</f>
        <v/>
      </c>
      <c r="O3656" s="69" t="str">
        <f>IF(TimeSpend[[#This Row],[Activity]]&lt;&gt;"",VLOOKUP(TimeSpend[[#This Row],[Activity]],Activity,2,FALSE),"")</f>
        <v/>
      </c>
    </row>
    <row r="3657" spans="3:15" ht="16.5" customHeight="1" x14ac:dyDescent="0.25">
      <c r="C3657" s="68" t="str">
        <f t="shared" si="60"/>
        <v/>
      </c>
      <c r="D3657" s="69" t="str">
        <f>IF(TimeSpend[[#This Row],[Network Description]]&lt;&gt;"",VLOOKUP(TimeSpend[[#This Row],[Network Description]],Projects!A:B,2,0),"")</f>
        <v/>
      </c>
      <c r="F3657" s="96"/>
      <c r="L3657" s="69" t="str">
        <f>IF(TimeSpend[[#This Row],[Personnel number]]&lt;&gt;"",Utilization!$J$2,"")</f>
        <v/>
      </c>
      <c r="M3657" s="69" t="str">
        <f>IF(TimeSpend[[#This Row],[Personnel number]]&lt;&gt;"",VLOOKUP(TimeSpend[[#This Row],[Personnel number]],Users!A:B,2,0),"")</f>
        <v/>
      </c>
      <c r="N3657" s="69" t="str">
        <f>IF(TimeSpend[[#This Row],[Network Description]]&lt;&gt;"",VLOOKUP(TimeSpend[[#This Row],[Network Description]],Projects!A:C,3,0),"")</f>
        <v/>
      </c>
      <c r="O3657" s="69" t="str">
        <f>IF(TimeSpend[[#This Row],[Activity]]&lt;&gt;"",VLOOKUP(TimeSpend[[#This Row],[Activity]],Activity,2,FALSE),"")</f>
        <v/>
      </c>
    </row>
    <row r="3658" spans="3:15" ht="16.5" customHeight="1" x14ac:dyDescent="0.25">
      <c r="C3658" s="68" t="str">
        <f t="shared" si="60"/>
        <v/>
      </c>
      <c r="D3658" s="69" t="str">
        <f>IF(TimeSpend[[#This Row],[Network Description]]&lt;&gt;"",VLOOKUP(TimeSpend[[#This Row],[Network Description]],Projects!A:B,2,0),"")</f>
        <v/>
      </c>
      <c r="F3658" s="96"/>
      <c r="L3658" s="69" t="str">
        <f>IF(TimeSpend[[#This Row],[Personnel number]]&lt;&gt;"",Utilization!$J$2,"")</f>
        <v/>
      </c>
      <c r="M3658" s="69" t="str">
        <f>IF(TimeSpend[[#This Row],[Personnel number]]&lt;&gt;"",VLOOKUP(TimeSpend[[#This Row],[Personnel number]],Users!A:B,2,0),"")</f>
        <v/>
      </c>
      <c r="N3658" s="69" t="str">
        <f>IF(TimeSpend[[#This Row],[Network Description]]&lt;&gt;"",VLOOKUP(TimeSpend[[#This Row],[Network Description]],Projects!A:C,3,0),"")</f>
        <v/>
      </c>
      <c r="O3658" s="69" t="str">
        <f>IF(TimeSpend[[#This Row],[Activity]]&lt;&gt;"",VLOOKUP(TimeSpend[[#This Row],[Activity]],Activity,2,FALSE),"")</f>
        <v/>
      </c>
    </row>
    <row r="3659" spans="3:15" ht="16.5" customHeight="1" x14ac:dyDescent="0.25">
      <c r="C3659" s="68" t="str">
        <f t="shared" si="60"/>
        <v/>
      </c>
      <c r="D3659" s="69" t="str">
        <f>IF(TimeSpend[[#This Row],[Network Description]]&lt;&gt;"",VLOOKUP(TimeSpend[[#This Row],[Network Description]],Projects!A:B,2,0),"")</f>
        <v/>
      </c>
      <c r="F3659" s="96"/>
      <c r="L3659" s="69" t="str">
        <f>IF(TimeSpend[[#This Row],[Personnel number]]&lt;&gt;"",Utilization!$J$2,"")</f>
        <v/>
      </c>
      <c r="M3659" s="69" t="str">
        <f>IF(TimeSpend[[#This Row],[Personnel number]]&lt;&gt;"",VLOOKUP(TimeSpend[[#This Row],[Personnel number]],Users!A:B,2,0),"")</f>
        <v/>
      </c>
      <c r="N3659" s="69" t="str">
        <f>IF(TimeSpend[[#This Row],[Network Description]]&lt;&gt;"",VLOOKUP(TimeSpend[[#This Row],[Network Description]],Projects!A:C,3,0),"")</f>
        <v/>
      </c>
      <c r="O3659" s="69" t="str">
        <f>IF(TimeSpend[[#This Row],[Activity]]&lt;&gt;"",VLOOKUP(TimeSpend[[#This Row],[Activity]],Activity,2,FALSE),"")</f>
        <v/>
      </c>
    </row>
    <row r="3660" spans="3:15" ht="16.5" customHeight="1" x14ac:dyDescent="0.25">
      <c r="C3660" s="68" t="str">
        <f t="shared" si="60"/>
        <v/>
      </c>
      <c r="D3660" s="69" t="str">
        <f>IF(TimeSpend[[#This Row],[Network Description]]&lt;&gt;"",VLOOKUP(TimeSpend[[#This Row],[Network Description]],Projects!A:B,2,0),"")</f>
        <v/>
      </c>
      <c r="F3660" s="96"/>
      <c r="L3660" s="69" t="str">
        <f>IF(TimeSpend[[#This Row],[Personnel number]]&lt;&gt;"",Utilization!$J$2,"")</f>
        <v/>
      </c>
      <c r="M3660" s="69" t="str">
        <f>IF(TimeSpend[[#This Row],[Personnel number]]&lt;&gt;"",VLOOKUP(TimeSpend[[#This Row],[Personnel number]],Users!A:B,2,0),"")</f>
        <v/>
      </c>
      <c r="N3660" s="69" t="str">
        <f>IF(TimeSpend[[#This Row],[Network Description]]&lt;&gt;"",VLOOKUP(TimeSpend[[#This Row],[Network Description]],Projects!A:C,3,0),"")</f>
        <v/>
      </c>
      <c r="O3660" s="69" t="str">
        <f>IF(TimeSpend[[#This Row],[Activity]]&lt;&gt;"",VLOOKUP(TimeSpend[[#This Row],[Activity]],Activity,2,FALSE),"")</f>
        <v/>
      </c>
    </row>
    <row r="3661" spans="3:15" ht="16.5" customHeight="1" x14ac:dyDescent="0.25">
      <c r="C3661" s="68" t="str">
        <f t="shared" si="60"/>
        <v/>
      </c>
      <c r="D3661" s="69" t="str">
        <f>IF(TimeSpend[[#This Row],[Network Description]]&lt;&gt;"",VLOOKUP(TimeSpend[[#This Row],[Network Description]],Projects!A:B,2,0),"")</f>
        <v/>
      </c>
      <c r="F3661" s="96"/>
      <c r="L3661" s="69" t="str">
        <f>IF(TimeSpend[[#This Row],[Personnel number]]&lt;&gt;"",Utilization!$J$2,"")</f>
        <v/>
      </c>
      <c r="M3661" s="69" t="str">
        <f>IF(TimeSpend[[#This Row],[Personnel number]]&lt;&gt;"",VLOOKUP(TimeSpend[[#This Row],[Personnel number]],Users!A:B,2,0),"")</f>
        <v/>
      </c>
      <c r="N3661" s="69" t="str">
        <f>IF(TimeSpend[[#This Row],[Network Description]]&lt;&gt;"",VLOOKUP(TimeSpend[[#This Row],[Network Description]],Projects!A:C,3,0),"")</f>
        <v/>
      </c>
      <c r="O3661" s="69" t="str">
        <f>IF(TimeSpend[[#This Row],[Activity]]&lt;&gt;"",VLOOKUP(TimeSpend[[#This Row],[Activity]],Activity,2,FALSE),"")</f>
        <v/>
      </c>
    </row>
    <row r="3662" spans="3:15" ht="16.5" customHeight="1" x14ac:dyDescent="0.25">
      <c r="C3662" s="68" t="str">
        <f t="shared" si="60"/>
        <v/>
      </c>
      <c r="D3662" s="69" t="str">
        <f>IF(TimeSpend[[#This Row],[Network Description]]&lt;&gt;"",VLOOKUP(TimeSpend[[#This Row],[Network Description]],Projects!A:B,2,0),"")</f>
        <v/>
      </c>
      <c r="F3662" s="96"/>
      <c r="L3662" s="69" t="str">
        <f>IF(TimeSpend[[#This Row],[Personnel number]]&lt;&gt;"",Utilization!$J$2,"")</f>
        <v/>
      </c>
      <c r="M3662" s="69" t="str">
        <f>IF(TimeSpend[[#This Row],[Personnel number]]&lt;&gt;"",VLOOKUP(TimeSpend[[#This Row],[Personnel number]],Users!A:B,2,0),"")</f>
        <v/>
      </c>
      <c r="N3662" s="69" t="str">
        <f>IF(TimeSpend[[#This Row],[Network Description]]&lt;&gt;"",VLOOKUP(TimeSpend[[#This Row],[Network Description]],Projects!A:C,3,0),"")</f>
        <v/>
      </c>
      <c r="O3662" s="69" t="str">
        <f>IF(TimeSpend[[#This Row],[Activity]]&lt;&gt;"",VLOOKUP(TimeSpend[[#This Row],[Activity]],Activity,2,FALSE),"")</f>
        <v/>
      </c>
    </row>
    <row r="3663" spans="3:15" ht="16.5" customHeight="1" x14ac:dyDescent="0.25">
      <c r="C3663" s="68" t="str">
        <f t="shared" si="60"/>
        <v/>
      </c>
      <c r="D3663" s="69" t="str">
        <f>IF(TimeSpend[[#This Row],[Network Description]]&lt;&gt;"",VLOOKUP(TimeSpend[[#This Row],[Network Description]],Projects!A:B,2,0),"")</f>
        <v/>
      </c>
      <c r="F3663" s="96"/>
      <c r="L3663" s="69" t="str">
        <f>IF(TimeSpend[[#This Row],[Personnel number]]&lt;&gt;"",Utilization!$J$2,"")</f>
        <v/>
      </c>
      <c r="M3663" s="69" t="str">
        <f>IF(TimeSpend[[#This Row],[Personnel number]]&lt;&gt;"",VLOOKUP(TimeSpend[[#This Row],[Personnel number]],Users!A:B,2,0),"")</f>
        <v/>
      </c>
      <c r="N3663" s="69" t="str">
        <f>IF(TimeSpend[[#This Row],[Network Description]]&lt;&gt;"",VLOOKUP(TimeSpend[[#This Row],[Network Description]],Projects!A:C,3,0),"")</f>
        <v/>
      </c>
      <c r="O3663" s="69" t="str">
        <f>IF(TimeSpend[[#This Row],[Activity]]&lt;&gt;"",VLOOKUP(TimeSpend[[#This Row],[Activity]],Activity,2,FALSE),"")</f>
        <v/>
      </c>
    </row>
    <row r="3664" spans="3:15" ht="16.5" customHeight="1" x14ac:dyDescent="0.25">
      <c r="C3664" s="68" t="str">
        <f t="shared" si="60"/>
        <v/>
      </c>
      <c r="D3664" s="69" t="str">
        <f>IF(TimeSpend[[#This Row],[Network Description]]&lt;&gt;"",VLOOKUP(TimeSpend[[#This Row],[Network Description]],Projects!A:B,2,0),"")</f>
        <v/>
      </c>
      <c r="F3664" s="96"/>
      <c r="L3664" s="69" t="str">
        <f>IF(TimeSpend[[#This Row],[Personnel number]]&lt;&gt;"",Utilization!$J$2,"")</f>
        <v/>
      </c>
      <c r="M3664" s="69" t="str">
        <f>IF(TimeSpend[[#This Row],[Personnel number]]&lt;&gt;"",VLOOKUP(TimeSpend[[#This Row],[Personnel number]],Users!A:B,2,0),"")</f>
        <v/>
      </c>
      <c r="N3664" s="69" t="str">
        <f>IF(TimeSpend[[#This Row],[Network Description]]&lt;&gt;"",VLOOKUP(TimeSpend[[#This Row],[Network Description]],Projects!A:C,3,0),"")</f>
        <v/>
      </c>
      <c r="O3664" s="69" t="str">
        <f>IF(TimeSpend[[#This Row],[Activity]]&lt;&gt;"",VLOOKUP(TimeSpend[[#This Row],[Activity]],Activity,2,FALSE),"")</f>
        <v/>
      </c>
    </row>
    <row r="3665" spans="3:15" ht="16.5" customHeight="1" x14ac:dyDescent="0.25">
      <c r="C3665" s="68" t="str">
        <f t="shared" si="60"/>
        <v/>
      </c>
      <c r="D3665" s="69" t="str">
        <f>IF(TimeSpend[[#This Row],[Network Description]]&lt;&gt;"",VLOOKUP(TimeSpend[[#This Row],[Network Description]],Projects!A:B,2,0),"")</f>
        <v/>
      </c>
      <c r="F3665" s="96"/>
      <c r="L3665" s="69" t="str">
        <f>IF(TimeSpend[[#This Row],[Personnel number]]&lt;&gt;"",Utilization!$J$2,"")</f>
        <v/>
      </c>
      <c r="M3665" s="69" t="str">
        <f>IF(TimeSpend[[#This Row],[Personnel number]]&lt;&gt;"",VLOOKUP(TimeSpend[[#This Row],[Personnel number]],Users!A:B,2,0),"")</f>
        <v/>
      </c>
      <c r="N3665" s="69" t="str">
        <f>IF(TimeSpend[[#This Row],[Network Description]]&lt;&gt;"",VLOOKUP(TimeSpend[[#This Row],[Network Description]],Projects!A:C,3,0),"")</f>
        <v/>
      </c>
      <c r="O3665" s="69" t="str">
        <f>IF(TimeSpend[[#This Row],[Activity]]&lt;&gt;"",VLOOKUP(TimeSpend[[#This Row],[Activity]],Activity,2,FALSE),"")</f>
        <v/>
      </c>
    </row>
    <row r="3666" spans="3:15" ht="16.5" customHeight="1" x14ac:dyDescent="0.25">
      <c r="C3666" s="68" t="str">
        <f t="shared" si="60"/>
        <v/>
      </c>
      <c r="D3666" s="69" t="str">
        <f>IF(TimeSpend[[#This Row],[Network Description]]&lt;&gt;"",VLOOKUP(TimeSpend[[#This Row],[Network Description]],Projects!A:B,2,0),"")</f>
        <v/>
      </c>
      <c r="F3666" s="96"/>
      <c r="L3666" s="69" t="str">
        <f>IF(TimeSpend[[#This Row],[Personnel number]]&lt;&gt;"",Utilization!$J$2,"")</f>
        <v/>
      </c>
      <c r="M3666" s="69" t="str">
        <f>IF(TimeSpend[[#This Row],[Personnel number]]&lt;&gt;"",VLOOKUP(TimeSpend[[#This Row],[Personnel number]],Users!A:B,2,0),"")</f>
        <v/>
      </c>
      <c r="N3666" s="69" t="str">
        <f>IF(TimeSpend[[#This Row],[Network Description]]&lt;&gt;"",VLOOKUP(TimeSpend[[#This Row],[Network Description]],Projects!A:C,3,0),"")</f>
        <v/>
      </c>
      <c r="O3666" s="69" t="str">
        <f>IF(TimeSpend[[#This Row],[Activity]]&lt;&gt;"",VLOOKUP(TimeSpend[[#This Row],[Activity]],Activity,2,FALSE),"")</f>
        <v/>
      </c>
    </row>
    <row r="3667" spans="3:15" ht="16.5" customHeight="1" x14ac:dyDescent="0.25">
      <c r="C3667" s="68" t="str">
        <f t="shared" si="60"/>
        <v/>
      </c>
      <c r="D3667" s="69" t="str">
        <f>IF(TimeSpend[[#This Row],[Network Description]]&lt;&gt;"",VLOOKUP(TimeSpend[[#This Row],[Network Description]],Projects!A:B,2,0),"")</f>
        <v/>
      </c>
      <c r="F3667" s="96"/>
      <c r="L3667" s="69" t="str">
        <f>IF(TimeSpend[[#This Row],[Personnel number]]&lt;&gt;"",Utilization!$J$2,"")</f>
        <v/>
      </c>
      <c r="M3667" s="69" t="str">
        <f>IF(TimeSpend[[#This Row],[Personnel number]]&lt;&gt;"",VLOOKUP(TimeSpend[[#This Row],[Personnel number]],Users!A:B,2,0),"")</f>
        <v/>
      </c>
      <c r="N3667" s="69" t="str">
        <f>IF(TimeSpend[[#This Row],[Network Description]]&lt;&gt;"",VLOOKUP(TimeSpend[[#This Row],[Network Description]],Projects!A:C,3,0),"")</f>
        <v/>
      </c>
      <c r="O3667" s="69" t="str">
        <f>IF(TimeSpend[[#This Row],[Activity]]&lt;&gt;"",VLOOKUP(TimeSpend[[#This Row],[Activity]],Activity,2,FALSE),"")</f>
        <v/>
      </c>
    </row>
    <row r="3668" spans="3:15" ht="16.5" customHeight="1" x14ac:dyDescent="0.25">
      <c r="C3668" s="68" t="str">
        <f t="shared" si="60"/>
        <v/>
      </c>
      <c r="D3668" s="69" t="str">
        <f>IF(TimeSpend[[#This Row],[Network Description]]&lt;&gt;"",VLOOKUP(TimeSpend[[#This Row],[Network Description]],Projects!A:B,2,0),"")</f>
        <v/>
      </c>
      <c r="F3668" s="96"/>
      <c r="L3668" s="69" t="str">
        <f>IF(TimeSpend[[#This Row],[Personnel number]]&lt;&gt;"",Utilization!$J$2,"")</f>
        <v/>
      </c>
      <c r="M3668" s="69" t="str">
        <f>IF(TimeSpend[[#This Row],[Personnel number]]&lt;&gt;"",VLOOKUP(TimeSpend[[#This Row],[Personnel number]],Users!A:B,2,0),"")</f>
        <v/>
      </c>
      <c r="N3668" s="69" t="str">
        <f>IF(TimeSpend[[#This Row],[Network Description]]&lt;&gt;"",VLOOKUP(TimeSpend[[#This Row],[Network Description]],Projects!A:C,3,0),"")</f>
        <v/>
      </c>
      <c r="O3668" s="69" t="str">
        <f>IF(TimeSpend[[#This Row],[Activity]]&lt;&gt;"",VLOOKUP(TimeSpend[[#This Row],[Activity]],Activity,2,FALSE),"")</f>
        <v/>
      </c>
    </row>
    <row r="3669" spans="3:15" ht="16.5" customHeight="1" x14ac:dyDescent="0.25">
      <c r="C3669" s="68" t="str">
        <f t="shared" si="60"/>
        <v/>
      </c>
      <c r="D3669" s="69" t="str">
        <f>IF(TimeSpend[[#This Row],[Network Description]]&lt;&gt;"",VLOOKUP(TimeSpend[[#This Row],[Network Description]],Projects!A:B,2,0),"")</f>
        <v/>
      </c>
      <c r="F3669" s="96"/>
      <c r="L3669" s="69" t="str">
        <f>IF(TimeSpend[[#This Row],[Personnel number]]&lt;&gt;"",Utilization!$J$2,"")</f>
        <v/>
      </c>
      <c r="M3669" s="69" t="str">
        <f>IF(TimeSpend[[#This Row],[Personnel number]]&lt;&gt;"",VLOOKUP(TimeSpend[[#This Row],[Personnel number]],Users!A:B,2,0),"")</f>
        <v/>
      </c>
      <c r="N3669" s="69" t="str">
        <f>IF(TimeSpend[[#This Row],[Network Description]]&lt;&gt;"",VLOOKUP(TimeSpend[[#This Row],[Network Description]],Projects!A:C,3,0),"")</f>
        <v/>
      </c>
      <c r="O3669" s="69" t="str">
        <f>IF(TimeSpend[[#This Row],[Activity]]&lt;&gt;"",VLOOKUP(TimeSpend[[#This Row],[Activity]],Activity,2,FALSE),"")</f>
        <v/>
      </c>
    </row>
    <row r="3670" spans="3:15" ht="16.5" customHeight="1" x14ac:dyDescent="0.25">
      <c r="C3670" s="68" t="str">
        <f t="shared" si="60"/>
        <v/>
      </c>
      <c r="D3670" s="69" t="str">
        <f>IF(TimeSpend[[#This Row],[Network Description]]&lt;&gt;"",VLOOKUP(TimeSpend[[#This Row],[Network Description]],Projects!A:B,2,0),"")</f>
        <v/>
      </c>
      <c r="F3670" s="96"/>
      <c r="L3670" s="69" t="str">
        <f>IF(TimeSpend[[#This Row],[Personnel number]]&lt;&gt;"",Utilization!$J$2,"")</f>
        <v/>
      </c>
      <c r="M3670" s="69" t="str">
        <f>IF(TimeSpend[[#This Row],[Personnel number]]&lt;&gt;"",VLOOKUP(TimeSpend[[#This Row],[Personnel number]],Users!A:B,2,0),"")</f>
        <v/>
      </c>
      <c r="N3670" s="69" t="str">
        <f>IF(TimeSpend[[#This Row],[Network Description]]&lt;&gt;"",VLOOKUP(TimeSpend[[#This Row],[Network Description]],Projects!A:C,3,0),"")</f>
        <v/>
      </c>
      <c r="O3670" s="69" t="str">
        <f>IF(TimeSpend[[#This Row],[Activity]]&lt;&gt;"",VLOOKUP(TimeSpend[[#This Row],[Activity]],Activity,2,FALSE),"")</f>
        <v/>
      </c>
    </row>
    <row r="3671" spans="3:15" ht="16.5" customHeight="1" x14ac:dyDescent="0.25">
      <c r="C3671" s="68" t="str">
        <f t="shared" si="60"/>
        <v/>
      </c>
      <c r="D3671" s="69" t="str">
        <f>IF(TimeSpend[[#This Row],[Network Description]]&lt;&gt;"",VLOOKUP(TimeSpend[[#This Row],[Network Description]],Projects!A:B,2,0),"")</f>
        <v/>
      </c>
      <c r="F3671" s="96"/>
      <c r="L3671" s="69" t="str">
        <f>IF(TimeSpend[[#This Row],[Personnel number]]&lt;&gt;"",Utilization!$J$2,"")</f>
        <v/>
      </c>
      <c r="M3671" s="69" t="str">
        <f>IF(TimeSpend[[#This Row],[Personnel number]]&lt;&gt;"",VLOOKUP(TimeSpend[[#This Row],[Personnel number]],Users!A:B,2,0),"")</f>
        <v/>
      </c>
      <c r="N3671" s="69" t="str">
        <f>IF(TimeSpend[[#This Row],[Network Description]]&lt;&gt;"",VLOOKUP(TimeSpend[[#This Row],[Network Description]],Projects!A:C,3,0),"")</f>
        <v/>
      </c>
      <c r="O3671" s="69" t="str">
        <f>IF(TimeSpend[[#This Row],[Activity]]&lt;&gt;"",VLOOKUP(TimeSpend[[#This Row],[Activity]],Activity,2,FALSE),"")</f>
        <v/>
      </c>
    </row>
    <row r="3672" spans="3:15" ht="16.5" customHeight="1" x14ac:dyDescent="0.25">
      <c r="C3672" s="68" t="str">
        <f t="shared" si="60"/>
        <v/>
      </c>
      <c r="D3672" s="69" t="str">
        <f>IF(TimeSpend[[#This Row],[Network Description]]&lt;&gt;"",VLOOKUP(TimeSpend[[#This Row],[Network Description]],Projects!A:B,2,0),"")</f>
        <v/>
      </c>
      <c r="F3672" s="96"/>
      <c r="L3672" s="69" t="str">
        <f>IF(TimeSpend[[#This Row],[Personnel number]]&lt;&gt;"",Utilization!$J$2,"")</f>
        <v/>
      </c>
      <c r="M3672" s="69" t="str">
        <f>IF(TimeSpend[[#This Row],[Personnel number]]&lt;&gt;"",VLOOKUP(TimeSpend[[#This Row],[Personnel number]],Users!A:B,2,0),"")</f>
        <v/>
      </c>
      <c r="N3672" s="69" t="str">
        <f>IF(TimeSpend[[#This Row],[Network Description]]&lt;&gt;"",VLOOKUP(TimeSpend[[#This Row],[Network Description]],Projects!A:C,3,0),"")</f>
        <v/>
      </c>
      <c r="O3672" s="69" t="str">
        <f>IF(TimeSpend[[#This Row],[Activity]]&lt;&gt;"",VLOOKUP(TimeSpend[[#This Row],[Activity]],Activity,2,FALSE),"")</f>
        <v/>
      </c>
    </row>
    <row r="3673" spans="3:15" ht="16.5" customHeight="1" x14ac:dyDescent="0.25">
      <c r="C3673" s="68" t="str">
        <f t="shared" si="60"/>
        <v/>
      </c>
      <c r="D3673" s="69" t="str">
        <f>IF(TimeSpend[[#This Row],[Network Description]]&lt;&gt;"",VLOOKUP(TimeSpend[[#This Row],[Network Description]],Projects!A:B,2,0),"")</f>
        <v/>
      </c>
      <c r="F3673" s="96"/>
      <c r="L3673" s="69" t="str">
        <f>IF(TimeSpend[[#This Row],[Personnel number]]&lt;&gt;"",Utilization!$J$2,"")</f>
        <v/>
      </c>
      <c r="M3673" s="69" t="str">
        <f>IF(TimeSpend[[#This Row],[Personnel number]]&lt;&gt;"",VLOOKUP(TimeSpend[[#This Row],[Personnel number]],Users!A:B,2,0),"")</f>
        <v/>
      </c>
      <c r="N3673" s="69" t="str">
        <f>IF(TimeSpend[[#This Row],[Network Description]]&lt;&gt;"",VLOOKUP(TimeSpend[[#This Row],[Network Description]],Projects!A:C,3,0),"")</f>
        <v/>
      </c>
      <c r="O3673" s="69" t="str">
        <f>IF(TimeSpend[[#This Row],[Activity]]&lt;&gt;"",VLOOKUP(TimeSpend[[#This Row],[Activity]],Activity,2,FALSE),"")</f>
        <v/>
      </c>
    </row>
    <row r="3674" spans="3:15" ht="16.5" customHeight="1" x14ac:dyDescent="0.25">
      <c r="C3674" s="68" t="str">
        <f t="shared" si="60"/>
        <v/>
      </c>
      <c r="D3674" s="69" t="str">
        <f>IF(TimeSpend[[#This Row],[Network Description]]&lt;&gt;"",VLOOKUP(TimeSpend[[#This Row],[Network Description]],Projects!A:B,2,0),"")</f>
        <v/>
      </c>
      <c r="F3674" s="96"/>
      <c r="L3674" s="69" t="str">
        <f>IF(TimeSpend[[#This Row],[Personnel number]]&lt;&gt;"",Utilization!$J$2,"")</f>
        <v/>
      </c>
      <c r="M3674" s="69" t="str">
        <f>IF(TimeSpend[[#This Row],[Personnel number]]&lt;&gt;"",VLOOKUP(TimeSpend[[#This Row],[Personnel number]],Users!A:B,2,0),"")</f>
        <v/>
      </c>
      <c r="N3674" s="69" t="str">
        <f>IF(TimeSpend[[#This Row],[Network Description]]&lt;&gt;"",VLOOKUP(TimeSpend[[#This Row],[Network Description]],Projects!A:C,3,0),"")</f>
        <v/>
      </c>
      <c r="O3674" s="69" t="str">
        <f>IF(TimeSpend[[#This Row],[Activity]]&lt;&gt;"",VLOOKUP(TimeSpend[[#This Row],[Activity]],Activity,2,FALSE),"")</f>
        <v/>
      </c>
    </row>
    <row r="3675" spans="3:15" ht="16.5" customHeight="1" x14ac:dyDescent="0.25">
      <c r="C3675" s="68" t="str">
        <f t="shared" si="60"/>
        <v/>
      </c>
      <c r="D3675" s="69" t="str">
        <f>IF(TimeSpend[[#This Row],[Network Description]]&lt;&gt;"",VLOOKUP(TimeSpend[[#This Row],[Network Description]],Projects!A:B,2,0),"")</f>
        <v/>
      </c>
      <c r="F3675" s="96"/>
      <c r="L3675" s="69" t="str">
        <f>IF(TimeSpend[[#This Row],[Personnel number]]&lt;&gt;"",Utilization!$J$2,"")</f>
        <v/>
      </c>
      <c r="M3675" s="69" t="str">
        <f>IF(TimeSpend[[#This Row],[Personnel number]]&lt;&gt;"",VLOOKUP(TimeSpend[[#This Row],[Personnel number]],Users!A:B,2,0),"")</f>
        <v/>
      </c>
      <c r="N3675" s="69" t="str">
        <f>IF(TimeSpend[[#This Row],[Network Description]]&lt;&gt;"",VLOOKUP(TimeSpend[[#This Row],[Network Description]],Projects!A:C,3,0),"")</f>
        <v/>
      </c>
      <c r="O3675" s="69" t="str">
        <f>IF(TimeSpend[[#This Row],[Activity]]&lt;&gt;"",VLOOKUP(TimeSpend[[#This Row],[Activity]],Activity,2,FALSE),"")</f>
        <v/>
      </c>
    </row>
    <row r="3676" spans="3:15" ht="16.5" customHeight="1" x14ac:dyDescent="0.25">
      <c r="C3676" s="68" t="str">
        <f t="shared" si="60"/>
        <v/>
      </c>
      <c r="D3676" s="69" t="str">
        <f>IF(TimeSpend[[#This Row],[Network Description]]&lt;&gt;"",VLOOKUP(TimeSpend[[#This Row],[Network Description]],Projects!A:B,2,0),"")</f>
        <v/>
      </c>
      <c r="F3676" s="96"/>
      <c r="L3676" s="69" t="str">
        <f>IF(TimeSpend[[#This Row],[Personnel number]]&lt;&gt;"",Utilization!$J$2,"")</f>
        <v/>
      </c>
      <c r="M3676" s="69" t="str">
        <f>IF(TimeSpend[[#This Row],[Personnel number]]&lt;&gt;"",VLOOKUP(TimeSpend[[#This Row],[Personnel number]],Users!A:B,2,0),"")</f>
        <v/>
      </c>
      <c r="N3676" s="69" t="str">
        <f>IF(TimeSpend[[#This Row],[Network Description]]&lt;&gt;"",VLOOKUP(TimeSpend[[#This Row],[Network Description]],Projects!A:C,3,0),"")</f>
        <v/>
      </c>
      <c r="O3676" s="69" t="str">
        <f>IF(TimeSpend[[#This Row],[Activity]]&lt;&gt;"",VLOOKUP(TimeSpend[[#This Row],[Activity]],Activity,2,FALSE),"")</f>
        <v/>
      </c>
    </row>
    <row r="3677" spans="3:15" ht="16.5" customHeight="1" x14ac:dyDescent="0.25">
      <c r="C3677" s="68" t="str">
        <f t="shared" si="60"/>
        <v/>
      </c>
      <c r="D3677" s="69" t="str">
        <f>IF(TimeSpend[[#This Row],[Network Description]]&lt;&gt;"",VLOOKUP(TimeSpend[[#This Row],[Network Description]],Projects!A:B,2,0),"")</f>
        <v/>
      </c>
      <c r="F3677" s="96"/>
      <c r="L3677" s="69" t="str">
        <f>IF(TimeSpend[[#This Row],[Personnel number]]&lt;&gt;"",Utilization!$J$2,"")</f>
        <v/>
      </c>
      <c r="M3677" s="69" t="str">
        <f>IF(TimeSpend[[#This Row],[Personnel number]]&lt;&gt;"",VLOOKUP(TimeSpend[[#This Row],[Personnel number]],Users!A:B,2,0),"")</f>
        <v/>
      </c>
      <c r="N3677" s="69" t="str">
        <f>IF(TimeSpend[[#This Row],[Network Description]]&lt;&gt;"",VLOOKUP(TimeSpend[[#This Row],[Network Description]],Projects!A:C,3,0),"")</f>
        <v/>
      </c>
      <c r="O3677" s="69" t="str">
        <f>IF(TimeSpend[[#This Row],[Activity]]&lt;&gt;"",VLOOKUP(TimeSpend[[#This Row],[Activity]],Activity,2,FALSE),"")</f>
        <v/>
      </c>
    </row>
    <row r="3678" spans="3:15" ht="16.5" customHeight="1" x14ac:dyDescent="0.25">
      <c r="C3678" s="68" t="str">
        <f t="shared" si="60"/>
        <v/>
      </c>
      <c r="D3678" s="69" t="str">
        <f>IF(TimeSpend[[#This Row],[Network Description]]&lt;&gt;"",VLOOKUP(TimeSpend[[#This Row],[Network Description]],Projects!A:B,2,0),"")</f>
        <v/>
      </c>
      <c r="F3678" s="96"/>
      <c r="L3678" s="69" t="str">
        <f>IF(TimeSpend[[#This Row],[Personnel number]]&lt;&gt;"",Utilization!$J$2,"")</f>
        <v/>
      </c>
      <c r="M3678" s="69" t="str">
        <f>IF(TimeSpend[[#This Row],[Personnel number]]&lt;&gt;"",VLOOKUP(TimeSpend[[#This Row],[Personnel number]],Users!A:B,2,0),"")</f>
        <v/>
      </c>
      <c r="N3678" s="69" t="str">
        <f>IF(TimeSpend[[#This Row],[Network Description]]&lt;&gt;"",VLOOKUP(TimeSpend[[#This Row],[Network Description]],Projects!A:C,3,0),"")</f>
        <v/>
      </c>
      <c r="O3678" s="69" t="str">
        <f>IF(TimeSpend[[#This Row],[Activity]]&lt;&gt;"",VLOOKUP(TimeSpend[[#This Row],[Activity]],Activity,2,FALSE),"")</f>
        <v/>
      </c>
    </row>
    <row r="3679" spans="3:15" ht="16.5" customHeight="1" x14ac:dyDescent="0.25">
      <c r="C3679" s="68" t="str">
        <f t="shared" si="60"/>
        <v/>
      </c>
      <c r="D3679" s="69" t="str">
        <f>IF(TimeSpend[[#This Row],[Network Description]]&lt;&gt;"",VLOOKUP(TimeSpend[[#This Row],[Network Description]],Projects!A:B,2,0),"")</f>
        <v/>
      </c>
      <c r="F3679" s="96"/>
      <c r="L3679" s="69" t="str">
        <f>IF(TimeSpend[[#This Row],[Personnel number]]&lt;&gt;"",Utilization!$J$2,"")</f>
        <v/>
      </c>
      <c r="M3679" s="69" t="str">
        <f>IF(TimeSpend[[#This Row],[Personnel number]]&lt;&gt;"",VLOOKUP(TimeSpend[[#This Row],[Personnel number]],Users!A:B,2,0),"")</f>
        <v/>
      </c>
      <c r="N3679" s="69" t="str">
        <f>IF(TimeSpend[[#This Row],[Network Description]]&lt;&gt;"",VLOOKUP(TimeSpend[[#This Row],[Network Description]],Projects!A:C,3,0),"")</f>
        <v/>
      </c>
      <c r="O3679" s="69" t="str">
        <f>IF(TimeSpend[[#This Row],[Activity]]&lt;&gt;"",VLOOKUP(TimeSpend[[#This Row],[Activity]],Activity,2,FALSE),"")</f>
        <v/>
      </c>
    </row>
    <row r="3680" spans="3:15" ht="16.5" customHeight="1" x14ac:dyDescent="0.25">
      <c r="C3680" s="68" t="str">
        <f t="shared" si="60"/>
        <v/>
      </c>
      <c r="D3680" s="69" t="str">
        <f>IF(TimeSpend[[#This Row],[Network Description]]&lt;&gt;"",VLOOKUP(TimeSpend[[#This Row],[Network Description]],Projects!A:B,2,0),"")</f>
        <v/>
      </c>
      <c r="F3680" s="96"/>
      <c r="L3680" s="69" t="str">
        <f>IF(TimeSpend[[#This Row],[Personnel number]]&lt;&gt;"",Utilization!$J$2,"")</f>
        <v/>
      </c>
      <c r="M3680" s="69" t="str">
        <f>IF(TimeSpend[[#This Row],[Personnel number]]&lt;&gt;"",VLOOKUP(TimeSpend[[#This Row],[Personnel number]],Users!A:B,2,0),"")</f>
        <v/>
      </c>
      <c r="N3680" s="69" t="str">
        <f>IF(TimeSpend[[#This Row],[Network Description]]&lt;&gt;"",VLOOKUP(TimeSpend[[#This Row],[Network Description]],Projects!A:C,3,0),"")</f>
        <v/>
      </c>
      <c r="O3680" s="69" t="str">
        <f>IF(TimeSpend[[#This Row],[Activity]]&lt;&gt;"",VLOOKUP(TimeSpend[[#This Row],[Activity]],Activity,2,FALSE),"")</f>
        <v/>
      </c>
    </row>
    <row r="3681" spans="3:15" ht="16.5" customHeight="1" x14ac:dyDescent="0.25">
      <c r="C3681" s="68" t="str">
        <f t="shared" si="60"/>
        <v/>
      </c>
      <c r="D3681" s="69" t="str">
        <f>IF(TimeSpend[[#This Row],[Network Description]]&lt;&gt;"",VLOOKUP(TimeSpend[[#This Row],[Network Description]],Projects!A:B,2,0),"")</f>
        <v/>
      </c>
      <c r="F3681" s="96"/>
      <c r="L3681" s="69" t="str">
        <f>IF(TimeSpend[[#This Row],[Personnel number]]&lt;&gt;"",Utilization!$J$2,"")</f>
        <v/>
      </c>
      <c r="M3681" s="69" t="str">
        <f>IF(TimeSpend[[#This Row],[Personnel number]]&lt;&gt;"",VLOOKUP(TimeSpend[[#This Row],[Personnel number]],Users!A:B,2,0),"")</f>
        <v/>
      </c>
      <c r="N3681" s="69" t="str">
        <f>IF(TimeSpend[[#This Row],[Network Description]]&lt;&gt;"",VLOOKUP(TimeSpend[[#This Row],[Network Description]],Projects!A:C,3,0),"")</f>
        <v/>
      </c>
      <c r="O3681" s="69" t="str">
        <f>IF(TimeSpend[[#This Row],[Activity]]&lt;&gt;"",VLOOKUP(TimeSpend[[#This Row],[Activity]],Activity,2,FALSE),"")</f>
        <v/>
      </c>
    </row>
    <row r="3682" spans="3:15" ht="16.5" customHeight="1" x14ac:dyDescent="0.25">
      <c r="C3682" s="68" t="str">
        <f t="shared" si="60"/>
        <v/>
      </c>
      <c r="D3682" s="69" t="str">
        <f>IF(TimeSpend[[#This Row],[Network Description]]&lt;&gt;"",VLOOKUP(TimeSpend[[#This Row],[Network Description]],Projects!A:B,2,0),"")</f>
        <v/>
      </c>
      <c r="F3682" s="96"/>
      <c r="L3682" s="69" t="str">
        <f>IF(TimeSpend[[#This Row],[Personnel number]]&lt;&gt;"",Utilization!$J$2,"")</f>
        <v/>
      </c>
      <c r="M3682" s="69" t="str">
        <f>IF(TimeSpend[[#This Row],[Personnel number]]&lt;&gt;"",VLOOKUP(TimeSpend[[#This Row],[Personnel number]],Users!A:B,2,0),"")</f>
        <v/>
      </c>
      <c r="N3682" s="69" t="str">
        <f>IF(TimeSpend[[#This Row],[Network Description]]&lt;&gt;"",VLOOKUP(TimeSpend[[#This Row],[Network Description]],Projects!A:C,3,0),"")</f>
        <v/>
      </c>
      <c r="O3682" s="69" t="str">
        <f>IF(TimeSpend[[#This Row],[Activity]]&lt;&gt;"",VLOOKUP(TimeSpend[[#This Row],[Activity]],Activity,2,FALSE),"")</f>
        <v/>
      </c>
    </row>
    <row r="3683" spans="3:15" ht="16.5" customHeight="1" x14ac:dyDescent="0.25">
      <c r="C3683" s="68" t="str">
        <f t="shared" si="60"/>
        <v/>
      </c>
      <c r="D3683" s="69" t="str">
        <f>IF(TimeSpend[[#This Row],[Network Description]]&lt;&gt;"",VLOOKUP(TimeSpend[[#This Row],[Network Description]],Projects!A:B,2,0),"")</f>
        <v/>
      </c>
      <c r="F3683" s="96"/>
      <c r="L3683" s="69" t="str">
        <f>IF(TimeSpend[[#This Row],[Personnel number]]&lt;&gt;"",Utilization!$J$2,"")</f>
        <v/>
      </c>
      <c r="M3683" s="69" t="str">
        <f>IF(TimeSpend[[#This Row],[Personnel number]]&lt;&gt;"",VLOOKUP(TimeSpend[[#This Row],[Personnel number]],Users!A:B,2,0),"")</f>
        <v/>
      </c>
      <c r="N3683" s="69" t="str">
        <f>IF(TimeSpend[[#This Row],[Network Description]]&lt;&gt;"",VLOOKUP(TimeSpend[[#This Row],[Network Description]],Projects!A:C,3,0),"")</f>
        <v/>
      </c>
      <c r="O3683" s="69" t="str">
        <f>IF(TimeSpend[[#This Row],[Activity]]&lt;&gt;"",VLOOKUP(TimeSpend[[#This Row],[Activity]],Activity,2,FALSE),"")</f>
        <v/>
      </c>
    </row>
    <row r="3684" spans="3:15" ht="16.5" customHeight="1" x14ac:dyDescent="0.25">
      <c r="C3684" s="68" t="str">
        <f t="shared" si="60"/>
        <v/>
      </c>
      <c r="D3684" s="69" t="str">
        <f>IF(TimeSpend[[#This Row],[Network Description]]&lt;&gt;"",VLOOKUP(TimeSpend[[#This Row],[Network Description]],Projects!A:B,2,0),"")</f>
        <v/>
      </c>
      <c r="F3684" s="96"/>
      <c r="L3684" s="69" t="str">
        <f>IF(TimeSpend[[#This Row],[Personnel number]]&lt;&gt;"",Utilization!$J$2,"")</f>
        <v/>
      </c>
      <c r="M3684" s="69" t="str">
        <f>IF(TimeSpend[[#This Row],[Personnel number]]&lt;&gt;"",VLOOKUP(TimeSpend[[#This Row],[Personnel number]],Users!A:B,2,0),"")</f>
        <v/>
      </c>
      <c r="N3684" s="69" t="str">
        <f>IF(TimeSpend[[#This Row],[Network Description]]&lt;&gt;"",VLOOKUP(TimeSpend[[#This Row],[Network Description]],Projects!A:C,3,0),"")</f>
        <v/>
      </c>
      <c r="O3684" s="69" t="str">
        <f>IF(TimeSpend[[#This Row],[Activity]]&lt;&gt;"",VLOOKUP(TimeSpend[[#This Row],[Activity]],Activity,2,FALSE),"")</f>
        <v/>
      </c>
    </row>
    <row r="3685" spans="3:15" ht="16.5" customHeight="1" x14ac:dyDescent="0.25">
      <c r="C3685" s="68" t="str">
        <f t="shared" si="60"/>
        <v/>
      </c>
      <c r="D3685" s="69" t="str">
        <f>IF(TimeSpend[[#This Row],[Network Description]]&lt;&gt;"",VLOOKUP(TimeSpend[[#This Row],[Network Description]],Projects!A:B,2,0),"")</f>
        <v/>
      </c>
      <c r="F3685" s="96"/>
      <c r="L3685" s="69" t="str">
        <f>IF(TimeSpend[[#This Row],[Personnel number]]&lt;&gt;"",Utilization!$J$2,"")</f>
        <v/>
      </c>
      <c r="M3685" s="69" t="str">
        <f>IF(TimeSpend[[#This Row],[Personnel number]]&lt;&gt;"",VLOOKUP(TimeSpend[[#This Row],[Personnel number]],Users!A:B,2,0),"")</f>
        <v/>
      </c>
      <c r="N3685" s="69" t="str">
        <f>IF(TimeSpend[[#This Row],[Network Description]]&lt;&gt;"",VLOOKUP(TimeSpend[[#This Row],[Network Description]],Projects!A:C,3,0),"")</f>
        <v/>
      </c>
      <c r="O3685" s="69" t="str">
        <f>IF(TimeSpend[[#This Row],[Activity]]&lt;&gt;"",VLOOKUP(TimeSpend[[#This Row],[Activity]],Activity,2,FALSE),"")</f>
        <v/>
      </c>
    </row>
    <row r="3686" spans="3:15" ht="16.5" customHeight="1" x14ac:dyDescent="0.25">
      <c r="C3686" s="68" t="str">
        <f t="shared" si="60"/>
        <v/>
      </c>
      <c r="D3686" s="69" t="str">
        <f>IF(TimeSpend[[#This Row],[Network Description]]&lt;&gt;"",VLOOKUP(TimeSpend[[#This Row],[Network Description]],Projects!A:B,2,0),"")</f>
        <v/>
      </c>
      <c r="F3686" s="96"/>
      <c r="L3686" s="69" t="str">
        <f>IF(TimeSpend[[#This Row],[Personnel number]]&lt;&gt;"",Utilization!$J$2,"")</f>
        <v/>
      </c>
      <c r="M3686" s="69" t="str">
        <f>IF(TimeSpend[[#This Row],[Personnel number]]&lt;&gt;"",VLOOKUP(TimeSpend[[#This Row],[Personnel number]],Users!A:B,2,0),"")</f>
        <v/>
      </c>
      <c r="N3686" s="69" t="str">
        <f>IF(TimeSpend[[#This Row],[Network Description]]&lt;&gt;"",VLOOKUP(TimeSpend[[#This Row],[Network Description]],Projects!A:C,3,0),"")</f>
        <v/>
      </c>
      <c r="O3686" s="69" t="str">
        <f>IF(TimeSpend[[#This Row],[Activity]]&lt;&gt;"",VLOOKUP(TimeSpend[[#This Row],[Activity]],Activity,2,FALSE),"")</f>
        <v/>
      </c>
    </row>
    <row r="3687" spans="3:15" ht="16.5" customHeight="1" x14ac:dyDescent="0.25">
      <c r="C3687" s="68" t="str">
        <f t="shared" si="60"/>
        <v/>
      </c>
      <c r="D3687" s="69" t="str">
        <f>IF(TimeSpend[[#This Row],[Network Description]]&lt;&gt;"",VLOOKUP(TimeSpend[[#This Row],[Network Description]],Projects!A:B,2,0),"")</f>
        <v/>
      </c>
      <c r="F3687" s="96"/>
      <c r="L3687" s="69" t="str">
        <f>IF(TimeSpend[[#This Row],[Personnel number]]&lt;&gt;"",Utilization!$J$2,"")</f>
        <v/>
      </c>
      <c r="M3687" s="69" t="str">
        <f>IF(TimeSpend[[#This Row],[Personnel number]]&lt;&gt;"",VLOOKUP(TimeSpend[[#This Row],[Personnel number]],Users!A:B,2,0),"")</f>
        <v/>
      </c>
      <c r="N3687" s="69" t="str">
        <f>IF(TimeSpend[[#This Row],[Network Description]]&lt;&gt;"",VLOOKUP(TimeSpend[[#This Row],[Network Description]],Projects!A:C,3,0),"")</f>
        <v/>
      </c>
      <c r="O3687" s="69" t="str">
        <f>IF(TimeSpend[[#This Row],[Activity]]&lt;&gt;"",VLOOKUP(TimeSpend[[#This Row],[Activity]],Activity,2,FALSE),"")</f>
        <v/>
      </c>
    </row>
    <row r="3688" spans="3:15" ht="16.5" customHeight="1" x14ac:dyDescent="0.25">
      <c r="C3688" s="68" t="str">
        <f t="shared" si="60"/>
        <v/>
      </c>
      <c r="D3688" s="69" t="str">
        <f>IF(TimeSpend[[#This Row],[Network Description]]&lt;&gt;"",VLOOKUP(TimeSpend[[#This Row],[Network Description]],Projects!A:B,2,0),"")</f>
        <v/>
      </c>
      <c r="F3688" s="96"/>
      <c r="L3688" s="69" t="str">
        <f>IF(TimeSpend[[#This Row],[Personnel number]]&lt;&gt;"",Utilization!$J$2,"")</f>
        <v/>
      </c>
      <c r="M3688" s="69" t="str">
        <f>IF(TimeSpend[[#This Row],[Personnel number]]&lt;&gt;"",VLOOKUP(TimeSpend[[#This Row],[Personnel number]],Users!A:B,2,0),"")</f>
        <v/>
      </c>
      <c r="N3688" s="69" t="str">
        <f>IF(TimeSpend[[#This Row],[Network Description]]&lt;&gt;"",VLOOKUP(TimeSpend[[#This Row],[Network Description]],Projects!A:C,3,0),"")</f>
        <v/>
      </c>
      <c r="O3688" s="69" t="str">
        <f>IF(TimeSpend[[#This Row],[Activity]]&lt;&gt;"",VLOOKUP(TimeSpend[[#This Row],[Activity]],Activity,2,FALSE),"")</f>
        <v/>
      </c>
    </row>
    <row r="3689" spans="3:15" ht="16.5" customHeight="1" x14ac:dyDescent="0.25">
      <c r="C3689" s="68" t="str">
        <f t="shared" si="60"/>
        <v/>
      </c>
      <c r="D3689" s="69" t="str">
        <f>IF(TimeSpend[[#This Row],[Network Description]]&lt;&gt;"",VLOOKUP(TimeSpend[[#This Row],[Network Description]],Projects!A:B,2,0),"")</f>
        <v/>
      </c>
      <c r="F3689" s="96"/>
      <c r="L3689" s="69" t="str">
        <f>IF(TimeSpend[[#This Row],[Personnel number]]&lt;&gt;"",Utilization!$J$2,"")</f>
        <v/>
      </c>
      <c r="M3689" s="69" t="str">
        <f>IF(TimeSpend[[#This Row],[Personnel number]]&lt;&gt;"",VLOOKUP(TimeSpend[[#This Row],[Personnel number]],Users!A:B,2,0),"")</f>
        <v/>
      </c>
      <c r="N3689" s="69" t="str">
        <f>IF(TimeSpend[[#This Row],[Network Description]]&lt;&gt;"",VLOOKUP(TimeSpend[[#This Row],[Network Description]],Projects!A:C,3,0),"")</f>
        <v/>
      </c>
      <c r="O3689" s="69" t="str">
        <f>IF(TimeSpend[[#This Row],[Activity]]&lt;&gt;"",VLOOKUP(TimeSpend[[#This Row],[Activity]],Activity,2,FALSE),"")</f>
        <v/>
      </c>
    </row>
    <row r="3690" spans="3:15" ht="16.5" customHeight="1" x14ac:dyDescent="0.25">
      <c r="C3690" s="68" t="str">
        <f t="shared" si="60"/>
        <v/>
      </c>
      <c r="D3690" s="69" t="str">
        <f>IF(TimeSpend[[#This Row],[Network Description]]&lt;&gt;"",VLOOKUP(TimeSpend[[#This Row],[Network Description]],Projects!A:B,2,0),"")</f>
        <v/>
      </c>
      <c r="F3690" s="96"/>
      <c r="L3690" s="69" t="str">
        <f>IF(TimeSpend[[#This Row],[Personnel number]]&lt;&gt;"",Utilization!$J$2,"")</f>
        <v/>
      </c>
      <c r="M3690" s="69" t="str">
        <f>IF(TimeSpend[[#This Row],[Personnel number]]&lt;&gt;"",VLOOKUP(TimeSpend[[#This Row],[Personnel number]],Users!A:B,2,0),"")</f>
        <v/>
      </c>
      <c r="N3690" s="69" t="str">
        <f>IF(TimeSpend[[#This Row],[Network Description]]&lt;&gt;"",VLOOKUP(TimeSpend[[#This Row],[Network Description]],Projects!A:C,3,0),"")</f>
        <v/>
      </c>
      <c r="O3690" s="69" t="str">
        <f>IF(TimeSpend[[#This Row],[Activity]]&lt;&gt;"",VLOOKUP(TimeSpend[[#This Row],[Activity]],Activity,2,FALSE),"")</f>
        <v/>
      </c>
    </row>
    <row r="3691" spans="3:15" ht="16.5" customHeight="1" x14ac:dyDescent="0.25">
      <c r="C3691" s="68" t="str">
        <f t="shared" si="60"/>
        <v/>
      </c>
      <c r="D3691" s="69" t="str">
        <f>IF(TimeSpend[[#This Row],[Network Description]]&lt;&gt;"",VLOOKUP(TimeSpend[[#This Row],[Network Description]],Projects!A:B,2,0),"")</f>
        <v/>
      </c>
      <c r="F3691" s="96"/>
      <c r="L3691" s="69" t="str">
        <f>IF(TimeSpend[[#This Row],[Personnel number]]&lt;&gt;"",Utilization!$J$2,"")</f>
        <v/>
      </c>
      <c r="M3691" s="69" t="str">
        <f>IF(TimeSpend[[#This Row],[Personnel number]]&lt;&gt;"",VLOOKUP(TimeSpend[[#This Row],[Personnel number]],Users!A:B,2,0),"")</f>
        <v/>
      </c>
      <c r="N3691" s="69" t="str">
        <f>IF(TimeSpend[[#This Row],[Network Description]]&lt;&gt;"",VLOOKUP(TimeSpend[[#This Row],[Network Description]],Projects!A:C,3,0),"")</f>
        <v/>
      </c>
      <c r="O3691" s="69" t="str">
        <f>IF(TimeSpend[[#This Row],[Activity]]&lt;&gt;"",VLOOKUP(TimeSpend[[#This Row],[Activity]],Activity,2,FALSE),"")</f>
        <v/>
      </c>
    </row>
    <row r="3692" spans="3:15" ht="16.5" customHeight="1" x14ac:dyDescent="0.25">
      <c r="C3692" s="68" t="str">
        <f t="shared" si="60"/>
        <v/>
      </c>
      <c r="D3692" s="69" t="str">
        <f>IF(TimeSpend[[#This Row],[Network Description]]&lt;&gt;"",VLOOKUP(TimeSpend[[#This Row],[Network Description]],Projects!A:B,2,0),"")</f>
        <v/>
      </c>
      <c r="F3692" s="96"/>
      <c r="L3692" s="69" t="str">
        <f>IF(TimeSpend[[#This Row],[Personnel number]]&lt;&gt;"",Utilization!$J$2,"")</f>
        <v/>
      </c>
      <c r="M3692" s="69" t="str">
        <f>IF(TimeSpend[[#This Row],[Personnel number]]&lt;&gt;"",VLOOKUP(TimeSpend[[#This Row],[Personnel number]],Users!A:B,2,0),"")</f>
        <v/>
      </c>
      <c r="N3692" s="69" t="str">
        <f>IF(TimeSpend[[#This Row],[Network Description]]&lt;&gt;"",VLOOKUP(TimeSpend[[#This Row],[Network Description]],Projects!A:C,3,0),"")</f>
        <v/>
      </c>
      <c r="O3692" s="69" t="str">
        <f>IF(TimeSpend[[#This Row],[Activity]]&lt;&gt;"",VLOOKUP(TimeSpend[[#This Row],[Activity]],Activity,2,FALSE),"")</f>
        <v/>
      </c>
    </row>
    <row r="3693" spans="3:15" ht="16.5" customHeight="1" x14ac:dyDescent="0.25">
      <c r="C3693" s="68" t="str">
        <f t="shared" si="60"/>
        <v/>
      </c>
      <c r="D3693" s="69" t="str">
        <f>IF(TimeSpend[[#This Row],[Network Description]]&lt;&gt;"",VLOOKUP(TimeSpend[[#This Row],[Network Description]],Projects!A:B,2,0),"")</f>
        <v/>
      </c>
      <c r="F3693" s="96"/>
      <c r="L3693" s="69" t="str">
        <f>IF(TimeSpend[[#This Row],[Personnel number]]&lt;&gt;"",Utilization!$J$2,"")</f>
        <v/>
      </c>
      <c r="M3693" s="69" t="str">
        <f>IF(TimeSpend[[#This Row],[Personnel number]]&lt;&gt;"",VLOOKUP(TimeSpend[[#This Row],[Personnel number]],Users!A:B,2,0),"")</f>
        <v/>
      </c>
      <c r="N3693" s="69" t="str">
        <f>IF(TimeSpend[[#This Row],[Network Description]]&lt;&gt;"",VLOOKUP(TimeSpend[[#This Row],[Network Description]],Projects!A:C,3,0),"")</f>
        <v/>
      </c>
      <c r="O3693" s="69" t="str">
        <f>IF(TimeSpend[[#This Row],[Activity]]&lt;&gt;"",VLOOKUP(TimeSpend[[#This Row],[Activity]],Activity,2,FALSE),"")</f>
        <v/>
      </c>
    </row>
    <row r="3694" spans="3:15" ht="16.5" customHeight="1" x14ac:dyDescent="0.25">
      <c r="C3694" s="68" t="str">
        <f t="shared" si="60"/>
        <v/>
      </c>
      <c r="D3694" s="69" t="str">
        <f>IF(TimeSpend[[#This Row],[Network Description]]&lt;&gt;"",VLOOKUP(TimeSpend[[#This Row],[Network Description]],Projects!A:B,2,0),"")</f>
        <v/>
      </c>
      <c r="F3694" s="96"/>
      <c r="L3694" s="69" t="str">
        <f>IF(TimeSpend[[#This Row],[Personnel number]]&lt;&gt;"",Utilization!$J$2,"")</f>
        <v/>
      </c>
      <c r="M3694" s="69" t="str">
        <f>IF(TimeSpend[[#This Row],[Personnel number]]&lt;&gt;"",VLOOKUP(TimeSpend[[#This Row],[Personnel number]],Users!A:B,2,0),"")</f>
        <v/>
      </c>
      <c r="N3694" s="69" t="str">
        <f>IF(TimeSpend[[#This Row],[Network Description]]&lt;&gt;"",VLOOKUP(TimeSpend[[#This Row],[Network Description]],Projects!A:C,3,0),"")</f>
        <v/>
      </c>
      <c r="O3694" s="69" t="str">
        <f>IF(TimeSpend[[#This Row],[Activity]]&lt;&gt;"",VLOOKUP(TimeSpend[[#This Row],[Activity]],Activity,2,FALSE),"")</f>
        <v/>
      </c>
    </row>
    <row r="3695" spans="3:15" ht="16.5" customHeight="1" x14ac:dyDescent="0.25">
      <c r="C3695" s="68" t="str">
        <f t="shared" si="60"/>
        <v/>
      </c>
      <c r="D3695" s="69" t="str">
        <f>IF(TimeSpend[[#This Row],[Network Description]]&lt;&gt;"",VLOOKUP(TimeSpend[[#This Row],[Network Description]],Projects!A:B,2,0),"")</f>
        <v/>
      </c>
      <c r="F3695" s="96"/>
      <c r="L3695" s="69" t="str">
        <f>IF(TimeSpend[[#This Row],[Personnel number]]&lt;&gt;"",Utilization!$J$2,"")</f>
        <v/>
      </c>
      <c r="M3695" s="69" t="str">
        <f>IF(TimeSpend[[#This Row],[Personnel number]]&lt;&gt;"",VLOOKUP(TimeSpend[[#This Row],[Personnel number]],Users!A:B,2,0),"")</f>
        <v/>
      </c>
      <c r="N3695" s="69" t="str">
        <f>IF(TimeSpend[[#This Row],[Network Description]]&lt;&gt;"",VLOOKUP(TimeSpend[[#This Row],[Network Description]],Projects!A:C,3,0),"")</f>
        <v/>
      </c>
      <c r="O3695" s="69" t="str">
        <f>IF(TimeSpend[[#This Row],[Activity]]&lt;&gt;"",VLOOKUP(TimeSpend[[#This Row],[Activity]],Activity,2,FALSE),"")</f>
        <v/>
      </c>
    </row>
    <row r="3696" spans="3:15" ht="16.5" customHeight="1" x14ac:dyDescent="0.25">
      <c r="C3696" s="68" t="str">
        <f t="shared" si="60"/>
        <v/>
      </c>
      <c r="D3696" s="69" t="str">
        <f>IF(TimeSpend[[#This Row],[Network Description]]&lt;&gt;"",VLOOKUP(TimeSpend[[#This Row],[Network Description]],Projects!A:B,2,0),"")</f>
        <v/>
      </c>
      <c r="F3696" s="96"/>
      <c r="L3696" s="69" t="str">
        <f>IF(TimeSpend[[#This Row],[Personnel number]]&lt;&gt;"",Utilization!$J$2,"")</f>
        <v/>
      </c>
      <c r="M3696" s="69" t="str">
        <f>IF(TimeSpend[[#This Row],[Personnel number]]&lt;&gt;"",VLOOKUP(TimeSpend[[#This Row],[Personnel number]],Users!A:B,2,0),"")</f>
        <v/>
      </c>
      <c r="N3696" s="69" t="str">
        <f>IF(TimeSpend[[#This Row],[Network Description]]&lt;&gt;"",VLOOKUP(TimeSpend[[#This Row],[Network Description]],Projects!A:C,3,0),"")</f>
        <v/>
      </c>
      <c r="O3696" s="69" t="str">
        <f>IF(TimeSpend[[#This Row],[Activity]]&lt;&gt;"",VLOOKUP(TimeSpend[[#This Row],[Activity]],Activity,2,FALSE),"")</f>
        <v/>
      </c>
    </row>
    <row r="3697" spans="3:15" ht="16.5" customHeight="1" x14ac:dyDescent="0.25">
      <c r="C3697" s="68" t="str">
        <f t="shared" si="60"/>
        <v/>
      </c>
      <c r="D3697" s="69" t="str">
        <f>IF(TimeSpend[[#This Row],[Network Description]]&lt;&gt;"",VLOOKUP(TimeSpend[[#This Row],[Network Description]],Projects!A:B,2,0),"")</f>
        <v/>
      </c>
      <c r="F3697" s="96"/>
      <c r="L3697" s="69" t="str">
        <f>IF(TimeSpend[[#This Row],[Personnel number]]&lt;&gt;"",Utilization!$J$2,"")</f>
        <v/>
      </c>
      <c r="M3697" s="69" t="str">
        <f>IF(TimeSpend[[#This Row],[Personnel number]]&lt;&gt;"",VLOOKUP(TimeSpend[[#This Row],[Personnel number]],Users!A:B,2,0),"")</f>
        <v/>
      </c>
      <c r="N3697" s="69" t="str">
        <f>IF(TimeSpend[[#This Row],[Network Description]]&lt;&gt;"",VLOOKUP(TimeSpend[[#This Row],[Network Description]],Projects!A:C,3,0),"")</f>
        <v/>
      </c>
      <c r="O3697" s="69" t="str">
        <f>IF(TimeSpend[[#This Row],[Activity]]&lt;&gt;"",VLOOKUP(TimeSpend[[#This Row],[Activity]],Activity,2,FALSE),"")</f>
        <v/>
      </c>
    </row>
    <row r="3698" spans="3:15" ht="16.5" customHeight="1" x14ac:dyDescent="0.25">
      <c r="C3698" s="68" t="str">
        <f t="shared" si="60"/>
        <v/>
      </c>
      <c r="D3698" s="69" t="str">
        <f>IF(TimeSpend[[#This Row],[Network Description]]&lt;&gt;"",VLOOKUP(TimeSpend[[#This Row],[Network Description]],Projects!A:B,2,0),"")</f>
        <v/>
      </c>
      <c r="F3698" s="96"/>
      <c r="L3698" s="69" t="str">
        <f>IF(TimeSpend[[#This Row],[Personnel number]]&lt;&gt;"",Utilization!$J$2,"")</f>
        <v/>
      </c>
      <c r="M3698" s="69" t="str">
        <f>IF(TimeSpend[[#This Row],[Personnel number]]&lt;&gt;"",VLOOKUP(TimeSpend[[#This Row],[Personnel number]],Users!A:B,2,0),"")</f>
        <v/>
      </c>
      <c r="N3698" s="69" t="str">
        <f>IF(TimeSpend[[#This Row],[Network Description]]&lt;&gt;"",VLOOKUP(TimeSpend[[#This Row],[Network Description]],Projects!A:C,3,0),"")</f>
        <v/>
      </c>
      <c r="O3698" s="69" t="str">
        <f>IF(TimeSpend[[#This Row],[Activity]]&lt;&gt;"",VLOOKUP(TimeSpend[[#This Row],[Activity]],Activity,2,FALSE),"")</f>
        <v/>
      </c>
    </row>
    <row r="3699" spans="3:15" ht="16.5" customHeight="1" x14ac:dyDescent="0.25">
      <c r="C3699" s="68" t="str">
        <f t="shared" si="60"/>
        <v/>
      </c>
      <c r="D3699" s="69" t="str">
        <f>IF(TimeSpend[[#This Row],[Network Description]]&lt;&gt;"",VLOOKUP(TimeSpend[[#This Row],[Network Description]],Projects!A:B,2,0),"")</f>
        <v/>
      </c>
      <c r="F3699" s="96"/>
      <c r="L3699" s="69" t="str">
        <f>IF(TimeSpend[[#This Row],[Personnel number]]&lt;&gt;"",Utilization!$J$2,"")</f>
        <v/>
      </c>
      <c r="M3699" s="69" t="str">
        <f>IF(TimeSpend[[#This Row],[Personnel number]]&lt;&gt;"",VLOOKUP(TimeSpend[[#This Row],[Personnel number]],Users!A:B,2,0),"")</f>
        <v/>
      </c>
      <c r="N3699" s="69" t="str">
        <f>IF(TimeSpend[[#This Row],[Network Description]]&lt;&gt;"",VLOOKUP(TimeSpend[[#This Row],[Network Description]],Projects!A:C,3,0),"")</f>
        <v/>
      </c>
      <c r="O3699" s="69" t="str">
        <f>IF(TimeSpend[[#This Row],[Activity]]&lt;&gt;"",VLOOKUP(TimeSpend[[#This Row],[Activity]],Activity,2,FALSE),"")</f>
        <v/>
      </c>
    </row>
    <row r="3700" spans="3:15" ht="16.5" customHeight="1" x14ac:dyDescent="0.25">
      <c r="C3700" s="68" t="str">
        <f t="shared" si="60"/>
        <v/>
      </c>
      <c r="D3700" s="69" t="str">
        <f>IF(TimeSpend[[#This Row],[Network Description]]&lt;&gt;"",VLOOKUP(TimeSpend[[#This Row],[Network Description]],Projects!A:B,2,0),"")</f>
        <v/>
      </c>
      <c r="F3700" s="96"/>
      <c r="L3700" s="69" t="str">
        <f>IF(TimeSpend[[#This Row],[Personnel number]]&lt;&gt;"",Utilization!$J$2,"")</f>
        <v/>
      </c>
      <c r="M3700" s="69" t="str">
        <f>IF(TimeSpend[[#This Row],[Personnel number]]&lt;&gt;"",VLOOKUP(TimeSpend[[#This Row],[Personnel number]],Users!A:B,2,0),"")</f>
        <v/>
      </c>
      <c r="N3700" s="69" t="str">
        <f>IF(TimeSpend[[#This Row],[Network Description]]&lt;&gt;"",VLOOKUP(TimeSpend[[#This Row],[Network Description]],Projects!A:C,3,0),"")</f>
        <v/>
      </c>
      <c r="O3700" s="69" t="str">
        <f>IF(TimeSpend[[#This Row],[Activity]]&lt;&gt;"",VLOOKUP(TimeSpend[[#This Row],[Activity]],Activity,2,FALSE),"")</f>
        <v/>
      </c>
    </row>
    <row r="3701" spans="3:15" ht="16.5" customHeight="1" x14ac:dyDescent="0.25">
      <c r="C3701" s="68" t="str">
        <f t="shared" si="60"/>
        <v/>
      </c>
      <c r="D3701" s="69" t="str">
        <f>IF(TimeSpend[[#This Row],[Network Description]]&lt;&gt;"",VLOOKUP(TimeSpend[[#This Row],[Network Description]],Projects!A:B,2,0),"")</f>
        <v/>
      </c>
      <c r="F3701" s="96"/>
      <c r="L3701" s="69" t="str">
        <f>IF(TimeSpend[[#This Row],[Personnel number]]&lt;&gt;"",Utilization!$J$2,"")</f>
        <v/>
      </c>
      <c r="M3701" s="69" t="str">
        <f>IF(TimeSpend[[#This Row],[Personnel number]]&lt;&gt;"",VLOOKUP(TimeSpend[[#This Row],[Personnel number]],Users!A:B,2,0),"")</f>
        <v/>
      </c>
      <c r="N3701" s="69" t="str">
        <f>IF(TimeSpend[[#This Row],[Network Description]]&lt;&gt;"",VLOOKUP(TimeSpend[[#This Row],[Network Description]],Projects!A:C,3,0),"")</f>
        <v/>
      </c>
      <c r="O3701" s="69" t="str">
        <f>IF(TimeSpend[[#This Row],[Activity]]&lt;&gt;"",VLOOKUP(TimeSpend[[#This Row],[Activity]],Activity,2,FALSE),"")</f>
        <v/>
      </c>
    </row>
    <row r="3702" spans="3:15" ht="16.5" customHeight="1" x14ac:dyDescent="0.25">
      <c r="C3702" s="68" t="str">
        <f t="shared" si="60"/>
        <v/>
      </c>
      <c r="D3702" s="69" t="str">
        <f>IF(TimeSpend[[#This Row],[Network Description]]&lt;&gt;"",VLOOKUP(TimeSpend[[#This Row],[Network Description]],Projects!A:B,2,0),"")</f>
        <v/>
      </c>
      <c r="F3702" s="96"/>
      <c r="L3702" s="69" t="str">
        <f>IF(TimeSpend[[#This Row],[Personnel number]]&lt;&gt;"",Utilization!$J$2,"")</f>
        <v/>
      </c>
      <c r="M3702" s="69" t="str">
        <f>IF(TimeSpend[[#This Row],[Personnel number]]&lt;&gt;"",VLOOKUP(TimeSpend[[#This Row],[Personnel number]],Users!A:B,2,0),"")</f>
        <v/>
      </c>
      <c r="N3702" s="69" t="str">
        <f>IF(TimeSpend[[#This Row],[Network Description]]&lt;&gt;"",VLOOKUP(TimeSpend[[#This Row],[Network Description]],Projects!A:C,3,0),"")</f>
        <v/>
      </c>
      <c r="O3702" s="69" t="str">
        <f>IF(TimeSpend[[#This Row],[Activity]]&lt;&gt;"",VLOOKUP(TimeSpend[[#This Row],[Activity]],Activity,2,FALSE),"")</f>
        <v/>
      </c>
    </row>
    <row r="3703" spans="3:15" ht="16.5" customHeight="1" x14ac:dyDescent="0.25">
      <c r="C3703" s="68" t="str">
        <f t="shared" si="60"/>
        <v/>
      </c>
      <c r="D3703" s="69" t="str">
        <f>IF(TimeSpend[[#This Row],[Network Description]]&lt;&gt;"",VLOOKUP(TimeSpend[[#This Row],[Network Description]],Projects!A:B,2,0),"")</f>
        <v/>
      </c>
      <c r="F3703" s="96"/>
      <c r="L3703" s="69" t="str">
        <f>IF(TimeSpend[[#This Row],[Personnel number]]&lt;&gt;"",Utilization!$J$2,"")</f>
        <v/>
      </c>
      <c r="M3703" s="69" t="str">
        <f>IF(TimeSpend[[#This Row],[Personnel number]]&lt;&gt;"",VLOOKUP(TimeSpend[[#This Row],[Personnel number]],Users!A:B,2,0),"")</f>
        <v/>
      </c>
      <c r="N3703" s="69" t="str">
        <f>IF(TimeSpend[[#This Row],[Network Description]]&lt;&gt;"",VLOOKUP(TimeSpend[[#This Row],[Network Description]],Projects!A:C,3,0),"")</f>
        <v/>
      </c>
      <c r="O3703" s="69" t="str">
        <f>IF(TimeSpend[[#This Row],[Activity]]&lt;&gt;"",VLOOKUP(TimeSpend[[#This Row],[Activity]],Activity,2,FALSE),"")</f>
        <v/>
      </c>
    </row>
    <row r="3704" spans="3:15" ht="16.5" customHeight="1" x14ac:dyDescent="0.25">
      <c r="C3704" s="68" t="str">
        <f t="shared" si="60"/>
        <v/>
      </c>
      <c r="D3704" s="69" t="str">
        <f>IF(TimeSpend[[#This Row],[Network Description]]&lt;&gt;"",VLOOKUP(TimeSpend[[#This Row],[Network Description]],Projects!A:B,2,0),"")</f>
        <v/>
      </c>
      <c r="F3704" s="96"/>
      <c r="L3704" s="69" t="str">
        <f>IF(TimeSpend[[#This Row],[Personnel number]]&lt;&gt;"",Utilization!$J$2,"")</f>
        <v/>
      </c>
      <c r="M3704" s="69" t="str">
        <f>IF(TimeSpend[[#This Row],[Personnel number]]&lt;&gt;"",VLOOKUP(TimeSpend[[#This Row],[Personnel number]],Users!A:B,2,0),"")</f>
        <v/>
      </c>
      <c r="N3704" s="69" t="str">
        <f>IF(TimeSpend[[#This Row],[Network Description]]&lt;&gt;"",VLOOKUP(TimeSpend[[#This Row],[Network Description]],Projects!A:C,3,0),"")</f>
        <v/>
      </c>
      <c r="O3704" s="69" t="str">
        <f>IF(TimeSpend[[#This Row],[Activity]]&lt;&gt;"",VLOOKUP(TimeSpend[[#This Row],[Activity]],Activity,2,FALSE),"")</f>
        <v/>
      </c>
    </row>
    <row r="3705" spans="3:15" ht="16.5" customHeight="1" x14ac:dyDescent="0.25">
      <c r="C3705" s="68" t="str">
        <f t="shared" si="60"/>
        <v/>
      </c>
      <c r="D3705" s="69" t="str">
        <f>IF(TimeSpend[[#This Row],[Network Description]]&lt;&gt;"",VLOOKUP(TimeSpend[[#This Row],[Network Description]],Projects!A:B,2,0),"")</f>
        <v/>
      </c>
      <c r="F3705" s="96"/>
      <c r="L3705" s="69" t="str">
        <f>IF(TimeSpend[[#This Row],[Personnel number]]&lt;&gt;"",Utilization!$J$2,"")</f>
        <v/>
      </c>
      <c r="M3705" s="69" t="str">
        <f>IF(TimeSpend[[#This Row],[Personnel number]]&lt;&gt;"",VLOOKUP(TimeSpend[[#This Row],[Personnel number]],Users!A:B,2,0),"")</f>
        <v/>
      </c>
      <c r="N3705" s="69" t="str">
        <f>IF(TimeSpend[[#This Row],[Network Description]]&lt;&gt;"",VLOOKUP(TimeSpend[[#This Row],[Network Description]],Projects!A:C,3,0),"")</f>
        <v/>
      </c>
      <c r="O3705" s="69" t="str">
        <f>IF(TimeSpend[[#This Row],[Activity]]&lt;&gt;"",VLOOKUP(TimeSpend[[#This Row],[Activity]],Activity,2,FALSE),"")</f>
        <v/>
      </c>
    </row>
    <row r="3706" spans="3:15" ht="16.5" customHeight="1" x14ac:dyDescent="0.25">
      <c r="C3706" s="68" t="str">
        <f t="shared" si="60"/>
        <v/>
      </c>
      <c r="D3706" s="69" t="str">
        <f>IF(TimeSpend[[#This Row],[Network Description]]&lt;&gt;"",VLOOKUP(TimeSpend[[#This Row],[Network Description]],Projects!A:B,2,0),"")</f>
        <v/>
      </c>
      <c r="F3706" s="96"/>
      <c r="L3706" s="69" t="str">
        <f>IF(TimeSpend[[#This Row],[Personnel number]]&lt;&gt;"",Utilization!$J$2,"")</f>
        <v/>
      </c>
      <c r="M3706" s="69" t="str">
        <f>IF(TimeSpend[[#This Row],[Personnel number]]&lt;&gt;"",VLOOKUP(TimeSpend[[#This Row],[Personnel number]],Users!A:B,2,0),"")</f>
        <v/>
      </c>
      <c r="N3706" s="69" t="str">
        <f>IF(TimeSpend[[#This Row],[Network Description]]&lt;&gt;"",VLOOKUP(TimeSpend[[#This Row],[Network Description]],Projects!A:C,3,0),"")</f>
        <v/>
      </c>
      <c r="O3706" s="69" t="str">
        <f>IF(TimeSpend[[#This Row],[Activity]]&lt;&gt;"",VLOOKUP(TimeSpend[[#This Row],[Activity]],Activity,2,FALSE),"")</f>
        <v/>
      </c>
    </row>
    <row r="3707" spans="3:15" ht="16.5" customHeight="1" x14ac:dyDescent="0.25">
      <c r="C3707" s="68" t="str">
        <f t="shared" si="60"/>
        <v/>
      </c>
      <c r="D3707" s="69" t="str">
        <f>IF(TimeSpend[[#This Row],[Network Description]]&lt;&gt;"",VLOOKUP(TimeSpend[[#This Row],[Network Description]],Projects!A:B,2,0),"")</f>
        <v/>
      </c>
      <c r="F3707" s="96"/>
      <c r="L3707" s="69" t="str">
        <f>IF(TimeSpend[[#This Row],[Personnel number]]&lt;&gt;"",Utilization!$J$2,"")</f>
        <v/>
      </c>
      <c r="M3707" s="69" t="str">
        <f>IF(TimeSpend[[#This Row],[Personnel number]]&lt;&gt;"",VLOOKUP(TimeSpend[[#This Row],[Personnel number]],Users!A:B,2,0),"")</f>
        <v/>
      </c>
      <c r="N3707" s="69" t="str">
        <f>IF(TimeSpend[[#This Row],[Network Description]]&lt;&gt;"",VLOOKUP(TimeSpend[[#This Row],[Network Description]],Projects!A:C,3,0),"")</f>
        <v/>
      </c>
      <c r="O3707" s="69" t="str">
        <f>IF(TimeSpend[[#This Row],[Activity]]&lt;&gt;"",VLOOKUP(TimeSpend[[#This Row],[Activity]],Activity,2,FALSE),"")</f>
        <v/>
      </c>
    </row>
    <row r="3708" spans="3:15" ht="16.5" customHeight="1" x14ac:dyDescent="0.25">
      <c r="C3708" s="68" t="str">
        <f t="shared" si="60"/>
        <v/>
      </c>
      <c r="D3708" s="69" t="str">
        <f>IF(TimeSpend[[#This Row],[Network Description]]&lt;&gt;"",VLOOKUP(TimeSpend[[#This Row],[Network Description]],Projects!A:B,2,0),"")</f>
        <v/>
      </c>
      <c r="F3708" s="96"/>
      <c r="L3708" s="69" t="str">
        <f>IF(TimeSpend[[#This Row],[Personnel number]]&lt;&gt;"",Utilization!$J$2,"")</f>
        <v/>
      </c>
      <c r="M3708" s="69" t="str">
        <f>IF(TimeSpend[[#This Row],[Personnel number]]&lt;&gt;"",VLOOKUP(TimeSpend[[#This Row],[Personnel number]],Users!A:B,2,0),"")</f>
        <v/>
      </c>
      <c r="N3708" s="69" t="str">
        <f>IF(TimeSpend[[#This Row],[Network Description]]&lt;&gt;"",VLOOKUP(TimeSpend[[#This Row],[Network Description]],Projects!A:C,3,0),"")</f>
        <v/>
      </c>
      <c r="O3708" s="69" t="str">
        <f>IF(TimeSpend[[#This Row],[Activity]]&lt;&gt;"",VLOOKUP(TimeSpend[[#This Row],[Activity]],Activity,2,FALSE),"")</f>
        <v/>
      </c>
    </row>
    <row r="3709" spans="3:15" ht="16.5" customHeight="1" x14ac:dyDescent="0.25">
      <c r="C3709" s="68" t="str">
        <f t="shared" si="60"/>
        <v/>
      </c>
      <c r="D3709" s="69" t="str">
        <f>IF(TimeSpend[[#This Row],[Network Description]]&lt;&gt;"",VLOOKUP(TimeSpend[[#This Row],[Network Description]],Projects!A:B,2,0),"")</f>
        <v/>
      </c>
      <c r="F3709" s="96"/>
      <c r="L3709" s="69" t="str">
        <f>IF(TimeSpend[[#This Row],[Personnel number]]&lt;&gt;"",Utilization!$J$2,"")</f>
        <v/>
      </c>
      <c r="M3709" s="69" t="str">
        <f>IF(TimeSpend[[#This Row],[Personnel number]]&lt;&gt;"",VLOOKUP(TimeSpend[[#This Row],[Personnel number]],Users!A:B,2,0),"")</f>
        <v/>
      </c>
      <c r="N3709" s="69" t="str">
        <f>IF(TimeSpend[[#This Row],[Network Description]]&lt;&gt;"",VLOOKUP(TimeSpend[[#This Row],[Network Description]],Projects!A:C,3,0),"")</f>
        <v/>
      </c>
      <c r="O3709" s="69" t="str">
        <f>IF(TimeSpend[[#This Row],[Activity]]&lt;&gt;"",VLOOKUP(TimeSpend[[#This Row],[Activity]],Activity,2,FALSE),"")</f>
        <v/>
      </c>
    </row>
    <row r="3710" spans="3:15" ht="16.5" customHeight="1" x14ac:dyDescent="0.25">
      <c r="C3710" s="68" t="str">
        <f t="shared" si="60"/>
        <v/>
      </c>
      <c r="D3710" s="69" t="str">
        <f>IF(TimeSpend[[#This Row],[Network Description]]&lt;&gt;"",VLOOKUP(TimeSpend[[#This Row],[Network Description]],Projects!A:B,2,0),"")</f>
        <v/>
      </c>
      <c r="F3710" s="96"/>
      <c r="L3710" s="69" t="str">
        <f>IF(TimeSpend[[#This Row],[Personnel number]]&lt;&gt;"",Utilization!$J$2,"")</f>
        <v/>
      </c>
      <c r="M3710" s="69" t="str">
        <f>IF(TimeSpend[[#This Row],[Personnel number]]&lt;&gt;"",VLOOKUP(TimeSpend[[#This Row],[Personnel number]],Users!A:B,2,0),"")</f>
        <v/>
      </c>
      <c r="N3710" s="69" t="str">
        <f>IF(TimeSpend[[#This Row],[Network Description]]&lt;&gt;"",VLOOKUP(TimeSpend[[#This Row],[Network Description]],Projects!A:C,3,0),"")</f>
        <v/>
      </c>
      <c r="O3710" s="69" t="str">
        <f>IF(TimeSpend[[#This Row],[Activity]]&lt;&gt;"",VLOOKUP(TimeSpend[[#This Row],[Activity]],Activity,2,FALSE),"")</f>
        <v/>
      </c>
    </row>
    <row r="3711" spans="3:15" ht="16.5" customHeight="1" x14ac:dyDescent="0.25">
      <c r="C3711" s="68" t="str">
        <f t="shared" si="60"/>
        <v/>
      </c>
      <c r="D3711" s="69" t="str">
        <f>IF(TimeSpend[[#This Row],[Network Description]]&lt;&gt;"",VLOOKUP(TimeSpend[[#This Row],[Network Description]],Projects!A:B,2,0),"")</f>
        <v/>
      </c>
      <c r="F3711" s="96"/>
      <c r="L3711" s="69" t="str">
        <f>IF(TimeSpend[[#This Row],[Personnel number]]&lt;&gt;"",Utilization!$J$2,"")</f>
        <v/>
      </c>
      <c r="M3711" s="69" t="str">
        <f>IF(TimeSpend[[#This Row],[Personnel number]]&lt;&gt;"",VLOOKUP(TimeSpend[[#This Row],[Personnel number]],Users!A:B,2,0),"")</f>
        <v/>
      </c>
      <c r="N3711" s="69" t="str">
        <f>IF(TimeSpend[[#This Row],[Network Description]]&lt;&gt;"",VLOOKUP(TimeSpend[[#This Row],[Network Description]],Projects!A:C,3,0),"")</f>
        <v/>
      </c>
      <c r="O3711" s="69" t="str">
        <f>IF(TimeSpend[[#This Row],[Activity]]&lt;&gt;"",VLOOKUP(TimeSpend[[#This Row],[Activity]],Activity,2,FALSE),"")</f>
        <v/>
      </c>
    </row>
    <row r="3712" spans="3:15" ht="16.5" customHeight="1" x14ac:dyDescent="0.25">
      <c r="C3712" s="68" t="str">
        <f t="shared" si="60"/>
        <v/>
      </c>
      <c r="D3712" s="69" t="str">
        <f>IF(TimeSpend[[#This Row],[Network Description]]&lt;&gt;"",VLOOKUP(TimeSpend[[#This Row],[Network Description]],Projects!A:B,2,0),"")</f>
        <v/>
      </c>
      <c r="F3712" s="96"/>
      <c r="L3712" s="69" t="str">
        <f>IF(TimeSpend[[#This Row],[Personnel number]]&lt;&gt;"",Utilization!$J$2,"")</f>
        <v/>
      </c>
      <c r="M3712" s="69" t="str">
        <f>IF(TimeSpend[[#This Row],[Personnel number]]&lt;&gt;"",VLOOKUP(TimeSpend[[#This Row],[Personnel number]],Users!A:B,2,0),"")</f>
        <v/>
      </c>
      <c r="N3712" s="69" t="str">
        <f>IF(TimeSpend[[#This Row],[Network Description]]&lt;&gt;"",VLOOKUP(TimeSpend[[#This Row],[Network Description]],Projects!A:C,3,0),"")</f>
        <v/>
      </c>
      <c r="O3712" s="69" t="str">
        <f>IF(TimeSpend[[#This Row],[Activity]]&lt;&gt;"",VLOOKUP(TimeSpend[[#This Row],[Activity]],Activity,2,FALSE),"")</f>
        <v/>
      </c>
    </row>
    <row r="3713" spans="3:15" ht="16.5" customHeight="1" x14ac:dyDescent="0.25">
      <c r="C3713" s="68" t="str">
        <f t="shared" ref="C3713:C3768" si="61">IF((I3713-INT(I3713))*24-(H3713-INT(H3713))*24=0,"",(I3713-INT(I3713))*24-(H3713-INT(H3713))*24)</f>
        <v/>
      </c>
      <c r="D3713" s="69" t="str">
        <f>IF(TimeSpend[[#This Row],[Network Description]]&lt;&gt;"",VLOOKUP(TimeSpend[[#This Row],[Network Description]],Projects!A:B,2,0),"")</f>
        <v/>
      </c>
      <c r="F3713" s="96"/>
      <c r="L3713" s="69" t="str">
        <f>IF(TimeSpend[[#This Row],[Personnel number]]&lt;&gt;"",Utilization!$J$2,"")</f>
        <v/>
      </c>
      <c r="M3713" s="69" t="str">
        <f>IF(TimeSpend[[#This Row],[Personnel number]]&lt;&gt;"",VLOOKUP(TimeSpend[[#This Row],[Personnel number]],Users!A:B,2,0),"")</f>
        <v/>
      </c>
      <c r="N3713" s="69" t="str">
        <f>IF(TimeSpend[[#This Row],[Network Description]]&lt;&gt;"",VLOOKUP(TimeSpend[[#This Row],[Network Description]],Projects!A:C,3,0),"")</f>
        <v/>
      </c>
      <c r="O3713" s="69" t="str">
        <f>IF(TimeSpend[[#This Row],[Activity]]&lt;&gt;"",VLOOKUP(TimeSpend[[#This Row],[Activity]],Activity,2,FALSE),"")</f>
        <v/>
      </c>
    </row>
    <row r="3714" spans="3:15" ht="16.5" customHeight="1" x14ac:dyDescent="0.25">
      <c r="C3714" s="68" t="str">
        <f t="shared" si="61"/>
        <v/>
      </c>
      <c r="D3714" s="69" t="str">
        <f>IF(TimeSpend[[#This Row],[Network Description]]&lt;&gt;"",VLOOKUP(TimeSpend[[#This Row],[Network Description]],Projects!A:B,2,0),"")</f>
        <v/>
      </c>
      <c r="F3714" s="96"/>
      <c r="L3714" s="69" t="str">
        <f>IF(TimeSpend[[#This Row],[Personnel number]]&lt;&gt;"",Utilization!$J$2,"")</f>
        <v/>
      </c>
      <c r="M3714" s="69" t="str">
        <f>IF(TimeSpend[[#This Row],[Personnel number]]&lt;&gt;"",VLOOKUP(TimeSpend[[#This Row],[Personnel number]],Users!A:B,2,0),"")</f>
        <v/>
      </c>
      <c r="N3714" s="69" t="str">
        <f>IF(TimeSpend[[#This Row],[Network Description]]&lt;&gt;"",VLOOKUP(TimeSpend[[#This Row],[Network Description]],Projects!A:C,3,0),"")</f>
        <v/>
      </c>
      <c r="O3714" s="69" t="str">
        <f>IF(TimeSpend[[#This Row],[Activity]]&lt;&gt;"",VLOOKUP(TimeSpend[[#This Row],[Activity]],Activity,2,FALSE),"")</f>
        <v/>
      </c>
    </row>
    <row r="3715" spans="3:15" ht="16.5" customHeight="1" x14ac:dyDescent="0.25">
      <c r="C3715" s="68" t="str">
        <f t="shared" si="61"/>
        <v/>
      </c>
      <c r="D3715" s="69" t="str">
        <f>IF(TimeSpend[[#This Row],[Network Description]]&lt;&gt;"",VLOOKUP(TimeSpend[[#This Row],[Network Description]],Projects!A:B,2,0),"")</f>
        <v/>
      </c>
      <c r="F3715" s="96"/>
      <c r="L3715" s="69" t="str">
        <f>IF(TimeSpend[[#This Row],[Personnel number]]&lt;&gt;"",Utilization!$J$2,"")</f>
        <v/>
      </c>
      <c r="M3715" s="69" t="str">
        <f>IF(TimeSpend[[#This Row],[Personnel number]]&lt;&gt;"",VLOOKUP(TimeSpend[[#This Row],[Personnel number]],Users!A:B,2,0),"")</f>
        <v/>
      </c>
      <c r="N3715" s="69" t="str">
        <f>IF(TimeSpend[[#This Row],[Network Description]]&lt;&gt;"",VLOOKUP(TimeSpend[[#This Row],[Network Description]],Projects!A:C,3,0),"")</f>
        <v/>
      </c>
      <c r="O3715" s="69" t="str">
        <f>IF(TimeSpend[[#This Row],[Activity]]&lt;&gt;"",VLOOKUP(TimeSpend[[#This Row],[Activity]],Activity,2,FALSE),"")</f>
        <v/>
      </c>
    </row>
    <row r="3716" spans="3:15" ht="16.5" customHeight="1" x14ac:dyDescent="0.25">
      <c r="C3716" s="68" t="str">
        <f t="shared" si="61"/>
        <v/>
      </c>
      <c r="D3716" s="69" t="str">
        <f>IF(TimeSpend[[#This Row],[Network Description]]&lt;&gt;"",VLOOKUP(TimeSpend[[#This Row],[Network Description]],Projects!A:B,2,0),"")</f>
        <v/>
      </c>
      <c r="F3716" s="96"/>
      <c r="L3716" s="69" t="str">
        <f>IF(TimeSpend[[#This Row],[Personnel number]]&lt;&gt;"",Utilization!$J$2,"")</f>
        <v/>
      </c>
      <c r="M3716" s="69" t="str">
        <f>IF(TimeSpend[[#This Row],[Personnel number]]&lt;&gt;"",VLOOKUP(TimeSpend[[#This Row],[Personnel number]],Users!A:B,2,0),"")</f>
        <v/>
      </c>
      <c r="N3716" s="69" t="str">
        <f>IF(TimeSpend[[#This Row],[Network Description]]&lt;&gt;"",VLOOKUP(TimeSpend[[#This Row],[Network Description]],Projects!A:C,3,0),"")</f>
        <v/>
      </c>
      <c r="O3716" s="69" t="str">
        <f>IF(TimeSpend[[#This Row],[Activity]]&lt;&gt;"",VLOOKUP(TimeSpend[[#This Row],[Activity]],Activity,2,FALSE),"")</f>
        <v/>
      </c>
    </row>
    <row r="3717" spans="3:15" ht="16.5" customHeight="1" x14ac:dyDescent="0.25">
      <c r="C3717" s="68" t="str">
        <f t="shared" si="61"/>
        <v/>
      </c>
      <c r="D3717" s="69" t="str">
        <f>IF(TimeSpend[[#This Row],[Network Description]]&lt;&gt;"",VLOOKUP(TimeSpend[[#This Row],[Network Description]],Projects!A:B,2,0),"")</f>
        <v/>
      </c>
      <c r="F3717" s="96"/>
      <c r="L3717" s="69" t="str">
        <f>IF(TimeSpend[[#This Row],[Personnel number]]&lt;&gt;"",Utilization!$J$2,"")</f>
        <v/>
      </c>
      <c r="M3717" s="69" t="str">
        <f>IF(TimeSpend[[#This Row],[Personnel number]]&lt;&gt;"",VLOOKUP(TimeSpend[[#This Row],[Personnel number]],Users!A:B,2,0),"")</f>
        <v/>
      </c>
      <c r="N3717" s="69" t="str">
        <f>IF(TimeSpend[[#This Row],[Network Description]]&lt;&gt;"",VLOOKUP(TimeSpend[[#This Row],[Network Description]],Projects!A:C,3,0),"")</f>
        <v/>
      </c>
      <c r="O3717" s="69" t="str">
        <f>IF(TimeSpend[[#This Row],[Activity]]&lt;&gt;"",VLOOKUP(TimeSpend[[#This Row],[Activity]],Activity,2,FALSE),"")</f>
        <v/>
      </c>
    </row>
    <row r="3718" spans="3:15" ht="16.5" customHeight="1" x14ac:dyDescent="0.25">
      <c r="C3718" s="68" t="str">
        <f t="shared" si="61"/>
        <v/>
      </c>
      <c r="D3718" s="69" t="str">
        <f>IF(TimeSpend[[#This Row],[Network Description]]&lt;&gt;"",VLOOKUP(TimeSpend[[#This Row],[Network Description]],Projects!A:B,2,0),"")</f>
        <v/>
      </c>
      <c r="F3718" s="96"/>
      <c r="L3718" s="69" t="str">
        <f>IF(TimeSpend[[#This Row],[Personnel number]]&lt;&gt;"",Utilization!$J$2,"")</f>
        <v/>
      </c>
      <c r="M3718" s="69" t="str">
        <f>IF(TimeSpend[[#This Row],[Personnel number]]&lt;&gt;"",VLOOKUP(TimeSpend[[#This Row],[Personnel number]],Users!A:B,2,0),"")</f>
        <v/>
      </c>
      <c r="N3718" s="69" t="str">
        <f>IF(TimeSpend[[#This Row],[Network Description]]&lt;&gt;"",VLOOKUP(TimeSpend[[#This Row],[Network Description]],Projects!A:C,3,0),"")</f>
        <v/>
      </c>
      <c r="O3718" s="69" t="str">
        <f>IF(TimeSpend[[#This Row],[Activity]]&lt;&gt;"",VLOOKUP(TimeSpend[[#This Row],[Activity]],Activity,2,FALSE),"")</f>
        <v/>
      </c>
    </row>
    <row r="3719" spans="3:15" ht="16.5" customHeight="1" x14ac:dyDescent="0.25">
      <c r="C3719" s="68" t="str">
        <f t="shared" si="61"/>
        <v/>
      </c>
      <c r="D3719" s="69" t="str">
        <f>IF(TimeSpend[[#This Row],[Network Description]]&lt;&gt;"",VLOOKUP(TimeSpend[[#This Row],[Network Description]],Projects!A:B,2,0),"")</f>
        <v/>
      </c>
      <c r="F3719" s="96"/>
      <c r="L3719" s="69" t="str">
        <f>IF(TimeSpend[[#This Row],[Personnel number]]&lt;&gt;"",Utilization!$J$2,"")</f>
        <v/>
      </c>
      <c r="M3719" s="69" t="str">
        <f>IF(TimeSpend[[#This Row],[Personnel number]]&lt;&gt;"",VLOOKUP(TimeSpend[[#This Row],[Personnel number]],Users!A:B,2,0),"")</f>
        <v/>
      </c>
      <c r="N3719" s="69" t="str">
        <f>IF(TimeSpend[[#This Row],[Network Description]]&lt;&gt;"",VLOOKUP(TimeSpend[[#This Row],[Network Description]],Projects!A:C,3,0),"")</f>
        <v/>
      </c>
      <c r="O3719" s="69" t="str">
        <f>IF(TimeSpend[[#This Row],[Activity]]&lt;&gt;"",VLOOKUP(TimeSpend[[#This Row],[Activity]],Activity,2,FALSE),"")</f>
        <v/>
      </c>
    </row>
    <row r="3720" spans="3:15" ht="16.5" customHeight="1" x14ac:dyDescent="0.25">
      <c r="C3720" s="68" t="str">
        <f t="shared" si="61"/>
        <v/>
      </c>
      <c r="D3720" s="69" t="str">
        <f>IF(TimeSpend[[#This Row],[Network Description]]&lt;&gt;"",VLOOKUP(TimeSpend[[#This Row],[Network Description]],Projects!A:B,2,0),"")</f>
        <v/>
      </c>
      <c r="F3720" s="96"/>
      <c r="L3720" s="69" t="str">
        <f>IF(TimeSpend[[#This Row],[Personnel number]]&lt;&gt;"",Utilization!$J$2,"")</f>
        <v/>
      </c>
      <c r="M3720" s="69" t="str">
        <f>IF(TimeSpend[[#This Row],[Personnel number]]&lt;&gt;"",VLOOKUP(TimeSpend[[#This Row],[Personnel number]],Users!A:B,2,0),"")</f>
        <v/>
      </c>
      <c r="N3720" s="69" t="str">
        <f>IF(TimeSpend[[#This Row],[Network Description]]&lt;&gt;"",VLOOKUP(TimeSpend[[#This Row],[Network Description]],Projects!A:C,3,0),"")</f>
        <v/>
      </c>
      <c r="O3720" s="69" t="str">
        <f>IF(TimeSpend[[#This Row],[Activity]]&lt;&gt;"",VLOOKUP(TimeSpend[[#This Row],[Activity]],Activity,2,FALSE),"")</f>
        <v/>
      </c>
    </row>
    <row r="3721" spans="3:15" ht="16.5" customHeight="1" x14ac:dyDescent="0.25">
      <c r="C3721" s="68" t="str">
        <f t="shared" si="61"/>
        <v/>
      </c>
      <c r="D3721" s="69" t="str">
        <f>IF(TimeSpend[[#This Row],[Network Description]]&lt;&gt;"",VLOOKUP(TimeSpend[[#This Row],[Network Description]],Projects!A:B,2,0),"")</f>
        <v/>
      </c>
      <c r="F3721" s="96"/>
      <c r="L3721" s="69" t="str">
        <f>IF(TimeSpend[[#This Row],[Personnel number]]&lt;&gt;"",Utilization!$J$2,"")</f>
        <v/>
      </c>
      <c r="M3721" s="69" t="str">
        <f>IF(TimeSpend[[#This Row],[Personnel number]]&lt;&gt;"",VLOOKUP(TimeSpend[[#This Row],[Personnel number]],Users!A:B,2,0),"")</f>
        <v/>
      </c>
      <c r="N3721" s="69" t="str">
        <f>IF(TimeSpend[[#This Row],[Network Description]]&lt;&gt;"",VLOOKUP(TimeSpend[[#This Row],[Network Description]],Projects!A:C,3,0),"")</f>
        <v/>
      </c>
      <c r="O3721" s="69" t="str">
        <f>IF(TimeSpend[[#This Row],[Activity]]&lt;&gt;"",VLOOKUP(TimeSpend[[#This Row],[Activity]],Activity,2,FALSE),"")</f>
        <v/>
      </c>
    </row>
    <row r="3722" spans="3:15" ht="16.5" customHeight="1" x14ac:dyDescent="0.25">
      <c r="C3722" s="68" t="str">
        <f t="shared" si="61"/>
        <v/>
      </c>
      <c r="D3722" s="69" t="str">
        <f>IF(TimeSpend[[#This Row],[Network Description]]&lt;&gt;"",VLOOKUP(TimeSpend[[#This Row],[Network Description]],Projects!A:B,2,0),"")</f>
        <v/>
      </c>
      <c r="F3722" s="96"/>
      <c r="L3722" s="69" t="str">
        <f>IF(TimeSpend[[#This Row],[Personnel number]]&lt;&gt;"",Utilization!$J$2,"")</f>
        <v/>
      </c>
      <c r="M3722" s="69" t="str">
        <f>IF(TimeSpend[[#This Row],[Personnel number]]&lt;&gt;"",VLOOKUP(TimeSpend[[#This Row],[Personnel number]],Users!A:B,2,0),"")</f>
        <v/>
      </c>
      <c r="N3722" s="69" t="str">
        <f>IF(TimeSpend[[#This Row],[Network Description]]&lt;&gt;"",VLOOKUP(TimeSpend[[#This Row],[Network Description]],Projects!A:C,3,0),"")</f>
        <v/>
      </c>
      <c r="O3722" s="69" t="str">
        <f>IF(TimeSpend[[#This Row],[Activity]]&lt;&gt;"",VLOOKUP(TimeSpend[[#This Row],[Activity]],Activity,2,FALSE),"")</f>
        <v/>
      </c>
    </row>
    <row r="3723" spans="3:15" ht="16.5" customHeight="1" x14ac:dyDescent="0.25">
      <c r="C3723" s="68" t="str">
        <f t="shared" si="61"/>
        <v/>
      </c>
      <c r="D3723" s="69" t="str">
        <f>IF(TimeSpend[[#This Row],[Network Description]]&lt;&gt;"",VLOOKUP(TimeSpend[[#This Row],[Network Description]],Projects!A:B,2,0),"")</f>
        <v/>
      </c>
      <c r="F3723" s="96"/>
      <c r="L3723" s="69" t="str">
        <f>IF(TimeSpend[[#This Row],[Personnel number]]&lt;&gt;"",Utilization!$J$2,"")</f>
        <v/>
      </c>
      <c r="M3723" s="69" t="str">
        <f>IF(TimeSpend[[#This Row],[Personnel number]]&lt;&gt;"",VLOOKUP(TimeSpend[[#This Row],[Personnel number]],Users!A:B,2,0),"")</f>
        <v/>
      </c>
      <c r="N3723" s="69" t="str">
        <f>IF(TimeSpend[[#This Row],[Network Description]]&lt;&gt;"",VLOOKUP(TimeSpend[[#This Row],[Network Description]],Projects!A:C,3,0),"")</f>
        <v/>
      </c>
      <c r="O3723" s="69" t="str">
        <f>IF(TimeSpend[[#This Row],[Activity]]&lt;&gt;"",VLOOKUP(TimeSpend[[#This Row],[Activity]],Activity,2,FALSE),"")</f>
        <v/>
      </c>
    </row>
    <row r="3724" spans="3:15" ht="16.5" customHeight="1" x14ac:dyDescent="0.25">
      <c r="C3724" s="68" t="str">
        <f t="shared" si="61"/>
        <v/>
      </c>
      <c r="D3724" s="69" t="str">
        <f>IF(TimeSpend[[#This Row],[Network Description]]&lt;&gt;"",VLOOKUP(TimeSpend[[#This Row],[Network Description]],Projects!A:B,2,0),"")</f>
        <v/>
      </c>
      <c r="F3724" s="96"/>
      <c r="L3724" s="69" t="str">
        <f>IF(TimeSpend[[#This Row],[Personnel number]]&lt;&gt;"",Utilization!$J$2,"")</f>
        <v/>
      </c>
      <c r="M3724" s="69" t="str">
        <f>IF(TimeSpend[[#This Row],[Personnel number]]&lt;&gt;"",VLOOKUP(TimeSpend[[#This Row],[Personnel number]],Users!A:B,2,0),"")</f>
        <v/>
      </c>
      <c r="N3724" s="69" t="str">
        <f>IF(TimeSpend[[#This Row],[Network Description]]&lt;&gt;"",VLOOKUP(TimeSpend[[#This Row],[Network Description]],Projects!A:C,3,0),"")</f>
        <v/>
      </c>
      <c r="O3724" s="69" t="str">
        <f>IF(TimeSpend[[#This Row],[Activity]]&lt;&gt;"",VLOOKUP(TimeSpend[[#This Row],[Activity]],Activity,2,FALSE),"")</f>
        <v/>
      </c>
    </row>
    <row r="3725" spans="3:15" ht="16.5" customHeight="1" x14ac:dyDescent="0.25">
      <c r="C3725" s="68" t="str">
        <f t="shared" si="61"/>
        <v/>
      </c>
      <c r="D3725" s="69" t="str">
        <f>IF(TimeSpend[[#This Row],[Network Description]]&lt;&gt;"",VLOOKUP(TimeSpend[[#This Row],[Network Description]],Projects!A:B,2,0),"")</f>
        <v/>
      </c>
      <c r="F3725" s="96"/>
      <c r="L3725" s="69" t="str">
        <f>IF(TimeSpend[[#This Row],[Personnel number]]&lt;&gt;"",Utilization!$J$2,"")</f>
        <v/>
      </c>
      <c r="M3725" s="69" t="str">
        <f>IF(TimeSpend[[#This Row],[Personnel number]]&lt;&gt;"",VLOOKUP(TimeSpend[[#This Row],[Personnel number]],Users!A:B,2,0),"")</f>
        <v/>
      </c>
      <c r="N3725" s="69" t="str">
        <f>IF(TimeSpend[[#This Row],[Network Description]]&lt;&gt;"",VLOOKUP(TimeSpend[[#This Row],[Network Description]],Projects!A:C,3,0),"")</f>
        <v/>
      </c>
      <c r="O3725" s="69" t="str">
        <f>IF(TimeSpend[[#This Row],[Activity]]&lt;&gt;"",VLOOKUP(TimeSpend[[#This Row],[Activity]],Activity,2,FALSE),"")</f>
        <v/>
      </c>
    </row>
    <row r="3726" spans="3:15" ht="16.5" customHeight="1" x14ac:dyDescent="0.25">
      <c r="C3726" s="68" t="str">
        <f t="shared" si="61"/>
        <v/>
      </c>
      <c r="D3726" s="69" t="str">
        <f>IF(TimeSpend[[#This Row],[Network Description]]&lt;&gt;"",VLOOKUP(TimeSpend[[#This Row],[Network Description]],Projects!A:B,2,0),"")</f>
        <v/>
      </c>
      <c r="F3726" s="96"/>
      <c r="L3726" s="69" t="str">
        <f>IF(TimeSpend[[#This Row],[Personnel number]]&lt;&gt;"",Utilization!$J$2,"")</f>
        <v/>
      </c>
      <c r="M3726" s="69" t="str">
        <f>IF(TimeSpend[[#This Row],[Personnel number]]&lt;&gt;"",VLOOKUP(TimeSpend[[#This Row],[Personnel number]],Users!A:B,2,0),"")</f>
        <v/>
      </c>
      <c r="N3726" s="69" t="str">
        <f>IF(TimeSpend[[#This Row],[Network Description]]&lt;&gt;"",VLOOKUP(TimeSpend[[#This Row],[Network Description]],Projects!A:C,3,0),"")</f>
        <v/>
      </c>
      <c r="O3726" s="69" t="str">
        <f>IF(TimeSpend[[#This Row],[Activity]]&lt;&gt;"",VLOOKUP(TimeSpend[[#This Row],[Activity]],Activity,2,FALSE),"")</f>
        <v/>
      </c>
    </row>
    <row r="3727" spans="3:15" ht="16.5" customHeight="1" x14ac:dyDescent="0.25">
      <c r="C3727" s="68" t="str">
        <f t="shared" si="61"/>
        <v/>
      </c>
      <c r="D3727" s="69" t="str">
        <f>IF(TimeSpend[[#This Row],[Network Description]]&lt;&gt;"",VLOOKUP(TimeSpend[[#This Row],[Network Description]],Projects!A:B,2,0),"")</f>
        <v/>
      </c>
      <c r="F3727" s="96"/>
      <c r="L3727" s="69" t="str">
        <f>IF(TimeSpend[[#This Row],[Personnel number]]&lt;&gt;"",Utilization!$J$2,"")</f>
        <v/>
      </c>
      <c r="M3727" s="69" t="str">
        <f>IF(TimeSpend[[#This Row],[Personnel number]]&lt;&gt;"",VLOOKUP(TimeSpend[[#This Row],[Personnel number]],Users!A:B,2,0),"")</f>
        <v/>
      </c>
      <c r="N3727" s="69" t="str">
        <f>IF(TimeSpend[[#This Row],[Network Description]]&lt;&gt;"",VLOOKUP(TimeSpend[[#This Row],[Network Description]],Projects!A:C,3,0),"")</f>
        <v/>
      </c>
      <c r="O3727" s="69" t="str">
        <f>IF(TimeSpend[[#This Row],[Activity]]&lt;&gt;"",VLOOKUP(TimeSpend[[#This Row],[Activity]],Activity,2,FALSE),"")</f>
        <v/>
      </c>
    </row>
    <row r="3728" spans="3:15" ht="16.5" customHeight="1" x14ac:dyDescent="0.25">
      <c r="C3728" s="68" t="str">
        <f t="shared" si="61"/>
        <v/>
      </c>
      <c r="D3728" s="69" t="str">
        <f>IF(TimeSpend[[#This Row],[Network Description]]&lt;&gt;"",VLOOKUP(TimeSpend[[#This Row],[Network Description]],Projects!A:B,2,0),"")</f>
        <v/>
      </c>
      <c r="F3728" s="96"/>
      <c r="L3728" s="69" t="str">
        <f>IF(TimeSpend[[#This Row],[Personnel number]]&lt;&gt;"",Utilization!$J$2,"")</f>
        <v/>
      </c>
      <c r="M3728" s="69" t="str">
        <f>IF(TimeSpend[[#This Row],[Personnel number]]&lt;&gt;"",VLOOKUP(TimeSpend[[#This Row],[Personnel number]],Users!A:B,2,0),"")</f>
        <v/>
      </c>
      <c r="N3728" s="69" t="str">
        <f>IF(TimeSpend[[#This Row],[Network Description]]&lt;&gt;"",VLOOKUP(TimeSpend[[#This Row],[Network Description]],Projects!A:C,3,0),"")</f>
        <v/>
      </c>
      <c r="O3728" s="69" t="str">
        <f>IF(TimeSpend[[#This Row],[Activity]]&lt;&gt;"",VLOOKUP(TimeSpend[[#This Row],[Activity]],Activity,2,FALSE),"")</f>
        <v/>
      </c>
    </row>
    <row r="3729" spans="1:15" ht="16.5" customHeight="1" x14ac:dyDescent="0.25">
      <c r="C3729" s="68" t="str">
        <f t="shared" si="61"/>
        <v/>
      </c>
      <c r="D3729" s="69" t="str">
        <f>IF(TimeSpend[[#This Row],[Network Description]]&lt;&gt;"",VLOOKUP(TimeSpend[[#This Row],[Network Description]],Projects!A:B,2,0),"")</f>
        <v/>
      </c>
      <c r="F3729" s="96"/>
      <c r="L3729" s="69" t="str">
        <f>IF(TimeSpend[[#This Row],[Personnel number]]&lt;&gt;"",Utilization!$J$2,"")</f>
        <v/>
      </c>
      <c r="M3729" s="69" t="str">
        <f>IF(TimeSpend[[#This Row],[Personnel number]]&lt;&gt;"",VLOOKUP(TimeSpend[[#This Row],[Personnel number]],Users!A:B,2,0),"")</f>
        <v/>
      </c>
      <c r="N3729" s="69" t="str">
        <f>IF(TimeSpend[[#This Row],[Network Description]]&lt;&gt;"",VLOOKUP(TimeSpend[[#This Row],[Network Description]],Projects!A:C,3,0),"")</f>
        <v/>
      </c>
      <c r="O3729" s="69" t="str">
        <f>IF(TimeSpend[[#This Row],[Activity]]&lt;&gt;"",VLOOKUP(TimeSpend[[#This Row],[Activity]],Activity,2,FALSE),"")</f>
        <v/>
      </c>
    </row>
    <row r="3730" spans="1:15" ht="16.5" customHeight="1" x14ac:dyDescent="0.25">
      <c r="C3730" s="68" t="str">
        <f t="shared" si="61"/>
        <v/>
      </c>
      <c r="D3730" s="69" t="str">
        <f>IF(TimeSpend[[#This Row],[Network Description]]&lt;&gt;"",VLOOKUP(TimeSpend[[#This Row],[Network Description]],Projects!A:B,2,0),"")</f>
        <v/>
      </c>
      <c r="F3730" s="96"/>
      <c r="L3730" s="69" t="str">
        <f>IF(TimeSpend[[#This Row],[Personnel number]]&lt;&gt;"",Utilization!$J$2,"")</f>
        <v/>
      </c>
      <c r="M3730" s="69" t="str">
        <f>IF(TimeSpend[[#This Row],[Personnel number]]&lt;&gt;"",VLOOKUP(TimeSpend[[#This Row],[Personnel number]],Users!A:B,2,0),"")</f>
        <v/>
      </c>
      <c r="N3730" s="69" t="str">
        <f>IF(TimeSpend[[#This Row],[Network Description]]&lt;&gt;"",VLOOKUP(TimeSpend[[#This Row],[Network Description]],Projects!A:C,3,0),"")</f>
        <v/>
      </c>
      <c r="O3730" s="69" t="str">
        <f>IF(TimeSpend[[#This Row],[Activity]]&lt;&gt;"",VLOOKUP(TimeSpend[[#This Row],[Activity]],Activity,2,FALSE),"")</f>
        <v/>
      </c>
    </row>
    <row r="3731" spans="1:15" ht="16.5" customHeight="1" x14ac:dyDescent="0.25">
      <c r="C3731" s="68" t="str">
        <f t="shared" si="61"/>
        <v/>
      </c>
      <c r="D3731" s="69" t="str">
        <f>IF(TimeSpend[[#This Row],[Network Description]]&lt;&gt;"",VLOOKUP(TimeSpend[[#This Row],[Network Description]],Projects!A:B,2,0),"")</f>
        <v/>
      </c>
      <c r="F3731" s="96"/>
      <c r="L3731" s="69" t="str">
        <f>IF(TimeSpend[[#This Row],[Personnel number]]&lt;&gt;"",Utilization!$J$2,"")</f>
        <v/>
      </c>
      <c r="M3731" s="69" t="str">
        <f>IF(TimeSpend[[#This Row],[Personnel number]]&lt;&gt;"",VLOOKUP(TimeSpend[[#This Row],[Personnel number]],Users!A:B,2,0),"")</f>
        <v/>
      </c>
      <c r="N3731" s="69" t="str">
        <f>IF(TimeSpend[[#This Row],[Network Description]]&lt;&gt;"",VLOOKUP(TimeSpend[[#This Row],[Network Description]],Projects!A:C,3,0),"")</f>
        <v/>
      </c>
      <c r="O3731" s="69" t="str">
        <f>IF(TimeSpend[[#This Row],[Activity]]&lt;&gt;"",VLOOKUP(TimeSpend[[#This Row],[Activity]],Activity,2,FALSE),"")</f>
        <v/>
      </c>
    </row>
    <row r="3732" spans="1:15" ht="16.5" customHeight="1" x14ac:dyDescent="0.25">
      <c r="C3732" s="68" t="str">
        <f t="shared" si="61"/>
        <v/>
      </c>
      <c r="D3732" s="69" t="str">
        <f>IF(TimeSpend[[#This Row],[Network Description]]&lt;&gt;"",VLOOKUP(TimeSpend[[#This Row],[Network Description]],Projects!A:B,2,0),"")</f>
        <v/>
      </c>
      <c r="F3732" s="96"/>
      <c r="L3732" s="69" t="str">
        <f>IF(TimeSpend[[#This Row],[Personnel number]]&lt;&gt;"",Utilization!$J$2,"")</f>
        <v/>
      </c>
      <c r="M3732" s="69" t="str">
        <f>IF(TimeSpend[[#This Row],[Personnel number]]&lt;&gt;"",VLOOKUP(TimeSpend[[#This Row],[Personnel number]],Users!A:B,2,0),"")</f>
        <v/>
      </c>
      <c r="N3732" s="69" t="str">
        <f>IF(TimeSpend[[#This Row],[Network Description]]&lt;&gt;"",VLOOKUP(TimeSpend[[#This Row],[Network Description]],Projects!A:C,3,0),"")</f>
        <v/>
      </c>
      <c r="O3732" s="69" t="str">
        <f>IF(TimeSpend[[#This Row],[Activity]]&lt;&gt;"",VLOOKUP(TimeSpend[[#This Row],[Activity]],Activity,2,FALSE),"")</f>
        <v/>
      </c>
    </row>
    <row r="3733" spans="1:15" ht="16.5" customHeight="1" x14ac:dyDescent="0.25">
      <c r="C3733" s="68" t="str">
        <f t="shared" si="61"/>
        <v/>
      </c>
      <c r="D3733" s="69" t="str">
        <f>IF(TimeSpend[[#This Row],[Network Description]]&lt;&gt;"",VLOOKUP(TimeSpend[[#This Row],[Network Description]],Projects!A:B,2,0),"")</f>
        <v/>
      </c>
      <c r="F3733" s="96"/>
      <c r="L3733" s="69" t="str">
        <f>IF(TimeSpend[[#This Row],[Personnel number]]&lt;&gt;"",Utilization!$J$2,"")</f>
        <v/>
      </c>
      <c r="M3733" s="69" t="str">
        <f>IF(TimeSpend[[#This Row],[Personnel number]]&lt;&gt;"",VLOOKUP(TimeSpend[[#This Row],[Personnel number]],Users!A:B,2,0),"")</f>
        <v/>
      </c>
      <c r="N3733" s="69" t="str">
        <f>IF(TimeSpend[[#This Row],[Network Description]]&lt;&gt;"",VLOOKUP(TimeSpend[[#This Row],[Network Description]],Projects!A:C,3,0),"")</f>
        <v/>
      </c>
      <c r="O3733" s="69" t="str">
        <f>IF(TimeSpend[[#This Row],[Activity]]&lt;&gt;"",VLOOKUP(TimeSpend[[#This Row],[Activity]],Activity,2,FALSE),"")</f>
        <v/>
      </c>
    </row>
    <row r="3734" spans="1:15" ht="16.5" customHeight="1" x14ac:dyDescent="0.25">
      <c r="C3734" s="68" t="str">
        <f t="shared" si="61"/>
        <v/>
      </c>
      <c r="D3734" s="69" t="str">
        <f>IF(TimeSpend[[#This Row],[Network Description]]&lt;&gt;"",VLOOKUP(TimeSpend[[#This Row],[Network Description]],Projects!A:B,2,0),"")</f>
        <v/>
      </c>
      <c r="F3734" s="96"/>
      <c r="L3734" s="69" t="str">
        <f>IF(TimeSpend[[#This Row],[Personnel number]]&lt;&gt;"",Utilization!$J$2,"")</f>
        <v/>
      </c>
      <c r="M3734" s="69" t="str">
        <f>IF(TimeSpend[[#This Row],[Personnel number]]&lt;&gt;"",VLOOKUP(TimeSpend[[#This Row],[Personnel number]],Users!A:B,2,0),"")</f>
        <v/>
      </c>
      <c r="N3734" s="69" t="str">
        <f>IF(TimeSpend[[#This Row],[Network Description]]&lt;&gt;"",VLOOKUP(TimeSpend[[#This Row],[Network Description]],Projects!A:C,3,0),"")</f>
        <v/>
      </c>
      <c r="O3734" s="69" t="str">
        <f>IF(TimeSpend[[#This Row],[Activity]]&lt;&gt;"",VLOOKUP(TimeSpend[[#This Row],[Activity]],Activity,2,FALSE),"")</f>
        <v/>
      </c>
    </row>
    <row r="3735" spans="1:15" ht="16.5" customHeight="1" x14ac:dyDescent="0.25">
      <c r="C3735" s="68" t="str">
        <f t="shared" si="61"/>
        <v/>
      </c>
      <c r="D3735" s="69" t="str">
        <f>IF(TimeSpend[[#This Row],[Network Description]]&lt;&gt;"",VLOOKUP(TimeSpend[[#This Row],[Network Description]],Projects!A:B,2,0),"")</f>
        <v/>
      </c>
      <c r="F3735" s="96"/>
      <c r="L3735" s="69" t="str">
        <f>IF(TimeSpend[[#This Row],[Personnel number]]&lt;&gt;"",Utilization!$J$2,"")</f>
        <v/>
      </c>
      <c r="M3735" s="69" t="str">
        <f>IF(TimeSpend[[#This Row],[Personnel number]]&lt;&gt;"",VLOOKUP(TimeSpend[[#This Row],[Personnel number]],Users!A:B,2,0),"")</f>
        <v/>
      </c>
      <c r="N3735" s="69" t="str">
        <f>IF(TimeSpend[[#This Row],[Network Description]]&lt;&gt;"",VLOOKUP(TimeSpend[[#This Row],[Network Description]],Projects!A:C,3,0),"")</f>
        <v/>
      </c>
      <c r="O3735" s="69" t="str">
        <f>IF(TimeSpend[[#This Row],[Activity]]&lt;&gt;"",VLOOKUP(TimeSpend[[#This Row],[Activity]],Activity,2,FALSE),"")</f>
        <v/>
      </c>
    </row>
    <row r="3736" spans="1:15" ht="16.5" customHeight="1" x14ac:dyDescent="0.25">
      <c r="C3736" s="68" t="str">
        <f t="shared" si="61"/>
        <v/>
      </c>
      <c r="D3736" s="69" t="str">
        <f>IF(TimeSpend[[#This Row],[Network Description]]&lt;&gt;"",VLOOKUP(TimeSpend[[#This Row],[Network Description]],Projects!A:B,2,0),"")</f>
        <v/>
      </c>
      <c r="F3736" s="96"/>
      <c r="L3736" s="69" t="str">
        <f>IF(TimeSpend[[#This Row],[Personnel number]]&lt;&gt;"",Utilization!$J$2,"")</f>
        <v/>
      </c>
      <c r="M3736" s="69" t="str">
        <f>IF(TimeSpend[[#This Row],[Personnel number]]&lt;&gt;"",VLOOKUP(TimeSpend[[#This Row],[Personnel number]],Users!A:B,2,0),"")</f>
        <v/>
      </c>
      <c r="N3736" s="69" t="str">
        <f>IF(TimeSpend[[#This Row],[Network Description]]&lt;&gt;"",VLOOKUP(TimeSpend[[#This Row],[Network Description]],Projects!A:C,3,0),"")</f>
        <v/>
      </c>
      <c r="O3736" s="69" t="str">
        <f>IF(TimeSpend[[#This Row],[Activity]]&lt;&gt;"",VLOOKUP(TimeSpend[[#This Row],[Activity]],Activity,2,FALSE),"")</f>
        <v/>
      </c>
    </row>
    <row r="3737" spans="1:15" ht="16.5" customHeight="1" x14ac:dyDescent="0.25">
      <c r="C3737" s="68" t="str">
        <f t="shared" si="61"/>
        <v/>
      </c>
      <c r="D3737" s="69" t="str">
        <f>IF(TimeSpend[[#This Row],[Network Description]]&lt;&gt;"",VLOOKUP(TimeSpend[[#This Row],[Network Description]],Projects!A:B,2,0),"")</f>
        <v/>
      </c>
      <c r="F3737" s="96"/>
      <c r="L3737" s="69" t="str">
        <f>IF(TimeSpend[[#This Row],[Personnel number]]&lt;&gt;"",Utilization!$J$2,"")</f>
        <v/>
      </c>
      <c r="M3737" s="69" t="str">
        <f>IF(TimeSpend[[#This Row],[Personnel number]]&lt;&gt;"",VLOOKUP(TimeSpend[[#This Row],[Personnel number]],Users!A:B,2,0),"")</f>
        <v/>
      </c>
      <c r="N3737" s="69" t="str">
        <f>IF(TimeSpend[[#This Row],[Network Description]]&lt;&gt;"",VLOOKUP(TimeSpend[[#This Row],[Network Description]],Projects!A:C,3,0),"")</f>
        <v/>
      </c>
      <c r="O3737" s="69" t="str">
        <f>IF(TimeSpend[[#This Row],[Activity]]&lt;&gt;"",VLOOKUP(TimeSpend[[#This Row],[Activity]],Activity,2,FALSE),"")</f>
        <v/>
      </c>
    </row>
    <row r="3738" spans="1:15" ht="16.5" customHeight="1" x14ac:dyDescent="0.25">
      <c r="C3738" s="68" t="str">
        <f t="shared" si="61"/>
        <v/>
      </c>
      <c r="D3738" s="69" t="str">
        <f>IF(TimeSpend[[#This Row],[Network Description]]&lt;&gt;"",VLOOKUP(TimeSpend[[#This Row],[Network Description]],Projects!A:B,2,0),"")</f>
        <v/>
      </c>
      <c r="F3738" s="96"/>
      <c r="L3738" s="69" t="str">
        <f>IF(TimeSpend[[#This Row],[Personnel number]]&lt;&gt;"",Utilization!$J$2,"")</f>
        <v/>
      </c>
      <c r="M3738" s="69" t="str">
        <f>IF(TimeSpend[[#This Row],[Personnel number]]&lt;&gt;"",VLOOKUP(TimeSpend[[#This Row],[Personnel number]],Users!A:B,2,0),"")</f>
        <v/>
      </c>
      <c r="N3738" s="69" t="str">
        <f>IF(TimeSpend[[#This Row],[Network Description]]&lt;&gt;"",VLOOKUP(TimeSpend[[#This Row],[Network Description]],Projects!A:C,3,0),"")</f>
        <v/>
      </c>
      <c r="O3738" s="69" t="str">
        <f>IF(TimeSpend[[#This Row],[Activity]]&lt;&gt;"",VLOOKUP(TimeSpend[[#This Row],[Activity]],Activity,2,FALSE),"")</f>
        <v/>
      </c>
    </row>
    <row r="3739" spans="1:15" ht="16.5" customHeight="1" x14ac:dyDescent="0.25">
      <c r="C3739" s="68" t="str">
        <f t="shared" si="61"/>
        <v/>
      </c>
      <c r="D3739" s="69" t="str">
        <f>IF(TimeSpend[[#This Row],[Network Description]]&lt;&gt;"",VLOOKUP(TimeSpend[[#This Row],[Network Description]],Projects!A:B,2,0),"")</f>
        <v/>
      </c>
      <c r="F3739" s="96"/>
      <c r="L3739" s="69" t="str">
        <f>IF(TimeSpend[[#This Row],[Personnel number]]&lt;&gt;"",Utilization!$J$2,"")</f>
        <v/>
      </c>
      <c r="M3739" s="69" t="str">
        <f>IF(TimeSpend[[#This Row],[Personnel number]]&lt;&gt;"",VLOOKUP(TimeSpend[[#This Row],[Personnel number]],Users!A:B,2,0),"")</f>
        <v/>
      </c>
      <c r="N3739" s="69" t="str">
        <f>IF(TimeSpend[[#This Row],[Network Description]]&lt;&gt;"",VLOOKUP(TimeSpend[[#This Row],[Network Description]],Projects!A:C,3,0),"")</f>
        <v/>
      </c>
      <c r="O3739" s="69" t="str">
        <f>IF(TimeSpend[[#This Row],[Activity]]&lt;&gt;"",VLOOKUP(TimeSpend[[#This Row],[Activity]],Activity,2,FALSE),"")</f>
        <v/>
      </c>
    </row>
    <row r="3740" spans="1:15" ht="16.5" customHeight="1" x14ac:dyDescent="0.25">
      <c r="C3740" s="68" t="str">
        <f t="shared" si="61"/>
        <v/>
      </c>
      <c r="D3740" s="69" t="str">
        <f>IF(TimeSpend[[#This Row],[Network Description]]&lt;&gt;"",VLOOKUP(TimeSpend[[#This Row],[Network Description]],Projects!A:B,2,0),"")</f>
        <v/>
      </c>
      <c r="F3740" s="96"/>
      <c r="L3740" s="69" t="str">
        <f>IF(TimeSpend[[#This Row],[Personnel number]]&lt;&gt;"",Utilization!$J$2,"")</f>
        <v/>
      </c>
      <c r="M3740" s="69" t="str">
        <f>IF(TimeSpend[[#This Row],[Personnel number]]&lt;&gt;"",VLOOKUP(TimeSpend[[#This Row],[Personnel number]],Users!A:B,2,0),"")</f>
        <v/>
      </c>
      <c r="N3740" s="69" t="str">
        <f>IF(TimeSpend[[#This Row],[Network Description]]&lt;&gt;"",VLOOKUP(TimeSpend[[#This Row],[Network Description]],Projects!A:C,3,0),"")</f>
        <v/>
      </c>
      <c r="O3740" s="69" t="str">
        <f>IF(TimeSpend[[#This Row],[Activity]]&lt;&gt;"",VLOOKUP(TimeSpend[[#This Row],[Activity]],Activity,2,FALSE),"")</f>
        <v/>
      </c>
    </row>
    <row r="3741" spans="1:15" ht="16.5" customHeight="1" x14ac:dyDescent="0.25">
      <c r="C3741" s="68" t="str">
        <f t="shared" si="61"/>
        <v/>
      </c>
      <c r="D3741" s="69" t="str">
        <f>IF(TimeSpend[[#This Row],[Network Description]]&lt;&gt;"",VLOOKUP(TimeSpend[[#This Row],[Network Description]],Projects!A:B,2,0),"")</f>
        <v/>
      </c>
      <c r="F3741" s="96"/>
      <c r="L3741" s="69" t="str">
        <f>IF(TimeSpend[[#This Row],[Personnel number]]&lt;&gt;"",Utilization!$J$2,"")</f>
        <v/>
      </c>
      <c r="M3741" s="69" t="str">
        <f>IF(TimeSpend[[#This Row],[Personnel number]]&lt;&gt;"",VLOOKUP(TimeSpend[[#This Row],[Personnel number]],Users!A:B,2,0),"")</f>
        <v/>
      </c>
      <c r="N3741" s="69" t="str">
        <f>IF(TimeSpend[[#This Row],[Network Description]]&lt;&gt;"",VLOOKUP(TimeSpend[[#This Row],[Network Description]],Projects!A:C,3,0),"")</f>
        <v/>
      </c>
      <c r="O3741" s="69" t="str">
        <f>IF(TimeSpend[[#This Row],[Activity]]&lt;&gt;"",VLOOKUP(TimeSpend[[#This Row],[Activity]],Activity,2,FALSE),"")</f>
        <v/>
      </c>
    </row>
    <row r="3742" spans="1:15" ht="16.5" customHeight="1" x14ac:dyDescent="0.25">
      <c r="C3742" s="68" t="str">
        <f t="shared" si="61"/>
        <v/>
      </c>
      <c r="D3742" s="69" t="str">
        <f>IF(TimeSpend[[#This Row],[Network Description]]&lt;&gt;"",VLOOKUP(TimeSpend[[#This Row],[Network Description]],Projects!A:B,2,0),"")</f>
        <v/>
      </c>
      <c r="F3742" s="96"/>
      <c r="L3742" s="69" t="str">
        <f>IF(TimeSpend[[#This Row],[Personnel number]]&lt;&gt;"",Utilization!$J$2,"")</f>
        <v/>
      </c>
      <c r="M3742" s="69" t="str">
        <f>IF(TimeSpend[[#This Row],[Personnel number]]&lt;&gt;"",VLOOKUP(TimeSpend[[#This Row],[Personnel number]],Users!A:B,2,0),"")</f>
        <v/>
      </c>
      <c r="N3742" s="69" t="str">
        <f>IF(TimeSpend[[#This Row],[Network Description]]&lt;&gt;"",VLOOKUP(TimeSpend[[#This Row],[Network Description]],Projects!A:C,3,0),"")</f>
        <v/>
      </c>
      <c r="O3742" s="69" t="str">
        <f>IF(TimeSpend[[#This Row],[Activity]]&lt;&gt;"",VLOOKUP(TimeSpend[[#This Row],[Activity]],Activity,2,FALSE),"")</f>
        <v/>
      </c>
    </row>
    <row r="3743" spans="1:15" ht="16.5" customHeight="1" x14ac:dyDescent="0.25">
      <c r="C3743" s="68" t="str">
        <f t="shared" si="61"/>
        <v/>
      </c>
      <c r="D3743" s="69" t="str">
        <f>IF(TimeSpend[[#This Row],[Network Description]]&lt;&gt;"",VLOOKUP(TimeSpend[[#This Row],[Network Description]],Projects!A:B,2,0),"")</f>
        <v/>
      </c>
      <c r="F3743" s="96"/>
      <c r="L3743" s="69" t="str">
        <f>IF(TimeSpend[[#This Row],[Personnel number]]&lt;&gt;"",Utilization!$J$2,"")</f>
        <v/>
      </c>
      <c r="M3743" s="69" t="str">
        <f>IF(TimeSpend[[#This Row],[Personnel number]]&lt;&gt;"",VLOOKUP(TimeSpend[[#This Row],[Personnel number]],Users!A:B,2,0),"")</f>
        <v/>
      </c>
      <c r="N3743" s="69" t="str">
        <f>IF(TimeSpend[[#This Row],[Network Description]]&lt;&gt;"",VLOOKUP(TimeSpend[[#This Row],[Network Description]],Projects!A:C,3,0),"")</f>
        <v/>
      </c>
      <c r="O3743" s="69" t="str">
        <f>IF(TimeSpend[[#This Row],[Activity]]&lt;&gt;"",VLOOKUP(TimeSpend[[#This Row],[Activity]],Activity,2,FALSE),"")</f>
        <v/>
      </c>
    </row>
    <row r="3744" spans="1:15" ht="16.5" customHeight="1" x14ac:dyDescent="0.25">
      <c r="A3744" s="100" t="s">
        <v>340</v>
      </c>
      <c r="B3744" s="101">
        <f>Utilization!$G$2</f>
        <v>45561</v>
      </c>
      <c r="C3744" s="68" t="str">
        <f t="shared" si="61"/>
        <v/>
      </c>
      <c r="D3744" s="69" t="str">
        <f>IF(TimeSpend[[#This Row],[Network Description]]&lt;&gt;"",VLOOKUP(TimeSpend[[#This Row],[Network Description]],Projects!A:B,2,0),"")</f>
        <v>BPC_INT</v>
      </c>
      <c r="E3744" s="100" t="s">
        <v>16</v>
      </c>
      <c r="F3744" s="102" t="s">
        <v>17</v>
      </c>
      <c r="G3744" s="100" t="s">
        <v>341</v>
      </c>
      <c r="H3744" s="103">
        <v>0.33333333333333331</v>
      </c>
      <c r="I3744" s="103">
        <v>0.33333333333333331</v>
      </c>
      <c r="J3744" s="100" t="s">
        <v>342</v>
      </c>
      <c r="K3744" s="100"/>
      <c r="L3744" s="69" t="str">
        <f>IF(TimeSpend[[#This Row],[Personnel number]]&lt;&gt;"",Utilization!$J$2,"")</f>
        <v>10/2024</v>
      </c>
      <c r="M3744" s="69" t="str">
        <f>IF(TimeSpend[[#This Row],[Personnel number]]&lt;&gt;"",VLOOKUP(TimeSpend[[#This Row],[Personnel number]],Users!A:B,2,0),"")</f>
        <v>Navrátil Tomáš</v>
      </c>
      <c r="N3744" s="69" t="str">
        <f>IF(TimeSpend[[#This Row],[Network Description]]&lt;&gt;"",VLOOKUP(TimeSpend[[#This Row],[Network Description]],Projects!A:C,3,0),"")</f>
        <v>INT</v>
      </c>
      <c r="O3744" s="69" t="str">
        <f>IF(TimeSpend[[#This Row],[Activity]]&lt;&gt;"",VLOOKUP(TimeSpend[[#This Row],[Activity]],Activity,2,FALSE),"")</f>
        <v>No</v>
      </c>
    </row>
    <row r="3745" spans="1:15" ht="16.5" customHeight="1" x14ac:dyDescent="0.25">
      <c r="A3745" s="100" t="s">
        <v>343</v>
      </c>
      <c r="B3745" s="101">
        <f>Utilization!$G$2</f>
        <v>45561</v>
      </c>
      <c r="C3745" s="68" t="str">
        <f t="shared" si="61"/>
        <v/>
      </c>
      <c r="D3745" s="69" t="str">
        <f>IF(TimeSpend[[#This Row],[Network Description]]&lt;&gt;"",VLOOKUP(TimeSpend[[#This Row],[Network Description]],Projects!A:B,2,0),"")</f>
        <v>BPC_CR</v>
      </c>
      <c r="E3745" s="100" t="s">
        <v>159</v>
      </c>
      <c r="F3745" s="102" t="s">
        <v>17</v>
      </c>
      <c r="G3745" s="100" t="s">
        <v>341</v>
      </c>
      <c r="H3745" s="103">
        <v>0.33333333333333331</v>
      </c>
      <c r="I3745" s="103">
        <v>0.33333333333333331</v>
      </c>
      <c r="J3745" s="100" t="s">
        <v>342</v>
      </c>
      <c r="K3745" s="100"/>
      <c r="L3745" s="69" t="str">
        <f>IF(TimeSpend[[#This Row],[Personnel number]]&lt;&gt;"",Utilization!$J$2,"")</f>
        <v>10/2024</v>
      </c>
      <c r="M3745" s="69" t="str">
        <f>IF(TimeSpend[[#This Row],[Personnel number]]&lt;&gt;"",VLOOKUP(TimeSpend[[#This Row],[Personnel number]],Users!A:B,2,0),"")</f>
        <v>Slabotinský Miloš</v>
      </c>
      <c r="N3745" s="69" t="str">
        <f>IF(TimeSpend[[#This Row],[Network Description]]&lt;&gt;"",VLOOKUP(TimeSpend[[#This Row],[Network Description]],Projects!A:C,3,0),"")</f>
        <v>CRQ</v>
      </c>
      <c r="O3745" s="69" t="str">
        <f>IF(TimeSpend[[#This Row],[Activity]]&lt;&gt;"",VLOOKUP(TimeSpend[[#This Row],[Activity]],Activity,2,FALSE),"")</f>
        <v>No</v>
      </c>
    </row>
    <row r="3746" spans="1:15" ht="16.5" customHeight="1" x14ac:dyDescent="0.25">
      <c r="A3746" s="100" t="s">
        <v>15</v>
      </c>
      <c r="B3746" s="101">
        <f>Utilization!$G$2</f>
        <v>45561</v>
      </c>
      <c r="C3746" s="68" t="str">
        <f t="shared" si="61"/>
        <v/>
      </c>
      <c r="D3746" s="69" t="str">
        <f>IF(TimeSpend[[#This Row],[Network Description]]&lt;&gt;"",VLOOKUP(TimeSpend[[#This Row],[Network Description]],Projects!A:B,2,0),"")</f>
        <v>BPC_INC</v>
      </c>
      <c r="E3746" s="100" t="s">
        <v>48</v>
      </c>
      <c r="F3746" s="102" t="s">
        <v>17</v>
      </c>
      <c r="G3746" s="100" t="s">
        <v>341</v>
      </c>
      <c r="H3746" s="103">
        <v>0.33333333333333331</v>
      </c>
      <c r="I3746" s="103">
        <v>0.33333333333333331</v>
      </c>
      <c r="J3746" s="100" t="s">
        <v>342</v>
      </c>
      <c r="K3746" s="100"/>
      <c r="L3746" s="69" t="str">
        <f>IF(TimeSpend[[#This Row],[Personnel number]]&lt;&gt;"",Utilization!$J$2,"")</f>
        <v>10/2024</v>
      </c>
      <c r="M3746" s="69" t="str">
        <f>IF(TimeSpend[[#This Row],[Personnel number]]&lt;&gt;"",VLOOKUP(TimeSpend[[#This Row],[Personnel number]],Users!A:B,2,0),"")</f>
        <v>Klimas Radovan</v>
      </c>
      <c r="N3746" s="69" t="str">
        <f>IF(TimeSpend[[#This Row],[Network Description]]&lt;&gt;"",VLOOKUP(TimeSpend[[#This Row],[Network Description]],Projects!A:C,3,0),"")</f>
        <v>INC</v>
      </c>
      <c r="O3746" s="69" t="str">
        <f>IF(TimeSpend[[#This Row],[Activity]]&lt;&gt;"",VLOOKUP(TimeSpend[[#This Row],[Activity]],Activity,2,FALSE),"")</f>
        <v>No</v>
      </c>
    </row>
    <row r="3747" spans="1:15" ht="16.5" customHeight="1" x14ac:dyDescent="0.25">
      <c r="A3747" s="100" t="s">
        <v>176</v>
      </c>
      <c r="B3747" s="101">
        <f>Utilization!$G$2</f>
        <v>45561</v>
      </c>
      <c r="C3747" s="68" t="str">
        <f t="shared" si="61"/>
        <v/>
      </c>
      <c r="D3747" s="69">
        <f>IF(TimeSpend[[#This Row],[Network Description]]&lt;&gt;"",VLOOKUP(TimeSpend[[#This Row],[Network Description]],Projects!A:B,2,0),"")</f>
        <v>60000370</v>
      </c>
      <c r="E3747" s="100" t="s">
        <v>40</v>
      </c>
      <c r="F3747" s="102" t="s">
        <v>17</v>
      </c>
      <c r="G3747" s="100" t="s">
        <v>341</v>
      </c>
      <c r="H3747" s="103">
        <v>0.33333333333333331</v>
      </c>
      <c r="I3747" s="103">
        <v>0.33333333333333331</v>
      </c>
      <c r="J3747" s="100" t="s">
        <v>342</v>
      </c>
      <c r="K3747" s="100"/>
      <c r="L3747" s="69" t="str">
        <f>IF(TimeSpend[[#This Row],[Personnel number]]&lt;&gt;"",Utilization!$J$2,"")</f>
        <v>10/2024</v>
      </c>
      <c r="M3747" s="69" t="str">
        <f>IF(TimeSpend[[#This Row],[Personnel number]]&lt;&gt;"",VLOOKUP(TimeSpend[[#This Row],[Personnel number]],Users!A:B,2,0),"")</f>
        <v>Adamec Jiří</v>
      </c>
      <c r="N3747" s="69" t="str">
        <f>IF(TimeSpend[[#This Row],[Network Description]]&lt;&gt;"",VLOOKUP(TimeSpend[[#This Row],[Network Description]],Projects!A:C,3,0),"")</f>
        <v>PROJECT</v>
      </c>
      <c r="O3747" s="69" t="str">
        <f>IF(TimeSpend[[#This Row],[Activity]]&lt;&gt;"",VLOOKUP(TimeSpend[[#This Row],[Activity]],Activity,2,FALSE),"")</f>
        <v>No</v>
      </c>
    </row>
    <row r="3748" spans="1:15" ht="16.5" customHeight="1" x14ac:dyDescent="0.25">
      <c r="A3748" s="100" t="s">
        <v>344</v>
      </c>
      <c r="B3748" s="101">
        <f>Utilization!$G$2</f>
        <v>45561</v>
      </c>
      <c r="C3748" s="68" t="str">
        <f t="shared" si="61"/>
        <v/>
      </c>
      <c r="D3748" s="69" t="str">
        <f>IF(TimeSpend[[#This Row],[Network Description]]&lt;&gt;"",VLOOKUP(TimeSpend[[#This Row],[Network Description]],Projects!A:B,2,0),"")</f>
        <v>BPC_INT</v>
      </c>
      <c r="E3748" s="100" t="s">
        <v>16</v>
      </c>
      <c r="F3748" s="102" t="s">
        <v>17</v>
      </c>
      <c r="G3748" s="100" t="s">
        <v>341</v>
      </c>
      <c r="H3748" s="103">
        <v>0.33333333333333331</v>
      </c>
      <c r="I3748" s="103">
        <v>0.33333333333333331</v>
      </c>
      <c r="J3748" s="100" t="s">
        <v>342</v>
      </c>
      <c r="K3748" s="100"/>
      <c r="L3748" s="69" t="str">
        <f>IF(TimeSpend[[#This Row],[Personnel number]]&lt;&gt;"",Utilization!$J$2,"")</f>
        <v>10/2024</v>
      </c>
      <c r="M3748" s="69" t="str">
        <f>IF(TimeSpend[[#This Row],[Personnel number]]&lt;&gt;"",VLOOKUP(TimeSpend[[#This Row],[Personnel number]],Users!A:B,2,0),"")</f>
        <v>Dokulil Tomas</v>
      </c>
      <c r="N3748" s="69" t="str">
        <f>IF(TimeSpend[[#This Row],[Network Description]]&lt;&gt;"",VLOOKUP(TimeSpend[[#This Row],[Network Description]],Projects!A:C,3,0),"")</f>
        <v>INT</v>
      </c>
      <c r="O3748" s="69" t="str">
        <f>IF(TimeSpend[[#This Row],[Activity]]&lt;&gt;"",VLOOKUP(TimeSpend[[#This Row],[Activity]],Activity,2,FALSE),"")</f>
        <v>No</v>
      </c>
    </row>
    <row r="3749" spans="1:15" ht="16.5" customHeight="1" x14ac:dyDescent="0.25">
      <c r="A3749" s="100" t="s">
        <v>345</v>
      </c>
      <c r="B3749" s="101">
        <f>Utilization!$G$2</f>
        <v>45561</v>
      </c>
      <c r="C3749" s="68" t="str">
        <f t="shared" si="61"/>
        <v/>
      </c>
      <c r="D3749" s="69" t="str">
        <f>IF(TimeSpend[[#This Row],[Network Description]]&lt;&gt;"",VLOOKUP(TimeSpend[[#This Row],[Network Description]],Projects!A:B,2,0),"")</f>
        <v>BPC_CR</v>
      </c>
      <c r="E3749" s="100" t="s">
        <v>159</v>
      </c>
      <c r="F3749" s="102" t="s">
        <v>17</v>
      </c>
      <c r="G3749" s="100" t="s">
        <v>341</v>
      </c>
      <c r="H3749" s="103">
        <v>0.33333333333333331</v>
      </c>
      <c r="I3749" s="103">
        <v>0.33333333333333331</v>
      </c>
      <c r="J3749" s="100" t="s">
        <v>342</v>
      </c>
      <c r="K3749" s="100"/>
      <c r="L3749" s="69" t="str">
        <f>IF(TimeSpend[[#This Row],[Personnel number]]&lt;&gt;"",Utilization!$J$2,"")</f>
        <v>10/2024</v>
      </c>
      <c r="M3749" s="69" t="str">
        <f>IF(TimeSpend[[#This Row],[Personnel number]]&lt;&gt;"",VLOOKUP(TimeSpend[[#This Row],[Personnel number]],Users!A:B,2,0),"")</f>
        <v>Liška Miroslav</v>
      </c>
      <c r="N3749" s="69" t="str">
        <f>IF(TimeSpend[[#This Row],[Network Description]]&lt;&gt;"",VLOOKUP(TimeSpend[[#This Row],[Network Description]],Projects!A:C,3,0),"")</f>
        <v>CRQ</v>
      </c>
      <c r="O3749" s="69" t="str">
        <f>IF(TimeSpend[[#This Row],[Activity]]&lt;&gt;"",VLOOKUP(TimeSpend[[#This Row],[Activity]],Activity,2,FALSE),"")</f>
        <v>No</v>
      </c>
    </row>
    <row r="3750" spans="1:15" ht="16.5" customHeight="1" x14ac:dyDescent="0.25">
      <c r="A3750" s="100" t="s">
        <v>346</v>
      </c>
      <c r="B3750" s="101">
        <f>Utilization!$G$2</f>
        <v>45561</v>
      </c>
      <c r="C3750" s="68" t="str">
        <f t="shared" si="61"/>
        <v/>
      </c>
      <c r="D3750" s="69" t="str">
        <f>IF(TimeSpend[[#This Row],[Network Description]]&lt;&gt;"",VLOOKUP(TimeSpend[[#This Row],[Network Description]],Projects!A:B,2,0),"")</f>
        <v>BPC_CR</v>
      </c>
      <c r="E3750" s="100" t="s">
        <v>159</v>
      </c>
      <c r="F3750" s="102" t="s">
        <v>17</v>
      </c>
      <c r="G3750" s="100" t="s">
        <v>341</v>
      </c>
      <c r="H3750" s="103">
        <v>0.33333333333333331</v>
      </c>
      <c r="I3750" s="103">
        <v>0.33333333333333331</v>
      </c>
      <c r="J3750" s="100" t="s">
        <v>342</v>
      </c>
      <c r="K3750" s="100"/>
      <c r="L3750" s="69" t="str">
        <f>IF(TimeSpend[[#This Row],[Personnel number]]&lt;&gt;"",Utilization!$J$2,"")</f>
        <v>10/2024</v>
      </c>
      <c r="M3750" s="69" t="str">
        <f>IF(TimeSpend[[#This Row],[Personnel number]]&lt;&gt;"",VLOOKUP(TimeSpend[[#This Row],[Personnel number]],Users!A:B,2,0),"")</f>
        <v>Tomašovič Zbyněk</v>
      </c>
      <c r="N3750" s="69" t="str">
        <f>IF(TimeSpend[[#This Row],[Network Description]]&lt;&gt;"",VLOOKUP(TimeSpend[[#This Row],[Network Description]],Projects!A:C,3,0),"")</f>
        <v>CRQ</v>
      </c>
      <c r="O3750" s="69" t="str">
        <f>IF(TimeSpend[[#This Row],[Activity]]&lt;&gt;"",VLOOKUP(TimeSpend[[#This Row],[Activity]],Activity,2,FALSE),"")</f>
        <v>No</v>
      </c>
    </row>
    <row r="3751" spans="1:15" ht="16.5" customHeight="1" x14ac:dyDescent="0.25">
      <c r="A3751" s="100" t="s">
        <v>347</v>
      </c>
      <c r="B3751" s="101">
        <f>Utilization!$G$2</f>
        <v>45561</v>
      </c>
      <c r="C3751" s="68" t="str">
        <f t="shared" si="61"/>
        <v/>
      </c>
      <c r="D3751" s="69" t="str">
        <f>IF(TimeSpend[[#This Row],[Network Description]]&lt;&gt;"",VLOOKUP(TimeSpend[[#This Row],[Network Description]],Projects!A:B,2,0),"")</f>
        <v>BPC_CR</v>
      </c>
      <c r="E3751" s="100" t="s">
        <v>159</v>
      </c>
      <c r="F3751" s="102" t="s">
        <v>17</v>
      </c>
      <c r="G3751" s="100" t="s">
        <v>341</v>
      </c>
      <c r="H3751" s="103">
        <v>0.33333333333333331</v>
      </c>
      <c r="I3751" s="103">
        <v>0.33333333333333331</v>
      </c>
      <c r="J3751" s="100" t="s">
        <v>342</v>
      </c>
      <c r="K3751" s="100"/>
      <c r="L3751" s="69" t="str">
        <f>IF(TimeSpend[[#This Row],[Personnel number]]&lt;&gt;"",Utilization!$J$2,"")</f>
        <v>10/2024</v>
      </c>
      <c r="M3751" s="69" t="str">
        <f>IF(TimeSpend[[#This Row],[Personnel number]]&lt;&gt;"",VLOOKUP(TimeSpend[[#This Row],[Personnel number]],Users!A:B,2,0),"")</f>
        <v>Němec Tomáš</v>
      </c>
      <c r="N3751" s="69" t="str">
        <f>IF(TimeSpend[[#This Row],[Network Description]]&lt;&gt;"",VLOOKUP(TimeSpend[[#This Row],[Network Description]],Projects!A:C,3,0),"")</f>
        <v>CRQ</v>
      </c>
      <c r="O3751" s="69" t="str">
        <f>IF(TimeSpend[[#This Row],[Activity]]&lt;&gt;"",VLOOKUP(TimeSpend[[#This Row],[Activity]],Activity,2,FALSE),"")</f>
        <v>No</v>
      </c>
    </row>
    <row r="3752" spans="1:15" ht="16.5" customHeight="1" x14ac:dyDescent="0.25">
      <c r="A3752" s="100" t="s">
        <v>348</v>
      </c>
      <c r="B3752" s="101">
        <f>Utilization!$G$2</f>
        <v>45561</v>
      </c>
      <c r="C3752" s="68" t="str">
        <f t="shared" si="61"/>
        <v/>
      </c>
      <c r="D3752" s="69" t="str">
        <f>IF(TimeSpend[[#This Row],[Network Description]]&lt;&gt;"",VLOOKUP(TimeSpend[[#This Row],[Network Description]],Projects!A:B,2,0),"")</f>
        <v>BPC_CR</v>
      </c>
      <c r="E3752" s="100" t="s">
        <v>159</v>
      </c>
      <c r="F3752" s="102" t="s">
        <v>17</v>
      </c>
      <c r="G3752" s="100" t="s">
        <v>341</v>
      </c>
      <c r="H3752" s="103">
        <v>0.33333333333333331</v>
      </c>
      <c r="I3752" s="103">
        <v>0.33333333333333331</v>
      </c>
      <c r="J3752" s="100" t="s">
        <v>342</v>
      </c>
      <c r="K3752" s="100"/>
      <c r="L3752" s="69" t="str">
        <f>IF(B3752&lt;&gt;"",MONTH(B3752)&amp;"/"&amp;YEAR(B3752),"")</f>
        <v>9/2024</v>
      </c>
      <c r="M3752" s="69" t="str">
        <f>IF(TimeSpend[[#This Row],[Personnel number]]&lt;&gt;"",VLOOKUP(TimeSpend[[#This Row],[Personnel number]],Users!A:B,2,0),"")</f>
        <v>Křivánek Dominik</v>
      </c>
      <c r="N3752" s="69" t="str">
        <f>IF(TimeSpend[[#This Row],[Network Description]]&lt;&gt;"",VLOOKUP(TimeSpend[[#This Row],[Network Description]],Projects!A:C,3,0),"")</f>
        <v>CRQ</v>
      </c>
      <c r="O3752" s="69" t="str">
        <f>IF(TimeSpend[[#This Row],[Activity]]&lt;&gt;"",VLOOKUP(TimeSpend[[#This Row],[Activity]],Activity,2,FALSE),"")</f>
        <v>No</v>
      </c>
    </row>
    <row r="3753" spans="1:15" ht="16.5" customHeight="1" x14ac:dyDescent="0.25">
      <c r="A3753" s="100" t="s">
        <v>349</v>
      </c>
      <c r="B3753" s="101">
        <f>Utilization!$G$2</f>
        <v>45561</v>
      </c>
      <c r="C3753" s="68" t="str">
        <f t="shared" si="61"/>
        <v/>
      </c>
      <c r="D3753" s="69" t="str">
        <f>IF(TimeSpend[[#This Row],[Network Description]]&lt;&gt;"",VLOOKUP(TimeSpend[[#This Row],[Network Description]],Projects!A:B,2,0),"")</f>
        <v>BPC_INC</v>
      </c>
      <c r="E3753" s="100" t="s">
        <v>48</v>
      </c>
      <c r="F3753" s="102" t="s">
        <v>17</v>
      </c>
      <c r="G3753" s="100" t="s">
        <v>341</v>
      </c>
      <c r="H3753" s="103">
        <v>0.33333333333333331</v>
      </c>
      <c r="I3753" s="103">
        <v>0.33333333333333331</v>
      </c>
      <c r="J3753" s="100" t="s">
        <v>342</v>
      </c>
      <c r="K3753" s="100"/>
      <c r="L3753" s="69" t="str">
        <f>IF(TimeSpend[[#This Row],[Personnel number]]&lt;&gt;"",Utilization!$J$2,"")</f>
        <v>10/2024</v>
      </c>
      <c r="M3753" s="69" t="str">
        <f>IF(TimeSpend[[#This Row],[Personnel number]]&lt;&gt;"",VLOOKUP(TimeSpend[[#This Row],[Personnel number]],Users!A:B,2,0),"")</f>
        <v>Vaško Jan</v>
      </c>
      <c r="N3753" s="69" t="str">
        <f>IF(TimeSpend[[#This Row],[Network Description]]&lt;&gt;"",VLOOKUP(TimeSpend[[#This Row],[Network Description]],Projects!A:C,3,0),"")</f>
        <v>INC</v>
      </c>
      <c r="O3753" s="69" t="str">
        <f>IF(TimeSpend[[#This Row],[Activity]]&lt;&gt;"",VLOOKUP(TimeSpend[[#This Row],[Activity]],Activity,2,FALSE),"")</f>
        <v>No</v>
      </c>
    </row>
    <row r="3754" spans="1:15" ht="16.5" customHeight="1" x14ac:dyDescent="0.25">
      <c r="A3754" s="100" t="s">
        <v>350</v>
      </c>
      <c r="B3754" s="101">
        <f>Utilization!$G$2</f>
        <v>45561</v>
      </c>
      <c r="C3754" s="68" t="str">
        <f t="shared" si="61"/>
        <v/>
      </c>
      <c r="D3754" s="69">
        <f>IF(TimeSpend[[#This Row],[Network Description]]&lt;&gt;"",VLOOKUP(TimeSpend[[#This Row],[Network Description]],Projects!A:B,2,0),"")</f>
        <v>1050268</v>
      </c>
      <c r="E3754" s="100" t="s">
        <v>147</v>
      </c>
      <c r="F3754" s="102" t="s">
        <v>17</v>
      </c>
      <c r="G3754" s="100" t="s">
        <v>341</v>
      </c>
      <c r="H3754" s="103">
        <v>0.33333333333333331</v>
      </c>
      <c r="I3754" s="103">
        <v>0.33333333333333331</v>
      </c>
      <c r="J3754" s="100" t="s">
        <v>342</v>
      </c>
      <c r="K3754" s="100"/>
      <c r="L3754" s="69" t="str">
        <f>IF(TimeSpend[[#This Row],[Personnel number]]&lt;&gt;"",Utilization!$J$2,"")</f>
        <v>10/2024</v>
      </c>
      <c r="M3754" s="69" t="str">
        <f>IF(TimeSpend[[#This Row],[Personnel number]]&lt;&gt;"",VLOOKUP(TimeSpend[[#This Row],[Personnel number]],Users!A:B,2,0),"")</f>
        <v>Fiala David</v>
      </c>
      <c r="N3754" s="69" t="str">
        <f>IF(TimeSpend[[#This Row],[Network Description]]&lt;&gt;"",VLOOKUP(TimeSpend[[#This Row],[Network Description]],Projects!A:C,3,0),"")</f>
        <v>PROJECT</v>
      </c>
      <c r="O3754" s="69" t="str">
        <f>IF(TimeSpend[[#This Row],[Activity]]&lt;&gt;"",VLOOKUP(TimeSpend[[#This Row],[Activity]],Activity,2,FALSE),"")</f>
        <v>No</v>
      </c>
    </row>
    <row r="3755" spans="1:15" ht="16.5" customHeight="1" x14ac:dyDescent="0.25">
      <c r="A3755" s="100" t="s">
        <v>29</v>
      </c>
      <c r="B3755" s="101">
        <f>Utilization!$G$2</f>
        <v>45561</v>
      </c>
      <c r="C3755" s="68" t="str">
        <f t="shared" si="61"/>
        <v/>
      </c>
      <c r="D3755" s="69">
        <f>IF(TimeSpend[[#This Row],[Network Description]]&lt;&gt;"",VLOOKUP(TimeSpend[[#This Row],[Network Description]],Projects!A:B,2,0),"")</f>
        <v>60000247</v>
      </c>
      <c r="E3755" s="100" t="s">
        <v>22</v>
      </c>
      <c r="F3755" s="102" t="s">
        <v>17</v>
      </c>
      <c r="G3755" s="100" t="s">
        <v>341</v>
      </c>
      <c r="H3755" s="103">
        <v>0.33333333333333331</v>
      </c>
      <c r="I3755" s="103">
        <v>0.33333333333333331</v>
      </c>
      <c r="J3755" s="100" t="s">
        <v>342</v>
      </c>
      <c r="K3755" s="100"/>
      <c r="L3755" s="69" t="str">
        <f>IF(B3755&lt;&gt;"",MONTH(B3755)&amp;"/"&amp;YEAR(B3755),"")</f>
        <v>9/2024</v>
      </c>
      <c r="M3755" s="69" t="str">
        <f>IF(TimeSpend[[#This Row],[Personnel number]]&lt;&gt;"",VLOOKUP(TimeSpend[[#This Row],[Personnel number]],Users!A:B,2,0),"")</f>
        <v xml:space="preserve">Chladilová Gabriela </v>
      </c>
      <c r="N3755" s="69" t="str">
        <f>IF(TimeSpend[[#This Row],[Network Description]]&lt;&gt;"",VLOOKUP(TimeSpend[[#This Row],[Network Description]],Projects!A:C,3,0),"")</f>
        <v>PROJECT</v>
      </c>
      <c r="O3755" s="69" t="str">
        <f>IF(TimeSpend[[#This Row],[Activity]]&lt;&gt;"",VLOOKUP(TimeSpend[[#This Row],[Activity]],Activity,2,FALSE),"")</f>
        <v>No</v>
      </c>
    </row>
    <row r="3756" spans="1:15" ht="16.5" customHeight="1" x14ac:dyDescent="0.25">
      <c r="A3756" s="100" t="s">
        <v>351</v>
      </c>
      <c r="B3756" s="101">
        <f>Utilization!$G$2</f>
        <v>45561</v>
      </c>
      <c r="C3756" s="68" t="str">
        <f t="shared" si="61"/>
        <v/>
      </c>
      <c r="D3756" s="69">
        <f>IF(TimeSpend[[#This Row],[Network Description]]&lt;&gt;"",VLOOKUP(TimeSpend[[#This Row],[Network Description]],Projects!A:B,2,0),"")</f>
        <v>60000389</v>
      </c>
      <c r="E3756" s="100" t="s">
        <v>25</v>
      </c>
      <c r="F3756" s="102" t="s">
        <v>17</v>
      </c>
      <c r="G3756" s="100" t="s">
        <v>341</v>
      </c>
      <c r="H3756" s="103">
        <v>0.33333333333333331</v>
      </c>
      <c r="I3756" s="103">
        <v>0.33333333333333331</v>
      </c>
      <c r="J3756" s="100" t="s">
        <v>342</v>
      </c>
      <c r="K3756" s="100"/>
      <c r="L3756" s="69" t="str">
        <f>IF(B3756&lt;&gt;"",MONTH(B3756)&amp;"/"&amp;YEAR(B3756),"")</f>
        <v>9/2024</v>
      </c>
      <c r="M3756" s="69" t="str">
        <f>IF(TimeSpend[[#This Row],[Personnel number]]&lt;&gt;"",VLOOKUP(TimeSpend[[#This Row],[Personnel number]],Users!A:B,2,0),"")</f>
        <v xml:space="preserve">Závada Alan </v>
      </c>
      <c r="N3756" s="69" t="str">
        <f>IF(TimeSpend[[#This Row],[Network Description]]&lt;&gt;"",VLOOKUP(TimeSpend[[#This Row],[Network Description]],Projects!A:C,3,0),"")</f>
        <v>PROJECT</v>
      </c>
      <c r="O3756" s="69" t="str">
        <f>IF(TimeSpend[[#This Row],[Activity]]&lt;&gt;"",VLOOKUP(TimeSpend[[#This Row],[Activity]],Activity,2,FALSE),"")</f>
        <v>No</v>
      </c>
    </row>
    <row r="3757" spans="1:15" ht="16.5" customHeight="1" x14ac:dyDescent="0.25">
      <c r="A3757" s="100" t="s">
        <v>82</v>
      </c>
      <c r="B3757" s="101">
        <f>Utilization!$G$2</f>
        <v>45561</v>
      </c>
      <c r="C3757" s="68" t="str">
        <f t="shared" si="61"/>
        <v/>
      </c>
      <c r="D3757" s="69" t="str">
        <f>IF(TimeSpend[[#This Row],[Network Description]]&lt;&gt;"",VLOOKUP(TimeSpend[[#This Row],[Network Description]],Projects!A:B,2,0),"")</f>
        <v>BPC_INT</v>
      </c>
      <c r="E3757" s="100" t="s">
        <v>16</v>
      </c>
      <c r="F3757" s="102" t="s">
        <v>17</v>
      </c>
      <c r="G3757" s="100" t="s">
        <v>341</v>
      </c>
      <c r="H3757" s="103">
        <v>0.33333333333333331</v>
      </c>
      <c r="I3757" s="103">
        <v>0.33333333333333331</v>
      </c>
      <c r="J3757" s="100" t="s">
        <v>342</v>
      </c>
      <c r="K3757" s="100"/>
      <c r="L3757" s="69" t="str">
        <f>IF(TimeSpend[[#This Row],[Personnel number]]&lt;&gt;"",Utilization!$J$2,"")</f>
        <v>10/2024</v>
      </c>
      <c r="M3757" s="69" t="str">
        <f>IF(TimeSpend[[#This Row],[Personnel number]]&lt;&gt;"",VLOOKUP(TimeSpend[[#This Row],[Personnel number]],Users!A:B,2,0),"")</f>
        <v>Račoch Petr</v>
      </c>
      <c r="N3757" s="69" t="str">
        <f>IF(TimeSpend[[#This Row],[Network Description]]&lt;&gt;"",VLOOKUP(TimeSpend[[#This Row],[Network Description]],Projects!A:C,3,0),"")</f>
        <v>INT</v>
      </c>
      <c r="O3757" s="69" t="str">
        <f>IF(TimeSpend[[#This Row],[Activity]]&lt;&gt;"",VLOOKUP(TimeSpend[[#This Row],[Activity]],Activity,2,FALSE),"")</f>
        <v>No</v>
      </c>
    </row>
    <row r="3758" spans="1:15" ht="16.5" customHeight="1" x14ac:dyDescent="0.25">
      <c r="A3758" s="100" t="s">
        <v>20</v>
      </c>
      <c r="B3758" s="101">
        <f>Utilization!$G$2</f>
        <v>45561</v>
      </c>
      <c r="C3758" s="68" t="str">
        <f t="shared" si="61"/>
        <v/>
      </c>
      <c r="D3758" s="69" t="str">
        <f>IF(TimeSpend[[#This Row],[Network Description]]&lt;&gt;"",VLOOKUP(TimeSpend[[#This Row],[Network Description]],Projects!A:B,2,0),"")</f>
        <v>BPC_INC</v>
      </c>
      <c r="E3758" s="100" t="s">
        <v>48</v>
      </c>
      <c r="F3758" s="102" t="s">
        <v>17</v>
      </c>
      <c r="G3758" s="100" t="s">
        <v>341</v>
      </c>
      <c r="H3758" s="103">
        <v>0.33333333333333331</v>
      </c>
      <c r="I3758" s="103">
        <v>0.33333333333333331</v>
      </c>
      <c r="J3758" s="100" t="s">
        <v>342</v>
      </c>
      <c r="K3758" s="100"/>
      <c r="L3758" s="69" t="str">
        <f>IF(TimeSpend[[#This Row],[Personnel number]]&lt;&gt;"",Utilization!$J$2,"")</f>
        <v>10/2024</v>
      </c>
      <c r="M3758" s="69" t="str">
        <f>IF(TimeSpend[[#This Row],[Personnel number]]&lt;&gt;"",VLOOKUP(TimeSpend[[#This Row],[Personnel number]],Users!A:B,2,0),"")</f>
        <v>Švenda Jan</v>
      </c>
      <c r="N3758" s="69" t="str">
        <f>IF(TimeSpend[[#This Row],[Network Description]]&lt;&gt;"",VLOOKUP(TimeSpend[[#This Row],[Network Description]],Projects!A:C,3,0),"")</f>
        <v>INC</v>
      </c>
      <c r="O3758" s="69" t="str">
        <f>IF(TimeSpend[[#This Row],[Activity]]&lt;&gt;"",VLOOKUP(TimeSpend[[#This Row],[Activity]],Activity,2,FALSE),"")</f>
        <v>No</v>
      </c>
    </row>
    <row r="3759" spans="1:15" ht="16.5" customHeight="1" x14ac:dyDescent="0.25">
      <c r="A3759" s="100" t="s">
        <v>38</v>
      </c>
      <c r="B3759" s="101">
        <f>Utilization!$G$2</f>
        <v>45561</v>
      </c>
      <c r="C3759" s="68" t="str">
        <f t="shared" si="61"/>
        <v/>
      </c>
      <c r="D3759" s="69">
        <f>IF(TimeSpend[[#This Row],[Network Description]]&lt;&gt;"",VLOOKUP(TimeSpend[[#This Row],[Network Description]],Projects!A:B,2,0),"")</f>
        <v>60000370</v>
      </c>
      <c r="E3759" s="100" t="s">
        <v>40</v>
      </c>
      <c r="F3759" s="102" t="s">
        <v>17</v>
      </c>
      <c r="G3759" s="100" t="s">
        <v>341</v>
      </c>
      <c r="H3759" s="103">
        <v>0.33333333333333331</v>
      </c>
      <c r="I3759" s="103">
        <v>0.33333333333333331</v>
      </c>
      <c r="J3759" s="100" t="s">
        <v>342</v>
      </c>
      <c r="K3759" s="100"/>
      <c r="L3759" s="69" t="str">
        <f>IF(TimeSpend[[#This Row],[Personnel number]]&lt;&gt;"",Utilization!$J$2,"")</f>
        <v>10/2024</v>
      </c>
      <c r="M3759" s="69" t="str">
        <f>IF(TimeSpend[[#This Row],[Personnel number]]&lt;&gt;"",VLOOKUP(TimeSpend[[#This Row],[Personnel number]],Users!A:B,2,0),"")</f>
        <v>Cvrček Josef</v>
      </c>
      <c r="N3759" s="69" t="str">
        <f>IF(TimeSpend[[#This Row],[Network Description]]&lt;&gt;"",VLOOKUP(TimeSpend[[#This Row],[Network Description]],Projects!A:C,3,0),"")</f>
        <v>PROJECT</v>
      </c>
      <c r="O3759" s="69" t="str">
        <f>IF(TimeSpend[[#This Row],[Activity]]&lt;&gt;"",VLOOKUP(TimeSpend[[#This Row],[Activity]],Activity,2,FALSE),"")</f>
        <v>No</v>
      </c>
    </row>
    <row r="3760" spans="1:15" ht="16.5" customHeight="1" x14ac:dyDescent="0.25">
      <c r="A3760" s="100" t="s">
        <v>352</v>
      </c>
      <c r="B3760" s="101">
        <f>Utilization!$G$2</f>
        <v>45561</v>
      </c>
      <c r="C3760" s="68" t="str">
        <f t="shared" si="61"/>
        <v/>
      </c>
      <c r="D3760" s="69" t="str">
        <f>IF(TimeSpend[[#This Row],[Network Description]]&lt;&gt;"",VLOOKUP(TimeSpend[[#This Row],[Network Description]],Projects!A:B,2,0),"")</f>
        <v>BPC_INT</v>
      </c>
      <c r="E3760" s="100" t="s">
        <v>16</v>
      </c>
      <c r="F3760" s="102" t="s">
        <v>17</v>
      </c>
      <c r="G3760" s="100" t="s">
        <v>341</v>
      </c>
      <c r="H3760" s="103">
        <v>0.33333333333333331</v>
      </c>
      <c r="I3760" s="103">
        <v>0.33333333333333331</v>
      </c>
      <c r="J3760" s="100" t="s">
        <v>342</v>
      </c>
      <c r="K3760" s="100"/>
      <c r="L3760" s="69" t="str">
        <f>IF(TimeSpend[[#This Row],[Personnel number]]&lt;&gt;"",Utilization!$J$2,"")</f>
        <v>10/2024</v>
      </c>
      <c r="M3760" s="69" t="str">
        <f>IF(TimeSpend[[#This Row],[Personnel number]]&lt;&gt;"",VLOOKUP(TimeSpend[[#This Row],[Personnel number]],Users!A:B,2,0),"")</f>
        <v>Novotný Jan</v>
      </c>
      <c r="N3760" s="69" t="str">
        <f>IF(TimeSpend[[#This Row],[Network Description]]&lt;&gt;"",VLOOKUP(TimeSpend[[#This Row],[Network Description]],Projects!A:C,3,0),"")</f>
        <v>INT</v>
      </c>
      <c r="O3760" s="69" t="str">
        <f>IF(TimeSpend[[#This Row],[Activity]]&lt;&gt;"",VLOOKUP(TimeSpend[[#This Row],[Activity]],Activity,2,FALSE),"")</f>
        <v>No</v>
      </c>
    </row>
    <row r="3761" spans="1:15" ht="16.5" customHeight="1" x14ac:dyDescent="0.25">
      <c r="A3761" s="100" t="s">
        <v>353</v>
      </c>
      <c r="B3761" s="101">
        <f>Utilization!$G$2</f>
        <v>45561</v>
      </c>
      <c r="C3761" s="68" t="str">
        <f t="shared" si="61"/>
        <v/>
      </c>
      <c r="D3761" s="69" t="str">
        <f>IF(TimeSpend[[#This Row],[Network Description]]&lt;&gt;"",VLOOKUP(TimeSpend[[#This Row],[Network Description]],Projects!A:B,2,0),"")</f>
        <v>BPC_CR</v>
      </c>
      <c r="E3761" s="100" t="s">
        <v>159</v>
      </c>
      <c r="F3761" s="102" t="s">
        <v>17</v>
      </c>
      <c r="G3761" s="100" t="s">
        <v>341</v>
      </c>
      <c r="H3761" s="103">
        <v>0.33333333333333331</v>
      </c>
      <c r="I3761" s="103">
        <v>0.33333333333333331</v>
      </c>
      <c r="J3761" s="100" t="s">
        <v>342</v>
      </c>
      <c r="K3761" s="100"/>
      <c r="L3761" s="69" t="str">
        <f>IF(TimeSpend[[#This Row],[Personnel number]]&lt;&gt;"",Utilization!$J$2,"")</f>
        <v>10/2024</v>
      </c>
      <c r="M3761" s="69" t="str">
        <f>IF(TimeSpend[[#This Row],[Personnel number]]&lt;&gt;"",VLOOKUP(TimeSpend[[#This Row],[Personnel number]],Users!A:B,2,0),"")</f>
        <v>Musiol Marek</v>
      </c>
      <c r="N3761" s="69" t="str">
        <f>IF(TimeSpend[[#This Row],[Network Description]]&lt;&gt;"",VLOOKUP(TimeSpend[[#This Row],[Network Description]],Projects!A:C,3,0),"")</f>
        <v>CRQ</v>
      </c>
      <c r="O3761" s="69" t="str">
        <f>IF(TimeSpend[[#This Row],[Activity]]&lt;&gt;"",VLOOKUP(TimeSpend[[#This Row],[Activity]],Activity,2,FALSE),"")</f>
        <v>No</v>
      </c>
    </row>
    <row r="3762" spans="1:15" ht="16.5" customHeight="1" x14ac:dyDescent="0.25">
      <c r="A3762" s="100" t="s">
        <v>131</v>
      </c>
      <c r="B3762" s="101">
        <f>Utilization!$G$2</f>
        <v>45561</v>
      </c>
      <c r="C3762" s="68" t="str">
        <f t="shared" si="61"/>
        <v/>
      </c>
      <c r="D3762" s="69" t="str">
        <f>IF(TimeSpend[[#This Row],[Network Description]]&lt;&gt;"",VLOOKUP(TimeSpend[[#This Row],[Network Description]],Projects!A:B,2,0),"")</f>
        <v>BPC_CR</v>
      </c>
      <c r="E3762" s="100" t="s">
        <v>159</v>
      </c>
      <c r="F3762" s="102" t="s">
        <v>58</v>
      </c>
      <c r="G3762" s="100" t="s">
        <v>341</v>
      </c>
      <c r="H3762" s="103">
        <v>0.33333333333333331</v>
      </c>
      <c r="I3762" s="103">
        <v>0.33333333333333331</v>
      </c>
      <c r="J3762" s="100" t="s">
        <v>342</v>
      </c>
      <c r="K3762" s="100"/>
      <c r="L3762" s="69" t="str">
        <f>IF(TimeSpend[[#This Row],[Personnel number]]&lt;&gt;"",Utilization!$J$2,"")</f>
        <v>10/2024</v>
      </c>
      <c r="M3762" s="69" t="str">
        <f>IF(TimeSpend[[#This Row],[Personnel number]]&lt;&gt;"",VLOOKUP(TimeSpend[[#This Row],[Personnel number]],Users!A:B,2,0),"")</f>
        <v>Čech Jindřich</v>
      </c>
      <c r="N3762" s="69" t="str">
        <f>IF(TimeSpend[[#This Row],[Network Description]]&lt;&gt;"",VLOOKUP(TimeSpend[[#This Row],[Network Description]],Projects!A:C,3,0),"")</f>
        <v>CRQ</v>
      </c>
      <c r="O3762" s="69" t="str">
        <f>IF(TimeSpend[[#This Row],[Activity]]&lt;&gt;"",VLOOKUP(TimeSpend[[#This Row],[Activity]],Activity,2,FALSE),"")</f>
        <v>Yes</v>
      </c>
    </row>
    <row r="3763" spans="1:15" ht="16.5" customHeight="1" x14ac:dyDescent="0.25">
      <c r="A3763" s="100" t="s">
        <v>354</v>
      </c>
      <c r="B3763" s="101">
        <f>Utilization!$G$2</f>
        <v>45561</v>
      </c>
      <c r="C3763" s="68" t="str">
        <f t="shared" si="61"/>
        <v/>
      </c>
      <c r="D3763" s="69" t="str">
        <f>IF(TimeSpend[[#This Row],[Network Description]]&lt;&gt;"",VLOOKUP(TimeSpend[[#This Row],[Network Description]],Projects!A:B,2,0),"")</f>
        <v>BPC_CR</v>
      </c>
      <c r="E3763" s="100" t="s">
        <v>159</v>
      </c>
      <c r="F3763" s="102" t="s">
        <v>58</v>
      </c>
      <c r="G3763" s="100" t="s">
        <v>341</v>
      </c>
      <c r="H3763" s="103">
        <v>0.33333333333333331</v>
      </c>
      <c r="I3763" s="103">
        <v>0.33333333333333331</v>
      </c>
      <c r="J3763" s="100" t="s">
        <v>342</v>
      </c>
      <c r="K3763" s="100"/>
      <c r="L3763" s="69" t="str">
        <f>IF(TimeSpend[[#This Row],[Personnel number]]&lt;&gt;"",Utilization!$J$2,"")</f>
        <v>10/2024</v>
      </c>
      <c r="M3763" s="69" t="str">
        <f>IF(TimeSpend[[#This Row],[Personnel number]]&lt;&gt;"",VLOOKUP(TimeSpend[[#This Row],[Personnel number]],Users!A:B,2,0),"")</f>
        <v>Kozubíková Anežka</v>
      </c>
      <c r="N3763" s="69" t="str">
        <f>IF(TimeSpend[[#This Row],[Network Description]]&lt;&gt;"",VLOOKUP(TimeSpend[[#This Row],[Network Description]],Projects!A:C,3,0),"")</f>
        <v>CRQ</v>
      </c>
      <c r="O3763" s="69" t="str">
        <f>IF(TimeSpend[[#This Row],[Activity]]&lt;&gt;"",VLOOKUP(TimeSpend[[#This Row],[Activity]],Activity,2,FALSE),"")</f>
        <v>Yes</v>
      </c>
    </row>
    <row r="3764" spans="1:15" ht="16.5" customHeight="1" x14ac:dyDescent="0.25">
      <c r="A3764" s="100" t="s">
        <v>355</v>
      </c>
      <c r="B3764" s="101">
        <f>Utilization!$G$2</f>
        <v>45561</v>
      </c>
      <c r="C3764" s="68" t="str">
        <f t="shared" si="61"/>
        <v/>
      </c>
      <c r="D3764" s="69" t="str">
        <f>IF(TimeSpend[[#This Row],[Network Description]]&lt;&gt;"",VLOOKUP(TimeSpend[[#This Row],[Network Description]],Projects!A:B,2,0),"")</f>
        <v>BPC_CR</v>
      </c>
      <c r="E3764" s="100" t="s">
        <v>159</v>
      </c>
      <c r="F3764" s="102" t="s">
        <v>58</v>
      </c>
      <c r="G3764" s="100" t="s">
        <v>341</v>
      </c>
      <c r="H3764" s="103">
        <v>0.33333333333333331</v>
      </c>
      <c r="I3764" s="103">
        <v>0.33333333333333331</v>
      </c>
      <c r="J3764" s="100" t="s">
        <v>342</v>
      </c>
      <c r="K3764" s="100"/>
      <c r="L3764" s="69" t="str">
        <f>IF(B3764&lt;&gt;"",MONTH(B3764)&amp;"/"&amp;YEAR(B3764),"")</f>
        <v>9/2024</v>
      </c>
      <c r="M3764" s="69" t="str">
        <f>IF(TimeSpend[[#This Row],[Personnel number]]&lt;&gt;"",VLOOKUP(TimeSpend[[#This Row],[Personnel number]],Users!A:B,2,0),"")</f>
        <v>Tuzarová Karolína</v>
      </c>
      <c r="N3764" s="69" t="str">
        <f>IF(TimeSpend[[#This Row],[Network Description]]&lt;&gt;"",VLOOKUP(TimeSpend[[#This Row],[Network Description]],Projects!A:C,3,0),"")</f>
        <v>CRQ</v>
      </c>
      <c r="O3764" s="69" t="str">
        <f>IF(TimeSpend[[#This Row],[Activity]]&lt;&gt;"",VLOOKUP(TimeSpend[[#This Row],[Activity]],Activity,2,FALSE),"")</f>
        <v>Yes</v>
      </c>
    </row>
    <row r="3765" spans="1:15" ht="16.5" customHeight="1" x14ac:dyDescent="0.25">
      <c r="A3765" s="100" t="s">
        <v>316</v>
      </c>
      <c r="B3765" s="101">
        <f>Utilization!$G$2</f>
        <v>45561</v>
      </c>
      <c r="C3765" s="68" t="str">
        <f t="shared" si="61"/>
        <v/>
      </c>
      <c r="D3765" s="69">
        <f>IF(TimeSpend[[#This Row],[Network Description]]&lt;&gt;"",VLOOKUP(TimeSpend[[#This Row],[Network Description]],Projects!A:B,2,0),"")</f>
        <v>1050552</v>
      </c>
      <c r="E3765" s="100" t="s">
        <v>356</v>
      </c>
      <c r="F3765" s="102" t="s">
        <v>31</v>
      </c>
      <c r="G3765" s="100" t="s">
        <v>341</v>
      </c>
      <c r="H3765" s="103">
        <v>0.33333333333333331</v>
      </c>
      <c r="I3765" s="103">
        <v>0.33333333333333331</v>
      </c>
      <c r="J3765" s="100" t="s">
        <v>342</v>
      </c>
      <c r="K3765" s="100"/>
      <c r="L3765" s="69" t="str">
        <f>IF(B3765&lt;&gt;"",MONTH(B3765)&amp;"/"&amp;YEAR(B3765),"")</f>
        <v>9/2024</v>
      </c>
      <c r="M3765" s="69" t="str">
        <f>IF(TimeSpend[[#This Row],[Personnel number]]&lt;&gt;"",VLOOKUP(TimeSpend[[#This Row],[Personnel number]],Users!A:B,2,0),"")</f>
        <v>Prokůpek Vojtěch</v>
      </c>
      <c r="N3765" s="69" t="str">
        <f>IF(TimeSpend[[#This Row],[Network Description]]&lt;&gt;"",VLOOKUP(TimeSpend[[#This Row],[Network Description]],Projects!A:C,3,0),"")</f>
        <v>PROJECT</v>
      </c>
      <c r="O3765" s="69" t="str">
        <f>IF(TimeSpend[[#This Row],[Activity]]&lt;&gt;"",VLOOKUP(TimeSpend[[#This Row],[Activity]],Activity,2,FALSE),"")</f>
        <v>Yes</v>
      </c>
    </row>
    <row r="3766" spans="1:15" ht="16.5" customHeight="1" x14ac:dyDescent="0.25">
      <c r="A3766" s="100" t="s">
        <v>99</v>
      </c>
      <c r="B3766" s="101">
        <f>Utilization!$G$2</f>
        <v>45561</v>
      </c>
      <c r="C3766" s="68" t="str">
        <f t="shared" si="61"/>
        <v/>
      </c>
      <c r="D3766" s="69">
        <f>IF(TimeSpend[[#This Row],[Network Description]]&lt;&gt;"",VLOOKUP(TimeSpend[[#This Row],[Network Description]],Projects!A:B,2,0),"")</f>
        <v>60000389</v>
      </c>
      <c r="E3766" s="100" t="s">
        <v>25</v>
      </c>
      <c r="F3766" s="102" t="s">
        <v>267</v>
      </c>
      <c r="G3766" s="100" t="s">
        <v>341</v>
      </c>
      <c r="H3766" s="103">
        <v>0.33333333333333331</v>
      </c>
      <c r="I3766" s="103">
        <v>0.33333333333333331</v>
      </c>
      <c r="J3766" s="100" t="s">
        <v>342</v>
      </c>
      <c r="K3766" s="100"/>
      <c r="L3766" s="69" t="str">
        <f>IF(B3766&lt;&gt;"",MONTH(B3766)&amp;"/"&amp;YEAR(B3766),"")</f>
        <v>9/2024</v>
      </c>
      <c r="M3766" s="69" t="str">
        <f>IF(TimeSpend[[#This Row],[Personnel number]]&lt;&gt;"",VLOOKUP(TimeSpend[[#This Row],[Personnel number]],Users!A:B,2,0),"")</f>
        <v>Světinská Kateřina</v>
      </c>
      <c r="N3766" s="69" t="str">
        <f>IF(TimeSpend[[#This Row],[Network Description]]&lt;&gt;"",VLOOKUP(TimeSpend[[#This Row],[Network Description]],Projects!A:C,3,0),"")</f>
        <v>PROJECT</v>
      </c>
      <c r="O3766" s="69" t="str">
        <f>IF(TimeSpend[[#This Row],[Activity]]&lt;&gt;"",VLOOKUP(TimeSpend[[#This Row],[Activity]],Activity,2,FALSE),"")</f>
        <v>Yes</v>
      </c>
    </row>
    <row r="3767" spans="1:15" ht="16.5" customHeight="1" x14ac:dyDescent="0.25">
      <c r="A3767" s="100" t="s">
        <v>121</v>
      </c>
      <c r="B3767" s="101">
        <f>Utilization!$G$2</f>
        <v>45561</v>
      </c>
      <c r="C3767" s="68" t="str">
        <f t="shared" si="61"/>
        <v/>
      </c>
      <c r="D3767" s="69" t="str">
        <f>IF(TimeSpend[[#This Row],[Network Description]]&lt;&gt;"",VLOOKUP(TimeSpend[[#This Row],[Network Description]],Projects!A:B,2,0),"")</f>
        <v>BPC_CR</v>
      </c>
      <c r="E3767" s="100" t="s">
        <v>159</v>
      </c>
      <c r="F3767" s="102" t="s">
        <v>17</v>
      </c>
      <c r="G3767" s="100" t="s">
        <v>341</v>
      </c>
      <c r="H3767" s="103">
        <v>0.33333333333333331</v>
      </c>
      <c r="I3767" s="103">
        <v>0.33333333333333331</v>
      </c>
      <c r="J3767" s="100" t="s">
        <v>342</v>
      </c>
      <c r="K3767" s="100"/>
      <c r="L3767" s="69" t="str">
        <f>IF(TimeSpend[[#This Row],[Personnel number]]&lt;&gt;"",Utilization!$J$2,"")</f>
        <v>10/2024</v>
      </c>
      <c r="M3767" s="69" t="str">
        <f>IF(TimeSpend[[#This Row],[Personnel number]]&lt;&gt;"",VLOOKUP(TimeSpend[[#This Row],[Personnel number]],Users!A:B,2,0),"")</f>
        <v>Vespalec Tomáš</v>
      </c>
      <c r="N3767" s="69" t="str">
        <f>IF(TimeSpend[[#This Row],[Network Description]]&lt;&gt;"",VLOOKUP(TimeSpend[[#This Row],[Network Description]],Projects!A:C,3,0),"")</f>
        <v>CRQ</v>
      </c>
      <c r="O3767" s="69" t="str">
        <f>IF(TimeSpend[[#This Row],[Activity]]&lt;&gt;"",VLOOKUP(TimeSpend[[#This Row],[Activity]],Activity,2,FALSE),"")</f>
        <v>No</v>
      </c>
    </row>
    <row r="3768" spans="1:15" ht="16.5" customHeight="1" x14ac:dyDescent="0.25">
      <c r="A3768" s="100" t="s">
        <v>357</v>
      </c>
      <c r="B3768" s="101">
        <f>Utilization!$G$2</f>
        <v>45561</v>
      </c>
      <c r="C3768" s="68" t="str">
        <f t="shared" si="61"/>
        <v/>
      </c>
      <c r="D3768" s="69" t="str">
        <f>IF(TimeSpend[[#This Row],[Network Description]]&lt;&gt;"",VLOOKUP(TimeSpend[[#This Row],[Network Description]],Projects!A:B,2,0),"")</f>
        <v>BPC_INC</v>
      </c>
      <c r="E3768" s="100" t="s">
        <v>48</v>
      </c>
      <c r="F3768" s="102" t="s">
        <v>17</v>
      </c>
      <c r="G3768" s="100" t="s">
        <v>341</v>
      </c>
      <c r="H3768" s="103">
        <v>0.33333333333333331</v>
      </c>
      <c r="I3768" s="103">
        <v>0.33333333333333331</v>
      </c>
      <c r="J3768" s="100" t="s">
        <v>342</v>
      </c>
      <c r="K3768" s="100"/>
      <c r="L3768" s="69" t="str">
        <f>IF(TimeSpend[[#This Row],[Personnel number]]&lt;&gt;"",Utilization!$J$2,"")</f>
        <v>10/2024</v>
      </c>
      <c r="M3768" s="69" t="str">
        <f>IF(TimeSpend[[#This Row],[Personnel number]]&lt;&gt;"",VLOOKUP(TimeSpend[[#This Row],[Personnel number]],Users!A:B,2,0),"")</f>
        <v>Krupička Martin</v>
      </c>
      <c r="N3768" s="69" t="str">
        <f>IF(TimeSpend[[#This Row],[Network Description]]&lt;&gt;"",VLOOKUP(TimeSpend[[#This Row],[Network Description]],Projects!A:C,3,0),"")</f>
        <v>INC</v>
      </c>
      <c r="O3768" s="69" t="str">
        <f>IF(TimeSpend[[#This Row],[Activity]]&lt;&gt;"",VLOOKUP(TimeSpend[[#This Row],[Activity]],Activity,2,FALSE),"")</f>
        <v>No</v>
      </c>
    </row>
    <row r="3769" spans="1:15" ht="16.5" customHeight="1" x14ac:dyDescent="0.25"/>
    <row r="3770" spans="1:15" ht="16.5" customHeight="1" x14ac:dyDescent="0.25"/>
    <row r="3771" spans="1:15" ht="16.5" customHeight="1" x14ac:dyDescent="0.25"/>
    <row r="3772" spans="1:15" ht="16.5" customHeight="1" x14ac:dyDescent="0.25"/>
    <row r="3773" spans="1:15" ht="16.5" customHeight="1" x14ac:dyDescent="0.25"/>
    <row r="3774" spans="1:15" ht="16.5" customHeight="1" x14ac:dyDescent="0.25"/>
    <row r="3775" spans="1:15" ht="16.5" customHeight="1" x14ac:dyDescent="0.25"/>
    <row r="3776" spans="1:15" ht="16.5" customHeight="1" x14ac:dyDescent="0.25"/>
    <row r="3777" ht="16.5" customHeight="1" x14ac:dyDescent="0.25"/>
    <row r="3778" ht="16.5" customHeight="1" x14ac:dyDescent="0.25"/>
    <row r="3779" ht="16.5" customHeight="1" x14ac:dyDescent="0.25"/>
    <row r="3780" ht="16.5" customHeight="1" x14ac:dyDescent="0.25"/>
    <row r="3781" ht="16.5" customHeight="1" x14ac:dyDescent="0.25"/>
    <row r="3782" ht="16.5" customHeight="1" x14ac:dyDescent="0.25"/>
    <row r="3783" ht="16.5" customHeight="1" x14ac:dyDescent="0.25"/>
    <row r="3784" ht="16.5" customHeight="1" x14ac:dyDescent="0.25"/>
    <row r="3785" ht="16.5" customHeight="1" x14ac:dyDescent="0.25"/>
    <row r="3786" ht="16.5" customHeight="1" x14ac:dyDescent="0.25"/>
    <row r="3787" ht="16.5" customHeight="1" x14ac:dyDescent="0.25"/>
    <row r="3788" ht="16.5" customHeight="1" x14ac:dyDescent="0.25"/>
    <row r="3789" ht="16.5" customHeight="1" x14ac:dyDescent="0.25"/>
    <row r="3790" ht="16.5" customHeight="1" x14ac:dyDescent="0.25"/>
    <row r="3791" ht="16.5" customHeight="1" x14ac:dyDescent="0.25"/>
    <row r="3792" ht="16.5" customHeight="1" x14ac:dyDescent="0.25"/>
    <row r="3793" ht="16.5" customHeight="1" x14ac:dyDescent="0.25"/>
    <row r="3794" ht="16.5" customHeight="1" x14ac:dyDescent="0.25"/>
    <row r="3795" ht="16.5" customHeight="1" x14ac:dyDescent="0.25"/>
    <row r="3796" ht="16.5" customHeight="1" x14ac:dyDescent="0.25"/>
    <row r="3797" ht="16.5" customHeight="1" x14ac:dyDescent="0.25"/>
    <row r="3798" ht="16.5" customHeight="1" x14ac:dyDescent="0.25"/>
    <row r="3799" ht="16.5" customHeight="1" x14ac:dyDescent="0.25"/>
    <row r="3800" ht="16.5" customHeight="1" x14ac:dyDescent="0.25"/>
    <row r="3801" ht="16.5" customHeight="1" x14ac:dyDescent="0.25"/>
    <row r="3802" ht="16.5" customHeight="1" x14ac:dyDescent="0.25"/>
    <row r="3803" ht="16.5" customHeight="1" x14ac:dyDescent="0.25"/>
    <row r="3804" ht="16.5" customHeight="1" x14ac:dyDescent="0.25"/>
    <row r="3805" ht="16.5" customHeight="1" x14ac:dyDescent="0.25"/>
    <row r="3806" ht="16.5" customHeight="1" x14ac:dyDescent="0.25"/>
    <row r="3807" ht="16.5" customHeight="1" x14ac:dyDescent="0.25"/>
    <row r="3808" ht="16.5" customHeight="1" x14ac:dyDescent="0.25"/>
    <row r="3809" ht="16.5" customHeight="1" x14ac:dyDescent="0.25"/>
    <row r="3810" ht="16.5" customHeight="1" x14ac:dyDescent="0.25"/>
    <row r="3811" ht="16.5" customHeight="1" x14ac:dyDescent="0.25"/>
    <row r="3812" ht="16.5" customHeight="1" x14ac:dyDescent="0.25"/>
    <row r="3813" ht="16.5" customHeight="1" x14ac:dyDescent="0.25"/>
    <row r="3814" ht="16.5" customHeight="1" x14ac:dyDescent="0.25"/>
    <row r="3815" ht="16.5" customHeight="1" x14ac:dyDescent="0.25"/>
    <row r="3816" ht="16.5" customHeight="1" x14ac:dyDescent="0.25"/>
    <row r="3817" ht="16.5" customHeight="1" x14ac:dyDescent="0.25"/>
    <row r="3818" ht="16.5" customHeight="1" x14ac:dyDescent="0.25"/>
    <row r="3819" ht="16.5" customHeight="1" x14ac:dyDescent="0.25"/>
    <row r="3820" ht="16.5" customHeight="1" x14ac:dyDescent="0.25"/>
    <row r="3821" ht="16.5" customHeight="1" x14ac:dyDescent="0.25"/>
    <row r="3822" ht="16.5" customHeight="1" x14ac:dyDescent="0.25"/>
    <row r="3823" ht="16.5" customHeight="1" x14ac:dyDescent="0.25"/>
    <row r="3824" ht="16.5" customHeight="1" x14ac:dyDescent="0.25"/>
    <row r="3825" ht="16.5" customHeight="1" x14ac:dyDescent="0.25"/>
    <row r="3826" ht="16.5" customHeight="1" x14ac:dyDescent="0.25"/>
    <row r="3827" ht="16.5" customHeight="1" x14ac:dyDescent="0.25"/>
    <row r="3828" ht="16.5" customHeight="1" x14ac:dyDescent="0.25"/>
    <row r="3829" ht="16.5" customHeight="1" x14ac:dyDescent="0.25"/>
    <row r="3830" ht="16.5" customHeight="1" x14ac:dyDescent="0.25"/>
    <row r="3831" ht="16.5" customHeight="1" x14ac:dyDescent="0.25"/>
    <row r="3832" ht="16.5" customHeight="1" x14ac:dyDescent="0.25"/>
    <row r="3833" ht="16.5" customHeight="1" x14ac:dyDescent="0.25"/>
    <row r="3834" ht="16.5" customHeight="1" x14ac:dyDescent="0.25"/>
    <row r="3835" ht="16.5" customHeight="1" x14ac:dyDescent="0.25"/>
    <row r="3836" ht="16.5" customHeight="1" x14ac:dyDescent="0.25"/>
    <row r="3837" ht="16.5" customHeight="1" x14ac:dyDescent="0.25"/>
    <row r="3838" ht="16.5" customHeight="1" x14ac:dyDescent="0.25"/>
    <row r="3839" ht="16.5" customHeight="1" x14ac:dyDescent="0.25"/>
    <row r="3840" ht="16.5" customHeight="1" x14ac:dyDescent="0.25"/>
    <row r="3841" ht="16.5" customHeight="1" x14ac:dyDescent="0.25"/>
    <row r="3842" ht="16.5" customHeight="1" x14ac:dyDescent="0.25"/>
    <row r="3843" ht="16.5" customHeight="1" x14ac:dyDescent="0.25"/>
    <row r="3844" ht="16.5" customHeight="1" x14ac:dyDescent="0.25"/>
    <row r="3845" ht="16.5" customHeight="1" x14ac:dyDescent="0.25"/>
    <row r="3846" ht="16.5" customHeight="1" x14ac:dyDescent="0.25"/>
    <row r="3847" ht="16.5" customHeight="1" x14ac:dyDescent="0.25"/>
    <row r="3848" ht="16.5" customHeight="1" x14ac:dyDescent="0.25"/>
    <row r="3849" ht="16.5" customHeight="1" x14ac:dyDescent="0.25"/>
    <row r="3850" ht="16.5" customHeight="1" x14ac:dyDescent="0.25"/>
    <row r="3851" ht="16.5" customHeight="1" x14ac:dyDescent="0.25"/>
    <row r="3852" ht="16.5" customHeight="1" x14ac:dyDescent="0.25"/>
    <row r="3853" ht="16.5" customHeight="1" x14ac:dyDescent="0.25"/>
    <row r="3854" ht="16.5" customHeight="1" x14ac:dyDescent="0.25"/>
    <row r="3855" ht="16.5" customHeight="1" x14ac:dyDescent="0.25"/>
    <row r="3856" ht="16.5" customHeight="1" x14ac:dyDescent="0.25"/>
    <row r="3857" ht="16.5" customHeight="1" x14ac:dyDescent="0.25"/>
    <row r="3858" ht="16.5" customHeight="1" x14ac:dyDescent="0.25"/>
    <row r="3859" ht="16.5" customHeight="1" x14ac:dyDescent="0.25"/>
    <row r="3860" ht="16.5" customHeight="1" x14ac:dyDescent="0.25"/>
    <row r="3861" ht="16.5" customHeight="1" x14ac:dyDescent="0.25"/>
    <row r="3862" ht="16.5" customHeight="1" x14ac:dyDescent="0.25"/>
    <row r="3863" ht="16.5" customHeight="1" x14ac:dyDescent="0.25"/>
    <row r="3864" ht="16.5" customHeight="1" x14ac:dyDescent="0.25"/>
    <row r="3865" ht="16.5" customHeight="1" x14ac:dyDescent="0.25"/>
    <row r="3866" ht="16.5" customHeight="1" x14ac:dyDescent="0.25"/>
    <row r="3867" ht="16.5" customHeight="1" x14ac:dyDescent="0.25"/>
    <row r="3868" ht="16.5" customHeight="1" x14ac:dyDescent="0.25"/>
    <row r="3869" ht="16.5" customHeight="1" x14ac:dyDescent="0.25"/>
    <row r="3870" ht="16.5" customHeight="1" x14ac:dyDescent="0.25"/>
    <row r="3871" ht="16.5" customHeight="1" x14ac:dyDescent="0.25"/>
    <row r="3872" ht="16.5" customHeight="1" x14ac:dyDescent="0.25"/>
    <row r="3873" ht="16.5" customHeight="1" x14ac:dyDescent="0.25"/>
    <row r="3874" ht="16.5" customHeight="1" x14ac:dyDescent="0.25"/>
    <row r="3875" ht="16.5" customHeight="1" x14ac:dyDescent="0.25"/>
    <row r="3876" ht="16.5" customHeight="1" x14ac:dyDescent="0.25"/>
    <row r="3877" ht="16.5" customHeight="1" x14ac:dyDescent="0.25"/>
    <row r="3878" ht="16.5" customHeight="1" x14ac:dyDescent="0.25"/>
    <row r="3879" ht="16.5" customHeight="1" x14ac:dyDescent="0.25"/>
    <row r="3880" ht="16.5" customHeight="1" x14ac:dyDescent="0.25"/>
    <row r="3881" ht="16.5" customHeight="1" x14ac:dyDescent="0.25"/>
    <row r="3882" ht="16.5" customHeight="1" x14ac:dyDescent="0.25"/>
    <row r="3883" ht="16.5" customHeight="1" x14ac:dyDescent="0.25"/>
    <row r="3884" ht="16.5" customHeight="1" x14ac:dyDescent="0.25"/>
    <row r="3885" ht="16.5" customHeight="1" x14ac:dyDescent="0.25"/>
    <row r="3886" ht="16.5" customHeight="1" x14ac:dyDescent="0.25"/>
    <row r="3887" ht="16.5" customHeight="1" x14ac:dyDescent="0.25"/>
    <row r="3888" ht="16.5" customHeight="1" x14ac:dyDescent="0.25"/>
    <row r="3889" ht="16.5" customHeight="1" x14ac:dyDescent="0.25"/>
    <row r="3890" ht="16.5" customHeight="1" x14ac:dyDescent="0.25"/>
    <row r="3891" ht="16.5" customHeight="1" x14ac:dyDescent="0.25"/>
    <row r="3892" ht="16.5" customHeight="1" x14ac:dyDescent="0.25"/>
    <row r="3893" ht="16.5" customHeight="1" x14ac:dyDescent="0.25"/>
    <row r="3894" ht="16.5" customHeight="1" x14ac:dyDescent="0.25"/>
    <row r="3895" ht="16.5" customHeight="1" x14ac:dyDescent="0.25"/>
    <row r="3896" ht="16.5" customHeight="1" x14ac:dyDescent="0.25"/>
    <row r="3897" ht="16.5" customHeight="1" x14ac:dyDescent="0.25"/>
    <row r="3898" ht="16.5" customHeight="1" x14ac:dyDescent="0.25"/>
    <row r="3899" ht="16.5" customHeight="1" x14ac:dyDescent="0.25"/>
    <row r="3900" ht="16.5" customHeight="1" x14ac:dyDescent="0.25"/>
    <row r="3901" ht="16.5" customHeight="1" x14ac:dyDescent="0.25"/>
    <row r="3902" ht="16.5" customHeight="1" x14ac:dyDescent="0.25"/>
    <row r="3903" ht="16.5" customHeight="1" x14ac:dyDescent="0.25"/>
    <row r="3904" ht="16.5" customHeight="1" x14ac:dyDescent="0.25"/>
    <row r="3905" ht="16.5" customHeight="1" x14ac:dyDescent="0.25"/>
    <row r="3906" ht="16.5" customHeight="1" x14ac:dyDescent="0.25"/>
    <row r="3907" ht="16.5" customHeight="1" x14ac:dyDescent="0.25"/>
    <row r="3908" ht="16.5" customHeight="1" x14ac:dyDescent="0.25"/>
    <row r="3909" ht="16.5" customHeight="1" x14ac:dyDescent="0.25"/>
    <row r="3910" ht="16.5" customHeight="1" x14ac:dyDescent="0.25"/>
    <row r="3911" ht="16.5" customHeight="1" x14ac:dyDescent="0.25"/>
    <row r="3912" ht="16.5" customHeight="1" x14ac:dyDescent="0.25"/>
    <row r="3913" ht="16.5" customHeight="1" x14ac:dyDescent="0.25"/>
    <row r="3914" ht="16.5" customHeight="1" x14ac:dyDescent="0.25"/>
    <row r="3915" ht="16.5" customHeight="1" x14ac:dyDescent="0.25"/>
    <row r="3916" ht="16.5" customHeight="1" x14ac:dyDescent="0.25"/>
    <row r="3917" ht="16.5" customHeight="1" x14ac:dyDescent="0.25"/>
    <row r="3918" ht="16.5" customHeight="1" x14ac:dyDescent="0.25"/>
    <row r="3919" ht="16.5" customHeight="1" x14ac:dyDescent="0.25"/>
    <row r="3920" ht="16.5" customHeight="1" x14ac:dyDescent="0.25"/>
    <row r="3921" ht="16.5" customHeight="1" x14ac:dyDescent="0.25"/>
    <row r="3922" ht="16.5" customHeight="1" x14ac:dyDescent="0.25"/>
    <row r="3923" ht="16.5" customHeight="1" x14ac:dyDescent="0.25"/>
    <row r="3924" ht="16.5" customHeight="1" x14ac:dyDescent="0.25"/>
    <row r="3925" ht="16.5" customHeight="1" x14ac:dyDescent="0.25"/>
    <row r="3926" ht="16.5" customHeight="1" x14ac:dyDescent="0.25"/>
    <row r="3927" ht="16.5" customHeight="1" x14ac:dyDescent="0.25"/>
    <row r="3928" ht="16.5" customHeight="1" x14ac:dyDescent="0.25"/>
    <row r="3929" ht="16.5" customHeight="1" x14ac:dyDescent="0.25"/>
    <row r="3930" ht="16.5" customHeight="1" x14ac:dyDescent="0.25"/>
    <row r="3931" ht="16.5" customHeight="1" x14ac:dyDescent="0.25"/>
    <row r="3932" ht="16.5" customHeight="1" x14ac:dyDescent="0.25"/>
    <row r="3933" ht="16.5" customHeight="1" x14ac:dyDescent="0.25"/>
    <row r="3934" ht="16.5" customHeight="1" x14ac:dyDescent="0.25"/>
    <row r="3935" ht="16.5" customHeight="1" x14ac:dyDescent="0.25"/>
    <row r="3936" ht="16.5" customHeight="1" x14ac:dyDescent="0.25"/>
    <row r="3937" ht="16.5" customHeight="1" x14ac:dyDescent="0.25"/>
    <row r="3938" ht="16.5" customHeight="1" x14ac:dyDescent="0.25"/>
    <row r="3939" ht="16.5" customHeight="1" x14ac:dyDescent="0.25"/>
    <row r="3940" ht="16.5" customHeight="1" x14ac:dyDescent="0.25"/>
    <row r="3941" ht="16.5" customHeight="1" x14ac:dyDescent="0.25"/>
    <row r="3942" ht="16.5" customHeight="1" x14ac:dyDescent="0.25"/>
    <row r="3943" ht="16.5" customHeight="1" x14ac:dyDescent="0.25"/>
    <row r="3944" ht="16.5" customHeight="1" x14ac:dyDescent="0.25"/>
    <row r="3945" ht="16.5" customHeight="1" x14ac:dyDescent="0.25"/>
    <row r="3946" ht="16.5" customHeight="1" x14ac:dyDescent="0.25"/>
    <row r="3947" ht="16.5" customHeight="1" x14ac:dyDescent="0.25"/>
    <row r="3948" ht="16.5" customHeight="1" x14ac:dyDescent="0.25"/>
    <row r="3949" ht="16.5" customHeight="1" x14ac:dyDescent="0.25"/>
    <row r="3950" ht="16.5" customHeight="1" x14ac:dyDescent="0.25"/>
    <row r="3951" ht="16.5" customHeight="1" x14ac:dyDescent="0.25"/>
    <row r="3952" ht="16.5" customHeight="1" x14ac:dyDescent="0.25"/>
    <row r="3953" ht="16.5" customHeight="1" x14ac:dyDescent="0.25"/>
    <row r="3954" ht="16.5" customHeight="1" x14ac:dyDescent="0.25"/>
    <row r="3955" ht="16.5" customHeight="1" x14ac:dyDescent="0.25"/>
    <row r="3956" ht="16.5" customHeight="1" x14ac:dyDescent="0.25"/>
    <row r="3957" ht="16.5" customHeight="1" x14ac:dyDescent="0.25"/>
    <row r="3958" ht="16.5" customHeight="1" x14ac:dyDescent="0.25"/>
    <row r="3959" ht="16.5" customHeight="1" x14ac:dyDescent="0.25"/>
    <row r="3960" ht="16.5" customHeight="1" x14ac:dyDescent="0.25"/>
    <row r="3961" ht="16.5" customHeight="1" x14ac:dyDescent="0.25"/>
    <row r="3962" ht="16.5" customHeight="1" x14ac:dyDescent="0.25"/>
    <row r="3963" ht="16.5" customHeight="1" x14ac:dyDescent="0.25"/>
    <row r="3964" ht="16.5" customHeight="1" x14ac:dyDescent="0.25"/>
    <row r="3965" ht="16.5" customHeight="1" x14ac:dyDescent="0.25"/>
    <row r="3966" ht="16.5" customHeight="1" x14ac:dyDescent="0.25"/>
    <row r="3967" ht="16.5" customHeight="1" x14ac:dyDescent="0.25"/>
    <row r="3968" ht="16.5" customHeight="1" x14ac:dyDescent="0.25"/>
    <row r="3969" ht="16.5" customHeight="1" x14ac:dyDescent="0.25"/>
    <row r="3970" ht="16.5" customHeight="1" x14ac:dyDescent="0.25"/>
    <row r="3971" ht="16.5" customHeight="1" x14ac:dyDescent="0.25"/>
    <row r="3972" ht="16.5" customHeight="1" x14ac:dyDescent="0.25"/>
    <row r="3973" ht="16.5" customHeight="1" x14ac:dyDescent="0.25"/>
    <row r="3974" ht="16.5" customHeight="1" x14ac:dyDescent="0.25"/>
    <row r="3975" ht="16.5" customHeight="1" x14ac:dyDescent="0.25"/>
    <row r="3976" ht="16.5" customHeight="1" x14ac:dyDescent="0.25"/>
    <row r="3977" ht="16.5" customHeight="1" x14ac:dyDescent="0.25"/>
    <row r="3978" ht="16.5" customHeight="1" x14ac:dyDescent="0.25"/>
    <row r="3979" ht="16.5" customHeight="1" x14ac:dyDescent="0.25"/>
    <row r="3980" ht="16.5" customHeight="1" x14ac:dyDescent="0.25"/>
    <row r="3981" ht="16.5" customHeight="1" x14ac:dyDescent="0.25"/>
    <row r="3982" ht="16.5" customHeight="1" x14ac:dyDescent="0.25"/>
    <row r="3983" ht="16.5" customHeight="1" x14ac:dyDescent="0.25"/>
    <row r="3984" ht="16.5" customHeight="1" x14ac:dyDescent="0.25"/>
    <row r="3985" ht="16.5" customHeight="1" x14ac:dyDescent="0.25"/>
    <row r="3986" ht="16.5" customHeight="1" x14ac:dyDescent="0.25"/>
    <row r="3987" ht="16.5" customHeight="1" x14ac:dyDescent="0.25"/>
    <row r="3988" ht="16.5" customHeight="1" x14ac:dyDescent="0.25"/>
    <row r="3989" ht="16.5" customHeight="1" x14ac:dyDescent="0.25"/>
    <row r="3990" ht="16.5" customHeight="1" x14ac:dyDescent="0.25"/>
    <row r="3991" ht="16.5" customHeight="1" x14ac:dyDescent="0.25"/>
    <row r="3992" ht="16.5" customHeight="1" x14ac:dyDescent="0.25"/>
    <row r="3993" ht="16.5" customHeight="1" x14ac:dyDescent="0.25"/>
    <row r="3994" ht="16.5" customHeight="1" x14ac:dyDescent="0.25"/>
    <row r="3995" ht="16.5" customHeight="1" x14ac:dyDescent="0.25"/>
    <row r="3996" ht="16.5" customHeight="1" x14ac:dyDescent="0.25"/>
    <row r="3997" ht="16.5" customHeight="1" x14ac:dyDescent="0.25"/>
    <row r="3998" ht="16.5" customHeight="1" x14ac:dyDescent="0.25"/>
    <row r="3999" ht="16.5" customHeight="1" x14ac:dyDescent="0.25"/>
    <row r="4000" ht="16.5" customHeight="1" x14ac:dyDescent="0.25"/>
    <row r="4001" ht="16.5" customHeight="1" x14ac:dyDescent="0.25"/>
    <row r="4002" ht="16.5" customHeight="1" x14ac:dyDescent="0.25"/>
    <row r="4003" ht="16.5" customHeight="1" x14ac:dyDescent="0.25"/>
    <row r="4004" ht="16.5" customHeight="1" x14ac:dyDescent="0.25"/>
    <row r="4005" ht="16.5" customHeight="1" x14ac:dyDescent="0.25"/>
    <row r="4006" ht="16.5" customHeight="1" x14ac:dyDescent="0.25"/>
    <row r="4007" ht="16.5" customHeight="1" x14ac:dyDescent="0.25"/>
    <row r="4008" ht="16.5" customHeight="1" x14ac:dyDescent="0.25"/>
    <row r="4009" ht="16.5" customHeight="1" x14ac:dyDescent="0.25"/>
    <row r="4010" ht="16.5" customHeight="1" x14ac:dyDescent="0.25"/>
    <row r="4011" ht="16.5" customHeight="1" x14ac:dyDescent="0.25"/>
    <row r="4012" ht="16.5" customHeight="1" x14ac:dyDescent="0.25"/>
    <row r="4013" ht="16.5" customHeight="1" x14ac:dyDescent="0.25"/>
    <row r="4014" ht="16.5" customHeight="1" x14ac:dyDescent="0.25"/>
    <row r="4015" ht="16.5" customHeight="1" x14ac:dyDescent="0.25"/>
    <row r="4016" ht="16.5" customHeight="1" x14ac:dyDescent="0.25"/>
    <row r="4017" ht="16.5" customHeight="1" x14ac:dyDescent="0.25"/>
    <row r="4018" ht="16.5" customHeight="1" x14ac:dyDescent="0.25"/>
    <row r="4019" ht="16.5" customHeight="1" x14ac:dyDescent="0.25"/>
    <row r="4020" ht="16.5" customHeight="1" x14ac:dyDescent="0.25"/>
    <row r="4021" ht="16.5" customHeight="1" x14ac:dyDescent="0.25"/>
    <row r="4022" ht="16.5" customHeight="1" x14ac:dyDescent="0.25"/>
    <row r="4023" ht="16.5" customHeight="1" x14ac:dyDescent="0.25"/>
    <row r="4024" ht="16.5" customHeight="1" x14ac:dyDescent="0.25"/>
    <row r="4025" ht="16.5" customHeight="1" x14ac:dyDescent="0.25"/>
    <row r="4026" ht="16.5" customHeight="1" x14ac:dyDescent="0.25"/>
    <row r="4027" ht="16.5" customHeight="1" x14ac:dyDescent="0.25"/>
    <row r="4028" ht="16.5" customHeight="1" x14ac:dyDescent="0.25"/>
    <row r="4029" ht="16.5" customHeight="1" x14ac:dyDescent="0.25"/>
    <row r="4030" ht="16.5" customHeight="1" x14ac:dyDescent="0.25"/>
    <row r="4031" ht="16.5" customHeight="1" x14ac:dyDescent="0.25"/>
    <row r="4032" ht="16.5" customHeight="1" x14ac:dyDescent="0.25"/>
    <row r="4033" ht="16.5" customHeight="1" x14ac:dyDescent="0.25"/>
    <row r="4034" ht="16.5" customHeight="1" x14ac:dyDescent="0.25"/>
    <row r="4035" ht="16.5" customHeight="1" x14ac:dyDescent="0.25"/>
    <row r="4036" ht="16.5" customHeight="1" x14ac:dyDescent="0.25"/>
    <row r="4037" ht="16.5" customHeight="1" x14ac:dyDescent="0.25"/>
    <row r="4038" ht="16.5" customHeight="1" x14ac:dyDescent="0.25"/>
    <row r="4039" ht="16.5" customHeight="1" x14ac:dyDescent="0.25"/>
    <row r="4040" ht="16.5" customHeight="1" x14ac:dyDescent="0.25"/>
    <row r="4041" ht="16.5" customHeight="1" x14ac:dyDescent="0.25"/>
    <row r="4042" ht="16.5" customHeight="1" x14ac:dyDescent="0.25"/>
    <row r="4043" ht="16.5" customHeight="1" x14ac:dyDescent="0.25"/>
    <row r="4044" ht="16.5" customHeight="1" x14ac:dyDescent="0.25"/>
    <row r="4045" ht="16.5" customHeight="1" x14ac:dyDescent="0.25"/>
    <row r="4046" ht="16.5" customHeight="1" x14ac:dyDescent="0.25"/>
    <row r="4047" ht="16.5" customHeight="1" x14ac:dyDescent="0.25"/>
    <row r="4048" ht="16.5" customHeight="1" x14ac:dyDescent="0.25"/>
    <row r="4049" ht="16.5" customHeight="1" x14ac:dyDescent="0.25"/>
    <row r="4050" ht="16.5" customHeight="1" x14ac:dyDescent="0.25"/>
    <row r="4051" ht="16.5" customHeight="1" x14ac:dyDescent="0.25"/>
    <row r="4052" ht="16.5" customHeight="1" x14ac:dyDescent="0.25"/>
    <row r="4053" ht="16.5" customHeight="1" x14ac:dyDescent="0.25"/>
    <row r="4054" ht="16.5" customHeight="1" x14ac:dyDescent="0.25"/>
    <row r="4055" ht="16.5" customHeight="1" x14ac:dyDescent="0.25"/>
    <row r="4056" ht="16.5" customHeight="1" x14ac:dyDescent="0.25"/>
    <row r="4057" ht="16.5" customHeight="1" x14ac:dyDescent="0.25"/>
    <row r="4058" ht="16.5" customHeight="1" x14ac:dyDescent="0.25"/>
    <row r="4059" ht="16.5" customHeight="1" x14ac:dyDescent="0.25"/>
    <row r="4060" ht="16.5" customHeight="1" x14ac:dyDescent="0.25"/>
    <row r="4061" ht="16.5" customHeight="1" x14ac:dyDescent="0.25"/>
    <row r="4062" ht="16.5" customHeight="1" x14ac:dyDescent="0.25"/>
    <row r="4063" ht="16.5" customHeight="1" x14ac:dyDescent="0.25"/>
    <row r="4064" ht="16.5" customHeight="1" x14ac:dyDescent="0.25"/>
    <row r="4065" ht="16.5" customHeight="1" x14ac:dyDescent="0.25"/>
    <row r="4066" ht="16.5" customHeight="1" x14ac:dyDescent="0.25"/>
    <row r="4067" ht="16.5" customHeight="1" x14ac:dyDescent="0.25"/>
    <row r="4068" ht="16.5" customHeight="1" x14ac:dyDescent="0.25"/>
    <row r="4069" ht="16.5" customHeight="1" x14ac:dyDescent="0.25"/>
    <row r="4070" ht="16.5" customHeight="1" x14ac:dyDescent="0.25"/>
    <row r="4071" ht="16.5" customHeight="1" x14ac:dyDescent="0.25"/>
    <row r="4072" ht="16.5" customHeight="1" x14ac:dyDescent="0.25"/>
    <row r="4073" ht="16.5" customHeight="1" x14ac:dyDescent="0.25"/>
    <row r="4074" ht="16.5" customHeight="1" x14ac:dyDescent="0.25"/>
    <row r="4075" ht="16.5" customHeight="1" x14ac:dyDescent="0.25"/>
    <row r="4076" ht="16.5" customHeight="1" x14ac:dyDescent="0.25"/>
    <row r="4077" ht="16.5" customHeight="1" x14ac:dyDescent="0.25"/>
    <row r="4078" ht="16.5" customHeight="1" x14ac:dyDescent="0.25"/>
    <row r="4079" ht="16.5" customHeight="1" x14ac:dyDescent="0.25"/>
    <row r="4080" ht="16.5" customHeight="1" x14ac:dyDescent="0.25"/>
    <row r="4081" ht="16.5" customHeight="1" x14ac:dyDescent="0.25"/>
    <row r="4082" ht="16.5" customHeight="1" x14ac:dyDescent="0.25"/>
    <row r="4083" ht="16.5" customHeight="1" x14ac:dyDescent="0.25"/>
    <row r="4084" ht="16.5" customHeight="1" x14ac:dyDescent="0.25"/>
    <row r="4085" ht="16.5" customHeight="1" x14ac:dyDescent="0.25"/>
    <row r="4086" ht="16.5" customHeight="1" x14ac:dyDescent="0.25"/>
    <row r="4087" ht="16.5" customHeight="1" x14ac:dyDescent="0.25"/>
    <row r="4088" ht="16.5" customHeight="1" x14ac:dyDescent="0.25"/>
    <row r="4089" ht="16.5" customHeight="1" x14ac:dyDescent="0.25"/>
    <row r="4090" ht="16.5" customHeight="1" x14ac:dyDescent="0.25"/>
    <row r="4091" ht="16.5" customHeight="1" x14ac:dyDescent="0.25"/>
    <row r="4092" ht="16.5" customHeight="1" x14ac:dyDescent="0.25"/>
    <row r="4093" ht="16.5" customHeight="1" x14ac:dyDescent="0.25"/>
    <row r="4094" ht="16.5" customHeight="1" x14ac:dyDescent="0.25"/>
    <row r="4095" ht="16.5" customHeight="1" x14ac:dyDescent="0.25"/>
    <row r="4096" ht="16.5" customHeight="1" x14ac:dyDescent="0.25"/>
    <row r="4097" ht="16.5" customHeight="1" x14ac:dyDescent="0.25"/>
    <row r="4098" ht="16.5" customHeight="1" x14ac:dyDescent="0.25"/>
    <row r="4099" ht="16.5" customHeight="1" x14ac:dyDescent="0.25"/>
    <row r="4100" ht="16.5" customHeight="1" x14ac:dyDescent="0.25"/>
    <row r="4101" ht="16.5" customHeight="1" x14ac:dyDescent="0.25"/>
    <row r="4102" ht="16.5" customHeight="1" x14ac:dyDescent="0.25"/>
    <row r="4103" ht="16.5" customHeight="1" x14ac:dyDescent="0.25"/>
    <row r="4104" ht="16.5" customHeight="1" x14ac:dyDescent="0.25"/>
    <row r="4105" ht="16.5" customHeight="1" x14ac:dyDescent="0.25"/>
    <row r="4106" ht="16.5" customHeight="1" x14ac:dyDescent="0.25"/>
    <row r="4107" ht="16.5" customHeight="1" x14ac:dyDescent="0.25"/>
    <row r="4108" ht="16.5" customHeight="1" x14ac:dyDescent="0.25"/>
    <row r="4109" ht="16.5" customHeight="1" x14ac:dyDescent="0.25"/>
    <row r="4110" ht="16.5" customHeight="1" x14ac:dyDescent="0.25"/>
    <row r="4111" ht="16.5" customHeight="1" x14ac:dyDescent="0.25"/>
    <row r="4112" ht="16.5" customHeight="1" x14ac:dyDescent="0.25"/>
    <row r="4113" ht="16.5" customHeight="1" x14ac:dyDescent="0.25"/>
    <row r="4114" ht="16.5" customHeight="1" x14ac:dyDescent="0.25"/>
    <row r="4115" ht="16.5" customHeight="1" x14ac:dyDescent="0.25"/>
    <row r="4116" ht="16.5" customHeight="1" x14ac:dyDescent="0.25"/>
    <row r="4117" ht="16.5" customHeight="1" x14ac:dyDescent="0.25"/>
    <row r="4118" ht="16.5" customHeight="1" x14ac:dyDescent="0.25"/>
    <row r="4119" ht="16.5" customHeight="1" x14ac:dyDescent="0.25"/>
    <row r="4120" ht="16.5" customHeight="1" x14ac:dyDescent="0.25"/>
    <row r="4121" ht="16.5" customHeight="1" x14ac:dyDescent="0.25"/>
    <row r="4122" ht="16.5" customHeight="1" x14ac:dyDescent="0.25"/>
    <row r="4123" ht="16.5" customHeight="1" x14ac:dyDescent="0.25"/>
    <row r="4124" ht="16.5" customHeight="1" x14ac:dyDescent="0.25"/>
    <row r="4125" ht="16.5" customHeight="1" x14ac:dyDescent="0.25"/>
    <row r="4126" ht="16.5" customHeight="1" x14ac:dyDescent="0.25"/>
    <row r="4127" ht="16.5" customHeight="1" x14ac:dyDescent="0.25"/>
    <row r="4128" ht="16.5" customHeight="1" x14ac:dyDescent="0.25"/>
    <row r="4129" ht="16.5" customHeight="1" x14ac:dyDescent="0.25"/>
    <row r="4130" ht="16.5" customHeight="1" x14ac:dyDescent="0.25"/>
    <row r="4131" ht="16.5" customHeight="1" x14ac:dyDescent="0.25"/>
    <row r="4132" ht="16.5" customHeight="1" x14ac:dyDescent="0.25"/>
    <row r="4133" ht="16.5" customHeight="1" x14ac:dyDescent="0.25"/>
    <row r="4134" ht="16.5" customHeight="1" x14ac:dyDescent="0.25"/>
    <row r="4135" ht="16.5" customHeight="1" x14ac:dyDescent="0.25"/>
    <row r="4136" ht="16.5" customHeight="1" x14ac:dyDescent="0.25"/>
    <row r="4137" ht="16.5" customHeight="1" x14ac:dyDescent="0.25"/>
    <row r="4138" ht="16.5" customHeight="1" x14ac:dyDescent="0.25"/>
    <row r="4139" ht="16.5" customHeight="1" x14ac:dyDescent="0.25"/>
    <row r="4140" ht="16.5" customHeight="1" x14ac:dyDescent="0.25"/>
    <row r="4141" ht="16.5" customHeight="1" x14ac:dyDescent="0.25"/>
    <row r="4142" ht="16.5" customHeight="1" x14ac:dyDescent="0.25"/>
    <row r="4143" ht="16.5" customHeight="1" x14ac:dyDescent="0.25"/>
    <row r="4144" ht="16.5" customHeight="1" x14ac:dyDescent="0.25"/>
    <row r="4145" ht="16.5" customHeight="1" x14ac:dyDescent="0.25"/>
    <row r="4146" ht="16.5" customHeight="1" x14ac:dyDescent="0.25"/>
    <row r="4147" ht="16.5" customHeight="1" x14ac:dyDescent="0.25"/>
    <row r="4148" ht="16.5" customHeight="1" x14ac:dyDescent="0.25"/>
    <row r="4149" ht="16.5" customHeight="1" x14ac:dyDescent="0.25"/>
    <row r="4150" ht="16.5" customHeight="1" x14ac:dyDescent="0.25"/>
    <row r="4151" ht="16.5" customHeight="1" x14ac:dyDescent="0.25"/>
    <row r="4152" ht="16.5" customHeight="1" x14ac:dyDescent="0.25"/>
    <row r="4153" ht="16.5" customHeight="1" x14ac:dyDescent="0.25"/>
    <row r="4154" ht="16.5" customHeight="1" x14ac:dyDescent="0.25"/>
    <row r="4155" ht="16.5" customHeight="1" x14ac:dyDescent="0.25"/>
    <row r="4156" ht="16.5" customHeight="1" x14ac:dyDescent="0.25"/>
    <row r="4157" ht="16.5" customHeight="1" x14ac:dyDescent="0.25"/>
    <row r="4158" ht="16.5" customHeight="1" x14ac:dyDescent="0.25"/>
    <row r="4159" ht="16.5" customHeight="1" x14ac:dyDescent="0.25"/>
    <row r="4160" ht="16.5" customHeight="1" x14ac:dyDescent="0.25"/>
    <row r="4161" ht="16.5" customHeight="1" x14ac:dyDescent="0.25"/>
    <row r="4162" ht="16.5" customHeight="1" x14ac:dyDescent="0.25"/>
    <row r="4163" ht="16.5" customHeight="1" x14ac:dyDescent="0.25"/>
    <row r="4164" ht="16.5" customHeight="1" x14ac:dyDescent="0.25"/>
    <row r="4165" ht="16.5" customHeight="1" x14ac:dyDescent="0.25"/>
    <row r="4166" ht="16.5" customHeight="1" x14ac:dyDescent="0.25"/>
    <row r="4167" ht="16.5" customHeight="1" x14ac:dyDescent="0.25"/>
    <row r="4168" ht="16.5" customHeight="1" x14ac:dyDescent="0.25"/>
    <row r="4169" ht="16.5" customHeight="1" x14ac:dyDescent="0.25"/>
    <row r="4170" ht="16.5" customHeight="1" x14ac:dyDescent="0.25"/>
    <row r="4171" ht="16.5" customHeight="1" x14ac:dyDescent="0.25"/>
    <row r="4172" ht="16.5" customHeight="1" x14ac:dyDescent="0.25"/>
    <row r="4173" ht="16.5" customHeight="1" x14ac:dyDescent="0.25"/>
    <row r="4174" ht="16.5" customHeight="1" x14ac:dyDescent="0.25"/>
    <row r="4175" ht="16.5" customHeight="1" x14ac:dyDescent="0.25"/>
    <row r="4176" ht="16.5" customHeight="1" x14ac:dyDescent="0.25"/>
    <row r="4177" ht="16.5" customHeight="1" x14ac:dyDescent="0.25"/>
    <row r="4178" ht="16.5" customHeight="1" x14ac:dyDescent="0.25"/>
    <row r="4179" ht="16.5" customHeight="1" x14ac:dyDescent="0.25"/>
    <row r="4180" ht="16.5" customHeight="1" x14ac:dyDescent="0.25"/>
    <row r="4181" ht="16.5" customHeight="1" x14ac:dyDescent="0.25"/>
    <row r="4182" ht="16.5" customHeight="1" x14ac:dyDescent="0.25"/>
    <row r="4183" ht="16.5" customHeight="1" x14ac:dyDescent="0.25"/>
    <row r="4184" ht="16.5" customHeight="1" x14ac:dyDescent="0.25"/>
    <row r="4185" ht="16.5" customHeight="1" x14ac:dyDescent="0.25"/>
    <row r="4186" ht="16.5" customHeight="1" x14ac:dyDescent="0.25"/>
    <row r="4187" ht="16.5" customHeight="1" x14ac:dyDescent="0.25"/>
    <row r="4188" ht="16.5" customHeight="1" x14ac:dyDescent="0.25"/>
    <row r="4189" ht="16.5" customHeight="1" x14ac:dyDescent="0.25"/>
    <row r="4190" ht="16.5" customHeight="1" x14ac:dyDescent="0.25"/>
    <row r="4191" ht="16.5" customHeight="1" x14ac:dyDescent="0.25"/>
    <row r="4192" ht="16.5" customHeight="1" x14ac:dyDescent="0.25"/>
    <row r="4193" ht="16.5" customHeight="1" x14ac:dyDescent="0.25"/>
    <row r="4194" ht="16.5" customHeight="1" x14ac:dyDescent="0.25"/>
    <row r="4195" ht="16.5" customHeight="1" x14ac:dyDescent="0.25"/>
    <row r="4196" ht="16.5" customHeight="1" x14ac:dyDescent="0.25"/>
    <row r="4197" ht="16.5" customHeight="1" x14ac:dyDescent="0.25"/>
    <row r="4198" ht="16.5" customHeight="1" x14ac:dyDescent="0.25"/>
    <row r="4199" ht="16.5" customHeight="1" x14ac:dyDescent="0.25"/>
    <row r="4200" ht="16.5" customHeight="1" x14ac:dyDescent="0.25"/>
    <row r="4201" ht="16.5" customHeight="1" x14ac:dyDescent="0.25"/>
    <row r="4202" ht="16.5" customHeight="1" x14ac:dyDescent="0.25"/>
    <row r="4203" ht="16.5" customHeight="1" x14ac:dyDescent="0.25"/>
    <row r="4204" ht="16.5" customHeight="1" x14ac:dyDescent="0.25"/>
    <row r="4205" ht="16.5" customHeight="1" x14ac:dyDescent="0.25"/>
    <row r="4206" ht="16.5" customHeight="1" x14ac:dyDescent="0.25"/>
    <row r="4207" ht="16.5" customHeight="1" x14ac:dyDescent="0.25"/>
    <row r="4208" ht="16.5" customHeight="1" x14ac:dyDescent="0.25"/>
    <row r="4209" ht="16.5" customHeight="1" x14ac:dyDescent="0.25"/>
    <row r="4210" ht="16.5" customHeight="1" x14ac:dyDescent="0.25"/>
    <row r="4211" ht="16.5" customHeight="1" x14ac:dyDescent="0.25"/>
    <row r="4212" ht="16.5" customHeight="1" x14ac:dyDescent="0.25"/>
    <row r="4213" ht="16.5" customHeight="1" x14ac:dyDescent="0.25"/>
    <row r="4214" ht="16.5" customHeight="1" x14ac:dyDescent="0.25"/>
    <row r="4215" ht="16.5" customHeight="1" x14ac:dyDescent="0.25"/>
    <row r="4216" ht="16.5" customHeight="1" x14ac:dyDescent="0.25"/>
    <row r="4217" ht="16.5" customHeight="1" x14ac:dyDescent="0.25"/>
    <row r="4218" ht="16.5" customHeight="1" x14ac:dyDescent="0.25"/>
    <row r="4219" ht="16.5" customHeight="1" x14ac:dyDescent="0.25"/>
    <row r="4220" ht="16.5" customHeight="1" x14ac:dyDescent="0.25"/>
    <row r="4221" ht="16.5" customHeight="1" x14ac:dyDescent="0.25"/>
    <row r="4222" ht="16.5" customHeight="1" x14ac:dyDescent="0.25"/>
    <row r="4223" ht="16.5" customHeight="1" x14ac:dyDescent="0.25"/>
    <row r="4224" ht="16.5" customHeight="1" x14ac:dyDescent="0.25"/>
    <row r="4225" ht="16.5" customHeight="1" x14ac:dyDescent="0.25"/>
    <row r="4226" ht="16.5" customHeight="1" x14ac:dyDescent="0.25"/>
    <row r="4227" ht="16.5" customHeight="1" x14ac:dyDescent="0.25"/>
    <row r="4228" ht="16.5" customHeight="1" x14ac:dyDescent="0.25"/>
    <row r="4229" ht="16.5" customHeight="1" x14ac:dyDescent="0.25"/>
    <row r="4230" ht="16.5" customHeight="1" x14ac:dyDescent="0.25"/>
    <row r="4231" ht="16.5" customHeight="1" x14ac:dyDescent="0.25"/>
    <row r="4232" ht="16.5" customHeight="1" x14ac:dyDescent="0.25"/>
    <row r="4233" ht="16.5" customHeight="1" x14ac:dyDescent="0.25"/>
    <row r="4234" ht="16.5" customHeight="1" x14ac:dyDescent="0.25"/>
    <row r="4235" ht="16.5" customHeight="1" x14ac:dyDescent="0.25"/>
    <row r="4236" ht="16.5" customHeight="1" x14ac:dyDescent="0.25"/>
    <row r="4237" ht="16.5" customHeight="1" x14ac:dyDescent="0.25"/>
    <row r="4238" ht="16.5" customHeight="1" x14ac:dyDescent="0.25"/>
    <row r="4239" ht="16.5" customHeight="1" x14ac:dyDescent="0.25"/>
    <row r="4240" ht="16.5" customHeight="1" x14ac:dyDescent="0.25"/>
    <row r="4241" ht="16.5" customHeight="1" x14ac:dyDescent="0.25"/>
    <row r="4242" ht="16.5" customHeight="1" x14ac:dyDescent="0.25"/>
    <row r="4243" ht="16.5" customHeight="1" x14ac:dyDescent="0.25"/>
    <row r="4244" ht="16.5" customHeight="1" x14ac:dyDescent="0.25"/>
    <row r="4245" ht="16.5" customHeight="1" x14ac:dyDescent="0.25"/>
    <row r="4246" ht="16.5" customHeight="1" x14ac:dyDescent="0.25"/>
    <row r="4247" ht="16.5" customHeight="1" x14ac:dyDescent="0.25"/>
    <row r="4248" ht="16.5" customHeight="1" x14ac:dyDescent="0.25"/>
    <row r="4249" ht="16.5" customHeight="1" x14ac:dyDescent="0.25"/>
    <row r="4250" ht="16.5" customHeight="1" x14ac:dyDescent="0.25"/>
    <row r="4251" ht="16.5" customHeight="1" x14ac:dyDescent="0.25"/>
    <row r="4252" ht="16.5" customHeight="1" x14ac:dyDescent="0.25"/>
    <row r="4253" ht="16.5" customHeight="1" x14ac:dyDescent="0.25"/>
    <row r="4254" ht="16.5" customHeight="1" x14ac:dyDescent="0.25"/>
    <row r="4255" ht="16.5" customHeight="1" x14ac:dyDescent="0.25"/>
    <row r="4256" ht="16.5" customHeight="1" x14ac:dyDescent="0.25"/>
    <row r="4257" ht="16.5" customHeight="1" x14ac:dyDescent="0.25"/>
    <row r="4258" ht="16.5" customHeight="1" x14ac:dyDescent="0.25"/>
    <row r="4259" ht="16.5" customHeight="1" x14ac:dyDescent="0.25"/>
    <row r="4260" ht="16.5" customHeight="1" x14ac:dyDescent="0.25"/>
    <row r="4261" ht="16.5" customHeight="1" x14ac:dyDescent="0.25"/>
    <row r="4262" ht="16.5" customHeight="1" x14ac:dyDescent="0.25"/>
    <row r="4263" ht="16.5" customHeight="1" x14ac:dyDescent="0.25"/>
    <row r="4264" ht="16.5" customHeight="1" x14ac:dyDescent="0.25"/>
    <row r="4265" ht="16.5" customHeight="1" x14ac:dyDescent="0.25"/>
    <row r="4266" ht="16.5" customHeight="1" x14ac:dyDescent="0.25"/>
    <row r="4267" ht="16.5" customHeight="1" x14ac:dyDescent="0.25"/>
    <row r="4268" ht="16.5" customHeight="1" x14ac:dyDescent="0.25"/>
    <row r="4269" ht="16.5" customHeight="1" x14ac:dyDescent="0.25"/>
    <row r="4270" ht="16.5" customHeight="1" x14ac:dyDescent="0.25"/>
    <row r="4271" ht="16.5" customHeight="1" x14ac:dyDescent="0.25"/>
    <row r="4272" ht="16.5" customHeight="1" x14ac:dyDescent="0.25"/>
    <row r="4273" ht="16.5" customHeight="1" x14ac:dyDescent="0.25"/>
    <row r="4274" ht="16.5" customHeight="1" x14ac:dyDescent="0.25"/>
    <row r="4275" ht="16.5" customHeight="1" x14ac:dyDescent="0.25"/>
    <row r="4276" ht="16.5" customHeight="1" x14ac:dyDescent="0.25"/>
    <row r="4277" ht="16.5" customHeight="1" x14ac:dyDescent="0.25"/>
    <row r="4278" ht="16.5" customHeight="1" x14ac:dyDescent="0.25"/>
    <row r="4279" ht="16.5" customHeight="1" x14ac:dyDescent="0.25"/>
    <row r="4280" ht="16.5" customHeight="1" x14ac:dyDescent="0.25"/>
    <row r="4281" ht="16.5" customHeight="1" x14ac:dyDescent="0.25"/>
    <row r="4282" ht="16.5" customHeight="1" x14ac:dyDescent="0.25"/>
    <row r="4283" ht="16.5" customHeight="1" x14ac:dyDescent="0.25"/>
    <row r="4284" ht="16.5" customHeight="1" x14ac:dyDescent="0.25"/>
    <row r="4285" ht="16.5" customHeight="1" x14ac:dyDescent="0.25"/>
    <row r="4286" ht="16.5" customHeight="1" x14ac:dyDescent="0.25"/>
    <row r="4287" ht="16.5" customHeight="1" x14ac:dyDescent="0.25"/>
    <row r="4288" ht="16.5" customHeight="1" x14ac:dyDescent="0.25"/>
    <row r="4289" ht="16.5" customHeight="1" x14ac:dyDescent="0.25"/>
    <row r="4290" ht="16.5" customHeight="1" x14ac:dyDescent="0.25"/>
    <row r="4291" ht="16.5" customHeight="1" x14ac:dyDescent="0.25"/>
    <row r="4292" ht="16.5" customHeight="1" x14ac:dyDescent="0.25"/>
    <row r="4293" ht="16.5" customHeight="1" x14ac:dyDescent="0.25"/>
    <row r="4294" ht="16.5" customHeight="1" x14ac:dyDescent="0.25"/>
    <row r="4295" ht="16.5" customHeight="1" x14ac:dyDescent="0.25"/>
    <row r="4296" ht="16.5" customHeight="1" x14ac:dyDescent="0.25"/>
    <row r="4297" ht="16.5" customHeight="1" x14ac:dyDescent="0.25"/>
    <row r="4298" ht="16.5" customHeight="1" x14ac:dyDescent="0.25"/>
    <row r="4299" ht="16.5" customHeight="1" x14ac:dyDescent="0.25"/>
    <row r="4300" ht="16.5" customHeight="1" x14ac:dyDescent="0.25"/>
    <row r="4301" ht="16.5" customHeight="1" x14ac:dyDescent="0.25"/>
    <row r="4302" ht="16.5" customHeight="1" x14ac:dyDescent="0.25"/>
    <row r="4303" ht="16.5" customHeight="1" x14ac:dyDescent="0.25"/>
    <row r="4304" ht="16.5" customHeight="1" x14ac:dyDescent="0.25"/>
    <row r="4305" ht="16.5" customHeight="1" x14ac:dyDescent="0.25"/>
    <row r="4306" ht="16.5" customHeight="1" x14ac:dyDescent="0.25"/>
    <row r="4307" ht="16.5" customHeight="1" x14ac:dyDescent="0.25"/>
    <row r="4308" ht="16.5" customHeight="1" x14ac:dyDescent="0.25"/>
    <row r="4309" ht="16.5" customHeight="1" x14ac:dyDescent="0.25"/>
    <row r="4310" ht="16.5" customHeight="1" x14ac:dyDescent="0.25"/>
    <row r="4311" ht="16.5" customHeight="1" x14ac:dyDescent="0.25"/>
    <row r="4312" ht="16.5" customHeight="1" x14ac:dyDescent="0.25"/>
    <row r="4313" ht="16.5" customHeight="1" x14ac:dyDescent="0.25"/>
    <row r="4314" ht="16.5" customHeight="1" x14ac:dyDescent="0.25"/>
    <row r="4315" ht="16.5" customHeight="1" x14ac:dyDescent="0.25"/>
    <row r="4316" ht="16.5" customHeight="1" x14ac:dyDescent="0.25"/>
    <row r="4317" ht="16.5" customHeight="1" x14ac:dyDescent="0.25"/>
    <row r="4318" ht="16.5" customHeight="1" x14ac:dyDescent="0.25"/>
    <row r="4319" ht="16.5" customHeight="1" x14ac:dyDescent="0.25"/>
    <row r="4320" ht="16.5" customHeight="1" x14ac:dyDescent="0.25"/>
    <row r="4321" ht="16.5" customHeight="1" x14ac:dyDescent="0.25"/>
    <row r="4322" ht="16.5" customHeight="1" x14ac:dyDescent="0.25"/>
    <row r="4323" ht="16.5" customHeight="1" x14ac:dyDescent="0.25"/>
    <row r="4324" ht="16.5" customHeight="1" x14ac:dyDescent="0.25"/>
    <row r="4325" ht="16.5" customHeight="1" x14ac:dyDescent="0.25"/>
    <row r="4326" ht="16.5" customHeight="1" x14ac:dyDescent="0.25"/>
    <row r="4327" ht="16.5" customHeight="1" x14ac:dyDescent="0.25"/>
    <row r="4328" ht="16.5" customHeight="1" x14ac:dyDescent="0.25"/>
    <row r="4329" ht="16.5" customHeight="1" x14ac:dyDescent="0.25"/>
    <row r="4330" ht="16.5" customHeight="1" x14ac:dyDescent="0.25"/>
    <row r="4331" ht="16.5" customHeight="1" x14ac:dyDescent="0.25"/>
    <row r="4332" ht="16.5" customHeight="1" x14ac:dyDescent="0.25"/>
    <row r="4333" ht="16.5" customHeight="1" x14ac:dyDescent="0.25"/>
    <row r="4334" ht="16.5" customHeight="1" x14ac:dyDescent="0.25"/>
    <row r="4335" ht="16.5" customHeight="1" x14ac:dyDescent="0.25"/>
    <row r="4336" ht="16.5" customHeight="1" x14ac:dyDescent="0.25"/>
    <row r="4337" ht="16.5" customHeight="1" x14ac:dyDescent="0.25"/>
    <row r="4338" ht="16.5" customHeight="1" x14ac:dyDescent="0.25"/>
    <row r="4339" ht="16.5" customHeight="1" x14ac:dyDescent="0.25"/>
    <row r="4340" ht="16.5" customHeight="1" x14ac:dyDescent="0.25"/>
    <row r="4341" ht="16.5" customHeight="1" x14ac:dyDescent="0.25"/>
    <row r="4342" ht="16.5" customHeight="1" x14ac:dyDescent="0.25"/>
    <row r="4343" ht="16.5" customHeight="1" x14ac:dyDescent="0.25"/>
    <row r="4344" ht="16.5" customHeight="1" x14ac:dyDescent="0.25"/>
    <row r="4345" ht="16.5" customHeight="1" x14ac:dyDescent="0.25"/>
    <row r="4346" ht="16.5" customHeight="1" x14ac:dyDescent="0.25"/>
    <row r="4347" ht="16.5" customHeight="1" x14ac:dyDescent="0.25"/>
    <row r="4348" ht="16.5" customHeight="1" x14ac:dyDescent="0.25"/>
    <row r="4349" ht="16.5" customHeight="1" x14ac:dyDescent="0.25"/>
    <row r="4350" ht="16.5" customHeight="1" x14ac:dyDescent="0.25"/>
    <row r="4351" ht="16.5" customHeight="1" x14ac:dyDescent="0.25"/>
    <row r="4352" ht="16.5" customHeight="1" x14ac:dyDescent="0.25"/>
    <row r="4353" ht="16.5" customHeight="1" x14ac:dyDescent="0.25"/>
    <row r="4354" ht="16.5" customHeight="1" x14ac:dyDescent="0.25"/>
    <row r="4355" ht="16.5" customHeight="1" x14ac:dyDescent="0.25"/>
    <row r="4356" ht="16.5" customHeight="1" x14ac:dyDescent="0.25"/>
    <row r="4357" ht="16.5" customHeight="1" x14ac:dyDescent="0.25"/>
    <row r="4358" ht="16.5" customHeight="1" x14ac:dyDescent="0.25"/>
    <row r="4359" ht="16.5" customHeight="1" x14ac:dyDescent="0.25"/>
    <row r="4360" ht="16.5" customHeight="1" x14ac:dyDescent="0.25"/>
    <row r="4361" ht="16.5" customHeight="1" x14ac:dyDescent="0.25"/>
    <row r="4362" ht="16.5" customHeight="1" x14ac:dyDescent="0.25"/>
    <row r="4363" ht="16.5" customHeight="1" x14ac:dyDescent="0.25"/>
    <row r="4364" ht="16.5" customHeight="1" x14ac:dyDescent="0.25"/>
    <row r="4365" ht="16.5" customHeight="1" x14ac:dyDescent="0.25"/>
    <row r="4366" ht="16.5" customHeight="1" x14ac:dyDescent="0.25"/>
    <row r="4367" ht="16.5" customHeight="1" x14ac:dyDescent="0.25"/>
    <row r="4368" ht="16.5" customHeight="1" x14ac:dyDescent="0.25"/>
    <row r="4369" ht="16.5" customHeight="1" x14ac:dyDescent="0.25"/>
    <row r="4370" ht="16.5" customHeight="1" x14ac:dyDescent="0.25"/>
    <row r="4371" ht="16.5" customHeight="1" x14ac:dyDescent="0.25"/>
    <row r="4372" ht="16.5" customHeight="1" x14ac:dyDescent="0.25"/>
    <row r="4373" ht="16.5" customHeight="1" x14ac:dyDescent="0.25"/>
    <row r="4374" ht="16.5" customHeight="1" x14ac:dyDescent="0.25"/>
    <row r="4375" ht="16.5" customHeight="1" x14ac:dyDescent="0.25"/>
    <row r="4376" ht="16.5" customHeight="1" x14ac:dyDescent="0.25"/>
    <row r="4377" ht="16.5" customHeight="1" x14ac:dyDescent="0.25"/>
    <row r="4378" ht="16.5" customHeight="1" x14ac:dyDescent="0.25"/>
    <row r="4379" ht="16.5" customHeight="1" x14ac:dyDescent="0.25"/>
    <row r="4380" ht="16.5" customHeight="1" x14ac:dyDescent="0.25"/>
    <row r="4381" ht="16.5" customHeight="1" x14ac:dyDescent="0.25"/>
    <row r="4382" ht="16.5" customHeight="1" x14ac:dyDescent="0.25"/>
    <row r="4383" ht="16.5" customHeight="1" x14ac:dyDescent="0.25"/>
    <row r="4384" ht="16.5" customHeight="1" x14ac:dyDescent="0.25"/>
    <row r="4385" ht="16.5" customHeight="1" x14ac:dyDescent="0.25"/>
    <row r="4386" ht="16.5" customHeight="1" x14ac:dyDescent="0.25"/>
    <row r="4387" ht="16.5" customHeight="1" x14ac:dyDescent="0.25"/>
    <row r="4388" ht="16.5" customHeight="1" x14ac:dyDescent="0.25"/>
    <row r="4389" ht="16.5" customHeight="1" x14ac:dyDescent="0.25"/>
    <row r="4390" ht="16.5" customHeight="1" x14ac:dyDescent="0.25"/>
    <row r="4391" ht="16.5" customHeight="1" x14ac:dyDescent="0.25"/>
    <row r="4392" ht="16.5" customHeight="1" x14ac:dyDescent="0.25"/>
    <row r="4393" ht="16.5" customHeight="1" x14ac:dyDescent="0.25"/>
    <row r="4394" ht="16.5" customHeight="1" x14ac:dyDescent="0.25"/>
    <row r="4395" ht="16.5" customHeight="1" x14ac:dyDescent="0.25"/>
    <row r="4396" ht="16.5" customHeight="1" x14ac:dyDescent="0.25"/>
    <row r="4397" ht="16.5" customHeight="1" x14ac:dyDescent="0.25"/>
    <row r="4398" ht="16.5" customHeight="1" x14ac:dyDescent="0.25"/>
    <row r="4399" ht="16.5" customHeight="1" x14ac:dyDescent="0.25"/>
    <row r="4400" ht="16.5" customHeight="1" x14ac:dyDescent="0.25"/>
    <row r="4401" ht="16.5" customHeight="1" x14ac:dyDescent="0.25"/>
    <row r="4402" ht="16.5" customHeight="1" x14ac:dyDescent="0.25"/>
    <row r="4403" ht="16.5" customHeight="1" x14ac:dyDescent="0.25"/>
    <row r="4404" ht="16.5" customHeight="1" x14ac:dyDescent="0.25"/>
    <row r="4405" ht="16.5" customHeight="1" x14ac:dyDescent="0.25"/>
    <row r="4406" ht="16.5" customHeight="1" x14ac:dyDescent="0.25"/>
    <row r="4407" ht="16.5" customHeight="1" x14ac:dyDescent="0.25"/>
    <row r="4408" ht="16.5" customHeight="1" x14ac:dyDescent="0.25"/>
    <row r="4409" ht="16.5" customHeight="1" x14ac:dyDescent="0.25"/>
    <row r="4410" ht="16.5" customHeight="1" x14ac:dyDescent="0.25"/>
    <row r="4411" ht="16.5" customHeight="1" x14ac:dyDescent="0.25"/>
    <row r="4412" ht="16.5" customHeight="1" x14ac:dyDescent="0.25"/>
    <row r="4413" ht="16.5" customHeight="1" x14ac:dyDescent="0.25"/>
    <row r="4414" ht="16.5" customHeight="1" x14ac:dyDescent="0.25"/>
    <row r="4415" ht="16.5" customHeight="1" x14ac:dyDescent="0.25"/>
    <row r="4416" ht="16.5" customHeight="1" x14ac:dyDescent="0.25"/>
    <row r="4417" ht="16.5" customHeight="1" x14ac:dyDescent="0.25"/>
    <row r="4418" ht="16.5" customHeight="1" x14ac:dyDescent="0.25"/>
    <row r="4419" ht="16.5" customHeight="1" x14ac:dyDescent="0.25"/>
    <row r="4420" ht="16.5" customHeight="1" x14ac:dyDescent="0.25"/>
    <row r="4421" ht="16.5" customHeight="1" x14ac:dyDescent="0.25"/>
    <row r="4422" ht="16.5" customHeight="1" x14ac:dyDescent="0.25"/>
    <row r="4423" ht="16.5" customHeight="1" x14ac:dyDescent="0.25"/>
    <row r="4424" ht="16.5" customHeight="1" x14ac:dyDescent="0.25"/>
    <row r="4425" ht="16.5" customHeight="1" x14ac:dyDescent="0.25"/>
    <row r="4426" ht="16.5" customHeight="1" x14ac:dyDescent="0.25"/>
    <row r="4427" ht="16.5" customHeight="1" x14ac:dyDescent="0.25"/>
    <row r="4428" ht="16.5" customHeight="1" x14ac:dyDescent="0.25"/>
    <row r="4429" ht="16.5" customHeight="1" x14ac:dyDescent="0.25"/>
    <row r="4430" ht="16.5" customHeight="1" x14ac:dyDescent="0.25"/>
    <row r="4431" ht="16.5" customHeight="1" x14ac:dyDescent="0.25"/>
    <row r="4432" ht="16.5" customHeight="1" x14ac:dyDescent="0.25"/>
    <row r="4433" ht="16.5" customHeight="1" x14ac:dyDescent="0.25"/>
    <row r="4434" ht="16.5" customHeight="1" x14ac:dyDescent="0.25"/>
    <row r="4435" ht="16.5" customHeight="1" x14ac:dyDescent="0.25"/>
    <row r="4436" ht="16.5" customHeight="1" x14ac:dyDescent="0.25"/>
    <row r="4437" ht="16.5" customHeight="1" x14ac:dyDescent="0.25"/>
    <row r="4438" ht="16.5" customHeight="1" x14ac:dyDescent="0.25"/>
    <row r="4439" ht="16.5" customHeight="1" x14ac:dyDescent="0.25"/>
    <row r="4440" ht="16.5" customHeight="1" x14ac:dyDescent="0.25"/>
    <row r="4441" ht="16.5" customHeight="1" x14ac:dyDescent="0.25"/>
    <row r="4442" ht="16.5" customHeight="1" x14ac:dyDescent="0.25"/>
    <row r="4443" ht="16.5" customHeight="1" x14ac:dyDescent="0.25"/>
    <row r="4444" ht="16.5" customHeight="1" x14ac:dyDescent="0.25"/>
    <row r="4445" ht="16.5" customHeight="1" x14ac:dyDescent="0.25"/>
    <row r="4446" ht="16.5" customHeight="1" x14ac:dyDescent="0.25"/>
    <row r="4447" ht="16.5" customHeight="1" x14ac:dyDescent="0.25"/>
    <row r="4448" ht="16.5" customHeight="1" x14ac:dyDescent="0.25"/>
    <row r="4449" ht="16.5" customHeight="1" x14ac:dyDescent="0.25"/>
    <row r="4450" ht="16.5" customHeight="1" x14ac:dyDescent="0.25"/>
    <row r="4451" ht="16.5" customHeight="1" x14ac:dyDescent="0.25"/>
    <row r="4452" ht="16.5" customHeight="1" x14ac:dyDescent="0.25"/>
    <row r="4453" ht="16.5" customHeight="1" x14ac:dyDescent="0.25"/>
    <row r="4454" ht="16.5" customHeight="1" x14ac:dyDescent="0.25"/>
    <row r="4455" ht="16.5" customHeight="1" x14ac:dyDescent="0.25"/>
    <row r="4456" ht="16.5" customHeight="1" x14ac:dyDescent="0.25"/>
    <row r="4457" ht="16.5" customHeight="1" x14ac:dyDescent="0.25"/>
    <row r="4458" ht="16.5" customHeight="1" x14ac:dyDescent="0.25"/>
    <row r="4459" ht="16.5" customHeight="1" x14ac:dyDescent="0.25"/>
    <row r="4460" ht="16.5" customHeight="1" x14ac:dyDescent="0.25"/>
    <row r="4461" ht="16.5" customHeight="1" x14ac:dyDescent="0.25"/>
    <row r="4462" ht="16.5" customHeight="1" x14ac:dyDescent="0.25"/>
    <row r="4463" ht="16.5" customHeight="1" x14ac:dyDescent="0.25"/>
    <row r="4464" ht="16.5" customHeight="1" x14ac:dyDescent="0.25"/>
    <row r="4465" ht="16.5" customHeight="1" x14ac:dyDescent="0.25"/>
    <row r="4466" ht="16.5" customHeight="1" x14ac:dyDescent="0.25"/>
    <row r="4467" ht="16.5" customHeight="1" x14ac:dyDescent="0.25"/>
    <row r="4468" ht="16.5" customHeight="1" x14ac:dyDescent="0.25"/>
    <row r="4469" ht="16.5" customHeight="1" x14ac:dyDescent="0.25"/>
    <row r="4470" ht="16.5" customHeight="1" x14ac:dyDescent="0.25"/>
    <row r="4471" ht="16.5" customHeight="1" x14ac:dyDescent="0.25"/>
    <row r="4472" ht="16.5" customHeight="1" x14ac:dyDescent="0.25"/>
    <row r="4473" ht="16.5" customHeight="1" x14ac:dyDescent="0.25"/>
    <row r="4474" ht="16.5" customHeight="1" x14ac:dyDescent="0.25"/>
    <row r="4475" ht="16.5" customHeight="1" x14ac:dyDescent="0.25"/>
    <row r="4476" ht="16.5" customHeight="1" x14ac:dyDescent="0.25"/>
    <row r="4477" ht="16.5" customHeight="1" x14ac:dyDescent="0.25"/>
    <row r="4478" ht="16.5" customHeight="1" x14ac:dyDescent="0.25"/>
    <row r="4479" ht="16.5" customHeight="1" x14ac:dyDescent="0.25"/>
    <row r="4480" ht="16.5" customHeight="1" x14ac:dyDescent="0.25"/>
    <row r="4481" ht="16.5" customHeight="1" x14ac:dyDescent="0.25"/>
    <row r="4482" ht="16.5" customHeight="1" x14ac:dyDescent="0.25"/>
    <row r="4483" ht="16.5" customHeight="1" x14ac:dyDescent="0.25"/>
    <row r="4484" ht="16.5" customHeight="1" x14ac:dyDescent="0.25"/>
    <row r="4485" ht="16.5" customHeight="1" x14ac:dyDescent="0.25"/>
    <row r="4486" ht="16.5" customHeight="1" x14ac:dyDescent="0.25"/>
    <row r="4487" ht="16.5" customHeight="1" x14ac:dyDescent="0.25"/>
    <row r="4489" ht="16.5" customHeight="1" x14ac:dyDescent="0.25"/>
    <row r="4490" ht="16.5" customHeight="1" x14ac:dyDescent="0.25"/>
    <row r="4491" ht="16.5" customHeight="1" x14ac:dyDescent="0.25"/>
    <row r="4492" ht="16.5" customHeight="1" x14ac:dyDescent="0.25"/>
    <row r="4493" ht="16.5" customHeight="1" x14ac:dyDescent="0.25"/>
    <row r="4494" ht="16.5" customHeight="1" x14ac:dyDescent="0.25"/>
    <row r="4495" ht="16.5" customHeight="1" x14ac:dyDescent="0.25"/>
    <row r="4496" ht="16.5" customHeight="1" x14ac:dyDescent="0.25"/>
    <row r="4497" ht="16.5" customHeight="1" x14ac:dyDescent="0.25"/>
    <row r="4498" ht="16.5" customHeight="1" x14ac:dyDescent="0.25"/>
  </sheetData>
  <sheetProtection algorithmName="SHA-512" hashValue="1G++H40ksI3C5U6R5raq2njjVFwFlvOHwnOAleFg8SCKIOn0VtIhsg6DQlMfzaA/rO3P45EO3PXLYEEVlPbtwA==" saltValue="Mp2R2MFgaoxtNWb3iWJW1w==" spinCount="100000" sheet="1" selectLockedCells="1" autoFilter="0"/>
  <dataConsolidate/>
  <phoneticPr fontId="35" type="noConversion"/>
  <dataValidations count="2">
    <dataValidation allowBlank="1" showInputMessage="1" sqref="D1" xr:uid="{2D6B991E-4168-432F-B035-A4C187A1F899}"/>
    <dataValidation type="list" allowBlank="1" showInputMessage="1" showErrorMessage="1" sqref="F2:F3768" xr:uid="{9FA7525E-A0F0-4155-84C8-A2968D386B40}">
      <formula1>INDIRECT($N2)</formula1>
    </dataValidation>
  </dataValidations>
  <pageMargins left="0.7" right="0.7" top="0.75" bottom="0.75" header="0.3" footer="0.3"/>
  <pageSetup paperSize="9" orientation="portrait" r:id="rId1"/>
  <customProperties>
    <customPr name="_pios_id" r:id="rId2"/>
  </customProperties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date" allowBlank="1" showInputMessage="1" showErrorMessage="1" xr:uid="{16467AC2-F69A-4D37-8F19-E9B643D0E3EC}">
          <x14:formula1>
            <xm:f>Utilization!$G$2</xm:f>
          </x14:formula1>
          <x14:formula2>
            <xm:f>Utilization!$H$2</xm:f>
          </x14:formula2>
          <xm:sqref>B1515:B1561 B2:B1504 B1594:B1647 B1653:B1809 B1866:B2737 B2739:B3768</xm:sqref>
        </x14:dataValidation>
        <x14:dataValidation type="list" allowBlank="1" showInputMessage="1" showErrorMessage="1" xr:uid="{6F08446E-C9E3-44A3-A072-DA28D06E149E}">
          <x14:formula1>
            <xm:f>Users!$A$2:$A$15</xm:f>
          </x14:formula1>
          <xm:sqref>A3769:A1048576</xm:sqref>
        </x14:dataValidation>
        <x14:dataValidation type="list" allowBlank="1" showInputMessage="1" showErrorMessage="1" xr:uid="{26F2AA0C-E483-4622-80E7-F600FDB05B30}">
          <x14:formula1>
            <xm:f>Location!$A$2:$A$3</xm:f>
          </x14:formula1>
          <xm:sqref>J3770:J1048576 J1594:J1864 J1368:J1504 J1:J715 J1335 J1187:J1298 J1300 J799:J1185 J1302:J1329 J1331:J1333 J1515:J1561 J1866:J3768</xm:sqref>
        </x14:dataValidation>
        <x14:dataValidation type="list" allowBlank="1" showInputMessage="1" showErrorMessage="1" xr:uid="{F87BB6F7-E806-484F-A363-E964860AAD06}">
          <x14:formula1>
            <xm:f>Users!$A$2:$A$26</xm:f>
          </x14:formula1>
          <xm:sqref>A2:A1504 A1594:A1647 A1515:A1561 A1653:A3768</xm:sqref>
        </x14:dataValidation>
        <x14:dataValidation type="list" allowBlank="1" showInputMessage="1" showErrorMessage="1" xr:uid="{6FADF6DD-8302-4235-B163-C208A1F87B49}">
          <x14:formula1>
            <xm:f>Projects!$A$2:$A$9</xm:f>
          </x14:formula1>
          <xm:sqref>E3770:E1048576</xm:sqref>
        </x14:dataValidation>
        <x14:dataValidation type="list" allowBlank="1" showInputMessage="1" showErrorMessage="1" xr:uid="{2A4C970C-2D3C-453F-ABC2-509F3CC8B314}">
          <x14:formula1>
            <xm:f>Projects!$A$2:$A$13</xm:f>
          </x14:formula1>
          <xm:sqref>E2:E1404 E1406:E1561 E1594:E1656 E1658:E1678 E1680:E1711 E1713:E1742 E1744:E3768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rgb="FF92D050"/>
  </sheetPr>
  <dimension ref="A1:V145"/>
  <sheetViews>
    <sheetView tabSelected="1" zoomScale="85" zoomScaleNormal="70" workbookViewId="0">
      <pane ySplit="1" topLeftCell="A2" activePane="bottomLeft" state="frozen"/>
      <selection activeCell="U30" sqref="U30"/>
      <selection pane="bottomLeft" activeCell="F10" sqref="F10"/>
    </sheetView>
  </sheetViews>
  <sheetFormatPr defaultColWidth="8.42578125" defaultRowHeight="15" x14ac:dyDescent="0.25"/>
  <cols>
    <col min="1" max="1" width="23.42578125" customWidth="1"/>
    <col min="2" max="2" width="11.28515625" bestFit="1" customWidth="1"/>
    <col min="3" max="3" width="12.7109375" bestFit="1" customWidth="1"/>
    <col min="4" max="4" width="12.5703125" customWidth="1"/>
    <col min="5" max="5" width="18" customWidth="1"/>
    <col min="6" max="6" width="15.42578125" customWidth="1"/>
    <col min="7" max="7" width="13.42578125" customWidth="1"/>
    <col min="8" max="8" width="14.42578125" customWidth="1"/>
    <col min="9" max="9" width="13" customWidth="1"/>
    <col min="10" max="10" width="11.42578125" customWidth="1"/>
    <col min="11" max="12" width="10.42578125" customWidth="1"/>
    <col min="13" max="13" width="10.42578125" bestFit="1" customWidth="1"/>
    <col min="14" max="14" width="35.5703125" customWidth="1"/>
    <col min="15" max="15" width="18.42578125" bestFit="1" customWidth="1"/>
    <col min="16" max="16" width="20.28515625" style="83" bestFit="1" customWidth="1"/>
    <col min="17" max="17" width="5.7109375" bestFit="1" customWidth="1"/>
    <col min="18" max="18" width="5.5703125" customWidth="1"/>
    <col min="19" max="19" width="21.42578125" style="78" bestFit="1" customWidth="1"/>
    <col min="20" max="20" width="15.42578125" customWidth="1"/>
    <col min="21" max="21" width="16.42578125" customWidth="1"/>
    <col min="22" max="22" width="15.42578125" customWidth="1"/>
  </cols>
  <sheetData>
    <row r="1" spans="1:22" ht="16.5" customHeight="1" thickBot="1" x14ac:dyDescent="0.3">
      <c r="A1" s="123" t="s">
        <v>358</v>
      </c>
      <c r="B1" s="123" t="s">
        <v>359</v>
      </c>
      <c r="C1" s="125" t="s">
        <v>360</v>
      </c>
      <c r="D1" s="125" t="s">
        <v>361</v>
      </c>
      <c r="E1" s="123"/>
      <c r="F1" s="123" t="s">
        <v>362</v>
      </c>
      <c r="G1" s="121" t="s">
        <v>363</v>
      </c>
      <c r="H1" s="122"/>
      <c r="I1" s="20" t="s">
        <v>364</v>
      </c>
      <c r="J1" s="20" t="s">
        <v>365</v>
      </c>
      <c r="K1" s="18"/>
    </row>
    <row r="2" spans="1:22" ht="30.75" customHeight="1" x14ac:dyDescent="0.25">
      <c r="A2" s="124"/>
      <c r="B2" s="124"/>
      <c r="C2" s="126"/>
      <c r="D2" s="126"/>
      <c r="E2" s="124"/>
      <c r="F2" s="124"/>
      <c r="G2" s="21">
        <v>45561</v>
      </c>
      <c r="H2" s="21">
        <v>45595</v>
      </c>
      <c r="I2" s="20">
        <v>24</v>
      </c>
      <c r="J2" s="31" t="s">
        <v>366</v>
      </c>
      <c r="K2" s="18"/>
      <c r="N2" s="119" t="s">
        <v>367</v>
      </c>
      <c r="P2"/>
      <c r="Q2" s="83"/>
      <c r="S2" s="95" t="s">
        <v>359</v>
      </c>
      <c r="T2" s="86" t="s">
        <v>368</v>
      </c>
      <c r="U2" s="89" t="s">
        <v>369</v>
      </c>
      <c r="V2" s="87" t="s">
        <v>370</v>
      </c>
    </row>
    <row r="3" spans="1:22" ht="30.75" customHeight="1" x14ac:dyDescent="0.25">
      <c r="A3" s="16" t="str">
        <f>Users!A2</f>
        <v>CZ011224</v>
      </c>
      <c r="B3" s="16" t="str">
        <f>Users!B2</f>
        <v>Němec Tomáš</v>
      </c>
      <c r="C3" s="16">
        <f t="shared" ref="C3:C27" si="0">$I$2*8</f>
        <v>192</v>
      </c>
      <c r="D3" s="38">
        <f t="shared" ref="D3" si="1">VLOOKUP(A3,SpentHours,2,FALSE)</f>
        <v>0</v>
      </c>
      <c r="E3" s="16">
        <f>ROUNDUP(D3,0)</f>
        <v>0</v>
      </c>
      <c r="F3" s="17">
        <f>E3/C3</f>
        <v>0</v>
      </c>
      <c r="G3" s="71">
        <f>T3</f>
        <v>0</v>
      </c>
      <c r="H3" s="90">
        <f>D3-G3</f>
        <v>0</v>
      </c>
      <c r="I3" s="51">
        <f>H3/C3</f>
        <v>0</v>
      </c>
      <c r="N3" s="119" t="s">
        <v>3</v>
      </c>
      <c r="O3" s="119" t="s">
        <v>4</v>
      </c>
      <c r="P3" s="119" t="s">
        <v>12</v>
      </c>
      <c r="Q3" t="s">
        <v>371</v>
      </c>
      <c r="S3" s="76" t="str">
        <f>B3</f>
        <v>Němec Tomáš</v>
      </c>
      <c r="T3" s="76">
        <f>'Utiliz. by empl. and activity'!S3</f>
        <v>0</v>
      </c>
      <c r="U3" s="88">
        <f>T3/C3</f>
        <v>0</v>
      </c>
      <c r="V3" s="52">
        <f>IF(D3=0,0,T3/D3)</f>
        <v>0</v>
      </c>
    </row>
    <row r="4" spans="1:22" x14ac:dyDescent="0.25">
      <c r="A4" s="16" t="str">
        <f>Users!A3</f>
        <v>CZ011837</v>
      </c>
      <c r="B4" s="16" t="str">
        <f>Users!B3</f>
        <v>Adamec Jiří</v>
      </c>
      <c r="C4" s="16">
        <f t="shared" si="0"/>
        <v>192</v>
      </c>
      <c r="D4" s="38">
        <f t="shared" ref="D4:D27" si="2">VLOOKUP(A4,SpentHours,2,FALSE)</f>
        <v>69</v>
      </c>
      <c r="E4" s="16">
        <f t="shared" ref="E4:E27" si="3">ROUNDUP(D4,0)</f>
        <v>69</v>
      </c>
      <c r="F4" s="17">
        <f t="shared" ref="F4:F27" si="4">E4/C4</f>
        <v>0.359375</v>
      </c>
      <c r="G4" s="71">
        <f t="shared" ref="G4:G27" si="5">T4</f>
        <v>0</v>
      </c>
      <c r="H4" s="90">
        <f t="shared" ref="H4:H27" si="6">D4-G4</f>
        <v>69</v>
      </c>
      <c r="I4" s="51">
        <f t="shared" ref="I4:I27" si="7">H4/C4</f>
        <v>0.359375</v>
      </c>
      <c r="N4">
        <v>1050268</v>
      </c>
      <c r="O4" t="s">
        <v>147</v>
      </c>
      <c r="P4" t="s">
        <v>372</v>
      </c>
      <c r="Q4" s="83">
        <v>0</v>
      </c>
      <c r="S4" s="76" t="str">
        <f t="shared" ref="S4:S27" si="8">B4</f>
        <v>Adamec Jiří</v>
      </c>
      <c r="T4" s="76">
        <f>'Utiliz. by empl. and activity'!S4</f>
        <v>0</v>
      </c>
      <c r="U4" s="88">
        <f t="shared" ref="U4:U27" si="9">T4/C4</f>
        <v>0</v>
      </c>
      <c r="V4" s="52">
        <f t="shared" ref="V4:V27" si="10">IF(D4=0,0,T4/D4)</f>
        <v>0</v>
      </c>
    </row>
    <row r="5" spans="1:22" x14ac:dyDescent="0.25">
      <c r="A5" s="16" t="str">
        <f>Users!A4</f>
        <v>CZ011805</v>
      </c>
      <c r="B5" s="16" t="str">
        <f>Users!B4</f>
        <v>Klimas Radovan</v>
      </c>
      <c r="C5" s="16">
        <f t="shared" si="0"/>
        <v>192</v>
      </c>
      <c r="D5" s="38">
        <f t="shared" si="2"/>
        <v>118.75</v>
      </c>
      <c r="E5" s="16">
        <f t="shared" si="3"/>
        <v>119</v>
      </c>
      <c r="F5" s="17">
        <f t="shared" si="4"/>
        <v>0.61979166666666663</v>
      </c>
      <c r="G5" s="71">
        <f t="shared" si="5"/>
        <v>0</v>
      </c>
      <c r="H5" s="90">
        <f t="shared" si="6"/>
        <v>118.75</v>
      </c>
      <c r="I5" s="51">
        <f t="shared" si="7"/>
        <v>0.61848958333333337</v>
      </c>
      <c r="P5" t="s">
        <v>373</v>
      </c>
      <c r="Q5" s="83">
        <v>32</v>
      </c>
      <c r="S5" s="76" t="str">
        <f t="shared" si="8"/>
        <v>Klimas Radovan</v>
      </c>
      <c r="T5" s="76">
        <f>'Utiliz. by empl. and activity'!S5</f>
        <v>0</v>
      </c>
      <c r="U5" s="88">
        <f t="shared" si="9"/>
        <v>0</v>
      </c>
      <c r="V5" s="52">
        <f t="shared" si="10"/>
        <v>0</v>
      </c>
    </row>
    <row r="6" spans="1:22" x14ac:dyDescent="0.25">
      <c r="A6" s="16" t="str">
        <f>Users!A5</f>
        <v>CZ011824</v>
      </c>
      <c r="B6" s="16" t="str">
        <f>Users!B5</f>
        <v>Dokulil Tomas</v>
      </c>
      <c r="C6" s="16">
        <f>$I$2*8</f>
        <v>192</v>
      </c>
      <c r="D6" s="38">
        <f t="shared" si="2"/>
        <v>0</v>
      </c>
      <c r="E6" s="16">
        <f t="shared" si="3"/>
        <v>0</v>
      </c>
      <c r="F6" s="17">
        <f t="shared" si="4"/>
        <v>0</v>
      </c>
      <c r="G6" s="71">
        <f t="shared" si="5"/>
        <v>0</v>
      </c>
      <c r="H6" s="90">
        <f t="shared" si="6"/>
        <v>0</v>
      </c>
      <c r="I6" s="51">
        <f t="shared" si="7"/>
        <v>0</v>
      </c>
      <c r="P6" t="s">
        <v>374</v>
      </c>
      <c r="Q6" s="83">
        <v>2</v>
      </c>
      <c r="S6" s="76" t="str">
        <f t="shared" si="8"/>
        <v>Dokulil Tomas</v>
      </c>
      <c r="T6" s="76">
        <f>'Utiliz. by empl. and activity'!S6</f>
        <v>0</v>
      </c>
      <c r="U6" s="88">
        <f t="shared" si="9"/>
        <v>0</v>
      </c>
      <c r="V6" s="52">
        <f t="shared" si="10"/>
        <v>0</v>
      </c>
    </row>
    <row r="7" spans="1:22" x14ac:dyDescent="0.25">
      <c r="A7" s="16" t="str">
        <f>Users!A6</f>
        <v>CZ011883</v>
      </c>
      <c r="B7" s="16" t="str">
        <f>Users!B6</f>
        <v>Tomašovič Zbyněk</v>
      </c>
      <c r="C7" s="16">
        <f t="shared" si="0"/>
        <v>192</v>
      </c>
      <c r="D7" s="38">
        <f t="shared" si="2"/>
        <v>56</v>
      </c>
      <c r="E7" s="16">
        <f t="shared" si="3"/>
        <v>56</v>
      </c>
      <c r="F7" s="17">
        <f t="shared" si="4"/>
        <v>0.29166666666666669</v>
      </c>
      <c r="G7" s="71">
        <f t="shared" si="5"/>
        <v>0</v>
      </c>
      <c r="H7" s="90">
        <f t="shared" si="6"/>
        <v>56</v>
      </c>
      <c r="I7" s="51">
        <f t="shared" si="7"/>
        <v>0.29166666666666669</v>
      </c>
      <c r="O7" t="s">
        <v>375</v>
      </c>
      <c r="P7"/>
      <c r="Q7" s="83">
        <v>34</v>
      </c>
      <c r="S7" s="76" t="str">
        <f t="shared" si="8"/>
        <v>Tomašovič Zbyněk</v>
      </c>
      <c r="T7" s="76">
        <f>'Utiliz. by empl. and activity'!S7</f>
        <v>0</v>
      </c>
      <c r="U7" s="88">
        <f t="shared" si="9"/>
        <v>0</v>
      </c>
      <c r="V7" s="52">
        <f t="shared" si="10"/>
        <v>0</v>
      </c>
    </row>
    <row r="8" spans="1:22" x14ac:dyDescent="0.25">
      <c r="A8" s="16" t="str">
        <f>Users!A7</f>
        <v>CZ011831</v>
      </c>
      <c r="B8" s="16" t="str">
        <f>Users!B7</f>
        <v>Liška Miroslav</v>
      </c>
      <c r="C8" s="16">
        <f t="shared" si="0"/>
        <v>192</v>
      </c>
      <c r="D8" s="38">
        <f t="shared" si="2"/>
        <v>0</v>
      </c>
      <c r="E8" s="16">
        <f t="shared" si="3"/>
        <v>0</v>
      </c>
      <c r="F8" s="17">
        <f t="shared" si="4"/>
        <v>0</v>
      </c>
      <c r="G8" s="71">
        <f t="shared" si="5"/>
        <v>0</v>
      </c>
      <c r="H8" s="90">
        <f t="shared" si="6"/>
        <v>0</v>
      </c>
      <c r="I8" s="51">
        <f t="shared" si="7"/>
        <v>0</v>
      </c>
      <c r="N8" t="s">
        <v>376</v>
      </c>
      <c r="P8"/>
      <c r="Q8" s="83">
        <v>34</v>
      </c>
      <c r="S8" s="76" t="str">
        <f t="shared" si="8"/>
        <v>Liška Miroslav</v>
      </c>
      <c r="T8" s="76">
        <f>'Utiliz. by empl. and activity'!S8</f>
        <v>0</v>
      </c>
      <c r="U8" s="88">
        <f t="shared" si="9"/>
        <v>0</v>
      </c>
      <c r="V8" s="52">
        <f t="shared" si="10"/>
        <v>0</v>
      </c>
    </row>
    <row r="9" spans="1:22" x14ac:dyDescent="0.25">
      <c r="A9" s="16" t="str">
        <f>Users!A8</f>
        <v>CZ011845</v>
      </c>
      <c r="B9" s="16" t="str">
        <f>Users!B8</f>
        <v>Vaško Jan</v>
      </c>
      <c r="C9" s="16">
        <f t="shared" si="0"/>
        <v>192</v>
      </c>
      <c r="D9" s="38">
        <f t="shared" si="2"/>
        <v>0</v>
      </c>
      <c r="E9" s="16">
        <f t="shared" si="3"/>
        <v>0</v>
      </c>
      <c r="F9" s="17">
        <f t="shared" si="4"/>
        <v>0</v>
      </c>
      <c r="G9" s="71">
        <f t="shared" si="5"/>
        <v>0</v>
      </c>
      <c r="H9" s="90">
        <f t="shared" si="6"/>
        <v>0</v>
      </c>
      <c r="I9" s="51">
        <f t="shared" si="7"/>
        <v>0</v>
      </c>
      <c r="N9">
        <v>1050383</v>
      </c>
      <c r="O9" t="s">
        <v>487</v>
      </c>
      <c r="P9" t="s">
        <v>392</v>
      </c>
      <c r="Q9" s="83">
        <v>6.8333333333333321</v>
      </c>
      <c r="S9" s="76" t="str">
        <f t="shared" si="8"/>
        <v>Vaško Jan</v>
      </c>
      <c r="T9" s="76">
        <f>'Utiliz. by empl. and activity'!S9</f>
        <v>0</v>
      </c>
      <c r="U9" s="88">
        <f t="shared" si="9"/>
        <v>0</v>
      </c>
      <c r="V9" s="52">
        <f t="shared" si="10"/>
        <v>0</v>
      </c>
    </row>
    <row r="10" spans="1:22" x14ac:dyDescent="0.25">
      <c r="A10" s="16" t="str">
        <f>Users!A9</f>
        <v>CZ011790</v>
      </c>
      <c r="B10" s="16" t="str">
        <f>Users!B9</f>
        <v>Fiala David</v>
      </c>
      <c r="C10" s="16">
        <f t="shared" si="0"/>
        <v>192</v>
      </c>
      <c r="D10" s="38">
        <f t="shared" si="2"/>
        <v>0</v>
      </c>
      <c r="E10" s="16">
        <f t="shared" si="3"/>
        <v>0</v>
      </c>
      <c r="F10" s="17">
        <f t="shared" si="4"/>
        <v>0</v>
      </c>
      <c r="G10" s="71">
        <f t="shared" si="5"/>
        <v>0</v>
      </c>
      <c r="H10" s="90">
        <f t="shared" si="6"/>
        <v>0</v>
      </c>
      <c r="I10" s="51">
        <f t="shared" si="7"/>
        <v>0</v>
      </c>
      <c r="O10" t="s">
        <v>538</v>
      </c>
      <c r="P10"/>
      <c r="Q10" s="83">
        <v>6.8333333333333321</v>
      </c>
      <c r="S10" s="76" t="str">
        <f t="shared" si="8"/>
        <v>Fiala David</v>
      </c>
      <c r="T10" s="76">
        <f>'Utiliz. by empl. and activity'!S10</f>
        <v>0</v>
      </c>
      <c r="U10" s="88">
        <f t="shared" si="9"/>
        <v>0</v>
      </c>
      <c r="V10" s="52">
        <f t="shared" si="10"/>
        <v>0</v>
      </c>
    </row>
    <row r="11" spans="1:22" x14ac:dyDescent="0.25">
      <c r="A11" s="16" t="str">
        <f>Users!A10</f>
        <v>CZ011893</v>
      </c>
      <c r="B11" s="16" t="str">
        <f>Users!B10</f>
        <v>Slabotinský Miloš</v>
      </c>
      <c r="C11" s="16">
        <f t="shared" si="0"/>
        <v>192</v>
      </c>
      <c r="D11" s="38">
        <f t="shared" si="2"/>
        <v>0</v>
      </c>
      <c r="E11" s="16">
        <f t="shared" si="3"/>
        <v>0</v>
      </c>
      <c r="F11" s="17">
        <f t="shared" si="4"/>
        <v>0</v>
      </c>
      <c r="G11" s="71">
        <f t="shared" si="5"/>
        <v>0</v>
      </c>
      <c r="H11" s="90">
        <f t="shared" si="6"/>
        <v>0</v>
      </c>
      <c r="I11" s="51">
        <f t="shared" si="7"/>
        <v>0</v>
      </c>
      <c r="N11" t="s">
        <v>539</v>
      </c>
      <c r="P11"/>
      <c r="Q11" s="83">
        <v>6.8333333333333321</v>
      </c>
      <c r="S11" s="76" t="str">
        <f t="shared" si="8"/>
        <v>Slabotinský Miloš</v>
      </c>
      <c r="T11" s="76">
        <f>'Utiliz. by empl. and activity'!S11</f>
        <v>0</v>
      </c>
      <c r="U11" s="88">
        <f t="shared" si="9"/>
        <v>0</v>
      </c>
      <c r="V11" s="52">
        <f t="shared" si="10"/>
        <v>0</v>
      </c>
    </row>
    <row r="12" spans="1:22" x14ac:dyDescent="0.25">
      <c r="A12" s="16" t="str">
        <f>Users!A11</f>
        <v>CZ011895</v>
      </c>
      <c r="B12" s="16" t="str">
        <f>Users!B11</f>
        <v>Navrátil Tomáš</v>
      </c>
      <c r="C12" s="16">
        <f t="shared" si="0"/>
        <v>192</v>
      </c>
      <c r="D12" s="38">
        <f t="shared" ref="D12" si="11">VLOOKUP(A12,SpentHours,2,FALSE)</f>
        <v>0</v>
      </c>
      <c r="E12" s="16">
        <f t="shared" ref="E12" si="12">ROUNDUP(D12,0)</f>
        <v>0</v>
      </c>
      <c r="F12" s="17">
        <f t="shared" ref="F12" si="13">E12/C12</f>
        <v>0</v>
      </c>
      <c r="G12" s="71">
        <f t="shared" ref="G12" si="14">T12</f>
        <v>0</v>
      </c>
      <c r="H12" s="90">
        <f t="shared" ref="H12" si="15">D12-G12</f>
        <v>0</v>
      </c>
      <c r="I12" s="51">
        <f t="shared" ref="I12" si="16">H12/C12</f>
        <v>0</v>
      </c>
      <c r="N12">
        <v>60000247</v>
      </c>
      <c r="O12" t="s">
        <v>22</v>
      </c>
      <c r="P12" t="s">
        <v>377</v>
      </c>
      <c r="Q12" s="83">
        <v>15.416666666666666</v>
      </c>
      <c r="S12" s="76" t="str">
        <f t="shared" si="8"/>
        <v>Navrátil Tomáš</v>
      </c>
      <c r="T12" s="76">
        <f>'Utiliz. by empl. and activity'!S12</f>
        <v>0</v>
      </c>
      <c r="U12" s="88">
        <f t="shared" si="9"/>
        <v>0</v>
      </c>
      <c r="V12" s="52">
        <f t="shared" si="10"/>
        <v>0</v>
      </c>
    </row>
    <row r="13" spans="1:22" x14ac:dyDescent="0.25">
      <c r="A13" s="16" t="str">
        <f>Users!A12</f>
        <v>CZ011818</v>
      </c>
      <c r="B13" s="16" t="str">
        <f>Users!B12</f>
        <v>Krupička Martin</v>
      </c>
      <c r="C13" s="16">
        <f t="shared" si="0"/>
        <v>192</v>
      </c>
      <c r="D13" s="38">
        <f t="shared" si="2"/>
        <v>0</v>
      </c>
      <c r="E13" s="16">
        <f t="shared" si="3"/>
        <v>0</v>
      </c>
      <c r="F13" s="17">
        <f t="shared" si="4"/>
        <v>0</v>
      </c>
      <c r="G13" s="71">
        <f t="shared" si="5"/>
        <v>0</v>
      </c>
      <c r="H13" s="90">
        <f t="shared" si="6"/>
        <v>0</v>
      </c>
      <c r="I13" s="51">
        <f t="shared" si="7"/>
        <v>0</v>
      </c>
      <c r="P13" t="s">
        <v>378</v>
      </c>
      <c r="Q13" s="83">
        <v>12.75</v>
      </c>
      <c r="S13" s="76" t="str">
        <f t="shared" si="8"/>
        <v>Krupička Martin</v>
      </c>
      <c r="T13" s="76">
        <f>'Utiliz. by empl. and activity'!S13</f>
        <v>0</v>
      </c>
      <c r="U13" s="88">
        <f t="shared" si="9"/>
        <v>0</v>
      </c>
      <c r="V13" s="52">
        <f t="shared" si="10"/>
        <v>0</v>
      </c>
    </row>
    <row r="14" spans="1:22" x14ac:dyDescent="0.25">
      <c r="A14" s="16" t="str">
        <f>Users!A13</f>
        <v>CZ012506</v>
      </c>
      <c r="B14" s="16" t="str">
        <f>Users!B13</f>
        <v>Čech Jindřich</v>
      </c>
      <c r="C14" s="16">
        <f t="shared" si="0"/>
        <v>192</v>
      </c>
      <c r="D14" s="38">
        <f t="shared" si="2"/>
        <v>104</v>
      </c>
      <c r="E14" s="16">
        <f t="shared" si="3"/>
        <v>104</v>
      </c>
      <c r="F14" s="17">
        <f t="shared" si="4"/>
        <v>0.54166666666666663</v>
      </c>
      <c r="G14" s="71">
        <f t="shared" si="5"/>
        <v>0</v>
      </c>
      <c r="H14" s="90">
        <f t="shared" si="6"/>
        <v>104</v>
      </c>
      <c r="I14" s="51">
        <f t="shared" si="7"/>
        <v>0.54166666666666663</v>
      </c>
      <c r="P14" t="s">
        <v>379</v>
      </c>
      <c r="Q14" s="83">
        <v>11.5</v>
      </c>
      <c r="S14" s="76" t="str">
        <f t="shared" si="8"/>
        <v>Čech Jindřich</v>
      </c>
      <c r="T14" s="76">
        <f>'Utiliz. by empl. and activity'!S14</f>
        <v>0</v>
      </c>
      <c r="U14" s="88">
        <f t="shared" si="9"/>
        <v>0</v>
      </c>
      <c r="V14" s="52">
        <f t="shared" si="10"/>
        <v>0</v>
      </c>
    </row>
    <row r="15" spans="1:22" x14ac:dyDescent="0.25">
      <c r="A15" s="16" t="str">
        <f>Users!A14</f>
        <v>CZ010183</v>
      </c>
      <c r="B15" s="16" t="str">
        <f>Users!B14</f>
        <v>Švenda Jan</v>
      </c>
      <c r="C15" s="16">
        <f t="shared" si="0"/>
        <v>192</v>
      </c>
      <c r="D15" s="38">
        <f t="shared" si="2"/>
        <v>93.75</v>
      </c>
      <c r="E15" s="16">
        <f t="shared" si="3"/>
        <v>94</v>
      </c>
      <c r="F15" s="17">
        <f t="shared" si="4"/>
        <v>0.48958333333333331</v>
      </c>
      <c r="G15" s="71">
        <f t="shared" si="5"/>
        <v>0</v>
      </c>
      <c r="H15" s="90">
        <f t="shared" si="6"/>
        <v>93.75</v>
      </c>
      <c r="I15" s="51">
        <f t="shared" si="7"/>
        <v>0.48828125</v>
      </c>
      <c r="P15" t="s">
        <v>392</v>
      </c>
      <c r="Q15" s="83">
        <v>6.5</v>
      </c>
      <c r="S15" s="76" t="str">
        <f t="shared" si="8"/>
        <v>Švenda Jan</v>
      </c>
      <c r="T15" s="76">
        <f>'Utiliz. by empl. and activity'!S15</f>
        <v>0</v>
      </c>
      <c r="U15" s="88">
        <f t="shared" si="9"/>
        <v>0</v>
      </c>
      <c r="V15" s="52">
        <f t="shared" si="10"/>
        <v>0</v>
      </c>
    </row>
    <row r="16" spans="1:22" x14ac:dyDescent="0.25">
      <c r="A16" s="16" t="str">
        <f>Users!A15</f>
        <v>CZ011873</v>
      </c>
      <c r="B16" s="16" t="str">
        <f>Users!B15</f>
        <v>Cvrček Josef</v>
      </c>
      <c r="C16" s="16">
        <f t="shared" si="0"/>
        <v>192</v>
      </c>
      <c r="D16" s="38">
        <f t="shared" si="2"/>
        <v>100.25</v>
      </c>
      <c r="E16" s="16">
        <f t="shared" si="3"/>
        <v>101</v>
      </c>
      <c r="F16" s="17">
        <f t="shared" si="4"/>
        <v>0.52604166666666663</v>
      </c>
      <c r="G16" s="71">
        <f t="shared" si="5"/>
        <v>0</v>
      </c>
      <c r="H16" s="90">
        <f t="shared" si="6"/>
        <v>100.25</v>
      </c>
      <c r="I16" s="51">
        <f t="shared" si="7"/>
        <v>0.52213541666666663</v>
      </c>
      <c r="P16" t="s">
        <v>373</v>
      </c>
      <c r="Q16" s="83">
        <v>39.25</v>
      </c>
      <c r="S16" s="76" t="str">
        <f t="shared" si="8"/>
        <v>Cvrček Josef</v>
      </c>
      <c r="T16" s="76">
        <f>'Utiliz. by empl. and activity'!S16</f>
        <v>0</v>
      </c>
      <c r="U16" s="88">
        <f t="shared" si="9"/>
        <v>0</v>
      </c>
      <c r="V16" s="52">
        <f t="shared" si="10"/>
        <v>0</v>
      </c>
    </row>
    <row r="17" spans="1:22" x14ac:dyDescent="0.25">
      <c r="A17" s="16" t="str">
        <f>Users!A16</f>
        <v>CZ012505</v>
      </c>
      <c r="B17" s="16" t="str">
        <f>Users!B16</f>
        <v>Novotný Jan</v>
      </c>
      <c r="C17" s="16">
        <f t="shared" si="0"/>
        <v>192</v>
      </c>
      <c r="D17" s="38">
        <f t="shared" si="2"/>
        <v>0</v>
      </c>
      <c r="E17" s="16">
        <f t="shared" si="3"/>
        <v>0</v>
      </c>
      <c r="F17" s="17">
        <f t="shared" si="4"/>
        <v>0</v>
      </c>
      <c r="G17" s="71">
        <f t="shared" si="5"/>
        <v>0</v>
      </c>
      <c r="H17" s="90">
        <f t="shared" si="6"/>
        <v>0</v>
      </c>
      <c r="I17" s="51">
        <f t="shared" si="7"/>
        <v>0</v>
      </c>
      <c r="P17" t="s">
        <v>380</v>
      </c>
      <c r="Q17" s="83">
        <v>2.25</v>
      </c>
      <c r="S17" s="76" t="str">
        <f t="shared" si="8"/>
        <v>Novotný Jan</v>
      </c>
      <c r="T17" s="76">
        <f>'Utiliz. by empl. and activity'!S17</f>
        <v>0</v>
      </c>
      <c r="U17" s="88">
        <f t="shared" si="9"/>
        <v>0</v>
      </c>
      <c r="V17" s="52">
        <f t="shared" si="10"/>
        <v>0</v>
      </c>
    </row>
    <row r="18" spans="1:22" x14ac:dyDescent="0.25">
      <c r="A18" s="16" t="str">
        <f>Users!A17</f>
        <v>CZ010229</v>
      </c>
      <c r="B18" s="16" t="str">
        <f>Users!B17</f>
        <v>Musiol Marek</v>
      </c>
      <c r="C18" s="16">
        <f t="shared" si="0"/>
        <v>192</v>
      </c>
      <c r="D18" s="38">
        <f t="shared" si="2"/>
        <v>113.83333333333334</v>
      </c>
      <c r="E18" s="16">
        <f t="shared" si="3"/>
        <v>114</v>
      </c>
      <c r="F18" s="17">
        <f t="shared" si="4"/>
        <v>0.59375</v>
      </c>
      <c r="G18" s="71">
        <f t="shared" si="5"/>
        <v>0</v>
      </c>
      <c r="H18" s="90">
        <f t="shared" si="6"/>
        <v>113.83333333333334</v>
      </c>
      <c r="I18" s="51">
        <f t="shared" si="7"/>
        <v>0.59288194444444453</v>
      </c>
      <c r="P18" t="s">
        <v>415</v>
      </c>
      <c r="Q18" s="83">
        <v>1</v>
      </c>
      <c r="R18" s="78"/>
      <c r="S18" s="76" t="str">
        <f t="shared" si="8"/>
        <v>Musiol Marek</v>
      </c>
      <c r="T18" s="76">
        <f>'Utiliz. by empl. and activity'!S18</f>
        <v>0</v>
      </c>
      <c r="U18" s="88">
        <f t="shared" si="9"/>
        <v>0</v>
      </c>
      <c r="V18" s="52">
        <f t="shared" si="10"/>
        <v>0</v>
      </c>
    </row>
    <row r="19" spans="1:22" x14ac:dyDescent="0.25">
      <c r="A19" s="16" t="str">
        <f>Users!A18</f>
        <v>CZ100106</v>
      </c>
      <c r="B19" s="16" t="str">
        <f>Users!B18</f>
        <v>Račoch Petr</v>
      </c>
      <c r="C19" s="16">
        <f t="shared" si="0"/>
        <v>192</v>
      </c>
      <c r="D19" s="38">
        <f t="shared" si="2"/>
        <v>96.75</v>
      </c>
      <c r="E19" s="16">
        <f t="shared" si="3"/>
        <v>97</v>
      </c>
      <c r="F19" s="17">
        <f t="shared" si="4"/>
        <v>0.50520833333333337</v>
      </c>
      <c r="G19" s="71">
        <f t="shared" si="5"/>
        <v>0</v>
      </c>
      <c r="H19" s="90">
        <f t="shared" si="6"/>
        <v>96.75</v>
      </c>
      <c r="I19" s="51">
        <f t="shared" si="7"/>
        <v>0.50390625</v>
      </c>
      <c r="P19" t="s">
        <v>381</v>
      </c>
      <c r="Q19" s="83">
        <v>11.5</v>
      </c>
      <c r="S19" s="76" t="str">
        <f t="shared" si="8"/>
        <v>Račoch Petr</v>
      </c>
      <c r="T19" s="76">
        <f>'Utiliz. by empl. and activity'!S19</f>
        <v>0</v>
      </c>
      <c r="U19" s="88">
        <f t="shared" si="9"/>
        <v>0</v>
      </c>
      <c r="V19" s="52">
        <f t="shared" si="10"/>
        <v>0</v>
      </c>
    </row>
    <row r="20" spans="1:22" x14ac:dyDescent="0.25">
      <c r="A20" s="16" t="str">
        <f>Users!A19</f>
        <v>CZ100450</v>
      </c>
      <c r="B20" s="16" t="str">
        <f>Users!B19</f>
        <v>Kozubíková Anežka</v>
      </c>
      <c r="C20" s="16">
        <f t="shared" si="0"/>
        <v>192</v>
      </c>
      <c r="D20" s="38">
        <f t="shared" si="2"/>
        <v>0</v>
      </c>
      <c r="E20" s="16">
        <f t="shared" si="3"/>
        <v>0</v>
      </c>
      <c r="F20" s="17">
        <f t="shared" si="4"/>
        <v>0</v>
      </c>
      <c r="G20" s="71">
        <f t="shared" si="5"/>
        <v>0</v>
      </c>
      <c r="H20" s="90">
        <f t="shared" si="6"/>
        <v>0</v>
      </c>
      <c r="I20" s="51">
        <f t="shared" si="7"/>
        <v>0</v>
      </c>
      <c r="P20" t="s">
        <v>374</v>
      </c>
      <c r="Q20" s="83">
        <v>17.5</v>
      </c>
      <c r="S20" s="76" t="str">
        <f t="shared" si="8"/>
        <v>Kozubíková Anežka</v>
      </c>
      <c r="T20" s="76">
        <f>'Utiliz. by empl. and activity'!S20</f>
        <v>0</v>
      </c>
      <c r="U20" s="88">
        <f t="shared" si="9"/>
        <v>0</v>
      </c>
      <c r="V20" s="52">
        <f t="shared" si="10"/>
        <v>0</v>
      </c>
    </row>
    <row r="21" spans="1:22" x14ac:dyDescent="0.25">
      <c r="A21" s="16" t="str">
        <f>Users!A20</f>
        <v>CZ100489</v>
      </c>
      <c r="B21" s="16" t="str">
        <f>Users!B20</f>
        <v>Křivánek Dominik</v>
      </c>
      <c r="C21" s="1">
        <f t="shared" si="0"/>
        <v>192</v>
      </c>
      <c r="D21" s="38">
        <f t="shared" si="2"/>
        <v>0</v>
      </c>
      <c r="E21" s="16">
        <f t="shared" si="3"/>
        <v>0</v>
      </c>
      <c r="F21" s="17">
        <f t="shared" si="4"/>
        <v>0</v>
      </c>
      <c r="G21" s="71">
        <f t="shared" si="5"/>
        <v>0</v>
      </c>
      <c r="H21" s="90">
        <f t="shared" si="6"/>
        <v>0</v>
      </c>
      <c r="I21" s="51">
        <f t="shared" si="7"/>
        <v>0</v>
      </c>
      <c r="O21" t="s">
        <v>382</v>
      </c>
      <c r="P21"/>
      <c r="Q21" s="83">
        <v>117.66666666666666</v>
      </c>
      <c r="S21" s="97" t="str">
        <f t="shared" si="8"/>
        <v>Křivánek Dominik</v>
      </c>
      <c r="T21" s="76">
        <f>'Utiliz. by empl. and activity'!S21</f>
        <v>0</v>
      </c>
      <c r="U21" s="88">
        <f t="shared" si="9"/>
        <v>0</v>
      </c>
      <c r="V21" s="52">
        <f t="shared" si="10"/>
        <v>0</v>
      </c>
    </row>
    <row r="22" spans="1:22" x14ac:dyDescent="0.25">
      <c r="A22" s="16" t="str">
        <f>Users!A21</f>
        <v>CZ100555</v>
      </c>
      <c r="B22" s="16" t="str">
        <f>Users!B21</f>
        <v>Tuzarová Karolína</v>
      </c>
      <c r="C22" s="1">
        <f t="shared" si="0"/>
        <v>192</v>
      </c>
      <c r="D22" s="38">
        <f t="shared" si="2"/>
        <v>0</v>
      </c>
      <c r="E22" s="16">
        <f t="shared" si="3"/>
        <v>0</v>
      </c>
      <c r="F22" s="17">
        <f t="shared" si="4"/>
        <v>0</v>
      </c>
      <c r="G22" s="71">
        <f t="shared" si="5"/>
        <v>0</v>
      </c>
      <c r="H22" s="90">
        <f t="shared" si="6"/>
        <v>0</v>
      </c>
      <c r="I22" s="51">
        <f t="shared" si="7"/>
        <v>0</v>
      </c>
      <c r="N22" t="s">
        <v>383</v>
      </c>
      <c r="P22"/>
      <c r="Q22" s="83">
        <v>117.66666666666666</v>
      </c>
      <c r="S22" s="97" t="str">
        <f t="shared" si="8"/>
        <v>Tuzarová Karolína</v>
      </c>
      <c r="T22" s="76">
        <f>'Utiliz. by empl. and activity'!S22</f>
        <v>0</v>
      </c>
      <c r="U22" s="88">
        <f t="shared" si="9"/>
        <v>0</v>
      </c>
      <c r="V22" s="52">
        <f t="shared" si="10"/>
        <v>0</v>
      </c>
    </row>
    <row r="23" spans="1:22" x14ac:dyDescent="0.25">
      <c r="A23" s="16" t="str">
        <f>Users!A22</f>
        <v>CZ100577</v>
      </c>
      <c r="B23" s="1" t="str">
        <f>Users!B22</f>
        <v>Prokůpek Vojtěch</v>
      </c>
      <c r="C23" s="1">
        <f t="shared" si="0"/>
        <v>192</v>
      </c>
      <c r="D23" s="38">
        <f t="shared" si="2"/>
        <v>111.33333333333334</v>
      </c>
      <c r="E23" s="16">
        <f t="shared" si="3"/>
        <v>112</v>
      </c>
      <c r="F23" s="17">
        <f t="shared" si="4"/>
        <v>0.58333333333333337</v>
      </c>
      <c r="G23" s="71">
        <f t="shared" si="5"/>
        <v>0</v>
      </c>
      <c r="H23" s="90">
        <f t="shared" si="6"/>
        <v>111.33333333333334</v>
      </c>
      <c r="I23" s="51">
        <f t="shared" si="7"/>
        <v>0.57986111111111116</v>
      </c>
      <c r="N23" t="s">
        <v>384</v>
      </c>
      <c r="O23" t="s">
        <v>385</v>
      </c>
      <c r="P23"/>
      <c r="Q23" s="83">
        <v>0</v>
      </c>
      <c r="S23" s="97" t="str">
        <f t="shared" si="8"/>
        <v>Prokůpek Vojtěch</v>
      </c>
      <c r="T23" s="76">
        <f>'Utiliz. by empl. and activity'!S23</f>
        <v>0</v>
      </c>
      <c r="U23" s="88">
        <f t="shared" si="9"/>
        <v>0</v>
      </c>
      <c r="V23" s="52">
        <f t="shared" si="10"/>
        <v>0</v>
      </c>
    </row>
    <row r="24" spans="1:22" x14ac:dyDescent="0.25">
      <c r="A24" s="16" t="str">
        <f>Users!A23</f>
        <v>CZ100574</v>
      </c>
      <c r="B24" s="16" t="str">
        <f>Users!B23</f>
        <v>Světinská Kateřina</v>
      </c>
      <c r="C24" s="16">
        <f t="shared" si="0"/>
        <v>192</v>
      </c>
      <c r="D24" s="38">
        <f t="shared" si="2"/>
        <v>92</v>
      </c>
      <c r="E24" s="16">
        <f t="shared" si="3"/>
        <v>92</v>
      </c>
      <c r="F24" s="17">
        <f t="shared" si="4"/>
        <v>0.47916666666666669</v>
      </c>
      <c r="G24" s="71">
        <f t="shared" si="5"/>
        <v>0</v>
      </c>
      <c r="H24" s="90">
        <f t="shared" si="6"/>
        <v>92</v>
      </c>
      <c r="I24" s="51">
        <f t="shared" si="7"/>
        <v>0.47916666666666669</v>
      </c>
      <c r="O24" t="s">
        <v>386</v>
      </c>
      <c r="P24"/>
      <c r="Q24" s="83">
        <v>0</v>
      </c>
      <c r="S24" s="97" t="str">
        <f t="shared" si="8"/>
        <v>Světinská Kateřina</v>
      </c>
      <c r="T24" s="76">
        <f>'Utiliz. by empl. and activity'!S24</f>
        <v>0</v>
      </c>
      <c r="U24" s="88">
        <f t="shared" si="9"/>
        <v>0</v>
      </c>
      <c r="V24" s="52">
        <f t="shared" si="10"/>
        <v>0</v>
      </c>
    </row>
    <row r="25" spans="1:22" x14ac:dyDescent="0.25">
      <c r="A25" s="16" t="str">
        <f>Users!A24</f>
        <v>CZ100589</v>
      </c>
      <c r="B25" s="16" t="str">
        <f>Users!B24</f>
        <v xml:space="preserve">Chladilová Gabriela </v>
      </c>
      <c r="C25" s="16">
        <f t="shared" si="0"/>
        <v>192</v>
      </c>
      <c r="D25" s="38">
        <f>VLOOKUP(A25,SpentHours,2,FALSE)</f>
        <v>111.5</v>
      </c>
      <c r="E25" s="16">
        <f t="shared" si="3"/>
        <v>112</v>
      </c>
      <c r="F25" s="17">
        <f t="shared" si="4"/>
        <v>0.58333333333333337</v>
      </c>
      <c r="G25" s="71">
        <f t="shared" si="5"/>
        <v>0</v>
      </c>
      <c r="H25" s="90">
        <f t="shared" si="6"/>
        <v>111.5</v>
      </c>
      <c r="I25" s="51">
        <f t="shared" si="7"/>
        <v>0.58072916666666663</v>
      </c>
      <c r="N25" t="s">
        <v>387</v>
      </c>
      <c r="P25"/>
      <c r="Q25" s="83">
        <v>0</v>
      </c>
      <c r="S25" s="97" t="str">
        <f t="shared" si="8"/>
        <v xml:space="preserve">Chladilová Gabriela </v>
      </c>
      <c r="T25" s="76">
        <f>'Utiliz. by empl. and activity'!S25</f>
        <v>0</v>
      </c>
      <c r="U25" s="88">
        <f t="shared" si="9"/>
        <v>0</v>
      </c>
      <c r="V25" s="52">
        <f t="shared" si="10"/>
        <v>0</v>
      </c>
    </row>
    <row r="26" spans="1:22" x14ac:dyDescent="0.25">
      <c r="A26" s="16" t="str">
        <f>Users!A25</f>
        <v>CZ100587</v>
      </c>
      <c r="B26" s="16" t="str">
        <f>Users!B25</f>
        <v xml:space="preserve">Závada Alan </v>
      </c>
      <c r="C26" s="16">
        <f t="shared" si="0"/>
        <v>192</v>
      </c>
      <c r="D26" s="38">
        <f t="shared" si="2"/>
        <v>0</v>
      </c>
      <c r="E26" s="16">
        <f t="shared" si="3"/>
        <v>0</v>
      </c>
      <c r="F26" s="17">
        <f t="shared" si="4"/>
        <v>0</v>
      </c>
      <c r="G26" s="71">
        <f t="shared" si="5"/>
        <v>0</v>
      </c>
      <c r="H26" s="90">
        <f t="shared" si="6"/>
        <v>0</v>
      </c>
      <c r="I26" s="51">
        <f t="shared" si="7"/>
        <v>0</v>
      </c>
      <c r="N26" t="s">
        <v>388</v>
      </c>
      <c r="O26" t="s">
        <v>159</v>
      </c>
      <c r="P26" t="s">
        <v>377</v>
      </c>
      <c r="Q26" s="83">
        <v>1.6666666666666661</v>
      </c>
      <c r="S26" s="97" t="str">
        <f t="shared" si="8"/>
        <v xml:space="preserve">Závada Alan </v>
      </c>
      <c r="T26" s="76">
        <f>'Utiliz. by empl. and activity'!S26</f>
        <v>0</v>
      </c>
      <c r="U26" s="88">
        <f t="shared" si="9"/>
        <v>0</v>
      </c>
      <c r="V26" s="52">
        <f t="shared" si="10"/>
        <v>0</v>
      </c>
    </row>
    <row r="27" spans="1:22" x14ac:dyDescent="0.25">
      <c r="A27" s="16" t="str">
        <f>Users!A26</f>
        <v>CZ010227</v>
      </c>
      <c r="B27" s="16" t="str">
        <f>Users!B26</f>
        <v>Vespalec Tomáš</v>
      </c>
      <c r="C27" s="16">
        <f t="shared" si="0"/>
        <v>192</v>
      </c>
      <c r="D27" s="38">
        <f t="shared" si="2"/>
        <v>98.5</v>
      </c>
      <c r="E27" s="16">
        <f t="shared" si="3"/>
        <v>99</v>
      </c>
      <c r="F27" s="17">
        <f t="shared" si="4"/>
        <v>0.515625</v>
      </c>
      <c r="G27" s="71">
        <f t="shared" si="5"/>
        <v>15.5</v>
      </c>
      <c r="H27" s="90">
        <f t="shared" si="6"/>
        <v>83</v>
      </c>
      <c r="I27" s="51">
        <f t="shared" si="7"/>
        <v>0.43229166666666669</v>
      </c>
      <c r="P27" t="s">
        <v>389</v>
      </c>
      <c r="Q27" s="83">
        <v>0</v>
      </c>
      <c r="S27" s="97" t="str">
        <f t="shared" si="8"/>
        <v>Vespalec Tomáš</v>
      </c>
      <c r="T27" s="76">
        <f>'Utiliz. by empl. and activity'!S27</f>
        <v>15.5</v>
      </c>
      <c r="U27" s="88">
        <f t="shared" si="9"/>
        <v>8.0729166666666671E-2</v>
      </c>
      <c r="V27" s="52">
        <f t="shared" si="10"/>
        <v>0.15736040609137056</v>
      </c>
    </row>
    <row r="28" spans="1:22" ht="15.75" thickBot="1" x14ac:dyDescent="0.3">
      <c r="A28" s="16"/>
      <c r="B28" s="16"/>
      <c r="C28" s="16"/>
      <c r="D28" s="38"/>
      <c r="E28" s="16"/>
      <c r="F28" s="17"/>
      <c r="G28" s="71"/>
      <c r="H28" s="90"/>
      <c r="I28" s="51"/>
      <c r="P28" t="s">
        <v>390</v>
      </c>
      <c r="Q28" s="83">
        <v>0</v>
      </c>
      <c r="S28" s="104"/>
      <c r="T28" s="105"/>
      <c r="U28" s="98"/>
      <c r="V28" s="24"/>
    </row>
    <row r="29" spans="1:22" ht="45" x14ac:dyDescent="0.25">
      <c r="G29" s="93" t="s">
        <v>235</v>
      </c>
      <c r="H29" s="94" t="s">
        <v>394</v>
      </c>
      <c r="I29" s="94" t="s">
        <v>395</v>
      </c>
      <c r="P29" t="s">
        <v>391</v>
      </c>
      <c r="Q29" s="83">
        <v>0</v>
      </c>
    </row>
    <row r="30" spans="1:22" x14ac:dyDescent="0.25">
      <c r="P30" t="s">
        <v>379</v>
      </c>
      <c r="Q30" s="83">
        <v>0</v>
      </c>
    </row>
    <row r="31" spans="1:22" x14ac:dyDescent="0.25">
      <c r="P31" t="s">
        <v>392</v>
      </c>
      <c r="Q31" s="83">
        <v>0</v>
      </c>
    </row>
    <row r="32" spans="1:22" x14ac:dyDescent="0.25">
      <c r="P32" t="s">
        <v>393</v>
      </c>
      <c r="Q32" s="83">
        <v>0</v>
      </c>
    </row>
    <row r="33" spans="14:17" x14ac:dyDescent="0.25">
      <c r="P33" t="s">
        <v>373</v>
      </c>
      <c r="Q33" s="83">
        <v>6.25</v>
      </c>
    </row>
    <row r="34" spans="14:17" x14ac:dyDescent="0.25">
      <c r="P34" t="s">
        <v>396</v>
      </c>
      <c r="Q34" s="83">
        <v>0</v>
      </c>
    </row>
    <row r="35" spans="14:17" x14ac:dyDescent="0.25">
      <c r="P35" t="s">
        <v>397</v>
      </c>
      <c r="Q35" s="83">
        <v>0</v>
      </c>
    </row>
    <row r="36" spans="14:17" x14ac:dyDescent="0.25">
      <c r="P36" t="s">
        <v>398</v>
      </c>
      <c r="Q36" s="83">
        <v>0</v>
      </c>
    </row>
    <row r="37" spans="14:17" x14ac:dyDescent="0.25">
      <c r="O37" t="s">
        <v>399</v>
      </c>
      <c r="P37"/>
      <c r="Q37" s="83">
        <v>7.9166666666666661</v>
      </c>
    </row>
    <row r="38" spans="14:17" x14ac:dyDescent="0.25">
      <c r="N38" t="s">
        <v>400</v>
      </c>
      <c r="P38"/>
      <c r="Q38" s="83">
        <v>7.9166666666666661</v>
      </c>
    </row>
    <row r="39" spans="14:17" x14ac:dyDescent="0.25">
      <c r="N39" t="s">
        <v>401</v>
      </c>
      <c r="O39" t="s">
        <v>48</v>
      </c>
      <c r="P39" t="s">
        <v>377</v>
      </c>
      <c r="Q39" s="83">
        <v>4.9999999999999982</v>
      </c>
    </row>
    <row r="40" spans="14:17" x14ac:dyDescent="0.25">
      <c r="P40" t="s">
        <v>402</v>
      </c>
      <c r="Q40" s="83">
        <v>0</v>
      </c>
    </row>
    <row r="41" spans="14:17" x14ac:dyDescent="0.25">
      <c r="P41" t="s">
        <v>403</v>
      </c>
      <c r="Q41" s="83">
        <v>0</v>
      </c>
    </row>
    <row r="42" spans="14:17" x14ac:dyDescent="0.25">
      <c r="P42" t="s">
        <v>378</v>
      </c>
      <c r="Q42" s="83">
        <v>5</v>
      </c>
    </row>
    <row r="43" spans="14:17" x14ac:dyDescent="0.25">
      <c r="P43" t="s">
        <v>379</v>
      </c>
      <c r="Q43" s="83">
        <v>7.5</v>
      </c>
    </row>
    <row r="44" spans="14:17" x14ac:dyDescent="0.25">
      <c r="P44" t="s">
        <v>404</v>
      </c>
      <c r="Q44" s="83">
        <v>0</v>
      </c>
    </row>
    <row r="45" spans="14:17" x14ac:dyDescent="0.25">
      <c r="P45" t="s">
        <v>373</v>
      </c>
      <c r="Q45" s="83">
        <v>1.25</v>
      </c>
    </row>
    <row r="46" spans="14:17" x14ac:dyDescent="0.25">
      <c r="P46" t="s">
        <v>380</v>
      </c>
      <c r="Q46" s="83">
        <v>7.75</v>
      </c>
    </row>
    <row r="47" spans="14:17" x14ac:dyDescent="0.25">
      <c r="O47" t="s">
        <v>405</v>
      </c>
      <c r="P47"/>
      <c r="Q47" s="83">
        <v>26.5</v>
      </c>
    </row>
    <row r="48" spans="14:17" x14ac:dyDescent="0.25">
      <c r="N48" t="s">
        <v>406</v>
      </c>
      <c r="P48"/>
      <c r="Q48" s="83">
        <v>26.5</v>
      </c>
    </row>
    <row r="49" spans="2:17" x14ac:dyDescent="0.25">
      <c r="N49" t="s">
        <v>407</v>
      </c>
      <c r="O49" t="s">
        <v>16</v>
      </c>
      <c r="P49" t="s">
        <v>408</v>
      </c>
      <c r="Q49" s="83">
        <v>69</v>
      </c>
    </row>
    <row r="50" spans="2:17" x14ac:dyDescent="0.25">
      <c r="P50" t="s">
        <v>377</v>
      </c>
      <c r="Q50" s="83">
        <v>18.583333333333321</v>
      </c>
    </row>
    <row r="51" spans="2:17" x14ac:dyDescent="0.25">
      <c r="B51" s="119" t="s">
        <v>5</v>
      </c>
      <c r="C51" t="s">
        <v>411</v>
      </c>
      <c r="P51" t="s">
        <v>409</v>
      </c>
      <c r="Q51" s="83">
        <v>0</v>
      </c>
    </row>
    <row r="52" spans="2:17" x14ac:dyDescent="0.25">
      <c r="P52" t="s">
        <v>402</v>
      </c>
      <c r="Q52" s="83">
        <v>118.75</v>
      </c>
    </row>
    <row r="53" spans="2:17" x14ac:dyDescent="0.25">
      <c r="B53" s="119" t="s">
        <v>3</v>
      </c>
      <c r="C53" t="s">
        <v>367</v>
      </c>
      <c r="P53" t="s">
        <v>410</v>
      </c>
      <c r="Q53" s="83">
        <v>0</v>
      </c>
    </row>
    <row r="54" spans="2:17" x14ac:dyDescent="0.25">
      <c r="B54" s="120" t="s">
        <v>20</v>
      </c>
      <c r="C54" s="33">
        <v>93.75</v>
      </c>
      <c r="P54" t="s">
        <v>378</v>
      </c>
      <c r="Q54" s="83">
        <v>56.25</v>
      </c>
    </row>
    <row r="55" spans="2:17" x14ac:dyDescent="0.25">
      <c r="B55" s="120" t="s">
        <v>121</v>
      </c>
      <c r="C55" s="33">
        <v>98.5</v>
      </c>
      <c r="P55" t="s">
        <v>379</v>
      </c>
      <c r="Q55" s="83">
        <v>27.5</v>
      </c>
    </row>
    <row r="56" spans="2:17" x14ac:dyDescent="0.25">
      <c r="B56" s="120" t="s">
        <v>353</v>
      </c>
      <c r="C56" s="33">
        <v>113.83333333333334</v>
      </c>
      <c r="P56" t="s">
        <v>392</v>
      </c>
      <c r="Q56" s="83">
        <v>17.833333333333339</v>
      </c>
    </row>
    <row r="57" spans="2:17" x14ac:dyDescent="0.25">
      <c r="B57" s="120" t="s">
        <v>347</v>
      </c>
      <c r="C57" s="33">
        <v>0</v>
      </c>
      <c r="P57" t="s">
        <v>393</v>
      </c>
      <c r="Q57" s="83">
        <v>19.5</v>
      </c>
    </row>
    <row r="58" spans="2:17" x14ac:dyDescent="0.25">
      <c r="B58" s="120" t="s">
        <v>350</v>
      </c>
      <c r="C58" s="33">
        <v>0</v>
      </c>
      <c r="P58" t="s">
        <v>373</v>
      </c>
      <c r="Q58" s="83">
        <v>23.5</v>
      </c>
    </row>
    <row r="59" spans="2:17" x14ac:dyDescent="0.25">
      <c r="B59" s="120" t="s">
        <v>15</v>
      </c>
      <c r="C59" s="33">
        <v>118.75</v>
      </c>
      <c r="P59" t="s">
        <v>412</v>
      </c>
      <c r="Q59" s="83">
        <v>0</v>
      </c>
    </row>
    <row r="60" spans="2:17" x14ac:dyDescent="0.25">
      <c r="B60" s="120" t="s">
        <v>357</v>
      </c>
      <c r="C60" s="33">
        <v>0</v>
      </c>
      <c r="P60" t="s">
        <v>380</v>
      </c>
      <c r="Q60" s="83">
        <v>6.25</v>
      </c>
    </row>
    <row r="61" spans="2:17" x14ac:dyDescent="0.25">
      <c r="B61" s="120" t="s">
        <v>344</v>
      </c>
      <c r="C61" s="33">
        <v>0</v>
      </c>
      <c r="P61" t="s">
        <v>415</v>
      </c>
      <c r="Q61" s="83">
        <v>32.666666666666657</v>
      </c>
    </row>
    <row r="62" spans="2:17" x14ac:dyDescent="0.25">
      <c r="B62" s="120" t="s">
        <v>345</v>
      </c>
      <c r="C62" s="33">
        <v>0</v>
      </c>
      <c r="P62" t="s">
        <v>381</v>
      </c>
      <c r="Q62" s="83">
        <v>20.75</v>
      </c>
    </row>
    <row r="63" spans="2:17" x14ac:dyDescent="0.25">
      <c r="B63" s="120" t="s">
        <v>176</v>
      </c>
      <c r="C63" s="33">
        <v>69</v>
      </c>
      <c r="P63" t="s">
        <v>374</v>
      </c>
      <c r="Q63" s="83">
        <v>7.75</v>
      </c>
    </row>
    <row r="64" spans="2:17" x14ac:dyDescent="0.25">
      <c r="B64" s="120" t="s">
        <v>349</v>
      </c>
      <c r="C64" s="33">
        <v>0</v>
      </c>
      <c r="O64" t="s">
        <v>413</v>
      </c>
      <c r="P64"/>
      <c r="Q64" s="83">
        <v>418.33333333333326</v>
      </c>
    </row>
    <row r="65" spans="2:17" x14ac:dyDescent="0.25">
      <c r="B65" s="120" t="s">
        <v>38</v>
      </c>
      <c r="C65" s="33">
        <v>100.25</v>
      </c>
      <c r="N65" t="s">
        <v>414</v>
      </c>
      <c r="P65"/>
      <c r="Q65" s="83">
        <v>418.33333333333326</v>
      </c>
    </row>
    <row r="66" spans="2:17" x14ac:dyDescent="0.25">
      <c r="B66" s="120" t="s">
        <v>204</v>
      </c>
      <c r="C66" s="33">
        <v>56</v>
      </c>
      <c r="N66">
        <v>1050552</v>
      </c>
      <c r="O66" t="s">
        <v>356</v>
      </c>
      <c r="P66" t="s">
        <v>415</v>
      </c>
      <c r="Q66" s="83">
        <v>0</v>
      </c>
    </row>
    <row r="67" spans="2:17" x14ac:dyDescent="0.25">
      <c r="B67" s="120" t="s">
        <v>343</v>
      </c>
      <c r="C67" s="33">
        <v>0</v>
      </c>
      <c r="O67" t="s">
        <v>416</v>
      </c>
      <c r="P67"/>
      <c r="Q67" s="83">
        <v>0</v>
      </c>
    </row>
    <row r="68" spans="2:17" x14ac:dyDescent="0.25">
      <c r="B68" s="120" t="s">
        <v>340</v>
      </c>
      <c r="C68" s="33">
        <v>0</v>
      </c>
      <c r="N68" t="s">
        <v>417</v>
      </c>
      <c r="P68"/>
      <c r="Q68" s="83">
        <v>0</v>
      </c>
    </row>
    <row r="69" spans="2:17" x14ac:dyDescent="0.25">
      <c r="B69" s="120" t="s">
        <v>352</v>
      </c>
      <c r="C69" s="33">
        <v>0</v>
      </c>
      <c r="N69">
        <v>60000389</v>
      </c>
      <c r="O69" t="s">
        <v>25</v>
      </c>
      <c r="P69" t="s">
        <v>377</v>
      </c>
      <c r="Q69" s="83">
        <v>0.41666666666666607</v>
      </c>
    </row>
    <row r="70" spans="2:17" x14ac:dyDescent="0.25">
      <c r="B70" s="120" t="s">
        <v>131</v>
      </c>
      <c r="C70" s="33">
        <v>104</v>
      </c>
      <c r="P70" t="s">
        <v>378</v>
      </c>
      <c r="Q70" s="83">
        <v>19.75</v>
      </c>
    </row>
    <row r="71" spans="2:17" x14ac:dyDescent="0.25">
      <c r="B71" s="120" t="s">
        <v>385</v>
      </c>
      <c r="C71" s="33">
        <v>0</v>
      </c>
      <c r="P71" t="s">
        <v>392</v>
      </c>
      <c r="Q71" s="83">
        <v>82.666666666666657</v>
      </c>
    </row>
    <row r="72" spans="2:17" x14ac:dyDescent="0.25">
      <c r="B72" s="120" t="s">
        <v>82</v>
      </c>
      <c r="C72" s="33">
        <v>96.75</v>
      </c>
      <c r="P72" t="s">
        <v>415</v>
      </c>
      <c r="Q72" s="83">
        <v>77.666666666666657</v>
      </c>
    </row>
    <row r="73" spans="2:17" x14ac:dyDescent="0.25">
      <c r="B73" s="120" t="s">
        <v>354</v>
      </c>
      <c r="C73" s="33">
        <v>0</v>
      </c>
      <c r="P73" t="s">
        <v>381</v>
      </c>
      <c r="Q73" s="83">
        <v>1</v>
      </c>
    </row>
    <row r="74" spans="2:17" x14ac:dyDescent="0.25">
      <c r="B74" s="120" t="s">
        <v>348</v>
      </c>
      <c r="C74" s="33">
        <v>0</v>
      </c>
      <c r="P74" t="s">
        <v>418</v>
      </c>
      <c r="Q74" s="83">
        <v>0</v>
      </c>
    </row>
    <row r="75" spans="2:17" x14ac:dyDescent="0.25">
      <c r="B75" s="120" t="s">
        <v>355</v>
      </c>
      <c r="C75" s="33">
        <v>0</v>
      </c>
      <c r="O75" t="s">
        <v>419</v>
      </c>
      <c r="P75"/>
      <c r="Q75" s="83">
        <v>181.49999999999997</v>
      </c>
    </row>
    <row r="76" spans="2:17" x14ac:dyDescent="0.25">
      <c r="B76" s="120" t="s">
        <v>316</v>
      </c>
      <c r="C76" s="33">
        <v>111.33333333333334</v>
      </c>
      <c r="N76" t="s">
        <v>420</v>
      </c>
      <c r="P76"/>
      <c r="Q76" s="83">
        <v>181.49999999999997</v>
      </c>
    </row>
    <row r="77" spans="2:17" x14ac:dyDescent="0.25">
      <c r="B77" s="120" t="s">
        <v>99</v>
      </c>
      <c r="C77" s="33">
        <v>92</v>
      </c>
      <c r="N77">
        <v>60000370</v>
      </c>
      <c r="O77" t="s">
        <v>40</v>
      </c>
      <c r="P77" t="s">
        <v>408</v>
      </c>
      <c r="Q77" s="83">
        <v>0</v>
      </c>
    </row>
    <row r="78" spans="2:17" x14ac:dyDescent="0.25">
      <c r="B78" s="120" t="s">
        <v>29</v>
      </c>
      <c r="C78" s="33">
        <v>111.5</v>
      </c>
      <c r="P78" t="s">
        <v>377</v>
      </c>
      <c r="Q78" s="83">
        <v>2.9166666666666661</v>
      </c>
    </row>
    <row r="79" spans="2:17" x14ac:dyDescent="0.25">
      <c r="B79" s="120" t="s">
        <v>351</v>
      </c>
      <c r="C79" s="33">
        <v>0</v>
      </c>
      <c r="O79" t="s">
        <v>421</v>
      </c>
      <c r="P79"/>
      <c r="Q79" s="83">
        <v>2.9166666666666661</v>
      </c>
    </row>
    <row r="80" spans="2:17" x14ac:dyDescent="0.25">
      <c r="B80" s="120" t="s">
        <v>425</v>
      </c>
      <c r="C80" s="33">
        <v>1165.6666666666667</v>
      </c>
      <c r="N80" t="s">
        <v>422</v>
      </c>
      <c r="P80"/>
      <c r="Q80" s="83">
        <v>2.9166666666666661</v>
      </c>
    </row>
    <row r="81" spans="14:17" x14ac:dyDescent="0.25">
      <c r="N81">
        <v>60000430</v>
      </c>
      <c r="O81" t="s">
        <v>30</v>
      </c>
      <c r="P81" t="s">
        <v>377</v>
      </c>
      <c r="Q81" s="83">
        <v>56.250000000000014</v>
      </c>
    </row>
    <row r="82" spans="14:17" x14ac:dyDescent="0.25">
      <c r="P82" t="s">
        <v>379</v>
      </c>
      <c r="Q82" s="83">
        <v>9.5</v>
      </c>
    </row>
    <row r="83" spans="14:17" x14ac:dyDescent="0.25">
      <c r="P83" t="s">
        <v>373</v>
      </c>
      <c r="Q83" s="83">
        <v>1.75</v>
      </c>
    </row>
    <row r="84" spans="14:17" x14ac:dyDescent="0.25">
      <c r="P84" t="s">
        <v>380</v>
      </c>
      <c r="Q84" s="83">
        <v>80.5</v>
      </c>
    </row>
    <row r="85" spans="14:17" x14ac:dyDescent="0.25">
      <c r="P85" t="s">
        <v>381</v>
      </c>
      <c r="Q85" s="83">
        <v>58.75</v>
      </c>
    </row>
    <row r="86" spans="14:17" x14ac:dyDescent="0.25">
      <c r="P86" t="s">
        <v>374</v>
      </c>
      <c r="Q86" s="83">
        <v>84.25</v>
      </c>
    </row>
    <row r="87" spans="14:17" x14ac:dyDescent="0.25">
      <c r="O87" t="s">
        <v>423</v>
      </c>
      <c r="P87"/>
      <c r="Q87" s="83">
        <v>291</v>
      </c>
    </row>
    <row r="88" spans="14:17" x14ac:dyDescent="0.25">
      <c r="N88" t="s">
        <v>424</v>
      </c>
      <c r="P88"/>
      <c r="Q88" s="83">
        <v>291</v>
      </c>
    </row>
    <row r="89" spans="14:17" x14ac:dyDescent="0.25">
      <c r="N89" t="s">
        <v>426</v>
      </c>
      <c r="O89" t="s">
        <v>123</v>
      </c>
      <c r="P89" t="s">
        <v>393</v>
      </c>
      <c r="Q89" s="83">
        <v>79</v>
      </c>
    </row>
    <row r="90" spans="14:17" x14ac:dyDescent="0.25">
      <c r="O90" t="s">
        <v>427</v>
      </c>
      <c r="P90"/>
      <c r="Q90" s="83">
        <v>79</v>
      </c>
    </row>
    <row r="91" spans="14:17" x14ac:dyDescent="0.25">
      <c r="N91" t="s">
        <v>428</v>
      </c>
      <c r="P91"/>
      <c r="Q91" s="83">
        <v>79</v>
      </c>
    </row>
    <row r="92" spans="14:17" x14ac:dyDescent="0.25">
      <c r="N92" t="s">
        <v>425</v>
      </c>
      <c r="P92"/>
      <c r="Q92" s="83">
        <v>1165.6666666666665</v>
      </c>
    </row>
    <row r="93" spans="14:17" x14ac:dyDescent="0.25">
      <c r="P93"/>
    </row>
    <row r="94" spans="14:17" x14ac:dyDescent="0.25">
      <c r="P94"/>
    </row>
    <row r="95" spans="14:17" x14ac:dyDescent="0.25">
      <c r="P95"/>
    </row>
    <row r="96" spans="14:17" x14ac:dyDescent="0.25">
      <c r="P96"/>
    </row>
    <row r="97" spans="16:16" x14ac:dyDescent="0.25">
      <c r="P97"/>
    </row>
    <row r="98" spans="16:16" x14ac:dyDescent="0.25">
      <c r="P98"/>
    </row>
    <row r="99" spans="16:16" x14ac:dyDescent="0.25">
      <c r="P99"/>
    </row>
    <row r="100" spans="16:16" x14ac:dyDescent="0.25">
      <c r="P100"/>
    </row>
    <row r="101" spans="16:16" x14ac:dyDescent="0.25">
      <c r="P101"/>
    </row>
    <row r="102" spans="16:16" x14ac:dyDescent="0.25">
      <c r="P102"/>
    </row>
    <row r="103" spans="16:16" x14ac:dyDescent="0.25">
      <c r="P103"/>
    </row>
    <row r="104" spans="16:16" x14ac:dyDescent="0.25">
      <c r="P104"/>
    </row>
    <row r="105" spans="16:16" x14ac:dyDescent="0.25">
      <c r="P105"/>
    </row>
    <row r="106" spans="16:16" x14ac:dyDescent="0.25">
      <c r="P106"/>
    </row>
    <row r="107" spans="16:16" x14ac:dyDescent="0.25">
      <c r="P107"/>
    </row>
    <row r="108" spans="16:16" x14ac:dyDescent="0.25">
      <c r="P108"/>
    </row>
    <row r="109" spans="16:16" x14ac:dyDescent="0.25">
      <c r="P109"/>
    </row>
    <row r="110" spans="16:16" x14ac:dyDescent="0.25">
      <c r="P110"/>
    </row>
    <row r="111" spans="16:16" x14ac:dyDescent="0.25">
      <c r="P111"/>
    </row>
    <row r="112" spans="16:16" x14ac:dyDescent="0.25">
      <c r="P112"/>
    </row>
    <row r="113" spans="16:16" x14ac:dyDescent="0.25">
      <c r="P113"/>
    </row>
    <row r="114" spans="16:16" x14ac:dyDescent="0.25">
      <c r="P114"/>
    </row>
    <row r="115" spans="16:16" x14ac:dyDescent="0.25">
      <c r="P115"/>
    </row>
    <row r="116" spans="16:16" x14ac:dyDescent="0.25">
      <c r="P116"/>
    </row>
    <row r="117" spans="16:16" x14ac:dyDescent="0.25">
      <c r="P117"/>
    </row>
    <row r="118" spans="16:16" x14ac:dyDescent="0.25">
      <c r="P118"/>
    </row>
    <row r="119" spans="16:16" x14ac:dyDescent="0.25">
      <c r="P119"/>
    </row>
    <row r="120" spans="16:16" x14ac:dyDescent="0.25">
      <c r="P120"/>
    </row>
    <row r="121" spans="16:16" x14ac:dyDescent="0.25">
      <c r="P121"/>
    </row>
    <row r="122" spans="16:16" x14ac:dyDescent="0.25">
      <c r="P122"/>
    </row>
    <row r="123" spans="16:16" x14ac:dyDescent="0.25">
      <c r="P123"/>
    </row>
    <row r="124" spans="16:16" x14ac:dyDescent="0.25">
      <c r="P124"/>
    </row>
    <row r="125" spans="16:16" x14ac:dyDescent="0.25">
      <c r="P125"/>
    </row>
    <row r="126" spans="16:16" x14ac:dyDescent="0.25">
      <c r="P126"/>
    </row>
    <row r="127" spans="16:16" x14ac:dyDescent="0.25">
      <c r="P127"/>
    </row>
    <row r="128" spans="16:16" x14ac:dyDescent="0.25">
      <c r="P128"/>
    </row>
    <row r="129" spans="16:16" x14ac:dyDescent="0.25">
      <c r="P129"/>
    </row>
    <row r="130" spans="16:16" x14ac:dyDescent="0.25">
      <c r="P130"/>
    </row>
    <row r="131" spans="16:16" x14ac:dyDescent="0.25">
      <c r="P131"/>
    </row>
    <row r="132" spans="16:16" x14ac:dyDescent="0.25">
      <c r="P132"/>
    </row>
    <row r="133" spans="16:16" x14ac:dyDescent="0.25">
      <c r="P133"/>
    </row>
    <row r="134" spans="16:16" x14ac:dyDescent="0.25">
      <c r="P134"/>
    </row>
    <row r="135" spans="16:16" x14ac:dyDescent="0.25">
      <c r="P135"/>
    </row>
    <row r="136" spans="16:16" x14ac:dyDescent="0.25">
      <c r="P136"/>
    </row>
    <row r="137" spans="16:16" x14ac:dyDescent="0.25">
      <c r="P137"/>
    </row>
    <row r="138" spans="16:16" x14ac:dyDescent="0.25">
      <c r="P138"/>
    </row>
    <row r="139" spans="16:16" x14ac:dyDescent="0.25">
      <c r="P139"/>
    </row>
    <row r="140" spans="16:16" x14ac:dyDescent="0.25">
      <c r="P140"/>
    </row>
    <row r="141" spans="16:16" x14ac:dyDescent="0.25">
      <c r="P141"/>
    </row>
    <row r="142" spans="16:16" x14ac:dyDescent="0.25">
      <c r="P142"/>
    </row>
    <row r="143" spans="16:16" x14ac:dyDescent="0.25">
      <c r="P143"/>
    </row>
    <row r="144" spans="16:16" x14ac:dyDescent="0.25">
      <c r="P144"/>
    </row>
    <row r="145" spans="16:16" x14ac:dyDescent="0.25">
      <c r="P145"/>
    </row>
  </sheetData>
  <autoFilter ref="A1:J26" xr:uid="{00000000-0001-0000-0100-000000000000}">
    <filterColumn colId="6" showButton="0"/>
  </autoFilter>
  <mergeCells count="7">
    <mergeCell ref="G1:H1"/>
    <mergeCell ref="A1:A2"/>
    <mergeCell ref="B1:B2"/>
    <mergeCell ref="C1:C2"/>
    <mergeCell ref="D1:D2"/>
    <mergeCell ref="E1:E2"/>
    <mergeCell ref="F1:F2"/>
  </mergeCells>
  <conditionalFormatting sqref="U3:U17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{0DB234CD-623F-4503-946A-1A7DA0DC98EC}</x14:id>
        </ext>
      </extLst>
    </cfRule>
    <cfRule type="colorScale" priority="46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3:V17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{E743D8A9-C5FA-4F35-9764-8C94ED7C82D0}</x14:id>
        </ext>
      </extLst>
    </cfRule>
    <cfRule type="colorScale" priority="44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3:V17">
    <cfRule type="dataBar" priority="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{C4D1CF54-AB2C-423A-B518-60CBDDCA6952}</x14:id>
        </ext>
      </extLst>
    </cfRule>
  </conditionalFormatting>
  <conditionalFormatting sqref="U20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{2B0E5890-7EBD-4ADF-8549-8D441AF1A690}</x14:id>
        </ext>
      </extLst>
    </cfRule>
    <cfRule type="colorScale" priority="39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20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{C599F3C8-422F-4C82-B335-C4E593C75EBB}</x14:id>
        </ext>
      </extLst>
    </cfRule>
    <cfRule type="colorScale" priority="37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20">
    <cfRule type="dataBar" priority="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{1C83E912-F546-4AE2-A377-A1373C30C584}</x14:id>
        </ext>
      </extLst>
    </cfRule>
  </conditionalFormatting>
  <conditionalFormatting sqref="U18:U19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{45D03ACF-90A4-4685-A6A2-B65B3F7BF8C6}</x14:id>
        </ext>
      </extLst>
    </cfRule>
    <cfRule type="colorScale" priority="29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18:V19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{652FC8DF-438E-437E-B885-DD22DAB1D17E}</x14:id>
        </ext>
      </extLst>
    </cfRule>
    <cfRule type="colorScale" priority="27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18:V19">
    <cfRule type="dataBar" priority="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{09D9CA78-2B3D-4C70-9A5D-CF74F4196930}</x14:id>
        </ext>
      </extLst>
    </cfRule>
  </conditionalFormatting>
  <conditionalFormatting sqref="F3:F20">
    <cfRule type="iconSet" priority="56">
      <iconSet>
        <cfvo type="percent" val="0"/>
        <cfvo type="num" val="0.6"/>
        <cfvo type="num" val="0.7"/>
      </iconSet>
    </cfRule>
  </conditionalFormatting>
  <conditionalFormatting sqref="U21:U28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{BC2EE0D5-CBA1-431E-AA21-57AF9264DC99}</x14:id>
        </ext>
      </extLst>
    </cfRule>
    <cfRule type="colorScale" priority="19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21:V28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{E581FE78-AB8A-4504-98CF-EEA631608FC2}</x14:id>
        </ext>
      </extLst>
    </cfRule>
    <cfRule type="colorScale" priority="17">
      <colorScale>
        <cfvo type="num" val="&quot;&lt;10&quot;"/>
        <cfvo type="num" val="&quot;&gt;10&quot;"/>
        <color rgb="FF92D050"/>
        <color rgb="FFFF0000"/>
      </colorScale>
    </cfRule>
  </conditionalFormatting>
  <conditionalFormatting sqref="V21:V28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{93FDAEEC-7C91-4B89-9D48-BE4874AEF24F}</x14:id>
        </ext>
      </extLst>
    </cfRule>
  </conditionalFormatting>
  <conditionalFormatting sqref="F21:F28">
    <cfRule type="iconSet" priority="11">
      <iconSet>
        <cfvo type="percent" val="0"/>
        <cfvo type="num" val="0.6"/>
        <cfvo type="num" val="0.7"/>
      </iconSet>
    </cfRule>
  </conditionalFormatting>
  <pageMargins left="0.7" right="0.7" top="0.75" bottom="0.75" header="0.3" footer="0.3"/>
  <pageSetup paperSize="9" orientation="portrait" r:id="rId3"/>
  <customProperties>
    <customPr name="_pios_id" r:id="rId4"/>
  </customProperties>
  <drawing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DB234CD-623F-4503-946A-1A7DA0DC98E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U3:U17</xm:sqref>
        </x14:conditionalFormatting>
        <x14:conditionalFormatting xmlns:xm="http://schemas.microsoft.com/office/excel/2006/main">
          <x14:cfRule type="dataBar" id="{E743D8A9-C5FA-4F35-9764-8C94ED7C82D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V3:V17</xm:sqref>
        </x14:conditionalFormatting>
        <x14:conditionalFormatting xmlns:xm="http://schemas.microsoft.com/office/excel/2006/main">
          <x14:cfRule type="dataBar" id="{C4D1CF54-AB2C-423A-B518-60CBDDCA69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V3:V17</xm:sqref>
        </x14:conditionalFormatting>
        <x14:conditionalFormatting xmlns:xm="http://schemas.microsoft.com/office/excel/2006/main">
          <x14:cfRule type="dataBar" id="{2B0E5890-7EBD-4ADF-8549-8D441AF1A69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U20</xm:sqref>
        </x14:conditionalFormatting>
        <x14:conditionalFormatting xmlns:xm="http://schemas.microsoft.com/office/excel/2006/main">
          <x14:cfRule type="dataBar" id="{C599F3C8-422F-4C82-B335-C4E593C75EB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V20</xm:sqref>
        </x14:conditionalFormatting>
        <x14:conditionalFormatting xmlns:xm="http://schemas.microsoft.com/office/excel/2006/main">
          <x14:cfRule type="dataBar" id="{1C83E912-F546-4AE2-A377-A1373C30C58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V20</xm:sqref>
        </x14:conditionalFormatting>
        <x14:conditionalFormatting xmlns:xm="http://schemas.microsoft.com/office/excel/2006/main">
          <x14:cfRule type="dataBar" id="{45D03ACF-90A4-4685-A6A2-B65B3F7BF8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U18:U19</xm:sqref>
        </x14:conditionalFormatting>
        <x14:conditionalFormatting xmlns:xm="http://schemas.microsoft.com/office/excel/2006/main">
          <x14:cfRule type="dataBar" id="{652FC8DF-438E-437E-B885-DD22DAB1D17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V18:V19</xm:sqref>
        </x14:conditionalFormatting>
        <x14:conditionalFormatting xmlns:xm="http://schemas.microsoft.com/office/excel/2006/main">
          <x14:cfRule type="dataBar" id="{09D9CA78-2B3D-4C70-9A5D-CF74F41969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V18:V19</xm:sqref>
        </x14:conditionalFormatting>
        <x14:conditionalFormatting xmlns:xm="http://schemas.microsoft.com/office/excel/2006/main">
          <x14:cfRule type="dataBar" id="{BC2EE0D5-CBA1-431E-AA21-57AF9264DC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U21:U28</xm:sqref>
        </x14:conditionalFormatting>
        <x14:conditionalFormatting xmlns:xm="http://schemas.microsoft.com/office/excel/2006/main">
          <x14:cfRule type="dataBar" id="{E581FE78-AB8A-4504-98CF-EEA631608F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V21:V28</xm:sqref>
        </x14:conditionalFormatting>
        <x14:conditionalFormatting xmlns:xm="http://schemas.microsoft.com/office/excel/2006/main">
          <x14:cfRule type="dataBar" id="{93FDAEEC-7C91-4B89-9D48-BE4874AEF24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V21:V28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1">
    <tabColor rgb="FF92D050"/>
  </sheetPr>
  <dimension ref="A1:AR28"/>
  <sheetViews>
    <sheetView topLeftCell="A14" zoomScale="85" zoomScaleNormal="85" workbookViewId="0">
      <pane xSplit="2" topLeftCell="C1" activePane="topRight" state="frozen"/>
      <selection activeCell="E346" sqref="E346"/>
      <selection pane="topRight" activeCell="I18" sqref="I18"/>
    </sheetView>
  </sheetViews>
  <sheetFormatPr defaultColWidth="8.42578125" defaultRowHeight="15" x14ac:dyDescent="0.25"/>
  <cols>
    <col min="1" max="1" width="9.42578125" bestFit="1" customWidth="1"/>
    <col min="2" max="2" width="22.42578125" bestFit="1" customWidth="1"/>
    <col min="3" max="3" width="15.42578125" customWidth="1"/>
    <col min="4" max="4" width="20.42578125" customWidth="1"/>
    <col min="5" max="6" width="20" customWidth="1"/>
    <col min="7" max="8" width="16.42578125" customWidth="1"/>
    <col min="9" max="9" width="13.42578125" customWidth="1"/>
    <col min="10" max="11" width="12.5703125" bestFit="1" customWidth="1"/>
    <col min="12" max="12" width="14.7109375" customWidth="1"/>
    <col min="13" max="13" width="16.42578125" customWidth="1"/>
    <col min="14" max="15" width="10.42578125" bestFit="1" customWidth="1"/>
    <col min="16" max="16" width="12.5703125" bestFit="1" customWidth="1"/>
    <col min="17" max="17" width="17.42578125" bestFit="1" customWidth="1"/>
    <col min="18" max="18" width="13.42578125" customWidth="1"/>
    <col min="19" max="21" width="14" customWidth="1"/>
    <col min="22" max="22" width="16.42578125" bestFit="1" customWidth="1"/>
    <col min="23" max="23" width="12.5703125" bestFit="1" customWidth="1"/>
    <col min="24" max="25" width="10.42578125" bestFit="1" customWidth="1"/>
    <col min="26" max="26" width="12.5703125" bestFit="1" customWidth="1"/>
    <col min="27" max="27" width="15.42578125" customWidth="1"/>
    <col min="28" max="29" width="9.42578125" bestFit="1" customWidth="1"/>
    <col min="30" max="30" width="13.42578125" customWidth="1"/>
    <col min="31" max="31" width="16" customWidth="1"/>
    <col min="32" max="32" width="9.42578125" bestFit="1" customWidth="1"/>
    <col min="33" max="33" width="10.42578125" bestFit="1" customWidth="1"/>
    <col min="34" max="34" width="9.42578125" bestFit="1" customWidth="1"/>
    <col min="35" max="35" width="17.42578125" customWidth="1"/>
    <col min="36" max="36" width="11.42578125" customWidth="1"/>
    <col min="37" max="39" width="14.42578125" customWidth="1"/>
    <col min="40" max="40" width="20.42578125" customWidth="1"/>
    <col min="41" max="41" width="9.7109375" customWidth="1"/>
    <col min="42" max="44" width="9.42578125" bestFit="1" customWidth="1"/>
  </cols>
  <sheetData>
    <row r="1" spans="1:44" ht="15.75" thickBot="1" x14ac:dyDescent="0.3">
      <c r="E1" t="s">
        <v>429</v>
      </c>
      <c r="I1" s="127" t="s">
        <v>430</v>
      </c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8"/>
      <c r="AA1" s="129" t="s">
        <v>431</v>
      </c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8"/>
    </row>
    <row r="2" spans="1:44" ht="39.6" customHeight="1" thickBot="1" x14ac:dyDescent="0.3">
      <c r="A2" s="55" t="s">
        <v>432</v>
      </c>
      <c r="B2" s="56" t="s">
        <v>433</v>
      </c>
      <c r="C2" s="56" t="s">
        <v>434</v>
      </c>
      <c r="D2" s="56" t="s">
        <v>435</v>
      </c>
      <c r="E2" s="56" t="s">
        <v>436</v>
      </c>
      <c r="F2" s="56" t="s">
        <v>437</v>
      </c>
      <c r="G2" s="56" t="s">
        <v>438</v>
      </c>
      <c r="H2" s="57" t="s">
        <v>439</v>
      </c>
      <c r="I2" s="55" t="s">
        <v>58</v>
      </c>
      <c r="J2" s="56" t="s">
        <v>27</v>
      </c>
      <c r="K2" s="56" t="s">
        <v>318</v>
      </c>
      <c r="L2" s="56" t="s">
        <v>31</v>
      </c>
      <c r="M2" s="56" t="s">
        <v>133</v>
      </c>
      <c r="N2" s="56" t="s">
        <v>440</v>
      </c>
      <c r="O2" s="56" t="s">
        <v>441</v>
      </c>
      <c r="P2" s="56" t="s">
        <v>23</v>
      </c>
      <c r="Q2" s="56" t="s">
        <v>442</v>
      </c>
      <c r="R2" s="56" t="s">
        <v>267</v>
      </c>
      <c r="S2" s="56" t="s">
        <v>233</v>
      </c>
      <c r="T2" s="56" t="s">
        <v>443</v>
      </c>
      <c r="U2" s="56" t="s">
        <v>67</v>
      </c>
      <c r="V2" s="56" t="s">
        <v>444</v>
      </c>
      <c r="W2" s="56" t="s">
        <v>122</v>
      </c>
      <c r="X2" s="56" t="s">
        <v>445</v>
      </c>
      <c r="Y2" s="56" t="s">
        <v>196</v>
      </c>
      <c r="Z2" s="57" t="s">
        <v>17</v>
      </c>
      <c r="AA2" s="58" t="s">
        <v>58</v>
      </c>
      <c r="AB2" s="56" t="s">
        <v>27</v>
      </c>
      <c r="AC2" s="56" t="s">
        <v>318</v>
      </c>
      <c r="AD2" s="56" t="s">
        <v>31</v>
      </c>
      <c r="AE2" s="56" t="s">
        <v>133</v>
      </c>
      <c r="AF2" s="56" t="s">
        <v>440</v>
      </c>
      <c r="AG2" s="56" t="s">
        <v>441</v>
      </c>
      <c r="AH2" s="56" t="s">
        <v>23</v>
      </c>
      <c r="AI2" s="56" t="s">
        <v>442</v>
      </c>
      <c r="AJ2" s="56" t="s">
        <v>267</v>
      </c>
      <c r="AK2" s="56" t="s">
        <v>233</v>
      </c>
      <c r="AL2" s="56" t="s">
        <v>443</v>
      </c>
      <c r="AM2" s="56" t="s">
        <v>67</v>
      </c>
      <c r="AN2" s="56" t="s">
        <v>444</v>
      </c>
      <c r="AO2" s="56" t="s">
        <v>122</v>
      </c>
      <c r="AP2" s="56" t="s">
        <v>445</v>
      </c>
      <c r="AQ2" s="56" t="s">
        <v>196</v>
      </c>
      <c r="AR2" s="57" t="s">
        <v>17</v>
      </c>
    </row>
    <row r="3" spans="1:44" ht="15.75" thickTop="1" x14ac:dyDescent="0.25">
      <c r="A3" s="44" t="str">
        <f>IF(Users!A2&lt;&gt;"",Users!A2,"")</f>
        <v>CZ011224</v>
      </c>
      <c r="B3" s="16" t="str">
        <f>IF(Users!B2&lt;&gt;"",Users!B2,"")</f>
        <v>Němec Tomáš</v>
      </c>
      <c r="C3" s="16">
        <f>IF(Utilization!C3&lt;&gt;"",Utilization!C3,"")</f>
        <v>192</v>
      </c>
      <c r="D3" s="70">
        <f>IF(A3&lt;&gt;"",SUMIFS(TimeSpent!$C$2:$C$3743,TimeSpent!$O$2:$O$3743,"Yes",TimeSpent!$A$2:$A$3743,A3),"")</f>
        <v>0</v>
      </c>
      <c r="E3" s="70">
        <f>IF(A3&lt;&gt;"",SUMIFS(TimeSpent!$C$2:$C$3743,TimeSpent!$O$2:$O$3743,"No",TimeSpent!$A$2:$A$3743,A3),"")</f>
        <v>0</v>
      </c>
      <c r="F3" s="70">
        <f>IF(A3&lt;&gt;"",D3+E3,"")</f>
        <v>0</v>
      </c>
      <c r="G3" s="53">
        <f t="shared" ref="G3" si="0">IF(A3&lt;&gt;"",D3/C3,"")</f>
        <v>0</v>
      </c>
      <c r="H3" s="54">
        <f t="shared" ref="H3" si="1">IF(A3&lt;&gt;"",E3/C3,"")</f>
        <v>0</v>
      </c>
      <c r="I3" s="73">
        <f>IF(A3&lt;&gt;"",SUMIFS(TimeSpent!$C$2:$C$3743,TimeSpent!$A$2:$A$3743,A3,TimeSpent!$F$2:$F$3743,"Project Management"),"")</f>
        <v>0</v>
      </c>
      <c r="J3" s="74">
        <f>IF(A3&lt;&gt;"",SUMIFS(TimeSpent!$C$2:$C$3743,TimeSpent!$A$2:$A$3743,A3,TimeSpent!$F$2:$F$3743,"Analysis"),"")</f>
        <v>0</v>
      </c>
      <c r="K3" s="74">
        <f>IF(A3&lt;&gt;"",SUMIFS(TimeSpent!$C$2:$C$3743,TimeSpent!$A$2:$A$3743,A3,TimeSpent!$F$2:$F$3743,"Design"),"")</f>
        <v>0</v>
      </c>
      <c r="L3" s="74">
        <f>IF(A3&lt;&gt;"",SUMIFS(TimeSpent!$C$2:$C$3743,TimeSpent!$A$2:$A$3743,A3,TimeSpent!$F$2:$F$3743,"Consultancy"),"")</f>
        <v>0</v>
      </c>
      <c r="M3" s="74">
        <f>IF(A3&lt;&gt;"",SUMIFS(TimeSpent!$C$2:$C$3743,TimeSpent!$A$2:$A$3743,A3,TimeSpent!$F$2:$F$3743,"Development (programming)"),"")</f>
        <v>0</v>
      </c>
      <c r="N3" s="74">
        <f>IF(A3&lt;&gt;"",SUMIFS(TimeSpent!$C$2:$C$3743,TimeSpent!$A$2:$A$3743,A3,TimeSpent!$F$2:$F$3743,"User Training"),"")</f>
        <v>0</v>
      </c>
      <c r="O3" s="74">
        <f>IF(A3&lt;&gt;"",SUMIFS(TimeSpent!$C$2:$C$3743,TimeSpent!$A$2:$A$3743,A3,TimeSpent!$F$2:$F$3743,"Technical Support"),"")</f>
        <v>0</v>
      </c>
      <c r="P3" s="74">
        <f>IF(A3&lt;&gt;"",SUMIFS(TimeSpent!$C$2:$C$3743,TimeSpent!$A$2:$A$3743,A3,TimeSpent!$F$2:$F$3743,"Testing"),"")</f>
        <v>0</v>
      </c>
      <c r="Q3" s="74">
        <f>IF(A3&lt;&gt;"",SUMIFS(TimeSpent!$C$2:$C$3743,TimeSpent!$A$2:$A$3743,A3,TimeSpent!$F$2:$F$3743,"Parametrization"),"")</f>
        <v>0</v>
      </c>
      <c r="R3" s="74">
        <f>IF(A3&lt;&gt;"",SUMIFS(TimeSpent!$C$2:$C$3743,TimeSpent!$A$2:$A$3743,A3,TimeSpent!$F$2:$F$3743,"Data Migration"),"")</f>
        <v>0</v>
      </c>
      <c r="S3" s="74">
        <f>IF(A3&lt;&gt;"",SUMIFS(TimeSpent!$C$2:$C$3743,TimeSpent!$A$2:$A$3743,A3,TimeSpent!$F$2:$F$3743,"Travel Time (Project)"),"")</f>
        <v>0</v>
      </c>
      <c r="T3" s="74">
        <f>IF(A3&lt;&gt;"",SUMIFS(TimeSpent!$C$2:$C$3743,TimeSpent!$A$2:$A$3743,A3,TimeSpent!$F$2:$F$3743,"Travel Time (Other)"),"")</f>
        <v>0</v>
      </c>
      <c r="U3" s="74">
        <f>IF(A3&lt;&gt;"",SUMIFS(TimeSpent!$C$2:$C$3743,TimeSpent!$A$2:$A$3743,A3,TimeSpent!$F$2:$F$3743,"Training"),"")</f>
        <v>0</v>
      </c>
      <c r="V3" s="74">
        <f>IF(A3&lt;&gt;"",SUMIFS(TimeSpent!$C$2:$C$3743,TimeSpent!$A$2:$A$3743,A3,TimeSpent!$F$2:$F$3743,"Conference and Training Lead"),"")</f>
        <v>0</v>
      </c>
      <c r="W3" s="74">
        <f>IF(A3&lt;&gt;"",SUMIFS(TimeSpent!$C$2:$C$3743,TimeSpent!$A$2:$A$3743,A3,TimeSpent!$F$2:$F$3743,"Vacation"),"")</f>
        <v>0</v>
      </c>
      <c r="X3" s="74">
        <f>IF(A3&lt;&gt;"",SUMIFS(TimeSpent!$C$2:$C$3743,TimeSpent!$A$2:$A$3743,A3,TimeSpent!$F$2:$F$3743,"Illness"),"")</f>
        <v>0</v>
      </c>
      <c r="Y3" s="74">
        <f>IF(A3&lt;&gt;"",SUMIFS(TimeSpent!$C$2:$C$3743,TimeSpent!$A$2:$A$3743,A3,TimeSpent!$F$2:$F$3743,"Sick Leave"),"")</f>
        <v>0</v>
      </c>
      <c r="Z3" s="75">
        <f>IF(A3&lt;&gt;"",SUMIFS(TimeSpent!$C$2:$C$3743,TimeSpent!$A$2:$A$3743,A3,TimeSpent!$F$2:$F$3743,"Admin"),"")</f>
        <v>0</v>
      </c>
      <c r="AA3" s="59" t="str">
        <f t="shared" ref="AA3:AM3" si="2">IF($F3&lt;&gt;0,I3/$C3,"")</f>
        <v/>
      </c>
      <c r="AB3" s="59" t="str">
        <f t="shared" si="2"/>
        <v/>
      </c>
      <c r="AC3" s="59" t="str">
        <f t="shared" si="2"/>
        <v/>
      </c>
      <c r="AD3" s="59" t="str">
        <f t="shared" si="2"/>
        <v/>
      </c>
      <c r="AE3" s="59" t="str">
        <f t="shared" si="2"/>
        <v/>
      </c>
      <c r="AF3" s="59" t="str">
        <f t="shared" si="2"/>
        <v/>
      </c>
      <c r="AG3" s="59" t="str">
        <f t="shared" si="2"/>
        <v/>
      </c>
      <c r="AH3" s="59" t="str">
        <f t="shared" si="2"/>
        <v/>
      </c>
      <c r="AI3" s="59" t="str">
        <f t="shared" si="2"/>
        <v/>
      </c>
      <c r="AJ3" s="59" t="str">
        <f t="shared" si="2"/>
        <v/>
      </c>
      <c r="AK3" s="59" t="str">
        <f t="shared" si="2"/>
        <v/>
      </c>
      <c r="AL3" s="59" t="str">
        <f t="shared" si="2"/>
        <v/>
      </c>
      <c r="AM3" s="59" t="str">
        <f t="shared" si="2"/>
        <v/>
      </c>
      <c r="AN3" s="59" t="str">
        <f t="shared" ref="AN3:AR3" si="3">IF($F3&lt;&gt;0,V3/$C3,"")</f>
        <v/>
      </c>
      <c r="AO3" s="59" t="str">
        <f t="shared" si="3"/>
        <v/>
      </c>
      <c r="AP3" s="59" t="str">
        <f t="shared" si="3"/>
        <v/>
      </c>
      <c r="AQ3" s="59" t="str">
        <f t="shared" si="3"/>
        <v/>
      </c>
      <c r="AR3" s="110" t="str">
        <f t="shared" si="3"/>
        <v/>
      </c>
    </row>
    <row r="4" spans="1:44" x14ac:dyDescent="0.25">
      <c r="A4" s="44" t="str">
        <f>IF(Users!A3&lt;&gt;"",Users!A3,"")</f>
        <v>CZ011837</v>
      </c>
      <c r="B4" s="16" t="str">
        <f>IF(Users!B3&lt;&gt;"",Users!B3,"")</f>
        <v>Adamec Jiří</v>
      </c>
      <c r="C4" s="16">
        <f>IF(Utilization!C4&lt;&gt;"",Utilization!C4,"")</f>
        <v>192</v>
      </c>
      <c r="D4" s="70">
        <f>IF(A4&lt;&gt;"",SUMIFS(TimeSpent!$C$2:$C$3743,TimeSpent!$O$2:$O$3743,"Yes",TimeSpent!$A$2:$A$3743,A4),"")</f>
        <v>57.5</v>
      </c>
      <c r="E4" s="70">
        <f>IF(A4&lt;&gt;"",SUMIFS(TimeSpent!$C$2:$C$3743,TimeSpent!$O$2:$O$3743,"No",TimeSpent!$A$2:$A$3743,A4),"")</f>
        <v>11.5</v>
      </c>
      <c r="F4" s="70">
        <f t="shared" ref="F4:F27" si="4">IF(A4&lt;&gt;"",D4+E4,"")</f>
        <v>69</v>
      </c>
      <c r="G4" s="53">
        <f t="shared" ref="G4:G27" si="5">IF(A4&lt;&gt;"",D4/C4,"")</f>
        <v>0.29947916666666669</v>
      </c>
      <c r="H4" s="54">
        <f t="shared" ref="H4:H27" si="6">IF(A4&lt;&gt;"",E4/C4,"")</f>
        <v>5.9895833333333336E-2</v>
      </c>
      <c r="I4" s="106">
        <f>IF(A4&lt;&gt;"",SUMIFS(TimeSpent!$C$2:$C$3743,TimeSpent!$A$2:$A$3743,A4,TimeSpent!$F$2:$F$3743,"Project Management"),"")</f>
        <v>0</v>
      </c>
      <c r="J4" s="70">
        <f>IF(A4&lt;&gt;"",SUMIFS(TimeSpent!$C$2:$C$3743,TimeSpent!$A$2:$A$3743,A4,TimeSpent!$F$2:$F$3743,"Analysis"),"")</f>
        <v>0</v>
      </c>
      <c r="K4" s="70">
        <f>IF(A4&lt;&gt;"",SUMIFS(TimeSpent!$C$2:$C$3743,TimeSpent!$A$2:$A$3743,A4,TimeSpent!$F$2:$F$3743,"Design"),"")</f>
        <v>0</v>
      </c>
      <c r="L4" s="70">
        <f>IF(A4&lt;&gt;"",SUMIFS(TimeSpent!$C$2:$C$3743,TimeSpent!$A$2:$A$3743,A4,TimeSpent!$F$2:$F$3743,"Consultancy"),"")</f>
        <v>57.5</v>
      </c>
      <c r="M4" s="70">
        <f>IF(A4&lt;&gt;"",SUMIFS(TimeSpent!$C$2:$C$3743,TimeSpent!$A$2:$A$3743,A4,TimeSpent!$F$2:$F$3743,"Development (programming)"),"")</f>
        <v>0</v>
      </c>
      <c r="N4" s="70">
        <f>IF(A4&lt;&gt;"",SUMIFS(TimeSpent!$C$2:$C$3743,TimeSpent!$A$2:$A$3743,A4,TimeSpent!$F$2:$F$3743,"User Training"),"")</f>
        <v>0</v>
      </c>
      <c r="O4" s="70">
        <f>IF(A4&lt;&gt;"",SUMIFS(TimeSpent!$C$2:$C$3743,TimeSpent!$A$2:$A$3743,A4,TimeSpent!$F$2:$F$3743,"Technical Support"),"")</f>
        <v>0</v>
      </c>
      <c r="P4" s="70">
        <f>IF(A4&lt;&gt;"",SUMIFS(TimeSpent!$C$2:$C$3743,TimeSpent!$A$2:$A$3743,A4,TimeSpent!$F$2:$F$3743,"Testing"),"")</f>
        <v>0</v>
      </c>
      <c r="Q4" s="70">
        <f>IF(A4&lt;&gt;"",SUMIFS(TimeSpent!$C$2:$C$3743,TimeSpent!$A$2:$A$3743,A4,TimeSpent!$F$2:$F$3743,"Parametrization"),"")</f>
        <v>0</v>
      </c>
      <c r="R4" s="70">
        <f>IF(A4&lt;&gt;"",SUMIFS(TimeSpent!$C$2:$C$3743,TimeSpent!$A$2:$A$3743,A4,TimeSpent!$F$2:$F$3743,"Data Migration"),"")</f>
        <v>0</v>
      </c>
      <c r="S4" s="70">
        <f>IF(A4&lt;&gt;"",SUMIFS(TimeSpent!$C$2:$C$3743,TimeSpent!$A$2:$A$3743,A4,TimeSpent!$F$2:$F$3743,"Travel Time (Project)"),"")</f>
        <v>0</v>
      </c>
      <c r="T4" s="70">
        <f>IF(A4&lt;&gt;"",SUMIFS(TimeSpent!$C$2:$C$3743,TimeSpent!$A$2:$A$3743,A4,TimeSpent!$F$2:$F$3743,"Travel Time (Other)"),"")</f>
        <v>0</v>
      </c>
      <c r="U4" s="70">
        <f>IF(A4&lt;&gt;"",SUMIFS(TimeSpent!$C$2:$C$3743,TimeSpent!$A$2:$A$3743,A4,TimeSpent!$F$2:$F$3743,"Training"),"")</f>
        <v>0</v>
      </c>
      <c r="V4" s="70">
        <f>IF(A4&lt;&gt;"",SUMIFS(TimeSpent!$C$2:$C$3743,TimeSpent!$A$2:$A$3743,A4,TimeSpent!$F$2:$F$3743,"Conference and Training Lead"),"")</f>
        <v>0</v>
      </c>
      <c r="W4" s="70">
        <f>IF(A4&lt;&gt;"",SUMIFS(TimeSpent!$C$2:$C$3743,TimeSpent!$A$2:$A$3743,A4,TimeSpent!$F$2:$F$3743,"Vacation"),"")</f>
        <v>0</v>
      </c>
      <c r="X4" s="70">
        <f>IF(A4&lt;&gt;"",SUMIFS(TimeSpent!$C$2:$C$3743,TimeSpent!$A$2:$A$3743,A4,TimeSpent!$F$2:$F$3743,"Illness"),"")</f>
        <v>0</v>
      </c>
      <c r="Y4" s="70">
        <f>IF(A4&lt;&gt;"",SUMIFS(TimeSpent!$C$2:$C$3743,TimeSpent!$A$2:$A$3743,A4,TimeSpent!$F$2:$F$3743,"Sick Leave"),"")</f>
        <v>0</v>
      </c>
      <c r="Z4" s="107">
        <f>IF(A4&lt;&gt;"",SUMIFS(TimeSpent!$C$2:$C$3743,TimeSpent!$A$2:$A$3743,A4,TimeSpent!$F$2:$F$3743,"Admin"),"")</f>
        <v>11.5</v>
      </c>
      <c r="AA4" s="59">
        <f t="shared" ref="AA4:AA27" si="7">IF($F4&lt;&gt;0,I4/$C4,"")</f>
        <v>0</v>
      </c>
      <c r="AB4" s="59">
        <f t="shared" ref="AB4:AB27" si="8">IF($F4&lt;&gt;0,J4/$C4,"")</f>
        <v>0</v>
      </c>
      <c r="AC4" s="59">
        <f t="shared" ref="AC4:AC27" si="9">IF($F4&lt;&gt;0,K4/$C4,"")</f>
        <v>0</v>
      </c>
      <c r="AD4" s="59">
        <f t="shared" ref="AD4:AD27" si="10">IF($F4&lt;&gt;0,L4/$C4,"")</f>
        <v>0.29947916666666669</v>
      </c>
      <c r="AE4" s="59">
        <f t="shared" ref="AE4:AE27" si="11">IF($F4&lt;&gt;0,M4/$C4,"")</f>
        <v>0</v>
      </c>
      <c r="AF4" s="59">
        <f t="shared" ref="AF4:AF27" si="12">IF($F4&lt;&gt;0,N4/$C4,"")</f>
        <v>0</v>
      </c>
      <c r="AG4" s="59">
        <f t="shared" ref="AG4:AG27" si="13">IF($F4&lt;&gt;0,O4/$C4,"")</f>
        <v>0</v>
      </c>
      <c r="AH4" s="59">
        <f t="shared" ref="AH4:AH27" si="14">IF($F4&lt;&gt;0,P4/$C4,"")</f>
        <v>0</v>
      </c>
      <c r="AI4" s="59">
        <f t="shared" ref="AI4:AI27" si="15">IF($F4&lt;&gt;0,Q4/$C4,"")</f>
        <v>0</v>
      </c>
      <c r="AJ4" s="59">
        <f t="shared" ref="AJ4:AJ27" si="16">IF($F4&lt;&gt;0,R4/$C4,"")</f>
        <v>0</v>
      </c>
      <c r="AK4" s="59">
        <f t="shared" ref="AK4:AK27" si="17">IF($F4&lt;&gt;0,S4/$C4,"")</f>
        <v>0</v>
      </c>
      <c r="AL4" s="59">
        <f t="shared" ref="AL4:AL27" si="18">IF($F4&lt;&gt;0,T4/$C4,"")</f>
        <v>0</v>
      </c>
      <c r="AM4" s="59">
        <f t="shared" ref="AM4:AM27" si="19">IF($F4&lt;&gt;0,U4/$C4,"")</f>
        <v>0</v>
      </c>
      <c r="AN4" s="59">
        <f t="shared" ref="AN4:AN27" si="20">IF($F4&lt;&gt;0,V4/$C4,"")</f>
        <v>0</v>
      </c>
      <c r="AO4" s="59">
        <f t="shared" ref="AO4:AO27" si="21">IF($F4&lt;&gt;0,W4/$C4,"")</f>
        <v>0</v>
      </c>
      <c r="AP4" s="59">
        <f t="shared" ref="AP4:AP27" si="22">IF($F4&lt;&gt;0,X4/$C4,"")</f>
        <v>0</v>
      </c>
      <c r="AQ4" s="59">
        <f t="shared" ref="AQ4:AQ27" si="23">IF($F4&lt;&gt;0,Y4/$C4,"")</f>
        <v>0</v>
      </c>
      <c r="AR4" s="110">
        <f t="shared" ref="AR4:AR27" si="24">IF($F4&lt;&gt;0,Z4/$C4,"")</f>
        <v>5.9895833333333336E-2</v>
      </c>
    </row>
    <row r="5" spans="1:44" x14ac:dyDescent="0.25">
      <c r="A5" s="44" t="str">
        <f>IF(Users!A4&lt;&gt;"",Users!A4,"")</f>
        <v>CZ011805</v>
      </c>
      <c r="B5" s="16" t="str">
        <f>IF(Users!B4&lt;&gt;"",Users!B4,"")</f>
        <v>Klimas Radovan</v>
      </c>
      <c r="C5" s="16">
        <f>IF(Utilization!C5&lt;&gt;"",Utilization!C5,"")</f>
        <v>192</v>
      </c>
      <c r="D5" s="70">
        <f>IF(A5&lt;&gt;"",SUMIFS(TimeSpent!$C$2:$C$3743,TimeSpent!$O$2:$O$3743,"Yes",TimeSpent!$A$2:$A$3743,A5),"")</f>
        <v>0</v>
      </c>
      <c r="E5" s="70">
        <f>IF(A5&lt;&gt;"",SUMIFS(TimeSpent!$C$2:$C$3743,TimeSpent!$O$2:$O$3743,"No",TimeSpent!$A$2:$A$3743,A5),"")</f>
        <v>118.75</v>
      </c>
      <c r="F5" s="70">
        <f t="shared" si="4"/>
        <v>118.75</v>
      </c>
      <c r="G5" s="53">
        <f t="shared" si="5"/>
        <v>0</v>
      </c>
      <c r="H5" s="54">
        <f t="shared" si="6"/>
        <v>0.61848958333333337</v>
      </c>
      <c r="I5" s="106">
        <f>IF(A5&lt;&gt;"",SUMIFS(TimeSpent!$C$2:$C$3743,TimeSpent!$A$2:$A$3743,A5,TimeSpent!$F$2:$F$3743,"Project Management"),"")</f>
        <v>0</v>
      </c>
      <c r="J5" s="70">
        <f>IF(A5&lt;&gt;"",SUMIFS(TimeSpent!$C$2:$C$3743,TimeSpent!$A$2:$A$3743,A5,TimeSpent!$F$2:$F$3743,"Analysis"),"")</f>
        <v>0</v>
      </c>
      <c r="K5" s="70">
        <f>IF(A5&lt;&gt;"",SUMIFS(TimeSpent!$C$2:$C$3743,TimeSpent!$A$2:$A$3743,A5,TimeSpent!$F$2:$F$3743,"Design"),"")</f>
        <v>0</v>
      </c>
      <c r="L5" s="70">
        <f>IF(A5&lt;&gt;"",SUMIFS(TimeSpent!$C$2:$C$3743,TimeSpent!$A$2:$A$3743,A5,TimeSpent!$F$2:$F$3743,"Consultancy"),"")</f>
        <v>0</v>
      </c>
      <c r="M5" s="70">
        <f>IF(A5&lt;&gt;"",SUMIFS(TimeSpent!$C$2:$C$3743,TimeSpent!$A$2:$A$3743,A5,TimeSpent!$F$2:$F$3743,"Development (programming)"),"")</f>
        <v>0</v>
      </c>
      <c r="N5" s="70">
        <f>IF(A5&lt;&gt;"",SUMIFS(TimeSpent!$C$2:$C$3743,TimeSpent!$A$2:$A$3743,A5,TimeSpent!$F$2:$F$3743,"User Training"),"")</f>
        <v>0</v>
      </c>
      <c r="O5" s="70">
        <f>IF(A5&lt;&gt;"",SUMIFS(TimeSpent!$C$2:$C$3743,TimeSpent!$A$2:$A$3743,A5,TimeSpent!$F$2:$F$3743,"Technical Support"),"")</f>
        <v>0</v>
      </c>
      <c r="P5" s="70">
        <f>IF(A5&lt;&gt;"",SUMIFS(TimeSpent!$C$2:$C$3743,TimeSpent!$A$2:$A$3743,A5,TimeSpent!$F$2:$F$3743,"Testing"),"")</f>
        <v>0</v>
      </c>
      <c r="Q5" s="70">
        <f>IF(A5&lt;&gt;"",SUMIFS(TimeSpent!$C$2:$C$3743,TimeSpent!$A$2:$A$3743,A5,TimeSpent!$F$2:$F$3743,"Parametrization"),"")</f>
        <v>0</v>
      </c>
      <c r="R5" s="70">
        <f>IF(A5&lt;&gt;"",SUMIFS(TimeSpent!$C$2:$C$3743,TimeSpent!$A$2:$A$3743,A5,TimeSpent!$F$2:$F$3743,"Data Migration"),"")</f>
        <v>0</v>
      </c>
      <c r="S5" s="70">
        <f>IF(A5&lt;&gt;"",SUMIFS(TimeSpent!$C$2:$C$3743,TimeSpent!$A$2:$A$3743,A5,TimeSpent!$F$2:$F$3743,"Travel Time (Project)"),"")</f>
        <v>0</v>
      </c>
      <c r="T5" s="70">
        <f>IF(A5&lt;&gt;"",SUMIFS(TimeSpent!$C$2:$C$3743,TimeSpent!$A$2:$A$3743,A5,TimeSpent!$F$2:$F$3743,"Travel Time (Other)"),"")</f>
        <v>0</v>
      </c>
      <c r="U5" s="70">
        <f>IF(A5&lt;&gt;"",SUMIFS(TimeSpent!$C$2:$C$3743,TimeSpent!$A$2:$A$3743,A5,TimeSpent!$F$2:$F$3743,"Training"),"")</f>
        <v>0</v>
      </c>
      <c r="V5" s="70">
        <f>IF(A5&lt;&gt;"",SUMIFS(TimeSpent!$C$2:$C$3743,TimeSpent!$A$2:$A$3743,A5,TimeSpent!$F$2:$F$3743,"Conference and Training Lead"),"")</f>
        <v>0</v>
      </c>
      <c r="W5" s="70">
        <f>IF(A5&lt;&gt;"",SUMIFS(TimeSpent!$C$2:$C$3743,TimeSpent!$A$2:$A$3743,A5,TimeSpent!$F$2:$F$3743,"Vacation"),"")</f>
        <v>0</v>
      </c>
      <c r="X5" s="70">
        <f>IF(A5&lt;&gt;"",SUMIFS(TimeSpent!$C$2:$C$3743,TimeSpent!$A$2:$A$3743,A5,TimeSpent!$F$2:$F$3743,"Illness"),"")</f>
        <v>0</v>
      </c>
      <c r="Y5" s="70">
        <f>IF(A5&lt;&gt;"",SUMIFS(TimeSpent!$C$2:$C$3743,TimeSpent!$A$2:$A$3743,A5,TimeSpent!$F$2:$F$3743,"Sick Leave"),"")</f>
        <v>68</v>
      </c>
      <c r="Z5" s="107">
        <f>IF(A5&lt;&gt;"",SUMIFS(TimeSpent!$C$2:$C$3743,TimeSpent!$A$2:$A$3743,A5,TimeSpent!$F$2:$F$3743,"Admin"),"")</f>
        <v>50.75</v>
      </c>
      <c r="AA5" s="59">
        <f t="shared" si="7"/>
        <v>0</v>
      </c>
      <c r="AB5" s="59">
        <f t="shared" si="8"/>
        <v>0</v>
      </c>
      <c r="AC5" s="59">
        <f t="shared" si="9"/>
        <v>0</v>
      </c>
      <c r="AD5" s="59">
        <f t="shared" si="10"/>
        <v>0</v>
      </c>
      <c r="AE5" s="59">
        <f t="shared" si="11"/>
        <v>0</v>
      </c>
      <c r="AF5" s="59">
        <f t="shared" si="12"/>
        <v>0</v>
      </c>
      <c r="AG5" s="59">
        <f t="shared" si="13"/>
        <v>0</v>
      </c>
      <c r="AH5" s="59">
        <f t="shared" si="14"/>
        <v>0</v>
      </c>
      <c r="AI5" s="59">
        <f t="shared" si="15"/>
        <v>0</v>
      </c>
      <c r="AJ5" s="59">
        <f t="shared" si="16"/>
        <v>0</v>
      </c>
      <c r="AK5" s="59">
        <f t="shared" si="17"/>
        <v>0</v>
      </c>
      <c r="AL5" s="59">
        <f t="shared" si="18"/>
        <v>0</v>
      </c>
      <c r="AM5" s="59">
        <f t="shared" si="19"/>
        <v>0</v>
      </c>
      <c r="AN5" s="59">
        <f t="shared" si="20"/>
        <v>0</v>
      </c>
      <c r="AO5" s="59">
        <f t="shared" si="21"/>
        <v>0</v>
      </c>
      <c r="AP5" s="59">
        <f t="shared" si="22"/>
        <v>0</v>
      </c>
      <c r="AQ5" s="59">
        <f t="shared" si="23"/>
        <v>0.35416666666666669</v>
      </c>
      <c r="AR5" s="110">
        <f t="shared" si="24"/>
        <v>0.26432291666666669</v>
      </c>
    </row>
    <row r="6" spans="1:44" x14ac:dyDescent="0.25">
      <c r="A6" s="44" t="str">
        <f>IF(Users!A5&lt;&gt;"",Users!A5,"")</f>
        <v>CZ011824</v>
      </c>
      <c r="B6" s="16" t="str">
        <f>IF(Users!B5&lt;&gt;"",Users!B5,"")</f>
        <v>Dokulil Tomas</v>
      </c>
      <c r="C6" s="16">
        <f>IF(Utilization!C6&lt;&gt;"",Utilization!C6,"")</f>
        <v>192</v>
      </c>
      <c r="D6" s="70">
        <f>IF(A6&lt;&gt;"",SUMIFS(TimeSpent!$C$2:$C$3743,TimeSpent!$O$2:$O$3743,"Yes",TimeSpent!$A$2:$A$3743,A6),"")</f>
        <v>0</v>
      </c>
      <c r="E6" s="70">
        <f>IF(A6&lt;&gt;"",SUMIFS(TimeSpent!$C$2:$C$3743,TimeSpent!$O$2:$O$3743,"No",TimeSpent!$A$2:$A$3743,A6),"")</f>
        <v>0</v>
      </c>
      <c r="F6" s="70">
        <f t="shared" si="4"/>
        <v>0</v>
      </c>
      <c r="G6" s="53">
        <f t="shared" si="5"/>
        <v>0</v>
      </c>
      <c r="H6" s="54">
        <f t="shared" si="6"/>
        <v>0</v>
      </c>
      <c r="I6" s="106">
        <f>IF(A6&lt;&gt;"",SUMIFS(TimeSpent!$C$2:$C$3743,TimeSpent!$A$2:$A$3743,A6,TimeSpent!$F$2:$F$3743,"Project Management"),"")</f>
        <v>0</v>
      </c>
      <c r="J6" s="70">
        <f>IF(A6&lt;&gt;"",SUMIFS(TimeSpent!$C$2:$C$3743,TimeSpent!$A$2:$A$3743,A6,TimeSpent!$F$2:$F$3743,"Analysis"),"")</f>
        <v>0</v>
      </c>
      <c r="K6" s="70">
        <f>IF(A6&lt;&gt;"",SUMIFS(TimeSpent!$C$2:$C$3743,TimeSpent!$A$2:$A$3743,A6,TimeSpent!$F$2:$F$3743,"Design"),"")</f>
        <v>0</v>
      </c>
      <c r="L6" s="70">
        <f>IF(A6&lt;&gt;"",SUMIFS(TimeSpent!$C$2:$C$3743,TimeSpent!$A$2:$A$3743,A6,TimeSpent!$F$2:$F$3743,"Consultancy"),"")</f>
        <v>0</v>
      </c>
      <c r="M6" s="70">
        <f>IF(A6&lt;&gt;"",SUMIFS(TimeSpent!$C$2:$C$3743,TimeSpent!$A$2:$A$3743,A6,TimeSpent!$F$2:$F$3743,"Development (programming)"),"")</f>
        <v>0</v>
      </c>
      <c r="N6" s="70">
        <f>IF(A6&lt;&gt;"",SUMIFS(TimeSpent!$C$2:$C$3743,TimeSpent!$A$2:$A$3743,A6,TimeSpent!$F$2:$F$3743,"User Training"),"")</f>
        <v>0</v>
      </c>
      <c r="O6" s="70">
        <f>IF(A6&lt;&gt;"",SUMIFS(TimeSpent!$C$2:$C$3743,TimeSpent!$A$2:$A$3743,A6,TimeSpent!$F$2:$F$3743,"Technical Support"),"")</f>
        <v>0</v>
      </c>
      <c r="P6" s="70">
        <f>IF(A6&lt;&gt;"",SUMIFS(TimeSpent!$C$2:$C$3743,TimeSpent!$A$2:$A$3743,A6,TimeSpent!$F$2:$F$3743,"Testing"),"")</f>
        <v>0</v>
      </c>
      <c r="Q6" s="70">
        <f>IF(A6&lt;&gt;"",SUMIFS(TimeSpent!$C$2:$C$3743,TimeSpent!$A$2:$A$3743,A6,TimeSpent!$F$2:$F$3743,"Parametrization"),"")</f>
        <v>0</v>
      </c>
      <c r="R6" s="70">
        <f>IF(A6&lt;&gt;"",SUMIFS(TimeSpent!$C$2:$C$3743,TimeSpent!$A$2:$A$3743,A6,TimeSpent!$F$2:$F$3743,"Data Migration"),"")</f>
        <v>0</v>
      </c>
      <c r="S6" s="70">
        <f>IF(A6&lt;&gt;"",SUMIFS(TimeSpent!$C$2:$C$3743,TimeSpent!$A$2:$A$3743,A6,TimeSpent!$F$2:$F$3743,"Travel Time (Project)"),"")</f>
        <v>0</v>
      </c>
      <c r="T6" s="70">
        <f>IF(A6&lt;&gt;"",SUMIFS(TimeSpent!$C$2:$C$3743,TimeSpent!$A$2:$A$3743,A6,TimeSpent!$F$2:$F$3743,"Travel Time (Other)"),"")</f>
        <v>0</v>
      </c>
      <c r="U6" s="70">
        <f>IF(A6&lt;&gt;"",SUMIFS(TimeSpent!$C$2:$C$3743,TimeSpent!$A$2:$A$3743,A6,TimeSpent!$F$2:$F$3743,"Training"),"")</f>
        <v>0</v>
      </c>
      <c r="V6" s="70">
        <f>IF(A6&lt;&gt;"",SUMIFS(TimeSpent!$C$2:$C$3743,TimeSpent!$A$2:$A$3743,A6,TimeSpent!$F$2:$F$3743,"Conference and Training Lead"),"")</f>
        <v>0</v>
      </c>
      <c r="W6" s="70">
        <f>IF(A6&lt;&gt;"",SUMIFS(TimeSpent!$C$2:$C$3743,TimeSpent!$A$2:$A$3743,A6,TimeSpent!$F$2:$F$3743,"Vacation"),"")</f>
        <v>0</v>
      </c>
      <c r="X6" s="70">
        <f>IF(A6&lt;&gt;"",SUMIFS(TimeSpent!$C$2:$C$3743,TimeSpent!$A$2:$A$3743,A6,TimeSpent!$F$2:$F$3743,"Illness"),"")</f>
        <v>0</v>
      </c>
      <c r="Y6" s="70">
        <f>IF(A6&lt;&gt;"",SUMIFS(TimeSpent!$C$2:$C$3743,TimeSpent!$A$2:$A$3743,A6,TimeSpent!$F$2:$F$3743,"Sick Leave"),"")</f>
        <v>0</v>
      </c>
      <c r="Z6" s="107">
        <f>IF(A6&lt;&gt;"",SUMIFS(TimeSpent!$C$2:$C$3743,TimeSpent!$A$2:$A$3743,A6,TimeSpent!$F$2:$F$3743,"Admin"),"")</f>
        <v>0</v>
      </c>
      <c r="AA6" s="59" t="str">
        <f t="shared" si="7"/>
        <v/>
      </c>
      <c r="AB6" s="59" t="str">
        <f t="shared" si="8"/>
        <v/>
      </c>
      <c r="AC6" s="59" t="str">
        <f t="shared" si="9"/>
        <v/>
      </c>
      <c r="AD6" s="59" t="str">
        <f t="shared" si="10"/>
        <v/>
      </c>
      <c r="AE6" s="59" t="str">
        <f t="shared" si="11"/>
        <v/>
      </c>
      <c r="AF6" s="59" t="str">
        <f t="shared" si="12"/>
        <v/>
      </c>
      <c r="AG6" s="59" t="str">
        <f t="shared" si="13"/>
        <v/>
      </c>
      <c r="AH6" s="59" t="str">
        <f t="shared" si="14"/>
        <v/>
      </c>
      <c r="AI6" s="59" t="str">
        <f t="shared" si="15"/>
        <v/>
      </c>
      <c r="AJ6" s="59" t="str">
        <f t="shared" si="16"/>
        <v/>
      </c>
      <c r="AK6" s="59" t="str">
        <f t="shared" si="17"/>
        <v/>
      </c>
      <c r="AL6" s="59" t="str">
        <f t="shared" si="18"/>
        <v/>
      </c>
      <c r="AM6" s="59" t="str">
        <f t="shared" si="19"/>
        <v/>
      </c>
      <c r="AN6" s="59" t="str">
        <f t="shared" si="20"/>
        <v/>
      </c>
      <c r="AO6" s="59" t="str">
        <f t="shared" si="21"/>
        <v/>
      </c>
      <c r="AP6" s="59" t="str">
        <f t="shared" si="22"/>
        <v/>
      </c>
      <c r="AQ6" s="59" t="str">
        <f t="shared" si="23"/>
        <v/>
      </c>
      <c r="AR6" s="110" t="str">
        <f t="shared" si="24"/>
        <v/>
      </c>
    </row>
    <row r="7" spans="1:44" x14ac:dyDescent="0.25">
      <c r="A7" s="44" t="str">
        <f>IF(Users!A6&lt;&gt;"",Users!A6,"")</f>
        <v>CZ011883</v>
      </c>
      <c r="B7" s="16" t="str">
        <f>IF(Users!B6&lt;&gt;"",Users!B6,"")</f>
        <v>Tomašovič Zbyněk</v>
      </c>
      <c r="C7" s="16">
        <f>IF(Utilization!C7&lt;&gt;"",Utilization!C7,"")</f>
        <v>192</v>
      </c>
      <c r="D7" s="70">
        <f>IF(A7&lt;&gt;"",SUMIFS(TimeSpent!$C$2:$C$3743,TimeSpent!$O$2:$O$3743,"Yes",TimeSpent!$A$2:$A$3743,A7),"")</f>
        <v>28.5</v>
      </c>
      <c r="E7" s="70">
        <f>IF(A7&lt;&gt;"",SUMIFS(TimeSpent!$C$2:$C$3743,TimeSpent!$O$2:$O$3743,"No",TimeSpent!$A$2:$A$3743,A7),"")</f>
        <v>27.5</v>
      </c>
      <c r="F7" s="70">
        <f t="shared" si="4"/>
        <v>56</v>
      </c>
      <c r="G7" s="53">
        <f t="shared" si="5"/>
        <v>0.1484375</v>
      </c>
      <c r="H7" s="54">
        <f t="shared" si="6"/>
        <v>0.14322916666666666</v>
      </c>
      <c r="I7" s="106">
        <f>IF(A7&lt;&gt;"",SUMIFS(TimeSpent!$C$2:$C$3743,TimeSpent!$A$2:$A$3743,A7,TimeSpent!$F$2:$F$3743,"Project Management"),"")</f>
        <v>10</v>
      </c>
      <c r="J7" s="70">
        <f>IF(A7&lt;&gt;"",SUMIFS(TimeSpent!$C$2:$C$3743,TimeSpent!$A$2:$A$3743,A7,TimeSpent!$F$2:$F$3743,"Analysis"),"")</f>
        <v>0</v>
      </c>
      <c r="K7" s="70">
        <f>IF(A7&lt;&gt;"",SUMIFS(TimeSpent!$C$2:$C$3743,TimeSpent!$A$2:$A$3743,A7,TimeSpent!$F$2:$F$3743,"Design"),"")</f>
        <v>0</v>
      </c>
      <c r="L7" s="70">
        <f>IF(A7&lt;&gt;"",SUMIFS(TimeSpent!$C$2:$C$3743,TimeSpent!$A$2:$A$3743,A7,TimeSpent!$F$2:$F$3743,"Consultancy"),"")</f>
        <v>18.5</v>
      </c>
      <c r="M7" s="70">
        <f>IF(A7&lt;&gt;"",SUMIFS(TimeSpent!$C$2:$C$3743,TimeSpent!$A$2:$A$3743,A7,TimeSpent!$F$2:$F$3743,"Development (programming)"),"")</f>
        <v>0</v>
      </c>
      <c r="N7" s="70">
        <f>IF(A7&lt;&gt;"",SUMIFS(TimeSpent!$C$2:$C$3743,TimeSpent!$A$2:$A$3743,A7,TimeSpent!$F$2:$F$3743,"User Training"),"")</f>
        <v>0</v>
      </c>
      <c r="O7" s="70">
        <f>IF(A7&lt;&gt;"",SUMIFS(TimeSpent!$C$2:$C$3743,TimeSpent!$A$2:$A$3743,A7,TimeSpent!$F$2:$F$3743,"Technical Support"),"")</f>
        <v>0</v>
      </c>
      <c r="P7" s="70">
        <f>IF(A7&lt;&gt;"",SUMIFS(TimeSpent!$C$2:$C$3743,TimeSpent!$A$2:$A$3743,A7,TimeSpent!$F$2:$F$3743,"Testing"),"")</f>
        <v>0</v>
      </c>
      <c r="Q7" s="70">
        <f>IF(A7&lt;&gt;"",SUMIFS(TimeSpent!$C$2:$C$3743,TimeSpent!$A$2:$A$3743,A7,TimeSpent!$F$2:$F$3743,"Parametrization"),"")</f>
        <v>0</v>
      </c>
      <c r="R7" s="70">
        <f>IF(A7&lt;&gt;"",SUMIFS(TimeSpent!$C$2:$C$3743,TimeSpent!$A$2:$A$3743,A7,TimeSpent!$F$2:$F$3743,"Data Migration"),"")</f>
        <v>0</v>
      </c>
      <c r="S7" s="70">
        <f>IF(A7&lt;&gt;"",SUMIFS(TimeSpent!$C$2:$C$3743,TimeSpent!$A$2:$A$3743,A7,TimeSpent!$F$2:$F$3743,"Travel Time (Project)"),"")</f>
        <v>0</v>
      </c>
      <c r="T7" s="70">
        <f>IF(A7&lt;&gt;"",SUMIFS(TimeSpent!$C$2:$C$3743,TimeSpent!$A$2:$A$3743,A7,TimeSpent!$F$2:$F$3743,"Travel Time (Other)"),"")</f>
        <v>0</v>
      </c>
      <c r="U7" s="70">
        <f>IF(A7&lt;&gt;"",SUMIFS(TimeSpent!$C$2:$C$3743,TimeSpent!$A$2:$A$3743,A7,TimeSpent!$F$2:$F$3743,"Training"),"")</f>
        <v>0</v>
      </c>
      <c r="V7" s="70">
        <f>IF(A7&lt;&gt;"",SUMIFS(TimeSpent!$C$2:$C$3743,TimeSpent!$A$2:$A$3743,A7,TimeSpent!$F$2:$F$3743,"Conference and Training Lead"),"")</f>
        <v>0</v>
      </c>
      <c r="W7" s="70">
        <f>IF(A7&lt;&gt;"",SUMIFS(TimeSpent!$C$2:$C$3743,TimeSpent!$A$2:$A$3743,A7,TimeSpent!$F$2:$F$3743,"Vacation"),"")</f>
        <v>0</v>
      </c>
      <c r="X7" s="70">
        <f>IF(A7&lt;&gt;"",SUMIFS(TimeSpent!$C$2:$C$3743,TimeSpent!$A$2:$A$3743,A7,TimeSpent!$F$2:$F$3743,"Illness"),"")</f>
        <v>0</v>
      </c>
      <c r="Y7" s="70">
        <f>IF(A7&lt;&gt;"",SUMIFS(TimeSpent!$C$2:$C$3743,TimeSpent!$A$2:$A$3743,A7,TimeSpent!$F$2:$F$3743,"Sick Leave"),"")</f>
        <v>0</v>
      </c>
      <c r="Z7" s="107">
        <f>IF(A7&lt;&gt;"",SUMIFS(TimeSpent!$C$2:$C$3743,TimeSpent!$A$2:$A$3743,A7,TimeSpent!$F$2:$F$3743,"Admin"),"")</f>
        <v>27.5</v>
      </c>
      <c r="AA7" s="59">
        <f t="shared" si="7"/>
        <v>5.2083333333333336E-2</v>
      </c>
      <c r="AB7" s="59">
        <f t="shared" si="8"/>
        <v>0</v>
      </c>
      <c r="AC7" s="59">
        <f t="shared" si="9"/>
        <v>0</v>
      </c>
      <c r="AD7" s="59">
        <f t="shared" si="10"/>
        <v>9.6354166666666671E-2</v>
      </c>
      <c r="AE7" s="59">
        <f t="shared" si="11"/>
        <v>0</v>
      </c>
      <c r="AF7" s="59">
        <f t="shared" si="12"/>
        <v>0</v>
      </c>
      <c r="AG7" s="59">
        <f t="shared" si="13"/>
        <v>0</v>
      </c>
      <c r="AH7" s="59">
        <f t="shared" si="14"/>
        <v>0</v>
      </c>
      <c r="AI7" s="59">
        <f t="shared" si="15"/>
        <v>0</v>
      </c>
      <c r="AJ7" s="59">
        <f t="shared" si="16"/>
        <v>0</v>
      </c>
      <c r="AK7" s="59">
        <f t="shared" si="17"/>
        <v>0</v>
      </c>
      <c r="AL7" s="59">
        <f t="shared" si="18"/>
        <v>0</v>
      </c>
      <c r="AM7" s="59">
        <f t="shared" si="19"/>
        <v>0</v>
      </c>
      <c r="AN7" s="59">
        <f t="shared" si="20"/>
        <v>0</v>
      </c>
      <c r="AO7" s="59">
        <f t="shared" si="21"/>
        <v>0</v>
      </c>
      <c r="AP7" s="59">
        <f t="shared" si="22"/>
        <v>0</v>
      </c>
      <c r="AQ7" s="59">
        <f t="shared" si="23"/>
        <v>0</v>
      </c>
      <c r="AR7" s="110">
        <f t="shared" si="24"/>
        <v>0.14322916666666666</v>
      </c>
    </row>
    <row r="8" spans="1:44" x14ac:dyDescent="0.25">
      <c r="A8" s="44" t="str">
        <f>IF(Users!A7&lt;&gt;"",Users!A7,"")</f>
        <v>CZ011831</v>
      </c>
      <c r="B8" s="16" t="str">
        <f>IF(Users!B7&lt;&gt;"",Users!B7,"")</f>
        <v>Liška Miroslav</v>
      </c>
      <c r="C8" s="16">
        <f>IF(Utilization!C8&lt;&gt;"",Utilization!C8,"")</f>
        <v>192</v>
      </c>
      <c r="D8" s="70">
        <f>IF(A8&lt;&gt;"",SUMIFS(TimeSpent!$C$2:$C$3743,TimeSpent!$O$2:$O$3743,"Yes",TimeSpent!$A$2:$A$3743,A8),"")</f>
        <v>0</v>
      </c>
      <c r="E8" s="70">
        <f>IF(A8&lt;&gt;"",SUMIFS(TimeSpent!$C$2:$C$3743,TimeSpent!$O$2:$O$3743,"No",TimeSpent!$A$2:$A$3743,A8),"")</f>
        <v>0</v>
      </c>
      <c r="F8" s="70">
        <f t="shared" si="4"/>
        <v>0</v>
      </c>
      <c r="G8" s="53">
        <f t="shared" si="5"/>
        <v>0</v>
      </c>
      <c r="H8" s="54">
        <f t="shared" si="6"/>
        <v>0</v>
      </c>
      <c r="I8" s="106">
        <f>IF(A8&lt;&gt;"",SUMIFS(TimeSpent!$C$2:$C$3743,TimeSpent!$A$2:$A$3743,A8,TimeSpent!$F$2:$F$3743,"Project Management"),"")</f>
        <v>0</v>
      </c>
      <c r="J8" s="70">
        <f>IF(A8&lt;&gt;"",SUMIFS(TimeSpent!$C$2:$C$3743,TimeSpent!$A$2:$A$3743,A8,TimeSpent!$F$2:$F$3743,"Analysis"),"")</f>
        <v>0</v>
      </c>
      <c r="K8" s="70">
        <f>IF(A8&lt;&gt;"",SUMIFS(TimeSpent!$C$2:$C$3743,TimeSpent!$A$2:$A$3743,A8,TimeSpent!$F$2:$F$3743,"Design"),"")</f>
        <v>0</v>
      </c>
      <c r="L8" s="70">
        <f>IF(A8&lt;&gt;"",SUMIFS(TimeSpent!$C$2:$C$3743,TimeSpent!$A$2:$A$3743,A8,TimeSpent!$F$2:$F$3743,"Consultancy"),"")</f>
        <v>0</v>
      </c>
      <c r="M8" s="70">
        <f>IF(A8&lt;&gt;"",SUMIFS(TimeSpent!$C$2:$C$3743,TimeSpent!$A$2:$A$3743,A8,TimeSpent!$F$2:$F$3743,"Development (programming)"),"")</f>
        <v>0</v>
      </c>
      <c r="N8" s="70">
        <f>IF(A8&lt;&gt;"",SUMIFS(TimeSpent!$C$2:$C$3743,TimeSpent!$A$2:$A$3743,A8,TimeSpent!$F$2:$F$3743,"User Training"),"")</f>
        <v>0</v>
      </c>
      <c r="O8" s="70">
        <f>IF(A8&lt;&gt;"",SUMIFS(TimeSpent!$C$2:$C$3743,TimeSpent!$A$2:$A$3743,A8,TimeSpent!$F$2:$F$3743,"Technical Support"),"")</f>
        <v>0</v>
      </c>
      <c r="P8" s="70">
        <f>IF(A8&lt;&gt;"",SUMIFS(TimeSpent!$C$2:$C$3743,TimeSpent!$A$2:$A$3743,A8,TimeSpent!$F$2:$F$3743,"Testing"),"")</f>
        <v>0</v>
      </c>
      <c r="Q8" s="70">
        <f>IF(A8&lt;&gt;"",SUMIFS(TimeSpent!$C$2:$C$3743,TimeSpent!$A$2:$A$3743,A8,TimeSpent!$F$2:$F$3743,"Parametrization"),"")</f>
        <v>0</v>
      </c>
      <c r="R8" s="70">
        <f>IF(A8&lt;&gt;"",SUMIFS(TimeSpent!$C$2:$C$3743,TimeSpent!$A$2:$A$3743,A8,TimeSpent!$F$2:$F$3743,"Data Migration"),"")</f>
        <v>0</v>
      </c>
      <c r="S8" s="70">
        <f>IF(A8&lt;&gt;"",SUMIFS(TimeSpent!$C$2:$C$3743,TimeSpent!$A$2:$A$3743,A8,TimeSpent!$F$2:$F$3743,"Travel Time (Project)"),"")</f>
        <v>0</v>
      </c>
      <c r="T8" s="70">
        <f>IF(A8&lt;&gt;"",SUMIFS(TimeSpent!$C$2:$C$3743,TimeSpent!$A$2:$A$3743,A8,TimeSpent!$F$2:$F$3743,"Travel Time (Other)"),"")</f>
        <v>0</v>
      </c>
      <c r="U8" s="70">
        <f>IF(A8&lt;&gt;"",SUMIFS(TimeSpent!$C$2:$C$3743,TimeSpent!$A$2:$A$3743,A8,TimeSpent!$F$2:$F$3743,"Training"),"")</f>
        <v>0</v>
      </c>
      <c r="V8" s="70">
        <f>IF(A8&lt;&gt;"",SUMIFS(TimeSpent!$C$2:$C$3743,TimeSpent!$A$2:$A$3743,A8,TimeSpent!$F$2:$F$3743,"Conference and Training Lead"),"")</f>
        <v>0</v>
      </c>
      <c r="W8" s="70">
        <f>IF(A8&lt;&gt;"",SUMIFS(TimeSpent!$C$2:$C$3743,TimeSpent!$A$2:$A$3743,A8,TimeSpent!$F$2:$F$3743,"Vacation"),"")</f>
        <v>0</v>
      </c>
      <c r="X8" s="70">
        <f>IF(A8&lt;&gt;"",SUMIFS(TimeSpent!$C$2:$C$3743,TimeSpent!$A$2:$A$3743,A8,TimeSpent!$F$2:$F$3743,"Illness"),"")</f>
        <v>0</v>
      </c>
      <c r="Y8" s="70">
        <f>IF(A8&lt;&gt;"",SUMIFS(TimeSpent!$C$2:$C$3743,TimeSpent!$A$2:$A$3743,A8,TimeSpent!$F$2:$F$3743,"Sick Leave"),"")</f>
        <v>0</v>
      </c>
      <c r="Z8" s="107">
        <f>IF(A8&lt;&gt;"",SUMIFS(TimeSpent!$C$2:$C$3743,TimeSpent!$A$2:$A$3743,A8,TimeSpent!$F$2:$F$3743,"Admin"),"")</f>
        <v>0</v>
      </c>
      <c r="AA8" s="59" t="str">
        <f t="shared" si="7"/>
        <v/>
      </c>
      <c r="AB8" s="59" t="str">
        <f t="shared" si="8"/>
        <v/>
      </c>
      <c r="AC8" s="59" t="str">
        <f t="shared" si="9"/>
        <v/>
      </c>
      <c r="AD8" s="59" t="str">
        <f t="shared" si="10"/>
        <v/>
      </c>
      <c r="AE8" s="59" t="str">
        <f t="shared" si="11"/>
        <v/>
      </c>
      <c r="AF8" s="59" t="str">
        <f t="shared" si="12"/>
        <v/>
      </c>
      <c r="AG8" s="59" t="str">
        <f t="shared" si="13"/>
        <v/>
      </c>
      <c r="AH8" s="59" t="str">
        <f t="shared" si="14"/>
        <v/>
      </c>
      <c r="AI8" s="59" t="str">
        <f t="shared" si="15"/>
        <v/>
      </c>
      <c r="AJ8" s="59" t="str">
        <f t="shared" si="16"/>
        <v/>
      </c>
      <c r="AK8" s="59" t="str">
        <f t="shared" si="17"/>
        <v/>
      </c>
      <c r="AL8" s="59" t="str">
        <f t="shared" si="18"/>
        <v/>
      </c>
      <c r="AM8" s="59" t="str">
        <f t="shared" si="19"/>
        <v/>
      </c>
      <c r="AN8" s="59" t="str">
        <f t="shared" si="20"/>
        <v/>
      </c>
      <c r="AO8" s="59" t="str">
        <f t="shared" si="21"/>
        <v/>
      </c>
      <c r="AP8" s="59" t="str">
        <f t="shared" si="22"/>
        <v/>
      </c>
      <c r="AQ8" s="59" t="str">
        <f t="shared" si="23"/>
        <v/>
      </c>
      <c r="AR8" s="110" t="str">
        <f t="shared" si="24"/>
        <v/>
      </c>
    </row>
    <row r="9" spans="1:44" x14ac:dyDescent="0.25">
      <c r="A9" s="42" t="str">
        <f>IF(Users!A8&lt;&gt;"",Users!A8,"")</f>
        <v>CZ011845</v>
      </c>
      <c r="B9" s="1" t="str">
        <f>IF(Users!B8&lt;&gt;"",Users!B8,"")</f>
        <v>Vaško Jan</v>
      </c>
      <c r="C9" s="1">
        <f>IF(Utilization!C9&lt;&gt;"",Utilization!C9,"")</f>
        <v>192</v>
      </c>
      <c r="D9" s="71">
        <f>IF(A9&lt;&gt;"",SUMIFS(TimeSpent!$C$2:$C$3743,TimeSpent!$O$2:$O$3743,"Yes",TimeSpent!$A$2:$A$3743,A9),"")</f>
        <v>0</v>
      </c>
      <c r="E9" s="71">
        <f>IF(A9&lt;&gt;"",SUMIFS(TimeSpent!$C$2:$C$3743,TimeSpent!$O$2:$O$3743,"No",TimeSpent!$A$2:$A$3743,A9),"")</f>
        <v>0</v>
      </c>
      <c r="F9" s="71">
        <f t="shared" si="4"/>
        <v>0</v>
      </c>
      <c r="G9" s="51">
        <f t="shared" si="5"/>
        <v>0</v>
      </c>
      <c r="H9" s="52">
        <f t="shared" si="6"/>
        <v>0</v>
      </c>
      <c r="I9" s="76">
        <f>IF(A9&lt;&gt;"",SUMIFS(TimeSpent!$C$2:$C$3743,TimeSpent!$A$2:$A$3743,A9,TimeSpent!$F$2:$F$3743,"Project Management"),"")</f>
        <v>0</v>
      </c>
      <c r="J9" s="71">
        <f>IF(A9&lt;&gt;"",SUMIFS(TimeSpent!$C$2:$C$3743,TimeSpent!$A$2:$A$3743,A9,TimeSpent!$F$2:$F$3743,"Analysis"),"")</f>
        <v>0</v>
      </c>
      <c r="K9" s="71">
        <f>IF(A9&lt;&gt;"",SUMIFS(TimeSpent!$C$2:$C$3743,TimeSpent!$A$2:$A$3743,A9,TimeSpent!$F$2:$F$3743,"Design"),"")</f>
        <v>0</v>
      </c>
      <c r="L9" s="71">
        <f>IF(A9&lt;&gt;"",SUMIFS(TimeSpent!$C$2:$C$3743,TimeSpent!$A$2:$A$3743,A9,TimeSpent!$F$2:$F$3743,"Consultancy"),"")</f>
        <v>0</v>
      </c>
      <c r="M9" s="71">
        <f>IF(A9&lt;&gt;"",SUMIFS(TimeSpent!$C$2:$C$3743,TimeSpent!$A$2:$A$3743,A9,TimeSpent!$F$2:$F$3743,"Development (programming)"),"")</f>
        <v>0</v>
      </c>
      <c r="N9" s="71">
        <f>IF(A9&lt;&gt;"",SUMIFS(TimeSpent!$C$2:$C$3743,TimeSpent!$A$2:$A$3743,A9,TimeSpent!$F$2:$F$3743,"User Training"),"")</f>
        <v>0</v>
      </c>
      <c r="O9" s="71">
        <f>IF(A9&lt;&gt;"",SUMIFS(TimeSpent!$C$2:$C$3743,TimeSpent!$A$2:$A$3743,A9,TimeSpent!$F$2:$F$3743,"Technical Support"),"")</f>
        <v>0</v>
      </c>
      <c r="P9" s="71">
        <f>IF(A9&lt;&gt;"",SUMIFS(TimeSpent!$C$2:$C$3743,TimeSpent!$A$2:$A$3743,A9,TimeSpent!$F$2:$F$3743,"Testing"),"")</f>
        <v>0</v>
      </c>
      <c r="Q9" s="71">
        <f>IF(A9&lt;&gt;"",SUMIFS(TimeSpent!$C$2:$C$3743,TimeSpent!$A$2:$A$3743,A9,TimeSpent!$F$2:$F$3743,"Parametrization"),"")</f>
        <v>0</v>
      </c>
      <c r="R9" s="71">
        <f>IF(A9&lt;&gt;"",SUMIFS(TimeSpent!$C$2:$C$3743,TimeSpent!$A$2:$A$3743,A9,TimeSpent!$F$2:$F$3743,"Data Migration"),"")</f>
        <v>0</v>
      </c>
      <c r="S9" s="71">
        <f>IF(A9&lt;&gt;"",SUMIFS(TimeSpent!$C$2:$C$3743,TimeSpent!$A$2:$A$3743,A9,TimeSpent!$F$2:$F$3743,"Travel Time (Project)"),"")</f>
        <v>0</v>
      </c>
      <c r="T9" s="71">
        <f>IF(A9&lt;&gt;"",SUMIFS(TimeSpent!$C$2:$C$3743,TimeSpent!$A$2:$A$3743,A9,TimeSpent!$F$2:$F$3743,"Travel Time (Other)"),"")</f>
        <v>0</v>
      </c>
      <c r="U9" s="71">
        <f>IF(A9&lt;&gt;"",SUMIFS(TimeSpent!$C$2:$C$3743,TimeSpent!$A$2:$A$3743,A9,TimeSpent!$F$2:$F$3743,"Training"),"")</f>
        <v>0</v>
      </c>
      <c r="V9" s="71">
        <f>IF(A9&lt;&gt;"",SUMIFS(TimeSpent!$C$2:$C$3743,TimeSpent!$A$2:$A$3743,A9,TimeSpent!$F$2:$F$3743,"Conference and Training Lead"),"")</f>
        <v>0</v>
      </c>
      <c r="W9" s="71">
        <f>IF(A9&lt;&gt;"",SUMIFS(TimeSpent!$C$2:$C$3743,TimeSpent!$A$2:$A$3743,A9,TimeSpent!$F$2:$F$3743,"Vacation"),"")</f>
        <v>0</v>
      </c>
      <c r="X9" s="71">
        <f>IF(A9&lt;&gt;"",SUMIFS(TimeSpent!$C$2:$C$3743,TimeSpent!$A$2:$A$3743,A9,TimeSpent!$F$2:$F$3743,"Illness"),"")</f>
        <v>0</v>
      </c>
      <c r="Y9" s="71">
        <f>IF(A9&lt;&gt;"",SUMIFS(TimeSpent!$C$2:$C$3743,TimeSpent!$A$2:$A$3743,A9,TimeSpent!$F$2:$F$3743,"Sick Leave"),"")</f>
        <v>0</v>
      </c>
      <c r="Z9" s="77">
        <f>IF(A9&lt;&gt;"",SUMIFS(TimeSpent!$C$2:$C$3743,TimeSpent!$A$2:$A$3743,A9,TimeSpent!$F$2:$F$3743,"Admin"),"")</f>
        <v>0</v>
      </c>
      <c r="AA9" s="59" t="str">
        <f t="shared" si="7"/>
        <v/>
      </c>
      <c r="AB9" s="59" t="str">
        <f t="shared" si="8"/>
        <v/>
      </c>
      <c r="AC9" s="51" t="str">
        <f t="shared" si="9"/>
        <v/>
      </c>
      <c r="AD9" s="51" t="str">
        <f t="shared" si="10"/>
        <v/>
      </c>
      <c r="AE9" s="51" t="str">
        <f t="shared" si="11"/>
        <v/>
      </c>
      <c r="AF9" s="51" t="str">
        <f t="shared" si="12"/>
        <v/>
      </c>
      <c r="AG9" s="51" t="str">
        <f t="shared" si="13"/>
        <v/>
      </c>
      <c r="AH9" s="51" t="str">
        <f t="shared" si="14"/>
        <v/>
      </c>
      <c r="AI9" s="51" t="str">
        <f t="shared" si="15"/>
        <v/>
      </c>
      <c r="AJ9" s="51" t="str">
        <f t="shared" si="16"/>
        <v/>
      </c>
      <c r="AK9" s="51" t="str">
        <f t="shared" si="17"/>
        <v/>
      </c>
      <c r="AL9" s="59" t="str">
        <f t="shared" si="18"/>
        <v/>
      </c>
      <c r="AM9" s="59" t="str">
        <f t="shared" si="19"/>
        <v/>
      </c>
      <c r="AN9" s="51" t="str">
        <f t="shared" si="20"/>
        <v/>
      </c>
      <c r="AO9" s="51" t="str">
        <f t="shared" si="21"/>
        <v/>
      </c>
      <c r="AP9" s="51" t="str">
        <f t="shared" si="22"/>
        <v/>
      </c>
      <c r="AQ9" s="51" t="str">
        <f t="shared" si="23"/>
        <v/>
      </c>
      <c r="AR9" s="52" t="str">
        <f t="shared" si="24"/>
        <v/>
      </c>
    </row>
    <row r="10" spans="1:44" x14ac:dyDescent="0.25">
      <c r="A10" s="42" t="str">
        <f>IF(Users!A9&lt;&gt;"",Users!A9,"")</f>
        <v>CZ011790</v>
      </c>
      <c r="B10" s="1" t="str">
        <f>IF(Users!B9&lt;&gt;"",Users!B9,"")</f>
        <v>Fiala David</v>
      </c>
      <c r="C10" s="1">
        <f>IF(Utilization!C10&lt;&gt;"",Utilization!C10,"")</f>
        <v>192</v>
      </c>
      <c r="D10" s="71">
        <f>IF(A10&lt;&gt;"",SUMIFS(TimeSpent!$C$2:$C$3743,TimeSpent!$O$2:$O$3743,"Yes",TimeSpent!$A$2:$A$3743,A10),"")</f>
        <v>0</v>
      </c>
      <c r="E10" s="71">
        <f>IF(A10&lt;&gt;"",SUMIFS(TimeSpent!$C$2:$C$3743,TimeSpent!$O$2:$O$3743,"No",TimeSpent!$A$2:$A$3743,A10),"")</f>
        <v>0</v>
      </c>
      <c r="F10" s="71">
        <f t="shared" si="4"/>
        <v>0</v>
      </c>
      <c r="G10" s="51">
        <f t="shared" si="5"/>
        <v>0</v>
      </c>
      <c r="H10" s="52">
        <f t="shared" si="6"/>
        <v>0</v>
      </c>
      <c r="I10" s="76">
        <f>IF(A10&lt;&gt;"",SUMIFS(TimeSpent!$C$2:$C$3743,TimeSpent!$A$2:$A$3743,A10,TimeSpent!$F$2:$F$3743,"Project Management"),"")</f>
        <v>0</v>
      </c>
      <c r="J10" s="71">
        <f>IF(A10&lt;&gt;"",SUMIFS(TimeSpent!$C$2:$C$3743,TimeSpent!$A$2:$A$3743,A10,TimeSpent!$F$2:$F$3743,"Analysis"),"")</f>
        <v>0</v>
      </c>
      <c r="K10" s="71">
        <f>IF(A10&lt;&gt;"",SUMIFS(TimeSpent!$C$2:$C$3743,TimeSpent!$A$2:$A$3743,A10,TimeSpent!$F$2:$F$3743,"Design"),"")</f>
        <v>0</v>
      </c>
      <c r="L10" s="71">
        <f>IF(A10&lt;&gt;"",SUMIFS(TimeSpent!$C$2:$C$3743,TimeSpent!$A$2:$A$3743,A10,TimeSpent!$F$2:$F$3743,"Consultancy"),"")</f>
        <v>0</v>
      </c>
      <c r="M10" s="71">
        <f>IF(A10&lt;&gt;"",SUMIFS(TimeSpent!$C$2:$C$3743,TimeSpent!$A$2:$A$3743,A10,TimeSpent!$F$2:$F$3743,"Development (programming)"),"")</f>
        <v>0</v>
      </c>
      <c r="N10" s="71">
        <f>IF(A10&lt;&gt;"",SUMIFS(TimeSpent!$C$2:$C$3743,TimeSpent!$A$2:$A$3743,A10,TimeSpent!$F$2:$F$3743,"User Training"),"")</f>
        <v>0</v>
      </c>
      <c r="O10" s="71">
        <f>IF(A10&lt;&gt;"",SUMIFS(TimeSpent!$C$2:$C$3743,TimeSpent!$A$2:$A$3743,A10,TimeSpent!$F$2:$F$3743,"Technical Support"),"")</f>
        <v>0</v>
      </c>
      <c r="P10" s="71">
        <f>IF(A10&lt;&gt;"",SUMIFS(TimeSpent!$C$2:$C$3743,TimeSpent!$A$2:$A$3743,A10,TimeSpent!$F$2:$F$3743,"Testing"),"")</f>
        <v>0</v>
      </c>
      <c r="Q10" s="71">
        <f>IF(A10&lt;&gt;"",SUMIFS(TimeSpent!$C$2:$C$3743,TimeSpent!$A$2:$A$3743,A10,TimeSpent!$F$2:$F$3743,"Parametrization"),"")</f>
        <v>0</v>
      </c>
      <c r="R10" s="71">
        <f>IF(A10&lt;&gt;"",SUMIFS(TimeSpent!$C$2:$C$3743,TimeSpent!$A$2:$A$3743,A10,TimeSpent!$F$2:$F$3743,"Data Migration"),"")</f>
        <v>0</v>
      </c>
      <c r="S10" s="71">
        <f>IF(A10&lt;&gt;"",SUMIFS(TimeSpent!$C$2:$C$3743,TimeSpent!$A$2:$A$3743,A10,TimeSpent!$F$2:$F$3743,"Travel Time (Project)"),"")</f>
        <v>0</v>
      </c>
      <c r="T10" s="71">
        <f>IF(A10&lt;&gt;"",SUMIFS(TimeSpent!$C$2:$C$3743,TimeSpent!$A$2:$A$3743,A10,TimeSpent!$F$2:$F$3743,"Travel Time (Other)"),"")</f>
        <v>0</v>
      </c>
      <c r="U10" s="71">
        <f>IF(A10&lt;&gt;"",SUMIFS(TimeSpent!$C$2:$C$3743,TimeSpent!$A$2:$A$3743,A10,TimeSpent!$F$2:$F$3743,"Training"),"")</f>
        <v>0</v>
      </c>
      <c r="V10" s="71">
        <f>IF(A10&lt;&gt;"",SUMIFS(TimeSpent!$C$2:$C$3743,TimeSpent!$A$2:$A$3743,A10,TimeSpent!$F$2:$F$3743,"Conference and Training Lead"),"")</f>
        <v>0</v>
      </c>
      <c r="W10" s="71">
        <f>IF(A10&lt;&gt;"",SUMIFS(TimeSpent!$C$2:$C$3743,TimeSpent!$A$2:$A$3743,A10,TimeSpent!$F$2:$F$3743,"Vacation"),"")</f>
        <v>0</v>
      </c>
      <c r="X10" s="71">
        <f>IF(A10&lt;&gt;"",SUMIFS(TimeSpent!$C$2:$C$3743,TimeSpent!$A$2:$A$3743,A10,TimeSpent!$F$2:$F$3743,"Illness"),"")</f>
        <v>0</v>
      </c>
      <c r="Y10" s="71">
        <f>IF(A10&lt;&gt;"",SUMIFS(TimeSpent!$C$2:$C$3743,TimeSpent!$A$2:$A$3743,A10,TimeSpent!$F$2:$F$3743,"Sick Leave"),"")</f>
        <v>0</v>
      </c>
      <c r="Z10" s="77">
        <f>IF(A10&lt;&gt;"",SUMIFS(TimeSpent!$C$2:$C$3743,TimeSpent!$A$2:$A$3743,A10,TimeSpent!$F$2:$F$3743,"Admin"),"")</f>
        <v>0</v>
      </c>
      <c r="AA10" s="59" t="str">
        <f t="shared" si="7"/>
        <v/>
      </c>
      <c r="AB10" s="51" t="str">
        <f t="shared" si="8"/>
        <v/>
      </c>
      <c r="AC10" s="51" t="str">
        <f t="shared" si="9"/>
        <v/>
      </c>
      <c r="AD10" s="51" t="str">
        <f t="shared" si="10"/>
        <v/>
      </c>
      <c r="AE10" s="51" t="str">
        <f t="shared" si="11"/>
        <v/>
      </c>
      <c r="AF10" s="51" t="str">
        <f t="shared" si="12"/>
        <v/>
      </c>
      <c r="AG10" s="51" t="str">
        <f t="shared" si="13"/>
        <v/>
      </c>
      <c r="AH10" s="51" t="str">
        <f t="shared" si="14"/>
        <v/>
      </c>
      <c r="AI10" s="51" t="str">
        <f t="shared" si="15"/>
        <v/>
      </c>
      <c r="AJ10" s="51" t="str">
        <f t="shared" si="16"/>
        <v/>
      </c>
      <c r="AK10" s="51" t="str">
        <f t="shared" si="17"/>
        <v/>
      </c>
      <c r="AL10" s="59" t="str">
        <f t="shared" si="18"/>
        <v/>
      </c>
      <c r="AM10" s="59" t="str">
        <f t="shared" si="19"/>
        <v/>
      </c>
      <c r="AN10" s="51" t="str">
        <f t="shared" si="20"/>
        <v/>
      </c>
      <c r="AO10" s="51" t="str">
        <f t="shared" si="21"/>
        <v/>
      </c>
      <c r="AP10" s="51" t="str">
        <f t="shared" si="22"/>
        <v/>
      </c>
      <c r="AQ10" s="51" t="str">
        <f t="shared" si="23"/>
        <v/>
      </c>
      <c r="AR10" s="52" t="str">
        <f t="shared" si="24"/>
        <v/>
      </c>
    </row>
    <row r="11" spans="1:44" x14ac:dyDescent="0.25">
      <c r="A11" s="42" t="str">
        <f>IF(Users!A10&lt;&gt;"",Users!A10,"")</f>
        <v>CZ011893</v>
      </c>
      <c r="B11" s="1" t="str">
        <f>IF(Users!B10&lt;&gt;"",Users!B10,"")</f>
        <v>Slabotinský Miloš</v>
      </c>
      <c r="C11" s="1">
        <f>IF(Utilization!C11&lt;&gt;"",Utilization!C11,"")</f>
        <v>192</v>
      </c>
      <c r="D11" s="71">
        <f>IF(A11&lt;&gt;"",SUMIFS(TimeSpent!$C$2:$C$3743,TimeSpent!$O$2:$O$3743,"Yes",TimeSpent!$A$2:$A$3743,A11),"")</f>
        <v>0</v>
      </c>
      <c r="E11" s="71">
        <f>IF(A11&lt;&gt;"",SUMIFS(TimeSpent!$C$2:$C$3743,TimeSpent!$O$2:$O$3743,"No",TimeSpent!$A$2:$A$3743,A11),"")</f>
        <v>0</v>
      </c>
      <c r="F11" s="71">
        <f t="shared" si="4"/>
        <v>0</v>
      </c>
      <c r="G11" s="51">
        <f t="shared" si="5"/>
        <v>0</v>
      </c>
      <c r="H11" s="52">
        <f t="shared" si="6"/>
        <v>0</v>
      </c>
      <c r="I11" s="76">
        <f>IF(A11&lt;&gt;"",SUMIFS(TimeSpent!$C$2:$C$3743,TimeSpent!$A$2:$A$3743,A11,TimeSpent!$F$2:$F$3743,"Project Management"),"")</f>
        <v>0</v>
      </c>
      <c r="J11" s="71">
        <f>IF(A11&lt;&gt;"",SUMIFS(TimeSpent!$C$2:$C$3743,TimeSpent!$A$2:$A$3743,A11,TimeSpent!$F$2:$F$3743,"Analysis"),"")</f>
        <v>0</v>
      </c>
      <c r="K11" s="71">
        <f>IF(A11&lt;&gt;"",SUMIFS(TimeSpent!$C$2:$C$3743,TimeSpent!$A$2:$A$3743,A11,TimeSpent!$F$2:$F$3743,"Design"),"")</f>
        <v>0</v>
      </c>
      <c r="L11" s="71">
        <f>IF(A11&lt;&gt;"",SUMIFS(TimeSpent!$C$2:$C$3743,TimeSpent!$A$2:$A$3743,A11,TimeSpent!$F$2:$F$3743,"Consultancy"),"")</f>
        <v>0</v>
      </c>
      <c r="M11" s="71">
        <f>IF(A11&lt;&gt;"",SUMIFS(TimeSpent!$C$2:$C$3743,TimeSpent!$A$2:$A$3743,A11,TimeSpent!$F$2:$F$3743,"Development (programming)"),"")</f>
        <v>0</v>
      </c>
      <c r="N11" s="71">
        <f>IF(A11&lt;&gt;"",SUMIFS(TimeSpent!$C$2:$C$3743,TimeSpent!$A$2:$A$3743,A11,TimeSpent!$F$2:$F$3743,"User Training"),"")</f>
        <v>0</v>
      </c>
      <c r="O11" s="71">
        <f>IF(A11&lt;&gt;"",SUMIFS(TimeSpent!$C$2:$C$3743,TimeSpent!$A$2:$A$3743,A11,TimeSpent!$F$2:$F$3743,"Technical Support"),"")</f>
        <v>0</v>
      </c>
      <c r="P11" s="71">
        <f>IF(A11&lt;&gt;"",SUMIFS(TimeSpent!$C$2:$C$3743,TimeSpent!$A$2:$A$3743,A11,TimeSpent!$F$2:$F$3743,"Testing"),"")</f>
        <v>0</v>
      </c>
      <c r="Q11" s="71">
        <f>IF(A11&lt;&gt;"",SUMIFS(TimeSpent!$C$2:$C$3743,TimeSpent!$A$2:$A$3743,A11,TimeSpent!$F$2:$F$3743,"Parametrization"),"")</f>
        <v>0</v>
      </c>
      <c r="R11" s="71">
        <f>IF(A11&lt;&gt;"",SUMIFS(TimeSpent!$C$2:$C$3743,TimeSpent!$A$2:$A$3743,A11,TimeSpent!$F$2:$F$3743,"Data Migration"),"")</f>
        <v>0</v>
      </c>
      <c r="S11" s="71">
        <f>IF(A11&lt;&gt;"",SUMIFS(TimeSpent!$C$2:$C$3743,TimeSpent!$A$2:$A$3743,A11,TimeSpent!$F$2:$F$3743,"Travel Time (Project)"),"")</f>
        <v>0</v>
      </c>
      <c r="T11" s="71">
        <f>IF(A11&lt;&gt;"",SUMIFS(TimeSpent!$C$2:$C$3743,TimeSpent!$A$2:$A$3743,A11,TimeSpent!$F$2:$F$3743,"Travel Time (Other)"),"")</f>
        <v>0</v>
      </c>
      <c r="U11" s="71">
        <f>IF(A11&lt;&gt;"",SUMIFS(TimeSpent!$C$2:$C$3743,TimeSpent!$A$2:$A$3743,A11,TimeSpent!$F$2:$F$3743,"Training"),"")</f>
        <v>0</v>
      </c>
      <c r="V11" s="71">
        <f>IF(A11&lt;&gt;"",SUMIFS(TimeSpent!$C$2:$C$3743,TimeSpent!$A$2:$A$3743,A11,TimeSpent!$F$2:$F$3743,"Conference and Training Lead"),"")</f>
        <v>0</v>
      </c>
      <c r="W11" s="71">
        <f>IF(A11&lt;&gt;"",SUMIFS(TimeSpent!$C$2:$C$3743,TimeSpent!$A$2:$A$3743,A11,TimeSpent!$F$2:$F$3743,"Vacation"),"")</f>
        <v>0</v>
      </c>
      <c r="X11" s="71">
        <f>IF(A11&lt;&gt;"",SUMIFS(TimeSpent!$C$2:$C$3743,TimeSpent!$A$2:$A$3743,A11,TimeSpent!$F$2:$F$3743,"Illness"),"")</f>
        <v>0</v>
      </c>
      <c r="Y11" s="71">
        <f>IF(A11&lt;&gt;"",SUMIFS(TimeSpent!$C$2:$C$3743,TimeSpent!$A$2:$A$3743,A11,TimeSpent!$F$2:$F$3743,"Sick Leave"),"")</f>
        <v>0</v>
      </c>
      <c r="Z11" s="77">
        <f>IF(A11&lt;&gt;"",SUMIFS(TimeSpent!$C$2:$C$3743,TimeSpent!$A$2:$A$3743,A11,TimeSpent!$F$2:$F$3743,"Admin"),"")</f>
        <v>0</v>
      </c>
      <c r="AA11" s="59" t="str">
        <f t="shared" si="7"/>
        <v/>
      </c>
      <c r="AB11" s="51" t="str">
        <f t="shared" si="8"/>
        <v/>
      </c>
      <c r="AC11" s="51" t="str">
        <f t="shared" si="9"/>
        <v/>
      </c>
      <c r="AD11" s="51" t="str">
        <f t="shared" si="10"/>
        <v/>
      </c>
      <c r="AE11" s="51" t="str">
        <f t="shared" si="11"/>
        <v/>
      </c>
      <c r="AF11" s="51" t="str">
        <f t="shared" si="12"/>
        <v/>
      </c>
      <c r="AG11" s="51" t="str">
        <f t="shared" si="13"/>
        <v/>
      </c>
      <c r="AH11" s="51" t="str">
        <f t="shared" si="14"/>
        <v/>
      </c>
      <c r="AI11" s="51" t="str">
        <f t="shared" si="15"/>
        <v/>
      </c>
      <c r="AJ11" s="51" t="str">
        <f t="shared" si="16"/>
        <v/>
      </c>
      <c r="AK11" s="51" t="str">
        <f t="shared" si="17"/>
        <v/>
      </c>
      <c r="AL11" s="59" t="str">
        <f t="shared" si="18"/>
        <v/>
      </c>
      <c r="AM11" s="59" t="str">
        <f t="shared" si="19"/>
        <v/>
      </c>
      <c r="AN11" s="51" t="str">
        <f t="shared" si="20"/>
        <v/>
      </c>
      <c r="AO11" s="51" t="str">
        <f t="shared" si="21"/>
        <v/>
      </c>
      <c r="AP11" s="51" t="str">
        <f t="shared" si="22"/>
        <v/>
      </c>
      <c r="AQ11" s="51" t="str">
        <f t="shared" si="23"/>
        <v/>
      </c>
      <c r="AR11" s="52" t="str">
        <f t="shared" si="24"/>
        <v/>
      </c>
    </row>
    <row r="12" spans="1:44" x14ac:dyDescent="0.25">
      <c r="A12" s="42" t="str">
        <f>IF(Users!A11&lt;&gt;"",Users!A11,"")</f>
        <v>CZ011895</v>
      </c>
      <c r="B12" s="1" t="str">
        <f>IF(Users!B11&lt;&gt;"",Users!B11,"")</f>
        <v>Navrátil Tomáš</v>
      </c>
      <c r="C12" s="1">
        <f>IF(Utilization!C12&lt;&gt;"",Utilization!C12,"")</f>
        <v>192</v>
      </c>
      <c r="D12" s="71">
        <f>IF(A12&lt;&gt;"",SUMIFS(TimeSpent!$C$2:$C$3743,TimeSpent!$O$2:$O$3743,"Yes",TimeSpent!$A$2:$A$3743,A12),"")</f>
        <v>0</v>
      </c>
      <c r="E12" s="71">
        <f>IF(A12&lt;&gt;"",SUMIFS(TimeSpent!$C$2:$C$3743,TimeSpent!$O$2:$O$3743,"No",TimeSpent!$A$2:$A$3743,A12),"")</f>
        <v>0</v>
      </c>
      <c r="F12" s="71">
        <f t="shared" si="4"/>
        <v>0</v>
      </c>
      <c r="G12" s="51">
        <f t="shared" si="5"/>
        <v>0</v>
      </c>
      <c r="H12" s="52">
        <f t="shared" si="6"/>
        <v>0</v>
      </c>
      <c r="I12" s="76">
        <f>IF(A12&lt;&gt;"",SUMIFS(TimeSpent!$C$2:$C$3743,TimeSpent!$A$2:$A$3743,A12,TimeSpent!$F$2:$F$3743,"Project Management"),"")</f>
        <v>0</v>
      </c>
      <c r="J12" s="71">
        <f>IF(A12&lt;&gt;"",SUMIFS(TimeSpent!$C$2:$C$3743,TimeSpent!$A$2:$A$3743,A12,TimeSpent!$F$2:$F$3743,"Analysis"),"")</f>
        <v>0</v>
      </c>
      <c r="K12" s="71">
        <f>IF(A12&lt;&gt;"",SUMIFS(TimeSpent!$C$2:$C$3743,TimeSpent!$A$2:$A$3743,A12,TimeSpent!$F$2:$F$3743,"Design"),"")</f>
        <v>0</v>
      </c>
      <c r="L12" s="71">
        <f>IF(A12&lt;&gt;"",SUMIFS(TimeSpent!$C$2:$C$3743,TimeSpent!$A$2:$A$3743,A12,TimeSpent!$F$2:$F$3743,"Consultancy"),"")</f>
        <v>0</v>
      </c>
      <c r="M12" s="71">
        <f>IF(A12&lt;&gt;"",SUMIFS(TimeSpent!$C$2:$C$3743,TimeSpent!$A$2:$A$3743,A12,TimeSpent!$F$2:$F$3743,"Development (programming)"),"")</f>
        <v>0</v>
      </c>
      <c r="N12" s="71">
        <f>IF(A12&lt;&gt;"",SUMIFS(TimeSpent!$C$2:$C$3743,TimeSpent!$A$2:$A$3743,A12,TimeSpent!$F$2:$F$3743,"User Training"),"")</f>
        <v>0</v>
      </c>
      <c r="O12" s="71">
        <f>IF(A12&lt;&gt;"",SUMIFS(TimeSpent!$C$2:$C$3743,TimeSpent!$A$2:$A$3743,A12,TimeSpent!$F$2:$F$3743,"Technical Support"),"")</f>
        <v>0</v>
      </c>
      <c r="P12" s="71">
        <f>IF(A12&lt;&gt;"",SUMIFS(TimeSpent!$C$2:$C$3743,TimeSpent!$A$2:$A$3743,A12,TimeSpent!$F$2:$F$3743,"Testing"),"")</f>
        <v>0</v>
      </c>
      <c r="Q12" s="71">
        <f>IF(A12&lt;&gt;"",SUMIFS(TimeSpent!$C$2:$C$3743,TimeSpent!$A$2:$A$3743,A12,TimeSpent!$F$2:$F$3743,"Parametrization"),"")</f>
        <v>0</v>
      </c>
      <c r="R12" s="71">
        <f>IF(A12&lt;&gt;"",SUMIFS(TimeSpent!$C$2:$C$3743,TimeSpent!$A$2:$A$3743,A12,TimeSpent!$F$2:$F$3743,"Data Migration"),"")</f>
        <v>0</v>
      </c>
      <c r="S12" s="71">
        <f>IF(A12&lt;&gt;"",SUMIFS(TimeSpent!$C$2:$C$3743,TimeSpent!$A$2:$A$3743,A12,TimeSpent!$F$2:$F$3743,"Travel Time (Project)"),"")</f>
        <v>0</v>
      </c>
      <c r="T12" s="71">
        <f>IF(A12&lt;&gt;"",SUMIFS(TimeSpent!$C$2:$C$3743,TimeSpent!$A$2:$A$3743,A12,TimeSpent!$F$2:$F$3743,"Travel Time (Other)"),"")</f>
        <v>0</v>
      </c>
      <c r="U12" s="71">
        <f>IF(A12&lt;&gt;"",SUMIFS(TimeSpent!$C$2:$C$3743,TimeSpent!$A$2:$A$3743,A12,TimeSpent!$F$2:$F$3743,"Training"),"")</f>
        <v>0</v>
      </c>
      <c r="V12" s="71">
        <f>IF(A12&lt;&gt;"",SUMIFS(TimeSpent!$C$2:$C$3743,TimeSpent!$A$2:$A$3743,A12,TimeSpent!$F$2:$F$3743,"Conference and Training Lead"),"")</f>
        <v>0</v>
      </c>
      <c r="W12" s="71">
        <f>IF(A12&lt;&gt;"",SUMIFS(TimeSpent!$C$2:$C$3743,TimeSpent!$A$2:$A$3743,A12,TimeSpent!$F$2:$F$3743,"Vacation"),"")</f>
        <v>0</v>
      </c>
      <c r="X12" s="71">
        <f>IF(A12&lt;&gt;"",SUMIFS(TimeSpent!$C$2:$C$3743,TimeSpent!$A$2:$A$3743,A12,TimeSpent!$F$2:$F$3743,"Illness"),"")</f>
        <v>0</v>
      </c>
      <c r="Y12" s="71">
        <f>IF(A12&lt;&gt;"",SUMIFS(TimeSpent!$C$2:$C$3743,TimeSpent!$A$2:$A$3743,A12,TimeSpent!$F$2:$F$3743,"Sick Leave"),"")</f>
        <v>0</v>
      </c>
      <c r="Z12" s="77">
        <f>IF(A12&lt;&gt;"",SUMIFS(TimeSpent!$C$2:$C$3743,TimeSpent!$A$2:$A$3743,A12,TimeSpent!$F$2:$F$3743,"Admin"),"")</f>
        <v>0</v>
      </c>
      <c r="AA12" s="59" t="str">
        <f t="shared" si="7"/>
        <v/>
      </c>
      <c r="AB12" s="51" t="str">
        <f t="shared" si="8"/>
        <v/>
      </c>
      <c r="AC12" s="51" t="str">
        <f t="shared" si="9"/>
        <v/>
      </c>
      <c r="AD12" s="51" t="str">
        <f t="shared" si="10"/>
        <v/>
      </c>
      <c r="AE12" s="51" t="str">
        <f t="shared" si="11"/>
        <v/>
      </c>
      <c r="AF12" s="51" t="str">
        <f t="shared" si="12"/>
        <v/>
      </c>
      <c r="AG12" s="51" t="str">
        <f t="shared" si="13"/>
        <v/>
      </c>
      <c r="AH12" s="51" t="str">
        <f t="shared" si="14"/>
        <v/>
      </c>
      <c r="AI12" s="51" t="str">
        <f t="shared" si="15"/>
        <v/>
      </c>
      <c r="AJ12" s="51" t="str">
        <f t="shared" si="16"/>
        <v/>
      </c>
      <c r="AK12" s="51" t="str">
        <f t="shared" si="17"/>
        <v/>
      </c>
      <c r="AL12" s="59" t="str">
        <f t="shared" si="18"/>
        <v/>
      </c>
      <c r="AM12" s="59" t="str">
        <f t="shared" si="19"/>
        <v/>
      </c>
      <c r="AN12" s="51" t="str">
        <f t="shared" si="20"/>
        <v/>
      </c>
      <c r="AO12" s="51" t="str">
        <f t="shared" si="21"/>
        <v/>
      </c>
      <c r="AP12" s="51" t="str">
        <f t="shared" si="22"/>
        <v/>
      </c>
      <c r="AQ12" s="51" t="str">
        <f t="shared" si="23"/>
        <v/>
      </c>
      <c r="AR12" s="52" t="str">
        <f t="shared" si="24"/>
        <v/>
      </c>
    </row>
    <row r="13" spans="1:44" x14ac:dyDescent="0.25">
      <c r="A13" s="42" t="str">
        <f>IF(Users!A12&lt;&gt;"",Users!A12,"")</f>
        <v>CZ011818</v>
      </c>
      <c r="B13" s="1" t="str">
        <f>IF(Users!B12&lt;&gt;"",Users!B12,"")</f>
        <v>Krupička Martin</v>
      </c>
      <c r="C13" s="1">
        <f>IF(Utilization!C13&lt;&gt;"",Utilization!C13,"")</f>
        <v>192</v>
      </c>
      <c r="D13" s="71">
        <f>IF(A13&lt;&gt;"",SUMIFS(TimeSpent!$C$2:$C$3743,TimeSpent!$O$2:$O$3743,"Yes",TimeSpent!$A$2:$A$3743,A13),"")</f>
        <v>0</v>
      </c>
      <c r="E13" s="71">
        <f>IF(A13&lt;&gt;"",SUMIFS(TimeSpent!$C$2:$C$3743,TimeSpent!$O$2:$O$3743,"No",TimeSpent!$A$2:$A$3743,A13),"")</f>
        <v>0</v>
      </c>
      <c r="F13" s="71">
        <f t="shared" si="4"/>
        <v>0</v>
      </c>
      <c r="G13" s="51">
        <f t="shared" si="5"/>
        <v>0</v>
      </c>
      <c r="H13" s="52">
        <f t="shared" si="6"/>
        <v>0</v>
      </c>
      <c r="I13" s="76">
        <f>IF(A13&lt;&gt;"",SUMIFS(TimeSpent!$C$2:$C$3743,TimeSpent!$A$2:$A$3743,A13,TimeSpent!$F$2:$F$3743,"Project Management"),"")</f>
        <v>0</v>
      </c>
      <c r="J13" s="71">
        <f>IF(A13&lt;&gt;"",SUMIFS(TimeSpent!$C$2:$C$3743,TimeSpent!$A$2:$A$3743,A13,TimeSpent!$F$2:$F$3743,"Analysis"),"")</f>
        <v>0</v>
      </c>
      <c r="K13" s="71">
        <f>IF(A13&lt;&gt;"",SUMIFS(TimeSpent!$C$2:$C$3743,TimeSpent!$A$2:$A$3743,A13,TimeSpent!$F$2:$F$3743,"Design"),"")</f>
        <v>0</v>
      </c>
      <c r="L13" s="71">
        <f>IF(A13&lt;&gt;"",SUMIFS(TimeSpent!$C$2:$C$3743,TimeSpent!$A$2:$A$3743,A13,TimeSpent!$F$2:$F$3743,"Consultancy"),"")</f>
        <v>0</v>
      </c>
      <c r="M13" s="71">
        <f>IF(A13&lt;&gt;"",SUMIFS(TimeSpent!$C$2:$C$3743,TimeSpent!$A$2:$A$3743,A13,TimeSpent!$F$2:$F$3743,"Development (programming)"),"")</f>
        <v>0</v>
      </c>
      <c r="N13" s="71">
        <f>IF(A13&lt;&gt;"",SUMIFS(TimeSpent!$C$2:$C$3743,TimeSpent!$A$2:$A$3743,A13,TimeSpent!$F$2:$F$3743,"User Training"),"")</f>
        <v>0</v>
      </c>
      <c r="O13" s="71">
        <f>IF(A13&lt;&gt;"",SUMIFS(TimeSpent!$C$2:$C$3743,TimeSpent!$A$2:$A$3743,A13,TimeSpent!$F$2:$F$3743,"Technical Support"),"")</f>
        <v>0</v>
      </c>
      <c r="P13" s="71">
        <f>IF(A13&lt;&gt;"",SUMIFS(TimeSpent!$C$2:$C$3743,TimeSpent!$A$2:$A$3743,A13,TimeSpent!$F$2:$F$3743,"Testing"),"")</f>
        <v>0</v>
      </c>
      <c r="Q13" s="71">
        <f>IF(A13&lt;&gt;"",SUMIFS(TimeSpent!$C$2:$C$3743,TimeSpent!$A$2:$A$3743,A13,TimeSpent!$F$2:$F$3743,"Parametrization"),"")</f>
        <v>0</v>
      </c>
      <c r="R13" s="71">
        <f>IF(A13&lt;&gt;"",SUMIFS(TimeSpent!$C$2:$C$3743,TimeSpent!$A$2:$A$3743,A13,TimeSpent!$F$2:$F$3743,"Data Migration"),"")</f>
        <v>0</v>
      </c>
      <c r="S13" s="71">
        <f>IF(A13&lt;&gt;"",SUMIFS(TimeSpent!$C$2:$C$3743,TimeSpent!$A$2:$A$3743,A13,TimeSpent!$F$2:$F$3743,"Travel Time (Project)"),"")</f>
        <v>0</v>
      </c>
      <c r="T13" s="71">
        <f>IF(A13&lt;&gt;"",SUMIFS(TimeSpent!$C$2:$C$3743,TimeSpent!$A$2:$A$3743,A13,TimeSpent!$F$2:$F$3743,"Travel Time (Other)"),"")</f>
        <v>0</v>
      </c>
      <c r="U13" s="71">
        <f>IF(A13&lt;&gt;"",SUMIFS(TimeSpent!$C$2:$C$3743,TimeSpent!$A$2:$A$3743,A13,TimeSpent!$F$2:$F$3743,"Training"),"")</f>
        <v>0</v>
      </c>
      <c r="V13" s="71">
        <f>IF(A13&lt;&gt;"",SUMIFS(TimeSpent!$C$2:$C$3743,TimeSpent!$A$2:$A$3743,A13,TimeSpent!$F$2:$F$3743,"Conference and Training Lead"),"")</f>
        <v>0</v>
      </c>
      <c r="W13" s="71">
        <f>IF(A13&lt;&gt;"",SUMIFS(TimeSpent!$C$2:$C$3743,TimeSpent!$A$2:$A$3743,A13,TimeSpent!$F$2:$F$3743,"Vacation"),"")</f>
        <v>0</v>
      </c>
      <c r="X13" s="71">
        <f>IF(A13&lt;&gt;"",SUMIFS(TimeSpent!$C$2:$C$3743,TimeSpent!$A$2:$A$3743,A13,TimeSpent!$F$2:$F$3743,"Illness"),"")</f>
        <v>0</v>
      </c>
      <c r="Y13" s="71">
        <f>IF(A13&lt;&gt;"",SUMIFS(TimeSpent!$C$2:$C$3743,TimeSpent!$A$2:$A$3743,A13,TimeSpent!$F$2:$F$3743,"Sick Leave"),"")</f>
        <v>0</v>
      </c>
      <c r="Z13" s="77">
        <f>IF(A13&lt;&gt;"",SUMIFS(TimeSpent!$C$2:$C$3743,TimeSpent!$A$2:$A$3743,A13,TimeSpent!$F$2:$F$3743,"Admin"),"")</f>
        <v>0</v>
      </c>
      <c r="AA13" s="59" t="str">
        <f t="shared" si="7"/>
        <v/>
      </c>
      <c r="AB13" s="51" t="str">
        <f t="shared" si="8"/>
        <v/>
      </c>
      <c r="AC13" s="51" t="str">
        <f t="shared" si="9"/>
        <v/>
      </c>
      <c r="AD13" s="51" t="str">
        <f t="shared" si="10"/>
        <v/>
      </c>
      <c r="AE13" s="51" t="str">
        <f t="shared" si="11"/>
        <v/>
      </c>
      <c r="AF13" s="51" t="str">
        <f t="shared" si="12"/>
        <v/>
      </c>
      <c r="AG13" s="51" t="str">
        <f t="shared" si="13"/>
        <v/>
      </c>
      <c r="AH13" s="51" t="str">
        <f t="shared" si="14"/>
        <v/>
      </c>
      <c r="AI13" s="51" t="str">
        <f t="shared" si="15"/>
        <v/>
      </c>
      <c r="AJ13" s="51" t="str">
        <f t="shared" si="16"/>
        <v/>
      </c>
      <c r="AK13" s="51" t="str">
        <f t="shared" si="17"/>
        <v/>
      </c>
      <c r="AL13" s="59" t="str">
        <f t="shared" si="18"/>
        <v/>
      </c>
      <c r="AM13" s="59" t="str">
        <f t="shared" si="19"/>
        <v/>
      </c>
      <c r="AN13" s="51" t="str">
        <f t="shared" si="20"/>
        <v/>
      </c>
      <c r="AO13" s="51" t="str">
        <f t="shared" si="21"/>
        <v/>
      </c>
      <c r="AP13" s="51" t="str">
        <f t="shared" si="22"/>
        <v/>
      </c>
      <c r="AQ13" s="51" t="str">
        <f t="shared" si="23"/>
        <v/>
      </c>
      <c r="AR13" s="52" t="str">
        <f t="shared" si="24"/>
        <v/>
      </c>
    </row>
    <row r="14" spans="1:44" x14ac:dyDescent="0.25">
      <c r="A14" s="42" t="str">
        <f>IF(Users!A13&lt;&gt;"",Users!A13,"")</f>
        <v>CZ012506</v>
      </c>
      <c r="B14" s="1" t="str">
        <f>IF(Users!B13&lt;&gt;"",Users!B13,"")</f>
        <v>Čech Jindřich</v>
      </c>
      <c r="C14" s="1">
        <f>IF(Utilization!C14&lt;&gt;"",Utilization!C14,"")</f>
        <v>192</v>
      </c>
      <c r="D14" s="71">
        <f>IF(A14&lt;&gt;"",SUMIFS(TimeSpent!$C$2:$C$3743,TimeSpent!$O$2:$O$3743,"Yes",TimeSpent!$A$2:$A$3743,A14),"")</f>
        <v>80.5</v>
      </c>
      <c r="E14" s="71">
        <f>IF(A14&lt;&gt;"",SUMIFS(TimeSpent!$C$2:$C$3743,TimeSpent!$O$2:$O$3743,"No",TimeSpent!$A$2:$A$3743,A14),"")</f>
        <v>23.5</v>
      </c>
      <c r="F14" s="71">
        <f t="shared" si="4"/>
        <v>104</v>
      </c>
      <c r="G14" s="51">
        <f t="shared" si="5"/>
        <v>0.41927083333333331</v>
      </c>
      <c r="H14" s="52">
        <f t="shared" si="6"/>
        <v>0.12239583333333333</v>
      </c>
      <c r="I14" s="76">
        <f>IF(A14&lt;&gt;"",SUMIFS(TimeSpent!$C$2:$C$3743,TimeSpent!$A$2:$A$3743,A14,TimeSpent!$F$2:$F$3743,"Project Management"),"")</f>
        <v>1.5</v>
      </c>
      <c r="J14" s="71">
        <f>IF(A14&lt;&gt;"",SUMIFS(TimeSpent!$C$2:$C$3743,TimeSpent!$A$2:$A$3743,A14,TimeSpent!$F$2:$F$3743,"Analysis"),"")</f>
        <v>35.75</v>
      </c>
      <c r="K14" s="71">
        <f>IF(A14&lt;&gt;"",SUMIFS(TimeSpent!$C$2:$C$3743,TimeSpent!$A$2:$A$3743,A14,TimeSpent!$F$2:$F$3743,"Design"),"")</f>
        <v>0</v>
      </c>
      <c r="L14" s="71">
        <f>IF(A14&lt;&gt;"",SUMIFS(TimeSpent!$C$2:$C$3743,TimeSpent!$A$2:$A$3743,A14,TimeSpent!$F$2:$F$3743,"Consultancy"),"")</f>
        <v>0</v>
      </c>
      <c r="M14" s="71">
        <f>IF(A14&lt;&gt;"",SUMIFS(TimeSpent!$C$2:$C$3743,TimeSpent!$A$2:$A$3743,A14,TimeSpent!$F$2:$F$3743,"Development (programming)"),"")</f>
        <v>42.5</v>
      </c>
      <c r="N14" s="71">
        <f>IF(A14&lt;&gt;"",SUMIFS(TimeSpent!$C$2:$C$3743,TimeSpent!$A$2:$A$3743,A14,TimeSpent!$F$2:$F$3743,"User Training"),"")</f>
        <v>0</v>
      </c>
      <c r="O14" s="71">
        <f>IF(A14&lt;&gt;"",SUMIFS(TimeSpent!$C$2:$C$3743,TimeSpent!$A$2:$A$3743,A14,TimeSpent!$F$2:$F$3743,"Technical Support"),"")</f>
        <v>0</v>
      </c>
      <c r="P14" s="71">
        <f>IF(A14&lt;&gt;"",SUMIFS(TimeSpent!$C$2:$C$3743,TimeSpent!$A$2:$A$3743,A14,TimeSpent!$F$2:$F$3743,"Testing"),"")</f>
        <v>0</v>
      </c>
      <c r="Q14" s="71">
        <f>IF(A14&lt;&gt;"",SUMIFS(TimeSpent!$C$2:$C$3743,TimeSpent!$A$2:$A$3743,A14,TimeSpent!$F$2:$F$3743,"Parametrization"),"")</f>
        <v>0</v>
      </c>
      <c r="R14" s="71">
        <f>IF(A14&lt;&gt;"",SUMIFS(TimeSpent!$C$2:$C$3743,TimeSpent!$A$2:$A$3743,A14,TimeSpent!$F$2:$F$3743,"Data Migration"),"")</f>
        <v>0</v>
      </c>
      <c r="S14" s="71">
        <f>IF(A14&lt;&gt;"",SUMIFS(TimeSpent!$C$2:$C$3743,TimeSpent!$A$2:$A$3743,A14,TimeSpent!$F$2:$F$3743,"Travel Time (Project)"),"")</f>
        <v>0</v>
      </c>
      <c r="T14" s="71">
        <f>IF(A14&lt;&gt;"",SUMIFS(TimeSpent!$C$2:$C$3743,TimeSpent!$A$2:$A$3743,A14,TimeSpent!$F$2:$F$3743,"Travel Time (Other)"),"")</f>
        <v>0</v>
      </c>
      <c r="U14" s="71">
        <f>IF(A14&lt;&gt;"",SUMIFS(TimeSpent!$C$2:$C$3743,TimeSpent!$A$2:$A$3743,A14,TimeSpent!$F$2:$F$3743,"Training"),"")</f>
        <v>0</v>
      </c>
      <c r="V14" s="71">
        <f>IF(A14&lt;&gt;"",SUMIFS(TimeSpent!$C$2:$C$3743,TimeSpent!$A$2:$A$3743,A14,TimeSpent!$F$2:$F$3743,"Conference and Training Lead"),"")</f>
        <v>0</v>
      </c>
      <c r="W14" s="71">
        <f>IF(A14&lt;&gt;"",SUMIFS(TimeSpent!$C$2:$C$3743,TimeSpent!$A$2:$A$3743,A14,TimeSpent!$F$2:$F$3743,"Vacation"),"")</f>
        <v>0</v>
      </c>
      <c r="X14" s="71">
        <f>IF(A14&lt;&gt;"",SUMIFS(TimeSpent!$C$2:$C$3743,TimeSpent!$A$2:$A$3743,A14,TimeSpent!$F$2:$F$3743,"Illness"),"")</f>
        <v>0</v>
      </c>
      <c r="Y14" s="71">
        <f>IF(A14&lt;&gt;"",SUMIFS(TimeSpent!$C$2:$C$3743,TimeSpent!$A$2:$A$3743,A14,TimeSpent!$F$2:$F$3743,"Sick Leave"),"")</f>
        <v>0</v>
      </c>
      <c r="Z14" s="77">
        <f>IF(A14&lt;&gt;"",SUMIFS(TimeSpent!$C$2:$C$3743,TimeSpent!$A$2:$A$3743,A14,TimeSpent!$F$2:$F$3743,"Admin"),"")</f>
        <v>23.5</v>
      </c>
      <c r="AA14" s="59">
        <f t="shared" si="7"/>
        <v>7.8125E-3</v>
      </c>
      <c r="AB14" s="51">
        <f t="shared" si="8"/>
        <v>0.18619791666666666</v>
      </c>
      <c r="AC14" s="51">
        <f t="shared" si="9"/>
        <v>0</v>
      </c>
      <c r="AD14" s="51">
        <f t="shared" si="10"/>
        <v>0</v>
      </c>
      <c r="AE14" s="51">
        <f t="shared" si="11"/>
        <v>0.22135416666666666</v>
      </c>
      <c r="AF14" s="51">
        <f t="shared" si="12"/>
        <v>0</v>
      </c>
      <c r="AG14" s="51">
        <f t="shared" si="13"/>
        <v>0</v>
      </c>
      <c r="AH14" s="51">
        <f t="shared" si="14"/>
        <v>0</v>
      </c>
      <c r="AI14" s="51">
        <f t="shared" si="15"/>
        <v>0</v>
      </c>
      <c r="AJ14" s="51">
        <f t="shared" si="16"/>
        <v>0</v>
      </c>
      <c r="AK14" s="51">
        <f t="shared" si="17"/>
        <v>0</v>
      </c>
      <c r="AL14" s="59">
        <f t="shared" si="18"/>
        <v>0</v>
      </c>
      <c r="AM14" s="59">
        <f t="shared" si="19"/>
        <v>0</v>
      </c>
      <c r="AN14" s="51">
        <f t="shared" si="20"/>
        <v>0</v>
      </c>
      <c r="AO14" s="51">
        <f t="shared" si="21"/>
        <v>0</v>
      </c>
      <c r="AP14" s="51">
        <f t="shared" si="22"/>
        <v>0</v>
      </c>
      <c r="AQ14" s="51">
        <f t="shared" si="23"/>
        <v>0</v>
      </c>
      <c r="AR14" s="52">
        <f t="shared" si="24"/>
        <v>0.12239583333333333</v>
      </c>
    </row>
    <row r="15" spans="1:44" x14ac:dyDescent="0.25">
      <c r="A15" s="42" t="str">
        <f>IF(Users!A14&lt;&gt;"",Users!A14,"")</f>
        <v>CZ010183</v>
      </c>
      <c r="B15" s="1" t="str">
        <f>IF(Users!B14&lt;&gt;"",Users!B14,"")</f>
        <v>Švenda Jan</v>
      </c>
      <c r="C15" s="1">
        <f>IF(Utilization!C15&lt;&gt;"",Utilization!C15,"")</f>
        <v>192</v>
      </c>
      <c r="D15" s="71">
        <f>IF(A15&lt;&gt;"",SUMIFS(TimeSpent!$C$2:$C$3743,TimeSpent!$O$2:$O$3743,"Yes",TimeSpent!$A$2:$A$3743,A15),"")</f>
        <v>41</v>
      </c>
      <c r="E15" s="71">
        <f>IF(A15&lt;&gt;"",SUMIFS(TimeSpent!$C$2:$C$3743,TimeSpent!$O$2:$O$3743,"No",TimeSpent!$A$2:$A$3743,A15),"")</f>
        <v>52.75</v>
      </c>
      <c r="F15" s="71">
        <f t="shared" si="4"/>
        <v>93.75</v>
      </c>
      <c r="G15" s="51">
        <f t="shared" si="5"/>
        <v>0.21354166666666666</v>
      </c>
      <c r="H15" s="52">
        <f t="shared" si="6"/>
        <v>0.27473958333333331</v>
      </c>
      <c r="I15" s="76">
        <f>IF(A15&lt;&gt;"",SUMIFS(TimeSpent!$C$2:$C$3743,TimeSpent!$A$2:$A$3743,A15,TimeSpent!$F$2:$F$3743,"Project Management"),"")</f>
        <v>1.5</v>
      </c>
      <c r="J15" s="71">
        <f>IF(A15&lt;&gt;"",SUMIFS(TimeSpent!$C$2:$C$3743,TimeSpent!$A$2:$A$3743,A15,TimeSpent!$F$2:$F$3743,"Analysis"),"")</f>
        <v>5.5</v>
      </c>
      <c r="K15" s="71">
        <f>IF(A15&lt;&gt;"",SUMIFS(TimeSpent!$C$2:$C$3743,TimeSpent!$A$2:$A$3743,A15,TimeSpent!$F$2:$F$3743,"Design"),"")</f>
        <v>0</v>
      </c>
      <c r="L15" s="71">
        <f>IF(A15&lt;&gt;"",SUMIFS(TimeSpent!$C$2:$C$3743,TimeSpent!$A$2:$A$3743,A15,TimeSpent!$F$2:$F$3743,"Consultancy"),"")</f>
        <v>25</v>
      </c>
      <c r="M15" s="71">
        <f>IF(A15&lt;&gt;"",SUMIFS(TimeSpent!$C$2:$C$3743,TimeSpent!$A$2:$A$3743,A15,TimeSpent!$F$2:$F$3743,"Development (programming)"),"")</f>
        <v>0</v>
      </c>
      <c r="N15" s="71">
        <f>IF(A15&lt;&gt;"",SUMIFS(TimeSpent!$C$2:$C$3743,TimeSpent!$A$2:$A$3743,A15,TimeSpent!$F$2:$F$3743,"User Training"),"")</f>
        <v>0</v>
      </c>
      <c r="O15" s="71">
        <f>IF(A15&lt;&gt;"",SUMIFS(TimeSpent!$C$2:$C$3743,TimeSpent!$A$2:$A$3743,A15,TimeSpent!$F$2:$F$3743,"Technical Support"),"")</f>
        <v>0</v>
      </c>
      <c r="P15" s="71">
        <f>IF(A15&lt;&gt;"",SUMIFS(TimeSpent!$C$2:$C$3743,TimeSpent!$A$2:$A$3743,A15,TimeSpent!$F$2:$F$3743,"Testing"),"")</f>
        <v>9</v>
      </c>
      <c r="Q15" s="71">
        <f>IF(A15&lt;&gt;"",SUMIFS(TimeSpent!$C$2:$C$3743,TimeSpent!$A$2:$A$3743,A15,TimeSpent!$F$2:$F$3743,"Parametrization"),"")</f>
        <v>0</v>
      </c>
      <c r="R15" s="71">
        <f>IF(A15&lt;&gt;"",SUMIFS(TimeSpent!$C$2:$C$3743,TimeSpent!$A$2:$A$3743,A15,TimeSpent!$F$2:$F$3743,"Data Migration"),"")</f>
        <v>0</v>
      </c>
      <c r="S15" s="71">
        <f>IF(A15&lt;&gt;"",SUMIFS(TimeSpent!$C$2:$C$3743,TimeSpent!$A$2:$A$3743,A15,TimeSpent!$F$2:$F$3743,"Travel Time (Project)"),"")</f>
        <v>0</v>
      </c>
      <c r="T15" s="71">
        <f>IF(A15&lt;&gt;"",SUMIFS(TimeSpent!$C$2:$C$3743,TimeSpent!$A$2:$A$3743,A15,TimeSpent!$F$2:$F$3743,"Travel Time (Other)"),"")</f>
        <v>0</v>
      </c>
      <c r="U15" s="71">
        <f>IF(A15&lt;&gt;"",SUMIFS(TimeSpent!$C$2:$C$3743,TimeSpent!$A$2:$A$3743,A15,TimeSpent!$F$2:$F$3743,"Training"),"")</f>
        <v>3</v>
      </c>
      <c r="V15" s="71">
        <f>IF(A15&lt;&gt;"",SUMIFS(TimeSpent!$C$2:$C$3743,TimeSpent!$A$2:$A$3743,A15,TimeSpent!$F$2:$F$3743,"Conference and Training Lead"),"")</f>
        <v>0</v>
      </c>
      <c r="W15" s="71">
        <f>IF(A15&lt;&gt;"",SUMIFS(TimeSpent!$C$2:$C$3743,TimeSpent!$A$2:$A$3743,A15,TimeSpent!$F$2:$F$3743,"Vacation"),"")</f>
        <v>0</v>
      </c>
      <c r="X15" s="71">
        <f>IF(A15&lt;&gt;"",SUMIFS(TimeSpent!$C$2:$C$3743,TimeSpent!$A$2:$A$3743,A15,TimeSpent!$F$2:$F$3743,"Illness"),"")</f>
        <v>0</v>
      </c>
      <c r="Y15" s="71">
        <f>IF(A15&lt;&gt;"",SUMIFS(TimeSpent!$C$2:$C$3743,TimeSpent!$A$2:$A$3743,A15,TimeSpent!$F$2:$F$3743,"Sick Leave"),"")</f>
        <v>0</v>
      </c>
      <c r="Z15" s="77">
        <f>IF(A15&lt;&gt;"",SUMIFS(TimeSpent!$C$2:$C$3743,TimeSpent!$A$2:$A$3743,A15,TimeSpent!$F$2:$F$3743,"Admin"),"")</f>
        <v>49.75</v>
      </c>
      <c r="AA15" s="59">
        <f t="shared" si="7"/>
        <v>7.8125E-3</v>
      </c>
      <c r="AB15" s="51">
        <f t="shared" si="8"/>
        <v>2.8645833333333332E-2</v>
      </c>
      <c r="AC15" s="51">
        <f t="shared" si="9"/>
        <v>0</v>
      </c>
      <c r="AD15" s="51">
        <f t="shared" si="10"/>
        <v>0.13020833333333334</v>
      </c>
      <c r="AE15" s="51">
        <f t="shared" si="11"/>
        <v>0</v>
      </c>
      <c r="AF15" s="51">
        <f t="shared" si="12"/>
        <v>0</v>
      </c>
      <c r="AG15" s="51">
        <f t="shared" si="13"/>
        <v>0</v>
      </c>
      <c r="AH15" s="51">
        <f t="shared" si="14"/>
        <v>4.6875E-2</v>
      </c>
      <c r="AI15" s="51">
        <f t="shared" si="15"/>
        <v>0</v>
      </c>
      <c r="AJ15" s="51">
        <f t="shared" si="16"/>
        <v>0</v>
      </c>
      <c r="AK15" s="51">
        <f t="shared" si="17"/>
        <v>0</v>
      </c>
      <c r="AL15" s="59">
        <f t="shared" si="18"/>
        <v>0</v>
      </c>
      <c r="AM15" s="59">
        <f t="shared" si="19"/>
        <v>1.5625E-2</v>
      </c>
      <c r="AN15" s="51">
        <f t="shared" si="20"/>
        <v>0</v>
      </c>
      <c r="AO15" s="51">
        <f t="shared" si="21"/>
        <v>0</v>
      </c>
      <c r="AP15" s="51">
        <f t="shared" si="22"/>
        <v>0</v>
      </c>
      <c r="AQ15" s="51">
        <f t="shared" si="23"/>
        <v>0</v>
      </c>
      <c r="AR15" s="52">
        <f t="shared" si="24"/>
        <v>0.25911458333333331</v>
      </c>
    </row>
    <row r="16" spans="1:44" x14ac:dyDescent="0.25">
      <c r="A16" s="42" t="str">
        <f>IF(Users!A15&lt;&gt;"",Users!A15,"")</f>
        <v>CZ011873</v>
      </c>
      <c r="B16" s="1" t="str">
        <f>IF(Users!B15&lt;&gt;"",Users!B15,"")</f>
        <v>Cvrček Josef</v>
      </c>
      <c r="C16" s="1">
        <f>IF(Utilization!C16&lt;&gt;"",Utilization!C16,"")</f>
        <v>192</v>
      </c>
      <c r="D16" s="71">
        <f>IF(A16&lt;&gt;"",SUMIFS(TimeSpent!$C$2:$C$3743,TimeSpent!$O$2:$O$3743,"Yes",TimeSpent!$A$2:$A$3743,A16),"")</f>
        <v>85.166666666666657</v>
      </c>
      <c r="E16" s="71">
        <f>IF(A16&lt;&gt;"",SUMIFS(TimeSpent!$C$2:$C$3743,TimeSpent!$O$2:$O$3743,"No",TimeSpent!$A$2:$A$3743,A16),"")</f>
        <v>15.083333333333321</v>
      </c>
      <c r="F16" s="71">
        <f t="shared" si="4"/>
        <v>100.24999999999997</v>
      </c>
      <c r="G16" s="51">
        <f t="shared" si="5"/>
        <v>0.44357638888888884</v>
      </c>
      <c r="H16" s="52">
        <f t="shared" si="6"/>
        <v>7.8559027777777721E-2</v>
      </c>
      <c r="I16" s="76">
        <f>IF(A16&lt;&gt;"",SUMIFS(TimeSpent!$C$2:$C$3743,TimeSpent!$A$2:$A$3743,A16,TimeSpent!$F$2:$F$3743,"Project Management"),"")</f>
        <v>3.5833333333333321</v>
      </c>
      <c r="J16" s="71">
        <f>IF(A16&lt;&gt;"",SUMIFS(TimeSpent!$C$2:$C$3743,TimeSpent!$A$2:$A$3743,A16,TimeSpent!$F$2:$F$3743,"Analysis"),"")</f>
        <v>0</v>
      </c>
      <c r="K16" s="71">
        <f>IF(A16&lt;&gt;"",SUMIFS(TimeSpent!$C$2:$C$3743,TimeSpent!$A$2:$A$3743,A16,TimeSpent!$F$2:$F$3743,"Design"),"")</f>
        <v>0</v>
      </c>
      <c r="L16" s="71">
        <f>IF(A16&lt;&gt;"",SUMIFS(TimeSpent!$C$2:$C$3743,TimeSpent!$A$2:$A$3743,A16,TimeSpent!$F$2:$F$3743,"Consultancy"),"")</f>
        <v>73.833333333333343</v>
      </c>
      <c r="M16" s="71">
        <f>IF(A16&lt;&gt;"",SUMIFS(TimeSpent!$C$2:$C$3743,TimeSpent!$A$2:$A$3743,A16,TimeSpent!$F$2:$F$3743,"Development (programming)"),"")</f>
        <v>0</v>
      </c>
      <c r="N16" s="71">
        <f>IF(A16&lt;&gt;"",SUMIFS(TimeSpent!$C$2:$C$3743,TimeSpent!$A$2:$A$3743,A16,TimeSpent!$F$2:$F$3743,"User Training"),"")</f>
        <v>0</v>
      </c>
      <c r="O16" s="71">
        <f>IF(A16&lt;&gt;"",SUMIFS(TimeSpent!$C$2:$C$3743,TimeSpent!$A$2:$A$3743,A16,TimeSpent!$F$2:$F$3743,"Technical Support"),"")</f>
        <v>0</v>
      </c>
      <c r="P16" s="71">
        <f>IF(A16&lt;&gt;"",SUMIFS(TimeSpent!$C$2:$C$3743,TimeSpent!$A$2:$A$3743,A16,TimeSpent!$F$2:$F$3743,"Testing"),"")</f>
        <v>7.75</v>
      </c>
      <c r="Q16" s="71">
        <f>IF(A16&lt;&gt;"",SUMIFS(TimeSpent!$C$2:$C$3743,TimeSpent!$A$2:$A$3743,A16,TimeSpent!$F$2:$F$3743,"Parametrization"),"")</f>
        <v>0</v>
      </c>
      <c r="R16" s="71">
        <f>IF(A16&lt;&gt;"",SUMIFS(TimeSpent!$C$2:$C$3743,TimeSpent!$A$2:$A$3743,A16,TimeSpent!$F$2:$F$3743,"Data Migration"),"")</f>
        <v>0</v>
      </c>
      <c r="S16" s="71">
        <f>IF(A16&lt;&gt;"",SUMIFS(TimeSpent!$C$2:$C$3743,TimeSpent!$A$2:$A$3743,A16,TimeSpent!$F$2:$F$3743,"Travel Time (Project)"),"")</f>
        <v>0</v>
      </c>
      <c r="T16" s="71">
        <f>IF(A16&lt;&gt;"",SUMIFS(TimeSpent!$C$2:$C$3743,TimeSpent!$A$2:$A$3743,A16,TimeSpent!$F$2:$F$3743,"Travel Time (Other)"),"")</f>
        <v>0</v>
      </c>
      <c r="U16" s="71">
        <f>IF(A16&lt;&gt;"",SUMIFS(TimeSpent!$C$2:$C$3743,TimeSpent!$A$2:$A$3743,A16,TimeSpent!$F$2:$F$3743,"Training"),"")</f>
        <v>0</v>
      </c>
      <c r="V16" s="71">
        <f>IF(A16&lt;&gt;"",SUMIFS(TimeSpent!$C$2:$C$3743,TimeSpent!$A$2:$A$3743,A16,TimeSpent!$F$2:$F$3743,"Conference and Training Lead"),"")</f>
        <v>0</v>
      </c>
      <c r="W16" s="71">
        <f>IF(A16&lt;&gt;"",SUMIFS(TimeSpent!$C$2:$C$3743,TimeSpent!$A$2:$A$3743,A16,TimeSpent!$F$2:$F$3743,"Vacation"),"")</f>
        <v>0</v>
      </c>
      <c r="X16" s="71">
        <f>IF(A16&lt;&gt;"",SUMIFS(TimeSpent!$C$2:$C$3743,TimeSpent!$A$2:$A$3743,A16,TimeSpent!$F$2:$F$3743,"Illness"),"")</f>
        <v>0</v>
      </c>
      <c r="Y16" s="71">
        <f>IF(A16&lt;&gt;"",SUMIFS(TimeSpent!$C$2:$C$3743,TimeSpent!$A$2:$A$3743,A16,TimeSpent!$F$2:$F$3743,"Sick Leave"),"")</f>
        <v>0</v>
      </c>
      <c r="Z16" s="77">
        <f>IF(A16&lt;&gt;"",SUMIFS(TimeSpent!$C$2:$C$3743,TimeSpent!$A$2:$A$3743,A16,TimeSpent!$F$2:$F$3743,"Admin"),"")</f>
        <v>15.083333333333321</v>
      </c>
      <c r="AA16" s="59">
        <f t="shared" si="7"/>
        <v>1.8663194444444437E-2</v>
      </c>
      <c r="AB16" s="51">
        <f t="shared" si="8"/>
        <v>0</v>
      </c>
      <c r="AC16" s="51">
        <f t="shared" si="9"/>
        <v>0</v>
      </c>
      <c r="AD16" s="51">
        <f t="shared" si="10"/>
        <v>0.38454861111111116</v>
      </c>
      <c r="AE16" s="51">
        <f t="shared" si="11"/>
        <v>0</v>
      </c>
      <c r="AF16" s="51">
        <f t="shared" si="12"/>
        <v>0</v>
      </c>
      <c r="AG16" s="51">
        <f t="shared" si="13"/>
        <v>0</v>
      </c>
      <c r="AH16" s="51">
        <f t="shared" si="14"/>
        <v>4.0364583333333336E-2</v>
      </c>
      <c r="AI16" s="51">
        <f t="shared" si="15"/>
        <v>0</v>
      </c>
      <c r="AJ16" s="51">
        <f t="shared" si="16"/>
        <v>0</v>
      </c>
      <c r="AK16" s="51">
        <f t="shared" si="17"/>
        <v>0</v>
      </c>
      <c r="AL16" s="59">
        <f t="shared" si="18"/>
        <v>0</v>
      </c>
      <c r="AM16" s="59">
        <f t="shared" si="19"/>
        <v>0</v>
      </c>
      <c r="AN16" s="51">
        <f t="shared" si="20"/>
        <v>0</v>
      </c>
      <c r="AO16" s="51">
        <f t="shared" si="21"/>
        <v>0</v>
      </c>
      <c r="AP16" s="51">
        <f t="shared" si="22"/>
        <v>0</v>
      </c>
      <c r="AQ16" s="51">
        <f t="shared" si="23"/>
        <v>0</v>
      </c>
      <c r="AR16" s="52">
        <f t="shared" si="24"/>
        <v>7.8559027777777721E-2</v>
      </c>
    </row>
    <row r="17" spans="1:44" x14ac:dyDescent="0.25">
      <c r="A17" s="42" t="str">
        <f>IF(Users!A16&lt;&gt;"",Users!A16,"")</f>
        <v>CZ012505</v>
      </c>
      <c r="B17" s="1" t="str">
        <f>IF(Users!B16&lt;&gt;"",Users!B16,"")</f>
        <v>Novotný Jan</v>
      </c>
      <c r="C17" s="1">
        <f>IF(Utilization!C17&lt;&gt;"",Utilization!C17,"")</f>
        <v>192</v>
      </c>
      <c r="D17" s="71">
        <f>IF(A17&lt;&gt;"",SUMIFS(TimeSpent!$C$2:$C$3743,TimeSpent!$O$2:$O$3743,"Yes",TimeSpent!$A$2:$A$3743,A17),"")</f>
        <v>0</v>
      </c>
      <c r="E17" s="71">
        <f>IF(A17&lt;&gt;"",SUMIFS(TimeSpent!$C$2:$C$3743,TimeSpent!$O$2:$O$3743,"No",TimeSpent!$A$2:$A$3743,A17),"")</f>
        <v>0</v>
      </c>
      <c r="F17" s="71">
        <f t="shared" si="4"/>
        <v>0</v>
      </c>
      <c r="G17" s="51">
        <f t="shared" si="5"/>
        <v>0</v>
      </c>
      <c r="H17" s="52">
        <f t="shared" si="6"/>
        <v>0</v>
      </c>
      <c r="I17" s="76">
        <f>IF(A17&lt;&gt;"",SUMIFS(TimeSpent!$C$2:$C$3743,TimeSpent!$A$2:$A$3743,A17,TimeSpent!$F$2:$F$3743,"Project Management"),"")</f>
        <v>0</v>
      </c>
      <c r="J17" s="71">
        <f>IF(A17&lt;&gt;"",SUMIFS(TimeSpent!$C$2:$C$3743,TimeSpent!$A$2:$A$3743,A17,TimeSpent!$F$2:$F$3743,"Analysis"),"")</f>
        <v>0</v>
      </c>
      <c r="K17" s="71">
        <f>IF(A17&lt;&gt;"",SUMIFS(TimeSpent!$C$2:$C$3743,TimeSpent!$A$2:$A$3743,A17,TimeSpent!$F$2:$F$3743,"Design"),"")</f>
        <v>0</v>
      </c>
      <c r="L17" s="71">
        <f>IF(A17&lt;&gt;"",SUMIFS(TimeSpent!$C$2:$C$3743,TimeSpent!$A$2:$A$3743,A17,TimeSpent!$F$2:$F$3743,"Consultancy"),"")</f>
        <v>0</v>
      </c>
      <c r="M17" s="71">
        <f>IF(A17&lt;&gt;"",SUMIFS(TimeSpent!$C$2:$C$3743,TimeSpent!$A$2:$A$3743,A17,TimeSpent!$F$2:$F$3743,"Development (programming)"),"")</f>
        <v>0</v>
      </c>
      <c r="N17" s="71">
        <f>IF(A17&lt;&gt;"",SUMIFS(TimeSpent!$C$2:$C$3743,TimeSpent!$A$2:$A$3743,A17,TimeSpent!$F$2:$F$3743,"User Training"),"")</f>
        <v>0</v>
      </c>
      <c r="O17" s="71">
        <f>IF(A17&lt;&gt;"",SUMIFS(TimeSpent!$C$2:$C$3743,TimeSpent!$A$2:$A$3743,A17,TimeSpent!$F$2:$F$3743,"Technical Support"),"")</f>
        <v>0</v>
      </c>
      <c r="P17" s="71">
        <f>IF(A17&lt;&gt;"",SUMIFS(TimeSpent!$C$2:$C$3743,TimeSpent!$A$2:$A$3743,A17,TimeSpent!$F$2:$F$3743,"Testing"),"")</f>
        <v>0</v>
      </c>
      <c r="Q17" s="71">
        <f>IF(A17&lt;&gt;"",SUMIFS(TimeSpent!$C$2:$C$3743,TimeSpent!$A$2:$A$3743,A17,TimeSpent!$F$2:$F$3743,"Parametrization"),"")</f>
        <v>0</v>
      </c>
      <c r="R17" s="71">
        <f>IF(A17&lt;&gt;"",SUMIFS(TimeSpent!$C$2:$C$3743,TimeSpent!$A$2:$A$3743,A17,TimeSpent!$F$2:$F$3743,"Data Migration"),"")</f>
        <v>0</v>
      </c>
      <c r="S17" s="71">
        <f>IF(A17&lt;&gt;"",SUMIFS(TimeSpent!$C$2:$C$3743,TimeSpent!$A$2:$A$3743,A17,TimeSpent!$F$2:$F$3743,"Travel Time (Project)"),"")</f>
        <v>0</v>
      </c>
      <c r="T17" s="71">
        <f>IF(A17&lt;&gt;"",SUMIFS(TimeSpent!$C$2:$C$3743,TimeSpent!$A$2:$A$3743,A17,TimeSpent!$F$2:$F$3743,"Travel Time (Other)"),"")</f>
        <v>0</v>
      </c>
      <c r="U17" s="71">
        <f>IF(A17&lt;&gt;"",SUMIFS(TimeSpent!$C$2:$C$3743,TimeSpent!$A$2:$A$3743,A17,TimeSpent!$F$2:$F$3743,"Training"),"")</f>
        <v>0</v>
      </c>
      <c r="V17" s="71">
        <f>IF(A17&lt;&gt;"",SUMIFS(TimeSpent!$C$2:$C$3743,TimeSpent!$A$2:$A$3743,A17,TimeSpent!$F$2:$F$3743,"Conference and Training Lead"),"")</f>
        <v>0</v>
      </c>
      <c r="W17" s="71">
        <f>IF(A17&lt;&gt;"",SUMIFS(TimeSpent!$C$2:$C$3743,TimeSpent!$A$2:$A$3743,A17,TimeSpent!$F$2:$F$3743,"Vacation"),"")</f>
        <v>0</v>
      </c>
      <c r="X17" s="71">
        <f>IF(A17&lt;&gt;"",SUMIFS(TimeSpent!$C$2:$C$3743,TimeSpent!$A$2:$A$3743,A17,TimeSpent!$F$2:$F$3743,"Illness"),"")</f>
        <v>0</v>
      </c>
      <c r="Y17" s="71">
        <f>IF(A17&lt;&gt;"",SUMIFS(TimeSpent!$C$2:$C$3743,TimeSpent!$A$2:$A$3743,A17,TimeSpent!$F$2:$F$3743,"Sick Leave"),"")</f>
        <v>0</v>
      </c>
      <c r="Z17" s="77">
        <f>IF(A17&lt;&gt;"",SUMIFS(TimeSpent!$C$2:$C$3743,TimeSpent!$A$2:$A$3743,A17,TimeSpent!$F$2:$F$3743,"Admin"),"")</f>
        <v>0</v>
      </c>
      <c r="AA17" s="59" t="str">
        <f t="shared" si="7"/>
        <v/>
      </c>
      <c r="AB17" s="51" t="str">
        <f t="shared" si="8"/>
        <v/>
      </c>
      <c r="AC17" s="51" t="str">
        <f t="shared" si="9"/>
        <v/>
      </c>
      <c r="AD17" s="51" t="str">
        <f t="shared" si="10"/>
        <v/>
      </c>
      <c r="AE17" s="51" t="str">
        <f t="shared" si="11"/>
        <v/>
      </c>
      <c r="AF17" s="51" t="str">
        <f t="shared" si="12"/>
        <v/>
      </c>
      <c r="AG17" s="51" t="str">
        <f t="shared" si="13"/>
        <v/>
      </c>
      <c r="AH17" s="51" t="str">
        <f t="shared" si="14"/>
        <v/>
      </c>
      <c r="AI17" s="51" t="str">
        <f t="shared" si="15"/>
        <v/>
      </c>
      <c r="AJ17" s="51" t="str">
        <f t="shared" si="16"/>
        <v/>
      </c>
      <c r="AK17" s="51" t="str">
        <f t="shared" si="17"/>
        <v/>
      </c>
      <c r="AL17" s="59" t="str">
        <f t="shared" si="18"/>
        <v/>
      </c>
      <c r="AM17" s="59" t="str">
        <f t="shared" si="19"/>
        <v/>
      </c>
      <c r="AN17" s="51" t="str">
        <f t="shared" si="20"/>
        <v/>
      </c>
      <c r="AO17" s="51" t="str">
        <f t="shared" si="21"/>
        <v/>
      </c>
      <c r="AP17" s="51" t="str">
        <f t="shared" si="22"/>
        <v/>
      </c>
      <c r="AQ17" s="51" t="str">
        <f t="shared" si="23"/>
        <v/>
      </c>
      <c r="AR17" s="52" t="str">
        <f t="shared" si="24"/>
        <v/>
      </c>
    </row>
    <row r="18" spans="1:44" x14ac:dyDescent="0.25">
      <c r="A18" s="42" t="str">
        <f>IF(Users!A17&lt;&gt;"",Users!A17,"")</f>
        <v>CZ010229</v>
      </c>
      <c r="B18" s="1" t="str">
        <f>IF(Users!B17&lt;&gt;"",Users!B17,"")</f>
        <v>Musiol Marek</v>
      </c>
      <c r="C18" s="1">
        <f>IF(Utilization!C18&lt;&gt;"",Utilization!C18,"")</f>
        <v>192</v>
      </c>
      <c r="D18" s="71">
        <f>IF(A18&lt;&gt;"",SUMIFS(TimeSpent!$C$2:$C$3743,TimeSpent!$O$2:$O$3743,"Yes",TimeSpent!$A$2:$A$3743,A18),"")</f>
        <v>95.999999999999972</v>
      </c>
      <c r="E18" s="71">
        <f>IF(A18&lt;&gt;"",SUMIFS(TimeSpent!$C$2:$C$3743,TimeSpent!$O$2:$O$3743,"No",TimeSpent!$A$2:$A$3743,A18),"")</f>
        <v>17.833333333333339</v>
      </c>
      <c r="F18" s="71">
        <f t="shared" si="4"/>
        <v>113.83333333333331</v>
      </c>
      <c r="G18" s="51">
        <f t="shared" si="5"/>
        <v>0.49999999999999983</v>
      </c>
      <c r="H18" s="52">
        <f t="shared" si="6"/>
        <v>9.2881944444444475E-2</v>
      </c>
      <c r="I18" s="76">
        <f>IF(A18&lt;&gt;"",SUMIFS(TimeSpent!$C$2:$C$3743,TimeSpent!$A$2:$A$3743,A18,TimeSpent!$F$2:$F$3743,"Project Management"),"")</f>
        <v>6.3333333333333339</v>
      </c>
      <c r="J18" s="71">
        <f>IF(A18&lt;&gt;"",SUMIFS(TimeSpent!$C$2:$C$3743,TimeSpent!$A$2:$A$3743,A18,TimeSpent!$F$2:$F$3743,"Analysis"),"")</f>
        <v>28.666666666666664</v>
      </c>
      <c r="K18" s="71">
        <f>IF(A18&lt;&gt;"",SUMIFS(TimeSpent!$C$2:$C$3743,TimeSpent!$A$2:$A$3743,A18,TimeSpent!$F$2:$F$3743,"Design"),"")</f>
        <v>11.833333333333334</v>
      </c>
      <c r="L18" s="71">
        <f>IF(A18&lt;&gt;"",SUMIFS(TimeSpent!$C$2:$C$3743,TimeSpent!$A$2:$A$3743,A18,TimeSpent!$F$2:$F$3743,"Consultancy"),"")</f>
        <v>3</v>
      </c>
      <c r="M18" s="71">
        <f>IF(A18&lt;&gt;"",SUMIFS(TimeSpent!$C$2:$C$3743,TimeSpent!$A$2:$A$3743,A18,TimeSpent!$F$2:$F$3743,"Development (programming)"),"")</f>
        <v>0</v>
      </c>
      <c r="N18" s="71">
        <f>IF(A18&lt;&gt;"",SUMIFS(TimeSpent!$C$2:$C$3743,TimeSpent!$A$2:$A$3743,A18,TimeSpent!$F$2:$F$3743,"User Training"),"")</f>
        <v>0</v>
      </c>
      <c r="O18" s="71">
        <f>IF(A18&lt;&gt;"",SUMIFS(TimeSpent!$C$2:$C$3743,TimeSpent!$A$2:$A$3743,A18,TimeSpent!$F$2:$F$3743,"Technical Support"),"")</f>
        <v>0.5</v>
      </c>
      <c r="P18" s="71">
        <f>IF(A18&lt;&gt;"",SUMIFS(TimeSpent!$C$2:$C$3743,TimeSpent!$A$2:$A$3743,A18,TimeSpent!$F$2:$F$3743,"Testing"),"")</f>
        <v>45.666666666666671</v>
      </c>
      <c r="Q18" s="71">
        <f>IF(A18&lt;&gt;"",SUMIFS(TimeSpent!$C$2:$C$3743,TimeSpent!$A$2:$A$3743,A18,TimeSpent!$F$2:$F$3743,"Parametrization"),"")</f>
        <v>0</v>
      </c>
      <c r="R18" s="71">
        <f>IF(A18&lt;&gt;"",SUMIFS(TimeSpent!$C$2:$C$3743,TimeSpent!$A$2:$A$3743,A18,TimeSpent!$F$2:$F$3743,"Data Migration"),"")</f>
        <v>0</v>
      </c>
      <c r="S18" s="71">
        <f>IF(A18&lt;&gt;"",SUMIFS(TimeSpent!$C$2:$C$3743,TimeSpent!$A$2:$A$3743,A18,TimeSpent!$F$2:$F$3743,"Travel Time (Project)"),"")</f>
        <v>0</v>
      </c>
      <c r="T18" s="71">
        <f>IF(A18&lt;&gt;"",SUMIFS(TimeSpent!$C$2:$C$3743,TimeSpent!$A$2:$A$3743,A18,TimeSpent!$F$2:$F$3743,"Travel Time (Other)"),"")</f>
        <v>0</v>
      </c>
      <c r="U18" s="71">
        <f>IF(A18&lt;&gt;"",SUMIFS(TimeSpent!$C$2:$C$3743,TimeSpent!$A$2:$A$3743,A18,TimeSpent!$F$2:$F$3743,"Training"),"")</f>
        <v>0</v>
      </c>
      <c r="V18" s="71">
        <f>IF(A18&lt;&gt;"",SUMIFS(TimeSpent!$C$2:$C$3743,TimeSpent!$A$2:$A$3743,A18,TimeSpent!$F$2:$F$3743,"Conference and Training Lead"),"")</f>
        <v>0</v>
      </c>
      <c r="W18" s="71">
        <f>IF(A18&lt;&gt;"",SUMIFS(TimeSpent!$C$2:$C$3743,TimeSpent!$A$2:$A$3743,A18,TimeSpent!$F$2:$F$3743,"Vacation"),"")</f>
        <v>0</v>
      </c>
      <c r="X18" s="71">
        <f>IF(A18&lt;&gt;"",SUMIFS(TimeSpent!$C$2:$C$3743,TimeSpent!$A$2:$A$3743,A18,TimeSpent!$F$2:$F$3743,"Illness"),"")</f>
        <v>0</v>
      </c>
      <c r="Y18" s="71">
        <f>IF(A18&lt;&gt;"",SUMIFS(TimeSpent!$C$2:$C$3743,TimeSpent!$A$2:$A$3743,A18,TimeSpent!$F$2:$F$3743,"Sick Leave"),"")</f>
        <v>3.5</v>
      </c>
      <c r="Z18" s="77">
        <f>IF(A18&lt;&gt;"",SUMIFS(TimeSpent!$C$2:$C$3743,TimeSpent!$A$2:$A$3743,A18,TimeSpent!$F$2:$F$3743,"Admin"),"")</f>
        <v>14.333333333333339</v>
      </c>
      <c r="AA18" s="59">
        <f t="shared" si="7"/>
        <v>3.2986111111111112E-2</v>
      </c>
      <c r="AB18" s="51">
        <f t="shared" si="8"/>
        <v>0.14930555555555555</v>
      </c>
      <c r="AC18" s="51">
        <f t="shared" si="9"/>
        <v>6.1631944444444448E-2</v>
      </c>
      <c r="AD18" s="51">
        <f t="shared" si="10"/>
        <v>1.5625E-2</v>
      </c>
      <c r="AE18" s="51">
        <f t="shared" si="11"/>
        <v>0</v>
      </c>
      <c r="AF18" s="51">
        <f t="shared" si="12"/>
        <v>0</v>
      </c>
      <c r="AG18" s="51">
        <f t="shared" si="13"/>
        <v>2.6041666666666665E-3</v>
      </c>
      <c r="AH18" s="51">
        <f t="shared" si="14"/>
        <v>0.23784722222222224</v>
      </c>
      <c r="AI18" s="51">
        <f t="shared" si="15"/>
        <v>0</v>
      </c>
      <c r="AJ18" s="51">
        <f t="shared" si="16"/>
        <v>0</v>
      </c>
      <c r="AK18" s="51">
        <f t="shared" si="17"/>
        <v>0</v>
      </c>
      <c r="AL18" s="59">
        <f t="shared" si="18"/>
        <v>0</v>
      </c>
      <c r="AM18" s="59">
        <f t="shared" si="19"/>
        <v>0</v>
      </c>
      <c r="AN18" s="51">
        <f t="shared" si="20"/>
        <v>0</v>
      </c>
      <c r="AO18" s="51">
        <f t="shared" si="21"/>
        <v>0</v>
      </c>
      <c r="AP18" s="51">
        <f t="shared" si="22"/>
        <v>0</v>
      </c>
      <c r="AQ18" s="51">
        <f t="shared" si="23"/>
        <v>1.8229166666666668E-2</v>
      </c>
      <c r="AR18" s="52">
        <f t="shared" si="24"/>
        <v>7.4652777777777804E-2</v>
      </c>
    </row>
    <row r="19" spans="1:44" x14ac:dyDescent="0.25">
      <c r="A19" s="42" t="str">
        <f>IF(Users!A18&lt;&gt;"",Users!A18,"")</f>
        <v>CZ100106</v>
      </c>
      <c r="B19" s="1" t="str">
        <f>IF(Users!B18&lt;&gt;"",Users!B18,"")</f>
        <v>Račoch Petr</v>
      </c>
      <c r="C19" s="1">
        <f>IF(Utilization!C19&lt;&gt;"",Utilization!C19,"")</f>
        <v>192</v>
      </c>
      <c r="D19" s="71">
        <f>IF(A19&lt;&gt;"",SUMIFS(TimeSpent!$C$2:$C$3743,TimeSpent!$O$2:$O$3743,"Yes",TimeSpent!$A$2:$A$3743,A19),"")</f>
        <v>90.5</v>
      </c>
      <c r="E19" s="71">
        <f>IF(A19&lt;&gt;"",SUMIFS(TimeSpent!$C$2:$C$3743,TimeSpent!$O$2:$O$3743,"No",TimeSpent!$A$2:$A$3743,A19),"")</f>
        <v>6.25</v>
      </c>
      <c r="F19" s="71">
        <f t="shared" si="4"/>
        <v>96.75</v>
      </c>
      <c r="G19" s="51">
        <f t="shared" si="5"/>
        <v>0.47135416666666669</v>
      </c>
      <c r="H19" s="52">
        <f t="shared" si="6"/>
        <v>3.2552083333333336E-2</v>
      </c>
      <c r="I19" s="76">
        <f>IF(A19&lt;&gt;"",SUMIFS(TimeSpent!$C$2:$C$3743,TimeSpent!$A$2:$A$3743,A19,TimeSpent!$F$2:$F$3743,"Project Management"),"")</f>
        <v>15.75</v>
      </c>
      <c r="J19" s="71">
        <f>IF(A19&lt;&gt;"",SUMIFS(TimeSpent!$C$2:$C$3743,TimeSpent!$A$2:$A$3743,A19,TimeSpent!$F$2:$F$3743,"Analysis"),"")</f>
        <v>0</v>
      </c>
      <c r="K19" s="71">
        <f>IF(A19&lt;&gt;"",SUMIFS(TimeSpent!$C$2:$C$3743,TimeSpent!$A$2:$A$3743,A19,TimeSpent!$F$2:$F$3743,"Design"),"")</f>
        <v>0</v>
      </c>
      <c r="L19" s="71">
        <f>IF(A19&lt;&gt;"",SUMIFS(TimeSpent!$C$2:$C$3743,TimeSpent!$A$2:$A$3743,A19,TimeSpent!$F$2:$F$3743,"Consultancy"),"")</f>
        <v>63.25</v>
      </c>
      <c r="M19" s="71">
        <f>IF(A19&lt;&gt;"",SUMIFS(TimeSpent!$C$2:$C$3743,TimeSpent!$A$2:$A$3743,A19,TimeSpent!$F$2:$F$3743,"Development (programming)"),"")</f>
        <v>0</v>
      </c>
      <c r="N19" s="71">
        <f>IF(A19&lt;&gt;"",SUMIFS(TimeSpent!$C$2:$C$3743,TimeSpent!$A$2:$A$3743,A19,TimeSpent!$F$2:$F$3743,"User Training"),"")</f>
        <v>0</v>
      </c>
      <c r="O19" s="71">
        <f>IF(A19&lt;&gt;"",SUMIFS(TimeSpent!$C$2:$C$3743,TimeSpent!$A$2:$A$3743,A19,TimeSpent!$F$2:$F$3743,"Technical Support"),"")</f>
        <v>0</v>
      </c>
      <c r="P19" s="71">
        <f>IF(A19&lt;&gt;"",SUMIFS(TimeSpent!$C$2:$C$3743,TimeSpent!$A$2:$A$3743,A19,TimeSpent!$F$2:$F$3743,"Testing"),"")</f>
        <v>10.5</v>
      </c>
      <c r="Q19" s="71">
        <f>IF(A19&lt;&gt;"",SUMIFS(TimeSpent!$C$2:$C$3743,TimeSpent!$A$2:$A$3743,A19,TimeSpent!$F$2:$F$3743,"Parametrization"),"")</f>
        <v>0</v>
      </c>
      <c r="R19" s="71">
        <f>IF(A19&lt;&gt;"",SUMIFS(TimeSpent!$C$2:$C$3743,TimeSpent!$A$2:$A$3743,A19,TimeSpent!$F$2:$F$3743,"Data Migration"),"")</f>
        <v>1</v>
      </c>
      <c r="S19" s="71">
        <f>IF(A19&lt;&gt;"",SUMIFS(TimeSpent!$C$2:$C$3743,TimeSpent!$A$2:$A$3743,A19,TimeSpent!$F$2:$F$3743,"Travel Time (Project)"),"")</f>
        <v>0</v>
      </c>
      <c r="T19" s="71">
        <f>IF(A19&lt;&gt;"",SUMIFS(TimeSpent!$C$2:$C$3743,TimeSpent!$A$2:$A$3743,A19,TimeSpent!$F$2:$F$3743,"Travel Time (Other)"),"")</f>
        <v>0</v>
      </c>
      <c r="U19" s="71">
        <f>IF(A19&lt;&gt;"",SUMIFS(TimeSpent!$C$2:$C$3743,TimeSpent!$A$2:$A$3743,A19,TimeSpent!$F$2:$F$3743,"Training"),"")</f>
        <v>0</v>
      </c>
      <c r="V19" s="71">
        <f>IF(A19&lt;&gt;"",SUMIFS(TimeSpent!$C$2:$C$3743,TimeSpent!$A$2:$A$3743,A19,TimeSpent!$F$2:$F$3743,"Conference and Training Lead"),"")</f>
        <v>0</v>
      </c>
      <c r="W19" s="71">
        <f>IF(A19&lt;&gt;"",SUMIFS(TimeSpent!$C$2:$C$3743,TimeSpent!$A$2:$A$3743,A19,TimeSpent!$F$2:$F$3743,"Vacation"),"")</f>
        <v>0</v>
      </c>
      <c r="X19" s="71">
        <f>IF(A19&lt;&gt;"",SUMIFS(TimeSpent!$C$2:$C$3743,TimeSpent!$A$2:$A$3743,A19,TimeSpent!$F$2:$F$3743,"Illness"),"")</f>
        <v>0</v>
      </c>
      <c r="Y19" s="71">
        <f>IF(A19&lt;&gt;"",SUMIFS(TimeSpent!$C$2:$C$3743,TimeSpent!$A$2:$A$3743,A19,TimeSpent!$F$2:$F$3743,"Sick Leave"),"")</f>
        <v>0</v>
      </c>
      <c r="Z19" s="77">
        <f>IF(A19&lt;&gt;"",SUMIFS(TimeSpent!$C$2:$C$3743,TimeSpent!$A$2:$A$3743,A19,TimeSpent!$F$2:$F$3743,"Admin"),"")</f>
        <v>6.25</v>
      </c>
      <c r="AA19" s="59">
        <f t="shared" si="7"/>
        <v>8.203125E-2</v>
      </c>
      <c r="AB19" s="51">
        <f t="shared" si="8"/>
        <v>0</v>
      </c>
      <c r="AC19" s="51">
        <f t="shared" si="9"/>
        <v>0</v>
      </c>
      <c r="AD19" s="51">
        <f t="shared" si="10"/>
        <v>0.32942708333333331</v>
      </c>
      <c r="AE19" s="51">
        <f t="shared" si="11"/>
        <v>0</v>
      </c>
      <c r="AF19" s="51">
        <f t="shared" si="12"/>
        <v>0</v>
      </c>
      <c r="AG19" s="51">
        <f t="shared" si="13"/>
        <v>0</v>
      </c>
      <c r="AH19" s="51">
        <f t="shared" si="14"/>
        <v>5.46875E-2</v>
      </c>
      <c r="AI19" s="51">
        <f t="shared" si="15"/>
        <v>0</v>
      </c>
      <c r="AJ19" s="51">
        <f t="shared" si="16"/>
        <v>5.208333333333333E-3</v>
      </c>
      <c r="AK19" s="51">
        <f t="shared" si="17"/>
        <v>0</v>
      </c>
      <c r="AL19" s="59">
        <f t="shared" si="18"/>
        <v>0</v>
      </c>
      <c r="AM19" s="59">
        <f t="shared" si="19"/>
        <v>0</v>
      </c>
      <c r="AN19" s="51">
        <f t="shared" si="20"/>
        <v>0</v>
      </c>
      <c r="AO19" s="51">
        <f t="shared" si="21"/>
        <v>0</v>
      </c>
      <c r="AP19" s="51">
        <f t="shared" si="22"/>
        <v>0</v>
      </c>
      <c r="AQ19" s="51">
        <f t="shared" si="23"/>
        <v>0</v>
      </c>
      <c r="AR19" s="52">
        <f t="shared" si="24"/>
        <v>3.2552083333333336E-2</v>
      </c>
    </row>
    <row r="20" spans="1:44" x14ac:dyDescent="0.25">
      <c r="A20" s="42" t="str">
        <f>IF(Users!A19&lt;&gt;"",Users!A19,"")</f>
        <v>CZ100450</v>
      </c>
      <c r="B20" s="1" t="str">
        <f>IF(Users!B19&lt;&gt;"",Users!B19,"")</f>
        <v>Kozubíková Anežka</v>
      </c>
      <c r="C20" s="1">
        <f>IF(Utilization!C20&lt;&gt;"",Utilization!C20,"")</f>
        <v>192</v>
      </c>
      <c r="D20" s="71">
        <f>IF(A20&lt;&gt;"",SUMIFS(TimeSpent!$C$2:$C$3743,TimeSpent!$O$2:$O$3743,"Yes",TimeSpent!$A$2:$A$3743,A20),"")</f>
        <v>0</v>
      </c>
      <c r="E20" s="71">
        <f>IF(A20&lt;&gt;"",SUMIFS(TimeSpent!$C$2:$C$3743,TimeSpent!$O$2:$O$3743,"No",TimeSpent!$A$2:$A$3743,A20),"")</f>
        <v>0</v>
      </c>
      <c r="F20" s="71">
        <f t="shared" si="4"/>
        <v>0</v>
      </c>
      <c r="G20" s="51">
        <f t="shared" si="5"/>
        <v>0</v>
      </c>
      <c r="H20" s="52">
        <f t="shared" si="6"/>
        <v>0</v>
      </c>
      <c r="I20" s="76">
        <f>IF(A20&lt;&gt;"",SUMIFS(TimeSpent!$C$2:$C$3743,TimeSpent!$A$2:$A$3743,A20,TimeSpent!$F$2:$F$3743,"Project Management"),"")</f>
        <v>0</v>
      </c>
      <c r="J20" s="71">
        <f>IF(A20&lt;&gt;"",SUMIFS(TimeSpent!$C$2:$C$3743,TimeSpent!$A$2:$A$3743,A20,TimeSpent!$F$2:$F$3743,"Analysis"),"")</f>
        <v>0</v>
      </c>
      <c r="K20" s="71">
        <f>IF(A20&lt;&gt;"",SUMIFS(TimeSpent!$C$2:$C$3743,TimeSpent!$A$2:$A$3743,A20,TimeSpent!$F$2:$F$3743,"Design"),"")</f>
        <v>0</v>
      </c>
      <c r="L20" s="71">
        <f>IF(A20&lt;&gt;"",SUMIFS(TimeSpent!$C$2:$C$3743,TimeSpent!$A$2:$A$3743,A20,TimeSpent!$F$2:$F$3743,"Consultancy"),"")</f>
        <v>0</v>
      </c>
      <c r="M20" s="71">
        <f>IF(A20&lt;&gt;"",SUMIFS(TimeSpent!$C$2:$C$3743,TimeSpent!$A$2:$A$3743,A20,TimeSpent!$F$2:$F$3743,"Development (programming)"),"")</f>
        <v>0</v>
      </c>
      <c r="N20" s="71">
        <f>IF(A20&lt;&gt;"",SUMIFS(TimeSpent!$C$2:$C$3743,TimeSpent!$A$2:$A$3743,A20,TimeSpent!$F$2:$F$3743,"User Training"),"")</f>
        <v>0</v>
      </c>
      <c r="O20" s="71">
        <f>IF(A20&lt;&gt;"",SUMIFS(TimeSpent!$C$2:$C$3743,TimeSpent!$A$2:$A$3743,A20,TimeSpent!$F$2:$F$3743,"Technical Support"),"")</f>
        <v>0</v>
      </c>
      <c r="P20" s="71">
        <f>IF(A20&lt;&gt;"",SUMIFS(TimeSpent!$C$2:$C$3743,TimeSpent!$A$2:$A$3743,A20,TimeSpent!$F$2:$F$3743,"Testing"),"")</f>
        <v>0</v>
      </c>
      <c r="Q20" s="71">
        <f>IF(A20&lt;&gt;"",SUMIFS(TimeSpent!$C$2:$C$3743,TimeSpent!$A$2:$A$3743,A20,TimeSpent!$F$2:$F$3743,"Parametrization"),"")</f>
        <v>0</v>
      </c>
      <c r="R20" s="71">
        <f>IF(A20&lt;&gt;"",SUMIFS(TimeSpent!$C$2:$C$3743,TimeSpent!$A$2:$A$3743,A20,TimeSpent!$F$2:$F$3743,"Data Migration"),"")</f>
        <v>0</v>
      </c>
      <c r="S20" s="71">
        <f>IF(A20&lt;&gt;"",SUMIFS(TimeSpent!$C$2:$C$3743,TimeSpent!$A$2:$A$3743,A20,TimeSpent!$F$2:$F$3743,"Travel Time (Project)"),"")</f>
        <v>0</v>
      </c>
      <c r="T20" s="71">
        <f>IF(A20&lt;&gt;"",SUMIFS(TimeSpent!$C$2:$C$3743,TimeSpent!$A$2:$A$3743,A20,TimeSpent!$F$2:$F$3743,"Travel Time (Other)"),"")</f>
        <v>0</v>
      </c>
      <c r="U20" s="71">
        <f>IF(A20&lt;&gt;"",SUMIFS(TimeSpent!$C$2:$C$3743,TimeSpent!$A$2:$A$3743,A20,TimeSpent!$F$2:$F$3743,"Training"),"")</f>
        <v>0</v>
      </c>
      <c r="V20" s="71">
        <f>IF(A20&lt;&gt;"",SUMIFS(TimeSpent!$C$2:$C$3743,TimeSpent!$A$2:$A$3743,A20,TimeSpent!$F$2:$F$3743,"Conference and Training Lead"),"")</f>
        <v>0</v>
      </c>
      <c r="W20" s="71">
        <f>IF(A20&lt;&gt;"",SUMIFS(TimeSpent!$C$2:$C$3743,TimeSpent!$A$2:$A$3743,A20,TimeSpent!$F$2:$F$3743,"Vacation"),"")</f>
        <v>0</v>
      </c>
      <c r="X20" s="71">
        <f>IF(A20&lt;&gt;"",SUMIFS(TimeSpent!$C$2:$C$3743,TimeSpent!$A$2:$A$3743,A20,TimeSpent!$F$2:$F$3743,"Illness"),"")</f>
        <v>0</v>
      </c>
      <c r="Y20" s="71">
        <f>IF(A20&lt;&gt;"",SUMIFS(TimeSpent!$C$2:$C$3743,TimeSpent!$A$2:$A$3743,A20,TimeSpent!$F$2:$F$3743,"Sick Leave"),"")</f>
        <v>0</v>
      </c>
      <c r="Z20" s="77">
        <f>IF(A20&lt;&gt;"",SUMIFS(TimeSpent!$C$2:$C$3743,TimeSpent!$A$2:$A$3743,A20,TimeSpent!$F$2:$F$3743,"Admin"),"")</f>
        <v>0</v>
      </c>
      <c r="AA20" s="59" t="str">
        <f t="shared" si="7"/>
        <v/>
      </c>
      <c r="AB20" s="51" t="str">
        <f t="shared" si="8"/>
        <v/>
      </c>
      <c r="AC20" s="51" t="str">
        <f t="shared" si="9"/>
        <v/>
      </c>
      <c r="AD20" s="51" t="str">
        <f t="shared" si="10"/>
        <v/>
      </c>
      <c r="AE20" s="51" t="str">
        <f t="shared" si="11"/>
        <v/>
      </c>
      <c r="AF20" s="51" t="str">
        <f t="shared" si="12"/>
        <v/>
      </c>
      <c r="AG20" s="51" t="str">
        <f t="shared" si="13"/>
        <v/>
      </c>
      <c r="AH20" s="51" t="str">
        <f t="shared" si="14"/>
        <v/>
      </c>
      <c r="AI20" s="51" t="str">
        <f t="shared" si="15"/>
        <v/>
      </c>
      <c r="AJ20" s="51" t="str">
        <f t="shared" si="16"/>
        <v/>
      </c>
      <c r="AK20" s="51" t="str">
        <f t="shared" si="17"/>
        <v/>
      </c>
      <c r="AL20" s="59" t="str">
        <f t="shared" si="18"/>
        <v/>
      </c>
      <c r="AM20" s="59" t="str">
        <f t="shared" si="19"/>
        <v/>
      </c>
      <c r="AN20" s="51" t="str">
        <f t="shared" si="20"/>
        <v/>
      </c>
      <c r="AO20" s="51" t="str">
        <f t="shared" si="21"/>
        <v/>
      </c>
      <c r="AP20" s="51" t="str">
        <f t="shared" si="22"/>
        <v/>
      </c>
      <c r="AQ20" s="51" t="str">
        <f t="shared" si="23"/>
        <v/>
      </c>
      <c r="AR20" s="52" t="str">
        <f t="shared" si="24"/>
        <v/>
      </c>
    </row>
    <row r="21" spans="1:44" x14ac:dyDescent="0.25">
      <c r="A21" s="42" t="str">
        <f>IF(Users!A20&lt;&gt;"",Users!A20,"")</f>
        <v>CZ100489</v>
      </c>
      <c r="B21" s="1" t="str">
        <f>IF(Users!B20&lt;&gt;"",Users!B20,"")</f>
        <v>Křivánek Dominik</v>
      </c>
      <c r="C21" s="1">
        <f>IF(Utilization!C21&lt;&gt;"",Utilization!C21,"")</f>
        <v>192</v>
      </c>
      <c r="D21" s="71">
        <f>IF(A21&lt;&gt;"",SUMIFS(TimeSpent!$C$2:$C$3743,TimeSpent!$O$2:$O$3743,"Yes",TimeSpent!$A$2:$A$3743,A21),"")</f>
        <v>0</v>
      </c>
      <c r="E21" s="71">
        <f>IF(A21&lt;&gt;"",SUMIFS(TimeSpent!$C$2:$C$3743,TimeSpent!$O$2:$O$3743,"No",TimeSpent!$A$2:$A$3743,A21),"")</f>
        <v>0</v>
      </c>
      <c r="F21" s="71">
        <f t="shared" si="4"/>
        <v>0</v>
      </c>
      <c r="G21" s="51">
        <f t="shared" si="5"/>
        <v>0</v>
      </c>
      <c r="H21" s="52">
        <f t="shared" si="6"/>
        <v>0</v>
      </c>
      <c r="I21" s="76">
        <f>IF(A21&lt;&gt;"",SUMIFS(TimeSpent!$C$2:$C$3743,TimeSpent!$A$2:$A$3743,A21,TimeSpent!$F$2:$F$3743,"Project Management"),"")</f>
        <v>0</v>
      </c>
      <c r="J21" s="71">
        <f>IF(A21&lt;&gt;"",SUMIFS(TimeSpent!$C$2:$C$3743,TimeSpent!$A$2:$A$3743,A21,TimeSpent!$F$2:$F$3743,"Analysis"),"")</f>
        <v>0</v>
      </c>
      <c r="K21" s="71">
        <f>IF(A21&lt;&gt;"",SUMIFS(TimeSpent!$C$2:$C$3743,TimeSpent!$A$2:$A$3743,A21,TimeSpent!$F$2:$F$3743,"Design"),"")</f>
        <v>0</v>
      </c>
      <c r="L21" s="71">
        <f>IF(A21&lt;&gt;"",SUMIFS(TimeSpent!$C$2:$C$3743,TimeSpent!$A$2:$A$3743,A21,TimeSpent!$F$2:$F$3743,"Consultancy"),"")</f>
        <v>0</v>
      </c>
      <c r="M21" s="71">
        <f>IF(A21&lt;&gt;"",SUMIFS(TimeSpent!$C$2:$C$3743,TimeSpent!$A$2:$A$3743,A21,TimeSpent!$F$2:$F$3743,"Development (programming)"),"")</f>
        <v>0</v>
      </c>
      <c r="N21" s="71">
        <f>IF(A21&lt;&gt;"",SUMIFS(TimeSpent!$C$2:$C$3743,TimeSpent!$A$2:$A$3743,A21,TimeSpent!$F$2:$F$3743,"User Training"),"")</f>
        <v>0</v>
      </c>
      <c r="O21" s="71">
        <f>IF(A21&lt;&gt;"",SUMIFS(TimeSpent!$C$2:$C$3743,TimeSpent!$A$2:$A$3743,A21,TimeSpent!$F$2:$F$3743,"Technical Support"),"")</f>
        <v>0</v>
      </c>
      <c r="P21" s="71">
        <f>IF(A21&lt;&gt;"",SUMIFS(TimeSpent!$C$2:$C$3743,TimeSpent!$A$2:$A$3743,A21,TimeSpent!$F$2:$F$3743,"Testing"),"")</f>
        <v>0</v>
      </c>
      <c r="Q21" s="71">
        <f>IF(A21&lt;&gt;"",SUMIFS(TimeSpent!$C$2:$C$3743,TimeSpent!$A$2:$A$3743,A21,TimeSpent!$F$2:$F$3743,"Parametrization"),"")</f>
        <v>0</v>
      </c>
      <c r="R21" s="71">
        <f>IF(A21&lt;&gt;"",SUMIFS(TimeSpent!$C$2:$C$3743,TimeSpent!$A$2:$A$3743,A21,TimeSpent!$F$2:$F$3743,"Data Migration"),"")</f>
        <v>0</v>
      </c>
      <c r="S21" s="71">
        <f>IF(A21&lt;&gt;"",SUMIFS(TimeSpent!$C$2:$C$3743,TimeSpent!$A$2:$A$3743,A21,TimeSpent!$F$2:$F$3743,"Travel Time (Project)"),"")</f>
        <v>0</v>
      </c>
      <c r="T21" s="71">
        <f>IF(A21&lt;&gt;"",SUMIFS(TimeSpent!$C$2:$C$3743,TimeSpent!$A$2:$A$3743,A21,TimeSpent!$F$2:$F$3743,"Travel Time (Other)"),"")</f>
        <v>0</v>
      </c>
      <c r="U21" s="71">
        <f>IF(A21&lt;&gt;"",SUMIFS(TimeSpent!$C$2:$C$3743,TimeSpent!$A$2:$A$3743,A21,TimeSpent!$F$2:$F$3743,"Training"),"")</f>
        <v>0</v>
      </c>
      <c r="V21" s="71">
        <f>IF(A21&lt;&gt;"",SUMIFS(TimeSpent!$C$2:$C$3743,TimeSpent!$A$2:$A$3743,A21,TimeSpent!$F$2:$F$3743,"Conference and Training Lead"),"")</f>
        <v>0</v>
      </c>
      <c r="W21" s="71">
        <f>IF(A21&lt;&gt;"",SUMIFS(TimeSpent!$C$2:$C$3743,TimeSpent!$A$2:$A$3743,A21,TimeSpent!$F$2:$F$3743,"Vacation"),"")</f>
        <v>0</v>
      </c>
      <c r="X21" s="71">
        <f>IF(A21&lt;&gt;"",SUMIFS(TimeSpent!$C$2:$C$3743,TimeSpent!$A$2:$A$3743,A21,TimeSpent!$F$2:$F$3743,"Illness"),"")</f>
        <v>0</v>
      </c>
      <c r="Y21" s="71">
        <f>IF(A21&lt;&gt;"",SUMIFS(TimeSpent!$C$2:$C$3743,TimeSpent!$A$2:$A$3743,A21,TimeSpent!$F$2:$F$3743,"Sick Leave"),"")</f>
        <v>0</v>
      </c>
      <c r="Z21" s="77">
        <f>IF(A21&lt;&gt;"",SUMIFS(TimeSpent!$C$2:$C$3743,TimeSpent!$A$2:$A$3743,A21,TimeSpent!$F$2:$F$3743,"Admin"),"")</f>
        <v>0</v>
      </c>
      <c r="AA21" s="59" t="str">
        <f t="shared" si="7"/>
        <v/>
      </c>
      <c r="AB21" s="51" t="str">
        <f t="shared" si="8"/>
        <v/>
      </c>
      <c r="AC21" s="51" t="str">
        <f t="shared" si="9"/>
        <v/>
      </c>
      <c r="AD21" s="51" t="str">
        <f t="shared" si="10"/>
        <v/>
      </c>
      <c r="AE21" s="51" t="str">
        <f t="shared" si="11"/>
        <v/>
      </c>
      <c r="AF21" s="51" t="str">
        <f t="shared" si="12"/>
        <v/>
      </c>
      <c r="AG21" s="51" t="str">
        <f t="shared" si="13"/>
        <v/>
      </c>
      <c r="AH21" s="51" t="str">
        <f t="shared" si="14"/>
        <v/>
      </c>
      <c r="AI21" s="51" t="str">
        <f t="shared" si="15"/>
        <v/>
      </c>
      <c r="AJ21" s="51" t="str">
        <f t="shared" si="16"/>
        <v/>
      </c>
      <c r="AK21" s="51" t="str">
        <f t="shared" si="17"/>
        <v/>
      </c>
      <c r="AL21" s="59" t="str">
        <f t="shared" si="18"/>
        <v/>
      </c>
      <c r="AM21" s="59" t="str">
        <f t="shared" si="19"/>
        <v/>
      </c>
      <c r="AN21" s="51" t="str">
        <f t="shared" si="20"/>
        <v/>
      </c>
      <c r="AO21" s="51" t="str">
        <f t="shared" si="21"/>
        <v/>
      </c>
      <c r="AP21" s="51" t="str">
        <f t="shared" si="22"/>
        <v/>
      </c>
      <c r="AQ21" s="51" t="str">
        <f t="shared" si="23"/>
        <v/>
      </c>
      <c r="AR21" s="52" t="str">
        <f t="shared" si="24"/>
        <v/>
      </c>
    </row>
    <row r="22" spans="1:44" x14ac:dyDescent="0.25">
      <c r="A22" s="42" t="str">
        <f>IF(Users!A21&lt;&gt;"",Users!A21,"")</f>
        <v>CZ100555</v>
      </c>
      <c r="B22" s="1" t="str">
        <f>IF(Users!B21&lt;&gt;"",Users!B21,"")</f>
        <v>Tuzarová Karolína</v>
      </c>
      <c r="C22" s="1">
        <f>IF(Utilization!C22&lt;&gt;"",Utilization!C22,"")</f>
        <v>192</v>
      </c>
      <c r="D22" s="71">
        <f>IF(A22&lt;&gt;"",SUMIFS(TimeSpent!$C$2:$C$3743,TimeSpent!$O$2:$O$3743,"Yes",TimeSpent!$A$2:$A$3743,A22),"")</f>
        <v>0</v>
      </c>
      <c r="E22" s="71">
        <f>IF(A22&lt;&gt;"",SUMIFS(TimeSpent!$C$2:$C$3743,TimeSpent!$O$2:$O$3743,"No",TimeSpent!$A$2:$A$3743,A22),"")</f>
        <v>0</v>
      </c>
      <c r="F22" s="71">
        <f t="shared" si="4"/>
        <v>0</v>
      </c>
      <c r="G22" s="51">
        <f t="shared" si="5"/>
        <v>0</v>
      </c>
      <c r="H22" s="52">
        <f t="shared" si="6"/>
        <v>0</v>
      </c>
      <c r="I22" s="76">
        <f>IF(A22&lt;&gt;"",SUMIFS(TimeSpent!$C$2:$C$3743,TimeSpent!$A$2:$A$3743,A22,TimeSpent!$F$2:$F$3743,"Project Management"),"")</f>
        <v>0</v>
      </c>
      <c r="J22" s="71">
        <f>IF(A22&lt;&gt;"",SUMIFS(TimeSpent!$C$2:$C$3743,TimeSpent!$A$2:$A$3743,A22,TimeSpent!$F$2:$F$3743,"Analysis"),"")</f>
        <v>0</v>
      </c>
      <c r="K22" s="71">
        <f>IF(A22&lt;&gt;"",SUMIFS(TimeSpent!$C$2:$C$3743,TimeSpent!$A$2:$A$3743,A22,TimeSpent!$F$2:$F$3743,"Design"),"")</f>
        <v>0</v>
      </c>
      <c r="L22" s="71">
        <f>IF(A22&lt;&gt;"",SUMIFS(TimeSpent!$C$2:$C$3743,TimeSpent!$A$2:$A$3743,A22,TimeSpent!$F$2:$F$3743,"Consultancy"),"")</f>
        <v>0</v>
      </c>
      <c r="M22" s="71">
        <f>IF(A22&lt;&gt;"",SUMIFS(TimeSpent!$C$2:$C$3743,TimeSpent!$A$2:$A$3743,A22,TimeSpent!$F$2:$F$3743,"Development (programming)"),"")</f>
        <v>0</v>
      </c>
      <c r="N22" s="71">
        <f>IF(A22&lt;&gt;"",SUMIFS(TimeSpent!$C$2:$C$3743,TimeSpent!$A$2:$A$3743,A22,TimeSpent!$F$2:$F$3743,"User Training"),"")</f>
        <v>0</v>
      </c>
      <c r="O22" s="71">
        <f>IF(A22&lt;&gt;"",SUMIFS(TimeSpent!$C$2:$C$3743,TimeSpent!$A$2:$A$3743,A22,TimeSpent!$F$2:$F$3743,"Technical Support"),"")</f>
        <v>0</v>
      </c>
      <c r="P22" s="71">
        <f>IF(A22&lt;&gt;"",SUMIFS(TimeSpent!$C$2:$C$3743,TimeSpent!$A$2:$A$3743,A22,TimeSpent!$F$2:$F$3743,"Testing"),"")</f>
        <v>0</v>
      </c>
      <c r="Q22" s="71">
        <f>IF(A22&lt;&gt;"",SUMIFS(TimeSpent!$C$2:$C$3743,TimeSpent!$A$2:$A$3743,A22,TimeSpent!$F$2:$F$3743,"Parametrization"),"")</f>
        <v>0</v>
      </c>
      <c r="R22" s="71">
        <f>IF(A22&lt;&gt;"",SUMIFS(TimeSpent!$C$2:$C$3743,TimeSpent!$A$2:$A$3743,A22,TimeSpent!$F$2:$F$3743,"Data Migration"),"")</f>
        <v>0</v>
      </c>
      <c r="S22" s="71">
        <f>IF(A22&lt;&gt;"",SUMIFS(TimeSpent!$C$2:$C$3743,TimeSpent!$A$2:$A$3743,A22,TimeSpent!$F$2:$F$3743,"Travel Time (Project)"),"")</f>
        <v>0</v>
      </c>
      <c r="T22" s="71">
        <f>IF(A22&lt;&gt;"",SUMIFS(TimeSpent!$C$2:$C$3743,TimeSpent!$A$2:$A$3743,A22,TimeSpent!$F$2:$F$3743,"Travel Time (Other)"),"")</f>
        <v>0</v>
      </c>
      <c r="U22" s="71">
        <f>IF(A22&lt;&gt;"",SUMIFS(TimeSpent!$C$2:$C$3743,TimeSpent!$A$2:$A$3743,A22,TimeSpent!$F$2:$F$3743,"Training"),"")</f>
        <v>0</v>
      </c>
      <c r="V22" s="71">
        <f>IF(A22&lt;&gt;"",SUMIFS(TimeSpent!$C$2:$C$3743,TimeSpent!$A$2:$A$3743,A22,TimeSpent!$F$2:$F$3743,"Conference and Training Lead"),"")</f>
        <v>0</v>
      </c>
      <c r="W22" s="71">
        <f>IF(A22&lt;&gt;"",SUMIFS(TimeSpent!$C$2:$C$3743,TimeSpent!$A$2:$A$3743,A22,TimeSpent!$F$2:$F$3743,"Vacation"),"")</f>
        <v>0</v>
      </c>
      <c r="X22" s="71">
        <f>IF(A22&lt;&gt;"",SUMIFS(TimeSpent!$C$2:$C$3743,TimeSpent!$A$2:$A$3743,A22,TimeSpent!$F$2:$F$3743,"Illness"),"")</f>
        <v>0</v>
      </c>
      <c r="Y22" s="71">
        <f>IF(A22&lt;&gt;"",SUMIFS(TimeSpent!$C$2:$C$3743,TimeSpent!$A$2:$A$3743,A22,TimeSpent!$F$2:$F$3743,"Sick Leave"),"")</f>
        <v>0</v>
      </c>
      <c r="Z22" s="77">
        <f>IF(A22&lt;&gt;"",SUMIFS(TimeSpent!$C$2:$C$3743,TimeSpent!$A$2:$A$3743,A22,TimeSpent!$F$2:$F$3743,"Admin"),"")</f>
        <v>0</v>
      </c>
      <c r="AA22" s="59" t="str">
        <f t="shared" si="7"/>
        <v/>
      </c>
      <c r="AB22" s="51" t="str">
        <f t="shared" si="8"/>
        <v/>
      </c>
      <c r="AC22" s="51" t="str">
        <f t="shared" si="9"/>
        <v/>
      </c>
      <c r="AD22" s="51" t="str">
        <f t="shared" si="10"/>
        <v/>
      </c>
      <c r="AE22" s="51" t="str">
        <f t="shared" si="11"/>
        <v/>
      </c>
      <c r="AF22" s="51" t="str">
        <f t="shared" si="12"/>
        <v/>
      </c>
      <c r="AG22" s="51" t="str">
        <f t="shared" si="13"/>
        <v/>
      </c>
      <c r="AH22" s="51" t="str">
        <f t="shared" si="14"/>
        <v/>
      </c>
      <c r="AI22" s="51" t="str">
        <f t="shared" si="15"/>
        <v/>
      </c>
      <c r="AJ22" s="51" t="str">
        <f t="shared" si="16"/>
        <v/>
      </c>
      <c r="AK22" s="51" t="str">
        <f t="shared" si="17"/>
        <v/>
      </c>
      <c r="AL22" s="59" t="str">
        <f t="shared" si="18"/>
        <v/>
      </c>
      <c r="AM22" s="59" t="str">
        <f t="shared" si="19"/>
        <v/>
      </c>
      <c r="AN22" s="51" t="str">
        <f t="shared" si="20"/>
        <v/>
      </c>
      <c r="AO22" s="51" t="str">
        <f t="shared" si="21"/>
        <v/>
      </c>
      <c r="AP22" s="51" t="str">
        <f t="shared" si="22"/>
        <v/>
      </c>
      <c r="AQ22" s="51" t="str">
        <f t="shared" si="23"/>
        <v/>
      </c>
      <c r="AR22" s="52" t="str">
        <f t="shared" si="24"/>
        <v/>
      </c>
    </row>
    <row r="23" spans="1:44" x14ac:dyDescent="0.25">
      <c r="A23" s="42" t="str">
        <f>IF(Users!A22&lt;&gt;"",Users!A22,"")</f>
        <v>CZ100577</v>
      </c>
      <c r="B23" s="1" t="str">
        <f>IF(Users!B22&lt;&gt;"",Users!B22,"")</f>
        <v>Prokůpek Vojtěch</v>
      </c>
      <c r="C23" s="1">
        <f>IF(Utilization!C23&lt;&gt;"",Utilization!C23,"")</f>
        <v>192</v>
      </c>
      <c r="D23" s="71">
        <f>IF(A23&lt;&gt;"",SUMIFS(TimeSpent!$C$2:$C$3743,TimeSpent!$O$2:$O$3743,"Yes",TimeSpent!$A$2:$A$3743,A23),"")</f>
        <v>82.25</v>
      </c>
      <c r="E23" s="71">
        <f>IF(A23&lt;&gt;"",SUMIFS(TimeSpent!$C$2:$C$3743,TimeSpent!$O$2:$O$3743,"No",TimeSpent!$A$2:$A$3743,A23),"")</f>
        <v>29.083333333333329</v>
      </c>
      <c r="F23" s="71">
        <f t="shared" si="4"/>
        <v>111.33333333333333</v>
      </c>
      <c r="G23" s="51">
        <f t="shared" si="5"/>
        <v>0.42838541666666669</v>
      </c>
      <c r="H23" s="52">
        <f t="shared" si="6"/>
        <v>0.15147569444444442</v>
      </c>
      <c r="I23" s="76">
        <f>IF(A23&lt;&gt;"",SUMIFS(TimeSpent!$C$2:$C$3743,TimeSpent!$A$2:$A$3743,A23,TimeSpent!$F$2:$F$3743,"Project Management"),"")</f>
        <v>0</v>
      </c>
      <c r="J23" s="71">
        <f>IF(A23&lt;&gt;"",SUMIFS(TimeSpent!$C$2:$C$3743,TimeSpent!$A$2:$A$3743,A23,TimeSpent!$F$2:$F$3743,"Analysis"),"")</f>
        <v>0</v>
      </c>
      <c r="K23" s="71">
        <f>IF(A23&lt;&gt;"",SUMIFS(TimeSpent!$C$2:$C$3743,TimeSpent!$A$2:$A$3743,A23,TimeSpent!$F$2:$F$3743,"Design"),"")</f>
        <v>6.5</v>
      </c>
      <c r="L23" s="71">
        <f>IF(A23&lt;&gt;"",SUMIFS(TimeSpent!$C$2:$C$3743,TimeSpent!$A$2:$A$3743,A23,TimeSpent!$F$2:$F$3743,"Consultancy"),"")</f>
        <v>75</v>
      </c>
      <c r="M23" s="71">
        <f>IF(A23&lt;&gt;"",SUMIFS(TimeSpent!$C$2:$C$3743,TimeSpent!$A$2:$A$3743,A23,TimeSpent!$F$2:$F$3743,"Development (programming)"),"")</f>
        <v>0</v>
      </c>
      <c r="N23" s="71">
        <f>IF(A23&lt;&gt;"",SUMIFS(TimeSpent!$C$2:$C$3743,TimeSpent!$A$2:$A$3743,A23,TimeSpent!$F$2:$F$3743,"User Training"),"")</f>
        <v>0</v>
      </c>
      <c r="O23" s="71">
        <f>IF(A23&lt;&gt;"",SUMIFS(TimeSpent!$C$2:$C$3743,TimeSpent!$A$2:$A$3743,A23,TimeSpent!$F$2:$F$3743,"Technical Support"),"")</f>
        <v>0</v>
      </c>
      <c r="P23" s="71">
        <f>IF(A23&lt;&gt;"",SUMIFS(TimeSpent!$C$2:$C$3743,TimeSpent!$A$2:$A$3743,A23,TimeSpent!$F$2:$F$3743,"Testing"),"")</f>
        <v>0.75</v>
      </c>
      <c r="Q23" s="71">
        <f>IF(A23&lt;&gt;"",SUMIFS(TimeSpent!$C$2:$C$3743,TimeSpent!$A$2:$A$3743,A23,TimeSpent!$F$2:$F$3743,"Parametrization"),"")</f>
        <v>0</v>
      </c>
      <c r="R23" s="71">
        <f>IF(A23&lt;&gt;"",SUMIFS(TimeSpent!$C$2:$C$3743,TimeSpent!$A$2:$A$3743,A23,TimeSpent!$F$2:$F$3743,"Data Migration"),"")</f>
        <v>0</v>
      </c>
      <c r="S23" s="71">
        <f>IF(A23&lt;&gt;"",SUMIFS(TimeSpent!$C$2:$C$3743,TimeSpent!$A$2:$A$3743,A23,TimeSpent!$F$2:$F$3743,"Travel Time (Project)"),"")</f>
        <v>0</v>
      </c>
      <c r="T23" s="71">
        <f>IF(A23&lt;&gt;"",SUMIFS(TimeSpent!$C$2:$C$3743,TimeSpent!$A$2:$A$3743,A23,TimeSpent!$F$2:$F$3743,"Travel Time (Other)"),"")</f>
        <v>0</v>
      </c>
      <c r="U23" s="71">
        <f>IF(A23&lt;&gt;"",SUMIFS(TimeSpent!$C$2:$C$3743,TimeSpent!$A$2:$A$3743,A23,TimeSpent!$F$2:$F$3743,"Training"),"")</f>
        <v>1.5</v>
      </c>
      <c r="V23" s="71">
        <f>IF(A23&lt;&gt;"",SUMIFS(TimeSpent!$C$2:$C$3743,TimeSpent!$A$2:$A$3743,A23,TimeSpent!$F$2:$F$3743,"Conference and Training Lead"),"")</f>
        <v>0</v>
      </c>
      <c r="W23" s="71">
        <f>IF(A23&lt;&gt;"",SUMIFS(TimeSpent!$C$2:$C$3743,TimeSpent!$A$2:$A$3743,A23,TimeSpent!$F$2:$F$3743,"Vacation"),"")</f>
        <v>17</v>
      </c>
      <c r="X23" s="71">
        <f>IF(A23&lt;&gt;"",SUMIFS(TimeSpent!$C$2:$C$3743,TimeSpent!$A$2:$A$3743,A23,TimeSpent!$F$2:$F$3743,"Illness"),"")</f>
        <v>0</v>
      </c>
      <c r="Y23" s="71">
        <f>IF(A23&lt;&gt;"",SUMIFS(TimeSpent!$C$2:$C$3743,TimeSpent!$A$2:$A$3743,A23,TimeSpent!$F$2:$F$3743,"Sick Leave"),"")</f>
        <v>0</v>
      </c>
      <c r="Z23" s="77">
        <f>IF(A23&lt;&gt;"",SUMIFS(TimeSpent!$C$2:$C$3743,TimeSpent!$A$2:$A$3743,A23,TimeSpent!$F$2:$F$3743,"Admin"),"")</f>
        <v>10.583333333333332</v>
      </c>
      <c r="AA23" s="59">
        <f t="shared" si="7"/>
        <v>0</v>
      </c>
      <c r="AB23" s="51">
        <f t="shared" si="8"/>
        <v>0</v>
      </c>
      <c r="AC23" s="51">
        <f t="shared" si="9"/>
        <v>3.3854166666666664E-2</v>
      </c>
      <c r="AD23" s="51">
        <f t="shared" si="10"/>
        <v>0.390625</v>
      </c>
      <c r="AE23" s="51">
        <f t="shared" si="11"/>
        <v>0</v>
      </c>
      <c r="AF23" s="51">
        <f t="shared" si="12"/>
        <v>0</v>
      </c>
      <c r="AG23" s="51">
        <f t="shared" si="13"/>
        <v>0</v>
      </c>
      <c r="AH23" s="51">
        <f t="shared" si="14"/>
        <v>3.90625E-3</v>
      </c>
      <c r="AI23" s="51">
        <f t="shared" si="15"/>
        <v>0</v>
      </c>
      <c r="AJ23" s="51">
        <f t="shared" si="16"/>
        <v>0</v>
      </c>
      <c r="AK23" s="51">
        <f t="shared" si="17"/>
        <v>0</v>
      </c>
      <c r="AL23" s="59">
        <f t="shared" si="18"/>
        <v>0</v>
      </c>
      <c r="AM23" s="59">
        <f t="shared" si="19"/>
        <v>7.8125E-3</v>
      </c>
      <c r="AN23" s="51">
        <f t="shared" si="20"/>
        <v>0</v>
      </c>
      <c r="AO23" s="51">
        <f t="shared" si="21"/>
        <v>8.8541666666666671E-2</v>
      </c>
      <c r="AP23" s="51">
        <f t="shared" si="22"/>
        <v>0</v>
      </c>
      <c r="AQ23" s="51">
        <f t="shared" si="23"/>
        <v>0</v>
      </c>
      <c r="AR23" s="52">
        <f t="shared" si="24"/>
        <v>5.5121527777777769E-2</v>
      </c>
    </row>
    <row r="24" spans="1:44" x14ac:dyDescent="0.25">
      <c r="A24" s="42" t="str">
        <f>IF(Users!A23&lt;&gt;"",Users!A23,"")</f>
        <v>CZ100574</v>
      </c>
      <c r="B24" s="1" t="str">
        <f>IF(Users!B23&lt;&gt;"",Users!B23,"")</f>
        <v>Světinská Kateřina</v>
      </c>
      <c r="C24" s="1">
        <f>IF(Utilization!C24&lt;&gt;"",Utilization!C24,"")</f>
        <v>192</v>
      </c>
      <c r="D24" s="71">
        <f>IF(A24&lt;&gt;"",SUMIFS(TimeSpent!$C$2:$C$3743,TimeSpent!$O$2:$O$3743,"Yes",TimeSpent!$A$2:$A$3743,A24),"")</f>
        <v>82.25</v>
      </c>
      <c r="E24" s="71">
        <f>IF(A24&lt;&gt;"",SUMIFS(TimeSpent!$C$2:$C$3743,TimeSpent!$O$2:$O$3743,"No",TimeSpent!$A$2:$A$3743,A24),"")</f>
        <v>9.75</v>
      </c>
      <c r="F24" s="71">
        <f t="shared" si="4"/>
        <v>92</v>
      </c>
      <c r="G24" s="51">
        <f t="shared" si="5"/>
        <v>0.42838541666666669</v>
      </c>
      <c r="H24" s="52">
        <f t="shared" si="6"/>
        <v>5.078125E-2</v>
      </c>
      <c r="I24" s="76">
        <f>IF(A24&lt;&gt;"",SUMIFS(TimeSpent!$C$2:$C$3743,TimeSpent!$A$2:$A$3743,A24,TimeSpent!$F$2:$F$3743,"Project Management"),"")</f>
        <v>0</v>
      </c>
      <c r="J24" s="71">
        <f>IF(A24&lt;&gt;"",SUMIFS(TimeSpent!$C$2:$C$3743,TimeSpent!$A$2:$A$3743,A24,TimeSpent!$F$2:$F$3743,"Analysis"),"")</f>
        <v>0</v>
      </c>
      <c r="K24" s="71">
        <f>IF(A24&lt;&gt;"",SUMIFS(TimeSpent!$C$2:$C$3743,TimeSpent!$A$2:$A$3743,A24,TimeSpent!$F$2:$F$3743,"Design"),"")</f>
        <v>0</v>
      </c>
      <c r="L24" s="71">
        <f>IF(A24&lt;&gt;"",SUMIFS(TimeSpent!$C$2:$C$3743,TimeSpent!$A$2:$A$3743,A24,TimeSpent!$F$2:$F$3743,"Consultancy"),"")</f>
        <v>70</v>
      </c>
      <c r="M24" s="71">
        <f>IF(A24&lt;&gt;"",SUMIFS(TimeSpent!$C$2:$C$3743,TimeSpent!$A$2:$A$3743,A24,TimeSpent!$F$2:$F$3743,"Development (programming)"),"")</f>
        <v>0</v>
      </c>
      <c r="N24" s="71">
        <f>IF(A24&lt;&gt;"",SUMIFS(TimeSpent!$C$2:$C$3743,TimeSpent!$A$2:$A$3743,A24,TimeSpent!$F$2:$F$3743,"User Training"),"")</f>
        <v>0</v>
      </c>
      <c r="O24" s="71">
        <f>IF(A24&lt;&gt;"",SUMIFS(TimeSpent!$C$2:$C$3743,TimeSpent!$A$2:$A$3743,A24,TimeSpent!$F$2:$F$3743,"Technical Support"),"")</f>
        <v>0</v>
      </c>
      <c r="P24" s="71">
        <f>IF(A24&lt;&gt;"",SUMIFS(TimeSpent!$C$2:$C$3743,TimeSpent!$A$2:$A$3743,A24,TimeSpent!$F$2:$F$3743,"Testing"),"")</f>
        <v>12.25</v>
      </c>
      <c r="Q24" s="71">
        <f>IF(A24&lt;&gt;"",SUMIFS(TimeSpent!$C$2:$C$3743,TimeSpent!$A$2:$A$3743,A24,TimeSpent!$F$2:$F$3743,"Parametrization"),"")</f>
        <v>0</v>
      </c>
      <c r="R24" s="71">
        <f>IF(A24&lt;&gt;"",SUMIFS(TimeSpent!$C$2:$C$3743,TimeSpent!$A$2:$A$3743,A24,TimeSpent!$F$2:$F$3743,"Data Migration"),"")</f>
        <v>0</v>
      </c>
      <c r="S24" s="71">
        <f>IF(A24&lt;&gt;"",SUMIFS(TimeSpent!$C$2:$C$3743,TimeSpent!$A$2:$A$3743,A24,TimeSpent!$F$2:$F$3743,"Travel Time (Project)"),"")</f>
        <v>0</v>
      </c>
      <c r="T24" s="71">
        <f>IF(A24&lt;&gt;"",SUMIFS(TimeSpent!$C$2:$C$3743,TimeSpent!$A$2:$A$3743,A24,TimeSpent!$F$2:$F$3743,"Travel Time (Other)"),"")</f>
        <v>0</v>
      </c>
      <c r="U24" s="71">
        <f>IF(A24&lt;&gt;"",SUMIFS(TimeSpent!$C$2:$C$3743,TimeSpent!$A$2:$A$3743,A24,TimeSpent!$F$2:$F$3743,"Training"),"")</f>
        <v>1</v>
      </c>
      <c r="V24" s="71">
        <f>IF(A24&lt;&gt;"",SUMIFS(TimeSpent!$C$2:$C$3743,TimeSpent!$A$2:$A$3743,A24,TimeSpent!$F$2:$F$3743,"Conference and Training Lead"),"")</f>
        <v>0</v>
      </c>
      <c r="W24" s="71">
        <f>IF(A24&lt;&gt;"",SUMIFS(TimeSpent!$C$2:$C$3743,TimeSpent!$A$2:$A$3743,A24,TimeSpent!$F$2:$F$3743,"Vacation"),"")</f>
        <v>0</v>
      </c>
      <c r="X24" s="71">
        <f>IF(A24&lt;&gt;"",SUMIFS(TimeSpent!$C$2:$C$3743,TimeSpent!$A$2:$A$3743,A24,TimeSpent!$F$2:$F$3743,"Illness"),"")</f>
        <v>0</v>
      </c>
      <c r="Y24" s="71">
        <f>IF(A24&lt;&gt;"",SUMIFS(TimeSpent!$C$2:$C$3743,TimeSpent!$A$2:$A$3743,A24,TimeSpent!$F$2:$F$3743,"Sick Leave"),"")</f>
        <v>8.5</v>
      </c>
      <c r="Z24" s="77">
        <f>IF(A24&lt;&gt;"",SUMIFS(TimeSpent!$C$2:$C$3743,TimeSpent!$A$2:$A$3743,A24,TimeSpent!$F$2:$F$3743,"Admin"),"")</f>
        <v>0.25</v>
      </c>
      <c r="AA24" s="59">
        <f t="shared" si="7"/>
        <v>0</v>
      </c>
      <c r="AB24" s="51">
        <f t="shared" si="8"/>
        <v>0</v>
      </c>
      <c r="AC24" s="51">
        <f t="shared" si="9"/>
        <v>0</v>
      </c>
      <c r="AD24" s="51">
        <f t="shared" si="10"/>
        <v>0.36458333333333331</v>
      </c>
      <c r="AE24" s="51">
        <f t="shared" si="11"/>
        <v>0</v>
      </c>
      <c r="AF24" s="51">
        <f t="shared" si="12"/>
        <v>0</v>
      </c>
      <c r="AG24" s="51">
        <f t="shared" si="13"/>
        <v>0</v>
      </c>
      <c r="AH24" s="51">
        <f t="shared" si="14"/>
        <v>6.3802083333333329E-2</v>
      </c>
      <c r="AI24" s="51">
        <f t="shared" si="15"/>
        <v>0</v>
      </c>
      <c r="AJ24" s="51">
        <f t="shared" si="16"/>
        <v>0</v>
      </c>
      <c r="AK24" s="51">
        <f t="shared" si="17"/>
        <v>0</v>
      </c>
      <c r="AL24" s="59">
        <f t="shared" si="18"/>
        <v>0</v>
      </c>
      <c r="AM24" s="59">
        <f t="shared" si="19"/>
        <v>5.208333333333333E-3</v>
      </c>
      <c r="AN24" s="51">
        <f t="shared" si="20"/>
        <v>0</v>
      </c>
      <c r="AO24" s="51">
        <f t="shared" si="21"/>
        <v>0</v>
      </c>
      <c r="AP24" s="51">
        <f t="shared" si="22"/>
        <v>0</v>
      </c>
      <c r="AQ24" s="51">
        <f t="shared" si="23"/>
        <v>4.4270833333333336E-2</v>
      </c>
      <c r="AR24" s="52">
        <f t="shared" si="24"/>
        <v>1.3020833333333333E-3</v>
      </c>
    </row>
    <row r="25" spans="1:44" x14ac:dyDescent="0.25">
      <c r="A25" s="42" t="str">
        <f>IF(Users!A24&lt;&gt;"",Users!A24,"")</f>
        <v>CZ100589</v>
      </c>
      <c r="B25" s="1" t="str">
        <f>IF(Users!B24&lt;&gt;"",Users!B24,"")</f>
        <v xml:space="preserve">Chladilová Gabriela </v>
      </c>
      <c r="C25" s="1">
        <f>IF(Utilization!C25&lt;&gt;"",Utilization!C25,"")</f>
        <v>192</v>
      </c>
      <c r="D25" s="71">
        <f>IF(A25&lt;&gt;"",SUMIFS(TimeSpent!$C$2:$C$3743,TimeSpent!$O$2:$O$3743,"Yes",TimeSpent!$A$2:$A$3743,A25),"")</f>
        <v>108.5</v>
      </c>
      <c r="E25" s="71">
        <f>IF(A25&lt;&gt;"",SUMIFS(TimeSpent!$C$2:$C$3743,TimeSpent!$O$2:$O$3743,"No",TimeSpent!$A$2:$A$3743,A25),"")</f>
        <v>3</v>
      </c>
      <c r="F25" s="71">
        <f t="shared" si="4"/>
        <v>111.5</v>
      </c>
      <c r="G25" s="51">
        <f t="shared" si="5"/>
        <v>0.56510416666666663</v>
      </c>
      <c r="H25" s="52">
        <f t="shared" si="6"/>
        <v>1.5625E-2</v>
      </c>
      <c r="I25" s="76">
        <f>IF(A25&lt;&gt;"",SUMIFS(TimeSpent!$C$2:$C$3743,TimeSpent!$A$2:$A$3743,A25,TimeSpent!$F$2:$F$3743,"Project Management"),"")</f>
        <v>0</v>
      </c>
      <c r="J25" s="71">
        <f>IF(A25&lt;&gt;"",SUMIFS(TimeSpent!$C$2:$C$3743,TimeSpent!$A$2:$A$3743,A25,TimeSpent!$F$2:$F$3743,"Analysis"),"")</f>
        <v>0</v>
      </c>
      <c r="K25" s="71">
        <f>IF(A25&lt;&gt;"",SUMIFS(TimeSpent!$C$2:$C$3743,TimeSpent!$A$2:$A$3743,A25,TimeSpent!$F$2:$F$3743,"Design"),"")</f>
        <v>0</v>
      </c>
      <c r="L25" s="71">
        <f>IF(A25&lt;&gt;"",SUMIFS(TimeSpent!$C$2:$C$3743,TimeSpent!$A$2:$A$3743,A25,TimeSpent!$F$2:$F$3743,"Consultancy"),"")</f>
        <v>94.5</v>
      </c>
      <c r="M25" s="71">
        <f>IF(A25&lt;&gt;"",SUMIFS(TimeSpent!$C$2:$C$3743,TimeSpent!$A$2:$A$3743,A25,TimeSpent!$F$2:$F$3743,"Development (programming)"),"")</f>
        <v>0</v>
      </c>
      <c r="N25" s="71">
        <f>IF(A25&lt;&gt;"",SUMIFS(TimeSpent!$C$2:$C$3743,TimeSpent!$A$2:$A$3743,A25,TimeSpent!$F$2:$F$3743,"User Training"),"")</f>
        <v>0</v>
      </c>
      <c r="O25" s="71">
        <f>IF(A25&lt;&gt;"",SUMIFS(TimeSpent!$C$2:$C$3743,TimeSpent!$A$2:$A$3743,A25,TimeSpent!$F$2:$F$3743,"Technical Support"),"")</f>
        <v>0</v>
      </c>
      <c r="P25" s="71">
        <f>IF(A25&lt;&gt;"",SUMIFS(TimeSpent!$C$2:$C$3743,TimeSpent!$A$2:$A$3743,A25,TimeSpent!$F$2:$F$3743,"Testing"),"")</f>
        <v>11</v>
      </c>
      <c r="Q25" s="71">
        <f>IF(A25&lt;&gt;"",SUMIFS(TimeSpent!$C$2:$C$3743,TimeSpent!$A$2:$A$3743,A25,TimeSpent!$F$2:$F$3743,"Parametrization"),"")</f>
        <v>0</v>
      </c>
      <c r="R25" s="71">
        <f>IF(A25&lt;&gt;"",SUMIFS(TimeSpent!$C$2:$C$3743,TimeSpent!$A$2:$A$3743,A25,TimeSpent!$F$2:$F$3743,"Data Migration"),"")</f>
        <v>3</v>
      </c>
      <c r="S25" s="71">
        <f>IF(A25&lt;&gt;"",SUMIFS(TimeSpent!$C$2:$C$3743,TimeSpent!$A$2:$A$3743,A25,TimeSpent!$F$2:$F$3743,"Travel Time (Project)"),"")</f>
        <v>0</v>
      </c>
      <c r="T25" s="71">
        <f>IF(A25&lt;&gt;"",SUMIFS(TimeSpent!$C$2:$C$3743,TimeSpent!$A$2:$A$3743,A25,TimeSpent!$F$2:$F$3743,"Travel Time (Other)"),"")</f>
        <v>0</v>
      </c>
      <c r="U25" s="71">
        <f>IF(A25&lt;&gt;"",SUMIFS(TimeSpent!$C$2:$C$3743,TimeSpent!$A$2:$A$3743,A25,TimeSpent!$F$2:$F$3743,"Training"),"")</f>
        <v>0.5</v>
      </c>
      <c r="V25" s="71">
        <f>IF(A25&lt;&gt;"",SUMIFS(TimeSpent!$C$2:$C$3743,TimeSpent!$A$2:$A$3743,A25,TimeSpent!$F$2:$F$3743,"Conference and Training Lead"),"")</f>
        <v>0</v>
      </c>
      <c r="W25" s="71">
        <f>IF(A25&lt;&gt;"",SUMIFS(TimeSpent!$C$2:$C$3743,TimeSpent!$A$2:$A$3743,A25,TimeSpent!$F$2:$F$3743,"Vacation"),"")</f>
        <v>0</v>
      </c>
      <c r="X25" s="71">
        <f>IF(A25&lt;&gt;"",SUMIFS(TimeSpent!$C$2:$C$3743,TimeSpent!$A$2:$A$3743,A25,TimeSpent!$F$2:$F$3743,"Illness"),"")</f>
        <v>0</v>
      </c>
      <c r="Y25" s="71">
        <f>IF(A25&lt;&gt;"",SUMIFS(TimeSpent!$C$2:$C$3743,TimeSpent!$A$2:$A$3743,A25,TimeSpent!$F$2:$F$3743,"Sick Leave"),"")</f>
        <v>0</v>
      </c>
      <c r="Z25" s="77">
        <f>IF(A25&lt;&gt;"",SUMIFS(TimeSpent!$C$2:$C$3743,TimeSpent!$A$2:$A$3743,A25,TimeSpent!$F$2:$F$3743,"Admin"),"")</f>
        <v>2.5</v>
      </c>
      <c r="AA25" s="59">
        <f t="shared" si="7"/>
        <v>0</v>
      </c>
      <c r="AB25" s="51">
        <f t="shared" si="8"/>
        <v>0</v>
      </c>
      <c r="AC25" s="51">
        <f t="shared" si="9"/>
        <v>0</v>
      </c>
      <c r="AD25" s="51">
        <f t="shared" si="10"/>
        <v>0.4921875</v>
      </c>
      <c r="AE25" s="51">
        <f t="shared" si="11"/>
        <v>0</v>
      </c>
      <c r="AF25" s="51">
        <f t="shared" si="12"/>
        <v>0</v>
      </c>
      <c r="AG25" s="51">
        <f t="shared" si="13"/>
        <v>0</v>
      </c>
      <c r="AH25" s="51">
        <f t="shared" si="14"/>
        <v>5.7291666666666664E-2</v>
      </c>
      <c r="AI25" s="51">
        <f t="shared" si="15"/>
        <v>0</v>
      </c>
      <c r="AJ25" s="51">
        <f t="shared" si="16"/>
        <v>1.5625E-2</v>
      </c>
      <c r="AK25" s="51">
        <f t="shared" si="17"/>
        <v>0</v>
      </c>
      <c r="AL25" s="59">
        <f t="shared" si="18"/>
        <v>0</v>
      </c>
      <c r="AM25" s="59">
        <f t="shared" si="19"/>
        <v>2.6041666666666665E-3</v>
      </c>
      <c r="AN25" s="51">
        <f t="shared" si="20"/>
        <v>0</v>
      </c>
      <c r="AO25" s="51">
        <f t="shared" si="21"/>
        <v>0</v>
      </c>
      <c r="AP25" s="51">
        <f t="shared" si="22"/>
        <v>0</v>
      </c>
      <c r="AQ25" s="51">
        <f t="shared" si="23"/>
        <v>0</v>
      </c>
      <c r="AR25" s="52">
        <f t="shared" si="24"/>
        <v>1.3020833333333334E-2</v>
      </c>
    </row>
    <row r="26" spans="1:44" x14ac:dyDescent="0.25">
      <c r="A26" s="42" t="str">
        <f>IF(Users!A25&lt;&gt;"",Users!A25,"")</f>
        <v>CZ100587</v>
      </c>
      <c r="B26" s="1" t="str">
        <f>IF(Users!B25&lt;&gt;"",Users!B25,"")</f>
        <v xml:space="preserve">Závada Alan </v>
      </c>
      <c r="C26" s="1">
        <f>IF(Utilization!C26&lt;&gt;"",Utilization!C26,"")</f>
        <v>192</v>
      </c>
      <c r="D26" s="71">
        <f>IF(A26&lt;&gt;"",SUMIFS(TimeSpent!$C$2:$C$3743,TimeSpent!$O$2:$O$3743,"Yes",TimeSpent!$A$2:$A$3743,A26),"")</f>
        <v>0</v>
      </c>
      <c r="E26" s="71">
        <f>IF(A26&lt;&gt;"",SUMIFS(TimeSpent!$C$2:$C$3743,TimeSpent!$O$2:$O$3743,"No",TimeSpent!$A$2:$A$3743,A26),"")</f>
        <v>0</v>
      </c>
      <c r="F26" s="71">
        <f t="shared" si="4"/>
        <v>0</v>
      </c>
      <c r="G26" s="51">
        <f t="shared" si="5"/>
        <v>0</v>
      </c>
      <c r="H26" s="52">
        <f t="shared" si="6"/>
        <v>0</v>
      </c>
      <c r="I26" s="76">
        <f>IF(A26&lt;&gt;"",SUMIFS(TimeSpent!$C$2:$C$3743,TimeSpent!$A$2:$A$3743,A26,TimeSpent!$F$2:$F$3743,"Project Management"),"")</f>
        <v>0</v>
      </c>
      <c r="J26" s="71">
        <f>IF(A26&lt;&gt;"",SUMIFS(TimeSpent!$C$2:$C$3743,TimeSpent!$A$2:$A$3743,A26,TimeSpent!$F$2:$F$3743,"Analysis"),"")</f>
        <v>0</v>
      </c>
      <c r="K26" s="71">
        <f>IF(A26&lt;&gt;"",SUMIFS(TimeSpent!$C$2:$C$3743,TimeSpent!$A$2:$A$3743,A26,TimeSpent!$F$2:$F$3743,"Design"),"")</f>
        <v>0</v>
      </c>
      <c r="L26" s="71">
        <f>IF(A26&lt;&gt;"",SUMIFS(TimeSpent!$C$2:$C$3743,TimeSpent!$A$2:$A$3743,A26,TimeSpent!$F$2:$F$3743,"Consultancy"),"")</f>
        <v>0</v>
      </c>
      <c r="M26" s="71">
        <f>IF(A26&lt;&gt;"",SUMIFS(TimeSpent!$C$2:$C$3743,TimeSpent!$A$2:$A$3743,A26,TimeSpent!$F$2:$F$3743,"Development (programming)"),"")</f>
        <v>0</v>
      </c>
      <c r="N26" s="71">
        <f>IF(A26&lt;&gt;"",SUMIFS(TimeSpent!$C$2:$C$3743,TimeSpent!$A$2:$A$3743,A26,TimeSpent!$F$2:$F$3743,"User Training"),"")</f>
        <v>0</v>
      </c>
      <c r="O26" s="71">
        <f>IF(A26&lt;&gt;"",SUMIFS(TimeSpent!$C$2:$C$3743,TimeSpent!$A$2:$A$3743,A26,TimeSpent!$F$2:$F$3743,"Technical Support"),"")</f>
        <v>0</v>
      </c>
      <c r="P26" s="71">
        <f>IF(A26&lt;&gt;"",SUMIFS(TimeSpent!$C$2:$C$3743,TimeSpent!$A$2:$A$3743,A26,TimeSpent!$F$2:$F$3743,"Testing"),"")</f>
        <v>0</v>
      </c>
      <c r="Q26" s="71">
        <f>IF(A26&lt;&gt;"",SUMIFS(TimeSpent!$C$2:$C$3743,TimeSpent!$A$2:$A$3743,A26,TimeSpent!$F$2:$F$3743,"Parametrization"),"")</f>
        <v>0</v>
      </c>
      <c r="R26" s="71">
        <f>IF(A26&lt;&gt;"",SUMIFS(TimeSpent!$C$2:$C$3743,TimeSpent!$A$2:$A$3743,A26,TimeSpent!$F$2:$F$3743,"Data Migration"),"")</f>
        <v>0</v>
      </c>
      <c r="S26" s="71">
        <f>IF(A26&lt;&gt;"",SUMIFS(TimeSpent!$C$2:$C$3743,TimeSpent!$A$2:$A$3743,A26,TimeSpent!$F$2:$F$3743,"Travel Time (Project)"),"")</f>
        <v>0</v>
      </c>
      <c r="T26" s="71">
        <f>IF(A26&lt;&gt;"",SUMIFS(TimeSpent!$C$2:$C$3743,TimeSpent!$A$2:$A$3743,A26,TimeSpent!$F$2:$F$3743,"Travel Time (Other)"),"")</f>
        <v>0</v>
      </c>
      <c r="U26" s="71">
        <f>IF(A26&lt;&gt;"",SUMIFS(TimeSpent!$C$2:$C$3743,TimeSpent!$A$2:$A$3743,A26,TimeSpent!$F$2:$F$3743,"Training"),"")</f>
        <v>0</v>
      </c>
      <c r="V26" s="71">
        <f>IF(A26&lt;&gt;"",SUMIFS(TimeSpent!$C$2:$C$3743,TimeSpent!$A$2:$A$3743,A26,TimeSpent!$F$2:$F$3743,"Conference and Training Lead"),"")</f>
        <v>0</v>
      </c>
      <c r="W26" s="71">
        <f>IF(A26&lt;&gt;"",SUMIFS(TimeSpent!$C$2:$C$3743,TimeSpent!$A$2:$A$3743,A26,TimeSpent!$F$2:$F$3743,"Vacation"),"")</f>
        <v>0</v>
      </c>
      <c r="X26" s="71">
        <f>IF(A26&lt;&gt;"",SUMIFS(TimeSpent!$C$2:$C$3743,TimeSpent!$A$2:$A$3743,A26,TimeSpent!$F$2:$F$3743,"Illness"),"")</f>
        <v>0</v>
      </c>
      <c r="Y26" s="71">
        <f>IF(A26&lt;&gt;"",SUMIFS(TimeSpent!$C$2:$C$3743,TimeSpent!$A$2:$A$3743,A26,TimeSpent!$F$2:$F$3743,"Sick Leave"),"")</f>
        <v>0</v>
      </c>
      <c r="Z26" s="77">
        <f>IF(A26&lt;&gt;"",SUMIFS(TimeSpent!$C$2:$C$3743,TimeSpent!$A$2:$A$3743,A26,TimeSpent!$F$2:$F$3743,"Admin"),"")</f>
        <v>0</v>
      </c>
      <c r="AA26" s="59" t="str">
        <f t="shared" si="7"/>
        <v/>
      </c>
      <c r="AB26" s="51" t="str">
        <f t="shared" si="8"/>
        <v/>
      </c>
      <c r="AC26" s="51" t="str">
        <f t="shared" si="9"/>
        <v/>
      </c>
      <c r="AD26" s="51" t="str">
        <f t="shared" si="10"/>
        <v/>
      </c>
      <c r="AE26" s="51" t="str">
        <f t="shared" si="11"/>
        <v/>
      </c>
      <c r="AF26" s="51" t="str">
        <f t="shared" si="12"/>
        <v/>
      </c>
      <c r="AG26" s="51" t="str">
        <f t="shared" si="13"/>
        <v/>
      </c>
      <c r="AH26" s="51" t="str">
        <f t="shared" si="14"/>
        <v/>
      </c>
      <c r="AI26" s="51" t="str">
        <f t="shared" si="15"/>
        <v/>
      </c>
      <c r="AJ26" s="51" t="str">
        <f t="shared" si="16"/>
        <v/>
      </c>
      <c r="AK26" s="51" t="str">
        <f t="shared" si="17"/>
        <v/>
      </c>
      <c r="AL26" s="59" t="str">
        <f t="shared" si="18"/>
        <v/>
      </c>
      <c r="AM26" s="59" t="str">
        <f t="shared" si="19"/>
        <v/>
      </c>
      <c r="AN26" s="51" t="str">
        <f t="shared" si="20"/>
        <v/>
      </c>
      <c r="AO26" s="51" t="str">
        <f t="shared" si="21"/>
        <v/>
      </c>
      <c r="AP26" s="51" t="str">
        <f t="shared" si="22"/>
        <v/>
      </c>
      <c r="AQ26" s="51" t="str">
        <f t="shared" si="23"/>
        <v/>
      </c>
      <c r="AR26" s="52" t="str">
        <f t="shared" si="24"/>
        <v/>
      </c>
    </row>
    <row r="27" spans="1:44" x14ac:dyDescent="0.25">
      <c r="A27" s="42" t="str">
        <f>IF(Users!A26&lt;&gt;"",Users!A26,"")</f>
        <v>CZ010227</v>
      </c>
      <c r="B27" s="1" t="str">
        <f>IF(Users!B26&lt;&gt;"",Users!B26,"")</f>
        <v>Vespalec Tomáš</v>
      </c>
      <c r="C27" s="1">
        <f>IF(Utilization!C27&lt;&gt;"",Utilization!C27,"")</f>
        <v>192</v>
      </c>
      <c r="D27" s="71">
        <f>IF(A27&lt;&gt;"",SUMIFS(TimeSpent!$C$2:$C$3743,TimeSpent!$O$2:$O$3743,"Yes",TimeSpent!$A$2:$A$3743,A27),"")</f>
        <v>79</v>
      </c>
      <c r="E27" s="71">
        <f>IF(A27&lt;&gt;"",SUMIFS(TimeSpent!$C$2:$C$3743,TimeSpent!$O$2:$O$3743,"No",TimeSpent!$A$2:$A$3743,A27),"")</f>
        <v>19.5</v>
      </c>
      <c r="F27" s="71">
        <f t="shared" si="4"/>
        <v>98.5</v>
      </c>
      <c r="G27" s="51">
        <f t="shared" si="5"/>
        <v>0.41145833333333331</v>
      </c>
      <c r="H27" s="52">
        <f t="shared" si="6"/>
        <v>0.1015625</v>
      </c>
      <c r="I27" s="76">
        <f>IF(A27&lt;&gt;"",SUMIFS(TimeSpent!$C$2:$C$3743,TimeSpent!$A$2:$A$3743,A27,TimeSpent!$F$2:$F$3743,"Project Management"),"")</f>
        <v>0</v>
      </c>
      <c r="J27" s="71">
        <f>IF(A27&lt;&gt;"",SUMIFS(TimeSpent!$C$2:$C$3743,TimeSpent!$A$2:$A$3743,A27,TimeSpent!$F$2:$F$3743,"Analysis"),"")</f>
        <v>0</v>
      </c>
      <c r="K27" s="71">
        <f>IF(A27&lt;&gt;"",SUMIFS(TimeSpent!$C$2:$C$3743,TimeSpent!$A$2:$A$3743,A27,TimeSpent!$F$2:$F$3743,"Design"),"")</f>
        <v>0</v>
      </c>
      <c r="L27" s="71">
        <f>IF(A27&lt;&gt;"",SUMIFS(TimeSpent!$C$2:$C$3743,TimeSpent!$A$2:$A$3743,A27,TimeSpent!$F$2:$F$3743,"Consultancy"),"")</f>
        <v>63.5</v>
      </c>
      <c r="M27" s="71">
        <f>IF(A27&lt;&gt;"",SUMIFS(TimeSpent!$C$2:$C$3743,TimeSpent!$A$2:$A$3743,A27,TimeSpent!$F$2:$F$3743,"Development (programming)"),"")</f>
        <v>0</v>
      </c>
      <c r="N27" s="71">
        <f>IF(A27&lt;&gt;"",SUMIFS(TimeSpent!$C$2:$C$3743,TimeSpent!$A$2:$A$3743,A27,TimeSpent!$F$2:$F$3743,"User Training"),"")</f>
        <v>0</v>
      </c>
      <c r="O27" s="71">
        <f>IF(A27&lt;&gt;"",SUMIFS(TimeSpent!$C$2:$C$3743,TimeSpent!$A$2:$A$3743,A27,TimeSpent!$F$2:$F$3743,"Technical Support"),"")</f>
        <v>0</v>
      </c>
      <c r="P27" s="71">
        <f>IF(A27&lt;&gt;"",SUMIFS(TimeSpent!$C$2:$C$3743,TimeSpent!$A$2:$A$3743,A27,TimeSpent!$F$2:$F$3743,"Testing"),"")</f>
        <v>0</v>
      </c>
      <c r="Q27" s="71">
        <f>IF(A27&lt;&gt;"",SUMIFS(TimeSpent!$C$2:$C$3743,TimeSpent!$A$2:$A$3743,A27,TimeSpent!$F$2:$F$3743,"Parametrization"),"")</f>
        <v>0</v>
      </c>
      <c r="R27" s="71">
        <f>IF(A27&lt;&gt;"",SUMIFS(TimeSpent!$C$2:$C$3743,TimeSpent!$A$2:$A$3743,A27,TimeSpent!$F$2:$F$3743,"Data Migration"),"")</f>
        <v>0</v>
      </c>
      <c r="S27" s="71">
        <f>IF(A27&lt;&gt;"",SUMIFS(TimeSpent!$C$2:$C$3743,TimeSpent!$A$2:$A$3743,A27,TimeSpent!$F$2:$F$3743,"Travel Time (Project)"),"")</f>
        <v>15.5</v>
      </c>
      <c r="T27" s="71">
        <f>IF(A27&lt;&gt;"",SUMIFS(TimeSpent!$C$2:$C$3743,TimeSpent!$A$2:$A$3743,A27,TimeSpent!$F$2:$F$3743,"Travel Time (Other)"),"")</f>
        <v>0</v>
      </c>
      <c r="U27" s="71">
        <f>IF(A27&lt;&gt;"",SUMIFS(TimeSpent!$C$2:$C$3743,TimeSpent!$A$2:$A$3743,A27,TimeSpent!$F$2:$F$3743,"Training"),"")</f>
        <v>0</v>
      </c>
      <c r="V27" s="71">
        <f>IF(A27&lt;&gt;"",SUMIFS(TimeSpent!$C$2:$C$3743,TimeSpent!$A$2:$A$3743,A27,TimeSpent!$F$2:$F$3743,"Conference and Training Lead"),"")</f>
        <v>0</v>
      </c>
      <c r="W27" s="71">
        <f>IF(A27&lt;&gt;"",SUMIFS(TimeSpent!$C$2:$C$3743,TimeSpent!$A$2:$A$3743,A27,TimeSpent!$F$2:$F$3743,"Vacation"),"")</f>
        <v>14.5</v>
      </c>
      <c r="X27" s="71">
        <f>IF(A27&lt;&gt;"",SUMIFS(TimeSpent!$C$2:$C$3743,TimeSpent!$A$2:$A$3743,A27,TimeSpent!$F$2:$F$3743,"Illness"),"")</f>
        <v>0</v>
      </c>
      <c r="Y27" s="71">
        <f>IF(A27&lt;&gt;"",SUMIFS(TimeSpent!$C$2:$C$3743,TimeSpent!$A$2:$A$3743,A27,TimeSpent!$F$2:$F$3743,"Sick Leave"),"")</f>
        <v>0</v>
      </c>
      <c r="Z27" s="77">
        <f>IF(A27&lt;&gt;"",SUMIFS(TimeSpent!$C$2:$C$3743,TimeSpent!$A$2:$A$3743,A27,TimeSpent!$F$2:$F$3743,"Admin"),"")</f>
        <v>5</v>
      </c>
      <c r="AA27" s="59">
        <f t="shared" si="7"/>
        <v>0</v>
      </c>
      <c r="AB27" s="51">
        <f t="shared" si="8"/>
        <v>0</v>
      </c>
      <c r="AC27" s="51">
        <f t="shared" si="9"/>
        <v>0</v>
      </c>
      <c r="AD27" s="51">
        <f t="shared" si="10"/>
        <v>0.33072916666666669</v>
      </c>
      <c r="AE27" s="51">
        <f t="shared" si="11"/>
        <v>0</v>
      </c>
      <c r="AF27" s="51">
        <f t="shared" si="12"/>
        <v>0</v>
      </c>
      <c r="AG27" s="51">
        <f t="shared" si="13"/>
        <v>0</v>
      </c>
      <c r="AH27" s="51">
        <f t="shared" si="14"/>
        <v>0</v>
      </c>
      <c r="AI27" s="51">
        <f t="shared" si="15"/>
        <v>0</v>
      </c>
      <c r="AJ27" s="51">
        <f t="shared" si="16"/>
        <v>0</v>
      </c>
      <c r="AK27" s="51">
        <f t="shared" si="17"/>
        <v>8.0729166666666671E-2</v>
      </c>
      <c r="AL27" s="59">
        <f t="shared" si="18"/>
        <v>0</v>
      </c>
      <c r="AM27" s="59">
        <f t="shared" si="19"/>
        <v>0</v>
      </c>
      <c r="AN27" s="51">
        <f t="shared" si="20"/>
        <v>0</v>
      </c>
      <c r="AO27" s="51">
        <f t="shared" si="21"/>
        <v>7.5520833333333329E-2</v>
      </c>
      <c r="AP27" s="51">
        <f t="shared" si="22"/>
        <v>0</v>
      </c>
      <c r="AQ27" s="51">
        <f t="shared" si="23"/>
        <v>0</v>
      </c>
      <c r="AR27" s="52">
        <f t="shared" si="24"/>
        <v>2.6041666666666668E-2</v>
      </c>
    </row>
    <row r="28" spans="1:44" x14ac:dyDescent="0.25">
      <c r="A28" s="48">
        <f>COUNTIF(B3:B27,"?*")</f>
        <v>25</v>
      </c>
      <c r="B28" s="48" t="s">
        <v>446</v>
      </c>
      <c r="C28" s="48">
        <f>SUM(C3:C27)</f>
        <v>4800</v>
      </c>
      <c r="D28" s="72">
        <f>SUM(D3:D27)</f>
        <v>831.16666666666663</v>
      </c>
      <c r="E28" s="72">
        <f>SUM(E3:E27)</f>
        <v>334.49999999999994</v>
      </c>
      <c r="F28" s="72">
        <f>SUM(F3:F27)</f>
        <v>1165.6666666666665</v>
      </c>
      <c r="G28" s="49">
        <f>D28/C28</f>
        <v>0.1731597222222222</v>
      </c>
      <c r="H28" s="50">
        <f>E28/C28</f>
        <v>6.9687499999999986E-2</v>
      </c>
      <c r="I28" s="78">
        <f t="shared" ref="I28:Z28" si="25">SUM(I3:I27)</f>
        <v>38.666666666666664</v>
      </c>
      <c r="J28" s="78">
        <f t="shared" si="25"/>
        <v>69.916666666666657</v>
      </c>
      <c r="K28" s="78">
        <f t="shared" si="25"/>
        <v>18.333333333333336</v>
      </c>
      <c r="L28" s="78">
        <f t="shared" si="25"/>
        <v>544.08333333333337</v>
      </c>
      <c r="M28" s="78">
        <f t="shared" si="25"/>
        <v>42.5</v>
      </c>
      <c r="N28" s="78">
        <f t="shared" si="25"/>
        <v>0</v>
      </c>
      <c r="O28" s="78">
        <f t="shared" si="25"/>
        <v>0.5</v>
      </c>
      <c r="P28" s="78">
        <f t="shared" si="25"/>
        <v>96.916666666666671</v>
      </c>
      <c r="Q28" s="78">
        <f t="shared" si="25"/>
        <v>0</v>
      </c>
      <c r="R28" s="78">
        <f t="shared" si="25"/>
        <v>4</v>
      </c>
      <c r="S28" s="78">
        <f t="shared" si="25"/>
        <v>15.5</v>
      </c>
      <c r="T28" s="78">
        <f t="shared" si="25"/>
        <v>0</v>
      </c>
      <c r="U28" s="78">
        <f t="shared" si="25"/>
        <v>6</v>
      </c>
      <c r="V28" s="78">
        <f t="shared" si="25"/>
        <v>0</v>
      </c>
      <c r="W28" s="78">
        <f t="shared" si="25"/>
        <v>31.5</v>
      </c>
      <c r="X28" s="78">
        <f t="shared" si="25"/>
        <v>0</v>
      </c>
      <c r="Y28" s="78">
        <f t="shared" si="25"/>
        <v>80</v>
      </c>
      <c r="Z28" s="78">
        <f t="shared" si="25"/>
        <v>217</v>
      </c>
      <c r="AA28" s="108">
        <f t="shared" ref="AA28" si="26">IF($F28&lt;&gt;0,I28/$C28,"")</f>
        <v>8.0555555555555554E-3</v>
      </c>
      <c r="AB28" s="99">
        <f t="shared" ref="AB28" si="27">IF($F28&lt;&gt;0,J28/$C28,"")</f>
        <v>1.456597222222222E-2</v>
      </c>
      <c r="AC28" s="99">
        <f t="shared" ref="AC28" si="28">IF($F28&lt;&gt;0,K28/$C28,"")</f>
        <v>3.8194444444444448E-3</v>
      </c>
      <c r="AD28" s="99">
        <f t="shared" ref="AD28" si="29">IF($F28&lt;&gt;0,L28/$C28,"")</f>
        <v>0.11335069444444446</v>
      </c>
      <c r="AE28" s="99">
        <f t="shared" ref="AE28" si="30">IF($F28&lt;&gt;0,M28/$C28,"")</f>
        <v>8.8541666666666664E-3</v>
      </c>
      <c r="AF28" s="99">
        <f t="shared" ref="AF28" si="31">IF($F28&lt;&gt;0,N28/$C28,"")</f>
        <v>0</v>
      </c>
      <c r="AG28" s="99">
        <f t="shared" ref="AG28" si="32">IF($F28&lt;&gt;0,O28/$C28,"")</f>
        <v>1.0416666666666667E-4</v>
      </c>
      <c r="AH28" s="99">
        <f t="shared" ref="AH28" si="33">IF($F28&lt;&gt;0,P28/$C28,"")</f>
        <v>2.0190972222222225E-2</v>
      </c>
      <c r="AI28" s="99">
        <f t="shared" ref="AI28" si="34">IF($F28&lt;&gt;0,Q28/$C28,"")</f>
        <v>0</v>
      </c>
      <c r="AJ28" s="99">
        <f t="shared" ref="AJ28" si="35">IF($F28&lt;&gt;0,R28/$C28,"")</f>
        <v>8.3333333333333339E-4</v>
      </c>
      <c r="AK28" s="99">
        <f t="shared" ref="AK28" si="36">IF($F28&lt;&gt;0,S28/$C28,"")</f>
        <v>3.2291666666666666E-3</v>
      </c>
      <c r="AL28" s="99">
        <f t="shared" ref="AL28" si="37">IF($F28&lt;&gt;0,T28/$C28,"")</f>
        <v>0</v>
      </c>
      <c r="AM28" s="99">
        <f t="shared" ref="AM28" si="38">IF($F28&lt;&gt;0,U28/$C28,"")</f>
        <v>1.25E-3</v>
      </c>
      <c r="AN28" s="99">
        <f t="shared" ref="AN28" si="39">IF($F28&lt;&gt;0,V28/$C28,"")</f>
        <v>0</v>
      </c>
      <c r="AO28" s="99">
        <f t="shared" ref="AO28" si="40">IF($F28&lt;&gt;0,W28/$C28,"")</f>
        <v>6.5624999999999998E-3</v>
      </c>
      <c r="AP28" s="99">
        <f t="shared" ref="AP28" si="41">IF($F28&lt;&gt;0,X28/$C28,"")</f>
        <v>0</v>
      </c>
      <c r="AQ28" s="99">
        <f t="shared" ref="AQ28" si="42">IF($F28&lt;&gt;0,Y28/$C28,"")</f>
        <v>1.6666666666666666E-2</v>
      </c>
      <c r="AR28" s="109">
        <f t="shared" ref="AR28" si="43">IF($F28&lt;&gt;0,Z28/$C28,"")</f>
        <v>4.5208333333333336E-2</v>
      </c>
    </row>
  </sheetData>
  <mergeCells count="2">
    <mergeCell ref="I1:Z1"/>
    <mergeCell ref="AA1:AR1"/>
  </mergeCells>
  <pageMargins left="0.7" right="0.7" top="0.75" bottom="0.75" header="0.3" footer="0.3"/>
  <pageSetup paperSize="9" orientation="portrait" r:id="rId1"/>
  <customProperties>
    <customPr name="_pios_id" r:id="rId2"/>
  </customProperties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0">
    <tabColor rgb="FF92D050"/>
  </sheetPr>
  <dimension ref="A1:K66"/>
  <sheetViews>
    <sheetView zoomScaleNormal="100" workbookViewId="0">
      <selection activeCell="A31" sqref="A31"/>
    </sheetView>
  </sheetViews>
  <sheetFormatPr defaultColWidth="8.42578125" defaultRowHeight="15" x14ac:dyDescent="0.25"/>
  <cols>
    <col min="1" max="2" width="33.42578125" bestFit="1" customWidth="1"/>
    <col min="3" max="3" width="23.7109375" customWidth="1"/>
    <col min="4" max="4" width="12" customWidth="1"/>
    <col min="5" max="6" width="14.42578125" customWidth="1"/>
    <col min="7" max="7" width="11.42578125" customWidth="1"/>
    <col min="8" max="8" width="16.7109375" bestFit="1" customWidth="1"/>
    <col min="9" max="9" width="21.42578125" bestFit="1" customWidth="1"/>
    <col min="10" max="10" width="19.5703125" bestFit="1" customWidth="1"/>
    <col min="11" max="11" width="23.42578125" bestFit="1" customWidth="1"/>
    <col min="12" max="12" width="5.5703125" customWidth="1"/>
    <col min="13" max="13" width="8.42578125" customWidth="1"/>
    <col min="14" max="14" width="11.42578125" bestFit="1" customWidth="1"/>
  </cols>
  <sheetData>
    <row r="1" spans="1:11" ht="15.75" thickBot="1" x14ac:dyDescent="0.3">
      <c r="A1" s="65" t="s">
        <v>5</v>
      </c>
      <c r="B1" s="65" t="s">
        <v>14</v>
      </c>
      <c r="G1" s="28"/>
      <c r="H1" s="29" t="s">
        <v>447</v>
      </c>
      <c r="I1" s="29" t="s">
        <v>448</v>
      </c>
      <c r="J1" s="29" t="s">
        <v>449</v>
      </c>
      <c r="K1" s="30" t="s">
        <v>450</v>
      </c>
    </row>
    <row r="2" spans="1:11" ht="15.75" thickTop="1" x14ac:dyDescent="0.25">
      <c r="A2" s="41" t="s">
        <v>58</v>
      </c>
      <c r="B2" s="41" t="s">
        <v>451</v>
      </c>
      <c r="G2" s="44" t="s">
        <v>452</v>
      </c>
      <c r="H2" s="70">
        <f>SUMIFS(TimeSpent!$C$2:$C$3743,TimeSpent!$N$2:$N$3743,Activity!G2,TimeSpent!$O$2:$O$3743,"Yes")</f>
        <v>712.91666666666686</v>
      </c>
      <c r="I2" s="70">
        <f>SUMIFS(TimeSpent!$C$2:$C$3743,TimeSpent!$N$2:$N$3743,Activity!G2,TimeSpent!$O$2:$O$3743,"No")</f>
        <v>0</v>
      </c>
      <c r="J2" s="53">
        <f>H2/'Utiliz. by empl. and activity'!$C$28</f>
        <v>0.1485243055555556</v>
      </c>
      <c r="K2" s="54">
        <f>I2/'Utiliz. by empl. and activity'!$C$28</f>
        <v>0</v>
      </c>
    </row>
    <row r="3" spans="1:11" x14ac:dyDescent="0.25">
      <c r="A3" s="39" t="s">
        <v>27</v>
      </c>
      <c r="B3" s="39" t="s">
        <v>451</v>
      </c>
      <c r="G3" s="42" t="s">
        <v>453</v>
      </c>
      <c r="H3" s="71">
        <f>SUMIFS(TimeSpent!$C$2:$C$3743,TimeSpent!$N$2:$N$3743,Activity!G3,TimeSpent!$O$2:$O$3743,"Yes")</f>
        <v>7.9166666666666661</v>
      </c>
      <c r="I3" s="71">
        <f>SUMIFS(TimeSpent!$C$2:$C$3743,TimeSpent!$N$2:$N$3743,Activity!G3,TimeSpent!$O$2:$O$3743,"No")</f>
        <v>0</v>
      </c>
      <c r="J3" s="51">
        <f>H3/'Utiliz. by empl. and activity'!$C$28</f>
        <v>1.6493055555555553E-3</v>
      </c>
      <c r="K3" s="52">
        <f>I3/'Utiliz. by empl. and activity'!$C$28</f>
        <v>0</v>
      </c>
    </row>
    <row r="4" spans="1:11" x14ac:dyDescent="0.25">
      <c r="A4" s="39" t="s">
        <v>318</v>
      </c>
      <c r="B4" s="39" t="s">
        <v>451</v>
      </c>
      <c r="G4" s="42" t="s">
        <v>454</v>
      </c>
      <c r="H4" s="71">
        <f>SUMIFS(TimeSpent!$C$2:$C$3743,TimeSpent!$N$2:$N$3743,Activity!G4,TimeSpent!$O$2:$O$3743,"Yes")</f>
        <v>26.5</v>
      </c>
      <c r="I4" s="71">
        <f>SUMIFS(TimeSpent!$C$2:$C$3743,TimeSpent!$N$2:$N$3743,Activity!G4,TimeSpent!$O$2:$O$3743,"No")</f>
        <v>0</v>
      </c>
      <c r="J4" s="51">
        <f>H4/'Utiliz. by empl. and activity'!$C$28</f>
        <v>5.5208333333333333E-3</v>
      </c>
      <c r="K4" s="52">
        <f>I4/'Utiliz. by empl. and activity'!$C$28</f>
        <v>0</v>
      </c>
    </row>
    <row r="5" spans="1:11" x14ac:dyDescent="0.25">
      <c r="A5" s="39" t="s">
        <v>31</v>
      </c>
      <c r="B5" s="39" t="s">
        <v>451</v>
      </c>
      <c r="G5" s="42" t="s">
        <v>455</v>
      </c>
      <c r="H5" s="71">
        <f>SUMIFS(TimeSpent!$C$2:$C$3743,TimeSpent!$N$2:$N$3743,Activity!G5,TimeSpent!$O$2:$O$3743,"Yes")</f>
        <v>83.833333333333329</v>
      </c>
      <c r="I5" s="71">
        <f>SUMIFS(TimeSpent!$C$2:$C$3743,TimeSpent!$N$2:$N$3743,Activity!G5,TimeSpent!$O$2:$O$3743,"No")</f>
        <v>334.5</v>
      </c>
      <c r="J5" s="51">
        <f>H5/'Utiliz. by empl. and activity'!$C$28</f>
        <v>1.7465277777777777E-2</v>
      </c>
      <c r="K5" s="52">
        <f>I5/'Utiliz. by empl. and activity'!$C$28</f>
        <v>6.9687499999999999E-2</v>
      </c>
    </row>
    <row r="6" spans="1:11" ht="15.75" thickBot="1" x14ac:dyDescent="0.3">
      <c r="A6" s="39" t="s">
        <v>133</v>
      </c>
      <c r="B6" s="39" t="s">
        <v>451</v>
      </c>
      <c r="G6" s="43" t="s">
        <v>371</v>
      </c>
      <c r="H6" s="79">
        <f>SUM(H2:H5)</f>
        <v>831.16666666666686</v>
      </c>
      <c r="I6" s="79">
        <f>SUM(I2:I5)</f>
        <v>334.5</v>
      </c>
      <c r="J6" s="23">
        <f>H6/'Utiliz. by empl. and activity'!$C$28</f>
        <v>0.17315972222222226</v>
      </c>
      <c r="K6" s="24">
        <f>I6/'Utiliz. by empl. and activity'!$C$28</f>
        <v>6.9687499999999999E-2</v>
      </c>
    </row>
    <row r="7" spans="1:11" x14ac:dyDescent="0.25">
      <c r="A7" s="39" t="s">
        <v>302</v>
      </c>
      <c r="B7" s="39" t="s">
        <v>451</v>
      </c>
      <c r="H7" s="78"/>
      <c r="I7" s="78"/>
      <c r="J7" s="99"/>
      <c r="K7" s="99"/>
    </row>
    <row r="8" spans="1:11" x14ac:dyDescent="0.25">
      <c r="A8" s="39" t="s">
        <v>440</v>
      </c>
      <c r="B8" s="39" t="s">
        <v>451</v>
      </c>
    </row>
    <row r="9" spans="1:11" x14ac:dyDescent="0.25">
      <c r="A9" s="39" t="s">
        <v>441</v>
      </c>
      <c r="B9" s="39" t="s">
        <v>451</v>
      </c>
    </row>
    <row r="10" spans="1:11" x14ac:dyDescent="0.25">
      <c r="A10" s="39" t="s">
        <v>23</v>
      </c>
      <c r="B10" s="39" t="s">
        <v>451</v>
      </c>
    </row>
    <row r="11" spans="1:11" x14ac:dyDescent="0.25">
      <c r="A11" s="39" t="s">
        <v>442</v>
      </c>
      <c r="B11" s="39" t="s">
        <v>451</v>
      </c>
    </row>
    <row r="12" spans="1:11" x14ac:dyDescent="0.25">
      <c r="A12" s="39" t="s">
        <v>267</v>
      </c>
      <c r="B12" s="39" t="s">
        <v>451</v>
      </c>
    </row>
    <row r="13" spans="1:11" x14ac:dyDescent="0.25">
      <c r="A13" s="39" t="s">
        <v>233</v>
      </c>
      <c r="B13" s="39" t="s">
        <v>451</v>
      </c>
    </row>
    <row r="14" spans="1:11" x14ac:dyDescent="0.25">
      <c r="A14" s="39" t="s">
        <v>443</v>
      </c>
      <c r="B14" s="39" t="s">
        <v>456</v>
      </c>
    </row>
    <row r="15" spans="1:11" x14ac:dyDescent="0.25">
      <c r="A15" s="39" t="s">
        <v>67</v>
      </c>
      <c r="B15" s="39" t="s">
        <v>456</v>
      </c>
    </row>
    <row r="16" spans="1:11" x14ac:dyDescent="0.25">
      <c r="A16" s="39" t="s">
        <v>444</v>
      </c>
      <c r="B16" s="39" t="s">
        <v>456</v>
      </c>
    </row>
    <row r="17" spans="1:2" x14ac:dyDescent="0.25">
      <c r="A17" s="39" t="s">
        <v>122</v>
      </c>
      <c r="B17" s="39" t="s">
        <v>456</v>
      </c>
    </row>
    <row r="18" spans="1:2" x14ac:dyDescent="0.25">
      <c r="A18" s="39" t="s">
        <v>445</v>
      </c>
      <c r="B18" s="39" t="s">
        <v>456</v>
      </c>
    </row>
    <row r="19" spans="1:2" x14ac:dyDescent="0.25">
      <c r="A19" s="39" t="s">
        <v>196</v>
      </c>
      <c r="B19" s="39" t="s">
        <v>456</v>
      </c>
    </row>
    <row r="20" spans="1:2" ht="15.75" thickBot="1" x14ac:dyDescent="0.3">
      <c r="A20" s="40" t="s">
        <v>17</v>
      </c>
      <c r="B20" s="40" t="s">
        <v>456</v>
      </c>
    </row>
    <row r="21" spans="1:2" ht="15.75" thickBot="1" x14ac:dyDescent="0.3"/>
    <row r="22" spans="1:2" ht="15.75" thickBot="1" x14ac:dyDescent="0.3">
      <c r="A22" s="130" t="s">
        <v>457</v>
      </c>
      <c r="B22" s="131"/>
    </row>
    <row r="23" spans="1:2" ht="16.5" thickTop="1" thickBot="1" x14ac:dyDescent="0.3">
      <c r="A23" s="66" t="s">
        <v>13</v>
      </c>
      <c r="B23" s="67" t="s">
        <v>5</v>
      </c>
    </row>
    <row r="24" spans="1:2" ht="15.75" thickTop="1" x14ac:dyDescent="0.25">
      <c r="A24" s="44" t="s">
        <v>452</v>
      </c>
      <c r="B24" s="45" t="s">
        <v>58</v>
      </c>
    </row>
    <row r="25" spans="1:2" x14ac:dyDescent="0.25">
      <c r="A25" s="42" t="s">
        <v>452</v>
      </c>
      <c r="B25" s="46" t="s">
        <v>27</v>
      </c>
    </row>
    <row r="26" spans="1:2" x14ac:dyDescent="0.25">
      <c r="A26" s="42" t="s">
        <v>452</v>
      </c>
      <c r="B26" s="46" t="s">
        <v>318</v>
      </c>
    </row>
    <row r="27" spans="1:2" x14ac:dyDescent="0.25">
      <c r="A27" s="42" t="s">
        <v>452</v>
      </c>
      <c r="B27" s="46" t="s">
        <v>31</v>
      </c>
    </row>
    <row r="28" spans="1:2" x14ac:dyDescent="0.25">
      <c r="A28" s="42" t="s">
        <v>452</v>
      </c>
      <c r="B28" s="46" t="s">
        <v>133</v>
      </c>
    </row>
    <row r="29" spans="1:2" x14ac:dyDescent="0.25">
      <c r="A29" s="42" t="s">
        <v>452</v>
      </c>
      <c r="B29" s="46" t="s">
        <v>302</v>
      </c>
    </row>
    <row r="30" spans="1:2" x14ac:dyDescent="0.25">
      <c r="A30" s="42" t="s">
        <v>452</v>
      </c>
      <c r="B30" s="46" t="s">
        <v>440</v>
      </c>
    </row>
    <row r="31" spans="1:2" x14ac:dyDescent="0.25">
      <c r="A31" s="42" t="s">
        <v>452</v>
      </c>
      <c r="B31" s="46" t="s">
        <v>441</v>
      </c>
    </row>
    <row r="32" spans="1:2" x14ac:dyDescent="0.25">
      <c r="A32" s="42" t="s">
        <v>452</v>
      </c>
      <c r="B32" s="46" t="s">
        <v>23</v>
      </c>
    </row>
    <row r="33" spans="1:2" x14ac:dyDescent="0.25">
      <c r="A33" s="42" t="s">
        <v>452</v>
      </c>
      <c r="B33" s="46" t="s">
        <v>442</v>
      </c>
    </row>
    <row r="34" spans="1:2" x14ac:dyDescent="0.25">
      <c r="A34" s="42" t="s">
        <v>452</v>
      </c>
      <c r="B34" s="46" t="s">
        <v>267</v>
      </c>
    </row>
    <row r="35" spans="1:2" x14ac:dyDescent="0.25">
      <c r="A35" s="42" t="s">
        <v>452</v>
      </c>
      <c r="B35" s="46" t="s">
        <v>233</v>
      </c>
    </row>
    <row r="36" spans="1:2" x14ac:dyDescent="0.25">
      <c r="A36" s="42" t="s">
        <v>455</v>
      </c>
      <c r="B36" s="46" t="s">
        <v>27</v>
      </c>
    </row>
    <row r="37" spans="1:2" x14ac:dyDescent="0.25">
      <c r="A37" s="42" t="s">
        <v>455</v>
      </c>
      <c r="B37" s="46" t="s">
        <v>31</v>
      </c>
    </row>
    <row r="38" spans="1:2" x14ac:dyDescent="0.25">
      <c r="A38" s="42" t="s">
        <v>455</v>
      </c>
      <c r="B38" s="46" t="s">
        <v>67</v>
      </c>
    </row>
    <row r="39" spans="1:2" x14ac:dyDescent="0.25">
      <c r="A39" s="42" t="s">
        <v>455</v>
      </c>
      <c r="B39" s="46" t="s">
        <v>444</v>
      </c>
    </row>
    <row r="40" spans="1:2" x14ac:dyDescent="0.25">
      <c r="A40" s="42" t="s">
        <v>455</v>
      </c>
      <c r="B40" s="46" t="s">
        <v>443</v>
      </c>
    </row>
    <row r="41" spans="1:2" x14ac:dyDescent="0.25">
      <c r="A41" s="42" t="s">
        <v>455</v>
      </c>
      <c r="B41" s="46" t="s">
        <v>122</v>
      </c>
    </row>
    <row r="42" spans="1:2" x14ac:dyDescent="0.25">
      <c r="A42" s="42" t="s">
        <v>455</v>
      </c>
      <c r="B42" s="46" t="s">
        <v>445</v>
      </c>
    </row>
    <row r="43" spans="1:2" x14ac:dyDescent="0.25">
      <c r="A43" s="42" t="s">
        <v>455</v>
      </c>
      <c r="B43" s="46" t="s">
        <v>196</v>
      </c>
    </row>
    <row r="44" spans="1:2" x14ac:dyDescent="0.25">
      <c r="A44" s="42" t="s">
        <v>455</v>
      </c>
      <c r="B44" s="46" t="s">
        <v>17</v>
      </c>
    </row>
    <row r="45" spans="1:2" x14ac:dyDescent="0.25">
      <c r="A45" s="42" t="s">
        <v>453</v>
      </c>
      <c r="B45" s="46" t="s">
        <v>58</v>
      </c>
    </row>
    <row r="46" spans="1:2" x14ac:dyDescent="0.25">
      <c r="A46" s="42" t="s">
        <v>453</v>
      </c>
      <c r="B46" s="46" t="s">
        <v>27</v>
      </c>
    </row>
    <row r="47" spans="1:2" x14ac:dyDescent="0.25">
      <c r="A47" s="42" t="s">
        <v>453</v>
      </c>
      <c r="B47" s="46" t="s">
        <v>318</v>
      </c>
    </row>
    <row r="48" spans="1:2" x14ac:dyDescent="0.25">
      <c r="A48" s="42" t="s">
        <v>453</v>
      </c>
      <c r="B48" s="46" t="s">
        <v>31</v>
      </c>
    </row>
    <row r="49" spans="1:2" x14ac:dyDescent="0.25">
      <c r="A49" s="42" t="s">
        <v>453</v>
      </c>
      <c r="B49" s="46" t="s">
        <v>133</v>
      </c>
    </row>
    <row r="50" spans="1:2" x14ac:dyDescent="0.25">
      <c r="A50" s="42" t="s">
        <v>453</v>
      </c>
      <c r="B50" s="46" t="s">
        <v>302</v>
      </c>
    </row>
    <row r="51" spans="1:2" x14ac:dyDescent="0.25">
      <c r="A51" s="42" t="s">
        <v>453</v>
      </c>
      <c r="B51" s="46" t="s">
        <v>440</v>
      </c>
    </row>
    <row r="52" spans="1:2" x14ac:dyDescent="0.25">
      <c r="A52" s="42" t="s">
        <v>453</v>
      </c>
      <c r="B52" s="46" t="s">
        <v>441</v>
      </c>
    </row>
    <row r="53" spans="1:2" x14ac:dyDescent="0.25">
      <c r="A53" s="42" t="s">
        <v>453</v>
      </c>
      <c r="B53" s="46" t="s">
        <v>23</v>
      </c>
    </row>
    <row r="54" spans="1:2" x14ac:dyDescent="0.25">
      <c r="A54" s="42" t="s">
        <v>453</v>
      </c>
      <c r="B54" s="46" t="s">
        <v>442</v>
      </c>
    </row>
    <row r="55" spans="1:2" x14ac:dyDescent="0.25">
      <c r="A55" s="42" t="s">
        <v>453</v>
      </c>
      <c r="B55" s="46" t="s">
        <v>267</v>
      </c>
    </row>
    <row r="56" spans="1:2" x14ac:dyDescent="0.25">
      <c r="A56" s="42" t="s">
        <v>454</v>
      </c>
      <c r="B56" s="46" t="s">
        <v>27</v>
      </c>
    </row>
    <row r="57" spans="1:2" x14ac:dyDescent="0.25">
      <c r="A57" s="42" t="s">
        <v>454</v>
      </c>
      <c r="B57" s="46" t="s">
        <v>318</v>
      </c>
    </row>
    <row r="58" spans="1:2" x14ac:dyDescent="0.25">
      <c r="A58" s="42" t="s">
        <v>454</v>
      </c>
      <c r="B58" s="46" t="s">
        <v>31</v>
      </c>
    </row>
    <row r="59" spans="1:2" x14ac:dyDescent="0.25">
      <c r="A59" s="42" t="s">
        <v>454</v>
      </c>
      <c r="B59" s="46" t="s">
        <v>133</v>
      </c>
    </row>
    <row r="60" spans="1:2" x14ac:dyDescent="0.25">
      <c r="A60" s="42" t="s">
        <v>454</v>
      </c>
      <c r="B60" s="46" t="s">
        <v>302</v>
      </c>
    </row>
    <row r="61" spans="1:2" x14ac:dyDescent="0.25">
      <c r="A61" s="42" t="s">
        <v>454</v>
      </c>
      <c r="B61" s="46" t="s">
        <v>440</v>
      </c>
    </row>
    <row r="62" spans="1:2" x14ac:dyDescent="0.25">
      <c r="A62" s="42" t="s">
        <v>454</v>
      </c>
      <c r="B62" s="46" t="s">
        <v>441</v>
      </c>
    </row>
    <row r="63" spans="1:2" x14ac:dyDescent="0.25">
      <c r="A63" s="42" t="s">
        <v>454</v>
      </c>
      <c r="B63" s="46" t="s">
        <v>23</v>
      </c>
    </row>
    <row r="64" spans="1:2" x14ac:dyDescent="0.25">
      <c r="A64" s="42" t="s">
        <v>454</v>
      </c>
      <c r="B64" s="46" t="s">
        <v>442</v>
      </c>
    </row>
    <row r="65" spans="1:2" ht="15.75" thickBot="1" x14ac:dyDescent="0.3">
      <c r="A65" s="43" t="s">
        <v>454</v>
      </c>
      <c r="B65" s="47" t="s">
        <v>267</v>
      </c>
    </row>
    <row r="66" spans="1:2" x14ac:dyDescent="0.25">
      <c r="B66" s="48"/>
    </row>
  </sheetData>
  <mergeCells count="1">
    <mergeCell ref="A22:B22"/>
  </mergeCells>
  <pageMargins left="0.7" right="0.7" top="0.75" bottom="0.75" header="0.3" footer="0.3"/>
  <pageSetup paperSize="9" orientation="portrait" r:id="rId1"/>
  <customProperties>
    <customPr name="_pios_id" r:id="rId2"/>
  </customProperties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tabColor rgb="FFFFC000"/>
  </sheetPr>
  <dimension ref="A1:P4951"/>
  <sheetViews>
    <sheetView topLeftCell="A178" workbookViewId="0">
      <selection activeCell="G22" sqref="G22"/>
    </sheetView>
  </sheetViews>
  <sheetFormatPr defaultColWidth="8.42578125" defaultRowHeight="15" x14ac:dyDescent="0.25"/>
  <cols>
    <col min="1" max="1" width="17.42578125" bestFit="1" customWidth="1"/>
    <col min="2" max="2" width="10.42578125" style="85" bestFit="1" customWidth="1"/>
    <col min="3" max="3" width="6.42578125" style="33" bestFit="1" customWidth="1"/>
    <col min="4" max="4" width="8.42578125" bestFit="1" customWidth="1"/>
    <col min="5" max="5" width="35.5703125" bestFit="1" customWidth="1"/>
    <col min="6" max="6" width="27.42578125" bestFit="1" customWidth="1"/>
    <col min="7" max="7" width="138.42578125" bestFit="1" customWidth="1"/>
    <col min="8" max="8" width="9.7109375" style="36" bestFit="1" customWidth="1"/>
    <col min="9" max="9" width="9.42578125" style="36"/>
    <col min="10" max="10" width="8.42578125" bestFit="1" customWidth="1"/>
    <col min="11" max="11" width="4.42578125" bestFit="1" customWidth="1"/>
    <col min="12" max="12" width="11.42578125" bestFit="1" customWidth="1"/>
    <col min="13" max="13" width="15.42578125" bestFit="1" customWidth="1"/>
    <col min="14" max="14" width="7.42578125" bestFit="1" customWidth="1"/>
    <col min="15" max="15" width="11.42578125" bestFit="1" customWidth="1"/>
    <col min="16" max="16" width="12" bestFit="1" customWidth="1"/>
  </cols>
  <sheetData>
    <row r="1" spans="1:16" x14ac:dyDescent="0.25">
      <c r="A1" s="34" t="s">
        <v>0</v>
      </c>
      <c r="B1" s="84" t="s">
        <v>1</v>
      </c>
      <c r="C1" s="37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5" t="s">
        <v>7</v>
      </c>
      <c r="I1" s="35" t="s">
        <v>8</v>
      </c>
      <c r="J1" s="34" t="s">
        <v>9</v>
      </c>
      <c r="K1" s="34" t="s">
        <v>10</v>
      </c>
      <c r="L1" s="34" t="s">
        <v>11</v>
      </c>
      <c r="M1" s="34" t="s">
        <v>12</v>
      </c>
      <c r="N1" s="34" t="s">
        <v>458</v>
      </c>
      <c r="O1" s="34" t="s">
        <v>459</v>
      </c>
      <c r="P1" s="34" t="s">
        <v>13</v>
      </c>
    </row>
    <row r="2" spans="1:16" x14ac:dyDescent="0.25">
      <c r="A2" t="str">
        <f>UPPER(IF(AND(TimeSpend[[#This Row],[Personnel number]]&lt;&gt;"",TimeSpend[[#This Row],[Date]]&lt;&gt;""),TimeSpend[[#This Row],[Personnel number]],""))</f>
        <v>CZ011805</v>
      </c>
      <c r="B2" s="85" t="str">
        <f>IF(AND(TimeSpend[[#This Row],[Personnel number]]&lt;&gt;"",TimeSpend[[#This Row],[Date]]&lt;&gt;""),TEXT(TimeSpend[[#This Row],[Date]],"[$-409]yyyyMMdd"),"")</f>
        <v>yyyy0926</v>
      </c>
      <c r="C2" s="33" t="str">
        <f>IF(AND(TimeSpend[[#This Row],[Personnel number]]&lt;&gt;"",TimeSpend[[#This Row],[Date]]&lt;&gt;""),SUBSTITUTE(TimeSpend[[#This Row],[Hours]],",","."),"")</f>
        <v>9</v>
      </c>
      <c r="D2" t="str">
        <f>IF(AND(TimeSpend[[#This Row],[Personnel number]]&lt;&gt;"",TimeSpend[[#This Row],[Date]]&lt;&gt;""),TimeSpend[[#This Row],[Network]],"")</f>
        <v>BPC_INT</v>
      </c>
      <c r="E2" t="str">
        <f>IF(AND(TimeSpend[[#This Row],[Personnel number]]&lt;&gt;"",TimeSpend[[#This Row],[Date]]&lt;&gt;""),TimeSpend[[#This Row],[Network Description]],"")</f>
        <v>Other Internal activities - BPC Brno</v>
      </c>
      <c r="F2" t="str">
        <f>IF(AND(TimeSpend[[#This Row],[Personnel number]]&lt;&gt;"",TimeSpend[[#This Row],[Date]]&lt;&gt;""),TimeSpend[[#This Row],[Activity]],"")</f>
        <v>Admin</v>
      </c>
      <c r="G2" t="str">
        <f>IF(AND(TimeSpend[[#This Row],[Personnel number]]&lt;&gt;"",TimeSpend[[#This Row],[Date]]&lt;&gt;""),TimeSpend[[#This Row],[Activity description]],"")</f>
        <v>ACC2 internal + ACC2 invoicing + FG and on-calls preparation</v>
      </c>
      <c r="H2" s="36">
        <f>IF(AND(TimeSpend[[#This Row],[Personnel number]]&lt;&gt;"",TimeSpend[[#This Row],[Date]]&lt;&gt;""),TimeSpend[[#This Row],[Start Time]],"")</f>
        <v>0.29166666666666669</v>
      </c>
      <c r="I2" s="36">
        <f>IF(AND(TimeSpend[[#This Row],[Personnel number]]&lt;&gt;"",TimeSpend[[#This Row],[Date]]&lt;&gt;""),TimeSpend[[#This Row],[End Time]],"")</f>
        <v>0.66666666666666663</v>
      </c>
      <c r="J2" t="str">
        <f>IF(AND(TimeSpend[[#This Row],[Personnel number]]&lt;&gt;"",TimeSpend[[#This Row],[Date]]&lt;&gt;""),TimeSpend[[#This Row],[Location]],"")</f>
        <v>Office</v>
      </c>
      <c r="K2">
        <f>IF(AND(TimeSpend[[#This Row],[Personnel number]]&lt;&gt;"",TimeSpend[[#This Row],[Date]]&lt;&gt;""),TimeSpend[[#This Row],[Task]],"")</f>
        <v>0</v>
      </c>
      <c r="L2" t="str">
        <f>IF(AND(TimeSpend[[#This Row],[Personnel number]]&lt;&gt;"",TimeSpend[[#This Row],[Date]]&lt;&gt;""),Utilization!$J$2,"")</f>
        <v>10/2024</v>
      </c>
      <c r="M2" t="str">
        <f>IF(AND(TimeSpend[[#This Row],[Personnel number]]&lt;&gt;"",TimeSpend[[#This Row],[Date]]&lt;&gt;""),TimeSpend[[#This Row],[Employee Name]],"")</f>
        <v>Klimas Radovan</v>
      </c>
      <c r="N2">
        <f t="shared" ref="N2:N65" si="0">IF(A2&lt;&gt;"",ROW(A2)-1,"")</f>
        <v>1</v>
      </c>
      <c r="O2" t="str">
        <f t="shared" ref="O2:O65" si="1">IF(A2&lt;&gt;"",L2&amp;"-"&amp;N2,"")</f>
        <v>10/2024-1</v>
      </c>
      <c r="P2" t="str">
        <f>IF(D2&lt;&gt;"",VLOOKUP(D2,Projects!B:C,2,0),"")</f>
        <v>INT</v>
      </c>
    </row>
    <row r="3" spans="1:16" x14ac:dyDescent="0.25">
      <c r="A3" t="str">
        <f>UPPER(IF(AND(TimeSpend[[#This Row],[Personnel number]]&lt;&gt;"",TimeSpend[[#This Row],[Date]]&lt;&gt;""),TimeSpend[[#This Row],[Personnel number]],""))</f>
        <v>CZ010183</v>
      </c>
      <c r="B3" s="85" t="str">
        <f>IF(AND(TimeSpend[[#This Row],[Personnel number]]&lt;&gt;"",TimeSpend[[#This Row],[Date]]&lt;&gt;""),TEXT(TimeSpend[[#This Row],[Date]],"[$-409]yyyyMMdd"),"")</f>
        <v>yyyy0926</v>
      </c>
      <c r="C3" s="33" t="str">
        <f>IF(AND(TimeSpend[[#This Row],[Personnel number]]&lt;&gt;"",TimeSpend[[#This Row],[Date]]&lt;&gt;""),SUBSTITUTE(TimeSpend[[#This Row],[Hours]],",","."),"")</f>
        <v>1</v>
      </c>
      <c r="D3" t="str">
        <f>IF(AND(TimeSpend[[#This Row],[Personnel number]]&lt;&gt;"",TimeSpend[[#This Row],[Date]]&lt;&gt;""),TimeSpend[[#This Row],[Network]],"")</f>
        <v>BPC_INT</v>
      </c>
      <c r="E3" t="str">
        <f>IF(AND(TimeSpend[[#This Row],[Personnel number]]&lt;&gt;"",TimeSpend[[#This Row],[Date]]&lt;&gt;""),TimeSpend[[#This Row],[Network Description]],"")</f>
        <v>Other Internal activities - BPC Brno</v>
      </c>
      <c r="F3" t="str">
        <f>IF(AND(TimeSpend[[#This Row],[Personnel number]]&lt;&gt;"",TimeSpend[[#This Row],[Date]]&lt;&gt;""),TimeSpend[[#This Row],[Activity]],"")</f>
        <v>Admin</v>
      </c>
      <c r="G3" t="str">
        <f>IF(AND(TimeSpend[[#This Row],[Personnel number]]&lt;&gt;"",TimeSpend[[#This Row],[Date]]&lt;&gt;""),TimeSpend[[#This Row],[Activity description]],"")</f>
        <v>Administration</v>
      </c>
      <c r="H3" s="36">
        <f>IF(AND(TimeSpend[[#This Row],[Personnel number]]&lt;&gt;"",TimeSpend[[#This Row],[Date]]&lt;&gt;""),TimeSpend[[#This Row],[Start Time]],"")</f>
        <v>0.25</v>
      </c>
      <c r="I3" s="36">
        <f>IF(AND(TimeSpend[[#This Row],[Personnel number]]&lt;&gt;"",TimeSpend[[#This Row],[Date]]&lt;&gt;""),TimeSpend[[#This Row],[End Time]],"")</f>
        <v>0.29166666666666669</v>
      </c>
      <c r="J3" t="str">
        <f>IF(AND(TimeSpend[[#This Row],[Personnel number]]&lt;&gt;"",TimeSpend[[#This Row],[Date]]&lt;&gt;""),TimeSpend[[#This Row],[Location]],"")</f>
        <v>Office</v>
      </c>
      <c r="K3">
        <f>IF(AND(TimeSpend[[#This Row],[Personnel number]]&lt;&gt;"",TimeSpend[[#This Row],[Date]]&lt;&gt;""),TimeSpend[[#This Row],[Task]],"")</f>
        <v>0</v>
      </c>
      <c r="L3" t="str">
        <f>IF(AND(TimeSpend[[#This Row],[Personnel number]]&lt;&gt;"",TimeSpend[[#This Row],[Date]]&lt;&gt;""),Utilization!$J$2,"")</f>
        <v>10/2024</v>
      </c>
      <c r="M3" t="str">
        <f>IF(AND(TimeSpend[[#This Row],[Personnel number]]&lt;&gt;"",TimeSpend[[#This Row],[Date]]&lt;&gt;""),TimeSpend[[#This Row],[Employee Name]],"")</f>
        <v>Švenda Jan</v>
      </c>
      <c r="N3">
        <f t="shared" si="0"/>
        <v>2</v>
      </c>
      <c r="O3" t="str">
        <f t="shared" si="1"/>
        <v>10/2024-2</v>
      </c>
      <c r="P3" t="str">
        <f>IF(D3&lt;&gt;"",VLOOKUP(D3,Projects!B:C,2,0),"")</f>
        <v>INT</v>
      </c>
    </row>
    <row r="4" spans="1:16" x14ac:dyDescent="0.25">
      <c r="A4" t="str">
        <f>UPPER(IF(AND(TimeSpend[[#This Row],[Personnel number]]&lt;&gt;"",TimeSpend[[#This Row],[Date]]&lt;&gt;""),TimeSpend[[#This Row],[Personnel number]],""))</f>
        <v>CZ010183</v>
      </c>
      <c r="B4" s="85" t="str">
        <f>IF(AND(TimeSpend[[#This Row],[Personnel number]]&lt;&gt;"",TimeSpend[[#This Row],[Date]]&lt;&gt;""),TEXT(TimeSpend[[#This Row],[Date]],"[$-409]yyyyMMdd"),"")</f>
        <v>yyyy0926</v>
      </c>
      <c r="C4" s="33" t="str">
        <f>IF(AND(TimeSpend[[#This Row],[Personnel number]]&lt;&gt;"",TimeSpend[[#This Row],[Date]]&lt;&gt;""),SUBSTITUTE(TimeSpend[[#This Row],[Hours]],",","."),"")</f>
        <v>1</v>
      </c>
      <c r="D4">
        <f>IF(AND(TimeSpend[[#This Row],[Personnel number]]&lt;&gt;"",TimeSpend[[#This Row],[Date]]&lt;&gt;""),TimeSpend[[#This Row],[Network]],"")</f>
        <v>60000247</v>
      </c>
      <c r="E4" t="str">
        <f>IF(AND(TimeSpend[[#This Row],[Personnel number]]&lt;&gt;"",TimeSpend[[#This Row],[Date]]&lt;&gt;""),TimeSpend[[#This Row],[Network Description]],"")</f>
        <v>NUS3 Technical Upgrade (NUS Cloud)</v>
      </c>
      <c r="F4" t="str">
        <f>IF(AND(TimeSpend[[#This Row],[Personnel number]]&lt;&gt;"",TimeSpend[[#This Row],[Date]]&lt;&gt;""),TimeSpend[[#This Row],[Activity]],"")</f>
        <v>Testing</v>
      </c>
      <c r="G4" t="str">
        <f>IF(AND(TimeSpend[[#This Row],[Personnel number]]&lt;&gt;"",TimeSpend[[#This Row],[Date]]&lt;&gt;""),TimeSpend[[#This Row],[Activity description]],"")</f>
        <v>E-Notification, attachments</v>
      </c>
      <c r="H4" s="36">
        <f>IF(AND(TimeSpend[[#This Row],[Personnel number]]&lt;&gt;"",TimeSpend[[#This Row],[Date]]&lt;&gt;""),TimeSpend[[#This Row],[Start Time]],"")</f>
        <v>0.29166666666666669</v>
      </c>
      <c r="I4" s="36">
        <f>IF(AND(TimeSpend[[#This Row],[Personnel number]]&lt;&gt;"",TimeSpend[[#This Row],[Date]]&lt;&gt;""),TimeSpend[[#This Row],[End Time]],"")</f>
        <v>0.33333333333333331</v>
      </c>
      <c r="J4" t="str">
        <f>IF(AND(TimeSpend[[#This Row],[Personnel number]]&lt;&gt;"",TimeSpend[[#This Row],[Date]]&lt;&gt;""),TimeSpend[[#This Row],[Location]],"")</f>
        <v>Office</v>
      </c>
      <c r="K4">
        <f>IF(AND(TimeSpend[[#This Row],[Personnel number]]&lt;&gt;"",TimeSpend[[#This Row],[Date]]&lt;&gt;""),TimeSpend[[#This Row],[Task]],"")</f>
        <v>0</v>
      </c>
      <c r="L4" t="str">
        <f>IF(AND(TimeSpend[[#This Row],[Personnel number]]&lt;&gt;"",TimeSpend[[#This Row],[Date]]&lt;&gt;""),Utilization!$J$2,"")</f>
        <v>10/2024</v>
      </c>
      <c r="M4" t="str">
        <f>IF(AND(TimeSpend[[#This Row],[Personnel number]]&lt;&gt;"",TimeSpend[[#This Row],[Date]]&lt;&gt;""),TimeSpend[[#This Row],[Employee Name]],"")</f>
        <v>Švenda Jan</v>
      </c>
      <c r="N4">
        <f t="shared" si="0"/>
        <v>3</v>
      </c>
      <c r="O4" t="str">
        <f t="shared" si="1"/>
        <v>10/2024-3</v>
      </c>
      <c r="P4" t="str">
        <f>IF(D4&lt;&gt;"",VLOOKUP(D4,Projects!B:C,2,0),"")</f>
        <v>PROJECT</v>
      </c>
    </row>
    <row r="5" spans="1:16" x14ac:dyDescent="0.25">
      <c r="A5" t="str">
        <f>UPPER(IF(AND(TimeSpend[[#This Row],[Personnel number]]&lt;&gt;"",TimeSpend[[#This Row],[Date]]&lt;&gt;""),TimeSpend[[#This Row],[Personnel number]],""))</f>
        <v>CZ010183</v>
      </c>
      <c r="B5" s="85" t="str">
        <f>IF(AND(TimeSpend[[#This Row],[Personnel number]]&lt;&gt;"",TimeSpend[[#This Row],[Date]]&lt;&gt;""),TEXT(TimeSpend[[#This Row],[Date]],"[$-409]yyyyMMdd"),"")</f>
        <v>yyyy0926</v>
      </c>
      <c r="C5" s="33" t="str">
        <f>IF(AND(TimeSpend[[#This Row],[Personnel number]]&lt;&gt;"",TimeSpend[[#This Row],[Date]]&lt;&gt;""),SUBSTITUTE(TimeSpend[[#This Row],[Hours]],",","."),"")</f>
        <v>1</v>
      </c>
      <c r="D5">
        <f>IF(AND(TimeSpend[[#This Row],[Personnel number]]&lt;&gt;"",TimeSpend[[#This Row],[Date]]&lt;&gt;""),TimeSpend[[#This Row],[Network]],"")</f>
        <v>60000389</v>
      </c>
      <c r="E5" t="str">
        <f>IF(AND(TimeSpend[[#This Row],[Personnel number]]&lt;&gt;"",TimeSpend[[#This Row],[Date]]&lt;&gt;""),TimeSpend[[#This Row],[Network Description]],"")</f>
        <v>BRO NUS Cloud Pilot</v>
      </c>
      <c r="F5" t="str">
        <f>IF(AND(TimeSpend[[#This Row],[Personnel number]]&lt;&gt;"",TimeSpend[[#This Row],[Date]]&lt;&gt;""),TimeSpend[[#This Row],[Activity]],"")</f>
        <v>Testing</v>
      </c>
      <c r="G5" t="str">
        <f>IF(AND(TimeSpend[[#This Row],[Personnel number]]&lt;&gt;"",TimeSpend[[#This Row],[Date]]&lt;&gt;""),TimeSpend[[#This Row],[Activity description]],"")</f>
        <v>Issues testing</v>
      </c>
      <c r="H5" s="36">
        <f>IF(AND(TimeSpend[[#This Row],[Personnel number]]&lt;&gt;"",TimeSpend[[#This Row],[Date]]&lt;&gt;""),TimeSpend[[#This Row],[Start Time]],"")</f>
        <v>0.33333333333333331</v>
      </c>
      <c r="I5" s="36">
        <f>IF(AND(TimeSpend[[#This Row],[Personnel number]]&lt;&gt;"",TimeSpend[[#This Row],[Date]]&lt;&gt;""),TimeSpend[[#This Row],[End Time]],"")</f>
        <v>0.375</v>
      </c>
      <c r="J5" t="str">
        <f>IF(AND(TimeSpend[[#This Row],[Personnel number]]&lt;&gt;"",TimeSpend[[#This Row],[Date]]&lt;&gt;""),TimeSpend[[#This Row],[Location]],"")</f>
        <v>Office</v>
      </c>
      <c r="K5">
        <f>IF(AND(TimeSpend[[#This Row],[Personnel number]]&lt;&gt;"",TimeSpend[[#This Row],[Date]]&lt;&gt;""),TimeSpend[[#This Row],[Task]],"")</f>
        <v>0</v>
      </c>
      <c r="L5" t="str">
        <f>IF(AND(TimeSpend[[#This Row],[Personnel number]]&lt;&gt;"",TimeSpend[[#This Row],[Date]]&lt;&gt;""),Utilization!$J$2,"")</f>
        <v>10/2024</v>
      </c>
      <c r="M5" t="str">
        <f>IF(AND(TimeSpend[[#This Row],[Personnel number]]&lt;&gt;"",TimeSpend[[#This Row],[Date]]&lt;&gt;""),TimeSpend[[#This Row],[Employee Name]],"")</f>
        <v>Švenda Jan</v>
      </c>
      <c r="N5">
        <f t="shared" si="0"/>
        <v>4</v>
      </c>
      <c r="O5" t="str">
        <f t="shared" si="1"/>
        <v>10/2024-4</v>
      </c>
      <c r="P5" t="str">
        <f>IF(D5&lt;&gt;"",VLOOKUP(D5,Projects!B:C,2,0),"")</f>
        <v>PROJECT</v>
      </c>
    </row>
    <row r="6" spans="1:16" x14ac:dyDescent="0.25">
      <c r="A6" t="str">
        <f>UPPER(IF(AND(TimeSpend[[#This Row],[Personnel number]]&lt;&gt;"",TimeSpend[[#This Row],[Date]]&lt;&gt;""),TimeSpend[[#This Row],[Personnel number]],""))</f>
        <v>CZ010183</v>
      </c>
      <c r="B6" s="85" t="str">
        <f>IF(AND(TimeSpend[[#This Row],[Personnel number]]&lt;&gt;"",TimeSpend[[#This Row],[Date]]&lt;&gt;""),TEXT(TimeSpend[[#This Row],[Date]],"[$-409]yyyyMMdd"),"")</f>
        <v>yyyy0926</v>
      </c>
      <c r="C6" s="33" t="str">
        <f>IF(AND(TimeSpend[[#This Row],[Personnel number]]&lt;&gt;"",TimeSpend[[#This Row],[Date]]&lt;&gt;""),SUBSTITUTE(TimeSpend[[#This Row],[Hours]],",","."),"")</f>
        <v>2</v>
      </c>
      <c r="D6">
        <f>IF(AND(TimeSpend[[#This Row],[Personnel number]]&lt;&gt;"",TimeSpend[[#This Row],[Date]]&lt;&gt;""),TimeSpend[[#This Row],[Network]],"")</f>
        <v>60000247</v>
      </c>
      <c r="E6" t="str">
        <f>IF(AND(TimeSpend[[#This Row],[Personnel number]]&lt;&gt;"",TimeSpend[[#This Row],[Date]]&lt;&gt;""),TimeSpend[[#This Row],[Network Description]],"")</f>
        <v>NUS3 Technical Upgrade (NUS Cloud)</v>
      </c>
      <c r="F6" t="str">
        <f>IF(AND(TimeSpend[[#This Row],[Personnel number]]&lt;&gt;"",TimeSpend[[#This Row],[Date]]&lt;&gt;""),TimeSpend[[#This Row],[Activity]],"")</f>
        <v>Analysis</v>
      </c>
      <c r="G6" t="str">
        <f>IF(AND(TimeSpend[[#This Row],[Personnel number]]&lt;&gt;"",TimeSpend[[#This Row],[Date]]&lt;&gt;""),TimeSpend[[#This Row],[Activity description]],"")</f>
        <v xml:space="preserve">Permission Sets, SoD, User rights	</v>
      </c>
      <c r="H6" s="36">
        <f>IF(AND(TimeSpend[[#This Row],[Personnel number]]&lt;&gt;"",TimeSpend[[#This Row],[Date]]&lt;&gt;""),TimeSpend[[#This Row],[Start Time]],"")</f>
        <v>0.375</v>
      </c>
      <c r="I6" s="36">
        <f>IF(AND(TimeSpend[[#This Row],[Personnel number]]&lt;&gt;"",TimeSpend[[#This Row],[Date]]&lt;&gt;""),TimeSpend[[#This Row],[End Time]],"")</f>
        <v>0.45833333333333331</v>
      </c>
      <c r="J6" t="str">
        <f>IF(AND(TimeSpend[[#This Row],[Personnel number]]&lt;&gt;"",TimeSpend[[#This Row],[Date]]&lt;&gt;""),TimeSpend[[#This Row],[Location]],"")</f>
        <v>Office</v>
      </c>
      <c r="K6">
        <f>IF(AND(TimeSpend[[#This Row],[Personnel number]]&lt;&gt;"",TimeSpend[[#This Row],[Date]]&lt;&gt;""),TimeSpend[[#This Row],[Task]],"")</f>
        <v>0</v>
      </c>
      <c r="L6" t="str">
        <f>IF(AND(TimeSpend[[#This Row],[Personnel number]]&lt;&gt;"",TimeSpend[[#This Row],[Date]]&lt;&gt;""),Utilization!$J$2,"")</f>
        <v>10/2024</v>
      </c>
      <c r="M6" t="str">
        <f>IF(AND(TimeSpend[[#This Row],[Personnel number]]&lt;&gt;"",TimeSpend[[#This Row],[Date]]&lt;&gt;""),TimeSpend[[#This Row],[Employee Name]],"")</f>
        <v>Švenda Jan</v>
      </c>
      <c r="N6">
        <f t="shared" si="0"/>
        <v>5</v>
      </c>
      <c r="O6" t="str">
        <f t="shared" si="1"/>
        <v>10/2024-5</v>
      </c>
      <c r="P6" t="str">
        <f>IF(D6&lt;&gt;"",VLOOKUP(D6,Projects!B:C,2,0),"")</f>
        <v>PROJECT</v>
      </c>
    </row>
    <row r="7" spans="1:16" x14ac:dyDescent="0.25">
      <c r="A7" t="str">
        <f>UPPER(IF(AND(TimeSpend[[#This Row],[Personnel number]]&lt;&gt;"",TimeSpend[[#This Row],[Date]]&lt;&gt;""),TimeSpend[[#This Row],[Personnel number]],""))</f>
        <v>CZ010183</v>
      </c>
      <c r="B7" s="85" t="str">
        <f>IF(AND(TimeSpend[[#This Row],[Personnel number]]&lt;&gt;"",TimeSpend[[#This Row],[Date]]&lt;&gt;""),TEXT(TimeSpend[[#This Row],[Date]],"[$-409]yyyyMMdd"),"")</f>
        <v>yyyy0926</v>
      </c>
      <c r="C7" s="33" t="str">
        <f>IF(AND(TimeSpend[[#This Row],[Personnel number]]&lt;&gt;"",TimeSpend[[#This Row],[Date]]&lt;&gt;""),SUBSTITUTE(TimeSpend[[#This Row],[Hours]],",","."),"")</f>
        <v>0.5</v>
      </c>
      <c r="D7" t="str">
        <f>IF(AND(TimeSpend[[#This Row],[Personnel number]]&lt;&gt;"",TimeSpend[[#This Row],[Date]]&lt;&gt;""),TimeSpend[[#This Row],[Network]],"")</f>
        <v>BPC_INT</v>
      </c>
      <c r="E7" t="str">
        <f>IF(AND(TimeSpend[[#This Row],[Personnel number]]&lt;&gt;"",TimeSpend[[#This Row],[Date]]&lt;&gt;""),TimeSpend[[#This Row],[Network Description]],"")</f>
        <v>Other Internal activities - BPC Brno</v>
      </c>
      <c r="F7" t="str">
        <f>IF(AND(TimeSpend[[#This Row],[Personnel number]]&lt;&gt;"",TimeSpend[[#This Row],[Date]]&lt;&gt;""),TimeSpend[[#This Row],[Activity]],"")</f>
        <v>Admin</v>
      </c>
      <c r="G7" t="str">
        <f>IF(AND(TimeSpend[[#This Row],[Personnel number]]&lt;&gt;"",TimeSpend[[#This Row],[Date]]&lt;&gt;""),TimeSpend[[#This Row],[Activity description]],"")</f>
        <v>Administration</v>
      </c>
      <c r="H7" s="36">
        <f>IF(AND(TimeSpend[[#This Row],[Personnel number]]&lt;&gt;"",TimeSpend[[#This Row],[Date]]&lt;&gt;""),TimeSpend[[#This Row],[Start Time]],"")</f>
        <v>0.47916666666666669</v>
      </c>
      <c r="I7" s="36">
        <f>IF(AND(TimeSpend[[#This Row],[Personnel number]]&lt;&gt;"",TimeSpend[[#This Row],[Date]]&lt;&gt;""),TimeSpend[[#This Row],[End Time]],"")</f>
        <v>0.5</v>
      </c>
      <c r="J7" t="str">
        <f>IF(AND(TimeSpend[[#This Row],[Personnel number]]&lt;&gt;"",TimeSpend[[#This Row],[Date]]&lt;&gt;""),TimeSpend[[#This Row],[Location]],"")</f>
        <v>Office</v>
      </c>
      <c r="K7">
        <f>IF(AND(TimeSpend[[#This Row],[Personnel number]]&lt;&gt;"",TimeSpend[[#This Row],[Date]]&lt;&gt;""),TimeSpend[[#This Row],[Task]],"")</f>
        <v>0</v>
      </c>
      <c r="L7" t="str">
        <f>IF(AND(TimeSpend[[#This Row],[Personnel number]]&lt;&gt;"",TimeSpend[[#This Row],[Date]]&lt;&gt;""),Utilization!$J$2,"")</f>
        <v>10/2024</v>
      </c>
      <c r="M7" t="str">
        <f>IF(AND(TimeSpend[[#This Row],[Personnel number]]&lt;&gt;"",TimeSpend[[#This Row],[Date]]&lt;&gt;""),TimeSpend[[#This Row],[Employee Name]],"")</f>
        <v>Švenda Jan</v>
      </c>
      <c r="N7">
        <f t="shared" si="0"/>
        <v>6</v>
      </c>
      <c r="O7" t="str">
        <f t="shared" si="1"/>
        <v>10/2024-6</v>
      </c>
      <c r="P7" t="str">
        <f>IF(D7&lt;&gt;"",VLOOKUP(D7,Projects!B:C,2,0),"")</f>
        <v>INT</v>
      </c>
    </row>
    <row r="8" spans="1:16" x14ac:dyDescent="0.25">
      <c r="A8" t="str">
        <f>UPPER(IF(AND(TimeSpend[[#This Row],[Personnel number]]&lt;&gt;"",TimeSpend[[#This Row],[Date]]&lt;&gt;""),TimeSpend[[#This Row],[Personnel number]],""))</f>
        <v>CZ010183</v>
      </c>
      <c r="B8" s="85" t="str">
        <f>IF(AND(TimeSpend[[#This Row],[Personnel number]]&lt;&gt;"",TimeSpend[[#This Row],[Date]]&lt;&gt;""),TEXT(TimeSpend[[#This Row],[Date]],"[$-409]yyyyMMdd"),"")</f>
        <v>yyyy0926</v>
      </c>
      <c r="C8" s="33" t="str">
        <f>IF(AND(TimeSpend[[#This Row],[Personnel number]]&lt;&gt;"",TimeSpend[[#This Row],[Date]]&lt;&gt;""),SUBSTITUTE(TimeSpend[[#This Row],[Hours]],",","."),"")</f>
        <v>2</v>
      </c>
      <c r="D8">
        <f>IF(AND(TimeSpend[[#This Row],[Personnel number]]&lt;&gt;"",TimeSpend[[#This Row],[Date]]&lt;&gt;""),TimeSpend[[#This Row],[Network]],"")</f>
        <v>60000247</v>
      </c>
      <c r="E8" t="str">
        <f>IF(AND(TimeSpend[[#This Row],[Personnel number]]&lt;&gt;"",TimeSpend[[#This Row],[Date]]&lt;&gt;""),TimeSpend[[#This Row],[Network Description]],"")</f>
        <v>NUS3 Technical Upgrade (NUS Cloud)</v>
      </c>
      <c r="F8" t="str">
        <f>IF(AND(TimeSpend[[#This Row],[Personnel number]]&lt;&gt;"",TimeSpend[[#This Row],[Date]]&lt;&gt;""),TimeSpend[[#This Row],[Activity]],"")</f>
        <v>Analysis</v>
      </c>
      <c r="G8" t="str">
        <f>IF(AND(TimeSpend[[#This Row],[Personnel number]]&lt;&gt;"",TimeSpend[[#This Row],[Date]]&lt;&gt;""),TimeSpend[[#This Row],[Activity description]],"")</f>
        <v xml:space="preserve">Permission Sets, SoD, User rights	</v>
      </c>
      <c r="H8" s="36">
        <f>IF(AND(TimeSpend[[#This Row],[Personnel number]]&lt;&gt;"",TimeSpend[[#This Row],[Date]]&lt;&gt;""),TimeSpend[[#This Row],[Start Time]],"")</f>
        <v>0.5</v>
      </c>
      <c r="I8" s="36">
        <f>IF(AND(TimeSpend[[#This Row],[Personnel number]]&lt;&gt;"",TimeSpend[[#This Row],[Date]]&lt;&gt;""),TimeSpend[[#This Row],[End Time]],"")</f>
        <v>0.58333333333333337</v>
      </c>
      <c r="J8" t="str">
        <f>IF(AND(TimeSpend[[#This Row],[Personnel number]]&lt;&gt;"",TimeSpend[[#This Row],[Date]]&lt;&gt;""),TimeSpend[[#This Row],[Location]],"")</f>
        <v>Office</v>
      </c>
      <c r="K8">
        <f>IF(AND(TimeSpend[[#This Row],[Personnel number]]&lt;&gt;"",TimeSpend[[#This Row],[Date]]&lt;&gt;""),TimeSpend[[#This Row],[Task]],"")</f>
        <v>0</v>
      </c>
      <c r="L8" t="str">
        <f>IF(AND(TimeSpend[[#This Row],[Personnel number]]&lt;&gt;"",TimeSpend[[#This Row],[Date]]&lt;&gt;""),Utilization!$J$2,"")</f>
        <v>10/2024</v>
      </c>
      <c r="M8" t="str">
        <f>IF(AND(TimeSpend[[#This Row],[Personnel number]]&lt;&gt;"",TimeSpend[[#This Row],[Date]]&lt;&gt;""),TimeSpend[[#This Row],[Employee Name]],"")</f>
        <v>Švenda Jan</v>
      </c>
      <c r="N8">
        <f t="shared" si="0"/>
        <v>7</v>
      </c>
      <c r="O8" t="str">
        <f t="shared" si="1"/>
        <v>10/2024-7</v>
      </c>
      <c r="P8" t="str">
        <f>IF(D8&lt;&gt;"",VLOOKUP(D8,Projects!B:C,2,0),"")</f>
        <v>PROJECT</v>
      </c>
    </row>
    <row r="9" spans="1:16" x14ac:dyDescent="0.25">
      <c r="A9" t="str">
        <f>UPPER(IF(AND(TimeSpend[[#This Row],[Personnel number]]&lt;&gt;"",TimeSpend[[#This Row],[Date]]&lt;&gt;""),TimeSpend[[#This Row],[Personnel number]],""))</f>
        <v>CZ010183</v>
      </c>
      <c r="B9" s="85" t="str">
        <f>IF(AND(TimeSpend[[#This Row],[Personnel number]]&lt;&gt;"",TimeSpend[[#This Row],[Date]]&lt;&gt;""),TEXT(TimeSpend[[#This Row],[Date]],"[$-409]yyyyMMdd"),"")</f>
        <v>yyyy0926</v>
      </c>
      <c r="C9" s="33" t="str">
        <f>IF(AND(TimeSpend[[#This Row],[Personnel number]]&lt;&gt;"",TimeSpend[[#This Row],[Date]]&lt;&gt;""),SUBSTITUTE(TimeSpend[[#This Row],[Hours]],",","."),"")</f>
        <v>0.5</v>
      </c>
      <c r="D9" t="str">
        <f>IF(AND(TimeSpend[[#This Row],[Personnel number]]&lt;&gt;"",TimeSpend[[#This Row],[Date]]&lt;&gt;""),TimeSpend[[#This Row],[Network]],"")</f>
        <v>BPC_INT</v>
      </c>
      <c r="E9" t="str">
        <f>IF(AND(TimeSpend[[#This Row],[Personnel number]]&lt;&gt;"",TimeSpend[[#This Row],[Date]]&lt;&gt;""),TimeSpend[[#This Row],[Network Description]],"")</f>
        <v>Other Internal activities - BPC Brno</v>
      </c>
      <c r="F9" t="str">
        <f>IF(AND(TimeSpend[[#This Row],[Personnel number]]&lt;&gt;"",TimeSpend[[#This Row],[Date]]&lt;&gt;""),TimeSpend[[#This Row],[Activity]],"")</f>
        <v>Admin</v>
      </c>
      <c r="G9" t="str">
        <f>IF(AND(TimeSpend[[#This Row],[Personnel number]]&lt;&gt;"",TimeSpend[[#This Row],[Date]]&lt;&gt;""),TimeSpend[[#This Row],[Activity description]],"")</f>
        <v>Administration</v>
      </c>
      <c r="H9" s="36">
        <f>IF(AND(TimeSpend[[#This Row],[Personnel number]]&lt;&gt;"",TimeSpend[[#This Row],[Date]]&lt;&gt;""),TimeSpend[[#This Row],[Start Time]],"")</f>
        <v>0.58333333333333337</v>
      </c>
      <c r="I9" s="36">
        <f>IF(AND(TimeSpend[[#This Row],[Personnel number]]&lt;&gt;"",TimeSpend[[#This Row],[Date]]&lt;&gt;""),TimeSpend[[#This Row],[End Time]],"")</f>
        <v>0.60416666666666663</v>
      </c>
      <c r="J9" t="str">
        <f>IF(AND(TimeSpend[[#This Row],[Personnel number]]&lt;&gt;"",TimeSpend[[#This Row],[Date]]&lt;&gt;""),TimeSpend[[#This Row],[Location]],"")</f>
        <v>Office</v>
      </c>
      <c r="K9">
        <f>IF(AND(TimeSpend[[#This Row],[Personnel number]]&lt;&gt;"",TimeSpend[[#This Row],[Date]]&lt;&gt;""),TimeSpend[[#This Row],[Task]],"")</f>
        <v>0</v>
      </c>
      <c r="L9" t="str">
        <f>IF(AND(TimeSpend[[#This Row],[Personnel number]]&lt;&gt;"",TimeSpend[[#This Row],[Date]]&lt;&gt;""),Utilization!$J$2,"")</f>
        <v>10/2024</v>
      </c>
      <c r="M9" t="str">
        <f>IF(AND(TimeSpend[[#This Row],[Personnel number]]&lt;&gt;"",TimeSpend[[#This Row],[Date]]&lt;&gt;""),TimeSpend[[#This Row],[Employee Name]],"")</f>
        <v>Švenda Jan</v>
      </c>
      <c r="N9">
        <f t="shared" si="0"/>
        <v>8</v>
      </c>
      <c r="O9" t="str">
        <f t="shared" si="1"/>
        <v>10/2024-8</v>
      </c>
      <c r="P9" t="str">
        <f>IF(D9&lt;&gt;"",VLOOKUP(D9,Projects!B:C,2,0),"")</f>
        <v>INT</v>
      </c>
    </row>
    <row r="10" spans="1:16" x14ac:dyDescent="0.25">
      <c r="A10" t="str">
        <f>UPPER(IF(AND(TimeSpend[[#This Row],[Personnel number]]&lt;&gt;"",TimeSpend[[#This Row],[Date]]&lt;&gt;""),TimeSpend[[#This Row],[Personnel number]],""))</f>
        <v>CZ010183</v>
      </c>
      <c r="B10" s="85" t="str">
        <f>IF(AND(TimeSpend[[#This Row],[Personnel number]]&lt;&gt;"",TimeSpend[[#This Row],[Date]]&lt;&gt;""),TEXT(TimeSpend[[#This Row],[Date]],"[$-409]yyyyMMdd"),"")</f>
        <v>yyyy0926</v>
      </c>
      <c r="C10" s="33" t="str">
        <f>IF(AND(TimeSpend[[#This Row],[Personnel number]]&lt;&gt;"",TimeSpend[[#This Row],[Date]]&lt;&gt;""),SUBSTITUTE(TimeSpend[[#This Row],[Hours]],",","."),"")</f>
        <v>0.5</v>
      </c>
      <c r="D10">
        <f>IF(AND(TimeSpend[[#This Row],[Personnel number]]&lt;&gt;"",TimeSpend[[#This Row],[Date]]&lt;&gt;""),TimeSpend[[#This Row],[Network]],"")</f>
        <v>60000389</v>
      </c>
      <c r="E10" t="str">
        <f>IF(AND(TimeSpend[[#This Row],[Personnel number]]&lt;&gt;"",TimeSpend[[#This Row],[Date]]&lt;&gt;""),TimeSpend[[#This Row],[Network Description]],"")</f>
        <v>BRO NUS Cloud Pilot</v>
      </c>
      <c r="F10" t="str">
        <f>IF(AND(TimeSpend[[#This Row],[Personnel number]]&lt;&gt;"",TimeSpend[[#This Row],[Date]]&lt;&gt;""),TimeSpend[[#This Row],[Activity]],"")</f>
        <v>Testing</v>
      </c>
      <c r="G10" t="str">
        <f>IF(AND(TimeSpend[[#This Row],[Personnel number]]&lt;&gt;"",TimeSpend[[#This Row],[Date]]&lt;&gt;""),TimeSpend[[#This Row],[Activity description]],"")</f>
        <v>Issues testing</v>
      </c>
      <c r="H10" s="36">
        <f>IF(AND(TimeSpend[[#This Row],[Personnel number]]&lt;&gt;"",TimeSpend[[#This Row],[Date]]&lt;&gt;""),TimeSpend[[#This Row],[Start Time]],"")</f>
        <v>0.60416666666666663</v>
      </c>
      <c r="I10" s="36">
        <f>IF(AND(TimeSpend[[#This Row],[Personnel number]]&lt;&gt;"",TimeSpend[[#This Row],[Date]]&lt;&gt;""),TimeSpend[[#This Row],[End Time]],"")</f>
        <v>0.625</v>
      </c>
      <c r="J10" t="str">
        <f>IF(AND(TimeSpend[[#This Row],[Personnel number]]&lt;&gt;"",TimeSpend[[#This Row],[Date]]&lt;&gt;""),TimeSpend[[#This Row],[Location]],"")</f>
        <v>Office</v>
      </c>
      <c r="K10">
        <f>IF(AND(TimeSpend[[#This Row],[Personnel number]]&lt;&gt;"",TimeSpend[[#This Row],[Date]]&lt;&gt;""),TimeSpend[[#This Row],[Task]],"")</f>
        <v>0</v>
      </c>
      <c r="L10" t="str">
        <f>IF(AND(TimeSpend[[#This Row],[Personnel number]]&lt;&gt;"",TimeSpend[[#This Row],[Date]]&lt;&gt;""),Utilization!$J$2,"")</f>
        <v>10/2024</v>
      </c>
      <c r="M10" t="str">
        <f>IF(AND(TimeSpend[[#This Row],[Personnel number]]&lt;&gt;"",TimeSpend[[#This Row],[Date]]&lt;&gt;""),TimeSpend[[#This Row],[Employee Name]],"")</f>
        <v>Švenda Jan</v>
      </c>
      <c r="N10">
        <f t="shared" si="0"/>
        <v>9</v>
      </c>
      <c r="O10" t="str">
        <f t="shared" si="1"/>
        <v>10/2024-9</v>
      </c>
      <c r="P10" t="str">
        <f>IF(D10&lt;&gt;"",VLOOKUP(D10,Projects!B:C,2,0),"")</f>
        <v>PROJECT</v>
      </c>
    </row>
    <row r="11" spans="1:16" x14ac:dyDescent="0.25">
      <c r="A11" t="str">
        <f>UPPER(IF(AND(TimeSpend[[#This Row],[Personnel number]]&lt;&gt;"",TimeSpend[[#This Row],[Date]]&lt;&gt;""),TimeSpend[[#This Row],[Personnel number]],""))</f>
        <v>CZ010183</v>
      </c>
      <c r="B11" s="85" t="str">
        <f>IF(AND(TimeSpend[[#This Row],[Personnel number]]&lt;&gt;"",TimeSpend[[#This Row],[Date]]&lt;&gt;""),TEXT(TimeSpend[[#This Row],[Date]],"[$-409]yyyyMMdd"),"")</f>
        <v>yyyy0926</v>
      </c>
      <c r="C11" s="33" t="str">
        <f>IF(AND(TimeSpend[[#This Row],[Personnel number]]&lt;&gt;"",TimeSpend[[#This Row],[Date]]&lt;&gt;""),SUBSTITUTE(TimeSpend[[#This Row],[Hours]],",","."),"")</f>
        <v>1.5</v>
      </c>
      <c r="D11">
        <f>IF(AND(TimeSpend[[#This Row],[Personnel number]]&lt;&gt;"",TimeSpend[[#This Row],[Date]]&lt;&gt;""),TimeSpend[[#This Row],[Network]],"")</f>
        <v>60000247</v>
      </c>
      <c r="E11" t="str">
        <f>IF(AND(TimeSpend[[#This Row],[Personnel number]]&lt;&gt;"",TimeSpend[[#This Row],[Date]]&lt;&gt;""),TimeSpend[[#This Row],[Network Description]],"")</f>
        <v>NUS3 Technical Upgrade (NUS Cloud)</v>
      </c>
      <c r="F11" t="str">
        <f>IF(AND(TimeSpend[[#This Row],[Personnel number]]&lt;&gt;"",TimeSpend[[#This Row],[Date]]&lt;&gt;""),TimeSpend[[#This Row],[Activity]],"")</f>
        <v>Analysis</v>
      </c>
      <c r="G11" t="str">
        <f>IF(AND(TimeSpend[[#This Row],[Personnel number]]&lt;&gt;"",TimeSpend[[#This Row],[Date]]&lt;&gt;""),TimeSpend[[#This Row],[Activity description]],"")</f>
        <v xml:space="preserve">Permission Sets, SoD, User rights	</v>
      </c>
      <c r="H11" s="36">
        <f>IF(AND(TimeSpend[[#This Row],[Personnel number]]&lt;&gt;"",TimeSpend[[#This Row],[Date]]&lt;&gt;""),TimeSpend[[#This Row],[Start Time]],"")</f>
        <v>0.625</v>
      </c>
      <c r="I11" s="36">
        <f>IF(AND(TimeSpend[[#This Row],[Personnel number]]&lt;&gt;"",TimeSpend[[#This Row],[Date]]&lt;&gt;""),TimeSpend[[#This Row],[End Time]],"")</f>
        <v>0.6875</v>
      </c>
      <c r="J11" t="str">
        <f>IF(AND(TimeSpend[[#This Row],[Personnel number]]&lt;&gt;"",TimeSpend[[#This Row],[Date]]&lt;&gt;""),TimeSpend[[#This Row],[Location]],"")</f>
        <v>Office</v>
      </c>
      <c r="K11">
        <f>IF(AND(TimeSpend[[#This Row],[Personnel number]]&lt;&gt;"",TimeSpend[[#This Row],[Date]]&lt;&gt;""),TimeSpend[[#This Row],[Task]],"")</f>
        <v>0</v>
      </c>
      <c r="L11" t="str">
        <f>IF(AND(TimeSpend[[#This Row],[Personnel number]]&lt;&gt;"",TimeSpend[[#This Row],[Date]]&lt;&gt;""),Utilization!$J$2,"")</f>
        <v>10/2024</v>
      </c>
      <c r="M11" t="str">
        <f>IF(AND(TimeSpend[[#This Row],[Personnel number]]&lt;&gt;"",TimeSpend[[#This Row],[Date]]&lt;&gt;""),TimeSpend[[#This Row],[Employee Name]],"")</f>
        <v>Švenda Jan</v>
      </c>
      <c r="N11">
        <f t="shared" si="0"/>
        <v>10</v>
      </c>
      <c r="O11" t="str">
        <f t="shared" si="1"/>
        <v>10/2024-10</v>
      </c>
      <c r="P11" t="str">
        <f>IF(D11&lt;&gt;"",VLOOKUP(D11,Projects!B:C,2,0),"")</f>
        <v>PROJECT</v>
      </c>
    </row>
    <row r="12" spans="1:16" x14ac:dyDescent="0.25">
      <c r="A12" t="str">
        <f>UPPER(IF(AND(TimeSpend[[#This Row],[Personnel number]]&lt;&gt;"",TimeSpend[[#This Row],[Date]]&lt;&gt;""),TimeSpend[[#This Row],[Personnel number]],""))</f>
        <v>CZ010183</v>
      </c>
      <c r="B12" s="85" t="str">
        <f>IF(AND(TimeSpend[[#This Row],[Personnel number]]&lt;&gt;"",TimeSpend[[#This Row],[Date]]&lt;&gt;""),TEXT(TimeSpend[[#This Row],[Date]],"[$-409]yyyyMMdd"),"")</f>
        <v>yyyy0927</v>
      </c>
      <c r="C12" s="33" t="str">
        <f>IF(AND(TimeSpend[[#This Row],[Personnel number]]&lt;&gt;"",TimeSpend[[#This Row],[Date]]&lt;&gt;""),SUBSTITUTE(TimeSpend[[#This Row],[Hours]],",","."),"")</f>
        <v>1</v>
      </c>
      <c r="D12" t="str">
        <f>IF(AND(TimeSpend[[#This Row],[Personnel number]]&lt;&gt;"",TimeSpend[[#This Row],[Date]]&lt;&gt;""),TimeSpend[[#This Row],[Network]],"")</f>
        <v>BPC_INT</v>
      </c>
      <c r="E12" t="str">
        <f>IF(AND(TimeSpend[[#This Row],[Personnel number]]&lt;&gt;"",TimeSpend[[#This Row],[Date]]&lt;&gt;""),TimeSpend[[#This Row],[Network Description]],"")</f>
        <v>Other Internal activities - BPC Brno</v>
      </c>
      <c r="F12" t="str">
        <f>IF(AND(TimeSpend[[#This Row],[Personnel number]]&lt;&gt;"",TimeSpend[[#This Row],[Date]]&lt;&gt;""),TimeSpend[[#This Row],[Activity]],"")</f>
        <v>Admin</v>
      </c>
      <c r="G12" t="str">
        <f>IF(AND(TimeSpend[[#This Row],[Personnel number]]&lt;&gt;"",TimeSpend[[#This Row],[Date]]&lt;&gt;""),TimeSpend[[#This Row],[Activity description]],"")</f>
        <v>Administration</v>
      </c>
      <c r="H12" s="36">
        <f>IF(AND(TimeSpend[[#This Row],[Personnel number]]&lt;&gt;"",TimeSpend[[#This Row],[Date]]&lt;&gt;""),TimeSpend[[#This Row],[Start Time]],"")</f>
        <v>0.29166666666666669</v>
      </c>
      <c r="I12" s="36">
        <f>IF(AND(TimeSpend[[#This Row],[Personnel number]]&lt;&gt;"",TimeSpend[[#This Row],[Date]]&lt;&gt;""),TimeSpend[[#This Row],[End Time]],"")</f>
        <v>0.33333333333333331</v>
      </c>
      <c r="J12" t="str">
        <f>IF(AND(TimeSpend[[#This Row],[Personnel number]]&lt;&gt;"",TimeSpend[[#This Row],[Date]]&lt;&gt;""),TimeSpend[[#This Row],[Location]],"")</f>
        <v>Office</v>
      </c>
      <c r="K12">
        <f>IF(AND(TimeSpend[[#This Row],[Personnel number]]&lt;&gt;"",TimeSpend[[#This Row],[Date]]&lt;&gt;""),TimeSpend[[#This Row],[Task]],"")</f>
        <v>0</v>
      </c>
      <c r="L12" t="str">
        <f>IF(AND(TimeSpend[[#This Row],[Personnel number]]&lt;&gt;"",TimeSpend[[#This Row],[Date]]&lt;&gt;""),Utilization!$J$2,"")</f>
        <v>10/2024</v>
      </c>
      <c r="M12" t="str">
        <f>IF(AND(TimeSpend[[#This Row],[Personnel number]]&lt;&gt;"",TimeSpend[[#This Row],[Date]]&lt;&gt;""),TimeSpend[[#This Row],[Employee Name]],"")</f>
        <v>Švenda Jan</v>
      </c>
      <c r="N12">
        <f t="shared" si="0"/>
        <v>11</v>
      </c>
      <c r="O12" t="str">
        <f t="shared" si="1"/>
        <v>10/2024-11</v>
      </c>
      <c r="P12" t="str">
        <f>IF(D12&lt;&gt;"",VLOOKUP(D12,Projects!B:C,2,0),"")</f>
        <v>INT</v>
      </c>
    </row>
    <row r="13" spans="1:16" x14ac:dyDescent="0.25">
      <c r="A13" t="str">
        <f>UPPER(IF(AND(TimeSpend[[#This Row],[Personnel number]]&lt;&gt;"",TimeSpend[[#This Row],[Date]]&lt;&gt;""),TimeSpend[[#This Row],[Personnel number]],""))</f>
        <v>CZ100589</v>
      </c>
      <c r="B13" s="85" t="str">
        <f>IF(AND(TimeSpend[[#This Row],[Personnel number]]&lt;&gt;"",TimeSpend[[#This Row],[Date]]&lt;&gt;""),TEXT(TimeSpend[[#This Row],[Date]],"[$-409]yyyyMMdd"),"")</f>
        <v>yyyy0926</v>
      </c>
      <c r="C13" s="33" t="str">
        <f>IF(AND(TimeSpend[[#This Row],[Personnel number]]&lt;&gt;"",TimeSpend[[#This Row],[Date]]&lt;&gt;""),SUBSTITUTE(TimeSpend[[#This Row],[Hours]],",","."),"")</f>
        <v>3.5</v>
      </c>
      <c r="D13">
        <f>IF(AND(TimeSpend[[#This Row],[Personnel number]]&lt;&gt;"",TimeSpend[[#This Row],[Date]]&lt;&gt;""),TimeSpend[[#This Row],[Network]],"")</f>
        <v>60000430</v>
      </c>
      <c r="E13" t="str">
        <f>IF(AND(TimeSpend[[#This Row],[Personnel number]]&lt;&gt;"",TimeSpend[[#This Row],[Date]]&lt;&gt;""),TimeSpend[[#This Row],[Network Description]],"")</f>
        <v>BBG NUS Cloud Roll-out</v>
      </c>
      <c r="F13" t="str">
        <f>IF(AND(TimeSpend[[#This Row],[Personnel number]]&lt;&gt;"",TimeSpend[[#This Row],[Date]]&lt;&gt;""),TimeSpend[[#This Row],[Activity]],"")</f>
        <v>Consultancy</v>
      </c>
      <c r="G13" t="str">
        <f>IF(AND(TimeSpend[[#This Row],[Personnel number]]&lt;&gt;"",TimeSpend[[#This Row],[Date]]&lt;&gt;""),TimeSpend[[#This Row],[Activity description]],"")</f>
        <v>BBG Issue testing and revisining</v>
      </c>
      <c r="H13" s="36">
        <f>IF(AND(TimeSpend[[#This Row],[Personnel number]]&lt;&gt;"",TimeSpend[[#This Row],[Date]]&lt;&gt;""),TimeSpend[[#This Row],[Start Time]],"")</f>
        <v>0.32291666666666669</v>
      </c>
      <c r="I13" s="36">
        <f>IF(AND(TimeSpend[[#This Row],[Personnel number]]&lt;&gt;"",TimeSpend[[#This Row],[Date]]&lt;&gt;""),TimeSpend[[#This Row],[End Time]],"")</f>
        <v>0.46875</v>
      </c>
      <c r="J13" t="str">
        <f>IF(AND(TimeSpend[[#This Row],[Personnel number]]&lt;&gt;"",TimeSpend[[#This Row],[Date]]&lt;&gt;""),TimeSpend[[#This Row],[Location]],"")</f>
        <v>Office</v>
      </c>
      <c r="K13">
        <f>IF(AND(TimeSpend[[#This Row],[Personnel number]]&lt;&gt;"",TimeSpend[[#This Row],[Date]]&lt;&gt;""),TimeSpend[[#This Row],[Task]],"")</f>
        <v>0</v>
      </c>
      <c r="L13" t="str">
        <f>IF(AND(TimeSpend[[#This Row],[Personnel number]]&lt;&gt;"",TimeSpend[[#This Row],[Date]]&lt;&gt;""),Utilization!$J$2,"")</f>
        <v>10/2024</v>
      </c>
      <c r="M13" t="str">
        <f>IF(AND(TimeSpend[[#This Row],[Personnel number]]&lt;&gt;"",TimeSpend[[#This Row],[Date]]&lt;&gt;""),TimeSpend[[#This Row],[Employee Name]],"")</f>
        <v xml:space="preserve">Chladilová Gabriela </v>
      </c>
      <c r="N13">
        <f t="shared" si="0"/>
        <v>12</v>
      </c>
      <c r="O13" t="str">
        <f t="shared" si="1"/>
        <v>10/2024-12</v>
      </c>
      <c r="P13" t="str">
        <f>IF(D13&lt;&gt;"",VLOOKUP(D13,Projects!B:C,2,0),"")</f>
        <v>PROJECT</v>
      </c>
    </row>
    <row r="14" spans="1:16" x14ac:dyDescent="0.25">
      <c r="A14" t="str">
        <f>UPPER(IF(AND(TimeSpend[[#This Row],[Personnel number]]&lt;&gt;"",TimeSpend[[#This Row],[Date]]&lt;&gt;""),TimeSpend[[#This Row],[Personnel number]],""))</f>
        <v>CZ100589</v>
      </c>
      <c r="B14" s="85" t="str">
        <f>IF(AND(TimeSpend[[#This Row],[Personnel number]]&lt;&gt;"",TimeSpend[[#This Row],[Date]]&lt;&gt;""),TEXT(TimeSpend[[#This Row],[Date]],"[$-409]yyyyMMdd"),"")</f>
        <v>yyyy0926</v>
      </c>
      <c r="C14" s="33" t="str">
        <f>IF(AND(TimeSpend[[#This Row],[Personnel number]]&lt;&gt;"",TimeSpend[[#This Row],[Date]]&lt;&gt;""),SUBSTITUTE(TimeSpend[[#This Row],[Hours]],",","."),"")</f>
        <v>4.5</v>
      </c>
      <c r="D14">
        <f>IF(AND(TimeSpend[[#This Row],[Personnel number]]&lt;&gt;"",TimeSpend[[#This Row],[Date]]&lt;&gt;""),TimeSpend[[#This Row],[Network]],"")</f>
        <v>60000247</v>
      </c>
      <c r="E14" t="str">
        <f>IF(AND(TimeSpend[[#This Row],[Personnel number]]&lt;&gt;"",TimeSpend[[#This Row],[Date]]&lt;&gt;""),TimeSpend[[#This Row],[Network Description]],"")</f>
        <v>NUS3 Technical Upgrade (NUS Cloud)</v>
      </c>
      <c r="F14" t="str">
        <f>IF(AND(TimeSpend[[#This Row],[Personnel number]]&lt;&gt;"",TimeSpend[[#This Row],[Date]]&lt;&gt;""),TimeSpend[[#This Row],[Activity]],"")</f>
        <v>Testing</v>
      </c>
      <c r="G14" t="str">
        <f>IF(AND(TimeSpend[[#This Row],[Personnel number]]&lt;&gt;"",TimeSpend[[#This Row],[Date]]&lt;&gt;""),TimeSpend[[#This Row],[Activity description]],"")</f>
        <v>PBIs testing and creating Acceptance Scenarios for new features</v>
      </c>
      <c r="H14" s="36">
        <f>IF(AND(TimeSpend[[#This Row],[Personnel number]]&lt;&gt;"",TimeSpend[[#This Row],[Date]]&lt;&gt;""),TimeSpend[[#This Row],[Start Time]],"")</f>
        <v>0.5</v>
      </c>
      <c r="I14" s="36">
        <f>IF(AND(TimeSpend[[#This Row],[Personnel number]]&lt;&gt;"",TimeSpend[[#This Row],[Date]]&lt;&gt;""),TimeSpend[[#This Row],[End Time]],"")</f>
        <v>0.6875</v>
      </c>
      <c r="J14" t="str">
        <f>IF(AND(TimeSpend[[#This Row],[Personnel number]]&lt;&gt;"",TimeSpend[[#This Row],[Date]]&lt;&gt;""),TimeSpend[[#This Row],[Location]],"")</f>
        <v>Office</v>
      </c>
      <c r="K14">
        <f>IF(AND(TimeSpend[[#This Row],[Personnel number]]&lt;&gt;"",TimeSpend[[#This Row],[Date]]&lt;&gt;""),TimeSpend[[#This Row],[Task]],"")</f>
        <v>0</v>
      </c>
      <c r="L14" t="str">
        <f>IF(AND(TimeSpend[[#This Row],[Personnel number]]&lt;&gt;"",TimeSpend[[#This Row],[Date]]&lt;&gt;""),Utilization!$J$2,"")</f>
        <v>10/2024</v>
      </c>
      <c r="M14" t="str">
        <f>IF(AND(TimeSpend[[#This Row],[Personnel number]]&lt;&gt;"",TimeSpend[[#This Row],[Date]]&lt;&gt;""),TimeSpend[[#This Row],[Employee Name]],"")</f>
        <v xml:space="preserve">Chladilová Gabriela </v>
      </c>
      <c r="N14">
        <f t="shared" si="0"/>
        <v>13</v>
      </c>
      <c r="O14" t="str">
        <f t="shared" si="1"/>
        <v>10/2024-13</v>
      </c>
      <c r="P14" t="str">
        <f>IF(D14&lt;&gt;"",VLOOKUP(D14,Projects!B:C,2,0),"")</f>
        <v>PROJECT</v>
      </c>
    </row>
    <row r="15" spans="1:16" x14ac:dyDescent="0.25">
      <c r="A15" t="str">
        <f>UPPER(IF(AND(TimeSpend[[#This Row],[Personnel number]]&lt;&gt;"",TimeSpend[[#This Row],[Date]]&lt;&gt;""),TimeSpend[[#This Row],[Personnel number]],""))</f>
        <v>CZ100589</v>
      </c>
      <c r="B15" s="85" t="str">
        <f>IF(AND(TimeSpend[[#This Row],[Personnel number]]&lt;&gt;"",TimeSpend[[#This Row],[Date]]&lt;&gt;""),TEXT(TimeSpend[[#This Row],[Date]],"[$-409]yyyyMMdd"),"")</f>
        <v>yyyy0927</v>
      </c>
      <c r="C15" s="33" t="str">
        <f>IF(AND(TimeSpend[[#This Row],[Personnel number]]&lt;&gt;"",TimeSpend[[#This Row],[Date]]&lt;&gt;""),SUBSTITUTE(TimeSpend[[#This Row],[Hours]],",","."),"")</f>
        <v>2</v>
      </c>
      <c r="D15">
        <f>IF(AND(TimeSpend[[#This Row],[Personnel number]]&lt;&gt;"",TimeSpend[[#This Row],[Date]]&lt;&gt;""),TimeSpend[[#This Row],[Network]],"")</f>
        <v>60000247</v>
      </c>
      <c r="E15" t="str">
        <f>IF(AND(TimeSpend[[#This Row],[Personnel number]]&lt;&gt;"",TimeSpend[[#This Row],[Date]]&lt;&gt;""),TimeSpend[[#This Row],[Network Description]],"")</f>
        <v>NUS3 Technical Upgrade (NUS Cloud)</v>
      </c>
      <c r="F15" t="str">
        <f>IF(AND(TimeSpend[[#This Row],[Personnel number]]&lt;&gt;"",TimeSpend[[#This Row],[Date]]&lt;&gt;""),TimeSpend[[#This Row],[Activity]],"")</f>
        <v>Testing</v>
      </c>
      <c r="G15" t="str">
        <f>IF(AND(TimeSpend[[#This Row],[Personnel number]]&lt;&gt;"",TimeSpend[[#This Row],[Date]]&lt;&gt;""),TimeSpend[[#This Row],[Activity description]],"")</f>
        <v>NUS Cloud PBIs testing</v>
      </c>
      <c r="H15" s="36">
        <f>IF(AND(TimeSpend[[#This Row],[Personnel number]]&lt;&gt;"",TimeSpend[[#This Row],[Date]]&lt;&gt;""),TimeSpend[[#This Row],[Start Time]],"")</f>
        <v>0.33333333333333331</v>
      </c>
      <c r="I15" s="36">
        <f>IF(AND(TimeSpend[[#This Row],[Personnel number]]&lt;&gt;"",TimeSpend[[#This Row],[Date]]&lt;&gt;""),TimeSpend[[#This Row],[End Time]],"")</f>
        <v>0.41666666666666669</v>
      </c>
      <c r="J15" t="str">
        <f>IF(AND(TimeSpend[[#This Row],[Personnel number]]&lt;&gt;"",TimeSpend[[#This Row],[Date]]&lt;&gt;""),TimeSpend[[#This Row],[Location]],"")</f>
        <v>Office</v>
      </c>
      <c r="K15">
        <f>IF(AND(TimeSpend[[#This Row],[Personnel number]]&lt;&gt;"",TimeSpend[[#This Row],[Date]]&lt;&gt;""),TimeSpend[[#This Row],[Task]],"")</f>
        <v>0</v>
      </c>
      <c r="L15" t="str">
        <f>IF(AND(TimeSpend[[#This Row],[Personnel number]]&lt;&gt;"",TimeSpend[[#This Row],[Date]]&lt;&gt;""),Utilization!$J$2,"")</f>
        <v>10/2024</v>
      </c>
      <c r="M15" t="str">
        <f>IF(AND(TimeSpend[[#This Row],[Personnel number]]&lt;&gt;"",TimeSpend[[#This Row],[Date]]&lt;&gt;""),TimeSpend[[#This Row],[Employee Name]],"")</f>
        <v xml:space="preserve">Chladilová Gabriela </v>
      </c>
      <c r="N15">
        <f t="shared" si="0"/>
        <v>14</v>
      </c>
      <c r="O15" t="str">
        <f t="shared" si="1"/>
        <v>10/2024-14</v>
      </c>
      <c r="P15" t="str">
        <f>IF(D15&lt;&gt;"",VLOOKUP(D15,Projects!B:C,2,0),"")</f>
        <v>PROJECT</v>
      </c>
    </row>
    <row r="16" spans="1:16" x14ac:dyDescent="0.25">
      <c r="A16" t="str">
        <f>UPPER(IF(AND(TimeSpend[[#This Row],[Personnel number]]&lt;&gt;"",TimeSpend[[#This Row],[Date]]&lt;&gt;""),TimeSpend[[#This Row],[Personnel number]],""))</f>
        <v>CZ100589</v>
      </c>
      <c r="B16" s="85" t="str">
        <f>IF(AND(TimeSpend[[#This Row],[Personnel number]]&lt;&gt;"",TimeSpend[[#This Row],[Date]]&lt;&gt;""),TEXT(TimeSpend[[#This Row],[Date]],"[$-409]yyyyMMdd"),"")</f>
        <v>yyyy0927</v>
      </c>
      <c r="C16" s="33" t="str">
        <f>IF(AND(TimeSpend[[#This Row],[Personnel number]]&lt;&gt;"",TimeSpend[[#This Row],[Date]]&lt;&gt;""),SUBSTITUTE(TimeSpend[[#This Row],[Hours]],",","."),"")</f>
        <v>1</v>
      </c>
      <c r="D16" t="str">
        <f>IF(AND(TimeSpend[[#This Row],[Personnel number]]&lt;&gt;"",TimeSpend[[#This Row],[Date]]&lt;&gt;""),TimeSpend[[#This Row],[Network]],"")</f>
        <v>BPC_INT</v>
      </c>
      <c r="E16" t="str">
        <f>IF(AND(TimeSpend[[#This Row],[Personnel number]]&lt;&gt;"",TimeSpend[[#This Row],[Date]]&lt;&gt;""),TimeSpend[[#This Row],[Network Description]],"")</f>
        <v>Other Internal activities - BPC Brno</v>
      </c>
      <c r="F16" t="str">
        <f>IF(AND(TimeSpend[[#This Row],[Personnel number]]&lt;&gt;"",TimeSpend[[#This Row],[Date]]&lt;&gt;""),TimeSpend[[#This Row],[Activity]],"")</f>
        <v>Consultancy</v>
      </c>
      <c r="G16" t="str">
        <f>IF(AND(TimeSpend[[#This Row],[Personnel number]]&lt;&gt;"",TimeSpend[[#This Row],[Date]]&lt;&gt;""),TimeSpend[[#This Row],[Activity description]],"")</f>
        <v>ZTOM regular team meeting</v>
      </c>
      <c r="H16" s="36">
        <f>IF(AND(TimeSpend[[#This Row],[Personnel number]]&lt;&gt;"",TimeSpend[[#This Row],[Date]]&lt;&gt;""),TimeSpend[[#This Row],[Start Time]],"")</f>
        <v>0.41666666666666669</v>
      </c>
      <c r="I16" s="36">
        <f>IF(AND(TimeSpend[[#This Row],[Personnel number]]&lt;&gt;"",TimeSpend[[#This Row],[Date]]&lt;&gt;""),TimeSpend[[#This Row],[End Time]],"")</f>
        <v>0.45833333333333331</v>
      </c>
      <c r="J16" t="str">
        <f>IF(AND(TimeSpend[[#This Row],[Personnel number]]&lt;&gt;"",TimeSpend[[#This Row],[Date]]&lt;&gt;""),TimeSpend[[#This Row],[Location]],"")</f>
        <v>Office</v>
      </c>
      <c r="K16">
        <f>IF(AND(TimeSpend[[#This Row],[Personnel number]]&lt;&gt;"",TimeSpend[[#This Row],[Date]]&lt;&gt;""),TimeSpend[[#This Row],[Task]],"")</f>
        <v>0</v>
      </c>
      <c r="L16" t="str">
        <f>IF(AND(TimeSpend[[#This Row],[Personnel number]]&lt;&gt;"",TimeSpend[[#This Row],[Date]]&lt;&gt;""),Utilization!$J$2,"")</f>
        <v>10/2024</v>
      </c>
      <c r="M16" t="str">
        <f>IF(AND(TimeSpend[[#This Row],[Personnel number]]&lt;&gt;"",TimeSpend[[#This Row],[Date]]&lt;&gt;""),TimeSpend[[#This Row],[Employee Name]],"")</f>
        <v xml:space="preserve">Chladilová Gabriela </v>
      </c>
      <c r="N16">
        <f t="shared" si="0"/>
        <v>15</v>
      </c>
      <c r="O16" t="str">
        <f t="shared" si="1"/>
        <v>10/2024-15</v>
      </c>
      <c r="P16" t="str">
        <f>IF(D16&lt;&gt;"",VLOOKUP(D16,Projects!B:C,2,0),"")</f>
        <v>INT</v>
      </c>
    </row>
    <row r="17" spans="1:16" x14ac:dyDescent="0.25">
      <c r="A17" t="str">
        <f>UPPER(IF(AND(TimeSpend[[#This Row],[Personnel number]]&lt;&gt;"",TimeSpend[[#This Row],[Date]]&lt;&gt;""),TimeSpend[[#This Row],[Personnel number]],""))</f>
        <v>CZ011805</v>
      </c>
      <c r="B17" s="85" t="str">
        <f>IF(AND(TimeSpend[[#This Row],[Personnel number]]&lt;&gt;"",TimeSpend[[#This Row],[Date]]&lt;&gt;""),TEXT(TimeSpend[[#This Row],[Date]],"[$-409]yyyyMMdd"),"")</f>
        <v>yyyy0927</v>
      </c>
      <c r="C17" s="33" t="str">
        <f>IF(AND(TimeSpend[[#This Row],[Personnel number]]&lt;&gt;"",TimeSpend[[#This Row],[Date]]&lt;&gt;""),SUBSTITUTE(TimeSpend[[#This Row],[Hours]],",","."),"")</f>
        <v>9.5</v>
      </c>
      <c r="D17" t="str">
        <f>IF(AND(TimeSpend[[#This Row],[Personnel number]]&lt;&gt;"",TimeSpend[[#This Row],[Date]]&lt;&gt;""),TimeSpend[[#This Row],[Network]],"")</f>
        <v>BPC_INT</v>
      </c>
      <c r="E17" t="str">
        <f>IF(AND(TimeSpend[[#This Row],[Personnel number]]&lt;&gt;"",TimeSpend[[#This Row],[Date]]&lt;&gt;""),TimeSpend[[#This Row],[Network Description]],"")</f>
        <v>Other Internal activities - BPC Brno</v>
      </c>
      <c r="F17" t="str">
        <f>IF(AND(TimeSpend[[#This Row],[Personnel number]]&lt;&gt;"",TimeSpend[[#This Row],[Date]]&lt;&gt;""),TimeSpend[[#This Row],[Activity]],"")</f>
        <v>Admin</v>
      </c>
      <c r="G17" t="str">
        <f>IF(AND(TimeSpend[[#This Row],[Personnel number]]&lt;&gt;"",TimeSpend[[#This Row],[Date]]&lt;&gt;""),TimeSpend[[#This Row],[Activity description]],"")</f>
        <v>ACC2 internal + NVR invoicing + MDM topics BEU call + NAV ERP Team meeting + AO mngmnt meeting + others</v>
      </c>
      <c r="H17" s="36">
        <f>IF(AND(TimeSpend[[#This Row],[Personnel number]]&lt;&gt;"",TimeSpend[[#This Row],[Date]]&lt;&gt;""),TimeSpend[[#This Row],[Start Time]],"")</f>
        <v>0.29166666666666669</v>
      </c>
      <c r="I17" s="36">
        <f>IF(AND(TimeSpend[[#This Row],[Personnel number]]&lt;&gt;"",TimeSpend[[#This Row],[Date]]&lt;&gt;""),TimeSpend[[#This Row],[End Time]],"")</f>
        <v>0.6875</v>
      </c>
      <c r="J17" t="str">
        <f>IF(AND(TimeSpend[[#This Row],[Personnel number]]&lt;&gt;"",TimeSpend[[#This Row],[Date]]&lt;&gt;""),TimeSpend[[#This Row],[Location]],"")</f>
        <v>Office</v>
      </c>
      <c r="K17">
        <f>IF(AND(TimeSpend[[#This Row],[Personnel number]]&lt;&gt;"",TimeSpend[[#This Row],[Date]]&lt;&gt;""),TimeSpend[[#This Row],[Task]],"")</f>
        <v>0</v>
      </c>
      <c r="L17" t="str">
        <f>IF(AND(TimeSpend[[#This Row],[Personnel number]]&lt;&gt;"",TimeSpend[[#This Row],[Date]]&lt;&gt;""),Utilization!$J$2,"")</f>
        <v>10/2024</v>
      </c>
      <c r="M17" t="str">
        <f>IF(AND(TimeSpend[[#This Row],[Personnel number]]&lt;&gt;"",TimeSpend[[#This Row],[Date]]&lt;&gt;""),TimeSpend[[#This Row],[Employee Name]],"")</f>
        <v>Klimas Radovan</v>
      </c>
      <c r="N17">
        <f t="shared" si="0"/>
        <v>16</v>
      </c>
      <c r="O17" t="str">
        <f t="shared" si="1"/>
        <v>10/2024-16</v>
      </c>
      <c r="P17" t="str">
        <f>IF(D17&lt;&gt;"",VLOOKUP(D17,Projects!B:C,2,0),"")</f>
        <v>INT</v>
      </c>
    </row>
    <row r="18" spans="1:16" x14ac:dyDescent="0.25">
      <c r="A18" t="str">
        <f>UPPER(IF(AND(TimeSpend[[#This Row],[Personnel number]]&lt;&gt;"",TimeSpend[[#This Row],[Date]]&lt;&gt;""),TimeSpend[[#This Row],[Personnel number]],""))</f>
        <v>CZ100589</v>
      </c>
      <c r="B18" s="85" t="str">
        <f>IF(AND(TimeSpend[[#This Row],[Personnel number]]&lt;&gt;"",TimeSpend[[#This Row],[Date]]&lt;&gt;""),TEXT(TimeSpend[[#This Row],[Date]],"[$-409]yyyyMMdd"),"")</f>
        <v>yyyy0927</v>
      </c>
      <c r="C18" s="33" t="str">
        <f>IF(AND(TimeSpend[[#This Row],[Personnel number]]&lt;&gt;"",TimeSpend[[#This Row],[Date]]&lt;&gt;""),SUBSTITUTE(TimeSpend[[#This Row],[Hours]],",","."),"")</f>
        <v>0.5</v>
      </c>
      <c r="D18">
        <f>IF(AND(TimeSpend[[#This Row],[Personnel number]]&lt;&gt;"",TimeSpend[[#This Row],[Date]]&lt;&gt;""),TimeSpend[[#This Row],[Network]],"")</f>
        <v>60000430</v>
      </c>
      <c r="E18" t="str">
        <f>IF(AND(TimeSpend[[#This Row],[Personnel number]]&lt;&gt;"",TimeSpend[[#This Row],[Date]]&lt;&gt;""),TimeSpend[[#This Row],[Network Description]],"")</f>
        <v>BBG NUS Cloud Roll-out</v>
      </c>
      <c r="F18" t="str">
        <f>IF(AND(TimeSpend[[#This Row],[Personnel number]]&lt;&gt;"",TimeSpend[[#This Row],[Date]]&lt;&gt;""),TimeSpend[[#This Row],[Activity]],"")</f>
        <v>Consultancy</v>
      </c>
      <c r="G18" t="str">
        <f>IF(AND(TimeSpend[[#This Row],[Personnel number]]&lt;&gt;"",TimeSpend[[#This Row],[Date]]&lt;&gt;""),TimeSpend[[#This Row],[Activity description]],"")</f>
        <v>BBG Issue testing and revisining</v>
      </c>
      <c r="H18" s="36">
        <f>IF(AND(TimeSpend[[#This Row],[Personnel number]]&lt;&gt;"",TimeSpend[[#This Row],[Date]]&lt;&gt;""),TimeSpend[[#This Row],[Start Time]],"")</f>
        <v>0.47916666666666669</v>
      </c>
      <c r="I18" s="36">
        <f>IF(AND(TimeSpend[[#This Row],[Personnel number]]&lt;&gt;"",TimeSpend[[#This Row],[Date]]&lt;&gt;""),TimeSpend[[#This Row],[End Time]],"")</f>
        <v>0.5</v>
      </c>
      <c r="J18" t="str">
        <f>IF(AND(TimeSpend[[#This Row],[Personnel number]]&lt;&gt;"",TimeSpend[[#This Row],[Date]]&lt;&gt;""),TimeSpend[[#This Row],[Location]],"")</f>
        <v>Office</v>
      </c>
      <c r="K18">
        <f>IF(AND(TimeSpend[[#This Row],[Personnel number]]&lt;&gt;"",TimeSpend[[#This Row],[Date]]&lt;&gt;""),TimeSpend[[#This Row],[Task]],"")</f>
        <v>0</v>
      </c>
      <c r="L18" t="str">
        <f>IF(AND(TimeSpend[[#This Row],[Personnel number]]&lt;&gt;"",TimeSpend[[#This Row],[Date]]&lt;&gt;""),Utilization!$J$2,"")</f>
        <v>10/2024</v>
      </c>
      <c r="M18" t="str">
        <f>IF(AND(TimeSpend[[#This Row],[Personnel number]]&lt;&gt;"",TimeSpend[[#This Row],[Date]]&lt;&gt;""),TimeSpend[[#This Row],[Employee Name]],"")</f>
        <v xml:space="preserve">Chladilová Gabriela </v>
      </c>
      <c r="N18">
        <f t="shared" si="0"/>
        <v>17</v>
      </c>
      <c r="O18" t="str">
        <f t="shared" si="1"/>
        <v>10/2024-17</v>
      </c>
      <c r="P18" t="str">
        <f>IF(D18&lt;&gt;"",VLOOKUP(D18,Projects!B:C,2,0),"")</f>
        <v>PROJECT</v>
      </c>
    </row>
    <row r="19" spans="1:16" x14ac:dyDescent="0.25">
      <c r="A19" t="str">
        <f>UPPER(IF(AND(TimeSpend[[#This Row],[Personnel number]]&lt;&gt;"",TimeSpend[[#This Row],[Date]]&lt;&gt;""),TimeSpend[[#This Row],[Personnel number]],""))</f>
        <v>CZ100589</v>
      </c>
      <c r="B19" s="85" t="str">
        <f>IF(AND(TimeSpend[[#This Row],[Personnel number]]&lt;&gt;"",TimeSpend[[#This Row],[Date]]&lt;&gt;""),TEXT(TimeSpend[[#This Row],[Date]],"[$-409]yyyyMMdd"),"")</f>
        <v>yyyy0927</v>
      </c>
      <c r="C19" s="33" t="str">
        <f>IF(AND(TimeSpend[[#This Row],[Personnel number]]&lt;&gt;"",TimeSpend[[#This Row],[Date]]&lt;&gt;""),SUBSTITUTE(TimeSpend[[#This Row],[Hours]],",","."),"")</f>
        <v>1</v>
      </c>
      <c r="D19" t="str">
        <f>IF(AND(TimeSpend[[#This Row],[Personnel number]]&lt;&gt;"",TimeSpend[[#This Row],[Date]]&lt;&gt;""),TimeSpend[[#This Row],[Network]],"")</f>
        <v>BPC_INT</v>
      </c>
      <c r="E19" t="str">
        <f>IF(AND(TimeSpend[[#This Row],[Personnel number]]&lt;&gt;"",TimeSpend[[#This Row],[Date]]&lt;&gt;""),TimeSpend[[#This Row],[Network Description]],"")</f>
        <v>Other Internal activities - BPC Brno</v>
      </c>
      <c r="F19" t="str">
        <f>IF(AND(TimeSpend[[#This Row],[Personnel number]]&lt;&gt;"",TimeSpend[[#This Row],[Date]]&lt;&gt;""),TimeSpend[[#This Row],[Activity]],"")</f>
        <v>Consultancy</v>
      </c>
      <c r="G19" t="str">
        <f>IF(AND(TimeSpend[[#This Row],[Personnel number]]&lt;&gt;"",TimeSpend[[#This Row],[Date]]&lt;&gt;""),TimeSpend[[#This Row],[Activity description]],"")</f>
        <v>NAV ERP Team Meeting: FY23 &amp; FH FY24</v>
      </c>
      <c r="H19" s="36">
        <f>IF(AND(TimeSpend[[#This Row],[Personnel number]]&lt;&gt;"",TimeSpend[[#This Row],[Date]]&lt;&gt;""),TimeSpend[[#This Row],[Start Time]],"")</f>
        <v>0.5</v>
      </c>
      <c r="I19" s="36">
        <f>IF(AND(TimeSpend[[#This Row],[Personnel number]]&lt;&gt;"",TimeSpend[[#This Row],[Date]]&lt;&gt;""),TimeSpend[[#This Row],[End Time]],"")</f>
        <v>0.54166666666666663</v>
      </c>
      <c r="J19" t="str">
        <f>IF(AND(TimeSpend[[#This Row],[Personnel number]]&lt;&gt;"",TimeSpend[[#This Row],[Date]]&lt;&gt;""),TimeSpend[[#This Row],[Location]],"")</f>
        <v>Office</v>
      </c>
      <c r="K19">
        <f>IF(AND(TimeSpend[[#This Row],[Personnel number]]&lt;&gt;"",TimeSpend[[#This Row],[Date]]&lt;&gt;""),TimeSpend[[#This Row],[Task]],"")</f>
        <v>0</v>
      </c>
      <c r="L19" t="str">
        <f>IF(AND(TimeSpend[[#This Row],[Personnel number]]&lt;&gt;"",TimeSpend[[#This Row],[Date]]&lt;&gt;""),Utilization!$J$2,"")</f>
        <v>10/2024</v>
      </c>
      <c r="M19" t="str">
        <f>IF(AND(TimeSpend[[#This Row],[Personnel number]]&lt;&gt;"",TimeSpend[[#This Row],[Date]]&lt;&gt;""),TimeSpend[[#This Row],[Employee Name]],"")</f>
        <v xml:space="preserve">Chladilová Gabriela </v>
      </c>
      <c r="N19">
        <f t="shared" si="0"/>
        <v>18</v>
      </c>
      <c r="O19" t="str">
        <f t="shared" si="1"/>
        <v>10/2024-18</v>
      </c>
      <c r="P19" t="str">
        <f>IF(D19&lt;&gt;"",VLOOKUP(D19,Projects!B:C,2,0),"")</f>
        <v>INT</v>
      </c>
    </row>
    <row r="20" spans="1:16" x14ac:dyDescent="0.25">
      <c r="A20" t="str">
        <f>UPPER(IF(AND(TimeSpend[[#This Row],[Personnel number]]&lt;&gt;"",TimeSpend[[#This Row],[Date]]&lt;&gt;""),TimeSpend[[#This Row],[Personnel number]],""))</f>
        <v>CZ100589</v>
      </c>
      <c r="B20" s="85" t="str">
        <f>IF(AND(TimeSpend[[#This Row],[Personnel number]]&lt;&gt;"",TimeSpend[[#This Row],[Date]]&lt;&gt;""),TEXT(TimeSpend[[#This Row],[Date]],"[$-409]yyyyMMdd"),"")</f>
        <v>yyyy0927</v>
      </c>
      <c r="C20" s="33" t="str">
        <f>IF(AND(TimeSpend[[#This Row],[Personnel number]]&lt;&gt;"",TimeSpend[[#This Row],[Date]]&lt;&gt;""),SUBSTITUTE(TimeSpend[[#This Row],[Hours]],",","."),"")</f>
        <v>1.5</v>
      </c>
      <c r="D20">
        <f>IF(AND(TimeSpend[[#This Row],[Personnel number]]&lt;&gt;"",TimeSpend[[#This Row],[Date]]&lt;&gt;""),TimeSpend[[#This Row],[Network]],"")</f>
        <v>60000430</v>
      </c>
      <c r="E20" t="str">
        <f>IF(AND(TimeSpend[[#This Row],[Personnel number]]&lt;&gt;"",TimeSpend[[#This Row],[Date]]&lt;&gt;""),TimeSpend[[#This Row],[Network Description]],"")</f>
        <v>BBG NUS Cloud Roll-out</v>
      </c>
      <c r="F20" t="str">
        <f>IF(AND(TimeSpend[[#This Row],[Personnel number]]&lt;&gt;"",TimeSpend[[#This Row],[Date]]&lt;&gt;""),TimeSpend[[#This Row],[Activity]],"")</f>
        <v>Consultancy</v>
      </c>
      <c r="G20" t="str">
        <f>IF(AND(TimeSpend[[#This Row],[Personnel number]]&lt;&gt;"",TimeSpend[[#This Row],[Date]]&lt;&gt;""),TimeSpend[[#This Row],[Activity description]],"")</f>
        <v>BBG Issue testing and revisining</v>
      </c>
      <c r="H20" s="36">
        <f>IF(AND(TimeSpend[[#This Row],[Personnel number]]&lt;&gt;"",TimeSpend[[#This Row],[Date]]&lt;&gt;""),TimeSpend[[#This Row],[Start Time]],"")</f>
        <v>0.54166666666666663</v>
      </c>
      <c r="I20" s="36">
        <f>IF(AND(TimeSpend[[#This Row],[Personnel number]]&lt;&gt;"",TimeSpend[[#This Row],[Date]]&lt;&gt;""),TimeSpend[[#This Row],[End Time]],"")</f>
        <v>0.60416666666666663</v>
      </c>
      <c r="J20" t="str">
        <f>IF(AND(TimeSpend[[#This Row],[Personnel number]]&lt;&gt;"",TimeSpend[[#This Row],[Date]]&lt;&gt;""),TimeSpend[[#This Row],[Location]],"")</f>
        <v>Office</v>
      </c>
      <c r="K20">
        <f>IF(AND(TimeSpend[[#This Row],[Personnel number]]&lt;&gt;"",TimeSpend[[#This Row],[Date]]&lt;&gt;""),TimeSpend[[#This Row],[Task]],"")</f>
        <v>0</v>
      </c>
      <c r="L20" t="str">
        <f>IF(AND(TimeSpend[[#This Row],[Personnel number]]&lt;&gt;"",TimeSpend[[#This Row],[Date]]&lt;&gt;""),Utilization!$J$2,"")</f>
        <v>10/2024</v>
      </c>
      <c r="M20" t="str">
        <f>IF(AND(TimeSpend[[#This Row],[Personnel number]]&lt;&gt;"",TimeSpend[[#This Row],[Date]]&lt;&gt;""),TimeSpend[[#This Row],[Employee Name]],"")</f>
        <v xml:space="preserve">Chladilová Gabriela </v>
      </c>
      <c r="N20">
        <f t="shared" si="0"/>
        <v>19</v>
      </c>
      <c r="O20" t="str">
        <f t="shared" si="1"/>
        <v>10/2024-19</v>
      </c>
      <c r="P20" t="str">
        <f>IF(D20&lt;&gt;"",VLOOKUP(D20,Projects!B:C,2,0),"")</f>
        <v>PROJECT</v>
      </c>
    </row>
    <row r="21" spans="1:16" x14ac:dyDescent="0.25">
      <c r="A21" t="str">
        <f>UPPER(IF(AND(TimeSpend[[#This Row],[Personnel number]]&lt;&gt;"",TimeSpend[[#This Row],[Date]]&lt;&gt;""),TimeSpend[[#This Row],[Personnel number]],""))</f>
        <v>CZ011873</v>
      </c>
      <c r="B21" s="85" t="str">
        <f>IF(AND(TimeSpend[[#This Row],[Personnel number]]&lt;&gt;"",TimeSpend[[#This Row],[Date]]&lt;&gt;""),TEXT(TimeSpend[[#This Row],[Date]],"[$-409]yyyyMMdd"),"")</f>
        <v>yyyy0926</v>
      </c>
      <c r="C21" s="33" t="str">
        <f>IF(AND(TimeSpend[[#This Row],[Personnel number]]&lt;&gt;"",TimeSpend[[#This Row],[Date]]&lt;&gt;""),SUBSTITUTE(TimeSpend[[#This Row],[Hours]],",","."),"")</f>
        <v>0.25</v>
      </c>
      <c r="D21" t="str">
        <f>IF(AND(TimeSpend[[#This Row],[Personnel number]]&lt;&gt;"",TimeSpend[[#This Row],[Date]]&lt;&gt;""),TimeSpend[[#This Row],[Network]],"")</f>
        <v>BPC_INT</v>
      </c>
      <c r="E21" t="str">
        <f>IF(AND(TimeSpend[[#This Row],[Personnel number]]&lt;&gt;"",TimeSpend[[#This Row],[Date]]&lt;&gt;""),TimeSpend[[#This Row],[Network Description]],"")</f>
        <v>Other Internal activities - BPC Brno</v>
      </c>
      <c r="F21" t="str">
        <f>IF(AND(TimeSpend[[#This Row],[Personnel number]]&lt;&gt;"",TimeSpend[[#This Row],[Date]]&lt;&gt;""),TimeSpend[[#This Row],[Activity]],"")</f>
        <v>Admin</v>
      </c>
      <c r="G21" t="str">
        <f>IF(AND(TimeSpend[[#This Row],[Personnel number]]&lt;&gt;"",TimeSpend[[#This Row],[Date]]&lt;&gt;""),TimeSpend[[#This Row],[Activity description]],"")</f>
        <v>Administration</v>
      </c>
      <c r="H21" s="36">
        <f>IF(AND(TimeSpend[[#This Row],[Personnel number]]&lt;&gt;"",TimeSpend[[#This Row],[Date]]&lt;&gt;""),TimeSpend[[#This Row],[Start Time]],"")</f>
        <v>0.32291666666666669</v>
      </c>
      <c r="I21" s="36">
        <f>IF(AND(TimeSpend[[#This Row],[Personnel number]]&lt;&gt;"",TimeSpend[[#This Row],[Date]]&lt;&gt;""),TimeSpend[[#This Row],[End Time]],"")</f>
        <v>0.33333333333333331</v>
      </c>
      <c r="J21" t="str">
        <f>IF(AND(TimeSpend[[#This Row],[Personnel number]]&lt;&gt;"",TimeSpend[[#This Row],[Date]]&lt;&gt;""),TimeSpend[[#This Row],[Location]],"")</f>
        <v>Office</v>
      </c>
      <c r="K21">
        <f>IF(AND(TimeSpend[[#This Row],[Personnel number]]&lt;&gt;"",TimeSpend[[#This Row],[Date]]&lt;&gt;""),TimeSpend[[#This Row],[Task]],"")</f>
        <v>0</v>
      </c>
      <c r="L21" t="str">
        <f>IF(AND(TimeSpend[[#This Row],[Personnel number]]&lt;&gt;"",TimeSpend[[#This Row],[Date]]&lt;&gt;""),Utilization!$J$2,"")</f>
        <v>10/2024</v>
      </c>
      <c r="M21" t="str">
        <f>IF(AND(TimeSpend[[#This Row],[Personnel number]]&lt;&gt;"",TimeSpend[[#This Row],[Date]]&lt;&gt;""),TimeSpend[[#This Row],[Employee Name]],"")</f>
        <v>Cvrček Josef</v>
      </c>
      <c r="N21">
        <f t="shared" si="0"/>
        <v>20</v>
      </c>
      <c r="O21" t="str">
        <f t="shared" si="1"/>
        <v>10/2024-20</v>
      </c>
      <c r="P21" t="str">
        <f>IF(D21&lt;&gt;"",VLOOKUP(D21,Projects!B:C,2,0),"")</f>
        <v>INT</v>
      </c>
    </row>
    <row r="22" spans="1:16" x14ac:dyDescent="0.25">
      <c r="A22" t="str">
        <f>UPPER(IF(AND(TimeSpend[[#This Row],[Personnel number]]&lt;&gt;"",TimeSpend[[#This Row],[Date]]&lt;&gt;""),TimeSpend[[#This Row],[Personnel number]],""))</f>
        <v>CZ011873</v>
      </c>
      <c r="B22" s="85" t="str">
        <f>IF(AND(TimeSpend[[#This Row],[Personnel number]]&lt;&gt;"",TimeSpend[[#This Row],[Date]]&lt;&gt;""),TEXT(TimeSpend[[#This Row],[Date]],"[$-409]yyyyMMdd"),"")</f>
        <v>yyyy0926</v>
      </c>
      <c r="C22" s="33" t="str">
        <f>IF(AND(TimeSpend[[#This Row],[Personnel number]]&lt;&gt;"",TimeSpend[[#This Row],[Date]]&lt;&gt;""),SUBSTITUTE(TimeSpend[[#This Row],[Hours]],",","."),"")</f>
        <v>7</v>
      </c>
      <c r="D22">
        <f>IF(AND(TimeSpend[[#This Row],[Personnel number]]&lt;&gt;"",TimeSpend[[#This Row],[Date]]&lt;&gt;""),TimeSpend[[#This Row],[Network]],"")</f>
        <v>60000430</v>
      </c>
      <c r="E22" t="str">
        <f>IF(AND(TimeSpend[[#This Row],[Personnel number]]&lt;&gt;"",TimeSpend[[#This Row],[Date]]&lt;&gt;""),TimeSpend[[#This Row],[Network Description]],"")</f>
        <v>BBG NUS Cloud Roll-out</v>
      </c>
      <c r="F22" t="str">
        <f>IF(AND(TimeSpend[[#This Row],[Personnel number]]&lt;&gt;"",TimeSpend[[#This Row],[Date]]&lt;&gt;""),TimeSpend[[#This Row],[Activity]],"")</f>
        <v>Testing</v>
      </c>
      <c r="G22" t="str">
        <f>IF(AND(TimeSpend[[#This Row],[Personnel number]]&lt;&gt;"",TimeSpend[[#This Row],[Date]]&lt;&gt;""),TimeSpend[[#This Row],[Activity description]],"")</f>
        <v>BBG NUS Cloud - blocker for FTs (Dispatch / MTs / OPS) /day 3</v>
      </c>
      <c r="H22" s="36">
        <f>IF(AND(TimeSpend[[#This Row],[Personnel number]]&lt;&gt;"",TimeSpend[[#This Row],[Date]]&lt;&gt;""),TimeSpend[[#This Row],[Start Time]],"")</f>
        <v>0.33333333333333331</v>
      </c>
      <c r="I22" s="36">
        <f>IF(AND(TimeSpend[[#This Row],[Personnel number]]&lt;&gt;"",TimeSpend[[#This Row],[Date]]&lt;&gt;""),TimeSpend[[#This Row],[End Time]],"")</f>
        <v>0.625</v>
      </c>
      <c r="J22" t="str">
        <f>IF(AND(TimeSpend[[#This Row],[Personnel number]]&lt;&gt;"",TimeSpend[[#This Row],[Date]]&lt;&gt;""),TimeSpend[[#This Row],[Location]],"")</f>
        <v>Office</v>
      </c>
      <c r="K22">
        <f>IF(AND(TimeSpend[[#This Row],[Personnel number]]&lt;&gt;"",TimeSpend[[#This Row],[Date]]&lt;&gt;""),TimeSpend[[#This Row],[Task]],"")</f>
        <v>0</v>
      </c>
      <c r="L22" t="str">
        <f>IF(AND(TimeSpend[[#This Row],[Personnel number]]&lt;&gt;"",TimeSpend[[#This Row],[Date]]&lt;&gt;""),Utilization!$J$2,"")</f>
        <v>10/2024</v>
      </c>
      <c r="M22" t="str">
        <f>IF(AND(TimeSpend[[#This Row],[Personnel number]]&lt;&gt;"",TimeSpend[[#This Row],[Date]]&lt;&gt;""),TimeSpend[[#This Row],[Employee Name]],"")</f>
        <v>Cvrček Josef</v>
      </c>
      <c r="N22">
        <f t="shared" si="0"/>
        <v>21</v>
      </c>
      <c r="O22" t="str">
        <f t="shared" si="1"/>
        <v>10/2024-21</v>
      </c>
      <c r="P22" t="str">
        <f>IF(D22&lt;&gt;"",VLOOKUP(D22,Projects!B:C,2,0),"")</f>
        <v>PROJECT</v>
      </c>
    </row>
    <row r="23" spans="1:16" x14ac:dyDescent="0.25">
      <c r="A23" t="str">
        <f>UPPER(IF(AND(TimeSpend[[#This Row],[Personnel number]]&lt;&gt;"",TimeSpend[[#This Row],[Date]]&lt;&gt;""),TimeSpend[[#This Row],[Personnel number]],""))</f>
        <v>CZ011873</v>
      </c>
      <c r="B23" s="85" t="str">
        <f>IF(AND(TimeSpend[[#This Row],[Personnel number]]&lt;&gt;"",TimeSpend[[#This Row],[Date]]&lt;&gt;""),TEXT(TimeSpend[[#This Row],[Date]],"[$-409]yyyyMMdd"),"")</f>
        <v>yyyy0926</v>
      </c>
      <c r="C23" s="33" t="str">
        <f>IF(AND(TimeSpend[[#This Row],[Personnel number]]&lt;&gt;"",TimeSpend[[#This Row],[Date]]&lt;&gt;""),SUBSTITUTE(TimeSpend[[#This Row],[Hours]],",","."),"")</f>
        <v>1</v>
      </c>
      <c r="D23">
        <f>IF(AND(TimeSpend[[#This Row],[Personnel number]]&lt;&gt;"",TimeSpend[[#This Row],[Date]]&lt;&gt;""),TimeSpend[[#This Row],[Network]],"")</f>
        <v>60000370</v>
      </c>
      <c r="E23" t="str">
        <f>IF(AND(TimeSpend[[#This Row],[Personnel number]]&lt;&gt;"",TimeSpend[[#This Row],[Date]]&lt;&gt;""),TimeSpend[[#This Row],[Network Description]],"")</f>
        <v>NUS Product  Enhancement</v>
      </c>
      <c r="F23" t="str">
        <f>IF(AND(TimeSpend[[#This Row],[Personnel number]]&lt;&gt;"",TimeSpend[[#This Row],[Date]]&lt;&gt;""),TimeSpend[[#This Row],[Activity]],"")</f>
        <v>Consultancy</v>
      </c>
      <c r="G23" t="str">
        <f>IF(AND(TimeSpend[[#This Row],[Personnel number]]&lt;&gt;"",TimeSpend[[#This Row],[Date]]&lt;&gt;""),TimeSpend[[#This Row],[Activity description]],"")</f>
        <v>IPS REM Flag implementation into Navision</v>
      </c>
      <c r="H23" s="36">
        <f>IF(AND(TimeSpend[[#This Row],[Personnel number]]&lt;&gt;"",TimeSpend[[#This Row],[Date]]&lt;&gt;""),TimeSpend[[#This Row],[Start Time]],"")</f>
        <v>0.625</v>
      </c>
      <c r="I23" s="36">
        <f>IF(AND(TimeSpend[[#This Row],[Personnel number]]&lt;&gt;"",TimeSpend[[#This Row],[Date]]&lt;&gt;""),TimeSpend[[#This Row],[End Time]],"")</f>
        <v>0.66666666666666663</v>
      </c>
      <c r="J23" t="str">
        <f>IF(AND(TimeSpend[[#This Row],[Personnel number]]&lt;&gt;"",TimeSpend[[#This Row],[Date]]&lt;&gt;""),TimeSpend[[#This Row],[Location]],"")</f>
        <v>Office</v>
      </c>
      <c r="K23">
        <f>IF(AND(TimeSpend[[#This Row],[Personnel number]]&lt;&gt;"",TimeSpend[[#This Row],[Date]]&lt;&gt;""),TimeSpend[[#This Row],[Task]],"")</f>
        <v>0</v>
      </c>
      <c r="L23" t="str">
        <f>IF(AND(TimeSpend[[#This Row],[Personnel number]]&lt;&gt;"",TimeSpend[[#This Row],[Date]]&lt;&gt;""),Utilization!$J$2,"")</f>
        <v>10/2024</v>
      </c>
      <c r="M23" t="str">
        <f>IF(AND(TimeSpend[[#This Row],[Personnel number]]&lt;&gt;"",TimeSpend[[#This Row],[Date]]&lt;&gt;""),TimeSpend[[#This Row],[Employee Name]],"")</f>
        <v>Cvrček Josef</v>
      </c>
      <c r="N23">
        <f t="shared" si="0"/>
        <v>22</v>
      </c>
      <c r="O23" t="str">
        <f t="shared" si="1"/>
        <v>10/2024-22</v>
      </c>
      <c r="P23" t="str">
        <f>IF(D23&lt;&gt;"",VLOOKUP(D23,Projects!B:C,2,0),"")</f>
        <v>PROJECT</v>
      </c>
    </row>
    <row r="24" spans="1:16" x14ac:dyDescent="0.25">
      <c r="A24" t="str">
        <f>UPPER(IF(AND(TimeSpend[[#This Row],[Personnel number]]&lt;&gt;"",TimeSpend[[#This Row],[Date]]&lt;&gt;""),TimeSpend[[#This Row],[Personnel number]],""))</f>
        <v>CZ011873</v>
      </c>
      <c r="B24" s="85" t="str">
        <f>IF(AND(TimeSpend[[#This Row],[Personnel number]]&lt;&gt;"",TimeSpend[[#This Row],[Date]]&lt;&gt;""),TEXT(TimeSpend[[#This Row],[Date]],"[$-409]yyyyMMdd"),"")</f>
        <v>yyyy0926</v>
      </c>
      <c r="C24" s="33" t="str">
        <f>IF(AND(TimeSpend[[#This Row],[Personnel number]]&lt;&gt;"",TimeSpend[[#This Row],[Date]]&lt;&gt;""),SUBSTITUTE(TimeSpend[[#This Row],[Hours]],",","."),"")</f>
        <v>1.08333333333334</v>
      </c>
      <c r="D24">
        <f>IF(AND(TimeSpend[[#This Row],[Personnel number]]&lt;&gt;"",TimeSpend[[#This Row],[Date]]&lt;&gt;""),TimeSpend[[#This Row],[Network]],"")</f>
        <v>60000430</v>
      </c>
      <c r="E24" t="str">
        <f>IF(AND(TimeSpend[[#This Row],[Personnel number]]&lt;&gt;"",TimeSpend[[#This Row],[Date]]&lt;&gt;""),TimeSpend[[#This Row],[Network Description]],"")</f>
        <v>BBG NUS Cloud Roll-out</v>
      </c>
      <c r="F24" t="str">
        <f>IF(AND(TimeSpend[[#This Row],[Personnel number]]&lt;&gt;"",TimeSpend[[#This Row],[Date]]&lt;&gt;""),TimeSpend[[#This Row],[Activity]],"")</f>
        <v>Consultancy</v>
      </c>
      <c r="G24" t="str">
        <f>IF(AND(TimeSpend[[#This Row],[Personnel number]]&lt;&gt;"",TimeSpend[[#This Row],[Date]]&lt;&gt;""),TimeSpend[[#This Row],[Activity description]],"")</f>
        <v>Assigned topics</v>
      </c>
      <c r="H24" s="36">
        <f>IF(AND(TimeSpend[[#This Row],[Personnel number]]&lt;&gt;"",TimeSpend[[#This Row],[Date]]&lt;&gt;""),TimeSpend[[#This Row],[Start Time]],"")</f>
        <v>0.66666666666666663</v>
      </c>
      <c r="I24" s="36">
        <f>IF(AND(TimeSpend[[#This Row],[Personnel number]]&lt;&gt;"",TimeSpend[[#This Row],[Date]]&lt;&gt;""),TimeSpend[[#This Row],[End Time]],"")</f>
        <v>0.71180555555555558</v>
      </c>
      <c r="J24" t="str">
        <f>IF(AND(TimeSpend[[#This Row],[Personnel number]]&lt;&gt;"",TimeSpend[[#This Row],[Date]]&lt;&gt;""),TimeSpend[[#This Row],[Location]],"")</f>
        <v>Office</v>
      </c>
      <c r="K24">
        <f>IF(AND(TimeSpend[[#This Row],[Personnel number]]&lt;&gt;"",TimeSpend[[#This Row],[Date]]&lt;&gt;""),TimeSpend[[#This Row],[Task]],"")</f>
        <v>0</v>
      </c>
      <c r="L24" t="str">
        <f>IF(AND(TimeSpend[[#This Row],[Personnel number]]&lt;&gt;"",TimeSpend[[#This Row],[Date]]&lt;&gt;""),Utilization!$J$2,"")</f>
        <v>10/2024</v>
      </c>
      <c r="M24" t="str">
        <f>IF(AND(TimeSpend[[#This Row],[Personnel number]]&lt;&gt;"",TimeSpend[[#This Row],[Date]]&lt;&gt;""),TimeSpend[[#This Row],[Employee Name]],"")</f>
        <v>Cvrček Josef</v>
      </c>
      <c r="N24">
        <f t="shared" si="0"/>
        <v>23</v>
      </c>
      <c r="O24" t="str">
        <f t="shared" si="1"/>
        <v>10/2024-23</v>
      </c>
      <c r="P24" t="str">
        <f>IF(D24&lt;&gt;"",VLOOKUP(D24,Projects!B:C,2,0),"")</f>
        <v>PROJECT</v>
      </c>
    </row>
    <row r="25" spans="1:16" x14ac:dyDescent="0.25">
      <c r="A25" t="str">
        <f>UPPER(IF(AND(TimeSpend[[#This Row],[Personnel number]]&lt;&gt;"",TimeSpend[[#This Row],[Date]]&lt;&gt;""),TimeSpend[[#This Row],[Personnel number]],""))</f>
        <v>CZ011873</v>
      </c>
      <c r="B25" s="85" t="str">
        <f>IF(AND(TimeSpend[[#This Row],[Personnel number]]&lt;&gt;"",TimeSpend[[#This Row],[Date]]&lt;&gt;""),TEXT(TimeSpend[[#This Row],[Date]],"[$-409]yyyyMMdd"),"")</f>
        <v>yyyy0926</v>
      </c>
      <c r="C25" s="33" t="str">
        <f>IF(AND(TimeSpend[[#This Row],[Personnel number]]&lt;&gt;"",TimeSpend[[#This Row],[Date]]&lt;&gt;""),SUBSTITUTE(TimeSpend[[#This Row],[Hours]],",","."),"")</f>
        <v>0.249999999999996</v>
      </c>
      <c r="D25" t="str">
        <f>IF(AND(TimeSpend[[#This Row],[Personnel number]]&lt;&gt;"",TimeSpend[[#This Row],[Date]]&lt;&gt;""),TimeSpend[[#This Row],[Network]],"")</f>
        <v>BPC_INT</v>
      </c>
      <c r="E25" t="str">
        <f>IF(AND(TimeSpend[[#This Row],[Personnel number]]&lt;&gt;"",TimeSpend[[#This Row],[Date]]&lt;&gt;""),TimeSpend[[#This Row],[Network Description]],"")</f>
        <v>Other Internal activities - BPC Brno</v>
      </c>
      <c r="F25" t="str">
        <f>IF(AND(TimeSpend[[#This Row],[Personnel number]]&lt;&gt;"",TimeSpend[[#This Row],[Date]]&lt;&gt;""),TimeSpend[[#This Row],[Activity]],"")</f>
        <v>Admin</v>
      </c>
      <c r="G25" t="str">
        <f>IF(AND(TimeSpend[[#This Row],[Personnel number]]&lt;&gt;"",TimeSpend[[#This Row],[Date]]&lt;&gt;""),TimeSpend[[#This Row],[Activity description]],"")</f>
        <v>Timesheet</v>
      </c>
      <c r="H25" s="36">
        <f>IF(AND(TimeSpend[[#This Row],[Personnel number]]&lt;&gt;"",TimeSpend[[#This Row],[Date]]&lt;&gt;""),TimeSpend[[#This Row],[Start Time]],"")</f>
        <v>0.71180555555555558</v>
      </c>
      <c r="I25" s="36">
        <f>IF(AND(TimeSpend[[#This Row],[Personnel number]]&lt;&gt;"",TimeSpend[[#This Row],[Date]]&lt;&gt;""),TimeSpend[[#This Row],[End Time]],"")</f>
        <v>0.72222222222222221</v>
      </c>
      <c r="J25" t="str">
        <f>IF(AND(TimeSpend[[#This Row],[Personnel number]]&lt;&gt;"",TimeSpend[[#This Row],[Date]]&lt;&gt;""),TimeSpend[[#This Row],[Location]],"")</f>
        <v>Office</v>
      </c>
      <c r="K25">
        <f>IF(AND(TimeSpend[[#This Row],[Personnel number]]&lt;&gt;"",TimeSpend[[#This Row],[Date]]&lt;&gt;""),TimeSpend[[#This Row],[Task]],"")</f>
        <v>0</v>
      </c>
      <c r="L25" t="str">
        <f>IF(AND(TimeSpend[[#This Row],[Personnel number]]&lt;&gt;"",TimeSpend[[#This Row],[Date]]&lt;&gt;""),Utilization!$J$2,"")</f>
        <v>10/2024</v>
      </c>
      <c r="M25" t="str">
        <f>IF(AND(TimeSpend[[#This Row],[Personnel number]]&lt;&gt;"",TimeSpend[[#This Row],[Date]]&lt;&gt;""),TimeSpend[[#This Row],[Employee Name]],"")</f>
        <v>Cvrček Josef</v>
      </c>
      <c r="N25">
        <f t="shared" si="0"/>
        <v>24</v>
      </c>
      <c r="O25" t="str">
        <f t="shared" si="1"/>
        <v>10/2024-24</v>
      </c>
      <c r="P25" t="str">
        <f>IF(D25&lt;&gt;"",VLOOKUP(D25,Projects!B:C,2,0),"")</f>
        <v>INT</v>
      </c>
    </row>
    <row r="26" spans="1:16" x14ac:dyDescent="0.25">
      <c r="A26" t="str">
        <f>UPPER(IF(AND(TimeSpend[[#This Row],[Personnel number]]&lt;&gt;"",TimeSpend[[#This Row],[Date]]&lt;&gt;""),TimeSpend[[#This Row],[Personnel number]],""))</f>
        <v>CZ011873</v>
      </c>
      <c r="B26" s="85" t="str">
        <f>IF(AND(TimeSpend[[#This Row],[Personnel number]]&lt;&gt;"",TimeSpend[[#This Row],[Date]]&lt;&gt;""),TEXT(TimeSpend[[#This Row],[Date]],"[$-409]yyyyMMdd"),"")</f>
        <v>yyyy0927</v>
      </c>
      <c r="C26" s="33" t="str">
        <f>IF(AND(TimeSpend[[#This Row],[Personnel number]]&lt;&gt;"",TimeSpend[[#This Row],[Date]]&lt;&gt;""),SUBSTITUTE(TimeSpend[[#This Row],[Hours]],",","."),"")</f>
        <v>0.25</v>
      </c>
      <c r="D26" t="str">
        <f>IF(AND(TimeSpend[[#This Row],[Personnel number]]&lt;&gt;"",TimeSpend[[#This Row],[Date]]&lt;&gt;""),TimeSpend[[#This Row],[Network]],"")</f>
        <v>BPC_INT</v>
      </c>
      <c r="E26" t="str">
        <f>IF(AND(TimeSpend[[#This Row],[Personnel number]]&lt;&gt;"",TimeSpend[[#This Row],[Date]]&lt;&gt;""),TimeSpend[[#This Row],[Network Description]],"")</f>
        <v>Other Internal activities - BPC Brno</v>
      </c>
      <c r="F26" t="str">
        <f>IF(AND(TimeSpend[[#This Row],[Personnel number]]&lt;&gt;"",TimeSpend[[#This Row],[Date]]&lt;&gt;""),TimeSpend[[#This Row],[Activity]],"")</f>
        <v>Admin</v>
      </c>
      <c r="G26" t="str">
        <f>IF(AND(TimeSpend[[#This Row],[Personnel number]]&lt;&gt;"",TimeSpend[[#This Row],[Date]]&lt;&gt;""),TimeSpend[[#This Row],[Activity description]],"")</f>
        <v>Administration</v>
      </c>
      <c r="H26" s="36">
        <f>IF(AND(TimeSpend[[#This Row],[Personnel number]]&lt;&gt;"",TimeSpend[[#This Row],[Date]]&lt;&gt;""),TimeSpend[[#This Row],[Start Time]],"")</f>
        <v>0.3125</v>
      </c>
      <c r="I26" s="36">
        <f>IF(AND(TimeSpend[[#This Row],[Personnel number]]&lt;&gt;"",TimeSpend[[#This Row],[Date]]&lt;&gt;""),TimeSpend[[#This Row],[End Time]],"")</f>
        <v>0.32291666666666669</v>
      </c>
      <c r="J26" t="str">
        <f>IF(AND(TimeSpend[[#This Row],[Personnel number]]&lt;&gt;"",TimeSpend[[#This Row],[Date]]&lt;&gt;""),TimeSpend[[#This Row],[Location]],"")</f>
        <v>Office</v>
      </c>
      <c r="K26">
        <f>IF(AND(TimeSpend[[#This Row],[Personnel number]]&lt;&gt;"",TimeSpend[[#This Row],[Date]]&lt;&gt;""),TimeSpend[[#This Row],[Task]],"")</f>
        <v>0</v>
      </c>
      <c r="L26" t="str">
        <f>IF(AND(TimeSpend[[#This Row],[Personnel number]]&lt;&gt;"",TimeSpend[[#This Row],[Date]]&lt;&gt;""),Utilization!$J$2,"")</f>
        <v>10/2024</v>
      </c>
      <c r="M26" t="str">
        <f>IF(AND(TimeSpend[[#This Row],[Personnel number]]&lt;&gt;"",TimeSpend[[#This Row],[Date]]&lt;&gt;""),TimeSpend[[#This Row],[Employee Name]],"")</f>
        <v>Cvrček Josef</v>
      </c>
      <c r="N26">
        <f t="shared" si="0"/>
        <v>25</v>
      </c>
      <c r="O26" t="str">
        <f t="shared" si="1"/>
        <v>10/2024-25</v>
      </c>
      <c r="P26" t="str">
        <f>IF(D26&lt;&gt;"",VLOOKUP(D26,Projects!B:C,2,0),"")</f>
        <v>INT</v>
      </c>
    </row>
    <row r="27" spans="1:16" x14ac:dyDescent="0.25">
      <c r="A27" t="str">
        <f>UPPER(IF(AND(TimeSpend[[#This Row],[Personnel number]]&lt;&gt;"",TimeSpend[[#This Row],[Date]]&lt;&gt;""),TimeSpend[[#This Row],[Personnel number]],""))</f>
        <v>CZ011873</v>
      </c>
      <c r="B27" s="85" t="str">
        <f>IF(AND(TimeSpend[[#This Row],[Personnel number]]&lt;&gt;"",TimeSpend[[#This Row],[Date]]&lt;&gt;""),TEXT(TimeSpend[[#This Row],[Date]],"[$-409]yyyyMMdd"),"")</f>
        <v>yyyy0927</v>
      </c>
      <c r="C27" s="33" t="str">
        <f>IF(AND(TimeSpend[[#This Row],[Personnel number]]&lt;&gt;"",TimeSpend[[#This Row],[Date]]&lt;&gt;""),SUBSTITUTE(TimeSpend[[#This Row],[Hours]],",","."),"")</f>
        <v>0.5</v>
      </c>
      <c r="D27">
        <f>IF(AND(TimeSpend[[#This Row],[Personnel number]]&lt;&gt;"",TimeSpend[[#This Row],[Date]]&lt;&gt;""),TimeSpend[[#This Row],[Network]],"")</f>
        <v>60000247</v>
      </c>
      <c r="E27" t="str">
        <f>IF(AND(TimeSpend[[#This Row],[Personnel number]]&lt;&gt;"",TimeSpend[[#This Row],[Date]]&lt;&gt;""),TimeSpend[[#This Row],[Network Description]],"")</f>
        <v>NUS3 Technical Upgrade (NUS Cloud)</v>
      </c>
      <c r="F27" t="str">
        <f>IF(AND(TimeSpend[[#This Row],[Personnel number]]&lt;&gt;"",TimeSpend[[#This Row],[Date]]&lt;&gt;""),TimeSpend[[#This Row],[Activity]],"")</f>
        <v>Consultancy</v>
      </c>
      <c r="G27" t="str">
        <f>IF(AND(TimeSpend[[#This Row],[Personnel number]]&lt;&gt;"",TimeSpend[[#This Row],[Date]]&lt;&gt;""),TimeSpend[[#This Row],[Activity description]],"")</f>
        <v>Issue 54387: Service Order - Next Visit - Consumable Order Validity Check</v>
      </c>
      <c r="H27" s="36">
        <f>IF(AND(TimeSpend[[#This Row],[Personnel number]]&lt;&gt;"",TimeSpend[[#This Row],[Date]]&lt;&gt;""),TimeSpend[[#This Row],[Start Time]],"")</f>
        <v>0.33333333333333331</v>
      </c>
      <c r="I27" s="36">
        <f>IF(AND(TimeSpend[[#This Row],[Personnel number]]&lt;&gt;"",TimeSpend[[#This Row],[Date]]&lt;&gt;""),TimeSpend[[#This Row],[End Time]],"")</f>
        <v>0.35416666666666669</v>
      </c>
      <c r="J27" t="str">
        <f>IF(AND(TimeSpend[[#This Row],[Personnel number]]&lt;&gt;"",TimeSpend[[#This Row],[Date]]&lt;&gt;""),TimeSpend[[#This Row],[Location]],"")</f>
        <v>Office</v>
      </c>
      <c r="K27">
        <f>IF(AND(TimeSpend[[#This Row],[Personnel number]]&lt;&gt;"",TimeSpend[[#This Row],[Date]]&lt;&gt;""),TimeSpend[[#This Row],[Task]],"")</f>
        <v>0</v>
      </c>
      <c r="L27" t="str">
        <f>IF(AND(TimeSpend[[#This Row],[Personnel number]]&lt;&gt;"",TimeSpend[[#This Row],[Date]]&lt;&gt;""),Utilization!$J$2,"")</f>
        <v>10/2024</v>
      </c>
      <c r="M27" t="str">
        <f>IF(AND(TimeSpend[[#This Row],[Personnel number]]&lt;&gt;"",TimeSpend[[#This Row],[Date]]&lt;&gt;""),TimeSpend[[#This Row],[Employee Name]],"")</f>
        <v>Cvrček Josef</v>
      </c>
      <c r="N27">
        <f t="shared" si="0"/>
        <v>26</v>
      </c>
      <c r="O27" t="str">
        <f t="shared" si="1"/>
        <v>10/2024-26</v>
      </c>
      <c r="P27" t="str">
        <f>IF(D27&lt;&gt;"",VLOOKUP(D27,Projects!B:C,2,0),"")</f>
        <v>PROJECT</v>
      </c>
    </row>
    <row r="28" spans="1:16" x14ac:dyDescent="0.25">
      <c r="A28" t="str">
        <f>UPPER(IF(AND(TimeSpend[[#This Row],[Personnel number]]&lt;&gt;"",TimeSpend[[#This Row],[Date]]&lt;&gt;""),TimeSpend[[#This Row],[Personnel number]],""))</f>
        <v>CZ011873</v>
      </c>
      <c r="B28" s="85" t="str">
        <f>IF(AND(TimeSpend[[#This Row],[Personnel number]]&lt;&gt;"",TimeSpend[[#This Row],[Date]]&lt;&gt;""),TEXT(TimeSpend[[#This Row],[Date]],"[$-409]yyyyMMdd"),"")</f>
        <v>yyyy0927</v>
      </c>
      <c r="C28" s="33" t="str">
        <f>IF(AND(TimeSpend[[#This Row],[Personnel number]]&lt;&gt;"",TimeSpend[[#This Row],[Date]]&lt;&gt;""),SUBSTITUTE(TimeSpend[[#This Row],[Hours]],",","."),"")</f>
        <v>0.25</v>
      </c>
      <c r="D28" t="str">
        <f>IF(AND(TimeSpend[[#This Row],[Personnel number]]&lt;&gt;"",TimeSpend[[#This Row],[Date]]&lt;&gt;""),TimeSpend[[#This Row],[Network]],"")</f>
        <v>BPC_INT</v>
      </c>
      <c r="E28" t="str">
        <f>IF(AND(TimeSpend[[#This Row],[Personnel number]]&lt;&gt;"",TimeSpend[[#This Row],[Date]]&lt;&gt;""),TimeSpend[[#This Row],[Network Description]],"")</f>
        <v>Other Internal activities - BPC Brno</v>
      </c>
      <c r="F28" t="str">
        <f>IF(AND(TimeSpend[[#This Row],[Personnel number]]&lt;&gt;"",TimeSpend[[#This Row],[Date]]&lt;&gt;""),TimeSpend[[#This Row],[Activity]],"")</f>
        <v>Admin</v>
      </c>
      <c r="G28" t="str">
        <f>IF(AND(TimeSpend[[#This Row],[Personnel number]]&lt;&gt;"",TimeSpend[[#This Row],[Date]]&lt;&gt;""),TimeSpend[[#This Row],[Activity description]],"")</f>
        <v>Administration</v>
      </c>
      <c r="H28" s="36">
        <f>IF(AND(TimeSpend[[#This Row],[Personnel number]]&lt;&gt;"",TimeSpend[[#This Row],[Date]]&lt;&gt;""),TimeSpend[[#This Row],[Start Time]],"")</f>
        <v>0.35416666666666669</v>
      </c>
      <c r="I28" s="36">
        <f>IF(AND(TimeSpend[[#This Row],[Personnel number]]&lt;&gt;"",TimeSpend[[#This Row],[Date]]&lt;&gt;""),TimeSpend[[#This Row],[End Time]],"")</f>
        <v>0.36458333333333331</v>
      </c>
      <c r="J28" t="str">
        <f>IF(AND(TimeSpend[[#This Row],[Personnel number]]&lt;&gt;"",TimeSpend[[#This Row],[Date]]&lt;&gt;""),TimeSpend[[#This Row],[Location]],"")</f>
        <v>Office</v>
      </c>
      <c r="K28">
        <f>IF(AND(TimeSpend[[#This Row],[Personnel number]]&lt;&gt;"",TimeSpend[[#This Row],[Date]]&lt;&gt;""),TimeSpend[[#This Row],[Task]],"")</f>
        <v>0</v>
      </c>
      <c r="L28" t="str">
        <f>IF(AND(TimeSpend[[#This Row],[Personnel number]]&lt;&gt;"",TimeSpend[[#This Row],[Date]]&lt;&gt;""),Utilization!$J$2,"")</f>
        <v>10/2024</v>
      </c>
      <c r="M28" t="str">
        <f>IF(AND(TimeSpend[[#This Row],[Personnel number]]&lt;&gt;"",TimeSpend[[#This Row],[Date]]&lt;&gt;""),TimeSpend[[#This Row],[Employee Name]],"")</f>
        <v>Cvrček Josef</v>
      </c>
      <c r="N28">
        <f t="shared" si="0"/>
        <v>27</v>
      </c>
      <c r="O28" t="str">
        <f t="shared" si="1"/>
        <v>10/2024-27</v>
      </c>
      <c r="P28" t="str">
        <f>IF(D28&lt;&gt;"",VLOOKUP(D28,Projects!B:C,2,0),"")</f>
        <v>INT</v>
      </c>
    </row>
    <row r="29" spans="1:16" x14ac:dyDescent="0.25">
      <c r="A29" t="str">
        <f>UPPER(IF(AND(TimeSpend[[#This Row],[Personnel number]]&lt;&gt;"",TimeSpend[[#This Row],[Date]]&lt;&gt;""),TimeSpend[[#This Row],[Personnel number]],""))</f>
        <v>CZ011873</v>
      </c>
      <c r="B29" s="85" t="str">
        <f>IF(AND(TimeSpend[[#This Row],[Personnel number]]&lt;&gt;"",TimeSpend[[#This Row],[Date]]&lt;&gt;""),TEXT(TimeSpend[[#This Row],[Date]],"[$-409]yyyyMMdd"),"")</f>
        <v>yyyy0927</v>
      </c>
      <c r="C29" s="33" t="str">
        <f>IF(AND(TimeSpend[[#This Row],[Personnel number]]&lt;&gt;"",TimeSpend[[#This Row],[Date]]&lt;&gt;""),SUBSTITUTE(TimeSpend[[#This Row],[Hours]],",","."),"")</f>
        <v>1.25</v>
      </c>
      <c r="D29">
        <f>IF(AND(TimeSpend[[#This Row],[Personnel number]]&lt;&gt;"",TimeSpend[[#This Row],[Date]]&lt;&gt;""),TimeSpend[[#This Row],[Network]],"")</f>
        <v>60000430</v>
      </c>
      <c r="E29" t="str">
        <f>IF(AND(TimeSpend[[#This Row],[Personnel number]]&lt;&gt;"",TimeSpend[[#This Row],[Date]]&lt;&gt;""),TimeSpend[[#This Row],[Network Description]],"")</f>
        <v>BBG NUS Cloud Roll-out</v>
      </c>
      <c r="F29" t="str">
        <f>IF(AND(TimeSpend[[#This Row],[Personnel number]]&lt;&gt;"",TimeSpend[[#This Row],[Date]]&lt;&gt;""),TimeSpend[[#This Row],[Activity]],"")</f>
        <v>Consultancy</v>
      </c>
      <c r="G29" t="str">
        <f>IF(AND(TimeSpend[[#This Row],[Personnel number]]&lt;&gt;"",TimeSpend[[#This Row],[Date]]&lt;&gt;""),TimeSpend[[#This Row],[Activity description]],"")</f>
        <v>Call with Team Member (TNA)</v>
      </c>
      <c r="H29" s="36">
        <f>IF(AND(TimeSpend[[#This Row],[Personnel number]]&lt;&gt;"",TimeSpend[[#This Row],[Date]]&lt;&gt;""),TimeSpend[[#This Row],[Start Time]],"")</f>
        <v>0.36458333333333331</v>
      </c>
      <c r="I29" s="36">
        <f>IF(AND(TimeSpend[[#This Row],[Personnel number]]&lt;&gt;"",TimeSpend[[#This Row],[Date]]&lt;&gt;""),TimeSpend[[#This Row],[End Time]],"")</f>
        <v>0.41666666666666669</v>
      </c>
      <c r="J29" t="str">
        <f>IF(AND(TimeSpend[[#This Row],[Personnel number]]&lt;&gt;"",TimeSpend[[#This Row],[Date]]&lt;&gt;""),TimeSpend[[#This Row],[Location]],"")</f>
        <v>Office</v>
      </c>
      <c r="K29">
        <f>IF(AND(TimeSpend[[#This Row],[Personnel number]]&lt;&gt;"",TimeSpend[[#This Row],[Date]]&lt;&gt;""),TimeSpend[[#This Row],[Task]],"")</f>
        <v>0</v>
      </c>
      <c r="L29" t="str">
        <f>IF(AND(TimeSpend[[#This Row],[Personnel number]]&lt;&gt;"",TimeSpend[[#This Row],[Date]]&lt;&gt;""),Utilization!$J$2,"")</f>
        <v>10/2024</v>
      </c>
      <c r="M29" t="str">
        <f>IF(AND(TimeSpend[[#This Row],[Personnel number]]&lt;&gt;"",TimeSpend[[#This Row],[Date]]&lt;&gt;""),TimeSpend[[#This Row],[Employee Name]],"")</f>
        <v>Cvrček Josef</v>
      </c>
      <c r="N29">
        <f t="shared" si="0"/>
        <v>28</v>
      </c>
      <c r="O29" t="str">
        <f t="shared" si="1"/>
        <v>10/2024-28</v>
      </c>
      <c r="P29" t="str">
        <f>IF(D29&lt;&gt;"",VLOOKUP(D29,Projects!B:C,2,0),"")</f>
        <v>PROJECT</v>
      </c>
    </row>
    <row r="30" spans="1:16" x14ac:dyDescent="0.25">
      <c r="A30" t="str">
        <f>UPPER(IF(AND(TimeSpend[[#This Row],[Personnel number]]&lt;&gt;"",TimeSpend[[#This Row],[Date]]&lt;&gt;""),TimeSpend[[#This Row],[Personnel number]],""))</f>
        <v>CZ011873</v>
      </c>
      <c r="B30" s="85" t="str">
        <f>IF(AND(TimeSpend[[#This Row],[Personnel number]]&lt;&gt;"",TimeSpend[[#This Row],[Date]]&lt;&gt;""),TEXT(TimeSpend[[#This Row],[Date]],"[$-409]yyyyMMdd"),"")</f>
        <v>yyyy0927</v>
      </c>
      <c r="C30" s="33" t="str">
        <f>IF(AND(TimeSpend[[#This Row],[Personnel number]]&lt;&gt;"",TimeSpend[[#This Row],[Date]]&lt;&gt;""),SUBSTITUTE(TimeSpend[[#This Row],[Hours]],",","."),"")</f>
        <v>1</v>
      </c>
      <c r="D30" t="str">
        <f>IF(AND(TimeSpend[[#This Row],[Personnel number]]&lt;&gt;"",TimeSpend[[#This Row],[Date]]&lt;&gt;""),TimeSpend[[#This Row],[Network]],"")</f>
        <v>BPC_INT</v>
      </c>
      <c r="E30" t="str">
        <f>IF(AND(TimeSpend[[#This Row],[Personnel number]]&lt;&gt;"",TimeSpend[[#This Row],[Date]]&lt;&gt;""),TimeSpend[[#This Row],[Network Description]],"")</f>
        <v>Other Internal activities - BPC Brno</v>
      </c>
      <c r="F30" t="str">
        <f>IF(AND(TimeSpend[[#This Row],[Personnel number]]&lt;&gt;"",TimeSpend[[#This Row],[Date]]&lt;&gt;""),TimeSpend[[#This Row],[Activity]],"")</f>
        <v>Admin</v>
      </c>
      <c r="G30" t="str">
        <f>IF(AND(TimeSpend[[#This Row],[Personnel number]]&lt;&gt;"",TimeSpend[[#This Row],[Date]]&lt;&gt;""),TimeSpend[[#This Row],[Activity description]],"")</f>
        <v>ZTO Team - regular team meeting</v>
      </c>
      <c r="H30" s="36">
        <f>IF(AND(TimeSpend[[#This Row],[Personnel number]]&lt;&gt;"",TimeSpend[[#This Row],[Date]]&lt;&gt;""),TimeSpend[[#This Row],[Start Time]],"")</f>
        <v>0.41666666666666669</v>
      </c>
      <c r="I30" s="36">
        <f>IF(AND(TimeSpend[[#This Row],[Personnel number]]&lt;&gt;"",TimeSpend[[#This Row],[Date]]&lt;&gt;""),TimeSpend[[#This Row],[End Time]],"")</f>
        <v>0.45833333333333331</v>
      </c>
      <c r="J30" t="str">
        <f>IF(AND(TimeSpend[[#This Row],[Personnel number]]&lt;&gt;"",TimeSpend[[#This Row],[Date]]&lt;&gt;""),TimeSpend[[#This Row],[Location]],"")</f>
        <v>Office</v>
      </c>
      <c r="K30">
        <f>IF(AND(TimeSpend[[#This Row],[Personnel number]]&lt;&gt;"",TimeSpend[[#This Row],[Date]]&lt;&gt;""),TimeSpend[[#This Row],[Task]],"")</f>
        <v>0</v>
      </c>
      <c r="L30" t="str">
        <f>IF(AND(TimeSpend[[#This Row],[Personnel number]]&lt;&gt;"",TimeSpend[[#This Row],[Date]]&lt;&gt;""),Utilization!$J$2,"")</f>
        <v>10/2024</v>
      </c>
      <c r="M30" t="str">
        <f>IF(AND(TimeSpend[[#This Row],[Personnel number]]&lt;&gt;"",TimeSpend[[#This Row],[Date]]&lt;&gt;""),TimeSpend[[#This Row],[Employee Name]],"")</f>
        <v>Cvrček Josef</v>
      </c>
      <c r="N30">
        <f t="shared" si="0"/>
        <v>29</v>
      </c>
      <c r="O30" t="str">
        <f t="shared" si="1"/>
        <v>10/2024-29</v>
      </c>
      <c r="P30" t="str">
        <f>IF(D30&lt;&gt;"",VLOOKUP(D30,Projects!B:C,2,0),"")</f>
        <v>INT</v>
      </c>
    </row>
    <row r="31" spans="1:16" x14ac:dyDescent="0.25">
      <c r="A31" t="str">
        <f>UPPER(IF(AND(TimeSpend[[#This Row],[Personnel number]]&lt;&gt;"",TimeSpend[[#This Row],[Date]]&lt;&gt;""),TimeSpend[[#This Row],[Personnel number]],""))</f>
        <v>CZ011873</v>
      </c>
      <c r="B31" s="85" t="str">
        <f>IF(AND(TimeSpend[[#This Row],[Personnel number]]&lt;&gt;"",TimeSpend[[#This Row],[Date]]&lt;&gt;""),TEXT(TimeSpend[[#This Row],[Date]],"[$-409]yyyyMMdd"),"")</f>
        <v>yyyy0927</v>
      </c>
      <c r="C31" s="33" t="str">
        <f>IF(AND(TimeSpend[[#This Row],[Personnel number]]&lt;&gt;"",TimeSpend[[#This Row],[Date]]&lt;&gt;""),SUBSTITUTE(TimeSpend[[#This Row],[Hours]],",","."),"")</f>
        <v>0.333333333333332</v>
      </c>
      <c r="D31">
        <f>IF(AND(TimeSpend[[#This Row],[Personnel number]]&lt;&gt;"",TimeSpend[[#This Row],[Date]]&lt;&gt;""),TimeSpend[[#This Row],[Network]],"")</f>
        <v>60000430</v>
      </c>
      <c r="E31" t="str">
        <f>IF(AND(TimeSpend[[#This Row],[Personnel number]]&lt;&gt;"",TimeSpend[[#This Row],[Date]]&lt;&gt;""),TimeSpend[[#This Row],[Network Description]],"")</f>
        <v>BBG NUS Cloud Roll-out</v>
      </c>
      <c r="F31" t="str">
        <f>IF(AND(TimeSpend[[#This Row],[Personnel number]]&lt;&gt;"",TimeSpend[[#This Row],[Date]]&lt;&gt;""),TimeSpend[[#This Row],[Activity]],"")</f>
        <v>Consultancy</v>
      </c>
      <c r="G31" t="str">
        <f>IF(AND(TimeSpend[[#This Row],[Personnel number]]&lt;&gt;"",TimeSpend[[#This Row],[Date]]&lt;&gt;""),TimeSpend[[#This Row],[Activity description]],"")</f>
        <v>Assigned topics</v>
      </c>
      <c r="H31" s="36">
        <f>IF(AND(TimeSpend[[#This Row],[Personnel number]]&lt;&gt;"",TimeSpend[[#This Row],[Date]]&lt;&gt;""),TimeSpend[[#This Row],[Start Time]],"")</f>
        <v>0.45833333333333331</v>
      </c>
      <c r="I31" s="36">
        <f>IF(AND(TimeSpend[[#This Row],[Personnel number]]&lt;&gt;"",TimeSpend[[#This Row],[Date]]&lt;&gt;""),TimeSpend[[#This Row],[End Time]],"")</f>
        <v>0.47222222222222221</v>
      </c>
      <c r="J31" t="str">
        <f>IF(AND(TimeSpend[[#This Row],[Personnel number]]&lt;&gt;"",TimeSpend[[#This Row],[Date]]&lt;&gt;""),TimeSpend[[#This Row],[Location]],"")</f>
        <v>Office</v>
      </c>
      <c r="K31">
        <f>IF(AND(TimeSpend[[#This Row],[Personnel number]]&lt;&gt;"",TimeSpend[[#This Row],[Date]]&lt;&gt;""),TimeSpend[[#This Row],[Task]],"")</f>
        <v>0</v>
      </c>
      <c r="L31" t="str">
        <f>IF(AND(TimeSpend[[#This Row],[Personnel number]]&lt;&gt;"",TimeSpend[[#This Row],[Date]]&lt;&gt;""),Utilization!$J$2,"")</f>
        <v>10/2024</v>
      </c>
      <c r="M31" t="str">
        <f>IF(AND(TimeSpend[[#This Row],[Personnel number]]&lt;&gt;"",TimeSpend[[#This Row],[Date]]&lt;&gt;""),TimeSpend[[#This Row],[Employee Name]],"")</f>
        <v>Cvrček Josef</v>
      </c>
      <c r="N31">
        <f t="shared" si="0"/>
        <v>30</v>
      </c>
      <c r="O31" t="str">
        <f t="shared" si="1"/>
        <v>10/2024-30</v>
      </c>
      <c r="P31" t="str">
        <f>IF(D31&lt;&gt;"",VLOOKUP(D31,Projects!B:C,2,0),"")</f>
        <v>PROJECT</v>
      </c>
    </row>
    <row r="32" spans="1:16" x14ac:dyDescent="0.25">
      <c r="A32" t="str">
        <f>UPPER(IF(AND(TimeSpend[[#This Row],[Personnel number]]&lt;&gt;"",TimeSpend[[#This Row],[Date]]&lt;&gt;""),TimeSpend[[#This Row],[Personnel number]],""))</f>
        <v>CZ011873</v>
      </c>
      <c r="B32" s="85" t="str">
        <f>IF(AND(TimeSpend[[#This Row],[Personnel number]]&lt;&gt;"",TimeSpend[[#This Row],[Date]]&lt;&gt;""),TEXT(TimeSpend[[#This Row],[Date]],"[$-409]yyyyMMdd"),"")</f>
        <v>yyyy0927</v>
      </c>
      <c r="C32" s="33" t="str">
        <f>IF(AND(TimeSpend[[#This Row],[Personnel number]]&lt;&gt;"",TimeSpend[[#This Row],[Date]]&lt;&gt;""),SUBSTITUTE(TimeSpend[[#This Row],[Hours]],",","."),"")</f>
        <v>0.666666666666668</v>
      </c>
      <c r="D32">
        <f>IF(AND(TimeSpend[[#This Row],[Personnel number]]&lt;&gt;"",TimeSpend[[#This Row],[Date]]&lt;&gt;""),TimeSpend[[#This Row],[Network]],"")</f>
        <v>60000430</v>
      </c>
      <c r="E32" t="str">
        <f>IF(AND(TimeSpend[[#This Row],[Personnel number]]&lt;&gt;"",TimeSpend[[#This Row],[Date]]&lt;&gt;""),TimeSpend[[#This Row],[Network Description]],"")</f>
        <v>BBG NUS Cloud Roll-out</v>
      </c>
      <c r="F32" t="str">
        <f>IF(AND(TimeSpend[[#This Row],[Personnel number]]&lt;&gt;"",TimeSpend[[#This Row],[Date]]&lt;&gt;""),TimeSpend[[#This Row],[Activity]],"")</f>
        <v>Consultancy</v>
      </c>
      <c r="G32" t="str">
        <f>IF(AND(TimeSpend[[#This Row],[Personnel number]]&lt;&gt;"",TimeSpend[[#This Row],[Date]]&lt;&gt;""),TimeSpend[[#This Row],[Activity description]],"")</f>
        <v>Call with developer (JCE)</v>
      </c>
      <c r="H32" s="36">
        <f>IF(AND(TimeSpend[[#This Row],[Personnel number]]&lt;&gt;"",TimeSpend[[#This Row],[Date]]&lt;&gt;""),TimeSpend[[#This Row],[Start Time]],"")</f>
        <v>0.47222222222222221</v>
      </c>
      <c r="I32" s="36">
        <f>IF(AND(TimeSpend[[#This Row],[Personnel number]]&lt;&gt;"",TimeSpend[[#This Row],[Date]]&lt;&gt;""),TimeSpend[[#This Row],[End Time]],"")</f>
        <v>0.5</v>
      </c>
      <c r="J32" t="str">
        <f>IF(AND(TimeSpend[[#This Row],[Personnel number]]&lt;&gt;"",TimeSpend[[#This Row],[Date]]&lt;&gt;""),TimeSpend[[#This Row],[Location]],"")</f>
        <v>Office</v>
      </c>
      <c r="K32">
        <f>IF(AND(TimeSpend[[#This Row],[Personnel number]]&lt;&gt;"",TimeSpend[[#This Row],[Date]]&lt;&gt;""),TimeSpend[[#This Row],[Task]],"")</f>
        <v>0</v>
      </c>
      <c r="L32" t="str">
        <f>IF(AND(TimeSpend[[#This Row],[Personnel number]]&lt;&gt;"",TimeSpend[[#This Row],[Date]]&lt;&gt;""),Utilization!$J$2,"")</f>
        <v>10/2024</v>
      </c>
      <c r="M32" t="str">
        <f>IF(AND(TimeSpend[[#This Row],[Personnel number]]&lt;&gt;"",TimeSpend[[#This Row],[Date]]&lt;&gt;""),TimeSpend[[#This Row],[Employee Name]],"")</f>
        <v>Cvrček Josef</v>
      </c>
      <c r="N32">
        <f t="shared" si="0"/>
        <v>31</v>
      </c>
      <c r="O32" t="str">
        <f t="shared" si="1"/>
        <v>10/2024-31</v>
      </c>
      <c r="P32" t="str">
        <f>IF(D32&lt;&gt;"",VLOOKUP(D32,Projects!B:C,2,0),"")</f>
        <v>PROJECT</v>
      </c>
    </row>
    <row r="33" spans="1:16" x14ac:dyDescent="0.25">
      <c r="A33" t="str">
        <f>UPPER(IF(AND(TimeSpend[[#This Row],[Personnel number]]&lt;&gt;"",TimeSpend[[#This Row],[Date]]&lt;&gt;""),TimeSpend[[#This Row],[Personnel number]],""))</f>
        <v>CZ011873</v>
      </c>
      <c r="B33" s="85" t="str">
        <f>IF(AND(TimeSpend[[#This Row],[Personnel number]]&lt;&gt;"",TimeSpend[[#This Row],[Date]]&lt;&gt;""),TEXT(TimeSpend[[#This Row],[Date]],"[$-409]yyyyMMdd"),"")</f>
        <v>yyyy0927</v>
      </c>
      <c r="C33" s="33" t="str">
        <f>IF(AND(TimeSpend[[#This Row],[Personnel number]]&lt;&gt;"",TimeSpend[[#This Row],[Date]]&lt;&gt;""),SUBSTITUTE(TimeSpend[[#This Row],[Hours]],",","."),"")</f>
        <v>1</v>
      </c>
      <c r="D33" t="str">
        <f>IF(AND(TimeSpend[[#This Row],[Personnel number]]&lt;&gt;"",TimeSpend[[#This Row],[Date]]&lt;&gt;""),TimeSpend[[#This Row],[Network]],"")</f>
        <v>BPC_INT</v>
      </c>
      <c r="E33" t="str">
        <f>IF(AND(TimeSpend[[#This Row],[Personnel number]]&lt;&gt;"",TimeSpend[[#This Row],[Date]]&lt;&gt;""),TimeSpend[[#This Row],[Network Description]],"")</f>
        <v>Other Internal activities - BPC Brno</v>
      </c>
      <c r="F33" t="str">
        <f>IF(AND(TimeSpend[[#This Row],[Personnel number]]&lt;&gt;"",TimeSpend[[#This Row],[Date]]&lt;&gt;""),TimeSpend[[#This Row],[Activity]],"")</f>
        <v>Admin</v>
      </c>
      <c r="G33" t="str">
        <f>IF(AND(TimeSpend[[#This Row],[Personnel number]]&lt;&gt;"",TimeSpend[[#This Row],[Date]]&lt;&gt;""),TimeSpend[[#This Row],[Activity description]],"")</f>
        <v>NAV ERP Team Meeting: FY23 &amp; FH FY24</v>
      </c>
      <c r="H33" s="36">
        <f>IF(AND(TimeSpend[[#This Row],[Personnel number]]&lt;&gt;"",TimeSpend[[#This Row],[Date]]&lt;&gt;""),TimeSpend[[#This Row],[Start Time]],"")</f>
        <v>0.5</v>
      </c>
      <c r="I33" s="36">
        <f>IF(AND(TimeSpend[[#This Row],[Personnel number]]&lt;&gt;"",TimeSpend[[#This Row],[Date]]&lt;&gt;""),TimeSpend[[#This Row],[End Time]],"")</f>
        <v>0.54166666666666663</v>
      </c>
      <c r="J33" t="str">
        <f>IF(AND(TimeSpend[[#This Row],[Personnel number]]&lt;&gt;"",TimeSpend[[#This Row],[Date]]&lt;&gt;""),TimeSpend[[#This Row],[Location]],"")</f>
        <v>Office</v>
      </c>
      <c r="K33">
        <f>IF(AND(TimeSpend[[#This Row],[Personnel number]]&lt;&gt;"",TimeSpend[[#This Row],[Date]]&lt;&gt;""),TimeSpend[[#This Row],[Task]],"")</f>
        <v>0</v>
      </c>
      <c r="L33" t="str">
        <f>IF(AND(TimeSpend[[#This Row],[Personnel number]]&lt;&gt;"",TimeSpend[[#This Row],[Date]]&lt;&gt;""),Utilization!$J$2,"")</f>
        <v>10/2024</v>
      </c>
      <c r="M33" t="str">
        <f>IF(AND(TimeSpend[[#This Row],[Personnel number]]&lt;&gt;"",TimeSpend[[#This Row],[Date]]&lt;&gt;""),TimeSpend[[#This Row],[Employee Name]],"")</f>
        <v>Cvrček Josef</v>
      </c>
      <c r="N33">
        <f t="shared" si="0"/>
        <v>32</v>
      </c>
      <c r="O33" t="str">
        <f t="shared" si="1"/>
        <v>10/2024-32</v>
      </c>
      <c r="P33" t="str">
        <f>IF(D33&lt;&gt;"",VLOOKUP(D33,Projects!B:C,2,0),"")</f>
        <v>INT</v>
      </c>
    </row>
    <row r="34" spans="1:16" x14ac:dyDescent="0.25">
      <c r="A34" t="str">
        <f>UPPER(IF(AND(TimeSpend[[#This Row],[Personnel number]]&lt;&gt;"",TimeSpend[[#This Row],[Date]]&lt;&gt;""),TimeSpend[[#This Row],[Personnel number]],""))</f>
        <v>CZ011873</v>
      </c>
      <c r="B34" s="85" t="str">
        <f>IF(AND(TimeSpend[[#This Row],[Personnel number]]&lt;&gt;"",TimeSpend[[#This Row],[Date]]&lt;&gt;""),TEXT(TimeSpend[[#This Row],[Date]],"[$-409]yyyyMMdd"),"")</f>
        <v>yyyy0927</v>
      </c>
      <c r="C34" s="33" t="str">
        <f>IF(AND(TimeSpend[[#This Row],[Personnel number]]&lt;&gt;"",TimeSpend[[#This Row],[Date]]&lt;&gt;""),SUBSTITUTE(TimeSpend[[#This Row],[Hours]],",","."),"")</f>
        <v>0.333333333333334</v>
      </c>
      <c r="D34" t="str">
        <f>IF(AND(TimeSpend[[#This Row],[Personnel number]]&lt;&gt;"",TimeSpend[[#This Row],[Date]]&lt;&gt;""),TimeSpend[[#This Row],[Network]],"")</f>
        <v>BPC_INC</v>
      </c>
      <c r="E34" t="str">
        <f>IF(AND(TimeSpend[[#This Row],[Personnel number]]&lt;&gt;"",TimeSpend[[#This Row],[Date]]&lt;&gt;""),TimeSpend[[#This Row],[Network Description]],"")</f>
        <v>Incident handling / support - BPC Brno</v>
      </c>
      <c r="F34" t="str">
        <f>IF(AND(TimeSpend[[#This Row],[Personnel number]]&lt;&gt;"",TimeSpend[[#This Row],[Date]]&lt;&gt;""),TimeSpend[[#This Row],[Activity]],"")</f>
        <v>Consultancy</v>
      </c>
      <c r="G34" t="str">
        <f>IF(AND(TimeSpend[[#This Row],[Personnel number]]&lt;&gt;"",TimeSpend[[#This Row],[Date]]&lt;&gt;""),TimeSpend[[#This Row],[Activity description]],"")</f>
        <v>Support</v>
      </c>
      <c r="H34" s="36">
        <f>IF(AND(TimeSpend[[#This Row],[Personnel number]]&lt;&gt;"",TimeSpend[[#This Row],[Date]]&lt;&gt;""),TimeSpend[[#This Row],[Start Time]],"")</f>
        <v>0.54166666666666663</v>
      </c>
      <c r="I34" s="36">
        <f>IF(AND(TimeSpend[[#This Row],[Personnel number]]&lt;&gt;"",TimeSpend[[#This Row],[Date]]&lt;&gt;""),TimeSpend[[#This Row],[End Time]],"")</f>
        <v>0.55555555555555558</v>
      </c>
      <c r="J34" t="str">
        <f>IF(AND(TimeSpend[[#This Row],[Personnel number]]&lt;&gt;"",TimeSpend[[#This Row],[Date]]&lt;&gt;""),TimeSpend[[#This Row],[Location]],"")</f>
        <v>Office</v>
      </c>
      <c r="K34">
        <f>IF(AND(TimeSpend[[#This Row],[Personnel number]]&lt;&gt;"",TimeSpend[[#This Row],[Date]]&lt;&gt;""),TimeSpend[[#This Row],[Task]],"")</f>
        <v>0</v>
      </c>
      <c r="L34" t="str">
        <f>IF(AND(TimeSpend[[#This Row],[Personnel number]]&lt;&gt;"",TimeSpend[[#This Row],[Date]]&lt;&gt;""),Utilization!$J$2,"")</f>
        <v>10/2024</v>
      </c>
      <c r="M34" t="str">
        <f>IF(AND(TimeSpend[[#This Row],[Personnel number]]&lt;&gt;"",TimeSpend[[#This Row],[Date]]&lt;&gt;""),TimeSpend[[#This Row],[Employee Name]],"")</f>
        <v>Cvrček Josef</v>
      </c>
      <c r="N34">
        <f t="shared" si="0"/>
        <v>33</v>
      </c>
      <c r="O34" t="str">
        <f t="shared" si="1"/>
        <v>10/2024-33</v>
      </c>
      <c r="P34" t="str">
        <f>IF(D34&lt;&gt;"",VLOOKUP(D34,Projects!B:C,2,0),"")</f>
        <v>INC</v>
      </c>
    </row>
    <row r="35" spans="1:16" x14ac:dyDescent="0.25">
      <c r="A35" t="str">
        <f>UPPER(IF(AND(TimeSpend[[#This Row],[Personnel number]]&lt;&gt;"",TimeSpend[[#This Row],[Date]]&lt;&gt;""),TimeSpend[[#This Row],[Personnel number]],""))</f>
        <v>CZ011873</v>
      </c>
      <c r="B35" s="85" t="str">
        <f>IF(AND(TimeSpend[[#This Row],[Personnel number]]&lt;&gt;"",TimeSpend[[#This Row],[Date]]&lt;&gt;""),TEXT(TimeSpend[[#This Row],[Date]],"[$-409]yyyyMMdd"),"")</f>
        <v>yyyy0927</v>
      </c>
      <c r="C35" s="33" t="str">
        <f>IF(AND(TimeSpend[[#This Row],[Personnel number]]&lt;&gt;"",TimeSpend[[#This Row],[Date]]&lt;&gt;""),SUBSTITUTE(TimeSpend[[#This Row],[Hours]],",","."),"")</f>
        <v>0.333333333333332</v>
      </c>
      <c r="D35" t="str">
        <f>IF(AND(TimeSpend[[#This Row],[Personnel number]]&lt;&gt;"",TimeSpend[[#This Row],[Date]]&lt;&gt;""),TimeSpend[[#This Row],[Network]],"")</f>
        <v>BPC_INT</v>
      </c>
      <c r="E35" t="str">
        <f>IF(AND(TimeSpend[[#This Row],[Personnel number]]&lt;&gt;"",TimeSpend[[#This Row],[Date]]&lt;&gt;""),TimeSpend[[#This Row],[Network Description]],"")</f>
        <v>Other Internal activities - BPC Brno</v>
      </c>
      <c r="F35" t="str">
        <f>IF(AND(TimeSpend[[#This Row],[Personnel number]]&lt;&gt;"",TimeSpend[[#This Row],[Date]]&lt;&gt;""),TimeSpend[[#This Row],[Activity]],"")</f>
        <v>Admin</v>
      </c>
      <c r="G35" t="str">
        <f>IF(AND(TimeSpend[[#This Row],[Personnel number]]&lt;&gt;"",TimeSpend[[#This Row],[Date]]&lt;&gt;""),TimeSpend[[#This Row],[Activity description]],"")</f>
        <v>Administration</v>
      </c>
      <c r="H35" s="36">
        <f>IF(AND(TimeSpend[[#This Row],[Personnel number]]&lt;&gt;"",TimeSpend[[#This Row],[Date]]&lt;&gt;""),TimeSpend[[#This Row],[Start Time]],"")</f>
        <v>0.55555555555555558</v>
      </c>
      <c r="I35" s="36">
        <f>IF(AND(TimeSpend[[#This Row],[Personnel number]]&lt;&gt;"",TimeSpend[[#This Row],[Date]]&lt;&gt;""),TimeSpend[[#This Row],[End Time]],"")</f>
        <v>0.56944444444444442</v>
      </c>
      <c r="J35" t="str">
        <f>IF(AND(TimeSpend[[#This Row],[Personnel number]]&lt;&gt;"",TimeSpend[[#This Row],[Date]]&lt;&gt;""),TimeSpend[[#This Row],[Location]],"")</f>
        <v>Office</v>
      </c>
      <c r="K35">
        <f>IF(AND(TimeSpend[[#This Row],[Personnel number]]&lt;&gt;"",TimeSpend[[#This Row],[Date]]&lt;&gt;""),TimeSpend[[#This Row],[Task]],"")</f>
        <v>0</v>
      </c>
      <c r="L35" t="str">
        <f>IF(AND(TimeSpend[[#This Row],[Personnel number]]&lt;&gt;"",TimeSpend[[#This Row],[Date]]&lt;&gt;""),Utilization!$J$2,"")</f>
        <v>10/2024</v>
      </c>
      <c r="M35" t="str">
        <f>IF(AND(TimeSpend[[#This Row],[Personnel number]]&lt;&gt;"",TimeSpend[[#This Row],[Date]]&lt;&gt;""),TimeSpend[[#This Row],[Employee Name]],"")</f>
        <v>Cvrček Josef</v>
      </c>
      <c r="N35">
        <f t="shared" si="0"/>
        <v>34</v>
      </c>
      <c r="O35" t="str">
        <f t="shared" si="1"/>
        <v>10/2024-34</v>
      </c>
      <c r="P35" t="str">
        <f>IF(D35&lt;&gt;"",VLOOKUP(D35,Projects!B:C,2,0),"")</f>
        <v>INT</v>
      </c>
    </row>
    <row r="36" spans="1:16" x14ac:dyDescent="0.25">
      <c r="A36" t="str">
        <f>UPPER(IF(AND(TimeSpend[[#This Row],[Personnel number]]&lt;&gt;"",TimeSpend[[#This Row],[Date]]&lt;&gt;""),TimeSpend[[#This Row],[Personnel number]],""))</f>
        <v>CZ011873</v>
      </c>
      <c r="B36" s="85" t="str">
        <f>IF(AND(TimeSpend[[#This Row],[Personnel number]]&lt;&gt;"",TimeSpend[[#This Row],[Date]]&lt;&gt;""),TEXT(TimeSpend[[#This Row],[Date]],"[$-409]yyyyMMdd"),"")</f>
        <v>yyyy0927</v>
      </c>
      <c r="C36" s="33" t="str">
        <f>IF(AND(TimeSpend[[#This Row],[Personnel number]]&lt;&gt;"",TimeSpend[[#This Row],[Date]]&lt;&gt;""),SUBSTITUTE(TimeSpend[[#This Row],[Hours]],",","."),"")</f>
        <v>1.33333333333333</v>
      </c>
      <c r="D36">
        <f>IF(AND(TimeSpend[[#This Row],[Personnel number]]&lt;&gt;"",TimeSpend[[#This Row],[Date]]&lt;&gt;""),TimeSpend[[#This Row],[Network]],"")</f>
        <v>60000430</v>
      </c>
      <c r="E36" t="str">
        <f>IF(AND(TimeSpend[[#This Row],[Personnel number]]&lt;&gt;"",TimeSpend[[#This Row],[Date]]&lt;&gt;""),TimeSpend[[#This Row],[Network Description]],"")</f>
        <v>BBG NUS Cloud Roll-out</v>
      </c>
      <c r="F36" t="str">
        <f>IF(AND(TimeSpend[[#This Row],[Personnel number]]&lt;&gt;"",TimeSpend[[#This Row],[Date]]&lt;&gt;""),TimeSpend[[#This Row],[Activity]],"")</f>
        <v>Consultancy</v>
      </c>
      <c r="G36" t="str">
        <f>IF(AND(TimeSpend[[#This Row],[Personnel number]]&lt;&gt;"",TimeSpend[[#This Row],[Date]]&lt;&gt;""),TimeSpend[[#This Row],[Activity description]],"")</f>
        <v>Assigned topics</v>
      </c>
      <c r="H36" s="36">
        <f>IF(AND(TimeSpend[[#This Row],[Personnel number]]&lt;&gt;"",TimeSpend[[#This Row],[Date]]&lt;&gt;""),TimeSpend[[#This Row],[Start Time]],"")</f>
        <v>0.56944444444444442</v>
      </c>
      <c r="I36" s="36">
        <f>IF(AND(TimeSpend[[#This Row],[Personnel number]]&lt;&gt;"",TimeSpend[[#This Row],[Date]]&lt;&gt;""),TimeSpend[[#This Row],[End Time]],"")</f>
        <v>0.625</v>
      </c>
      <c r="J36" t="str">
        <f>IF(AND(TimeSpend[[#This Row],[Personnel number]]&lt;&gt;"",TimeSpend[[#This Row],[Date]]&lt;&gt;""),TimeSpend[[#This Row],[Location]],"")</f>
        <v>Office</v>
      </c>
      <c r="K36">
        <f>IF(AND(TimeSpend[[#This Row],[Personnel number]]&lt;&gt;"",TimeSpend[[#This Row],[Date]]&lt;&gt;""),TimeSpend[[#This Row],[Task]],"")</f>
        <v>0</v>
      </c>
      <c r="L36" t="str">
        <f>IF(AND(TimeSpend[[#This Row],[Personnel number]]&lt;&gt;"",TimeSpend[[#This Row],[Date]]&lt;&gt;""),Utilization!$J$2,"")</f>
        <v>10/2024</v>
      </c>
      <c r="M36" t="str">
        <f>IF(AND(TimeSpend[[#This Row],[Personnel number]]&lt;&gt;"",TimeSpend[[#This Row],[Date]]&lt;&gt;""),TimeSpend[[#This Row],[Employee Name]],"")</f>
        <v>Cvrček Josef</v>
      </c>
      <c r="N36">
        <f t="shared" si="0"/>
        <v>35</v>
      </c>
      <c r="O36" t="str">
        <f t="shared" si="1"/>
        <v>10/2024-35</v>
      </c>
      <c r="P36" t="str">
        <f>IF(D36&lt;&gt;"",VLOOKUP(D36,Projects!B:C,2,0),"")</f>
        <v>PROJECT</v>
      </c>
    </row>
    <row r="37" spans="1:16" x14ac:dyDescent="0.25">
      <c r="A37" t="str">
        <f>UPPER(IF(AND(TimeSpend[[#This Row],[Personnel number]]&lt;&gt;"",TimeSpend[[#This Row],[Date]]&lt;&gt;""),TimeSpend[[#This Row],[Personnel number]],""))</f>
        <v>CZ011873</v>
      </c>
      <c r="B37" s="85" t="str">
        <f>IF(AND(TimeSpend[[#This Row],[Personnel number]]&lt;&gt;"",TimeSpend[[#This Row],[Date]]&lt;&gt;""),TEXT(TimeSpend[[#This Row],[Date]],"[$-409]yyyyMMdd"),"")</f>
        <v>yyyy0927</v>
      </c>
      <c r="C37" s="33" t="str">
        <f>IF(AND(TimeSpend[[#This Row],[Personnel number]]&lt;&gt;"",TimeSpend[[#This Row],[Date]]&lt;&gt;""),SUBSTITUTE(TimeSpend[[#This Row],[Hours]],",","."),"")</f>
        <v>0.5</v>
      </c>
      <c r="D37">
        <f>IF(AND(TimeSpend[[#This Row],[Personnel number]]&lt;&gt;"",TimeSpend[[#This Row],[Date]]&lt;&gt;""),TimeSpend[[#This Row],[Network]],"")</f>
        <v>60000247</v>
      </c>
      <c r="E37" t="str">
        <f>IF(AND(TimeSpend[[#This Row],[Personnel number]]&lt;&gt;"",TimeSpend[[#This Row],[Date]]&lt;&gt;""),TimeSpend[[#This Row],[Network Description]],"")</f>
        <v>NUS3 Technical Upgrade (NUS Cloud)</v>
      </c>
      <c r="F37" t="str">
        <f>IF(AND(TimeSpend[[#This Row],[Personnel number]]&lt;&gt;"",TimeSpend[[#This Row],[Date]]&lt;&gt;""),TimeSpend[[#This Row],[Activity]],"")</f>
        <v>Consultancy</v>
      </c>
      <c r="G37" t="str">
        <f>IF(AND(TimeSpend[[#This Row],[Personnel number]]&lt;&gt;"",TimeSpend[[#This Row],[Date]]&lt;&gt;""),TimeSpend[[#This Row],[Activity description]],"")</f>
        <v>Assigned topics</v>
      </c>
      <c r="H37" s="36">
        <f>IF(AND(TimeSpend[[#This Row],[Personnel number]]&lt;&gt;"",TimeSpend[[#This Row],[Date]]&lt;&gt;""),TimeSpend[[#This Row],[Start Time]],"")</f>
        <v>0.625</v>
      </c>
      <c r="I37" s="36">
        <f>IF(AND(TimeSpend[[#This Row],[Personnel number]]&lt;&gt;"",TimeSpend[[#This Row],[Date]]&lt;&gt;""),TimeSpend[[#This Row],[End Time]],"")</f>
        <v>0.64583333333333337</v>
      </c>
      <c r="J37" t="str">
        <f>IF(AND(TimeSpend[[#This Row],[Personnel number]]&lt;&gt;"",TimeSpend[[#This Row],[Date]]&lt;&gt;""),TimeSpend[[#This Row],[Location]],"")</f>
        <v>Office</v>
      </c>
      <c r="K37">
        <f>IF(AND(TimeSpend[[#This Row],[Personnel number]]&lt;&gt;"",TimeSpend[[#This Row],[Date]]&lt;&gt;""),TimeSpend[[#This Row],[Task]],"")</f>
        <v>0</v>
      </c>
      <c r="L37" t="str">
        <f>IF(AND(TimeSpend[[#This Row],[Personnel number]]&lt;&gt;"",TimeSpend[[#This Row],[Date]]&lt;&gt;""),Utilization!$J$2,"")</f>
        <v>10/2024</v>
      </c>
      <c r="M37" t="str">
        <f>IF(AND(TimeSpend[[#This Row],[Personnel number]]&lt;&gt;"",TimeSpend[[#This Row],[Date]]&lt;&gt;""),TimeSpend[[#This Row],[Employee Name]],"")</f>
        <v>Cvrček Josef</v>
      </c>
      <c r="N37">
        <f t="shared" si="0"/>
        <v>36</v>
      </c>
      <c r="O37" t="str">
        <f t="shared" si="1"/>
        <v>10/2024-36</v>
      </c>
      <c r="P37" t="str">
        <f>IF(D37&lt;&gt;"",VLOOKUP(D37,Projects!B:C,2,0),"")</f>
        <v>PROJECT</v>
      </c>
    </row>
    <row r="38" spans="1:16" x14ac:dyDescent="0.25">
      <c r="A38" t="str">
        <f>UPPER(IF(AND(TimeSpend[[#This Row],[Personnel number]]&lt;&gt;"",TimeSpend[[#This Row],[Date]]&lt;&gt;""),TimeSpend[[#This Row],[Personnel number]],""))</f>
        <v>CZ011873</v>
      </c>
      <c r="B38" s="85" t="str">
        <f>IF(AND(TimeSpend[[#This Row],[Personnel number]]&lt;&gt;"",TimeSpend[[#This Row],[Date]]&lt;&gt;""),TEXT(TimeSpend[[#This Row],[Date]],"[$-409]yyyyMMdd"),"")</f>
        <v>yyyy0927</v>
      </c>
      <c r="C38" s="33" t="str">
        <f>IF(AND(TimeSpend[[#This Row],[Personnel number]]&lt;&gt;"",TimeSpend[[#This Row],[Date]]&lt;&gt;""),SUBSTITUTE(TimeSpend[[#This Row],[Hours]],",","."),"")</f>
        <v>0.25</v>
      </c>
      <c r="D38" t="str">
        <f>IF(AND(TimeSpend[[#This Row],[Personnel number]]&lt;&gt;"",TimeSpend[[#This Row],[Date]]&lt;&gt;""),TimeSpend[[#This Row],[Network]],"")</f>
        <v>BPC_INT</v>
      </c>
      <c r="E38" t="str">
        <f>IF(AND(TimeSpend[[#This Row],[Personnel number]]&lt;&gt;"",TimeSpend[[#This Row],[Date]]&lt;&gt;""),TimeSpend[[#This Row],[Network Description]],"")</f>
        <v>Other Internal activities - BPC Brno</v>
      </c>
      <c r="F38" t="str">
        <f>IF(AND(TimeSpend[[#This Row],[Personnel number]]&lt;&gt;"",TimeSpend[[#This Row],[Date]]&lt;&gt;""),TimeSpend[[#This Row],[Activity]],"")</f>
        <v>Admin</v>
      </c>
      <c r="G38" t="str">
        <f>IF(AND(TimeSpend[[#This Row],[Personnel number]]&lt;&gt;"",TimeSpend[[#This Row],[Date]]&lt;&gt;""),TimeSpend[[#This Row],[Activity description]],"")</f>
        <v>Timesheet</v>
      </c>
      <c r="H38" s="36">
        <f>IF(AND(TimeSpend[[#This Row],[Personnel number]]&lt;&gt;"",TimeSpend[[#This Row],[Date]]&lt;&gt;""),TimeSpend[[#This Row],[Start Time]],"")</f>
        <v>0.64583333333333337</v>
      </c>
      <c r="I38" s="36">
        <f>IF(AND(TimeSpend[[#This Row],[Personnel number]]&lt;&gt;"",TimeSpend[[#This Row],[Date]]&lt;&gt;""),TimeSpend[[#This Row],[End Time]],"")</f>
        <v>0.65625</v>
      </c>
      <c r="J38" t="str">
        <f>IF(AND(TimeSpend[[#This Row],[Personnel number]]&lt;&gt;"",TimeSpend[[#This Row],[Date]]&lt;&gt;""),TimeSpend[[#This Row],[Location]],"")</f>
        <v>Office</v>
      </c>
      <c r="K38">
        <f>IF(AND(TimeSpend[[#This Row],[Personnel number]]&lt;&gt;"",TimeSpend[[#This Row],[Date]]&lt;&gt;""),TimeSpend[[#This Row],[Task]],"")</f>
        <v>0</v>
      </c>
      <c r="L38" t="str">
        <f>IF(AND(TimeSpend[[#This Row],[Personnel number]]&lt;&gt;"",TimeSpend[[#This Row],[Date]]&lt;&gt;""),Utilization!$J$2,"")</f>
        <v>10/2024</v>
      </c>
      <c r="M38" t="str">
        <f>IF(AND(TimeSpend[[#This Row],[Personnel number]]&lt;&gt;"",TimeSpend[[#This Row],[Date]]&lt;&gt;""),TimeSpend[[#This Row],[Employee Name]],"")</f>
        <v>Cvrček Josef</v>
      </c>
      <c r="N38">
        <f t="shared" si="0"/>
        <v>37</v>
      </c>
      <c r="O38" t="str">
        <f t="shared" si="1"/>
        <v>10/2024-37</v>
      </c>
      <c r="P38" t="str">
        <f>IF(D38&lt;&gt;"",VLOOKUP(D38,Projects!B:C,2,0),"")</f>
        <v>INT</v>
      </c>
    </row>
    <row r="39" spans="1:16" x14ac:dyDescent="0.25">
      <c r="A39" t="str">
        <f>UPPER(IF(AND(TimeSpend[[#This Row],[Personnel number]]&lt;&gt;"",TimeSpend[[#This Row],[Date]]&lt;&gt;""),TimeSpend[[#This Row],[Personnel number]],""))</f>
        <v>CZ011805</v>
      </c>
      <c r="B39" s="85" t="str">
        <f>IF(AND(TimeSpend[[#This Row],[Personnel number]]&lt;&gt;"",TimeSpend[[#This Row],[Date]]&lt;&gt;""),TEXT(TimeSpend[[#This Row],[Date]],"[$-409]yyyyMMdd"),"")</f>
        <v>yyyy0930</v>
      </c>
      <c r="C39" s="33" t="str">
        <f>IF(AND(TimeSpend[[#This Row],[Personnel number]]&lt;&gt;"",TimeSpend[[#This Row],[Date]]&lt;&gt;""),SUBSTITUTE(TimeSpend[[#This Row],[Hours]],",","."),"")</f>
        <v>8.75</v>
      </c>
      <c r="D39" t="str">
        <f>IF(AND(TimeSpend[[#This Row],[Personnel number]]&lt;&gt;"",TimeSpend[[#This Row],[Date]]&lt;&gt;""),TimeSpend[[#This Row],[Network]],"")</f>
        <v>BPC_INT</v>
      </c>
      <c r="E39" t="str">
        <f>IF(AND(TimeSpend[[#This Row],[Personnel number]]&lt;&gt;"",TimeSpend[[#This Row],[Date]]&lt;&gt;""),TimeSpend[[#This Row],[Network Description]],"")</f>
        <v>Other Internal activities - BPC Brno</v>
      </c>
      <c r="F39" t="str">
        <f>IF(AND(TimeSpend[[#This Row],[Personnel number]]&lt;&gt;"",TimeSpend[[#This Row],[Date]]&lt;&gt;""),TimeSpend[[#This Row],[Activity]],"")</f>
        <v>Admin</v>
      </c>
      <c r="G39" t="str">
        <f>IF(AND(TimeSpend[[#This Row],[Personnel number]]&lt;&gt;"",TimeSpend[[#This Row],[Date]]&lt;&gt;""),TimeSpend[[#This Row],[Activity description]],"")</f>
        <v>ACC2 internal + TNE joufrix + NUS cloud sync call + AO and DEV team meetings</v>
      </c>
      <c r="H39" s="36">
        <f>IF(AND(TimeSpend[[#This Row],[Personnel number]]&lt;&gt;"",TimeSpend[[#This Row],[Date]]&lt;&gt;""),TimeSpend[[#This Row],[Start Time]],"")</f>
        <v>0.30208333333333331</v>
      </c>
      <c r="I39" s="36">
        <f>IF(AND(TimeSpend[[#This Row],[Personnel number]]&lt;&gt;"",TimeSpend[[#This Row],[Date]]&lt;&gt;""),TimeSpend[[#This Row],[End Time]],"")</f>
        <v>0.66666666666666663</v>
      </c>
      <c r="J39" t="str">
        <f>IF(AND(TimeSpend[[#This Row],[Personnel number]]&lt;&gt;"",TimeSpend[[#This Row],[Date]]&lt;&gt;""),TimeSpend[[#This Row],[Location]],"")</f>
        <v>Office</v>
      </c>
      <c r="K39">
        <f>IF(AND(TimeSpend[[#This Row],[Personnel number]]&lt;&gt;"",TimeSpend[[#This Row],[Date]]&lt;&gt;""),TimeSpend[[#This Row],[Task]],"")</f>
        <v>0</v>
      </c>
      <c r="L39" t="str">
        <f>IF(AND(TimeSpend[[#This Row],[Personnel number]]&lt;&gt;"",TimeSpend[[#This Row],[Date]]&lt;&gt;""),Utilization!$J$2,"")</f>
        <v>10/2024</v>
      </c>
      <c r="M39" t="str">
        <f>IF(AND(TimeSpend[[#This Row],[Personnel number]]&lt;&gt;"",TimeSpend[[#This Row],[Date]]&lt;&gt;""),TimeSpend[[#This Row],[Employee Name]],"")</f>
        <v>Klimas Radovan</v>
      </c>
      <c r="N39">
        <f t="shared" si="0"/>
        <v>38</v>
      </c>
      <c r="O39" t="str">
        <f t="shared" si="1"/>
        <v>10/2024-38</v>
      </c>
      <c r="P39" t="str">
        <f>IF(D39&lt;&gt;"",VLOOKUP(D39,Projects!B:C,2,0),"")</f>
        <v>INT</v>
      </c>
    </row>
    <row r="40" spans="1:16" x14ac:dyDescent="0.25">
      <c r="A40" t="str">
        <f>UPPER(IF(AND(TimeSpend[[#This Row],[Personnel number]]&lt;&gt;"",TimeSpend[[#This Row],[Date]]&lt;&gt;""),TimeSpend[[#This Row],[Personnel number]],""))</f>
        <v>CZ100589</v>
      </c>
      <c r="B40" s="85" t="str">
        <f>IF(AND(TimeSpend[[#This Row],[Personnel number]]&lt;&gt;"",TimeSpend[[#This Row],[Date]]&lt;&gt;""),TEXT(TimeSpend[[#This Row],[Date]],"[$-409]yyyyMMdd"),"")</f>
        <v>yyyy0930</v>
      </c>
      <c r="C40" s="33" t="str">
        <f>IF(AND(TimeSpend[[#This Row],[Personnel number]]&lt;&gt;"",TimeSpend[[#This Row],[Date]]&lt;&gt;""),SUBSTITUTE(TimeSpend[[#This Row],[Hours]],",","."),"")</f>
        <v>0.25</v>
      </c>
      <c r="D40" t="str">
        <f>IF(AND(TimeSpend[[#This Row],[Personnel number]]&lt;&gt;"",TimeSpend[[#This Row],[Date]]&lt;&gt;""),TimeSpend[[#This Row],[Network]],"")</f>
        <v>BPC_INT</v>
      </c>
      <c r="E40" t="str">
        <f>IF(AND(TimeSpend[[#This Row],[Personnel number]]&lt;&gt;"",TimeSpend[[#This Row],[Date]]&lt;&gt;""),TimeSpend[[#This Row],[Network Description]],"")</f>
        <v>Other Internal activities - BPC Brno</v>
      </c>
      <c r="F40" t="str">
        <f>IF(AND(TimeSpend[[#This Row],[Personnel number]]&lt;&gt;"",TimeSpend[[#This Row],[Date]]&lt;&gt;""),TimeSpend[[#This Row],[Activity]],"")</f>
        <v>Admin</v>
      </c>
      <c r="G40" t="str">
        <f>IF(AND(TimeSpend[[#This Row],[Personnel number]]&lt;&gt;"",TimeSpend[[#This Row],[Date]]&lt;&gt;""),TimeSpend[[#This Row],[Activity description]],"")</f>
        <v>Emails</v>
      </c>
      <c r="H40" s="36">
        <f>IF(AND(TimeSpend[[#This Row],[Personnel number]]&lt;&gt;"",TimeSpend[[#This Row],[Date]]&lt;&gt;""),TimeSpend[[#This Row],[Start Time]],"")</f>
        <v>0.34375</v>
      </c>
      <c r="I40" s="36">
        <f>IF(AND(TimeSpend[[#This Row],[Personnel number]]&lt;&gt;"",TimeSpend[[#This Row],[Date]]&lt;&gt;""),TimeSpend[[#This Row],[End Time]],"")</f>
        <v>0.35416666666666669</v>
      </c>
      <c r="J40" t="str">
        <f>IF(AND(TimeSpend[[#This Row],[Personnel number]]&lt;&gt;"",TimeSpend[[#This Row],[Date]]&lt;&gt;""),TimeSpend[[#This Row],[Location]],"")</f>
        <v>Office</v>
      </c>
      <c r="K40">
        <f>IF(AND(TimeSpend[[#This Row],[Personnel number]]&lt;&gt;"",TimeSpend[[#This Row],[Date]]&lt;&gt;""),TimeSpend[[#This Row],[Task]],"")</f>
        <v>0</v>
      </c>
      <c r="L40" t="str">
        <f>IF(AND(TimeSpend[[#This Row],[Personnel number]]&lt;&gt;"",TimeSpend[[#This Row],[Date]]&lt;&gt;""),Utilization!$J$2,"")</f>
        <v>10/2024</v>
      </c>
      <c r="M40" t="str">
        <f>IF(AND(TimeSpend[[#This Row],[Personnel number]]&lt;&gt;"",TimeSpend[[#This Row],[Date]]&lt;&gt;""),TimeSpend[[#This Row],[Employee Name]],"")</f>
        <v xml:space="preserve">Chladilová Gabriela </v>
      </c>
      <c r="N40">
        <f t="shared" si="0"/>
        <v>39</v>
      </c>
      <c r="O40" t="str">
        <f t="shared" si="1"/>
        <v>10/2024-39</v>
      </c>
      <c r="P40" t="str">
        <f>IF(D40&lt;&gt;"",VLOOKUP(D40,Projects!B:C,2,0),"")</f>
        <v>INT</v>
      </c>
    </row>
    <row r="41" spans="1:16" x14ac:dyDescent="0.25">
      <c r="A41" t="str">
        <f>UPPER(IF(AND(TimeSpend[[#This Row],[Personnel number]]&lt;&gt;"",TimeSpend[[#This Row],[Date]]&lt;&gt;""),TimeSpend[[#This Row],[Personnel number]],""))</f>
        <v>CZ100589</v>
      </c>
      <c r="B41" s="85" t="str">
        <f>IF(AND(TimeSpend[[#This Row],[Personnel number]]&lt;&gt;"",TimeSpend[[#This Row],[Date]]&lt;&gt;""),TEXT(TimeSpend[[#This Row],[Date]],"[$-409]yyyyMMdd"),"")</f>
        <v>yyyy0930</v>
      </c>
      <c r="C41" s="33" t="str">
        <f>IF(AND(TimeSpend[[#This Row],[Personnel number]]&lt;&gt;"",TimeSpend[[#This Row],[Date]]&lt;&gt;""),SUBSTITUTE(TimeSpend[[#This Row],[Hours]],",","."),"")</f>
        <v>0.5</v>
      </c>
      <c r="D41">
        <f>IF(AND(TimeSpend[[#This Row],[Personnel number]]&lt;&gt;"",TimeSpend[[#This Row],[Date]]&lt;&gt;""),TimeSpend[[#This Row],[Network]],"")</f>
        <v>60000247</v>
      </c>
      <c r="E41" t="str">
        <f>IF(AND(TimeSpend[[#This Row],[Personnel number]]&lt;&gt;"",TimeSpend[[#This Row],[Date]]&lt;&gt;""),TimeSpend[[#This Row],[Network Description]],"")</f>
        <v>NUS3 Technical Upgrade (NUS Cloud)</v>
      </c>
      <c r="F41" t="str">
        <f>IF(AND(TimeSpend[[#This Row],[Personnel number]]&lt;&gt;"",TimeSpend[[#This Row],[Date]]&lt;&gt;""),TimeSpend[[#This Row],[Activity]],"")</f>
        <v>Consultancy</v>
      </c>
      <c r="G41" t="str">
        <f>IF(AND(TimeSpend[[#This Row],[Personnel number]]&lt;&gt;"",TimeSpend[[#This Row],[Date]]&lt;&gt;""),TimeSpend[[#This Row],[Activity description]],"")</f>
        <v>NUS Cloud - Sync call</v>
      </c>
      <c r="H41" s="36">
        <f>IF(AND(TimeSpend[[#This Row],[Personnel number]]&lt;&gt;"",TimeSpend[[#This Row],[Date]]&lt;&gt;""),TimeSpend[[#This Row],[Start Time]],"")</f>
        <v>0.35416666666666669</v>
      </c>
      <c r="I41" s="36">
        <f>IF(AND(TimeSpend[[#This Row],[Personnel number]]&lt;&gt;"",TimeSpend[[#This Row],[Date]]&lt;&gt;""),TimeSpend[[#This Row],[End Time]],"")</f>
        <v>0.375</v>
      </c>
      <c r="J41" t="str">
        <f>IF(AND(TimeSpend[[#This Row],[Personnel number]]&lt;&gt;"",TimeSpend[[#This Row],[Date]]&lt;&gt;""),TimeSpend[[#This Row],[Location]],"")</f>
        <v>Office</v>
      </c>
      <c r="K41">
        <f>IF(AND(TimeSpend[[#This Row],[Personnel number]]&lt;&gt;"",TimeSpend[[#This Row],[Date]]&lt;&gt;""),TimeSpend[[#This Row],[Task]],"")</f>
        <v>0</v>
      </c>
      <c r="L41" t="str">
        <f>IF(AND(TimeSpend[[#This Row],[Personnel number]]&lt;&gt;"",TimeSpend[[#This Row],[Date]]&lt;&gt;""),Utilization!$J$2,"")</f>
        <v>10/2024</v>
      </c>
      <c r="M41" t="str">
        <f>IF(AND(TimeSpend[[#This Row],[Personnel number]]&lt;&gt;"",TimeSpend[[#This Row],[Date]]&lt;&gt;""),TimeSpend[[#This Row],[Employee Name]],"")</f>
        <v xml:space="preserve">Chladilová Gabriela </v>
      </c>
      <c r="N41">
        <f t="shared" si="0"/>
        <v>40</v>
      </c>
      <c r="O41" t="str">
        <f t="shared" si="1"/>
        <v>10/2024-40</v>
      </c>
      <c r="P41" t="str">
        <f>IF(D41&lt;&gt;"",VLOOKUP(D41,Projects!B:C,2,0),"")</f>
        <v>PROJECT</v>
      </c>
    </row>
    <row r="42" spans="1:16" x14ac:dyDescent="0.25">
      <c r="A42" t="str">
        <f>UPPER(IF(AND(TimeSpend[[#This Row],[Personnel number]]&lt;&gt;"",TimeSpend[[#This Row],[Date]]&lt;&gt;""),TimeSpend[[#This Row],[Personnel number]],""))</f>
        <v>CZ100589</v>
      </c>
      <c r="B42" s="85" t="str">
        <f>IF(AND(TimeSpend[[#This Row],[Personnel number]]&lt;&gt;"",TimeSpend[[#This Row],[Date]]&lt;&gt;""),TEXT(TimeSpend[[#This Row],[Date]],"[$-409]yyyyMMdd"),"")</f>
        <v>yyyy0930</v>
      </c>
      <c r="C42" s="33" t="str">
        <f>IF(AND(TimeSpend[[#This Row],[Personnel number]]&lt;&gt;"",TimeSpend[[#This Row],[Date]]&lt;&gt;""),SUBSTITUTE(TimeSpend[[#This Row],[Hours]],",","."),"")</f>
        <v>2</v>
      </c>
      <c r="D42">
        <f>IF(AND(TimeSpend[[#This Row],[Personnel number]]&lt;&gt;"",TimeSpend[[#This Row],[Date]]&lt;&gt;""),TimeSpend[[#This Row],[Network]],"")</f>
        <v>60000430</v>
      </c>
      <c r="E42" t="str">
        <f>IF(AND(TimeSpend[[#This Row],[Personnel number]]&lt;&gt;"",TimeSpend[[#This Row],[Date]]&lt;&gt;""),TimeSpend[[#This Row],[Network Description]],"")</f>
        <v>BBG NUS Cloud Roll-out</v>
      </c>
      <c r="F42" t="str">
        <f>IF(AND(TimeSpend[[#This Row],[Personnel number]]&lt;&gt;"",TimeSpend[[#This Row],[Date]]&lt;&gt;""),TimeSpend[[#This Row],[Activity]],"")</f>
        <v>Consultancy</v>
      </c>
      <c r="G42" t="str">
        <f>IF(AND(TimeSpend[[#This Row],[Personnel number]]&lt;&gt;"",TimeSpend[[#This Row],[Date]]&lt;&gt;""),TimeSpend[[#This Row],[Activity description]],"")</f>
        <v xml:space="preserve">Prep AS for Serv. Adm. FT </v>
      </c>
      <c r="H42" s="36">
        <f>IF(AND(TimeSpend[[#This Row],[Personnel number]]&lt;&gt;"",TimeSpend[[#This Row],[Date]]&lt;&gt;""),TimeSpend[[#This Row],[Start Time]],"")</f>
        <v>0.375</v>
      </c>
      <c r="I42" s="36">
        <f>IF(AND(TimeSpend[[#This Row],[Personnel number]]&lt;&gt;"",TimeSpend[[#This Row],[Date]]&lt;&gt;""),TimeSpend[[#This Row],[End Time]],"")</f>
        <v>0.45833333333333331</v>
      </c>
      <c r="J42" t="str">
        <f>IF(AND(TimeSpend[[#This Row],[Personnel number]]&lt;&gt;"",TimeSpend[[#This Row],[Date]]&lt;&gt;""),TimeSpend[[#This Row],[Location]],"")</f>
        <v>Office</v>
      </c>
      <c r="K42">
        <f>IF(AND(TimeSpend[[#This Row],[Personnel number]]&lt;&gt;"",TimeSpend[[#This Row],[Date]]&lt;&gt;""),TimeSpend[[#This Row],[Task]],"")</f>
        <v>0</v>
      </c>
      <c r="L42" t="str">
        <f>IF(AND(TimeSpend[[#This Row],[Personnel number]]&lt;&gt;"",TimeSpend[[#This Row],[Date]]&lt;&gt;""),Utilization!$J$2,"")</f>
        <v>10/2024</v>
      </c>
      <c r="M42" t="str">
        <f>IF(AND(TimeSpend[[#This Row],[Personnel number]]&lt;&gt;"",TimeSpend[[#This Row],[Date]]&lt;&gt;""),TimeSpend[[#This Row],[Employee Name]],"")</f>
        <v xml:space="preserve">Chladilová Gabriela </v>
      </c>
      <c r="N42">
        <f t="shared" si="0"/>
        <v>41</v>
      </c>
      <c r="O42" t="str">
        <f t="shared" si="1"/>
        <v>10/2024-41</v>
      </c>
      <c r="P42" t="str">
        <f>IF(D42&lt;&gt;"",VLOOKUP(D42,Projects!B:C,2,0),"")</f>
        <v>PROJECT</v>
      </c>
    </row>
    <row r="43" spans="1:16" x14ac:dyDescent="0.25">
      <c r="A43" t="str">
        <f>UPPER(IF(AND(TimeSpend[[#This Row],[Personnel number]]&lt;&gt;"",TimeSpend[[#This Row],[Date]]&lt;&gt;""),TimeSpend[[#This Row],[Personnel number]],""))</f>
        <v>CZ100589</v>
      </c>
      <c r="B43" s="85" t="str">
        <f>IF(AND(TimeSpend[[#This Row],[Personnel number]]&lt;&gt;"",TimeSpend[[#This Row],[Date]]&lt;&gt;""),TEXT(TimeSpend[[#This Row],[Date]],"[$-409]yyyyMMdd"),"")</f>
        <v>yyyy0930</v>
      </c>
      <c r="C43" s="33" t="str">
        <f>IF(AND(TimeSpend[[#This Row],[Personnel number]]&lt;&gt;"",TimeSpend[[#This Row],[Date]]&lt;&gt;""),SUBSTITUTE(TimeSpend[[#This Row],[Hours]],",","."),"")</f>
        <v>5.5</v>
      </c>
      <c r="D43">
        <f>IF(AND(TimeSpend[[#This Row],[Personnel number]]&lt;&gt;"",TimeSpend[[#This Row],[Date]]&lt;&gt;""),TimeSpend[[#This Row],[Network]],"")</f>
        <v>60000430</v>
      </c>
      <c r="E43" t="str">
        <f>IF(AND(TimeSpend[[#This Row],[Personnel number]]&lt;&gt;"",TimeSpend[[#This Row],[Date]]&lt;&gt;""),TimeSpend[[#This Row],[Network Description]],"")</f>
        <v>BBG NUS Cloud Roll-out</v>
      </c>
      <c r="F43" t="str">
        <f>IF(AND(TimeSpend[[#This Row],[Personnel number]]&lt;&gt;"",TimeSpend[[#This Row],[Date]]&lt;&gt;""),TimeSpend[[#This Row],[Activity]],"")</f>
        <v>Consultancy</v>
      </c>
      <c r="G43" t="str">
        <f>IF(AND(TimeSpend[[#This Row],[Personnel number]]&lt;&gt;"",TimeSpend[[#This Row],[Date]]&lt;&gt;""),TimeSpend[[#This Row],[Activity description]],"")</f>
        <v xml:space="preserve">Prep AS for Serv. Adm. FT + setup BBG word printing layout for Serv. Invoice </v>
      </c>
      <c r="H43" s="36">
        <f>IF(AND(TimeSpend[[#This Row],[Personnel number]]&lt;&gt;"",TimeSpend[[#This Row],[Date]]&lt;&gt;""),TimeSpend[[#This Row],[Start Time]],"")</f>
        <v>0.47916666666666669</v>
      </c>
      <c r="I43" s="36">
        <f>IF(AND(TimeSpend[[#This Row],[Personnel number]]&lt;&gt;"",TimeSpend[[#This Row],[Date]]&lt;&gt;""),TimeSpend[[#This Row],[End Time]],"")</f>
        <v>0.70833333333333337</v>
      </c>
      <c r="J43" t="str">
        <f>IF(AND(TimeSpend[[#This Row],[Personnel number]]&lt;&gt;"",TimeSpend[[#This Row],[Date]]&lt;&gt;""),TimeSpend[[#This Row],[Location]],"")</f>
        <v>Office</v>
      </c>
      <c r="K43">
        <f>IF(AND(TimeSpend[[#This Row],[Personnel number]]&lt;&gt;"",TimeSpend[[#This Row],[Date]]&lt;&gt;""),TimeSpend[[#This Row],[Task]],"")</f>
        <v>0</v>
      </c>
      <c r="L43" t="str">
        <f>IF(AND(TimeSpend[[#This Row],[Personnel number]]&lt;&gt;"",TimeSpend[[#This Row],[Date]]&lt;&gt;""),Utilization!$J$2,"")</f>
        <v>10/2024</v>
      </c>
      <c r="M43" t="str">
        <f>IF(AND(TimeSpend[[#This Row],[Personnel number]]&lt;&gt;"",TimeSpend[[#This Row],[Date]]&lt;&gt;""),TimeSpend[[#This Row],[Employee Name]],"")</f>
        <v xml:space="preserve">Chladilová Gabriela </v>
      </c>
      <c r="N43">
        <f t="shared" si="0"/>
        <v>42</v>
      </c>
      <c r="O43" t="str">
        <f t="shared" si="1"/>
        <v>10/2024-42</v>
      </c>
      <c r="P43" t="str">
        <f>IF(D43&lt;&gt;"",VLOOKUP(D43,Projects!B:C,2,0),"")</f>
        <v>PROJECT</v>
      </c>
    </row>
    <row r="44" spans="1:16" x14ac:dyDescent="0.25">
      <c r="A44" t="str">
        <f>UPPER(IF(AND(TimeSpend[[#This Row],[Personnel number]]&lt;&gt;"",TimeSpend[[#This Row],[Date]]&lt;&gt;""),TimeSpend[[#This Row],[Personnel number]],""))</f>
        <v>CZ010183</v>
      </c>
      <c r="B44" s="85" t="str">
        <f>IF(AND(TimeSpend[[#This Row],[Personnel number]]&lt;&gt;"",TimeSpend[[#This Row],[Date]]&lt;&gt;""),TEXT(TimeSpend[[#This Row],[Date]],"[$-409]yyyyMMdd"),"")</f>
        <v>yyyy0927</v>
      </c>
      <c r="C44" s="33" t="str">
        <f>IF(AND(TimeSpend[[#This Row],[Personnel number]]&lt;&gt;"",TimeSpend[[#This Row],[Date]]&lt;&gt;""),SUBSTITUTE(TimeSpend[[#This Row],[Hours]],",","."),"")</f>
        <v>1.5</v>
      </c>
      <c r="D44">
        <f>IF(AND(TimeSpend[[#This Row],[Personnel number]]&lt;&gt;"",TimeSpend[[#This Row],[Date]]&lt;&gt;""),TimeSpend[[#This Row],[Network]],"")</f>
        <v>60000389</v>
      </c>
      <c r="E44" t="str">
        <f>IF(AND(TimeSpend[[#This Row],[Personnel number]]&lt;&gt;"",TimeSpend[[#This Row],[Date]]&lt;&gt;""),TimeSpend[[#This Row],[Network Description]],"")</f>
        <v>BRO NUS Cloud Pilot</v>
      </c>
      <c r="F44" t="str">
        <f>IF(AND(TimeSpend[[#This Row],[Personnel number]]&lt;&gt;"",TimeSpend[[#This Row],[Date]]&lt;&gt;""),TimeSpend[[#This Row],[Activity]],"")</f>
        <v>Testing</v>
      </c>
      <c r="G44" t="str">
        <f>IF(AND(TimeSpend[[#This Row],[Personnel number]]&lt;&gt;"",TimeSpend[[#This Row],[Date]]&lt;&gt;""),TimeSpend[[#This Row],[Activity description]],"")</f>
        <v>BRO Reminders settings and generation into the emails</v>
      </c>
      <c r="H44" s="36">
        <f>IF(AND(TimeSpend[[#This Row],[Personnel number]]&lt;&gt;"",TimeSpend[[#This Row],[Date]]&lt;&gt;""),TimeSpend[[#This Row],[Start Time]],"")</f>
        <v>0.33333333333333331</v>
      </c>
      <c r="I44" s="36">
        <f>IF(AND(TimeSpend[[#This Row],[Personnel number]]&lt;&gt;"",TimeSpend[[#This Row],[Date]]&lt;&gt;""),TimeSpend[[#This Row],[End Time]],"")</f>
        <v>0.39583333333333331</v>
      </c>
      <c r="J44" t="str">
        <f>IF(AND(TimeSpend[[#This Row],[Personnel number]]&lt;&gt;"",TimeSpend[[#This Row],[Date]]&lt;&gt;""),TimeSpend[[#This Row],[Location]],"")</f>
        <v>Office</v>
      </c>
      <c r="K44">
        <f>IF(AND(TimeSpend[[#This Row],[Personnel number]]&lt;&gt;"",TimeSpend[[#This Row],[Date]]&lt;&gt;""),TimeSpend[[#This Row],[Task]],"")</f>
        <v>0</v>
      </c>
      <c r="L44" t="str">
        <f>IF(AND(TimeSpend[[#This Row],[Personnel number]]&lt;&gt;"",TimeSpend[[#This Row],[Date]]&lt;&gt;""),Utilization!$J$2,"")</f>
        <v>10/2024</v>
      </c>
      <c r="M44" t="str">
        <f>IF(AND(TimeSpend[[#This Row],[Personnel number]]&lt;&gt;"",TimeSpend[[#This Row],[Date]]&lt;&gt;""),TimeSpend[[#This Row],[Employee Name]],"")</f>
        <v>Švenda Jan</v>
      </c>
      <c r="N44">
        <f t="shared" si="0"/>
        <v>43</v>
      </c>
      <c r="O44" t="str">
        <f t="shared" si="1"/>
        <v>10/2024-43</v>
      </c>
      <c r="P44" t="str">
        <f>IF(D44&lt;&gt;"",VLOOKUP(D44,Projects!B:C,2,0),"")</f>
        <v>PROJECT</v>
      </c>
    </row>
    <row r="45" spans="1:16" x14ac:dyDescent="0.25">
      <c r="A45" t="str">
        <f>UPPER(IF(AND(TimeSpend[[#This Row],[Personnel number]]&lt;&gt;"",TimeSpend[[#This Row],[Date]]&lt;&gt;""),TimeSpend[[#This Row],[Personnel number]],""))</f>
        <v>CZ010183</v>
      </c>
      <c r="B45" s="85" t="str">
        <f>IF(AND(TimeSpend[[#This Row],[Personnel number]]&lt;&gt;"",TimeSpend[[#This Row],[Date]]&lt;&gt;""),TEXT(TimeSpend[[#This Row],[Date]],"[$-409]yyyyMMdd"),"")</f>
        <v>yyyy0927</v>
      </c>
      <c r="C45" s="33" t="str">
        <f>IF(AND(TimeSpend[[#This Row],[Personnel number]]&lt;&gt;"",TimeSpend[[#This Row],[Date]]&lt;&gt;""),SUBSTITUTE(TimeSpend[[#This Row],[Hours]],",","."),"")</f>
        <v>1.5</v>
      </c>
      <c r="D45" t="str">
        <f>IF(AND(TimeSpend[[#This Row],[Personnel number]]&lt;&gt;"",TimeSpend[[#This Row],[Date]]&lt;&gt;""),TimeSpend[[#This Row],[Network]],"")</f>
        <v>BPC_INT</v>
      </c>
      <c r="E45" t="str">
        <f>IF(AND(TimeSpend[[#This Row],[Personnel number]]&lt;&gt;"",TimeSpend[[#This Row],[Date]]&lt;&gt;""),TimeSpend[[#This Row],[Network Description]],"")</f>
        <v>Other Internal activities - BPC Brno</v>
      </c>
      <c r="F45" t="str">
        <f>IF(AND(TimeSpend[[#This Row],[Personnel number]]&lt;&gt;"",TimeSpend[[#This Row],[Date]]&lt;&gt;""),TimeSpend[[#This Row],[Activity]],"")</f>
        <v>Admin</v>
      </c>
      <c r="G45" t="str">
        <f>IF(AND(TimeSpend[[#This Row],[Personnel number]]&lt;&gt;"",TimeSpend[[#This Row],[Date]]&lt;&gt;""),TimeSpend[[#This Row],[Activity description]],"")</f>
        <v>TDO Team meeting</v>
      </c>
      <c r="H45" s="36">
        <f>IF(AND(TimeSpend[[#This Row],[Personnel number]]&lt;&gt;"",TimeSpend[[#This Row],[Date]]&lt;&gt;""),TimeSpend[[#This Row],[Start Time]],"")</f>
        <v>0.39583333333333331</v>
      </c>
      <c r="I45" s="36">
        <f>IF(AND(TimeSpend[[#This Row],[Personnel number]]&lt;&gt;"",TimeSpend[[#This Row],[Date]]&lt;&gt;""),TimeSpend[[#This Row],[End Time]],"")</f>
        <v>0.45833333333333331</v>
      </c>
      <c r="J45" t="str">
        <f>IF(AND(TimeSpend[[#This Row],[Personnel number]]&lt;&gt;"",TimeSpend[[#This Row],[Date]]&lt;&gt;""),TimeSpend[[#This Row],[Location]],"")</f>
        <v>Office</v>
      </c>
      <c r="K45">
        <f>IF(AND(TimeSpend[[#This Row],[Personnel number]]&lt;&gt;"",TimeSpend[[#This Row],[Date]]&lt;&gt;""),TimeSpend[[#This Row],[Task]],"")</f>
        <v>0</v>
      </c>
      <c r="L45" t="str">
        <f>IF(AND(TimeSpend[[#This Row],[Personnel number]]&lt;&gt;"",TimeSpend[[#This Row],[Date]]&lt;&gt;""),Utilization!$J$2,"")</f>
        <v>10/2024</v>
      </c>
      <c r="M45" t="str">
        <f>IF(AND(TimeSpend[[#This Row],[Personnel number]]&lt;&gt;"",TimeSpend[[#This Row],[Date]]&lt;&gt;""),TimeSpend[[#This Row],[Employee Name]],"")</f>
        <v>Švenda Jan</v>
      </c>
      <c r="N45">
        <f t="shared" si="0"/>
        <v>44</v>
      </c>
      <c r="O45" t="str">
        <f t="shared" si="1"/>
        <v>10/2024-44</v>
      </c>
      <c r="P45" t="str">
        <f>IF(D45&lt;&gt;"",VLOOKUP(D45,Projects!B:C,2,0),"")</f>
        <v>INT</v>
      </c>
    </row>
    <row r="46" spans="1:16" x14ac:dyDescent="0.25">
      <c r="A46" t="str">
        <f>UPPER(IF(AND(TimeSpend[[#This Row],[Personnel number]]&lt;&gt;"",TimeSpend[[#This Row],[Date]]&lt;&gt;""),TimeSpend[[#This Row],[Personnel number]],""))</f>
        <v>CZ010183</v>
      </c>
      <c r="B46" s="85" t="str">
        <f>IF(AND(TimeSpend[[#This Row],[Personnel number]]&lt;&gt;"",TimeSpend[[#This Row],[Date]]&lt;&gt;""),TEXT(TimeSpend[[#This Row],[Date]],"[$-409]yyyyMMdd"),"")</f>
        <v>yyyy0927</v>
      </c>
      <c r="C46" s="33" t="str">
        <f>IF(AND(TimeSpend[[#This Row],[Personnel number]]&lt;&gt;"",TimeSpend[[#This Row],[Date]]&lt;&gt;""),SUBSTITUTE(TimeSpend[[#This Row],[Hours]],",","."),"")</f>
        <v>0.5</v>
      </c>
      <c r="D46" t="str">
        <f>IF(AND(TimeSpend[[#This Row],[Personnel number]]&lt;&gt;"",TimeSpend[[#This Row],[Date]]&lt;&gt;""),TimeSpend[[#This Row],[Network]],"")</f>
        <v>BPC_INT</v>
      </c>
      <c r="E46" t="str">
        <f>IF(AND(TimeSpend[[#This Row],[Personnel number]]&lt;&gt;"",TimeSpend[[#This Row],[Date]]&lt;&gt;""),TimeSpend[[#This Row],[Network Description]],"")</f>
        <v>Other Internal activities - BPC Brno</v>
      </c>
      <c r="F46" t="str">
        <f>IF(AND(TimeSpend[[#This Row],[Personnel number]]&lt;&gt;"",TimeSpend[[#This Row],[Date]]&lt;&gt;""),TimeSpend[[#This Row],[Activity]],"")</f>
        <v>Admin</v>
      </c>
      <c r="G46" t="str">
        <f>IF(AND(TimeSpend[[#This Row],[Personnel number]]&lt;&gt;"",TimeSpend[[#This Row],[Date]]&lt;&gt;""),TimeSpend[[#This Row],[Activity description]],"")</f>
        <v>Administration</v>
      </c>
      <c r="H46" s="36">
        <f>IF(AND(TimeSpend[[#This Row],[Personnel number]]&lt;&gt;"",TimeSpend[[#This Row],[Date]]&lt;&gt;""),TimeSpend[[#This Row],[Start Time]],"")</f>
        <v>0.47916666666666669</v>
      </c>
      <c r="I46" s="36">
        <f>IF(AND(TimeSpend[[#This Row],[Personnel number]]&lt;&gt;"",TimeSpend[[#This Row],[Date]]&lt;&gt;""),TimeSpend[[#This Row],[End Time]],"")</f>
        <v>0.5</v>
      </c>
      <c r="J46" t="str">
        <f>IF(AND(TimeSpend[[#This Row],[Personnel number]]&lt;&gt;"",TimeSpend[[#This Row],[Date]]&lt;&gt;""),TimeSpend[[#This Row],[Location]],"")</f>
        <v>Office</v>
      </c>
      <c r="K46">
        <f>IF(AND(TimeSpend[[#This Row],[Personnel number]]&lt;&gt;"",TimeSpend[[#This Row],[Date]]&lt;&gt;""),TimeSpend[[#This Row],[Task]],"")</f>
        <v>0</v>
      </c>
      <c r="L46" t="str">
        <f>IF(AND(TimeSpend[[#This Row],[Personnel number]]&lt;&gt;"",TimeSpend[[#This Row],[Date]]&lt;&gt;""),Utilization!$J$2,"")</f>
        <v>10/2024</v>
      </c>
      <c r="M46" t="str">
        <f>IF(AND(TimeSpend[[#This Row],[Personnel number]]&lt;&gt;"",TimeSpend[[#This Row],[Date]]&lt;&gt;""),TimeSpend[[#This Row],[Employee Name]],"")</f>
        <v>Švenda Jan</v>
      </c>
      <c r="N46">
        <f t="shared" si="0"/>
        <v>45</v>
      </c>
      <c r="O46" t="str">
        <f t="shared" si="1"/>
        <v>10/2024-45</v>
      </c>
      <c r="P46" t="str">
        <f>IF(D46&lt;&gt;"",VLOOKUP(D46,Projects!B:C,2,0),"")</f>
        <v>INT</v>
      </c>
    </row>
    <row r="47" spans="1:16" x14ac:dyDescent="0.25">
      <c r="A47" t="str">
        <f>UPPER(IF(AND(TimeSpend[[#This Row],[Personnel number]]&lt;&gt;"",TimeSpend[[#This Row],[Date]]&lt;&gt;""),TimeSpend[[#This Row],[Personnel number]],""))</f>
        <v>CZ010183</v>
      </c>
      <c r="B47" s="85" t="str">
        <f>IF(AND(TimeSpend[[#This Row],[Personnel number]]&lt;&gt;"",TimeSpend[[#This Row],[Date]]&lt;&gt;""),TEXT(TimeSpend[[#This Row],[Date]],"[$-409]yyyyMMdd"),"")</f>
        <v>yyyy0927</v>
      </c>
      <c r="C47" s="33" t="str">
        <f>IF(AND(TimeSpend[[#This Row],[Personnel number]]&lt;&gt;"",TimeSpend[[#This Row],[Date]]&lt;&gt;""),SUBSTITUTE(TimeSpend[[#This Row],[Hours]],",","."),"")</f>
        <v>1</v>
      </c>
      <c r="D47" t="str">
        <f>IF(AND(TimeSpend[[#This Row],[Personnel number]]&lt;&gt;"",TimeSpend[[#This Row],[Date]]&lt;&gt;""),TimeSpend[[#This Row],[Network]],"")</f>
        <v>BPC_INT</v>
      </c>
      <c r="E47" t="str">
        <f>IF(AND(TimeSpend[[#This Row],[Personnel number]]&lt;&gt;"",TimeSpend[[#This Row],[Date]]&lt;&gt;""),TimeSpend[[#This Row],[Network Description]],"")</f>
        <v>Other Internal activities - BPC Brno</v>
      </c>
      <c r="F47" t="str">
        <f>IF(AND(TimeSpend[[#This Row],[Personnel number]]&lt;&gt;"",TimeSpend[[#This Row],[Date]]&lt;&gt;""),TimeSpend[[#This Row],[Activity]],"")</f>
        <v>Admin</v>
      </c>
      <c r="G47" t="str">
        <f>IF(AND(TimeSpend[[#This Row],[Personnel number]]&lt;&gt;"",TimeSpend[[#This Row],[Date]]&lt;&gt;""),TimeSpend[[#This Row],[Activity description]],"")</f>
        <v>NAV ERP Team Meeting: FY23 &amp; FH FY24</v>
      </c>
      <c r="H47" s="36">
        <f>IF(AND(TimeSpend[[#This Row],[Personnel number]]&lt;&gt;"",TimeSpend[[#This Row],[Date]]&lt;&gt;""),TimeSpend[[#This Row],[Start Time]],"")</f>
        <v>0.5</v>
      </c>
      <c r="I47" s="36">
        <f>IF(AND(TimeSpend[[#This Row],[Personnel number]]&lt;&gt;"",TimeSpend[[#This Row],[Date]]&lt;&gt;""),TimeSpend[[#This Row],[End Time]],"")</f>
        <v>0.54166666666666663</v>
      </c>
      <c r="J47" t="str">
        <f>IF(AND(TimeSpend[[#This Row],[Personnel number]]&lt;&gt;"",TimeSpend[[#This Row],[Date]]&lt;&gt;""),TimeSpend[[#This Row],[Location]],"")</f>
        <v>Office</v>
      </c>
      <c r="K47">
        <f>IF(AND(TimeSpend[[#This Row],[Personnel number]]&lt;&gt;"",TimeSpend[[#This Row],[Date]]&lt;&gt;""),TimeSpend[[#This Row],[Task]],"")</f>
        <v>0</v>
      </c>
      <c r="L47" t="str">
        <f>IF(AND(TimeSpend[[#This Row],[Personnel number]]&lt;&gt;"",TimeSpend[[#This Row],[Date]]&lt;&gt;""),Utilization!$J$2,"")</f>
        <v>10/2024</v>
      </c>
      <c r="M47" t="str">
        <f>IF(AND(TimeSpend[[#This Row],[Personnel number]]&lt;&gt;"",TimeSpend[[#This Row],[Date]]&lt;&gt;""),TimeSpend[[#This Row],[Employee Name]],"")</f>
        <v>Švenda Jan</v>
      </c>
      <c r="N47">
        <f t="shared" si="0"/>
        <v>46</v>
      </c>
      <c r="O47" t="str">
        <f t="shared" si="1"/>
        <v>10/2024-46</v>
      </c>
      <c r="P47" t="str">
        <f>IF(D47&lt;&gt;"",VLOOKUP(D47,Projects!B:C,2,0),"")</f>
        <v>INT</v>
      </c>
    </row>
    <row r="48" spans="1:16" x14ac:dyDescent="0.25">
      <c r="A48" t="str">
        <f>UPPER(IF(AND(TimeSpend[[#This Row],[Personnel number]]&lt;&gt;"",TimeSpend[[#This Row],[Date]]&lt;&gt;""),TimeSpend[[#This Row],[Personnel number]],""))</f>
        <v>CZ010183</v>
      </c>
      <c r="B48" s="85" t="str">
        <f>IF(AND(TimeSpend[[#This Row],[Personnel number]]&lt;&gt;"",TimeSpend[[#This Row],[Date]]&lt;&gt;""),TEXT(TimeSpend[[#This Row],[Date]],"[$-409]yyyyMMdd"),"")</f>
        <v>yyyy0927</v>
      </c>
      <c r="C48" s="33" t="str">
        <f>IF(AND(TimeSpend[[#This Row],[Personnel number]]&lt;&gt;"",TimeSpend[[#This Row],[Date]]&lt;&gt;""),SUBSTITUTE(TimeSpend[[#This Row],[Hours]],",","."),"")</f>
        <v>1</v>
      </c>
      <c r="D48">
        <f>IF(AND(TimeSpend[[#This Row],[Personnel number]]&lt;&gt;"",TimeSpend[[#This Row],[Date]]&lt;&gt;""),TimeSpend[[#This Row],[Network]],"")</f>
        <v>60000389</v>
      </c>
      <c r="E48" t="str">
        <f>IF(AND(TimeSpend[[#This Row],[Personnel number]]&lt;&gt;"",TimeSpend[[#This Row],[Date]]&lt;&gt;""),TimeSpend[[#This Row],[Network Description]],"")</f>
        <v>BRO NUS Cloud Pilot</v>
      </c>
      <c r="F48" t="str">
        <f>IF(AND(TimeSpend[[#This Row],[Personnel number]]&lt;&gt;"",TimeSpend[[#This Row],[Date]]&lt;&gt;""),TimeSpend[[#This Row],[Activity]],"")</f>
        <v>Consultancy</v>
      </c>
      <c r="G48" t="str">
        <f>IF(AND(TimeSpend[[#This Row],[Personnel number]]&lt;&gt;"",TimeSpend[[#This Row],[Date]]&lt;&gt;""),TimeSpend[[#This Row],[Activity description]],"")</f>
        <v>Reminders email generation</v>
      </c>
      <c r="H48" s="36">
        <f>IF(AND(TimeSpend[[#This Row],[Personnel number]]&lt;&gt;"",TimeSpend[[#This Row],[Date]]&lt;&gt;""),TimeSpend[[#This Row],[Start Time]],"")</f>
        <v>0.54166666666666663</v>
      </c>
      <c r="I48" s="36">
        <f>IF(AND(TimeSpend[[#This Row],[Personnel number]]&lt;&gt;"",TimeSpend[[#This Row],[Date]]&lt;&gt;""),TimeSpend[[#This Row],[End Time]],"")</f>
        <v>0.58333333333333337</v>
      </c>
      <c r="J48" t="str">
        <f>IF(AND(TimeSpend[[#This Row],[Personnel number]]&lt;&gt;"",TimeSpend[[#This Row],[Date]]&lt;&gt;""),TimeSpend[[#This Row],[Location]],"")</f>
        <v>Office</v>
      </c>
      <c r="K48">
        <f>IF(AND(TimeSpend[[#This Row],[Personnel number]]&lt;&gt;"",TimeSpend[[#This Row],[Date]]&lt;&gt;""),TimeSpend[[#This Row],[Task]],"")</f>
        <v>0</v>
      </c>
      <c r="L48" t="str">
        <f>IF(AND(TimeSpend[[#This Row],[Personnel number]]&lt;&gt;"",TimeSpend[[#This Row],[Date]]&lt;&gt;""),Utilization!$J$2,"")</f>
        <v>10/2024</v>
      </c>
      <c r="M48" t="str">
        <f>IF(AND(TimeSpend[[#This Row],[Personnel number]]&lt;&gt;"",TimeSpend[[#This Row],[Date]]&lt;&gt;""),TimeSpend[[#This Row],[Employee Name]],"")</f>
        <v>Švenda Jan</v>
      </c>
      <c r="N48">
        <f t="shared" si="0"/>
        <v>47</v>
      </c>
      <c r="O48" t="str">
        <f t="shared" si="1"/>
        <v>10/2024-47</v>
      </c>
      <c r="P48" t="str">
        <f>IF(D48&lt;&gt;"",VLOOKUP(D48,Projects!B:C,2,0),"")</f>
        <v>PROJECT</v>
      </c>
    </row>
    <row r="49" spans="1:16" x14ac:dyDescent="0.25">
      <c r="A49" t="str">
        <f>UPPER(IF(AND(TimeSpend[[#This Row],[Personnel number]]&lt;&gt;"",TimeSpend[[#This Row],[Date]]&lt;&gt;""),TimeSpend[[#This Row],[Personnel number]],""))</f>
        <v>CZ010183</v>
      </c>
      <c r="B49" s="85" t="str">
        <f>IF(AND(TimeSpend[[#This Row],[Personnel number]]&lt;&gt;"",TimeSpend[[#This Row],[Date]]&lt;&gt;""),TEXT(TimeSpend[[#This Row],[Date]],"[$-409]yyyyMMdd"),"")</f>
        <v>yyyy0930</v>
      </c>
      <c r="C49" s="33" t="str">
        <f>IF(AND(TimeSpend[[#This Row],[Personnel number]]&lt;&gt;"",TimeSpend[[#This Row],[Date]]&lt;&gt;""),SUBSTITUTE(TimeSpend[[#This Row],[Hours]],",","."),"")</f>
        <v>1</v>
      </c>
      <c r="D49" t="str">
        <f>IF(AND(TimeSpend[[#This Row],[Personnel number]]&lt;&gt;"",TimeSpend[[#This Row],[Date]]&lt;&gt;""),TimeSpend[[#This Row],[Network]],"")</f>
        <v>BPC_INT</v>
      </c>
      <c r="E49" t="str">
        <f>IF(AND(TimeSpend[[#This Row],[Personnel number]]&lt;&gt;"",TimeSpend[[#This Row],[Date]]&lt;&gt;""),TimeSpend[[#This Row],[Network Description]],"")</f>
        <v>Other Internal activities - BPC Brno</v>
      </c>
      <c r="F49" t="str">
        <f>IF(AND(TimeSpend[[#This Row],[Personnel number]]&lt;&gt;"",TimeSpend[[#This Row],[Date]]&lt;&gt;""),TimeSpend[[#This Row],[Activity]],"")</f>
        <v>Admin</v>
      </c>
      <c r="G49" t="str">
        <f>IF(AND(TimeSpend[[#This Row],[Personnel number]]&lt;&gt;"",TimeSpend[[#This Row],[Date]]&lt;&gt;""),TimeSpend[[#This Row],[Activity description]],"")</f>
        <v>Administration</v>
      </c>
      <c r="H49" s="36">
        <f>IF(AND(TimeSpend[[#This Row],[Personnel number]]&lt;&gt;"",TimeSpend[[#This Row],[Date]]&lt;&gt;""),TimeSpend[[#This Row],[Start Time]],"")</f>
        <v>0.29166666666666669</v>
      </c>
      <c r="I49" s="36">
        <f>IF(AND(TimeSpend[[#This Row],[Personnel number]]&lt;&gt;"",TimeSpend[[#This Row],[Date]]&lt;&gt;""),TimeSpend[[#This Row],[End Time]],"")</f>
        <v>0.33333333333333331</v>
      </c>
      <c r="J49" t="str">
        <f>IF(AND(TimeSpend[[#This Row],[Personnel number]]&lt;&gt;"",TimeSpend[[#This Row],[Date]]&lt;&gt;""),TimeSpend[[#This Row],[Location]],"")</f>
        <v>Office</v>
      </c>
      <c r="K49">
        <f>IF(AND(TimeSpend[[#This Row],[Personnel number]]&lt;&gt;"",TimeSpend[[#This Row],[Date]]&lt;&gt;""),TimeSpend[[#This Row],[Task]],"")</f>
        <v>0</v>
      </c>
      <c r="L49" t="str">
        <f>IF(AND(TimeSpend[[#This Row],[Personnel number]]&lt;&gt;"",TimeSpend[[#This Row],[Date]]&lt;&gt;""),Utilization!$J$2,"")</f>
        <v>10/2024</v>
      </c>
      <c r="M49" t="str">
        <f>IF(AND(TimeSpend[[#This Row],[Personnel number]]&lt;&gt;"",TimeSpend[[#This Row],[Date]]&lt;&gt;""),TimeSpend[[#This Row],[Employee Name]],"")</f>
        <v>Švenda Jan</v>
      </c>
      <c r="N49">
        <f t="shared" si="0"/>
        <v>48</v>
      </c>
      <c r="O49" t="str">
        <f t="shared" si="1"/>
        <v>10/2024-48</v>
      </c>
      <c r="P49" t="str">
        <f>IF(D49&lt;&gt;"",VLOOKUP(D49,Projects!B:C,2,0),"")</f>
        <v>INT</v>
      </c>
    </row>
    <row r="50" spans="1:16" x14ac:dyDescent="0.25">
      <c r="A50" t="str">
        <f>UPPER(IF(AND(TimeSpend[[#This Row],[Personnel number]]&lt;&gt;"",TimeSpend[[#This Row],[Date]]&lt;&gt;""),TimeSpend[[#This Row],[Personnel number]],""))</f>
        <v>CZ010183</v>
      </c>
      <c r="B50" s="85" t="str">
        <f>IF(AND(TimeSpend[[#This Row],[Personnel number]]&lt;&gt;"",TimeSpend[[#This Row],[Date]]&lt;&gt;""),TEXT(TimeSpend[[#This Row],[Date]],"[$-409]yyyyMMdd"),"")</f>
        <v>yyyy0930</v>
      </c>
      <c r="C50" s="33" t="str">
        <f>IF(AND(TimeSpend[[#This Row],[Personnel number]]&lt;&gt;"",TimeSpend[[#This Row],[Date]]&lt;&gt;""),SUBSTITUTE(TimeSpend[[#This Row],[Hours]],",","."),"")</f>
        <v>0.5</v>
      </c>
      <c r="D50">
        <f>IF(AND(TimeSpend[[#This Row],[Personnel number]]&lt;&gt;"",TimeSpend[[#This Row],[Date]]&lt;&gt;""),TimeSpend[[#This Row],[Network]],"")</f>
        <v>60000389</v>
      </c>
      <c r="E50" t="str">
        <f>IF(AND(TimeSpend[[#This Row],[Personnel number]]&lt;&gt;"",TimeSpend[[#This Row],[Date]]&lt;&gt;""),TimeSpend[[#This Row],[Network Description]],"")</f>
        <v>BRO NUS Cloud Pilot</v>
      </c>
      <c r="F50" t="str">
        <f>IF(AND(TimeSpend[[#This Row],[Personnel number]]&lt;&gt;"",TimeSpend[[#This Row],[Date]]&lt;&gt;""),TimeSpend[[#This Row],[Activity]],"")</f>
        <v>Testing</v>
      </c>
      <c r="G50" t="str">
        <f>IF(AND(TimeSpend[[#This Row],[Personnel number]]&lt;&gt;"",TimeSpend[[#This Row],[Date]]&lt;&gt;""),TimeSpend[[#This Row],[Activity description]],"")</f>
        <v>BRO Reminders settings and generation into the emails</v>
      </c>
      <c r="H50" s="36">
        <f>IF(AND(TimeSpend[[#This Row],[Personnel number]]&lt;&gt;"",TimeSpend[[#This Row],[Date]]&lt;&gt;""),TimeSpend[[#This Row],[Start Time]],"")</f>
        <v>0.33333333333333331</v>
      </c>
      <c r="I50" s="36">
        <f>IF(AND(TimeSpend[[#This Row],[Personnel number]]&lt;&gt;"",TimeSpend[[#This Row],[Date]]&lt;&gt;""),TimeSpend[[#This Row],[End Time]],"")</f>
        <v>0.35416666666666669</v>
      </c>
      <c r="J50" t="str">
        <f>IF(AND(TimeSpend[[#This Row],[Personnel number]]&lt;&gt;"",TimeSpend[[#This Row],[Date]]&lt;&gt;""),TimeSpend[[#This Row],[Location]],"")</f>
        <v>Office</v>
      </c>
      <c r="K50">
        <f>IF(AND(TimeSpend[[#This Row],[Personnel number]]&lt;&gt;"",TimeSpend[[#This Row],[Date]]&lt;&gt;""),TimeSpend[[#This Row],[Task]],"")</f>
        <v>0</v>
      </c>
      <c r="L50" t="str">
        <f>IF(AND(TimeSpend[[#This Row],[Personnel number]]&lt;&gt;"",TimeSpend[[#This Row],[Date]]&lt;&gt;""),Utilization!$J$2,"")</f>
        <v>10/2024</v>
      </c>
      <c r="M50" t="str">
        <f>IF(AND(TimeSpend[[#This Row],[Personnel number]]&lt;&gt;"",TimeSpend[[#This Row],[Date]]&lt;&gt;""),TimeSpend[[#This Row],[Employee Name]],"")</f>
        <v>Švenda Jan</v>
      </c>
      <c r="N50">
        <f t="shared" si="0"/>
        <v>49</v>
      </c>
      <c r="O50" t="str">
        <f t="shared" si="1"/>
        <v>10/2024-49</v>
      </c>
      <c r="P50" t="str">
        <f>IF(D50&lt;&gt;"",VLOOKUP(D50,Projects!B:C,2,0),"")</f>
        <v>PROJECT</v>
      </c>
    </row>
    <row r="51" spans="1:16" x14ac:dyDescent="0.25">
      <c r="A51" t="str">
        <f>UPPER(IF(AND(TimeSpend[[#This Row],[Personnel number]]&lt;&gt;"",TimeSpend[[#This Row],[Date]]&lt;&gt;""),TimeSpend[[#This Row],[Personnel number]],""))</f>
        <v>CZ010183</v>
      </c>
      <c r="B51" s="85" t="str">
        <f>IF(AND(TimeSpend[[#This Row],[Personnel number]]&lt;&gt;"",TimeSpend[[#This Row],[Date]]&lt;&gt;""),TEXT(TimeSpend[[#This Row],[Date]],"[$-409]yyyyMMdd"),"")</f>
        <v>yyyy0930</v>
      </c>
      <c r="C51" s="33" t="str">
        <f>IF(AND(TimeSpend[[#This Row],[Personnel number]]&lt;&gt;"",TimeSpend[[#This Row],[Date]]&lt;&gt;""),SUBSTITUTE(TimeSpend[[#This Row],[Hours]],",","."),"")</f>
        <v>0.5</v>
      </c>
      <c r="D51">
        <f>IF(AND(TimeSpend[[#This Row],[Personnel number]]&lt;&gt;"",TimeSpend[[#This Row],[Date]]&lt;&gt;""),TimeSpend[[#This Row],[Network]],"")</f>
        <v>60000247</v>
      </c>
      <c r="E51" t="str">
        <f>IF(AND(TimeSpend[[#This Row],[Personnel number]]&lt;&gt;"",TimeSpend[[#This Row],[Date]]&lt;&gt;""),TimeSpend[[#This Row],[Network Description]],"")</f>
        <v>NUS3 Technical Upgrade (NUS Cloud)</v>
      </c>
      <c r="F51" t="str">
        <f>IF(AND(TimeSpend[[#This Row],[Personnel number]]&lt;&gt;"",TimeSpend[[#This Row],[Date]]&lt;&gt;""),TimeSpend[[#This Row],[Activity]],"")</f>
        <v>Project Management</v>
      </c>
      <c r="G51" t="str">
        <f>IF(AND(TimeSpend[[#This Row],[Personnel number]]&lt;&gt;"",TimeSpend[[#This Row],[Date]]&lt;&gt;""),TimeSpend[[#This Row],[Activity description]],"")</f>
        <v>NUS Cloud - Sync call</v>
      </c>
      <c r="H51" s="36">
        <f>IF(AND(TimeSpend[[#This Row],[Personnel number]]&lt;&gt;"",TimeSpend[[#This Row],[Date]]&lt;&gt;""),TimeSpend[[#This Row],[Start Time]],"")</f>
        <v>0.35416666666666669</v>
      </c>
      <c r="I51" s="36">
        <f>IF(AND(TimeSpend[[#This Row],[Personnel number]]&lt;&gt;"",TimeSpend[[#This Row],[Date]]&lt;&gt;""),TimeSpend[[#This Row],[End Time]],"")</f>
        <v>0.375</v>
      </c>
      <c r="J51" t="str">
        <f>IF(AND(TimeSpend[[#This Row],[Personnel number]]&lt;&gt;"",TimeSpend[[#This Row],[Date]]&lt;&gt;""),TimeSpend[[#This Row],[Location]],"")</f>
        <v>Office</v>
      </c>
      <c r="K51">
        <f>IF(AND(TimeSpend[[#This Row],[Personnel number]]&lt;&gt;"",TimeSpend[[#This Row],[Date]]&lt;&gt;""),TimeSpend[[#This Row],[Task]],"")</f>
        <v>0</v>
      </c>
      <c r="L51" t="str">
        <f>IF(AND(TimeSpend[[#This Row],[Personnel number]]&lt;&gt;"",TimeSpend[[#This Row],[Date]]&lt;&gt;""),Utilization!$J$2,"")</f>
        <v>10/2024</v>
      </c>
      <c r="M51" t="str">
        <f>IF(AND(TimeSpend[[#This Row],[Personnel number]]&lt;&gt;"",TimeSpend[[#This Row],[Date]]&lt;&gt;""),TimeSpend[[#This Row],[Employee Name]],"")</f>
        <v>Švenda Jan</v>
      </c>
      <c r="N51">
        <f t="shared" si="0"/>
        <v>50</v>
      </c>
      <c r="O51" t="str">
        <f t="shared" si="1"/>
        <v>10/2024-50</v>
      </c>
      <c r="P51" t="str">
        <f>IF(D51&lt;&gt;"",VLOOKUP(D51,Projects!B:C,2,0),"")</f>
        <v>PROJECT</v>
      </c>
    </row>
    <row r="52" spans="1:16" x14ac:dyDescent="0.25">
      <c r="A52" t="str">
        <f>UPPER(IF(AND(TimeSpend[[#This Row],[Personnel number]]&lt;&gt;"",TimeSpend[[#This Row],[Date]]&lt;&gt;""),TimeSpend[[#This Row],[Personnel number]],""))</f>
        <v>CZ010183</v>
      </c>
      <c r="B52" s="85" t="str">
        <f>IF(AND(TimeSpend[[#This Row],[Personnel number]]&lt;&gt;"",TimeSpend[[#This Row],[Date]]&lt;&gt;""),TEXT(TimeSpend[[#This Row],[Date]],"[$-409]yyyyMMdd"),"")</f>
        <v>yyyy0930</v>
      </c>
      <c r="C52" s="33" t="str">
        <f>IF(AND(TimeSpend[[#This Row],[Personnel number]]&lt;&gt;"",TimeSpend[[#This Row],[Date]]&lt;&gt;""),SUBSTITUTE(TimeSpend[[#This Row],[Hours]],",","."),"")</f>
        <v>1</v>
      </c>
      <c r="D52">
        <f>IF(AND(TimeSpend[[#This Row],[Personnel number]]&lt;&gt;"",TimeSpend[[#This Row],[Date]]&lt;&gt;""),TimeSpend[[#This Row],[Network]],"")</f>
        <v>60000389</v>
      </c>
      <c r="E52" t="str">
        <f>IF(AND(TimeSpend[[#This Row],[Personnel number]]&lt;&gt;"",TimeSpend[[#This Row],[Date]]&lt;&gt;""),TimeSpend[[#This Row],[Network Description]],"")</f>
        <v>BRO NUS Cloud Pilot</v>
      </c>
      <c r="F52" t="str">
        <f>IF(AND(TimeSpend[[#This Row],[Personnel number]]&lt;&gt;"",TimeSpend[[#This Row],[Date]]&lt;&gt;""),TimeSpend[[#This Row],[Activity]],"")</f>
        <v>Consultancy</v>
      </c>
      <c r="G52" t="str">
        <f>IF(AND(TimeSpend[[#This Row],[Personnel number]]&lt;&gt;"",TimeSpend[[#This Row],[Date]]&lt;&gt;""),TimeSpend[[#This Row],[Activity description]],"")</f>
        <v>BRO Reminders (layout and email body)</v>
      </c>
      <c r="H52" s="36">
        <f>IF(AND(TimeSpend[[#This Row],[Personnel number]]&lt;&gt;"",TimeSpend[[#This Row],[Date]]&lt;&gt;""),TimeSpend[[#This Row],[Start Time]],"")</f>
        <v>0.375</v>
      </c>
      <c r="I52" s="36">
        <f>IF(AND(TimeSpend[[#This Row],[Personnel number]]&lt;&gt;"",TimeSpend[[#This Row],[Date]]&lt;&gt;""),TimeSpend[[#This Row],[End Time]],"")</f>
        <v>0.41666666666666669</v>
      </c>
      <c r="J52" t="str">
        <f>IF(AND(TimeSpend[[#This Row],[Personnel number]]&lt;&gt;"",TimeSpend[[#This Row],[Date]]&lt;&gt;""),TimeSpend[[#This Row],[Location]],"")</f>
        <v>Office</v>
      </c>
      <c r="K52">
        <f>IF(AND(TimeSpend[[#This Row],[Personnel number]]&lt;&gt;"",TimeSpend[[#This Row],[Date]]&lt;&gt;""),TimeSpend[[#This Row],[Task]],"")</f>
        <v>0</v>
      </c>
      <c r="L52" t="str">
        <f>IF(AND(TimeSpend[[#This Row],[Personnel number]]&lt;&gt;"",TimeSpend[[#This Row],[Date]]&lt;&gt;""),Utilization!$J$2,"")</f>
        <v>10/2024</v>
      </c>
      <c r="M52" t="str">
        <f>IF(AND(TimeSpend[[#This Row],[Personnel number]]&lt;&gt;"",TimeSpend[[#This Row],[Date]]&lt;&gt;""),TimeSpend[[#This Row],[Employee Name]],"")</f>
        <v>Švenda Jan</v>
      </c>
      <c r="N52">
        <f t="shared" si="0"/>
        <v>51</v>
      </c>
      <c r="O52" t="str">
        <f t="shared" si="1"/>
        <v>10/2024-51</v>
      </c>
      <c r="P52" t="str">
        <f>IF(D52&lt;&gt;"",VLOOKUP(D52,Projects!B:C,2,0),"")</f>
        <v>PROJECT</v>
      </c>
    </row>
    <row r="53" spans="1:16" x14ac:dyDescent="0.25">
      <c r="A53" t="str">
        <f>UPPER(IF(AND(TimeSpend[[#This Row],[Personnel number]]&lt;&gt;"",TimeSpend[[#This Row],[Date]]&lt;&gt;""),TimeSpend[[#This Row],[Personnel number]],""))</f>
        <v>CZ010183</v>
      </c>
      <c r="B53" s="85" t="str">
        <f>IF(AND(TimeSpend[[#This Row],[Personnel number]]&lt;&gt;"",TimeSpend[[#This Row],[Date]]&lt;&gt;""),TEXT(TimeSpend[[#This Row],[Date]],"[$-409]yyyyMMdd"),"")</f>
        <v>yyyy0930</v>
      </c>
      <c r="C53" s="33" t="str">
        <f>IF(AND(TimeSpend[[#This Row],[Personnel number]]&lt;&gt;"",TimeSpend[[#This Row],[Date]]&lt;&gt;""),SUBSTITUTE(TimeSpend[[#This Row],[Hours]],",","."),"")</f>
        <v>1</v>
      </c>
      <c r="D53" t="str">
        <f>IF(AND(TimeSpend[[#This Row],[Personnel number]]&lt;&gt;"",TimeSpend[[#This Row],[Date]]&lt;&gt;""),TimeSpend[[#This Row],[Network]],"")</f>
        <v>BPC_INT</v>
      </c>
      <c r="E53" t="str">
        <f>IF(AND(TimeSpend[[#This Row],[Personnel number]]&lt;&gt;"",TimeSpend[[#This Row],[Date]]&lt;&gt;""),TimeSpend[[#This Row],[Network Description]],"")</f>
        <v>Other Internal activities - BPC Brno</v>
      </c>
      <c r="F53" t="str">
        <f>IF(AND(TimeSpend[[#This Row],[Personnel number]]&lt;&gt;"",TimeSpend[[#This Row],[Date]]&lt;&gt;""),TimeSpend[[#This Row],[Activity]],"")</f>
        <v>Admin</v>
      </c>
      <c r="G53" t="str">
        <f>IF(AND(TimeSpend[[#This Row],[Personnel number]]&lt;&gt;"",TimeSpend[[#This Row],[Date]]&lt;&gt;""),TimeSpend[[#This Row],[Activity description]],"")</f>
        <v>BGE NUS Cloud - ACC2 status meeting</v>
      </c>
      <c r="H53" s="36">
        <f>IF(AND(TimeSpend[[#This Row],[Personnel number]]&lt;&gt;"",TimeSpend[[#This Row],[Date]]&lt;&gt;""),TimeSpend[[#This Row],[Start Time]],"")</f>
        <v>0.41666666666666669</v>
      </c>
      <c r="I53" s="36">
        <f>IF(AND(TimeSpend[[#This Row],[Personnel number]]&lt;&gt;"",TimeSpend[[#This Row],[Date]]&lt;&gt;""),TimeSpend[[#This Row],[End Time]],"")</f>
        <v>0.45833333333333331</v>
      </c>
      <c r="J53" t="str">
        <f>IF(AND(TimeSpend[[#This Row],[Personnel number]]&lt;&gt;"",TimeSpend[[#This Row],[Date]]&lt;&gt;""),TimeSpend[[#This Row],[Location]],"")</f>
        <v>Office</v>
      </c>
      <c r="K53">
        <f>IF(AND(TimeSpend[[#This Row],[Personnel number]]&lt;&gt;"",TimeSpend[[#This Row],[Date]]&lt;&gt;""),TimeSpend[[#This Row],[Task]],"")</f>
        <v>0</v>
      </c>
      <c r="L53" t="str">
        <f>IF(AND(TimeSpend[[#This Row],[Personnel number]]&lt;&gt;"",TimeSpend[[#This Row],[Date]]&lt;&gt;""),Utilization!$J$2,"")</f>
        <v>10/2024</v>
      </c>
      <c r="M53" t="str">
        <f>IF(AND(TimeSpend[[#This Row],[Personnel number]]&lt;&gt;"",TimeSpend[[#This Row],[Date]]&lt;&gt;""),TimeSpend[[#This Row],[Employee Name]],"")</f>
        <v>Švenda Jan</v>
      </c>
      <c r="N53">
        <f t="shared" si="0"/>
        <v>52</v>
      </c>
      <c r="O53" t="str">
        <f t="shared" si="1"/>
        <v>10/2024-52</v>
      </c>
      <c r="P53" t="str">
        <f>IF(D53&lt;&gt;"",VLOOKUP(D53,Projects!B:C,2,0),"")</f>
        <v>INT</v>
      </c>
    </row>
    <row r="54" spans="1:16" x14ac:dyDescent="0.25">
      <c r="A54" t="str">
        <f>UPPER(IF(AND(TimeSpend[[#This Row],[Personnel number]]&lt;&gt;"",TimeSpend[[#This Row],[Date]]&lt;&gt;""),TimeSpend[[#This Row],[Personnel number]],""))</f>
        <v>CZ010183</v>
      </c>
      <c r="B54" s="85" t="str">
        <f>IF(AND(TimeSpend[[#This Row],[Personnel number]]&lt;&gt;"",TimeSpend[[#This Row],[Date]]&lt;&gt;""),TEXT(TimeSpend[[#This Row],[Date]],"[$-409]yyyyMMdd"),"")</f>
        <v>yyyy0930</v>
      </c>
      <c r="C54" s="33" t="str">
        <f>IF(AND(TimeSpend[[#This Row],[Personnel number]]&lt;&gt;"",TimeSpend[[#This Row],[Date]]&lt;&gt;""),SUBSTITUTE(TimeSpend[[#This Row],[Hours]],",","."),"")</f>
        <v>0.5</v>
      </c>
      <c r="D54" t="str">
        <f>IF(AND(TimeSpend[[#This Row],[Personnel number]]&lt;&gt;"",TimeSpend[[#This Row],[Date]]&lt;&gt;""),TimeSpend[[#This Row],[Network]],"")</f>
        <v>BPC_INT</v>
      </c>
      <c r="E54" t="str">
        <f>IF(AND(TimeSpend[[#This Row],[Personnel number]]&lt;&gt;"",TimeSpend[[#This Row],[Date]]&lt;&gt;""),TimeSpend[[#This Row],[Network Description]],"")</f>
        <v>Other Internal activities - BPC Brno</v>
      </c>
      <c r="F54" t="str">
        <f>IF(AND(TimeSpend[[#This Row],[Personnel number]]&lt;&gt;"",TimeSpend[[#This Row],[Date]]&lt;&gt;""),TimeSpend[[#This Row],[Activity]],"")</f>
        <v>Admin</v>
      </c>
      <c r="G54" t="str">
        <f>IF(AND(TimeSpend[[#This Row],[Personnel number]]&lt;&gt;"",TimeSpend[[#This Row],[Date]]&lt;&gt;""),TimeSpend[[#This Row],[Activity description]],"")</f>
        <v>Administration</v>
      </c>
      <c r="H54" s="36">
        <f>IF(AND(TimeSpend[[#This Row],[Personnel number]]&lt;&gt;"",TimeSpend[[#This Row],[Date]]&lt;&gt;""),TimeSpend[[#This Row],[Start Time]],"")</f>
        <v>0.47916666666666669</v>
      </c>
      <c r="I54" s="36">
        <f>IF(AND(TimeSpend[[#This Row],[Personnel number]]&lt;&gt;"",TimeSpend[[#This Row],[Date]]&lt;&gt;""),TimeSpend[[#This Row],[End Time]],"")</f>
        <v>0.5</v>
      </c>
      <c r="J54" t="str">
        <f>IF(AND(TimeSpend[[#This Row],[Personnel number]]&lt;&gt;"",TimeSpend[[#This Row],[Date]]&lt;&gt;""),TimeSpend[[#This Row],[Location]],"")</f>
        <v>Office</v>
      </c>
      <c r="K54">
        <f>IF(AND(TimeSpend[[#This Row],[Personnel number]]&lt;&gt;"",TimeSpend[[#This Row],[Date]]&lt;&gt;""),TimeSpend[[#This Row],[Task]],"")</f>
        <v>0</v>
      </c>
      <c r="L54" t="str">
        <f>IF(AND(TimeSpend[[#This Row],[Personnel number]]&lt;&gt;"",TimeSpend[[#This Row],[Date]]&lt;&gt;""),Utilization!$J$2,"")</f>
        <v>10/2024</v>
      </c>
      <c r="M54" t="str">
        <f>IF(AND(TimeSpend[[#This Row],[Personnel number]]&lt;&gt;"",TimeSpend[[#This Row],[Date]]&lt;&gt;""),TimeSpend[[#This Row],[Employee Name]],"")</f>
        <v>Švenda Jan</v>
      </c>
      <c r="N54">
        <f t="shared" si="0"/>
        <v>53</v>
      </c>
      <c r="O54" t="str">
        <f t="shared" si="1"/>
        <v>10/2024-53</v>
      </c>
      <c r="P54" t="str">
        <f>IF(D54&lt;&gt;"",VLOOKUP(D54,Projects!B:C,2,0),"")</f>
        <v>INT</v>
      </c>
    </row>
    <row r="55" spans="1:16" x14ac:dyDescent="0.25">
      <c r="A55" t="str">
        <f>UPPER(IF(AND(TimeSpend[[#This Row],[Personnel number]]&lt;&gt;"",TimeSpend[[#This Row],[Date]]&lt;&gt;""),TimeSpend[[#This Row],[Personnel number]],""))</f>
        <v>CZ010183</v>
      </c>
      <c r="B55" s="85" t="str">
        <f>IF(AND(TimeSpend[[#This Row],[Personnel number]]&lt;&gt;"",TimeSpend[[#This Row],[Date]]&lt;&gt;""),TEXT(TimeSpend[[#This Row],[Date]],"[$-409]yyyyMMdd"),"")</f>
        <v>yyyy0930</v>
      </c>
      <c r="C55" s="33" t="str">
        <f>IF(AND(TimeSpend[[#This Row],[Personnel number]]&lt;&gt;"",TimeSpend[[#This Row],[Date]]&lt;&gt;""),SUBSTITUTE(TimeSpend[[#This Row],[Hours]],",","."),"")</f>
        <v>1</v>
      </c>
      <c r="D55">
        <f>IF(AND(TimeSpend[[#This Row],[Personnel number]]&lt;&gt;"",TimeSpend[[#This Row],[Date]]&lt;&gt;""),TimeSpend[[#This Row],[Network]],"")</f>
        <v>60000247</v>
      </c>
      <c r="E55" t="str">
        <f>IF(AND(TimeSpend[[#This Row],[Personnel number]]&lt;&gt;"",TimeSpend[[#This Row],[Date]]&lt;&gt;""),TimeSpend[[#This Row],[Network Description]],"")</f>
        <v>NUS3 Technical Upgrade (NUS Cloud)</v>
      </c>
      <c r="F55" t="str">
        <f>IF(AND(TimeSpend[[#This Row],[Personnel number]]&lt;&gt;"",TimeSpend[[#This Row],[Date]]&lt;&gt;""),TimeSpend[[#This Row],[Activity]],"")</f>
        <v>Consultancy</v>
      </c>
      <c r="G55" t="str">
        <f>IF(AND(TimeSpend[[#This Row],[Personnel number]]&lt;&gt;"",TimeSpend[[#This Row],[Date]]&lt;&gt;""),TimeSpend[[#This Row],[Activity description]],"")</f>
        <v>NUS CLOUD Permissions</v>
      </c>
      <c r="H55" s="36">
        <f>IF(AND(TimeSpend[[#This Row],[Personnel number]]&lt;&gt;"",TimeSpend[[#This Row],[Date]]&lt;&gt;""),TimeSpend[[#This Row],[Start Time]],"")</f>
        <v>0.5</v>
      </c>
      <c r="I55" s="36">
        <f>IF(AND(TimeSpend[[#This Row],[Personnel number]]&lt;&gt;"",TimeSpend[[#This Row],[Date]]&lt;&gt;""),TimeSpend[[#This Row],[End Time]],"")</f>
        <v>0.54166666666666663</v>
      </c>
      <c r="J55" t="str">
        <f>IF(AND(TimeSpend[[#This Row],[Personnel number]]&lt;&gt;"",TimeSpend[[#This Row],[Date]]&lt;&gt;""),TimeSpend[[#This Row],[Location]],"")</f>
        <v>Office</v>
      </c>
      <c r="K55">
        <f>IF(AND(TimeSpend[[#This Row],[Personnel number]]&lt;&gt;"",TimeSpend[[#This Row],[Date]]&lt;&gt;""),TimeSpend[[#This Row],[Task]],"")</f>
        <v>0</v>
      </c>
      <c r="L55" t="str">
        <f>IF(AND(TimeSpend[[#This Row],[Personnel number]]&lt;&gt;"",TimeSpend[[#This Row],[Date]]&lt;&gt;""),Utilization!$J$2,"")</f>
        <v>10/2024</v>
      </c>
      <c r="M55" t="str">
        <f>IF(AND(TimeSpend[[#This Row],[Personnel number]]&lt;&gt;"",TimeSpend[[#This Row],[Date]]&lt;&gt;""),TimeSpend[[#This Row],[Employee Name]],"")</f>
        <v>Švenda Jan</v>
      </c>
      <c r="N55">
        <f t="shared" si="0"/>
        <v>54</v>
      </c>
      <c r="O55" t="str">
        <f t="shared" si="1"/>
        <v>10/2024-54</v>
      </c>
      <c r="P55" t="str">
        <f>IF(D55&lt;&gt;"",VLOOKUP(D55,Projects!B:C,2,0),"")</f>
        <v>PROJECT</v>
      </c>
    </row>
    <row r="56" spans="1:16" x14ac:dyDescent="0.25">
      <c r="A56" t="str">
        <f>UPPER(IF(AND(TimeSpend[[#This Row],[Personnel number]]&lt;&gt;"",TimeSpend[[#This Row],[Date]]&lt;&gt;""),TimeSpend[[#This Row],[Personnel number]],""))</f>
        <v>CZ010183</v>
      </c>
      <c r="B56" s="85" t="str">
        <f>IF(AND(TimeSpend[[#This Row],[Personnel number]]&lt;&gt;"",TimeSpend[[#This Row],[Date]]&lt;&gt;""),TEXT(TimeSpend[[#This Row],[Date]],"[$-409]yyyyMMdd"),"")</f>
        <v>yyyy0930</v>
      </c>
      <c r="C56" s="33" t="str">
        <f>IF(AND(TimeSpend[[#This Row],[Personnel number]]&lt;&gt;"",TimeSpend[[#This Row],[Date]]&lt;&gt;""),SUBSTITUTE(TimeSpend[[#This Row],[Hours]],",","."),"")</f>
        <v>1</v>
      </c>
      <c r="D56">
        <f>IF(AND(TimeSpend[[#This Row],[Personnel number]]&lt;&gt;"",TimeSpend[[#This Row],[Date]]&lt;&gt;""),TimeSpend[[#This Row],[Network]],"")</f>
        <v>60000389</v>
      </c>
      <c r="E56" t="str">
        <f>IF(AND(TimeSpend[[#This Row],[Personnel number]]&lt;&gt;"",TimeSpend[[#This Row],[Date]]&lt;&gt;""),TimeSpend[[#This Row],[Network Description]],"")</f>
        <v>BRO NUS Cloud Pilot</v>
      </c>
      <c r="F56" t="str">
        <f>IF(AND(TimeSpend[[#This Row],[Personnel number]]&lt;&gt;"",TimeSpend[[#This Row],[Date]]&lt;&gt;""),TimeSpend[[#This Row],[Activity]],"")</f>
        <v>Testing</v>
      </c>
      <c r="G56" t="str">
        <f>IF(AND(TimeSpend[[#This Row],[Personnel number]]&lt;&gt;"",TimeSpend[[#This Row],[Date]]&lt;&gt;""),TimeSpend[[#This Row],[Activity description]],"")</f>
        <v>BRO Reminders settings and generation into the emails</v>
      </c>
      <c r="H56" s="36">
        <f>IF(AND(TimeSpend[[#This Row],[Personnel number]]&lt;&gt;"",TimeSpend[[#This Row],[Date]]&lt;&gt;""),TimeSpend[[#This Row],[Start Time]],"")</f>
        <v>0.54166666666666663</v>
      </c>
      <c r="I56" s="36">
        <f>IF(AND(TimeSpend[[#This Row],[Personnel number]]&lt;&gt;"",TimeSpend[[#This Row],[Date]]&lt;&gt;""),TimeSpend[[#This Row],[End Time]],"")</f>
        <v>0.58333333333333337</v>
      </c>
      <c r="J56" t="str">
        <f>IF(AND(TimeSpend[[#This Row],[Personnel number]]&lt;&gt;"",TimeSpend[[#This Row],[Date]]&lt;&gt;""),TimeSpend[[#This Row],[Location]],"")</f>
        <v>Office</v>
      </c>
      <c r="K56">
        <f>IF(AND(TimeSpend[[#This Row],[Personnel number]]&lt;&gt;"",TimeSpend[[#This Row],[Date]]&lt;&gt;""),TimeSpend[[#This Row],[Task]],"")</f>
        <v>0</v>
      </c>
      <c r="L56" t="str">
        <f>IF(AND(TimeSpend[[#This Row],[Personnel number]]&lt;&gt;"",TimeSpend[[#This Row],[Date]]&lt;&gt;""),Utilization!$J$2,"")</f>
        <v>10/2024</v>
      </c>
      <c r="M56" t="str">
        <f>IF(AND(TimeSpend[[#This Row],[Personnel number]]&lt;&gt;"",TimeSpend[[#This Row],[Date]]&lt;&gt;""),TimeSpend[[#This Row],[Employee Name]],"")</f>
        <v>Švenda Jan</v>
      </c>
      <c r="N56">
        <f t="shared" si="0"/>
        <v>55</v>
      </c>
      <c r="O56" t="str">
        <f t="shared" si="1"/>
        <v>10/2024-55</v>
      </c>
      <c r="P56" t="str">
        <f>IF(D56&lt;&gt;"",VLOOKUP(D56,Projects!B:C,2,0),"")</f>
        <v>PROJECT</v>
      </c>
    </row>
    <row r="57" spans="1:16" x14ac:dyDescent="0.25">
      <c r="A57" t="str">
        <f>UPPER(IF(AND(TimeSpend[[#This Row],[Personnel number]]&lt;&gt;"",TimeSpend[[#This Row],[Date]]&lt;&gt;""),TimeSpend[[#This Row],[Personnel number]],""))</f>
        <v>CZ010183</v>
      </c>
      <c r="B57" s="85" t="str">
        <f>IF(AND(TimeSpend[[#This Row],[Personnel number]]&lt;&gt;"",TimeSpend[[#This Row],[Date]]&lt;&gt;""),TEXT(TimeSpend[[#This Row],[Date]],"[$-409]yyyyMMdd"),"")</f>
        <v>yyyy0930</v>
      </c>
      <c r="C57" s="33" t="str">
        <f>IF(AND(TimeSpend[[#This Row],[Personnel number]]&lt;&gt;"",TimeSpend[[#This Row],[Date]]&lt;&gt;""),SUBSTITUTE(TimeSpend[[#This Row],[Hours]],",","."),"")</f>
        <v>0.5</v>
      </c>
      <c r="D57" t="str">
        <f>IF(AND(TimeSpend[[#This Row],[Personnel number]]&lt;&gt;"",TimeSpend[[#This Row],[Date]]&lt;&gt;""),TimeSpend[[#This Row],[Network]],"")</f>
        <v>BPC_INT</v>
      </c>
      <c r="E57" t="str">
        <f>IF(AND(TimeSpend[[#This Row],[Personnel number]]&lt;&gt;"",TimeSpend[[#This Row],[Date]]&lt;&gt;""),TimeSpend[[#This Row],[Network Description]],"")</f>
        <v>Other Internal activities - BPC Brno</v>
      </c>
      <c r="F57" t="str">
        <f>IF(AND(TimeSpend[[#This Row],[Personnel number]]&lt;&gt;"",TimeSpend[[#This Row],[Date]]&lt;&gt;""),TimeSpend[[#This Row],[Activity]],"")</f>
        <v>Admin</v>
      </c>
      <c r="G57" t="str">
        <f>IF(AND(TimeSpend[[#This Row],[Personnel number]]&lt;&gt;"",TimeSpend[[#This Row],[Date]]&lt;&gt;""),TimeSpend[[#This Row],[Activity description]],"")</f>
        <v>Administration</v>
      </c>
      <c r="H57" s="36">
        <f>IF(AND(TimeSpend[[#This Row],[Personnel number]]&lt;&gt;"",TimeSpend[[#This Row],[Date]]&lt;&gt;""),TimeSpend[[#This Row],[Start Time]],"")</f>
        <v>0.58333333333333337</v>
      </c>
      <c r="I57" s="36">
        <f>IF(AND(TimeSpend[[#This Row],[Personnel number]]&lt;&gt;"",TimeSpend[[#This Row],[Date]]&lt;&gt;""),TimeSpend[[#This Row],[End Time]],"")</f>
        <v>0.60416666666666663</v>
      </c>
      <c r="J57" t="str">
        <f>IF(AND(TimeSpend[[#This Row],[Personnel number]]&lt;&gt;"",TimeSpend[[#This Row],[Date]]&lt;&gt;""),TimeSpend[[#This Row],[Location]],"")</f>
        <v>Office</v>
      </c>
      <c r="K57">
        <f>IF(AND(TimeSpend[[#This Row],[Personnel number]]&lt;&gt;"",TimeSpend[[#This Row],[Date]]&lt;&gt;""),TimeSpend[[#This Row],[Task]],"")</f>
        <v>0</v>
      </c>
      <c r="L57" t="str">
        <f>IF(AND(TimeSpend[[#This Row],[Personnel number]]&lt;&gt;"",TimeSpend[[#This Row],[Date]]&lt;&gt;""),Utilization!$J$2,"")</f>
        <v>10/2024</v>
      </c>
      <c r="M57" t="str">
        <f>IF(AND(TimeSpend[[#This Row],[Personnel number]]&lt;&gt;"",TimeSpend[[#This Row],[Date]]&lt;&gt;""),TimeSpend[[#This Row],[Employee Name]],"")</f>
        <v>Švenda Jan</v>
      </c>
      <c r="N57">
        <f t="shared" si="0"/>
        <v>56</v>
      </c>
      <c r="O57" t="str">
        <f t="shared" si="1"/>
        <v>10/2024-56</v>
      </c>
      <c r="P57" t="str">
        <f>IF(D57&lt;&gt;"",VLOOKUP(D57,Projects!B:C,2,0),"")</f>
        <v>INT</v>
      </c>
    </row>
    <row r="58" spans="1:16" x14ac:dyDescent="0.25">
      <c r="A58" t="str">
        <f>UPPER(IF(AND(TimeSpend[[#This Row],[Personnel number]]&lt;&gt;"",TimeSpend[[#This Row],[Date]]&lt;&gt;""),TimeSpend[[#This Row],[Personnel number]],""))</f>
        <v>CZ010183</v>
      </c>
      <c r="B58" s="85" t="str">
        <f>IF(AND(TimeSpend[[#This Row],[Personnel number]]&lt;&gt;"",TimeSpend[[#This Row],[Date]]&lt;&gt;""),TEXT(TimeSpend[[#This Row],[Date]],"[$-409]yyyyMMdd"),"")</f>
        <v>yyyy0930</v>
      </c>
      <c r="C58" s="33" t="str">
        <f>IF(AND(TimeSpend[[#This Row],[Personnel number]]&lt;&gt;"",TimeSpend[[#This Row],[Date]]&lt;&gt;""),SUBSTITUTE(TimeSpend[[#This Row],[Hours]],",","."),"")</f>
        <v>1</v>
      </c>
      <c r="D58">
        <f>IF(AND(TimeSpend[[#This Row],[Personnel number]]&lt;&gt;"",TimeSpend[[#This Row],[Date]]&lt;&gt;""),TimeSpend[[#This Row],[Network]],"")</f>
        <v>60000247</v>
      </c>
      <c r="E58" t="str">
        <f>IF(AND(TimeSpend[[#This Row],[Personnel number]]&lt;&gt;"",TimeSpend[[#This Row],[Date]]&lt;&gt;""),TimeSpend[[#This Row],[Network Description]],"")</f>
        <v>NUS3 Technical Upgrade (NUS Cloud)</v>
      </c>
      <c r="F58" t="str">
        <f>IF(AND(TimeSpend[[#This Row],[Personnel number]]&lt;&gt;"",TimeSpend[[#This Row],[Date]]&lt;&gt;""),TimeSpend[[#This Row],[Activity]],"")</f>
        <v>Consultancy</v>
      </c>
      <c r="G58" t="str">
        <f>IF(AND(TimeSpend[[#This Row],[Personnel number]]&lt;&gt;"",TimeSpend[[#This Row],[Date]]&lt;&gt;""),TimeSpend[[#This Row],[Activity description]],"")</f>
        <v>NUS CLOUD Print layouts</v>
      </c>
      <c r="H58" s="36">
        <f>IF(AND(TimeSpend[[#This Row],[Personnel number]]&lt;&gt;"",TimeSpend[[#This Row],[Date]]&lt;&gt;""),TimeSpend[[#This Row],[Start Time]],"")</f>
        <v>0.60416666666666663</v>
      </c>
      <c r="I58" s="36">
        <f>IF(AND(TimeSpend[[#This Row],[Personnel number]]&lt;&gt;"",TimeSpend[[#This Row],[Date]]&lt;&gt;""),TimeSpend[[#This Row],[End Time]],"")</f>
        <v>0.64583333333333337</v>
      </c>
      <c r="J58" t="str">
        <f>IF(AND(TimeSpend[[#This Row],[Personnel number]]&lt;&gt;"",TimeSpend[[#This Row],[Date]]&lt;&gt;""),TimeSpend[[#This Row],[Location]],"")</f>
        <v>Office</v>
      </c>
      <c r="K58">
        <f>IF(AND(TimeSpend[[#This Row],[Personnel number]]&lt;&gt;"",TimeSpend[[#This Row],[Date]]&lt;&gt;""),TimeSpend[[#This Row],[Task]],"")</f>
        <v>0</v>
      </c>
      <c r="L58" t="str">
        <f>IF(AND(TimeSpend[[#This Row],[Personnel number]]&lt;&gt;"",TimeSpend[[#This Row],[Date]]&lt;&gt;""),Utilization!$J$2,"")</f>
        <v>10/2024</v>
      </c>
      <c r="M58" t="str">
        <f>IF(AND(TimeSpend[[#This Row],[Personnel number]]&lt;&gt;"",TimeSpend[[#This Row],[Date]]&lt;&gt;""),TimeSpend[[#This Row],[Employee Name]],"")</f>
        <v>Švenda Jan</v>
      </c>
      <c r="N58">
        <f t="shared" si="0"/>
        <v>57</v>
      </c>
      <c r="O58" t="str">
        <f t="shared" si="1"/>
        <v>10/2024-57</v>
      </c>
      <c r="P58" t="str">
        <f>IF(D58&lt;&gt;"",VLOOKUP(D58,Projects!B:C,2,0),"")</f>
        <v>PROJECT</v>
      </c>
    </row>
    <row r="59" spans="1:16" x14ac:dyDescent="0.25">
      <c r="A59" t="str">
        <f>UPPER(IF(AND(TimeSpend[[#This Row],[Personnel number]]&lt;&gt;"",TimeSpend[[#This Row],[Date]]&lt;&gt;""),TimeSpend[[#This Row],[Personnel number]],""))</f>
        <v>CZ010183</v>
      </c>
      <c r="B59" s="85" t="str">
        <f>IF(AND(TimeSpend[[#This Row],[Personnel number]]&lt;&gt;"",TimeSpend[[#This Row],[Date]]&lt;&gt;""),TEXT(TimeSpend[[#This Row],[Date]],"[$-409]yyyyMMdd"),"")</f>
        <v>yyyy0930</v>
      </c>
      <c r="C59" s="33" t="str">
        <f>IF(AND(TimeSpend[[#This Row],[Personnel number]]&lt;&gt;"",TimeSpend[[#This Row],[Date]]&lt;&gt;""),SUBSTITUTE(TimeSpend[[#This Row],[Hours]],",","."),"")</f>
        <v>0.5</v>
      </c>
      <c r="D59">
        <f>IF(AND(TimeSpend[[#This Row],[Personnel number]]&lt;&gt;"",TimeSpend[[#This Row],[Date]]&lt;&gt;""),TimeSpend[[#This Row],[Network]],"")</f>
        <v>60000247</v>
      </c>
      <c r="E59" t="str">
        <f>IF(AND(TimeSpend[[#This Row],[Personnel number]]&lt;&gt;"",TimeSpend[[#This Row],[Date]]&lt;&gt;""),TimeSpend[[#This Row],[Network Description]],"")</f>
        <v>NUS3 Technical Upgrade (NUS Cloud)</v>
      </c>
      <c r="F59" t="str">
        <f>IF(AND(TimeSpend[[#This Row],[Personnel number]]&lt;&gt;"",TimeSpend[[#This Row],[Date]]&lt;&gt;""),TimeSpend[[#This Row],[Activity]],"")</f>
        <v>Project Management</v>
      </c>
      <c r="G59" t="str">
        <f>IF(AND(TimeSpend[[#This Row],[Personnel number]]&lt;&gt;"",TimeSpend[[#This Row],[Date]]&lt;&gt;""),TimeSpend[[#This Row],[Activity description]],"")</f>
        <v>NUS Cloud - Integrations: Status</v>
      </c>
      <c r="H59" s="36">
        <f>IF(AND(TimeSpend[[#This Row],[Personnel number]]&lt;&gt;"",TimeSpend[[#This Row],[Date]]&lt;&gt;""),TimeSpend[[#This Row],[Start Time]],"")</f>
        <v>0.64583333333333337</v>
      </c>
      <c r="I59" s="36">
        <f>IF(AND(TimeSpend[[#This Row],[Personnel number]]&lt;&gt;"",TimeSpend[[#This Row],[Date]]&lt;&gt;""),TimeSpend[[#This Row],[End Time]],"")</f>
        <v>0.66666666666666663</v>
      </c>
      <c r="J59" t="str">
        <f>IF(AND(TimeSpend[[#This Row],[Personnel number]]&lt;&gt;"",TimeSpend[[#This Row],[Date]]&lt;&gt;""),TimeSpend[[#This Row],[Location]],"")</f>
        <v>Office</v>
      </c>
      <c r="K59">
        <f>IF(AND(TimeSpend[[#This Row],[Personnel number]]&lt;&gt;"",TimeSpend[[#This Row],[Date]]&lt;&gt;""),TimeSpend[[#This Row],[Task]],"")</f>
        <v>0</v>
      </c>
      <c r="L59" t="str">
        <f>IF(AND(TimeSpend[[#This Row],[Personnel number]]&lt;&gt;"",TimeSpend[[#This Row],[Date]]&lt;&gt;""),Utilization!$J$2,"")</f>
        <v>10/2024</v>
      </c>
      <c r="M59" t="str">
        <f>IF(AND(TimeSpend[[#This Row],[Personnel number]]&lt;&gt;"",TimeSpend[[#This Row],[Date]]&lt;&gt;""),TimeSpend[[#This Row],[Employee Name]],"")</f>
        <v>Švenda Jan</v>
      </c>
      <c r="N59">
        <f t="shared" si="0"/>
        <v>58</v>
      </c>
      <c r="O59" t="str">
        <f t="shared" si="1"/>
        <v>10/2024-58</v>
      </c>
      <c r="P59" t="str">
        <f>IF(D59&lt;&gt;"",VLOOKUP(D59,Projects!B:C,2,0),"")</f>
        <v>PROJECT</v>
      </c>
    </row>
    <row r="60" spans="1:16" x14ac:dyDescent="0.25">
      <c r="A60" t="str">
        <f>UPPER(IF(AND(TimeSpend[[#This Row],[Personnel number]]&lt;&gt;"",TimeSpend[[#This Row],[Date]]&lt;&gt;""),TimeSpend[[#This Row],[Personnel number]],""))</f>
        <v>CZ010183</v>
      </c>
      <c r="B60" s="85" t="str">
        <f>IF(AND(TimeSpend[[#This Row],[Personnel number]]&lt;&gt;"",TimeSpend[[#This Row],[Date]]&lt;&gt;""),TEXT(TimeSpend[[#This Row],[Date]],"[$-409]yyyyMMdd"),"")</f>
        <v>yyyy0930</v>
      </c>
      <c r="C60" s="33" t="str">
        <f>IF(AND(TimeSpend[[#This Row],[Personnel number]]&lt;&gt;"",TimeSpend[[#This Row],[Date]]&lt;&gt;""),SUBSTITUTE(TimeSpend[[#This Row],[Hours]],",","."),"")</f>
        <v>1</v>
      </c>
      <c r="D60">
        <f>IF(AND(TimeSpend[[#This Row],[Personnel number]]&lt;&gt;"",TimeSpend[[#This Row],[Date]]&lt;&gt;""),TimeSpend[[#This Row],[Network]],"")</f>
        <v>60000247</v>
      </c>
      <c r="E60" t="str">
        <f>IF(AND(TimeSpend[[#This Row],[Personnel number]]&lt;&gt;"",TimeSpend[[#This Row],[Date]]&lt;&gt;""),TimeSpend[[#This Row],[Network Description]],"")</f>
        <v>NUS3 Technical Upgrade (NUS Cloud)</v>
      </c>
      <c r="F60" t="str">
        <f>IF(AND(TimeSpend[[#This Row],[Personnel number]]&lt;&gt;"",TimeSpend[[#This Row],[Date]]&lt;&gt;""),TimeSpend[[#This Row],[Activity]],"")</f>
        <v>Consultancy</v>
      </c>
      <c r="G60" t="str">
        <f>IF(AND(TimeSpend[[#This Row],[Personnel number]]&lt;&gt;"",TimeSpend[[#This Row],[Date]]&lt;&gt;""),TimeSpend[[#This Row],[Activity description]],"")</f>
        <v>NUS CLOUD Print layouts</v>
      </c>
      <c r="H60" s="36">
        <f>IF(AND(TimeSpend[[#This Row],[Personnel number]]&lt;&gt;"",TimeSpend[[#This Row],[Date]]&lt;&gt;""),TimeSpend[[#This Row],[Start Time]],"")</f>
        <v>0.66666666666666663</v>
      </c>
      <c r="I60" s="36">
        <f>IF(AND(TimeSpend[[#This Row],[Personnel number]]&lt;&gt;"",TimeSpend[[#This Row],[Date]]&lt;&gt;""),TimeSpend[[#This Row],[End Time]],"")</f>
        <v>0.70833333333333337</v>
      </c>
      <c r="J60" t="str">
        <f>IF(AND(TimeSpend[[#This Row],[Personnel number]]&lt;&gt;"",TimeSpend[[#This Row],[Date]]&lt;&gt;""),TimeSpend[[#This Row],[Location]],"")</f>
        <v>Office</v>
      </c>
      <c r="K60">
        <f>IF(AND(TimeSpend[[#This Row],[Personnel number]]&lt;&gt;"",TimeSpend[[#This Row],[Date]]&lt;&gt;""),TimeSpend[[#This Row],[Task]],"")</f>
        <v>0</v>
      </c>
      <c r="L60" t="str">
        <f>IF(AND(TimeSpend[[#This Row],[Personnel number]]&lt;&gt;"",TimeSpend[[#This Row],[Date]]&lt;&gt;""),Utilization!$J$2,"")</f>
        <v>10/2024</v>
      </c>
      <c r="M60" t="str">
        <f>IF(AND(TimeSpend[[#This Row],[Personnel number]]&lt;&gt;"",TimeSpend[[#This Row],[Date]]&lt;&gt;""),TimeSpend[[#This Row],[Employee Name]],"")</f>
        <v>Švenda Jan</v>
      </c>
      <c r="N60">
        <f t="shared" si="0"/>
        <v>59</v>
      </c>
      <c r="O60" t="str">
        <f t="shared" si="1"/>
        <v>10/2024-59</v>
      </c>
      <c r="P60" t="str">
        <f>IF(D60&lt;&gt;"",VLOOKUP(D60,Projects!B:C,2,0),"")</f>
        <v>PROJECT</v>
      </c>
    </row>
    <row r="61" spans="1:16" x14ac:dyDescent="0.25">
      <c r="A61" t="str">
        <f>UPPER(IF(AND(TimeSpend[[#This Row],[Personnel number]]&lt;&gt;"",TimeSpend[[#This Row],[Date]]&lt;&gt;""),TimeSpend[[#This Row],[Personnel number]],""))</f>
        <v>CZ010183</v>
      </c>
      <c r="B61" s="85" t="str">
        <f>IF(AND(TimeSpend[[#This Row],[Personnel number]]&lt;&gt;"",TimeSpend[[#This Row],[Date]]&lt;&gt;""),TEXT(TimeSpend[[#This Row],[Date]],"[$-409]yyyyMMdd"),"")</f>
        <v>yyyy1001</v>
      </c>
      <c r="C61" s="33" t="str">
        <f>IF(AND(TimeSpend[[#This Row],[Personnel number]]&lt;&gt;"",TimeSpend[[#This Row],[Date]]&lt;&gt;""),SUBSTITUTE(TimeSpend[[#This Row],[Hours]],",","."),"")</f>
        <v>1.5</v>
      </c>
      <c r="D61" t="str">
        <f>IF(AND(TimeSpend[[#This Row],[Personnel number]]&lt;&gt;"",TimeSpend[[#This Row],[Date]]&lt;&gt;""),TimeSpend[[#This Row],[Network]],"")</f>
        <v>BPC_INT</v>
      </c>
      <c r="E61" t="str">
        <f>IF(AND(TimeSpend[[#This Row],[Personnel number]]&lt;&gt;"",TimeSpend[[#This Row],[Date]]&lt;&gt;""),TimeSpend[[#This Row],[Network Description]],"")</f>
        <v>Other Internal activities - BPC Brno</v>
      </c>
      <c r="F61" t="str">
        <f>IF(AND(TimeSpend[[#This Row],[Personnel number]]&lt;&gt;"",TimeSpend[[#This Row],[Date]]&lt;&gt;""),TimeSpend[[#This Row],[Activity]],"")</f>
        <v>Admin</v>
      </c>
      <c r="G61" t="str">
        <f>IF(AND(TimeSpend[[#This Row],[Personnel number]]&lt;&gt;"",TimeSpend[[#This Row],[Date]]&lt;&gt;""),TimeSpend[[#This Row],[Activity description]],"")</f>
        <v>Administration</v>
      </c>
      <c r="H61" s="36">
        <f>IF(AND(TimeSpend[[#This Row],[Personnel number]]&lt;&gt;"",TimeSpend[[#This Row],[Date]]&lt;&gt;""),TimeSpend[[#This Row],[Start Time]],"")</f>
        <v>0.27083333333333331</v>
      </c>
      <c r="I61" s="36">
        <f>IF(AND(TimeSpend[[#This Row],[Personnel number]]&lt;&gt;"",TimeSpend[[#This Row],[Date]]&lt;&gt;""),TimeSpend[[#This Row],[End Time]],"")</f>
        <v>0.33333333333333331</v>
      </c>
      <c r="J61" t="str">
        <f>IF(AND(TimeSpend[[#This Row],[Personnel number]]&lt;&gt;"",TimeSpend[[#This Row],[Date]]&lt;&gt;""),TimeSpend[[#This Row],[Location]],"")</f>
        <v>Office</v>
      </c>
      <c r="K61">
        <f>IF(AND(TimeSpend[[#This Row],[Personnel number]]&lt;&gt;"",TimeSpend[[#This Row],[Date]]&lt;&gt;""),TimeSpend[[#This Row],[Task]],"")</f>
        <v>0</v>
      </c>
      <c r="L61" t="str">
        <f>IF(AND(TimeSpend[[#This Row],[Personnel number]]&lt;&gt;"",TimeSpend[[#This Row],[Date]]&lt;&gt;""),Utilization!$J$2,"")</f>
        <v>10/2024</v>
      </c>
      <c r="M61" t="str">
        <f>IF(AND(TimeSpend[[#This Row],[Personnel number]]&lt;&gt;"",TimeSpend[[#This Row],[Date]]&lt;&gt;""),TimeSpend[[#This Row],[Employee Name]],"")</f>
        <v>Švenda Jan</v>
      </c>
      <c r="N61">
        <f t="shared" si="0"/>
        <v>60</v>
      </c>
      <c r="O61" t="str">
        <f t="shared" si="1"/>
        <v>10/2024-60</v>
      </c>
      <c r="P61" t="str">
        <f>IF(D61&lt;&gt;"",VLOOKUP(D61,Projects!B:C,2,0),"")</f>
        <v>INT</v>
      </c>
    </row>
    <row r="62" spans="1:16" x14ac:dyDescent="0.25">
      <c r="A62" t="str">
        <f>UPPER(IF(AND(TimeSpend[[#This Row],[Personnel number]]&lt;&gt;"",TimeSpend[[#This Row],[Date]]&lt;&gt;""),TimeSpend[[#This Row],[Personnel number]],""))</f>
        <v>CZ010183</v>
      </c>
      <c r="B62" s="85" t="str">
        <f>IF(AND(TimeSpend[[#This Row],[Personnel number]]&lt;&gt;"",TimeSpend[[#This Row],[Date]]&lt;&gt;""),TEXT(TimeSpend[[#This Row],[Date]],"[$-409]yyyyMMdd"),"")</f>
        <v>yyyy1001</v>
      </c>
      <c r="C62" s="33" t="str">
        <f>IF(AND(TimeSpend[[#This Row],[Personnel number]]&lt;&gt;"",TimeSpend[[#This Row],[Date]]&lt;&gt;""),SUBSTITUTE(TimeSpend[[#This Row],[Hours]],",","."),"")</f>
        <v>3</v>
      </c>
      <c r="D62" t="str">
        <f>IF(AND(TimeSpend[[#This Row],[Personnel number]]&lt;&gt;"",TimeSpend[[#This Row],[Date]]&lt;&gt;""),TimeSpend[[#This Row],[Network]],"")</f>
        <v>BPC_INT</v>
      </c>
      <c r="E62" t="str">
        <f>IF(AND(TimeSpend[[#This Row],[Personnel number]]&lt;&gt;"",TimeSpend[[#This Row],[Date]]&lt;&gt;""),TimeSpend[[#This Row],[Network Description]],"")</f>
        <v>Other Internal activities - BPC Brno</v>
      </c>
      <c r="F62" t="str">
        <f>IF(AND(TimeSpend[[#This Row],[Personnel number]]&lt;&gt;"",TimeSpend[[#This Row],[Date]]&lt;&gt;""),TimeSpend[[#This Row],[Activity]],"")</f>
        <v>Admin</v>
      </c>
      <c r="G62" t="str">
        <f>IF(AND(TimeSpend[[#This Row],[Personnel number]]&lt;&gt;"",TimeSpend[[#This Row],[Date]]&lt;&gt;""),TimeSpend[[#This Row],[Activity description]],"")</f>
        <v>BGE Preparation</v>
      </c>
      <c r="H62" s="36">
        <f>IF(AND(TimeSpend[[#This Row],[Personnel number]]&lt;&gt;"",TimeSpend[[#This Row],[Date]]&lt;&gt;""),TimeSpend[[#This Row],[Start Time]],"")</f>
        <v>0.33333333333333331</v>
      </c>
      <c r="I62" s="36">
        <f>IF(AND(TimeSpend[[#This Row],[Personnel number]]&lt;&gt;"",TimeSpend[[#This Row],[Date]]&lt;&gt;""),TimeSpend[[#This Row],[End Time]],"")</f>
        <v>0.45833333333333331</v>
      </c>
      <c r="J62" t="str">
        <f>IF(AND(TimeSpend[[#This Row],[Personnel number]]&lt;&gt;"",TimeSpend[[#This Row],[Date]]&lt;&gt;""),TimeSpend[[#This Row],[Location]],"")</f>
        <v>Office</v>
      </c>
      <c r="K62">
        <f>IF(AND(TimeSpend[[#This Row],[Personnel number]]&lt;&gt;"",TimeSpend[[#This Row],[Date]]&lt;&gt;""),TimeSpend[[#This Row],[Task]],"")</f>
        <v>0</v>
      </c>
      <c r="L62" t="str">
        <f>IF(AND(TimeSpend[[#This Row],[Personnel number]]&lt;&gt;"",TimeSpend[[#This Row],[Date]]&lt;&gt;""),Utilization!$J$2,"")</f>
        <v>10/2024</v>
      </c>
      <c r="M62" t="str">
        <f>IF(AND(TimeSpend[[#This Row],[Personnel number]]&lt;&gt;"",TimeSpend[[#This Row],[Date]]&lt;&gt;""),TimeSpend[[#This Row],[Employee Name]],"")</f>
        <v>Švenda Jan</v>
      </c>
      <c r="N62">
        <f t="shared" si="0"/>
        <v>61</v>
      </c>
      <c r="O62" t="str">
        <f t="shared" si="1"/>
        <v>10/2024-61</v>
      </c>
      <c r="P62" t="str">
        <f>IF(D62&lt;&gt;"",VLOOKUP(D62,Projects!B:C,2,0),"")</f>
        <v>INT</v>
      </c>
    </row>
    <row r="63" spans="1:16" x14ac:dyDescent="0.25">
      <c r="A63" t="str">
        <f>UPPER(IF(AND(TimeSpend[[#This Row],[Personnel number]]&lt;&gt;"",TimeSpend[[#This Row],[Date]]&lt;&gt;""),TimeSpend[[#This Row],[Personnel number]],""))</f>
        <v>CZ010183</v>
      </c>
      <c r="B63" s="85" t="str">
        <f>IF(AND(TimeSpend[[#This Row],[Personnel number]]&lt;&gt;"",TimeSpend[[#This Row],[Date]]&lt;&gt;""),TEXT(TimeSpend[[#This Row],[Date]],"[$-409]yyyyMMdd"),"")</f>
        <v>yyyy1001</v>
      </c>
      <c r="C63" s="33" t="str">
        <f>IF(AND(TimeSpend[[#This Row],[Personnel number]]&lt;&gt;"",TimeSpend[[#This Row],[Date]]&lt;&gt;""),SUBSTITUTE(TimeSpend[[#This Row],[Hours]],",","."),"")</f>
        <v>0.5</v>
      </c>
      <c r="D63" t="str">
        <f>IF(AND(TimeSpend[[#This Row],[Personnel number]]&lt;&gt;"",TimeSpend[[#This Row],[Date]]&lt;&gt;""),TimeSpend[[#This Row],[Network]],"")</f>
        <v>BPC_INT</v>
      </c>
      <c r="E63" t="str">
        <f>IF(AND(TimeSpend[[#This Row],[Personnel number]]&lt;&gt;"",TimeSpend[[#This Row],[Date]]&lt;&gt;""),TimeSpend[[#This Row],[Network Description]],"")</f>
        <v>Other Internal activities - BPC Brno</v>
      </c>
      <c r="F63" t="str">
        <f>IF(AND(TimeSpend[[#This Row],[Personnel number]]&lt;&gt;"",TimeSpend[[#This Row],[Date]]&lt;&gt;""),TimeSpend[[#This Row],[Activity]],"")</f>
        <v>Admin</v>
      </c>
      <c r="G63" t="str">
        <f>IF(AND(TimeSpend[[#This Row],[Personnel number]]&lt;&gt;"",TimeSpend[[#This Row],[Date]]&lt;&gt;""),TimeSpend[[#This Row],[Activity description]],"")</f>
        <v>Administration</v>
      </c>
      <c r="H63" s="36">
        <f>IF(AND(TimeSpend[[#This Row],[Personnel number]]&lt;&gt;"",TimeSpend[[#This Row],[Date]]&lt;&gt;""),TimeSpend[[#This Row],[Start Time]],"")</f>
        <v>0.47916666666666669</v>
      </c>
      <c r="I63" s="36">
        <f>IF(AND(TimeSpend[[#This Row],[Personnel number]]&lt;&gt;"",TimeSpend[[#This Row],[Date]]&lt;&gt;""),TimeSpend[[#This Row],[End Time]],"")</f>
        <v>0.5</v>
      </c>
      <c r="J63" t="str">
        <f>IF(AND(TimeSpend[[#This Row],[Personnel number]]&lt;&gt;"",TimeSpend[[#This Row],[Date]]&lt;&gt;""),TimeSpend[[#This Row],[Location]],"")</f>
        <v>Office</v>
      </c>
      <c r="K63">
        <f>IF(AND(TimeSpend[[#This Row],[Personnel number]]&lt;&gt;"",TimeSpend[[#This Row],[Date]]&lt;&gt;""),TimeSpend[[#This Row],[Task]],"")</f>
        <v>0</v>
      </c>
      <c r="L63" t="str">
        <f>IF(AND(TimeSpend[[#This Row],[Personnel number]]&lt;&gt;"",TimeSpend[[#This Row],[Date]]&lt;&gt;""),Utilization!$J$2,"")</f>
        <v>10/2024</v>
      </c>
      <c r="M63" t="str">
        <f>IF(AND(TimeSpend[[#This Row],[Personnel number]]&lt;&gt;"",TimeSpend[[#This Row],[Date]]&lt;&gt;""),TimeSpend[[#This Row],[Employee Name]],"")</f>
        <v>Švenda Jan</v>
      </c>
      <c r="N63">
        <f t="shared" si="0"/>
        <v>62</v>
      </c>
      <c r="O63" t="str">
        <f t="shared" si="1"/>
        <v>10/2024-62</v>
      </c>
      <c r="P63" t="str">
        <f>IF(D63&lt;&gt;"",VLOOKUP(D63,Projects!B:C,2,0),"")</f>
        <v>INT</v>
      </c>
    </row>
    <row r="64" spans="1:16" x14ac:dyDescent="0.25">
      <c r="A64" t="str">
        <f>UPPER(IF(AND(TimeSpend[[#This Row],[Personnel number]]&lt;&gt;"",TimeSpend[[#This Row],[Date]]&lt;&gt;""),TimeSpend[[#This Row],[Personnel number]],""))</f>
        <v>CZ010183</v>
      </c>
      <c r="B64" s="85" t="str">
        <f>IF(AND(TimeSpend[[#This Row],[Personnel number]]&lt;&gt;"",TimeSpend[[#This Row],[Date]]&lt;&gt;""),TEXT(TimeSpend[[#This Row],[Date]],"[$-409]yyyyMMdd"),"")</f>
        <v>yyyy1001</v>
      </c>
      <c r="C64" s="33" t="str">
        <f>IF(AND(TimeSpend[[#This Row],[Personnel number]]&lt;&gt;"",TimeSpend[[#This Row],[Date]]&lt;&gt;""),SUBSTITUTE(TimeSpend[[#This Row],[Hours]],",","."),"")</f>
        <v>3</v>
      </c>
      <c r="D64" t="str">
        <f>IF(AND(TimeSpend[[#This Row],[Personnel number]]&lt;&gt;"",TimeSpend[[#This Row],[Date]]&lt;&gt;""),TimeSpend[[#This Row],[Network]],"")</f>
        <v>BPC_INT</v>
      </c>
      <c r="E64" t="str">
        <f>IF(AND(TimeSpend[[#This Row],[Personnel number]]&lt;&gt;"",TimeSpend[[#This Row],[Date]]&lt;&gt;""),TimeSpend[[#This Row],[Network Description]],"")</f>
        <v>Other Internal activities - BPC Brno</v>
      </c>
      <c r="F64" t="str">
        <f>IF(AND(TimeSpend[[#This Row],[Personnel number]]&lt;&gt;"",TimeSpend[[#This Row],[Date]]&lt;&gt;""),TimeSpend[[#This Row],[Activity]],"")</f>
        <v>Admin</v>
      </c>
      <c r="G64" t="str">
        <f>IF(AND(TimeSpend[[#This Row],[Personnel number]]&lt;&gt;"",TimeSpend[[#This Row],[Date]]&lt;&gt;""),TimeSpend[[#This Row],[Activity description]],"")</f>
        <v>BGE: knowledge transfer</v>
      </c>
      <c r="H64" s="36">
        <f>IF(AND(TimeSpend[[#This Row],[Personnel number]]&lt;&gt;"",TimeSpend[[#This Row],[Date]]&lt;&gt;""),TimeSpend[[#This Row],[Start Time]],"")</f>
        <v>0.5</v>
      </c>
      <c r="I64" s="36">
        <f>IF(AND(TimeSpend[[#This Row],[Personnel number]]&lt;&gt;"",TimeSpend[[#This Row],[Date]]&lt;&gt;""),TimeSpend[[#This Row],[End Time]],"")</f>
        <v>0.625</v>
      </c>
      <c r="J64" t="str">
        <f>IF(AND(TimeSpend[[#This Row],[Personnel number]]&lt;&gt;"",TimeSpend[[#This Row],[Date]]&lt;&gt;""),TimeSpend[[#This Row],[Location]],"")</f>
        <v>Office</v>
      </c>
      <c r="K64">
        <f>IF(AND(TimeSpend[[#This Row],[Personnel number]]&lt;&gt;"",TimeSpend[[#This Row],[Date]]&lt;&gt;""),TimeSpend[[#This Row],[Task]],"")</f>
        <v>0</v>
      </c>
      <c r="L64" t="str">
        <f>IF(AND(TimeSpend[[#This Row],[Personnel number]]&lt;&gt;"",TimeSpend[[#This Row],[Date]]&lt;&gt;""),Utilization!$J$2,"")</f>
        <v>10/2024</v>
      </c>
      <c r="M64" t="str">
        <f>IF(AND(TimeSpend[[#This Row],[Personnel number]]&lt;&gt;"",TimeSpend[[#This Row],[Date]]&lt;&gt;""),TimeSpend[[#This Row],[Employee Name]],"")</f>
        <v>Švenda Jan</v>
      </c>
      <c r="N64">
        <f t="shared" si="0"/>
        <v>63</v>
      </c>
      <c r="O64" t="str">
        <f t="shared" si="1"/>
        <v>10/2024-63</v>
      </c>
      <c r="P64" t="str">
        <f>IF(D64&lt;&gt;"",VLOOKUP(D64,Projects!B:C,2,0),"")</f>
        <v>INT</v>
      </c>
    </row>
    <row r="65" spans="1:16" x14ac:dyDescent="0.25">
      <c r="A65" t="str">
        <f>UPPER(IF(AND(TimeSpend[[#This Row],[Personnel number]]&lt;&gt;"",TimeSpend[[#This Row],[Date]]&lt;&gt;""),TimeSpend[[#This Row],[Personnel number]],""))</f>
        <v>CZ010183</v>
      </c>
      <c r="B65" s="85" t="str">
        <f>IF(AND(TimeSpend[[#This Row],[Personnel number]]&lt;&gt;"",TimeSpend[[#This Row],[Date]]&lt;&gt;""),TEXT(TimeSpend[[#This Row],[Date]],"[$-409]yyyyMMdd"),"")</f>
        <v>yyyy1001</v>
      </c>
      <c r="C65" s="33" t="str">
        <f>IF(AND(TimeSpend[[#This Row],[Personnel number]]&lt;&gt;"",TimeSpend[[#This Row],[Date]]&lt;&gt;""),SUBSTITUTE(TimeSpend[[#This Row],[Hours]],",","."),"")</f>
        <v>0.75</v>
      </c>
      <c r="D65">
        <f>IF(AND(TimeSpend[[#This Row],[Personnel number]]&lt;&gt;"",TimeSpend[[#This Row],[Date]]&lt;&gt;""),TimeSpend[[#This Row],[Network]],"")</f>
        <v>60000247</v>
      </c>
      <c r="E65" t="str">
        <f>IF(AND(TimeSpend[[#This Row],[Personnel number]]&lt;&gt;"",TimeSpend[[#This Row],[Date]]&lt;&gt;""),TimeSpend[[#This Row],[Network Description]],"")</f>
        <v>NUS3 Technical Upgrade (NUS Cloud)</v>
      </c>
      <c r="F65" t="str">
        <f>IF(AND(TimeSpend[[#This Row],[Personnel number]]&lt;&gt;"",TimeSpend[[#This Row],[Date]]&lt;&gt;""),TimeSpend[[#This Row],[Activity]],"")</f>
        <v>Consultancy</v>
      </c>
      <c r="G65" t="str">
        <f>IF(AND(TimeSpend[[#This Row],[Personnel number]]&lt;&gt;"",TimeSpend[[#This Row],[Date]]&lt;&gt;""),TimeSpend[[#This Row],[Activity description]],"")</f>
        <v>NUS CLOUD Print layouts</v>
      </c>
      <c r="H65" s="36">
        <f>IF(AND(TimeSpend[[#This Row],[Personnel number]]&lt;&gt;"",TimeSpend[[#This Row],[Date]]&lt;&gt;""),TimeSpend[[#This Row],[Start Time]],"")</f>
        <v>0.625</v>
      </c>
      <c r="I65" s="36">
        <f>IF(AND(TimeSpend[[#This Row],[Personnel number]]&lt;&gt;"",TimeSpend[[#This Row],[Date]]&lt;&gt;""),TimeSpend[[#This Row],[End Time]],"")</f>
        <v>0.65625</v>
      </c>
      <c r="J65" t="str">
        <f>IF(AND(TimeSpend[[#This Row],[Personnel number]]&lt;&gt;"",TimeSpend[[#This Row],[Date]]&lt;&gt;""),TimeSpend[[#This Row],[Location]],"")</f>
        <v>Office</v>
      </c>
      <c r="K65">
        <f>IF(AND(TimeSpend[[#This Row],[Personnel number]]&lt;&gt;"",TimeSpend[[#This Row],[Date]]&lt;&gt;""),TimeSpend[[#This Row],[Task]],"")</f>
        <v>0</v>
      </c>
      <c r="L65" t="str">
        <f>IF(AND(TimeSpend[[#This Row],[Personnel number]]&lt;&gt;"",TimeSpend[[#This Row],[Date]]&lt;&gt;""),Utilization!$J$2,"")</f>
        <v>10/2024</v>
      </c>
      <c r="M65" t="str">
        <f>IF(AND(TimeSpend[[#This Row],[Personnel number]]&lt;&gt;"",TimeSpend[[#This Row],[Date]]&lt;&gt;""),TimeSpend[[#This Row],[Employee Name]],"")</f>
        <v>Švenda Jan</v>
      </c>
      <c r="N65">
        <f t="shared" si="0"/>
        <v>64</v>
      </c>
      <c r="O65" t="str">
        <f t="shared" si="1"/>
        <v>10/2024-64</v>
      </c>
      <c r="P65" t="str">
        <f>IF(D65&lt;&gt;"",VLOOKUP(D65,Projects!B:C,2,0),"")</f>
        <v>PROJECT</v>
      </c>
    </row>
    <row r="66" spans="1:16" x14ac:dyDescent="0.25">
      <c r="A66" t="str">
        <f>UPPER(IF(AND(TimeSpend[[#This Row],[Personnel number]]&lt;&gt;"",TimeSpend[[#This Row],[Date]]&lt;&gt;""),TimeSpend[[#This Row],[Personnel number]],""))</f>
        <v>CZ100589</v>
      </c>
      <c r="B66" s="85" t="str">
        <f>IF(AND(TimeSpend[[#This Row],[Personnel number]]&lt;&gt;"",TimeSpend[[#This Row],[Date]]&lt;&gt;""),TEXT(TimeSpend[[#This Row],[Date]],"[$-409]yyyyMMdd"),"")</f>
        <v>yyyy1001</v>
      </c>
      <c r="C66" s="33" t="str">
        <f>IF(AND(TimeSpend[[#This Row],[Personnel number]]&lt;&gt;"",TimeSpend[[#This Row],[Date]]&lt;&gt;""),SUBSTITUTE(TimeSpend[[#This Row],[Hours]],",","."),"")</f>
        <v>2.25</v>
      </c>
      <c r="D66">
        <f>IF(AND(TimeSpend[[#This Row],[Personnel number]]&lt;&gt;"",TimeSpend[[#This Row],[Date]]&lt;&gt;""),TimeSpend[[#This Row],[Network]],"")</f>
        <v>60000247</v>
      </c>
      <c r="E66" t="str">
        <f>IF(AND(TimeSpend[[#This Row],[Personnel number]]&lt;&gt;"",TimeSpend[[#This Row],[Date]]&lt;&gt;""),TimeSpend[[#This Row],[Network Description]],"")</f>
        <v>NUS3 Technical Upgrade (NUS Cloud)</v>
      </c>
      <c r="F66" t="str">
        <f>IF(AND(TimeSpend[[#This Row],[Personnel number]]&lt;&gt;"",TimeSpend[[#This Row],[Date]]&lt;&gt;""),TimeSpend[[#This Row],[Activity]],"")</f>
        <v>Testing</v>
      </c>
      <c r="G66" t="str">
        <f>IF(AND(TimeSpend[[#This Row],[Personnel number]]&lt;&gt;"",TimeSpend[[#This Row],[Date]]&lt;&gt;""),TimeSpend[[#This Row],[Activity description]],"")</f>
        <v>Testing found issues from BBG FT in Core environment</v>
      </c>
      <c r="H66" s="36">
        <f>IF(AND(TimeSpend[[#This Row],[Personnel number]]&lt;&gt;"",TimeSpend[[#This Row],[Date]]&lt;&gt;""),TimeSpend[[#This Row],[Start Time]],"")</f>
        <v>0.34375</v>
      </c>
      <c r="I66" s="36">
        <f>IF(AND(TimeSpend[[#This Row],[Personnel number]]&lt;&gt;"",TimeSpend[[#This Row],[Date]]&lt;&gt;""),TimeSpend[[#This Row],[End Time]],"")</f>
        <v>0.4375</v>
      </c>
      <c r="J66" t="str">
        <f>IF(AND(TimeSpend[[#This Row],[Personnel number]]&lt;&gt;"",TimeSpend[[#This Row],[Date]]&lt;&gt;""),TimeSpend[[#This Row],[Location]],"")</f>
        <v>Office</v>
      </c>
      <c r="K66">
        <f>IF(AND(TimeSpend[[#This Row],[Personnel number]]&lt;&gt;"",TimeSpend[[#This Row],[Date]]&lt;&gt;""),TimeSpend[[#This Row],[Task]],"")</f>
        <v>0</v>
      </c>
      <c r="L66" t="str">
        <f>IF(AND(TimeSpend[[#This Row],[Personnel number]]&lt;&gt;"",TimeSpend[[#This Row],[Date]]&lt;&gt;""),Utilization!$J$2,"")</f>
        <v>10/2024</v>
      </c>
      <c r="M66" t="str">
        <f>IF(AND(TimeSpend[[#This Row],[Personnel number]]&lt;&gt;"",TimeSpend[[#This Row],[Date]]&lt;&gt;""),TimeSpend[[#This Row],[Employee Name]],"")</f>
        <v xml:space="preserve">Chladilová Gabriela </v>
      </c>
      <c r="N66">
        <f t="shared" ref="N66:N129" si="2">IF(A66&lt;&gt;"",ROW(A66)-1,"")</f>
        <v>65</v>
      </c>
      <c r="O66" t="str">
        <f t="shared" ref="O66:O129" si="3">IF(A66&lt;&gt;"",L66&amp;"-"&amp;N66,"")</f>
        <v>10/2024-65</v>
      </c>
      <c r="P66" t="str">
        <f>IF(D66&lt;&gt;"",VLOOKUP(D66,Projects!B:C,2,0),"")</f>
        <v>PROJECT</v>
      </c>
    </row>
    <row r="67" spans="1:16" x14ac:dyDescent="0.25">
      <c r="A67" t="str">
        <f>UPPER(IF(AND(TimeSpend[[#This Row],[Personnel number]]&lt;&gt;"",TimeSpend[[#This Row],[Date]]&lt;&gt;""),TimeSpend[[#This Row],[Personnel number]],""))</f>
        <v>CZ100589</v>
      </c>
      <c r="B67" s="85" t="str">
        <f>IF(AND(TimeSpend[[#This Row],[Personnel number]]&lt;&gt;"",TimeSpend[[#This Row],[Date]]&lt;&gt;""),TEXT(TimeSpend[[#This Row],[Date]],"[$-409]yyyyMMdd"),"")</f>
        <v>yyyy1001</v>
      </c>
      <c r="C67" s="33" t="str">
        <f>IF(AND(TimeSpend[[#This Row],[Personnel number]]&lt;&gt;"",TimeSpend[[#This Row],[Date]]&lt;&gt;""),SUBSTITUTE(TimeSpend[[#This Row],[Hours]],",","."),"")</f>
        <v>0.5</v>
      </c>
      <c r="D67" t="str">
        <f>IF(AND(TimeSpend[[#This Row],[Personnel number]]&lt;&gt;"",TimeSpend[[#This Row],[Date]]&lt;&gt;""),TimeSpend[[#This Row],[Network]],"")</f>
        <v>BPC_INT</v>
      </c>
      <c r="E67" t="str">
        <f>IF(AND(TimeSpend[[#This Row],[Personnel number]]&lt;&gt;"",TimeSpend[[#This Row],[Date]]&lt;&gt;""),TimeSpend[[#This Row],[Network Description]],"")</f>
        <v>Other Internal activities - BPC Brno</v>
      </c>
      <c r="F67" t="str">
        <f>IF(AND(TimeSpend[[#This Row],[Personnel number]]&lt;&gt;"",TimeSpend[[#This Row],[Date]]&lt;&gt;""),TimeSpend[[#This Row],[Activity]],"")</f>
        <v>Training</v>
      </c>
      <c r="G67" t="str">
        <f>IF(AND(TimeSpend[[#This Row],[Personnel number]]&lt;&gt;"",TimeSpend[[#This Row],[Date]]&lt;&gt;""),TimeSpend[[#This Row],[Activity description]],"")</f>
        <v>Study Frame contracts feature</v>
      </c>
      <c r="H67" s="36">
        <f>IF(AND(TimeSpend[[#This Row],[Personnel number]]&lt;&gt;"",TimeSpend[[#This Row],[Date]]&lt;&gt;""),TimeSpend[[#This Row],[Start Time]],"")</f>
        <v>0.4375</v>
      </c>
      <c r="I67" s="36">
        <f>IF(AND(TimeSpend[[#This Row],[Personnel number]]&lt;&gt;"",TimeSpend[[#This Row],[Date]]&lt;&gt;""),TimeSpend[[#This Row],[End Time]],"")</f>
        <v>0.45833333333333331</v>
      </c>
      <c r="J67" t="str">
        <f>IF(AND(TimeSpend[[#This Row],[Personnel number]]&lt;&gt;"",TimeSpend[[#This Row],[Date]]&lt;&gt;""),TimeSpend[[#This Row],[Location]],"")</f>
        <v>Office</v>
      </c>
      <c r="K67">
        <f>IF(AND(TimeSpend[[#This Row],[Personnel number]]&lt;&gt;"",TimeSpend[[#This Row],[Date]]&lt;&gt;""),TimeSpend[[#This Row],[Task]],"")</f>
        <v>0</v>
      </c>
      <c r="L67" t="str">
        <f>IF(AND(TimeSpend[[#This Row],[Personnel number]]&lt;&gt;"",TimeSpend[[#This Row],[Date]]&lt;&gt;""),Utilization!$J$2,"")</f>
        <v>10/2024</v>
      </c>
      <c r="M67" t="str">
        <f>IF(AND(TimeSpend[[#This Row],[Personnel number]]&lt;&gt;"",TimeSpend[[#This Row],[Date]]&lt;&gt;""),TimeSpend[[#This Row],[Employee Name]],"")</f>
        <v xml:space="preserve">Chladilová Gabriela </v>
      </c>
      <c r="N67">
        <f t="shared" si="2"/>
        <v>66</v>
      </c>
      <c r="O67" t="str">
        <f t="shared" si="3"/>
        <v>10/2024-66</v>
      </c>
      <c r="P67" t="str">
        <f>IF(D67&lt;&gt;"",VLOOKUP(D67,Projects!B:C,2,0),"")</f>
        <v>INT</v>
      </c>
    </row>
    <row r="68" spans="1:16" x14ac:dyDescent="0.25">
      <c r="A68" t="str">
        <f>UPPER(IF(AND(TimeSpend[[#This Row],[Personnel number]]&lt;&gt;"",TimeSpend[[#This Row],[Date]]&lt;&gt;""),TimeSpend[[#This Row],[Personnel number]],""))</f>
        <v>CZ100589</v>
      </c>
      <c r="B68" s="85" t="str">
        <f>IF(AND(TimeSpend[[#This Row],[Personnel number]]&lt;&gt;"",TimeSpend[[#This Row],[Date]]&lt;&gt;""),TEXT(TimeSpend[[#This Row],[Date]],"[$-409]yyyyMMdd"),"")</f>
        <v>yyyy1001</v>
      </c>
      <c r="C68" s="33" t="str">
        <f>IF(AND(TimeSpend[[#This Row],[Personnel number]]&lt;&gt;"",TimeSpend[[#This Row],[Date]]&lt;&gt;""),SUBSTITUTE(TimeSpend[[#This Row],[Hours]],",","."),"")</f>
        <v>1</v>
      </c>
      <c r="D68">
        <f>IF(AND(TimeSpend[[#This Row],[Personnel number]]&lt;&gt;"",TimeSpend[[#This Row],[Date]]&lt;&gt;""),TimeSpend[[#This Row],[Network]],"")</f>
        <v>60000430</v>
      </c>
      <c r="E68" t="str">
        <f>IF(AND(TimeSpend[[#This Row],[Personnel number]]&lt;&gt;"",TimeSpend[[#This Row],[Date]]&lt;&gt;""),TimeSpend[[#This Row],[Network Description]],"")</f>
        <v>BBG NUS Cloud Roll-out</v>
      </c>
      <c r="F68" t="str">
        <f>IF(AND(TimeSpend[[#This Row],[Personnel number]]&lt;&gt;"",TimeSpend[[#This Row],[Date]]&lt;&gt;""),TimeSpend[[#This Row],[Activity]],"")</f>
        <v>Consultancy</v>
      </c>
      <c r="G68" t="str">
        <f>IF(AND(TimeSpend[[#This Row],[Personnel number]]&lt;&gt;"",TimeSpend[[#This Row],[Date]]&lt;&gt;""),TimeSpend[[#This Row],[Activity description]],"")</f>
        <v xml:space="preserve">BBG prep for FT remaining AS and CBIs to consult with BBG </v>
      </c>
      <c r="H68" s="36">
        <f>IF(AND(TimeSpend[[#This Row],[Personnel number]]&lt;&gt;"",TimeSpend[[#This Row],[Date]]&lt;&gt;""),TimeSpend[[#This Row],[Start Time]],"")</f>
        <v>0.47916666666666669</v>
      </c>
      <c r="I68" s="36">
        <f>IF(AND(TimeSpend[[#This Row],[Personnel number]]&lt;&gt;"",TimeSpend[[#This Row],[Date]]&lt;&gt;""),TimeSpend[[#This Row],[End Time]],"")</f>
        <v>0.52083333333333337</v>
      </c>
      <c r="J68" t="str">
        <f>IF(AND(TimeSpend[[#This Row],[Personnel number]]&lt;&gt;"",TimeSpend[[#This Row],[Date]]&lt;&gt;""),TimeSpend[[#This Row],[Location]],"")</f>
        <v>Office</v>
      </c>
      <c r="K68">
        <f>IF(AND(TimeSpend[[#This Row],[Personnel number]]&lt;&gt;"",TimeSpend[[#This Row],[Date]]&lt;&gt;""),TimeSpend[[#This Row],[Task]],"")</f>
        <v>0</v>
      </c>
      <c r="L68" t="str">
        <f>IF(AND(TimeSpend[[#This Row],[Personnel number]]&lt;&gt;"",TimeSpend[[#This Row],[Date]]&lt;&gt;""),Utilization!$J$2,"")</f>
        <v>10/2024</v>
      </c>
      <c r="M68" t="str">
        <f>IF(AND(TimeSpend[[#This Row],[Personnel number]]&lt;&gt;"",TimeSpend[[#This Row],[Date]]&lt;&gt;""),TimeSpend[[#This Row],[Employee Name]],"")</f>
        <v xml:space="preserve">Chladilová Gabriela </v>
      </c>
      <c r="N68">
        <f t="shared" si="2"/>
        <v>67</v>
      </c>
      <c r="O68" t="str">
        <f t="shared" si="3"/>
        <v>10/2024-67</v>
      </c>
      <c r="P68" t="str">
        <f>IF(D68&lt;&gt;"",VLOOKUP(D68,Projects!B:C,2,0),"")</f>
        <v>PROJECT</v>
      </c>
    </row>
    <row r="69" spans="1:16" x14ac:dyDescent="0.25">
      <c r="A69" t="str">
        <f>UPPER(IF(AND(TimeSpend[[#This Row],[Personnel number]]&lt;&gt;"",TimeSpend[[#This Row],[Date]]&lt;&gt;""),TimeSpend[[#This Row],[Personnel number]],""))</f>
        <v>CZ100589</v>
      </c>
      <c r="B69" s="85" t="str">
        <f>IF(AND(TimeSpend[[#This Row],[Personnel number]]&lt;&gt;"",TimeSpend[[#This Row],[Date]]&lt;&gt;""),TEXT(TimeSpend[[#This Row],[Date]],"[$-409]yyyyMMdd"),"")</f>
        <v>yyyy1001</v>
      </c>
      <c r="C69" s="33" t="str">
        <f>IF(AND(TimeSpend[[#This Row],[Personnel number]]&lt;&gt;"",TimeSpend[[#This Row],[Date]]&lt;&gt;""),SUBSTITUTE(TimeSpend[[#This Row],[Hours]],",","."),"")</f>
        <v>2.5</v>
      </c>
      <c r="D69">
        <f>IF(AND(TimeSpend[[#This Row],[Personnel number]]&lt;&gt;"",TimeSpend[[#This Row],[Date]]&lt;&gt;""),TimeSpend[[#This Row],[Network]],"")</f>
        <v>60000247</v>
      </c>
      <c r="E69" t="str">
        <f>IF(AND(TimeSpend[[#This Row],[Personnel number]]&lt;&gt;"",TimeSpend[[#This Row],[Date]]&lt;&gt;""),TimeSpend[[#This Row],[Network Description]],"")</f>
        <v>NUS3 Technical Upgrade (NUS Cloud)</v>
      </c>
      <c r="F69" t="str">
        <f>IF(AND(TimeSpend[[#This Row],[Personnel number]]&lt;&gt;"",TimeSpend[[#This Row],[Date]]&lt;&gt;""),TimeSpend[[#This Row],[Activity]],"")</f>
        <v>Consultancy</v>
      </c>
      <c r="G69" t="str">
        <f>IF(AND(TimeSpend[[#This Row],[Personnel number]]&lt;&gt;"",TimeSpend[[#This Row],[Date]]&lt;&gt;""),TimeSpend[[#This Row],[Activity description]],"")</f>
        <v>Testing and creating PBIs from BBG FT Issues</v>
      </c>
      <c r="H69" s="36">
        <f>IF(AND(TimeSpend[[#This Row],[Personnel number]]&lt;&gt;"",TimeSpend[[#This Row],[Date]]&lt;&gt;""),TimeSpend[[#This Row],[Start Time]],"")</f>
        <v>0.52083333333333337</v>
      </c>
      <c r="I69" s="36">
        <f>IF(AND(TimeSpend[[#This Row],[Personnel number]]&lt;&gt;"",TimeSpend[[#This Row],[Date]]&lt;&gt;""),TimeSpend[[#This Row],[End Time]],"")</f>
        <v>0.625</v>
      </c>
      <c r="J69" t="str">
        <f>IF(AND(TimeSpend[[#This Row],[Personnel number]]&lt;&gt;"",TimeSpend[[#This Row],[Date]]&lt;&gt;""),TimeSpend[[#This Row],[Location]],"")</f>
        <v>Office</v>
      </c>
      <c r="K69">
        <f>IF(AND(TimeSpend[[#This Row],[Personnel number]]&lt;&gt;"",TimeSpend[[#This Row],[Date]]&lt;&gt;""),TimeSpend[[#This Row],[Task]],"")</f>
        <v>0</v>
      </c>
      <c r="L69" t="str">
        <f>IF(AND(TimeSpend[[#This Row],[Personnel number]]&lt;&gt;"",TimeSpend[[#This Row],[Date]]&lt;&gt;""),Utilization!$J$2,"")</f>
        <v>10/2024</v>
      </c>
      <c r="M69" t="str">
        <f>IF(AND(TimeSpend[[#This Row],[Personnel number]]&lt;&gt;"",TimeSpend[[#This Row],[Date]]&lt;&gt;""),TimeSpend[[#This Row],[Employee Name]],"")</f>
        <v xml:space="preserve">Chladilová Gabriela </v>
      </c>
      <c r="N69">
        <f t="shared" si="2"/>
        <v>68</v>
      </c>
      <c r="O69" t="str">
        <f t="shared" si="3"/>
        <v>10/2024-68</v>
      </c>
      <c r="P69" t="str">
        <f>IF(D69&lt;&gt;"",VLOOKUP(D69,Projects!B:C,2,0),"")</f>
        <v>PROJECT</v>
      </c>
    </row>
    <row r="70" spans="1:16" x14ac:dyDescent="0.25">
      <c r="A70" t="str">
        <f>UPPER(IF(AND(TimeSpend[[#This Row],[Personnel number]]&lt;&gt;"",TimeSpend[[#This Row],[Date]]&lt;&gt;""),TimeSpend[[#This Row],[Personnel number]],""))</f>
        <v>CZ100589</v>
      </c>
      <c r="B70" s="85" t="str">
        <f>IF(AND(TimeSpend[[#This Row],[Personnel number]]&lt;&gt;"",TimeSpend[[#This Row],[Date]]&lt;&gt;""),TEXT(TimeSpend[[#This Row],[Date]],"[$-409]yyyyMMdd"),"")</f>
        <v>yyyy1001</v>
      </c>
      <c r="C70" s="33" t="str">
        <f>IF(AND(TimeSpend[[#This Row],[Personnel number]]&lt;&gt;"",TimeSpend[[#This Row],[Date]]&lt;&gt;""),SUBSTITUTE(TimeSpend[[#This Row],[Hours]],",","."),"")</f>
        <v>0.75</v>
      </c>
      <c r="D70" t="str">
        <f>IF(AND(TimeSpend[[#This Row],[Personnel number]]&lt;&gt;"",TimeSpend[[#This Row],[Date]]&lt;&gt;""),TimeSpend[[#This Row],[Network]],"")</f>
        <v>BPC_INT</v>
      </c>
      <c r="E70" t="str">
        <f>IF(AND(TimeSpend[[#This Row],[Personnel number]]&lt;&gt;"",TimeSpend[[#This Row],[Date]]&lt;&gt;""),TimeSpend[[#This Row],[Network Description]],"")</f>
        <v>Other Internal activities - BPC Brno</v>
      </c>
      <c r="F70" t="str">
        <f>IF(AND(TimeSpend[[#This Row],[Personnel number]]&lt;&gt;"",TimeSpend[[#This Row],[Date]]&lt;&gt;""),TimeSpend[[#This Row],[Activity]],"")</f>
        <v>Admin</v>
      </c>
      <c r="G70" t="str">
        <f>IF(AND(TimeSpend[[#This Row],[Personnel number]]&lt;&gt;"",TimeSpend[[#This Row],[Date]]&lt;&gt;""),TimeSpend[[#This Row],[Activity description]],"")</f>
        <v>Global Employee Survey</v>
      </c>
      <c r="H70" s="36">
        <f>IF(AND(TimeSpend[[#This Row],[Personnel number]]&lt;&gt;"",TimeSpend[[#This Row],[Date]]&lt;&gt;""),TimeSpend[[#This Row],[Start Time]],"")</f>
        <v>0.625</v>
      </c>
      <c r="I70" s="36">
        <f>IF(AND(TimeSpend[[#This Row],[Personnel number]]&lt;&gt;"",TimeSpend[[#This Row],[Date]]&lt;&gt;""),TimeSpend[[#This Row],[End Time]],"")</f>
        <v>0.65625</v>
      </c>
      <c r="J70" t="str">
        <f>IF(AND(TimeSpend[[#This Row],[Personnel number]]&lt;&gt;"",TimeSpend[[#This Row],[Date]]&lt;&gt;""),TimeSpend[[#This Row],[Location]],"")</f>
        <v>Office</v>
      </c>
      <c r="K70">
        <f>IF(AND(TimeSpend[[#This Row],[Personnel number]]&lt;&gt;"",TimeSpend[[#This Row],[Date]]&lt;&gt;""),TimeSpend[[#This Row],[Task]],"")</f>
        <v>0</v>
      </c>
      <c r="L70" t="str">
        <f>IF(AND(TimeSpend[[#This Row],[Personnel number]]&lt;&gt;"",TimeSpend[[#This Row],[Date]]&lt;&gt;""),Utilization!$J$2,"")</f>
        <v>10/2024</v>
      </c>
      <c r="M70" t="str">
        <f>IF(AND(TimeSpend[[#This Row],[Personnel number]]&lt;&gt;"",TimeSpend[[#This Row],[Date]]&lt;&gt;""),TimeSpend[[#This Row],[Employee Name]],"")</f>
        <v xml:space="preserve">Chladilová Gabriela </v>
      </c>
      <c r="N70">
        <f t="shared" si="2"/>
        <v>69</v>
      </c>
      <c r="O70" t="str">
        <f t="shared" si="3"/>
        <v>10/2024-69</v>
      </c>
      <c r="P70" t="str">
        <f>IF(D70&lt;&gt;"",VLOOKUP(D70,Projects!B:C,2,0),"")</f>
        <v>INT</v>
      </c>
    </row>
    <row r="71" spans="1:16" x14ac:dyDescent="0.25">
      <c r="A71" t="str">
        <f>UPPER(IF(AND(TimeSpend[[#This Row],[Personnel number]]&lt;&gt;"",TimeSpend[[#This Row],[Date]]&lt;&gt;""),TimeSpend[[#This Row],[Personnel number]],""))</f>
        <v>CZ100589</v>
      </c>
      <c r="B71" s="85" t="str">
        <f>IF(AND(TimeSpend[[#This Row],[Personnel number]]&lt;&gt;"",TimeSpend[[#This Row],[Date]]&lt;&gt;""),TEXT(TimeSpend[[#This Row],[Date]],"[$-409]yyyyMMdd"),"")</f>
        <v>yyyy1001</v>
      </c>
      <c r="C71" s="33" t="str">
        <f>IF(AND(TimeSpend[[#This Row],[Personnel number]]&lt;&gt;"",TimeSpend[[#This Row],[Date]]&lt;&gt;""),SUBSTITUTE(TimeSpend[[#This Row],[Hours]],",","."),"")</f>
        <v>1.5</v>
      </c>
      <c r="D71">
        <f>IF(AND(TimeSpend[[#This Row],[Personnel number]]&lt;&gt;"",TimeSpend[[#This Row],[Date]]&lt;&gt;""),TimeSpend[[#This Row],[Network]],"")</f>
        <v>60000430</v>
      </c>
      <c r="E71" t="str">
        <f>IF(AND(TimeSpend[[#This Row],[Personnel number]]&lt;&gt;"",TimeSpend[[#This Row],[Date]]&lt;&gt;""),TimeSpend[[#This Row],[Network Description]],"")</f>
        <v>BBG NUS Cloud Roll-out</v>
      </c>
      <c r="F71" t="str">
        <f>IF(AND(TimeSpend[[#This Row],[Personnel number]]&lt;&gt;"",TimeSpend[[#This Row],[Date]]&lt;&gt;""),TimeSpend[[#This Row],[Activity]],"")</f>
        <v>Consultancy</v>
      </c>
      <c r="G71" t="str">
        <f>IF(AND(TimeSpend[[#This Row],[Personnel number]]&lt;&gt;"",TimeSpend[[#This Row],[Date]]&lt;&gt;""),TimeSpend[[#This Row],[Activity description]],"")</f>
        <v>BBG prep for FT</v>
      </c>
      <c r="H71" s="36">
        <f>IF(AND(TimeSpend[[#This Row],[Personnel number]]&lt;&gt;"",TimeSpend[[#This Row],[Date]]&lt;&gt;""),TimeSpend[[#This Row],[Start Time]],"")</f>
        <v>0.83333333333333337</v>
      </c>
      <c r="I71" s="36">
        <f>IF(AND(TimeSpend[[#This Row],[Personnel number]]&lt;&gt;"",TimeSpend[[#This Row],[Date]]&lt;&gt;""),TimeSpend[[#This Row],[End Time]],"")</f>
        <v>0.89583333333333337</v>
      </c>
      <c r="J71" t="str">
        <f>IF(AND(TimeSpend[[#This Row],[Personnel number]]&lt;&gt;"",TimeSpend[[#This Row],[Date]]&lt;&gt;""),TimeSpend[[#This Row],[Location]],"")</f>
        <v>Office</v>
      </c>
      <c r="K71">
        <f>IF(AND(TimeSpend[[#This Row],[Personnel number]]&lt;&gt;"",TimeSpend[[#This Row],[Date]]&lt;&gt;""),TimeSpend[[#This Row],[Task]],"")</f>
        <v>0</v>
      </c>
      <c r="L71" t="str">
        <f>IF(AND(TimeSpend[[#This Row],[Personnel number]]&lt;&gt;"",TimeSpend[[#This Row],[Date]]&lt;&gt;""),Utilization!$J$2,"")</f>
        <v>10/2024</v>
      </c>
      <c r="M71" t="str">
        <f>IF(AND(TimeSpend[[#This Row],[Personnel number]]&lt;&gt;"",TimeSpend[[#This Row],[Date]]&lt;&gt;""),TimeSpend[[#This Row],[Employee Name]],"")</f>
        <v xml:space="preserve">Chladilová Gabriela </v>
      </c>
      <c r="N71">
        <f t="shared" si="2"/>
        <v>70</v>
      </c>
      <c r="O71" t="str">
        <f t="shared" si="3"/>
        <v>10/2024-70</v>
      </c>
      <c r="P71" t="str">
        <f>IF(D71&lt;&gt;"",VLOOKUP(D71,Projects!B:C,2,0),"")</f>
        <v>PROJECT</v>
      </c>
    </row>
    <row r="72" spans="1:16" x14ac:dyDescent="0.25">
      <c r="A72" t="str">
        <f>UPPER(IF(AND(TimeSpend[[#This Row],[Personnel number]]&lt;&gt;"",TimeSpend[[#This Row],[Date]]&lt;&gt;""),TimeSpend[[#This Row],[Personnel number]],""))</f>
        <v>CZ010183</v>
      </c>
      <c r="B72" s="85" t="str">
        <f>IF(AND(TimeSpend[[#This Row],[Personnel number]]&lt;&gt;"",TimeSpend[[#This Row],[Date]]&lt;&gt;""),TEXT(TimeSpend[[#This Row],[Date]],"[$-409]yyyyMMdd"),"")</f>
        <v>yyyy1002</v>
      </c>
      <c r="C72" s="33" t="str">
        <f>IF(AND(TimeSpend[[#This Row],[Personnel number]]&lt;&gt;"",TimeSpend[[#This Row],[Date]]&lt;&gt;""),SUBSTITUTE(TimeSpend[[#This Row],[Hours]],",","."),"")</f>
        <v>1.5</v>
      </c>
      <c r="D72" t="str">
        <f>IF(AND(TimeSpend[[#This Row],[Personnel number]]&lt;&gt;"",TimeSpend[[#This Row],[Date]]&lt;&gt;""),TimeSpend[[#This Row],[Network]],"")</f>
        <v>BPC_INT</v>
      </c>
      <c r="E72" t="str">
        <f>IF(AND(TimeSpend[[#This Row],[Personnel number]]&lt;&gt;"",TimeSpend[[#This Row],[Date]]&lt;&gt;""),TimeSpend[[#This Row],[Network Description]],"")</f>
        <v>Other Internal activities - BPC Brno</v>
      </c>
      <c r="F72" t="str">
        <f>IF(AND(TimeSpend[[#This Row],[Personnel number]]&lt;&gt;"",TimeSpend[[#This Row],[Date]]&lt;&gt;""),TimeSpend[[#This Row],[Activity]],"")</f>
        <v>Admin</v>
      </c>
      <c r="G72" t="str">
        <f>IF(AND(TimeSpend[[#This Row],[Personnel number]]&lt;&gt;"",TimeSpend[[#This Row],[Date]]&lt;&gt;""),TimeSpend[[#This Row],[Activity description]],"")</f>
        <v>Administration</v>
      </c>
      <c r="H72" s="36">
        <f>IF(AND(TimeSpend[[#This Row],[Personnel number]]&lt;&gt;"",TimeSpend[[#This Row],[Date]]&lt;&gt;""),TimeSpend[[#This Row],[Start Time]],"")</f>
        <v>0.27083333333333331</v>
      </c>
      <c r="I72" s="36">
        <f>IF(AND(TimeSpend[[#This Row],[Personnel number]]&lt;&gt;"",TimeSpend[[#This Row],[Date]]&lt;&gt;""),TimeSpend[[#This Row],[End Time]],"")</f>
        <v>0.33333333333333331</v>
      </c>
      <c r="J72" t="str">
        <f>IF(AND(TimeSpend[[#This Row],[Personnel number]]&lt;&gt;"",TimeSpend[[#This Row],[Date]]&lt;&gt;""),TimeSpend[[#This Row],[Location]],"")</f>
        <v>Office</v>
      </c>
      <c r="K72">
        <f>IF(AND(TimeSpend[[#This Row],[Personnel number]]&lt;&gt;"",TimeSpend[[#This Row],[Date]]&lt;&gt;""),TimeSpend[[#This Row],[Task]],"")</f>
        <v>0</v>
      </c>
      <c r="L72" t="str">
        <f>IF(AND(TimeSpend[[#This Row],[Personnel number]]&lt;&gt;"",TimeSpend[[#This Row],[Date]]&lt;&gt;""),Utilization!$J$2,"")</f>
        <v>10/2024</v>
      </c>
      <c r="M72" t="str">
        <f>IF(AND(TimeSpend[[#This Row],[Personnel number]]&lt;&gt;"",TimeSpend[[#This Row],[Date]]&lt;&gt;""),TimeSpend[[#This Row],[Employee Name]],"")</f>
        <v>Švenda Jan</v>
      </c>
      <c r="N72">
        <f t="shared" si="2"/>
        <v>71</v>
      </c>
      <c r="O72" t="str">
        <f t="shared" si="3"/>
        <v>10/2024-71</v>
      </c>
      <c r="P72" t="str">
        <f>IF(D72&lt;&gt;"",VLOOKUP(D72,Projects!B:C,2,0),"")</f>
        <v>INT</v>
      </c>
    </row>
    <row r="73" spans="1:16" x14ac:dyDescent="0.25">
      <c r="A73" t="str">
        <f>UPPER(IF(AND(TimeSpend[[#This Row],[Personnel number]]&lt;&gt;"",TimeSpend[[#This Row],[Date]]&lt;&gt;""),TimeSpend[[#This Row],[Personnel number]],""))</f>
        <v>CZ010183</v>
      </c>
      <c r="B73" s="85" t="str">
        <f>IF(AND(TimeSpend[[#This Row],[Personnel number]]&lt;&gt;"",TimeSpend[[#This Row],[Date]]&lt;&gt;""),TEXT(TimeSpend[[#This Row],[Date]],"[$-409]yyyyMMdd"),"")</f>
        <v>yyyy1002</v>
      </c>
      <c r="C73" s="33" t="str">
        <f>IF(AND(TimeSpend[[#This Row],[Personnel number]]&lt;&gt;"",TimeSpend[[#This Row],[Date]]&lt;&gt;""),SUBSTITUTE(TimeSpend[[#This Row],[Hours]],",","."),"")</f>
        <v>3</v>
      </c>
      <c r="D73" t="str">
        <f>IF(AND(TimeSpend[[#This Row],[Personnel number]]&lt;&gt;"",TimeSpend[[#This Row],[Date]]&lt;&gt;""),TimeSpend[[#This Row],[Network]],"")</f>
        <v>BPC_INT</v>
      </c>
      <c r="E73" t="str">
        <f>IF(AND(TimeSpend[[#This Row],[Personnel number]]&lt;&gt;"",TimeSpend[[#This Row],[Date]]&lt;&gt;""),TimeSpend[[#This Row],[Network Description]],"")</f>
        <v>Other Internal activities - BPC Brno</v>
      </c>
      <c r="F73" t="str">
        <f>IF(AND(TimeSpend[[#This Row],[Personnel number]]&lt;&gt;"",TimeSpend[[#This Row],[Date]]&lt;&gt;""),TimeSpend[[#This Row],[Activity]],"")</f>
        <v>Consultancy</v>
      </c>
      <c r="G73" t="str">
        <f>IF(AND(TimeSpend[[#This Row],[Personnel number]]&lt;&gt;"",TimeSpend[[#This Row],[Date]]&lt;&gt;""),TimeSpend[[#This Row],[Activity description]],"")</f>
        <v>BGE NUS Cloud project - preparation</v>
      </c>
      <c r="H73" s="36">
        <f>IF(AND(TimeSpend[[#This Row],[Personnel number]]&lt;&gt;"",TimeSpend[[#This Row],[Date]]&lt;&gt;""),TimeSpend[[#This Row],[Start Time]],"")</f>
        <v>0.33333333333333331</v>
      </c>
      <c r="I73" s="36">
        <f>IF(AND(TimeSpend[[#This Row],[Personnel number]]&lt;&gt;"",TimeSpend[[#This Row],[Date]]&lt;&gt;""),TimeSpend[[#This Row],[End Time]],"")</f>
        <v>0.45833333333333331</v>
      </c>
      <c r="J73" t="str">
        <f>IF(AND(TimeSpend[[#This Row],[Personnel number]]&lt;&gt;"",TimeSpend[[#This Row],[Date]]&lt;&gt;""),TimeSpend[[#This Row],[Location]],"")</f>
        <v>Office</v>
      </c>
      <c r="K73">
        <f>IF(AND(TimeSpend[[#This Row],[Personnel number]]&lt;&gt;"",TimeSpend[[#This Row],[Date]]&lt;&gt;""),TimeSpend[[#This Row],[Task]],"")</f>
        <v>0</v>
      </c>
      <c r="L73" t="str">
        <f>IF(AND(TimeSpend[[#This Row],[Personnel number]]&lt;&gt;"",TimeSpend[[#This Row],[Date]]&lt;&gt;""),Utilization!$J$2,"")</f>
        <v>10/2024</v>
      </c>
      <c r="M73" t="str">
        <f>IF(AND(TimeSpend[[#This Row],[Personnel number]]&lt;&gt;"",TimeSpend[[#This Row],[Date]]&lt;&gt;""),TimeSpend[[#This Row],[Employee Name]],"")</f>
        <v>Švenda Jan</v>
      </c>
      <c r="N73">
        <f t="shared" si="2"/>
        <v>72</v>
      </c>
      <c r="O73" t="str">
        <f t="shared" si="3"/>
        <v>10/2024-72</v>
      </c>
      <c r="P73" t="str">
        <f>IF(D73&lt;&gt;"",VLOOKUP(D73,Projects!B:C,2,0),"")</f>
        <v>INT</v>
      </c>
    </row>
    <row r="74" spans="1:16" x14ac:dyDescent="0.25">
      <c r="A74" t="str">
        <f>UPPER(IF(AND(TimeSpend[[#This Row],[Personnel number]]&lt;&gt;"",TimeSpend[[#This Row],[Date]]&lt;&gt;""),TimeSpend[[#This Row],[Personnel number]],""))</f>
        <v>CZ010183</v>
      </c>
      <c r="B74" s="85" t="str">
        <f>IF(AND(TimeSpend[[#This Row],[Personnel number]]&lt;&gt;"",TimeSpend[[#This Row],[Date]]&lt;&gt;""),TEXT(TimeSpend[[#This Row],[Date]],"[$-409]yyyyMMdd"),"")</f>
        <v>yyyy1002</v>
      </c>
      <c r="C74" s="33" t="str">
        <f>IF(AND(TimeSpend[[#This Row],[Personnel number]]&lt;&gt;"",TimeSpend[[#This Row],[Date]]&lt;&gt;""),SUBSTITUTE(TimeSpend[[#This Row],[Hours]],",","."),"")</f>
        <v>0.5</v>
      </c>
      <c r="D74" t="str">
        <f>IF(AND(TimeSpend[[#This Row],[Personnel number]]&lt;&gt;"",TimeSpend[[#This Row],[Date]]&lt;&gt;""),TimeSpend[[#This Row],[Network]],"")</f>
        <v>BPC_INT</v>
      </c>
      <c r="E74" t="str">
        <f>IF(AND(TimeSpend[[#This Row],[Personnel number]]&lt;&gt;"",TimeSpend[[#This Row],[Date]]&lt;&gt;""),TimeSpend[[#This Row],[Network Description]],"")</f>
        <v>Other Internal activities - BPC Brno</v>
      </c>
      <c r="F74" t="str">
        <f>IF(AND(TimeSpend[[#This Row],[Personnel number]]&lt;&gt;"",TimeSpend[[#This Row],[Date]]&lt;&gt;""),TimeSpend[[#This Row],[Activity]],"")</f>
        <v>Admin</v>
      </c>
      <c r="G74" t="str">
        <f>IF(AND(TimeSpend[[#This Row],[Personnel number]]&lt;&gt;"",TimeSpend[[#This Row],[Date]]&lt;&gt;""),TimeSpend[[#This Row],[Activity description]],"")</f>
        <v>Administration</v>
      </c>
      <c r="H74" s="36">
        <f>IF(AND(TimeSpend[[#This Row],[Personnel number]]&lt;&gt;"",TimeSpend[[#This Row],[Date]]&lt;&gt;""),TimeSpend[[#This Row],[Start Time]],"")</f>
        <v>0.47916666666666669</v>
      </c>
      <c r="I74" s="36">
        <f>IF(AND(TimeSpend[[#This Row],[Personnel number]]&lt;&gt;"",TimeSpend[[#This Row],[Date]]&lt;&gt;""),TimeSpend[[#This Row],[End Time]],"")</f>
        <v>0.5</v>
      </c>
      <c r="J74" t="str">
        <f>IF(AND(TimeSpend[[#This Row],[Personnel number]]&lt;&gt;"",TimeSpend[[#This Row],[Date]]&lt;&gt;""),TimeSpend[[#This Row],[Location]],"")</f>
        <v>Office</v>
      </c>
      <c r="K74">
        <f>IF(AND(TimeSpend[[#This Row],[Personnel number]]&lt;&gt;"",TimeSpend[[#This Row],[Date]]&lt;&gt;""),TimeSpend[[#This Row],[Task]],"")</f>
        <v>0</v>
      </c>
      <c r="L74" t="str">
        <f>IF(AND(TimeSpend[[#This Row],[Personnel number]]&lt;&gt;"",TimeSpend[[#This Row],[Date]]&lt;&gt;""),Utilization!$J$2,"")</f>
        <v>10/2024</v>
      </c>
      <c r="M74" t="str">
        <f>IF(AND(TimeSpend[[#This Row],[Personnel number]]&lt;&gt;"",TimeSpend[[#This Row],[Date]]&lt;&gt;""),TimeSpend[[#This Row],[Employee Name]],"")</f>
        <v>Švenda Jan</v>
      </c>
      <c r="N74">
        <f t="shared" si="2"/>
        <v>73</v>
      </c>
      <c r="O74" t="str">
        <f t="shared" si="3"/>
        <v>10/2024-73</v>
      </c>
      <c r="P74" t="str">
        <f>IF(D74&lt;&gt;"",VLOOKUP(D74,Projects!B:C,2,0),"")</f>
        <v>INT</v>
      </c>
    </row>
    <row r="75" spans="1:16" x14ac:dyDescent="0.25">
      <c r="A75" t="str">
        <f>UPPER(IF(AND(TimeSpend[[#This Row],[Personnel number]]&lt;&gt;"",TimeSpend[[#This Row],[Date]]&lt;&gt;""),TimeSpend[[#This Row],[Personnel number]],""))</f>
        <v>CZ010183</v>
      </c>
      <c r="B75" s="85" t="str">
        <f>IF(AND(TimeSpend[[#This Row],[Personnel number]]&lt;&gt;"",TimeSpend[[#This Row],[Date]]&lt;&gt;""),TEXT(TimeSpend[[#This Row],[Date]],"[$-409]yyyyMMdd"),"")</f>
        <v>yyyy1002</v>
      </c>
      <c r="C75" s="33" t="str">
        <f>IF(AND(TimeSpend[[#This Row],[Personnel number]]&lt;&gt;"",TimeSpend[[#This Row],[Date]]&lt;&gt;""),SUBSTITUTE(TimeSpend[[#This Row],[Hours]],",","."),"")</f>
        <v>1.5</v>
      </c>
      <c r="D75" t="str">
        <f>IF(AND(TimeSpend[[#This Row],[Personnel number]]&lt;&gt;"",TimeSpend[[#This Row],[Date]]&lt;&gt;""),TimeSpend[[#This Row],[Network]],"")</f>
        <v>BPC_INC</v>
      </c>
      <c r="E75" t="str">
        <f>IF(AND(TimeSpend[[#This Row],[Personnel number]]&lt;&gt;"",TimeSpend[[#This Row],[Date]]&lt;&gt;""),TimeSpend[[#This Row],[Network Description]],"")</f>
        <v>Incident handling / support - BPC Brno</v>
      </c>
      <c r="F75" t="str">
        <f>IF(AND(TimeSpend[[#This Row],[Personnel number]]&lt;&gt;"",TimeSpend[[#This Row],[Date]]&lt;&gt;""),TimeSpend[[#This Row],[Activity]],"")</f>
        <v>Testing</v>
      </c>
      <c r="G75" t="str">
        <f>IF(AND(TimeSpend[[#This Row],[Personnel number]]&lt;&gt;"",TimeSpend[[#This Row],[Date]]&lt;&gt;""),TimeSpend[[#This Row],[Activity description]],"")</f>
        <v>INC0363621 - BHR Wrong Ledger Entries in he Service Ledger Entry</v>
      </c>
      <c r="H75" s="36">
        <f>IF(AND(TimeSpend[[#This Row],[Personnel number]]&lt;&gt;"",TimeSpend[[#This Row],[Date]]&lt;&gt;""),TimeSpend[[#This Row],[Start Time]],"")</f>
        <v>0.5</v>
      </c>
      <c r="I75" s="36">
        <f>IF(AND(TimeSpend[[#This Row],[Personnel number]]&lt;&gt;"",TimeSpend[[#This Row],[Date]]&lt;&gt;""),TimeSpend[[#This Row],[End Time]],"")</f>
        <v>0.5625</v>
      </c>
      <c r="J75" t="str">
        <f>IF(AND(TimeSpend[[#This Row],[Personnel number]]&lt;&gt;"",TimeSpend[[#This Row],[Date]]&lt;&gt;""),TimeSpend[[#This Row],[Location]],"")</f>
        <v>Office</v>
      </c>
      <c r="K75">
        <f>IF(AND(TimeSpend[[#This Row],[Personnel number]]&lt;&gt;"",TimeSpend[[#This Row],[Date]]&lt;&gt;""),TimeSpend[[#This Row],[Task]],"")</f>
        <v>0</v>
      </c>
      <c r="L75" t="str">
        <f>IF(AND(TimeSpend[[#This Row],[Personnel number]]&lt;&gt;"",TimeSpend[[#This Row],[Date]]&lt;&gt;""),Utilization!$J$2,"")</f>
        <v>10/2024</v>
      </c>
      <c r="M75" t="str">
        <f>IF(AND(TimeSpend[[#This Row],[Personnel number]]&lt;&gt;"",TimeSpend[[#This Row],[Date]]&lt;&gt;""),TimeSpend[[#This Row],[Employee Name]],"")</f>
        <v>Švenda Jan</v>
      </c>
      <c r="N75">
        <f t="shared" si="2"/>
        <v>74</v>
      </c>
      <c r="O75" t="str">
        <f t="shared" si="3"/>
        <v>10/2024-74</v>
      </c>
      <c r="P75" t="str">
        <f>IF(D75&lt;&gt;"",VLOOKUP(D75,Projects!B:C,2,0),"")</f>
        <v>INC</v>
      </c>
    </row>
    <row r="76" spans="1:16" x14ac:dyDescent="0.25">
      <c r="A76" t="str">
        <f>UPPER(IF(AND(TimeSpend[[#This Row],[Personnel number]]&lt;&gt;"",TimeSpend[[#This Row],[Date]]&lt;&gt;""),TimeSpend[[#This Row],[Personnel number]],""))</f>
        <v>CZ010183</v>
      </c>
      <c r="B76" s="85" t="str">
        <f>IF(AND(TimeSpend[[#This Row],[Personnel number]]&lt;&gt;"",TimeSpend[[#This Row],[Date]]&lt;&gt;""),TEXT(TimeSpend[[#This Row],[Date]],"[$-409]yyyyMMdd"),"")</f>
        <v>yyyy1002</v>
      </c>
      <c r="C76" s="33" t="str">
        <f>IF(AND(TimeSpend[[#This Row],[Personnel number]]&lt;&gt;"",TimeSpend[[#This Row],[Date]]&lt;&gt;""),SUBSTITUTE(TimeSpend[[#This Row],[Hours]],",","."),"")</f>
        <v>0.5</v>
      </c>
      <c r="D76" t="str">
        <f>IF(AND(TimeSpend[[#This Row],[Personnel number]]&lt;&gt;"",TimeSpend[[#This Row],[Date]]&lt;&gt;""),TimeSpend[[#This Row],[Network]],"")</f>
        <v>BPC_INT</v>
      </c>
      <c r="E76" t="str">
        <f>IF(AND(TimeSpend[[#This Row],[Personnel number]]&lt;&gt;"",TimeSpend[[#This Row],[Date]]&lt;&gt;""),TimeSpend[[#This Row],[Network Description]],"")</f>
        <v>Other Internal activities - BPC Brno</v>
      </c>
      <c r="F76" t="str">
        <f>IF(AND(TimeSpend[[#This Row],[Personnel number]]&lt;&gt;"",TimeSpend[[#This Row],[Date]]&lt;&gt;""),TimeSpend[[#This Row],[Activity]],"")</f>
        <v>Consultancy</v>
      </c>
      <c r="G76" t="str">
        <f>IF(AND(TimeSpend[[#This Row],[Personnel number]]&lt;&gt;"",TimeSpend[[#This Row],[Date]]&lt;&gt;""),TimeSpend[[#This Row],[Activity description]],"")</f>
        <v>BSL/BHR Access rights</v>
      </c>
      <c r="H76" s="36">
        <f>IF(AND(TimeSpend[[#This Row],[Personnel number]]&lt;&gt;"",TimeSpend[[#This Row],[Date]]&lt;&gt;""),TimeSpend[[#This Row],[Start Time]],"")</f>
        <v>0.5625</v>
      </c>
      <c r="I76" s="36">
        <f>IF(AND(TimeSpend[[#This Row],[Personnel number]]&lt;&gt;"",TimeSpend[[#This Row],[Date]]&lt;&gt;""),TimeSpend[[#This Row],[End Time]],"")</f>
        <v>0.58333333333333337</v>
      </c>
      <c r="J76" t="str">
        <f>IF(AND(TimeSpend[[#This Row],[Personnel number]]&lt;&gt;"",TimeSpend[[#This Row],[Date]]&lt;&gt;""),TimeSpend[[#This Row],[Location]],"")</f>
        <v>Office</v>
      </c>
      <c r="K76">
        <f>IF(AND(TimeSpend[[#This Row],[Personnel number]]&lt;&gt;"",TimeSpend[[#This Row],[Date]]&lt;&gt;""),TimeSpend[[#This Row],[Task]],"")</f>
        <v>0</v>
      </c>
      <c r="L76" t="str">
        <f>IF(AND(TimeSpend[[#This Row],[Personnel number]]&lt;&gt;"",TimeSpend[[#This Row],[Date]]&lt;&gt;""),Utilization!$J$2,"")</f>
        <v>10/2024</v>
      </c>
      <c r="M76" t="str">
        <f>IF(AND(TimeSpend[[#This Row],[Personnel number]]&lt;&gt;"",TimeSpend[[#This Row],[Date]]&lt;&gt;""),TimeSpend[[#This Row],[Employee Name]],"")</f>
        <v>Švenda Jan</v>
      </c>
      <c r="N76">
        <f t="shared" si="2"/>
        <v>75</v>
      </c>
      <c r="O76" t="str">
        <f t="shared" si="3"/>
        <v>10/2024-75</v>
      </c>
      <c r="P76" t="str">
        <f>IF(D76&lt;&gt;"",VLOOKUP(D76,Projects!B:C,2,0),"")</f>
        <v>INT</v>
      </c>
    </row>
    <row r="77" spans="1:16" x14ac:dyDescent="0.25">
      <c r="A77" t="str">
        <f>UPPER(IF(AND(TimeSpend[[#This Row],[Personnel number]]&lt;&gt;"",TimeSpend[[#This Row],[Date]]&lt;&gt;""),TimeSpend[[#This Row],[Personnel number]],""))</f>
        <v>CZ010183</v>
      </c>
      <c r="B77" s="85" t="str">
        <f>IF(AND(TimeSpend[[#This Row],[Personnel number]]&lt;&gt;"",TimeSpend[[#This Row],[Date]]&lt;&gt;""),TEXT(TimeSpend[[#This Row],[Date]],"[$-409]yyyyMMdd"),"")</f>
        <v>yyyy1002</v>
      </c>
      <c r="C77" s="33" t="str">
        <f>IF(AND(TimeSpend[[#This Row],[Personnel number]]&lt;&gt;"",TimeSpend[[#This Row],[Date]]&lt;&gt;""),SUBSTITUTE(TimeSpend[[#This Row],[Hours]],",","."),"")</f>
        <v>1</v>
      </c>
      <c r="D77">
        <f>IF(AND(TimeSpend[[#This Row],[Personnel number]]&lt;&gt;"",TimeSpend[[#This Row],[Date]]&lt;&gt;""),TimeSpend[[#This Row],[Network]],"")</f>
        <v>60000389</v>
      </c>
      <c r="E77" t="str">
        <f>IF(AND(TimeSpend[[#This Row],[Personnel number]]&lt;&gt;"",TimeSpend[[#This Row],[Date]]&lt;&gt;""),TimeSpend[[#This Row],[Network Description]],"")</f>
        <v>BRO NUS Cloud Pilot</v>
      </c>
      <c r="F77" t="str">
        <f>IF(AND(TimeSpend[[#This Row],[Personnel number]]&lt;&gt;"",TimeSpend[[#This Row],[Date]]&lt;&gt;""),TimeSpend[[#This Row],[Activity]],"")</f>
        <v>Consultancy</v>
      </c>
      <c r="G77" t="str">
        <f>IF(AND(TimeSpend[[#This Row],[Personnel number]]&lt;&gt;"",TimeSpend[[#This Row],[Date]]&lt;&gt;""),TimeSpend[[#This Row],[Activity description]],"")</f>
        <v>Reminders layout printed/email body</v>
      </c>
      <c r="H77" s="36">
        <f>IF(AND(TimeSpend[[#This Row],[Personnel number]]&lt;&gt;"",TimeSpend[[#This Row],[Date]]&lt;&gt;""),TimeSpend[[#This Row],[Start Time]],"")</f>
        <v>0.58333333333333337</v>
      </c>
      <c r="I77" s="36">
        <f>IF(AND(TimeSpend[[#This Row],[Personnel number]]&lt;&gt;"",TimeSpend[[#This Row],[Date]]&lt;&gt;""),TimeSpend[[#This Row],[End Time]],"")</f>
        <v>0.625</v>
      </c>
      <c r="J77" t="str">
        <f>IF(AND(TimeSpend[[#This Row],[Personnel number]]&lt;&gt;"",TimeSpend[[#This Row],[Date]]&lt;&gt;""),TimeSpend[[#This Row],[Location]],"")</f>
        <v>Office</v>
      </c>
      <c r="K77">
        <f>IF(AND(TimeSpend[[#This Row],[Personnel number]]&lt;&gt;"",TimeSpend[[#This Row],[Date]]&lt;&gt;""),TimeSpend[[#This Row],[Task]],"")</f>
        <v>0</v>
      </c>
      <c r="L77" t="str">
        <f>IF(AND(TimeSpend[[#This Row],[Personnel number]]&lt;&gt;"",TimeSpend[[#This Row],[Date]]&lt;&gt;""),Utilization!$J$2,"")</f>
        <v>10/2024</v>
      </c>
      <c r="M77" t="str">
        <f>IF(AND(TimeSpend[[#This Row],[Personnel number]]&lt;&gt;"",TimeSpend[[#This Row],[Date]]&lt;&gt;""),TimeSpend[[#This Row],[Employee Name]],"")</f>
        <v>Švenda Jan</v>
      </c>
      <c r="N77">
        <f t="shared" si="2"/>
        <v>76</v>
      </c>
      <c r="O77" t="str">
        <f t="shared" si="3"/>
        <v>10/2024-76</v>
      </c>
      <c r="P77" t="str">
        <f>IF(D77&lt;&gt;"",VLOOKUP(D77,Projects!B:C,2,0),"")</f>
        <v>PROJECT</v>
      </c>
    </row>
    <row r="78" spans="1:16" x14ac:dyDescent="0.25">
      <c r="A78" t="str">
        <f>UPPER(IF(AND(TimeSpend[[#This Row],[Personnel number]]&lt;&gt;"",TimeSpend[[#This Row],[Date]]&lt;&gt;""),TimeSpend[[#This Row],[Personnel number]],""))</f>
        <v>CZ100589</v>
      </c>
      <c r="B78" s="85" t="str">
        <f>IF(AND(TimeSpend[[#This Row],[Personnel number]]&lt;&gt;"",TimeSpend[[#This Row],[Date]]&lt;&gt;""),TEXT(TimeSpend[[#This Row],[Date]],"[$-409]yyyyMMdd"),"")</f>
        <v>yyyy1002</v>
      </c>
      <c r="C78" s="33" t="str">
        <f>IF(AND(TimeSpend[[#This Row],[Personnel number]]&lt;&gt;"",TimeSpend[[#This Row],[Date]]&lt;&gt;""),SUBSTITUTE(TimeSpend[[#This Row],[Hours]],",","."),"")</f>
        <v>4.25</v>
      </c>
      <c r="D78">
        <f>IF(AND(TimeSpend[[#This Row],[Personnel number]]&lt;&gt;"",TimeSpend[[#This Row],[Date]]&lt;&gt;""),TimeSpend[[#This Row],[Network]],"")</f>
        <v>60000430</v>
      </c>
      <c r="E78" t="str">
        <f>IF(AND(TimeSpend[[#This Row],[Personnel number]]&lt;&gt;"",TimeSpend[[#This Row],[Date]]&lt;&gt;""),TimeSpend[[#This Row],[Network Description]],"")</f>
        <v>BBG NUS Cloud Roll-out</v>
      </c>
      <c r="F78" t="str">
        <f>IF(AND(TimeSpend[[#This Row],[Personnel number]]&lt;&gt;"",TimeSpend[[#This Row],[Date]]&lt;&gt;""),TimeSpend[[#This Row],[Activity]],"")</f>
        <v>Consultancy</v>
      </c>
      <c r="G78" t="str">
        <f>IF(AND(TimeSpend[[#This Row],[Personnel number]]&lt;&gt;"",TimeSpend[[#This Row],[Date]]&lt;&gt;""),TimeSpend[[#This Row],[Activity description]],"")</f>
        <v>BBG FT - remaining AS for Serv.Adm and Dimensions</v>
      </c>
      <c r="H78" s="36">
        <f>IF(AND(TimeSpend[[#This Row],[Personnel number]]&lt;&gt;"",TimeSpend[[#This Row],[Date]]&lt;&gt;""),TimeSpend[[#This Row],[Start Time]],"")</f>
        <v>0.32291666666666669</v>
      </c>
      <c r="I78" s="36">
        <f>IF(AND(TimeSpend[[#This Row],[Personnel number]]&lt;&gt;"",TimeSpend[[#This Row],[Date]]&lt;&gt;""),TimeSpend[[#This Row],[End Time]],"")</f>
        <v>0.5</v>
      </c>
      <c r="J78" t="str">
        <f>IF(AND(TimeSpend[[#This Row],[Personnel number]]&lt;&gt;"",TimeSpend[[#This Row],[Date]]&lt;&gt;""),TimeSpend[[#This Row],[Location]],"")</f>
        <v>Office</v>
      </c>
      <c r="K78">
        <f>IF(AND(TimeSpend[[#This Row],[Personnel number]]&lt;&gt;"",TimeSpend[[#This Row],[Date]]&lt;&gt;""),TimeSpend[[#This Row],[Task]],"")</f>
        <v>0</v>
      </c>
      <c r="L78" t="str">
        <f>IF(AND(TimeSpend[[#This Row],[Personnel number]]&lt;&gt;"",TimeSpend[[#This Row],[Date]]&lt;&gt;""),Utilization!$J$2,"")</f>
        <v>10/2024</v>
      </c>
      <c r="M78" t="str">
        <f>IF(AND(TimeSpend[[#This Row],[Personnel number]]&lt;&gt;"",TimeSpend[[#This Row],[Date]]&lt;&gt;""),TimeSpend[[#This Row],[Employee Name]],"")</f>
        <v xml:space="preserve">Chladilová Gabriela </v>
      </c>
      <c r="N78">
        <f t="shared" si="2"/>
        <v>77</v>
      </c>
      <c r="O78" t="str">
        <f t="shared" si="3"/>
        <v>10/2024-77</v>
      </c>
      <c r="P78" t="str">
        <f>IF(D78&lt;&gt;"",VLOOKUP(D78,Projects!B:C,2,0),"")</f>
        <v>PROJECT</v>
      </c>
    </row>
    <row r="79" spans="1:16" x14ac:dyDescent="0.25">
      <c r="A79" t="str">
        <f>UPPER(IF(AND(TimeSpend[[#This Row],[Personnel number]]&lt;&gt;"",TimeSpend[[#This Row],[Date]]&lt;&gt;""),TimeSpend[[#This Row],[Personnel number]],""))</f>
        <v>CZ100589</v>
      </c>
      <c r="B79" s="85" t="str">
        <f>IF(AND(TimeSpend[[#This Row],[Personnel number]]&lt;&gt;"",TimeSpend[[#This Row],[Date]]&lt;&gt;""),TEXT(TimeSpend[[#This Row],[Date]],"[$-409]yyyyMMdd"),"")</f>
        <v>yyyy1002</v>
      </c>
      <c r="C79" s="33" t="str">
        <f>IF(AND(TimeSpend[[#This Row],[Personnel number]]&lt;&gt;"",TimeSpend[[#This Row],[Date]]&lt;&gt;""),SUBSTITUTE(TimeSpend[[#This Row],[Hours]],",","."),"")</f>
        <v>2.5</v>
      </c>
      <c r="D79">
        <f>IF(AND(TimeSpend[[#This Row],[Personnel number]]&lt;&gt;"",TimeSpend[[#This Row],[Date]]&lt;&gt;""),TimeSpend[[#This Row],[Network]],"")</f>
        <v>60000430</v>
      </c>
      <c r="E79" t="str">
        <f>IF(AND(TimeSpend[[#This Row],[Personnel number]]&lt;&gt;"",TimeSpend[[#This Row],[Date]]&lt;&gt;""),TimeSpend[[#This Row],[Network Description]],"")</f>
        <v>BBG NUS Cloud Roll-out</v>
      </c>
      <c r="F79" t="str">
        <f>IF(AND(TimeSpend[[#This Row],[Personnel number]]&lt;&gt;"",TimeSpend[[#This Row],[Date]]&lt;&gt;""),TimeSpend[[#This Row],[Activity]],"")</f>
        <v>Consultancy</v>
      </c>
      <c r="G79" t="str">
        <f>IF(AND(TimeSpend[[#This Row],[Personnel number]]&lt;&gt;"",TimeSpend[[#This Row],[Date]]&lt;&gt;""),TimeSpend[[#This Row],[Activity description]],"")</f>
        <v>BBG IFRS differences in migrated data + BBG status meeting + issues</v>
      </c>
      <c r="H79" s="36">
        <f>IF(AND(TimeSpend[[#This Row],[Personnel number]]&lt;&gt;"",TimeSpend[[#This Row],[Date]]&lt;&gt;""),TimeSpend[[#This Row],[Start Time]],"")</f>
        <v>0.52083333333333337</v>
      </c>
      <c r="I79" s="36">
        <f>IF(AND(TimeSpend[[#This Row],[Personnel number]]&lt;&gt;"",TimeSpend[[#This Row],[Date]]&lt;&gt;""),TimeSpend[[#This Row],[End Time]],"")</f>
        <v>0.625</v>
      </c>
      <c r="J79" t="str">
        <f>IF(AND(TimeSpend[[#This Row],[Personnel number]]&lt;&gt;"",TimeSpend[[#This Row],[Date]]&lt;&gt;""),TimeSpend[[#This Row],[Location]],"")</f>
        <v>Office</v>
      </c>
      <c r="K79">
        <f>IF(AND(TimeSpend[[#This Row],[Personnel number]]&lt;&gt;"",TimeSpend[[#This Row],[Date]]&lt;&gt;""),TimeSpend[[#This Row],[Task]],"")</f>
        <v>0</v>
      </c>
      <c r="L79" t="str">
        <f>IF(AND(TimeSpend[[#This Row],[Personnel number]]&lt;&gt;"",TimeSpend[[#This Row],[Date]]&lt;&gt;""),Utilization!$J$2,"")</f>
        <v>10/2024</v>
      </c>
      <c r="M79" t="str">
        <f>IF(AND(TimeSpend[[#This Row],[Personnel number]]&lt;&gt;"",TimeSpend[[#This Row],[Date]]&lt;&gt;""),TimeSpend[[#This Row],[Employee Name]],"")</f>
        <v xml:space="preserve">Chladilová Gabriela </v>
      </c>
      <c r="N79">
        <f t="shared" si="2"/>
        <v>78</v>
      </c>
      <c r="O79" t="str">
        <f t="shared" si="3"/>
        <v>10/2024-78</v>
      </c>
      <c r="P79" t="str">
        <f>IF(D79&lt;&gt;"",VLOOKUP(D79,Projects!B:C,2,0),"")</f>
        <v>PROJECT</v>
      </c>
    </row>
    <row r="80" spans="1:16" x14ac:dyDescent="0.25">
      <c r="A80" t="str">
        <f>UPPER(IF(AND(TimeSpend[[#This Row],[Personnel number]]&lt;&gt;"",TimeSpend[[#This Row],[Date]]&lt;&gt;""),TimeSpend[[#This Row],[Personnel number]],""))</f>
        <v>CZ100589</v>
      </c>
      <c r="B80" s="85" t="str">
        <f>IF(AND(TimeSpend[[#This Row],[Personnel number]]&lt;&gt;"",TimeSpend[[#This Row],[Date]]&lt;&gt;""),TEXT(TimeSpend[[#This Row],[Date]],"[$-409]yyyyMMdd"),"")</f>
        <v>yyyy1002</v>
      </c>
      <c r="C80" s="33" t="str">
        <f>IF(AND(TimeSpend[[#This Row],[Personnel number]]&lt;&gt;"",TimeSpend[[#This Row],[Date]]&lt;&gt;""),SUBSTITUTE(TimeSpend[[#This Row],[Hours]],",","."),"")</f>
        <v>1.75</v>
      </c>
      <c r="D80">
        <f>IF(AND(TimeSpend[[#This Row],[Personnel number]]&lt;&gt;"",TimeSpend[[#This Row],[Date]]&lt;&gt;""),TimeSpend[[#This Row],[Network]],"")</f>
        <v>60000247</v>
      </c>
      <c r="E80" t="str">
        <f>IF(AND(TimeSpend[[#This Row],[Personnel number]]&lt;&gt;"",TimeSpend[[#This Row],[Date]]&lt;&gt;""),TimeSpend[[#This Row],[Network Description]],"")</f>
        <v>NUS3 Technical Upgrade (NUS Cloud)</v>
      </c>
      <c r="F80" t="str">
        <f>IF(AND(TimeSpend[[#This Row],[Personnel number]]&lt;&gt;"",TimeSpend[[#This Row],[Date]]&lt;&gt;""),TimeSpend[[#This Row],[Activity]],"")</f>
        <v>Testing</v>
      </c>
      <c r="G80" t="str">
        <f>IF(AND(TimeSpend[[#This Row],[Personnel number]]&lt;&gt;"",TimeSpend[[#This Row],[Date]]&lt;&gt;""),TimeSpend[[#This Row],[Activity description]],"")</f>
        <v xml:space="preserve">NUS Cloud PBI testing Enhanced dimension priority </v>
      </c>
      <c r="H80" s="36">
        <f>IF(AND(TimeSpend[[#This Row],[Personnel number]]&lt;&gt;"",TimeSpend[[#This Row],[Date]]&lt;&gt;""),TimeSpend[[#This Row],[Start Time]],"")</f>
        <v>0.625</v>
      </c>
      <c r="I80" s="36">
        <f>IF(AND(TimeSpend[[#This Row],[Personnel number]]&lt;&gt;"",TimeSpend[[#This Row],[Date]]&lt;&gt;""),TimeSpend[[#This Row],[End Time]],"")</f>
        <v>0.69791666666666663</v>
      </c>
      <c r="J80" t="str">
        <f>IF(AND(TimeSpend[[#This Row],[Personnel number]]&lt;&gt;"",TimeSpend[[#This Row],[Date]]&lt;&gt;""),TimeSpend[[#This Row],[Location]],"")</f>
        <v>Office</v>
      </c>
      <c r="K80">
        <f>IF(AND(TimeSpend[[#This Row],[Personnel number]]&lt;&gt;"",TimeSpend[[#This Row],[Date]]&lt;&gt;""),TimeSpend[[#This Row],[Task]],"")</f>
        <v>0</v>
      </c>
      <c r="L80" t="str">
        <f>IF(AND(TimeSpend[[#This Row],[Personnel number]]&lt;&gt;"",TimeSpend[[#This Row],[Date]]&lt;&gt;""),Utilization!$J$2,"")</f>
        <v>10/2024</v>
      </c>
      <c r="M80" t="str">
        <f>IF(AND(TimeSpend[[#This Row],[Personnel number]]&lt;&gt;"",TimeSpend[[#This Row],[Date]]&lt;&gt;""),TimeSpend[[#This Row],[Employee Name]],"")</f>
        <v xml:space="preserve">Chladilová Gabriela </v>
      </c>
      <c r="N80">
        <f t="shared" si="2"/>
        <v>79</v>
      </c>
      <c r="O80" t="str">
        <f t="shared" si="3"/>
        <v>10/2024-79</v>
      </c>
      <c r="P80" t="str">
        <f>IF(D80&lt;&gt;"",VLOOKUP(D80,Projects!B:C,2,0),"")</f>
        <v>PROJECT</v>
      </c>
    </row>
    <row r="81" spans="1:16" x14ac:dyDescent="0.25">
      <c r="A81" t="str">
        <f>UPPER(IF(AND(TimeSpend[[#This Row],[Personnel number]]&lt;&gt;"",TimeSpend[[#This Row],[Date]]&lt;&gt;""),TimeSpend[[#This Row],[Personnel number]],""))</f>
        <v>CZ010183</v>
      </c>
      <c r="B81" s="85" t="str">
        <f>IF(AND(TimeSpend[[#This Row],[Personnel number]]&lt;&gt;"",TimeSpend[[#This Row],[Date]]&lt;&gt;""),TEXT(TimeSpend[[#This Row],[Date]],"[$-409]yyyyMMdd"),"")</f>
        <v>yyyy1002</v>
      </c>
      <c r="C81" s="33" t="str">
        <f>IF(AND(TimeSpend[[#This Row],[Personnel number]]&lt;&gt;"",TimeSpend[[#This Row],[Date]]&lt;&gt;""),SUBSTITUTE(TimeSpend[[#This Row],[Hours]],",","."),"")</f>
        <v>0.75</v>
      </c>
      <c r="D81">
        <f>IF(AND(TimeSpend[[#This Row],[Personnel number]]&lt;&gt;"",TimeSpend[[#This Row],[Date]]&lt;&gt;""),TimeSpend[[#This Row],[Network]],"")</f>
        <v>60000389</v>
      </c>
      <c r="E81" t="str">
        <f>IF(AND(TimeSpend[[#This Row],[Personnel number]]&lt;&gt;"",TimeSpend[[#This Row],[Date]]&lt;&gt;""),TimeSpend[[#This Row],[Network Description]],"")</f>
        <v>BRO NUS Cloud Pilot</v>
      </c>
      <c r="F81" t="str">
        <f>IF(AND(TimeSpend[[#This Row],[Personnel number]]&lt;&gt;"",TimeSpend[[#This Row],[Date]]&lt;&gt;""),TimeSpend[[#This Row],[Activity]],"")</f>
        <v>Consultancy</v>
      </c>
      <c r="G81" t="str">
        <f>IF(AND(TimeSpend[[#This Row],[Personnel number]]&lt;&gt;"",TimeSpend[[#This Row],[Date]]&lt;&gt;""),TimeSpend[[#This Row],[Activity description]],"")</f>
        <v>Reminders email body layout adjustment</v>
      </c>
      <c r="H81" s="36">
        <f>IF(AND(TimeSpend[[#This Row],[Personnel number]]&lt;&gt;"",TimeSpend[[#This Row],[Date]]&lt;&gt;""),TimeSpend[[#This Row],[Start Time]],"")</f>
        <v>0.625</v>
      </c>
      <c r="I81" s="36">
        <f>IF(AND(TimeSpend[[#This Row],[Personnel number]]&lt;&gt;"",TimeSpend[[#This Row],[Date]]&lt;&gt;""),TimeSpend[[#This Row],[End Time]],"")</f>
        <v>0.65625</v>
      </c>
      <c r="J81" t="str">
        <f>IF(AND(TimeSpend[[#This Row],[Personnel number]]&lt;&gt;"",TimeSpend[[#This Row],[Date]]&lt;&gt;""),TimeSpend[[#This Row],[Location]],"")</f>
        <v>Office</v>
      </c>
      <c r="K81">
        <f>IF(AND(TimeSpend[[#This Row],[Personnel number]]&lt;&gt;"",TimeSpend[[#This Row],[Date]]&lt;&gt;""),TimeSpend[[#This Row],[Task]],"")</f>
        <v>0</v>
      </c>
      <c r="L81" t="str">
        <f>IF(AND(TimeSpend[[#This Row],[Personnel number]]&lt;&gt;"",TimeSpend[[#This Row],[Date]]&lt;&gt;""),Utilization!$J$2,"")</f>
        <v>10/2024</v>
      </c>
      <c r="M81" t="str">
        <f>IF(AND(TimeSpend[[#This Row],[Personnel number]]&lt;&gt;"",TimeSpend[[#This Row],[Date]]&lt;&gt;""),TimeSpend[[#This Row],[Employee Name]],"")</f>
        <v>Švenda Jan</v>
      </c>
      <c r="N81">
        <f t="shared" si="2"/>
        <v>80</v>
      </c>
      <c r="O81" t="str">
        <f t="shared" si="3"/>
        <v>10/2024-80</v>
      </c>
      <c r="P81" t="str">
        <f>IF(D81&lt;&gt;"",VLOOKUP(D81,Projects!B:C,2,0),"")</f>
        <v>PROJECT</v>
      </c>
    </row>
    <row r="82" spans="1:16" x14ac:dyDescent="0.25">
      <c r="A82" t="str">
        <f>UPPER(IF(AND(TimeSpend[[#This Row],[Personnel number]]&lt;&gt;"",TimeSpend[[#This Row],[Date]]&lt;&gt;""),TimeSpend[[#This Row],[Personnel number]],""))</f>
        <v>CZ010183</v>
      </c>
      <c r="B82" s="85" t="str">
        <f>IF(AND(TimeSpend[[#This Row],[Personnel number]]&lt;&gt;"",TimeSpend[[#This Row],[Date]]&lt;&gt;""),TEXT(TimeSpend[[#This Row],[Date]],"[$-409]yyyyMMdd"),"")</f>
        <v>yyyy1003</v>
      </c>
      <c r="C82" s="33" t="str">
        <f>IF(AND(TimeSpend[[#This Row],[Personnel number]]&lt;&gt;"",TimeSpend[[#This Row],[Date]]&lt;&gt;""),SUBSTITUTE(TimeSpend[[#This Row],[Hours]],",","."),"")</f>
        <v>0.75</v>
      </c>
      <c r="D82" t="str">
        <f>IF(AND(TimeSpend[[#This Row],[Personnel number]]&lt;&gt;"",TimeSpend[[#This Row],[Date]]&lt;&gt;""),TimeSpend[[#This Row],[Network]],"")</f>
        <v>BPC_INT</v>
      </c>
      <c r="E82" t="str">
        <f>IF(AND(TimeSpend[[#This Row],[Personnel number]]&lt;&gt;"",TimeSpend[[#This Row],[Date]]&lt;&gt;""),TimeSpend[[#This Row],[Network Description]],"")</f>
        <v>Other Internal activities - BPC Brno</v>
      </c>
      <c r="F82" t="str">
        <f>IF(AND(TimeSpend[[#This Row],[Personnel number]]&lt;&gt;"",TimeSpend[[#This Row],[Date]]&lt;&gt;""),TimeSpend[[#This Row],[Activity]],"")</f>
        <v>Admin</v>
      </c>
      <c r="G82" t="str">
        <f>IF(AND(TimeSpend[[#This Row],[Personnel number]]&lt;&gt;"",TimeSpend[[#This Row],[Date]]&lt;&gt;""),TimeSpend[[#This Row],[Activity description]],"")</f>
        <v>Administration</v>
      </c>
      <c r="H82" s="36">
        <f>IF(AND(TimeSpend[[#This Row],[Personnel number]]&lt;&gt;"",TimeSpend[[#This Row],[Date]]&lt;&gt;""),TimeSpend[[#This Row],[Start Time]],"")</f>
        <v>0.26041666666666669</v>
      </c>
      <c r="I82" s="36">
        <f>IF(AND(TimeSpend[[#This Row],[Personnel number]]&lt;&gt;"",TimeSpend[[#This Row],[Date]]&lt;&gt;""),TimeSpend[[#This Row],[End Time]],"")</f>
        <v>0.29166666666666669</v>
      </c>
      <c r="J82" t="str">
        <f>IF(AND(TimeSpend[[#This Row],[Personnel number]]&lt;&gt;"",TimeSpend[[#This Row],[Date]]&lt;&gt;""),TimeSpend[[#This Row],[Location]],"")</f>
        <v>Office</v>
      </c>
      <c r="K82">
        <f>IF(AND(TimeSpend[[#This Row],[Personnel number]]&lt;&gt;"",TimeSpend[[#This Row],[Date]]&lt;&gt;""),TimeSpend[[#This Row],[Task]],"")</f>
        <v>0</v>
      </c>
      <c r="L82" t="str">
        <f>IF(AND(TimeSpend[[#This Row],[Personnel number]]&lt;&gt;"",TimeSpend[[#This Row],[Date]]&lt;&gt;""),Utilization!$J$2,"")</f>
        <v>10/2024</v>
      </c>
      <c r="M82" t="str">
        <f>IF(AND(TimeSpend[[#This Row],[Personnel number]]&lt;&gt;"",TimeSpend[[#This Row],[Date]]&lt;&gt;""),TimeSpend[[#This Row],[Employee Name]],"")</f>
        <v>Švenda Jan</v>
      </c>
      <c r="N82">
        <f t="shared" si="2"/>
        <v>81</v>
      </c>
      <c r="O82" t="str">
        <f t="shared" si="3"/>
        <v>10/2024-81</v>
      </c>
      <c r="P82" t="str">
        <f>IF(D82&lt;&gt;"",VLOOKUP(D82,Projects!B:C,2,0),"")</f>
        <v>INT</v>
      </c>
    </row>
    <row r="83" spans="1:16" x14ac:dyDescent="0.25">
      <c r="A83" t="str">
        <f>UPPER(IF(AND(TimeSpend[[#This Row],[Personnel number]]&lt;&gt;"",TimeSpend[[#This Row],[Date]]&lt;&gt;""),TimeSpend[[#This Row],[Personnel number]],""))</f>
        <v>CZ010183</v>
      </c>
      <c r="B83" s="85" t="str">
        <f>IF(AND(TimeSpend[[#This Row],[Personnel number]]&lt;&gt;"",TimeSpend[[#This Row],[Date]]&lt;&gt;""),TEXT(TimeSpend[[#This Row],[Date]],"[$-409]yyyyMMdd"),"")</f>
        <v>yyyy1003</v>
      </c>
      <c r="C83" s="33" t="str">
        <f>IF(AND(TimeSpend[[#This Row],[Personnel number]]&lt;&gt;"",TimeSpend[[#This Row],[Date]]&lt;&gt;""),SUBSTITUTE(TimeSpend[[#This Row],[Hours]],",","."),"")</f>
        <v>1</v>
      </c>
      <c r="D83">
        <f>IF(AND(TimeSpend[[#This Row],[Personnel number]]&lt;&gt;"",TimeSpend[[#This Row],[Date]]&lt;&gt;""),TimeSpend[[#This Row],[Network]],"")</f>
        <v>60000389</v>
      </c>
      <c r="E83" t="str">
        <f>IF(AND(TimeSpend[[#This Row],[Personnel number]]&lt;&gt;"",TimeSpend[[#This Row],[Date]]&lt;&gt;""),TimeSpend[[#This Row],[Network Description]],"")</f>
        <v>BRO NUS Cloud Pilot</v>
      </c>
      <c r="F83" t="str">
        <f>IF(AND(TimeSpend[[#This Row],[Personnel number]]&lt;&gt;"",TimeSpend[[#This Row],[Date]]&lt;&gt;""),TimeSpend[[#This Row],[Activity]],"")</f>
        <v>Consultancy</v>
      </c>
      <c r="G83" t="str">
        <f>IF(AND(TimeSpend[[#This Row],[Personnel number]]&lt;&gt;"",TimeSpend[[#This Row],[Date]]&lt;&gt;""),TimeSpend[[#This Row],[Activity description]],"")</f>
        <v>Reminders email body layout adjustment</v>
      </c>
      <c r="H83" s="36">
        <f>IF(AND(TimeSpend[[#This Row],[Personnel number]]&lt;&gt;"",TimeSpend[[#This Row],[Date]]&lt;&gt;""),TimeSpend[[#This Row],[Start Time]],"")</f>
        <v>0.29166666666666669</v>
      </c>
      <c r="I83" s="36">
        <f>IF(AND(TimeSpend[[#This Row],[Personnel number]]&lt;&gt;"",TimeSpend[[#This Row],[Date]]&lt;&gt;""),TimeSpend[[#This Row],[End Time]],"")</f>
        <v>0.33333333333333331</v>
      </c>
      <c r="J83" t="str">
        <f>IF(AND(TimeSpend[[#This Row],[Personnel number]]&lt;&gt;"",TimeSpend[[#This Row],[Date]]&lt;&gt;""),TimeSpend[[#This Row],[Location]],"")</f>
        <v>Office</v>
      </c>
      <c r="K83">
        <f>IF(AND(TimeSpend[[#This Row],[Personnel number]]&lt;&gt;"",TimeSpend[[#This Row],[Date]]&lt;&gt;""),TimeSpend[[#This Row],[Task]],"")</f>
        <v>0</v>
      </c>
      <c r="L83" t="str">
        <f>IF(AND(TimeSpend[[#This Row],[Personnel number]]&lt;&gt;"",TimeSpend[[#This Row],[Date]]&lt;&gt;""),Utilization!$J$2,"")</f>
        <v>10/2024</v>
      </c>
      <c r="M83" t="str">
        <f>IF(AND(TimeSpend[[#This Row],[Personnel number]]&lt;&gt;"",TimeSpend[[#This Row],[Date]]&lt;&gt;""),TimeSpend[[#This Row],[Employee Name]],"")</f>
        <v>Švenda Jan</v>
      </c>
      <c r="N83">
        <f t="shared" si="2"/>
        <v>82</v>
      </c>
      <c r="O83" t="str">
        <f t="shared" si="3"/>
        <v>10/2024-82</v>
      </c>
      <c r="P83" t="str">
        <f>IF(D83&lt;&gt;"",VLOOKUP(D83,Projects!B:C,2,0),"")</f>
        <v>PROJECT</v>
      </c>
    </row>
    <row r="84" spans="1:16" x14ac:dyDescent="0.25">
      <c r="A84" t="str">
        <f>UPPER(IF(AND(TimeSpend[[#This Row],[Personnel number]]&lt;&gt;"",TimeSpend[[#This Row],[Date]]&lt;&gt;""),TimeSpend[[#This Row],[Personnel number]],""))</f>
        <v>CZ010183</v>
      </c>
      <c r="B84" s="85" t="str">
        <f>IF(AND(TimeSpend[[#This Row],[Personnel number]]&lt;&gt;"",TimeSpend[[#This Row],[Date]]&lt;&gt;""),TEXT(TimeSpend[[#This Row],[Date]],"[$-409]yyyyMMdd"),"")</f>
        <v>yyyy1003</v>
      </c>
      <c r="C84" s="33" t="str">
        <f>IF(AND(TimeSpend[[#This Row],[Personnel number]]&lt;&gt;"",TimeSpend[[#This Row],[Date]]&lt;&gt;""),SUBSTITUTE(TimeSpend[[#This Row],[Hours]],",","."),"")</f>
        <v>2</v>
      </c>
      <c r="D84" t="str">
        <f>IF(AND(TimeSpend[[#This Row],[Personnel number]]&lt;&gt;"",TimeSpend[[#This Row],[Date]]&lt;&gt;""),TimeSpend[[#This Row],[Network]],"")</f>
        <v>BPC_INT</v>
      </c>
      <c r="E84" t="str">
        <f>IF(AND(TimeSpend[[#This Row],[Personnel number]]&lt;&gt;"",TimeSpend[[#This Row],[Date]]&lt;&gt;""),TimeSpend[[#This Row],[Network Description]],"")</f>
        <v>Other Internal activities - BPC Brno</v>
      </c>
      <c r="F84" t="str">
        <f>IF(AND(TimeSpend[[#This Row],[Personnel number]]&lt;&gt;"",TimeSpend[[#This Row],[Date]]&lt;&gt;""),TimeSpend[[#This Row],[Activity]],"")</f>
        <v>Admin</v>
      </c>
      <c r="G84" t="str">
        <f>IF(AND(TimeSpend[[#This Row],[Personnel number]]&lt;&gt;"",TimeSpend[[#This Row],[Date]]&lt;&gt;""),TimeSpend[[#This Row],[Activity description]],"")</f>
        <v>BGE Preparation</v>
      </c>
      <c r="H84" s="36">
        <f>IF(AND(TimeSpend[[#This Row],[Personnel number]]&lt;&gt;"",TimeSpend[[#This Row],[Date]]&lt;&gt;""),TimeSpend[[#This Row],[Start Time]],"")</f>
        <v>0.33333333333333331</v>
      </c>
      <c r="I84" s="36">
        <f>IF(AND(TimeSpend[[#This Row],[Personnel number]]&lt;&gt;"",TimeSpend[[#This Row],[Date]]&lt;&gt;""),TimeSpend[[#This Row],[End Time]],"")</f>
        <v>0.41666666666666669</v>
      </c>
      <c r="J84" t="str">
        <f>IF(AND(TimeSpend[[#This Row],[Personnel number]]&lt;&gt;"",TimeSpend[[#This Row],[Date]]&lt;&gt;""),TimeSpend[[#This Row],[Location]],"")</f>
        <v>Office</v>
      </c>
      <c r="K84">
        <f>IF(AND(TimeSpend[[#This Row],[Personnel number]]&lt;&gt;"",TimeSpend[[#This Row],[Date]]&lt;&gt;""),TimeSpend[[#This Row],[Task]],"")</f>
        <v>0</v>
      </c>
      <c r="L84" t="str">
        <f>IF(AND(TimeSpend[[#This Row],[Personnel number]]&lt;&gt;"",TimeSpend[[#This Row],[Date]]&lt;&gt;""),Utilization!$J$2,"")</f>
        <v>10/2024</v>
      </c>
      <c r="M84" t="str">
        <f>IF(AND(TimeSpend[[#This Row],[Personnel number]]&lt;&gt;"",TimeSpend[[#This Row],[Date]]&lt;&gt;""),TimeSpend[[#This Row],[Employee Name]],"")</f>
        <v>Švenda Jan</v>
      </c>
      <c r="N84">
        <f t="shared" si="2"/>
        <v>83</v>
      </c>
      <c r="O84" t="str">
        <f t="shared" si="3"/>
        <v>10/2024-83</v>
      </c>
      <c r="P84" t="str">
        <f>IF(D84&lt;&gt;"",VLOOKUP(D84,Projects!B:C,2,0),"")</f>
        <v>INT</v>
      </c>
    </row>
    <row r="85" spans="1:16" x14ac:dyDescent="0.25">
      <c r="A85" t="str">
        <f>UPPER(IF(AND(TimeSpend[[#This Row],[Personnel number]]&lt;&gt;"",TimeSpend[[#This Row],[Date]]&lt;&gt;""),TimeSpend[[#This Row],[Personnel number]],""))</f>
        <v>CZ010183</v>
      </c>
      <c r="B85" s="85" t="str">
        <f>IF(AND(TimeSpend[[#This Row],[Personnel number]]&lt;&gt;"",TimeSpend[[#This Row],[Date]]&lt;&gt;""),TEXT(TimeSpend[[#This Row],[Date]],"[$-409]yyyyMMdd"),"")</f>
        <v>yyyy1003</v>
      </c>
      <c r="C85" s="33" t="str">
        <f>IF(AND(TimeSpend[[#This Row],[Personnel number]]&lt;&gt;"",TimeSpend[[#This Row],[Date]]&lt;&gt;""),SUBSTITUTE(TimeSpend[[#This Row],[Hours]],",","."),"")</f>
        <v>1</v>
      </c>
      <c r="D85">
        <f>IF(AND(TimeSpend[[#This Row],[Personnel number]]&lt;&gt;"",TimeSpend[[#This Row],[Date]]&lt;&gt;""),TimeSpend[[#This Row],[Network]],"")</f>
        <v>60000389</v>
      </c>
      <c r="E85" t="str">
        <f>IF(AND(TimeSpend[[#This Row],[Personnel number]]&lt;&gt;"",TimeSpend[[#This Row],[Date]]&lt;&gt;""),TimeSpend[[#This Row],[Network Description]],"")</f>
        <v>BRO NUS Cloud Pilot</v>
      </c>
      <c r="F85" t="str">
        <f>IF(AND(TimeSpend[[#This Row],[Personnel number]]&lt;&gt;"",TimeSpend[[#This Row],[Date]]&lt;&gt;""),TimeSpend[[#This Row],[Activity]],"")</f>
        <v>Consultancy</v>
      </c>
      <c r="G85" t="str">
        <f>IF(AND(TimeSpend[[#This Row],[Personnel number]]&lt;&gt;"",TimeSpend[[#This Row],[Date]]&lt;&gt;""),TimeSpend[[#This Row],[Activity description]],"")</f>
        <v>Reminders printout adjustment</v>
      </c>
      <c r="H85" s="36">
        <f>IF(AND(TimeSpend[[#This Row],[Personnel number]]&lt;&gt;"",TimeSpend[[#This Row],[Date]]&lt;&gt;""),TimeSpend[[#This Row],[Start Time]],"")</f>
        <v>0.41666666666666669</v>
      </c>
      <c r="I85" s="36">
        <f>IF(AND(TimeSpend[[#This Row],[Personnel number]]&lt;&gt;"",TimeSpend[[#This Row],[Date]]&lt;&gt;""),TimeSpend[[#This Row],[End Time]],"")</f>
        <v>0.45833333333333331</v>
      </c>
      <c r="J85" t="str">
        <f>IF(AND(TimeSpend[[#This Row],[Personnel number]]&lt;&gt;"",TimeSpend[[#This Row],[Date]]&lt;&gt;""),TimeSpend[[#This Row],[Location]],"")</f>
        <v>Office</v>
      </c>
      <c r="K85">
        <f>IF(AND(TimeSpend[[#This Row],[Personnel number]]&lt;&gt;"",TimeSpend[[#This Row],[Date]]&lt;&gt;""),TimeSpend[[#This Row],[Task]],"")</f>
        <v>0</v>
      </c>
      <c r="L85" t="str">
        <f>IF(AND(TimeSpend[[#This Row],[Personnel number]]&lt;&gt;"",TimeSpend[[#This Row],[Date]]&lt;&gt;""),Utilization!$J$2,"")</f>
        <v>10/2024</v>
      </c>
      <c r="M85" t="str">
        <f>IF(AND(TimeSpend[[#This Row],[Personnel number]]&lt;&gt;"",TimeSpend[[#This Row],[Date]]&lt;&gt;""),TimeSpend[[#This Row],[Employee Name]],"")</f>
        <v>Švenda Jan</v>
      </c>
      <c r="N85">
        <f t="shared" si="2"/>
        <v>84</v>
      </c>
      <c r="O85" t="str">
        <f t="shared" si="3"/>
        <v>10/2024-84</v>
      </c>
      <c r="P85" t="str">
        <f>IF(D85&lt;&gt;"",VLOOKUP(D85,Projects!B:C,2,0),"")</f>
        <v>PROJECT</v>
      </c>
    </row>
    <row r="86" spans="1:16" x14ac:dyDescent="0.25">
      <c r="A86" t="str">
        <f>UPPER(IF(AND(TimeSpend[[#This Row],[Personnel number]]&lt;&gt;"",TimeSpend[[#This Row],[Date]]&lt;&gt;""),TimeSpend[[#This Row],[Personnel number]],""))</f>
        <v>CZ100106</v>
      </c>
      <c r="B86" s="85" t="str">
        <f>IF(AND(TimeSpend[[#This Row],[Personnel number]]&lt;&gt;"",TimeSpend[[#This Row],[Date]]&lt;&gt;""),TEXT(TimeSpend[[#This Row],[Date]],"[$-409]yyyyMMdd"),"")</f>
        <v>yyyy0926</v>
      </c>
      <c r="C86" s="33" t="str">
        <f>IF(AND(TimeSpend[[#This Row],[Personnel number]]&lt;&gt;"",TimeSpend[[#This Row],[Date]]&lt;&gt;""),SUBSTITUTE(TimeSpend[[#This Row],[Hours]],",","."),"")</f>
        <v>3</v>
      </c>
      <c r="D86">
        <f>IF(AND(TimeSpend[[#This Row],[Personnel number]]&lt;&gt;"",TimeSpend[[#This Row],[Date]]&lt;&gt;""),TimeSpend[[#This Row],[Network]],"")</f>
        <v>60000430</v>
      </c>
      <c r="E86" t="str">
        <f>IF(AND(TimeSpend[[#This Row],[Personnel number]]&lt;&gt;"",TimeSpend[[#This Row],[Date]]&lt;&gt;""),TimeSpend[[#This Row],[Network Description]],"")</f>
        <v>BBG NUS Cloud Roll-out</v>
      </c>
      <c r="F86" t="str">
        <f>IF(AND(TimeSpend[[#This Row],[Personnel number]]&lt;&gt;"",TimeSpend[[#This Row],[Date]]&lt;&gt;""),TimeSpend[[#This Row],[Activity]],"")</f>
        <v>Consultancy</v>
      </c>
      <c r="G86" t="str">
        <f>IF(AND(TimeSpend[[#This Row],[Personnel number]]&lt;&gt;"",TimeSpend[[#This Row],[Date]]&lt;&gt;""),TimeSpend[[#This Row],[Activity description]],"")</f>
        <v>FT Issues processing</v>
      </c>
      <c r="H86" s="36">
        <f>IF(AND(TimeSpend[[#This Row],[Personnel number]]&lt;&gt;"",TimeSpend[[#This Row],[Date]]&lt;&gt;""),TimeSpend[[#This Row],[Start Time]],"")</f>
        <v>0.33333333333333331</v>
      </c>
      <c r="I86" s="36">
        <f>IF(AND(TimeSpend[[#This Row],[Personnel number]]&lt;&gt;"",TimeSpend[[#This Row],[Date]]&lt;&gt;""),TimeSpend[[#This Row],[End Time]],"")</f>
        <v>0.45833333333333331</v>
      </c>
      <c r="J86" t="str">
        <f>IF(AND(TimeSpend[[#This Row],[Personnel number]]&lt;&gt;"",TimeSpend[[#This Row],[Date]]&lt;&gt;""),TimeSpend[[#This Row],[Location]],"")</f>
        <v>Office</v>
      </c>
      <c r="K86">
        <f>IF(AND(TimeSpend[[#This Row],[Personnel number]]&lt;&gt;"",TimeSpend[[#This Row],[Date]]&lt;&gt;""),TimeSpend[[#This Row],[Task]],"")</f>
        <v>0</v>
      </c>
      <c r="L86" t="str">
        <f>IF(AND(TimeSpend[[#This Row],[Personnel number]]&lt;&gt;"",TimeSpend[[#This Row],[Date]]&lt;&gt;""),Utilization!$J$2,"")</f>
        <v>10/2024</v>
      </c>
      <c r="M86" t="str">
        <f>IF(AND(TimeSpend[[#This Row],[Personnel number]]&lt;&gt;"",TimeSpend[[#This Row],[Date]]&lt;&gt;""),TimeSpend[[#This Row],[Employee Name]],"")</f>
        <v>Račoch Petr</v>
      </c>
      <c r="N86">
        <f t="shared" si="2"/>
        <v>85</v>
      </c>
      <c r="O86" t="str">
        <f t="shared" si="3"/>
        <v>10/2024-85</v>
      </c>
      <c r="P86" t="str">
        <f>IF(D86&lt;&gt;"",VLOOKUP(D86,Projects!B:C,2,0),"")</f>
        <v>PROJECT</v>
      </c>
    </row>
    <row r="87" spans="1:16" x14ac:dyDescent="0.25">
      <c r="A87" t="str">
        <f>UPPER(IF(AND(TimeSpend[[#This Row],[Personnel number]]&lt;&gt;"",TimeSpend[[#This Row],[Date]]&lt;&gt;""),TimeSpend[[#This Row],[Personnel number]],""))</f>
        <v>CZ100106</v>
      </c>
      <c r="B87" s="85" t="str">
        <f>IF(AND(TimeSpend[[#This Row],[Personnel number]]&lt;&gt;"",TimeSpend[[#This Row],[Date]]&lt;&gt;""),TEXT(TimeSpend[[#This Row],[Date]],"[$-409]yyyyMMdd"),"")</f>
        <v>yyyy0926</v>
      </c>
      <c r="C87" s="33" t="str">
        <f>IF(AND(TimeSpend[[#This Row],[Personnel number]]&lt;&gt;"",TimeSpend[[#This Row],[Date]]&lt;&gt;""),SUBSTITUTE(TimeSpend[[#This Row],[Hours]],",","."),"")</f>
        <v>1.5</v>
      </c>
      <c r="D87">
        <f>IF(AND(TimeSpend[[#This Row],[Personnel number]]&lt;&gt;"",TimeSpend[[#This Row],[Date]]&lt;&gt;""),TimeSpend[[#This Row],[Network]],"")</f>
        <v>60000430</v>
      </c>
      <c r="E87" t="str">
        <f>IF(AND(TimeSpend[[#This Row],[Personnel number]]&lt;&gt;"",TimeSpend[[#This Row],[Date]]&lt;&gt;""),TimeSpend[[#This Row],[Network Description]],"")</f>
        <v>BBG NUS Cloud Roll-out</v>
      </c>
      <c r="F87" t="str">
        <f>IF(AND(TimeSpend[[#This Row],[Personnel number]]&lt;&gt;"",TimeSpend[[#This Row],[Date]]&lt;&gt;""),TimeSpend[[#This Row],[Activity]],"")</f>
        <v>Testing</v>
      </c>
      <c r="G87" t="str">
        <f>IF(AND(TimeSpend[[#This Row],[Personnel number]]&lt;&gt;"",TimeSpend[[#This Row],[Date]]&lt;&gt;""),TimeSpend[[#This Row],[Activity description]],"")</f>
        <v>Forwarding Orders e-communication setup</v>
      </c>
      <c r="H87" s="36">
        <f>IF(AND(TimeSpend[[#This Row],[Personnel number]]&lt;&gt;"",TimeSpend[[#This Row],[Date]]&lt;&gt;""),TimeSpend[[#This Row],[Start Time]],"")</f>
        <v>0.47916666666666669</v>
      </c>
      <c r="I87" s="36">
        <f>IF(AND(TimeSpend[[#This Row],[Personnel number]]&lt;&gt;"",TimeSpend[[#This Row],[Date]]&lt;&gt;""),TimeSpend[[#This Row],[End Time]],"")</f>
        <v>0.54166666666666663</v>
      </c>
      <c r="J87" t="str">
        <f>IF(AND(TimeSpend[[#This Row],[Personnel number]]&lt;&gt;"",TimeSpend[[#This Row],[Date]]&lt;&gt;""),TimeSpend[[#This Row],[Location]],"")</f>
        <v>Office</v>
      </c>
      <c r="K87">
        <f>IF(AND(TimeSpend[[#This Row],[Personnel number]]&lt;&gt;"",TimeSpend[[#This Row],[Date]]&lt;&gt;""),TimeSpend[[#This Row],[Task]],"")</f>
        <v>0</v>
      </c>
      <c r="L87" t="str">
        <f>IF(AND(TimeSpend[[#This Row],[Personnel number]]&lt;&gt;"",TimeSpend[[#This Row],[Date]]&lt;&gt;""),Utilization!$J$2,"")</f>
        <v>10/2024</v>
      </c>
      <c r="M87" t="str">
        <f>IF(AND(TimeSpend[[#This Row],[Personnel number]]&lt;&gt;"",TimeSpend[[#This Row],[Date]]&lt;&gt;""),TimeSpend[[#This Row],[Employee Name]],"")</f>
        <v>Račoch Petr</v>
      </c>
      <c r="N87">
        <f t="shared" si="2"/>
        <v>86</v>
      </c>
      <c r="O87" t="str">
        <f t="shared" si="3"/>
        <v>10/2024-86</v>
      </c>
      <c r="P87" t="str">
        <f>IF(D87&lt;&gt;"",VLOOKUP(D87,Projects!B:C,2,0),"")</f>
        <v>PROJECT</v>
      </c>
    </row>
    <row r="88" spans="1:16" x14ac:dyDescent="0.25">
      <c r="A88" t="str">
        <f>UPPER(IF(AND(TimeSpend[[#This Row],[Personnel number]]&lt;&gt;"",TimeSpend[[#This Row],[Date]]&lt;&gt;""),TimeSpend[[#This Row],[Personnel number]],""))</f>
        <v>CZ100106</v>
      </c>
      <c r="B88" s="85" t="str">
        <f>IF(AND(TimeSpend[[#This Row],[Personnel number]]&lt;&gt;"",TimeSpend[[#This Row],[Date]]&lt;&gt;""),TEXT(TimeSpend[[#This Row],[Date]],"[$-409]yyyyMMdd"),"")</f>
        <v>yyyy0926</v>
      </c>
      <c r="C88" s="33" t="str">
        <f>IF(AND(TimeSpend[[#This Row],[Personnel number]]&lt;&gt;"",TimeSpend[[#This Row],[Date]]&lt;&gt;""),SUBSTITUTE(TimeSpend[[#This Row],[Hours]],",","."),"")</f>
        <v>0.5</v>
      </c>
      <c r="D88">
        <f>IF(AND(TimeSpend[[#This Row],[Personnel number]]&lt;&gt;"",TimeSpend[[#This Row],[Date]]&lt;&gt;""),TimeSpend[[#This Row],[Network]],"")</f>
        <v>60000430</v>
      </c>
      <c r="E88" t="str">
        <f>IF(AND(TimeSpend[[#This Row],[Personnel number]]&lt;&gt;"",TimeSpend[[#This Row],[Date]]&lt;&gt;""),TimeSpend[[#This Row],[Network Description]],"")</f>
        <v>BBG NUS Cloud Roll-out</v>
      </c>
      <c r="F88" t="str">
        <f>IF(AND(TimeSpend[[#This Row],[Personnel number]]&lt;&gt;"",TimeSpend[[#This Row],[Date]]&lt;&gt;""),TimeSpend[[#This Row],[Activity]],"")</f>
        <v>Project Management</v>
      </c>
      <c r="G88" t="str">
        <f>IF(AND(TimeSpend[[#This Row],[Personnel number]]&lt;&gt;"",TimeSpend[[#This Row],[Date]]&lt;&gt;""),TimeSpend[[#This Row],[Activity description]],"")</f>
        <v>BBG - eBIZ FTs planning (CW40)</v>
      </c>
      <c r="H88" s="36">
        <f>IF(AND(TimeSpend[[#This Row],[Personnel number]]&lt;&gt;"",TimeSpend[[#This Row],[Date]]&lt;&gt;""),TimeSpend[[#This Row],[Start Time]],"")</f>
        <v>0.54166666666666663</v>
      </c>
      <c r="I88" s="36">
        <f>IF(AND(TimeSpend[[#This Row],[Personnel number]]&lt;&gt;"",TimeSpend[[#This Row],[Date]]&lt;&gt;""),TimeSpend[[#This Row],[End Time]],"")</f>
        <v>0.5625</v>
      </c>
      <c r="J88" t="str">
        <f>IF(AND(TimeSpend[[#This Row],[Personnel number]]&lt;&gt;"",TimeSpend[[#This Row],[Date]]&lt;&gt;""),TimeSpend[[#This Row],[Location]],"")</f>
        <v>Office</v>
      </c>
      <c r="K88">
        <f>IF(AND(TimeSpend[[#This Row],[Personnel number]]&lt;&gt;"",TimeSpend[[#This Row],[Date]]&lt;&gt;""),TimeSpend[[#This Row],[Task]],"")</f>
        <v>0</v>
      </c>
      <c r="L88" t="str">
        <f>IF(AND(TimeSpend[[#This Row],[Personnel number]]&lt;&gt;"",TimeSpend[[#This Row],[Date]]&lt;&gt;""),Utilization!$J$2,"")</f>
        <v>10/2024</v>
      </c>
      <c r="M88" t="str">
        <f>IF(AND(TimeSpend[[#This Row],[Personnel number]]&lt;&gt;"",TimeSpend[[#This Row],[Date]]&lt;&gt;""),TimeSpend[[#This Row],[Employee Name]],"")</f>
        <v>Račoch Petr</v>
      </c>
      <c r="N88">
        <f t="shared" si="2"/>
        <v>87</v>
      </c>
      <c r="O88" t="str">
        <f t="shared" si="3"/>
        <v>10/2024-87</v>
      </c>
      <c r="P88" t="str">
        <f>IF(D88&lt;&gt;"",VLOOKUP(D88,Projects!B:C,2,0),"")</f>
        <v>PROJECT</v>
      </c>
    </row>
    <row r="89" spans="1:16" x14ac:dyDescent="0.25">
      <c r="A89" t="str">
        <f>UPPER(IF(AND(TimeSpend[[#This Row],[Personnel number]]&lt;&gt;"",TimeSpend[[#This Row],[Date]]&lt;&gt;""),TimeSpend[[#This Row],[Personnel number]],""))</f>
        <v>CZ100106</v>
      </c>
      <c r="B89" s="85" t="str">
        <f>IF(AND(TimeSpend[[#This Row],[Personnel number]]&lt;&gt;"",TimeSpend[[#This Row],[Date]]&lt;&gt;""),TEXT(TimeSpend[[#This Row],[Date]],"[$-409]yyyyMMdd"),"")</f>
        <v>yyyy0926</v>
      </c>
      <c r="C89" s="33" t="str">
        <f>IF(AND(TimeSpend[[#This Row],[Personnel number]]&lt;&gt;"",TimeSpend[[#This Row],[Date]]&lt;&gt;""),SUBSTITUTE(TimeSpend[[#This Row],[Hours]],",","."),"")</f>
        <v>3.75</v>
      </c>
      <c r="D89">
        <f>IF(AND(TimeSpend[[#This Row],[Personnel number]]&lt;&gt;"",TimeSpend[[#This Row],[Date]]&lt;&gt;""),TimeSpend[[#This Row],[Network]],"")</f>
        <v>60000430</v>
      </c>
      <c r="E89" t="str">
        <f>IF(AND(TimeSpend[[#This Row],[Personnel number]]&lt;&gt;"",TimeSpend[[#This Row],[Date]]&lt;&gt;""),TimeSpend[[#This Row],[Network Description]],"")</f>
        <v>BBG NUS Cloud Roll-out</v>
      </c>
      <c r="F89" t="str">
        <f>IF(AND(TimeSpend[[#This Row],[Personnel number]]&lt;&gt;"",TimeSpend[[#This Row],[Date]]&lt;&gt;""),TimeSpend[[#This Row],[Activity]],"")</f>
        <v>Project Management</v>
      </c>
      <c r="G89" t="str">
        <f>IF(AND(TimeSpend[[#This Row],[Personnel number]]&lt;&gt;"",TimeSpend[[#This Row],[Date]]&lt;&gt;""),TimeSpend[[#This Row],[Activity description]],"")</f>
        <v>Forwarding Orders e-communication setup</v>
      </c>
      <c r="H89" s="36">
        <f>IF(AND(TimeSpend[[#This Row],[Personnel number]]&lt;&gt;"",TimeSpend[[#This Row],[Date]]&lt;&gt;""),TimeSpend[[#This Row],[Start Time]],"")</f>
        <v>0.5625</v>
      </c>
      <c r="I89" s="36">
        <f>IF(AND(TimeSpend[[#This Row],[Personnel number]]&lt;&gt;"",TimeSpend[[#This Row],[Date]]&lt;&gt;""),TimeSpend[[#This Row],[End Time]],"")</f>
        <v>0.71875</v>
      </c>
      <c r="J89" t="str">
        <f>IF(AND(TimeSpend[[#This Row],[Personnel number]]&lt;&gt;"",TimeSpend[[#This Row],[Date]]&lt;&gt;""),TimeSpend[[#This Row],[Location]],"")</f>
        <v>Office</v>
      </c>
      <c r="K89">
        <f>IF(AND(TimeSpend[[#This Row],[Personnel number]]&lt;&gt;"",TimeSpend[[#This Row],[Date]]&lt;&gt;""),TimeSpend[[#This Row],[Task]],"")</f>
        <v>0</v>
      </c>
      <c r="L89" t="str">
        <f>IF(AND(TimeSpend[[#This Row],[Personnel number]]&lt;&gt;"",TimeSpend[[#This Row],[Date]]&lt;&gt;""),Utilization!$J$2,"")</f>
        <v>10/2024</v>
      </c>
      <c r="M89" t="str">
        <f>IF(AND(TimeSpend[[#This Row],[Personnel number]]&lt;&gt;"",TimeSpend[[#This Row],[Date]]&lt;&gt;""),TimeSpend[[#This Row],[Employee Name]],"")</f>
        <v>Račoch Petr</v>
      </c>
      <c r="N89">
        <f t="shared" si="2"/>
        <v>88</v>
      </c>
      <c r="O89" t="str">
        <f t="shared" si="3"/>
        <v>10/2024-88</v>
      </c>
      <c r="P89" t="str">
        <f>IF(D89&lt;&gt;"",VLOOKUP(D89,Projects!B:C,2,0),"")</f>
        <v>PROJECT</v>
      </c>
    </row>
    <row r="90" spans="1:16" x14ac:dyDescent="0.25">
      <c r="A90" t="str">
        <f>UPPER(IF(AND(TimeSpend[[#This Row],[Personnel number]]&lt;&gt;"",TimeSpend[[#This Row],[Date]]&lt;&gt;""),TimeSpend[[#This Row],[Personnel number]],""))</f>
        <v>CZ100106</v>
      </c>
      <c r="B90" s="85" t="str">
        <f>IF(AND(TimeSpend[[#This Row],[Personnel number]]&lt;&gt;"",TimeSpend[[#This Row],[Date]]&lt;&gt;""),TEXT(TimeSpend[[#This Row],[Date]],"[$-409]yyyyMMdd"),"")</f>
        <v>yyyy0927</v>
      </c>
      <c r="C90" s="33" t="str">
        <f>IF(AND(TimeSpend[[#This Row],[Personnel number]]&lt;&gt;"",TimeSpend[[#This Row],[Date]]&lt;&gt;""),SUBSTITUTE(TimeSpend[[#This Row],[Hours]],",","."),"")</f>
        <v>1</v>
      </c>
      <c r="D90">
        <f>IF(AND(TimeSpend[[#This Row],[Personnel number]]&lt;&gt;"",TimeSpend[[#This Row],[Date]]&lt;&gt;""),TimeSpend[[#This Row],[Network]],"")</f>
        <v>60000430</v>
      </c>
      <c r="E90" t="str">
        <f>IF(AND(TimeSpend[[#This Row],[Personnel number]]&lt;&gt;"",TimeSpend[[#This Row],[Date]]&lt;&gt;""),TimeSpend[[#This Row],[Network Description]],"")</f>
        <v>BBG NUS Cloud Roll-out</v>
      </c>
      <c r="F90" t="str">
        <f>IF(AND(TimeSpend[[#This Row],[Personnel number]]&lt;&gt;"",TimeSpend[[#This Row],[Date]]&lt;&gt;""),TimeSpend[[#This Row],[Activity]],"")</f>
        <v>Consultancy</v>
      </c>
      <c r="G90" t="str">
        <f>IF(AND(TimeSpend[[#This Row],[Personnel number]]&lt;&gt;"",TimeSpend[[#This Row],[Date]]&lt;&gt;""),TimeSpend[[#This Row],[Activity description]],"")</f>
        <v>FT Issues processing</v>
      </c>
      <c r="H90" s="36">
        <f>IF(AND(TimeSpend[[#This Row],[Personnel number]]&lt;&gt;"",TimeSpend[[#This Row],[Date]]&lt;&gt;""),TimeSpend[[#This Row],[Start Time]],"")</f>
        <v>0.33333333333333331</v>
      </c>
      <c r="I90" s="36">
        <f>IF(AND(TimeSpend[[#This Row],[Personnel number]]&lt;&gt;"",TimeSpend[[#This Row],[Date]]&lt;&gt;""),TimeSpend[[#This Row],[End Time]],"")</f>
        <v>0.375</v>
      </c>
      <c r="J90" t="str">
        <f>IF(AND(TimeSpend[[#This Row],[Personnel number]]&lt;&gt;"",TimeSpend[[#This Row],[Date]]&lt;&gt;""),TimeSpend[[#This Row],[Location]],"")</f>
        <v>Office</v>
      </c>
      <c r="K90">
        <f>IF(AND(TimeSpend[[#This Row],[Personnel number]]&lt;&gt;"",TimeSpend[[#This Row],[Date]]&lt;&gt;""),TimeSpend[[#This Row],[Task]],"")</f>
        <v>0</v>
      </c>
      <c r="L90" t="str">
        <f>IF(AND(TimeSpend[[#This Row],[Personnel number]]&lt;&gt;"",TimeSpend[[#This Row],[Date]]&lt;&gt;""),Utilization!$J$2,"")</f>
        <v>10/2024</v>
      </c>
      <c r="M90" t="str">
        <f>IF(AND(TimeSpend[[#This Row],[Personnel number]]&lt;&gt;"",TimeSpend[[#This Row],[Date]]&lt;&gt;""),TimeSpend[[#This Row],[Employee Name]],"")</f>
        <v>Račoch Petr</v>
      </c>
      <c r="N90">
        <f t="shared" si="2"/>
        <v>89</v>
      </c>
      <c r="O90" t="str">
        <f t="shared" si="3"/>
        <v>10/2024-89</v>
      </c>
      <c r="P90" t="str">
        <f>IF(D90&lt;&gt;"",VLOOKUP(D90,Projects!B:C,2,0),"")</f>
        <v>PROJECT</v>
      </c>
    </row>
    <row r="91" spans="1:16" x14ac:dyDescent="0.25">
      <c r="A91" t="str">
        <f>UPPER(IF(AND(TimeSpend[[#This Row],[Personnel number]]&lt;&gt;"",TimeSpend[[#This Row],[Date]]&lt;&gt;""),TimeSpend[[#This Row],[Personnel number]],""))</f>
        <v>CZ100106</v>
      </c>
      <c r="B91" s="85" t="str">
        <f>IF(AND(TimeSpend[[#This Row],[Personnel number]]&lt;&gt;"",TimeSpend[[#This Row],[Date]]&lt;&gt;""),TEXT(TimeSpend[[#This Row],[Date]],"[$-409]yyyyMMdd"),"")</f>
        <v>yyyy0927</v>
      </c>
      <c r="C91" s="33" t="str">
        <f>IF(AND(TimeSpend[[#This Row],[Personnel number]]&lt;&gt;"",TimeSpend[[#This Row],[Date]]&lt;&gt;""),SUBSTITUTE(TimeSpend[[#This Row],[Hours]],",","."),"")</f>
        <v>0.5</v>
      </c>
      <c r="D91">
        <f>IF(AND(TimeSpend[[#This Row],[Personnel number]]&lt;&gt;"",TimeSpend[[#This Row],[Date]]&lt;&gt;""),TimeSpend[[#This Row],[Network]],"")</f>
        <v>60000430</v>
      </c>
      <c r="E91" t="str">
        <f>IF(AND(TimeSpend[[#This Row],[Personnel number]]&lt;&gt;"",TimeSpend[[#This Row],[Date]]&lt;&gt;""),TimeSpend[[#This Row],[Network Description]],"")</f>
        <v>BBG NUS Cloud Roll-out</v>
      </c>
      <c r="F91" t="str">
        <f>IF(AND(TimeSpend[[#This Row],[Personnel number]]&lt;&gt;"",TimeSpend[[#This Row],[Date]]&lt;&gt;""),TimeSpend[[#This Row],[Activity]],"")</f>
        <v>Project Management</v>
      </c>
      <c r="G91" t="str">
        <f>IF(AND(TimeSpend[[#This Row],[Personnel number]]&lt;&gt;"",TimeSpend[[#This Row],[Date]]&lt;&gt;""),TimeSpend[[#This Row],[Activity description]],"")</f>
        <v>BBG 2nd wave migration planning</v>
      </c>
      <c r="H91" s="36">
        <f>IF(AND(TimeSpend[[#This Row],[Personnel number]]&lt;&gt;"",TimeSpend[[#This Row],[Date]]&lt;&gt;""),TimeSpend[[#This Row],[Start Time]],"")</f>
        <v>0.375</v>
      </c>
      <c r="I91" s="36">
        <f>IF(AND(TimeSpend[[#This Row],[Personnel number]]&lt;&gt;"",TimeSpend[[#This Row],[Date]]&lt;&gt;""),TimeSpend[[#This Row],[End Time]],"")</f>
        <v>0.39583333333333331</v>
      </c>
      <c r="J91" t="str">
        <f>IF(AND(TimeSpend[[#This Row],[Personnel number]]&lt;&gt;"",TimeSpend[[#This Row],[Date]]&lt;&gt;""),TimeSpend[[#This Row],[Location]],"")</f>
        <v>Office</v>
      </c>
      <c r="K91">
        <f>IF(AND(TimeSpend[[#This Row],[Personnel number]]&lt;&gt;"",TimeSpend[[#This Row],[Date]]&lt;&gt;""),TimeSpend[[#This Row],[Task]],"")</f>
        <v>0</v>
      </c>
      <c r="L91" t="str">
        <f>IF(AND(TimeSpend[[#This Row],[Personnel number]]&lt;&gt;"",TimeSpend[[#This Row],[Date]]&lt;&gt;""),Utilization!$J$2,"")</f>
        <v>10/2024</v>
      </c>
      <c r="M91" t="str">
        <f>IF(AND(TimeSpend[[#This Row],[Personnel number]]&lt;&gt;"",TimeSpend[[#This Row],[Date]]&lt;&gt;""),TimeSpend[[#This Row],[Employee Name]],"")</f>
        <v>Račoch Petr</v>
      </c>
      <c r="N91">
        <f t="shared" si="2"/>
        <v>90</v>
      </c>
      <c r="O91" t="str">
        <f t="shared" si="3"/>
        <v>10/2024-90</v>
      </c>
      <c r="P91" t="str">
        <f>IF(D91&lt;&gt;"",VLOOKUP(D91,Projects!B:C,2,0),"")</f>
        <v>PROJECT</v>
      </c>
    </row>
    <row r="92" spans="1:16" x14ac:dyDescent="0.25">
      <c r="A92" t="str">
        <f>UPPER(IF(AND(TimeSpend[[#This Row],[Personnel number]]&lt;&gt;"",TimeSpend[[#This Row],[Date]]&lt;&gt;""),TimeSpend[[#This Row],[Personnel number]],""))</f>
        <v>CZ100106</v>
      </c>
      <c r="B92" s="85" t="str">
        <f>IF(AND(TimeSpend[[#This Row],[Personnel number]]&lt;&gt;"",TimeSpend[[#This Row],[Date]]&lt;&gt;""),TEXT(TimeSpend[[#This Row],[Date]],"[$-409]yyyyMMdd"),"")</f>
        <v>yyyy0927</v>
      </c>
      <c r="C92" s="33" t="str">
        <f>IF(AND(TimeSpend[[#This Row],[Personnel number]]&lt;&gt;"",TimeSpend[[#This Row],[Date]]&lt;&gt;""),SUBSTITUTE(TimeSpend[[#This Row],[Hours]],",","."),"")</f>
        <v>0.5</v>
      </c>
      <c r="D92" t="str">
        <f>IF(AND(TimeSpend[[#This Row],[Personnel number]]&lt;&gt;"",TimeSpend[[#This Row],[Date]]&lt;&gt;""),TimeSpend[[#This Row],[Network]],"")</f>
        <v>BPC_INT</v>
      </c>
      <c r="E92" t="str">
        <f>IF(AND(TimeSpend[[#This Row],[Personnel number]]&lt;&gt;"",TimeSpend[[#This Row],[Date]]&lt;&gt;""),TimeSpend[[#This Row],[Network Description]],"")</f>
        <v>Other Internal activities - BPC Brno</v>
      </c>
      <c r="F92" t="str">
        <f>IF(AND(TimeSpend[[#This Row],[Personnel number]]&lt;&gt;"",TimeSpend[[#This Row],[Date]]&lt;&gt;""),TimeSpend[[#This Row],[Activity]],"")</f>
        <v>Admin</v>
      </c>
      <c r="G92" t="str">
        <f>IF(AND(TimeSpend[[#This Row],[Personnel number]]&lt;&gt;"",TimeSpend[[#This Row],[Date]]&lt;&gt;""),TimeSpend[[#This Row],[Activity description]],"")</f>
        <v>Administration</v>
      </c>
      <c r="H92" s="36">
        <f>IF(AND(TimeSpend[[#This Row],[Personnel number]]&lt;&gt;"",TimeSpend[[#This Row],[Date]]&lt;&gt;""),TimeSpend[[#This Row],[Start Time]],"")</f>
        <v>0.39583333333333331</v>
      </c>
      <c r="I92" s="36">
        <f>IF(AND(TimeSpend[[#This Row],[Personnel number]]&lt;&gt;"",TimeSpend[[#This Row],[Date]]&lt;&gt;""),TimeSpend[[#This Row],[End Time]],"")</f>
        <v>0.41666666666666669</v>
      </c>
      <c r="J92" t="str">
        <f>IF(AND(TimeSpend[[#This Row],[Personnel number]]&lt;&gt;"",TimeSpend[[#This Row],[Date]]&lt;&gt;""),TimeSpend[[#This Row],[Location]],"")</f>
        <v>Office</v>
      </c>
      <c r="K92">
        <f>IF(AND(TimeSpend[[#This Row],[Personnel number]]&lt;&gt;"",TimeSpend[[#This Row],[Date]]&lt;&gt;""),TimeSpend[[#This Row],[Task]],"")</f>
        <v>0</v>
      </c>
      <c r="L92" t="str">
        <f>IF(AND(TimeSpend[[#This Row],[Personnel number]]&lt;&gt;"",TimeSpend[[#This Row],[Date]]&lt;&gt;""),Utilization!$J$2,"")</f>
        <v>10/2024</v>
      </c>
      <c r="M92" t="str">
        <f>IF(AND(TimeSpend[[#This Row],[Personnel number]]&lt;&gt;"",TimeSpend[[#This Row],[Date]]&lt;&gt;""),TimeSpend[[#This Row],[Employee Name]],"")</f>
        <v>Račoch Petr</v>
      </c>
      <c r="N92">
        <f t="shared" si="2"/>
        <v>91</v>
      </c>
      <c r="O92" t="str">
        <f t="shared" si="3"/>
        <v>10/2024-91</v>
      </c>
      <c r="P92" t="str">
        <f>IF(D92&lt;&gt;"",VLOOKUP(D92,Projects!B:C,2,0),"")</f>
        <v>INT</v>
      </c>
    </row>
    <row r="93" spans="1:16" x14ac:dyDescent="0.25">
      <c r="A93" t="str">
        <f>UPPER(IF(AND(TimeSpend[[#This Row],[Personnel number]]&lt;&gt;"",TimeSpend[[#This Row],[Date]]&lt;&gt;""),TimeSpend[[#This Row],[Personnel number]],""))</f>
        <v>CZ100106</v>
      </c>
      <c r="B93" s="85" t="str">
        <f>IF(AND(TimeSpend[[#This Row],[Personnel number]]&lt;&gt;"",TimeSpend[[#This Row],[Date]]&lt;&gt;""),TEXT(TimeSpend[[#This Row],[Date]],"[$-409]yyyyMMdd"),"")</f>
        <v>yyyy0927</v>
      </c>
      <c r="C93" s="33" t="str">
        <f>IF(AND(TimeSpend[[#This Row],[Personnel number]]&lt;&gt;"",TimeSpend[[#This Row],[Date]]&lt;&gt;""),SUBSTITUTE(TimeSpend[[#This Row],[Hours]],",","."),"")</f>
        <v>1</v>
      </c>
      <c r="D93" t="str">
        <f>IF(AND(TimeSpend[[#This Row],[Personnel number]]&lt;&gt;"",TimeSpend[[#This Row],[Date]]&lt;&gt;""),TimeSpend[[#This Row],[Network]],"")</f>
        <v>BPC_INT</v>
      </c>
      <c r="E93" t="str">
        <f>IF(AND(TimeSpend[[#This Row],[Personnel number]]&lt;&gt;"",TimeSpend[[#This Row],[Date]]&lt;&gt;""),TimeSpend[[#This Row],[Network Description]],"")</f>
        <v>Other Internal activities - BPC Brno</v>
      </c>
      <c r="F93" t="str">
        <f>IF(AND(TimeSpend[[#This Row],[Personnel number]]&lt;&gt;"",TimeSpend[[#This Row],[Date]]&lt;&gt;""),TimeSpend[[#This Row],[Activity]],"")</f>
        <v>Admin</v>
      </c>
      <c r="G93" t="str">
        <f>IF(AND(TimeSpend[[#This Row],[Personnel number]]&lt;&gt;"",TimeSpend[[#This Row],[Date]]&lt;&gt;""),TimeSpend[[#This Row],[Activity description]],"")</f>
        <v>ZTO Team - regular team meeting</v>
      </c>
      <c r="H93" s="36">
        <f>IF(AND(TimeSpend[[#This Row],[Personnel number]]&lt;&gt;"",TimeSpend[[#This Row],[Date]]&lt;&gt;""),TimeSpend[[#This Row],[Start Time]],"")</f>
        <v>0.41666666666666669</v>
      </c>
      <c r="I93" s="36">
        <f>IF(AND(TimeSpend[[#This Row],[Personnel number]]&lt;&gt;"",TimeSpend[[#This Row],[Date]]&lt;&gt;""),TimeSpend[[#This Row],[End Time]],"")</f>
        <v>0.45833333333333331</v>
      </c>
      <c r="J93" t="str">
        <f>IF(AND(TimeSpend[[#This Row],[Personnel number]]&lt;&gt;"",TimeSpend[[#This Row],[Date]]&lt;&gt;""),TimeSpend[[#This Row],[Location]],"")</f>
        <v>Office</v>
      </c>
      <c r="K93">
        <f>IF(AND(TimeSpend[[#This Row],[Personnel number]]&lt;&gt;"",TimeSpend[[#This Row],[Date]]&lt;&gt;""),TimeSpend[[#This Row],[Task]],"")</f>
        <v>0</v>
      </c>
      <c r="L93" t="str">
        <f>IF(AND(TimeSpend[[#This Row],[Personnel number]]&lt;&gt;"",TimeSpend[[#This Row],[Date]]&lt;&gt;""),Utilization!$J$2,"")</f>
        <v>10/2024</v>
      </c>
      <c r="M93" t="str">
        <f>IF(AND(TimeSpend[[#This Row],[Personnel number]]&lt;&gt;"",TimeSpend[[#This Row],[Date]]&lt;&gt;""),TimeSpend[[#This Row],[Employee Name]],"")</f>
        <v>Račoch Petr</v>
      </c>
      <c r="N93">
        <f t="shared" si="2"/>
        <v>92</v>
      </c>
      <c r="O93" t="str">
        <f t="shared" si="3"/>
        <v>10/2024-92</v>
      </c>
      <c r="P93" t="str">
        <f>IF(D93&lt;&gt;"",VLOOKUP(D93,Projects!B:C,2,0),"")</f>
        <v>INT</v>
      </c>
    </row>
    <row r="94" spans="1:16" x14ac:dyDescent="0.25">
      <c r="A94" t="str">
        <f>UPPER(IF(AND(TimeSpend[[#This Row],[Personnel number]]&lt;&gt;"",TimeSpend[[#This Row],[Date]]&lt;&gt;""),TimeSpend[[#This Row],[Personnel number]],""))</f>
        <v>CZ100106</v>
      </c>
      <c r="B94" s="85" t="str">
        <f>IF(AND(TimeSpend[[#This Row],[Personnel number]]&lt;&gt;"",TimeSpend[[#This Row],[Date]]&lt;&gt;""),TEXT(TimeSpend[[#This Row],[Date]],"[$-409]yyyyMMdd"),"")</f>
        <v>yyyy0927</v>
      </c>
      <c r="C94" s="33" t="str">
        <f>IF(AND(TimeSpend[[#This Row],[Personnel number]]&lt;&gt;"",TimeSpend[[#This Row],[Date]]&lt;&gt;""),SUBSTITUTE(TimeSpend[[#This Row],[Hours]],",","."),"")</f>
        <v>0.5</v>
      </c>
      <c r="D94">
        <f>IF(AND(TimeSpend[[#This Row],[Personnel number]]&lt;&gt;"",TimeSpend[[#This Row],[Date]]&lt;&gt;""),TimeSpend[[#This Row],[Network]],"")</f>
        <v>60000430</v>
      </c>
      <c r="E94" t="str">
        <f>IF(AND(TimeSpend[[#This Row],[Personnel number]]&lt;&gt;"",TimeSpend[[#This Row],[Date]]&lt;&gt;""),TimeSpend[[#This Row],[Network Description]],"")</f>
        <v>BBG NUS Cloud Roll-out</v>
      </c>
      <c r="F94" t="str">
        <f>IF(AND(TimeSpend[[#This Row],[Personnel number]]&lt;&gt;"",TimeSpend[[#This Row],[Date]]&lt;&gt;""),TimeSpend[[#This Row],[Activity]],"")</f>
        <v>Project Management</v>
      </c>
      <c r="G94" t="str">
        <f>IF(AND(TimeSpend[[#This Row],[Personnel number]]&lt;&gt;"",TimeSpend[[#This Row],[Date]]&lt;&gt;""),TimeSpend[[#This Row],[Activity description]],"")</f>
        <v>2nd migration wave planning</v>
      </c>
      <c r="H94" s="36">
        <f>IF(AND(TimeSpend[[#This Row],[Personnel number]]&lt;&gt;"",TimeSpend[[#This Row],[Date]]&lt;&gt;""),TimeSpend[[#This Row],[Start Time]],"")</f>
        <v>0.47916666666666669</v>
      </c>
      <c r="I94" s="36">
        <f>IF(AND(TimeSpend[[#This Row],[Personnel number]]&lt;&gt;"",TimeSpend[[#This Row],[Date]]&lt;&gt;""),TimeSpend[[#This Row],[End Time]],"")</f>
        <v>0.5</v>
      </c>
      <c r="J94" t="str">
        <f>IF(AND(TimeSpend[[#This Row],[Personnel number]]&lt;&gt;"",TimeSpend[[#This Row],[Date]]&lt;&gt;""),TimeSpend[[#This Row],[Location]],"")</f>
        <v>Office</v>
      </c>
      <c r="K94">
        <f>IF(AND(TimeSpend[[#This Row],[Personnel number]]&lt;&gt;"",TimeSpend[[#This Row],[Date]]&lt;&gt;""),TimeSpend[[#This Row],[Task]],"")</f>
        <v>0</v>
      </c>
      <c r="L94" t="str">
        <f>IF(AND(TimeSpend[[#This Row],[Personnel number]]&lt;&gt;"",TimeSpend[[#This Row],[Date]]&lt;&gt;""),Utilization!$J$2,"")</f>
        <v>10/2024</v>
      </c>
      <c r="M94" t="str">
        <f>IF(AND(TimeSpend[[#This Row],[Personnel number]]&lt;&gt;"",TimeSpend[[#This Row],[Date]]&lt;&gt;""),TimeSpend[[#This Row],[Employee Name]],"")</f>
        <v>Račoch Petr</v>
      </c>
      <c r="N94">
        <f t="shared" si="2"/>
        <v>93</v>
      </c>
      <c r="O94" t="str">
        <f t="shared" si="3"/>
        <v>10/2024-93</v>
      </c>
      <c r="P94" t="str">
        <f>IF(D94&lt;&gt;"",VLOOKUP(D94,Projects!B:C,2,0),"")</f>
        <v>PROJECT</v>
      </c>
    </row>
    <row r="95" spans="1:16" x14ac:dyDescent="0.25">
      <c r="A95" t="str">
        <f>UPPER(IF(AND(TimeSpend[[#This Row],[Personnel number]]&lt;&gt;"",TimeSpend[[#This Row],[Date]]&lt;&gt;""),TimeSpend[[#This Row],[Personnel number]],""))</f>
        <v>CZ100106</v>
      </c>
      <c r="B95" s="85" t="str">
        <f>IF(AND(TimeSpend[[#This Row],[Personnel number]]&lt;&gt;"",TimeSpend[[#This Row],[Date]]&lt;&gt;""),TEXT(TimeSpend[[#This Row],[Date]],"[$-409]yyyyMMdd"),"")</f>
        <v>yyyy0927</v>
      </c>
      <c r="C95" s="33" t="str">
        <f>IF(AND(TimeSpend[[#This Row],[Personnel number]]&lt;&gt;"",TimeSpend[[#This Row],[Date]]&lt;&gt;""),SUBSTITUTE(TimeSpend[[#This Row],[Hours]],",","."),"")</f>
        <v>1</v>
      </c>
      <c r="D95" t="str">
        <f>IF(AND(TimeSpend[[#This Row],[Personnel number]]&lt;&gt;"",TimeSpend[[#This Row],[Date]]&lt;&gt;""),TimeSpend[[#This Row],[Network]],"")</f>
        <v>BPC_INT</v>
      </c>
      <c r="E95" t="str">
        <f>IF(AND(TimeSpend[[#This Row],[Personnel number]]&lt;&gt;"",TimeSpend[[#This Row],[Date]]&lt;&gt;""),TimeSpend[[#This Row],[Network Description]],"")</f>
        <v>Other Internal activities - BPC Brno</v>
      </c>
      <c r="F95" t="str">
        <f>IF(AND(TimeSpend[[#This Row],[Personnel number]]&lt;&gt;"",TimeSpend[[#This Row],[Date]]&lt;&gt;""),TimeSpend[[#This Row],[Activity]],"")</f>
        <v>Admin</v>
      </c>
      <c r="G95" t="str">
        <f>IF(AND(TimeSpend[[#This Row],[Personnel number]]&lt;&gt;"",TimeSpend[[#This Row],[Date]]&lt;&gt;""),TimeSpend[[#This Row],[Activity description]],"")</f>
        <v>NAV ERP Team Meeting: FY23 &amp; FH FY24</v>
      </c>
      <c r="H95" s="36">
        <f>IF(AND(TimeSpend[[#This Row],[Personnel number]]&lt;&gt;"",TimeSpend[[#This Row],[Date]]&lt;&gt;""),TimeSpend[[#This Row],[Start Time]],"")</f>
        <v>0.5</v>
      </c>
      <c r="I95" s="36">
        <f>IF(AND(TimeSpend[[#This Row],[Personnel number]]&lt;&gt;"",TimeSpend[[#This Row],[Date]]&lt;&gt;""),TimeSpend[[#This Row],[End Time]],"")</f>
        <v>0.54166666666666663</v>
      </c>
      <c r="J95" t="str">
        <f>IF(AND(TimeSpend[[#This Row],[Personnel number]]&lt;&gt;"",TimeSpend[[#This Row],[Date]]&lt;&gt;""),TimeSpend[[#This Row],[Location]],"")</f>
        <v>Office</v>
      </c>
      <c r="K95">
        <f>IF(AND(TimeSpend[[#This Row],[Personnel number]]&lt;&gt;"",TimeSpend[[#This Row],[Date]]&lt;&gt;""),TimeSpend[[#This Row],[Task]],"")</f>
        <v>0</v>
      </c>
      <c r="L95" t="str">
        <f>IF(AND(TimeSpend[[#This Row],[Personnel number]]&lt;&gt;"",TimeSpend[[#This Row],[Date]]&lt;&gt;""),Utilization!$J$2,"")</f>
        <v>10/2024</v>
      </c>
      <c r="M95" t="str">
        <f>IF(AND(TimeSpend[[#This Row],[Personnel number]]&lt;&gt;"",TimeSpend[[#This Row],[Date]]&lt;&gt;""),TimeSpend[[#This Row],[Employee Name]],"")</f>
        <v>Račoch Petr</v>
      </c>
      <c r="N95">
        <f t="shared" si="2"/>
        <v>94</v>
      </c>
      <c r="O95" t="str">
        <f t="shared" si="3"/>
        <v>10/2024-94</v>
      </c>
      <c r="P95" t="str">
        <f>IF(D95&lt;&gt;"",VLOOKUP(D95,Projects!B:C,2,0),"")</f>
        <v>INT</v>
      </c>
    </row>
    <row r="96" spans="1:16" x14ac:dyDescent="0.25">
      <c r="A96" t="str">
        <f>UPPER(IF(AND(TimeSpend[[#This Row],[Personnel number]]&lt;&gt;"",TimeSpend[[#This Row],[Date]]&lt;&gt;""),TimeSpend[[#This Row],[Personnel number]],""))</f>
        <v>CZ100106</v>
      </c>
      <c r="B96" s="85" t="str">
        <f>IF(AND(TimeSpend[[#This Row],[Personnel number]]&lt;&gt;"",TimeSpend[[#This Row],[Date]]&lt;&gt;""),TEXT(TimeSpend[[#This Row],[Date]],"[$-409]yyyyMMdd"),"")</f>
        <v>yyyy0927</v>
      </c>
      <c r="C96" s="33" t="str">
        <f>IF(AND(TimeSpend[[#This Row],[Personnel number]]&lt;&gt;"",TimeSpend[[#This Row],[Date]]&lt;&gt;""),SUBSTITUTE(TimeSpend[[#This Row],[Hours]],",","."),"")</f>
        <v>2</v>
      </c>
      <c r="D96">
        <f>IF(AND(TimeSpend[[#This Row],[Personnel number]]&lt;&gt;"",TimeSpend[[#This Row],[Date]]&lt;&gt;""),TimeSpend[[#This Row],[Network]],"")</f>
        <v>60000430</v>
      </c>
      <c r="E96" t="str">
        <f>IF(AND(TimeSpend[[#This Row],[Personnel number]]&lt;&gt;"",TimeSpend[[#This Row],[Date]]&lt;&gt;""),TimeSpend[[#This Row],[Network Description]],"")</f>
        <v>BBG NUS Cloud Roll-out</v>
      </c>
      <c r="F96" t="str">
        <f>IF(AND(TimeSpend[[#This Row],[Personnel number]]&lt;&gt;"",TimeSpend[[#This Row],[Date]]&lt;&gt;""),TimeSpend[[#This Row],[Activity]],"")</f>
        <v>Project Management</v>
      </c>
      <c r="G96" t="str">
        <f>IF(AND(TimeSpend[[#This Row],[Personnel number]]&lt;&gt;"",TimeSpend[[#This Row],[Date]]&lt;&gt;""),TimeSpend[[#This Row],[Activity description]],"")</f>
        <v>2nd migration wave planning</v>
      </c>
      <c r="H96" s="36">
        <f>IF(AND(TimeSpend[[#This Row],[Personnel number]]&lt;&gt;"",TimeSpend[[#This Row],[Date]]&lt;&gt;""),TimeSpend[[#This Row],[Start Time]],"")</f>
        <v>0.54166666666666663</v>
      </c>
      <c r="I96" s="36">
        <f>IF(AND(TimeSpend[[#This Row],[Personnel number]]&lt;&gt;"",TimeSpend[[#This Row],[Date]]&lt;&gt;""),TimeSpend[[#This Row],[End Time]],"")</f>
        <v>0.625</v>
      </c>
      <c r="J96" t="str">
        <f>IF(AND(TimeSpend[[#This Row],[Personnel number]]&lt;&gt;"",TimeSpend[[#This Row],[Date]]&lt;&gt;""),TimeSpend[[#This Row],[Location]],"")</f>
        <v>Office</v>
      </c>
      <c r="K96">
        <f>IF(AND(TimeSpend[[#This Row],[Personnel number]]&lt;&gt;"",TimeSpend[[#This Row],[Date]]&lt;&gt;""),TimeSpend[[#This Row],[Task]],"")</f>
        <v>0</v>
      </c>
      <c r="L96" t="str">
        <f>IF(AND(TimeSpend[[#This Row],[Personnel number]]&lt;&gt;"",TimeSpend[[#This Row],[Date]]&lt;&gt;""),Utilization!$J$2,"")</f>
        <v>10/2024</v>
      </c>
      <c r="M96" t="str">
        <f>IF(AND(TimeSpend[[#This Row],[Personnel number]]&lt;&gt;"",TimeSpend[[#This Row],[Date]]&lt;&gt;""),TimeSpend[[#This Row],[Employee Name]],"")</f>
        <v>Račoch Petr</v>
      </c>
      <c r="N96">
        <f t="shared" si="2"/>
        <v>95</v>
      </c>
      <c r="O96" t="str">
        <f t="shared" si="3"/>
        <v>10/2024-95</v>
      </c>
      <c r="P96" t="str">
        <f>IF(D96&lt;&gt;"",VLOOKUP(D96,Projects!B:C,2,0),"")</f>
        <v>PROJECT</v>
      </c>
    </row>
    <row r="97" spans="1:16" x14ac:dyDescent="0.25">
      <c r="A97" t="str">
        <f>UPPER(IF(AND(TimeSpend[[#This Row],[Personnel number]]&lt;&gt;"",TimeSpend[[#This Row],[Date]]&lt;&gt;""),TimeSpend[[#This Row],[Personnel number]],""))</f>
        <v>CZ100106</v>
      </c>
      <c r="B97" s="85" t="str">
        <f>IF(AND(TimeSpend[[#This Row],[Personnel number]]&lt;&gt;"",TimeSpend[[#This Row],[Date]]&lt;&gt;""),TEXT(TimeSpend[[#This Row],[Date]],"[$-409]yyyyMMdd"),"")</f>
        <v>yyyy0930</v>
      </c>
      <c r="C97" s="33" t="str">
        <f>IF(AND(TimeSpend[[#This Row],[Personnel number]]&lt;&gt;"",TimeSpend[[#This Row],[Date]]&lt;&gt;""),SUBSTITUTE(TimeSpend[[#This Row],[Hours]],",","."),"")</f>
        <v>0.25</v>
      </c>
      <c r="D97" t="str">
        <f>IF(AND(TimeSpend[[#This Row],[Personnel number]]&lt;&gt;"",TimeSpend[[#This Row],[Date]]&lt;&gt;""),TimeSpend[[#This Row],[Network]],"")</f>
        <v>BPC_INT</v>
      </c>
      <c r="E97" t="str">
        <f>IF(AND(TimeSpend[[#This Row],[Personnel number]]&lt;&gt;"",TimeSpend[[#This Row],[Date]]&lt;&gt;""),TimeSpend[[#This Row],[Network Description]],"")</f>
        <v>Other Internal activities - BPC Brno</v>
      </c>
      <c r="F97" t="str">
        <f>IF(AND(TimeSpend[[#This Row],[Personnel number]]&lt;&gt;"",TimeSpend[[#This Row],[Date]]&lt;&gt;""),TimeSpend[[#This Row],[Activity]],"")</f>
        <v>Admin</v>
      </c>
      <c r="G97" t="str">
        <f>IF(AND(TimeSpend[[#This Row],[Personnel number]]&lt;&gt;"",TimeSpend[[#This Row],[Date]]&lt;&gt;""),TimeSpend[[#This Row],[Activity description]],"")</f>
        <v>Administration</v>
      </c>
      <c r="H97" s="36">
        <f>IF(AND(TimeSpend[[#This Row],[Personnel number]]&lt;&gt;"",TimeSpend[[#This Row],[Date]]&lt;&gt;""),TimeSpend[[#This Row],[Start Time]],"")</f>
        <v>0.34375</v>
      </c>
      <c r="I97" s="36">
        <f>IF(AND(TimeSpend[[#This Row],[Personnel number]]&lt;&gt;"",TimeSpend[[#This Row],[Date]]&lt;&gt;""),TimeSpend[[#This Row],[End Time]],"")</f>
        <v>0.35416666666666669</v>
      </c>
      <c r="J97" t="str">
        <f>IF(AND(TimeSpend[[#This Row],[Personnel number]]&lt;&gt;"",TimeSpend[[#This Row],[Date]]&lt;&gt;""),TimeSpend[[#This Row],[Location]],"")</f>
        <v>Office</v>
      </c>
      <c r="K97">
        <f>IF(AND(TimeSpend[[#This Row],[Personnel number]]&lt;&gt;"",TimeSpend[[#This Row],[Date]]&lt;&gt;""),TimeSpend[[#This Row],[Task]],"")</f>
        <v>0</v>
      </c>
      <c r="L97" t="str">
        <f>IF(AND(TimeSpend[[#This Row],[Personnel number]]&lt;&gt;"",TimeSpend[[#This Row],[Date]]&lt;&gt;""),Utilization!$J$2,"")</f>
        <v>10/2024</v>
      </c>
      <c r="M97" t="str">
        <f>IF(AND(TimeSpend[[#This Row],[Personnel number]]&lt;&gt;"",TimeSpend[[#This Row],[Date]]&lt;&gt;""),TimeSpend[[#This Row],[Employee Name]],"")</f>
        <v>Račoch Petr</v>
      </c>
      <c r="N97">
        <f t="shared" si="2"/>
        <v>96</v>
      </c>
      <c r="O97" t="str">
        <f t="shared" si="3"/>
        <v>10/2024-96</v>
      </c>
      <c r="P97" t="str">
        <f>IF(D97&lt;&gt;"",VLOOKUP(D97,Projects!B:C,2,0),"")</f>
        <v>INT</v>
      </c>
    </row>
    <row r="98" spans="1:16" x14ac:dyDescent="0.25">
      <c r="A98" t="str">
        <f>UPPER(IF(AND(TimeSpend[[#This Row],[Personnel number]]&lt;&gt;"",TimeSpend[[#This Row],[Date]]&lt;&gt;""),TimeSpend[[#This Row],[Personnel number]],""))</f>
        <v>CZ100106</v>
      </c>
      <c r="B98" s="85" t="str">
        <f>IF(AND(TimeSpend[[#This Row],[Personnel number]]&lt;&gt;"",TimeSpend[[#This Row],[Date]]&lt;&gt;""),TEXT(TimeSpend[[#This Row],[Date]],"[$-409]yyyyMMdd"),"")</f>
        <v>yyyy0930</v>
      </c>
      <c r="C98" s="33" t="str">
        <f>IF(AND(TimeSpend[[#This Row],[Personnel number]]&lt;&gt;"",TimeSpend[[#This Row],[Date]]&lt;&gt;""),SUBSTITUTE(TimeSpend[[#This Row],[Hours]],",","."),"")</f>
        <v>0.5</v>
      </c>
      <c r="D98">
        <f>IF(AND(TimeSpend[[#This Row],[Personnel number]]&lt;&gt;"",TimeSpend[[#This Row],[Date]]&lt;&gt;""),TimeSpend[[#This Row],[Network]],"")</f>
        <v>60000247</v>
      </c>
      <c r="E98" t="str">
        <f>IF(AND(TimeSpend[[#This Row],[Personnel number]]&lt;&gt;"",TimeSpend[[#This Row],[Date]]&lt;&gt;""),TimeSpend[[#This Row],[Network Description]],"")</f>
        <v>NUS3 Technical Upgrade (NUS Cloud)</v>
      </c>
      <c r="F98" t="str">
        <f>IF(AND(TimeSpend[[#This Row],[Personnel number]]&lt;&gt;"",TimeSpend[[#This Row],[Date]]&lt;&gt;""),TimeSpend[[#This Row],[Activity]],"")</f>
        <v>Consultancy</v>
      </c>
      <c r="G98" t="str">
        <f>IF(AND(TimeSpend[[#This Row],[Personnel number]]&lt;&gt;"",TimeSpend[[#This Row],[Date]]&lt;&gt;""),TimeSpend[[#This Row],[Activity description]],"")</f>
        <v>NUS Cloud - Sync call</v>
      </c>
      <c r="H98" s="36">
        <f>IF(AND(TimeSpend[[#This Row],[Personnel number]]&lt;&gt;"",TimeSpend[[#This Row],[Date]]&lt;&gt;""),TimeSpend[[#This Row],[Start Time]],"")</f>
        <v>0.35416666666666669</v>
      </c>
      <c r="I98" s="36">
        <f>IF(AND(TimeSpend[[#This Row],[Personnel number]]&lt;&gt;"",TimeSpend[[#This Row],[Date]]&lt;&gt;""),TimeSpend[[#This Row],[End Time]],"")</f>
        <v>0.375</v>
      </c>
      <c r="J98" t="str">
        <f>IF(AND(TimeSpend[[#This Row],[Personnel number]]&lt;&gt;"",TimeSpend[[#This Row],[Date]]&lt;&gt;""),TimeSpend[[#This Row],[Location]],"")</f>
        <v>Office</v>
      </c>
      <c r="K98">
        <f>IF(AND(TimeSpend[[#This Row],[Personnel number]]&lt;&gt;"",TimeSpend[[#This Row],[Date]]&lt;&gt;""),TimeSpend[[#This Row],[Task]],"")</f>
        <v>0</v>
      </c>
      <c r="L98" t="str">
        <f>IF(AND(TimeSpend[[#This Row],[Personnel number]]&lt;&gt;"",TimeSpend[[#This Row],[Date]]&lt;&gt;""),Utilization!$J$2,"")</f>
        <v>10/2024</v>
      </c>
      <c r="M98" t="str">
        <f>IF(AND(TimeSpend[[#This Row],[Personnel number]]&lt;&gt;"",TimeSpend[[#This Row],[Date]]&lt;&gt;""),TimeSpend[[#This Row],[Employee Name]],"")</f>
        <v>Račoch Petr</v>
      </c>
      <c r="N98">
        <f t="shared" si="2"/>
        <v>97</v>
      </c>
      <c r="O98" t="str">
        <f t="shared" si="3"/>
        <v>10/2024-97</v>
      </c>
      <c r="P98" t="str">
        <f>IF(D98&lt;&gt;"",VLOOKUP(D98,Projects!B:C,2,0),"")</f>
        <v>PROJECT</v>
      </c>
    </row>
    <row r="99" spans="1:16" x14ac:dyDescent="0.25">
      <c r="A99" t="str">
        <f>UPPER(IF(AND(TimeSpend[[#This Row],[Personnel number]]&lt;&gt;"",TimeSpend[[#This Row],[Date]]&lt;&gt;""),TimeSpend[[#This Row],[Personnel number]],""))</f>
        <v>CZ100106</v>
      </c>
      <c r="B99" s="85" t="str">
        <f>IF(AND(TimeSpend[[#This Row],[Personnel number]]&lt;&gt;"",TimeSpend[[#This Row],[Date]]&lt;&gt;""),TEXT(TimeSpend[[#This Row],[Date]],"[$-409]yyyyMMdd"),"")</f>
        <v>yyyy0930</v>
      </c>
      <c r="C99" s="33" t="str">
        <f>IF(AND(TimeSpend[[#This Row],[Personnel number]]&lt;&gt;"",TimeSpend[[#This Row],[Date]]&lt;&gt;""),SUBSTITUTE(TimeSpend[[#This Row],[Hours]],",","."),"")</f>
        <v>0.5</v>
      </c>
      <c r="D99">
        <f>IF(AND(TimeSpend[[#This Row],[Personnel number]]&lt;&gt;"",TimeSpend[[#This Row],[Date]]&lt;&gt;""),TimeSpend[[#This Row],[Network]],"")</f>
        <v>60000430</v>
      </c>
      <c r="E99" t="str">
        <f>IF(AND(TimeSpend[[#This Row],[Personnel number]]&lt;&gt;"",TimeSpend[[#This Row],[Date]]&lt;&gt;""),TimeSpend[[#This Row],[Network Description]],"")</f>
        <v>BBG NUS Cloud Roll-out</v>
      </c>
      <c r="F99" t="str">
        <f>IF(AND(TimeSpend[[#This Row],[Personnel number]]&lt;&gt;"",TimeSpend[[#This Row],[Date]]&lt;&gt;""),TimeSpend[[#This Row],[Activity]],"")</f>
        <v>Consultancy</v>
      </c>
      <c r="G99" t="str">
        <f>IF(AND(TimeSpend[[#This Row],[Personnel number]]&lt;&gt;"",TimeSpend[[#This Row],[Date]]&lt;&gt;""),TimeSpend[[#This Row],[Activity description]],"")</f>
        <v>CRM scenare pro BBG Funkcni testy</v>
      </c>
      <c r="H99" s="36">
        <f>IF(AND(TimeSpend[[#This Row],[Personnel number]]&lt;&gt;"",TimeSpend[[#This Row],[Date]]&lt;&gt;""),TimeSpend[[#This Row],[Start Time]],"")</f>
        <v>0.375</v>
      </c>
      <c r="I99" s="36">
        <f>IF(AND(TimeSpend[[#This Row],[Personnel number]]&lt;&gt;"",TimeSpend[[#This Row],[Date]]&lt;&gt;""),TimeSpend[[#This Row],[End Time]],"")</f>
        <v>0.39583333333333331</v>
      </c>
      <c r="J99" t="str">
        <f>IF(AND(TimeSpend[[#This Row],[Personnel number]]&lt;&gt;"",TimeSpend[[#This Row],[Date]]&lt;&gt;""),TimeSpend[[#This Row],[Location]],"")</f>
        <v>Office</v>
      </c>
      <c r="K99">
        <f>IF(AND(TimeSpend[[#This Row],[Personnel number]]&lt;&gt;"",TimeSpend[[#This Row],[Date]]&lt;&gt;""),TimeSpend[[#This Row],[Task]],"")</f>
        <v>0</v>
      </c>
      <c r="L99" t="str">
        <f>IF(AND(TimeSpend[[#This Row],[Personnel number]]&lt;&gt;"",TimeSpend[[#This Row],[Date]]&lt;&gt;""),Utilization!$J$2,"")</f>
        <v>10/2024</v>
      </c>
      <c r="M99" t="str">
        <f>IF(AND(TimeSpend[[#This Row],[Personnel number]]&lt;&gt;"",TimeSpend[[#This Row],[Date]]&lt;&gt;""),TimeSpend[[#This Row],[Employee Name]],"")</f>
        <v>Račoch Petr</v>
      </c>
      <c r="N99">
        <f t="shared" si="2"/>
        <v>98</v>
      </c>
      <c r="O99" t="str">
        <f t="shared" si="3"/>
        <v>10/2024-98</v>
      </c>
      <c r="P99" t="str">
        <f>IF(D99&lt;&gt;"",VLOOKUP(D99,Projects!B:C,2,0),"")</f>
        <v>PROJECT</v>
      </c>
    </row>
    <row r="100" spans="1:16" x14ac:dyDescent="0.25">
      <c r="A100" t="str">
        <f>UPPER(IF(AND(TimeSpend[[#This Row],[Personnel number]]&lt;&gt;"",TimeSpend[[#This Row],[Date]]&lt;&gt;""),TimeSpend[[#This Row],[Personnel number]],""))</f>
        <v>CZ100106</v>
      </c>
      <c r="B100" s="85" t="str">
        <f>IF(AND(TimeSpend[[#This Row],[Personnel number]]&lt;&gt;"",TimeSpend[[#This Row],[Date]]&lt;&gt;""),TEXT(TimeSpend[[#This Row],[Date]],"[$-409]yyyyMMdd"),"")</f>
        <v>yyyy0930</v>
      </c>
      <c r="C100" s="33" t="str">
        <f>IF(AND(TimeSpend[[#This Row],[Personnel number]]&lt;&gt;"",TimeSpend[[#This Row],[Date]]&lt;&gt;""),SUBSTITUTE(TimeSpend[[#This Row],[Hours]],",","."),"")</f>
        <v>1.5</v>
      </c>
      <c r="D100">
        <f>IF(AND(TimeSpend[[#This Row],[Personnel number]]&lt;&gt;"",TimeSpend[[#This Row],[Date]]&lt;&gt;""),TimeSpend[[#This Row],[Network]],"")</f>
        <v>60000430</v>
      </c>
      <c r="E100" t="str">
        <f>IF(AND(TimeSpend[[#This Row],[Personnel number]]&lt;&gt;"",TimeSpend[[#This Row],[Date]]&lt;&gt;""),TimeSpend[[#This Row],[Network Description]],"")</f>
        <v>BBG NUS Cloud Roll-out</v>
      </c>
      <c r="F100" t="str">
        <f>IF(AND(TimeSpend[[#This Row],[Personnel number]]&lt;&gt;"",TimeSpend[[#This Row],[Date]]&lt;&gt;""),TimeSpend[[#This Row],[Activity]],"")</f>
        <v>Consultancy</v>
      </c>
      <c r="G100" t="str">
        <f>IF(AND(TimeSpend[[#This Row],[Personnel number]]&lt;&gt;"",TimeSpend[[#This Row],[Date]]&lt;&gt;""),TimeSpend[[#This Row],[Activity description]],"")</f>
        <v>FT scenarios preparation</v>
      </c>
      <c r="H100" s="36">
        <f>IF(AND(TimeSpend[[#This Row],[Personnel number]]&lt;&gt;"",TimeSpend[[#This Row],[Date]]&lt;&gt;""),TimeSpend[[#This Row],[Start Time]],"")</f>
        <v>0.39583333333333331</v>
      </c>
      <c r="I100" s="36">
        <f>IF(AND(TimeSpend[[#This Row],[Personnel number]]&lt;&gt;"",TimeSpend[[#This Row],[Date]]&lt;&gt;""),TimeSpend[[#This Row],[End Time]],"")</f>
        <v>0.45833333333333331</v>
      </c>
      <c r="J100" t="str">
        <f>IF(AND(TimeSpend[[#This Row],[Personnel number]]&lt;&gt;"",TimeSpend[[#This Row],[Date]]&lt;&gt;""),TimeSpend[[#This Row],[Location]],"")</f>
        <v>Office</v>
      </c>
      <c r="K100">
        <f>IF(AND(TimeSpend[[#This Row],[Personnel number]]&lt;&gt;"",TimeSpend[[#This Row],[Date]]&lt;&gt;""),TimeSpend[[#This Row],[Task]],"")</f>
        <v>0</v>
      </c>
      <c r="L100" t="str">
        <f>IF(AND(TimeSpend[[#This Row],[Personnel number]]&lt;&gt;"",TimeSpend[[#This Row],[Date]]&lt;&gt;""),Utilization!$J$2,"")</f>
        <v>10/2024</v>
      </c>
      <c r="M100" t="str">
        <f>IF(AND(TimeSpend[[#This Row],[Personnel number]]&lt;&gt;"",TimeSpend[[#This Row],[Date]]&lt;&gt;""),TimeSpend[[#This Row],[Employee Name]],"")</f>
        <v>Račoch Petr</v>
      </c>
      <c r="N100">
        <f t="shared" si="2"/>
        <v>99</v>
      </c>
      <c r="O100" t="str">
        <f t="shared" si="3"/>
        <v>10/2024-99</v>
      </c>
      <c r="P100" t="str">
        <f>IF(D100&lt;&gt;"",VLOOKUP(D100,Projects!B:C,2,0),"")</f>
        <v>PROJECT</v>
      </c>
    </row>
    <row r="101" spans="1:16" x14ac:dyDescent="0.25">
      <c r="A101" t="str">
        <f>UPPER(IF(AND(TimeSpend[[#This Row],[Personnel number]]&lt;&gt;"",TimeSpend[[#This Row],[Date]]&lt;&gt;""),TimeSpend[[#This Row],[Personnel number]],""))</f>
        <v>CZ100106</v>
      </c>
      <c r="B101" s="85" t="str">
        <f>IF(AND(TimeSpend[[#This Row],[Personnel number]]&lt;&gt;"",TimeSpend[[#This Row],[Date]]&lt;&gt;""),TEXT(TimeSpend[[#This Row],[Date]],"[$-409]yyyyMMdd"),"")</f>
        <v>yyyy0930</v>
      </c>
      <c r="C101" s="33" t="str">
        <f>IF(AND(TimeSpend[[#This Row],[Personnel number]]&lt;&gt;"",TimeSpend[[#This Row],[Date]]&lt;&gt;""),SUBSTITUTE(TimeSpend[[#This Row],[Hours]],",","."),"")</f>
        <v>1</v>
      </c>
      <c r="D101">
        <f>IF(AND(TimeSpend[[#This Row],[Personnel number]]&lt;&gt;"",TimeSpend[[#This Row],[Date]]&lt;&gt;""),TimeSpend[[#This Row],[Network]],"")</f>
        <v>60000430</v>
      </c>
      <c r="E101" t="str">
        <f>IF(AND(TimeSpend[[#This Row],[Personnel number]]&lt;&gt;"",TimeSpend[[#This Row],[Date]]&lt;&gt;""),TimeSpend[[#This Row],[Network Description]],"")</f>
        <v>BBG NUS Cloud Roll-out</v>
      </c>
      <c r="F101" t="str">
        <f>IF(AND(TimeSpend[[#This Row],[Personnel number]]&lt;&gt;"",TimeSpend[[#This Row],[Date]]&lt;&gt;""),TimeSpend[[#This Row],[Activity]],"")</f>
        <v>Consultancy</v>
      </c>
      <c r="G101" t="str">
        <f>IF(AND(TimeSpend[[#This Row],[Personnel number]]&lt;&gt;"",TimeSpend[[#This Row],[Date]]&lt;&gt;""),TimeSpend[[#This Row],[Activity description]],"")</f>
        <v>FT scenarios preparation</v>
      </c>
      <c r="H101" s="36">
        <f>IF(AND(TimeSpend[[#This Row],[Personnel number]]&lt;&gt;"",TimeSpend[[#This Row],[Date]]&lt;&gt;""),TimeSpend[[#This Row],[Start Time]],"")</f>
        <v>0.47916666666666669</v>
      </c>
      <c r="I101" s="36">
        <f>IF(AND(TimeSpend[[#This Row],[Personnel number]]&lt;&gt;"",TimeSpend[[#This Row],[Date]]&lt;&gt;""),TimeSpend[[#This Row],[End Time]],"")</f>
        <v>0.52083333333333337</v>
      </c>
      <c r="J101" t="str">
        <f>IF(AND(TimeSpend[[#This Row],[Personnel number]]&lt;&gt;"",TimeSpend[[#This Row],[Date]]&lt;&gt;""),TimeSpend[[#This Row],[Location]],"")</f>
        <v>Office</v>
      </c>
      <c r="K101">
        <f>IF(AND(TimeSpend[[#This Row],[Personnel number]]&lt;&gt;"",TimeSpend[[#This Row],[Date]]&lt;&gt;""),TimeSpend[[#This Row],[Task]],"")</f>
        <v>0</v>
      </c>
      <c r="L101" t="str">
        <f>IF(AND(TimeSpend[[#This Row],[Personnel number]]&lt;&gt;"",TimeSpend[[#This Row],[Date]]&lt;&gt;""),Utilization!$J$2,"")</f>
        <v>10/2024</v>
      </c>
      <c r="M101" t="str">
        <f>IF(AND(TimeSpend[[#This Row],[Personnel number]]&lt;&gt;"",TimeSpend[[#This Row],[Date]]&lt;&gt;""),TimeSpend[[#This Row],[Employee Name]],"")</f>
        <v>Račoch Petr</v>
      </c>
      <c r="N101">
        <f t="shared" si="2"/>
        <v>100</v>
      </c>
      <c r="O101" t="str">
        <f t="shared" si="3"/>
        <v>10/2024-100</v>
      </c>
      <c r="P101" t="str">
        <f>IF(D101&lt;&gt;"",VLOOKUP(D101,Projects!B:C,2,0),"")</f>
        <v>PROJECT</v>
      </c>
    </row>
    <row r="102" spans="1:16" x14ac:dyDescent="0.25">
      <c r="A102" t="str">
        <f>UPPER(IF(AND(TimeSpend[[#This Row],[Personnel number]]&lt;&gt;"",TimeSpend[[#This Row],[Date]]&lt;&gt;""),TimeSpend[[#This Row],[Personnel number]],""))</f>
        <v>CZ100106</v>
      </c>
      <c r="B102" s="85" t="str">
        <f>IF(AND(TimeSpend[[#This Row],[Personnel number]]&lt;&gt;"",TimeSpend[[#This Row],[Date]]&lt;&gt;""),TEXT(TimeSpend[[#This Row],[Date]],"[$-409]yyyyMMdd"),"")</f>
        <v>yyyy0930</v>
      </c>
      <c r="C102" s="33" t="str">
        <f>IF(AND(TimeSpend[[#This Row],[Personnel number]]&lt;&gt;"",TimeSpend[[#This Row],[Date]]&lt;&gt;""),SUBSTITUTE(TimeSpend[[#This Row],[Hours]],",","."),"")</f>
        <v>0.5</v>
      </c>
      <c r="D102">
        <f>IF(AND(TimeSpend[[#This Row],[Personnel number]]&lt;&gt;"",TimeSpend[[#This Row],[Date]]&lt;&gt;""),TimeSpend[[#This Row],[Network]],"")</f>
        <v>60000247</v>
      </c>
      <c r="E102" t="str">
        <f>IF(AND(TimeSpend[[#This Row],[Personnel number]]&lt;&gt;"",TimeSpend[[#This Row],[Date]]&lt;&gt;""),TimeSpend[[#This Row],[Network Description]],"")</f>
        <v>NUS3 Technical Upgrade (NUS Cloud)</v>
      </c>
      <c r="F102" t="str">
        <f>IF(AND(TimeSpend[[#This Row],[Personnel number]]&lt;&gt;"",TimeSpend[[#This Row],[Date]]&lt;&gt;""),TimeSpend[[#This Row],[Activity]],"")</f>
        <v>Consultancy</v>
      </c>
      <c r="G102" t="str">
        <f>IF(AND(TimeSpend[[#This Row],[Personnel number]]&lt;&gt;"",TimeSpend[[#This Row],[Date]]&lt;&gt;""),TimeSpend[[#This Row],[Activity description]],"")</f>
        <v>NUS Cloud x CRM Cloud integration - status + next steps</v>
      </c>
      <c r="H102" s="36">
        <f>IF(AND(TimeSpend[[#This Row],[Personnel number]]&lt;&gt;"",TimeSpend[[#This Row],[Date]]&lt;&gt;""),TimeSpend[[#This Row],[Start Time]],"")</f>
        <v>0.52083333333333337</v>
      </c>
      <c r="I102" s="36">
        <f>IF(AND(TimeSpend[[#This Row],[Personnel number]]&lt;&gt;"",TimeSpend[[#This Row],[Date]]&lt;&gt;""),TimeSpend[[#This Row],[End Time]],"")</f>
        <v>0.54166666666666663</v>
      </c>
      <c r="J102" t="str">
        <f>IF(AND(TimeSpend[[#This Row],[Personnel number]]&lt;&gt;"",TimeSpend[[#This Row],[Date]]&lt;&gt;""),TimeSpend[[#This Row],[Location]],"")</f>
        <v>Office</v>
      </c>
      <c r="K102">
        <f>IF(AND(TimeSpend[[#This Row],[Personnel number]]&lt;&gt;"",TimeSpend[[#This Row],[Date]]&lt;&gt;""),TimeSpend[[#This Row],[Task]],"")</f>
        <v>0</v>
      </c>
      <c r="L102" t="str">
        <f>IF(AND(TimeSpend[[#This Row],[Personnel number]]&lt;&gt;"",TimeSpend[[#This Row],[Date]]&lt;&gt;""),Utilization!$J$2,"")</f>
        <v>10/2024</v>
      </c>
      <c r="M102" t="str">
        <f>IF(AND(TimeSpend[[#This Row],[Personnel number]]&lt;&gt;"",TimeSpend[[#This Row],[Date]]&lt;&gt;""),TimeSpend[[#This Row],[Employee Name]],"")</f>
        <v>Račoch Petr</v>
      </c>
      <c r="N102">
        <f t="shared" si="2"/>
        <v>101</v>
      </c>
      <c r="O102" t="str">
        <f t="shared" si="3"/>
        <v>10/2024-101</v>
      </c>
      <c r="P102" t="str">
        <f>IF(D102&lt;&gt;"",VLOOKUP(D102,Projects!B:C,2,0),"")</f>
        <v>PROJECT</v>
      </c>
    </row>
    <row r="103" spans="1:16" x14ac:dyDescent="0.25">
      <c r="A103" t="str">
        <f>UPPER(IF(AND(TimeSpend[[#This Row],[Personnel number]]&lt;&gt;"",TimeSpend[[#This Row],[Date]]&lt;&gt;""),TimeSpend[[#This Row],[Personnel number]],""))</f>
        <v>CZ100106</v>
      </c>
      <c r="B103" s="85" t="str">
        <f>IF(AND(TimeSpend[[#This Row],[Personnel number]]&lt;&gt;"",TimeSpend[[#This Row],[Date]]&lt;&gt;""),TEXT(TimeSpend[[#This Row],[Date]],"[$-409]yyyyMMdd"),"")</f>
        <v>yyyy0930</v>
      </c>
      <c r="C103" s="33" t="str">
        <f>IF(AND(TimeSpend[[#This Row],[Personnel number]]&lt;&gt;"",TimeSpend[[#This Row],[Date]]&lt;&gt;""),SUBSTITUTE(TimeSpend[[#This Row],[Hours]],",","."),"")</f>
        <v>5</v>
      </c>
      <c r="D103">
        <f>IF(AND(TimeSpend[[#This Row],[Personnel number]]&lt;&gt;"",TimeSpend[[#This Row],[Date]]&lt;&gt;""),TimeSpend[[#This Row],[Network]],"")</f>
        <v>60000430</v>
      </c>
      <c r="E103" t="str">
        <f>IF(AND(TimeSpend[[#This Row],[Personnel number]]&lt;&gt;"",TimeSpend[[#This Row],[Date]]&lt;&gt;""),TimeSpend[[#This Row],[Network Description]],"")</f>
        <v>BBG NUS Cloud Roll-out</v>
      </c>
      <c r="F103" t="str">
        <f>IF(AND(TimeSpend[[#This Row],[Personnel number]]&lt;&gt;"",TimeSpend[[#This Row],[Date]]&lt;&gt;""),TimeSpend[[#This Row],[Activity]],"")</f>
        <v>Consultancy</v>
      </c>
      <c r="G103" t="str">
        <f>IF(AND(TimeSpend[[#This Row],[Personnel number]]&lt;&gt;"",TimeSpend[[#This Row],[Date]]&lt;&gt;""),TimeSpend[[#This Row],[Activity description]],"")</f>
        <v>FT scenarios preparation</v>
      </c>
      <c r="H103" s="36">
        <f>IF(AND(TimeSpend[[#This Row],[Personnel number]]&lt;&gt;"",TimeSpend[[#This Row],[Date]]&lt;&gt;""),TimeSpend[[#This Row],[Start Time]],"")</f>
        <v>0.54166666666666663</v>
      </c>
      <c r="I103" s="36">
        <f>IF(AND(TimeSpend[[#This Row],[Personnel number]]&lt;&gt;"",TimeSpend[[#This Row],[Date]]&lt;&gt;""),TimeSpend[[#This Row],[End Time]],"")</f>
        <v>0.75</v>
      </c>
      <c r="J103" t="str">
        <f>IF(AND(TimeSpend[[#This Row],[Personnel number]]&lt;&gt;"",TimeSpend[[#This Row],[Date]]&lt;&gt;""),TimeSpend[[#This Row],[Location]],"")</f>
        <v>Office</v>
      </c>
      <c r="K103">
        <f>IF(AND(TimeSpend[[#This Row],[Personnel number]]&lt;&gt;"",TimeSpend[[#This Row],[Date]]&lt;&gt;""),TimeSpend[[#This Row],[Task]],"")</f>
        <v>0</v>
      </c>
      <c r="L103" t="str">
        <f>IF(AND(TimeSpend[[#This Row],[Personnel number]]&lt;&gt;"",TimeSpend[[#This Row],[Date]]&lt;&gt;""),Utilization!$J$2,"")</f>
        <v>10/2024</v>
      </c>
      <c r="M103" t="str">
        <f>IF(AND(TimeSpend[[#This Row],[Personnel number]]&lt;&gt;"",TimeSpend[[#This Row],[Date]]&lt;&gt;""),TimeSpend[[#This Row],[Employee Name]],"")</f>
        <v>Račoch Petr</v>
      </c>
      <c r="N103">
        <f t="shared" si="2"/>
        <v>102</v>
      </c>
      <c r="O103" t="str">
        <f t="shared" si="3"/>
        <v>10/2024-102</v>
      </c>
      <c r="P103" t="str">
        <f>IF(D103&lt;&gt;"",VLOOKUP(D103,Projects!B:C,2,0),"")</f>
        <v>PROJECT</v>
      </c>
    </row>
    <row r="104" spans="1:16" x14ac:dyDescent="0.25">
      <c r="A104" t="str">
        <f>UPPER(IF(AND(TimeSpend[[#This Row],[Personnel number]]&lt;&gt;"",TimeSpend[[#This Row],[Date]]&lt;&gt;""),TimeSpend[[#This Row],[Personnel number]],""))</f>
        <v>CZ100106</v>
      </c>
      <c r="B104" s="85" t="str">
        <f>IF(AND(TimeSpend[[#This Row],[Personnel number]]&lt;&gt;"",TimeSpend[[#This Row],[Date]]&lt;&gt;""),TEXT(TimeSpend[[#This Row],[Date]],"[$-409]yyyyMMdd"),"")</f>
        <v>yyyy1001</v>
      </c>
      <c r="C104" s="33" t="str">
        <f>IF(AND(TimeSpend[[#This Row],[Personnel number]]&lt;&gt;"",TimeSpend[[#This Row],[Date]]&lt;&gt;""),SUBSTITUTE(TimeSpend[[#This Row],[Hours]],",","."),"")</f>
        <v>1</v>
      </c>
      <c r="D104">
        <f>IF(AND(TimeSpend[[#This Row],[Personnel number]]&lt;&gt;"",TimeSpend[[#This Row],[Date]]&lt;&gt;""),TimeSpend[[#This Row],[Network]],"")</f>
        <v>60000430</v>
      </c>
      <c r="E104" t="str">
        <f>IF(AND(TimeSpend[[#This Row],[Personnel number]]&lt;&gt;"",TimeSpend[[#This Row],[Date]]&lt;&gt;""),TimeSpend[[#This Row],[Network Description]],"")</f>
        <v>BBG NUS Cloud Roll-out</v>
      </c>
      <c r="F104" t="str">
        <f>IF(AND(TimeSpend[[#This Row],[Personnel number]]&lt;&gt;"",TimeSpend[[#This Row],[Date]]&lt;&gt;""),TimeSpend[[#This Row],[Activity]],"")</f>
        <v>Consultancy</v>
      </c>
      <c r="G104" t="str">
        <f>IF(AND(TimeSpend[[#This Row],[Personnel number]]&lt;&gt;"",TimeSpend[[#This Row],[Date]]&lt;&gt;""),TimeSpend[[#This Row],[Activity description]],"")</f>
        <v>FT scenarios preparation</v>
      </c>
      <c r="H104" s="36">
        <f>IF(AND(TimeSpend[[#This Row],[Personnel number]]&lt;&gt;"",TimeSpend[[#This Row],[Date]]&lt;&gt;""),TimeSpend[[#This Row],[Start Time]],"")</f>
        <v>0.33333333333333331</v>
      </c>
      <c r="I104" s="36">
        <f>IF(AND(TimeSpend[[#This Row],[Personnel number]]&lt;&gt;"",TimeSpend[[#This Row],[Date]]&lt;&gt;""),TimeSpend[[#This Row],[End Time]],"")</f>
        <v>0.375</v>
      </c>
      <c r="J104" t="str">
        <f>IF(AND(TimeSpend[[#This Row],[Personnel number]]&lt;&gt;"",TimeSpend[[#This Row],[Date]]&lt;&gt;""),TimeSpend[[#This Row],[Location]],"")</f>
        <v>Office</v>
      </c>
      <c r="K104">
        <f>IF(AND(TimeSpend[[#This Row],[Personnel number]]&lt;&gt;"",TimeSpend[[#This Row],[Date]]&lt;&gt;""),TimeSpend[[#This Row],[Task]],"")</f>
        <v>0</v>
      </c>
      <c r="L104" t="str">
        <f>IF(AND(TimeSpend[[#This Row],[Personnel number]]&lt;&gt;"",TimeSpend[[#This Row],[Date]]&lt;&gt;""),Utilization!$J$2,"")</f>
        <v>10/2024</v>
      </c>
      <c r="M104" t="str">
        <f>IF(AND(TimeSpend[[#This Row],[Personnel number]]&lt;&gt;"",TimeSpend[[#This Row],[Date]]&lt;&gt;""),TimeSpend[[#This Row],[Employee Name]],"")</f>
        <v>Račoch Petr</v>
      </c>
      <c r="N104">
        <f t="shared" si="2"/>
        <v>103</v>
      </c>
      <c r="O104" t="str">
        <f t="shared" si="3"/>
        <v>10/2024-103</v>
      </c>
      <c r="P104" t="str">
        <f>IF(D104&lt;&gt;"",VLOOKUP(D104,Projects!B:C,2,0),"")</f>
        <v>PROJECT</v>
      </c>
    </row>
    <row r="105" spans="1:16" x14ac:dyDescent="0.25">
      <c r="A105" t="str">
        <f>UPPER(IF(AND(TimeSpend[[#This Row],[Personnel number]]&lt;&gt;"",TimeSpend[[#This Row],[Date]]&lt;&gt;""),TimeSpend[[#This Row],[Personnel number]],""))</f>
        <v>CZ100106</v>
      </c>
      <c r="B105" s="85" t="str">
        <f>IF(AND(TimeSpend[[#This Row],[Personnel number]]&lt;&gt;"",TimeSpend[[#This Row],[Date]]&lt;&gt;""),TEXT(TimeSpend[[#This Row],[Date]],"[$-409]yyyyMMdd"),"")</f>
        <v>yyyy1001</v>
      </c>
      <c r="C105" s="33" t="str">
        <f>IF(AND(TimeSpend[[#This Row],[Personnel number]]&lt;&gt;"",TimeSpend[[#This Row],[Date]]&lt;&gt;""),SUBSTITUTE(TimeSpend[[#This Row],[Hours]],",","."),"")</f>
        <v>3</v>
      </c>
      <c r="D105">
        <f>IF(AND(TimeSpend[[#This Row],[Personnel number]]&lt;&gt;"",TimeSpend[[#This Row],[Date]]&lt;&gt;""),TimeSpend[[#This Row],[Network]],"")</f>
        <v>60000430</v>
      </c>
      <c r="E105" t="str">
        <f>IF(AND(TimeSpend[[#This Row],[Personnel number]]&lt;&gt;"",TimeSpend[[#This Row],[Date]]&lt;&gt;""),TimeSpend[[#This Row],[Network Description]],"")</f>
        <v>BBG NUS Cloud Roll-out</v>
      </c>
      <c r="F105" t="str">
        <f>IF(AND(TimeSpend[[#This Row],[Personnel number]]&lt;&gt;"",TimeSpend[[#This Row],[Date]]&lt;&gt;""),TimeSpend[[#This Row],[Activity]],"")</f>
        <v>Testing</v>
      </c>
      <c r="G105" t="str">
        <f>IF(AND(TimeSpend[[#This Row],[Personnel number]]&lt;&gt;"",TimeSpend[[#This Row],[Date]]&lt;&gt;""),TimeSpend[[#This Row],[Activity description]],"")</f>
        <v>BBG NUS Cloud - Functional Test - CRM NUS CLOUD integration part II</v>
      </c>
      <c r="H105" s="36">
        <f>IF(AND(TimeSpend[[#This Row],[Personnel number]]&lt;&gt;"",TimeSpend[[#This Row],[Date]]&lt;&gt;""),TimeSpend[[#This Row],[Start Time]],"")</f>
        <v>0.375</v>
      </c>
      <c r="I105" s="36">
        <f>IF(AND(TimeSpend[[#This Row],[Personnel number]]&lt;&gt;"",TimeSpend[[#This Row],[Date]]&lt;&gt;""),TimeSpend[[#This Row],[End Time]],"")</f>
        <v>0.5</v>
      </c>
      <c r="J105" t="str">
        <f>IF(AND(TimeSpend[[#This Row],[Personnel number]]&lt;&gt;"",TimeSpend[[#This Row],[Date]]&lt;&gt;""),TimeSpend[[#This Row],[Location]],"")</f>
        <v>Office</v>
      </c>
      <c r="K105">
        <f>IF(AND(TimeSpend[[#This Row],[Personnel number]]&lt;&gt;"",TimeSpend[[#This Row],[Date]]&lt;&gt;""),TimeSpend[[#This Row],[Task]],"")</f>
        <v>0</v>
      </c>
      <c r="L105" t="str">
        <f>IF(AND(TimeSpend[[#This Row],[Personnel number]]&lt;&gt;"",TimeSpend[[#This Row],[Date]]&lt;&gt;""),Utilization!$J$2,"")</f>
        <v>10/2024</v>
      </c>
      <c r="M105" t="str">
        <f>IF(AND(TimeSpend[[#This Row],[Personnel number]]&lt;&gt;"",TimeSpend[[#This Row],[Date]]&lt;&gt;""),TimeSpend[[#This Row],[Employee Name]],"")</f>
        <v>Račoch Petr</v>
      </c>
      <c r="N105">
        <f t="shared" si="2"/>
        <v>104</v>
      </c>
      <c r="O105" t="str">
        <f t="shared" si="3"/>
        <v>10/2024-104</v>
      </c>
      <c r="P105" t="str">
        <f>IF(D105&lt;&gt;"",VLOOKUP(D105,Projects!B:C,2,0),"")</f>
        <v>PROJECT</v>
      </c>
    </row>
    <row r="106" spans="1:16" x14ac:dyDescent="0.25">
      <c r="A106" t="str">
        <f>UPPER(IF(AND(TimeSpend[[#This Row],[Personnel number]]&lt;&gt;"",TimeSpend[[#This Row],[Date]]&lt;&gt;""),TimeSpend[[#This Row],[Personnel number]],""))</f>
        <v>CZ100106</v>
      </c>
      <c r="B106" s="85" t="str">
        <f>IF(AND(TimeSpend[[#This Row],[Personnel number]]&lt;&gt;"",TimeSpend[[#This Row],[Date]]&lt;&gt;""),TEXT(TimeSpend[[#This Row],[Date]],"[$-409]yyyyMMdd"),"")</f>
        <v>yyyy1001</v>
      </c>
      <c r="C106" s="33" t="str">
        <f>IF(AND(TimeSpend[[#This Row],[Personnel number]]&lt;&gt;"",TimeSpend[[#This Row],[Date]]&lt;&gt;""),SUBSTITUTE(TimeSpend[[#This Row],[Hours]],",","."),"")</f>
        <v>0.5</v>
      </c>
      <c r="D106" t="str">
        <f>IF(AND(TimeSpend[[#This Row],[Personnel number]]&lt;&gt;"",TimeSpend[[#This Row],[Date]]&lt;&gt;""),TimeSpend[[#This Row],[Network]],"")</f>
        <v>BPC_INT</v>
      </c>
      <c r="E106" t="str">
        <f>IF(AND(TimeSpend[[#This Row],[Personnel number]]&lt;&gt;"",TimeSpend[[#This Row],[Date]]&lt;&gt;""),TimeSpend[[#This Row],[Network Description]],"")</f>
        <v>Other Internal activities - BPC Brno</v>
      </c>
      <c r="F106" t="str">
        <f>IF(AND(TimeSpend[[#This Row],[Personnel number]]&lt;&gt;"",TimeSpend[[#This Row],[Date]]&lt;&gt;""),TimeSpend[[#This Row],[Activity]],"")</f>
        <v>Admin</v>
      </c>
      <c r="G106" t="str">
        <f>IF(AND(TimeSpend[[#This Row],[Personnel number]]&lt;&gt;"",TimeSpend[[#This Row],[Date]]&lt;&gt;""),TimeSpend[[#This Row],[Activity description]],"")</f>
        <v>Administration</v>
      </c>
      <c r="H106" s="36">
        <f>IF(AND(TimeSpend[[#This Row],[Personnel number]]&lt;&gt;"",TimeSpend[[#This Row],[Date]]&lt;&gt;""),TimeSpend[[#This Row],[Start Time]],"")</f>
        <v>0.52083333333333337</v>
      </c>
      <c r="I106" s="36">
        <f>IF(AND(TimeSpend[[#This Row],[Personnel number]]&lt;&gt;"",TimeSpend[[#This Row],[Date]]&lt;&gt;""),TimeSpend[[#This Row],[End Time]],"")</f>
        <v>0.54166666666666663</v>
      </c>
      <c r="J106" t="str">
        <f>IF(AND(TimeSpend[[#This Row],[Personnel number]]&lt;&gt;"",TimeSpend[[#This Row],[Date]]&lt;&gt;""),TimeSpend[[#This Row],[Location]],"")</f>
        <v>Office</v>
      </c>
      <c r="K106">
        <f>IF(AND(TimeSpend[[#This Row],[Personnel number]]&lt;&gt;"",TimeSpend[[#This Row],[Date]]&lt;&gt;""),TimeSpend[[#This Row],[Task]],"")</f>
        <v>0</v>
      </c>
      <c r="L106" t="str">
        <f>IF(AND(TimeSpend[[#This Row],[Personnel number]]&lt;&gt;"",TimeSpend[[#This Row],[Date]]&lt;&gt;""),Utilization!$J$2,"")</f>
        <v>10/2024</v>
      </c>
      <c r="M106" t="str">
        <f>IF(AND(TimeSpend[[#This Row],[Personnel number]]&lt;&gt;"",TimeSpend[[#This Row],[Date]]&lt;&gt;""),TimeSpend[[#This Row],[Employee Name]],"")</f>
        <v>Račoch Petr</v>
      </c>
      <c r="N106">
        <f t="shared" si="2"/>
        <v>105</v>
      </c>
      <c r="O106" t="str">
        <f t="shared" si="3"/>
        <v>10/2024-105</v>
      </c>
      <c r="P106" t="str">
        <f>IF(D106&lt;&gt;"",VLOOKUP(D106,Projects!B:C,2,0),"")</f>
        <v>INT</v>
      </c>
    </row>
    <row r="107" spans="1:16" x14ac:dyDescent="0.25">
      <c r="A107" t="str">
        <f>UPPER(IF(AND(TimeSpend[[#This Row],[Personnel number]]&lt;&gt;"",TimeSpend[[#This Row],[Date]]&lt;&gt;""),TimeSpend[[#This Row],[Personnel number]],""))</f>
        <v>CZ100106</v>
      </c>
      <c r="B107" s="85" t="str">
        <f>IF(AND(TimeSpend[[#This Row],[Personnel number]]&lt;&gt;"",TimeSpend[[#This Row],[Date]]&lt;&gt;""),TEXT(TimeSpend[[#This Row],[Date]],"[$-409]yyyyMMdd"),"")</f>
        <v>yyyy1001</v>
      </c>
      <c r="C107" s="33" t="str">
        <f>IF(AND(TimeSpend[[#This Row],[Personnel number]]&lt;&gt;"",TimeSpend[[#This Row],[Date]]&lt;&gt;""),SUBSTITUTE(TimeSpend[[#This Row],[Hours]],",","."),"")</f>
        <v>2</v>
      </c>
      <c r="D107">
        <f>IF(AND(TimeSpend[[#This Row],[Personnel number]]&lt;&gt;"",TimeSpend[[#This Row],[Date]]&lt;&gt;""),TimeSpend[[#This Row],[Network]],"")</f>
        <v>60000430</v>
      </c>
      <c r="E107" t="str">
        <f>IF(AND(TimeSpend[[#This Row],[Personnel number]]&lt;&gt;"",TimeSpend[[#This Row],[Date]]&lt;&gt;""),TimeSpend[[#This Row],[Network Description]],"")</f>
        <v>BBG NUS Cloud Roll-out</v>
      </c>
      <c r="F107" t="str">
        <f>IF(AND(TimeSpend[[#This Row],[Personnel number]]&lt;&gt;"",TimeSpend[[#This Row],[Date]]&lt;&gt;""),TimeSpend[[#This Row],[Activity]],"")</f>
        <v>Testing</v>
      </c>
      <c r="G107" t="str">
        <f>IF(AND(TimeSpend[[#This Row],[Personnel number]]&lt;&gt;"",TimeSpend[[#This Row],[Date]]&lt;&gt;""),TimeSpend[[#This Row],[Activity description]],"")</f>
        <v>BBG NUS Cloud - Functional Test - Sales admin</v>
      </c>
      <c r="H107" s="36">
        <f>IF(AND(TimeSpend[[#This Row],[Personnel number]]&lt;&gt;"",TimeSpend[[#This Row],[Date]]&lt;&gt;""),TimeSpend[[#This Row],[Start Time]],"")</f>
        <v>0.54166666666666663</v>
      </c>
      <c r="I107" s="36">
        <f>IF(AND(TimeSpend[[#This Row],[Personnel number]]&lt;&gt;"",TimeSpend[[#This Row],[Date]]&lt;&gt;""),TimeSpend[[#This Row],[End Time]],"")</f>
        <v>0.625</v>
      </c>
      <c r="J107" t="str">
        <f>IF(AND(TimeSpend[[#This Row],[Personnel number]]&lt;&gt;"",TimeSpend[[#This Row],[Date]]&lt;&gt;""),TimeSpend[[#This Row],[Location]],"")</f>
        <v>Office</v>
      </c>
      <c r="K107">
        <f>IF(AND(TimeSpend[[#This Row],[Personnel number]]&lt;&gt;"",TimeSpend[[#This Row],[Date]]&lt;&gt;""),TimeSpend[[#This Row],[Task]],"")</f>
        <v>0</v>
      </c>
      <c r="L107" t="str">
        <f>IF(AND(TimeSpend[[#This Row],[Personnel number]]&lt;&gt;"",TimeSpend[[#This Row],[Date]]&lt;&gt;""),Utilization!$J$2,"")</f>
        <v>10/2024</v>
      </c>
      <c r="M107" t="str">
        <f>IF(AND(TimeSpend[[#This Row],[Personnel number]]&lt;&gt;"",TimeSpend[[#This Row],[Date]]&lt;&gt;""),TimeSpend[[#This Row],[Employee Name]],"")</f>
        <v>Račoch Petr</v>
      </c>
      <c r="N107">
        <f t="shared" si="2"/>
        <v>106</v>
      </c>
      <c r="O107" t="str">
        <f t="shared" si="3"/>
        <v>10/2024-106</v>
      </c>
      <c r="P107" t="str">
        <f>IF(D107&lt;&gt;"",VLOOKUP(D107,Projects!B:C,2,0),"")</f>
        <v>PROJECT</v>
      </c>
    </row>
    <row r="108" spans="1:16" x14ac:dyDescent="0.25">
      <c r="A108" t="str">
        <f>UPPER(IF(AND(TimeSpend[[#This Row],[Personnel number]]&lt;&gt;"",TimeSpend[[#This Row],[Date]]&lt;&gt;""),TimeSpend[[#This Row],[Personnel number]],""))</f>
        <v>CZ100106</v>
      </c>
      <c r="B108" s="85" t="str">
        <f>IF(AND(TimeSpend[[#This Row],[Personnel number]]&lt;&gt;"",TimeSpend[[#This Row],[Date]]&lt;&gt;""),TEXT(TimeSpend[[#This Row],[Date]],"[$-409]yyyyMMdd"),"")</f>
        <v>yyyy1001</v>
      </c>
      <c r="C108" s="33" t="str">
        <f>IF(AND(TimeSpend[[#This Row],[Personnel number]]&lt;&gt;"",TimeSpend[[#This Row],[Date]]&lt;&gt;""),SUBSTITUTE(TimeSpend[[#This Row],[Hours]],",","."),"")</f>
        <v>0.5</v>
      </c>
      <c r="D108">
        <f>IF(AND(TimeSpend[[#This Row],[Personnel number]]&lt;&gt;"",TimeSpend[[#This Row],[Date]]&lt;&gt;""),TimeSpend[[#This Row],[Network]],"")</f>
        <v>60000430</v>
      </c>
      <c r="E108" t="str">
        <f>IF(AND(TimeSpend[[#This Row],[Personnel number]]&lt;&gt;"",TimeSpend[[#This Row],[Date]]&lt;&gt;""),TimeSpend[[#This Row],[Network Description]],"")</f>
        <v>BBG NUS Cloud Roll-out</v>
      </c>
      <c r="F108" t="str">
        <f>IF(AND(TimeSpend[[#This Row],[Personnel number]]&lt;&gt;"",TimeSpend[[#This Row],[Date]]&lt;&gt;""),TimeSpend[[#This Row],[Activity]],"")</f>
        <v>Project Management</v>
      </c>
      <c r="G108" t="str">
        <f>IF(AND(TimeSpend[[#This Row],[Personnel number]]&lt;&gt;"",TimeSpend[[#This Row],[Date]]&lt;&gt;""),TimeSpend[[#This Row],[Activity description]],"")</f>
        <v>Meeting notes preparation</v>
      </c>
      <c r="H108" s="36">
        <f>IF(AND(TimeSpend[[#This Row],[Personnel number]]&lt;&gt;"",TimeSpend[[#This Row],[Date]]&lt;&gt;""),TimeSpend[[#This Row],[Start Time]],"")</f>
        <v>0.625</v>
      </c>
      <c r="I108" s="36">
        <f>IF(AND(TimeSpend[[#This Row],[Personnel number]]&lt;&gt;"",TimeSpend[[#This Row],[Date]]&lt;&gt;""),TimeSpend[[#This Row],[End Time]],"")</f>
        <v>0.64583333333333337</v>
      </c>
      <c r="J108" t="str">
        <f>IF(AND(TimeSpend[[#This Row],[Personnel number]]&lt;&gt;"",TimeSpend[[#This Row],[Date]]&lt;&gt;""),TimeSpend[[#This Row],[Location]],"")</f>
        <v>Office</v>
      </c>
      <c r="K108">
        <f>IF(AND(TimeSpend[[#This Row],[Personnel number]]&lt;&gt;"",TimeSpend[[#This Row],[Date]]&lt;&gt;""),TimeSpend[[#This Row],[Task]],"")</f>
        <v>0</v>
      </c>
      <c r="L108" t="str">
        <f>IF(AND(TimeSpend[[#This Row],[Personnel number]]&lt;&gt;"",TimeSpend[[#This Row],[Date]]&lt;&gt;""),Utilization!$J$2,"")</f>
        <v>10/2024</v>
      </c>
      <c r="M108" t="str">
        <f>IF(AND(TimeSpend[[#This Row],[Personnel number]]&lt;&gt;"",TimeSpend[[#This Row],[Date]]&lt;&gt;""),TimeSpend[[#This Row],[Employee Name]],"")</f>
        <v>Račoch Petr</v>
      </c>
      <c r="N108">
        <f t="shared" si="2"/>
        <v>107</v>
      </c>
      <c r="O108" t="str">
        <f t="shared" si="3"/>
        <v>10/2024-107</v>
      </c>
      <c r="P108" t="str">
        <f>IF(D108&lt;&gt;"",VLOOKUP(D108,Projects!B:C,2,0),"")</f>
        <v>PROJECT</v>
      </c>
    </row>
    <row r="109" spans="1:16" x14ac:dyDescent="0.25">
      <c r="A109" t="str">
        <f>UPPER(IF(AND(TimeSpend[[#This Row],[Personnel number]]&lt;&gt;"",TimeSpend[[#This Row],[Date]]&lt;&gt;""),TimeSpend[[#This Row],[Personnel number]],""))</f>
        <v>CZ100106</v>
      </c>
      <c r="B109" s="85" t="str">
        <f>IF(AND(TimeSpend[[#This Row],[Personnel number]]&lt;&gt;"",TimeSpend[[#This Row],[Date]]&lt;&gt;""),TEXT(TimeSpend[[#This Row],[Date]],"[$-409]yyyyMMdd"),"")</f>
        <v>yyyy1001</v>
      </c>
      <c r="C109" s="33" t="str">
        <f>IF(AND(TimeSpend[[#This Row],[Personnel number]]&lt;&gt;"",TimeSpend[[#This Row],[Date]]&lt;&gt;""),SUBSTITUTE(TimeSpend[[#This Row],[Hours]],",","."),"")</f>
        <v>0.5</v>
      </c>
      <c r="D109">
        <f>IF(AND(TimeSpend[[#This Row],[Personnel number]]&lt;&gt;"",TimeSpend[[#This Row],[Date]]&lt;&gt;""),TimeSpend[[#This Row],[Network]],"")</f>
        <v>60000430</v>
      </c>
      <c r="E109" t="str">
        <f>IF(AND(TimeSpend[[#This Row],[Personnel number]]&lt;&gt;"",TimeSpend[[#This Row],[Date]]&lt;&gt;""),TimeSpend[[#This Row],[Network Description]],"")</f>
        <v>BBG NUS Cloud Roll-out</v>
      </c>
      <c r="F109" t="str">
        <f>IF(AND(TimeSpend[[#This Row],[Personnel number]]&lt;&gt;"",TimeSpend[[#This Row],[Date]]&lt;&gt;""),TimeSpend[[#This Row],[Activity]],"")</f>
        <v>Project Management</v>
      </c>
      <c r="G109" t="str">
        <f>IF(AND(TimeSpend[[#This Row],[Personnel number]]&lt;&gt;"",TimeSpend[[#This Row],[Date]]&lt;&gt;""),TimeSpend[[#This Row],[Activity description]],"")</f>
        <v>BBG NUS Cloud - Project Management meeting 11</v>
      </c>
      <c r="H109" s="36">
        <f>IF(AND(TimeSpend[[#This Row],[Personnel number]]&lt;&gt;"",TimeSpend[[#This Row],[Date]]&lt;&gt;""),TimeSpend[[#This Row],[Start Time]],"")</f>
        <v>0.64583333333333337</v>
      </c>
      <c r="I109" s="36">
        <f>IF(AND(TimeSpend[[#This Row],[Personnel number]]&lt;&gt;"",TimeSpend[[#This Row],[Date]]&lt;&gt;""),TimeSpend[[#This Row],[End Time]],"")</f>
        <v>0.66666666666666663</v>
      </c>
      <c r="J109" t="str">
        <f>IF(AND(TimeSpend[[#This Row],[Personnel number]]&lt;&gt;"",TimeSpend[[#This Row],[Date]]&lt;&gt;""),TimeSpend[[#This Row],[Location]],"")</f>
        <v>Office</v>
      </c>
      <c r="K109">
        <f>IF(AND(TimeSpend[[#This Row],[Personnel number]]&lt;&gt;"",TimeSpend[[#This Row],[Date]]&lt;&gt;""),TimeSpend[[#This Row],[Task]],"")</f>
        <v>0</v>
      </c>
      <c r="L109" t="str">
        <f>IF(AND(TimeSpend[[#This Row],[Personnel number]]&lt;&gt;"",TimeSpend[[#This Row],[Date]]&lt;&gt;""),Utilization!$J$2,"")</f>
        <v>10/2024</v>
      </c>
      <c r="M109" t="str">
        <f>IF(AND(TimeSpend[[#This Row],[Personnel number]]&lt;&gt;"",TimeSpend[[#This Row],[Date]]&lt;&gt;""),TimeSpend[[#This Row],[Employee Name]],"")</f>
        <v>Račoch Petr</v>
      </c>
      <c r="N109">
        <f t="shared" si="2"/>
        <v>108</v>
      </c>
      <c r="O109" t="str">
        <f t="shared" si="3"/>
        <v>10/2024-108</v>
      </c>
      <c r="P109" t="str">
        <f>IF(D109&lt;&gt;"",VLOOKUP(D109,Projects!B:C,2,0),"")</f>
        <v>PROJECT</v>
      </c>
    </row>
    <row r="110" spans="1:16" x14ac:dyDescent="0.25">
      <c r="A110" t="str">
        <f>UPPER(IF(AND(TimeSpend[[#This Row],[Personnel number]]&lt;&gt;"",TimeSpend[[#This Row],[Date]]&lt;&gt;""),TimeSpend[[#This Row],[Personnel number]],""))</f>
        <v>CZ100106</v>
      </c>
      <c r="B110" s="85" t="str">
        <f>IF(AND(TimeSpend[[#This Row],[Personnel number]]&lt;&gt;"",TimeSpend[[#This Row],[Date]]&lt;&gt;""),TEXT(TimeSpend[[#This Row],[Date]],"[$-409]yyyyMMdd"),"")</f>
        <v>yyyy1001</v>
      </c>
      <c r="C110" s="33" t="str">
        <f>IF(AND(TimeSpend[[#This Row],[Personnel number]]&lt;&gt;"",TimeSpend[[#This Row],[Date]]&lt;&gt;""),SUBSTITUTE(TimeSpend[[#This Row],[Hours]],",","."),"")</f>
        <v>1.5</v>
      </c>
      <c r="D110">
        <f>IF(AND(TimeSpend[[#This Row],[Personnel number]]&lt;&gt;"",TimeSpend[[#This Row],[Date]]&lt;&gt;""),TimeSpend[[#This Row],[Network]],"")</f>
        <v>60000430</v>
      </c>
      <c r="E110" t="str">
        <f>IF(AND(TimeSpend[[#This Row],[Personnel number]]&lt;&gt;"",TimeSpend[[#This Row],[Date]]&lt;&gt;""),TimeSpend[[#This Row],[Network Description]],"")</f>
        <v>BBG NUS Cloud Roll-out</v>
      </c>
      <c r="F110" t="str">
        <f>IF(AND(TimeSpend[[#This Row],[Personnel number]]&lt;&gt;"",TimeSpend[[#This Row],[Date]]&lt;&gt;""),TimeSpend[[#This Row],[Activity]],"")</f>
        <v>Consultancy</v>
      </c>
      <c r="G110" t="str">
        <f>IF(AND(TimeSpend[[#This Row],[Personnel number]]&lt;&gt;"",TimeSpend[[#This Row],[Date]]&lt;&gt;""),TimeSpend[[#This Row],[Activity description]],"")</f>
        <v>FT Issues processing</v>
      </c>
      <c r="H110" s="36">
        <f>IF(AND(TimeSpend[[#This Row],[Personnel number]]&lt;&gt;"",TimeSpend[[#This Row],[Date]]&lt;&gt;""),TimeSpend[[#This Row],[Start Time]],"")</f>
        <v>0.66666666666666663</v>
      </c>
      <c r="I110" s="36">
        <f>IF(AND(TimeSpend[[#This Row],[Personnel number]]&lt;&gt;"",TimeSpend[[#This Row],[Date]]&lt;&gt;""),TimeSpend[[#This Row],[End Time]],"")</f>
        <v>0.72916666666666663</v>
      </c>
      <c r="J110" t="str">
        <f>IF(AND(TimeSpend[[#This Row],[Personnel number]]&lt;&gt;"",TimeSpend[[#This Row],[Date]]&lt;&gt;""),TimeSpend[[#This Row],[Location]],"")</f>
        <v>Office</v>
      </c>
      <c r="K110">
        <f>IF(AND(TimeSpend[[#This Row],[Personnel number]]&lt;&gt;"",TimeSpend[[#This Row],[Date]]&lt;&gt;""),TimeSpend[[#This Row],[Task]],"")</f>
        <v>0</v>
      </c>
      <c r="L110" t="str">
        <f>IF(AND(TimeSpend[[#This Row],[Personnel number]]&lt;&gt;"",TimeSpend[[#This Row],[Date]]&lt;&gt;""),Utilization!$J$2,"")</f>
        <v>10/2024</v>
      </c>
      <c r="M110" t="str">
        <f>IF(AND(TimeSpend[[#This Row],[Personnel number]]&lt;&gt;"",TimeSpend[[#This Row],[Date]]&lt;&gt;""),TimeSpend[[#This Row],[Employee Name]],"")</f>
        <v>Račoch Petr</v>
      </c>
      <c r="N110">
        <f t="shared" si="2"/>
        <v>109</v>
      </c>
      <c r="O110" t="str">
        <f t="shared" si="3"/>
        <v>10/2024-109</v>
      </c>
      <c r="P110" t="str">
        <f>IF(D110&lt;&gt;"",VLOOKUP(D110,Projects!B:C,2,0),"")</f>
        <v>PROJECT</v>
      </c>
    </row>
    <row r="111" spans="1:16" x14ac:dyDescent="0.25">
      <c r="A111" t="str">
        <f>UPPER(IF(AND(TimeSpend[[#This Row],[Personnel number]]&lt;&gt;"",TimeSpend[[#This Row],[Date]]&lt;&gt;""),TimeSpend[[#This Row],[Personnel number]],""))</f>
        <v>CZ100106</v>
      </c>
      <c r="B111" s="85" t="str">
        <f>IF(AND(TimeSpend[[#This Row],[Personnel number]]&lt;&gt;"",TimeSpend[[#This Row],[Date]]&lt;&gt;""),TEXT(TimeSpend[[#This Row],[Date]],"[$-409]yyyyMMdd"),"")</f>
        <v>yyyy1002</v>
      </c>
      <c r="C111" s="33" t="str">
        <f>IF(AND(TimeSpend[[#This Row],[Personnel number]]&lt;&gt;"",TimeSpend[[#This Row],[Date]]&lt;&gt;""),SUBSTITUTE(TimeSpend[[#This Row],[Hours]],",","."),"")</f>
        <v>4.25</v>
      </c>
      <c r="D111">
        <f>IF(AND(TimeSpend[[#This Row],[Personnel number]]&lt;&gt;"",TimeSpend[[#This Row],[Date]]&lt;&gt;""),TimeSpend[[#This Row],[Network]],"")</f>
        <v>60000430</v>
      </c>
      <c r="E111" t="str">
        <f>IF(AND(TimeSpend[[#This Row],[Personnel number]]&lt;&gt;"",TimeSpend[[#This Row],[Date]]&lt;&gt;""),TimeSpend[[#This Row],[Network Description]],"")</f>
        <v>BBG NUS Cloud Roll-out</v>
      </c>
      <c r="F111" t="str">
        <f>IF(AND(TimeSpend[[#This Row],[Personnel number]]&lt;&gt;"",TimeSpend[[#This Row],[Date]]&lt;&gt;""),TimeSpend[[#This Row],[Activity]],"")</f>
        <v>Consultancy</v>
      </c>
      <c r="G111" t="str">
        <f>IF(AND(TimeSpend[[#This Row],[Personnel number]]&lt;&gt;"",TimeSpend[[#This Row],[Date]]&lt;&gt;""),TimeSpend[[#This Row],[Activity description]],"")</f>
        <v>FT Issues processing</v>
      </c>
      <c r="H111" s="36">
        <f>IF(AND(TimeSpend[[#This Row],[Personnel number]]&lt;&gt;"",TimeSpend[[#This Row],[Date]]&lt;&gt;""),TimeSpend[[#This Row],[Start Time]],"")</f>
        <v>0.34375</v>
      </c>
      <c r="I111" s="36">
        <f>IF(AND(TimeSpend[[#This Row],[Personnel number]]&lt;&gt;"",TimeSpend[[#This Row],[Date]]&lt;&gt;""),TimeSpend[[#This Row],[End Time]],"")</f>
        <v>0.52083333333333337</v>
      </c>
      <c r="J111" t="str">
        <f>IF(AND(TimeSpend[[#This Row],[Personnel number]]&lt;&gt;"",TimeSpend[[#This Row],[Date]]&lt;&gt;""),TimeSpend[[#This Row],[Location]],"")</f>
        <v>Office</v>
      </c>
      <c r="K111">
        <f>IF(AND(TimeSpend[[#This Row],[Personnel number]]&lt;&gt;"",TimeSpend[[#This Row],[Date]]&lt;&gt;""),TimeSpend[[#This Row],[Task]],"")</f>
        <v>0</v>
      </c>
      <c r="L111" t="str">
        <f>IF(AND(TimeSpend[[#This Row],[Personnel number]]&lt;&gt;"",TimeSpend[[#This Row],[Date]]&lt;&gt;""),Utilization!$J$2,"")</f>
        <v>10/2024</v>
      </c>
      <c r="M111" t="str">
        <f>IF(AND(TimeSpend[[#This Row],[Personnel number]]&lt;&gt;"",TimeSpend[[#This Row],[Date]]&lt;&gt;""),TimeSpend[[#This Row],[Employee Name]],"")</f>
        <v>Račoch Petr</v>
      </c>
      <c r="N111">
        <f t="shared" si="2"/>
        <v>110</v>
      </c>
      <c r="O111" t="str">
        <f t="shared" si="3"/>
        <v>10/2024-110</v>
      </c>
      <c r="P111" t="str">
        <f>IF(D111&lt;&gt;"",VLOOKUP(D111,Projects!B:C,2,0),"")</f>
        <v>PROJECT</v>
      </c>
    </row>
    <row r="112" spans="1:16" x14ac:dyDescent="0.25">
      <c r="A112" t="str">
        <f>UPPER(IF(AND(TimeSpend[[#This Row],[Personnel number]]&lt;&gt;"",TimeSpend[[#This Row],[Date]]&lt;&gt;""),TimeSpend[[#This Row],[Personnel number]],""))</f>
        <v>CZ100106</v>
      </c>
      <c r="B112" s="85" t="str">
        <f>IF(AND(TimeSpend[[#This Row],[Personnel number]]&lt;&gt;"",TimeSpend[[#This Row],[Date]]&lt;&gt;""),TEXT(TimeSpend[[#This Row],[Date]],"[$-409]yyyyMMdd"),"")</f>
        <v>yyyy1002</v>
      </c>
      <c r="C112" s="33" t="str">
        <f>IF(AND(TimeSpend[[#This Row],[Personnel number]]&lt;&gt;"",TimeSpend[[#This Row],[Date]]&lt;&gt;""),SUBSTITUTE(TimeSpend[[#This Row],[Hours]],",","."),"")</f>
        <v>0.5</v>
      </c>
      <c r="D112">
        <f>IF(AND(TimeSpend[[#This Row],[Personnel number]]&lt;&gt;"",TimeSpend[[#This Row],[Date]]&lt;&gt;""),TimeSpend[[#This Row],[Network]],"")</f>
        <v>60000430</v>
      </c>
      <c r="E112" t="str">
        <f>IF(AND(TimeSpend[[#This Row],[Personnel number]]&lt;&gt;"",TimeSpend[[#This Row],[Date]]&lt;&gt;""),TimeSpend[[#This Row],[Network Description]],"")</f>
        <v>BBG NUS Cloud Roll-out</v>
      </c>
      <c r="F112" t="str">
        <f>IF(AND(TimeSpend[[#This Row],[Personnel number]]&lt;&gt;"",TimeSpend[[#This Row],[Date]]&lt;&gt;""),TimeSpend[[#This Row],[Activity]],"")</f>
        <v>Project Management</v>
      </c>
      <c r="G112" t="str">
        <f>IF(AND(TimeSpend[[#This Row],[Personnel number]]&lt;&gt;"",TimeSpend[[#This Row],[Date]]&lt;&gt;""),TimeSpend[[#This Row],[Activity description]],"")</f>
        <v>BBG - 2nd Migration Wave Initiation</v>
      </c>
      <c r="H112" s="36">
        <f>IF(AND(TimeSpend[[#This Row],[Personnel number]]&lt;&gt;"",TimeSpend[[#This Row],[Date]]&lt;&gt;""),TimeSpend[[#This Row],[Start Time]],"")</f>
        <v>0.54166666666666663</v>
      </c>
      <c r="I112" s="36">
        <f>IF(AND(TimeSpend[[#This Row],[Personnel number]]&lt;&gt;"",TimeSpend[[#This Row],[Date]]&lt;&gt;""),TimeSpend[[#This Row],[End Time]],"")</f>
        <v>0.5625</v>
      </c>
      <c r="J112" t="str">
        <f>IF(AND(TimeSpend[[#This Row],[Personnel number]]&lt;&gt;"",TimeSpend[[#This Row],[Date]]&lt;&gt;""),TimeSpend[[#This Row],[Location]],"")</f>
        <v>Office</v>
      </c>
      <c r="K112">
        <f>IF(AND(TimeSpend[[#This Row],[Personnel number]]&lt;&gt;"",TimeSpend[[#This Row],[Date]]&lt;&gt;""),TimeSpend[[#This Row],[Task]],"")</f>
        <v>0</v>
      </c>
      <c r="L112" t="str">
        <f>IF(AND(TimeSpend[[#This Row],[Personnel number]]&lt;&gt;"",TimeSpend[[#This Row],[Date]]&lt;&gt;""),Utilization!$J$2,"")</f>
        <v>10/2024</v>
      </c>
      <c r="M112" t="str">
        <f>IF(AND(TimeSpend[[#This Row],[Personnel number]]&lt;&gt;"",TimeSpend[[#This Row],[Date]]&lt;&gt;""),TimeSpend[[#This Row],[Employee Name]],"")</f>
        <v>Račoch Petr</v>
      </c>
      <c r="N112">
        <f t="shared" si="2"/>
        <v>111</v>
      </c>
      <c r="O112" t="str">
        <f t="shared" si="3"/>
        <v>10/2024-111</v>
      </c>
      <c r="P112" t="str">
        <f>IF(D112&lt;&gt;"",VLOOKUP(D112,Projects!B:C,2,0),"")</f>
        <v>PROJECT</v>
      </c>
    </row>
    <row r="113" spans="1:16" x14ac:dyDescent="0.25">
      <c r="A113" t="str">
        <f>UPPER(IF(AND(TimeSpend[[#This Row],[Personnel number]]&lt;&gt;"",TimeSpend[[#This Row],[Date]]&lt;&gt;""),TimeSpend[[#This Row],[Personnel number]],""))</f>
        <v>CZ100106</v>
      </c>
      <c r="B113" s="85" t="str">
        <f>IF(AND(TimeSpend[[#This Row],[Personnel number]]&lt;&gt;"",TimeSpend[[#This Row],[Date]]&lt;&gt;""),TEXT(TimeSpend[[#This Row],[Date]],"[$-409]yyyyMMdd"),"")</f>
        <v>yyyy1002</v>
      </c>
      <c r="C113" s="33" t="str">
        <f>IF(AND(TimeSpend[[#This Row],[Personnel number]]&lt;&gt;"",TimeSpend[[#This Row],[Date]]&lt;&gt;""),SUBSTITUTE(TimeSpend[[#This Row],[Hours]],",","."),"")</f>
        <v>2</v>
      </c>
      <c r="D113">
        <f>IF(AND(TimeSpend[[#This Row],[Personnel number]]&lt;&gt;"",TimeSpend[[#This Row],[Date]]&lt;&gt;""),TimeSpend[[#This Row],[Network]],"")</f>
        <v>60000430</v>
      </c>
      <c r="E113" t="str">
        <f>IF(AND(TimeSpend[[#This Row],[Personnel number]]&lt;&gt;"",TimeSpend[[#This Row],[Date]]&lt;&gt;""),TimeSpend[[#This Row],[Network Description]],"")</f>
        <v>BBG NUS Cloud Roll-out</v>
      </c>
      <c r="F113" t="str">
        <f>IF(AND(TimeSpend[[#This Row],[Personnel number]]&lt;&gt;"",TimeSpend[[#This Row],[Date]]&lt;&gt;""),TimeSpend[[#This Row],[Activity]],"")</f>
        <v>Consultancy</v>
      </c>
      <c r="G113" t="str">
        <f>IF(AND(TimeSpend[[#This Row],[Personnel number]]&lt;&gt;"",TimeSpend[[#This Row],[Date]]&lt;&gt;""),TimeSpend[[#This Row],[Activity description]],"")</f>
        <v>FT Issues processing</v>
      </c>
      <c r="H113" s="36">
        <f>IF(AND(TimeSpend[[#This Row],[Personnel number]]&lt;&gt;"",TimeSpend[[#This Row],[Date]]&lt;&gt;""),TimeSpend[[#This Row],[Start Time]],"")</f>
        <v>0.5625</v>
      </c>
      <c r="I113" s="36">
        <f>IF(AND(TimeSpend[[#This Row],[Personnel number]]&lt;&gt;"",TimeSpend[[#This Row],[Date]]&lt;&gt;""),TimeSpend[[#This Row],[End Time]],"")</f>
        <v>0.64583333333333337</v>
      </c>
      <c r="J113" t="str">
        <f>IF(AND(TimeSpend[[#This Row],[Personnel number]]&lt;&gt;"",TimeSpend[[#This Row],[Date]]&lt;&gt;""),TimeSpend[[#This Row],[Location]],"")</f>
        <v>Office</v>
      </c>
      <c r="K113">
        <f>IF(AND(TimeSpend[[#This Row],[Personnel number]]&lt;&gt;"",TimeSpend[[#This Row],[Date]]&lt;&gt;""),TimeSpend[[#This Row],[Task]],"")</f>
        <v>0</v>
      </c>
      <c r="L113" t="str">
        <f>IF(AND(TimeSpend[[#This Row],[Personnel number]]&lt;&gt;"",TimeSpend[[#This Row],[Date]]&lt;&gt;""),Utilization!$J$2,"")</f>
        <v>10/2024</v>
      </c>
      <c r="M113" t="str">
        <f>IF(AND(TimeSpend[[#This Row],[Personnel number]]&lt;&gt;"",TimeSpend[[#This Row],[Date]]&lt;&gt;""),TimeSpend[[#This Row],[Employee Name]],"")</f>
        <v>Račoch Petr</v>
      </c>
      <c r="N113">
        <f t="shared" si="2"/>
        <v>112</v>
      </c>
      <c r="O113" t="str">
        <f t="shared" si="3"/>
        <v>10/2024-112</v>
      </c>
      <c r="P113" t="str">
        <f>IF(D113&lt;&gt;"",VLOOKUP(D113,Projects!B:C,2,0),"")</f>
        <v>PROJECT</v>
      </c>
    </row>
    <row r="114" spans="1:16" x14ac:dyDescent="0.25">
      <c r="A114" t="str">
        <f>UPPER(IF(AND(TimeSpend[[#This Row],[Personnel number]]&lt;&gt;"",TimeSpend[[#This Row],[Date]]&lt;&gt;""),TimeSpend[[#This Row],[Personnel number]],""))</f>
        <v>CZ100106</v>
      </c>
      <c r="B114" s="85" t="str">
        <f>IF(AND(TimeSpend[[#This Row],[Personnel number]]&lt;&gt;"",TimeSpend[[#This Row],[Date]]&lt;&gt;""),TEXT(TimeSpend[[#This Row],[Date]],"[$-409]yyyyMMdd"),"")</f>
        <v>yyyy1002</v>
      </c>
      <c r="C114" s="33" t="str">
        <f>IF(AND(TimeSpend[[#This Row],[Personnel number]]&lt;&gt;"",TimeSpend[[#This Row],[Date]]&lt;&gt;""),SUBSTITUTE(TimeSpend[[#This Row],[Hours]],",","."),"")</f>
        <v>1</v>
      </c>
      <c r="D114">
        <f>IF(AND(TimeSpend[[#This Row],[Personnel number]]&lt;&gt;"",TimeSpend[[#This Row],[Date]]&lt;&gt;""),TimeSpend[[#This Row],[Network]],"")</f>
        <v>60000430</v>
      </c>
      <c r="E114" t="str">
        <f>IF(AND(TimeSpend[[#This Row],[Personnel number]]&lt;&gt;"",TimeSpend[[#This Row],[Date]]&lt;&gt;""),TimeSpend[[#This Row],[Network Description]],"")</f>
        <v>BBG NUS Cloud Roll-out</v>
      </c>
      <c r="F114" t="str">
        <f>IF(AND(TimeSpend[[#This Row],[Personnel number]]&lt;&gt;"",TimeSpend[[#This Row],[Date]]&lt;&gt;""),TimeSpend[[#This Row],[Activity]],"")</f>
        <v>Consultancy</v>
      </c>
      <c r="G114" t="str">
        <f>IF(AND(TimeSpend[[#This Row],[Personnel number]]&lt;&gt;"",TimeSpend[[#This Row],[Date]]&lt;&gt;""),TimeSpend[[#This Row],[Activity description]],"")</f>
        <v>BBG - ACC2 status meeting</v>
      </c>
      <c r="H114" s="36">
        <f>IF(AND(TimeSpend[[#This Row],[Personnel number]]&lt;&gt;"",TimeSpend[[#This Row],[Date]]&lt;&gt;""),TimeSpend[[#This Row],[Start Time]],"")</f>
        <v>0.64583333333333337</v>
      </c>
      <c r="I114" s="36">
        <f>IF(AND(TimeSpend[[#This Row],[Personnel number]]&lt;&gt;"",TimeSpend[[#This Row],[Date]]&lt;&gt;""),TimeSpend[[#This Row],[End Time]],"")</f>
        <v>0.6875</v>
      </c>
      <c r="J114" t="str">
        <f>IF(AND(TimeSpend[[#This Row],[Personnel number]]&lt;&gt;"",TimeSpend[[#This Row],[Date]]&lt;&gt;""),TimeSpend[[#This Row],[Location]],"")</f>
        <v>Office</v>
      </c>
      <c r="K114">
        <f>IF(AND(TimeSpend[[#This Row],[Personnel number]]&lt;&gt;"",TimeSpend[[#This Row],[Date]]&lt;&gt;""),TimeSpend[[#This Row],[Task]],"")</f>
        <v>0</v>
      </c>
      <c r="L114" t="str">
        <f>IF(AND(TimeSpend[[#This Row],[Personnel number]]&lt;&gt;"",TimeSpend[[#This Row],[Date]]&lt;&gt;""),Utilization!$J$2,"")</f>
        <v>10/2024</v>
      </c>
      <c r="M114" t="str">
        <f>IF(AND(TimeSpend[[#This Row],[Personnel number]]&lt;&gt;"",TimeSpend[[#This Row],[Date]]&lt;&gt;""),TimeSpend[[#This Row],[Employee Name]],"")</f>
        <v>Račoch Petr</v>
      </c>
      <c r="N114">
        <f t="shared" si="2"/>
        <v>113</v>
      </c>
      <c r="O114" t="str">
        <f t="shared" si="3"/>
        <v>10/2024-113</v>
      </c>
      <c r="P114" t="str">
        <f>IF(D114&lt;&gt;"",VLOOKUP(D114,Projects!B:C,2,0),"")</f>
        <v>PROJECT</v>
      </c>
    </row>
    <row r="115" spans="1:16" x14ac:dyDescent="0.25">
      <c r="A115" t="str">
        <f>UPPER(IF(AND(TimeSpend[[#This Row],[Personnel number]]&lt;&gt;"",TimeSpend[[#This Row],[Date]]&lt;&gt;""),TimeSpend[[#This Row],[Personnel number]],""))</f>
        <v>CZ100106</v>
      </c>
      <c r="B115" s="85" t="str">
        <f>IF(AND(TimeSpend[[#This Row],[Personnel number]]&lt;&gt;"",TimeSpend[[#This Row],[Date]]&lt;&gt;""),TEXT(TimeSpend[[#This Row],[Date]],"[$-409]yyyyMMdd"),"")</f>
        <v>yyyy1002</v>
      </c>
      <c r="C115" s="33" t="str">
        <f>IF(AND(TimeSpend[[#This Row],[Personnel number]]&lt;&gt;"",TimeSpend[[#This Row],[Date]]&lt;&gt;""),SUBSTITUTE(TimeSpend[[#This Row],[Hours]],",","."),"")</f>
        <v>0.75</v>
      </c>
      <c r="D115">
        <f>IF(AND(TimeSpend[[#This Row],[Personnel number]]&lt;&gt;"",TimeSpend[[#This Row],[Date]]&lt;&gt;""),TimeSpend[[#This Row],[Network]],"")</f>
        <v>60000430</v>
      </c>
      <c r="E115" t="str">
        <f>IF(AND(TimeSpend[[#This Row],[Personnel number]]&lt;&gt;"",TimeSpend[[#This Row],[Date]]&lt;&gt;""),TimeSpend[[#This Row],[Network Description]],"")</f>
        <v>BBG NUS Cloud Roll-out</v>
      </c>
      <c r="F115" t="str">
        <f>IF(AND(TimeSpend[[#This Row],[Personnel number]]&lt;&gt;"",TimeSpend[[#This Row],[Date]]&lt;&gt;""),TimeSpend[[#This Row],[Activity]],"")</f>
        <v>Consultancy</v>
      </c>
      <c r="G115" t="str">
        <f>IF(AND(TimeSpend[[#This Row],[Personnel number]]&lt;&gt;"",TimeSpend[[#This Row],[Date]]&lt;&gt;""),TimeSpend[[#This Row],[Activity description]],"")</f>
        <v>FT Issues processing</v>
      </c>
      <c r="H115" s="36">
        <f>IF(AND(TimeSpend[[#This Row],[Personnel number]]&lt;&gt;"",TimeSpend[[#This Row],[Date]]&lt;&gt;""),TimeSpend[[#This Row],[Start Time]],"")</f>
        <v>0.6875</v>
      </c>
      <c r="I115" s="36">
        <f>IF(AND(TimeSpend[[#This Row],[Personnel number]]&lt;&gt;"",TimeSpend[[#This Row],[Date]]&lt;&gt;""),TimeSpend[[#This Row],[End Time]],"")</f>
        <v>0.71875</v>
      </c>
      <c r="J115" t="str">
        <f>IF(AND(TimeSpend[[#This Row],[Personnel number]]&lt;&gt;"",TimeSpend[[#This Row],[Date]]&lt;&gt;""),TimeSpend[[#This Row],[Location]],"")</f>
        <v>Office</v>
      </c>
      <c r="K115">
        <f>IF(AND(TimeSpend[[#This Row],[Personnel number]]&lt;&gt;"",TimeSpend[[#This Row],[Date]]&lt;&gt;""),TimeSpend[[#This Row],[Task]],"")</f>
        <v>0</v>
      </c>
      <c r="L115" t="str">
        <f>IF(AND(TimeSpend[[#This Row],[Personnel number]]&lt;&gt;"",TimeSpend[[#This Row],[Date]]&lt;&gt;""),Utilization!$J$2,"")</f>
        <v>10/2024</v>
      </c>
      <c r="M115" t="str">
        <f>IF(AND(TimeSpend[[#This Row],[Personnel number]]&lt;&gt;"",TimeSpend[[#This Row],[Date]]&lt;&gt;""),TimeSpend[[#This Row],[Employee Name]],"")</f>
        <v>Račoch Petr</v>
      </c>
      <c r="N115">
        <f t="shared" si="2"/>
        <v>114</v>
      </c>
      <c r="O115" t="str">
        <f t="shared" si="3"/>
        <v>10/2024-114</v>
      </c>
      <c r="P115" t="str">
        <f>IF(D115&lt;&gt;"",VLOOKUP(D115,Projects!B:C,2,0),"")</f>
        <v>PROJECT</v>
      </c>
    </row>
    <row r="116" spans="1:16" x14ac:dyDescent="0.25">
      <c r="A116" t="str">
        <f>UPPER(IF(AND(TimeSpend[[#This Row],[Personnel number]]&lt;&gt;"",TimeSpend[[#This Row],[Date]]&lt;&gt;""),TimeSpend[[#This Row],[Personnel number]],""))</f>
        <v>CZ100106</v>
      </c>
      <c r="B116" s="85" t="str">
        <f>IF(AND(TimeSpend[[#This Row],[Personnel number]]&lt;&gt;"",TimeSpend[[#This Row],[Date]]&lt;&gt;""),TEXT(TimeSpend[[#This Row],[Date]],"[$-409]yyyyMMdd"),"")</f>
        <v>yyyy1003</v>
      </c>
      <c r="C116" s="33" t="str">
        <f>IF(AND(TimeSpend[[#This Row],[Personnel number]]&lt;&gt;"",TimeSpend[[#This Row],[Date]]&lt;&gt;""),SUBSTITUTE(TimeSpend[[#This Row],[Hours]],",","."),"")</f>
        <v>4</v>
      </c>
      <c r="D116">
        <f>IF(AND(TimeSpend[[#This Row],[Personnel number]]&lt;&gt;"",TimeSpend[[#This Row],[Date]]&lt;&gt;""),TimeSpend[[#This Row],[Network]],"")</f>
        <v>60000430</v>
      </c>
      <c r="E116" t="str">
        <f>IF(AND(TimeSpend[[#This Row],[Personnel number]]&lt;&gt;"",TimeSpend[[#This Row],[Date]]&lt;&gt;""),TimeSpend[[#This Row],[Network Description]],"")</f>
        <v>BBG NUS Cloud Roll-out</v>
      </c>
      <c r="F116" t="str">
        <f>IF(AND(TimeSpend[[#This Row],[Personnel number]]&lt;&gt;"",TimeSpend[[#This Row],[Date]]&lt;&gt;""),TimeSpend[[#This Row],[Activity]],"")</f>
        <v>Testing</v>
      </c>
      <c r="G116" t="str">
        <f>IF(AND(TimeSpend[[#This Row],[Personnel number]]&lt;&gt;"",TimeSpend[[#This Row],[Date]]&lt;&gt;""),TimeSpend[[#This Row],[Activity description]],"")</f>
        <v>BBG NUS Cloud - Functional Test - IT - eBIZ</v>
      </c>
      <c r="H116" s="36">
        <f>IF(AND(TimeSpend[[#This Row],[Personnel number]]&lt;&gt;"",TimeSpend[[#This Row],[Date]]&lt;&gt;""),TimeSpend[[#This Row],[Start Time]],"")</f>
        <v>0.33333333333333331</v>
      </c>
      <c r="I116" s="36">
        <f>IF(AND(TimeSpend[[#This Row],[Personnel number]]&lt;&gt;"",TimeSpend[[#This Row],[Date]]&lt;&gt;""),TimeSpend[[#This Row],[End Time]],"")</f>
        <v>0.5</v>
      </c>
      <c r="J116" t="str">
        <f>IF(AND(TimeSpend[[#This Row],[Personnel number]]&lt;&gt;"",TimeSpend[[#This Row],[Date]]&lt;&gt;""),TimeSpend[[#This Row],[Location]],"")</f>
        <v>Office</v>
      </c>
      <c r="K116">
        <f>IF(AND(TimeSpend[[#This Row],[Personnel number]]&lt;&gt;"",TimeSpend[[#This Row],[Date]]&lt;&gt;""),TimeSpend[[#This Row],[Task]],"")</f>
        <v>0</v>
      </c>
      <c r="L116" t="str">
        <f>IF(AND(TimeSpend[[#This Row],[Personnel number]]&lt;&gt;"",TimeSpend[[#This Row],[Date]]&lt;&gt;""),Utilization!$J$2,"")</f>
        <v>10/2024</v>
      </c>
      <c r="M116" t="str">
        <f>IF(AND(TimeSpend[[#This Row],[Personnel number]]&lt;&gt;"",TimeSpend[[#This Row],[Date]]&lt;&gt;""),TimeSpend[[#This Row],[Employee Name]],"")</f>
        <v>Račoch Petr</v>
      </c>
      <c r="N116">
        <f t="shared" si="2"/>
        <v>115</v>
      </c>
      <c r="O116" t="str">
        <f t="shared" si="3"/>
        <v>10/2024-115</v>
      </c>
      <c r="P116" t="str">
        <f>IF(D116&lt;&gt;"",VLOOKUP(D116,Projects!B:C,2,0),"")</f>
        <v>PROJECT</v>
      </c>
    </row>
    <row r="117" spans="1:16" x14ac:dyDescent="0.25">
      <c r="A117" t="str">
        <f>UPPER(IF(AND(TimeSpend[[#This Row],[Personnel number]]&lt;&gt;"",TimeSpend[[#This Row],[Date]]&lt;&gt;""),TimeSpend[[#This Row],[Personnel number]],""))</f>
        <v>CZ100106</v>
      </c>
      <c r="B117" s="85" t="str">
        <f>IF(AND(TimeSpend[[#This Row],[Personnel number]]&lt;&gt;"",TimeSpend[[#This Row],[Date]]&lt;&gt;""),TEXT(TimeSpend[[#This Row],[Date]],"[$-409]yyyyMMdd"),"")</f>
        <v>yyyy1003</v>
      </c>
      <c r="C117" s="33" t="str">
        <f>IF(AND(TimeSpend[[#This Row],[Personnel number]]&lt;&gt;"",TimeSpend[[#This Row],[Date]]&lt;&gt;""),SUBSTITUTE(TimeSpend[[#This Row],[Hours]],",","."),"")</f>
        <v>3</v>
      </c>
      <c r="D117">
        <f>IF(AND(TimeSpend[[#This Row],[Personnel number]]&lt;&gt;"",TimeSpend[[#This Row],[Date]]&lt;&gt;""),TimeSpend[[#This Row],[Network]],"")</f>
        <v>60000430</v>
      </c>
      <c r="E117" t="str">
        <f>IF(AND(TimeSpend[[#This Row],[Personnel number]]&lt;&gt;"",TimeSpend[[#This Row],[Date]]&lt;&gt;""),TimeSpend[[#This Row],[Network Description]],"")</f>
        <v>BBG NUS Cloud Roll-out</v>
      </c>
      <c r="F117" t="str">
        <f>IF(AND(TimeSpend[[#This Row],[Personnel number]]&lt;&gt;"",TimeSpend[[#This Row],[Date]]&lt;&gt;""),TimeSpend[[#This Row],[Activity]],"")</f>
        <v>Consultancy</v>
      </c>
      <c r="G117" t="str">
        <f>IF(AND(TimeSpend[[#This Row],[Personnel number]]&lt;&gt;"",TimeSpend[[#This Row],[Date]]&lt;&gt;""),TimeSpend[[#This Row],[Activity description]],"")</f>
        <v>FT Issues processing</v>
      </c>
      <c r="H117" s="36">
        <f>IF(AND(TimeSpend[[#This Row],[Personnel number]]&lt;&gt;"",TimeSpend[[#This Row],[Date]]&lt;&gt;""),TimeSpend[[#This Row],[Start Time]],"")</f>
        <v>0.52083333333333337</v>
      </c>
      <c r="I117" s="36">
        <f>IF(AND(TimeSpend[[#This Row],[Personnel number]]&lt;&gt;"",TimeSpend[[#This Row],[Date]]&lt;&gt;""),TimeSpend[[#This Row],[End Time]],"")</f>
        <v>0.64583333333333337</v>
      </c>
      <c r="J117" t="str">
        <f>IF(AND(TimeSpend[[#This Row],[Personnel number]]&lt;&gt;"",TimeSpend[[#This Row],[Date]]&lt;&gt;""),TimeSpend[[#This Row],[Location]],"")</f>
        <v>Office</v>
      </c>
      <c r="K117">
        <f>IF(AND(TimeSpend[[#This Row],[Personnel number]]&lt;&gt;"",TimeSpend[[#This Row],[Date]]&lt;&gt;""),TimeSpend[[#This Row],[Task]],"")</f>
        <v>0</v>
      </c>
      <c r="L117" t="str">
        <f>IF(AND(TimeSpend[[#This Row],[Personnel number]]&lt;&gt;"",TimeSpend[[#This Row],[Date]]&lt;&gt;""),Utilization!$J$2,"")</f>
        <v>10/2024</v>
      </c>
      <c r="M117" t="str">
        <f>IF(AND(TimeSpend[[#This Row],[Personnel number]]&lt;&gt;"",TimeSpend[[#This Row],[Date]]&lt;&gt;""),TimeSpend[[#This Row],[Employee Name]],"")</f>
        <v>Račoch Petr</v>
      </c>
      <c r="N117">
        <f t="shared" si="2"/>
        <v>116</v>
      </c>
      <c r="O117" t="str">
        <f t="shared" si="3"/>
        <v>10/2024-116</v>
      </c>
      <c r="P117" t="str">
        <f>IF(D117&lt;&gt;"",VLOOKUP(D117,Projects!B:C,2,0),"")</f>
        <v>PROJECT</v>
      </c>
    </row>
    <row r="118" spans="1:16" x14ac:dyDescent="0.25">
      <c r="A118" t="str">
        <f>UPPER(IF(AND(TimeSpend[[#This Row],[Personnel number]]&lt;&gt;"",TimeSpend[[#This Row],[Date]]&lt;&gt;""),TimeSpend[[#This Row],[Personnel number]],""))</f>
        <v>CZ100106</v>
      </c>
      <c r="B118" s="85" t="str">
        <f>IF(AND(TimeSpend[[#This Row],[Personnel number]]&lt;&gt;"",TimeSpend[[#This Row],[Date]]&lt;&gt;""),TEXT(TimeSpend[[#This Row],[Date]],"[$-409]yyyyMMdd"),"")</f>
        <v>yyyy1003</v>
      </c>
      <c r="C118" s="33" t="str">
        <f>IF(AND(TimeSpend[[#This Row],[Personnel number]]&lt;&gt;"",TimeSpend[[#This Row],[Date]]&lt;&gt;""),SUBSTITUTE(TimeSpend[[#This Row],[Hours]],",","."),"")</f>
        <v>1</v>
      </c>
      <c r="D118" t="str">
        <f>IF(AND(TimeSpend[[#This Row],[Personnel number]]&lt;&gt;"",TimeSpend[[#This Row],[Date]]&lt;&gt;""),TimeSpend[[#This Row],[Network]],"")</f>
        <v>BPC_INC</v>
      </c>
      <c r="E118" t="str">
        <f>IF(AND(TimeSpend[[#This Row],[Personnel number]]&lt;&gt;"",TimeSpend[[#This Row],[Date]]&lt;&gt;""),TimeSpend[[#This Row],[Network Description]],"")</f>
        <v>Incident handling / support - BPC Brno</v>
      </c>
      <c r="F118" t="str">
        <f>IF(AND(TimeSpend[[#This Row],[Personnel number]]&lt;&gt;"",TimeSpend[[#This Row],[Date]]&lt;&gt;""),TimeSpend[[#This Row],[Activity]],"")</f>
        <v>Consultancy</v>
      </c>
      <c r="G118" t="str">
        <f>IF(AND(TimeSpend[[#This Row],[Personnel number]]&lt;&gt;"",TimeSpend[[#This Row],[Date]]&lt;&gt;""),TimeSpend[[#This Row],[Activity description]],"")</f>
        <v>BFI issue with Due Dates on posted documents</v>
      </c>
      <c r="H118" s="36">
        <f>IF(AND(TimeSpend[[#This Row],[Personnel number]]&lt;&gt;"",TimeSpend[[#This Row],[Date]]&lt;&gt;""),TimeSpend[[#This Row],[Start Time]],"")</f>
        <v>0.64583333333333337</v>
      </c>
      <c r="I118" s="36">
        <f>IF(AND(TimeSpend[[#This Row],[Personnel number]]&lt;&gt;"",TimeSpend[[#This Row],[Date]]&lt;&gt;""),TimeSpend[[#This Row],[End Time]],"")</f>
        <v>0.6875</v>
      </c>
      <c r="J118" t="str">
        <f>IF(AND(TimeSpend[[#This Row],[Personnel number]]&lt;&gt;"",TimeSpend[[#This Row],[Date]]&lt;&gt;""),TimeSpend[[#This Row],[Location]],"")</f>
        <v>Office</v>
      </c>
      <c r="K118">
        <f>IF(AND(TimeSpend[[#This Row],[Personnel number]]&lt;&gt;"",TimeSpend[[#This Row],[Date]]&lt;&gt;""),TimeSpend[[#This Row],[Task]],"")</f>
        <v>0</v>
      </c>
      <c r="L118" t="str">
        <f>IF(AND(TimeSpend[[#This Row],[Personnel number]]&lt;&gt;"",TimeSpend[[#This Row],[Date]]&lt;&gt;""),Utilization!$J$2,"")</f>
        <v>10/2024</v>
      </c>
      <c r="M118" t="str">
        <f>IF(AND(TimeSpend[[#This Row],[Personnel number]]&lt;&gt;"",TimeSpend[[#This Row],[Date]]&lt;&gt;""),TimeSpend[[#This Row],[Employee Name]],"")</f>
        <v>Račoch Petr</v>
      </c>
      <c r="N118">
        <f t="shared" si="2"/>
        <v>117</v>
      </c>
      <c r="O118" t="str">
        <f t="shared" si="3"/>
        <v>10/2024-117</v>
      </c>
      <c r="P118" t="str">
        <f>IF(D118&lt;&gt;"",VLOOKUP(D118,Projects!B:C,2,0),"")</f>
        <v>INC</v>
      </c>
    </row>
    <row r="119" spans="1:16" x14ac:dyDescent="0.25">
      <c r="A119" t="str">
        <f>UPPER(IF(AND(TimeSpend[[#This Row],[Personnel number]]&lt;&gt;"",TimeSpend[[#This Row],[Date]]&lt;&gt;""),TimeSpend[[#This Row],[Personnel number]],""))</f>
        <v>CZ100106</v>
      </c>
      <c r="B119" s="85" t="str">
        <f>IF(AND(TimeSpend[[#This Row],[Personnel number]]&lt;&gt;"",TimeSpend[[#This Row],[Date]]&lt;&gt;""),TEXT(TimeSpend[[#This Row],[Date]],"[$-409]yyyyMMdd"),"")</f>
        <v>yyyy1004</v>
      </c>
      <c r="C119" s="33" t="str">
        <f>IF(AND(TimeSpend[[#This Row],[Personnel number]]&lt;&gt;"",TimeSpend[[#This Row],[Date]]&lt;&gt;""),SUBSTITUTE(TimeSpend[[#This Row],[Hours]],",","."),"")</f>
        <v>2.75</v>
      </c>
      <c r="D119">
        <f>IF(AND(TimeSpend[[#This Row],[Personnel number]]&lt;&gt;"",TimeSpend[[#This Row],[Date]]&lt;&gt;""),TimeSpend[[#This Row],[Network]],"")</f>
        <v>60000430</v>
      </c>
      <c r="E119" t="str">
        <f>IF(AND(TimeSpend[[#This Row],[Personnel number]]&lt;&gt;"",TimeSpend[[#This Row],[Date]]&lt;&gt;""),TimeSpend[[#This Row],[Network Description]],"")</f>
        <v>BBG NUS Cloud Roll-out</v>
      </c>
      <c r="F119" t="str">
        <f>IF(AND(TimeSpend[[#This Row],[Personnel number]]&lt;&gt;"",TimeSpend[[#This Row],[Date]]&lt;&gt;""),TimeSpend[[#This Row],[Activity]],"")</f>
        <v>Consultancy</v>
      </c>
      <c r="G119" t="str">
        <f>IF(AND(TimeSpend[[#This Row],[Personnel number]]&lt;&gt;"",TimeSpend[[#This Row],[Date]]&lt;&gt;""),TimeSpend[[#This Row],[Activity description]],"")</f>
        <v>FT Issues processing</v>
      </c>
      <c r="H119" s="36">
        <f>IF(AND(TimeSpend[[#This Row],[Personnel number]]&lt;&gt;"",TimeSpend[[#This Row],[Date]]&lt;&gt;""),TimeSpend[[#This Row],[Start Time]],"")</f>
        <v>0.34375</v>
      </c>
      <c r="I119" s="36">
        <f>IF(AND(TimeSpend[[#This Row],[Personnel number]]&lt;&gt;"",TimeSpend[[#This Row],[Date]]&lt;&gt;""),TimeSpend[[#This Row],[End Time]],"")</f>
        <v>0.45833333333333331</v>
      </c>
      <c r="J119" t="str">
        <f>IF(AND(TimeSpend[[#This Row],[Personnel number]]&lt;&gt;"",TimeSpend[[#This Row],[Date]]&lt;&gt;""),TimeSpend[[#This Row],[Location]],"")</f>
        <v>Office</v>
      </c>
      <c r="K119">
        <f>IF(AND(TimeSpend[[#This Row],[Personnel number]]&lt;&gt;"",TimeSpend[[#This Row],[Date]]&lt;&gt;""),TimeSpend[[#This Row],[Task]],"")</f>
        <v>0</v>
      </c>
      <c r="L119" t="str">
        <f>IF(AND(TimeSpend[[#This Row],[Personnel number]]&lt;&gt;"",TimeSpend[[#This Row],[Date]]&lt;&gt;""),Utilization!$J$2,"")</f>
        <v>10/2024</v>
      </c>
      <c r="M119" t="str">
        <f>IF(AND(TimeSpend[[#This Row],[Personnel number]]&lt;&gt;"",TimeSpend[[#This Row],[Date]]&lt;&gt;""),TimeSpend[[#This Row],[Employee Name]],"")</f>
        <v>Račoch Petr</v>
      </c>
      <c r="N119">
        <f t="shared" si="2"/>
        <v>118</v>
      </c>
      <c r="O119" t="str">
        <f t="shared" si="3"/>
        <v>10/2024-118</v>
      </c>
      <c r="P119" t="str">
        <f>IF(D119&lt;&gt;"",VLOOKUP(D119,Projects!B:C,2,0),"")</f>
        <v>PROJECT</v>
      </c>
    </row>
    <row r="120" spans="1:16" x14ac:dyDescent="0.25">
      <c r="A120" t="str">
        <f>UPPER(IF(AND(TimeSpend[[#This Row],[Personnel number]]&lt;&gt;"",TimeSpend[[#This Row],[Date]]&lt;&gt;""),TimeSpend[[#This Row],[Personnel number]],""))</f>
        <v>CZ100106</v>
      </c>
      <c r="B120" s="85" t="str">
        <f>IF(AND(TimeSpend[[#This Row],[Personnel number]]&lt;&gt;"",TimeSpend[[#This Row],[Date]]&lt;&gt;""),TEXT(TimeSpend[[#This Row],[Date]],"[$-409]yyyyMMdd"),"")</f>
        <v>yyyy1004</v>
      </c>
      <c r="C120" s="33" t="str">
        <f>IF(AND(TimeSpend[[#This Row],[Personnel number]]&lt;&gt;"",TimeSpend[[#This Row],[Date]]&lt;&gt;""),SUBSTITUTE(TimeSpend[[#This Row],[Hours]],",","."),"")</f>
        <v>2.5</v>
      </c>
      <c r="D120" t="str">
        <f>IF(AND(TimeSpend[[#This Row],[Personnel number]]&lt;&gt;"",TimeSpend[[#This Row],[Date]]&lt;&gt;""),TimeSpend[[#This Row],[Network]],"")</f>
        <v>BPC_INC</v>
      </c>
      <c r="E120" t="str">
        <f>IF(AND(TimeSpend[[#This Row],[Personnel number]]&lt;&gt;"",TimeSpend[[#This Row],[Date]]&lt;&gt;""),TimeSpend[[#This Row],[Network Description]],"")</f>
        <v>Incident handling / support - BPC Brno</v>
      </c>
      <c r="F120" t="str">
        <f>IF(AND(TimeSpend[[#This Row],[Personnel number]]&lt;&gt;"",TimeSpend[[#This Row],[Date]]&lt;&gt;""),TimeSpend[[#This Row],[Activity]],"")</f>
        <v>Consultancy</v>
      </c>
      <c r="G120" t="str">
        <f>IF(AND(TimeSpend[[#This Row],[Personnel number]]&lt;&gt;"",TimeSpend[[#This Row],[Date]]&lt;&gt;""),TimeSpend[[#This Row],[Activity description]],"")</f>
        <v>BFI issue with Due Dates on posted documents</v>
      </c>
      <c r="H120" s="36">
        <f>IF(AND(TimeSpend[[#This Row],[Personnel number]]&lt;&gt;"",TimeSpend[[#This Row],[Date]]&lt;&gt;""),TimeSpend[[#This Row],[Start Time]],"")</f>
        <v>0.47916666666666669</v>
      </c>
      <c r="I120" s="36">
        <f>IF(AND(TimeSpend[[#This Row],[Personnel number]]&lt;&gt;"",TimeSpend[[#This Row],[Date]]&lt;&gt;""),TimeSpend[[#This Row],[End Time]],"")</f>
        <v>0.58333333333333337</v>
      </c>
      <c r="J120" t="str">
        <f>IF(AND(TimeSpend[[#This Row],[Personnel number]]&lt;&gt;"",TimeSpend[[#This Row],[Date]]&lt;&gt;""),TimeSpend[[#This Row],[Location]],"")</f>
        <v>Office</v>
      </c>
      <c r="K120">
        <f>IF(AND(TimeSpend[[#This Row],[Personnel number]]&lt;&gt;"",TimeSpend[[#This Row],[Date]]&lt;&gt;""),TimeSpend[[#This Row],[Task]],"")</f>
        <v>0</v>
      </c>
      <c r="L120" t="str">
        <f>IF(AND(TimeSpend[[#This Row],[Personnel number]]&lt;&gt;"",TimeSpend[[#This Row],[Date]]&lt;&gt;""),Utilization!$J$2,"")</f>
        <v>10/2024</v>
      </c>
      <c r="M120" t="str">
        <f>IF(AND(TimeSpend[[#This Row],[Personnel number]]&lt;&gt;"",TimeSpend[[#This Row],[Date]]&lt;&gt;""),TimeSpend[[#This Row],[Employee Name]],"")</f>
        <v>Račoch Petr</v>
      </c>
      <c r="N120">
        <f t="shared" si="2"/>
        <v>119</v>
      </c>
      <c r="O120" t="str">
        <f t="shared" si="3"/>
        <v>10/2024-119</v>
      </c>
      <c r="P120" t="str">
        <f>IF(D120&lt;&gt;"",VLOOKUP(D120,Projects!B:C,2,0),"")</f>
        <v>INC</v>
      </c>
    </row>
    <row r="121" spans="1:16" x14ac:dyDescent="0.25">
      <c r="A121" t="str">
        <f>UPPER(IF(AND(TimeSpend[[#This Row],[Personnel number]]&lt;&gt;"",TimeSpend[[#This Row],[Date]]&lt;&gt;""),TimeSpend[[#This Row],[Personnel number]],""))</f>
        <v>CZ100574</v>
      </c>
      <c r="B121" s="85" t="str">
        <f>IF(AND(TimeSpend[[#This Row],[Personnel number]]&lt;&gt;"",TimeSpend[[#This Row],[Date]]&lt;&gt;""),TEXT(TimeSpend[[#This Row],[Date]],"[$-409]yyyyMMdd"),"")</f>
        <v>yyyy0926</v>
      </c>
      <c r="C121" s="33" t="str">
        <f>IF(AND(TimeSpend[[#This Row],[Personnel number]]&lt;&gt;"",TimeSpend[[#This Row],[Date]]&lt;&gt;""),SUBSTITUTE(TimeSpend[[#This Row],[Hours]],",","."),"")</f>
        <v>4</v>
      </c>
      <c r="D121">
        <f>IF(AND(TimeSpend[[#This Row],[Personnel number]]&lt;&gt;"",TimeSpend[[#This Row],[Date]]&lt;&gt;""),TimeSpend[[#This Row],[Network]],"")</f>
        <v>60000430</v>
      </c>
      <c r="E121" t="str">
        <f>IF(AND(TimeSpend[[#This Row],[Personnel number]]&lt;&gt;"",TimeSpend[[#This Row],[Date]]&lt;&gt;""),TimeSpend[[#This Row],[Network Description]],"")</f>
        <v>BBG NUS Cloud Roll-out</v>
      </c>
      <c r="F121" t="str">
        <f>IF(AND(TimeSpend[[#This Row],[Personnel number]]&lt;&gt;"",TimeSpend[[#This Row],[Date]]&lt;&gt;""),TimeSpend[[#This Row],[Activity]],"")</f>
        <v>Consultancy</v>
      </c>
      <c r="G121" t="str">
        <f>IF(AND(TimeSpend[[#This Row],[Personnel number]]&lt;&gt;"",TimeSpend[[#This Row],[Date]]&lt;&gt;""),TimeSpend[[#This Row],[Activity description]],"")</f>
        <v>BBG FTs OPS</v>
      </c>
      <c r="H121" s="36">
        <f>IF(AND(TimeSpend[[#This Row],[Personnel number]]&lt;&gt;"",TimeSpend[[#This Row],[Date]]&lt;&gt;""),TimeSpend[[#This Row],[Start Time]],"")</f>
        <v>0.32291666666666669</v>
      </c>
      <c r="I121" s="36">
        <f>IF(AND(TimeSpend[[#This Row],[Personnel number]]&lt;&gt;"",TimeSpend[[#This Row],[Date]]&lt;&gt;""),TimeSpend[[#This Row],[End Time]],"")</f>
        <v>0.48958333333333331</v>
      </c>
      <c r="J121" t="str">
        <f>IF(AND(TimeSpend[[#This Row],[Personnel number]]&lt;&gt;"",TimeSpend[[#This Row],[Date]]&lt;&gt;""),TimeSpend[[#This Row],[Location]],"")</f>
        <v>Office</v>
      </c>
      <c r="K121">
        <f>IF(AND(TimeSpend[[#This Row],[Personnel number]]&lt;&gt;"",TimeSpend[[#This Row],[Date]]&lt;&gt;""),TimeSpend[[#This Row],[Task]],"")</f>
        <v>0</v>
      </c>
      <c r="L121" t="str">
        <f>IF(AND(TimeSpend[[#This Row],[Personnel number]]&lt;&gt;"",TimeSpend[[#This Row],[Date]]&lt;&gt;""),Utilization!$J$2,"")</f>
        <v>10/2024</v>
      </c>
      <c r="M121" t="str">
        <f>IF(AND(TimeSpend[[#This Row],[Personnel number]]&lt;&gt;"",TimeSpend[[#This Row],[Date]]&lt;&gt;""),TimeSpend[[#This Row],[Employee Name]],"")</f>
        <v>Světinská Kateřina</v>
      </c>
      <c r="N121">
        <f t="shared" si="2"/>
        <v>120</v>
      </c>
      <c r="O121" t="str">
        <f t="shared" si="3"/>
        <v>10/2024-120</v>
      </c>
      <c r="P121" t="str">
        <f>IF(D121&lt;&gt;"",VLOOKUP(D121,Projects!B:C,2,0),"")</f>
        <v>PROJECT</v>
      </c>
    </row>
    <row r="122" spans="1:16" x14ac:dyDescent="0.25">
      <c r="A122" t="str">
        <f>UPPER(IF(AND(TimeSpend[[#This Row],[Personnel number]]&lt;&gt;"",TimeSpend[[#This Row],[Date]]&lt;&gt;""),TimeSpend[[#This Row],[Personnel number]],""))</f>
        <v>CZ100574</v>
      </c>
      <c r="B122" s="85" t="str">
        <f>IF(AND(TimeSpend[[#This Row],[Personnel number]]&lt;&gt;"",TimeSpend[[#This Row],[Date]]&lt;&gt;""),TEXT(TimeSpend[[#This Row],[Date]],"[$-409]yyyyMMdd"),"")</f>
        <v>yyyy0926</v>
      </c>
      <c r="C122" s="33" t="str">
        <f>IF(AND(TimeSpend[[#This Row],[Personnel number]]&lt;&gt;"",TimeSpend[[#This Row],[Date]]&lt;&gt;""),SUBSTITUTE(TimeSpend[[#This Row],[Hours]],",","."),"")</f>
        <v>2.5</v>
      </c>
      <c r="D122">
        <f>IF(AND(TimeSpend[[#This Row],[Personnel number]]&lt;&gt;"",TimeSpend[[#This Row],[Date]]&lt;&gt;""),TimeSpend[[#This Row],[Network]],"")</f>
        <v>60000430</v>
      </c>
      <c r="E122" t="str">
        <f>IF(AND(TimeSpend[[#This Row],[Personnel number]]&lt;&gt;"",TimeSpend[[#This Row],[Date]]&lt;&gt;""),TimeSpend[[#This Row],[Network Description]],"")</f>
        <v>BBG NUS Cloud Roll-out</v>
      </c>
      <c r="F122" t="str">
        <f>IF(AND(TimeSpend[[#This Row],[Personnel number]]&lt;&gt;"",TimeSpend[[#This Row],[Date]]&lt;&gt;""),TimeSpend[[#This Row],[Activity]],"")</f>
        <v>Consultancy</v>
      </c>
      <c r="G122" t="str">
        <f>IF(AND(TimeSpend[[#This Row],[Personnel number]]&lt;&gt;"",TimeSpend[[#This Row],[Date]]&lt;&gt;""),TimeSpend[[#This Row],[Activity description]],"")</f>
        <v>BBG FTs OPS</v>
      </c>
      <c r="H122" s="36">
        <f>IF(AND(TimeSpend[[#This Row],[Personnel number]]&lt;&gt;"",TimeSpend[[#This Row],[Date]]&lt;&gt;""),TimeSpend[[#This Row],[Start Time]],"")</f>
        <v>0.51041666666666663</v>
      </c>
      <c r="I122" s="36">
        <f>IF(AND(TimeSpend[[#This Row],[Personnel number]]&lt;&gt;"",TimeSpend[[#This Row],[Date]]&lt;&gt;""),TimeSpend[[#This Row],[End Time]],"")</f>
        <v>0.61458333333333337</v>
      </c>
      <c r="J122" t="str">
        <f>IF(AND(TimeSpend[[#This Row],[Personnel number]]&lt;&gt;"",TimeSpend[[#This Row],[Date]]&lt;&gt;""),TimeSpend[[#This Row],[Location]],"")</f>
        <v>Office</v>
      </c>
      <c r="K122">
        <f>IF(AND(TimeSpend[[#This Row],[Personnel number]]&lt;&gt;"",TimeSpend[[#This Row],[Date]]&lt;&gt;""),TimeSpend[[#This Row],[Task]],"")</f>
        <v>0</v>
      </c>
      <c r="L122" t="str">
        <f>IF(AND(TimeSpend[[#This Row],[Personnel number]]&lt;&gt;"",TimeSpend[[#This Row],[Date]]&lt;&gt;""),Utilization!$J$2,"")</f>
        <v>10/2024</v>
      </c>
      <c r="M122" t="str">
        <f>IF(AND(TimeSpend[[#This Row],[Personnel number]]&lt;&gt;"",TimeSpend[[#This Row],[Date]]&lt;&gt;""),TimeSpend[[#This Row],[Employee Name]],"")</f>
        <v>Světinská Kateřina</v>
      </c>
      <c r="N122">
        <f t="shared" si="2"/>
        <v>121</v>
      </c>
      <c r="O122" t="str">
        <f t="shared" si="3"/>
        <v>10/2024-121</v>
      </c>
      <c r="P122" t="str">
        <f>IF(D122&lt;&gt;"",VLOOKUP(D122,Projects!B:C,2,0),"")</f>
        <v>PROJECT</v>
      </c>
    </row>
    <row r="123" spans="1:16" x14ac:dyDescent="0.25">
      <c r="A123" t="str">
        <f>UPPER(IF(AND(TimeSpend[[#This Row],[Personnel number]]&lt;&gt;"",TimeSpend[[#This Row],[Date]]&lt;&gt;""),TimeSpend[[#This Row],[Personnel number]],""))</f>
        <v>CZ100574</v>
      </c>
      <c r="B123" s="85" t="str">
        <f>IF(AND(TimeSpend[[#This Row],[Personnel number]]&lt;&gt;"",TimeSpend[[#This Row],[Date]]&lt;&gt;""),TEXT(TimeSpend[[#This Row],[Date]],"[$-409]yyyyMMdd"),"")</f>
        <v>yyyy0926</v>
      </c>
      <c r="C123" s="33" t="str">
        <f>IF(AND(TimeSpend[[#This Row],[Personnel number]]&lt;&gt;"",TimeSpend[[#This Row],[Date]]&lt;&gt;""),SUBSTITUTE(TimeSpend[[#This Row],[Hours]],",","."),"")</f>
        <v>3</v>
      </c>
      <c r="D123">
        <f>IF(AND(TimeSpend[[#This Row],[Personnel number]]&lt;&gt;"",TimeSpend[[#This Row],[Date]]&lt;&gt;""),TimeSpend[[#This Row],[Network]],"")</f>
        <v>60000430</v>
      </c>
      <c r="E123" t="str">
        <f>IF(AND(TimeSpend[[#This Row],[Personnel number]]&lt;&gt;"",TimeSpend[[#This Row],[Date]]&lt;&gt;""),TimeSpend[[#This Row],[Network Description]],"")</f>
        <v>BBG NUS Cloud Roll-out</v>
      </c>
      <c r="F123" t="str">
        <f>IF(AND(TimeSpend[[#This Row],[Personnel number]]&lt;&gt;"",TimeSpend[[#This Row],[Date]]&lt;&gt;""),TimeSpend[[#This Row],[Activity]],"")</f>
        <v>Consultancy</v>
      </c>
      <c r="G123" t="str">
        <f>IF(AND(TimeSpend[[#This Row],[Personnel number]]&lt;&gt;"",TimeSpend[[#This Row],[Date]]&lt;&gt;""),TimeSpend[[#This Row],[Activity description]],"")</f>
        <v>BBG issues (from FTs)</v>
      </c>
      <c r="H123" s="36">
        <f>IF(AND(TimeSpend[[#This Row],[Personnel number]]&lt;&gt;"",TimeSpend[[#This Row],[Date]]&lt;&gt;""),TimeSpend[[#This Row],[Start Time]],"")</f>
        <v>0.61458333333333337</v>
      </c>
      <c r="I123" s="36">
        <f>IF(AND(TimeSpend[[#This Row],[Personnel number]]&lt;&gt;"",TimeSpend[[#This Row],[Date]]&lt;&gt;""),TimeSpend[[#This Row],[End Time]],"")</f>
        <v>0.73958333333333337</v>
      </c>
      <c r="J123" t="str">
        <f>IF(AND(TimeSpend[[#This Row],[Personnel number]]&lt;&gt;"",TimeSpend[[#This Row],[Date]]&lt;&gt;""),TimeSpend[[#This Row],[Location]],"")</f>
        <v>Office</v>
      </c>
      <c r="K123">
        <f>IF(AND(TimeSpend[[#This Row],[Personnel number]]&lt;&gt;"",TimeSpend[[#This Row],[Date]]&lt;&gt;""),TimeSpend[[#This Row],[Task]],"")</f>
        <v>0</v>
      </c>
      <c r="L123" t="str">
        <f>IF(AND(TimeSpend[[#This Row],[Personnel number]]&lt;&gt;"",TimeSpend[[#This Row],[Date]]&lt;&gt;""),Utilization!$J$2,"")</f>
        <v>10/2024</v>
      </c>
      <c r="M123" t="str">
        <f>IF(AND(TimeSpend[[#This Row],[Personnel number]]&lt;&gt;"",TimeSpend[[#This Row],[Date]]&lt;&gt;""),TimeSpend[[#This Row],[Employee Name]],"")</f>
        <v>Světinská Kateřina</v>
      </c>
      <c r="N123">
        <f t="shared" si="2"/>
        <v>122</v>
      </c>
      <c r="O123" t="str">
        <f t="shared" si="3"/>
        <v>10/2024-122</v>
      </c>
      <c r="P123" t="str">
        <f>IF(D123&lt;&gt;"",VLOOKUP(D123,Projects!B:C,2,0),"")</f>
        <v>PROJECT</v>
      </c>
    </row>
    <row r="124" spans="1:16" x14ac:dyDescent="0.25">
      <c r="A124" t="str">
        <f>UPPER(IF(AND(TimeSpend[[#This Row],[Personnel number]]&lt;&gt;"",TimeSpend[[#This Row],[Date]]&lt;&gt;""),TimeSpend[[#This Row],[Personnel number]],""))</f>
        <v>CZ100574</v>
      </c>
      <c r="B124" s="85" t="str">
        <f>IF(AND(TimeSpend[[#This Row],[Personnel number]]&lt;&gt;"",TimeSpend[[#This Row],[Date]]&lt;&gt;""),TEXT(TimeSpend[[#This Row],[Date]],"[$-409]yyyyMMdd"),"")</f>
        <v>yyyy0927</v>
      </c>
      <c r="C124" s="33" t="str">
        <f>IF(AND(TimeSpend[[#This Row],[Personnel number]]&lt;&gt;"",TimeSpend[[#This Row],[Date]]&lt;&gt;""),SUBSTITUTE(TimeSpend[[#This Row],[Hours]],",","."),"")</f>
        <v>2.25</v>
      </c>
      <c r="D124">
        <f>IF(AND(TimeSpend[[#This Row],[Personnel number]]&lt;&gt;"",TimeSpend[[#This Row],[Date]]&lt;&gt;""),TimeSpend[[#This Row],[Network]],"")</f>
        <v>60000430</v>
      </c>
      <c r="E124" t="str">
        <f>IF(AND(TimeSpend[[#This Row],[Personnel number]]&lt;&gt;"",TimeSpend[[#This Row],[Date]]&lt;&gt;""),TimeSpend[[#This Row],[Network Description]],"")</f>
        <v>BBG NUS Cloud Roll-out</v>
      </c>
      <c r="F124" t="str">
        <f>IF(AND(TimeSpend[[#This Row],[Personnel number]]&lt;&gt;"",TimeSpend[[#This Row],[Date]]&lt;&gt;""),TimeSpend[[#This Row],[Activity]],"")</f>
        <v>Consultancy</v>
      </c>
      <c r="G124" t="str">
        <f>IF(AND(TimeSpend[[#This Row],[Personnel number]]&lt;&gt;"",TimeSpend[[#This Row],[Date]]&lt;&gt;""),TimeSpend[[#This Row],[Activity description]],"")</f>
        <v>BBG issues (from FTs)</v>
      </c>
      <c r="H124" s="36">
        <f>IF(AND(TimeSpend[[#This Row],[Personnel number]]&lt;&gt;"",TimeSpend[[#This Row],[Date]]&lt;&gt;""),TimeSpend[[#This Row],[Start Time]],"")</f>
        <v>0.32291666666666669</v>
      </c>
      <c r="I124" s="36">
        <f>IF(AND(TimeSpend[[#This Row],[Personnel number]]&lt;&gt;"",TimeSpend[[#This Row],[Date]]&lt;&gt;""),TimeSpend[[#This Row],[End Time]],"")</f>
        <v>0.41666666666666669</v>
      </c>
      <c r="J124" t="str">
        <f>IF(AND(TimeSpend[[#This Row],[Personnel number]]&lt;&gt;"",TimeSpend[[#This Row],[Date]]&lt;&gt;""),TimeSpend[[#This Row],[Location]],"")</f>
        <v>Office</v>
      </c>
      <c r="K124">
        <f>IF(AND(TimeSpend[[#This Row],[Personnel number]]&lt;&gt;"",TimeSpend[[#This Row],[Date]]&lt;&gt;""),TimeSpend[[#This Row],[Task]],"")</f>
        <v>0</v>
      </c>
      <c r="L124" t="str">
        <f>IF(AND(TimeSpend[[#This Row],[Personnel number]]&lt;&gt;"",TimeSpend[[#This Row],[Date]]&lt;&gt;""),Utilization!$J$2,"")</f>
        <v>10/2024</v>
      </c>
      <c r="M124" t="str">
        <f>IF(AND(TimeSpend[[#This Row],[Personnel number]]&lt;&gt;"",TimeSpend[[#This Row],[Date]]&lt;&gt;""),TimeSpend[[#This Row],[Employee Name]],"")</f>
        <v>Světinská Kateřina</v>
      </c>
      <c r="N124">
        <f t="shared" si="2"/>
        <v>123</v>
      </c>
      <c r="O124" t="str">
        <f t="shared" si="3"/>
        <v>10/2024-123</v>
      </c>
      <c r="P124" t="str">
        <f>IF(D124&lt;&gt;"",VLOOKUP(D124,Projects!B:C,2,0),"")</f>
        <v>PROJECT</v>
      </c>
    </row>
    <row r="125" spans="1:16" x14ac:dyDescent="0.25">
      <c r="A125" t="str">
        <f>UPPER(IF(AND(TimeSpend[[#This Row],[Personnel number]]&lt;&gt;"",TimeSpend[[#This Row],[Date]]&lt;&gt;""),TimeSpend[[#This Row],[Personnel number]],""))</f>
        <v>CZ100574</v>
      </c>
      <c r="B125" s="85" t="str">
        <f>IF(AND(TimeSpend[[#This Row],[Personnel number]]&lt;&gt;"",TimeSpend[[#This Row],[Date]]&lt;&gt;""),TEXT(TimeSpend[[#This Row],[Date]],"[$-409]yyyyMMdd"),"")</f>
        <v>yyyy0927</v>
      </c>
      <c r="C125" s="33" t="str">
        <f>IF(AND(TimeSpend[[#This Row],[Personnel number]]&lt;&gt;"",TimeSpend[[#This Row],[Date]]&lt;&gt;""),SUBSTITUTE(TimeSpend[[#This Row],[Hours]],",","."),"")</f>
        <v>1</v>
      </c>
      <c r="D125">
        <f>IF(AND(TimeSpend[[#This Row],[Personnel number]]&lt;&gt;"",TimeSpend[[#This Row],[Date]]&lt;&gt;""),TimeSpend[[#This Row],[Network]],"")</f>
        <v>60000430</v>
      </c>
      <c r="E125" t="str">
        <f>IF(AND(TimeSpend[[#This Row],[Personnel number]]&lt;&gt;"",TimeSpend[[#This Row],[Date]]&lt;&gt;""),TimeSpend[[#This Row],[Network Description]],"")</f>
        <v>BBG NUS Cloud Roll-out</v>
      </c>
      <c r="F125" t="str">
        <f>IF(AND(TimeSpend[[#This Row],[Personnel number]]&lt;&gt;"",TimeSpend[[#This Row],[Date]]&lt;&gt;""),TimeSpend[[#This Row],[Activity]],"")</f>
        <v>Consultancy</v>
      </c>
      <c r="G125" t="str">
        <f>IF(AND(TimeSpend[[#This Row],[Personnel number]]&lt;&gt;"",TimeSpend[[#This Row],[Date]]&lt;&gt;""),TimeSpend[[#This Row],[Activity description]],"")</f>
        <v>BBG ACC2 meeting</v>
      </c>
      <c r="H125" s="36">
        <f>IF(AND(TimeSpend[[#This Row],[Personnel number]]&lt;&gt;"",TimeSpend[[#This Row],[Date]]&lt;&gt;""),TimeSpend[[#This Row],[Start Time]],"")</f>
        <v>0.41666666666666669</v>
      </c>
      <c r="I125" s="36">
        <f>IF(AND(TimeSpend[[#This Row],[Personnel number]]&lt;&gt;"",TimeSpend[[#This Row],[Date]]&lt;&gt;""),TimeSpend[[#This Row],[End Time]],"")</f>
        <v>0.45833333333333331</v>
      </c>
      <c r="J125" t="str">
        <f>IF(AND(TimeSpend[[#This Row],[Personnel number]]&lt;&gt;"",TimeSpend[[#This Row],[Date]]&lt;&gt;""),TimeSpend[[#This Row],[Location]],"")</f>
        <v>Office</v>
      </c>
      <c r="K125">
        <f>IF(AND(TimeSpend[[#This Row],[Personnel number]]&lt;&gt;"",TimeSpend[[#This Row],[Date]]&lt;&gt;""),TimeSpend[[#This Row],[Task]],"")</f>
        <v>0</v>
      </c>
      <c r="L125" t="str">
        <f>IF(AND(TimeSpend[[#This Row],[Personnel number]]&lt;&gt;"",TimeSpend[[#This Row],[Date]]&lt;&gt;""),Utilization!$J$2,"")</f>
        <v>10/2024</v>
      </c>
      <c r="M125" t="str">
        <f>IF(AND(TimeSpend[[#This Row],[Personnel number]]&lt;&gt;"",TimeSpend[[#This Row],[Date]]&lt;&gt;""),TimeSpend[[#This Row],[Employee Name]],"")</f>
        <v>Světinská Kateřina</v>
      </c>
      <c r="N125">
        <f t="shared" si="2"/>
        <v>124</v>
      </c>
      <c r="O125" t="str">
        <f t="shared" si="3"/>
        <v>10/2024-124</v>
      </c>
      <c r="P125" t="str">
        <f>IF(D125&lt;&gt;"",VLOOKUP(D125,Projects!B:C,2,0),"")</f>
        <v>PROJECT</v>
      </c>
    </row>
    <row r="126" spans="1:16" x14ac:dyDescent="0.25">
      <c r="A126" t="str">
        <f>UPPER(IF(AND(TimeSpend[[#This Row],[Personnel number]]&lt;&gt;"",TimeSpend[[#This Row],[Date]]&lt;&gt;""),TimeSpend[[#This Row],[Personnel number]],""))</f>
        <v>CZ100574</v>
      </c>
      <c r="B126" s="85" t="str">
        <f>IF(AND(TimeSpend[[#This Row],[Personnel number]]&lt;&gt;"",TimeSpend[[#This Row],[Date]]&lt;&gt;""),TEXT(TimeSpend[[#This Row],[Date]],"[$-409]yyyyMMdd"),"")</f>
        <v>yyyy0927</v>
      </c>
      <c r="C126" s="33" t="str">
        <f>IF(AND(TimeSpend[[#This Row],[Personnel number]]&lt;&gt;"",TimeSpend[[#This Row],[Date]]&lt;&gt;""),SUBSTITUTE(TimeSpend[[#This Row],[Hours]],",","."),"")</f>
        <v>1</v>
      </c>
      <c r="D126">
        <f>IF(AND(TimeSpend[[#This Row],[Personnel number]]&lt;&gt;"",TimeSpend[[#This Row],[Date]]&lt;&gt;""),TimeSpend[[#This Row],[Network]],"")</f>
        <v>60000430</v>
      </c>
      <c r="E126" t="str">
        <f>IF(AND(TimeSpend[[#This Row],[Personnel number]]&lt;&gt;"",TimeSpend[[#This Row],[Date]]&lt;&gt;""),TimeSpend[[#This Row],[Network Description]],"")</f>
        <v>BBG NUS Cloud Roll-out</v>
      </c>
      <c r="F126" t="str">
        <f>IF(AND(TimeSpend[[#This Row],[Personnel number]]&lt;&gt;"",TimeSpend[[#This Row],[Date]]&lt;&gt;""),TimeSpend[[#This Row],[Activity]],"")</f>
        <v>Consultancy</v>
      </c>
      <c r="G126" t="str">
        <f>IF(AND(TimeSpend[[#This Row],[Personnel number]]&lt;&gt;"",TimeSpend[[#This Row],[Date]]&lt;&gt;""),TimeSpend[[#This Row],[Activity description]],"")</f>
        <v>BBG issues (from FTs)</v>
      </c>
      <c r="H126" s="36">
        <f>IF(AND(TimeSpend[[#This Row],[Personnel number]]&lt;&gt;"",TimeSpend[[#This Row],[Date]]&lt;&gt;""),TimeSpend[[#This Row],[Start Time]],"")</f>
        <v>0.45833333333333331</v>
      </c>
      <c r="I126" s="36">
        <f>IF(AND(TimeSpend[[#This Row],[Personnel number]]&lt;&gt;"",TimeSpend[[#This Row],[Date]]&lt;&gt;""),TimeSpend[[#This Row],[End Time]],"")</f>
        <v>0.5</v>
      </c>
      <c r="J126" t="str">
        <f>IF(AND(TimeSpend[[#This Row],[Personnel number]]&lt;&gt;"",TimeSpend[[#This Row],[Date]]&lt;&gt;""),TimeSpend[[#This Row],[Location]],"")</f>
        <v>Office</v>
      </c>
      <c r="K126">
        <f>IF(AND(TimeSpend[[#This Row],[Personnel number]]&lt;&gt;"",TimeSpend[[#This Row],[Date]]&lt;&gt;""),TimeSpend[[#This Row],[Task]],"")</f>
        <v>0</v>
      </c>
      <c r="L126" t="str">
        <f>IF(AND(TimeSpend[[#This Row],[Personnel number]]&lt;&gt;"",TimeSpend[[#This Row],[Date]]&lt;&gt;""),Utilization!$J$2,"")</f>
        <v>10/2024</v>
      </c>
      <c r="M126" t="str">
        <f>IF(AND(TimeSpend[[#This Row],[Personnel number]]&lt;&gt;"",TimeSpend[[#This Row],[Date]]&lt;&gt;""),TimeSpend[[#This Row],[Employee Name]],"")</f>
        <v>Světinská Kateřina</v>
      </c>
      <c r="N126">
        <f t="shared" si="2"/>
        <v>125</v>
      </c>
      <c r="O126" t="str">
        <f t="shared" si="3"/>
        <v>10/2024-125</v>
      </c>
      <c r="P126" t="str">
        <f>IF(D126&lt;&gt;"",VLOOKUP(D126,Projects!B:C,2,0),"")</f>
        <v>PROJECT</v>
      </c>
    </row>
    <row r="127" spans="1:16" x14ac:dyDescent="0.25">
      <c r="A127" t="str">
        <f>UPPER(IF(AND(TimeSpend[[#This Row],[Personnel number]]&lt;&gt;"",TimeSpend[[#This Row],[Date]]&lt;&gt;""),TimeSpend[[#This Row],[Personnel number]],""))</f>
        <v>CZ100574</v>
      </c>
      <c r="B127" s="85" t="str">
        <f>IF(AND(TimeSpend[[#This Row],[Personnel number]]&lt;&gt;"",TimeSpend[[#This Row],[Date]]&lt;&gt;""),TEXT(TimeSpend[[#This Row],[Date]],"[$-409]yyyyMMdd"),"")</f>
        <v>yyyy0927</v>
      </c>
      <c r="C127" s="33" t="str">
        <f>IF(AND(TimeSpend[[#This Row],[Personnel number]]&lt;&gt;"",TimeSpend[[#This Row],[Date]]&lt;&gt;""),SUBSTITUTE(TimeSpend[[#This Row],[Hours]],",","."),"")</f>
        <v>1</v>
      </c>
      <c r="D127" t="str">
        <f>IF(AND(TimeSpend[[#This Row],[Personnel number]]&lt;&gt;"",TimeSpend[[#This Row],[Date]]&lt;&gt;""),TimeSpend[[#This Row],[Network]],"")</f>
        <v>BPC_INT</v>
      </c>
      <c r="E127" t="str">
        <f>IF(AND(TimeSpend[[#This Row],[Personnel number]]&lt;&gt;"",TimeSpend[[#This Row],[Date]]&lt;&gt;""),TimeSpend[[#This Row],[Network Description]],"")</f>
        <v>Other Internal activities - BPC Brno</v>
      </c>
      <c r="F127" t="str">
        <f>IF(AND(TimeSpend[[#This Row],[Personnel number]]&lt;&gt;"",TimeSpend[[#This Row],[Date]]&lt;&gt;""),TimeSpend[[#This Row],[Activity]],"")</f>
        <v>Consultancy</v>
      </c>
      <c r="G127" t="str">
        <f>IF(AND(TimeSpend[[#This Row],[Personnel number]]&lt;&gt;"",TimeSpend[[#This Row],[Date]]&lt;&gt;""),TimeSpend[[#This Row],[Activity description]],"")</f>
        <v>ERP NAV Team meeting</v>
      </c>
      <c r="H127" s="36">
        <f>IF(AND(TimeSpend[[#This Row],[Personnel number]]&lt;&gt;"",TimeSpend[[#This Row],[Date]]&lt;&gt;""),TimeSpend[[#This Row],[Start Time]],"")</f>
        <v>0.5</v>
      </c>
      <c r="I127" s="36">
        <f>IF(AND(TimeSpend[[#This Row],[Personnel number]]&lt;&gt;"",TimeSpend[[#This Row],[Date]]&lt;&gt;""),TimeSpend[[#This Row],[End Time]],"")</f>
        <v>0.54166666666666663</v>
      </c>
      <c r="J127" t="str">
        <f>IF(AND(TimeSpend[[#This Row],[Personnel number]]&lt;&gt;"",TimeSpend[[#This Row],[Date]]&lt;&gt;""),TimeSpend[[#This Row],[Location]],"")</f>
        <v>Office</v>
      </c>
      <c r="K127">
        <f>IF(AND(TimeSpend[[#This Row],[Personnel number]]&lt;&gt;"",TimeSpend[[#This Row],[Date]]&lt;&gt;""),TimeSpend[[#This Row],[Task]],"")</f>
        <v>0</v>
      </c>
      <c r="L127" t="str">
        <f>IF(AND(TimeSpend[[#This Row],[Personnel number]]&lt;&gt;"",TimeSpend[[#This Row],[Date]]&lt;&gt;""),Utilization!$J$2,"")</f>
        <v>10/2024</v>
      </c>
      <c r="M127" t="str">
        <f>IF(AND(TimeSpend[[#This Row],[Personnel number]]&lt;&gt;"",TimeSpend[[#This Row],[Date]]&lt;&gt;""),TimeSpend[[#This Row],[Employee Name]],"")</f>
        <v>Světinská Kateřina</v>
      </c>
      <c r="N127">
        <f t="shared" si="2"/>
        <v>126</v>
      </c>
      <c r="O127" t="str">
        <f t="shared" si="3"/>
        <v>10/2024-126</v>
      </c>
      <c r="P127" t="str">
        <f>IF(D127&lt;&gt;"",VLOOKUP(D127,Projects!B:C,2,0),"")</f>
        <v>INT</v>
      </c>
    </row>
    <row r="128" spans="1:16" x14ac:dyDescent="0.25">
      <c r="A128" t="str">
        <f>UPPER(IF(AND(TimeSpend[[#This Row],[Personnel number]]&lt;&gt;"",TimeSpend[[#This Row],[Date]]&lt;&gt;""),TimeSpend[[#This Row],[Personnel number]],""))</f>
        <v>CZ100574</v>
      </c>
      <c r="B128" s="85" t="str">
        <f>IF(AND(TimeSpend[[#This Row],[Personnel number]]&lt;&gt;"",TimeSpend[[#This Row],[Date]]&lt;&gt;""),TEXT(TimeSpend[[#This Row],[Date]],"[$-409]yyyyMMdd"),"")</f>
        <v>yyyy0927</v>
      </c>
      <c r="C128" s="33" t="str">
        <f>IF(AND(TimeSpend[[#This Row],[Personnel number]]&lt;&gt;"",TimeSpend[[#This Row],[Date]]&lt;&gt;""),SUBSTITUTE(TimeSpend[[#This Row],[Hours]],",","."),"")</f>
        <v>0.75</v>
      </c>
      <c r="D128">
        <f>IF(AND(TimeSpend[[#This Row],[Personnel number]]&lt;&gt;"",TimeSpend[[#This Row],[Date]]&lt;&gt;""),TimeSpend[[#This Row],[Network]],"")</f>
        <v>60000430</v>
      </c>
      <c r="E128" t="str">
        <f>IF(AND(TimeSpend[[#This Row],[Personnel number]]&lt;&gt;"",TimeSpend[[#This Row],[Date]]&lt;&gt;""),TimeSpend[[#This Row],[Network Description]],"")</f>
        <v>BBG NUS Cloud Roll-out</v>
      </c>
      <c r="F128" t="str">
        <f>IF(AND(TimeSpend[[#This Row],[Personnel number]]&lt;&gt;"",TimeSpend[[#This Row],[Date]]&lt;&gt;""),TimeSpend[[#This Row],[Activity]],"")</f>
        <v>Consultancy</v>
      </c>
      <c r="G128" t="str">
        <f>IF(AND(TimeSpend[[#This Row],[Personnel number]]&lt;&gt;"",TimeSpend[[#This Row],[Date]]&lt;&gt;""),TimeSpend[[#This Row],[Activity description]],"")</f>
        <v>BBG issues (from FTs)</v>
      </c>
      <c r="H128" s="36">
        <f>IF(AND(TimeSpend[[#This Row],[Personnel number]]&lt;&gt;"",TimeSpend[[#This Row],[Date]]&lt;&gt;""),TimeSpend[[#This Row],[Start Time]],"")</f>
        <v>0.54166666666666663</v>
      </c>
      <c r="I128" s="36">
        <f>IF(AND(TimeSpend[[#This Row],[Personnel number]]&lt;&gt;"",TimeSpend[[#This Row],[Date]]&lt;&gt;""),TimeSpend[[#This Row],[End Time]],"")</f>
        <v>0.57291666666666663</v>
      </c>
      <c r="J128" t="str">
        <f>IF(AND(TimeSpend[[#This Row],[Personnel number]]&lt;&gt;"",TimeSpend[[#This Row],[Date]]&lt;&gt;""),TimeSpend[[#This Row],[Location]],"")</f>
        <v>Office</v>
      </c>
      <c r="K128">
        <f>IF(AND(TimeSpend[[#This Row],[Personnel number]]&lt;&gt;"",TimeSpend[[#This Row],[Date]]&lt;&gt;""),TimeSpend[[#This Row],[Task]],"")</f>
        <v>0</v>
      </c>
      <c r="L128" t="str">
        <f>IF(AND(TimeSpend[[#This Row],[Personnel number]]&lt;&gt;"",TimeSpend[[#This Row],[Date]]&lt;&gt;""),Utilization!$J$2,"")</f>
        <v>10/2024</v>
      </c>
      <c r="M128" t="str">
        <f>IF(AND(TimeSpend[[#This Row],[Personnel number]]&lt;&gt;"",TimeSpend[[#This Row],[Date]]&lt;&gt;""),TimeSpend[[#This Row],[Employee Name]],"")</f>
        <v>Světinská Kateřina</v>
      </c>
      <c r="N128">
        <f t="shared" si="2"/>
        <v>127</v>
      </c>
      <c r="O128" t="str">
        <f t="shared" si="3"/>
        <v>10/2024-127</v>
      </c>
      <c r="P128" t="str">
        <f>IF(D128&lt;&gt;"",VLOOKUP(D128,Projects!B:C,2,0),"")</f>
        <v>PROJECT</v>
      </c>
    </row>
    <row r="129" spans="1:16" x14ac:dyDescent="0.25">
      <c r="A129" t="str">
        <f>UPPER(IF(AND(TimeSpend[[#This Row],[Personnel number]]&lt;&gt;"",TimeSpend[[#This Row],[Date]]&lt;&gt;""),TimeSpend[[#This Row],[Personnel number]],""))</f>
        <v>CZ100574</v>
      </c>
      <c r="B129" s="85" t="str">
        <f>IF(AND(TimeSpend[[#This Row],[Personnel number]]&lt;&gt;"",TimeSpend[[#This Row],[Date]]&lt;&gt;""),TEXT(TimeSpend[[#This Row],[Date]],"[$-409]yyyyMMdd"),"")</f>
        <v>yyyy0930</v>
      </c>
      <c r="C129" s="33" t="str">
        <f>IF(AND(TimeSpend[[#This Row],[Personnel number]]&lt;&gt;"",TimeSpend[[#This Row],[Date]]&lt;&gt;""),SUBSTITUTE(TimeSpend[[#This Row],[Hours]],",","."),"")</f>
        <v>0.75</v>
      </c>
      <c r="D129">
        <f>IF(AND(TimeSpend[[#This Row],[Personnel number]]&lt;&gt;"",TimeSpend[[#This Row],[Date]]&lt;&gt;""),TimeSpend[[#This Row],[Network]],"")</f>
        <v>60000430</v>
      </c>
      <c r="E129" t="str">
        <f>IF(AND(TimeSpend[[#This Row],[Personnel number]]&lt;&gt;"",TimeSpend[[#This Row],[Date]]&lt;&gt;""),TimeSpend[[#This Row],[Network Description]],"")</f>
        <v>BBG NUS Cloud Roll-out</v>
      </c>
      <c r="F129" t="str">
        <f>IF(AND(TimeSpend[[#This Row],[Personnel number]]&lt;&gt;"",TimeSpend[[#This Row],[Date]]&lt;&gt;""),TimeSpend[[#This Row],[Activity]],"")</f>
        <v>Consultancy</v>
      </c>
      <c r="G129" t="str">
        <f>IF(AND(TimeSpend[[#This Row],[Personnel number]]&lt;&gt;"",TimeSpend[[#This Row],[Date]]&lt;&gt;""),TimeSpend[[#This Row],[Activity description]],"")</f>
        <v>BBG - PBIs, CBIs, Issues</v>
      </c>
      <c r="H129" s="36">
        <f>IF(AND(TimeSpend[[#This Row],[Personnel number]]&lt;&gt;"",TimeSpend[[#This Row],[Date]]&lt;&gt;""),TimeSpend[[#This Row],[Start Time]],"")</f>
        <v>0.32291666666666669</v>
      </c>
      <c r="I129" s="36">
        <f>IF(AND(TimeSpend[[#This Row],[Personnel number]]&lt;&gt;"",TimeSpend[[#This Row],[Date]]&lt;&gt;""),TimeSpend[[#This Row],[End Time]],"")</f>
        <v>0.35416666666666669</v>
      </c>
      <c r="J129" t="str">
        <f>IF(AND(TimeSpend[[#This Row],[Personnel number]]&lt;&gt;"",TimeSpend[[#This Row],[Date]]&lt;&gt;""),TimeSpend[[#This Row],[Location]],"")</f>
        <v>Office</v>
      </c>
      <c r="K129">
        <f>IF(AND(TimeSpend[[#This Row],[Personnel number]]&lt;&gt;"",TimeSpend[[#This Row],[Date]]&lt;&gt;""),TimeSpend[[#This Row],[Task]],"")</f>
        <v>0</v>
      </c>
      <c r="L129" t="str">
        <f>IF(AND(TimeSpend[[#This Row],[Personnel number]]&lt;&gt;"",TimeSpend[[#This Row],[Date]]&lt;&gt;""),Utilization!$J$2,"")</f>
        <v>10/2024</v>
      </c>
      <c r="M129" t="str">
        <f>IF(AND(TimeSpend[[#This Row],[Personnel number]]&lt;&gt;"",TimeSpend[[#This Row],[Date]]&lt;&gt;""),TimeSpend[[#This Row],[Employee Name]],"")</f>
        <v>Světinská Kateřina</v>
      </c>
      <c r="N129">
        <f t="shared" si="2"/>
        <v>128</v>
      </c>
      <c r="O129" t="str">
        <f t="shared" si="3"/>
        <v>10/2024-128</v>
      </c>
      <c r="P129" t="str">
        <f>IF(D129&lt;&gt;"",VLOOKUP(D129,Projects!B:C,2,0),"")</f>
        <v>PROJECT</v>
      </c>
    </row>
    <row r="130" spans="1:16" x14ac:dyDescent="0.25">
      <c r="A130" t="str">
        <f>UPPER(IF(AND(TimeSpend[[#This Row],[Personnel number]]&lt;&gt;"",TimeSpend[[#This Row],[Date]]&lt;&gt;""),TimeSpend[[#This Row],[Personnel number]],""))</f>
        <v>CZ100574</v>
      </c>
      <c r="B130" s="85" t="str">
        <f>IF(AND(TimeSpend[[#This Row],[Personnel number]]&lt;&gt;"",TimeSpend[[#This Row],[Date]]&lt;&gt;""),TEXT(TimeSpend[[#This Row],[Date]],"[$-409]yyyyMMdd"),"")</f>
        <v>yyyy0930</v>
      </c>
      <c r="C130" s="33" t="str">
        <f>IF(AND(TimeSpend[[#This Row],[Personnel number]]&lt;&gt;"",TimeSpend[[#This Row],[Date]]&lt;&gt;""),SUBSTITUTE(TimeSpend[[#This Row],[Hours]],",","."),"")</f>
        <v>0.5</v>
      </c>
      <c r="D130" t="str">
        <f>IF(AND(TimeSpend[[#This Row],[Personnel number]]&lt;&gt;"",TimeSpend[[#This Row],[Date]]&lt;&gt;""),TimeSpend[[#This Row],[Network]],"")</f>
        <v>BPC_INT</v>
      </c>
      <c r="E130" t="str">
        <f>IF(AND(TimeSpend[[#This Row],[Personnel number]]&lt;&gt;"",TimeSpend[[#This Row],[Date]]&lt;&gt;""),TimeSpend[[#This Row],[Network Description]],"")</f>
        <v>Other Internal activities - BPC Brno</v>
      </c>
      <c r="F130" t="str">
        <f>IF(AND(TimeSpend[[#This Row],[Personnel number]]&lt;&gt;"",TimeSpend[[#This Row],[Date]]&lt;&gt;""),TimeSpend[[#This Row],[Activity]],"")</f>
        <v>Consultancy</v>
      </c>
      <c r="G130" t="str">
        <f>IF(AND(TimeSpend[[#This Row],[Personnel number]]&lt;&gt;"",TimeSpend[[#This Row],[Date]]&lt;&gt;""),TimeSpend[[#This Row],[Activity description]],"")</f>
        <v>NUS Cloud sync call</v>
      </c>
      <c r="H130" s="36">
        <f>IF(AND(TimeSpend[[#This Row],[Personnel number]]&lt;&gt;"",TimeSpend[[#This Row],[Date]]&lt;&gt;""),TimeSpend[[#This Row],[Start Time]],"")</f>
        <v>0.35416666666666669</v>
      </c>
      <c r="I130" s="36">
        <f>IF(AND(TimeSpend[[#This Row],[Personnel number]]&lt;&gt;"",TimeSpend[[#This Row],[Date]]&lt;&gt;""),TimeSpend[[#This Row],[End Time]],"")</f>
        <v>0.375</v>
      </c>
      <c r="J130" t="str">
        <f>IF(AND(TimeSpend[[#This Row],[Personnel number]]&lt;&gt;"",TimeSpend[[#This Row],[Date]]&lt;&gt;""),TimeSpend[[#This Row],[Location]],"")</f>
        <v>Office</v>
      </c>
      <c r="K130">
        <f>IF(AND(TimeSpend[[#This Row],[Personnel number]]&lt;&gt;"",TimeSpend[[#This Row],[Date]]&lt;&gt;""),TimeSpend[[#This Row],[Task]],"")</f>
        <v>0</v>
      </c>
      <c r="L130" t="str">
        <f>IF(AND(TimeSpend[[#This Row],[Personnel number]]&lt;&gt;"",TimeSpend[[#This Row],[Date]]&lt;&gt;""),Utilization!$J$2,"")</f>
        <v>10/2024</v>
      </c>
      <c r="M130" t="str">
        <f>IF(AND(TimeSpend[[#This Row],[Personnel number]]&lt;&gt;"",TimeSpend[[#This Row],[Date]]&lt;&gt;""),TimeSpend[[#This Row],[Employee Name]],"")</f>
        <v>Světinská Kateřina</v>
      </c>
      <c r="N130">
        <f t="shared" ref="N130:N193" si="4">IF(A130&lt;&gt;"",ROW(A130)-1,"")</f>
        <v>129</v>
      </c>
      <c r="O130" t="str">
        <f t="shared" ref="O130:O193" si="5">IF(A130&lt;&gt;"",L130&amp;"-"&amp;N130,"")</f>
        <v>10/2024-129</v>
      </c>
      <c r="P130" t="str">
        <f>IF(D130&lt;&gt;"",VLOOKUP(D130,Projects!B:C,2,0),"")</f>
        <v>INT</v>
      </c>
    </row>
    <row r="131" spans="1:16" x14ac:dyDescent="0.25">
      <c r="A131" t="str">
        <f>UPPER(IF(AND(TimeSpend[[#This Row],[Personnel number]]&lt;&gt;"",TimeSpend[[#This Row],[Date]]&lt;&gt;""),TimeSpend[[#This Row],[Personnel number]],""))</f>
        <v>CZ100574</v>
      </c>
      <c r="B131" s="85" t="str">
        <f>IF(AND(TimeSpend[[#This Row],[Personnel number]]&lt;&gt;"",TimeSpend[[#This Row],[Date]]&lt;&gt;""),TEXT(TimeSpend[[#This Row],[Date]],"[$-409]yyyyMMdd"),"")</f>
        <v>yyyy0930</v>
      </c>
      <c r="C131" s="33" t="str">
        <f>IF(AND(TimeSpend[[#This Row],[Personnel number]]&lt;&gt;"",TimeSpend[[#This Row],[Date]]&lt;&gt;""),SUBSTITUTE(TimeSpend[[#This Row],[Hours]],",","."),"")</f>
        <v>1</v>
      </c>
      <c r="D131">
        <f>IF(AND(TimeSpend[[#This Row],[Personnel number]]&lt;&gt;"",TimeSpend[[#This Row],[Date]]&lt;&gt;""),TimeSpend[[#This Row],[Network]],"")</f>
        <v>60000430</v>
      </c>
      <c r="E131" t="str">
        <f>IF(AND(TimeSpend[[#This Row],[Personnel number]]&lt;&gt;"",TimeSpend[[#This Row],[Date]]&lt;&gt;""),TimeSpend[[#This Row],[Network Description]],"")</f>
        <v>BBG NUS Cloud Roll-out</v>
      </c>
      <c r="F131" t="str">
        <f>IF(AND(TimeSpend[[#This Row],[Personnel number]]&lt;&gt;"",TimeSpend[[#This Row],[Date]]&lt;&gt;""),TimeSpend[[#This Row],[Activity]],"")</f>
        <v>Consultancy</v>
      </c>
      <c r="G131" t="str">
        <f>IF(AND(TimeSpend[[#This Row],[Personnel number]]&lt;&gt;"",TimeSpend[[#This Row],[Date]]&lt;&gt;""),TimeSpend[[#This Row],[Activity description]],"")</f>
        <v>BBG - PBIs, CBIs, Issues</v>
      </c>
      <c r="H131" s="36">
        <f>IF(AND(TimeSpend[[#This Row],[Personnel number]]&lt;&gt;"",TimeSpend[[#This Row],[Date]]&lt;&gt;""),TimeSpend[[#This Row],[Start Time]],"")</f>
        <v>0.375</v>
      </c>
      <c r="I131" s="36">
        <f>IF(AND(TimeSpend[[#This Row],[Personnel number]]&lt;&gt;"",TimeSpend[[#This Row],[Date]]&lt;&gt;""),TimeSpend[[#This Row],[End Time]],"")</f>
        <v>0.41666666666666669</v>
      </c>
      <c r="J131" t="str">
        <f>IF(AND(TimeSpend[[#This Row],[Personnel number]]&lt;&gt;"",TimeSpend[[#This Row],[Date]]&lt;&gt;""),TimeSpend[[#This Row],[Location]],"")</f>
        <v>Office</v>
      </c>
      <c r="K131">
        <f>IF(AND(TimeSpend[[#This Row],[Personnel number]]&lt;&gt;"",TimeSpend[[#This Row],[Date]]&lt;&gt;""),TimeSpend[[#This Row],[Task]],"")</f>
        <v>0</v>
      </c>
      <c r="L131" t="str">
        <f>IF(AND(TimeSpend[[#This Row],[Personnel number]]&lt;&gt;"",TimeSpend[[#This Row],[Date]]&lt;&gt;""),Utilization!$J$2,"")</f>
        <v>10/2024</v>
      </c>
      <c r="M131" t="str">
        <f>IF(AND(TimeSpend[[#This Row],[Personnel number]]&lt;&gt;"",TimeSpend[[#This Row],[Date]]&lt;&gt;""),TimeSpend[[#This Row],[Employee Name]],"")</f>
        <v>Světinská Kateřina</v>
      </c>
      <c r="N131">
        <f t="shared" si="4"/>
        <v>130</v>
      </c>
      <c r="O131" t="str">
        <f t="shared" si="5"/>
        <v>10/2024-130</v>
      </c>
      <c r="P131" t="str">
        <f>IF(D131&lt;&gt;"",VLOOKUP(D131,Projects!B:C,2,0),"")</f>
        <v>PROJECT</v>
      </c>
    </row>
    <row r="132" spans="1:16" x14ac:dyDescent="0.25">
      <c r="A132" t="str">
        <f>UPPER(IF(AND(TimeSpend[[#This Row],[Personnel number]]&lt;&gt;"",TimeSpend[[#This Row],[Date]]&lt;&gt;""),TimeSpend[[#This Row],[Personnel number]],""))</f>
        <v>CZ100574</v>
      </c>
      <c r="B132" s="85" t="str">
        <f>IF(AND(TimeSpend[[#This Row],[Personnel number]]&lt;&gt;"",TimeSpend[[#This Row],[Date]]&lt;&gt;""),TEXT(TimeSpend[[#This Row],[Date]],"[$-409]yyyyMMdd"),"")</f>
        <v>yyyy0930</v>
      </c>
      <c r="C132" s="33" t="str">
        <f>IF(AND(TimeSpend[[#This Row],[Personnel number]]&lt;&gt;"",TimeSpend[[#This Row],[Date]]&lt;&gt;""),SUBSTITUTE(TimeSpend[[#This Row],[Hours]],",","."),"")</f>
        <v>1</v>
      </c>
      <c r="D132" t="str">
        <f>IF(AND(TimeSpend[[#This Row],[Personnel number]]&lt;&gt;"",TimeSpend[[#This Row],[Date]]&lt;&gt;""),TimeSpend[[#This Row],[Network]],"")</f>
        <v>BPC_INT</v>
      </c>
      <c r="E132" t="str">
        <f>IF(AND(TimeSpend[[#This Row],[Personnel number]]&lt;&gt;"",TimeSpend[[#This Row],[Date]]&lt;&gt;""),TimeSpend[[#This Row],[Network Description]],"")</f>
        <v>Other Internal activities - BPC Brno</v>
      </c>
      <c r="F132" t="str">
        <f>IF(AND(TimeSpend[[#This Row],[Personnel number]]&lt;&gt;"",TimeSpend[[#This Row],[Date]]&lt;&gt;""),TimeSpend[[#This Row],[Activity]],"")</f>
        <v>Consultancy</v>
      </c>
      <c r="G132" t="str">
        <f>IF(AND(TimeSpend[[#This Row],[Personnel number]]&lt;&gt;"",TimeSpend[[#This Row],[Date]]&lt;&gt;""),TimeSpend[[#This Row],[Activity description]],"")</f>
        <v>BGE Sync Meeting</v>
      </c>
      <c r="H132" s="36">
        <f>IF(AND(TimeSpend[[#This Row],[Personnel number]]&lt;&gt;"",TimeSpend[[#This Row],[Date]]&lt;&gt;""),TimeSpend[[#This Row],[Start Time]],"")</f>
        <v>0.41666666666666669</v>
      </c>
      <c r="I132" s="36">
        <f>IF(AND(TimeSpend[[#This Row],[Personnel number]]&lt;&gt;"",TimeSpend[[#This Row],[Date]]&lt;&gt;""),TimeSpend[[#This Row],[End Time]],"")</f>
        <v>0.45833333333333331</v>
      </c>
      <c r="J132" t="str">
        <f>IF(AND(TimeSpend[[#This Row],[Personnel number]]&lt;&gt;"",TimeSpend[[#This Row],[Date]]&lt;&gt;""),TimeSpend[[#This Row],[Location]],"")</f>
        <v>Office</v>
      </c>
      <c r="K132">
        <f>IF(AND(TimeSpend[[#This Row],[Personnel number]]&lt;&gt;"",TimeSpend[[#This Row],[Date]]&lt;&gt;""),TimeSpend[[#This Row],[Task]],"")</f>
        <v>0</v>
      </c>
      <c r="L132" t="str">
        <f>IF(AND(TimeSpend[[#This Row],[Personnel number]]&lt;&gt;"",TimeSpend[[#This Row],[Date]]&lt;&gt;""),Utilization!$J$2,"")</f>
        <v>10/2024</v>
      </c>
      <c r="M132" t="str">
        <f>IF(AND(TimeSpend[[#This Row],[Personnel number]]&lt;&gt;"",TimeSpend[[#This Row],[Date]]&lt;&gt;""),TimeSpend[[#This Row],[Employee Name]],"")</f>
        <v>Světinská Kateřina</v>
      </c>
      <c r="N132">
        <f t="shared" si="4"/>
        <v>131</v>
      </c>
      <c r="O132" t="str">
        <f t="shared" si="5"/>
        <v>10/2024-131</v>
      </c>
      <c r="P132" t="str">
        <f>IF(D132&lt;&gt;"",VLOOKUP(D132,Projects!B:C,2,0),"")</f>
        <v>INT</v>
      </c>
    </row>
    <row r="133" spans="1:16" x14ac:dyDescent="0.25">
      <c r="A133" t="str">
        <f>UPPER(IF(AND(TimeSpend[[#This Row],[Personnel number]]&lt;&gt;"",TimeSpend[[#This Row],[Date]]&lt;&gt;""),TimeSpend[[#This Row],[Personnel number]],""))</f>
        <v>CZ100574</v>
      </c>
      <c r="B133" s="85" t="str">
        <f>IF(AND(TimeSpend[[#This Row],[Personnel number]]&lt;&gt;"",TimeSpend[[#This Row],[Date]]&lt;&gt;""),TEXT(TimeSpend[[#This Row],[Date]],"[$-409]yyyyMMdd"),"")</f>
        <v>yyyy0930</v>
      </c>
      <c r="C133" s="33" t="str">
        <f>IF(AND(TimeSpend[[#This Row],[Personnel number]]&lt;&gt;"",TimeSpend[[#This Row],[Date]]&lt;&gt;""),SUBSTITUTE(TimeSpend[[#This Row],[Hours]],",","."),"")</f>
        <v>5.75</v>
      </c>
      <c r="D133">
        <f>IF(AND(TimeSpend[[#This Row],[Personnel number]]&lt;&gt;"",TimeSpend[[#This Row],[Date]]&lt;&gt;""),TimeSpend[[#This Row],[Network]],"")</f>
        <v>60000430</v>
      </c>
      <c r="E133" t="str">
        <f>IF(AND(TimeSpend[[#This Row],[Personnel number]]&lt;&gt;"",TimeSpend[[#This Row],[Date]]&lt;&gt;""),TimeSpend[[#This Row],[Network Description]],"")</f>
        <v>BBG NUS Cloud Roll-out</v>
      </c>
      <c r="F133" t="str">
        <f>IF(AND(TimeSpend[[#This Row],[Personnel number]]&lt;&gt;"",TimeSpend[[#This Row],[Date]]&lt;&gt;""),TimeSpend[[#This Row],[Activity]],"")</f>
        <v>Consultancy</v>
      </c>
      <c r="G133" t="str">
        <f>IF(AND(TimeSpend[[#This Row],[Personnel number]]&lt;&gt;"",TimeSpend[[#This Row],[Date]]&lt;&gt;""),TimeSpend[[#This Row],[Activity description]],"")</f>
        <v>BBG - PBIs, CBIs, Issues, printouts</v>
      </c>
      <c r="H133" s="36">
        <f>IF(AND(TimeSpend[[#This Row],[Personnel number]]&lt;&gt;"",TimeSpend[[#This Row],[Date]]&lt;&gt;""),TimeSpend[[#This Row],[Start Time]],"")</f>
        <v>0.45833333333333331</v>
      </c>
      <c r="I133" s="36">
        <f>IF(AND(TimeSpend[[#This Row],[Personnel number]]&lt;&gt;"",TimeSpend[[#This Row],[Date]]&lt;&gt;""),TimeSpend[[#This Row],[End Time]],"")</f>
        <v>0.69791666666666663</v>
      </c>
      <c r="J133" t="str">
        <f>IF(AND(TimeSpend[[#This Row],[Personnel number]]&lt;&gt;"",TimeSpend[[#This Row],[Date]]&lt;&gt;""),TimeSpend[[#This Row],[Location]],"")</f>
        <v>Office</v>
      </c>
      <c r="K133">
        <f>IF(AND(TimeSpend[[#This Row],[Personnel number]]&lt;&gt;"",TimeSpend[[#This Row],[Date]]&lt;&gt;""),TimeSpend[[#This Row],[Task]],"")</f>
        <v>0</v>
      </c>
      <c r="L133" t="str">
        <f>IF(AND(TimeSpend[[#This Row],[Personnel number]]&lt;&gt;"",TimeSpend[[#This Row],[Date]]&lt;&gt;""),Utilization!$J$2,"")</f>
        <v>10/2024</v>
      </c>
      <c r="M133" t="str">
        <f>IF(AND(TimeSpend[[#This Row],[Personnel number]]&lt;&gt;"",TimeSpend[[#This Row],[Date]]&lt;&gt;""),TimeSpend[[#This Row],[Employee Name]],"")</f>
        <v>Světinská Kateřina</v>
      </c>
      <c r="N133">
        <f t="shared" si="4"/>
        <v>132</v>
      </c>
      <c r="O133" t="str">
        <f t="shared" si="5"/>
        <v>10/2024-132</v>
      </c>
      <c r="P133" t="str">
        <f>IF(D133&lt;&gt;"",VLOOKUP(D133,Projects!B:C,2,0),"")</f>
        <v>PROJECT</v>
      </c>
    </row>
    <row r="134" spans="1:16" x14ac:dyDescent="0.25">
      <c r="A134" t="str">
        <f>UPPER(IF(AND(TimeSpend[[#This Row],[Personnel number]]&lt;&gt;"",TimeSpend[[#This Row],[Date]]&lt;&gt;""),TimeSpend[[#This Row],[Personnel number]],""))</f>
        <v>CZ100574</v>
      </c>
      <c r="B134" s="85" t="str">
        <f>IF(AND(TimeSpend[[#This Row],[Personnel number]]&lt;&gt;"",TimeSpend[[#This Row],[Date]]&lt;&gt;""),TEXT(TimeSpend[[#This Row],[Date]],"[$-409]yyyyMMdd"),"")</f>
        <v>yyyy1001</v>
      </c>
      <c r="C134" s="33" t="str">
        <f>IF(AND(TimeSpend[[#This Row],[Personnel number]]&lt;&gt;"",TimeSpend[[#This Row],[Date]]&lt;&gt;""),SUBSTITUTE(TimeSpend[[#This Row],[Hours]],",","."),"")</f>
        <v>5.25</v>
      </c>
      <c r="D134">
        <f>IF(AND(TimeSpend[[#This Row],[Personnel number]]&lt;&gt;"",TimeSpend[[#This Row],[Date]]&lt;&gt;""),TimeSpend[[#This Row],[Network]],"")</f>
        <v>60000430</v>
      </c>
      <c r="E134" t="str">
        <f>IF(AND(TimeSpend[[#This Row],[Personnel number]]&lt;&gt;"",TimeSpend[[#This Row],[Date]]&lt;&gt;""),TimeSpend[[#This Row],[Network Description]],"")</f>
        <v>BBG NUS Cloud Roll-out</v>
      </c>
      <c r="F134" t="str">
        <f>IF(AND(TimeSpend[[#This Row],[Personnel number]]&lt;&gt;"",TimeSpend[[#This Row],[Date]]&lt;&gt;""),TimeSpend[[#This Row],[Activity]],"")</f>
        <v>Consultancy</v>
      </c>
      <c r="G134" t="str">
        <f>IF(AND(TimeSpend[[#This Row],[Personnel number]]&lt;&gt;"",TimeSpend[[#This Row],[Date]]&lt;&gt;""),TimeSpend[[#This Row],[Activity description]],"")</f>
        <v>BBG - PBIs, CBIs, Issues, printouts (Forw. Order)</v>
      </c>
      <c r="H134" s="36">
        <f>IF(AND(TimeSpend[[#This Row],[Personnel number]]&lt;&gt;"",TimeSpend[[#This Row],[Date]]&lt;&gt;""),TimeSpend[[#This Row],[Start Time]],"")</f>
        <v>0.32291666666666669</v>
      </c>
      <c r="I134" s="36">
        <f>IF(AND(TimeSpend[[#This Row],[Personnel number]]&lt;&gt;"",TimeSpend[[#This Row],[Date]]&lt;&gt;""),TimeSpend[[#This Row],[End Time]],"")</f>
        <v>0.54166666666666663</v>
      </c>
      <c r="J134" t="str">
        <f>IF(AND(TimeSpend[[#This Row],[Personnel number]]&lt;&gt;"",TimeSpend[[#This Row],[Date]]&lt;&gt;""),TimeSpend[[#This Row],[Location]],"")</f>
        <v>Office</v>
      </c>
      <c r="K134">
        <f>IF(AND(TimeSpend[[#This Row],[Personnel number]]&lt;&gt;"",TimeSpend[[#This Row],[Date]]&lt;&gt;""),TimeSpend[[#This Row],[Task]],"")</f>
        <v>0</v>
      </c>
      <c r="L134" t="str">
        <f>IF(AND(TimeSpend[[#This Row],[Personnel number]]&lt;&gt;"",TimeSpend[[#This Row],[Date]]&lt;&gt;""),Utilization!$J$2,"")</f>
        <v>10/2024</v>
      </c>
      <c r="M134" t="str">
        <f>IF(AND(TimeSpend[[#This Row],[Personnel number]]&lt;&gt;"",TimeSpend[[#This Row],[Date]]&lt;&gt;""),TimeSpend[[#This Row],[Employee Name]],"")</f>
        <v>Světinská Kateřina</v>
      </c>
      <c r="N134">
        <f t="shared" si="4"/>
        <v>133</v>
      </c>
      <c r="O134" t="str">
        <f t="shared" si="5"/>
        <v>10/2024-133</v>
      </c>
      <c r="P134" t="str">
        <f>IF(D134&lt;&gt;"",VLOOKUP(D134,Projects!B:C,2,0),"")</f>
        <v>PROJECT</v>
      </c>
    </row>
    <row r="135" spans="1:16" x14ac:dyDescent="0.25">
      <c r="A135" t="str">
        <f>UPPER(IF(AND(TimeSpend[[#This Row],[Personnel number]]&lt;&gt;"",TimeSpend[[#This Row],[Date]]&lt;&gt;""),TimeSpend[[#This Row],[Personnel number]],""))</f>
        <v>CZ100574</v>
      </c>
      <c r="B135" s="85" t="str">
        <f>IF(AND(TimeSpend[[#This Row],[Personnel number]]&lt;&gt;"",TimeSpend[[#This Row],[Date]]&lt;&gt;""),TEXT(TimeSpend[[#This Row],[Date]],"[$-409]yyyyMMdd"),"")</f>
        <v>yyyy1001</v>
      </c>
      <c r="C135" s="33" t="str">
        <f>IF(AND(TimeSpend[[#This Row],[Personnel number]]&lt;&gt;"",TimeSpend[[#This Row],[Date]]&lt;&gt;""),SUBSTITUTE(TimeSpend[[#This Row],[Hours]],",","."),"")</f>
        <v>1.5</v>
      </c>
      <c r="D135">
        <f>IF(AND(TimeSpend[[#This Row],[Personnel number]]&lt;&gt;"",TimeSpend[[#This Row],[Date]]&lt;&gt;""),TimeSpend[[#This Row],[Network]],"")</f>
        <v>60000430</v>
      </c>
      <c r="E135" t="str">
        <f>IF(AND(TimeSpend[[#This Row],[Personnel number]]&lt;&gt;"",TimeSpend[[#This Row],[Date]]&lt;&gt;""),TimeSpend[[#This Row],[Network Description]],"")</f>
        <v>BBG NUS Cloud Roll-out</v>
      </c>
      <c r="F135" t="str">
        <f>IF(AND(TimeSpend[[#This Row],[Personnel number]]&lt;&gt;"",TimeSpend[[#This Row],[Date]]&lt;&gt;""),TimeSpend[[#This Row],[Activity]],"")</f>
        <v>Consultancy</v>
      </c>
      <c r="G135" t="str">
        <f>IF(AND(TimeSpend[[#This Row],[Personnel number]]&lt;&gt;"",TimeSpend[[#This Row],[Date]]&lt;&gt;""),TimeSpend[[#This Row],[Activity description]],"")</f>
        <v>BBG - PBIs, CBIs, Issues, printouts (Work Card)</v>
      </c>
      <c r="H135" s="36">
        <f>IF(AND(TimeSpend[[#This Row],[Personnel number]]&lt;&gt;"",TimeSpend[[#This Row],[Date]]&lt;&gt;""),TimeSpend[[#This Row],[Start Time]],"")</f>
        <v>0.5625</v>
      </c>
      <c r="I135" s="36">
        <f>IF(AND(TimeSpend[[#This Row],[Personnel number]]&lt;&gt;"",TimeSpend[[#This Row],[Date]]&lt;&gt;""),TimeSpend[[#This Row],[End Time]],"")</f>
        <v>0.625</v>
      </c>
      <c r="J135" t="str">
        <f>IF(AND(TimeSpend[[#This Row],[Personnel number]]&lt;&gt;"",TimeSpend[[#This Row],[Date]]&lt;&gt;""),TimeSpend[[#This Row],[Location]],"")</f>
        <v>Office</v>
      </c>
      <c r="K135">
        <f>IF(AND(TimeSpend[[#This Row],[Personnel number]]&lt;&gt;"",TimeSpend[[#This Row],[Date]]&lt;&gt;""),TimeSpend[[#This Row],[Task]],"")</f>
        <v>0</v>
      </c>
      <c r="L135" t="str">
        <f>IF(AND(TimeSpend[[#This Row],[Personnel number]]&lt;&gt;"",TimeSpend[[#This Row],[Date]]&lt;&gt;""),Utilization!$J$2,"")</f>
        <v>10/2024</v>
      </c>
      <c r="M135" t="str">
        <f>IF(AND(TimeSpend[[#This Row],[Personnel number]]&lt;&gt;"",TimeSpend[[#This Row],[Date]]&lt;&gt;""),TimeSpend[[#This Row],[Employee Name]],"")</f>
        <v>Světinská Kateřina</v>
      </c>
      <c r="N135">
        <f t="shared" si="4"/>
        <v>134</v>
      </c>
      <c r="O135" t="str">
        <f t="shared" si="5"/>
        <v>10/2024-134</v>
      </c>
      <c r="P135" t="str">
        <f>IF(D135&lt;&gt;"",VLOOKUP(D135,Projects!B:C,2,0),"")</f>
        <v>PROJECT</v>
      </c>
    </row>
    <row r="136" spans="1:16" x14ac:dyDescent="0.25">
      <c r="A136" t="str">
        <f>UPPER(IF(AND(TimeSpend[[#This Row],[Personnel number]]&lt;&gt;"",TimeSpend[[#This Row],[Date]]&lt;&gt;""),TimeSpend[[#This Row],[Personnel number]],""))</f>
        <v>CZ100574</v>
      </c>
      <c r="B136" s="85" t="str">
        <f>IF(AND(TimeSpend[[#This Row],[Personnel number]]&lt;&gt;"",TimeSpend[[#This Row],[Date]]&lt;&gt;""),TEXT(TimeSpend[[#This Row],[Date]],"[$-409]yyyyMMdd"),"")</f>
        <v>yyyy1001</v>
      </c>
      <c r="C136" s="33" t="str">
        <f>IF(AND(TimeSpend[[#This Row],[Personnel number]]&lt;&gt;"",TimeSpend[[#This Row],[Date]]&lt;&gt;""),SUBSTITUTE(TimeSpend[[#This Row],[Hours]],",","."),"")</f>
        <v>0.75</v>
      </c>
      <c r="D136">
        <f>IF(AND(TimeSpend[[#This Row],[Personnel number]]&lt;&gt;"",TimeSpend[[#This Row],[Date]]&lt;&gt;""),TimeSpend[[#This Row],[Network]],"")</f>
        <v>60000430</v>
      </c>
      <c r="E136" t="str">
        <f>IF(AND(TimeSpend[[#This Row],[Personnel number]]&lt;&gt;"",TimeSpend[[#This Row],[Date]]&lt;&gt;""),TimeSpend[[#This Row],[Network Description]],"")</f>
        <v>BBG NUS Cloud Roll-out</v>
      </c>
      <c r="F136" t="str">
        <f>IF(AND(TimeSpend[[#This Row],[Personnel number]]&lt;&gt;"",TimeSpend[[#This Row],[Date]]&lt;&gt;""),TimeSpend[[#This Row],[Activity]],"")</f>
        <v>Testing</v>
      </c>
      <c r="G136" t="str">
        <f>IF(AND(TimeSpend[[#This Row],[Personnel number]]&lt;&gt;"",TimeSpend[[#This Row],[Date]]&lt;&gt;""),TimeSpend[[#This Row],[Activity description]],"")</f>
        <v>BBG testing SoD wth GCH</v>
      </c>
      <c r="H136" s="36">
        <f>IF(AND(TimeSpend[[#This Row],[Personnel number]]&lt;&gt;"",TimeSpend[[#This Row],[Date]]&lt;&gt;""),TimeSpend[[#This Row],[Start Time]],"")</f>
        <v>0.625</v>
      </c>
      <c r="I136" s="36">
        <f>IF(AND(TimeSpend[[#This Row],[Personnel number]]&lt;&gt;"",TimeSpend[[#This Row],[Date]]&lt;&gt;""),TimeSpend[[#This Row],[End Time]],"")</f>
        <v>0.65625</v>
      </c>
      <c r="J136" t="str">
        <f>IF(AND(TimeSpend[[#This Row],[Personnel number]]&lt;&gt;"",TimeSpend[[#This Row],[Date]]&lt;&gt;""),TimeSpend[[#This Row],[Location]],"")</f>
        <v>Office</v>
      </c>
      <c r="K136">
        <f>IF(AND(TimeSpend[[#This Row],[Personnel number]]&lt;&gt;"",TimeSpend[[#This Row],[Date]]&lt;&gt;""),TimeSpend[[#This Row],[Task]],"")</f>
        <v>0</v>
      </c>
      <c r="L136" t="str">
        <f>IF(AND(TimeSpend[[#This Row],[Personnel number]]&lt;&gt;"",TimeSpend[[#This Row],[Date]]&lt;&gt;""),Utilization!$J$2,"")</f>
        <v>10/2024</v>
      </c>
      <c r="M136" t="str">
        <f>IF(AND(TimeSpend[[#This Row],[Personnel number]]&lt;&gt;"",TimeSpend[[#This Row],[Date]]&lt;&gt;""),TimeSpend[[#This Row],[Employee Name]],"")</f>
        <v>Světinská Kateřina</v>
      </c>
      <c r="N136">
        <f t="shared" si="4"/>
        <v>135</v>
      </c>
      <c r="O136" t="str">
        <f t="shared" si="5"/>
        <v>10/2024-135</v>
      </c>
      <c r="P136" t="str">
        <f>IF(D136&lt;&gt;"",VLOOKUP(D136,Projects!B:C,2,0),"")</f>
        <v>PROJECT</v>
      </c>
    </row>
    <row r="137" spans="1:16" x14ac:dyDescent="0.25">
      <c r="A137" t="str">
        <f>UPPER(IF(AND(TimeSpend[[#This Row],[Personnel number]]&lt;&gt;"",TimeSpend[[#This Row],[Date]]&lt;&gt;""),TimeSpend[[#This Row],[Personnel number]],""))</f>
        <v>CZ100574</v>
      </c>
      <c r="B137" s="85" t="str">
        <f>IF(AND(TimeSpend[[#This Row],[Personnel number]]&lt;&gt;"",TimeSpend[[#This Row],[Date]]&lt;&gt;""),TEXT(TimeSpend[[#This Row],[Date]],"[$-409]yyyyMMdd"),"")</f>
        <v>yyyy1001</v>
      </c>
      <c r="C137" s="33" t="str">
        <f>IF(AND(TimeSpend[[#This Row],[Personnel number]]&lt;&gt;"",TimeSpend[[#This Row],[Date]]&lt;&gt;""),SUBSTITUTE(TimeSpend[[#This Row],[Hours]],",","."),"")</f>
        <v>1</v>
      </c>
      <c r="D137">
        <f>IF(AND(TimeSpend[[#This Row],[Personnel number]]&lt;&gt;"",TimeSpend[[#This Row],[Date]]&lt;&gt;""),TimeSpend[[#This Row],[Network]],"")</f>
        <v>60000430</v>
      </c>
      <c r="E137" t="str">
        <f>IF(AND(TimeSpend[[#This Row],[Personnel number]]&lt;&gt;"",TimeSpend[[#This Row],[Date]]&lt;&gt;""),TimeSpend[[#This Row],[Network Description]],"")</f>
        <v>BBG NUS Cloud Roll-out</v>
      </c>
      <c r="F137" t="str">
        <f>IF(AND(TimeSpend[[#This Row],[Personnel number]]&lt;&gt;"",TimeSpend[[#This Row],[Date]]&lt;&gt;""),TimeSpend[[#This Row],[Activity]],"")</f>
        <v>Consultancy</v>
      </c>
      <c r="G137" t="str">
        <f>IF(AND(TimeSpend[[#This Row],[Personnel number]]&lt;&gt;"",TimeSpend[[#This Row],[Date]]&lt;&gt;""),TimeSpend[[#This Row],[Activity description]],"")</f>
        <v>BBG - PBIs, CBIs, Issues, printouts (Work Card)</v>
      </c>
      <c r="H137" s="36">
        <f>IF(AND(TimeSpend[[#This Row],[Personnel number]]&lt;&gt;"",TimeSpend[[#This Row],[Date]]&lt;&gt;""),TimeSpend[[#This Row],[Start Time]],"")</f>
        <v>0.65625</v>
      </c>
      <c r="I137" s="36">
        <f>IF(AND(TimeSpend[[#This Row],[Personnel number]]&lt;&gt;"",TimeSpend[[#This Row],[Date]]&lt;&gt;""),TimeSpend[[#This Row],[End Time]],"")</f>
        <v>0.69791666666666663</v>
      </c>
      <c r="J137" t="str">
        <f>IF(AND(TimeSpend[[#This Row],[Personnel number]]&lt;&gt;"",TimeSpend[[#This Row],[Date]]&lt;&gt;""),TimeSpend[[#This Row],[Location]],"")</f>
        <v>Office</v>
      </c>
      <c r="K137">
        <f>IF(AND(TimeSpend[[#This Row],[Personnel number]]&lt;&gt;"",TimeSpend[[#This Row],[Date]]&lt;&gt;""),TimeSpend[[#This Row],[Task]],"")</f>
        <v>0</v>
      </c>
      <c r="L137" t="str">
        <f>IF(AND(TimeSpend[[#This Row],[Personnel number]]&lt;&gt;"",TimeSpend[[#This Row],[Date]]&lt;&gt;""),Utilization!$J$2,"")</f>
        <v>10/2024</v>
      </c>
      <c r="M137" t="str">
        <f>IF(AND(TimeSpend[[#This Row],[Personnel number]]&lt;&gt;"",TimeSpend[[#This Row],[Date]]&lt;&gt;""),TimeSpend[[#This Row],[Employee Name]],"")</f>
        <v>Světinská Kateřina</v>
      </c>
      <c r="N137">
        <f t="shared" si="4"/>
        <v>136</v>
      </c>
      <c r="O137" t="str">
        <f t="shared" si="5"/>
        <v>10/2024-136</v>
      </c>
      <c r="P137" t="str">
        <f>IF(D137&lt;&gt;"",VLOOKUP(D137,Projects!B:C,2,0),"")</f>
        <v>PROJECT</v>
      </c>
    </row>
    <row r="138" spans="1:16" x14ac:dyDescent="0.25">
      <c r="A138" t="str">
        <f>UPPER(IF(AND(TimeSpend[[#This Row],[Personnel number]]&lt;&gt;"",TimeSpend[[#This Row],[Date]]&lt;&gt;""),TimeSpend[[#This Row],[Personnel number]],""))</f>
        <v>CZ100574</v>
      </c>
      <c r="B138" s="85" t="str">
        <f>IF(AND(TimeSpend[[#This Row],[Personnel number]]&lt;&gt;"",TimeSpend[[#This Row],[Date]]&lt;&gt;""),TEXT(TimeSpend[[#This Row],[Date]],"[$-409]yyyyMMdd"),"")</f>
        <v>yyyy1002</v>
      </c>
      <c r="C138" s="33" t="str">
        <f>IF(AND(TimeSpend[[#This Row],[Personnel number]]&lt;&gt;"",TimeSpend[[#This Row],[Date]]&lt;&gt;""),SUBSTITUTE(TimeSpend[[#This Row],[Hours]],",","."),"")</f>
        <v>3.75</v>
      </c>
      <c r="D138">
        <f>IF(AND(TimeSpend[[#This Row],[Personnel number]]&lt;&gt;"",TimeSpend[[#This Row],[Date]]&lt;&gt;""),TimeSpend[[#This Row],[Network]],"")</f>
        <v>60000430</v>
      </c>
      <c r="E138" t="str">
        <f>IF(AND(TimeSpend[[#This Row],[Personnel number]]&lt;&gt;"",TimeSpend[[#This Row],[Date]]&lt;&gt;""),TimeSpend[[#This Row],[Network Description]],"")</f>
        <v>BBG NUS Cloud Roll-out</v>
      </c>
      <c r="F138" t="str">
        <f>IF(AND(TimeSpend[[#This Row],[Personnel number]]&lt;&gt;"",TimeSpend[[#This Row],[Date]]&lt;&gt;""),TimeSpend[[#This Row],[Activity]],"")</f>
        <v>Consultancy</v>
      </c>
      <c r="G138" t="str">
        <f>IF(AND(TimeSpend[[#This Row],[Personnel number]]&lt;&gt;"",TimeSpend[[#This Row],[Date]]&lt;&gt;""),TimeSpend[[#This Row],[Activity description]],"")</f>
        <v>BBG - Issues, printouts (Service Quote, Work Card)</v>
      </c>
      <c r="H138" s="36">
        <f>IF(AND(TimeSpend[[#This Row],[Personnel number]]&lt;&gt;"",TimeSpend[[#This Row],[Date]]&lt;&gt;""),TimeSpend[[#This Row],[Start Time]],"")</f>
        <v>0.32291666666666669</v>
      </c>
      <c r="I138" s="36">
        <f>IF(AND(TimeSpend[[#This Row],[Personnel number]]&lt;&gt;"",TimeSpend[[#This Row],[Date]]&lt;&gt;""),TimeSpend[[#This Row],[End Time]],"")</f>
        <v>0.47916666666666669</v>
      </c>
      <c r="J138" t="str">
        <f>IF(AND(TimeSpend[[#This Row],[Personnel number]]&lt;&gt;"",TimeSpend[[#This Row],[Date]]&lt;&gt;""),TimeSpend[[#This Row],[Location]],"")</f>
        <v>Office</v>
      </c>
      <c r="K138">
        <f>IF(AND(TimeSpend[[#This Row],[Personnel number]]&lt;&gt;"",TimeSpend[[#This Row],[Date]]&lt;&gt;""),TimeSpend[[#This Row],[Task]],"")</f>
        <v>0</v>
      </c>
      <c r="L138" t="str">
        <f>IF(AND(TimeSpend[[#This Row],[Personnel number]]&lt;&gt;"",TimeSpend[[#This Row],[Date]]&lt;&gt;""),Utilization!$J$2,"")</f>
        <v>10/2024</v>
      </c>
      <c r="M138" t="str">
        <f>IF(AND(TimeSpend[[#This Row],[Personnel number]]&lt;&gt;"",TimeSpend[[#This Row],[Date]]&lt;&gt;""),TimeSpend[[#This Row],[Employee Name]],"")</f>
        <v>Světinská Kateřina</v>
      </c>
      <c r="N138">
        <f t="shared" si="4"/>
        <v>137</v>
      </c>
      <c r="O138" t="str">
        <f t="shared" si="5"/>
        <v>10/2024-137</v>
      </c>
      <c r="P138" t="str">
        <f>IF(D138&lt;&gt;"",VLOOKUP(D138,Projects!B:C,2,0),"")</f>
        <v>PROJECT</v>
      </c>
    </row>
    <row r="139" spans="1:16" x14ac:dyDescent="0.25">
      <c r="A139" t="str">
        <f>UPPER(IF(AND(TimeSpend[[#This Row],[Personnel number]]&lt;&gt;"",TimeSpend[[#This Row],[Date]]&lt;&gt;""),TimeSpend[[#This Row],[Personnel number]],""))</f>
        <v>CZ100574</v>
      </c>
      <c r="B139" s="85" t="str">
        <f>IF(AND(TimeSpend[[#This Row],[Personnel number]]&lt;&gt;"",TimeSpend[[#This Row],[Date]]&lt;&gt;""),TEXT(TimeSpend[[#This Row],[Date]],"[$-409]yyyyMMdd"),"")</f>
        <v>yyyy1002</v>
      </c>
      <c r="C139" s="33" t="str">
        <f>IF(AND(TimeSpend[[#This Row],[Personnel number]]&lt;&gt;"",TimeSpend[[#This Row],[Date]]&lt;&gt;""),SUBSTITUTE(TimeSpend[[#This Row],[Hours]],",","."),"")</f>
        <v>4.75</v>
      </c>
      <c r="D139">
        <f>IF(AND(TimeSpend[[#This Row],[Personnel number]]&lt;&gt;"",TimeSpend[[#This Row],[Date]]&lt;&gt;""),TimeSpend[[#This Row],[Network]],"")</f>
        <v>60000430</v>
      </c>
      <c r="E139" t="str">
        <f>IF(AND(TimeSpend[[#This Row],[Personnel number]]&lt;&gt;"",TimeSpend[[#This Row],[Date]]&lt;&gt;""),TimeSpend[[#This Row],[Network Description]],"")</f>
        <v>BBG NUS Cloud Roll-out</v>
      </c>
      <c r="F139" t="str">
        <f>IF(AND(TimeSpend[[#This Row],[Personnel number]]&lt;&gt;"",TimeSpend[[#This Row],[Date]]&lt;&gt;""),TimeSpend[[#This Row],[Activity]],"")</f>
        <v>Consultancy</v>
      </c>
      <c r="G139" t="str">
        <f>IF(AND(TimeSpend[[#This Row],[Personnel number]]&lt;&gt;"",TimeSpend[[#This Row],[Date]]&lt;&gt;""),TimeSpend[[#This Row],[Activity description]],"")</f>
        <v>BBG - Issues, CBIs, printouts (Service Quote, Work Card)</v>
      </c>
      <c r="H139" s="36">
        <f>IF(AND(TimeSpend[[#This Row],[Personnel number]]&lt;&gt;"",TimeSpend[[#This Row],[Date]]&lt;&gt;""),TimeSpend[[#This Row],[Start Time]],"")</f>
        <v>0.5</v>
      </c>
      <c r="I139" s="36">
        <f>IF(AND(TimeSpend[[#This Row],[Personnel number]]&lt;&gt;"",TimeSpend[[#This Row],[Date]]&lt;&gt;""),TimeSpend[[#This Row],[End Time]],"")</f>
        <v>0.69791666666666663</v>
      </c>
      <c r="J139" t="str">
        <f>IF(AND(TimeSpend[[#This Row],[Personnel number]]&lt;&gt;"",TimeSpend[[#This Row],[Date]]&lt;&gt;""),TimeSpend[[#This Row],[Location]],"")</f>
        <v>Office</v>
      </c>
      <c r="K139">
        <f>IF(AND(TimeSpend[[#This Row],[Personnel number]]&lt;&gt;"",TimeSpend[[#This Row],[Date]]&lt;&gt;""),TimeSpend[[#This Row],[Task]],"")</f>
        <v>0</v>
      </c>
      <c r="L139" t="str">
        <f>IF(AND(TimeSpend[[#This Row],[Personnel number]]&lt;&gt;"",TimeSpend[[#This Row],[Date]]&lt;&gt;""),Utilization!$J$2,"")</f>
        <v>10/2024</v>
      </c>
      <c r="M139" t="str">
        <f>IF(AND(TimeSpend[[#This Row],[Personnel number]]&lt;&gt;"",TimeSpend[[#This Row],[Date]]&lt;&gt;""),TimeSpend[[#This Row],[Employee Name]],"")</f>
        <v>Světinská Kateřina</v>
      </c>
      <c r="N139">
        <f t="shared" si="4"/>
        <v>138</v>
      </c>
      <c r="O139" t="str">
        <f t="shared" si="5"/>
        <v>10/2024-138</v>
      </c>
      <c r="P139" t="str">
        <f>IF(D139&lt;&gt;"",VLOOKUP(D139,Projects!B:C,2,0),"")</f>
        <v>PROJECT</v>
      </c>
    </row>
    <row r="140" spans="1:16" x14ac:dyDescent="0.25">
      <c r="A140" t="str">
        <f>UPPER(IF(AND(TimeSpend[[#This Row],[Personnel number]]&lt;&gt;"",TimeSpend[[#This Row],[Date]]&lt;&gt;""),TimeSpend[[#This Row],[Personnel number]],""))</f>
        <v>CZ100574</v>
      </c>
      <c r="B140" s="85" t="str">
        <f>IF(AND(TimeSpend[[#This Row],[Personnel number]]&lt;&gt;"",TimeSpend[[#This Row],[Date]]&lt;&gt;""),TEXT(TimeSpend[[#This Row],[Date]],"[$-409]yyyyMMdd"),"")</f>
        <v>yyyy1002</v>
      </c>
      <c r="C140" s="33" t="str">
        <f>IF(AND(TimeSpend[[#This Row],[Personnel number]]&lt;&gt;"",TimeSpend[[#This Row],[Date]]&lt;&gt;""),SUBSTITUTE(TimeSpend[[#This Row],[Hours]],",","."),"")</f>
        <v>1</v>
      </c>
      <c r="D140" t="str">
        <f>IF(AND(TimeSpend[[#This Row],[Personnel number]]&lt;&gt;"",TimeSpend[[#This Row],[Date]]&lt;&gt;""),TimeSpend[[#This Row],[Network]],"")</f>
        <v>BPC_INT</v>
      </c>
      <c r="E140" t="str">
        <f>IF(AND(TimeSpend[[#This Row],[Personnel number]]&lt;&gt;"",TimeSpend[[#This Row],[Date]]&lt;&gt;""),TimeSpend[[#This Row],[Network Description]],"")</f>
        <v>Other Internal activities - BPC Brno</v>
      </c>
      <c r="F140" t="str">
        <f>IF(AND(TimeSpend[[#This Row],[Personnel number]]&lt;&gt;"",TimeSpend[[#This Row],[Date]]&lt;&gt;""),TimeSpend[[#This Row],[Activity]],"")</f>
        <v>Training</v>
      </c>
      <c r="G140" t="str">
        <f>IF(AND(TimeSpend[[#This Row],[Personnel number]]&lt;&gt;"",TimeSpend[[#This Row],[Date]]&lt;&gt;""),TimeSpend[[#This Row],[Activity description]],"")</f>
        <v>Training consumable validity check (by JCV)</v>
      </c>
      <c r="H140" s="36">
        <f>IF(AND(TimeSpend[[#This Row],[Personnel number]]&lt;&gt;"",TimeSpend[[#This Row],[Date]]&lt;&gt;""),TimeSpend[[#This Row],[Start Time]],"")</f>
        <v>0.58333333333333337</v>
      </c>
      <c r="I140" s="36">
        <f>IF(AND(TimeSpend[[#This Row],[Personnel number]]&lt;&gt;"",TimeSpend[[#This Row],[Date]]&lt;&gt;""),TimeSpend[[#This Row],[End Time]],"")</f>
        <v>0.625</v>
      </c>
      <c r="J140" t="str">
        <f>IF(AND(TimeSpend[[#This Row],[Personnel number]]&lt;&gt;"",TimeSpend[[#This Row],[Date]]&lt;&gt;""),TimeSpend[[#This Row],[Location]],"")</f>
        <v>Office</v>
      </c>
      <c r="K140">
        <f>IF(AND(TimeSpend[[#This Row],[Personnel number]]&lt;&gt;"",TimeSpend[[#This Row],[Date]]&lt;&gt;""),TimeSpend[[#This Row],[Task]],"")</f>
        <v>0</v>
      </c>
      <c r="L140" t="str">
        <f>IF(AND(TimeSpend[[#This Row],[Personnel number]]&lt;&gt;"",TimeSpend[[#This Row],[Date]]&lt;&gt;""),Utilization!$J$2,"")</f>
        <v>10/2024</v>
      </c>
      <c r="M140" t="str">
        <f>IF(AND(TimeSpend[[#This Row],[Personnel number]]&lt;&gt;"",TimeSpend[[#This Row],[Date]]&lt;&gt;""),TimeSpend[[#This Row],[Employee Name]],"")</f>
        <v>Světinská Kateřina</v>
      </c>
      <c r="N140">
        <f t="shared" si="4"/>
        <v>139</v>
      </c>
      <c r="O140" t="str">
        <f t="shared" si="5"/>
        <v>10/2024-139</v>
      </c>
      <c r="P140" t="str">
        <f>IF(D140&lt;&gt;"",VLOOKUP(D140,Projects!B:C,2,0),"")</f>
        <v>INT</v>
      </c>
    </row>
    <row r="141" spans="1:16" x14ac:dyDescent="0.25">
      <c r="A141" t="str">
        <f>UPPER(IF(AND(TimeSpend[[#This Row],[Personnel number]]&lt;&gt;"",TimeSpend[[#This Row],[Date]]&lt;&gt;""),TimeSpend[[#This Row],[Personnel number]],""))</f>
        <v>CZ100574</v>
      </c>
      <c r="B141" s="85" t="str">
        <f>IF(AND(TimeSpend[[#This Row],[Personnel number]]&lt;&gt;"",TimeSpend[[#This Row],[Date]]&lt;&gt;""),TEXT(TimeSpend[[#This Row],[Date]],"[$-409]yyyyMMdd"),"")</f>
        <v>yyyy1002</v>
      </c>
      <c r="C141" s="33" t="str">
        <f>IF(AND(TimeSpend[[#This Row],[Personnel number]]&lt;&gt;"",TimeSpend[[#This Row],[Date]]&lt;&gt;""),SUBSTITUTE(TimeSpend[[#This Row],[Hours]],",","."),"")</f>
        <v>0.5</v>
      </c>
      <c r="D141">
        <f>IF(AND(TimeSpend[[#This Row],[Personnel number]]&lt;&gt;"",TimeSpend[[#This Row],[Date]]&lt;&gt;""),TimeSpend[[#This Row],[Network]],"")</f>
        <v>60000430</v>
      </c>
      <c r="E141" t="str">
        <f>IF(AND(TimeSpend[[#This Row],[Personnel number]]&lt;&gt;"",TimeSpend[[#This Row],[Date]]&lt;&gt;""),TimeSpend[[#This Row],[Network Description]],"")</f>
        <v>BBG NUS Cloud Roll-out</v>
      </c>
      <c r="F141" t="str">
        <f>IF(AND(TimeSpend[[#This Row],[Personnel number]]&lt;&gt;"",TimeSpend[[#This Row],[Date]]&lt;&gt;""),TimeSpend[[#This Row],[Activity]],"")</f>
        <v>Consultancy</v>
      </c>
      <c r="G141" t="str">
        <f>IF(AND(TimeSpend[[#This Row],[Personnel number]]&lt;&gt;"",TimeSpend[[#This Row],[Date]]&lt;&gt;""),TimeSpend[[#This Row],[Activity description]],"")</f>
        <v>BBG - printout Service Quote, Work Card (testing)</v>
      </c>
      <c r="H141" s="36">
        <f>IF(AND(TimeSpend[[#This Row],[Personnel number]]&lt;&gt;"",TimeSpend[[#This Row],[Date]]&lt;&gt;""),TimeSpend[[#This Row],[Start Time]],"")</f>
        <v>0.625</v>
      </c>
      <c r="I141" s="36">
        <f>IF(AND(TimeSpend[[#This Row],[Personnel number]]&lt;&gt;"",TimeSpend[[#This Row],[Date]]&lt;&gt;""),TimeSpend[[#This Row],[End Time]],"")</f>
        <v>0.64583333333333337</v>
      </c>
      <c r="J141" t="str">
        <f>IF(AND(TimeSpend[[#This Row],[Personnel number]]&lt;&gt;"",TimeSpend[[#This Row],[Date]]&lt;&gt;""),TimeSpend[[#This Row],[Location]],"")</f>
        <v>Office</v>
      </c>
      <c r="K141">
        <f>IF(AND(TimeSpend[[#This Row],[Personnel number]]&lt;&gt;"",TimeSpend[[#This Row],[Date]]&lt;&gt;""),TimeSpend[[#This Row],[Task]],"")</f>
        <v>0</v>
      </c>
      <c r="L141" t="str">
        <f>IF(AND(TimeSpend[[#This Row],[Personnel number]]&lt;&gt;"",TimeSpend[[#This Row],[Date]]&lt;&gt;""),Utilization!$J$2,"")</f>
        <v>10/2024</v>
      </c>
      <c r="M141" t="str">
        <f>IF(AND(TimeSpend[[#This Row],[Personnel number]]&lt;&gt;"",TimeSpend[[#This Row],[Date]]&lt;&gt;""),TimeSpend[[#This Row],[Employee Name]],"")</f>
        <v>Světinská Kateřina</v>
      </c>
      <c r="N141">
        <f t="shared" si="4"/>
        <v>140</v>
      </c>
      <c r="O141" t="str">
        <f t="shared" si="5"/>
        <v>10/2024-140</v>
      </c>
      <c r="P141" t="str">
        <f>IF(D141&lt;&gt;"",VLOOKUP(D141,Projects!B:C,2,0),"")</f>
        <v>PROJECT</v>
      </c>
    </row>
    <row r="142" spans="1:16" x14ac:dyDescent="0.25">
      <c r="A142" t="str">
        <f>UPPER(IF(AND(TimeSpend[[#This Row],[Personnel number]]&lt;&gt;"",TimeSpend[[#This Row],[Date]]&lt;&gt;""),TimeSpend[[#This Row],[Personnel number]],""))</f>
        <v>CZ100574</v>
      </c>
      <c r="B142" s="85" t="str">
        <f>IF(AND(TimeSpend[[#This Row],[Personnel number]]&lt;&gt;"",TimeSpend[[#This Row],[Date]]&lt;&gt;""),TEXT(TimeSpend[[#This Row],[Date]],"[$-409]yyyyMMdd"),"")</f>
        <v>yyyy1002</v>
      </c>
      <c r="C142" s="33" t="str">
        <f>IF(AND(TimeSpend[[#This Row],[Personnel number]]&lt;&gt;"",TimeSpend[[#This Row],[Date]]&lt;&gt;""),SUBSTITUTE(TimeSpend[[#This Row],[Hours]],",","."),"")</f>
        <v>1.25</v>
      </c>
      <c r="D142">
        <f>IF(AND(TimeSpend[[#This Row],[Personnel number]]&lt;&gt;"",TimeSpend[[#This Row],[Date]]&lt;&gt;""),TimeSpend[[#This Row],[Network]],"")</f>
        <v>60000430</v>
      </c>
      <c r="E142" t="str">
        <f>IF(AND(TimeSpend[[#This Row],[Personnel number]]&lt;&gt;"",TimeSpend[[#This Row],[Date]]&lt;&gt;""),TimeSpend[[#This Row],[Network Description]],"")</f>
        <v>BBG NUS Cloud Roll-out</v>
      </c>
      <c r="F142" t="str">
        <f>IF(AND(TimeSpend[[#This Row],[Personnel number]]&lt;&gt;"",TimeSpend[[#This Row],[Date]]&lt;&gt;""),TimeSpend[[#This Row],[Activity]],"")</f>
        <v>Consultancy</v>
      </c>
      <c r="G142" t="str">
        <f>IF(AND(TimeSpend[[#This Row],[Personnel number]]&lt;&gt;"",TimeSpend[[#This Row],[Date]]&lt;&gt;""),TimeSpend[[#This Row],[Activity description]],"")</f>
        <v>BBG ACC2 status meeting + coordination with JCV</v>
      </c>
      <c r="H142" s="36">
        <f>IF(AND(TimeSpend[[#This Row],[Personnel number]]&lt;&gt;"",TimeSpend[[#This Row],[Date]]&lt;&gt;""),TimeSpend[[#This Row],[Start Time]],"")</f>
        <v>0.64583333333333337</v>
      </c>
      <c r="I142" s="36">
        <f>IF(AND(TimeSpend[[#This Row],[Personnel number]]&lt;&gt;"",TimeSpend[[#This Row],[Date]]&lt;&gt;""),TimeSpend[[#This Row],[End Time]],"")</f>
        <v>0.69791666666666663</v>
      </c>
      <c r="J142" t="str">
        <f>IF(AND(TimeSpend[[#This Row],[Personnel number]]&lt;&gt;"",TimeSpend[[#This Row],[Date]]&lt;&gt;""),TimeSpend[[#This Row],[Location]],"")</f>
        <v>Office</v>
      </c>
      <c r="K142">
        <f>IF(AND(TimeSpend[[#This Row],[Personnel number]]&lt;&gt;"",TimeSpend[[#This Row],[Date]]&lt;&gt;""),TimeSpend[[#This Row],[Task]],"")</f>
        <v>0</v>
      </c>
      <c r="L142" t="str">
        <f>IF(AND(TimeSpend[[#This Row],[Personnel number]]&lt;&gt;"",TimeSpend[[#This Row],[Date]]&lt;&gt;""),Utilization!$J$2,"")</f>
        <v>10/2024</v>
      </c>
      <c r="M142" t="str">
        <f>IF(AND(TimeSpend[[#This Row],[Personnel number]]&lt;&gt;"",TimeSpend[[#This Row],[Date]]&lt;&gt;""),TimeSpend[[#This Row],[Employee Name]],"")</f>
        <v>Světinská Kateřina</v>
      </c>
      <c r="N142">
        <f t="shared" si="4"/>
        <v>141</v>
      </c>
      <c r="O142" t="str">
        <f t="shared" si="5"/>
        <v>10/2024-141</v>
      </c>
      <c r="P142" t="str">
        <f>IF(D142&lt;&gt;"",VLOOKUP(D142,Projects!B:C,2,0),"")</f>
        <v>PROJECT</v>
      </c>
    </row>
    <row r="143" spans="1:16" x14ac:dyDescent="0.25">
      <c r="A143" t="str">
        <f>UPPER(IF(AND(TimeSpend[[#This Row],[Personnel number]]&lt;&gt;"",TimeSpend[[#This Row],[Date]]&lt;&gt;""),TimeSpend[[#This Row],[Personnel number]],""))</f>
        <v>CZ100574</v>
      </c>
      <c r="B143" s="85" t="str">
        <f>IF(AND(TimeSpend[[#This Row],[Personnel number]]&lt;&gt;"",TimeSpend[[#This Row],[Date]]&lt;&gt;""),TEXT(TimeSpend[[#This Row],[Date]],"[$-409]yyyyMMdd"),"")</f>
        <v>yyyy1002</v>
      </c>
      <c r="C143" s="33" t="str">
        <f>IF(AND(TimeSpend[[#This Row],[Personnel number]]&lt;&gt;"",TimeSpend[[#This Row],[Date]]&lt;&gt;""),SUBSTITUTE(TimeSpend[[#This Row],[Hours]],",","."),"")</f>
        <v>0.25</v>
      </c>
      <c r="D143" t="str">
        <f>IF(AND(TimeSpend[[#This Row],[Personnel number]]&lt;&gt;"",TimeSpend[[#This Row],[Date]]&lt;&gt;""),TimeSpend[[#This Row],[Network]],"")</f>
        <v>BPC_INT</v>
      </c>
      <c r="E143" t="str">
        <f>IF(AND(TimeSpend[[#This Row],[Personnel number]]&lt;&gt;"",TimeSpend[[#This Row],[Date]]&lt;&gt;""),TimeSpend[[#This Row],[Network Description]],"")</f>
        <v>Other Internal activities - BPC Brno</v>
      </c>
      <c r="F143" t="str">
        <f>IF(AND(TimeSpend[[#This Row],[Personnel number]]&lt;&gt;"",TimeSpend[[#This Row],[Date]]&lt;&gt;""),TimeSpend[[#This Row],[Activity]],"")</f>
        <v>Admin</v>
      </c>
      <c r="G143" t="str">
        <f>IF(AND(TimeSpend[[#This Row],[Personnel number]]&lt;&gt;"",TimeSpend[[#This Row],[Date]]&lt;&gt;""),TimeSpend[[#This Row],[Activity description]],"")</f>
        <v>Administration Timesheet</v>
      </c>
      <c r="H143" s="36">
        <f>IF(AND(TimeSpend[[#This Row],[Personnel number]]&lt;&gt;"",TimeSpend[[#This Row],[Date]]&lt;&gt;""),TimeSpend[[#This Row],[Start Time]],"")</f>
        <v>0.69791666666666663</v>
      </c>
      <c r="I143" s="36">
        <f>IF(AND(TimeSpend[[#This Row],[Personnel number]]&lt;&gt;"",TimeSpend[[#This Row],[Date]]&lt;&gt;""),TimeSpend[[#This Row],[End Time]],"")</f>
        <v>0.70833333333333337</v>
      </c>
      <c r="J143" t="str">
        <f>IF(AND(TimeSpend[[#This Row],[Personnel number]]&lt;&gt;"",TimeSpend[[#This Row],[Date]]&lt;&gt;""),TimeSpend[[#This Row],[Location]],"")</f>
        <v>Office</v>
      </c>
      <c r="K143">
        <f>IF(AND(TimeSpend[[#This Row],[Personnel number]]&lt;&gt;"",TimeSpend[[#This Row],[Date]]&lt;&gt;""),TimeSpend[[#This Row],[Task]],"")</f>
        <v>0</v>
      </c>
      <c r="L143" t="str">
        <f>IF(AND(TimeSpend[[#This Row],[Personnel number]]&lt;&gt;"",TimeSpend[[#This Row],[Date]]&lt;&gt;""),Utilization!$J$2,"")</f>
        <v>10/2024</v>
      </c>
      <c r="M143" t="str">
        <f>IF(AND(TimeSpend[[#This Row],[Personnel number]]&lt;&gt;"",TimeSpend[[#This Row],[Date]]&lt;&gt;""),TimeSpend[[#This Row],[Employee Name]],"")</f>
        <v>Světinská Kateřina</v>
      </c>
      <c r="N143">
        <f t="shared" si="4"/>
        <v>142</v>
      </c>
      <c r="O143" t="str">
        <f t="shared" si="5"/>
        <v>10/2024-142</v>
      </c>
      <c r="P143" t="str">
        <f>IF(D143&lt;&gt;"",VLOOKUP(D143,Projects!B:C,2,0),"")</f>
        <v>INT</v>
      </c>
    </row>
    <row r="144" spans="1:16" x14ac:dyDescent="0.25">
      <c r="A144" t="str">
        <f>UPPER(IF(AND(TimeSpend[[#This Row],[Personnel number]]&lt;&gt;"",TimeSpend[[#This Row],[Date]]&lt;&gt;""),TimeSpend[[#This Row],[Personnel number]],""))</f>
        <v>CZ100589</v>
      </c>
      <c r="B144" s="85" t="str">
        <f>IF(AND(TimeSpend[[#This Row],[Personnel number]]&lt;&gt;"",TimeSpend[[#This Row],[Date]]&lt;&gt;""),TEXT(TimeSpend[[#This Row],[Date]],"[$-409]yyyyMMdd"),"")</f>
        <v>yyyy1003</v>
      </c>
      <c r="C144" s="33" t="str">
        <f>IF(AND(TimeSpend[[#This Row],[Personnel number]]&lt;&gt;"",TimeSpend[[#This Row],[Date]]&lt;&gt;""),SUBSTITUTE(TimeSpend[[#This Row],[Hours]],",","."),"")</f>
        <v>3.75</v>
      </c>
      <c r="D144">
        <f>IF(AND(TimeSpend[[#This Row],[Personnel number]]&lt;&gt;"",TimeSpend[[#This Row],[Date]]&lt;&gt;""),TimeSpend[[#This Row],[Network]],"")</f>
        <v>60000430</v>
      </c>
      <c r="E144" t="str">
        <f>IF(AND(TimeSpend[[#This Row],[Personnel number]]&lt;&gt;"",TimeSpend[[#This Row],[Date]]&lt;&gt;""),TimeSpend[[#This Row],[Network Description]],"")</f>
        <v>BBG NUS Cloud Roll-out</v>
      </c>
      <c r="F144" t="str">
        <f>IF(AND(TimeSpend[[#This Row],[Personnel number]]&lt;&gt;"",TimeSpend[[#This Row],[Date]]&lt;&gt;""),TimeSpend[[#This Row],[Activity]],"")</f>
        <v>Consultancy</v>
      </c>
      <c r="G144" t="str">
        <f>IF(AND(TimeSpend[[#This Row],[Personnel number]]&lt;&gt;"",TimeSpend[[#This Row],[Date]]&lt;&gt;""),TimeSpend[[#This Row],[Activity description]],"")</f>
        <v>BBG - prep printing layouts Serv. Invoice and CM</v>
      </c>
      <c r="H144" s="36">
        <f>IF(AND(TimeSpend[[#This Row],[Personnel number]]&lt;&gt;"",TimeSpend[[#This Row],[Date]]&lt;&gt;""),TimeSpend[[#This Row],[Start Time]],"")</f>
        <v>0.32291666666666669</v>
      </c>
      <c r="I144" s="36">
        <f>IF(AND(TimeSpend[[#This Row],[Personnel number]]&lt;&gt;"",TimeSpend[[#This Row],[Date]]&lt;&gt;""),TimeSpend[[#This Row],[End Time]],"")</f>
        <v>0.47916666666666669</v>
      </c>
      <c r="J144" t="str">
        <f>IF(AND(TimeSpend[[#This Row],[Personnel number]]&lt;&gt;"",TimeSpend[[#This Row],[Date]]&lt;&gt;""),TimeSpend[[#This Row],[Location]],"")</f>
        <v>Office</v>
      </c>
      <c r="K144">
        <f>IF(AND(TimeSpend[[#This Row],[Personnel number]]&lt;&gt;"",TimeSpend[[#This Row],[Date]]&lt;&gt;""),TimeSpend[[#This Row],[Task]],"")</f>
        <v>0</v>
      </c>
      <c r="L144" t="str">
        <f>IF(AND(TimeSpend[[#This Row],[Personnel number]]&lt;&gt;"",TimeSpend[[#This Row],[Date]]&lt;&gt;""),Utilization!$J$2,"")</f>
        <v>10/2024</v>
      </c>
      <c r="M144" t="str">
        <f>IF(AND(TimeSpend[[#This Row],[Personnel number]]&lt;&gt;"",TimeSpend[[#This Row],[Date]]&lt;&gt;""),TimeSpend[[#This Row],[Employee Name]],"")</f>
        <v xml:space="preserve">Chladilová Gabriela </v>
      </c>
      <c r="N144">
        <f t="shared" si="4"/>
        <v>143</v>
      </c>
      <c r="O144" t="str">
        <f t="shared" si="5"/>
        <v>10/2024-143</v>
      </c>
      <c r="P144" t="str">
        <f>IF(D144&lt;&gt;"",VLOOKUP(D144,Projects!B:C,2,0),"")</f>
        <v>PROJECT</v>
      </c>
    </row>
    <row r="145" spans="1:16" x14ac:dyDescent="0.25">
      <c r="A145" t="str">
        <f>UPPER(IF(AND(TimeSpend[[#This Row],[Personnel number]]&lt;&gt;"",TimeSpend[[#This Row],[Date]]&lt;&gt;""),TimeSpend[[#This Row],[Personnel number]],""))</f>
        <v>CZ100589</v>
      </c>
      <c r="B145" s="85" t="str">
        <f>IF(AND(TimeSpend[[#This Row],[Personnel number]]&lt;&gt;"",TimeSpend[[#This Row],[Date]]&lt;&gt;""),TEXT(TimeSpend[[#This Row],[Date]],"[$-409]yyyyMMdd"),"")</f>
        <v>yyyy1003</v>
      </c>
      <c r="C145" s="33" t="str">
        <f>IF(AND(TimeSpend[[#This Row],[Personnel number]]&lt;&gt;"",TimeSpend[[#This Row],[Date]]&lt;&gt;""),SUBSTITUTE(TimeSpend[[#This Row],[Hours]],",","."),"")</f>
        <v>4.5</v>
      </c>
      <c r="D145">
        <f>IF(AND(TimeSpend[[#This Row],[Personnel number]]&lt;&gt;"",TimeSpend[[#This Row],[Date]]&lt;&gt;""),TimeSpend[[#This Row],[Network]],"")</f>
        <v>60000430</v>
      </c>
      <c r="E145" t="str">
        <f>IF(AND(TimeSpend[[#This Row],[Personnel number]]&lt;&gt;"",TimeSpend[[#This Row],[Date]]&lt;&gt;""),TimeSpend[[#This Row],[Network Description]],"")</f>
        <v>BBG NUS Cloud Roll-out</v>
      </c>
      <c r="F145" t="str">
        <f>IF(AND(TimeSpend[[#This Row],[Personnel number]]&lt;&gt;"",TimeSpend[[#This Row],[Date]]&lt;&gt;""),TimeSpend[[#This Row],[Activity]],"")</f>
        <v>Consultancy</v>
      </c>
      <c r="G145" t="str">
        <f>IF(AND(TimeSpend[[#This Row],[Personnel number]]&lt;&gt;"",TimeSpend[[#This Row],[Date]]&lt;&gt;""),TimeSpend[[#This Row],[Activity description]],"")</f>
        <v>BBG - prep printing layouts Serv. Invoice and CM in ENU</v>
      </c>
      <c r="H145" s="36">
        <f>IF(AND(TimeSpend[[#This Row],[Personnel number]]&lt;&gt;"",TimeSpend[[#This Row],[Date]]&lt;&gt;""),TimeSpend[[#This Row],[Start Time]],"")</f>
        <v>0.5</v>
      </c>
      <c r="I145" s="36">
        <f>IF(AND(TimeSpend[[#This Row],[Personnel number]]&lt;&gt;"",TimeSpend[[#This Row],[Date]]&lt;&gt;""),TimeSpend[[#This Row],[End Time]],"")</f>
        <v>0.6875</v>
      </c>
      <c r="J145" t="str">
        <f>IF(AND(TimeSpend[[#This Row],[Personnel number]]&lt;&gt;"",TimeSpend[[#This Row],[Date]]&lt;&gt;""),TimeSpend[[#This Row],[Location]],"")</f>
        <v>Office</v>
      </c>
      <c r="K145">
        <f>IF(AND(TimeSpend[[#This Row],[Personnel number]]&lt;&gt;"",TimeSpend[[#This Row],[Date]]&lt;&gt;""),TimeSpend[[#This Row],[Task]],"")</f>
        <v>0</v>
      </c>
      <c r="L145" t="str">
        <f>IF(AND(TimeSpend[[#This Row],[Personnel number]]&lt;&gt;"",TimeSpend[[#This Row],[Date]]&lt;&gt;""),Utilization!$J$2,"")</f>
        <v>10/2024</v>
      </c>
      <c r="M145" t="str">
        <f>IF(AND(TimeSpend[[#This Row],[Personnel number]]&lt;&gt;"",TimeSpend[[#This Row],[Date]]&lt;&gt;""),TimeSpend[[#This Row],[Employee Name]],"")</f>
        <v xml:space="preserve">Chladilová Gabriela </v>
      </c>
      <c r="N145">
        <f t="shared" si="4"/>
        <v>144</v>
      </c>
      <c r="O145" t="str">
        <f t="shared" si="5"/>
        <v>10/2024-144</v>
      </c>
      <c r="P145" t="str">
        <f>IF(D145&lt;&gt;"",VLOOKUP(D145,Projects!B:C,2,0),"")</f>
        <v>PROJECT</v>
      </c>
    </row>
    <row r="146" spans="1:16" x14ac:dyDescent="0.25">
      <c r="A146" t="str">
        <f>UPPER(IF(AND(TimeSpend[[#This Row],[Personnel number]]&lt;&gt;"",TimeSpend[[#This Row],[Date]]&lt;&gt;""),TimeSpend[[#This Row],[Personnel number]],""))</f>
        <v>CZ100589</v>
      </c>
      <c r="B146" s="85" t="str">
        <f>IF(AND(TimeSpend[[#This Row],[Personnel number]]&lt;&gt;"",TimeSpend[[#This Row],[Date]]&lt;&gt;""),TEXT(TimeSpend[[#This Row],[Date]],"[$-409]yyyyMMdd"),"")</f>
        <v>yyyy1004</v>
      </c>
      <c r="C146" s="33" t="str">
        <f>IF(AND(TimeSpend[[#This Row],[Personnel number]]&lt;&gt;"",TimeSpend[[#This Row],[Date]]&lt;&gt;""),SUBSTITUTE(TimeSpend[[#This Row],[Hours]],",","."),"")</f>
        <v>3</v>
      </c>
      <c r="D146">
        <f>IF(AND(TimeSpend[[#This Row],[Personnel number]]&lt;&gt;"",TimeSpend[[#This Row],[Date]]&lt;&gt;""),TimeSpend[[#This Row],[Network]],"")</f>
        <v>60000430</v>
      </c>
      <c r="E146" t="str">
        <f>IF(AND(TimeSpend[[#This Row],[Personnel number]]&lt;&gt;"",TimeSpend[[#This Row],[Date]]&lt;&gt;""),TimeSpend[[#This Row],[Network Description]],"")</f>
        <v>BBG NUS Cloud Roll-out</v>
      </c>
      <c r="F146" t="str">
        <f>IF(AND(TimeSpend[[#This Row],[Personnel number]]&lt;&gt;"",TimeSpend[[#This Row],[Date]]&lt;&gt;""),TimeSpend[[#This Row],[Activity]],"")</f>
        <v>Consultancy</v>
      </c>
      <c r="G146" t="str">
        <f>IF(AND(TimeSpend[[#This Row],[Personnel number]]&lt;&gt;"",TimeSpend[[#This Row],[Date]]&lt;&gt;""),TimeSpend[[#This Row],[Activity description]],"")</f>
        <v>BBG - creating specific PBIs for layouts</v>
      </c>
      <c r="H146" s="36">
        <f>IF(AND(TimeSpend[[#This Row],[Personnel number]]&lt;&gt;"",TimeSpend[[#This Row],[Date]]&lt;&gt;""),TimeSpend[[#This Row],[Start Time]],"")</f>
        <v>0.33333333333333331</v>
      </c>
      <c r="I146" s="36">
        <f>IF(AND(TimeSpend[[#This Row],[Personnel number]]&lt;&gt;"",TimeSpend[[#This Row],[Date]]&lt;&gt;""),TimeSpend[[#This Row],[End Time]],"")</f>
        <v>0.45833333333333331</v>
      </c>
      <c r="J146" t="str">
        <f>IF(AND(TimeSpend[[#This Row],[Personnel number]]&lt;&gt;"",TimeSpend[[#This Row],[Date]]&lt;&gt;""),TimeSpend[[#This Row],[Location]],"")</f>
        <v>Office</v>
      </c>
      <c r="K146">
        <f>IF(AND(TimeSpend[[#This Row],[Personnel number]]&lt;&gt;"",TimeSpend[[#This Row],[Date]]&lt;&gt;""),TimeSpend[[#This Row],[Task]],"")</f>
        <v>0</v>
      </c>
      <c r="L146" t="str">
        <f>IF(AND(TimeSpend[[#This Row],[Personnel number]]&lt;&gt;"",TimeSpend[[#This Row],[Date]]&lt;&gt;""),Utilization!$J$2,"")</f>
        <v>10/2024</v>
      </c>
      <c r="M146" t="str">
        <f>IF(AND(TimeSpend[[#This Row],[Personnel number]]&lt;&gt;"",TimeSpend[[#This Row],[Date]]&lt;&gt;""),TimeSpend[[#This Row],[Employee Name]],"")</f>
        <v xml:space="preserve">Chladilová Gabriela </v>
      </c>
      <c r="N146">
        <f t="shared" si="4"/>
        <v>145</v>
      </c>
      <c r="O146" t="str">
        <f t="shared" si="5"/>
        <v>10/2024-145</v>
      </c>
      <c r="P146" t="str">
        <f>IF(D146&lt;&gt;"",VLOOKUP(D146,Projects!B:C,2,0),"")</f>
        <v>PROJECT</v>
      </c>
    </row>
    <row r="147" spans="1:16" x14ac:dyDescent="0.25">
      <c r="A147" t="str">
        <f>UPPER(IF(AND(TimeSpend[[#This Row],[Personnel number]]&lt;&gt;"",TimeSpend[[#This Row],[Date]]&lt;&gt;""),TimeSpend[[#This Row],[Personnel number]],""))</f>
        <v>CZ100589</v>
      </c>
      <c r="B147" s="85" t="str">
        <f>IF(AND(TimeSpend[[#This Row],[Personnel number]]&lt;&gt;"",TimeSpend[[#This Row],[Date]]&lt;&gt;""),TEXT(TimeSpend[[#This Row],[Date]],"[$-409]yyyyMMdd"),"")</f>
        <v>yyyy1004</v>
      </c>
      <c r="C147" s="33" t="str">
        <f>IF(AND(TimeSpend[[#This Row],[Personnel number]]&lt;&gt;"",TimeSpend[[#This Row],[Date]]&lt;&gt;""),SUBSTITUTE(TimeSpend[[#This Row],[Hours]],",","."),"")</f>
        <v>3.5</v>
      </c>
      <c r="D147">
        <f>IF(AND(TimeSpend[[#This Row],[Personnel number]]&lt;&gt;"",TimeSpend[[#This Row],[Date]]&lt;&gt;""),TimeSpend[[#This Row],[Network]],"")</f>
        <v>60000247</v>
      </c>
      <c r="E147" t="str">
        <f>IF(AND(TimeSpend[[#This Row],[Personnel number]]&lt;&gt;"",TimeSpend[[#This Row],[Date]]&lt;&gt;""),TimeSpend[[#This Row],[Network Description]],"")</f>
        <v>NUS3 Technical Upgrade (NUS Cloud)</v>
      </c>
      <c r="F147" t="str">
        <f>IF(AND(TimeSpend[[#This Row],[Personnel number]]&lt;&gt;"",TimeSpend[[#This Row],[Date]]&lt;&gt;""),TimeSpend[[#This Row],[Activity]],"")</f>
        <v>Consultancy</v>
      </c>
      <c r="G147" t="str">
        <f>IF(AND(TimeSpend[[#This Row],[Personnel number]]&lt;&gt;"",TimeSpend[[#This Row],[Date]]&lt;&gt;""),TimeSpend[[#This Row],[Activity description]],"")</f>
        <v xml:space="preserve">Testing found issues and creating PBIs </v>
      </c>
      <c r="H147" s="36">
        <f>IF(AND(TimeSpend[[#This Row],[Personnel number]]&lt;&gt;"",TimeSpend[[#This Row],[Date]]&lt;&gt;""),TimeSpend[[#This Row],[Start Time]],"")</f>
        <v>0.47916666666666669</v>
      </c>
      <c r="I147" s="36">
        <f>IF(AND(TimeSpend[[#This Row],[Personnel number]]&lt;&gt;"",TimeSpend[[#This Row],[Date]]&lt;&gt;""),TimeSpend[[#This Row],[End Time]],"")</f>
        <v>0.625</v>
      </c>
      <c r="J147" t="str">
        <f>IF(AND(TimeSpend[[#This Row],[Personnel number]]&lt;&gt;"",TimeSpend[[#This Row],[Date]]&lt;&gt;""),TimeSpend[[#This Row],[Location]],"")</f>
        <v>Office</v>
      </c>
      <c r="K147">
        <f>IF(AND(TimeSpend[[#This Row],[Personnel number]]&lt;&gt;"",TimeSpend[[#This Row],[Date]]&lt;&gt;""),TimeSpend[[#This Row],[Task]],"")</f>
        <v>0</v>
      </c>
      <c r="L147" t="str">
        <f>IF(AND(TimeSpend[[#This Row],[Personnel number]]&lt;&gt;"",TimeSpend[[#This Row],[Date]]&lt;&gt;""),Utilization!$J$2,"")</f>
        <v>10/2024</v>
      </c>
      <c r="M147" t="str">
        <f>IF(AND(TimeSpend[[#This Row],[Personnel number]]&lt;&gt;"",TimeSpend[[#This Row],[Date]]&lt;&gt;""),TimeSpend[[#This Row],[Employee Name]],"")</f>
        <v xml:space="preserve">Chladilová Gabriela </v>
      </c>
      <c r="N147">
        <f t="shared" si="4"/>
        <v>146</v>
      </c>
      <c r="O147" t="str">
        <f t="shared" si="5"/>
        <v>10/2024-146</v>
      </c>
      <c r="P147" t="str">
        <f>IF(D147&lt;&gt;"",VLOOKUP(D147,Projects!B:C,2,0),"")</f>
        <v>PROJECT</v>
      </c>
    </row>
    <row r="148" spans="1:16" x14ac:dyDescent="0.25">
      <c r="A148" t="str">
        <f>UPPER(IF(AND(TimeSpend[[#This Row],[Personnel number]]&lt;&gt;"",TimeSpend[[#This Row],[Date]]&lt;&gt;""),TimeSpend[[#This Row],[Personnel number]],""))</f>
        <v>CZ010227</v>
      </c>
      <c r="B148" s="85" t="str">
        <f>IF(AND(TimeSpend[[#This Row],[Personnel number]]&lt;&gt;"",TimeSpend[[#This Row],[Date]]&lt;&gt;""),TEXT(TimeSpend[[#This Row],[Date]],"[$-409]yyyyMMdd"),"")</f>
        <v>yyyy0926</v>
      </c>
      <c r="C148" s="33" t="str">
        <f>IF(AND(TimeSpend[[#This Row],[Personnel number]]&lt;&gt;"",TimeSpend[[#This Row],[Date]]&lt;&gt;""),SUBSTITUTE(TimeSpend[[#This Row],[Hours]],",","."),"")</f>
        <v>8.5</v>
      </c>
      <c r="D148" t="str">
        <f>IF(AND(TimeSpend[[#This Row],[Personnel number]]&lt;&gt;"",TimeSpend[[#This Row],[Date]]&lt;&gt;""),TimeSpend[[#This Row],[Network]],"")</f>
        <v>BPC_INT</v>
      </c>
      <c r="E148" t="str">
        <f>IF(AND(TimeSpend[[#This Row],[Personnel number]]&lt;&gt;"",TimeSpend[[#This Row],[Date]]&lt;&gt;""),TimeSpend[[#This Row],[Network Description]],"")</f>
        <v>Other Internal activities - BPC Brno</v>
      </c>
      <c r="F148" t="str">
        <f>IF(AND(TimeSpend[[#This Row],[Personnel number]]&lt;&gt;"",TimeSpend[[#This Row],[Date]]&lt;&gt;""),TimeSpend[[#This Row],[Activity]],"")</f>
        <v>Vacation</v>
      </c>
      <c r="G148" t="str">
        <f>IF(AND(TimeSpend[[#This Row],[Personnel number]]&lt;&gt;"",TimeSpend[[#This Row],[Date]]&lt;&gt;""),TimeSpend[[#This Row],[Activity description]],"")</f>
        <v>Vacation</v>
      </c>
      <c r="H148" s="36">
        <f>IF(AND(TimeSpend[[#This Row],[Personnel number]]&lt;&gt;"",TimeSpend[[#This Row],[Date]]&lt;&gt;""),TimeSpend[[#This Row],[Start Time]],"")</f>
        <v>0.33333333333333331</v>
      </c>
      <c r="I148" s="36">
        <f>IF(AND(TimeSpend[[#This Row],[Personnel number]]&lt;&gt;"",TimeSpend[[#This Row],[Date]]&lt;&gt;""),TimeSpend[[#This Row],[End Time]],"")</f>
        <v>0.6875</v>
      </c>
      <c r="J148" t="str">
        <f>IF(AND(TimeSpend[[#This Row],[Personnel number]]&lt;&gt;"",TimeSpend[[#This Row],[Date]]&lt;&gt;""),TimeSpend[[#This Row],[Location]],"")</f>
        <v>Office</v>
      </c>
      <c r="K148">
        <f>IF(AND(TimeSpend[[#This Row],[Personnel number]]&lt;&gt;"",TimeSpend[[#This Row],[Date]]&lt;&gt;""),TimeSpend[[#This Row],[Task]],"")</f>
        <v>0</v>
      </c>
      <c r="L148" t="str">
        <f>IF(AND(TimeSpend[[#This Row],[Personnel number]]&lt;&gt;"",TimeSpend[[#This Row],[Date]]&lt;&gt;""),Utilization!$J$2,"")</f>
        <v>10/2024</v>
      </c>
      <c r="M148" t="str">
        <f>IF(AND(TimeSpend[[#This Row],[Personnel number]]&lt;&gt;"",TimeSpend[[#This Row],[Date]]&lt;&gt;""),TimeSpend[[#This Row],[Employee Name]],"")</f>
        <v>Vespalec Tomáš</v>
      </c>
      <c r="N148">
        <f t="shared" si="4"/>
        <v>147</v>
      </c>
      <c r="O148" t="str">
        <f t="shared" si="5"/>
        <v>10/2024-147</v>
      </c>
      <c r="P148" t="str">
        <f>IF(D148&lt;&gt;"",VLOOKUP(D148,Projects!B:C,2,0),"")</f>
        <v>INT</v>
      </c>
    </row>
    <row r="149" spans="1:16" x14ac:dyDescent="0.25">
      <c r="A149" t="str">
        <f>UPPER(IF(AND(TimeSpend[[#This Row],[Personnel number]]&lt;&gt;"",TimeSpend[[#This Row],[Date]]&lt;&gt;""),TimeSpend[[#This Row],[Personnel number]],""))</f>
        <v>CZ010227</v>
      </c>
      <c r="B149" s="85" t="str">
        <f>IF(AND(TimeSpend[[#This Row],[Personnel number]]&lt;&gt;"",TimeSpend[[#This Row],[Date]]&lt;&gt;""),TEXT(TimeSpend[[#This Row],[Date]],"[$-409]yyyyMMdd"),"")</f>
        <v>yyyy0927</v>
      </c>
      <c r="C149" s="33" t="str">
        <f>IF(AND(TimeSpend[[#This Row],[Personnel number]]&lt;&gt;"",TimeSpend[[#This Row],[Date]]&lt;&gt;""),SUBSTITUTE(TimeSpend[[#This Row],[Hours]],",","."),"")</f>
        <v>6</v>
      </c>
      <c r="D149" t="str">
        <f>IF(AND(TimeSpend[[#This Row],[Personnel number]]&lt;&gt;"",TimeSpend[[#This Row],[Date]]&lt;&gt;""),TimeSpend[[#This Row],[Network]],"")</f>
        <v>BPC_INT</v>
      </c>
      <c r="E149" t="str">
        <f>IF(AND(TimeSpend[[#This Row],[Personnel number]]&lt;&gt;"",TimeSpend[[#This Row],[Date]]&lt;&gt;""),TimeSpend[[#This Row],[Network Description]],"")</f>
        <v>Other Internal activities - BPC Brno</v>
      </c>
      <c r="F149" t="str">
        <f>IF(AND(TimeSpend[[#This Row],[Personnel number]]&lt;&gt;"",TimeSpend[[#This Row],[Date]]&lt;&gt;""),TimeSpend[[#This Row],[Activity]],"")</f>
        <v>Vacation</v>
      </c>
      <c r="G149" t="str">
        <f>IF(AND(TimeSpend[[#This Row],[Personnel number]]&lt;&gt;"",TimeSpend[[#This Row],[Date]]&lt;&gt;""),TimeSpend[[#This Row],[Activity description]],"")</f>
        <v>Vacation</v>
      </c>
      <c r="H149" s="36">
        <f>IF(AND(TimeSpend[[#This Row],[Personnel number]]&lt;&gt;"",TimeSpend[[#This Row],[Date]]&lt;&gt;""),TimeSpend[[#This Row],[Start Time]],"")</f>
        <v>0.33333333333333331</v>
      </c>
      <c r="I149" s="36">
        <f>IF(AND(TimeSpend[[#This Row],[Personnel number]]&lt;&gt;"",TimeSpend[[#This Row],[Date]]&lt;&gt;""),TimeSpend[[#This Row],[End Time]],"")</f>
        <v>0.58333333333333337</v>
      </c>
      <c r="J149" t="str">
        <f>IF(AND(TimeSpend[[#This Row],[Personnel number]]&lt;&gt;"",TimeSpend[[#This Row],[Date]]&lt;&gt;""),TimeSpend[[#This Row],[Location]],"")</f>
        <v>Office</v>
      </c>
      <c r="K149">
        <f>IF(AND(TimeSpend[[#This Row],[Personnel number]]&lt;&gt;"",TimeSpend[[#This Row],[Date]]&lt;&gt;""),TimeSpend[[#This Row],[Task]],"")</f>
        <v>0</v>
      </c>
      <c r="L149" t="str">
        <f>IF(AND(TimeSpend[[#This Row],[Personnel number]]&lt;&gt;"",TimeSpend[[#This Row],[Date]]&lt;&gt;""),Utilization!$J$2,"")</f>
        <v>10/2024</v>
      </c>
      <c r="M149" t="str">
        <f>IF(AND(TimeSpend[[#This Row],[Personnel number]]&lt;&gt;"",TimeSpend[[#This Row],[Date]]&lt;&gt;""),TimeSpend[[#This Row],[Employee Name]],"")</f>
        <v>Vespalec Tomáš</v>
      </c>
      <c r="N149">
        <f t="shared" si="4"/>
        <v>148</v>
      </c>
      <c r="O149" t="str">
        <f t="shared" si="5"/>
        <v>10/2024-148</v>
      </c>
      <c r="P149" t="str">
        <f>IF(D149&lt;&gt;"",VLOOKUP(D149,Projects!B:C,2,0),"")</f>
        <v>INT</v>
      </c>
    </row>
    <row r="150" spans="1:16" x14ac:dyDescent="0.25">
      <c r="A150" t="str">
        <f>UPPER(IF(AND(TimeSpend[[#This Row],[Personnel number]]&lt;&gt;"",TimeSpend[[#This Row],[Date]]&lt;&gt;""),TimeSpend[[#This Row],[Personnel number]],""))</f>
        <v>CZ010227</v>
      </c>
      <c r="B150" s="85" t="str">
        <f>IF(AND(TimeSpend[[#This Row],[Personnel number]]&lt;&gt;"",TimeSpend[[#This Row],[Date]]&lt;&gt;""),TEXT(TimeSpend[[#This Row],[Date]],"[$-409]yyyyMMdd"),"")</f>
        <v>yyyy0930</v>
      </c>
      <c r="C150" s="33" t="str">
        <f>IF(AND(TimeSpend[[#This Row],[Personnel number]]&lt;&gt;"",TimeSpend[[#This Row],[Date]]&lt;&gt;""),SUBSTITUTE(TimeSpend[[#This Row],[Hours]],",","."),"")</f>
        <v>2.5</v>
      </c>
      <c r="D150" t="str">
        <f>IF(AND(TimeSpend[[#This Row],[Personnel number]]&lt;&gt;"",TimeSpend[[#This Row],[Date]]&lt;&gt;""),TimeSpend[[#This Row],[Network]],"")</f>
        <v>CLN_Support</v>
      </c>
      <c r="E150" t="str">
        <f>IF(AND(TimeSpend[[#This Row],[Personnel number]]&lt;&gt;"",TimeSpend[[#This Row],[Date]]&lt;&gt;""),TimeSpend[[#This Row],[Network Description]],"")</f>
        <v>CLN Support</v>
      </c>
      <c r="F150" t="str">
        <f>IF(AND(TimeSpend[[#This Row],[Personnel number]]&lt;&gt;"",TimeSpend[[#This Row],[Date]]&lt;&gt;""),TimeSpend[[#This Row],[Activity]],"")</f>
        <v>Consultancy</v>
      </c>
      <c r="G150" t="str">
        <f>IF(AND(TimeSpend[[#This Row],[Personnel number]]&lt;&gt;"",TimeSpend[[#This Row],[Date]]&lt;&gt;""),TimeSpend[[#This Row],[Activity description]],"")</f>
        <v>BDK, BSW, BFI and BNO Meetings and Consultancies</v>
      </c>
      <c r="H150" s="36">
        <f>IF(AND(TimeSpend[[#This Row],[Personnel number]]&lt;&gt;"",TimeSpend[[#This Row],[Date]]&lt;&gt;""),TimeSpend[[#This Row],[Start Time]],"")</f>
        <v>0.35416666666666669</v>
      </c>
      <c r="I150" s="36">
        <f>IF(AND(TimeSpend[[#This Row],[Personnel number]]&lt;&gt;"",TimeSpend[[#This Row],[Date]]&lt;&gt;""),TimeSpend[[#This Row],[End Time]],"")</f>
        <v>0.45833333333333331</v>
      </c>
      <c r="J150" t="str">
        <f>IF(AND(TimeSpend[[#This Row],[Personnel number]]&lt;&gt;"",TimeSpend[[#This Row],[Date]]&lt;&gt;""),TimeSpend[[#This Row],[Location]],"")</f>
        <v>Office</v>
      </c>
      <c r="K150">
        <f>IF(AND(TimeSpend[[#This Row],[Personnel number]]&lt;&gt;"",TimeSpend[[#This Row],[Date]]&lt;&gt;""),TimeSpend[[#This Row],[Task]],"")</f>
        <v>0</v>
      </c>
      <c r="L150" t="str">
        <f>IF(AND(TimeSpend[[#This Row],[Personnel number]]&lt;&gt;"",TimeSpend[[#This Row],[Date]]&lt;&gt;""),Utilization!$J$2,"")</f>
        <v>10/2024</v>
      </c>
      <c r="M150" t="str">
        <f>IF(AND(TimeSpend[[#This Row],[Personnel number]]&lt;&gt;"",TimeSpend[[#This Row],[Date]]&lt;&gt;""),TimeSpend[[#This Row],[Employee Name]],"")</f>
        <v>Vespalec Tomáš</v>
      </c>
      <c r="N150">
        <f t="shared" si="4"/>
        <v>149</v>
      </c>
      <c r="O150" t="str">
        <f t="shared" si="5"/>
        <v>10/2024-149</v>
      </c>
      <c r="P150" t="str">
        <f>IF(D150&lt;&gt;"",VLOOKUP(D150,Projects!B:C,2,0),"")</f>
        <v>PROJECT</v>
      </c>
    </row>
    <row r="151" spans="1:16" x14ac:dyDescent="0.25">
      <c r="A151" t="str">
        <f>UPPER(IF(AND(TimeSpend[[#This Row],[Personnel number]]&lt;&gt;"",TimeSpend[[#This Row],[Date]]&lt;&gt;""),TimeSpend[[#This Row],[Personnel number]],""))</f>
        <v>CZ010227</v>
      </c>
      <c r="B151" s="85" t="str">
        <f>IF(AND(TimeSpend[[#This Row],[Personnel number]]&lt;&gt;"",TimeSpend[[#This Row],[Date]]&lt;&gt;""),TEXT(TimeSpend[[#This Row],[Date]],"[$-409]yyyyMMdd"),"")</f>
        <v>yyyy0930</v>
      </c>
      <c r="C151" s="33" t="str">
        <f>IF(AND(TimeSpend[[#This Row],[Personnel number]]&lt;&gt;"",TimeSpend[[#This Row],[Date]]&lt;&gt;""),SUBSTITUTE(TimeSpend[[#This Row],[Hours]],",","."),"")</f>
        <v>0.5</v>
      </c>
      <c r="D151" t="str">
        <f>IF(AND(TimeSpend[[#This Row],[Personnel number]]&lt;&gt;"",TimeSpend[[#This Row],[Date]]&lt;&gt;""),TimeSpend[[#This Row],[Network]],"")</f>
        <v>BPC_INT</v>
      </c>
      <c r="E151" t="str">
        <f>IF(AND(TimeSpend[[#This Row],[Personnel number]]&lt;&gt;"",TimeSpend[[#This Row],[Date]]&lt;&gt;""),TimeSpend[[#This Row],[Network Description]],"")</f>
        <v>Other Internal activities - BPC Brno</v>
      </c>
      <c r="F151" t="str">
        <f>IF(AND(TimeSpend[[#This Row],[Personnel number]]&lt;&gt;"",TimeSpend[[#This Row],[Date]]&lt;&gt;""),TimeSpend[[#This Row],[Activity]],"")</f>
        <v>Admin</v>
      </c>
      <c r="G151" t="str">
        <f>IF(AND(TimeSpend[[#This Row],[Personnel number]]&lt;&gt;"",TimeSpend[[#This Row],[Date]]&lt;&gt;""),TimeSpend[[#This Row],[Activity description]],"")</f>
        <v>CLN Admin</v>
      </c>
      <c r="H151" s="36">
        <f>IF(AND(TimeSpend[[#This Row],[Personnel number]]&lt;&gt;"",TimeSpend[[#This Row],[Date]]&lt;&gt;""),TimeSpend[[#This Row],[Start Time]],"")</f>
        <v>0.47916666666666669</v>
      </c>
      <c r="I151" s="36">
        <f>IF(AND(TimeSpend[[#This Row],[Personnel number]]&lt;&gt;"",TimeSpend[[#This Row],[Date]]&lt;&gt;""),TimeSpend[[#This Row],[End Time]],"")</f>
        <v>0.5</v>
      </c>
      <c r="J151" t="str">
        <f>IF(AND(TimeSpend[[#This Row],[Personnel number]]&lt;&gt;"",TimeSpend[[#This Row],[Date]]&lt;&gt;""),TimeSpend[[#This Row],[Location]],"")</f>
        <v>Office</v>
      </c>
      <c r="K151">
        <f>IF(AND(TimeSpend[[#This Row],[Personnel number]]&lt;&gt;"",TimeSpend[[#This Row],[Date]]&lt;&gt;""),TimeSpend[[#This Row],[Task]],"")</f>
        <v>0</v>
      </c>
      <c r="L151" t="str">
        <f>IF(AND(TimeSpend[[#This Row],[Personnel number]]&lt;&gt;"",TimeSpend[[#This Row],[Date]]&lt;&gt;""),Utilization!$J$2,"")</f>
        <v>10/2024</v>
      </c>
      <c r="M151" t="str">
        <f>IF(AND(TimeSpend[[#This Row],[Personnel number]]&lt;&gt;"",TimeSpend[[#This Row],[Date]]&lt;&gt;""),TimeSpend[[#This Row],[Employee Name]],"")</f>
        <v>Vespalec Tomáš</v>
      </c>
      <c r="N151">
        <f t="shared" si="4"/>
        <v>150</v>
      </c>
      <c r="O151" t="str">
        <f t="shared" si="5"/>
        <v>10/2024-150</v>
      </c>
      <c r="P151" t="str">
        <f>IF(D151&lt;&gt;"",VLOOKUP(D151,Projects!B:C,2,0),"")</f>
        <v>INT</v>
      </c>
    </row>
    <row r="152" spans="1:16" x14ac:dyDescent="0.25">
      <c r="A152" t="str">
        <f>UPPER(IF(AND(TimeSpend[[#This Row],[Personnel number]]&lt;&gt;"",TimeSpend[[#This Row],[Date]]&lt;&gt;""),TimeSpend[[#This Row],[Personnel number]],""))</f>
        <v>CZ010227</v>
      </c>
      <c r="B152" s="85" t="str">
        <f>IF(AND(TimeSpend[[#This Row],[Personnel number]]&lt;&gt;"",TimeSpend[[#This Row],[Date]]&lt;&gt;""),TEXT(TimeSpend[[#This Row],[Date]],"[$-409]yyyyMMdd"),"")</f>
        <v>yyyy0930</v>
      </c>
      <c r="C152" s="33" t="str">
        <f>IF(AND(TimeSpend[[#This Row],[Personnel number]]&lt;&gt;"",TimeSpend[[#This Row],[Date]]&lt;&gt;""),SUBSTITUTE(TimeSpend[[#This Row],[Hours]],",","."),"")</f>
        <v>4.5</v>
      </c>
      <c r="D152" t="str">
        <f>IF(AND(TimeSpend[[#This Row],[Personnel number]]&lt;&gt;"",TimeSpend[[#This Row],[Date]]&lt;&gt;""),TimeSpend[[#This Row],[Network]],"")</f>
        <v>CLN_Support</v>
      </c>
      <c r="E152" t="str">
        <f>IF(AND(TimeSpend[[#This Row],[Personnel number]]&lt;&gt;"",TimeSpend[[#This Row],[Date]]&lt;&gt;""),TimeSpend[[#This Row],[Network Description]],"")</f>
        <v>CLN Support</v>
      </c>
      <c r="F152" t="str">
        <f>IF(AND(TimeSpend[[#This Row],[Personnel number]]&lt;&gt;"",TimeSpend[[#This Row],[Date]]&lt;&gt;""),TimeSpend[[#This Row],[Activity]],"")</f>
        <v>Consultancy</v>
      </c>
      <c r="G152" t="str">
        <f>IF(AND(TimeSpend[[#This Row],[Personnel number]]&lt;&gt;"",TimeSpend[[#This Row],[Date]]&lt;&gt;""),TimeSpend[[#This Row],[Activity description]],"")</f>
        <v>BDK, BSW, BFI and BNO Meetings and Consultancies</v>
      </c>
      <c r="H152" s="36">
        <f>IF(AND(TimeSpend[[#This Row],[Personnel number]]&lt;&gt;"",TimeSpend[[#This Row],[Date]]&lt;&gt;""),TimeSpend[[#This Row],[Start Time]],"")</f>
        <v>0.5</v>
      </c>
      <c r="I152" s="36">
        <f>IF(AND(TimeSpend[[#This Row],[Personnel number]]&lt;&gt;"",TimeSpend[[#This Row],[Date]]&lt;&gt;""),TimeSpend[[#This Row],[End Time]],"")</f>
        <v>0.6875</v>
      </c>
      <c r="J152" t="str">
        <f>IF(AND(TimeSpend[[#This Row],[Personnel number]]&lt;&gt;"",TimeSpend[[#This Row],[Date]]&lt;&gt;""),TimeSpend[[#This Row],[Location]],"")</f>
        <v>Office</v>
      </c>
      <c r="K152">
        <f>IF(AND(TimeSpend[[#This Row],[Personnel number]]&lt;&gt;"",TimeSpend[[#This Row],[Date]]&lt;&gt;""),TimeSpend[[#This Row],[Task]],"")</f>
        <v>0</v>
      </c>
      <c r="L152" t="str">
        <f>IF(AND(TimeSpend[[#This Row],[Personnel number]]&lt;&gt;"",TimeSpend[[#This Row],[Date]]&lt;&gt;""),Utilization!$J$2,"")</f>
        <v>10/2024</v>
      </c>
      <c r="M152" t="str">
        <f>IF(AND(TimeSpend[[#This Row],[Personnel number]]&lt;&gt;"",TimeSpend[[#This Row],[Date]]&lt;&gt;""),TimeSpend[[#This Row],[Employee Name]],"")</f>
        <v>Vespalec Tomáš</v>
      </c>
      <c r="N152">
        <f t="shared" si="4"/>
        <v>151</v>
      </c>
      <c r="O152" t="str">
        <f t="shared" si="5"/>
        <v>10/2024-151</v>
      </c>
      <c r="P152" t="str">
        <f>IF(D152&lt;&gt;"",VLOOKUP(D152,Projects!B:C,2,0),"")</f>
        <v>PROJECT</v>
      </c>
    </row>
    <row r="153" spans="1:16" x14ac:dyDescent="0.25">
      <c r="A153" t="str">
        <f>UPPER(IF(AND(TimeSpend[[#This Row],[Personnel number]]&lt;&gt;"",TimeSpend[[#This Row],[Date]]&lt;&gt;""),TimeSpend[[#This Row],[Personnel number]],""))</f>
        <v>CZ010227</v>
      </c>
      <c r="B153" s="85" t="str">
        <f>IF(AND(TimeSpend[[#This Row],[Personnel number]]&lt;&gt;"",TimeSpend[[#This Row],[Date]]&lt;&gt;""),TEXT(TimeSpend[[#This Row],[Date]],"[$-409]yyyyMMdd"),"")</f>
        <v>yyyy1001</v>
      </c>
      <c r="C153" s="33" t="str">
        <f>IF(AND(TimeSpend[[#This Row],[Personnel number]]&lt;&gt;"",TimeSpend[[#This Row],[Date]]&lt;&gt;""),SUBSTITUTE(TimeSpend[[#This Row],[Hours]],",","."),"")</f>
        <v>2.5</v>
      </c>
      <c r="D153" t="str">
        <f>IF(AND(TimeSpend[[#This Row],[Personnel number]]&lt;&gt;"",TimeSpend[[#This Row],[Date]]&lt;&gt;""),TimeSpend[[#This Row],[Network]],"")</f>
        <v>CLN_Support</v>
      </c>
      <c r="E153" t="str">
        <f>IF(AND(TimeSpend[[#This Row],[Personnel number]]&lt;&gt;"",TimeSpend[[#This Row],[Date]]&lt;&gt;""),TimeSpend[[#This Row],[Network Description]],"")</f>
        <v>CLN Support</v>
      </c>
      <c r="F153" t="str">
        <f>IF(AND(TimeSpend[[#This Row],[Personnel number]]&lt;&gt;"",TimeSpend[[#This Row],[Date]]&lt;&gt;""),TimeSpend[[#This Row],[Activity]],"")</f>
        <v>Consultancy</v>
      </c>
      <c r="G153" t="str">
        <f>IF(AND(TimeSpend[[#This Row],[Personnel number]]&lt;&gt;"",TimeSpend[[#This Row],[Date]]&lt;&gt;""),TimeSpend[[#This Row],[Activity description]],"")</f>
        <v>BDK, BSW, BFI and BNO Meetings and Consultancies</v>
      </c>
      <c r="H153" s="36">
        <f>IF(AND(TimeSpend[[#This Row],[Personnel number]]&lt;&gt;"",TimeSpend[[#This Row],[Date]]&lt;&gt;""),TimeSpend[[#This Row],[Start Time]],"")</f>
        <v>0.35416666666666669</v>
      </c>
      <c r="I153" s="36">
        <f>IF(AND(TimeSpend[[#This Row],[Personnel number]]&lt;&gt;"",TimeSpend[[#This Row],[Date]]&lt;&gt;""),TimeSpend[[#This Row],[End Time]],"")</f>
        <v>0.45833333333333331</v>
      </c>
      <c r="J153" t="str">
        <f>IF(AND(TimeSpend[[#This Row],[Personnel number]]&lt;&gt;"",TimeSpend[[#This Row],[Date]]&lt;&gt;""),TimeSpend[[#This Row],[Location]],"")</f>
        <v>Office</v>
      </c>
      <c r="K153">
        <f>IF(AND(TimeSpend[[#This Row],[Personnel number]]&lt;&gt;"",TimeSpend[[#This Row],[Date]]&lt;&gt;""),TimeSpend[[#This Row],[Task]],"")</f>
        <v>0</v>
      </c>
      <c r="L153" t="str">
        <f>IF(AND(TimeSpend[[#This Row],[Personnel number]]&lt;&gt;"",TimeSpend[[#This Row],[Date]]&lt;&gt;""),Utilization!$J$2,"")</f>
        <v>10/2024</v>
      </c>
      <c r="M153" t="str">
        <f>IF(AND(TimeSpend[[#This Row],[Personnel number]]&lt;&gt;"",TimeSpend[[#This Row],[Date]]&lt;&gt;""),TimeSpend[[#This Row],[Employee Name]],"")</f>
        <v>Vespalec Tomáš</v>
      </c>
      <c r="N153">
        <f t="shared" si="4"/>
        <v>152</v>
      </c>
      <c r="O153" t="str">
        <f t="shared" si="5"/>
        <v>10/2024-152</v>
      </c>
      <c r="P153" t="str">
        <f>IF(D153&lt;&gt;"",VLOOKUP(D153,Projects!B:C,2,0),"")</f>
        <v>PROJECT</v>
      </c>
    </row>
    <row r="154" spans="1:16" x14ac:dyDescent="0.25">
      <c r="A154" t="str">
        <f>UPPER(IF(AND(TimeSpend[[#This Row],[Personnel number]]&lt;&gt;"",TimeSpend[[#This Row],[Date]]&lt;&gt;""),TimeSpend[[#This Row],[Personnel number]],""))</f>
        <v>CZ010227</v>
      </c>
      <c r="B154" s="85" t="str">
        <f>IF(AND(TimeSpend[[#This Row],[Personnel number]]&lt;&gt;"",TimeSpend[[#This Row],[Date]]&lt;&gt;""),TEXT(TimeSpend[[#This Row],[Date]],"[$-409]yyyyMMdd"),"")</f>
        <v>yyyy1001</v>
      </c>
      <c r="C154" s="33" t="str">
        <f>IF(AND(TimeSpend[[#This Row],[Personnel number]]&lt;&gt;"",TimeSpend[[#This Row],[Date]]&lt;&gt;""),SUBSTITUTE(TimeSpend[[#This Row],[Hours]],",","."),"")</f>
        <v>0.5</v>
      </c>
      <c r="D154" t="str">
        <f>IF(AND(TimeSpend[[#This Row],[Personnel number]]&lt;&gt;"",TimeSpend[[#This Row],[Date]]&lt;&gt;""),TimeSpend[[#This Row],[Network]],"")</f>
        <v>BPC_INT</v>
      </c>
      <c r="E154" t="str">
        <f>IF(AND(TimeSpend[[#This Row],[Personnel number]]&lt;&gt;"",TimeSpend[[#This Row],[Date]]&lt;&gt;""),TimeSpend[[#This Row],[Network Description]],"")</f>
        <v>Other Internal activities - BPC Brno</v>
      </c>
      <c r="F154" t="str">
        <f>IF(AND(TimeSpend[[#This Row],[Personnel number]]&lt;&gt;"",TimeSpend[[#This Row],[Date]]&lt;&gt;""),TimeSpend[[#This Row],[Activity]],"")</f>
        <v>Admin</v>
      </c>
      <c r="G154" t="str">
        <f>IF(AND(TimeSpend[[#This Row],[Personnel number]]&lt;&gt;"",TimeSpend[[#This Row],[Date]]&lt;&gt;""),TimeSpend[[#This Row],[Activity description]],"")</f>
        <v>CLN Admin</v>
      </c>
      <c r="H154" s="36">
        <f>IF(AND(TimeSpend[[#This Row],[Personnel number]]&lt;&gt;"",TimeSpend[[#This Row],[Date]]&lt;&gt;""),TimeSpend[[#This Row],[Start Time]],"")</f>
        <v>0.47916666666666669</v>
      </c>
      <c r="I154" s="36">
        <f>IF(AND(TimeSpend[[#This Row],[Personnel number]]&lt;&gt;"",TimeSpend[[#This Row],[Date]]&lt;&gt;""),TimeSpend[[#This Row],[End Time]],"")</f>
        <v>0.5</v>
      </c>
      <c r="J154" t="str">
        <f>IF(AND(TimeSpend[[#This Row],[Personnel number]]&lt;&gt;"",TimeSpend[[#This Row],[Date]]&lt;&gt;""),TimeSpend[[#This Row],[Location]],"")</f>
        <v>Office</v>
      </c>
      <c r="K154">
        <f>IF(AND(TimeSpend[[#This Row],[Personnel number]]&lt;&gt;"",TimeSpend[[#This Row],[Date]]&lt;&gt;""),TimeSpend[[#This Row],[Task]],"")</f>
        <v>0</v>
      </c>
      <c r="L154" t="str">
        <f>IF(AND(TimeSpend[[#This Row],[Personnel number]]&lt;&gt;"",TimeSpend[[#This Row],[Date]]&lt;&gt;""),Utilization!$J$2,"")</f>
        <v>10/2024</v>
      </c>
      <c r="M154" t="str">
        <f>IF(AND(TimeSpend[[#This Row],[Personnel number]]&lt;&gt;"",TimeSpend[[#This Row],[Date]]&lt;&gt;""),TimeSpend[[#This Row],[Employee Name]],"")</f>
        <v>Vespalec Tomáš</v>
      </c>
      <c r="N154">
        <f t="shared" si="4"/>
        <v>153</v>
      </c>
      <c r="O154" t="str">
        <f t="shared" si="5"/>
        <v>10/2024-153</v>
      </c>
      <c r="P154" t="str">
        <f>IF(D154&lt;&gt;"",VLOOKUP(D154,Projects!B:C,2,0),"")</f>
        <v>INT</v>
      </c>
    </row>
    <row r="155" spans="1:16" x14ac:dyDescent="0.25">
      <c r="A155" t="str">
        <f>UPPER(IF(AND(TimeSpend[[#This Row],[Personnel number]]&lt;&gt;"",TimeSpend[[#This Row],[Date]]&lt;&gt;""),TimeSpend[[#This Row],[Personnel number]],""))</f>
        <v>CZ010227</v>
      </c>
      <c r="B155" s="85" t="str">
        <f>IF(AND(TimeSpend[[#This Row],[Personnel number]]&lt;&gt;"",TimeSpend[[#This Row],[Date]]&lt;&gt;""),TEXT(TimeSpend[[#This Row],[Date]],"[$-409]yyyyMMdd"),"")</f>
        <v>yyyy1001</v>
      </c>
      <c r="C155" s="33" t="str">
        <f>IF(AND(TimeSpend[[#This Row],[Personnel number]]&lt;&gt;"",TimeSpend[[#This Row],[Date]]&lt;&gt;""),SUBSTITUTE(TimeSpend[[#This Row],[Hours]],",","."),"")</f>
        <v>4.5</v>
      </c>
      <c r="D155" t="str">
        <f>IF(AND(TimeSpend[[#This Row],[Personnel number]]&lt;&gt;"",TimeSpend[[#This Row],[Date]]&lt;&gt;""),TimeSpend[[#This Row],[Network]],"")</f>
        <v>CLN_Support</v>
      </c>
      <c r="E155" t="str">
        <f>IF(AND(TimeSpend[[#This Row],[Personnel number]]&lt;&gt;"",TimeSpend[[#This Row],[Date]]&lt;&gt;""),TimeSpend[[#This Row],[Network Description]],"")</f>
        <v>CLN Support</v>
      </c>
      <c r="F155" t="str">
        <f>IF(AND(TimeSpend[[#This Row],[Personnel number]]&lt;&gt;"",TimeSpend[[#This Row],[Date]]&lt;&gt;""),TimeSpend[[#This Row],[Activity]],"")</f>
        <v>Consultancy</v>
      </c>
      <c r="G155" t="str">
        <f>IF(AND(TimeSpend[[#This Row],[Personnel number]]&lt;&gt;"",TimeSpend[[#This Row],[Date]]&lt;&gt;""),TimeSpend[[#This Row],[Activity description]],"")</f>
        <v>BDK, BSW, BFI and BNO Meetings and Consultancies</v>
      </c>
      <c r="H155" s="36">
        <f>IF(AND(TimeSpend[[#This Row],[Personnel number]]&lt;&gt;"",TimeSpend[[#This Row],[Date]]&lt;&gt;""),TimeSpend[[#This Row],[Start Time]],"")</f>
        <v>0.5</v>
      </c>
      <c r="I155" s="36">
        <f>IF(AND(TimeSpend[[#This Row],[Personnel number]]&lt;&gt;"",TimeSpend[[#This Row],[Date]]&lt;&gt;""),TimeSpend[[#This Row],[End Time]],"")</f>
        <v>0.6875</v>
      </c>
      <c r="J155" t="str">
        <f>IF(AND(TimeSpend[[#This Row],[Personnel number]]&lt;&gt;"",TimeSpend[[#This Row],[Date]]&lt;&gt;""),TimeSpend[[#This Row],[Location]],"")</f>
        <v>Office</v>
      </c>
      <c r="K155">
        <f>IF(AND(TimeSpend[[#This Row],[Personnel number]]&lt;&gt;"",TimeSpend[[#This Row],[Date]]&lt;&gt;""),TimeSpend[[#This Row],[Task]],"")</f>
        <v>0</v>
      </c>
      <c r="L155" t="str">
        <f>IF(AND(TimeSpend[[#This Row],[Personnel number]]&lt;&gt;"",TimeSpend[[#This Row],[Date]]&lt;&gt;""),Utilization!$J$2,"")</f>
        <v>10/2024</v>
      </c>
      <c r="M155" t="str">
        <f>IF(AND(TimeSpend[[#This Row],[Personnel number]]&lt;&gt;"",TimeSpend[[#This Row],[Date]]&lt;&gt;""),TimeSpend[[#This Row],[Employee Name]],"")</f>
        <v>Vespalec Tomáš</v>
      </c>
      <c r="N155">
        <f t="shared" si="4"/>
        <v>154</v>
      </c>
      <c r="O155" t="str">
        <f t="shared" si="5"/>
        <v>10/2024-154</v>
      </c>
      <c r="P155" t="str">
        <f>IF(D155&lt;&gt;"",VLOOKUP(D155,Projects!B:C,2,0),"")</f>
        <v>PROJECT</v>
      </c>
    </row>
    <row r="156" spans="1:16" x14ac:dyDescent="0.25">
      <c r="A156" t="str">
        <f>UPPER(IF(AND(TimeSpend[[#This Row],[Personnel number]]&lt;&gt;"",TimeSpend[[#This Row],[Date]]&lt;&gt;""),TimeSpend[[#This Row],[Personnel number]],""))</f>
        <v>CZ010227</v>
      </c>
      <c r="B156" s="85" t="str">
        <f>IF(AND(TimeSpend[[#This Row],[Personnel number]]&lt;&gt;"",TimeSpend[[#This Row],[Date]]&lt;&gt;""),TEXT(TimeSpend[[#This Row],[Date]],"[$-409]yyyyMMdd"),"")</f>
        <v>yyyy1002</v>
      </c>
      <c r="C156" s="33" t="str">
        <f>IF(AND(TimeSpend[[#This Row],[Personnel number]]&lt;&gt;"",TimeSpend[[#This Row],[Date]]&lt;&gt;""),SUBSTITUTE(TimeSpend[[#This Row],[Hours]],",","."),"")</f>
        <v>3</v>
      </c>
      <c r="D156" t="str">
        <f>IF(AND(TimeSpend[[#This Row],[Personnel number]]&lt;&gt;"",TimeSpend[[#This Row],[Date]]&lt;&gt;""),TimeSpend[[#This Row],[Network]],"")</f>
        <v>CLN_Support</v>
      </c>
      <c r="E156" t="str">
        <f>IF(AND(TimeSpend[[#This Row],[Personnel number]]&lt;&gt;"",TimeSpend[[#This Row],[Date]]&lt;&gt;""),TimeSpend[[#This Row],[Network Description]],"")</f>
        <v>CLN Support</v>
      </c>
      <c r="F156" t="str">
        <f>IF(AND(TimeSpend[[#This Row],[Personnel number]]&lt;&gt;"",TimeSpend[[#This Row],[Date]]&lt;&gt;""),TimeSpend[[#This Row],[Activity]],"")</f>
        <v>Consultancy</v>
      </c>
      <c r="G156" t="str">
        <f>IF(AND(TimeSpend[[#This Row],[Personnel number]]&lt;&gt;"",TimeSpend[[#This Row],[Date]]&lt;&gt;""),TimeSpend[[#This Row],[Activity description]],"")</f>
        <v>BDK, BSW, BFI and BNO Meetings and Consultancies</v>
      </c>
      <c r="H156" s="36">
        <f>IF(AND(TimeSpend[[#This Row],[Personnel number]]&lt;&gt;"",TimeSpend[[#This Row],[Date]]&lt;&gt;""),TimeSpend[[#This Row],[Start Time]],"")</f>
        <v>0.33333333333333331</v>
      </c>
      <c r="I156" s="36">
        <f>IF(AND(TimeSpend[[#This Row],[Personnel number]]&lt;&gt;"",TimeSpend[[#This Row],[Date]]&lt;&gt;""),TimeSpend[[#This Row],[End Time]],"")</f>
        <v>0.45833333333333331</v>
      </c>
      <c r="J156" t="str">
        <f>IF(AND(TimeSpend[[#This Row],[Personnel number]]&lt;&gt;"",TimeSpend[[#This Row],[Date]]&lt;&gt;""),TimeSpend[[#This Row],[Location]],"")</f>
        <v>Office</v>
      </c>
      <c r="K156">
        <f>IF(AND(TimeSpend[[#This Row],[Personnel number]]&lt;&gt;"",TimeSpend[[#This Row],[Date]]&lt;&gt;""),TimeSpend[[#This Row],[Task]],"")</f>
        <v>0</v>
      </c>
      <c r="L156" t="str">
        <f>IF(AND(TimeSpend[[#This Row],[Personnel number]]&lt;&gt;"",TimeSpend[[#This Row],[Date]]&lt;&gt;""),Utilization!$J$2,"")</f>
        <v>10/2024</v>
      </c>
      <c r="M156" t="str">
        <f>IF(AND(TimeSpend[[#This Row],[Personnel number]]&lt;&gt;"",TimeSpend[[#This Row],[Date]]&lt;&gt;""),TimeSpend[[#This Row],[Employee Name]],"")</f>
        <v>Vespalec Tomáš</v>
      </c>
      <c r="N156">
        <f t="shared" si="4"/>
        <v>155</v>
      </c>
      <c r="O156" t="str">
        <f t="shared" si="5"/>
        <v>10/2024-155</v>
      </c>
      <c r="P156" t="str">
        <f>IF(D156&lt;&gt;"",VLOOKUP(D156,Projects!B:C,2,0),"")</f>
        <v>PROJECT</v>
      </c>
    </row>
    <row r="157" spans="1:16" x14ac:dyDescent="0.25">
      <c r="A157" t="str">
        <f>UPPER(IF(AND(TimeSpend[[#This Row],[Personnel number]]&lt;&gt;"",TimeSpend[[#This Row],[Date]]&lt;&gt;""),TimeSpend[[#This Row],[Personnel number]],""))</f>
        <v>CZ010227</v>
      </c>
      <c r="B157" s="85" t="str">
        <f>IF(AND(TimeSpend[[#This Row],[Personnel number]]&lt;&gt;"",TimeSpend[[#This Row],[Date]]&lt;&gt;""),TEXT(TimeSpend[[#This Row],[Date]],"[$-409]yyyyMMdd"),"")</f>
        <v>yyyy1002</v>
      </c>
      <c r="C157" s="33" t="str">
        <f>IF(AND(TimeSpend[[#This Row],[Personnel number]]&lt;&gt;"",TimeSpend[[#This Row],[Date]]&lt;&gt;""),SUBSTITUTE(TimeSpend[[#This Row],[Hours]],",","."),"")</f>
        <v>0.5</v>
      </c>
      <c r="D157" t="str">
        <f>IF(AND(TimeSpend[[#This Row],[Personnel number]]&lt;&gt;"",TimeSpend[[#This Row],[Date]]&lt;&gt;""),TimeSpend[[#This Row],[Network]],"")</f>
        <v>BPC_INT</v>
      </c>
      <c r="E157" t="str">
        <f>IF(AND(TimeSpend[[#This Row],[Personnel number]]&lt;&gt;"",TimeSpend[[#This Row],[Date]]&lt;&gt;""),TimeSpend[[#This Row],[Network Description]],"")</f>
        <v>Other Internal activities - BPC Brno</v>
      </c>
      <c r="F157" t="str">
        <f>IF(AND(TimeSpend[[#This Row],[Personnel number]]&lt;&gt;"",TimeSpend[[#This Row],[Date]]&lt;&gt;""),TimeSpend[[#This Row],[Activity]],"")</f>
        <v>Admin</v>
      </c>
      <c r="G157" t="str">
        <f>IF(AND(TimeSpend[[#This Row],[Personnel number]]&lt;&gt;"",TimeSpend[[#This Row],[Date]]&lt;&gt;""),TimeSpend[[#This Row],[Activity description]],"")</f>
        <v>CLN Admin</v>
      </c>
      <c r="H157" s="36">
        <f>IF(AND(TimeSpend[[#This Row],[Personnel number]]&lt;&gt;"",TimeSpend[[#This Row],[Date]]&lt;&gt;""),TimeSpend[[#This Row],[Start Time]],"")</f>
        <v>0.47916666666666669</v>
      </c>
      <c r="I157" s="36">
        <f>IF(AND(TimeSpend[[#This Row],[Personnel number]]&lt;&gt;"",TimeSpend[[#This Row],[Date]]&lt;&gt;""),TimeSpend[[#This Row],[End Time]],"")</f>
        <v>0.5</v>
      </c>
      <c r="J157" t="str">
        <f>IF(AND(TimeSpend[[#This Row],[Personnel number]]&lt;&gt;"",TimeSpend[[#This Row],[Date]]&lt;&gt;""),TimeSpend[[#This Row],[Location]],"")</f>
        <v>Office</v>
      </c>
      <c r="K157">
        <f>IF(AND(TimeSpend[[#This Row],[Personnel number]]&lt;&gt;"",TimeSpend[[#This Row],[Date]]&lt;&gt;""),TimeSpend[[#This Row],[Task]],"")</f>
        <v>0</v>
      </c>
      <c r="L157" t="str">
        <f>IF(AND(TimeSpend[[#This Row],[Personnel number]]&lt;&gt;"",TimeSpend[[#This Row],[Date]]&lt;&gt;""),Utilization!$J$2,"")</f>
        <v>10/2024</v>
      </c>
      <c r="M157" t="str">
        <f>IF(AND(TimeSpend[[#This Row],[Personnel number]]&lt;&gt;"",TimeSpend[[#This Row],[Date]]&lt;&gt;""),TimeSpend[[#This Row],[Employee Name]],"")</f>
        <v>Vespalec Tomáš</v>
      </c>
      <c r="N157">
        <f t="shared" si="4"/>
        <v>156</v>
      </c>
      <c r="O157" t="str">
        <f t="shared" si="5"/>
        <v>10/2024-156</v>
      </c>
      <c r="P157" t="str">
        <f>IF(D157&lt;&gt;"",VLOOKUP(D157,Projects!B:C,2,0),"")</f>
        <v>INT</v>
      </c>
    </row>
    <row r="158" spans="1:16" x14ac:dyDescent="0.25">
      <c r="A158" t="str">
        <f>UPPER(IF(AND(TimeSpend[[#This Row],[Personnel number]]&lt;&gt;"",TimeSpend[[#This Row],[Date]]&lt;&gt;""),TimeSpend[[#This Row],[Personnel number]],""))</f>
        <v>CZ010227</v>
      </c>
      <c r="B158" s="85" t="str">
        <f>IF(AND(TimeSpend[[#This Row],[Personnel number]]&lt;&gt;"",TimeSpend[[#This Row],[Date]]&lt;&gt;""),TEXT(TimeSpend[[#This Row],[Date]],"[$-409]yyyyMMdd"),"")</f>
        <v>yyyy1002</v>
      </c>
      <c r="C158" s="33" t="str">
        <f>IF(AND(TimeSpend[[#This Row],[Personnel number]]&lt;&gt;"",TimeSpend[[#This Row],[Date]]&lt;&gt;""),SUBSTITUTE(TimeSpend[[#This Row],[Hours]],",","."),"")</f>
        <v>4.5</v>
      </c>
      <c r="D158" t="str">
        <f>IF(AND(TimeSpend[[#This Row],[Personnel number]]&lt;&gt;"",TimeSpend[[#This Row],[Date]]&lt;&gt;""),TimeSpend[[#This Row],[Network]],"")</f>
        <v>CLN_Support</v>
      </c>
      <c r="E158" t="str">
        <f>IF(AND(TimeSpend[[#This Row],[Personnel number]]&lt;&gt;"",TimeSpend[[#This Row],[Date]]&lt;&gt;""),TimeSpend[[#This Row],[Network Description]],"")</f>
        <v>CLN Support</v>
      </c>
      <c r="F158" t="str">
        <f>IF(AND(TimeSpend[[#This Row],[Personnel number]]&lt;&gt;"",TimeSpend[[#This Row],[Date]]&lt;&gt;""),TimeSpend[[#This Row],[Activity]],"")</f>
        <v>Consultancy</v>
      </c>
      <c r="G158" t="str">
        <f>IF(AND(TimeSpend[[#This Row],[Personnel number]]&lt;&gt;"",TimeSpend[[#This Row],[Date]]&lt;&gt;""),TimeSpend[[#This Row],[Activity description]],"")</f>
        <v>BDK, BSW, BFI and BNO Meetings and Consultancies</v>
      </c>
      <c r="H158" s="36">
        <f>IF(AND(TimeSpend[[#This Row],[Personnel number]]&lt;&gt;"",TimeSpend[[#This Row],[Date]]&lt;&gt;""),TimeSpend[[#This Row],[Start Time]],"")</f>
        <v>0.5</v>
      </c>
      <c r="I158" s="36">
        <f>IF(AND(TimeSpend[[#This Row],[Personnel number]]&lt;&gt;"",TimeSpend[[#This Row],[Date]]&lt;&gt;""),TimeSpend[[#This Row],[End Time]],"")</f>
        <v>0.6875</v>
      </c>
      <c r="J158" t="str">
        <f>IF(AND(TimeSpend[[#This Row],[Personnel number]]&lt;&gt;"",TimeSpend[[#This Row],[Date]]&lt;&gt;""),TimeSpend[[#This Row],[Location]],"")</f>
        <v>Office</v>
      </c>
      <c r="K158">
        <f>IF(AND(TimeSpend[[#This Row],[Personnel number]]&lt;&gt;"",TimeSpend[[#This Row],[Date]]&lt;&gt;""),TimeSpend[[#This Row],[Task]],"")</f>
        <v>0</v>
      </c>
      <c r="L158" t="str">
        <f>IF(AND(TimeSpend[[#This Row],[Personnel number]]&lt;&gt;"",TimeSpend[[#This Row],[Date]]&lt;&gt;""),Utilization!$J$2,"")</f>
        <v>10/2024</v>
      </c>
      <c r="M158" t="str">
        <f>IF(AND(TimeSpend[[#This Row],[Personnel number]]&lt;&gt;"",TimeSpend[[#This Row],[Date]]&lt;&gt;""),TimeSpend[[#This Row],[Employee Name]],"")</f>
        <v>Vespalec Tomáš</v>
      </c>
      <c r="N158">
        <f t="shared" si="4"/>
        <v>157</v>
      </c>
      <c r="O158" t="str">
        <f t="shared" si="5"/>
        <v>10/2024-157</v>
      </c>
      <c r="P158" t="str">
        <f>IF(D158&lt;&gt;"",VLOOKUP(D158,Projects!B:C,2,0),"")</f>
        <v>PROJECT</v>
      </c>
    </row>
    <row r="159" spans="1:16" x14ac:dyDescent="0.25">
      <c r="A159" t="str">
        <f>UPPER(IF(AND(TimeSpend[[#This Row],[Personnel number]]&lt;&gt;"",TimeSpend[[#This Row],[Date]]&lt;&gt;""),TimeSpend[[#This Row],[Personnel number]],""))</f>
        <v>CZ010227</v>
      </c>
      <c r="B159" s="85" t="str">
        <f>IF(AND(TimeSpend[[#This Row],[Personnel number]]&lt;&gt;"",TimeSpend[[#This Row],[Date]]&lt;&gt;""),TEXT(TimeSpend[[#This Row],[Date]],"[$-409]yyyyMMdd"),"")</f>
        <v>yyyy1003</v>
      </c>
      <c r="C159" s="33" t="str">
        <f>IF(AND(TimeSpend[[#This Row],[Personnel number]]&lt;&gt;"",TimeSpend[[#This Row],[Date]]&lt;&gt;""),SUBSTITUTE(TimeSpend[[#This Row],[Hours]],",","."),"")</f>
        <v>2.5</v>
      </c>
      <c r="D159" t="str">
        <f>IF(AND(TimeSpend[[#This Row],[Personnel number]]&lt;&gt;"",TimeSpend[[#This Row],[Date]]&lt;&gt;""),TimeSpend[[#This Row],[Network]],"")</f>
        <v>CLN_Support</v>
      </c>
      <c r="E159" t="str">
        <f>IF(AND(TimeSpend[[#This Row],[Personnel number]]&lt;&gt;"",TimeSpend[[#This Row],[Date]]&lt;&gt;""),TimeSpend[[#This Row],[Network Description]],"")</f>
        <v>CLN Support</v>
      </c>
      <c r="F159" t="str">
        <f>IF(AND(TimeSpend[[#This Row],[Personnel number]]&lt;&gt;"",TimeSpend[[#This Row],[Date]]&lt;&gt;""),TimeSpend[[#This Row],[Activity]],"")</f>
        <v>Consultancy</v>
      </c>
      <c r="G159" t="str">
        <f>IF(AND(TimeSpend[[#This Row],[Personnel number]]&lt;&gt;"",TimeSpend[[#This Row],[Date]]&lt;&gt;""),TimeSpend[[#This Row],[Activity description]],"")</f>
        <v>BDK, BSW, BFI and BNO Meetings and Consultancies</v>
      </c>
      <c r="H159" s="36">
        <f>IF(AND(TimeSpend[[#This Row],[Personnel number]]&lt;&gt;"",TimeSpend[[#This Row],[Date]]&lt;&gt;""),TimeSpend[[#This Row],[Start Time]],"")</f>
        <v>0.35416666666666669</v>
      </c>
      <c r="I159" s="36">
        <f>IF(AND(TimeSpend[[#This Row],[Personnel number]]&lt;&gt;"",TimeSpend[[#This Row],[Date]]&lt;&gt;""),TimeSpend[[#This Row],[End Time]],"")</f>
        <v>0.45833333333333331</v>
      </c>
      <c r="J159" t="str">
        <f>IF(AND(TimeSpend[[#This Row],[Personnel number]]&lt;&gt;"",TimeSpend[[#This Row],[Date]]&lt;&gt;""),TimeSpend[[#This Row],[Location]],"")</f>
        <v>Office</v>
      </c>
      <c r="K159">
        <f>IF(AND(TimeSpend[[#This Row],[Personnel number]]&lt;&gt;"",TimeSpend[[#This Row],[Date]]&lt;&gt;""),TimeSpend[[#This Row],[Task]],"")</f>
        <v>0</v>
      </c>
      <c r="L159" t="str">
        <f>IF(AND(TimeSpend[[#This Row],[Personnel number]]&lt;&gt;"",TimeSpend[[#This Row],[Date]]&lt;&gt;""),Utilization!$J$2,"")</f>
        <v>10/2024</v>
      </c>
      <c r="M159" t="str">
        <f>IF(AND(TimeSpend[[#This Row],[Personnel number]]&lt;&gt;"",TimeSpend[[#This Row],[Date]]&lt;&gt;""),TimeSpend[[#This Row],[Employee Name]],"")</f>
        <v>Vespalec Tomáš</v>
      </c>
      <c r="N159">
        <f t="shared" si="4"/>
        <v>158</v>
      </c>
      <c r="O159" t="str">
        <f t="shared" si="5"/>
        <v>10/2024-158</v>
      </c>
      <c r="P159" t="str">
        <f>IF(D159&lt;&gt;"",VLOOKUP(D159,Projects!B:C,2,0),"")</f>
        <v>PROJECT</v>
      </c>
    </row>
    <row r="160" spans="1:16" x14ac:dyDescent="0.25">
      <c r="A160" t="str">
        <f>UPPER(IF(AND(TimeSpend[[#This Row],[Personnel number]]&lt;&gt;"",TimeSpend[[#This Row],[Date]]&lt;&gt;""),TimeSpend[[#This Row],[Personnel number]],""))</f>
        <v>CZ010227</v>
      </c>
      <c r="B160" s="85" t="str">
        <f>IF(AND(TimeSpend[[#This Row],[Personnel number]]&lt;&gt;"",TimeSpend[[#This Row],[Date]]&lt;&gt;""),TEXT(TimeSpend[[#This Row],[Date]],"[$-409]yyyyMMdd"),"")</f>
        <v>yyyy1003</v>
      </c>
      <c r="C160" s="33" t="str">
        <f>IF(AND(TimeSpend[[#This Row],[Personnel number]]&lt;&gt;"",TimeSpend[[#This Row],[Date]]&lt;&gt;""),SUBSTITUTE(TimeSpend[[#This Row],[Hours]],",","."),"")</f>
        <v>0.5</v>
      </c>
      <c r="D160" t="str">
        <f>IF(AND(TimeSpend[[#This Row],[Personnel number]]&lt;&gt;"",TimeSpend[[#This Row],[Date]]&lt;&gt;""),TimeSpend[[#This Row],[Network]],"")</f>
        <v>BPC_INT</v>
      </c>
      <c r="E160" t="str">
        <f>IF(AND(TimeSpend[[#This Row],[Personnel number]]&lt;&gt;"",TimeSpend[[#This Row],[Date]]&lt;&gt;""),TimeSpend[[#This Row],[Network Description]],"")</f>
        <v>Other Internal activities - BPC Brno</v>
      </c>
      <c r="F160" t="str">
        <f>IF(AND(TimeSpend[[#This Row],[Personnel number]]&lt;&gt;"",TimeSpend[[#This Row],[Date]]&lt;&gt;""),TimeSpend[[#This Row],[Activity]],"")</f>
        <v>Admin</v>
      </c>
      <c r="G160" t="str">
        <f>IF(AND(TimeSpend[[#This Row],[Personnel number]]&lt;&gt;"",TimeSpend[[#This Row],[Date]]&lt;&gt;""),TimeSpend[[#This Row],[Activity description]],"")</f>
        <v>CLN Admin</v>
      </c>
      <c r="H160" s="36">
        <f>IF(AND(TimeSpend[[#This Row],[Personnel number]]&lt;&gt;"",TimeSpend[[#This Row],[Date]]&lt;&gt;""),TimeSpend[[#This Row],[Start Time]],"")</f>
        <v>0.47916666666666669</v>
      </c>
      <c r="I160" s="36">
        <f>IF(AND(TimeSpend[[#This Row],[Personnel number]]&lt;&gt;"",TimeSpend[[#This Row],[Date]]&lt;&gt;""),TimeSpend[[#This Row],[End Time]],"")</f>
        <v>0.5</v>
      </c>
      <c r="J160" t="str">
        <f>IF(AND(TimeSpend[[#This Row],[Personnel number]]&lt;&gt;"",TimeSpend[[#This Row],[Date]]&lt;&gt;""),TimeSpend[[#This Row],[Location]],"")</f>
        <v>Office</v>
      </c>
      <c r="K160">
        <f>IF(AND(TimeSpend[[#This Row],[Personnel number]]&lt;&gt;"",TimeSpend[[#This Row],[Date]]&lt;&gt;""),TimeSpend[[#This Row],[Task]],"")</f>
        <v>0</v>
      </c>
      <c r="L160" t="str">
        <f>IF(AND(TimeSpend[[#This Row],[Personnel number]]&lt;&gt;"",TimeSpend[[#This Row],[Date]]&lt;&gt;""),Utilization!$J$2,"")</f>
        <v>10/2024</v>
      </c>
      <c r="M160" t="str">
        <f>IF(AND(TimeSpend[[#This Row],[Personnel number]]&lt;&gt;"",TimeSpend[[#This Row],[Date]]&lt;&gt;""),TimeSpend[[#This Row],[Employee Name]],"")</f>
        <v>Vespalec Tomáš</v>
      </c>
      <c r="N160">
        <f t="shared" si="4"/>
        <v>159</v>
      </c>
      <c r="O160" t="str">
        <f t="shared" si="5"/>
        <v>10/2024-159</v>
      </c>
      <c r="P160" t="str">
        <f>IF(D160&lt;&gt;"",VLOOKUP(D160,Projects!B:C,2,0),"")</f>
        <v>INT</v>
      </c>
    </row>
    <row r="161" spans="1:16" x14ac:dyDescent="0.25">
      <c r="A161" t="str">
        <f>UPPER(IF(AND(TimeSpend[[#This Row],[Personnel number]]&lt;&gt;"",TimeSpend[[#This Row],[Date]]&lt;&gt;""),TimeSpend[[#This Row],[Personnel number]],""))</f>
        <v>CZ010227</v>
      </c>
      <c r="B161" s="85" t="str">
        <f>IF(AND(TimeSpend[[#This Row],[Personnel number]]&lt;&gt;"",TimeSpend[[#This Row],[Date]]&lt;&gt;""),TEXT(TimeSpend[[#This Row],[Date]],"[$-409]yyyyMMdd"),"")</f>
        <v>yyyy1003</v>
      </c>
      <c r="C161" s="33" t="str">
        <f>IF(AND(TimeSpend[[#This Row],[Personnel number]]&lt;&gt;"",TimeSpend[[#This Row],[Date]]&lt;&gt;""),SUBSTITUTE(TimeSpend[[#This Row],[Hours]],",","."),"")</f>
        <v>4.5</v>
      </c>
      <c r="D161" t="str">
        <f>IF(AND(TimeSpend[[#This Row],[Personnel number]]&lt;&gt;"",TimeSpend[[#This Row],[Date]]&lt;&gt;""),TimeSpend[[#This Row],[Network]],"")</f>
        <v>CLN_Support</v>
      </c>
      <c r="E161" t="str">
        <f>IF(AND(TimeSpend[[#This Row],[Personnel number]]&lt;&gt;"",TimeSpend[[#This Row],[Date]]&lt;&gt;""),TimeSpend[[#This Row],[Network Description]],"")</f>
        <v>CLN Support</v>
      </c>
      <c r="F161" t="str">
        <f>IF(AND(TimeSpend[[#This Row],[Personnel number]]&lt;&gt;"",TimeSpend[[#This Row],[Date]]&lt;&gt;""),TimeSpend[[#This Row],[Activity]],"")</f>
        <v>Consultancy</v>
      </c>
      <c r="G161" t="str">
        <f>IF(AND(TimeSpend[[#This Row],[Personnel number]]&lt;&gt;"",TimeSpend[[#This Row],[Date]]&lt;&gt;""),TimeSpend[[#This Row],[Activity description]],"")</f>
        <v>BDK, BSW, BFI and BNO Meetings and Consultancies</v>
      </c>
      <c r="H161" s="36">
        <f>IF(AND(TimeSpend[[#This Row],[Personnel number]]&lt;&gt;"",TimeSpend[[#This Row],[Date]]&lt;&gt;""),TimeSpend[[#This Row],[Start Time]],"")</f>
        <v>0.5</v>
      </c>
      <c r="I161" s="36">
        <f>IF(AND(TimeSpend[[#This Row],[Personnel number]]&lt;&gt;"",TimeSpend[[#This Row],[Date]]&lt;&gt;""),TimeSpend[[#This Row],[End Time]],"")</f>
        <v>0.6875</v>
      </c>
      <c r="J161" t="str">
        <f>IF(AND(TimeSpend[[#This Row],[Personnel number]]&lt;&gt;"",TimeSpend[[#This Row],[Date]]&lt;&gt;""),TimeSpend[[#This Row],[Location]],"")</f>
        <v>Office</v>
      </c>
      <c r="K161">
        <f>IF(AND(TimeSpend[[#This Row],[Personnel number]]&lt;&gt;"",TimeSpend[[#This Row],[Date]]&lt;&gt;""),TimeSpend[[#This Row],[Task]],"")</f>
        <v>0</v>
      </c>
      <c r="L161" t="str">
        <f>IF(AND(TimeSpend[[#This Row],[Personnel number]]&lt;&gt;"",TimeSpend[[#This Row],[Date]]&lt;&gt;""),Utilization!$J$2,"")</f>
        <v>10/2024</v>
      </c>
      <c r="M161" t="str">
        <f>IF(AND(TimeSpend[[#This Row],[Personnel number]]&lt;&gt;"",TimeSpend[[#This Row],[Date]]&lt;&gt;""),TimeSpend[[#This Row],[Employee Name]],"")</f>
        <v>Vespalec Tomáš</v>
      </c>
      <c r="N161">
        <f t="shared" si="4"/>
        <v>160</v>
      </c>
      <c r="O161" t="str">
        <f t="shared" si="5"/>
        <v>10/2024-160</v>
      </c>
      <c r="P161" t="str">
        <f>IF(D161&lt;&gt;"",VLOOKUP(D161,Projects!B:C,2,0),"")</f>
        <v>PROJECT</v>
      </c>
    </row>
    <row r="162" spans="1:16" x14ac:dyDescent="0.25">
      <c r="A162" t="str">
        <f>UPPER(IF(AND(TimeSpend[[#This Row],[Personnel number]]&lt;&gt;"",TimeSpend[[#This Row],[Date]]&lt;&gt;""),TimeSpend[[#This Row],[Personnel number]],""))</f>
        <v>CZ010227</v>
      </c>
      <c r="B162" s="85" t="str">
        <f>IF(AND(TimeSpend[[#This Row],[Personnel number]]&lt;&gt;"",TimeSpend[[#This Row],[Date]]&lt;&gt;""),TEXT(TimeSpend[[#This Row],[Date]],"[$-409]yyyyMMdd"),"")</f>
        <v>yyyy1004</v>
      </c>
      <c r="C162" s="33" t="str">
        <f>IF(AND(TimeSpend[[#This Row],[Personnel number]]&lt;&gt;"",TimeSpend[[#This Row],[Date]]&lt;&gt;""),SUBSTITUTE(TimeSpend[[#This Row],[Hours]],",","."),"")</f>
        <v>3</v>
      </c>
      <c r="D162" t="str">
        <f>IF(AND(TimeSpend[[#This Row],[Personnel number]]&lt;&gt;"",TimeSpend[[#This Row],[Date]]&lt;&gt;""),TimeSpend[[#This Row],[Network]],"")</f>
        <v>CLN_Support</v>
      </c>
      <c r="E162" t="str">
        <f>IF(AND(TimeSpend[[#This Row],[Personnel number]]&lt;&gt;"",TimeSpend[[#This Row],[Date]]&lt;&gt;""),TimeSpend[[#This Row],[Network Description]],"")</f>
        <v>CLN Support</v>
      </c>
      <c r="F162" t="str">
        <f>IF(AND(TimeSpend[[#This Row],[Personnel number]]&lt;&gt;"",TimeSpend[[#This Row],[Date]]&lt;&gt;""),TimeSpend[[#This Row],[Activity]],"")</f>
        <v>Consultancy</v>
      </c>
      <c r="G162" t="str">
        <f>IF(AND(TimeSpend[[#This Row],[Personnel number]]&lt;&gt;"",TimeSpend[[#This Row],[Date]]&lt;&gt;""),TimeSpend[[#This Row],[Activity description]],"")</f>
        <v>BDK, BSW, BFI and BNO Meetings and Consultancies</v>
      </c>
      <c r="H162" s="36">
        <f>IF(AND(TimeSpend[[#This Row],[Personnel number]]&lt;&gt;"",TimeSpend[[#This Row],[Date]]&lt;&gt;""),TimeSpend[[#This Row],[Start Time]],"")</f>
        <v>0.33333333333333331</v>
      </c>
      <c r="I162" s="36">
        <f>IF(AND(TimeSpend[[#This Row],[Personnel number]]&lt;&gt;"",TimeSpend[[#This Row],[Date]]&lt;&gt;""),TimeSpend[[#This Row],[End Time]],"")</f>
        <v>0.45833333333333331</v>
      </c>
      <c r="J162" t="str">
        <f>IF(AND(TimeSpend[[#This Row],[Personnel number]]&lt;&gt;"",TimeSpend[[#This Row],[Date]]&lt;&gt;""),TimeSpend[[#This Row],[Location]],"")</f>
        <v>Office</v>
      </c>
      <c r="K162">
        <f>IF(AND(TimeSpend[[#This Row],[Personnel number]]&lt;&gt;"",TimeSpend[[#This Row],[Date]]&lt;&gt;""),TimeSpend[[#This Row],[Task]],"")</f>
        <v>0</v>
      </c>
      <c r="L162" t="str">
        <f>IF(AND(TimeSpend[[#This Row],[Personnel number]]&lt;&gt;"",TimeSpend[[#This Row],[Date]]&lt;&gt;""),Utilization!$J$2,"")</f>
        <v>10/2024</v>
      </c>
      <c r="M162" t="str">
        <f>IF(AND(TimeSpend[[#This Row],[Personnel number]]&lt;&gt;"",TimeSpend[[#This Row],[Date]]&lt;&gt;""),TimeSpend[[#This Row],[Employee Name]],"")</f>
        <v>Vespalec Tomáš</v>
      </c>
      <c r="N162">
        <f t="shared" si="4"/>
        <v>161</v>
      </c>
      <c r="O162" t="str">
        <f t="shared" si="5"/>
        <v>10/2024-161</v>
      </c>
      <c r="P162" t="str">
        <f>IF(D162&lt;&gt;"",VLOOKUP(D162,Projects!B:C,2,0),"")</f>
        <v>PROJECT</v>
      </c>
    </row>
    <row r="163" spans="1:16" x14ac:dyDescent="0.25">
      <c r="A163" t="str">
        <f>UPPER(IF(AND(TimeSpend[[#This Row],[Personnel number]]&lt;&gt;"",TimeSpend[[#This Row],[Date]]&lt;&gt;""),TimeSpend[[#This Row],[Personnel number]],""))</f>
        <v>CZ010227</v>
      </c>
      <c r="B163" s="85" t="str">
        <f>IF(AND(TimeSpend[[#This Row],[Personnel number]]&lt;&gt;"",TimeSpend[[#This Row],[Date]]&lt;&gt;""),TEXT(TimeSpend[[#This Row],[Date]],"[$-409]yyyyMMdd"),"")</f>
        <v>yyyy1004</v>
      </c>
      <c r="C163" s="33" t="str">
        <f>IF(AND(TimeSpend[[#This Row],[Personnel number]]&lt;&gt;"",TimeSpend[[#This Row],[Date]]&lt;&gt;""),SUBSTITUTE(TimeSpend[[#This Row],[Hours]],",","."),"")</f>
        <v>0.5</v>
      </c>
      <c r="D163" t="str">
        <f>IF(AND(TimeSpend[[#This Row],[Personnel number]]&lt;&gt;"",TimeSpend[[#This Row],[Date]]&lt;&gt;""),TimeSpend[[#This Row],[Network]],"")</f>
        <v>BPC_INT</v>
      </c>
      <c r="E163" t="str">
        <f>IF(AND(TimeSpend[[#This Row],[Personnel number]]&lt;&gt;"",TimeSpend[[#This Row],[Date]]&lt;&gt;""),TimeSpend[[#This Row],[Network Description]],"")</f>
        <v>Other Internal activities - BPC Brno</v>
      </c>
      <c r="F163" t="str">
        <f>IF(AND(TimeSpend[[#This Row],[Personnel number]]&lt;&gt;"",TimeSpend[[#This Row],[Date]]&lt;&gt;""),TimeSpend[[#This Row],[Activity]],"")</f>
        <v>Admin</v>
      </c>
      <c r="G163" t="str">
        <f>IF(AND(TimeSpend[[#This Row],[Personnel number]]&lt;&gt;"",TimeSpend[[#This Row],[Date]]&lt;&gt;""),TimeSpend[[#This Row],[Activity description]],"")</f>
        <v>CLN Admin</v>
      </c>
      <c r="H163" s="36">
        <f>IF(AND(TimeSpend[[#This Row],[Personnel number]]&lt;&gt;"",TimeSpend[[#This Row],[Date]]&lt;&gt;""),TimeSpend[[#This Row],[Start Time]],"")</f>
        <v>0.47916666666666669</v>
      </c>
      <c r="I163" s="36">
        <f>IF(AND(TimeSpend[[#This Row],[Personnel number]]&lt;&gt;"",TimeSpend[[#This Row],[Date]]&lt;&gt;""),TimeSpend[[#This Row],[End Time]],"")</f>
        <v>0.5</v>
      </c>
      <c r="J163" t="str">
        <f>IF(AND(TimeSpend[[#This Row],[Personnel number]]&lt;&gt;"",TimeSpend[[#This Row],[Date]]&lt;&gt;""),TimeSpend[[#This Row],[Location]],"")</f>
        <v>Office</v>
      </c>
      <c r="K163">
        <f>IF(AND(TimeSpend[[#This Row],[Personnel number]]&lt;&gt;"",TimeSpend[[#This Row],[Date]]&lt;&gt;""),TimeSpend[[#This Row],[Task]],"")</f>
        <v>0</v>
      </c>
      <c r="L163" t="str">
        <f>IF(AND(TimeSpend[[#This Row],[Personnel number]]&lt;&gt;"",TimeSpend[[#This Row],[Date]]&lt;&gt;""),Utilization!$J$2,"")</f>
        <v>10/2024</v>
      </c>
      <c r="M163" t="str">
        <f>IF(AND(TimeSpend[[#This Row],[Personnel number]]&lt;&gt;"",TimeSpend[[#This Row],[Date]]&lt;&gt;""),TimeSpend[[#This Row],[Employee Name]],"")</f>
        <v>Vespalec Tomáš</v>
      </c>
      <c r="N163">
        <f t="shared" si="4"/>
        <v>162</v>
      </c>
      <c r="O163" t="str">
        <f t="shared" si="5"/>
        <v>10/2024-162</v>
      </c>
      <c r="P163" t="str">
        <f>IF(D163&lt;&gt;"",VLOOKUP(D163,Projects!B:C,2,0),"")</f>
        <v>INT</v>
      </c>
    </row>
    <row r="164" spans="1:16" x14ac:dyDescent="0.25">
      <c r="A164" t="str">
        <f>UPPER(IF(AND(TimeSpend[[#This Row],[Personnel number]]&lt;&gt;"",TimeSpend[[#This Row],[Date]]&lt;&gt;""),TimeSpend[[#This Row],[Personnel number]],""))</f>
        <v>CZ010227</v>
      </c>
      <c r="B164" s="85" t="str">
        <f>IF(AND(TimeSpend[[#This Row],[Personnel number]]&lt;&gt;"",TimeSpend[[#This Row],[Date]]&lt;&gt;""),TEXT(TimeSpend[[#This Row],[Date]],"[$-409]yyyyMMdd"),"")</f>
        <v>yyyy1004</v>
      </c>
      <c r="C164" s="33" t="str">
        <f>IF(AND(TimeSpend[[#This Row],[Personnel number]]&lt;&gt;"",TimeSpend[[#This Row],[Date]]&lt;&gt;""),SUBSTITUTE(TimeSpend[[#This Row],[Hours]],",","."),"")</f>
        <v>2</v>
      </c>
      <c r="D164" t="str">
        <f>IF(AND(TimeSpend[[#This Row],[Personnel number]]&lt;&gt;"",TimeSpend[[#This Row],[Date]]&lt;&gt;""),TimeSpend[[#This Row],[Network]],"")</f>
        <v>CLN_Support</v>
      </c>
      <c r="E164" t="str">
        <f>IF(AND(TimeSpend[[#This Row],[Personnel number]]&lt;&gt;"",TimeSpend[[#This Row],[Date]]&lt;&gt;""),TimeSpend[[#This Row],[Network Description]],"")</f>
        <v>CLN Support</v>
      </c>
      <c r="F164" t="str">
        <f>IF(AND(TimeSpend[[#This Row],[Personnel number]]&lt;&gt;"",TimeSpend[[#This Row],[Date]]&lt;&gt;""),TimeSpend[[#This Row],[Activity]],"")</f>
        <v>Consultancy</v>
      </c>
      <c r="G164" t="str">
        <f>IF(AND(TimeSpend[[#This Row],[Personnel number]]&lt;&gt;"",TimeSpend[[#This Row],[Date]]&lt;&gt;""),TimeSpend[[#This Row],[Activity description]],"")</f>
        <v>BDK, BSW, BFI and BNO Meetings and Consultancies</v>
      </c>
      <c r="H164" s="36">
        <f>IF(AND(TimeSpend[[#This Row],[Personnel number]]&lt;&gt;"",TimeSpend[[#This Row],[Date]]&lt;&gt;""),TimeSpend[[#This Row],[Start Time]],"")</f>
        <v>0.5</v>
      </c>
      <c r="I164" s="36">
        <f>IF(AND(TimeSpend[[#This Row],[Personnel number]]&lt;&gt;"",TimeSpend[[#This Row],[Date]]&lt;&gt;""),TimeSpend[[#This Row],[End Time]],"")</f>
        <v>0.58333333333333337</v>
      </c>
      <c r="J164" t="str">
        <f>IF(AND(TimeSpend[[#This Row],[Personnel number]]&lt;&gt;"",TimeSpend[[#This Row],[Date]]&lt;&gt;""),TimeSpend[[#This Row],[Location]],"")</f>
        <v>Office</v>
      </c>
      <c r="K164">
        <f>IF(AND(TimeSpend[[#This Row],[Personnel number]]&lt;&gt;"",TimeSpend[[#This Row],[Date]]&lt;&gt;""),TimeSpend[[#This Row],[Task]],"")</f>
        <v>0</v>
      </c>
      <c r="L164" t="str">
        <f>IF(AND(TimeSpend[[#This Row],[Personnel number]]&lt;&gt;"",TimeSpend[[#This Row],[Date]]&lt;&gt;""),Utilization!$J$2,"")</f>
        <v>10/2024</v>
      </c>
      <c r="M164" t="str">
        <f>IF(AND(TimeSpend[[#This Row],[Personnel number]]&lt;&gt;"",TimeSpend[[#This Row],[Date]]&lt;&gt;""),TimeSpend[[#This Row],[Employee Name]],"")</f>
        <v>Vespalec Tomáš</v>
      </c>
      <c r="N164">
        <f t="shared" si="4"/>
        <v>163</v>
      </c>
      <c r="O164" t="str">
        <f t="shared" si="5"/>
        <v>10/2024-163</v>
      </c>
      <c r="P164" t="str">
        <f>IF(D164&lt;&gt;"",VLOOKUP(D164,Projects!B:C,2,0),"")</f>
        <v>PROJECT</v>
      </c>
    </row>
    <row r="165" spans="1:16" x14ac:dyDescent="0.25">
      <c r="A165" t="str">
        <f>UPPER(IF(AND(TimeSpend[[#This Row],[Personnel number]]&lt;&gt;"",TimeSpend[[#This Row],[Date]]&lt;&gt;""),TimeSpend[[#This Row],[Personnel number]],""))</f>
        <v>CZ010183</v>
      </c>
      <c r="B165" s="85" t="str">
        <f>IF(AND(TimeSpend[[#This Row],[Personnel number]]&lt;&gt;"",TimeSpend[[#This Row],[Date]]&lt;&gt;""),TEXT(TimeSpend[[#This Row],[Date]],"[$-409]yyyyMMdd"),"")</f>
        <v>yyyy1003</v>
      </c>
      <c r="C165" s="33" t="str">
        <f>IF(AND(TimeSpend[[#This Row],[Personnel number]]&lt;&gt;"",TimeSpend[[#This Row],[Date]]&lt;&gt;""),SUBSTITUTE(TimeSpend[[#This Row],[Hours]],",","."),"")</f>
        <v>0.5</v>
      </c>
      <c r="D165" t="str">
        <f>IF(AND(TimeSpend[[#This Row],[Personnel number]]&lt;&gt;"",TimeSpend[[#This Row],[Date]]&lt;&gt;""),TimeSpend[[#This Row],[Network]],"")</f>
        <v>BPC_INT</v>
      </c>
      <c r="E165" t="str">
        <f>IF(AND(TimeSpend[[#This Row],[Personnel number]]&lt;&gt;"",TimeSpend[[#This Row],[Date]]&lt;&gt;""),TimeSpend[[#This Row],[Network Description]],"")</f>
        <v>Other Internal activities - BPC Brno</v>
      </c>
      <c r="F165" t="str">
        <f>IF(AND(TimeSpend[[#This Row],[Personnel number]]&lt;&gt;"",TimeSpend[[#This Row],[Date]]&lt;&gt;""),TimeSpend[[#This Row],[Activity]],"")</f>
        <v>Admin</v>
      </c>
      <c r="G165" t="str">
        <f>IF(AND(TimeSpend[[#This Row],[Personnel number]]&lt;&gt;"",TimeSpend[[#This Row],[Date]]&lt;&gt;""),TimeSpend[[#This Row],[Activity description]],"")</f>
        <v>Administration</v>
      </c>
      <c r="H165" s="36">
        <f>IF(AND(TimeSpend[[#This Row],[Personnel number]]&lt;&gt;"",TimeSpend[[#This Row],[Date]]&lt;&gt;""),TimeSpend[[#This Row],[Start Time]],"")</f>
        <v>0.47916666666666669</v>
      </c>
      <c r="I165" s="36">
        <f>IF(AND(TimeSpend[[#This Row],[Personnel number]]&lt;&gt;"",TimeSpend[[#This Row],[Date]]&lt;&gt;""),TimeSpend[[#This Row],[End Time]],"")</f>
        <v>0.5</v>
      </c>
      <c r="J165" t="str">
        <f>IF(AND(TimeSpend[[#This Row],[Personnel number]]&lt;&gt;"",TimeSpend[[#This Row],[Date]]&lt;&gt;""),TimeSpend[[#This Row],[Location]],"")</f>
        <v>Office</v>
      </c>
      <c r="K165">
        <f>IF(AND(TimeSpend[[#This Row],[Personnel number]]&lt;&gt;"",TimeSpend[[#This Row],[Date]]&lt;&gt;""),TimeSpend[[#This Row],[Task]],"")</f>
        <v>0</v>
      </c>
      <c r="L165" t="str">
        <f>IF(AND(TimeSpend[[#This Row],[Personnel number]]&lt;&gt;"",TimeSpend[[#This Row],[Date]]&lt;&gt;""),Utilization!$J$2,"")</f>
        <v>10/2024</v>
      </c>
      <c r="M165" t="str">
        <f>IF(AND(TimeSpend[[#This Row],[Personnel number]]&lt;&gt;"",TimeSpend[[#This Row],[Date]]&lt;&gt;""),TimeSpend[[#This Row],[Employee Name]],"")</f>
        <v>Švenda Jan</v>
      </c>
      <c r="N165">
        <f t="shared" si="4"/>
        <v>164</v>
      </c>
      <c r="O165" t="str">
        <f t="shared" si="5"/>
        <v>10/2024-164</v>
      </c>
      <c r="P165" t="str">
        <f>IF(D165&lt;&gt;"",VLOOKUP(D165,Projects!B:C,2,0),"")</f>
        <v>INT</v>
      </c>
    </row>
    <row r="166" spans="1:16" x14ac:dyDescent="0.25">
      <c r="A166" t="str">
        <f>UPPER(IF(AND(TimeSpend[[#This Row],[Personnel number]]&lt;&gt;"",TimeSpend[[#This Row],[Date]]&lt;&gt;""),TimeSpend[[#This Row],[Personnel number]],""))</f>
        <v>CZ010183</v>
      </c>
      <c r="B166" s="85" t="str">
        <f>IF(AND(TimeSpend[[#This Row],[Personnel number]]&lt;&gt;"",TimeSpend[[#This Row],[Date]]&lt;&gt;""),TEXT(TimeSpend[[#This Row],[Date]],"[$-409]yyyyMMdd"),"")</f>
        <v>yyyy1003</v>
      </c>
      <c r="C166" s="33" t="str">
        <f>IF(AND(TimeSpend[[#This Row],[Personnel number]]&lt;&gt;"",TimeSpend[[#This Row],[Date]]&lt;&gt;""),SUBSTITUTE(TimeSpend[[#This Row],[Hours]],",","."),"")</f>
        <v>2</v>
      </c>
      <c r="D166">
        <f>IF(AND(TimeSpend[[#This Row],[Personnel number]]&lt;&gt;"",TimeSpend[[#This Row],[Date]]&lt;&gt;""),TimeSpend[[#This Row],[Network]],"")</f>
        <v>60000389</v>
      </c>
      <c r="E166" t="str">
        <f>IF(AND(TimeSpend[[#This Row],[Personnel number]]&lt;&gt;"",TimeSpend[[#This Row],[Date]]&lt;&gt;""),TimeSpend[[#This Row],[Network Description]],"")</f>
        <v>BRO NUS Cloud Pilot</v>
      </c>
      <c r="F166" t="str">
        <f>IF(AND(TimeSpend[[#This Row],[Personnel number]]&lt;&gt;"",TimeSpend[[#This Row],[Date]]&lt;&gt;""),TimeSpend[[#This Row],[Activity]],"")</f>
        <v>Consultancy</v>
      </c>
      <c r="G166" t="str">
        <f>IF(AND(TimeSpend[[#This Row],[Personnel number]]&lt;&gt;"",TimeSpend[[#This Row],[Date]]&lt;&gt;""),TimeSpend[[#This Row],[Activity description]],"")</f>
        <v>BRO Reminder Print Layout</v>
      </c>
      <c r="H166" s="36">
        <f>IF(AND(TimeSpend[[#This Row],[Personnel number]]&lt;&gt;"",TimeSpend[[#This Row],[Date]]&lt;&gt;""),TimeSpend[[#This Row],[Start Time]],"")</f>
        <v>0.5</v>
      </c>
      <c r="I166" s="36">
        <f>IF(AND(TimeSpend[[#This Row],[Personnel number]]&lt;&gt;"",TimeSpend[[#This Row],[Date]]&lt;&gt;""),TimeSpend[[#This Row],[End Time]],"")</f>
        <v>0.58333333333333337</v>
      </c>
      <c r="J166" t="str">
        <f>IF(AND(TimeSpend[[#This Row],[Personnel number]]&lt;&gt;"",TimeSpend[[#This Row],[Date]]&lt;&gt;""),TimeSpend[[#This Row],[Location]],"")</f>
        <v>Office</v>
      </c>
      <c r="K166">
        <f>IF(AND(TimeSpend[[#This Row],[Personnel number]]&lt;&gt;"",TimeSpend[[#This Row],[Date]]&lt;&gt;""),TimeSpend[[#This Row],[Task]],"")</f>
        <v>0</v>
      </c>
      <c r="L166" t="str">
        <f>IF(AND(TimeSpend[[#This Row],[Personnel number]]&lt;&gt;"",TimeSpend[[#This Row],[Date]]&lt;&gt;""),Utilization!$J$2,"")</f>
        <v>10/2024</v>
      </c>
      <c r="M166" t="str">
        <f>IF(AND(TimeSpend[[#This Row],[Personnel number]]&lt;&gt;"",TimeSpend[[#This Row],[Date]]&lt;&gt;""),TimeSpend[[#This Row],[Employee Name]],"")</f>
        <v>Švenda Jan</v>
      </c>
      <c r="N166">
        <f t="shared" si="4"/>
        <v>165</v>
      </c>
      <c r="O166" t="str">
        <f t="shared" si="5"/>
        <v>10/2024-165</v>
      </c>
      <c r="P166" t="str">
        <f>IF(D166&lt;&gt;"",VLOOKUP(D166,Projects!B:C,2,0),"")</f>
        <v>PROJECT</v>
      </c>
    </row>
    <row r="167" spans="1:16" x14ac:dyDescent="0.25">
      <c r="A167" t="str">
        <f>UPPER(IF(AND(TimeSpend[[#This Row],[Personnel number]]&lt;&gt;"",TimeSpend[[#This Row],[Date]]&lt;&gt;""),TimeSpend[[#This Row],[Personnel number]],""))</f>
        <v>CZ010183</v>
      </c>
      <c r="B167" s="85" t="str">
        <f>IF(AND(TimeSpend[[#This Row],[Personnel number]]&lt;&gt;"",TimeSpend[[#This Row],[Date]]&lt;&gt;""),TEXT(TimeSpend[[#This Row],[Date]],"[$-409]yyyyMMdd"),"")</f>
        <v>yyyy1003</v>
      </c>
      <c r="C167" s="33" t="str">
        <f>IF(AND(TimeSpend[[#This Row],[Personnel number]]&lt;&gt;"",TimeSpend[[#This Row],[Date]]&lt;&gt;""),SUBSTITUTE(TimeSpend[[#This Row],[Hours]],",","."),"")</f>
        <v>0.5</v>
      </c>
      <c r="D167" t="str">
        <f>IF(AND(TimeSpend[[#This Row],[Personnel number]]&lt;&gt;"",TimeSpend[[#This Row],[Date]]&lt;&gt;""),TimeSpend[[#This Row],[Network]],"")</f>
        <v>BPC_INT</v>
      </c>
      <c r="E167" t="str">
        <f>IF(AND(TimeSpend[[#This Row],[Personnel number]]&lt;&gt;"",TimeSpend[[#This Row],[Date]]&lt;&gt;""),TimeSpend[[#This Row],[Network Description]],"")</f>
        <v>Other Internal activities - BPC Brno</v>
      </c>
      <c r="F167" t="str">
        <f>IF(AND(TimeSpend[[#This Row],[Personnel number]]&lt;&gt;"",TimeSpend[[#This Row],[Date]]&lt;&gt;""),TimeSpend[[#This Row],[Activity]],"")</f>
        <v>Admin</v>
      </c>
      <c r="G167" t="str">
        <f>IF(AND(TimeSpend[[#This Row],[Personnel number]]&lt;&gt;"",TimeSpend[[#This Row],[Date]]&lt;&gt;""),TimeSpend[[#This Row],[Activity description]],"")</f>
        <v>Administration</v>
      </c>
      <c r="H167" s="36">
        <f>IF(AND(TimeSpend[[#This Row],[Personnel number]]&lt;&gt;"",TimeSpend[[#This Row],[Date]]&lt;&gt;""),TimeSpend[[#This Row],[Start Time]],"")</f>
        <v>0.58333333333333337</v>
      </c>
      <c r="I167" s="36">
        <f>IF(AND(TimeSpend[[#This Row],[Personnel number]]&lt;&gt;"",TimeSpend[[#This Row],[Date]]&lt;&gt;""),TimeSpend[[#This Row],[End Time]],"")</f>
        <v>0.60416666666666663</v>
      </c>
      <c r="J167" t="str">
        <f>IF(AND(TimeSpend[[#This Row],[Personnel number]]&lt;&gt;"",TimeSpend[[#This Row],[Date]]&lt;&gt;""),TimeSpend[[#This Row],[Location]],"")</f>
        <v>Office</v>
      </c>
      <c r="K167">
        <f>IF(AND(TimeSpend[[#This Row],[Personnel number]]&lt;&gt;"",TimeSpend[[#This Row],[Date]]&lt;&gt;""),TimeSpend[[#This Row],[Task]],"")</f>
        <v>0</v>
      </c>
      <c r="L167" t="str">
        <f>IF(AND(TimeSpend[[#This Row],[Personnel number]]&lt;&gt;"",TimeSpend[[#This Row],[Date]]&lt;&gt;""),Utilization!$J$2,"")</f>
        <v>10/2024</v>
      </c>
      <c r="M167" t="str">
        <f>IF(AND(TimeSpend[[#This Row],[Personnel number]]&lt;&gt;"",TimeSpend[[#This Row],[Date]]&lt;&gt;""),TimeSpend[[#This Row],[Employee Name]],"")</f>
        <v>Švenda Jan</v>
      </c>
      <c r="N167">
        <f t="shared" si="4"/>
        <v>166</v>
      </c>
      <c r="O167" t="str">
        <f t="shared" si="5"/>
        <v>10/2024-166</v>
      </c>
      <c r="P167" t="str">
        <f>IF(D167&lt;&gt;"",VLOOKUP(D167,Projects!B:C,2,0),"")</f>
        <v>INT</v>
      </c>
    </row>
    <row r="168" spans="1:16" x14ac:dyDescent="0.25">
      <c r="A168" t="str">
        <f>UPPER(IF(AND(TimeSpend[[#This Row],[Personnel number]]&lt;&gt;"",TimeSpend[[#This Row],[Date]]&lt;&gt;""),TimeSpend[[#This Row],[Personnel number]],""))</f>
        <v>CZ010183</v>
      </c>
      <c r="B168" s="85" t="str">
        <f>IF(AND(TimeSpend[[#This Row],[Personnel number]]&lt;&gt;"",TimeSpend[[#This Row],[Date]]&lt;&gt;""),TEXT(TimeSpend[[#This Row],[Date]],"[$-409]yyyyMMdd"),"")</f>
        <v>yyyy1003</v>
      </c>
      <c r="C168" s="33" t="str">
        <f>IF(AND(TimeSpend[[#This Row],[Personnel number]]&lt;&gt;"",TimeSpend[[#This Row],[Date]]&lt;&gt;""),SUBSTITUTE(TimeSpend[[#This Row],[Hours]],",","."),"")</f>
        <v>1</v>
      </c>
      <c r="D168">
        <f>IF(AND(TimeSpend[[#This Row],[Personnel number]]&lt;&gt;"",TimeSpend[[#This Row],[Date]]&lt;&gt;""),TimeSpend[[#This Row],[Network]],"")</f>
        <v>60000389</v>
      </c>
      <c r="E168" t="str">
        <f>IF(AND(TimeSpend[[#This Row],[Personnel number]]&lt;&gt;"",TimeSpend[[#This Row],[Date]]&lt;&gt;""),TimeSpend[[#This Row],[Network Description]],"")</f>
        <v>BRO NUS Cloud Pilot</v>
      </c>
      <c r="F168" t="str">
        <f>IF(AND(TimeSpend[[#This Row],[Personnel number]]&lt;&gt;"",TimeSpend[[#This Row],[Date]]&lt;&gt;""),TimeSpend[[#This Row],[Activity]],"")</f>
        <v>Consultancy</v>
      </c>
      <c r="G168" t="str">
        <f>IF(AND(TimeSpend[[#This Row],[Personnel number]]&lt;&gt;"",TimeSpend[[#This Row],[Date]]&lt;&gt;""),TimeSpend[[#This Row],[Activity description]],"")</f>
        <v>E-Invoicing temmplates adjustment</v>
      </c>
      <c r="H168" s="36">
        <f>IF(AND(TimeSpend[[#This Row],[Personnel number]]&lt;&gt;"",TimeSpend[[#This Row],[Date]]&lt;&gt;""),TimeSpend[[#This Row],[Start Time]],"")</f>
        <v>0.60416666666666663</v>
      </c>
      <c r="I168" s="36">
        <f>IF(AND(TimeSpend[[#This Row],[Personnel number]]&lt;&gt;"",TimeSpend[[#This Row],[Date]]&lt;&gt;""),TimeSpend[[#This Row],[End Time]],"")</f>
        <v>0.64583333333333337</v>
      </c>
      <c r="J168" t="str">
        <f>IF(AND(TimeSpend[[#This Row],[Personnel number]]&lt;&gt;"",TimeSpend[[#This Row],[Date]]&lt;&gt;""),TimeSpend[[#This Row],[Location]],"")</f>
        <v>Office</v>
      </c>
      <c r="K168">
        <f>IF(AND(TimeSpend[[#This Row],[Personnel number]]&lt;&gt;"",TimeSpend[[#This Row],[Date]]&lt;&gt;""),TimeSpend[[#This Row],[Task]],"")</f>
        <v>0</v>
      </c>
      <c r="L168" t="str">
        <f>IF(AND(TimeSpend[[#This Row],[Personnel number]]&lt;&gt;"",TimeSpend[[#This Row],[Date]]&lt;&gt;""),Utilization!$J$2,"")</f>
        <v>10/2024</v>
      </c>
      <c r="M168" t="str">
        <f>IF(AND(TimeSpend[[#This Row],[Personnel number]]&lt;&gt;"",TimeSpend[[#This Row],[Date]]&lt;&gt;""),TimeSpend[[#This Row],[Employee Name]],"")</f>
        <v>Švenda Jan</v>
      </c>
      <c r="N168">
        <f t="shared" si="4"/>
        <v>167</v>
      </c>
      <c r="O168" t="str">
        <f t="shared" si="5"/>
        <v>10/2024-167</v>
      </c>
      <c r="P168" t="str">
        <f>IF(D168&lt;&gt;"",VLOOKUP(D168,Projects!B:C,2,0),"")</f>
        <v>PROJECT</v>
      </c>
    </row>
    <row r="169" spans="1:16" x14ac:dyDescent="0.25">
      <c r="A169" t="str">
        <f>UPPER(IF(AND(TimeSpend[[#This Row],[Personnel number]]&lt;&gt;"",TimeSpend[[#This Row],[Date]]&lt;&gt;""),TimeSpend[[#This Row],[Personnel number]],""))</f>
        <v>CZ010183</v>
      </c>
      <c r="B169" s="85" t="str">
        <f>IF(AND(TimeSpend[[#This Row],[Personnel number]]&lt;&gt;"",TimeSpend[[#This Row],[Date]]&lt;&gt;""),TEXT(TimeSpend[[#This Row],[Date]],"[$-409]yyyyMMdd"),"")</f>
        <v>yyyy1004</v>
      </c>
      <c r="C169" s="33" t="str">
        <f>IF(AND(TimeSpend[[#This Row],[Personnel number]]&lt;&gt;"",TimeSpend[[#This Row],[Date]]&lt;&gt;""),SUBSTITUTE(TimeSpend[[#This Row],[Hours]],",","."),"")</f>
        <v>1</v>
      </c>
      <c r="D169" t="str">
        <f>IF(AND(TimeSpend[[#This Row],[Personnel number]]&lt;&gt;"",TimeSpend[[#This Row],[Date]]&lt;&gt;""),TimeSpend[[#This Row],[Network]],"")</f>
        <v>BPC_INT</v>
      </c>
      <c r="E169" t="str">
        <f>IF(AND(TimeSpend[[#This Row],[Personnel number]]&lt;&gt;"",TimeSpend[[#This Row],[Date]]&lt;&gt;""),TimeSpend[[#This Row],[Network Description]],"")</f>
        <v>Other Internal activities - BPC Brno</v>
      </c>
      <c r="F169" t="str">
        <f>IF(AND(TimeSpend[[#This Row],[Personnel number]]&lt;&gt;"",TimeSpend[[#This Row],[Date]]&lt;&gt;""),TimeSpend[[#This Row],[Activity]],"")</f>
        <v>Admin</v>
      </c>
      <c r="G169" t="str">
        <f>IF(AND(TimeSpend[[#This Row],[Personnel number]]&lt;&gt;"",TimeSpend[[#This Row],[Date]]&lt;&gt;""),TimeSpend[[#This Row],[Activity description]],"")</f>
        <v>Administration</v>
      </c>
      <c r="H169" s="36">
        <f>IF(AND(TimeSpend[[#This Row],[Personnel number]]&lt;&gt;"",TimeSpend[[#This Row],[Date]]&lt;&gt;""),TimeSpend[[#This Row],[Start Time]],"")</f>
        <v>0.29166666666666669</v>
      </c>
      <c r="I169" s="36">
        <f>IF(AND(TimeSpend[[#This Row],[Personnel number]]&lt;&gt;"",TimeSpend[[#This Row],[Date]]&lt;&gt;""),TimeSpend[[#This Row],[End Time]],"")</f>
        <v>0.33333333333333331</v>
      </c>
      <c r="J169" t="str">
        <f>IF(AND(TimeSpend[[#This Row],[Personnel number]]&lt;&gt;"",TimeSpend[[#This Row],[Date]]&lt;&gt;""),TimeSpend[[#This Row],[Location]],"")</f>
        <v>Office</v>
      </c>
      <c r="K169">
        <f>IF(AND(TimeSpend[[#This Row],[Personnel number]]&lt;&gt;"",TimeSpend[[#This Row],[Date]]&lt;&gt;""),TimeSpend[[#This Row],[Task]],"")</f>
        <v>0</v>
      </c>
      <c r="L169" t="str">
        <f>IF(AND(TimeSpend[[#This Row],[Personnel number]]&lt;&gt;"",TimeSpend[[#This Row],[Date]]&lt;&gt;""),Utilization!$J$2,"")</f>
        <v>10/2024</v>
      </c>
      <c r="M169" t="str">
        <f>IF(AND(TimeSpend[[#This Row],[Personnel number]]&lt;&gt;"",TimeSpend[[#This Row],[Date]]&lt;&gt;""),TimeSpend[[#This Row],[Employee Name]],"")</f>
        <v>Švenda Jan</v>
      </c>
      <c r="N169">
        <f t="shared" si="4"/>
        <v>168</v>
      </c>
      <c r="O169" t="str">
        <f t="shared" si="5"/>
        <v>10/2024-168</v>
      </c>
      <c r="P169" t="str">
        <f>IF(D169&lt;&gt;"",VLOOKUP(D169,Projects!B:C,2,0),"")</f>
        <v>INT</v>
      </c>
    </row>
    <row r="170" spans="1:16" x14ac:dyDescent="0.25">
      <c r="A170" t="str">
        <f>UPPER(IF(AND(TimeSpend[[#This Row],[Personnel number]]&lt;&gt;"",TimeSpend[[#This Row],[Date]]&lt;&gt;""),TimeSpend[[#This Row],[Personnel number]],""))</f>
        <v>CZ010183</v>
      </c>
      <c r="B170" s="85" t="str">
        <f>IF(AND(TimeSpend[[#This Row],[Personnel number]]&lt;&gt;"",TimeSpend[[#This Row],[Date]]&lt;&gt;""),TEXT(TimeSpend[[#This Row],[Date]],"[$-409]yyyyMMdd"),"")</f>
        <v>yyyy1004</v>
      </c>
      <c r="C170" s="33" t="str">
        <f>IF(AND(TimeSpend[[#This Row],[Personnel number]]&lt;&gt;"",TimeSpend[[#This Row],[Date]]&lt;&gt;""),SUBSTITUTE(TimeSpend[[#This Row],[Hours]],",","."),"")</f>
        <v>1</v>
      </c>
      <c r="D170">
        <f>IF(AND(TimeSpend[[#This Row],[Personnel number]]&lt;&gt;"",TimeSpend[[#This Row],[Date]]&lt;&gt;""),TimeSpend[[#This Row],[Network]],"")</f>
        <v>60000389</v>
      </c>
      <c r="E170" t="str">
        <f>IF(AND(TimeSpend[[#This Row],[Personnel number]]&lt;&gt;"",TimeSpend[[#This Row],[Date]]&lt;&gt;""),TimeSpend[[#This Row],[Network Description]],"")</f>
        <v>BRO NUS Cloud Pilot</v>
      </c>
      <c r="F170" t="str">
        <f>IF(AND(TimeSpend[[#This Row],[Personnel number]]&lt;&gt;"",TimeSpend[[#This Row],[Date]]&lt;&gt;""),TimeSpend[[#This Row],[Activity]],"")</f>
        <v>Testing</v>
      </c>
      <c r="G170" t="str">
        <f>IF(AND(TimeSpend[[#This Row],[Personnel number]]&lt;&gt;"",TimeSpend[[#This Row],[Date]]&lt;&gt;""),TimeSpend[[#This Row],[Activity description]],"")</f>
        <v>Send e-mails for service invoice to specified employee</v>
      </c>
      <c r="H170" s="36">
        <f>IF(AND(TimeSpend[[#This Row],[Personnel number]]&lt;&gt;"",TimeSpend[[#This Row],[Date]]&lt;&gt;""),TimeSpend[[#This Row],[Start Time]],"")</f>
        <v>0.33333333333333331</v>
      </c>
      <c r="I170" s="36">
        <f>IF(AND(TimeSpend[[#This Row],[Personnel number]]&lt;&gt;"",TimeSpend[[#This Row],[Date]]&lt;&gt;""),TimeSpend[[#This Row],[End Time]],"")</f>
        <v>0.375</v>
      </c>
      <c r="J170" t="str">
        <f>IF(AND(TimeSpend[[#This Row],[Personnel number]]&lt;&gt;"",TimeSpend[[#This Row],[Date]]&lt;&gt;""),TimeSpend[[#This Row],[Location]],"")</f>
        <v>Office</v>
      </c>
      <c r="K170">
        <f>IF(AND(TimeSpend[[#This Row],[Personnel number]]&lt;&gt;"",TimeSpend[[#This Row],[Date]]&lt;&gt;""),TimeSpend[[#This Row],[Task]],"")</f>
        <v>0</v>
      </c>
      <c r="L170" t="str">
        <f>IF(AND(TimeSpend[[#This Row],[Personnel number]]&lt;&gt;"",TimeSpend[[#This Row],[Date]]&lt;&gt;""),Utilization!$J$2,"")</f>
        <v>10/2024</v>
      </c>
      <c r="M170" t="str">
        <f>IF(AND(TimeSpend[[#This Row],[Personnel number]]&lt;&gt;"",TimeSpend[[#This Row],[Date]]&lt;&gt;""),TimeSpend[[#This Row],[Employee Name]],"")</f>
        <v>Švenda Jan</v>
      </c>
      <c r="N170">
        <f t="shared" si="4"/>
        <v>169</v>
      </c>
      <c r="O170" t="str">
        <f t="shared" si="5"/>
        <v>10/2024-169</v>
      </c>
      <c r="P170" t="str">
        <f>IF(D170&lt;&gt;"",VLOOKUP(D170,Projects!B:C,2,0),"")</f>
        <v>PROJECT</v>
      </c>
    </row>
    <row r="171" spans="1:16" x14ac:dyDescent="0.25">
      <c r="A171" t="str">
        <f>UPPER(IF(AND(TimeSpend[[#This Row],[Personnel number]]&lt;&gt;"",TimeSpend[[#This Row],[Date]]&lt;&gt;""),TimeSpend[[#This Row],[Personnel number]],""))</f>
        <v>CZ010183</v>
      </c>
      <c r="B171" s="85" t="str">
        <f>IF(AND(TimeSpend[[#This Row],[Personnel number]]&lt;&gt;"",TimeSpend[[#This Row],[Date]]&lt;&gt;""),TEXT(TimeSpend[[#This Row],[Date]],"[$-409]yyyyMMdd"),"")</f>
        <v>yyyy1004</v>
      </c>
      <c r="C171" s="33" t="str">
        <f>IF(AND(TimeSpend[[#This Row],[Personnel number]]&lt;&gt;"",TimeSpend[[#This Row],[Date]]&lt;&gt;""),SUBSTITUTE(TimeSpend[[#This Row],[Hours]],",","."),"")</f>
        <v>1</v>
      </c>
      <c r="D171" t="str">
        <f>IF(AND(TimeSpend[[#This Row],[Personnel number]]&lt;&gt;"",TimeSpend[[#This Row],[Date]]&lt;&gt;""),TimeSpend[[#This Row],[Network]],"")</f>
        <v>BPC_INT</v>
      </c>
      <c r="E171" t="str">
        <f>IF(AND(TimeSpend[[#This Row],[Personnel number]]&lt;&gt;"",TimeSpend[[#This Row],[Date]]&lt;&gt;""),TimeSpend[[#This Row],[Network Description]],"")</f>
        <v>Other Internal activities - BPC Brno</v>
      </c>
      <c r="F171" t="str">
        <f>IF(AND(TimeSpend[[#This Row],[Personnel number]]&lt;&gt;"",TimeSpend[[#This Row],[Date]]&lt;&gt;""),TimeSpend[[#This Row],[Activity]],"")</f>
        <v>Admin</v>
      </c>
      <c r="G171" t="str">
        <f>IF(AND(TimeSpend[[#This Row],[Personnel number]]&lt;&gt;"",TimeSpend[[#This Row],[Date]]&lt;&gt;""),TimeSpend[[#This Row],[Activity description]],"")</f>
        <v>TDO Team meeting</v>
      </c>
      <c r="H171" s="36">
        <f>IF(AND(TimeSpend[[#This Row],[Personnel number]]&lt;&gt;"",TimeSpend[[#This Row],[Date]]&lt;&gt;""),TimeSpend[[#This Row],[Start Time]],"")</f>
        <v>0.375</v>
      </c>
      <c r="I171" s="36">
        <f>IF(AND(TimeSpend[[#This Row],[Personnel number]]&lt;&gt;"",TimeSpend[[#This Row],[Date]]&lt;&gt;""),TimeSpend[[#This Row],[End Time]],"")</f>
        <v>0.41666666666666669</v>
      </c>
      <c r="J171" t="str">
        <f>IF(AND(TimeSpend[[#This Row],[Personnel number]]&lt;&gt;"",TimeSpend[[#This Row],[Date]]&lt;&gt;""),TimeSpend[[#This Row],[Location]],"")</f>
        <v>Office</v>
      </c>
      <c r="K171">
        <f>IF(AND(TimeSpend[[#This Row],[Personnel number]]&lt;&gt;"",TimeSpend[[#This Row],[Date]]&lt;&gt;""),TimeSpend[[#This Row],[Task]],"")</f>
        <v>0</v>
      </c>
      <c r="L171" t="str">
        <f>IF(AND(TimeSpend[[#This Row],[Personnel number]]&lt;&gt;"",TimeSpend[[#This Row],[Date]]&lt;&gt;""),Utilization!$J$2,"")</f>
        <v>10/2024</v>
      </c>
      <c r="M171" t="str">
        <f>IF(AND(TimeSpend[[#This Row],[Personnel number]]&lt;&gt;"",TimeSpend[[#This Row],[Date]]&lt;&gt;""),TimeSpend[[#This Row],[Employee Name]],"")</f>
        <v>Švenda Jan</v>
      </c>
      <c r="N171">
        <f t="shared" si="4"/>
        <v>170</v>
      </c>
      <c r="O171" t="str">
        <f t="shared" si="5"/>
        <v>10/2024-170</v>
      </c>
      <c r="P171" t="str">
        <f>IF(D171&lt;&gt;"",VLOOKUP(D171,Projects!B:C,2,0),"")</f>
        <v>INT</v>
      </c>
    </row>
    <row r="172" spans="1:16" x14ac:dyDescent="0.25">
      <c r="A172" t="str">
        <f>UPPER(IF(AND(TimeSpend[[#This Row],[Personnel number]]&lt;&gt;"",TimeSpend[[#This Row],[Date]]&lt;&gt;""),TimeSpend[[#This Row],[Personnel number]],""))</f>
        <v>CZ010183</v>
      </c>
      <c r="B172" s="85" t="str">
        <f>IF(AND(TimeSpend[[#This Row],[Personnel number]]&lt;&gt;"",TimeSpend[[#This Row],[Date]]&lt;&gt;""),TEXT(TimeSpend[[#This Row],[Date]],"[$-409]yyyyMMdd"),"")</f>
        <v>yyyy1004</v>
      </c>
      <c r="C172" s="33" t="str">
        <f>IF(AND(TimeSpend[[#This Row],[Personnel number]]&lt;&gt;"",TimeSpend[[#This Row],[Date]]&lt;&gt;""),SUBSTITUTE(TimeSpend[[#This Row],[Hours]],",","."),"")</f>
        <v>0.5</v>
      </c>
      <c r="D172" t="str">
        <f>IF(AND(TimeSpend[[#This Row],[Personnel number]]&lt;&gt;"",TimeSpend[[#This Row],[Date]]&lt;&gt;""),TimeSpend[[#This Row],[Network]],"")</f>
        <v>BPC_INT</v>
      </c>
      <c r="E172" t="str">
        <f>IF(AND(TimeSpend[[#This Row],[Personnel number]]&lt;&gt;"",TimeSpend[[#This Row],[Date]]&lt;&gt;""),TimeSpend[[#This Row],[Network Description]],"")</f>
        <v>Other Internal activities - BPC Brno</v>
      </c>
      <c r="F172" t="str">
        <f>IF(AND(TimeSpend[[#This Row],[Personnel number]]&lt;&gt;"",TimeSpend[[#This Row],[Date]]&lt;&gt;""),TimeSpend[[#This Row],[Activity]],"")</f>
        <v>Admin</v>
      </c>
      <c r="G172" t="str">
        <f>IF(AND(TimeSpend[[#This Row],[Personnel number]]&lt;&gt;"",TimeSpend[[#This Row],[Date]]&lt;&gt;""),TimeSpend[[#This Row],[Activity description]],"")</f>
        <v>Administration</v>
      </c>
      <c r="H172" s="36">
        <f>IF(AND(TimeSpend[[#This Row],[Personnel number]]&lt;&gt;"",TimeSpend[[#This Row],[Date]]&lt;&gt;""),TimeSpend[[#This Row],[Start Time]],"")</f>
        <v>0.47916666666666669</v>
      </c>
      <c r="I172" s="36">
        <f>IF(AND(TimeSpend[[#This Row],[Personnel number]]&lt;&gt;"",TimeSpend[[#This Row],[Date]]&lt;&gt;""),TimeSpend[[#This Row],[End Time]],"")</f>
        <v>0.5</v>
      </c>
      <c r="J172" t="str">
        <f>IF(AND(TimeSpend[[#This Row],[Personnel number]]&lt;&gt;"",TimeSpend[[#This Row],[Date]]&lt;&gt;""),TimeSpend[[#This Row],[Location]],"")</f>
        <v>Office</v>
      </c>
      <c r="K172">
        <f>IF(AND(TimeSpend[[#This Row],[Personnel number]]&lt;&gt;"",TimeSpend[[#This Row],[Date]]&lt;&gt;""),TimeSpend[[#This Row],[Task]],"")</f>
        <v>0</v>
      </c>
      <c r="L172" t="str">
        <f>IF(AND(TimeSpend[[#This Row],[Personnel number]]&lt;&gt;"",TimeSpend[[#This Row],[Date]]&lt;&gt;""),Utilization!$J$2,"")</f>
        <v>10/2024</v>
      </c>
      <c r="M172" t="str">
        <f>IF(AND(TimeSpend[[#This Row],[Personnel number]]&lt;&gt;"",TimeSpend[[#This Row],[Date]]&lt;&gt;""),TimeSpend[[#This Row],[Employee Name]],"")</f>
        <v>Švenda Jan</v>
      </c>
      <c r="N172">
        <f t="shared" si="4"/>
        <v>171</v>
      </c>
      <c r="O172" t="str">
        <f t="shared" si="5"/>
        <v>10/2024-171</v>
      </c>
      <c r="P172" t="str">
        <f>IF(D172&lt;&gt;"",VLOOKUP(D172,Projects!B:C,2,0),"")</f>
        <v>INT</v>
      </c>
    </row>
    <row r="173" spans="1:16" x14ac:dyDescent="0.25">
      <c r="A173" t="str">
        <f>UPPER(IF(AND(TimeSpend[[#This Row],[Personnel number]]&lt;&gt;"",TimeSpend[[#This Row],[Date]]&lt;&gt;""),TimeSpend[[#This Row],[Personnel number]],""))</f>
        <v>CZ010183</v>
      </c>
      <c r="B173" s="85" t="str">
        <f>IF(AND(TimeSpend[[#This Row],[Personnel number]]&lt;&gt;"",TimeSpend[[#This Row],[Date]]&lt;&gt;""),TEXT(TimeSpend[[#This Row],[Date]],"[$-409]yyyyMMdd"),"")</f>
        <v>yyyy1004</v>
      </c>
      <c r="C173" s="33" t="str">
        <f>IF(AND(TimeSpend[[#This Row],[Personnel number]]&lt;&gt;"",TimeSpend[[#This Row],[Date]]&lt;&gt;""),SUBSTITUTE(TimeSpend[[#This Row],[Hours]],",","."),"")</f>
        <v>1</v>
      </c>
      <c r="D173">
        <f>IF(AND(TimeSpend[[#This Row],[Personnel number]]&lt;&gt;"",TimeSpend[[#This Row],[Date]]&lt;&gt;""),TimeSpend[[#This Row],[Network]],"")</f>
        <v>60000389</v>
      </c>
      <c r="E173" t="str">
        <f>IF(AND(TimeSpend[[#This Row],[Personnel number]]&lt;&gt;"",TimeSpend[[#This Row],[Date]]&lt;&gt;""),TimeSpend[[#This Row],[Network Description]],"")</f>
        <v>BRO NUS Cloud Pilot</v>
      </c>
      <c r="F173" t="str">
        <f>IF(AND(TimeSpend[[#This Row],[Personnel number]]&lt;&gt;"",TimeSpend[[#This Row],[Date]]&lt;&gt;""),TimeSpend[[#This Row],[Activity]],"")</f>
        <v>Consultancy</v>
      </c>
      <c r="G173" t="str">
        <f>IF(AND(TimeSpend[[#This Row],[Personnel number]]&lt;&gt;"",TimeSpend[[#This Row],[Date]]&lt;&gt;""),TimeSpend[[#This Row],[Activity description]],"")</f>
        <v>A new settings for BLOB Storage System</v>
      </c>
      <c r="H173" s="36">
        <f>IF(AND(TimeSpend[[#This Row],[Personnel number]]&lt;&gt;"",TimeSpend[[#This Row],[Date]]&lt;&gt;""),TimeSpend[[#This Row],[Start Time]],"")</f>
        <v>0.41666666666666669</v>
      </c>
      <c r="I173" s="36">
        <f>IF(AND(TimeSpend[[#This Row],[Personnel number]]&lt;&gt;"",TimeSpend[[#This Row],[Date]]&lt;&gt;""),TimeSpend[[#This Row],[End Time]],"")</f>
        <v>0.45833333333333331</v>
      </c>
      <c r="J173" t="str">
        <f>IF(AND(TimeSpend[[#This Row],[Personnel number]]&lt;&gt;"",TimeSpend[[#This Row],[Date]]&lt;&gt;""),TimeSpend[[#This Row],[Location]],"")</f>
        <v>Office</v>
      </c>
      <c r="K173">
        <f>IF(AND(TimeSpend[[#This Row],[Personnel number]]&lt;&gt;"",TimeSpend[[#This Row],[Date]]&lt;&gt;""),TimeSpend[[#This Row],[Task]],"")</f>
        <v>0</v>
      </c>
      <c r="L173" t="str">
        <f>IF(AND(TimeSpend[[#This Row],[Personnel number]]&lt;&gt;"",TimeSpend[[#This Row],[Date]]&lt;&gt;""),Utilization!$J$2,"")</f>
        <v>10/2024</v>
      </c>
      <c r="M173" t="str">
        <f>IF(AND(TimeSpend[[#This Row],[Personnel number]]&lt;&gt;"",TimeSpend[[#This Row],[Date]]&lt;&gt;""),TimeSpend[[#This Row],[Employee Name]],"")</f>
        <v>Švenda Jan</v>
      </c>
      <c r="N173">
        <f t="shared" si="4"/>
        <v>172</v>
      </c>
      <c r="O173" t="str">
        <f t="shared" si="5"/>
        <v>10/2024-172</v>
      </c>
      <c r="P173" t="str">
        <f>IF(D173&lt;&gt;"",VLOOKUP(D173,Projects!B:C,2,0),"")</f>
        <v>PROJECT</v>
      </c>
    </row>
    <row r="174" spans="1:16" x14ac:dyDescent="0.25">
      <c r="A174" t="str">
        <f>UPPER(IF(AND(TimeSpend[[#This Row],[Personnel number]]&lt;&gt;"",TimeSpend[[#This Row],[Date]]&lt;&gt;""),TimeSpend[[#This Row],[Personnel number]],""))</f>
        <v>CZ010183</v>
      </c>
      <c r="B174" s="85" t="str">
        <f>IF(AND(TimeSpend[[#This Row],[Personnel number]]&lt;&gt;"",TimeSpend[[#This Row],[Date]]&lt;&gt;""),TEXT(TimeSpend[[#This Row],[Date]],"[$-409]yyyyMMdd"),"")</f>
        <v>yyyy1004</v>
      </c>
      <c r="C174" s="33" t="str">
        <f>IF(AND(TimeSpend[[#This Row],[Personnel number]]&lt;&gt;"",TimeSpend[[#This Row],[Date]]&lt;&gt;""),SUBSTITUTE(TimeSpend[[#This Row],[Hours]],",","."),"")</f>
        <v>1</v>
      </c>
      <c r="D174">
        <f>IF(AND(TimeSpend[[#This Row],[Personnel number]]&lt;&gt;"",TimeSpend[[#This Row],[Date]]&lt;&gt;""),TimeSpend[[#This Row],[Network]],"")</f>
        <v>60000389</v>
      </c>
      <c r="E174" t="str">
        <f>IF(AND(TimeSpend[[#This Row],[Personnel number]]&lt;&gt;"",TimeSpend[[#This Row],[Date]]&lt;&gt;""),TimeSpend[[#This Row],[Network Description]],"")</f>
        <v>BRO NUS Cloud Pilot</v>
      </c>
      <c r="F174" t="str">
        <f>IF(AND(TimeSpend[[#This Row],[Personnel number]]&lt;&gt;"",TimeSpend[[#This Row],[Date]]&lt;&gt;""),TimeSpend[[#This Row],[Activity]],"")</f>
        <v>Consultancy</v>
      </c>
      <c r="G174" t="str">
        <f>IF(AND(TimeSpend[[#This Row],[Personnel number]]&lt;&gt;"",TimeSpend[[#This Row],[Date]]&lt;&gt;""),TimeSpend[[#This Row],[Activity description]],"")</f>
        <v>A new settings for E-Notification system</v>
      </c>
      <c r="H174" s="36">
        <f>IF(AND(TimeSpend[[#This Row],[Personnel number]]&lt;&gt;"",TimeSpend[[#This Row],[Date]]&lt;&gt;""),TimeSpend[[#This Row],[Start Time]],"")</f>
        <v>0.5</v>
      </c>
      <c r="I174" s="36">
        <f>IF(AND(TimeSpend[[#This Row],[Personnel number]]&lt;&gt;"",TimeSpend[[#This Row],[Date]]&lt;&gt;""),TimeSpend[[#This Row],[End Time]],"")</f>
        <v>0.54166666666666663</v>
      </c>
      <c r="J174" t="str">
        <f>IF(AND(TimeSpend[[#This Row],[Personnel number]]&lt;&gt;"",TimeSpend[[#This Row],[Date]]&lt;&gt;""),TimeSpend[[#This Row],[Location]],"")</f>
        <v>Office</v>
      </c>
      <c r="K174">
        <f>IF(AND(TimeSpend[[#This Row],[Personnel number]]&lt;&gt;"",TimeSpend[[#This Row],[Date]]&lt;&gt;""),TimeSpend[[#This Row],[Task]],"")</f>
        <v>0</v>
      </c>
      <c r="L174" t="str">
        <f>IF(AND(TimeSpend[[#This Row],[Personnel number]]&lt;&gt;"",TimeSpend[[#This Row],[Date]]&lt;&gt;""),Utilization!$J$2,"")</f>
        <v>10/2024</v>
      </c>
      <c r="M174" t="str">
        <f>IF(AND(TimeSpend[[#This Row],[Personnel number]]&lt;&gt;"",TimeSpend[[#This Row],[Date]]&lt;&gt;""),TimeSpend[[#This Row],[Employee Name]],"")</f>
        <v>Švenda Jan</v>
      </c>
      <c r="N174">
        <f t="shared" si="4"/>
        <v>173</v>
      </c>
      <c r="O174" t="str">
        <f t="shared" si="5"/>
        <v>10/2024-173</v>
      </c>
      <c r="P174" t="str">
        <f>IF(D174&lt;&gt;"",VLOOKUP(D174,Projects!B:C,2,0),"")</f>
        <v>PROJECT</v>
      </c>
    </row>
    <row r="175" spans="1:16" x14ac:dyDescent="0.25">
      <c r="A175" t="str">
        <f>UPPER(IF(AND(TimeSpend[[#This Row],[Personnel number]]&lt;&gt;"",TimeSpend[[#This Row],[Date]]&lt;&gt;""),TimeSpend[[#This Row],[Personnel number]],""))</f>
        <v>CZ010183</v>
      </c>
      <c r="B175" s="85" t="str">
        <f>IF(AND(TimeSpend[[#This Row],[Personnel number]]&lt;&gt;"",TimeSpend[[#This Row],[Date]]&lt;&gt;""),TEXT(TimeSpend[[#This Row],[Date]],"[$-409]yyyyMMdd"),"")</f>
        <v>yyyy1004</v>
      </c>
      <c r="C175" s="33" t="str">
        <f>IF(AND(TimeSpend[[#This Row],[Personnel number]]&lt;&gt;"",TimeSpend[[#This Row],[Date]]&lt;&gt;""),SUBSTITUTE(TimeSpend[[#This Row],[Hours]],",","."),"")</f>
        <v>1</v>
      </c>
      <c r="D175">
        <f>IF(AND(TimeSpend[[#This Row],[Personnel number]]&lt;&gt;"",TimeSpend[[#This Row],[Date]]&lt;&gt;""),TimeSpend[[#This Row],[Network]],"")</f>
        <v>60000389</v>
      </c>
      <c r="E175" t="str">
        <f>IF(AND(TimeSpend[[#This Row],[Personnel number]]&lt;&gt;"",TimeSpend[[#This Row],[Date]]&lt;&gt;""),TimeSpend[[#This Row],[Network Description]],"")</f>
        <v>BRO NUS Cloud Pilot</v>
      </c>
      <c r="F175" t="str">
        <f>IF(AND(TimeSpend[[#This Row],[Personnel number]]&lt;&gt;"",TimeSpend[[#This Row],[Date]]&lt;&gt;""),TimeSpend[[#This Row],[Activity]],"")</f>
        <v>Testing</v>
      </c>
      <c r="G175" t="str">
        <f>IF(AND(TimeSpend[[#This Row],[Personnel number]]&lt;&gt;"",TimeSpend[[#This Row],[Date]]&lt;&gt;""),TimeSpend[[#This Row],[Activity description]],"")</f>
        <v>Send e-mails for service invoice to specified employee</v>
      </c>
      <c r="H175" s="36">
        <f>IF(AND(TimeSpend[[#This Row],[Personnel number]]&lt;&gt;"",TimeSpend[[#This Row],[Date]]&lt;&gt;""),TimeSpend[[#This Row],[Start Time]],"")</f>
        <v>0.54166666666666663</v>
      </c>
      <c r="I175" s="36">
        <f>IF(AND(TimeSpend[[#This Row],[Personnel number]]&lt;&gt;"",TimeSpend[[#This Row],[Date]]&lt;&gt;""),TimeSpend[[#This Row],[End Time]],"")</f>
        <v>0.58333333333333337</v>
      </c>
      <c r="J175" t="str">
        <f>IF(AND(TimeSpend[[#This Row],[Personnel number]]&lt;&gt;"",TimeSpend[[#This Row],[Date]]&lt;&gt;""),TimeSpend[[#This Row],[Location]],"")</f>
        <v>Office</v>
      </c>
      <c r="K175">
        <f>IF(AND(TimeSpend[[#This Row],[Personnel number]]&lt;&gt;"",TimeSpend[[#This Row],[Date]]&lt;&gt;""),TimeSpend[[#This Row],[Task]],"")</f>
        <v>0</v>
      </c>
      <c r="L175" t="str">
        <f>IF(AND(TimeSpend[[#This Row],[Personnel number]]&lt;&gt;"",TimeSpend[[#This Row],[Date]]&lt;&gt;""),Utilization!$J$2,"")</f>
        <v>10/2024</v>
      </c>
      <c r="M175" t="str">
        <f>IF(AND(TimeSpend[[#This Row],[Personnel number]]&lt;&gt;"",TimeSpend[[#This Row],[Date]]&lt;&gt;""),TimeSpend[[#This Row],[Employee Name]],"")</f>
        <v>Švenda Jan</v>
      </c>
      <c r="N175">
        <f t="shared" si="4"/>
        <v>174</v>
      </c>
      <c r="O175" t="str">
        <f t="shared" si="5"/>
        <v>10/2024-174</v>
      </c>
      <c r="P175" t="str">
        <f>IF(D175&lt;&gt;"",VLOOKUP(D175,Projects!B:C,2,0),"")</f>
        <v>PROJECT</v>
      </c>
    </row>
    <row r="176" spans="1:16" x14ac:dyDescent="0.25">
      <c r="A176" t="str">
        <f>UPPER(IF(AND(TimeSpend[[#This Row],[Personnel number]]&lt;&gt;"",TimeSpend[[#This Row],[Date]]&lt;&gt;""),TimeSpend[[#This Row],[Personnel number]],""))</f>
        <v>CZ012506</v>
      </c>
      <c r="B176" s="85" t="str">
        <f>IF(AND(TimeSpend[[#This Row],[Personnel number]]&lt;&gt;"",TimeSpend[[#This Row],[Date]]&lt;&gt;""),TEXT(TimeSpend[[#This Row],[Date]],"[$-409]yyyyMMdd"),"")</f>
        <v>yyyy0926</v>
      </c>
      <c r="C176" s="33" t="str">
        <f>IF(AND(TimeSpend[[#This Row],[Personnel number]]&lt;&gt;"",TimeSpend[[#This Row],[Date]]&lt;&gt;""),SUBSTITUTE(TimeSpend[[#This Row],[Hours]],",","."),"")</f>
        <v>0.5</v>
      </c>
      <c r="D176" t="str">
        <f>IF(AND(TimeSpend[[#This Row],[Personnel number]]&lt;&gt;"",TimeSpend[[#This Row],[Date]]&lt;&gt;""),TimeSpend[[#This Row],[Network]],"")</f>
        <v>BPC_INT</v>
      </c>
      <c r="E176" t="str">
        <f>IF(AND(TimeSpend[[#This Row],[Personnel number]]&lt;&gt;"",TimeSpend[[#This Row],[Date]]&lt;&gt;""),TimeSpend[[#This Row],[Network Description]],"")</f>
        <v>Other Internal activities - BPC Brno</v>
      </c>
      <c r="F176" t="str">
        <f>IF(AND(TimeSpend[[#This Row],[Personnel number]]&lt;&gt;"",TimeSpend[[#This Row],[Date]]&lt;&gt;""),TimeSpend[[#This Row],[Activity]],"")</f>
        <v>Admin</v>
      </c>
      <c r="G176" t="str">
        <f>IF(AND(TimeSpend[[#This Row],[Personnel number]]&lt;&gt;"",TimeSpend[[#This Row],[Date]]&lt;&gt;""),TimeSpend[[#This Row],[Activity description]],"")</f>
        <v>admin</v>
      </c>
      <c r="H176" s="36">
        <f>IF(AND(TimeSpend[[#This Row],[Personnel number]]&lt;&gt;"",TimeSpend[[#This Row],[Date]]&lt;&gt;""),TimeSpend[[#This Row],[Start Time]],"")</f>
        <v>0.3125</v>
      </c>
      <c r="I176" s="36">
        <f>IF(AND(TimeSpend[[#This Row],[Personnel number]]&lt;&gt;"",TimeSpend[[#This Row],[Date]]&lt;&gt;""),TimeSpend[[#This Row],[End Time]],"")</f>
        <v>0.33333333333333331</v>
      </c>
      <c r="J176" t="str">
        <f>IF(AND(TimeSpend[[#This Row],[Personnel number]]&lt;&gt;"",TimeSpend[[#This Row],[Date]]&lt;&gt;""),TimeSpend[[#This Row],[Location]],"")</f>
        <v>Office</v>
      </c>
      <c r="K176">
        <f>IF(AND(TimeSpend[[#This Row],[Personnel number]]&lt;&gt;"",TimeSpend[[#This Row],[Date]]&lt;&gt;""),TimeSpend[[#This Row],[Task]],"")</f>
        <v>0</v>
      </c>
      <c r="L176" t="str">
        <f>IF(AND(TimeSpend[[#This Row],[Personnel number]]&lt;&gt;"",TimeSpend[[#This Row],[Date]]&lt;&gt;""),Utilization!$J$2,"")</f>
        <v>10/2024</v>
      </c>
      <c r="M176" t="str">
        <f>IF(AND(TimeSpend[[#This Row],[Personnel number]]&lt;&gt;"",TimeSpend[[#This Row],[Date]]&lt;&gt;""),TimeSpend[[#This Row],[Employee Name]],"")</f>
        <v>Čech Jindřich</v>
      </c>
      <c r="N176">
        <f t="shared" si="4"/>
        <v>175</v>
      </c>
      <c r="O176" t="str">
        <f t="shared" si="5"/>
        <v>10/2024-175</v>
      </c>
      <c r="P176" t="str">
        <f>IF(D176&lt;&gt;"",VLOOKUP(D176,Projects!B:C,2,0),"")</f>
        <v>INT</v>
      </c>
    </row>
    <row r="177" spans="1:16" x14ac:dyDescent="0.25">
      <c r="A177" t="str">
        <f>UPPER(IF(AND(TimeSpend[[#This Row],[Personnel number]]&lt;&gt;"",TimeSpend[[#This Row],[Date]]&lt;&gt;""),TimeSpend[[#This Row],[Personnel number]],""))</f>
        <v>CZ012506</v>
      </c>
      <c r="B177" s="85" t="str">
        <f>IF(AND(TimeSpend[[#This Row],[Personnel number]]&lt;&gt;"",TimeSpend[[#This Row],[Date]]&lt;&gt;""),TEXT(TimeSpend[[#This Row],[Date]],"[$-409]yyyyMMdd"),"")</f>
        <v>yyyy0926</v>
      </c>
      <c r="C177" s="33" t="str">
        <f>IF(AND(TimeSpend[[#This Row],[Personnel number]]&lt;&gt;"",TimeSpend[[#This Row],[Date]]&lt;&gt;""),SUBSTITUTE(TimeSpend[[#This Row],[Hours]],",","."),"")</f>
        <v>0.5</v>
      </c>
      <c r="D177">
        <f>IF(AND(TimeSpend[[#This Row],[Personnel number]]&lt;&gt;"",TimeSpend[[#This Row],[Date]]&lt;&gt;""),TimeSpend[[#This Row],[Network]],"")</f>
        <v>60000247</v>
      </c>
      <c r="E177" t="str">
        <f>IF(AND(TimeSpend[[#This Row],[Personnel number]]&lt;&gt;"",TimeSpend[[#This Row],[Date]]&lt;&gt;""),TimeSpend[[#This Row],[Network Description]],"")</f>
        <v>NUS3 Technical Upgrade (NUS Cloud)</v>
      </c>
      <c r="F177" t="str">
        <f>IF(AND(TimeSpend[[#This Row],[Personnel number]]&lt;&gt;"",TimeSpend[[#This Row],[Date]]&lt;&gt;""),TimeSpend[[#This Row],[Activity]],"")</f>
        <v>Development (programming)</v>
      </c>
      <c r="G177" t="str">
        <f>IF(AND(TimeSpend[[#This Row],[Personnel number]]&lt;&gt;"",TimeSpend[[#This Row],[Date]]&lt;&gt;""),TimeSpend[[#This Row],[Activity description]],"")</f>
        <v>CLOUD 54142</v>
      </c>
      <c r="H177" s="36">
        <f>IF(AND(TimeSpend[[#This Row],[Personnel number]]&lt;&gt;"",TimeSpend[[#This Row],[Date]]&lt;&gt;""),TimeSpend[[#This Row],[Start Time]],"")</f>
        <v>0.33333333333333331</v>
      </c>
      <c r="I177" s="36">
        <f>IF(AND(TimeSpend[[#This Row],[Personnel number]]&lt;&gt;"",TimeSpend[[#This Row],[Date]]&lt;&gt;""),TimeSpend[[#This Row],[End Time]],"")</f>
        <v>0.35416666666666669</v>
      </c>
      <c r="J177" t="str">
        <f>IF(AND(TimeSpend[[#This Row],[Personnel number]]&lt;&gt;"",TimeSpend[[#This Row],[Date]]&lt;&gt;""),TimeSpend[[#This Row],[Location]],"")</f>
        <v>Office</v>
      </c>
      <c r="K177">
        <f>IF(AND(TimeSpend[[#This Row],[Personnel number]]&lt;&gt;"",TimeSpend[[#This Row],[Date]]&lt;&gt;""),TimeSpend[[#This Row],[Task]],"")</f>
        <v>0</v>
      </c>
      <c r="L177" t="str">
        <f>IF(AND(TimeSpend[[#This Row],[Personnel number]]&lt;&gt;"",TimeSpend[[#This Row],[Date]]&lt;&gt;""),Utilization!$J$2,"")</f>
        <v>10/2024</v>
      </c>
      <c r="M177" t="str">
        <f>IF(AND(TimeSpend[[#This Row],[Personnel number]]&lt;&gt;"",TimeSpend[[#This Row],[Date]]&lt;&gt;""),TimeSpend[[#This Row],[Employee Name]],"")</f>
        <v>Čech Jindřich</v>
      </c>
      <c r="N177">
        <f t="shared" si="4"/>
        <v>176</v>
      </c>
      <c r="O177" t="str">
        <f t="shared" si="5"/>
        <v>10/2024-176</v>
      </c>
      <c r="P177" t="str">
        <f>IF(D177&lt;&gt;"",VLOOKUP(D177,Projects!B:C,2,0),"")</f>
        <v>PROJECT</v>
      </c>
    </row>
    <row r="178" spans="1:16" x14ac:dyDescent="0.25">
      <c r="A178" t="str">
        <f>UPPER(IF(AND(TimeSpend[[#This Row],[Personnel number]]&lt;&gt;"",TimeSpend[[#This Row],[Date]]&lt;&gt;""),TimeSpend[[#This Row],[Personnel number]],""))</f>
        <v>CZ012506</v>
      </c>
      <c r="B178" s="85" t="str">
        <f>IF(AND(TimeSpend[[#This Row],[Personnel number]]&lt;&gt;"",TimeSpend[[#This Row],[Date]]&lt;&gt;""),TEXT(TimeSpend[[#This Row],[Date]],"[$-409]yyyyMMdd"),"")</f>
        <v>yyyy0926</v>
      </c>
      <c r="C178" s="33" t="str">
        <f>IF(AND(TimeSpend[[#This Row],[Personnel number]]&lt;&gt;"",TimeSpend[[#This Row],[Date]]&lt;&gt;""),SUBSTITUTE(TimeSpend[[#This Row],[Hours]],",","."),"")</f>
        <v>0.5</v>
      </c>
      <c r="D178">
        <f>IF(AND(TimeSpend[[#This Row],[Personnel number]]&lt;&gt;"",TimeSpend[[#This Row],[Date]]&lt;&gt;""),TimeSpend[[#This Row],[Network]],"")</f>
        <v>60000247</v>
      </c>
      <c r="E178" t="str">
        <f>IF(AND(TimeSpend[[#This Row],[Personnel number]]&lt;&gt;"",TimeSpend[[#This Row],[Date]]&lt;&gt;""),TimeSpend[[#This Row],[Network Description]],"")</f>
        <v>NUS3 Technical Upgrade (NUS Cloud)</v>
      </c>
      <c r="F178" t="str">
        <f>IF(AND(TimeSpend[[#This Row],[Personnel number]]&lt;&gt;"",TimeSpend[[#This Row],[Date]]&lt;&gt;""),TimeSpend[[#This Row],[Activity]],"")</f>
        <v>Development (programming)</v>
      </c>
      <c r="G178" t="str">
        <f>IF(AND(TimeSpend[[#This Row],[Personnel number]]&lt;&gt;"",TimeSpend[[#This Row],[Date]]&lt;&gt;""),TimeSpend[[#This Row],[Activity description]],"")</f>
        <v>CLOUD 54139</v>
      </c>
      <c r="H178" s="36">
        <f>IF(AND(TimeSpend[[#This Row],[Personnel number]]&lt;&gt;"",TimeSpend[[#This Row],[Date]]&lt;&gt;""),TimeSpend[[#This Row],[Start Time]],"")</f>
        <v>0.35416666666666669</v>
      </c>
      <c r="I178" s="36">
        <f>IF(AND(TimeSpend[[#This Row],[Personnel number]]&lt;&gt;"",TimeSpend[[#This Row],[Date]]&lt;&gt;""),TimeSpend[[#This Row],[End Time]],"")</f>
        <v>0.375</v>
      </c>
      <c r="J178" t="str">
        <f>IF(AND(TimeSpend[[#This Row],[Personnel number]]&lt;&gt;"",TimeSpend[[#This Row],[Date]]&lt;&gt;""),TimeSpend[[#This Row],[Location]],"")</f>
        <v>Office</v>
      </c>
      <c r="K178">
        <f>IF(AND(TimeSpend[[#This Row],[Personnel number]]&lt;&gt;"",TimeSpend[[#This Row],[Date]]&lt;&gt;""),TimeSpend[[#This Row],[Task]],"")</f>
        <v>0</v>
      </c>
      <c r="L178" t="str">
        <f>IF(AND(TimeSpend[[#This Row],[Personnel number]]&lt;&gt;"",TimeSpend[[#This Row],[Date]]&lt;&gt;""),Utilization!$J$2,"")</f>
        <v>10/2024</v>
      </c>
      <c r="M178" t="str">
        <f>IF(AND(TimeSpend[[#This Row],[Personnel number]]&lt;&gt;"",TimeSpend[[#This Row],[Date]]&lt;&gt;""),TimeSpend[[#This Row],[Employee Name]],"")</f>
        <v>Čech Jindřich</v>
      </c>
      <c r="N178">
        <f t="shared" si="4"/>
        <v>177</v>
      </c>
      <c r="O178" t="str">
        <f t="shared" si="5"/>
        <v>10/2024-177</v>
      </c>
      <c r="P178" t="str">
        <f>IF(D178&lt;&gt;"",VLOOKUP(D178,Projects!B:C,2,0),"")</f>
        <v>PROJECT</v>
      </c>
    </row>
    <row r="179" spans="1:16" x14ac:dyDescent="0.25">
      <c r="A179" t="str">
        <f>UPPER(IF(AND(TimeSpend[[#This Row],[Personnel number]]&lt;&gt;"",TimeSpend[[#This Row],[Date]]&lt;&gt;""),TimeSpend[[#This Row],[Personnel number]],""))</f>
        <v>CZ012506</v>
      </c>
      <c r="B179" s="85" t="str">
        <f>IF(AND(TimeSpend[[#This Row],[Personnel number]]&lt;&gt;"",TimeSpend[[#This Row],[Date]]&lt;&gt;""),TEXT(TimeSpend[[#This Row],[Date]],"[$-409]yyyyMMdd"),"")</f>
        <v>yyyy0926</v>
      </c>
      <c r="C179" s="33" t="str">
        <f>IF(AND(TimeSpend[[#This Row],[Personnel number]]&lt;&gt;"",TimeSpend[[#This Row],[Date]]&lt;&gt;""),SUBSTITUTE(TimeSpend[[#This Row],[Hours]],",","."),"")</f>
        <v>1.5</v>
      </c>
      <c r="D179">
        <f>IF(AND(TimeSpend[[#This Row],[Personnel number]]&lt;&gt;"",TimeSpend[[#This Row],[Date]]&lt;&gt;""),TimeSpend[[#This Row],[Network]],"")</f>
        <v>60000247</v>
      </c>
      <c r="E179" t="str">
        <f>IF(AND(TimeSpend[[#This Row],[Personnel number]]&lt;&gt;"",TimeSpend[[#This Row],[Date]]&lt;&gt;""),TimeSpend[[#This Row],[Network Description]],"")</f>
        <v>NUS3 Technical Upgrade (NUS Cloud)</v>
      </c>
      <c r="F179" t="str">
        <f>IF(AND(TimeSpend[[#This Row],[Personnel number]]&lt;&gt;"",TimeSpend[[#This Row],[Date]]&lt;&gt;""),TimeSpend[[#This Row],[Activity]],"")</f>
        <v>Development (programming)</v>
      </c>
      <c r="G179" t="str">
        <f>IF(AND(TimeSpend[[#This Row],[Personnel number]]&lt;&gt;"",TimeSpend[[#This Row],[Date]]&lt;&gt;""),TimeSpend[[#This Row],[Activity description]],"")</f>
        <v>CLOUD 54252</v>
      </c>
      <c r="H179" s="36">
        <f>IF(AND(TimeSpend[[#This Row],[Personnel number]]&lt;&gt;"",TimeSpend[[#This Row],[Date]]&lt;&gt;""),TimeSpend[[#This Row],[Start Time]],"")</f>
        <v>0.375</v>
      </c>
      <c r="I179" s="36">
        <f>IF(AND(TimeSpend[[#This Row],[Personnel number]]&lt;&gt;"",TimeSpend[[#This Row],[Date]]&lt;&gt;""),TimeSpend[[#This Row],[End Time]],"")</f>
        <v>0.4375</v>
      </c>
      <c r="J179" t="str">
        <f>IF(AND(TimeSpend[[#This Row],[Personnel number]]&lt;&gt;"",TimeSpend[[#This Row],[Date]]&lt;&gt;""),TimeSpend[[#This Row],[Location]],"")</f>
        <v>Office</v>
      </c>
      <c r="K179">
        <f>IF(AND(TimeSpend[[#This Row],[Personnel number]]&lt;&gt;"",TimeSpend[[#This Row],[Date]]&lt;&gt;""),TimeSpend[[#This Row],[Task]],"")</f>
        <v>0</v>
      </c>
      <c r="L179" t="str">
        <f>IF(AND(TimeSpend[[#This Row],[Personnel number]]&lt;&gt;"",TimeSpend[[#This Row],[Date]]&lt;&gt;""),Utilization!$J$2,"")</f>
        <v>10/2024</v>
      </c>
      <c r="M179" t="str">
        <f>IF(AND(TimeSpend[[#This Row],[Personnel number]]&lt;&gt;"",TimeSpend[[#This Row],[Date]]&lt;&gt;""),TimeSpend[[#This Row],[Employee Name]],"")</f>
        <v>Čech Jindřich</v>
      </c>
      <c r="N179">
        <f t="shared" si="4"/>
        <v>178</v>
      </c>
      <c r="O179" t="str">
        <f t="shared" si="5"/>
        <v>10/2024-178</v>
      </c>
      <c r="P179" t="str">
        <f>IF(D179&lt;&gt;"",VLOOKUP(D179,Projects!B:C,2,0),"")</f>
        <v>PROJECT</v>
      </c>
    </row>
    <row r="180" spans="1:16" x14ac:dyDescent="0.25">
      <c r="A180" t="str">
        <f>UPPER(IF(AND(TimeSpend[[#This Row],[Personnel number]]&lt;&gt;"",TimeSpend[[#This Row],[Date]]&lt;&gt;""),TimeSpend[[#This Row],[Personnel number]],""))</f>
        <v>CZ012506</v>
      </c>
      <c r="B180" s="85" t="str">
        <f>IF(AND(TimeSpend[[#This Row],[Personnel number]]&lt;&gt;"",TimeSpend[[#This Row],[Date]]&lt;&gt;""),TEXT(TimeSpend[[#This Row],[Date]],"[$-409]yyyyMMdd"),"")</f>
        <v>yyyy0926</v>
      </c>
      <c r="C180" s="33" t="str">
        <f>IF(AND(TimeSpend[[#This Row],[Personnel number]]&lt;&gt;"",TimeSpend[[#This Row],[Date]]&lt;&gt;""),SUBSTITUTE(TimeSpend[[#This Row],[Hours]],",","."),"")</f>
        <v>0.5</v>
      </c>
      <c r="D180">
        <f>IF(AND(TimeSpend[[#This Row],[Personnel number]]&lt;&gt;"",TimeSpend[[#This Row],[Date]]&lt;&gt;""),TimeSpend[[#This Row],[Network]],"")</f>
        <v>60000247</v>
      </c>
      <c r="E180" t="str">
        <f>IF(AND(TimeSpend[[#This Row],[Personnel number]]&lt;&gt;"",TimeSpend[[#This Row],[Date]]&lt;&gt;""),TimeSpend[[#This Row],[Network Description]],"")</f>
        <v>NUS3 Technical Upgrade (NUS Cloud)</v>
      </c>
      <c r="F180" t="str">
        <f>IF(AND(TimeSpend[[#This Row],[Personnel number]]&lt;&gt;"",TimeSpend[[#This Row],[Date]]&lt;&gt;""),TimeSpend[[#This Row],[Activity]],"")</f>
        <v>Development (programming)</v>
      </c>
      <c r="G180" t="str">
        <f>IF(AND(TimeSpend[[#This Row],[Personnel number]]&lt;&gt;"",TimeSpend[[#This Row],[Date]]&lt;&gt;""),TimeSpend[[#This Row],[Activity description]],"")</f>
        <v>CLOUD 54329</v>
      </c>
      <c r="H180" s="36">
        <f>IF(AND(TimeSpend[[#This Row],[Personnel number]]&lt;&gt;"",TimeSpend[[#This Row],[Date]]&lt;&gt;""),TimeSpend[[#This Row],[Start Time]],"")</f>
        <v>0.4375</v>
      </c>
      <c r="I180" s="36">
        <f>IF(AND(TimeSpend[[#This Row],[Personnel number]]&lt;&gt;"",TimeSpend[[#This Row],[Date]]&lt;&gt;""),TimeSpend[[#This Row],[End Time]],"")</f>
        <v>0.45833333333333331</v>
      </c>
      <c r="J180" t="str">
        <f>IF(AND(TimeSpend[[#This Row],[Personnel number]]&lt;&gt;"",TimeSpend[[#This Row],[Date]]&lt;&gt;""),TimeSpend[[#This Row],[Location]],"")</f>
        <v>Office</v>
      </c>
      <c r="K180">
        <f>IF(AND(TimeSpend[[#This Row],[Personnel number]]&lt;&gt;"",TimeSpend[[#This Row],[Date]]&lt;&gt;""),TimeSpend[[#This Row],[Task]],"")</f>
        <v>0</v>
      </c>
      <c r="L180" t="str">
        <f>IF(AND(TimeSpend[[#This Row],[Personnel number]]&lt;&gt;"",TimeSpend[[#This Row],[Date]]&lt;&gt;""),Utilization!$J$2,"")</f>
        <v>10/2024</v>
      </c>
      <c r="M180" t="str">
        <f>IF(AND(TimeSpend[[#This Row],[Personnel number]]&lt;&gt;"",TimeSpend[[#This Row],[Date]]&lt;&gt;""),TimeSpend[[#This Row],[Employee Name]],"")</f>
        <v>Čech Jindřich</v>
      </c>
      <c r="N180">
        <f t="shared" si="4"/>
        <v>179</v>
      </c>
      <c r="O180" t="str">
        <f t="shared" si="5"/>
        <v>10/2024-179</v>
      </c>
      <c r="P180" t="str">
        <f>IF(D180&lt;&gt;"",VLOOKUP(D180,Projects!B:C,2,0),"")</f>
        <v>PROJECT</v>
      </c>
    </row>
    <row r="181" spans="1:16" x14ac:dyDescent="0.25">
      <c r="A181" t="str">
        <f>UPPER(IF(AND(TimeSpend[[#This Row],[Personnel number]]&lt;&gt;"",TimeSpend[[#This Row],[Date]]&lt;&gt;""),TimeSpend[[#This Row],[Personnel number]],""))</f>
        <v>CZ012506</v>
      </c>
      <c r="B181" s="85" t="str">
        <f>IF(AND(TimeSpend[[#This Row],[Personnel number]]&lt;&gt;"",TimeSpend[[#This Row],[Date]]&lt;&gt;""),TEXT(TimeSpend[[#This Row],[Date]],"[$-409]yyyyMMdd"),"")</f>
        <v>yyyy0926</v>
      </c>
      <c r="C181" s="33" t="str">
        <f>IF(AND(TimeSpend[[#This Row],[Personnel number]]&lt;&gt;"",TimeSpend[[#This Row],[Date]]&lt;&gt;""),SUBSTITUTE(TimeSpend[[#This Row],[Hours]],",","."),"")</f>
        <v>1</v>
      </c>
      <c r="D181" t="str">
        <f>IF(AND(TimeSpend[[#This Row],[Personnel number]]&lt;&gt;"",TimeSpend[[#This Row],[Date]]&lt;&gt;""),TimeSpend[[#This Row],[Network]],"")</f>
        <v>BPC_INT</v>
      </c>
      <c r="E181" t="str">
        <f>IF(AND(TimeSpend[[#This Row],[Personnel number]]&lt;&gt;"",TimeSpend[[#This Row],[Date]]&lt;&gt;""),TimeSpend[[#This Row],[Network Description]],"")</f>
        <v>Other Internal activities - BPC Brno</v>
      </c>
      <c r="F181" t="str">
        <f>IF(AND(TimeSpend[[#This Row],[Personnel number]]&lt;&gt;"",TimeSpend[[#This Row],[Date]]&lt;&gt;""),TimeSpend[[#This Row],[Activity]],"")</f>
        <v>Admin</v>
      </c>
      <c r="G181" t="str">
        <f>IF(AND(TimeSpend[[#This Row],[Personnel number]]&lt;&gt;"",TimeSpend[[#This Row],[Date]]&lt;&gt;""),TimeSpend[[#This Row],[Activity description]],"")</f>
        <v>admin - mplus trainings</v>
      </c>
      <c r="H181" s="36">
        <f>IF(AND(TimeSpend[[#This Row],[Personnel number]]&lt;&gt;"",TimeSpend[[#This Row],[Date]]&lt;&gt;""),TimeSpend[[#This Row],[Start Time]],"")</f>
        <v>0.47916666666666669</v>
      </c>
      <c r="I181" s="36">
        <f>IF(AND(TimeSpend[[#This Row],[Personnel number]]&lt;&gt;"",TimeSpend[[#This Row],[Date]]&lt;&gt;""),TimeSpend[[#This Row],[End Time]],"")</f>
        <v>0.52083333333333337</v>
      </c>
      <c r="J181" t="str">
        <f>IF(AND(TimeSpend[[#This Row],[Personnel number]]&lt;&gt;"",TimeSpend[[#This Row],[Date]]&lt;&gt;""),TimeSpend[[#This Row],[Location]],"")</f>
        <v>Office</v>
      </c>
      <c r="K181">
        <f>IF(AND(TimeSpend[[#This Row],[Personnel number]]&lt;&gt;"",TimeSpend[[#This Row],[Date]]&lt;&gt;""),TimeSpend[[#This Row],[Task]],"")</f>
        <v>0</v>
      </c>
      <c r="L181" t="str">
        <f>IF(AND(TimeSpend[[#This Row],[Personnel number]]&lt;&gt;"",TimeSpend[[#This Row],[Date]]&lt;&gt;""),Utilization!$J$2,"")</f>
        <v>10/2024</v>
      </c>
      <c r="M181" t="str">
        <f>IF(AND(TimeSpend[[#This Row],[Personnel number]]&lt;&gt;"",TimeSpend[[#This Row],[Date]]&lt;&gt;""),TimeSpend[[#This Row],[Employee Name]],"")</f>
        <v>Čech Jindřich</v>
      </c>
      <c r="N181">
        <f t="shared" si="4"/>
        <v>180</v>
      </c>
      <c r="O181" t="str">
        <f t="shared" si="5"/>
        <v>10/2024-180</v>
      </c>
      <c r="P181" t="str">
        <f>IF(D181&lt;&gt;"",VLOOKUP(D181,Projects!B:C,2,0),"")</f>
        <v>INT</v>
      </c>
    </row>
    <row r="182" spans="1:16" x14ac:dyDescent="0.25">
      <c r="A182" t="str">
        <f>UPPER(IF(AND(TimeSpend[[#This Row],[Personnel number]]&lt;&gt;"",TimeSpend[[#This Row],[Date]]&lt;&gt;""),TimeSpend[[#This Row],[Personnel number]],""))</f>
        <v>CZ012506</v>
      </c>
      <c r="B182" s="85" t="str">
        <f>IF(AND(TimeSpend[[#This Row],[Personnel number]]&lt;&gt;"",TimeSpend[[#This Row],[Date]]&lt;&gt;""),TEXT(TimeSpend[[#This Row],[Date]],"[$-409]yyyyMMdd"),"")</f>
        <v>yyyy0926</v>
      </c>
      <c r="C182" s="33" t="str">
        <f>IF(AND(TimeSpend[[#This Row],[Personnel number]]&lt;&gt;"",TimeSpend[[#This Row],[Date]]&lt;&gt;""),SUBSTITUTE(TimeSpend[[#This Row],[Hours]],",","."),"")</f>
        <v>3</v>
      </c>
      <c r="D182">
        <f>IF(AND(TimeSpend[[#This Row],[Personnel number]]&lt;&gt;"",TimeSpend[[#This Row],[Date]]&lt;&gt;""),TimeSpend[[#This Row],[Network]],"")</f>
        <v>60000247</v>
      </c>
      <c r="E182" t="str">
        <f>IF(AND(TimeSpend[[#This Row],[Personnel number]]&lt;&gt;"",TimeSpend[[#This Row],[Date]]&lt;&gt;""),TimeSpend[[#This Row],[Network Description]],"")</f>
        <v>NUS3 Technical Upgrade (NUS Cloud)</v>
      </c>
      <c r="F182" t="str">
        <f>IF(AND(TimeSpend[[#This Row],[Personnel number]]&lt;&gt;"",TimeSpend[[#This Row],[Date]]&lt;&gt;""),TimeSpend[[#This Row],[Activity]],"")</f>
        <v>Analysis</v>
      </c>
      <c r="G182" t="str">
        <f>IF(AND(TimeSpend[[#This Row],[Personnel number]]&lt;&gt;"",TimeSpend[[#This Row],[Date]]&lt;&gt;""),TimeSpend[[#This Row],[Activity description]],"")</f>
        <v>CLOUD 54347 analyse</v>
      </c>
      <c r="H182" s="36">
        <f>IF(AND(TimeSpend[[#This Row],[Personnel number]]&lt;&gt;"",TimeSpend[[#This Row],[Date]]&lt;&gt;""),TimeSpend[[#This Row],[Start Time]],"")</f>
        <v>0.5625</v>
      </c>
      <c r="I182" s="36">
        <f>IF(AND(TimeSpend[[#This Row],[Personnel number]]&lt;&gt;"",TimeSpend[[#This Row],[Date]]&lt;&gt;""),TimeSpend[[#This Row],[End Time]],"")</f>
        <v>0.6875</v>
      </c>
      <c r="J182" t="str">
        <f>IF(AND(TimeSpend[[#This Row],[Personnel number]]&lt;&gt;"",TimeSpend[[#This Row],[Date]]&lt;&gt;""),TimeSpend[[#This Row],[Location]],"")</f>
        <v>Office</v>
      </c>
      <c r="K182">
        <f>IF(AND(TimeSpend[[#This Row],[Personnel number]]&lt;&gt;"",TimeSpend[[#This Row],[Date]]&lt;&gt;""),TimeSpend[[#This Row],[Task]],"")</f>
        <v>0</v>
      </c>
      <c r="L182" t="str">
        <f>IF(AND(TimeSpend[[#This Row],[Personnel number]]&lt;&gt;"",TimeSpend[[#This Row],[Date]]&lt;&gt;""),Utilization!$J$2,"")</f>
        <v>10/2024</v>
      </c>
      <c r="M182" t="str">
        <f>IF(AND(TimeSpend[[#This Row],[Personnel number]]&lt;&gt;"",TimeSpend[[#This Row],[Date]]&lt;&gt;""),TimeSpend[[#This Row],[Employee Name]],"")</f>
        <v>Čech Jindřich</v>
      </c>
      <c r="N182">
        <f t="shared" si="4"/>
        <v>181</v>
      </c>
      <c r="O182" t="str">
        <f t="shared" si="5"/>
        <v>10/2024-181</v>
      </c>
      <c r="P182" t="str">
        <f>IF(D182&lt;&gt;"",VLOOKUP(D182,Projects!B:C,2,0),"")</f>
        <v>PROJECT</v>
      </c>
    </row>
    <row r="183" spans="1:16" x14ac:dyDescent="0.25">
      <c r="A183" t="str">
        <f>UPPER(IF(AND(TimeSpend[[#This Row],[Personnel number]]&lt;&gt;"",TimeSpend[[#This Row],[Date]]&lt;&gt;""),TimeSpend[[#This Row],[Personnel number]],""))</f>
        <v>CZ012506</v>
      </c>
      <c r="B183" s="85" t="str">
        <f>IF(AND(TimeSpend[[#This Row],[Personnel number]]&lt;&gt;"",TimeSpend[[#This Row],[Date]]&lt;&gt;""),TEXT(TimeSpend[[#This Row],[Date]],"[$-409]yyyyMMdd"),"")</f>
        <v>yyyy0927</v>
      </c>
      <c r="C183" s="33" t="str">
        <f>IF(AND(TimeSpend[[#This Row],[Personnel number]]&lt;&gt;"",TimeSpend[[#This Row],[Date]]&lt;&gt;""),SUBSTITUTE(TimeSpend[[#This Row],[Hours]],",","."),"")</f>
        <v>0.75</v>
      </c>
      <c r="D183" t="str">
        <f>IF(AND(TimeSpend[[#This Row],[Personnel number]]&lt;&gt;"",TimeSpend[[#This Row],[Date]]&lt;&gt;""),TimeSpend[[#This Row],[Network]],"")</f>
        <v>BPC_INT</v>
      </c>
      <c r="E183" t="str">
        <f>IF(AND(TimeSpend[[#This Row],[Personnel number]]&lt;&gt;"",TimeSpend[[#This Row],[Date]]&lt;&gt;""),TimeSpend[[#This Row],[Network Description]],"")</f>
        <v>Other Internal activities - BPC Brno</v>
      </c>
      <c r="F183" t="str">
        <f>IF(AND(TimeSpend[[#This Row],[Personnel number]]&lt;&gt;"",TimeSpend[[#This Row],[Date]]&lt;&gt;""),TimeSpend[[#This Row],[Activity]],"")</f>
        <v>Admin</v>
      </c>
      <c r="G183" t="str">
        <f>IF(AND(TimeSpend[[#This Row],[Personnel number]]&lt;&gt;"",TimeSpend[[#This Row],[Date]]&lt;&gt;""),TimeSpend[[#This Row],[Activity description]],"")</f>
        <v>admin-obj update error</v>
      </c>
      <c r="H183" s="36">
        <f>IF(AND(TimeSpend[[#This Row],[Personnel number]]&lt;&gt;"",TimeSpend[[#This Row],[Date]]&lt;&gt;""),TimeSpend[[#This Row],[Start Time]],"")</f>
        <v>0.29166666666666669</v>
      </c>
      <c r="I183" s="36">
        <f>IF(AND(TimeSpend[[#This Row],[Personnel number]]&lt;&gt;"",TimeSpend[[#This Row],[Date]]&lt;&gt;""),TimeSpend[[#This Row],[End Time]],"")</f>
        <v>0.32291666666666669</v>
      </c>
      <c r="J183" t="str">
        <f>IF(AND(TimeSpend[[#This Row],[Personnel number]]&lt;&gt;"",TimeSpend[[#This Row],[Date]]&lt;&gt;""),TimeSpend[[#This Row],[Location]],"")</f>
        <v>Office</v>
      </c>
      <c r="K183">
        <f>IF(AND(TimeSpend[[#This Row],[Personnel number]]&lt;&gt;"",TimeSpend[[#This Row],[Date]]&lt;&gt;""),TimeSpend[[#This Row],[Task]],"")</f>
        <v>0</v>
      </c>
      <c r="L183" t="str">
        <f>IF(AND(TimeSpend[[#This Row],[Personnel number]]&lt;&gt;"",TimeSpend[[#This Row],[Date]]&lt;&gt;""),Utilization!$J$2,"")</f>
        <v>10/2024</v>
      </c>
      <c r="M183" t="str">
        <f>IF(AND(TimeSpend[[#This Row],[Personnel number]]&lt;&gt;"",TimeSpend[[#This Row],[Date]]&lt;&gt;""),TimeSpend[[#This Row],[Employee Name]],"")</f>
        <v>Čech Jindřich</v>
      </c>
      <c r="N183">
        <f t="shared" si="4"/>
        <v>182</v>
      </c>
      <c r="O183" t="str">
        <f t="shared" si="5"/>
        <v>10/2024-182</v>
      </c>
      <c r="P183" t="str">
        <f>IF(D183&lt;&gt;"",VLOOKUP(D183,Projects!B:C,2,0),"")</f>
        <v>INT</v>
      </c>
    </row>
    <row r="184" spans="1:16" x14ac:dyDescent="0.25">
      <c r="A184" t="str">
        <f>UPPER(IF(AND(TimeSpend[[#This Row],[Personnel number]]&lt;&gt;"",TimeSpend[[#This Row],[Date]]&lt;&gt;""),TimeSpend[[#This Row],[Personnel number]],""))</f>
        <v>CZ012506</v>
      </c>
      <c r="B184" s="85" t="str">
        <f>IF(AND(TimeSpend[[#This Row],[Personnel number]]&lt;&gt;"",TimeSpend[[#This Row],[Date]]&lt;&gt;""),TEXT(TimeSpend[[#This Row],[Date]],"[$-409]yyyyMMdd"),"")</f>
        <v>yyyy0927</v>
      </c>
      <c r="C184" s="33" t="str">
        <f>IF(AND(TimeSpend[[#This Row],[Personnel number]]&lt;&gt;"",TimeSpend[[#This Row],[Date]]&lt;&gt;""),SUBSTITUTE(TimeSpend[[#This Row],[Hours]],",","."),"")</f>
        <v>0.75</v>
      </c>
      <c r="D184" t="str">
        <f>IF(AND(TimeSpend[[#This Row],[Personnel number]]&lt;&gt;"",TimeSpend[[#This Row],[Date]]&lt;&gt;""),TimeSpend[[#This Row],[Network]],"")</f>
        <v>BPC_INC</v>
      </c>
      <c r="E184" t="str">
        <f>IF(AND(TimeSpend[[#This Row],[Personnel number]]&lt;&gt;"",TimeSpend[[#This Row],[Date]]&lt;&gt;""),TimeSpend[[#This Row],[Network Description]],"")</f>
        <v>Incident handling / support - BPC Brno</v>
      </c>
      <c r="F184" t="str">
        <f>IF(AND(TimeSpend[[#This Row],[Personnel number]]&lt;&gt;"",TimeSpend[[#This Row],[Date]]&lt;&gt;""),TimeSpend[[#This Row],[Activity]],"")</f>
        <v>Analysis</v>
      </c>
      <c r="G184" t="str">
        <f>IF(AND(TimeSpend[[#This Row],[Personnel number]]&lt;&gt;"",TimeSpend[[#This Row],[Date]]&lt;&gt;""),TimeSpend[[#This Row],[Activity description]],"")</f>
        <v>BGR INC0365289 (RHA)</v>
      </c>
      <c r="H184" s="36">
        <f>IF(AND(TimeSpend[[#This Row],[Personnel number]]&lt;&gt;"",TimeSpend[[#This Row],[Date]]&lt;&gt;""),TimeSpend[[#This Row],[Start Time]],"")</f>
        <v>0.32291666666666669</v>
      </c>
      <c r="I184" s="36">
        <f>IF(AND(TimeSpend[[#This Row],[Personnel number]]&lt;&gt;"",TimeSpend[[#This Row],[Date]]&lt;&gt;""),TimeSpend[[#This Row],[End Time]],"")</f>
        <v>0.35416666666666669</v>
      </c>
      <c r="J184" t="str">
        <f>IF(AND(TimeSpend[[#This Row],[Personnel number]]&lt;&gt;"",TimeSpend[[#This Row],[Date]]&lt;&gt;""),TimeSpend[[#This Row],[Location]],"")</f>
        <v>Office</v>
      </c>
      <c r="K184">
        <f>IF(AND(TimeSpend[[#This Row],[Personnel number]]&lt;&gt;"",TimeSpend[[#This Row],[Date]]&lt;&gt;""),TimeSpend[[#This Row],[Task]],"")</f>
        <v>0</v>
      </c>
      <c r="L184" t="str">
        <f>IF(AND(TimeSpend[[#This Row],[Personnel number]]&lt;&gt;"",TimeSpend[[#This Row],[Date]]&lt;&gt;""),Utilization!$J$2,"")</f>
        <v>10/2024</v>
      </c>
      <c r="M184" t="str">
        <f>IF(AND(TimeSpend[[#This Row],[Personnel number]]&lt;&gt;"",TimeSpend[[#This Row],[Date]]&lt;&gt;""),TimeSpend[[#This Row],[Employee Name]],"")</f>
        <v>Čech Jindřich</v>
      </c>
      <c r="N184">
        <f t="shared" si="4"/>
        <v>183</v>
      </c>
      <c r="O184" t="str">
        <f t="shared" si="5"/>
        <v>10/2024-183</v>
      </c>
      <c r="P184" t="str">
        <f>IF(D184&lt;&gt;"",VLOOKUP(D184,Projects!B:C,2,0),"")</f>
        <v>INC</v>
      </c>
    </row>
    <row r="185" spans="1:16" x14ac:dyDescent="0.25">
      <c r="A185" t="str">
        <f>UPPER(IF(AND(TimeSpend[[#This Row],[Personnel number]]&lt;&gt;"",TimeSpend[[#This Row],[Date]]&lt;&gt;""),TimeSpend[[#This Row],[Personnel number]],""))</f>
        <v>CZ012506</v>
      </c>
      <c r="B185" s="85" t="str">
        <f>IF(AND(TimeSpend[[#This Row],[Personnel number]]&lt;&gt;"",TimeSpend[[#This Row],[Date]]&lt;&gt;""),TEXT(TimeSpend[[#This Row],[Date]],"[$-409]yyyyMMdd"),"")</f>
        <v>yyyy0927</v>
      </c>
      <c r="C185" s="33" t="str">
        <f>IF(AND(TimeSpend[[#This Row],[Personnel number]]&lt;&gt;"",TimeSpend[[#This Row],[Date]]&lt;&gt;""),SUBSTITUTE(TimeSpend[[#This Row],[Hours]],",","."),"")</f>
        <v>0.25</v>
      </c>
      <c r="D185" t="str">
        <f>IF(AND(TimeSpend[[#This Row],[Personnel number]]&lt;&gt;"",TimeSpend[[#This Row],[Date]]&lt;&gt;""),TimeSpend[[#This Row],[Network]],"")</f>
        <v>BPC_INC</v>
      </c>
      <c r="E185" t="str">
        <f>IF(AND(TimeSpend[[#This Row],[Personnel number]]&lt;&gt;"",TimeSpend[[#This Row],[Date]]&lt;&gt;""),TimeSpend[[#This Row],[Network Description]],"")</f>
        <v>Incident handling / support - BPC Brno</v>
      </c>
      <c r="F185" t="str">
        <f>IF(AND(TimeSpend[[#This Row],[Personnel number]]&lt;&gt;"",TimeSpend[[#This Row],[Date]]&lt;&gt;""),TimeSpend[[#This Row],[Activity]],"")</f>
        <v>Analysis</v>
      </c>
      <c r="G185" t="str">
        <f>IF(AND(TimeSpend[[#This Row],[Personnel number]]&lt;&gt;"",TimeSpend[[#This Row],[Date]]&lt;&gt;""),TimeSpend[[#This Row],[Activity description]],"")</f>
        <v>BRO IFRS correction 2017/2018 (TDO)</v>
      </c>
      <c r="H185" s="36">
        <f>IF(AND(TimeSpend[[#This Row],[Personnel number]]&lt;&gt;"",TimeSpend[[#This Row],[Date]]&lt;&gt;""),TimeSpend[[#This Row],[Start Time]],"")</f>
        <v>0.35416666666666669</v>
      </c>
      <c r="I185" s="36">
        <f>IF(AND(TimeSpend[[#This Row],[Personnel number]]&lt;&gt;"",TimeSpend[[#This Row],[Date]]&lt;&gt;""),TimeSpend[[#This Row],[End Time]],"")</f>
        <v>0.36458333333333331</v>
      </c>
      <c r="J185" t="str">
        <f>IF(AND(TimeSpend[[#This Row],[Personnel number]]&lt;&gt;"",TimeSpend[[#This Row],[Date]]&lt;&gt;""),TimeSpend[[#This Row],[Location]],"")</f>
        <v>Office</v>
      </c>
      <c r="K185">
        <f>IF(AND(TimeSpend[[#This Row],[Personnel number]]&lt;&gt;"",TimeSpend[[#This Row],[Date]]&lt;&gt;""),TimeSpend[[#This Row],[Task]],"")</f>
        <v>0</v>
      </c>
      <c r="L185" t="str">
        <f>IF(AND(TimeSpend[[#This Row],[Personnel number]]&lt;&gt;"",TimeSpend[[#This Row],[Date]]&lt;&gt;""),Utilization!$J$2,"")</f>
        <v>10/2024</v>
      </c>
      <c r="M185" t="str">
        <f>IF(AND(TimeSpend[[#This Row],[Personnel number]]&lt;&gt;"",TimeSpend[[#This Row],[Date]]&lt;&gt;""),TimeSpend[[#This Row],[Employee Name]],"")</f>
        <v>Čech Jindřich</v>
      </c>
      <c r="N185">
        <f t="shared" si="4"/>
        <v>184</v>
      </c>
      <c r="O185" t="str">
        <f t="shared" si="5"/>
        <v>10/2024-184</v>
      </c>
      <c r="P185" t="str">
        <f>IF(D185&lt;&gt;"",VLOOKUP(D185,Projects!B:C,2,0),"")</f>
        <v>INC</v>
      </c>
    </row>
    <row r="186" spans="1:16" x14ac:dyDescent="0.25">
      <c r="A186" t="str">
        <f>UPPER(IF(AND(TimeSpend[[#This Row],[Personnel number]]&lt;&gt;"",TimeSpend[[#This Row],[Date]]&lt;&gt;""),TimeSpend[[#This Row],[Personnel number]],""))</f>
        <v>CZ012506</v>
      </c>
      <c r="B186" s="85" t="str">
        <f>IF(AND(TimeSpend[[#This Row],[Personnel number]]&lt;&gt;"",TimeSpend[[#This Row],[Date]]&lt;&gt;""),TEXT(TimeSpend[[#This Row],[Date]],"[$-409]yyyyMMdd"),"")</f>
        <v>yyyy0927</v>
      </c>
      <c r="C186" s="33" t="str">
        <f>IF(AND(TimeSpend[[#This Row],[Personnel number]]&lt;&gt;"",TimeSpend[[#This Row],[Date]]&lt;&gt;""),SUBSTITUTE(TimeSpend[[#This Row],[Hours]],",","."),"")</f>
        <v>0.75</v>
      </c>
      <c r="D186" t="str">
        <f>IF(AND(TimeSpend[[#This Row],[Personnel number]]&lt;&gt;"",TimeSpend[[#This Row],[Date]]&lt;&gt;""),TimeSpend[[#This Row],[Network]],"")</f>
        <v>BPC_INT</v>
      </c>
      <c r="E186" t="str">
        <f>IF(AND(TimeSpend[[#This Row],[Personnel number]]&lt;&gt;"",TimeSpend[[#This Row],[Date]]&lt;&gt;""),TimeSpend[[#This Row],[Network Description]],"")</f>
        <v>Other Internal activities - BPC Brno</v>
      </c>
      <c r="F186" t="str">
        <f>IF(AND(TimeSpend[[#This Row],[Personnel number]]&lt;&gt;"",TimeSpend[[#This Row],[Date]]&lt;&gt;""),TimeSpend[[#This Row],[Activity]],"")</f>
        <v>Admin</v>
      </c>
      <c r="G186" t="str">
        <f>IF(AND(TimeSpend[[#This Row],[Personnel number]]&lt;&gt;"",TimeSpend[[#This Row],[Date]]&lt;&gt;""),TimeSpend[[#This Row],[Activity description]],"")</f>
        <v>admin - mplus trainings</v>
      </c>
      <c r="H186" s="36">
        <f>IF(AND(TimeSpend[[#This Row],[Personnel number]]&lt;&gt;"",TimeSpend[[#This Row],[Date]]&lt;&gt;""),TimeSpend[[#This Row],[Start Time]],"")</f>
        <v>0.36458333333333331</v>
      </c>
      <c r="I186" s="36">
        <f>IF(AND(TimeSpend[[#This Row],[Personnel number]]&lt;&gt;"",TimeSpend[[#This Row],[Date]]&lt;&gt;""),TimeSpend[[#This Row],[End Time]],"")</f>
        <v>0.39583333333333331</v>
      </c>
      <c r="J186" t="str">
        <f>IF(AND(TimeSpend[[#This Row],[Personnel number]]&lt;&gt;"",TimeSpend[[#This Row],[Date]]&lt;&gt;""),TimeSpend[[#This Row],[Location]],"")</f>
        <v>Office</v>
      </c>
      <c r="K186">
        <f>IF(AND(TimeSpend[[#This Row],[Personnel number]]&lt;&gt;"",TimeSpend[[#This Row],[Date]]&lt;&gt;""),TimeSpend[[#This Row],[Task]],"")</f>
        <v>0</v>
      </c>
      <c r="L186" t="str">
        <f>IF(AND(TimeSpend[[#This Row],[Personnel number]]&lt;&gt;"",TimeSpend[[#This Row],[Date]]&lt;&gt;""),Utilization!$J$2,"")</f>
        <v>10/2024</v>
      </c>
      <c r="M186" t="str">
        <f>IF(AND(TimeSpend[[#This Row],[Personnel number]]&lt;&gt;"",TimeSpend[[#This Row],[Date]]&lt;&gt;""),TimeSpend[[#This Row],[Employee Name]],"")</f>
        <v>Čech Jindřich</v>
      </c>
      <c r="N186">
        <f t="shared" si="4"/>
        <v>185</v>
      </c>
      <c r="O186" t="str">
        <f t="shared" si="5"/>
        <v>10/2024-185</v>
      </c>
      <c r="P186" t="str">
        <f>IF(D186&lt;&gt;"",VLOOKUP(D186,Projects!B:C,2,0),"")</f>
        <v>INT</v>
      </c>
    </row>
    <row r="187" spans="1:16" x14ac:dyDescent="0.25">
      <c r="A187" t="str">
        <f>UPPER(IF(AND(TimeSpend[[#This Row],[Personnel number]]&lt;&gt;"",TimeSpend[[#This Row],[Date]]&lt;&gt;""),TimeSpend[[#This Row],[Personnel number]],""))</f>
        <v>CZ012506</v>
      </c>
      <c r="B187" s="85" t="str">
        <f>IF(AND(TimeSpend[[#This Row],[Personnel number]]&lt;&gt;"",TimeSpend[[#This Row],[Date]]&lt;&gt;""),TEXT(TimeSpend[[#This Row],[Date]],"[$-409]yyyyMMdd"),"")</f>
        <v>yyyy0927</v>
      </c>
      <c r="C187" s="33" t="str">
        <f>IF(AND(TimeSpend[[#This Row],[Personnel number]]&lt;&gt;"",TimeSpend[[#This Row],[Date]]&lt;&gt;""),SUBSTITUTE(TimeSpend[[#This Row],[Hours]],",","."),"")</f>
        <v>0.5</v>
      </c>
      <c r="D187">
        <f>IF(AND(TimeSpend[[#This Row],[Personnel number]]&lt;&gt;"",TimeSpend[[#This Row],[Date]]&lt;&gt;""),TimeSpend[[#This Row],[Network]],"")</f>
        <v>60000247</v>
      </c>
      <c r="E187" t="str">
        <f>IF(AND(TimeSpend[[#This Row],[Personnel number]]&lt;&gt;"",TimeSpend[[#This Row],[Date]]&lt;&gt;""),TimeSpend[[#This Row],[Network Description]],"")</f>
        <v>NUS3 Technical Upgrade (NUS Cloud)</v>
      </c>
      <c r="F187" t="str">
        <f>IF(AND(TimeSpend[[#This Row],[Personnel number]]&lt;&gt;"",TimeSpend[[#This Row],[Date]]&lt;&gt;""),TimeSpend[[#This Row],[Activity]],"")</f>
        <v>Analysis</v>
      </c>
      <c r="G187" t="str">
        <f>IF(AND(TimeSpend[[#This Row],[Personnel number]]&lt;&gt;"",TimeSpend[[#This Row],[Date]]&lt;&gt;""),TimeSpend[[#This Row],[Activity description]],"")</f>
        <v>CLOUD eBIZ Times</v>
      </c>
      <c r="H187" s="36">
        <f>IF(AND(TimeSpend[[#This Row],[Personnel number]]&lt;&gt;"",TimeSpend[[#This Row],[Date]]&lt;&gt;""),TimeSpend[[#This Row],[Start Time]],"")</f>
        <v>0.39583333333333331</v>
      </c>
      <c r="I187" s="36">
        <f>IF(AND(TimeSpend[[#This Row],[Personnel number]]&lt;&gt;"",TimeSpend[[#This Row],[Date]]&lt;&gt;""),TimeSpend[[#This Row],[End Time]],"")</f>
        <v>0.41666666666666669</v>
      </c>
      <c r="J187" t="str">
        <f>IF(AND(TimeSpend[[#This Row],[Personnel number]]&lt;&gt;"",TimeSpend[[#This Row],[Date]]&lt;&gt;""),TimeSpend[[#This Row],[Location]],"")</f>
        <v>Office</v>
      </c>
      <c r="K187">
        <f>IF(AND(TimeSpend[[#This Row],[Personnel number]]&lt;&gt;"",TimeSpend[[#This Row],[Date]]&lt;&gt;""),TimeSpend[[#This Row],[Task]],"")</f>
        <v>0</v>
      </c>
      <c r="L187" t="str">
        <f>IF(AND(TimeSpend[[#This Row],[Personnel number]]&lt;&gt;"",TimeSpend[[#This Row],[Date]]&lt;&gt;""),Utilization!$J$2,"")</f>
        <v>10/2024</v>
      </c>
      <c r="M187" t="str">
        <f>IF(AND(TimeSpend[[#This Row],[Personnel number]]&lt;&gt;"",TimeSpend[[#This Row],[Date]]&lt;&gt;""),TimeSpend[[#This Row],[Employee Name]],"")</f>
        <v>Čech Jindřich</v>
      </c>
      <c r="N187">
        <f t="shared" si="4"/>
        <v>186</v>
      </c>
      <c r="O187" t="str">
        <f t="shared" si="5"/>
        <v>10/2024-186</v>
      </c>
      <c r="P187" t="str">
        <f>IF(D187&lt;&gt;"",VLOOKUP(D187,Projects!B:C,2,0),"")</f>
        <v>PROJECT</v>
      </c>
    </row>
    <row r="188" spans="1:16" x14ac:dyDescent="0.25">
      <c r="A188" t="str">
        <f>UPPER(IF(AND(TimeSpend[[#This Row],[Personnel number]]&lt;&gt;"",TimeSpend[[#This Row],[Date]]&lt;&gt;""),TimeSpend[[#This Row],[Personnel number]],""))</f>
        <v>CZ012506</v>
      </c>
      <c r="B188" s="85" t="str">
        <f>IF(AND(TimeSpend[[#This Row],[Personnel number]]&lt;&gt;"",TimeSpend[[#This Row],[Date]]&lt;&gt;""),TEXT(TimeSpend[[#This Row],[Date]],"[$-409]yyyyMMdd"),"")</f>
        <v>yyyy0927</v>
      </c>
      <c r="C188" s="33" t="str">
        <f>IF(AND(TimeSpend[[#This Row],[Personnel number]]&lt;&gt;"",TimeSpend[[#This Row],[Date]]&lt;&gt;""),SUBSTITUTE(TimeSpend[[#This Row],[Hours]],",","."),"")</f>
        <v>0.5</v>
      </c>
      <c r="D188">
        <f>IF(AND(TimeSpend[[#This Row],[Personnel number]]&lt;&gt;"",TimeSpend[[#This Row],[Date]]&lt;&gt;""),TimeSpend[[#This Row],[Network]],"")</f>
        <v>60000247</v>
      </c>
      <c r="E188" t="str">
        <f>IF(AND(TimeSpend[[#This Row],[Personnel number]]&lt;&gt;"",TimeSpend[[#This Row],[Date]]&lt;&gt;""),TimeSpend[[#This Row],[Network Description]],"")</f>
        <v>NUS3 Technical Upgrade (NUS Cloud)</v>
      </c>
      <c r="F188" t="str">
        <f>IF(AND(TimeSpend[[#This Row],[Personnel number]]&lt;&gt;"",TimeSpend[[#This Row],[Date]]&lt;&gt;""),TimeSpend[[#This Row],[Activity]],"")</f>
        <v>Analysis</v>
      </c>
      <c r="G188" t="str">
        <f>IF(AND(TimeSpend[[#This Row],[Personnel number]]&lt;&gt;"",TimeSpend[[#This Row],[Date]]&lt;&gt;""),TimeSpend[[#This Row],[Activity description]],"")</f>
        <v>CLOUD consultations (OPS Times + scheduling) (JCV)</v>
      </c>
      <c r="H188" s="36">
        <f>IF(AND(TimeSpend[[#This Row],[Personnel number]]&lt;&gt;"",TimeSpend[[#This Row],[Date]]&lt;&gt;""),TimeSpend[[#This Row],[Start Time]],"")</f>
        <v>0.41666666666666669</v>
      </c>
      <c r="I188" s="36">
        <f>IF(AND(TimeSpend[[#This Row],[Personnel number]]&lt;&gt;"",TimeSpend[[#This Row],[Date]]&lt;&gt;""),TimeSpend[[#This Row],[End Time]],"")</f>
        <v>0.4375</v>
      </c>
      <c r="J188" t="str">
        <f>IF(AND(TimeSpend[[#This Row],[Personnel number]]&lt;&gt;"",TimeSpend[[#This Row],[Date]]&lt;&gt;""),TimeSpend[[#This Row],[Location]],"")</f>
        <v>Office</v>
      </c>
      <c r="K188">
        <f>IF(AND(TimeSpend[[#This Row],[Personnel number]]&lt;&gt;"",TimeSpend[[#This Row],[Date]]&lt;&gt;""),TimeSpend[[#This Row],[Task]],"")</f>
        <v>0</v>
      </c>
      <c r="L188" t="str">
        <f>IF(AND(TimeSpend[[#This Row],[Personnel number]]&lt;&gt;"",TimeSpend[[#This Row],[Date]]&lt;&gt;""),Utilization!$J$2,"")</f>
        <v>10/2024</v>
      </c>
      <c r="M188" t="str">
        <f>IF(AND(TimeSpend[[#This Row],[Personnel number]]&lt;&gt;"",TimeSpend[[#This Row],[Date]]&lt;&gt;""),TimeSpend[[#This Row],[Employee Name]],"")</f>
        <v>Čech Jindřich</v>
      </c>
      <c r="N188">
        <f t="shared" si="4"/>
        <v>187</v>
      </c>
      <c r="O188" t="str">
        <f t="shared" si="5"/>
        <v>10/2024-187</v>
      </c>
      <c r="P188" t="str">
        <f>IF(D188&lt;&gt;"",VLOOKUP(D188,Projects!B:C,2,0),"")</f>
        <v>PROJECT</v>
      </c>
    </row>
    <row r="189" spans="1:16" x14ac:dyDescent="0.25">
      <c r="A189" t="str">
        <f>UPPER(IF(AND(TimeSpend[[#This Row],[Personnel number]]&lt;&gt;"",TimeSpend[[#This Row],[Date]]&lt;&gt;""),TimeSpend[[#This Row],[Personnel number]],""))</f>
        <v>CZ012506</v>
      </c>
      <c r="B189" s="85" t="str">
        <f>IF(AND(TimeSpend[[#This Row],[Personnel number]]&lt;&gt;"",TimeSpend[[#This Row],[Date]]&lt;&gt;""),TEXT(TimeSpend[[#This Row],[Date]],"[$-409]yyyyMMdd"),"")</f>
        <v>yyyy0927</v>
      </c>
      <c r="C189" s="33" t="str">
        <f>IF(AND(TimeSpend[[#This Row],[Personnel number]]&lt;&gt;"",TimeSpend[[#This Row],[Date]]&lt;&gt;""),SUBSTITUTE(TimeSpend[[#This Row],[Hours]],",","."),"")</f>
        <v>1</v>
      </c>
      <c r="D189">
        <f>IF(AND(TimeSpend[[#This Row],[Personnel number]]&lt;&gt;"",TimeSpend[[#This Row],[Date]]&lt;&gt;""),TimeSpend[[#This Row],[Network]],"")</f>
        <v>60000247</v>
      </c>
      <c r="E189" t="str">
        <f>IF(AND(TimeSpend[[#This Row],[Personnel number]]&lt;&gt;"",TimeSpend[[#This Row],[Date]]&lt;&gt;""),TimeSpend[[#This Row],[Network Description]],"")</f>
        <v>NUS3 Technical Upgrade (NUS Cloud)</v>
      </c>
      <c r="F189" t="str">
        <f>IF(AND(TimeSpend[[#This Row],[Personnel number]]&lt;&gt;"",TimeSpend[[#This Row],[Date]]&lt;&gt;""),TimeSpend[[#This Row],[Activity]],"")</f>
        <v>Analysis</v>
      </c>
      <c r="G189" t="str">
        <f>IF(AND(TimeSpend[[#This Row],[Personnel number]]&lt;&gt;"",TimeSpend[[#This Row],[Date]]&lt;&gt;""),TimeSpend[[#This Row],[Activity description]],"")</f>
        <v>CLOUD BBG FT Issues (JCV)</v>
      </c>
      <c r="H189" s="36">
        <f>IF(AND(TimeSpend[[#This Row],[Personnel number]]&lt;&gt;"",TimeSpend[[#This Row],[Date]]&lt;&gt;""),TimeSpend[[#This Row],[Start Time]],"")</f>
        <v>0.4375</v>
      </c>
      <c r="I189" s="36">
        <f>IF(AND(TimeSpend[[#This Row],[Personnel number]]&lt;&gt;"",TimeSpend[[#This Row],[Date]]&lt;&gt;""),TimeSpend[[#This Row],[End Time]],"")</f>
        <v>0.47916666666666669</v>
      </c>
      <c r="J189" t="str">
        <f>IF(AND(TimeSpend[[#This Row],[Personnel number]]&lt;&gt;"",TimeSpend[[#This Row],[Date]]&lt;&gt;""),TimeSpend[[#This Row],[Location]],"")</f>
        <v>Office</v>
      </c>
      <c r="K189">
        <f>IF(AND(TimeSpend[[#This Row],[Personnel number]]&lt;&gt;"",TimeSpend[[#This Row],[Date]]&lt;&gt;""),TimeSpend[[#This Row],[Task]],"")</f>
        <v>0</v>
      </c>
      <c r="L189" t="str">
        <f>IF(AND(TimeSpend[[#This Row],[Personnel number]]&lt;&gt;"",TimeSpend[[#This Row],[Date]]&lt;&gt;""),Utilization!$J$2,"")</f>
        <v>10/2024</v>
      </c>
      <c r="M189" t="str">
        <f>IF(AND(TimeSpend[[#This Row],[Personnel number]]&lt;&gt;"",TimeSpend[[#This Row],[Date]]&lt;&gt;""),TimeSpend[[#This Row],[Employee Name]],"")</f>
        <v>Čech Jindřich</v>
      </c>
      <c r="N189">
        <f t="shared" si="4"/>
        <v>188</v>
      </c>
      <c r="O189" t="str">
        <f t="shared" si="5"/>
        <v>10/2024-188</v>
      </c>
      <c r="P189" t="str">
        <f>IF(D189&lt;&gt;"",VLOOKUP(D189,Projects!B:C,2,0),"")</f>
        <v>PROJECT</v>
      </c>
    </row>
    <row r="190" spans="1:16" x14ac:dyDescent="0.25">
      <c r="A190" t="str">
        <f>UPPER(IF(AND(TimeSpend[[#This Row],[Personnel number]]&lt;&gt;"",TimeSpend[[#This Row],[Date]]&lt;&gt;""),TimeSpend[[#This Row],[Personnel number]],""))</f>
        <v>CZ012506</v>
      </c>
      <c r="B190" s="85" t="str">
        <f>IF(AND(TimeSpend[[#This Row],[Personnel number]]&lt;&gt;"",TimeSpend[[#This Row],[Date]]&lt;&gt;""),TEXT(TimeSpend[[#This Row],[Date]],"[$-409]yyyyMMdd"),"")</f>
        <v>yyyy0927</v>
      </c>
      <c r="C190" s="33" t="str">
        <f>IF(AND(TimeSpend[[#This Row],[Personnel number]]&lt;&gt;"",TimeSpend[[#This Row],[Date]]&lt;&gt;""),SUBSTITUTE(TimeSpend[[#This Row],[Hours]],",","."),"")</f>
        <v>1</v>
      </c>
      <c r="D190" t="str">
        <f>IF(AND(TimeSpend[[#This Row],[Personnel number]]&lt;&gt;"",TimeSpend[[#This Row],[Date]]&lt;&gt;""),TimeSpend[[#This Row],[Network]],"")</f>
        <v>BPC_INT</v>
      </c>
      <c r="E190" t="str">
        <f>IF(AND(TimeSpend[[#This Row],[Personnel number]]&lt;&gt;"",TimeSpend[[#This Row],[Date]]&lt;&gt;""),TimeSpend[[#This Row],[Network Description]],"")</f>
        <v>Other Internal activities - BPC Brno</v>
      </c>
      <c r="F190" t="str">
        <f>IF(AND(TimeSpend[[#This Row],[Personnel number]]&lt;&gt;"",TimeSpend[[#This Row],[Date]]&lt;&gt;""),TimeSpend[[#This Row],[Activity]],"")</f>
        <v>Admin</v>
      </c>
      <c r="G190" t="str">
        <f>IF(AND(TimeSpend[[#This Row],[Personnel number]]&lt;&gt;"",TimeSpend[[#This Row],[Date]]&lt;&gt;""),TimeSpend[[#This Row],[Activity description]],"")</f>
        <v>NAV Team meeting</v>
      </c>
      <c r="H190" s="36">
        <f>IF(AND(TimeSpend[[#This Row],[Personnel number]]&lt;&gt;"",TimeSpend[[#This Row],[Date]]&lt;&gt;""),TimeSpend[[#This Row],[Start Time]],"")</f>
        <v>0.5</v>
      </c>
      <c r="I190" s="36">
        <f>IF(AND(TimeSpend[[#This Row],[Personnel number]]&lt;&gt;"",TimeSpend[[#This Row],[Date]]&lt;&gt;""),TimeSpend[[#This Row],[End Time]],"")</f>
        <v>0.54166666666666663</v>
      </c>
      <c r="J190" t="str">
        <f>IF(AND(TimeSpend[[#This Row],[Personnel number]]&lt;&gt;"",TimeSpend[[#This Row],[Date]]&lt;&gt;""),TimeSpend[[#This Row],[Location]],"")</f>
        <v>Office</v>
      </c>
      <c r="K190">
        <f>IF(AND(TimeSpend[[#This Row],[Personnel number]]&lt;&gt;"",TimeSpend[[#This Row],[Date]]&lt;&gt;""),TimeSpend[[#This Row],[Task]],"")</f>
        <v>0</v>
      </c>
      <c r="L190" t="str">
        <f>IF(AND(TimeSpend[[#This Row],[Personnel number]]&lt;&gt;"",TimeSpend[[#This Row],[Date]]&lt;&gt;""),Utilization!$J$2,"")</f>
        <v>10/2024</v>
      </c>
      <c r="M190" t="str">
        <f>IF(AND(TimeSpend[[#This Row],[Personnel number]]&lt;&gt;"",TimeSpend[[#This Row],[Date]]&lt;&gt;""),TimeSpend[[#This Row],[Employee Name]],"")</f>
        <v>Čech Jindřich</v>
      </c>
      <c r="N190">
        <f t="shared" si="4"/>
        <v>189</v>
      </c>
      <c r="O190" t="str">
        <f t="shared" si="5"/>
        <v>10/2024-189</v>
      </c>
      <c r="P190" t="str">
        <f>IF(D190&lt;&gt;"",VLOOKUP(D190,Projects!B:C,2,0),"")</f>
        <v>INT</v>
      </c>
    </row>
    <row r="191" spans="1:16" x14ac:dyDescent="0.25">
      <c r="A191" t="str">
        <f>UPPER(IF(AND(TimeSpend[[#This Row],[Personnel number]]&lt;&gt;"",TimeSpend[[#This Row],[Date]]&lt;&gt;""),TimeSpend[[#This Row],[Personnel number]],""))</f>
        <v>CZ012506</v>
      </c>
      <c r="B191" s="85" t="str">
        <f>IF(AND(TimeSpend[[#This Row],[Personnel number]]&lt;&gt;"",TimeSpend[[#This Row],[Date]]&lt;&gt;""),TEXT(TimeSpend[[#This Row],[Date]],"[$-409]yyyyMMdd"),"")</f>
        <v>yyyy0927</v>
      </c>
      <c r="C191" s="33" t="str">
        <f>IF(AND(TimeSpend[[#This Row],[Personnel number]]&lt;&gt;"",TimeSpend[[#This Row],[Date]]&lt;&gt;""),SUBSTITUTE(TimeSpend[[#This Row],[Hours]],",","."),"")</f>
        <v>0.5</v>
      </c>
      <c r="D191">
        <f>IF(AND(TimeSpend[[#This Row],[Personnel number]]&lt;&gt;"",TimeSpend[[#This Row],[Date]]&lt;&gt;""),TimeSpend[[#This Row],[Network]],"")</f>
        <v>1050268</v>
      </c>
      <c r="E191" t="str">
        <f>IF(AND(TimeSpend[[#This Row],[Personnel number]]&lt;&gt;"",TimeSpend[[#This Row],[Date]]&lt;&gt;""),TimeSpend[[#This Row],[Network Description]],"")</f>
        <v>NUS (CE) harm.&amp;bus. Support</v>
      </c>
      <c r="F191" t="str">
        <f>IF(AND(TimeSpend[[#This Row],[Personnel number]]&lt;&gt;"",TimeSpend[[#This Row],[Date]]&lt;&gt;""),TimeSpend[[#This Row],[Activity]],"")</f>
        <v>Analysis</v>
      </c>
      <c r="G191" t="str">
        <f>IF(AND(TimeSpend[[#This Row],[Personnel number]]&lt;&gt;"",TimeSpend[[#This Row],[Date]]&lt;&gt;""),TimeSpend[[#This Row],[Activity description]],"")</f>
        <v>BSK - collective Inv. Excel + print (MKAF call)</v>
      </c>
      <c r="H191" s="36">
        <f>IF(AND(TimeSpend[[#This Row],[Personnel number]]&lt;&gt;"",TimeSpend[[#This Row],[Date]]&lt;&gt;""),TimeSpend[[#This Row],[Start Time]],"")</f>
        <v>0.54166666666666663</v>
      </c>
      <c r="I191" s="36">
        <f>IF(AND(TimeSpend[[#This Row],[Personnel number]]&lt;&gt;"",TimeSpend[[#This Row],[Date]]&lt;&gt;""),TimeSpend[[#This Row],[End Time]],"")</f>
        <v>0.5625</v>
      </c>
      <c r="J191" t="str">
        <f>IF(AND(TimeSpend[[#This Row],[Personnel number]]&lt;&gt;"",TimeSpend[[#This Row],[Date]]&lt;&gt;""),TimeSpend[[#This Row],[Location]],"")</f>
        <v>Office</v>
      </c>
      <c r="K191">
        <f>IF(AND(TimeSpend[[#This Row],[Personnel number]]&lt;&gt;"",TimeSpend[[#This Row],[Date]]&lt;&gt;""),TimeSpend[[#This Row],[Task]],"")</f>
        <v>0</v>
      </c>
      <c r="L191" t="str">
        <f>IF(AND(TimeSpend[[#This Row],[Personnel number]]&lt;&gt;"",TimeSpend[[#This Row],[Date]]&lt;&gt;""),Utilization!$J$2,"")</f>
        <v>10/2024</v>
      </c>
      <c r="M191" t="str">
        <f>IF(AND(TimeSpend[[#This Row],[Personnel number]]&lt;&gt;"",TimeSpend[[#This Row],[Date]]&lt;&gt;""),TimeSpend[[#This Row],[Employee Name]],"")</f>
        <v>Čech Jindřich</v>
      </c>
      <c r="N191">
        <f t="shared" si="4"/>
        <v>190</v>
      </c>
      <c r="O191" t="str">
        <f t="shared" si="5"/>
        <v>10/2024-190</v>
      </c>
      <c r="P191" t="str">
        <f>IF(D191&lt;&gt;"",VLOOKUP(D191,Projects!B:C,2,0),"")</f>
        <v>PROJECT</v>
      </c>
    </row>
    <row r="192" spans="1:16" x14ac:dyDescent="0.25">
      <c r="A192" t="str">
        <f>UPPER(IF(AND(TimeSpend[[#This Row],[Personnel number]]&lt;&gt;"",TimeSpend[[#This Row],[Date]]&lt;&gt;""),TimeSpend[[#This Row],[Personnel number]],""))</f>
        <v>CZ012506</v>
      </c>
      <c r="B192" s="85" t="str">
        <f>IF(AND(TimeSpend[[#This Row],[Personnel number]]&lt;&gt;"",TimeSpend[[#This Row],[Date]]&lt;&gt;""),TEXT(TimeSpend[[#This Row],[Date]],"[$-409]yyyyMMdd"),"")</f>
        <v>yyyy0927</v>
      </c>
      <c r="C192" s="33" t="str">
        <f>IF(AND(TimeSpend[[#This Row],[Personnel number]]&lt;&gt;"",TimeSpend[[#This Row],[Date]]&lt;&gt;""),SUBSTITUTE(TimeSpend[[#This Row],[Hours]],",","."),"")</f>
        <v>0.75</v>
      </c>
      <c r="D192">
        <f>IF(AND(TimeSpend[[#This Row],[Personnel number]]&lt;&gt;"",TimeSpend[[#This Row],[Date]]&lt;&gt;""),TimeSpend[[#This Row],[Network]],"")</f>
        <v>60000247</v>
      </c>
      <c r="E192" t="str">
        <f>IF(AND(TimeSpend[[#This Row],[Personnel number]]&lt;&gt;"",TimeSpend[[#This Row],[Date]]&lt;&gt;""),TimeSpend[[#This Row],[Network Description]],"")</f>
        <v>NUS3 Technical Upgrade (NUS Cloud)</v>
      </c>
      <c r="F192" t="str">
        <f>IF(AND(TimeSpend[[#This Row],[Personnel number]]&lt;&gt;"",TimeSpend[[#This Row],[Date]]&lt;&gt;""),TimeSpend[[#This Row],[Activity]],"")</f>
        <v>Development (programming)</v>
      </c>
      <c r="G192" t="str">
        <f>IF(AND(TimeSpend[[#This Row],[Personnel number]]&lt;&gt;"",TimeSpend[[#This Row],[Date]]&lt;&gt;""),TimeSpend[[#This Row],[Activity description]],"")</f>
        <v>CLOUD 53822</v>
      </c>
      <c r="H192" s="36">
        <f>IF(AND(TimeSpend[[#This Row],[Personnel number]]&lt;&gt;"",TimeSpend[[#This Row],[Date]]&lt;&gt;""),TimeSpend[[#This Row],[Start Time]],"")</f>
        <v>0.5625</v>
      </c>
      <c r="I192" s="36">
        <f>IF(AND(TimeSpend[[#This Row],[Personnel number]]&lt;&gt;"",TimeSpend[[#This Row],[Date]]&lt;&gt;""),TimeSpend[[#This Row],[End Time]],"")</f>
        <v>0.59375</v>
      </c>
      <c r="J192" t="str">
        <f>IF(AND(TimeSpend[[#This Row],[Personnel number]]&lt;&gt;"",TimeSpend[[#This Row],[Date]]&lt;&gt;""),TimeSpend[[#This Row],[Location]],"")</f>
        <v>Office</v>
      </c>
      <c r="K192">
        <f>IF(AND(TimeSpend[[#This Row],[Personnel number]]&lt;&gt;"",TimeSpend[[#This Row],[Date]]&lt;&gt;""),TimeSpend[[#This Row],[Task]],"")</f>
        <v>0</v>
      </c>
      <c r="L192" t="str">
        <f>IF(AND(TimeSpend[[#This Row],[Personnel number]]&lt;&gt;"",TimeSpend[[#This Row],[Date]]&lt;&gt;""),Utilization!$J$2,"")</f>
        <v>10/2024</v>
      </c>
      <c r="M192" t="str">
        <f>IF(AND(TimeSpend[[#This Row],[Personnel number]]&lt;&gt;"",TimeSpend[[#This Row],[Date]]&lt;&gt;""),TimeSpend[[#This Row],[Employee Name]],"")</f>
        <v>Čech Jindřich</v>
      </c>
      <c r="N192">
        <f t="shared" si="4"/>
        <v>191</v>
      </c>
      <c r="O192" t="str">
        <f t="shared" si="5"/>
        <v>10/2024-191</v>
      </c>
      <c r="P192" t="str">
        <f>IF(D192&lt;&gt;"",VLOOKUP(D192,Projects!B:C,2,0),"")</f>
        <v>PROJECT</v>
      </c>
    </row>
    <row r="193" spans="1:16" x14ac:dyDescent="0.25">
      <c r="A193" t="str">
        <f>UPPER(IF(AND(TimeSpend[[#This Row],[Personnel number]]&lt;&gt;"",TimeSpend[[#This Row],[Date]]&lt;&gt;""),TimeSpend[[#This Row],[Personnel number]],""))</f>
        <v>CZ012506</v>
      </c>
      <c r="B193" s="85" t="str">
        <f>IF(AND(TimeSpend[[#This Row],[Personnel number]]&lt;&gt;"",TimeSpend[[#This Row],[Date]]&lt;&gt;""),TEXT(TimeSpend[[#This Row],[Date]],"[$-409]yyyyMMdd"),"")</f>
        <v>yyyy0930</v>
      </c>
      <c r="C193" s="33" t="str">
        <f>IF(AND(TimeSpend[[#This Row],[Personnel number]]&lt;&gt;"",TimeSpend[[#This Row],[Date]]&lt;&gt;""),SUBSTITUTE(TimeSpend[[#This Row],[Hours]],",","."),"")</f>
        <v>1.25</v>
      </c>
      <c r="D193">
        <f>IF(AND(TimeSpend[[#This Row],[Personnel number]]&lt;&gt;"",TimeSpend[[#This Row],[Date]]&lt;&gt;""),TimeSpend[[#This Row],[Network]],"")</f>
        <v>1050268</v>
      </c>
      <c r="E193" t="str">
        <f>IF(AND(TimeSpend[[#This Row],[Personnel number]]&lt;&gt;"",TimeSpend[[#This Row],[Date]]&lt;&gt;""),TimeSpend[[#This Row],[Network Description]],"")</f>
        <v>NUS (CE) harm.&amp;bus. Support</v>
      </c>
      <c r="F193" t="str">
        <f>IF(AND(TimeSpend[[#This Row],[Personnel number]]&lt;&gt;"",TimeSpend[[#This Row],[Date]]&lt;&gt;""),TimeSpend[[#This Row],[Activity]],"")</f>
        <v>Development (programming)</v>
      </c>
      <c r="G193" t="str">
        <f>IF(AND(TimeSpend[[#This Row],[Personnel number]]&lt;&gt;"",TimeSpend[[#This Row],[Date]]&lt;&gt;""),TimeSpend[[#This Row],[Activity description]],"")</f>
        <v>BSK - collective Inv. Excel + print (MKAF issues)</v>
      </c>
      <c r="H193" s="36">
        <f>IF(AND(TimeSpend[[#This Row],[Personnel number]]&lt;&gt;"",TimeSpend[[#This Row],[Date]]&lt;&gt;""),TimeSpend[[#This Row],[Start Time]],"")</f>
        <v>0.30208333333333331</v>
      </c>
      <c r="I193" s="36">
        <f>IF(AND(TimeSpend[[#This Row],[Personnel number]]&lt;&gt;"",TimeSpend[[#This Row],[Date]]&lt;&gt;""),TimeSpend[[#This Row],[End Time]],"")</f>
        <v>0.35416666666666669</v>
      </c>
      <c r="J193" t="str">
        <f>IF(AND(TimeSpend[[#This Row],[Personnel number]]&lt;&gt;"",TimeSpend[[#This Row],[Date]]&lt;&gt;""),TimeSpend[[#This Row],[Location]],"")</f>
        <v>Office</v>
      </c>
      <c r="K193">
        <f>IF(AND(TimeSpend[[#This Row],[Personnel number]]&lt;&gt;"",TimeSpend[[#This Row],[Date]]&lt;&gt;""),TimeSpend[[#This Row],[Task]],"")</f>
        <v>0</v>
      </c>
      <c r="L193" t="str">
        <f>IF(AND(TimeSpend[[#This Row],[Personnel number]]&lt;&gt;"",TimeSpend[[#This Row],[Date]]&lt;&gt;""),Utilization!$J$2,"")</f>
        <v>10/2024</v>
      </c>
      <c r="M193" t="str">
        <f>IF(AND(TimeSpend[[#This Row],[Personnel number]]&lt;&gt;"",TimeSpend[[#This Row],[Date]]&lt;&gt;""),TimeSpend[[#This Row],[Employee Name]],"")</f>
        <v>Čech Jindřich</v>
      </c>
      <c r="N193">
        <f t="shared" si="4"/>
        <v>192</v>
      </c>
      <c r="O193" t="str">
        <f t="shared" si="5"/>
        <v>10/2024-192</v>
      </c>
      <c r="P193" t="str">
        <f>IF(D193&lt;&gt;"",VLOOKUP(D193,Projects!B:C,2,0),"")</f>
        <v>PROJECT</v>
      </c>
    </row>
    <row r="194" spans="1:16" x14ac:dyDescent="0.25">
      <c r="A194" t="str">
        <f>UPPER(IF(AND(TimeSpend[[#This Row],[Personnel number]]&lt;&gt;"",TimeSpend[[#This Row],[Date]]&lt;&gt;""),TimeSpend[[#This Row],[Personnel number]],""))</f>
        <v>CZ012506</v>
      </c>
      <c r="B194" s="85" t="str">
        <f>IF(AND(TimeSpend[[#This Row],[Personnel number]]&lt;&gt;"",TimeSpend[[#This Row],[Date]]&lt;&gt;""),TEXT(TimeSpend[[#This Row],[Date]],"[$-409]yyyyMMdd"),"")</f>
        <v>yyyy0930</v>
      </c>
      <c r="C194" s="33" t="str">
        <f>IF(AND(TimeSpend[[#This Row],[Personnel number]]&lt;&gt;"",TimeSpend[[#This Row],[Date]]&lt;&gt;""),SUBSTITUTE(TimeSpend[[#This Row],[Hours]],",","."),"")</f>
        <v>1</v>
      </c>
      <c r="D194">
        <f>IF(AND(TimeSpend[[#This Row],[Personnel number]]&lt;&gt;"",TimeSpend[[#This Row],[Date]]&lt;&gt;""),TimeSpend[[#This Row],[Network]],"")</f>
        <v>60000247</v>
      </c>
      <c r="E194" t="str">
        <f>IF(AND(TimeSpend[[#This Row],[Personnel number]]&lt;&gt;"",TimeSpend[[#This Row],[Date]]&lt;&gt;""),TimeSpend[[#This Row],[Network Description]],"")</f>
        <v>NUS3 Technical Upgrade (NUS Cloud)</v>
      </c>
      <c r="F194" t="str">
        <f>IF(AND(TimeSpend[[#This Row],[Personnel number]]&lt;&gt;"",TimeSpend[[#This Row],[Date]]&lt;&gt;""),TimeSpend[[#This Row],[Activity]],"")</f>
        <v>Project Management</v>
      </c>
      <c r="G194" t="str">
        <f>IF(AND(TimeSpend[[#This Row],[Personnel number]]&lt;&gt;"",TimeSpend[[#This Row],[Date]]&lt;&gt;""),TimeSpend[[#This Row],[Activity description]],"")</f>
        <v>CLOUD meetings</v>
      </c>
      <c r="H194" s="36">
        <f>IF(AND(TimeSpend[[#This Row],[Personnel number]]&lt;&gt;"",TimeSpend[[#This Row],[Date]]&lt;&gt;""),TimeSpend[[#This Row],[Start Time]],"")</f>
        <v>0.35416666666666669</v>
      </c>
      <c r="I194" s="36">
        <f>IF(AND(TimeSpend[[#This Row],[Personnel number]]&lt;&gt;"",TimeSpend[[#This Row],[Date]]&lt;&gt;""),TimeSpend[[#This Row],[End Time]],"")</f>
        <v>0.39583333333333331</v>
      </c>
      <c r="J194" t="str">
        <f>IF(AND(TimeSpend[[#This Row],[Personnel number]]&lt;&gt;"",TimeSpend[[#This Row],[Date]]&lt;&gt;""),TimeSpend[[#This Row],[Location]],"")</f>
        <v>Office</v>
      </c>
      <c r="K194">
        <f>IF(AND(TimeSpend[[#This Row],[Personnel number]]&lt;&gt;"",TimeSpend[[#This Row],[Date]]&lt;&gt;""),TimeSpend[[#This Row],[Task]],"")</f>
        <v>0</v>
      </c>
      <c r="L194" t="str">
        <f>IF(AND(TimeSpend[[#This Row],[Personnel number]]&lt;&gt;"",TimeSpend[[#This Row],[Date]]&lt;&gt;""),Utilization!$J$2,"")</f>
        <v>10/2024</v>
      </c>
      <c r="M194" t="str">
        <f>IF(AND(TimeSpend[[#This Row],[Personnel number]]&lt;&gt;"",TimeSpend[[#This Row],[Date]]&lt;&gt;""),TimeSpend[[#This Row],[Employee Name]],"")</f>
        <v>Čech Jindřich</v>
      </c>
      <c r="N194">
        <f t="shared" ref="N194:N257" si="6">IF(A194&lt;&gt;"",ROW(A194)-1,"")</f>
        <v>193</v>
      </c>
      <c r="O194" t="str">
        <f t="shared" ref="O194:O257" si="7">IF(A194&lt;&gt;"",L194&amp;"-"&amp;N194,"")</f>
        <v>10/2024-193</v>
      </c>
      <c r="P194" t="str">
        <f>IF(D194&lt;&gt;"",VLOOKUP(D194,Projects!B:C,2,0),"")</f>
        <v>PROJECT</v>
      </c>
    </row>
    <row r="195" spans="1:16" x14ac:dyDescent="0.25">
      <c r="A195" t="str">
        <f>UPPER(IF(AND(TimeSpend[[#This Row],[Personnel number]]&lt;&gt;"",TimeSpend[[#This Row],[Date]]&lt;&gt;""),TimeSpend[[#This Row],[Personnel number]],""))</f>
        <v>CZ012506</v>
      </c>
      <c r="B195" s="85" t="str">
        <f>IF(AND(TimeSpend[[#This Row],[Personnel number]]&lt;&gt;"",TimeSpend[[#This Row],[Date]]&lt;&gt;""),TEXT(TimeSpend[[#This Row],[Date]],"[$-409]yyyyMMdd"),"")</f>
        <v>yyyy0930</v>
      </c>
      <c r="C195" s="33" t="str">
        <f>IF(AND(TimeSpend[[#This Row],[Personnel number]]&lt;&gt;"",TimeSpend[[#This Row],[Date]]&lt;&gt;""),SUBSTITUTE(TimeSpend[[#This Row],[Hours]],",","."),"")</f>
        <v>1.5</v>
      </c>
      <c r="D195">
        <f>IF(AND(TimeSpend[[#This Row],[Personnel number]]&lt;&gt;"",TimeSpend[[#This Row],[Date]]&lt;&gt;""),TimeSpend[[#This Row],[Network]],"")</f>
        <v>60000247</v>
      </c>
      <c r="E195" t="str">
        <f>IF(AND(TimeSpend[[#This Row],[Personnel number]]&lt;&gt;"",TimeSpend[[#This Row],[Date]]&lt;&gt;""),TimeSpend[[#This Row],[Network Description]],"")</f>
        <v>NUS3 Technical Upgrade (NUS Cloud)</v>
      </c>
      <c r="F195" t="str">
        <f>IF(AND(TimeSpend[[#This Row],[Personnel number]]&lt;&gt;"",TimeSpend[[#This Row],[Date]]&lt;&gt;""),TimeSpend[[#This Row],[Activity]],"")</f>
        <v>Analysis</v>
      </c>
      <c r="G195" t="str">
        <f>IF(AND(TimeSpend[[#This Row],[Personnel number]]&lt;&gt;"",TimeSpend[[#This Row],[Date]]&lt;&gt;""),TimeSpend[[#This Row],[Activity description]],"")</f>
        <v>CLOUD eBIZ Times (meeting MMU)</v>
      </c>
      <c r="H195" s="36">
        <f>IF(AND(TimeSpend[[#This Row],[Personnel number]]&lt;&gt;"",TimeSpend[[#This Row],[Date]]&lt;&gt;""),TimeSpend[[#This Row],[Start Time]],"")</f>
        <v>0.39583333333333331</v>
      </c>
      <c r="I195" s="36">
        <f>IF(AND(TimeSpend[[#This Row],[Personnel number]]&lt;&gt;"",TimeSpend[[#This Row],[Date]]&lt;&gt;""),TimeSpend[[#This Row],[End Time]],"")</f>
        <v>0.45833333333333331</v>
      </c>
      <c r="J195" t="str">
        <f>IF(AND(TimeSpend[[#This Row],[Personnel number]]&lt;&gt;"",TimeSpend[[#This Row],[Date]]&lt;&gt;""),TimeSpend[[#This Row],[Location]],"")</f>
        <v>Office</v>
      </c>
      <c r="K195">
        <f>IF(AND(TimeSpend[[#This Row],[Personnel number]]&lt;&gt;"",TimeSpend[[#This Row],[Date]]&lt;&gt;""),TimeSpend[[#This Row],[Task]],"")</f>
        <v>0</v>
      </c>
      <c r="L195" t="str">
        <f>IF(AND(TimeSpend[[#This Row],[Personnel number]]&lt;&gt;"",TimeSpend[[#This Row],[Date]]&lt;&gt;""),Utilization!$J$2,"")</f>
        <v>10/2024</v>
      </c>
      <c r="M195" t="str">
        <f>IF(AND(TimeSpend[[#This Row],[Personnel number]]&lt;&gt;"",TimeSpend[[#This Row],[Date]]&lt;&gt;""),TimeSpend[[#This Row],[Employee Name]],"")</f>
        <v>Čech Jindřich</v>
      </c>
      <c r="N195">
        <f t="shared" si="6"/>
        <v>194</v>
      </c>
      <c r="O195" t="str">
        <f t="shared" si="7"/>
        <v>10/2024-194</v>
      </c>
      <c r="P195" t="str">
        <f>IF(D195&lt;&gt;"",VLOOKUP(D195,Projects!B:C,2,0),"")</f>
        <v>PROJECT</v>
      </c>
    </row>
    <row r="196" spans="1:16" x14ac:dyDescent="0.25">
      <c r="A196" t="str">
        <f>UPPER(IF(AND(TimeSpend[[#This Row],[Personnel number]]&lt;&gt;"",TimeSpend[[#This Row],[Date]]&lt;&gt;""),TimeSpend[[#This Row],[Personnel number]],""))</f>
        <v>CZ012506</v>
      </c>
      <c r="B196" s="85" t="str">
        <f>IF(AND(TimeSpend[[#This Row],[Personnel number]]&lt;&gt;"",TimeSpend[[#This Row],[Date]]&lt;&gt;""),TEXT(TimeSpend[[#This Row],[Date]],"[$-409]yyyyMMdd"),"")</f>
        <v>yyyy0930</v>
      </c>
      <c r="C196" s="33" t="str">
        <f>IF(AND(TimeSpend[[#This Row],[Personnel number]]&lt;&gt;"",TimeSpend[[#This Row],[Date]]&lt;&gt;""),SUBSTITUTE(TimeSpend[[#This Row],[Hours]],",","."),"")</f>
        <v>0.75</v>
      </c>
      <c r="D196">
        <f>IF(AND(TimeSpend[[#This Row],[Personnel number]]&lt;&gt;"",TimeSpend[[#This Row],[Date]]&lt;&gt;""),TimeSpend[[#This Row],[Network]],"")</f>
        <v>1050268</v>
      </c>
      <c r="E196" t="str">
        <f>IF(AND(TimeSpend[[#This Row],[Personnel number]]&lt;&gt;"",TimeSpend[[#This Row],[Date]]&lt;&gt;""),TimeSpend[[#This Row],[Network Description]],"")</f>
        <v>NUS (CE) harm.&amp;bus. Support</v>
      </c>
      <c r="F196" t="str">
        <f>IF(AND(TimeSpend[[#This Row],[Personnel number]]&lt;&gt;"",TimeSpend[[#This Row],[Date]]&lt;&gt;""),TimeSpend[[#This Row],[Activity]],"")</f>
        <v>Development (programming)</v>
      </c>
      <c r="G196" t="str">
        <f>IF(AND(TimeSpend[[#This Row],[Personnel number]]&lt;&gt;"",TimeSpend[[#This Row],[Date]]&lt;&gt;""),TimeSpend[[#This Row],[Activity description]],"")</f>
        <v>BSK - collective Inv. Excel + print (MKAF issues)</v>
      </c>
      <c r="H196" s="36">
        <f>IF(AND(TimeSpend[[#This Row],[Personnel number]]&lt;&gt;"",TimeSpend[[#This Row],[Date]]&lt;&gt;""),TimeSpend[[#This Row],[Start Time]],"")</f>
        <v>0.47916666666666669</v>
      </c>
      <c r="I196" s="36">
        <f>IF(AND(TimeSpend[[#This Row],[Personnel number]]&lt;&gt;"",TimeSpend[[#This Row],[Date]]&lt;&gt;""),TimeSpend[[#This Row],[End Time]],"")</f>
        <v>0.51041666666666663</v>
      </c>
      <c r="J196" t="str">
        <f>IF(AND(TimeSpend[[#This Row],[Personnel number]]&lt;&gt;"",TimeSpend[[#This Row],[Date]]&lt;&gt;""),TimeSpend[[#This Row],[Location]],"")</f>
        <v>Office</v>
      </c>
      <c r="K196">
        <f>IF(AND(TimeSpend[[#This Row],[Personnel number]]&lt;&gt;"",TimeSpend[[#This Row],[Date]]&lt;&gt;""),TimeSpend[[#This Row],[Task]],"")</f>
        <v>0</v>
      </c>
      <c r="L196" t="str">
        <f>IF(AND(TimeSpend[[#This Row],[Personnel number]]&lt;&gt;"",TimeSpend[[#This Row],[Date]]&lt;&gt;""),Utilization!$J$2,"")</f>
        <v>10/2024</v>
      </c>
      <c r="M196" t="str">
        <f>IF(AND(TimeSpend[[#This Row],[Personnel number]]&lt;&gt;"",TimeSpend[[#This Row],[Date]]&lt;&gt;""),TimeSpend[[#This Row],[Employee Name]],"")</f>
        <v>Čech Jindřich</v>
      </c>
      <c r="N196">
        <f t="shared" si="6"/>
        <v>195</v>
      </c>
      <c r="O196" t="str">
        <f t="shared" si="7"/>
        <v>10/2024-195</v>
      </c>
      <c r="P196" t="str">
        <f>IF(D196&lt;&gt;"",VLOOKUP(D196,Projects!B:C,2,0),"")</f>
        <v>PROJECT</v>
      </c>
    </row>
    <row r="197" spans="1:16" x14ac:dyDescent="0.25">
      <c r="A197" t="str">
        <f>UPPER(IF(AND(TimeSpend[[#This Row],[Personnel number]]&lt;&gt;"",TimeSpend[[#This Row],[Date]]&lt;&gt;""),TimeSpend[[#This Row],[Personnel number]],""))</f>
        <v>CZ012506</v>
      </c>
      <c r="B197" s="85" t="str">
        <f>IF(AND(TimeSpend[[#This Row],[Personnel number]]&lt;&gt;"",TimeSpend[[#This Row],[Date]]&lt;&gt;""),TEXT(TimeSpend[[#This Row],[Date]],"[$-409]yyyyMMdd"),"")</f>
        <v>yyyy0930</v>
      </c>
      <c r="C197" s="33" t="str">
        <f>IF(AND(TimeSpend[[#This Row],[Personnel number]]&lt;&gt;"",TimeSpend[[#This Row],[Date]]&lt;&gt;""),SUBSTITUTE(TimeSpend[[#This Row],[Hours]],",","."),"")</f>
        <v>0.5</v>
      </c>
      <c r="D197" t="str">
        <f>IF(AND(TimeSpend[[#This Row],[Personnel number]]&lt;&gt;"",TimeSpend[[#This Row],[Date]]&lt;&gt;""),TimeSpend[[#This Row],[Network]],"")</f>
        <v>BPC_INT</v>
      </c>
      <c r="E197" t="str">
        <f>IF(AND(TimeSpend[[#This Row],[Personnel number]]&lt;&gt;"",TimeSpend[[#This Row],[Date]]&lt;&gt;""),TimeSpend[[#This Row],[Network Description]],"")</f>
        <v>Other Internal activities - BPC Brno</v>
      </c>
      <c r="F197" t="str">
        <f>IF(AND(TimeSpend[[#This Row],[Personnel number]]&lt;&gt;"",TimeSpend[[#This Row],[Date]]&lt;&gt;""),TimeSpend[[#This Row],[Activity]],"")</f>
        <v>Admin</v>
      </c>
      <c r="G197" t="str">
        <f>IF(AND(TimeSpend[[#This Row],[Personnel number]]&lt;&gt;"",TimeSpend[[#This Row],[Date]]&lt;&gt;""),TimeSpend[[#This Row],[Activity description]],"")</f>
        <v>admin</v>
      </c>
      <c r="H197" s="36">
        <f>IF(AND(TimeSpend[[#This Row],[Personnel number]]&lt;&gt;"",TimeSpend[[#This Row],[Date]]&lt;&gt;""),TimeSpend[[#This Row],[Start Time]],"")</f>
        <v>0.51041666666666663</v>
      </c>
      <c r="I197" s="36">
        <f>IF(AND(TimeSpend[[#This Row],[Personnel number]]&lt;&gt;"",TimeSpend[[#This Row],[Date]]&lt;&gt;""),TimeSpend[[#This Row],[End Time]],"")</f>
        <v>0.53125</v>
      </c>
      <c r="J197" t="str">
        <f>IF(AND(TimeSpend[[#This Row],[Personnel number]]&lt;&gt;"",TimeSpend[[#This Row],[Date]]&lt;&gt;""),TimeSpend[[#This Row],[Location]],"")</f>
        <v>Office</v>
      </c>
      <c r="K197">
        <f>IF(AND(TimeSpend[[#This Row],[Personnel number]]&lt;&gt;"",TimeSpend[[#This Row],[Date]]&lt;&gt;""),TimeSpend[[#This Row],[Task]],"")</f>
        <v>0</v>
      </c>
      <c r="L197" t="str">
        <f>IF(AND(TimeSpend[[#This Row],[Personnel number]]&lt;&gt;"",TimeSpend[[#This Row],[Date]]&lt;&gt;""),Utilization!$J$2,"")</f>
        <v>10/2024</v>
      </c>
      <c r="M197" t="str">
        <f>IF(AND(TimeSpend[[#This Row],[Personnel number]]&lt;&gt;"",TimeSpend[[#This Row],[Date]]&lt;&gt;""),TimeSpend[[#This Row],[Employee Name]],"")</f>
        <v>Čech Jindřich</v>
      </c>
      <c r="N197">
        <f t="shared" si="6"/>
        <v>196</v>
      </c>
      <c r="O197" t="str">
        <f t="shared" si="7"/>
        <v>10/2024-196</v>
      </c>
      <c r="P197" t="str">
        <f>IF(D197&lt;&gt;"",VLOOKUP(D197,Projects!B:C,2,0),"")</f>
        <v>INT</v>
      </c>
    </row>
    <row r="198" spans="1:16" x14ac:dyDescent="0.25">
      <c r="A198" t="str">
        <f>UPPER(IF(AND(TimeSpend[[#This Row],[Personnel number]]&lt;&gt;"",TimeSpend[[#This Row],[Date]]&lt;&gt;""),TimeSpend[[#This Row],[Personnel number]],""))</f>
        <v>CZ012506</v>
      </c>
      <c r="B198" s="85" t="str">
        <f>IF(AND(TimeSpend[[#This Row],[Personnel number]]&lt;&gt;"",TimeSpend[[#This Row],[Date]]&lt;&gt;""),TEXT(TimeSpend[[#This Row],[Date]],"[$-409]yyyyMMdd"),"")</f>
        <v>yyyy0930</v>
      </c>
      <c r="C198" s="33" t="str">
        <f>IF(AND(TimeSpend[[#This Row],[Personnel number]]&lt;&gt;"",TimeSpend[[#This Row],[Date]]&lt;&gt;""),SUBSTITUTE(TimeSpend[[#This Row],[Hours]],",","."),"")</f>
        <v>1.25</v>
      </c>
      <c r="D198">
        <f>IF(AND(TimeSpend[[#This Row],[Personnel number]]&lt;&gt;"",TimeSpend[[#This Row],[Date]]&lt;&gt;""),TimeSpend[[#This Row],[Network]],"")</f>
        <v>1050268</v>
      </c>
      <c r="E198" t="str">
        <f>IF(AND(TimeSpend[[#This Row],[Personnel number]]&lt;&gt;"",TimeSpend[[#This Row],[Date]]&lt;&gt;""),TimeSpend[[#This Row],[Network Description]],"")</f>
        <v>NUS (CE) harm.&amp;bus. Support</v>
      </c>
      <c r="F198" t="str">
        <f>IF(AND(TimeSpend[[#This Row],[Personnel number]]&lt;&gt;"",TimeSpend[[#This Row],[Date]]&lt;&gt;""),TimeSpend[[#This Row],[Activity]],"")</f>
        <v>Development (programming)</v>
      </c>
      <c r="G198" t="str">
        <f>IF(AND(TimeSpend[[#This Row],[Personnel number]]&lt;&gt;"",TimeSpend[[#This Row],[Date]]&lt;&gt;""),TimeSpend[[#This Row],[Activity description]],"")</f>
        <v>BCZ - Depr. Reserve vs. InvToDate repor (JRA)</v>
      </c>
      <c r="H198" s="36">
        <f>IF(AND(TimeSpend[[#This Row],[Personnel number]]&lt;&gt;"",TimeSpend[[#This Row],[Date]]&lt;&gt;""),TimeSpend[[#This Row],[Start Time]],"")</f>
        <v>0.53125</v>
      </c>
      <c r="I198" s="36">
        <f>IF(AND(TimeSpend[[#This Row],[Personnel number]]&lt;&gt;"",TimeSpend[[#This Row],[Date]]&lt;&gt;""),TimeSpend[[#This Row],[End Time]],"")</f>
        <v>0.58333333333333337</v>
      </c>
      <c r="J198" t="str">
        <f>IF(AND(TimeSpend[[#This Row],[Personnel number]]&lt;&gt;"",TimeSpend[[#This Row],[Date]]&lt;&gt;""),TimeSpend[[#This Row],[Location]],"")</f>
        <v>Office</v>
      </c>
      <c r="K198">
        <f>IF(AND(TimeSpend[[#This Row],[Personnel number]]&lt;&gt;"",TimeSpend[[#This Row],[Date]]&lt;&gt;""),TimeSpend[[#This Row],[Task]],"")</f>
        <v>0</v>
      </c>
      <c r="L198" t="str">
        <f>IF(AND(TimeSpend[[#This Row],[Personnel number]]&lt;&gt;"",TimeSpend[[#This Row],[Date]]&lt;&gt;""),Utilization!$J$2,"")</f>
        <v>10/2024</v>
      </c>
      <c r="M198" t="str">
        <f>IF(AND(TimeSpend[[#This Row],[Personnel number]]&lt;&gt;"",TimeSpend[[#This Row],[Date]]&lt;&gt;""),TimeSpend[[#This Row],[Employee Name]],"")</f>
        <v>Čech Jindřich</v>
      </c>
      <c r="N198">
        <f t="shared" si="6"/>
        <v>197</v>
      </c>
      <c r="O198" t="str">
        <f t="shared" si="7"/>
        <v>10/2024-197</v>
      </c>
      <c r="P198" t="str">
        <f>IF(D198&lt;&gt;"",VLOOKUP(D198,Projects!B:C,2,0),"")</f>
        <v>PROJECT</v>
      </c>
    </row>
    <row r="199" spans="1:16" x14ac:dyDescent="0.25">
      <c r="A199" t="str">
        <f>UPPER(IF(AND(TimeSpend[[#This Row],[Personnel number]]&lt;&gt;"",TimeSpend[[#This Row],[Date]]&lt;&gt;""),TimeSpend[[#This Row],[Personnel number]],""))</f>
        <v>CZ012506</v>
      </c>
      <c r="B199" s="85" t="str">
        <f>IF(AND(TimeSpend[[#This Row],[Personnel number]]&lt;&gt;"",TimeSpend[[#This Row],[Date]]&lt;&gt;""),TEXT(TimeSpend[[#This Row],[Date]],"[$-409]yyyyMMdd"),"")</f>
        <v>yyyy0930</v>
      </c>
      <c r="C199" s="33" t="str">
        <f>IF(AND(TimeSpend[[#This Row],[Personnel number]]&lt;&gt;"",TimeSpend[[#This Row],[Date]]&lt;&gt;""),SUBSTITUTE(TimeSpend[[#This Row],[Hours]],",","."),"")</f>
        <v>1</v>
      </c>
      <c r="D199">
        <f>IF(AND(TimeSpend[[#This Row],[Personnel number]]&lt;&gt;"",TimeSpend[[#This Row],[Date]]&lt;&gt;""),TimeSpend[[#This Row],[Network]],"")</f>
        <v>1050268</v>
      </c>
      <c r="E199" t="str">
        <f>IF(AND(TimeSpend[[#This Row],[Personnel number]]&lt;&gt;"",TimeSpend[[#This Row],[Date]]&lt;&gt;""),TimeSpend[[#This Row],[Network Description]],"")</f>
        <v>NUS (CE) harm.&amp;bus. Support</v>
      </c>
      <c r="F199" t="str">
        <f>IF(AND(TimeSpend[[#This Row],[Personnel number]]&lt;&gt;"",TimeSpend[[#This Row],[Date]]&lt;&gt;""),TimeSpend[[#This Row],[Activity]],"")</f>
        <v>Development (programming)</v>
      </c>
      <c r="G199" t="str">
        <f>IF(AND(TimeSpend[[#This Row],[Personnel number]]&lt;&gt;"",TimeSpend[[#This Row],[Date]]&lt;&gt;""),TimeSpend[[#This Row],[Activity description]],"")</f>
        <v>BSK - collective Inv. Excel + print (MKAF issues)</v>
      </c>
      <c r="H199" s="36">
        <f>IF(AND(TimeSpend[[#This Row],[Personnel number]]&lt;&gt;"",TimeSpend[[#This Row],[Date]]&lt;&gt;""),TimeSpend[[#This Row],[Start Time]],"")</f>
        <v>0.58333333333333337</v>
      </c>
      <c r="I199" s="36">
        <f>IF(AND(TimeSpend[[#This Row],[Personnel number]]&lt;&gt;"",TimeSpend[[#This Row],[Date]]&lt;&gt;""),TimeSpend[[#This Row],[End Time]],"")</f>
        <v>0.625</v>
      </c>
      <c r="J199" t="str">
        <f>IF(AND(TimeSpend[[#This Row],[Personnel number]]&lt;&gt;"",TimeSpend[[#This Row],[Date]]&lt;&gt;""),TimeSpend[[#This Row],[Location]],"")</f>
        <v>Office</v>
      </c>
      <c r="K199">
        <f>IF(AND(TimeSpend[[#This Row],[Personnel number]]&lt;&gt;"",TimeSpend[[#This Row],[Date]]&lt;&gt;""),TimeSpend[[#This Row],[Task]],"")</f>
        <v>0</v>
      </c>
      <c r="L199" t="str">
        <f>IF(AND(TimeSpend[[#This Row],[Personnel number]]&lt;&gt;"",TimeSpend[[#This Row],[Date]]&lt;&gt;""),Utilization!$J$2,"")</f>
        <v>10/2024</v>
      </c>
      <c r="M199" t="str">
        <f>IF(AND(TimeSpend[[#This Row],[Personnel number]]&lt;&gt;"",TimeSpend[[#This Row],[Date]]&lt;&gt;""),TimeSpend[[#This Row],[Employee Name]],"")</f>
        <v>Čech Jindřich</v>
      </c>
      <c r="N199">
        <f t="shared" si="6"/>
        <v>198</v>
      </c>
      <c r="O199" t="str">
        <f t="shared" si="7"/>
        <v>10/2024-198</v>
      </c>
      <c r="P199" t="str">
        <f>IF(D199&lt;&gt;"",VLOOKUP(D199,Projects!B:C,2,0),"")</f>
        <v>PROJECT</v>
      </c>
    </row>
    <row r="200" spans="1:16" x14ac:dyDescent="0.25">
      <c r="A200" t="str">
        <f>UPPER(IF(AND(TimeSpend[[#This Row],[Personnel number]]&lt;&gt;"",TimeSpend[[#This Row],[Date]]&lt;&gt;""),TimeSpend[[#This Row],[Personnel number]],""))</f>
        <v>CZ012506</v>
      </c>
      <c r="B200" s="85" t="str">
        <f>IF(AND(TimeSpend[[#This Row],[Personnel number]]&lt;&gt;"",TimeSpend[[#This Row],[Date]]&lt;&gt;""),TEXT(TimeSpend[[#This Row],[Date]],"[$-409]yyyyMMdd"),"")</f>
        <v>yyyy0930</v>
      </c>
      <c r="C200" s="33" t="str">
        <f>IF(AND(TimeSpend[[#This Row],[Personnel number]]&lt;&gt;"",TimeSpend[[#This Row],[Date]]&lt;&gt;""),SUBSTITUTE(TimeSpend[[#This Row],[Hours]],",","."),"")</f>
        <v>0.5</v>
      </c>
      <c r="D200" t="str">
        <f>IF(AND(TimeSpend[[#This Row],[Personnel number]]&lt;&gt;"",TimeSpend[[#This Row],[Date]]&lt;&gt;""),TimeSpend[[#This Row],[Network]],"")</f>
        <v>BPC_INT</v>
      </c>
      <c r="E200" t="str">
        <f>IF(AND(TimeSpend[[#This Row],[Personnel number]]&lt;&gt;"",TimeSpend[[#This Row],[Date]]&lt;&gt;""),TimeSpend[[#This Row],[Network Description]],"")</f>
        <v>Other Internal activities - BPC Brno</v>
      </c>
      <c r="F200" t="str">
        <f>IF(AND(TimeSpend[[#This Row],[Personnel number]]&lt;&gt;"",TimeSpend[[#This Row],[Date]]&lt;&gt;""),TimeSpend[[#This Row],[Activity]],"")</f>
        <v>Admin</v>
      </c>
      <c r="G200" t="str">
        <f>IF(AND(TimeSpend[[#This Row],[Personnel number]]&lt;&gt;"",TimeSpend[[#This Row],[Date]]&lt;&gt;""),TimeSpend[[#This Row],[Activity description]],"")</f>
        <v>DEV meeting</v>
      </c>
      <c r="H200" s="36">
        <f>IF(AND(TimeSpend[[#This Row],[Personnel number]]&lt;&gt;"",TimeSpend[[#This Row],[Date]]&lt;&gt;""),TimeSpend[[#This Row],[Start Time]],"")</f>
        <v>0.625</v>
      </c>
      <c r="I200" s="36">
        <f>IF(AND(TimeSpend[[#This Row],[Personnel number]]&lt;&gt;"",TimeSpend[[#This Row],[Date]]&lt;&gt;""),TimeSpend[[#This Row],[End Time]],"")</f>
        <v>0.64583333333333337</v>
      </c>
      <c r="J200" t="str">
        <f>IF(AND(TimeSpend[[#This Row],[Personnel number]]&lt;&gt;"",TimeSpend[[#This Row],[Date]]&lt;&gt;""),TimeSpend[[#This Row],[Location]],"")</f>
        <v>Office</v>
      </c>
      <c r="K200">
        <f>IF(AND(TimeSpend[[#This Row],[Personnel number]]&lt;&gt;"",TimeSpend[[#This Row],[Date]]&lt;&gt;""),TimeSpend[[#This Row],[Task]],"")</f>
        <v>0</v>
      </c>
      <c r="L200" t="str">
        <f>IF(AND(TimeSpend[[#This Row],[Personnel number]]&lt;&gt;"",TimeSpend[[#This Row],[Date]]&lt;&gt;""),Utilization!$J$2,"")</f>
        <v>10/2024</v>
      </c>
      <c r="M200" t="str">
        <f>IF(AND(TimeSpend[[#This Row],[Personnel number]]&lt;&gt;"",TimeSpend[[#This Row],[Date]]&lt;&gt;""),TimeSpend[[#This Row],[Employee Name]],"")</f>
        <v>Čech Jindřich</v>
      </c>
      <c r="N200">
        <f t="shared" si="6"/>
        <v>199</v>
      </c>
      <c r="O200" t="str">
        <f t="shared" si="7"/>
        <v>10/2024-199</v>
      </c>
      <c r="P200" t="str">
        <f>IF(D200&lt;&gt;"",VLOOKUP(D200,Projects!B:C,2,0),"")</f>
        <v>INT</v>
      </c>
    </row>
    <row r="201" spans="1:16" x14ac:dyDescent="0.25">
      <c r="A201" t="str">
        <f>UPPER(IF(AND(TimeSpend[[#This Row],[Personnel number]]&lt;&gt;"",TimeSpend[[#This Row],[Date]]&lt;&gt;""),TimeSpend[[#This Row],[Personnel number]],""))</f>
        <v>CZ012506</v>
      </c>
      <c r="B201" s="85" t="str">
        <f>IF(AND(TimeSpend[[#This Row],[Personnel number]]&lt;&gt;"",TimeSpend[[#This Row],[Date]]&lt;&gt;""),TEXT(TimeSpend[[#This Row],[Date]],"[$-409]yyyyMMdd"),"")</f>
        <v>yyyy1001</v>
      </c>
      <c r="C201" s="33" t="str">
        <f>IF(AND(TimeSpend[[#This Row],[Personnel number]]&lt;&gt;"",TimeSpend[[#This Row],[Date]]&lt;&gt;""),SUBSTITUTE(TimeSpend[[#This Row],[Hours]],",","."),"")</f>
        <v>0.5</v>
      </c>
      <c r="D201">
        <f>IF(AND(TimeSpend[[#This Row],[Personnel number]]&lt;&gt;"",TimeSpend[[#This Row],[Date]]&lt;&gt;""),TimeSpend[[#This Row],[Network]],"")</f>
        <v>1050268</v>
      </c>
      <c r="E201" t="str">
        <f>IF(AND(TimeSpend[[#This Row],[Personnel number]]&lt;&gt;"",TimeSpend[[#This Row],[Date]]&lt;&gt;""),TimeSpend[[#This Row],[Network Description]],"")</f>
        <v>NUS (CE) harm.&amp;bus. Support</v>
      </c>
      <c r="F201" t="str">
        <f>IF(AND(TimeSpend[[#This Row],[Personnel number]]&lt;&gt;"",TimeSpend[[#This Row],[Date]]&lt;&gt;""),TimeSpend[[#This Row],[Activity]],"")</f>
        <v>Development (programming)</v>
      </c>
      <c r="G201" t="str">
        <f>IF(AND(TimeSpend[[#This Row],[Personnel number]]&lt;&gt;"",TimeSpend[[#This Row],[Date]]&lt;&gt;""),TimeSpend[[#This Row],[Activity description]],"")</f>
        <v>BSK - collective Inv. Excel + print (MKAF issues)</v>
      </c>
      <c r="H201" s="36">
        <f>IF(AND(TimeSpend[[#This Row],[Personnel number]]&lt;&gt;"",TimeSpend[[#This Row],[Date]]&lt;&gt;""),TimeSpend[[#This Row],[Start Time]],"")</f>
        <v>0.29166666666666669</v>
      </c>
      <c r="I201" s="36">
        <f>IF(AND(TimeSpend[[#This Row],[Personnel number]]&lt;&gt;"",TimeSpend[[#This Row],[Date]]&lt;&gt;""),TimeSpend[[#This Row],[End Time]],"")</f>
        <v>0.3125</v>
      </c>
      <c r="J201" t="str">
        <f>IF(AND(TimeSpend[[#This Row],[Personnel number]]&lt;&gt;"",TimeSpend[[#This Row],[Date]]&lt;&gt;""),TimeSpend[[#This Row],[Location]],"")</f>
        <v>Office</v>
      </c>
      <c r="K201">
        <f>IF(AND(TimeSpend[[#This Row],[Personnel number]]&lt;&gt;"",TimeSpend[[#This Row],[Date]]&lt;&gt;""),TimeSpend[[#This Row],[Task]],"")</f>
        <v>0</v>
      </c>
      <c r="L201" t="str">
        <f>IF(AND(TimeSpend[[#This Row],[Personnel number]]&lt;&gt;"",TimeSpend[[#This Row],[Date]]&lt;&gt;""),Utilization!$J$2,"")</f>
        <v>10/2024</v>
      </c>
      <c r="M201" t="str">
        <f>IF(AND(TimeSpend[[#This Row],[Personnel number]]&lt;&gt;"",TimeSpend[[#This Row],[Date]]&lt;&gt;""),TimeSpend[[#This Row],[Employee Name]],"")</f>
        <v>Čech Jindřich</v>
      </c>
      <c r="N201">
        <f t="shared" si="6"/>
        <v>200</v>
      </c>
      <c r="O201" t="str">
        <f t="shared" si="7"/>
        <v>10/2024-200</v>
      </c>
      <c r="P201" t="str">
        <f>IF(D201&lt;&gt;"",VLOOKUP(D201,Projects!B:C,2,0),"")</f>
        <v>PROJECT</v>
      </c>
    </row>
    <row r="202" spans="1:16" x14ac:dyDescent="0.25">
      <c r="A202" t="str">
        <f>UPPER(IF(AND(TimeSpend[[#This Row],[Personnel number]]&lt;&gt;"",TimeSpend[[#This Row],[Date]]&lt;&gt;""),TimeSpend[[#This Row],[Personnel number]],""))</f>
        <v>CZ012506</v>
      </c>
      <c r="B202" s="85" t="str">
        <f>IF(AND(TimeSpend[[#This Row],[Personnel number]]&lt;&gt;"",TimeSpend[[#This Row],[Date]]&lt;&gt;""),TEXT(TimeSpend[[#This Row],[Date]],"[$-409]yyyyMMdd"),"")</f>
        <v>yyyy1001</v>
      </c>
      <c r="C202" s="33" t="str">
        <f>IF(AND(TimeSpend[[#This Row],[Personnel number]]&lt;&gt;"",TimeSpend[[#This Row],[Date]]&lt;&gt;""),SUBSTITUTE(TimeSpend[[#This Row],[Hours]],",","."),"")</f>
        <v>3.5</v>
      </c>
      <c r="D202">
        <f>IF(AND(TimeSpend[[#This Row],[Personnel number]]&lt;&gt;"",TimeSpend[[#This Row],[Date]]&lt;&gt;""),TimeSpend[[#This Row],[Network]],"")</f>
        <v>60000247</v>
      </c>
      <c r="E202" t="str">
        <f>IF(AND(TimeSpend[[#This Row],[Personnel number]]&lt;&gt;"",TimeSpend[[#This Row],[Date]]&lt;&gt;""),TimeSpend[[#This Row],[Network Description]],"")</f>
        <v>NUS3 Technical Upgrade (NUS Cloud)</v>
      </c>
      <c r="F202" t="str">
        <f>IF(AND(TimeSpend[[#This Row],[Personnel number]]&lt;&gt;"",TimeSpend[[#This Row],[Date]]&lt;&gt;""),TimeSpend[[#This Row],[Activity]],"")</f>
        <v>Analysis</v>
      </c>
      <c r="G202" t="str">
        <f>IF(AND(TimeSpend[[#This Row],[Personnel number]]&lt;&gt;"",TimeSpend[[#This Row],[Date]]&lt;&gt;""),TimeSpend[[#This Row],[Activity description]],"")</f>
        <v>CLOUD report layouts (related with Reminders - HTML contents) #53822</v>
      </c>
      <c r="H202" s="36">
        <f>IF(AND(TimeSpend[[#This Row],[Personnel number]]&lt;&gt;"",TimeSpend[[#This Row],[Date]]&lt;&gt;""),TimeSpend[[#This Row],[Start Time]],"")</f>
        <v>0.3125</v>
      </c>
      <c r="I202" s="36">
        <f>IF(AND(TimeSpend[[#This Row],[Personnel number]]&lt;&gt;"",TimeSpend[[#This Row],[Date]]&lt;&gt;""),TimeSpend[[#This Row],[End Time]],"")</f>
        <v>0.45833333333333331</v>
      </c>
      <c r="J202" t="str">
        <f>IF(AND(TimeSpend[[#This Row],[Personnel number]]&lt;&gt;"",TimeSpend[[#This Row],[Date]]&lt;&gt;""),TimeSpend[[#This Row],[Location]],"")</f>
        <v>Office</v>
      </c>
      <c r="K202">
        <f>IF(AND(TimeSpend[[#This Row],[Personnel number]]&lt;&gt;"",TimeSpend[[#This Row],[Date]]&lt;&gt;""),TimeSpend[[#This Row],[Task]],"")</f>
        <v>0</v>
      </c>
      <c r="L202" t="str">
        <f>IF(AND(TimeSpend[[#This Row],[Personnel number]]&lt;&gt;"",TimeSpend[[#This Row],[Date]]&lt;&gt;""),Utilization!$J$2,"")</f>
        <v>10/2024</v>
      </c>
      <c r="M202" t="str">
        <f>IF(AND(TimeSpend[[#This Row],[Personnel number]]&lt;&gt;"",TimeSpend[[#This Row],[Date]]&lt;&gt;""),TimeSpend[[#This Row],[Employee Name]],"")</f>
        <v>Čech Jindřich</v>
      </c>
      <c r="N202">
        <f t="shared" si="6"/>
        <v>201</v>
      </c>
      <c r="O202" t="str">
        <f t="shared" si="7"/>
        <v>10/2024-201</v>
      </c>
      <c r="P202" t="str">
        <f>IF(D202&lt;&gt;"",VLOOKUP(D202,Projects!B:C,2,0),"")</f>
        <v>PROJECT</v>
      </c>
    </row>
    <row r="203" spans="1:16" x14ac:dyDescent="0.25">
      <c r="A203" t="str">
        <f>UPPER(IF(AND(TimeSpend[[#This Row],[Personnel number]]&lt;&gt;"",TimeSpend[[#This Row],[Date]]&lt;&gt;""),TimeSpend[[#This Row],[Personnel number]],""))</f>
        <v>CZ012506</v>
      </c>
      <c r="B203" s="85" t="str">
        <f>IF(AND(TimeSpend[[#This Row],[Personnel number]]&lt;&gt;"",TimeSpend[[#This Row],[Date]]&lt;&gt;""),TEXT(TimeSpend[[#This Row],[Date]],"[$-409]yyyyMMdd"),"")</f>
        <v>yyyy1001</v>
      </c>
      <c r="C203" s="33" t="str">
        <f>IF(AND(TimeSpend[[#This Row],[Personnel number]]&lt;&gt;"",TimeSpend[[#This Row],[Date]]&lt;&gt;""),SUBSTITUTE(TimeSpend[[#This Row],[Hours]],",","."),"")</f>
        <v>2</v>
      </c>
      <c r="D203">
        <f>IF(AND(TimeSpend[[#This Row],[Personnel number]]&lt;&gt;"",TimeSpend[[#This Row],[Date]]&lt;&gt;""),TimeSpend[[#This Row],[Network]],"")</f>
        <v>60000247</v>
      </c>
      <c r="E203" t="str">
        <f>IF(AND(TimeSpend[[#This Row],[Personnel number]]&lt;&gt;"",TimeSpend[[#This Row],[Date]]&lt;&gt;""),TimeSpend[[#This Row],[Network Description]],"")</f>
        <v>NUS3 Technical Upgrade (NUS Cloud)</v>
      </c>
      <c r="F203" t="str">
        <f>IF(AND(TimeSpend[[#This Row],[Personnel number]]&lt;&gt;"",TimeSpend[[#This Row],[Date]]&lt;&gt;""),TimeSpend[[#This Row],[Activity]],"")</f>
        <v>Analysis</v>
      </c>
      <c r="G203" t="str">
        <f>IF(AND(TimeSpend[[#This Row],[Personnel number]]&lt;&gt;"",TimeSpend[[#This Row],[Date]]&lt;&gt;""),TimeSpend[[#This Row],[Activity description]],"")</f>
        <v>CLOUD report layouts (related with Reminders - HTML contents) #53822</v>
      </c>
      <c r="H203" s="36">
        <f>IF(AND(TimeSpend[[#This Row],[Personnel number]]&lt;&gt;"",TimeSpend[[#This Row],[Date]]&lt;&gt;""),TimeSpend[[#This Row],[Start Time]],"")</f>
        <v>0.47916666666666669</v>
      </c>
      <c r="I203" s="36">
        <f>IF(AND(TimeSpend[[#This Row],[Personnel number]]&lt;&gt;"",TimeSpend[[#This Row],[Date]]&lt;&gt;""),TimeSpend[[#This Row],[End Time]],"")</f>
        <v>0.5625</v>
      </c>
      <c r="J203" t="str">
        <f>IF(AND(TimeSpend[[#This Row],[Personnel number]]&lt;&gt;"",TimeSpend[[#This Row],[Date]]&lt;&gt;""),TimeSpend[[#This Row],[Location]],"")</f>
        <v>Office</v>
      </c>
      <c r="K203">
        <f>IF(AND(TimeSpend[[#This Row],[Personnel number]]&lt;&gt;"",TimeSpend[[#This Row],[Date]]&lt;&gt;""),TimeSpend[[#This Row],[Task]],"")</f>
        <v>0</v>
      </c>
      <c r="L203" t="str">
        <f>IF(AND(TimeSpend[[#This Row],[Personnel number]]&lt;&gt;"",TimeSpend[[#This Row],[Date]]&lt;&gt;""),Utilization!$J$2,"")</f>
        <v>10/2024</v>
      </c>
      <c r="M203" t="str">
        <f>IF(AND(TimeSpend[[#This Row],[Personnel number]]&lt;&gt;"",TimeSpend[[#This Row],[Date]]&lt;&gt;""),TimeSpend[[#This Row],[Employee Name]],"")</f>
        <v>Čech Jindřich</v>
      </c>
      <c r="N203">
        <f t="shared" si="6"/>
        <v>202</v>
      </c>
      <c r="O203" t="str">
        <f t="shared" si="7"/>
        <v>10/2024-202</v>
      </c>
      <c r="P203" t="str">
        <f>IF(D203&lt;&gt;"",VLOOKUP(D203,Projects!B:C,2,0),"")</f>
        <v>PROJECT</v>
      </c>
    </row>
    <row r="204" spans="1:16" x14ac:dyDescent="0.25">
      <c r="A204" t="str">
        <f>UPPER(IF(AND(TimeSpend[[#This Row],[Personnel number]]&lt;&gt;"",TimeSpend[[#This Row],[Date]]&lt;&gt;""),TimeSpend[[#This Row],[Personnel number]],""))</f>
        <v>CZ012506</v>
      </c>
      <c r="B204" s="85" t="str">
        <f>IF(AND(TimeSpend[[#This Row],[Personnel number]]&lt;&gt;"",TimeSpend[[#This Row],[Date]]&lt;&gt;""),TEXT(TimeSpend[[#This Row],[Date]],"[$-409]yyyyMMdd"),"")</f>
        <v>yyyy1001</v>
      </c>
      <c r="C204" s="33" t="str">
        <f>IF(AND(TimeSpend[[#This Row],[Personnel number]]&lt;&gt;"",TimeSpend[[#This Row],[Date]]&lt;&gt;""),SUBSTITUTE(TimeSpend[[#This Row],[Hours]],",","."),"")</f>
        <v>2</v>
      </c>
      <c r="D204">
        <f>IF(AND(TimeSpend[[#This Row],[Personnel number]]&lt;&gt;"",TimeSpend[[#This Row],[Date]]&lt;&gt;""),TimeSpend[[#This Row],[Network]],"")</f>
        <v>60000247</v>
      </c>
      <c r="E204" t="str">
        <f>IF(AND(TimeSpend[[#This Row],[Personnel number]]&lt;&gt;"",TimeSpend[[#This Row],[Date]]&lt;&gt;""),TimeSpend[[#This Row],[Network Description]],"")</f>
        <v>NUS3 Technical Upgrade (NUS Cloud)</v>
      </c>
      <c r="F204" t="str">
        <f>IF(AND(TimeSpend[[#This Row],[Personnel number]]&lt;&gt;"",TimeSpend[[#This Row],[Date]]&lt;&gt;""),TimeSpend[[#This Row],[Activity]],"")</f>
        <v>Development (programming)</v>
      </c>
      <c r="G204" t="str">
        <f>IF(AND(TimeSpend[[#This Row],[Personnel number]]&lt;&gt;"",TimeSpend[[#This Row],[Date]]&lt;&gt;""),TimeSpend[[#This Row],[Activity description]],"")</f>
        <v>CLOUD 54139</v>
      </c>
      <c r="H204" s="36">
        <f>IF(AND(TimeSpend[[#This Row],[Personnel number]]&lt;&gt;"",TimeSpend[[#This Row],[Date]]&lt;&gt;""),TimeSpend[[#This Row],[Start Time]],"")</f>
        <v>0.5625</v>
      </c>
      <c r="I204" s="36">
        <f>IF(AND(TimeSpend[[#This Row],[Personnel number]]&lt;&gt;"",TimeSpend[[#This Row],[Date]]&lt;&gt;""),TimeSpend[[#This Row],[End Time]],"")</f>
        <v>0.64583333333333337</v>
      </c>
      <c r="J204" t="str">
        <f>IF(AND(TimeSpend[[#This Row],[Personnel number]]&lt;&gt;"",TimeSpend[[#This Row],[Date]]&lt;&gt;""),TimeSpend[[#This Row],[Location]],"")</f>
        <v>Office</v>
      </c>
      <c r="K204">
        <f>IF(AND(TimeSpend[[#This Row],[Personnel number]]&lt;&gt;"",TimeSpend[[#This Row],[Date]]&lt;&gt;""),TimeSpend[[#This Row],[Task]],"")</f>
        <v>0</v>
      </c>
      <c r="L204" t="str">
        <f>IF(AND(TimeSpend[[#This Row],[Personnel number]]&lt;&gt;"",TimeSpend[[#This Row],[Date]]&lt;&gt;""),Utilization!$J$2,"")</f>
        <v>10/2024</v>
      </c>
      <c r="M204" t="str">
        <f>IF(AND(TimeSpend[[#This Row],[Personnel number]]&lt;&gt;"",TimeSpend[[#This Row],[Date]]&lt;&gt;""),TimeSpend[[#This Row],[Employee Name]],"")</f>
        <v>Čech Jindřich</v>
      </c>
      <c r="N204">
        <f t="shared" si="6"/>
        <v>203</v>
      </c>
      <c r="O204" t="str">
        <f t="shared" si="7"/>
        <v>10/2024-203</v>
      </c>
      <c r="P204" t="str">
        <f>IF(D204&lt;&gt;"",VLOOKUP(D204,Projects!B:C,2,0),"")</f>
        <v>PROJECT</v>
      </c>
    </row>
    <row r="205" spans="1:16" x14ac:dyDescent="0.25">
      <c r="A205" t="str">
        <f>UPPER(IF(AND(TimeSpend[[#This Row],[Personnel number]]&lt;&gt;"",TimeSpend[[#This Row],[Date]]&lt;&gt;""),TimeSpend[[#This Row],[Personnel number]],""))</f>
        <v>CZ012506</v>
      </c>
      <c r="B205" s="85" t="str">
        <f>IF(AND(TimeSpend[[#This Row],[Personnel number]]&lt;&gt;"",TimeSpend[[#This Row],[Date]]&lt;&gt;""),TEXT(TimeSpend[[#This Row],[Date]],"[$-409]yyyyMMdd"),"")</f>
        <v>yyyy1001</v>
      </c>
      <c r="C205" s="33" t="str">
        <f>IF(AND(TimeSpend[[#This Row],[Personnel number]]&lt;&gt;"",TimeSpend[[#This Row],[Date]]&lt;&gt;""),SUBSTITUTE(TimeSpend[[#This Row],[Hours]],",","."),"")</f>
        <v>0.5</v>
      </c>
      <c r="D205" t="str">
        <f>IF(AND(TimeSpend[[#This Row],[Personnel number]]&lt;&gt;"",TimeSpend[[#This Row],[Date]]&lt;&gt;""),TimeSpend[[#This Row],[Network]],"")</f>
        <v>BPC_INT</v>
      </c>
      <c r="E205" t="str">
        <f>IF(AND(TimeSpend[[#This Row],[Personnel number]]&lt;&gt;"",TimeSpend[[#This Row],[Date]]&lt;&gt;""),TimeSpend[[#This Row],[Network Description]],"")</f>
        <v>Other Internal activities - BPC Brno</v>
      </c>
      <c r="F205" t="str">
        <f>IF(AND(TimeSpend[[#This Row],[Personnel number]]&lt;&gt;"",TimeSpend[[#This Row],[Date]]&lt;&gt;""),TimeSpend[[#This Row],[Activity]],"")</f>
        <v>Admin</v>
      </c>
      <c r="G205" t="str">
        <f>IF(AND(TimeSpend[[#This Row],[Personnel number]]&lt;&gt;"",TimeSpend[[#This Row],[Date]]&lt;&gt;""),TimeSpend[[#This Row],[Activity description]],"")</f>
        <v>admin - license,mails,cbis</v>
      </c>
      <c r="H205" s="36">
        <f>IF(AND(TimeSpend[[#This Row],[Personnel number]]&lt;&gt;"",TimeSpend[[#This Row],[Date]]&lt;&gt;""),TimeSpend[[#This Row],[Start Time]],"")</f>
        <v>0.64583333333333337</v>
      </c>
      <c r="I205" s="36">
        <f>IF(AND(TimeSpend[[#This Row],[Personnel number]]&lt;&gt;"",TimeSpend[[#This Row],[Date]]&lt;&gt;""),TimeSpend[[#This Row],[End Time]],"")</f>
        <v>0.66666666666666663</v>
      </c>
      <c r="J205" t="str">
        <f>IF(AND(TimeSpend[[#This Row],[Personnel number]]&lt;&gt;"",TimeSpend[[#This Row],[Date]]&lt;&gt;""),TimeSpend[[#This Row],[Location]],"")</f>
        <v>Office</v>
      </c>
      <c r="K205">
        <f>IF(AND(TimeSpend[[#This Row],[Personnel number]]&lt;&gt;"",TimeSpend[[#This Row],[Date]]&lt;&gt;""),TimeSpend[[#This Row],[Task]],"")</f>
        <v>0</v>
      </c>
      <c r="L205" t="str">
        <f>IF(AND(TimeSpend[[#This Row],[Personnel number]]&lt;&gt;"",TimeSpend[[#This Row],[Date]]&lt;&gt;""),Utilization!$J$2,"")</f>
        <v>10/2024</v>
      </c>
      <c r="M205" t="str">
        <f>IF(AND(TimeSpend[[#This Row],[Personnel number]]&lt;&gt;"",TimeSpend[[#This Row],[Date]]&lt;&gt;""),TimeSpend[[#This Row],[Employee Name]],"")</f>
        <v>Čech Jindřich</v>
      </c>
      <c r="N205">
        <f t="shared" si="6"/>
        <v>204</v>
      </c>
      <c r="O205" t="str">
        <f t="shared" si="7"/>
        <v>10/2024-204</v>
      </c>
      <c r="P205" t="str">
        <f>IF(D205&lt;&gt;"",VLOOKUP(D205,Projects!B:C,2,0),"")</f>
        <v>INT</v>
      </c>
    </row>
    <row r="206" spans="1:16" x14ac:dyDescent="0.25">
      <c r="A206" t="str">
        <f>UPPER(IF(AND(TimeSpend[[#This Row],[Personnel number]]&lt;&gt;"",TimeSpend[[#This Row],[Date]]&lt;&gt;""),TimeSpend[[#This Row],[Personnel number]],""))</f>
        <v>CZ012506</v>
      </c>
      <c r="B206" s="85" t="str">
        <f>IF(AND(TimeSpend[[#This Row],[Personnel number]]&lt;&gt;"",TimeSpend[[#This Row],[Date]]&lt;&gt;""),TEXT(TimeSpend[[#This Row],[Date]],"[$-409]yyyyMMdd"),"")</f>
        <v>yyyy1002</v>
      </c>
      <c r="C206" s="33" t="str">
        <f>IF(AND(TimeSpend[[#This Row],[Personnel number]]&lt;&gt;"",TimeSpend[[#This Row],[Date]]&lt;&gt;""),SUBSTITUTE(TimeSpend[[#This Row],[Hours]],",","."),"")</f>
        <v>1</v>
      </c>
      <c r="D206">
        <f>IF(AND(TimeSpend[[#This Row],[Personnel number]]&lt;&gt;"",TimeSpend[[#This Row],[Date]]&lt;&gt;""),TimeSpend[[#This Row],[Network]],"")</f>
        <v>60000247</v>
      </c>
      <c r="E206" t="str">
        <f>IF(AND(TimeSpend[[#This Row],[Personnel number]]&lt;&gt;"",TimeSpend[[#This Row],[Date]]&lt;&gt;""),TimeSpend[[#This Row],[Network Description]],"")</f>
        <v>NUS3 Technical Upgrade (NUS Cloud)</v>
      </c>
      <c r="F206" t="str">
        <f>IF(AND(TimeSpend[[#This Row],[Personnel number]]&lt;&gt;"",TimeSpend[[#This Row],[Date]]&lt;&gt;""),TimeSpend[[#This Row],[Activity]],"")</f>
        <v>Development (programming)</v>
      </c>
      <c r="G206" t="str">
        <f>IF(AND(TimeSpend[[#This Row],[Personnel number]]&lt;&gt;"",TimeSpend[[#This Row],[Date]]&lt;&gt;""),TimeSpend[[#This Row],[Activity description]],"")</f>
        <v>CLOUD 54139</v>
      </c>
      <c r="H206" s="36">
        <f>IF(AND(TimeSpend[[#This Row],[Personnel number]]&lt;&gt;"",TimeSpend[[#This Row],[Date]]&lt;&gt;""),TimeSpend[[#This Row],[Start Time]],"")</f>
        <v>0.29166666666666669</v>
      </c>
      <c r="I206" s="36">
        <f>IF(AND(TimeSpend[[#This Row],[Personnel number]]&lt;&gt;"",TimeSpend[[#This Row],[Date]]&lt;&gt;""),TimeSpend[[#This Row],[End Time]],"")</f>
        <v>0.33333333333333331</v>
      </c>
      <c r="J206" t="str">
        <f>IF(AND(TimeSpend[[#This Row],[Personnel number]]&lt;&gt;"",TimeSpend[[#This Row],[Date]]&lt;&gt;""),TimeSpend[[#This Row],[Location]],"")</f>
        <v>Office</v>
      </c>
      <c r="K206">
        <f>IF(AND(TimeSpend[[#This Row],[Personnel number]]&lt;&gt;"",TimeSpend[[#This Row],[Date]]&lt;&gt;""),TimeSpend[[#This Row],[Task]],"")</f>
        <v>0</v>
      </c>
      <c r="L206" t="str">
        <f>IF(AND(TimeSpend[[#This Row],[Personnel number]]&lt;&gt;"",TimeSpend[[#This Row],[Date]]&lt;&gt;""),Utilization!$J$2,"")</f>
        <v>10/2024</v>
      </c>
      <c r="M206" t="str">
        <f>IF(AND(TimeSpend[[#This Row],[Personnel number]]&lt;&gt;"",TimeSpend[[#This Row],[Date]]&lt;&gt;""),TimeSpend[[#This Row],[Employee Name]],"")</f>
        <v>Čech Jindřich</v>
      </c>
      <c r="N206">
        <f t="shared" si="6"/>
        <v>205</v>
      </c>
      <c r="O206" t="str">
        <f t="shared" si="7"/>
        <v>10/2024-205</v>
      </c>
      <c r="P206" t="str">
        <f>IF(D206&lt;&gt;"",VLOOKUP(D206,Projects!B:C,2,0),"")</f>
        <v>PROJECT</v>
      </c>
    </row>
    <row r="207" spans="1:16" x14ac:dyDescent="0.25">
      <c r="A207" t="str">
        <f>UPPER(IF(AND(TimeSpend[[#This Row],[Personnel number]]&lt;&gt;"",TimeSpend[[#This Row],[Date]]&lt;&gt;""),TimeSpend[[#This Row],[Personnel number]],""))</f>
        <v>CZ012506</v>
      </c>
      <c r="B207" s="85" t="str">
        <f>IF(AND(TimeSpend[[#This Row],[Personnel number]]&lt;&gt;"",TimeSpend[[#This Row],[Date]]&lt;&gt;""),TEXT(TimeSpend[[#This Row],[Date]],"[$-409]yyyyMMdd"),"")</f>
        <v>yyyy1002</v>
      </c>
      <c r="C207" s="33" t="str">
        <f>IF(AND(TimeSpend[[#This Row],[Personnel number]]&lt;&gt;"",TimeSpend[[#This Row],[Date]]&lt;&gt;""),SUBSTITUTE(TimeSpend[[#This Row],[Hours]],",","."),"")</f>
        <v>0.5</v>
      </c>
      <c r="D207" t="str">
        <f>IF(AND(TimeSpend[[#This Row],[Personnel number]]&lt;&gt;"",TimeSpend[[#This Row],[Date]]&lt;&gt;""),TimeSpend[[#This Row],[Network]],"")</f>
        <v>BPC_INT</v>
      </c>
      <c r="E207" t="str">
        <f>IF(AND(TimeSpend[[#This Row],[Personnel number]]&lt;&gt;"",TimeSpend[[#This Row],[Date]]&lt;&gt;""),TimeSpend[[#This Row],[Network Description]],"")</f>
        <v>Other Internal activities - BPC Brno</v>
      </c>
      <c r="F207" t="str">
        <f>IF(AND(TimeSpend[[#This Row],[Personnel number]]&lt;&gt;"",TimeSpend[[#This Row],[Date]]&lt;&gt;""),TimeSpend[[#This Row],[Activity]],"")</f>
        <v>Admin</v>
      </c>
      <c r="G207" t="str">
        <f>IF(AND(TimeSpend[[#This Row],[Personnel number]]&lt;&gt;"",TimeSpend[[#This Row],[Date]]&lt;&gt;""),TimeSpend[[#This Row],[Activity description]],"")</f>
        <v>obj. update + errors</v>
      </c>
      <c r="H207" s="36">
        <f>IF(AND(TimeSpend[[#This Row],[Personnel number]]&lt;&gt;"",TimeSpend[[#This Row],[Date]]&lt;&gt;""),TimeSpend[[#This Row],[Start Time]],"")</f>
        <v>0.33333333333333331</v>
      </c>
      <c r="I207" s="36">
        <f>IF(AND(TimeSpend[[#This Row],[Personnel number]]&lt;&gt;"",TimeSpend[[#This Row],[Date]]&lt;&gt;""),TimeSpend[[#This Row],[End Time]],"")</f>
        <v>0.35416666666666669</v>
      </c>
      <c r="J207" t="str">
        <f>IF(AND(TimeSpend[[#This Row],[Personnel number]]&lt;&gt;"",TimeSpend[[#This Row],[Date]]&lt;&gt;""),TimeSpend[[#This Row],[Location]],"")</f>
        <v>Office</v>
      </c>
      <c r="K207">
        <f>IF(AND(TimeSpend[[#This Row],[Personnel number]]&lt;&gt;"",TimeSpend[[#This Row],[Date]]&lt;&gt;""),TimeSpend[[#This Row],[Task]],"")</f>
        <v>0</v>
      </c>
      <c r="L207" t="str">
        <f>IF(AND(TimeSpend[[#This Row],[Personnel number]]&lt;&gt;"",TimeSpend[[#This Row],[Date]]&lt;&gt;""),Utilization!$J$2,"")</f>
        <v>10/2024</v>
      </c>
      <c r="M207" t="str">
        <f>IF(AND(TimeSpend[[#This Row],[Personnel number]]&lt;&gt;"",TimeSpend[[#This Row],[Date]]&lt;&gt;""),TimeSpend[[#This Row],[Employee Name]],"")</f>
        <v>Čech Jindřich</v>
      </c>
      <c r="N207">
        <f t="shared" si="6"/>
        <v>206</v>
      </c>
      <c r="O207" t="str">
        <f t="shared" si="7"/>
        <v>10/2024-206</v>
      </c>
      <c r="P207" t="str">
        <f>IF(D207&lt;&gt;"",VLOOKUP(D207,Projects!B:C,2,0),"")</f>
        <v>INT</v>
      </c>
    </row>
    <row r="208" spans="1:16" x14ac:dyDescent="0.25">
      <c r="A208" t="str">
        <f>UPPER(IF(AND(TimeSpend[[#This Row],[Personnel number]]&lt;&gt;"",TimeSpend[[#This Row],[Date]]&lt;&gt;""),TimeSpend[[#This Row],[Personnel number]],""))</f>
        <v>CZ012506</v>
      </c>
      <c r="B208" s="85" t="str">
        <f>IF(AND(TimeSpend[[#This Row],[Personnel number]]&lt;&gt;"",TimeSpend[[#This Row],[Date]]&lt;&gt;""),TEXT(TimeSpend[[#This Row],[Date]],"[$-409]yyyyMMdd"),"")</f>
        <v>yyyy1002</v>
      </c>
      <c r="C208" s="33" t="str">
        <f>IF(AND(TimeSpend[[#This Row],[Personnel number]]&lt;&gt;"",TimeSpend[[#This Row],[Date]]&lt;&gt;""),SUBSTITUTE(TimeSpend[[#This Row],[Hours]],",","."),"")</f>
        <v>3</v>
      </c>
      <c r="D208" t="str">
        <f>IF(AND(TimeSpend[[#This Row],[Personnel number]]&lt;&gt;"",TimeSpend[[#This Row],[Date]]&lt;&gt;""),TimeSpend[[#This Row],[Network]],"")</f>
        <v>BPC_INT</v>
      </c>
      <c r="E208" t="str">
        <f>IF(AND(TimeSpend[[#This Row],[Personnel number]]&lt;&gt;"",TimeSpend[[#This Row],[Date]]&lt;&gt;""),TimeSpend[[#This Row],[Network Description]],"")</f>
        <v>Other Internal activities - BPC Brno</v>
      </c>
      <c r="F208" t="str">
        <f>IF(AND(TimeSpend[[#This Row],[Personnel number]]&lt;&gt;"",TimeSpend[[#This Row],[Date]]&lt;&gt;""),TimeSpend[[#This Row],[Activity]],"")</f>
        <v>Admin</v>
      </c>
      <c r="G208" t="str">
        <f>IF(AND(TimeSpend[[#This Row],[Personnel number]]&lt;&gt;"",TimeSpend[[#This Row],[Date]]&lt;&gt;""),TimeSpend[[#This Row],[Activity description]],"")</f>
        <v>admin - CLOUD environment/VSCode settings/CORE deployment to NOCs</v>
      </c>
      <c r="H208" s="36">
        <f>IF(AND(TimeSpend[[#This Row],[Personnel number]]&lt;&gt;"",TimeSpend[[#This Row],[Date]]&lt;&gt;""),TimeSpend[[#This Row],[Start Time]],"")</f>
        <v>0.35416666666666669</v>
      </c>
      <c r="I208" s="36">
        <f>IF(AND(TimeSpend[[#This Row],[Personnel number]]&lt;&gt;"",TimeSpend[[#This Row],[Date]]&lt;&gt;""),TimeSpend[[#This Row],[End Time]],"")</f>
        <v>0.47916666666666669</v>
      </c>
      <c r="J208" t="str">
        <f>IF(AND(TimeSpend[[#This Row],[Personnel number]]&lt;&gt;"",TimeSpend[[#This Row],[Date]]&lt;&gt;""),TimeSpend[[#This Row],[Location]],"")</f>
        <v>Office</v>
      </c>
      <c r="K208">
        <f>IF(AND(TimeSpend[[#This Row],[Personnel number]]&lt;&gt;"",TimeSpend[[#This Row],[Date]]&lt;&gt;""),TimeSpend[[#This Row],[Task]],"")</f>
        <v>0</v>
      </c>
      <c r="L208" t="str">
        <f>IF(AND(TimeSpend[[#This Row],[Personnel number]]&lt;&gt;"",TimeSpend[[#This Row],[Date]]&lt;&gt;""),Utilization!$J$2,"")</f>
        <v>10/2024</v>
      </c>
      <c r="M208" t="str">
        <f>IF(AND(TimeSpend[[#This Row],[Personnel number]]&lt;&gt;"",TimeSpend[[#This Row],[Date]]&lt;&gt;""),TimeSpend[[#This Row],[Employee Name]],"")</f>
        <v>Čech Jindřich</v>
      </c>
      <c r="N208">
        <f t="shared" si="6"/>
        <v>207</v>
      </c>
      <c r="O208" t="str">
        <f t="shared" si="7"/>
        <v>10/2024-207</v>
      </c>
      <c r="P208" t="str">
        <f>IF(D208&lt;&gt;"",VLOOKUP(D208,Projects!B:C,2,0),"")</f>
        <v>INT</v>
      </c>
    </row>
    <row r="209" spans="1:16" x14ac:dyDescent="0.25">
      <c r="A209" t="str">
        <f>UPPER(IF(AND(TimeSpend[[#This Row],[Personnel number]]&lt;&gt;"",TimeSpend[[#This Row],[Date]]&lt;&gt;""),TimeSpend[[#This Row],[Personnel number]],""))</f>
        <v>CZ012506</v>
      </c>
      <c r="B209" s="85" t="str">
        <f>IF(AND(TimeSpend[[#This Row],[Personnel number]]&lt;&gt;"",TimeSpend[[#This Row],[Date]]&lt;&gt;""),TEXT(TimeSpend[[#This Row],[Date]],"[$-409]yyyyMMdd"),"")</f>
        <v>yyyy1002</v>
      </c>
      <c r="C209" s="33" t="str">
        <f>IF(AND(TimeSpend[[#This Row],[Personnel number]]&lt;&gt;"",TimeSpend[[#This Row],[Date]]&lt;&gt;""),SUBSTITUTE(TimeSpend[[#This Row],[Hours]],",","."),"")</f>
        <v>1</v>
      </c>
      <c r="D209" t="str">
        <f>IF(AND(TimeSpend[[#This Row],[Personnel number]]&lt;&gt;"",TimeSpend[[#This Row],[Date]]&lt;&gt;""),TimeSpend[[#This Row],[Network]],"")</f>
        <v>BPC_CR</v>
      </c>
      <c r="E209" t="str">
        <f>IF(AND(TimeSpend[[#This Row],[Personnel number]]&lt;&gt;"",TimeSpend[[#This Row],[Date]]&lt;&gt;""),TimeSpend[[#This Row],[Network Description]],"")</f>
        <v>CR Processing - BPC Brno</v>
      </c>
      <c r="F209" t="str">
        <f>IF(AND(TimeSpend[[#This Row],[Personnel number]]&lt;&gt;"",TimeSpend[[#This Row],[Date]]&lt;&gt;""),TimeSpend[[#This Row],[Activity]],"")</f>
        <v>Development (programming)</v>
      </c>
      <c r="G209" t="str">
        <f>IF(AND(TimeSpend[[#This Row],[Personnel number]]&lt;&gt;"",TimeSpend[[#This Row],[Date]]&lt;&gt;""),TimeSpend[[#This Row],[Activity description]],"")</f>
        <v>BPL_SAL_079</v>
      </c>
      <c r="H209" s="36">
        <f>IF(AND(TimeSpend[[#This Row],[Personnel number]]&lt;&gt;"",TimeSpend[[#This Row],[Date]]&lt;&gt;""),TimeSpend[[#This Row],[Start Time]],"")</f>
        <v>0.47916666666666669</v>
      </c>
      <c r="I209" s="36">
        <f>IF(AND(TimeSpend[[#This Row],[Personnel number]]&lt;&gt;"",TimeSpend[[#This Row],[Date]]&lt;&gt;""),TimeSpend[[#This Row],[End Time]],"")</f>
        <v>0.52083333333333337</v>
      </c>
      <c r="J209" t="str">
        <f>IF(AND(TimeSpend[[#This Row],[Personnel number]]&lt;&gt;"",TimeSpend[[#This Row],[Date]]&lt;&gt;""),TimeSpend[[#This Row],[Location]],"")</f>
        <v>Office</v>
      </c>
      <c r="K209">
        <f>IF(AND(TimeSpend[[#This Row],[Personnel number]]&lt;&gt;"",TimeSpend[[#This Row],[Date]]&lt;&gt;""),TimeSpend[[#This Row],[Task]],"")</f>
        <v>0</v>
      </c>
      <c r="L209" t="str">
        <f>IF(AND(TimeSpend[[#This Row],[Personnel number]]&lt;&gt;"",TimeSpend[[#This Row],[Date]]&lt;&gt;""),Utilization!$J$2,"")</f>
        <v>10/2024</v>
      </c>
      <c r="M209" t="str">
        <f>IF(AND(TimeSpend[[#This Row],[Personnel number]]&lt;&gt;"",TimeSpend[[#This Row],[Date]]&lt;&gt;""),TimeSpend[[#This Row],[Employee Name]],"")</f>
        <v>Čech Jindřich</v>
      </c>
      <c r="N209">
        <f t="shared" si="6"/>
        <v>208</v>
      </c>
      <c r="O209" t="str">
        <f t="shared" si="7"/>
        <v>10/2024-208</v>
      </c>
      <c r="P209" t="str">
        <f>IF(D209&lt;&gt;"",VLOOKUP(D209,Projects!B:C,2,0),"")</f>
        <v>CRQ</v>
      </c>
    </row>
    <row r="210" spans="1:16" x14ac:dyDescent="0.25">
      <c r="A210" t="str">
        <f>UPPER(IF(AND(TimeSpend[[#This Row],[Personnel number]]&lt;&gt;"",TimeSpend[[#This Row],[Date]]&lt;&gt;""),TimeSpend[[#This Row],[Personnel number]],""))</f>
        <v>CZ012506</v>
      </c>
      <c r="B210" s="85" t="str">
        <f>IF(AND(TimeSpend[[#This Row],[Personnel number]]&lt;&gt;"",TimeSpend[[#This Row],[Date]]&lt;&gt;""),TEXT(TimeSpend[[#This Row],[Date]],"[$-409]yyyyMMdd"),"")</f>
        <v>yyyy1002</v>
      </c>
      <c r="C210" s="33" t="str">
        <f>IF(AND(TimeSpend[[#This Row],[Personnel number]]&lt;&gt;"",TimeSpend[[#This Row],[Date]]&lt;&gt;""),SUBSTITUTE(TimeSpend[[#This Row],[Hours]],",","."),"")</f>
        <v>1</v>
      </c>
      <c r="D210" t="str">
        <f>IF(AND(TimeSpend[[#This Row],[Personnel number]]&lt;&gt;"",TimeSpend[[#This Row],[Date]]&lt;&gt;""),TimeSpend[[#This Row],[Network]],"")</f>
        <v>BPC_CR</v>
      </c>
      <c r="E210" t="str">
        <f>IF(AND(TimeSpend[[#This Row],[Personnel number]]&lt;&gt;"",TimeSpend[[#This Row],[Date]]&lt;&gt;""),TimeSpend[[#This Row],[Network Description]],"")</f>
        <v>CR Processing - BPC Brno</v>
      </c>
      <c r="F210" t="str">
        <f>IF(AND(TimeSpend[[#This Row],[Personnel number]]&lt;&gt;"",TimeSpend[[#This Row],[Date]]&lt;&gt;""),TimeSpend[[#This Row],[Activity]],"")</f>
        <v>Development (programming)</v>
      </c>
      <c r="G210" t="str">
        <f>IF(AND(TimeSpend[[#This Row],[Personnel number]]&lt;&gt;"",TimeSpend[[#This Row],[Date]]&lt;&gt;""),TimeSpend[[#This Row],[Activity description]],"")</f>
        <v>BRS_SRV_040</v>
      </c>
      <c r="H210" s="36">
        <f>IF(AND(TimeSpend[[#This Row],[Personnel number]]&lt;&gt;"",TimeSpend[[#This Row],[Date]]&lt;&gt;""),TimeSpend[[#This Row],[Start Time]],"")</f>
        <v>0.52083333333333337</v>
      </c>
      <c r="I210" s="36">
        <f>IF(AND(TimeSpend[[#This Row],[Personnel number]]&lt;&gt;"",TimeSpend[[#This Row],[Date]]&lt;&gt;""),TimeSpend[[#This Row],[End Time]],"")</f>
        <v>0.5625</v>
      </c>
      <c r="J210" t="str">
        <f>IF(AND(TimeSpend[[#This Row],[Personnel number]]&lt;&gt;"",TimeSpend[[#This Row],[Date]]&lt;&gt;""),TimeSpend[[#This Row],[Location]],"")</f>
        <v>Office</v>
      </c>
      <c r="K210">
        <f>IF(AND(TimeSpend[[#This Row],[Personnel number]]&lt;&gt;"",TimeSpend[[#This Row],[Date]]&lt;&gt;""),TimeSpend[[#This Row],[Task]],"")</f>
        <v>0</v>
      </c>
      <c r="L210" t="str">
        <f>IF(AND(TimeSpend[[#This Row],[Personnel number]]&lt;&gt;"",TimeSpend[[#This Row],[Date]]&lt;&gt;""),Utilization!$J$2,"")</f>
        <v>10/2024</v>
      </c>
      <c r="M210" t="str">
        <f>IF(AND(TimeSpend[[#This Row],[Personnel number]]&lt;&gt;"",TimeSpend[[#This Row],[Date]]&lt;&gt;""),TimeSpend[[#This Row],[Employee Name]],"")</f>
        <v>Čech Jindřich</v>
      </c>
      <c r="N210">
        <f t="shared" si="6"/>
        <v>209</v>
      </c>
      <c r="O210" t="str">
        <f t="shared" si="7"/>
        <v>10/2024-209</v>
      </c>
      <c r="P210" t="str">
        <f>IF(D210&lt;&gt;"",VLOOKUP(D210,Projects!B:C,2,0),"")</f>
        <v>CRQ</v>
      </c>
    </row>
    <row r="211" spans="1:16" x14ac:dyDescent="0.25">
      <c r="A211" t="str">
        <f>UPPER(IF(AND(TimeSpend[[#This Row],[Personnel number]]&lt;&gt;"",TimeSpend[[#This Row],[Date]]&lt;&gt;""),TimeSpend[[#This Row],[Personnel number]],""))</f>
        <v>CZ012506</v>
      </c>
      <c r="B211" s="85" t="str">
        <f>IF(AND(TimeSpend[[#This Row],[Personnel number]]&lt;&gt;"",TimeSpend[[#This Row],[Date]]&lt;&gt;""),TEXT(TimeSpend[[#This Row],[Date]],"[$-409]yyyyMMdd"),"")</f>
        <v>yyyy1002</v>
      </c>
      <c r="C211" s="33" t="str">
        <f>IF(AND(TimeSpend[[#This Row],[Personnel number]]&lt;&gt;"",TimeSpend[[#This Row],[Date]]&lt;&gt;""),SUBSTITUTE(TimeSpend[[#This Row],[Hours]],",","."),"")</f>
        <v>0.25</v>
      </c>
      <c r="D211">
        <f>IF(AND(TimeSpend[[#This Row],[Personnel number]]&lt;&gt;"",TimeSpend[[#This Row],[Date]]&lt;&gt;""),TimeSpend[[#This Row],[Network]],"")</f>
        <v>60000247</v>
      </c>
      <c r="E211" t="str">
        <f>IF(AND(TimeSpend[[#This Row],[Personnel number]]&lt;&gt;"",TimeSpend[[#This Row],[Date]]&lt;&gt;""),TimeSpend[[#This Row],[Network Description]],"")</f>
        <v>NUS3 Technical Upgrade (NUS Cloud)</v>
      </c>
      <c r="F211" t="str">
        <f>IF(AND(TimeSpend[[#This Row],[Personnel number]]&lt;&gt;"",TimeSpend[[#This Row],[Date]]&lt;&gt;""),TimeSpend[[#This Row],[Activity]],"")</f>
        <v>Development (programming)</v>
      </c>
      <c r="G211" t="str">
        <f>IF(AND(TimeSpend[[#This Row],[Personnel number]]&lt;&gt;"",TimeSpend[[#This Row],[Date]]&lt;&gt;""),TimeSpend[[#This Row],[Activity description]],"")</f>
        <v>CLOUD CBI 54971</v>
      </c>
      <c r="H211" s="36">
        <f>IF(AND(TimeSpend[[#This Row],[Personnel number]]&lt;&gt;"",TimeSpend[[#This Row],[Date]]&lt;&gt;""),TimeSpend[[#This Row],[Start Time]],"")</f>
        <v>0.5625</v>
      </c>
      <c r="I211" s="36">
        <f>IF(AND(TimeSpend[[#This Row],[Personnel number]]&lt;&gt;"",TimeSpend[[#This Row],[Date]]&lt;&gt;""),TimeSpend[[#This Row],[End Time]],"")</f>
        <v>0.57291666666666663</v>
      </c>
      <c r="J211" t="str">
        <f>IF(AND(TimeSpend[[#This Row],[Personnel number]]&lt;&gt;"",TimeSpend[[#This Row],[Date]]&lt;&gt;""),TimeSpend[[#This Row],[Location]],"")</f>
        <v>Office</v>
      </c>
      <c r="K211">
        <f>IF(AND(TimeSpend[[#This Row],[Personnel number]]&lt;&gt;"",TimeSpend[[#This Row],[Date]]&lt;&gt;""),TimeSpend[[#This Row],[Task]],"")</f>
        <v>0</v>
      </c>
      <c r="L211" t="str">
        <f>IF(AND(TimeSpend[[#This Row],[Personnel number]]&lt;&gt;"",TimeSpend[[#This Row],[Date]]&lt;&gt;""),Utilization!$J$2,"")</f>
        <v>10/2024</v>
      </c>
      <c r="M211" t="str">
        <f>IF(AND(TimeSpend[[#This Row],[Personnel number]]&lt;&gt;"",TimeSpend[[#This Row],[Date]]&lt;&gt;""),TimeSpend[[#This Row],[Employee Name]],"")</f>
        <v>Čech Jindřich</v>
      </c>
      <c r="N211">
        <f t="shared" si="6"/>
        <v>210</v>
      </c>
      <c r="O211" t="str">
        <f t="shared" si="7"/>
        <v>10/2024-210</v>
      </c>
      <c r="P211" t="str">
        <f>IF(D211&lt;&gt;"",VLOOKUP(D211,Projects!B:C,2,0),"")</f>
        <v>PROJECT</v>
      </c>
    </row>
    <row r="212" spans="1:16" x14ac:dyDescent="0.25">
      <c r="A212" t="str">
        <f>UPPER(IF(AND(TimeSpend[[#This Row],[Personnel number]]&lt;&gt;"",TimeSpend[[#This Row],[Date]]&lt;&gt;""),TimeSpend[[#This Row],[Personnel number]],""))</f>
        <v>CZ012506</v>
      </c>
      <c r="B212" s="85" t="str">
        <f>IF(AND(TimeSpend[[#This Row],[Personnel number]]&lt;&gt;"",TimeSpend[[#This Row],[Date]]&lt;&gt;""),TEXT(TimeSpend[[#This Row],[Date]],"[$-409]yyyyMMdd"),"")</f>
        <v>yyyy1002</v>
      </c>
      <c r="C212" s="33" t="str">
        <f>IF(AND(TimeSpend[[#This Row],[Personnel number]]&lt;&gt;"",TimeSpend[[#This Row],[Date]]&lt;&gt;""),SUBSTITUTE(TimeSpend[[#This Row],[Hours]],",","."),"")</f>
        <v>1.5</v>
      </c>
      <c r="D212">
        <f>IF(AND(TimeSpend[[#This Row],[Personnel number]]&lt;&gt;"",TimeSpend[[#This Row],[Date]]&lt;&gt;""),TimeSpend[[#This Row],[Network]],"")</f>
        <v>1050268</v>
      </c>
      <c r="E212" t="str">
        <f>IF(AND(TimeSpend[[#This Row],[Personnel number]]&lt;&gt;"",TimeSpend[[#This Row],[Date]]&lt;&gt;""),TimeSpend[[#This Row],[Network Description]],"")</f>
        <v>NUS (CE) harm.&amp;bus. Support</v>
      </c>
      <c r="F212" t="str">
        <f>IF(AND(TimeSpend[[#This Row],[Personnel number]]&lt;&gt;"",TimeSpend[[#This Row],[Date]]&lt;&gt;""),TimeSpend[[#This Row],[Activity]],"")</f>
        <v>Analysis</v>
      </c>
      <c r="G212" t="str">
        <f>IF(AND(TimeSpend[[#This Row],[Personnel number]]&lt;&gt;"",TimeSpend[[#This Row],[Date]]&lt;&gt;""),TimeSpend[[#This Row],[Activity description]],"")</f>
        <v>BCZ - Depr. Reserve vs. InvToDate repor (JRA)</v>
      </c>
      <c r="H212" s="36">
        <f>IF(AND(TimeSpend[[#This Row],[Personnel number]]&lt;&gt;"",TimeSpend[[#This Row],[Date]]&lt;&gt;""),TimeSpend[[#This Row],[Start Time]],"")</f>
        <v>0.60416666666666663</v>
      </c>
      <c r="I212" s="36">
        <f>IF(AND(TimeSpend[[#This Row],[Personnel number]]&lt;&gt;"",TimeSpend[[#This Row],[Date]]&lt;&gt;""),TimeSpend[[#This Row],[End Time]],"")</f>
        <v>0.66666666666666663</v>
      </c>
      <c r="J212" t="str">
        <f>IF(AND(TimeSpend[[#This Row],[Personnel number]]&lt;&gt;"",TimeSpend[[#This Row],[Date]]&lt;&gt;""),TimeSpend[[#This Row],[Location]],"")</f>
        <v>Office</v>
      </c>
      <c r="K212">
        <f>IF(AND(TimeSpend[[#This Row],[Personnel number]]&lt;&gt;"",TimeSpend[[#This Row],[Date]]&lt;&gt;""),TimeSpend[[#This Row],[Task]],"")</f>
        <v>0</v>
      </c>
      <c r="L212" t="str">
        <f>IF(AND(TimeSpend[[#This Row],[Personnel number]]&lt;&gt;"",TimeSpend[[#This Row],[Date]]&lt;&gt;""),Utilization!$J$2,"")</f>
        <v>10/2024</v>
      </c>
      <c r="M212" t="str">
        <f>IF(AND(TimeSpend[[#This Row],[Personnel number]]&lt;&gt;"",TimeSpend[[#This Row],[Date]]&lt;&gt;""),TimeSpend[[#This Row],[Employee Name]],"")</f>
        <v>Čech Jindřich</v>
      </c>
      <c r="N212">
        <f t="shared" si="6"/>
        <v>211</v>
      </c>
      <c r="O212" t="str">
        <f t="shared" si="7"/>
        <v>10/2024-211</v>
      </c>
      <c r="P212" t="str">
        <f>IF(D212&lt;&gt;"",VLOOKUP(D212,Projects!B:C,2,0),"")</f>
        <v>PROJECT</v>
      </c>
    </row>
    <row r="213" spans="1:16" x14ac:dyDescent="0.25">
      <c r="A213" t="str">
        <f>UPPER(IF(AND(TimeSpend[[#This Row],[Personnel number]]&lt;&gt;"",TimeSpend[[#This Row],[Date]]&lt;&gt;""),TimeSpend[[#This Row],[Personnel number]],""))</f>
        <v>CZ012506</v>
      </c>
      <c r="B213" s="85" t="str">
        <f>IF(AND(TimeSpend[[#This Row],[Personnel number]]&lt;&gt;"",TimeSpend[[#This Row],[Date]]&lt;&gt;""),TEXT(TimeSpend[[#This Row],[Date]],"[$-409]yyyyMMdd"),"")</f>
        <v>yyyy1003</v>
      </c>
      <c r="C213" s="33" t="str">
        <f>IF(AND(TimeSpend[[#This Row],[Personnel number]]&lt;&gt;"",TimeSpend[[#This Row],[Date]]&lt;&gt;""),SUBSTITUTE(TimeSpend[[#This Row],[Hours]],",","."),"")</f>
        <v>0.75</v>
      </c>
      <c r="D213" t="str">
        <f>IF(AND(TimeSpend[[#This Row],[Personnel number]]&lt;&gt;"",TimeSpend[[#This Row],[Date]]&lt;&gt;""),TimeSpend[[#This Row],[Network]],"")</f>
        <v>BPC_INT</v>
      </c>
      <c r="E213" t="str">
        <f>IF(AND(TimeSpend[[#This Row],[Personnel number]]&lt;&gt;"",TimeSpend[[#This Row],[Date]]&lt;&gt;""),TimeSpend[[#This Row],[Network Description]],"")</f>
        <v>Other Internal activities - BPC Brno</v>
      </c>
      <c r="F213" t="str">
        <f>IF(AND(TimeSpend[[#This Row],[Personnel number]]&lt;&gt;"",TimeSpend[[#This Row],[Date]]&lt;&gt;""),TimeSpend[[#This Row],[Activity]],"")</f>
        <v>Admin</v>
      </c>
      <c r="G213" t="str">
        <f>IF(AND(TimeSpend[[#This Row],[Personnel number]]&lt;&gt;"",TimeSpend[[#This Row],[Date]]&lt;&gt;""),TimeSpend[[#This Row],[Activity description]],"")</f>
        <v>admin/obj. update/mails</v>
      </c>
      <c r="H213" s="36">
        <f>IF(AND(TimeSpend[[#This Row],[Personnel number]]&lt;&gt;"",TimeSpend[[#This Row],[Date]]&lt;&gt;""),TimeSpend[[#This Row],[Start Time]],"")</f>
        <v>0.29166666666666669</v>
      </c>
      <c r="I213" s="36">
        <f>IF(AND(TimeSpend[[#This Row],[Personnel number]]&lt;&gt;"",TimeSpend[[#This Row],[Date]]&lt;&gt;""),TimeSpend[[#This Row],[End Time]],"")</f>
        <v>0.32291666666666669</v>
      </c>
      <c r="J213" t="str">
        <f>IF(AND(TimeSpend[[#This Row],[Personnel number]]&lt;&gt;"",TimeSpend[[#This Row],[Date]]&lt;&gt;""),TimeSpend[[#This Row],[Location]],"")</f>
        <v>Office</v>
      </c>
      <c r="K213">
        <f>IF(AND(TimeSpend[[#This Row],[Personnel number]]&lt;&gt;"",TimeSpend[[#This Row],[Date]]&lt;&gt;""),TimeSpend[[#This Row],[Task]],"")</f>
        <v>0</v>
      </c>
      <c r="L213" t="str">
        <f>IF(AND(TimeSpend[[#This Row],[Personnel number]]&lt;&gt;"",TimeSpend[[#This Row],[Date]]&lt;&gt;""),Utilization!$J$2,"")</f>
        <v>10/2024</v>
      </c>
      <c r="M213" t="str">
        <f>IF(AND(TimeSpend[[#This Row],[Personnel number]]&lt;&gt;"",TimeSpend[[#This Row],[Date]]&lt;&gt;""),TimeSpend[[#This Row],[Employee Name]],"")</f>
        <v>Čech Jindřich</v>
      </c>
      <c r="N213">
        <f t="shared" si="6"/>
        <v>212</v>
      </c>
      <c r="O213" t="str">
        <f t="shared" si="7"/>
        <v>10/2024-212</v>
      </c>
      <c r="P213" t="str">
        <f>IF(D213&lt;&gt;"",VLOOKUP(D213,Projects!B:C,2,0),"")</f>
        <v>INT</v>
      </c>
    </row>
    <row r="214" spans="1:16" x14ac:dyDescent="0.25">
      <c r="A214" t="str">
        <f>UPPER(IF(AND(TimeSpend[[#This Row],[Personnel number]]&lt;&gt;"",TimeSpend[[#This Row],[Date]]&lt;&gt;""),TimeSpend[[#This Row],[Personnel number]],""))</f>
        <v>CZ012506</v>
      </c>
      <c r="B214" s="85" t="str">
        <f>IF(AND(TimeSpend[[#This Row],[Personnel number]]&lt;&gt;"",TimeSpend[[#This Row],[Date]]&lt;&gt;""),TEXT(TimeSpend[[#This Row],[Date]],"[$-409]yyyyMMdd"),"")</f>
        <v>yyyy1003</v>
      </c>
      <c r="C214" s="33" t="str">
        <f>IF(AND(TimeSpend[[#This Row],[Personnel number]]&lt;&gt;"",TimeSpend[[#This Row],[Date]]&lt;&gt;""),SUBSTITUTE(TimeSpend[[#This Row],[Hours]],",","."),"")</f>
        <v>1</v>
      </c>
      <c r="D214">
        <f>IF(AND(TimeSpend[[#This Row],[Personnel number]]&lt;&gt;"",TimeSpend[[#This Row],[Date]]&lt;&gt;""),TimeSpend[[#This Row],[Network]],"")</f>
        <v>60000247</v>
      </c>
      <c r="E214" t="str">
        <f>IF(AND(TimeSpend[[#This Row],[Personnel number]]&lt;&gt;"",TimeSpend[[#This Row],[Date]]&lt;&gt;""),TimeSpend[[#This Row],[Network Description]],"")</f>
        <v>NUS3 Technical Upgrade (NUS Cloud)</v>
      </c>
      <c r="F214" t="str">
        <f>IF(AND(TimeSpend[[#This Row],[Personnel number]]&lt;&gt;"",TimeSpend[[#This Row],[Date]]&lt;&gt;""),TimeSpend[[#This Row],[Activity]],"")</f>
        <v>Development (programming)</v>
      </c>
      <c r="G214" t="str">
        <f>IF(AND(TimeSpend[[#This Row],[Personnel number]]&lt;&gt;"",TimeSpend[[#This Row],[Date]]&lt;&gt;""),TimeSpend[[#This Row],[Activity description]],"")</f>
        <v>CLOUD 54977</v>
      </c>
      <c r="H214" s="36">
        <f>IF(AND(TimeSpend[[#This Row],[Personnel number]]&lt;&gt;"",TimeSpend[[#This Row],[Date]]&lt;&gt;""),TimeSpend[[#This Row],[Start Time]],"")</f>
        <v>0.32291666666666669</v>
      </c>
      <c r="I214" s="36">
        <f>IF(AND(TimeSpend[[#This Row],[Personnel number]]&lt;&gt;"",TimeSpend[[#This Row],[Date]]&lt;&gt;""),TimeSpend[[#This Row],[End Time]],"")</f>
        <v>0.36458333333333331</v>
      </c>
      <c r="J214" t="str">
        <f>IF(AND(TimeSpend[[#This Row],[Personnel number]]&lt;&gt;"",TimeSpend[[#This Row],[Date]]&lt;&gt;""),TimeSpend[[#This Row],[Location]],"")</f>
        <v>Office</v>
      </c>
      <c r="K214">
        <f>IF(AND(TimeSpend[[#This Row],[Personnel number]]&lt;&gt;"",TimeSpend[[#This Row],[Date]]&lt;&gt;""),TimeSpend[[#This Row],[Task]],"")</f>
        <v>0</v>
      </c>
      <c r="L214" t="str">
        <f>IF(AND(TimeSpend[[#This Row],[Personnel number]]&lt;&gt;"",TimeSpend[[#This Row],[Date]]&lt;&gt;""),Utilization!$J$2,"")</f>
        <v>10/2024</v>
      </c>
      <c r="M214" t="str">
        <f>IF(AND(TimeSpend[[#This Row],[Personnel number]]&lt;&gt;"",TimeSpend[[#This Row],[Date]]&lt;&gt;""),TimeSpend[[#This Row],[Employee Name]],"")</f>
        <v>Čech Jindřich</v>
      </c>
      <c r="N214">
        <f t="shared" si="6"/>
        <v>213</v>
      </c>
      <c r="O214" t="str">
        <f t="shared" si="7"/>
        <v>10/2024-213</v>
      </c>
      <c r="P214" t="str">
        <f>IF(D214&lt;&gt;"",VLOOKUP(D214,Projects!B:C,2,0),"")</f>
        <v>PROJECT</v>
      </c>
    </row>
    <row r="215" spans="1:16" x14ac:dyDescent="0.25">
      <c r="A215" t="str">
        <f>UPPER(IF(AND(TimeSpend[[#This Row],[Personnel number]]&lt;&gt;"",TimeSpend[[#This Row],[Date]]&lt;&gt;""),TimeSpend[[#This Row],[Personnel number]],""))</f>
        <v>CZ012506</v>
      </c>
      <c r="B215" s="85" t="str">
        <f>IF(AND(TimeSpend[[#This Row],[Personnel number]]&lt;&gt;"",TimeSpend[[#This Row],[Date]]&lt;&gt;""),TEXT(TimeSpend[[#This Row],[Date]],"[$-409]yyyyMMdd"),"")</f>
        <v>yyyy1003</v>
      </c>
      <c r="C215" s="33" t="str">
        <f>IF(AND(TimeSpend[[#This Row],[Personnel number]]&lt;&gt;"",TimeSpend[[#This Row],[Date]]&lt;&gt;""),SUBSTITUTE(TimeSpend[[#This Row],[Hours]],",","."),"")</f>
        <v>2.25</v>
      </c>
      <c r="D215">
        <f>IF(AND(TimeSpend[[#This Row],[Personnel number]]&lt;&gt;"",TimeSpend[[#This Row],[Date]]&lt;&gt;""),TimeSpend[[#This Row],[Network]],"")</f>
        <v>60000247</v>
      </c>
      <c r="E215" t="str">
        <f>IF(AND(TimeSpend[[#This Row],[Personnel number]]&lt;&gt;"",TimeSpend[[#This Row],[Date]]&lt;&gt;""),TimeSpend[[#This Row],[Network Description]],"")</f>
        <v>NUS3 Technical Upgrade (NUS Cloud)</v>
      </c>
      <c r="F215" t="str">
        <f>IF(AND(TimeSpend[[#This Row],[Personnel number]]&lt;&gt;"",TimeSpend[[#This Row],[Date]]&lt;&gt;""),TimeSpend[[#This Row],[Activity]],"")</f>
        <v>Analysis</v>
      </c>
      <c r="G215" t="str">
        <f>IF(AND(TimeSpend[[#This Row],[Personnel number]]&lt;&gt;"",TimeSpend[[#This Row],[Date]]&lt;&gt;""),TimeSpend[[#This Row],[Activity description]],"")</f>
        <v>CLOUD SecretText (related with warnings)</v>
      </c>
      <c r="H215" s="36">
        <f>IF(AND(TimeSpend[[#This Row],[Personnel number]]&lt;&gt;"",TimeSpend[[#This Row],[Date]]&lt;&gt;""),TimeSpend[[#This Row],[Start Time]],"")</f>
        <v>0.36458333333333331</v>
      </c>
      <c r="I215" s="36">
        <f>IF(AND(TimeSpend[[#This Row],[Personnel number]]&lt;&gt;"",TimeSpend[[#This Row],[Date]]&lt;&gt;""),TimeSpend[[#This Row],[End Time]],"")</f>
        <v>0.45833333333333331</v>
      </c>
      <c r="J215" t="str">
        <f>IF(AND(TimeSpend[[#This Row],[Personnel number]]&lt;&gt;"",TimeSpend[[#This Row],[Date]]&lt;&gt;""),TimeSpend[[#This Row],[Location]],"")</f>
        <v>Office</v>
      </c>
      <c r="K215">
        <f>IF(AND(TimeSpend[[#This Row],[Personnel number]]&lt;&gt;"",TimeSpend[[#This Row],[Date]]&lt;&gt;""),TimeSpend[[#This Row],[Task]],"")</f>
        <v>0</v>
      </c>
      <c r="L215" t="str">
        <f>IF(AND(TimeSpend[[#This Row],[Personnel number]]&lt;&gt;"",TimeSpend[[#This Row],[Date]]&lt;&gt;""),Utilization!$J$2,"")</f>
        <v>10/2024</v>
      </c>
      <c r="M215" t="str">
        <f>IF(AND(TimeSpend[[#This Row],[Personnel number]]&lt;&gt;"",TimeSpend[[#This Row],[Date]]&lt;&gt;""),TimeSpend[[#This Row],[Employee Name]],"")</f>
        <v>Čech Jindřich</v>
      </c>
      <c r="N215">
        <f t="shared" si="6"/>
        <v>214</v>
      </c>
      <c r="O215" t="str">
        <f t="shared" si="7"/>
        <v>10/2024-214</v>
      </c>
      <c r="P215" t="str">
        <f>IF(D215&lt;&gt;"",VLOOKUP(D215,Projects!B:C,2,0),"")</f>
        <v>PROJECT</v>
      </c>
    </row>
    <row r="216" spans="1:16" x14ac:dyDescent="0.25">
      <c r="A216" t="str">
        <f>UPPER(IF(AND(TimeSpend[[#This Row],[Personnel number]]&lt;&gt;"",TimeSpend[[#This Row],[Date]]&lt;&gt;""),TimeSpend[[#This Row],[Personnel number]],""))</f>
        <v>CZ012506</v>
      </c>
      <c r="B216" s="85" t="str">
        <f>IF(AND(TimeSpend[[#This Row],[Personnel number]]&lt;&gt;"",TimeSpend[[#This Row],[Date]]&lt;&gt;""),TEXT(TimeSpend[[#This Row],[Date]],"[$-409]yyyyMMdd"),"")</f>
        <v>yyyy1003</v>
      </c>
      <c r="C216" s="33" t="str">
        <f>IF(AND(TimeSpend[[#This Row],[Personnel number]]&lt;&gt;"",TimeSpend[[#This Row],[Date]]&lt;&gt;""),SUBSTITUTE(TimeSpend[[#This Row],[Hours]],",","."),"")</f>
        <v>0.5</v>
      </c>
      <c r="D216" t="str">
        <f>IF(AND(TimeSpend[[#This Row],[Personnel number]]&lt;&gt;"",TimeSpend[[#This Row],[Date]]&lt;&gt;""),TimeSpend[[#This Row],[Network]],"")</f>
        <v>BPC_INT</v>
      </c>
      <c r="E216" t="str">
        <f>IF(AND(TimeSpend[[#This Row],[Personnel number]]&lt;&gt;"",TimeSpend[[#This Row],[Date]]&lt;&gt;""),TimeSpend[[#This Row],[Network Description]],"")</f>
        <v>Other Internal activities - BPC Brno</v>
      </c>
      <c r="F216" t="str">
        <f>IF(AND(TimeSpend[[#This Row],[Personnel number]]&lt;&gt;"",TimeSpend[[#This Row],[Date]]&lt;&gt;""),TimeSpend[[#This Row],[Activity]],"")</f>
        <v>Admin</v>
      </c>
      <c r="G216" t="str">
        <f>IF(AND(TimeSpend[[#This Row],[Personnel number]]&lt;&gt;"",TimeSpend[[#This Row],[Date]]&lt;&gt;""),TimeSpend[[#This Row],[Activity description]],"")</f>
        <v>admin</v>
      </c>
      <c r="H216" s="36">
        <f>IF(AND(TimeSpend[[#This Row],[Personnel number]]&lt;&gt;"",TimeSpend[[#This Row],[Date]]&lt;&gt;""),TimeSpend[[#This Row],[Start Time]],"")</f>
        <v>0.47916666666666669</v>
      </c>
      <c r="I216" s="36">
        <f>IF(AND(TimeSpend[[#This Row],[Personnel number]]&lt;&gt;"",TimeSpend[[#This Row],[Date]]&lt;&gt;""),TimeSpend[[#This Row],[End Time]],"")</f>
        <v>0.5</v>
      </c>
      <c r="J216" t="str">
        <f>IF(AND(TimeSpend[[#This Row],[Personnel number]]&lt;&gt;"",TimeSpend[[#This Row],[Date]]&lt;&gt;""),TimeSpend[[#This Row],[Location]],"")</f>
        <v>Office</v>
      </c>
      <c r="K216">
        <f>IF(AND(TimeSpend[[#This Row],[Personnel number]]&lt;&gt;"",TimeSpend[[#This Row],[Date]]&lt;&gt;""),TimeSpend[[#This Row],[Task]],"")</f>
        <v>0</v>
      </c>
      <c r="L216" t="str">
        <f>IF(AND(TimeSpend[[#This Row],[Personnel number]]&lt;&gt;"",TimeSpend[[#This Row],[Date]]&lt;&gt;""),Utilization!$J$2,"")</f>
        <v>10/2024</v>
      </c>
      <c r="M216" t="str">
        <f>IF(AND(TimeSpend[[#This Row],[Personnel number]]&lt;&gt;"",TimeSpend[[#This Row],[Date]]&lt;&gt;""),TimeSpend[[#This Row],[Employee Name]],"")</f>
        <v>Čech Jindřich</v>
      </c>
      <c r="N216">
        <f t="shared" si="6"/>
        <v>215</v>
      </c>
      <c r="O216" t="str">
        <f t="shared" si="7"/>
        <v>10/2024-215</v>
      </c>
      <c r="P216" t="str">
        <f>IF(D216&lt;&gt;"",VLOOKUP(D216,Projects!B:C,2,0),"")</f>
        <v>INT</v>
      </c>
    </row>
    <row r="217" spans="1:16" x14ac:dyDescent="0.25">
      <c r="A217" t="str">
        <f>UPPER(IF(AND(TimeSpend[[#This Row],[Personnel number]]&lt;&gt;"",TimeSpend[[#This Row],[Date]]&lt;&gt;""),TimeSpend[[#This Row],[Personnel number]],""))</f>
        <v>CZ012506</v>
      </c>
      <c r="B217" s="85" t="str">
        <f>IF(AND(TimeSpend[[#This Row],[Personnel number]]&lt;&gt;"",TimeSpend[[#This Row],[Date]]&lt;&gt;""),TEXT(TimeSpend[[#This Row],[Date]],"[$-409]yyyyMMdd"),"")</f>
        <v>yyyy1003</v>
      </c>
      <c r="C217" s="33" t="str">
        <f>IF(AND(TimeSpend[[#This Row],[Personnel number]]&lt;&gt;"",TimeSpend[[#This Row],[Date]]&lt;&gt;""),SUBSTITUTE(TimeSpend[[#This Row],[Hours]],",","."),"")</f>
        <v>1</v>
      </c>
      <c r="D217">
        <f>IF(AND(TimeSpend[[#This Row],[Personnel number]]&lt;&gt;"",TimeSpend[[#This Row],[Date]]&lt;&gt;""),TimeSpend[[#This Row],[Network]],"")</f>
        <v>60000247</v>
      </c>
      <c r="E217" t="str">
        <f>IF(AND(TimeSpend[[#This Row],[Personnel number]]&lt;&gt;"",TimeSpend[[#This Row],[Date]]&lt;&gt;""),TimeSpend[[#This Row],[Network Description]],"")</f>
        <v>NUS3 Technical Upgrade (NUS Cloud)</v>
      </c>
      <c r="F217" t="str">
        <f>IF(AND(TimeSpend[[#This Row],[Personnel number]]&lt;&gt;"",TimeSpend[[#This Row],[Date]]&lt;&gt;""),TimeSpend[[#This Row],[Activity]],"")</f>
        <v>Development (programming)</v>
      </c>
      <c r="G217" t="str">
        <f>IF(AND(TimeSpend[[#This Row],[Personnel number]]&lt;&gt;"",TimeSpend[[#This Row],[Date]]&lt;&gt;""),TimeSpend[[#This Row],[Activity description]],"")</f>
        <v>CLOUD Warnings</v>
      </c>
      <c r="H217" s="36">
        <f>IF(AND(TimeSpend[[#This Row],[Personnel number]]&lt;&gt;"",TimeSpend[[#This Row],[Date]]&lt;&gt;""),TimeSpend[[#This Row],[Start Time]],"")</f>
        <v>0.5</v>
      </c>
      <c r="I217" s="36">
        <f>IF(AND(TimeSpend[[#This Row],[Personnel number]]&lt;&gt;"",TimeSpend[[#This Row],[Date]]&lt;&gt;""),TimeSpend[[#This Row],[End Time]],"")</f>
        <v>0.54166666666666663</v>
      </c>
      <c r="J217" t="str">
        <f>IF(AND(TimeSpend[[#This Row],[Personnel number]]&lt;&gt;"",TimeSpend[[#This Row],[Date]]&lt;&gt;""),TimeSpend[[#This Row],[Location]],"")</f>
        <v>Office</v>
      </c>
      <c r="K217">
        <f>IF(AND(TimeSpend[[#This Row],[Personnel number]]&lt;&gt;"",TimeSpend[[#This Row],[Date]]&lt;&gt;""),TimeSpend[[#This Row],[Task]],"")</f>
        <v>0</v>
      </c>
      <c r="L217" t="str">
        <f>IF(AND(TimeSpend[[#This Row],[Personnel number]]&lt;&gt;"",TimeSpend[[#This Row],[Date]]&lt;&gt;""),Utilization!$J$2,"")</f>
        <v>10/2024</v>
      </c>
      <c r="M217" t="str">
        <f>IF(AND(TimeSpend[[#This Row],[Personnel number]]&lt;&gt;"",TimeSpend[[#This Row],[Date]]&lt;&gt;""),TimeSpend[[#This Row],[Employee Name]],"")</f>
        <v>Čech Jindřich</v>
      </c>
      <c r="N217">
        <f t="shared" si="6"/>
        <v>216</v>
      </c>
      <c r="O217" t="str">
        <f t="shared" si="7"/>
        <v>10/2024-216</v>
      </c>
      <c r="P217" t="str">
        <f>IF(D217&lt;&gt;"",VLOOKUP(D217,Projects!B:C,2,0),"")</f>
        <v>PROJECT</v>
      </c>
    </row>
    <row r="218" spans="1:16" x14ac:dyDescent="0.25">
      <c r="A218" t="str">
        <f>UPPER(IF(AND(TimeSpend[[#This Row],[Personnel number]]&lt;&gt;"",TimeSpend[[#This Row],[Date]]&lt;&gt;""),TimeSpend[[#This Row],[Personnel number]],""))</f>
        <v>CZ012506</v>
      </c>
      <c r="B218" s="85" t="str">
        <f>IF(AND(TimeSpend[[#This Row],[Personnel number]]&lt;&gt;"",TimeSpend[[#This Row],[Date]]&lt;&gt;""),TEXT(TimeSpend[[#This Row],[Date]],"[$-409]yyyyMMdd"),"")</f>
        <v>yyyy1003</v>
      </c>
      <c r="C218" s="33" t="str">
        <f>IF(AND(TimeSpend[[#This Row],[Personnel number]]&lt;&gt;"",TimeSpend[[#This Row],[Date]]&lt;&gt;""),SUBSTITUTE(TimeSpend[[#This Row],[Hours]],",","."),"")</f>
        <v>0.5</v>
      </c>
      <c r="D218">
        <f>IF(AND(TimeSpend[[#This Row],[Personnel number]]&lt;&gt;"",TimeSpend[[#This Row],[Date]]&lt;&gt;""),TimeSpend[[#This Row],[Network]],"")</f>
        <v>60000247</v>
      </c>
      <c r="E218" t="str">
        <f>IF(AND(TimeSpend[[#This Row],[Personnel number]]&lt;&gt;"",TimeSpend[[#This Row],[Date]]&lt;&gt;""),TimeSpend[[#This Row],[Network Description]],"")</f>
        <v>NUS3 Technical Upgrade (NUS Cloud)</v>
      </c>
      <c r="F218" t="str">
        <f>IF(AND(TimeSpend[[#This Row],[Personnel number]]&lt;&gt;"",TimeSpend[[#This Row],[Date]]&lt;&gt;""),TimeSpend[[#This Row],[Activity]],"")</f>
        <v>Development (programming)</v>
      </c>
      <c r="G218" t="str">
        <f>IF(AND(TimeSpend[[#This Row],[Personnel number]]&lt;&gt;"",TimeSpend[[#This Row],[Date]]&lt;&gt;""),TimeSpend[[#This Row],[Activity description]],"")</f>
        <v>CLOUD 53617</v>
      </c>
      <c r="H218" s="36">
        <f>IF(AND(TimeSpend[[#This Row],[Personnel number]]&lt;&gt;"",TimeSpend[[#This Row],[Date]]&lt;&gt;""),TimeSpend[[#This Row],[Start Time]],"")</f>
        <v>0.54166666666666663</v>
      </c>
      <c r="I218" s="36">
        <f>IF(AND(TimeSpend[[#This Row],[Personnel number]]&lt;&gt;"",TimeSpend[[#This Row],[Date]]&lt;&gt;""),TimeSpend[[#This Row],[End Time]],"")</f>
        <v>0.5625</v>
      </c>
      <c r="J218" t="str">
        <f>IF(AND(TimeSpend[[#This Row],[Personnel number]]&lt;&gt;"",TimeSpend[[#This Row],[Date]]&lt;&gt;""),TimeSpend[[#This Row],[Location]],"")</f>
        <v>Office</v>
      </c>
      <c r="K218">
        <f>IF(AND(TimeSpend[[#This Row],[Personnel number]]&lt;&gt;"",TimeSpend[[#This Row],[Date]]&lt;&gt;""),TimeSpend[[#This Row],[Task]],"")</f>
        <v>0</v>
      </c>
      <c r="L218" t="str">
        <f>IF(AND(TimeSpend[[#This Row],[Personnel number]]&lt;&gt;"",TimeSpend[[#This Row],[Date]]&lt;&gt;""),Utilization!$J$2,"")</f>
        <v>10/2024</v>
      </c>
      <c r="M218" t="str">
        <f>IF(AND(TimeSpend[[#This Row],[Personnel number]]&lt;&gt;"",TimeSpend[[#This Row],[Date]]&lt;&gt;""),TimeSpend[[#This Row],[Employee Name]],"")</f>
        <v>Čech Jindřich</v>
      </c>
      <c r="N218">
        <f t="shared" si="6"/>
        <v>217</v>
      </c>
      <c r="O218" t="str">
        <f t="shared" si="7"/>
        <v>10/2024-217</v>
      </c>
      <c r="P218" t="str">
        <f>IF(D218&lt;&gt;"",VLOOKUP(D218,Projects!B:C,2,0),"")</f>
        <v>PROJECT</v>
      </c>
    </row>
    <row r="219" spans="1:16" x14ac:dyDescent="0.25">
      <c r="A219" t="str">
        <f>UPPER(IF(AND(TimeSpend[[#This Row],[Personnel number]]&lt;&gt;"",TimeSpend[[#This Row],[Date]]&lt;&gt;""),TimeSpend[[#This Row],[Personnel number]],""))</f>
        <v>CZ012506</v>
      </c>
      <c r="B219" s="85" t="str">
        <f>IF(AND(TimeSpend[[#This Row],[Personnel number]]&lt;&gt;"",TimeSpend[[#This Row],[Date]]&lt;&gt;""),TEXT(TimeSpend[[#This Row],[Date]],"[$-409]yyyyMMdd"),"")</f>
        <v>yyyy1003</v>
      </c>
      <c r="C219" s="33" t="str">
        <f>IF(AND(TimeSpend[[#This Row],[Personnel number]]&lt;&gt;"",TimeSpend[[#This Row],[Date]]&lt;&gt;""),SUBSTITUTE(TimeSpend[[#This Row],[Hours]],",","."),"")</f>
        <v>0.5</v>
      </c>
      <c r="D219" t="str">
        <f>IF(AND(TimeSpend[[#This Row],[Personnel number]]&lt;&gt;"",TimeSpend[[#This Row],[Date]]&lt;&gt;""),TimeSpend[[#This Row],[Network]],"")</f>
        <v>BPC_INT</v>
      </c>
      <c r="E219" t="str">
        <f>IF(AND(TimeSpend[[#This Row],[Personnel number]]&lt;&gt;"",TimeSpend[[#This Row],[Date]]&lt;&gt;""),TimeSpend[[#This Row],[Network Description]],"")</f>
        <v>Other Internal activities - BPC Brno</v>
      </c>
      <c r="F219" t="str">
        <f>IF(AND(TimeSpend[[#This Row],[Personnel number]]&lt;&gt;"",TimeSpend[[#This Row],[Date]]&lt;&gt;""),TimeSpend[[#This Row],[Activity]],"")</f>
        <v>Admin</v>
      </c>
      <c r="G219" t="str">
        <f>IF(AND(TimeSpend[[#This Row],[Personnel number]]&lt;&gt;"",TimeSpend[[#This Row],[Date]]&lt;&gt;""),TimeSpend[[#This Row],[Activity description]],"")</f>
        <v>admin</v>
      </c>
      <c r="H219" s="36">
        <f>IF(AND(TimeSpend[[#This Row],[Personnel number]]&lt;&gt;"",TimeSpend[[#This Row],[Date]]&lt;&gt;""),TimeSpend[[#This Row],[Start Time]],"")</f>
        <v>0.5625</v>
      </c>
      <c r="I219" s="36">
        <f>IF(AND(TimeSpend[[#This Row],[Personnel number]]&lt;&gt;"",TimeSpend[[#This Row],[Date]]&lt;&gt;""),TimeSpend[[#This Row],[End Time]],"")</f>
        <v>0.58333333333333337</v>
      </c>
      <c r="J219" t="str">
        <f>IF(AND(TimeSpend[[#This Row],[Personnel number]]&lt;&gt;"",TimeSpend[[#This Row],[Date]]&lt;&gt;""),TimeSpend[[#This Row],[Location]],"")</f>
        <v>Office</v>
      </c>
      <c r="K219">
        <f>IF(AND(TimeSpend[[#This Row],[Personnel number]]&lt;&gt;"",TimeSpend[[#This Row],[Date]]&lt;&gt;""),TimeSpend[[#This Row],[Task]],"")</f>
        <v>0</v>
      </c>
      <c r="L219" t="str">
        <f>IF(AND(TimeSpend[[#This Row],[Personnel number]]&lt;&gt;"",TimeSpend[[#This Row],[Date]]&lt;&gt;""),Utilization!$J$2,"")</f>
        <v>10/2024</v>
      </c>
      <c r="M219" t="str">
        <f>IF(AND(TimeSpend[[#This Row],[Personnel number]]&lt;&gt;"",TimeSpend[[#This Row],[Date]]&lt;&gt;""),TimeSpend[[#This Row],[Employee Name]],"")</f>
        <v>Čech Jindřich</v>
      </c>
      <c r="N219">
        <f t="shared" si="6"/>
        <v>218</v>
      </c>
      <c r="O219" t="str">
        <f t="shared" si="7"/>
        <v>10/2024-218</v>
      </c>
      <c r="P219" t="str">
        <f>IF(D219&lt;&gt;"",VLOOKUP(D219,Projects!B:C,2,0),"")</f>
        <v>INT</v>
      </c>
    </row>
    <row r="220" spans="1:16" x14ac:dyDescent="0.25">
      <c r="A220" t="str">
        <f>UPPER(IF(AND(TimeSpend[[#This Row],[Personnel number]]&lt;&gt;"",TimeSpend[[#This Row],[Date]]&lt;&gt;""),TimeSpend[[#This Row],[Personnel number]],""))</f>
        <v>CZ012506</v>
      </c>
      <c r="B220" s="85" t="str">
        <f>IF(AND(TimeSpend[[#This Row],[Personnel number]]&lt;&gt;"",TimeSpend[[#This Row],[Date]]&lt;&gt;""),TEXT(TimeSpend[[#This Row],[Date]],"[$-409]yyyyMMdd"),"")</f>
        <v>yyyy1003</v>
      </c>
      <c r="C220" s="33" t="str">
        <f>IF(AND(TimeSpend[[#This Row],[Personnel number]]&lt;&gt;"",TimeSpend[[#This Row],[Date]]&lt;&gt;""),SUBSTITUTE(TimeSpend[[#This Row],[Hours]],",","."),"")</f>
        <v>0.25</v>
      </c>
      <c r="D220">
        <f>IF(AND(TimeSpend[[#This Row],[Personnel number]]&lt;&gt;"",TimeSpend[[#This Row],[Date]]&lt;&gt;""),TimeSpend[[#This Row],[Network]],"")</f>
        <v>60000247</v>
      </c>
      <c r="E220" t="str">
        <f>IF(AND(TimeSpend[[#This Row],[Personnel number]]&lt;&gt;"",TimeSpend[[#This Row],[Date]]&lt;&gt;""),TimeSpend[[#This Row],[Network Description]],"")</f>
        <v>NUS3 Technical Upgrade (NUS Cloud)</v>
      </c>
      <c r="F220" t="str">
        <f>IF(AND(TimeSpend[[#This Row],[Personnel number]]&lt;&gt;"",TimeSpend[[#This Row],[Date]]&lt;&gt;""),TimeSpend[[#This Row],[Activity]],"")</f>
        <v>Analysis</v>
      </c>
      <c r="G220" t="str">
        <f>IF(AND(TimeSpend[[#This Row],[Personnel number]]&lt;&gt;"",TimeSpend[[#This Row],[Date]]&lt;&gt;""),TimeSpend[[#This Row],[Activity description]],"")</f>
        <v>CLOUD eBIZ Document Types values (PRO)</v>
      </c>
      <c r="H220" s="36">
        <f>IF(AND(TimeSpend[[#This Row],[Personnel number]]&lt;&gt;"",TimeSpend[[#This Row],[Date]]&lt;&gt;""),TimeSpend[[#This Row],[Start Time]],"")</f>
        <v>0.58333333333333337</v>
      </c>
      <c r="I220" s="36">
        <f>IF(AND(TimeSpend[[#This Row],[Personnel number]]&lt;&gt;"",TimeSpend[[#This Row],[Date]]&lt;&gt;""),TimeSpend[[#This Row],[End Time]],"")</f>
        <v>0.59375</v>
      </c>
      <c r="J220" t="str">
        <f>IF(AND(TimeSpend[[#This Row],[Personnel number]]&lt;&gt;"",TimeSpend[[#This Row],[Date]]&lt;&gt;""),TimeSpend[[#This Row],[Location]],"")</f>
        <v>Office</v>
      </c>
      <c r="K220">
        <f>IF(AND(TimeSpend[[#This Row],[Personnel number]]&lt;&gt;"",TimeSpend[[#This Row],[Date]]&lt;&gt;""),TimeSpend[[#This Row],[Task]],"")</f>
        <v>0</v>
      </c>
      <c r="L220" t="str">
        <f>IF(AND(TimeSpend[[#This Row],[Personnel number]]&lt;&gt;"",TimeSpend[[#This Row],[Date]]&lt;&gt;""),Utilization!$J$2,"")</f>
        <v>10/2024</v>
      </c>
      <c r="M220" t="str">
        <f>IF(AND(TimeSpend[[#This Row],[Personnel number]]&lt;&gt;"",TimeSpend[[#This Row],[Date]]&lt;&gt;""),TimeSpend[[#This Row],[Employee Name]],"")</f>
        <v>Čech Jindřich</v>
      </c>
      <c r="N220">
        <f t="shared" si="6"/>
        <v>219</v>
      </c>
      <c r="O220" t="str">
        <f t="shared" si="7"/>
        <v>10/2024-219</v>
      </c>
      <c r="P220" t="str">
        <f>IF(D220&lt;&gt;"",VLOOKUP(D220,Projects!B:C,2,0),"")</f>
        <v>PROJECT</v>
      </c>
    </row>
    <row r="221" spans="1:16" x14ac:dyDescent="0.25">
      <c r="A221" t="str">
        <f>UPPER(IF(AND(TimeSpend[[#This Row],[Personnel number]]&lt;&gt;"",TimeSpend[[#This Row],[Date]]&lt;&gt;""),TimeSpend[[#This Row],[Personnel number]],""))</f>
        <v>CZ012506</v>
      </c>
      <c r="B221" s="85" t="str">
        <f>IF(AND(TimeSpend[[#This Row],[Personnel number]]&lt;&gt;"",TimeSpend[[#This Row],[Date]]&lt;&gt;""),TEXT(TimeSpend[[#This Row],[Date]],"[$-409]yyyyMMdd"),"")</f>
        <v>yyyy1003</v>
      </c>
      <c r="C221" s="33" t="str">
        <f>IF(AND(TimeSpend[[#This Row],[Personnel number]]&lt;&gt;"",TimeSpend[[#This Row],[Date]]&lt;&gt;""),SUBSTITUTE(TimeSpend[[#This Row],[Hours]],",","."),"")</f>
        <v>1.25</v>
      </c>
      <c r="D221">
        <f>IF(AND(TimeSpend[[#This Row],[Personnel number]]&lt;&gt;"",TimeSpend[[#This Row],[Date]]&lt;&gt;""),TimeSpend[[#This Row],[Network]],"")</f>
        <v>60000430</v>
      </c>
      <c r="E221" t="str">
        <f>IF(AND(TimeSpend[[#This Row],[Personnel number]]&lt;&gt;"",TimeSpend[[#This Row],[Date]]&lt;&gt;""),TimeSpend[[#This Row],[Network Description]],"")</f>
        <v>BBG NUS Cloud Roll-out</v>
      </c>
      <c r="F221" t="str">
        <f>IF(AND(TimeSpend[[#This Row],[Personnel number]]&lt;&gt;"",TimeSpend[[#This Row],[Date]]&lt;&gt;""),TimeSpend[[#This Row],[Activity]],"")</f>
        <v>Analysis</v>
      </c>
      <c r="G221" t="str">
        <f>IF(AND(TimeSpend[[#This Row],[Personnel number]]&lt;&gt;"",TimeSpend[[#This Row],[Date]]&lt;&gt;""),TimeSpend[[#This Row],[Activity description]],"")</f>
        <v>BBG CLOUD eBIZ GetCommitments CrMemos (PRO)</v>
      </c>
      <c r="H221" s="36">
        <f>IF(AND(TimeSpend[[#This Row],[Personnel number]]&lt;&gt;"",TimeSpend[[#This Row],[Date]]&lt;&gt;""),TimeSpend[[#This Row],[Start Time]],"")</f>
        <v>0.59375</v>
      </c>
      <c r="I221" s="36">
        <f>IF(AND(TimeSpend[[#This Row],[Personnel number]]&lt;&gt;"",TimeSpend[[#This Row],[Date]]&lt;&gt;""),TimeSpend[[#This Row],[End Time]],"")</f>
        <v>0.64583333333333337</v>
      </c>
      <c r="J221" t="str">
        <f>IF(AND(TimeSpend[[#This Row],[Personnel number]]&lt;&gt;"",TimeSpend[[#This Row],[Date]]&lt;&gt;""),TimeSpend[[#This Row],[Location]],"")</f>
        <v>Office</v>
      </c>
      <c r="K221">
        <f>IF(AND(TimeSpend[[#This Row],[Personnel number]]&lt;&gt;"",TimeSpend[[#This Row],[Date]]&lt;&gt;""),TimeSpend[[#This Row],[Task]],"")</f>
        <v>0</v>
      </c>
      <c r="L221" t="str">
        <f>IF(AND(TimeSpend[[#This Row],[Personnel number]]&lt;&gt;"",TimeSpend[[#This Row],[Date]]&lt;&gt;""),Utilization!$J$2,"")</f>
        <v>10/2024</v>
      </c>
      <c r="M221" t="str">
        <f>IF(AND(TimeSpend[[#This Row],[Personnel number]]&lt;&gt;"",TimeSpend[[#This Row],[Date]]&lt;&gt;""),TimeSpend[[#This Row],[Employee Name]],"")</f>
        <v>Čech Jindřich</v>
      </c>
      <c r="N221">
        <f t="shared" si="6"/>
        <v>220</v>
      </c>
      <c r="O221" t="str">
        <f t="shared" si="7"/>
        <v>10/2024-220</v>
      </c>
      <c r="P221" t="str">
        <f>IF(D221&lt;&gt;"",VLOOKUP(D221,Projects!B:C,2,0),"")</f>
        <v>PROJECT</v>
      </c>
    </row>
    <row r="222" spans="1:16" x14ac:dyDescent="0.25">
      <c r="A222" t="str">
        <f>UPPER(IF(AND(TimeSpend[[#This Row],[Personnel number]]&lt;&gt;"",TimeSpend[[#This Row],[Date]]&lt;&gt;""),TimeSpend[[#This Row],[Personnel number]],""))</f>
        <v>CZ012506</v>
      </c>
      <c r="B222" s="85" t="str">
        <f>IF(AND(TimeSpend[[#This Row],[Personnel number]]&lt;&gt;"",TimeSpend[[#This Row],[Date]]&lt;&gt;""),TEXT(TimeSpend[[#This Row],[Date]],"[$-409]yyyyMMdd"),"")</f>
        <v>yyyy1004</v>
      </c>
      <c r="C222" s="33" t="str">
        <f>IF(AND(TimeSpend[[#This Row],[Personnel number]]&lt;&gt;"",TimeSpend[[#This Row],[Date]]&lt;&gt;""),SUBSTITUTE(TimeSpend[[#This Row],[Hours]],",","."),"")</f>
        <v>0.5</v>
      </c>
      <c r="D222">
        <f>IF(AND(TimeSpend[[#This Row],[Personnel number]]&lt;&gt;"",TimeSpend[[#This Row],[Date]]&lt;&gt;""),TimeSpend[[#This Row],[Network]],"")</f>
        <v>1050268</v>
      </c>
      <c r="E222" t="str">
        <f>IF(AND(TimeSpend[[#This Row],[Personnel number]]&lt;&gt;"",TimeSpend[[#This Row],[Date]]&lt;&gt;""),TimeSpend[[#This Row],[Network Description]],"")</f>
        <v>NUS (CE) harm.&amp;bus. Support</v>
      </c>
      <c r="F222" t="str">
        <f>IF(AND(TimeSpend[[#This Row],[Personnel number]]&lt;&gt;"",TimeSpend[[#This Row],[Date]]&lt;&gt;""),TimeSpend[[#This Row],[Activity]],"")</f>
        <v>Analysis</v>
      </c>
      <c r="G222" t="str">
        <f>IF(AND(TimeSpend[[#This Row],[Personnel number]]&lt;&gt;"",TimeSpend[[#This Row],[Date]]&lt;&gt;""),TimeSpend[[#This Row],[Activity description]],"")</f>
        <v>BCZ CBI 55002</v>
      </c>
      <c r="H222" s="36">
        <f>IF(AND(TimeSpend[[#This Row],[Personnel number]]&lt;&gt;"",TimeSpend[[#This Row],[Date]]&lt;&gt;""),TimeSpend[[#This Row],[Start Time]],"")</f>
        <v>0.29166666666666669</v>
      </c>
      <c r="I222" s="36">
        <f>IF(AND(TimeSpend[[#This Row],[Personnel number]]&lt;&gt;"",TimeSpend[[#This Row],[Date]]&lt;&gt;""),TimeSpend[[#This Row],[End Time]],"")</f>
        <v>0.3125</v>
      </c>
      <c r="J222" t="str">
        <f>IF(AND(TimeSpend[[#This Row],[Personnel number]]&lt;&gt;"",TimeSpend[[#This Row],[Date]]&lt;&gt;""),TimeSpend[[#This Row],[Location]],"")</f>
        <v>Office</v>
      </c>
      <c r="K222">
        <f>IF(AND(TimeSpend[[#This Row],[Personnel number]]&lt;&gt;"",TimeSpend[[#This Row],[Date]]&lt;&gt;""),TimeSpend[[#This Row],[Task]],"")</f>
        <v>0</v>
      </c>
      <c r="L222" t="str">
        <f>IF(AND(TimeSpend[[#This Row],[Personnel number]]&lt;&gt;"",TimeSpend[[#This Row],[Date]]&lt;&gt;""),Utilization!$J$2,"")</f>
        <v>10/2024</v>
      </c>
      <c r="M222" t="str">
        <f>IF(AND(TimeSpend[[#This Row],[Personnel number]]&lt;&gt;"",TimeSpend[[#This Row],[Date]]&lt;&gt;""),TimeSpend[[#This Row],[Employee Name]],"")</f>
        <v>Čech Jindřich</v>
      </c>
      <c r="N222">
        <f t="shared" si="6"/>
        <v>221</v>
      </c>
      <c r="O222" t="str">
        <f t="shared" si="7"/>
        <v>10/2024-221</v>
      </c>
      <c r="P222" t="str">
        <f>IF(D222&lt;&gt;"",VLOOKUP(D222,Projects!B:C,2,0),"")</f>
        <v>PROJECT</v>
      </c>
    </row>
    <row r="223" spans="1:16" x14ac:dyDescent="0.25">
      <c r="A223" t="str">
        <f>UPPER(IF(AND(TimeSpend[[#This Row],[Personnel number]]&lt;&gt;"",TimeSpend[[#This Row],[Date]]&lt;&gt;""),TimeSpend[[#This Row],[Personnel number]],""))</f>
        <v>CZ012506</v>
      </c>
      <c r="B223" s="85" t="str">
        <f>IF(AND(TimeSpend[[#This Row],[Personnel number]]&lt;&gt;"",TimeSpend[[#This Row],[Date]]&lt;&gt;""),TEXT(TimeSpend[[#This Row],[Date]],"[$-409]yyyyMMdd"),"")</f>
        <v>yyyy1004</v>
      </c>
      <c r="C223" s="33" t="str">
        <f>IF(AND(TimeSpend[[#This Row],[Personnel number]]&lt;&gt;"",TimeSpend[[#This Row],[Date]]&lt;&gt;""),SUBSTITUTE(TimeSpend[[#This Row],[Hours]],",","."),"")</f>
        <v>0.5</v>
      </c>
      <c r="D223">
        <f>IF(AND(TimeSpend[[#This Row],[Personnel number]]&lt;&gt;"",TimeSpend[[#This Row],[Date]]&lt;&gt;""),TimeSpend[[#This Row],[Network]],"")</f>
        <v>1050268</v>
      </c>
      <c r="E223" t="str">
        <f>IF(AND(TimeSpend[[#This Row],[Personnel number]]&lt;&gt;"",TimeSpend[[#This Row],[Date]]&lt;&gt;""),TimeSpend[[#This Row],[Network Description]],"")</f>
        <v>NUS (CE) harm.&amp;bus. Support</v>
      </c>
      <c r="F223" t="str">
        <f>IF(AND(TimeSpend[[#This Row],[Personnel number]]&lt;&gt;"",TimeSpend[[#This Row],[Date]]&lt;&gt;""),TimeSpend[[#This Row],[Activity]],"")</f>
        <v>Analysis</v>
      </c>
      <c r="G223" t="str">
        <f>IF(AND(TimeSpend[[#This Row],[Personnel number]]&lt;&gt;"",TimeSpend[[#This Row],[Date]]&lt;&gt;""),TimeSpend[[#This Row],[Activity description]],"")</f>
        <v>BCZ SAP avail. Consult.  (KKR)</v>
      </c>
      <c r="H223" s="36">
        <f>IF(AND(TimeSpend[[#This Row],[Personnel number]]&lt;&gt;"",TimeSpend[[#This Row],[Date]]&lt;&gt;""),TimeSpend[[#This Row],[Start Time]],"")</f>
        <v>0.3125</v>
      </c>
      <c r="I223" s="36">
        <f>IF(AND(TimeSpend[[#This Row],[Personnel number]]&lt;&gt;"",TimeSpend[[#This Row],[Date]]&lt;&gt;""),TimeSpend[[#This Row],[End Time]],"")</f>
        <v>0.33333333333333331</v>
      </c>
      <c r="J223" t="str">
        <f>IF(AND(TimeSpend[[#This Row],[Personnel number]]&lt;&gt;"",TimeSpend[[#This Row],[Date]]&lt;&gt;""),TimeSpend[[#This Row],[Location]],"")</f>
        <v>Office</v>
      </c>
      <c r="K223">
        <f>IF(AND(TimeSpend[[#This Row],[Personnel number]]&lt;&gt;"",TimeSpend[[#This Row],[Date]]&lt;&gt;""),TimeSpend[[#This Row],[Task]],"")</f>
        <v>0</v>
      </c>
      <c r="L223" t="str">
        <f>IF(AND(TimeSpend[[#This Row],[Personnel number]]&lt;&gt;"",TimeSpend[[#This Row],[Date]]&lt;&gt;""),Utilization!$J$2,"")</f>
        <v>10/2024</v>
      </c>
      <c r="M223" t="str">
        <f>IF(AND(TimeSpend[[#This Row],[Personnel number]]&lt;&gt;"",TimeSpend[[#This Row],[Date]]&lt;&gt;""),TimeSpend[[#This Row],[Employee Name]],"")</f>
        <v>Čech Jindřich</v>
      </c>
      <c r="N223">
        <f t="shared" si="6"/>
        <v>222</v>
      </c>
      <c r="O223" t="str">
        <f t="shared" si="7"/>
        <v>10/2024-222</v>
      </c>
      <c r="P223" t="str">
        <f>IF(D223&lt;&gt;"",VLOOKUP(D223,Projects!B:C,2,0),"")</f>
        <v>PROJECT</v>
      </c>
    </row>
    <row r="224" spans="1:16" x14ac:dyDescent="0.25">
      <c r="A224" t="str">
        <f>UPPER(IF(AND(TimeSpend[[#This Row],[Personnel number]]&lt;&gt;"",TimeSpend[[#This Row],[Date]]&lt;&gt;""),TimeSpend[[#This Row],[Personnel number]],""))</f>
        <v>CZ012506</v>
      </c>
      <c r="B224" s="85" t="str">
        <f>IF(AND(TimeSpend[[#This Row],[Personnel number]]&lt;&gt;"",TimeSpend[[#This Row],[Date]]&lt;&gt;""),TEXT(TimeSpend[[#This Row],[Date]],"[$-409]yyyyMMdd"),"")</f>
        <v>yyyy1004</v>
      </c>
      <c r="C224" s="33" t="str">
        <f>IF(AND(TimeSpend[[#This Row],[Personnel number]]&lt;&gt;"",TimeSpend[[#This Row],[Date]]&lt;&gt;""),SUBSTITUTE(TimeSpend[[#This Row],[Hours]],",","."),"")</f>
        <v>2</v>
      </c>
      <c r="D224" t="str">
        <f>IF(AND(TimeSpend[[#This Row],[Personnel number]]&lt;&gt;"",TimeSpend[[#This Row],[Date]]&lt;&gt;""),TimeSpend[[#This Row],[Network]],"")</f>
        <v>BPC_INT</v>
      </c>
      <c r="E224" t="str">
        <f>IF(AND(TimeSpend[[#This Row],[Personnel number]]&lt;&gt;"",TimeSpend[[#This Row],[Date]]&lt;&gt;""),TimeSpend[[#This Row],[Network Description]],"")</f>
        <v>Other Internal activities - BPC Brno</v>
      </c>
      <c r="F224" t="str">
        <f>IF(AND(TimeSpend[[#This Row],[Personnel number]]&lt;&gt;"",TimeSpend[[#This Row],[Date]]&lt;&gt;""),TimeSpend[[#This Row],[Activity]],"")</f>
        <v>Admin</v>
      </c>
      <c r="G224" t="str">
        <f>IF(AND(TimeSpend[[#This Row],[Personnel number]]&lt;&gt;"",TimeSpend[[#This Row],[Date]]&lt;&gt;""),TimeSpend[[#This Row],[Activity description]],"")</f>
        <v xml:space="preserve">admin </v>
      </c>
      <c r="H224" s="36">
        <f>IF(AND(TimeSpend[[#This Row],[Personnel number]]&lt;&gt;"",TimeSpend[[#This Row],[Date]]&lt;&gt;""),TimeSpend[[#This Row],[Start Time]],"")</f>
        <v>0.33333333333333331</v>
      </c>
      <c r="I224" s="36">
        <f>IF(AND(TimeSpend[[#This Row],[Personnel number]]&lt;&gt;"",TimeSpend[[#This Row],[Date]]&lt;&gt;""),TimeSpend[[#This Row],[End Time]],"")</f>
        <v>0.41666666666666669</v>
      </c>
      <c r="J224" t="str">
        <f>IF(AND(TimeSpend[[#This Row],[Personnel number]]&lt;&gt;"",TimeSpend[[#This Row],[Date]]&lt;&gt;""),TimeSpend[[#This Row],[Location]],"")</f>
        <v>Office</v>
      </c>
      <c r="K224">
        <f>IF(AND(TimeSpend[[#This Row],[Personnel number]]&lt;&gt;"",TimeSpend[[#This Row],[Date]]&lt;&gt;""),TimeSpend[[#This Row],[Task]],"")</f>
        <v>0</v>
      </c>
      <c r="L224" t="str">
        <f>IF(AND(TimeSpend[[#This Row],[Personnel number]]&lt;&gt;"",TimeSpend[[#This Row],[Date]]&lt;&gt;""),Utilization!$J$2,"")</f>
        <v>10/2024</v>
      </c>
      <c r="M224" t="str">
        <f>IF(AND(TimeSpend[[#This Row],[Personnel number]]&lt;&gt;"",TimeSpend[[#This Row],[Date]]&lt;&gt;""),TimeSpend[[#This Row],[Employee Name]],"")</f>
        <v>Čech Jindřich</v>
      </c>
      <c r="N224">
        <f t="shared" si="6"/>
        <v>223</v>
      </c>
      <c r="O224" t="str">
        <f t="shared" si="7"/>
        <v>10/2024-223</v>
      </c>
      <c r="P224" t="str">
        <f>IF(D224&lt;&gt;"",VLOOKUP(D224,Projects!B:C,2,0),"")</f>
        <v>INT</v>
      </c>
    </row>
    <row r="225" spans="1:16" x14ac:dyDescent="0.25">
      <c r="A225" t="str">
        <f>UPPER(IF(AND(TimeSpend[[#This Row],[Personnel number]]&lt;&gt;"",TimeSpend[[#This Row],[Date]]&lt;&gt;""),TimeSpend[[#This Row],[Personnel number]],""))</f>
        <v>CZ012506</v>
      </c>
      <c r="B225" s="85" t="str">
        <f>IF(AND(TimeSpend[[#This Row],[Personnel number]]&lt;&gt;"",TimeSpend[[#This Row],[Date]]&lt;&gt;""),TEXT(TimeSpend[[#This Row],[Date]],"[$-409]yyyyMMdd"),"")</f>
        <v>yyyy1004</v>
      </c>
      <c r="C225" s="33" t="str">
        <f>IF(AND(TimeSpend[[#This Row],[Personnel number]]&lt;&gt;"",TimeSpend[[#This Row],[Date]]&lt;&gt;""),SUBSTITUTE(TimeSpend[[#This Row],[Hours]],",","."),"")</f>
        <v>1</v>
      </c>
      <c r="D225">
        <f>IF(AND(TimeSpend[[#This Row],[Personnel number]]&lt;&gt;"",TimeSpend[[#This Row],[Date]]&lt;&gt;""),TimeSpend[[#This Row],[Network]],"")</f>
        <v>1050268</v>
      </c>
      <c r="E225" t="str">
        <f>IF(AND(TimeSpend[[#This Row],[Personnel number]]&lt;&gt;"",TimeSpend[[#This Row],[Date]]&lt;&gt;""),TimeSpend[[#This Row],[Network Description]],"")</f>
        <v>NUS (CE) harm.&amp;bus. Support</v>
      </c>
      <c r="F225" t="str">
        <f>IF(AND(TimeSpend[[#This Row],[Personnel number]]&lt;&gt;"",TimeSpend[[#This Row],[Date]]&lt;&gt;""),TimeSpend[[#This Row],[Activity]],"")</f>
        <v>Analysis</v>
      </c>
      <c r="G225" t="str">
        <f>IF(AND(TimeSpend[[#This Row],[Personnel number]]&lt;&gt;"",TimeSpend[[#This Row],[Date]]&lt;&gt;""),TimeSpend[[#This Row],[Activity description]],"")</f>
        <v>BCZ Connected Unit Price Decimal Places (MKAF)</v>
      </c>
      <c r="H225" s="36">
        <f>IF(AND(TimeSpend[[#This Row],[Personnel number]]&lt;&gt;"",TimeSpend[[#This Row],[Date]]&lt;&gt;""),TimeSpend[[#This Row],[Start Time]],"")</f>
        <v>0.41666666666666669</v>
      </c>
      <c r="I225" s="36">
        <f>IF(AND(TimeSpend[[#This Row],[Personnel number]]&lt;&gt;"",TimeSpend[[#This Row],[Date]]&lt;&gt;""),TimeSpend[[#This Row],[End Time]],"")</f>
        <v>0.45833333333333331</v>
      </c>
      <c r="J225" t="str">
        <f>IF(AND(TimeSpend[[#This Row],[Personnel number]]&lt;&gt;"",TimeSpend[[#This Row],[Date]]&lt;&gt;""),TimeSpend[[#This Row],[Location]],"")</f>
        <v>Office</v>
      </c>
      <c r="K225">
        <f>IF(AND(TimeSpend[[#This Row],[Personnel number]]&lt;&gt;"",TimeSpend[[#This Row],[Date]]&lt;&gt;""),TimeSpend[[#This Row],[Task]],"")</f>
        <v>0</v>
      </c>
      <c r="L225" t="str">
        <f>IF(AND(TimeSpend[[#This Row],[Personnel number]]&lt;&gt;"",TimeSpend[[#This Row],[Date]]&lt;&gt;""),Utilization!$J$2,"")</f>
        <v>10/2024</v>
      </c>
      <c r="M225" t="str">
        <f>IF(AND(TimeSpend[[#This Row],[Personnel number]]&lt;&gt;"",TimeSpend[[#This Row],[Date]]&lt;&gt;""),TimeSpend[[#This Row],[Employee Name]],"")</f>
        <v>Čech Jindřich</v>
      </c>
      <c r="N225">
        <f t="shared" si="6"/>
        <v>224</v>
      </c>
      <c r="O225" t="str">
        <f t="shared" si="7"/>
        <v>10/2024-224</v>
      </c>
      <c r="P225" t="str">
        <f>IF(D225&lt;&gt;"",VLOOKUP(D225,Projects!B:C,2,0),"")</f>
        <v>PROJECT</v>
      </c>
    </row>
    <row r="226" spans="1:16" x14ac:dyDescent="0.25">
      <c r="A226" t="str">
        <f>UPPER(IF(AND(TimeSpend[[#This Row],[Personnel number]]&lt;&gt;"",TimeSpend[[#This Row],[Date]]&lt;&gt;""),TimeSpend[[#This Row],[Personnel number]],""))</f>
        <v>CZ012506</v>
      </c>
      <c r="B226" s="85" t="str">
        <f>IF(AND(TimeSpend[[#This Row],[Personnel number]]&lt;&gt;"",TimeSpend[[#This Row],[Date]]&lt;&gt;""),TEXT(TimeSpend[[#This Row],[Date]],"[$-409]yyyyMMdd"),"")</f>
        <v>yyyy1004</v>
      </c>
      <c r="C226" s="33" t="str">
        <f>IF(AND(TimeSpend[[#This Row],[Personnel number]]&lt;&gt;"",TimeSpend[[#This Row],[Date]]&lt;&gt;""),SUBSTITUTE(TimeSpend[[#This Row],[Hours]],",","."),"")</f>
        <v>2.5</v>
      </c>
      <c r="D226">
        <f>IF(AND(TimeSpend[[#This Row],[Personnel number]]&lt;&gt;"",TimeSpend[[#This Row],[Date]]&lt;&gt;""),TimeSpend[[#This Row],[Network]],"")</f>
        <v>1050268</v>
      </c>
      <c r="E226" t="str">
        <f>IF(AND(TimeSpend[[#This Row],[Personnel number]]&lt;&gt;"",TimeSpend[[#This Row],[Date]]&lt;&gt;""),TimeSpend[[#This Row],[Network Description]],"")</f>
        <v>NUS (CE) harm.&amp;bus. Support</v>
      </c>
      <c r="F226" t="str">
        <f>IF(AND(TimeSpend[[#This Row],[Personnel number]]&lt;&gt;"",TimeSpend[[#This Row],[Date]]&lt;&gt;""),TimeSpend[[#This Row],[Activity]],"")</f>
        <v>Analysis</v>
      </c>
      <c r="G226" t="str">
        <f>IF(AND(TimeSpend[[#This Row],[Personnel number]]&lt;&gt;"",TimeSpend[[#This Row],[Date]]&lt;&gt;""),TimeSpend[[#This Row],[Activity description]],"")</f>
        <v>BCZ Connected Unit Price Decimal Places (MKAF)</v>
      </c>
      <c r="H226" s="36">
        <f>IF(AND(TimeSpend[[#This Row],[Personnel number]]&lt;&gt;"",TimeSpend[[#This Row],[Date]]&lt;&gt;""),TimeSpend[[#This Row],[Start Time]],"")</f>
        <v>0.47916666666666669</v>
      </c>
      <c r="I226" s="36">
        <f>IF(AND(TimeSpend[[#This Row],[Personnel number]]&lt;&gt;"",TimeSpend[[#This Row],[Date]]&lt;&gt;""),TimeSpend[[#This Row],[End Time]],"")</f>
        <v>0.58333333333333337</v>
      </c>
      <c r="J226" t="str">
        <f>IF(AND(TimeSpend[[#This Row],[Personnel number]]&lt;&gt;"",TimeSpend[[#This Row],[Date]]&lt;&gt;""),TimeSpend[[#This Row],[Location]],"")</f>
        <v>Office</v>
      </c>
      <c r="K226">
        <f>IF(AND(TimeSpend[[#This Row],[Personnel number]]&lt;&gt;"",TimeSpend[[#This Row],[Date]]&lt;&gt;""),TimeSpend[[#This Row],[Task]],"")</f>
        <v>0</v>
      </c>
      <c r="L226" t="str">
        <f>IF(AND(TimeSpend[[#This Row],[Personnel number]]&lt;&gt;"",TimeSpend[[#This Row],[Date]]&lt;&gt;""),Utilization!$J$2,"")</f>
        <v>10/2024</v>
      </c>
      <c r="M226" t="str">
        <f>IF(AND(TimeSpend[[#This Row],[Personnel number]]&lt;&gt;"",TimeSpend[[#This Row],[Date]]&lt;&gt;""),TimeSpend[[#This Row],[Employee Name]],"")</f>
        <v>Čech Jindřich</v>
      </c>
      <c r="N226">
        <f t="shared" si="6"/>
        <v>225</v>
      </c>
      <c r="O226" t="str">
        <f t="shared" si="7"/>
        <v>10/2024-225</v>
      </c>
      <c r="P226" t="str">
        <f>IF(D226&lt;&gt;"",VLOOKUP(D226,Projects!B:C,2,0),"")</f>
        <v>PROJECT</v>
      </c>
    </row>
    <row r="227" spans="1:16" x14ac:dyDescent="0.25">
      <c r="A227" t="str">
        <f>UPPER(IF(AND(TimeSpend[[#This Row],[Personnel number]]&lt;&gt;"",TimeSpend[[#This Row],[Date]]&lt;&gt;""),TimeSpend[[#This Row],[Personnel number]],""))</f>
        <v>CZ012506</v>
      </c>
      <c r="B227" s="85" t="str">
        <f>IF(AND(TimeSpend[[#This Row],[Personnel number]]&lt;&gt;"",TimeSpend[[#This Row],[Date]]&lt;&gt;""),TEXT(TimeSpend[[#This Row],[Date]],"[$-409]yyyyMMdd"),"")</f>
        <v>yyyy1005</v>
      </c>
      <c r="C227" s="33" t="str">
        <f>IF(AND(TimeSpend[[#This Row],[Personnel number]]&lt;&gt;"",TimeSpend[[#This Row],[Date]]&lt;&gt;""),SUBSTITUTE(TimeSpend[[#This Row],[Hours]],",","."),"")</f>
        <v>2.75</v>
      </c>
      <c r="D227">
        <f>IF(AND(TimeSpend[[#This Row],[Personnel number]]&lt;&gt;"",TimeSpend[[#This Row],[Date]]&lt;&gt;""),TimeSpend[[#This Row],[Network]],"")</f>
        <v>1050268</v>
      </c>
      <c r="E227" t="str">
        <f>IF(AND(TimeSpend[[#This Row],[Personnel number]]&lt;&gt;"",TimeSpend[[#This Row],[Date]]&lt;&gt;""),TimeSpend[[#This Row],[Network Description]],"")</f>
        <v>NUS (CE) harm.&amp;bus. Support</v>
      </c>
      <c r="F227" t="str">
        <f>IF(AND(TimeSpend[[#This Row],[Personnel number]]&lt;&gt;"",TimeSpend[[#This Row],[Date]]&lt;&gt;""),TimeSpend[[#This Row],[Activity]],"")</f>
        <v>Analysis</v>
      </c>
      <c r="G227" t="str">
        <f>IF(AND(TimeSpend[[#This Row],[Personnel number]]&lt;&gt;"",TimeSpend[[#This Row],[Date]]&lt;&gt;""),TimeSpend[[#This Row],[Activity description]],"")</f>
        <v>BCZ Connected Unit Price Decimal Places (MKAF)</v>
      </c>
      <c r="H227" s="36">
        <f>IF(AND(TimeSpend[[#This Row],[Personnel number]]&lt;&gt;"",TimeSpend[[#This Row],[Date]]&lt;&gt;""),TimeSpend[[#This Row],[Start Time]],"")</f>
        <v>0.625</v>
      </c>
      <c r="I227" s="36">
        <f>IF(AND(TimeSpend[[#This Row],[Personnel number]]&lt;&gt;"",TimeSpend[[#This Row],[Date]]&lt;&gt;""),TimeSpend[[#This Row],[End Time]],"")</f>
        <v>0.73958333333333337</v>
      </c>
      <c r="J227" t="str">
        <f>IF(AND(TimeSpend[[#This Row],[Personnel number]]&lt;&gt;"",TimeSpend[[#This Row],[Date]]&lt;&gt;""),TimeSpend[[#This Row],[Location]],"")</f>
        <v>Office</v>
      </c>
      <c r="K227">
        <f>IF(AND(TimeSpend[[#This Row],[Personnel number]]&lt;&gt;"",TimeSpend[[#This Row],[Date]]&lt;&gt;""),TimeSpend[[#This Row],[Task]],"")</f>
        <v>0</v>
      </c>
      <c r="L227" t="str">
        <f>IF(AND(TimeSpend[[#This Row],[Personnel number]]&lt;&gt;"",TimeSpend[[#This Row],[Date]]&lt;&gt;""),Utilization!$J$2,"")</f>
        <v>10/2024</v>
      </c>
      <c r="M227" t="str">
        <f>IF(AND(TimeSpend[[#This Row],[Personnel number]]&lt;&gt;"",TimeSpend[[#This Row],[Date]]&lt;&gt;""),TimeSpend[[#This Row],[Employee Name]],"")</f>
        <v>Čech Jindřich</v>
      </c>
      <c r="N227">
        <f t="shared" si="6"/>
        <v>226</v>
      </c>
      <c r="O227" t="str">
        <f t="shared" si="7"/>
        <v>10/2024-226</v>
      </c>
      <c r="P227" t="str">
        <f>IF(D227&lt;&gt;"",VLOOKUP(D227,Projects!B:C,2,0),"")</f>
        <v>PROJECT</v>
      </c>
    </row>
    <row r="228" spans="1:16" x14ac:dyDescent="0.25">
      <c r="A228" t="str">
        <f>UPPER(IF(AND(TimeSpend[[#This Row],[Personnel number]]&lt;&gt;"",TimeSpend[[#This Row],[Date]]&lt;&gt;""),TimeSpend[[#This Row],[Personnel number]],""))</f>
        <v>CZ010183</v>
      </c>
      <c r="B228" s="85" t="str">
        <f>IF(AND(TimeSpend[[#This Row],[Personnel number]]&lt;&gt;"",TimeSpend[[#This Row],[Date]]&lt;&gt;""),TEXT(TimeSpend[[#This Row],[Date]],"[$-409]yyyyMMdd"),"")</f>
        <v>yyyy1007</v>
      </c>
      <c r="C228" s="33" t="str">
        <f>IF(AND(TimeSpend[[#This Row],[Personnel number]]&lt;&gt;"",TimeSpend[[#This Row],[Date]]&lt;&gt;""),SUBSTITUTE(TimeSpend[[#This Row],[Hours]],",","."),"")</f>
        <v>1.5</v>
      </c>
      <c r="D228" t="str">
        <f>IF(AND(TimeSpend[[#This Row],[Personnel number]]&lt;&gt;"",TimeSpend[[#This Row],[Date]]&lt;&gt;""),TimeSpend[[#This Row],[Network]],"")</f>
        <v>BPC_INT</v>
      </c>
      <c r="E228" t="str">
        <f>IF(AND(TimeSpend[[#This Row],[Personnel number]]&lt;&gt;"",TimeSpend[[#This Row],[Date]]&lt;&gt;""),TimeSpend[[#This Row],[Network Description]],"")</f>
        <v>Other Internal activities - BPC Brno</v>
      </c>
      <c r="F228" t="str">
        <f>IF(AND(TimeSpend[[#This Row],[Personnel number]]&lt;&gt;"",TimeSpend[[#This Row],[Date]]&lt;&gt;""),TimeSpend[[#This Row],[Activity]],"")</f>
        <v>Admin</v>
      </c>
      <c r="G228" t="str">
        <f>IF(AND(TimeSpend[[#This Row],[Personnel number]]&lt;&gt;"",TimeSpend[[#This Row],[Date]]&lt;&gt;""),TimeSpend[[#This Row],[Activity description]],"")</f>
        <v>Administration</v>
      </c>
      <c r="H228" s="36">
        <f>IF(AND(TimeSpend[[#This Row],[Personnel number]]&lt;&gt;"",TimeSpend[[#This Row],[Date]]&lt;&gt;""),TimeSpend[[#This Row],[Start Time]],"")</f>
        <v>0.27083333333333331</v>
      </c>
      <c r="I228" s="36">
        <f>IF(AND(TimeSpend[[#This Row],[Personnel number]]&lt;&gt;"",TimeSpend[[#This Row],[Date]]&lt;&gt;""),TimeSpend[[#This Row],[End Time]],"")</f>
        <v>0.33333333333333331</v>
      </c>
      <c r="J228" t="str">
        <f>IF(AND(TimeSpend[[#This Row],[Personnel number]]&lt;&gt;"",TimeSpend[[#This Row],[Date]]&lt;&gt;""),TimeSpend[[#This Row],[Location]],"")</f>
        <v>Office</v>
      </c>
      <c r="K228">
        <f>IF(AND(TimeSpend[[#This Row],[Personnel number]]&lt;&gt;"",TimeSpend[[#This Row],[Date]]&lt;&gt;""),TimeSpend[[#This Row],[Task]],"")</f>
        <v>0</v>
      </c>
      <c r="L228" t="str">
        <f>IF(AND(TimeSpend[[#This Row],[Personnel number]]&lt;&gt;"",TimeSpend[[#This Row],[Date]]&lt;&gt;""),Utilization!$J$2,"")</f>
        <v>10/2024</v>
      </c>
      <c r="M228" t="str">
        <f>IF(AND(TimeSpend[[#This Row],[Personnel number]]&lt;&gt;"",TimeSpend[[#This Row],[Date]]&lt;&gt;""),TimeSpend[[#This Row],[Employee Name]],"")</f>
        <v>Švenda Jan</v>
      </c>
      <c r="N228">
        <f t="shared" si="6"/>
        <v>227</v>
      </c>
      <c r="O228" t="str">
        <f t="shared" si="7"/>
        <v>10/2024-227</v>
      </c>
      <c r="P228" t="str">
        <f>IF(D228&lt;&gt;"",VLOOKUP(D228,Projects!B:C,2,0),"")</f>
        <v>INT</v>
      </c>
    </row>
    <row r="229" spans="1:16" x14ac:dyDescent="0.25">
      <c r="A229" t="str">
        <f>UPPER(IF(AND(TimeSpend[[#This Row],[Personnel number]]&lt;&gt;"",TimeSpend[[#This Row],[Date]]&lt;&gt;""),TimeSpend[[#This Row],[Personnel number]],""))</f>
        <v>CZ010183</v>
      </c>
      <c r="B229" s="85" t="str">
        <f>IF(AND(TimeSpend[[#This Row],[Personnel number]]&lt;&gt;"",TimeSpend[[#This Row],[Date]]&lt;&gt;""),TEXT(TimeSpend[[#This Row],[Date]],"[$-409]yyyyMMdd"),"")</f>
        <v>yyyy1007</v>
      </c>
      <c r="C229" s="33" t="str">
        <f>IF(AND(TimeSpend[[#This Row],[Personnel number]]&lt;&gt;"",TimeSpend[[#This Row],[Date]]&lt;&gt;""),SUBSTITUTE(TimeSpend[[#This Row],[Hours]],",","."),"")</f>
        <v>1</v>
      </c>
      <c r="D229" t="str">
        <f>IF(AND(TimeSpend[[#This Row],[Personnel number]]&lt;&gt;"",TimeSpend[[#This Row],[Date]]&lt;&gt;""),TimeSpend[[#This Row],[Network]],"")</f>
        <v>BPC_INT</v>
      </c>
      <c r="E229" t="str">
        <f>IF(AND(TimeSpend[[#This Row],[Personnel number]]&lt;&gt;"",TimeSpend[[#This Row],[Date]]&lt;&gt;""),TimeSpend[[#This Row],[Network Description]],"")</f>
        <v>Other Internal activities - BPC Brno</v>
      </c>
      <c r="F229" t="str">
        <f>IF(AND(TimeSpend[[#This Row],[Personnel number]]&lt;&gt;"",TimeSpend[[#This Row],[Date]]&lt;&gt;""),TimeSpend[[#This Row],[Activity]],"")</f>
        <v>Admin</v>
      </c>
      <c r="G229" t="str">
        <f>IF(AND(TimeSpend[[#This Row],[Personnel number]]&lt;&gt;"",TimeSpend[[#This Row],[Date]]&lt;&gt;""),TimeSpend[[#This Row],[Activity description]],"")</f>
        <v>BGE Kick Off</v>
      </c>
      <c r="H229" s="36">
        <f>IF(AND(TimeSpend[[#This Row],[Personnel number]]&lt;&gt;"",TimeSpend[[#This Row],[Date]]&lt;&gt;""),TimeSpend[[#This Row],[Start Time]],"")</f>
        <v>0.33333333333333331</v>
      </c>
      <c r="I229" s="36">
        <f>IF(AND(TimeSpend[[#This Row],[Personnel number]]&lt;&gt;"",TimeSpend[[#This Row],[Date]]&lt;&gt;""),TimeSpend[[#This Row],[End Time]],"")</f>
        <v>0.375</v>
      </c>
      <c r="J229" t="str">
        <f>IF(AND(TimeSpend[[#This Row],[Personnel number]]&lt;&gt;"",TimeSpend[[#This Row],[Date]]&lt;&gt;""),TimeSpend[[#This Row],[Location]],"")</f>
        <v>Office</v>
      </c>
      <c r="K229">
        <f>IF(AND(TimeSpend[[#This Row],[Personnel number]]&lt;&gt;"",TimeSpend[[#This Row],[Date]]&lt;&gt;""),TimeSpend[[#This Row],[Task]],"")</f>
        <v>0</v>
      </c>
      <c r="L229" t="str">
        <f>IF(AND(TimeSpend[[#This Row],[Personnel number]]&lt;&gt;"",TimeSpend[[#This Row],[Date]]&lt;&gt;""),Utilization!$J$2,"")</f>
        <v>10/2024</v>
      </c>
      <c r="M229" t="str">
        <f>IF(AND(TimeSpend[[#This Row],[Personnel number]]&lt;&gt;"",TimeSpend[[#This Row],[Date]]&lt;&gt;""),TimeSpend[[#This Row],[Employee Name]],"")</f>
        <v>Švenda Jan</v>
      </c>
      <c r="N229">
        <f t="shared" si="6"/>
        <v>228</v>
      </c>
      <c r="O229" t="str">
        <f t="shared" si="7"/>
        <v>10/2024-228</v>
      </c>
      <c r="P229" t="str">
        <f>IF(D229&lt;&gt;"",VLOOKUP(D229,Projects!B:C,2,0),"")</f>
        <v>INT</v>
      </c>
    </row>
    <row r="230" spans="1:16" x14ac:dyDescent="0.25">
      <c r="A230" t="str">
        <f>UPPER(IF(AND(TimeSpend[[#This Row],[Personnel number]]&lt;&gt;"",TimeSpend[[#This Row],[Date]]&lt;&gt;""),TimeSpend[[#This Row],[Personnel number]],""))</f>
        <v>CZ010183</v>
      </c>
      <c r="B230" s="85" t="str">
        <f>IF(AND(TimeSpend[[#This Row],[Personnel number]]&lt;&gt;"",TimeSpend[[#This Row],[Date]]&lt;&gt;""),TEXT(TimeSpend[[#This Row],[Date]],"[$-409]yyyyMMdd"),"")</f>
        <v>yyyy1007</v>
      </c>
      <c r="C230" s="33" t="str">
        <f>IF(AND(TimeSpend[[#This Row],[Personnel number]]&lt;&gt;"",TimeSpend[[#This Row],[Date]]&lt;&gt;""),SUBSTITUTE(TimeSpend[[#This Row],[Hours]],",","."),"")</f>
        <v>2</v>
      </c>
      <c r="D230">
        <f>IF(AND(TimeSpend[[#This Row],[Personnel number]]&lt;&gt;"",TimeSpend[[#This Row],[Date]]&lt;&gt;""),TimeSpend[[#This Row],[Network]],"")</f>
        <v>60000389</v>
      </c>
      <c r="E230" t="str">
        <f>IF(AND(TimeSpend[[#This Row],[Personnel number]]&lt;&gt;"",TimeSpend[[#This Row],[Date]]&lt;&gt;""),TimeSpend[[#This Row],[Network Description]],"")</f>
        <v>BRO NUS Cloud Pilot</v>
      </c>
      <c r="F230" t="str">
        <f>IF(AND(TimeSpend[[#This Row],[Personnel number]]&lt;&gt;"",TimeSpend[[#This Row],[Date]]&lt;&gt;""),TimeSpend[[#This Row],[Activity]],"")</f>
        <v>Consultancy</v>
      </c>
      <c r="G230" t="str">
        <f>IF(AND(TimeSpend[[#This Row],[Personnel number]]&lt;&gt;"",TimeSpend[[#This Row],[Date]]&lt;&gt;""),TimeSpend[[#This Row],[Activity description]],"")</f>
        <v>ABS Handling codes reconfiguration</v>
      </c>
      <c r="H230" s="36">
        <f>IF(AND(TimeSpend[[#This Row],[Personnel number]]&lt;&gt;"",TimeSpend[[#This Row],[Date]]&lt;&gt;""),TimeSpend[[#This Row],[Start Time]],"")</f>
        <v>0.375</v>
      </c>
      <c r="I230" s="36">
        <f>IF(AND(TimeSpend[[#This Row],[Personnel number]]&lt;&gt;"",TimeSpend[[#This Row],[Date]]&lt;&gt;""),TimeSpend[[#This Row],[End Time]],"")</f>
        <v>0.45833333333333331</v>
      </c>
      <c r="J230" t="str">
        <f>IF(AND(TimeSpend[[#This Row],[Personnel number]]&lt;&gt;"",TimeSpend[[#This Row],[Date]]&lt;&gt;""),TimeSpend[[#This Row],[Location]],"")</f>
        <v>Office</v>
      </c>
      <c r="K230">
        <f>IF(AND(TimeSpend[[#This Row],[Personnel number]]&lt;&gt;"",TimeSpend[[#This Row],[Date]]&lt;&gt;""),TimeSpend[[#This Row],[Task]],"")</f>
        <v>0</v>
      </c>
      <c r="L230" t="str">
        <f>IF(AND(TimeSpend[[#This Row],[Personnel number]]&lt;&gt;"",TimeSpend[[#This Row],[Date]]&lt;&gt;""),Utilization!$J$2,"")</f>
        <v>10/2024</v>
      </c>
      <c r="M230" t="str">
        <f>IF(AND(TimeSpend[[#This Row],[Personnel number]]&lt;&gt;"",TimeSpend[[#This Row],[Date]]&lt;&gt;""),TimeSpend[[#This Row],[Employee Name]],"")</f>
        <v>Švenda Jan</v>
      </c>
      <c r="N230">
        <f t="shared" si="6"/>
        <v>229</v>
      </c>
      <c r="O230" t="str">
        <f t="shared" si="7"/>
        <v>10/2024-229</v>
      </c>
      <c r="P230" t="str">
        <f>IF(D230&lt;&gt;"",VLOOKUP(D230,Projects!B:C,2,0),"")</f>
        <v>PROJECT</v>
      </c>
    </row>
    <row r="231" spans="1:16" x14ac:dyDescent="0.25">
      <c r="A231" t="str">
        <f>UPPER(IF(AND(TimeSpend[[#This Row],[Personnel number]]&lt;&gt;"",TimeSpend[[#This Row],[Date]]&lt;&gt;""),TimeSpend[[#This Row],[Personnel number]],""))</f>
        <v>CZ010183</v>
      </c>
      <c r="B231" s="85" t="str">
        <f>IF(AND(TimeSpend[[#This Row],[Personnel number]]&lt;&gt;"",TimeSpend[[#This Row],[Date]]&lt;&gt;""),TEXT(TimeSpend[[#This Row],[Date]],"[$-409]yyyyMMdd"),"")</f>
        <v>yyyy1007</v>
      </c>
      <c r="C231" s="33" t="str">
        <f>IF(AND(TimeSpend[[#This Row],[Personnel number]]&lt;&gt;"",TimeSpend[[#This Row],[Date]]&lt;&gt;""),SUBSTITUTE(TimeSpend[[#This Row],[Hours]],",","."),"")</f>
        <v>0.5</v>
      </c>
      <c r="D231" t="str">
        <f>IF(AND(TimeSpend[[#This Row],[Personnel number]]&lt;&gt;"",TimeSpend[[#This Row],[Date]]&lt;&gt;""),TimeSpend[[#This Row],[Network]],"")</f>
        <v>BPC_INT</v>
      </c>
      <c r="E231" t="str">
        <f>IF(AND(TimeSpend[[#This Row],[Personnel number]]&lt;&gt;"",TimeSpend[[#This Row],[Date]]&lt;&gt;""),TimeSpend[[#This Row],[Network Description]],"")</f>
        <v>Other Internal activities - BPC Brno</v>
      </c>
      <c r="F231" t="str">
        <f>IF(AND(TimeSpend[[#This Row],[Personnel number]]&lt;&gt;"",TimeSpend[[#This Row],[Date]]&lt;&gt;""),TimeSpend[[#This Row],[Activity]],"")</f>
        <v>Admin</v>
      </c>
      <c r="G231" t="str">
        <f>IF(AND(TimeSpend[[#This Row],[Personnel number]]&lt;&gt;"",TimeSpend[[#This Row],[Date]]&lt;&gt;""),TimeSpend[[#This Row],[Activity description]],"")</f>
        <v>Administration</v>
      </c>
      <c r="H231" s="36">
        <f>IF(AND(TimeSpend[[#This Row],[Personnel number]]&lt;&gt;"",TimeSpend[[#This Row],[Date]]&lt;&gt;""),TimeSpend[[#This Row],[Start Time]],"")</f>
        <v>0.47916666666666669</v>
      </c>
      <c r="I231" s="36">
        <f>IF(AND(TimeSpend[[#This Row],[Personnel number]]&lt;&gt;"",TimeSpend[[#This Row],[Date]]&lt;&gt;""),TimeSpend[[#This Row],[End Time]],"")</f>
        <v>0.5</v>
      </c>
      <c r="J231" t="str">
        <f>IF(AND(TimeSpend[[#This Row],[Personnel number]]&lt;&gt;"",TimeSpend[[#This Row],[Date]]&lt;&gt;""),TimeSpend[[#This Row],[Location]],"")</f>
        <v>Office</v>
      </c>
      <c r="K231">
        <f>IF(AND(TimeSpend[[#This Row],[Personnel number]]&lt;&gt;"",TimeSpend[[#This Row],[Date]]&lt;&gt;""),TimeSpend[[#This Row],[Task]],"")</f>
        <v>0</v>
      </c>
      <c r="L231" t="str">
        <f>IF(AND(TimeSpend[[#This Row],[Personnel number]]&lt;&gt;"",TimeSpend[[#This Row],[Date]]&lt;&gt;""),Utilization!$J$2,"")</f>
        <v>10/2024</v>
      </c>
      <c r="M231" t="str">
        <f>IF(AND(TimeSpend[[#This Row],[Personnel number]]&lt;&gt;"",TimeSpend[[#This Row],[Date]]&lt;&gt;""),TimeSpend[[#This Row],[Employee Name]],"")</f>
        <v>Švenda Jan</v>
      </c>
      <c r="N231">
        <f t="shared" si="6"/>
        <v>230</v>
      </c>
      <c r="O231" t="str">
        <f t="shared" si="7"/>
        <v>10/2024-230</v>
      </c>
      <c r="P231" t="str">
        <f>IF(D231&lt;&gt;"",VLOOKUP(D231,Projects!B:C,2,0),"")</f>
        <v>INT</v>
      </c>
    </row>
    <row r="232" spans="1:16" x14ac:dyDescent="0.25">
      <c r="A232" t="str">
        <f>UPPER(IF(AND(TimeSpend[[#This Row],[Personnel number]]&lt;&gt;"",TimeSpend[[#This Row],[Date]]&lt;&gt;""),TimeSpend[[#This Row],[Personnel number]],""))</f>
        <v>CZ010183</v>
      </c>
      <c r="B232" s="85" t="str">
        <f>IF(AND(TimeSpend[[#This Row],[Personnel number]]&lt;&gt;"",TimeSpend[[#This Row],[Date]]&lt;&gt;""),TEXT(TimeSpend[[#This Row],[Date]],"[$-409]yyyyMMdd"),"")</f>
        <v>yyyy1007</v>
      </c>
      <c r="C232" s="33" t="str">
        <f>IF(AND(TimeSpend[[#This Row],[Personnel number]]&lt;&gt;"",TimeSpend[[#This Row],[Date]]&lt;&gt;""),SUBSTITUTE(TimeSpend[[#This Row],[Hours]],",","."),"")</f>
        <v>2</v>
      </c>
      <c r="D232" t="str">
        <f>IF(AND(TimeSpend[[#This Row],[Personnel number]]&lt;&gt;"",TimeSpend[[#This Row],[Date]]&lt;&gt;""),TimeSpend[[#This Row],[Network]],"")</f>
        <v>BPC_INC</v>
      </c>
      <c r="E232" t="str">
        <f>IF(AND(TimeSpend[[#This Row],[Personnel number]]&lt;&gt;"",TimeSpend[[#This Row],[Date]]&lt;&gt;""),TimeSpend[[#This Row],[Network Description]],"")</f>
        <v>Incident handling / support - BPC Brno</v>
      </c>
      <c r="F232" t="str">
        <f>IF(AND(TimeSpend[[#This Row],[Personnel number]]&lt;&gt;"",TimeSpend[[#This Row],[Date]]&lt;&gt;""),TimeSpend[[#This Row],[Activity]],"")</f>
        <v>Consultancy</v>
      </c>
      <c r="G232" t="str">
        <f>IF(AND(TimeSpend[[#This Row],[Personnel number]]&lt;&gt;"",TimeSpend[[#This Row],[Date]]&lt;&gt;""),TimeSpend[[#This Row],[Activity description]],"")</f>
        <v>INC0363621 - BHR Wrong Ledger Entries in he Service Ledger Entry</v>
      </c>
      <c r="H232" s="36">
        <f>IF(AND(TimeSpend[[#This Row],[Personnel number]]&lt;&gt;"",TimeSpend[[#This Row],[Date]]&lt;&gt;""),TimeSpend[[#This Row],[Start Time]],"")</f>
        <v>0.5</v>
      </c>
      <c r="I232" s="36">
        <f>IF(AND(TimeSpend[[#This Row],[Personnel number]]&lt;&gt;"",TimeSpend[[#This Row],[Date]]&lt;&gt;""),TimeSpend[[#This Row],[End Time]],"")</f>
        <v>0.58333333333333337</v>
      </c>
      <c r="J232" t="str">
        <f>IF(AND(TimeSpend[[#This Row],[Personnel number]]&lt;&gt;"",TimeSpend[[#This Row],[Date]]&lt;&gt;""),TimeSpend[[#This Row],[Location]],"")</f>
        <v>Office</v>
      </c>
      <c r="K232">
        <f>IF(AND(TimeSpend[[#This Row],[Personnel number]]&lt;&gt;"",TimeSpend[[#This Row],[Date]]&lt;&gt;""),TimeSpend[[#This Row],[Task]],"")</f>
        <v>0</v>
      </c>
      <c r="L232" t="str">
        <f>IF(AND(TimeSpend[[#This Row],[Personnel number]]&lt;&gt;"",TimeSpend[[#This Row],[Date]]&lt;&gt;""),Utilization!$J$2,"")</f>
        <v>10/2024</v>
      </c>
      <c r="M232" t="str">
        <f>IF(AND(TimeSpend[[#This Row],[Personnel number]]&lt;&gt;"",TimeSpend[[#This Row],[Date]]&lt;&gt;""),TimeSpend[[#This Row],[Employee Name]],"")</f>
        <v>Švenda Jan</v>
      </c>
      <c r="N232">
        <f t="shared" si="6"/>
        <v>231</v>
      </c>
      <c r="O232" t="str">
        <f t="shared" si="7"/>
        <v>10/2024-231</v>
      </c>
      <c r="P232" t="str">
        <f>IF(D232&lt;&gt;"",VLOOKUP(D232,Projects!B:C,2,0),"")</f>
        <v>INC</v>
      </c>
    </row>
    <row r="233" spans="1:16" x14ac:dyDescent="0.25">
      <c r="A233" t="str">
        <f>UPPER(IF(AND(TimeSpend[[#This Row],[Personnel number]]&lt;&gt;"",TimeSpend[[#This Row],[Date]]&lt;&gt;""),TimeSpend[[#This Row],[Personnel number]],""))</f>
        <v>CZ010183</v>
      </c>
      <c r="B233" s="85" t="str">
        <f>IF(AND(TimeSpend[[#This Row],[Personnel number]]&lt;&gt;"",TimeSpend[[#This Row],[Date]]&lt;&gt;""),TEXT(TimeSpend[[#This Row],[Date]],"[$-409]yyyyMMdd"),"")</f>
        <v>yyyy1007</v>
      </c>
      <c r="C233" s="33" t="str">
        <f>IF(AND(TimeSpend[[#This Row],[Personnel number]]&lt;&gt;"",TimeSpend[[#This Row],[Date]]&lt;&gt;""),SUBSTITUTE(TimeSpend[[#This Row],[Hours]],",","."),"")</f>
        <v>0.5</v>
      </c>
      <c r="D233" t="str">
        <f>IF(AND(TimeSpend[[#This Row],[Personnel number]]&lt;&gt;"",TimeSpend[[#This Row],[Date]]&lt;&gt;""),TimeSpend[[#This Row],[Network]],"")</f>
        <v>BPC_INT</v>
      </c>
      <c r="E233" t="str">
        <f>IF(AND(TimeSpend[[#This Row],[Personnel number]]&lt;&gt;"",TimeSpend[[#This Row],[Date]]&lt;&gt;""),TimeSpend[[#This Row],[Network Description]],"")</f>
        <v>Other Internal activities - BPC Brno</v>
      </c>
      <c r="F233" t="str">
        <f>IF(AND(TimeSpend[[#This Row],[Personnel number]]&lt;&gt;"",TimeSpend[[#This Row],[Date]]&lt;&gt;""),TimeSpend[[#This Row],[Activity]],"")</f>
        <v>Admin</v>
      </c>
      <c r="G233" t="str">
        <f>IF(AND(TimeSpend[[#This Row],[Personnel number]]&lt;&gt;"",TimeSpend[[#This Row],[Date]]&lt;&gt;""),TimeSpend[[#This Row],[Activity description]],"")</f>
        <v>Administration</v>
      </c>
      <c r="H233" s="36">
        <f>IF(AND(TimeSpend[[#This Row],[Personnel number]]&lt;&gt;"",TimeSpend[[#This Row],[Date]]&lt;&gt;""),TimeSpend[[#This Row],[Start Time]],"")</f>
        <v>0.58333333333333337</v>
      </c>
      <c r="I233" s="36">
        <f>IF(AND(TimeSpend[[#This Row],[Personnel number]]&lt;&gt;"",TimeSpend[[#This Row],[Date]]&lt;&gt;""),TimeSpend[[#This Row],[End Time]],"")</f>
        <v>0.60416666666666663</v>
      </c>
      <c r="J233" t="str">
        <f>IF(AND(TimeSpend[[#This Row],[Personnel number]]&lt;&gt;"",TimeSpend[[#This Row],[Date]]&lt;&gt;""),TimeSpend[[#This Row],[Location]],"")</f>
        <v>Office</v>
      </c>
      <c r="K233">
        <f>IF(AND(TimeSpend[[#This Row],[Personnel number]]&lt;&gt;"",TimeSpend[[#This Row],[Date]]&lt;&gt;""),TimeSpend[[#This Row],[Task]],"")</f>
        <v>0</v>
      </c>
      <c r="L233" t="str">
        <f>IF(AND(TimeSpend[[#This Row],[Personnel number]]&lt;&gt;"",TimeSpend[[#This Row],[Date]]&lt;&gt;""),Utilization!$J$2,"")</f>
        <v>10/2024</v>
      </c>
      <c r="M233" t="str">
        <f>IF(AND(TimeSpend[[#This Row],[Personnel number]]&lt;&gt;"",TimeSpend[[#This Row],[Date]]&lt;&gt;""),TimeSpend[[#This Row],[Employee Name]],"")</f>
        <v>Švenda Jan</v>
      </c>
      <c r="N233">
        <f t="shared" si="6"/>
        <v>232</v>
      </c>
      <c r="O233" t="str">
        <f t="shared" si="7"/>
        <v>10/2024-232</v>
      </c>
      <c r="P233" t="str">
        <f>IF(D233&lt;&gt;"",VLOOKUP(D233,Projects!B:C,2,0),"")</f>
        <v>INT</v>
      </c>
    </row>
    <row r="234" spans="1:16" x14ac:dyDescent="0.25">
      <c r="A234" t="str">
        <f>UPPER(IF(AND(TimeSpend[[#This Row],[Personnel number]]&lt;&gt;"",TimeSpend[[#This Row],[Date]]&lt;&gt;""),TimeSpend[[#This Row],[Personnel number]],""))</f>
        <v>CZ010183</v>
      </c>
      <c r="B234" s="85" t="str">
        <f>IF(AND(TimeSpend[[#This Row],[Personnel number]]&lt;&gt;"",TimeSpend[[#This Row],[Date]]&lt;&gt;""),TEXT(TimeSpend[[#This Row],[Date]],"[$-409]yyyyMMdd"),"")</f>
        <v>yyyy1007</v>
      </c>
      <c r="C234" s="33" t="str">
        <f>IF(AND(TimeSpend[[#This Row],[Personnel number]]&lt;&gt;"",TimeSpend[[#This Row],[Date]]&lt;&gt;""),SUBSTITUTE(TimeSpend[[#This Row],[Hours]],",","."),"")</f>
        <v>1</v>
      </c>
      <c r="D234" t="str">
        <f>IF(AND(TimeSpend[[#This Row],[Personnel number]]&lt;&gt;"",TimeSpend[[#This Row],[Date]]&lt;&gt;""),TimeSpend[[#This Row],[Network]],"")</f>
        <v>BPC_INC</v>
      </c>
      <c r="E234" t="str">
        <f>IF(AND(TimeSpend[[#This Row],[Personnel number]]&lt;&gt;"",TimeSpend[[#This Row],[Date]]&lt;&gt;""),TimeSpend[[#This Row],[Network Description]],"")</f>
        <v>Incident handling / support - BPC Brno</v>
      </c>
      <c r="F234" t="str">
        <f>IF(AND(TimeSpend[[#This Row],[Personnel number]]&lt;&gt;"",TimeSpend[[#This Row],[Date]]&lt;&gt;""),TimeSpend[[#This Row],[Activity]],"")</f>
        <v>Consultancy</v>
      </c>
      <c r="G234" t="str">
        <f>IF(AND(TimeSpend[[#This Row],[Personnel number]]&lt;&gt;"",TimeSpend[[#This Row],[Date]]&lt;&gt;""),TimeSpend[[#This Row],[Activity description]],"")</f>
        <v>INC0363621 - BHR Wrong Ledger Entries in he Service Ledger Entry</v>
      </c>
      <c r="H234" s="36">
        <f>IF(AND(TimeSpend[[#This Row],[Personnel number]]&lt;&gt;"",TimeSpend[[#This Row],[Date]]&lt;&gt;""),TimeSpend[[#This Row],[Start Time]],"")</f>
        <v>0.60416666666666663</v>
      </c>
      <c r="I234" s="36">
        <f>IF(AND(TimeSpend[[#This Row],[Personnel number]]&lt;&gt;"",TimeSpend[[#This Row],[Date]]&lt;&gt;""),TimeSpend[[#This Row],[End Time]],"")</f>
        <v>0.64583333333333337</v>
      </c>
      <c r="J234" t="str">
        <f>IF(AND(TimeSpend[[#This Row],[Personnel number]]&lt;&gt;"",TimeSpend[[#This Row],[Date]]&lt;&gt;""),TimeSpend[[#This Row],[Location]],"")</f>
        <v>Office</v>
      </c>
      <c r="K234">
        <f>IF(AND(TimeSpend[[#This Row],[Personnel number]]&lt;&gt;"",TimeSpend[[#This Row],[Date]]&lt;&gt;""),TimeSpend[[#This Row],[Task]],"")</f>
        <v>0</v>
      </c>
      <c r="L234" t="str">
        <f>IF(AND(TimeSpend[[#This Row],[Personnel number]]&lt;&gt;"",TimeSpend[[#This Row],[Date]]&lt;&gt;""),Utilization!$J$2,"")</f>
        <v>10/2024</v>
      </c>
      <c r="M234" t="str">
        <f>IF(AND(TimeSpend[[#This Row],[Personnel number]]&lt;&gt;"",TimeSpend[[#This Row],[Date]]&lt;&gt;""),TimeSpend[[#This Row],[Employee Name]],"")</f>
        <v>Švenda Jan</v>
      </c>
      <c r="N234">
        <f t="shared" si="6"/>
        <v>233</v>
      </c>
      <c r="O234" t="str">
        <f t="shared" si="7"/>
        <v>10/2024-233</v>
      </c>
      <c r="P234" t="str">
        <f>IF(D234&lt;&gt;"",VLOOKUP(D234,Projects!B:C,2,0),"")</f>
        <v>INC</v>
      </c>
    </row>
    <row r="235" spans="1:16" x14ac:dyDescent="0.25">
      <c r="A235" t="str">
        <f>UPPER(IF(AND(TimeSpend[[#This Row],[Personnel number]]&lt;&gt;"",TimeSpend[[#This Row],[Date]]&lt;&gt;""),TimeSpend[[#This Row],[Personnel number]],""))</f>
        <v>CZ010183</v>
      </c>
      <c r="B235" s="85" t="str">
        <f>IF(AND(TimeSpend[[#This Row],[Personnel number]]&lt;&gt;"",TimeSpend[[#This Row],[Date]]&lt;&gt;""),TEXT(TimeSpend[[#This Row],[Date]],"[$-409]yyyyMMdd"),"")</f>
        <v>yyyy1007</v>
      </c>
      <c r="C235" s="33" t="str">
        <f>IF(AND(TimeSpend[[#This Row],[Personnel number]]&lt;&gt;"",TimeSpend[[#This Row],[Date]]&lt;&gt;""),SUBSTITUTE(TimeSpend[[#This Row],[Hours]],",","."),"")</f>
        <v>0.5</v>
      </c>
      <c r="D235">
        <f>IF(AND(TimeSpend[[#This Row],[Personnel number]]&lt;&gt;"",TimeSpend[[#This Row],[Date]]&lt;&gt;""),TimeSpend[[#This Row],[Network]],"")</f>
        <v>60000247</v>
      </c>
      <c r="E235" t="str">
        <f>IF(AND(TimeSpend[[#This Row],[Personnel number]]&lt;&gt;"",TimeSpend[[#This Row],[Date]]&lt;&gt;""),TimeSpend[[#This Row],[Network Description]],"")</f>
        <v>NUS3 Technical Upgrade (NUS Cloud)</v>
      </c>
      <c r="F235" t="str">
        <f>IF(AND(TimeSpend[[#This Row],[Personnel number]]&lt;&gt;"",TimeSpend[[#This Row],[Date]]&lt;&gt;""),TimeSpend[[#This Row],[Activity]],"")</f>
        <v>Project Management</v>
      </c>
      <c r="G235" t="str">
        <f>IF(AND(TimeSpend[[#This Row],[Personnel number]]&lt;&gt;"",TimeSpend[[#This Row],[Date]]&lt;&gt;""),TimeSpend[[#This Row],[Activity description]],"")</f>
        <v>NUS Cloud - Integrations: Status</v>
      </c>
      <c r="H235" s="36">
        <f>IF(AND(TimeSpend[[#This Row],[Personnel number]]&lt;&gt;"",TimeSpend[[#This Row],[Date]]&lt;&gt;""),TimeSpend[[#This Row],[Start Time]],"")</f>
        <v>0.64583333333333337</v>
      </c>
      <c r="I235" s="36">
        <f>IF(AND(TimeSpend[[#This Row],[Personnel number]]&lt;&gt;"",TimeSpend[[#This Row],[Date]]&lt;&gt;""),TimeSpend[[#This Row],[End Time]],"")</f>
        <v>0.66666666666666663</v>
      </c>
      <c r="J235" t="str">
        <f>IF(AND(TimeSpend[[#This Row],[Personnel number]]&lt;&gt;"",TimeSpend[[#This Row],[Date]]&lt;&gt;""),TimeSpend[[#This Row],[Location]],"")</f>
        <v>Office</v>
      </c>
      <c r="K235">
        <f>IF(AND(TimeSpend[[#This Row],[Personnel number]]&lt;&gt;"",TimeSpend[[#This Row],[Date]]&lt;&gt;""),TimeSpend[[#This Row],[Task]],"")</f>
        <v>0</v>
      </c>
      <c r="L235" t="str">
        <f>IF(AND(TimeSpend[[#This Row],[Personnel number]]&lt;&gt;"",TimeSpend[[#This Row],[Date]]&lt;&gt;""),Utilization!$J$2,"")</f>
        <v>10/2024</v>
      </c>
      <c r="M235" t="str">
        <f>IF(AND(TimeSpend[[#This Row],[Personnel number]]&lt;&gt;"",TimeSpend[[#This Row],[Date]]&lt;&gt;""),TimeSpend[[#This Row],[Employee Name]],"")</f>
        <v>Švenda Jan</v>
      </c>
      <c r="N235">
        <f t="shared" si="6"/>
        <v>234</v>
      </c>
      <c r="O235" t="str">
        <f t="shared" si="7"/>
        <v>10/2024-234</v>
      </c>
      <c r="P235" t="str">
        <f>IF(D235&lt;&gt;"",VLOOKUP(D235,Projects!B:C,2,0),"")</f>
        <v>PROJECT</v>
      </c>
    </row>
    <row r="236" spans="1:16" x14ac:dyDescent="0.25">
      <c r="A236" t="str">
        <f>UPPER(IF(AND(TimeSpend[[#This Row],[Personnel number]]&lt;&gt;"",TimeSpend[[#This Row],[Date]]&lt;&gt;""),TimeSpend[[#This Row],[Personnel number]],""))</f>
        <v>CZ011837</v>
      </c>
      <c r="B236" s="85" t="str">
        <f>IF(AND(TimeSpend[[#This Row],[Personnel number]]&lt;&gt;"",TimeSpend[[#This Row],[Date]]&lt;&gt;""),TEXT(TimeSpend[[#This Row],[Date]],"[$-409]yyyyMMdd"),"")</f>
        <v>yyyy0926</v>
      </c>
      <c r="C236" s="33" t="str">
        <f>IF(AND(TimeSpend[[#This Row],[Personnel number]]&lt;&gt;"",TimeSpend[[#This Row],[Date]]&lt;&gt;""),SUBSTITUTE(TimeSpend[[#This Row],[Hours]],",","."),"")</f>
        <v>4</v>
      </c>
      <c r="D236" t="str">
        <f>IF(AND(TimeSpend[[#This Row],[Personnel number]]&lt;&gt;"",TimeSpend[[#This Row],[Date]]&lt;&gt;""),TimeSpend[[#This Row],[Network]],"")</f>
        <v>BPC_INT</v>
      </c>
      <c r="E236" t="str">
        <f>IF(AND(TimeSpend[[#This Row],[Personnel number]]&lt;&gt;"",TimeSpend[[#This Row],[Date]]&lt;&gt;""),TimeSpend[[#This Row],[Network Description]],"")</f>
        <v>Other Internal activities - BPC Brno</v>
      </c>
      <c r="F236" t="str">
        <f>IF(AND(TimeSpend[[#This Row],[Personnel number]]&lt;&gt;"",TimeSpend[[#This Row],[Date]]&lt;&gt;""),TimeSpend[[#This Row],[Activity]],"")</f>
        <v>Consultancy</v>
      </c>
      <c r="G236" t="str">
        <f>IF(AND(TimeSpend[[#This Row],[Personnel number]]&lt;&gt;"",TimeSpend[[#This Row],[Date]]&lt;&gt;""),TimeSpend[[#This Row],[Activity description]],"")</f>
        <v>PS for feature management</v>
      </c>
      <c r="H236" s="36">
        <f>IF(AND(TimeSpend[[#This Row],[Personnel number]]&lt;&gt;"",TimeSpend[[#This Row],[Date]]&lt;&gt;""),TimeSpend[[#This Row],[Start Time]],"")</f>
        <v>0.29166666666666669</v>
      </c>
      <c r="I236" s="36">
        <f>IF(AND(TimeSpend[[#This Row],[Personnel number]]&lt;&gt;"",TimeSpend[[#This Row],[Date]]&lt;&gt;""),TimeSpend[[#This Row],[End Time]],"")</f>
        <v>0.45833333333333331</v>
      </c>
      <c r="J236" t="str">
        <f>IF(AND(TimeSpend[[#This Row],[Personnel number]]&lt;&gt;"",TimeSpend[[#This Row],[Date]]&lt;&gt;""),TimeSpend[[#This Row],[Location]],"")</f>
        <v>Office</v>
      </c>
      <c r="K236">
        <f>IF(AND(TimeSpend[[#This Row],[Personnel number]]&lt;&gt;"",TimeSpend[[#This Row],[Date]]&lt;&gt;""),TimeSpend[[#This Row],[Task]],"")</f>
        <v>0</v>
      </c>
      <c r="L236" t="str">
        <f>IF(AND(TimeSpend[[#This Row],[Personnel number]]&lt;&gt;"",TimeSpend[[#This Row],[Date]]&lt;&gt;""),Utilization!$J$2,"")</f>
        <v>10/2024</v>
      </c>
      <c r="M236" t="str">
        <f>IF(AND(TimeSpend[[#This Row],[Personnel number]]&lt;&gt;"",TimeSpend[[#This Row],[Date]]&lt;&gt;""),TimeSpend[[#This Row],[Employee Name]],"")</f>
        <v>Adamec Jiří</v>
      </c>
      <c r="N236">
        <f t="shared" si="6"/>
        <v>235</v>
      </c>
      <c r="O236" t="str">
        <f t="shared" si="7"/>
        <v>10/2024-235</v>
      </c>
      <c r="P236" t="str">
        <f>IF(D236&lt;&gt;"",VLOOKUP(D236,Projects!B:C,2,0),"")</f>
        <v>INT</v>
      </c>
    </row>
    <row r="237" spans="1:16" x14ac:dyDescent="0.25">
      <c r="A237" t="str">
        <f>UPPER(IF(AND(TimeSpend[[#This Row],[Personnel number]]&lt;&gt;"",TimeSpend[[#This Row],[Date]]&lt;&gt;""),TimeSpend[[#This Row],[Personnel number]],""))</f>
        <v>CZ011837</v>
      </c>
      <c r="B237" s="85" t="str">
        <f>IF(AND(TimeSpend[[#This Row],[Personnel number]]&lt;&gt;"",TimeSpend[[#This Row],[Date]]&lt;&gt;""),TEXT(TimeSpend[[#This Row],[Date]],"[$-409]yyyyMMdd"),"")</f>
        <v>yyyy0926</v>
      </c>
      <c r="C237" s="33" t="str">
        <f>IF(AND(TimeSpend[[#This Row],[Personnel number]]&lt;&gt;"",TimeSpend[[#This Row],[Date]]&lt;&gt;""),SUBSTITUTE(TimeSpend[[#This Row],[Hours]],",","."),"")</f>
        <v>5</v>
      </c>
      <c r="D237" t="str">
        <f>IF(AND(TimeSpend[[#This Row],[Personnel number]]&lt;&gt;"",TimeSpend[[#This Row],[Date]]&lt;&gt;""),TimeSpend[[#This Row],[Network]],"")</f>
        <v>BPC_INT</v>
      </c>
      <c r="E237" t="str">
        <f>IF(AND(TimeSpend[[#This Row],[Personnel number]]&lt;&gt;"",TimeSpend[[#This Row],[Date]]&lt;&gt;""),TimeSpend[[#This Row],[Network Description]],"")</f>
        <v>Other Internal activities - BPC Brno</v>
      </c>
      <c r="F237" t="str">
        <f>IF(AND(TimeSpend[[#This Row],[Personnel number]]&lt;&gt;"",TimeSpend[[#This Row],[Date]]&lt;&gt;""),TimeSpend[[#This Row],[Activity]],"")</f>
        <v>Admin</v>
      </c>
      <c r="G237" t="str">
        <f>IF(AND(TimeSpend[[#This Row],[Personnel number]]&lt;&gt;"",TimeSpend[[#This Row],[Date]]&lt;&gt;""),TimeSpend[[#This Row],[Activity description]],"")</f>
        <v>BC25 news</v>
      </c>
      <c r="H237" s="36">
        <f>IF(AND(TimeSpend[[#This Row],[Personnel number]]&lt;&gt;"",TimeSpend[[#This Row],[Date]]&lt;&gt;""),TimeSpend[[#This Row],[Start Time]],"")</f>
        <v>0.47916666666666669</v>
      </c>
      <c r="I237" s="36">
        <f>IF(AND(TimeSpend[[#This Row],[Personnel number]]&lt;&gt;"",TimeSpend[[#This Row],[Date]]&lt;&gt;""),TimeSpend[[#This Row],[End Time]],"")</f>
        <v>0.6875</v>
      </c>
      <c r="J237" t="str">
        <f>IF(AND(TimeSpend[[#This Row],[Personnel number]]&lt;&gt;"",TimeSpend[[#This Row],[Date]]&lt;&gt;""),TimeSpend[[#This Row],[Location]],"")</f>
        <v>Office</v>
      </c>
      <c r="K237">
        <f>IF(AND(TimeSpend[[#This Row],[Personnel number]]&lt;&gt;"",TimeSpend[[#This Row],[Date]]&lt;&gt;""),TimeSpend[[#This Row],[Task]],"")</f>
        <v>0</v>
      </c>
      <c r="L237" t="str">
        <f>IF(AND(TimeSpend[[#This Row],[Personnel number]]&lt;&gt;"",TimeSpend[[#This Row],[Date]]&lt;&gt;""),Utilization!$J$2,"")</f>
        <v>10/2024</v>
      </c>
      <c r="M237" t="str">
        <f>IF(AND(TimeSpend[[#This Row],[Personnel number]]&lt;&gt;"",TimeSpend[[#This Row],[Date]]&lt;&gt;""),TimeSpend[[#This Row],[Employee Name]],"")</f>
        <v>Adamec Jiří</v>
      </c>
      <c r="N237">
        <f t="shared" si="6"/>
        <v>236</v>
      </c>
      <c r="O237" t="str">
        <f t="shared" si="7"/>
        <v>10/2024-236</v>
      </c>
      <c r="P237" t="str">
        <f>IF(D237&lt;&gt;"",VLOOKUP(D237,Projects!B:C,2,0),"")</f>
        <v>INT</v>
      </c>
    </row>
    <row r="238" spans="1:16" x14ac:dyDescent="0.25">
      <c r="A238" t="str">
        <f>UPPER(IF(AND(TimeSpend[[#This Row],[Personnel number]]&lt;&gt;"",TimeSpend[[#This Row],[Date]]&lt;&gt;""),TimeSpend[[#This Row],[Personnel number]],""))</f>
        <v>CZ011837</v>
      </c>
      <c r="B238" s="85" t="str">
        <f>IF(AND(TimeSpend[[#This Row],[Personnel number]]&lt;&gt;"",TimeSpend[[#This Row],[Date]]&lt;&gt;""),TEXT(TimeSpend[[#This Row],[Date]],"[$-409]yyyyMMdd"),"")</f>
        <v>yyyy0927</v>
      </c>
      <c r="C238" s="33" t="str">
        <f>IF(AND(TimeSpend[[#This Row],[Personnel number]]&lt;&gt;"",TimeSpend[[#This Row],[Date]]&lt;&gt;""),SUBSTITUTE(TimeSpend[[#This Row],[Hours]],",","."),"")</f>
        <v>6.5</v>
      </c>
      <c r="D238" t="str">
        <f>IF(AND(TimeSpend[[#This Row],[Personnel number]]&lt;&gt;"",TimeSpend[[#This Row],[Date]]&lt;&gt;""),TimeSpend[[#This Row],[Network]],"")</f>
        <v>BPC_INT</v>
      </c>
      <c r="E238" t="str">
        <f>IF(AND(TimeSpend[[#This Row],[Personnel number]]&lt;&gt;"",TimeSpend[[#This Row],[Date]]&lt;&gt;""),TimeSpend[[#This Row],[Network Description]],"")</f>
        <v>Other Internal activities - BPC Brno</v>
      </c>
      <c r="F238" t="str">
        <f>IF(AND(TimeSpend[[#This Row],[Personnel number]]&lt;&gt;"",TimeSpend[[#This Row],[Date]]&lt;&gt;""),TimeSpend[[#This Row],[Activity]],"")</f>
        <v>Admin</v>
      </c>
      <c r="G238" t="str">
        <f>IF(AND(TimeSpend[[#This Row],[Personnel number]]&lt;&gt;"",TimeSpend[[#This Row],[Date]]&lt;&gt;""),TimeSpend[[#This Row],[Activity description]],"")</f>
        <v xml:space="preserve">Monitor for NUS4 SQL, internal meetings BC25 features management </v>
      </c>
      <c r="H238" s="36">
        <f>IF(AND(TimeSpend[[#This Row],[Personnel number]]&lt;&gt;"",TimeSpend[[#This Row],[Date]]&lt;&gt;""),TimeSpend[[#This Row],[Start Time]],"")</f>
        <v>0.3125</v>
      </c>
      <c r="I238" s="36">
        <f>IF(AND(TimeSpend[[#This Row],[Personnel number]]&lt;&gt;"",TimeSpend[[#This Row],[Date]]&lt;&gt;""),TimeSpend[[#This Row],[End Time]],"")</f>
        <v>0.58333333333333337</v>
      </c>
      <c r="J238" t="str">
        <f>IF(AND(TimeSpend[[#This Row],[Personnel number]]&lt;&gt;"",TimeSpend[[#This Row],[Date]]&lt;&gt;""),TimeSpend[[#This Row],[Location]],"")</f>
        <v>Office</v>
      </c>
      <c r="K238">
        <f>IF(AND(TimeSpend[[#This Row],[Personnel number]]&lt;&gt;"",TimeSpend[[#This Row],[Date]]&lt;&gt;""),TimeSpend[[#This Row],[Task]],"")</f>
        <v>0</v>
      </c>
      <c r="L238" t="str">
        <f>IF(AND(TimeSpend[[#This Row],[Personnel number]]&lt;&gt;"",TimeSpend[[#This Row],[Date]]&lt;&gt;""),Utilization!$J$2,"")</f>
        <v>10/2024</v>
      </c>
      <c r="M238" t="str">
        <f>IF(AND(TimeSpend[[#This Row],[Personnel number]]&lt;&gt;"",TimeSpend[[#This Row],[Date]]&lt;&gt;""),TimeSpend[[#This Row],[Employee Name]],"")</f>
        <v>Adamec Jiří</v>
      </c>
      <c r="N238">
        <f t="shared" si="6"/>
        <v>237</v>
      </c>
      <c r="O238" t="str">
        <f t="shared" si="7"/>
        <v>10/2024-237</v>
      </c>
      <c r="P238" t="str">
        <f>IF(D238&lt;&gt;"",VLOOKUP(D238,Projects!B:C,2,0),"")</f>
        <v>INT</v>
      </c>
    </row>
    <row r="239" spans="1:16" x14ac:dyDescent="0.25">
      <c r="A239" t="str">
        <f>UPPER(IF(AND(TimeSpend[[#This Row],[Personnel number]]&lt;&gt;"",TimeSpend[[#This Row],[Date]]&lt;&gt;""),TimeSpend[[#This Row],[Personnel number]],""))</f>
        <v>CZ011837</v>
      </c>
      <c r="B239" s="85" t="str">
        <f>IF(AND(TimeSpend[[#This Row],[Personnel number]]&lt;&gt;"",TimeSpend[[#This Row],[Date]]&lt;&gt;""),TEXT(TimeSpend[[#This Row],[Date]],"[$-409]yyyyMMdd"),"")</f>
        <v>yyyy0930</v>
      </c>
      <c r="C239" s="33" t="str">
        <f>IF(AND(TimeSpend[[#This Row],[Personnel number]]&lt;&gt;"",TimeSpend[[#This Row],[Date]]&lt;&gt;""),SUBSTITUTE(TimeSpend[[#This Row],[Hours]],",","."),"")</f>
        <v>9.5</v>
      </c>
      <c r="D239" t="str">
        <f>IF(AND(TimeSpend[[#This Row],[Personnel number]]&lt;&gt;"",TimeSpend[[#This Row],[Date]]&lt;&gt;""),TimeSpend[[#This Row],[Network]],"")</f>
        <v>BPC_INT</v>
      </c>
      <c r="E239" t="str">
        <f>IF(AND(TimeSpend[[#This Row],[Personnel number]]&lt;&gt;"",TimeSpend[[#This Row],[Date]]&lt;&gt;""),TimeSpend[[#This Row],[Network Description]],"")</f>
        <v>Other Internal activities - BPC Brno</v>
      </c>
      <c r="F239" t="str">
        <f>IF(AND(TimeSpend[[#This Row],[Personnel number]]&lt;&gt;"",TimeSpend[[#This Row],[Date]]&lt;&gt;""),TimeSpend[[#This Row],[Activity]],"")</f>
        <v>Consultancy</v>
      </c>
      <c r="G239" t="str">
        <f>IF(AND(TimeSpend[[#This Row],[Personnel number]]&lt;&gt;"",TimeSpend[[#This Row],[Date]]&lt;&gt;""),TimeSpend[[#This Row],[Activity description]],"")</f>
        <v>PS for feature management, Tasks after BC SaaS update</v>
      </c>
      <c r="H239" s="36">
        <f>IF(AND(TimeSpend[[#This Row],[Personnel number]]&lt;&gt;"",TimeSpend[[#This Row],[Date]]&lt;&gt;""),TimeSpend[[#This Row],[Start Time]],"")</f>
        <v>0.29166666666666669</v>
      </c>
      <c r="I239" s="36">
        <f>IF(AND(TimeSpend[[#This Row],[Personnel number]]&lt;&gt;"",TimeSpend[[#This Row],[Date]]&lt;&gt;""),TimeSpend[[#This Row],[End Time]],"")</f>
        <v>0.6875</v>
      </c>
      <c r="J239" t="str">
        <f>IF(AND(TimeSpend[[#This Row],[Personnel number]]&lt;&gt;"",TimeSpend[[#This Row],[Date]]&lt;&gt;""),TimeSpend[[#This Row],[Location]],"")</f>
        <v>Office</v>
      </c>
      <c r="K239">
        <f>IF(AND(TimeSpend[[#This Row],[Personnel number]]&lt;&gt;"",TimeSpend[[#This Row],[Date]]&lt;&gt;""),TimeSpend[[#This Row],[Task]],"")</f>
        <v>0</v>
      </c>
      <c r="L239" t="str">
        <f>IF(AND(TimeSpend[[#This Row],[Personnel number]]&lt;&gt;"",TimeSpend[[#This Row],[Date]]&lt;&gt;""),Utilization!$J$2,"")</f>
        <v>10/2024</v>
      </c>
      <c r="M239" t="str">
        <f>IF(AND(TimeSpend[[#This Row],[Personnel number]]&lt;&gt;"",TimeSpend[[#This Row],[Date]]&lt;&gt;""),TimeSpend[[#This Row],[Employee Name]],"")</f>
        <v>Adamec Jiří</v>
      </c>
      <c r="N239">
        <f t="shared" si="6"/>
        <v>238</v>
      </c>
      <c r="O239" t="str">
        <f t="shared" si="7"/>
        <v>10/2024-238</v>
      </c>
      <c r="P239" t="str">
        <f>IF(D239&lt;&gt;"",VLOOKUP(D239,Projects!B:C,2,0),"")</f>
        <v>INT</v>
      </c>
    </row>
    <row r="240" spans="1:16" x14ac:dyDescent="0.25">
      <c r="A240" t="str">
        <f>UPPER(IF(AND(TimeSpend[[#This Row],[Personnel number]]&lt;&gt;"",TimeSpend[[#This Row],[Date]]&lt;&gt;""),TimeSpend[[#This Row],[Personnel number]],""))</f>
        <v>CZ011837</v>
      </c>
      <c r="B240" s="85" t="str">
        <f>IF(AND(TimeSpend[[#This Row],[Personnel number]]&lt;&gt;"",TimeSpend[[#This Row],[Date]]&lt;&gt;""),TEXT(TimeSpend[[#This Row],[Date]],"[$-409]yyyyMMdd"),"")</f>
        <v>yyyy1001</v>
      </c>
      <c r="C240" s="33" t="str">
        <f>IF(AND(TimeSpend[[#This Row],[Personnel number]]&lt;&gt;"",TimeSpend[[#This Row],[Date]]&lt;&gt;""),SUBSTITUTE(TimeSpend[[#This Row],[Hours]],",","."),"")</f>
        <v>9.5</v>
      </c>
      <c r="D240" t="str">
        <f>IF(AND(TimeSpend[[#This Row],[Personnel number]]&lt;&gt;"",TimeSpend[[#This Row],[Date]]&lt;&gt;""),TimeSpend[[#This Row],[Network]],"")</f>
        <v>BPC_INT</v>
      </c>
      <c r="E240" t="str">
        <f>IF(AND(TimeSpend[[#This Row],[Personnel number]]&lt;&gt;"",TimeSpend[[#This Row],[Date]]&lt;&gt;""),TimeSpend[[#This Row],[Network Description]],"")</f>
        <v>Other Internal activities - BPC Brno</v>
      </c>
      <c r="F240" t="str">
        <f>IF(AND(TimeSpend[[#This Row],[Personnel number]]&lt;&gt;"",TimeSpend[[#This Row],[Date]]&lt;&gt;""),TimeSpend[[#This Row],[Activity]],"")</f>
        <v>Consultancy</v>
      </c>
      <c r="G240" t="str">
        <f>IF(AND(TimeSpend[[#This Row],[Personnel number]]&lt;&gt;"",TimeSpend[[#This Row],[Date]]&lt;&gt;""),TimeSpend[[#This Row],[Activity description]],"")</f>
        <v>Internal support and tickets</v>
      </c>
      <c r="H240" s="36">
        <f>IF(AND(TimeSpend[[#This Row],[Personnel number]]&lt;&gt;"",TimeSpend[[#This Row],[Date]]&lt;&gt;""),TimeSpend[[#This Row],[Start Time]],"")</f>
        <v>0.29166666666666669</v>
      </c>
      <c r="I240" s="36">
        <f>IF(AND(TimeSpend[[#This Row],[Personnel number]]&lt;&gt;"",TimeSpend[[#This Row],[Date]]&lt;&gt;""),TimeSpend[[#This Row],[End Time]],"")</f>
        <v>0.6875</v>
      </c>
      <c r="J240" t="str">
        <f>IF(AND(TimeSpend[[#This Row],[Personnel number]]&lt;&gt;"",TimeSpend[[#This Row],[Date]]&lt;&gt;""),TimeSpend[[#This Row],[Location]],"")</f>
        <v>Office</v>
      </c>
      <c r="K240">
        <f>IF(AND(TimeSpend[[#This Row],[Personnel number]]&lt;&gt;"",TimeSpend[[#This Row],[Date]]&lt;&gt;""),TimeSpend[[#This Row],[Task]],"")</f>
        <v>0</v>
      </c>
      <c r="L240" t="str">
        <f>IF(AND(TimeSpend[[#This Row],[Personnel number]]&lt;&gt;"",TimeSpend[[#This Row],[Date]]&lt;&gt;""),Utilization!$J$2,"")</f>
        <v>10/2024</v>
      </c>
      <c r="M240" t="str">
        <f>IF(AND(TimeSpend[[#This Row],[Personnel number]]&lt;&gt;"",TimeSpend[[#This Row],[Date]]&lt;&gt;""),TimeSpend[[#This Row],[Employee Name]],"")</f>
        <v>Adamec Jiří</v>
      </c>
      <c r="N240">
        <f t="shared" si="6"/>
        <v>239</v>
      </c>
      <c r="O240" t="str">
        <f t="shared" si="7"/>
        <v>10/2024-239</v>
      </c>
      <c r="P240" t="str">
        <f>IF(D240&lt;&gt;"",VLOOKUP(D240,Projects!B:C,2,0),"")</f>
        <v>INT</v>
      </c>
    </row>
    <row r="241" spans="1:16" x14ac:dyDescent="0.25">
      <c r="A241" t="str">
        <f>UPPER(IF(AND(TimeSpend[[#This Row],[Personnel number]]&lt;&gt;"",TimeSpend[[#This Row],[Date]]&lt;&gt;""),TimeSpend[[#This Row],[Personnel number]],""))</f>
        <v>CZ011837</v>
      </c>
      <c r="B241" s="85" t="str">
        <f>IF(AND(TimeSpend[[#This Row],[Personnel number]]&lt;&gt;"",TimeSpend[[#This Row],[Date]]&lt;&gt;""),TEXT(TimeSpend[[#This Row],[Date]],"[$-409]yyyyMMdd"),"")</f>
        <v>yyyy1002</v>
      </c>
      <c r="C241" s="33" t="str">
        <f>IF(AND(TimeSpend[[#This Row],[Personnel number]]&lt;&gt;"",TimeSpend[[#This Row],[Date]]&lt;&gt;""),SUBSTITUTE(TimeSpend[[#This Row],[Hours]],",","."),"")</f>
        <v>9.5</v>
      </c>
      <c r="D241" t="str">
        <f>IF(AND(TimeSpend[[#This Row],[Personnel number]]&lt;&gt;"",TimeSpend[[#This Row],[Date]]&lt;&gt;""),TimeSpend[[#This Row],[Network]],"")</f>
        <v>BPC_INT</v>
      </c>
      <c r="E241" t="str">
        <f>IF(AND(TimeSpend[[#This Row],[Personnel number]]&lt;&gt;"",TimeSpend[[#This Row],[Date]]&lt;&gt;""),TimeSpend[[#This Row],[Network Description]],"")</f>
        <v>Other Internal activities - BPC Brno</v>
      </c>
      <c r="F241" t="str">
        <f>IF(AND(TimeSpend[[#This Row],[Personnel number]]&lt;&gt;"",TimeSpend[[#This Row],[Date]]&lt;&gt;""),TimeSpend[[#This Row],[Activity]],"")</f>
        <v>Consultancy</v>
      </c>
      <c r="G241" t="str">
        <f>IF(AND(TimeSpend[[#This Row],[Personnel number]]&lt;&gt;"",TimeSpend[[#This Row],[Date]]&lt;&gt;""),TimeSpend[[#This Row],[Activity description]],"")</f>
        <v>Transfer NUS Cloud LAB Azure services to QA/PRD subscriptios</v>
      </c>
      <c r="H241" s="36">
        <f>IF(AND(TimeSpend[[#This Row],[Personnel number]]&lt;&gt;"",TimeSpend[[#This Row],[Date]]&lt;&gt;""),TimeSpend[[#This Row],[Start Time]],"")</f>
        <v>0.29166666666666669</v>
      </c>
      <c r="I241" s="36">
        <f>IF(AND(TimeSpend[[#This Row],[Personnel number]]&lt;&gt;"",TimeSpend[[#This Row],[Date]]&lt;&gt;""),TimeSpend[[#This Row],[End Time]],"")</f>
        <v>0.6875</v>
      </c>
      <c r="J241" t="str">
        <f>IF(AND(TimeSpend[[#This Row],[Personnel number]]&lt;&gt;"",TimeSpend[[#This Row],[Date]]&lt;&gt;""),TimeSpend[[#This Row],[Location]],"")</f>
        <v>Office</v>
      </c>
      <c r="K241">
        <f>IF(AND(TimeSpend[[#This Row],[Personnel number]]&lt;&gt;"",TimeSpend[[#This Row],[Date]]&lt;&gt;""),TimeSpend[[#This Row],[Task]],"")</f>
        <v>0</v>
      </c>
      <c r="L241" t="str">
        <f>IF(AND(TimeSpend[[#This Row],[Personnel number]]&lt;&gt;"",TimeSpend[[#This Row],[Date]]&lt;&gt;""),Utilization!$J$2,"")</f>
        <v>10/2024</v>
      </c>
      <c r="M241" t="str">
        <f>IF(AND(TimeSpend[[#This Row],[Personnel number]]&lt;&gt;"",TimeSpend[[#This Row],[Date]]&lt;&gt;""),TimeSpend[[#This Row],[Employee Name]],"")</f>
        <v>Adamec Jiří</v>
      </c>
      <c r="N241">
        <f t="shared" si="6"/>
        <v>240</v>
      </c>
      <c r="O241" t="str">
        <f t="shared" si="7"/>
        <v>10/2024-240</v>
      </c>
      <c r="P241" t="str">
        <f>IF(D241&lt;&gt;"",VLOOKUP(D241,Projects!B:C,2,0),"")</f>
        <v>INT</v>
      </c>
    </row>
    <row r="242" spans="1:16" x14ac:dyDescent="0.25">
      <c r="A242" t="str">
        <f>UPPER(IF(AND(TimeSpend[[#This Row],[Personnel number]]&lt;&gt;"",TimeSpend[[#This Row],[Date]]&lt;&gt;""),TimeSpend[[#This Row],[Personnel number]],""))</f>
        <v>CZ011837</v>
      </c>
      <c r="B242" s="85" t="str">
        <f>IF(AND(TimeSpend[[#This Row],[Personnel number]]&lt;&gt;"",TimeSpend[[#This Row],[Date]]&lt;&gt;""),TEXT(TimeSpend[[#This Row],[Date]],"[$-409]yyyyMMdd"),"")</f>
        <v>yyyy1003</v>
      </c>
      <c r="C242" s="33" t="str">
        <f>IF(AND(TimeSpend[[#This Row],[Personnel number]]&lt;&gt;"",TimeSpend[[#This Row],[Date]]&lt;&gt;""),SUBSTITUTE(TimeSpend[[#This Row],[Hours]],",","."),"")</f>
        <v>9.5</v>
      </c>
      <c r="D242" t="str">
        <f>IF(AND(TimeSpend[[#This Row],[Personnel number]]&lt;&gt;"",TimeSpend[[#This Row],[Date]]&lt;&gt;""),TimeSpend[[#This Row],[Network]],"")</f>
        <v>BPC_INT</v>
      </c>
      <c r="E242" t="str">
        <f>IF(AND(TimeSpend[[#This Row],[Personnel number]]&lt;&gt;"",TimeSpend[[#This Row],[Date]]&lt;&gt;""),TimeSpend[[#This Row],[Network Description]],"")</f>
        <v>Other Internal activities - BPC Brno</v>
      </c>
      <c r="F242" t="str">
        <f>IF(AND(TimeSpend[[#This Row],[Personnel number]]&lt;&gt;"",TimeSpend[[#This Row],[Date]]&lt;&gt;""),TimeSpend[[#This Row],[Activity]],"")</f>
        <v>Consultancy</v>
      </c>
      <c r="G242" t="str">
        <f>IF(AND(TimeSpend[[#This Row],[Personnel number]]&lt;&gt;"",TimeSpend[[#This Row],[Date]]&lt;&gt;""),TimeSpend[[#This Row],[Activity description]],"")</f>
        <v>App registration secret expiration issues - PS creation</v>
      </c>
      <c r="H242" s="36">
        <f>IF(AND(TimeSpend[[#This Row],[Personnel number]]&lt;&gt;"",TimeSpend[[#This Row],[Date]]&lt;&gt;""),TimeSpend[[#This Row],[Start Time]],"")</f>
        <v>0.29166666666666669</v>
      </c>
      <c r="I242" s="36">
        <f>IF(AND(TimeSpend[[#This Row],[Personnel number]]&lt;&gt;"",TimeSpend[[#This Row],[Date]]&lt;&gt;""),TimeSpend[[#This Row],[End Time]],"")</f>
        <v>0.6875</v>
      </c>
      <c r="J242" t="str">
        <f>IF(AND(TimeSpend[[#This Row],[Personnel number]]&lt;&gt;"",TimeSpend[[#This Row],[Date]]&lt;&gt;""),TimeSpend[[#This Row],[Location]],"")</f>
        <v>Office</v>
      </c>
      <c r="K242">
        <f>IF(AND(TimeSpend[[#This Row],[Personnel number]]&lt;&gt;"",TimeSpend[[#This Row],[Date]]&lt;&gt;""),TimeSpend[[#This Row],[Task]],"")</f>
        <v>0</v>
      </c>
      <c r="L242" t="str">
        <f>IF(AND(TimeSpend[[#This Row],[Personnel number]]&lt;&gt;"",TimeSpend[[#This Row],[Date]]&lt;&gt;""),Utilization!$J$2,"")</f>
        <v>10/2024</v>
      </c>
      <c r="M242" t="str">
        <f>IF(AND(TimeSpend[[#This Row],[Personnel number]]&lt;&gt;"",TimeSpend[[#This Row],[Date]]&lt;&gt;""),TimeSpend[[#This Row],[Employee Name]],"")</f>
        <v>Adamec Jiří</v>
      </c>
      <c r="N242">
        <f t="shared" si="6"/>
        <v>241</v>
      </c>
      <c r="O242" t="str">
        <f t="shared" si="7"/>
        <v>10/2024-241</v>
      </c>
      <c r="P242" t="str">
        <f>IF(D242&lt;&gt;"",VLOOKUP(D242,Projects!B:C,2,0),"")</f>
        <v>INT</v>
      </c>
    </row>
    <row r="243" spans="1:16" x14ac:dyDescent="0.25">
      <c r="A243" t="str">
        <f>UPPER(IF(AND(TimeSpend[[#This Row],[Personnel number]]&lt;&gt;"",TimeSpend[[#This Row],[Date]]&lt;&gt;""),TimeSpend[[#This Row],[Personnel number]],""))</f>
        <v>CZ011837</v>
      </c>
      <c r="B243" s="85" t="str">
        <f>IF(AND(TimeSpend[[#This Row],[Personnel number]]&lt;&gt;"",TimeSpend[[#This Row],[Date]]&lt;&gt;""),TEXT(TimeSpend[[#This Row],[Date]],"[$-409]yyyyMMdd"),"")</f>
        <v>yyyy1004</v>
      </c>
      <c r="C243" s="33" t="str">
        <f>IF(AND(TimeSpend[[#This Row],[Personnel number]]&lt;&gt;"",TimeSpend[[#This Row],[Date]]&lt;&gt;""),SUBSTITUTE(TimeSpend[[#This Row],[Hours]],",","."),"")</f>
        <v>6.5</v>
      </c>
      <c r="D243" t="str">
        <f>IF(AND(TimeSpend[[#This Row],[Personnel number]]&lt;&gt;"",TimeSpend[[#This Row],[Date]]&lt;&gt;""),TimeSpend[[#This Row],[Network]],"")</f>
        <v>BPC_INT</v>
      </c>
      <c r="E243" t="str">
        <f>IF(AND(TimeSpend[[#This Row],[Personnel number]]&lt;&gt;"",TimeSpend[[#This Row],[Date]]&lt;&gt;""),TimeSpend[[#This Row],[Network Description]],"")</f>
        <v>Other Internal activities - BPC Brno</v>
      </c>
      <c r="F243" t="str">
        <f>IF(AND(TimeSpend[[#This Row],[Personnel number]]&lt;&gt;"",TimeSpend[[#This Row],[Date]]&lt;&gt;""),TimeSpend[[#This Row],[Activity]],"")</f>
        <v>Consultancy</v>
      </c>
      <c r="G243" t="str">
        <f>IF(AND(TimeSpend[[#This Row],[Personnel number]]&lt;&gt;"",TimeSpend[[#This Row],[Date]]&lt;&gt;""),TimeSpend[[#This Row],[Activity description]],"")</f>
        <v>Internal support and tickets</v>
      </c>
      <c r="H243" s="36">
        <f>IF(AND(TimeSpend[[#This Row],[Personnel number]]&lt;&gt;"",TimeSpend[[#This Row],[Date]]&lt;&gt;""),TimeSpend[[#This Row],[Start Time]],"")</f>
        <v>0.29166666666666669</v>
      </c>
      <c r="I243" s="36">
        <f>IF(AND(TimeSpend[[#This Row],[Personnel number]]&lt;&gt;"",TimeSpend[[#This Row],[Date]]&lt;&gt;""),TimeSpend[[#This Row],[End Time]],"")</f>
        <v>0.5625</v>
      </c>
      <c r="J243" t="str">
        <f>IF(AND(TimeSpend[[#This Row],[Personnel number]]&lt;&gt;"",TimeSpend[[#This Row],[Date]]&lt;&gt;""),TimeSpend[[#This Row],[Location]],"")</f>
        <v>Office</v>
      </c>
      <c r="K243">
        <f>IF(AND(TimeSpend[[#This Row],[Personnel number]]&lt;&gt;"",TimeSpend[[#This Row],[Date]]&lt;&gt;""),TimeSpend[[#This Row],[Task]],"")</f>
        <v>0</v>
      </c>
      <c r="L243" t="str">
        <f>IF(AND(TimeSpend[[#This Row],[Personnel number]]&lt;&gt;"",TimeSpend[[#This Row],[Date]]&lt;&gt;""),Utilization!$J$2,"")</f>
        <v>10/2024</v>
      </c>
      <c r="M243" t="str">
        <f>IF(AND(TimeSpend[[#This Row],[Personnel number]]&lt;&gt;"",TimeSpend[[#This Row],[Date]]&lt;&gt;""),TimeSpend[[#This Row],[Employee Name]],"")</f>
        <v>Adamec Jiří</v>
      </c>
      <c r="N243">
        <f t="shared" si="6"/>
        <v>242</v>
      </c>
      <c r="O243" t="str">
        <f t="shared" si="7"/>
        <v>10/2024-242</v>
      </c>
      <c r="P243" t="str">
        <f>IF(D243&lt;&gt;"",VLOOKUP(D243,Projects!B:C,2,0),"")</f>
        <v>INT</v>
      </c>
    </row>
    <row r="244" spans="1:16" x14ac:dyDescent="0.25">
      <c r="A244" t="str">
        <f>UPPER(IF(AND(TimeSpend[[#This Row],[Personnel number]]&lt;&gt;"",TimeSpend[[#This Row],[Date]]&lt;&gt;""),TimeSpend[[#This Row],[Personnel number]],""))</f>
        <v>CZ011837</v>
      </c>
      <c r="B244" s="85" t="str">
        <f>IF(AND(TimeSpend[[#This Row],[Personnel number]]&lt;&gt;"",TimeSpend[[#This Row],[Date]]&lt;&gt;""),TEXT(TimeSpend[[#This Row],[Date]],"[$-409]yyyyMMdd"),"")</f>
        <v>yyyy1007</v>
      </c>
      <c r="C244" s="33" t="str">
        <f>IF(AND(TimeSpend[[#This Row],[Personnel number]]&lt;&gt;"",TimeSpend[[#This Row],[Date]]&lt;&gt;""),SUBSTITUTE(TimeSpend[[#This Row],[Hours]],",","."),"")</f>
        <v>9</v>
      </c>
      <c r="D244" t="str">
        <f>IF(AND(TimeSpend[[#This Row],[Personnel number]]&lt;&gt;"",TimeSpend[[#This Row],[Date]]&lt;&gt;""),TimeSpend[[#This Row],[Network]],"")</f>
        <v>BPC_INT</v>
      </c>
      <c r="E244" t="str">
        <f>IF(AND(TimeSpend[[#This Row],[Personnel number]]&lt;&gt;"",TimeSpend[[#This Row],[Date]]&lt;&gt;""),TimeSpend[[#This Row],[Network Description]],"")</f>
        <v>Other Internal activities - BPC Brno</v>
      </c>
      <c r="F244" t="str">
        <f>IF(AND(TimeSpend[[#This Row],[Personnel number]]&lt;&gt;"",TimeSpend[[#This Row],[Date]]&lt;&gt;""),TimeSpend[[#This Row],[Activity]],"")</f>
        <v>Consultancy</v>
      </c>
      <c r="G244" t="str">
        <f>IF(AND(TimeSpend[[#This Row],[Personnel number]]&lt;&gt;"",TimeSpend[[#This Row],[Date]]&lt;&gt;""),TimeSpend[[#This Row],[Activity description]],"")</f>
        <v>Internal emails and support, tickets, Azure services management</v>
      </c>
      <c r="H244" s="36">
        <f>IF(AND(TimeSpend[[#This Row],[Personnel number]]&lt;&gt;"",TimeSpend[[#This Row],[Date]]&lt;&gt;""),TimeSpend[[#This Row],[Start Time]],"")</f>
        <v>0.29166666666666669</v>
      </c>
      <c r="I244" s="36">
        <f>IF(AND(TimeSpend[[#This Row],[Personnel number]]&lt;&gt;"",TimeSpend[[#This Row],[Date]]&lt;&gt;""),TimeSpend[[#This Row],[End Time]],"")</f>
        <v>0.66666666666666663</v>
      </c>
      <c r="J244" t="str">
        <f>IF(AND(TimeSpend[[#This Row],[Personnel number]]&lt;&gt;"",TimeSpend[[#This Row],[Date]]&lt;&gt;""),TimeSpend[[#This Row],[Location]],"")</f>
        <v>Office</v>
      </c>
      <c r="K244">
        <f>IF(AND(TimeSpend[[#This Row],[Personnel number]]&lt;&gt;"",TimeSpend[[#This Row],[Date]]&lt;&gt;""),TimeSpend[[#This Row],[Task]],"")</f>
        <v>0</v>
      </c>
      <c r="L244" t="str">
        <f>IF(AND(TimeSpend[[#This Row],[Personnel number]]&lt;&gt;"",TimeSpend[[#This Row],[Date]]&lt;&gt;""),Utilization!$J$2,"")</f>
        <v>10/2024</v>
      </c>
      <c r="M244" t="str">
        <f>IF(AND(TimeSpend[[#This Row],[Personnel number]]&lt;&gt;"",TimeSpend[[#This Row],[Date]]&lt;&gt;""),TimeSpend[[#This Row],[Employee Name]],"")</f>
        <v>Adamec Jiří</v>
      </c>
      <c r="N244">
        <f t="shared" si="6"/>
        <v>243</v>
      </c>
      <c r="O244" t="str">
        <f t="shared" si="7"/>
        <v>10/2024-243</v>
      </c>
      <c r="P244" t="str">
        <f>IF(D244&lt;&gt;"",VLOOKUP(D244,Projects!B:C,2,0),"")</f>
        <v>INT</v>
      </c>
    </row>
    <row r="245" spans="1:16" x14ac:dyDescent="0.25">
      <c r="A245" t="str">
        <f>UPPER(IF(AND(TimeSpend[[#This Row],[Personnel number]]&lt;&gt;"",TimeSpend[[#This Row],[Date]]&lt;&gt;""),TimeSpend[[#This Row],[Personnel number]],""))</f>
        <v>CZ011873</v>
      </c>
      <c r="B245" s="85" t="str">
        <f>IF(AND(TimeSpend[[#This Row],[Personnel number]]&lt;&gt;"",TimeSpend[[#This Row],[Date]]&lt;&gt;""),TEXT(TimeSpend[[#This Row],[Date]],"[$-409]yyyyMMdd"),"")</f>
        <v>yyyy0930</v>
      </c>
      <c r="C245" s="33" t="str">
        <f>IF(AND(TimeSpend[[#This Row],[Personnel number]]&lt;&gt;"",TimeSpend[[#This Row],[Date]]&lt;&gt;""),SUBSTITUTE(TimeSpend[[#This Row],[Hours]],",","."),"")</f>
        <v>0.250000000000001</v>
      </c>
      <c r="D245" t="str">
        <f>IF(AND(TimeSpend[[#This Row],[Personnel number]]&lt;&gt;"",TimeSpend[[#This Row],[Date]]&lt;&gt;""),TimeSpend[[#This Row],[Network]],"")</f>
        <v>BPC_INT</v>
      </c>
      <c r="E245" t="str">
        <f>IF(AND(TimeSpend[[#This Row],[Personnel number]]&lt;&gt;"",TimeSpend[[#This Row],[Date]]&lt;&gt;""),TimeSpend[[#This Row],[Network Description]],"")</f>
        <v>Other Internal activities - BPC Brno</v>
      </c>
      <c r="F245" t="str">
        <f>IF(AND(TimeSpend[[#This Row],[Personnel number]]&lt;&gt;"",TimeSpend[[#This Row],[Date]]&lt;&gt;""),TimeSpend[[#This Row],[Activity]],"")</f>
        <v>Admin</v>
      </c>
      <c r="G245" t="str">
        <f>IF(AND(TimeSpend[[#This Row],[Personnel number]]&lt;&gt;"",TimeSpend[[#This Row],[Date]]&lt;&gt;""),TimeSpend[[#This Row],[Activity description]],"")</f>
        <v>Administration</v>
      </c>
      <c r="H245" s="36">
        <f>IF(AND(TimeSpend[[#This Row],[Personnel number]]&lt;&gt;"",TimeSpend[[#This Row],[Date]]&lt;&gt;""),TimeSpend[[#This Row],[Start Time]],"")</f>
        <v>0.31597222222222221</v>
      </c>
      <c r="I245" s="36">
        <f>IF(AND(TimeSpend[[#This Row],[Personnel number]]&lt;&gt;"",TimeSpend[[#This Row],[Date]]&lt;&gt;""),TimeSpend[[#This Row],[End Time]],"")</f>
        <v>0.3263888888888889</v>
      </c>
      <c r="J245" t="str">
        <f>IF(AND(TimeSpend[[#This Row],[Personnel number]]&lt;&gt;"",TimeSpend[[#This Row],[Date]]&lt;&gt;""),TimeSpend[[#This Row],[Location]],"")</f>
        <v>Office</v>
      </c>
      <c r="K245">
        <f>IF(AND(TimeSpend[[#This Row],[Personnel number]]&lt;&gt;"",TimeSpend[[#This Row],[Date]]&lt;&gt;""),TimeSpend[[#This Row],[Task]],"")</f>
        <v>0</v>
      </c>
      <c r="L245" t="str">
        <f>IF(AND(TimeSpend[[#This Row],[Personnel number]]&lt;&gt;"",TimeSpend[[#This Row],[Date]]&lt;&gt;""),Utilization!$J$2,"")</f>
        <v>10/2024</v>
      </c>
      <c r="M245" t="str">
        <f>IF(AND(TimeSpend[[#This Row],[Personnel number]]&lt;&gt;"",TimeSpend[[#This Row],[Date]]&lt;&gt;""),TimeSpend[[#This Row],[Employee Name]],"")</f>
        <v>Cvrček Josef</v>
      </c>
      <c r="N245">
        <f t="shared" si="6"/>
        <v>244</v>
      </c>
      <c r="O245" t="str">
        <f t="shared" si="7"/>
        <v>10/2024-244</v>
      </c>
      <c r="P245" t="str">
        <f>IF(D245&lt;&gt;"",VLOOKUP(D245,Projects!B:C,2,0),"")</f>
        <v>INT</v>
      </c>
    </row>
    <row r="246" spans="1:16" x14ac:dyDescent="0.25">
      <c r="A246" t="str">
        <f>UPPER(IF(AND(TimeSpend[[#This Row],[Personnel number]]&lt;&gt;"",TimeSpend[[#This Row],[Date]]&lt;&gt;""),TimeSpend[[#This Row],[Personnel number]],""))</f>
        <v>CZ011873</v>
      </c>
      <c r="B246" s="85" t="str">
        <f>IF(AND(TimeSpend[[#This Row],[Personnel number]]&lt;&gt;"",TimeSpend[[#This Row],[Date]]&lt;&gt;""),TEXT(TimeSpend[[#This Row],[Date]],"[$-409]yyyyMMdd"),"")</f>
        <v>yyyy0930</v>
      </c>
      <c r="C246" s="33" t="str">
        <f>IF(AND(TimeSpend[[#This Row],[Personnel number]]&lt;&gt;"",TimeSpend[[#This Row],[Date]]&lt;&gt;""),SUBSTITUTE(TimeSpend[[#This Row],[Hours]],",","."),"")</f>
        <v>0.416666666666666</v>
      </c>
      <c r="D246">
        <f>IF(AND(TimeSpend[[#This Row],[Personnel number]]&lt;&gt;"",TimeSpend[[#This Row],[Date]]&lt;&gt;""),TimeSpend[[#This Row],[Network]],"")</f>
        <v>60000430</v>
      </c>
      <c r="E246" t="str">
        <f>IF(AND(TimeSpend[[#This Row],[Personnel number]]&lt;&gt;"",TimeSpend[[#This Row],[Date]]&lt;&gt;""),TimeSpend[[#This Row],[Network Description]],"")</f>
        <v>BBG NUS Cloud Roll-out</v>
      </c>
      <c r="F246" t="str">
        <f>IF(AND(TimeSpend[[#This Row],[Personnel number]]&lt;&gt;"",TimeSpend[[#This Row],[Date]]&lt;&gt;""),TimeSpend[[#This Row],[Activity]],"")</f>
        <v>Consultancy</v>
      </c>
      <c r="G246" t="str">
        <f>IF(AND(TimeSpend[[#This Row],[Personnel number]]&lt;&gt;"",TimeSpend[[#This Row],[Date]]&lt;&gt;""),TimeSpend[[#This Row],[Activity description]],"")</f>
        <v>Assigned topics</v>
      </c>
      <c r="H246" s="36">
        <f>IF(AND(TimeSpend[[#This Row],[Personnel number]]&lt;&gt;"",TimeSpend[[#This Row],[Date]]&lt;&gt;""),TimeSpend[[#This Row],[Start Time]],"")</f>
        <v>0.33680555555555558</v>
      </c>
      <c r="I246" s="36">
        <f>IF(AND(TimeSpend[[#This Row],[Personnel number]]&lt;&gt;"",TimeSpend[[#This Row],[Date]]&lt;&gt;""),TimeSpend[[#This Row],[End Time]],"")</f>
        <v>0.35416666666666669</v>
      </c>
      <c r="J246" t="str">
        <f>IF(AND(TimeSpend[[#This Row],[Personnel number]]&lt;&gt;"",TimeSpend[[#This Row],[Date]]&lt;&gt;""),TimeSpend[[#This Row],[Location]],"")</f>
        <v>Office</v>
      </c>
      <c r="K246">
        <f>IF(AND(TimeSpend[[#This Row],[Personnel number]]&lt;&gt;"",TimeSpend[[#This Row],[Date]]&lt;&gt;""),TimeSpend[[#This Row],[Task]],"")</f>
        <v>0</v>
      </c>
      <c r="L246" t="str">
        <f>IF(AND(TimeSpend[[#This Row],[Personnel number]]&lt;&gt;"",TimeSpend[[#This Row],[Date]]&lt;&gt;""),Utilization!$J$2,"")</f>
        <v>10/2024</v>
      </c>
      <c r="M246" t="str">
        <f>IF(AND(TimeSpend[[#This Row],[Personnel number]]&lt;&gt;"",TimeSpend[[#This Row],[Date]]&lt;&gt;""),TimeSpend[[#This Row],[Employee Name]],"")</f>
        <v>Cvrček Josef</v>
      </c>
      <c r="N246">
        <f t="shared" si="6"/>
        <v>245</v>
      </c>
      <c r="O246" t="str">
        <f t="shared" si="7"/>
        <v>10/2024-245</v>
      </c>
      <c r="P246" t="str">
        <f>IF(D246&lt;&gt;"",VLOOKUP(D246,Projects!B:C,2,0),"")</f>
        <v>PROJECT</v>
      </c>
    </row>
    <row r="247" spans="1:16" x14ac:dyDescent="0.25">
      <c r="A247" t="str">
        <f>UPPER(IF(AND(TimeSpend[[#This Row],[Personnel number]]&lt;&gt;"",TimeSpend[[#This Row],[Date]]&lt;&gt;""),TimeSpend[[#This Row],[Personnel number]],""))</f>
        <v>CZ011873</v>
      </c>
      <c r="B247" s="85" t="str">
        <f>IF(AND(TimeSpend[[#This Row],[Personnel number]]&lt;&gt;"",TimeSpend[[#This Row],[Date]]&lt;&gt;""),TEXT(TimeSpend[[#This Row],[Date]],"[$-409]yyyyMMdd"),"")</f>
        <v>yyyy0930</v>
      </c>
      <c r="C247" s="33" t="str">
        <f>IF(AND(TimeSpend[[#This Row],[Personnel number]]&lt;&gt;"",TimeSpend[[#This Row],[Date]]&lt;&gt;""),SUBSTITUTE(TimeSpend[[#This Row],[Hours]],",","."),"")</f>
        <v>0.5</v>
      </c>
      <c r="D247">
        <f>IF(AND(TimeSpend[[#This Row],[Personnel number]]&lt;&gt;"",TimeSpend[[#This Row],[Date]]&lt;&gt;""),TimeSpend[[#This Row],[Network]],"")</f>
        <v>60000247</v>
      </c>
      <c r="E247" t="str">
        <f>IF(AND(TimeSpend[[#This Row],[Personnel number]]&lt;&gt;"",TimeSpend[[#This Row],[Date]]&lt;&gt;""),TimeSpend[[#This Row],[Network Description]],"")</f>
        <v>NUS3 Technical Upgrade (NUS Cloud)</v>
      </c>
      <c r="F247" t="str">
        <f>IF(AND(TimeSpend[[#This Row],[Personnel number]]&lt;&gt;"",TimeSpend[[#This Row],[Date]]&lt;&gt;""),TimeSpend[[#This Row],[Activity]],"")</f>
        <v>Project Management</v>
      </c>
      <c r="G247" t="str">
        <f>IF(AND(TimeSpend[[#This Row],[Personnel number]]&lt;&gt;"",TimeSpend[[#This Row],[Date]]&lt;&gt;""),TimeSpend[[#This Row],[Activity description]],"")</f>
        <v>NUS Cloud - Sync call</v>
      </c>
      <c r="H247" s="36">
        <f>IF(AND(TimeSpend[[#This Row],[Personnel number]]&lt;&gt;"",TimeSpend[[#This Row],[Date]]&lt;&gt;""),TimeSpend[[#This Row],[Start Time]],"")</f>
        <v>0.35416666666666669</v>
      </c>
      <c r="I247" s="36">
        <f>IF(AND(TimeSpend[[#This Row],[Personnel number]]&lt;&gt;"",TimeSpend[[#This Row],[Date]]&lt;&gt;""),TimeSpend[[#This Row],[End Time]],"")</f>
        <v>0.375</v>
      </c>
      <c r="J247" t="str">
        <f>IF(AND(TimeSpend[[#This Row],[Personnel number]]&lt;&gt;"",TimeSpend[[#This Row],[Date]]&lt;&gt;""),TimeSpend[[#This Row],[Location]],"")</f>
        <v>Office</v>
      </c>
      <c r="K247">
        <f>IF(AND(TimeSpend[[#This Row],[Personnel number]]&lt;&gt;"",TimeSpend[[#This Row],[Date]]&lt;&gt;""),TimeSpend[[#This Row],[Task]],"")</f>
        <v>0</v>
      </c>
      <c r="L247" t="str">
        <f>IF(AND(TimeSpend[[#This Row],[Personnel number]]&lt;&gt;"",TimeSpend[[#This Row],[Date]]&lt;&gt;""),Utilization!$J$2,"")</f>
        <v>10/2024</v>
      </c>
      <c r="M247" t="str">
        <f>IF(AND(TimeSpend[[#This Row],[Personnel number]]&lt;&gt;"",TimeSpend[[#This Row],[Date]]&lt;&gt;""),TimeSpend[[#This Row],[Employee Name]],"")</f>
        <v>Cvrček Josef</v>
      </c>
      <c r="N247">
        <f t="shared" si="6"/>
        <v>246</v>
      </c>
      <c r="O247" t="str">
        <f t="shared" si="7"/>
        <v>10/2024-246</v>
      </c>
      <c r="P247" t="str">
        <f>IF(D247&lt;&gt;"",VLOOKUP(D247,Projects!B:C,2,0),"")</f>
        <v>PROJECT</v>
      </c>
    </row>
    <row r="248" spans="1:16" x14ac:dyDescent="0.25">
      <c r="A248" t="str">
        <f>UPPER(IF(AND(TimeSpend[[#This Row],[Personnel number]]&lt;&gt;"",TimeSpend[[#This Row],[Date]]&lt;&gt;""),TimeSpend[[#This Row],[Personnel number]],""))</f>
        <v>CZ011873</v>
      </c>
      <c r="B248" s="85" t="str">
        <f>IF(AND(TimeSpend[[#This Row],[Personnel number]]&lt;&gt;"",TimeSpend[[#This Row],[Date]]&lt;&gt;""),TEXT(TimeSpend[[#This Row],[Date]],"[$-409]yyyyMMdd"),"")</f>
        <v>yyyy0930</v>
      </c>
      <c r="C248" s="33" t="str">
        <f>IF(AND(TimeSpend[[#This Row],[Personnel number]]&lt;&gt;"",TimeSpend[[#This Row],[Date]]&lt;&gt;""),SUBSTITUTE(TimeSpend[[#This Row],[Hours]],",","."),"")</f>
        <v>0.5</v>
      </c>
      <c r="D248">
        <f>IF(AND(TimeSpend[[#This Row],[Personnel number]]&lt;&gt;"",TimeSpend[[#This Row],[Date]]&lt;&gt;""),TimeSpend[[#This Row],[Network]],"")</f>
        <v>60000430</v>
      </c>
      <c r="E248" t="str">
        <f>IF(AND(TimeSpend[[#This Row],[Personnel number]]&lt;&gt;"",TimeSpend[[#This Row],[Date]]&lt;&gt;""),TimeSpend[[#This Row],[Network Description]],"")</f>
        <v>BBG NUS Cloud Roll-out</v>
      </c>
      <c r="F248" t="str">
        <f>IF(AND(TimeSpend[[#This Row],[Personnel number]]&lt;&gt;"",TimeSpend[[#This Row],[Date]]&lt;&gt;""),TimeSpend[[#This Row],[Activity]],"")</f>
        <v>Consultancy</v>
      </c>
      <c r="G248" t="str">
        <f>IF(AND(TimeSpend[[#This Row],[Personnel number]]&lt;&gt;"",TimeSpend[[#This Row],[Date]]&lt;&gt;""),TimeSpend[[#This Row],[Activity description]],"")</f>
        <v>Assigned topics</v>
      </c>
      <c r="H248" s="36">
        <f>IF(AND(TimeSpend[[#This Row],[Personnel number]]&lt;&gt;"",TimeSpend[[#This Row],[Date]]&lt;&gt;""),TimeSpend[[#This Row],[Start Time]],"")</f>
        <v>0.375</v>
      </c>
      <c r="I248" s="36">
        <f>IF(AND(TimeSpend[[#This Row],[Personnel number]]&lt;&gt;"",TimeSpend[[#This Row],[Date]]&lt;&gt;""),TimeSpend[[#This Row],[End Time]],"")</f>
        <v>0.39583333333333331</v>
      </c>
      <c r="J248" t="str">
        <f>IF(AND(TimeSpend[[#This Row],[Personnel number]]&lt;&gt;"",TimeSpend[[#This Row],[Date]]&lt;&gt;""),TimeSpend[[#This Row],[Location]],"")</f>
        <v>Office</v>
      </c>
      <c r="K248">
        <f>IF(AND(TimeSpend[[#This Row],[Personnel number]]&lt;&gt;"",TimeSpend[[#This Row],[Date]]&lt;&gt;""),TimeSpend[[#This Row],[Task]],"")</f>
        <v>0</v>
      </c>
      <c r="L248" t="str">
        <f>IF(AND(TimeSpend[[#This Row],[Personnel number]]&lt;&gt;"",TimeSpend[[#This Row],[Date]]&lt;&gt;""),Utilization!$J$2,"")</f>
        <v>10/2024</v>
      </c>
      <c r="M248" t="str">
        <f>IF(AND(TimeSpend[[#This Row],[Personnel number]]&lt;&gt;"",TimeSpend[[#This Row],[Date]]&lt;&gt;""),TimeSpend[[#This Row],[Employee Name]],"")</f>
        <v>Cvrček Josef</v>
      </c>
      <c r="N248">
        <f t="shared" si="6"/>
        <v>247</v>
      </c>
      <c r="O248" t="str">
        <f t="shared" si="7"/>
        <v>10/2024-247</v>
      </c>
      <c r="P248" t="str">
        <f>IF(D248&lt;&gt;"",VLOOKUP(D248,Projects!B:C,2,0),"")</f>
        <v>PROJECT</v>
      </c>
    </row>
    <row r="249" spans="1:16" x14ac:dyDescent="0.25">
      <c r="A249" t="str">
        <f>UPPER(IF(AND(TimeSpend[[#This Row],[Personnel number]]&lt;&gt;"",TimeSpend[[#This Row],[Date]]&lt;&gt;""),TimeSpend[[#This Row],[Personnel number]],""))</f>
        <v>CZ011873</v>
      </c>
      <c r="B249" s="85" t="str">
        <f>IF(AND(TimeSpend[[#This Row],[Personnel number]]&lt;&gt;"",TimeSpend[[#This Row],[Date]]&lt;&gt;""),TEXT(TimeSpend[[#This Row],[Date]],"[$-409]yyyyMMdd"),"")</f>
        <v>yyyy0930</v>
      </c>
      <c r="C249" s="33" t="str">
        <f>IF(AND(TimeSpend[[#This Row],[Personnel number]]&lt;&gt;"",TimeSpend[[#This Row],[Date]]&lt;&gt;""),SUBSTITUTE(TimeSpend[[#This Row],[Hours]],",","."),"")</f>
        <v>0.25</v>
      </c>
      <c r="D249" t="str">
        <f>IF(AND(TimeSpend[[#This Row],[Personnel number]]&lt;&gt;"",TimeSpend[[#This Row],[Date]]&lt;&gt;""),TimeSpend[[#This Row],[Network]],"")</f>
        <v>BPC_INC</v>
      </c>
      <c r="E249" t="str">
        <f>IF(AND(TimeSpend[[#This Row],[Personnel number]]&lt;&gt;"",TimeSpend[[#This Row],[Date]]&lt;&gt;""),TimeSpend[[#This Row],[Network Description]],"")</f>
        <v>Incident handling / support - BPC Brno</v>
      </c>
      <c r="F249" t="str">
        <f>IF(AND(TimeSpend[[#This Row],[Personnel number]]&lt;&gt;"",TimeSpend[[#This Row],[Date]]&lt;&gt;""),TimeSpend[[#This Row],[Activity]],"")</f>
        <v>Consultancy</v>
      </c>
      <c r="G249" t="str">
        <f>IF(AND(TimeSpend[[#This Row],[Personnel number]]&lt;&gt;"",TimeSpend[[#This Row],[Date]]&lt;&gt;""),TimeSpend[[#This Row],[Activity description]],"")</f>
        <v>BNO - MT x ClickSchedule (INC0366090)</v>
      </c>
      <c r="H249" s="36">
        <f>IF(AND(TimeSpend[[#This Row],[Personnel number]]&lt;&gt;"",TimeSpend[[#This Row],[Date]]&lt;&gt;""),TimeSpend[[#This Row],[Start Time]],"")</f>
        <v>0.39583333333333331</v>
      </c>
      <c r="I249" s="36">
        <f>IF(AND(TimeSpend[[#This Row],[Personnel number]]&lt;&gt;"",TimeSpend[[#This Row],[Date]]&lt;&gt;""),TimeSpend[[#This Row],[End Time]],"")</f>
        <v>0.40625</v>
      </c>
      <c r="J249" t="str">
        <f>IF(AND(TimeSpend[[#This Row],[Personnel number]]&lt;&gt;"",TimeSpend[[#This Row],[Date]]&lt;&gt;""),TimeSpend[[#This Row],[Location]],"")</f>
        <v>Office</v>
      </c>
      <c r="K249">
        <f>IF(AND(TimeSpend[[#This Row],[Personnel number]]&lt;&gt;"",TimeSpend[[#This Row],[Date]]&lt;&gt;""),TimeSpend[[#This Row],[Task]],"")</f>
        <v>0</v>
      </c>
      <c r="L249" t="str">
        <f>IF(AND(TimeSpend[[#This Row],[Personnel number]]&lt;&gt;"",TimeSpend[[#This Row],[Date]]&lt;&gt;""),Utilization!$J$2,"")</f>
        <v>10/2024</v>
      </c>
      <c r="M249" t="str">
        <f>IF(AND(TimeSpend[[#This Row],[Personnel number]]&lt;&gt;"",TimeSpend[[#This Row],[Date]]&lt;&gt;""),TimeSpend[[#This Row],[Employee Name]],"")</f>
        <v>Cvrček Josef</v>
      </c>
      <c r="N249">
        <f t="shared" si="6"/>
        <v>248</v>
      </c>
      <c r="O249" t="str">
        <f t="shared" si="7"/>
        <v>10/2024-248</v>
      </c>
      <c r="P249" t="str">
        <f>IF(D249&lt;&gt;"",VLOOKUP(D249,Projects!B:C,2,0),"")</f>
        <v>INC</v>
      </c>
    </row>
    <row r="250" spans="1:16" x14ac:dyDescent="0.25">
      <c r="A250" t="str">
        <f>UPPER(IF(AND(TimeSpend[[#This Row],[Personnel number]]&lt;&gt;"",TimeSpend[[#This Row],[Date]]&lt;&gt;""),TimeSpend[[#This Row],[Personnel number]],""))</f>
        <v>CZ011873</v>
      </c>
      <c r="B250" s="85" t="str">
        <f>IF(AND(TimeSpend[[#This Row],[Personnel number]]&lt;&gt;"",TimeSpend[[#This Row],[Date]]&lt;&gt;""),TEXT(TimeSpend[[#This Row],[Date]],"[$-409]yyyyMMdd"),"")</f>
        <v>yyyy0930</v>
      </c>
      <c r="C250" s="33" t="str">
        <f>IF(AND(TimeSpend[[#This Row],[Personnel number]]&lt;&gt;"",TimeSpend[[#This Row],[Date]]&lt;&gt;""),SUBSTITUTE(TimeSpend[[#This Row],[Hours]],",","."),"")</f>
        <v>0.25</v>
      </c>
      <c r="D250" t="str">
        <f>IF(AND(TimeSpend[[#This Row],[Personnel number]]&lt;&gt;"",TimeSpend[[#This Row],[Date]]&lt;&gt;""),TimeSpend[[#This Row],[Network]],"")</f>
        <v>BPC_INT</v>
      </c>
      <c r="E250" t="str">
        <f>IF(AND(TimeSpend[[#This Row],[Personnel number]]&lt;&gt;"",TimeSpend[[#This Row],[Date]]&lt;&gt;""),TimeSpend[[#This Row],[Network Description]],"")</f>
        <v>Other Internal activities - BPC Brno</v>
      </c>
      <c r="F250" t="str">
        <f>IF(AND(TimeSpend[[#This Row],[Personnel number]]&lt;&gt;"",TimeSpend[[#This Row],[Date]]&lt;&gt;""),TimeSpend[[#This Row],[Activity]],"")</f>
        <v>Admin</v>
      </c>
      <c r="G250" t="str">
        <f>IF(AND(TimeSpend[[#This Row],[Personnel number]]&lt;&gt;"",TimeSpend[[#This Row],[Date]]&lt;&gt;""),TimeSpend[[#This Row],[Activity description]],"")</f>
        <v>Administration</v>
      </c>
      <c r="H250" s="36">
        <f>IF(AND(TimeSpend[[#This Row],[Personnel number]]&lt;&gt;"",TimeSpend[[#This Row],[Date]]&lt;&gt;""),TimeSpend[[#This Row],[Start Time]],"")</f>
        <v>0.40625</v>
      </c>
      <c r="I250" s="36">
        <f>IF(AND(TimeSpend[[#This Row],[Personnel number]]&lt;&gt;"",TimeSpend[[#This Row],[Date]]&lt;&gt;""),TimeSpend[[#This Row],[End Time]],"")</f>
        <v>0.41666666666666669</v>
      </c>
      <c r="J250" t="str">
        <f>IF(AND(TimeSpend[[#This Row],[Personnel number]]&lt;&gt;"",TimeSpend[[#This Row],[Date]]&lt;&gt;""),TimeSpend[[#This Row],[Location]],"")</f>
        <v>Office</v>
      </c>
      <c r="K250">
        <f>IF(AND(TimeSpend[[#This Row],[Personnel number]]&lt;&gt;"",TimeSpend[[#This Row],[Date]]&lt;&gt;""),TimeSpend[[#This Row],[Task]],"")</f>
        <v>0</v>
      </c>
      <c r="L250" t="str">
        <f>IF(AND(TimeSpend[[#This Row],[Personnel number]]&lt;&gt;"",TimeSpend[[#This Row],[Date]]&lt;&gt;""),Utilization!$J$2,"")</f>
        <v>10/2024</v>
      </c>
      <c r="M250" t="str">
        <f>IF(AND(TimeSpend[[#This Row],[Personnel number]]&lt;&gt;"",TimeSpend[[#This Row],[Date]]&lt;&gt;""),TimeSpend[[#This Row],[Employee Name]],"")</f>
        <v>Cvrček Josef</v>
      </c>
      <c r="N250">
        <f t="shared" si="6"/>
        <v>249</v>
      </c>
      <c r="O250" t="str">
        <f t="shared" si="7"/>
        <v>10/2024-249</v>
      </c>
      <c r="P250" t="str">
        <f>IF(D250&lt;&gt;"",VLOOKUP(D250,Projects!B:C,2,0),"")</f>
        <v>INT</v>
      </c>
    </row>
    <row r="251" spans="1:16" x14ac:dyDescent="0.25">
      <c r="A251" t="str">
        <f>UPPER(IF(AND(TimeSpend[[#This Row],[Personnel number]]&lt;&gt;"",TimeSpend[[#This Row],[Date]]&lt;&gt;""),TimeSpend[[#This Row],[Personnel number]],""))</f>
        <v>CZ011873</v>
      </c>
      <c r="B251" s="85" t="str">
        <f>IF(AND(TimeSpend[[#This Row],[Personnel number]]&lt;&gt;"",TimeSpend[[#This Row],[Date]]&lt;&gt;""),TEXT(TimeSpend[[#This Row],[Date]],"[$-409]yyyyMMdd"),"")</f>
        <v>yyyy0930</v>
      </c>
      <c r="C251" s="33" t="str">
        <f>IF(AND(TimeSpend[[#This Row],[Personnel number]]&lt;&gt;"",TimeSpend[[#This Row],[Date]]&lt;&gt;""),SUBSTITUTE(TimeSpend[[#This Row],[Hours]],",","."),"")</f>
        <v>1</v>
      </c>
      <c r="D251" t="str">
        <f>IF(AND(TimeSpend[[#This Row],[Personnel number]]&lt;&gt;"",TimeSpend[[#This Row],[Date]]&lt;&gt;""),TimeSpend[[#This Row],[Network]],"")</f>
        <v>BPC_INT</v>
      </c>
      <c r="E251" t="str">
        <f>IF(AND(TimeSpend[[#This Row],[Personnel number]]&lt;&gt;"",TimeSpend[[#This Row],[Date]]&lt;&gt;""),TimeSpend[[#This Row],[Network Description]],"")</f>
        <v>Other Internal activities - BPC Brno</v>
      </c>
      <c r="F251" t="str">
        <f>IF(AND(TimeSpend[[#This Row],[Personnel number]]&lt;&gt;"",TimeSpend[[#This Row],[Date]]&lt;&gt;""),TimeSpend[[#This Row],[Activity]],"")</f>
        <v>Consultancy</v>
      </c>
      <c r="G251" t="str">
        <f>IF(AND(TimeSpend[[#This Row],[Personnel number]]&lt;&gt;"",TimeSpend[[#This Row],[Date]]&lt;&gt;""),TimeSpend[[#This Row],[Activity description]],"")</f>
        <v>BGE NUS Cloud - ACC2 status meeting</v>
      </c>
      <c r="H251" s="36">
        <f>IF(AND(TimeSpend[[#This Row],[Personnel number]]&lt;&gt;"",TimeSpend[[#This Row],[Date]]&lt;&gt;""),TimeSpend[[#This Row],[Start Time]],"")</f>
        <v>0.41666666666666669</v>
      </c>
      <c r="I251" s="36">
        <f>IF(AND(TimeSpend[[#This Row],[Personnel number]]&lt;&gt;"",TimeSpend[[#This Row],[Date]]&lt;&gt;""),TimeSpend[[#This Row],[End Time]],"")</f>
        <v>0.45833333333333331</v>
      </c>
      <c r="J251" t="str">
        <f>IF(AND(TimeSpend[[#This Row],[Personnel number]]&lt;&gt;"",TimeSpend[[#This Row],[Date]]&lt;&gt;""),TimeSpend[[#This Row],[Location]],"")</f>
        <v>Office</v>
      </c>
      <c r="K251">
        <f>IF(AND(TimeSpend[[#This Row],[Personnel number]]&lt;&gt;"",TimeSpend[[#This Row],[Date]]&lt;&gt;""),TimeSpend[[#This Row],[Task]],"")</f>
        <v>0</v>
      </c>
      <c r="L251" t="str">
        <f>IF(AND(TimeSpend[[#This Row],[Personnel number]]&lt;&gt;"",TimeSpend[[#This Row],[Date]]&lt;&gt;""),Utilization!$J$2,"")</f>
        <v>10/2024</v>
      </c>
      <c r="M251" t="str">
        <f>IF(AND(TimeSpend[[#This Row],[Personnel number]]&lt;&gt;"",TimeSpend[[#This Row],[Date]]&lt;&gt;""),TimeSpend[[#This Row],[Employee Name]],"")</f>
        <v>Cvrček Josef</v>
      </c>
      <c r="N251">
        <f t="shared" si="6"/>
        <v>250</v>
      </c>
      <c r="O251" t="str">
        <f t="shared" si="7"/>
        <v>10/2024-250</v>
      </c>
      <c r="P251" t="str">
        <f>IF(D251&lt;&gt;"",VLOOKUP(D251,Projects!B:C,2,0),"")</f>
        <v>INT</v>
      </c>
    </row>
    <row r="252" spans="1:16" x14ac:dyDescent="0.25">
      <c r="A252" t="str">
        <f>UPPER(IF(AND(TimeSpend[[#This Row],[Personnel number]]&lt;&gt;"",TimeSpend[[#This Row],[Date]]&lt;&gt;""),TimeSpend[[#This Row],[Personnel number]],""))</f>
        <v>CZ011873</v>
      </c>
      <c r="B252" s="85" t="str">
        <f>IF(AND(TimeSpend[[#This Row],[Personnel number]]&lt;&gt;"",TimeSpend[[#This Row],[Date]]&lt;&gt;""),TEXT(TimeSpend[[#This Row],[Date]],"[$-409]yyyyMMdd"),"")</f>
        <v>yyyy0930</v>
      </c>
      <c r="C252" s="33" t="str">
        <f>IF(AND(TimeSpend[[#This Row],[Personnel number]]&lt;&gt;"",TimeSpend[[#This Row],[Date]]&lt;&gt;""),SUBSTITUTE(TimeSpend[[#This Row],[Hours]],",","."),"")</f>
        <v>0.75</v>
      </c>
      <c r="D252">
        <f>IF(AND(TimeSpend[[#This Row],[Personnel number]]&lt;&gt;"",TimeSpend[[#This Row],[Date]]&lt;&gt;""),TimeSpend[[#This Row],[Network]],"")</f>
        <v>60000247</v>
      </c>
      <c r="E252" t="str">
        <f>IF(AND(TimeSpend[[#This Row],[Personnel number]]&lt;&gt;"",TimeSpend[[#This Row],[Date]]&lt;&gt;""),TimeSpend[[#This Row],[Network Description]],"")</f>
        <v>NUS3 Technical Upgrade (NUS Cloud)</v>
      </c>
      <c r="F252" t="str">
        <f>IF(AND(TimeSpend[[#This Row],[Personnel number]]&lt;&gt;"",TimeSpend[[#This Row],[Date]]&lt;&gt;""),TimeSpend[[#This Row],[Activity]],"")</f>
        <v>Consultancy</v>
      </c>
      <c r="G252" t="str">
        <f>IF(AND(TimeSpend[[#This Row],[Personnel number]]&lt;&gt;"",TimeSpend[[#This Row],[Date]]&lt;&gt;""),TimeSpend[[#This Row],[Activity description]],"")</f>
        <v>NUS Cloud &gt; ServiceNow integration</v>
      </c>
      <c r="H252" s="36">
        <f>IF(AND(TimeSpend[[#This Row],[Personnel number]]&lt;&gt;"",TimeSpend[[#This Row],[Date]]&lt;&gt;""),TimeSpend[[#This Row],[Start Time]],"")</f>
        <v>0.45833333333333331</v>
      </c>
      <c r="I252" s="36">
        <f>IF(AND(TimeSpend[[#This Row],[Personnel number]]&lt;&gt;"",TimeSpend[[#This Row],[Date]]&lt;&gt;""),TimeSpend[[#This Row],[End Time]],"")</f>
        <v>0.48958333333333331</v>
      </c>
      <c r="J252" t="str">
        <f>IF(AND(TimeSpend[[#This Row],[Personnel number]]&lt;&gt;"",TimeSpend[[#This Row],[Date]]&lt;&gt;""),TimeSpend[[#This Row],[Location]],"")</f>
        <v>Office</v>
      </c>
      <c r="K252">
        <f>IF(AND(TimeSpend[[#This Row],[Personnel number]]&lt;&gt;"",TimeSpend[[#This Row],[Date]]&lt;&gt;""),TimeSpend[[#This Row],[Task]],"")</f>
        <v>0</v>
      </c>
      <c r="L252" t="str">
        <f>IF(AND(TimeSpend[[#This Row],[Personnel number]]&lt;&gt;"",TimeSpend[[#This Row],[Date]]&lt;&gt;""),Utilization!$J$2,"")</f>
        <v>10/2024</v>
      </c>
      <c r="M252" t="str">
        <f>IF(AND(TimeSpend[[#This Row],[Personnel number]]&lt;&gt;"",TimeSpend[[#This Row],[Date]]&lt;&gt;""),TimeSpend[[#This Row],[Employee Name]],"")</f>
        <v>Cvrček Josef</v>
      </c>
      <c r="N252">
        <f t="shared" si="6"/>
        <v>251</v>
      </c>
      <c r="O252" t="str">
        <f t="shared" si="7"/>
        <v>10/2024-251</v>
      </c>
      <c r="P252" t="str">
        <f>IF(D252&lt;&gt;"",VLOOKUP(D252,Projects!B:C,2,0),"")</f>
        <v>PROJECT</v>
      </c>
    </row>
    <row r="253" spans="1:16" x14ac:dyDescent="0.25">
      <c r="A253" t="str">
        <f>UPPER(IF(AND(TimeSpend[[#This Row],[Personnel number]]&lt;&gt;"",TimeSpend[[#This Row],[Date]]&lt;&gt;""),TimeSpend[[#This Row],[Personnel number]],""))</f>
        <v>CZ011873</v>
      </c>
      <c r="B253" s="85" t="str">
        <f>IF(AND(TimeSpend[[#This Row],[Personnel number]]&lt;&gt;"",TimeSpend[[#This Row],[Date]]&lt;&gt;""),TEXT(TimeSpend[[#This Row],[Date]],"[$-409]yyyyMMdd"),"")</f>
        <v>yyyy0930</v>
      </c>
      <c r="C253" s="33" t="str">
        <f>IF(AND(TimeSpend[[#This Row],[Personnel number]]&lt;&gt;"",TimeSpend[[#This Row],[Date]]&lt;&gt;""),SUBSTITUTE(TimeSpend[[#This Row],[Hours]],",","."),"")</f>
        <v>0.75</v>
      </c>
      <c r="D253">
        <f>IF(AND(TimeSpend[[#This Row],[Personnel number]]&lt;&gt;"",TimeSpend[[#This Row],[Date]]&lt;&gt;""),TimeSpend[[#This Row],[Network]],"")</f>
        <v>60000430</v>
      </c>
      <c r="E253" t="str">
        <f>IF(AND(TimeSpend[[#This Row],[Personnel number]]&lt;&gt;"",TimeSpend[[#This Row],[Date]]&lt;&gt;""),TimeSpend[[#This Row],[Network Description]],"")</f>
        <v>BBG NUS Cloud Roll-out</v>
      </c>
      <c r="F253" t="str">
        <f>IF(AND(TimeSpend[[#This Row],[Personnel number]]&lt;&gt;"",TimeSpend[[#This Row],[Date]]&lt;&gt;""),TimeSpend[[#This Row],[Activity]],"")</f>
        <v>Consultancy</v>
      </c>
      <c r="G253" t="str">
        <f>IF(AND(TimeSpend[[#This Row],[Personnel number]]&lt;&gt;"",TimeSpend[[#This Row],[Date]]&lt;&gt;""),TimeSpend[[#This Row],[Activity description]],"")</f>
        <v>Assigned topics</v>
      </c>
      <c r="H253" s="36">
        <f>IF(AND(TimeSpend[[#This Row],[Personnel number]]&lt;&gt;"",TimeSpend[[#This Row],[Date]]&lt;&gt;""),TimeSpend[[#This Row],[Start Time]],"")</f>
        <v>0.51041666666666663</v>
      </c>
      <c r="I253" s="36">
        <f>IF(AND(TimeSpend[[#This Row],[Personnel number]]&lt;&gt;"",TimeSpend[[#This Row],[Date]]&lt;&gt;""),TimeSpend[[#This Row],[End Time]],"")</f>
        <v>0.54166666666666663</v>
      </c>
      <c r="J253" t="str">
        <f>IF(AND(TimeSpend[[#This Row],[Personnel number]]&lt;&gt;"",TimeSpend[[#This Row],[Date]]&lt;&gt;""),TimeSpend[[#This Row],[Location]],"")</f>
        <v>Office</v>
      </c>
      <c r="K253">
        <f>IF(AND(TimeSpend[[#This Row],[Personnel number]]&lt;&gt;"",TimeSpend[[#This Row],[Date]]&lt;&gt;""),TimeSpend[[#This Row],[Task]],"")</f>
        <v>0</v>
      </c>
      <c r="L253" t="str">
        <f>IF(AND(TimeSpend[[#This Row],[Personnel number]]&lt;&gt;"",TimeSpend[[#This Row],[Date]]&lt;&gt;""),Utilization!$J$2,"")</f>
        <v>10/2024</v>
      </c>
      <c r="M253" t="str">
        <f>IF(AND(TimeSpend[[#This Row],[Personnel number]]&lt;&gt;"",TimeSpend[[#This Row],[Date]]&lt;&gt;""),TimeSpend[[#This Row],[Employee Name]],"")</f>
        <v>Cvrček Josef</v>
      </c>
      <c r="N253">
        <f t="shared" si="6"/>
        <v>252</v>
      </c>
      <c r="O253" t="str">
        <f t="shared" si="7"/>
        <v>10/2024-252</v>
      </c>
      <c r="P253" t="str">
        <f>IF(D253&lt;&gt;"",VLOOKUP(D253,Projects!B:C,2,0),"")</f>
        <v>PROJECT</v>
      </c>
    </row>
    <row r="254" spans="1:16" x14ac:dyDescent="0.25">
      <c r="A254" t="str">
        <f>UPPER(IF(AND(TimeSpend[[#This Row],[Personnel number]]&lt;&gt;"",TimeSpend[[#This Row],[Date]]&lt;&gt;""),TimeSpend[[#This Row],[Personnel number]],""))</f>
        <v>CZ011873</v>
      </c>
      <c r="B254" s="85" t="str">
        <f>IF(AND(TimeSpend[[#This Row],[Personnel number]]&lt;&gt;"",TimeSpend[[#This Row],[Date]]&lt;&gt;""),TEXT(TimeSpend[[#This Row],[Date]],"[$-409]yyyyMMdd"),"")</f>
        <v>yyyy0930</v>
      </c>
      <c r="C254" s="33" t="str">
        <f>IF(AND(TimeSpend[[#This Row],[Personnel number]]&lt;&gt;"",TimeSpend[[#This Row],[Date]]&lt;&gt;""),SUBSTITUTE(TimeSpend[[#This Row],[Hours]],",","."),"")</f>
        <v>1.25</v>
      </c>
      <c r="D254">
        <f>IF(AND(TimeSpend[[#This Row],[Personnel number]]&lt;&gt;"",TimeSpend[[#This Row],[Date]]&lt;&gt;""),TimeSpend[[#This Row],[Network]],"")</f>
        <v>60000430</v>
      </c>
      <c r="E254" t="str">
        <f>IF(AND(TimeSpend[[#This Row],[Personnel number]]&lt;&gt;"",TimeSpend[[#This Row],[Date]]&lt;&gt;""),TimeSpend[[#This Row],[Network Description]],"")</f>
        <v>BBG NUS Cloud Roll-out</v>
      </c>
      <c r="F254" t="str">
        <f>IF(AND(TimeSpend[[#This Row],[Personnel number]]&lt;&gt;"",TimeSpend[[#This Row],[Date]]&lt;&gt;""),TimeSpend[[#This Row],[Activity]],"")</f>
        <v>Consultancy</v>
      </c>
      <c r="G254" t="str">
        <f>IF(AND(TimeSpend[[#This Row],[Personnel number]]&lt;&gt;"",TimeSpend[[#This Row],[Date]]&lt;&gt;""),TimeSpend[[#This Row],[Activity description]],"")</f>
        <v>BBG PBIs //with KSV</v>
      </c>
      <c r="H254" s="36">
        <f>IF(AND(TimeSpend[[#This Row],[Personnel number]]&lt;&gt;"",TimeSpend[[#This Row],[Date]]&lt;&gt;""),TimeSpend[[#This Row],[Start Time]],"")</f>
        <v>0.54166666666666663</v>
      </c>
      <c r="I254" s="36">
        <f>IF(AND(TimeSpend[[#This Row],[Personnel number]]&lt;&gt;"",TimeSpend[[#This Row],[Date]]&lt;&gt;""),TimeSpend[[#This Row],[End Time]],"")</f>
        <v>0.59375</v>
      </c>
      <c r="J254" t="str">
        <f>IF(AND(TimeSpend[[#This Row],[Personnel number]]&lt;&gt;"",TimeSpend[[#This Row],[Date]]&lt;&gt;""),TimeSpend[[#This Row],[Location]],"")</f>
        <v>Office</v>
      </c>
      <c r="K254">
        <f>IF(AND(TimeSpend[[#This Row],[Personnel number]]&lt;&gt;"",TimeSpend[[#This Row],[Date]]&lt;&gt;""),TimeSpend[[#This Row],[Task]],"")</f>
        <v>0</v>
      </c>
      <c r="L254" t="str">
        <f>IF(AND(TimeSpend[[#This Row],[Personnel number]]&lt;&gt;"",TimeSpend[[#This Row],[Date]]&lt;&gt;""),Utilization!$J$2,"")</f>
        <v>10/2024</v>
      </c>
      <c r="M254" t="str">
        <f>IF(AND(TimeSpend[[#This Row],[Personnel number]]&lt;&gt;"",TimeSpend[[#This Row],[Date]]&lt;&gt;""),TimeSpend[[#This Row],[Employee Name]],"")</f>
        <v>Cvrček Josef</v>
      </c>
      <c r="N254">
        <f t="shared" si="6"/>
        <v>253</v>
      </c>
      <c r="O254" t="str">
        <f t="shared" si="7"/>
        <v>10/2024-253</v>
      </c>
      <c r="P254" t="str">
        <f>IF(D254&lt;&gt;"",VLOOKUP(D254,Projects!B:C,2,0),"")</f>
        <v>PROJECT</v>
      </c>
    </row>
    <row r="255" spans="1:16" x14ac:dyDescent="0.25">
      <c r="A255" t="str">
        <f>UPPER(IF(AND(TimeSpend[[#This Row],[Personnel number]]&lt;&gt;"",TimeSpend[[#This Row],[Date]]&lt;&gt;""),TimeSpend[[#This Row],[Personnel number]],""))</f>
        <v>CZ011873</v>
      </c>
      <c r="B255" s="85" t="str">
        <f>IF(AND(TimeSpend[[#This Row],[Personnel number]]&lt;&gt;"",TimeSpend[[#This Row],[Date]]&lt;&gt;""),TEXT(TimeSpend[[#This Row],[Date]],"[$-409]yyyyMMdd"),"")</f>
        <v>yyyy0930</v>
      </c>
      <c r="C255" s="33" t="str">
        <f>IF(AND(TimeSpend[[#This Row],[Personnel number]]&lt;&gt;"",TimeSpend[[#This Row],[Date]]&lt;&gt;""),SUBSTITUTE(TimeSpend[[#This Row],[Hours]],",","."),"")</f>
        <v>0.5</v>
      </c>
      <c r="D255">
        <f>IF(AND(TimeSpend[[#This Row],[Personnel number]]&lt;&gt;"",TimeSpend[[#This Row],[Date]]&lt;&gt;""),TimeSpend[[#This Row],[Network]],"")</f>
        <v>60000370</v>
      </c>
      <c r="E255" t="str">
        <f>IF(AND(TimeSpend[[#This Row],[Personnel number]]&lt;&gt;"",TimeSpend[[#This Row],[Date]]&lt;&gt;""),TimeSpend[[#This Row],[Network Description]],"")</f>
        <v>NUS Product  Enhancement</v>
      </c>
      <c r="F255" t="str">
        <f>IF(AND(TimeSpend[[#This Row],[Personnel number]]&lt;&gt;"",TimeSpend[[#This Row],[Date]]&lt;&gt;""),TimeSpend[[#This Row],[Activity]],"")</f>
        <v>Testing</v>
      </c>
      <c r="G255" t="str">
        <f>IF(AND(TimeSpend[[#This Row],[Personnel number]]&lt;&gt;"",TimeSpend[[#This Row],[Date]]&lt;&gt;""),TimeSpend[[#This Row],[Activity description]],"")</f>
        <v>Testing of PBI in current release</v>
      </c>
      <c r="H255" s="36">
        <f>IF(AND(TimeSpend[[#This Row],[Personnel number]]&lt;&gt;"",TimeSpend[[#This Row],[Date]]&lt;&gt;""),TimeSpend[[#This Row],[Start Time]],"")</f>
        <v>0.59375</v>
      </c>
      <c r="I255" s="36">
        <f>IF(AND(TimeSpend[[#This Row],[Personnel number]]&lt;&gt;"",TimeSpend[[#This Row],[Date]]&lt;&gt;""),TimeSpend[[#This Row],[End Time]],"")</f>
        <v>0.61458333333333337</v>
      </c>
      <c r="J255" t="str">
        <f>IF(AND(TimeSpend[[#This Row],[Personnel number]]&lt;&gt;"",TimeSpend[[#This Row],[Date]]&lt;&gt;""),TimeSpend[[#This Row],[Location]],"")</f>
        <v>Office</v>
      </c>
      <c r="K255">
        <f>IF(AND(TimeSpend[[#This Row],[Personnel number]]&lt;&gt;"",TimeSpend[[#This Row],[Date]]&lt;&gt;""),TimeSpend[[#This Row],[Task]],"")</f>
        <v>0</v>
      </c>
      <c r="L255" t="str">
        <f>IF(AND(TimeSpend[[#This Row],[Personnel number]]&lt;&gt;"",TimeSpend[[#This Row],[Date]]&lt;&gt;""),Utilization!$J$2,"")</f>
        <v>10/2024</v>
      </c>
      <c r="M255" t="str">
        <f>IF(AND(TimeSpend[[#This Row],[Personnel number]]&lt;&gt;"",TimeSpend[[#This Row],[Date]]&lt;&gt;""),TimeSpend[[#This Row],[Employee Name]],"")</f>
        <v>Cvrček Josef</v>
      </c>
      <c r="N255">
        <f t="shared" si="6"/>
        <v>254</v>
      </c>
      <c r="O255" t="str">
        <f t="shared" si="7"/>
        <v>10/2024-254</v>
      </c>
      <c r="P255" t="str">
        <f>IF(D255&lt;&gt;"",VLOOKUP(D255,Projects!B:C,2,0),"")</f>
        <v>PROJECT</v>
      </c>
    </row>
    <row r="256" spans="1:16" x14ac:dyDescent="0.25">
      <c r="A256" t="str">
        <f>UPPER(IF(AND(TimeSpend[[#This Row],[Personnel number]]&lt;&gt;"",TimeSpend[[#This Row],[Date]]&lt;&gt;""),TimeSpend[[#This Row],[Personnel number]],""))</f>
        <v>CZ011873</v>
      </c>
      <c r="B256" s="85" t="str">
        <f>IF(AND(TimeSpend[[#This Row],[Personnel number]]&lt;&gt;"",TimeSpend[[#This Row],[Date]]&lt;&gt;""),TEXT(TimeSpend[[#This Row],[Date]],"[$-409]yyyyMMdd"),"")</f>
        <v>yyyy0930</v>
      </c>
      <c r="C256" s="33" t="str">
        <f>IF(AND(TimeSpend[[#This Row],[Personnel number]]&lt;&gt;"",TimeSpend[[#This Row],[Date]]&lt;&gt;""),SUBSTITUTE(TimeSpend[[#This Row],[Hours]],",","."),"")</f>
        <v>0.5</v>
      </c>
      <c r="D256">
        <f>IF(AND(TimeSpend[[#This Row],[Personnel number]]&lt;&gt;"",TimeSpend[[#This Row],[Date]]&lt;&gt;""),TimeSpend[[#This Row],[Network]],"")</f>
        <v>60000247</v>
      </c>
      <c r="E256" t="str">
        <f>IF(AND(TimeSpend[[#This Row],[Personnel number]]&lt;&gt;"",TimeSpend[[#This Row],[Date]]&lt;&gt;""),TimeSpend[[#This Row],[Network Description]],"")</f>
        <v>NUS3 Technical Upgrade (NUS Cloud)</v>
      </c>
      <c r="F256" t="str">
        <f>IF(AND(TimeSpend[[#This Row],[Personnel number]]&lt;&gt;"",TimeSpend[[#This Row],[Date]]&lt;&gt;""),TimeSpend[[#This Row],[Activity]],"")</f>
        <v>Consultancy</v>
      </c>
      <c r="G256" t="str">
        <f>IF(AND(TimeSpend[[#This Row],[Personnel number]]&lt;&gt;"",TimeSpend[[#This Row],[Date]]&lt;&gt;""),TimeSpend[[#This Row],[Activity description]],"")</f>
        <v>Assigned topics</v>
      </c>
      <c r="H256" s="36">
        <f>IF(AND(TimeSpend[[#This Row],[Personnel number]]&lt;&gt;"",TimeSpend[[#This Row],[Date]]&lt;&gt;""),TimeSpend[[#This Row],[Start Time]],"")</f>
        <v>0.61458333333333337</v>
      </c>
      <c r="I256" s="36">
        <f>IF(AND(TimeSpend[[#This Row],[Personnel number]]&lt;&gt;"",TimeSpend[[#This Row],[Date]]&lt;&gt;""),TimeSpend[[#This Row],[End Time]],"")</f>
        <v>0.63541666666666663</v>
      </c>
      <c r="J256" t="str">
        <f>IF(AND(TimeSpend[[#This Row],[Personnel number]]&lt;&gt;"",TimeSpend[[#This Row],[Date]]&lt;&gt;""),TimeSpend[[#This Row],[Location]],"")</f>
        <v>Office</v>
      </c>
      <c r="K256">
        <f>IF(AND(TimeSpend[[#This Row],[Personnel number]]&lt;&gt;"",TimeSpend[[#This Row],[Date]]&lt;&gt;""),TimeSpend[[#This Row],[Task]],"")</f>
        <v>0</v>
      </c>
      <c r="L256" t="str">
        <f>IF(AND(TimeSpend[[#This Row],[Personnel number]]&lt;&gt;"",TimeSpend[[#This Row],[Date]]&lt;&gt;""),Utilization!$J$2,"")</f>
        <v>10/2024</v>
      </c>
      <c r="M256" t="str">
        <f>IF(AND(TimeSpend[[#This Row],[Personnel number]]&lt;&gt;"",TimeSpend[[#This Row],[Date]]&lt;&gt;""),TimeSpend[[#This Row],[Employee Name]],"")</f>
        <v>Cvrček Josef</v>
      </c>
      <c r="N256">
        <f t="shared" si="6"/>
        <v>255</v>
      </c>
      <c r="O256" t="str">
        <f t="shared" si="7"/>
        <v>10/2024-255</v>
      </c>
      <c r="P256" t="str">
        <f>IF(D256&lt;&gt;"",VLOOKUP(D256,Projects!B:C,2,0),"")</f>
        <v>PROJECT</v>
      </c>
    </row>
    <row r="257" spans="1:16" x14ac:dyDescent="0.25">
      <c r="A257" t="str">
        <f>UPPER(IF(AND(TimeSpend[[#This Row],[Personnel number]]&lt;&gt;"",TimeSpend[[#This Row],[Date]]&lt;&gt;""),TimeSpend[[#This Row],[Personnel number]],""))</f>
        <v>CZ011873</v>
      </c>
      <c r="B257" s="85" t="str">
        <f>IF(AND(TimeSpend[[#This Row],[Personnel number]]&lt;&gt;"",TimeSpend[[#This Row],[Date]]&lt;&gt;""),TEXT(TimeSpend[[#This Row],[Date]],"[$-409]yyyyMMdd"),"")</f>
        <v>yyyy0930</v>
      </c>
      <c r="C257" s="33" t="str">
        <f>IF(AND(TimeSpend[[#This Row],[Personnel number]]&lt;&gt;"",TimeSpend[[#This Row],[Date]]&lt;&gt;""),SUBSTITUTE(TimeSpend[[#This Row],[Hours]],",","."),"")</f>
        <v>0.25</v>
      </c>
      <c r="D257">
        <f>IF(AND(TimeSpend[[#This Row],[Personnel number]]&lt;&gt;"",TimeSpend[[#This Row],[Date]]&lt;&gt;""),TimeSpend[[#This Row],[Network]],"")</f>
        <v>60000430</v>
      </c>
      <c r="E257" t="str">
        <f>IF(AND(TimeSpend[[#This Row],[Personnel number]]&lt;&gt;"",TimeSpend[[#This Row],[Date]]&lt;&gt;""),TimeSpend[[#This Row],[Network Description]],"")</f>
        <v>BBG NUS Cloud Roll-out</v>
      </c>
      <c r="F257" t="str">
        <f>IF(AND(TimeSpend[[#This Row],[Personnel number]]&lt;&gt;"",TimeSpend[[#This Row],[Date]]&lt;&gt;""),TimeSpend[[#This Row],[Activity]],"")</f>
        <v>Consultancy</v>
      </c>
      <c r="G257" t="str">
        <f>IF(AND(TimeSpend[[#This Row],[Personnel number]]&lt;&gt;"",TimeSpend[[#This Row],[Date]]&lt;&gt;""),TimeSpend[[#This Row],[Activity description]],"")</f>
        <v>Assigned topics</v>
      </c>
      <c r="H257" s="36">
        <f>IF(AND(TimeSpend[[#This Row],[Personnel number]]&lt;&gt;"",TimeSpend[[#This Row],[Date]]&lt;&gt;""),TimeSpend[[#This Row],[Start Time]],"")</f>
        <v>0.63541666666666663</v>
      </c>
      <c r="I257" s="36">
        <f>IF(AND(TimeSpend[[#This Row],[Personnel number]]&lt;&gt;"",TimeSpend[[#This Row],[Date]]&lt;&gt;""),TimeSpend[[#This Row],[End Time]],"")</f>
        <v>0.64583333333333337</v>
      </c>
      <c r="J257" t="str">
        <f>IF(AND(TimeSpend[[#This Row],[Personnel number]]&lt;&gt;"",TimeSpend[[#This Row],[Date]]&lt;&gt;""),TimeSpend[[#This Row],[Location]],"")</f>
        <v>Office</v>
      </c>
      <c r="K257">
        <f>IF(AND(TimeSpend[[#This Row],[Personnel number]]&lt;&gt;"",TimeSpend[[#This Row],[Date]]&lt;&gt;""),TimeSpend[[#This Row],[Task]],"")</f>
        <v>0</v>
      </c>
      <c r="L257" t="str">
        <f>IF(AND(TimeSpend[[#This Row],[Personnel number]]&lt;&gt;"",TimeSpend[[#This Row],[Date]]&lt;&gt;""),Utilization!$J$2,"")</f>
        <v>10/2024</v>
      </c>
      <c r="M257" t="str">
        <f>IF(AND(TimeSpend[[#This Row],[Personnel number]]&lt;&gt;"",TimeSpend[[#This Row],[Date]]&lt;&gt;""),TimeSpend[[#This Row],[Employee Name]],"")</f>
        <v>Cvrček Josef</v>
      </c>
      <c r="N257">
        <f t="shared" si="6"/>
        <v>256</v>
      </c>
      <c r="O257" t="str">
        <f t="shared" si="7"/>
        <v>10/2024-256</v>
      </c>
      <c r="P257" t="str">
        <f>IF(D257&lt;&gt;"",VLOOKUP(D257,Projects!B:C,2,0),"")</f>
        <v>PROJECT</v>
      </c>
    </row>
    <row r="258" spans="1:16" x14ac:dyDescent="0.25">
      <c r="A258" t="str">
        <f>UPPER(IF(AND(TimeSpend[[#This Row],[Personnel number]]&lt;&gt;"",TimeSpend[[#This Row],[Date]]&lt;&gt;""),TimeSpend[[#This Row],[Personnel number]],""))</f>
        <v>CZ011873</v>
      </c>
      <c r="B258" s="85" t="str">
        <f>IF(AND(TimeSpend[[#This Row],[Personnel number]]&lt;&gt;"",TimeSpend[[#This Row],[Date]]&lt;&gt;""),TEXT(TimeSpend[[#This Row],[Date]],"[$-409]yyyyMMdd"),"")</f>
        <v>yyyy0930</v>
      </c>
      <c r="C258" s="33" t="str">
        <f>IF(AND(TimeSpend[[#This Row],[Personnel number]]&lt;&gt;"",TimeSpend[[#This Row],[Date]]&lt;&gt;""),SUBSTITUTE(TimeSpend[[#This Row],[Hours]],",","."),"")</f>
        <v>0.583333333333332</v>
      </c>
      <c r="D258">
        <f>IF(AND(TimeSpend[[#This Row],[Personnel number]]&lt;&gt;"",TimeSpend[[#This Row],[Date]]&lt;&gt;""),TimeSpend[[#This Row],[Network]],"")</f>
        <v>60000247</v>
      </c>
      <c r="E258" t="str">
        <f>IF(AND(TimeSpend[[#This Row],[Personnel number]]&lt;&gt;"",TimeSpend[[#This Row],[Date]]&lt;&gt;""),TimeSpend[[#This Row],[Network Description]],"")</f>
        <v>NUS3 Technical Upgrade (NUS Cloud)</v>
      </c>
      <c r="F258" t="str">
        <f>IF(AND(TimeSpend[[#This Row],[Personnel number]]&lt;&gt;"",TimeSpend[[#This Row],[Date]]&lt;&gt;""),TimeSpend[[#This Row],[Activity]],"")</f>
        <v>Project Management</v>
      </c>
      <c r="G258" t="str">
        <f>IF(AND(TimeSpend[[#This Row],[Personnel number]]&lt;&gt;"",TimeSpend[[#This Row],[Date]]&lt;&gt;""),TimeSpend[[#This Row],[Activity description]],"")</f>
        <v>NUS Cloud - Integrations: Status</v>
      </c>
      <c r="H258" s="36">
        <f>IF(AND(TimeSpend[[#This Row],[Personnel number]]&lt;&gt;"",TimeSpend[[#This Row],[Date]]&lt;&gt;""),TimeSpend[[#This Row],[Start Time]],"")</f>
        <v>0.64583333333333337</v>
      </c>
      <c r="I258" s="36">
        <f>IF(AND(TimeSpend[[#This Row],[Personnel number]]&lt;&gt;"",TimeSpend[[#This Row],[Date]]&lt;&gt;""),TimeSpend[[#This Row],[End Time]],"")</f>
        <v>0.67013888888888884</v>
      </c>
      <c r="J258" t="str">
        <f>IF(AND(TimeSpend[[#This Row],[Personnel number]]&lt;&gt;"",TimeSpend[[#This Row],[Date]]&lt;&gt;""),TimeSpend[[#This Row],[Location]],"")</f>
        <v>Office</v>
      </c>
      <c r="K258">
        <f>IF(AND(TimeSpend[[#This Row],[Personnel number]]&lt;&gt;"",TimeSpend[[#This Row],[Date]]&lt;&gt;""),TimeSpend[[#This Row],[Task]],"")</f>
        <v>0</v>
      </c>
      <c r="L258" t="str">
        <f>IF(AND(TimeSpend[[#This Row],[Personnel number]]&lt;&gt;"",TimeSpend[[#This Row],[Date]]&lt;&gt;""),Utilization!$J$2,"")</f>
        <v>10/2024</v>
      </c>
      <c r="M258" t="str">
        <f>IF(AND(TimeSpend[[#This Row],[Personnel number]]&lt;&gt;"",TimeSpend[[#This Row],[Date]]&lt;&gt;""),TimeSpend[[#This Row],[Employee Name]],"")</f>
        <v>Cvrček Josef</v>
      </c>
      <c r="N258">
        <f t="shared" ref="N258:N321" si="8">IF(A258&lt;&gt;"",ROW(A258)-1,"")</f>
        <v>257</v>
      </c>
      <c r="O258" t="str">
        <f t="shared" ref="O258:O321" si="9">IF(A258&lt;&gt;"",L258&amp;"-"&amp;N258,"")</f>
        <v>10/2024-257</v>
      </c>
      <c r="P258" t="str">
        <f>IF(D258&lt;&gt;"",VLOOKUP(D258,Projects!B:C,2,0),"")</f>
        <v>PROJECT</v>
      </c>
    </row>
    <row r="259" spans="1:16" x14ac:dyDescent="0.25">
      <c r="A259" t="str">
        <f>UPPER(IF(AND(TimeSpend[[#This Row],[Personnel number]]&lt;&gt;"",TimeSpend[[#This Row],[Date]]&lt;&gt;""),TimeSpend[[#This Row],[Personnel number]],""))</f>
        <v>CZ011873</v>
      </c>
      <c r="B259" s="85" t="str">
        <f>IF(AND(TimeSpend[[#This Row],[Personnel number]]&lt;&gt;"",TimeSpend[[#This Row],[Date]]&lt;&gt;""),TEXT(TimeSpend[[#This Row],[Date]],"[$-409]yyyyMMdd"),"")</f>
        <v>yyyy0930</v>
      </c>
      <c r="C259" s="33" t="str">
        <f>IF(AND(TimeSpend[[#This Row],[Personnel number]]&lt;&gt;"",TimeSpend[[#This Row],[Date]]&lt;&gt;""),SUBSTITUTE(TimeSpend[[#This Row],[Hours]],",","."),"")</f>
        <v>0.250000000000004</v>
      </c>
      <c r="D259" t="str">
        <f>IF(AND(TimeSpend[[#This Row],[Personnel number]]&lt;&gt;"",TimeSpend[[#This Row],[Date]]&lt;&gt;""),TimeSpend[[#This Row],[Network]],"")</f>
        <v>BPC_INT</v>
      </c>
      <c r="E259" t="str">
        <f>IF(AND(TimeSpend[[#This Row],[Personnel number]]&lt;&gt;"",TimeSpend[[#This Row],[Date]]&lt;&gt;""),TimeSpend[[#This Row],[Network Description]],"")</f>
        <v>Other Internal activities - BPC Brno</v>
      </c>
      <c r="F259" t="str">
        <f>IF(AND(TimeSpend[[#This Row],[Personnel number]]&lt;&gt;"",TimeSpend[[#This Row],[Date]]&lt;&gt;""),TimeSpend[[#This Row],[Activity]],"")</f>
        <v>Admin</v>
      </c>
      <c r="G259" t="str">
        <f>IF(AND(TimeSpend[[#This Row],[Personnel number]]&lt;&gt;"",TimeSpend[[#This Row],[Date]]&lt;&gt;""),TimeSpend[[#This Row],[Activity description]],"")</f>
        <v>Timesheet</v>
      </c>
      <c r="H259" s="36">
        <f>IF(AND(TimeSpend[[#This Row],[Personnel number]]&lt;&gt;"",TimeSpend[[#This Row],[Date]]&lt;&gt;""),TimeSpend[[#This Row],[Start Time]],"")</f>
        <v>0.67013888888888884</v>
      </c>
      <c r="I259" s="36">
        <f>IF(AND(TimeSpend[[#This Row],[Personnel number]]&lt;&gt;"",TimeSpend[[#This Row],[Date]]&lt;&gt;""),TimeSpend[[#This Row],[End Time]],"")</f>
        <v>0.68055555555555558</v>
      </c>
      <c r="J259" t="str">
        <f>IF(AND(TimeSpend[[#This Row],[Personnel number]]&lt;&gt;"",TimeSpend[[#This Row],[Date]]&lt;&gt;""),TimeSpend[[#This Row],[Location]],"")</f>
        <v>Office</v>
      </c>
      <c r="K259">
        <f>IF(AND(TimeSpend[[#This Row],[Personnel number]]&lt;&gt;"",TimeSpend[[#This Row],[Date]]&lt;&gt;""),TimeSpend[[#This Row],[Task]],"")</f>
        <v>0</v>
      </c>
      <c r="L259" t="str">
        <f>IF(AND(TimeSpend[[#This Row],[Personnel number]]&lt;&gt;"",TimeSpend[[#This Row],[Date]]&lt;&gt;""),Utilization!$J$2,"")</f>
        <v>10/2024</v>
      </c>
      <c r="M259" t="str">
        <f>IF(AND(TimeSpend[[#This Row],[Personnel number]]&lt;&gt;"",TimeSpend[[#This Row],[Date]]&lt;&gt;""),TimeSpend[[#This Row],[Employee Name]],"")</f>
        <v>Cvrček Josef</v>
      </c>
      <c r="N259">
        <f t="shared" si="8"/>
        <v>258</v>
      </c>
      <c r="O259" t="str">
        <f t="shared" si="9"/>
        <v>10/2024-258</v>
      </c>
      <c r="P259" t="str">
        <f>IF(D259&lt;&gt;"",VLOOKUP(D259,Projects!B:C,2,0),"")</f>
        <v>INT</v>
      </c>
    </row>
    <row r="260" spans="1:16" x14ac:dyDescent="0.25">
      <c r="A260" t="str">
        <f>UPPER(IF(AND(TimeSpend[[#This Row],[Personnel number]]&lt;&gt;"",TimeSpend[[#This Row],[Date]]&lt;&gt;""),TimeSpend[[#This Row],[Personnel number]],""))</f>
        <v>CZ011873</v>
      </c>
      <c r="B260" s="85" t="str">
        <f>IF(AND(TimeSpend[[#This Row],[Personnel number]]&lt;&gt;"",TimeSpend[[#This Row],[Date]]&lt;&gt;""),TEXT(TimeSpend[[#This Row],[Date]],"[$-409]yyyyMMdd"),"")</f>
        <v>yyyy1001</v>
      </c>
      <c r="C260" s="33" t="str">
        <f>IF(AND(TimeSpend[[#This Row],[Personnel number]]&lt;&gt;"",TimeSpend[[#This Row],[Date]]&lt;&gt;""),SUBSTITUTE(TimeSpend[[#This Row],[Hours]],",","."),"")</f>
        <v>0.250000000000001</v>
      </c>
      <c r="D260" t="str">
        <f>IF(AND(TimeSpend[[#This Row],[Personnel number]]&lt;&gt;"",TimeSpend[[#This Row],[Date]]&lt;&gt;""),TimeSpend[[#This Row],[Network]],"")</f>
        <v>BPC_INT</v>
      </c>
      <c r="E260" t="str">
        <f>IF(AND(TimeSpend[[#This Row],[Personnel number]]&lt;&gt;"",TimeSpend[[#This Row],[Date]]&lt;&gt;""),TimeSpend[[#This Row],[Network Description]],"")</f>
        <v>Other Internal activities - BPC Brno</v>
      </c>
      <c r="F260" t="str">
        <f>IF(AND(TimeSpend[[#This Row],[Personnel number]]&lt;&gt;"",TimeSpend[[#This Row],[Date]]&lt;&gt;""),TimeSpend[[#This Row],[Activity]],"")</f>
        <v>Admin</v>
      </c>
      <c r="G260" t="str">
        <f>IF(AND(TimeSpend[[#This Row],[Personnel number]]&lt;&gt;"",TimeSpend[[#This Row],[Date]]&lt;&gt;""),TimeSpend[[#This Row],[Activity description]],"")</f>
        <v>Administration</v>
      </c>
      <c r="H260" s="36">
        <f>IF(AND(TimeSpend[[#This Row],[Personnel number]]&lt;&gt;"",TimeSpend[[#This Row],[Date]]&lt;&gt;""),TimeSpend[[#This Row],[Start Time]],"")</f>
        <v>0.31597222222222221</v>
      </c>
      <c r="I260" s="36">
        <f>IF(AND(TimeSpend[[#This Row],[Personnel number]]&lt;&gt;"",TimeSpend[[#This Row],[Date]]&lt;&gt;""),TimeSpend[[#This Row],[End Time]],"")</f>
        <v>0.3263888888888889</v>
      </c>
      <c r="J260" t="str">
        <f>IF(AND(TimeSpend[[#This Row],[Personnel number]]&lt;&gt;"",TimeSpend[[#This Row],[Date]]&lt;&gt;""),TimeSpend[[#This Row],[Location]],"")</f>
        <v>Office</v>
      </c>
      <c r="K260">
        <f>IF(AND(TimeSpend[[#This Row],[Personnel number]]&lt;&gt;"",TimeSpend[[#This Row],[Date]]&lt;&gt;""),TimeSpend[[#This Row],[Task]],"")</f>
        <v>0</v>
      </c>
      <c r="L260" t="str">
        <f>IF(AND(TimeSpend[[#This Row],[Personnel number]]&lt;&gt;"",TimeSpend[[#This Row],[Date]]&lt;&gt;""),Utilization!$J$2,"")</f>
        <v>10/2024</v>
      </c>
      <c r="M260" t="str">
        <f>IF(AND(TimeSpend[[#This Row],[Personnel number]]&lt;&gt;"",TimeSpend[[#This Row],[Date]]&lt;&gt;""),TimeSpend[[#This Row],[Employee Name]],"")</f>
        <v>Cvrček Josef</v>
      </c>
      <c r="N260">
        <f t="shared" si="8"/>
        <v>259</v>
      </c>
      <c r="O260" t="str">
        <f t="shared" si="9"/>
        <v>10/2024-259</v>
      </c>
      <c r="P260" t="str">
        <f>IF(D260&lt;&gt;"",VLOOKUP(D260,Projects!B:C,2,0),"")</f>
        <v>INT</v>
      </c>
    </row>
    <row r="261" spans="1:16" x14ac:dyDescent="0.25">
      <c r="A261" t="str">
        <f>UPPER(IF(AND(TimeSpend[[#This Row],[Personnel number]]&lt;&gt;"",TimeSpend[[#This Row],[Date]]&lt;&gt;""),TimeSpend[[#This Row],[Personnel number]],""))</f>
        <v>CZ011873</v>
      </c>
      <c r="B261" s="85" t="str">
        <f>IF(AND(TimeSpend[[#This Row],[Personnel number]]&lt;&gt;"",TimeSpend[[#This Row],[Date]]&lt;&gt;""),TEXT(TimeSpend[[#This Row],[Date]],"[$-409]yyyyMMdd"),"")</f>
        <v>yyyy1001</v>
      </c>
      <c r="C261" s="33" t="str">
        <f>IF(AND(TimeSpend[[#This Row],[Personnel number]]&lt;&gt;"",TimeSpend[[#This Row],[Date]]&lt;&gt;""),SUBSTITUTE(TimeSpend[[#This Row],[Hours]],",","."),"")</f>
        <v>0.416666666666666</v>
      </c>
      <c r="D261">
        <f>IF(AND(TimeSpend[[#This Row],[Personnel number]]&lt;&gt;"",TimeSpend[[#This Row],[Date]]&lt;&gt;""),TimeSpend[[#This Row],[Network]],"")</f>
        <v>60000389</v>
      </c>
      <c r="E261" t="str">
        <f>IF(AND(TimeSpend[[#This Row],[Personnel number]]&lt;&gt;"",TimeSpend[[#This Row],[Date]]&lt;&gt;""),TimeSpend[[#This Row],[Network Description]],"")</f>
        <v>BRO NUS Cloud Pilot</v>
      </c>
      <c r="F261" t="str">
        <f>IF(AND(TimeSpend[[#This Row],[Personnel number]]&lt;&gt;"",TimeSpend[[#This Row],[Date]]&lt;&gt;""),TimeSpend[[#This Row],[Activity]],"")</f>
        <v>Consultancy</v>
      </c>
      <c r="G261" t="str">
        <f>IF(AND(TimeSpend[[#This Row],[Personnel number]]&lt;&gt;"",TimeSpend[[#This Row],[Date]]&lt;&gt;""),TimeSpend[[#This Row],[Activity description]],"")</f>
        <v>OPS - IDQM PRD environment for the NUS Cloud with MSL</v>
      </c>
      <c r="H261" s="36">
        <f>IF(AND(TimeSpend[[#This Row],[Personnel number]]&lt;&gt;"",TimeSpend[[#This Row],[Date]]&lt;&gt;""),TimeSpend[[#This Row],[Start Time]],"")</f>
        <v>0.33680555555555558</v>
      </c>
      <c r="I261" s="36">
        <f>IF(AND(TimeSpend[[#This Row],[Personnel number]]&lt;&gt;"",TimeSpend[[#This Row],[Date]]&lt;&gt;""),TimeSpend[[#This Row],[End Time]],"")</f>
        <v>0.35416666666666669</v>
      </c>
      <c r="J261" t="str">
        <f>IF(AND(TimeSpend[[#This Row],[Personnel number]]&lt;&gt;"",TimeSpend[[#This Row],[Date]]&lt;&gt;""),TimeSpend[[#This Row],[Location]],"")</f>
        <v>Office</v>
      </c>
      <c r="K261">
        <f>IF(AND(TimeSpend[[#This Row],[Personnel number]]&lt;&gt;"",TimeSpend[[#This Row],[Date]]&lt;&gt;""),TimeSpend[[#This Row],[Task]],"")</f>
        <v>0</v>
      </c>
      <c r="L261" t="str">
        <f>IF(AND(TimeSpend[[#This Row],[Personnel number]]&lt;&gt;"",TimeSpend[[#This Row],[Date]]&lt;&gt;""),Utilization!$J$2,"")</f>
        <v>10/2024</v>
      </c>
      <c r="M261" t="str">
        <f>IF(AND(TimeSpend[[#This Row],[Personnel number]]&lt;&gt;"",TimeSpend[[#This Row],[Date]]&lt;&gt;""),TimeSpend[[#This Row],[Employee Name]],"")</f>
        <v>Cvrček Josef</v>
      </c>
      <c r="N261">
        <f t="shared" si="8"/>
        <v>260</v>
      </c>
      <c r="O261" t="str">
        <f t="shared" si="9"/>
        <v>10/2024-260</v>
      </c>
      <c r="P261" t="str">
        <f>IF(D261&lt;&gt;"",VLOOKUP(D261,Projects!B:C,2,0),"")</f>
        <v>PROJECT</v>
      </c>
    </row>
    <row r="262" spans="1:16" x14ac:dyDescent="0.25">
      <c r="A262" t="str">
        <f>UPPER(IF(AND(TimeSpend[[#This Row],[Personnel number]]&lt;&gt;"",TimeSpend[[#This Row],[Date]]&lt;&gt;""),TimeSpend[[#This Row],[Personnel number]],""))</f>
        <v>CZ011873</v>
      </c>
      <c r="B262" s="85" t="str">
        <f>IF(AND(TimeSpend[[#This Row],[Personnel number]]&lt;&gt;"",TimeSpend[[#This Row],[Date]]&lt;&gt;""),TEXT(TimeSpend[[#This Row],[Date]],"[$-409]yyyyMMdd"),"")</f>
        <v>yyyy1001</v>
      </c>
      <c r="C262" s="33" t="str">
        <f>IF(AND(TimeSpend[[#This Row],[Personnel number]]&lt;&gt;"",TimeSpend[[#This Row],[Date]]&lt;&gt;""),SUBSTITUTE(TimeSpend[[#This Row],[Hours]],",","."),"")</f>
        <v>1.5</v>
      </c>
      <c r="D262">
        <f>IF(AND(TimeSpend[[#This Row],[Personnel number]]&lt;&gt;"",TimeSpend[[#This Row],[Date]]&lt;&gt;""),TimeSpend[[#This Row],[Network]],"")</f>
        <v>60000430</v>
      </c>
      <c r="E262" t="str">
        <f>IF(AND(TimeSpend[[#This Row],[Personnel number]]&lt;&gt;"",TimeSpend[[#This Row],[Date]]&lt;&gt;""),TimeSpend[[#This Row],[Network Description]],"")</f>
        <v>BBG NUS Cloud Roll-out</v>
      </c>
      <c r="F262" t="str">
        <f>IF(AND(TimeSpend[[#This Row],[Personnel number]]&lt;&gt;"",TimeSpend[[#This Row],[Date]]&lt;&gt;""),TimeSpend[[#This Row],[Activity]],"")</f>
        <v>Consultancy</v>
      </c>
      <c r="G262" t="str">
        <f>IF(AND(TimeSpend[[#This Row],[Personnel number]]&lt;&gt;"",TimeSpend[[#This Row],[Date]]&lt;&gt;""),TimeSpend[[#This Row],[Activity description]],"")</f>
        <v>Assigned topics</v>
      </c>
      <c r="H262" s="36">
        <f>IF(AND(TimeSpend[[#This Row],[Personnel number]]&lt;&gt;"",TimeSpend[[#This Row],[Date]]&lt;&gt;""),TimeSpend[[#This Row],[Start Time]],"")</f>
        <v>0.35416666666666669</v>
      </c>
      <c r="I262" s="36">
        <f>IF(AND(TimeSpend[[#This Row],[Personnel number]]&lt;&gt;"",TimeSpend[[#This Row],[Date]]&lt;&gt;""),TimeSpend[[#This Row],[End Time]],"")</f>
        <v>0.41666666666666669</v>
      </c>
      <c r="J262" t="str">
        <f>IF(AND(TimeSpend[[#This Row],[Personnel number]]&lt;&gt;"",TimeSpend[[#This Row],[Date]]&lt;&gt;""),TimeSpend[[#This Row],[Location]],"")</f>
        <v>Office</v>
      </c>
      <c r="K262">
        <f>IF(AND(TimeSpend[[#This Row],[Personnel number]]&lt;&gt;"",TimeSpend[[#This Row],[Date]]&lt;&gt;""),TimeSpend[[#This Row],[Task]],"")</f>
        <v>0</v>
      </c>
      <c r="L262" t="str">
        <f>IF(AND(TimeSpend[[#This Row],[Personnel number]]&lt;&gt;"",TimeSpend[[#This Row],[Date]]&lt;&gt;""),Utilization!$J$2,"")</f>
        <v>10/2024</v>
      </c>
      <c r="M262" t="str">
        <f>IF(AND(TimeSpend[[#This Row],[Personnel number]]&lt;&gt;"",TimeSpend[[#This Row],[Date]]&lt;&gt;""),TimeSpend[[#This Row],[Employee Name]],"")</f>
        <v>Cvrček Josef</v>
      </c>
      <c r="N262">
        <f t="shared" si="8"/>
        <v>261</v>
      </c>
      <c r="O262" t="str">
        <f t="shared" si="9"/>
        <v>10/2024-261</v>
      </c>
      <c r="P262" t="str">
        <f>IF(D262&lt;&gt;"",VLOOKUP(D262,Projects!B:C,2,0),"")</f>
        <v>PROJECT</v>
      </c>
    </row>
    <row r="263" spans="1:16" x14ac:dyDescent="0.25">
      <c r="A263" t="str">
        <f>UPPER(IF(AND(TimeSpend[[#This Row],[Personnel number]]&lt;&gt;"",TimeSpend[[#This Row],[Date]]&lt;&gt;""),TimeSpend[[#This Row],[Personnel number]],""))</f>
        <v>CZ011873</v>
      </c>
      <c r="B263" s="85" t="str">
        <f>IF(AND(TimeSpend[[#This Row],[Personnel number]]&lt;&gt;"",TimeSpend[[#This Row],[Date]]&lt;&gt;""),TEXT(TimeSpend[[#This Row],[Date]],"[$-409]yyyyMMdd"),"")</f>
        <v>yyyy1001</v>
      </c>
      <c r="C263" s="33" t="str">
        <f>IF(AND(TimeSpend[[#This Row],[Personnel number]]&lt;&gt;"",TimeSpend[[#This Row],[Date]]&lt;&gt;""),SUBSTITUTE(TimeSpend[[#This Row],[Hours]],",","."),"")</f>
        <v>0.5</v>
      </c>
      <c r="D263">
        <f>IF(AND(TimeSpend[[#This Row],[Personnel number]]&lt;&gt;"",TimeSpend[[#This Row],[Date]]&lt;&gt;""),TimeSpend[[#This Row],[Network]],"")</f>
        <v>60000247</v>
      </c>
      <c r="E263" t="str">
        <f>IF(AND(TimeSpend[[#This Row],[Personnel number]]&lt;&gt;"",TimeSpend[[#This Row],[Date]]&lt;&gt;""),TimeSpend[[#This Row],[Network Description]],"")</f>
        <v>NUS3 Technical Upgrade (NUS Cloud)</v>
      </c>
      <c r="F263" t="str">
        <f>IF(AND(TimeSpend[[#This Row],[Personnel number]]&lt;&gt;"",TimeSpend[[#This Row],[Date]]&lt;&gt;""),TimeSpend[[#This Row],[Activity]],"")</f>
        <v>Consultancy</v>
      </c>
      <c r="G263" t="str">
        <f>IF(AND(TimeSpend[[#This Row],[Personnel number]]&lt;&gt;"",TimeSpend[[#This Row],[Date]]&lt;&gt;""),TimeSpend[[#This Row],[Activity description]],"")</f>
        <v>JCV INT: NUS Cloud x ServiceNow with MKR</v>
      </c>
      <c r="H263" s="36">
        <f>IF(AND(TimeSpend[[#This Row],[Personnel number]]&lt;&gt;"",TimeSpend[[#This Row],[Date]]&lt;&gt;""),TimeSpend[[#This Row],[Start Time]],"")</f>
        <v>0.41666666666666669</v>
      </c>
      <c r="I263" s="36">
        <f>IF(AND(TimeSpend[[#This Row],[Personnel number]]&lt;&gt;"",TimeSpend[[#This Row],[Date]]&lt;&gt;""),TimeSpend[[#This Row],[End Time]],"")</f>
        <v>0.4375</v>
      </c>
      <c r="J263" t="str">
        <f>IF(AND(TimeSpend[[#This Row],[Personnel number]]&lt;&gt;"",TimeSpend[[#This Row],[Date]]&lt;&gt;""),TimeSpend[[#This Row],[Location]],"")</f>
        <v>Office</v>
      </c>
      <c r="K263">
        <f>IF(AND(TimeSpend[[#This Row],[Personnel number]]&lt;&gt;"",TimeSpend[[#This Row],[Date]]&lt;&gt;""),TimeSpend[[#This Row],[Task]],"")</f>
        <v>0</v>
      </c>
      <c r="L263" t="str">
        <f>IF(AND(TimeSpend[[#This Row],[Personnel number]]&lt;&gt;"",TimeSpend[[#This Row],[Date]]&lt;&gt;""),Utilization!$J$2,"")</f>
        <v>10/2024</v>
      </c>
      <c r="M263" t="str">
        <f>IF(AND(TimeSpend[[#This Row],[Personnel number]]&lt;&gt;"",TimeSpend[[#This Row],[Date]]&lt;&gt;""),TimeSpend[[#This Row],[Employee Name]],"")</f>
        <v>Cvrček Josef</v>
      </c>
      <c r="N263">
        <f t="shared" si="8"/>
        <v>262</v>
      </c>
      <c r="O263" t="str">
        <f t="shared" si="9"/>
        <v>10/2024-262</v>
      </c>
      <c r="P263" t="str">
        <f>IF(D263&lt;&gt;"",VLOOKUP(D263,Projects!B:C,2,0),"")</f>
        <v>PROJECT</v>
      </c>
    </row>
    <row r="264" spans="1:16" x14ac:dyDescent="0.25">
      <c r="A264" t="str">
        <f>UPPER(IF(AND(TimeSpend[[#This Row],[Personnel number]]&lt;&gt;"",TimeSpend[[#This Row],[Date]]&lt;&gt;""),TimeSpend[[#This Row],[Personnel number]],""))</f>
        <v>CZ011873</v>
      </c>
      <c r="B264" s="85" t="str">
        <f>IF(AND(TimeSpend[[#This Row],[Personnel number]]&lt;&gt;"",TimeSpend[[#This Row],[Date]]&lt;&gt;""),TEXT(TimeSpend[[#This Row],[Date]],"[$-409]yyyyMMdd"),"")</f>
        <v>yyyy1001</v>
      </c>
      <c r="C264" s="33" t="str">
        <f>IF(AND(TimeSpend[[#This Row],[Personnel number]]&lt;&gt;"",TimeSpend[[#This Row],[Date]]&lt;&gt;""),SUBSTITUTE(TimeSpend[[#This Row],[Hours]],",","."),"")</f>
        <v>1</v>
      </c>
      <c r="D264">
        <f>IF(AND(TimeSpend[[#This Row],[Personnel number]]&lt;&gt;"",TimeSpend[[#This Row],[Date]]&lt;&gt;""),TimeSpend[[#This Row],[Network]],"")</f>
        <v>60000247</v>
      </c>
      <c r="E264" t="str">
        <f>IF(AND(TimeSpend[[#This Row],[Personnel number]]&lt;&gt;"",TimeSpend[[#This Row],[Date]]&lt;&gt;""),TimeSpend[[#This Row],[Network Description]],"")</f>
        <v>NUS3 Technical Upgrade (NUS Cloud)</v>
      </c>
      <c r="F264" t="str">
        <f>IF(AND(TimeSpend[[#This Row],[Personnel number]]&lt;&gt;"",TimeSpend[[#This Row],[Date]]&lt;&gt;""),TimeSpend[[#This Row],[Activity]],"")</f>
        <v>Consultancy</v>
      </c>
      <c r="G264" t="str">
        <f>IF(AND(TimeSpend[[#This Row],[Personnel number]]&lt;&gt;"",TimeSpend[[#This Row],[Date]]&lt;&gt;""),TimeSpend[[#This Row],[Activity description]],"")</f>
        <v>Assigned topics</v>
      </c>
      <c r="H264" s="36">
        <f>IF(AND(TimeSpend[[#This Row],[Personnel number]]&lt;&gt;"",TimeSpend[[#This Row],[Date]]&lt;&gt;""),TimeSpend[[#This Row],[Start Time]],"")</f>
        <v>0.4375</v>
      </c>
      <c r="I264" s="36">
        <f>IF(AND(TimeSpend[[#This Row],[Personnel number]]&lt;&gt;"",TimeSpend[[#This Row],[Date]]&lt;&gt;""),TimeSpend[[#This Row],[End Time]],"")</f>
        <v>0.47916666666666669</v>
      </c>
      <c r="J264" t="str">
        <f>IF(AND(TimeSpend[[#This Row],[Personnel number]]&lt;&gt;"",TimeSpend[[#This Row],[Date]]&lt;&gt;""),TimeSpend[[#This Row],[Location]],"")</f>
        <v>Office</v>
      </c>
      <c r="K264">
        <f>IF(AND(TimeSpend[[#This Row],[Personnel number]]&lt;&gt;"",TimeSpend[[#This Row],[Date]]&lt;&gt;""),TimeSpend[[#This Row],[Task]],"")</f>
        <v>0</v>
      </c>
      <c r="L264" t="str">
        <f>IF(AND(TimeSpend[[#This Row],[Personnel number]]&lt;&gt;"",TimeSpend[[#This Row],[Date]]&lt;&gt;""),Utilization!$J$2,"")</f>
        <v>10/2024</v>
      </c>
      <c r="M264" t="str">
        <f>IF(AND(TimeSpend[[#This Row],[Personnel number]]&lt;&gt;"",TimeSpend[[#This Row],[Date]]&lt;&gt;""),TimeSpend[[#This Row],[Employee Name]],"")</f>
        <v>Cvrček Josef</v>
      </c>
      <c r="N264">
        <f t="shared" si="8"/>
        <v>263</v>
      </c>
      <c r="O264" t="str">
        <f t="shared" si="9"/>
        <v>10/2024-263</v>
      </c>
      <c r="P264" t="str">
        <f>IF(D264&lt;&gt;"",VLOOKUP(D264,Projects!B:C,2,0),"")</f>
        <v>PROJECT</v>
      </c>
    </row>
    <row r="265" spans="1:16" x14ac:dyDescent="0.25">
      <c r="A265" t="str">
        <f>UPPER(IF(AND(TimeSpend[[#This Row],[Personnel number]]&lt;&gt;"",TimeSpend[[#This Row],[Date]]&lt;&gt;""),TimeSpend[[#This Row],[Personnel number]],""))</f>
        <v>CZ011873</v>
      </c>
      <c r="B265" s="85" t="str">
        <f>IF(AND(TimeSpend[[#This Row],[Personnel number]]&lt;&gt;"",TimeSpend[[#This Row],[Date]]&lt;&gt;""),TEXT(TimeSpend[[#This Row],[Date]],"[$-409]yyyyMMdd"),"")</f>
        <v>yyyy1001</v>
      </c>
      <c r="C265" s="33" t="str">
        <f>IF(AND(TimeSpend[[#This Row],[Personnel number]]&lt;&gt;"",TimeSpend[[#This Row],[Date]]&lt;&gt;""),SUBSTITUTE(TimeSpend[[#This Row],[Hours]],",","."),"")</f>
        <v>0.916666666666666</v>
      </c>
      <c r="D265">
        <f>IF(AND(TimeSpend[[#This Row],[Personnel number]]&lt;&gt;"",TimeSpend[[#This Row],[Date]]&lt;&gt;""),TimeSpend[[#This Row],[Network]],"")</f>
        <v>60000430</v>
      </c>
      <c r="E265" t="str">
        <f>IF(AND(TimeSpend[[#This Row],[Personnel number]]&lt;&gt;"",TimeSpend[[#This Row],[Date]]&lt;&gt;""),TimeSpend[[#This Row],[Network Description]],"")</f>
        <v>BBG NUS Cloud Roll-out</v>
      </c>
      <c r="F265" t="str">
        <f>IF(AND(TimeSpend[[#This Row],[Personnel number]]&lt;&gt;"",TimeSpend[[#This Row],[Date]]&lt;&gt;""),TimeSpend[[#This Row],[Activity]],"")</f>
        <v>Consultancy</v>
      </c>
      <c r="G265" t="str">
        <f>IF(AND(TimeSpend[[#This Row],[Personnel number]]&lt;&gt;"",TimeSpend[[#This Row],[Date]]&lt;&gt;""),TimeSpend[[#This Row],[Activity description]],"")</f>
        <v>Assigned topics</v>
      </c>
      <c r="H265" s="36">
        <f>IF(AND(TimeSpend[[#This Row],[Personnel number]]&lt;&gt;"",TimeSpend[[#This Row],[Date]]&lt;&gt;""),TimeSpend[[#This Row],[Start Time]],"")</f>
        <v>0.5</v>
      </c>
      <c r="I265" s="36">
        <f>IF(AND(TimeSpend[[#This Row],[Personnel number]]&lt;&gt;"",TimeSpend[[#This Row],[Date]]&lt;&gt;""),TimeSpend[[#This Row],[End Time]],"")</f>
        <v>0.53819444444444442</v>
      </c>
      <c r="J265" t="str">
        <f>IF(AND(TimeSpend[[#This Row],[Personnel number]]&lt;&gt;"",TimeSpend[[#This Row],[Date]]&lt;&gt;""),TimeSpend[[#This Row],[Location]],"")</f>
        <v>Office</v>
      </c>
      <c r="K265">
        <f>IF(AND(TimeSpend[[#This Row],[Personnel number]]&lt;&gt;"",TimeSpend[[#This Row],[Date]]&lt;&gt;""),TimeSpend[[#This Row],[Task]],"")</f>
        <v>0</v>
      </c>
      <c r="L265" t="str">
        <f>IF(AND(TimeSpend[[#This Row],[Personnel number]]&lt;&gt;"",TimeSpend[[#This Row],[Date]]&lt;&gt;""),Utilization!$J$2,"")</f>
        <v>10/2024</v>
      </c>
      <c r="M265" t="str">
        <f>IF(AND(TimeSpend[[#This Row],[Personnel number]]&lt;&gt;"",TimeSpend[[#This Row],[Date]]&lt;&gt;""),TimeSpend[[#This Row],[Employee Name]],"")</f>
        <v>Cvrček Josef</v>
      </c>
      <c r="N265">
        <f t="shared" si="8"/>
        <v>264</v>
      </c>
      <c r="O265" t="str">
        <f t="shared" si="9"/>
        <v>10/2024-264</v>
      </c>
      <c r="P265" t="str">
        <f>IF(D265&lt;&gt;"",VLOOKUP(D265,Projects!B:C,2,0),"")</f>
        <v>PROJECT</v>
      </c>
    </row>
    <row r="266" spans="1:16" x14ac:dyDescent="0.25">
      <c r="A266" t="str">
        <f>UPPER(IF(AND(TimeSpend[[#This Row],[Personnel number]]&lt;&gt;"",TimeSpend[[#This Row],[Date]]&lt;&gt;""),TimeSpend[[#This Row],[Personnel number]],""))</f>
        <v>CZ011873</v>
      </c>
      <c r="B266" s="85" t="str">
        <f>IF(AND(TimeSpend[[#This Row],[Personnel number]]&lt;&gt;"",TimeSpend[[#This Row],[Date]]&lt;&gt;""),TEXT(TimeSpend[[#This Row],[Date]],"[$-409]yyyyMMdd"),"")</f>
        <v>yyyy1001</v>
      </c>
      <c r="C266" s="33" t="str">
        <f>IF(AND(TimeSpend[[#This Row],[Personnel number]]&lt;&gt;"",TimeSpend[[#This Row],[Date]]&lt;&gt;""),SUBSTITUTE(TimeSpend[[#This Row],[Hours]],",","."),"")</f>
        <v>1.08333333333333</v>
      </c>
      <c r="D266">
        <f>IF(AND(TimeSpend[[#This Row],[Personnel number]]&lt;&gt;"",TimeSpend[[#This Row],[Date]]&lt;&gt;""),TimeSpend[[#This Row],[Network]],"")</f>
        <v>60000430</v>
      </c>
      <c r="E266" t="str">
        <f>IF(AND(TimeSpend[[#This Row],[Personnel number]]&lt;&gt;"",TimeSpend[[#This Row],[Date]]&lt;&gt;""),TimeSpend[[#This Row],[Network Description]],"")</f>
        <v>BBG NUS Cloud Roll-out</v>
      </c>
      <c r="F266" t="str">
        <f>IF(AND(TimeSpend[[#This Row],[Personnel number]]&lt;&gt;"",TimeSpend[[#This Row],[Date]]&lt;&gt;""),TimeSpend[[#This Row],[Activity]],"")</f>
        <v>Consultancy</v>
      </c>
      <c r="G266" t="str">
        <f>IF(AND(TimeSpend[[#This Row],[Personnel number]]&lt;&gt;"",TimeSpend[[#This Row],[Date]]&lt;&gt;""),TimeSpend[[#This Row],[Activity description]],"")</f>
        <v>Assigned topics</v>
      </c>
      <c r="H266" s="36">
        <f>IF(AND(TimeSpend[[#This Row],[Personnel number]]&lt;&gt;"",TimeSpend[[#This Row],[Date]]&lt;&gt;""),TimeSpend[[#This Row],[Start Time]],"")</f>
        <v>0.57986111111111116</v>
      </c>
      <c r="I266" s="36">
        <f>IF(AND(TimeSpend[[#This Row],[Personnel number]]&lt;&gt;"",TimeSpend[[#This Row],[Date]]&lt;&gt;""),TimeSpend[[#This Row],[End Time]],"")</f>
        <v>0.625</v>
      </c>
      <c r="J266" t="str">
        <f>IF(AND(TimeSpend[[#This Row],[Personnel number]]&lt;&gt;"",TimeSpend[[#This Row],[Date]]&lt;&gt;""),TimeSpend[[#This Row],[Location]],"")</f>
        <v>Office</v>
      </c>
      <c r="K266">
        <f>IF(AND(TimeSpend[[#This Row],[Personnel number]]&lt;&gt;"",TimeSpend[[#This Row],[Date]]&lt;&gt;""),TimeSpend[[#This Row],[Task]],"")</f>
        <v>0</v>
      </c>
      <c r="L266" t="str">
        <f>IF(AND(TimeSpend[[#This Row],[Personnel number]]&lt;&gt;"",TimeSpend[[#This Row],[Date]]&lt;&gt;""),Utilization!$J$2,"")</f>
        <v>10/2024</v>
      </c>
      <c r="M266" t="str">
        <f>IF(AND(TimeSpend[[#This Row],[Personnel number]]&lt;&gt;"",TimeSpend[[#This Row],[Date]]&lt;&gt;""),TimeSpend[[#This Row],[Employee Name]],"")</f>
        <v>Cvrček Josef</v>
      </c>
      <c r="N266">
        <f t="shared" si="8"/>
        <v>265</v>
      </c>
      <c r="O266" t="str">
        <f t="shared" si="9"/>
        <v>10/2024-265</v>
      </c>
      <c r="P266" t="str">
        <f>IF(D266&lt;&gt;"",VLOOKUP(D266,Projects!B:C,2,0),"")</f>
        <v>PROJECT</v>
      </c>
    </row>
    <row r="267" spans="1:16" x14ac:dyDescent="0.25">
      <c r="A267" t="str">
        <f>UPPER(IF(AND(TimeSpend[[#This Row],[Personnel number]]&lt;&gt;"",TimeSpend[[#This Row],[Date]]&lt;&gt;""),TimeSpend[[#This Row],[Personnel number]],""))</f>
        <v>CZ011873</v>
      </c>
      <c r="B267" s="85" t="str">
        <f>IF(AND(TimeSpend[[#This Row],[Personnel number]]&lt;&gt;"",TimeSpend[[#This Row],[Date]]&lt;&gt;""),TEXT(TimeSpend[[#This Row],[Date]],"[$-409]yyyyMMdd"),"")</f>
        <v>yyyy1001</v>
      </c>
      <c r="C267" s="33" t="str">
        <f>IF(AND(TimeSpend[[#This Row],[Personnel number]]&lt;&gt;"",TimeSpend[[#This Row],[Date]]&lt;&gt;""),SUBSTITUTE(TimeSpend[[#This Row],[Hours]],",","."),"")</f>
        <v>1</v>
      </c>
      <c r="D267">
        <f>IF(AND(TimeSpend[[#This Row],[Personnel number]]&lt;&gt;"",TimeSpend[[#This Row],[Date]]&lt;&gt;""),TimeSpend[[#This Row],[Network]],"")</f>
        <v>60000247</v>
      </c>
      <c r="E267" t="str">
        <f>IF(AND(TimeSpend[[#This Row],[Personnel number]]&lt;&gt;"",TimeSpend[[#This Row],[Date]]&lt;&gt;""),TimeSpend[[#This Row],[Network Description]],"")</f>
        <v>NUS3 Technical Upgrade (NUS Cloud)</v>
      </c>
      <c r="F267" t="str">
        <f>IF(AND(TimeSpend[[#This Row],[Personnel number]]&lt;&gt;"",TimeSpend[[#This Row],[Date]]&lt;&gt;""),TimeSpend[[#This Row],[Activity]],"")</f>
        <v>Consultancy</v>
      </c>
      <c r="G267" t="str">
        <f>IF(AND(TimeSpend[[#This Row],[Personnel number]]&lt;&gt;"",TimeSpend[[#This Row],[Date]]&lt;&gt;""),TimeSpend[[#This Row],[Activity description]],"")</f>
        <v>Consultancy with Team Member</v>
      </c>
      <c r="H267" s="36">
        <f>IF(AND(TimeSpend[[#This Row],[Personnel number]]&lt;&gt;"",TimeSpend[[#This Row],[Date]]&lt;&gt;""),TimeSpend[[#This Row],[Start Time]],"")</f>
        <v>0.625</v>
      </c>
      <c r="I267" s="36">
        <f>IF(AND(TimeSpend[[#This Row],[Personnel number]]&lt;&gt;"",TimeSpend[[#This Row],[Date]]&lt;&gt;""),TimeSpend[[#This Row],[End Time]],"")</f>
        <v>0.66666666666666663</v>
      </c>
      <c r="J267" t="str">
        <f>IF(AND(TimeSpend[[#This Row],[Personnel number]]&lt;&gt;"",TimeSpend[[#This Row],[Date]]&lt;&gt;""),TimeSpend[[#This Row],[Location]],"")</f>
        <v>Office</v>
      </c>
      <c r="K267">
        <f>IF(AND(TimeSpend[[#This Row],[Personnel number]]&lt;&gt;"",TimeSpend[[#This Row],[Date]]&lt;&gt;""),TimeSpend[[#This Row],[Task]],"")</f>
        <v>0</v>
      </c>
      <c r="L267" t="str">
        <f>IF(AND(TimeSpend[[#This Row],[Personnel number]]&lt;&gt;"",TimeSpend[[#This Row],[Date]]&lt;&gt;""),Utilization!$J$2,"")</f>
        <v>10/2024</v>
      </c>
      <c r="M267" t="str">
        <f>IF(AND(TimeSpend[[#This Row],[Personnel number]]&lt;&gt;"",TimeSpend[[#This Row],[Date]]&lt;&gt;""),TimeSpend[[#This Row],[Employee Name]],"")</f>
        <v>Cvrček Josef</v>
      </c>
      <c r="N267">
        <f t="shared" si="8"/>
        <v>266</v>
      </c>
      <c r="O267" t="str">
        <f t="shared" si="9"/>
        <v>10/2024-266</v>
      </c>
      <c r="P267" t="str">
        <f>IF(D267&lt;&gt;"",VLOOKUP(D267,Projects!B:C,2,0),"")</f>
        <v>PROJECT</v>
      </c>
    </row>
    <row r="268" spans="1:16" x14ac:dyDescent="0.25">
      <c r="A268" t="str">
        <f>UPPER(IF(AND(TimeSpend[[#This Row],[Personnel number]]&lt;&gt;"",TimeSpend[[#This Row],[Date]]&lt;&gt;""),TimeSpend[[#This Row],[Personnel number]],""))</f>
        <v>CZ011873</v>
      </c>
      <c r="B268" s="85" t="str">
        <f>IF(AND(TimeSpend[[#This Row],[Personnel number]]&lt;&gt;"",TimeSpend[[#This Row],[Date]]&lt;&gt;""),TEXT(TimeSpend[[#This Row],[Date]],"[$-409]yyyyMMdd"),"")</f>
        <v>yyyy1001</v>
      </c>
      <c r="C268" s="33" t="str">
        <f>IF(AND(TimeSpend[[#This Row],[Personnel number]]&lt;&gt;"",TimeSpend[[#This Row],[Date]]&lt;&gt;""),SUBSTITUTE(TimeSpend[[#This Row],[Hours]],",","."),"")</f>
        <v>0.25</v>
      </c>
      <c r="D268" t="str">
        <f>IF(AND(TimeSpend[[#This Row],[Personnel number]]&lt;&gt;"",TimeSpend[[#This Row],[Date]]&lt;&gt;""),TimeSpend[[#This Row],[Network]],"")</f>
        <v>BPC_INC</v>
      </c>
      <c r="E268" t="str">
        <f>IF(AND(TimeSpend[[#This Row],[Personnel number]]&lt;&gt;"",TimeSpend[[#This Row],[Date]]&lt;&gt;""),TimeSpend[[#This Row],[Network Description]],"")</f>
        <v>Incident handling / support - BPC Brno</v>
      </c>
      <c r="F268" t="str">
        <f>IF(AND(TimeSpend[[#This Row],[Personnel number]]&lt;&gt;"",TimeSpend[[#This Row],[Date]]&lt;&gt;""),TimeSpend[[#This Row],[Activity]],"")</f>
        <v>Consultancy</v>
      </c>
      <c r="G268" t="str">
        <f>IF(AND(TimeSpend[[#This Row],[Personnel number]]&lt;&gt;"",TimeSpend[[#This Row],[Date]]&lt;&gt;""),TimeSpend[[#This Row],[Activity description]],"")</f>
        <v>Support</v>
      </c>
      <c r="H268" s="36">
        <f>IF(AND(TimeSpend[[#This Row],[Personnel number]]&lt;&gt;"",TimeSpend[[#This Row],[Date]]&lt;&gt;""),TimeSpend[[#This Row],[Start Time]],"")</f>
        <v>0.66666666666666663</v>
      </c>
      <c r="I268" s="36">
        <f>IF(AND(TimeSpend[[#This Row],[Personnel number]]&lt;&gt;"",TimeSpend[[#This Row],[Date]]&lt;&gt;""),TimeSpend[[#This Row],[End Time]],"")</f>
        <v>0.67708333333333337</v>
      </c>
      <c r="J268" t="str">
        <f>IF(AND(TimeSpend[[#This Row],[Personnel number]]&lt;&gt;"",TimeSpend[[#This Row],[Date]]&lt;&gt;""),TimeSpend[[#This Row],[Location]],"")</f>
        <v>Office</v>
      </c>
      <c r="K268">
        <f>IF(AND(TimeSpend[[#This Row],[Personnel number]]&lt;&gt;"",TimeSpend[[#This Row],[Date]]&lt;&gt;""),TimeSpend[[#This Row],[Task]],"")</f>
        <v>0</v>
      </c>
      <c r="L268" t="str">
        <f>IF(AND(TimeSpend[[#This Row],[Personnel number]]&lt;&gt;"",TimeSpend[[#This Row],[Date]]&lt;&gt;""),Utilization!$J$2,"")</f>
        <v>10/2024</v>
      </c>
      <c r="M268" t="str">
        <f>IF(AND(TimeSpend[[#This Row],[Personnel number]]&lt;&gt;"",TimeSpend[[#This Row],[Date]]&lt;&gt;""),TimeSpend[[#This Row],[Employee Name]],"")</f>
        <v>Cvrček Josef</v>
      </c>
      <c r="N268">
        <f t="shared" si="8"/>
        <v>267</v>
      </c>
      <c r="O268" t="str">
        <f t="shared" si="9"/>
        <v>10/2024-267</v>
      </c>
      <c r="P268" t="str">
        <f>IF(D268&lt;&gt;"",VLOOKUP(D268,Projects!B:C,2,0),"")</f>
        <v>INC</v>
      </c>
    </row>
    <row r="269" spans="1:16" x14ac:dyDescent="0.25">
      <c r="A269" t="str">
        <f>UPPER(IF(AND(TimeSpend[[#This Row],[Personnel number]]&lt;&gt;"",TimeSpend[[#This Row],[Date]]&lt;&gt;""),TimeSpend[[#This Row],[Personnel number]],""))</f>
        <v>CZ011873</v>
      </c>
      <c r="B269" s="85" t="str">
        <f>IF(AND(TimeSpend[[#This Row],[Personnel number]]&lt;&gt;"",TimeSpend[[#This Row],[Date]]&lt;&gt;""),TEXT(TimeSpend[[#This Row],[Date]],"[$-409]yyyyMMdd"),"")</f>
        <v>yyyy1002</v>
      </c>
      <c r="C269" s="33" t="str">
        <f>IF(AND(TimeSpend[[#This Row],[Personnel number]]&lt;&gt;"",TimeSpend[[#This Row],[Date]]&lt;&gt;""),SUBSTITUTE(TimeSpend[[#This Row],[Hours]],",","."),"")</f>
        <v>0.250000000000001</v>
      </c>
      <c r="D269" t="str">
        <f>IF(AND(TimeSpend[[#This Row],[Personnel number]]&lt;&gt;"",TimeSpend[[#This Row],[Date]]&lt;&gt;""),TimeSpend[[#This Row],[Network]],"")</f>
        <v>BPC_INT</v>
      </c>
      <c r="E269" t="str">
        <f>IF(AND(TimeSpend[[#This Row],[Personnel number]]&lt;&gt;"",TimeSpend[[#This Row],[Date]]&lt;&gt;""),TimeSpend[[#This Row],[Network Description]],"")</f>
        <v>Other Internal activities - BPC Brno</v>
      </c>
      <c r="F269" t="str">
        <f>IF(AND(TimeSpend[[#This Row],[Personnel number]]&lt;&gt;"",TimeSpend[[#This Row],[Date]]&lt;&gt;""),TimeSpend[[#This Row],[Activity]],"")</f>
        <v>Admin</v>
      </c>
      <c r="G269" t="str">
        <f>IF(AND(TimeSpend[[#This Row],[Personnel number]]&lt;&gt;"",TimeSpend[[#This Row],[Date]]&lt;&gt;""),TimeSpend[[#This Row],[Activity description]],"")</f>
        <v>Administration</v>
      </c>
      <c r="H269" s="36">
        <f>IF(AND(TimeSpend[[#This Row],[Personnel number]]&lt;&gt;"",TimeSpend[[#This Row],[Date]]&lt;&gt;""),TimeSpend[[#This Row],[Start Time]],"")</f>
        <v>0.31597222222222221</v>
      </c>
      <c r="I269" s="36">
        <f>IF(AND(TimeSpend[[#This Row],[Personnel number]]&lt;&gt;"",TimeSpend[[#This Row],[Date]]&lt;&gt;""),TimeSpend[[#This Row],[End Time]],"")</f>
        <v>0.3263888888888889</v>
      </c>
      <c r="J269" t="str">
        <f>IF(AND(TimeSpend[[#This Row],[Personnel number]]&lt;&gt;"",TimeSpend[[#This Row],[Date]]&lt;&gt;""),TimeSpend[[#This Row],[Location]],"")</f>
        <v>Office</v>
      </c>
      <c r="K269">
        <f>IF(AND(TimeSpend[[#This Row],[Personnel number]]&lt;&gt;"",TimeSpend[[#This Row],[Date]]&lt;&gt;""),TimeSpend[[#This Row],[Task]],"")</f>
        <v>0</v>
      </c>
      <c r="L269" t="str">
        <f>IF(AND(TimeSpend[[#This Row],[Personnel number]]&lt;&gt;"",TimeSpend[[#This Row],[Date]]&lt;&gt;""),Utilization!$J$2,"")</f>
        <v>10/2024</v>
      </c>
      <c r="M269" t="str">
        <f>IF(AND(TimeSpend[[#This Row],[Personnel number]]&lt;&gt;"",TimeSpend[[#This Row],[Date]]&lt;&gt;""),TimeSpend[[#This Row],[Employee Name]],"")</f>
        <v>Cvrček Josef</v>
      </c>
      <c r="N269">
        <f t="shared" si="8"/>
        <v>268</v>
      </c>
      <c r="O269" t="str">
        <f t="shared" si="9"/>
        <v>10/2024-268</v>
      </c>
      <c r="P269" t="str">
        <f>IF(D269&lt;&gt;"",VLOOKUP(D269,Projects!B:C,2,0),"")</f>
        <v>INT</v>
      </c>
    </row>
    <row r="270" spans="1:16" x14ac:dyDescent="0.25">
      <c r="A270" t="str">
        <f>UPPER(IF(AND(TimeSpend[[#This Row],[Personnel number]]&lt;&gt;"",TimeSpend[[#This Row],[Date]]&lt;&gt;""),TimeSpend[[#This Row],[Personnel number]],""))</f>
        <v>CZ011873</v>
      </c>
      <c r="B270" s="85" t="str">
        <f>IF(AND(TimeSpend[[#This Row],[Personnel number]]&lt;&gt;"",TimeSpend[[#This Row],[Date]]&lt;&gt;""),TEXT(TimeSpend[[#This Row],[Date]],"[$-409]yyyyMMdd"),"")</f>
        <v>yyyy1002</v>
      </c>
      <c r="C270" s="33" t="str">
        <f>IF(AND(TimeSpend[[#This Row],[Personnel number]]&lt;&gt;"",TimeSpend[[#This Row],[Date]]&lt;&gt;""),SUBSTITUTE(TimeSpend[[#This Row],[Hours]],",","."),"")</f>
        <v>2</v>
      </c>
      <c r="D270">
        <f>IF(AND(TimeSpend[[#This Row],[Personnel number]]&lt;&gt;"",TimeSpend[[#This Row],[Date]]&lt;&gt;""),TimeSpend[[#This Row],[Network]],"")</f>
        <v>60000430</v>
      </c>
      <c r="E270" t="str">
        <f>IF(AND(TimeSpend[[#This Row],[Personnel number]]&lt;&gt;"",TimeSpend[[#This Row],[Date]]&lt;&gt;""),TimeSpend[[#This Row],[Network Description]],"")</f>
        <v>BBG NUS Cloud Roll-out</v>
      </c>
      <c r="F270" t="str">
        <f>IF(AND(TimeSpend[[#This Row],[Personnel number]]&lt;&gt;"",TimeSpend[[#This Row],[Date]]&lt;&gt;""),TimeSpend[[#This Row],[Activity]],"")</f>
        <v>Consultancy</v>
      </c>
      <c r="G270" t="str">
        <f>IF(AND(TimeSpend[[#This Row],[Personnel number]]&lt;&gt;"",TimeSpend[[#This Row],[Date]]&lt;&gt;""),TimeSpend[[#This Row],[Activity description]],"")</f>
        <v>Assigned topics</v>
      </c>
      <c r="H270" s="36">
        <f>IF(AND(TimeSpend[[#This Row],[Personnel number]]&lt;&gt;"",TimeSpend[[#This Row],[Date]]&lt;&gt;""),TimeSpend[[#This Row],[Start Time]],"")</f>
        <v>0.33680555555555558</v>
      </c>
      <c r="I270" s="36">
        <f>IF(AND(TimeSpend[[#This Row],[Personnel number]]&lt;&gt;"",TimeSpend[[#This Row],[Date]]&lt;&gt;""),TimeSpend[[#This Row],[End Time]],"")</f>
        <v>0.4201388888888889</v>
      </c>
      <c r="J270" t="str">
        <f>IF(AND(TimeSpend[[#This Row],[Personnel number]]&lt;&gt;"",TimeSpend[[#This Row],[Date]]&lt;&gt;""),TimeSpend[[#This Row],[Location]],"")</f>
        <v>Office</v>
      </c>
      <c r="K270">
        <f>IF(AND(TimeSpend[[#This Row],[Personnel number]]&lt;&gt;"",TimeSpend[[#This Row],[Date]]&lt;&gt;""),TimeSpend[[#This Row],[Task]],"")</f>
        <v>0</v>
      </c>
      <c r="L270" t="str">
        <f>IF(AND(TimeSpend[[#This Row],[Personnel number]]&lt;&gt;"",TimeSpend[[#This Row],[Date]]&lt;&gt;""),Utilization!$J$2,"")</f>
        <v>10/2024</v>
      </c>
      <c r="M270" t="str">
        <f>IF(AND(TimeSpend[[#This Row],[Personnel number]]&lt;&gt;"",TimeSpend[[#This Row],[Date]]&lt;&gt;""),TimeSpend[[#This Row],[Employee Name]],"")</f>
        <v>Cvrček Josef</v>
      </c>
      <c r="N270">
        <f t="shared" si="8"/>
        <v>269</v>
      </c>
      <c r="O270" t="str">
        <f t="shared" si="9"/>
        <v>10/2024-269</v>
      </c>
      <c r="P270" t="str">
        <f>IF(D270&lt;&gt;"",VLOOKUP(D270,Projects!B:C,2,0),"")</f>
        <v>PROJECT</v>
      </c>
    </row>
    <row r="271" spans="1:16" x14ac:dyDescent="0.25">
      <c r="A271" t="str">
        <f>UPPER(IF(AND(TimeSpend[[#This Row],[Personnel number]]&lt;&gt;"",TimeSpend[[#This Row],[Date]]&lt;&gt;""),TimeSpend[[#This Row],[Personnel number]],""))</f>
        <v>CZ011873</v>
      </c>
      <c r="B271" s="85" t="str">
        <f>IF(AND(TimeSpend[[#This Row],[Personnel number]]&lt;&gt;"",TimeSpend[[#This Row],[Date]]&lt;&gt;""),TEXT(TimeSpend[[#This Row],[Date]],"[$-409]yyyyMMdd"),"")</f>
        <v>yyyy1002</v>
      </c>
      <c r="C271" s="33" t="str">
        <f>IF(AND(TimeSpend[[#This Row],[Personnel number]]&lt;&gt;"",TimeSpend[[#This Row],[Date]]&lt;&gt;""),SUBSTITUTE(TimeSpend[[#This Row],[Hours]],",","."),"")</f>
        <v>0.583333333333332</v>
      </c>
      <c r="D271">
        <f>IF(AND(TimeSpend[[#This Row],[Personnel number]]&lt;&gt;"",TimeSpend[[#This Row],[Date]]&lt;&gt;""),TimeSpend[[#This Row],[Network]],"")</f>
        <v>60000430</v>
      </c>
      <c r="E271" t="str">
        <f>IF(AND(TimeSpend[[#This Row],[Personnel number]]&lt;&gt;"",TimeSpend[[#This Row],[Date]]&lt;&gt;""),TimeSpend[[#This Row],[Network Description]],"")</f>
        <v>BBG NUS Cloud Roll-out</v>
      </c>
      <c r="F271" t="str">
        <f>IF(AND(TimeSpend[[#This Row],[Personnel number]]&lt;&gt;"",TimeSpend[[#This Row],[Date]]&lt;&gt;""),TimeSpend[[#This Row],[Activity]],"")</f>
        <v>Consultancy</v>
      </c>
      <c r="G271" t="str">
        <f>IF(AND(TimeSpend[[#This Row],[Personnel number]]&lt;&gt;"",TimeSpend[[#This Row],[Date]]&lt;&gt;""),TimeSpend[[#This Row],[Activity description]],"")</f>
        <v>Call with Team Member (TNA)</v>
      </c>
      <c r="H271" s="36">
        <f>IF(AND(TimeSpend[[#This Row],[Personnel number]]&lt;&gt;"",TimeSpend[[#This Row],[Date]]&lt;&gt;""),TimeSpend[[#This Row],[Start Time]],"")</f>
        <v>0.4201388888888889</v>
      </c>
      <c r="I271" s="36">
        <f>IF(AND(TimeSpend[[#This Row],[Personnel number]]&lt;&gt;"",TimeSpend[[#This Row],[Date]]&lt;&gt;""),TimeSpend[[#This Row],[End Time]],"")</f>
        <v>0.44444444444444442</v>
      </c>
      <c r="J271" t="str">
        <f>IF(AND(TimeSpend[[#This Row],[Personnel number]]&lt;&gt;"",TimeSpend[[#This Row],[Date]]&lt;&gt;""),TimeSpend[[#This Row],[Location]],"")</f>
        <v>Office</v>
      </c>
      <c r="K271">
        <f>IF(AND(TimeSpend[[#This Row],[Personnel number]]&lt;&gt;"",TimeSpend[[#This Row],[Date]]&lt;&gt;""),TimeSpend[[#This Row],[Task]],"")</f>
        <v>0</v>
      </c>
      <c r="L271" t="str">
        <f>IF(AND(TimeSpend[[#This Row],[Personnel number]]&lt;&gt;"",TimeSpend[[#This Row],[Date]]&lt;&gt;""),Utilization!$J$2,"")</f>
        <v>10/2024</v>
      </c>
      <c r="M271" t="str">
        <f>IF(AND(TimeSpend[[#This Row],[Personnel number]]&lt;&gt;"",TimeSpend[[#This Row],[Date]]&lt;&gt;""),TimeSpend[[#This Row],[Employee Name]],"")</f>
        <v>Cvrček Josef</v>
      </c>
      <c r="N271">
        <f t="shared" si="8"/>
        <v>270</v>
      </c>
      <c r="O271" t="str">
        <f t="shared" si="9"/>
        <v>10/2024-270</v>
      </c>
      <c r="P271" t="str">
        <f>IF(D271&lt;&gt;"",VLOOKUP(D271,Projects!B:C,2,0),"")</f>
        <v>PROJECT</v>
      </c>
    </row>
    <row r="272" spans="1:16" x14ac:dyDescent="0.25">
      <c r="A272" t="str">
        <f>UPPER(IF(AND(TimeSpend[[#This Row],[Personnel number]]&lt;&gt;"",TimeSpend[[#This Row],[Date]]&lt;&gt;""),TimeSpend[[#This Row],[Personnel number]],""))</f>
        <v>CZ011873</v>
      </c>
      <c r="B272" s="85" t="str">
        <f>IF(AND(TimeSpend[[#This Row],[Personnel number]]&lt;&gt;"",TimeSpend[[#This Row],[Date]]&lt;&gt;""),TEXT(TimeSpend[[#This Row],[Date]],"[$-409]yyyyMMdd"),"")</f>
        <v>yyyy1002</v>
      </c>
      <c r="C272" s="33" t="str">
        <f>IF(AND(TimeSpend[[#This Row],[Personnel number]]&lt;&gt;"",TimeSpend[[#This Row],[Date]]&lt;&gt;""),SUBSTITUTE(TimeSpend[[#This Row],[Hours]],",","."),"")</f>
        <v>0.833333333333334</v>
      </c>
      <c r="D272">
        <f>IF(AND(TimeSpend[[#This Row],[Personnel number]]&lt;&gt;"",TimeSpend[[#This Row],[Date]]&lt;&gt;""),TimeSpend[[#This Row],[Network]],"")</f>
        <v>60000247</v>
      </c>
      <c r="E272" t="str">
        <f>IF(AND(TimeSpend[[#This Row],[Personnel number]]&lt;&gt;"",TimeSpend[[#This Row],[Date]]&lt;&gt;""),TimeSpend[[#This Row],[Network Description]],"")</f>
        <v>NUS3 Technical Upgrade (NUS Cloud)</v>
      </c>
      <c r="F272" t="str">
        <f>IF(AND(TimeSpend[[#This Row],[Personnel number]]&lt;&gt;"",TimeSpend[[#This Row],[Date]]&lt;&gt;""),TimeSpend[[#This Row],[Activity]],"")</f>
        <v>Consultancy</v>
      </c>
      <c r="G272" t="str">
        <f>IF(AND(TimeSpend[[#This Row],[Personnel number]]&lt;&gt;"",TimeSpend[[#This Row],[Date]]&lt;&gt;""),TimeSpend[[#This Row],[Activity description]],"")</f>
        <v>Assigned topics</v>
      </c>
      <c r="H272" s="36">
        <f>IF(AND(TimeSpend[[#This Row],[Personnel number]]&lt;&gt;"",TimeSpend[[#This Row],[Date]]&lt;&gt;""),TimeSpend[[#This Row],[Start Time]],"")</f>
        <v>0.44444444444444442</v>
      </c>
      <c r="I272" s="36">
        <f>IF(AND(TimeSpend[[#This Row],[Personnel number]]&lt;&gt;"",TimeSpend[[#This Row],[Date]]&lt;&gt;""),TimeSpend[[#This Row],[End Time]],"")</f>
        <v>0.47916666666666669</v>
      </c>
      <c r="J272" t="str">
        <f>IF(AND(TimeSpend[[#This Row],[Personnel number]]&lt;&gt;"",TimeSpend[[#This Row],[Date]]&lt;&gt;""),TimeSpend[[#This Row],[Location]],"")</f>
        <v>Office</v>
      </c>
      <c r="K272">
        <f>IF(AND(TimeSpend[[#This Row],[Personnel number]]&lt;&gt;"",TimeSpend[[#This Row],[Date]]&lt;&gt;""),TimeSpend[[#This Row],[Task]],"")</f>
        <v>0</v>
      </c>
      <c r="L272" t="str">
        <f>IF(AND(TimeSpend[[#This Row],[Personnel number]]&lt;&gt;"",TimeSpend[[#This Row],[Date]]&lt;&gt;""),Utilization!$J$2,"")</f>
        <v>10/2024</v>
      </c>
      <c r="M272" t="str">
        <f>IF(AND(TimeSpend[[#This Row],[Personnel number]]&lt;&gt;"",TimeSpend[[#This Row],[Date]]&lt;&gt;""),TimeSpend[[#This Row],[Employee Name]],"")</f>
        <v>Cvrček Josef</v>
      </c>
      <c r="N272">
        <f t="shared" si="8"/>
        <v>271</v>
      </c>
      <c r="O272" t="str">
        <f t="shared" si="9"/>
        <v>10/2024-271</v>
      </c>
      <c r="P272" t="str">
        <f>IF(D272&lt;&gt;"",VLOOKUP(D272,Projects!B:C,2,0),"")</f>
        <v>PROJECT</v>
      </c>
    </row>
    <row r="273" spans="1:16" x14ac:dyDescent="0.25">
      <c r="A273" t="str">
        <f>UPPER(IF(AND(TimeSpend[[#This Row],[Personnel number]]&lt;&gt;"",TimeSpend[[#This Row],[Date]]&lt;&gt;""),TimeSpend[[#This Row],[Personnel number]],""))</f>
        <v>CZ011873</v>
      </c>
      <c r="B273" s="85" t="str">
        <f>IF(AND(TimeSpend[[#This Row],[Personnel number]]&lt;&gt;"",TimeSpend[[#This Row],[Date]]&lt;&gt;""),TEXT(TimeSpend[[#This Row],[Date]],"[$-409]yyyyMMdd"),"")</f>
        <v>yyyy1002</v>
      </c>
      <c r="C273" s="33" t="str">
        <f>IF(AND(TimeSpend[[#This Row],[Personnel number]]&lt;&gt;"",TimeSpend[[#This Row],[Date]]&lt;&gt;""),SUBSTITUTE(TimeSpend[[#This Row],[Hours]],",","."),"")</f>
        <v>0.5</v>
      </c>
      <c r="D273" t="str">
        <f>IF(AND(TimeSpend[[#This Row],[Personnel number]]&lt;&gt;"",TimeSpend[[#This Row],[Date]]&lt;&gt;""),TimeSpend[[#This Row],[Network]],"")</f>
        <v>BPC_INT</v>
      </c>
      <c r="E273" t="str">
        <f>IF(AND(TimeSpend[[#This Row],[Personnel number]]&lt;&gt;"",TimeSpend[[#This Row],[Date]]&lt;&gt;""),TimeSpend[[#This Row],[Network Description]],"")</f>
        <v>Other Internal activities - BPC Brno</v>
      </c>
      <c r="F273" t="str">
        <f>IF(AND(TimeSpend[[#This Row],[Personnel number]]&lt;&gt;"",TimeSpend[[#This Row],[Date]]&lt;&gt;""),TimeSpend[[#This Row],[Activity]],"")</f>
        <v>Admin</v>
      </c>
      <c r="G273" t="str">
        <f>IF(AND(TimeSpend[[#This Row],[Personnel number]]&lt;&gt;"",TimeSpend[[#This Row],[Date]]&lt;&gt;""),TimeSpend[[#This Row],[Activity description]],"")</f>
        <v>Administration</v>
      </c>
      <c r="H273" s="36">
        <f>IF(AND(TimeSpend[[#This Row],[Personnel number]]&lt;&gt;"",TimeSpend[[#This Row],[Date]]&lt;&gt;""),TimeSpend[[#This Row],[Start Time]],"")</f>
        <v>0.5</v>
      </c>
      <c r="I273" s="36">
        <f>IF(AND(TimeSpend[[#This Row],[Personnel number]]&lt;&gt;"",TimeSpend[[#This Row],[Date]]&lt;&gt;""),TimeSpend[[#This Row],[End Time]],"")</f>
        <v>0.52083333333333337</v>
      </c>
      <c r="J273" t="str">
        <f>IF(AND(TimeSpend[[#This Row],[Personnel number]]&lt;&gt;"",TimeSpend[[#This Row],[Date]]&lt;&gt;""),TimeSpend[[#This Row],[Location]],"")</f>
        <v>Office</v>
      </c>
      <c r="K273">
        <f>IF(AND(TimeSpend[[#This Row],[Personnel number]]&lt;&gt;"",TimeSpend[[#This Row],[Date]]&lt;&gt;""),TimeSpend[[#This Row],[Task]],"")</f>
        <v>0</v>
      </c>
      <c r="L273" t="str">
        <f>IF(AND(TimeSpend[[#This Row],[Personnel number]]&lt;&gt;"",TimeSpend[[#This Row],[Date]]&lt;&gt;""),Utilization!$J$2,"")</f>
        <v>10/2024</v>
      </c>
      <c r="M273" t="str">
        <f>IF(AND(TimeSpend[[#This Row],[Personnel number]]&lt;&gt;"",TimeSpend[[#This Row],[Date]]&lt;&gt;""),TimeSpend[[#This Row],[Employee Name]],"")</f>
        <v>Cvrček Josef</v>
      </c>
      <c r="N273">
        <f t="shared" si="8"/>
        <v>272</v>
      </c>
      <c r="O273" t="str">
        <f t="shared" si="9"/>
        <v>10/2024-272</v>
      </c>
      <c r="P273" t="str">
        <f>IF(D273&lt;&gt;"",VLOOKUP(D273,Projects!B:C,2,0),"")</f>
        <v>INT</v>
      </c>
    </row>
    <row r="274" spans="1:16" x14ac:dyDescent="0.25">
      <c r="A274" t="str">
        <f>UPPER(IF(AND(TimeSpend[[#This Row],[Personnel number]]&lt;&gt;"",TimeSpend[[#This Row],[Date]]&lt;&gt;""),TimeSpend[[#This Row],[Personnel number]],""))</f>
        <v>CZ011873</v>
      </c>
      <c r="B274" s="85" t="str">
        <f>IF(AND(TimeSpend[[#This Row],[Personnel number]]&lt;&gt;"",TimeSpend[[#This Row],[Date]]&lt;&gt;""),TEXT(TimeSpend[[#This Row],[Date]],"[$-409]yyyyMMdd"),"")</f>
        <v>yyyy1002</v>
      </c>
      <c r="C274" s="33" t="str">
        <f>IF(AND(TimeSpend[[#This Row],[Personnel number]]&lt;&gt;"",TimeSpend[[#This Row],[Date]]&lt;&gt;""),SUBSTITUTE(TimeSpend[[#This Row],[Hours]],",","."),"")</f>
        <v>1.16666666666667</v>
      </c>
      <c r="D274">
        <f>IF(AND(TimeSpend[[#This Row],[Personnel number]]&lt;&gt;"",TimeSpend[[#This Row],[Date]]&lt;&gt;""),TimeSpend[[#This Row],[Network]],"")</f>
        <v>60000430</v>
      </c>
      <c r="E274" t="str">
        <f>IF(AND(TimeSpend[[#This Row],[Personnel number]]&lt;&gt;"",TimeSpend[[#This Row],[Date]]&lt;&gt;""),TimeSpend[[#This Row],[Network Description]],"")</f>
        <v>BBG NUS Cloud Roll-out</v>
      </c>
      <c r="F274" t="str">
        <f>IF(AND(TimeSpend[[#This Row],[Personnel number]]&lt;&gt;"",TimeSpend[[#This Row],[Date]]&lt;&gt;""),TimeSpend[[#This Row],[Activity]],"")</f>
        <v>Consultancy</v>
      </c>
      <c r="G274" t="str">
        <f>IF(AND(TimeSpend[[#This Row],[Personnel number]]&lt;&gt;"",TimeSpend[[#This Row],[Date]]&lt;&gt;""),TimeSpend[[#This Row],[Activity description]],"")</f>
        <v>Assigned topics</v>
      </c>
      <c r="H274" s="36">
        <f>IF(AND(TimeSpend[[#This Row],[Personnel number]]&lt;&gt;"",TimeSpend[[#This Row],[Date]]&lt;&gt;""),TimeSpend[[#This Row],[Start Time]],"")</f>
        <v>0.52083333333333337</v>
      </c>
      <c r="I274" s="36">
        <f>IF(AND(TimeSpend[[#This Row],[Personnel number]]&lt;&gt;"",TimeSpend[[#This Row],[Date]]&lt;&gt;""),TimeSpend[[#This Row],[End Time]],"")</f>
        <v>0.56944444444444442</v>
      </c>
      <c r="J274" t="str">
        <f>IF(AND(TimeSpend[[#This Row],[Personnel number]]&lt;&gt;"",TimeSpend[[#This Row],[Date]]&lt;&gt;""),TimeSpend[[#This Row],[Location]],"")</f>
        <v>Office</v>
      </c>
      <c r="K274">
        <f>IF(AND(TimeSpend[[#This Row],[Personnel number]]&lt;&gt;"",TimeSpend[[#This Row],[Date]]&lt;&gt;""),TimeSpend[[#This Row],[Task]],"")</f>
        <v>0</v>
      </c>
      <c r="L274" t="str">
        <f>IF(AND(TimeSpend[[#This Row],[Personnel number]]&lt;&gt;"",TimeSpend[[#This Row],[Date]]&lt;&gt;""),Utilization!$J$2,"")</f>
        <v>10/2024</v>
      </c>
      <c r="M274" t="str">
        <f>IF(AND(TimeSpend[[#This Row],[Personnel number]]&lt;&gt;"",TimeSpend[[#This Row],[Date]]&lt;&gt;""),TimeSpend[[#This Row],[Employee Name]],"")</f>
        <v>Cvrček Josef</v>
      </c>
      <c r="N274">
        <f t="shared" si="8"/>
        <v>273</v>
      </c>
      <c r="O274" t="str">
        <f t="shared" si="9"/>
        <v>10/2024-273</v>
      </c>
      <c r="P274" t="str">
        <f>IF(D274&lt;&gt;"",VLOOKUP(D274,Projects!B:C,2,0),"")</f>
        <v>PROJECT</v>
      </c>
    </row>
    <row r="275" spans="1:16" x14ac:dyDescent="0.25">
      <c r="A275" t="str">
        <f>UPPER(IF(AND(TimeSpend[[#This Row],[Personnel number]]&lt;&gt;"",TimeSpend[[#This Row],[Date]]&lt;&gt;""),TimeSpend[[#This Row],[Personnel number]],""))</f>
        <v>CZ011873</v>
      </c>
      <c r="B275" s="85" t="str">
        <f>IF(AND(TimeSpend[[#This Row],[Personnel number]]&lt;&gt;"",TimeSpend[[#This Row],[Date]]&lt;&gt;""),TEXT(TimeSpend[[#This Row],[Date]],"[$-409]yyyyMMdd"),"")</f>
        <v>yyyy1002</v>
      </c>
      <c r="C275" s="33" t="str">
        <f>IF(AND(TimeSpend[[#This Row],[Personnel number]]&lt;&gt;"",TimeSpend[[#This Row],[Date]]&lt;&gt;""),SUBSTITUTE(TimeSpend[[#This Row],[Hours]],",","."),"")</f>
        <v>1.33333333333333</v>
      </c>
      <c r="D275">
        <f>IF(AND(TimeSpend[[#This Row],[Personnel number]]&lt;&gt;"",TimeSpend[[#This Row],[Date]]&lt;&gt;""),TimeSpend[[#This Row],[Network]],"")</f>
        <v>60000430</v>
      </c>
      <c r="E275" t="str">
        <f>IF(AND(TimeSpend[[#This Row],[Personnel number]]&lt;&gt;"",TimeSpend[[#This Row],[Date]]&lt;&gt;""),TimeSpend[[#This Row],[Network Description]],"")</f>
        <v>BBG NUS Cloud Roll-out</v>
      </c>
      <c r="F275" t="str">
        <f>IF(AND(TimeSpend[[#This Row],[Personnel number]]&lt;&gt;"",TimeSpend[[#This Row],[Date]]&lt;&gt;""),TimeSpend[[#This Row],[Activity]],"")</f>
        <v>Consultancy</v>
      </c>
      <c r="G275" t="str">
        <f>IF(AND(TimeSpend[[#This Row],[Personnel number]]&lt;&gt;"",TimeSpend[[#This Row],[Date]]&lt;&gt;""),TimeSpend[[#This Row],[Activity description]],"")</f>
        <v>Call with Team Member (KSV)</v>
      </c>
      <c r="H275" s="36">
        <f>IF(AND(TimeSpend[[#This Row],[Personnel number]]&lt;&gt;"",TimeSpend[[#This Row],[Date]]&lt;&gt;""),TimeSpend[[#This Row],[Start Time]],"")</f>
        <v>0.56944444444444442</v>
      </c>
      <c r="I275" s="36">
        <f>IF(AND(TimeSpend[[#This Row],[Personnel number]]&lt;&gt;"",TimeSpend[[#This Row],[Date]]&lt;&gt;""),TimeSpend[[#This Row],[End Time]],"")</f>
        <v>0.625</v>
      </c>
      <c r="J275" t="str">
        <f>IF(AND(TimeSpend[[#This Row],[Personnel number]]&lt;&gt;"",TimeSpend[[#This Row],[Date]]&lt;&gt;""),TimeSpend[[#This Row],[Location]],"")</f>
        <v>Office</v>
      </c>
      <c r="K275">
        <f>IF(AND(TimeSpend[[#This Row],[Personnel number]]&lt;&gt;"",TimeSpend[[#This Row],[Date]]&lt;&gt;""),TimeSpend[[#This Row],[Task]],"")</f>
        <v>0</v>
      </c>
      <c r="L275" t="str">
        <f>IF(AND(TimeSpend[[#This Row],[Personnel number]]&lt;&gt;"",TimeSpend[[#This Row],[Date]]&lt;&gt;""),Utilization!$J$2,"")</f>
        <v>10/2024</v>
      </c>
      <c r="M275" t="str">
        <f>IF(AND(TimeSpend[[#This Row],[Personnel number]]&lt;&gt;"",TimeSpend[[#This Row],[Date]]&lt;&gt;""),TimeSpend[[#This Row],[Employee Name]],"")</f>
        <v>Cvrček Josef</v>
      </c>
      <c r="N275">
        <f t="shared" si="8"/>
        <v>274</v>
      </c>
      <c r="O275" t="str">
        <f t="shared" si="9"/>
        <v>10/2024-274</v>
      </c>
      <c r="P275" t="str">
        <f>IF(D275&lt;&gt;"",VLOOKUP(D275,Projects!B:C,2,0),"")</f>
        <v>PROJECT</v>
      </c>
    </row>
    <row r="276" spans="1:16" x14ac:dyDescent="0.25">
      <c r="A276" t="str">
        <f>UPPER(IF(AND(TimeSpend[[#This Row],[Personnel number]]&lt;&gt;"",TimeSpend[[#This Row],[Date]]&lt;&gt;""),TimeSpend[[#This Row],[Personnel number]],""))</f>
        <v>CZ011873</v>
      </c>
      <c r="B276" s="85" t="str">
        <f>IF(AND(TimeSpend[[#This Row],[Personnel number]]&lt;&gt;"",TimeSpend[[#This Row],[Date]]&lt;&gt;""),TEXT(TimeSpend[[#This Row],[Date]],"[$-409]yyyyMMdd"),"")</f>
        <v>yyyy1002</v>
      </c>
      <c r="C276" s="33" t="str">
        <f>IF(AND(TimeSpend[[#This Row],[Personnel number]]&lt;&gt;"",TimeSpend[[#This Row],[Date]]&lt;&gt;""),SUBSTITUTE(TimeSpend[[#This Row],[Hours]],",","."),"")</f>
        <v>0.5</v>
      </c>
      <c r="D276" t="str">
        <f>IF(AND(TimeSpend[[#This Row],[Personnel number]]&lt;&gt;"",TimeSpend[[#This Row],[Date]]&lt;&gt;""),TimeSpend[[#This Row],[Network]],"")</f>
        <v>BPC_INC</v>
      </c>
      <c r="E276" t="str">
        <f>IF(AND(TimeSpend[[#This Row],[Personnel number]]&lt;&gt;"",TimeSpend[[#This Row],[Date]]&lt;&gt;""),TimeSpend[[#This Row],[Network Description]],"")</f>
        <v>Incident handling / support - BPC Brno</v>
      </c>
      <c r="F276" t="str">
        <f>IF(AND(TimeSpend[[#This Row],[Personnel number]]&lt;&gt;"",TimeSpend[[#This Row],[Date]]&lt;&gt;""),TimeSpend[[#This Row],[Activity]],"")</f>
        <v>Consultancy</v>
      </c>
      <c r="G276" t="str">
        <f>IF(AND(TimeSpend[[#This Row],[Personnel number]]&lt;&gt;"",TimeSpend[[#This Row],[Date]]&lt;&gt;""),TimeSpend[[#This Row],[Activity description]],"")</f>
        <v>Support</v>
      </c>
      <c r="H276" s="36">
        <f>IF(AND(TimeSpend[[#This Row],[Personnel number]]&lt;&gt;"",TimeSpend[[#This Row],[Date]]&lt;&gt;""),TimeSpend[[#This Row],[Start Time]],"")</f>
        <v>0.625</v>
      </c>
      <c r="I276" s="36">
        <f>IF(AND(TimeSpend[[#This Row],[Personnel number]]&lt;&gt;"",TimeSpend[[#This Row],[Date]]&lt;&gt;""),TimeSpend[[#This Row],[End Time]],"")</f>
        <v>0.64583333333333337</v>
      </c>
      <c r="J276" t="str">
        <f>IF(AND(TimeSpend[[#This Row],[Personnel number]]&lt;&gt;"",TimeSpend[[#This Row],[Date]]&lt;&gt;""),TimeSpend[[#This Row],[Location]],"")</f>
        <v>Office</v>
      </c>
      <c r="K276">
        <f>IF(AND(TimeSpend[[#This Row],[Personnel number]]&lt;&gt;"",TimeSpend[[#This Row],[Date]]&lt;&gt;""),TimeSpend[[#This Row],[Task]],"")</f>
        <v>0</v>
      </c>
      <c r="L276" t="str">
        <f>IF(AND(TimeSpend[[#This Row],[Personnel number]]&lt;&gt;"",TimeSpend[[#This Row],[Date]]&lt;&gt;""),Utilization!$J$2,"")</f>
        <v>10/2024</v>
      </c>
      <c r="M276" t="str">
        <f>IF(AND(TimeSpend[[#This Row],[Personnel number]]&lt;&gt;"",TimeSpend[[#This Row],[Date]]&lt;&gt;""),TimeSpend[[#This Row],[Employee Name]],"")</f>
        <v>Cvrček Josef</v>
      </c>
      <c r="N276">
        <f t="shared" si="8"/>
        <v>275</v>
      </c>
      <c r="O276" t="str">
        <f t="shared" si="9"/>
        <v>10/2024-275</v>
      </c>
      <c r="P276" t="str">
        <f>IF(D276&lt;&gt;"",VLOOKUP(D276,Projects!B:C,2,0),"")</f>
        <v>INC</v>
      </c>
    </row>
    <row r="277" spans="1:16" x14ac:dyDescent="0.25">
      <c r="A277" t="str">
        <f>UPPER(IF(AND(TimeSpend[[#This Row],[Personnel number]]&lt;&gt;"",TimeSpend[[#This Row],[Date]]&lt;&gt;""),TimeSpend[[#This Row],[Personnel number]],""))</f>
        <v>CZ011873</v>
      </c>
      <c r="B277" s="85" t="str">
        <f>IF(AND(TimeSpend[[#This Row],[Personnel number]]&lt;&gt;"",TimeSpend[[#This Row],[Date]]&lt;&gt;""),TEXT(TimeSpend[[#This Row],[Date]],"[$-409]yyyyMMdd"),"")</f>
        <v>yyyy1002</v>
      </c>
      <c r="C277" s="33" t="str">
        <f>IF(AND(TimeSpend[[#This Row],[Personnel number]]&lt;&gt;"",TimeSpend[[#This Row],[Date]]&lt;&gt;""),SUBSTITUTE(TimeSpend[[#This Row],[Hours]],",","."),"")</f>
        <v>1</v>
      </c>
      <c r="D277">
        <f>IF(AND(TimeSpend[[#This Row],[Personnel number]]&lt;&gt;"",TimeSpend[[#This Row],[Date]]&lt;&gt;""),TimeSpend[[#This Row],[Network]],"")</f>
        <v>60000430</v>
      </c>
      <c r="E277" t="str">
        <f>IF(AND(TimeSpend[[#This Row],[Personnel number]]&lt;&gt;"",TimeSpend[[#This Row],[Date]]&lt;&gt;""),TimeSpend[[#This Row],[Network Description]],"")</f>
        <v>BBG NUS Cloud Roll-out</v>
      </c>
      <c r="F277" t="str">
        <f>IF(AND(TimeSpend[[#This Row],[Personnel number]]&lt;&gt;"",TimeSpend[[#This Row],[Date]]&lt;&gt;""),TimeSpend[[#This Row],[Activity]],"")</f>
        <v>Project Management</v>
      </c>
      <c r="G277" t="str">
        <f>IF(AND(TimeSpend[[#This Row],[Personnel number]]&lt;&gt;"",TimeSpend[[#This Row],[Date]]&lt;&gt;""),TimeSpend[[#This Row],[Activity description]],"")</f>
        <v>BBG - ACC2 status meeting</v>
      </c>
      <c r="H277" s="36">
        <f>IF(AND(TimeSpend[[#This Row],[Personnel number]]&lt;&gt;"",TimeSpend[[#This Row],[Date]]&lt;&gt;""),TimeSpend[[#This Row],[Start Time]],"")</f>
        <v>0.64583333333333337</v>
      </c>
      <c r="I277" s="36">
        <f>IF(AND(TimeSpend[[#This Row],[Personnel number]]&lt;&gt;"",TimeSpend[[#This Row],[Date]]&lt;&gt;""),TimeSpend[[#This Row],[End Time]],"")</f>
        <v>0.6875</v>
      </c>
      <c r="J277" t="str">
        <f>IF(AND(TimeSpend[[#This Row],[Personnel number]]&lt;&gt;"",TimeSpend[[#This Row],[Date]]&lt;&gt;""),TimeSpend[[#This Row],[Location]],"")</f>
        <v>Office</v>
      </c>
      <c r="K277">
        <f>IF(AND(TimeSpend[[#This Row],[Personnel number]]&lt;&gt;"",TimeSpend[[#This Row],[Date]]&lt;&gt;""),TimeSpend[[#This Row],[Task]],"")</f>
        <v>0</v>
      </c>
      <c r="L277" t="str">
        <f>IF(AND(TimeSpend[[#This Row],[Personnel number]]&lt;&gt;"",TimeSpend[[#This Row],[Date]]&lt;&gt;""),Utilization!$J$2,"")</f>
        <v>10/2024</v>
      </c>
      <c r="M277" t="str">
        <f>IF(AND(TimeSpend[[#This Row],[Personnel number]]&lt;&gt;"",TimeSpend[[#This Row],[Date]]&lt;&gt;""),TimeSpend[[#This Row],[Employee Name]],"")</f>
        <v>Cvrček Josef</v>
      </c>
      <c r="N277">
        <f t="shared" si="8"/>
        <v>276</v>
      </c>
      <c r="O277" t="str">
        <f t="shared" si="9"/>
        <v>10/2024-276</v>
      </c>
      <c r="P277" t="str">
        <f>IF(D277&lt;&gt;"",VLOOKUP(D277,Projects!B:C,2,0),"")</f>
        <v>PROJECT</v>
      </c>
    </row>
    <row r="278" spans="1:16" x14ac:dyDescent="0.25">
      <c r="A278" t="str">
        <f>UPPER(IF(AND(TimeSpend[[#This Row],[Personnel number]]&lt;&gt;"",TimeSpend[[#This Row],[Date]]&lt;&gt;""),TimeSpend[[#This Row],[Personnel number]],""))</f>
        <v>CZ011873</v>
      </c>
      <c r="B278" s="85" t="str">
        <f>IF(AND(TimeSpend[[#This Row],[Personnel number]]&lt;&gt;"",TimeSpend[[#This Row],[Date]]&lt;&gt;""),TEXT(TimeSpend[[#This Row],[Date]],"[$-409]yyyyMMdd"),"")</f>
        <v>yyyy1002</v>
      </c>
      <c r="C278" s="33" t="str">
        <f>IF(AND(TimeSpend[[#This Row],[Personnel number]]&lt;&gt;"",TimeSpend[[#This Row],[Date]]&lt;&gt;""),SUBSTITUTE(TimeSpend[[#This Row],[Hours]],",","."),"")</f>
        <v>0.333333333333332</v>
      </c>
      <c r="D278" t="str">
        <f>IF(AND(TimeSpend[[#This Row],[Personnel number]]&lt;&gt;"",TimeSpend[[#This Row],[Date]]&lt;&gt;""),TimeSpend[[#This Row],[Network]],"")</f>
        <v>BPC_INT</v>
      </c>
      <c r="E278" t="str">
        <f>IF(AND(TimeSpend[[#This Row],[Personnel number]]&lt;&gt;"",TimeSpend[[#This Row],[Date]]&lt;&gt;""),TimeSpend[[#This Row],[Network Description]],"")</f>
        <v>Other Internal activities - BPC Brno</v>
      </c>
      <c r="F278" t="str">
        <f>IF(AND(TimeSpend[[#This Row],[Personnel number]]&lt;&gt;"",TimeSpend[[#This Row],[Date]]&lt;&gt;""),TimeSpend[[#This Row],[Activity]],"")</f>
        <v>Admin</v>
      </c>
      <c r="G278" t="str">
        <f>IF(AND(TimeSpend[[#This Row],[Personnel number]]&lt;&gt;"",TimeSpend[[#This Row],[Date]]&lt;&gt;""),TimeSpend[[#This Row],[Activity description]],"")</f>
        <v>Timesheet</v>
      </c>
      <c r="H278" s="36">
        <f>IF(AND(TimeSpend[[#This Row],[Personnel number]]&lt;&gt;"",TimeSpend[[#This Row],[Date]]&lt;&gt;""),TimeSpend[[#This Row],[Start Time]],"")</f>
        <v>0.6875</v>
      </c>
      <c r="I278" s="36">
        <f>IF(AND(TimeSpend[[#This Row],[Personnel number]]&lt;&gt;"",TimeSpend[[#This Row],[Date]]&lt;&gt;""),TimeSpend[[#This Row],[End Time]],"")</f>
        <v>0.70138888888888884</v>
      </c>
      <c r="J278" t="str">
        <f>IF(AND(TimeSpend[[#This Row],[Personnel number]]&lt;&gt;"",TimeSpend[[#This Row],[Date]]&lt;&gt;""),TimeSpend[[#This Row],[Location]],"")</f>
        <v>Office</v>
      </c>
      <c r="K278">
        <f>IF(AND(TimeSpend[[#This Row],[Personnel number]]&lt;&gt;"",TimeSpend[[#This Row],[Date]]&lt;&gt;""),TimeSpend[[#This Row],[Task]],"")</f>
        <v>0</v>
      </c>
      <c r="L278" t="str">
        <f>IF(AND(TimeSpend[[#This Row],[Personnel number]]&lt;&gt;"",TimeSpend[[#This Row],[Date]]&lt;&gt;""),Utilization!$J$2,"")</f>
        <v>10/2024</v>
      </c>
      <c r="M278" t="str">
        <f>IF(AND(TimeSpend[[#This Row],[Personnel number]]&lt;&gt;"",TimeSpend[[#This Row],[Date]]&lt;&gt;""),TimeSpend[[#This Row],[Employee Name]],"")</f>
        <v>Cvrček Josef</v>
      </c>
      <c r="N278">
        <f t="shared" si="8"/>
        <v>277</v>
      </c>
      <c r="O278" t="str">
        <f t="shared" si="9"/>
        <v>10/2024-277</v>
      </c>
      <c r="P278" t="str">
        <f>IF(D278&lt;&gt;"",VLOOKUP(D278,Projects!B:C,2,0),"")</f>
        <v>INT</v>
      </c>
    </row>
    <row r="279" spans="1:16" x14ac:dyDescent="0.25">
      <c r="A279" t="str">
        <f>UPPER(IF(AND(TimeSpend[[#This Row],[Personnel number]]&lt;&gt;"",TimeSpend[[#This Row],[Date]]&lt;&gt;""),TimeSpend[[#This Row],[Personnel number]],""))</f>
        <v>CZ011873</v>
      </c>
      <c r="B279" s="85" t="str">
        <f>IF(AND(TimeSpend[[#This Row],[Personnel number]]&lt;&gt;"",TimeSpend[[#This Row],[Date]]&lt;&gt;""),TEXT(TimeSpend[[#This Row],[Date]],"[$-409]yyyyMMdd"),"")</f>
        <v>yyyy1003</v>
      </c>
      <c r="C279" s="33" t="str">
        <f>IF(AND(TimeSpend[[#This Row],[Personnel number]]&lt;&gt;"",TimeSpend[[#This Row],[Date]]&lt;&gt;""),SUBSTITUTE(TimeSpend[[#This Row],[Hours]],",","."),"")</f>
        <v>0.25</v>
      </c>
      <c r="D279" t="str">
        <f>IF(AND(TimeSpend[[#This Row],[Personnel number]]&lt;&gt;"",TimeSpend[[#This Row],[Date]]&lt;&gt;""),TimeSpend[[#This Row],[Network]],"")</f>
        <v>BPC_INT</v>
      </c>
      <c r="E279" t="str">
        <f>IF(AND(TimeSpend[[#This Row],[Personnel number]]&lt;&gt;"",TimeSpend[[#This Row],[Date]]&lt;&gt;""),TimeSpend[[#This Row],[Network Description]],"")</f>
        <v>Other Internal activities - BPC Brno</v>
      </c>
      <c r="F279" t="str">
        <f>IF(AND(TimeSpend[[#This Row],[Personnel number]]&lt;&gt;"",TimeSpend[[#This Row],[Date]]&lt;&gt;""),TimeSpend[[#This Row],[Activity]],"")</f>
        <v>Admin</v>
      </c>
      <c r="G279" t="str">
        <f>IF(AND(TimeSpend[[#This Row],[Personnel number]]&lt;&gt;"",TimeSpend[[#This Row],[Date]]&lt;&gt;""),TimeSpend[[#This Row],[Activity description]],"")</f>
        <v>Administration</v>
      </c>
      <c r="H279" s="36">
        <f>IF(AND(TimeSpend[[#This Row],[Personnel number]]&lt;&gt;"",TimeSpend[[#This Row],[Date]]&lt;&gt;""),TimeSpend[[#This Row],[Start Time]],"")</f>
        <v>0.32291666666666669</v>
      </c>
      <c r="I279" s="36">
        <f>IF(AND(TimeSpend[[#This Row],[Personnel number]]&lt;&gt;"",TimeSpend[[#This Row],[Date]]&lt;&gt;""),TimeSpend[[#This Row],[End Time]],"")</f>
        <v>0.33333333333333331</v>
      </c>
      <c r="J279" t="str">
        <f>IF(AND(TimeSpend[[#This Row],[Personnel number]]&lt;&gt;"",TimeSpend[[#This Row],[Date]]&lt;&gt;""),TimeSpend[[#This Row],[Location]],"")</f>
        <v>Office</v>
      </c>
      <c r="K279">
        <f>IF(AND(TimeSpend[[#This Row],[Personnel number]]&lt;&gt;"",TimeSpend[[#This Row],[Date]]&lt;&gt;""),TimeSpend[[#This Row],[Task]],"")</f>
        <v>0</v>
      </c>
      <c r="L279" t="str">
        <f>IF(AND(TimeSpend[[#This Row],[Personnel number]]&lt;&gt;"",TimeSpend[[#This Row],[Date]]&lt;&gt;""),Utilization!$J$2,"")</f>
        <v>10/2024</v>
      </c>
      <c r="M279" t="str">
        <f>IF(AND(TimeSpend[[#This Row],[Personnel number]]&lt;&gt;"",TimeSpend[[#This Row],[Date]]&lt;&gt;""),TimeSpend[[#This Row],[Employee Name]],"")</f>
        <v>Cvrček Josef</v>
      </c>
      <c r="N279">
        <f t="shared" si="8"/>
        <v>278</v>
      </c>
      <c r="O279" t="str">
        <f t="shared" si="9"/>
        <v>10/2024-278</v>
      </c>
      <c r="P279" t="str">
        <f>IF(D279&lt;&gt;"",VLOOKUP(D279,Projects!B:C,2,0),"")</f>
        <v>INT</v>
      </c>
    </row>
    <row r="280" spans="1:16" x14ac:dyDescent="0.25">
      <c r="A280" t="str">
        <f>UPPER(IF(AND(TimeSpend[[#This Row],[Personnel number]]&lt;&gt;"",TimeSpend[[#This Row],[Date]]&lt;&gt;""),TimeSpend[[#This Row],[Personnel number]],""))</f>
        <v>CZ011873</v>
      </c>
      <c r="B280" s="85" t="str">
        <f>IF(AND(TimeSpend[[#This Row],[Personnel number]]&lt;&gt;"",TimeSpend[[#This Row],[Date]]&lt;&gt;""),TEXT(TimeSpend[[#This Row],[Date]],"[$-409]yyyyMMdd"),"")</f>
        <v>yyyy1003</v>
      </c>
      <c r="C280" s="33" t="str">
        <f>IF(AND(TimeSpend[[#This Row],[Personnel number]]&lt;&gt;"",TimeSpend[[#This Row],[Date]]&lt;&gt;""),SUBSTITUTE(TimeSpend[[#This Row],[Hours]],",","."),"")</f>
        <v>0.5</v>
      </c>
      <c r="D280" t="str">
        <f>IF(AND(TimeSpend[[#This Row],[Personnel number]]&lt;&gt;"",TimeSpend[[#This Row],[Date]]&lt;&gt;""),TimeSpend[[#This Row],[Network]],"")</f>
        <v>BPC_INC</v>
      </c>
      <c r="E280" t="str">
        <f>IF(AND(TimeSpend[[#This Row],[Personnel number]]&lt;&gt;"",TimeSpend[[#This Row],[Date]]&lt;&gt;""),TimeSpend[[#This Row],[Network Description]],"")</f>
        <v>Incident handling / support - BPC Brno</v>
      </c>
      <c r="F280" t="str">
        <f>IF(AND(TimeSpend[[#This Row],[Personnel number]]&lt;&gt;"",TimeSpend[[#This Row],[Date]]&lt;&gt;""),TimeSpend[[#This Row],[Activity]],"")</f>
        <v>Consultancy</v>
      </c>
      <c r="G280" t="str">
        <f>IF(AND(TimeSpend[[#This Row],[Personnel number]]&lt;&gt;"",TimeSpend[[#This Row],[Date]]&lt;&gt;""),TimeSpend[[#This Row],[Activity description]],"")</f>
        <v>Support</v>
      </c>
      <c r="H280" s="36">
        <f>IF(AND(TimeSpend[[#This Row],[Personnel number]]&lt;&gt;"",TimeSpend[[#This Row],[Date]]&lt;&gt;""),TimeSpend[[#This Row],[Start Time]],"")</f>
        <v>0.34375</v>
      </c>
      <c r="I280" s="36">
        <f>IF(AND(TimeSpend[[#This Row],[Personnel number]]&lt;&gt;"",TimeSpend[[#This Row],[Date]]&lt;&gt;""),TimeSpend[[#This Row],[End Time]],"")</f>
        <v>0.36458333333333331</v>
      </c>
      <c r="J280" t="str">
        <f>IF(AND(TimeSpend[[#This Row],[Personnel number]]&lt;&gt;"",TimeSpend[[#This Row],[Date]]&lt;&gt;""),TimeSpend[[#This Row],[Location]],"")</f>
        <v>Office</v>
      </c>
      <c r="K280">
        <f>IF(AND(TimeSpend[[#This Row],[Personnel number]]&lt;&gt;"",TimeSpend[[#This Row],[Date]]&lt;&gt;""),TimeSpend[[#This Row],[Task]],"")</f>
        <v>0</v>
      </c>
      <c r="L280" t="str">
        <f>IF(AND(TimeSpend[[#This Row],[Personnel number]]&lt;&gt;"",TimeSpend[[#This Row],[Date]]&lt;&gt;""),Utilization!$J$2,"")</f>
        <v>10/2024</v>
      </c>
      <c r="M280" t="str">
        <f>IF(AND(TimeSpend[[#This Row],[Personnel number]]&lt;&gt;"",TimeSpend[[#This Row],[Date]]&lt;&gt;""),TimeSpend[[#This Row],[Employee Name]],"")</f>
        <v>Cvrček Josef</v>
      </c>
      <c r="N280">
        <f t="shared" si="8"/>
        <v>279</v>
      </c>
      <c r="O280" t="str">
        <f t="shared" si="9"/>
        <v>10/2024-279</v>
      </c>
      <c r="P280" t="str">
        <f>IF(D280&lt;&gt;"",VLOOKUP(D280,Projects!B:C,2,0),"")</f>
        <v>INC</v>
      </c>
    </row>
    <row r="281" spans="1:16" x14ac:dyDescent="0.25">
      <c r="A281" t="str">
        <f>UPPER(IF(AND(TimeSpend[[#This Row],[Personnel number]]&lt;&gt;"",TimeSpend[[#This Row],[Date]]&lt;&gt;""),TimeSpend[[#This Row],[Personnel number]],""))</f>
        <v>CZ011873</v>
      </c>
      <c r="B281" s="85" t="str">
        <f>IF(AND(TimeSpend[[#This Row],[Personnel number]]&lt;&gt;"",TimeSpend[[#This Row],[Date]]&lt;&gt;""),TEXT(TimeSpend[[#This Row],[Date]],"[$-409]yyyyMMdd"),"")</f>
        <v>yyyy1003</v>
      </c>
      <c r="C281" s="33" t="str">
        <f>IF(AND(TimeSpend[[#This Row],[Personnel number]]&lt;&gt;"",TimeSpend[[#This Row],[Date]]&lt;&gt;""),SUBSTITUTE(TimeSpend[[#This Row],[Hours]],",","."),"")</f>
        <v>2.08333333333333</v>
      </c>
      <c r="D281">
        <f>IF(AND(TimeSpend[[#This Row],[Personnel number]]&lt;&gt;"",TimeSpend[[#This Row],[Date]]&lt;&gt;""),TimeSpend[[#This Row],[Network]],"")</f>
        <v>60000430</v>
      </c>
      <c r="E281" t="str">
        <f>IF(AND(TimeSpend[[#This Row],[Personnel number]]&lt;&gt;"",TimeSpend[[#This Row],[Date]]&lt;&gt;""),TimeSpend[[#This Row],[Network Description]],"")</f>
        <v>BBG NUS Cloud Roll-out</v>
      </c>
      <c r="F281" t="str">
        <f>IF(AND(TimeSpend[[#This Row],[Personnel number]]&lt;&gt;"",TimeSpend[[#This Row],[Date]]&lt;&gt;""),TimeSpend[[#This Row],[Activity]],"")</f>
        <v>Consultancy</v>
      </c>
      <c r="G281" t="str">
        <f>IF(AND(TimeSpend[[#This Row],[Personnel number]]&lt;&gt;"",TimeSpend[[#This Row],[Date]]&lt;&gt;""),TimeSpend[[#This Row],[Activity description]],"")</f>
        <v>Assigned topics</v>
      </c>
      <c r="H281" s="36">
        <f>IF(AND(TimeSpend[[#This Row],[Personnel number]]&lt;&gt;"",TimeSpend[[#This Row],[Date]]&lt;&gt;""),TimeSpend[[#This Row],[Start Time]],"")</f>
        <v>0.36458333333333331</v>
      </c>
      <c r="I281" s="36">
        <f>IF(AND(TimeSpend[[#This Row],[Personnel number]]&lt;&gt;"",TimeSpend[[#This Row],[Date]]&lt;&gt;""),TimeSpend[[#This Row],[End Time]],"")</f>
        <v>0.4513888888888889</v>
      </c>
      <c r="J281" t="str">
        <f>IF(AND(TimeSpend[[#This Row],[Personnel number]]&lt;&gt;"",TimeSpend[[#This Row],[Date]]&lt;&gt;""),TimeSpend[[#This Row],[Location]],"")</f>
        <v>Office</v>
      </c>
      <c r="K281">
        <f>IF(AND(TimeSpend[[#This Row],[Personnel number]]&lt;&gt;"",TimeSpend[[#This Row],[Date]]&lt;&gt;""),TimeSpend[[#This Row],[Task]],"")</f>
        <v>0</v>
      </c>
      <c r="L281" t="str">
        <f>IF(AND(TimeSpend[[#This Row],[Personnel number]]&lt;&gt;"",TimeSpend[[#This Row],[Date]]&lt;&gt;""),Utilization!$J$2,"")</f>
        <v>10/2024</v>
      </c>
      <c r="M281" t="str">
        <f>IF(AND(TimeSpend[[#This Row],[Personnel number]]&lt;&gt;"",TimeSpend[[#This Row],[Date]]&lt;&gt;""),TimeSpend[[#This Row],[Employee Name]],"")</f>
        <v>Cvrček Josef</v>
      </c>
      <c r="N281">
        <f t="shared" si="8"/>
        <v>280</v>
      </c>
      <c r="O281" t="str">
        <f t="shared" si="9"/>
        <v>10/2024-280</v>
      </c>
      <c r="P281" t="str">
        <f>IF(D281&lt;&gt;"",VLOOKUP(D281,Projects!B:C,2,0),"")</f>
        <v>PROJECT</v>
      </c>
    </row>
    <row r="282" spans="1:16" x14ac:dyDescent="0.25">
      <c r="A282" t="str">
        <f>UPPER(IF(AND(TimeSpend[[#This Row],[Personnel number]]&lt;&gt;"",TimeSpend[[#This Row],[Date]]&lt;&gt;""),TimeSpend[[#This Row],[Personnel number]],""))</f>
        <v>CZ011873</v>
      </c>
      <c r="B282" s="85" t="str">
        <f>IF(AND(TimeSpend[[#This Row],[Personnel number]]&lt;&gt;"",TimeSpend[[#This Row],[Date]]&lt;&gt;""),TEXT(TimeSpend[[#This Row],[Date]],"[$-409]yyyyMMdd"),"")</f>
        <v>yyyy1003</v>
      </c>
      <c r="C282" s="33" t="str">
        <f>IF(AND(TimeSpend[[#This Row],[Personnel number]]&lt;&gt;"",TimeSpend[[#This Row],[Date]]&lt;&gt;""),SUBSTITUTE(TimeSpend[[#This Row],[Hours]],",","."),"")</f>
        <v>0.666666666666666</v>
      </c>
      <c r="D282">
        <f>IF(AND(TimeSpend[[#This Row],[Personnel number]]&lt;&gt;"",TimeSpend[[#This Row],[Date]]&lt;&gt;""),TimeSpend[[#This Row],[Network]],"")</f>
        <v>60000370</v>
      </c>
      <c r="E282" t="str">
        <f>IF(AND(TimeSpend[[#This Row],[Personnel number]]&lt;&gt;"",TimeSpend[[#This Row],[Date]]&lt;&gt;""),TimeSpend[[#This Row],[Network Description]],"")</f>
        <v>NUS Product  Enhancement</v>
      </c>
      <c r="F282" t="str">
        <f>IF(AND(TimeSpend[[#This Row],[Personnel number]]&lt;&gt;"",TimeSpend[[#This Row],[Date]]&lt;&gt;""),TimeSpend[[#This Row],[Activity]],"")</f>
        <v>Consultancy</v>
      </c>
      <c r="G282" t="str">
        <f>IF(AND(TimeSpend[[#This Row],[Personnel number]]&lt;&gt;"",TimeSpend[[#This Row],[Date]]&lt;&gt;""),TimeSpend[[#This Row],[Activity description]],"")</f>
        <v>Consultancy with Team Member</v>
      </c>
      <c r="H282" s="36">
        <f>IF(AND(TimeSpend[[#This Row],[Personnel number]]&lt;&gt;"",TimeSpend[[#This Row],[Date]]&lt;&gt;""),TimeSpend[[#This Row],[Start Time]],"")</f>
        <v>0.4513888888888889</v>
      </c>
      <c r="I282" s="36">
        <f>IF(AND(TimeSpend[[#This Row],[Personnel number]]&lt;&gt;"",TimeSpend[[#This Row],[Date]]&lt;&gt;""),TimeSpend[[#This Row],[End Time]],"")</f>
        <v>0.47916666666666669</v>
      </c>
      <c r="J282" t="str">
        <f>IF(AND(TimeSpend[[#This Row],[Personnel number]]&lt;&gt;"",TimeSpend[[#This Row],[Date]]&lt;&gt;""),TimeSpend[[#This Row],[Location]],"")</f>
        <v>Office</v>
      </c>
      <c r="K282">
        <f>IF(AND(TimeSpend[[#This Row],[Personnel number]]&lt;&gt;"",TimeSpend[[#This Row],[Date]]&lt;&gt;""),TimeSpend[[#This Row],[Task]],"")</f>
        <v>0</v>
      </c>
      <c r="L282" t="str">
        <f>IF(AND(TimeSpend[[#This Row],[Personnel number]]&lt;&gt;"",TimeSpend[[#This Row],[Date]]&lt;&gt;""),Utilization!$J$2,"")</f>
        <v>10/2024</v>
      </c>
      <c r="M282" t="str">
        <f>IF(AND(TimeSpend[[#This Row],[Personnel number]]&lt;&gt;"",TimeSpend[[#This Row],[Date]]&lt;&gt;""),TimeSpend[[#This Row],[Employee Name]],"")</f>
        <v>Cvrček Josef</v>
      </c>
      <c r="N282">
        <f t="shared" si="8"/>
        <v>281</v>
      </c>
      <c r="O282" t="str">
        <f t="shared" si="9"/>
        <v>10/2024-281</v>
      </c>
      <c r="P282" t="str">
        <f>IF(D282&lt;&gt;"",VLOOKUP(D282,Projects!B:C,2,0),"")</f>
        <v>PROJECT</v>
      </c>
    </row>
    <row r="283" spans="1:16" x14ac:dyDescent="0.25">
      <c r="A283" t="str">
        <f>UPPER(IF(AND(TimeSpend[[#This Row],[Personnel number]]&lt;&gt;"",TimeSpend[[#This Row],[Date]]&lt;&gt;""),TimeSpend[[#This Row],[Personnel number]],""))</f>
        <v>CZ011873</v>
      </c>
      <c r="B283" s="85" t="str">
        <f>IF(AND(TimeSpend[[#This Row],[Personnel number]]&lt;&gt;"",TimeSpend[[#This Row],[Date]]&lt;&gt;""),TEXT(TimeSpend[[#This Row],[Date]],"[$-409]yyyyMMdd"),"")</f>
        <v>yyyy1003</v>
      </c>
      <c r="C283" s="33" t="str">
        <f>IF(AND(TimeSpend[[#This Row],[Personnel number]]&lt;&gt;"",TimeSpend[[#This Row],[Date]]&lt;&gt;""),SUBSTITUTE(TimeSpend[[#This Row],[Hours]],",","."),"")</f>
        <v>2</v>
      </c>
      <c r="D283">
        <f>IF(AND(TimeSpend[[#This Row],[Personnel number]]&lt;&gt;"",TimeSpend[[#This Row],[Date]]&lt;&gt;""),TimeSpend[[#This Row],[Network]],"")</f>
        <v>60000430</v>
      </c>
      <c r="E283" t="str">
        <f>IF(AND(TimeSpend[[#This Row],[Personnel number]]&lt;&gt;"",TimeSpend[[#This Row],[Date]]&lt;&gt;""),TimeSpend[[#This Row],[Network Description]],"")</f>
        <v>BBG NUS Cloud Roll-out</v>
      </c>
      <c r="F283" t="str">
        <f>IF(AND(TimeSpend[[#This Row],[Personnel number]]&lt;&gt;"",TimeSpend[[#This Row],[Date]]&lt;&gt;""),TimeSpend[[#This Row],[Activity]],"")</f>
        <v>Consultancy</v>
      </c>
      <c r="G283" t="str">
        <f>IF(AND(TimeSpend[[#This Row],[Personnel number]]&lt;&gt;"",TimeSpend[[#This Row],[Date]]&lt;&gt;""),TimeSpend[[#This Row],[Activity description]],"")</f>
        <v>Assigned topics</v>
      </c>
      <c r="H283" s="36">
        <f>IF(AND(TimeSpend[[#This Row],[Personnel number]]&lt;&gt;"",TimeSpend[[#This Row],[Date]]&lt;&gt;""),TimeSpend[[#This Row],[Start Time]],"")</f>
        <v>0.5</v>
      </c>
      <c r="I283" s="36">
        <f>IF(AND(TimeSpend[[#This Row],[Personnel number]]&lt;&gt;"",TimeSpend[[#This Row],[Date]]&lt;&gt;""),TimeSpend[[#This Row],[End Time]],"")</f>
        <v>0.58333333333333337</v>
      </c>
      <c r="J283" t="str">
        <f>IF(AND(TimeSpend[[#This Row],[Personnel number]]&lt;&gt;"",TimeSpend[[#This Row],[Date]]&lt;&gt;""),TimeSpend[[#This Row],[Location]],"")</f>
        <v>Office</v>
      </c>
      <c r="K283">
        <f>IF(AND(TimeSpend[[#This Row],[Personnel number]]&lt;&gt;"",TimeSpend[[#This Row],[Date]]&lt;&gt;""),TimeSpend[[#This Row],[Task]],"")</f>
        <v>0</v>
      </c>
      <c r="L283" t="str">
        <f>IF(AND(TimeSpend[[#This Row],[Personnel number]]&lt;&gt;"",TimeSpend[[#This Row],[Date]]&lt;&gt;""),Utilization!$J$2,"")</f>
        <v>10/2024</v>
      </c>
      <c r="M283" t="str">
        <f>IF(AND(TimeSpend[[#This Row],[Personnel number]]&lt;&gt;"",TimeSpend[[#This Row],[Date]]&lt;&gt;""),TimeSpend[[#This Row],[Employee Name]],"")</f>
        <v>Cvrček Josef</v>
      </c>
      <c r="N283">
        <f t="shared" si="8"/>
        <v>282</v>
      </c>
      <c r="O283" t="str">
        <f t="shared" si="9"/>
        <v>10/2024-282</v>
      </c>
      <c r="P283" t="str">
        <f>IF(D283&lt;&gt;"",VLOOKUP(D283,Projects!B:C,2,0),"")</f>
        <v>PROJECT</v>
      </c>
    </row>
    <row r="284" spans="1:16" x14ac:dyDescent="0.25">
      <c r="A284" t="str">
        <f>UPPER(IF(AND(TimeSpend[[#This Row],[Personnel number]]&lt;&gt;"",TimeSpend[[#This Row],[Date]]&lt;&gt;""),TimeSpend[[#This Row],[Personnel number]],""))</f>
        <v>CZ011873</v>
      </c>
      <c r="B284" s="85" t="str">
        <f>IF(AND(TimeSpend[[#This Row],[Personnel number]]&lt;&gt;"",TimeSpend[[#This Row],[Date]]&lt;&gt;""),TEXT(TimeSpend[[#This Row],[Date]],"[$-409]yyyyMMdd"),"")</f>
        <v>yyyy1003</v>
      </c>
      <c r="C284" s="33" t="str">
        <f>IF(AND(TimeSpend[[#This Row],[Personnel number]]&lt;&gt;"",TimeSpend[[#This Row],[Date]]&lt;&gt;""),SUBSTITUTE(TimeSpend[[#This Row],[Hours]],",","."),"")</f>
        <v>0.25</v>
      </c>
      <c r="D284" t="str">
        <f>IF(AND(TimeSpend[[#This Row],[Personnel number]]&lt;&gt;"",TimeSpend[[#This Row],[Date]]&lt;&gt;""),TimeSpend[[#This Row],[Network]],"")</f>
        <v>BPC_INC</v>
      </c>
      <c r="E284" t="str">
        <f>IF(AND(TimeSpend[[#This Row],[Personnel number]]&lt;&gt;"",TimeSpend[[#This Row],[Date]]&lt;&gt;""),TimeSpend[[#This Row],[Network Description]],"")</f>
        <v>Incident handling / support - BPC Brno</v>
      </c>
      <c r="F284" t="str">
        <f>IF(AND(TimeSpend[[#This Row],[Personnel number]]&lt;&gt;"",TimeSpend[[#This Row],[Date]]&lt;&gt;""),TimeSpend[[#This Row],[Activity]],"")</f>
        <v>Testing</v>
      </c>
      <c r="G284" t="str">
        <f>IF(AND(TimeSpend[[#This Row],[Personnel number]]&lt;&gt;"",TimeSpend[[#This Row],[Date]]&lt;&gt;""),TimeSpend[[#This Row],[Activity description]],"")</f>
        <v>Test of CLN PBI (assistance to Support Team Member)</v>
      </c>
      <c r="H284" s="36">
        <f>IF(AND(TimeSpend[[#This Row],[Personnel number]]&lt;&gt;"",TimeSpend[[#This Row],[Date]]&lt;&gt;""),TimeSpend[[#This Row],[Start Time]],"")</f>
        <v>0.58333333333333337</v>
      </c>
      <c r="I284" s="36">
        <f>IF(AND(TimeSpend[[#This Row],[Personnel number]]&lt;&gt;"",TimeSpend[[#This Row],[Date]]&lt;&gt;""),TimeSpend[[#This Row],[End Time]],"")</f>
        <v>0.59375</v>
      </c>
      <c r="J284" t="str">
        <f>IF(AND(TimeSpend[[#This Row],[Personnel number]]&lt;&gt;"",TimeSpend[[#This Row],[Date]]&lt;&gt;""),TimeSpend[[#This Row],[Location]],"")</f>
        <v>Office</v>
      </c>
      <c r="K284">
        <f>IF(AND(TimeSpend[[#This Row],[Personnel number]]&lt;&gt;"",TimeSpend[[#This Row],[Date]]&lt;&gt;""),TimeSpend[[#This Row],[Task]],"")</f>
        <v>0</v>
      </c>
      <c r="L284" t="str">
        <f>IF(AND(TimeSpend[[#This Row],[Personnel number]]&lt;&gt;"",TimeSpend[[#This Row],[Date]]&lt;&gt;""),Utilization!$J$2,"")</f>
        <v>10/2024</v>
      </c>
      <c r="M284" t="str">
        <f>IF(AND(TimeSpend[[#This Row],[Personnel number]]&lt;&gt;"",TimeSpend[[#This Row],[Date]]&lt;&gt;""),TimeSpend[[#This Row],[Employee Name]],"")</f>
        <v>Cvrček Josef</v>
      </c>
      <c r="N284">
        <f t="shared" si="8"/>
        <v>283</v>
      </c>
      <c r="O284" t="str">
        <f t="shared" si="9"/>
        <v>10/2024-283</v>
      </c>
      <c r="P284" t="str">
        <f>IF(D284&lt;&gt;"",VLOOKUP(D284,Projects!B:C,2,0),"")</f>
        <v>INC</v>
      </c>
    </row>
    <row r="285" spans="1:16" x14ac:dyDescent="0.25">
      <c r="A285" t="str">
        <f>UPPER(IF(AND(TimeSpend[[#This Row],[Personnel number]]&lt;&gt;"",TimeSpend[[#This Row],[Date]]&lt;&gt;""),TimeSpend[[#This Row],[Personnel number]],""))</f>
        <v>CZ011873</v>
      </c>
      <c r="B285" s="85" t="str">
        <f>IF(AND(TimeSpend[[#This Row],[Personnel number]]&lt;&gt;"",TimeSpend[[#This Row],[Date]]&lt;&gt;""),TEXT(TimeSpend[[#This Row],[Date]],"[$-409]yyyyMMdd"),"")</f>
        <v>yyyy1003</v>
      </c>
      <c r="C285" s="33" t="str">
        <f>IF(AND(TimeSpend[[#This Row],[Personnel number]]&lt;&gt;"",TimeSpend[[#This Row],[Date]]&lt;&gt;""),SUBSTITUTE(TimeSpend[[#This Row],[Hours]],",","."),"")</f>
        <v>0.5</v>
      </c>
      <c r="D285" t="str">
        <f>IF(AND(TimeSpend[[#This Row],[Personnel number]]&lt;&gt;"",TimeSpend[[#This Row],[Date]]&lt;&gt;""),TimeSpend[[#This Row],[Network]],"")</f>
        <v>BPC_INT</v>
      </c>
      <c r="E285" t="str">
        <f>IF(AND(TimeSpend[[#This Row],[Personnel number]]&lt;&gt;"",TimeSpend[[#This Row],[Date]]&lt;&gt;""),TimeSpend[[#This Row],[Network Description]],"")</f>
        <v>Other Internal activities - BPC Brno</v>
      </c>
      <c r="F285" t="str">
        <f>IF(AND(TimeSpend[[#This Row],[Personnel number]]&lt;&gt;"",TimeSpend[[#This Row],[Date]]&lt;&gt;""),TimeSpend[[#This Row],[Activity]],"")</f>
        <v>Admin</v>
      </c>
      <c r="G285" t="str">
        <f>IF(AND(TimeSpend[[#This Row],[Personnel number]]&lt;&gt;"",TimeSpend[[#This Row],[Date]]&lt;&gt;""),TimeSpend[[#This Row],[Activity description]],"")</f>
        <v>Administration</v>
      </c>
      <c r="H285" s="36">
        <f>IF(AND(TimeSpend[[#This Row],[Personnel number]]&lt;&gt;"",TimeSpend[[#This Row],[Date]]&lt;&gt;""),TimeSpend[[#This Row],[Start Time]],"")</f>
        <v>0.59375</v>
      </c>
      <c r="I285" s="36">
        <f>IF(AND(TimeSpend[[#This Row],[Personnel number]]&lt;&gt;"",TimeSpend[[#This Row],[Date]]&lt;&gt;""),TimeSpend[[#This Row],[End Time]],"")</f>
        <v>0.61458333333333337</v>
      </c>
      <c r="J285" t="str">
        <f>IF(AND(TimeSpend[[#This Row],[Personnel number]]&lt;&gt;"",TimeSpend[[#This Row],[Date]]&lt;&gt;""),TimeSpend[[#This Row],[Location]],"")</f>
        <v>Office</v>
      </c>
      <c r="K285">
        <f>IF(AND(TimeSpend[[#This Row],[Personnel number]]&lt;&gt;"",TimeSpend[[#This Row],[Date]]&lt;&gt;""),TimeSpend[[#This Row],[Task]],"")</f>
        <v>0</v>
      </c>
      <c r="L285" t="str">
        <f>IF(AND(TimeSpend[[#This Row],[Personnel number]]&lt;&gt;"",TimeSpend[[#This Row],[Date]]&lt;&gt;""),Utilization!$J$2,"")</f>
        <v>10/2024</v>
      </c>
      <c r="M285" t="str">
        <f>IF(AND(TimeSpend[[#This Row],[Personnel number]]&lt;&gt;"",TimeSpend[[#This Row],[Date]]&lt;&gt;""),TimeSpend[[#This Row],[Employee Name]],"")</f>
        <v>Cvrček Josef</v>
      </c>
      <c r="N285">
        <f t="shared" si="8"/>
        <v>284</v>
      </c>
      <c r="O285" t="str">
        <f t="shared" si="9"/>
        <v>10/2024-284</v>
      </c>
      <c r="P285" t="str">
        <f>IF(D285&lt;&gt;"",VLOOKUP(D285,Projects!B:C,2,0),"")</f>
        <v>INT</v>
      </c>
    </row>
    <row r="286" spans="1:16" x14ac:dyDescent="0.25">
      <c r="A286" t="str">
        <f>UPPER(IF(AND(TimeSpend[[#This Row],[Personnel number]]&lt;&gt;"",TimeSpend[[#This Row],[Date]]&lt;&gt;""),TimeSpend[[#This Row],[Personnel number]],""))</f>
        <v>CZ011873</v>
      </c>
      <c r="B286" s="85" t="str">
        <f>IF(AND(TimeSpend[[#This Row],[Personnel number]]&lt;&gt;"",TimeSpend[[#This Row],[Date]]&lt;&gt;""),TEXT(TimeSpend[[#This Row],[Date]],"[$-409]yyyyMMdd"),"")</f>
        <v>yyyy1003</v>
      </c>
      <c r="C286" s="33" t="str">
        <f>IF(AND(TimeSpend[[#This Row],[Personnel number]]&lt;&gt;"",TimeSpend[[#This Row],[Date]]&lt;&gt;""),SUBSTITUTE(TimeSpend[[#This Row],[Hours]],",","."),"")</f>
        <v>1</v>
      </c>
      <c r="D286">
        <f>IF(AND(TimeSpend[[#This Row],[Personnel number]]&lt;&gt;"",TimeSpend[[#This Row],[Date]]&lt;&gt;""),TimeSpend[[#This Row],[Network]],"")</f>
        <v>60000247</v>
      </c>
      <c r="E286" t="str">
        <f>IF(AND(TimeSpend[[#This Row],[Personnel number]]&lt;&gt;"",TimeSpend[[#This Row],[Date]]&lt;&gt;""),TimeSpend[[#This Row],[Network Description]],"")</f>
        <v>NUS3 Technical Upgrade (NUS Cloud)</v>
      </c>
      <c r="F286" t="str">
        <f>IF(AND(TimeSpend[[#This Row],[Personnel number]]&lt;&gt;"",TimeSpend[[#This Row],[Date]]&lt;&gt;""),TimeSpend[[#This Row],[Activity]],"")</f>
        <v>Consultancy</v>
      </c>
      <c r="G286" t="str">
        <f>IF(AND(TimeSpend[[#This Row],[Personnel number]]&lt;&gt;"",TimeSpend[[#This Row],[Date]]&lt;&gt;""),TimeSpend[[#This Row],[Activity description]],"")</f>
        <v>Assigned topics</v>
      </c>
      <c r="H286" s="36">
        <f>IF(AND(TimeSpend[[#This Row],[Personnel number]]&lt;&gt;"",TimeSpend[[#This Row],[Date]]&lt;&gt;""),TimeSpend[[#This Row],[Start Time]],"")</f>
        <v>0.61458333333333337</v>
      </c>
      <c r="I286" s="36">
        <f>IF(AND(TimeSpend[[#This Row],[Personnel number]]&lt;&gt;"",TimeSpend[[#This Row],[Date]]&lt;&gt;""),TimeSpend[[#This Row],[End Time]],"")</f>
        <v>0.65625</v>
      </c>
      <c r="J286" t="str">
        <f>IF(AND(TimeSpend[[#This Row],[Personnel number]]&lt;&gt;"",TimeSpend[[#This Row],[Date]]&lt;&gt;""),TimeSpend[[#This Row],[Location]],"")</f>
        <v>Office</v>
      </c>
      <c r="K286">
        <f>IF(AND(TimeSpend[[#This Row],[Personnel number]]&lt;&gt;"",TimeSpend[[#This Row],[Date]]&lt;&gt;""),TimeSpend[[#This Row],[Task]],"")</f>
        <v>0</v>
      </c>
      <c r="L286" t="str">
        <f>IF(AND(TimeSpend[[#This Row],[Personnel number]]&lt;&gt;"",TimeSpend[[#This Row],[Date]]&lt;&gt;""),Utilization!$J$2,"")</f>
        <v>10/2024</v>
      </c>
      <c r="M286" t="str">
        <f>IF(AND(TimeSpend[[#This Row],[Personnel number]]&lt;&gt;"",TimeSpend[[#This Row],[Date]]&lt;&gt;""),TimeSpend[[#This Row],[Employee Name]],"")</f>
        <v>Cvrček Josef</v>
      </c>
      <c r="N286">
        <f t="shared" si="8"/>
        <v>285</v>
      </c>
      <c r="O286" t="str">
        <f t="shared" si="9"/>
        <v>10/2024-285</v>
      </c>
      <c r="P286" t="str">
        <f>IF(D286&lt;&gt;"",VLOOKUP(D286,Projects!B:C,2,0),"")</f>
        <v>PROJECT</v>
      </c>
    </row>
    <row r="287" spans="1:16" x14ac:dyDescent="0.25">
      <c r="A287" t="str">
        <f>UPPER(IF(AND(TimeSpend[[#This Row],[Personnel number]]&lt;&gt;"",TimeSpend[[#This Row],[Date]]&lt;&gt;""),TimeSpend[[#This Row],[Personnel number]],""))</f>
        <v>CZ011873</v>
      </c>
      <c r="B287" s="85" t="str">
        <f>IF(AND(TimeSpend[[#This Row],[Personnel number]]&lt;&gt;"",TimeSpend[[#This Row],[Date]]&lt;&gt;""),TEXT(TimeSpend[[#This Row],[Date]],"[$-409]yyyyMMdd"),"")</f>
        <v>yyyy1003</v>
      </c>
      <c r="C287" s="33" t="str">
        <f>IF(AND(TimeSpend[[#This Row],[Personnel number]]&lt;&gt;"",TimeSpend[[#This Row],[Date]]&lt;&gt;""),SUBSTITUTE(TimeSpend[[#This Row],[Hours]],",","."),"")</f>
        <v>0.25</v>
      </c>
      <c r="D287" t="str">
        <f>IF(AND(TimeSpend[[#This Row],[Personnel number]]&lt;&gt;"",TimeSpend[[#This Row],[Date]]&lt;&gt;""),TimeSpend[[#This Row],[Network]],"")</f>
        <v>BPC_INT</v>
      </c>
      <c r="E287" t="str">
        <f>IF(AND(TimeSpend[[#This Row],[Personnel number]]&lt;&gt;"",TimeSpend[[#This Row],[Date]]&lt;&gt;""),TimeSpend[[#This Row],[Network Description]],"")</f>
        <v>Other Internal activities - BPC Brno</v>
      </c>
      <c r="F287" t="str">
        <f>IF(AND(TimeSpend[[#This Row],[Personnel number]]&lt;&gt;"",TimeSpend[[#This Row],[Date]]&lt;&gt;""),TimeSpend[[#This Row],[Activity]],"")</f>
        <v>Admin</v>
      </c>
      <c r="G287" t="str">
        <f>IF(AND(TimeSpend[[#This Row],[Personnel number]]&lt;&gt;"",TimeSpend[[#This Row],[Date]]&lt;&gt;""),TimeSpend[[#This Row],[Activity description]],"")</f>
        <v>Timesheet</v>
      </c>
      <c r="H287" s="36">
        <f>IF(AND(TimeSpend[[#This Row],[Personnel number]]&lt;&gt;"",TimeSpend[[#This Row],[Date]]&lt;&gt;""),TimeSpend[[#This Row],[Start Time]],"")</f>
        <v>0.65625</v>
      </c>
      <c r="I287" s="36">
        <f>IF(AND(TimeSpend[[#This Row],[Personnel number]]&lt;&gt;"",TimeSpend[[#This Row],[Date]]&lt;&gt;""),TimeSpend[[#This Row],[End Time]],"")</f>
        <v>0.66666666666666663</v>
      </c>
      <c r="J287" t="str">
        <f>IF(AND(TimeSpend[[#This Row],[Personnel number]]&lt;&gt;"",TimeSpend[[#This Row],[Date]]&lt;&gt;""),TimeSpend[[#This Row],[Location]],"")</f>
        <v>Office</v>
      </c>
      <c r="K287">
        <f>IF(AND(TimeSpend[[#This Row],[Personnel number]]&lt;&gt;"",TimeSpend[[#This Row],[Date]]&lt;&gt;""),TimeSpend[[#This Row],[Task]],"")</f>
        <v>0</v>
      </c>
      <c r="L287" t="str">
        <f>IF(AND(TimeSpend[[#This Row],[Personnel number]]&lt;&gt;"",TimeSpend[[#This Row],[Date]]&lt;&gt;""),Utilization!$J$2,"")</f>
        <v>10/2024</v>
      </c>
      <c r="M287" t="str">
        <f>IF(AND(TimeSpend[[#This Row],[Personnel number]]&lt;&gt;"",TimeSpend[[#This Row],[Date]]&lt;&gt;""),TimeSpend[[#This Row],[Employee Name]],"")</f>
        <v>Cvrček Josef</v>
      </c>
      <c r="N287">
        <f t="shared" si="8"/>
        <v>286</v>
      </c>
      <c r="O287" t="str">
        <f t="shared" si="9"/>
        <v>10/2024-286</v>
      </c>
      <c r="P287" t="str">
        <f>IF(D287&lt;&gt;"",VLOOKUP(D287,Projects!B:C,2,0),"")</f>
        <v>INT</v>
      </c>
    </row>
    <row r="288" spans="1:16" x14ac:dyDescent="0.25">
      <c r="A288" t="str">
        <f>UPPER(IF(AND(TimeSpend[[#This Row],[Personnel number]]&lt;&gt;"",TimeSpend[[#This Row],[Date]]&lt;&gt;""),TimeSpend[[#This Row],[Personnel number]],""))</f>
        <v>CZ011873</v>
      </c>
      <c r="B288" s="85" t="str">
        <f>IF(AND(TimeSpend[[#This Row],[Personnel number]]&lt;&gt;"",TimeSpend[[#This Row],[Date]]&lt;&gt;""),TEXT(TimeSpend[[#This Row],[Date]],"[$-409]yyyyMMdd"),"")</f>
        <v>yyyy1004</v>
      </c>
      <c r="C288" s="33" t="str">
        <f>IF(AND(TimeSpend[[#This Row],[Personnel number]]&lt;&gt;"",TimeSpend[[#This Row],[Date]]&lt;&gt;""),SUBSTITUTE(TimeSpend[[#This Row],[Hours]],",","."),"")</f>
        <v>0.333333333333333</v>
      </c>
      <c r="D288" t="str">
        <f>IF(AND(TimeSpend[[#This Row],[Personnel number]]&lt;&gt;"",TimeSpend[[#This Row],[Date]]&lt;&gt;""),TimeSpend[[#This Row],[Network]],"")</f>
        <v>BPC_INT</v>
      </c>
      <c r="E288" t="str">
        <f>IF(AND(TimeSpend[[#This Row],[Personnel number]]&lt;&gt;"",TimeSpend[[#This Row],[Date]]&lt;&gt;""),TimeSpend[[#This Row],[Network Description]],"")</f>
        <v>Other Internal activities - BPC Brno</v>
      </c>
      <c r="F288" t="str">
        <f>IF(AND(TimeSpend[[#This Row],[Personnel number]]&lt;&gt;"",TimeSpend[[#This Row],[Date]]&lt;&gt;""),TimeSpend[[#This Row],[Activity]],"")</f>
        <v>Admin</v>
      </c>
      <c r="G288" t="str">
        <f>IF(AND(TimeSpend[[#This Row],[Personnel number]]&lt;&gt;"",TimeSpend[[#This Row],[Date]]&lt;&gt;""),TimeSpend[[#This Row],[Activity description]],"")</f>
        <v>Administration</v>
      </c>
      <c r="H288" s="36">
        <f>IF(AND(TimeSpend[[#This Row],[Personnel number]]&lt;&gt;"",TimeSpend[[#This Row],[Date]]&lt;&gt;""),TimeSpend[[#This Row],[Start Time]],"")</f>
        <v>0.28472222222222221</v>
      </c>
      <c r="I288" s="36">
        <f>IF(AND(TimeSpend[[#This Row],[Personnel number]]&lt;&gt;"",TimeSpend[[#This Row],[Date]]&lt;&gt;""),TimeSpend[[#This Row],[End Time]],"")</f>
        <v>0.2986111111111111</v>
      </c>
      <c r="J288" t="str">
        <f>IF(AND(TimeSpend[[#This Row],[Personnel number]]&lt;&gt;"",TimeSpend[[#This Row],[Date]]&lt;&gt;""),TimeSpend[[#This Row],[Location]],"")</f>
        <v>Office</v>
      </c>
      <c r="K288">
        <f>IF(AND(TimeSpend[[#This Row],[Personnel number]]&lt;&gt;"",TimeSpend[[#This Row],[Date]]&lt;&gt;""),TimeSpend[[#This Row],[Task]],"")</f>
        <v>0</v>
      </c>
      <c r="L288" t="str">
        <f>IF(AND(TimeSpend[[#This Row],[Personnel number]]&lt;&gt;"",TimeSpend[[#This Row],[Date]]&lt;&gt;""),Utilization!$J$2,"")</f>
        <v>10/2024</v>
      </c>
      <c r="M288" t="str">
        <f>IF(AND(TimeSpend[[#This Row],[Personnel number]]&lt;&gt;"",TimeSpend[[#This Row],[Date]]&lt;&gt;""),TimeSpend[[#This Row],[Employee Name]],"")</f>
        <v>Cvrček Josef</v>
      </c>
      <c r="N288">
        <f t="shared" si="8"/>
        <v>287</v>
      </c>
      <c r="O288" t="str">
        <f t="shared" si="9"/>
        <v>10/2024-287</v>
      </c>
      <c r="P288" t="str">
        <f>IF(D288&lt;&gt;"",VLOOKUP(D288,Projects!B:C,2,0),"")</f>
        <v>INT</v>
      </c>
    </row>
    <row r="289" spans="1:16" x14ac:dyDescent="0.25">
      <c r="A289" t="str">
        <f>UPPER(IF(AND(TimeSpend[[#This Row],[Personnel number]]&lt;&gt;"",TimeSpend[[#This Row],[Date]]&lt;&gt;""),TimeSpend[[#This Row],[Personnel number]],""))</f>
        <v>CZ011873</v>
      </c>
      <c r="B289" s="85" t="str">
        <f>IF(AND(TimeSpend[[#This Row],[Personnel number]]&lt;&gt;"",TimeSpend[[#This Row],[Date]]&lt;&gt;""),TEXT(TimeSpend[[#This Row],[Date]],"[$-409]yyyyMMdd"),"")</f>
        <v>yyyy1004</v>
      </c>
      <c r="C289" s="33" t="str">
        <f>IF(AND(TimeSpend[[#This Row],[Personnel number]]&lt;&gt;"",TimeSpend[[#This Row],[Date]]&lt;&gt;""),SUBSTITUTE(TimeSpend[[#This Row],[Hours]],",","."),"")</f>
        <v>0.666666666666668</v>
      </c>
      <c r="D289">
        <f>IF(AND(TimeSpend[[#This Row],[Personnel number]]&lt;&gt;"",TimeSpend[[#This Row],[Date]]&lt;&gt;""),TimeSpend[[#This Row],[Network]],"")</f>
        <v>60000430</v>
      </c>
      <c r="E289" t="str">
        <f>IF(AND(TimeSpend[[#This Row],[Personnel number]]&lt;&gt;"",TimeSpend[[#This Row],[Date]]&lt;&gt;""),TimeSpend[[#This Row],[Network Description]],"")</f>
        <v>BBG NUS Cloud Roll-out</v>
      </c>
      <c r="F289" t="str">
        <f>IF(AND(TimeSpend[[#This Row],[Personnel number]]&lt;&gt;"",TimeSpend[[#This Row],[Date]]&lt;&gt;""),TimeSpend[[#This Row],[Activity]],"")</f>
        <v>Consultancy</v>
      </c>
      <c r="G289" t="str">
        <f>IF(AND(TimeSpend[[#This Row],[Personnel number]]&lt;&gt;"",TimeSpend[[#This Row],[Date]]&lt;&gt;""),TimeSpend[[#This Row],[Activity description]],"")</f>
        <v>Assigned topics</v>
      </c>
      <c r="H289" s="36">
        <f>IF(AND(TimeSpend[[#This Row],[Personnel number]]&lt;&gt;"",TimeSpend[[#This Row],[Date]]&lt;&gt;""),TimeSpend[[#This Row],[Start Time]],"")</f>
        <v>0.2986111111111111</v>
      </c>
      <c r="I289" s="36">
        <f>IF(AND(TimeSpend[[#This Row],[Personnel number]]&lt;&gt;"",TimeSpend[[#This Row],[Date]]&lt;&gt;""),TimeSpend[[#This Row],[End Time]],"")</f>
        <v>0.3263888888888889</v>
      </c>
      <c r="J289" t="str">
        <f>IF(AND(TimeSpend[[#This Row],[Personnel number]]&lt;&gt;"",TimeSpend[[#This Row],[Date]]&lt;&gt;""),TimeSpend[[#This Row],[Location]],"")</f>
        <v>Office</v>
      </c>
      <c r="K289">
        <f>IF(AND(TimeSpend[[#This Row],[Personnel number]]&lt;&gt;"",TimeSpend[[#This Row],[Date]]&lt;&gt;""),TimeSpend[[#This Row],[Task]],"")</f>
        <v>0</v>
      </c>
      <c r="L289" t="str">
        <f>IF(AND(TimeSpend[[#This Row],[Personnel number]]&lt;&gt;"",TimeSpend[[#This Row],[Date]]&lt;&gt;""),Utilization!$J$2,"")</f>
        <v>10/2024</v>
      </c>
      <c r="M289" t="str">
        <f>IF(AND(TimeSpend[[#This Row],[Personnel number]]&lt;&gt;"",TimeSpend[[#This Row],[Date]]&lt;&gt;""),TimeSpend[[#This Row],[Employee Name]],"")</f>
        <v>Cvrček Josef</v>
      </c>
      <c r="N289">
        <f t="shared" si="8"/>
        <v>288</v>
      </c>
      <c r="O289" t="str">
        <f t="shared" si="9"/>
        <v>10/2024-288</v>
      </c>
      <c r="P289" t="str">
        <f>IF(D289&lt;&gt;"",VLOOKUP(D289,Projects!B:C,2,0),"")</f>
        <v>PROJECT</v>
      </c>
    </row>
    <row r="290" spans="1:16" x14ac:dyDescent="0.25">
      <c r="A290" t="str">
        <f>UPPER(IF(AND(TimeSpend[[#This Row],[Personnel number]]&lt;&gt;"",TimeSpend[[#This Row],[Date]]&lt;&gt;""),TimeSpend[[#This Row],[Personnel number]],""))</f>
        <v>CZ011873</v>
      </c>
      <c r="B290" s="85" t="str">
        <f>IF(AND(TimeSpend[[#This Row],[Personnel number]]&lt;&gt;"",TimeSpend[[#This Row],[Date]]&lt;&gt;""),TEXT(TimeSpend[[#This Row],[Date]],"[$-409]yyyyMMdd"),"")</f>
        <v>yyyy1004</v>
      </c>
      <c r="C290" s="33" t="str">
        <f>IF(AND(TimeSpend[[#This Row],[Personnel number]]&lt;&gt;"",TimeSpend[[#This Row],[Date]]&lt;&gt;""),SUBSTITUTE(TimeSpend[[#This Row],[Hours]],",","."),"")</f>
        <v>0.499999999999998</v>
      </c>
      <c r="D290" t="str">
        <f>IF(AND(TimeSpend[[#This Row],[Personnel number]]&lt;&gt;"",TimeSpend[[#This Row],[Date]]&lt;&gt;""),TimeSpend[[#This Row],[Network]],"")</f>
        <v>BPC_INC</v>
      </c>
      <c r="E290" t="str">
        <f>IF(AND(TimeSpend[[#This Row],[Personnel number]]&lt;&gt;"",TimeSpend[[#This Row],[Date]]&lt;&gt;""),TimeSpend[[#This Row],[Network Description]],"")</f>
        <v>Incident handling / support - BPC Brno</v>
      </c>
      <c r="F290" t="str">
        <f>IF(AND(TimeSpend[[#This Row],[Personnel number]]&lt;&gt;"",TimeSpend[[#This Row],[Date]]&lt;&gt;""),TimeSpend[[#This Row],[Activity]],"")</f>
        <v>Consultancy</v>
      </c>
      <c r="G290" t="str">
        <f>IF(AND(TimeSpend[[#This Row],[Personnel number]]&lt;&gt;"",TimeSpend[[#This Row],[Date]]&lt;&gt;""),TimeSpend[[#This Row],[Activity description]],"")</f>
        <v>Support</v>
      </c>
      <c r="H290" s="36">
        <f>IF(AND(TimeSpend[[#This Row],[Personnel number]]&lt;&gt;"",TimeSpend[[#This Row],[Date]]&lt;&gt;""),TimeSpend[[#This Row],[Start Time]],"")</f>
        <v>0.3263888888888889</v>
      </c>
      <c r="I290" s="36">
        <f>IF(AND(TimeSpend[[#This Row],[Personnel number]]&lt;&gt;"",TimeSpend[[#This Row],[Date]]&lt;&gt;""),TimeSpend[[#This Row],[End Time]],"")</f>
        <v>0.34722222222222221</v>
      </c>
      <c r="J290" t="str">
        <f>IF(AND(TimeSpend[[#This Row],[Personnel number]]&lt;&gt;"",TimeSpend[[#This Row],[Date]]&lt;&gt;""),TimeSpend[[#This Row],[Location]],"")</f>
        <v>Office</v>
      </c>
      <c r="K290">
        <f>IF(AND(TimeSpend[[#This Row],[Personnel number]]&lt;&gt;"",TimeSpend[[#This Row],[Date]]&lt;&gt;""),TimeSpend[[#This Row],[Task]],"")</f>
        <v>0</v>
      </c>
      <c r="L290" t="str">
        <f>IF(AND(TimeSpend[[#This Row],[Personnel number]]&lt;&gt;"",TimeSpend[[#This Row],[Date]]&lt;&gt;""),Utilization!$J$2,"")</f>
        <v>10/2024</v>
      </c>
      <c r="M290" t="str">
        <f>IF(AND(TimeSpend[[#This Row],[Personnel number]]&lt;&gt;"",TimeSpend[[#This Row],[Date]]&lt;&gt;""),TimeSpend[[#This Row],[Employee Name]],"")</f>
        <v>Cvrček Josef</v>
      </c>
      <c r="N290">
        <f t="shared" si="8"/>
        <v>289</v>
      </c>
      <c r="O290" t="str">
        <f t="shared" si="9"/>
        <v>10/2024-289</v>
      </c>
      <c r="P290" t="str">
        <f>IF(D290&lt;&gt;"",VLOOKUP(D290,Projects!B:C,2,0),"")</f>
        <v>INC</v>
      </c>
    </row>
    <row r="291" spans="1:16" x14ac:dyDescent="0.25">
      <c r="A291" t="str">
        <f>UPPER(IF(AND(TimeSpend[[#This Row],[Personnel number]]&lt;&gt;"",TimeSpend[[#This Row],[Date]]&lt;&gt;""),TimeSpend[[#This Row],[Personnel number]],""))</f>
        <v>CZ011873</v>
      </c>
      <c r="B291" s="85" t="str">
        <f>IF(AND(TimeSpend[[#This Row],[Personnel number]]&lt;&gt;"",TimeSpend[[#This Row],[Date]]&lt;&gt;""),TEXT(TimeSpend[[#This Row],[Date]],"[$-409]yyyyMMdd"),"")</f>
        <v>yyyy1004</v>
      </c>
      <c r="C291" s="33" t="str">
        <f>IF(AND(TimeSpend[[#This Row],[Personnel number]]&lt;&gt;"",TimeSpend[[#This Row],[Date]]&lt;&gt;""),SUBSTITUTE(TimeSpend[[#This Row],[Hours]],",","."),"")</f>
        <v>0.416666666666668</v>
      </c>
      <c r="D291" t="str">
        <f>IF(AND(TimeSpend[[#This Row],[Personnel number]]&lt;&gt;"",TimeSpend[[#This Row],[Date]]&lt;&gt;""),TimeSpend[[#This Row],[Network]],"")</f>
        <v>BPC_CR</v>
      </c>
      <c r="E291" t="str">
        <f>IF(AND(TimeSpend[[#This Row],[Personnel number]]&lt;&gt;"",TimeSpend[[#This Row],[Date]]&lt;&gt;""),TimeSpend[[#This Row],[Network Description]],"")</f>
        <v>CR Processing - BPC Brno</v>
      </c>
      <c r="F291" t="str">
        <f>IF(AND(TimeSpend[[#This Row],[Personnel number]]&lt;&gt;"",TimeSpend[[#This Row],[Date]]&lt;&gt;""),TimeSpend[[#This Row],[Activity]],"")</f>
        <v>Consultancy</v>
      </c>
      <c r="G291" t="str">
        <f>IF(AND(TimeSpend[[#This Row],[Personnel number]]&lt;&gt;"",TimeSpend[[#This Row],[Date]]&lt;&gt;""),TimeSpend[[#This Row],[Activity description]],"")</f>
        <v>Consultancy with Team Member</v>
      </c>
      <c r="H291" s="36">
        <f>IF(AND(TimeSpend[[#This Row],[Personnel number]]&lt;&gt;"",TimeSpend[[#This Row],[Date]]&lt;&gt;""),TimeSpend[[#This Row],[Start Time]],"")</f>
        <v>0.34722222222222221</v>
      </c>
      <c r="I291" s="36">
        <f>IF(AND(TimeSpend[[#This Row],[Personnel number]]&lt;&gt;"",TimeSpend[[#This Row],[Date]]&lt;&gt;""),TimeSpend[[#This Row],[End Time]],"")</f>
        <v>0.36458333333333331</v>
      </c>
      <c r="J291" t="str">
        <f>IF(AND(TimeSpend[[#This Row],[Personnel number]]&lt;&gt;"",TimeSpend[[#This Row],[Date]]&lt;&gt;""),TimeSpend[[#This Row],[Location]],"")</f>
        <v>Office</v>
      </c>
      <c r="K291">
        <f>IF(AND(TimeSpend[[#This Row],[Personnel number]]&lt;&gt;"",TimeSpend[[#This Row],[Date]]&lt;&gt;""),TimeSpend[[#This Row],[Task]],"")</f>
        <v>0</v>
      </c>
      <c r="L291" t="str">
        <f>IF(AND(TimeSpend[[#This Row],[Personnel number]]&lt;&gt;"",TimeSpend[[#This Row],[Date]]&lt;&gt;""),Utilization!$J$2,"")</f>
        <v>10/2024</v>
      </c>
      <c r="M291" t="str">
        <f>IF(AND(TimeSpend[[#This Row],[Personnel number]]&lt;&gt;"",TimeSpend[[#This Row],[Date]]&lt;&gt;""),TimeSpend[[#This Row],[Employee Name]],"")</f>
        <v>Cvrček Josef</v>
      </c>
      <c r="N291">
        <f t="shared" si="8"/>
        <v>290</v>
      </c>
      <c r="O291" t="str">
        <f t="shared" si="9"/>
        <v>10/2024-290</v>
      </c>
      <c r="P291" t="str">
        <f>IF(D291&lt;&gt;"",VLOOKUP(D291,Projects!B:C,2,0),"")</f>
        <v>CRQ</v>
      </c>
    </row>
    <row r="292" spans="1:16" x14ac:dyDescent="0.25">
      <c r="A292" t="str">
        <f>UPPER(IF(AND(TimeSpend[[#This Row],[Personnel number]]&lt;&gt;"",TimeSpend[[#This Row],[Date]]&lt;&gt;""),TimeSpend[[#This Row],[Personnel number]],""))</f>
        <v>CZ011873</v>
      </c>
      <c r="B292" s="85" t="str">
        <f>IF(AND(TimeSpend[[#This Row],[Personnel number]]&lt;&gt;"",TimeSpend[[#This Row],[Date]]&lt;&gt;""),TEXT(TimeSpend[[#This Row],[Date]],"[$-409]yyyyMMdd"),"")</f>
        <v>yyyy1004</v>
      </c>
      <c r="C292" s="33" t="str">
        <f>IF(AND(TimeSpend[[#This Row],[Personnel number]]&lt;&gt;"",TimeSpend[[#This Row],[Date]]&lt;&gt;""),SUBSTITUTE(TimeSpend[[#This Row],[Hours]],",","."),"")</f>
        <v>2.75</v>
      </c>
      <c r="D292">
        <f>IF(AND(TimeSpend[[#This Row],[Personnel number]]&lt;&gt;"",TimeSpend[[#This Row],[Date]]&lt;&gt;""),TimeSpend[[#This Row],[Network]],"")</f>
        <v>60000430</v>
      </c>
      <c r="E292" t="str">
        <f>IF(AND(TimeSpend[[#This Row],[Personnel number]]&lt;&gt;"",TimeSpend[[#This Row],[Date]]&lt;&gt;""),TimeSpend[[#This Row],[Network Description]],"")</f>
        <v>BBG NUS Cloud Roll-out</v>
      </c>
      <c r="F292" t="str">
        <f>IF(AND(TimeSpend[[#This Row],[Personnel number]]&lt;&gt;"",TimeSpend[[#This Row],[Date]]&lt;&gt;""),TimeSpend[[#This Row],[Activity]],"")</f>
        <v>Consultancy</v>
      </c>
      <c r="G292" t="str">
        <f>IF(AND(TimeSpend[[#This Row],[Personnel number]]&lt;&gt;"",TimeSpend[[#This Row],[Date]]&lt;&gt;""),TimeSpend[[#This Row],[Activity description]],"")</f>
        <v>Assigned topics</v>
      </c>
      <c r="H292" s="36">
        <f>IF(AND(TimeSpend[[#This Row],[Personnel number]]&lt;&gt;"",TimeSpend[[#This Row],[Date]]&lt;&gt;""),TimeSpend[[#This Row],[Start Time]],"")</f>
        <v>0.36458333333333331</v>
      </c>
      <c r="I292" s="36">
        <f>IF(AND(TimeSpend[[#This Row],[Personnel number]]&lt;&gt;"",TimeSpend[[#This Row],[Date]]&lt;&gt;""),TimeSpend[[#This Row],[End Time]],"")</f>
        <v>0.47916666666666669</v>
      </c>
      <c r="J292" t="str">
        <f>IF(AND(TimeSpend[[#This Row],[Personnel number]]&lt;&gt;"",TimeSpend[[#This Row],[Date]]&lt;&gt;""),TimeSpend[[#This Row],[Location]],"")</f>
        <v>Office</v>
      </c>
      <c r="K292">
        <f>IF(AND(TimeSpend[[#This Row],[Personnel number]]&lt;&gt;"",TimeSpend[[#This Row],[Date]]&lt;&gt;""),TimeSpend[[#This Row],[Task]],"")</f>
        <v>0</v>
      </c>
      <c r="L292" t="str">
        <f>IF(AND(TimeSpend[[#This Row],[Personnel number]]&lt;&gt;"",TimeSpend[[#This Row],[Date]]&lt;&gt;""),Utilization!$J$2,"")</f>
        <v>10/2024</v>
      </c>
      <c r="M292" t="str">
        <f>IF(AND(TimeSpend[[#This Row],[Personnel number]]&lt;&gt;"",TimeSpend[[#This Row],[Date]]&lt;&gt;""),TimeSpend[[#This Row],[Employee Name]],"")</f>
        <v>Cvrček Josef</v>
      </c>
      <c r="N292">
        <f t="shared" si="8"/>
        <v>291</v>
      </c>
      <c r="O292" t="str">
        <f t="shared" si="9"/>
        <v>10/2024-291</v>
      </c>
      <c r="P292" t="str">
        <f>IF(D292&lt;&gt;"",VLOOKUP(D292,Projects!B:C,2,0),"")</f>
        <v>PROJECT</v>
      </c>
    </row>
    <row r="293" spans="1:16" x14ac:dyDescent="0.25">
      <c r="A293" t="str">
        <f>UPPER(IF(AND(TimeSpend[[#This Row],[Personnel number]]&lt;&gt;"",TimeSpend[[#This Row],[Date]]&lt;&gt;""),TimeSpend[[#This Row],[Personnel number]],""))</f>
        <v>CZ011873</v>
      </c>
      <c r="B293" s="85" t="str">
        <f>IF(AND(TimeSpend[[#This Row],[Personnel number]]&lt;&gt;"",TimeSpend[[#This Row],[Date]]&lt;&gt;""),TEXT(TimeSpend[[#This Row],[Date]],"[$-409]yyyyMMdd"),"")</f>
        <v>yyyy1004</v>
      </c>
      <c r="C293" s="33" t="str">
        <f>IF(AND(TimeSpend[[#This Row],[Personnel number]]&lt;&gt;"",TimeSpend[[#This Row],[Date]]&lt;&gt;""),SUBSTITUTE(TimeSpend[[#This Row],[Hours]],",","."),"")</f>
        <v>0.5</v>
      </c>
      <c r="D293" t="str">
        <f>IF(AND(TimeSpend[[#This Row],[Personnel number]]&lt;&gt;"",TimeSpend[[#This Row],[Date]]&lt;&gt;""),TimeSpend[[#This Row],[Network]],"")</f>
        <v>BPC_INT</v>
      </c>
      <c r="E293" t="str">
        <f>IF(AND(TimeSpend[[#This Row],[Personnel number]]&lt;&gt;"",TimeSpend[[#This Row],[Date]]&lt;&gt;""),TimeSpend[[#This Row],[Network Description]],"")</f>
        <v>Other Internal activities - BPC Brno</v>
      </c>
      <c r="F293" t="str">
        <f>IF(AND(TimeSpend[[#This Row],[Personnel number]]&lt;&gt;"",TimeSpend[[#This Row],[Date]]&lt;&gt;""),TimeSpend[[#This Row],[Activity]],"")</f>
        <v>Admin</v>
      </c>
      <c r="G293" t="str">
        <f>IF(AND(TimeSpend[[#This Row],[Personnel number]]&lt;&gt;"",TimeSpend[[#This Row],[Date]]&lt;&gt;""),TimeSpend[[#This Row],[Activity description]],"")</f>
        <v>Administration</v>
      </c>
      <c r="H293" s="36">
        <f>IF(AND(TimeSpend[[#This Row],[Personnel number]]&lt;&gt;"",TimeSpend[[#This Row],[Date]]&lt;&gt;""),TimeSpend[[#This Row],[Start Time]],"")</f>
        <v>0.5</v>
      </c>
      <c r="I293" s="36">
        <f>IF(AND(TimeSpend[[#This Row],[Personnel number]]&lt;&gt;"",TimeSpend[[#This Row],[Date]]&lt;&gt;""),TimeSpend[[#This Row],[End Time]],"")</f>
        <v>0.52083333333333337</v>
      </c>
      <c r="J293" t="str">
        <f>IF(AND(TimeSpend[[#This Row],[Personnel number]]&lt;&gt;"",TimeSpend[[#This Row],[Date]]&lt;&gt;""),TimeSpend[[#This Row],[Location]],"")</f>
        <v>Office</v>
      </c>
      <c r="K293">
        <f>IF(AND(TimeSpend[[#This Row],[Personnel number]]&lt;&gt;"",TimeSpend[[#This Row],[Date]]&lt;&gt;""),TimeSpend[[#This Row],[Task]],"")</f>
        <v>0</v>
      </c>
      <c r="L293" t="str">
        <f>IF(AND(TimeSpend[[#This Row],[Personnel number]]&lt;&gt;"",TimeSpend[[#This Row],[Date]]&lt;&gt;""),Utilization!$J$2,"")</f>
        <v>10/2024</v>
      </c>
      <c r="M293" t="str">
        <f>IF(AND(TimeSpend[[#This Row],[Personnel number]]&lt;&gt;"",TimeSpend[[#This Row],[Date]]&lt;&gt;""),TimeSpend[[#This Row],[Employee Name]],"")</f>
        <v>Cvrček Josef</v>
      </c>
      <c r="N293">
        <f t="shared" si="8"/>
        <v>292</v>
      </c>
      <c r="O293" t="str">
        <f t="shared" si="9"/>
        <v>10/2024-292</v>
      </c>
      <c r="P293" t="str">
        <f>IF(D293&lt;&gt;"",VLOOKUP(D293,Projects!B:C,2,0),"")</f>
        <v>INT</v>
      </c>
    </row>
    <row r="294" spans="1:16" x14ac:dyDescent="0.25">
      <c r="A294" t="str">
        <f>UPPER(IF(AND(TimeSpend[[#This Row],[Personnel number]]&lt;&gt;"",TimeSpend[[#This Row],[Date]]&lt;&gt;""),TimeSpend[[#This Row],[Personnel number]],""))</f>
        <v>CZ011873</v>
      </c>
      <c r="B294" s="85" t="str">
        <f>IF(AND(TimeSpend[[#This Row],[Personnel number]]&lt;&gt;"",TimeSpend[[#This Row],[Date]]&lt;&gt;""),TEXT(TimeSpend[[#This Row],[Date]],"[$-409]yyyyMMdd"),"")</f>
        <v>yyyy1004</v>
      </c>
      <c r="C294" s="33" t="str">
        <f>IF(AND(TimeSpend[[#This Row],[Personnel number]]&lt;&gt;"",TimeSpend[[#This Row],[Date]]&lt;&gt;""),SUBSTITUTE(TimeSpend[[#This Row],[Hours]],",","."),"")</f>
        <v>0.5</v>
      </c>
      <c r="D294" t="str">
        <f>IF(AND(TimeSpend[[#This Row],[Personnel number]]&lt;&gt;"",TimeSpend[[#This Row],[Date]]&lt;&gt;""),TimeSpend[[#This Row],[Network]],"")</f>
        <v>BPC_INC</v>
      </c>
      <c r="E294" t="str">
        <f>IF(AND(TimeSpend[[#This Row],[Personnel number]]&lt;&gt;"",TimeSpend[[#This Row],[Date]]&lt;&gt;""),TimeSpend[[#This Row],[Network Description]],"")</f>
        <v>Incident handling / support - BPC Brno</v>
      </c>
      <c r="F294" t="str">
        <f>IF(AND(TimeSpend[[#This Row],[Personnel number]]&lt;&gt;"",TimeSpend[[#This Row],[Date]]&lt;&gt;""),TimeSpend[[#This Row],[Activity]],"")</f>
        <v>Consultancy</v>
      </c>
      <c r="G294" t="str">
        <f>IF(AND(TimeSpend[[#This Row],[Personnel number]]&lt;&gt;"",TimeSpend[[#This Row],[Date]]&lt;&gt;""),TimeSpend[[#This Row],[Activity description]],"")</f>
        <v>Support</v>
      </c>
      <c r="H294" s="36">
        <f>IF(AND(TimeSpend[[#This Row],[Personnel number]]&lt;&gt;"",TimeSpend[[#This Row],[Date]]&lt;&gt;""),TimeSpend[[#This Row],[Start Time]],"")</f>
        <v>0.52083333333333337</v>
      </c>
      <c r="I294" s="36">
        <f>IF(AND(TimeSpend[[#This Row],[Personnel number]]&lt;&gt;"",TimeSpend[[#This Row],[Date]]&lt;&gt;""),TimeSpend[[#This Row],[End Time]],"")</f>
        <v>0.54166666666666663</v>
      </c>
      <c r="J294" t="str">
        <f>IF(AND(TimeSpend[[#This Row],[Personnel number]]&lt;&gt;"",TimeSpend[[#This Row],[Date]]&lt;&gt;""),TimeSpend[[#This Row],[Location]],"")</f>
        <v>Office</v>
      </c>
      <c r="K294">
        <f>IF(AND(TimeSpend[[#This Row],[Personnel number]]&lt;&gt;"",TimeSpend[[#This Row],[Date]]&lt;&gt;""),TimeSpend[[#This Row],[Task]],"")</f>
        <v>0</v>
      </c>
      <c r="L294" t="str">
        <f>IF(AND(TimeSpend[[#This Row],[Personnel number]]&lt;&gt;"",TimeSpend[[#This Row],[Date]]&lt;&gt;""),Utilization!$J$2,"")</f>
        <v>10/2024</v>
      </c>
      <c r="M294" t="str">
        <f>IF(AND(TimeSpend[[#This Row],[Personnel number]]&lt;&gt;"",TimeSpend[[#This Row],[Date]]&lt;&gt;""),TimeSpend[[#This Row],[Employee Name]],"")</f>
        <v>Cvrček Josef</v>
      </c>
      <c r="N294">
        <f t="shared" si="8"/>
        <v>293</v>
      </c>
      <c r="O294" t="str">
        <f t="shared" si="9"/>
        <v>10/2024-293</v>
      </c>
      <c r="P294" t="str">
        <f>IF(D294&lt;&gt;"",VLOOKUP(D294,Projects!B:C,2,0),"")</f>
        <v>INC</v>
      </c>
    </row>
    <row r="295" spans="1:16" x14ac:dyDescent="0.25">
      <c r="A295" t="str">
        <f>UPPER(IF(AND(TimeSpend[[#This Row],[Personnel number]]&lt;&gt;"",TimeSpend[[#This Row],[Date]]&lt;&gt;""),TimeSpend[[#This Row],[Personnel number]],""))</f>
        <v>CZ011873</v>
      </c>
      <c r="B295" s="85" t="str">
        <f>IF(AND(TimeSpend[[#This Row],[Personnel number]]&lt;&gt;"",TimeSpend[[#This Row],[Date]]&lt;&gt;""),TEXT(TimeSpend[[#This Row],[Date]],"[$-409]yyyyMMdd"),"")</f>
        <v>yyyy1004</v>
      </c>
      <c r="C295" s="33" t="str">
        <f>IF(AND(TimeSpend[[#This Row],[Personnel number]]&lt;&gt;"",TimeSpend[[#This Row],[Date]]&lt;&gt;""),SUBSTITUTE(TimeSpend[[#This Row],[Hours]],",","."),"")</f>
        <v>2</v>
      </c>
      <c r="D295">
        <f>IF(AND(TimeSpend[[#This Row],[Personnel number]]&lt;&gt;"",TimeSpend[[#This Row],[Date]]&lt;&gt;""),TimeSpend[[#This Row],[Network]],"")</f>
        <v>60000430</v>
      </c>
      <c r="E295" t="str">
        <f>IF(AND(TimeSpend[[#This Row],[Personnel number]]&lt;&gt;"",TimeSpend[[#This Row],[Date]]&lt;&gt;""),TimeSpend[[#This Row],[Network Description]],"")</f>
        <v>BBG NUS Cloud Roll-out</v>
      </c>
      <c r="F295" t="str">
        <f>IF(AND(TimeSpend[[#This Row],[Personnel number]]&lt;&gt;"",TimeSpend[[#This Row],[Date]]&lt;&gt;""),TimeSpend[[#This Row],[Activity]],"")</f>
        <v>Consultancy</v>
      </c>
      <c r="G295" t="str">
        <f>IF(AND(TimeSpend[[#This Row],[Personnel number]]&lt;&gt;"",TimeSpend[[#This Row],[Date]]&lt;&gt;""),TimeSpend[[#This Row],[Activity description]],"")</f>
        <v>Assigned topics</v>
      </c>
      <c r="H295" s="36">
        <f>IF(AND(TimeSpend[[#This Row],[Personnel number]]&lt;&gt;"",TimeSpend[[#This Row],[Date]]&lt;&gt;""),TimeSpend[[#This Row],[Start Time]],"")</f>
        <v>0.54166666666666663</v>
      </c>
      <c r="I295" s="36">
        <f>IF(AND(TimeSpend[[#This Row],[Personnel number]]&lt;&gt;"",TimeSpend[[#This Row],[Date]]&lt;&gt;""),TimeSpend[[#This Row],[End Time]],"")</f>
        <v>0.625</v>
      </c>
      <c r="J295" t="str">
        <f>IF(AND(TimeSpend[[#This Row],[Personnel number]]&lt;&gt;"",TimeSpend[[#This Row],[Date]]&lt;&gt;""),TimeSpend[[#This Row],[Location]],"")</f>
        <v>Office</v>
      </c>
      <c r="K295">
        <f>IF(AND(TimeSpend[[#This Row],[Personnel number]]&lt;&gt;"",TimeSpend[[#This Row],[Date]]&lt;&gt;""),TimeSpend[[#This Row],[Task]],"")</f>
        <v>0</v>
      </c>
      <c r="L295" t="str">
        <f>IF(AND(TimeSpend[[#This Row],[Personnel number]]&lt;&gt;"",TimeSpend[[#This Row],[Date]]&lt;&gt;""),Utilization!$J$2,"")</f>
        <v>10/2024</v>
      </c>
      <c r="M295" t="str">
        <f>IF(AND(TimeSpend[[#This Row],[Personnel number]]&lt;&gt;"",TimeSpend[[#This Row],[Date]]&lt;&gt;""),TimeSpend[[#This Row],[Employee Name]],"")</f>
        <v>Cvrček Josef</v>
      </c>
      <c r="N295">
        <f t="shared" si="8"/>
        <v>294</v>
      </c>
      <c r="O295" t="str">
        <f t="shared" si="9"/>
        <v>10/2024-294</v>
      </c>
      <c r="P295" t="str">
        <f>IF(D295&lt;&gt;"",VLOOKUP(D295,Projects!B:C,2,0),"")</f>
        <v>PROJECT</v>
      </c>
    </row>
    <row r="296" spans="1:16" x14ac:dyDescent="0.25">
      <c r="A296" t="str">
        <f>UPPER(IF(AND(TimeSpend[[#This Row],[Personnel number]]&lt;&gt;"",TimeSpend[[#This Row],[Date]]&lt;&gt;""),TimeSpend[[#This Row],[Personnel number]],""))</f>
        <v>CZ011873</v>
      </c>
      <c r="B296" s="85" t="str">
        <f>IF(AND(TimeSpend[[#This Row],[Personnel number]]&lt;&gt;"",TimeSpend[[#This Row],[Date]]&lt;&gt;""),TEXT(TimeSpend[[#This Row],[Date]],"[$-409]yyyyMMdd"),"")</f>
        <v>yyyy1004</v>
      </c>
      <c r="C296" s="33" t="str">
        <f>IF(AND(TimeSpend[[#This Row],[Personnel number]]&lt;&gt;"",TimeSpend[[#This Row],[Date]]&lt;&gt;""),SUBSTITUTE(TimeSpend[[#This Row],[Hours]],",","."),"")</f>
        <v>0.75</v>
      </c>
      <c r="D296">
        <f>IF(AND(TimeSpend[[#This Row],[Personnel number]]&lt;&gt;"",TimeSpend[[#This Row],[Date]]&lt;&gt;""),TimeSpend[[#This Row],[Network]],"")</f>
        <v>60000247</v>
      </c>
      <c r="E296" t="str">
        <f>IF(AND(TimeSpend[[#This Row],[Personnel number]]&lt;&gt;"",TimeSpend[[#This Row],[Date]]&lt;&gt;""),TimeSpend[[#This Row],[Network Description]],"")</f>
        <v>NUS3 Technical Upgrade (NUS Cloud)</v>
      </c>
      <c r="F296" t="str">
        <f>IF(AND(TimeSpend[[#This Row],[Personnel number]]&lt;&gt;"",TimeSpend[[#This Row],[Date]]&lt;&gt;""),TimeSpend[[#This Row],[Activity]],"")</f>
        <v>Consultancy</v>
      </c>
      <c r="G296" t="str">
        <f>IF(AND(TimeSpend[[#This Row],[Personnel number]]&lt;&gt;"",TimeSpend[[#This Row],[Date]]&lt;&gt;""),TimeSpend[[#This Row],[Activity description]],"")</f>
        <v>Assigned topics</v>
      </c>
      <c r="H296" s="36">
        <f>IF(AND(TimeSpend[[#This Row],[Personnel number]]&lt;&gt;"",TimeSpend[[#This Row],[Date]]&lt;&gt;""),TimeSpend[[#This Row],[Start Time]],"")</f>
        <v>0.625</v>
      </c>
      <c r="I296" s="36">
        <f>IF(AND(TimeSpend[[#This Row],[Personnel number]]&lt;&gt;"",TimeSpend[[#This Row],[Date]]&lt;&gt;""),TimeSpend[[#This Row],[End Time]],"")</f>
        <v>0.65625</v>
      </c>
      <c r="J296" t="str">
        <f>IF(AND(TimeSpend[[#This Row],[Personnel number]]&lt;&gt;"",TimeSpend[[#This Row],[Date]]&lt;&gt;""),TimeSpend[[#This Row],[Location]],"")</f>
        <v>Office</v>
      </c>
      <c r="K296">
        <f>IF(AND(TimeSpend[[#This Row],[Personnel number]]&lt;&gt;"",TimeSpend[[#This Row],[Date]]&lt;&gt;""),TimeSpend[[#This Row],[Task]],"")</f>
        <v>0</v>
      </c>
      <c r="L296" t="str">
        <f>IF(AND(TimeSpend[[#This Row],[Personnel number]]&lt;&gt;"",TimeSpend[[#This Row],[Date]]&lt;&gt;""),Utilization!$J$2,"")</f>
        <v>10/2024</v>
      </c>
      <c r="M296" t="str">
        <f>IF(AND(TimeSpend[[#This Row],[Personnel number]]&lt;&gt;"",TimeSpend[[#This Row],[Date]]&lt;&gt;""),TimeSpend[[#This Row],[Employee Name]],"")</f>
        <v>Cvrček Josef</v>
      </c>
      <c r="N296">
        <f t="shared" si="8"/>
        <v>295</v>
      </c>
      <c r="O296" t="str">
        <f t="shared" si="9"/>
        <v>10/2024-295</v>
      </c>
      <c r="P296" t="str">
        <f>IF(D296&lt;&gt;"",VLOOKUP(D296,Projects!B:C,2,0),"")</f>
        <v>PROJECT</v>
      </c>
    </row>
    <row r="297" spans="1:16" x14ac:dyDescent="0.25">
      <c r="A297" t="str">
        <f>UPPER(IF(AND(TimeSpend[[#This Row],[Personnel number]]&lt;&gt;"",TimeSpend[[#This Row],[Date]]&lt;&gt;""),TimeSpend[[#This Row],[Personnel number]],""))</f>
        <v>CZ011873</v>
      </c>
      <c r="B297" s="85" t="str">
        <f>IF(AND(TimeSpend[[#This Row],[Personnel number]]&lt;&gt;"",TimeSpend[[#This Row],[Date]]&lt;&gt;""),TEXT(TimeSpend[[#This Row],[Date]],"[$-409]yyyyMMdd"),"")</f>
        <v>yyyy1004</v>
      </c>
      <c r="C297" s="33" t="str">
        <f>IF(AND(TimeSpend[[#This Row],[Personnel number]]&lt;&gt;"",TimeSpend[[#This Row],[Date]]&lt;&gt;""),SUBSTITUTE(TimeSpend[[#This Row],[Hours]],",","."),"")</f>
        <v>0.25</v>
      </c>
      <c r="D297" t="str">
        <f>IF(AND(TimeSpend[[#This Row],[Personnel number]]&lt;&gt;"",TimeSpend[[#This Row],[Date]]&lt;&gt;""),TimeSpend[[#This Row],[Network]],"")</f>
        <v>BPC_INT</v>
      </c>
      <c r="E297" t="str">
        <f>IF(AND(TimeSpend[[#This Row],[Personnel number]]&lt;&gt;"",TimeSpend[[#This Row],[Date]]&lt;&gt;""),TimeSpend[[#This Row],[Network Description]],"")</f>
        <v>Other Internal activities - BPC Brno</v>
      </c>
      <c r="F297" t="str">
        <f>IF(AND(TimeSpend[[#This Row],[Personnel number]]&lt;&gt;"",TimeSpend[[#This Row],[Date]]&lt;&gt;""),TimeSpend[[#This Row],[Activity]],"")</f>
        <v>Admin</v>
      </c>
      <c r="G297" t="str">
        <f>IF(AND(TimeSpend[[#This Row],[Personnel number]]&lt;&gt;"",TimeSpend[[#This Row],[Date]]&lt;&gt;""),TimeSpend[[#This Row],[Activity description]],"")</f>
        <v>Timesheet</v>
      </c>
      <c r="H297" s="36">
        <f>IF(AND(TimeSpend[[#This Row],[Personnel number]]&lt;&gt;"",TimeSpend[[#This Row],[Date]]&lt;&gt;""),TimeSpend[[#This Row],[Start Time]],"")</f>
        <v>0.65625</v>
      </c>
      <c r="I297" s="36">
        <f>IF(AND(TimeSpend[[#This Row],[Personnel number]]&lt;&gt;"",TimeSpend[[#This Row],[Date]]&lt;&gt;""),TimeSpend[[#This Row],[End Time]],"")</f>
        <v>0.66666666666666663</v>
      </c>
      <c r="J297" t="str">
        <f>IF(AND(TimeSpend[[#This Row],[Personnel number]]&lt;&gt;"",TimeSpend[[#This Row],[Date]]&lt;&gt;""),TimeSpend[[#This Row],[Location]],"")</f>
        <v>Office</v>
      </c>
      <c r="K297">
        <f>IF(AND(TimeSpend[[#This Row],[Personnel number]]&lt;&gt;"",TimeSpend[[#This Row],[Date]]&lt;&gt;""),TimeSpend[[#This Row],[Task]],"")</f>
        <v>0</v>
      </c>
      <c r="L297" t="str">
        <f>IF(AND(TimeSpend[[#This Row],[Personnel number]]&lt;&gt;"",TimeSpend[[#This Row],[Date]]&lt;&gt;""),Utilization!$J$2,"")</f>
        <v>10/2024</v>
      </c>
      <c r="M297" t="str">
        <f>IF(AND(TimeSpend[[#This Row],[Personnel number]]&lt;&gt;"",TimeSpend[[#This Row],[Date]]&lt;&gt;""),TimeSpend[[#This Row],[Employee Name]],"")</f>
        <v>Cvrček Josef</v>
      </c>
      <c r="N297">
        <f t="shared" si="8"/>
        <v>296</v>
      </c>
      <c r="O297" t="str">
        <f t="shared" si="9"/>
        <v>10/2024-296</v>
      </c>
      <c r="P297" t="str">
        <f>IF(D297&lt;&gt;"",VLOOKUP(D297,Projects!B:C,2,0),"")</f>
        <v>INT</v>
      </c>
    </row>
    <row r="298" spans="1:16" x14ac:dyDescent="0.25">
      <c r="A298" t="str">
        <f>UPPER(IF(AND(TimeSpend[[#This Row],[Personnel number]]&lt;&gt;"",TimeSpend[[#This Row],[Date]]&lt;&gt;""),TimeSpend[[#This Row],[Personnel number]],""))</f>
        <v>CZ011873</v>
      </c>
      <c r="B298" s="85" t="str">
        <f>IF(AND(TimeSpend[[#This Row],[Personnel number]]&lt;&gt;"",TimeSpend[[#This Row],[Date]]&lt;&gt;""),TEXT(TimeSpend[[#This Row],[Date]],"[$-409]yyyyMMdd"),"")</f>
        <v>yyyy1007</v>
      </c>
      <c r="C298" s="33" t="str">
        <f>IF(AND(TimeSpend[[#This Row],[Personnel number]]&lt;&gt;"",TimeSpend[[#This Row],[Date]]&lt;&gt;""),SUBSTITUTE(TimeSpend[[#This Row],[Hours]],",","."),"")</f>
        <v>0.250000000000001</v>
      </c>
      <c r="D298" t="str">
        <f>IF(AND(TimeSpend[[#This Row],[Personnel number]]&lt;&gt;"",TimeSpend[[#This Row],[Date]]&lt;&gt;""),TimeSpend[[#This Row],[Network]],"")</f>
        <v>BPC_INT</v>
      </c>
      <c r="E298" t="str">
        <f>IF(AND(TimeSpend[[#This Row],[Personnel number]]&lt;&gt;"",TimeSpend[[#This Row],[Date]]&lt;&gt;""),TimeSpend[[#This Row],[Network Description]],"")</f>
        <v>Other Internal activities - BPC Brno</v>
      </c>
      <c r="F298" t="str">
        <f>IF(AND(TimeSpend[[#This Row],[Personnel number]]&lt;&gt;"",TimeSpend[[#This Row],[Date]]&lt;&gt;""),TimeSpend[[#This Row],[Activity]],"")</f>
        <v>Admin</v>
      </c>
      <c r="G298" t="str">
        <f>IF(AND(TimeSpend[[#This Row],[Personnel number]]&lt;&gt;"",TimeSpend[[#This Row],[Date]]&lt;&gt;""),TimeSpend[[#This Row],[Activity description]],"")</f>
        <v>Administration</v>
      </c>
      <c r="H298" s="36">
        <f>IF(AND(TimeSpend[[#This Row],[Personnel number]]&lt;&gt;"",TimeSpend[[#This Row],[Date]]&lt;&gt;""),TimeSpend[[#This Row],[Start Time]],"")</f>
        <v>0.31597222222222221</v>
      </c>
      <c r="I298" s="36">
        <f>IF(AND(TimeSpend[[#This Row],[Personnel number]]&lt;&gt;"",TimeSpend[[#This Row],[Date]]&lt;&gt;""),TimeSpend[[#This Row],[End Time]],"")</f>
        <v>0.3263888888888889</v>
      </c>
      <c r="J298" t="str">
        <f>IF(AND(TimeSpend[[#This Row],[Personnel number]]&lt;&gt;"",TimeSpend[[#This Row],[Date]]&lt;&gt;""),TimeSpend[[#This Row],[Location]],"")</f>
        <v>Office</v>
      </c>
      <c r="K298">
        <f>IF(AND(TimeSpend[[#This Row],[Personnel number]]&lt;&gt;"",TimeSpend[[#This Row],[Date]]&lt;&gt;""),TimeSpend[[#This Row],[Task]],"")</f>
        <v>0</v>
      </c>
      <c r="L298" t="str">
        <f>IF(AND(TimeSpend[[#This Row],[Personnel number]]&lt;&gt;"",TimeSpend[[#This Row],[Date]]&lt;&gt;""),Utilization!$J$2,"")</f>
        <v>10/2024</v>
      </c>
      <c r="M298" t="str">
        <f>IF(AND(TimeSpend[[#This Row],[Personnel number]]&lt;&gt;"",TimeSpend[[#This Row],[Date]]&lt;&gt;""),TimeSpend[[#This Row],[Employee Name]],"")</f>
        <v>Cvrček Josef</v>
      </c>
      <c r="N298">
        <f t="shared" si="8"/>
        <v>297</v>
      </c>
      <c r="O298" t="str">
        <f t="shared" si="9"/>
        <v>10/2024-297</v>
      </c>
      <c r="P298" t="str">
        <f>IF(D298&lt;&gt;"",VLOOKUP(D298,Projects!B:C,2,0),"")</f>
        <v>INT</v>
      </c>
    </row>
    <row r="299" spans="1:16" x14ac:dyDescent="0.25">
      <c r="A299" t="str">
        <f>UPPER(IF(AND(TimeSpend[[#This Row],[Personnel number]]&lt;&gt;"",TimeSpend[[#This Row],[Date]]&lt;&gt;""),TimeSpend[[#This Row],[Personnel number]],""))</f>
        <v>CZ011873</v>
      </c>
      <c r="B299" s="85" t="str">
        <f>IF(AND(TimeSpend[[#This Row],[Personnel number]]&lt;&gt;"",TimeSpend[[#This Row],[Date]]&lt;&gt;""),TEXT(TimeSpend[[#This Row],[Date]],"[$-409]yyyyMMdd"),"")</f>
        <v>yyyy1007</v>
      </c>
      <c r="C299" s="33" t="str">
        <f>IF(AND(TimeSpend[[#This Row],[Personnel number]]&lt;&gt;"",TimeSpend[[#This Row],[Date]]&lt;&gt;""),SUBSTITUTE(TimeSpend[[#This Row],[Hours]],",","."),"")</f>
        <v>1</v>
      </c>
      <c r="D299" t="str">
        <f>IF(AND(TimeSpend[[#This Row],[Personnel number]]&lt;&gt;"",TimeSpend[[#This Row],[Date]]&lt;&gt;""),TimeSpend[[#This Row],[Network]],"")</f>
        <v>BPC_INT</v>
      </c>
      <c r="E299" t="str">
        <f>IF(AND(TimeSpend[[#This Row],[Personnel number]]&lt;&gt;"",TimeSpend[[#This Row],[Date]]&lt;&gt;""),TimeSpend[[#This Row],[Network Description]],"")</f>
        <v>Other Internal activities - BPC Brno</v>
      </c>
      <c r="F299" t="str">
        <f>IF(AND(TimeSpend[[#This Row],[Personnel number]]&lt;&gt;"",TimeSpend[[#This Row],[Date]]&lt;&gt;""),TimeSpend[[#This Row],[Activity]],"")</f>
        <v>Consultancy</v>
      </c>
      <c r="G299" t="str">
        <f>IF(AND(TimeSpend[[#This Row],[Personnel number]]&lt;&gt;"",TimeSpend[[#This Row],[Date]]&lt;&gt;""),TimeSpend[[#This Row],[Activity description]],"")</f>
        <v>BGE NUS Cloud - Project Kick-off</v>
      </c>
      <c r="H299" s="36">
        <f>IF(AND(TimeSpend[[#This Row],[Personnel number]]&lt;&gt;"",TimeSpend[[#This Row],[Date]]&lt;&gt;""),TimeSpend[[#This Row],[Start Time]],"")</f>
        <v>0.33333333333333331</v>
      </c>
      <c r="I299" s="36">
        <f>IF(AND(TimeSpend[[#This Row],[Personnel number]]&lt;&gt;"",TimeSpend[[#This Row],[Date]]&lt;&gt;""),TimeSpend[[#This Row],[End Time]],"")</f>
        <v>0.375</v>
      </c>
      <c r="J299" t="str">
        <f>IF(AND(TimeSpend[[#This Row],[Personnel number]]&lt;&gt;"",TimeSpend[[#This Row],[Date]]&lt;&gt;""),TimeSpend[[#This Row],[Location]],"")</f>
        <v>Office</v>
      </c>
      <c r="K299">
        <f>IF(AND(TimeSpend[[#This Row],[Personnel number]]&lt;&gt;"",TimeSpend[[#This Row],[Date]]&lt;&gt;""),TimeSpend[[#This Row],[Task]],"")</f>
        <v>0</v>
      </c>
      <c r="L299" t="str">
        <f>IF(AND(TimeSpend[[#This Row],[Personnel number]]&lt;&gt;"",TimeSpend[[#This Row],[Date]]&lt;&gt;""),Utilization!$J$2,"")</f>
        <v>10/2024</v>
      </c>
      <c r="M299" t="str">
        <f>IF(AND(TimeSpend[[#This Row],[Personnel number]]&lt;&gt;"",TimeSpend[[#This Row],[Date]]&lt;&gt;""),TimeSpend[[#This Row],[Employee Name]],"")</f>
        <v>Cvrček Josef</v>
      </c>
      <c r="N299">
        <f t="shared" si="8"/>
        <v>298</v>
      </c>
      <c r="O299" t="str">
        <f t="shared" si="9"/>
        <v>10/2024-298</v>
      </c>
      <c r="P299" t="str">
        <f>IF(D299&lt;&gt;"",VLOOKUP(D299,Projects!B:C,2,0),"")</f>
        <v>INT</v>
      </c>
    </row>
    <row r="300" spans="1:16" x14ac:dyDescent="0.25">
      <c r="A300" t="str">
        <f>UPPER(IF(AND(TimeSpend[[#This Row],[Personnel number]]&lt;&gt;"",TimeSpend[[#This Row],[Date]]&lt;&gt;""),TimeSpend[[#This Row],[Personnel number]],""))</f>
        <v>CZ011873</v>
      </c>
      <c r="B300" s="85" t="str">
        <f>IF(AND(TimeSpend[[#This Row],[Personnel number]]&lt;&gt;"",TimeSpend[[#This Row],[Date]]&lt;&gt;""),TEXT(TimeSpend[[#This Row],[Date]],"[$-409]yyyyMMdd"),"")</f>
        <v>yyyy1007</v>
      </c>
      <c r="C300" s="33" t="str">
        <f>IF(AND(TimeSpend[[#This Row],[Personnel number]]&lt;&gt;"",TimeSpend[[#This Row],[Date]]&lt;&gt;""),SUBSTITUTE(TimeSpend[[#This Row],[Hours]],",","."),"")</f>
        <v>1.5</v>
      </c>
      <c r="D300">
        <f>IF(AND(TimeSpend[[#This Row],[Personnel number]]&lt;&gt;"",TimeSpend[[#This Row],[Date]]&lt;&gt;""),TimeSpend[[#This Row],[Network]],"")</f>
        <v>60000430</v>
      </c>
      <c r="E300" t="str">
        <f>IF(AND(TimeSpend[[#This Row],[Personnel number]]&lt;&gt;"",TimeSpend[[#This Row],[Date]]&lt;&gt;""),TimeSpend[[#This Row],[Network Description]],"")</f>
        <v>BBG NUS Cloud Roll-out</v>
      </c>
      <c r="F300" t="str">
        <f>IF(AND(TimeSpend[[#This Row],[Personnel number]]&lt;&gt;"",TimeSpend[[#This Row],[Date]]&lt;&gt;""),TimeSpend[[#This Row],[Activity]],"")</f>
        <v>Consultancy</v>
      </c>
      <c r="G300" t="str">
        <f>IF(AND(TimeSpend[[#This Row],[Personnel number]]&lt;&gt;"",TimeSpend[[#This Row],[Date]]&lt;&gt;""),TimeSpend[[#This Row],[Activity description]],"")</f>
        <v>Assigned topics</v>
      </c>
      <c r="H300" s="36">
        <f>IF(AND(TimeSpend[[#This Row],[Personnel number]]&lt;&gt;"",TimeSpend[[#This Row],[Date]]&lt;&gt;""),TimeSpend[[#This Row],[Start Time]],"")</f>
        <v>0.375</v>
      </c>
      <c r="I300" s="36">
        <f>IF(AND(TimeSpend[[#This Row],[Personnel number]]&lt;&gt;"",TimeSpend[[#This Row],[Date]]&lt;&gt;""),TimeSpend[[#This Row],[End Time]],"")</f>
        <v>0.4375</v>
      </c>
      <c r="J300" t="str">
        <f>IF(AND(TimeSpend[[#This Row],[Personnel number]]&lt;&gt;"",TimeSpend[[#This Row],[Date]]&lt;&gt;""),TimeSpend[[#This Row],[Location]],"")</f>
        <v>Office</v>
      </c>
      <c r="K300">
        <f>IF(AND(TimeSpend[[#This Row],[Personnel number]]&lt;&gt;"",TimeSpend[[#This Row],[Date]]&lt;&gt;""),TimeSpend[[#This Row],[Task]],"")</f>
        <v>0</v>
      </c>
      <c r="L300" t="str">
        <f>IF(AND(TimeSpend[[#This Row],[Personnel number]]&lt;&gt;"",TimeSpend[[#This Row],[Date]]&lt;&gt;""),Utilization!$J$2,"")</f>
        <v>10/2024</v>
      </c>
      <c r="M300" t="str">
        <f>IF(AND(TimeSpend[[#This Row],[Personnel number]]&lt;&gt;"",TimeSpend[[#This Row],[Date]]&lt;&gt;""),TimeSpend[[#This Row],[Employee Name]],"")</f>
        <v>Cvrček Josef</v>
      </c>
      <c r="N300">
        <f t="shared" si="8"/>
        <v>299</v>
      </c>
      <c r="O300" t="str">
        <f t="shared" si="9"/>
        <v>10/2024-299</v>
      </c>
      <c r="P300" t="str">
        <f>IF(D300&lt;&gt;"",VLOOKUP(D300,Projects!B:C,2,0),"")</f>
        <v>PROJECT</v>
      </c>
    </row>
    <row r="301" spans="1:16" x14ac:dyDescent="0.25">
      <c r="A301" t="str">
        <f>UPPER(IF(AND(TimeSpend[[#This Row],[Personnel number]]&lt;&gt;"",TimeSpend[[#This Row],[Date]]&lt;&gt;""),TimeSpend[[#This Row],[Personnel number]],""))</f>
        <v>CZ011873</v>
      </c>
      <c r="B301" s="85" t="str">
        <f>IF(AND(TimeSpend[[#This Row],[Personnel number]]&lt;&gt;"",TimeSpend[[#This Row],[Date]]&lt;&gt;""),TEXT(TimeSpend[[#This Row],[Date]],"[$-409]yyyyMMdd"),"")</f>
        <v>yyyy1007</v>
      </c>
      <c r="C301" s="33" t="str">
        <f>IF(AND(TimeSpend[[#This Row],[Personnel number]]&lt;&gt;"",TimeSpend[[#This Row],[Date]]&lt;&gt;""),SUBSTITUTE(TimeSpend[[#This Row],[Hours]],",","."),"")</f>
        <v>0.5</v>
      </c>
      <c r="D301" t="str">
        <f>IF(AND(TimeSpend[[#This Row],[Personnel number]]&lt;&gt;"",TimeSpend[[#This Row],[Date]]&lt;&gt;""),TimeSpend[[#This Row],[Network]],"")</f>
        <v>BPC_INC</v>
      </c>
      <c r="E301" t="str">
        <f>IF(AND(TimeSpend[[#This Row],[Personnel number]]&lt;&gt;"",TimeSpend[[#This Row],[Date]]&lt;&gt;""),TimeSpend[[#This Row],[Network Description]],"")</f>
        <v>Incident handling / support - BPC Brno</v>
      </c>
      <c r="F301" t="str">
        <f>IF(AND(TimeSpend[[#This Row],[Personnel number]]&lt;&gt;"",TimeSpend[[#This Row],[Date]]&lt;&gt;""),TimeSpend[[#This Row],[Activity]],"")</f>
        <v>Consultancy</v>
      </c>
      <c r="G301" t="str">
        <f>IF(AND(TimeSpend[[#This Row],[Personnel number]]&lt;&gt;"",TimeSpend[[#This Row],[Date]]&lt;&gt;""),TimeSpend[[#This Row],[Activity description]],"")</f>
        <v>Support</v>
      </c>
      <c r="H301" s="36">
        <f>IF(AND(TimeSpend[[#This Row],[Personnel number]]&lt;&gt;"",TimeSpend[[#This Row],[Date]]&lt;&gt;""),TimeSpend[[#This Row],[Start Time]],"")</f>
        <v>0.4375</v>
      </c>
      <c r="I301" s="36">
        <f>IF(AND(TimeSpend[[#This Row],[Personnel number]]&lt;&gt;"",TimeSpend[[#This Row],[Date]]&lt;&gt;""),TimeSpend[[#This Row],[End Time]],"")</f>
        <v>0.45833333333333331</v>
      </c>
      <c r="J301" t="str">
        <f>IF(AND(TimeSpend[[#This Row],[Personnel number]]&lt;&gt;"",TimeSpend[[#This Row],[Date]]&lt;&gt;""),TimeSpend[[#This Row],[Location]],"")</f>
        <v>Office</v>
      </c>
      <c r="K301">
        <f>IF(AND(TimeSpend[[#This Row],[Personnel number]]&lt;&gt;"",TimeSpend[[#This Row],[Date]]&lt;&gt;""),TimeSpend[[#This Row],[Task]],"")</f>
        <v>0</v>
      </c>
      <c r="L301" t="str">
        <f>IF(AND(TimeSpend[[#This Row],[Personnel number]]&lt;&gt;"",TimeSpend[[#This Row],[Date]]&lt;&gt;""),Utilization!$J$2,"")</f>
        <v>10/2024</v>
      </c>
      <c r="M301" t="str">
        <f>IF(AND(TimeSpend[[#This Row],[Personnel number]]&lt;&gt;"",TimeSpend[[#This Row],[Date]]&lt;&gt;""),TimeSpend[[#This Row],[Employee Name]],"")</f>
        <v>Cvrček Josef</v>
      </c>
      <c r="N301">
        <f t="shared" si="8"/>
        <v>300</v>
      </c>
      <c r="O301" t="str">
        <f t="shared" si="9"/>
        <v>10/2024-300</v>
      </c>
      <c r="P301" t="str">
        <f>IF(D301&lt;&gt;"",VLOOKUP(D301,Projects!B:C,2,0),"")</f>
        <v>INC</v>
      </c>
    </row>
    <row r="302" spans="1:16" x14ac:dyDescent="0.25">
      <c r="A302" t="str">
        <f>UPPER(IF(AND(TimeSpend[[#This Row],[Personnel number]]&lt;&gt;"",TimeSpend[[#This Row],[Date]]&lt;&gt;""),TimeSpend[[#This Row],[Personnel number]],""))</f>
        <v>CZ011873</v>
      </c>
      <c r="B302" s="85" t="str">
        <f>IF(AND(TimeSpend[[#This Row],[Personnel number]]&lt;&gt;"",TimeSpend[[#This Row],[Date]]&lt;&gt;""),TEXT(TimeSpend[[#This Row],[Date]],"[$-409]yyyyMMdd"),"")</f>
        <v>yyyy1007</v>
      </c>
      <c r="C302" s="33" t="str">
        <f>IF(AND(TimeSpend[[#This Row],[Personnel number]]&lt;&gt;"",TimeSpend[[#This Row],[Date]]&lt;&gt;""),SUBSTITUTE(TimeSpend[[#This Row],[Hours]],",","."),"")</f>
        <v>1</v>
      </c>
      <c r="D302">
        <f>IF(AND(TimeSpend[[#This Row],[Personnel number]]&lt;&gt;"",TimeSpend[[#This Row],[Date]]&lt;&gt;""),TimeSpend[[#This Row],[Network]],"")</f>
        <v>60000430</v>
      </c>
      <c r="E302" t="str">
        <f>IF(AND(TimeSpend[[#This Row],[Personnel number]]&lt;&gt;"",TimeSpend[[#This Row],[Date]]&lt;&gt;""),TimeSpend[[#This Row],[Network Description]],"")</f>
        <v>BBG NUS Cloud Roll-out</v>
      </c>
      <c r="F302" t="str">
        <f>IF(AND(TimeSpend[[#This Row],[Personnel number]]&lt;&gt;"",TimeSpend[[#This Row],[Date]]&lt;&gt;""),TimeSpend[[#This Row],[Activity]],"")</f>
        <v>Consultancy</v>
      </c>
      <c r="G302" t="str">
        <f>IF(AND(TimeSpend[[#This Row],[Personnel number]]&lt;&gt;"",TimeSpend[[#This Row],[Date]]&lt;&gt;""),TimeSpend[[#This Row],[Activity description]],"")</f>
        <v>Consultancy with Team Member</v>
      </c>
      <c r="H302" s="36">
        <f>IF(AND(TimeSpend[[#This Row],[Personnel number]]&lt;&gt;"",TimeSpend[[#This Row],[Date]]&lt;&gt;""),TimeSpend[[#This Row],[Start Time]],"")</f>
        <v>0.45833333333333331</v>
      </c>
      <c r="I302" s="36">
        <f>IF(AND(TimeSpend[[#This Row],[Personnel number]]&lt;&gt;"",TimeSpend[[#This Row],[Date]]&lt;&gt;""),TimeSpend[[#This Row],[End Time]],"")</f>
        <v>0.5</v>
      </c>
      <c r="J302" t="str">
        <f>IF(AND(TimeSpend[[#This Row],[Personnel number]]&lt;&gt;"",TimeSpend[[#This Row],[Date]]&lt;&gt;""),TimeSpend[[#This Row],[Location]],"")</f>
        <v>Office</v>
      </c>
      <c r="K302">
        <f>IF(AND(TimeSpend[[#This Row],[Personnel number]]&lt;&gt;"",TimeSpend[[#This Row],[Date]]&lt;&gt;""),TimeSpend[[#This Row],[Task]],"")</f>
        <v>0</v>
      </c>
      <c r="L302" t="str">
        <f>IF(AND(TimeSpend[[#This Row],[Personnel number]]&lt;&gt;"",TimeSpend[[#This Row],[Date]]&lt;&gt;""),Utilization!$J$2,"")</f>
        <v>10/2024</v>
      </c>
      <c r="M302" t="str">
        <f>IF(AND(TimeSpend[[#This Row],[Personnel number]]&lt;&gt;"",TimeSpend[[#This Row],[Date]]&lt;&gt;""),TimeSpend[[#This Row],[Employee Name]],"")</f>
        <v>Cvrček Josef</v>
      </c>
      <c r="N302">
        <f t="shared" si="8"/>
        <v>301</v>
      </c>
      <c r="O302" t="str">
        <f t="shared" si="9"/>
        <v>10/2024-301</v>
      </c>
      <c r="P302" t="str">
        <f>IF(D302&lt;&gt;"",VLOOKUP(D302,Projects!B:C,2,0),"")</f>
        <v>PROJECT</v>
      </c>
    </row>
    <row r="303" spans="1:16" x14ac:dyDescent="0.25">
      <c r="A303" t="str">
        <f>UPPER(IF(AND(TimeSpend[[#This Row],[Personnel number]]&lt;&gt;"",TimeSpend[[#This Row],[Date]]&lt;&gt;""),TimeSpend[[#This Row],[Personnel number]],""))</f>
        <v>CZ011873</v>
      </c>
      <c r="B303" s="85" t="str">
        <f>IF(AND(TimeSpend[[#This Row],[Personnel number]]&lt;&gt;"",TimeSpend[[#This Row],[Date]]&lt;&gt;""),TEXT(TimeSpend[[#This Row],[Date]],"[$-409]yyyyMMdd"),"")</f>
        <v>yyyy1007</v>
      </c>
      <c r="C303" s="33" t="str">
        <f>IF(AND(TimeSpend[[#This Row],[Personnel number]]&lt;&gt;"",TimeSpend[[#This Row],[Date]]&lt;&gt;""),SUBSTITUTE(TimeSpend[[#This Row],[Hours]],",","."),"")</f>
        <v>0.5</v>
      </c>
      <c r="D303">
        <f>IF(AND(TimeSpend[[#This Row],[Personnel number]]&lt;&gt;"",TimeSpend[[#This Row],[Date]]&lt;&gt;""),TimeSpend[[#This Row],[Network]],"")</f>
        <v>60000247</v>
      </c>
      <c r="E303" t="str">
        <f>IF(AND(TimeSpend[[#This Row],[Personnel number]]&lt;&gt;"",TimeSpend[[#This Row],[Date]]&lt;&gt;""),TimeSpend[[#This Row],[Network Description]],"")</f>
        <v>NUS3 Technical Upgrade (NUS Cloud)</v>
      </c>
      <c r="F303" t="str">
        <f>IF(AND(TimeSpend[[#This Row],[Personnel number]]&lt;&gt;"",TimeSpend[[#This Row],[Date]]&lt;&gt;""),TimeSpend[[#This Row],[Activity]],"")</f>
        <v>Consultancy</v>
      </c>
      <c r="G303" t="str">
        <f>IF(AND(TimeSpend[[#This Row],[Personnel number]]&lt;&gt;"",TimeSpend[[#This Row],[Date]]&lt;&gt;""),TimeSpend[[#This Row],[Activity description]],"")</f>
        <v>Assigned topics</v>
      </c>
      <c r="H303" s="36">
        <f>IF(AND(TimeSpend[[#This Row],[Personnel number]]&lt;&gt;"",TimeSpend[[#This Row],[Date]]&lt;&gt;""),TimeSpend[[#This Row],[Start Time]],"")</f>
        <v>0.5</v>
      </c>
      <c r="I303" s="36">
        <f>IF(AND(TimeSpend[[#This Row],[Personnel number]]&lt;&gt;"",TimeSpend[[#This Row],[Date]]&lt;&gt;""),TimeSpend[[#This Row],[End Time]],"")</f>
        <v>0.52083333333333337</v>
      </c>
      <c r="J303" t="str">
        <f>IF(AND(TimeSpend[[#This Row],[Personnel number]]&lt;&gt;"",TimeSpend[[#This Row],[Date]]&lt;&gt;""),TimeSpend[[#This Row],[Location]],"")</f>
        <v>Office</v>
      </c>
      <c r="K303">
        <f>IF(AND(TimeSpend[[#This Row],[Personnel number]]&lt;&gt;"",TimeSpend[[#This Row],[Date]]&lt;&gt;""),TimeSpend[[#This Row],[Task]],"")</f>
        <v>0</v>
      </c>
      <c r="L303" t="str">
        <f>IF(AND(TimeSpend[[#This Row],[Personnel number]]&lt;&gt;"",TimeSpend[[#This Row],[Date]]&lt;&gt;""),Utilization!$J$2,"")</f>
        <v>10/2024</v>
      </c>
      <c r="M303" t="str">
        <f>IF(AND(TimeSpend[[#This Row],[Personnel number]]&lt;&gt;"",TimeSpend[[#This Row],[Date]]&lt;&gt;""),TimeSpend[[#This Row],[Employee Name]],"")</f>
        <v>Cvrček Josef</v>
      </c>
      <c r="N303">
        <f t="shared" si="8"/>
        <v>302</v>
      </c>
      <c r="O303" t="str">
        <f t="shared" si="9"/>
        <v>10/2024-302</v>
      </c>
      <c r="P303" t="str">
        <f>IF(D303&lt;&gt;"",VLOOKUP(D303,Projects!B:C,2,0),"")</f>
        <v>PROJECT</v>
      </c>
    </row>
    <row r="304" spans="1:16" x14ac:dyDescent="0.25">
      <c r="A304" t="str">
        <f>UPPER(IF(AND(TimeSpend[[#This Row],[Personnel number]]&lt;&gt;"",TimeSpend[[#This Row],[Date]]&lt;&gt;""),TimeSpend[[#This Row],[Personnel number]],""))</f>
        <v>CZ011873</v>
      </c>
      <c r="B304" s="85" t="str">
        <f>IF(AND(TimeSpend[[#This Row],[Personnel number]]&lt;&gt;"",TimeSpend[[#This Row],[Date]]&lt;&gt;""),TEXT(TimeSpend[[#This Row],[Date]],"[$-409]yyyyMMdd"),"")</f>
        <v>yyyy1007</v>
      </c>
      <c r="C304" s="33" t="str">
        <f>IF(AND(TimeSpend[[#This Row],[Personnel number]]&lt;&gt;"",TimeSpend[[#This Row],[Date]]&lt;&gt;""),SUBSTITUTE(TimeSpend[[#This Row],[Hours]],",","."),"")</f>
        <v>0.5</v>
      </c>
      <c r="D304">
        <f>IF(AND(TimeSpend[[#This Row],[Personnel number]]&lt;&gt;"",TimeSpend[[#This Row],[Date]]&lt;&gt;""),TimeSpend[[#This Row],[Network]],"")</f>
        <v>60000430</v>
      </c>
      <c r="E304" t="str">
        <f>IF(AND(TimeSpend[[#This Row],[Personnel number]]&lt;&gt;"",TimeSpend[[#This Row],[Date]]&lt;&gt;""),TimeSpend[[#This Row],[Network Description]],"")</f>
        <v>BBG NUS Cloud Roll-out</v>
      </c>
      <c r="F304" t="str">
        <f>IF(AND(TimeSpend[[#This Row],[Personnel number]]&lt;&gt;"",TimeSpend[[#This Row],[Date]]&lt;&gt;""),TimeSpend[[#This Row],[Activity]],"")</f>
        <v>Consultancy</v>
      </c>
      <c r="G304" t="str">
        <f>IF(AND(TimeSpend[[#This Row],[Personnel number]]&lt;&gt;"",TimeSpend[[#This Row],[Date]]&lt;&gt;""),TimeSpend[[#This Row],[Activity description]],"")</f>
        <v>Assigned topics</v>
      </c>
      <c r="H304" s="36">
        <f>IF(AND(TimeSpend[[#This Row],[Personnel number]]&lt;&gt;"",TimeSpend[[#This Row],[Date]]&lt;&gt;""),TimeSpend[[#This Row],[Start Time]],"")</f>
        <v>0.52083333333333337</v>
      </c>
      <c r="I304" s="36">
        <f>IF(AND(TimeSpend[[#This Row],[Personnel number]]&lt;&gt;"",TimeSpend[[#This Row],[Date]]&lt;&gt;""),TimeSpend[[#This Row],[End Time]],"")</f>
        <v>0.54166666666666663</v>
      </c>
      <c r="J304" t="str">
        <f>IF(AND(TimeSpend[[#This Row],[Personnel number]]&lt;&gt;"",TimeSpend[[#This Row],[Date]]&lt;&gt;""),TimeSpend[[#This Row],[Location]],"")</f>
        <v>Office</v>
      </c>
      <c r="K304">
        <f>IF(AND(TimeSpend[[#This Row],[Personnel number]]&lt;&gt;"",TimeSpend[[#This Row],[Date]]&lt;&gt;""),TimeSpend[[#This Row],[Task]],"")</f>
        <v>0</v>
      </c>
      <c r="L304" t="str">
        <f>IF(AND(TimeSpend[[#This Row],[Personnel number]]&lt;&gt;"",TimeSpend[[#This Row],[Date]]&lt;&gt;""),Utilization!$J$2,"")</f>
        <v>10/2024</v>
      </c>
      <c r="M304" t="str">
        <f>IF(AND(TimeSpend[[#This Row],[Personnel number]]&lt;&gt;"",TimeSpend[[#This Row],[Date]]&lt;&gt;""),TimeSpend[[#This Row],[Employee Name]],"")</f>
        <v>Cvrček Josef</v>
      </c>
      <c r="N304">
        <f t="shared" si="8"/>
        <v>303</v>
      </c>
      <c r="O304" t="str">
        <f t="shared" si="9"/>
        <v>10/2024-303</v>
      </c>
      <c r="P304" t="str">
        <f>IF(D304&lt;&gt;"",VLOOKUP(D304,Projects!B:C,2,0),"")</f>
        <v>PROJECT</v>
      </c>
    </row>
    <row r="305" spans="1:16" x14ac:dyDescent="0.25">
      <c r="A305" t="str">
        <f>UPPER(IF(AND(TimeSpend[[#This Row],[Personnel number]]&lt;&gt;"",TimeSpend[[#This Row],[Date]]&lt;&gt;""),TimeSpend[[#This Row],[Personnel number]],""))</f>
        <v>CZ011873</v>
      </c>
      <c r="B305" s="85" t="str">
        <f>IF(AND(TimeSpend[[#This Row],[Personnel number]]&lt;&gt;"",TimeSpend[[#This Row],[Date]]&lt;&gt;""),TEXT(TimeSpend[[#This Row],[Date]],"[$-409]yyyyMMdd"),"")</f>
        <v>yyyy1007</v>
      </c>
      <c r="C305" s="33" t="str">
        <f>IF(AND(TimeSpend[[#This Row],[Personnel number]]&lt;&gt;"",TimeSpend[[#This Row],[Date]]&lt;&gt;""),SUBSTITUTE(TimeSpend[[#This Row],[Hours]],",","."),"")</f>
        <v>1</v>
      </c>
      <c r="D305" t="str">
        <f>IF(AND(TimeSpend[[#This Row],[Personnel number]]&lt;&gt;"",TimeSpend[[#This Row],[Date]]&lt;&gt;""),TimeSpend[[#This Row],[Network]],"")</f>
        <v>BPC_INT</v>
      </c>
      <c r="E305" t="str">
        <f>IF(AND(TimeSpend[[#This Row],[Personnel number]]&lt;&gt;"",TimeSpend[[#This Row],[Date]]&lt;&gt;""),TimeSpend[[#This Row],[Network Description]],"")</f>
        <v>Other Internal activities - BPC Brno</v>
      </c>
      <c r="F305" t="str">
        <f>IF(AND(TimeSpend[[#This Row],[Personnel number]]&lt;&gt;"",TimeSpend[[#This Row],[Date]]&lt;&gt;""),TimeSpend[[#This Row],[Activity]],"")</f>
        <v>Admin</v>
      </c>
      <c r="G305" t="str">
        <f>IF(AND(TimeSpend[[#This Row],[Personnel number]]&lt;&gt;"",TimeSpend[[#This Row],[Date]]&lt;&gt;""),TimeSpend[[#This Row],[Activity description]],"")</f>
        <v>ZTO Team - regular team meeting</v>
      </c>
      <c r="H305" s="36">
        <f>IF(AND(TimeSpend[[#This Row],[Personnel number]]&lt;&gt;"",TimeSpend[[#This Row],[Date]]&lt;&gt;""),TimeSpend[[#This Row],[Start Time]],"")</f>
        <v>0.54166666666666663</v>
      </c>
      <c r="I305" s="36">
        <f>IF(AND(TimeSpend[[#This Row],[Personnel number]]&lt;&gt;"",TimeSpend[[#This Row],[Date]]&lt;&gt;""),TimeSpend[[#This Row],[End Time]],"")</f>
        <v>0.58333333333333337</v>
      </c>
      <c r="J305" t="str">
        <f>IF(AND(TimeSpend[[#This Row],[Personnel number]]&lt;&gt;"",TimeSpend[[#This Row],[Date]]&lt;&gt;""),TimeSpend[[#This Row],[Location]],"")</f>
        <v>Office</v>
      </c>
      <c r="K305">
        <f>IF(AND(TimeSpend[[#This Row],[Personnel number]]&lt;&gt;"",TimeSpend[[#This Row],[Date]]&lt;&gt;""),TimeSpend[[#This Row],[Task]],"")</f>
        <v>0</v>
      </c>
      <c r="L305" t="str">
        <f>IF(AND(TimeSpend[[#This Row],[Personnel number]]&lt;&gt;"",TimeSpend[[#This Row],[Date]]&lt;&gt;""),Utilization!$J$2,"")</f>
        <v>10/2024</v>
      </c>
      <c r="M305" t="str">
        <f>IF(AND(TimeSpend[[#This Row],[Personnel number]]&lt;&gt;"",TimeSpend[[#This Row],[Date]]&lt;&gt;""),TimeSpend[[#This Row],[Employee Name]],"")</f>
        <v>Cvrček Josef</v>
      </c>
      <c r="N305">
        <f t="shared" si="8"/>
        <v>304</v>
      </c>
      <c r="O305" t="str">
        <f t="shared" si="9"/>
        <v>10/2024-304</v>
      </c>
      <c r="P305" t="str">
        <f>IF(D305&lt;&gt;"",VLOOKUP(D305,Projects!B:C,2,0),"")</f>
        <v>INT</v>
      </c>
    </row>
    <row r="306" spans="1:16" x14ac:dyDescent="0.25">
      <c r="A306" t="str">
        <f>UPPER(IF(AND(TimeSpend[[#This Row],[Personnel number]]&lt;&gt;"",TimeSpend[[#This Row],[Date]]&lt;&gt;""),TimeSpend[[#This Row],[Personnel number]],""))</f>
        <v>CZ011873</v>
      </c>
      <c r="B306" s="85" t="str">
        <f>IF(AND(TimeSpend[[#This Row],[Personnel number]]&lt;&gt;"",TimeSpend[[#This Row],[Date]]&lt;&gt;""),TEXT(TimeSpend[[#This Row],[Date]],"[$-409]yyyyMMdd"),"")</f>
        <v>yyyy1007</v>
      </c>
      <c r="C306" s="33" t="str">
        <f>IF(AND(TimeSpend[[#This Row],[Personnel number]]&lt;&gt;"",TimeSpend[[#This Row],[Date]]&lt;&gt;""),SUBSTITUTE(TimeSpend[[#This Row],[Hours]],",","."),"")</f>
        <v>0.25</v>
      </c>
      <c r="D306" t="str">
        <f>IF(AND(TimeSpend[[#This Row],[Personnel number]]&lt;&gt;"",TimeSpend[[#This Row],[Date]]&lt;&gt;""),TimeSpend[[#This Row],[Network]],"")</f>
        <v>BPC_INT</v>
      </c>
      <c r="E306" t="str">
        <f>IF(AND(TimeSpend[[#This Row],[Personnel number]]&lt;&gt;"",TimeSpend[[#This Row],[Date]]&lt;&gt;""),TimeSpend[[#This Row],[Network Description]],"")</f>
        <v>Other Internal activities - BPC Brno</v>
      </c>
      <c r="F306" t="str">
        <f>IF(AND(TimeSpend[[#This Row],[Personnel number]]&lt;&gt;"",TimeSpend[[#This Row],[Date]]&lt;&gt;""),TimeSpend[[#This Row],[Activity]],"")</f>
        <v>Admin</v>
      </c>
      <c r="G306" t="str">
        <f>IF(AND(TimeSpend[[#This Row],[Personnel number]]&lt;&gt;"",TimeSpend[[#This Row],[Date]]&lt;&gt;""),TimeSpend[[#This Row],[Activity description]],"")</f>
        <v>Administration</v>
      </c>
      <c r="H306" s="36">
        <f>IF(AND(TimeSpend[[#This Row],[Personnel number]]&lt;&gt;"",TimeSpend[[#This Row],[Date]]&lt;&gt;""),TimeSpend[[#This Row],[Start Time]],"")</f>
        <v>0.60416666666666663</v>
      </c>
      <c r="I306" s="36">
        <f>IF(AND(TimeSpend[[#This Row],[Personnel number]]&lt;&gt;"",TimeSpend[[#This Row],[Date]]&lt;&gt;""),TimeSpend[[#This Row],[End Time]],"")</f>
        <v>0.61458333333333337</v>
      </c>
      <c r="J306" t="str">
        <f>IF(AND(TimeSpend[[#This Row],[Personnel number]]&lt;&gt;"",TimeSpend[[#This Row],[Date]]&lt;&gt;""),TimeSpend[[#This Row],[Location]],"")</f>
        <v>Office</v>
      </c>
      <c r="K306">
        <f>IF(AND(TimeSpend[[#This Row],[Personnel number]]&lt;&gt;"",TimeSpend[[#This Row],[Date]]&lt;&gt;""),TimeSpend[[#This Row],[Task]],"")</f>
        <v>0</v>
      </c>
      <c r="L306" t="str">
        <f>IF(AND(TimeSpend[[#This Row],[Personnel number]]&lt;&gt;"",TimeSpend[[#This Row],[Date]]&lt;&gt;""),Utilization!$J$2,"")</f>
        <v>10/2024</v>
      </c>
      <c r="M306" t="str">
        <f>IF(AND(TimeSpend[[#This Row],[Personnel number]]&lt;&gt;"",TimeSpend[[#This Row],[Date]]&lt;&gt;""),TimeSpend[[#This Row],[Employee Name]],"")</f>
        <v>Cvrček Josef</v>
      </c>
      <c r="N306">
        <f t="shared" si="8"/>
        <v>305</v>
      </c>
      <c r="O306" t="str">
        <f t="shared" si="9"/>
        <v>10/2024-305</v>
      </c>
      <c r="P306" t="str">
        <f>IF(D306&lt;&gt;"",VLOOKUP(D306,Projects!B:C,2,0),"")</f>
        <v>INT</v>
      </c>
    </row>
    <row r="307" spans="1:16" x14ac:dyDescent="0.25">
      <c r="A307" t="str">
        <f>UPPER(IF(AND(TimeSpend[[#This Row],[Personnel number]]&lt;&gt;"",TimeSpend[[#This Row],[Date]]&lt;&gt;""),TimeSpend[[#This Row],[Personnel number]],""))</f>
        <v>CZ011873</v>
      </c>
      <c r="B307" s="85" t="str">
        <f>IF(AND(TimeSpend[[#This Row],[Personnel number]]&lt;&gt;"",TimeSpend[[#This Row],[Date]]&lt;&gt;""),TEXT(TimeSpend[[#This Row],[Date]],"[$-409]yyyyMMdd"),"")</f>
        <v>yyyy1007</v>
      </c>
      <c r="C307" s="33" t="str">
        <f>IF(AND(TimeSpend[[#This Row],[Personnel number]]&lt;&gt;"",TimeSpend[[#This Row],[Date]]&lt;&gt;""),SUBSTITUTE(TimeSpend[[#This Row],[Hours]],",","."),"")</f>
        <v>0.75</v>
      </c>
      <c r="D307">
        <f>IF(AND(TimeSpend[[#This Row],[Personnel number]]&lt;&gt;"",TimeSpend[[#This Row],[Date]]&lt;&gt;""),TimeSpend[[#This Row],[Network]],"")</f>
        <v>60000430</v>
      </c>
      <c r="E307" t="str">
        <f>IF(AND(TimeSpend[[#This Row],[Personnel number]]&lt;&gt;"",TimeSpend[[#This Row],[Date]]&lt;&gt;""),TimeSpend[[#This Row],[Network Description]],"")</f>
        <v>BBG NUS Cloud Roll-out</v>
      </c>
      <c r="F307" t="str">
        <f>IF(AND(TimeSpend[[#This Row],[Personnel number]]&lt;&gt;"",TimeSpend[[#This Row],[Date]]&lt;&gt;""),TimeSpend[[#This Row],[Activity]],"")</f>
        <v>Consultancy</v>
      </c>
      <c r="G307" t="str">
        <f>IF(AND(TimeSpend[[#This Row],[Personnel number]]&lt;&gt;"",TimeSpend[[#This Row],[Date]]&lt;&gt;""),TimeSpend[[#This Row],[Activity description]],"")</f>
        <v>Assigned topics</v>
      </c>
      <c r="H307" s="36">
        <f>IF(AND(TimeSpend[[#This Row],[Personnel number]]&lt;&gt;"",TimeSpend[[#This Row],[Date]]&lt;&gt;""),TimeSpend[[#This Row],[Start Time]],"")</f>
        <v>0.61458333333333337</v>
      </c>
      <c r="I307" s="36">
        <f>IF(AND(TimeSpend[[#This Row],[Personnel number]]&lt;&gt;"",TimeSpend[[#This Row],[Date]]&lt;&gt;""),TimeSpend[[#This Row],[End Time]],"")</f>
        <v>0.64583333333333337</v>
      </c>
      <c r="J307" t="str">
        <f>IF(AND(TimeSpend[[#This Row],[Personnel number]]&lt;&gt;"",TimeSpend[[#This Row],[Date]]&lt;&gt;""),TimeSpend[[#This Row],[Location]],"")</f>
        <v>Office</v>
      </c>
      <c r="K307">
        <f>IF(AND(TimeSpend[[#This Row],[Personnel number]]&lt;&gt;"",TimeSpend[[#This Row],[Date]]&lt;&gt;""),TimeSpend[[#This Row],[Task]],"")</f>
        <v>0</v>
      </c>
      <c r="L307" t="str">
        <f>IF(AND(TimeSpend[[#This Row],[Personnel number]]&lt;&gt;"",TimeSpend[[#This Row],[Date]]&lt;&gt;""),Utilization!$J$2,"")</f>
        <v>10/2024</v>
      </c>
      <c r="M307" t="str">
        <f>IF(AND(TimeSpend[[#This Row],[Personnel number]]&lt;&gt;"",TimeSpend[[#This Row],[Date]]&lt;&gt;""),TimeSpend[[#This Row],[Employee Name]],"")</f>
        <v>Cvrček Josef</v>
      </c>
      <c r="N307">
        <f t="shared" si="8"/>
        <v>306</v>
      </c>
      <c r="O307" t="str">
        <f t="shared" si="9"/>
        <v>10/2024-306</v>
      </c>
      <c r="P307" t="str">
        <f>IF(D307&lt;&gt;"",VLOOKUP(D307,Projects!B:C,2,0),"")</f>
        <v>PROJECT</v>
      </c>
    </row>
    <row r="308" spans="1:16" x14ac:dyDescent="0.25">
      <c r="A308" t="str">
        <f>UPPER(IF(AND(TimeSpend[[#This Row],[Personnel number]]&lt;&gt;"",TimeSpend[[#This Row],[Date]]&lt;&gt;""),TimeSpend[[#This Row],[Personnel number]],""))</f>
        <v>CZ011873</v>
      </c>
      <c r="B308" s="85" t="str">
        <f>IF(AND(TimeSpend[[#This Row],[Personnel number]]&lt;&gt;"",TimeSpend[[#This Row],[Date]]&lt;&gt;""),TEXT(TimeSpend[[#This Row],[Date]],"[$-409]yyyyMMdd"),"")</f>
        <v>yyyy1007</v>
      </c>
      <c r="C308" s="33" t="str">
        <f>IF(AND(TimeSpend[[#This Row],[Personnel number]]&lt;&gt;"",TimeSpend[[#This Row],[Date]]&lt;&gt;""),SUBSTITUTE(TimeSpend[[#This Row],[Hours]],",","."),"")</f>
        <v>0.5</v>
      </c>
      <c r="D308">
        <f>IF(AND(TimeSpend[[#This Row],[Personnel number]]&lt;&gt;"",TimeSpend[[#This Row],[Date]]&lt;&gt;""),TimeSpend[[#This Row],[Network]],"")</f>
        <v>60000247</v>
      </c>
      <c r="E308" t="str">
        <f>IF(AND(TimeSpend[[#This Row],[Personnel number]]&lt;&gt;"",TimeSpend[[#This Row],[Date]]&lt;&gt;""),TimeSpend[[#This Row],[Network Description]],"")</f>
        <v>NUS3 Technical Upgrade (NUS Cloud)</v>
      </c>
      <c r="F308" t="str">
        <f>IF(AND(TimeSpend[[#This Row],[Personnel number]]&lt;&gt;"",TimeSpend[[#This Row],[Date]]&lt;&gt;""),TimeSpend[[#This Row],[Activity]],"")</f>
        <v>Project Management</v>
      </c>
      <c r="G308" t="str">
        <f>IF(AND(TimeSpend[[#This Row],[Personnel number]]&lt;&gt;"",TimeSpend[[#This Row],[Date]]&lt;&gt;""),TimeSpend[[#This Row],[Activity description]],"")</f>
        <v>NUS Cloud - Integrations: Status</v>
      </c>
      <c r="H308" s="36">
        <f>IF(AND(TimeSpend[[#This Row],[Personnel number]]&lt;&gt;"",TimeSpend[[#This Row],[Date]]&lt;&gt;""),TimeSpend[[#This Row],[Start Time]],"")</f>
        <v>0.64583333333333337</v>
      </c>
      <c r="I308" s="36">
        <f>IF(AND(TimeSpend[[#This Row],[Personnel number]]&lt;&gt;"",TimeSpend[[#This Row],[Date]]&lt;&gt;""),TimeSpend[[#This Row],[End Time]],"")</f>
        <v>0.66666666666666663</v>
      </c>
      <c r="J308" t="str">
        <f>IF(AND(TimeSpend[[#This Row],[Personnel number]]&lt;&gt;"",TimeSpend[[#This Row],[Date]]&lt;&gt;""),TimeSpend[[#This Row],[Location]],"")</f>
        <v>Office</v>
      </c>
      <c r="K308">
        <f>IF(AND(TimeSpend[[#This Row],[Personnel number]]&lt;&gt;"",TimeSpend[[#This Row],[Date]]&lt;&gt;""),TimeSpend[[#This Row],[Task]],"")</f>
        <v>0</v>
      </c>
      <c r="L308" t="str">
        <f>IF(AND(TimeSpend[[#This Row],[Personnel number]]&lt;&gt;"",TimeSpend[[#This Row],[Date]]&lt;&gt;""),Utilization!$J$2,"")</f>
        <v>10/2024</v>
      </c>
      <c r="M308" t="str">
        <f>IF(AND(TimeSpend[[#This Row],[Personnel number]]&lt;&gt;"",TimeSpend[[#This Row],[Date]]&lt;&gt;""),TimeSpend[[#This Row],[Employee Name]],"")</f>
        <v>Cvrček Josef</v>
      </c>
      <c r="N308">
        <f t="shared" si="8"/>
        <v>307</v>
      </c>
      <c r="O308" t="str">
        <f t="shared" si="9"/>
        <v>10/2024-307</v>
      </c>
      <c r="P308" t="str">
        <f>IF(D308&lt;&gt;"",VLOOKUP(D308,Projects!B:C,2,0),"")</f>
        <v>PROJECT</v>
      </c>
    </row>
    <row r="309" spans="1:16" x14ac:dyDescent="0.25">
      <c r="A309" t="str">
        <f>UPPER(IF(AND(TimeSpend[[#This Row],[Personnel number]]&lt;&gt;"",TimeSpend[[#This Row],[Date]]&lt;&gt;""),TimeSpend[[#This Row],[Personnel number]],""))</f>
        <v>CZ011873</v>
      </c>
      <c r="B309" s="85" t="str">
        <f>IF(AND(TimeSpend[[#This Row],[Personnel number]]&lt;&gt;"",TimeSpend[[#This Row],[Date]]&lt;&gt;""),TEXT(TimeSpend[[#This Row],[Date]],"[$-409]yyyyMMdd"),"")</f>
        <v>yyyy1007</v>
      </c>
      <c r="C309" s="33" t="str">
        <f>IF(AND(TimeSpend[[#This Row],[Personnel number]]&lt;&gt;"",TimeSpend[[#This Row],[Date]]&lt;&gt;""),SUBSTITUTE(TimeSpend[[#This Row],[Hours]],",","."),"")</f>
        <v>0.333333333333336</v>
      </c>
      <c r="D309">
        <f>IF(AND(TimeSpend[[#This Row],[Personnel number]]&lt;&gt;"",TimeSpend[[#This Row],[Date]]&lt;&gt;""),TimeSpend[[#This Row],[Network]],"")</f>
        <v>60000430</v>
      </c>
      <c r="E309" t="str">
        <f>IF(AND(TimeSpend[[#This Row],[Personnel number]]&lt;&gt;"",TimeSpend[[#This Row],[Date]]&lt;&gt;""),TimeSpend[[#This Row],[Network Description]],"")</f>
        <v>BBG NUS Cloud Roll-out</v>
      </c>
      <c r="F309" t="str">
        <f>IF(AND(TimeSpend[[#This Row],[Personnel number]]&lt;&gt;"",TimeSpend[[#This Row],[Date]]&lt;&gt;""),TimeSpend[[#This Row],[Activity]],"")</f>
        <v>Consultancy</v>
      </c>
      <c r="G309" t="str">
        <f>IF(AND(TimeSpend[[#This Row],[Personnel number]]&lt;&gt;"",TimeSpend[[#This Row],[Date]]&lt;&gt;""),TimeSpend[[#This Row],[Activity description]],"")</f>
        <v>Consultancy with Team Member</v>
      </c>
      <c r="H309" s="36">
        <f>IF(AND(TimeSpend[[#This Row],[Personnel number]]&lt;&gt;"",TimeSpend[[#This Row],[Date]]&lt;&gt;""),TimeSpend[[#This Row],[Start Time]],"")</f>
        <v>0.66666666666666663</v>
      </c>
      <c r="I309" s="36">
        <f>IF(AND(TimeSpend[[#This Row],[Personnel number]]&lt;&gt;"",TimeSpend[[#This Row],[Date]]&lt;&gt;""),TimeSpend[[#This Row],[End Time]],"")</f>
        <v>0.68055555555555558</v>
      </c>
      <c r="J309" t="str">
        <f>IF(AND(TimeSpend[[#This Row],[Personnel number]]&lt;&gt;"",TimeSpend[[#This Row],[Date]]&lt;&gt;""),TimeSpend[[#This Row],[Location]],"")</f>
        <v>Office</v>
      </c>
      <c r="K309">
        <f>IF(AND(TimeSpend[[#This Row],[Personnel number]]&lt;&gt;"",TimeSpend[[#This Row],[Date]]&lt;&gt;""),TimeSpend[[#This Row],[Task]],"")</f>
        <v>0</v>
      </c>
      <c r="L309" t="str">
        <f>IF(AND(TimeSpend[[#This Row],[Personnel number]]&lt;&gt;"",TimeSpend[[#This Row],[Date]]&lt;&gt;""),Utilization!$J$2,"")</f>
        <v>10/2024</v>
      </c>
      <c r="M309" t="str">
        <f>IF(AND(TimeSpend[[#This Row],[Personnel number]]&lt;&gt;"",TimeSpend[[#This Row],[Date]]&lt;&gt;""),TimeSpend[[#This Row],[Employee Name]],"")</f>
        <v>Cvrček Josef</v>
      </c>
      <c r="N309">
        <f t="shared" si="8"/>
        <v>308</v>
      </c>
      <c r="O309" t="str">
        <f t="shared" si="9"/>
        <v>10/2024-308</v>
      </c>
      <c r="P309" t="str">
        <f>IF(D309&lt;&gt;"",VLOOKUP(D309,Projects!B:C,2,0),"")</f>
        <v>PROJECT</v>
      </c>
    </row>
    <row r="310" spans="1:16" x14ac:dyDescent="0.25">
      <c r="A310" t="str">
        <f>UPPER(IF(AND(TimeSpend[[#This Row],[Personnel number]]&lt;&gt;"",TimeSpend[[#This Row],[Date]]&lt;&gt;""),TimeSpend[[#This Row],[Personnel number]],""))</f>
        <v>CZ011873</v>
      </c>
      <c r="B310" s="85" t="str">
        <f>IF(AND(TimeSpend[[#This Row],[Personnel number]]&lt;&gt;"",TimeSpend[[#This Row],[Date]]&lt;&gt;""),TEXT(TimeSpend[[#This Row],[Date]],"[$-409]yyyyMMdd"),"")</f>
        <v>yyyy1007</v>
      </c>
      <c r="C310" s="33" t="str">
        <f>IF(AND(TimeSpend[[#This Row],[Personnel number]]&lt;&gt;"",TimeSpend[[#This Row],[Date]]&lt;&gt;""),SUBSTITUTE(TimeSpend[[#This Row],[Hours]],",","."),"")</f>
        <v>0.666666666666664</v>
      </c>
      <c r="D310">
        <f>IF(AND(TimeSpend[[#This Row],[Personnel number]]&lt;&gt;"",TimeSpend[[#This Row],[Date]]&lt;&gt;""),TimeSpend[[#This Row],[Network]],"")</f>
        <v>60000247</v>
      </c>
      <c r="E310" t="str">
        <f>IF(AND(TimeSpend[[#This Row],[Personnel number]]&lt;&gt;"",TimeSpend[[#This Row],[Date]]&lt;&gt;""),TimeSpend[[#This Row],[Network Description]],"")</f>
        <v>NUS3 Technical Upgrade (NUS Cloud)</v>
      </c>
      <c r="F310" t="str">
        <f>IF(AND(TimeSpend[[#This Row],[Personnel number]]&lt;&gt;"",TimeSpend[[#This Row],[Date]]&lt;&gt;""),TimeSpend[[#This Row],[Activity]],"")</f>
        <v>Consultancy</v>
      </c>
      <c r="G310" t="str">
        <f>IF(AND(TimeSpend[[#This Row],[Personnel number]]&lt;&gt;"",TimeSpend[[#This Row],[Date]]&lt;&gt;""),TimeSpend[[#This Row],[Activity description]],"")</f>
        <v>Assigned topics</v>
      </c>
      <c r="H310" s="36">
        <f>IF(AND(TimeSpend[[#This Row],[Personnel number]]&lt;&gt;"",TimeSpend[[#This Row],[Date]]&lt;&gt;""),TimeSpend[[#This Row],[Start Time]],"")</f>
        <v>0.68055555555555558</v>
      </c>
      <c r="I310" s="36">
        <f>IF(AND(TimeSpend[[#This Row],[Personnel number]]&lt;&gt;"",TimeSpend[[#This Row],[Date]]&lt;&gt;""),TimeSpend[[#This Row],[End Time]],"")</f>
        <v>0.70833333333333337</v>
      </c>
      <c r="J310" t="str">
        <f>IF(AND(TimeSpend[[#This Row],[Personnel number]]&lt;&gt;"",TimeSpend[[#This Row],[Date]]&lt;&gt;""),TimeSpend[[#This Row],[Location]],"")</f>
        <v>Office</v>
      </c>
      <c r="K310">
        <f>IF(AND(TimeSpend[[#This Row],[Personnel number]]&lt;&gt;"",TimeSpend[[#This Row],[Date]]&lt;&gt;""),TimeSpend[[#This Row],[Task]],"")</f>
        <v>0</v>
      </c>
      <c r="L310" t="str">
        <f>IF(AND(TimeSpend[[#This Row],[Personnel number]]&lt;&gt;"",TimeSpend[[#This Row],[Date]]&lt;&gt;""),Utilization!$J$2,"")</f>
        <v>10/2024</v>
      </c>
      <c r="M310" t="str">
        <f>IF(AND(TimeSpend[[#This Row],[Personnel number]]&lt;&gt;"",TimeSpend[[#This Row],[Date]]&lt;&gt;""),TimeSpend[[#This Row],[Employee Name]],"")</f>
        <v>Cvrček Josef</v>
      </c>
      <c r="N310">
        <f t="shared" si="8"/>
        <v>309</v>
      </c>
      <c r="O310" t="str">
        <f t="shared" si="9"/>
        <v>10/2024-309</v>
      </c>
      <c r="P310" t="str">
        <f>IF(D310&lt;&gt;"",VLOOKUP(D310,Projects!B:C,2,0),"")</f>
        <v>PROJECT</v>
      </c>
    </row>
    <row r="311" spans="1:16" x14ac:dyDescent="0.25">
      <c r="A311" t="str">
        <f>UPPER(IF(AND(TimeSpend[[#This Row],[Personnel number]]&lt;&gt;"",TimeSpend[[#This Row],[Date]]&lt;&gt;""),TimeSpend[[#This Row],[Personnel number]],""))</f>
        <v>CZ011873</v>
      </c>
      <c r="B311" s="85" t="str">
        <f>IF(AND(TimeSpend[[#This Row],[Personnel number]]&lt;&gt;"",TimeSpend[[#This Row],[Date]]&lt;&gt;""),TEXT(TimeSpend[[#This Row],[Date]],"[$-409]yyyyMMdd"),"")</f>
        <v>yyyy1007</v>
      </c>
      <c r="C311" s="33" t="str">
        <f>IF(AND(TimeSpend[[#This Row],[Personnel number]]&lt;&gt;"",TimeSpend[[#This Row],[Date]]&lt;&gt;""),SUBSTITUTE(TimeSpend[[#This Row],[Hours]],",","."),"")</f>
        <v>0.833333333333336</v>
      </c>
      <c r="D311">
        <f>IF(AND(TimeSpend[[#This Row],[Personnel number]]&lt;&gt;"",TimeSpend[[#This Row],[Date]]&lt;&gt;""),TimeSpend[[#This Row],[Network]],"")</f>
        <v>60000430</v>
      </c>
      <c r="E311" t="str">
        <f>IF(AND(TimeSpend[[#This Row],[Personnel number]]&lt;&gt;"",TimeSpend[[#This Row],[Date]]&lt;&gt;""),TimeSpend[[#This Row],[Network Description]],"")</f>
        <v>BBG NUS Cloud Roll-out</v>
      </c>
      <c r="F311" t="str">
        <f>IF(AND(TimeSpend[[#This Row],[Personnel number]]&lt;&gt;"",TimeSpend[[#This Row],[Date]]&lt;&gt;""),TimeSpend[[#This Row],[Activity]],"")</f>
        <v>Consultancy</v>
      </c>
      <c r="G311" t="str">
        <f>IF(AND(TimeSpend[[#This Row],[Personnel number]]&lt;&gt;"",TimeSpend[[#This Row],[Date]]&lt;&gt;""),TimeSpend[[#This Row],[Activity description]],"")</f>
        <v>Assigned topics</v>
      </c>
      <c r="H311" s="36">
        <f>IF(AND(TimeSpend[[#This Row],[Personnel number]]&lt;&gt;"",TimeSpend[[#This Row],[Date]]&lt;&gt;""),TimeSpend[[#This Row],[Start Time]],"")</f>
        <v>0.70833333333333337</v>
      </c>
      <c r="I311" s="36">
        <f>IF(AND(TimeSpend[[#This Row],[Personnel number]]&lt;&gt;"",TimeSpend[[#This Row],[Date]]&lt;&gt;""),TimeSpend[[#This Row],[End Time]],"")</f>
        <v>0.74305555555555558</v>
      </c>
      <c r="J311" t="str">
        <f>IF(AND(TimeSpend[[#This Row],[Personnel number]]&lt;&gt;"",TimeSpend[[#This Row],[Date]]&lt;&gt;""),TimeSpend[[#This Row],[Location]],"")</f>
        <v>Office</v>
      </c>
      <c r="K311">
        <f>IF(AND(TimeSpend[[#This Row],[Personnel number]]&lt;&gt;"",TimeSpend[[#This Row],[Date]]&lt;&gt;""),TimeSpend[[#This Row],[Task]],"")</f>
        <v>0</v>
      </c>
      <c r="L311" t="str">
        <f>IF(AND(TimeSpend[[#This Row],[Personnel number]]&lt;&gt;"",TimeSpend[[#This Row],[Date]]&lt;&gt;""),Utilization!$J$2,"")</f>
        <v>10/2024</v>
      </c>
      <c r="M311" t="str">
        <f>IF(AND(TimeSpend[[#This Row],[Personnel number]]&lt;&gt;"",TimeSpend[[#This Row],[Date]]&lt;&gt;""),TimeSpend[[#This Row],[Employee Name]],"")</f>
        <v>Cvrček Josef</v>
      </c>
      <c r="N311">
        <f t="shared" si="8"/>
        <v>310</v>
      </c>
      <c r="O311" t="str">
        <f t="shared" si="9"/>
        <v>10/2024-310</v>
      </c>
      <c r="P311" t="str">
        <f>IF(D311&lt;&gt;"",VLOOKUP(D311,Projects!B:C,2,0),"")</f>
        <v>PROJECT</v>
      </c>
    </row>
    <row r="312" spans="1:16" x14ac:dyDescent="0.25">
      <c r="A312" t="str">
        <f>UPPER(IF(AND(TimeSpend[[#This Row],[Personnel number]]&lt;&gt;"",TimeSpend[[#This Row],[Date]]&lt;&gt;""),TimeSpend[[#This Row],[Personnel number]],""))</f>
        <v>CZ011873</v>
      </c>
      <c r="B312" s="85" t="str">
        <f>IF(AND(TimeSpend[[#This Row],[Personnel number]]&lt;&gt;"",TimeSpend[[#This Row],[Date]]&lt;&gt;""),TEXT(TimeSpend[[#This Row],[Date]],"[$-409]yyyyMMdd"),"")</f>
        <v>yyyy1007</v>
      </c>
      <c r="C312" s="33" t="str">
        <f>IF(AND(TimeSpend[[#This Row],[Personnel number]]&lt;&gt;"",TimeSpend[[#This Row],[Date]]&lt;&gt;""),SUBSTITUTE(TimeSpend[[#This Row],[Hours]],",","."),"")</f>
        <v>0.249999999999996</v>
      </c>
      <c r="D312" t="str">
        <f>IF(AND(TimeSpend[[#This Row],[Personnel number]]&lt;&gt;"",TimeSpend[[#This Row],[Date]]&lt;&gt;""),TimeSpend[[#This Row],[Network]],"")</f>
        <v>BPC_INT</v>
      </c>
      <c r="E312" t="str">
        <f>IF(AND(TimeSpend[[#This Row],[Personnel number]]&lt;&gt;"",TimeSpend[[#This Row],[Date]]&lt;&gt;""),TimeSpend[[#This Row],[Network Description]],"")</f>
        <v>Other Internal activities - BPC Brno</v>
      </c>
      <c r="F312" t="str">
        <f>IF(AND(TimeSpend[[#This Row],[Personnel number]]&lt;&gt;"",TimeSpend[[#This Row],[Date]]&lt;&gt;""),TimeSpend[[#This Row],[Activity]],"")</f>
        <v>Admin</v>
      </c>
      <c r="G312" t="str">
        <f>IF(AND(TimeSpend[[#This Row],[Personnel number]]&lt;&gt;"",TimeSpend[[#This Row],[Date]]&lt;&gt;""),TimeSpend[[#This Row],[Activity description]],"")</f>
        <v>Timesheet</v>
      </c>
      <c r="H312" s="36">
        <f>IF(AND(TimeSpend[[#This Row],[Personnel number]]&lt;&gt;"",TimeSpend[[#This Row],[Date]]&lt;&gt;""),TimeSpend[[#This Row],[Start Time]],"")</f>
        <v>0.74305555555555558</v>
      </c>
      <c r="I312" s="36">
        <f>IF(AND(TimeSpend[[#This Row],[Personnel number]]&lt;&gt;"",TimeSpend[[#This Row],[Date]]&lt;&gt;""),TimeSpend[[#This Row],[End Time]],"")</f>
        <v>0.75347222222222221</v>
      </c>
      <c r="J312" t="str">
        <f>IF(AND(TimeSpend[[#This Row],[Personnel number]]&lt;&gt;"",TimeSpend[[#This Row],[Date]]&lt;&gt;""),TimeSpend[[#This Row],[Location]],"")</f>
        <v>Office</v>
      </c>
      <c r="K312">
        <f>IF(AND(TimeSpend[[#This Row],[Personnel number]]&lt;&gt;"",TimeSpend[[#This Row],[Date]]&lt;&gt;""),TimeSpend[[#This Row],[Task]],"")</f>
        <v>0</v>
      </c>
      <c r="L312" t="str">
        <f>IF(AND(TimeSpend[[#This Row],[Personnel number]]&lt;&gt;"",TimeSpend[[#This Row],[Date]]&lt;&gt;""),Utilization!$J$2,"")</f>
        <v>10/2024</v>
      </c>
      <c r="M312" t="str">
        <f>IF(AND(TimeSpend[[#This Row],[Personnel number]]&lt;&gt;"",TimeSpend[[#This Row],[Date]]&lt;&gt;""),TimeSpend[[#This Row],[Employee Name]],"")</f>
        <v>Cvrček Josef</v>
      </c>
      <c r="N312">
        <f t="shared" si="8"/>
        <v>311</v>
      </c>
      <c r="O312" t="str">
        <f t="shared" si="9"/>
        <v>10/2024-311</v>
      </c>
      <c r="P312" t="str">
        <f>IF(D312&lt;&gt;"",VLOOKUP(D312,Projects!B:C,2,0),"")</f>
        <v>INT</v>
      </c>
    </row>
    <row r="313" spans="1:16" x14ac:dyDescent="0.25">
      <c r="A313" t="str">
        <f>UPPER(IF(AND(TimeSpend[[#This Row],[Personnel number]]&lt;&gt;"",TimeSpend[[#This Row],[Date]]&lt;&gt;""),TimeSpend[[#This Row],[Personnel number]],""))</f>
        <v>CZ100589</v>
      </c>
      <c r="B313" s="85" t="str">
        <f>IF(AND(TimeSpend[[#This Row],[Personnel number]]&lt;&gt;"",TimeSpend[[#This Row],[Date]]&lt;&gt;""),TEXT(TimeSpend[[#This Row],[Date]],"[$-409]yyyyMMdd"),"")</f>
        <v>yyyy1007</v>
      </c>
      <c r="C313" s="33" t="str">
        <f>IF(AND(TimeSpend[[#This Row],[Personnel number]]&lt;&gt;"",TimeSpend[[#This Row],[Date]]&lt;&gt;""),SUBSTITUTE(TimeSpend[[#This Row],[Hours]],",","."),"")</f>
        <v>2</v>
      </c>
      <c r="D313">
        <f>IF(AND(TimeSpend[[#This Row],[Personnel number]]&lt;&gt;"",TimeSpend[[#This Row],[Date]]&lt;&gt;""),TimeSpend[[#This Row],[Network]],"")</f>
        <v>60000430</v>
      </c>
      <c r="E313" t="str">
        <f>IF(AND(TimeSpend[[#This Row],[Personnel number]]&lt;&gt;"",TimeSpend[[#This Row],[Date]]&lt;&gt;""),TimeSpend[[#This Row],[Network Description]],"")</f>
        <v>BBG NUS Cloud Roll-out</v>
      </c>
      <c r="F313" t="str">
        <f>IF(AND(TimeSpend[[#This Row],[Personnel number]]&lt;&gt;"",TimeSpend[[#This Row],[Date]]&lt;&gt;""),TimeSpend[[#This Row],[Activity]],"")</f>
        <v>Consultancy</v>
      </c>
      <c r="G313" t="str">
        <f>IF(AND(TimeSpend[[#This Row],[Personnel number]]&lt;&gt;"",TimeSpend[[#This Row],[Date]]&lt;&gt;""),TimeSpend[[#This Row],[Activity description]],"")</f>
        <v>CBIs resolution and data correction</v>
      </c>
      <c r="H313" s="36">
        <f>IF(AND(TimeSpend[[#This Row],[Personnel number]]&lt;&gt;"",TimeSpend[[#This Row],[Date]]&lt;&gt;""),TimeSpend[[#This Row],[Start Time]],"")</f>
        <v>0.375</v>
      </c>
      <c r="I313" s="36">
        <f>IF(AND(TimeSpend[[#This Row],[Personnel number]]&lt;&gt;"",TimeSpend[[#This Row],[Date]]&lt;&gt;""),TimeSpend[[#This Row],[End Time]],"")</f>
        <v>0.45833333333333331</v>
      </c>
      <c r="J313" t="str">
        <f>IF(AND(TimeSpend[[#This Row],[Personnel number]]&lt;&gt;"",TimeSpend[[#This Row],[Date]]&lt;&gt;""),TimeSpend[[#This Row],[Location]],"")</f>
        <v>Office</v>
      </c>
      <c r="K313">
        <f>IF(AND(TimeSpend[[#This Row],[Personnel number]]&lt;&gt;"",TimeSpend[[#This Row],[Date]]&lt;&gt;""),TimeSpend[[#This Row],[Task]],"")</f>
        <v>0</v>
      </c>
      <c r="L313" t="str">
        <f>IF(AND(TimeSpend[[#This Row],[Personnel number]]&lt;&gt;"",TimeSpend[[#This Row],[Date]]&lt;&gt;""),Utilization!$J$2,"")</f>
        <v>10/2024</v>
      </c>
      <c r="M313" t="str">
        <f>IF(AND(TimeSpend[[#This Row],[Personnel number]]&lt;&gt;"",TimeSpend[[#This Row],[Date]]&lt;&gt;""),TimeSpend[[#This Row],[Employee Name]],"")</f>
        <v xml:space="preserve">Chladilová Gabriela </v>
      </c>
      <c r="N313">
        <f t="shared" si="8"/>
        <v>312</v>
      </c>
      <c r="O313" t="str">
        <f t="shared" si="9"/>
        <v>10/2024-312</v>
      </c>
      <c r="P313" t="str">
        <f>IF(D313&lt;&gt;"",VLOOKUP(D313,Projects!B:C,2,0),"")</f>
        <v>PROJECT</v>
      </c>
    </row>
    <row r="314" spans="1:16" x14ac:dyDescent="0.25">
      <c r="A314" t="str">
        <f>UPPER(IF(AND(TimeSpend[[#This Row],[Personnel number]]&lt;&gt;"",TimeSpend[[#This Row],[Date]]&lt;&gt;""),TimeSpend[[#This Row],[Personnel number]],""))</f>
        <v>CZ100589</v>
      </c>
      <c r="B314" s="85" t="str">
        <f>IF(AND(TimeSpend[[#This Row],[Personnel number]]&lt;&gt;"",TimeSpend[[#This Row],[Date]]&lt;&gt;""),TEXT(TimeSpend[[#This Row],[Date]],"[$-409]yyyyMMdd"),"")</f>
        <v>yyyy1007</v>
      </c>
      <c r="C314" s="33" t="str">
        <f>IF(AND(TimeSpend[[#This Row],[Personnel number]]&lt;&gt;"",TimeSpend[[#This Row],[Date]]&lt;&gt;""),SUBSTITUTE(TimeSpend[[#This Row],[Hours]],",","."),"")</f>
        <v>1.5</v>
      </c>
      <c r="D314">
        <f>IF(AND(TimeSpend[[#This Row],[Personnel number]]&lt;&gt;"",TimeSpend[[#This Row],[Date]]&lt;&gt;""),TimeSpend[[#This Row],[Network]],"")</f>
        <v>60000430</v>
      </c>
      <c r="E314" t="str">
        <f>IF(AND(TimeSpend[[#This Row],[Personnel number]]&lt;&gt;"",TimeSpend[[#This Row],[Date]]&lt;&gt;""),TimeSpend[[#This Row],[Network Description]],"")</f>
        <v>BBG NUS Cloud Roll-out</v>
      </c>
      <c r="F314" t="str">
        <f>IF(AND(TimeSpend[[#This Row],[Personnel number]]&lt;&gt;"",TimeSpend[[#This Row],[Date]]&lt;&gt;""),TimeSpend[[#This Row],[Activity]],"")</f>
        <v>Consultancy</v>
      </c>
      <c r="G314" t="str">
        <f>IF(AND(TimeSpend[[#This Row],[Personnel number]]&lt;&gt;"",TimeSpend[[#This Row],[Date]]&lt;&gt;""),TimeSpend[[#This Row],[Activity description]],"")</f>
        <v>CBIs resolution and data correction</v>
      </c>
      <c r="H314" s="36">
        <f>IF(AND(TimeSpend[[#This Row],[Personnel number]]&lt;&gt;"",TimeSpend[[#This Row],[Date]]&lt;&gt;""),TimeSpend[[#This Row],[Start Time]],"")</f>
        <v>0.47916666666666669</v>
      </c>
      <c r="I314" s="36">
        <f>IF(AND(TimeSpend[[#This Row],[Personnel number]]&lt;&gt;"",TimeSpend[[#This Row],[Date]]&lt;&gt;""),TimeSpend[[#This Row],[End Time]],"")</f>
        <v>0.54166666666666663</v>
      </c>
      <c r="J314" t="str">
        <f>IF(AND(TimeSpend[[#This Row],[Personnel number]]&lt;&gt;"",TimeSpend[[#This Row],[Date]]&lt;&gt;""),TimeSpend[[#This Row],[Location]],"")</f>
        <v>Office</v>
      </c>
      <c r="K314">
        <f>IF(AND(TimeSpend[[#This Row],[Personnel number]]&lt;&gt;"",TimeSpend[[#This Row],[Date]]&lt;&gt;""),TimeSpend[[#This Row],[Task]],"")</f>
        <v>0</v>
      </c>
      <c r="L314" t="str">
        <f>IF(AND(TimeSpend[[#This Row],[Personnel number]]&lt;&gt;"",TimeSpend[[#This Row],[Date]]&lt;&gt;""),Utilization!$J$2,"")</f>
        <v>10/2024</v>
      </c>
      <c r="M314" t="str">
        <f>IF(AND(TimeSpend[[#This Row],[Personnel number]]&lt;&gt;"",TimeSpend[[#This Row],[Date]]&lt;&gt;""),TimeSpend[[#This Row],[Employee Name]],"")</f>
        <v xml:space="preserve">Chladilová Gabriela </v>
      </c>
      <c r="N314">
        <f t="shared" si="8"/>
        <v>313</v>
      </c>
      <c r="O314" t="str">
        <f t="shared" si="9"/>
        <v>10/2024-313</v>
      </c>
      <c r="P314" t="str">
        <f>IF(D314&lt;&gt;"",VLOOKUP(D314,Projects!B:C,2,0),"")</f>
        <v>PROJECT</v>
      </c>
    </row>
    <row r="315" spans="1:16" x14ac:dyDescent="0.25">
      <c r="A315" t="str">
        <f>UPPER(IF(AND(TimeSpend[[#This Row],[Personnel number]]&lt;&gt;"",TimeSpend[[#This Row],[Date]]&lt;&gt;""),TimeSpend[[#This Row],[Personnel number]],""))</f>
        <v>CZ100589</v>
      </c>
      <c r="B315" s="85" t="str">
        <f>IF(AND(TimeSpend[[#This Row],[Personnel number]]&lt;&gt;"",TimeSpend[[#This Row],[Date]]&lt;&gt;""),TEXT(TimeSpend[[#This Row],[Date]],"[$-409]yyyyMMdd"),"")</f>
        <v>yyyy1007</v>
      </c>
      <c r="C315" s="33" t="str">
        <f>IF(AND(TimeSpend[[#This Row],[Personnel number]]&lt;&gt;"",TimeSpend[[#This Row],[Date]]&lt;&gt;""),SUBSTITUTE(TimeSpend[[#This Row],[Hours]],",","."),"")</f>
        <v>1</v>
      </c>
      <c r="D315" t="str">
        <f>IF(AND(TimeSpend[[#This Row],[Personnel number]]&lt;&gt;"",TimeSpend[[#This Row],[Date]]&lt;&gt;""),TimeSpend[[#This Row],[Network]],"")</f>
        <v>BPC_INT</v>
      </c>
      <c r="E315" t="str">
        <f>IF(AND(TimeSpend[[#This Row],[Personnel number]]&lt;&gt;"",TimeSpend[[#This Row],[Date]]&lt;&gt;""),TimeSpend[[#This Row],[Network Description]],"")</f>
        <v>Other Internal activities - BPC Brno</v>
      </c>
      <c r="F315" t="str">
        <f>IF(AND(TimeSpend[[#This Row],[Personnel number]]&lt;&gt;"",TimeSpend[[#This Row],[Date]]&lt;&gt;""),TimeSpend[[#This Row],[Activity]],"")</f>
        <v>Consultancy</v>
      </c>
      <c r="G315" t="str">
        <f>IF(AND(TimeSpend[[#This Row],[Personnel number]]&lt;&gt;"",TimeSpend[[#This Row],[Date]]&lt;&gt;""),TimeSpend[[#This Row],[Activity description]],"")</f>
        <v>ZTOM regular team meeting</v>
      </c>
      <c r="H315" s="36">
        <f>IF(AND(TimeSpend[[#This Row],[Personnel number]]&lt;&gt;"",TimeSpend[[#This Row],[Date]]&lt;&gt;""),TimeSpend[[#This Row],[Start Time]],"")</f>
        <v>0.54166666666666663</v>
      </c>
      <c r="I315" s="36">
        <f>IF(AND(TimeSpend[[#This Row],[Personnel number]]&lt;&gt;"",TimeSpend[[#This Row],[Date]]&lt;&gt;""),TimeSpend[[#This Row],[End Time]],"")</f>
        <v>0.58333333333333337</v>
      </c>
      <c r="J315" t="str">
        <f>IF(AND(TimeSpend[[#This Row],[Personnel number]]&lt;&gt;"",TimeSpend[[#This Row],[Date]]&lt;&gt;""),TimeSpend[[#This Row],[Location]],"")</f>
        <v>Office</v>
      </c>
      <c r="K315">
        <f>IF(AND(TimeSpend[[#This Row],[Personnel number]]&lt;&gt;"",TimeSpend[[#This Row],[Date]]&lt;&gt;""),TimeSpend[[#This Row],[Task]],"")</f>
        <v>0</v>
      </c>
      <c r="L315" t="str">
        <f>IF(AND(TimeSpend[[#This Row],[Personnel number]]&lt;&gt;"",TimeSpend[[#This Row],[Date]]&lt;&gt;""),Utilization!$J$2,"")</f>
        <v>10/2024</v>
      </c>
      <c r="M315" t="str">
        <f>IF(AND(TimeSpend[[#This Row],[Personnel number]]&lt;&gt;"",TimeSpend[[#This Row],[Date]]&lt;&gt;""),TimeSpend[[#This Row],[Employee Name]],"")</f>
        <v xml:space="preserve">Chladilová Gabriela </v>
      </c>
      <c r="N315">
        <f t="shared" si="8"/>
        <v>314</v>
      </c>
      <c r="O315" t="str">
        <f t="shared" si="9"/>
        <v>10/2024-314</v>
      </c>
      <c r="P315" t="str">
        <f>IF(D315&lt;&gt;"",VLOOKUP(D315,Projects!B:C,2,0),"")</f>
        <v>INT</v>
      </c>
    </row>
    <row r="316" spans="1:16" x14ac:dyDescent="0.25">
      <c r="A316" t="str">
        <f>UPPER(IF(AND(TimeSpend[[#This Row],[Personnel number]]&lt;&gt;"",TimeSpend[[#This Row],[Date]]&lt;&gt;""),TimeSpend[[#This Row],[Personnel number]],""))</f>
        <v>CZ100589</v>
      </c>
      <c r="B316" s="85" t="str">
        <f>IF(AND(TimeSpend[[#This Row],[Personnel number]]&lt;&gt;"",TimeSpend[[#This Row],[Date]]&lt;&gt;""),TEXT(TimeSpend[[#This Row],[Date]],"[$-409]yyyyMMdd"),"")</f>
        <v>yyyy1007</v>
      </c>
      <c r="C316" s="33" t="str">
        <f>IF(AND(TimeSpend[[#This Row],[Personnel number]]&lt;&gt;"",TimeSpend[[#This Row],[Date]]&lt;&gt;""),SUBSTITUTE(TimeSpend[[#This Row],[Hours]],",","."),"")</f>
        <v>1</v>
      </c>
      <c r="D316">
        <f>IF(AND(TimeSpend[[#This Row],[Personnel number]]&lt;&gt;"",TimeSpend[[#This Row],[Date]]&lt;&gt;""),TimeSpend[[#This Row],[Network]],"")</f>
        <v>60000430</v>
      </c>
      <c r="E316" t="str">
        <f>IF(AND(TimeSpend[[#This Row],[Personnel number]]&lt;&gt;"",TimeSpend[[#This Row],[Date]]&lt;&gt;""),TimeSpend[[#This Row],[Network Description]],"")</f>
        <v>BBG NUS Cloud Roll-out</v>
      </c>
      <c r="F316" t="str">
        <f>IF(AND(TimeSpend[[#This Row],[Personnel number]]&lt;&gt;"",TimeSpend[[#This Row],[Date]]&lt;&gt;""),TimeSpend[[#This Row],[Activity]],"")</f>
        <v>Consultancy</v>
      </c>
      <c r="G316" t="str">
        <f>IF(AND(TimeSpend[[#This Row],[Personnel number]]&lt;&gt;"",TimeSpend[[#This Row],[Date]]&lt;&gt;""),TimeSpend[[#This Row],[Activity description]],"")</f>
        <v>CBIs resolution and data correction</v>
      </c>
      <c r="H316" s="36">
        <f>IF(AND(TimeSpend[[#This Row],[Personnel number]]&lt;&gt;"",TimeSpend[[#This Row],[Date]]&lt;&gt;""),TimeSpend[[#This Row],[Start Time]],"")</f>
        <v>0.58333333333333337</v>
      </c>
      <c r="I316" s="36">
        <f>IF(AND(TimeSpend[[#This Row],[Personnel number]]&lt;&gt;"",TimeSpend[[#This Row],[Date]]&lt;&gt;""),TimeSpend[[#This Row],[End Time]],"")</f>
        <v>0.625</v>
      </c>
      <c r="J316" t="str">
        <f>IF(AND(TimeSpend[[#This Row],[Personnel number]]&lt;&gt;"",TimeSpend[[#This Row],[Date]]&lt;&gt;""),TimeSpend[[#This Row],[Location]],"")</f>
        <v>Office</v>
      </c>
      <c r="K316">
        <f>IF(AND(TimeSpend[[#This Row],[Personnel number]]&lt;&gt;"",TimeSpend[[#This Row],[Date]]&lt;&gt;""),TimeSpend[[#This Row],[Task]],"")</f>
        <v>0</v>
      </c>
      <c r="L316" t="str">
        <f>IF(AND(TimeSpend[[#This Row],[Personnel number]]&lt;&gt;"",TimeSpend[[#This Row],[Date]]&lt;&gt;""),Utilization!$J$2,"")</f>
        <v>10/2024</v>
      </c>
      <c r="M316" t="str">
        <f>IF(AND(TimeSpend[[#This Row],[Personnel number]]&lt;&gt;"",TimeSpend[[#This Row],[Date]]&lt;&gt;""),TimeSpend[[#This Row],[Employee Name]],"")</f>
        <v xml:space="preserve">Chladilová Gabriela </v>
      </c>
      <c r="N316">
        <f t="shared" si="8"/>
        <v>315</v>
      </c>
      <c r="O316" t="str">
        <f t="shared" si="9"/>
        <v>10/2024-315</v>
      </c>
      <c r="P316" t="str">
        <f>IF(D316&lt;&gt;"",VLOOKUP(D316,Projects!B:C,2,0),"")</f>
        <v>PROJECT</v>
      </c>
    </row>
    <row r="317" spans="1:16" x14ac:dyDescent="0.25">
      <c r="A317" t="str">
        <f>UPPER(IF(AND(TimeSpend[[#This Row],[Personnel number]]&lt;&gt;"",TimeSpend[[#This Row],[Date]]&lt;&gt;""),TimeSpend[[#This Row],[Personnel number]],""))</f>
        <v>CZ100589</v>
      </c>
      <c r="B317" s="85" t="str">
        <f>IF(AND(TimeSpend[[#This Row],[Personnel number]]&lt;&gt;"",TimeSpend[[#This Row],[Date]]&lt;&gt;""),TEXT(TimeSpend[[#This Row],[Date]],"[$-409]yyyyMMdd"),"")</f>
        <v>yyyy1007</v>
      </c>
      <c r="C317" s="33" t="str">
        <f>IF(AND(TimeSpend[[#This Row],[Personnel number]]&lt;&gt;"",TimeSpend[[#This Row],[Date]]&lt;&gt;""),SUBSTITUTE(TimeSpend[[#This Row],[Hours]],",","."),"")</f>
        <v>2.5</v>
      </c>
      <c r="D317">
        <f>IF(AND(TimeSpend[[#This Row],[Personnel number]]&lt;&gt;"",TimeSpend[[#This Row],[Date]]&lt;&gt;""),TimeSpend[[#This Row],[Network]],"")</f>
        <v>60000430</v>
      </c>
      <c r="E317" t="str">
        <f>IF(AND(TimeSpend[[#This Row],[Personnel number]]&lt;&gt;"",TimeSpend[[#This Row],[Date]]&lt;&gt;""),TimeSpend[[#This Row],[Network Description]],"")</f>
        <v>BBG NUS Cloud Roll-out</v>
      </c>
      <c r="F317" t="str">
        <f>IF(AND(TimeSpend[[#This Row],[Personnel number]]&lt;&gt;"",TimeSpend[[#This Row],[Date]]&lt;&gt;""),TimeSpend[[#This Row],[Activity]],"")</f>
        <v>Consultancy</v>
      </c>
      <c r="G317" t="str">
        <f>IF(AND(TimeSpend[[#This Row],[Personnel number]]&lt;&gt;"",TimeSpend[[#This Row],[Date]]&lt;&gt;""),TimeSpend[[#This Row],[Activity description]],"")</f>
        <v>CBIs resolution and data correction</v>
      </c>
      <c r="H317" s="36">
        <f>IF(AND(TimeSpend[[#This Row],[Personnel number]]&lt;&gt;"",TimeSpend[[#This Row],[Date]]&lt;&gt;""),TimeSpend[[#This Row],[Start Time]],"")</f>
        <v>0.77083333333333337</v>
      </c>
      <c r="I317" s="36">
        <f>IF(AND(TimeSpend[[#This Row],[Personnel number]]&lt;&gt;"",TimeSpend[[#This Row],[Date]]&lt;&gt;""),TimeSpend[[#This Row],[End Time]],"")</f>
        <v>0.875</v>
      </c>
      <c r="J317" t="str">
        <f>IF(AND(TimeSpend[[#This Row],[Personnel number]]&lt;&gt;"",TimeSpend[[#This Row],[Date]]&lt;&gt;""),TimeSpend[[#This Row],[Location]],"")</f>
        <v>Office</v>
      </c>
      <c r="K317">
        <f>IF(AND(TimeSpend[[#This Row],[Personnel number]]&lt;&gt;"",TimeSpend[[#This Row],[Date]]&lt;&gt;""),TimeSpend[[#This Row],[Task]],"")</f>
        <v>0</v>
      </c>
      <c r="L317" t="str">
        <f>IF(AND(TimeSpend[[#This Row],[Personnel number]]&lt;&gt;"",TimeSpend[[#This Row],[Date]]&lt;&gt;""),Utilization!$J$2,"")</f>
        <v>10/2024</v>
      </c>
      <c r="M317" t="str">
        <f>IF(AND(TimeSpend[[#This Row],[Personnel number]]&lt;&gt;"",TimeSpend[[#This Row],[Date]]&lt;&gt;""),TimeSpend[[#This Row],[Employee Name]],"")</f>
        <v xml:space="preserve">Chladilová Gabriela </v>
      </c>
      <c r="N317">
        <f t="shared" si="8"/>
        <v>316</v>
      </c>
      <c r="O317" t="str">
        <f t="shared" si="9"/>
        <v>10/2024-316</v>
      </c>
      <c r="P317" t="str">
        <f>IF(D317&lt;&gt;"",VLOOKUP(D317,Projects!B:C,2,0),"")</f>
        <v>PROJECT</v>
      </c>
    </row>
    <row r="318" spans="1:16" x14ac:dyDescent="0.25">
      <c r="A318" t="str">
        <f>UPPER(IF(AND(TimeSpend[[#This Row],[Personnel number]]&lt;&gt;"",TimeSpend[[#This Row],[Date]]&lt;&gt;""),TimeSpend[[#This Row],[Personnel number]],""))</f>
        <v>CZ011805</v>
      </c>
      <c r="B318" s="85" t="str">
        <f>IF(AND(TimeSpend[[#This Row],[Personnel number]]&lt;&gt;"",TimeSpend[[#This Row],[Date]]&lt;&gt;""),TEXT(TimeSpend[[#This Row],[Date]],"[$-409]yyyyMMdd"),"")</f>
        <v>yyyy1001</v>
      </c>
      <c r="C318" s="33" t="str">
        <f>IF(AND(TimeSpend[[#This Row],[Personnel number]]&lt;&gt;"",TimeSpend[[#This Row],[Date]]&lt;&gt;""),SUBSTITUTE(TimeSpend[[#This Row],[Hours]],",","."),"")</f>
        <v>8.5</v>
      </c>
      <c r="D318" t="str">
        <f>IF(AND(TimeSpend[[#This Row],[Personnel number]]&lt;&gt;"",TimeSpend[[#This Row],[Date]]&lt;&gt;""),TimeSpend[[#This Row],[Network]],"")</f>
        <v>BPC_INT</v>
      </c>
      <c r="E318" t="str">
        <f>IF(AND(TimeSpend[[#This Row],[Personnel number]]&lt;&gt;"",TimeSpend[[#This Row],[Date]]&lt;&gt;""),TimeSpend[[#This Row],[Network Description]],"")</f>
        <v>Other Internal activities - BPC Brno</v>
      </c>
      <c r="F318" t="str">
        <f>IF(AND(TimeSpend[[#This Row],[Personnel number]]&lt;&gt;"",TimeSpend[[#This Row],[Date]]&lt;&gt;""),TimeSpend[[#This Row],[Activity]],"")</f>
        <v>Sick Leave</v>
      </c>
      <c r="G318" t="str">
        <f>IF(AND(TimeSpend[[#This Row],[Personnel number]]&lt;&gt;"",TimeSpend[[#This Row],[Date]]&lt;&gt;""),TimeSpend[[#This Row],[Activity description]],"")</f>
        <v>Sickleave</v>
      </c>
      <c r="H318" s="36">
        <f>IF(AND(TimeSpend[[#This Row],[Personnel number]]&lt;&gt;"",TimeSpend[[#This Row],[Date]]&lt;&gt;""),TimeSpend[[#This Row],[Start Time]],"")</f>
        <v>0.33333333333333331</v>
      </c>
      <c r="I318" s="36">
        <f>IF(AND(TimeSpend[[#This Row],[Personnel number]]&lt;&gt;"",TimeSpend[[#This Row],[Date]]&lt;&gt;""),TimeSpend[[#This Row],[End Time]],"")</f>
        <v>0.6875</v>
      </c>
      <c r="J318" t="str">
        <f>IF(AND(TimeSpend[[#This Row],[Personnel number]]&lt;&gt;"",TimeSpend[[#This Row],[Date]]&lt;&gt;""),TimeSpend[[#This Row],[Location]],"")</f>
        <v>Office</v>
      </c>
      <c r="K318">
        <f>IF(AND(TimeSpend[[#This Row],[Personnel number]]&lt;&gt;"",TimeSpend[[#This Row],[Date]]&lt;&gt;""),TimeSpend[[#This Row],[Task]],"")</f>
        <v>0</v>
      </c>
      <c r="L318" t="str">
        <f>IF(AND(TimeSpend[[#This Row],[Personnel number]]&lt;&gt;"",TimeSpend[[#This Row],[Date]]&lt;&gt;""),Utilization!$J$2,"")</f>
        <v>10/2024</v>
      </c>
      <c r="M318" t="str">
        <f>IF(AND(TimeSpend[[#This Row],[Personnel number]]&lt;&gt;"",TimeSpend[[#This Row],[Date]]&lt;&gt;""),TimeSpend[[#This Row],[Employee Name]],"")</f>
        <v>Klimas Radovan</v>
      </c>
      <c r="N318">
        <f t="shared" si="8"/>
        <v>317</v>
      </c>
      <c r="O318" t="str">
        <f t="shared" si="9"/>
        <v>10/2024-317</v>
      </c>
      <c r="P318" t="str">
        <f>IF(D318&lt;&gt;"",VLOOKUP(D318,Projects!B:C,2,0),"")</f>
        <v>INT</v>
      </c>
    </row>
    <row r="319" spans="1:16" x14ac:dyDescent="0.25">
      <c r="A319" t="str">
        <f>UPPER(IF(AND(TimeSpend[[#This Row],[Personnel number]]&lt;&gt;"",TimeSpend[[#This Row],[Date]]&lt;&gt;""),TimeSpend[[#This Row],[Personnel number]],""))</f>
        <v>CZ011805</v>
      </c>
      <c r="B319" s="85" t="str">
        <f>IF(AND(TimeSpend[[#This Row],[Personnel number]]&lt;&gt;"",TimeSpend[[#This Row],[Date]]&lt;&gt;""),TEXT(TimeSpend[[#This Row],[Date]],"[$-409]yyyyMMdd"),"")</f>
        <v>yyyy1002</v>
      </c>
      <c r="C319" s="33" t="str">
        <f>IF(AND(TimeSpend[[#This Row],[Personnel number]]&lt;&gt;"",TimeSpend[[#This Row],[Date]]&lt;&gt;""),SUBSTITUTE(TimeSpend[[#This Row],[Hours]],",","."),"")</f>
        <v>8.5</v>
      </c>
      <c r="D319" t="str">
        <f>IF(AND(TimeSpend[[#This Row],[Personnel number]]&lt;&gt;"",TimeSpend[[#This Row],[Date]]&lt;&gt;""),TimeSpend[[#This Row],[Network]],"")</f>
        <v>BPC_INT</v>
      </c>
      <c r="E319" t="str">
        <f>IF(AND(TimeSpend[[#This Row],[Personnel number]]&lt;&gt;"",TimeSpend[[#This Row],[Date]]&lt;&gt;""),TimeSpend[[#This Row],[Network Description]],"")</f>
        <v>Other Internal activities - BPC Brno</v>
      </c>
      <c r="F319" t="str">
        <f>IF(AND(TimeSpend[[#This Row],[Personnel number]]&lt;&gt;"",TimeSpend[[#This Row],[Date]]&lt;&gt;""),TimeSpend[[#This Row],[Activity]],"")</f>
        <v>Sick Leave</v>
      </c>
      <c r="G319" t="str">
        <f>IF(AND(TimeSpend[[#This Row],[Personnel number]]&lt;&gt;"",TimeSpend[[#This Row],[Date]]&lt;&gt;""),TimeSpend[[#This Row],[Activity description]],"")</f>
        <v>Sickleave</v>
      </c>
      <c r="H319" s="36">
        <f>IF(AND(TimeSpend[[#This Row],[Personnel number]]&lt;&gt;"",TimeSpend[[#This Row],[Date]]&lt;&gt;""),TimeSpend[[#This Row],[Start Time]],"")</f>
        <v>0.33333333333333331</v>
      </c>
      <c r="I319" s="36">
        <f>IF(AND(TimeSpend[[#This Row],[Personnel number]]&lt;&gt;"",TimeSpend[[#This Row],[Date]]&lt;&gt;""),TimeSpend[[#This Row],[End Time]],"")</f>
        <v>0.6875</v>
      </c>
      <c r="J319" t="str">
        <f>IF(AND(TimeSpend[[#This Row],[Personnel number]]&lt;&gt;"",TimeSpend[[#This Row],[Date]]&lt;&gt;""),TimeSpend[[#This Row],[Location]],"")</f>
        <v>Office</v>
      </c>
      <c r="K319">
        <f>IF(AND(TimeSpend[[#This Row],[Personnel number]]&lt;&gt;"",TimeSpend[[#This Row],[Date]]&lt;&gt;""),TimeSpend[[#This Row],[Task]],"")</f>
        <v>0</v>
      </c>
      <c r="L319" t="str">
        <f>IF(AND(TimeSpend[[#This Row],[Personnel number]]&lt;&gt;"",TimeSpend[[#This Row],[Date]]&lt;&gt;""),Utilization!$J$2,"")</f>
        <v>10/2024</v>
      </c>
      <c r="M319" t="str">
        <f>IF(AND(TimeSpend[[#This Row],[Personnel number]]&lt;&gt;"",TimeSpend[[#This Row],[Date]]&lt;&gt;""),TimeSpend[[#This Row],[Employee Name]],"")</f>
        <v>Klimas Radovan</v>
      </c>
      <c r="N319">
        <f t="shared" si="8"/>
        <v>318</v>
      </c>
      <c r="O319" t="str">
        <f t="shared" si="9"/>
        <v>10/2024-318</v>
      </c>
      <c r="P319" t="str">
        <f>IF(D319&lt;&gt;"",VLOOKUP(D319,Projects!B:C,2,0),"")</f>
        <v>INT</v>
      </c>
    </row>
    <row r="320" spans="1:16" x14ac:dyDescent="0.25">
      <c r="A320" t="str">
        <f>UPPER(IF(AND(TimeSpend[[#This Row],[Personnel number]]&lt;&gt;"",TimeSpend[[#This Row],[Date]]&lt;&gt;""),TimeSpend[[#This Row],[Personnel number]],""))</f>
        <v>CZ011805</v>
      </c>
      <c r="B320" s="85" t="str">
        <f>IF(AND(TimeSpend[[#This Row],[Personnel number]]&lt;&gt;"",TimeSpend[[#This Row],[Date]]&lt;&gt;""),TEXT(TimeSpend[[#This Row],[Date]],"[$-409]yyyyMMdd"),"")</f>
        <v>yyyy1003</v>
      </c>
      <c r="C320" s="33" t="str">
        <f>IF(AND(TimeSpend[[#This Row],[Personnel number]]&lt;&gt;"",TimeSpend[[#This Row],[Date]]&lt;&gt;""),SUBSTITUTE(TimeSpend[[#This Row],[Hours]],",","."),"")</f>
        <v>8.5</v>
      </c>
      <c r="D320" t="str">
        <f>IF(AND(TimeSpend[[#This Row],[Personnel number]]&lt;&gt;"",TimeSpend[[#This Row],[Date]]&lt;&gt;""),TimeSpend[[#This Row],[Network]],"")</f>
        <v>BPC_INT</v>
      </c>
      <c r="E320" t="str">
        <f>IF(AND(TimeSpend[[#This Row],[Personnel number]]&lt;&gt;"",TimeSpend[[#This Row],[Date]]&lt;&gt;""),TimeSpend[[#This Row],[Network Description]],"")</f>
        <v>Other Internal activities - BPC Brno</v>
      </c>
      <c r="F320" t="str">
        <f>IF(AND(TimeSpend[[#This Row],[Personnel number]]&lt;&gt;"",TimeSpend[[#This Row],[Date]]&lt;&gt;""),TimeSpend[[#This Row],[Activity]],"")</f>
        <v>Sick Leave</v>
      </c>
      <c r="G320" t="str">
        <f>IF(AND(TimeSpend[[#This Row],[Personnel number]]&lt;&gt;"",TimeSpend[[#This Row],[Date]]&lt;&gt;""),TimeSpend[[#This Row],[Activity description]],"")</f>
        <v>Sickleave</v>
      </c>
      <c r="H320" s="36">
        <f>IF(AND(TimeSpend[[#This Row],[Personnel number]]&lt;&gt;"",TimeSpend[[#This Row],[Date]]&lt;&gt;""),TimeSpend[[#This Row],[Start Time]],"")</f>
        <v>0.33333333333333331</v>
      </c>
      <c r="I320" s="36">
        <f>IF(AND(TimeSpend[[#This Row],[Personnel number]]&lt;&gt;"",TimeSpend[[#This Row],[Date]]&lt;&gt;""),TimeSpend[[#This Row],[End Time]],"")</f>
        <v>0.6875</v>
      </c>
      <c r="J320" t="str">
        <f>IF(AND(TimeSpend[[#This Row],[Personnel number]]&lt;&gt;"",TimeSpend[[#This Row],[Date]]&lt;&gt;""),TimeSpend[[#This Row],[Location]],"")</f>
        <v>Office</v>
      </c>
      <c r="K320">
        <f>IF(AND(TimeSpend[[#This Row],[Personnel number]]&lt;&gt;"",TimeSpend[[#This Row],[Date]]&lt;&gt;""),TimeSpend[[#This Row],[Task]],"")</f>
        <v>0</v>
      </c>
      <c r="L320" t="str">
        <f>IF(AND(TimeSpend[[#This Row],[Personnel number]]&lt;&gt;"",TimeSpend[[#This Row],[Date]]&lt;&gt;""),Utilization!$J$2,"")</f>
        <v>10/2024</v>
      </c>
      <c r="M320" t="str">
        <f>IF(AND(TimeSpend[[#This Row],[Personnel number]]&lt;&gt;"",TimeSpend[[#This Row],[Date]]&lt;&gt;""),TimeSpend[[#This Row],[Employee Name]],"")</f>
        <v>Klimas Radovan</v>
      </c>
      <c r="N320">
        <f t="shared" si="8"/>
        <v>319</v>
      </c>
      <c r="O320" t="str">
        <f t="shared" si="9"/>
        <v>10/2024-319</v>
      </c>
      <c r="P320" t="str">
        <f>IF(D320&lt;&gt;"",VLOOKUP(D320,Projects!B:C,2,0),"")</f>
        <v>INT</v>
      </c>
    </row>
    <row r="321" spans="1:16" x14ac:dyDescent="0.25">
      <c r="A321" t="str">
        <f>UPPER(IF(AND(TimeSpend[[#This Row],[Personnel number]]&lt;&gt;"",TimeSpend[[#This Row],[Date]]&lt;&gt;""),TimeSpend[[#This Row],[Personnel number]],""))</f>
        <v>CZ011805</v>
      </c>
      <c r="B321" s="85" t="str">
        <f>IF(AND(TimeSpend[[#This Row],[Personnel number]]&lt;&gt;"",TimeSpend[[#This Row],[Date]]&lt;&gt;""),TEXT(TimeSpend[[#This Row],[Date]],"[$-409]yyyyMMdd"),"")</f>
        <v>yyyy1004</v>
      </c>
      <c r="C321" s="33" t="str">
        <f>IF(AND(TimeSpend[[#This Row],[Personnel number]]&lt;&gt;"",TimeSpend[[#This Row],[Date]]&lt;&gt;""),SUBSTITUTE(TimeSpend[[#This Row],[Hours]],",","."),"")</f>
        <v>8.5</v>
      </c>
      <c r="D321" t="str">
        <f>IF(AND(TimeSpend[[#This Row],[Personnel number]]&lt;&gt;"",TimeSpend[[#This Row],[Date]]&lt;&gt;""),TimeSpend[[#This Row],[Network]],"")</f>
        <v>BPC_INT</v>
      </c>
      <c r="E321" t="str">
        <f>IF(AND(TimeSpend[[#This Row],[Personnel number]]&lt;&gt;"",TimeSpend[[#This Row],[Date]]&lt;&gt;""),TimeSpend[[#This Row],[Network Description]],"")</f>
        <v>Other Internal activities - BPC Brno</v>
      </c>
      <c r="F321" t="str">
        <f>IF(AND(TimeSpend[[#This Row],[Personnel number]]&lt;&gt;"",TimeSpend[[#This Row],[Date]]&lt;&gt;""),TimeSpend[[#This Row],[Activity]],"")</f>
        <v>Sick Leave</v>
      </c>
      <c r="G321" t="str">
        <f>IF(AND(TimeSpend[[#This Row],[Personnel number]]&lt;&gt;"",TimeSpend[[#This Row],[Date]]&lt;&gt;""),TimeSpend[[#This Row],[Activity description]],"")</f>
        <v>Sickleave</v>
      </c>
      <c r="H321" s="36">
        <f>IF(AND(TimeSpend[[#This Row],[Personnel number]]&lt;&gt;"",TimeSpend[[#This Row],[Date]]&lt;&gt;""),TimeSpend[[#This Row],[Start Time]],"")</f>
        <v>0.33333333333333331</v>
      </c>
      <c r="I321" s="36">
        <f>IF(AND(TimeSpend[[#This Row],[Personnel number]]&lt;&gt;"",TimeSpend[[#This Row],[Date]]&lt;&gt;""),TimeSpend[[#This Row],[End Time]],"")</f>
        <v>0.6875</v>
      </c>
      <c r="J321" t="str">
        <f>IF(AND(TimeSpend[[#This Row],[Personnel number]]&lt;&gt;"",TimeSpend[[#This Row],[Date]]&lt;&gt;""),TimeSpend[[#This Row],[Location]],"")</f>
        <v>Office</v>
      </c>
      <c r="K321">
        <f>IF(AND(TimeSpend[[#This Row],[Personnel number]]&lt;&gt;"",TimeSpend[[#This Row],[Date]]&lt;&gt;""),TimeSpend[[#This Row],[Task]],"")</f>
        <v>0</v>
      </c>
      <c r="L321" t="str">
        <f>IF(AND(TimeSpend[[#This Row],[Personnel number]]&lt;&gt;"",TimeSpend[[#This Row],[Date]]&lt;&gt;""),Utilization!$J$2,"")</f>
        <v>10/2024</v>
      </c>
      <c r="M321" t="str">
        <f>IF(AND(TimeSpend[[#This Row],[Personnel number]]&lt;&gt;"",TimeSpend[[#This Row],[Date]]&lt;&gt;""),TimeSpend[[#This Row],[Employee Name]],"")</f>
        <v>Klimas Radovan</v>
      </c>
      <c r="N321">
        <f t="shared" si="8"/>
        <v>320</v>
      </c>
      <c r="O321" t="str">
        <f t="shared" si="9"/>
        <v>10/2024-320</v>
      </c>
      <c r="P321" t="str">
        <f>IF(D321&lt;&gt;"",VLOOKUP(D321,Projects!B:C,2,0),"")</f>
        <v>INT</v>
      </c>
    </row>
    <row r="322" spans="1:16" x14ac:dyDescent="0.25">
      <c r="A322" t="str">
        <f>UPPER(IF(AND(TimeSpend[[#This Row],[Personnel number]]&lt;&gt;"",TimeSpend[[#This Row],[Date]]&lt;&gt;""),TimeSpend[[#This Row],[Personnel number]],""))</f>
        <v>CZ011805</v>
      </c>
      <c r="B322" s="85" t="str">
        <f>IF(AND(TimeSpend[[#This Row],[Personnel number]]&lt;&gt;"",TimeSpend[[#This Row],[Date]]&lt;&gt;""),TEXT(TimeSpend[[#This Row],[Date]],"[$-409]yyyyMMdd"),"")</f>
        <v>yyyy1007</v>
      </c>
      <c r="C322" s="33" t="str">
        <f>IF(AND(TimeSpend[[#This Row],[Personnel number]]&lt;&gt;"",TimeSpend[[#This Row],[Date]]&lt;&gt;""),SUBSTITUTE(TimeSpend[[#This Row],[Hours]],",","."),"")</f>
        <v>8.5</v>
      </c>
      <c r="D322" t="str">
        <f>IF(AND(TimeSpend[[#This Row],[Personnel number]]&lt;&gt;"",TimeSpend[[#This Row],[Date]]&lt;&gt;""),TimeSpend[[#This Row],[Network]],"")</f>
        <v>BPC_INT</v>
      </c>
      <c r="E322" t="str">
        <f>IF(AND(TimeSpend[[#This Row],[Personnel number]]&lt;&gt;"",TimeSpend[[#This Row],[Date]]&lt;&gt;""),TimeSpend[[#This Row],[Network Description]],"")</f>
        <v>Other Internal activities - BPC Brno</v>
      </c>
      <c r="F322" t="str">
        <f>IF(AND(TimeSpend[[#This Row],[Personnel number]]&lt;&gt;"",TimeSpend[[#This Row],[Date]]&lt;&gt;""),TimeSpend[[#This Row],[Activity]],"")</f>
        <v>Sick Leave</v>
      </c>
      <c r="G322" t="str">
        <f>IF(AND(TimeSpend[[#This Row],[Personnel number]]&lt;&gt;"",TimeSpend[[#This Row],[Date]]&lt;&gt;""),TimeSpend[[#This Row],[Activity description]],"")</f>
        <v>Sickleave</v>
      </c>
      <c r="H322" s="36">
        <f>IF(AND(TimeSpend[[#This Row],[Personnel number]]&lt;&gt;"",TimeSpend[[#This Row],[Date]]&lt;&gt;""),TimeSpend[[#This Row],[Start Time]],"")</f>
        <v>0.33333333333333331</v>
      </c>
      <c r="I322" s="36">
        <f>IF(AND(TimeSpend[[#This Row],[Personnel number]]&lt;&gt;"",TimeSpend[[#This Row],[Date]]&lt;&gt;""),TimeSpend[[#This Row],[End Time]],"")</f>
        <v>0.6875</v>
      </c>
      <c r="J322" t="str">
        <f>IF(AND(TimeSpend[[#This Row],[Personnel number]]&lt;&gt;"",TimeSpend[[#This Row],[Date]]&lt;&gt;""),TimeSpend[[#This Row],[Location]],"")</f>
        <v>Office</v>
      </c>
      <c r="K322">
        <f>IF(AND(TimeSpend[[#This Row],[Personnel number]]&lt;&gt;"",TimeSpend[[#This Row],[Date]]&lt;&gt;""),TimeSpend[[#This Row],[Task]],"")</f>
        <v>0</v>
      </c>
      <c r="L322" t="str">
        <f>IF(AND(TimeSpend[[#This Row],[Personnel number]]&lt;&gt;"",TimeSpend[[#This Row],[Date]]&lt;&gt;""),Utilization!$J$2,"")</f>
        <v>10/2024</v>
      </c>
      <c r="M322" t="str">
        <f>IF(AND(TimeSpend[[#This Row],[Personnel number]]&lt;&gt;"",TimeSpend[[#This Row],[Date]]&lt;&gt;""),TimeSpend[[#This Row],[Employee Name]],"")</f>
        <v>Klimas Radovan</v>
      </c>
      <c r="N322">
        <f t="shared" ref="N322:N385" si="10">IF(A322&lt;&gt;"",ROW(A322)-1,"")</f>
        <v>321</v>
      </c>
      <c r="O322" t="str">
        <f t="shared" ref="O322:O385" si="11">IF(A322&lt;&gt;"",L322&amp;"-"&amp;N322,"")</f>
        <v>10/2024-321</v>
      </c>
      <c r="P322" t="str">
        <f>IF(D322&lt;&gt;"",VLOOKUP(D322,Projects!B:C,2,0),"")</f>
        <v>INT</v>
      </c>
    </row>
    <row r="323" spans="1:16" x14ac:dyDescent="0.25">
      <c r="A323" t="str">
        <f>UPPER(IF(AND(TimeSpend[[#This Row],[Personnel number]]&lt;&gt;"",TimeSpend[[#This Row],[Date]]&lt;&gt;""),TimeSpend[[#This Row],[Personnel number]],""))</f>
        <v>CZ011805</v>
      </c>
      <c r="B323" s="85" t="str">
        <f>IF(AND(TimeSpend[[#This Row],[Personnel number]]&lt;&gt;"",TimeSpend[[#This Row],[Date]]&lt;&gt;""),TEXT(TimeSpend[[#This Row],[Date]],"[$-409]yyyyMMdd"),"")</f>
        <v>yyyy1008</v>
      </c>
      <c r="C323" s="33" t="str">
        <f>IF(AND(TimeSpend[[#This Row],[Personnel number]]&lt;&gt;"",TimeSpend[[#This Row],[Date]]&lt;&gt;""),SUBSTITUTE(TimeSpend[[#This Row],[Hours]],",","."),"")</f>
        <v>8.5</v>
      </c>
      <c r="D323" t="str">
        <f>IF(AND(TimeSpend[[#This Row],[Personnel number]]&lt;&gt;"",TimeSpend[[#This Row],[Date]]&lt;&gt;""),TimeSpend[[#This Row],[Network]],"")</f>
        <v>BPC_INT</v>
      </c>
      <c r="E323" t="str">
        <f>IF(AND(TimeSpend[[#This Row],[Personnel number]]&lt;&gt;"",TimeSpend[[#This Row],[Date]]&lt;&gt;""),TimeSpend[[#This Row],[Network Description]],"")</f>
        <v>Other Internal activities - BPC Brno</v>
      </c>
      <c r="F323" t="str">
        <f>IF(AND(TimeSpend[[#This Row],[Personnel number]]&lt;&gt;"",TimeSpend[[#This Row],[Date]]&lt;&gt;""),TimeSpend[[#This Row],[Activity]],"")</f>
        <v>Sick Leave</v>
      </c>
      <c r="G323" t="str">
        <f>IF(AND(TimeSpend[[#This Row],[Personnel number]]&lt;&gt;"",TimeSpend[[#This Row],[Date]]&lt;&gt;""),TimeSpend[[#This Row],[Activity description]],"")</f>
        <v>Sickleave</v>
      </c>
      <c r="H323" s="36">
        <f>IF(AND(TimeSpend[[#This Row],[Personnel number]]&lt;&gt;"",TimeSpend[[#This Row],[Date]]&lt;&gt;""),TimeSpend[[#This Row],[Start Time]],"")</f>
        <v>0.33333333333333331</v>
      </c>
      <c r="I323" s="36">
        <f>IF(AND(TimeSpend[[#This Row],[Personnel number]]&lt;&gt;"",TimeSpend[[#This Row],[Date]]&lt;&gt;""),TimeSpend[[#This Row],[End Time]],"")</f>
        <v>0.6875</v>
      </c>
      <c r="J323" t="str">
        <f>IF(AND(TimeSpend[[#This Row],[Personnel number]]&lt;&gt;"",TimeSpend[[#This Row],[Date]]&lt;&gt;""),TimeSpend[[#This Row],[Location]],"")</f>
        <v>Office</v>
      </c>
      <c r="K323">
        <f>IF(AND(TimeSpend[[#This Row],[Personnel number]]&lt;&gt;"",TimeSpend[[#This Row],[Date]]&lt;&gt;""),TimeSpend[[#This Row],[Task]],"")</f>
        <v>0</v>
      </c>
      <c r="L323" t="str">
        <f>IF(AND(TimeSpend[[#This Row],[Personnel number]]&lt;&gt;"",TimeSpend[[#This Row],[Date]]&lt;&gt;""),Utilization!$J$2,"")</f>
        <v>10/2024</v>
      </c>
      <c r="M323" t="str">
        <f>IF(AND(TimeSpend[[#This Row],[Personnel number]]&lt;&gt;"",TimeSpend[[#This Row],[Date]]&lt;&gt;""),TimeSpend[[#This Row],[Employee Name]],"")</f>
        <v>Klimas Radovan</v>
      </c>
      <c r="N323">
        <f t="shared" si="10"/>
        <v>322</v>
      </c>
      <c r="O323" t="str">
        <f t="shared" si="11"/>
        <v>10/2024-322</v>
      </c>
      <c r="P323" t="str">
        <f>IF(D323&lt;&gt;"",VLOOKUP(D323,Projects!B:C,2,0),"")</f>
        <v>INT</v>
      </c>
    </row>
    <row r="324" spans="1:16" x14ac:dyDescent="0.25">
      <c r="A324" t="str">
        <f>UPPER(IF(AND(TimeSpend[[#This Row],[Personnel number]]&lt;&gt;"",TimeSpend[[#This Row],[Date]]&lt;&gt;""),TimeSpend[[#This Row],[Personnel number]],""))</f>
        <v>CZ011805</v>
      </c>
      <c r="B324" s="85" t="str">
        <f>IF(AND(TimeSpend[[#This Row],[Personnel number]]&lt;&gt;"",TimeSpend[[#This Row],[Date]]&lt;&gt;""),TEXT(TimeSpend[[#This Row],[Date]],"[$-409]yyyyMMdd"),"")</f>
        <v>yyyy1009</v>
      </c>
      <c r="C324" s="33" t="str">
        <f>IF(AND(TimeSpend[[#This Row],[Personnel number]]&lt;&gt;"",TimeSpend[[#This Row],[Date]]&lt;&gt;""),SUBSTITUTE(TimeSpend[[#This Row],[Hours]],",","."),"")</f>
        <v>8.5</v>
      </c>
      <c r="D324" t="str">
        <f>IF(AND(TimeSpend[[#This Row],[Personnel number]]&lt;&gt;"",TimeSpend[[#This Row],[Date]]&lt;&gt;""),TimeSpend[[#This Row],[Network]],"")</f>
        <v>BPC_INT</v>
      </c>
      <c r="E324" t="str">
        <f>IF(AND(TimeSpend[[#This Row],[Personnel number]]&lt;&gt;"",TimeSpend[[#This Row],[Date]]&lt;&gt;""),TimeSpend[[#This Row],[Network Description]],"")</f>
        <v>Other Internal activities - BPC Brno</v>
      </c>
      <c r="F324" t="str">
        <f>IF(AND(TimeSpend[[#This Row],[Personnel number]]&lt;&gt;"",TimeSpend[[#This Row],[Date]]&lt;&gt;""),TimeSpend[[#This Row],[Activity]],"")</f>
        <v>Sick Leave</v>
      </c>
      <c r="G324" t="str">
        <f>IF(AND(TimeSpend[[#This Row],[Personnel number]]&lt;&gt;"",TimeSpend[[#This Row],[Date]]&lt;&gt;""),TimeSpend[[#This Row],[Activity description]],"")</f>
        <v>Sickleave</v>
      </c>
      <c r="H324" s="36">
        <f>IF(AND(TimeSpend[[#This Row],[Personnel number]]&lt;&gt;"",TimeSpend[[#This Row],[Date]]&lt;&gt;""),TimeSpend[[#This Row],[Start Time]],"")</f>
        <v>0.33333333333333331</v>
      </c>
      <c r="I324" s="36">
        <f>IF(AND(TimeSpend[[#This Row],[Personnel number]]&lt;&gt;"",TimeSpend[[#This Row],[Date]]&lt;&gt;""),TimeSpend[[#This Row],[End Time]],"")</f>
        <v>0.6875</v>
      </c>
      <c r="J324" t="str">
        <f>IF(AND(TimeSpend[[#This Row],[Personnel number]]&lt;&gt;"",TimeSpend[[#This Row],[Date]]&lt;&gt;""),TimeSpend[[#This Row],[Location]],"")</f>
        <v>Office</v>
      </c>
      <c r="K324">
        <f>IF(AND(TimeSpend[[#This Row],[Personnel number]]&lt;&gt;"",TimeSpend[[#This Row],[Date]]&lt;&gt;""),TimeSpend[[#This Row],[Task]],"")</f>
        <v>0</v>
      </c>
      <c r="L324" t="str">
        <f>IF(AND(TimeSpend[[#This Row],[Personnel number]]&lt;&gt;"",TimeSpend[[#This Row],[Date]]&lt;&gt;""),Utilization!$J$2,"")</f>
        <v>10/2024</v>
      </c>
      <c r="M324" t="str">
        <f>IF(AND(TimeSpend[[#This Row],[Personnel number]]&lt;&gt;"",TimeSpend[[#This Row],[Date]]&lt;&gt;""),TimeSpend[[#This Row],[Employee Name]],"")</f>
        <v>Klimas Radovan</v>
      </c>
      <c r="N324">
        <f t="shared" si="10"/>
        <v>323</v>
      </c>
      <c r="O324" t="str">
        <f t="shared" si="11"/>
        <v>10/2024-323</v>
      </c>
      <c r="P324" t="str">
        <f>IF(D324&lt;&gt;"",VLOOKUP(D324,Projects!B:C,2,0),"")</f>
        <v>INT</v>
      </c>
    </row>
    <row r="325" spans="1:16" x14ac:dyDescent="0.25">
      <c r="A325" t="str">
        <f>UPPER(IF(AND(TimeSpend[[#This Row],[Personnel number]]&lt;&gt;"",TimeSpend[[#This Row],[Date]]&lt;&gt;""),TimeSpend[[#This Row],[Personnel number]],""))</f>
        <v>CZ100589</v>
      </c>
      <c r="B325" s="85" t="str">
        <f>IF(AND(TimeSpend[[#This Row],[Personnel number]]&lt;&gt;"",TimeSpend[[#This Row],[Date]]&lt;&gt;""),TEXT(TimeSpend[[#This Row],[Date]],"[$-409]yyyyMMdd"),"")</f>
        <v>yyyy1008</v>
      </c>
      <c r="C325" s="33" t="str">
        <f>IF(AND(TimeSpend[[#This Row],[Personnel number]]&lt;&gt;"",TimeSpend[[#This Row],[Date]]&lt;&gt;""),SUBSTITUTE(TimeSpend[[#This Row],[Hours]],",","."),"")</f>
        <v>2.75</v>
      </c>
      <c r="D325">
        <f>IF(AND(TimeSpend[[#This Row],[Personnel number]]&lt;&gt;"",TimeSpend[[#This Row],[Date]]&lt;&gt;""),TimeSpend[[#This Row],[Network]],"")</f>
        <v>60000430</v>
      </c>
      <c r="E325" t="str">
        <f>IF(AND(TimeSpend[[#This Row],[Personnel number]]&lt;&gt;"",TimeSpend[[#This Row],[Date]]&lt;&gt;""),TimeSpend[[#This Row],[Network Description]],"")</f>
        <v>BBG NUS Cloud Roll-out</v>
      </c>
      <c r="F325" t="str">
        <f>IF(AND(TimeSpend[[#This Row],[Personnel number]]&lt;&gt;"",TimeSpend[[#This Row],[Date]]&lt;&gt;""),TimeSpend[[#This Row],[Activity]],"")</f>
        <v>Consultancy</v>
      </c>
      <c r="G325" t="str">
        <f>IF(AND(TimeSpend[[#This Row],[Personnel number]]&lt;&gt;"",TimeSpend[[#This Row],[Date]]&lt;&gt;""),TimeSpend[[#This Row],[Activity description]],"")</f>
        <v xml:space="preserve">BBG CBIs and prep for 2nd Migr. </v>
      </c>
      <c r="H325" s="36">
        <f>IF(AND(TimeSpend[[#This Row],[Personnel number]]&lt;&gt;"",TimeSpend[[#This Row],[Date]]&lt;&gt;""),TimeSpend[[#This Row],[Start Time]],"")</f>
        <v>0.34375</v>
      </c>
      <c r="I325" s="36">
        <f>IF(AND(TimeSpend[[#This Row],[Personnel number]]&lt;&gt;"",TimeSpend[[#This Row],[Date]]&lt;&gt;""),TimeSpend[[#This Row],[End Time]],"")</f>
        <v>0.45833333333333331</v>
      </c>
      <c r="J325" t="str">
        <f>IF(AND(TimeSpend[[#This Row],[Personnel number]]&lt;&gt;"",TimeSpend[[#This Row],[Date]]&lt;&gt;""),TimeSpend[[#This Row],[Location]],"")</f>
        <v>Office</v>
      </c>
      <c r="K325">
        <f>IF(AND(TimeSpend[[#This Row],[Personnel number]]&lt;&gt;"",TimeSpend[[#This Row],[Date]]&lt;&gt;""),TimeSpend[[#This Row],[Task]],"")</f>
        <v>0</v>
      </c>
      <c r="L325" t="str">
        <f>IF(AND(TimeSpend[[#This Row],[Personnel number]]&lt;&gt;"",TimeSpend[[#This Row],[Date]]&lt;&gt;""),Utilization!$J$2,"")</f>
        <v>10/2024</v>
      </c>
      <c r="M325" t="str">
        <f>IF(AND(TimeSpend[[#This Row],[Personnel number]]&lt;&gt;"",TimeSpend[[#This Row],[Date]]&lt;&gt;""),TimeSpend[[#This Row],[Employee Name]],"")</f>
        <v xml:space="preserve">Chladilová Gabriela </v>
      </c>
      <c r="N325">
        <f t="shared" si="10"/>
        <v>324</v>
      </c>
      <c r="O325" t="str">
        <f t="shared" si="11"/>
        <v>10/2024-324</v>
      </c>
      <c r="P325" t="str">
        <f>IF(D325&lt;&gt;"",VLOOKUP(D325,Projects!B:C,2,0),"")</f>
        <v>PROJECT</v>
      </c>
    </row>
    <row r="326" spans="1:16" x14ac:dyDescent="0.25">
      <c r="A326" t="str">
        <f>UPPER(IF(AND(TimeSpend[[#This Row],[Personnel number]]&lt;&gt;"",TimeSpend[[#This Row],[Date]]&lt;&gt;""),TimeSpend[[#This Row],[Personnel number]],""))</f>
        <v>CZ100589</v>
      </c>
      <c r="B326" s="85" t="str">
        <f>IF(AND(TimeSpend[[#This Row],[Personnel number]]&lt;&gt;"",TimeSpend[[#This Row],[Date]]&lt;&gt;""),TEXT(TimeSpend[[#This Row],[Date]],"[$-409]yyyyMMdd"),"")</f>
        <v>yyyy1008</v>
      </c>
      <c r="C326" s="33" t="str">
        <f>IF(AND(TimeSpend[[#This Row],[Personnel number]]&lt;&gt;"",TimeSpend[[#This Row],[Date]]&lt;&gt;""),SUBSTITUTE(TimeSpend[[#This Row],[Hours]],",","."),"")</f>
        <v>4.75</v>
      </c>
      <c r="D326">
        <f>IF(AND(TimeSpend[[#This Row],[Personnel number]]&lt;&gt;"",TimeSpend[[#This Row],[Date]]&lt;&gt;""),TimeSpend[[#This Row],[Network]],"")</f>
        <v>60000430</v>
      </c>
      <c r="E326" t="str">
        <f>IF(AND(TimeSpend[[#This Row],[Personnel number]]&lt;&gt;"",TimeSpend[[#This Row],[Date]]&lt;&gt;""),TimeSpend[[#This Row],[Network Description]],"")</f>
        <v>BBG NUS Cloud Roll-out</v>
      </c>
      <c r="F326" t="str">
        <f>IF(AND(TimeSpend[[#This Row],[Personnel number]]&lt;&gt;"",TimeSpend[[#This Row],[Date]]&lt;&gt;""),TimeSpend[[#This Row],[Activity]],"")</f>
        <v>Consultancy</v>
      </c>
      <c r="G326" t="str">
        <f>IF(AND(TimeSpend[[#This Row],[Personnel number]]&lt;&gt;"",TimeSpend[[#This Row],[Date]]&lt;&gt;""),TimeSpend[[#This Row],[Activity description]],"")</f>
        <v xml:space="preserve">BBG CBIs and prep for 2nd Migr. </v>
      </c>
      <c r="H326" s="36">
        <f>IF(AND(TimeSpend[[#This Row],[Personnel number]]&lt;&gt;"",TimeSpend[[#This Row],[Date]]&lt;&gt;""),TimeSpend[[#This Row],[Start Time]],"")</f>
        <v>0.47916666666666669</v>
      </c>
      <c r="I326" s="36">
        <f>IF(AND(TimeSpend[[#This Row],[Personnel number]]&lt;&gt;"",TimeSpend[[#This Row],[Date]]&lt;&gt;""),TimeSpend[[#This Row],[End Time]],"")</f>
        <v>0.67708333333333337</v>
      </c>
      <c r="J326" t="str">
        <f>IF(AND(TimeSpend[[#This Row],[Personnel number]]&lt;&gt;"",TimeSpend[[#This Row],[Date]]&lt;&gt;""),TimeSpend[[#This Row],[Location]],"")</f>
        <v>Office</v>
      </c>
      <c r="K326">
        <f>IF(AND(TimeSpend[[#This Row],[Personnel number]]&lt;&gt;"",TimeSpend[[#This Row],[Date]]&lt;&gt;""),TimeSpend[[#This Row],[Task]],"")</f>
        <v>0</v>
      </c>
      <c r="L326" t="str">
        <f>IF(AND(TimeSpend[[#This Row],[Personnel number]]&lt;&gt;"",TimeSpend[[#This Row],[Date]]&lt;&gt;""),Utilization!$J$2,"")</f>
        <v>10/2024</v>
      </c>
      <c r="M326" t="str">
        <f>IF(AND(TimeSpend[[#This Row],[Personnel number]]&lt;&gt;"",TimeSpend[[#This Row],[Date]]&lt;&gt;""),TimeSpend[[#This Row],[Employee Name]],"")</f>
        <v xml:space="preserve">Chladilová Gabriela </v>
      </c>
      <c r="N326">
        <f t="shared" si="10"/>
        <v>325</v>
      </c>
      <c r="O326" t="str">
        <f t="shared" si="11"/>
        <v>10/2024-325</v>
      </c>
      <c r="P326" t="str">
        <f>IF(D326&lt;&gt;"",VLOOKUP(D326,Projects!B:C,2,0),"")</f>
        <v>PROJECT</v>
      </c>
    </row>
    <row r="327" spans="1:16" x14ac:dyDescent="0.25">
      <c r="A327" t="str">
        <f>UPPER(IF(AND(TimeSpend[[#This Row],[Personnel number]]&lt;&gt;"",TimeSpend[[#This Row],[Date]]&lt;&gt;""),TimeSpend[[#This Row],[Personnel number]],""))</f>
        <v>CZ100589</v>
      </c>
      <c r="B327" s="85" t="str">
        <f>IF(AND(TimeSpend[[#This Row],[Personnel number]]&lt;&gt;"",TimeSpend[[#This Row],[Date]]&lt;&gt;""),TEXT(TimeSpend[[#This Row],[Date]],"[$-409]yyyyMMdd"),"")</f>
        <v>yyyy1008</v>
      </c>
      <c r="C327" s="33" t="str">
        <f>IF(AND(TimeSpend[[#This Row],[Personnel number]]&lt;&gt;"",TimeSpend[[#This Row],[Date]]&lt;&gt;""),SUBSTITUTE(TimeSpend[[#This Row],[Hours]],",","."),"")</f>
        <v>0.25</v>
      </c>
      <c r="D327" t="str">
        <f>IF(AND(TimeSpend[[#This Row],[Personnel number]]&lt;&gt;"",TimeSpend[[#This Row],[Date]]&lt;&gt;""),TimeSpend[[#This Row],[Network]],"")</f>
        <v>BPC_INT</v>
      </c>
      <c r="E327" t="str">
        <f>IF(AND(TimeSpend[[#This Row],[Personnel number]]&lt;&gt;"",TimeSpend[[#This Row],[Date]]&lt;&gt;""),TimeSpend[[#This Row],[Network Description]],"")</f>
        <v>Other Internal activities - BPC Brno</v>
      </c>
      <c r="F327" t="str">
        <f>IF(AND(TimeSpend[[#This Row],[Personnel number]]&lt;&gt;"",TimeSpend[[#This Row],[Date]]&lt;&gt;""),TimeSpend[[#This Row],[Activity]],"")</f>
        <v>Admin</v>
      </c>
      <c r="G327" t="str">
        <f>IF(AND(TimeSpend[[#This Row],[Personnel number]]&lt;&gt;"",TimeSpend[[#This Row],[Date]]&lt;&gt;""),TimeSpend[[#This Row],[Activity description]],"")</f>
        <v>Admin (THS, emails)</v>
      </c>
      <c r="H327" s="36">
        <f>IF(AND(TimeSpend[[#This Row],[Personnel number]]&lt;&gt;"",TimeSpend[[#This Row],[Date]]&lt;&gt;""),TimeSpend[[#This Row],[Start Time]],"")</f>
        <v>0.67708333333333337</v>
      </c>
      <c r="I327" s="36">
        <f>IF(AND(TimeSpend[[#This Row],[Personnel number]]&lt;&gt;"",TimeSpend[[#This Row],[Date]]&lt;&gt;""),TimeSpend[[#This Row],[End Time]],"")</f>
        <v>0.6875</v>
      </c>
      <c r="J327" t="str">
        <f>IF(AND(TimeSpend[[#This Row],[Personnel number]]&lt;&gt;"",TimeSpend[[#This Row],[Date]]&lt;&gt;""),TimeSpend[[#This Row],[Location]],"")</f>
        <v>Office</v>
      </c>
      <c r="K327">
        <f>IF(AND(TimeSpend[[#This Row],[Personnel number]]&lt;&gt;"",TimeSpend[[#This Row],[Date]]&lt;&gt;""),TimeSpend[[#This Row],[Task]],"")</f>
        <v>0</v>
      </c>
      <c r="L327" t="str">
        <f>IF(AND(TimeSpend[[#This Row],[Personnel number]]&lt;&gt;"",TimeSpend[[#This Row],[Date]]&lt;&gt;""),Utilization!$J$2,"")</f>
        <v>10/2024</v>
      </c>
      <c r="M327" t="str">
        <f>IF(AND(TimeSpend[[#This Row],[Personnel number]]&lt;&gt;"",TimeSpend[[#This Row],[Date]]&lt;&gt;""),TimeSpend[[#This Row],[Employee Name]],"")</f>
        <v xml:space="preserve">Chladilová Gabriela </v>
      </c>
      <c r="N327">
        <f t="shared" si="10"/>
        <v>326</v>
      </c>
      <c r="O327" t="str">
        <f t="shared" si="11"/>
        <v>10/2024-326</v>
      </c>
      <c r="P327" t="str">
        <f>IF(D327&lt;&gt;"",VLOOKUP(D327,Projects!B:C,2,0),"")</f>
        <v>INT</v>
      </c>
    </row>
    <row r="328" spans="1:16" x14ac:dyDescent="0.25">
      <c r="A328" t="str">
        <f>UPPER(IF(AND(TimeSpend[[#This Row],[Personnel number]]&lt;&gt;"",TimeSpend[[#This Row],[Date]]&lt;&gt;""),TimeSpend[[#This Row],[Personnel number]],""))</f>
        <v>CZ010183</v>
      </c>
      <c r="B328" s="85" t="str">
        <f>IF(AND(TimeSpend[[#This Row],[Personnel number]]&lt;&gt;"",TimeSpend[[#This Row],[Date]]&lt;&gt;""),TEXT(TimeSpend[[#This Row],[Date]],"[$-409]yyyyMMdd"),"")</f>
        <v>yyyy1008</v>
      </c>
      <c r="C328" s="33" t="str">
        <f>IF(AND(TimeSpend[[#This Row],[Personnel number]]&lt;&gt;"",TimeSpend[[#This Row],[Date]]&lt;&gt;""),SUBSTITUTE(TimeSpend[[#This Row],[Hours]],",","."),"")</f>
        <v>1.5</v>
      </c>
      <c r="D328" t="str">
        <f>IF(AND(TimeSpend[[#This Row],[Personnel number]]&lt;&gt;"",TimeSpend[[#This Row],[Date]]&lt;&gt;""),TimeSpend[[#This Row],[Network]],"")</f>
        <v>BPC_INT</v>
      </c>
      <c r="E328" t="str">
        <f>IF(AND(TimeSpend[[#This Row],[Personnel number]]&lt;&gt;"",TimeSpend[[#This Row],[Date]]&lt;&gt;""),TimeSpend[[#This Row],[Network Description]],"")</f>
        <v>Other Internal activities - BPC Brno</v>
      </c>
      <c r="F328" t="str">
        <f>IF(AND(TimeSpend[[#This Row],[Personnel number]]&lt;&gt;"",TimeSpend[[#This Row],[Date]]&lt;&gt;""),TimeSpend[[#This Row],[Activity]],"")</f>
        <v>Admin</v>
      </c>
      <c r="G328" t="str">
        <f>IF(AND(TimeSpend[[#This Row],[Personnel number]]&lt;&gt;"",TimeSpend[[#This Row],[Date]]&lt;&gt;""),TimeSpend[[#This Row],[Activity description]],"")</f>
        <v>Administration</v>
      </c>
      <c r="H328" s="36">
        <f>IF(AND(TimeSpend[[#This Row],[Personnel number]]&lt;&gt;"",TimeSpend[[#This Row],[Date]]&lt;&gt;""),TimeSpend[[#This Row],[Start Time]],"")</f>
        <v>0.27083333333333331</v>
      </c>
      <c r="I328" s="36">
        <f>IF(AND(TimeSpend[[#This Row],[Personnel number]]&lt;&gt;"",TimeSpend[[#This Row],[Date]]&lt;&gt;""),TimeSpend[[#This Row],[End Time]],"")</f>
        <v>0.33333333333333331</v>
      </c>
      <c r="J328" t="str">
        <f>IF(AND(TimeSpend[[#This Row],[Personnel number]]&lt;&gt;"",TimeSpend[[#This Row],[Date]]&lt;&gt;""),TimeSpend[[#This Row],[Location]],"")</f>
        <v>Office</v>
      </c>
      <c r="K328">
        <f>IF(AND(TimeSpend[[#This Row],[Personnel number]]&lt;&gt;"",TimeSpend[[#This Row],[Date]]&lt;&gt;""),TimeSpend[[#This Row],[Task]],"")</f>
        <v>0</v>
      </c>
      <c r="L328" t="str">
        <f>IF(AND(TimeSpend[[#This Row],[Personnel number]]&lt;&gt;"",TimeSpend[[#This Row],[Date]]&lt;&gt;""),Utilization!$J$2,"")</f>
        <v>10/2024</v>
      </c>
      <c r="M328" t="str">
        <f>IF(AND(TimeSpend[[#This Row],[Personnel number]]&lt;&gt;"",TimeSpend[[#This Row],[Date]]&lt;&gt;""),TimeSpend[[#This Row],[Employee Name]],"")</f>
        <v>Švenda Jan</v>
      </c>
      <c r="N328">
        <f t="shared" si="10"/>
        <v>327</v>
      </c>
      <c r="O328" t="str">
        <f t="shared" si="11"/>
        <v>10/2024-327</v>
      </c>
      <c r="P328" t="str">
        <f>IF(D328&lt;&gt;"",VLOOKUP(D328,Projects!B:C,2,0),"")</f>
        <v>INT</v>
      </c>
    </row>
    <row r="329" spans="1:16" x14ac:dyDescent="0.25">
      <c r="A329" t="str">
        <f>UPPER(IF(AND(TimeSpend[[#This Row],[Personnel number]]&lt;&gt;"",TimeSpend[[#This Row],[Date]]&lt;&gt;""),TimeSpend[[#This Row],[Personnel number]],""))</f>
        <v>CZ010183</v>
      </c>
      <c r="B329" s="85" t="str">
        <f>IF(AND(TimeSpend[[#This Row],[Personnel number]]&lt;&gt;"",TimeSpend[[#This Row],[Date]]&lt;&gt;""),TEXT(TimeSpend[[#This Row],[Date]],"[$-409]yyyyMMdd"),"")</f>
        <v>yyyy1008</v>
      </c>
      <c r="C329" s="33" t="str">
        <f>IF(AND(TimeSpend[[#This Row],[Personnel number]]&lt;&gt;"",TimeSpend[[#This Row],[Date]]&lt;&gt;""),SUBSTITUTE(TimeSpend[[#This Row],[Hours]],",","."),"")</f>
        <v>3</v>
      </c>
      <c r="D329" t="str">
        <f>IF(AND(TimeSpend[[#This Row],[Personnel number]]&lt;&gt;"",TimeSpend[[#This Row],[Date]]&lt;&gt;""),TimeSpend[[#This Row],[Network]],"")</f>
        <v>BPC_INT</v>
      </c>
      <c r="E329" t="str">
        <f>IF(AND(TimeSpend[[#This Row],[Personnel number]]&lt;&gt;"",TimeSpend[[#This Row],[Date]]&lt;&gt;""),TimeSpend[[#This Row],[Network Description]],"")</f>
        <v>Other Internal activities - BPC Brno</v>
      </c>
      <c r="F329" t="str">
        <f>IF(AND(TimeSpend[[#This Row],[Personnel number]]&lt;&gt;"",TimeSpend[[#This Row],[Date]]&lt;&gt;""),TimeSpend[[#This Row],[Activity]],"")</f>
        <v>Training</v>
      </c>
      <c r="G329" t="str">
        <f>IF(AND(TimeSpend[[#This Row],[Personnel number]]&lt;&gt;"",TimeSpend[[#This Row],[Date]]&lt;&gt;""),TimeSpend[[#This Row],[Activity description]],"")</f>
        <v>BGE Logistics</v>
      </c>
      <c r="H329" s="36">
        <f>IF(AND(TimeSpend[[#This Row],[Personnel number]]&lt;&gt;"",TimeSpend[[#This Row],[Date]]&lt;&gt;""),TimeSpend[[#This Row],[Start Time]],"")</f>
        <v>0.33333333333333331</v>
      </c>
      <c r="I329" s="36">
        <f>IF(AND(TimeSpend[[#This Row],[Personnel number]]&lt;&gt;"",TimeSpend[[#This Row],[Date]]&lt;&gt;""),TimeSpend[[#This Row],[End Time]],"")</f>
        <v>0.45833333333333331</v>
      </c>
      <c r="J329" t="str">
        <f>IF(AND(TimeSpend[[#This Row],[Personnel number]]&lt;&gt;"",TimeSpend[[#This Row],[Date]]&lt;&gt;""),TimeSpend[[#This Row],[Location]],"")</f>
        <v>Office</v>
      </c>
      <c r="K329">
        <f>IF(AND(TimeSpend[[#This Row],[Personnel number]]&lt;&gt;"",TimeSpend[[#This Row],[Date]]&lt;&gt;""),TimeSpend[[#This Row],[Task]],"")</f>
        <v>0</v>
      </c>
      <c r="L329" t="str">
        <f>IF(AND(TimeSpend[[#This Row],[Personnel number]]&lt;&gt;"",TimeSpend[[#This Row],[Date]]&lt;&gt;""),Utilization!$J$2,"")</f>
        <v>10/2024</v>
      </c>
      <c r="M329" t="str">
        <f>IF(AND(TimeSpend[[#This Row],[Personnel number]]&lt;&gt;"",TimeSpend[[#This Row],[Date]]&lt;&gt;""),TimeSpend[[#This Row],[Employee Name]],"")</f>
        <v>Švenda Jan</v>
      </c>
      <c r="N329">
        <f t="shared" si="10"/>
        <v>328</v>
      </c>
      <c r="O329" t="str">
        <f t="shared" si="11"/>
        <v>10/2024-328</v>
      </c>
      <c r="P329" t="str">
        <f>IF(D329&lt;&gt;"",VLOOKUP(D329,Projects!B:C,2,0),"")</f>
        <v>INT</v>
      </c>
    </row>
    <row r="330" spans="1:16" x14ac:dyDescent="0.25">
      <c r="A330" t="str">
        <f>UPPER(IF(AND(TimeSpend[[#This Row],[Personnel number]]&lt;&gt;"",TimeSpend[[#This Row],[Date]]&lt;&gt;""),TimeSpend[[#This Row],[Personnel number]],""))</f>
        <v>CZ010183</v>
      </c>
      <c r="B330" s="85" t="str">
        <f>IF(AND(TimeSpend[[#This Row],[Personnel number]]&lt;&gt;"",TimeSpend[[#This Row],[Date]]&lt;&gt;""),TEXT(TimeSpend[[#This Row],[Date]],"[$-409]yyyyMMdd"),"")</f>
        <v>yyyy1008</v>
      </c>
      <c r="C330" s="33" t="str">
        <f>IF(AND(TimeSpend[[#This Row],[Personnel number]]&lt;&gt;"",TimeSpend[[#This Row],[Date]]&lt;&gt;""),SUBSTITUTE(TimeSpend[[#This Row],[Hours]],",","."),"")</f>
        <v>0.5</v>
      </c>
      <c r="D330" t="str">
        <f>IF(AND(TimeSpend[[#This Row],[Personnel number]]&lt;&gt;"",TimeSpend[[#This Row],[Date]]&lt;&gt;""),TimeSpend[[#This Row],[Network]],"")</f>
        <v>BPC_INT</v>
      </c>
      <c r="E330" t="str">
        <f>IF(AND(TimeSpend[[#This Row],[Personnel number]]&lt;&gt;"",TimeSpend[[#This Row],[Date]]&lt;&gt;""),TimeSpend[[#This Row],[Network Description]],"")</f>
        <v>Other Internal activities - BPC Brno</v>
      </c>
      <c r="F330" t="str">
        <f>IF(AND(TimeSpend[[#This Row],[Personnel number]]&lt;&gt;"",TimeSpend[[#This Row],[Date]]&lt;&gt;""),TimeSpend[[#This Row],[Activity]],"")</f>
        <v>Admin</v>
      </c>
      <c r="G330" t="str">
        <f>IF(AND(TimeSpend[[#This Row],[Personnel number]]&lt;&gt;"",TimeSpend[[#This Row],[Date]]&lt;&gt;""),TimeSpend[[#This Row],[Activity description]],"")</f>
        <v>Administration</v>
      </c>
      <c r="H330" s="36">
        <f>IF(AND(TimeSpend[[#This Row],[Personnel number]]&lt;&gt;"",TimeSpend[[#This Row],[Date]]&lt;&gt;""),TimeSpend[[#This Row],[Start Time]],"")</f>
        <v>0.47916666666666669</v>
      </c>
      <c r="I330" s="36">
        <f>IF(AND(TimeSpend[[#This Row],[Personnel number]]&lt;&gt;"",TimeSpend[[#This Row],[Date]]&lt;&gt;""),TimeSpend[[#This Row],[End Time]],"")</f>
        <v>0.5</v>
      </c>
      <c r="J330" t="str">
        <f>IF(AND(TimeSpend[[#This Row],[Personnel number]]&lt;&gt;"",TimeSpend[[#This Row],[Date]]&lt;&gt;""),TimeSpend[[#This Row],[Location]],"")</f>
        <v>Office</v>
      </c>
      <c r="K330">
        <f>IF(AND(TimeSpend[[#This Row],[Personnel number]]&lt;&gt;"",TimeSpend[[#This Row],[Date]]&lt;&gt;""),TimeSpend[[#This Row],[Task]],"")</f>
        <v>0</v>
      </c>
      <c r="L330" t="str">
        <f>IF(AND(TimeSpend[[#This Row],[Personnel number]]&lt;&gt;"",TimeSpend[[#This Row],[Date]]&lt;&gt;""),Utilization!$J$2,"")</f>
        <v>10/2024</v>
      </c>
      <c r="M330" t="str">
        <f>IF(AND(TimeSpend[[#This Row],[Personnel number]]&lt;&gt;"",TimeSpend[[#This Row],[Date]]&lt;&gt;""),TimeSpend[[#This Row],[Employee Name]],"")</f>
        <v>Švenda Jan</v>
      </c>
      <c r="N330">
        <f t="shared" si="10"/>
        <v>329</v>
      </c>
      <c r="O330" t="str">
        <f t="shared" si="11"/>
        <v>10/2024-329</v>
      </c>
      <c r="P330" t="str">
        <f>IF(D330&lt;&gt;"",VLOOKUP(D330,Projects!B:C,2,0),"")</f>
        <v>INT</v>
      </c>
    </row>
    <row r="331" spans="1:16" x14ac:dyDescent="0.25">
      <c r="A331" t="str">
        <f>UPPER(IF(AND(TimeSpend[[#This Row],[Personnel number]]&lt;&gt;"",TimeSpend[[#This Row],[Date]]&lt;&gt;""),TimeSpend[[#This Row],[Personnel number]],""))</f>
        <v>CZ010183</v>
      </c>
      <c r="B331" s="85" t="str">
        <f>IF(AND(TimeSpend[[#This Row],[Personnel number]]&lt;&gt;"",TimeSpend[[#This Row],[Date]]&lt;&gt;""),TEXT(TimeSpend[[#This Row],[Date]],"[$-409]yyyyMMdd"),"")</f>
        <v>yyyy1008</v>
      </c>
      <c r="C331" s="33" t="str">
        <f>IF(AND(TimeSpend[[#This Row],[Personnel number]]&lt;&gt;"",TimeSpend[[#This Row],[Date]]&lt;&gt;""),SUBSTITUTE(TimeSpend[[#This Row],[Hours]],",","."),"")</f>
        <v>0.5</v>
      </c>
      <c r="D331">
        <f>IF(AND(TimeSpend[[#This Row],[Personnel number]]&lt;&gt;"",TimeSpend[[#This Row],[Date]]&lt;&gt;""),TimeSpend[[#This Row],[Network]],"")</f>
        <v>60000247</v>
      </c>
      <c r="E331" t="str">
        <f>IF(AND(TimeSpend[[#This Row],[Personnel number]]&lt;&gt;"",TimeSpend[[#This Row],[Date]]&lt;&gt;""),TimeSpend[[#This Row],[Network Description]],"")</f>
        <v>NUS3 Technical Upgrade (NUS Cloud)</v>
      </c>
      <c r="F331" t="str">
        <f>IF(AND(TimeSpend[[#This Row],[Personnel number]]&lt;&gt;"",TimeSpend[[#This Row],[Date]]&lt;&gt;""),TimeSpend[[#This Row],[Activity]],"")</f>
        <v>Consultancy</v>
      </c>
      <c r="G331" t="str">
        <f>IF(AND(TimeSpend[[#This Row],[Personnel number]]&lt;&gt;"",TimeSpend[[#This Row],[Date]]&lt;&gt;""),TimeSpend[[#This Row],[Activity description]],"")</f>
        <v>E-Notification system</v>
      </c>
      <c r="H331" s="36">
        <f>IF(AND(TimeSpend[[#This Row],[Personnel number]]&lt;&gt;"",TimeSpend[[#This Row],[Date]]&lt;&gt;""),TimeSpend[[#This Row],[Start Time]],"")</f>
        <v>0.5</v>
      </c>
      <c r="I331" s="36">
        <f>IF(AND(TimeSpend[[#This Row],[Personnel number]]&lt;&gt;"",TimeSpend[[#This Row],[Date]]&lt;&gt;""),TimeSpend[[#This Row],[End Time]],"")</f>
        <v>0.52083333333333337</v>
      </c>
      <c r="J331" t="str">
        <f>IF(AND(TimeSpend[[#This Row],[Personnel number]]&lt;&gt;"",TimeSpend[[#This Row],[Date]]&lt;&gt;""),TimeSpend[[#This Row],[Location]],"")</f>
        <v>Office</v>
      </c>
      <c r="K331">
        <f>IF(AND(TimeSpend[[#This Row],[Personnel number]]&lt;&gt;"",TimeSpend[[#This Row],[Date]]&lt;&gt;""),TimeSpend[[#This Row],[Task]],"")</f>
        <v>0</v>
      </c>
      <c r="L331" t="str">
        <f>IF(AND(TimeSpend[[#This Row],[Personnel number]]&lt;&gt;"",TimeSpend[[#This Row],[Date]]&lt;&gt;""),Utilization!$J$2,"")</f>
        <v>10/2024</v>
      </c>
      <c r="M331" t="str">
        <f>IF(AND(TimeSpend[[#This Row],[Personnel number]]&lt;&gt;"",TimeSpend[[#This Row],[Date]]&lt;&gt;""),TimeSpend[[#This Row],[Employee Name]],"")</f>
        <v>Švenda Jan</v>
      </c>
      <c r="N331">
        <f t="shared" si="10"/>
        <v>330</v>
      </c>
      <c r="O331" t="str">
        <f t="shared" si="11"/>
        <v>10/2024-330</v>
      </c>
      <c r="P331" t="str">
        <f>IF(D331&lt;&gt;"",VLOOKUP(D331,Projects!B:C,2,0),"")</f>
        <v>PROJECT</v>
      </c>
    </row>
    <row r="332" spans="1:16" x14ac:dyDescent="0.25">
      <c r="A332" t="str">
        <f>UPPER(IF(AND(TimeSpend[[#This Row],[Personnel number]]&lt;&gt;"",TimeSpend[[#This Row],[Date]]&lt;&gt;""),TimeSpend[[#This Row],[Personnel number]],""))</f>
        <v>CZ010183</v>
      </c>
      <c r="B332" s="85" t="str">
        <f>IF(AND(TimeSpend[[#This Row],[Personnel number]]&lt;&gt;"",TimeSpend[[#This Row],[Date]]&lt;&gt;""),TEXT(TimeSpend[[#This Row],[Date]],"[$-409]yyyyMMdd"),"")</f>
        <v>yyyy1008</v>
      </c>
      <c r="C332" s="33" t="str">
        <f>IF(AND(TimeSpend[[#This Row],[Personnel number]]&lt;&gt;"",TimeSpend[[#This Row],[Date]]&lt;&gt;""),SUBSTITUTE(TimeSpend[[#This Row],[Hours]],",","."),"")</f>
        <v>0.5</v>
      </c>
      <c r="D332">
        <f>IF(AND(TimeSpend[[#This Row],[Personnel number]]&lt;&gt;"",TimeSpend[[#This Row],[Date]]&lt;&gt;""),TimeSpend[[#This Row],[Network]],"")</f>
        <v>60000389</v>
      </c>
      <c r="E332" t="str">
        <f>IF(AND(TimeSpend[[#This Row],[Personnel number]]&lt;&gt;"",TimeSpend[[#This Row],[Date]]&lt;&gt;""),TimeSpend[[#This Row],[Network Description]],"")</f>
        <v>BRO NUS Cloud Pilot</v>
      </c>
      <c r="F332" t="str">
        <f>IF(AND(TimeSpend[[#This Row],[Personnel number]]&lt;&gt;"",TimeSpend[[#This Row],[Date]]&lt;&gt;""),TimeSpend[[#This Row],[Activity]],"")</f>
        <v>Consultancy</v>
      </c>
      <c r="G332" t="str">
        <f>IF(AND(TimeSpend[[#This Row],[Personnel number]]&lt;&gt;"",TimeSpend[[#This Row],[Date]]&lt;&gt;""),TimeSpend[[#This Row],[Activity description]],"")</f>
        <v>BRO e-invoicing</v>
      </c>
      <c r="H332" s="36">
        <f>IF(AND(TimeSpend[[#This Row],[Personnel number]]&lt;&gt;"",TimeSpend[[#This Row],[Date]]&lt;&gt;""),TimeSpend[[#This Row],[Start Time]],"")</f>
        <v>0.52083333333333337</v>
      </c>
      <c r="I332" s="36">
        <f>IF(AND(TimeSpend[[#This Row],[Personnel number]]&lt;&gt;"",TimeSpend[[#This Row],[Date]]&lt;&gt;""),TimeSpend[[#This Row],[End Time]],"")</f>
        <v>0.54166666666666663</v>
      </c>
      <c r="J332" t="str">
        <f>IF(AND(TimeSpend[[#This Row],[Personnel number]]&lt;&gt;"",TimeSpend[[#This Row],[Date]]&lt;&gt;""),TimeSpend[[#This Row],[Location]],"")</f>
        <v>Office</v>
      </c>
      <c r="K332">
        <f>IF(AND(TimeSpend[[#This Row],[Personnel number]]&lt;&gt;"",TimeSpend[[#This Row],[Date]]&lt;&gt;""),TimeSpend[[#This Row],[Task]],"")</f>
        <v>0</v>
      </c>
      <c r="L332" t="str">
        <f>IF(AND(TimeSpend[[#This Row],[Personnel number]]&lt;&gt;"",TimeSpend[[#This Row],[Date]]&lt;&gt;""),Utilization!$J$2,"")</f>
        <v>10/2024</v>
      </c>
      <c r="M332" t="str">
        <f>IF(AND(TimeSpend[[#This Row],[Personnel number]]&lt;&gt;"",TimeSpend[[#This Row],[Date]]&lt;&gt;""),TimeSpend[[#This Row],[Employee Name]],"")</f>
        <v>Švenda Jan</v>
      </c>
      <c r="N332">
        <f t="shared" si="10"/>
        <v>331</v>
      </c>
      <c r="O332" t="str">
        <f t="shared" si="11"/>
        <v>10/2024-331</v>
      </c>
      <c r="P332" t="str">
        <f>IF(D332&lt;&gt;"",VLOOKUP(D332,Projects!B:C,2,0),"")</f>
        <v>PROJECT</v>
      </c>
    </row>
    <row r="333" spans="1:16" x14ac:dyDescent="0.25">
      <c r="A333" t="str">
        <f>UPPER(IF(AND(TimeSpend[[#This Row],[Personnel number]]&lt;&gt;"",TimeSpend[[#This Row],[Date]]&lt;&gt;""),TimeSpend[[#This Row],[Personnel number]],""))</f>
        <v>CZ010183</v>
      </c>
      <c r="B333" s="85" t="str">
        <f>IF(AND(TimeSpend[[#This Row],[Personnel number]]&lt;&gt;"",TimeSpend[[#This Row],[Date]]&lt;&gt;""),TEXT(TimeSpend[[#This Row],[Date]],"[$-409]yyyyMMdd"),"")</f>
        <v>yyyy1008</v>
      </c>
      <c r="C333" s="33" t="str">
        <f>IF(AND(TimeSpend[[#This Row],[Personnel number]]&lt;&gt;"",TimeSpend[[#This Row],[Date]]&lt;&gt;""),SUBSTITUTE(TimeSpend[[#This Row],[Hours]],",","."),"")</f>
        <v>0.5</v>
      </c>
      <c r="D333">
        <f>IF(AND(TimeSpend[[#This Row],[Personnel number]]&lt;&gt;"",TimeSpend[[#This Row],[Date]]&lt;&gt;""),TimeSpend[[#This Row],[Network]],"")</f>
        <v>60000247</v>
      </c>
      <c r="E333" t="str">
        <f>IF(AND(TimeSpend[[#This Row],[Personnel number]]&lt;&gt;"",TimeSpend[[#This Row],[Date]]&lt;&gt;""),TimeSpend[[#This Row],[Network Description]],"")</f>
        <v>NUS3 Technical Upgrade (NUS Cloud)</v>
      </c>
      <c r="F333" t="str">
        <f>IF(AND(TimeSpend[[#This Row],[Personnel number]]&lt;&gt;"",TimeSpend[[#This Row],[Date]]&lt;&gt;""),TimeSpend[[#This Row],[Activity]],"")</f>
        <v>Consultancy</v>
      </c>
      <c r="G333" t="str">
        <f>IF(AND(TimeSpend[[#This Row],[Personnel number]]&lt;&gt;"",TimeSpend[[#This Row],[Date]]&lt;&gt;""),TimeSpend[[#This Row],[Activity description]],"")</f>
        <v>E-Notification system</v>
      </c>
      <c r="H333" s="36">
        <f>IF(AND(TimeSpend[[#This Row],[Personnel number]]&lt;&gt;"",TimeSpend[[#This Row],[Date]]&lt;&gt;""),TimeSpend[[#This Row],[Start Time]],"")</f>
        <v>0.54166666666666663</v>
      </c>
      <c r="I333" s="36">
        <f>IF(AND(TimeSpend[[#This Row],[Personnel number]]&lt;&gt;"",TimeSpend[[#This Row],[Date]]&lt;&gt;""),TimeSpend[[#This Row],[End Time]],"")</f>
        <v>0.5625</v>
      </c>
      <c r="J333" t="str">
        <f>IF(AND(TimeSpend[[#This Row],[Personnel number]]&lt;&gt;"",TimeSpend[[#This Row],[Date]]&lt;&gt;""),TimeSpend[[#This Row],[Location]],"")</f>
        <v>Office</v>
      </c>
      <c r="K333">
        <f>IF(AND(TimeSpend[[#This Row],[Personnel number]]&lt;&gt;"",TimeSpend[[#This Row],[Date]]&lt;&gt;""),TimeSpend[[#This Row],[Task]],"")</f>
        <v>0</v>
      </c>
      <c r="L333" t="str">
        <f>IF(AND(TimeSpend[[#This Row],[Personnel number]]&lt;&gt;"",TimeSpend[[#This Row],[Date]]&lt;&gt;""),Utilization!$J$2,"")</f>
        <v>10/2024</v>
      </c>
      <c r="M333" t="str">
        <f>IF(AND(TimeSpend[[#This Row],[Personnel number]]&lt;&gt;"",TimeSpend[[#This Row],[Date]]&lt;&gt;""),TimeSpend[[#This Row],[Employee Name]],"")</f>
        <v>Švenda Jan</v>
      </c>
      <c r="N333">
        <f t="shared" si="10"/>
        <v>332</v>
      </c>
      <c r="O333" t="str">
        <f t="shared" si="11"/>
        <v>10/2024-332</v>
      </c>
      <c r="P333" t="str">
        <f>IF(D333&lt;&gt;"",VLOOKUP(D333,Projects!B:C,2,0),"")</f>
        <v>PROJECT</v>
      </c>
    </row>
    <row r="334" spans="1:16" x14ac:dyDescent="0.25">
      <c r="A334" t="str">
        <f>UPPER(IF(AND(TimeSpend[[#This Row],[Personnel number]]&lt;&gt;"",TimeSpend[[#This Row],[Date]]&lt;&gt;""),TimeSpend[[#This Row],[Personnel number]],""))</f>
        <v>CZ010183</v>
      </c>
      <c r="B334" s="85" t="str">
        <f>IF(AND(TimeSpend[[#This Row],[Personnel number]]&lt;&gt;"",TimeSpend[[#This Row],[Date]]&lt;&gt;""),TEXT(TimeSpend[[#This Row],[Date]],"[$-409]yyyyMMdd"),"")</f>
        <v>yyyy1008</v>
      </c>
      <c r="C334" s="33" t="str">
        <f>IF(AND(TimeSpend[[#This Row],[Personnel number]]&lt;&gt;"",TimeSpend[[#This Row],[Date]]&lt;&gt;""),SUBSTITUTE(TimeSpend[[#This Row],[Hours]],",","."),"")</f>
        <v>0.5</v>
      </c>
      <c r="D334" t="str">
        <f>IF(AND(TimeSpend[[#This Row],[Personnel number]]&lt;&gt;"",TimeSpend[[#This Row],[Date]]&lt;&gt;""),TimeSpend[[#This Row],[Network]],"")</f>
        <v>BPC_INC</v>
      </c>
      <c r="E334" t="str">
        <f>IF(AND(TimeSpend[[#This Row],[Personnel number]]&lt;&gt;"",TimeSpend[[#This Row],[Date]]&lt;&gt;""),TimeSpend[[#This Row],[Network Description]],"")</f>
        <v>Incident handling / support - BPC Brno</v>
      </c>
      <c r="F334" t="str">
        <f>IF(AND(TimeSpend[[#This Row],[Personnel number]]&lt;&gt;"",TimeSpend[[#This Row],[Date]]&lt;&gt;""),TimeSpend[[#This Row],[Activity]],"")</f>
        <v>Consultancy</v>
      </c>
      <c r="G334" t="str">
        <f>IF(AND(TimeSpend[[#This Row],[Personnel number]]&lt;&gt;"",TimeSpend[[#This Row],[Date]]&lt;&gt;""),TimeSpend[[#This Row],[Activity description]],"")</f>
        <v>INC0241072 - BSL  NUS3 M-Files</v>
      </c>
      <c r="H334" s="36">
        <f>IF(AND(TimeSpend[[#This Row],[Personnel number]]&lt;&gt;"",TimeSpend[[#This Row],[Date]]&lt;&gt;""),TimeSpend[[#This Row],[Start Time]],"")</f>
        <v>0.5625</v>
      </c>
      <c r="I334" s="36">
        <f>IF(AND(TimeSpend[[#This Row],[Personnel number]]&lt;&gt;"",TimeSpend[[#This Row],[Date]]&lt;&gt;""),TimeSpend[[#This Row],[End Time]],"")</f>
        <v>0.58333333333333337</v>
      </c>
      <c r="J334" t="str">
        <f>IF(AND(TimeSpend[[#This Row],[Personnel number]]&lt;&gt;"",TimeSpend[[#This Row],[Date]]&lt;&gt;""),TimeSpend[[#This Row],[Location]],"")</f>
        <v>Office</v>
      </c>
      <c r="K334">
        <f>IF(AND(TimeSpend[[#This Row],[Personnel number]]&lt;&gt;"",TimeSpend[[#This Row],[Date]]&lt;&gt;""),TimeSpend[[#This Row],[Task]],"")</f>
        <v>0</v>
      </c>
      <c r="L334" t="str">
        <f>IF(AND(TimeSpend[[#This Row],[Personnel number]]&lt;&gt;"",TimeSpend[[#This Row],[Date]]&lt;&gt;""),Utilization!$J$2,"")</f>
        <v>10/2024</v>
      </c>
      <c r="M334" t="str">
        <f>IF(AND(TimeSpend[[#This Row],[Personnel number]]&lt;&gt;"",TimeSpend[[#This Row],[Date]]&lt;&gt;""),TimeSpend[[#This Row],[Employee Name]],"")</f>
        <v>Švenda Jan</v>
      </c>
      <c r="N334">
        <f t="shared" si="10"/>
        <v>333</v>
      </c>
      <c r="O334" t="str">
        <f t="shared" si="11"/>
        <v>10/2024-333</v>
      </c>
      <c r="P334" t="str">
        <f>IF(D334&lt;&gt;"",VLOOKUP(D334,Projects!B:C,2,0),"")</f>
        <v>INC</v>
      </c>
    </row>
    <row r="335" spans="1:16" x14ac:dyDescent="0.25">
      <c r="A335" t="str">
        <f>UPPER(IF(AND(TimeSpend[[#This Row],[Personnel number]]&lt;&gt;"",TimeSpend[[#This Row],[Date]]&lt;&gt;""),TimeSpend[[#This Row],[Personnel number]],""))</f>
        <v>CZ010183</v>
      </c>
      <c r="B335" s="85" t="str">
        <f>IF(AND(TimeSpend[[#This Row],[Personnel number]]&lt;&gt;"",TimeSpend[[#This Row],[Date]]&lt;&gt;""),TEXT(TimeSpend[[#This Row],[Date]],"[$-409]yyyyMMdd"),"")</f>
        <v>yyyy1008</v>
      </c>
      <c r="C335" s="33" t="str">
        <f>IF(AND(TimeSpend[[#This Row],[Personnel number]]&lt;&gt;"",TimeSpend[[#This Row],[Date]]&lt;&gt;""),SUBSTITUTE(TimeSpend[[#This Row],[Hours]],",","."),"")</f>
        <v>0.5</v>
      </c>
      <c r="D335" t="str">
        <f>IF(AND(TimeSpend[[#This Row],[Personnel number]]&lt;&gt;"",TimeSpend[[#This Row],[Date]]&lt;&gt;""),TimeSpend[[#This Row],[Network]],"")</f>
        <v>BPC_INT</v>
      </c>
      <c r="E335" t="str">
        <f>IF(AND(TimeSpend[[#This Row],[Personnel number]]&lt;&gt;"",TimeSpend[[#This Row],[Date]]&lt;&gt;""),TimeSpend[[#This Row],[Network Description]],"")</f>
        <v>Other Internal activities - BPC Brno</v>
      </c>
      <c r="F335" t="str">
        <f>IF(AND(TimeSpend[[#This Row],[Personnel number]]&lt;&gt;"",TimeSpend[[#This Row],[Date]]&lt;&gt;""),TimeSpend[[#This Row],[Activity]],"")</f>
        <v>Admin</v>
      </c>
      <c r="G335" t="str">
        <f>IF(AND(TimeSpend[[#This Row],[Personnel number]]&lt;&gt;"",TimeSpend[[#This Row],[Date]]&lt;&gt;""),TimeSpend[[#This Row],[Activity description]],"")</f>
        <v>Administration</v>
      </c>
      <c r="H335" s="36">
        <f>IF(AND(TimeSpend[[#This Row],[Personnel number]]&lt;&gt;"",TimeSpend[[#This Row],[Date]]&lt;&gt;""),TimeSpend[[#This Row],[Start Time]],"")</f>
        <v>0.58333333333333337</v>
      </c>
      <c r="I335" s="36">
        <f>IF(AND(TimeSpend[[#This Row],[Personnel number]]&lt;&gt;"",TimeSpend[[#This Row],[Date]]&lt;&gt;""),TimeSpend[[#This Row],[End Time]],"")</f>
        <v>0.60416666666666663</v>
      </c>
      <c r="J335" t="str">
        <f>IF(AND(TimeSpend[[#This Row],[Personnel number]]&lt;&gt;"",TimeSpend[[#This Row],[Date]]&lt;&gt;""),TimeSpend[[#This Row],[Location]],"")</f>
        <v>Office</v>
      </c>
      <c r="K335">
        <f>IF(AND(TimeSpend[[#This Row],[Personnel number]]&lt;&gt;"",TimeSpend[[#This Row],[Date]]&lt;&gt;""),TimeSpend[[#This Row],[Task]],"")</f>
        <v>0</v>
      </c>
      <c r="L335" t="str">
        <f>IF(AND(TimeSpend[[#This Row],[Personnel number]]&lt;&gt;"",TimeSpend[[#This Row],[Date]]&lt;&gt;""),Utilization!$J$2,"")</f>
        <v>10/2024</v>
      </c>
      <c r="M335" t="str">
        <f>IF(AND(TimeSpend[[#This Row],[Personnel number]]&lt;&gt;"",TimeSpend[[#This Row],[Date]]&lt;&gt;""),TimeSpend[[#This Row],[Employee Name]],"")</f>
        <v>Švenda Jan</v>
      </c>
      <c r="N335">
        <f t="shared" si="10"/>
        <v>334</v>
      </c>
      <c r="O335" t="str">
        <f t="shared" si="11"/>
        <v>10/2024-334</v>
      </c>
      <c r="P335" t="str">
        <f>IF(D335&lt;&gt;"",VLOOKUP(D335,Projects!B:C,2,0),"")</f>
        <v>INT</v>
      </c>
    </row>
    <row r="336" spans="1:16" x14ac:dyDescent="0.25">
      <c r="A336" t="str">
        <f>UPPER(IF(AND(TimeSpend[[#This Row],[Personnel number]]&lt;&gt;"",TimeSpend[[#This Row],[Date]]&lt;&gt;""),TimeSpend[[#This Row],[Personnel number]],""))</f>
        <v>CZ010183</v>
      </c>
      <c r="B336" s="85" t="str">
        <f>IF(AND(TimeSpend[[#This Row],[Personnel number]]&lt;&gt;"",TimeSpend[[#This Row],[Date]]&lt;&gt;""),TEXT(TimeSpend[[#This Row],[Date]],"[$-409]yyyyMMdd"),"")</f>
        <v>yyyy1008</v>
      </c>
      <c r="C336" s="33" t="str">
        <f>IF(AND(TimeSpend[[#This Row],[Personnel number]]&lt;&gt;"",TimeSpend[[#This Row],[Date]]&lt;&gt;""),SUBSTITUTE(TimeSpend[[#This Row],[Hours]],",","."),"")</f>
        <v>1.25</v>
      </c>
      <c r="D336" t="str">
        <f>IF(AND(TimeSpend[[#This Row],[Personnel number]]&lt;&gt;"",TimeSpend[[#This Row],[Date]]&lt;&gt;""),TimeSpend[[#This Row],[Network]],"")</f>
        <v>BPC_INT</v>
      </c>
      <c r="E336" t="str">
        <f>IF(AND(TimeSpend[[#This Row],[Personnel number]]&lt;&gt;"",TimeSpend[[#This Row],[Date]]&lt;&gt;""),TimeSpend[[#This Row],[Network Description]],"")</f>
        <v>Other Internal activities - BPC Brno</v>
      </c>
      <c r="F336" t="str">
        <f>IF(AND(TimeSpend[[#This Row],[Personnel number]]&lt;&gt;"",TimeSpend[[#This Row],[Date]]&lt;&gt;""),TimeSpend[[#This Row],[Activity]],"")</f>
        <v>Admin</v>
      </c>
      <c r="G336" t="str">
        <f>IF(AND(TimeSpend[[#This Row],[Personnel number]]&lt;&gt;"",TimeSpend[[#This Row],[Date]]&lt;&gt;""),TimeSpend[[#This Row],[Activity description]],"")</f>
        <v>BGE NUS Cloud - ACC2 status meeting</v>
      </c>
      <c r="H336" s="36">
        <f>IF(AND(TimeSpend[[#This Row],[Personnel number]]&lt;&gt;"",TimeSpend[[#This Row],[Date]]&lt;&gt;""),TimeSpend[[#This Row],[Start Time]],"")</f>
        <v>0.60416666666666663</v>
      </c>
      <c r="I336" s="36">
        <f>IF(AND(TimeSpend[[#This Row],[Personnel number]]&lt;&gt;"",TimeSpend[[#This Row],[Date]]&lt;&gt;""),TimeSpend[[#This Row],[End Time]],"")</f>
        <v>0.65625</v>
      </c>
      <c r="J336" t="str">
        <f>IF(AND(TimeSpend[[#This Row],[Personnel number]]&lt;&gt;"",TimeSpend[[#This Row],[Date]]&lt;&gt;""),TimeSpend[[#This Row],[Location]],"")</f>
        <v>Office</v>
      </c>
      <c r="K336">
        <f>IF(AND(TimeSpend[[#This Row],[Personnel number]]&lt;&gt;"",TimeSpend[[#This Row],[Date]]&lt;&gt;""),TimeSpend[[#This Row],[Task]],"")</f>
        <v>0</v>
      </c>
      <c r="L336" t="str">
        <f>IF(AND(TimeSpend[[#This Row],[Personnel number]]&lt;&gt;"",TimeSpend[[#This Row],[Date]]&lt;&gt;""),Utilization!$J$2,"")</f>
        <v>10/2024</v>
      </c>
      <c r="M336" t="str">
        <f>IF(AND(TimeSpend[[#This Row],[Personnel number]]&lt;&gt;"",TimeSpend[[#This Row],[Date]]&lt;&gt;""),TimeSpend[[#This Row],[Employee Name]],"")</f>
        <v>Švenda Jan</v>
      </c>
      <c r="N336">
        <f t="shared" si="10"/>
        <v>335</v>
      </c>
      <c r="O336" t="str">
        <f t="shared" si="11"/>
        <v>10/2024-335</v>
      </c>
      <c r="P336" t="str">
        <f>IF(D336&lt;&gt;"",VLOOKUP(D336,Projects!B:C,2,0),"")</f>
        <v>INT</v>
      </c>
    </row>
    <row r="337" spans="1:16" x14ac:dyDescent="0.25">
      <c r="A337" t="str">
        <f>UPPER(IF(AND(TimeSpend[[#This Row],[Personnel number]]&lt;&gt;"",TimeSpend[[#This Row],[Date]]&lt;&gt;""),TimeSpend[[#This Row],[Personnel number]],""))</f>
        <v>CZ010183</v>
      </c>
      <c r="B337" s="85" t="str">
        <f>IF(AND(TimeSpend[[#This Row],[Personnel number]]&lt;&gt;"",TimeSpend[[#This Row],[Date]]&lt;&gt;""),TEXT(TimeSpend[[#This Row],[Date]],"[$-409]yyyyMMdd"),"")</f>
        <v>yyyy1009</v>
      </c>
      <c r="C337" s="33" t="str">
        <f>IF(AND(TimeSpend[[#This Row],[Personnel number]]&lt;&gt;"",TimeSpend[[#This Row],[Date]]&lt;&gt;""),SUBSTITUTE(TimeSpend[[#This Row],[Hours]],",","."),"")</f>
        <v>1.5</v>
      </c>
      <c r="D337" t="str">
        <f>IF(AND(TimeSpend[[#This Row],[Personnel number]]&lt;&gt;"",TimeSpend[[#This Row],[Date]]&lt;&gt;""),TimeSpend[[#This Row],[Network]],"")</f>
        <v>BPC_INT</v>
      </c>
      <c r="E337" t="str">
        <f>IF(AND(TimeSpend[[#This Row],[Personnel number]]&lt;&gt;"",TimeSpend[[#This Row],[Date]]&lt;&gt;""),TimeSpend[[#This Row],[Network Description]],"")</f>
        <v>Other Internal activities - BPC Brno</v>
      </c>
      <c r="F337" t="str">
        <f>IF(AND(TimeSpend[[#This Row],[Personnel number]]&lt;&gt;"",TimeSpend[[#This Row],[Date]]&lt;&gt;""),TimeSpend[[#This Row],[Activity]],"")</f>
        <v>Admin</v>
      </c>
      <c r="G337" t="str">
        <f>IF(AND(TimeSpend[[#This Row],[Personnel number]]&lt;&gt;"",TimeSpend[[#This Row],[Date]]&lt;&gt;""),TimeSpend[[#This Row],[Activity description]],"")</f>
        <v>Administration</v>
      </c>
      <c r="H337" s="36">
        <f>IF(AND(TimeSpend[[#This Row],[Personnel number]]&lt;&gt;"",TimeSpend[[#This Row],[Date]]&lt;&gt;""),TimeSpend[[#This Row],[Start Time]],"")</f>
        <v>0.27083333333333331</v>
      </c>
      <c r="I337" s="36">
        <f>IF(AND(TimeSpend[[#This Row],[Personnel number]]&lt;&gt;"",TimeSpend[[#This Row],[Date]]&lt;&gt;""),TimeSpend[[#This Row],[End Time]],"")</f>
        <v>0.33333333333333331</v>
      </c>
      <c r="J337" t="str">
        <f>IF(AND(TimeSpend[[#This Row],[Personnel number]]&lt;&gt;"",TimeSpend[[#This Row],[Date]]&lt;&gt;""),TimeSpend[[#This Row],[Location]],"")</f>
        <v>Office</v>
      </c>
      <c r="K337">
        <f>IF(AND(TimeSpend[[#This Row],[Personnel number]]&lt;&gt;"",TimeSpend[[#This Row],[Date]]&lt;&gt;""),TimeSpend[[#This Row],[Task]],"")</f>
        <v>0</v>
      </c>
      <c r="L337" t="str">
        <f>IF(AND(TimeSpend[[#This Row],[Personnel number]]&lt;&gt;"",TimeSpend[[#This Row],[Date]]&lt;&gt;""),Utilization!$J$2,"")</f>
        <v>10/2024</v>
      </c>
      <c r="M337" t="str">
        <f>IF(AND(TimeSpend[[#This Row],[Personnel number]]&lt;&gt;"",TimeSpend[[#This Row],[Date]]&lt;&gt;""),TimeSpend[[#This Row],[Employee Name]],"")</f>
        <v>Švenda Jan</v>
      </c>
      <c r="N337">
        <f t="shared" si="10"/>
        <v>336</v>
      </c>
      <c r="O337" t="str">
        <f t="shared" si="11"/>
        <v>10/2024-336</v>
      </c>
      <c r="P337" t="str">
        <f>IF(D337&lt;&gt;"",VLOOKUP(D337,Projects!B:C,2,0),"")</f>
        <v>INT</v>
      </c>
    </row>
    <row r="338" spans="1:16" x14ac:dyDescent="0.25">
      <c r="A338" t="str">
        <f>UPPER(IF(AND(TimeSpend[[#This Row],[Personnel number]]&lt;&gt;"",TimeSpend[[#This Row],[Date]]&lt;&gt;""),TimeSpend[[#This Row],[Personnel number]],""))</f>
        <v>CZ011883</v>
      </c>
      <c r="B338" s="85" t="str">
        <f>IF(AND(TimeSpend[[#This Row],[Personnel number]]&lt;&gt;"",TimeSpend[[#This Row],[Date]]&lt;&gt;""),TEXT(TimeSpend[[#This Row],[Date]],"[$-409]yyyyMMdd"),"")</f>
        <v>yyyy0926</v>
      </c>
      <c r="C338" s="33" t="str">
        <f>IF(AND(TimeSpend[[#This Row],[Personnel number]]&lt;&gt;"",TimeSpend[[#This Row],[Date]]&lt;&gt;""),SUBSTITUTE(TimeSpend[[#This Row],[Hours]],",","."),"")</f>
        <v>3</v>
      </c>
      <c r="D338">
        <f>IF(AND(TimeSpend[[#This Row],[Personnel number]]&lt;&gt;"",TimeSpend[[#This Row],[Date]]&lt;&gt;""),TimeSpend[[#This Row],[Network]],"")</f>
        <v>60000430</v>
      </c>
      <c r="E338" t="str">
        <f>IF(AND(TimeSpend[[#This Row],[Personnel number]]&lt;&gt;"",TimeSpend[[#This Row],[Date]]&lt;&gt;""),TimeSpend[[#This Row],[Network Description]],"")</f>
        <v>BBG NUS Cloud Roll-out</v>
      </c>
      <c r="F338" t="str">
        <f>IF(AND(TimeSpend[[#This Row],[Personnel number]]&lt;&gt;"",TimeSpend[[#This Row],[Date]]&lt;&gt;""),TimeSpend[[#This Row],[Activity]],"")</f>
        <v>Project Management</v>
      </c>
      <c r="G338" t="str">
        <f>IF(AND(TimeSpend[[#This Row],[Personnel number]]&lt;&gt;"",TimeSpend[[#This Row],[Date]]&lt;&gt;""),TimeSpend[[#This Row],[Activity description]],"")</f>
        <v>BG NUS Cloud - blocker for FTs (Dispatch / MTs / OPS) </v>
      </c>
      <c r="H338" s="36">
        <f>IF(AND(TimeSpend[[#This Row],[Personnel number]]&lt;&gt;"",TimeSpend[[#This Row],[Date]]&lt;&gt;""),TimeSpend[[#This Row],[Start Time]],"")</f>
        <v>0.35416666666666669</v>
      </c>
      <c r="I338" s="36">
        <f>IF(AND(TimeSpend[[#This Row],[Personnel number]]&lt;&gt;"",TimeSpend[[#This Row],[Date]]&lt;&gt;""),TimeSpend[[#This Row],[End Time]],"")</f>
        <v>0.47916666666666669</v>
      </c>
      <c r="J338" t="str">
        <f>IF(AND(TimeSpend[[#This Row],[Personnel number]]&lt;&gt;"",TimeSpend[[#This Row],[Date]]&lt;&gt;""),TimeSpend[[#This Row],[Location]],"")</f>
        <v>Office</v>
      </c>
      <c r="K338">
        <f>IF(AND(TimeSpend[[#This Row],[Personnel number]]&lt;&gt;"",TimeSpend[[#This Row],[Date]]&lt;&gt;""),TimeSpend[[#This Row],[Task]],"")</f>
        <v>0</v>
      </c>
      <c r="L338" t="str">
        <f>IF(AND(TimeSpend[[#This Row],[Personnel number]]&lt;&gt;"",TimeSpend[[#This Row],[Date]]&lt;&gt;""),Utilization!$J$2,"")</f>
        <v>10/2024</v>
      </c>
      <c r="M338" t="str">
        <f>IF(AND(TimeSpend[[#This Row],[Personnel number]]&lt;&gt;"",TimeSpend[[#This Row],[Date]]&lt;&gt;""),TimeSpend[[#This Row],[Employee Name]],"")</f>
        <v>Tomašovič Zbyněk</v>
      </c>
      <c r="N338">
        <f t="shared" si="10"/>
        <v>337</v>
      </c>
      <c r="O338" t="str">
        <f t="shared" si="11"/>
        <v>10/2024-337</v>
      </c>
      <c r="P338" t="str">
        <f>IF(D338&lt;&gt;"",VLOOKUP(D338,Projects!B:C,2,0),"")</f>
        <v>PROJECT</v>
      </c>
    </row>
    <row r="339" spans="1:16" x14ac:dyDescent="0.25">
      <c r="A339" t="str">
        <f>UPPER(IF(AND(TimeSpend[[#This Row],[Personnel number]]&lt;&gt;"",TimeSpend[[#This Row],[Date]]&lt;&gt;""),TimeSpend[[#This Row],[Personnel number]],""))</f>
        <v>CZ011883</v>
      </c>
      <c r="B339" s="85" t="str">
        <f>IF(AND(TimeSpend[[#This Row],[Personnel number]]&lt;&gt;"",TimeSpend[[#This Row],[Date]]&lt;&gt;""),TEXT(TimeSpend[[#This Row],[Date]],"[$-409]yyyyMMdd"),"")</f>
        <v>yyyy0926</v>
      </c>
      <c r="C339" s="33" t="str">
        <f>IF(AND(TimeSpend[[#This Row],[Personnel number]]&lt;&gt;"",TimeSpend[[#This Row],[Date]]&lt;&gt;""),SUBSTITUTE(TimeSpend[[#This Row],[Hours]],",","."),"")</f>
        <v>2</v>
      </c>
      <c r="D339" t="str">
        <f>IF(AND(TimeSpend[[#This Row],[Personnel number]]&lt;&gt;"",TimeSpend[[#This Row],[Date]]&lt;&gt;""),TimeSpend[[#This Row],[Network]],"")</f>
        <v>BPC_INT</v>
      </c>
      <c r="E339" t="str">
        <f>IF(AND(TimeSpend[[#This Row],[Personnel number]]&lt;&gt;"",TimeSpend[[#This Row],[Date]]&lt;&gt;""),TimeSpend[[#This Row],[Network Description]],"")</f>
        <v>Other Internal activities - BPC Brno</v>
      </c>
      <c r="F339" t="str">
        <f>IF(AND(TimeSpend[[#This Row],[Personnel number]]&lt;&gt;"",TimeSpend[[#This Row],[Date]]&lt;&gt;""),TimeSpend[[#This Row],[Activity]],"")</f>
        <v>Admin</v>
      </c>
      <c r="G339" t="str">
        <f>IF(AND(TimeSpend[[#This Row],[Personnel number]]&lt;&gt;"",TimeSpend[[#This Row],[Date]]&lt;&gt;""),TimeSpend[[#This Row],[Activity description]],"")</f>
        <v>BGE NUS CLoud - prep check</v>
      </c>
      <c r="H339" s="36">
        <f>IF(AND(TimeSpend[[#This Row],[Personnel number]]&lt;&gt;"",TimeSpend[[#This Row],[Date]]&lt;&gt;""),TimeSpend[[#This Row],[Start Time]],"")</f>
        <v>0.5</v>
      </c>
      <c r="I339" s="36">
        <f>IF(AND(TimeSpend[[#This Row],[Personnel number]]&lt;&gt;"",TimeSpend[[#This Row],[Date]]&lt;&gt;""),TimeSpend[[#This Row],[End Time]],"")</f>
        <v>0.58333333333333337</v>
      </c>
      <c r="J339" t="str">
        <f>IF(AND(TimeSpend[[#This Row],[Personnel number]]&lt;&gt;"",TimeSpend[[#This Row],[Date]]&lt;&gt;""),TimeSpend[[#This Row],[Location]],"")</f>
        <v>Office</v>
      </c>
      <c r="K339">
        <f>IF(AND(TimeSpend[[#This Row],[Personnel number]]&lt;&gt;"",TimeSpend[[#This Row],[Date]]&lt;&gt;""),TimeSpend[[#This Row],[Task]],"")</f>
        <v>0</v>
      </c>
      <c r="L339" t="str">
        <f>IF(AND(TimeSpend[[#This Row],[Personnel number]]&lt;&gt;"",TimeSpend[[#This Row],[Date]]&lt;&gt;""),Utilization!$J$2,"")</f>
        <v>10/2024</v>
      </c>
      <c r="M339" t="str">
        <f>IF(AND(TimeSpend[[#This Row],[Personnel number]]&lt;&gt;"",TimeSpend[[#This Row],[Date]]&lt;&gt;""),TimeSpend[[#This Row],[Employee Name]],"")</f>
        <v>Tomašovič Zbyněk</v>
      </c>
      <c r="N339">
        <f t="shared" si="10"/>
        <v>338</v>
      </c>
      <c r="O339" t="str">
        <f t="shared" si="11"/>
        <v>10/2024-338</v>
      </c>
      <c r="P339" t="str">
        <f>IF(D339&lt;&gt;"",VLOOKUP(D339,Projects!B:C,2,0),"")</f>
        <v>INT</v>
      </c>
    </row>
    <row r="340" spans="1:16" x14ac:dyDescent="0.25">
      <c r="A340" t="str">
        <f>UPPER(IF(AND(TimeSpend[[#This Row],[Personnel number]]&lt;&gt;"",TimeSpend[[#This Row],[Date]]&lt;&gt;""),TimeSpend[[#This Row],[Personnel number]],""))</f>
        <v>CZ011883</v>
      </c>
      <c r="B340" s="85" t="str">
        <f>IF(AND(TimeSpend[[#This Row],[Personnel number]]&lt;&gt;"",TimeSpend[[#This Row],[Date]]&lt;&gt;""),TEXT(TimeSpend[[#This Row],[Date]],"[$-409]yyyyMMdd"),"")</f>
        <v>yyyy0926</v>
      </c>
      <c r="C340" s="33" t="str">
        <f>IF(AND(TimeSpend[[#This Row],[Personnel number]]&lt;&gt;"",TimeSpend[[#This Row],[Date]]&lt;&gt;""),SUBSTITUTE(TimeSpend[[#This Row],[Hours]],",","."),"")</f>
        <v>0.5</v>
      </c>
      <c r="D340">
        <f>IF(AND(TimeSpend[[#This Row],[Personnel number]]&lt;&gt;"",TimeSpend[[#This Row],[Date]]&lt;&gt;""),TimeSpend[[#This Row],[Network]],"")</f>
        <v>60000430</v>
      </c>
      <c r="E340" t="str">
        <f>IF(AND(TimeSpend[[#This Row],[Personnel number]]&lt;&gt;"",TimeSpend[[#This Row],[Date]]&lt;&gt;""),TimeSpend[[#This Row],[Network Description]],"")</f>
        <v>BBG NUS Cloud Roll-out</v>
      </c>
      <c r="F340" t="str">
        <f>IF(AND(TimeSpend[[#This Row],[Personnel number]]&lt;&gt;"",TimeSpend[[#This Row],[Date]]&lt;&gt;""),TimeSpend[[#This Row],[Activity]],"")</f>
        <v>Project Management</v>
      </c>
      <c r="G340" t="str">
        <f>IF(AND(TimeSpend[[#This Row],[Personnel number]]&lt;&gt;"",TimeSpend[[#This Row],[Date]]&lt;&gt;""),TimeSpend[[#This Row],[Activity description]],"")</f>
        <v>BBG - eBIZ FTs planning (CW40)</v>
      </c>
      <c r="H340" s="36">
        <f>IF(AND(TimeSpend[[#This Row],[Personnel number]]&lt;&gt;"",TimeSpend[[#This Row],[Date]]&lt;&gt;""),TimeSpend[[#This Row],[Start Time]],"")</f>
        <v>0.58333333333333337</v>
      </c>
      <c r="I340" s="36">
        <f>IF(AND(TimeSpend[[#This Row],[Personnel number]]&lt;&gt;"",TimeSpend[[#This Row],[Date]]&lt;&gt;""),TimeSpend[[#This Row],[End Time]],"")</f>
        <v>0.60416666666666663</v>
      </c>
      <c r="J340" t="str">
        <f>IF(AND(TimeSpend[[#This Row],[Personnel number]]&lt;&gt;"",TimeSpend[[#This Row],[Date]]&lt;&gt;""),TimeSpend[[#This Row],[Location]],"")</f>
        <v>Office</v>
      </c>
      <c r="K340">
        <f>IF(AND(TimeSpend[[#This Row],[Personnel number]]&lt;&gt;"",TimeSpend[[#This Row],[Date]]&lt;&gt;""),TimeSpend[[#This Row],[Task]],"")</f>
        <v>0</v>
      </c>
      <c r="L340" t="str">
        <f>IF(AND(TimeSpend[[#This Row],[Personnel number]]&lt;&gt;"",TimeSpend[[#This Row],[Date]]&lt;&gt;""),Utilization!$J$2,"")</f>
        <v>10/2024</v>
      </c>
      <c r="M340" t="str">
        <f>IF(AND(TimeSpend[[#This Row],[Personnel number]]&lt;&gt;"",TimeSpend[[#This Row],[Date]]&lt;&gt;""),TimeSpend[[#This Row],[Employee Name]],"")</f>
        <v>Tomašovič Zbyněk</v>
      </c>
      <c r="N340">
        <f t="shared" si="10"/>
        <v>339</v>
      </c>
      <c r="O340" t="str">
        <f t="shared" si="11"/>
        <v>10/2024-339</v>
      </c>
      <c r="P340" t="str">
        <f>IF(D340&lt;&gt;"",VLOOKUP(D340,Projects!B:C,2,0),"")</f>
        <v>PROJECT</v>
      </c>
    </row>
    <row r="341" spans="1:16" x14ac:dyDescent="0.25">
      <c r="A341" t="str">
        <f>UPPER(IF(AND(TimeSpend[[#This Row],[Personnel number]]&lt;&gt;"",TimeSpend[[#This Row],[Date]]&lt;&gt;""),TimeSpend[[#This Row],[Personnel number]],""))</f>
        <v>CZ011883</v>
      </c>
      <c r="B341" s="85" t="str">
        <f>IF(AND(TimeSpend[[#This Row],[Personnel number]]&lt;&gt;"",TimeSpend[[#This Row],[Date]]&lt;&gt;""),TEXT(TimeSpend[[#This Row],[Date]],"[$-409]yyyyMMdd"),"")</f>
        <v>yyyy0926</v>
      </c>
      <c r="C341" s="33" t="str">
        <f>IF(AND(TimeSpend[[#This Row],[Personnel number]]&lt;&gt;"",TimeSpend[[#This Row],[Date]]&lt;&gt;""),SUBSTITUTE(TimeSpend[[#This Row],[Hours]],",","."),"")</f>
        <v>0.5</v>
      </c>
      <c r="D341" t="str">
        <f>IF(AND(TimeSpend[[#This Row],[Personnel number]]&lt;&gt;"",TimeSpend[[#This Row],[Date]]&lt;&gt;""),TimeSpend[[#This Row],[Network]],"")</f>
        <v>BPC_INT</v>
      </c>
      <c r="E341" t="str">
        <f>IF(AND(TimeSpend[[#This Row],[Personnel number]]&lt;&gt;"",TimeSpend[[#This Row],[Date]]&lt;&gt;""),TimeSpend[[#This Row],[Network Description]],"")</f>
        <v>Other Internal activities - BPC Brno</v>
      </c>
      <c r="F341" t="str">
        <f>IF(AND(TimeSpend[[#This Row],[Personnel number]]&lt;&gt;"",TimeSpend[[#This Row],[Date]]&lt;&gt;""),TimeSpend[[#This Row],[Activity]],"")</f>
        <v>Admin</v>
      </c>
      <c r="G341" t="str">
        <f>IF(AND(TimeSpend[[#This Row],[Personnel number]]&lt;&gt;"",TimeSpend[[#This Row],[Date]]&lt;&gt;""),TimeSpend[[#This Row],[Activity description]],"")</f>
        <v>Administration &amp; e-mails</v>
      </c>
      <c r="H341" s="36">
        <f>IF(AND(TimeSpend[[#This Row],[Personnel number]]&lt;&gt;"",TimeSpend[[#This Row],[Date]]&lt;&gt;""),TimeSpend[[#This Row],[Start Time]],"")</f>
        <v>0.60416666666666663</v>
      </c>
      <c r="I341" s="36">
        <f>IF(AND(TimeSpend[[#This Row],[Personnel number]]&lt;&gt;"",TimeSpend[[#This Row],[Date]]&lt;&gt;""),TimeSpend[[#This Row],[End Time]],"")</f>
        <v>0.625</v>
      </c>
      <c r="J341" t="str">
        <f>IF(AND(TimeSpend[[#This Row],[Personnel number]]&lt;&gt;"",TimeSpend[[#This Row],[Date]]&lt;&gt;""),TimeSpend[[#This Row],[Location]],"")</f>
        <v>Office</v>
      </c>
      <c r="K341">
        <f>IF(AND(TimeSpend[[#This Row],[Personnel number]]&lt;&gt;"",TimeSpend[[#This Row],[Date]]&lt;&gt;""),TimeSpend[[#This Row],[Task]],"")</f>
        <v>0</v>
      </c>
      <c r="L341" t="str">
        <f>IF(AND(TimeSpend[[#This Row],[Personnel number]]&lt;&gt;"",TimeSpend[[#This Row],[Date]]&lt;&gt;""),Utilization!$J$2,"")</f>
        <v>10/2024</v>
      </c>
      <c r="M341" t="str">
        <f>IF(AND(TimeSpend[[#This Row],[Personnel number]]&lt;&gt;"",TimeSpend[[#This Row],[Date]]&lt;&gt;""),TimeSpend[[#This Row],[Employee Name]],"")</f>
        <v>Tomašovič Zbyněk</v>
      </c>
      <c r="N341">
        <f t="shared" si="10"/>
        <v>340</v>
      </c>
      <c r="O341" t="str">
        <f t="shared" si="11"/>
        <v>10/2024-340</v>
      </c>
      <c r="P341" t="str">
        <f>IF(D341&lt;&gt;"",VLOOKUP(D341,Projects!B:C,2,0),"")</f>
        <v>INT</v>
      </c>
    </row>
    <row r="342" spans="1:16" x14ac:dyDescent="0.25">
      <c r="A342" t="str">
        <f>UPPER(IF(AND(TimeSpend[[#This Row],[Personnel number]]&lt;&gt;"",TimeSpend[[#This Row],[Date]]&lt;&gt;""),TimeSpend[[#This Row],[Personnel number]],""))</f>
        <v>CZ011883</v>
      </c>
      <c r="B342" s="85" t="str">
        <f>IF(AND(TimeSpend[[#This Row],[Personnel number]]&lt;&gt;"",TimeSpend[[#This Row],[Date]]&lt;&gt;""),TEXT(TimeSpend[[#This Row],[Date]],"[$-409]yyyyMMdd"),"")</f>
        <v>yyyy0926</v>
      </c>
      <c r="C342" s="33" t="str">
        <f>IF(AND(TimeSpend[[#This Row],[Personnel number]]&lt;&gt;"",TimeSpend[[#This Row],[Date]]&lt;&gt;""),SUBSTITUTE(TimeSpend[[#This Row],[Hours]],",","."),"")</f>
        <v>0.5</v>
      </c>
      <c r="D342" t="str">
        <f>IF(AND(TimeSpend[[#This Row],[Personnel number]]&lt;&gt;"",TimeSpend[[#This Row],[Date]]&lt;&gt;""),TimeSpend[[#This Row],[Network]],"")</f>
        <v>BPC_INT</v>
      </c>
      <c r="E342" t="str">
        <f>IF(AND(TimeSpend[[#This Row],[Personnel number]]&lt;&gt;"",TimeSpend[[#This Row],[Date]]&lt;&gt;""),TimeSpend[[#This Row],[Network Description]],"")</f>
        <v>Other Internal activities - BPC Brno</v>
      </c>
      <c r="F342" t="str">
        <f>IF(AND(TimeSpend[[#This Row],[Personnel number]]&lt;&gt;"",TimeSpend[[#This Row],[Date]]&lt;&gt;""),TimeSpend[[#This Row],[Activity]],"")</f>
        <v>Admin</v>
      </c>
      <c r="G342" t="str">
        <f>IF(AND(TimeSpend[[#This Row],[Personnel number]]&lt;&gt;"",TimeSpend[[#This Row],[Date]]&lt;&gt;""),TimeSpend[[#This Row],[Activity description]],"")</f>
        <v>BGE NUS Cloud project - team introduction</v>
      </c>
      <c r="H342" s="36">
        <f>IF(AND(TimeSpend[[#This Row],[Personnel number]]&lt;&gt;"",TimeSpend[[#This Row],[Date]]&lt;&gt;""),TimeSpend[[#This Row],[Start Time]],"")</f>
        <v>0.625</v>
      </c>
      <c r="I342" s="36">
        <f>IF(AND(TimeSpend[[#This Row],[Personnel number]]&lt;&gt;"",TimeSpend[[#This Row],[Date]]&lt;&gt;""),TimeSpend[[#This Row],[End Time]],"")</f>
        <v>0.64583333333333337</v>
      </c>
      <c r="J342" t="str">
        <f>IF(AND(TimeSpend[[#This Row],[Personnel number]]&lt;&gt;"",TimeSpend[[#This Row],[Date]]&lt;&gt;""),TimeSpend[[#This Row],[Location]],"")</f>
        <v>Office</v>
      </c>
      <c r="K342">
        <f>IF(AND(TimeSpend[[#This Row],[Personnel number]]&lt;&gt;"",TimeSpend[[#This Row],[Date]]&lt;&gt;""),TimeSpend[[#This Row],[Task]],"")</f>
        <v>0</v>
      </c>
      <c r="L342" t="str">
        <f>IF(AND(TimeSpend[[#This Row],[Personnel number]]&lt;&gt;"",TimeSpend[[#This Row],[Date]]&lt;&gt;""),Utilization!$J$2,"")</f>
        <v>10/2024</v>
      </c>
      <c r="M342" t="str">
        <f>IF(AND(TimeSpend[[#This Row],[Personnel number]]&lt;&gt;"",TimeSpend[[#This Row],[Date]]&lt;&gt;""),TimeSpend[[#This Row],[Employee Name]],"")</f>
        <v>Tomašovič Zbyněk</v>
      </c>
      <c r="N342">
        <f t="shared" si="10"/>
        <v>341</v>
      </c>
      <c r="O342" t="str">
        <f t="shared" si="11"/>
        <v>10/2024-341</v>
      </c>
      <c r="P342" t="str">
        <f>IF(D342&lt;&gt;"",VLOOKUP(D342,Projects!B:C,2,0),"")</f>
        <v>INT</v>
      </c>
    </row>
    <row r="343" spans="1:16" x14ac:dyDescent="0.25">
      <c r="A343" t="str">
        <f>UPPER(IF(AND(TimeSpend[[#This Row],[Personnel number]]&lt;&gt;"",TimeSpend[[#This Row],[Date]]&lt;&gt;""),TimeSpend[[#This Row],[Personnel number]],""))</f>
        <v>CZ011883</v>
      </c>
      <c r="B343" s="85" t="str">
        <f>IF(AND(TimeSpend[[#This Row],[Personnel number]]&lt;&gt;"",TimeSpend[[#This Row],[Date]]&lt;&gt;""),TEXT(TimeSpend[[#This Row],[Date]],"[$-409]yyyyMMdd"),"")</f>
        <v>yyyy0926</v>
      </c>
      <c r="C343" s="33" t="str">
        <f>IF(AND(TimeSpend[[#This Row],[Personnel number]]&lt;&gt;"",TimeSpend[[#This Row],[Date]]&lt;&gt;""),SUBSTITUTE(TimeSpend[[#This Row],[Hours]],",","."),"")</f>
        <v>1.5</v>
      </c>
      <c r="D343">
        <f>IF(AND(TimeSpend[[#This Row],[Personnel number]]&lt;&gt;"",TimeSpend[[#This Row],[Date]]&lt;&gt;""),TimeSpend[[#This Row],[Network]],"")</f>
        <v>60000247</v>
      </c>
      <c r="E343" t="str">
        <f>IF(AND(TimeSpend[[#This Row],[Personnel number]]&lt;&gt;"",TimeSpend[[#This Row],[Date]]&lt;&gt;""),TimeSpend[[#This Row],[Network Description]],"")</f>
        <v>NUS3 Technical Upgrade (NUS Cloud)</v>
      </c>
      <c r="F343" t="str">
        <f>IF(AND(TimeSpend[[#This Row],[Personnel number]]&lt;&gt;"",TimeSpend[[#This Row],[Date]]&lt;&gt;""),TimeSpend[[#This Row],[Activity]],"")</f>
        <v>Consultancy</v>
      </c>
      <c r="G343" t="str">
        <f>IF(AND(TimeSpend[[#This Row],[Personnel number]]&lt;&gt;"",TimeSpend[[#This Row],[Date]]&lt;&gt;""),TimeSpend[[#This Row],[Activity description]],"")</f>
        <v>Azure Service bus testing</v>
      </c>
      <c r="H343" s="36">
        <f>IF(AND(TimeSpend[[#This Row],[Personnel number]]&lt;&gt;"",TimeSpend[[#This Row],[Date]]&lt;&gt;""),TimeSpend[[#This Row],[Start Time]],"")</f>
        <v>0.64583333333333337</v>
      </c>
      <c r="I343" s="36">
        <f>IF(AND(TimeSpend[[#This Row],[Personnel number]]&lt;&gt;"",TimeSpend[[#This Row],[Date]]&lt;&gt;""),TimeSpend[[#This Row],[End Time]],"")</f>
        <v>0.70833333333333337</v>
      </c>
      <c r="J343" t="str">
        <f>IF(AND(TimeSpend[[#This Row],[Personnel number]]&lt;&gt;"",TimeSpend[[#This Row],[Date]]&lt;&gt;""),TimeSpend[[#This Row],[Location]],"")</f>
        <v>Office</v>
      </c>
      <c r="K343">
        <f>IF(AND(TimeSpend[[#This Row],[Personnel number]]&lt;&gt;"",TimeSpend[[#This Row],[Date]]&lt;&gt;""),TimeSpend[[#This Row],[Task]],"")</f>
        <v>0</v>
      </c>
      <c r="L343" t="str">
        <f>IF(AND(TimeSpend[[#This Row],[Personnel number]]&lt;&gt;"",TimeSpend[[#This Row],[Date]]&lt;&gt;""),Utilization!$J$2,"")</f>
        <v>10/2024</v>
      </c>
      <c r="M343" t="str">
        <f>IF(AND(TimeSpend[[#This Row],[Personnel number]]&lt;&gt;"",TimeSpend[[#This Row],[Date]]&lt;&gt;""),TimeSpend[[#This Row],[Employee Name]],"")</f>
        <v>Tomašovič Zbyněk</v>
      </c>
      <c r="N343">
        <f t="shared" si="10"/>
        <v>342</v>
      </c>
      <c r="O343" t="str">
        <f t="shared" si="11"/>
        <v>10/2024-342</v>
      </c>
      <c r="P343" t="str">
        <f>IF(D343&lt;&gt;"",VLOOKUP(D343,Projects!B:C,2,0),"")</f>
        <v>PROJECT</v>
      </c>
    </row>
    <row r="344" spans="1:16" x14ac:dyDescent="0.25">
      <c r="A344" t="str">
        <f>UPPER(IF(AND(TimeSpend[[#This Row],[Personnel number]]&lt;&gt;"",TimeSpend[[#This Row],[Date]]&lt;&gt;""),TimeSpend[[#This Row],[Personnel number]],""))</f>
        <v>CZ011883</v>
      </c>
      <c r="B344" s="85" t="str">
        <f>IF(AND(TimeSpend[[#This Row],[Personnel number]]&lt;&gt;"",TimeSpend[[#This Row],[Date]]&lt;&gt;""),TEXT(TimeSpend[[#This Row],[Date]],"[$-409]yyyyMMdd"),"")</f>
        <v>yyyy0927</v>
      </c>
      <c r="C344" s="33" t="str">
        <f>IF(AND(TimeSpend[[#This Row],[Personnel number]]&lt;&gt;"",TimeSpend[[#This Row],[Date]]&lt;&gt;""),SUBSTITUTE(TimeSpend[[#This Row],[Hours]],",","."),"")</f>
        <v>1.5</v>
      </c>
      <c r="D344" t="str">
        <f>IF(AND(TimeSpend[[#This Row],[Personnel number]]&lt;&gt;"",TimeSpend[[#This Row],[Date]]&lt;&gt;""),TimeSpend[[#This Row],[Network]],"")</f>
        <v>BPC_INC</v>
      </c>
      <c r="E344" t="str">
        <f>IF(AND(TimeSpend[[#This Row],[Personnel number]]&lt;&gt;"",TimeSpend[[#This Row],[Date]]&lt;&gt;""),TimeSpend[[#This Row],[Network Description]],"")</f>
        <v>Incident handling / support - BPC Brno</v>
      </c>
      <c r="F344" t="str">
        <f>IF(AND(TimeSpend[[#This Row],[Personnel number]]&lt;&gt;"",TimeSpend[[#This Row],[Date]]&lt;&gt;""),TimeSpend[[#This Row],[Activity]],"")</f>
        <v>Consultancy</v>
      </c>
      <c r="G344" t="str">
        <f>IF(AND(TimeSpend[[#This Row],[Personnel number]]&lt;&gt;"",TimeSpend[[#This Row],[Date]]&lt;&gt;""),TimeSpend[[#This Row],[Activity description]],"")</f>
        <v>SNOW tickets</v>
      </c>
      <c r="H344" s="36">
        <f>IF(AND(TimeSpend[[#This Row],[Personnel number]]&lt;&gt;"",TimeSpend[[#This Row],[Date]]&lt;&gt;""),TimeSpend[[#This Row],[Start Time]],"")</f>
        <v>0.3125</v>
      </c>
      <c r="I344" s="36">
        <f>IF(AND(TimeSpend[[#This Row],[Personnel number]]&lt;&gt;"",TimeSpend[[#This Row],[Date]]&lt;&gt;""),TimeSpend[[#This Row],[End Time]],"")</f>
        <v>0.375</v>
      </c>
      <c r="J344" t="str">
        <f>IF(AND(TimeSpend[[#This Row],[Personnel number]]&lt;&gt;"",TimeSpend[[#This Row],[Date]]&lt;&gt;""),TimeSpend[[#This Row],[Location]],"")</f>
        <v>Office</v>
      </c>
      <c r="K344">
        <f>IF(AND(TimeSpend[[#This Row],[Personnel number]]&lt;&gt;"",TimeSpend[[#This Row],[Date]]&lt;&gt;""),TimeSpend[[#This Row],[Task]],"")</f>
        <v>0</v>
      </c>
      <c r="L344" t="str">
        <f>IF(AND(TimeSpend[[#This Row],[Personnel number]]&lt;&gt;"",TimeSpend[[#This Row],[Date]]&lt;&gt;""),Utilization!$J$2,"")</f>
        <v>10/2024</v>
      </c>
      <c r="M344" t="str">
        <f>IF(AND(TimeSpend[[#This Row],[Personnel number]]&lt;&gt;"",TimeSpend[[#This Row],[Date]]&lt;&gt;""),TimeSpend[[#This Row],[Employee Name]],"")</f>
        <v>Tomašovič Zbyněk</v>
      </c>
      <c r="N344">
        <f t="shared" si="10"/>
        <v>343</v>
      </c>
      <c r="O344" t="str">
        <f t="shared" si="11"/>
        <v>10/2024-343</v>
      </c>
      <c r="P344" t="str">
        <f>IF(D344&lt;&gt;"",VLOOKUP(D344,Projects!B:C,2,0),"")</f>
        <v>INC</v>
      </c>
    </row>
    <row r="345" spans="1:16" x14ac:dyDescent="0.25">
      <c r="A345" t="str">
        <f>UPPER(IF(AND(TimeSpend[[#This Row],[Personnel number]]&lt;&gt;"",TimeSpend[[#This Row],[Date]]&lt;&gt;""),TimeSpend[[#This Row],[Personnel number]],""))</f>
        <v>CZ011883</v>
      </c>
      <c r="B345" s="85" t="str">
        <f>IF(AND(TimeSpend[[#This Row],[Personnel number]]&lt;&gt;"",TimeSpend[[#This Row],[Date]]&lt;&gt;""),TEXT(TimeSpend[[#This Row],[Date]],"[$-409]yyyyMMdd"),"")</f>
        <v>yyyy0927</v>
      </c>
      <c r="C345" s="33" t="str">
        <f>IF(AND(TimeSpend[[#This Row],[Personnel number]]&lt;&gt;"",TimeSpend[[#This Row],[Date]]&lt;&gt;""),SUBSTITUTE(TimeSpend[[#This Row],[Hours]],",","."),"")</f>
        <v>0.5</v>
      </c>
      <c r="D345">
        <f>IF(AND(TimeSpend[[#This Row],[Personnel number]]&lt;&gt;"",TimeSpend[[#This Row],[Date]]&lt;&gt;""),TimeSpend[[#This Row],[Network]],"")</f>
        <v>60000430</v>
      </c>
      <c r="E345" t="str">
        <f>IF(AND(TimeSpend[[#This Row],[Personnel number]]&lt;&gt;"",TimeSpend[[#This Row],[Date]]&lt;&gt;""),TimeSpend[[#This Row],[Network Description]],"")</f>
        <v>BBG NUS Cloud Roll-out</v>
      </c>
      <c r="F345" t="str">
        <f>IF(AND(TimeSpend[[#This Row],[Personnel number]]&lt;&gt;"",TimeSpend[[#This Row],[Date]]&lt;&gt;""),TimeSpend[[#This Row],[Activity]],"")</f>
        <v>Project Management</v>
      </c>
      <c r="G345" t="str">
        <f>IF(AND(TimeSpend[[#This Row],[Personnel number]]&lt;&gt;"",TimeSpend[[#This Row],[Date]]&lt;&gt;""),TimeSpend[[#This Row],[Activity description]],"")</f>
        <v>BBG 2nd wave migration planning</v>
      </c>
      <c r="H345" s="36">
        <f>IF(AND(TimeSpend[[#This Row],[Personnel number]]&lt;&gt;"",TimeSpend[[#This Row],[Date]]&lt;&gt;""),TimeSpend[[#This Row],[Start Time]],"")</f>
        <v>0.375</v>
      </c>
      <c r="I345" s="36">
        <f>IF(AND(TimeSpend[[#This Row],[Personnel number]]&lt;&gt;"",TimeSpend[[#This Row],[Date]]&lt;&gt;""),TimeSpend[[#This Row],[End Time]],"")</f>
        <v>0.39583333333333331</v>
      </c>
      <c r="J345" t="str">
        <f>IF(AND(TimeSpend[[#This Row],[Personnel number]]&lt;&gt;"",TimeSpend[[#This Row],[Date]]&lt;&gt;""),TimeSpend[[#This Row],[Location]],"")</f>
        <v>Office</v>
      </c>
      <c r="K345">
        <f>IF(AND(TimeSpend[[#This Row],[Personnel number]]&lt;&gt;"",TimeSpend[[#This Row],[Date]]&lt;&gt;""),TimeSpend[[#This Row],[Task]],"")</f>
        <v>0</v>
      </c>
      <c r="L345" t="str">
        <f>IF(AND(TimeSpend[[#This Row],[Personnel number]]&lt;&gt;"",TimeSpend[[#This Row],[Date]]&lt;&gt;""),Utilization!$J$2,"")</f>
        <v>10/2024</v>
      </c>
      <c r="M345" t="str">
        <f>IF(AND(TimeSpend[[#This Row],[Personnel number]]&lt;&gt;"",TimeSpend[[#This Row],[Date]]&lt;&gt;""),TimeSpend[[#This Row],[Employee Name]],"")</f>
        <v>Tomašovič Zbyněk</v>
      </c>
      <c r="N345">
        <f t="shared" si="10"/>
        <v>344</v>
      </c>
      <c r="O345" t="str">
        <f t="shared" si="11"/>
        <v>10/2024-344</v>
      </c>
      <c r="P345" t="str">
        <f>IF(D345&lt;&gt;"",VLOOKUP(D345,Projects!B:C,2,0),"")</f>
        <v>PROJECT</v>
      </c>
    </row>
    <row r="346" spans="1:16" x14ac:dyDescent="0.25">
      <c r="A346" t="str">
        <f>UPPER(IF(AND(TimeSpend[[#This Row],[Personnel number]]&lt;&gt;"",TimeSpend[[#This Row],[Date]]&lt;&gt;""),TimeSpend[[#This Row],[Personnel number]],""))</f>
        <v>CZ011883</v>
      </c>
      <c r="B346" s="85" t="str">
        <f>IF(AND(TimeSpend[[#This Row],[Personnel number]]&lt;&gt;"",TimeSpend[[#This Row],[Date]]&lt;&gt;""),TEXT(TimeSpend[[#This Row],[Date]],"[$-409]yyyyMMdd"),"")</f>
        <v>yyyy0927</v>
      </c>
      <c r="C346" s="33" t="str">
        <f>IF(AND(TimeSpend[[#This Row],[Personnel number]]&lt;&gt;"",TimeSpend[[#This Row],[Date]]&lt;&gt;""),SUBSTITUTE(TimeSpend[[#This Row],[Hours]],",","."),"")</f>
        <v>0.5</v>
      </c>
      <c r="D346" t="str">
        <f>IF(AND(TimeSpend[[#This Row],[Personnel number]]&lt;&gt;"",TimeSpend[[#This Row],[Date]]&lt;&gt;""),TimeSpend[[#This Row],[Network]],"")</f>
        <v>BPC_INT</v>
      </c>
      <c r="E346" t="str">
        <f>IF(AND(TimeSpend[[#This Row],[Personnel number]]&lt;&gt;"",TimeSpend[[#This Row],[Date]]&lt;&gt;""),TimeSpend[[#This Row],[Network Description]],"")</f>
        <v>Other Internal activities - BPC Brno</v>
      </c>
      <c r="F346" t="str">
        <f>IF(AND(TimeSpend[[#This Row],[Personnel number]]&lt;&gt;"",TimeSpend[[#This Row],[Date]]&lt;&gt;""),TimeSpend[[#This Row],[Activity]],"")</f>
        <v>Admin</v>
      </c>
      <c r="G346" t="str">
        <f>IF(AND(TimeSpend[[#This Row],[Personnel number]]&lt;&gt;"",TimeSpend[[#This Row],[Date]]&lt;&gt;""),TimeSpend[[#This Row],[Activity description]],"")</f>
        <v>ZTO Team - regular team meeting preparation</v>
      </c>
      <c r="H346" s="36">
        <f>IF(AND(TimeSpend[[#This Row],[Personnel number]]&lt;&gt;"",TimeSpend[[#This Row],[Date]]&lt;&gt;""),TimeSpend[[#This Row],[Start Time]],"")</f>
        <v>0.39583333333333331</v>
      </c>
      <c r="I346" s="36">
        <f>IF(AND(TimeSpend[[#This Row],[Personnel number]]&lt;&gt;"",TimeSpend[[#This Row],[Date]]&lt;&gt;""),TimeSpend[[#This Row],[End Time]],"")</f>
        <v>0.41666666666666669</v>
      </c>
      <c r="J346" t="str">
        <f>IF(AND(TimeSpend[[#This Row],[Personnel number]]&lt;&gt;"",TimeSpend[[#This Row],[Date]]&lt;&gt;""),TimeSpend[[#This Row],[Location]],"")</f>
        <v>Office</v>
      </c>
      <c r="K346">
        <f>IF(AND(TimeSpend[[#This Row],[Personnel number]]&lt;&gt;"",TimeSpend[[#This Row],[Date]]&lt;&gt;""),TimeSpend[[#This Row],[Task]],"")</f>
        <v>0</v>
      </c>
      <c r="L346" t="str">
        <f>IF(AND(TimeSpend[[#This Row],[Personnel number]]&lt;&gt;"",TimeSpend[[#This Row],[Date]]&lt;&gt;""),Utilization!$J$2,"")</f>
        <v>10/2024</v>
      </c>
      <c r="M346" t="str">
        <f>IF(AND(TimeSpend[[#This Row],[Personnel number]]&lt;&gt;"",TimeSpend[[#This Row],[Date]]&lt;&gt;""),TimeSpend[[#This Row],[Employee Name]],"")</f>
        <v>Tomašovič Zbyněk</v>
      </c>
      <c r="N346">
        <f t="shared" si="10"/>
        <v>345</v>
      </c>
      <c r="O346" t="str">
        <f t="shared" si="11"/>
        <v>10/2024-345</v>
      </c>
      <c r="P346" t="str">
        <f>IF(D346&lt;&gt;"",VLOOKUP(D346,Projects!B:C,2,0),"")</f>
        <v>INT</v>
      </c>
    </row>
    <row r="347" spans="1:16" x14ac:dyDescent="0.25">
      <c r="A347" t="str">
        <f>UPPER(IF(AND(TimeSpend[[#This Row],[Personnel number]]&lt;&gt;"",TimeSpend[[#This Row],[Date]]&lt;&gt;""),TimeSpend[[#This Row],[Personnel number]],""))</f>
        <v>CZ011883</v>
      </c>
      <c r="B347" s="85" t="str">
        <f>IF(AND(TimeSpend[[#This Row],[Personnel number]]&lt;&gt;"",TimeSpend[[#This Row],[Date]]&lt;&gt;""),TEXT(TimeSpend[[#This Row],[Date]],"[$-409]yyyyMMdd"),"")</f>
        <v>yyyy0927</v>
      </c>
      <c r="C347" s="33" t="str">
        <f>IF(AND(TimeSpend[[#This Row],[Personnel number]]&lt;&gt;"",TimeSpend[[#This Row],[Date]]&lt;&gt;""),SUBSTITUTE(TimeSpend[[#This Row],[Hours]],",","."),"")</f>
        <v>1</v>
      </c>
      <c r="D347" t="str">
        <f>IF(AND(TimeSpend[[#This Row],[Personnel number]]&lt;&gt;"",TimeSpend[[#This Row],[Date]]&lt;&gt;""),TimeSpend[[#This Row],[Network]],"")</f>
        <v>BPC_INT</v>
      </c>
      <c r="E347" t="str">
        <f>IF(AND(TimeSpend[[#This Row],[Personnel number]]&lt;&gt;"",TimeSpend[[#This Row],[Date]]&lt;&gt;""),TimeSpend[[#This Row],[Network Description]],"")</f>
        <v>Other Internal activities - BPC Brno</v>
      </c>
      <c r="F347" t="str">
        <f>IF(AND(TimeSpend[[#This Row],[Personnel number]]&lt;&gt;"",TimeSpend[[#This Row],[Date]]&lt;&gt;""),TimeSpend[[#This Row],[Activity]],"")</f>
        <v>Admin</v>
      </c>
      <c r="G347" t="str">
        <f>IF(AND(TimeSpend[[#This Row],[Personnel number]]&lt;&gt;"",TimeSpend[[#This Row],[Date]]&lt;&gt;""),TimeSpend[[#This Row],[Activity description]],"")</f>
        <v>ZTO Team - regular team meeting</v>
      </c>
      <c r="H347" s="36">
        <f>IF(AND(TimeSpend[[#This Row],[Personnel number]]&lt;&gt;"",TimeSpend[[#This Row],[Date]]&lt;&gt;""),TimeSpend[[#This Row],[Start Time]],"")</f>
        <v>0.41666666666666669</v>
      </c>
      <c r="I347" s="36">
        <f>IF(AND(TimeSpend[[#This Row],[Personnel number]]&lt;&gt;"",TimeSpend[[#This Row],[Date]]&lt;&gt;""),TimeSpend[[#This Row],[End Time]],"")</f>
        <v>0.45833333333333331</v>
      </c>
      <c r="J347" t="str">
        <f>IF(AND(TimeSpend[[#This Row],[Personnel number]]&lt;&gt;"",TimeSpend[[#This Row],[Date]]&lt;&gt;""),TimeSpend[[#This Row],[Location]],"")</f>
        <v>Office</v>
      </c>
      <c r="K347">
        <f>IF(AND(TimeSpend[[#This Row],[Personnel number]]&lt;&gt;"",TimeSpend[[#This Row],[Date]]&lt;&gt;""),TimeSpend[[#This Row],[Task]],"")</f>
        <v>0</v>
      </c>
      <c r="L347" t="str">
        <f>IF(AND(TimeSpend[[#This Row],[Personnel number]]&lt;&gt;"",TimeSpend[[#This Row],[Date]]&lt;&gt;""),Utilization!$J$2,"")</f>
        <v>10/2024</v>
      </c>
      <c r="M347" t="str">
        <f>IF(AND(TimeSpend[[#This Row],[Personnel number]]&lt;&gt;"",TimeSpend[[#This Row],[Date]]&lt;&gt;""),TimeSpend[[#This Row],[Employee Name]],"")</f>
        <v>Tomašovič Zbyněk</v>
      </c>
      <c r="N347">
        <f t="shared" si="10"/>
        <v>346</v>
      </c>
      <c r="O347" t="str">
        <f t="shared" si="11"/>
        <v>10/2024-346</v>
      </c>
      <c r="P347" t="str">
        <f>IF(D347&lt;&gt;"",VLOOKUP(D347,Projects!B:C,2,0),"")</f>
        <v>INT</v>
      </c>
    </row>
    <row r="348" spans="1:16" x14ac:dyDescent="0.25">
      <c r="A348" t="str">
        <f>UPPER(IF(AND(TimeSpend[[#This Row],[Personnel number]]&lt;&gt;"",TimeSpend[[#This Row],[Date]]&lt;&gt;""),TimeSpend[[#This Row],[Personnel number]],""))</f>
        <v>CZ011883</v>
      </c>
      <c r="B348" s="85" t="str">
        <f>IF(AND(TimeSpend[[#This Row],[Personnel number]]&lt;&gt;"",TimeSpend[[#This Row],[Date]]&lt;&gt;""),TEXT(TimeSpend[[#This Row],[Date]],"[$-409]yyyyMMdd"),"")</f>
        <v>yyyy0927</v>
      </c>
      <c r="C348" s="33" t="str">
        <f>IF(AND(TimeSpend[[#This Row],[Personnel number]]&lt;&gt;"",TimeSpend[[#This Row],[Date]]&lt;&gt;""),SUBSTITUTE(TimeSpend[[#This Row],[Hours]],",","."),"")</f>
        <v>0.5</v>
      </c>
      <c r="D348" t="str">
        <f>IF(AND(TimeSpend[[#This Row],[Personnel number]]&lt;&gt;"",TimeSpend[[#This Row],[Date]]&lt;&gt;""),TimeSpend[[#This Row],[Network]],"")</f>
        <v>BPC_INT</v>
      </c>
      <c r="E348" t="str">
        <f>IF(AND(TimeSpend[[#This Row],[Personnel number]]&lt;&gt;"",TimeSpend[[#This Row],[Date]]&lt;&gt;""),TimeSpend[[#This Row],[Network Description]],"")</f>
        <v>Other Internal activities - BPC Brno</v>
      </c>
      <c r="F348" t="str">
        <f>IF(AND(TimeSpend[[#This Row],[Personnel number]]&lt;&gt;"",TimeSpend[[#This Row],[Date]]&lt;&gt;""),TimeSpend[[#This Row],[Activity]],"")</f>
        <v>Admin</v>
      </c>
      <c r="G348" t="str">
        <f>IF(AND(TimeSpend[[#This Row],[Personnel number]]&lt;&gt;"",TimeSpend[[#This Row],[Date]]&lt;&gt;""),TimeSpend[[#This Row],[Activity description]],"")</f>
        <v>Administration &amp; e-mails</v>
      </c>
      <c r="H348" s="36">
        <f>IF(AND(TimeSpend[[#This Row],[Personnel number]]&lt;&gt;"",TimeSpend[[#This Row],[Date]]&lt;&gt;""),TimeSpend[[#This Row],[Start Time]],"")</f>
        <v>0.47916666666666669</v>
      </c>
      <c r="I348" s="36">
        <f>IF(AND(TimeSpend[[#This Row],[Personnel number]]&lt;&gt;"",TimeSpend[[#This Row],[Date]]&lt;&gt;""),TimeSpend[[#This Row],[End Time]],"")</f>
        <v>0.5</v>
      </c>
      <c r="J348" t="str">
        <f>IF(AND(TimeSpend[[#This Row],[Personnel number]]&lt;&gt;"",TimeSpend[[#This Row],[Date]]&lt;&gt;""),TimeSpend[[#This Row],[Location]],"")</f>
        <v>Office</v>
      </c>
      <c r="K348">
        <f>IF(AND(TimeSpend[[#This Row],[Personnel number]]&lt;&gt;"",TimeSpend[[#This Row],[Date]]&lt;&gt;""),TimeSpend[[#This Row],[Task]],"")</f>
        <v>0</v>
      </c>
      <c r="L348" t="str">
        <f>IF(AND(TimeSpend[[#This Row],[Personnel number]]&lt;&gt;"",TimeSpend[[#This Row],[Date]]&lt;&gt;""),Utilization!$J$2,"")</f>
        <v>10/2024</v>
      </c>
      <c r="M348" t="str">
        <f>IF(AND(TimeSpend[[#This Row],[Personnel number]]&lt;&gt;"",TimeSpend[[#This Row],[Date]]&lt;&gt;""),TimeSpend[[#This Row],[Employee Name]],"")</f>
        <v>Tomašovič Zbyněk</v>
      </c>
      <c r="N348">
        <f t="shared" si="10"/>
        <v>347</v>
      </c>
      <c r="O348" t="str">
        <f t="shared" si="11"/>
        <v>10/2024-347</v>
      </c>
      <c r="P348" t="str">
        <f>IF(D348&lt;&gt;"",VLOOKUP(D348,Projects!B:C,2,0),"")</f>
        <v>INT</v>
      </c>
    </row>
    <row r="349" spans="1:16" x14ac:dyDescent="0.25">
      <c r="A349" t="str">
        <f>UPPER(IF(AND(TimeSpend[[#This Row],[Personnel number]]&lt;&gt;"",TimeSpend[[#This Row],[Date]]&lt;&gt;""),TimeSpend[[#This Row],[Personnel number]],""))</f>
        <v>CZ011883</v>
      </c>
      <c r="B349" s="85" t="str">
        <f>IF(AND(TimeSpend[[#This Row],[Personnel number]]&lt;&gt;"",TimeSpend[[#This Row],[Date]]&lt;&gt;""),TEXT(TimeSpend[[#This Row],[Date]],"[$-409]yyyyMMdd"),"")</f>
        <v>yyyy0927</v>
      </c>
      <c r="C349" s="33" t="str">
        <f>IF(AND(TimeSpend[[#This Row],[Personnel number]]&lt;&gt;"",TimeSpend[[#This Row],[Date]]&lt;&gt;""),SUBSTITUTE(TimeSpend[[#This Row],[Hours]],",","."),"")</f>
        <v>1</v>
      </c>
      <c r="D349" t="str">
        <f>IF(AND(TimeSpend[[#This Row],[Personnel number]]&lt;&gt;"",TimeSpend[[#This Row],[Date]]&lt;&gt;""),TimeSpend[[#This Row],[Network]],"")</f>
        <v>BPC_INT</v>
      </c>
      <c r="E349" t="str">
        <f>IF(AND(TimeSpend[[#This Row],[Personnel number]]&lt;&gt;"",TimeSpend[[#This Row],[Date]]&lt;&gt;""),TimeSpend[[#This Row],[Network Description]],"")</f>
        <v>Other Internal activities - BPC Brno</v>
      </c>
      <c r="F349" t="str">
        <f>IF(AND(TimeSpend[[#This Row],[Personnel number]]&lt;&gt;"",TimeSpend[[#This Row],[Date]]&lt;&gt;""),TimeSpend[[#This Row],[Activity]],"")</f>
        <v>Admin</v>
      </c>
      <c r="G349" t="str">
        <f>IF(AND(TimeSpend[[#This Row],[Personnel number]]&lt;&gt;"",TimeSpend[[#This Row],[Date]]&lt;&gt;""),TimeSpend[[#This Row],[Activity description]],"")</f>
        <v>NAV ERP Team Meeting: FY23 &amp; FH FY24</v>
      </c>
      <c r="H349" s="36">
        <f>IF(AND(TimeSpend[[#This Row],[Personnel number]]&lt;&gt;"",TimeSpend[[#This Row],[Date]]&lt;&gt;""),TimeSpend[[#This Row],[Start Time]],"")</f>
        <v>0.5</v>
      </c>
      <c r="I349" s="36">
        <f>IF(AND(TimeSpend[[#This Row],[Personnel number]]&lt;&gt;"",TimeSpend[[#This Row],[Date]]&lt;&gt;""),TimeSpend[[#This Row],[End Time]],"")</f>
        <v>0.54166666666666663</v>
      </c>
      <c r="J349" t="str">
        <f>IF(AND(TimeSpend[[#This Row],[Personnel number]]&lt;&gt;"",TimeSpend[[#This Row],[Date]]&lt;&gt;""),TimeSpend[[#This Row],[Location]],"")</f>
        <v>Office</v>
      </c>
      <c r="K349">
        <f>IF(AND(TimeSpend[[#This Row],[Personnel number]]&lt;&gt;"",TimeSpend[[#This Row],[Date]]&lt;&gt;""),TimeSpend[[#This Row],[Task]],"")</f>
        <v>0</v>
      </c>
      <c r="L349" t="str">
        <f>IF(AND(TimeSpend[[#This Row],[Personnel number]]&lt;&gt;"",TimeSpend[[#This Row],[Date]]&lt;&gt;""),Utilization!$J$2,"")</f>
        <v>10/2024</v>
      </c>
      <c r="M349" t="str">
        <f>IF(AND(TimeSpend[[#This Row],[Personnel number]]&lt;&gt;"",TimeSpend[[#This Row],[Date]]&lt;&gt;""),TimeSpend[[#This Row],[Employee Name]],"")</f>
        <v>Tomašovič Zbyněk</v>
      </c>
      <c r="N349">
        <f t="shared" si="10"/>
        <v>348</v>
      </c>
      <c r="O349" t="str">
        <f t="shared" si="11"/>
        <v>10/2024-348</v>
      </c>
      <c r="P349" t="str">
        <f>IF(D349&lt;&gt;"",VLOOKUP(D349,Projects!B:C,2,0),"")</f>
        <v>INT</v>
      </c>
    </row>
    <row r="350" spans="1:16" x14ac:dyDescent="0.25">
      <c r="A350" t="str">
        <f>UPPER(IF(AND(TimeSpend[[#This Row],[Personnel number]]&lt;&gt;"",TimeSpend[[#This Row],[Date]]&lt;&gt;""),TimeSpend[[#This Row],[Personnel number]],""))</f>
        <v>CZ011883</v>
      </c>
      <c r="B350" s="85" t="str">
        <f>IF(AND(TimeSpend[[#This Row],[Personnel number]]&lt;&gt;"",TimeSpend[[#This Row],[Date]]&lt;&gt;""),TEXT(TimeSpend[[#This Row],[Date]],"[$-409]yyyyMMdd"),"")</f>
        <v>yyyy0927</v>
      </c>
      <c r="C350" s="33" t="str">
        <f>IF(AND(TimeSpend[[#This Row],[Personnel number]]&lt;&gt;"",TimeSpend[[#This Row],[Date]]&lt;&gt;""),SUBSTITUTE(TimeSpend[[#This Row],[Hours]],",","."),"")</f>
        <v>1.5</v>
      </c>
      <c r="D350" t="str">
        <f>IF(AND(TimeSpend[[#This Row],[Personnel number]]&lt;&gt;"",TimeSpend[[#This Row],[Date]]&lt;&gt;""),TimeSpend[[#This Row],[Network]],"")</f>
        <v>BPC_INC</v>
      </c>
      <c r="E350" t="str">
        <f>IF(AND(TimeSpend[[#This Row],[Personnel number]]&lt;&gt;"",TimeSpend[[#This Row],[Date]]&lt;&gt;""),TimeSpend[[#This Row],[Network Description]],"")</f>
        <v>Incident handling / support - BPC Brno</v>
      </c>
      <c r="F350" t="str">
        <f>IF(AND(TimeSpend[[#This Row],[Personnel number]]&lt;&gt;"",TimeSpend[[#This Row],[Date]]&lt;&gt;""),TimeSpend[[#This Row],[Activity]],"")</f>
        <v>Consultancy</v>
      </c>
      <c r="G350" t="str">
        <f>IF(AND(TimeSpend[[#This Row],[Personnel number]]&lt;&gt;"",TimeSpend[[#This Row],[Date]]&lt;&gt;""),TimeSpend[[#This Row],[Activity description]],"")</f>
        <v>SNOW tickets</v>
      </c>
      <c r="H350" s="36">
        <f>IF(AND(TimeSpend[[#This Row],[Personnel number]]&lt;&gt;"",TimeSpend[[#This Row],[Date]]&lt;&gt;""),TimeSpend[[#This Row],[Start Time]],"")</f>
        <v>0.54166666666666663</v>
      </c>
      <c r="I350" s="36">
        <f>IF(AND(TimeSpend[[#This Row],[Personnel number]]&lt;&gt;"",TimeSpend[[#This Row],[Date]]&lt;&gt;""),TimeSpend[[#This Row],[End Time]],"")</f>
        <v>0.60416666666666663</v>
      </c>
      <c r="J350" t="str">
        <f>IF(AND(TimeSpend[[#This Row],[Personnel number]]&lt;&gt;"",TimeSpend[[#This Row],[Date]]&lt;&gt;""),TimeSpend[[#This Row],[Location]],"")</f>
        <v>Office</v>
      </c>
      <c r="K350">
        <f>IF(AND(TimeSpend[[#This Row],[Personnel number]]&lt;&gt;"",TimeSpend[[#This Row],[Date]]&lt;&gt;""),TimeSpend[[#This Row],[Task]],"")</f>
        <v>0</v>
      </c>
      <c r="L350" t="str">
        <f>IF(AND(TimeSpend[[#This Row],[Personnel number]]&lt;&gt;"",TimeSpend[[#This Row],[Date]]&lt;&gt;""),Utilization!$J$2,"")</f>
        <v>10/2024</v>
      </c>
      <c r="M350" t="str">
        <f>IF(AND(TimeSpend[[#This Row],[Personnel number]]&lt;&gt;"",TimeSpend[[#This Row],[Date]]&lt;&gt;""),TimeSpend[[#This Row],[Employee Name]],"")</f>
        <v>Tomašovič Zbyněk</v>
      </c>
      <c r="N350">
        <f t="shared" si="10"/>
        <v>349</v>
      </c>
      <c r="O350" t="str">
        <f t="shared" si="11"/>
        <v>10/2024-349</v>
      </c>
      <c r="P350" t="str">
        <f>IF(D350&lt;&gt;"",VLOOKUP(D350,Projects!B:C,2,0),"")</f>
        <v>INC</v>
      </c>
    </row>
    <row r="351" spans="1:16" x14ac:dyDescent="0.25">
      <c r="A351" t="str">
        <f>UPPER(IF(AND(TimeSpend[[#This Row],[Personnel number]]&lt;&gt;"",TimeSpend[[#This Row],[Date]]&lt;&gt;""),TimeSpend[[#This Row],[Personnel number]],""))</f>
        <v>CZ011883</v>
      </c>
      <c r="B351" s="85" t="str">
        <f>IF(AND(TimeSpend[[#This Row],[Personnel number]]&lt;&gt;"",TimeSpend[[#This Row],[Date]]&lt;&gt;""),TEXT(TimeSpend[[#This Row],[Date]],"[$-409]yyyyMMdd"),"")</f>
        <v>yyyy0927</v>
      </c>
      <c r="C351" s="33" t="str">
        <f>IF(AND(TimeSpend[[#This Row],[Personnel number]]&lt;&gt;"",TimeSpend[[#This Row],[Date]]&lt;&gt;""),SUBSTITUTE(TimeSpend[[#This Row],[Hours]],",","."),"")</f>
        <v>0.5</v>
      </c>
      <c r="D351" t="str">
        <f>IF(AND(TimeSpend[[#This Row],[Personnel number]]&lt;&gt;"",TimeSpend[[#This Row],[Date]]&lt;&gt;""),TimeSpend[[#This Row],[Network]],"")</f>
        <v>BPC_INT</v>
      </c>
      <c r="E351" t="str">
        <f>IF(AND(TimeSpend[[#This Row],[Personnel number]]&lt;&gt;"",TimeSpend[[#This Row],[Date]]&lt;&gt;""),TimeSpend[[#This Row],[Network Description]],"")</f>
        <v>Other Internal activities - BPC Brno</v>
      </c>
      <c r="F351" t="str">
        <f>IF(AND(TimeSpend[[#This Row],[Personnel number]]&lt;&gt;"",TimeSpend[[#This Row],[Date]]&lt;&gt;""),TimeSpend[[#This Row],[Activity]],"")</f>
        <v>Admin</v>
      </c>
      <c r="G351" t="str">
        <f>IF(AND(TimeSpend[[#This Row],[Personnel number]]&lt;&gt;"",TimeSpend[[#This Row],[Date]]&lt;&gt;""),TimeSpend[[#This Row],[Activity description]],"")</f>
        <v>Integration strategy</v>
      </c>
      <c r="H351" s="36">
        <f>IF(AND(TimeSpend[[#This Row],[Personnel number]]&lt;&gt;"",TimeSpend[[#This Row],[Date]]&lt;&gt;""),TimeSpend[[#This Row],[Start Time]],"")</f>
        <v>0.60416666666666663</v>
      </c>
      <c r="I351" s="36">
        <f>IF(AND(TimeSpend[[#This Row],[Personnel number]]&lt;&gt;"",TimeSpend[[#This Row],[Date]]&lt;&gt;""),TimeSpend[[#This Row],[End Time]],"")</f>
        <v>0.625</v>
      </c>
      <c r="J351" t="str">
        <f>IF(AND(TimeSpend[[#This Row],[Personnel number]]&lt;&gt;"",TimeSpend[[#This Row],[Date]]&lt;&gt;""),TimeSpend[[#This Row],[Location]],"")</f>
        <v>Office</v>
      </c>
      <c r="K351">
        <f>IF(AND(TimeSpend[[#This Row],[Personnel number]]&lt;&gt;"",TimeSpend[[#This Row],[Date]]&lt;&gt;""),TimeSpend[[#This Row],[Task]],"")</f>
        <v>0</v>
      </c>
      <c r="L351" t="str">
        <f>IF(AND(TimeSpend[[#This Row],[Personnel number]]&lt;&gt;"",TimeSpend[[#This Row],[Date]]&lt;&gt;""),Utilization!$J$2,"")</f>
        <v>10/2024</v>
      </c>
      <c r="M351" t="str">
        <f>IF(AND(TimeSpend[[#This Row],[Personnel number]]&lt;&gt;"",TimeSpend[[#This Row],[Date]]&lt;&gt;""),TimeSpend[[#This Row],[Employee Name]],"")</f>
        <v>Tomašovič Zbyněk</v>
      </c>
      <c r="N351">
        <f t="shared" si="10"/>
        <v>350</v>
      </c>
      <c r="O351" t="str">
        <f t="shared" si="11"/>
        <v>10/2024-350</v>
      </c>
      <c r="P351" t="str">
        <f>IF(D351&lt;&gt;"",VLOOKUP(D351,Projects!B:C,2,0),"")</f>
        <v>INT</v>
      </c>
    </row>
    <row r="352" spans="1:16" x14ac:dyDescent="0.25">
      <c r="A352" t="str">
        <f>UPPER(IF(AND(TimeSpend[[#This Row],[Personnel number]]&lt;&gt;"",TimeSpend[[#This Row],[Date]]&lt;&gt;""),TimeSpend[[#This Row],[Personnel number]],""))</f>
        <v>CZ011883</v>
      </c>
      <c r="B352" s="85" t="str">
        <f>IF(AND(TimeSpend[[#This Row],[Personnel number]]&lt;&gt;"",TimeSpend[[#This Row],[Date]]&lt;&gt;""),TEXT(TimeSpend[[#This Row],[Date]],"[$-409]yyyyMMdd"),"")</f>
        <v>yyyy0930</v>
      </c>
      <c r="C352" s="33" t="str">
        <f>IF(AND(TimeSpend[[#This Row],[Personnel number]]&lt;&gt;"",TimeSpend[[#This Row],[Date]]&lt;&gt;""),SUBSTITUTE(TimeSpend[[#This Row],[Hours]],",","."),"")</f>
        <v>0.5</v>
      </c>
      <c r="D352" t="str">
        <f>IF(AND(TimeSpend[[#This Row],[Personnel number]]&lt;&gt;"",TimeSpend[[#This Row],[Date]]&lt;&gt;""),TimeSpend[[#This Row],[Network]],"")</f>
        <v>BPC_INT</v>
      </c>
      <c r="E352" t="str">
        <f>IF(AND(TimeSpend[[#This Row],[Personnel number]]&lt;&gt;"",TimeSpend[[#This Row],[Date]]&lt;&gt;""),TimeSpend[[#This Row],[Network Description]],"")</f>
        <v>Other Internal activities - BPC Brno</v>
      </c>
      <c r="F352" t="str">
        <f>IF(AND(TimeSpend[[#This Row],[Personnel number]]&lt;&gt;"",TimeSpend[[#This Row],[Date]]&lt;&gt;""),TimeSpend[[#This Row],[Activity]],"")</f>
        <v>Admin</v>
      </c>
      <c r="G352" t="str">
        <f>IF(AND(TimeSpend[[#This Row],[Personnel number]]&lt;&gt;"",TimeSpend[[#This Row],[Date]]&lt;&gt;""),TimeSpend[[#This Row],[Activity description]],"")</f>
        <v>NAV ERP Mgmt. Sync - regular LH FY24</v>
      </c>
      <c r="H352" s="36">
        <f>IF(AND(TimeSpend[[#This Row],[Personnel number]]&lt;&gt;"",TimeSpend[[#This Row],[Date]]&lt;&gt;""),TimeSpend[[#This Row],[Start Time]],"")</f>
        <v>0.33333333333333331</v>
      </c>
      <c r="I352" s="36">
        <f>IF(AND(TimeSpend[[#This Row],[Personnel number]]&lt;&gt;"",TimeSpend[[#This Row],[Date]]&lt;&gt;""),TimeSpend[[#This Row],[End Time]],"")</f>
        <v>0.35416666666666669</v>
      </c>
      <c r="J352" t="str">
        <f>IF(AND(TimeSpend[[#This Row],[Personnel number]]&lt;&gt;"",TimeSpend[[#This Row],[Date]]&lt;&gt;""),TimeSpend[[#This Row],[Location]],"")</f>
        <v>Office</v>
      </c>
      <c r="K352">
        <f>IF(AND(TimeSpend[[#This Row],[Personnel number]]&lt;&gt;"",TimeSpend[[#This Row],[Date]]&lt;&gt;""),TimeSpend[[#This Row],[Task]],"")</f>
        <v>0</v>
      </c>
      <c r="L352" t="str">
        <f>IF(AND(TimeSpend[[#This Row],[Personnel number]]&lt;&gt;"",TimeSpend[[#This Row],[Date]]&lt;&gt;""),Utilization!$J$2,"")</f>
        <v>10/2024</v>
      </c>
      <c r="M352" t="str">
        <f>IF(AND(TimeSpend[[#This Row],[Personnel number]]&lt;&gt;"",TimeSpend[[#This Row],[Date]]&lt;&gt;""),TimeSpend[[#This Row],[Employee Name]],"")</f>
        <v>Tomašovič Zbyněk</v>
      </c>
      <c r="N352">
        <f t="shared" si="10"/>
        <v>351</v>
      </c>
      <c r="O352" t="str">
        <f t="shared" si="11"/>
        <v>10/2024-351</v>
      </c>
      <c r="P352" t="str">
        <f>IF(D352&lt;&gt;"",VLOOKUP(D352,Projects!B:C,2,0),"")</f>
        <v>INT</v>
      </c>
    </row>
    <row r="353" spans="1:16" x14ac:dyDescent="0.25">
      <c r="A353" t="str">
        <f>UPPER(IF(AND(TimeSpend[[#This Row],[Personnel number]]&lt;&gt;"",TimeSpend[[#This Row],[Date]]&lt;&gt;""),TimeSpend[[#This Row],[Personnel number]],""))</f>
        <v>CZ011883</v>
      </c>
      <c r="B353" s="85" t="str">
        <f>IF(AND(TimeSpend[[#This Row],[Personnel number]]&lt;&gt;"",TimeSpend[[#This Row],[Date]]&lt;&gt;""),TEXT(TimeSpend[[#This Row],[Date]],"[$-409]yyyyMMdd"),"")</f>
        <v>yyyy0930</v>
      </c>
      <c r="C353" s="33" t="str">
        <f>IF(AND(TimeSpend[[#This Row],[Personnel number]]&lt;&gt;"",TimeSpend[[#This Row],[Date]]&lt;&gt;""),SUBSTITUTE(TimeSpend[[#This Row],[Hours]],",","."),"")</f>
        <v>0.5</v>
      </c>
      <c r="D353">
        <f>IF(AND(TimeSpend[[#This Row],[Personnel number]]&lt;&gt;"",TimeSpend[[#This Row],[Date]]&lt;&gt;""),TimeSpend[[#This Row],[Network]],"")</f>
        <v>60000247</v>
      </c>
      <c r="E353" t="str">
        <f>IF(AND(TimeSpend[[#This Row],[Personnel number]]&lt;&gt;"",TimeSpend[[#This Row],[Date]]&lt;&gt;""),TimeSpend[[#This Row],[Network Description]],"")</f>
        <v>NUS3 Technical Upgrade (NUS Cloud)</v>
      </c>
      <c r="F353" t="str">
        <f>IF(AND(TimeSpend[[#This Row],[Personnel number]]&lt;&gt;"",TimeSpend[[#This Row],[Date]]&lt;&gt;""),TimeSpend[[#This Row],[Activity]],"")</f>
        <v>Consultancy</v>
      </c>
      <c r="G353" t="str">
        <f>IF(AND(TimeSpend[[#This Row],[Personnel number]]&lt;&gt;"",TimeSpend[[#This Row],[Date]]&lt;&gt;""),TimeSpend[[#This Row],[Activity description]],"")</f>
        <v>NUS Cloud - Sync call</v>
      </c>
      <c r="H353" s="36">
        <f>IF(AND(TimeSpend[[#This Row],[Personnel number]]&lt;&gt;"",TimeSpend[[#This Row],[Date]]&lt;&gt;""),TimeSpend[[#This Row],[Start Time]],"")</f>
        <v>0.35416666666666669</v>
      </c>
      <c r="I353" s="36">
        <f>IF(AND(TimeSpend[[#This Row],[Personnel number]]&lt;&gt;"",TimeSpend[[#This Row],[Date]]&lt;&gt;""),TimeSpend[[#This Row],[End Time]],"")</f>
        <v>0.375</v>
      </c>
      <c r="J353" t="str">
        <f>IF(AND(TimeSpend[[#This Row],[Personnel number]]&lt;&gt;"",TimeSpend[[#This Row],[Date]]&lt;&gt;""),TimeSpend[[#This Row],[Location]],"")</f>
        <v>Office</v>
      </c>
      <c r="K353">
        <f>IF(AND(TimeSpend[[#This Row],[Personnel number]]&lt;&gt;"",TimeSpend[[#This Row],[Date]]&lt;&gt;""),TimeSpend[[#This Row],[Task]],"")</f>
        <v>0</v>
      </c>
      <c r="L353" t="str">
        <f>IF(AND(TimeSpend[[#This Row],[Personnel number]]&lt;&gt;"",TimeSpend[[#This Row],[Date]]&lt;&gt;""),Utilization!$J$2,"")</f>
        <v>10/2024</v>
      </c>
      <c r="M353" t="str">
        <f>IF(AND(TimeSpend[[#This Row],[Personnel number]]&lt;&gt;"",TimeSpend[[#This Row],[Date]]&lt;&gt;""),TimeSpend[[#This Row],[Employee Name]],"")</f>
        <v>Tomašovič Zbyněk</v>
      </c>
      <c r="N353">
        <f t="shared" si="10"/>
        <v>352</v>
      </c>
      <c r="O353" t="str">
        <f t="shared" si="11"/>
        <v>10/2024-352</v>
      </c>
      <c r="P353" t="str">
        <f>IF(D353&lt;&gt;"",VLOOKUP(D353,Projects!B:C,2,0),"")</f>
        <v>PROJECT</v>
      </c>
    </row>
    <row r="354" spans="1:16" x14ac:dyDescent="0.25">
      <c r="A354" t="str">
        <f>UPPER(IF(AND(TimeSpend[[#This Row],[Personnel number]]&lt;&gt;"",TimeSpend[[#This Row],[Date]]&lt;&gt;""),TimeSpend[[#This Row],[Personnel number]],""))</f>
        <v>CZ011883</v>
      </c>
      <c r="B354" s="85" t="str">
        <f>IF(AND(TimeSpend[[#This Row],[Personnel number]]&lt;&gt;"",TimeSpend[[#This Row],[Date]]&lt;&gt;""),TEXT(TimeSpend[[#This Row],[Date]],"[$-409]yyyyMMdd"),"")</f>
        <v>yyyy0930</v>
      </c>
      <c r="C354" s="33" t="str">
        <f>IF(AND(TimeSpend[[#This Row],[Personnel number]]&lt;&gt;"",TimeSpend[[#This Row],[Date]]&lt;&gt;""),SUBSTITUTE(TimeSpend[[#This Row],[Hours]],",","."),"")</f>
        <v>1</v>
      </c>
      <c r="D354" t="str">
        <f>IF(AND(TimeSpend[[#This Row],[Personnel number]]&lt;&gt;"",TimeSpend[[#This Row],[Date]]&lt;&gt;""),TimeSpend[[#This Row],[Network]],"")</f>
        <v>BPC_INT</v>
      </c>
      <c r="E354" t="str">
        <f>IF(AND(TimeSpend[[#This Row],[Personnel number]]&lt;&gt;"",TimeSpend[[#This Row],[Date]]&lt;&gt;""),TimeSpend[[#This Row],[Network Description]],"")</f>
        <v>Other Internal activities - BPC Brno</v>
      </c>
      <c r="F354" t="str">
        <f>IF(AND(TimeSpend[[#This Row],[Personnel number]]&lt;&gt;"",TimeSpend[[#This Row],[Date]]&lt;&gt;""),TimeSpend[[#This Row],[Activity]],"")</f>
        <v>Admin</v>
      </c>
      <c r="G354" t="str">
        <f>IF(AND(TimeSpend[[#This Row],[Personnel number]]&lt;&gt;"",TimeSpend[[#This Row],[Date]]&lt;&gt;""),TimeSpend[[#This Row],[Activity description]],"")</f>
        <v>Administration &amp; e-mails</v>
      </c>
      <c r="H354" s="36">
        <f>IF(AND(TimeSpend[[#This Row],[Personnel number]]&lt;&gt;"",TimeSpend[[#This Row],[Date]]&lt;&gt;""),TimeSpend[[#This Row],[Start Time]],"")</f>
        <v>0.375</v>
      </c>
      <c r="I354" s="36">
        <f>IF(AND(TimeSpend[[#This Row],[Personnel number]]&lt;&gt;"",TimeSpend[[#This Row],[Date]]&lt;&gt;""),TimeSpend[[#This Row],[End Time]],"")</f>
        <v>0.41666666666666669</v>
      </c>
      <c r="J354" t="str">
        <f>IF(AND(TimeSpend[[#This Row],[Personnel number]]&lt;&gt;"",TimeSpend[[#This Row],[Date]]&lt;&gt;""),TimeSpend[[#This Row],[Location]],"")</f>
        <v>Office</v>
      </c>
      <c r="K354">
        <f>IF(AND(TimeSpend[[#This Row],[Personnel number]]&lt;&gt;"",TimeSpend[[#This Row],[Date]]&lt;&gt;""),TimeSpend[[#This Row],[Task]],"")</f>
        <v>0</v>
      </c>
      <c r="L354" t="str">
        <f>IF(AND(TimeSpend[[#This Row],[Personnel number]]&lt;&gt;"",TimeSpend[[#This Row],[Date]]&lt;&gt;""),Utilization!$J$2,"")</f>
        <v>10/2024</v>
      </c>
      <c r="M354" t="str">
        <f>IF(AND(TimeSpend[[#This Row],[Personnel number]]&lt;&gt;"",TimeSpend[[#This Row],[Date]]&lt;&gt;""),TimeSpend[[#This Row],[Employee Name]],"")</f>
        <v>Tomašovič Zbyněk</v>
      </c>
      <c r="N354">
        <f t="shared" si="10"/>
        <v>353</v>
      </c>
      <c r="O354" t="str">
        <f t="shared" si="11"/>
        <v>10/2024-353</v>
      </c>
      <c r="P354" t="str">
        <f>IF(D354&lt;&gt;"",VLOOKUP(D354,Projects!B:C,2,0),"")</f>
        <v>INT</v>
      </c>
    </row>
    <row r="355" spans="1:16" x14ac:dyDescent="0.25">
      <c r="A355" t="str">
        <f>UPPER(IF(AND(TimeSpend[[#This Row],[Personnel number]]&lt;&gt;"",TimeSpend[[#This Row],[Date]]&lt;&gt;""),TimeSpend[[#This Row],[Personnel number]],""))</f>
        <v>CZ011883</v>
      </c>
      <c r="B355" s="85" t="str">
        <f>IF(AND(TimeSpend[[#This Row],[Personnel number]]&lt;&gt;"",TimeSpend[[#This Row],[Date]]&lt;&gt;""),TEXT(TimeSpend[[#This Row],[Date]],"[$-409]yyyyMMdd"),"")</f>
        <v>yyyy0930</v>
      </c>
      <c r="C355" s="33" t="str">
        <f>IF(AND(TimeSpend[[#This Row],[Personnel number]]&lt;&gt;"",TimeSpend[[#This Row],[Date]]&lt;&gt;""),SUBSTITUTE(TimeSpend[[#This Row],[Hours]],",","."),"")</f>
        <v>1</v>
      </c>
      <c r="D355" t="str">
        <f>IF(AND(TimeSpend[[#This Row],[Personnel number]]&lt;&gt;"",TimeSpend[[#This Row],[Date]]&lt;&gt;""),TimeSpend[[#This Row],[Network]],"")</f>
        <v>BPC_INT</v>
      </c>
      <c r="E355" t="str">
        <f>IF(AND(TimeSpend[[#This Row],[Personnel number]]&lt;&gt;"",TimeSpend[[#This Row],[Date]]&lt;&gt;""),TimeSpend[[#This Row],[Network Description]],"")</f>
        <v>Other Internal activities - BPC Brno</v>
      </c>
      <c r="F355" t="str">
        <f>IF(AND(TimeSpend[[#This Row],[Personnel number]]&lt;&gt;"",TimeSpend[[#This Row],[Date]]&lt;&gt;""),TimeSpend[[#This Row],[Activity]],"")</f>
        <v>Admin</v>
      </c>
      <c r="G355" t="str">
        <f>IF(AND(TimeSpend[[#This Row],[Personnel number]]&lt;&gt;"",TimeSpend[[#This Row],[Date]]&lt;&gt;""),TimeSpend[[#This Row],[Activity description]],"")</f>
        <v>BGE NUS Cloud - ACC2 status meeting</v>
      </c>
      <c r="H355" s="36">
        <f>IF(AND(TimeSpend[[#This Row],[Personnel number]]&lt;&gt;"",TimeSpend[[#This Row],[Date]]&lt;&gt;""),TimeSpend[[#This Row],[Start Time]],"")</f>
        <v>0.41666666666666669</v>
      </c>
      <c r="I355" s="36">
        <f>IF(AND(TimeSpend[[#This Row],[Personnel number]]&lt;&gt;"",TimeSpend[[#This Row],[Date]]&lt;&gt;""),TimeSpend[[#This Row],[End Time]],"")</f>
        <v>0.45833333333333331</v>
      </c>
      <c r="J355" t="str">
        <f>IF(AND(TimeSpend[[#This Row],[Personnel number]]&lt;&gt;"",TimeSpend[[#This Row],[Date]]&lt;&gt;""),TimeSpend[[#This Row],[Location]],"")</f>
        <v>Office</v>
      </c>
      <c r="K355">
        <f>IF(AND(TimeSpend[[#This Row],[Personnel number]]&lt;&gt;"",TimeSpend[[#This Row],[Date]]&lt;&gt;""),TimeSpend[[#This Row],[Task]],"")</f>
        <v>0</v>
      </c>
      <c r="L355" t="str">
        <f>IF(AND(TimeSpend[[#This Row],[Personnel number]]&lt;&gt;"",TimeSpend[[#This Row],[Date]]&lt;&gt;""),Utilization!$J$2,"")</f>
        <v>10/2024</v>
      </c>
      <c r="M355" t="str">
        <f>IF(AND(TimeSpend[[#This Row],[Personnel number]]&lt;&gt;"",TimeSpend[[#This Row],[Date]]&lt;&gt;""),TimeSpend[[#This Row],[Employee Name]],"")</f>
        <v>Tomašovič Zbyněk</v>
      </c>
      <c r="N355">
        <f t="shared" si="10"/>
        <v>354</v>
      </c>
      <c r="O355" t="str">
        <f t="shared" si="11"/>
        <v>10/2024-354</v>
      </c>
      <c r="P355" t="str">
        <f>IF(D355&lt;&gt;"",VLOOKUP(D355,Projects!B:C,2,0),"")</f>
        <v>INT</v>
      </c>
    </row>
    <row r="356" spans="1:16" x14ac:dyDescent="0.25">
      <c r="A356" t="str">
        <f>UPPER(IF(AND(TimeSpend[[#This Row],[Personnel number]]&lt;&gt;"",TimeSpend[[#This Row],[Date]]&lt;&gt;""),TimeSpend[[#This Row],[Personnel number]],""))</f>
        <v>CZ011883</v>
      </c>
      <c r="B356" s="85" t="str">
        <f>IF(AND(TimeSpend[[#This Row],[Personnel number]]&lt;&gt;"",TimeSpend[[#This Row],[Date]]&lt;&gt;""),TEXT(TimeSpend[[#This Row],[Date]],"[$-409]yyyyMMdd"),"")</f>
        <v>yyyy0930</v>
      </c>
      <c r="C356" s="33" t="str">
        <f>IF(AND(TimeSpend[[#This Row],[Personnel number]]&lt;&gt;"",TimeSpend[[#This Row],[Date]]&lt;&gt;""),SUBSTITUTE(TimeSpend[[#This Row],[Hours]],",","."),"")</f>
        <v>1</v>
      </c>
      <c r="D356" t="str">
        <f>IF(AND(TimeSpend[[#This Row],[Personnel number]]&lt;&gt;"",TimeSpend[[#This Row],[Date]]&lt;&gt;""),TimeSpend[[#This Row],[Network]],"")</f>
        <v>BPC_INC</v>
      </c>
      <c r="E356" t="str">
        <f>IF(AND(TimeSpend[[#This Row],[Personnel number]]&lt;&gt;"",TimeSpend[[#This Row],[Date]]&lt;&gt;""),TimeSpend[[#This Row],[Network Description]],"")</f>
        <v>Incident handling / support - BPC Brno</v>
      </c>
      <c r="F356" t="str">
        <f>IF(AND(TimeSpend[[#This Row],[Personnel number]]&lt;&gt;"",TimeSpend[[#This Row],[Date]]&lt;&gt;""),TimeSpend[[#This Row],[Activity]],"")</f>
        <v>Consultancy</v>
      </c>
      <c r="G356" t="str">
        <f>IF(AND(TimeSpend[[#This Row],[Personnel number]]&lt;&gt;"",TimeSpend[[#This Row],[Date]]&lt;&gt;""),TimeSpend[[#This Row],[Activity description]],"")</f>
        <v>CLN issues</v>
      </c>
      <c r="H356" s="36">
        <f>IF(AND(TimeSpend[[#This Row],[Personnel number]]&lt;&gt;"",TimeSpend[[#This Row],[Date]]&lt;&gt;""),TimeSpend[[#This Row],[Start Time]],"")</f>
        <v>0.47916666666666669</v>
      </c>
      <c r="I356" s="36">
        <f>IF(AND(TimeSpend[[#This Row],[Personnel number]]&lt;&gt;"",TimeSpend[[#This Row],[Date]]&lt;&gt;""),TimeSpend[[#This Row],[End Time]],"")</f>
        <v>0.52083333333333337</v>
      </c>
      <c r="J356" t="str">
        <f>IF(AND(TimeSpend[[#This Row],[Personnel number]]&lt;&gt;"",TimeSpend[[#This Row],[Date]]&lt;&gt;""),TimeSpend[[#This Row],[Location]],"")</f>
        <v>Office</v>
      </c>
      <c r="K356">
        <f>IF(AND(TimeSpend[[#This Row],[Personnel number]]&lt;&gt;"",TimeSpend[[#This Row],[Date]]&lt;&gt;""),TimeSpend[[#This Row],[Task]],"")</f>
        <v>0</v>
      </c>
      <c r="L356" t="str">
        <f>IF(AND(TimeSpend[[#This Row],[Personnel number]]&lt;&gt;"",TimeSpend[[#This Row],[Date]]&lt;&gt;""),Utilization!$J$2,"")</f>
        <v>10/2024</v>
      </c>
      <c r="M356" t="str">
        <f>IF(AND(TimeSpend[[#This Row],[Personnel number]]&lt;&gt;"",TimeSpend[[#This Row],[Date]]&lt;&gt;""),TimeSpend[[#This Row],[Employee Name]],"")</f>
        <v>Tomašovič Zbyněk</v>
      </c>
      <c r="N356">
        <f t="shared" si="10"/>
        <v>355</v>
      </c>
      <c r="O356" t="str">
        <f t="shared" si="11"/>
        <v>10/2024-355</v>
      </c>
      <c r="P356" t="str">
        <f>IF(D356&lt;&gt;"",VLOOKUP(D356,Projects!B:C,2,0),"")</f>
        <v>INC</v>
      </c>
    </row>
    <row r="357" spans="1:16" x14ac:dyDescent="0.25">
      <c r="A357" t="str">
        <f>UPPER(IF(AND(TimeSpend[[#This Row],[Personnel number]]&lt;&gt;"",TimeSpend[[#This Row],[Date]]&lt;&gt;""),TimeSpend[[#This Row],[Personnel number]],""))</f>
        <v>CZ011883</v>
      </c>
      <c r="B357" s="85" t="str">
        <f>IF(AND(TimeSpend[[#This Row],[Personnel number]]&lt;&gt;"",TimeSpend[[#This Row],[Date]]&lt;&gt;""),TEXT(TimeSpend[[#This Row],[Date]],"[$-409]yyyyMMdd"),"")</f>
        <v>yyyy0930</v>
      </c>
      <c r="C357" s="33" t="str">
        <f>IF(AND(TimeSpend[[#This Row],[Personnel number]]&lt;&gt;"",TimeSpend[[#This Row],[Date]]&lt;&gt;""),SUBSTITUTE(TimeSpend[[#This Row],[Hours]],",","."),"")</f>
        <v>0.5</v>
      </c>
      <c r="D357">
        <f>IF(AND(TimeSpend[[#This Row],[Personnel number]]&lt;&gt;"",TimeSpend[[#This Row],[Date]]&lt;&gt;""),TimeSpend[[#This Row],[Network]],"")</f>
        <v>60000247</v>
      </c>
      <c r="E357" t="str">
        <f>IF(AND(TimeSpend[[#This Row],[Personnel number]]&lt;&gt;"",TimeSpend[[#This Row],[Date]]&lt;&gt;""),TimeSpend[[#This Row],[Network Description]],"")</f>
        <v>NUS3 Technical Upgrade (NUS Cloud)</v>
      </c>
      <c r="F357" t="str">
        <f>IF(AND(TimeSpend[[#This Row],[Personnel number]]&lt;&gt;"",TimeSpend[[#This Row],[Date]]&lt;&gt;""),TimeSpend[[#This Row],[Activity]],"")</f>
        <v>Project Management</v>
      </c>
      <c r="G357" t="str">
        <f>IF(AND(TimeSpend[[#This Row],[Personnel number]]&lt;&gt;"",TimeSpend[[#This Row],[Date]]&lt;&gt;""),TimeSpend[[#This Row],[Activity description]],"")</f>
        <v>NUS Cloud x CRM Cloud integration - status + next steps</v>
      </c>
      <c r="H357" s="36">
        <f>IF(AND(TimeSpend[[#This Row],[Personnel number]]&lt;&gt;"",TimeSpend[[#This Row],[Date]]&lt;&gt;""),TimeSpend[[#This Row],[Start Time]],"")</f>
        <v>0.52083333333333337</v>
      </c>
      <c r="I357" s="36">
        <f>IF(AND(TimeSpend[[#This Row],[Personnel number]]&lt;&gt;"",TimeSpend[[#This Row],[Date]]&lt;&gt;""),TimeSpend[[#This Row],[End Time]],"")</f>
        <v>0.54166666666666663</v>
      </c>
      <c r="J357" t="str">
        <f>IF(AND(TimeSpend[[#This Row],[Personnel number]]&lt;&gt;"",TimeSpend[[#This Row],[Date]]&lt;&gt;""),TimeSpend[[#This Row],[Location]],"")</f>
        <v>Office</v>
      </c>
      <c r="K357">
        <f>IF(AND(TimeSpend[[#This Row],[Personnel number]]&lt;&gt;"",TimeSpend[[#This Row],[Date]]&lt;&gt;""),TimeSpend[[#This Row],[Task]],"")</f>
        <v>0</v>
      </c>
      <c r="L357" t="str">
        <f>IF(AND(TimeSpend[[#This Row],[Personnel number]]&lt;&gt;"",TimeSpend[[#This Row],[Date]]&lt;&gt;""),Utilization!$J$2,"")</f>
        <v>10/2024</v>
      </c>
      <c r="M357" t="str">
        <f>IF(AND(TimeSpend[[#This Row],[Personnel number]]&lt;&gt;"",TimeSpend[[#This Row],[Date]]&lt;&gt;""),TimeSpend[[#This Row],[Employee Name]],"")</f>
        <v>Tomašovič Zbyněk</v>
      </c>
      <c r="N357">
        <f t="shared" si="10"/>
        <v>356</v>
      </c>
      <c r="O357" t="str">
        <f t="shared" si="11"/>
        <v>10/2024-356</v>
      </c>
      <c r="P357" t="str">
        <f>IF(D357&lt;&gt;"",VLOOKUP(D357,Projects!B:C,2,0),"")</f>
        <v>PROJECT</v>
      </c>
    </row>
    <row r="358" spans="1:16" x14ac:dyDescent="0.25">
      <c r="A358" t="str">
        <f>UPPER(IF(AND(TimeSpend[[#This Row],[Personnel number]]&lt;&gt;"",TimeSpend[[#This Row],[Date]]&lt;&gt;""),TimeSpend[[#This Row],[Personnel number]],""))</f>
        <v>CZ011883</v>
      </c>
      <c r="B358" s="85" t="str">
        <f>IF(AND(TimeSpend[[#This Row],[Personnel number]]&lt;&gt;"",TimeSpend[[#This Row],[Date]]&lt;&gt;""),TEXT(TimeSpend[[#This Row],[Date]],"[$-409]yyyyMMdd"),"")</f>
        <v>yyyy0930</v>
      </c>
      <c r="C358" s="33" t="str">
        <f>IF(AND(TimeSpend[[#This Row],[Personnel number]]&lt;&gt;"",TimeSpend[[#This Row],[Date]]&lt;&gt;""),SUBSTITUTE(TimeSpend[[#This Row],[Hours]],",","."),"")</f>
        <v>2.5</v>
      </c>
      <c r="D358" t="str">
        <f>IF(AND(TimeSpend[[#This Row],[Personnel number]]&lt;&gt;"",TimeSpend[[#This Row],[Date]]&lt;&gt;""),TimeSpend[[#This Row],[Network]],"")</f>
        <v>BPC_INC</v>
      </c>
      <c r="E358" t="str">
        <f>IF(AND(TimeSpend[[#This Row],[Personnel number]]&lt;&gt;"",TimeSpend[[#This Row],[Date]]&lt;&gt;""),TimeSpend[[#This Row],[Network Description]],"")</f>
        <v>Incident handling / support - BPC Brno</v>
      </c>
      <c r="F358" t="str">
        <f>IF(AND(TimeSpend[[#This Row],[Personnel number]]&lt;&gt;"",TimeSpend[[#This Row],[Date]]&lt;&gt;""),TimeSpend[[#This Row],[Activity]],"")</f>
        <v>Consultancy</v>
      </c>
      <c r="G358" t="str">
        <f>IF(AND(TimeSpend[[#This Row],[Personnel number]]&lt;&gt;"",TimeSpend[[#This Row],[Date]]&lt;&gt;""),TimeSpend[[#This Row],[Activity description]],"")</f>
        <v>BOM problems in SAP</v>
      </c>
      <c r="H358" s="36">
        <f>IF(AND(TimeSpend[[#This Row],[Personnel number]]&lt;&gt;"",TimeSpend[[#This Row],[Date]]&lt;&gt;""),TimeSpend[[#This Row],[Start Time]],"")</f>
        <v>0.54166666666666663</v>
      </c>
      <c r="I358" s="36">
        <f>IF(AND(TimeSpend[[#This Row],[Personnel number]]&lt;&gt;"",TimeSpend[[#This Row],[Date]]&lt;&gt;""),TimeSpend[[#This Row],[End Time]],"")</f>
        <v>0.64583333333333337</v>
      </c>
      <c r="J358" t="str">
        <f>IF(AND(TimeSpend[[#This Row],[Personnel number]]&lt;&gt;"",TimeSpend[[#This Row],[Date]]&lt;&gt;""),TimeSpend[[#This Row],[Location]],"")</f>
        <v>Office</v>
      </c>
      <c r="K358">
        <f>IF(AND(TimeSpend[[#This Row],[Personnel number]]&lt;&gt;"",TimeSpend[[#This Row],[Date]]&lt;&gt;""),TimeSpend[[#This Row],[Task]],"")</f>
        <v>0</v>
      </c>
      <c r="L358" t="str">
        <f>IF(AND(TimeSpend[[#This Row],[Personnel number]]&lt;&gt;"",TimeSpend[[#This Row],[Date]]&lt;&gt;""),Utilization!$J$2,"")</f>
        <v>10/2024</v>
      </c>
      <c r="M358" t="str">
        <f>IF(AND(TimeSpend[[#This Row],[Personnel number]]&lt;&gt;"",TimeSpend[[#This Row],[Date]]&lt;&gt;""),TimeSpend[[#This Row],[Employee Name]],"")</f>
        <v>Tomašovič Zbyněk</v>
      </c>
      <c r="N358">
        <f t="shared" si="10"/>
        <v>357</v>
      </c>
      <c r="O358" t="str">
        <f t="shared" si="11"/>
        <v>10/2024-357</v>
      </c>
      <c r="P358" t="str">
        <f>IF(D358&lt;&gt;"",VLOOKUP(D358,Projects!B:C,2,0),"")</f>
        <v>INC</v>
      </c>
    </row>
    <row r="359" spans="1:16" x14ac:dyDescent="0.25">
      <c r="A359" t="str">
        <f>UPPER(IF(AND(TimeSpend[[#This Row],[Personnel number]]&lt;&gt;"",TimeSpend[[#This Row],[Date]]&lt;&gt;""),TimeSpend[[#This Row],[Personnel number]],""))</f>
        <v>CZ011883</v>
      </c>
      <c r="B359" s="85" t="str">
        <f>IF(AND(TimeSpend[[#This Row],[Personnel number]]&lt;&gt;"",TimeSpend[[#This Row],[Date]]&lt;&gt;""),TEXT(TimeSpend[[#This Row],[Date]],"[$-409]yyyyMMdd"),"")</f>
        <v>yyyy0930</v>
      </c>
      <c r="C359" s="33" t="str">
        <f>IF(AND(TimeSpend[[#This Row],[Personnel number]]&lt;&gt;"",TimeSpend[[#This Row],[Date]]&lt;&gt;""),SUBSTITUTE(TimeSpend[[#This Row],[Hours]],",","."),"")</f>
        <v>0.5</v>
      </c>
      <c r="D359">
        <f>IF(AND(TimeSpend[[#This Row],[Personnel number]]&lt;&gt;"",TimeSpend[[#This Row],[Date]]&lt;&gt;""),TimeSpend[[#This Row],[Network]],"")</f>
        <v>60000247</v>
      </c>
      <c r="E359" t="str">
        <f>IF(AND(TimeSpend[[#This Row],[Personnel number]]&lt;&gt;"",TimeSpend[[#This Row],[Date]]&lt;&gt;""),TimeSpend[[#This Row],[Network Description]],"")</f>
        <v>NUS3 Technical Upgrade (NUS Cloud)</v>
      </c>
      <c r="F359" t="str">
        <f>IF(AND(TimeSpend[[#This Row],[Personnel number]]&lt;&gt;"",TimeSpend[[#This Row],[Date]]&lt;&gt;""),TimeSpend[[#This Row],[Activity]],"")</f>
        <v>Consultancy</v>
      </c>
      <c r="G359" t="str">
        <f>IF(AND(TimeSpend[[#This Row],[Personnel number]]&lt;&gt;"",TimeSpend[[#This Row],[Date]]&lt;&gt;""),TimeSpend[[#This Row],[Activity description]],"")</f>
        <v>NUS Cloud - Integrations: Status</v>
      </c>
      <c r="H359" s="36">
        <f>IF(AND(TimeSpend[[#This Row],[Personnel number]]&lt;&gt;"",TimeSpend[[#This Row],[Date]]&lt;&gt;""),TimeSpend[[#This Row],[Start Time]],"")</f>
        <v>0.64583333333333337</v>
      </c>
      <c r="I359" s="36">
        <f>IF(AND(TimeSpend[[#This Row],[Personnel number]]&lt;&gt;"",TimeSpend[[#This Row],[Date]]&lt;&gt;""),TimeSpend[[#This Row],[End Time]],"")</f>
        <v>0.66666666666666663</v>
      </c>
      <c r="J359" t="str">
        <f>IF(AND(TimeSpend[[#This Row],[Personnel number]]&lt;&gt;"",TimeSpend[[#This Row],[Date]]&lt;&gt;""),TimeSpend[[#This Row],[Location]],"")</f>
        <v>Office</v>
      </c>
      <c r="K359">
        <f>IF(AND(TimeSpend[[#This Row],[Personnel number]]&lt;&gt;"",TimeSpend[[#This Row],[Date]]&lt;&gt;""),TimeSpend[[#This Row],[Task]],"")</f>
        <v>0</v>
      </c>
      <c r="L359" t="str">
        <f>IF(AND(TimeSpend[[#This Row],[Personnel number]]&lt;&gt;"",TimeSpend[[#This Row],[Date]]&lt;&gt;""),Utilization!$J$2,"")</f>
        <v>10/2024</v>
      </c>
      <c r="M359" t="str">
        <f>IF(AND(TimeSpend[[#This Row],[Personnel number]]&lt;&gt;"",TimeSpend[[#This Row],[Date]]&lt;&gt;""),TimeSpend[[#This Row],[Employee Name]],"")</f>
        <v>Tomašovič Zbyněk</v>
      </c>
      <c r="N359">
        <f t="shared" si="10"/>
        <v>358</v>
      </c>
      <c r="O359" t="str">
        <f t="shared" si="11"/>
        <v>10/2024-358</v>
      </c>
      <c r="P359" t="str">
        <f>IF(D359&lt;&gt;"",VLOOKUP(D359,Projects!B:C,2,0),"")</f>
        <v>PROJECT</v>
      </c>
    </row>
    <row r="360" spans="1:16" x14ac:dyDescent="0.25">
      <c r="A360" t="str">
        <f>UPPER(IF(AND(TimeSpend[[#This Row],[Personnel number]]&lt;&gt;"",TimeSpend[[#This Row],[Date]]&lt;&gt;""),TimeSpend[[#This Row],[Personnel number]],""))</f>
        <v>CZ011883</v>
      </c>
      <c r="B360" s="85" t="str">
        <f>IF(AND(TimeSpend[[#This Row],[Personnel number]]&lt;&gt;"",TimeSpend[[#This Row],[Date]]&lt;&gt;""),TEXT(TimeSpend[[#This Row],[Date]],"[$-409]yyyyMMdd"),"")</f>
        <v>yyyy0930</v>
      </c>
      <c r="C360" s="33" t="str">
        <f>IF(AND(TimeSpend[[#This Row],[Personnel number]]&lt;&gt;"",TimeSpend[[#This Row],[Date]]&lt;&gt;""),SUBSTITUTE(TimeSpend[[#This Row],[Hours]],",","."),"")</f>
        <v>1</v>
      </c>
      <c r="D360" t="str">
        <f>IF(AND(TimeSpend[[#This Row],[Personnel number]]&lt;&gt;"",TimeSpend[[#This Row],[Date]]&lt;&gt;""),TimeSpend[[#This Row],[Network]],"")</f>
        <v>BPC_INT</v>
      </c>
      <c r="E360" t="str">
        <f>IF(AND(TimeSpend[[#This Row],[Personnel number]]&lt;&gt;"",TimeSpend[[#This Row],[Date]]&lt;&gt;""),TimeSpend[[#This Row],[Network Description]],"")</f>
        <v>Other Internal activities - BPC Brno</v>
      </c>
      <c r="F360" t="str">
        <f>IF(AND(TimeSpend[[#This Row],[Personnel number]]&lt;&gt;"",TimeSpend[[#This Row],[Date]]&lt;&gt;""),TimeSpend[[#This Row],[Activity]],"")</f>
        <v>Admin</v>
      </c>
      <c r="G360" t="str">
        <f>IF(AND(TimeSpend[[#This Row],[Personnel number]]&lt;&gt;"",TimeSpend[[#This Row],[Date]]&lt;&gt;""),TimeSpend[[#This Row],[Activity description]],"")</f>
        <v>Administration &amp; e-mails</v>
      </c>
      <c r="H360" s="36">
        <f>IF(AND(TimeSpend[[#This Row],[Personnel number]]&lt;&gt;"",TimeSpend[[#This Row],[Date]]&lt;&gt;""),TimeSpend[[#This Row],[Start Time]],"")</f>
        <v>0.66666666666666663</v>
      </c>
      <c r="I360" s="36">
        <f>IF(AND(TimeSpend[[#This Row],[Personnel number]]&lt;&gt;"",TimeSpend[[#This Row],[Date]]&lt;&gt;""),TimeSpend[[#This Row],[End Time]],"")</f>
        <v>0.70833333333333337</v>
      </c>
      <c r="J360" t="str">
        <f>IF(AND(TimeSpend[[#This Row],[Personnel number]]&lt;&gt;"",TimeSpend[[#This Row],[Date]]&lt;&gt;""),TimeSpend[[#This Row],[Location]],"")</f>
        <v>Office</v>
      </c>
      <c r="K360">
        <f>IF(AND(TimeSpend[[#This Row],[Personnel number]]&lt;&gt;"",TimeSpend[[#This Row],[Date]]&lt;&gt;""),TimeSpend[[#This Row],[Task]],"")</f>
        <v>0</v>
      </c>
      <c r="L360" t="str">
        <f>IF(AND(TimeSpend[[#This Row],[Personnel number]]&lt;&gt;"",TimeSpend[[#This Row],[Date]]&lt;&gt;""),Utilization!$J$2,"")</f>
        <v>10/2024</v>
      </c>
      <c r="M360" t="str">
        <f>IF(AND(TimeSpend[[#This Row],[Personnel number]]&lt;&gt;"",TimeSpend[[#This Row],[Date]]&lt;&gt;""),TimeSpend[[#This Row],[Employee Name]],"")</f>
        <v>Tomašovič Zbyněk</v>
      </c>
      <c r="N360">
        <f t="shared" si="10"/>
        <v>359</v>
      </c>
      <c r="O360" t="str">
        <f t="shared" si="11"/>
        <v>10/2024-359</v>
      </c>
      <c r="P360" t="str">
        <f>IF(D360&lt;&gt;"",VLOOKUP(D360,Projects!B:C,2,0),"")</f>
        <v>INT</v>
      </c>
    </row>
    <row r="361" spans="1:16" x14ac:dyDescent="0.25">
      <c r="A361" t="str">
        <f>UPPER(IF(AND(TimeSpend[[#This Row],[Personnel number]]&lt;&gt;"",TimeSpend[[#This Row],[Date]]&lt;&gt;""),TimeSpend[[#This Row],[Personnel number]],""))</f>
        <v>CZ100589</v>
      </c>
      <c r="B361" s="85" t="str">
        <f>IF(AND(TimeSpend[[#This Row],[Personnel number]]&lt;&gt;"",TimeSpend[[#This Row],[Date]]&lt;&gt;""),TEXT(TimeSpend[[#This Row],[Date]],"[$-409]yyyyMMdd"),"")</f>
        <v>yyyy1009</v>
      </c>
      <c r="C361" s="33" t="str">
        <f>IF(AND(TimeSpend[[#This Row],[Personnel number]]&lt;&gt;"",TimeSpend[[#This Row],[Date]]&lt;&gt;""),SUBSTITUTE(TimeSpend[[#This Row],[Hours]],",","."),"")</f>
        <v>2</v>
      </c>
      <c r="D361">
        <f>IF(AND(TimeSpend[[#This Row],[Personnel number]]&lt;&gt;"",TimeSpend[[#This Row],[Date]]&lt;&gt;""),TimeSpend[[#This Row],[Network]],"")</f>
        <v>1050268</v>
      </c>
      <c r="E361" t="str">
        <f>IF(AND(TimeSpend[[#This Row],[Personnel number]]&lt;&gt;"",TimeSpend[[#This Row],[Date]]&lt;&gt;""),TimeSpend[[#This Row],[Network Description]],"")</f>
        <v>NUS (CE) harm.&amp;bus. Support</v>
      </c>
      <c r="F361" t="str">
        <f>IF(AND(TimeSpend[[#This Row],[Personnel number]]&lt;&gt;"",TimeSpend[[#This Row],[Date]]&lt;&gt;""),TimeSpend[[#This Row],[Activity]],"")</f>
        <v>Consultancy</v>
      </c>
      <c r="G361" t="str">
        <f>IF(AND(TimeSpend[[#This Row],[Personnel number]]&lt;&gt;"",TimeSpend[[#This Row],[Date]]&lt;&gt;""),TimeSpend[[#This Row],[Activity description]],"")</f>
        <v>Investigate for BCZ depreciation reserve vs inventory to date</v>
      </c>
      <c r="H361" s="36">
        <f>IF(AND(TimeSpend[[#This Row],[Personnel number]]&lt;&gt;"",TimeSpend[[#This Row],[Date]]&lt;&gt;""),TimeSpend[[#This Row],[Start Time]],"")</f>
        <v>0.33333333333333331</v>
      </c>
      <c r="I361" s="36">
        <f>IF(AND(TimeSpend[[#This Row],[Personnel number]]&lt;&gt;"",TimeSpend[[#This Row],[Date]]&lt;&gt;""),TimeSpend[[#This Row],[End Time]],"")</f>
        <v>0.41666666666666669</v>
      </c>
      <c r="J361" t="str">
        <f>IF(AND(TimeSpend[[#This Row],[Personnel number]]&lt;&gt;"",TimeSpend[[#This Row],[Date]]&lt;&gt;""),TimeSpend[[#This Row],[Location]],"")</f>
        <v>Office</v>
      </c>
      <c r="K361">
        <f>IF(AND(TimeSpend[[#This Row],[Personnel number]]&lt;&gt;"",TimeSpend[[#This Row],[Date]]&lt;&gt;""),TimeSpend[[#This Row],[Task]],"")</f>
        <v>0</v>
      </c>
      <c r="L361" t="str">
        <f>IF(AND(TimeSpend[[#This Row],[Personnel number]]&lt;&gt;"",TimeSpend[[#This Row],[Date]]&lt;&gt;""),Utilization!$J$2,"")</f>
        <v>10/2024</v>
      </c>
      <c r="M361" t="str">
        <f>IF(AND(TimeSpend[[#This Row],[Personnel number]]&lt;&gt;"",TimeSpend[[#This Row],[Date]]&lt;&gt;""),TimeSpend[[#This Row],[Employee Name]],"")</f>
        <v xml:space="preserve">Chladilová Gabriela </v>
      </c>
      <c r="N361">
        <f t="shared" si="10"/>
        <v>360</v>
      </c>
      <c r="O361" t="str">
        <f t="shared" si="11"/>
        <v>10/2024-360</v>
      </c>
      <c r="P361" t="str">
        <f>IF(D361&lt;&gt;"",VLOOKUP(D361,Projects!B:C,2,0),"")</f>
        <v>PROJECT</v>
      </c>
    </row>
    <row r="362" spans="1:16" x14ac:dyDescent="0.25">
      <c r="A362" t="str">
        <f>UPPER(IF(AND(TimeSpend[[#This Row],[Personnel number]]&lt;&gt;"",TimeSpend[[#This Row],[Date]]&lt;&gt;""),TimeSpend[[#This Row],[Personnel number]],""))</f>
        <v>CZ100589</v>
      </c>
      <c r="B362" s="85" t="str">
        <f>IF(AND(TimeSpend[[#This Row],[Personnel number]]&lt;&gt;"",TimeSpend[[#This Row],[Date]]&lt;&gt;""),TEXT(TimeSpend[[#This Row],[Date]],"[$-409]yyyyMMdd"),"")</f>
        <v>yyyy1009</v>
      </c>
      <c r="C362" s="33" t="str">
        <f>IF(AND(TimeSpend[[#This Row],[Personnel number]]&lt;&gt;"",TimeSpend[[#This Row],[Date]]&lt;&gt;""),SUBSTITUTE(TimeSpend[[#This Row],[Hours]],",","."),"")</f>
        <v>1</v>
      </c>
      <c r="D362">
        <f>IF(AND(TimeSpend[[#This Row],[Personnel number]]&lt;&gt;"",TimeSpend[[#This Row],[Date]]&lt;&gt;""),TimeSpend[[#This Row],[Network]],"")</f>
        <v>60000430</v>
      </c>
      <c r="E362" t="str">
        <f>IF(AND(TimeSpend[[#This Row],[Personnel number]]&lt;&gt;"",TimeSpend[[#This Row],[Date]]&lt;&gt;""),TimeSpend[[#This Row],[Network Description]],"")</f>
        <v>BBG NUS Cloud Roll-out</v>
      </c>
      <c r="F362" t="str">
        <f>IF(AND(TimeSpend[[#This Row],[Personnel number]]&lt;&gt;"",TimeSpend[[#This Row],[Date]]&lt;&gt;""),TimeSpend[[#This Row],[Activity]],"")</f>
        <v>Consultancy</v>
      </c>
      <c r="G362" t="str">
        <f>IF(AND(TimeSpend[[#This Row],[Personnel number]]&lt;&gt;"",TimeSpend[[#This Row],[Date]]&lt;&gt;""),TimeSpend[[#This Row],[Activity description]],"")</f>
        <v>BBG - ACC2 status meeting</v>
      </c>
      <c r="H362" s="36">
        <f>IF(AND(TimeSpend[[#This Row],[Personnel number]]&lt;&gt;"",TimeSpend[[#This Row],[Date]]&lt;&gt;""),TimeSpend[[#This Row],[Start Time]],"")</f>
        <v>0.41666666666666669</v>
      </c>
      <c r="I362" s="36">
        <f>IF(AND(TimeSpend[[#This Row],[Personnel number]]&lt;&gt;"",TimeSpend[[#This Row],[Date]]&lt;&gt;""),TimeSpend[[#This Row],[End Time]],"")</f>
        <v>0.45833333333333331</v>
      </c>
      <c r="J362" t="str">
        <f>IF(AND(TimeSpend[[#This Row],[Personnel number]]&lt;&gt;"",TimeSpend[[#This Row],[Date]]&lt;&gt;""),TimeSpend[[#This Row],[Location]],"")</f>
        <v>Office</v>
      </c>
      <c r="K362">
        <f>IF(AND(TimeSpend[[#This Row],[Personnel number]]&lt;&gt;"",TimeSpend[[#This Row],[Date]]&lt;&gt;""),TimeSpend[[#This Row],[Task]],"")</f>
        <v>0</v>
      </c>
      <c r="L362" t="str">
        <f>IF(AND(TimeSpend[[#This Row],[Personnel number]]&lt;&gt;"",TimeSpend[[#This Row],[Date]]&lt;&gt;""),Utilization!$J$2,"")</f>
        <v>10/2024</v>
      </c>
      <c r="M362" t="str">
        <f>IF(AND(TimeSpend[[#This Row],[Personnel number]]&lt;&gt;"",TimeSpend[[#This Row],[Date]]&lt;&gt;""),TimeSpend[[#This Row],[Employee Name]],"")</f>
        <v xml:space="preserve">Chladilová Gabriela </v>
      </c>
      <c r="N362">
        <f t="shared" si="10"/>
        <v>361</v>
      </c>
      <c r="O362" t="str">
        <f t="shared" si="11"/>
        <v>10/2024-361</v>
      </c>
      <c r="P362" t="str">
        <f>IF(D362&lt;&gt;"",VLOOKUP(D362,Projects!B:C,2,0),"")</f>
        <v>PROJECT</v>
      </c>
    </row>
    <row r="363" spans="1:16" x14ac:dyDescent="0.25">
      <c r="A363" t="str">
        <f>UPPER(IF(AND(TimeSpend[[#This Row],[Personnel number]]&lt;&gt;"",TimeSpend[[#This Row],[Date]]&lt;&gt;""),TimeSpend[[#This Row],[Personnel number]],""))</f>
        <v>CZ100589</v>
      </c>
      <c r="B363" s="85" t="str">
        <f>IF(AND(TimeSpend[[#This Row],[Personnel number]]&lt;&gt;"",TimeSpend[[#This Row],[Date]]&lt;&gt;""),TEXT(TimeSpend[[#This Row],[Date]],"[$-409]yyyyMMdd"),"")</f>
        <v>yyyy1009</v>
      </c>
      <c r="C363" s="33" t="str">
        <f>IF(AND(TimeSpend[[#This Row],[Personnel number]]&lt;&gt;"",TimeSpend[[#This Row],[Date]]&lt;&gt;""),SUBSTITUTE(TimeSpend[[#This Row],[Hours]],",","."),"")</f>
        <v>0.5</v>
      </c>
      <c r="D363">
        <f>IF(AND(TimeSpend[[#This Row],[Personnel number]]&lt;&gt;"",TimeSpend[[#This Row],[Date]]&lt;&gt;""),TimeSpend[[#This Row],[Network]],"")</f>
        <v>60000430</v>
      </c>
      <c r="E363" t="str">
        <f>IF(AND(TimeSpend[[#This Row],[Personnel number]]&lt;&gt;"",TimeSpend[[#This Row],[Date]]&lt;&gt;""),TimeSpend[[#This Row],[Network Description]],"")</f>
        <v>BBG NUS Cloud Roll-out</v>
      </c>
      <c r="F363" t="str">
        <f>IF(AND(TimeSpend[[#This Row],[Personnel number]]&lt;&gt;"",TimeSpend[[#This Row],[Date]]&lt;&gt;""),TimeSpend[[#This Row],[Activity]],"")</f>
        <v>Consultancy</v>
      </c>
      <c r="G363" t="str">
        <f>IF(AND(TimeSpend[[#This Row],[Personnel number]]&lt;&gt;"",TimeSpend[[#This Row],[Date]]&lt;&gt;""),TimeSpend[[#This Row],[Activity description]],"")</f>
        <v>BBG CBIs and issues - minimal invoicing amount</v>
      </c>
      <c r="H363" s="36">
        <f>IF(AND(TimeSpend[[#This Row],[Personnel number]]&lt;&gt;"",TimeSpend[[#This Row],[Date]]&lt;&gt;""),TimeSpend[[#This Row],[Start Time]],"")</f>
        <v>0.47916666666666669</v>
      </c>
      <c r="I363" s="36">
        <f>IF(AND(TimeSpend[[#This Row],[Personnel number]]&lt;&gt;"",TimeSpend[[#This Row],[Date]]&lt;&gt;""),TimeSpend[[#This Row],[End Time]],"")</f>
        <v>0.5</v>
      </c>
      <c r="J363" t="str">
        <f>IF(AND(TimeSpend[[#This Row],[Personnel number]]&lt;&gt;"",TimeSpend[[#This Row],[Date]]&lt;&gt;""),TimeSpend[[#This Row],[Location]],"")</f>
        <v>Office</v>
      </c>
      <c r="K363">
        <f>IF(AND(TimeSpend[[#This Row],[Personnel number]]&lt;&gt;"",TimeSpend[[#This Row],[Date]]&lt;&gt;""),TimeSpend[[#This Row],[Task]],"")</f>
        <v>0</v>
      </c>
      <c r="L363" t="str">
        <f>IF(AND(TimeSpend[[#This Row],[Personnel number]]&lt;&gt;"",TimeSpend[[#This Row],[Date]]&lt;&gt;""),Utilization!$J$2,"")</f>
        <v>10/2024</v>
      </c>
      <c r="M363" t="str">
        <f>IF(AND(TimeSpend[[#This Row],[Personnel number]]&lt;&gt;"",TimeSpend[[#This Row],[Date]]&lt;&gt;""),TimeSpend[[#This Row],[Employee Name]],"")</f>
        <v xml:space="preserve">Chladilová Gabriela </v>
      </c>
      <c r="N363">
        <f t="shared" si="10"/>
        <v>362</v>
      </c>
      <c r="O363" t="str">
        <f t="shared" si="11"/>
        <v>10/2024-362</v>
      </c>
      <c r="P363" t="str">
        <f>IF(D363&lt;&gt;"",VLOOKUP(D363,Projects!B:C,2,0),"")</f>
        <v>PROJECT</v>
      </c>
    </row>
    <row r="364" spans="1:16" x14ac:dyDescent="0.25">
      <c r="A364" t="str">
        <f>UPPER(IF(AND(TimeSpend[[#This Row],[Personnel number]]&lt;&gt;"",TimeSpend[[#This Row],[Date]]&lt;&gt;""),TimeSpend[[#This Row],[Personnel number]],""))</f>
        <v>CZ100589</v>
      </c>
      <c r="B364" s="85" t="str">
        <f>IF(AND(TimeSpend[[#This Row],[Personnel number]]&lt;&gt;"",TimeSpend[[#This Row],[Date]]&lt;&gt;""),TEXT(TimeSpend[[#This Row],[Date]],"[$-409]yyyyMMdd"),"")</f>
        <v>yyyy1009</v>
      </c>
      <c r="C364" s="33" t="str">
        <f>IF(AND(TimeSpend[[#This Row],[Personnel number]]&lt;&gt;"",TimeSpend[[#This Row],[Date]]&lt;&gt;""),SUBSTITUTE(TimeSpend[[#This Row],[Hours]],",","."),"")</f>
        <v>1.5</v>
      </c>
      <c r="D364">
        <f>IF(AND(TimeSpend[[#This Row],[Personnel number]]&lt;&gt;"",TimeSpend[[#This Row],[Date]]&lt;&gt;""),TimeSpend[[#This Row],[Network]],"")</f>
        <v>60000430</v>
      </c>
      <c r="E364" t="str">
        <f>IF(AND(TimeSpend[[#This Row],[Personnel number]]&lt;&gt;"",TimeSpend[[#This Row],[Date]]&lt;&gt;""),TimeSpend[[#This Row],[Network Description]],"")</f>
        <v>BBG NUS Cloud Roll-out</v>
      </c>
      <c r="F364" t="str">
        <f>IF(AND(TimeSpend[[#This Row],[Personnel number]]&lt;&gt;"",TimeSpend[[#This Row],[Date]]&lt;&gt;""),TimeSpend[[#This Row],[Activity]],"")</f>
        <v>Consultancy</v>
      </c>
      <c r="G364" t="str">
        <f>IF(AND(TimeSpend[[#This Row],[Personnel number]]&lt;&gt;"",TimeSpend[[#This Row],[Date]]&lt;&gt;""),TimeSpend[[#This Row],[Activity description]],"")</f>
        <v>BBG meeting with Ivanov Ivaylo: Service admin open points</v>
      </c>
      <c r="H364" s="36">
        <f>IF(AND(TimeSpend[[#This Row],[Personnel number]]&lt;&gt;"",TimeSpend[[#This Row],[Date]]&lt;&gt;""),TimeSpend[[#This Row],[Start Time]],"")</f>
        <v>0.5</v>
      </c>
      <c r="I364" s="36">
        <f>IF(AND(TimeSpend[[#This Row],[Personnel number]]&lt;&gt;"",TimeSpend[[#This Row],[Date]]&lt;&gt;""),TimeSpend[[#This Row],[End Time]],"")</f>
        <v>0.5625</v>
      </c>
      <c r="J364" t="str">
        <f>IF(AND(TimeSpend[[#This Row],[Personnel number]]&lt;&gt;"",TimeSpend[[#This Row],[Date]]&lt;&gt;""),TimeSpend[[#This Row],[Location]],"")</f>
        <v>Office</v>
      </c>
      <c r="K364">
        <f>IF(AND(TimeSpend[[#This Row],[Personnel number]]&lt;&gt;"",TimeSpend[[#This Row],[Date]]&lt;&gt;""),TimeSpend[[#This Row],[Task]],"")</f>
        <v>0</v>
      </c>
      <c r="L364" t="str">
        <f>IF(AND(TimeSpend[[#This Row],[Personnel number]]&lt;&gt;"",TimeSpend[[#This Row],[Date]]&lt;&gt;""),Utilization!$J$2,"")</f>
        <v>10/2024</v>
      </c>
      <c r="M364" t="str">
        <f>IF(AND(TimeSpend[[#This Row],[Personnel number]]&lt;&gt;"",TimeSpend[[#This Row],[Date]]&lt;&gt;""),TimeSpend[[#This Row],[Employee Name]],"")</f>
        <v xml:space="preserve">Chladilová Gabriela </v>
      </c>
      <c r="N364">
        <f t="shared" si="10"/>
        <v>363</v>
      </c>
      <c r="O364" t="str">
        <f t="shared" si="11"/>
        <v>10/2024-363</v>
      </c>
      <c r="P364" t="str">
        <f>IF(D364&lt;&gt;"",VLOOKUP(D364,Projects!B:C,2,0),"")</f>
        <v>PROJECT</v>
      </c>
    </row>
    <row r="365" spans="1:16" x14ac:dyDescent="0.25">
      <c r="A365" t="str">
        <f>UPPER(IF(AND(TimeSpend[[#This Row],[Personnel number]]&lt;&gt;"",TimeSpend[[#This Row],[Date]]&lt;&gt;""),TimeSpend[[#This Row],[Personnel number]],""))</f>
        <v>CZ100589</v>
      </c>
      <c r="B365" s="85" t="str">
        <f>IF(AND(TimeSpend[[#This Row],[Personnel number]]&lt;&gt;"",TimeSpend[[#This Row],[Date]]&lt;&gt;""),TEXT(TimeSpend[[#This Row],[Date]],"[$-409]yyyyMMdd"),"")</f>
        <v>yyyy1009</v>
      </c>
      <c r="C365" s="33" t="str">
        <f>IF(AND(TimeSpend[[#This Row],[Personnel number]]&lt;&gt;"",TimeSpend[[#This Row],[Date]]&lt;&gt;""),SUBSTITUTE(TimeSpend[[#This Row],[Hours]],",","."),"")</f>
        <v>2.5</v>
      </c>
      <c r="D365">
        <f>IF(AND(TimeSpend[[#This Row],[Personnel number]]&lt;&gt;"",TimeSpend[[#This Row],[Date]]&lt;&gt;""),TimeSpend[[#This Row],[Network]],"")</f>
        <v>60000430</v>
      </c>
      <c r="E365" t="str">
        <f>IF(AND(TimeSpend[[#This Row],[Personnel number]]&lt;&gt;"",TimeSpend[[#This Row],[Date]]&lt;&gt;""),TimeSpend[[#This Row],[Network Description]],"")</f>
        <v>BBG NUS Cloud Roll-out</v>
      </c>
      <c r="F365" t="str">
        <f>IF(AND(TimeSpend[[#This Row],[Personnel number]]&lt;&gt;"",TimeSpend[[#This Row],[Date]]&lt;&gt;""),TimeSpend[[#This Row],[Activity]],"")</f>
        <v>Consultancy</v>
      </c>
      <c r="G365" t="str">
        <f>IF(AND(TimeSpend[[#This Row],[Personnel number]]&lt;&gt;"",TimeSpend[[#This Row],[Date]]&lt;&gt;""),TimeSpend[[#This Row],[Activity description]],"")</f>
        <v xml:space="preserve">BBG CBIs and issues </v>
      </c>
      <c r="H365" s="36">
        <f>IF(AND(TimeSpend[[#This Row],[Personnel number]]&lt;&gt;"",TimeSpend[[#This Row],[Date]]&lt;&gt;""),TimeSpend[[#This Row],[Start Time]],"")</f>
        <v>0.5625</v>
      </c>
      <c r="I365" s="36">
        <f>IF(AND(TimeSpend[[#This Row],[Personnel number]]&lt;&gt;"",TimeSpend[[#This Row],[Date]]&lt;&gt;""),TimeSpend[[#This Row],[End Time]],"")</f>
        <v>0.66666666666666663</v>
      </c>
      <c r="J365" t="str">
        <f>IF(AND(TimeSpend[[#This Row],[Personnel number]]&lt;&gt;"",TimeSpend[[#This Row],[Date]]&lt;&gt;""),TimeSpend[[#This Row],[Location]],"")</f>
        <v>Office</v>
      </c>
      <c r="K365">
        <f>IF(AND(TimeSpend[[#This Row],[Personnel number]]&lt;&gt;"",TimeSpend[[#This Row],[Date]]&lt;&gt;""),TimeSpend[[#This Row],[Task]],"")</f>
        <v>0</v>
      </c>
      <c r="L365" t="str">
        <f>IF(AND(TimeSpend[[#This Row],[Personnel number]]&lt;&gt;"",TimeSpend[[#This Row],[Date]]&lt;&gt;""),Utilization!$J$2,"")</f>
        <v>10/2024</v>
      </c>
      <c r="M365" t="str">
        <f>IF(AND(TimeSpend[[#This Row],[Personnel number]]&lt;&gt;"",TimeSpend[[#This Row],[Date]]&lt;&gt;""),TimeSpend[[#This Row],[Employee Name]],"")</f>
        <v xml:space="preserve">Chladilová Gabriela </v>
      </c>
      <c r="N365">
        <f t="shared" si="10"/>
        <v>364</v>
      </c>
      <c r="O365" t="str">
        <f t="shared" si="11"/>
        <v>10/2024-364</v>
      </c>
      <c r="P365" t="str">
        <f>IF(D365&lt;&gt;"",VLOOKUP(D365,Projects!B:C,2,0),"")</f>
        <v>PROJECT</v>
      </c>
    </row>
    <row r="366" spans="1:16" x14ac:dyDescent="0.25">
      <c r="A366" t="str">
        <f>UPPER(IF(AND(TimeSpend[[#This Row],[Personnel number]]&lt;&gt;"",TimeSpend[[#This Row],[Date]]&lt;&gt;""),TimeSpend[[#This Row],[Personnel number]],""))</f>
        <v>CZ100589</v>
      </c>
      <c r="B366" s="85" t="str">
        <f>IF(AND(TimeSpend[[#This Row],[Personnel number]]&lt;&gt;"",TimeSpend[[#This Row],[Date]]&lt;&gt;""),TEXT(TimeSpend[[#This Row],[Date]],"[$-409]yyyyMMdd"),"")</f>
        <v>yyyy1009</v>
      </c>
      <c r="C366" s="33" t="str">
        <f>IF(AND(TimeSpend[[#This Row],[Personnel number]]&lt;&gt;"",TimeSpend[[#This Row],[Date]]&lt;&gt;""),SUBSTITUTE(TimeSpend[[#This Row],[Hours]],",","."),"")</f>
        <v>0.5</v>
      </c>
      <c r="D366">
        <f>IF(AND(TimeSpend[[#This Row],[Personnel number]]&lt;&gt;"",TimeSpend[[#This Row],[Date]]&lt;&gt;""),TimeSpend[[#This Row],[Network]],"")</f>
        <v>60000247</v>
      </c>
      <c r="E366" t="str">
        <f>IF(AND(TimeSpend[[#This Row],[Personnel number]]&lt;&gt;"",TimeSpend[[#This Row],[Date]]&lt;&gt;""),TimeSpend[[#This Row],[Network Description]],"")</f>
        <v>NUS3 Technical Upgrade (NUS Cloud)</v>
      </c>
      <c r="F366" t="str">
        <f>IF(AND(TimeSpend[[#This Row],[Personnel number]]&lt;&gt;"",TimeSpend[[#This Row],[Date]]&lt;&gt;""),TimeSpend[[#This Row],[Activity]],"")</f>
        <v>Testing</v>
      </c>
      <c r="G366" t="str">
        <f>IF(AND(TimeSpend[[#This Row],[Personnel number]]&lt;&gt;"",TimeSpend[[#This Row],[Date]]&lt;&gt;""),TimeSpend[[#This Row],[Activity description]],"")</f>
        <v>Testing and creating PBIs from BBG FT Issues</v>
      </c>
      <c r="H366" s="36">
        <f>IF(AND(TimeSpend[[#This Row],[Personnel number]]&lt;&gt;"",TimeSpend[[#This Row],[Date]]&lt;&gt;""),TimeSpend[[#This Row],[Start Time]],"")</f>
        <v>0.66666666666666663</v>
      </c>
      <c r="I366" s="36">
        <f>IF(AND(TimeSpend[[#This Row],[Personnel number]]&lt;&gt;"",TimeSpend[[#This Row],[Date]]&lt;&gt;""),TimeSpend[[#This Row],[End Time]],"")</f>
        <v>0.6875</v>
      </c>
      <c r="J366" t="str">
        <f>IF(AND(TimeSpend[[#This Row],[Personnel number]]&lt;&gt;"",TimeSpend[[#This Row],[Date]]&lt;&gt;""),TimeSpend[[#This Row],[Location]],"")</f>
        <v>Office</v>
      </c>
      <c r="K366">
        <f>IF(AND(TimeSpend[[#This Row],[Personnel number]]&lt;&gt;"",TimeSpend[[#This Row],[Date]]&lt;&gt;""),TimeSpend[[#This Row],[Task]],"")</f>
        <v>0</v>
      </c>
      <c r="L366" t="str">
        <f>IF(AND(TimeSpend[[#This Row],[Personnel number]]&lt;&gt;"",TimeSpend[[#This Row],[Date]]&lt;&gt;""),Utilization!$J$2,"")</f>
        <v>10/2024</v>
      </c>
      <c r="M366" t="str">
        <f>IF(AND(TimeSpend[[#This Row],[Personnel number]]&lt;&gt;"",TimeSpend[[#This Row],[Date]]&lt;&gt;""),TimeSpend[[#This Row],[Employee Name]],"")</f>
        <v xml:space="preserve">Chladilová Gabriela </v>
      </c>
      <c r="N366">
        <f t="shared" si="10"/>
        <v>365</v>
      </c>
      <c r="O366" t="str">
        <f t="shared" si="11"/>
        <v>10/2024-365</v>
      </c>
      <c r="P366" t="str">
        <f>IF(D366&lt;&gt;"",VLOOKUP(D366,Projects!B:C,2,0),"")</f>
        <v>PROJECT</v>
      </c>
    </row>
    <row r="367" spans="1:16" x14ac:dyDescent="0.25">
      <c r="A367" t="str">
        <f>UPPER(IF(AND(TimeSpend[[#This Row],[Personnel number]]&lt;&gt;"",TimeSpend[[#This Row],[Date]]&lt;&gt;""),TimeSpend[[#This Row],[Personnel number]],""))</f>
        <v>CZ100589</v>
      </c>
      <c r="B367" s="85" t="str">
        <f>IF(AND(TimeSpend[[#This Row],[Personnel number]]&lt;&gt;"",TimeSpend[[#This Row],[Date]]&lt;&gt;""),TEXT(TimeSpend[[#This Row],[Date]],"[$-409]yyyyMMdd"),"")</f>
        <v>yyyy1009</v>
      </c>
      <c r="C367" s="33" t="str">
        <f>IF(AND(TimeSpend[[#This Row],[Personnel number]]&lt;&gt;"",TimeSpend[[#This Row],[Date]]&lt;&gt;""),SUBSTITUTE(TimeSpend[[#This Row],[Hours]],",","."),"")</f>
        <v>0.5</v>
      </c>
      <c r="D367" t="str">
        <f>IF(AND(TimeSpend[[#This Row],[Personnel number]]&lt;&gt;"",TimeSpend[[#This Row],[Date]]&lt;&gt;""),TimeSpend[[#This Row],[Network]],"")</f>
        <v>BPC_INT</v>
      </c>
      <c r="E367" t="str">
        <f>IF(AND(TimeSpend[[#This Row],[Personnel number]]&lt;&gt;"",TimeSpend[[#This Row],[Date]]&lt;&gt;""),TimeSpend[[#This Row],[Network Description]],"")</f>
        <v>Other Internal activities - BPC Brno</v>
      </c>
      <c r="F367" t="str">
        <f>IF(AND(TimeSpend[[#This Row],[Personnel number]]&lt;&gt;"",TimeSpend[[#This Row],[Date]]&lt;&gt;""),TimeSpend[[#This Row],[Activity]],"")</f>
        <v>Admin</v>
      </c>
      <c r="G367" t="str">
        <f>IF(AND(TimeSpend[[#This Row],[Personnel number]]&lt;&gt;"",TimeSpend[[#This Row],[Date]]&lt;&gt;""),TimeSpend[[#This Row],[Activity description]],"")</f>
        <v>admin</v>
      </c>
      <c r="H367" s="36">
        <f>IF(AND(TimeSpend[[#This Row],[Personnel number]]&lt;&gt;"",TimeSpend[[#This Row],[Date]]&lt;&gt;""),TimeSpend[[#This Row],[Start Time]],"")</f>
        <v>0.6875</v>
      </c>
      <c r="I367" s="36">
        <f>IF(AND(TimeSpend[[#This Row],[Personnel number]]&lt;&gt;"",TimeSpend[[#This Row],[Date]]&lt;&gt;""),TimeSpend[[#This Row],[End Time]],"")</f>
        <v>0.70833333333333337</v>
      </c>
      <c r="J367" t="str">
        <f>IF(AND(TimeSpend[[#This Row],[Personnel number]]&lt;&gt;"",TimeSpend[[#This Row],[Date]]&lt;&gt;""),TimeSpend[[#This Row],[Location]],"")</f>
        <v>Office</v>
      </c>
      <c r="K367">
        <f>IF(AND(TimeSpend[[#This Row],[Personnel number]]&lt;&gt;"",TimeSpend[[#This Row],[Date]]&lt;&gt;""),TimeSpend[[#This Row],[Task]],"")</f>
        <v>0</v>
      </c>
      <c r="L367" t="str">
        <f>IF(AND(TimeSpend[[#This Row],[Personnel number]]&lt;&gt;"",TimeSpend[[#This Row],[Date]]&lt;&gt;""),Utilization!$J$2,"")</f>
        <v>10/2024</v>
      </c>
      <c r="M367" t="str">
        <f>IF(AND(TimeSpend[[#This Row],[Personnel number]]&lt;&gt;"",TimeSpend[[#This Row],[Date]]&lt;&gt;""),TimeSpend[[#This Row],[Employee Name]],"")</f>
        <v xml:space="preserve">Chladilová Gabriela </v>
      </c>
      <c r="N367">
        <f t="shared" si="10"/>
        <v>366</v>
      </c>
      <c r="O367" t="str">
        <f t="shared" si="11"/>
        <v>10/2024-366</v>
      </c>
      <c r="P367" t="str">
        <f>IF(D367&lt;&gt;"",VLOOKUP(D367,Projects!B:C,2,0),"")</f>
        <v>INT</v>
      </c>
    </row>
    <row r="368" spans="1:16" x14ac:dyDescent="0.25">
      <c r="A368" t="str">
        <f>UPPER(IF(AND(TimeSpend[[#This Row],[Personnel number]]&lt;&gt;"",TimeSpend[[#This Row],[Date]]&lt;&gt;""),TimeSpend[[#This Row],[Personnel number]],""))</f>
        <v>CZ100589</v>
      </c>
      <c r="B368" s="85" t="str">
        <f>IF(AND(TimeSpend[[#This Row],[Personnel number]]&lt;&gt;"",TimeSpend[[#This Row],[Date]]&lt;&gt;""),TEXT(TimeSpend[[#This Row],[Date]],"[$-409]yyyyMMdd"),"")</f>
        <v>yyyy1010</v>
      </c>
      <c r="C368" s="33" t="str">
        <f>IF(AND(TimeSpend[[#This Row],[Personnel number]]&lt;&gt;"",TimeSpend[[#This Row],[Date]]&lt;&gt;""),SUBSTITUTE(TimeSpend[[#This Row],[Hours]],",","."),"")</f>
        <v>3</v>
      </c>
      <c r="D368">
        <f>IF(AND(TimeSpend[[#This Row],[Personnel number]]&lt;&gt;"",TimeSpend[[#This Row],[Date]]&lt;&gt;""),TimeSpend[[#This Row],[Network]],"")</f>
        <v>60000430</v>
      </c>
      <c r="E368" t="str">
        <f>IF(AND(TimeSpend[[#This Row],[Personnel number]]&lt;&gt;"",TimeSpend[[#This Row],[Date]]&lt;&gt;""),TimeSpend[[#This Row],[Network Description]],"")</f>
        <v>BBG NUS Cloud Roll-out</v>
      </c>
      <c r="F368" t="str">
        <f>IF(AND(TimeSpend[[#This Row],[Personnel number]]&lt;&gt;"",TimeSpend[[#This Row],[Date]]&lt;&gt;""),TimeSpend[[#This Row],[Activity]],"")</f>
        <v>Consultancy</v>
      </c>
      <c r="G368" t="str">
        <f>IF(AND(TimeSpend[[#This Row],[Personnel number]]&lt;&gt;"",TimeSpend[[#This Row],[Date]]&lt;&gt;""),TimeSpend[[#This Row],[Activity description]],"")</f>
        <v>BBG CBIs and issues + meeting with Nina: IFRS differences</v>
      </c>
      <c r="H368" s="36">
        <f>IF(AND(TimeSpend[[#This Row],[Personnel number]]&lt;&gt;"",TimeSpend[[#This Row],[Date]]&lt;&gt;""),TimeSpend[[#This Row],[Start Time]],"")</f>
        <v>0.33333333333333331</v>
      </c>
      <c r="I368" s="36">
        <f>IF(AND(TimeSpend[[#This Row],[Personnel number]]&lt;&gt;"",TimeSpend[[#This Row],[Date]]&lt;&gt;""),TimeSpend[[#This Row],[End Time]],"")</f>
        <v>0.45833333333333331</v>
      </c>
      <c r="J368" t="str">
        <f>IF(AND(TimeSpend[[#This Row],[Personnel number]]&lt;&gt;"",TimeSpend[[#This Row],[Date]]&lt;&gt;""),TimeSpend[[#This Row],[Location]],"")</f>
        <v>Office</v>
      </c>
      <c r="K368">
        <f>IF(AND(TimeSpend[[#This Row],[Personnel number]]&lt;&gt;"",TimeSpend[[#This Row],[Date]]&lt;&gt;""),TimeSpend[[#This Row],[Task]],"")</f>
        <v>0</v>
      </c>
      <c r="L368" t="str">
        <f>IF(AND(TimeSpend[[#This Row],[Personnel number]]&lt;&gt;"",TimeSpend[[#This Row],[Date]]&lt;&gt;""),Utilization!$J$2,"")</f>
        <v>10/2024</v>
      </c>
      <c r="M368" t="str">
        <f>IF(AND(TimeSpend[[#This Row],[Personnel number]]&lt;&gt;"",TimeSpend[[#This Row],[Date]]&lt;&gt;""),TimeSpend[[#This Row],[Employee Name]],"")</f>
        <v xml:space="preserve">Chladilová Gabriela </v>
      </c>
      <c r="N368">
        <f t="shared" si="10"/>
        <v>367</v>
      </c>
      <c r="O368" t="str">
        <f t="shared" si="11"/>
        <v>10/2024-367</v>
      </c>
      <c r="P368" t="str">
        <f>IF(D368&lt;&gt;"",VLOOKUP(D368,Projects!B:C,2,0),"")</f>
        <v>PROJECT</v>
      </c>
    </row>
    <row r="369" spans="1:16" x14ac:dyDescent="0.25">
      <c r="A369" t="str">
        <f>UPPER(IF(AND(TimeSpend[[#This Row],[Personnel number]]&lt;&gt;"",TimeSpend[[#This Row],[Date]]&lt;&gt;""),TimeSpend[[#This Row],[Personnel number]],""))</f>
        <v>CZ100589</v>
      </c>
      <c r="B369" s="85" t="str">
        <f>IF(AND(TimeSpend[[#This Row],[Personnel number]]&lt;&gt;"",TimeSpend[[#This Row],[Date]]&lt;&gt;""),TEXT(TimeSpend[[#This Row],[Date]],"[$-409]yyyyMMdd"),"")</f>
        <v>yyyy1010</v>
      </c>
      <c r="C369" s="33" t="str">
        <f>IF(AND(TimeSpend[[#This Row],[Personnel number]]&lt;&gt;"",TimeSpend[[#This Row],[Date]]&lt;&gt;""),SUBSTITUTE(TimeSpend[[#This Row],[Hours]],",","."),"")</f>
        <v>5.5</v>
      </c>
      <c r="D369">
        <f>IF(AND(TimeSpend[[#This Row],[Personnel number]]&lt;&gt;"",TimeSpend[[#This Row],[Date]]&lt;&gt;""),TimeSpend[[#This Row],[Network]],"")</f>
        <v>60000430</v>
      </c>
      <c r="E369" t="str">
        <f>IF(AND(TimeSpend[[#This Row],[Personnel number]]&lt;&gt;"",TimeSpend[[#This Row],[Date]]&lt;&gt;""),TimeSpend[[#This Row],[Network Description]],"")</f>
        <v>BBG NUS Cloud Roll-out</v>
      </c>
      <c r="F369" t="str">
        <f>IF(AND(TimeSpend[[#This Row],[Personnel number]]&lt;&gt;"",TimeSpend[[#This Row],[Date]]&lt;&gt;""),TimeSpend[[#This Row],[Activity]],"")</f>
        <v>Consultancy</v>
      </c>
      <c r="G369" t="str">
        <f>IF(AND(TimeSpend[[#This Row],[Personnel number]]&lt;&gt;"",TimeSpend[[#This Row],[Date]]&lt;&gt;""),TimeSpend[[#This Row],[Activity description]],"")</f>
        <v>BBG CBIs and issues</v>
      </c>
      <c r="H369" s="36">
        <f>IF(AND(TimeSpend[[#This Row],[Personnel number]]&lt;&gt;"",TimeSpend[[#This Row],[Date]]&lt;&gt;""),TimeSpend[[#This Row],[Start Time]],"")</f>
        <v>0.5</v>
      </c>
      <c r="I369" s="36">
        <f>IF(AND(TimeSpend[[#This Row],[Personnel number]]&lt;&gt;"",TimeSpend[[#This Row],[Date]]&lt;&gt;""),TimeSpend[[#This Row],[End Time]],"")</f>
        <v>0.72916666666666663</v>
      </c>
      <c r="J369" t="str">
        <f>IF(AND(TimeSpend[[#This Row],[Personnel number]]&lt;&gt;"",TimeSpend[[#This Row],[Date]]&lt;&gt;""),TimeSpend[[#This Row],[Location]],"")</f>
        <v>Office</v>
      </c>
      <c r="K369">
        <f>IF(AND(TimeSpend[[#This Row],[Personnel number]]&lt;&gt;"",TimeSpend[[#This Row],[Date]]&lt;&gt;""),TimeSpend[[#This Row],[Task]],"")</f>
        <v>0</v>
      </c>
      <c r="L369" t="str">
        <f>IF(AND(TimeSpend[[#This Row],[Personnel number]]&lt;&gt;"",TimeSpend[[#This Row],[Date]]&lt;&gt;""),Utilization!$J$2,"")</f>
        <v>10/2024</v>
      </c>
      <c r="M369" t="str">
        <f>IF(AND(TimeSpend[[#This Row],[Personnel number]]&lt;&gt;"",TimeSpend[[#This Row],[Date]]&lt;&gt;""),TimeSpend[[#This Row],[Employee Name]],"")</f>
        <v xml:space="preserve">Chladilová Gabriela </v>
      </c>
      <c r="N369">
        <f t="shared" si="10"/>
        <v>368</v>
      </c>
      <c r="O369" t="str">
        <f t="shared" si="11"/>
        <v>10/2024-368</v>
      </c>
      <c r="P369" t="str">
        <f>IF(D369&lt;&gt;"",VLOOKUP(D369,Projects!B:C,2,0),"")</f>
        <v>PROJECT</v>
      </c>
    </row>
    <row r="370" spans="1:16" x14ac:dyDescent="0.25">
      <c r="A370" t="str">
        <f>UPPER(IF(AND(TimeSpend[[#This Row],[Personnel number]]&lt;&gt;"",TimeSpend[[#This Row],[Date]]&lt;&gt;""),TimeSpend[[#This Row],[Personnel number]],""))</f>
        <v>CZ010183</v>
      </c>
      <c r="B370" s="85" t="str">
        <f>IF(AND(TimeSpend[[#This Row],[Personnel number]]&lt;&gt;"",TimeSpend[[#This Row],[Date]]&lt;&gt;""),TEXT(TimeSpend[[#This Row],[Date]],"[$-409]yyyyMMdd"),"")</f>
        <v>yyyy1009</v>
      </c>
      <c r="C370" s="33" t="str">
        <f>IF(AND(TimeSpend[[#This Row],[Personnel number]]&lt;&gt;"",TimeSpend[[#This Row],[Date]]&lt;&gt;""),SUBSTITUTE(TimeSpend[[#This Row],[Hours]],",","."),"")</f>
        <v>3</v>
      </c>
      <c r="D370" t="str">
        <f>IF(AND(TimeSpend[[#This Row],[Personnel number]]&lt;&gt;"",TimeSpend[[#This Row],[Date]]&lt;&gt;""),TimeSpend[[#This Row],[Network]],"")</f>
        <v>BPC_INT</v>
      </c>
      <c r="E370" t="str">
        <f>IF(AND(TimeSpend[[#This Row],[Personnel number]]&lt;&gt;"",TimeSpend[[#This Row],[Date]]&lt;&gt;""),TimeSpend[[#This Row],[Network Description]],"")</f>
        <v>Other Internal activities - BPC Brno</v>
      </c>
      <c r="F370" t="str">
        <f>IF(AND(TimeSpend[[#This Row],[Personnel number]]&lt;&gt;"",TimeSpend[[#This Row],[Date]]&lt;&gt;""),TimeSpend[[#This Row],[Activity]],"")</f>
        <v>Admin</v>
      </c>
      <c r="G370" t="str">
        <f>IF(AND(TimeSpend[[#This Row],[Personnel number]]&lt;&gt;"",TimeSpend[[#This Row],[Date]]&lt;&gt;""),TimeSpend[[#This Row],[Activity description]],"")</f>
        <v>BGE Preparation</v>
      </c>
      <c r="H370" s="36">
        <f>IF(AND(TimeSpend[[#This Row],[Personnel number]]&lt;&gt;"",TimeSpend[[#This Row],[Date]]&lt;&gt;""),TimeSpend[[#This Row],[Start Time]],"")</f>
        <v>0.33333333333333331</v>
      </c>
      <c r="I370" s="36">
        <f>IF(AND(TimeSpend[[#This Row],[Personnel number]]&lt;&gt;"",TimeSpend[[#This Row],[Date]]&lt;&gt;""),TimeSpend[[#This Row],[End Time]],"")</f>
        <v>0.45833333333333331</v>
      </c>
      <c r="J370" t="str">
        <f>IF(AND(TimeSpend[[#This Row],[Personnel number]]&lt;&gt;"",TimeSpend[[#This Row],[Date]]&lt;&gt;""),TimeSpend[[#This Row],[Location]],"")</f>
        <v>Office</v>
      </c>
      <c r="K370">
        <f>IF(AND(TimeSpend[[#This Row],[Personnel number]]&lt;&gt;"",TimeSpend[[#This Row],[Date]]&lt;&gt;""),TimeSpend[[#This Row],[Task]],"")</f>
        <v>0</v>
      </c>
      <c r="L370" t="str">
        <f>IF(AND(TimeSpend[[#This Row],[Personnel number]]&lt;&gt;"",TimeSpend[[#This Row],[Date]]&lt;&gt;""),Utilization!$J$2,"")</f>
        <v>10/2024</v>
      </c>
      <c r="M370" t="str">
        <f>IF(AND(TimeSpend[[#This Row],[Personnel number]]&lt;&gt;"",TimeSpend[[#This Row],[Date]]&lt;&gt;""),TimeSpend[[#This Row],[Employee Name]],"")</f>
        <v>Švenda Jan</v>
      </c>
      <c r="N370">
        <f t="shared" si="10"/>
        <v>369</v>
      </c>
      <c r="O370" t="str">
        <f t="shared" si="11"/>
        <v>10/2024-369</v>
      </c>
      <c r="P370" t="str">
        <f>IF(D370&lt;&gt;"",VLOOKUP(D370,Projects!B:C,2,0),"")</f>
        <v>INT</v>
      </c>
    </row>
    <row r="371" spans="1:16" x14ac:dyDescent="0.25">
      <c r="A371" t="str">
        <f>UPPER(IF(AND(TimeSpend[[#This Row],[Personnel number]]&lt;&gt;"",TimeSpend[[#This Row],[Date]]&lt;&gt;""),TimeSpend[[#This Row],[Personnel number]],""))</f>
        <v>CZ010183</v>
      </c>
      <c r="B371" s="85" t="str">
        <f>IF(AND(TimeSpend[[#This Row],[Personnel number]]&lt;&gt;"",TimeSpend[[#This Row],[Date]]&lt;&gt;""),TEXT(TimeSpend[[#This Row],[Date]],"[$-409]yyyyMMdd"),"")</f>
        <v>yyyy1009</v>
      </c>
      <c r="C371" s="33" t="str">
        <f>IF(AND(TimeSpend[[#This Row],[Personnel number]]&lt;&gt;"",TimeSpend[[#This Row],[Date]]&lt;&gt;""),SUBSTITUTE(TimeSpend[[#This Row],[Hours]],",","."),"")</f>
        <v>0.5</v>
      </c>
      <c r="D371" t="str">
        <f>IF(AND(TimeSpend[[#This Row],[Personnel number]]&lt;&gt;"",TimeSpend[[#This Row],[Date]]&lt;&gt;""),TimeSpend[[#This Row],[Network]],"")</f>
        <v>BPC_INT</v>
      </c>
      <c r="E371" t="str">
        <f>IF(AND(TimeSpend[[#This Row],[Personnel number]]&lt;&gt;"",TimeSpend[[#This Row],[Date]]&lt;&gt;""),TimeSpend[[#This Row],[Network Description]],"")</f>
        <v>Other Internal activities - BPC Brno</v>
      </c>
      <c r="F371" t="str">
        <f>IF(AND(TimeSpend[[#This Row],[Personnel number]]&lt;&gt;"",TimeSpend[[#This Row],[Date]]&lt;&gt;""),TimeSpend[[#This Row],[Activity]],"")</f>
        <v>Admin</v>
      </c>
      <c r="G371" t="str">
        <f>IF(AND(TimeSpend[[#This Row],[Personnel number]]&lt;&gt;"",TimeSpend[[#This Row],[Date]]&lt;&gt;""),TimeSpend[[#This Row],[Activity description]],"")</f>
        <v>Administration</v>
      </c>
      <c r="H371" s="36">
        <f>IF(AND(TimeSpend[[#This Row],[Personnel number]]&lt;&gt;"",TimeSpend[[#This Row],[Date]]&lt;&gt;""),TimeSpend[[#This Row],[Start Time]],"")</f>
        <v>0.47916666666666669</v>
      </c>
      <c r="I371" s="36">
        <f>IF(AND(TimeSpend[[#This Row],[Personnel number]]&lt;&gt;"",TimeSpend[[#This Row],[Date]]&lt;&gt;""),TimeSpend[[#This Row],[End Time]],"")</f>
        <v>0.5</v>
      </c>
      <c r="J371" t="str">
        <f>IF(AND(TimeSpend[[#This Row],[Personnel number]]&lt;&gt;"",TimeSpend[[#This Row],[Date]]&lt;&gt;""),TimeSpend[[#This Row],[Location]],"")</f>
        <v>Office</v>
      </c>
      <c r="K371">
        <f>IF(AND(TimeSpend[[#This Row],[Personnel number]]&lt;&gt;"",TimeSpend[[#This Row],[Date]]&lt;&gt;""),TimeSpend[[#This Row],[Task]],"")</f>
        <v>0</v>
      </c>
      <c r="L371" t="str">
        <f>IF(AND(TimeSpend[[#This Row],[Personnel number]]&lt;&gt;"",TimeSpend[[#This Row],[Date]]&lt;&gt;""),Utilization!$J$2,"")</f>
        <v>10/2024</v>
      </c>
      <c r="M371" t="str">
        <f>IF(AND(TimeSpend[[#This Row],[Personnel number]]&lt;&gt;"",TimeSpend[[#This Row],[Date]]&lt;&gt;""),TimeSpend[[#This Row],[Employee Name]],"")</f>
        <v>Švenda Jan</v>
      </c>
      <c r="N371">
        <f t="shared" si="10"/>
        <v>370</v>
      </c>
      <c r="O371" t="str">
        <f t="shared" si="11"/>
        <v>10/2024-370</v>
      </c>
      <c r="P371" t="str">
        <f>IF(D371&lt;&gt;"",VLOOKUP(D371,Projects!B:C,2,0),"")</f>
        <v>INT</v>
      </c>
    </row>
    <row r="372" spans="1:16" x14ac:dyDescent="0.25">
      <c r="A372" t="str">
        <f>UPPER(IF(AND(TimeSpend[[#This Row],[Personnel number]]&lt;&gt;"",TimeSpend[[#This Row],[Date]]&lt;&gt;""),TimeSpend[[#This Row],[Personnel number]],""))</f>
        <v>CZ010183</v>
      </c>
      <c r="B372" s="85" t="str">
        <f>IF(AND(TimeSpend[[#This Row],[Personnel number]]&lt;&gt;"",TimeSpend[[#This Row],[Date]]&lt;&gt;""),TEXT(TimeSpend[[#This Row],[Date]],"[$-409]yyyyMMdd"),"")</f>
        <v>yyyy1009</v>
      </c>
      <c r="C372" s="33" t="str">
        <f>IF(AND(TimeSpend[[#This Row],[Personnel number]]&lt;&gt;"",TimeSpend[[#This Row],[Date]]&lt;&gt;""),SUBSTITUTE(TimeSpend[[#This Row],[Hours]],",","."),"")</f>
        <v>2</v>
      </c>
      <c r="D372" t="str">
        <f>IF(AND(TimeSpend[[#This Row],[Personnel number]]&lt;&gt;"",TimeSpend[[#This Row],[Date]]&lt;&gt;""),TimeSpend[[#This Row],[Network]],"")</f>
        <v>BPC_INT</v>
      </c>
      <c r="E372" t="str">
        <f>IF(AND(TimeSpend[[#This Row],[Personnel number]]&lt;&gt;"",TimeSpend[[#This Row],[Date]]&lt;&gt;""),TimeSpend[[#This Row],[Network Description]],"")</f>
        <v>Other Internal activities - BPC Brno</v>
      </c>
      <c r="F372" t="str">
        <f>IF(AND(TimeSpend[[#This Row],[Personnel number]]&lt;&gt;"",TimeSpend[[#This Row],[Date]]&lt;&gt;""),TimeSpend[[#This Row],[Activity]],"")</f>
        <v>Admin</v>
      </c>
      <c r="G372" t="str">
        <f>IF(AND(TimeSpend[[#This Row],[Personnel number]]&lt;&gt;"",TimeSpend[[#This Row],[Date]]&lt;&gt;""),TimeSpend[[#This Row],[Activity description]],"")</f>
        <v>BGE Preparation</v>
      </c>
      <c r="H372" s="36">
        <f>IF(AND(TimeSpend[[#This Row],[Personnel number]]&lt;&gt;"",TimeSpend[[#This Row],[Date]]&lt;&gt;""),TimeSpend[[#This Row],[Start Time]],"")</f>
        <v>0.5</v>
      </c>
      <c r="I372" s="36">
        <f>IF(AND(TimeSpend[[#This Row],[Personnel number]]&lt;&gt;"",TimeSpend[[#This Row],[Date]]&lt;&gt;""),TimeSpend[[#This Row],[End Time]],"")</f>
        <v>0.58333333333333337</v>
      </c>
      <c r="J372" t="str">
        <f>IF(AND(TimeSpend[[#This Row],[Personnel number]]&lt;&gt;"",TimeSpend[[#This Row],[Date]]&lt;&gt;""),TimeSpend[[#This Row],[Location]],"")</f>
        <v>Office</v>
      </c>
      <c r="K372">
        <f>IF(AND(TimeSpend[[#This Row],[Personnel number]]&lt;&gt;"",TimeSpend[[#This Row],[Date]]&lt;&gt;""),TimeSpend[[#This Row],[Task]],"")</f>
        <v>0</v>
      </c>
      <c r="L372" t="str">
        <f>IF(AND(TimeSpend[[#This Row],[Personnel number]]&lt;&gt;"",TimeSpend[[#This Row],[Date]]&lt;&gt;""),Utilization!$J$2,"")</f>
        <v>10/2024</v>
      </c>
      <c r="M372" t="str">
        <f>IF(AND(TimeSpend[[#This Row],[Personnel number]]&lt;&gt;"",TimeSpend[[#This Row],[Date]]&lt;&gt;""),TimeSpend[[#This Row],[Employee Name]],"")</f>
        <v>Švenda Jan</v>
      </c>
      <c r="N372">
        <f t="shared" si="10"/>
        <v>371</v>
      </c>
      <c r="O372" t="str">
        <f t="shared" si="11"/>
        <v>10/2024-371</v>
      </c>
      <c r="P372" t="str">
        <f>IF(D372&lt;&gt;"",VLOOKUP(D372,Projects!B:C,2,0),"")</f>
        <v>INT</v>
      </c>
    </row>
    <row r="373" spans="1:16" x14ac:dyDescent="0.25">
      <c r="A373" t="str">
        <f>UPPER(IF(AND(TimeSpend[[#This Row],[Personnel number]]&lt;&gt;"",TimeSpend[[#This Row],[Date]]&lt;&gt;""),TimeSpend[[#This Row],[Personnel number]],""))</f>
        <v>CZ010183</v>
      </c>
      <c r="B373" s="85" t="str">
        <f>IF(AND(TimeSpend[[#This Row],[Personnel number]]&lt;&gt;"",TimeSpend[[#This Row],[Date]]&lt;&gt;""),TEXT(TimeSpend[[#This Row],[Date]],"[$-409]yyyyMMdd"),"")</f>
        <v>yyyy1009</v>
      </c>
      <c r="C373" s="33" t="str">
        <f>IF(AND(TimeSpend[[#This Row],[Personnel number]]&lt;&gt;"",TimeSpend[[#This Row],[Date]]&lt;&gt;""),SUBSTITUTE(TimeSpend[[#This Row],[Hours]],",","."),"")</f>
        <v>0.5</v>
      </c>
      <c r="D373" t="str">
        <f>IF(AND(TimeSpend[[#This Row],[Personnel number]]&lt;&gt;"",TimeSpend[[#This Row],[Date]]&lt;&gt;""),TimeSpend[[#This Row],[Network]],"")</f>
        <v>BPC_INT</v>
      </c>
      <c r="E373" t="str">
        <f>IF(AND(TimeSpend[[#This Row],[Personnel number]]&lt;&gt;"",TimeSpend[[#This Row],[Date]]&lt;&gt;""),TimeSpend[[#This Row],[Network Description]],"")</f>
        <v>Other Internal activities - BPC Brno</v>
      </c>
      <c r="F373" t="str">
        <f>IF(AND(TimeSpend[[#This Row],[Personnel number]]&lt;&gt;"",TimeSpend[[#This Row],[Date]]&lt;&gt;""),TimeSpend[[#This Row],[Activity]],"")</f>
        <v>Admin</v>
      </c>
      <c r="G373" t="str">
        <f>IF(AND(TimeSpend[[#This Row],[Personnel number]]&lt;&gt;"",TimeSpend[[#This Row],[Date]]&lt;&gt;""),TimeSpend[[#This Row],[Activity description]],"")</f>
        <v>Administration</v>
      </c>
      <c r="H373" s="36">
        <f>IF(AND(TimeSpend[[#This Row],[Personnel number]]&lt;&gt;"",TimeSpend[[#This Row],[Date]]&lt;&gt;""),TimeSpend[[#This Row],[Start Time]],"")</f>
        <v>0.58333333333333337</v>
      </c>
      <c r="I373" s="36">
        <f>IF(AND(TimeSpend[[#This Row],[Personnel number]]&lt;&gt;"",TimeSpend[[#This Row],[Date]]&lt;&gt;""),TimeSpend[[#This Row],[End Time]],"")</f>
        <v>0.60416666666666663</v>
      </c>
      <c r="J373" t="str">
        <f>IF(AND(TimeSpend[[#This Row],[Personnel number]]&lt;&gt;"",TimeSpend[[#This Row],[Date]]&lt;&gt;""),TimeSpend[[#This Row],[Location]],"")</f>
        <v>Office</v>
      </c>
      <c r="K373">
        <f>IF(AND(TimeSpend[[#This Row],[Personnel number]]&lt;&gt;"",TimeSpend[[#This Row],[Date]]&lt;&gt;""),TimeSpend[[#This Row],[Task]],"")</f>
        <v>0</v>
      </c>
      <c r="L373" t="str">
        <f>IF(AND(TimeSpend[[#This Row],[Personnel number]]&lt;&gt;"",TimeSpend[[#This Row],[Date]]&lt;&gt;""),Utilization!$J$2,"")</f>
        <v>10/2024</v>
      </c>
      <c r="M373" t="str">
        <f>IF(AND(TimeSpend[[#This Row],[Personnel number]]&lt;&gt;"",TimeSpend[[#This Row],[Date]]&lt;&gt;""),TimeSpend[[#This Row],[Employee Name]],"")</f>
        <v>Švenda Jan</v>
      </c>
      <c r="N373">
        <f t="shared" si="10"/>
        <v>372</v>
      </c>
      <c r="O373" t="str">
        <f t="shared" si="11"/>
        <v>10/2024-372</v>
      </c>
      <c r="P373" t="str">
        <f>IF(D373&lt;&gt;"",VLOOKUP(D373,Projects!B:C,2,0),"")</f>
        <v>INT</v>
      </c>
    </row>
    <row r="374" spans="1:16" x14ac:dyDescent="0.25">
      <c r="A374" t="str">
        <f>UPPER(IF(AND(TimeSpend[[#This Row],[Personnel number]]&lt;&gt;"",TimeSpend[[#This Row],[Date]]&lt;&gt;""),TimeSpend[[#This Row],[Personnel number]],""))</f>
        <v>CZ010183</v>
      </c>
      <c r="B374" s="85" t="str">
        <f>IF(AND(TimeSpend[[#This Row],[Personnel number]]&lt;&gt;"",TimeSpend[[#This Row],[Date]]&lt;&gt;""),TEXT(TimeSpend[[#This Row],[Date]],"[$-409]yyyyMMdd"),"")</f>
        <v>yyyy1009</v>
      </c>
      <c r="C374" s="33" t="str">
        <f>IF(AND(TimeSpend[[#This Row],[Personnel number]]&lt;&gt;"",TimeSpend[[#This Row],[Date]]&lt;&gt;""),SUBSTITUTE(TimeSpend[[#This Row],[Hours]],",","."),"")</f>
        <v>1.25</v>
      </c>
      <c r="D374" t="str">
        <f>IF(AND(TimeSpend[[#This Row],[Personnel number]]&lt;&gt;"",TimeSpend[[#This Row],[Date]]&lt;&gt;""),TimeSpend[[#This Row],[Network]],"")</f>
        <v>BPC_INT</v>
      </c>
      <c r="E374" t="str">
        <f>IF(AND(TimeSpend[[#This Row],[Personnel number]]&lt;&gt;"",TimeSpend[[#This Row],[Date]]&lt;&gt;""),TimeSpend[[#This Row],[Network Description]],"")</f>
        <v>Other Internal activities - BPC Brno</v>
      </c>
      <c r="F374" t="str">
        <f>IF(AND(TimeSpend[[#This Row],[Personnel number]]&lt;&gt;"",TimeSpend[[#This Row],[Date]]&lt;&gt;""),TimeSpend[[#This Row],[Activity]],"")</f>
        <v>Admin</v>
      </c>
      <c r="G374" t="str">
        <f>IF(AND(TimeSpend[[#This Row],[Personnel number]]&lt;&gt;"",TimeSpend[[#This Row],[Date]]&lt;&gt;""),TimeSpend[[#This Row],[Activity description]],"")</f>
        <v>BGE Preparation</v>
      </c>
      <c r="H374" s="36">
        <f>IF(AND(TimeSpend[[#This Row],[Personnel number]]&lt;&gt;"",TimeSpend[[#This Row],[Date]]&lt;&gt;""),TimeSpend[[#This Row],[Start Time]],"")</f>
        <v>0.60416666666666663</v>
      </c>
      <c r="I374" s="36">
        <f>IF(AND(TimeSpend[[#This Row],[Personnel number]]&lt;&gt;"",TimeSpend[[#This Row],[Date]]&lt;&gt;""),TimeSpend[[#This Row],[End Time]],"")</f>
        <v>0.65625</v>
      </c>
      <c r="J374" t="str">
        <f>IF(AND(TimeSpend[[#This Row],[Personnel number]]&lt;&gt;"",TimeSpend[[#This Row],[Date]]&lt;&gt;""),TimeSpend[[#This Row],[Location]],"")</f>
        <v>Office</v>
      </c>
      <c r="K374">
        <f>IF(AND(TimeSpend[[#This Row],[Personnel number]]&lt;&gt;"",TimeSpend[[#This Row],[Date]]&lt;&gt;""),TimeSpend[[#This Row],[Task]],"")</f>
        <v>0</v>
      </c>
      <c r="L374" t="str">
        <f>IF(AND(TimeSpend[[#This Row],[Personnel number]]&lt;&gt;"",TimeSpend[[#This Row],[Date]]&lt;&gt;""),Utilization!$J$2,"")</f>
        <v>10/2024</v>
      </c>
      <c r="M374" t="str">
        <f>IF(AND(TimeSpend[[#This Row],[Personnel number]]&lt;&gt;"",TimeSpend[[#This Row],[Date]]&lt;&gt;""),TimeSpend[[#This Row],[Employee Name]],"")</f>
        <v>Švenda Jan</v>
      </c>
      <c r="N374">
        <f t="shared" si="10"/>
        <v>373</v>
      </c>
      <c r="O374" t="str">
        <f t="shared" si="11"/>
        <v>10/2024-373</v>
      </c>
      <c r="P374" t="str">
        <f>IF(D374&lt;&gt;"",VLOOKUP(D374,Projects!B:C,2,0),"")</f>
        <v>INT</v>
      </c>
    </row>
    <row r="375" spans="1:16" x14ac:dyDescent="0.25">
      <c r="A375" t="str">
        <f>UPPER(IF(AND(TimeSpend[[#This Row],[Personnel number]]&lt;&gt;"",TimeSpend[[#This Row],[Date]]&lt;&gt;""),TimeSpend[[#This Row],[Personnel number]],""))</f>
        <v>CZ010183</v>
      </c>
      <c r="B375" s="85" t="str">
        <f>IF(AND(TimeSpend[[#This Row],[Personnel number]]&lt;&gt;"",TimeSpend[[#This Row],[Date]]&lt;&gt;""),TEXT(TimeSpend[[#This Row],[Date]],"[$-409]yyyyMMdd"),"")</f>
        <v>yyyy1010</v>
      </c>
      <c r="C375" s="33" t="str">
        <f>IF(AND(TimeSpend[[#This Row],[Personnel number]]&lt;&gt;"",TimeSpend[[#This Row],[Date]]&lt;&gt;""),SUBSTITUTE(TimeSpend[[#This Row],[Hours]],",","."),"")</f>
        <v>2</v>
      </c>
      <c r="D375" t="str">
        <f>IF(AND(TimeSpend[[#This Row],[Personnel number]]&lt;&gt;"",TimeSpend[[#This Row],[Date]]&lt;&gt;""),TimeSpend[[#This Row],[Network]],"")</f>
        <v>BPC_INT</v>
      </c>
      <c r="E375" t="str">
        <f>IF(AND(TimeSpend[[#This Row],[Personnel number]]&lt;&gt;"",TimeSpend[[#This Row],[Date]]&lt;&gt;""),TimeSpend[[#This Row],[Network Description]],"")</f>
        <v>Other Internal activities - BPC Brno</v>
      </c>
      <c r="F375" t="str">
        <f>IF(AND(TimeSpend[[#This Row],[Personnel number]]&lt;&gt;"",TimeSpend[[#This Row],[Date]]&lt;&gt;""),TimeSpend[[#This Row],[Activity]],"")</f>
        <v>Admin</v>
      </c>
      <c r="G375" t="str">
        <f>IF(AND(TimeSpend[[#This Row],[Personnel number]]&lt;&gt;"",TimeSpend[[#This Row],[Date]]&lt;&gt;""),TimeSpend[[#This Row],[Activity description]],"")</f>
        <v>Administration</v>
      </c>
      <c r="H375" s="36">
        <f>IF(AND(TimeSpend[[#This Row],[Personnel number]]&lt;&gt;"",TimeSpend[[#This Row],[Date]]&lt;&gt;""),TimeSpend[[#This Row],[Start Time]],"")</f>
        <v>0.25</v>
      </c>
      <c r="I375" s="36">
        <f>IF(AND(TimeSpend[[#This Row],[Personnel number]]&lt;&gt;"",TimeSpend[[#This Row],[Date]]&lt;&gt;""),TimeSpend[[#This Row],[End Time]],"")</f>
        <v>0.33333333333333331</v>
      </c>
      <c r="J375" t="str">
        <f>IF(AND(TimeSpend[[#This Row],[Personnel number]]&lt;&gt;"",TimeSpend[[#This Row],[Date]]&lt;&gt;""),TimeSpend[[#This Row],[Location]],"")</f>
        <v>Office</v>
      </c>
      <c r="K375">
        <f>IF(AND(TimeSpend[[#This Row],[Personnel number]]&lt;&gt;"",TimeSpend[[#This Row],[Date]]&lt;&gt;""),TimeSpend[[#This Row],[Task]],"")</f>
        <v>0</v>
      </c>
      <c r="L375" t="str">
        <f>IF(AND(TimeSpend[[#This Row],[Personnel number]]&lt;&gt;"",TimeSpend[[#This Row],[Date]]&lt;&gt;""),Utilization!$J$2,"")</f>
        <v>10/2024</v>
      </c>
      <c r="M375" t="str">
        <f>IF(AND(TimeSpend[[#This Row],[Personnel number]]&lt;&gt;"",TimeSpend[[#This Row],[Date]]&lt;&gt;""),TimeSpend[[#This Row],[Employee Name]],"")</f>
        <v>Švenda Jan</v>
      </c>
      <c r="N375">
        <f t="shared" si="10"/>
        <v>374</v>
      </c>
      <c r="O375" t="str">
        <f t="shared" si="11"/>
        <v>10/2024-374</v>
      </c>
      <c r="P375" t="str">
        <f>IF(D375&lt;&gt;"",VLOOKUP(D375,Projects!B:C,2,0),"")</f>
        <v>INT</v>
      </c>
    </row>
    <row r="376" spans="1:16" x14ac:dyDescent="0.25">
      <c r="A376" t="str">
        <f>UPPER(IF(AND(TimeSpend[[#This Row],[Personnel number]]&lt;&gt;"",TimeSpend[[#This Row],[Date]]&lt;&gt;""),TimeSpend[[#This Row],[Personnel number]],""))</f>
        <v>CZ010183</v>
      </c>
      <c r="B376" s="85" t="str">
        <f>IF(AND(TimeSpend[[#This Row],[Personnel number]]&lt;&gt;"",TimeSpend[[#This Row],[Date]]&lt;&gt;""),TEXT(TimeSpend[[#This Row],[Date]],"[$-409]yyyyMMdd"),"")</f>
        <v>yyyy1010</v>
      </c>
      <c r="C376" s="33" t="str">
        <f>IF(AND(TimeSpend[[#This Row],[Personnel number]]&lt;&gt;"",TimeSpend[[#This Row],[Date]]&lt;&gt;""),SUBSTITUTE(TimeSpend[[#This Row],[Hours]],",","."),"")</f>
        <v>3</v>
      </c>
      <c r="D376" t="str">
        <f>IF(AND(TimeSpend[[#This Row],[Personnel number]]&lt;&gt;"",TimeSpend[[#This Row],[Date]]&lt;&gt;""),TimeSpend[[#This Row],[Network]],"")</f>
        <v>BPC_INT</v>
      </c>
      <c r="E376" t="str">
        <f>IF(AND(TimeSpend[[#This Row],[Personnel number]]&lt;&gt;"",TimeSpend[[#This Row],[Date]]&lt;&gt;""),TimeSpend[[#This Row],[Network Description]],"")</f>
        <v>Other Internal activities - BPC Brno</v>
      </c>
      <c r="F376" t="str">
        <f>IF(AND(TimeSpend[[#This Row],[Personnel number]]&lt;&gt;"",TimeSpend[[#This Row],[Date]]&lt;&gt;""),TimeSpend[[#This Row],[Activity]],"")</f>
        <v>Admin</v>
      </c>
      <c r="G376" t="str">
        <f>IF(AND(TimeSpend[[#This Row],[Personnel number]]&lt;&gt;"",TimeSpend[[#This Row],[Date]]&lt;&gt;""),TimeSpend[[#This Row],[Activity description]],"")</f>
        <v>BGE Preparation</v>
      </c>
      <c r="H376" s="36">
        <f>IF(AND(TimeSpend[[#This Row],[Personnel number]]&lt;&gt;"",TimeSpend[[#This Row],[Date]]&lt;&gt;""),TimeSpend[[#This Row],[Start Time]],"")</f>
        <v>0.33333333333333331</v>
      </c>
      <c r="I376" s="36">
        <f>IF(AND(TimeSpend[[#This Row],[Personnel number]]&lt;&gt;"",TimeSpend[[#This Row],[Date]]&lt;&gt;""),TimeSpend[[#This Row],[End Time]],"")</f>
        <v>0.45833333333333331</v>
      </c>
      <c r="J376" t="str">
        <f>IF(AND(TimeSpend[[#This Row],[Personnel number]]&lt;&gt;"",TimeSpend[[#This Row],[Date]]&lt;&gt;""),TimeSpend[[#This Row],[Location]],"")</f>
        <v>Office</v>
      </c>
      <c r="K376">
        <f>IF(AND(TimeSpend[[#This Row],[Personnel number]]&lt;&gt;"",TimeSpend[[#This Row],[Date]]&lt;&gt;""),TimeSpend[[#This Row],[Task]],"")</f>
        <v>0</v>
      </c>
      <c r="L376" t="str">
        <f>IF(AND(TimeSpend[[#This Row],[Personnel number]]&lt;&gt;"",TimeSpend[[#This Row],[Date]]&lt;&gt;""),Utilization!$J$2,"")</f>
        <v>10/2024</v>
      </c>
      <c r="M376" t="str">
        <f>IF(AND(TimeSpend[[#This Row],[Personnel number]]&lt;&gt;"",TimeSpend[[#This Row],[Date]]&lt;&gt;""),TimeSpend[[#This Row],[Employee Name]],"")</f>
        <v>Švenda Jan</v>
      </c>
      <c r="N376">
        <f t="shared" si="10"/>
        <v>375</v>
      </c>
      <c r="O376" t="str">
        <f t="shared" si="11"/>
        <v>10/2024-375</v>
      </c>
      <c r="P376" t="str">
        <f>IF(D376&lt;&gt;"",VLOOKUP(D376,Projects!B:C,2,0),"")</f>
        <v>INT</v>
      </c>
    </row>
    <row r="377" spans="1:16" x14ac:dyDescent="0.25">
      <c r="A377" t="str">
        <f>UPPER(IF(AND(TimeSpend[[#This Row],[Personnel number]]&lt;&gt;"",TimeSpend[[#This Row],[Date]]&lt;&gt;""),TimeSpend[[#This Row],[Personnel number]],""))</f>
        <v>CZ010183</v>
      </c>
      <c r="B377" s="85" t="str">
        <f>IF(AND(TimeSpend[[#This Row],[Personnel number]]&lt;&gt;"",TimeSpend[[#This Row],[Date]]&lt;&gt;""),TEXT(TimeSpend[[#This Row],[Date]],"[$-409]yyyyMMdd"),"")</f>
        <v>yyyy1010</v>
      </c>
      <c r="C377" s="33" t="str">
        <f>IF(AND(TimeSpend[[#This Row],[Personnel number]]&lt;&gt;"",TimeSpend[[#This Row],[Date]]&lt;&gt;""),SUBSTITUTE(TimeSpend[[#This Row],[Hours]],",","."),"")</f>
        <v>0.5</v>
      </c>
      <c r="D377" t="str">
        <f>IF(AND(TimeSpend[[#This Row],[Personnel number]]&lt;&gt;"",TimeSpend[[#This Row],[Date]]&lt;&gt;""),TimeSpend[[#This Row],[Network]],"")</f>
        <v>BPC_INT</v>
      </c>
      <c r="E377" t="str">
        <f>IF(AND(TimeSpend[[#This Row],[Personnel number]]&lt;&gt;"",TimeSpend[[#This Row],[Date]]&lt;&gt;""),TimeSpend[[#This Row],[Network Description]],"")</f>
        <v>Other Internal activities - BPC Brno</v>
      </c>
      <c r="F377" t="str">
        <f>IF(AND(TimeSpend[[#This Row],[Personnel number]]&lt;&gt;"",TimeSpend[[#This Row],[Date]]&lt;&gt;""),TimeSpend[[#This Row],[Activity]],"")</f>
        <v>Admin</v>
      </c>
      <c r="G377" t="str">
        <f>IF(AND(TimeSpend[[#This Row],[Personnel number]]&lt;&gt;"",TimeSpend[[#This Row],[Date]]&lt;&gt;""),TimeSpend[[#This Row],[Activity description]],"")</f>
        <v>Administration</v>
      </c>
      <c r="H377" s="36">
        <f>IF(AND(TimeSpend[[#This Row],[Personnel number]]&lt;&gt;"",TimeSpend[[#This Row],[Date]]&lt;&gt;""),TimeSpend[[#This Row],[Start Time]],"")</f>
        <v>0.47916666666666669</v>
      </c>
      <c r="I377" s="36">
        <f>IF(AND(TimeSpend[[#This Row],[Personnel number]]&lt;&gt;"",TimeSpend[[#This Row],[Date]]&lt;&gt;""),TimeSpend[[#This Row],[End Time]],"")</f>
        <v>0.5</v>
      </c>
      <c r="J377" t="str">
        <f>IF(AND(TimeSpend[[#This Row],[Personnel number]]&lt;&gt;"",TimeSpend[[#This Row],[Date]]&lt;&gt;""),TimeSpend[[#This Row],[Location]],"")</f>
        <v>Office</v>
      </c>
      <c r="K377">
        <f>IF(AND(TimeSpend[[#This Row],[Personnel number]]&lt;&gt;"",TimeSpend[[#This Row],[Date]]&lt;&gt;""),TimeSpend[[#This Row],[Task]],"")</f>
        <v>0</v>
      </c>
      <c r="L377" t="str">
        <f>IF(AND(TimeSpend[[#This Row],[Personnel number]]&lt;&gt;"",TimeSpend[[#This Row],[Date]]&lt;&gt;""),Utilization!$J$2,"")</f>
        <v>10/2024</v>
      </c>
      <c r="M377" t="str">
        <f>IF(AND(TimeSpend[[#This Row],[Personnel number]]&lt;&gt;"",TimeSpend[[#This Row],[Date]]&lt;&gt;""),TimeSpend[[#This Row],[Employee Name]],"")</f>
        <v>Švenda Jan</v>
      </c>
      <c r="N377">
        <f t="shared" si="10"/>
        <v>376</v>
      </c>
      <c r="O377" t="str">
        <f t="shared" si="11"/>
        <v>10/2024-376</v>
      </c>
      <c r="P377" t="str">
        <f>IF(D377&lt;&gt;"",VLOOKUP(D377,Projects!B:C,2,0),"")</f>
        <v>INT</v>
      </c>
    </row>
    <row r="378" spans="1:16" x14ac:dyDescent="0.25">
      <c r="A378" t="str">
        <f>UPPER(IF(AND(TimeSpend[[#This Row],[Personnel number]]&lt;&gt;"",TimeSpend[[#This Row],[Date]]&lt;&gt;""),TimeSpend[[#This Row],[Personnel number]],""))</f>
        <v>CZ010183</v>
      </c>
      <c r="B378" s="85" t="str">
        <f>IF(AND(TimeSpend[[#This Row],[Personnel number]]&lt;&gt;"",TimeSpend[[#This Row],[Date]]&lt;&gt;""),TEXT(TimeSpend[[#This Row],[Date]],"[$-409]yyyyMMdd"),"")</f>
        <v>yyyy1010</v>
      </c>
      <c r="C378" s="33" t="str">
        <f>IF(AND(TimeSpend[[#This Row],[Personnel number]]&lt;&gt;"",TimeSpend[[#This Row],[Date]]&lt;&gt;""),SUBSTITUTE(TimeSpend[[#This Row],[Hours]],",","."),"")</f>
        <v>2</v>
      </c>
      <c r="D378" t="str">
        <f>IF(AND(TimeSpend[[#This Row],[Personnel number]]&lt;&gt;"",TimeSpend[[#This Row],[Date]]&lt;&gt;""),TimeSpend[[#This Row],[Network]],"")</f>
        <v>BPC_INT</v>
      </c>
      <c r="E378" t="str">
        <f>IF(AND(TimeSpend[[#This Row],[Personnel number]]&lt;&gt;"",TimeSpend[[#This Row],[Date]]&lt;&gt;""),TimeSpend[[#This Row],[Network Description]],"")</f>
        <v>Other Internal activities - BPC Brno</v>
      </c>
      <c r="F378" t="str">
        <f>IF(AND(TimeSpend[[#This Row],[Personnel number]]&lt;&gt;"",TimeSpend[[#This Row],[Date]]&lt;&gt;""),TimeSpend[[#This Row],[Activity]],"")</f>
        <v>Admin</v>
      </c>
      <c r="G378" t="str">
        <f>IF(AND(TimeSpend[[#This Row],[Personnel number]]&lt;&gt;"",TimeSpend[[#This Row],[Date]]&lt;&gt;""),TimeSpend[[#This Row],[Activity description]],"")</f>
        <v>BGE Preparation</v>
      </c>
      <c r="H378" s="36">
        <f>IF(AND(TimeSpend[[#This Row],[Personnel number]]&lt;&gt;"",TimeSpend[[#This Row],[Date]]&lt;&gt;""),TimeSpend[[#This Row],[Start Time]],"")</f>
        <v>0.5</v>
      </c>
      <c r="I378" s="36">
        <f>IF(AND(TimeSpend[[#This Row],[Personnel number]]&lt;&gt;"",TimeSpend[[#This Row],[Date]]&lt;&gt;""),TimeSpend[[#This Row],[End Time]],"")</f>
        <v>0.58333333333333337</v>
      </c>
      <c r="J378" t="str">
        <f>IF(AND(TimeSpend[[#This Row],[Personnel number]]&lt;&gt;"",TimeSpend[[#This Row],[Date]]&lt;&gt;""),TimeSpend[[#This Row],[Location]],"")</f>
        <v>Office</v>
      </c>
      <c r="K378">
        <f>IF(AND(TimeSpend[[#This Row],[Personnel number]]&lt;&gt;"",TimeSpend[[#This Row],[Date]]&lt;&gt;""),TimeSpend[[#This Row],[Task]],"")</f>
        <v>0</v>
      </c>
      <c r="L378" t="str">
        <f>IF(AND(TimeSpend[[#This Row],[Personnel number]]&lt;&gt;"",TimeSpend[[#This Row],[Date]]&lt;&gt;""),Utilization!$J$2,"")</f>
        <v>10/2024</v>
      </c>
      <c r="M378" t="str">
        <f>IF(AND(TimeSpend[[#This Row],[Personnel number]]&lt;&gt;"",TimeSpend[[#This Row],[Date]]&lt;&gt;""),TimeSpend[[#This Row],[Employee Name]],"")</f>
        <v>Švenda Jan</v>
      </c>
      <c r="N378">
        <f t="shared" si="10"/>
        <v>377</v>
      </c>
      <c r="O378" t="str">
        <f t="shared" si="11"/>
        <v>10/2024-377</v>
      </c>
      <c r="P378" t="str">
        <f>IF(D378&lt;&gt;"",VLOOKUP(D378,Projects!B:C,2,0),"")</f>
        <v>INT</v>
      </c>
    </row>
    <row r="379" spans="1:16" x14ac:dyDescent="0.25">
      <c r="A379" t="str">
        <f>UPPER(IF(AND(TimeSpend[[#This Row],[Personnel number]]&lt;&gt;"",TimeSpend[[#This Row],[Date]]&lt;&gt;""),TimeSpend[[#This Row],[Personnel number]],""))</f>
        <v>CZ010183</v>
      </c>
      <c r="B379" s="85" t="str">
        <f>IF(AND(TimeSpend[[#This Row],[Personnel number]]&lt;&gt;"",TimeSpend[[#This Row],[Date]]&lt;&gt;""),TEXT(TimeSpend[[#This Row],[Date]],"[$-409]yyyyMMdd"),"")</f>
        <v>yyyy1010</v>
      </c>
      <c r="C379" s="33" t="str">
        <f>IF(AND(TimeSpend[[#This Row],[Personnel number]]&lt;&gt;"",TimeSpend[[#This Row],[Date]]&lt;&gt;""),SUBSTITUTE(TimeSpend[[#This Row],[Hours]],",","."),"")</f>
        <v>0.5</v>
      </c>
      <c r="D379" t="str">
        <f>IF(AND(TimeSpend[[#This Row],[Personnel number]]&lt;&gt;"",TimeSpend[[#This Row],[Date]]&lt;&gt;""),TimeSpend[[#This Row],[Network]],"")</f>
        <v>BPC_INT</v>
      </c>
      <c r="E379" t="str">
        <f>IF(AND(TimeSpend[[#This Row],[Personnel number]]&lt;&gt;"",TimeSpend[[#This Row],[Date]]&lt;&gt;""),TimeSpend[[#This Row],[Network Description]],"")</f>
        <v>Other Internal activities - BPC Brno</v>
      </c>
      <c r="F379" t="str">
        <f>IF(AND(TimeSpend[[#This Row],[Personnel number]]&lt;&gt;"",TimeSpend[[#This Row],[Date]]&lt;&gt;""),TimeSpend[[#This Row],[Activity]],"")</f>
        <v>Admin</v>
      </c>
      <c r="G379" t="str">
        <f>IF(AND(TimeSpend[[#This Row],[Personnel number]]&lt;&gt;"",TimeSpend[[#This Row],[Date]]&lt;&gt;""),TimeSpend[[#This Row],[Activity description]],"")</f>
        <v>Administration</v>
      </c>
      <c r="H379" s="36">
        <f>IF(AND(TimeSpend[[#This Row],[Personnel number]]&lt;&gt;"",TimeSpend[[#This Row],[Date]]&lt;&gt;""),TimeSpend[[#This Row],[Start Time]],"")</f>
        <v>0.58333333333333337</v>
      </c>
      <c r="I379" s="36">
        <f>IF(AND(TimeSpend[[#This Row],[Personnel number]]&lt;&gt;"",TimeSpend[[#This Row],[Date]]&lt;&gt;""),TimeSpend[[#This Row],[End Time]],"")</f>
        <v>0.60416666666666663</v>
      </c>
      <c r="J379" t="str">
        <f>IF(AND(TimeSpend[[#This Row],[Personnel number]]&lt;&gt;"",TimeSpend[[#This Row],[Date]]&lt;&gt;""),TimeSpend[[#This Row],[Location]],"")</f>
        <v>Office</v>
      </c>
      <c r="K379">
        <f>IF(AND(TimeSpend[[#This Row],[Personnel number]]&lt;&gt;"",TimeSpend[[#This Row],[Date]]&lt;&gt;""),TimeSpend[[#This Row],[Task]],"")</f>
        <v>0</v>
      </c>
      <c r="L379" t="str">
        <f>IF(AND(TimeSpend[[#This Row],[Personnel number]]&lt;&gt;"",TimeSpend[[#This Row],[Date]]&lt;&gt;""),Utilization!$J$2,"")</f>
        <v>10/2024</v>
      </c>
      <c r="M379" t="str">
        <f>IF(AND(TimeSpend[[#This Row],[Personnel number]]&lt;&gt;"",TimeSpend[[#This Row],[Date]]&lt;&gt;""),TimeSpend[[#This Row],[Employee Name]],"")</f>
        <v>Švenda Jan</v>
      </c>
      <c r="N379">
        <f t="shared" si="10"/>
        <v>378</v>
      </c>
      <c r="O379" t="str">
        <f t="shared" si="11"/>
        <v>10/2024-378</v>
      </c>
      <c r="P379" t="str">
        <f>IF(D379&lt;&gt;"",VLOOKUP(D379,Projects!B:C,2,0),"")</f>
        <v>INT</v>
      </c>
    </row>
    <row r="380" spans="1:16" x14ac:dyDescent="0.25">
      <c r="A380" t="str">
        <f>UPPER(IF(AND(TimeSpend[[#This Row],[Personnel number]]&lt;&gt;"",TimeSpend[[#This Row],[Date]]&lt;&gt;""),TimeSpend[[#This Row],[Personnel number]],""))</f>
        <v>CZ010183</v>
      </c>
      <c r="B380" s="85" t="str">
        <f>IF(AND(TimeSpend[[#This Row],[Personnel number]]&lt;&gt;"",TimeSpend[[#This Row],[Date]]&lt;&gt;""),TEXT(TimeSpend[[#This Row],[Date]],"[$-409]yyyyMMdd"),"")</f>
        <v>yyyy1010</v>
      </c>
      <c r="C380" s="33" t="str">
        <f>IF(AND(TimeSpend[[#This Row],[Personnel number]]&lt;&gt;"",TimeSpend[[#This Row],[Date]]&lt;&gt;""),SUBSTITUTE(TimeSpend[[#This Row],[Hours]],",","."),"")</f>
        <v>0.5</v>
      </c>
      <c r="D380" t="str">
        <f>IF(AND(TimeSpend[[#This Row],[Personnel number]]&lt;&gt;"",TimeSpend[[#This Row],[Date]]&lt;&gt;""),TimeSpend[[#This Row],[Network]],"")</f>
        <v>BPC_INT</v>
      </c>
      <c r="E380" t="str">
        <f>IF(AND(TimeSpend[[#This Row],[Personnel number]]&lt;&gt;"",TimeSpend[[#This Row],[Date]]&lt;&gt;""),TimeSpend[[#This Row],[Network Description]],"")</f>
        <v>Other Internal activities - BPC Brno</v>
      </c>
      <c r="F380" t="str">
        <f>IF(AND(TimeSpend[[#This Row],[Personnel number]]&lt;&gt;"",TimeSpend[[#This Row],[Date]]&lt;&gt;""),TimeSpend[[#This Row],[Activity]],"")</f>
        <v>Admin</v>
      </c>
      <c r="G380" t="str">
        <f>IF(AND(TimeSpend[[#This Row],[Personnel number]]&lt;&gt;"",TimeSpend[[#This Row],[Date]]&lt;&gt;""),TimeSpend[[#This Row],[Activity description]],"")</f>
        <v>BGE Preparation</v>
      </c>
      <c r="H380" s="36">
        <f>IF(AND(TimeSpend[[#This Row],[Personnel number]]&lt;&gt;"",TimeSpend[[#This Row],[Date]]&lt;&gt;""),TimeSpend[[#This Row],[Start Time]],"")</f>
        <v>0.60416666666666663</v>
      </c>
      <c r="I380" s="36">
        <f>IF(AND(TimeSpend[[#This Row],[Personnel number]]&lt;&gt;"",TimeSpend[[#This Row],[Date]]&lt;&gt;""),TimeSpend[[#This Row],[End Time]],"")</f>
        <v>0.625</v>
      </c>
      <c r="J380" t="str">
        <f>IF(AND(TimeSpend[[#This Row],[Personnel number]]&lt;&gt;"",TimeSpend[[#This Row],[Date]]&lt;&gt;""),TimeSpend[[#This Row],[Location]],"")</f>
        <v>Office</v>
      </c>
      <c r="K380">
        <f>IF(AND(TimeSpend[[#This Row],[Personnel number]]&lt;&gt;"",TimeSpend[[#This Row],[Date]]&lt;&gt;""),TimeSpend[[#This Row],[Task]],"")</f>
        <v>0</v>
      </c>
      <c r="L380" t="str">
        <f>IF(AND(TimeSpend[[#This Row],[Personnel number]]&lt;&gt;"",TimeSpend[[#This Row],[Date]]&lt;&gt;""),Utilization!$J$2,"")</f>
        <v>10/2024</v>
      </c>
      <c r="M380" t="str">
        <f>IF(AND(TimeSpend[[#This Row],[Personnel number]]&lt;&gt;"",TimeSpend[[#This Row],[Date]]&lt;&gt;""),TimeSpend[[#This Row],[Employee Name]],"")</f>
        <v>Švenda Jan</v>
      </c>
      <c r="N380">
        <f t="shared" si="10"/>
        <v>379</v>
      </c>
      <c r="O380" t="str">
        <f t="shared" si="11"/>
        <v>10/2024-379</v>
      </c>
      <c r="P380" t="str">
        <f>IF(D380&lt;&gt;"",VLOOKUP(D380,Projects!B:C,2,0),"")</f>
        <v>INT</v>
      </c>
    </row>
    <row r="381" spans="1:16" x14ac:dyDescent="0.25">
      <c r="A381" t="str">
        <f>UPPER(IF(AND(TimeSpend[[#This Row],[Personnel number]]&lt;&gt;"",TimeSpend[[#This Row],[Date]]&lt;&gt;""),TimeSpend[[#This Row],[Personnel number]],""))</f>
        <v>CZ011883</v>
      </c>
      <c r="B381" s="85" t="str">
        <f>IF(AND(TimeSpend[[#This Row],[Personnel number]]&lt;&gt;"",TimeSpend[[#This Row],[Date]]&lt;&gt;""),TEXT(TimeSpend[[#This Row],[Date]],"[$-409]yyyyMMdd"),"")</f>
        <v>yyyy1001</v>
      </c>
      <c r="C381" s="33" t="str">
        <f>IF(AND(TimeSpend[[#This Row],[Personnel number]]&lt;&gt;"",TimeSpend[[#This Row],[Date]]&lt;&gt;""),SUBSTITUTE(TimeSpend[[#This Row],[Hours]],",","."),"")</f>
        <v>3</v>
      </c>
      <c r="D381" t="str">
        <f>IF(AND(TimeSpend[[#This Row],[Personnel number]]&lt;&gt;"",TimeSpend[[#This Row],[Date]]&lt;&gt;""),TimeSpend[[#This Row],[Network]],"")</f>
        <v>BPC_INT</v>
      </c>
      <c r="E381" t="str">
        <f>IF(AND(TimeSpend[[#This Row],[Personnel number]]&lt;&gt;"",TimeSpend[[#This Row],[Date]]&lt;&gt;""),TimeSpend[[#This Row],[Network Description]],"")</f>
        <v>Other Internal activities - BPC Brno</v>
      </c>
      <c r="F381" t="str">
        <f>IF(AND(TimeSpend[[#This Row],[Personnel number]]&lt;&gt;"",TimeSpend[[#This Row],[Date]]&lt;&gt;""),TimeSpend[[#This Row],[Activity]],"")</f>
        <v>Admin</v>
      </c>
      <c r="G381" t="str">
        <f>IF(AND(TimeSpend[[#This Row],[Personnel number]]&lt;&gt;"",TimeSpend[[#This Row],[Date]]&lt;&gt;""),TimeSpend[[#This Row],[Activity description]],"")</f>
        <v>BGE project preparation</v>
      </c>
      <c r="H381" s="36">
        <f>IF(AND(TimeSpend[[#This Row],[Personnel number]]&lt;&gt;"",TimeSpend[[#This Row],[Date]]&lt;&gt;""),TimeSpend[[#This Row],[Start Time]],"")</f>
        <v>0.33333333333333331</v>
      </c>
      <c r="I381" s="36">
        <f>IF(AND(TimeSpend[[#This Row],[Personnel number]]&lt;&gt;"",TimeSpend[[#This Row],[Date]]&lt;&gt;""),TimeSpend[[#This Row],[End Time]],"")</f>
        <v>0.45833333333333331</v>
      </c>
      <c r="J381" t="str">
        <f>IF(AND(TimeSpend[[#This Row],[Personnel number]]&lt;&gt;"",TimeSpend[[#This Row],[Date]]&lt;&gt;""),TimeSpend[[#This Row],[Location]],"")</f>
        <v>Office</v>
      </c>
      <c r="K381">
        <f>IF(AND(TimeSpend[[#This Row],[Personnel number]]&lt;&gt;"",TimeSpend[[#This Row],[Date]]&lt;&gt;""),TimeSpend[[#This Row],[Task]],"")</f>
        <v>0</v>
      </c>
      <c r="L381" t="str">
        <f>IF(AND(TimeSpend[[#This Row],[Personnel number]]&lt;&gt;"",TimeSpend[[#This Row],[Date]]&lt;&gt;""),Utilization!$J$2,"")</f>
        <v>10/2024</v>
      </c>
      <c r="M381" t="str">
        <f>IF(AND(TimeSpend[[#This Row],[Personnel number]]&lt;&gt;"",TimeSpend[[#This Row],[Date]]&lt;&gt;""),TimeSpend[[#This Row],[Employee Name]],"")</f>
        <v>Tomašovič Zbyněk</v>
      </c>
      <c r="N381">
        <f t="shared" si="10"/>
        <v>380</v>
      </c>
      <c r="O381" t="str">
        <f t="shared" si="11"/>
        <v>10/2024-380</v>
      </c>
      <c r="P381" t="str">
        <f>IF(D381&lt;&gt;"",VLOOKUP(D381,Projects!B:C,2,0),"")</f>
        <v>INT</v>
      </c>
    </row>
    <row r="382" spans="1:16" x14ac:dyDescent="0.25">
      <c r="A382" t="str">
        <f>UPPER(IF(AND(TimeSpend[[#This Row],[Personnel number]]&lt;&gt;"",TimeSpend[[#This Row],[Date]]&lt;&gt;""),TimeSpend[[#This Row],[Personnel number]],""))</f>
        <v>CZ011883</v>
      </c>
      <c r="B382" s="85" t="str">
        <f>IF(AND(TimeSpend[[#This Row],[Personnel number]]&lt;&gt;"",TimeSpend[[#This Row],[Date]]&lt;&gt;""),TEXT(TimeSpend[[#This Row],[Date]],"[$-409]yyyyMMdd"),"")</f>
        <v>yyyy1001</v>
      </c>
      <c r="C382" s="33" t="str">
        <f>IF(AND(TimeSpend[[#This Row],[Personnel number]]&lt;&gt;"",TimeSpend[[#This Row],[Date]]&lt;&gt;""),SUBSTITUTE(TimeSpend[[#This Row],[Hours]],",","."),"")</f>
        <v>3</v>
      </c>
      <c r="D382">
        <f>IF(AND(TimeSpend[[#This Row],[Personnel number]]&lt;&gt;"",TimeSpend[[#This Row],[Date]]&lt;&gt;""),TimeSpend[[#This Row],[Network]],"")</f>
        <v>60000247</v>
      </c>
      <c r="E382" t="str">
        <f>IF(AND(TimeSpend[[#This Row],[Personnel number]]&lt;&gt;"",TimeSpend[[#This Row],[Date]]&lt;&gt;""),TimeSpend[[#This Row],[Network Description]],"")</f>
        <v>NUS3 Technical Upgrade (NUS Cloud)</v>
      </c>
      <c r="F382" t="str">
        <f>IF(AND(TimeSpend[[#This Row],[Personnel number]]&lt;&gt;"",TimeSpend[[#This Row],[Date]]&lt;&gt;""),TimeSpend[[#This Row],[Activity]],"")</f>
        <v>Consultancy</v>
      </c>
      <c r="G382" t="str">
        <f>IF(AND(TimeSpend[[#This Row],[Personnel number]]&lt;&gt;"",TimeSpend[[#This Row],[Date]]&lt;&gt;""),TimeSpend[[#This Row],[Activity description]],"")</f>
        <v>Azure Service bus testing</v>
      </c>
      <c r="H382" s="36">
        <f>IF(AND(TimeSpend[[#This Row],[Personnel number]]&lt;&gt;"",TimeSpend[[#This Row],[Date]]&lt;&gt;""),TimeSpend[[#This Row],[Start Time]],"")</f>
        <v>0.47916666666666669</v>
      </c>
      <c r="I382" s="36">
        <f>IF(AND(TimeSpend[[#This Row],[Personnel number]]&lt;&gt;"",TimeSpend[[#This Row],[Date]]&lt;&gt;""),TimeSpend[[#This Row],[End Time]],"")</f>
        <v>0.60416666666666663</v>
      </c>
      <c r="J382" t="str">
        <f>IF(AND(TimeSpend[[#This Row],[Personnel number]]&lt;&gt;"",TimeSpend[[#This Row],[Date]]&lt;&gt;""),TimeSpend[[#This Row],[Location]],"")</f>
        <v>Office</v>
      </c>
      <c r="K382">
        <f>IF(AND(TimeSpend[[#This Row],[Personnel number]]&lt;&gt;"",TimeSpend[[#This Row],[Date]]&lt;&gt;""),TimeSpend[[#This Row],[Task]],"")</f>
        <v>0</v>
      </c>
      <c r="L382" t="str">
        <f>IF(AND(TimeSpend[[#This Row],[Personnel number]]&lt;&gt;"",TimeSpend[[#This Row],[Date]]&lt;&gt;""),Utilization!$J$2,"")</f>
        <v>10/2024</v>
      </c>
      <c r="M382" t="str">
        <f>IF(AND(TimeSpend[[#This Row],[Personnel number]]&lt;&gt;"",TimeSpend[[#This Row],[Date]]&lt;&gt;""),TimeSpend[[#This Row],[Employee Name]],"")</f>
        <v>Tomašovič Zbyněk</v>
      </c>
      <c r="N382">
        <f t="shared" si="10"/>
        <v>381</v>
      </c>
      <c r="O382" t="str">
        <f t="shared" si="11"/>
        <v>10/2024-381</v>
      </c>
      <c r="P382" t="str">
        <f>IF(D382&lt;&gt;"",VLOOKUP(D382,Projects!B:C,2,0),"")</f>
        <v>PROJECT</v>
      </c>
    </row>
    <row r="383" spans="1:16" x14ac:dyDescent="0.25">
      <c r="A383" t="str">
        <f>UPPER(IF(AND(TimeSpend[[#This Row],[Personnel number]]&lt;&gt;"",TimeSpend[[#This Row],[Date]]&lt;&gt;""),TimeSpend[[#This Row],[Personnel number]],""))</f>
        <v>CZ011883</v>
      </c>
      <c r="B383" s="85" t="str">
        <f>IF(AND(TimeSpend[[#This Row],[Personnel number]]&lt;&gt;"",TimeSpend[[#This Row],[Date]]&lt;&gt;""),TEXT(TimeSpend[[#This Row],[Date]],"[$-409]yyyyMMdd"),"")</f>
        <v>yyyy1001</v>
      </c>
      <c r="C383" s="33" t="str">
        <f>IF(AND(TimeSpend[[#This Row],[Personnel number]]&lt;&gt;"",TimeSpend[[#This Row],[Date]]&lt;&gt;""),SUBSTITUTE(TimeSpend[[#This Row],[Hours]],",","."),"")</f>
        <v>1</v>
      </c>
      <c r="D383" t="str">
        <f>IF(AND(TimeSpend[[#This Row],[Personnel number]]&lt;&gt;"",TimeSpend[[#This Row],[Date]]&lt;&gt;""),TimeSpend[[#This Row],[Network]],"")</f>
        <v>BPC_INT</v>
      </c>
      <c r="E383" t="str">
        <f>IF(AND(TimeSpend[[#This Row],[Personnel number]]&lt;&gt;"",TimeSpend[[#This Row],[Date]]&lt;&gt;""),TimeSpend[[#This Row],[Network Description]],"")</f>
        <v>Other Internal activities - BPC Brno</v>
      </c>
      <c r="F383" t="str">
        <f>IF(AND(TimeSpend[[#This Row],[Personnel number]]&lt;&gt;"",TimeSpend[[#This Row],[Date]]&lt;&gt;""),TimeSpend[[#This Row],[Activity]],"")</f>
        <v>Admin</v>
      </c>
      <c r="G383" t="str">
        <f>IF(AND(TimeSpend[[#This Row],[Personnel number]]&lt;&gt;"",TimeSpend[[#This Row],[Date]]&lt;&gt;""),TimeSpend[[#This Row],[Activity description]],"")</f>
        <v>KKR: INT - NUS &lt;&gt; eBIZ Continuous Enhancement</v>
      </c>
      <c r="H383" s="36">
        <f>IF(AND(TimeSpend[[#This Row],[Personnel number]]&lt;&gt;"",TimeSpend[[#This Row],[Date]]&lt;&gt;""),TimeSpend[[#This Row],[Start Time]],"")</f>
        <v>0.60416666666666663</v>
      </c>
      <c r="I383" s="36">
        <f>IF(AND(TimeSpend[[#This Row],[Personnel number]]&lt;&gt;"",TimeSpend[[#This Row],[Date]]&lt;&gt;""),TimeSpend[[#This Row],[End Time]],"")</f>
        <v>0.64583333333333337</v>
      </c>
      <c r="J383" t="str">
        <f>IF(AND(TimeSpend[[#This Row],[Personnel number]]&lt;&gt;"",TimeSpend[[#This Row],[Date]]&lt;&gt;""),TimeSpend[[#This Row],[Location]],"")</f>
        <v>Office</v>
      </c>
      <c r="K383">
        <f>IF(AND(TimeSpend[[#This Row],[Personnel number]]&lt;&gt;"",TimeSpend[[#This Row],[Date]]&lt;&gt;""),TimeSpend[[#This Row],[Task]],"")</f>
        <v>0</v>
      </c>
      <c r="L383" t="str">
        <f>IF(AND(TimeSpend[[#This Row],[Personnel number]]&lt;&gt;"",TimeSpend[[#This Row],[Date]]&lt;&gt;""),Utilization!$J$2,"")</f>
        <v>10/2024</v>
      </c>
      <c r="M383" t="str">
        <f>IF(AND(TimeSpend[[#This Row],[Personnel number]]&lt;&gt;"",TimeSpend[[#This Row],[Date]]&lt;&gt;""),TimeSpend[[#This Row],[Employee Name]],"")</f>
        <v>Tomašovič Zbyněk</v>
      </c>
      <c r="N383">
        <f t="shared" si="10"/>
        <v>382</v>
      </c>
      <c r="O383" t="str">
        <f t="shared" si="11"/>
        <v>10/2024-382</v>
      </c>
      <c r="P383" t="str">
        <f>IF(D383&lt;&gt;"",VLOOKUP(D383,Projects!B:C,2,0),"")</f>
        <v>INT</v>
      </c>
    </row>
    <row r="384" spans="1:16" x14ac:dyDescent="0.25">
      <c r="A384" t="str">
        <f>UPPER(IF(AND(TimeSpend[[#This Row],[Personnel number]]&lt;&gt;"",TimeSpend[[#This Row],[Date]]&lt;&gt;""),TimeSpend[[#This Row],[Personnel number]],""))</f>
        <v>CZ011883</v>
      </c>
      <c r="B384" s="85" t="str">
        <f>IF(AND(TimeSpend[[#This Row],[Personnel number]]&lt;&gt;"",TimeSpend[[#This Row],[Date]]&lt;&gt;""),TEXT(TimeSpend[[#This Row],[Date]],"[$-409]yyyyMMdd"),"")</f>
        <v>yyyy1001</v>
      </c>
      <c r="C384" s="33" t="str">
        <f>IF(AND(TimeSpend[[#This Row],[Personnel number]]&lt;&gt;"",TimeSpend[[#This Row],[Date]]&lt;&gt;""),SUBSTITUTE(TimeSpend[[#This Row],[Hours]],",","."),"")</f>
        <v>0.5</v>
      </c>
      <c r="D384">
        <f>IF(AND(TimeSpend[[#This Row],[Personnel number]]&lt;&gt;"",TimeSpend[[#This Row],[Date]]&lt;&gt;""),TimeSpend[[#This Row],[Network]],"")</f>
        <v>60000430</v>
      </c>
      <c r="E384" t="str">
        <f>IF(AND(TimeSpend[[#This Row],[Personnel number]]&lt;&gt;"",TimeSpend[[#This Row],[Date]]&lt;&gt;""),TimeSpend[[#This Row],[Network Description]],"")</f>
        <v>BBG NUS Cloud Roll-out</v>
      </c>
      <c r="F384" t="str">
        <f>IF(AND(TimeSpend[[#This Row],[Personnel number]]&lt;&gt;"",TimeSpend[[#This Row],[Date]]&lt;&gt;""),TimeSpend[[#This Row],[Activity]],"")</f>
        <v>Project Management</v>
      </c>
      <c r="G384" t="str">
        <f>IF(AND(TimeSpend[[#This Row],[Personnel number]]&lt;&gt;"",TimeSpend[[#This Row],[Date]]&lt;&gt;""),TimeSpend[[#This Row],[Activity description]],"")</f>
        <v>BBG NUS Cloud - Project Management meeting 11</v>
      </c>
      <c r="H384" s="36">
        <f>IF(AND(TimeSpend[[#This Row],[Personnel number]]&lt;&gt;"",TimeSpend[[#This Row],[Date]]&lt;&gt;""),TimeSpend[[#This Row],[Start Time]],"")</f>
        <v>0.64583333333333337</v>
      </c>
      <c r="I384" s="36">
        <f>IF(AND(TimeSpend[[#This Row],[Personnel number]]&lt;&gt;"",TimeSpend[[#This Row],[Date]]&lt;&gt;""),TimeSpend[[#This Row],[End Time]],"")</f>
        <v>0.66666666666666663</v>
      </c>
      <c r="J384" t="str">
        <f>IF(AND(TimeSpend[[#This Row],[Personnel number]]&lt;&gt;"",TimeSpend[[#This Row],[Date]]&lt;&gt;""),TimeSpend[[#This Row],[Location]],"")</f>
        <v>Office</v>
      </c>
      <c r="K384">
        <f>IF(AND(TimeSpend[[#This Row],[Personnel number]]&lt;&gt;"",TimeSpend[[#This Row],[Date]]&lt;&gt;""),TimeSpend[[#This Row],[Task]],"")</f>
        <v>0</v>
      </c>
      <c r="L384" t="str">
        <f>IF(AND(TimeSpend[[#This Row],[Personnel number]]&lt;&gt;"",TimeSpend[[#This Row],[Date]]&lt;&gt;""),Utilization!$J$2,"")</f>
        <v>10/2024</v>
      </c>
      <c r="M384" t="str">
        <f>IF(AND(TimeSpend[[#This Row],[Personnel number]]&lt;&gt;"",TimeSpend[[#This Row],[Date]]&lt;&gt;""),TimeSpend[[#This Row],[Employee Name]],"")</f>
        <v>Tomašovič Zbyněk</v>
      </c>
      <c r="N384">
        <f t="shared" si="10"/>
        <v>383</v>
      </c>
      <c r="O384" t="str">
        <f t="shared" si="11"/>
        <v>10/2024-383</v>
      </c>
      <c r="P384" t="str">
        <f>IF(D384&lt;&gt;"",VLOOKUP(D384,Projects!B:C,2,0),"")</f>
        <v>PROJECT</v>
      </c>
    </row>
    <row r="385" spans="1:16" x14ac:dyDescent="0.25">
      <c r="A385" t="str">
        <f>UPPER(IF(AND(TimeSpend[[#This Row],[Personnel number]]&lt;&gt;"",TimeSpend[[#This Row],[Date]]&lt;&gt;""),TimeSpend[[#This Row],[Personnel number]],""))</f>
        <v>CZ011883</v>
      </c>
      <c r="B385" s="85" t="str">
        <f>IF(AND(TimeSpend[[#This Row],[Personnel number]]&lt;&gt;"",TimeSpend[[#This Row],[Date]]&lt;&gt;""),TEXT(TimeSpend[[#This Row],[Date]],"[$-409]yyyyMMdd"),"")</f>
        <v>yyyy1001</v>
      </c>
      <c r="C385" s="33" t="str">
        <f>IF(AND(TimeSpend[[#This Row],[Personnel number]]&lt;&gt;"",TimeSpend[[#This Row],[Date]]&lt;&gt;""),SUBSTITUTE(TimeSpend[[#This Row],[Hours]],",","."),"")</f>
        <v>1</v>
      </c>
      <c r="D385" t="str">
        <f>IF(AND(TimeSpend[[#This Row],[Personnel number]]&lt;&gt;"",TimeSpend[[#This Row],[Date]]&lt;&gt;""),TimeSpend[[#This Row],[Network]],"")</f>
        <v>BPC_INT</v>
      </c>
      <c r="E385" t="str">
        <f>IF(AND(TimeSpend[[#This Row],[Personnel number]]&lt;&gt;"",TimeSpend[[#This Row],[Date]]&lt;&gt;""),TimeSpend[[#This Row],[Network Description]],"")</f>
        <v>Other Internal activities - BPC Brno</v>
      </c>
      <c r="F385" t="str">
        <f>IF(AND(TimeSpend[[#This Row],[Personnel number]]&lt;&gt;"",TimeSpend[[#This Row],[Date]]&lt;&gt;""),TimeSpend[[#This Row],[Activity]],"")</f>
        <v>Admin</v>
      </c>
      <c r="G385" t="str">
        <f>IF(AND(TimeSpend[[#This Row],[Personnel number]]&lt;&gt;"",TimeSpend[[#This Row],[Date]]&lt;&gt;""),TimeSpend[[#This Row],[Activity description]],"")</f>
        <v>Administration</v>
      </c>
      <c r="H385" s="36">
        <f>IF(AND(TimeSpend[[#This Row],[Personnel number]]&lt;&gt;"",TimeSpend[[#This Row],[Date]]&lt;&gt;""),TimeSpend[[#This Row],[Start Time]],"")</f>
        <v>0.66666666666666663</v>
      </c>
      <c r="I385" s="36">
        <f>IF(AND(TimeSpend[[#This Row],[Personnel number]]&lt;&gt;"",TimeSpend[[#This Row],[Date]]&lt;&gt;""),TimeSpend[[#This Row],[End Time]],"")</f>
        <v>0.70833333333333337</v>
      </c>
      <c r="J385" t="str">
        <f>IF(AND(TimeSpend[[#This Row],[Personnel number]]&lt;&gt;"",TimeSpend[[#This Row],[Date]]&lt;&gt;""),TimeSpend[[#This Row],[Location]],"")</f>
        <v>Office</v>
      </c>
      <c r="K385">
        <f>IF(AND(TimeSpend[[#This Row],[Personnel number]]&lt;&gt;"",TimeSpend[[#This Row],[Date]]&lt;&gt;""),TimeSpend[[#This Row],[Task]],"")</f>
        <v>0</v>
      </c>
      <c r="L385" t="str">
        <f>IF(AND(TimeSpend[[#This Row],[Personnel number]]&lt;&gt;"",TimeSpend[[#This Row],[Date]]&lt;&gt;""),Utilization!$J$2,"")</f>
        <v>10/2024</v>
      </c>
      <c r="M385" t="str">
        <f>IF(AND(TimeSpend[[#This Row],[Personnel number]]&lt;&gt;"",TimeSpend[[#This Row],[Date]]&lt;&gt;""),TimeSpend[[#This Row],[Employee Name]],"")</f>
        <v>Tomašovič Zbyněk</v>
      </c>
      <c r="N385">
        <f t="shared" si="10"/>
        <v>384</v>
      </c>
      <c r="O385" t="str">
        <f t="shared" si="11"/>
        <v>10/2024-384</v>
      </c>
      <c r="P385" t="str">
        <f>IF(D385&lt;&gt;"",VLOOKUP(D385,Projects!B:C,2,0),"")</f>
        <v>INT</v>
      </c>
    </row>
    <row r="386" spans="1:16" x14ac:dyDescent="0.25">
      <c r="A386" t="str">
        <f>UPPER(IF(AND(TimeSpend[[#This Row],[Personnel number]]&lt;&gt;"",TimeSpend[[#This Row],[Date]]&lt;&gt;""),TimeSpend[[#This Row],[Personnel number]],""))</f>
        <v>CZ011883</v>
      </c>
      <c r="B386" s="85" t="str">
        <f>IF(AND(TimeSpend[[#This Row],[Personnel number]]&lt;&gt;"",TimeSpend[[#This Row],[Date]]&lt;&gt;""),TEXT(TimeSpend[[#This Row],[Date]],"[$-409]yyyyMMdd"),"")</f>
        <v>yyyy1002</v>
      </c>
      <c r="C386" s="33" t="str">
        <f>IF(AND(TimeSpend[[#This Row],[Personnel number]]&lt;&gt;"",TimeSpend[[#This Row],[Date]]&lt;&gt;""),SUBSTITUTE(TimeSpend[[#This Row],[Hours]],",","."),"")</f>
        <v>3</v>
      </c>
      <c r="D386" t="str">
        <f>IF(AND(TimeSpend[[#This Row],[Personnel number]]&lt;&gt;"",TimeSpend[[#This Row],[Date]]&lt;&gt;""),TimeSpend[[#This Row],[Network]],"")</f>
        <v>BPC_INT</v>
      </c>
      <c r="E386" t="str">
        <f>IF(AND(TimeSpend[[#This Row],[Personnel number]]&lt;&gt;"",TimeSpend[[#This Row],[Date]]&lt;&gt;""),TimeSpend[[#This Row],[Network Description]],"")</f>
        <v>Other Internal activities - BPC Brno</v>
      </c>
      <c r="F386" t="str">
        <f>IF(AND(TimeSpend[[#This Row],[Personnel number]]&lt;&gt;"",TimeSpend[[#This Row],[Date]]&lt;&gt;""),TimeSpend[[#This Row],[Activity]],"")</f>
        <v>Admin</v>
      </c>
      <c r="G386" t="str">
        <f>IF(AND(TimeSpend[[#This Row],[Personnel number]]&lt;&gt;"",TimeSpend[[#This Row],[Date]]&lt;&gt;""),TimeSpend[[#This Row],[Activity description]],"")</f>
        <v>BGE NUS Cloud project - preparation - meeting with Smart IT</v>
      </c>
      <c r="H386" s="36">
        <f>IF(AND(TimeSpend[[#This Row],[Personnel number]]&lt;&gt;"",TimeSpend[[#This Row],[Date]]&lt;&gt;""),TimeSpend[[#This Row],[Start Time]],"")</f>
        <v>0.33333333333333331</v>
      </c>
      <c r="I386" s="36">
        <f>IF(AND(TimeSpend[[#This Row],[Personnel number]]&lt;&gt;"",TimeSpend[[#This Row],[Date]]&lt;&gt;""),TimeSpend[[#This Row],[End Time]],"")</f>
        <v>0.45833333333333331</v>
      </c>
      <c r="J386" t="str">
        <f>IF(AND(TimeSpend[[#This Row],[Personnel number]]&lt;&gt;"",TimeSpend[[#This Row],[Date]]&lt;&gt;""),TimeSpend[[#This Row],[Location]],"")</f>
        <v>Office</v>
      </c>
      <c r="K386">
        <f>IF(AND(TimeSpend[[#This Row],[Personnel number]]&lt;&gt;"",TimeSpend[[#This Row],[Date]]&lt;&gt;""),TimeSpend[[#This Row],[Task]],"")</f>
        <v>0</v>
      </c>
      <c r="L386" t="str">
        <f>IF(AND(TimeSpend[[#This Row],[Personnel number]]&lt;&gt;"",TimeSpend[[#This Row],[Date]]&lt;&gt;""),Utilization!$J$2,"")</f>
        <v>10/2024</v>
      </c>
      <c r="M386" t="str">
        <f>IF(AND(TimeSpend[[#This Row],[Personnel number]]&lt;&gt;"",TimeSpend[[#This Row],[Date]]&lt;&gt;""),TimeSpend[[#This Row],[Employee Name]],"")</f>
        <v>Tomašovič Zbyněk</v>
      </c>
      <c r="N386">
        <f t="shared" ref="N386:N449" si="12">IF(A386&lt;&gt;"",ROW(A386)-1,"")</f>
        <v>385</v>
      </c>
      <c r="O386" t="str">
        <f t="shared" ref="O386:O449" si="13">IF(A386&lt;&gt;"",L386&amp;"-"&amp;N386,"")</f>
        <v>10/2024-385</v>
      </c>
      <c r="P386" t="str">
        <f>IF(D386&lt;&gt;"",VLOOKUP(D386,Projects!B:C,2,0),"")</f>
        <v>INT</v>
      </c>
    </row>
    <row r="387" spans="1:16" x14ac:dyDescent="0.25">
      <c r="A387" t="str">
        <f>UPPER(IF(AND(TimeSpend[[#This Row],[Personnel number]]&lt;&gt;"",TimeSpend[[#This Row],[Date]]&lt;&gt;""),TimeSpend[[#This Row],[Personnel number]],""))</f>
        <v>CZ011883</v>
      </c>
      <c r="B387" s="85" t="str">
        <f>IF(AND(TimeSpend[[#This Row],[Personnel number]]&lt;&gt;"",TimeSpend[[#This Row],[Date]]&lt;&gt;""),TEXT(TimeSpend[[#This Row],[Date]],"[$-409]yyyyMMdd"),"")</f>
        <v>yyyy1002</v>
      </c>
      <c r="C387" s="33" t="str">
        <f>IF(AND(TimeSpend[[#This Row],[Personnel number]]&lt;&gt;"",TimeSpend[[#This Row],[Date]]&lt;&gt;""),SUBSTITUTE(TimeSpend[[#This Row],[Hours]],",","."),"")</f>
        <v>1.5</v>
      </c>
      <c r="D387" t="str">
        <f>IF(AND(TimeSpend[[#This Row],[Personnel number]]&lt;&gt;"",TimeSpend[[#This Row],[Date]]&lt;&gt;""),TimeSpend[[#This Row],[Network]],"")</f>
        <v>BPC_INT</v>
      </c>
      <c r="E387" t="str">
        <f>IF(AND(TimeSpend[[#This Row],[Personnel number]]&lt;&gt;"",TimeSpend[[#This Row],[Date]]&lt;&gt;""),TimeSpend[[#This Row],[Network Description]],"")</f>
        <v>Other Internal activities - BPC Brno</v>
      </c>
      <c r="F387" t="str">
        <f>IF(AND(TimeSpend[[#This Row],[Personnel number]]&lt;&gt;"",TimeSpend[[#This Row],[Date]]&lt;&gt;""),TimeSpend[[#This Row],[Activity]],"")</f>
        <v>Admin</v>
      </c>
      <c r="G387" t="str">
        <f>IF(AND(TimeSpend[[#This Row],[Personnel number]]&lt;&gt;"",TimeSpend[[#This Row],[Date]]&lt;&gt;""),TimeSpend[[#This Row],[Activity description]],"")</f>
        <v>Administration &amp; e-mails</v>
      </c>
      <c r="H387" s="36">
        <f>IF(AND(TimeSpend[[#This Row],[Personnel number]]&lt;&gt;"",TimeSpend[[#This Row],[Date]]&lt;&gt;""),TimeSpend[[#This Row],[Start Time]],"")</f>
        <v>0.47916666666666669</v>
      </c>
      <c r="I387" s="36">
        <f>IF(AND(TimeSpend[[#This Row],[Personnel number]]&lt;&gt;"",TimeSpend[[#This Row],[Date]]&lt;&gt;""),TimeSpend[[#This Row],[End Time]],"")</f>
        <v>0.54166666666666663</v>
      </c>
      <c r="J387" t="str">
        <f>IF(AND(TimeSpend[[#This Row],[Personnel number]]&lt;&gt;"",TimeSpend[[#This Row],[Date]]&lt;&gt;""),TimeSpend[[#This Row],[Location]],"")</f>
        <v>Office</v>
      </c>
      <c r="K387">
        <f>IF(AND(TimeSpend[[#This Row],[Personnel number]]&lt;&gt;"",TimeSpend[[#This Row],[Date]]&lt;&gt;""),TimeSpend[[#This Row],[Task]],"")</f>
        <v>0</v>
      </c>
      <c r="L387" t="str">
        <f>IF(AND(TimeSpend[[#This Row],[Personnel number]]&lt;&gt;"",TimeSpend[[#This Row],[Date]]&lt;&gt;""),Utilization!$J$2,"")</f>
        <v>10/2024</v>
      </c>
      <c r="M387" t="str">
        <f>IF(AND(TimeSpend[[#This Row],[Personnel number]]&lt;&gt;"",TimeSpend[[#This Row],[Date]]&lt;&gt;""),TimeSpend[[#This Row],[Employee Name]],"")</f>
        <v>Tomašovič Zbyněk</v>
      </c>
      <c r="N387">
        <f t="shared" si="12"/>
        <v>386</v>
      </c>
      <c r="O387" t="str">
        <f t="shared" si="13"/>
        <v>10/2024-386</v>
      </c>
      <c r="P387" t="str">
        <f>IF(D387&lt;&gt;"",VLOOKUP(D387,Projects!B:C,2,0),"")</f>
        <v>INT</v>
      </c>
    </row>
    <row r="388" spans="1:16" x14ac:dyDescent="0.25">
      <c r="A388" t="str">
        <f>UPPER(IF(AND(TimeSpend[[#This Row],[Personnel number]]&lt;&gt;"",TimeSpend[[#This Row],[Date]]&lt;&gt;""),TimeSpend[[#This Row],[Personnel number]],""))</f>
        <v>CZ011883</v>
      </c>
      <c r="B388" s="85" t="str">
        <f>IF(AND(TimeSpend[[#This Row],[Personnel number]]&lt;&gt;"",TimeSpend[[#This Row],[Date]]&lt;&gt;""),TEXT(TimeSpend[[#This Row],[Date]],"[$-409]yyyyMMdd"),"")</f>
        <v>yyyy1002</v>
      </c>
      <c r="C388" s="33" t="str">
        <f>IF(AND(TimeSpend[[#This Row],[Personnel number]]&lt;&gt;"",TimeSpend[[#This Row],[Date]]&lt;&gt;""),SUBSTITUTE(TimeSpend[[#This Row],[Hours]],",","."),"")</f>
        <v>1</v>
      </c>
      <c r="D388" t="str">
        <f>IF(AND(TimeSpend[[#This Row],[Personnel number]]&lt;&gt;"",TimeSpend[[#This Row],[Date]]&lt;&gt;""),TimeSpend[[#This Row],[Network]],"")</f>
        <v>BPC_INT</v>
      </c>
      <c r="E388" t="str">
        <f>IF(AND(TimeSpend[[#This Row],[Personnel number]]&lt;&gt;"",TimeSpend[[#This Row],[Date]]&lt;&gt;""),TimeSpend[[#This Row],[Network Description]],"")</f>
        <v>Other Internal activities - BPC Brno</v>
      </c>
      <c r="F388" t="str">
        <f>IF(AND(TimeSpend[[#This Row],[Personnel number]]&lt;&gt;"",TimeSpend[[#This Row],[Date]]&lt;&gt;""),TimeSpend[[#This Row],[Activity]],"")</f>
        <v>Admin</v>
      </c>
      <c r="G388" t="str">
        <f>IF(AND(TimeSpend[[#This Row],[Personnel number]]&lt;&gt;"",TimeSpend[[#This Row],[Date]]&lt;&gt;""),TimeSpend[[#This Row],[Activity description]],"")</f>
        <v>BGE NUS Cloud - Project Board #1</v>
      </c>
      <c r="H388" s="36">
        <f>IF(AND(TimeSpend[[#This Row],[Personnel number]]&lt;&gt;"",TimeSpend[[#This Row],[Date]]&lt;&gt;""),TimeSpend[[#This Row],[Start Time]],"")</f>
        <v>0.54166666666666663</v>
      </c>
      <c r="I388" s="36">
        <f>IF(AND(TimeSpend[[#This Row],[Personnel number]]&lt;&gt;"",TimeSpend[[#This Row],[Date]]&lt;&gt;""),TimeSpend[[#This Row],[End Time]],"")</f>
        <v>0.58333333333333337</v>
      </c>
      <c r="J388" t="str">
        <f>IF(AND(TimeSpend[[#This Row],[Personnel number]]&lt;&gt;"",TimeSpend[[#This Row],[Date]]&lt;&gt;""),TimeSpend[[#This Row],[Location]],"")</f>
        <v>Office</v>
      </c>
      <c r="K388">
        <f>IF(AND(TimeSpend[[#This Row],[Personnel number]]&lt;&gt;"",TimeSpend[[#This Row],[Date]]&lt;&gt;""),TimeSpend[[#This Row],[Task]],"")</f>
        <v>0</v>
      </c>
      <c r="L388" t="str">
        <f>IF(AND(TimeSpend[[#This Row],[Personnel number]]&lt;&gt;"",TimeSpend[[#This Row],[Date]]&lt;&gt;""),Utilization!$J$2,"")</f>
        <v>10/2024</v>
      </c>
      <c r="M388" t="str">
        <f>IF(AND(TimeSpend[[#This Row],[Personnel number]]&lt;&gt;"",TimeSpend[[#This Row],[Date]]&lt;&gt;""),TimeSpend[[#This Row],[Employee Name]],"")</f>
        <v>Tomašovič Zbyněk</v>
      </c>
      <c r="N388">
        <f t="shared" si="12"/>
        <v>387</v>
      </c>
      <c r="O388" t="str">
        <f t="shared" si="13"/>
        <v>10/2024-387</v>
      </c>
      <c r="P388" t="str">
        <f>IF(D388&lt;&gt;"",VLOOKUP(D388,Projects!B:C,2,0),"")</f>
        <v>INT</v>
      </c>
    </row>
    <row r="389" spans="1:16" x14ac:dyDescent="0.25">
      <c r="A389" t="str">
        <f>UPPER(IF(AND(TimeSpend[[#This Row],[Personnel number]]&lt;&gt;"",TimeSpend[[#This Row],[Date]]&lt;&gt;""),TimeSpend[[#This Row],[Personnel number]],""))</f>
        <v>CZ011883</v>
      </c>
      <c r="B389" s="85" t="str">
        <f>IF(AND(TimeSpend[[#This Row],[Personnel number]]&lt;&gt;"",TimeSpend[[#This Row],[Date]]&lt;&gt;""),TEXT(TimeSpend[[#This Row],[Date]],"[$-409]yyyyMMdd"),"")</f>
        <v>yyyy1002</v>
      </c>
      <c r="C389" s="33" t="str">
        <f>IF(AND(TimeSpend[[#This Row],[Personnel number]]&lt;&gt;"",TimeSpend[[#This Row],[Date]]&lt;&gt;""),SUBSTITUTE(TimeSpend[[#This Row],[Hours]],",","."),"")</f>
        <v>1</v>
      </c>
      <c r="D389" t="str">
        <f>IF(AND(TimeSpend[[#This Row],[Personnel number]]&lt;&gt;"",TimeSpend[[#This Row],[Date]]&lt;&gt;""),TimeSpend[[#This Row],[Network]],"")</f>
        <v>BPC_INC</v>
      </c>
      <c r="E389" t="str">
        <f>IF(AND(TimeSpend[[#This Row],[Personnel number]]&lt;&gt;"",TimeSpend[[#This Row],[Date]]&lt;&gt;""),TimeSpend[[#This Row],[Network Description]],"")</f>
        <v>Incident handling / support - BPC Brno</v>
      </c>
      <c r="F389" t="str">
        <f>IF(AND(TimeSpend[[#This Row],[Personnel number]]&lt;&gt;"",TimeSpend[[#This Row],[Date]]&lt;&gt;""),TimeSpend[[#This Row],[Activity]],"")</f>
        <v>Consultancy</v>
      </c>
      <c r="G389" t="str">
        <f>IF(AND(TimeSpend[[#This Row],[Personnel number]]&lt;&gt;"",TimeSpend[[#This Row],[Date]]&lt;&gt;""),TimeSpend[[#This Row],[Activity description]],"")</f>
        <v>CLN issues</v>
      </c>
      <c r="H389" s="36">
        <f>IF(AND(TimeSpend[[#This Row],[Personnel number]]&lt;&gt;"",TimeSpend[[#This Row],[Date]]&lt;&gt;""),TimeSpend[[#This Row],[Start Time]],"")</f>
        <v>0.58333333333333337</v>
      </c>
      <c r="I389" s="36">
        <f>IF(AND(TimeSpend[[#This Row],[Personnel number]]&lt;&gt;"",TimeSpend[[#This Row],[Date]]&lt;&gt;""),TimeSpend[[#This Row],[End Time]],"")</f>
        <v>0.625</v>
      </c>
      <c r="J389" t="str">
        <f>IF(AND(TimeSpend[[#This Row],[Personnel number]]&lt;&gt;"",TimeSpend[[#This Row],[Date]]&lt;&gt;""),TimeSpend[[#This Row],[Location]],"")</f>
        <v>Office</v>
      </c>
      <c r="K389">
        <f>IF(AND(TimeSpend[[#This Row],[Personnel number]]&lt;&gt;"",TimeSpend[[#This Row],[Date]]&lt;&gt;""),TimeSpend[[#This Row],[Task]],"")</f>
        <v>0</v>
      </c>
      <c r="L389" t="str">
        <f>IF(AND(TimeSpend[[#This Row],[Personnel number]]&lt;&gt;"",TimeSpend[[#This Row],[Date]]&lt;&gt;""),Utilization!$J$2,"")</f>
        <v>10/2024</v>
      </c>
      <c r="M389" t="str">
        <f>IF(AND(TimeSpend[[#This Row],[Personnel number]]&lt;&gt;"",TimeSpend[[#This Row],[Date]]&lt;&gt;""),TimeSpend[[#This Row],[Employee Name]],"")</f>
        <v>Tomašovič Zbyněk</v>
      </c>
      <c r="N389">
        <f t="shared" si="12"/>
        <v>388</v>
      </c>
      <c r="O389" t="str">
        <f t="shared" si="13"/>
        <v>10/2024-388</v>
      </c>
      <c r="P389" t="str">
        <f>IF(D389&lt;&gt;"",VLOOKUP(D389,Projects!B:C,2,0),"")</f>
        <v>INC</v>
      </c>
    </row>
    <row r="390" spans="1:16" x14ac:dyDescent="0.25">
      <c r="A390" t="str">
        <f>UPPER(IF(AND(TimeSpend[[#This Row],[Personnel number]]&lt;&gt;"",TimeSpend[[#This Row],[Date]]&lt;&gt;""),TimeSpend[[#This Row],[Personnel number]],""))</f>
        <v>CZ011883</v>
      </c>
      <c r="B390" s="85" t="str">
        <f>IF(AND(TimeSpend[[#This Row],[Personnel number]]&lt;&gt;"",TimeSpend[[#This Row],[Date]]&lt;&gt;""),TEXT(TimeSpend[[#This Row],[Date]],"[$-409]yyyyMMdd"),"")</f>
        <v>yyyy1002</v>
      </c>
      <c r="C390" s="33" t="str">
        <f>IF(AND(TimeSpend[[#This Row],[Personnel number]]&lt;&gt;"",TimeSpend[[#This Row],[Date]]&lt;&gt;""),SUBSTITUTE(TimeSpend[[#This Row],[Hours]],",","."),"")</f>
        <v>0.5</v>
      </c>
      <c r="D390">
        <f>IF(AND(TimeSpend[[#This Row],[Personnel number]]&lt;&gt;"",TimeSpend[[#This Row],[Date]]&lt;&gt;""),TimeSpend[[#This Row],[Network]],"")</f>
        <v>60000247</v>
      </c>
      <c r="E390" t="str">
        <f>IF(AND(TimeSpend[[#This Row],[Personnel number]]&lt;&gt;"",TimeSpend[[#This Row],[Date]]&lt;&gt;""),TimeSpend[[#This Row],[Network Description]],"")</f>
        <v>NUS3 Technical Upgrade (NUS Cloud)</v>
      </c>
      <c r="F390" t="str">
        <f>IF(AND(TimeSpend[[#This Row],[Personnel number]]&lt;&gt;"",TimeSpend[[#This Row],[Date]]&lt;&gt;""),TimeSpend[[#This Row],[Activity]],"")</f>
        <v>Consultancy</v>
      </c>
      <c r="G390" t="str">
        <f>IF(AND(TimeSpend[[#This Row],[Personnel number]]&lt;&gt;"",TimeSpend[[#This Row],[Date]]&lt;&gt;""),TimeSpend[[#This Row],[Activity description]],"")</f>
        <v>Price integration via CDP - internal test</v>
      </c>
      <c r="H390" s="36">
        <f>IF(AND(TimeSpend[[#This Row],[Personnel number]]&lt;&gt;"",TimeSpend[[#This Row],[Date]]&lt;&gt;""),TimeSpend[[#This Row],[Start Time]],"")</f>
        <v>0.625</v>
      </c>
      <c r="I390" s="36">
        <f>IF(AND(TimeSpend[[#This Row],[Personnel number]]&lt;&gt;"",TimeSpend[[#This Row],[Date]]&lt;&gt;""),TimeSpend[[#This Row],[End Time]],"")</f>
        <v>0.64583333333333337</v>
      </c>
      <c r="J390" t="str">
        <f>IF(AND(TimeSpend[[#This Row],[Personnel number]]&lt;&gt;"",TimeSpend[[#This Row],[Date]]&lt;&gt;""),TimeSpend[[#This Row],[Location]],"")</f>
        <v>Office</v>
      </c>
      <c r="K390">
        <f>IF(AND(TimeSpend[[#This Row],[Personnel number]]&lt;&gt;"",TimeSpend[[#This Row],[Date]]&lt;&gt;""),TimeSpend[[#This Row],[Task]],"")</f>
        <v>0</v>
      </c>
      <c r="L390" t="str">
        <f>IF(AND(TimeSpend[[#This Row],[Personnel number]]&lt;&gt;"",TimeSpend[[#This Row],[Date]]&lt;&gt;""),Utilization!$J$2,"")</f>
        <v>10/2024</v>
      </c>
      <c r="M390" t="str">
        <f>IF(AND(TimeSpend[[#This Row],[Personnel number]]&lt;&gt;"",TimeSpend[[#This Row],[Date]]&lt;&gt;""),TimeSpend[[#This Row],[Employee Name]],"")</f>
        <v>Tomašovič Zbyněk</v>
      </c>
      <c r="N390">
        <f t="shared" si="12"/>
        <v>389</v>
      </c>
      <c r="O390" t="str">
        <f t="shared" si="13"/>
        <v>10/2024-389</v>
      </c>
      <c r="P390" t="str">
        <f>IF(D390&lt;&gt;"",VLOOKUP(D390,Projects!B:C,2,0),"")</f>
        <v>PROJECT</v>
      </c>
    </row>
    <row r="391" spans="1:16" x14ac:dyDescent="0.25">
      <c r="A391" t="str">
        <f>UPPER(IF(AND(TimeSpend[[#This Row],[Personnel number]]&lt;&gt;"",TimeSpend[[#This Row],[Date]]&lt;&gt;""),TimeSpend[[#This Row],[Personnel number]],""))</f>
        <v>CZ011883</v>
      </c>
      <c r="B391" s="85" t="str">
        <f>IF(AND(TimeSpend[[#This Row],[Personnel number]]&lt;&gt;"",TimeSpend[[#This Row],[Date]]&lt;&gt;""),TEXT(TimeSpend[[#This Row],[Date]],"[$-409]yyyyMMdd"),"")</f>
        <v>yyyy1002</v>
      </c>
      <c r="C391" s="33" t="str">
        <f>IF(AND(TimeSpend[[#This Row],[Personnel number]]&lt;&gt;"",TimeSpend[[#This Row],[Date]]&lt;&gt;""),SUBSTITUTE(TimeSpend[[#This Row],[Hours]],",","."),"")</f>
        <v>1</v>
      </c>
      <c r="D391">
        <f>IF(AND(TimeSpend[[#This Row],[Personnel number]]&lt;&gt;"",TimeSpend[[#This Row],[Date]]&lt;&gt;""),TimeSpend[[#This Row],[Network]],"")</f>
        <v>60000430</v>
      </c>
      <c r="E391" t="str">
        <f>IF(AND(TimeSpend[[#This Row],[Personnel number]]&lt;&gt;"",TimeSpend[[#This Row],[Date]]&lt;&gt;""),TimeSpend[[#This Row],[Network Description]],"")</f>
        <v>BBG NUS Cloud Roll-out</v>
      </c>
      <c r="F391" t="str">
        <f>IF(AND(TimeSpend[[#This Row],[Personnel number]]&lt;&gt;"",TimeSpend[[#This Row],[Date]]&lt;&gt;""),TimeSpend[[#This Row],[Activity]],"")</f>
        <v>Project Management</v>
      </c>
      <c r="G391" t="str">
        <f>IF(AND(TimeSpend[[#This Row],[Personnel number]]&lt;&gt;"",TimeSpend[[#This Row],[Date]]&lt;&gt;""),TimeSpend[[#This Row],[Activity description]],"")</f>
        <v>BBG - ACC2 status meeting</v>
      </c>
      <c r="H391" s="36">
        <f>IF(AND(TimeSpend[[#This Row],[Personnel number]]&lt;&gt;"",TimeSpend[[#This Row],[Date]]&lt;&gt;""),TimeSpend[[#This Row],[Start Time]],"")</f>
        <v>0.64583333333333337</v>
      </c>
      <c r="I391" s="36">
        <f>IF(AND(TimeSpend[[#This Row],[Personnel number]]&lt;&gt;"",TimeSpend[[#This Row],[Date]]&lt;&gt;""),TimeSpend[[#This Row],[End Time]],"")</f>
        <v>0.6875</v>
      </c>
      <c r="J391" t="str">
        <f>IF(AND(TimeSpend[[#This Row],[Personnel number]]&lt;&gt;"",TimeSpend[[#This Row],[Date]]&lt;&gt;""),TimeSpend[[#This Row],[Location]],"")</f>
        <v>Office</v>
      </c>
      <c r="K391">
        <f>IF(AND(TimeSpend[[#This Row],[Personnel number]]&lt;&gt;"",TimeSpend[[#This Row],[Date]]&lt;&gt;""),TimeSpend[[#This Row],[Task]],"")</f>
        <v>0</v>
      </c>
      <c r="L391" t="str">
        <f>IF(AND(TimeSpend[[#This Row],[Personnel number]]&lt;&gt;"",TimeSpend[[#This Row],[Date]]&lt;&gt;""),Utilization!$J$2,"")</f>
        <v>10/2024</v>
      </c>
      <c r="M391" t="str">
        <f>IF(AND(TimeSpend[[#This Row],[Personnel number]]&lt;&gt;"",TimeSpend[[#This Row],[Date]]&lt;&gt;""),TimeSpend[[#This Row],[Employee Name]],"")</f>
        <v>Tomašovič Zbyněk</v>
      </c>
      <c r="N391">
        <f t="shared" si="12"/>
        <v>390</v>
      </c>
      <c r="O391" t="str">
        <f t="shared" si="13"/>
        <v>10/2024-390</v>
      </c>
      <c r="P391" t="str">
        <f>IF(D391&lt;&gt;"",VLOOKUP(D391,Projects!B:C,2,0),"")</f>
        <v>PROJECT</v>
      </c>
    </row>
    <row r="392" spans="1:16" x14ac:dyDescent="0.25">
      <c r="A392" t="str">
        <f>UPPER(IF(AND(TimeSpend[[#This Row],[Personnel number]]&lt;&gt;"",TimeSpend[[#This Row],[Date]]&lt;&gt;""),TimeSpend[[#This Row],[Personnel number]],""))</f>
        <v>CZ011883</v>
      </c>
      <c r="B392" s="85" t="str">
        <f>IF(AND(TimeSpend[[#This Row],[Personnel number]]&lt;&gt;"",TimeSpend[[#This Row],[Date]]&lt;&gt;""),TEXT(TimeSpend[[#This Row],[Date]],"[$-409]yyyyMMdd"),"")</f>
        <v>yyyy1002</v>
      </c>
      <c r="C392" s="33" t="str">
        <f>IF(AND(TimeSpend[[#This Row],[Personnel number]]&lt;&gt;"",TimeSpend[[#This Row],[Date]]&lt;&gt;""),SUBSTITUTE(TimeSpend[[#This Row],[Hours]],",","."),"")</f>
        <v>1</v>
      </c>
      <c r="D392" t="str">
        <f>IF(AND(TimeSpend[[#This Row],[Personnel number]]&lt;&gt;"",TimeSpend[[#This Row],[Date]]&lt;&gt;""),TimeSpend[[#This Row],[Network]],"")</f>
        <v>BPC_INT</v>
      </c>
      <c r="E392" t="str">
        <f>IF(AND(TimeSpend[[#This Row],[Personnel number]]&lt;&gt;"",TimeSpend[[#This Row],[Date]]&lt;&gt;""),TimeSpend[[#This Row],[Network Description]],"")</f>
        <v>Other Internal activities - BPC Brno</v>
      </c>
      <c r="F392" t="str">
        <f>IF(AND(TimeSpend[[#This Row],[Personnel number]]&lt;&gt;"",TimeSpend[[#This Row],[Date]]&lt;&gt;""),TimeSpend[[#This Row],[Activity]],"")</f>
        <v>Admin</v>
      </c>
      <c r="G392" t="str">
        <f>IF(AND(TimeSpend[[#This Row],[Personnel number]]&lt;&gt;"",TimeSpend[[#This Row],[Date]]&lt;&gt;""),TimeSpend[[#This Row],[Activity description]],"")</f>
        <v>Administration &amp; e-mails</v>
      </c>
      <c r="H392" s="36">
        <f>IF(AND(TimeSpend[[#This Row],[Personnel number]]&lt;&gt;"",TimeSpend[[#This Row],[Date]]&lt;&gt;""),TimeSpend[[#This Row],[Start Time]],"")</f>
        <v>0.6875</v>
      </c>
      <c r="I392" s="36">
        <f>IF(AND(TimeSpend[[#This Row],[Personnel number]]&lt;&gt;"",TimeSpend[[#This Row],[Date]]&lt;&gt;""),TimeSpend[[#This Row],[End Time]],"")</f>
        <v>0.72916666666666663</v>
      </c>
      <c r="J392" t="str">
        <f>IF(AND(TimeSpend[[#This Row],[Personnel number]]&lt;&gt;"",TimeSpend[[#This Row],[Date]]&lt;&gt;""),TimeSpend[[#This Row],[Location]],"")</f>
        <v>Office</v>
      </c>
      <c r="K392">
        <f>IF(AND(TimeSpend[[#This Row],[Personnel number]]&lt;&gt;"",TimeSpend[[#This Row],[Date]]&lt;&gt;""),TimeSpend[[#This Row],[Task]],"")</f>
        <v>0</v>
      </c>
      <c r="L392" t="str">
        <f>IF(AND(TimeSpend[[#This Row],[Personnel number]]&lt;&gt;"",TimeSpend[[#This Row],[Date]]&lt;&gt;""),Utilization!$J$2,"")</f>
        <v>10/2024</v>
      </c>
      <c r="M392" t="str">
        <f>IF(AND(TimeSpend[[#This Row],[Personnel number]]&lt;&gt;"",TimeSpend[[#This Row],[Date]]&lt;&gt;""),TimeSpend[[#This Row],[Employee Name]],"")</f>
        <v>Tomašovič Zbyněk</v>
      </c>
      <c r="N392">
        <f t="shared" si="12"/>
        <v>391</v>
      </c>
      <c r="O392" t="str">
        <f t="shared" si="13"/>
        <v>10/2024-391</v>
      </c>
      <c r="P392" t="str">
        <f>IF(D392&lt;&gt;"",VLOOKUP(D392,Projects!B:C,2,0),"")</f>
        <v>INT</v>
      </c>
    </row>
    <row r="393" spans="1:16" x14ac:dyDescent="0.25">
      <c r="A393" t="str">
        <f>UPPER(IF(AND(TimeSpend[[#This Row],[Personnel number]]&lt;&gt;"",TimeSpend[[#This Row],[Date]]&lt;&gt;""),TimeSpend[[#This Row],[Personnel number]],""))</f>
        <v>CZ011883</v>
      </c>
      <c r="B393" s="85" t="str">
        <f>IF(AND(TimeSpend[[#This Row],[Personnel number]]&lt;&gt;"",TimeSpend[[#This Row],[Date]]&lt;&gt;""),TEXT(TimeSpend[[#This Row],[Date]],"[$-409]yyyyMMdd"),"")</f>
        <v>yyyy1003</v>
      </c>
      <c r="C393" s="33" t="str">
        <f>IF(AND(TimeSpend[[#This Row],[Personnel number]]&lt;&gt;"",TimeSpend[[#This Row],[Date]]&lt;&gt;""),SUBSTITUTE(TimeSpend[[#This Row],[Hours]],",","."),"")</f>
        <v>2.5</v>
      </c>
      <c r="D393">
        <f>IF(AND(TimeSpend[[#This Row],[Personnel number]]&lt;&gt;"",TimeSpend[[#This Row],[Date]]&lt;&gt;""),TimeSpend[[#This Row],[Network]],"")</f>
        <v>60000430</v>
      </c>
      <c r="E393" t="str">
        <f>IF(AND(TimeSpend[[#This Row],[Personnel number]]&lt;&gt;"",TimeSpend[[#This Row],[Date]]&lt;&gt;""),TimeSpend[[#This Row],[Network Description]],"")</f>
        <v>BBG NUS Cloud Roll-out</v>
      </c>
      <c r="F393" t="str">
        <f>IF(AND(TimeSpend[[#This Row],[Personnel number]]&lt;&gt;"",TimeSpend[[#This Row],[Date]]&lt;&gt;""),TimeSpend[[#This Row],[Activity]],"")</f>
        <v>Project Management</v>
      </c>
      <c r="G393" t="str">
        <f>IF(AND(TimeSpend[[#This Row],[Personnel number]]&lt;&gt;"",TimeSpend[[#This Row],[Date]]&lt;&gt;""),TimeSpend[[#This Row],[Activity description]],"")</f>
        <v>BBG NUS Cloud - Functional Test - IT - eBIZ</v>
      </c>
      <c r="H393" s="36">
        <f>IF(AND(TimeSpend[[#This Row],[Personnel number]]&lt;&gt;"",TimeSpend[[#This Row],[Date]]&lt;&gt;""),TimeSpend[[#This Row],[Start Time]],"")</f>
        <v>0.35416666666666669</v>
      </c>
      <c r="I393" s="36">
        <f>IF(AND(TimeSpend[[#This Row],[Personnel number]]&lt;&gt;"",TimeSpend[[#This Row],[Date]]&lt;&gt;""),TimeSpend[[#This Row],[End Time]],"")</f>
        <v>0.45833333333333331</v>
      </c>
      <c r="J393" t="str">
        <f>IF(AND(TimeSpend[[#This Row],[Personnel number]]&lt;&gt;"",TimeSpend[[#This Row],[Date]]&lt;&gt;""),TimeSpend[[#This Row],[Location]],"")</f>
        <v>Office</v>
      </c>
      <c r="K393">
        <f>IF(AND(TimeSpend[[#This Row],[Personnel number]]&lt;&gt;"",TimeSpend[[#This Row],[Date]]&lt;&gt;""),TimeSpend[[#This Row],[Task]],"")</f>
        <v>0</v>
      </c>
      <c r="L393" t="str">
        <f>IF(AND(TimeSpend[[#This Row],[Personnel number]]&lt;&gt;"",TimeSpend[[#This Row],[Date]]&lt;&gt;""),Utilization!$J$2,"")</f>
        <v>10/2024</v>
      </c>
      <c r="M393" t="str">
        <f>IF(AND(TimeSpend[[#This Row],[Personnel number]]&lt;&gt;"",TimeSpend[[#This Row],[Date]]&lt;&gt;""),TimeSpend[[#This Row],[Employee Name]],"")</f>
        <v>Tomašovič Zbyněk</v>
      </c>
      <c r="N393">
        <f t="shared" si="12"/>
        <v>392</v>
      </c>
      <c r="O393" t="str">
        <f t="shared" si="13"/>
        <v>10/2024-392</v>
      </c>
      <c r="P393" t="str">
        <f>IF(D393&lt;&gt;"",VLOOKUP(D393,Projects!B:C,2,0),"")</f>
        <v>PROJECT</v>
      </c>
    </row>
    <row r="394" spans="1:16" x14ac:dyDescent="0.25">
      <c r="A394" t="str">
        <f>UPPER(IF(AND(TimeSpend[[#This Row],[Personnel number]]&lt;&gt;"",TimeSpend[[#This Row],[Date]]&lt;&gt;""),TimeSpend[[#This Row],[Personnel number]],""))</f>
        <v>CZ011883</v>
      </c>
      <c r="B394" s="85" t="str">
        <f>IF(AND(TimeSpend[[#This Row],[Personnel number]]&lt;&gt;"",TimeSpend[[#This Row],[Date]]&lt;&gt;""),TEXT(TimeSpend[[#This Row],[Date]],"[$-409]yyyyMMdd"),"")</f>
        <v>yyyy1003</v>
      </c>
      <c r="C394" s="33" t="str">
        <f>IF(AND(TimeSpend[[#This Row],[Personnel number]]&lt;&gt;"",TimeSpend[[#This Row],[Date]]&lt;&gt;""),SUBSTITUTE(TimeSpend[[#This Row],[Hours]],",","."),"")</f>
        <v>1</v>
      </c>
      <c r="D394" t="str">
        <f>IF(AND(TimeSpend[[#This Row],[Personnel number]]&lt;&gt;"",TimeSpend[[#This Row],[Date]]&lt;&gt;""),TimeSpend[[#This Row],[Network]],"")</f>
        <v>BPC_INT</v>
      </c>
      <c r="E394" t="str">
        <f>IF(AND(TimeSpend[[#This Row],[Personnel number]]&lt;&gt;"",TimeSpend[[#This Row],[Date]]&lt;&gt;""),TimeSpend[[#This Row],[Network Description]],"")</f>
        <v>Other Internal activities - BPC Brno</v>
      </c>
      <c r="F394" t="str">
        <f>IF(AND(TimeSpend[[#This Row],[Personnel number]]&lt;&gt;"",TimeSpend[[#This Row],[Date]]&lt;&gt;""),TimeSpend[[#This Row],[Activity]],"")</f>
        <v>Admin</v>
      </c>
      <c r="G394" t="str">
        <f>IF(AND(TimeSpend[[#This Row],[Personnel number]]&lt;&gt;"",TimeSpend[[#This Row],[Date]]&lt;&gt;""),TimeSpend[[#This Row],[Activity description]],"")</f>
        <v>BGE NUS Cloud prep - follow-up</v>
      </c>
      <c r="H394" s="36">
        <f>IF(AND(TimeSpend[[#This Row],[Personnel number]]&lt;&gt;"",TimeSpend[[#This Row],[Date]]&lt;&gt;""),TimeSpend[[#This Row],[Start Time]],"")</f>
        <v>0.47916666666666669</v>
      </c>
      <c r="I394" s="36">
        <f>IF(AND(TimeSpend[[#This Row],[Personnel number]]&lt;&gt;"",TimeSpend[[#This Row],[Date]]&lt;&gt;""),TimeSpend[[#This Row],[End Time]],"")</f>
        <v>0.52083333333333337</v>
      </c>
      <c r="J394" t="str">
        <f>IF(AND(TimeSpend[[#This Row],[Personnel number]]&lt;&gt;"",TimeSpend[[#This Row],[Date]]&lt;&gt;""),TimeSpend[[#This Row],[Location]],"")</f>
        <v>Office</v>
      </c>
      <c r="K394">
        <f>IF(AND(TimeSpend[[#This Row],[Personnel number]]&lt;&gt;"",TimeSpend[[#This Row],[Date]]&lt;&gt;""),TimeSpend[[#This Row],[Task]],"")</f>
        <v>0</v>
      </c>
      <c r="L394" t="str">
        <f>IF(AND(TimeSpend[[#This Row],[Personnel number]]&lt;&gt;"",TimeSpend[[#This Row],[Date]]&lt;&gt;""),Utilization!$J$2,"")</f>
        <v>10/2024</v>
      </c>
      <c r="M394" t="str">
        <f>IF(AND(TimeSpend[[#This Row],[Personnel number]]&lt;&gt;"",TimeSpend[[#This Row],[Date]]&lt;&gt;""),TimeSpend[[#This Row],[Employee Name]],"")</f>
        <v>Tomašovič Zbyněk</v>
      </c>
      <c r="N394">
        <f t="shared" si="12"/>
        <v>393</v>
      </c>
      <c r="O394" t="str">
        <f t="shared" si="13"/>
        <v>10/2024-393</v>
      </c>
      <c r="P394" t="str">
        <f>IF(D394&lt;&gt;"",VLOOKUP(D394,Projects!B:C,2,0),"")</f>
        <v>INT</v>
      </c>
    </row>
    <row r="395" spans="1:16" x14ac:dyDescent="0.25">
      <c r="A395" t="str">
        <f>UPPER(IF(AND(TimeSpend[[#This Row],[Personnel number]]&lt;&gt;"",TimeSpend[[#This Row],[Date]]&lt;&gt;""),TimeSpend[[#This Row],[Personnel number]],""))</f>
        <v>CZ011883</v>
      </c>
      <c r="B395" s="85" t="str">
        <f>IF(AND(TimeSpend[[#This Row],[Personnel number]]&lt;&gt;"",TimeSpend[[#This Row],[Date]]&lt;&gt;""),TEXT(TimeSpend[[#This Row],[Date]],"[$-409]yyyyMMdd"),"")</f>
        <v>yyyy1003</v>
      </c>
      <c r="C395" s="33" t="str">
        <f>IF(AND(TimeSpend[[#This Row],[Personnel number]]&lt;&gt;"",TimeSpend[[#This Row],[Date]]&lt;&gt;""),SUBSTITUTE(TimeSpend[[#This Row],[Hours]],",","."),"")</f>
        <v>2.5</v>
      </c>
      <c r="D395">
        <f>IF(AND(TimeSpend[[#This Row],[Personnel number]]&lt;&gt;"",TimeSpend[[#This Row],[Date]]&lt;&gt;""),TimeSpend[[#This Row],[Network]],"")</f>
        <v>60000247</v>
      </c>
      <c r="E395" t="str">
        <f>IF(AND(TimeSpend[[#This Row],[Personnel number]]&lt;&gt;"",TimeSpend[[#This Row],[Date]]&lt;&gt;""),TimeSpend[[#This Row],[Network Description]],"")</f>
        <v>NUS3 Technical Upgrade (NUS Cloud)</v>
      </c>
      <c r="F395" t="str">
        <f>IF(AND(TimeSpend[[#This Row],[Personnel number]]&lt;&gt;"",TimeSpend[[#This Row],[Date]]&lt;&gt;""),TimeSpend[[#This Row],[Activity]],"")</f>
        <v>Consultancy</v>
      </c>
      <c r="G395" t="str">
        <f>IF(AND(TimeSpend[[#This Row],[Personnel number]]&lt;&gt;"",TimeSpend[[#This Row],[Date]]&lt;&gt;""),TimeSpend[[#This Row],[Activity description]],"")</f>
        <v>Azure Service bus testing</v>
      </c>
      <c r="H395" s="36">
        <f>IF(AND(TimeSpend[[#This Row],[Personnel number]]&lt;&gt;"",TimeSpend[[#This Row],[Date]]&lt;&gt;""),TimeSpend[[#This Row],[Start Time]],"")</f>
        <v>0.52083333333333337</v>
      </c>
      <c r="I395" s="36">
        <f>IF(AND(TimeSpend[[#This Row],[Personnel number]]&lt;&gt;"",TimeSpend[[#This Row],[Date]]&lt;&gt;""),TimeSpend[[#This Row],[End Time]],"")</f>
        <v>0.625</v>
      </c>
      <c r="J395" t="str">
        <f>IF(AND(TimeSpend[[#This Row],[Personnel number]]&lt;&gt;"",TimeSpend[[#This Row],[Date]]&lt;&gt;""),TimeSpend[[#This Row],[Location]],"")</f>
        <v>Office</v>
      </c>
      <c r="K395">
        <f>IF(AND(TimeSpend[[#This Row],[Personnel number]]&lt;&gt;"",TimeSpend[[#This Row],[Date]]&lt;&gt;""),TimeSpend[[#This Row],[Task]],"")</f>
        <v>0</v>
      </c>
      <c r="L395" t="str">
        <f>IF(AND(TimeSpend[[#This Row],[Personnel number]]&lt;&gt;"",TimeSpend[[#This Row],[Date]]&lt;&gt;""),Utilization!$J$2,"")</f>
        <v>10/2024</v>
      </c>
      <c r="M395" t="str">
        <f>IF(AND(TimeSpend[[#This Row],[Personnel number]]&lt;&gt;"",TimeSpend[[#This Row],[Date]]&lt;&gt;""),TimeSpend[[#This Row],[Employee Name]],"")</f>
        <v>Tomašovič Zbyněk</v>
      </c>
      <c r="N395">
        <f t="shared" si="12"/>
        <v>394</v>
      </c>
      <c r="O395" t="str">
        <f t="shared" si="13"/>
        <v>10/2024-394</v>
      </c>
      <c r="P395" t="str">
        <f>IF(D395&lt;&gt;"",VLOOKUP(D395,Projects!B:C,2,0),"")</f>
        <v>PROJECT</v>
      </c>
    </row>
    <row r="396" spans="1:16" x14ac:dyDescent="0.25">
      <c r="A396" t="str">
        <f>UPPER(IF(AND(TimeSpend[[#This Row],[Personnel number]]&lt;&gt;"",TimeSpend[[#This Row],[Date]]&lt;&gt;""),TimeSpend[[#This Row],[Personnel number]],""))</f>
        <v>CZ011883</v>
      </c>
      <c r="B396" s="85" t="str">
        <f>IF(AND(TimeSpend[[#This Row],[Personnel number]]&lt;&gt;"",TimeSpend[[#This Row],[Date]]&lt;&gt;""),TEXT(TimeSpend[[#This Row],[Date]],"[$-409]yyyyMMdd"),"")</f>
        <v>yyyy1003</v>
      </c>
      <c r="C396" s="33" t="str">
        <f>IF(AND(TimeSpend[[#This Row],[Personnel number]]&lt;&gt;"",TimeSpend[[#This Row],[Date]]&lt;&gt;""),SUBSTITUTE(TimeSpend[[#This Row],[Hours]],",","."),"")</f>
        <v>0.5</v>
      </c>
      <c r="D396">
        <f>IF(AND(TimeSpend[[#This Row],[Personnel number]]&lt;&gt;"",TimeSpend[[#This Row],[Date]]&lt;&gt;""),TimeSpend[[#This Row],[Network]],"")</f>
        <v>60000247</v>
      </c>
      <c r="E396" t="str">
        <f>IF(AND(TimeSpend[[#This Row],[Personnel number]]&lt;&gt;"",TimeSpend[[#This Row],[Date]]&lt;&gt;""),TimeSpend[[#This Row],[Network Description]],"")</f>
        <v>NUS3 Technical Upgrade (NUS Cloud)</v>
      </c>
      <c r="F396" t="str">
        <f>IF(AND(TimeSpend[[#This Row],[Personnel number]]&lt;&gt;"",TimeSpend[[#This Row],[Date]]&lt;&gt;""),TimeSpend[[#This Row],[Activity]],"")</f>
        <v>Consultancy</v>
      </c>
      <c r="G396" t="str">
        <f>IF(AND(TimeSpend[[#This Row],[Personnel number]]&lt;&gt;"",TimeSpend[[#This Row],[Date]]&lt;&gt;""),TimeSpend[[#This Row],[Activity description]],"")</f>
        <v>Issue 54181 - Service Order notification performance issue</v>
      </c>
      <c r="H396" s="36">
        <f>IF(AND(TimeSpend[[#This Row],[Personnel number]]&lt;&gt;"",TimeSpend[[#This Row],[Date]]&lt;&gt;""),TimeSpend[[#This Row],[Start Time]],"")</f>
        <v>0.625</v>
      </c>
      <c r="I396" s="36">
        <f>IF(AND(TimeSpend[[#This Row],[Personnel number]]&lt;&gt;"",TimeSpend[[#This Row],[Date]]&lt;&gt;""),TimeSpend[[#This Row],[End Time]],"")</f>
        <v>0.64583333333333337</v>
      </c>
      <c r="J396" t="str">
        <f>IF(AND(TimeSpend[[#This Row],[Personnel number]]&lt;&gt;"",TimeSpend[[#This Row],[Date]]&lt;&gt;""),TimeSpend[[#This Row],[Location]],"")</f>
        <v>Office</v>
      </c>
      <c r="K396">
        <f>IF(AND(TimeSpend[[#This Row],[Personnel number]]&lt;&gt;"",TimeSpend[[#This Row],[Date]]&lt;&gt;""),TimeSpend[[#This Row],[Task]],"")</f>
        <v>0</v>
      </c>
      <c r="L396" t="str">
        <f>IF(AND(TimeSpend[[#This Row],[Personnel number]]&lt;&gt;"",TimeSpend[[#This Row],[Date]]&lt;&gt;""),Utilization!$J$2,"")</f>
        <v>10/2024</v>
      </c>
      <c r="M396" t="str">
        <f>IF(AND(TimeSpend[[#This Row],[Personnel number]]&lt;&gt;"",TimeSpend[[#This Row],[Date]]&lt;&gt;""),TimeSpend[[#This Row],[Employee Name]],"")</f>
        <v>Tomašovič Zbyněk</v>
      </c>
      <c r="N396">
        <f t="shared" si="12"/>
        <v>395</v>
      </c>
      <c r="O396" t="str">
        <f t="shared" si="13"/>
        <v>10/2024-395</v>
      </c>
      <c r="P396" t="str">
        <f>IF(D396&lt;&gt;"",VLOOKUP(D396,Projects!B:C,2,0),"")</f>
        <v>PROJECT</v>
      </c>
    </row>
    <row r="397" spans="1:16" x14ac:dyDescent="0.25">
      <c r="A397" t="str">
        <f>UPPER(IF(AND(TimeSpend[[#This Row],[Personnel number]]&lt;&gt;"",TimeSpend[[#This Row],[Date]]&lt;&gt;""),TimeSpend[[#This Row],[Personnel number]],""))</f>
        <v>CZ011883</v>
      </c>
      <c r="B397" s="85" t="str">
        <f>IF(AND(TimeSpend[[#This Row],[Personnel number]]&lt;&gt;"",TimeSpend[[#This Row],[Date]]&lt;&gt;""),TEXT(TimeSpend[[#This Row],[Date]],"[$-409]yyyyMMdd"),"")</f>
        <v>yyyy1003</v>
      </c>
      <c r="C397" s="33" t="str">
        <f>IF(AND(TimeSpend[[#This Row],[Personnel number]]&lt;&gt;"",TimeSpend[[#This Row],[Date]]&lt;&gt;""),SUBSTITUTE(TimeSpend[[#This Row],[Hours]],",","."),"")</f>
        <v>1.5</v>
      </c>
      <c r="D397">
        <f>IF(AND(TimeSpend[[#This Row],[Personnel number]]&lt;&gt;"",TimeSpend[[#This Row],[Date]]&lt;&gt;""),TimeSpend[[#This Row],[Network]],"")</f>
        <v>60000247</v>
      </c>
      <c r="E397" t="str">
        <f>IF(AND(TimeSpend[[#This Row],[Personnel number]]&lt;&gt;"",TimeSpend[[#This Row],[Date]]&lt;&gt;""),TimeSpend[[#This Row],[Network Description]],"")</f>
        <v>NUS3 Technical Upgrade (NUS Cloud)</v>
      </c>
      <c r="F397" t="str">
        <f>IF(AND(TimeSpend[[#This Row],[Personnel number]]&lt;&gt;"",TimeSpend[[#This Row],[Date]]&lt;&gt;""),TimeSpend[[#This Row],[Activity]],"")</f>
        <v>Consultancy</v>
      </c>
      <c r="G397" t="str">
        <f>IF(AND(TimeSpend[[#This Row],[Personnel number]]&lt;&gt;"",TimeSpend[[#This Row],[Date]]&lt;&gt;""),TimeSpend[[#This Row],[Activity description]],"")</f>
        <v>CDP - pricelist integration</v>
      </c>
      <c r="H397" s="36">
        <f>IF(AND(TimeSpend[[#This Row],[Personnel number]]&lt;&gt;"",TimeSpend[[#This Row],[Date]]&lt;&gt;""),TimeSpend[[#This Row],[Start Time]],"")</f>
        <v>0.64583333333333337</v>
      </c>
      <c r="I397" s="36">
        <f>IF(AND(TimeSpend[[#This Row],[Personnel number]]&lt;&gt;"",TimeSpend[[#This Row],[Date]]&lt;&gt;""),TimeSpend[[#This Row],[End Time]],"")</f>
        <v>0.70833333333333337</v>
      </c>
      <c r="J397" t="str">
        <f>IF(AND(TimeSpend[[#This Row],[Personnel number]]&lt;&gt;"",TimeSpend[[#This Row],[Date]]&lt;&gt;""),TimeSpend[[#This Row],[Location]],"")</f>
        <v>Office</v>
      </c>
      <c r="K397">
        <f>IF(AND(TimeSpend[[#This Row],[Personnel number]]&lt;&gt;"",TimeSpend[[#This Row],[Date]]&lt;&gt;""),TimeSpend[[#This Row],[Task]],"")</f>
        <v>0</v>
      </c>
      <c r="L397" t="str">
        <f>IF(AND(TimeSpend[[#This Row],[Personnel number]]&lt;&gt;"",TimeSpend[[#This Row],[Date]]&lt;&gt;""),Utilization!$J$2,"")</f>
        <v>10/2024</v>
      </c>
      <c r="M397" t="str">
        <f>IF(AND(TimeSpend[[#This Row],[Personnel number]]&lt;&gt;"",TimeSpend[[#This Row],[Date]]&lt;&gt;""),TimeSpend[[#This Row],[Employee Name]],"")</f>
        <v>Tomašovič Zbyněk</v>
      </c>
      <c r="N397">
        <f t="shared" si="12"/>
        <v>396</v>
      </c>
      <c r="O397" t="str">
        <f t="shared" si="13"/>
        <v>10/2024-396</v>
      </c>
      <c r="P397" t="str">
        <f>IF(D397&lt;&gt;"",VLOOKUP(D397,Projects!B:C,2,0),"")</f>
        <v>PROJECT</v>
      </c>
    </row>
    <row r="398" spans="1:16" x14ac:dyDescent="0.25">
      <c r="A398" t="str">
        <f>UPPER(IF(AND(TimeSpend[[#This Row],[Personnel number]]&lt;&gt;"",TimeSpend[[#This Row],[Date]]&lt;&gt;""),TimeSpend[[#This Row],[Personnel number]],""))</f>
        <v>CZ011883</v>
      </c>
      <c r="B398" s="85" t="str">
        <f>IF(AND(TimeSpend[[#This Row],[Personnel number]]&lt;&gt;"",TimeSpend[[#This Row],[Date]]&lt;&gt;""),TEXT(TimeSpend[[#This Row],[Date]],"[$-409]yyyyMMdd"),"")</f>
        <v>yyyy1004</v>
      </c>
      <c r="C398" s="33" t="str">
        <f>IF(AND(TimeSpend[[#This Row],[Personnel number]]&lt;&gt;"",TimeSpend[[#This Row],[Date]]&lt;&gt;""),SUBSTITUTE(TimeSpend[[#This Row],[Hours]],",","."),"")</f>
        <v>1.5</v>
      </c>
      <c r="D398" t="str">
        <f>IF(AND(TimeSpend[[#This Row],[Personnel number]]&lt;&gt;"",TimeSpend[[#This Row],[Date]]&lt;&gt;""),TimeSpend[[#This Row],[Network]],"")</f>
        <v>BPC_INT</v>
      </c>
      <c r="E398" t="str">
        <f>IF(AND(TimeSpend[[#This Row],[Personnel number]]&lt;&gt;"",TimeSpend[[#This Row],[Date]]&lt;&gt;""),TimeSpend[[#This Row],[Network Description]],"")</f>
        <v>Other Internal activities - BPC Brno</v>
      </c>
      <c r="F398" t="str">
        <f>IF(AND(TimeSpend[[#This Row],[Personnel number]]&lt;&gt;"",TimeSpend[[#This Row],[Date]]&lt;&gt;""),TimeSpend[[#This Row],[Activity]],"")</f>
        <v>Admin</v>
      </c>
      <c r="G398" t="str">
        <f>IF(AND(TimeSpend[[#This Row],[Personnel number]]&lt;&gt;"",TimeSpend[[#This Row],[Date]]&lt;&gt;""),TimeSpend[[#This Row],[Activity description]],"")</f>
        <v>Administration &amp; e-mails</v>
      </c>
      <c r="H398" s="36">
        <f>IF(AND(TimeSpend[[#This Row],[Personnel number]]&lt;&gt;"",TimeSpend[[#This Row],[Date]]&lt;&gt;""),TimeSpend[[#This Row],[Start Time]],"")</f>
        <v>0.29166666666666669</v>
      </c>
      <c r="I398" s="36">
        <f>IF(AND(TimeSpend[[#This Row],[Personnel number]]&lt;&gt;"",TimeSpend[[#This Row],[Date]]&lt;&gt;""),TimeSpend[[#This Row],[End Time]],"")</f>
        <v>0.35416666666666669</v>
      </c>
      <c r="J398" t="str">
        <f>IF(AND(TimeSpend[[#This Row],[Personnel number]]&lt;&gt;"",TimeSpend[[#This Row],[Date]]&lt;&gt;""),TimeSpend[[#This Row],[Location]],"")</f>
        <v>Office</v>
      </c>
      <c r="K398">
        <f>IF(AND(TimeSpend[[#This Row],[Personnel number]]&lt;&gt;"",TimeSpend[[#This Row],[Date]]&lt;&gt;""),TimeSpend[[#This Row],[Task]],"")</f>
        <v>0</v>
      </c>
      <c r="L398" t="str">
        <f>IF(AND(TimeSpend[[#This Row],[Personnel number]]&lt;&gt;"",TimeSpend[[#This Row],[Date]]&lt;&gt;""),Utilization!$J$2,"")</f>
        <v>10/2024</v>
      </c>
      <c r="M398" t="str">
        <f>IF(AND(TimeSpend[[#This Row],[Personnel number]]&lt;&gt;"",TimeSpend[[#This Row],[Date]]&lt;&gt;""),TimeSpend[[#This Row],[Employee Name]],"")</f>
        <v>Tomašovič Zbyněk</v>
      </c>
      <c r="N398">
        <f t="shared" si="12"/>
        <v>397</v>
      </c>
      <c r="O398" t="str">
        <f t="shared" si="13"/>
        <v>10/2024-397</v>
      </c>
      <c r="P398" t="str">
        <f>IF(D398&lt;&gt;"",VLOOKUP(D398,Projects!B:C,2,0),"")</f>
        <v>INT</v>
      </c>
    </row>
    <row r="399" spans="1:16" x14ac:dyDescent="0.25">
      <c r="A399" t="str">
        <f>UPPER(IF(AND(TimeSpend[[#This Row],[Personnel number]]&lt;&gt;"",TimeSpend[[#This Row],[Date]]&lt;&gt;""),TimeSpend[[#This Row],[Personnel number]],""))</f>
        <v>CZ011883</v>
      </c>
      <c r="B399" s="85" t="str">
        <f>IF(AND(TimeSpend[[#This Row],[Personnel number]]&lt;&gt;"",TimeSpend[[#This Row],[Date]]&lt;&gt;""),TEXT(TimeSpend[[#This Row],[Date]],"[$-409]yyyyMMdd"),"")</f>
        <v>yyyy1004</v>
      </c>
      <c r="C399" s="33" t="str">
        <f>IF(AND(TimeSpend[[#This Row],[Personnel number]]&lt;&gt;"",TimeSpend[[#This Row],[Date]]&lt;&gt;""),SUBSTITUTE(TimeSpend[[#This Row],[Hours]],",","."),"")</f>
        <v>0.5</v>
      </c>
      <c r="D399" t="str">
        <f>IF(AND(TimeSpend[[#This Row],[Personnel number]]&lt;&gt;"",TimeSpend[[#This Row],[Date]]&lt;&gt;""),TimeSpend[[#This Row],[Network]],"")</f>
        <v>BPC_INT</v>
      </c>
      <c r="E399" t="str">
        <f>IF(AND(TimeSpend[[#This Row],[Personnel number]]&lt;&gt;"",TimeSpend[[#This Row],[Date]]&lt;&gt;""),TimeSpend[[#This Row],[Network Description]],"")</f>
        <v>Other Internal activities - BPC Brno</v>
      </c>
      <c r="F399" t="str">
        <f>IF(AND(TimeSpend[[#This Row],[Personnel number]]&lt;&gt;"",TimeSpend[[#This Row],[Date]]&lt;&gt;""),TimeSpend[[#This Row],[Activity]],"")</f>
        <v>Admin</v>
      </c>
      <c r="G399" t="str">
        <f>IF(AND(TimeSpend[[#This Row],[Personnel number]]&lt;&gt;"",TimeSpend[[#This Row],[Date]]&lt;&gt;""),TimeSpend[[#This Row],[Activity description]],"")</f>
        <v>NAV ERP Mgmt. Sync - regular LH FY24</v>
      </c>
      <c r="H399" s="36">
        <f>IF(AND(TimeSpend[[#This Row],[Personnel number]]&lt;&gt;"",TimeSpend[[#This Row],[Date]]&lt;&gt;""),TimeSpend[[#This Row],[Start Time]],"")</f>
        <v>0.35416666666666669</v>
      </c>
      <c r="I399" s="36">
        <f>IF(AND(TimeSpend[[#This Row],[Personnel number]]&lt;&gt;"",TimeSpend[[#This Row],[Date]]&lt;&gt;""),TimeSpend[[#This Row],[End Time]],"")</f>
        <v>0.375</v>
      </c>
      <c r="J399" t="str">
        <f>IF(AND(TimeSpend[[#This Row],[Personnel number]]&lt;&gt;"",TimeSpend[[#This Row],[Date]]&lt;&gt;""),TimeSpend[[#This Row],[Location]],"")</f>
        <v>Office</v>
      </c>
      <c r="K399">
        <f>IF(AND(TimeSpend[[#This Row],[Personnel number]]&lt;&gt;"",TimeSpend[[#This Row],[Date]]&lt;&gt;""),TimeSpend[[#This Row],[Task]],"")</f>
        <v>0</v>
      </c>
      <c r="L399" t="str">
        <f>IF(AND(TimeSpend[[#This Row],[Personnel number]]&lt;&gt;"",TimeSpend[[#This Row],[Date]]&lt;&gt;""),Utilization!$J$2,"")</f>
        <v>10/2024</v>
      </c>
      <c r="M399" t="str">
        <f>IF(AND(TimeSpend[[#This Row],[Personnel number]]&lt;&gt;"",TimeSpend[[#This Row],[Date]]&lt;&gt;""),TimeSpend[[#This Row],[Employee Name]],"")</f>
        <v>Tomašovič Zbyněk</v>
      </c>
      <c r="N399">
        <f t="shared" si="12"/>
        <v>398</v>
      </c>
      <c r="O399" t="str">
        <f t="shared" si="13"/>
        <v>10/2024-398</v>
      </c>
      <c r="P399" t="str">
        <f>IF(D399&lt;&gt;"",VLOOKUP(D399,Projects!B:C,2,0),"")</f>
        <v>INT</v>
      </c>
    </row>
    <row r="400" spans="1:16" x14ac:dyDescent="0.25">
      <c r="A400" t="str">
        <f>UPPER(IF(AND(TimeSpend[[#This Row],[Personnel number]]&lt;&gt;"",TimeSpend[[#This Row],[Date]]&lt;&gt;""),TimeSpend[[#This Row],[Personnel number]],""))</f>
        <v>CZ011883</v>
      </c>
      <c r="B400" s="85" t="str">
        <f>IF(AND(TimeSpend[[#This Row],[Personnel number]]&lt;&gt;"",TimeSpend[[#This Row],[Date]]&lt;&gt;""),TEXT(TimeSpend[[#This Row],[Date]],"[$-409]yyyyMMdd"),"")</f>
        <v>yyyy1004</v>
      </c>
      <c r="C400" s="33" t="str">
        <f>IF(AND(TimeSpend[[#This Row],[Personnel number]]&lt;&gt;"",TimeSpend[[#This Row],[Date]]&lt;&gt;""),SUBSTITUTE(TimeSpend[[#This Row],[Hours]],",","."),"")</f>
        <v>0.5</v>
      </c>
      <c r="D400">
        <f>IF(AND(TimeSpend[[#This Row],[Personnel number]]&lt;&gt;"",TimeSpend[[#This Row],[Date]]&lt;&gt;""),TimeSpend[[#This Row],[Network]],"")</f>
        <v>60000247</v>
      </c>
      <c r="E400" t="str">
        <f>IF(AND(TimeSpend[[#This Row],[Personnel number]]&lt;&gt;"",TimeSpend[[#This Row],[Date]]&lt;&gt;""),TimeSpend[[#This Row],[Network Description]],"")</f>
        <v>NUS3 Technical Upgrade (NUS Cloud)</v>
      </c>
      <c r="F400" t="str">
        <f>IF(AND(TimeSpend[[#This Row],[Personnel number]]&lt;&gt;"",TimeSpend[[#This Row],[Date]]&lt;&gt;""),TimeSpend[[#This Row],[Activity]],"")</f>
        <v>Consultancy</v>
      </c>
      <c r="G400" t="str">
        <f>IF(AND(TimeSpend[[#This Row],[Personnel number]]&lt;&gt;"",TimeSpend[[#This Row],[Date]]&lt;&gt;""),TimeSpend[[#This Row],[Activity description]],"")</f>
        <v>NUS Cloud - Automated Tests - analysis</v>
      </c>
      <c r="H400" s="36">
        <f>IF(AND(TimeSpend[[#This Row],[Personnel number]]&lt;&gt;"",TimeSpend[[#This Row],[Date]]&lt;&gt;""),TimeSpend[[#This Row],[Start Time]],"")</f>
        <v>0.375</v>
      </c>
      <c r="I400" s="36">
        <f>IF(AND(TimeSpend[[#This Row],[Personnel number]]&lt;&gt;"",TimeSpend[[#This Row],[Date]]&lt;&gt;""),TimeSpend[[#This Row],[End Time]],"")</f>
        <v>0.39583333333333331</v>
      </c>
      <c r="J400" t="str">
        <f>IF(AND(TimeSpend[[#This Row],[Personnel number]]&lt;&gt;"",TimeSpend[[#This Row],[Date]]&lt;&gt;""),TimeSpend[[#This Row],[Location]],"")</f>
        <v>Office</v>
      </c>
      <c r="K400">
        <f>IF(AND(TimeSpend[[#This Row],[Personnel number]]&lt;&gt;"",TimeSpend[[#This Row],[Date]]&lt;&gt;""),TimeSpend[[#This Row],[Task]],"")</f>
        <v>0</v>
      </c>
      <c r="L400" t="str">
        <f>IF(AND(TimeSpend[[#This Row],[Personnel number]]&lt;&gt;"",TimeSpend[[#This Row],[Date]]&lt;&gt;""),Utilization!$J$2,"")</f>
        <v>10/2024</v>
      </c>
      <c r="M400" t="str">
        <f>IF(AND(TimeSpend[[#This Row],[Personnel number]]&lt;&gt;"",TimeSpend[[#This Row],[Date]]&lt;&gt;""),TimeSpend[[#This Row],[Employee Name]],"")</f>
        <v>Tomašovič Zbyněk</v>
      </c>
      <c r="N400">
        <f t="shared" si="12"/>
        <v>399</v>
      </c>
      <c r="O400" t="str">
        <f t="shared" si="13"/>
        <v>10/2024-399</v>
      </c>
      <c r="P400" t="str">
        <f>IF(D400&lt;&gt;"",VLOOKUP(D400,Projects!B:C,2,0),"")</f>
        <v>PROJECT</v>
      </c>
    </row>
    <row r="401" spans="1:16" x14ac:dyDescent="0.25">
      <c r="A401" t="str">
        <f>UPPER(IF(AND(TimeSpend[[#This Row],[Personnel number]]&lt;&gt;"",TimeSpend[[#This Row],[Date]]&lt;&gt;""),TimeSpend[[#This Row],[Personnel number]],""))</f>
        <v>CZ011883</v>
      </c>
      <c r="B401" s="85" t="str">
        <f>IF(AND(TimeSpend[[#This Row],[Personnel number]]&lt;&gt;"",TimeSpend[[#This Row],[Date]]&lt;&gt;""),TEXT(TimeSpend[[#This Row],[Date]],"[$-409]yyyyMMdd"),"")</f>
        <v>yyyy1004</v>
      </c>
      <c r="C401" s="33" t="str">
        <f>IF(AND(TimeSpend[[#This Row],[Personnel number]]&lt;&gt;"",TimeSpend[[#This Row],[Date]]&lt;&gt;""),SUBSTITUTE(TimeSpend[[#This Row],[Hours]],",","."),"")</f>
        <v>1.5</v>
      </c>
      <c r="D401" t="str">
        <f>IF(AND(TimeSpend[[#This Row],[Personnel number]]&lt;&gt;"",TimeSpend[[#This Row],[Date]]&lt;&gt;""),TimeSpend[[#This Row],[Network]],"")</f>
        <v>BPC_INT</v>
      </c>
      <c r="E401" t="str">
        <f>IF(AND(TimeSpend[[#This Row],[Personnel number]]&lt;&gt;"",TimeSpend[[#This Row],[Date]]&lt;&gt;""),TimeSpend[[#This Row],[Network Description]],"")</f>
        <v>Other Internal activities - BPC Brno</v>
      </c>
      <c r="F401" t="str">
        <f>IF(AND(TimeSpend[[#This Row],[Personnel number]]&lt;&gt;"",TimeSpend[[#This Row],[Date]]&lt;&gt;""),TimeSpend[[#This Row],[Activity]],"")</f>
        <v>Admin</v>
      </c>
      <c r="G401" t="str">
        <f>IF(AND(TimeSpend[[#This Row],[Personnel number]]&lt;&gt;"",TimeSpend[[#This Row],[Date]]&lt;&gt;""),TimeSpend[[#This Row],[Activity description]],"")</f>
        <v>BGE CW planning with TNE</v>
      </c>
      <c r="H401" s="36">
        <f>IF(AND(TimeSpend[[#This Row],[Personnel number]]&lt;&gt;"",TimeSpend[[#This Row],[Date]]&lt;&gt;""),TimeSpend[[#This Row],[Start Time]],"")</f>
        <v>0.39583333333333331</v>
      </c>
      <c r="I401" s="36">
        <f>IF(AND(TimeSpend[[#This Row],[Personnel number]]&lt;&gt;"",TimeSpend[[#This Row],[Date]]&lt;&gt;""),TimeSpend[[#This Row],[End Time]],"")</f>
        <v>0.45833333333333331</v>
      </c>
      <c r="J401" t="str">
        <f>IF(AND(TimeSpend[[#This Row],[Personnel number]]&lt;&gt;"",TimeSpend[[#This Row],[Date]]&lt;&gt;""),TimeSpend[[#This Row],[Location]],"")</f>
        <v>Office</v>
      </c>
      <c r="K401">
        <f>IF(AND(TimeSpend[[#This Row],[Personnel number]]&lt;&gt;"",TimeSpend[[#This Row],[Date]]&lt;&gt;""),TimeSpend[[#This Row],[Task]],"")</f>
        <v>0</v>
      </c>
      <c r="L401" t="str">
        <f>IF(AND(TimeSpend[[#This Row],[Personnel number]]&lt;&gt;"",TimeSpend[[#This Row],[Date]]&lt;&gt;""),Utilization!$J$2,"")</f>
        <v>10/2024</v>
      </c>
      <c r="M401" t="str">
        <f>IF(AND(TimeSpend[[#This Row],[Personnel number]]&lt;&gt;"",TimeSpend[[#This Row],[Date]]&lt;&gt;""),TimeSpend[[#This Row],[Employee Name]],"")</f>
        <v>Tomašovič Zbyněk</v>
      </c>
      <c r="N401">
        <f t="shared" si="12"/>
        <v>400</v>
      </c>
      <c r="O401" t="str">
        <f t="shared" si="13"/>
        <v>10/2024-400</v>
      </c>
      <c r="P401" t="str">
        <f>IF(D401&lt;&gt;"",VLOOKUP(D401,Projects!B:C,2,0),"")</f>
        <v>INT</v>
      </c>
    </row>
    <row r="402" spans="1:16" x14ac:dyDescent="0.25">
      <c r="A402" t="str">
        <f>UPPER(IF(AND(TimeSpend[[#This Row],[Personnel number]]&lt;&gt;"",TimeSpend[[#This Row],[Date]]&lt;&gt;""),TimeSpend[[#This Row],[Personnel number]],""))</f>
        <v>CZ011883</v>
      </c>
      <c r="B402" s="85" t="str">
        <f>IF(AND(TimeSpend[[#This Row],[Personnel number]]&lt;&gt;"",TimeSpend[[#This Row],[Date]]&lt;&gt;""),TEXT(TimeSpend[[#This Row],[Date]],"[$-409]yyyyMMdd"),"")</f>
        <v>yyyy1004</v>
      </c>
      <c r="C402" s="33" t="str">
        <f>IF(AND(TimeSpend[[#This Row],[Personnel number]]&lt;&gt;"",TimeSpend[[#This Row],[Date]]&lt;&gt;""),SUBSTITUTE(TimeSpend[[#This Row],[Hours]],",","."),"")</f>
        <v>1.5</v>
      </c>
      <c r="D402">
        <f>IF(AND(TimeSpend[[#This Row],[Personnel number]]&lt;&gt;"",TimeSpend[[#This Row],[Date]]&lt;&gt;""),TimeSpend[[#This Row],[Network]],"")</f>
        <v>60000430</v>
      </c>
      <c r="E402" t="str">
        <f>IF(AND(TimeSpend[[#This Row],[Personnel number]]&lt;&gt;"",TimeSpend[[#This Row],[Date]]&lt;&gt;""),TimeSpend[[#This Row],[Network Description]],"")</f>
        <v>BBG NUS Cloud Roll-out</v>
      </c>
      <c r="F402" t="str">
        <f>IF(AND(TimeSpend[[#This Row],[Personnel number]]&lt;&gt;"",TimeSpend[[#This Row],[Date]]&lt;&gt;""),TimeSpend[[#This Row],[Activity]],"")</f>
        <v>Project Management</v>
      </c>
      <c r="G402" t="str">
        <f>IF(AND(TimeSpend[[#This Row],[Personnel number]]&lt;&gt;"",TimeSpend[[#This Row],[Date]]&lt;&gt;""),TimeSpend[[#This Row],[Activity description]],"")</f>
        <v>BBG issues, CBIs, PBIs review</v>
      </c>
      <c r="H402" s="36">
        <f>IF(AND(TimeSpend[[#This Row],[Personnel number]]&lt;&gt;"",TimeSpend[[#This Row],[Date]]&lt;&gt;""),TimeSpend[[#This Row],[Start Time]],"")</f>
        <v>0.47916666666666669</v>
      </c>
      <c r="I402" s="36">
        <f>IF(AND(TimeSpend[[#This Row],[Personnel number]]&lt;&gt;"",TimeSpend[[#This Row],[Date]]&lt;&gt;""),TimeSpend[[#This Row],[End Time]],"")</f>
        <v>0.54166666666666663</v>
      </c>
      <c r="J402" t="str">
        <f>IF(AND(TimeSpend[[#This Row],[Personnel number]]&lt;&gt;"",TimeSpend[[#This Row],[Date]]&lt;&gt;""),TimeSpend[[#This Row],[Location]],"")</f>
        <v>Office</v>
      </c>
      <c r="K402">
        <f>IF(AND(TimeSpend[[#This Row],[Personnel number]]&lt;&gt;"",TimeSpend[[#This Row],[Date]]&lt;&gt;""),TimeSpend[[#This Row],[Task]],"")</f>
        <v>0</v>
      </c>
      <c r="L402" t="str">
        <f>IF(AND(TimeSpend[[#This Row],[Personnel number]]&lt;&gt;"",TimeSpend[[#This Row],[Date]]&lt;&gt;""),Utilization!$J$2,"")</f>
        <v>10/2024</v>
      </c>
      <c r="M402" t="str">
        <f>IF(AND(TimeSpend[[#This Row],[Personnel number]]&lt;&gt;"",TimeSpend[[#This Row],[Date]]&lt;&gt;""),TimeSpend[[#This Row],[Employee Name]],"")</f>
        <v>Tomašovič Zbyněk</v>
      </c>
      <c r="N402">
        <f t="shared" si="12"/>
        <v>401</v>
      </c>
      <c r="O402" t="str">
        <f t="shared" si="13"/>
        <v>10/2024-401</v>
      </c>
      <c r="P402" t="str">
        <f>IF(D402&lt;&gt;"",VLOOKUP(D402,Projects!B:C,2,0),"")</f>
        <v>PROJECT</v>
      </c>
    </row>
    <row r="403" spans="1:16" x14ac:dyDescent="0.25">
      <c r="A403" t="str">
        <f>UPPER(IF(AND(TimeSpend[[#This Row],[Personnel number]]&lt;&gt;"",TimeSpend[[#This Row],[Date]]&lt;&gt;""),TimeSpend[[#This Row],[Personnel number]],""))</f>
        <v>CZ011883</v>
      </c>
      <c r="B403" s="85" t="str">
        <f>IF(AND(TimeSpend[[#This Row],[Personnel number]]&lt;&gt;"",TimeSpend[[#This Row],[Date]]&lt;&gt;""),TEXT(TimeSpend[[#This Row],[Date]],"[$-409]yyyyMMdd"),"")</f>
        <v>yyyy1004</v>
      </c>
      <c r="C403" s="33" t="str">
        <f>IF(AND(TimeSpend[[#This Row],[Personnel number]]&lt;&gt;"",TimeSpend[[#This Row],[Date]]&lt;&gt;""),SUBSTITUTE(TimeSpend[[#This Row],[Hours]],",","."),"")</f>
        <v>1.5</v>
      </c>
      <c r="D403" t="str">
        <f>IF(AND(TimeSpend[[#This Row],[Personnel number]]&lt;&gt;"",TimeSpend[[#This Row],[Date]]&lt;&gt;""),TimeSpend[[#This Row],[Network]],"")</f>
        <v>BPC_INT</v>
      </c>
      <c r="E403" t="str">
        <f>IF(AND(TimeSpend[[#This Row],[Personnel number]]&lt;&gt;"",TimeSpend[[#This Row],[Date]]&lt;&gt;""),TimeSpend[[#This Row],[Network Description]],"")</f>
        <v>Other Internal activities - BPC Brno</v>
      </c>
      <c r="F403" t="str">
        <f>IF(AND(TimeSpend[[#This Row],[Personnel number]]&lt;&gt;"",TimeSpend[[#This Row],[Date]]&lt;&gt;""),TimeSpend[[#This Row],[Activity]],"")</f>
        <v>Admin</v>
      </c>
      <c r="G403" t="str">
        <f>IF(AND(TimeSpend[[#This Row],[Personnel number]]&lt;&gt;"",TimeSpend[[#This Row],[Date]]&lt;&gt;""),TimeSpend[[#This Row],[Activity description]],"")</f>
        <v>Administration &amp; e-mails</v>
      </c>
      <c r="H403" s="36">
        <f>IF(AND(TimeSpend[[#This Row],[Personnel number]]&lt;&gt;"",TimeSpend[[#This Row],[Date]]&lt;&gt;""),TimeSpend[[#This Row],[Start Time]],"")</f>
        <v>0.54166666666666663</v>
      </c>
      <c r="I403" s="36">
        <f>IF(AND(TimeSpend[[#This Row],[Personnel number]]&lt;&gt;"",TimeSpend[[#This Row],[Date]]&lt;&gt;""),TimeSpend[[#This Row],[End Time]],"")</f>
        <v>0.60416666666666663</v>
      </c>
      <c r="J403" t="str">
        <f>IF(AND(TimeSpend[[#This Row],[Personnel number]]&lt;&gt;"",TimeSpend[[#This Row],[Date]]&lt;&gt;""),TimeSpend[[#This Row],[Location]],"")</f>
        <v>Office</v>
      </c>
      <c r="K403">
        <f>IF(AND(TimeSpend[[#This Row],[Personnel number]]&lt;&gt;"",TimeSpend[[#This Row],[Date]]&lt;&gt;""),TimeSpend[[#This Row],[Task]],"")</f>
        <v>0</v>
      </c>
      <c r="L403" t="str">
        <f>IF(AND(TimeSpend[[#This Row],[Personnel number]]&lt;&gt;"",TimeSpend[[#This Row],[Date]]&lt;&gt;""),Utilization!$J$2,"")</f>
        <v>10/2024</v>
      </c>
      <c r="M403" t="str">
        <f>IF(AND(TimeSpend[[#This Row],[Personnel number]]&lt;&gt;"",TimeSpend[[#This Row],[Date]]&lt;&gt;""),TimeSpend[[#This Row],[Employee Name]],"")</f>
        <v>Tomašovič Zbyněk</v>
      </c>
      <c r="N403">
        <f t="shared" si="12"/>
        <v>402</v>
      </c>
      <c r="O403" t="str">
        <f t="shared" si="13"/>
        <v>10/2024-402</v>
      </c>
      <c r="P403" t="str">
        <f>IF(D403&lt;&gt;"",VLOOKUP(D403,Projects!B:C,2,0),"")</f>
        <v>INT</v>
      </c>
    </row>
    <row r="404" spans="1:16" x14ac:dyDescent="0.25">
      <c r="A404" t="str">
        <f>UPPER(IF(AND(TimeSpend[[#This Row],[Personnel number]]&lt;&gt;"",TimeSpend[[#This Row],[Date]]&lt;&gt;""),TimeSpend[[#This Row],[Personnel number]],""))</f>
        <v>CZ010227</v>
      </c>
      <c r="B404" s="85" t="str">
        <f>IF(AND(TimeSpend[[#This Row],[Personnel number]]&lt;&gt;"",TimeSpend[[#This Row],[Date]]&lt;&gt;""),TEXT(TimeSpend[[#This Row],[Date]],"[$-409]yyyyMMdd"),"")</f>
        <v>yyyy1006</v>
      </c>
      <c r="C404" s="33" t="str">
        <f>IF(AND(TimeSpend[[#This Row],[Personnel number]]&lt;&gt;"",TimeSpend[[#This Row],[Date]]&lt;&gt;""),SUBSTITUTE(TimeSpend[[#This Row],[Hours]],",","."),"")</f>
        <v>6.5</v>
      </c>
      <c r="D404" t="str">
        <f>IF(AND(TimeSpend[[#This Row],[Personnel number]]&lt;&gt;"",TimeSpend[[#This Row],[Date]]&lt;&gt;""),TimeSpend[[#This Row],[Network]],"")</f>
        <v>CLN_Support</v>
      </c>
      <c r="E404" t="str">
        <f>IF(AND(TimeSpend[[#This Row],[Personnel number]]&lt;&gt;"",TimeSpend[[#This Row],[Date]]&lt;&gt;""),TimeSpend[[#This Row],[Network Description]],"")</f>
        <v>CLN Support</v>
      </c>
      <c r="F404" t="str">
        <f>IF(AND(TimeSpend[[#This Row],[Personnel number]]&lt;&gt;"",TimeSpend[[#This Row],[Date]]&lt;&gt;""),TimeSpend[[#This Row],[Activity]],"")</f>
        <v>Travel Time (Project)</v>
      </c>
      <c r="G404" t="str">
        <f>IF(AND(TimeSpend[[#This Row],[Personnel number]]&lt;&gt;"",TimeSpend[[#This Row],[Date]]&lt;&gt;""),TimeSpend[[#This Row],[Activity description]],"")</f>
        <v>Travel time</v>
      </c>
      <c r="H404" s="36">
        <f>IF(AND(TimeSpend[[#This Row],[Personnel number]]&lt;&gt;"",TimeSpend[[#This Row],[Date]]&lt;&gt;""),TimeSpend[[#This Row],[Start Time]],"")</f>
        <v>0.6875</v>
      </c>
      <c r="I404" s="36">
        <f>IF(AND(TimeSpend[[#This Row],[Personnel number]]&lt;&gt;"",TimeSpend[[#This Row],[Date]]&lt;&gt;""),TimeSpend[[#This Row],[End Time]],"")</f>
        <v>0.95833333333333337</v>
      </c>
      <c r="J404" t="str">
        <f>IF(AND(TimeSpend[[#This Row],[Personnel number]]&lt;&gt;"",TimeSpend[[#This Row],[Date]]&lt;&gt;""),TimeSpend[[#This Row],[Location]],"")</f>
        <v>Office</v>
      </c>
      <c r="K404">
        <f>IF(AND(TimeSpend[[#This Row],[Personnel number]]&lt;&gt;"",TimeSpend[[#This Row],[Date]]&lt;&gt;""),TimeSpend[[#This Row],[Task]],"")</f>
        <v>0</v>
      </c>
      <c r="L404" t="str">
        <f>IF(AND(TimeSpend[[#This Row],[Personnel number]]&lt;&gt;"",TimeSpend[[#This Row],[Date]]&lt;&gt;""),Utilization!$J$2,"")</f>
        <v>10/2024</v>
      </c>
      <c r="M404" t="str">
        <f>IF(AND(TimeSpend[[#This Row],[Personnel number]]&lt;&gt;"",TimeSpend[[#This Row],[Date]]&lt;&gt;""),TimeSpend[[#This Row],[Employee Name]],"")</f>
        <v>Vespalec Tomáš</v>
      </c>
      <c r="N404">
        <f t="shared" si="12"/>
        <v>403</v>
      </c>
      <c r="O404" t="str">
        <f t="shared" si="13"/>
        <v>10/2024-403</v>
      </c>
      <c r="P404" t="str">
        <f>IF(D404&lt;&gt;"",VLOOKUP(D404,Projects!B:C,2,0),"")</f>
        <v>PROJECT</v>
      </c>
    </row>
    <row r="405" spans="1:16" x14ac:dyDescent="0.25">
      <c r="A405" t="str">
        <f>UPPER(IF(AND(TimeSpend[[#This Row],[Personnel number]]&lt;&gt;"",TimeSpend[[#This Row],[Date]]&lt;&gt;""),TimeSpend[[#This Row],[Personnel number]],""))</f>
        <v>CZ010227</v>
      </c>
      <c r="B405" s="85" t="str">
        <f>IF(AND(TimeSpend[[#This Row],[Personnel number]]&lt;&gt;"",TimeSpend[[#This Row],[Date]]&lt;&gt;""),TEXT(TimeSpend[[#This Row],[Date]],"[$-409]yyyyMMdd"),"")</f>
        <v>yyyy1007</v>
      </c>
      <c r="C405" s="33" t="str">
        <f>IF(AND(TimeSpend[[#This Row],[Personnel number]]&lt;&gt;"",TimeSpend[[#This Row],[Date]]&lt;&gt;""),SUBSTITUTE(TimeSpend[[#This Row],[Hours]],",","."),"")</f>
        <v>2.5</v>
      </c>
      <c r="D405" t="str">
        <f>IF(AND(TimeSpend[[#This Row],[Personnel number]]&lt;&gt;"",TimeSpend[[#This Row],[Date]]&lt;&gt;""),TimeSpend[[#This Row],[Network]],"")</f>
        <v>CLN_Support</v>
      </c>
      <c r="E405" t="str">
        <f>IF(AND(TimeSpend[[#This Row],[Personnel number]]&lt;&gt;"",TimeSpend[[#This Row],[Date]]&lt;&gt;""),TimeSpend[[#This Row],[Network Description]],"")</f>
        <v>CLN Support</v>
      </c>
      <c r="F405" t="str">
        <f>IF(AND(TimeSpend[[#This Row],[Personnel number]]&lt;&gt;"",TimeSpend[[#This Row],[Date]]&lt;&gt;""),TimeSpend[[#This Row],[Activity]],"")</f>
        <v>Consultancy</v>
      </c>
      <c r="G405" t="str">
        <f>IF(AND(TimeSpend[[#This Row],[Personnel number]]&lt;&gt;"",TimeSpend[[#This Row],[Date]]&lt;&gt;""),TimeSpend[[#This Row],[Activity description]],"")</f>
        <v>BDK, BSW, BFI and BNO Meetings and Consultancies</v>
      </c>
      <c r="H405" s="36">
        <f>IF(AND(TimeSpend[[#This Row],[Personnel number]]&lt;&gt;"",TimeSpend[[#This Row],[Date]]&lt;&gt;""),TimeSpend[[#This Row],[Start Time]],"")</f>
        <v>0.35416666666666669</v>
      </c>
      <c r="I405" s="36">
        <f>IF(AND(TimeSpend[[#This Row],[Personnel number]]&lt;&gt;"",TimeSpend[[#This Row],[Date]]&lt;&gt;""),TimeSpend[[#This Row],[End Time]],"")</f>
        <v>0.45833333333333331</v>
      </c>
      <c r="J405" t="str">
        <f>IF(AND(TimeSpend[[#This Row],[Personnel number]]&lt;&gt;"",TimeSpend[[#This Row],[Date]]&lt;&gt;""),TimeSpend[[#This Row],[Location]],"")</f>
        <v>Office</v>
      </c>
      <c r="K405">
        <f>IF(AND(TimeSpend[[#This Row],[Personnel number]]&lt;&gt;"",TimeSpend[[#This Row],[Date]]&lt;&gt;""),TimeSpend[[#This Row],[Task]],"")</f>
        <v>0</v>
      </c>
      <c r="L405" t="str">
        <f>IF(AND(TimeSpend[[#This Row],[Personnel number]]&lt;&gt;"",TimeSpend[[#This Row],[Date]]&lt;&gt;""),Utilization!$J$2,"")</f>
        <v>10/2024</v>
      </c>
      <c r="M405" t="str">
        <f>IF(AND(TimeSpend[[#This Row],[Personnel number]]&lt;&gt;"",TimeSpend[[#This Row],[Date]]&lt;&gt;""),TimeSpend[[#This Row],[Employee Name]],"")</f>
        <v>Vespalec Tomáš</v>
      </c>
      <c r="N405">
        <f t="shared" si="12"/>
        <v>404</v>
      </c>
      <c r="O405" t="str">
        <f t="shared" si="13"/>
        <v>10/2024-404</v>
      </c>
      <c r="P405" t="str">
        <f>IF(D405&lt;&gt;"",VLOOKUP(D405,Projects!B:C,2,0),"")</f>
        <v>PROJECT</v>
      </c>
    </row>
    <row r="406" spans="1:16" x14ac:dyDescent="0.25">
      <c r="A406" t="str">
        <f>UPPER(IF(AND(TimeSpend[[#This Row],[Personnel number]]&lt;&gt;"",TimeSpend[[#This Row],[Date]]&lt;&gt;""),TimeSpend[[#This Row],[Personnel number]],""))</f>
        <v>CZ010227</v>
      </c>
      <c r="B406" s="85" t="str">
        <f>IF(AND(TimeSpend[[#This Row],[Personnel number]]&lt;&gt;"",TimeSpend[[#This Row],[Date]]&lt;&gt;""),TEXT(TimeSpend[[#This Row],[Date]],"[$-409]yyyyMMdd"),"")</f>
        <v>yyyy1007</v>
      </c>
      <c r="C406" s="33" t="str">
        <f>IF(AND(TimeSpend[[#This Row],[Personnel number]]&lt;&gt;"",TimeSpend[[#This Row],[Date]]&lt;&gt;""),SUBSTITUTE(TimeSpend[[#This Row],[Hours]],",","."),"")</f>
        <v>0.5</v>
      </c>
      <c r="D406" t="str">
        <f>IF(AND(TimeSpend[[#This Row],[Personnel number]]&lt;&gt;"",TimeSpend[[#This Row],[Date]]&lt;&gt;""),TimeSpend[[#This Row],[Network]],"")</f>
        <v>BPC_INT</v>
      </c>
      <c r="E406" t="str">
        <f>IF(AND(TimeSpend[[#This Row],[Personnel number]]&lt;&gt;"",TimeSpend[[#This Row],[Date]]&lt;&gt;""),TimeSpend[[#This Row],[Network Description]],"")</f>
        <v>Other Internal activities - BPC Brno</v>
      </c>
      <c r="F406" t="str">
        <f>IF(AND(TimeSpend[[#This Row],[Personnel number]]&lt;&gt;"",TimeSpend[[#This Row],[Date]]&lt;&gt;""),TimeSpend[[#This Row],[Activity]],"")</f>
        <v>Admin</v>
      </c>
      <c r="G406" t="str">
        <f>IF(AND(TimeSpend[[#This Row],[Personnel number]]&lt;&gt;"",TimeSpend[[#This Row],[Date]]&lt;&gt;""),TimeSpend[[#This Row],[Activity description]],"")</f>
        <v>CLN Admin</v>
      </c>
      <c r="H406" s="36">
        <f>IF(AND(TimeSpend[[#This Row],[Personnel number]]&lt;&gt;"",TimeSpend[[#This Row],[Date]]&lt;&gt;""),TimeSpend[[#This Row],[Start Time]],"")</f>
        <v>0.47916666666666669</v>
      </c>
      <c r="I406" s="36">
        <f>IF(AND(TimeSpend[[#This Row],[Personnel number]]&lt;&gt;"",TimeSpend[[#This Row],[Date]]&lt;&gt;""),TimeSpend[[#This Row],[End Time]],"")</f>
        <v>0.5</v>
      </c>
      <c r="J406" t="str">
        <f>IF(AND(TimeSpend[[#This Row],[Personnel number]]&lt;&gt;"",TimeSpend[[#This Row],[Date]]&lt;&gt;""),TimeSpend[[#This Row],[Location]],"")</f>
        <v>Office</v>
      </c>
      <c r="K406">
        <f>IF(AND(TimeSpend[[#This Row],[Personnel number]]&lt;&gt;"",TimeSpend[[#This Row],[Date]]&lt;&gt;""),TimeSpend[[#This Row],[Task]],"")</f>
        <v>0</v>
      </c>
      <c r="L406" t="str">
        <f>IF(AND(TimeSpend[[#This Row],[Personnel number]]&lt;&gt;"",TimeSpend[[#This Row],[Date]]&lt;&gt;""),Utilization!$J$2,"")</f>
        <v>10/2024</v>
      </c>
      <c r="M406" t="str">
        <f>IF(AND(TimeSpend[[#This Row],[Personnel number]]&lt;&gt;"",TimeSpend[[#This Row],[Date]]&lt;&gt;""),TimeSpend[[#This Row],[Employee Name]],"")</f>
        <v>Vespalec Tomáš</v>
      </c>
      <c r="N406">
        <f t="shared" si="12"/>
        <v>405</v>
      </c>
      <c r="O406" t="str">
        <f t="shared" si="13"/>
        <v>10/2024-405</v>
      </c>
      <c r="P406" t="str">
        <f>IF(D406&lt;&gt;"",VLOOKUP(D406,Projects!B:C,2,0),"")</f>
        <v>INT</v>
      </c>
    </row>
    <row r="407" spans="1:16" x14ac:dyDescent="0.25">
      <c r="A407" t="str">
        <f>UPPER(IF(AND(TimeSpend[[#This Row],[Personnel number]]&lt;&gt;"",TimeSpend[[#This Row],[Date]]&lt;&gt;""),TimeSpend[[#This Row],[Personnel number]],""))</f>
        <v>CZ010227</v>
      </c>
      <c r="B407" s="85" t="str">
        <f>IF(AND(TimeSpend[[#This Row],[Personnel number]]&lt;&gt;"",TimeSpend[[#This Row],[Date]]&lt;&gt;""),TEXT(TimeSpend[[#This Row],[Date]],"[$-409]yyyyMMdd"),"")</f>
        <v>yyyy1007</v>
      </c>
      <c r="C407" s="33" t="str">
        <f>IF(AND(TimeSpend[[#This Row],[Personnel number]]&lt;&gt;"",TimeSpend[[#This Row],[Date]]&lt;&gt;""),SUBSTITUTE(TimeSpend[[#This Row],[Hours]],",","."),"")</f>
        <v>4.5</v>
      </c>
      <c r="D407" t="str">
        <f>IF(AND(TimeSpend[[#This Row],[Personnel number]]&lt;&gt;"",TimeSpend[[#This Row],[Date]]&lt;&gt;""),TimeSpend[[#This Row],[Network]],"")</f>
        <v>CLN_Support</v>
      </c>
      <c r="E407" t="str">
        <f>IF(AND(TimeSpend[[#This Row],[Personnel number]]&lt;&gt;"",TimeSpend[[#This Row],[Date]]&lt;&gt;""),TimeSpend[[#This Row],[Network Description]],"")</f>
        <v>CLN Support</v>
      </c>
      <c r="F407" t="str">
        <f>IF(AND(TimeSpend[[#This Row],[Personnel number]]&lt;&gt;"",TimeSpend[[#This Row],[Date]]&lt;&gt;""),TimeSpend[[#This Row],[Activity]],"")</f>
        <v>Consultancy</v>
      </c>
      <c r="G407" t="str">
        <f>IF(AND(TimeSpend[[#This Row],[Personnel number]]&lt;&gt;"",TimeSpend[[#This Row],[Date]]&lt;&gt;""),TimeSpend[[#This Row],[Activity description]],"")</f>
        <v>BDK, BSW, BFI and BNO Meetings and Consultancies</v>
      </c>
      <c r="H407" s="36">
        <f>IF(AND(TimeSpend[[#This Row],[Personnel number]]&lt;&gt;"",TimeSpend[[#This Row],[Date]]&lt;&gt;""),TimeSpend[[#This Row],[Start Time]],"")</f>
        <v>0.5</v>
      </c>
      <c r="I407" s="36">
        <f>IF(AND(TimeSpend[[#This Row],[Personnel number]]&lt;&gt;"",TimeSpend[[#This Row],[Date]]&lt;&gt;""),TimeSpend[[#This Row],[End Time]],"")</f>
        <v>0.6875</v>
      </c>
      <c r="J407" t="str">
        <f>IF(AND(TimeSpend[[#This Row],[Personnel number]]&lt;&gt;"",TimeSpend[[#This Row],[Date]]&lt;&gt;""),TimeSpend[[#This Row],[Location]],"")</f>
        <v>Office</v>
      </c>
      <c r="K407">
        <f>IF(AND(TimeSpend[[#This Row],[Personnel number]]&lt;&gt;"",TimeSpend[[#This Row],[Date]]&lt;&gt;""),TimeSpend[[#This Row],[Task]],"")</f>
        <v>0</v>
      </c>
      <c r="L407" t="str">
        <f>IF(AND(TimeSpend[[#This Row],[Personnel number]]&lt;&gt;"",TimeSpend[[#This Row],[Date]]&lt;&gt;""),Utilization!$J$2,"")</f>
        <v>10/2024</v>
      </c>
      <c r="M407" t="str">
        <f>IF(AND(TimeSpend[[#This Row],[Personnel number]]&lt;&gt;"",TimeSpend[[#This Row],[Date]]&lt;&gt;""),TimeSpend[[#This Row],[Employee Name]],"")</f>
        <v>Vespalec Tomáš</v>
      </c>
      <c r="N407">
        <f t="shared" si="12"/>
        <v>406</v>
      </c>
      <c r="O407" t="str">
        <f t="shared" si="13"/>
        <v>10/2024-406</v>
      </c>
      <c r="P407" t="str">
        <f>IF(D407&lt;&gt;"",VLOOKUP(D407,Projects!B:C,2,0),"")</f>
        <v>PROJECT</v>
      </c>
    </row>
    <row r="408" spans="1:16" x14ac:dyDescent="0.25">
      <c r="A408" t="str">
        <f>UPPER(IF(AND(TimeSpend[[#This Row],[Personnel number]]&lt;&gt;"",TimeSpend[[#This Row],[Date]]&lt;&gt;""),TimeSpend[[#This Row],[Personnel number]],""))</f>
        <v>CZ010227</v>
      </c>
      <c r="B408" s="85" t="str">
        <f>IF(AND(TimeSpend[[#This Row],[Personnel number]]&lt;&gt;"",TimeSpend[[#This Row],[Date]]&lt;&gt;""),TEXT(TimeSpend[[#This Row],[Date]],"[$-409]yyyyMMdd"),"")</f>
        <v>yyyy1008</v>
      </c>
      <c r="C408" s="33" t="str">
        <f>IF(AND(TimeSpend[[#This Row],[Personnel number]]&lt;&gt;"",TimeSpend[[#This Row],[Date]]&lt;&gt;""),SUBSTITUTE(TimeSpend[[#This Row],[Hours]],",","."),"")</f>
        <v>2.5</v>
      </c>
      <c r="D408" t="str">
        <f>IF(AND(TimeSpend[[#This Row],[Personnel number]]&lt;&gt;"",TimeSpend[[#This Row],[Date]]&lt;&gt;""),TimeSpend[[#This Row],[Network]],"")</f>
        <v>CLN_Support</v>
      </c>
      <c r="E408" t="str">
        <f>IF(AND(TimeSpend[[#This Row],[Personnel number]]&lt;&gt;"",TimeSpend[[#This Row],[Date]]&lt;&gt;""),TimeSpend[[#This Row],[Network Description]],"")</f>
        <v>CLN Support</v>
      </c>
      <c r="F408" t="str">
        <f>IF(AND(TimeSpend[[#This Row],[Personnel number]]&lt;&gt;"",TimeSpend[[#This Row],[Date]]&lt;&gt;""),TimeSpend[[#This Row],[Activity]],"")</f>
        <v>Consultancy</v>
      </c>
      <c r="G408" t="str">
        <f>IF(AND(TimeSpend[[#This Row],[Personnel number]]&lt;&gt;"",TimeSpend[[#This Row],[Date]]&lt;&gt;""),TimeSpend[[#This Row],[Activity description]],"")</f>
        <v>BDK, BSW, BFI and BNO Meetings and Consultancies</v>
      </c>
      <c r="H408" s="36">
        <f>IF(AND(TimeSpend[[#This Row],[Personnel number]]&lt;&gt;"",TimeSpend[[#This Row],[Date]]&lt;&gt;""),TimeSpend[[#This Row],[Start Time]],"")</f>
        <v>0.35416666666666669</v>
      </c>
      <c r="I408" s="36">
        <f>IF(AND(TimeSpend[[#This Row],[Personnel number]]&lt;&gt;"",TimeSpend[[#This Row],[Date]]&lt;&gt;""),TimeSpend[[#This Row],[End Time]],"")</f>
        <v>0.45833333333333331</v>
      </c>
      <c r="J408" t="str">
        <f>IF(AND(TimeSpend[[#This Row],[Personnel number]]&lt;&gt;"",TimeSpend[[#This Row],[Date]]&lt;&gt;""),TimeSpend[[#This Row],[Location]],"")</f>
        <v>Office</v>
      </c>
      <c r="K408">
        <f>IF(AND(TimeSpend[[#This Row],[Personnel number]]&lt;&gt;"",TimeSpend[[#This Row],[Date]]&lt;&gt;""),TimeSpend[[#This Row],[Task]],"")</f>
        <v>0</v>
      </c>
      <c r="L408" t="str">
        <f>IF(AND(TimeSpend[[#This Row],[Personnel number]]&lt;&gt;"",TimeSpend[[#This Row],[Date]]&lt;&gt;""),Utilization!$J$2,"")</f>
        <v>10/2024</v>
      </c>
      <c r="M408" t="str">
        <f>IF(AND(TimeSpend[[#This Row],[Personnel number]]&lt;&gt;"",TimeSpend[[#This Row],[Date]]&lt;&gt;""),TimeSpend[[#This Row],[Employee Name]],"")</f>
        <v>Vespalec Tomáš</v>
      </c>
      <c r="N408">
        <f t="shared" si="12"/>
        <v>407</v>
      </c>
      <c r="O408" t="str">
        <f t="shared" si="13"/>
        <v>10/2024-407</v>
      </c>
      <c r="P408" t="str">
        <f>IF(D408&lt;&gt;"",VLOOKUP(D408,Projects!B:C,2,0),"")</f>
        <v>PROJECT</v>
      </c>
    </row>
    <row r="409" spans="1:16" x14ac:dyDescent="0.25">
      <c r="A409" t="str">
        <f>UPPER(IF(AND(TimeSpend[[#This Row],[Personnel number]]&lt;&gt;"",TimeSpend[[#This Row],[Date]]&lt;&gt;""),TimeSpend[[#This Row],[Personnel number]],""))</f>
        <v>CZ010227</v>
      </c>
      <c r="B409" s="85" t="str">
        <f>IF(AND(TimeSpend[[#This Row],[Personnel number]]&lt;&gt;"",TimeSpend[[#This Row],[Date]]&lt;&gt;""),TEXT(TimeSpend[[#This Row],[Date]],"[$-409]yyyyMMdd"),"")</f>
        <v>yyyy1008</v>
      </c>
      <c r="C409" s="33" t="str">
        <f>IF(AND(TimeSpend[[#This Row],[Personnel number]]&lt;&gt;"",TimeSpend[[#This Row],[Date]]&lt;&gt;""),SUBSTITUTE(TimeSpend[[#This Row],[Hours]],",","."),"")</f>
        <v>0.5</v>
      </c>
      <c r="D409" t="str">
        <f>IF(AND(TimeSpend[[#This Row],[Personnel number]]&lt;&gt;"",TimeSpend[[#This Row],[Date]]&lt;&gt;""),TimeSpend[[#This Row],[Network]],"")</f>
        <v>BPC_INT</v>
      </c>
      <c r="E409" t="str">
        <f>IF(AND(TimeSpend[[#This Row],[Personnel number]]&lt;&gt;"",TimeSpend[[#This Row],[Date]]&lt;&gt;""),TimeSpend[[#This Row],[Network Description]],"")</f>
        <v>Other Internal activities - BPC Brno</v>
      </c>
      <c r="F409" t="str">
        <f>IF(AND(TimeSpend[[#This Row],[Personnel number]]&lt;&gt;"",TimeSpend[[#This Row],[Date]]&lt;&gt;""),TimeSpend[[#This Row],[Activity]],"")</f>
        <v>Admin</v>
      </c>
      <c r="G409" t="str">
        <f>IF(AND(TimeSpend[[#This Row],[Personnel number]]&lt;&gt;"",TimeSpend[[#This Row],[Date]]&lt;&gt;""),TimeSpend[[#This Row],[Activity description]],"")</f>
        <v>CLN Admin</v>
      </c>
      <c r="H409" s="36">
        <f>IF(AND(TimeSpend[[#This Row],[Personnel number]]&lt;&gt;"",TimeSpend[[#This Row],[Date]]&lt;&gt;""),TimeSpend[[#This Row],[Start Time]],"")</f>
        <v>0.47916666666666669</v>
      </c>
      <c r="I409" s="36">
        <f>IF(AND(TimeSpend[[#This Row],[Personnel number]]&lt;&gt;"",TimeSpend[[#This Row],[Date]]&lt;&gt;""),TimeSpend[[#This Row],[End Time]],"")</f>
        <v>0.5</v>
      </c>
      <c r="J409" t="str">
        <f>IF(AND(TimeSpend[[#This Row],[Personnel number]]&lt;&gt;"",TimeSpend[[#This Row],[Date]]&lt;&gt;""),TimeSpend[[#This Row],[Location]],"")</f>
        <v>Office</v>
      </c>
      <c r="K409">
        <f>IF(AND(TimeSpend[[#This Row],[Personnel number]]&lt;&gt;"",TimeSpend[[#This Row],[Date]]&lt;&gt;""),TimeSpend[[#This Row],[Task]],"")</f>
        <v>0</v>
      </c>
      <c r="L409" t="str">
        <f>IF(AND(TimeSpend[[#This Row],[Personnel number]]&lt;&gt;"",TimeSpend[[#This Row],[Date]]&lt;&gt;""),Utilization!$J$2,"")</f>
        <v>10/2024</v>
      </c>
      <c r="M409" t="str">
        <f>IF(AND(TimeSpend[[#This Row],[Personnel number]]&lt;&gt;"",TimeSpend[[#This Row],[Date]]&lt;&gt;""),TimeSpend[[#This Row],[Employee Name]],"")</f>
        <v>Vespalec Tomáš</v>
      </c>
      <c r="N409">
        <f t="shared" si="12"/>
        <v>408</v>
      </c>
      <c r="O409" t="str">
        <f t="shared" si="13"/>
        <v>10/2024-408</v>
      </c>
      <c r="P409" t="str">
        <f>IF(D409&lt;&gt;"",VLOOKUP(D409,Projects!B:C,2,0),"")</f>
        <v>INT</v>
      </c>
    </row>
    <row r="410" spans="1:16" x14ac:dyDescent="0.25">
      <c r="A410" t="str">
        <f>UPPER(IF(AND(TimeSpend[[#This Row],[Personnel number]]&lt;&gt;"",TimeSpend[[#This Row],[Date]]&lt;&gt;""),TimeSpend[[#This Row],[Personnel number]],""))</f>
        <v>CZ010227</v>
      </c>
      <c r="B410" s="85" t="str">
        <f>IF(AND(TimeSpend[[#This Row],[Personnel number]]&lt;&gt;"",TimeSpend[[#This Row],[Date]]&lt;&gt;""),TEXT(TimeSpend[[#This Row],[Date]],"[$-409]yyyyMMdd"),"")</f>
        <v>yyyy1008</v>
      </c>
      <c r="C410" s="33" t="str">
        <f>IF(AND(TimeSpend[[#This Row],[Personnel number]]&lt;&gt;"",TimeSpend[[#This Row],[Date]]&lt;&gt;""),SUBSTITUTE(TimeSpend[[#This Row],[Hours]],",","."),"")</f>
        <v>4.5</v>
      </c>
      <c r="D410" t="str">
        <f>IF(AND(TimeSpend[[#This Row],[Personnel number]]&lt;&gt;"",TimeSpend[[#This Row],[Date]]&lt;&gt;""),TimeSpend[[#This Row],[Network]],"")</f>
        <v>CLN_Support</v>
      </c>
      <c r="E410" t="str">
        <f>IF(AND(TimeSpend[[#This Row],[Personnel number]]&lt;&gt;"",TimeSpend[[#This Row],[Date]]&lt;&gt;""),TimeSpend[[#This Row],[Network Description]],"")</f>
        <v>CLN Support</v>
      </c>
      <c r="F410" t="str">
        <f>IF(AND(TimeSpend[[#This Row],[Personnel number]]&lt;&gt;"",TimeSpend[[#This Row],[Date]]&lt;&gt;""),TimeSpend[[#This Row],[Activity]],"")</f>
        <v>Consultancy</v>
      </c>
      <c r="G410" t="str">
        <f>IF(AND(TimeSpend[[#This Row],[Personnel number]]&lt;&gt;"",TimeSpend[[#This Row],[Date]]&lt;&gt;""),TimeSpend[[#This Row],[Activity description]],"")</f>
        <v>BDK, BSW, BFI and BNO Meetings and Consultancies</v>
      </c>
      <c r="H410" s="36">
        <f>IF(AND(TimeSpend[[#This Row],[Personnel number]]&lt;&gt;"",TimeSpend[[#This Row],[Date]]&lt;&gt;""),TimeSpend[[#This Row],[Start Time]],"")</f>
        <v>0.5</v>
      </c>
      <c r="I410" s="36">
        <f>IF(AND(TimeSpend[[#This Row],[Personnel number]]&lt;&gt;"",TimeSpend[[#This Row],[Date]]&lt;&gt;""),TimeSpend[[#This Row],[End Time]],"")</f>
        <v>0.6875</v>
      </c>
      <c r="J410" t="str">
        <f>IF(AND(TimeSpend[[#This Row],[Personnel number]]&lt;&gt;"",TimeSpend[[#This Row],[Date]]&lt;&gt;""),TimeSpend[[#This Row],[Location]],"")</f>
        <v>Office</v>
      </c>
      <c r="K410">
        <f>IF(AND(TimeSpend[[#This Row],[Personnel number]]&lt;&gt;"",TimeSpend[[#This Row],[Date]]&lt;&gt;""),TimeSpend[[#This Row],[Task]],"")</f>
        <v>0</v>
      </c>
      <c r="L410" t="str">
        <f>IF(AND(TimeSpend[[#This Row],[Personnel number]]&lt;&gt;"",TimeSpend[[#This Row],[Date]]&lt;&gt;""),Utilization!$J$2,"")</f>
        <v>10/2024</v>
      </c>
      <c r="M410" t="str">
        <f>IF(AND(TimeSpend[[#This Row],[Personnel number]]&lt;&gt;"",TimeSpend[[#This Row],[Date]]&lt;&gt;""),TimeSpend[[#This Row],[Employee Name]],"")</f>
        <v>Vespalec Tomáš</v>
      </c>
      <c r="N410">
        <f t="shared" si="12"/>
        <v>409</v>
      </c>
      <c r="O410" t="str">
        <f t="shared" si="13"/>
        <v>10/2024-409</v>
      </c>
      <c r="P410" t="str">
        <f>IF(D410&lt;&gt;"",VLOOKUP(D410,Projects!B:C,2,0),"")</f>
        <v>PROJECT</v>
      </c>
    </row>
    <row r="411" spans="1:16" x14ac:dyDescent="0.25">
      <c r="A411" t="str">
        <f>UPPER(IF(AND(TimeSpend[[#This Row],[Personnel number]]&lt;&gt;"",TimeSpend[[#This Row],[Date]]&lt;&gt;""),TimeSpend[[#This Row],[Personnel number]],""))</f>
        <v>CZ010227</v>
      </c>
      <c r="B411" s="85" t="str">
        <f>IF(AND(TimeSpend[[#This Row],[Personnel number]]&lt;&gt;"",TimeSpend[[#This Row],[Date]]&lt;&gt;""),TEXT(TimeSpend[[#This Row],[Date]],"[$-409]yyyyMMdd"),"")</f>
        <v>yyyy1009</v>
      </c>
      <c r="C411" s="33" t="str">
        <f>IF(AND(TimeSpend[[#This Row],[Personnel number]]&lt;&gt;"",TimeSpend[[#This Row],[Date]]&lt;&gt;""),SUBSTITUTE(TimeSpend[[#This Row],[Hours]],",","."),"")</f>
        <v>2.5</v>
      </c>
      <c r="D411" t="str">
        <f>IF(AND(TimeSpend[[#This Row],[Personnel number]]&lt;&gt;"",TimeSpend[[#This Row],[Date]]&lt;&gt;""),TimeSpend[[#This Row],[Network]],"")</f>
        <v>CLN_Support</v>
      </c>
      <c r="E411" t="str">
        <f>IF(AND(TimeSpend[[#This Row],[Personnel number]]&lt;&gt;"",TimeSpend[[#This Row],[Date]]&lt;&gt;""),TimeSpend[[#This Row],[Network Description]],"")</f>
        <v>CLN Support</v>
      </c>
      <c r="F411" t="str">
        <f>IF(AND(TimeSpend[[#This Row],[Personnel number]]&lt;&gt;"",TimeSpend[[#This Row],[Date]]&lt;&gt;""),TimeSpend[[#This Row],[Activity]],"")</f>
        <v>Consultancy</v>
      </c>
      <c r="G411" t="str">
        <f>IF(AND(TimeSpend[[#This Row],[Personnel number]]&lt;&gt;"",TimeSpend[[#This Row],[Date]]&lt;&gt;""),TimeSpend[[#This Row],[Activity description]],"")</f>
        <v>BDK, BSW, BFI and BNO Meetings and Consultancies</v>
      </c>
      <c r="H411" s="36">
        <f>IF(AND(TimeSpend[[#This Row],[Personnel number]]&lt;&gt;"",TimeSpend[[#This Row],[Date]]&lt;&gt;""),TimeSpend[[#This Row],[Start Time]],"")</f>
        <v>0.35416666666666669</v>
      </c>
      <c r="I411" s="36">
        <f>IF(AND(TimeSpend[[#This Row],[Personnel number]]&lt;&gt;"",TimeSpend[[#This Row],[Date]]&lt;&gt;""),TimeSpend[[#This Row],[End Time]],"")</f>
        <v>0.45833333333333331</v>
      </c>
      <c r="J411" t="str">
        <f>IF(AND(TimeSpend[[#This Row],[Personnel number]]&lt;&gt;"",TimeSpend[[#This Row],[Date]]&lt;&gt;""),TimeSpend[[#This Row],[Location]],"")</f>
        <v>Office</v>
      </c>
      <c r="K411">
        <f>IF(AND(TimeSpend[[#This Row],[Personnel number]]&lt;&gt;"",TimeSpend[[#This Row],[Date]]&lt;&gt;""),TimeSpend[[#This Row],[Task]],"")</f>
        <v>0</v>
      </c>
      <c r="L411" t="str">
        <f>IF(AND(TimeSpend[[#This Row],[Personnel number]]&lt;&gt;"",TimeSpend[[#This Row],[Date]]&lt;&gt;""),Utilization!$J$2,"")</f>
        <v>10/2024</v>
      </c>
      <c r="M411" t="str">
        <f>IF(AND(TimeSpend[[#This Row],[Personnel number]]&lt;&gt;"",TimeSpend[[#This Row],[Date]]&lt;&gt;""),TimeSpend[[#This Row],[Employee Name]],"")</f>
        <v>Vespalec Tomáš</v>
      </c>
      <c r="N411">
        <f t="shared" si="12"/>
        <v>410</v>
      </c>
      <c r="O411" t="str">
        <f t="shared" si="13"/>
        <v>10/2024-410</v>
      </c>
      <c r="P411" t="str">
        <f>IF(D411&lt;&gt;"",VLOOKUP(D411,Projects!B:C,2,0),"")</f>
        <v>PROJECT</v>
      </c>
    </row>
    <row r="412" spans="1:16" x14ac:dyDescent="0.25">
      <c r="A412" t="str">
        <f>UPPER(IF(AND(TimeSpend[[#This Row],[Personnel number]]&lt;&gt;"",TimeSpend[[#This Row],[Date]]&lt;&gt;""),TimeSpend[[#This Row],[Personnel number]],""))</f>
        <v>CZ010227</v>
      </c>
      <c r="B412" s="85" t="str">
        <f>IF(AND(TimeSpend[[#This Row],[Personnel number]]&lt;&gt;"",TimeSpend[[#This Row],[Date]]&lt;&gt;""),TEXT(TimeSpend[[#This Row],[Date]],"[$-409]yyyyMMdd"),"")</f>
        <v>yyyy1009</v>
      </c>
      <c r="C412" s="33" t="str">
        <f>IF(AND(TimeSpend[[#This Row],[Personnel number]]&lt;&gt;"",TimeSpend[[#This Row],[Date]]&lt;&gt;""),SUBSTITUTE(TimeSpend[[#This Row],[Hours]],",","."),"")</f>
        <v>0.5</v>
      </c>
      <c r="D412" t="str">
        <f>IF(AND(TimeSpend[[#This Row],[Personnel number]]&lt;&gt;"",TimeSpend[[#This Row],[Date]]&lt;&gt;""),TimeSpend[[#This Row],[Network]],"")</f>
        <v>BPC_INT</v>
      </c>
      <c r="E412" t="str">
        <f>IF(AND(TimeSpend[[#This Row],[Personnel number]]&lt;&gt;"",TimeSpend[[#This Row],[Date]]&lt;&gt;""),TimeSpend[[#This Row],[Network Description]],"")</f>
        <v>Other Internal activities - BPC Brno</v>
      </c>
      <c r="F412" t="str">
        <f>IF(AND(TimeSpend[[#This Row],[Personnel number]]&lt;&gt;"",TimeSpend[[#This Row],[Date]]&lt;&gt;""),TimeSpend[[#This Row],[Activity]],"")</f>
        <v>Admin</v>
      </c>
      <c r="G412" t="str">
        <f>IF(AND(TimeSpend[[#This Row],[Personnel number]]&lt;&gt;"",TimeSpend[[#This Row],[Date]]&lt;&gt;""),TimeSpend[[#This Row],[Activity description]],"")</f>
        <v>CLN Admin</v>
      </c>
      <c r="H412" s="36">
        <f>IF(AND(TimeSpend[[#This Row],[Personnel number]]&lt;&gt;"",TimeSpend[[#This Row],[Date]]&lt;&gt;""),TimeSpend[[#This Row],[Start Time]],"")</f>
        <v>0.47916666666666669</v>
      </c>
      <c r="I412" s="36">
        <f>IF(AND(TimeSpend[[#This Row],[Personnel number]]&lt;&gt;"",TimeSpend[[#This Row],[Date]]&lt;&gt;""),TimeSpend[[#This Row],[End Time]],"")</f>
        <v>0.5</v>
      </c>
      <c r="J412" t="str">
        <f>IF(AND(TimeSpend[[#This Row],[Personnel number]]&lt;&gt;"",TimeSpend[[#This Row],[Date]]&lt;&gt;""),TimeSpend[[#This Row],[Location]],"")</f>
        <v>Office</v>
      </c>
      <c r="K412">
        <f>IF(AND(TimeSpend[[#This Row],[Personnel number]]&lt;&gt;"",TimeSpend[[#This Row],[Date]]&lt;&gt;""),TimeSpend[[#This Row],[Task]],"")</f>
        <v>0</v>
      </c>
      <c r="L412" t="str">
        <f>IF(AND(TimeSpend[[#This Row],[Personnel number]]&lt;&gt;"",TimeSpend[[#This Row],[Date]]&lt;&gt;""),Utilization!$J$2,"")</f>
        <v>10/2024</v>
      </c>
      <c r="M412" t="str">
        <f>IF(AND(TimeSpend[[#This Row],[Personnel number]]&lt;&gt;"",TimeSpend[[#This Row],[Date]]&lt;&gt;""),TimeSpend[[#This Row],[Employee Name]],"")</f>
        <v>Vespalec Tomáš</v>
      </c>
      <c r="N412">
        <f t="shared" si="12"/>
        <v>411</v>
      </c>
      <c r="O412" t="str">
        <f t="shared" si="13"/>
        <v>10/2024-411</v>
      </c>
      <c r="P412" t="str">
        <f>IF(D412&lt;&gt;"",VLOOKUP(D412,Projects!B:C,2,0),"")</f>
        <v>INT</v>
      </c>
    </row>
    <row r="413" spans="1:16" x14ac:dyDescent="0.25">
      <c r="A413" t="str">
        <f>UPPER(IF(AND(TimeSpend[[#This Row],[Personnel number]]&lt;&gt;"",TimeSpend[[#This Row],[Date]]&lt;&gt;""),TimeSpend[[#This Row],[Personnel number]],""))</f>
        <v>CZ010227</v>
      </c>
      <c r="B413" s="85" t="str">
        <f>IF(AND(TimeSpend[[#This Row],[Personnel number]]&lt;&gt;"",TimeSpend[[#This Row],[Date]]&lt;&gt;""),TEXT(TimeSpend[[#This Row],[Date]],"[$-409]yyyyMMdd"),"")</f>
        <v>yyyy1009</v>
      </c>
      <c r="C413" s="33" t="str">
        <f>IF(AND(TimeSpend[[#This Row],[Personnel number]]&lt;&gt;"",TimeSpend[[#This Row],[Date]]&lt;&gt;""),SUBSTITUTE(TimeSpend[[#This Row],[Hours]],",","."),"")</f>
        <v>4.5</v>
      </c>
      <c r="D413" t="str">
        <f>IF(AND(TimeSpend[[#This Row],[Personnel number]]&lt;&gt;"",TimeSpend[[#This Row],[Date]]&lt;&gt;""),TimeSpend[[#This Row],[Network]],"")</f>
        <v>CLN_Support</v>
      </c>
      <c r="E413" t="str">
        <f>IF(AND(TimeSpend[[#This Row],[Personnel number]]&lt;&gt;"",TimeSpend[[#This Row],[Date]]&lt;&gt;""),TimeSpend[[#This Row],[Network Description]],"")</f>
        <v>CLN Support</v>
      </c>
      <c r="F413" t="str">
        <f>IF(AND(TimeSpend[[#This Row],[Personnel number]]&lt;&gt;"",TimeSpend[[#This Row],[Date]]&lt;&gt;""),TimeSpend[[#This Row],[Activity]],"")</f>
        <v>Consultancy</v>
      </c>
      <c r="G413" t="str">
        <f>IF(AND(TimeSpend[[#This Row],[Personnel number]]&lt;&gt;"",TimeSpend[[#This Row],[Date]]&lt;&gt;""),TimeSpend[[#This Row],[Activity description]],"")</f>
        <v>BDK, BSW, BFI and BNO Meetings and Consultancies</v>
      </c>
      <c r="H413" s="36">
        <f>IF(AND(TimeSpend[[#This Row],[Personnel number]]&lt;&gt;"",TimeSpend[[#This Row],[Date]]&lt;&gt;""),TimeSpend[[#This Row],[Start Time]],"")</f>
        <v>0.5</v>
      </c>
      <c r="I413" s="36">
        <f>IF(AND(TimeSpend[[#This Row],[Personnel number]]&lt;&gt;"",TimeSpend[[#This Row],[Date]]&lt;&gt;""),TimeSpend[[#This Row],[End Time]],"")</f>
        <v>0.6875</v>
      </c>
      <c r="J413" t="str">
        <f>IF(AND(TimeSpend[[#This Row],[Personnel number]]&lt;&gt;"",TimeSpend[[#This Row],[Date]]&lt;&gt;""),TimeSpend[[#This Row],[Location]],"")</f>
        <v>Office</v>
      </c>
      <c r="K413">
        <f>IF(AND(TimeSpend[[#This Row],[Personnel number]]&lt;&gt;"",TimeSpend[[#This Row],[Date]]&lt;&gt;""),TimeSpend[[#This Row],[Task]],"")</f>
        <v>0</v>
      </c>
      <c r="L413" t="str">
        <f>IF(AND(TimeSpend[[#This Row],[Personnel number]]&lt;&gt;"",TimeSpend[[#This Row],[Date]]&lt;&gt;""),Utilization!$J$2,"")</f>
        <v>10/2024</v>
      </c>
      <c r="M413" t="str">
        <f>IF(AND(TimeSpend[[#This Row],[Personnel number]]&lt;&gt;"",TimeSpend[[#This Row],[Date]]&lt;&gt;""),TimeSpend[[#This Row],[Employee Name]],"")</f>
        <v>Vespalec Tomáš</v>
      </c>
      <c r="N413">
        <f t="shared" si="12"/>
        <v>412</v>
      </c>
      <c r="O413" t="str">
        <f t="shared" si="13"/>
        <v>10/2024-412</v>
      </c>
      <c r="P413" t="str">
        <f>IF(D413&lt;&gt;"",VLOOKUP(D413,Projects!B:C,2,0),"")</f>
        <v>PROJECT</v>
      </c>
    </row>
    <row r="414" spans="1:16" x14ac:dyDescent="0.25">
      <c r="A414" t="str">
        <f>UPPER(IF(AND(TimeSpend[[#This Row],[Personnel number]]&lt;&gt;"",TimeSpend[[#This Row],[Date]]&lt;&gt;""),TimeSpend[[#This Row],[Personnel number]],""))</f>
        <v>CZ010227</v>
      </c>
      <c r="B414" s="85" t="str">
        <f>IF(AND(TimeSpend[[#This Row],[Personnel number]]&lt;&gt;"",TimeSpend[[#This Row],[Date]]&lt;&gt;""),TEXT(TimeSpend[[#This Row],[Date]],"[$-409]yyyyMMdd"),"")</f>
        <v>yyyy1010</v>
      </c>
      <c r="C414" s="33" t="str">
        <f>IF(AND(TimeSpend[[#This Row],[Personnel number]]&lt;&gt;"",TimeSpend[[#This Row],[Date]]&lt;&gt;""),SUBSTITUTE(TimeSpend[[#This Row],[Hours]],",","."),"")</f>
        <v>2.5</v>
      </c>
      <c r="D414" t="str">
        <f>IF(AND(TimeSpend[[#This Row],[Personnel number]]&lt;&gt;"",TimeSpend[[#This Row],[Date]]&lt;&gt;""),TimeSpend[[#This Row],[Network]],"")</f>
        <v>CLN_Support</v>
      </c>
      <c r="E414" t="str">
        <f>IF(AND(TimeSpend[[#This Row],[Personnel number]]&lt;&gt;"",TimeSpend[[#This Row],[Date]]&lt;&gt;""),TimeSpend[[#This Row],[Network Description]],"")</f>
        <v>CLN Support</v>
      </c>
      <c r="F414" t="str">
        <f>IF(AND(TimeSpend[[#This Row],[Personnel number]]&lt;&gt;"",TimeSpend[[#This Row],[Date]]&lt;&gt;""),TimeSpend[[#This Row],[Activity]],"")</f>
        <v>Consultancy</v>
      </c>
      <c r="G414" t="str">
        <f>IF(AND(TimeSpend[[#This Row],[Personnel number]]&lt;&gt;"",TimeSpend[[#This Row],[Date]]&lt;&gt;""),TimeSpend[[#This Row],[Activity description]],"")</f>
        <v>BDK, BSW, BFI and BNO Meetings and Consultancies</v>
      </c>
      <c r="H414" s="36">
        <f>IF(AND(TimeSpend[[#This Row],[Personnel number]]&lt;&gt;"",TimeSpend[[#This Row],[Date]]&lt;&gt;""),TimeSpend[[#This Row],[Start Time]],"")</f>
        <v>0.35416666666666669</v>
      </c>
      <c r="I414" s="36">
        <f>IF(AND(TimeSpend[[#This Row],[Personnel number]]&lt;&gt;"",TimeSpend[[#This Row],[Date]]&lt;&gt;""),TimeSpend[[#This Row],[End Time]],"")</f>
        <v>0.45833333333333331</v>
      </c>
      <c r="J414" t="str">
        <f>IF(AND(TimeSpend[[#This Row],[Personnel number]]&lt;&gt;"",TimeSpend[[#This Row],[Date]]&lt;&gt;""),TimeSpend[[#This Row],[Location]],"")</f>
        <v>Office</v>
      </c>
      <c r="K414">
        <f>IF(AND(TimeSpend[[#This Row],[Personnel number]]&lt;&gt;"",TimeSpend[[#This Row],[Date]]&lt;&gt;""),TimeSpend[[#This Row],[Task]],"")</f>
        <v>0</v>
      </c>
      <c r="L414" t="str">
        <f>IF(AND(TimeSpend[[#This Row],[Personnel number]]&lt;&gt;"",TimeSpend[[#This Row],[Date]]&lt;&gt;""),Utilization!$J$2,"")</f>
        <v>10/2024</v>
      </c>
      <c r="M414" t="str">
        <f>IF(AND(TimeSpend[[#This Row],[Personnel number]]&lt;&gt;"",TimeSpend[[#This Row],[Date]]&lt;&gt;""),TimeSpend[[#This Row],[Employee Name]],"")</f>
        <v>Vespalec Tomáš</v>
      </c>
      <c r="N414">
        <f t="shared" si="12"/>
        <v>413</v>
      </c>
      <c r="O414" t="str">
        <f t="shared" si="13"/>
        <v>10/2024-413</v>
      </c>
      <c r="P414" t="str">
        <f>IF(D414&lt;&gt;"",VLOOKUP(D414,Projects!B:C,2,0),"")</f>
        <v>PROJECT</v>
      </c>
    </row>
    <row r="415" spans="1:16" x14ac:dyDescent="0.25">
      <c r="A415" t="str">
        <f>UPPER(IF(AND(TimeSpend[[#This Row],[Personnel number]]&lt;&gt;"",TimeSpend[[#This Row],[Date]]&lt;&gt;""),TimeSpend[[#This Row],[Personnel number]],""))</f>
        <v>CZ010227</v>
      </c>
      <c r="B415" s="85" t="str">
        <f>IF(AND(TimeSpend[[#This Row],[Personnel number]]&lt;&gt;"",TimeSpend[[#This Row],[Date]]&lt;&gt;""),TEXT(TimeSpend[[#This Row],[Date]],"[$-409]yyyyMMdd"),"")</f>
        <v>yyyy1010</v>
      </c>
      <c r="C415" s="33" t="str">
        <f>IF(AND(TimeSpend[[#This Row],[Personnel number]]&lt;&gt;"",TimeSpend[[#This Row],[Date]]&lt;&gt;""),SUBSTITUTE(TimeSpend[[#This Row],[Hours]],",","."),"")</f>
        <v>0.5</v>
      </c>
      <c r="D415" t="str">
        <f>IF(AND(TimeSpend[[#This Row],[Personnel number]]&lt;&gt;"",TimeSpend[[#This Row],[Date]]&lt;&gt;""),TimeSpend[[#This Row],[Network]],"")</f>
        <v>BPC_INT</v>
      </c>
      <c r="E415" t="str">
        <f>IF(AND(TimeSpend[[#This Row],[Personnel number]]&lt;&gt;"",TimeSpend[[#This Row],[Date]]&lt;&gt;""),TimeSpend[[#This Row],[Network Description]],"")</f>
        <v>Other Internal activities - BPC Brno</v>
      </c>
      <c r="F415" t="str">
        <f>IF(AND(TimeSpend[[#This Row],[Personnel number]]&lt;&gt;"",TimeSpend[[#This Row],[Date]]&lt;&gt;""),TimeSpend[[#This Row],[Activity]],"")</f>
        <v>Admin</v>
      </c>
      <c r="G415" t="str">
        <f>IF(AND(TimeSpend[[#This Row],[Personnel number]]&lt;&gt;"",TimeSpend[[#This Row],[Date]]&lt;&gt;""),TimeSpend[[#This Row],[Activity description]],"")</f>
        <v>CLN Admin</v>
      </c>
      <c r="H415" s="36">
        <f>IF(AND(TimeSpend[[#This Row],[Personnel number]]&lt;&gt;"",TimeSpend[[#This Row],[Date]]&lt;&gt;""),TimeSpend[[#This Row],[Start Time]],"")</f>
        <v>0.47916666666666669</v>
      </c>
      <c r="I415" s="36">
        <f>IF(AND(TimeSpend[[#This Row],[Personnel number]]&lt;&gt;"",TimeSpend[[#This Row],[Date]]&lt;&gt;""),TimeSpend[[#This Row],[End Time]],"")</f>
        <v>0.5</v>
      </c>
      <c r="J415" t="str">
        <f>IF(AND(TimeSpend[[#This Row],[Personnel number]]&lt;&gt;"",TimeSpend[[#This Row],[Date]]&lt;&gt;""),TimeSpend[[#This Row],[Location]],"")</f>
        <v>Office</v>
      </c>
      <c r="K415">
        <f>IF(AND(TimeSpend[[#This Row],[Personnel number]]&lt;&gt;"",TimeSpend[[#This Row],[Date]]&lt;&gt;""),TimeSpend[[#This Row],[Task]],"")</f>
        <v>0</v>
      </c>
      <c r="L415" t="str">
        <f>IF(AND(TimeSpend[[#This Row],[Personnel number]]&lt;&gt;"",TimeSpend[[#This Row],[Date]]&lt;&gt;""),Utilization!$J$2,"")</f>
        <v>10/2024</v>
      </c>
      <c r="M415" t="str">
        <f>IF(AND(TimeSpend[[#This Row],[Personnel number]]&lt;&gt;"",TimeSpend[[#This Row],[Date]]&lt;&gt;""),TimeSpend[[#This Row],[Employee Name]],"")</f>
        <v>Vespalec Tomáš</v>
      </c>
      <c r="N415">
        <f t="shared" si="12"/>
        <v>414</v>
      </c>
      <c r="O415" t="str">
        <f t="shared" si="13"/>
        <v>10/2024-414</v>
      </c>
      <c r="P415" t="str">
        <f>IF(D415&lt;&gt;"",VLOOKUP(D415,Projects!B:C,2,0),"")</f>
        <v>INT</v>
      </c>
    </row>
    <row r="416" spans="1:16" x14ac:dyDescent="0.25">
      <c r="A416" t="str">
        <f>UPPER(IF(AND(TimeSpend[[#This Row],[Personnel number]]&lt;&gt;"",TimeSpend[[#This Row],[Date]]&lt;&gt;""),TimeSpend[[#This Row],[Personnel number]],""))</f>
        <v>CZ010227</v>
      </c>
      <c r="B416" s="85" t="str">
        <f>IF(AND(TimeSpend[[#This Row],[Personnel number]]&lt;&gt;"",TimeSpend[[#This Row],[Date]]&lt;&gt;""),TEXT(TimeSpend[[#This Row],[Date]],"[$-409]yyyyMMdd"),"")</f>
        <v>yyyy1010</v>
      </c>
      <c r="C416" s="33" t="str">
        <f>IF(AND(TimeSpend[[#This Row],[Personnel number]]&lt;&gt;"",TimeSpend[[#This Row],[Date]]&lt;&gt;""),SUBSTITUTE(TimeSpend[[#This Row],[Hours]],",","."),"")</f>
        <v>2</v>
      </c>
      <c r="D416" t="str">
        <f>IF(AND(TimeSpend[[#This Row],[Personnel number]]&lt;&gt;"",TimeSpend[[#This Row],[Date]]&lt;&gt;""),TimeSpend[[#This Row],[Network]],"")</f>
        <v>CLN_Support</v>
      </c>
      <c r="E416" t="str">
        <f>IF(AND(TimeSpend[[#This Row],[Personnel number]]&lt;&gt;"",TimeSpend[[#This Row],[Date]]&lt;&gt;""),TimeSpend[[#This Row],[Network Description]],"")</f>
        <v>CLN Support</v>
      </c>
      <c r="F416" t="str">
        <f>IF(AND(TimeSpend[[#This Row],[Personnel number]]&lt;&gt;"",TimeSpend[[#This Row],[Date]]&lt;&gt;""),TimeSpend[[#This Row],[Activity]],"")</f>
        <v>Consultancy</v>
      </c>
      <c r="G416" t="str">
        <f>IF(AND(TimeSpend[[#This Row],[Personnel number]]&lt;&gt;"",TimeSpend[[#This Row],[Date]]&lt;&gt;""),TimeSpend[[#This Row],[Activity description]],"")</f>
        <v>BDK, BSW, BFI and BNO Meetings and Consultancies</v>
      </c>
      <c r="H416" s="36">
        <f>IF(AND(TimeSpend[[#This Row],[Personnel number]]&lt;&gt;"",TimeSpend[[#This Row],[Date]]&lt;&gt;""),TimeSpend[[#This Row],[Start Time]],"")</f>
        <v>0.5</v>
      </c>
      <c r="I416" s="36">
        <f>IF(AND(TimeSpend[[#This Row],[Personnel number]]&lt;&gt;"",TimeSpend[[#This Row],[Date]]&lt;&gt;""),TimeSpend[[#This Row],[End Time]],"")</f>
        <v>0.58333333333333337</v>
      </c>
      <c r="J416" t="str">
        <f>IF(AND(TimeSpend[[#This Row],[Personnel number]]&lt;&gt;"",TimeSpend[[#This Row],[Date]]&lt;&gt;""),TimeSpend[[#This Row],[Location]],"")</f>
        <v>Office</v>
      </c>
      <c r="K416">
        <f>IF(AND(TimeSpend[[#This Row],[Personnel number]]&lt;&gt;"",TimeSpend[[#This Row],[Date]]&lt;&gt;""),TimeSpend[[#This Row],[Task]],"")</f>
        <v>0</v>
      </c>
      <c r="L416" t="str">
        <f>IF(AND(TimeSpend[[#This Row],[Personnel number]]&lt;&gt;"",TimeSpend[[#This Row],[Date]]&lt;&gt;""),Utilization!$J$2,"")</f>
        <v>10/2024</v>
      </c>
      <c r="M416" t="str">
        <f>IF(AND(TimeSpend[[#This Row],[Personnel number]]&lt;&gt;"",TimeSpend[[#This Row],[Date]]&lt;&gt;""),TimeSpend[[#This Row],[Employee Name]],"")</f>
        <v>Vespalec Tomáš</v>
      </c>
      <c r="N416">
        <f t="shared" si="12"/>
        <v>415</v>
      </c>
      <c r="O416" t="str">
        <f t="shared" si="13"/>
        <v>10/2024-415</v>
      </c>
      <c r="P416" t="str">
        <f>IF(D416&lt;&gt;"",VLOOKUP(D416,Projects!B:C,2,0),"")</f>
        <v>PROJECT</v>
      </c>
    </row>
    <row r="417" spans="1:16" x14ac:dyDescent="0.25">
      <c r="A417" t="str">
        <f>UPPER(IF(AND(TimeSpend[[#This Row],[Personnel number]]&lt;&gt;"",TimeSpend[[#This Row],[Date]]&lt;&gt;""),TimeSpend[[#This Row],[Personnel number]],""))</f>
        <v>CZ010227</v>
      </c>
      <c r="B417" s="85" t="str">
        <f>IF(AND(TimeSpend[[#This Row],[Personnel number]]&lt;&gt;"",TimeSpend[[#This Row],[Date]]&lt;&gt;""),TEXT(TimeSpend[[#This Row],[Date]],"[$-409]yyyyMMdd"),"")</f>
        <v>yyyy1010</v>
      </c>
      <c r="C417" s="33" t="str">
        <f>IF(AND(TimeSpend[[#This Row],[Personnel number]]&lt;&gt;"",TimeSpend[[#This Row],[Date]]&lt;&gt;""),SUBSTITUTE(TimeSpend[[#This Row],[Hours]],",","."),"")</f>
        <v>9</v>
      </c>
      <c r="D417" t="str">
        <f>IF(AND(TimeSpend[[#This Row],[Personnel number]]&lt;&gt;"",TimeSpend[[#This Row],[Date]]&lt;&gt;""),TimeSpend[[#This Row],[Network]],"")</f>
        <v>CLN_Support</v>
      </c>
      <c r="E417" t="str">
        <f>IF(AND(TimeSpend[[#This Row],[Personnel number]]&lt;&gt;"",TimeSpend[[#This Row],[Date]]&lt;&gt;""),TimeSpend[[#This Row],[Network Description]],"")</f>
        <v>CLN Support</v>
      </c>
      <c r="F417" t="str">
        <f>IF(AND(TimeSpend[[#This Row],[Personnel number]]&lt;&gt;"",TimeSpend[[#This Row],[Date]]&lt;&gt;""),TimeSpend[[#This Row],[Activity]],"")</f>
        <v>Travel Time (Project)</v>
      </c>
      <c r="G417" t="str">
        <f>IF(AND(TimeSpend[[#This Row],[Personnel number]]&lt;&gt;"",TimeSpend[[#This Row],[Date]]&lt;&gt;""),TimeSpend[[#This Row],[Activity description]],"")</f>
        <v>Travel Time</v>
      </c>
      <c r="H417" s="36">
        <f>IF(AND(TimeSpend[[#This Row],[Personnel number]]&lt;&gt;"",TimeSpend[[#This Row],[Date]]&lt;&gt;""),TimeSpend[[#This Row],[Start Time]],"")</f>
        <v>0.58333333333333337</v>
      </c>
      <c r="I417" s="36">
        <f>IF(AND(TimeSpend[[#This Row],[Personnel number]]&lt;&gt;"",TimeSpend[[#This Row],[Date]]&lt;&gt;""),TimeSpend[[#This Row],[End Time]],"")</f>
        <v>0.95833333333333337</v>
      </c>
      <c r="J417" t="str">
        <f>IF(AND(TimeSpend[[#This Row],[Personnel number]]&lt;&gt;"",TimeSpend[[#This Row],[Date]]&lt;&gt;""),TimeSpend[[#This Row],[Location]],"")</f>
        <v>Office</v>
      </c>
      <c r="K417">
        <f>IF(AND(TimeSpend[[#This Row],[Personnel number]]&lt;&gt;"",TimeSpend[[#This Row],[Date]]&lt;&gt;""),TimeSpend[[#This Row],[Task]],"")</f>
        <v>0</v>
      </c>
      <c r="L417" t="str">
        <f>IF(AND(TimeSpend[[#This Row],[Personnel number]]&lt;&gt;"",TimeSpend[[#This Row],[Date]]&lt;&gt;""),Utilization!$J$2,"")</f>
        <v>10/2024</v>
      </c>
      <c r="M417" t="str">
        <f>IF(AND(TimeSpend[[#This Row],[Personnel number]]&lt;&gt;"",TimeSpend[[#This Row],[Date]]&lt;&gt;""),TimeSpend[[#This Row],[Employee Name]],"")</f>
        <v>Vespalec Tomáš</v>
      </c>
      <c r="N417">
        <f t="shared" si="12"/>
        <v>416</v>
      </c>
      <c r="O417" t="str">
        <f t="shared" si="13"/>
        <v>10/2024-416</v>
      </c>
      <c r="P417" t="str">
        <f>IF(D417&lt;&gt;"",VLOOKUP(D417,Projects!B:C,2,0),"")</f>
        <v>PROJECT</v>
      </c>
    </row>
    <row r="418" spans="1:16" x14ac:dyDescent="0.25">
      <c r="A418" t="str">
        <f>UPPER(IF(AND(TimeSpend[[#This Row],[Personnel number]]&lt;&gt;"",TimeSpend[[#This Row],[Date]]&lt;&gt;""),TimeSpend[[#This Row],[Personnel number]],""))</f>
        <v>CZ010227</v>
      </c>
      <c r="B418" s="85" t="str">
        <f>IF(AND(TimeSpend[[#This Row],[Personnel number]]&lt;&gt;"",TimeSpend[[#This Row],[Date]]&lt;&gt;""),TEXT(TimeSpend[[#This Row],[Date]],"[$-409]yyyyMMdd"),"")</f>
        <v>yyyy1011</v>
      </c>
      <c r="C418" s="33" t="str">
        <f>IF(AND(TimeSpend[[#This Row],[Personnel number]]&lt;&gt;"",TimeSpend[[#This Row],[Date]]&lt;&gt;""),SUBSTITUTE(TimeSpend[[#This Row],[Hours]],",","."),"")</f>
        <v>2.5</v>
      </c>
      <c r="D418" t="str">
        <f>IF(AND(TimeSpend[[#This Row],[Personnel number]]&lt;&gt;"",TimeSpend[[#This Row],[Date]]&lt;&gt;""),TimeSpend[[#This Row],[Network]],"")</f>
        <v>CLN_Support</v>
      </c>
      <c r="E418" t="str">
        <f>IF(AND(TimeSpend[[#This Row],[Personnel number]]&lt;&gt;"",TimeSpend[[#This Row],[Date]]&lt;&gt;""),TimeSpend[[#This Row],[Network Description]],"")</f>
        <v>CLN Support</v>
      </c>
      <c r="F418" t="str">
        <f>IF(AND(TimeSpend[[#This Row],[Personnel number]]&lt;&gt;"",TimeSpend[[#This Row],[Date]]&lt;&gt;""),TimeSpend[[#This Row],[Activity]],"")</f>
        <v>Consultancy</v>
      </c>
      <c r="G418" t="str">
        <f>IF(AND(TimeSpend[[#This Row],[Personnel number]]&lt;&gt;"",TimeSpend[[#This Row],[Date]]&lt;&gt;""),TimeSpend[[#This Row],[Activity description]],"")</f>
        <v>BDK, BSW, BFI and BNO Meetings and Consultancies</v>
      </c>
      <c r="H418" s="36">
        <f>IF(AND(TimeSpend[[#This Row],[Personnel number]]&lt;&gt;"",TimeSpend[[#This Row],[Date]]&lt;&gt;""),TimeSpend[[#This Row],[Start Time]],"")</f>
        <v>0.35416666666666669</v>
      </c>
      <c r="I418" s="36">
        <f>IF(AND(TimeSpend[[#This Row],[Personnel number]]&lt;&gt;"",TimeSpend[[#This Row],[Date]]&lt;&gt;""),TimeSpend[[#This Row],[End Time]],"")</f>
        <v>0.45833333333333331</v>
      </c>
      <c r="J418" t="str">
        <f>IF(AND(TimeSpend[[#This Row],[Personnel number]]&lt;&gt;"",TimeSpend[[#This Row],[Date]]&lt;&gt;""),TimeSpend[[#This Row],[Location]],"")</f>
        <v>Office</v>
      </c>
      <c r="K418">
        <f>IF(AND(TimeSpend[[#This Row],[Personnel number]]&lt;&gt;"",TimeSpend[[#This Row],[Date]]&lt;&gt;""),TimeSpend[[#This Row],[Task]],"")</f>
        <v>0</v>
      </c>
      <c r="L418" t="str">
        <f>IF(AND(TimeSpend[[#This Row],[Personnel number]]&lt;&gt;"",TimeSpend[[#This Row],[Date]]&lt;&gt;""),Utilization!$J$2,"")</f>
        <v>10/2024</v>
      </c>
      <c r="M418" t="str">
        <f>IF(AND(TimeSpend[[#This Row],[Personnel number]]&lt;&gt;"",TimeSpend[[#This Row],[Date]]&lt;&gt;""),TimeSpend[[#This Row],[Employee Name]],"")</f>
        <v>Vespalec Tomáš</v>
      </c>
      <c r="N418">
        <f t="shared" si="12"/>
        <v>417</v>
      </c>
      <c r="O418" t="str">
        <f t="shared" si="13"/>
        <v>10/2024-417</v>
      </c>
      <c r="P418" t="str">
        <f>IF(D418&lt;&gt;"",VLOOKUP(D418,Projects!B:C,2,0),"")</f>
        <v>PROJECT</v>
      </c>
    </row>
    <row r="419" spans="1:16" x14ac:dyDescent="0.25">
      <c r="A419" t="str">
        <f>UPPER(IF(AND(TimeSpend[[#This Row],[Personnel number]]&lt;&gt;"",TimeSpend[[#This Row],[Date]]&lt;&gt;""),TimeSpend[[#This Row],[Personnel number]],""))</f>
        <v>CZ010227</v>
      </c>
      <c r="B419" s="85" t="str">
        <f>IF(AND(TimeSpend[[#This Row],[Personnel number]]&lt;&gt;"",TimeSpend[[#This Row],[Date]]&lt;&gt;""),TEXT(TimeSpend[[#This Row],[Date]],"[$-409]yyyyMMdd"),"")</f>
        <v>yyyy1011</v>
      </c>
      <c r="C419" s="33" t="str">
        <f>IF(AND(TimeSpend[[#This Row],[Personnel number]]&lt;&gt;"",TimeSpend[[#This Row],[Date]]&lt;&gt;""),SUBSTITUTE(TimeSpend[[#This Row],[Hours]],",","."),"")</f>
        <v>0.5</v>
      </c>
      <c r="D419" t="str">
        <f>IF(AND(TimeSpend[[#This Row],[Personnel number]]&lt;&gt;"",TimeSpend[[#This Row],[Date]]&lt;&gt;""),TimeSpend[[#This Row],[Network]],"")</f>
        <v>BPC_INT</v>
      </c>
      <c r="E419" t="str">
        <f>IF(AND(TimeSpend[[#This Row],[Personnel number]]&lt;&gt;"",TimeSpend[[#This Row],[Date]]&lt;&gt;""),TimeSpend[[#This Row],[Network Description]],"")</f>
        <v>Other Internal activities - BPC Brno</v>
      </c>
      <c r="F419" t="str">
        <f>IF(AND(TimeSpend[[#This Row],[Personnel number]]&lt;&gt;"",TimeSpend[[#This Row],[Date]]&lt;&gt;""),TimeSpend[[#This Row],[Activity]],"")</f>
        <v>Admin</v>
      </c>
      <c r="G419" t="str">
        <f>IF(AND(TimeSpend[[#This Row],[Personnel number]]&lt;&gt;"",TimeSpend[[#This Row],[Date]]&lt;&gt;""),TimeSpend[[#This Row],[Activity description]],"")</f>
        <v>CLN Admin</v>
      </c>
      <c r="H419" s="36">
        <f>IF(AND(TimeSpend[[#This Row],[Personnel number]]&lt;&gt;"",TimeSpend[[#This Row],[Date]]&lt;&gt;""),TimeSpend[[#This Row],[Start Time]],"")</f>
        <v>0.47916666666666669</v>
      </c>
      <c r="I419" s="36">
        <f>IF(AND(TimeSpend[[#This Row],[Personnel number]]&lt;&gt;"",TimeSpend[[#This Row],[Date]]&lt;&gt;""),TimeSpend[[#This Row],[End Time]],"")</f>
        <v>0.5</v>
      </c>
      <c r="J419" t="str">
        <f>IF(AND(TimeSpend[[#This Row],[Personnel number]]&lt;&gt;"",TimeSpend[[#This Row],[Date]]&lt;&gt;""),TimeSpend[[#This Row],[Location]],"")</f>
        <v>Office</v>
      </c>
      <c r="K419">
        <f>IF(AND(TimeSpend[[#This Row],[Personnel number]]&lt;&gt;"",TimeSpend[[#This Row],[Date]]&lt;&gt;""),TimeSpend[[#This Row],[Task]],"")</f>
        <v>0</v>
      </c>
      <c r="L419" t="str">
        <f>IF(AND(TimeSpend[[#This Row],[Personnel number]]&lt;&gt;"",TimeSpend[[#This Row],[Date]]&lt;&gt;""),Utilization!$J$2,"")</f>
        <v>10/2024</v>
      </c>
      <c r="M419" t="str">
        <f>IF(AND(TimeSpend[[#This Row],[Personnel number]]&lt;&gt;"",TimeSpend[[#This Row],[Date]]&lt;&gt;""),TimeSpend[[#This Row],[Employee Name]],"")</f>
        <v>Vespalec Tomáš</v>
      </c>
      <c r="N419">
        <f t="shared" si="12"/>
        <v>418</v>
      </c>
      <c r="O419" t="str">
        <f t="shared" si="13"/>
        <v>10/2024-418</v>
      </c>
      <c r="P419" t="str">
        <f>IF(D419&lt;&gt;"",VLOOKUP(D419,Projects!B:C,2,0),"")</f>
        <v>INT</v>
      </c>
    </row>
    <row r="420" spans="1:16" x14ac:dyDescent="0.25">
      <c r="A420" t="str">
        <f>UPPER(IF(AND(TimeSpend[[#This Row],[Personnel number]]&lt;&gt;"",TimeSpend[[#This Row],[Date]]&lt;&gt;""),TimeSpend[[#This Row],[Personnel number]],""))</f>
        <v>CZ010227</v>
      </c>
      <c r="B420" s="85" t="str">
        <f>IF(AND(TimeSpend[[#This Row],[Personnel number]]&lt;&gt;"",TimeSpend[[#This Row],[Date]]&lt;&gt;""),TEXT(TimeSpend[[#This Row],[Date]],"[$-409]yyyyMMdd"),"")</f>
        <v>yyyy1011</v>
      </c>
      <c r="C420" s="33" t="str">
        <f>IF(AND(TimeSpend[[#This Row],[Personnel number]]&lt;&gt;"",TimeSpend[[#This Row],[Date]]&lt;&gt;""),SUBSTITUTE(TimeSpend[[#This Row],[Hours]],",","."),"")</f>
        <v>2</v>
      </c>
      <c r="D420" t="str">
        <f>IF(AND(TimeSpend[[#This Row],[Personnel number]]&lt;&gt;"",TimeSpend[[#This Row],[Date]]&lt;&gt;""),TimeSpend[[#This Row],[Network]],"")</f>
        <v>CLN_Support</v>
      </c>
      <c r="E420" t="str">
        <f>IF(AND(TimeSpend[[#This Row],[Personnel number]]&lt;&gt;"",TimeSpend[[#This Row],[Date]]&lt;&gt;""),TimeSpend[[#This Row],[Network Description]],"")</f>
        <v>CLN Support</v>
      </c>
      <c r="F420" t="str">
        <f>IF(AND(TimeSpend[[#This Row],[Personnel number]]&lt;&gt;"",TimeSpend[[#This Row],[Date]]&lt;&gt;""),TimeSpend[[#This Row],[Activity]],"")</f>
        <v>Consultancy</v>
      </c>
      <c r="G420" t="str">
        <f>IF(AND(TimeSpend[[#This Row],[Personnel number]]&lt;&gt;"",TimeSpend[[#This Row],[Date]]&lt;&gt;""),TimeSpend[[#This Row],[Activity description]],"")</f>
        <v>BDK, BSW, BFI and BNO Meetings and Consultancies</v>
      </c>
      <c r="H420" s="36">
        <f>IF(AND(TimeSpend[[#This Row],[Personnel number]]&lt;&gt;"",TimeSpend[[#This Row],[Date]]&lt;&gt;""),TimeSpend[[#This Row],[Start Time]],"")</f>
        <v>0.5</v>
      </c>
      <c r="I420" s="36">
        <f>IF(AND(TimeSpend[[#This Row],[Personnel number]]&lt;&gt;"",TimeSpend[[#This Row],[Date]]&lt;&gt;""),TimeSpend[[#This Row],[End Time]],"")</f>
        <v>0.58333333333333337</v>
      </c>
      <c r="J420" t="str">
        <f>IF(AND(TimeSpend[[#This Row],[Personnel number]]&lt;&gt;"",TimeSpend[[#This Row],[Date]]&lt;&gt;""),TimeSpend[[#This Row],[Location]],"")</f>
        <v>Office</v>
      </c>
      <c r="K420">
        <f>IF(AND(TimeSpend[[#This Row],[Personnel number]]&lt;&gt;"",TimeSpend[[#This Row],[Date]]&lt;&gt;""),TimeSpend[[#This Row],[Task]],"")</f>
        <v>0</v>
      </c>
      <c r="L420" t="str">
        <f>IF(AND(TimeSpend[[#This Row],[Personnel number]]&lt;&gt;"",TimeSpend[[#This Row],[Date]]&lt;&gt;""),Utilization!$J$2,"")</f>
        <v>10/2024</v>
      </c>
      <c r="M420" t="str">
        <f>IF(AND(TimeSpend[[#This Row],[Personnel number]]&lt;&gt;"",TimeSpend[[#This Row],[Date]]&lt;&gt;""),TimeSpend[[#This Row],[Employee Name]],"")</f>
        <v>Vespalec Tomáš</v>
      </c>
      <c r="N420">
        <f t="shared" si="12"/>
        <v>419</v>
      </c>
      <c r="O420" t="str">
        <f t="shared" si="13"/>
        <v>10/2024-419</v>
      </c>
      <c r="P420" t="str">
        <f>IF(D420&lt;&gt;"",VLOOKUP(D420,Projects!B:C,2,0),"")</f>
        <v>PROJECT</v>
      </c>
    </row>
    <row r="421" spans="1:16" x14ac:dyDescent="0.25">
      <c r="A421" t="str">
        <f>UPPER(IF(AND(TimeSpend[[#This Row],[Personnel number]]&lt;&gt;"",TimeSpend[[#This Row],[Date]]&lt;&gt;""),TimeSpend[[#This Row],[Personnel number]],""))</f>
        <v>CZ100574</v>
      </c>
      <c r="B421" s="85" t="str">
        <f>IF(AND(TimeSpend[[#This Row],[Personnel number]]&lt;&gt;"",TimeSpend[[#This Row],[Date]]&lt;&gt;""),TEXT(TimeSpend[[#This Row],[Date]],"[$-409]yyyyMMdd"),"")</f>
        <v>yyyy1003</v>
      </c>
      <c r="C421" s="33" t="str">
        <f>IF(AND(TimeSpend[[#This Row],[Personnel number]]&lt;&gt;"",TimeSpend[[#This Row],[Date]]&lt;&gt;""),SUBSTITUTE(TimeSpend[[#This Row],[Hours]],",","."),"")</f>
        <v>1.5</v>
      </c>
      <c r="D421">
        <f>IF(AND(TimeSpend[[#This Row],[Personnel number]]&lt;&gt;"",TimeSpend[[#This Row],[Date]]&lt;&gt;""),TimeSpend[[#This Row],[Network]],"")</f>
        <v>60000430</v>
      </c>
      <c r="E421" t="str">
        <f>IF(AND(TimeSpend[[#This Row],[Personnel number]]&lt;&gt;"",TimeSpend[[#This Row],[Date]]&lt;&gt;""),TimeSpend[[#This Row],[Network Description]],"")</f>
        <v>BBG NUS Cloud Roll-out</v>
      </c>
      <c r="F421" t="str">
        <f>IF(AND(TimeSpend[[#This Row],[Personnel number]]&lt;&gt;"",TimeSpend[[#This Row],[Date]]&lt;&gt;""),TimeSpend[[#This Row],[Activity]],"")</f>
        <v>Consultancy</v>
      </c>
      <c r="G421" t="str">
        <f>IF(AND(TimeSpend[[#This Row],[Personnel number]]&lt;&gt;"",TimeSpend[[#This Row],[Date]]&lt;&gt;""),TimeSpend[[#This Row],[Activity description]],"")</f>
        <v>BBG Printouts (Liquidation Prot., SQ, Reloc.Protocol)</v>
      </c>
      <c r="H421" s="36">
        <f>IF(AND(TimeSpend[[#This Row],[Personnel number]]&lt;&gt;"",TimeSpend[[#This Row],[Date]]&lt;&gt;""),TimeSpend[[#This Row],[Start Time]],"")</f>
        <v>0.35416666666666669</v>
      </c>
      <c r="I421" s="36">
        <f>IF(AND(TimeSpend[[#This Row],[Personnel number]]&lt;&gt;"",TimeSpend[[#This Row],[Date]]&lt;&gt;""),TimeSpend[[#This Row],[End Time]],"")</f>
        <v>0.41666666666666669</v>
      </c>
      <c r="J421" t="str">
        <f>IF(AND(TimeSpend[[#This Row],[Personnel number]]&lt;&gt;"",TimeSpend[[#This Row],[Date]]&lt;&gt;""),TimeSpend[[#This Row],[Location]],"")</f>
        <v>Office</v>
      </c>
      <c r="K421">
        <f>IF(AND(TimeSpend[[#This Row],[Personnel number]]&lt;&gt;"",TimeSpend[[#This Row],[Date]]&lt;&gt;""),TimeSpend[[#This Row],[Task]],"")</f>
        <v>0</v>
      </c>
      <c r="L421" t="str">
        <f>IF(AND(TimeSpend[[#This Row],[Personnel number]]&lt;&gt;"",TimeSpend[[#This Row],[Date]]&lt;&gt;""),Utilization!$J$2,"")</f>
        <v>10/2024</v>
      </c>
      <c r="M421" t="str">
        <f>IF(AND(TimeSpend[[#This Row],[Personnel number]]&lt;&gt;"",TimeSpend[[#This Row],[Date]]&lt;&gt;""),TimeSpend[[#This Row],[Employee Name]],"")</f>
        <v>Světinská Kateřina</v>
      </c>
      <c r="N421">
        <f t="shared" si="12"/>
        <v>420</v>
      </c>
      <c r="O421" t="str">
        <f t="shared" si="13"/>
        <v>10/2024-420</v>
      </c>
      <c r="P421" t="str">
        <f>IF(D421&lt;&gt;"",VLOOKUP(D421,Projects!B:C,2,0),"")</f>
        <v>PROJECT</v>
      </c>
    </row>
    <row r="422" spans="1:16" x14ac:dyDescent="0.25">
      <c r="A422" t="str">
        <f>UPPER(IF(AND(TimeSpend[[#This Row],[Personnel number]]&lt;&gt;"",TimeSpend[[#This Row],[Date]]&lt;&gt;""),TimeSpend[[#This Row],[Personnel number]],""))</f>
        <v>CZ100574</v>
      </c>
      <c r="B422" s="85" t="str">
        <f>IF(AND(TimeSpend[[#This Row],[Personnel number]]&lt;&gt;"",TimeSpend[[#This Row],[Date]]&lt;&gt;""),TEXT(TimeSpend[[#This Row],[Date]],"[$-409]yyyyMMdd"),"")</f>
        <v>yyyy1003</v>
      </c>
      <c r="C422" s="33" t="str">
        <f>IF(AND(TimeSpend[[#This Row],[Personnel number]]&lt;&gt;"",TimeSpend[[#This Row],[Date]]&lt;&gt;""),SUBSTITUTE(TimeSpend[[#This Row],[Hours]],",","."),"")</f>
        <v>2</v>
      </c>
      <c r="D422">
        <f>IF(AND(TimeSpend[[#This Row],[Personnel number]]&lt;&gt;"",TimeSpend[[#This Row],[Date]]&lt;&gt;""),TimeSpend[[#This Row],[Network]],"")</f>
        <v>60000247</v>
      </c>
      <c r="E422" t="str">
        <f>IF(AND(TimeSpend[[#This Row],[Personnel number]]&lt;&gt;"",TimeSpend[[#This Row],[Date]]&lt;&gt;""),TimeSpend[[#This Row],[Network Description]],"")</f>
        <v>NUS3 Technical Upgrade (NUS Cloud)</v>
      </c>
      <c r="F422" t="str">
        <f>IF(AND(TimeSpend[[#This Row],[Personnel number]]&lt;&gt;"",TimeSpend[[#This Row],[Date]]&lt;&gt;""),TimeSpend[[#This Row],[Activity]],"")</f>
        <v>Testing</v>
      </c>
      <c r="G422" t="str">
        <f>IF(AND(TimeSpend[[#This Row],[Personnel number]]&lt;&gt;"",TimeSpend[[#This Row],[Date]]&lt;&gt;""),TimeSpend[[#This Row],[Activity description]],"")</f>
        <v>Job Queue and Power Apps (with JNO)</v>
      </c>
      <c r="H422" s="36">
        <f>IF(AND(TimeSpend[[#This Row],[Personnel number]]&lt;&gt;"",TimeSpend[[#This Row],[Date]]&lt;&gt;""),TimeSpend[[#This Row],[Start Time]],"")</f>
        <v>0.41666666666666669</v>
      </c>
      <c r="I422" s="36">
        <f>IF(AND(TimeSpend[[#This Row],[Personnel number]]&lt;&gt;"",TimeSpend[[#This Row],[Date]]&lt;&gt;""),TimeSpend[[#This Row],[End Time]],"")</f>
        <v>0.5</v>
      </c>
      <c r="J422" t="str">
        <f>IF(AND(TimeSpend[[#This Row],[Personnel number]]&lt;&gt;"",TimeSpend[[#This Row],[Date]]&lt;&gt;""),TimeSpend[[#This Row],[Location]],"")</f>
        <v>Office</v>
      </c>
      <c r="K422">
        <f>IF(AND(TimeSpend[[#This Row],[Personnel number]]&lt;&gt;"",TimeSpend[[#This Row],[Date]]&lt;&gt;""),TimeSpend[[#This Row],[Task]],"")</f>
        <v>0</v>
      </c>
      <c r="L422" t="str">
        <f>IF(AND(TimeSpend[[#This Row],[Personnel number]]&lt;&gt;"",TimeSpend[[#This Row],[Date]]&lt;&gt;""),Utilization!$J$2,"")</f>
        <v>10/2024</v>
      </c>
      <c r="M422" t="str">
        <f>IF(AND(TimeSpend[[#This Row],[Personnel number]]&lt;&gt;"",TimeSpend[[#This Row],[Date]]&lt;&gt;""),TimeSpend[[#This Row],[Employee Name]],"")</f>
        <v>Světinská Kateřina</v>
      </c>
      <c r="N422">
        <f t="shared" si="12"/>
        <v>421</v>
      </c>
      <c r="O422" t="str">
        <f t="shared" si="13"/>
        <v>10/2024-421</v>
      </c>
      <c r="P422" t="str">
        <f>IF(D422&lt;&gt;"",VLOOKUP(D422,Projects!B:C,2,0),"")</f>
        <v>PROJECT</v>
      </c>
    </row>
    <row r="423" spans="1:16" x14ac:dyDescent="0.25">
      <c r="A423" t="str">
        <f>UPPER(IF(AND(TimeSpend[[#This Row],[Personnel number]]&lt;&gt;"",TimeSpend[[#This Row],[Date]]&lt;&gt;""),TimeSpend[[#This Row],[Personnel number]],""))</f>
        <v>CZ100574</v>
      </c>
      <c r="B423" s="85" t="str">
        <f>IF(AND(TimeSpend[[#This Row],[Personnel number]]&lt;&gt;"",TimeSpend[[#This Row],[Date]]&lt;&gt;""),TEXT(TimeSpend[[#This Row],[Date]],"[$-409]yyyyMMdd"),"")</f>
        <v>yyyy1003</v>
      </c>
      <c r="C423" s="33" t="str">
        <f>IF(AND(TimeSpend[[#This Row],[Personnel number]]&lt;&gt;"",TimeSpend[[#This Row],[Date]]&lt;&gt;""),SUBSTITUTE(TimeSpend[[#This Row],[Hours]],",","."),"")</f>
        <v>2</v>
      </c>
      <c r="D423">
        <f>IF(AND(TimeSpend[[#This Row],[Personnel number]]&lt;&gt;"",TimeSpend[[#This Row],[Date]]&lt;&gt;""),TimeSpend[[#This Row],[Network]],"")</f>
        <v>60000430</v>
      </c>
      <c r="E423" t="str">
        <f>IF(AND(TimeSpend[[#This Row],[Personnel number]]&lt;&gt;"",TimeSpend[[#This Row],[Date]]&lt;&gt;""),TimeSpend[[#This Row],[Network Description]],"")</f>
        <v>BBG NUS Cloud Roll-out</v>
      </c>
      <c r="F423" t="str">
        <f>IF(AND(TimeSpend[[#This Row],[Personnel number]]&lt;&gt;"",TimeSpend[[#This Row],[Date]]&lt;&gt;""),TimeSpend[[#This Row],[Activity]],"")</f>
        <v>Consultancy</v>
      </c>
      <c r="G423" t="str">
        <f>IF(AND(TimeSpend[[#This Row],[Personnel number]]&lt;&gt;"",TimeSpend[[#This Row],[Date]]&lt;&gt;""),TimeSpend[[#This Row],[Activity description]],"")</f>
        <v>BBG Issues + Printouts (Liquidation Protocol)</v>
      </c>
      <c r="H423" s="36">
        <f>IF(AND(TimeSpend[[#This Row],[Personnel number]]&lt;&gt;"",TimeSpend[[#This Row],[Date]]&lt;&gt;""),TimeSpend[[#This Row],[Start Time]],"")</f>
        <v>0.5</v>
      </c>
      <c r="I423" s="36">
        <f>IF(AND(TimeSpend[[#This Row],[Personnel number]]&lt;&gt;"",TimeSpend[[#This Row],[Date]]&lt;&gt;""),TimeSpend[[#This Row],[End Time]],"")</f>
        <v>0.58333333333333337</v>
      </c>
      <c r="J423" t="str">
        <f>IF(AND(TimeSpend[[#This Row],[Personnel number]]&lt;&gt;"",TimeSpend[[#This Row],[Date]]&lt;&gt;""),TimeSpend[[#This Row],[Location]],"")</f>
        <v>Office</v>
      </c>
      <c r="K423">
        <f>IF(AND(TimeSpend[[#This Row],[Personnel number]]&lt;&gt;"",TimeSpend[[#This Row],[Date]]&lt;&gt;""),TimeSpend[[#This Row],[Task]],"")</f>
        <v>0</v>
      </c>
      <c r="L423" t="str">
        <f>IF(AND(TimeSpend[[#This Row],[Personnel number]]&lt;&gt;"",TimeSpend[[#This Row],[Date]]&lt;&gt;""),Utilization!$J$2,"")</f>
        <v>10/2024</v>
      </c>
      <c r="M423" t="str">
        <f>IF(AND(TimeSpend[[#This Row],[Personnel number]]&lt;&gt;"",TimeSpend[[#This Row],[Date]]&lt;&gt;""),TimeSpend[[#This Row],[Employee Name]],"")</f>
        <v>Světinská Kateřina</v>
      </c>
      <c r="N423">
        <f t="shared" si="12"/>
        <v>422</v>
      </c>
      <c r="O423" t="str">
        <f t="shared" si="13"/>
        <v>10/2024-422</v>
      </c>
      <c r="P423" t="str">
        <f>IF(D423&lt;&gt;"",VLOOKUP(D423,Projects!B:C,2,0),"")</f>
        <v>PROJECT</v>
      </c>
    </row>
    <row r="424" spans="1:16" x14ac:dyDescent="0.25">
      <c r="A424" t="str">
        <f>UPPER(IF(AND(TimeSpend[[#This Row],[Personnel number]]&lt;&gt;"",TimeSpend[[#This Row],[Date]]&lt;&gt;""),TimeSpend[[#This Row],[Personnel number]],""))</f>
        <v>CZ100574</v>
      </c>
      <c r="B424" s="85" t="str">
        <f>IF(AND(TimeSpend[[#This Row],[Personnel number]]&lt;&gt;"",TimeSpend[[#This Row],[Date]]&lt;&gt;""),TEXT(TimeSpend[[#This Row],[Date]],"[$-409]yyyyMMdd"),"")</f>
        <v>yyyy1003</v>
      </c>
      <c r="C424" s="33" t="str">
        <f>IF(AND(TimeSpend[[#This Row],[Personnel number]]&lt;&gt;"",TimeSpend[[#This Row],[Date]]&lt;&gt;""),SUBSTITUTE(TimeSpend[[#This Row],[Hours]],",","."),"")</f>
        <v>2</v>
      </c>
      <c r="D424">
        <f>IF(AND(TimeSpend[[#This Row],[Personnel number]]&lt;&gt;"",TimeSpend[[#This Row],[Date]]&lt;&gt;""),TimeSpend[[#This Row],[Network]],"")</f>
        <v>60000430</v>
      </c>
      <c r="E424" t="str">
        <f>IF(AND(TimeSpend[[#This Row],[Personnel number]]&lt;&gt;"",TimeSpend[[#This Row],[Date]]&lt;&gt;""),TimeSpend[[#This Row],[Network Description]],"")</f>
        <v>BBG NUS Cloud Roll-out</v>
      </c>
      <c r="F424" t="str">
        <f>IF(AND(TimeSpend[[#This Row],[Personnel number]]&lt;&gt;"",TimeSpend[[#This Row],[Date]]&lt;&gt;""),TimeSpend[[#This Row],[Activity]],"")</f>
        <v>Consultancy</v>
      </c>
      <c r="G424" t="str">
        <f>IF(AND(TimeSpend[[#This Row],[Personnel number]]&lt;&gt;"",TimeSpend[[#This Row],[Date]]&lt;&gt;""),TimeSpend[[#This Row],[Activity description]],"")</f>
        <v>BBG Issues + Printouts (Liquidation Protocol)</v>
      </c>
      <c r="H424" s="36">
        <f>IF(AND(TimeSpend[[#This Row],[Personnel number]]&lt;&gt;"",TimeSpend[[#This Row],[Date]]&lt;&gt;""),TimeSpend[[#This Row],[Start Time]],"")</f>
        <v>0.60416666666666663</v>
      </c>
      <c r="I424" s="36">
        <f>IF(AND(TimeSpend[[#This Row],[Personnel number]]&lt;&gt;"",TimeSpend[[#This Row],[Date]]&lt;&gt;""),TimeSpend[[#This Row],[End Time]],"")</f>
        <v>0.6875</v>
      </c>
      <c r="J424" t="str">
        <f>IF(AND(TimeSpend[[#This Row],[Personnel number]]&lt;&gt;"",TimeSpend[[#This Row],[Date]]&lt;&gt;""),TimeSpend[[#This Row],[Location]],"")</f>
        <v>Office</v>
      </c>
      <c r="K424">
        <f>IF(AND(TimeSpend[[#This Row],[Personnel number]]&lt;&gt;"",TimeSpend[[#This Row],[Date]]&lt;&gt;""),TimeSpend[[#This Row],[Task]],"")</f>
        <v>0</v>
      </c>
      <c r="L424" t="str">
        <f>IF(AND(TimeSpend[[#This Row],[Personnel number]]&lt;&gt;"",TimeSpend[[#This Row],[Date]]&lt;&gt;""),Utilization!$J$2,"")</f>
        <v>10/2024</v>
      </c>
      <c r="M424" t="str">
        <f>IF(AND(TimeSpend[[#This Row],[Personnel number]]&lt;&gt;"",TimeSpend[[#This Row],[Date]]&lt;&gt;""),TimeSpend[[#This Row],[Employee Name]],"")</f>
        <v>Světinská Kateřina</v>
      </c>
      <c r="N424">
        <f t="shared" si="12"/>
        <v>423</v>
      </c>
      <c r="O424" t="str">
        <f t="shared" si="13"/>
        <v>10/2024-423</v>
      </c>
      <c r="P424" t="str">
        <f>IF(D424&lt;&gt;"",VLOOKUP(D424,Projects!B:C,2,0),"")</f>
        <v>PROJECT</v>
      </c>
    </row>
    <row r="425" spans="1:16" x14ac:dyDescent="0.25">
      <c r="A425" t="str">
        <f>UPPER(IF(AND(TimeSpend[[#This Row],[Personnel number]]&lt;&gt;"",TimeSpend[[#This Row],[Date]]&lt;&gt;""),TimeSpend[[#This Row],[Personnel number]],""))</f>
        <v>CZ100574</v>
      </c>
      <c r="B425" s="85" t="str">
        <f>IF(AND(TimeSpend[[#This Row],[Personnel number]]&lt;&gt;"",TimeSpend[[#This Row],[Date]]&lt;&gt;""),TEXT(TimeSpend[[#This Row],[Date]],"[$-409]yyyyMMdd"),"")</f>
        <v>yyyy1004</v>
      </c>
      <c r="C425" s="33" t="str">
        <f>IF(AND(TimeSpend[[#This Row],[Personnel number]]&lt;&gt;"",TimeSpend[[#This Row],[Date]]&lt;&gt;""),SUBSTITUTE(TimeSpend[[#This Row],[Hours]],",","."),"")</f>
        <v>1.75</v>
      </c>
      <c r="D425">
        <f>IF(AND(TimeSpend[[#This Row],[Personnel number]]&lt;&gt;"",TimeSpend[[#This Row],[Date]]&lt;&gt;""),TimeSpend[[#This Row],[Network]],"")</f>
        <v>60000430</v>
      </c>
      <c r="E425" t="str">
        <f>IF(AND(TimeSpend[[#This Row],[Personnel number]]&lt;&gt;"",TimeSpend[[#This Row],[Date]]&lt;&gt;""),TimeSpend[[#This Row],[Network Description]],"")</f>
        <v>BBG NUS Cloud Roll-out</v>
      </c>
      <c r="F425" t="str">
        <f>IF(AND(TimeSpend[[#This Row],[Personnel number]]&lt;&gt;"",TimeSpend[[#This Row],[Date]]&lt;&gt;""),TimeSpend[[#This Row],[Activity]],"")</f>
        <v>Consultancy</v>
      </c>
      <c r="G425" t="str">
        <f>IF(AND(TimeSpend[[#This Row],[Personnel number]]&lt;&gt;"",TimeSpend[[#This Row],[Date]]&lt;&gt;""),TimeSpend[[#This Row],[Activity description]],"")</f>
        <v>BBG Issues</v>
      </c>
      <c r="H425" s="36">
        <f>IF(AND(TimeSpend[[#This Row],[Personnel number]]&lt;&gt;"",TimeSpend[[#This Row],[Date]]&lt;&gt;""),TimeSpend[[#This Row],[Start Time]],"")</f>
        <v>0.33333333333333331</v>
      </c>
      <c r="I425" s="36">
        <f>IF(AND(TimeSpend[[#This Row],[Personnel number]]&lt;&gt;"",TimeSpend[[#This Row],[Date]]&lt;&gt;""),TimeSpend[[#This Row],[End Time]],"")</f>
        <v>0.40625</v>
      </c>
      <c r="J425" t="str">
        <f>IF(AND(TimeSpend[[#This Row],[Personnel number]]&lt;&gt;"",TimeSpend[[#This Row],[Date]]&lt;&gt;""),TimeSpend[[#This Row],[Location]],"")</f>
        <v>Office</v>
      </c>
      <c r="K425">
        <f>IF(AND(TimeSpend[[#This Row],[Personnel number]]&lt;&gt;"",TimeSpend[[#This Row],[Date]]&lt;&gt;""),TimeSpend[[#This Row],[Task]],"")</f>
        <v>0</v>
      </c>
      <c r="L425" t="str">
        <f>IF(AND(TimeSpend[[#This Row],[Personnel number]]&lt;&gt;"",TimeSpend[[#This Row],[Date]]&lt;&gt;""),Utilization!$J$2,"")</f>
        <v>10/2024</v>
      </c>
      <c r="M425" t="str">
        <f>IF(AND(TimeSpend[[#This Row],[Personnel number]]&lt;&gt;"",TimeSpend[[#This Row],[Date]]&lt;&gt;""),TimeSpend[[#This Row],[Employee Name]],"")</f>
        <v>Světinská Kateřina</v>
      </c>
      <c r="N425">
        <f t="shared" si="12"/>
        <v>424</v>
      </c>
      <c r="O425" t="str">
        <f t="shared" si="13"/>
        <v>10/2024-424</v>
      </c>
      <c r="P425" t="str">
        <f>IF(D425&lt;&gt;"",VLOOKUP(D425,Projects!B:C,2,0),"")</f>
        <v>PROJECT</v>
      </c>
    </row>
    <row r="426" spans="1:16" x14ac:dyDescent="0.25">
      <c r="A426" t="str">
        <f>UPPER(IF(AND(TimeSpend[[#This Row],[Personnel number]]&lt;&gt;"",TimeSpend[[#This Row],[Date]]&lt;&gt;""),TimeSpend[[#This Row],[Personnel number]],""))</f>
        <v>CZ100574</v>
      </c>
      <c r="B426" s="85" t="str">
        <f>IF(AND(TimeSpend[[#This Row],[Personnel number]]&lt;&gt;"",TimeSpend[[#This Row],[Date]]&lt;&gt;""),TEXT(TimeSpend[[#This Row],[Date]],"[$-409]yyyyMMdd"),"")</f>
        <v>yyyy1004</v>
      </c>
      <c r="C426" s="33" t="str">
        <f>IF(AND(TimeSpend[[#This Row],[Personnel number]]&lt;&gt;"",TimeSpend[[#This Row],[Date]]&lt;&gt;""),SUBSTITUTE(TimeSpend[[#This Row],[Hours]],",","."),"")</f>
        <v>1.25</v>
      </c>
      <c r="D426">
        <f>IF(AND(TimeSpend[[#This Row],[Personnel number]]&lt;&gt;"",TimeSpend[[#This Row],[Date]]&lt;&gt;""),TimeSpend[[#This Row],[Network]],"")</f>
        <v>60000247</v>
      </c>
      <c r="E426" t="str">
        <f>IF(AND(TimeSpend[[#This Row],[Personnel number]]&lt;&gt;"",TimeSpend[[#This Row],[Date]]&lt;&gt;""),TimeSpend[[#This Row],[Network Description]],"")</f>
        <v>NUS3 Technical Upgrade (NUS Cloud)</v>
      </c>
      <c r="F426" t="str">
        <f>IF(AND(TimeSpend[[#This Row],[Personnel number]]&lt;&gt;"",TimeSpend[[#This Row],[Date]]&lt;&gt;""),TimeSpend[[#This Row],[Activity]],"")</f>
        <v>Testing</v>
      </c>
      <c r="G426" t="str">
        <f>IF(AND(TimeSpend[[#This Row],[Personnel number]]&lt;&gt;"",TimeSpend[[#This Row],[Date]]&lt;&gt;""),TimeSpend[[#This Row],[Activity description]],"")</f>
        <v>Power Automate and Job Queue - testing</v>
      </c>
      <c r="H426" s="36">
        <f>IF(AND(TimeSpend[[#This Row],[Personnel number]]&lt;&gt;"",TimeSpend[[#This Row],[Date]]&lt;&gt;""),TimeSpend[[#This Row],[Start Time]],"")</f>
        <v>0.40625</v>
      </c>
      <c r="I426" s="36">
        <f>IF(AND(TimeSpend[[#This Row],[Personnel number]]&lt;&gt;"",TimeSpend[[#This Row],[Date]]&lt;&gt;""),TimeSpend[[#This Row],[End Time]],"")</f>
        <v>0.45833333333333331</v>
      </c>
      <c r="J426" t="str">
        <f>IF(AND(TimeSpend[[#This Row],[Personnel number]]&lt;&gt;"",TimeSpend[[#This Row],[Date]]&lt;&gt;""),TimeSpend[[#This Row],[Location]],"")</f>
        <v>Office</v>
      </c>
      <c r="K426">
        <f>IF(AND(TimeSpend[[#This Row],[Personnel number]]&lt;&gt;"",TimeSpend[[#This Row],[Date]]&lt;&gt;""),TimeSpend[[#This Row],[Task]],"")</f>
        <v>0</v>
      </c>
      <c r="L426" t="str">
        <f>IF(AND(TimeSpend[[#This Row],[Personnel number]]&lt;&gt;"",TimeSpend[[#This Row],[Date]]&lt;&gt;""),Utilization!$J$2,"")</f>
        <v>10/2024</v>
      </c>
      <c r="M426" t="str">
        <f>IF(AND(TimeSpend[[#This Row],[Personnel number]]&lt;&gt;"",TimeSpend[[#This Row],[Date]]&lt;&gt;""),TimeSpend[[#This Row],[Employee Name]],"")</f>
        <v>Světinská Kateřina</v>
      </c>
      <c r="N426">
        <f t="shared" si="12"/>
        <v>425</v>
      </c>
      <c r="O426" t="str">
        <f t="shared" si="13"/>
        <v>10/2024-425</v>
      </c>
      <c r="P426" t="str">
        <f>IF(D426&lt;&gt;"",VLOOKUP(D426,Projects!B:C,2,0),"")</f>
        <v>PROJECT</v>
      </c>
    </row>
    <row r="427" spans="1:16" x14ac:dyDescent="0.25">
      <c r="A427" t="str">
        <f>UPPER(IF(AND(TimeSpend[[#This Row],[Personnel number]]&lt;&gt;"",TimeSpend[[#This Row],[Date]]&lt;&gt;""),TimeSpend[[#This Row],[Personnel number]],""))</f>
        <v>CZ100574</v>
      </c>
      <c r="B427" s="85" t="str">
        <f>IF(AND(TimeSpend[[#This Row],[Personnel number]]&lt;&gt;"",TimeSpend[[#This Row],[Date]]&lt;&gt;""),TEXT(TimeSpend[[#This Row],[Date]],"[$-409]yyyyMMdd"),"")</f>
        <v>yyyy1004</v>
      </c>
      <c r="C427" s="33" t="str">
        <f>IF(AND(TimeSpend[[#This Row],[Personnel number]]&lt;&gt;"",TimeSpend[[#This Row],[Date]]&lt;&gt;""),SUBSTITUTE(TimeSpend[[#This Row],[Hours]],",","."),"")</f>
        <v>3</v>
      </c>
      <c r="D427">
        <f>IF(AND(TimeSpend[[#This Row],[Personnel number]]&lt;&gt;"",TimeSpend[[#This Row],[Date]]&lt;&gt;""),TimeSpend[[#This Row],[Network]],"")</f>
        <v>60000247</v>
      </c>
      <c r="E427" t="str">
        <f>IF(AND(TimeSpend[[#This Row],[Personnel number]]&lt;&gt;"",TimeSpend[[#This Row],[Date]]&lt;&gt;""),TimeSpend[[#This Row],[Network Description]],"")</f>
        <v>NUS3 Technical Upgrade (NUS Cloud)</v>
      </c>
      <c r="F427" t="str">
        <f>IF(AND(TimeSpend[[#This Row],[Personnel number]]&lt;&gt;"",TimeSpend[[#This Row],[Date]]&lt;&gt;""),TimeSpend[[#This Row],[Activity]],"")</f>
        <v>Testing</v>
      </c>
      <c r="G427" t="str">
        <f>IF(AND(TimeSpend[[#This Row],[Personnel number]]&lt;&gt;"",TimeSpend[[#This Row],[Date]]&lt;&gt;""),TimeSpend[[#This Row],[Activity description]],"")</f>
        <v>Power Automate and Job Queue - testing Service User usage</v>
      </c>
      <c r="H427" s="36">
        <f>IF(AND(TimeSpend[[#This Row],[Personnel number]]&lt;&gt;"",TimeSpend[[#This Row],[Date]]&lt;&gt;""),TimeSpend[[#This Row],[Start Time]],"")</f>
        <v>0.47916666666666669</v>
      </c>
      <c r="I427" s="36">
        <f>IF(AND(TimeSpend[[#This Row],[Personnel number]]&lt;&gt;"",TimeSpend[[#This Row],[Date]]&lt;&gt;""),TimeSpend[[#This Row],[End Time]],"")</f>
        <v>0.60416666666666663</v>
      </c>
      <c r="J427" t="str">
        <f>IF(AND(TimeSpend[[#This Row],[Personnel number]]&lt;&gt;"",TimeSpend[[#This Row],[Date]]&lt;&gt;""),TimeSpend[[#This Row],[Location]],"")</f>
        <v>Office</v>
      </c>
      <c r="K427">
        <f>IF(AND(TimeSpend[[#This Row],[Personnel number]]&lt;&gt;"",TimeSpend[[#This Row],[Date]]&lt;&gt;""),TimeSpend[[#This Row],[Task]],"")</f>
        <v>0</v>
      </c>
      <c r="L427" t="str">
        <f>IF(AND(TimeSpend[[#This Row],[Personnel number]]&lt;&gt;"",TimeSpend[[#This Row],[Date]]&lt;&gt;""),Utilization!$J$2,"")</f>
        <v>10/2024</v>
      </c>
      <c r="M427" t="str">
        <f>IF(AND(TimeSpend[[#This Row],[Personnel number]]&lt;&gt;"",TimeSpend[[#This Row],[Date]]&lt;&gt;""),TimeSpend[[#This Row],[Employee Name]],"")</f>
        <v>Světinská Kateřina</v>
      </c>
      <c r="N427">
        <f t="shared" si="12"/>
        <v>426</v>
      </c>
      <c r="O427" t="str">
        <f t="shared" si="13"/>
        <v>10/2024-426</v>
      </c>
      <c r="P427" t="str">
        <f>IF(D427&lt;&gt;"",VLOOKUP(D427,Projects!B:C,2,0),"")</f>
        <v>PROJECT</v>
      </c>
    </row>
    <row r="428" spans="1:16" x14ac:dyDescent="0.25">
      <c r="A428" t="str">
        <f>UPPER(IF(AND(TimeSpend[[#This Row],[Personnel number]]&lt;&gt;"",TimeSpend[[#This Row],[Date]]&lt;&gt;""),TimeSpend[[#This Row],[Personnel number]],""))</f>
        <v>CZ100574</v>
      </c>
      <c r="B428" s="85" t="str">
        <f>IF(AND(TimeSpend[[#This Row],[Personnel number]]&lt;&gt;"",TimeSpend[[#This Row],[Date]]&lt;&gt;""),TEXT(TimeSpend[[#This Row],[Date]],"[$-409]yyyyMMdd"),"")</f>
        <v>yyyy1007</v>
      </c>
      <c r="C428" s="33" t="str">
        <f>IF(AND(TimeSpend[[#This Row],[Personnel number]]&lt;&gt;"",TimeSpend[[#This Row],[Date]]&lt;&gt;""),SUBSTITUTE(TimeSpend[[#This Row],[Hours]],",","."),"")</f>
        <v>1</v>
      </c>
      <c r="D428" t="str">
        <f>IF(AND(TimeSpend[[#This Row],[Personnel number]]&lt;&gt;"",TimeSpend[[#This Row],[Date]]&lt;&gt;""),TimeSpend[[#This Row],[Network]],"")</f>
        <v>BPC_INT</v>
      </c>
      <c r="E428" t="str">
        <f>IF(AND(TimeSpend[[#This Row],[Personnel number]]&lt;&gt;"",TimeSpend[[#This Row],[Date]]&lt;&gt;""),TimeSpend[[#This Row],[Network Description]],"")</f>
        <v>Other Internal activities - BPC Brno</v>
      </c>
      <c r="F428" t="str">
        <f>IF(AND(TimeSpend[[#This Row],[Personnel number]]&lt;&gt;"",TimeSpend[[#This Row],[Date]]&lt;&gt;""),TimeSpend[[#This Row],[Activity]],"")</f>
        <v>Consultancy</v>
      </c>
      <c r="G428" t="str">
        <f>IF(AND(TimeSpend[[#This Row],[Personnel number]]&lt;&gt;"",TimeSpend[[#This Row],[Date]]&lt;&gt;""),TimeSpend[[#This Row],[Activity description]],"")</f>
        <v>BGE kick-off</v>
      </c>
      <c r="H428" s="36">
        <f>IF(AND(TimeSpend[[#This Row],[Personnel number]]&lt;&gt;"",TimeSpend[[#This Row],[Date]]&lt;&gt;""),TimeSpend[[#This Row],[Start Time]],"")</f>
        <v>0.33333333333333331</v>
      </c>
      <c r="I428" s="36">
        <f>IF(AND(TimeSpend[[#This Row],[Personnel number]]&lt;&gt;"",TimeSpend[[#This Row],[Date]]&lt;&gt;""),TimeSpend[[#This Row],[End Time]],"")</f>
        <v>0.375</v>
      </c>
      <c r="J428" t="str">
        <f>IF(AND(TimeSpend[[#This Row],[Personnel number]]&lt;&gt;"",TimeSpend[[#This Row],[Date]]&lt;&gt;""),TimeSpend[[#This Row],[Location]],"")</f>
        <v>Office</v>
      </c>
      <c r="K428">
        <f>IF(AND(TimeSpend[[#This Row],[Personnel number]]&lt;&gt;"",TimeSpend[[#This Row],[Date]]&lt;&gt;""),TimeSpend[[#This Row],[Task]],"")</f>
        <v>0</v>
      </c>
      <c r="L428" t="str">
        <f>IF(AND(TimeSpend[[#This Row],[Personnel number]]&lt;&gt;"",TimeSpend[[#This Row],[Date]]&lt;&gt;""),Utilization!$J$2,"")</f>
        <v>10/2024</v>
      </c>
      <c r="M428" t="str">
        <f>IF(AND(TimeSpend[[#This Row],[Personnel number]]&lt;&gt;"",TimeSpend[[#This Row],[Date]]&lt;&gt;""),TimeSpend[[#This Row],[Employee Name]],"")</f>
        <v>Světinská Kateřina</v>
      </c>
      <c r="N428">
        <f t="shared" si="12"/>
        <v>427</v>
      </c>
      <c r="O428" t="str">
        <f t="shared" si="13"/>
        <v>10/2024-427</v>
      </c>
      <c r="P428" t="str">
        <f>IF(D428&lt;&gt;"",VLOOKUP(D428,Projects!B:C,2,0),"")</f>
        <v>INT</v>
      </c>
    </row>
    <row r="429" spans="1:16" x14ac:dyDescent="0.25">
      <c r="A429" t="str">
        <f>UPPER(IF(AND(TimeSpend[[#This Row],[Personnel number]]&lt;&gt;"",TimeSpend[[#This Row],[Date]]&lt;&gt;""),TimeSpend[[#This Row],[Personnel number]],""))</f>
        <v>CZ100574</v>
      </c>
      <c r="B429" s="85" t="str">
        <f>IF(AND(TimeSpend[[#This Row],[Personnel number]]&lt;&gt;"",TimeSpend[[#This Row],[Date]]&lt;&gt;""),TEXT(TimeSpend[[#This Row],[Date]],"[$-409]yyyyMMdd"),"")</f>
        <v>yyyy1007</v>
      </c>
      <c r="C429" s="33" t="str">
        <f>IF(AND(TimeSpend[[#This Row],[Personnel number]]&lt;&gt;"",TimeSpend[[#This Row],[Date]]&lt;&gt;""),SUBSTITUTE(TimeSpend[[#This Row],[Hours]],",","."),"")</f>
        <v>3.5</v>
      </c>
      <c r="D429">
        <f>IF(AND(TimeSpend[[#This Row],[Personnel number]]&lt;&gt;"",TimeSpend[[#This Row],[Date]]&lt;&gt;""),TimeSpend[[#This Row],[Network]],"")</f>
        <v>60000430</v>
      </c>
      <c r="E429" t="str">
        <f>IF(AND(TimeSpend[[#This Row],[Personnel number]]&lt;&gt;"",TimeSpend[[#This Row],[Date]]&lt;&gt;""),TimeSpend[[#This Row],[Network Description]],"")</f>
        <v>BBG NUS Cloud Roll-out</v>
      </c>
      <c r="F429" t="str">
        <f>IF(AND(TimeSpend[[#This Row],[Personnel number]]&lt;&gt;"",TimeSpend[[#This Row],[Date]]&lt;&gt;""),TimeSpend[[#This Row],[Activity]],"")</f>
        <v>Consultancy</v>
      </c>
      <c r="G429" t="str">
        <f>IF(AND(TimeSpend[[#This Row],[Personnel number]]&lt;&gt;"",TimeSpend[[#This Row],[Date]]&lt;&gt;""),TimeSpend[[#This Row],[Activity description]],"")</f>
        <v>BBG Issues, CBIs processing</v>
      </c>
      <c r="H429" s="36">
        <f>IF(AND(TimeSpend[[#This Row],[Personnel number]]&lt;&gt;"",TimeSpend[[#This Row],[Date]]&lt;&gt;""),TimeSpend[[#This Row],[Start Time]],"")</f>
        <v>0.375</v>
      </c>
      <c r="I429" s="36">
        <f>IF(AND(TimeSpend[[#This Row],[Personnel number]]&lt;&gt;"",TimeSpend[[#This Row],[Date]]&lt;&gt;""),TimeSpend[[#This Row],[End Time]],"")</f>
        <v>0.52083333333333337</v>
      </c>
      <c r="J429" t="str">
        <f>IF(AND(TimeSpend[[#This Row],[Personnel number]]&lt;&gt;"",TimeSpend[[#This Row],[Date]]&lt;&gt;""),TimeSpend[[#This Row],[Location]],"")</f>
        <v>Office</v>
      </c>
      <c r="K429">
        <f>IF(AND(TimeSpend[[#This Row],[Personnel number]]&lt;&gt;"",TimeSpend[[#This Row],[Date]]&lt;&gt;""),TimeSpend[[#This Row],[Task]],"")</f>
        <v>0</v>
      </c>
      <c r="L429" t="str">
        <f>IF(AND(TimeSpend[[#This Row],[Personnel number]]&lt;&gt;"",TimeSpend[[#This Row],[Date]]&lt;&gt;""),Utilization!$J$2,"")</f>
        <v>10/2024</v>
      </c>
      <c r="M429" t="str">
        <f>IF(AND(TimeSpend[[#This Row],[Personnel number]]&lt;&gt;"",TimeSpend[[#This Row],[Date]]&lt;&gt;""),TimeSpend[[#This Row],[Employee Name]],"")</f>
        <v>Světinská Kateřina</v>
      </c>
      <c r="N429">
        <f t="shared" si="12"/>
        <v>428</v>
      </c>
      <c r="O429" t="str">
        <f t="shared" si="13"/>
        <v>10/2024-428</v>
      </c>
      <c r="P429" t="str">
        <f>IF(D429&lt;&gt;"",VLOOKUP(D429,Projects!B:C,2,0),"")</f>
        <v>PROJECT</v>
      </c>
    </row>
    <row r="430" spans="1:16" x14ac:dyDescent="0.25">
      <c r="A430" t="str">
        <f>UPPER(IF(AND(TimeSpend[[#This Row],[Personnel number]]&lt;&gt;"",TimeSpend[[#This Row],[Date]]&lt;&gt;""),TimeSpend[[#This Row],[Personnel number]],""))</f>
        <v>CZ100574</v>
      </c>
      <c r="B430" s="85" t="str">
        <f>IF(AND(TimeSpend[[#This Row],[Personnel number]]&lt;&gt;"",TimeSpend[[#This Row],[Date]]&lt;&gt;""),TEXT(TimeSpend[[#This Row],[Date]],"[$-409]yyyyMMdd"),"")</f>
        <v>yyyy1007</v>
      </c>
      <c r="C430" s="33" t="str">
        <f>IF(AND(TimeSpend[[#This Row],[Personnel number]]&lt;&gt;"",TimeSpend[[#This Row],[Date]]&lt;&gt;""),SUBSTITUTE(TimeSpend[[#This Row],[Hours]],",","."),"")</f>
        <v>1</v>
      </c>
      <c r="D430" t="str">
        <f>IF(AND(TimeSpend[[#This Row],[Personnel number]]&lt;&gt;"",TimeSpend[[#This Row],[Date]]&lt;&gt;""),TimeSpend[[#This Row],[Network]],"")</f>
        <v>BPC_INT</v>
      </c>
      <c r="E430" t="str">
        <f>IF(AND(TimeSpend[[#This Row],[Personnel number]]&lt;&gt;"",TimeSpend[[#This Row],[Date]]&lt;&gt;""),TimeSpend[[#This Row],[Network Description]],"")</f>
        <v>Other Internal activities - BPC Brno</v>
      </c>
      <c r="F430" t="str">
        <f>IF(AND(TimeSpend[[#This Row],[Personnel number]]&lt;&gt;"",TimeSpend[[#This Row],[Date]]&lt;&gt;""),TimeSpend[[#This Row],[Activity]],"")</f>
        <v>Consultancy</v>
      </c>
      <c r="G430" t="str">
        <f>IF(AND(TimeSpend[[#This Row],[Personnel number]]&lt;&gt;"",TimeSpend[[#This Row],[Date]]&lt;&gt;""),TimeSpend[[#This Row],[Activity description]],"")</f>
        <v>ZTO regular team meeting</v>
      </c>
      <c r="H430" s="36">
        <f>IF(AND(TimeSpend[[#This Row],[Personnel number]]&lt;&gt;"",TimeSpend[[#This Row],[Date]]&lt;&gt;""),TimeSpend[[#This Row],[Start Time]],"")</f>
        <v>0.54166666666666663</v>
      </c>
      <c r="I430" s="36">
        <f>IF(AND(TimeSpend[[#This Row],[Personnel number]]&lt;&gt;"",TimeSpend[[#This Row],[Date]]&lt;&gt;""),TimeSpend[[#This Row],[End Time]],"")</f>
        <v>0.58333333333333337</v>
      </c>
      <c r="J430" t="str">
        <f>IF(AND(TimeSpend[[#This Row],[Personnel number]]&lt;&gt;"",TimeSpend[[#This Row],[Date]]&lt;&gt;""),TimeSpend[[#This Row],[Location]],"")</f>
        <v>Office</v>
      </c>
      <c r="K430">
        <f>IF(AND(TimeSpend[[#This Row],[Personnel number]]&lt;&gt;"",TimeSpend[[#This Row],[Date]]&lt;&gt;""),TimeSpend[[#This Row],[Task]],"")</f>
        <v>0</v>
      </c>
      <c r="L430" t="str">
        <f>IF(AND(TimeSpend[[#This Row],[Personnel number]]&lt;&gt;"",TimeSpend[[#This Row],[Date]]&lt;&gt;""),Utilization!$J$2,"")</f>
        <v>10/2024</v>
      </c>
      <c r="M430" t="str">
        <f>IF(AND(TimeSpend[[#This Row],[Personnel number]]&lt;&gt;"",TimeSpend[[#This Row],[Date]]&lt;&gt;""),TimeSpend[[#This Row],[Employee Name]],"")</f>
        <v>Světinská Kateřina</v>
      </c>
      <c r="N430">
        <f t="shared" si="12"/>
        <v>429</v>
      </c>
      <c r="O430" t="str">
        <f t="shared" si="13"/>
        <v>10/2024-429</v>
      </c>
      <c r="P430" t="str">
        <f>IF(D430&lt;&gt;"",VLOOKUP(D430,Projects!B:C,2,0),"")</f>
        <v>INT</v>
      </c>
    </row>
    <row r="431" spans="1:16" x14ac:dyDescent="0.25">
      <c r="A431" t="str">
        <f>UPPER(IF(AND(TimeSpend[[#This Row],[Personnel number]]&lt;&gt;"",TimeSpend[[#This Row],[Date]]&lt;&gt;""),TimeSpend[[#This Row],[Personnel number]],""))</f>
        <v>CZ100574</v>
      </c>
      <c r="B431" s="85" t="str">
        <f>IF(AND(TimeSpend[[#This Row],[Personnel number]]&lt;&gt;"",TimeSpend[[#This Row],[Date]]&lt;&gt;""),TEXT(TimeSpend[[#This Row],[Date]],"[$-409]yyyyMMdd"),"")</f>
        <v>yyyy1007</v>
      </c>
      <c r="C431" s="33" t="str">
        <f>IF(AND(TimeSpend[[#This Row],[Personnel number]]&lt;&gt;"",TimeSpend[[#This Row],[Date]]&lt;&gt;""),SUBSTITUTE(TimeSpend[[#This Row],[Hours]],",","."),"")</f>
        <v>3</v>
      </c>
      <c r="D431">
        <f>IF(AND(TimeSpend[[#This Row],[Personnel number]]&lt;&gt;"",TimeSpend[[#This Row],[Date]]&lt;&gt;""),TimeSpend[[#This Row],[Network]],"")</f>
        <v>60000430</v>
      </c>
      <c r="E431" t="str">
        <f>IF(AND(TimeSpend[[#This Row],[Personnel number]]&lt;&gt;"",TimeSpend[[#This Row],[Date]]&lt;&gt;""),TimeSpend[[#This Row],[Network Description]],"")</f>
        <v>BBG NUS Cloud Roll-out</v>
      </c>
      <c r="F431" t="str">
        <f>IF(AND(TimeSpend[[#This Row],[Personnel number]]&lt;&gt;"",TimeSpend[[#This Row],[Date]]&lt;&gt;""),TimeSpend[[#This Row],[Activity]],"")</f>
        <v>Consultancy</v>
      </c>
      <c r="G431" t="str">
        <f>IF(AND(TimeSpend[[#This Row],[Personnel number]]&lt;&gt;"",TimeSpend[[#This Row],[Date]]&lt;&gt;""),TimeSpend[[#This Row],[Activity description]],"")</f>
        <v>BBG print out Work Card (Installation Protocol, Training Protocol)</v>
      </c>
      <c r="H431" s="36">
        <f>IF(AND(TimeSpend[[#This Row],[Personnel number]]&lt;&gt;"",TimeSpend[[#This Row],[Date]]&lt;&gt;""),TimeSpend[[#This Row],[Start Time]],"")</f>
        <v>0.58333333333333337</v>
      </c>
      <c r="I431" s="36">
        <f>IF(AND(TimeSpend[[#This Row],[Personnel number]]&lt;&gt;"",TimeSpend[[#This Row],[Date]]&lt;&gt;""),TimeSpend[[#This Row],[End Time]],"")</f>
        <v>0.70833333333333337</v>
      </c>
      <c r="J431" t="str">
        <f>IF(AND(TimeSpend[[#This Row],[Personnel number]]&lt;&gt;"",TimeSpend[[#This Row],[Date]]&lt;&gt;""),TimeSpend[[#This Row],[Location]],"")</f>
        <v>Office</v>
      </c>
      <c r="K431">
        <f>IF(AND(TimeSpend[[#This Row],[Personnel number]]&lt;&gt;"",TimeSpend[[#This Row],[Date]]&lt;&gt;""),TimeSpend[[#This Row],[Task]],"")</f>
        <v>0</v>
      </c>
      <c r="L431" t="str">
        <f>IF(AND(TimeSpend[[#This Row],[Personnel number]]&lt;&gt;"",TimeSpend[[#This Row],[Date]]&lt;&gt;""),Utilization!$J$2,"")</f>
        <v>10/2024</v>
      </c>
      <c r="M431" t="str">
        <f>IF(AND(TimeSpend[[#This Row],[Personnel number]]&lt;&gt;"",TimeSpend[[#This Row],[Date]]&lt;&gt;""),TimeSpend[[#This Row],[Employee Name]],"")</f>
        <v>Světinská Kateřina</v>
      </c>
      <c r="N431">
        <f t="shared" si="12"/>
        <v>430</v>
      </c>
      <c r="O431" t="str">
        <f t="shared" si="13"/>
        <v>10/2024-430</v>
      </c>
      <c r="P431" t="str">
        <f>IF(D431&lt;&gt;"",VLOOKUP(D431,Projects!B:C,2,0),"")</f>
        <v>PROJECT</v>
      </c>
    </row>
    <row r="432" spans="1:16" x14ac:dyDescent="0.25">
      <c r="A432" t="str">
        <f>UPPER(IF(AND(TimeSpend[[#This Row],[Personnel number]]&lt;&gt;"",TimeSpend[[#This Row],[Date]]&lt;&gt;""),TimeSpend[[#This Row],[Personnel number]],""))</f>
        <v>CZ100574</v>
      </c>
      <c r="B432" s="85" t="str">
        <f>IF(AND(TimeSpend[[#This Row],[Personnel number]]&lt;&gt;"",TimeSpend[[#This Row],[Date]]&lt;&gt;""),TEXT(TimeSpend[[#This Row],[Date]],"[$-409]yyyyMMdd"),"")</f>
        <v>yyyy1008</v>
      </c>
      <c r="C432" s="33" t="str">
        <f>IF(AND(TimeSpend[[#This Row],[Personnel number]]&lt;&gt;"",TimeSpend[[#This Row],[Date]]&lt;&gt;""),SUBSTITUTE(TimeSpend[[#This Row],[Hours]],",","."),"")</f>
        <v>2</v>
      </c>
      <c r="D432">
        <f>IF(AND(TimeSpend[[#This Row],[Personnel number]]&lt;&gt;"",TimeSpend[[#This Row],[Date]]&lt;&gt;""),TimeSpend[[#This Row],[Network]],"")</f>
        <v>60000430</v>
      </c>
      <c r="E432" t="str">
        <f>IF(AND(TimeSpend[[#This Row],[Personnel number]]&lt;&gt;"",TimeSpend[[#This Row],[Date]]&lt;&gt;""),TimeSpend[[#This Row],[Network Description]],"")</f>
        <v>BBG NUS Cloud Roll-out</v>
      </c>
      <c r="F432" t="str">
        <f>IF(AND(TimeSpend[[#This Row],[Personnel number]]&lt;&gt;"",TimeSpend[[#This Row],[Date]]&lt;&gt;""),TimeSpend[[#This Row],[Activity]],"")</f>
        <v>Consultancy</v>
      </c>
      <c r="G432" t="str">
        <f>IF(AND(TimeSpend[[#This Row],[Personnel number]]&lt;&gt;"",TimeSpend[[#This Row],[Date]]&lt;&gt;""),TimeSpend[[#This Row],[Activity description]],"")</f>
        <v>BBG Issue 54930</v>
      </c>
      <c r="H432" s="36">
        <f>IF(AND(TimeSpend[[#This Row],[Personnel number]]&lt;&gt;"",TimeSpend[[#This Row],[Date]]&lt;&gt;""),TimeSpend[[#This Row],[Start Time]],"")</f>
        <v>0.33333333333333331</v>
      </c>
      <c r="I432" s="36">
        <f>IF(AND(TimeSpend[[#This Row],[Personnel number]]&lt;&gt;"",TimeSpend[[#This Row],[Date]]&lt;&gt;""),TimeSpend[[#This Row],[End Time]],"")</f>
        <v>0.41666666666666669</v>
      </c>
      <c r="J432" t="str">
        <f>IF(AND(TimeSpend[[#This Row],[Personnel number]]&lt;&gt;"",TimeSpend[[#This Row],[Date]]&lt;&gt;""),TimeSpend[[#This Row],[Location]],"")</f>
        <v>Office</v>
      </c>
      <c r="K432">
        <f>IF(AND(TimeSpend[[#This Row],[Personnel number]]&lt;&gt;"",TimeSpend[[#This Row],[Date]]&lt;&gt;""),TimeSpend[[#This Row],[Task]],"")</f>
        <v>0</v>
      </c>
      <c r="L432" t="str">
        <f>IF(AND(TimeSpend[[#This Row],[Personnel number]]&lt;&gt;"",TimeSpend[[#This Row],[Date]]&lt;&gt;""),Utilization!$J$2,"")</f>
        <v>10/2024</v>
      </c>
      <c r="M432" t="str">
        <f>IF(AND(TimeSpend[[#This Row],[Personnel number]]&lt;&gt;"",TimeSpend[[#This Row],[Date]]&lt;&gt;""),TimeSpend[[#This Row],[Employee Name]],"")</f>
        <v>Světinská Kateřina</v>
      </c>
      <c r="N432">
        <f t="shared" si="12"/>
        <v>431</v>
      </c>
      <c r="O432" t="str">
        <f t="shared" si="13"/>
        <v>10/2024-431</v>
      </c>
      <c r="P432" t="str">
        <f>IF(D432&lt;&gt;"",VLOOKUP(D432,Projects!B:C,2,0),"")</f>
        <v>PROJECT</v>
      </c>
    </row>
    <row r="433" spans="1:16" x14ac:dyDescent="0.25">
      <c r="A433" t="str">
        <f>UPPER(IF(AND(TimeSpend[[#This Row],[Personnel number]]&lt;&gt;"",TimeSpend[[#This Row],[Date]]&lt;&gt;""),TimeSpend[[#This Row],[Personnel number]],""))</f>
        <v>CZ100574</v>
      </c>
      <c r="B433" s="85" t="str">
        <f>IF(AND(TimeSpend[[#This Row],[Personnel number]]&lt;&gt;"",TimeSpend[[#This Row],[Date]]&lt;&gt;""),TEXT(TimeSpend[[#This Row],[Date]],"[$-409]yyyyMMdd"),"")</f>
        <v>yyyy1008</v>
      </c>
      <c r="C433" s="33" t="str">
        <f>IF(AND(TimeSpend[[#This Row],[Personnel number]]&lt;&gt;"",TimeSpend[[#This Row],[Date]]&lt;&gt;""),SUBSTITUTE(TimeSpend[[#This Row],[Hours]],",","."),"")</f>
        <v>1</v>
      </c>
      <c r="D433" t="str">
        <f>IF(AND(TimeSpend[[#This Row],[Personnel number]]&lt;&gt;"",TimeSpend[[#This Row],[Date]]&lt;&gt;""),TimeSpend[[#This Row],[Network]],"")</f>
        <v>BPC_INT</v>
      </c>
      <c r="E433" t="str">
        <f>IF(AND(TimeSpend[[#This Row],[Personnel number]]&lt;&gt;"",TimeSpend[[#This Row],[Date]]&lt;&gt;""),TimeSpend[[#This Row],[Network Description]],"")</f>
        <v>Other Internal activities - BPC Brno</v>
      </c>
      <c r="F433" t="str">
        <f>IF(AND(TimeSpend[[#This Row],[Personnel number]]&lt;&gt;"",TimeSpend[[#This Row],[Date]]&lt;&gt;""),TimeSpend[[#This Row],[Activity]],"")</f>
        <v>Consultancy</v>
      </c>
      <c r="G433" t="str">
        <f>IF(AND(TimeSpend[[#This Row],[Personnel number]]&lt;&gt;"",TimeSpend[[#This Row],[Date]]&lt;&gt;""),TimeSpend[[#This Row],[Activity description]],"")</f>
        <v>BGE DevOps Features (ACC2 &amp; Smart IT)</v>
      </c>
      <c r="H433" s="36">
        <f>IF(AND(TimeSpend[[#This Row],[Personnel number]]&lt;&gt;"",TimeSpend[[#This Row],[Date]]&lt;&gt;""),TimeSpend[[#This Row],[Start Time]],"")</f>
        <v>0.41666666666666669</v>
      </c>
      <c r="I433" s="36">
        <f>IF(AND(TimeSpend[[#This Row],[Personnel number]]&lt;&gt;"",TimeSpend[[#This Row],[Date]]&lt;&gt;""),TimeSpend[[#This Row],[End Time]],"")</f>
        <v>0.45833333333333331</v>
      </c>
      <c r="J433" t="str">
        <f>IF(AND(TimeSpend[[#This Row],[Personnel number]]&lt;&gt;"",TimeSpend[[#This Row],[Date]]&lt;&gt;""),TimeSpend[[#This Row],[Location]],"")</f>
        <v>Office</v>
      </c>
      <c r="K433">
        <f>IF(AND(TimeSpend[[#This Row],[Personnel number]]&lt;&gt;"",TimeSpend[[#This Row],[Date]]&lt;&gt;""),TimeSpend[[#This Row],[Task]],"")</f>
        <v>0</v>
      </c>
      <c r="L433" t="str">
        <f>IF(AND(TimeSpend[[#This Row],[Personnel number]]&lt;&gt;"",TimeSpend[[#This Row],[Date]]&lt;&gt;""),Utilization!$J$2,"")</f>
        <v>10/2024</v>
      </c>
      <c r="M433" t="str">
        <f>IF(AND(TimeSpend[[#This Row],[Personnel number]]&lt;&gt;"",TimeSpend[[#This Row],[Date]]&lt;&gt;""),TimeSpend[[#This Row],[Employee Name]],"")</f>
        <v>Světinská Kateřina</v>
      </c>
      <c r="N433">
        <f t="shared" si="12"/>
        <v>432</v>
      </c>
      <c r="O433" t="str">
        <f t="shared" si="13"/>
        <v>10/2024-432</v>
      </c>
      <c r="P433" t="str">
        <f>IF(D433&lt;&gt;"",VLOOKUP(D433,Projects!B:C,2,0),"")</f>
        <v>INT</v>
      </c>
    </row>
    <row r="434" spans="1:16" x14ac:dyDescent="0.25">
      <c r="A434" t="str">
        <f>UPPER(IF(AND(TimeSpend[[#This Row],[Personnel number]]&lt;&gt;"",TimeSpend[[#This Row],[Date]]&lt;&gt;""),TimeSpend[[#This Row],[Personnel number]],""))</f>
        <v>CZ100574</v>
      </c>
      <c r="B434" s="85" t="str">
        <f>IF(AND(TimeSpend[[#This Row],[Personnel number]]&lt;&gt;"",TimeSpend[[#This Row],[Date]]&lt;&gt;""),TEXT(TimeSpend[[#This Row],[Date]],"[$-409]yyyyMMdd"),"")</f>
        <v>yyyy1008</v>
      </c>
      <c r="C434" s="33" t="str">
        <f>IF(AND(TimeSpend[[#This Row],[Personnel number]]&lt;&gt;"",TimeSpend[[#This Row],[Date]]&lt;&gt;""),SUBSTITUTE(TimeSpend[[#This Row],[Hours]],",","."),"")</f>
        <v>3</v>
      </c>
      <c r="D434" t="str">
        <f>IF(AND(TimeSpend[[#This Row],[Personnel number]]&lt;&gt;"",TimeSpend[[#This Row],[Date]]&lt;&gt;""),TimeSpend[[#This Row],[Network]],"")</f>
        <v>BPC_INT</v>
      </c>
      <c r="E434" t="str">
        <f>IF(AND(TimeSpend[[#This Row],[Personnel number]]&lt;&gt;"",TimeSpend[[#This Row],[Date]]&lt;&gt;""),TimeSpend[[#This Row],[Network Description]],"")</f>
        <v>Other Internal activities - BPC Brno</v>
      </c>
      <c r="F434" t="str">
        <f>IF(AND(TimeSpend[[#This Row],[Personnel number]]&lt;&gt;"",TimeSpend[[#This Row],[Date]]&lt;&gt;""),TimeSpend[[#This Row],[Activity]],"")</f>
        <v>Consultancy</v>
      </c>
      <c r="G434" t="str">
        <f>IF(AND(TimeSpend[[#This Row],[Personnel number]]&lt;&gt;"",TimeSpend[[#This Row],[Date]]&lt;&gt;""),TimeSpend[[#This Row],[Activity description]],"")</f>
        <v>BGE DevOps Features (ACC2 &amp; Smart IT)</v>
      </c>
      <c r="H434" s="36">
        <f>IF(AND(TimeSpend[[#This Row],[Personnel number]]&lt;&gt;"",TimeSpend[[#This Row],[Date]]&lt;&gt;""),TimeSpend[[#This Row],[Start Time]],"")</f>
        <v>0.47916666666666669</v>
      </c>
      <c r="I434" s="36">
        <f>IF(AND(TimeSpend[[#This Row],[Personnel number]]&lt;&gt;"",TimeSpend[[#This Row],[Date]]&lt;&gt;""),TimeSpend[[#This Row],[End Time]],"")</f>
        <v>0.60416666666666663</v>
      </c>
      <c r="J434" t="str">
        <f>IF(AND(TimeSpend[[#This Row],[Personnel number]]&lt;&gt;"",TimeSpend[[#This Row],[Date]]&lt;&gt;""),TimeSpend[[#This Row],[Location]],"")</f>
        <v>Office</v>
      </c>
      <c r="K434">
        <f>IF(AND(TimeSpend[[#This Row],[Personnel number]]&lt;&gt;"",TimeSpend[[#This Row],[Date]]&lt;&gt;""),TimeSpend[[#This Row],[Task]],"")</f>
        <v>0</v>
      </c>
      <c r="L434" t="str">
        <f>IF(AND(TimeSpend[[#This Row],[Personnel number]]&lt;&gt;"",TimeSpend[[#This Row],[Date]]&lt;&gt;""),Utilization!$J$2,"")</f>
        <v>10/2024</v>
      </c>
      <c r="M434" t="str">
        <f>IF(AND(TimeSpend[[#This Row],[Personnel number]]&lt;&gt;"",TimeSpend[[#This Row],[Date]]&lt;&gt;""),TimeSpend[[#This Row],[Employee Name]],"")</f>
        <v>Světinská Kateřina</v>
      </c>
      <c r="N434">
        <f t="shared" si="12"/>
        <v>433</v>
      </c>
      <c r="O434" t="str">
        <f t="shared" si="13"/>
        <v>10/2024-433</v>
      </c>
      <c r="P434" t="str">
        <f>IF(D434&lt;&gt;"",VLOOKUP(D434,Projects!B:C,2,0),"")</f>
        <v>INT</v>
      </c>
    </row>
    <row r="435" spans="1:16" x14ac:dyDescent="0.25">
      <c r="A435" t="str">
        <f>UPPER(IF(AND(TimeSpend[[#This Row],[Personnel number]]&lt;&gt;"",TimeSpend[[#This Row],[Date]]&lt;&gt;""),TimeSpend[[#This Row],[Personnel number]],""))</f>
        <v>CZ100574</v>
      </c>
      <c r="B435" s="85" t="str">
        <f>IF(AND(TimeSpend[[#This Row],[Personnel number]]&lt;&gt;"",TimeSpend[[#This Row],[Date]]&lt;&gt;""),TEXT(TimeSpend[[#This Row],[Date]],"[$-409]yyyyMMdd"),"")</f>
        <v>yyyy1008</v>
      </c>
      <c r="C435" s="33" t="str">
        <f>IF(AND(TimeSpend[[#This Row],[Personnel number]]&lt;&gt;"",TimeSpend[[#This Row],[Date]]&lt;&gt;""),SUBSTITUTE(TimeSpend[[#This Row],[Hours]],",","."),"")</f>
        <v>0.5</v>
      </c>
      <c r="D435" t="str">
        <f>IF(AND(TimeSpend[[#This Row],[Personnel number]]&lt;&gt;"",TimeSpend[[#This Row],[Date]]&lt;&gt;""),TimeSpend[[#This Row],[Network]],"")</f>
        <v>BPC_INT</v>
      </c>
      <c r="E435" t="str">
        <f>IF(AND(TimeSpend[[#This Row],[Personnel number]]&lt;&gt;"",TimeSpend[[#This Row],[Date]]&lt;&gt;""),TimeSpend[[#This Row],[Network Description]],"")</f>
        <v>Other Internal activities - BPC Brno</v>
      </c>
      <c r="F435" t="str">
        <f>IF(AND(TimeSpend[[#This Row],[Personnel number]]&lt;&gt;"",TimeSpend[[#This Row],[Date]]&lt;&gt;""),TimeSpend[[#This Row],[Activity]],"")</f>
        <v>Consultancy</v>
      </c>
      <c r="G435" t="str">
        <f>IF(AND(TimeSpend[[#This Row],[Personnel number]]&lt;&gt;"",TimeSpend[[#This Row],[Date]]&lt;&gt;""),TimeSpend[[#This Row],[Activity description]],"")</f>
        <v>BGE Status meeting</v>
      </c>
      <c r="H435" s="36">
        <f>IF(AND(TimeSpend[[#This Row],[Personnel number]]&lt;&gt;"",TimeSpend[[#This Row],[Date]]&lt;&gt;""),TimeSpend[[#This Row],[Start Time]],"")</f>
        <v>0.60416666666666663</v>
      </c>
      <c r="I435" s="36">
        <f>IF(AND(TimeSpend[[#This Row],[Personnel number]]&lt;&gt;"",TimeSpend[[#This Row],[Date]]&lt;&gt;""),TimeSpend[[#This Row],[End Time]],"")</f>
        <v>0.625</v>
      </c>
      <c r="J435" t="str">
        <f>IF(AND(TimeSpend[[#This Row],[Personnel number]]&lt;&gt;"",TimeSpend[[#This Row],[Date]]&lt;&gt;""),TimeSpend[[#This Row],[Location]],"")</f>
        <v>Office</v>
      </c>
      <c r="K435">
        <f>IF(AND(TimeSpend[[#This Row],[Personnel number]]&lt;&gt;"",TimeSpend[[#This Row],[Date]]&lt;&gt;""),TimeSpend[[#This Row],[Task]],"")</f>
        <v>0</v>
      </c>
      <c r="L435" t="str">
        <f>IF(AND(TimeSpend[[#This Row],[Personnel number]]&lt;&gt;"",TimeSpend[[#This Row],[Date]]&lt;&gt;""),Utilization!$J$2,"")</f>
        <v>10/2024</v>
      </c>
      <c r="M435" t="str">
        <f>IF(AND(TimeSpend[[#This Row],[Personnel number]]&lt;&gt;"",TimeSpend[[#This Row],[Date]]&lt;&gt;""),TimeSpend[[#This Row],[Employee Name]],"")</f>
        <v>Světinská Kateřina</v>
      </c>
      <c r="N435">
        <f t="shared" si="12"/>
        <v>434</v>
      </c>
      <c r="O435" t="str">
        <f t="shared" si="13"/>
        <v>10/2024-434</v>
      </c>
      <c r="P435" t="str">
        <f>IF(D435&lt;&gt;"",VLOOKUP(D435,Projects!B:C,2,0),"")</f>
        <v>INT</v>
      </c>
    </row>
    <row r="436" spans="1:16" x14ac:dyDescent="0.25">
      <c r="A436" t="str">
        <f>UPPER(IF(AND(TimeSpend[[#This Row],[Personnel number]]&lt;&gt;"",TimeSpend[[#This Row],[Date]]&lt;&gt;""),TimeSpend[[#This Row],[Personnel number]],""))</f>
        <v>CZ100574</v>
      </c>
      <c r="B436" s="85" t="str">
        <f>IF(AND(TimeSpend[[#This Row],[Personnel number]]&lt;&gt;"",TimeSpend[[#This Row],[Date]]&lt;&gt;""),TEXT(TimeSpend[[#This Row],[Date]],"[$-409]yyyyMMdd"),"")</f>
        <v>yyyy1008</v>
      </c>
      <c r="C436" s="33" t="str">
        <f>IF(AND(TimeSpend[[#This Row],[Personnel number]]&lt;&gt;"",TimeSpend[[#This Row],[Date]]&lt;&gt;""),SUBSTITUTE(TimeSpend[[#This Row],[Hours]],",","."),"")</f>
        <v>2</v>
      </c>
      <c r="D436" t="str">
        <f>IF(AND(TimeSpend[[#This Row],[Personnel number]]&lt;&gt;"",TimeSpend[[#This Row],[Date]]&lt;&gt;""),TimeSpend[[#This Row],[Network]],"")</f>
        <v>BPC_INT</v>
      </c>
      <c r="E436" t="str">
        <f>IF(AND(TimeSpend[[#This Row],[Personnel number]]&lt;&gt;"",TimeSpend[[#This Row],[Date]]&lt;&gt;""),TimeSpend[[#This Row],[Network Description]],"")</f>
        <v>Other Internal activities - BPC Brno</v>
      </c>
      <c r="F436" t="str">
        <f>IF(AND(TimeSpend[[#This Row],[Personnel number]]&lt;&gt;"",TimeSpend[[#This Row],[Date]]&lt;&gt;""),TimeSpend[[#This Row],[Activity]],"")</f>
        <v>Consultancy</v>
      </c>
      <c r="G436" t="str">
        <f>IF(AND(TimeSpend[[#This Row],[Personnel number]]&lt;&gt;"",TimeSpend[[#This Row],[Date]]&lt;&gt;""),TimeSpend[[#This Row],[Activity description]],"")</f>
        <v>BGE DevOps Features (ACC2 &amp; Smart IT)</v>
      </c>
      <c r="H436" s="36">
        <f>IF(AND(TimeSpend[[#This Row],[Personnel number]]&lt;&gt;"",TimeSpend[[#This Row],[Date]]&lt;&gt;""),TimeSpend[[#This Row],[Start Time]],"")</f>
        <v>0.625</v>
      </c>
      <c r="I436" s="36">
        <f>IF(AND(TimeSpend[[#This Row],[Personnel number]]&lt;&gt;"",TimeSpend[[#This Row],[Date]]&lt;&gt;""),TimeSpend[[#This Row],[End Time]],"")</f>
        <v>0.70833333333333337</v>
      </c>
      <c r="J436" t="str">
        <f>IF(AND(TimeSpend[[#This Row],[Personnel number]]&lt;&gt;"",TimeSpend[[#This Row],[Date]]&lt;&gt;""),TimeSpend[[#This Row],[Location]],"")</f>
        <v>Office</v>
      </c>
      <c r="K436">
        <f>IF(AND(TimeSpend[[#This Row],[Personnel number]]&lt;&gt;"",TimeSpend[[#This Row],[Date]]&lt;&gt;""),TimeSpend[[#This Row],[Task]],"")</f>
        <v>0</v>
      </c>
      <c r="L436" t="str">
        <f>IF(AND(TimeSpend[[#This Row],[Personnel number]]&lt;&gt;"",TimeSpend[[#This Row],[Date]]&lt;&gt;""),Utilization!$J$2,"")</f>
        <v>10/2024</v>
      </c>
      <c r="M436" t="str">
        <f>IF(AND(TimeSpend[[#This Row],[Personnel number]]&lt;&gt;"",TimeSpend[[#This Row],[Date]]&lt;&gt;""),TimeSpend[[#This Row],[Employee Name]],"")</f>
        <v>Světinská Kateřina</v>
      </c>
      <c r="N436">
        <f t="shared" si="12"/>
        <v>435</v>
      </c>
      <c r="O436" t="str">
        <f t="shared" si="13"/>
        <v>10/2024-435</v>
      </c>
      <c r="P436" t="str">
        <f>IF(D436&lt;&gt;"",VLOOKUP(D436,Projects!B:C,2,0),"")</f>
        <v>INT</v>
      </c>
    </row>
    <row r="437" spans="1:16" x14ac:dyDescent="0.25">
      <c r="A437" t="str">
        <f>UPPER(IF(AND(TimeSpend[[#This Row],[Personnel number]]&lt;&gt;"",TimeSpend[[#This Row],[Date]]&lt;&gt;""),TimeSpend[[#This Row],[Personnel number]],""))</f>
        <v>CZ100574</v>
      </c>
      <c r="B437" s="85" t="str">
        <f>IF(AND(TimeSpend[[#This Row],[Personnel number]]&lt;&gt;"",TimeSpend[[#This Row],[Date]]&lt;&gt;""),TEXT(TimeSpend[[#This Row],[Date]],"[$-409]yyyyMMdd"),"")</f>
        <v>yyyy1009</v>
      </c>
      <c r="C437" s="33" t="str">
        <f>IF(AND(TimeSpend[[#This Row],[Personnel number]]&lt;&gt;"",TimeSpend[[#This Row],[Date]]&lt;&gt;""),SUBSTITUTE(TimeSpend[[#This Row],[Hours]],",","."),"")</f>
        <v>8.5</v>
      </c>
      <c r="D437" t="str">
        <f>IF(AND(TimeSpend[[#This Row],[Personnel number]]&lt;&gt;"",TimeSpend[[#This Row],[Date]]&lt;&gt;""),TimeSpend[[#This Row],[Network]],"")</f>
        <v>BPC_INT</v>
      </c>
      <c r="E437" t="str">
        <f>IF(AND(TimeSpend[[#This Row],[Personnel number]]&lt;&gt;"",TimeSpend[[#This Row],[Date]]&lt;&gt;""),TimeSpend[[#This Row],[Network Description]],"")</f>
        <v>Other Internal activities - BPC Brno</v>
      </c>
      <c r="F437" t="str">
        <f>IF(AND(TimeSpend[[#This Row],[Personnel number]]&lt;&gt;"",TimeSpend[[#This Row],[Date]]&lt;&gt;""),TimeSpend[[#This Row],[Activity]],"")</f>
        <v>Sick Leave</v>
      </c>
      <c r="G437" t="str">
        <f>IF(AND(TimeSpend[[#This Row],[Personnel number]]&lt;&gt;"",TimeSpend[[#This Row],[Date]]&lt;&gt;""),TimeSpend[[#This Row],[Activity description]],"")</f>
        <v>Sick Day</v>
      </c>
      <c r="H437" s="36">
        <f>IF(AND(TimeSpend[[#This Row],[Personnel number]]&lt;&gt;"",TimeSpend[[#This Row],[Date]]&lt;&gt;""),TimeSpend[[#This Row],[Start Time]],"")</f>
        <v>0.33333333333333331</v>
      </c>
      <c r="I437" s="36">
        <f>IF(AND(TimeSpend[[#This Row],[Personnel number]]&lt;&gt;"",TimeSpend[[#This Row],[Date]]&lt;&gt;""),TimeSpend[[#This Row],[End Time]],"")</f>
        <v>0.6875</v>
      </c>
      <c r="J437" t="str">
        <f>IF(AND(TimeSpend[[#This Row],[Personnel number]]&lt;&gt;"",TimeSpend[[#This Row],[Date]]&lt;&gt;""),TimeSpend[[#This Row],[Location]],"")</f>
        <v>Office</v>
      </c>
      <c r="K437">
        <f>IF(AND(TimeSpend[[#This Row],[Personnel number]]&lt;&gt;"",TimeSpend[[#This Row],[Date]]&lt;&gt;""),TimeSpend[[#This Row],[Task]],"")</f>
        <v>0</v>
      </c>
      <c r="L437" t="str">
        <f>IF(AND(TimeSpend[[#This Row],[Personnel number]]&lt;&gt;"",TimeSpend[[#This Row],[Date]]&lt;&gt;""),Utilization!$J$2,"")</f>
        <v>10/2024</v>
      </c>
      <c r="M437" t="str">
        <f>IF(AND(TimeSpend[[#This Row],[Personnel number]]&lt;&gt;"",TimeSpend[[#This Row],[Date]]&lt;&gt;""),TimeSpend[[#This Row],[Employee Name]],"")</f>
        <v>Světinská Kateřina</v>
      </c>
      <c r="N437">
        <f t="shared" si="12"/>
        <v>436</v>
      </c>
      <c r="O437" t="str">
        <f t="shared" si="13"/>
        <v>10/2024-436</v>
      </c>
      <c r="P437" t="str">
        <f>IF(D437&lt;&gt;"",VLOOKUP(D437,Projects!B:C,2,0),"")</f>
        <v>INT</v>
      </c>
    </row>
    <row r="438" spans="1:16" x14ac:dyDescent="0.25">
      <c r="A438" t="str">
        <f>UPPER(IF(AND(TimeSpend[[#This Row],[Personnel number]]&lt;&gt;"",TimeSpend[[#This Row],[Date]]&lt;&gt;""),TimeSpend[[#This Row],[Personnel number]],""))</f>
        <v>CZ100574</v>
      </c>
      <c r="B438" s="85" t="str">
        <f>IF(AND(TimeSpend[[#This Row],[Personnel number]]&lt;&gt;"",TimeSpend[[#This Row],[Date]]&lt;&gt;""),TEXT(TimeSpend[[#This Row],[Date]],"[$-409]yyyyMMdd"),"")</f>
        <v>yyyy1010</v>
      </c>
      <c r="C438" s="33" t="str">
        <f>IF(AND(TimeSpend[[#This Row],[Personnel number]]&lt;&gt;"",TimeSpend[[#This Row],[Date]]&lt;&gt;""),SUBSTITUTE(TimeSpend[[#This Row],[Hours]],",","."),"")</f>
        <v>1.5</v>
      </c>
      <c r="D438">
        <f>IF(AND(TimeSpend[[#This Row],[Personnel number]]&lt;&gt;"",TimeSpend[[#This Row],[Date]]&lt;&gt;""),TimeSpend[[#This Row],[Network]],"")</f>
        <v>60000430</v>
      </c>
      <c r="E438" t="str">
        <f>IF(AND(TimeSpend[[#This Row],[Personnel number]]&lt;&gt;"",TimeSpend[[#This Row],[Date]]&lt;&gt;""),TimeSpend[[#This Row],[Network Description]],"")</f>
        <v>BBG NUS Cloud Roll-out</v>
      </c>
      <c r="F438" t="str">
        <f>IF(AND(TimeSpend[[#This Row],[Personnel number]]&lt;&gt;"",TimeSpend[[#This Row],[Date]]&lt;&gt;""),TimeSpend[[#This Row],[Activity]],"")</f>
        <v>Consultancy</v>
      </c>
      <c r="G438" t="str">
        <f>IF(AND(TimeSpend[[#This Row],[Personnel number]]&lt;&gt;"",TimeSpend[[#This Row],[Date]]&lt;&gt;""),TimeSpend[[#This Row],[Activity description]],"")</f>
        <v>BBG Issues</v>
      </c>
      <c r="H438" s="36">
        <f>IF(AND(TimeSpend[[#This Row],[Personnel number]]&lt;&gt;"",TimeSpend[[#This Row],[Date]]&lt;&gt;""),TimeSpend[[#This Row],[Start Time]],"")</f>
        <v>0.33333333333333331</v>
      </c>
      <c r="I438" s="36">
        <f>IF(AND(TimeSpend[[#This Row],[Personnel number]]&lt;&gt;"",TimeSpend[[#This Row],[Date]]&lt;&gt;""),TimeSpend[[#This Row],[End Time]],"")</f>
        <v>0.39583333333333331</v>
      </c>
      <c r="J438" t="str">
        <f>IF(AND(TimeSpend[[#This Row],[Personnel number]]&lt;&gt;"",TimeSpend[[#This Row],[Date]]&lt;&gt;""),TimeSpend[[#This Row],[Location]],"")</f>
        <v>Office</v>
      </c>
      <c r="K438">
        <f>IF(AND(TimeSpend[[#This Row],[Personnel number]]&lt;&gt;"",TimeSpend[[#This Row],[Date]]&lt;&gt;""),TimeSpend[[#This Row],[Task]],"")</f>
        <v>0</v>
      </c>
      <c r="L438" t="str">
        <f>IF(AND(TimeSpend[[#This Row],[Personnel number]]&lt;&gt;"",TimeSpend[[#This Row],[Date]]&lt;&gt;""),Utilization!$J$2,"")</f>
        <v>10/2024</v>
      </c>
      <c r="M438" t="str">
        <f>IF(AND(TimeSpend[[#This Row],[Personnel number]]&lt;&gt;"",TimeSpend[[#This Row],[Date]]&lt;&gt;""),TimeSpend[[#This Row],[Employee Name]],"")</f>
        <v>Světinská Kateřina</v>
      </c>
      <c r="N438">
        <f t="shared" si="12"/>
        <v>437</v>
      </c>
      <c r="O438" t="str">
        <f t="shared" si="13"/>
        <v>10/2024-437</v>
      </c>
      <c r="P438" t="str">
        <f>IF(D438&lt;&gt;"",VLOOKUP(D438,Projects!B:C,2,0),"")</f>
        <v>PROJECT</v>
      </c>
    </row>
    <row r="439" spans="1:16" x14ac:dyDescent="0.25">
      <c r="A439" t="str">
        <f>UPPER(IF(AND(TimeSpend[[#This Row],[Personnel number]]&lt;&gt;"",TimeSpend[[#This Row],[Date]]&lt;&gt;""),TimeSpend[[#This Row],[Personnel number]],""))</f>
        <v>CZ100574</v>
      </c>
      <c r="B439" s="85" t="str">
        <f>IF(AND(TimeSpend[[#This Row],[Personnel number]]&lt;&gt;"",TimeSpend[[#This Row],[Date]]&lt;&gt;""),TEXT(TimeSpend[[#This Row],[Date]],"[$-409]yyyyMMdd"),"")</f>
        <v>yyyy1010</v>
      </c>
      <c r="C439" s="33" t="str">
        <f>IF(AND(TimeSpend[[#This Row],[Personnel number]]&lt;&gt;"",TimeSpend[[#This Row],[Date]]&lt;&gt;""),SUBSTITUTE(TimeSpend[[#This Row],[Hours]],",","."),"")</f>
        <v>1</v>
      </c>
      <c r="D439">
        <f>IF(AND(TimeSpend[[#This Row],[Personnel number]]&lt;&gt;"",TimeSpend[[#This Row],[Date]]&lt;&gt;""),TimeSpend[[#This Row],[Network]],"")</f>
        <v>60000389</v>
      </c>
      <c r="E439" t="str">
        <f>IF(AND(TimeSpend[[#This Row],[Personnel number]]&lt;&gt;"",TimeSpend[[#This Row],[Date]]&lt;&gt;""),TimeSpend[[#This Row],[Network Description]],"")</f>
        <v>BRO NUS Cloud Pilot</v>
      </c>
      <c r="F439" t="str">
        <f>IF(AND(TimeSpend[[#This Row],[Personnel number]]&lt;&gt;"",TimeSpend[[#This Row],[Date]]&lt;&gt;""),TimeSpend[[#This Row],[Activity]],"")</f>
        <v>Consultancy</v>
      </c>
      <c r="G439" t="str">
        <f>IF(AND(TimeSpend[[#This Row],[Personnel number]]&lt;&gt;"",TimeSpend[[#This Row],[Date]]&lt;&gt;""),TimeSpend[[#This Row],[Activity description]],"")</f>
        <v>BRO Printouts - FO, Reloc. And Liquid. Protocols</v>
      </c>
      <c r="H439" s="36">
        <f>IF(AND(TimeSpend[[#This Row],[Personnel number]]&lt;&gt;"",TimeSpend[[#This Row],[Date]]&lt;&gt;""),TimeSpend[[#This Row],[Start Time]],"")</f>
        <v>0.39583333333333331</v>
      </c>
      <c r="I439" s="36">
        <f>IF(AND(TimeSpend[[#This Row],[Personnel number]]&lt;&gt;"",TimeSpend[[#This Row],[Date]]&lt;&gt;""),TimeSpend[[#This Row],[End Time]],"")</f>
        <v>0.4375</v>
      </c>
      <c r="J439" t="str">
        <f>IF(AND(TimeSpend[[#This Row],[Personnel number]]&lt;&gt;"",TimeSpend[[#This Row],[Date]]&lt;&gt;""),TimeSpend[[#This Row],[Location]],"")</f>
        <v>Office</v>
      </c>
      <c r="K439">
        <f>IF(AND(TimeSpend[[#This Row],[Personnel number]]&lt;&gt;"",TimeSpend[[#This Row],[Date]]&lt;&gt;""),TimeSpend[[#This Row],[Task]],"")</f>
        <v>0</v>
      </c>
      <c r="L439" t="str">
        <f>IF(AND(TimeSpend[[#This Row],[Personnel number]]&lt;&gt;"",TimeSpend[[#This Row],[Date]]&lt;&gt;""),Utilization!$J$2,"")</f>
        <v>10/2024</v>
      </c>
      <c r="M439" t="str">
        <f>IF(AND(TimeSpend[[#This Row],[Personnel number]]&lt;&gt;"",TimeSpend[[#This Row],[Date]]&lt;&gt;""),TimeSpend[[#This Row],[Employee Name]],"")</f>
        <v>Světinská Kateřina</v>
      </c>
      <c r="N439">
        <f t="shared" si="12"/>
        <v>438</v>
      </c>
      <c r="O439" t="str">
        <f t="shared" si="13"/>
        <v>10/2024-438</v>
      </c>
      <c r="P439" t="str">
        <f>IF(D439&lt;&gt;"",VLOOKUP(D439,Projects!B:C,2,0),"")</f>
        <v>PROJECT</v>
      </c>
    </row>
    <row r="440" spans="1:16" x14ac:dyDescent="0.25">
      <c r="A440" t="str">
        <f>UPPER(IF(AND(TimeSpend[[#This Row],[Personnel number]]&lt;&gt;"",TimeSpend[[#This Row],[Date]]&lt;&gt;""),TimeSpend[[#This Row],[Personnel number]],""))</f>
        <v>CZ100574</v>
      </c>
      <c r="B440" s="85" t="str">
        <f>IF(AND(TimeSpend[[#This Row],[Personnel number]]&lt;&gt;"",TimeSpend[[#This Row],[Date]]&lt;&gt;""),TEXT(TimeSpend[[#This Row],[Date]],"[$-409]yyyyMMdd"),"")</f>
        <v>yyyy1010</v>
      </c>
      <c r="C440" s="33" t="str">
        <f>IF(AND(TimeSpend[[#This Row],[Personnel number]]&lt;&gt;"",TimeSpend[[#This Row],[Date]]&lt;&gt;""),SUBSTITUTE(TimeSpend[[#This Row],[Hours]],",","."),"")</f>
        <v>2.5</v>
      </c>
      <c r="D440">
        <f>IF(AND(TimeSpend[[#This Row],[Personnel number]]&lt;&gt;"",TimeSpend[[#This Row],[Date]]&lt;&gt;""),TimeSpend[[#This Row],[Network]],"")</f>
        <v>60000247</v>
      </c>
      <c r="E440" t="str">
        <f>IF(AND(TimeSpend[[#This Row],[Personnel number]]&lt;&gt;"",TimeSpend[[#This Row],[Date]]&lt;&gt;""),TimeSpend[[#This Row],[Network Description]],"")</f>
        <v>NUS3 Technical Upgrade (NUS Cloud)</v>
      </c>
      <c r="F440" t="str">
        <f>IF(AND(TimeSpend[[#This Row],[Personnel number]]&lt;&gt;"",TimeSpend[[#This Row],[Date]]&lt;&gt;""),TimeSpend[[#This Row],[Activity]],"")</f>
        <v>Testing</v>
      </c>
      <c r="G440" t="str">
        <f>IF(AND(TimeSpend[[#This Row],[Personnel number]]&lt;&gt;"",TimeSpend[[#This Row],[Date]]&lt;&gt;""),TimeSpend[[#This Row],[Activity description]],"")</f>
        <v>Job Queue via PowerAutomate - testing</v>
      </c>
      <c r="H440" s="36">
        <f>IF(AND(TimeSpend[[#This Row],[Personnel number]]&lt;&gt;"",TimeSpend[[#This Row],[Date]]&lt;&gt;""),TimeSpend[[#This Row],[Start Time]],"")</f>
        <v>0.4375</v>
      </c>
      <c r="I440" s="36">
        <f>IF(AND(TimeSpend[[#This Row],[Personnel number]]&lt;&gt;"",TimeSpend[[#This Row],[Date]]&lt;&gt;""),TimeSpend[[#This Row],[End Time]],"")</f>
        <v>0.54166666666666663</v>
      </c>
      <c r="J440" t="str">
        <f>IF(AND(TimeSpend[[#This Row],[Personnel number]]&lt;&gt;"",TimeSpend[[#This Row],[Date]]&lt;&gt;""),TimeSpend[[#This Row],[Location]],"")</f>
        <v>Office</v>
      </c>
      <c r="K440">
        <f>IF(AND(TimeSpend[[#This Row],[Personnel number]]&lt;&gt;"",TimeSpend[[#This Row],[Date]]&lt;&gt;""),TimeSpend[[#This Row],[Task]],"")</f>
        <v>0</v>
      </c>
      <c r="L440" t="str">
        <f>IF(AND(TimeSpend[[#This Row],[Personnel number]]&lt;&gt;"",TimeSpend[[#This Row],[Date]]&lt;&gt;""),Utilization!$J$2,"")</f>
        <v>10/2024</v>
      </c>
      <c r="M440" t="str">
        <f>IF(AND(TimeSpend[[#This Row],[Personnel number]]&lt;&gt;"",TimeSpend[[#This Row],[Date]]&lt;&gt;""),TimeSpend[[#This Row],[Employee Name]],"")</f>
        <v>Světinská Kateřina</v>
      </c>
      <c r="N440">
        <f t="shared" si="12"/>
        <v>439</v>
      </c>
      <c r="O440" t="str">
        <f t="shared" si="13"/>
        <v>10/2024-439</v>
      </c>
      <c r="P440" t="str">
        <f>IF(D440&lt;&gt;"",VLOOKUP(D440,Projects!B:C,2,0),"")</f>
        <v>PROJECT</v>
      </c>
    </row>
    <row r="441" spans="1:16" x14ac:dyDescent="0.25">
      <c r="A441" t="str">
        <f>UPPER(IF(AND(TimeSpend[[#This Row],[Personnel number]]&lt;&gt;"",TimeSpend[[#This Row],[Date]]&lt;&gt;""),TimeSpend[[#This Row],[Personnel number]],""))</f>
        <v>CZ100574</v>
      </c>
      <c r="B441" s="85" t="str">
        <f>IF(AND(TimeSpend[[#This Row],[Personnel number]]&lt;&gt;"",TimeSpend[[#This Row],[Date]]&lt;&gt;""),TEXT(TimeSpend[[#This Row],[Date]],"[$-409]yyyyMMdd"),"")</f>
        <v>yyyy1010</v>
      </c>
      <c r="C441" s="33" t="str">
        <f>IF(AND(TimeSpend[[#This Row],[Personnel number]]&lt;&gt;"",TimeSpend[[#This Row],[Date]]&lt;&gt;""),SUBSTITUTE(TimeSpend[[#This Row],[Hours]],",","."),"")</f>
        <v>2.75</v>
      </c>
      <c r="D441">
        <f>IF(AND(TimeSpend[[#This Row],[Personnel number]]&lt;&gt;"",TimeSpend[[#This Row],[Date]]&lt;&gt;""),TimeSpend[[#This Row],[Network]],"")</f>
        <v>60000247</v>
      </c>
      <c r="E441" t="str">
        <f>IF(AND(TimeSpend[[#This Row],[Personnel number]]&lt;&gt;"",TimeSpend[[#This Row],[Date]]&lt;&gt;""),TimeSpend[[#This Row],[Network Description]],"")</f>
        <v>NUS3 Technical Upgrade (NUS Cloud)</v>
      </c>
      <c r="F441" t="str">
        <f>IF(AND(TimeSpend[[#This Row],[Personnel number]]&lt;&gt;"",TimeSpend[[#This Row],[Date]]&lt;&gt;""),TimeSpend[[#This Row],[Activity]],"")</f>
        <v>Testing</v>
      </c>
      <c r="G441" t="str">
        <f>IF(AND(TimeSpend[[#This Row],[Personnel number]]&lt;&gt;"",TimeSpend[[#This Row],[Date]]&lt;&gt;""),TimeSpend[[#This Row],[Activity description]],"")</f>
        <v>Job Queue via PowerAutomate - testing</v>
      </c>
      <c r="H441" s="36">
        <f>IF(AND(TimeSpend[[#This Row],[Personnel number]]&lt;&gt;"",TimeSpend[[#This Row],[Date]]&lt;&gt;""),TimeSpend[[#This Row],[Start Time]],"")</f>
        <v>0.5625</v>
      </c>
      <c r="I441" s="36">
        <f>IF(AND(TimeSpend[[#This Row],[Personnel number]]&lt;&gt;"",TimeSpend[[#This Row],[Date]]&lt;&gt;""),TimeSpend[[#This Row],[End Time]],"")</f>
        <v>0.67708333333333337</v>
      </c>
      <c r="J441" t="str">
        <f>IF(AND(TimeSpend[[#This Row],[Personnel number]]&lt;&gt;"",TimeSpend[[#This Row],[Date]]&lt;&gt;""),TimeSpend[[#This Row],[Location]],"")</f>
        <v>Office</v>
      </c>
      <c r="K441">
        <f>IF(AND(TimeSpend[[#This Row],[Personnel number]]&lt;&gt;"",TimeSpend[[#This Row],[Date]]&lt;&gt;""),TimeSpend[[#This Row],[Task]],"")</f>
        <v>0</v>
      </c>
      <c r="L441" t="str">
        <f>IF(AND(TimeSpend[[#This Row],[Personnel number]]&lt;&gt;"",TimeSpend[[#This Row],[Date]]&lt;&gt;""),Utilization!$J$2,"")</f>
        <v>10/2024</v>
      </c>
      <c r="M441" t="str">
        <f>IF(AND(TimeSpend[[#This Row],[Personnel number]]&lt;&gt;"",TimeSpend[[#This Row],[Date]]&lt;&gt;""),TimeSpend[[#This Row],[Employee Name]],"")</f>
        <v>Světinská Kateřina</v>
      </c>
      <c r="N441">
        <f t="shared" si="12"/>
        <v>440</v>
      </c>
      <c r="O441" t="str">
        <f t="shared" si="13"/>
        <v>10/2024-440</v>
      </c>
      <c r="P441" t="str">
        <f>IF(D441&lt;&gt;"",VLOOKUP(D441,Projects!B:C,2,0),"")</f>
        <v>PROJECT</v>
      </c>
    </row>
    <row r="442" spans="1:16" x14ac:dyDescent="0.25">
      <c r="A442" t="str">
        <f>UPPER(IF(AND(TimeSpend[[#This Row],[Personnel number]]&lt;&gt;"",TimeSpend[[#This Row],[Date]]&lt;&gt;""),TimeSpend[[#This Row],[Personnel number]],""))</f>
        <v>CZ100574</v>
      </c>
      <c r="B442" s="85" t="str">
        <f>IF(AND(TimeSpend[[#This Row],[Personnel number]]&lt;&gt;"",TimeSpend[[#This Row],[Date]]&lt;&gt;""),TEXT(TimeSpend[[#This Row],[Date]],"[$-409]yyyyMMdd"),"")</f>
        <v>yyyy1010</v>
      </c>
      <c r="C442" s="33" t="str">
        <f>IF(AND(TimeSpend[[#This Row],[Personnel number]]&lt;&gt;"",TimeSpend[[#This Row],[Date]]&lt;&gt;""),SUBSTITUTE(TimeSpend[[#This Row],[Hours]],",","."),"")</f>
        <v>0.75</v>
      </c>
      <c r="D442">
        <f>IF(AND(TimeSpend[[#This Row],[Personnel number]]&lt;&gt;"",TimeSpend[[#This Row],[Date]]&lt;&gt;""),TimeSpend[[#This Row],[Network]],"")</f>
        <v>60000430</v>
      </c>
      <c r="E442" t="str">
        <f>IF(AND(TimeSpend[[#This Row],[Personnel number]]&lt;&gt;"",TimeSpend[[#This Row],[Date]]&lt;&gt;""),TimeSpend[[#This Row],[Network Description]],"")</f>
        <v>BBG NUS Cloud Roll-out</v>
      </c>
      <c r="F442" t="str">
        <f>IF(AND(TimeSpend[[#This Row],[Personnel number]]&lt;&gt;"",TimeSpend[[#This Row],[Date]]&lt;&gt;""),TimeSpend[[#This Row],[Activity]],"")</f>
        <v>Consultancy</v>
      </c>
      <c r="G442" t="str">
        <f>IF(AND(TimeSpend[[#This Row],[Personnel number]]&lt;&gt;"",TimeSpend[[#This Row],[Date]]&lt;&gt;""),TimeSpend[[#This Row],[Activity description]],"")</f>
        <v>BBG Printouts - Work Card (installation and training protocol)</v>
      </c>
      <c r="H442" s="36">
        <f>IF(AND(TimeSpend[[#This Row],[Personnel number]]&lt;&gt;"",TimeSpend[[#This Row],[Date]]&lt;&gt;""),TimeSpend[[#This Row],[Start Time]],"")</f>
        <v>0.67708333333333337</v>
      </c>
      <c r="I442" s="36">
        <f>IF(AND(TimeSpend[[#This Row],[Personnel number]]&lt;&gt;"",TimeSpend[[#This Row],[Date]]&lt;&gt;""),TimeSpend[[#This Row],[End Time]],"")</f>
        <v>0.70833333333333337</v>
      </c>
      <c r="J442" t="str">
        <f>IF(AND(TimeSpend[[#This Row],[Personnel number]]&lt;&gt;"",TimeSpend[[#This Row],[Date]]&lt;&gt;""),TimeSpend[[#This Row],[Location]],"")</f>
        <v>Office</v>
      </c>
      <c r="K442">
        <f>IF(AND(TimeSpend[[#This Row],[Personnel number]]&lt;&gt;"",TimeSpend[[#This Row],[Date]]&lt;&gt;""),TimeSpend[[#This Row],[Task]],"")</f>
        <v>0</v>
      </c>
      <c r="L442" t="str">
        <f>IF(AND(TimeSpend[[#This Row],[Personnel number]]&lt;&gt;"",TimeSpend[[#This Row],[Date]]&lt;&gt;""),Utilization!$J$2,"")</f>
        <v>10/2024</v>
      </c>
      <c r="M442" t="str">
        <f>IF(AND(TimeSpend[[#This Row],[Personnel number]]&lt;&gt;"",TimeSpend[[#This Row],[Date]]&lt;&gt;""),TimeSpend[[#This Row],[Employee Name]],"")</f>
        <v>Světinská Kateřina</v>
      </c>
      <c r="N442">
        <f t="shared" si="12"/>
        <v>441</v>
      </c>
      <c r="O442" t="str">
        <f t="shared" si="13"/>
        <v>10/2024-441</v>
      </c>
      <c r="P442" t="str">
        <f>IF(D442&lt;&gt;"",VLOOKUP(D442,Projects!B:C,2,0),"")</f>
        <v>PROJECT</v>
      </c>
    </row>
    <row r="443" spans="1:16" x14ac:dyDescent="0.25">
      <c r="A443" t="str">
        <f>UPPER(IF(AND(TimeSpend[[#This Row],[Personnel number]]&lt;&gt;"",TimeSpend[[#This Row],[Date]]&lt;&gt;""),TimeSpend[[#This Row],[Personnel number]],""))</f>
        <v>CZ011805</v>
      </c>
      <c r="B443" s="85" t="str">
        <f>IF(AND(TimeSpend[[#This Row],[Personnel number]]&lt;&gt;"",TimeSpend[[#This Row],[Date]]&lt;&gt;""),TEXT(TimeSpend[[#This Row],[Date]],"[$-409]yyyyMMdd"),"")</f>
        <v>yyyy1010</v>
      </c>
      <c r="C443" s="33" t="str">
        <f>IF(AND(TimeSpend[[#This Row],[Personnel number]]&lt;&gt;"",TimeSpend[[#This Row],[Date]]&lt;&gt;""),SUBSTITUTE(TimeSpend[[#This Row],[Hours]],",","."),"")</f>
        <v>8.5</v>
      </c>
      <c r="D443" t="str">
        <f>IF(AND(TimeSpend[[#This Row],[Personnel number]]&lt;&gt;"",TimeSpend[[#This Row],[Date]]&lt;&gt;""),TimeSpend[[#This Row],[Network]],"")</f>
        <v>BPC_INT</v>
      </c>
      <c r="E443" t="str">
        <f>IF(AND(TimeSpend[[#This Row],[Personnel number]]&lt;&gt;"",TimeSpend[[#This Row],[Date]]&lt;&gt;""),TimeSpend[[#This Row],[Network Description]],"")</f>
        <v>Other Internal activities - BPC Brno</v>
      </c>
      <c r="F443" t="str">
        <f>IF(AND(TimeSpend[[#This Row],[Personnel number]]&lt;&gt;"",TimeSpend[[#This Row],[Date]]&lt;&gt;""),TimeSpend[[#This Row],[Activity]],"")</f>
        <v>Sick Leave</v>
      </c>
      <c r="G443" t="str">
        <f>IF(AND(TimeSpend[[#This Row],[Personnel number]]&lt;&gt;"",TimeSpend[[#This Row],[Date]]&lt;&gt;""),TimeSpend[[#This Row],[Activity description]],"")</f>
        <v>Sick Day</v>
      </c>
      <c r="H443" s="36">
        <f>IF(AND(TimeSpend[[#This Row],[Personnel number]]&lt;&gt;"",TimeSpend[[#This Row],[Date]]&lt;&gt;""),TimeSpend[[#This Row],[Start Time]],"")</f>
        <v>0.33333333333333331</v>
      </c>
      <c r="I443" s="36">
        <f>IF(AND(TimeSpend[[#This Row],[Personnel number]]&lt;&gt;"",TimeSpend[[#This Row],[Date]]&lt;&gt;""),TimeSpend[[#This Row],[End Time]],"")</f>
        <v>0.6875</v>
      </c>
      <c r="J443" t="str">
        <f>IF(AND(TimeSpend[[#This Row],[Personnel number]]&lt;&gt;"",TimeSpend[[#This Row],[Date]]&lt;&gt;""),TimeSpend[[#This Row],[Location]],"")</f>
        <v>Office</v>
      </c>
      <c r="K443">
        <f>IF(AND(TimeSpend[[#This Row],[Personnel number]]&lt;&gt;"",TimeSpend[[#This Row],[Date]]&lt;&gt;""),TimeSpend[[#This Row],[Task]],"")</f>
        <v>0</v>
      </c>
      <c r="L443" t="str">
        <f>IF(AND(TimeSpend[[#This Row],[Personnel number]]&lt;&gt;"",TimeSpend[[#This Row],[Date]]&lt;&gt;""),Utilization!$J$2,"")</f>
        <v>10/2024</v>
      </c>
      <c r="M443" t="str">
        <f>IF(AND(TimeSpend[[#This Row],[Personnel number]]&lt;&gt;"",TimeSpend[[#This Row],[Date]]&lt;&gt;""),TimeSpend[[#This Row],[Employee Name]],"")</f>
        <v>Klimas Radovan</v>
      </c>
      <c r="N443">
        <f t="shared" si="12"/>
        <v>442</v>
      </c>
      <c r="O443" t="str">
        <f t="shared" si="13"/>
        <v>10/2024-442</v>
      </c>
      <c r="P443" t="str">
        <f>IF(D443&lt;&gt;"",VLOOKUP(D443,Projects!B:C,2,0),"")</f>
        <v>INT</v>
      </c>
    </row>
    <row r="444" spans="1:16" x14ac:dyDescent="0.25">
      <c r="A444" t="str">
        <f>UPPER(IF(AND(TimeSpend[[#This Row],[Personnel number]]&lt;&gt;"",TimeSpend[[#This Row],[Date]]&lt;&gt;""),TimeSpend[[#This Row],[Personnel number]],""))</f>
        <v>CZ011805</v>
      </c>
      <c r="B444" s="85" t="str">
        <f>IF(AND(TimeSpend[[#This Row],[Personnel number]]&lt;&gt;"",TimeSpend[[#This Row],[Date]]&lt;&gt;""),TEXT(TimeSpend[[#This Row],[Date]],"[$-409]yyyyMMdd"),"")</f>
        <v>yyyy1011</v>
      </c>
      <c r="C444" s="33" t="str">
        <f>IF(AND(TimeSpend[[#This Row],[Personnel number]]&lt;&gt;"",TimeSpend[[#This Row],[Date]]&lt;&gt;""),SUBSTITUTE(TimeSpend[[#This Row],[Hours]],",","."),"")</f>
        <v>6.5</v>
      </c>
      <c r="D444" t="str">
        <f>IF(AND(TimeSpend[[#This Row],[Personnel number]]&lt;&gt;"",TimeSpend[[#This Row],[Date]]&lt;&gt;""),TimeSpend[[#This Row],[Network]],"")</f>
        <v>BPC_INT</v>
      </c>
      <c r="E444" t="str">
        <f>IF(AND(TimeSpend[[#This Row],[Personnel number]]&lt;&gt;"",TimeSpend[[#This Row],[Date]]&lt;&gt;""),TimeSpend[[#This Row],[Network Description]],"")</f>
        <v>Other Internal activities - BPC Brno</v>
      </c>
      <c r="F444" t="str">
        <f>IF(AND(TimeSpend[[#This Row],[Personnel number]]&lt;&gt;"",TimeSpend[[#This Row],[Date]]&lt;&gt;""),TimeSpend[[#This Row],[Activity]],"")</f>
        <v>Admin</v>
      </c>
      <c r="G444" t="str">
        <f>IF(AND(TimeSpend[[#This Row],[Personnel number]]&lt;&gt;"",TimeSpend[[#This Row],[Date]]&lt;&gt;""),TimeSpend[[#This Row],[Activity description]],"")</f>
        <v>ACC2 Internal + e-mail cleansing + admin + ERP team meeting + AO mngmt meeting</v>
      </c>
      <c r="H444" s="36">
        <f>IF(AND(TimeSpend[[#This Row],[Personnel number]]&lt;&gt;"",TimeSpend[[#This Row],[Date]]&lt;&gt;""),TimeSpend[[#This Row],[Start Time]],"")</f>
        <v>0.3125</v>
      </c>
      <c r="I444" s="36">
        <f>IF(AND(TimeSpend[[#This Row],[Personnel number]]&lt;&gt;"",TimeSpend[[#This Row],[Date]]&lt;&gt;""),TimeSpend[[#This Row],[End Time]],"")</f>
        <v>0.58333333333333337</v>
      </c>
      <c r="J444" t="str">
        <f>IF(AND(TimeSpend[[#This Row],[Personnel number]]&lt;&gt;"",TimeSpend[[#This Row],[Date]]&lt;&gt;""),TimeSpend[[#This Row],[Location]],"")</f>
        <v>Office</v>
      </c>
      <c r="K444">
        <f>IF(AND(TimeSpend[[#This Row],[Personnel number]]&lt;&gt;"",TimeSpend[[#This Row],[Date]]&lt;&gt;""),TimeSpend[[#This Row],[Task]],"")</f>
        <v>0</v>
      </c>
      <c r="L444" t="str">
        <f>IF(AND(TimeSpend[[#This Row],[Personnel number]]&lt;&gt;"",TimeSpend[[#This Row],[Date]]&lt;&gt;""),Utilization!$J$2,"")</f>
        <v>10/2024</v>
      </c>
      <c r="M444" t="str">
        <f>IF(AND(TimeSpend[[#This Row],[Personnel number]]&lt;&gt;"",TimeSpend[[#This Row],[Date]]&lt;&gt;""),TimeSpend[[#This Row],[Employee Name]],"")</f>
        <v>Klimas Radovan</v>
      </c>
      <c r="N444">
        <f t="shared" si="12"/>
        <v>443</v>
      </c>
      <c r="O444" t="str">
        <f t="shared" si="13"/>
        <v>10/2024-443</v>
      </c>
      <c r="P444" t="str">
        <f>IF(D444&lt;&gt;"",VLOOKUP(D444,Projects!B:C,2,0),"")</f>
        <v>INT</v>
      </c>
    </row>
    <row r="445" spans="1:16" x14ac:dyDescent="0.25">
      <c r="A445" t="str">
        <f>UPPER(IF(AND(TimeSpend[[#This Row],[Personnel number]]&lt;&gt;"",TimeSpend[[#This Row],[Date]]&lt;&gt;""),TimeSpend[[#This Row],[Personnel number]],""))</f>
        <v>CZ100589</v>
      </c>
      <c r="B445" s="85" t="str">
        <f>IF(AND(TimeSpend[[#This Row],[Personnel number]]&lt;&gt;"",TimeSpend[[#This Row],[Date]]&lt;&gt;""),TEXT(TimeSpend[[#This Row],[Date]],"[$-409]yyyyMMdd"),"")</f>
        <v>yyyy1011</v>
      </c>
      <c r="C445" s="33" t="str">
        <f>IF(AND(TimeSpend[[#This Row],[Personnel number]]&lt;&gt;"",TimeSpend[[#This Row],[Date]]&lt;&gt;""),SUBSTITUTE(TimeSpend[[#This Row],[Hours]],",","."),"")</f>
        <v>2.5</v>
      </c>
      <c r="D445">
        <f>IF(AND(TimeSpend[[#This Row],[Personnel number]]&lt;&gt;"",TimeSpend[[#This Row],[Date]]&lt;&gt;""),TimeSpend[[#This Row],[Network]],"")</f>
        <v>60000430</v>
      </c>
      <c r="E445" t="str">
        <f>IF(AND(TimeSpend[[#This Row],[Personnel number]]&lt;&gt;"",TimeSpend[[#This Row],[Date]]&lt;&gt;""),TimeSpend[[#This Row],[Network Description]],"")</f>
        <v>BBG NUS Cloud Roll-out</v>
      </c>
      <c r="F445" t="str">
        <f>IF(AND(TimeSpend[[#This Row],[Personnel number]]&lt;&gt;"",TimeSpend[[#This Row],[Date]]&lt;&gt;""),TimeSpend[[#This Row],[Activity]],"")</f>
        <v>Consultancy</v>
      </c>
      <c r="G445" t="str">
        <f>IF(AND(TimeSpend[[#This Row],[Personnel number]]&lt;&gt;"",TimeSpend[[#This Row],[Date]]&lt;&gt;""),TimeSpend[[#This Row],[Activity description]],"")</f>
        <v xml:space="preserve">BBG Printing Groups +  default values for Intrastat </v>
      </c>
      <c r="H445" s="36">
        <f>IF(AND(TimeSpend[[#This Row],[Personnel number]]&lt;&gt;"",TimeSpend[[#This Row],[Date]]&lt;&gt;""),TimeSpend[[#This Row],[Start Time]],"")</f>
        <v>0.3125</v>
      </c>
      <c r="I445" s="36">
        <f>IF(AND(TimeSpend[[#This Row],[Personnel number]]&lt;&gt;"",TimeSpend[[#This Row],[Date]]&lt;&gt;""),TimeSpend[[#This Row],[End Time]],"")</f>
        <v>0.41666666666666669</v>
      </c>
      <c r="J445" t="str">
        <f>IF(AND(TimeSpend[[#This Row],[Personnel number]]&lt;&gt;"",TimeSpend[[#This Row],[Date]]&lt;&gt;""),TimeSpend[[#This Row],[Location]],"")</f>
        <v>Office</v>
      </c>
      <c r="K445">
        <f>IF(AND(TimeSpend[[#This Row],[Personnel number]]&lt;&gt;"",TimeSpend[[#This Row],[Date]]&lt;&gt;""),TimeSpend[[#This Row],[Task]],"")</f>
        <v>0</v>
      </c>
      <c r="L445" t="str">
        <f>IF(AND(TimeSpend[[#This Row],[Personnel number]]&lt;&gt;"",TimeSpend[[#This Row],[Date]]&lt;&gt;""),Utilization!$J$2,"")</f>
        <v>10/2024</v>
      </c>
      <c r="M445" t="str">
        <f>IF(AND(TimeSpend[[#This Row],[Personnel number]]&lt;&gt;"",TimeSpend[[#This Row],[Date]]&lt;&gt;""),TimeSpend[[#This Row],[Employee Name]],"")</f>
        <v xml:space="preserve">Chladilová Gabriela </v>
      </c>
      <c r="N445">
        <f t="shared" si="12"/>
        <v>444</v>
      </c>
      <c r="O445" t="str">
        <f t="shared" si="13"/>
        <v>10/2024-444</v>
      </c>
      <c r="P445" t="str">
        <f>IF(D445&lt;&gt;"",VLOOKUP(D445,Projects!B:C,2,0),"")</f>
        <v>PROJECT</v>
      </c>
    </row>
    <row r="446" spans="1:16" x14ac:dyDescent="0.25">
      <c r="A446" t="str">
        <f>UPPER(IF(AND(TimeSpend[[#This Row],[Personnel number]]&lt;&gt;"",TimeSpend[[#This Row],[Date]]&lt;&gt;""),TimeSpend[[#This Row],[Personnel number]],""))</f>
        <v>CZ100589</v>
      </c>
      <c r="B446" s="85" t="str">
        <f>IF(AND(TimeSpend[[#This Row],[Personnel number]]&lt;&gt;"",TimeSpend[[#This Row],[Date]]&lt;&gt;""),TEXT(TimeSpend[[#This Row],[Date]],"[$-409]yyyyMMdd"),"")</f>
        <v>yyyy1011</v>
      </c>
      <c r="C446" s="33" t="str">
        <f>IF(AND(TimeSpend[[#This Row],[Personnel number]]&lt;&gt;"",TimeSpend[[#This Row],[Date]]&lt;&gt;""),SUBSTITUTE(TimeSpend[[#This Row],[Hours]],",","."),"")</f>
        <v>1</v>
      </c>
      <c r="D446" t="str">
        <f>IF(AND(TimeSpend[[#This Row],[Personnel number]]&lt;&gt;"",TimeSpend[[#This Row],[Date]]&lt;&gt;""),TimeSpend[[#This Row],[Network]],"")</f>
        <v>BPC_INT</v>
      </c>
      <c r="E446" t="str">
        <f>IF(AND(TimeSpend[[#This Row],[Personnel number]]&lt;&gt;"",TimeSpend[[#This Row],[Date]]&lt;&gt;""),TimeSpend[[#This Row],[Network Description]],"")</f>
        <v>Other Internal activities - BPC Brno</v>
      </c>
      <c r="F446" t="str">
        <f>IF(AND(TimeSpend[[#This Row],[Personnel number]]&lt;&gt;"",TimeSpend[[#This Row],[Date]]&lt;&gt;""),TimeSpend[[#This Row],[Activity]],"")</f>
        <v>Consultancy</v>
      </c>
      <c r="G446" t="str">
        <f>IF(AND(TimeSpend[[#This Row],[Personnel number]]&lt;&gt;"",TimeSpend[[#This Row],[Date]]&lt;&gt;""),TimeSpend[[#This Row],[Activity description]],"")</f>
        <v>ZTO regular team meeting</v>
      </c>
      <c r="H446" s="36">
        <f>IF(AND(TimeSpend[[#This Row],[Personnel number]]&lt;&gt;"",TimeSpend[[#This Row],[Date]]&lt;&gt;""),TimeSpend[[#This Row],[Start Time]],"")</f>
        <v>0.41666666666666669</v>
      </c>
      <c r="I446" s="36">
        <f>IF(AND(TimeSpend[[#This Row],[Personnel number]]&lt;&gt;"",TimeSpend[[#This Row],[Date]]&lt;&gt;""),TimeSpend[[#This Row],[End Time]],"")</f>
        <v>0.45833333333333331</v>
      </c>
      <c r="J446" t="str">
        <f>IF(AND(TimeSpend[[#This Row],[Personnel number]]&lt;&gt;"",TimeSpend[[#This Row],[Date]]&lt;&gt;""),TimeSpend[[#This Row],[Location]],"")</f>
        <v>Office</v>
      </c>
      <c r="K446">
        <f>IF(AND(TimeSpend[[#This Row],[Personnel number]]&lt;&gt;"",TimeSpend[[#This Row],[Date]]&lt;&gt;""),TimeSpend[[#This Row],[Task]],"")</f>
        <v>0</v>
      </c>
      <c r="L446" t="str">
        <f>IF(AND(TimeSpend[[#This Row],[Personnel number]]&lt;&gt;"",TimeSpend[[#This Row],[Date]]&lt;&gt;""),Utilization!$J$2,"")</f>
        <v>10/2024</v>
      </c>
      <c r="M446" t="str">
        <f>IF(AND(TimeSpend[[#This Row],[Personnel number]]&lt;&gt;"",TimeSpend[[#This Row],[Date]]&lt;&gt;""),TimeSpend[[#This Row],[Employee Name]],"")</f>
        <v xml:space="preserve">Chladilová Gabriela </v>
      </c>
      <c r="N446">
        <f t="shared" si="12"/>
        <v>445</v>
      </c>
      <c r="O446" t="str">
        <f t="shared" si="13"/>
        <v>10/2024-445</v>
      </c>
      <c r="P446" t="str">
        <f>IF(D446&lt;&gt;"",VLOOKUP(D446,Projects!B:C,2,0),"")</f>
        <v>INT</v>
      </c>
    </row>
    <row r="447" spans="1:16" x14ac:dyDescent="0.25">
      <c r="A447" t="str">
        <f>UPPER(IF(AND(TimeSpend[[#This Row],[Personnel number]]&lt;&gt;"",TimeSpend[[#This Row],[Date]]&lt;&gt;""),TimeSpend[[#This Row],[Personnel number]],""))</f>
        <v>CZ100589</v>
      </c>
      <c r="B447" s="85" t="str">
        <f>IF(AND(TimeSpend[[#This Row],[Personnel number]]&lt;&gt;"",TimeSpend[[#This Row],[Date]]&lt;&gt;""),TEXT(TimeSpend[[#This Row],[Date]],"[$-409]yyyyMMdd"),"")</f>
        <v>yyyy1011</v>
      </c>
      <c r="C447" s="33" t="str">
        <f>IF(AND(TimeSpend[[#This Row],[Personnel number]]&lt;&gt;"",TimeSpend[[#This Row],[Date]]&lt;&gt;""),SUBSTITUTE(TimeSpend[[#This Row],[Hours]],",","."),"")</f>
        <v>0.75</v>
      </c>
      <c r="D447" t="str">
        <f>IF(AND(TimeSpend[[#This Row],[Personnel number]]&lt;&gt;"",TimeSpend[[#This Row],[Date]]&lt;&gt;""),TimeSpend[[#This Row],[Network]],"")</f>
        <v>BPC_INT</v>
      </c>
      <c r="E447" t="str">
        <f>IF(AND(TimeSpend[[#This Row],[Personnel number]]&lt;&gt;"",TimeSpend[[#This Row],[Date]]&lt;&gt;""),TimeSpend[[#This Row],[Network Description]],"")</f>
        <v>Other Internal activities - BPC Brno</v>
      </c>
      <c r="F447" t="str">
        <f>IF(AND(TimeSpend[[#This Row],[Personnel number]]&lt;&gt;"",TimeSpend[[#This Row],[Date]]&lt;&gt;""),TimeSpend[[#This Row],[Activity]],"")</f>
        <v>Consultancy</v>
      </c>
      <c r="G447" t="str">
        <f>IF(AND(TimeSpend[[#This Row],[Personnel number]]&lt;&gt;"",TimeSpend[[#This Row],[Date]]&lt;&gt;""),TimeSpend[[#This Row],[Activity description]],"")</f>
        <v>ERP NAV Team meeting</v>
      </c>
      <c r="H447" s="36">
        <f>IF(AND(TimeSpend[[#This Row],[Personnel number]]&lt;&gt;"",TimeSpend[[#This Row],[Date]]&lt;&gt;""),TimeSpend[[#This Row],[Start Time]],"")</f>
        <v>0.5</v>
      </c>
      <c r="I447" s="36">
        <f>IF(AND(TimeSpend[[#This Row],[Personnel number]]&lt;&gt;"",TimeSpend[[#This Row],[Date]]&lt;&gt;""),TimeSpend[[#This Row],[End Time]],"")</f>
        <v>0.53125</v>
      </c>
      <c r="J447" t="str">
        <f>IF(AND(TimeSpend[[#This Row],[Personnel number]]&lt;&gt;"",TimeSpend[[#This Row],[Date]]&lt;&gt;""),TimeSpend[[#This Row],[Location]],"")</f>
        <v>Office</v>
      </c>
      <c r="K447">
        <f>IF(AND(TimeSpend[[#This Row],[Personnel number]]&lt;&gt;"",TimeSpend[[#This Row],[Date]]&lt;&gt;""),TimeSpend[[#This Row],[Task]],"")</f>
        <v>0</v>
      </c>
      <c r="L447" t="str">
        <f>IF(AND(TimeSpend[[#This Row],[Personnel number]]&lt;&gt;"",TimeSpend[[#This Row],[Date]]&lt;&gt;""),Utilization!$J$2,"")</f>
        <v>10/2024</v>
      </c>
      <c r="M447" t="str">
        <f>IF(AND(TimeSpend[[#This Row],[Personnel number]]&lt;&gt;"",TimeSpend[[#This Row],[Date]]&lt;&gt;""),TimeSpend[[#This Row],[Employee Name]],"")</f>
        <v xml:space="preserve">Chladilová Gabriela </v>
      </c>
      <c r="N447">
        <f t="shared" si="12"/>
        <v>446</v>
      </c>
      <c r="O447" t="str">
        <f t="shared" si="13"/>
        <v>10/2024-446</v>
      </c>
      <c r="P447" t="str">
        <f>IF(D447&lt;&gt;"",VLOOKUP(D447,Projects!B:C,2,0),"")</f>
        <v>INT</v>
      </c>
    </row>
    <row r="448" spans="1:16" x14ac:dyDescent="0.25">
      <c r="A448" t="str">
        <f>UPPER(IF(AND(TimeSpend[[#This Row],[Personnel number]]&lt;&gt;"",TimeSpend[[#This Row],[Date]]&lt;&gt;""),TimeSpend[[#This Row],[Personnel number]],""))</f>
        <v>CZ100589</v>
      </c>
      <c r="B448" s="85" t="str">
        <f>IF(AND(TimeSpend[[#This Row],[Personnel number]]&lt;&gt;"",TimeSpend[[#This Row],[Date]]&lt;&gt;""),TEXT(TimeSpend[[#This Row],[Date]],"[$-409]yyyyMMdd"),"")</f>
        <v>yyyy1011</v>
      </c>
      <c r="C448" s="33" t="str">
        <f>IF(AND(TimeSpend[[#This Row],[Personnel number]]&lt;&gt;"",TimeSpend[[#This Row],[Date]]&lt;&gt;""),SUBSTITUTE(TimeSpend[[#This Row],[Hours]],",","."),"")</f>
        <v>2.75</v>
      </c>
      <c r="D448">
        <f>IF(AND(TimeSpend[[#This Row],[Personnel number]]&lt;&gt;"",TimeSpend[[#This Row],[Date]]&lt;&gt;""),TimeSpend[[#This Row],[Network]],"")</f>
        <v>60000430</v>
      </c>
      <c r="E448" t="str">
        <f>IF(AND(TimeSpend[[#This Row],[Personnel number]]&lt;&gt;"",TimeSpend[[#This Row],[Date]]&lt;&gt;""),TimeSpend[[#This Row],[Network Description]],"")</f>
        <v>BBG NUS Cloud Roll-out</v>
      </c>
      <c r="F448" t="str">
        <f>IF(AND(TimeSpend[[#This Row],[Personnel number]]&lt;&gt;"",TimeSpend[[#This Row],[Date]]&lt;&gt;""),TimeSpend[[#This Row],[Activity]],"")</f>
        <v>Consultancy</v>
      </c>
      <c r="G448" t="str">
        <f>IF(AND(TimeSpend[[#This Row],[Personnel number]]&lt;&gt;"",TimeSpend[[#This Row],[Date]]&lt;&gt;""),TimeSpend[[#This Row],[Activity description]],"")</f>
        <v xml:space="preserve">BBG intrastat data predef. + other issues </v>
      </c>
      <c r="H448" s="36">
        <f>IF(AND(TimeSpend[[#This Row],[Personnel number]]&lt;&gt;"",TimeSpend[[#This Row],[Date]]&lt;&gt;""),TimeSpend[[#This Row],[Start Time]],"")</f>
        <v>0.53125</v>
      </c>
      <c r="I448" s="36">
        <f>IF(AND(TimeSpend[[#This Row],[Personnel number]]&lt;&gt;"",TimeSpend[[#This Row],[Date]]&lt;&gt;""),TimeSpend[[#This Row],[End Time]],"")</f>
        <v>0.64583333333333337</v>
      </c>
      <c r="J448" t="str">
        <f>IF(AND(TimeSpend[[#This Row],[Personnel number]]&lt;&gt;"",TimeSpend[[#This Row],[Date]]&lt;&gt;""),TimeSpend[[#This Row],[Location]],"")</f>
        <v>Office</v>
      </c>
      <c r="K448">
        <f>IF(AND(TimeSpend[[#This Row],[Personnel number]]&lt;&gt;"",TimeSpend[[#This Row],[Date]]&lt;&gt;""),TimeSpend[[#This Row],[Task]],"")</f>
        <v>0</v>
      </c>
      <c r="L448" t="str">
        <f>IF(AND(TimeSpend[[#This Row],[Personnel number]]&lt;&gt;"",TimeSpend[[#This Row],[Date]]&lt;&gt;""),Utilization!$J$2,"")</f>
        <v>10/2024</v>
      </c>
      <c r="M448" t="str">
        <f>IF(AND(TimeSpend[[#This Row],[Personnel number]]&lt;&gt;"",TimeSpend[[#This Row],[Date]]&lt;&gt;""),TimeSpend[[#This Row],[Employee Name]],"")</f>
        <v xml:space="preserve">Chladilová Gabriela </v>
      </c>
      <c r="N448">
        <f t="shared" si="12"/>
        <v>447</v>
      </c>
      <c r="O448" t="str">
        <f t="shared" si="13"/>
        <v>10/2024-447</v>
      </c>
      <c r="P448" t="str">
        <f>IF(D448&lt;&gt;"",VLOOKUP(D448,Projects!B:C,2,0),"")</f>
        <v>PROJECT</v>
      </c>
    </row>
    <row r="449" spans="1:16" x14ac:dyDescent="0.25">
      <c r="A449" t="str">
        <f>UPPER(IF(AND(TimeSpend[[#This Row],[Personnel number]]&lt;&gt;"",TimeSpend[[#This Row],[Date]]&lt;&gt;""),TimeSpend[[#This Row],[Personnel number]],""))</f>
        <v>CZ100589</v>
      </c>
      <c r="B449" s="85" t="str">
        <f>IF(AND(TimeSpend[[#This Row],[Personnel number]]&lt;&gt;"",TimeSpend[[#This Row],[Date]]&lt;&gt;""),TEXT(TimeSpend[[#This Row],[Date]],"[$-409]yyyyMMdd"),"")</f>
        <v>yyyy1011</v>
      </c>
      <c r="C449" s="33" t="str">
        <f>IF(AND(TimeSpend[[#This Row],[Personnel number]]&lt;&gt;"",TimeSpend[[#This Row],[Date]]&lt;&gt;""),SUBSTITUTE(TimeSpend[[#This Row],[Hours]],",","."),"")</f>
        <v>0.5</v>
      </c>
      <c r="D449" t="str">
        <f>IF(AND(TimeSpend[[#This Row],[Personnel number]]&lt;&gt;"",TimeSpend[[#This Row],[Date]]&lt;&gt;""),TimeSpend[[#This Row],[Network]],"")</f>
        <v>BPC_INT</v>
      </c>
      <c r="E449" t="str">
        <f>IF(AND(TimeSpend[[#This Row],[Personnel number]]&lt;&gt;"",TimeSpend[[#This Row],[Date]]&lt;&gt;""),TimeSpend[[#This Row],[Network Description]],"")</f>
        <v>Other Internal activities - BPC Brno</v>
      </c>
      <c r="F449" t="str">
        <f>IF(AND(TimeSpend[[#This Row],[Personnel number]]&lt;&gt;"",TimeSpend[[#This Row],[Date]]&lt;&gt;""),TimeSpend[[#This Row],[Activity]],"")</f>
        <v>Admin</v>
      </c>
      <c r="G449" t="str">
        <f>IF(AND(TimeSpend[[#This Row],[Personnel number]]&lt;&gt;"",TimeSpend[[#This Row],[Date]]&lt;&gt;""),TimeSpend[[#This Row],[Activity description]],"")</f>
        <v>Email, THS</v>
      </c>
      <c r="H449" s="36">
        <f>IF(AND(TimeSpend[[#This Row],[Personnel number]]&lt;&gt;"",TimeSpend[[#This Row],[Date]]&lt;&gt;""),TimeSpend[[#This Row],[Start Time]],"")</f>
        <v>0.64583333333333337</v>
      </c>
      <c r="I449" s="36">
        <f>IF(AND(TimeSpend[[#This Row],[Personnel number]]&lt;&gt;"",TimeSpend[[#This Row],[Date]]&lt;&gt;""),TimeSpend[[#This Row],[End Time]],"")</f>
        <v>0.66666666666666663</v>
      </c>
      <c r="J449" t="str">
        <f>IF(AND(TimeSpend[[#This Row],[Personnel number]]&lt;&gt;"",TimeSpend[[#This Row],[Date]]&lt;&gt;""),TimeSpend[[#This Row],[Location]],"")</f>
        <v>Office</v>
      </c>
      <c r="K449">
        <f>IF(AND(TimeSpend[[#This Row],[Personnel number]]&lt;&gt;"",TimeSpend[[#This Row],[Date]]&lt;&gt;""),TimeSpend[[#This Row],[Task]],"")</f>
        <v>0</v>
      </c>
      <c r="L449" t="str">
        <f>IF(AND(TimeSpend[[#This Row],[Personnel number]]&lt;&gt;"",TimeSpend[[#This Row],[Date]]&lt;&gt;""),Utilization!$J$2,"")</f>
        <v>10/2024</v>
      </c>
      <c r="M449" t="str">
        <f>IF(AND(TimeSpend[[#This Row],[Personnel number]]&lt;&gt;"",TimeSpend[[#This Row],[Date]]&lt;&gt;""),TimeSpend[[#This Row],[Employee Name]],"")</f>
        <v xml:space="preserve">Chladilová Gabriela </v>
      </c>
      <c r="N449">
        <f t="shared" si="12"/>
        <v>448</v>
      </c>
      <c r="O449" t="str">
        <f t="shared" si="13"/>
        <v>10/2024-448</v>
      </c>
      <c r="P449" t="str">
        <f>IF(D449&lt;&gt;"",VLOOKUP(D449,Projects!B:C,2,0),"")</f>
        <v>INT</v>
      </c>
    </row>
    <row r="450" spans="1:16" x14ac:dyDescent="0.25">
      <c r="A450" t="str">
        <f>UPPER(IF(AND(TimeSpend[[#This Row],[Personnel number]]&lt;&gt;"",TimeSpend[[#This Row],[Date]]&lt;&gt;""),TimeSpend[[#This Row],[Personnel number]],""))</f>
        <v>CZ011873</v>
      </c>
      <c r="B450" s="85" t="str">
        <f>IF(AND(TimeSpend[[#This Row],[Personnel number]]&lt;&gt;"",TimeSpend[[#This Row],[Date]]&lt;&gt;""),TEXT(TimeSpend[[#This Row],[Date]],"[$-409]yyyyMMdd"),"")</f>
        <v>yyyy1008</v>
      </c>
      <c r="C450" s="33" t="str">
        <f>IF(AND(TimeSpend[[#This Row],[Personnel number]]&lt;&gt;"",TimeSpend[[#This Row],[Date]]&lt;&gt;""),SUBSTITUTE(TimeSpend[[#This Row],[Hours]],",","."),"")</f>
        <v>0.25</v>
      </c>
      <c r="D450" t="str">
        <f>IF(AND(TimeSpend[[#This Row],[Personnel number]]&lt;&gt;"",TimeSpend[[#This Row],[Date]]&lt;&gt;""),TimeSpend[[#This Row],[Network]],"")</f>
        <v>BPC_INT</v>
      </c>
      <c r="E450" t="str">
        <f>IF(AND(TimeSpend[[#This Row],[Personnel number]]&lt;&gt;"",TimeSpend[[#This Row],[Date]]&lt;&gt;""),TimeSpend[[#This Row],[Network Description]],"")</f>
        <v>Other Internal activities - BPC Brno</v>
      </c>
      <c r="F450" t="str">
        <f>IF(AND(TimeSpend[[#This Row],[Personnel number]]&lt;&gt;"",TimeSpend[[#This Row],[Date]]&lt;&gt;""),TimeSpend[[#This Row],[Activity]],"")</f>
        <v>Admin</v>
      </c>
      <c r="G450" t="str">
        <f>IF(AND(TimeSpend[[#This Row],[Personnel number]]&lt;&gt;"",TimeSpend[[#This Row],[Date]]&lt;&gt;""),TimeSpend[[#This Row],[Activity description]],"")</f>
        <v>Administration</v>
      </c>
      <c r="H450" s="36">
        <f>IF(AND(TimeSpend[[#This Row],[Personnel number]]&lt;&gt;"",TimeSpend[[#This Row],[Date]]&lt;&gt;""),TimeSpend[[#This Row],[Start Time]],"")</f>
        <v>0.3263888888888889</v>
      </c>
      <c r="I450" s="36">
        <f>IF(AND(TimeSpend[[#This Row],[Personnel number]]&lt;&gt;"",TimeSpend[[#This Row],[Date]]&lt;&gt;""),TimeSpend[[#This Row],[End Time]],"")</f>
        <v>0.33680555555555558</v>
      </c>
      <c r="J450" t="str">
        <f>IF(AND(TimeSpend[[#This Row],[Personnel number]]&lt;&gt;"",TimeSpend[[#This Row],[Date]]&lt;&gt;""),TimeSpend[[#This Row],[Location]],"")</f>
        <v>Office</v>
      </c>
      <c r="K450">
        <f>IF(AND(TimeSpend[[#This Row],[Personnel number]]&lt;&gt;"",TimeSpend[[#This Row],[Date]]&lt;&gt;""),TimeSpend[[#This Row],[Task]],"")</f>
        <v>0</v>
      </c>
      <c r="L450" t="str">
        <f>IF(AND(TimeSpend[[#This Row],[Personnel number]]&lt;&gt;"",TimeSpend[[#This Row],[Date]]&lt;&gt;""),Utilization!$J$2,"")</f>
        <v>10/2024</v>
      </c>
      <c r="M450" t="str">
        <f>IF(AND(TimeSpend[[#This Row],[Personnel number]]&lt;&gt;"",TimeSpend[[#This Row],[Date]]&lt;&gt;""),TimeSpend[[#This Row],[Employee Name]],"")</f>
        <v>Cvrček Josef</v>
      </c>
      <c r="N450">
        <f t="shared" ref="N450:N513" si="14">IF(A450&lt;&gt;"",ROW(A450)-1,"")</f>
        <v>449</v>
      </c>
      <c r="O450" t="str">
        <f t="shared" ref="O450:O513" si="15">IF(A450&lt;&gt;"",L450&amp;"-"&amp;N450,"")</f>
        <v>10/2024-449</v>
      </c>
      <c r="P450" t="str">
        <f>IF(D450&lt;&gt;"",VLOOKUP(D450,Projects!B:C,2,0),"")</f>
        <v>INT</v>
      </c>
    </row>
    <row r="451" spans="1:16" x14ac:dyDescent="0.25">
      <c r="A451" t="str">
        <f>UPPER(IF(AND(TimeSpend[[#This Row],[Personnel number]]&lt;&gt;"",TimeSpend[[#This Row],[Date]]&lt;&gt;""),TimeSpend[[#This Row],[Personnel number]],""))</f>
        <v>CZ011873</v>
      </c>
      <c r="B451" s="85" t="str">
        <f>IF(AND(TimeSpend[[#This Row],[Personnel number]]&lt;&gt;"",TimeSpend[[#This Row],[Date]]&lt;&gt;""),TEXT(TimeSpend[[#This Row],[Date]],"[$-409]yyyyMMdd"),"")</f>
        <v>yyyy1008</v>
      </c>
      <c r="C451" s="33" t="str">
        <f>IF(AND(TimeSpend[[#This Row],[Personnel number]]&lt;&gt;"",TimeSpend[[#This Row],[Date]]&lt;&gt;""),SUBSTITUTE(TimeSpend[[#This Row],[Hours]],",","."),"")</f>
        <v>0.416666666666666</v>
      </c>
      <c r="D451" t="str">
        <f>IF(AND(TimeSpend[[#This Row],[Personnel number]]&lt;&gt;"",TimeSpend[[#This Row],[Date]]&lt;&gt;""),TimeSpend[[#This Row],[Network]],"")</f>
        <v>BPC_INC</v>
      </c>
      <c r="E451" t="str">
        <f>IF(AND(TimeSpend[[#This Row],[Personnel number]]&lt;&gt;"",TimeSpend[[#This Row],[Date]]&lt;&gt;""),TimeSpend[[#This Row],[Network Description]],"")</f>
        <v>Incident handling / support - BPC Brno</v>
      </c>
      <c r="F451" t="str">
        <f>IF(AND(TimeSpend[[#This Row],[Personnel number]]&lt;&gt;"",TimeSpend[[#This Row],[Date]]&lt;&gt;""),TimeSpend[[#This Row],[Activity]],"")</f>
        <v>Consultancy</v>
      </c>
      <c r="G451" t="str">
        <f>IF(AND(TimeSpend[[#This Row],[Personnel number]]&lt;&gt;"",TimeSpend[[#This Row],[Date]]&lt;&gt;""),TimeSpend[[#This Row],[Activity description]],"")</f>
        <v>Support</v>
      </c>
      <c r="H451" s="36">
        <f>IF(AND(TimeSpend[[#This Row],[Personnel number]]&lt;&gt;"",TimeSpend[[#This Row],[Date]]&lt;&gt;""),TimeSpend[[#This Row],[Start Time]],"")</f>
        <v>0.33680555555555558</v>
      </c>
      <c r="I451" s="36">
        <f>IF(AND(TimeSpend[[#This Row],[Personnel number]]&lt;&gt;"",TimeSpend[[#This Row],[Date]]&lt;&gt;""),TimeSpend[[#This Row],[End Time]],"")</f>
        <v>0.35416666666666669</v>
      </c>
      <c r="J451" t="str">
        <f>IF(AND(TimeSpend[[#This Row],[Personnel number]]&lt;&gt;"",TimeSpend[[#This Row],[Date]]&lt;&gt;""),TimeSpend[[#This Row],[Location]],"")</f>
        <v>Office</v>
      </c>
      <c r="K451">
        <f>IF(AND(TimeSpend[[#This Row],[Personnel number]]&lt;&gt;"",TimeSpend[[#This Row],[Date]]&lt;&gt;""),TimeSpend[[#This Row],[Task]],"")</f>
        <v>0</v>
      </c>
      <c r="L451" t="str">
        <f>IF(AND(TimeSpend[[#This Row],[Personnel number]]&lt;&gt;"",TimeSpend[[#This Row],[Date]]&lt;&gt;""),Utilization!$J$2,"")</f>
        <v>10/2024</v>
      </c>
      <c r="M451" t="str">
        <f>IF(AND(TimeSpend[[#This Row],[Personnel number]]&lt;&gt;"",TimeSpend[[#This Row],[Date]]&lt;&gt;""),TimeSpend[[#This Row],[Employee Name]],"")</f>
        <v>Cvrček Josef</v>
      </c>
      <c r="N451">
        <f t="shared" si="14"/>
        <v>450</v>
      </c>
      <c r="O451" t="str">
        <f t="shared" si="15"/>
        <v>10/2024-450</v>
      </c>
      <c r="P451" t="str">
        <f>IF(D451&lt;&gt;"",VLOOKUP(D451,Projects!B:C,2,0),"")</f>
        <v>INC</v>
      </c>
    </row>
    <row r="452" spans="1:16" x14ac:dyDescent="0.25">
      <c r="A452" t="str">
        <f>UPPER(IF(AND(TimeSpend[[#This Row],[Personnel number]]&lt;&gt;"",TimeSpend[[#This Row],[Date]]&lt;&gt;""),TimeSpend[[#This Row],[Personnel number]],""))</f>
        <v>CZ011873</v>
      </c>
      <c r="B452" s="85" t="str">
        <f>IF(AND(TimeSpend[[#This Row],[Personnel number]]&lt;&gt;"",TimeSpend[[#This Row],[Date]]&lt;&gt;""),TEXT(TimeSpend[[#This Row],[Date]],"[$-409]yyyyMMdd"),"")</f>
        <v>yyyy1008</v>
      </c>
      <c r="C452" s="33" t="str">
        <f>IF(AND(TimeSpend[[#This Row],[Personnel number]]&lt;&gt;"",TimeSpend[[#This Row],[Date]]&lt;&gt;""),SUBSTITUTE(TimeSpend[[#This Row],[Hours]],",","."),"")</f>
        <v>0.5</v>
      </c>
      <c r="D452">
        <f>IF(AND(TimeSpend[[#This Row],[Personnel number]]&lt;&gt;"",TimeSpend[[#This Row],[Date]]&lt;&gt;""),TimeSpend[[#This Row],[Network]],"")</f>
        <v>60000430</v>
      </c>
      <c r="E452" t="str">
        <f>IF(AND(TimeSpend[[#This Row],[Personnel number]]&lt;&gt;"",TimeSpend[[#This Row],[Date]]&lt;&gt;""),TimeSpend[[#This Row],[Network Description]],"")</f>
        <v>BBG NUS Cloud Roll-out</v>
      </c>
      <c r="F452" t="str">
        <f>IF(AND(TimeSpend[[#This Row],[Personnel number]]&lt;&gt;"",TimeSpend[[#This Row],[Date]]&lt;&gt;""),TimeSpend[[#This Row],[Activity]],"")</f>
        <v>Consultancy</v>
      </c>
      <c r="G452" t="str">
        <f>IF(AND(TimeSpend[[#This Row],[Personnel number]]&lt;&gt;"",TimeSpend[[#This Row],[Date]]&lt;&gt;""),TimeSpend[[#This Row],[Activity description]],"")</f>
        <v>Assigned topics</v>
      </c>
      <c r="H452" s="36">
        <f>IF(AND(TimeSpend[[#This Row],[Personnel number]]&lt;&gt;"",TimeSpend[[#This Row],[Date]]&lt;&gt;""),TimeSpend[[#This Row],[Start Time]],"")</f>
        <v>0.35416666666666669</v>
      </c>
      <c r="I452" s="36">
        <f>IF(AND(TimeSpend[[#This Row],[Personnel number]]&lt;&gt;"",TimeSpend[[#This Row],[Date]]&lt;&gt;""),TimeSpend[[#This Row],[End Time]],"")</f>
        <v>0.375</v>
      </c>
      <c r="J452" t="str">
        <f>IF(AND(TimeSpend[[#This Row],[Personnel number]]&lt;&gt;"",TimeSpend[[#This Row],[Date]]&lt;&gt;""),TimeSpend[[#This Row],[Location]],"")</f>
        <v>Office</v>
      </c>
      <c r="K452">
        <f>IF(AND(TimeSpend[[#This Row],[Personnel number]]&lt;&gt;"",TimeSpend[[#This Row],[Date]]&lt;&gt;""),TimeSpend[[#This Row],[Task]],"")</f>
        <v>0</v>
      </c>
      <c r="L452" t="str">
        <f>IF(AND(TimeSpend[[#This Row],[Personnel number]]&lt;&gt;"",TimeSpend[[#This Row],[Date]]&lt;&gt;""),Utilization!$J$2,"")</f>
        <v>10/2024</v>
      </c>
      <c r="M452" t="str">
        <f>IF(AND(TimeSpend[[#This Row],[Personnel number]]&lt;&gt;"",TimeSpend[[#This Row],[Date]]&lt;&gt;""),TimeSpend[[#This Row],[Employee Name]],"")</f>
        <v>Cvrček Josef</v>
      </c>
      <c r="N452">
        <f t="shared" si="14"/>
        <v>451</v>
      </c>
      <c r="O452" t="str">
        <f t="shared" si="15"/>
        <v>10/2024-451</v>
      </c>
      <c r="P452" t="str">
        <f>IF(D452&lt;&gt;"",VLOOKUP(D452,Projects!B:C,2,0),"")</f>
        <v>PROJECT</v>
      </c>
    </row>
    <row r="453" spans="1:16" x14ac:dyDescent="0.25">
      <c r="A453" t="str">
        <f>UPPER(IF(AND(TimeSpend[[#This Row],[Personnel number]]&lt;&gt;"",TimeSpend[[#This Row],[Date]]&lt;&gt;""),TimeSpend[[#This Row],[Personnel number]],""))</f>
        <v>CZ011873</v>
      </c>
      <c r="B453" s="85" t="str">
        <f>IF(AND(TimeSpend[[#This Row],[Personnel number]]&lt;&gt;"",TimeSpend[[#This Row],[Date]]&lt;&gt;""),TEXT(TimeSpend[[#This Row],[Date]],"[$-409]yyyyMMdd"),"")</f>
        <v>yyyy1008</v>
      </c>
      <c r="C453" s="33" t="str">
        <f>IF(AND(TimeSpend[[#This Row],[Personnel number]]&lt;&gt;"",TimeSpend[[#This Row],[Date]]&lt;&gt;""),SUBSTITUTE(TimeSpend[[#This Row],[Hours]],",","."),"")</f>
        <v>1.75</v>
      </c>
      <c r="D453">
        <f>IF(AND(TimeSpend[[#This Row],[Personnel number]]&lt;&gt;"",TimeSpend[[#This Row],[Date]]&lt;&gt;""),TimeSpend[[#This Row],[Network]],"")</f>
        <v>60000430</v>
      </c>
      <c r="E453" t="str">
        <f>IF(AND(TimeSpend[[#This Row],[Personnel number]]&lt;&gt;"",TimeSpend[[#This Row],[Date]]&lt;&gt;""),TimeSpend[[#This Row],[Network Description]],"")</f>
        <v>BBG NUS Cloud Roll-out</v>
      </c>
      <c r="F453" t="str">
        <f>IF(AND(TimeSpend[[#This Row],[Personnel number]]&lt;&gt;"",TimeSpend[[#This Row],[Date]]&lt;&gt;""),TimeSpend[[#This Row],[Activity]],"")</f>
        <v>Consultancy</v>
      </c>
      <c r="G453" t="str">
        <f>IF(AND(TimeSpend[[#This Row],[Personnel number]]&lt;&gt;"",TimeSpend[[#This Row],[Date]]&lt;&gt;""),TimeSpend[[#This Row],[Activity description]],"")</f>
        <v>JCV INT: BBG Consultancy with JCE</v>
      </c>
      <c r="H453" s="36">
        <f>IF(AND(TimeSpend[[#This Row],[Personnel number]]&lt;&gt;"",TimeSpend[[#This Row],[Date]]&lt;&gt;""),TimeSpend[[#This Row],[Start Time]],"")</f>
        <v>0.375</v>
      </c>
      <c r="I453" s="36">
        <f>IF(AND(TimeSpend[[#This Row],[Personnel number]]&lt;&gt;"",TimeSpend[[#This Row],[Date]]&lt;&gt;""),TimeSpend[[#This Row],[End Time]],"")</f>
        <v>0.44791666666666669</v>
      </c>
      <c r="J453" t="str">
        <f>IF(AND(TimeSpend[[#This Row],[Personnel number]]&lt;&gt;"",TimeSpend[[#This Row],[Date]]&lt;&gt;""),TimeSpend[[#This Row],[Location]],"")</f>
        <v>Office</v>
      </c>
      <c r="K453">
        <f>IF(AND(TimeSpend[[#This Row],[Personnel number]]&lt;&gt;"",TimeSpend[[#This Row],[Date]]&lt;&gt;""),TimeSpend[[#This Row],[Task]],"")</f>
        <v>0</v>
      </c>
      <c r="L453" t="str">
        <f>IF(AND(TimeSpend[[#This Row],[Personnel number]]&lt;&gt;"",TimeSpend[[#This Row],[Date]]&lt;&gt;""),Utilization!$J$2,"")</f>
        <v>10/2024</v>
      </c>
      <c r="M453" t="str">
        <f>IF(AND(TimeSpend[[#This Row],[Personnel number]]&lt;&gt;"",TimeSpend[[#This Row],[Date]]&lt;&gt;""),TimeSpend[[#This Row],[Employee Name]],"")</f>
        <v>Cvrček Josef</v>
      </c>
      <c r="N453">
        <f t="shared" si="14"/>
        <v>452</v>
      </c>
      <c r="O453" t="str">
        <f t="shared" si="15"/>
        <v>10/2024-452</v>
      </c>
      <c r="P453" t="str">
        <f>IF(D453&lt;&gt;"",VLOOKUP(D453,Projects!B:C,2,0),"")</f>
        <v>PROJECT</v>
      </c>
    </row>
    <row r="454" spans="1:16" x14ac:dyDescent="0.25">
      <c r="A454" t="str">
        <f>UPPER(IF(AND(TimeSpend[[#This Row],[Personnel number]]&lt;&gt;"",TimeSpend[[#This Row],[Date]]&lt;&gt;""),TimeSpend[[#This Row],[Personnel number]],""))</f>
        <v>CZ011873</v>
      </c>
      <c r="B454" s="85" t="str">
        <f>IF(AND(TimeSpend[[#This Row],[Personnel number]]&lt;&gt;"",TimeSpend[[#This Row],[Date]]&lt;&gt;""),TEXT(TimeSpend[[#This Row],[Date]],"[$-409]yyyyMMdd"),"")</f>
        <v>yyyy1008</v>
      </c>
      <c r="C454" s="33" t="str">
        <f>IF(AND(TimeSpend[[#This Row],[Personnel number]]&lt;&gt;"",TimeSpend[[#This Row],[Date]]&lt;&gt;""),SUBSTITUTE(TimeSpend[[#This Row],[Hours]],",","."),"")</f>
        <v>0.25</v>
      </c>
      <c r="D454" t="str">
        <f>IF(AND(TimeSpend[[#This Row],[Personnel number]]&lt;&gt;"",TimeSpend[[#This Row],[Date]]&lt;&gt;""),TimeSpend[[#This Row],[Network]],"")</f>
        <v>BPC_INT</v>
      </c>
      <c r="E454" t="str">
        <f>IF(AND(TimeSpend[[#This Row],[Personnel number]]&lt;&gt;"",TimeSpend[[#This Row],[Date]]&lt;&gt;""),TimeSpend[[#This Row],[Network Description]],"")</f>
        <v>Other Internal activities - BPC Brno</v>
      </c>
      <c r="F454" t="str">
        <f>IF(AND(TimeSpend[[#This Row],[Personnel number]]&lt;&gt;"",TimeSpend[[#This Row],[Date]]&lt;&gt;""),TimeSpend[[#This Row],[Activity]],"")</f>
        <v>Admin</v>
      </c>
      <c r="G454" t="str">
        <f>IF(AND(TimeSpend[[#This Row],[Personnel number]]&lt;&gt;"",TimeSpend[[#This Row],[Date]]&lt;&gt;""),TimeSpend[[#This Row],[Activity description]],"")</f>
        <v>Administration</v>
      </c>
      <c r="H454" s="36">
        <f>IF(AND(TimeSpend[[#This Row],[Personnel number]]&lt;&gt;"",TimeSpend[[#This Row],[Date]]&lt;&gt;""),TimeSpend[[#This Row],[Start Time]],"")</f>
        <v>0.44791666666666669</v>
      </c>
      <c r="I454" s="36">
        <f>IF(AND(TimeSpend[[#This Row],[Personnel number]]&lt;&gt;"",TimeSpend[[#This Row],[Date]]&lt;&gt;""),TimeSpend[[#This Row],[End Time]],"")</f>
        <v>0.45833333333333331</v>
      </c>
      <c r="J454" t="str">
        <f>IF(AND(TimeSpend[[#This Row],[Personnel number]]&lt;&gt;"",TimeSpend[[#This Row],[Date]]&lt;&gt;""),TimeSpend[[#This Row],[Location]],"")</f>
        <v>Office</v>
      </c>
      <c r="K454">
        <f>IF(AND(TimeSpend[[#This Row],[Personnel number]]&lt;&gt;"",TimeSpend[[#This Row],[Date]]&lt;&gt;""),TimeSpend[[#This Row],[Task]],"")</f>
        <v>0</v>
      </c>
      <c r="L454" t="str">
        <f>IF(AND(TimeSpend[[#This Row],[Personnel number]]&lt;&gt;"",TimeSpend[[#This Row],[Date]]&lt;&gt;""),Utilization!$J$2,"")</f>
        <v>10/2024</v>
      </c>
      <c r="M454" t="str">
        <f>IF(AND(TimeSpend[[#This Row],[Personnel number]]&lt;&gt;"",TimeSpend[[#This Row],[Date]]&lt;&gt;""),TimeSpend[[#This Row],[Employee Name]],"")</f>
        <v>Cvrček Josef</v>
      </c>
      <c r="N454">
        <f t="shared" si="14"/>
        <v>453</v>
      </c>
      <c r="O454" t="str">
        <f t="shared" si="15"/>
        <v>10/2024-453</v>
      </c>
      <c r="P454" t="str">
        <f>IF(D454&lt;&gt;"",VLOOKUP(D454,Projects!B:C,2,0),"")</f>
        <v>INT</v>
      </c>
    </row>
    <row r="455" spans="1:16" x14ac:dyDescent="0.25">
      <c r="A455" t="str">
        <f>UPPER(IF(AND(TimeSpend[[#This Row],[Personnel number]]&lt;&gt;"",TimeSpend[[#This Row],[Date]]&lt;&gt;""),TimeSpend[[#This Row],[Personnel number]],""))</f>
        <v>CZ011873</v>
      </c>
      <c r="B455" s="85" t="str">
        <f>IF(AND(TimeSpend[[#This Row],[Personnel number]]&lt;&gt;"",TimeSpend[[#This Row],[Date]]&lt;&gt;""),TEXT(TimeSpend[[#This Row],[Date]],"[$-409]yyyyMMdd"),"")</f>
        <v>yyyy1008</v>
      </c>
      <c r="C455" s="33" t="str">
        <f>IF(AND(TimeSpend[[#This Row],[Personnel number]]&lt;&gt;"",TimeSpend[[#This Row],[Date]]&lt;&gt;""),SUBSTITUTE(TimeSpend[[#This Row],[Hours]],",","."),"")</f>
        <v>0.5</v>
      </c>
      <c r="D455">
        <f>IF(AND(TimeSpend[[#This Row],[Personnel number]]&lt;&gt;"",TimeSpend[[#This Row],[Date]]&lt;&gt;""),TimeSpend[[#This Row],[Network]],"")</f>
        <v>60000430</v>
      </c>
      <c r="E455" t="str">
        <f>IF(AND(TimeSpend[[#This Row],[Personnel number]]&lt;&gt;"",TimeSpend[[#This Row],[Date]]&lt;&gt;""),TimeSpend[[#This Row],[Network Description]],"")</f>
        <v>BBG NUS Cloud Roll-out</v>
      </c>
      <c r="F455" t="str">
        <f>IF(AND(TimeSpend[[#This Row],[Personnel number]]&lt;&gt;"",TimeSpend[[#This Row],[Date]]&lt;&gt;""),TimeSpend[[#This Row],[Activity]],"")</f>
        <v>Consultancy</v>
      </c>
      <c r="G455" t="str">
        <f>IF(AND(TimeSpend[[#This Row],[Personnel number]]&lt;&gt;"",TimeSpend[[#This Row],[Date]]&lt;&gt;""),TimeSpend[[#This Row],[Activity description]],"")</f>
        <v>Assigned topics</v>
      </c>
      <c r="H455" s="36">
        <f>IF(AND(TimeSpend[[#This Row],[Personnel number]]&lt;&gt;"",TimeSpend[[#This Row],[Date]]&lt;&gt;""),TimeSpend[[#This Row],[Start Time]],"")</f>
        <v>0.47916666666666669</v>
      </c>
      <c r="I455" s="36">
        <f>IF(AND(TimeSpend[[#This Row],[Personnel number]]&lt;&gt;"",TimeSpend[[#This Row],[Date]]&lt;&gt;""),TimeSpend[[#This Row],[End Time]],"")</f>
        <v>0.5</v>
      </c>
      <c r="J455" t="str">
        <f>IF(AND(TimeSpend[[#This Row],[Personnel number]]&lt;&gt;"",TimeSpend[[#This Row],[Date]]&lt;&gt;""),TimeSpend[[#This Row],[Location]],"")</f>
        <v>Office</v>
      </c>
      <c r="K455">
        <f>IF(AND(TimeSpend[[#This Row],[Personnel number]]&lt;&gt;"",TimeSpend[[#This Row],[Date]]&lt;&gt;""),TimeSpend[[#This Row],[Task]],"")</f>
        <v>0</v>
      </c>
      <c r="L455" t="str">
        <f>IF(AND(TimeSpend[[#This Row],[Personnel number]]&lt;&gt;"",TimeSpend[[#This Row],[Date]]&lt;&gt;""),Utilization!$J$2,"")</f>
        <v>10/2024</v>
      </c>
      <c r="M455" t="str">
        <f>IF(AND(TimeSpend[[#This Row],[Personnel number]]&lt;&gt;"",TimeSpend[[#This Row],[Date]]&lt;&gt;""),TimeSpend[[#This Row],[Employee Name]],"")</f>
        <v>Cvrček Josef</v>
      </c>
      <c r="N455">
        <f t="shared" si="14"/>
        <v>454</v>
      </c>
      <c r="O455" t="str">
        <f t="shared" si="15"/>
        <v>10/2024-454</v>
      </c>
      <c r="P455" t="str">
        <f>IF(D455&lt;&gt;"",VLOOKUP(D455,Projects!B:C,2,0),"")</f>
        <v>PROJECT</v>
      </c>
    </row>
    <row r="456" spans="1:16" x14ac:dyDescent="0.25">
      <c r="A456" t="str">
        <f>UPPER(IF(AND(TimeSpend[[#This Row],[Personnel number]]&lt;&gt;"",TimeSpend[[#This Row],[Date]]&lt;&gt;""),TimeSpend[[#This Row],[Personnel number]],""))</f>
        <v>CZ011873</v>
      </c>
      <c r="B456" s="85" t="str">
        <f>IF(AND(TimeSpend[[#This Row],[Personnel number]]&lt;&gt;"",TimeSpend[[#This Row],[Date]]&lt;&gt;""),TEXT(TimeSpend[[#This Row],[Date]],"[$-409]yyyyMMdd"),"")</f>
        <v>yyyy1008</v>
      </c>
      <c r="C456" s="33" t="str">
        <f>IF(AND(TimeSpend[[#This Row],[Personnel number]]&lt;&gt;"",TimeSpend[[#This Row],[Date]]&lt;&gt;""),SUBSTITUTE(TimeSpend[[#This Row],[Hours]],",","."),"")</f>
        <v>1</v>
      </c>
      <c r="D456">
        <f>IF(AND(TimeSpend[[#This Row],[Personnel number]]&lt;&gt;"",TimeSpend[[#This Row],[Date]]&lt;&gt;""),TimeSpend[[#This Row],[Network]],"")</f>
        <v>60000430</v>
      </c>
      <c r="E456" t="str">
        <f>IF(AND(TimeSpend[[#This Row],[Personnel number]]&lt;&gt;"",TimeSpend[[#This Row],[Date]]&lt;&gt;""),TimeSpend[[#This Row],[Network Description]],"")</f>
        <v>BBG NUS Cloud Roll-out</v>
      </c>
      <c r="F456" t="str">
        <f>IF(AND(TimeSpend[[#This Row],[Personnel number]]&lt;&gt;"",TimeSpend[[#This Row],[Date]]&lt;&gt;""),TimeSpend[[#This Row],[Activity]],"")</f>
        <v>Consultancy</v>
      </c>
      <c r="G456" t="str">
        <f>IF(AND(TimeSpend[[#This Row],[Personnel number]]&lt;&gt;"",TimeSpend[[#This Row],[Date]]&lt;&gt;""),TimeSpend[[#This Row],[Activity description]],"")</f>
        <v>JCV INT: BBG Consultancy with TNA</v>
      </c>
      <c r="H456" s="36">
        <f>IF(AND(TimeSpend[[#This Row],[Personnel number]]&lt;&gt;"",TimeSpend[[#This Row],[Date]]&lt;&gt;""),TimeSpend[[#This Row],[Start Time]],"")</f>
        <v>0.5</v>
      </c>
      <c r="I456" s="36">
        <f>IF(AND(TimeSpend[[#This Row],[Personnel number]]&lt;&gt;"",TimeSpend[[#This Row],[Date]]&lt;&gt;""),TimeSpend[[#This Row],[End Time]],"")</f>
        <v>0.54166666666666663</v>
      </c>
      <c r="J456" t="str">
        <f>IF(AND(TimeSpend[[#This Row],[Personnel number]]&lt;&gt;"",TimeSpend[[#This Row],[Date]]&lt;&gt;""),TimeSpend[[#This Row],[Location]],"")</f>
        <v>Office</v>
      </c>
      <c r="K456">
        <f>IF(AND(TimeSpend[[#This Row],[Personnel number]]&lt;&gt;"",TimeSpend[[#This Row],[Date]]&lt;&gt;""),TimeSpend[[#This Row],[Task]],"")</f>
        <v>0</v>
      </c>
      <c r="L456" t="str">
        <f>IF(AND(TimeSpend[[#This Row],[Personnel number]]&lt;&gt;"",TimeSpend[[#This Row],[Date]]&lt;&gt;""),Utilization!$J$2,"")</f>
        <v>10/2024</v>
      </c>
      <c r="M456" t="str">
        <f>IF(AND(TimeSpend[[#This Row],[Personnel number]]&lt;&gt;"",TimeSpend[[#This Row],[Date]]&lt;&gt;""),TimeSpend[[#This Row],[Employee Name]],"")</f>
        <v>Cvrček Josef</v>
      </c>
      <c r="N456">
        <f t="shared" si="14"/>
        <v>455</v>
      </c>
      <c r="O456" t="str">
        <f t="shared" si="15"/>
        <v>10/2024-455</v>
      </c>
      <c r="P456" t="str">
        <f>IF(D456&lt;&gt;"",VLOOKUP(D456,Projects!B:C,2,0),"")</f>
        <v>PROJECT</v>
      </c>
    </row>
    <row r="457" spans="1:16" x14ac:dyDescent="0.25">
      <c r="A457" t="str">
        <f>UPPER(IF(AND(TimeSpend[[#This Row],[Personnel number]]&lt;&gt;"",TimeSpend[[#This Row],[Date]]&lt;&gt;""),TimeSpend[[#This Row],[Personnel number]],""))</f>
        <v>CZ011873</v>
      </c>
      <c r="B457" s="85" t="str">
        <f>IF(AND(TimeSpend[[#This Row],[Personnel number]]&lt;&gt;"",TimeSpend[[#This Row],[Date]]&lt;&gt;""),TEXT(TimeSpend[[#This Row],[Date]],"[$-409]yyyyMMdd"),"")</f>
        <v>yyyy1008</v>
      </c>
      <c r="C457" s="33" t="str">
        <f>IF(AND(TimeSpend[[#This Row],[Personnel number]]&lt;&gt;"",TimeSpend[[#This Row],[Date]]&lt;&gt;""),SUBSTITUTE(TimeSpend[[#This Row],[Hours]],",","."),"")</f>
        <v>0.5</v>
      </c>
      <c r="D457">
        <f>IF(AND(TimeSpend[[#This Row],[Personnel number]]&lt;&gt;"",TimeSpend[[#This Row],[Date]]&lt;&gt;""),TimeSpend[[#This Row],[Network]],"")</f>
        <v>60000247</v>
      </c>
      <c r="E457" t="str">
        <f>IF(AND(TimeSpend[[#This Row],[Personnel number]]&lt;&gt;"",TimeSpend[[#This Row],[Date]]&lt;&gt;""),TimeSpend[[#This Row],[Network Description]],"")</f>
        <v>NUS3 Technical Upgrade (NUS Cloud)</v>
      </c>
      <c r="F457" t="str">
        <f>IF(AND(TimeSpend[[#This Row],[Personnel number]]&lt;&gt;"",TimeSpend[[#This Row],[Date]]&lt;&gt;""),TimeSpend[[#This Row],[Activity]],"")</f>
        <v>Consultancy</v>
      </c>
      <c r="G457" t="str">
        <f>IF(AND(TimeSpend[[#This Row],[Personnel number]]&lt;&gt;"",TimeSpend[[#This Row],[Date]]&lt;&gt;""),TimeSpend[[#This Row],[Activity description]],"")</f>
        <v>Assigned topics</v>
      </c>
      <c r="H457" s="36">
        <f>IF(AND(TimeSpend[[#This Row],[Personnel number]]&lt;&gt;"",TimeSpend[[#This Row],[Date]]&lt;&gt;""),TimeSpend[[#This Row],[Start Time]],"")</f>
        <v>0.54166666666666663</v>
      </c>
      <c r="I457" s="36">
        <f>IF(AND(TimeSpend[[#This Row],[Personnel number]]&lt;&gt;"",TimeSpend[[#This Row],[Date]]&lt;&gt;""),TimeSpend[[#This Row],[End Time]],"")</f>
        <v>0.5625</v>
      </c>
      <c r="J457" t="str">
        <f>IF(AND(TimeSpend[[#This Row],[Personnel number]]&lt;&gt;"",TimeSpend[[#This Row],[Date]]&lt;&gt;""),TimeSpend[[#This Row],[Location]],"")</f>
        <v>Office</v>
      </c>
      <c r="K457">
        <f>IF(AND(TimeSpend[[#This Row],[Personnel number]]&lt;&gt;"",TimeSpend[[#This Row],[Date]]&lt;&gt;""),TimeSpend[[#This Row],[Task]],"")</f>
        <v>0</v>
      </c>
      <c r="L457" t="str">
        <f>IF(AND(TimeSpend[[#This Row],[Personnel number]]&lt;&gt;"",TimeSpend[[#This Row],[Date]]&lt;&gt;""),Utilization!$J$2,"")</f>
        <v>10/2024</v>
      </c>
      <c r="M457" t="str">
        <f>IF(AND(TimeSpend[[#This Row],[Personnel number]]&lt;&gt;"",TimeSpend[[#This Row],[Date]]&lt;&gt;""),TimeSpend[[#This Row],[Employee Name]],"")</f>
        <v>Cvrček Josef</v>
      </c>
      <c r="N457">
        <f t="shared" si="14"/>
        <v>456</v>
      </c>
      <c r="O457" t="str">
        <f t="shared" si="15"/>
        <v>10/2024-456</v>
      </c>
      <c r="P457" t="str">
        <f>IF(D457&lt;&gt;"",VLOOKUP(D457,Projects!B:C,2,0),"")</f>
        <v>PROJECT</v>
      </c>
    </row>
    <row r="458" spans="1:16" x14ac:dyDescent="0.25">
      <c r="A458" t="str">
        <f>UPPER(IF(AND(TimeSpend[[#This Row],[Personnel number]]&lt;&gt;"",TimeSpend[[#This Row],[Date]]&lt;&gt;""),TimeSpend[[#This Row],[Personnel number]],""))</f>
        <v>CZ011873</v>
      </c>
      <c r="B458" s="85" t="str">
        <f>IF(AND(TimeSpend[[#This Row],[Personnel number]]&lt;&gt;"",TimeSpend[[#This Row],[Date]]&lt;&gt;""),TEXT(TimeSpend[[#This Row],[Date]],"[$-409]yyyyMMdd"),"")</f>
        <v>yyyy1008</v>
      </c>
      <c r="C458" s="33" t="str">
        <f>IF(AND(TimeSpend[[#This Row],[Personnel number]]&lt;&gt;"",TimeSpend[[#This Row],[Date]]&lt;&gt;""),SUBSTITUTE(TimeSpend[[#This Row],[Hours]],",","."),"")</f>
        <v>0.5</v>
      </c>
      <c r="D458">
        <f>IF(AND(TimeSpend[[#This Row],[Personnel number]]&lt;&gt;"",TimeSpend[[#This Row],[Date]]&lt;&gt;""),TimeSpend[[#This Row],[Network]],"")</f>
        <v>60000430</v>
      </c>
      <c r="E458" t="str">
        <f>IF(AND(TimeSpend[[#This Row],[Personnel number]]&lt;&gt;"",TimeSpend[[#This Row],[Date]]&lt;&gt;""),TimeSpend[[#This Row],[Network Description]],"")</f>
        <v>BBG NUS Cloud Roll-out</v>
      </c>
      <c r="F458" t="str">
        <f>IF(AND(TimeSpend[[#This Row],[Personnel number]]&lt;&gt;"",TimeSpend[[#This Row],[Date]]&lt;&gt;""),TimeSpend[[#This Row],[Activity]],"")</f>
        <v>Consultancy</v>
      </c>
      <c r="G458" t="str">
        <f>IF(AND(TimeSpend[[#This Row],[Personnel number]]&lt;&gt;"",TimeSpend[[#This Row],[Date]]&lt;&gt;""),TimeSpend[[#This Row],[Activity description]],"")</f>
        <v>BBG E-mail Templates for Serv. dispatch</v>
      </c>
      <c r="H458" s="36">
        <f>IF(AND(TimeSpend[[#This Row],[Personnel number]]&lt;&gt;"",TimeSpend[[#This Row],[Date]]&lt;&gt;""),TimeSpend[[#This Row],[Start Time]],"")</f>
        <v>0.5625</v>
      </c>
      <c r="I458" s="36">
        <f>IF(AND(TimeSpend[[#This Row],[Personnel number]]&lt;&gt;"",TimeSpend[[#This Row],[Date]]&lt;&gt;""),TimeSpend[[#This Row],[End Time]],"")</f>
        <v>0.58333333333333337</v>
      </c>
      <c r="J458" t="str">
        <f>IF(AND(TimeSpend[[#This Row],[Personnel number]]&lt;&gt;"",TimeSpend[[#This Row],[Date]]&lt;&gt;""),TimeSpend[[#This Row],[Location]],"")</f>
        <v>Office</v>
      </c>
      <c r="K458">
        <f>IF(AND(TimeSpend[[#This Row],[Personnel number]]&lt;&gt;"",TimeSpend[[#This Row],[Date]]&lt;&gt;""),TimeSpend[[#This Row],[Task]],"")</f>
        <v>0</v>
      </c>
      <c r="L458" t="str">
        <f>IF(AND(TimeSpend[[#This Row],[Personnel number]]&lt;&gt;"",TimeSpend[[#This Row],[Date]]&lt;&gt;""),Utilization!$J$2,"")</f>
        <v>10/2024</v>
      </c>
      <c r="M458" t="str">
        <f>IF(AND(TimeSpend[[#This Row],[Personnel number]]&lt;&gt;"",TimeSpend[[#This Row],[Date]]&lt;&gt;""),TimeSpend[[#This Row],[Employee Name]],"")</f>
        <v>Cvrček Josef</v>
      </c>
      <c r="N458">
        <f t="shared" si="14"/>
        <v>457</v>
      </c>
      <c r="O458" t="str">
        <f t="shared" si="15"/>
        <v>10/2024-457</v>
      </c>
      <c r="P458" t="str">
        <f>IF(D458&lt;&gt;"",VLOOKUP(D458,Projects!B:C,2,0),"")</f>
        <v>PROJECT</v>
      </c>
    </row>
    <row r="459" spans="1:16" x14ac:dyDescent="0.25">
      <c r="A459" t="str">
        <f>UPPER(IF(AND(TimeSpend[[#This Row],[Personnel number]]&lt;&gt;"",TimeSpend[[#This Row],[Date]]&lt;&gt;""),TimeSpend[[#This Row],[Personnel number]],""))</f>
        <v>CZ011873</v>
      </c>
      <c r="B459" s="85" t="str">
        <f>IF(AND(TimeSpend[[#This Row],[Personnel number]]&lt;&gt;"",TimeSpend[[#This Row],[Date]]&lt;&gt;""),TEXT(TimeSpend[[#This Row],[Date]],"[$-409]yyyyMMdd"),"")</f>
        <v>yyyy1008</v>
      </c>
      <c r="C459" s="33" t="str">
        <f>IF(AND(TimeSpend[[#This Row],[Personnel number]]&lt;&gt;"",TimeSpend[[#This Row],[Date]]&lt;&gt;""),SUBSTITUTE(TimeSpend[[#This Row],[Hours]],",","."),"")</f>
        <v>0.5</v>
      </c>
      <c r="D459">
        <f>IF(AND(TimeSpend[[#This Row],[Personnel number]]&lt;&gt;"",TimeSpend[[#This Row],[Date]]&lt;&gt;""),TimeSpend[[#This Row],[Network]],"")</f>
        <v>60000247</v>
      </c>
      <c r="E459" t="str">
        <f>IF(AND(TimeSpend[[#This Row],[Personnel number]]&lt;&gt;"",TimeSpend[[#This Row],[Date]]&lt;&gt;""),TimeSpend[[#This Row],[Network Description]],"")</f>
        <v>NUS3 Technical Upgrade (NUS Cloud)</v>
      </c>
      <c r="F459" t="str">
        <f>IF(AND(TimeSpend[[#This Row],[Personnel number]]&lt;&gt;"",TimeSpend[[#This Row],[Date]]&lt;&gt;""),TimeSpend[[#This Row],[Activity]],"")</f>
        <v>Consultancy</v>
      </c>
      <c r="G459" t="str">
        <f>IF(AND(TimeSpend[[#This Row],[Personnel number]]&lt;&gt;"",TimeSpend[[#This Row],[Date]]&lt;&gt;""),TimeSpend[[#This Row],[Activity description]],"")</f>
        <v>Assigned topics</v>
      </c>
      <c r="H459" s="36">
        <f>IF(AND(TimeSpend[[#This Row],[Personnel number]]&lt;&gt;"",TimeSpend[[#This Row],[Date]]&lt;&gt;""),TimeSpend[[#This Row],[Start Time]],"")</f>
        <v>0.58333333333333337</v>
      </c>
      <c r="I459" s="36">
        <f>IF(AND(TimeSpend[[#This Row],[Personnel number]]&lt;&gt;"",TimeSpend[[#This Row],[Date]]&lt;&gt;""),TimeSpend[[#This Row],[End Time]],"")</f>
        <v>0.60416666666666663</v>
      </c>
      <c r="J459" t="str">
        <f>IF(AND(TimeSpend[[#This Row],[Personnel number]]&lt;&gt;"",TimeSpend[[#This Row],[Date]]&lt;&gt;""),TimeSpend[[#This Row],[Location]],"")</f>
        <v>Office</v>
      </c>
      <c r="K459">
        <f>IF(AND(TimeSpend[[#This Row],[Personnel number]]&lt;&gt;"",TimeSpend[[#This Row],[Date]]&lt;&gt;""),TimeSpend[[#This Row],[Task]],"")</f>
        <v>0</v>
      </c>
      <c r="L459" t="str">
        <f>IF(AND(TimeSpend[[#This Row],[Personnel number]]&lt;&gt;"",TimeSpend[[#This Row],[Date]]&lt;&gt;""),Utilization!$J$2,"")</f>
        <v>10/2024</v>
      </c>
      <c r="M459" t="str">
        <f>IF(AND(TimeSpend[[#This Row],[Personnel number]]&lt;&gt;"",TimeSpend[[#This Row],[Date]]&lt;&gt;""),TimeSpend[[#This Row],[Employee Name]],"")</f>
        <v>Cvrček Josef</v>
      </c>
      <c r="N459">
        <f t="shared" si="14"/>
        <v>458</v>
      </c>
      <c r="O459" t="str">
        <f t="shared" si="15"/>
        <v>10/2024-458</v>
      </c>
      <c r="P459" t="str">
        <f>IF(D459&lt;&gt;"",VLOOKUP(D459,Projects!B:C,2,0),"")</f>
        <v>PROJECT</v>
      </c>
    </row>
    <row r="460" spans="1:16" x14ac:dyDescent="0.25">
      <c r="A460" t="str">
        <f>UPPER(IF(AND(TimeSpend[[#This Row],[Personnel number]]&lt;&gt;"",TimeSpend[[#This Row],[Date]]&lt;&gt;""),TimeSpend[[#This Row],[Personnel number]],""))</f>
        <v>CZ011873</v>
      </c>
      <c r="B460" s="85" t="str">
        <f>IF(AND(TimeSpend[[#This Row],[Personnel number]]&lt;&gt;"",TimeSpend[[#This Row],[Date]]&lt;&gt;""),TEXT(TimeSpend[[#This Row],[Date]],"[$-409]yyyyMMdd"),"")</f>
        <v>yyyy1008</v>
      </c>
      <c r="C460" s="33" t="str">
        <f>IF(AND(TimeSpend[[#This Row],[Personnel number]]&lt;&gt;"",TimeSpend[[#This Row],[Date]]&lt;&gt;""),SUBSTITUTE(TimeSpend[[#This Row],[Hours]],",","."),"")</f>
        <v>1</v>
      </c>
      <c r="D460" t="str">
        <f>IF(AND(TimeSpend[[#This Row],[Personnel number]]&lt;&gt;"",TimeSpend[[#This Row],[Date]]&lt;&gt;""),TimeSpend[[#This Row],[Network]],"")</f>
        <v>BPC_INT</v>
      </c>
      <c r="E460" t="str">
        <f>IF(AND(TimeSpend[[#This Row],[Personnel number]]&lt;&gt;"",TimeSpend[[#This Row],[Date]]&lt;&gt;""),TimeSpend[[#This Row],[Network Description]],"")</f>
        <v>Other Internal activities - BPC Brno</v>
      </c>
      <c r="F460" t="str">
        <f>IF(AND(TimeSpend[[#This Row],[Personnel number]]&lt;&gt;"",TimeSpend[[#This Row],[Date]]&lt;&gt;""),TimeSpend[[#This Row],[Activity]],"")</f>
        <v>Consultancy</v>
      </c>
      <c r="G460" t="str">
        <f>IF(AND(TimeSpend[[#This Row],[Personnel number]]&lt;&gt;"",TimeSpend[[#This Row],[Date]]&lt;&gt;""),TimeSpend[[#This Row],[Activity description]],"")</f>
        <v>BGE NUS Cloud - ACC2 status meeting</v>
      </c>
      <c r="H460" s="36">
        <f>IF(AND(TimeSpend[[#This Row],[Personnel number]]&lt;&gt;"",TimeSpend[[#This Row],[Date]]&lt;&gt;""),TimeSpend[[#This Row],[Start Time]],"")</f>
        <v>0.60416666666666663</v>
      </c>
      <c r="I460" s="36">
        <f>IF(AND(TimeSpend[[#This Row],[Personnel number]]&lt;&gt;"",TimeSpend[[#This Row],[Date]]&lt;&gt;""),TimeSpend[[#This Row],[End Time]],"")</f>
        <v>0.64583333333333337</v>
      </c>
      <c r="J460" t="str">
        <f>IF(AND(TimeSpend[[#This Row],[Personnel number]]&lt;&gt;"",TimeSpend[[#This Row],[Date]]&lt;&gt;""),TimeSpend[[#This Row],[Location]],"")</f>
        <v>Office</v>
      </c>
      <c r="K460">
        <f>IF(AND(TimeSpend[[#This Row],[Personnel number]]&lt;&gt;"",TimeSpend[[#This Row],[Date]]&lt;&gt;""),TimeSpend[[#This Row],[Task]],"")</f>
        <v>0</v>
      </c>
      <c r="L460" t="str">
        <f>IF(AND(TimeSpend[[#This Row],[Personnel number]]&lt;&gt;"",TimeSpend[[#This Row],[Date]]&lt;&gt;""),Utilization!$J$2,"")</f>
        <v>10/2024</v>
      </c>
      <c r="M460" t="str">
        <f>IF(AND(TimeSpend[[#This Row],[Personnel number]]&lt;&gt;"",TimeSpend[[#This Row],[Date]]&lt;&gt;""),TimeSpend[[#This Row],[Employee Name]],"")</f>
        <v>Cvrček Josef</v>
      </c>
      <c r="N460">
        <f t="shared" si="14"/>
        <v>459</v>
      </c>
      <c r="O460" t="str">
        <f t="shared" si="15"/>
        <v>10/2024-459</v>
      </c>
      <c r="P460" t="str">
        <f>IF(D460&lt;&gt;"",VLOOKUP(D460,Projects!B:C,2,0),"")</f>
        <v>INT</v>
      </c>
    </row>
    <row r="461" spans="1:16" x14ac:dyDescent="0.25">
      <c r="A461" t="str">
        <f>UPPER(IF(AND(TimeSpend[[#This Row],[Personnel number]]&lt;&gt;"",TimeSpend[[#This Row],[Date]]&lt;&gt;""),TimeSpend[[#This Row],[Personnel number]],""))</f>
        <v>CZ011873</v>
      </c>
      <c r="B461" s="85" t="str">
        <f>IF(AND(TimeSpend[[#This Row],[Personnel number]]&lt;&gt;"",TimeSpend[[#This Row],[Date]]&lt;&gt;""),TEXT(TimeSpend[[#This Row],[Date]],"[$-409]yyyyMMdd"),"")</f>
        <v>yyyy1008</v>
      </c>
      <c r="C461" s="33" t="str">
        <f>IF(AND(TimeSpend[[#This Row],[Personnel number]]&lt;&gt;"",TimeSpend[[#This Row],[Date]]&lt;&gt;""),SUBSTITUTE(TimeSpend[[#This Row],[Hours]],",","."),"")</f>
        <v>1.25</v>
      </c>
      <c r="D461">
        <f>IF(AND(TimeSpend[[#This Row],[Personnel number]]&lt;&gt;"",TimeSpend[[#This Row],[Date]]&lt;&gt;""),TimeSpend[[#This Row],[Network]],"")</f>
        <v>60000430</v>
      </c>
      <c r="E461" t="str">
        <f>IF(AND(TimeSpend[[#This Row],[Personnel number]]&lt;&gt;"",TimeSpend[[#This Row],[Date]]&lt;&gt;""),TimeSpend[[#This Row],[Network Description]],"")</f>
        <v>BBG NUS Cloud Roll-out</v>
      </c>
      <c r="F461" t="str">
        <f>IF(AND(TimeSpend[[#This Row],[Personnel number]]&lt;&gt;"",TimeSpend[[#This Row],[Date]]&lt;&gt;""),TimeSpend[[#This Row],[Activity]],"")</f>
        <v>Consultancy</v>
      </c>
      <c r="G461" t="str">
        <f>IF(AND(TimeSpend[[#This Row],[Personnel number]]&lt;&gt;"",TimeSpend[[#This Row],[Date]]&lt;&gt;""),TimeSpend[[#This Row],[Activity description]],"")</f>
        <v>Assigned topics</v>
      </c>
      <c r="H461" s="36">
        <f>IF(AND(TimeSpend[[#This Row],[Personnel number]]&lt;&gt;"",TimeSpend[[#This Row],[Date]]&lt;&gt;""),TimeSpend[[#This Row],[Start Time]],"")</f>
        <v>0.64583333333333337</v>
      </c>
      <c r="I461" s="36">
        <f>IF(AND(TimeSpend[[#This Row],[Personnel number]]&lt;&gt;"",TimeSpend[[#This Row],[Date]]&lt;&gt;""),TimeSpend[[#This Row],[End Time]],"")</f>
        <v>0.69791666666666663</v>
      </c>
      <c r="J461" t="str">
        <f>IF(AND(TimeSpend[[#This Row],[Personnel number]]&lt;&gt;"",TimeSpend[[#This Row],[Date]]&lt;&gt;""),TimeSpend[[#This Row],[Location]],"")</f>
        <v>Office</v>
      </c>
      <c r="K461">
        <f>IF(AND(TimeSpend[[#This Row],[Personnel number]]&lt;&gt;"",TimeSpend[[#This Row],[Date]]&lt;&gt;""),TimeSpend[[#This Row],[Task]],"")</f>
        <v>0</v>
      </c>
      <c r="L461" t="str">
        <f>IF(AND(TimeSpend[[#This Row],[Personnel number]]&lt;&gt;"",TimeSpend[[#This Row],[Date]]&lt;&gt;""),Utilization!$J$2,"")</f>
        <v>10/2024</v>
      </c>
      <c r="M461" t="str">
        <f>IF(AND(TimeSpend[[#This Row],[Personnel number]]&lt;&gt;"",TimeSpend[[#This Row],[Date]]&lt;&gt;""),TimeSpend[[#This Row],[Employee Name]],"")</f>
        <v>Cvrček Josef</v>
      </c>
      <c r="N461">
        <f t="shared" si="14"/>
        <v>460</v>
      </c>
      <c r="O461" t="str">
        <f t="shared" si="15"/>
        <v>10/2024-460</v>
      </c>
      <c r="P461" t="str">
        <f>IF(D461&lt;&gt;"",VLOOKUP(D461,Projects!B:C,2,0),"")</f>
        <v>PROJECT</v>
      </c>
    </row>
    <row r="462" spans="1:16" x14ac:dyDescent="0.25">
      <c r="A462" t="str">
        <f>UPPER(IF(AND(TimeSpend[[#This Row],[Personnel number]]&lt;&gt;"",TimeSpend[[#This Row],[Date]]&lt;&gt;""),TimeSpend[[#This Row],[Personnel number]],""))</f>
        <v>CZ011873</v>
      </c>
      <c r="B462" s="85" t="str">
        <f>IF(AND(TimeSpend[[#This Row],[Personnel number]]&lt;&gt;"",TimeSpend[[#This Row],[Date]]&lt;&gt;""),TEXT(TimeSpend[[#This Row],[Date]],"[$-409]yyyyMMdd"),"")</f>
        <v>yyyy1008</v>
      </c>
      <c r="C462" s="33" t="str">
        <f>IF(AND(TimeSpend[[#This Row],[Personnel number]]&lt;&gt;"",TimeSpend[[#This Row],[Date]]&lt;&gt;""),SUBSTITUTE(TimeSpend[[#This Row],[Hours]],",","."),"")</f>
        <v>0.25</v>
      </c>
      <c r="D462" t="str">
        <f>IF(AND(TimeSpend[[#This Row],[Personnel number]]&lt;&gt;"",TimeSpend[[#This Row],[Date]]&lt;&gt;""),TimeSpend[[#This Row],[Network]],"")</f>
        <v>BPC_INT</v>
      </c>
      <c r="E462" t="str">
        <f>IF(AND(TimeSpend[[#This Row],[Personnel number]]&lt;&gt;"",TimeSpend[[#This Row],[Date]]&lt;&gt;""),TimeSpend[[#This Row],[Network Description]],"")</f>
        <v>Other Internal activities - BPC Brno</v>
      </c>
      <c r="F462" t="str">
        <f>IF(AND(TimeSpend[[#This Row],[Personnel number]]&lt;&gt;"",TimeSpend[[#This Row],[Date]]&lt;&gt;""),TimeSpend[[#This Row],[Activity]],"")</f>
        <v>Admin</v>
      </c>
      <c r="G462" t="str">
        <f>IF(AND(TimeSpend[[#This Row],[Personnel number]]&lt;&gt;"",TimeSpend[[#This Row],[Date]]&lt;&gt;""),TimeSpend[[#This Row],[Activity description]],"")</f>
        <v>Timesheet</v>
      </c>
      <c r="H462" s="36">
        <f>IF(AND(TimeSpend[[#This Row],[Personnel number]]&lt;&gt;"",TimeSpend[[#This Row],[Date]]&lt;&gt;""),TimeSpend[[#This Row],[Start Time]],"")</f>
        <v>0.69791666666666663</v>
      </c>
      <c r="I462" s="36">
        <f>IF(AND(TimeSpend[[#This Row],[Personnel number]]&lt;&gt;"",TimeSpend[[#This Row],[Date]]&lt;&gt;""),TimeSpend[[#This Row],[End Time]],"")</f>
        <v>0.70833333333333337</v>
      </c>
      <c r="J462" t="str">
        <f>IF(AND(TimeSpend[[#This Row],[Personnel number]]&lt;&gt;"",TimeSpend[[#This Row],[Date]]&lt;&gt;""),TimeSpend[[#This Row],[Location]],"")</f>
        <v>Office</v>
      </c>
      <c r="K462">
        <f>IF(AND(TimeSpend[[#This Row],[Personnel number]]&lt;&gt;"",TimeSpend[[#This Row],[Date]]&lt;&gt;""),TimeSpend[[#This Row],[Task]],"")</f>
        <v>0</v>
      </c>
      <c r="L462" t="str">
        <f>IF(AND(TimeSpend[[#This Row],[Personnel number]]&lt;&gt;"",TimeSpend[[#This Row],[Date]]&lt;&gt;""),Utilization!$J$2,"")</f>
        <v>10/2024</v>
      </c>
      <c r="M462" t="str">
        <f>IF(AND(TimeSpend[[#This Row],[Personnel number]]&lt;&gt;"",TimeSpend[[#This Row],[Date]]&lt;&gt;""),TimeSpend[[#This Row],[Employee Name]],"")</f>
        <v>Cvrček Josef</v>
      </c>
      <c r="N462">
        <f t="shared" si="14"/>
        <v>461</v>
      </c>
      <c r="O462" t="str">
        <f t="shared" si="15"/>
        <v>10/2024-461</v>
      </c>
      <c r="P462" t="str">
        <f>IF(D462&lt;&gt;"",VLOOKUP(D462,Projects!B:C,2,0),"")</f>
        <v>INT</v>
      </c>
    </row>
    <row r="463" spans="1:16" x14ac:dyDescent="0.25">
      <c r="A463" t="str">
        <f>UPPER(IF(AND(TimeSpend[[#This Row],[Personnel number]]&lt;&gt;"",TimeSpend[[#This Row],[Date]]&lt;&gt;""),TimeSpend[[#This Row],[Personnel number]],""))</f>
        <v>CZ011873</v>
      </c>
      <c r="B463" s="85" t="str">
        <f>IF(AND(TimeSpend[[#This Row],[Personnel number]]&lt;&gt;"",TimeSpend[[#This Row],[Date]]&lt;&gt;""),TEXT(TimeSpend[[#This Row],[Date]],"[$-409]yyyyMMdd"),"")</f>
        <v>yyyy1009</v>
      </c>
      <c r="C463" s="33" t="str">
        <f>IF(AND(TimeSpend[[#This Row],[Personnel number]]&lt;&gt;"",TimeSpend[[#This Row],[Date]]&lt;&gt;""),SUBSTITUTE(TimeSpend[[#This Row],[Hours]],",","."),"")</f>
        <v>0.25</v>
      </c>
      <c r="D463" t="str">
        <f>IF(AND(TimeSpend[[#This Row],[Personnel number]]&lt;&gt;"",TimeSpend[[#This Row],[Date]]&lt;&gt;""),TimeSpend[[#This Row],[Network]],"")</f>
        <v>BPC_INT</v>
      </c>
      <c r="E463" t="str">
        <f>IF(AND(TimeSpend[[#This Row],[Personnel number]]&lt;&gt;"",TimeSpend[[#This Row],[Date]]&lt;&gt;""),TimeSpend[[#This Row],[Network Description]],"")</f>
        <v>Other Internal activities - BPC Brno</v>
      </c>
      <c r="F463" t="str">
        <f>IF(AND(TimeSpend[[#This Row],[Personnel number]]&lt;&gt;"",TimeSpend[[#This Row],[Date]]&lt;&gt;""),TimeSpend[[#This Row],[Activity]],"")</f>
        <v>Admin</v>
      </c>
      <c r="G463" t="str">
        <f>IF(AND(TimeSpend[[#This Row],[Personnel number]]&lt;&gt;"",TimeSpend[[#This Row],[Date]]&lt;&gt;""),TimeSpend[[#This Row],[Activity description]],"")</f>
        <v>Administration</v>
      </c>
      <c r="H463" s="36">
        <f>IF(AND(TimeSpend[[#This Row],[Personnel number]]&lt;&gt;"",TimeSpend[[#This Row],[Date]]&lt;&gt;""),TimeSpend[[#This Row],[Start Time]],"")</f>
        <v>0.32291666666666669</v>
      </c>
      <c r="I463" s="36">
        <f>IF(AND(TimeSpend[[#This Row],[Personnel number]]&lt;&gt;"",TimeSpend[[#This Row],[Date]]&lt;&gt;""),TimeSpend[[#This Row],[End Time]],"")</f>
        <v>0.33333333333333331</v>
      </c>
      <c r="J463" t="str">
        <f>IF(AND(TimeSpend[[#This Row],[Personnel number]]&lt;&gt;"",TimeSpend[[#This Row],[Date]]&lt;&gt;""),TimeSpend[[#This Row],[Location]],"")</f>
        <v>Office</v>
      </c>
      <c r="K463">
        <f>IF(AND(TimeSpend[[#This Row],[Personnel number]]&lt;&gt;"",TimeSpend[[#This Row],[Date]]&lt;&gt;""),TimeSpend[[#This Row],[Task]],"")</f>
        <v>0</v>
      </c>
      <c r="L463" t="str">
        <f>IF(AND(TimeSpend[[#This Row],[Personnel number]]&lt;&gt;"",TimeSpend[[#This Row],[Date]]&lt;&gt;""),Utilization!$J$2,"")</f>
        <v>10/2024</v>
      </c>
      <c r="M463" t="str">
        <f>IF(AND(TimeSpend[[#This Row],[Personnel number]]&lt;&gt;"",TimeSpend[[#This Row],[Date]]&lt;&gt;""),TimeSpend[[#This Row],[Employee Name]],"")</f>
        <v>Cvrček Josef</v>
      </c>
      <c r="N463">
        <f t="shared" si="14"/>
        <v>462</v>
      </c>
      <c r="O463" t="str">
        <f t="shared" si="15"/>
        <v>10/2024-462</v>
      </c>
      <c r="P463" t="str">
        <f>IF(D463&lt;&gt;"",VLOOKUP(D463,Projects!B:C,2,0),"")</f>
        <v>INT</v>
      </c>
    </row>
    <row r="464" spans="1:16" x14ac:dyDescent="0.25">
      <c r="A464" t="str">
        <f>UPPER(IF(AND(TimeSpend[[#This Row],[Personnel number]]&lt;&gt;"",TimeSpend[[#This Row],[Date]]&lt;&gt;""),TimeSpend[[#This Row],[Personnel number]],""))</f>
        <v>CZ011873</v>
      </c>
      <c r="B464" s="85" t="str">
        <f>IF(AND(TimeSpend[[#This Row],[Personnel number]]&lt;&gt;"",TimeSpend[[#This Row],[Date]]&lt;&gt;""),TEXT(TimeSpend[[#This Row],[Date]],"[$-409]yyyyMMdd"),"")</f>
        <v>yyyy1009</v>
      </c>
      <c r="C464" s="33" t="str">
        <f>IF(AND(TimeSpend[[#This Row],[Personnel number]]&lt;&gt;"",TimeSpend[[#This Row],[Date]]&lt;&gt;""),SUBSTITUTE(TimeSpend[[#This Row],[Hours]],",","."),"")</f>
        <v>0.5</v>
      </c>
      <c r="D464" t="str">
        <f>IF(AND(TimeSpend[[#This Row],[Personnel number]]&lt;&gt;"",TimeSpend[[#This Row],[Date]]&lt;&gt;""),TimeSpend[[#This Row],[Network]],"")</f>
        <v>BPC_INC</v>
      </c>
      <c r="E464" t="str">
        <f>IF(AND(TimeSpend[[#This Row],[Personnel number]]&lt;&gt;"",TimeSpend[[#This Row],[Date]]&lt;&gt;""),TimeSpend[[#This Row],[Network Description]],"")</f>
        <v>Incident handling / support - BPC Brno</v>
      </c>
      <c r="F464" t="str">
        <f>IF(AND(TimeSpend[[#This Row],[Personnel number]]&lt;&gt;"",TimeSpend[[#This Row],[Date]]&lt;&gt;""),TimeSpend[[#This Row],[Activity]],"")</f>
        <v>Consultancy</v>
      </c>
      <c r="G464" t="str">
        <f>IF(AND(TimeSpend[[#This Row],[Personnel number]]&lt;&gt;"",TimeSpend[[#This Row],[Date]]&lt;&gt;""),TimeSpend[[#This Row],[Activity description]],"")</f>
        <v>Support</v>
      </c>
      <c r="H464" s="36">
        <f>IF(AND(TimeSpend[[#This Row],[Personnel number]]&lt;&gt;"",TimeSpend[[#This Row],[Date]]&lt;&gt;""),TimeSpend[[#This Row],[Start Time]],"")</f>
        <v>0.33333333333333331</v>
      </c>
      <c r="I464" s="36">
        <f>IF(AND(TimeSpend[[#This Row],[Personnel number]]&lt;&gt;"",TimeSpend[[#This Row],[Date]]&lt;&gt;""),TimeSpend[[#This Row],[End Time]],"")</f>
        <v>0.35416666666666669</v>
      </c>
      <c r="J464" t="str">
        <f>IF(AND(TimeSpend[[#This Row],[Personnel number]]&lt;&gt;"",TimeSpend[[#This Row],[Date]]&lt;&gt;""),TimeSpend[[#This Row],[Location]],"")</f>
        <v>Office</v>
      </c>
      <c r="K464">
        <f>IF(AND(TimeSpend[[#This Row],[Personnel number]]&lt;&gt;"",TimeSpend[[#This Row],[Date]]&lt;&gt;""),TimeSpend[[#This Row],[Task]],"")</f>
        <v>0</v>
      </c>
      <c r="L464" t="str">
        <f>IF(AND(TimeSpend[[#This Row],[Personnel number]]&lt;&gt;"",TimeSpend[[#This Row],[Date]]&lt;&gt;""),Utilization!$J$2,"")</f>
        <v>10/2024</v>
      </c>
      <c r="M464" t="str">
        <f>IF(AND(TimeSpend[[#This Row],[Personnel number]]&lt;&gt;"",TimeSpend[[#This Row],[Date]]&lt;&gt;""),TimeSpend[[#This Row],[Employee Name]],"")</f>
        <v>Cvrček Josef</v>
      </c>
      <c r="N464">
        <f t="shared" si="14"/>
        <v>463</v>
      </c>
      <c r="O464" t="str">
        <f t="shared" si="15"/>
        <v>10/2024-463</v>
      </c>
      <c r="P464" t="str">
        <f>IF(D464&lt;&gt;"",VLOOKUP(D464,Projects!B:C,2,0),"")</f>
        <v>INC</v>
      </c>
    </row>
    <row r="465" spans="1:16" x14ac:dyDescent="0.25">
      <c r="A465" t="str">
        <f>UPPER(IF(AND(TimeSpend[[#This Row],[Personnel number]]&lt;&gt;"",TimeSpend[[#This Row],[Date]]&lt;&gt;""),TimeSpend[[#This Row],[Personnel number]],""))</f>
        <v>CZ011873</v>
      </c>
      <c r="B465" s="85" t="str">
        <f>IF(AND(TimeSpend[[#This Row],[Personnel number]]&lt;&gt;"",TimeSpend[[#This Row],[Date]]&lt;&gt;""),TEXT(TimeSpend[[#This Row],[Date]],"[$-409]yyyyMMdd"),"")</f>
        <v>yyyy1009</v>
      </c>
      <c r="C465" s="33" t="str">
        <f>IF(AND(TimeSpend[[#This Row],[Personnel number]]&lt;&gt;"",TimeSpend[[#This Row],[Date]]&lt;&gt;""),SUBSTITUTE(TimeSpend[[#This Row],[Hours]],",","."),"")</f>
        <v>1.5</v>
      </c>
      <c r="D465">
        <f>IF(AND(TimeSpend[[#This Row],[Personnel number]]&lt;&gt;"",TimeSpend[[#This Row],[Date]]&lt;&gt;""),TimeSpend[[#This Row],[Network]],"")</f>
        <v>60000430</v>
      </c>
      <c r="E465" t="str">
        <f>IF(AND(TimeSpend[[#This Row],[Personnel number]]&lt;&gt;"",TimeSpend[[#This Row],[Date]]&lt;&gt;""),TimeSpend[[#This Row],[Network Description]],"")</f>
        <v>BBG NUS Cloud Roll-out</v>
      </c>
      <c r="F465" t="str">
        <f>IF(AND(TimeSpend[[#This Row],[Personnel number]]&lt;&gt;"",TimeSpend[[#This Row],[Date]]&lt;&gt;""),TimeSpend[[#This Row],[Activity]],"")</f>
        <v>Consultancy</v>
      </c>
      <c r="G465" t="str">
        <f>IF(AND(TimeSpend[[#This Row],[Personnel number]]&lt;&gt;"",TimeSpend[[#This Row],[Date]]&lt;&gt;""),TimeSpend[[#This Row],[Activity description]],"")</f>
        <v>Assigned topics</v>
      </c>
      <c r="H465" s="36">
        <f>IF(AND(TimeSpend[[#This Row],[Personnel number]]&lt;&gt;"",TimeSpend[[#This Row],[Date]]&lt;&gt;""),TimeSpend[[#This Row],[Start Time]],"")</f>
        <v>0.35416666666666669</v>
      </c>
      <c r="I465" s="36">
        <f>IF(AND(TimeSpend[[#This Row],[Personnel number]]&lt;&gt;"",TimeSpend[[#This Row],[Date]]&lt;&gt;""),TimeSpend[[#This Row],[End Time]],"")</f>
        <v>0.41666666666666669</v>
      </c>
      <c r="J465" t="str">
        <f>IF(AND(TimeSpend[[#This Row],[Personnel number]]&lt;&gt;"",TimeSpend[[#This Row],[Date]]&lt;&gt;""),TimeSpend[[#This Row],[Location]],"")</f>
        <v>Office</v>
      </c>
      <c r="K465">
        <f>IF(AND(TimeSpend[[#This Row],[Personnel number]]&lt;&gt;"",TimeSpend[[#This Row],[Date]]&lt;&gt;""),TimeSpend[[#This Row],[Task]],"")</f>
        <v>0</v>
      </c>
      <c r="L465" t="str">
        <f>IF(AND(TimeSpend[[#This Row],[Personnel number]]&lt;&gt;"",TimeSpend[[#This Row],[Date]]&lt;&gt;""),Utilization!$J$2,"")</f>
        <v>10/2024</v>
      </c>
      <c r="M465" t="str">
        <f>IF(AND(TimeSpend[[#This Row],[Personnel number]]&lt;&gt;"",TimeSpend[[#This Row],[Date]]&lt;&gt;""),TimeSpend[[#This Row],[Employee Name]],"")</f>
        <v>Cvrček Josef</v>
      </c>
      <c r="N465">
        <f t="shared" si="14"/>
        <v>464</v>
      </c>
      <c r="O465" t="str">
        <f t="shared" si="15"/>
        <v>10/2024-464</v>
      </c>
      <c r="P465" t="str">
        <f>IF(D465&lt;&gt;"",VLOOKUP(D465,Projects!B:C,2,0),"")</f>
        <v>PROJECT</v>
      </c>
    </row>
    <row r="466" spans="1:16" x14ac:dyDescent="0.25">
      <c r="A466" t="str">
        <f>UPPER(IF(AND(TimeSpend[[#This Row],[Personnel number]]&lt;&gt;"",TimeSpend[[#This Row],[Date]]&lt;&gt;""),TimeSpend[[#This Row],[Personnel number]],""))</f>
        <v>CZ011873</v>
      </c>
      <c r="B466" s="85" t="str">
        <f>IF(AND(TimeSpend[[#This Row],[Personnel number]]&lt;&gt;"",TimeSpend[[#This Row],[Date]]&lt;&gt;""),TEXT(TimeSpend[[#This Row],[Date]],"[$-409]yyyyMMdd"),"")</f>
        <v>yyyy1009</v>
      </c>
      <c r="C466" s="33" t="str">
        <f>IF(AND(TimeSpend[[#This Row],[Personnel number]]&lt;&gt;"",TimeSpend[[#This Row],[Date]]&lt;&gt;""),SUBSTITUTE(TimeSpend[[#This Row],[Hours]],",","."),"")</f>
        <v>1</v>
      </c>
      <c r="D466">
        <f>IF(AND(TimeSpend[[#This Row],[Personnel number]]&lt;&gt;"",TimeSpend[[#This Row],[Date]]&lt;&gt;""),TimeSpend[[#This Row],[Network]],"")</f>
        <v>60000430</v>
      </c>
      <c r="E466" t="str">
        <f>IF(AND(TimeSpend[[#This Row],[Personnel number]]&lt;&gt;"",TimeSpend[[#This Row],[Date]]&lt;&gt;""),TimeSpend[[#This Row],[Network Description]],"")</f>
        <v>BBG NUS Cloud Roll-out</v>
      </c>
      <c r="F466" t="str">
        <f>IF(AND(TimeSpend[[#This Row],[Personnel number]]&lt;&gt;"",TimeSpend[[#This Row],[Date]]&lt;&gt;""),TimeSpend[[#This Row],[Activity]],"")</f>
        <v>Project Management</v>
      </c>
      <c r="G466" t="str">
        <f>IF(AND(TimeSpend[[#This Row],[Personnel number]]&lt;&gt;"",TimeSpend[[#This Row],[Date]]&lt;&gt;""),TimeSpend[[#This Row],[Activity description]],"")</f>
        <v>BBG - ACC2 status meeting</v>
      </c>
      <c r="H466" s="36">
        <f>IF(AND(TimeSpend[[#This Row],[Personnel number]]&lt;&gt;"",TimeSpend[[#This Row],[Date]]&lt;&gt;""),TimeSpend[[#This Row],[Start Time]],"")</f>
        <v>0.41666666666666669</v>
      </c>
      <c r="I466" s="36">
        <f>IF(AND(TimeSpend[[#This Row],[Personnel number]]&lt;&gt;"",TimeSpend[[#This Row],[Date]]&lt;&gt;""),TimeSpend[[#This Row],[End Time]],"")</f>
        <v>0.45833333333333331</v>
      </c>
      <c r="J466" t="str">
        <f>IF(AND(TimeSpend[[#This Row],[Personnel number]]&lt;&gt;"",TimeSpend[[#This Row],[Date]]&lt;&gt;""),TimeSpend[[#This Row],[Location]],"")</f>
        <v>Office</v>
      </c>
      <c r="K466">
        <f>IF(AND(TimeSpend[[#This Row],[Personnel number]]&lt;&gt;"",TimeSpend[[#This Row],[Date]]&lt;&gt;""),TimeSpend[[#This Row],[Task]],"")</f>
        <v>0</v>
      </c>
      <c r="L466" t="str">
        <f>IF(AND(TimeSpend[[#This Row],[Personnel number]]&lt;&gt;"",TimeSpend[[#This Row],[Date]]&lt;&gt;""),Utilization!$J$2,"")</f>
        <v>10/2024</v>
      </c>
      <c r="M466" t="str">
        <f>IF(AND(TimeSpend[[#This Row],[Personnel number]]&lt;&gt;"",TimeSpend[[#This Row],[Date]]&lt;&gt;""),TimeSpend[[#This Row],[Employee Name]],"")</f>
        <v>Cvrček Josef</v>
      </c>
      <c r="N466">
        <f t="shared" si="14"/>
        <v>465</v>
      </c>
      <c r="O466" t="str">
        <f t="shared" si="15"/>
        <v>10/2024-465</v>
      </c>
      <c r="P466" t="str">
        <f>IF(D466&lt;&gt;"",VLOOKUP(D466,Projects!B:C,2,0),"")</f>
        <v>PROJECT</v>
      </c>
    </row>
    <row r="467" spans="1:16" x14ac:dyDescent="0.25">
      <c r="A467" t="str">
        <f>UPPER(IF(AND(TimeSpend[[#This Row],[Personnel number]]&lt;&gt;"",TimeSpend[[#This Row],[Date]]&lt;&gt;""),TimeSpend[[#This Row],[Personnel number]],""))</f>
        <v>CZ011873</v>
      </c>
      <c r="B467" s="85" t="str">
        <f>IF(AND(TimeSpend[[#This Row],[Personnel number]]&lt;&gt;"",TimeSpend[[#This Row],[Date]]&lt;&gt;""),TEXT(TimeSpend[[#This Row],[Date]],"[$-409]yyyyMMdd"),"")</f>
        <v>yyyy1009</v>
      </c>
      <c r="C467" s="33" t="str">
        <f>IF(AND(TimeSpend[[#This Row],[Personnel number]]&lt;&gt;"",TimeSpend[[#This Row],[Date]]&lt;&gt;""),SUBSTITUTE(TimeSpend[[#This Row],[Hours]],",","."),"")</f>
        <v>0.5</v>
      </c>
      <c r="D467" t="str">
        <f>IF(AND(TimeSpend[[#This Row],[Personnel number]]&lt;&gt;"",TimeSpend[[#This Row],[Date]]&lt;&gt;""),TimeSpend[[#This Row],[Network]],"")</f>
        <v>BPC_INT</v>
      </c>
      <c r="E467" t="str">
        <f>IF(AND(TimeSpend[[#This Row],[Personnel number]]&lt;&gt;"",TimeSpend[[#This Row],[Date]]&lt;&gt;""),TimeSpend[[#This Row],[Network Description]],"")</f>
        <v>Other Internal activities - BPC Brno</v>
      </c>
      <c r="F467" t="str">
        <f>IF(AND(TimeSpend[[#This Row],[Personnel number]]&lt;&gt;"",TimeSpend[[#This Row],[Date]]&lt;&gt;""),TimeSpend[[#This Row],[Activity]],"")</f>
        <v>Admin</v>
      </c>
      <c r="G467" t="str">
        <f>IF(AND(TimeSpend[[#This Row],[Personnel number]]&lt;&gt;"",TimeSpend[[#This Row],[Date]]&lt;&gt;""),TimeSpend[[#This Row],[Activity description]],"")</f>
        <v>Administration</v>
      </c>
      <c r="H467" s="36">
        <f>IF(AND(TimeSpend[[#This Row],[Personnel number]]&lt;&gt;"",TimeSpend[[#This Row],[Date]]&lt;&gt;""),TimeSpend[[#This Row],[Start Time]],"")</f>
        <v>0.47916666666666669</v>
      </c>
      <c r="I467" s="36">
        <f>IF(AND(TimeSpend[[#This Row],[Personnel number]]&lt;&gt;"",TimeSpend[[#This Row],[Date]]&lt;&gt;""),TimeSpend[[#This Row],[End Time]],"")</f>
        <v>0.5</v>
      </c>
      <c r="J467" t="str">
        <f>IF(AND(TimeSpend[[#This Row],[Personnel number]]&lt;&gt;"",TimeSpend[[#This Row],[Date]]&lt;&gt;""),TimeSpend[[#This Row],[Location]],"")</f>
        <v>Office</v>
      </c>
      <c r="K467">
        <f>IF(AND(TimeSpend[[#This Row],[Personnel number]]&lt;&gt;"",TimeSpend[[#This Row],[Date]]&lt;&gt;""),TimeSpend[[#This Row],[Task]],"")</f>
        <v>0</v>
      </c>
      <c r="L467" t="str">
        <f>IF(AND(TimeSpend[[#This Row],[Personnel number]]&lt;&gt;"",TimeSpend[[#This Row],[Date]]&lt;&gt;""),Utilization!$J$2,"")</f>
        <v>10/2024</v>
      </c>
      <c r="M467" t="str">
        <f>IF(AND(TimeSpend[[#This Row],[Personnel number]]&lt;&gt;"",TimeSpend[[#This Row],[Date]]&lt;&gt;""),TimeSpend[[#This Row],[Employee Name]],"")</f>
        <v>Cvrček Josef</v>
      </c>
      <c r="N467">
        <f t="shared" si="14"/>
        <v>466</v>
      </c>
      <c r="O467" t="str">
        <f t="shared" si="15"/>
        <v>10/2024-466</v>
      </c>
      <c r="P467" t="str">
        <f>IF(D467&lt;&gt;"",VLOOKUP(D467,Projects!B:C,2,0),"")</f>
        <v>INT</v>
      </c>
    </row>
    <row r="468" spans="1:16" x14ac:dyDescent="0.25">
      <c r="A468" t="str">
        <f>UPPER(IF(AND(TimeSpend[[#This Row],[Personnel number]]&lt;&gt;"",TimeSpend[[#This Row],[Date]]&lt;&gt;""),TimeSpend[[#This Row],[Personnel number]],""))</f>
        <v>CZ011873</v>
      </c>
      <c r="B468" s="85" t="str">
        <f>IF(AND(TimeSpend[[#This Row],[Personnel number]]&lt;&gt;"",TimeSpend[[#This Row],[Date]]&lt;&gt;""),TEXT(TimeSpend[[#This Row],[Date]],"[$-409]yyyyMMdd"),"")</f>
        <v>yyyy1009</v>
      </c>
      <c r="C468" s="33" t="str">
        <f>IF(AND(TimeSpend[[#This Row],[Personnel number]]&lt;&gt;"",TimeSpend[[#This Row],[Date]]&lt;&gt;""),SUBSTITUTE(TimeSpend[[#This Row],[Hours]],",","."),"")</f>
        <v>3</v>
      </c>
      <c r="D468">
        <f>IF(AND(TimeSpend[[#This Row],[Personnel number]]&lt;&gt;"",TimeSpend[[#This Row],[Date]]&lt;&gt;""),TimeSpend[[#This Row],[Network]],"")</f>
        <v>60000430</v>
      </c>
      <c r="E468" t="str">
        <f>IF(AND(TimeSpend[[#This Row],[Personnel number]]&lt;&gt;"",TimeSpend[[#This Row],[Date]]&lt;&gt;""),TimeSpend[[#This Row],[Network Description]],"")</f>
        <v>BBG NUS Cloud Roll-out</v>
      </c>
      <c r="F468" t="str">
        <f>IF(AND(TimeSpend[[#This Row],[Personnel number]]&lt;&gt;"",TimeSpend[[#This Row],[Date]]&lt;&gt;""),TimeSpend[[#This Row],[Activity]],"")</f>
        <v>Consultancy</v>
      </c>
      <c r="G468" t="str">
        <f>IF(AND(TimeSpend[[#This Row],[Personnel number]]&lt;&gt;"",TimeSpend[[#This Row],[Date]]&lt;&gt;""),TimeSpend[[#This Row],[Activity description]],"")</f>
        <v>JCV INT: BBG Consultancy with JCE</v>
      </c>
      <c r="H468" s="36">
        <f>IF(AND(TimeSpend[[#This Row],[Personnel number]]&lt;&gt;"",TimeSpend[[#This Row],[Date]]&lt;&gt;""),TimeSpend[[#This Row],[Start Time]],"")</f>
        <v>0.5</v>
      </c>
      <c r="I468" s="36">
        <f>IF(AND(TimeSpend[[#This Row],[Personnel number]]&lt;&gt;"",TimeSpend[[#This Row],[Date]]&lt;&gt;""),TimeSpend[[#This Row],[End Time]],"")</f>
        <v>0.625</v>
      </c>
      <c r="J468" t="str">
        <f>IF(AND(TimeSpend[[#This Row],[Personnel number]]&lt;&gt;"",TimeSpend[[#This Row],[Date]]&lt;&gt;""),TimeSpend[[#This Row],[Location]],"")</f>
        <v>Office</v>
      </c>
      <c r="K468">
        <f>IF(AND(TimeSpend[[#This Row],[Personnel number]]&lt;&gt;"",TimeSpend[[#This Row],[Date]]&lt;&gt;""),TimeSpend[[#This Row],[Task]],"")</f>
        <v>0</v>
      </c>
      <c r="L468" t="str">
        <f>IF(AND(TimeSpend[[#This Row],[Personnel number]]&lt;&gt;"",TimeSpend[[#This Row],[Date]]&lt;&gt;""),Utilization!$J$2,"")</f>
        <v>10/2024</v>
      </c>
      <c r="M468" t="str">
        <f>IF(AND(TimeSpend[[#This Row],[Personnel number]]&lt;&gt;"",TimeSpend[[#This Row],[Date]]&lt;&gt;""),TimeSpend[[#This Row],[Employee Name]],"")</f>
        <v>Cvrček Josef</v>
      </c>
      <c r="N468">
        <f t="shared" si="14"/>
        <v>467</v>
      </c>
      <c r="O468" t="str">
        <f t="shared" si="15"/>
        <v>10/2024-467</v>
      </c>
      <c r="P468" t="str">
        <f>IF(D468&lt;&gt;"",VLOOKUP(D468,Projects!B:C,2,0),"")</f>
        <v>PROJECT</v>
      </c>
    </row>
    <row r="469" spans="1:16" x14ac:dyDescent="0.25">
      <c r="A469" t="str">
        <f>UPPER(IF(AND(TimeSpend[[#This Row],[Personnel number]]&lt;&gt;"",TimeSpend[[#This Row],[Date]]&lt;&gt;""),TimeSpend[[#This Row],[Personnel number]],""))</f>
        <v>CZ011873</v>
      </c>
      <c r="B469" s="85" t="str">
        <f>IF(AND(TimeSpend[[#This Row],[Personnel number]]&lt;&gt;"",TimeSpend[[#This Row],[Date]]&lt;&gt;""),TEXT(TimeSpend[[#This Row],[Date]],"[$-409]yyyyMMdd"),"")</f>
        <v>yyyy1009</v>
      </c>
      <c r="C469" s="33" t="str">
        <f>IF(AND(TimeSpend[[#This Row],[Personnel number]]&lt;&gt;"",TimeSpend[[#This Row],[Date]]&lt;&gt;""),SUBSTITUTE(TimeSpend[[#This Row],[Hours]],",","."),"")</f>
        <v>1</v>
      </c>
      <c r="D469">
        <f>IF(AND(TimeSpend[[#This Row],[Personnel number]]&lt;&gt;"",TimeSpend[[#This Row],[Date]]&lt;&gt;""),TimeSpend[[#This Row],[Network]],"")</f>
        <v>60000247</v>
      </c>
      <c r="E469" t="str">
        <f>IF(AND(TimeSpend[[#This Row],[Personnel number]]&lt;&gt;"",TimeSpend[[#This Row],[Date]]&lt;&gt;""),TimeSpend[[#This Row],[Network Description]],"")</f>
        <v>NUS3 Technical Upgrade (NUS Cloud)</v>
      </c>
      <c r="F469" t="str">
        <f>IF(AND(TimeSpend[[#This Row],[Personnel number]]&lt;&gt;"",TimeSpend[[#This Row],[Date]]&lt;&gt;""),TimeSpend[[#This Row],[Activity]],"")</f>
        <v>Consultancy</v>
      </c>
      <c r="G469" t="str">
        <f>IF(AND(TimeSpend[[#This Row],[Personnel number]]&lt;&gt;"",TimeSpend[[#This Row],[Date]]&lt;&gt;""),TimeSpend[[#This Row],[Activity description]],"")</f>
        <v>Assigned topics</v>
      </c>
      <c r="H469" s="36">
        <f>IF(AND(TimeSpend[[#This Row],[Personnel number]]&lt;&gt;"",TimeSpend[[#This Row],[Date]]&lt;&gt;""),TimeSpend[[#This Row],[Start Time]],"")</f>
        <v>0.625</v>
      </c>
      <c r="I469" s="36">
        <f>IF(AND(TimeSpend[[#This Row],[Personnel number]]&lt;&gt;"",TimeSpend[[#This Row],[Date]]&lt;&gt;""),TimeSpend[[#This Row],[End Time]],"")</f>
        <v>0.66666666666666663</v>
      </c>
      <c r="J469" t="str">
        <f>IF(AND(TimeSpend[[#This Row],[Personnel number]]&lt;&gt;"",TimeSpend[[#This Row],[Date]]&lt;&gt;""),TimeSpend[[#This Row],[Location]],"")</f>
        <v>Office</v>
      </c>
      <c r="K469">
        <f>IF(AND(TimeSpend[[#This Row],[Personnel number]]&lt;&gt;"",TimeSpend[[#This Row],[Date]]&lt;&gt;""),TimeSpend[[#This Row],[Task]],"")</f>
        <v>0</v>
      </c>
      <c r="L469" t="str">
        <f>IF(AND(TimeSpend[[#This Row],[Personnel number]]&lt;&gt;"",TimeSpend[[#This Row],[Date]]&lt;&gt;""),Utilization!$J$2,"")</f>
        <v>10/2024</v>
      </c>
      <c r="M469" t="str">
        <f>IF(AND(TimeSpend[[#This Row],[Personnel number]]&lt;&gt;"",TimeSpend[[#This Row],[Date]]&lt;&gt;""),TimeSpend[[#This Row],[Employee Name]],"")</f>
        <v>Cvrček Josef</v>
      </c>
      <c r="N469">
        <f t="shared" si="14"/>
        <v>468</v>
      </c>
      <c r="O469" t="str">
        <f t="shared" si="15"/>
        <v>10/2024-468</v>
      </c>
      <c r="P469" t="str">
        <f>IF(D469&lt;&gt;"",VLOOKUP(D469,Projects!B:C,2,0),"")</f>
        <v>PROJECT</v>
      </c>
    </row>
    <row r="470" spans="1:16" x14ac:dyDescent="0.25">
      <c r="A470" t="str">
        <f>UPPER(IF(AND(TimeSpend[[#This Row],[Personnel number]]&lt;&gt;"",TimeSpend[[#This Row],[Date]]&lt;&gt;""),TimeSpend[[#This Row],[Personnel number]],""))</f>
        <v>CZ011873</v>
      </c>
      <c r="B470" s="85" t="str">
        <f>IF(AND(TimeSpend[[#This Row],[Personnel number]]&lt;&gt;"",TimeSpend[[#This Row],[Date]]&lt;&gt;""),TEXT(TimeSpend[[#This Row],[Date]],"[$-409]yyyyMMdd"),"")</f>
        <v>yyyy1009</v>
      </c>
      <c r="C470" s="33" t="str">
        <f>IF(AND(TimeSpend[[#This Row],[Personnel number]]&lt;&gt;"",TimeSpend[[#This Row],[Date]]&lt;&gt;""),SUBSTITUTE(TimeSpend[[#This Row],[Hours]],",","."),"")</f>
        <v>0.666666666666664</v>
      </c>
      <c r="D470" t="str">
        <f>IF(AND(TimeSpend[[#This Row],[Personnel number]]&lt;&gt;"",TimeSpend[[#This Row],[Date]]&lt;&gt;""),TimeSpend[[#This Row],[Network]],"")</f>
        <v>BPC_CR</v>
      </c>
      <c r="E470" t="str">
        <f>IF(AND(TimeSpend[[#This Row],[Personnel number]]&lt;&gt;"",TimeSpend[[#This Row],[Date]]&lt;&gt;""),TimeSpend[[#This Row],[Network Description]],"")</f>
        <v>CR Processing - BPC Brno</v>
      </c>
      <c r="F470" t="str">
        <f>IF(AND(TimeSpend[[#This Row],[Personnel number]]&lt;&gt;"",TimeSpend[[#This Row],[Date]]&lt;&gt;""),TimeSpend[[#This Row],[Activity]],"")</f>
        <v>Consultancy</v>
      </c>
      <c r="G470" t="str">
        <f>IF(AND(TimeSpend[[#This Row],[Personnel number]]&lt;&gt;"",TimeSpend[[#This Row],[Date]]&lt;&gt;""),TimeSpend[[#This Row],[Activity description]],"")</f>
        <v>Help to Support Team Member with his ticket</v>
      </c>
      <c r="H470" s="36">
        <f>IF(AND(TimeSpend[[#This Row],[Personnel number]]&lt;&gt;"",TimeSpend[[#This Row],[Date]]&lt;&gt;""),TimeSpend[[#This Row],[Start Time]],"")</f>
        <v>0.66666666666666663</v>
      </c>
      <c r="I470" s="36">
        <f>IF(AND(TimeSpend[[#This Row],[Personnel number]]&lt;&gt;"",TimeSpend[[#This Row],[Date]]&lt;&gt;""),TimeSpend[[#This Row],[End Time]],"")</f>
        <v>0.69444444444444442</v>
      </c>
      <c r="J470" t="str">
        <f>IF(AND(TimeSpend[[#This Row],[Personnel number]]&lt;&gt;"",TimeSpend[[#This Row],[Date]]&lt;&gt;""),TimeSpend[[#This Row],[Location]],"")</f>
        <v>Office</v>
      </c>
      <c r="K470">
        <f>IF(AND(TimeSpend[[#This Row],[Personnel number]]&lt;&gt;"",TimeSpend[[#This Row],[Date]]&lt;&gt;""),TimeSpend[[#This Row],[Task]],"")</f>
        <v>0</v>
      </c>
      <c r="L470" t="str">
        <f>IF(AND(TimeSpend[[#This Row],[Personnel number]]&lt;&gt;"",TimeSpend[[#This Row],[Date]]&lt;&gt;""),Utilization!$J$2,"")</f>
        <v>10/2024</v>
      </c>
      <c r="M470" t="str">
        <f>IF(AND(TimeSpend[[#This Row],[Personnel number]]&lt;&gt;"",TimeSpend[[#This Row],[Date]]&lt;&gt;""),TimeSpend[[#This Row],[Employee Name]],"")</f>
        <v>Cvrček Josef</v>
      </c>
      <c r="N470">
        <f t="shared" si="14"/>
        <v>469</v>
      </c>
      <c r="O470" t="str">
        <f t="shared" si="15"/>
        <v>10/2024-469</v>
      </c>
      <c r="P470" t="str">
        <f>IF(D470&lt;&gt;"",VLOOKUP(D470,Projects!B:C,2,0),"")</f>
        <v>CRQ</v>
      </c>
    </row>
    <row r="471" spans="1:16" x14ac:dyDescent="0.25">
      <c r="A471" t="str">
        <f>UPPER(IF(AND(TimeSpend[[#This Row],[Personnel number]]&lt;&gt;"",TimeSpend[[#This Row],[Date]]&lt;&gt;""),TimeSpend[[#This Row],[Personnel number]],""))</f>
        <v>CZ011873</v>
      </c>
      <c r="B471" s="85" t="str">
        <f>IF(AND(TimeSpend[[#This Row],[Personnel number]]&lt;&gt;"",TimeSpend[[#This Row],[Date]]&lt;&gt;""),TEXT(TimeSpend[[#This Row],[Date]],"[$-409]yyyyMMdd"),"")</f>
        <v>yyyy1009</v>
      </c>
      <c r="C471" s="33" t="str">
        <f>IF(AND(TimeSpend[[#This Row],[Personnel number]]&lt;&gt;"",TimeSpend[[#This Row],[Date]]&lt;&gt;""),SUBSTITUTE(TimeSpend[[#This Row],[Hours]],",","."),"")</f>
        <v>0.500000000000004</v>
      </c>
      <c r="D471">
        <f>IF(AND(TimeSpend[[#This Row],[Personnel number]]&lt;&gt;"",TimeSpend[[#This Row],[Date]]&lt;&gt;""),TimeSpend[[#This Row],[Network]],"")</f>
        <v>60000430</v>
      </c>
      <c r="E471" t="str">
        <f>IF(AND(TimeSpend[[#This Row],[Personnel number]]&lt;&gt;"",TimeSpend[[#This Row],[Date]]&lt;&gt;""),TimeSpend[[#This Row],[Network Description]],"")</f>
        <v>BBG NUS Cloud Roll-out</v>
      </c>
      <c r="F471" t="str">
        <f>IF(AND(TimeSpend[[#This Row],[Personnel number]]&lt;&gt;"",TimeSpend[[#This Row],[Date]]&lt;&gt;""),TimeSpend[[#This Row],[Activity]],"")</f>
        <v>Consultancy</v>
      </c>
      <c r="G471" t="str">
        <f>IF(AND(TimeSpend[[#This Row],[Personnel number]]&lt;&gt;"",TimeSpend[[#This Row],[Date]]&lt;&gt;""),TimeSpend[[#This Row],[Activity description]],"")</f>
        <v>Assigned topics</v>
      </c>
      <c r="H471" s="36">
        <f>IF(AND(TimeSpend[[#This Row],[Personnel number]]&lt;&gt;"",TimeSpend[[#This Row],[Date]]&lt;&gt;""),TimeSpend[[#This Row],[Start Time]],"")</f>
        <v>0.69444444444444442</v>
      </c>
      <c r="I471" s="36">
        <f>IF(AND(TimeSpend[[#This Row],[Personnel number]]&lt;&gt;"",TimeSpend[[#This Row],[Date]]&lt;&gt;""),TimeSpend[[#This Row],[End Time]],"")</f>
        <v>0.71527777777777779</v>
      </c>
      <c r="J471" t="str">
        <f>IF(AND(TimeSpend[[#This Row],[Personnel number]]&lt;&gt;"",TimeSpend[[#This Row],[Date]]&lt;&gt;""),TimeSpend[[#This Row],[Location]],"")</f>
        <v>Office</v>
      </c>
      <c r="K471">
        <f>IF(AND(TimeSpend[[#This Row],[Personnel number]]&lt;&gt;"",TimeSpend[[#This Row],[Date]]&lt;&gt;""),TimeSpend[[#This Row],[Task]],"")</f>
        <v>0</v>
      </c>
      <c r="L471" t="str">
        <f>IF(AND(TimeSpend[[#This Row],[Personnel number]]&lt;&gt;"",TimeSpend[[#This Row],[Date]]&lt;&gt;""),Utilization!$J$2,"")</f>
        <v>10/2024</v>
      </c>
      <c r="M471" t="str">
        <f>IF(AND(TimeSpend[[#This Row],[Personnel number]]&lt;&gt;"",TimeSpend[[#This Row],[Date]]&lt;&gt;""),TimeSpend[[#This Row],[Employee Name]],"")</f>
        <v>Cvrček Josef</v>
      </c>
      <c r="N471">
        <f t="shared" si="14"/>
        <v>470</v>
      </c>
      <c r="O471" t="str">
        <f t="shared" si="15"/>
        <v>10/2024-470</v>
      </c>
      <c r="P471" t="str">
        <f>IF(D471&lt;&gt;"",VLOOKUP(D471,Projects!B:C,2,0),"")</f>
        <v>PROJECT</v>
      </c>
    </row>
    <row r="472" spans="1:16" x14ac:dyDescent="0.25">
      <c r="A472" t="str">
        <f>UPPER(IF(AND(TimeSpend[[#This Row],[Personnel number]]&lt;&gt;"",TimeSpend[[#This Row],[Date]]&lt;&gt;""),TimeSpend[[#This Row],[Personnel number]],""))</f>
        <v>CZ011873</v>
      </c>
      <c r="B472" s="85" t="str">
        <f>IF(AND(TimeSpend[[#This Row],[Personnel number]]&lt;&gt;"",TimeSpend[[#This Row],[Date]]&lt;&gt;""),TEXT(TimeSpend[[#This Row],[Date]],"[$-409]yyyyMMdd"),"")</f>
        <v>yyyy1009</v>
      </c>
      <c r="C472" s="33" t="str">
        <f>IF(AND(TimeSpend[[#This Row],[Personnel number]]&lt;&gt;"",TimeSpend[[#This Row],[Date]]&lt;&gt;""),SUBSTITUTE(TimeSpend[[#This Row],[Hours]],",","."),"")</f>
        <v>0.249999999999996</v>
      </c>
      <c r="D472" t="str">
        <f>IF(AND(TimeSpend[[#This Row],[Personnel number]]&lt;&gt;"",TimeSpend[[#This Row],[Date]]&lt;&gt;""),TimeSpend[[#This Row],[Network]],"")</f>
        <v>BPC_INT</v>
      </c>
      <c r="E472" t="str">
        <f>IF(AND(TimeSpend[[#This Row],[Personnel number]]&lt;&gt;"",TimeSpend[[#This Row],[Date]]&lt;&gt;""),TimeSpend[[#This Row],[Network Description]],"")</f>
        <v>Other Internal activities - BPC Brno</v>
      </c>
      <c r="F472" t="str">
        <f>IF(AND(TimeSpend[[#This Row],[Personnel number]]&lt;&gt;"",TimeSpend[[#This Row],[Date]]&lt;&gt;""),TimeSpend[[#This Row],[Activity]],"")</f>
        <v>Admin</v>
      </c>
      <c r="G472" t="str">
        <f>IF(AND(TimeSpend[[#This Row],[Personnel number]]&lt;&gt;"",TimeSpend[[#This Row],[Date]]&lt;&gt;""),TimeSpend[[#This Row],[Activity description]],"")</f>
        <v>Timesheet</v>
      </c>
      <c r="H472" s="36">
        <f>IF(AND(TimeSpend[[#This Row],[Personnel number]]&lt;&gt;"",TimeSpend[[#This Row],[Date]]&lt;&gt;""),TimeSpend[[#This Row],[Start Time]],"")</f>
        <v>0.71527777777777779</v>
      </c>
      <c r="I472" s="36">
        <f>IF(AND(TimeSpend[[#This Row],[Personnel number]]&lt;&gt;"",TimeSpend[[#This Row],[Date]]&lt;&gt;""),TimeSpend[[#This Row],[End Time]],"")</f>
        <v>0.72569444444444442</v>
      </c>
      <c r="J472" t="str">
        <f>IF(AND(TimeSpend[[#This Row],[Personnel number]]&lt;&gt;"",TimeSpend[[#This Row],[Date]]&lt;&gt;""),TimeSpend[[#This Row],[Location]],"")</f>
        <v>Office</v>
      </c>
      <c r="K472">
        <f>IF(AND(TimeSpend[[#This Row],[Personnel number]]&lt;&gt;"",TimeSpend[[#This Row],[Date]]&lt;&gt;""),TimeSpend[[#This Row],[Task]],"")</f>
        <v>0</v>
      </c>
      <c r="L472" t="str">
        <f>IF(AND(TimeSpend[[#This Row],[Personnel number]]&lt;&gt;"",TimeSpend[[#This Row],[Date]]&lt;&gt;""),Utilization!$J$2,"")</f>
        <v>10/2024</v>
      </c>
      <c r="M472" t="str">
        <f>IF(AND(TimeSpend[[#This Row],[Personnel number]]&lt;&gt;"",TimeSpend[[#This Row],[Date]]&lt;&gt;""),TimeSpend[[#This Row],[Employee Name]],"")</f>
        <v>Cvrček Josef</v>
      </c>
      <c r="N472">
        <f t="shared" si="14"/>
        <v>471</v>
      </c>
      <c r="O472" t="str">
        <f t="shared" si="15"/>
        <v>10/2024-471</v>
      </c>
      <c r="P472" t="str">
        <f>IF(D472&lt;&gt;"",VLOOKUP(D472,Projects!B:C,2,0),"")</f>
        <v>INT</v>
      </c>
    </row>
    <row r="473" spans="1:16" x14ac:dyDescent="0.25">
      <c r="A473" t="str">
        <f>UPPER(IF(AND(TimeSpend[[#This Row],[Personnel number]]&lt;&gt;"",TimeSpend[[#This Row],[Date]]&lt;&gt;""),TimeSpend[[#This Row],[Personnel number]],""))</f>
        <v>CZ011873</v>
      </c>
      <c r="B473" s="85" t="str">
        <f>IF(AND(TimeSpend[[#This Row],[Personnel number]]&lt;&gt;"",TimeSpend[[#This Row],[Date]]&lt;&gt;""),TEXT(TimeSpend[[#This Row],[Date]],"[$-409]yyyyMMdd"),"")</f>
        <v>yyyy1010</v>
      </c>
      <c r="C473" s="33" t="str">
        <f>IF(AND(TimeSpend[[#This Row],[Personnel number]]&lt;&gt;"",TimeSpend[[#This Row],[Date]]&lt;&gt;""),SUBSTITUTE(TimeSpend[[#This Row],[Hours]],",","."),"")</f>
        <v>0.25</v>
      </c>
      <c r="D473" t="str">
        <f>IF(AND(TimeSpend[[#This Row],[Personnel number]]&lt;&gt;"",TimeSpend[[#This Row],[Date]]&lt;&gt;""),TimeSpend[[#This Row],[Network]],"")</f>
        <v>BPC_INT</v>
      </c>
      <c r="E473" t="str">
        <f>IF(AND(TimeSpend[[#This Row],[Personnel number]]&lt;&gt;"",TimeSpend[[#This Row],[Date]]&lt;&gt;""),TimeSpend[[#This Row],[Network Description]],"")</f>
        <v>Other Internal activities - BPC Brno</v>
      </c>
      <c r="F473" t="str">
        <f>IF(AND(TimeSpend[[#This Row],[Personnel number]]&lt;&gt;"",TimeSpend[[#This Row],[Date]]&lt;&gt;""),TimeSpend[[#This Row],[Activity]],"")</f>
        <v>Admin</v>
      </c>
      <c r="G473" t="str">
        <f>IF(AND(TimeSpend[[#This Row],[Personnel number]]&lt;&gt;"",TimeSpend[[#This Row],[Date]]&lt;&gt;""),TimeSpend[[#This Row],[Activity description]],"")</f>
        <v>Administration</v>
      </c>
      <c r="H473" s="36">
        <f>IF(AND(TimeSpend[[#This Row],[Personnel number]]&lt;&gt;"",TimeSpend[[#This Row],[Date]]&lt;&gt;""),TimeSpend[[#This Row],[Start Time]],"")</f>
        <v>0.32291666666666669</v>
      </c>
      <c r="I473" s="36">
        <f>IF(AND(TimeSpend[[#This Row],[Personnel number]]&lt;&gt;"",TimeSpend[[#This Row],[Date]]&lt;&gt;""),TimeSpend[[#This Row],[End Time]],"")</f>
        <v>0.33333333333333331</v>
      </c>
      <c r="J473" t="str">
        <f>IF(AND(TimeSpend[[#This Row],[Personnel number]]&lt;&gt;"",TimeSpend[[#This Row],[Date]]&lt;&gt;""),TimeSpend[[#This Row],[Location]],"")</f>
        <v>Office</v>
      </c>
      <c r="K473">
        <f>IF(AND(TimeSpend[[#This Row],[Personnel number]]&lt;&gt;"",TimeSpend[[#This Row],[Date]]&lt;&gt;""),TimeSpend[[#This Row],[Task]],"")</f>
        <v>0</v>
      </c>
      <c r="L473" t="str">
        <f>IF(AND(TimeSpend[[#This Row],[Personnel number]]&lt;&gt;"",TimeSpend[[#This Row],[Date]]&lt;&gt;""),Utilization!$J$2,"")</f>
        <v>10/2024</v>
      </c>
      <c r="M473" t="str">
        <f>IF(AND(TimeSpend[[#This Row],[Personnel number]]&lt;&gt;"",TimeSpend[[#This Row],[Date]]&lt;&gt;""),TimeSpend[[#This Row],[Employee Name]],"")</f>
        <v>Cvrček Josef</v>
      </c>
      <c r="N473">
        <f t="shared" si="14"/>
        <v>472</v>
      </c>
      <c r="O473" t="str">
        <f t="shared" si="15"/>
        <v>10/2024-472</v>
      </c>
      <c r="P473" t="str">
        <f>IF(D473&lt;&gt;"",VLOOKUP(D473,Projects!B:C,2,0),"")</f>
        <v>INT</v>
      </c>
    </row>
    <row r="474" spans="1:16" x14ac:dyDescent="0.25">
      <c r="A474" t="str">
        <f>UPPER(IF(AND(TimeSpend[[#This Row],[Personnel number]]&lt;&gt;"",TimeSpend[[#This Row],[Date]]&lt;&gt;""),TimeSpend[[#This Row],[Personnel number]],""))</f>
        <v>CZ011873</v>
      </c>
      <c r="B474" s="85" t="str">
        <f>IF(AND(TimeSpend[[#This Row],[Personnel number]]&lt;&gt;"",TimeSpend[[#This Row],[Date]]&lt;&gt;""),TEXT(TimeSpend[[#This Row],[Date]],"[$-409]yyyyMMdd"),"")</f>
        <v>yyyy1010</v>
      </c>
      <c r="C474" s="33" t="str">
        <f>IF(AND(TimeSpend[[#This Row],[Personnel number]]&lt;&gt;"",TimeSpend[[#This Row],[Date]]&lt;&gt;""),SUBSTITUTE(TimeSpend[[#This Row],[Hours]],",","."),"")</f>
        <v>1.5</v>
      </c>
      <c r="D474">
        <f>IF(AND(TimeSpend[[#This Row],[Personnel number]]&lt;&gt;"",TimeSpend[[#This Row],[Date]]&lt;&gt;""),TimeSpend[[#This Row],[Network]],"")</f>
        <v>60000430</v>
      </c>
      <c r="E474" t="str">
        <f>IF(AND(TimeSpend[[#This Row],[Personnel number]]&lt;&gt;"",TimeSpend[[#This Row],[Date]]&lt;&gt;""),TimeSpend[[#This Row],[Network Description]],"")</f>
        <v>BBG NUS Cloud Roll-out</v>
      </c>
      <c r="F474" t="str">
        <f>IF(AND(TimeSpend[[#This Row],[Personnel number]]&lt;&gt;"",TimeSpend[[#This Row],[Date]]&lt;&gt;""),TimeSpend[[#This Row],[Activity]],"")</f>
        <v>Consultancy</v>
      </c>
      <c r="G474" t="str">
        <f>IF(AND(TimeSpend[[#This Row],[Personnel number]]&lt;&gt;"",TimeSpend[[#This Row],[Date]]&lt;&gt;""),TimeSpend[[#This Row],[Activity description]],"")</f>
        <v>Assigned topics</v>
      </c>
      <c r="H474" s="36">
        <f>IF(AND(TimeSpend[[#This Row],[Personnel number]]&lt;&gt;"",TimeSpend[[#This Row],[Date]]&lt;&gt;""),TimeSpend[[#This Row],[Start Time]],"")</f>
        <v>0.33333333333333331</v>
      </c>
      <c r="I474" s="36">
        <f>IF(AND(TimeSpend[[#This Row],[Personnel number]]&lt;&gt;"",TimeSpend[[#This Row],[Date]]&lt;&gt;""),TimeSpend[[#This Row],[End Time]],"")</f>
        <v>0.39583333333333331</v>
      </c>
      <c r="J474" t="str">
        <f>IF(AND(TimeSpend[[#This Row],[Personnel number]]&lt;&gt;"",TimeSpend[[#This Row],[Date]]&lt;&gt;""),TimeSpend[[#This Row],[Location]],"")</f>
        <v>Office</v>
      </c>
      <c r="K474">
        <f>IF(AND(TimeSpend[[#This Row],[Personnel number]]&lt;&gt;"",TimeSpend[[#This Row],[Date]]&lt;&gt;""),TimeSpend[[#This Row],[Task]],"")</f>
        <v>0</v>
      </c>
      <c r="L474" t="str">
        <f>IF(AND(TimeSpend[[#This Row],[Personnel number]]&lt;&gt;"",TimeSpend[[#This Row],[Date]]&lt;&gt;""),Utilization!$J$2,"")</f>
        <v>10/2024</v>
      </c>
      <c r="M474" t="str">
        <f>IF(AND(TimeSpend[[#This Row],[Personnel number]]&lt;&gt;"",TimeSpend[[#This Row],[Date]]&lt;&gt;""),TimeSpend[[#This Row],[Employee Name]],"")</f>
        <v>Cvrček Josef</v>
      </c>
      <c r="N474">
        <f t="shared" si="14"/>
        <v>473</v>
      </c>
      <c r="O474" t="str">
        <f t="shared" si="15"/>
        <v>10/2024-473</v>
      </c>
      <c r="P474" t="str">
        <f>IF(D474&lt;&gt;"",VLOOKUP(D474,Projects!B:C,2,0),"")</f>
        <v>PROJECT</v>
      </c>
    </row>
    <row r="475" spans="1:16" x14ac:dyDescent="0.25">
      <c r="A475" t="str">
        <f>UPPER(IF(AND(TimeSpend[[#This Row],[Personnel number]]&lt;&gt;"",TimeSpend[[#This Row],[Date]]&lt;&gt;""),TimeSpend[[#This Row],[Personnel number]],""))</f>
        <v>CZ011873</v>
      </c>
      <c r="B475" s="85" t="str">
        <f>IF(AND(TimeSpend[[#This Row],[Personnel number]]&lt;&gt;"",TimeSpend[[#This Row],[Date]]&lt;&gt;""),TEXT(TimeSpend[[#This Row],[Date]],"[$-409]yyyyMMdd"),"")</f>
        <v>yyyy1010</v>
      </c>
      <c r="C475" s="33" t="str">
        <f>IF(AND(TimeSpend[[#This Row],[Personnel number]]&lt;&gt;"",TimeSpend[[#This Row],[Date]]&lt;&gt;""),SUBSTITUTE(TimeSpend[[#This Row],[Hours]],",","."),"")</f>
        <v>0.5</v>
      </c>
      <c r="D475" t="str">
        <f>IF(AND(TimeSpend[[#This Row],[Personnel number]]&lt;&gt;"",TimeSpend[[#This Row],[Date]]&lt;&gt;""),TimeSpend[[#This Row],[Network]],"")</f>
        <v>BPC_INC</v>
      </c>
      <c r="E475" t="str">
        <f>IF(AND(TimeSpend[[#This Row],[Personnel number]]&lt;&gt;"",TimeSpend[[#This Row],[Date]]&lt;&gt;""),TimeSpend[[#This Row],[Network Description]],"")</f>
        <v>Incident handling / support - BPC Brno</v>
      </c>
      <c r="F475" t="str">
        <f>IF(AND(TimeSpend[[#This Row],[Personnel number]]&lt;&gt;"",TimeSpend[[#This Row],[Date]]&lt;&gt;""),TimeSpend[[#This Row],[Activity]],"")</f>
        <v>Consultancy</v>
      </c>
      <c r="G475" t="str">
        <f>IF(AND(TimeSpend[[#This Row],[Personnel number]]&lt;&gt;"",TimeSpend[[#This Row],[Date]]&lt;&gt;""),TimeSpend[[#This Row],[Activity description]],"")</f>
        <v>Support</v>
      </c>
      <c r="H475" s="36">
        <f>IF(AND(TimeSpend[[#This Row],[Personnel number]]&lt;&gt;"",TimeSpend[[#This Row],[Date]]&lt;&gt;""),TimeSpend[[#This Row],[Start Time]],"")</f>
        <v>0.39583333333333331</v>
      </c>
      <c r="I475" s="36">
        <f>IF(AND(TimeSpend[[#This Row],[Personnel number]]&lt;&gt;"",TimeSpend[[#This Row],[Date]]&lt;&gt;""),TimeSpend[[#This Row],[End Time]],"")</f>
        <v>0.41666666666666669</v>
      </c>
      <c r="J475" t="str">
        <f>IF(AND(TimeSpend[[#This Row],[Personnel number]]&lt;&gt;"",TimeSpend[[#This Row],[Date]]&lt;&gt;""),TimeSpend[[#This Row],[Location]],"")</f>
        <v>Office</v>
      </c>
      <c r="K475">
        <f>IF(AND(TimeSpend[[#This Row],[Personnel number]]&lt;&gt;"",TimeSpend[[#This Row],[Date]]&lt;&gt;""),TimeSpend[[#This Row],[Task]],"")</f>
        <v>0</v>
      </c>
      <c r="L475" t="str">
        <f>IF(AND(TimeSpend[[#This Row],[Personnel number]]&lt;&gt;"",TimeSpend[[#This Row],[Date]]&lt;&gt;""),Utilization!$J$2,"")</f>
        <v>10/2024</v>
      </c>
      <c r="M475" t="str">
        <f>IF(AND(TimeSpend[[#This Row],[Personnel number]]&lt;&gt;"",TimeSpend[[#This Row],[Date]]&lt;&gt;""),TimeSpend[[#This Row],[Employee Name]],"")</f>
        <v>Cvrček Josef</v>
      </c>
      <c r="N475">
        <f t="shared" si="14"/>
        <v>474</v>
      </c>
      <c r="O475" t="str">
        <f t="shared" si="15"/>
        <v>10/2024-474</v>
      </c>
      <c r="P475" t="str">
        <f>IF(D475&lt;&gt;"",VLOOKUP(D475,Projects!B:C,2,0),"")</f>
        <v>INC</v>
      </c>
    </row>
    <row r="476" spans="1:16" x14ac:dyDescent="0.25">
      <c r="A476" t="str">
        <f>UPPER(IF(AND(TimeSpend[[#This Row],[Personnel number]]&lt;&gt;"",TimeSpend[[#This Row],[Date]]&lt;&gt;""),TimeSpend[[#This Row],[Personnel number]],""))</f>
        <v>CZ011873</v>
      </c>
      <c r="B476" s="85" t="str">
        <f>IF(AND(TimeSpend[[#This Row],[Personnel number]]&lt;&gt;"",TimeSpend[[#This Row],[Date]]&lt;&gt;""),TEXT(TimeSpend[[#This Row],[Date]],"[$-409]yyyyMMdd"),"")</f>
        <v>yyyy1010</v>
      </c>
      <c r="C476" s="33" t="str">
        <f>IF(AND(TimeSpend[[#This Row],[Personnel number]]&lt;&gt;"",TimeSpend[[#This Row],[Date]]&lt;&gt;""),SUBSTITUTE(TimeSpend[[#This Row],[Hours]],",","."),"")</f>
        <v>0.833333333333334</v>
      </c>
      <c r="D476">
        <f>IF(AND(TimeSpend[[#This Row],[Personnel number]]&lt;&gt;"",TimeSpend[[#This Row],[Date]]&lt;&gt;""),TimeSpend[[#This Row],[Network]],"")</f>
        <v>60000430</v>
      </c>
      <c r="E476" t="str">
        <f>IF(AND(TimeSpend[[#This Row],[Personnel number]]&lt;&gt;"",TimeSpend[[#This Row],[Date]]&lt;&gt;""),TimeSpend[[#This Row],[Network Description]],"")</f>
        <v>BBG NUS Cloud Roll-out</v>
      </c>
      <c r="F476" t="str">
        <f>IF(AND(TimeSpend[[#This Row],[Personnel number]]&lt;&gt;"",TimeSpend[[#This Row],[Date]]&lt;&gt;""),TimeSpend[[#This Row],[Activity]],"")</f>
        <v>Consultancy</v>
      </c>
      <c r="G476" t="str">
        <f>IF(AND(TimeSpend[[#This Row],[Personnel number]]&lt;&gt;"",TimeSpend[[#This Row],[Date]]&lt;&gt;""),TimeSpend[[#This Row],[Activity description]],"")</f>
        <v>Assigned topics</v>
      </c>
      <c r="H476" s="36">
        <f>IF(AND(TimeSpend[[#This Row],[Personnel number]]&lt;&gt;"",TimeSpend[[#This Row],[Date]]&lt;&gt;""),TimeSpend[[#This Row],[Start Time]],"")</f>
        <v>0.41666666666666669</v>
      </c>
      <c r="I476" s="36">
        <f>IF(AND(TimeSpend[[#This Row],[Personnel number]]&lt;&gt;"",TimeSpend[[#This Row],[Date]]&lt;&gt;""),TimeSpend[[#This Row],[End Time]],"")</f>
        <v>0.4513888888888889</v>
      </c>
      <c r="J476" t="str">
        <f>IF(AND(TimeSpend[[#This Row],[Personnel number]]&lt;&gt;"",TimeSpend[[#This Row],[Date]]&lt;&gt;""),TimeSpend[[#This Row],[Location]],"")</f>
        <v>Office</v>
      </c>
      <c r="K476">
        <f>IF(AND(TimeSpend[[#This Row],[Personnel number]]&lt;&gt;"",TimeSpend[[#This Row],[Date]]&lt;&gt;""),TimeSpend[[#This Row],[Task]],"")</f>
        <v>0</v>
      </c>
      <c r="L476" t="str">
        <f>IF(AND(TimeSpend[[#This Row],[Personnel number]]&lt;&gt;"",TimeSpend[[#This Row],[Date]]&lt;&gt;""),Utilization!$J$2,"")</f>
        <v>10/2024</v>
      </c>
      <c r="M476" t="str">
        <f>IF(AND(TimeSpend[[#This Row],[Personnel number]]&lt;&gt;"",TimeSpend[[#This Row],[Date]]&lt;&gt;""),TimeSpend[[#This Row],[Employee Name]],"")</f>
        <v>Cvrček Josef</v>
      </c>
      <c r="N476">
        <f t="shared" si="14"/>
        <v>475</v>
      </c>
      <c r="O476" t="str">
        <f t="shared" si="15"/>
        <v>10/2024-475</v>
      </c>
      <c r="P476" t="str">
        <f>IF(D476&lt;&gt;"",VLOOKUP(D476,Projects!B:C,2,0),"")</f>
        <v>PROJECT</v>
      </c>
    </row>
    <row r="477" spans="1:16" x14ac:dyDescent="0.25">
      <c r="A477" t="str">
        <f>UPPER(IF(AND(TimeSpend[[#This Row],[Personnel number]]&lt;&gt;"",TimeSpend[[#This Row],[Date]]&lt;&gt;""),TimeSpend[[#This Row],[Personnel number]],""))</f>
        <v>CZ011873</v>
      </c>
      <c r="B477" s="85" t="str">
        <f>IF(AND(TimeSpend[[#This Row],[Personnel number]]&lt;&gt;"",TimeSpend[[#This Row],[Date]]&lt;&gt;""),TEXT(TimeSpend[[#This Row],[Date]],"[$-409]yyyyMMdd"),"")</f>
        <v>yyyy1010</v>
      </c>
      <c r="C477" s="33" t="str">
        <f>IF(AND(TimeSpend[[#This Row],[Personnel number]]&lt;&gt;"",TimeSpend[[#This Row],[Date]]&lt;&gt;""),SUBSTITUTE(TimeSpend[[#This Row],[Hours]],",","."),"")</f>
        <v>0.5</v>
      </c>
      <c r="D477" t="str">
        <f>IF(AND(TimeSpend[[#This Row],[Personnel number]]&lt;&gt;"",TimeSpend[[#This Row],[Date]]&lt;&gt;""),TimeSpend[[#This Row],[Network]],"")</f>
        <v>BPC_INT</v>
      </c>
      <c r="E477" t="str">
        <f>IF(AND(TimeSpend[[#This Row],[Personnel number]]&lt;&gt;"",TimeSpend[[#This Row],[Date]]&lt;&gt;""),TimeSpend[[#This Row],[Network Description]],"")</f>
        <v>Other Internal activities - BPC Brno</v>
      </c>
      <c r="F477" t="str">
        <f>IF(AND(TimeSpend[[#This Row],[Personnel number]]&lt;&gt;"",TimeSpend[[#This Row],[Date]]&lt;&gt;""),TimeSpend[[#This Row],[Activity]],"")</f>
        <v>Admin</v>
      </c>
      <c r="G477" t="str">
        <f>IF(AND(TimeSpend[[#This Row],[Personnel number]]&lt;&gt;"",TimeSpend[[#This Row],[Date]]&lt;&gt;""),TimeSpend[[#This Row],[Activity description]],"")</f>
        <v>Administration</v>
      </c>
      <c r="H477" s="36">
        <f>IF(AND(TimeSpend[[#This Row],[Personnel number]]&lt;&gt;"",TimeSpend[[#This Row],[Date]]&lt;&gt;""),TimeSpend[[#This Row],[Start Time]],"")</f>
        <v>0.47916666666666669</v>
      </c>
      <c r="I477" s="36">
        <f>IF(AND(TimeSpend[[#This Row],[Personnel number]]&lt;&gt;"",TimeSpend[[#This Row],[Date]]&lt;&gt;""),TimeSpend[[#This Row],[End Time]],"")</f>
        <v>0.5</v>
      </c>
      <c r="J477" t="str">
        <f>IF(AND(TimeSpend[[#This Row],[Personnel number]]&lt;&gt;"",TimeSpend[[#This Row],[Date]]&lt;&gt;""),TimeSpend[[#This Row],[Location]],"")</f>
        <v>Office</v>
      </c>
      <c r="K477">
        <f>IF(AND(TimeSpend[[#This Row],[Personnel number]]&lt;&gt;"",TimeSpend[[#This Row],[Date]]&lt;&gt;""),TimeSpend[[#This Row],[Task]],"")</f>
        <v>0</v>
      </c>
      <c r="L477" t="str">
        <f>IF(AND(TimeSpend[[#This Row],[Personnel number]]&lt;&gt;"",TimeSpend[[#This Row],[Date]]&lt;&gt;""),Utilization!$J$2,"")</f>
        <v>10/2024</v>
      </c>
      <c r="M477" t="str">
        <f>IF(AND(TimeSpend[[#This Row],[Personnel number]]&lt;&gt;"",TimeSpend[[#This Row],[Date]]&lt;&gt;""),TimeSpend[[#This Row],[Employee Name]],"")</f>
        <v>Cvrček Josef</v>
      </c>
      <c r="N477">
        <f t="shared" si="14"/>
        <v>476</v>
      </c>
      <c r="O477" t="str">
        <f t="shared" si="15"/>
        <v>10/2024-476</v>
      </c>
      <c r="P477" t="str">
        <f>IF(D477&lt;&gt;"",VLOOKUP(D477,Projects!B:C,2,0),"")</f>
        <v>INT</v>
      </c>
    </row>
    <row r="478" spans="1:16" x14ac:dyDescent="0.25">
      <c r="A478" t="str">
        <f>UPPER(IF(AND(TimeSpend[[#This Row],[Personnel number]]&lt;&gt;"",TimeSpend[[#This Row],[Date]]&lt;&gt;""),TimeSpend[[#This Row],[Personnel number]],""))</f>
        <v>CZ011873</v>
      </c>
      <c r="B478" s="85" t="str">
        <f>IF(AND(TimeSpend[[#This Row],[Personnel number]]&lt;&gt;"",TimeSpend[[#This Row],[Date]]&lt;&gt;""),TEXT(TimeSpend[[#This Row],[Date]],"[$-409]yyyyMMdd"),"")</f>
        <v>yyyy1010</v>
      </c>
      <c r="C478" s="33" t="str">
        <f>IF(AND(TimeSpend[[#This Row],[Personnel number]]&lt;&gt;"",TimeSpend[[#This Row],[Date]]&lt;&gt;""),SUBSTITUTE(TimeSpend[[#This Row],[Hours]],",","."),"")</f>
        <v>0.75</v>
      </c>
      <c r="D478">
        <f>IF(AND(TimeSpend[[#This Row],[Personnel number]]&lt;&gt;"",TimeSpend[[#This Row],[Date]]&lt;&gt;""),TimeSpend[[#This Row],[Network]],"")</f>
        <v>60000370</v>
      </c>
      <c r="E478" t="str">
        <f>IF(AND(TimeSpend[[#This Row],[Personnel number]]&lt;&gt;"",TimeSpend[[#This Row],[Date]]&lt;&gt;""),TimeSpend[[#This Row],[Network Description]],"")</f>
        <v>NUS Product  Enhancement</v>
      </c>
      <c r="F478" t="str">
        <f>IF(AND(TimeSpend[[#This Row],[Personnel number]]&lt;&gt;"",TimeSpend[[#This Row],[Date]]&lt;&gt;""),TimeSpend[[#This Row],[Activity]],"")</f>
        <v>Consultancy</v>
      </c>
      <c r="G478" t="str">
        <f>IF(AND(TimeSpend[[#This Row],[Personnel number]]&lt;&gt;"",TimeSpend[[#This Row],[Date]]&lt;&gt;""),TimeSpend[[#This Row],[Activity description]],"")</f>
        <v>Consultancy with Team Member</v>
      </c>
      <c r="H478" s="36">
        <f>IF(AND(TimeSpend[[#This Row],[Personnel number]]&lt;&gt;"",TimeSpend[[#This Row],[Date]]&lt;&gt;""),TimeSpend[[#This Row],[Start Time]],"")</f>
        <v>0.5</v>
      </c>
      <c r="I478" s="36">
        <f>IF(AND(TimeSpend[[#This Row],[Personnel number]]&lt;&gt;"",TimeSpend[[#This Row],[Date]]&lt;&gt;""),TimeSpend[[#This Row],[End Time]],"")</f>
        <v>0.53125</v>
      </c>
      <c r="J478" t="str">
        <f>IF(AND(TimeSpend[[#This Row],[Personnel number]]&lt;&gt;"",TimeSpend[[#This Row],[Date]]&lt;&gt;""),TimeSpend[[#This Row],[Location]],"")</f>
        <v>Office</v>
      </c>
      <c r="K478">
        <f>IF(AND(TimeSpend[[#This Row],[Personnel number]]&lt;&gt;"",TimeSpend[[#This Row],[Date]]&lt;&gt;""),TimeSpend[[#This Row],[Task]],"")</f>
        <v>0</v>
      </c>
      <c r="L478" t="str">
        <f>IF(AND(TimeSpend[[#This Row],[Personnel number]]&lt;&gt;"",TimeSpend[[#This Row],[Date]]&lt;&gt;""),Utilization!$J$2,"")</f>
        <v>10/2024</v>
      </c>
      <c r="M478" t="str">
        <f>IF(AND(TimeSpend[[#This Row],[Personnel number]]&lt;&gt;"",TimeSpend[[#This Row],[Date]]&lt;&gt;""),TimeSpend[[#This Row],[Employee Name]],"")</f>
        <v>Cvrček Josef</v>
      </c>
      <c r="N478">
        <f t="shared" si="14"/>
        <v>477</v>
      </c>
      <c r="O478" t="str">
        <f t="shared" si="15"/>
        <v>10/2024-477</v>
      </c>
      <c r="P478" t="str">
        <f>IF(D478&lt;&gt;"",VLOOKUP(D478,Projects!B:C,2,0),"")</f>
        <v>PROJECT</v>
      </c>
    </row>
    <row r="479" spans="1:16" x14ac:dyDescent="0.25">
      <c r="A479" t="str">
        <f>UPPER(IF(AND(TimeSpend[[#This Row],[Personnel number]]&lt;&gt;"",TimeSpend[[#This Row],[Date]]&lt;&gt;""),TimeSpend[[#This Row],[Personnel number]],""))</f>
        <v>CZ011873</v>
      </c>
      <c r="B479" s="85" t="str">
        <f>IF(AND(TimeSpend[[#This Row],[Personnel number]]&lt;&gt;"",TimeSpend[[#This Row],[Date]]&lt;&gt;""),TEXT(TimeSpend[[#This Row],[Date]],"[$-409]yyyyMMdd"),"")</f>
        <v>yyyy1010</v>
      </c>
      <c r="C479" s="33" t="str">
        <f>IF(AND(TimeSpend[[#This Row],[Personnel number]]&lt;&gt;"",TimeSpend[[#This Row],[Date]]&lt;&gt;""),SUBSTITUTE(TimeSpend[[#This Row],[Hours]],",","."),"")</f>
        <v>0.583333333333334</v>
      </c>
      <c r="D479" t="str">
        <f>IF(AND(TimeSpend[[#This Row],[Personnel number]]&lt;&gt;"",TimeSpend[[#This Row],[Date]]&lt;&gt;""),TimeSpend[[#This Row],[Network]],"")</f>
        <v>BPC_CR</v>
      </c>
      <c r="E479" t="str">
        <f>IF(AND(TimeSpend[[#This Row],[Personnel number]]&lt;&gt;"",TimeSpend[[#This Row],[Date]]&lt;&gt;""),TimeSpend[[#This Row],[Network Description]],"")</f>
        <v>CR Processing - BPC Brno</v>
      </c>
      <c r="F479" t="str">
        <f>IF(AND(TimeSpend[[#This Row],[Personnel number]]&lt;&gt;"",TimeSpend[[#This Row],[Date]]&lt;&gt;""),TimeSpend[[#This Row],[Activity]],"")</f>
        <v>Consultancy</v>
      </c>
      <c r="G479" t="str">
        <f>IF(AND(TimeSpend[[#This Row],[Personnel number]]&lt;&gt;"",TimeSpend[[#This Row],[Date]]&lt;&gt;""),TimeSpend[[#This Row],[Activity description]],"")</f>
        <v>Help to Support Team Member with his ticket</v>
      </c>
      <c r="H479" s="36">
        <f>IF(AND(TimeSpend[[#This Row],[Personnel number]]&lt;&gt;"",TimeSpend[[#This Row],[Date]]&lt;&gt;""),TimeSpend[[#This Row],[Start Time]],"")</f>
        <v>0.53125</v>
      </c>
      <c r="I479" s="36">
        <f>IF(AND(TimeSpend[[#This Row],[Personnel number]]&lt;&gt;"",TimeSpend[[#This Row],[Date]]&lt;&gt;""),TimeSpend[[#This Row],[End Time]],"")</f>
        <v>0.55555555555555558</v>
      </c>
      <c r="J479" t="str">
        <f>IF(AND(TimeSpend[[#This Row],[Personnel number]]&lt;&gt;"",TimeSpend[[#This Row],[Date]]&lt;&gt;""),TimeSpend[[#This Row],[Location]],"")</f>
        <v>Office</v>
      </c>
      <c r="K479">
        <f>IF(AND(TimeSpend[[#This Row],[Personnel number]]&lt;&gt;"",TimeSpend[[#This Row],[Date]]&lt;&gt;""),TimeSpend[[#This Row],[Task]],"")</f>
        <v>0</v>
      </c>
      <c r="L479" t="str">
        <f>IF(AND(TimeSpend[[#This Row],[Personnel number]]&lt;&gt;"",TimeSpend[[#This Row],[Date]]&lt;&gt;""),Utilization!$J$2,"")</f>
        <v>10/2024</v>
      </c>
      <c r="M479" t="str">
        <f>IF(AND(TimeSpend[[#This Row],[Personnel number]]&lt;&gt;"",TimeSpend[[#This Row],[Date]]&lt;&gt;""),TimeSpend[[#This Row],[Employee Name]],"")</f>
        <v>Cvrček Josef</v>
      </c>
      <c r="N479">
        <f t="shared" si="14"/>
        <v>478</v>
      </c>
      <c r="O479" t="str">
        <f t="shared" si="15"/>
        <v>10/2024-478</v>
      </c>
      <c r="P479" t="str">
        <f>IF(D479&lt;&gt;"",VLOOKUP(D479,Projects!B:C,2,0),"")</f>
        <v>CRQ</v>
      </c>
    </row>
    <row r="480" spans="1:16" x14ac:dyDescent="0.25">
      <c r="A480" t="str">
        <f>UPPER(IF(AND(TimeSpend[[#This Row],[Personnel number]]&lt;&gt;"",TimeSpend[[#This Row],[Date]]&lt;&gt;""),TimeSpend[[#This Row],[Personnel number]],""))</f>
        <v>CZ011873</v>
      </c>
      <c r="B480" s="85" t="str">
        <f>IF(AND(TimeSpend[[#This Row],[Personnel number]]&lt;&gt;"",TimeSpend[[#This Row],[Date]]&lt;&gt;""),TEXT(TimeSpend[[#This Row],[Date]],"[$-409]yyyyMMdd"),"")</f>
        <v>yyyy1010</v>
      </c>
      <c r="C480" s="33" t="str">
        <f>IF(AND(TimeSpend[[#This Row],[Personnel number]]&lt;&gt;"",TimeSpend[[#This Row],[Date]]&lt;&gt;""),SUBSTITUTE(TimeSpend[[#This Row],[Hours]],",","."),"")</f>
        <v>0.333333333333332</v>
      </c>
      <c r="D480" t="str">
        <f>IF(AND(TimeSpend[[#This Row],[Personnel number]]&lt;&gt;"",TimeSpend[[#This Row],[Date]]&lt;&gt;""),TimeSpend[[#This Row],[Network]],"")</f>
        <v>BPC_INT</v>
      </c>
      <c r="E480" t="str">
        <f>IF(AND(TimeSpend[[#This Row],[Personnel number]]&lt;&gt;"",TimeSpend[[#This Row],[Date]]&lt;&gt;""),TimeSpend[[#This Row],[Network Description]],"")</f>
        <v>Other Internal activities - BPC Brno</v>
      </c>
      <c r="F480" t="str">
        <f>IF(AND(TimeSpend[[#This Row],[Personnel number]]&lt;&gt;"",TimeSpend[[#This Row],[Date]]&lt;&gt;""),TimeSpend[[#This Row],[Activity]],"")</f>
        <v>Admin</v>
      </c>
      <c r="G480" t="str">
        <f>IF(AND(TimeSpend[[#This Row],[Personnel number]]&lt;&gt;"",TimeSpend[[#This Row],[Date]]&lt;&gt;""),TimeSpend[[#This Row],[Activity description]],"")</f>
        <v>Internal ACC2 topics</v>
      </c>
      <c r="H480" s="36">
        <f>IF(AND(TimeSpend[[#This Row],[Personnel number]]&lt;&gt;"",TimeSpend[[#This Row],[Date]]&lt;&gt;""),TimeSpend[[#This Row],[Start Time]],"")</f>
        <v>0.55555555555555558</v>
      </c>
      <c r="I480" s="36">
        <f>IF(AND(TimeSpend[[#This Row],[Personnel number]]&lt;&gt;"",TimeSpend[[#This Row],[Date]]&lt;&gt;""),TimeSpend[[#This Row],[End Time]],"")</f>
        <v>0.56944444444444442</v>
      </c>
      <c r="J480" t="str">
        <f>IF(AND(TimeSpend[[#This Row],[Personnel number]]&lt;&gt;"",TimeSpend[[#This Row],[Date]]&lt;&gt;""),TimeSpend[[#This Row],[Location]],"")</f>
        <v>Office</v>
      </c>
      <c r="K480">
        <f>IF(AND(TimeSpend[[#This Row],[Personnel number]]&lt;&gt;"",TimeSpend[[#This Row],[Date]]&lt;&gt;""),TimeSpend[[#This Row],[Task]],"")</f>
        <v>0</v>
      </c>
      <c r="L480" t="str">
        <f>IF(AND(TimeSpend[[#This Row],[Personnel number]]&lt;&gt;"",TimeSpend[[#This Row],[Date]]&lt;&gt;""),Utilization!$J$2,"")</f>
        <v>10/2024</v>
      </c>
      <c r="M480" t="str">
        <f>IF(AND(TimeSpend[[#This Row],[Personnel number]]&lt;&gt;"",TimeSpend[[#This Row],[Date]]&lt;&gt;""),TimeSpend[[#This Row],[Employee Name]],"")</f>
        <v>Cvrček Josef</v>
      </c>
      <c r="N480">
        <f t="shared" si="14"/>
        <v>479</v>
      </c>
      <c r="O480" t="str">
        <f t="shared" si="15"/>
        <v>10/2024-479</v>
      </c>
      <c r="P480" t="str">
        <f>IF(D480&lt;&gt;"",VLOOKUP(D480,Projects!B:C,2,0),"")</f>
        <v>INT</v>
      </c>
    </row>
    <row r="481" spans="1:16" x14ac:dyDescent="0.25">
      <c r="A481" t="str">
        <f>UPPER(IF(AND(TimeSpend[[#This Row],[Personnel number]]&lt;&gt;"",TimeSpend[[#This Row],[Date]]&lt;&gt;""),TimeSpend[[#This Row],[Personnel number]],""))</f>
        <v>CZ011873</v>
      </c>
      <c r="B481" s="85" t="str">
        <f>IF(AND(TimeSpend[[#This Row],[Personnel number]]&lt;&gt;"",TimeSpend[[#This Row],[Date]]&lt;&gt;""),TEXT(TimeSpend[[#This Row],[Date]],"[$-409]yyyyMMdd"),"")</f>
        <v>yyyy1010</v>
      </c>
      <c r="C481" s="33" t="str">
        <f>IF(AND(TimeSpend[[#This Row],[Personnel number]]&lt;&gt;"",TimeSpend[[#This Row],[Date]]&lt;&gt;""),SUBSTITUTE(TimeSpend[[#This Row],[Hours]],",","."),"")</f>
        <v>1.33333333333333</v>
      </c>
      <c r="D481">
        <f>IF(AND(TimeSpend[[#This Row],[Personnel number]]&lt;&gt;"",TimeSpend[[#This Row],[Date]]&lt;&gt;""),TimeSpend[[#This Row],[Network]],"")</f>
        <v>60000430</v>
      </c>
      <c r="E481" t="str">
        <f>IF(AND(TimeSpend[[#This Row],[Personnel number]]&lt;&gt;"",TimeSpend[[#This Row],[Date]]&lt;&gt;""),TimeSpend[[#This Row],[Network Description]],"")</f>
        <v>BBG NUS Cloud Roll-out</v>
      </c>
      <c r="F481" t="str">
        <f>IF(AND(TimeSpend[[#This Row],[Personnel number]]&lt;&gt;"",TimeSpend[[#This Row],[Date]]&lt;&gt;""),TimeSpend[[#This Row],[Activity]],"")</f>
        <v>Consultancy</v>
      </c>
      <c r="G481" t="str">
        <f>IF(AND(TimeSpend[[#This Row],[Personnel number]]&lt;&gt;"",TimeSpend[[#This Row],[Date]]&lt;&gt;""),TimeSpend[[#This Row],[Activity description]],"")</f>
        <v>Assigned topics</v>
      </c>
      <c r="H481" s="36">
        <f>IF(AND(TimeSpend[[#This Row],[Personnel number]]&lt;&gt;"",TimeSpend[[#This Row],[Date]]&lt;&gt;""),TimeSpend[[#This Row],[Start Time]],"")</f>
        <v>0.56944444444444442</v>
      </c>
      <c r="I481" s="36">
        <f>IF(AND(TimeSpend[[#This Row],[Personnel number]]&lt;&gt;"",TimeSpend[[#This Row],[Date]]&lt;&gt;""),TimeSpend[[#This Row],[End Time]],"")</f>
        <v>0.625</v>
      </c>
      <c r="J481" t="str">
        <f>IF(AND(TimeSpend[[#This Row],[Personnel number]]&lt;&gt;"",TimeSpend[[#This Row],[Date]]&lt;&gt;""),TimeSpend[[#This Row],[Location]],"")</f>
        <v>Office</v>
      </c>
      <c r="K481">
        <f>IF(AND(TimeSpend[[#This Row],[Personnel number]]&lt;&gt;"",TimeSpend[[#This Row],[Date]]&lt;&gt;""),TimeSpend[[#This Row],[Task]],"")</f>
        <v>0</v>
      </c>
      <c r="L481" t="str">
        <f>IF(AND(TimeSpend[[#This Row],[Personnel number]]&lt;&gt;"",TimeSpend[[#This Row],[Date]]&lt;&gt;""),Utilization!$J$2,"")</f>
        <v>10/2024</v>
      </c>
      <c r="M481" t="str">
        <f>IF(AND(TimeSpend[[#This Row],[Personnel number]]&lt;&gt;"",TimeSpend[[#This Row],[Date]]&lt;&gt;""),TimeSpend[[#This Row],[Employee Name]],"")</f>
        <v>Cvrček Josef</v>
      </c>
      <c r="N481">
        <f t="shared" si="14"/>
        <v>480</v>
      </c>
      <c r="O481" t="str">
        <f t="shared" si="15"/>
        <v>10/2024-480</v>
      </c>
      <c r="P481" t="str">
        <f>IF(D481&lt;&gt;"",VLOOKUP(D481,Projects!B:C,2,0),"")</f>
        <v>PROJECT</v>
      </c>
    </row>
    <row r="482" spans="1:16" x14ac:dyDescent="0.25">
      <c r="A482" t="str">
        <f>UPPER(IF(AND(TimeSpend[[#This Row],[Personnel number]]&lt;&gt;"",TimeSpend[[#This Row],[Date]]&lt;&gt;""),TimeSpend[[#This Row],[Personnel number]],""))</f>
        <v>CZ011873</v>
      </c>
      <c r="B482" s="85" t="str">
        <f>IF(AND(TimeSpend[[#This Row],[Personnel number]]&lt;&gt;"",TimeSpend[[#This Row],[Date]]&lt;&gt;""),TEXT(TimeSpend[[#This Row],[Date]],"[$-409]yyyyMMdd"),"")</f>
        <v>yyyy1010</v>
      </c>
      <c r="C482" s="33" t="str">
        <f>IF(AND(TimeSpend[[#This Row],[Personnel number]]&lt;&gt;"",TimeSpend[[#This Row],[Date]]&lt;&gt;""),SUBSTITUTE(TimeSpend[[#This Row],[Hours]],",","."),"")</f>
        <v>2.08333333333334</v>
      </c>
      <c r="D482">
        <f>IF(AND(TimeSpend[[#This Row],[Personnel number]]&lt;&gt;"",TimeSpend[[#This Row],[Date]]&lt;&gt;""),TimeSpend[[#This Row],[Network]],"")</f>
        <v>60000247</v>
      </c>
      <c r="E482" t="str">
        <f>IF(AND(TimeSpend[[#This Row],[Personnel number]]&lt;&gt;"",TimeSpend[[#This Row],[Date]]&lt;&gt;""),TimeSpend[[#This Row],[Network Description]],"")</f>
        <v>NUS3 Technical Upgrade (NUS Cloud)</v>
      </c>
      <c r="F482" t="str">
        <f>IF(AND(TimeSpend[[#This Row],[Personnel number]]&lt;&gt;"",TimeSpend[[#This Row],[Date]]&lt;&gt;""),TimeSpend[[#This Row],[Activity]],"")</f>
        <v>Consultancy</v>
      </c>
      <c r="G482" t="str">
        <f>IF(AND(TimeSpend[[#This Row],[Personnel number]]&lt;&gt;"",TimeSpend[[#This Row],[Date]]&lt;&gt;""),TimeSpend[[#This Row],[Activity description]],"")</f>
        <v>Assigned topics</v>
      </c>
      <c r="H482" s="36">
        <f>IF(AND(TimeSpend[[#This Row],[Personnel number]]&lt;&gt;"",TimeSpend[[#This Row],[Date]]&lt;&gt;""),TimeSpend[[#This Row],[Start Time]],"")</f>
        <v>0.625</v>
      </c>
      <c r="I482" s="36">
        <f>IF(AND(TimeSpend[[#This Row],[Personnel number]]&lt;&gt;"",TimeSpend[[#This Row],[Date]]&lt;&gt;""),TimeSpend[[#This Row],[End Time]],"")</f>
        <v>0.71180555555555558</v>
      </c>
      <c r="J482" t="str">
        <f>IF(AND(TimeSpend[[#This Row],[Personnel number]]&lt;&gt;"",TimeSpend[[#This Row],[Date]]&lt;&gt;""),TimeSpend[[#This Row],[Location]],"")</f>
        <v>Office</v>
      </c>
      <c r="K482">
        <f>IF(AND(TimeSpend[[#This Row],[Personnel number]]&lt;&gt;"",TimeSpend[[#This Row],[Date]]&lt;&gt;""),TimeSpend[[#This Row],[Task]],"")</f>
        <v>0</v>
      </c>
      <c r="L482" t="str">
        <f>IF(AND(TimeSpend[[#This Row],[Personnel number]]&lt;&gt;"",TimeSpend[[#This Row],[Date]]&lt;&gt;""),Utilization!$J$2,"")</f>
        <v>10/2024</v>
      </c>
      <c r="M482" t="str">
        <f>IF(AND(TimeSpend[[#This Row],[Personnel number]]&lt;&gt;"",TimeSpend[[#This Row],[Date]]&lt;&gt;""),TimeSpend[[#This Row],[Employee Name]],"")</f>
        <v>Cvrček Josef</v>
      </c>
      <c r="N482">
        <f t="shared" si="14"/>
        <v>481</v>
      </c>
      <c r="O482" t="str">
        <f t="shared" si="15"/>
        <v>10/2024-481</v>
      </c>
      <c r="P482" t="str">
        <f>IF(D482&lt;&gt;"",VLOOKUP(D482,Projects!B:C,2,0),"")</f>
        <v>PROJECT</v>
      </c>
    </row>
    <row r="483" spans="1:16" x14ac:dyDescent="0.25">
      <c r="A483" t="str">
        <f>UPPER(IF(AND(TimeSpend[[#This Row],[Personnel number]]&lt;&gt;"",TimeSpend[[#This Row],[Date]]&lt;&gt;""),TimeSpend[[#This Row],[Personnel number]],""))</f>
        <v>CZ011873</v>
      </c>
      <c r="B483" s="85" t="str">
        <f>IF(AND(TimeSpend[[#This Row],[Personnel number]]&lt;&gt;"",TimeSpend[[#This Row],[Date]]&lt;&gt;""),TEXT(TimeSpend[[#This Row],[Date]],"[$-409]yyyyMMdd"),"")</f>
        <v>yyyy1010</v>
      </c>
      <c r="C483" s="33" t="str">
        <f>IF(AND(TimeSpend[[#This Row],[Personnel number]]&lt;&gt;"",TimeSpend[[#This Row],[Date]]&lt;&gt;""),SUBSTITUTE(TimeSpend[[#This Row],[Hours]],",","."),"")</f>
        <v>0.249999999999996</v>
      </c>
      <c r="D483" t="str">
        <f>IF(AND(TimeSpend[[#This Row],[Personnel number]]&lt;&gt;"",TimeSpend[[#This Row],[Date]]&lt;&gt;""),TimeSpend[[#This Row],[Network]],"")</f>
        <v>BPC_INT</v>
      </c>
      <c r="E483" t="str">
        <f>IF(AND(TimeSpend[[#This Row],[Personnel number]]&lt;&gt;"",TimeSpend[[#This Row],[Date]]&lt;&gt;""),TimeSpend[[#This Row],[Network Description]],"")</f>
        <v>Other Internal activities - BPC Brno</v>
      </c>
      <c r="F483" t="str">
        <f>IF(AND(TimeSpend[[#This Row],[Personnel number]]&lt;&gt;"",TimeSpend[[#This Row],[Date]]&lt;&gt;""),TimeSpend[[#This Row],[Activity]],"")</f>
        <v>Admin</v>
      </c>
      <c r="G483" t="str">
        <f>IF(AND(TimeSpend[[#This Row],[Personnel number]]&lt;&gt;"",TimeSpend[[#This Row],[Date]]&lt;&gt;""),TimeSpend[[#This Row],[Activity description]],"")</f>
        <v>Timesheet</v>
      </c>
      <c r="H483" s="36">
        <f>IF(AND(TimeSpend[[#This Row],[Personnel number]]&lt;&gt;"",TimeSpend[[#This Row],[Date]]&lt;&gt;""),TimeSpend[[#This Row],[Start Time]],"")</f>
        <v>0.71180555555555558</v>
      </c>
      <c r="I483" s="36">
        <f>IF(AND(TimeSpend[[#This Row],[Personnel number]]&lt;&gt;"",TimeSpend[[#This Row],[Date]]&lt;&gt;""),TimeSpend[[#This Row],[End Time]],"")</f>
        <v>0.72222222222222221</v>
      </c>
      <c r="J483" t="str">
        <f>IF(AND(TimeSpend[[#This Row],[Personnel number]]&lt;&gt;"",TimeSpend[[#This Row],[Date]]&lt;&gt;""),TimeSpend[[#This Row],[Location]],"")</f>
        <v>Office</v>
      </c>
      <c r="K483">
        <f>IF(AND(TimeSpend[[#This Row],[Personnel number]]&lt;&gt;"",TimeSpend[[#This Row],[Date]]&lt;&gt;""),TimeSpend[[#This Row],[Task]],"")</f>
        <v>0</v>
      </c>
      <c r="L483" t="str">
        <f>IF(AND(TimeSpend[[#This Row],[Personnel number]]&lt;&gt;"",TimeSpend[[#This Row],[Date]]&lt;&gt;""),Utilization!$J$2,"")</f>
        <v>10/2024</v>
      </c>
      <c r="M483" t="str">
        <f>IF(AND(TimeSpend[[#This Row],[Personnel number]]&lt;&gt;"",TimeSpend[[#This Row],[Date]]&lt;&gt;""),TimeSpend[[#This Row],[Employee Name]],"")</f>
        <v>Cvrček Josef</v>
      </c>
      <c r="N483">
        <f t="shared" si="14"/>
        <v>482</v>
      </c>
      <c r="O483" t="str">
        <f t="shared" si="15"/>
        <v>10/2024-482</v>
      </c>
      <c r="P483" t="str">
        <f>IF(D483&lt;&gt;"",VLOOKUP(D483,Projects!B:C,2,0),"")</f>
        <v>INT</v>
      </c>
    </row>
    <row r="484" spans="1:16" x14ac:dyDescent="0.25">
      <c r="A484" t="str">
        <f>UPPER(IF(AND(TimeSpend[[#This Row],[Personnel number]]&lt;&gt;"",TimeSpend[[#This Row],[Date]]&lt;&gt;""),TimeSpend[[#This Row],[Personnel number]],""))</f>
        <v>CZ011873</v>
      </c>
      <c r="B484" s="85" t="str">
        <f>IF(AND(TimeSpend[[#This Row],[Personnel number]]&lt;&gt;"",TimeSpend[[#This Row],[Date]]&lt;&gt;""),TEXT(TimeSpend[[#This Row],[Date]],"[$-409]yyyyMMdd"),"")</f>
        <v>yyyy1011</v>
      </c>
      <c r="C484" s="33" t="str">
        <f>IF(AND(TimeSpend[[#This Row],[Personnel number]]&lt;&gt;"",TimeSpend[[#This Row],[Date]]&lt;&gt;""),SUBSTITUTE(TimeSpend[[#This Row],[Hours]],",","."),"")</f>
        <v>0.25</v>
      </c>
      <c r="D484" t="str">
        <f>IF(AND(TimeSpend[[#This Row],[Personnel number]]&lt;&gt;"",TimeSpend[[#This Row],[Date]]&lt;&gt;""),TimeSpend[[#This Row],[Network]],"")</f>
        <v>BPC_INT</v>
      </c>
      <c r="E484" t="str">
        <f>IF(AND(TimeSpend[[#This Row],[Personnel number]]&lt;&gt;"",TimeSpend[[#This Row],[Date]]&lt;&gt;""),TimeSpend[[#This Row],[Network Description]],"")</f>
        <v>Other Internal activities - BPC Brno</v>
      </c>
      <c r="F484" t="str">
        <f>IF(AND(TimeSpend[[#This Row],[Personnel number]]&lt;&gt;"",TimeSpend[[#This Row],[Date]]&lt;&gt;""),TimeSpend[[#This Row],[Activity]],"")</f>
        <v>Admin</v>
      </c>
      <c r="G484" t="str">
        <f>IF(AND(TimeSpend[[#This Row],[Personnel number]]&lt;&gt;"",TimeSpend[[#This Row],[Date]]&lt;&gt;""),TimeSpend[[#This Row],[Activity description]],"")</f>
        <v>Administration</v>
      </c>
      <c r="H484" s="36">
        <f>IF(AND(TimeSpend[[#This Row],[Personnel number]]&lt;&gt;"",TimeSpend[[#This Row],[Date]]&lt;&gt;""),TimeSpend[[#This Row],[Start Time]],"")</f>
        <v>0.35416666666666669</v>
      </c>
      <c r="I484" s="36">
        <f>IF(AND(TimeSpend[[#This Row],[Personnel number]]&lt;&gt;"",TimeSpend[[#This Row],[Date]]&lt;&gt;""),TimeSpend[[#This Row],[End Time]],"")</f>
        <v>0.36458333333333331</v>
      </c>
      <c r="J484" t="str">
        <f>IF(AND(TimeSpend[[#This Row],[Personnel number]]&lt;&gt;"",TimeSpend[[#This Row],[Date]]&lt;&gt;""),TimeSpend[[#This Row],[Location]],"")</f>
        <v>Office</v>
      </c>
      <c r="K484">
        <f>IF(AND(TimeSpend[[#This Row],[Personnel number]]&lt;&gt;"",TimeSpend[[#This Row],[Date]]&lt;&gt;""),TimeSpend[[#This Row],[Task]],"")</f>
        <v>0</v>
      </c>
      <c r="L484" t="str">
        <f>IF(AND(TimeSpend[[#This Row],[Personnel number]]&lt;&gt;"",TimeSpend[[#This Row],[Date]]&lt;&gt;""),Utilization!$J$2,"")</f>
        <v>10/2024</v>
      </c>
      <c r="M484" t="str">
        <f>IF(AND(TimeSpend[[#This Row],[Personnel number]]&lt;&gt;"",TimeSpend[[#This Row],[Date]]&lt;&gt;""),TimeSpend[[#This Row],[Employee Name]],"")</f>
        <v>Cvrček Josef</v>
      </c>
      <c r="N484">
        <f t="shared" si="14"/>
        <v>483</v>
      </c>
      <c r="O484" t="str">
        <f t="shared" si="15"/>
        <v>10/2024-483</v>
      </c>
      <c r="P484" t="str">
        <f>IF(D484&lt;&gt;"",VLOOKUP(D484,Projects!B:C,2,0),"")</f>
        <v>INT</v>
      </c>
    </row>
    <row r="485" spans="1:16" x14ac:dyDescent="0.25">
      <c r="A485" t="str">
        <f>UPPER(IF(AND(TimeSpend[[#This Row],[Personnel number]]&lt;&gt;"",TimeSpend[[#This Row],[Date]]&lt;&gt;""),TimeSpend[[#This Row],[Personnel number]],""))</f>
        <v>CZ011873</v>
      </c>
      <c r="B485" s="85" t="str">
        <f>IF(AND(TimeSpend[[#This Row],[Personnel number]]&lt;&gt;"",TimeSpend[[#This Row],[Date]]&lt;&gt;""),TEXT(TimeSpend[[#This Row],[Date]],"[$-409]yyyyMMdd"),"")</f>
        <v>yyyy1011</v>
      </c>
      <c r="C485" s="33" t="str">
        <f>IF(AND(TimeSpend[[#This Row],[Personnel number]]&lt;&gt;"",TimeSpend[[#This Row],[Date]]&lt;&gt;""),SUBSTITUTE(TimeSpend[[#This Row],[Hours]],",","."),"")</f>
        <v>0.75</v>
      </c>
      <c r="D485">
        <f>IF(AND(TimeSpend[[#This Row],[Personnel number]]&lt;&gt;"",TimeSpend[[#This Row],[Date]]&lt;&gt;""),TimeSpend[[#This Row],[Network]],"")</f>
        <v>60000430</v>
      </c>
      <c r="E485" t="str">
        <f>IF(AND(TimeSpend[[#This Row],[Personnel number]]&lt;&gt;"",TimeSpend[[#This Row],[Date]]&lt;&gt;""),TimeSpend[[#This Row],[Network Description]],"")</f>
        <v>BBG NUS Cloud Roll-out</v>
      </c>
      <c r="F485" t="str">
        <f>IF(AND(TimeSpend[[#This Row],[Personnel number]]&lt;&gt;"",TimeSpend[[#This Row],[Date]]&lt;&gt;""),TimeSpend[[#This Row],[Activity]],"")</f>
        <v>Consultancy</v>
      </c>
      <c r="G485" t="str">
        <f>IF(AND(TimeSpend[[#This Row],[Personnel number]]&lt;&gt;"",TimeSpend[[#This Row],[Date]]&lt;&gt;""),TimeSpend[[#This Row],[Activity description]],"")</f>
        <v>Consultancy with Team Member</v>
      </c>
      <c r="H485" s="36">
        <f>IF(AND(TimeSpend[[#This Row],[Personnel number]]&lt;&gt;"",TimeSpend[[#This Row],[Date]]&lt;&gt;""),TimeSpend[[#This Row],[Start Time]],"")</f>
        <v>0.36458333333333331</v>
      </c>
      <c r="I485" s="36">
        <f>IF(AND(TimeSpend[[#This Row],[Personnel number]]&lt;&gt;"",TimeSpend[[#This Row],[Date]]&lt;&gt;""),TimeSpend[[#This Row],[End Time]],"")</f>
        <v>0.39583333333333331</v>
      </c>
      <c r="J485" t="str">
        <f>IF(AND(TimeSpend[[#This Row],[Personnel number]]&lt;&gt;"",TimeSpend[[#This Row],[Date]]&lt;&gt;""),TimeSpend[[#This Row],[Location]],"")</f>
        <v>Office</v>
      </c>
      <c r="K485">
        <f>IF(AND(TimeSpend[[#This Row],[Personnel number]]&lt;&gt;"",TimeSpend[[#This Row],[Date]]&lt;&gt;""),TimeSpend[[#This Row],[Task]],"")</f>
        <v>0</v>
      </c>
      <c r="L485" t="str">
        <f>IF(AND(TimeSpend[[#This Row],[Personnel number]]&lt;&gt;"",TimeSpend[[#This Row],[Date]]&lt;&gt;""),Utilization!$J$2,"")</f>
        <v>10/2024</v>
      </c>
      <c r="M485" t="str">
        <f>IF(AND(TimeSpend[[#This Row],[Personnel number]]&lt;&gt;"",TimeSpend[[#This Row],[Date]]&lt;&gt;""),TimeSpend[[#This Row],[Employee Name]],"")</f>
        <v>Cvrček Josef</v>
      </c>
      <c r="N485">
        <f t="shared" si="14"/>
        <v>484</v>
      </c>
      <c r="O485" t="str">
        <f t="shared" si="15"/>
        <v>10/2024-484</v>
      </c>
      <c r="P485" t="str">
        <f>IF(D485&lt;&gt;"",VLOOKUP(D485,Projects!B:C,2,0),"")</f>
        <v>PROJECT</v>
      </c>
    </row>
    <row r="486" spans="1:16" x14ac:dyDescent="0.25">
      <c r="A486" t="str">
        <f>UPPER(IF(AND(TimeSpend[[#This Row],[Personnel number]]&lt;&gt;"",TimeSpend[[#This Row],[Date]]&lt;&gt;""),TimeSpend[[#This Row],[Personnel number]],""))</f>
        <v>CZ011873</v>
      </c>
      <c r="B486" s="85" t="str">
        <f>IF(AND(TimeSpend[[#This Row],[Personnel number]]&lt;&gt;"",TimeSpend[[#This Row],[Date]]&lt;&gt;""),TEXT(TimeSpend[[#This Row],[Date]],"[$-409]yyyyMMdd"),"")</f>
        <v>yyyy1011</v>
      </c>
      <c r="C486" s="33" t="str">
        <f>IF(AND(TimeSpend[[#This Row],[Personnel number]]&lt;&gt;"",TimeSpend[[#This Row],[Date]]&lt;&gt;""),SUBSTITUTE(TimeSpend[[#This Row],[Hours]],",","."),"")</f>
        <v>0.5</v>
      </c>
      <c r="D486">
        <f>IF(AND(TimeSpend[[#This Row],[Personnel number]]&lt;&gt;"",TimeSpend[[#This Row],[Date]]&lt;&gt;""),TimeSpend[[#This Row],[Network]],"")</f>
        <v>60000247</v>
      </c>
      <c r="E486" t="str">
        <f>IF(AND(TimeSpend[[#This Row],[Personnel number]]&lt;&gt;"",TimeSpend[[#This Row],[Date]]&lt;&gt;""),TimeSpend[[#This Row],[Network Description]],"")</f>
        <v>NUS3 Technical Upgrade (NUS Cloud)</v>
      </c>
      <c r="F486" t="str">
        <f>IF(AND(TimeSpend[[#This Row],[Personnel number]]&lt;&gt;"",TimeSpend[[#This Row],[Date]]&lt;&gt;""),TimeSpend[[#This Row],[Activity]],"")</f>
        <v>Consultancy</v>
      </c>
      <c r="G486" t="str">
        <f>IF(AND(TimeSpend[[#This Row],[Personnel number]]&lt;&gt;"",TimeSpend[[#This Row],[Date]]&lt;&gt;""),TimeSpend[[#This Row],[Activity description]],"")</f>
        <v>Assigned topics</v>
      </c>
      <c r="H486" s="36">
        <f>IF(AND(TimeSpend[[#This Row],[Personnel number]]&lt;&gt;"",TimeSpend[[#This Row],[Date]]&lt;&gt;""),TimeSpend[[#This Row],[Start Time]],"")</f>
        <v>0.39583333333333331</v>
      </c>
      <c r="I486" s="36">
        <f>IF(AND(TimeSpend[[#This Row],[Personnel number]]&lt;&gt;"",TimeSpend[[#This Row],[Date]]&lt;&gt;""),TimeSpend[[#This Row],[End Time]],"")</f>
        <v>0.41666666666666669</v>
      </c>
      <c r="J486" t="str">
        <f>IF(AND(TimeSpend[[#This Row],[Personnel number]]&lt;&gt;"",TimeSpend[[#This Row],[Date]]&lt;&gt;""),TimeSpend[[#This Row],[Location]],"")</f>
        <v>Office</v>
      </c>
      <c r="K486">
        <f>IF(AND(TimeSpend[[#This Row],[Personnel number]]&lt;&gt;"",TimeSpend[[#This Row],[Date]]&lt;&gt;""),TimeSpend[[#This Row],[Task]],"")</f>
        <v>0</v>
      </c>
      <c r="L486" t="str">
        <f>IF(AND(TimeSpend[[#This Row],[Personnel number]]&lt;&gt;"",TimeSpend[[#This Row],[Date]]&lt;&gt;""),Utilization!$J$2,"")</f>
        <v>10/2024</v>
      </c>
      <c r="M486" t="str">
        <f>IF(AND(TimeSpend[[#This Row],[Personnel number]]&lt;&gt;"",TimeSpend[[#This Row],[Date]]&lt;&gt;""),TimeSpend[[#This Row],[Employee Name]],"")</f>
        <v>Cvrček Josef</v>
      </c>
      <c r="N486">
        <f t="shared" si="14"/>
        <v>485</v>
      </c>
      <c r="O486" t="str">
        <f t="shared" si="15"/>
        <v>10/2024-485</v>
      </c>
      <c r="P486" t="str">
        <f>IF(D486&lt;&gt;"",VLOOKUP(D486,Projects!B:C,2,0),"")</f>
        <v>PROJECT</v>
      </c>
    </row>
    <row r="487" spans="1:16" x14ac:dyDescent="0.25">
      <c r="A487" t="str">
        <f>UPPER(IF(AND(TimeSpend[[#This Row],[Personnel number]]&lt;&gt;"",TimeSpend[[#This Row],[Date]]&lt;&gt;""),TimeSpend[[#This Row],[Personnel number]],""))</f>
        <v>CZ011873</v>
      </c>
      <c r="B487" s="85" t="str">
        <f>IF(AND(TimeSpend[[#This Row],[Personnel number]]&lt;&gt;"",TimeSpend[[#This Row],[Date]]&lt;&gt;""),TEXT(TimeSpend[[#This Row],[Date]],"[$-409]yyyyMMdd"),"")</f>
        <v>yyyy1011</v>
      </c>
      <c r="C487" s="33" t="str">
        <f>IF(AND(TimeSpend[[#This Row],[Personnel number]]&lt;&gt;"",TimeSpend[[#This Row],[Date]]&lt;&gt;""),SUBSTITUTE(TimeSpend[[#This Row],[Hours]],",","."),"")</f>
        <v>1</v>
      </c>
      <c r="D487" t="str">
        <f>IF(AND(TimeSpend[[#This Row],[Personnel number]]&lt;&gt;"",TimeSpend[[#This Row],[Date]]&lt;&gt;""),TimeSpend[[#This Row],[Network]],"")</f>
        <v>BPC_INT</v>
      </c>
      <c r="E487" t="str">
        <f>IF(AND(TimeSpend[[#This Row],[Personnel number]]&lt;&gt;"",TimeSpend[[#This Row],[Date]]&lt;&gt;""),TimeSpend[[#This Row],[Network Description]],"")</f>
        <v>Other Internal activities - BPC Brno</v>
      </c>
      <c r="F487" t="str">
        <f>IF(AND(TimeSpend[[#This Row],[Personnel number]]&lt;&gt;"",TimeSpend[[#This Row],[Date]]&lt;&gt;""),TimeSpend[[#This Row],[Activity]],"")</f>
        <v>Admin</v>
      </c>
      <c r="G487" t="str">
        <f>IF(AND(TimeSpend[[#This Row],[Personnel number]]&lt;&gt;"",TimeSpend[[#This Row],[Date]]&lt;&gt;""),TimeSpend[[#This Row],[Activity description]],"")</f>
        <v>ZTO Team - regular team meeting</v>
      </c>
      <c r="H487" s="36">
        <f>IF(AND(TimeSpend[[#This Row],[Personnel number]]&lt;&gt;"",TimeSpend[[#This Row],[Date]]&lt;&gt;""),TimeSpend[[#This Row],[Start Time]],"")</f>
        <v>0.41666666666666669</v>
      </c>
      <c r="I487" s="36">
        <f>IF(AND(TimeSpend[[#This Row],[Personnel number]]&lt;&gt;"",TimeSpend[[#This Row],[Date]]&lt;&gt;""),TimeSpend[[#This Row],[End Time]],"")</f>
        <v>0.45833333333333331</v>
      </c>
      <c r="J487" t="str">
        <f>IF(AND(TimeSpend[[#This Row],[Personnel number]]&lt;&gt;"",TimeSpend[[#This Row],[Date]]&lt;&gt;""),TimeSpend[[#This Row],[Location]],"")</f>
        <v>Office</v>
      </c>
      <c r="K487">
        <f>IF(AND(TimeSpend[[#This Row],[Personnel number]]&lt;&gt;"",TimeSpend[[#This Row],[Date]]&lt;&gt;""),TimeSpend[[#This Row],[Task]],"")</f>
        <v>0</v>
      </c>
      <c r="L487" t="str">
        <f>IF(AND(TimeSpend[[#This Row],[Personnel number]]&lt;&gt;"",TimeSpend[[#This Row],[Date]]&lt;&gt;""),Utilization!$J$2,"")</f>
        <v>10/2024</v>
      </c>
      <c r="M487" t="str">
        <f>IF(AND(TimeSpend[[#This Row],[Personnel number]]&lt;&gt;"",TimeSpend[[#This Row],[Date]]&lt;&gt;""),TimeSpend[[#This Row],[Employee Name]],"")</f>
        <v>Cvrček Josef</v>
      </c>
      <c r="N487">
        <f t="shared" si="14"/>
        <v>486</v>
      </c>
      <c r="O487" t="str">
        <f t="shared" si="15"/>
        <v>10/2024-486</v>
      </c>
      <c r="P487" t="str">
        <f>IF(D487&lt;&gt;"",VLOOKUP(D487,Projects!B:C,2,0),"")</f>
        <v>INT</v>
      </c>
    </row>
    <row r="488" spans="1:16" x14ac:dyDescent="0.25">
      <c r="A488" t="str">
        <f>UPPER(IF(AND(TimeSpend[[#This Row],[Personnel number]]&lt;&gt;"",TimeSpend[[#This Row],[Date]]&lt;&gt;""),TimeSpend[[#This Row],[Personnel number]],""))</f>
        <v>CZ011873</v>
      </c>
      <c r="B488" s="85" t="str">
        <f>IF(AND(TimeSpend[[#This Row],[Personnel number]]&lt;&gt;"",TimeSpend[[#This Row],[Date]]&lt;&gt;""),TEXT(TimeSpend[[#This Row],[Date]],"[$-409]yyyyMMdd"),"")</f>
        <v>yyyy1011</v>
      </c>
      <c r="C488" s="33" t="str">
        <f>IF(AND(TimeSpend[[#This Row],[Personnel number]]&lt;&gt;"",TimeSpend[[#This Row],[Date]]&lt;&gt;""),SUBSTITUTE(TimeSpend[[#This Row],[Hours]],",","."),"")</f>
        <v>0.5</v>
      </c>
      <c r="D488" t="str">
        <f>IF(AND(TimeSpend[[#This Row],[Personnel number]]&lt;&gt;"",TimeSpend[[#This Row],[Date]]&lt;&gt;""),TimeSpend[[#This Row],[Network]],"")</f>
        <v>BPC_INT</v>
      </c>
      <c r="E488" t="str">
        <f>IF(AND(TimeSpend[[#This Row],[Personnel number]]&lt;&gt;"",TimeSpend[[#This Row],[Date]]&lt;&gt;""),TimeSpend[[#This Row],[Network Description]],"")</f>
        <v>Other Internal activities - BPC Brno</v>
      </c>
      <c r="F488" t="str">
        <f>IF(AND(TimeSpend[[#This Row],[Personnel number]]&lt;&gt;"",TimeSpend[[#This Row],[Date]]&lt;&gt;""),TimeSpend[[#This Row],[Activity]],"")</f>
        <v>Consultancy</v>
      </c>
      <c r="G488" t="str">
        <f>IF(AND(TimeSpend[[#This Row],[Personnel number]]&lt;&gt;"",TimeSpend[[#This Row],[Date]]&lt;&gt;""),TimeSpend[[#This Row],[Activity description]],"")</f>
        <v>BGE</v>
      </c>
      <c r="H488" s="36">
        <f>IF(AND(TimeSpend[[#This Row],[Personnel number]]&lt;&gt;"",TimeSpend[[#This Row],[Date]]&lt;&gt;""),TimeSpend[[#This Row],[Start Time]],"")</f>
        <v>0.47916666666666669</v>
      </c>
      <c r="I488" s="36">
        <f>IF(AND(TimeSpend[[#This Row],[Personnel number]]&lt;&gt;"",TimeSpend[[#This Row],[Date]]&lt;&gt;""),TimeSpend[[#This Row],[End Time]],"")</f>
        <v>0.5</v>
      </c>
      <c r="J488" t="str">
        <f>IF(AND(TimeSpend[[#This Row],[Personnel number]]&lt;&gt;"",TimeSpend[[#This Row],[Date]]&lt;&gt;""),TimeSpend[[#This Row],[Location]],"")</f>
        <v>Office</v>
      </c>
      <c r="K488">
        <f>IF(AND(TimeSpend[[#This Row],[Personnel number]]&lt;&gt;"",TimeSpend[[#This Row],[Date]]&lt;&gt;""),TimeSpend[[#This Row],[Task]],"")</f>
        <v>0</v>
      </c>
      <c r="L488" t="str">
        <f>IF(AND(TimeSpend[[#This Row],[Personnel number]]&lt;&gt;"",TimeSpend[[#This Row],[Date]]&lt;&gt;""),Utilization!$J$2,"")</f>
        <v>10/2024</v>
      </c>
      <c r="M488" t="str">
        <f>IF(AND(TimeSpend[[#This Row],[Personnel number]]&lt;&gt;"",TimeSpend[[#This Row],[Date]]&lt;&gt;""),TimeSpend[[#This Row],[Employee Name]],"")</f>
        <v>Cvrček Josef</v>
      </c>
      <c r="N488">
        <f t="shared" si="14"/>
        <v>487</v>
      </c>
      <c r="O488" t="str">
        <f t="shared" si="15"/>
        <v>10/2024-487</v>
      </c>
      <c r="P488" t="str">
        <f>IF(D488&lt;&gt;"",VLOOKUP(D488,Projects!B:C,2,0),"")</f>
        <v>INT</v>
      </c>
    </row>
    <row r="489" spans="1:16" x14ac:dyDescent="0.25">
      <c r="A489" t="str">
        <f>UPPER(IF(AND(TimeSpend[[#This Row],[Personnel number]]&lt;&gt;"",TimeSpend[[#This Row],[Date]]&lt;&gt;""),TimeSpend[[#This Row],[Personnel number]],""))</f>
        <v>CZ011873</v>
      </c>
      <c r="B489" s="85" t="str">
        <f>IF(AND(TimeSpend[[#This Row],[Personnel number]]&lt;&gt;"",TimeSpend[[#This Row],[Date]]&lt;&gt;""),TEXT(TimeSpend[[#This Row],[Date]],"[$-409]yyyyMMdd"),"")</f>
        <v>yyyy1011</v>
      </c>
      <c r="C489" s="33" t="str">
        <f>IF(AND(TimeSpend[[#This Row],[Personnel number]]&lt;&gt;"",TimeSpend[[#This Row],[Date]]&lt;&gt;""),SUBSTITUTE(TimeSpend[[#This Row],[Hours]],",","."),"")</f>
        <v>1</v>
      </c>
      <c r="D489" t="str">
        <f>IF(AND(TimeSpend[[#This Row],[Personnel number]]&lt;&gt;"",TimeSpend[[#This Row],[Date]]&lt;&gt;""),TimeSpend[[#This Row],[Network]],"")</f>
        <v>BPC_INT</v>
      </c>
      <c r="E489" t="str">
        <f>IF(AND(TimeSpend[[#This Row],[Personnel number]]&lt;&gt;"",TimeSpend[[#This Row],[Date]]&lt;&gt;""),TimeSpend[[#This Row],[Network Description]],"")</f>
        <v>Other Internal activities - BPC Brno</v>
      </c>
      <c r="F489" t="str">
        <f>IF(AND(TimeSpend[[#This Row],[Personnel number]]&lt;&gt;"",TimeSpend[[#This Row],[Date]]&lt;&gt;""),TimeSpend[[#This Row],[Activity]],"")</f>
        <v>Admin</v>
      </c>
      <c r="G489" t="str">
        <f>IF(AND(TimeSpend[[#This Row],[Personnel number]]&lt;&gt;"",TimeSpend[[#This Row],[Date]]&lt;&gt;""),TimeSpend[[#This Row],[Activity description]],"")</f>
        <v>NAV ERP Team Meeting: LH FY24</v>
      </c>
      <c r="H489" s="36">
        <f>IF(AND(TimeSpend[[#This Row],[Personnel number]]&lt;&gt;"",TimeSpend[[#This Row],[Date]]&lt;&gt;""),TimeSpend[[#This Row],[Start Time]],"")</f>
        <v>0.5</v>
      </c>
      <c r="I489" s="36">
        <f>IF(AND(TimeSpend[[#This Row],[Personnel number]]&lt;&gt;"",TimeSpend[[#This Row],[Date]]&lt;&gt;""),TimeSpend[[#This Row],[End Time]],"")</f>
        <v>0.54166666666666663</v>
      </c>
      <c r="J489" t="str">
        <f>IF(AND(TimeSpend[[#This Row],[Personnel number]]&lt;&gt;"",TimeSpend[[#This Row],[Date]]&lt;&gt;""),TimeSpend[[#This Row],[Location]],"")</f>
        <v>Office</v>
      </c>
      <c r="K489">
        <f>IF(AND(TimeSpend[[#This Row],[Personnel number]]&lt;&gt;"",TimeSpend[[#This Row],[Date]]&lt;&gt;""),TimeSpend[[#This Row],[Task]],"")</f>
        <v>0</v>
      </c>
      <c r="L489" t="str">
        <f>IF(AND(TimeSpend[[#This Row],[Personnel number]]&lt;&gt;"",TimeSpend[[#This Row],[Date]]&lt;&gt;""),Utilization!$J$2,"")</f>
        <v>10/2024</v>
      </c>
      <c r="M489" t="str">
        <f>IF(AND(TimeSpend[[#This Row],[Personnel number]]&lt;&gt;"",TimeSpend[[#This Row],[Date]]&lt;&gt;""),TimeSpend[[#This Row],[Employee Name]],"")</f>
        <v>Cvrček Josef</v>
      </c>
      <c r="N489">
        <f t="shared" si="14"/>
        <v>488</v>
      </c>
      <c r="O489" t="str">
        <f t="shared" si="15"/>
        <v>10/2024-488</v>
      </c>
      <c r="P489" t="str">
        <f>IF(D489&lt;&gt;"",VLOOKUP(D489,Projects!B:C,2,0),"")</f>
        <v>INT</v>
      </c>
    </row>
    <row r="490" spans="1:16" x14ac:dyDescent="0.25">
      <c r="A490" t="str">
        <f>UPPER(IF(AND(TimeSpend[[#This Row],[Personnel number]]&lt;&gt;"",TimeSpend[[#This Row],[Date]]&lt;&gt;""),TimeSpend[[#This Row],[Personnel number]],""))</f>
        <v>CZ011873</v>
      </c>
      <c r="B490" s="85" t="str">
        <f>IF(AND(TimeSpend[[#This Row],[Personnel number]]&lt;&gt;"",TimeSpend[[#This Row],[Date]]&lt;&gt;""),TEXT(TimeSpend[[#This Row],[Date]],"[$-409]yyyyMMdd"),"")</f>
        <v>yyyy1011</v>
      </c>
      <c r="C490" s="33" t="str">
        <f>IF(AND(TimeSpend[[#This Row],[Personnel number]]&lt;&gt;"",TimeSpend[[#This Row],[Date]]&lt;&gt;""),SUBSTITUTE(TimeSpend[[#This Row],[Hours]],",","."),"")</f>
        <v>1.5</v>
      </c>
      <c r="D490">
        <f>IF(AND(TimeSpend[[#This Row],[Personnel number]]&lt;&gt;"",TimeSpend[[#This Row],[Date]]&lt;&gt;""),TimeSpend[[#This Row],[Network]],"")</f>
        <v>60000430</v>
      </c>
      <c r="E490" t="str">
        <f>IF(AND(TimeSpend[[#This Row],[Personnel number]]&lt;&gt;"",TimeSpend[[#This Row],[Date]]&lt;&gt;""),TimeSpend[[#This Row],[Network Description]],"")</f>
        <v>BBG NUS Cloud Roll-out</v>
      </c>
      <c r="F490" t="str">
        <f>IF(AND(TimeSpend[[#This Row],[Personnel number]]&lt;&gt;"",TimeSpend[[#This Row],[Date]]&lt;&gt;""),TimeSpend[[#This Row],[Activity]],"")</f>
        <v>Consultancy</v>
      </c>
      <c r="G490" t="str">
        <f>IF(AND(TimeSpend[[#This Row],[Personnel number]]&lt;&gt;"",TimeSpend[[#This Row],[Date]]&lt;&gt;""),TimeSpend[[#This Row],[Activity description]],"")</f>
        <v>Assigned topics</v>
      </c>
      <c r="H490" s="36">
        <f>IF(AND(TimeSpend[[#This Row],[Personnel number]]&lt;&gt;"",TimeSpend[[#This Row],[Date]]&lt;&gt;""),TimeSpend[[#This Row],[Start Time]],"")</f>
        <v>0.54166666666666663</v>
      </c>
      <c r="I490" s="36">
        <f>IF(AND(TimeSpend[[#This Row],[Personnel number]]&lt;&gt;"",TimeSpend[[#This Row],[Date]]&lt;&gt;""),TimeSpend[[#This Row],[End Time]],"")</f>
        <v>0.60416666666666663</v>
      </c>
      <c r="J490" t="str">
        <f>IF(AND(TimeSpend[[#This Row],[Personnel number]]&lt;&gt;"",TimeSpend[[#This Row],[Date]]&lt;&gt;""),TimeSpend[[#This Row],[Location]],"")</f>
        <v>Office</v>
      </c>
      <c r="K490">
        <f>IF(AND(TimeSpend[[#This Row],[Personnel number]]&lt;&gt;"",TimeSpend[[#This Row],[Date]]&lt;&gt;""),TimeSpend[[#This Row],[Task]],"")</f>
        <v>0</v>
      </c>
      <c r="L490" t="str">
        <f>IF(AND(TimeSpend[[#This Row],[Personnel number]]&lt;&gt;"",TimeSpend[[#This Row],[Date]]&lt;&gt;""),Utilization!$J$2,"")</f>
        <v>10/2024</v>
      </c>
      <c r="M490" t="str">
        <f>IF(AND(TimeSpend[[#This Row],[Personnel number]]&lt;&gt;"",TimeSpend[[#This Row],[Date]]&lt;&gt;""),TimeSpend[[#This Row],[Employee Name]],"")</f>
        <v>Cvrček Josef</v>
      </c>
      <c r="N490">
        <f t="shared" si="14"/>
        <v>489</v>
      </c>
      <c r="O490" t="str">
        <f t="shared" si="15"/>
        <v>10/2024-489</v>
      </c>
      <c r="P490" t="str">
        <f>IF(D490&lt;&gt;"",VLOOKUP(D490,Projects!B:C,2,0),"")</f>
        <v>PROJECT</v>
      </c>
    </row>
    <row r="491" spans="1:16" x14ac:dyDescent="0.25">
      <c r="A491" t="str">
        <f>UPPER(IF(AND(TimeSpend[[#This Row],[Personnel number]]&lt;&gt;"",TimeSpend[[#This Row],[Date]]&lt;&gt;""),TimeSpend[[#This Row],[Personnel number]],""))</f>
        <v>CZ011873</v>
      </c>
      <c r="B491" s="85" t="str">
        <f>IF(AND(TimeSpend[[#This Row],[Personnel number]]&lt;&gt;"",TimeSpend[[#This Row],[Date]]&lt;&gt;""),TEXT(TimeSpend[[#This Row],[Date]],"[$-409]yyyyMMdd"),"")</f>
        <v>yyyy1011</v>
      </c>
      <c r="C491" s="33" t="str">
        <f>IF(AND(TimeSpend[[#This Row],[Personnel number]]&lt;&gt;"",TimeSpend[[#This Row],[Date]]&lt;&gt;""),SUBSTITUTE(TimeSpend[[#This Row],[Hours]],",","."),"")</f>
        <v>0.75</v>
      </c>
      <c r="D491">
        <f>IF(AND(TimeSpend[[#This Row],[Personnel number]]&lt;&gt;"",TimeSpend[[#This Row],[Date]]&lt;&gt;""),TimeSpend[[#This Row],[Network]],"")</f>
        <v>60000247</v>
      </c>
      <c r="E491" t="str">
        <f>IF(AND(TimeSpend[[#This Row],[Personnel number]]&lt;&gt;"",TimeSpend[[#This Row],[Date]]&lt;&gt;""),TimeSpend[[#This Row],[Network Description]],"")</f>
        <v>NUS3 Technical Upgrade (NUS Cloud)</v>
      </c>
      <c r="F491" t="str">
        <f>IF(AND(TimeSpend[[#This Row],[Personnel number]]&lt;&gt;"",TimeSpend[[#This Row],[Date]]&lt;&gt;""),TimeSpend[[#This Row],[Activity]],"")</f>
        <v>Consultancy</v>
      </c>
      <c r="G491" t="str">
        <f>IF(AND(TimeSpend[[#This Row],[Personnel number]]&lt;&gt;"",TimeSpend[[#This Row],[Date]]&lt;&gt;""),TimeSpend[[#This Row],[Activity description]],"")</f>
        <v>Assigned topics</v>
      </c>
      <c r="H491" s="36">
        <f>IF(AND(TimeSpend[[#This Row],[Personnel number]]&lt;&gt;"",TimeSpend[[#This Row],[Date]]&lt;&gt;""),TimeSpend[[#This Row],[Start Time]],"")</f>
        <v>0.60416666666666663</v>
      </c>
      <c r="I491" s="36">
        <f>IF(AND(TimeSpend[[#This Row],[Personnel number]]&lt;&gt;"",TimeSpend[[#This Row],[Date]]&lt;&gt;""),TimeSpend[[#This Row],[End Time]],"")</f>
        <v>0.63541666666666663</v>
      </c>
      <c r="J491" t="str">
        <f>IF(AND(TimeSpend[[#This Row],[Personnel number]]&lt;&gt;"",TimeSpend[[#This Row],[Date]]&lt;&gt;""),TimeSpend[[#This Row],[Location]],"")</f>
        <v>Office</v>
      </c>
      <c r="K491">
        <f>IF(AND(TimeSpend[[#This Row],[Personnel number]]&lt;&gt;"",TimeSpend[[#This Row],[Date]]&lt;&gt;""),TimeSpend[[#This Row],[Task]],"")</f>
        <v>0</v>
      </c>
      <c r="L491" t="str">
        <f>IF(AND(TimeSpend[[#This Row],[Personnel number]]&lt;&gt;"",TimeSpend[[#This Row],[Date]]&lt;&gt;""),Utilization!$J$2,"")</f>
        <v>10/2024</v>
      </c>
      <c r="M491" t="str">
        <f>IF(AND(TimeSpend[[#This Row],[Personnel number]]&lt;&gt;"",TimeSpend[[#This Row],[Date]]&lt;&gt;""),TimeSpend[[#This Row],[Employee Name]],"")</f>
        <v>Cvrček Josef</v>
      </c>
      <c r="N491">
        <f t="shared" si="14"/>
        <v>490</v>
      </c>
      <c r="O491" t="str">
        <f t="shared" si="15"/>
        <v>10/2024-490</v>
      </c>
      <c r="P491" t="str">
        <f>IF(D491&lt;&gt;"",VLOOKUP(D491,Projects!B:C,2,0),"")</f>
        <v>PROJECT</v>
      </c>
    </row>
    <row r="492" spans="1:16" x14ac:dyDescent="0.25">
      <c r="A492" t="str">
        <f>UPPER(IF(AND(TimeSpend[[#This Row],[Personnel number]]&lt;&gt;"",TimeSpend[[#This Row],[Date]]&lt;&gt;""),TimeSpend[[#This Row],[Personnel number]],""))</f>
        <v>CZ011873</v>
      </c>
      <c r="B492" s="85" t="str">
        <f>IF(AND(TimeSpend[[#This Row],[Personnel number]]&lt;&gt;"",TimeSpend[[#This Row],[Date]]&lt;&gt;""),TEXT(TimeSpend[[#This Row],[Date]],"[$-409]yyyyMMdd"),"")</f>
        <v>yyyy1011</v>
      </c>
      <c r="C492" s="33" t="str">
        <f>IF(AND(TimeSpend[[#This Row],[Personnel number]]&lt;&gt;"",TimeSpend[[#This Row],[Date]]&lt;&gt;""),SUBSTITUTE(TimeSpend[[#This Row],[Hours]],",","."),"")</f>
        <v>0.25</v>
      </c>
      <c r="D492" t="str">
        <f>IF(AND(TimeSpend[[#This Row],[Personnel number]]&lt;&gt;"",TimeSpend[[#This Row],[Date]]&lt;&gt;""),TimeSpend[[#This Row],[Network]],"")</f>
        <v>BPC_INT</v>
      </c>
      <c r="E492" t="str">
        <f>IF(AND(TimeSpend[[#This Row],[Personnel number]]&lt;&gt;"",TimeSpend[[#This Row],[Date]]&lt;&gt;""),TimeSpend[[#This Row],[Network Description]],"")</f>
        <v>Other Internal activities - BPC Brno</v>
      </c>
      <c r="F492" t="str">
        <f>IF(AND(TimeSpend[[#This Row],[Personnel number]]&lt;&gt;"",TimeSpend[[#This Row],[Date]]&lt;&gt;""),TimeSpend[[#This Row],[Activity]],"")</f>
        <v>Admin</v>
      </c>
      <c r="G492" t="str">
        <f>IF(AND(TimeSpend[[#This Row],[Personnel number]]&lt;&gt;"",TimeSpend[[#This Row],[Date]]&lt;&gt;""),TimeSpend[[#This Row],[Activity description]],"")</f>
        <v>Timesheet</v>
      </c>
      <c r="H492" s="36">
        <f>IF(AND(TimeSpend[[#This Row],[Personnel number]]&lt;&gt;"",TimeSpend[[#This Row],[Date]]&lt;&gt;""),TimeSpend[[#This Row],[Start Time]],"")</f>
        <v>0.63541666666666663</v>
      </c>
      <c r="I492" s="36">
        <f>IF(AND(TimeSpend[[#This Row],[Personnel number]]&lt;&gt;"",TimeSpend[[#This Row],[Date]]&lt;&gt;""),TimeSpend[[#This Row],[End Time]],"")</f>
        <v>0.64583333333333337</v>
      </c>
      <c r="J492" t="str">
        <f>IF(AND(TimeSpend[[#This Row],[Personnel number]]&lt;&gt;"",TimeSpend[[#This Row],[Date]]&lt;&gt;""),TimeSpend[[#This Row],[Location]],"")</f>
        <v>Office</v>
      </c>
      <c r="K492">
        <f>IF(AND(TimeSpend[[#This Row],[Personnel number]]&lt;&gt;"",TimeSpend[[#This Row],[Date]]&lt;&gt;""),TimeSpend[[#This Row],[Task]],"")</f>
        <v>0</v>
      </c>
      <c r="L492" t="str">
        <f>IF(AND(TimeSpend[[#This Row],[Personnel number]]&lt;&gt;"",TimeSpend[[#This Row],[Date]]&lt;&gt;""),Utilization!$J$2,"")</f>
        <v>10/2024</v>
      </c>
      <c r="M492" t="str">
        <f>IF(AND(TimeSpend[[#This Row],[Personnel number]]&lt;&gt;"",TimeSpend[[#This Row],[Date]]&lt;&gt;""),TimeSpend[[#This Row],[Employee Name]],"")</f>
        <v>Cvrček Josef</v>
      </c>
      <c r="N492">
        <f t="shared" si="14"/>
        <v>491</v>
      </c>
      <c r="O492" t="str">
        <f t="shared" si="15"/>
        <v>10/2024-491</v>
      </c>
      <c r="P492" t="str">
        <f>IF(D492&lt;&gt;"",VLOOKUP(D492,Projects!B:C,2,0),"")</f>
        <v>INT</v>
      </c>
    </row>
    <row r="493" spans="1:16" x14ac:dyDescent="0.25">
      <c r="A493" t="str">
        <f>UPPER(IF(AND(TimeSpend[[#This Row],[Personnel number]]&lt;&gt;"",TimeSpend[[#This Row],[Date]]&lt;&gt;""),TimeSpend[[#This Row],[Personnel number]],""))</f>
        <v>CZ100106</v>
      </c>
      <c r="B493" s="85" t="str">
        <f>IF(AND(TimeSpend[[#This Row],[Personnel number]]&lt;&gt;"",TimeSpend[[#This Row],[Date]]&lt;&gt;""),TEXT(TimeSpend[[#This Row],[Date]],"[$-409]yyyyMMdd"),"")</f>
        <v>yyyy1007</v>
      </c>
      <c r="C493" s="33" t="str">
        <f>IF(AND(TimeSpend[[#This Row],[Personnel number]]&lt;&gt;"",TimeSpend[[#This Row],[Date]]&lt;&gt;""),SUBSTITUTE(TimeSpend[[#This Row],[Hours]],",","."),"")</f>
        <v>1</v>
      </c>
      <c r="D493">
        <f>IF(AND(TimeSpend[[#This Row],[Personnel number]]&lt;&gt;"",TimeSpend[[#This Row],[Date]]&lt;&gt;""),TimeSpend[[#This Row],[Network]],"")</f>
        <v>60000247</v>
      </c>
      <c r="E493" t="str">
        <f>IF(AND(TimeSpend[[#This Row],[Personnel number]]&lt;&gt;"",TimeSpend[[#This Row],[Date]]&lt;&gt;""),TimeSpend[[#This Row],[Network Description]],"")</f>
        <v>NUS3 Technical Upgrade (NUS Cloud)</v>
      </c>
      <c r="F493" t="str">
        <f>IF(AND(TimeSpend[[#This Row],[Personnel number]]&lt;&gt;"",TimeSpend[[#This Row],[Date]]&lt;&gt;""),TimeSpend[[#This Row],[Activity]],"")</f>
        <v>Consultancy</v>
      </c>
      <c r="G493" t="str">
        <f>IF(AND(TimeSpend[[#This Row],[Personnel number]]&lt;&gt;"",TimeSpend[[#This Row],[Date]]&lt;&gt;""),TimeSpend[[#This Row],[Activity description]],"")</f>
        <v>NUS Cloud - Sync call</v>
      </c>
      <c r="H493" s="36">
        <f>IF(AND(TimeSpend[[#This Row],[Personnel number]]&lt;&gt;"",TimeSpend[[#This Row],[Date]]&lt;&gt;""),TimeSpend[[#This Row],[Start Time]],"")</f>
        <v>0.33333333333333331</v>
      </c>
      <c r="I493" s="36">
        <f>IF(AND(TimeSpend[[#This Row],[Personnel number]]&lt;&gt;"",TimeSpend[[#This Row],[Date]]&lt;&gt;""),TimeSpend[[#This Row],[End Time]],"")</f>
        <v>0.375</v>
      </c>
      <c r="J493" t="str">
        <f>IF(AND(TimeSpend[[#This Row],[Personnel number]]&lt;&gt;"",TimeSpend[[#This Row],[Date]]&lt;&gt;""),TimeSpend[[#This Row],[Location]],"")</f>
        <v>Office</v>
      </c>
      <c r="K493">
        <f>IF(AND(TimeSpend[[#This Row],[Personnel number]]&lt;&gt;"",TimeSpend[[#This Row],[Date]]&lt;&gt;""),TimeSpend[[#This Row],[Task]],"")</f>
        <v>0</v>
      </c>
      <c r="L493" t="str">
        <f>IF(AND(TimeSpend[[#This Row],[Personnel number]]&lt;&gt;"",TimeSpend[[#This Row],[Date]]&lt;&gt;""),Utilization!$J$2,"")</f>
        <v>10/2024</v>
      </c>
      <c r="M493" t="str">
        <f>IF(AND(TimeSpend[[#This Row],[Personnel number]]&lt;&gt;"",TimeSpend[[#This Row],[Date]]&lt;&gt;""),TimeSpend[[#This Row],[Employee Name]],"")</f>
        <v>Račoch Petr</v>
      </c>
      <c r="N493">
        <f t="shared" si="14"/>
        <v>492</v>
      </c>
      <c r="O493" t="str">
        <f t="shared" si="15"/>
        <v>10/2024-492</v>
      </c>
      <c r="P493" t="str">
        <f>IF(D493&lt;&gt;"",VLOOKUP(D493,Projects!B:C,2,0),"")</f>
        <v>PROJECT</v>
      </c>
    </row>
    <row r="494" spans="1:16" x14ac:dyDescent="0.25">
      <c r="A494" t="str">
        <f>UPPER(IF(AND(TimeSpend[[#This Row],[Personnel number]]&lt;&gt;"",TimeSpend[[#This Row],[Date]]&lt;&gt;""),TimeSpend[[#This Row],[Personnel number]],""))</f>
        <v>CZ100106</v>
      </c>
      <c r="B494" s="85" t="str">
        <f>IF(AND(TimeSpend[[#This Row],[Personnel number]]&lt;&gt;"",TimeSpend[[#This Row],[Date]]&lt;&gt;""),TEXT(TimeSpend[[#This Row],[Date]],"[$-409]yyyyMMdd"),"")</f>
        <v>yyyy1007</v>
      </c>
      <c r="C494" s="33" t="str">
        <f>IF(AND(TimeSpend[[#This Row],[Personnel number]]&lt;&gt;"",TimeSpend[[#This Row],[Date]]&lt;&gt;""),SUBSTITUTE(TimeSpend[[#This Row],[Hours]],",","."),"")</f>
        <v>2</v>
      </c>
      <c r="D494">
        <f>IF(AND(TimeSpend[[#This Row],[Personnel number]]&lt;&gt;"",TimeSpend[[#This Row],[Date]]&lt;&gt;""),TimeSpend[[#This Row],[Network]],"")</f>
        <v>60000430</v>
      </c>
      <c r="E494" t="str">
        <f>IF(AND(TimeSpend[[#This Row],[Personnel number]]&lt;&gt;"",TimeSpend[[#This Row],[Date]]&lt;&gt;""),TimeSpend[[#This Row],[Network Description]],"")</f>
        <v>BBG NUS Cloud Roll-out</v>
      </c>
      <c r="F494" t="str">
        <f>IF(AND(TimeSpend[[#This Row],[Personnel number]]&lt;&gt;"",TimeSpend[[#This Row],[Date]]&lt;&gt;""),TimeSpend[[#This Row],[Activity]],"")</f>
        <v>Consultancy</v>
      </c>
      <c r="G494" t="str">
        <f>IF(AND(TimeSpend[[#This Row],[Personnel number]]&lt;&gt;"",TimeSpend[[#This Row],[Date]]&lt;&gt;""),TimeSpend[[#This Row],[Activity description]],"")</f>
        <v>FT Issues processing</v>
      </c>
      <c r="H494" s="36">
        <f>IF(AND(TimeSpend[[#This Row],[Personnel number]]&lt;&gt;"",TimeSpend[[#This Row],[Date]]&lt;&gt;""),TimeSpend[[#This Row],[Start Time]],"")</f>
        <v>0.375</v>
      </c>
      <c r="I494" s="36">
        <f>IF(AND(TimeSpend[[#This Row],[Personnel number]]&lt;&gt;"",TimeSpend[[#This Row],[Date]]&lt;&gt;""),TimeSpend[[#This Row],[End Time]],"")</f>
        <v>0.45833333333333331</v>
      </c>
      <c r="J494" t="str">
        <f>IF(AND(TimeSpend[[#This Row],[Personnel number]]&lt;&gt;"",TimeSpend[[#This Row],[Date]]&lt;&gt;""),TimeSpend[[#This Row],[Location]],"")</f>
        <v>Office</v>
      </c>
      <c r="K494">
        <f>IF(AND(TimeSpend[[#This Row],[Personnel number]]&lt;&gt;"",TimeSpend[[#This Row],[Date]]&lt;&gt;""),TimeSpend[[#This Row],[Task]],"")</f>
        <v>0</v>
      </c>
      <c r="L494" t="str">
        <f>IF(AND(TimeSpend[[#This Row],[Personnel number]]&lt;&gt;"",TimeSpend[[#This Row],[Date]]&lt;&gt;""),Utilization!$J$2,"")</f>
        <v>10/2024</v>
      </c>
      <c r="M494" t="str">
        <f>IF(AND(TimeSpend[[#This Row],[Personnel number]]&lt;&gt;"",TimeSpend[[#This Row],[Date]]&lt;&gt;""),TimeSpend[[#This Row],[Employee Name]],"")</f>
        <v>Račoch Petr</v>
      </c>
      <c r="N494">
        <f t="shared" si="14"/>
        <v>493</v>
      </c>
      <c r="O494" t="str">
        <f t="shared" si="15"/>
        <v>10/2024-493</v>
      </c>
      <c r="P494" t="str">
        <f>IF(D494&lt;&gt;"",VLOOKUP(D494,Projects!B:C,2,0),"")</f>
        <v>PROJECT</v>
      </c>
    </row>
    <row r="495" spans="1:16" x14ac:dyDescent="0.25">
      <c r="A495" t="str">
        <f>UPPER(IF(AND(TimeSpend[[#This Row],[Personnel number]]&lt;&gt;"",TimeSpend[[#This Row],[Date]]&lt;&gt;""),TimeSpend[[#This Row],[Personnel number]],""))</f>
        <v>CZ100106</v>
      </c>
      <c r="B495" s="85" t="str">
        <f>IF(AND(TimeSpend[[#This Row],[Personnel number]]&lt;&gt;"",TimeSpend[[#This Row],[Date]]&lt;&gt;""),TEXT(TimeSpend[[#This Row],[Date]],"[$-409]yyyyMMdd"),"")</f>
        <v>yyyy1007</v>
      </c>
      <c r="C495" s="33" t="str">
        <f>IF(AND(TimeSpend[[#This Row],[Personnel number]]&lt;&gt;"",TimeSpend[[#This Row],[Date]]&lt;&gt;""),SUBSTITUTE(TimeSpend[[#This Row],[Hours]],",","."),"")</f>
        <v>1.5</v>
      </c>
      <c r="D495">
        <f>IF(AND(TimeSpend[[#This Row],[Personnel number]]&lt;&gt;"",TimeSpend[[#This Row],[Date]]&lt;&gt;""),TimeSpend[[#This Row],[Network]],"")</f>
        <v>60000430</v>
      </c>
      <c r="E495" t="str">
        <f>IF(AND(TimeSpend[[#This Row],[Personnel number]]&lt;&gt;"",TimeSpend[[#This Row],[Date]]&lt;&gt;""),TimeSpend[[#This Row],[Network Description]],"")</f>
        <v>BBG NUS Cloud Roll-out</v>
      </c>
      <c r="F495" t="str">
        <f>IF(AND(TimeSpend[[#This Row],[Personnel number]]&lt;&gt;"",TimeSpend[[#This Row],[Date]]&lt;&gt;""),TimeSpend[[#This Row],[Activity]],"")</f>
        <v>Consultancy</v>
      </c>
      <c r="G495" t="str">
        <f>IF(AND(TimeSpend[[#This Row],[Personnel number]]&lt;&gt;"",TimeSpend[[#This Row],[Date]]&lt;&gt;""),TimeSpend[[#This Row],[Activity description]],"")</f>
        <v>FT Issues processing</v>
      </c>
      <c r="H495" s="36">
        <f>IF(AND(TimeSpend[[#This Row],[Personnel number]]&lt;&gt;"",TimeSpend[[#This Row],[Date]]&lt;&gt;""),TimeSpend[[#This Row],[Start Time]],"")</f>
        <v>0.47916666666666669</v>
      </c>
      <c r="I495" s="36">
        <f>IF(AND(TimeSpend[[#This Row],[Personnel number]]&lt;&gt;"",TimeSpend[[#This Row],[Date]]&lt;&gt;""),TimeSpend[[#This Row],[End Time]],"")</f>
        <v>0.54166666666666663</v>
      </c>
      <c r="J495" t="str">
        <f>IF(AND(TimeSpend[[#This Row],[Personnel number]]&lt;&gt;"",TimeSpend[[#This Row],[Date]]&lt;&gt;""),TimeSpend[[#This Row],[Location]],"")</f>
        <v>Office</v>
      </c>
      <c r="K495">
        <f>IF(AND(TimeSpend[[#This Row],[Personnel number]]&lt;&gt;"",TimeSpend[[#This Row],[Date]]&lt;&gt;""),TimeSpend[[#This Row],[Task]],"")</f>
        <v>0</v>
      </c>
      <c r="L495" t="str">
        <f>IF(AND(TimeSpend[[#This Row],[Personnel number]]&lt;&gt;"",TimeSpend[[#This Row],[Date]]&lt;&gt;""),Utilization!$J$2,"")</f>
        <v>10/2024</v>
      </c>
      <c r="M495" t="str">
        <f>IF(AND(TimeSpend[[#This Row],[Personnel number]]&lt;&gt;"",TimeSpend[[#This Row],[Date]]&lt;&gt;""),TimeSpend[[#This Row],[Employee Name]],"")</f>
        <v>Račoch Petr</v>
      </c>
      <c r="N495">
        <f t="shared" si="14"/>
        <v>494</v>
      </c>
      <c r="O495" t="str">
        <f t="shared" si="15"/>
        <v>10/2024-494</v>
      </c>
      <c r="P495" t="str">
        <f>IF(D495&lt;&gt;"",VLOOKUP(D495,Projects!B:C,2,0),"")</f>
        <v>PROJECT</v>
      </c>
    </row>
    <row r="496" spans="1:16" x14ac:dyDescent="0.25">
      <c r="A496" t="str">
        <f>UPPER(IF(AND(TimeSpend[[#This Row],[Personnel number]]&lt;&gt;"",TimeSpend[[#This Row],[Date]]&lt;&gt;""),TimeSpend[[#This Row],[Personnel number]],""))</f>
        <v>CZ100106</v>
      </c>
      <c r="B496" s="85" t="str">
        <f>IF(AND(TimeSpend[[#This Row],[Personnel number]]&lt;&gt;"",TimeSpend[[#This Row],[Date]]&lt;&gt;""),TEXT(TimeSpend[[#This Row],[Date]],"[$-409]yyyyMMdd"),"")</f>
        <v>yyyy1007</v>
      </c>
      <c r="C496" s="33" t="str">
        <f>IF(AND(TimeSpend[[#This Row],[Personnel number]]&lt;&gt;"",TimeSpend[[#This Row],[Date]]&lt;&gt;""),SUBSTITUTE(TimeSpend[[#This Row],[Hours]],",","."),"")</f>
        <v>1</v>
      </c>
      <c r="D496" t="str">
        <f>IF(AND(TimeSpend[[#This Row],[Personnel number]]&lt;&gt;"",TimeSpend[[#This Row],[Date]]&lt;&gt;""),TimeSpend[[#This Row],[Network]],"")</f>
        <v>BPC_INT</v>
      </c>
      <c r="E496" t="str">
        <f>IF(AND(TimeSpend[[#This Row],[Personnel number]]&lt;&gt;"",TimeSpend[[#This Row],[Date]]&lt;&gt;""),TimeSpend[[#This Row],[Network Description]],"")</f>
        <v>Other Internal activities - BPC Brno</v>
      </c>
      <c r="F496" t="str">
        <f>IF(AND(TimeSpend[[#This Row],[Personnel number]]&lt;&gt;"",TimeSpend[[#This Row],[Date]]&lt;&gt;""),TimeSpend[[#This Row],[Activity]],"")</f>
        <v>Admin</v>
      </c>
      <c r="G496" t="str">
        <f>IF(AND(TimeSpend[[#This Row],[Personnel number]]&lt;&gt;"",TimeSpend[[#This Row],[Date]]&lt;&gt;""),TimeSpend[[#This Row],[Activity description]],"")</f>
        <v>ZTO Team - regular team meeting</v>
      </c>
      <c r="H496" s="36">
        <f>IF(AND(TimeSpend[[#This Row],[Personnel number]]&lt;&gt;"",TimeSpend[[#This Row],[Date]]&lt;&gt;""),TimeSpend[[#This Row],[Start Time]],"")</f>
        <v>0.54166666666666663</v>
      </c>
      <c r="I496" s="36">
        <f>IF(AND(TimeSpend[[#This Row],[Personnel number]]&lt;&gt;"",TimeSpend[[#This Row],[Date]]&lt;&gt;""),TimeSpend[[#This Row],[End Time]],"")</f>
        <v>0.58333333333333337</v>
      </c>
      <c r="J496" t="str">
        <f>IF(AND(TimeSpend[[#This Row],[Personnel number]]&lt;&gt;"",TimeSpend[[#This Row],[Date]]&lt;&gt;""),TimeSpend[[#This Row],[Location]],"")</f>
        <v>Office</v>
      </c>
      <c r="K496">
        <f>IF(AND(TimeSpend[[#This Row],[Personnel number]]&lt;&gt;"",TimeSpend[[#This Row],[Date]]&lt;&gt;""),TimeSpend[[#This Row],[Task]],"")</f>
        <v>0</v>
      </c>
      <c r="L496" t="str">
        <f>IF(AND(TimeSpend[[#This Row],[Personnel number]]&lt;&gt;"",TimeSpend[[#This Row],[Date]]&lt;&gt;""),Utilization!$J$2,"")</f>
        <v>10/2024</v>
      </c>
      <c r="M496" t="str">
        <f>IF(AND(TimeSpend[[#This Row],[Personnel number]]&lt;&gt;"",TimeSpend[[#This Row],[Date]]&lt;&gt;""),TimeSpend[[#This Row],[Employee Name]],"")</f>
        <v>Račoch Petr</v>
      </c>
      <c r="N496">
        <f t="shared" si="14"/>
        <v>495</v>
      </c>
      <c r="O496" t="str">
        <f t="shared" si="15"/>
        <v>10/2024-495</v>
      </c>
      <c r="P496" t="str">
        <f>IF(D496&lt;&gt;"",VLOOKUP(D496,Projects!B:C,2,0),"")</f>
        <v>INT</v>
      </c>
    </row>
    <row r="497" spans="1:16" x14ac:dyDescent="0.25">
      <c r="A497" t="str">
        <f>UPPER(IF(AND(TimeSpend[[#This Row],[Personnel number]]&lt;&gt;"",TimeSpend[[#This Row],[Date]]&lt;&gt;""),TimeSpend[[#This Row],[Personnel number]],""))</f>
        <v>CZ100106</v>
      </c>
      <c r="B497" s="85" t="str">
        <f>IF(AND(TimeSpend[[#This Row],[Personnel number]]&lt;&gt;"",TimeSpend[[#This Row],[Date]]&lt;&gt;""),TEXT(TimeSpend[[#This Row],[Date]],"[$-409]yyyyMMdd"),"")</f>
        <v>yyyy1007</v>
      </c>
      <c r="C497" s="33" t="str">
        <f>IF(AND(TimeSpend[[#This Row],[Personnel number]]&lt;&gt;"",TimeSpend[[#This Row],[Date]]&lt;&gt;""),SUBSTITUTE(TimeSpend[[#This Row],[Hours]],",","."),"")</f>
        <v>1</v>
      </c>
      <c r="D497">
        <f>IF(AND(TimeSpend[[#This Row],[Personnel number]]&lt;&gt;"",TimeSpend[[#This Row],[Date]]&lt;&gt;""),TimeSpend[[#This Row],[Network]],"")</f>
        <v>60000430</v>
      </c>
      <c r="E497" t="str">
        <f>IF(AND(TimeSpend[[#This Row],[Personnel number]]&lt;&gt;"",TimeSpend[[#This Row],[Date]]&lt;&gt;""),TimeSpend[[#This Row],[Network Description]],"")</f>
        <v>BBG NUS Cloud Roll-out</v>
      </c>
      <c r="F497" t="str">
        <f>IF(AND(TimeSpend[[#This Row],[Personnel number]]&lt;&gt;"",TimeSpend[[#This Row],[Date]]&lt;&gt;""),TimeSpend[[#This Row],[Activity]],"")</f>
        <v>Project Management</v>
      </c>
      <c r="G497" t="str">
        <f>IF(AND(TimeSpend[[#This Row],[Personnel number]]&lt;&gt;"",TimeSpend[[#This Row],[Date]]&lt;&gt;""),TimeSpend[[#This Row],[Activity description]],"")</f>
        <v>BBG - Project Board presentation preparation</v>
      </c>
      <c r="H497" s="36">
        <f>IF(AND(TimeSpend[[#This Row],[Personnel number]]&lt;&gt;"",TimeSpend[[#This Row],[Date]]&lt;&gt;""),TimeSpend[[#This Row],[Start Time]],"")</f>
        <v>0.58333333333333337</v>
      </c>
      <c r="I497" s="36">
        <f>IF(AND(TimeSpend[[#This Row],[Personnel number]]&lt;&gt;"",TimeSpend[[#This Row],[Date]]&lt;&gt;""),TimeSpend[[#This Row],[End Time]],"")</f>
        <v>0.625</v>
      </c>
      <c r="J497" t="str">
        <f>IF(AND(TimeSpend[[#This Row],[Personnel number]]&lt;&gt;"",TimeSpend[[#This Row],[Date]]&lt;&gt;""),TimeSpend[[#This Row],[Location]],"")</f>
        <v>Office</v>
      </c>
      <c r="K497">
        <f>IF(AND(TimeSpend[[#This Row],[Personnel number]]&lt;&gt;"",TimeSpend[[#This Row],[Date]]&lt;&gt;""),TimeSpend[[#This Row],[Task]],"")</f>
        <v>0</v>
      </c>
      <c r="L497" t="str">
        <f>IF(AND(TimeSpend[[#This Row],[Personnel number]]&lt;&gt;"",TimeSpend[[#This Row],[Date]]&lt;&gt;""),Utilization!$J$2,"")</f>
        <v>10/2024</v>
      </c>
      <c r="M497" t="str">
        <f>IF(AND(TimeSpend[[#This Row],[Personnel number]]&lt;&gt;"",TimeSpend[[#This Row],[Date]]&lt;&gt;""),TimeSpend[[#This Row],[Employee Name]],"")</f>
        <v>Račoch Petr</v>
      </c>
      <c r="N497">
        <f t="shared" si="14"/>
        <v>496</v>
      </c>
      <c r="O497" t="str">
        <f t="shared" si="15"/>
        <v>10/2024-496</v>
      </c>
      <c r="P497" t="str">
        <f>IF(D497&lt;&gt;"",VLOOKUP(D497,Projects!B:C,2,0),"")</f>
        <v>PROJECT</v>
      </c>
    </row>
    <row r="498" spans="1:16" x14ac:dyDescent="0.25">
      <c r="A498" t="str">
        <f>UPPER(IF(AND(TimeSpend[[#This Row],[Personnel number]]&lt;&gt;"",TimeSpend[[#This Row],[Date]]&lt;&gt;""),TimeSpend[[#This Row],[Personnel number]],""))</f>
        <v>CZ100106</v>
      </c>
      <c r="B498" s="85" t="str">
        <f>IF(AND(TimeSpend[[#This Row],[Personnel number]]&lt;&gt;"",TimeSpend[[#This Row],[Date]]&lt;&gt;""),TEXT(TimeSpend[[#This Row],[Date]],"[$-409]yyyyMMdd"),"")</f>
        <v>yyyy1007</v>
      </c>
      <c r="C498" s="33" t="str">
        <f>IF(AND(TimeSpend[[#This Row],[Personnel number]]&lt;&gt;"",TimeSpend[[#This Row],[Date]]&lt;&gt;""),SUBSTITUTE(TimeSpend[[#This Row],[Hours]],",","."),"")</f>
        <v>1</v>
      </c>
      <c r="D498">
        <f>IF(AND(TimeSpend[[#This Row],[Personnel number]]&lt;&gt;"",TimeSpend[[#This Row],[Date]]&lt;&gt;""),TimeSpend[[#This Row],[Network]],"")</f>
        <v>60000430</v>
      </c>
      <c r="E498" t="str">
        <f>IF(AND(TimeSpend[[#This Row],[Personnel number]]&lt;&gt;"",TimeSpend[[#This Row],[Date]]&lt;&gt;""),TimeSpend[[#This Row],[Network Description]],"")</f>
        <v>BBG NUS Cloud Roll-out</v>
      </c>
      <c r="F498" t="str">
        <f>IF(AND(TimeSpend[[#This Row],[Personnel number]]&lt;&gt;"",TimeSpend[[#This Row],[Date]]&lt;&gt;""),TimeSpend[[#This Row],[Activity]],"")</f>
        <v>Consultancy</v>
      </c>
      <c r="G498" t="str">
        <f>IF(AND(TimeSpend[[#This Row],[Personnel number]]&lt;&gt;"",TimeSpend[[#This Row],[Date]]&lt;&gt;""),TimeSpend[[#This Row],[Activity description]],"")</f>
        <v>NUS Cloud Core and BBG Issues status update</v>
      </c>
      <c r="H498" s="36">
        <f>IF(AND(TimeSpend[[#This Row],[Personnel number]]&lt;&gt;"",TimeSpend[[#This Row],[Date]]&lt;&gt;""),TimeSpend[[#This Row],[Start Time]],"")</f>
        <v>0.625</v>
      </c>
      <c r="I498" s="36">
        <f>IF(AND(TimeSpend[[#This Row],[Personnel number]]&lt;&gt;"",TimeSpend[[#This Row],[Date]]&lt;&gt;""),TimeSpend[[#This Row],[End Time]],"")</f>
        <v>0.66666666666666663</v>
      </c>
      <c r="J498" t="str">
        <f>IF(AND(TimeSpend[[#This Row],[Personnel number]]&lt;&gt;"",TimeSpend[[#This Row],[Date]]&lt;&gt;""),TimeSpend[[#This Row],[Location]],"")</f>
        <v>Office</v>
      </c>
      <c r="K498">
        <f>IF(AND(TimeSpend[[#This Row],[Personnel number]]&lt;&gt;"",TimeSpend[[#This Row],[Date]]&lt;&gt;""),TimeSpend[[#This Row],[Task]],"")</f>
        <v>0</v>
      </c>
      <c r="L498" t="str">
        <f>IF(AND(TimeSpend[[#This Row],[Personnel number]]&lt;&gt;"",TimeSpend[[#This Row],[Date]]&lt;&gt;""),Utilization!$J$2,"")</f>
        <v>10/2024</v>
      </c>
      <c r="M498" t="str">
        <f>IF(AND(TimeSpend[[#This Row],[Personnel number]]&lt;&gt;"",TimeSpend[[#This Row],[Date]]&lt;&gt;""),TimeSpend[[#This Row],[Employee Name]],"")</f>
        <v>Račoch Petr</v>
      </c>
      <c r="N498">
        <f t="shared" si="14"/>
        <v>497</v>
      </c>
      <c r="O498" t="str">
        <f t="shared" si="15"/>
        <v>10/2024-497</v>
      </c>
      <c r="P498" t="str">
        <f>IF(D498&lt;&gt;"",VLOOKUP(D498,Projects!B:C,2,0),"")</f>
        <v>PROJECT</v>
      </c>
    </row>
    <row r="499" spans="1:16" x14ac:dyDescent="0.25">
      <c r="A499" t="str">
        <f>UPPER(IF(AND(TimeSpend[[#This Row],[Personnel number]]&lt;&gt;"",TimeSpend[[#This Row],[Date]]&lt;&gt;""),TimeSpend[[#This Row],[Personnel number]],""))</f>
        <v>CZ100106</v>
      </c>
      <c r="B499" s="85" t="str">
        <f>IF(AND(TimeSpend[[#This Row],[Personnel number]]&lt;&gt;"",TimeSpend[[#This Row],[Date]]&lt;&gt;""),TEXT(TimeSpend[[#This Row],[Date]],"[$-409]yyyyMMdd"),"")</f>
        <v>yyyy1007</v>
      </c>
      <c r="C499" s="33" t="str">
        <f>IF(AND(TimeSpend[[#This Row],[Personnel number]]&lt;&gt;"",TimeSpend[[#This Row],[Date]]&lt;&gt;""),SUBSTITUTE(TimeSpend[[#This Row],[Hours]],",","."),"")</f>
        <v>1.25</v>
      </c>
      <c r="D499">
        <f>IF(AND(TimeSpend[[#This Row],[Personnel number]]&lt;&gt;"",TimeSpend[[#This Row],[Date]]&lt;&gt;""),TimeSpend[[#This Row],[Network]],"")</f>
        <v>60000430</v>
      </c>
      <c r="E499" t="str">
        <f>IF(AND(TimeSpend[[#This Row],[Personnel number]]&lt;&gt;"",TimeSpend[[#This Row],[Date]]&lt;&gt;""),TimeSpend[[#This Row],[Network Description]],"")</f>
        <v>BBG NUS Cloud Roll-out</v>
      </c>
      <c r="F499" t="str">
        <f>IF(AND(TimeSpend[[#This Row],[Personnel number]]&lt;&gt;"",TimeSpend[[#This Row],[Date]]&lt;&gt;""),TimeSpend[[#This Row],[Activity]],"")</f>
        <v>Consultancy</v>
      </c>
      <c r="G499" t="str">
        <f>IF(AND(TimeSpend[[#This Row],[Personnel number]]&lt;&gt;"",TimeSpend[[#This Row],[Date]]&lt;&gt;""),TimeSpend[[#This Row],[Activity description]],"")</f>
        <v>FT Issues processing</v>
      </c>
      <c r="H499" s="36">
        <f>IF(AND(TimeSpend[[#This Row],[Personnel number]]&lt;&gt;"",TimeSpend[[#This Row],[Date]]&lt;&gt;""),TimeSpend[[#This Row],[Start Time]],"")</f>
        <v>0.66666666666666663</v>
      </c>
      <c r="I499" s="36">
        <f>IF(AND(TimeSpend[[#This Row],[Personnel number]]&lt;&gt;"",TimeSpend[[#This Row],[Date]]&lt;&gt;""),TimeSpend[[#This Row],[End Time]],"")</f>
        <v>0.71875</v>
      </c>
      <c r="J499" t="str">
        <f>IF(AND(TimeSpend[[#This Row],[Personnel number]]&lt;&gt;"",TimeSpend[[#This Row],[Date]]&lt;&gt;""),TimeSpend[[#This Row],[Location]],"")</f>
        <v>Office</v>
      </c>
      <c r="K499">
        <f>IF(AND(TimeSpend[[#This Row],[Personnel number]]&lt;&gt;"",TimeSpend[[#This Row],[Date]]&lt;&gt;""),TimeSpend[[#This Row],[Task]],"")</f>
        <v>0</v>
      </c>
      <c r="L499" t="str">
        <f>IF(AND(TimeSpend[[#This Row],[Personnel number]]&lt;&gt;"",TimeSpend[[#This Row],[Date]]&lt;&gt;""),Utilization!$J$2,"")</f>
        <v>10/2024</v>
      </c>
      <c r="M499" t="str">
        <f>IF(AND(TimeSpend[[#This Row],[Personnel number]]&lt;&gt;"",TimeSpend[[#This Row],[Date]]&lt;&gt;""),TimeSpend[[#This Row],[Employee Name]],"")</f>
        <v>Račoch Petr</v>
      </c>
      <c r="N499">
        <f t="shared" si="14"/>
        <v>498</v>
      </c>
      <c r="O499" t="str">
        <f t="shared" si="15"/>
        <v>10/2024-498</v>
      </c>
      <c r="P499" t="str">
        <f>IF(D499&lt;&gt;"",VLOOKUP(D499,Projects!B:C,2,0),"")</f>
        <v>PROJECT</v>
      </c>
    </row>
    <row r="500" spans="1:16" x14ac:dyDescent="0.25">
      <c r="A500" t="str">
        <f>UPPER(IF(AND(TimeSpend[[#This Row],[Personnel number]]&lt;&gt;"",TimeSpend[[#This Row],[Date]]&lt;&gt;""),TimeSpend[[#This Row],[Personnel number]],""))</f>
        <v>CZ100106</v>
      </c>
      <c r="B500" s="85" t="str">
        <f>IF(AND(TimeSpend[[#This Row],[Personnel number]]&lt;&gt;"",TimeSpend[[#This Row],[Date]]&lt;&gt;""),TEXT(TimeSpend[[#This Row],[Date]],"[$-409]yyyyMMdd"),"")</f>
        <v>yyyy1008</v>
      </c>
      <c r="C500" s="33" t="str">
        <f>IF(AND(TimeSpend[[#This Row],[Personnel number]]&lt;&gt;"",TimeSpend[[#This Row],[Date]]&lt;&gt;""),SUBSTITUTE(TimeSpend[[#This Row],[Hours]],",","."),"")</f>
        <v>3.25</v>
      </c>
      <c r="D500">
        <f>IF(AND(TimeSpend[[#This Row],[Personnel number]]&lt;&gt;"",TimeSpend[[#This Row],[Date]]&lt;&gt;""),TimeSpend[[#This Row],[Network]],"")</f>
        <v>60000430</v>
      </c>
      <c r="E500" t="str">
        <f>IF(AND(TimeSpend[[#This Row],[Personnel number]]&lt;&gt;"",TimeSpend[[#This Row],[Date]]&lt;&gt;""),TimeSpend[[#This Row],[Network Description]],"")</f>
        <v>BBG NUS Cloud Roll-out</v>
      </c>
      <c r="F500" t="str">
        <f>IF(AND(TimeSpend[[#This Row],[Personnel number]]&lt;&gt;"",TimeSpend[[#This Row],[Date]]&lt;&gt;""),TimeSpend[[#This Row],[Activity]],"")</f>
        <v>Consultancy</v>
      </c>
      <c r="G500" t="str">
        <f>IF(AND(TimeSpend[[#This Row],[Personnel number]]&lt;&gt;"",TimeSpend[[#This Row],[Date]]&lt;&gt;""),TimeSpend[[#This Row],[Activity description]],"")</f>
        <v>FT Issues processing</v>
      </c>
      <c r="H500" s="36">
        <f>IF(AND(TimeSpend[[#This Row],[Personnel number]]&lt;&gt;"",TimeSpend[[#This Row],[Date]]&lt;&gt;""),TimeSpend[[#This Row],[Start Time]],"")</f>
        <v>0.34375</v>
      </c>
      <c r="I500" s="36">
        <f>IF(AND(TimeSpend[[#This Row],[Personnel number]]&lt;&gt;"",TimeSpend[[#This Row],[Date]]&lt;&gt;""),TimeSpend[[#This Row],[End Time]],"")</f>
        <v>0.47916666666666669</v>
      </c>
      <c r="J500" t="str">
        <f>IF(AND(TimeSpend[[#This Row],[Personnel number]]&lt;&gt;"",TimeSpend[[#This Row],[Date]]&lt;&gt;""),TimeSpend[[#This Row],[Location]],"")</f>
        <v>Office</v>
      </c>
      <c r="K500">
        <f>IF(AND(TimeSpend[[#This Row],[Personnel number]]&lt;&gt;"",TimeSpend[[#This Row],[Date]]&lt;&gt;""),TimeSpend[[#This Row],[Task]],"")</f>
        <v>0</v>
      </c>
      <c r="L500" t="str">
        <f>IF(AND(TimeSpend[[#This Row],[Personnel number]]&lt;&gt;"",TimeSpend[[#This Row],[Date]]&lt;&gt;""),Utilization!$J$2,"")</f>
        <v>10/2024</v>
      </c>
      <c r="M500" t="str">
        <f>IF(AND(TimeSpend[[#This Row],[Personnel number]]&lt;&gt;"",TimeSpend[[#This Row],[Date]]&lt;&gt;""),TimeSpend[[#This Row],[Employee Name]],"")</f>
        <v>Račoch Petr</v>
      </c>
      <c r="N500">
        <f t="shared" si="14"/>
        <v>499</v>
      </c>
      <c r="O500" t="str">
        <f t="shared" si="15"/>
        <v>10/2024-499</v>
      </c>
      <c r="P500" t="str">
        <f>IF(D500&lt;&gt;"",VLOOKUP(D500,Projects!B:C,2,0),"")</f>
        <v>PROJECT</v>
      </c>
    </row>
    <row r="501" spans="1:16" x14ac:dyDescent="0.25">
      <c r="A501" t="str">
        <f>UPPER(IF(AND(TimeSpend[[#This Row],[Personnel number]]&lt;&gt;"",TimeSpend[[#This Row],[Date]]&lt;&gt;""),TimeSpend[[#This Row],[Personnel number]],""))</f>
        <v>CZ100106</v>
      </c>
      <c r="B501" s="85" t="str">
        <f>IF(AND(TimeSpend[[#This Row],[Personnel number]]&lt;&gt;"",TimeSpend[[#This Row],[Date]]&lt;&gt;""),TEXT(TimeSpend[[#This Row],[Date]],"[$-409]yyyyMMdd"),"")</f>
        <v>yyyy1008</v>
      </c>
      <c r="C501" s="33" t="str">
        <f>IF(AND(TimeSpend[[#This Row],[Personnel number]]&lt;&gt;"",TimeSpend[[#This Row],[Date]]&lt;&gt;""),SUBSTITUTE(TimeSpend[[#This Row],[Hours]],",","."),"")</f>
        <v>0.5</v>
      </c>
      <c r="D501">
        <f>IF(AND(TimeSpend[[#This Row],[Personnel number]]&lt;&gt;"",TimeSpend[[#This Row],[Date]]&lt;&gt;""),TimeSpend[[#This Row],[Network]],"")</f>
        <v>60000430</v>
      </c>
      <c r="E501" t="str">
        <f>IF(AND(TimeSpend[[#This Row],[Personnel number]]&lt;&gt;"",TimeSpend[[#This Row],[Date]]&lt;&gt;""),TimeSpend[[#This Row],[Network Description]],"")</f>
        <v>BBG NUS Cloud Roll-out</v>
      </c>
      <c r="F501" t="str">
        <f>IF(AND(TimeSpend[[#This Row],[Personnel number]]&lt;&gt;"",TimeSpend[[#This Row],[Date]]&lt;&gt;""),TimeSpend[[#This Row],[Activity]],"")</f>
        <v>Project Management</v>
      </c>
      <c r="G501" t="str">
        <f>IF(AND(TimeSpend[[#This Row],[Personnel number]]&lt;&gt;"",TimeSpend[[#This Row],[Date]]&lt;&gt;""),TimeSpend[[#This Row],[Activity description]],"")</f>
        <v>BBG NUS Cloud - Project Board 4</v>
      </c>
      <c r="H501" s="36">
        <f>IF(AND(TimeSpend[[#This Row],[Personnel number]]&lt;&gt;"",TimeSpend[[#This Row],[Date]]&lt;&gt;""),TimeSpend[[#This Row],[Start Time]],"")</f>
        <v>0.5</v>
      </c>
      <c r="I501" s="36">
        <f>IF(AND(TimeSpend[[#This Row],[Personnel number]]&lt;&gt;"",TimeSpend[[#This Row],[Date]]&lt;&gt;""),TimeSpend[[#This Row],[End Time]],"")</f>
        <v>0.52083333333333337</v>
      </c>
      <c r="J501" t="str">
        <f>IF(AND(TimeSpend[[#This Row],[Personnel number]]&lt;&gt;"",TimeSpend[[#This Row],[Date]]&lt;&gt;""),TimeSpend[[#This Row],[Location]],"")</f>
        <v>Office</v>
      </c>
      <c r="K501">
        <f>IF(AND(TimeSpend[[#This Row],[Personnel number]]&lt;&gt;"",TimeSpend[[#This Row],[Date]]&lt;&gt;""),TimeSpend[[#This Row],[Task]],"")</f>
        <v>0</v>
      </c>
      <c r="L501" t="str">
        <f>IF(AND(TimeSpend[[#This Row],[Personnel number]]&lt;&gt;"",TimeSpend[[#This Row],[Date]]&lt;&gt;""),Utilization!$J$2,"")</f>
        <v>10/2024</v>
      </c>
      <c r="M501" t="str">
        <f>IF(AND(TimeSpend[[#This Row],[Personnel number]]&lt;&gt;"",TimeSpend[[#This Row],[Date]]&lt;&gt;""),TimeSpend[[#This Row],[Employee Name]],"")</f>
        <v>Račoch Petr</v>
      </c>
      <c r="N501">
        <f t="shared" si="14"/>
        <v>500</v>
      </c>
      <c r="O501" t="str">
        <f t="shared" si="15"/>
        <v>10/2024-500</v>
      </c>
      <c r="P501" t="str">
        <f>IF(D501&lt;&gt;"",VLOOKUP(D501,Projects!B:C,2,0),"")</f>
        <v>PROJECT</v>
      </c>
    </row>
    <row r="502" spans="1:16" x14ac:dyDescent="0.25">
      <c r="A502" t="str">
        <f>UPPER(IF(AND(TimeSpend[[#This Row],[Personnel number]]&lt;&gt;"",TimeSpend[[#This Row],[Date]]&lt;&gt;""),TimeSpend[[#This Row],[Personnel number]],""))</f>
        <v>CZ100106</v>
      </c>
      <c r="B502" s="85" t="str">
        <f>IF(AND(TimeSpend[[#This Row],[Personnel number]]&lt;&gt;"",TimeSpend[[#This Row],[Date]]&lt;&gt;""),TEXT(TimeSpend[[#This Row],[Date]],"[$-409]yyyyMMdd"),"")</f>
        <v>yyyy1008</v>
      </c>
      <c r="C502" s="33" t="str">
        <f>IF(AND(TimeSpend[[#This Row],[Personnel number]]&lt;&gt;"",TimeSpend[[#This Row],[Date]]&lt;&gt;""),SUBSTITUTE(TimeSpend[[#This Row],[Hours]],",","."),"")</f>
        <v>4.75</v>
      </c>
      <c r="D502">
        <f>IF(AND(TimeSpend[[#This Row],[Personnel number]]&lt;&gt;"",TimeSpend[[#This Row],[Date]]&lt;&gt;""),TimeSpend[[#This Row],[Network]],"")</f>
        <v>60000430</v>
      </c>
      <c r="E502" t="str">
        <f>IF(AND(TimeSpend[[#This Row],[Personnel number]]&lt;&gt;"",TimeSpend[[#This Row],[Date]]&lt;&gt;""),TimeSpend[[#This Row],[Network Description]],"")</f>
        <v>BBG NUS Cloud Roll-out</v>
      </c>
      <c r="F502" t="str">
        <f>IF(AND(TimeSpend[[#This Row],[Personnel number]]&lt;&gt;"",TimeSpend[[#This Row],[Date]]&lt;&gt;""),TimeSpend[[#This Row],[Activity]],"")</f>
        <v>Consultancy</v>
      </c>
      <c r="G502" t="str">
        <f>IF(AND(TimeSpend[[#This Row],[Personnel number]]&lt;&gt;"",TimeSpend[[#This Row],[Date]]&lt;&gt;""),TimeSpend[[#This Row],[Activity description]],"")</f>
        <v>FT Issues processing</v>
      </c>
      <c r="H502" s="36">
        <f>IF(AND(TimeSpend[[#This Row],[Personnel number]]&lt;&gt;"",TimeSpend[[#This Row],[Date]]&lt;&gt;""),TimeSpend[[#This Row],[Start Time]],"")</f>
        <v>0.52083333333333337</v>
      </c>
      <c r="I502" s="36">
        <f>IF(AND(TimeSpend[[#This Row],[Personnel number]]&lt;&gt;"",TimeSpend[[#This Row],[Date]]&lt;&gt;""),TimeSpend[[#This Row],[End Time]],"")</f>
        <v>0.71875</v>
      </c>
      <c r="J502" t="str">
        <f>IF(AND(TimeSpend[[#This Row],[Personnel number]]&lt;&gt;"",TimeSpend[[#This Row],[Date]]&lt;&gt;""),TimeSpend[[#This Row],[Location]],"")</f>
        <v>Office</v>
      </c>
      <c r="K502">
        <f>IF(AND(TimeSpend[[#This Row],[Personnel number]]&lt;&gt;"",TimeSpend[[#This Row],[Date]]&lt;&gt;""),TimeSpend[[#This Row],[Task]],"")</f>
        <v>0</v>
      </c>
      <c r="L502" t="str">
        <f>IF(AND(TimeSpend[[#This Row],[Personnel number]]&lt;&gt;"",TimeSpend[[#This Row],[Date]]&lt;&gt;""),Utilization!$J$2,"")</f>
        <v>10/2024</v>
      </c>
      <c r="M502" t="str">
        <f>IF(AND(TimeSpend[[#This Row],[Personnel number]]&lt;&gt;"",TimeSpend[[#This Row],[Date]]&lt;&gt;""),TimeSpend[[#This Row],[Employee Name]],"")</f>
        <v>Račoch Petr</v>
      </c>
      <c r="N502">
        <f t="shared" si="14"/>
        <v>501</v>
      </c>
      <c r="O502" t="str">
        <f t="shared" si="15"/>
        <v>10/2024-501</v>
      </c>
      <c r="P502" t="str">
        <f>IF(D502&lt;&gt;"",VLOOKUP(D502,Projects!B:C,2,0),"")</f>
        <v>PROJECT</v>
      </c>
    </row>
    <row r="503" spans="1:16" x14ac:dyDescent="0.25">
      <c r="A503" t="str">
        <f>UPPER(IF(AND(TimeSpend[[#This Row],[Personnel number]]&lt;&gt;"",TimeSpend[[#This Row],[Date]]&lt;&gt;""),TimeSpend[[#This Row],[Personnel number]],""))</f>
        <v>CZ100106</v>
      </c>
      <c r="B503" s="85" t="str">
        <f>IF(AND(TimeSpend[[#This Row],[Personnel number]]&lt;&gt;"",TimeSpend[[#This Row],[Date]]&lt;&gt;""),TEXT(TimeSpend[[#This Row],[Date]],"[$-409]yyyyMMdd"),"")</f>
        <v>yyyy1009</v>
      </c>
      <c r="C503" s="33" t="str">
        <f>IF(AND(TimeSpend[[#This Row],[Personnel number]]&lt;&gt;"",TimeSpend[[#This Row],[Date]]&lt;&gt;""),SUBSTITUTE(TimeSpend[[#This Row],[Hours]],",","."),"")</f>
        <v>1</v>
      </c>
      <c r="D503">
        <f>IF(AND(TimeSpend[[#This Row],[Personnel number]]&lt;&gt;"",TimeSpend[[#This Row],[Date]]&lt;&gt;""),TimeSpend[[#This Row],[Network]],"")</f>
        <v>60000430</v>
      </c>
      <c r="E503" t="str">
        <f>IF(AND(TimeSpend[[#This Row],[Personnel number]]&lt;&gt;"",TimeSpend[[#This Row],[Date]]&lt;&gt;""),TimeSpend[[#This Row],[Network Description]],"")</f>
        <v>BBG NUS Cloud Roll-out</v>
      </c>
      <c r="F503" t="str">
        <f>IF(AND(TimeSpend[[#This Row],[Personnel number]]&lt;&gt;"",TimeSpend[[#This Row],[Date]]&lt;&gt;""),TimeSpend[[#This Row],[Activity]],"")</f>
        <v>Data Migration</v>
      </c>
      <c r="G503" t="str">
        <f>IF(AND(TimeSpend[[#This Row],[Personnel number]]&lt;&gt;"",TimeSpend[[#This Row],[Date]]&lt;&gt;""),TimeSpend[[#This Row],[Activity description]],"")</f>
        <v>MBIs 2nd Wave</v>
      </c>
      <c r="H503" s="36">
        <f>IF(AND(TimeSpend[[#This Row],[Personnel number]]&lt;&gt;"",TimeSpend[[#This Row],[Date]]&lt;&gt;""),TimeSpend[[#This Row],[Start Time]],"")</f>
        <v>0.29166666666666669</v>
      </c>
      <c r="I503" s="36">
        <f>IF(AND(TimeSpend[[#This Row],[Personnel number]]&lt;&gt;"",TimeSpend[[#This Row],[Date]]&lt;&gt;""),TimeSpend[[#This Row],[End Time]],"")</f>
        <v>0.33333333333333331</v>
      </c>
      <c r="J503" t="str">
        <f>IF(AND(TimeSpend[[#This Row],[Personnel number]]&lt;&gt;"",TimeSpend[[#This Row],[Date]]&lt;&gt;""),TimeSpend[[#This Row],[Location]],"")</f>
        <v>Office</v>
      </c>
      <c r="K503">
        <f>IF(AND(TimeSpend[[#This Row],[Personnel number]]&lt;&gt;"",TimeSpend[[#This Row],[Date]]&lt;&gt;""),TimeSpend[[#This Row],[Task]],"")</f>
        <v>0</v>
      </c>
      <c r="L503" t="str">
        <f>IF(AND(TimeSpend[[#This Row],[Personnel number]]&lt;&gt;"",TimeSpend[[#This Row],[Date]]&lt;&gt;""),Utilization!$J$2,"")</f>
        <v>10/2024</v>
      </c>
      <c r="M503" t="str">
        <f>IF(AND(TimeSpend[[#This Row],[Personnel number]]&lt;&gt;"",TimeSpend[[#This Row],[Date]]&lt;&gt;""),TimeSpend[[#This Row],[Employee Name]],"")</f>
        <v>Račoch Petr</v>
      </c>
      <c r="N503">
        <f t="shared" si="14"/>
        <v>502</v>
      </c>
      <c r="O503" t="str">
        <f t="shared" si="15"/>
        <v>10/2024-502</v>
      </c>
      <c r="P503" t="str">
        <f>IF(D503&lt;&gt;"",VLOOKUP(D503,Projects!B:C,2,0),"")</f>
        <v>PROJECT</v>
      </c>
    </row>
    <row r="504" spans="1:16" x14ac:dyDescent="0.25">
      <c r="A504" t="str">
        <f>UPPER(IF(AND(TimeSpend[[#This Row],[Personnel number]]&lt;&gt;"",TimeSpend[[#This Row],[Date]]&lt;&gt;""),TimeSpend[[#This Row],[Personnel number]],""))</f>
        <v>CZ100106</v>
      </c>
      <c r="B504" s="85" t="str">
        <f>IF(AND(TimeSpend[[#This Row],[Personnel number]]&lt;&gt;"",TimeSpend[[#This Row],[Date]]&lt;&gt;""),TEXT(TimeSpend[[#This Row],[Date]],"[$-409]yyyyMMdd"),"")</f>
        <v>yyyy1009</v>
      </c>
      <c r="C504" s="33" t="str">
        <f>IF(AND(TimeSpend[[#This Row],[Personnel number]]&lt;&gt;"",TimeSpend[[#This Row],[Date]]&lt;&gt;""),SUBSTITUTE(TimeSpend[[#This Row],[Hours]],",","."),"")</f>
        <v>2</v>
      </c>
      <c r="D504">
        <f>IF(AND(TimeSpend[[#This Row],[Personnel number]]&lt;&gt;"",TimeSpend[[#This Row],[Date]]&lt;&gt;""),TimeSpend[[#This Row],[Network]],"")</f>
        <v>60000430</v>
      </c>
      <c r="E504" t="str">
        <f>IF(AND(TimeSpend[[#This Row],[Personnel number]]&lt;&gt;"",TimeSpend[[#This Row],[Date]]&lt;&gt;""),TimeSpend[[#This Row],[Network Description]],"")</f>
        <v>BBG NUS Cloud Roll-out</v>
      </c>
      <c r="F504" t="str">
        <f>IF(AND(TimeSpend[[#This Row],[Personnel number]]&lt;&gt;"",TimeSpend[[#This Row],[Date]]&lt;&gt;""),TimeSpend[[#This Row],[Activity]],"")</f>
        <v>Project Management</v>
      </c>
      <c r="G504" t="str">
        <f>IF(AND(TimeSpend[[#This Row],[Personnel number]]&lt;&gt;"",TimeSpend[[#This Row],[Date]]&lt;&gt;""),TimeSpend[[#This Row],[Activity description]],"")</f>
        <v>Meeting notes updates (CBIs, Issues,..), resource planning file update etc.</v>
      </c>
      <c r="H504" s="36">
        <f>IF(AND(TimeSpend[[#This Row],[Personnel number]]&lt;&gt;"",TimeSpend[[#This Row],[Date]]&lt;&gt;""),TimeSpend[[#This Row],[Start Time]],"")</f>
        <v>0.33333333333333331</v>
      </c>
      <c r="I504" s="36">
        <f>IF(AND(TimeSpend[[#This Row],[Personnel number]]&lt;&gt;"",TimeSpend[[#This Row],[Date]]&lt;&gt;""),TimeSpend[[#This Row],[End Time]],"")</f>
        <v>0.41666666666666669</v>
      </c>
      <c r="J504" t="str">
        <f>IF(AND(TimeSpend[[#This Row],[Personnel number]]&lt;&gt;"",TimeSpend[[#This Row],[Date]]&lt;&gt;""),TimeSpend[[#This Row],[Location]],"")</f>
        <v>Office</v>
      </c>
      <c r="K504">
        <f>IF(AND(TimeSpend[[#This Row],[Personnel number]]&lt;&gt;"",TimeSpend[[#This Row],[Date]]&lt;&gt;""),TimeSpend[[#This Row],[Task]],"")</f>
        <v>0</v>
      </c>
      <c r="L504" t="str">
        <f>IF(AND(TimeSpend[[#This Row],[Personnel number]]&lt;&gt;"",TimeSpend[[#This Row],[Date]]&lt;&gt;""),Utilization!$J$2,"")</f>
        <v>10/2024</v>
      </c>
      <c r="M504" t="str">
        <f>IF(AND(TimeSpend[[#This Row],[Personnel number]]&lt;&gt;"",TimeSpend[[#This Row],[Date]]&lt;&gt;""),TimeSpend[[#This Row],[Employee Name]],"")</f>
        <v>Račoch Petr</v>
      </c>
      <c r="N504">
        <f t="shared" si="14"/>
        <v>503</v>
      </c>
      <c r="O504" t="str">
        <f t="shared" si="15"/>
        <v>10/2024-503</v>
      </c>
      <c r="P504" t="str">
        <f>IF(D504&lt;&gt;"",VLOOKUP(D504,Projects!B:C,2,0),"")</f>
        <v>PROJECT</v>
      </c>
    </row>
    <row r="505" spans="1:16" x14ac:dyDescent="0.25">
      <c r="A505" t="str">
        <f>UPPER(IF(AND(TimeSpend[[#This Row],[Personnel number]]&lt;&gt;"",TimeSpend[[#This Row],[Date]]&lt;&gt;""),TimeSpend[[#This Row],[Personnel number]],""))</f>
        <v>CZ100106</v>
      </c>
      <c r="B505" s="85" t="str">
        <f>IF(AND(TimeSpend[[#This Row],[Personnel number]]&lt;&gt;"",TimeSpend[[#This Row],[Date]]&lt;&gt;""),TEXT(TimeSpend[[#This Row],[Date]],"[$-409]yyyyMMdd"),"")</f>
        <v>yyyy1009</v>
      </c>
      <c r="C505" s="33" t="str">
        <f>IF(AND(TimeSpend[[#This Row],[Personnel number]]&lt;&gt;"",TimeSpend[[#This Row],[Date]]&lt;&gt;""),SUBSTITUTE(TimeSpend[[#This Row],[Hours]],",","."),"")</f>
        <v>1</v>
      </c>
      <c r="D505">
        <f>IF(AND(TimeSpend[[#This Row],[Personnel number]]&lt;&gt;"",TimeSpend[[#This Row],[Date]]&lt;&gt;""),TimeSpend[[#This Row],[Network]],"")</f>
        <v>60000430</v>
      </c>
      <c r="E505" t="str">
        <f>IF(AND(TimeSpend[[#This Row],[Personnel number]]&lt;&gt;"",TimeSpend[[#This Row],[Date]]&lt;&gt;""),TimeSpend[[#This Row],[Network Description]],"")</f>
        <v>BBG NUS Cloud Roll-out</v>
      </c>
      <c r="F505" t="str">
        <f>IF(AND(TimeSpend[[#This Row],[Personnel number]]&lt;&gt;"",TimeSpend[[#This Row],[Date]]&lt;&gt;""),TimeSpend[[#This Row],[Activity]],"")</f>
        <v>Consultancy</v>
      </c>
      <c r="G505" t="str">
        <f>IF(AND(TimeSpend[[#This Row],[Personnel number]]&lt;&gt;"",TimeSpend[[#This Row],[Date]]&lt;&gt;""),TimeSpend[[#This Row],[Activity description]],"")</f>
        <v>BBG - ACC2 status meeting</v>
      </c>
      <c r="H505" s="36">
        <f>IF(AND(TimeSpend[[#This Row],[Personnel number]]&lt;&gt;"",TimeSpend[[#This Row],[Date]]&lt;&gt;""),TimeSpend[[#This Row],[Start Time]],"")</f>
        <v>0.41666666666666669</v>
      </c>
      <c r="I505" s="36">
        <f>IF(AND(TimeSpend[[#This Row],[Personnel number]]&lt;&gt;"",TimeSpend[[#This Row],[Date]]&lt;&gt;""),TimeSpend[[#This Row],[End Time]],"")</f>
        <v>0.45833333333333331</v>
      </c>
      <c r="J505" t="str">
        <f>IF(AND(TimeSpend[[#This Row],[Personnel number]]&lt;&gt;"",TimeSpend[[#This Row],[Date]]&lt;&gt;""),TimeSpend[[#This Row],[Location]],"")</f>
        <v>Office</v>
      </c>
      <c r="K505">
        <f>IF(AND(TimeSpend[[#This Row],[Personnel number]]&lt;&gt;"",TimeSpend[[#This Row],[Date]]&lt;&gt;""),TimeSpend[[#This Row],[Task]],"")</f>
        <v>0</v>
      </c>
      <c r="L505" t="str">
        <f>IF(AND(TimeSpend[[#This Row],[Personnel number]]&lt;&gt;"",TimeSpend[[#This Row],[Date]]&lt;&gt;""),Utilization!$J$2,"")</f>
        <v>10/2024</v>
      </c>
      <c r="M505" t="str">
        <f>IF(AND(TimeSpend[[#This Row],[Personnel number]]&lt;&gt;"",TimeSpend[[#This Row],[Date]]&lt;&gt;""),TimeSpend[[#This Row],[Employee Name]],"")</f>
        <v>Račoch Petr</v>
      </c>
      <c r="N505">
        <f t="shared" si="14"/>
        <v>504</v>
      </c>
      <c r="O505" t="str">
        <f t="shared" si="15"/>
        <v>10/2024-504</v>
      </c>
      <c r="P505" t="str">
        <f>IF(D505&lt;&gt;"",VLOOKUP(D505,Projects!B:C,2,0),"")</f>
        <v>PROJECT</v>
      </c>
    </row>
    <row r="506" spans="1:16" x14ac:dyDescent="0.25">
      <c r="A506" t="str">
        <f>UPPER(IF(AND(TimeSpend[[#This Row],[Personnel number]]&lt;&gt;"",TimeSpend[[#This Row],[Date]]&lt;&gt;""),TimeSpend[[#This Row],[Personnel number]],""))</f>
        <v>CZ100106</v>
      </c>
      <c r="B506" s="85" t="str">
        <f>IF(AND(TimeSpend[[#This Row],[Personnel number]]&lt;&gt;"",TimeSpend[[#This Row],[Date]]&lt;&gt;""),TEXT(TimeSpend[[#This Row],[Date]],"[$-409]yyyyMMdd"),"")</f>
        <v>yyyy1009</v>
      </c>
      <c r="C506" s="33" t="str">
        <f>IF(AND(TimeSpend[[#This Row],[Personnel number]]&lt;&gt;"",TimeSpend[[#This Row],[Date]]&lt;&gt;""),SUBSTITUTE(TimeSpend[[#This Row],[Hours]],",","."),"")</f>
        <v>2</v>
      </c>
      <c r="D506">
        <f>IF(AND(TimeSpend[[#This Row],[Personnel number]]&lt;&gt;"",TimeSpend[[#This Row],[Date]]&lt;&gt;""),TimeSpend[[#This Row],[Network]],"")</f>
        <v>60000430</v>
      </c>
      <c r="E506" t="str">
        <f>IF(AND(TimeSpend[[#This Row],[Personnel number]]&lt;&gt;"",TimeSpend[[#This Row],[Date]]&lt;&gt;""),TimeSpend[[#This Row],[Network Description]],"")</f>
        <v>BBG NUS Cloud Roll-out</v>
      </c>
      <c r="F506" t="str">
        <f>IF(AND(TimeSpend[[#This Row],[Personnel number]]&lt;&gt;"",TimeSpend[[#This Row],[Date]]&lt;&gt;""),TimeSpend[[#This Row],[Activity]],"")</f>
        <v>Consultancy</v>
      </c>
      <c r="G506" t="str">
        <f>IF(AND(TimeSpend[[#This Row],[Personnel number]]&lt;&gt;"",TimeSpend[[#This Row],[Date]]&lt;&gt;""),TimeSpend[[#This Row],[Activity description]],"")</f>
        <v>FT Issues processing</v>
      </c>
      <c r="H506" s="36">
        <f>IF(AND(TimeSpend[[#This Row],[Personnel number]]&lt;&gt;"",TimeSpend[[#This Row],[Date]]&lt;&gt;""),TimeSpend[[#This Row],[Start Time]],"")</f>
        <v>0.47916666666666669</v>
      </c>
      <c r="I506" s="36">
        <f>IF(AND(TimeSpend[[#This Row],[Personnel number]]&lt;&gt;"",TimeSpend[[#This Row],[Date]]&lt;&gt;""),TimeSpend[[#This Row],[End Time]],"")</f>
        <v>0.5625</v>
      </c>
      <c r="J506" t="str">
        <f>IF(AND(TimeSpend[[#This Row],[Personnel number]]&lt;&gt;"",TimeSpend[[#This Row],[Date]]&lt;&gt;""),TimeSpend[[#This Row],[Location]],"")</f>
        <v>Office</v>
      </c>
      <c r="K506">
        <f>IF(AND(TimeSpend[[#This Row],[Personnel number]]&lt;&gt;"",TimeSpend[[#This Row],[Date]]&lt;&gt;""),TimeSpend[[#This Row],[Task]],"")</f>
        <v>0</v>
      </c>
      <c r="L506" t="str">
        <f>IF(AND(TimeSpend[[#This Row],[Personnel number]]&lt;&gt;"",TimeSpend[[#This Row],[Date]]&lt;&gt;""),Utilization!$J$2,"")</f>
        <v>10/2024</v>
      </c>
      <c r="M506" t="str">
        <f>IF(AND(TimeSpend[[#This Row],[Personnel number]]&lt;&gt;"",TimeSpend[[#This Row],[Date]]&lt;&gt;""),TimeSpend[[#This Row],[Employee Name]],"")</f>
        <v>Račoch Petr</v>
      </c>
      <c r="N506">
        <f t="shared" si="14"/>
        <v>505</v>
      </c>
      <c r="O506" t="str">
        <f t="shared" si="15"/>
        <v>10/2024-505</v>
      </c>
      <c r="P506" t="str">
        <f>IF(D506&lt;&gt;"",VLOOKUP(D506,Projects!B:C,2,0),"")</f>
        <v>PROJECT</v>
      </c>
    </row>
    <row r="507" spans="1:16" x14ac:dyDescent="0.25">
      <c r="A507" t="str">
        <f>UPPER(IF(AND(TimeSpend[[#This Row],[Personnel number]]&lt;&gt;"",TimeSpend[[#This Row],[Date]]&lt;&gt;""),TimeSpend[[#This Row],[Personnel number]],""))</f>
        <v>CZ100106</v>
      </c>
      <c r="B507" s="85" t="str">
        <f>IF(AND(TimeSpend[[#This Row],[Personnel number]]&lt;&gt;"",TimeSpend[[#This Row],[Date]]&lt;&gt;""),TEXT(TimeSpend[[#This Row],[Date]],"[$-409]yyyyMMdd"),"")</f>
        <v>yyyy1009</v>
      </c>
      <c r="C507" s="33" t="str">
        <f>IF(AND(TimeSpend[[#This Row],[Personnel number]]&lt;&gt;"",TimeSpend[[#This Row],[Date]]&lt;&gt;""),SUBSTITUTE(TimeSpend[[#This Row],[Hours]],",","."),"")</f>
        <v>0.5</v>
      </c>
      <c r="D507">
        <f>IF(AND(TimeSpend[[#This Row],[Personnel number]]&lt;&gt;"",TimeSpend[[#This Row],[Date]]&lt;&gt;""),TimeSpend[[#This Row],[Network]],"")</f>
        <v>60000430</v>
      </c>
      <c r="E507" t="str">
        <f>IF(AND(TimeSpend[[#This Row],[Personnel number]]&lt;&gt;"",TimeSpend[[#This Row],[Date]]&lt;&gt;""),TimeSpend[[#This Row],[Network Description]],"")</f>
        <v>BBG NUS Cloud Roll-out</v>
      </c>
      <c r="F507" t="str">
        <f>IF(AND(TimeSpend[[#This Row],[Personnel number]]&lt;&gt;"",TimeSpend[[#This Row],[Date]]&lt;&gt;""),TimeSpend[[#This Row],[Activity]],"")</f>
        <v>Consultancy</v>
      </c>
      <c r="G507" t="str">
        <f>IF(AND(TimeSpend[[#This Row],[Personnel number]]&lt;&gt;"",TimeSpend[[#This Row],[Date]]&lt;&gt;""),TimeSpend[[#This Row],[Activity description]],"")</f>
        <v>BBG: Items (and sales prices) migration discussion</v>
      </c>
      <c r="H507" s="36">
        <f>IF(AND(TimeSpend[[#This Row],[Personnel number]]&lt;&gt;"",TimeSpend[[#This Row],[Date]]&lt;&gt;""),TimeSpend[[#This Row],[Start Time]],"")</f>
        <v>0.5625</v>
      </c>
      <c r="I507" s="36">
        <f>IF(AND(TimeSpend[[#This Row],[Personnel number]]&lt;&gt;"",TimeSpend[[#This Row],[Date]]&lt;&gt;""),TimeSpend[[#This Row],[End Time]],"")</f>
        <v>0.58333333333333337</v>
      </c>
      <c r="J507" t="str">
        <f>IF(AND(TimeSpend[[#This Row],[Personnel number]]&lt;&gt;"",TimeSpend[[#This Row],[Date]]&lt;&gt;""),TimeSpend[[#This Row],[Location]],"")</f>
        <v>Office</v>
      </c>
      <c r="K507">
        <f>IF(AND(TimeSpend[[#This Row],[Personnel number]]&lt;&gt;"",TimeSpend[[#This Row],[Date]]&lt;&gt;""),TimeSpend[[#This Row],[Task]],"")</f>
        <v>0</v>
      </c>
      <c r="L507" t="str">
        <f>IF(AND(TimeSpend[[#This Row],[Personnel number]]&lt;&gt;"",TimeSpend[[#This Row],[Date]]&lt;&gt;""),Utilization!$J$2,"")</f>
        <v>10/2024</v>
      </c>
      <c r="M507" t="str">
        <f>IF(AND(TimeSpend[[#This Row],[Personnel number]]&lt;&gt;"",TimeSpend[[#This Row],[Date]]&lt;&gt;""),TimeSpend[[#This Row],[Employee Name]],"")</f>
        <v>Račoch Petr</v>
      </c>
      <c r="N507">
        <f t="shared" si="14"/>
        <v>506</v>
      </c>
      <c r="O507" t="str">
        <f t="shared" si="15"/>
        <v>10/2024-506</v>
      </c>
      <c r="P507" t="str">
        <f>IF(D507&lt;&gt;"",VLOOKUP(D507,Projects!B:C,2,0),"")</f>
        <v>PROJECT</v>
      </c>
    </row>
    <row r="508" spans="1:16" x14ac:dyDescent="0.25">
      <c r="A508" t="str">
        <f>UPPER(IF(AND(TimeSpend[[#This Row],[Personnel number]]&lt;&gt;"",TimeSpend[[#This Row],[Date]]&lt;&gt;""),TimeSpend[[#This Row],[Personnel number]],""))</f>
        <v>CZ100106</v>
      </c>
      <c r="B508" s="85" t="str">
        <f>IF(AND(TimeSpend[[#This Row],[Personnel number]]&lt;&gt;"",TimeSpend[[#This Row],[Date]]&lt;&gt;""),TEXT(TimeSpend[[#This Row],[Date]],"[$-409]yyyyMMdd"),"")</f>
        <v>yyyy1009</v>
      </c>
      <c r="C508" s="33" t="str">
        <f>IF(AND(TimeSpend[[#This Row],[Personnel number]]&lt;&gt;"",TimeSpend[[#This Row],[Date]]&lt;&gt;""),SUBSTITUTE(TimeSpend[[#This Row],[Hours]],",","."),"")</f>
        <v>2</v>
      </c>
      <c r="D508">
        <f>IF(AND(TimeSpend[[#This Row],[Personnel number]]&lt;&gt;"",TimeSpend[[#This Row],[Date]]&lt;&gt;""),TimeSpend[[#This Row],[Network]],"")</f>
        <v>60000430</v>
      </c>
      <c r="E508" t="str">
        <f>IF(AND(TimeSpend[[#This Row],[Personnel number]]&lt;&gt;"",TimeSpend[[#This Row],[Date]]&lt;&gt;""),TimeSpend[[#This Row],[Network Description]],"")</f>
        <v>BBG NUS Cloud Roll-out</v>
      </c>
      <c r="F508" t="str">
        <f>IF(AND(TimeSpend[[#This Row],[Personnel number]]&lt;&gt;"",TimeSpend[[#This Row],[Date]]&lt;&gt;""),TimeSpend[[#This Row],[Activity]],"")</f>
        <v>Consultancy</v>
      </c>
      <c r="G508" t="str">
        <f>IF(AND(TimeSpend[[#This Row],[Personnel number]]&lt;&gt;"",TimeSpend[[#This Row],[Date]]&lt;&gt;""),TimeSpend[[#This Row],[Activity description]],"")</f>
        <v>FT Issues processing</v>
      </c>
      <c r="H508" s="36">
        <f>IF(AND(TimeSpend[[#This Row],[Personnel number]]&lt;&gt;"",TimeSpend[[#This Row],[Date]]&lt;&gt;""),TimeSpend[[#This Row],[Start Time]],"")</f>
        <v>0.58333333333333337</v>
      </c>
      <c r="I508" s="36">
        <f>IF(AND(TimeSpend[[#This Row],[Personnel number]]&lt;&gt;"",TimeSpend[[#This Row],[Date]]&lt;&gt;""),TimeSpend[[#This Row],[End Time]],"")</f>
        <v>0.66666666666666663</v>
      </c>
      <c r="J508" t="str">
        <f>IF(AND(TimeSpend[[#This Row],[Personnel number]]&lt;&gt;"",TimeSpend[[#This Row],[Date]]&lt;&gt;""),TimeSpend[[#This Row],[Location]],"")</f>
        <v>Office</v>
      </c>
      <c r="K508">
        <f>IF(AND(TimeSpend[[#This Row],[Personnel number]]&lt;&gt;"",TimeSpend[[#This Row],[Date]]&lt;&gt;""),TimeSpend[[#This Row],[Task]],"")</f>
        <v>0</v>
      </c>
      <c r="L508" t="str">
        <f>IF(AND(TimeSpend[[#This Row],[Personnel number]]&lt;&gt;"",TimeSpend[[#This Row],[Date]]&lt;&gt;""),Utilization!$J$2,"")</f>
        <v>10/2024</v>
      </c>
      <c r="M508" t="str">
        <f>IF(AND(TimeSpend[[#This Row],[Personnel number]]&lt;&gt;"",TimeSpend[[#This Row],[Date]]&lt;&gt;""),TimeSpend[[#This Row],[Employee Name]],"")</f>
        <v>Račoch Petr</v>
      </c>
      <c r="N508">
        <f t="shared" si="14"/>
        <v>507</v>
      </c>
      <c r="O508" t="str">
        <f t="shared" si="15"/>
        <v>10/2024-507</v>
      </c>
      <c r="P508" t="str">
        <f>IF(D508&lt;&gt;"",VLOOKUP(D508,Projects!B:C,2,0),"")</f>
        <v>PROJECT</v>
      </c>
    </row>
    <row r="509" spans="1:16" x14ac:dyDescent="0.25">
      <c r="A509" t="str">
        <f>UPPER(IF(AND(TimeSpend[[#This Row],[Personnel number]]&lt;&gt;"",TimeSpend[[#This Row],[Date]]&lt;&gt;""),TimeSpend[[#This Row],[Personnel number]],""))</f>
        <v>CZ100106</v>
      </c>
      <c r="B509" s="85" t="str">
        <f>IF(AND(TimeSpend[[#This Row],[Personnel number]]&lt;&gt;"",TimeSpend[[#This Row],[Date]]&lt;&gt;""),TEXT(TimeSpend[[#This Row],[Date]],"[$-409]yyyyMMdd"),"")</f>
        <v>yyyy1009</v>
      </c>
      <c r="C509" s="33" t="str">
        <f>IF(AND(TimeSpend[[#This Row],[Personnel number]]&lt;&gt;"",TimeSpend[[#This Row],[Date]]&lt;&gt;""),SUBSTITUTE(TimeSpend[[#This Row],[Hours]],",","."),"")</f>
        <v>0.75</v>
      </c>
      <c r="D509" t="str">
        <f>IF(AND(TimeSpend[[#This Row],[Personnel number]]&lt;&gt;"",TimeSpend[[#This Row],[Date]]&lt;&gt;""),TimeSpend[[#This Row],[Network]],"")</f>
        <v>BPC_INC</v>
      </c>
      <c r="E509" t="str">
        <f>IF(AND(TimeSpend[[#This Row],[Personnel number]]&lt;&gt;"",TimeSpend[[#This Row],[Date]]&lt;&gt;""),TimeSpend[[#This Row],[Network Description]],"")</f>
        <v>Incident handling / support - BPC Brno</v>
      </c>
      <c r="F509" t="str">
        <f>IF(AND(TimeSpend[[#This Row],[Personnel number]]&lt;&gt;"",TimeSpend[[#This Row],[Date]]&lt;&gt;""),TimeSpend[[#This Row],[Activity]],"")</f>
        <v>Consultancy</v>
      </c>
      <c r="G509" t="str">
        <f>IF(AND(TimeSpend[[#This Row],[Personnel number]]&lt;&gt;"",TimeSpend[[#This Row],[Date]]&lt;&gt;""),TimeSpend[[#This Row],[Activity description]],"")</f>
        <v>BFI issue with Due Dates on posted documents</v>
      </c>
      <c r="H509" s="36">
        <f>IF(AND(TimeSpend[[#This Row],[Personnel number]]&lt;&gt;"",TimeSpend[[#This Row],[Date]]&lt;&gt;""),TimeSpend[[#This Row],[Start Time]],"")</f>
        <v>0.66666666666666663</v>
      </c>
      <c r="I509" s="36">
        <f>IF(AND(TimeSpend[[#This Row],[Personnel number]]&lt;&gt;"",TimeSpend[[#This Row],[Date]]&lt;&gt;""),TimeSpend[[#This Row],[End Time]],"")</f>
        <v>0.69791666666666663</v>
      </c>
      <c r="J509" t="str">
        <f>IF(AND(TimeSpend[[#This Row],[Personnel number]]&lt;&gt;"",TimeSpend[[#This Row],[Date]]&lt;&gt;""),TimeSpend[[#This Row],[Location]],"")</f>
        <v>Office</v>
      </c>
      <c r="K509">
        <f>IF(AND(TimeSpend[[#This Row],[Personnel number]]&lt;&gt;"",TimeSpend[[#This Row],[Date]]&lt;&gt;""),TimeSpend[[#This Row],[Task]],"")</f>
        <v>0</v>
      </c>
      <c r="L509" t="str">
        <f>IF(AND(TimeSpend[[#This Row],[Personnel number]]&lt;&gt;"",TimeSpend[[#This Row],[Date]]&lt;&gt;""),Utilization!$J$2,"")</f>
        <v>10/2024</v>
      </c>
      <c r="M509" t="str">
        <f>IF(AND(TimeSpend[[#This Row],[Personnel number]]&lt;&gt;"",TimeSpend[[#This Row],[Date]]&lt;&gt;""),TimeSpend[[#This Row],[Employee Name]],"")</f>
        <v>Račoch Petr</v>
      </c>
      <c r="N509">
        <f t="shared" si="14"/>
        <v>508</v>
      </c>
      <c r="O509" t="str">
        <f t="shared" si="15"/>
        <v>10/2024-508</v>
      </c>
      <c r="P509" t="str">
        <f>IF(D509&lt;&gt;"",VLOOKUP(D509,Projects!B:C,2,0),"")</f>
        <v>INC</v>
      </c>
    </row>
    <row r="510" spans="1:16" x14ac:dyDescent="0.25">
      <c r="A510" t="str">
        <f>UPPER(IF(AND(TimeSpend[[#This Row],[Personnel number]]&lt;&gt;"",TimeSpend[[#This Row],[Date]]&lt;&gt;""),TimeSpend[[#This Row],[Personnel number]],""))</f>
        <v>CZ100106</v>
      </c>
      <c r="B510" s="85" t="str">
        <f>IF(AND(TimeSpend[[#This Row],[Personnel number]]&lt;&gt;"",TimeSpend[[#This Row],[Date]]&lt;&gt;""),TEXT(TimeSpend[[#This Row],[Date]],"[$-409]yyyyMMdd"),"")</f>
        <v>yyyy1010</v>
      </c>
      <c r="C510" s="33" t="str">
        <f>IF(AND(TimeSpend[[#This Row],[Personnel number]]&lt;&gt;"",TimeSpend[[#This Row],[Date]]&lt;&gt;""),SUBSTITUTE(TimeSpend[[#This Row],[Hours]],",","."),"")</f>
        <v>3</v>
      </c>
      <c r="D510" t="str">
        <f>IF(AND(TimeSpend[[#This Row],[Personnel number]]&lt;&gt;"",TimeSpend[[#This Row],[Date]]&lt;&gt;""),TimeSpend[[#This Row],[Network]],"")</f>
        <v>BPC_INC</v>
      </c>
      <c r="E510" t="str">
        <f>IF(AND(TimeSpend[[#This Row],[Personnel number]]&lt;&gt;"",TimeSpend[[#This Row],[Date]]&lt;&gt;""),TimeSpend[[#This Row],[Network Description]],"")</f>
        <v>Incident handling / support - BPC Brno</v>
      </c>
      <c r="F510" t="str">
        <f>IF(AND(TimeSpend[[#This Row],[Personnel number]]&lt;&gt;"",TimeSpend[[#This Row],[Date]]&lt;&gt;""),TimeSpend[[#This Row],[Activity]],"")</f>
        <v>Consultancy</v>
      </c>
      <c r="G510" t="str">
        <f>IF(AND(TimeSpend[[#This Row],[Personnel number]]&lt;&gt;"",TimeSpend[[#This Row],[Date]]&lt;&gt;""),TimeSpend[[#This Row],[Activity description]],"")</f>
        <v>BFI issue with Due Dates on posted documents</v>
      </c>
      <c r="H510" s="36">
        <f>IF(AND(TimeSpend[[#This Row],[Personnel number]]&lt;&gt;"",TimeSpend[[#This Row],[Date]]&lt;&gt;""),TimeSpend[[#This Row],[Start Time]],"")</f>
        <v>0.33333333333333331</v>
      </c>
      <c r="I510" s="36">
        <f>IF(AND(TimeSpend[[#This Row],[Personnel number]]&lt;&gt;"",TimeSpend[[#This Row],[Date]]&lt;&gt;""),TimeSpend[[#This Row],[End Time]],"")</f>
        <v>0.45833333333333331</v>
      </c>
      <c r="J510" t="str">
        <f>IF(AND(TimeSpend[[#This Row],[Personnel number]]&lt;&gt;"",TimeSpend[[#This Row],[Date]]&lt;&gt;""),TimeSpend[[#This Row],[Location]],"")</f>
        <v>Office</v>
      </c>
      <c r="K510">
        <f>IF(AND(TimeSpend[[#This Row],[Personnel number]]&lt;&gt;"",TimeSpend[[#This Row],[Date]]&lt;&gt;""),TimeSpend[[#This Row],[Task]],"")</f>
        <v>0</v>
      </c>
      <c r="L510" t="str">
        <f>IF(AND(TimeSpend[[#This Row],[Personnel number]]&lt;&gt;"",TimeSpend[[#This Row],[Date]]&lt;&gt;""),Utilization!$J$2,"")</f>
        <v>10/2024</v>
      </c>
      <c r="M510" t="str">
        <f>IF(AND(TimeSpend[[#This Row],[Personnel number]]&lt;&gt;"",TimeSpend[[#This Row],[Date]]&lt;&gt;""),TimeSpend[[#This Row],[Employee Name]],"")</f>
        <v>Račoch Petr</v>
      </c>
      <c r="N510">
        <f t="shared" si="14"/>
        <v>509</v>
      </c>
      <c r="O510" t="str">
        <f t="shared" si="15"/>
        <v>10/2024-509</v>
      </c>
      <c r="P510" t="str">
        <f>IF(D510&lt;&gt;"",VLOOKUP(D510,Projects!B:C,2,0),"")</f>
        <v>INC</v>
      </c>
    </row>
    <row r="511" spans="1:16" x14ac:dyDescent="0.25">
      <c r="A511" t="str">
        <f>UPPER(IF(AND(TimeSpend[[#This Row],[Personnel number]]&lt;&gt;"",TimeSpend[[#This Row],[Date]]&lt;&gt;""),TimeSpend[[#This Row],[Personnel number]],""))</f>
        <v>CZ100106</v>
      </c>
      <c r="B511" s="85" t="str">
        <f>IF(AND(TimeSpend[[#This Row],[Personnel number]]&lt;&gt;"",TimeSpend[[#This Row],[Date]]&lt;&gt;""),TEXT(TimeSpend[[#This Row],[Date]],"[$-409]yyyyMMdd"),"")</f>
        <v>yyyy1010</v>
      </c>
      <c r="C511" s="33" t="str">
        <f>IF(AND(TimeSpend[[#This Row],[Personnel number]]&lt;&gt;"",TimeSpend[[#This Row],[Date]]&lt;&gt;""),SUBSTITUTE(TimeSpend[[#This Row],[Hours]],",","."),"")</f>
        <v>3.5</v>
      </c>
      <c r="D511">
        <f>IF(AND(TimeSpend[[#This Row],[Personnel number]]&lt;&gt;"",TimeSpend[[#This Row],[Date]]&lt;&gt;""),TimeSpend[[#This Row],[Network]],"")</f>
        <v>60000430</v>
      </c>
      <c r="E511" t="str">
        <f>IF(AND(TimeSpend[[#This Row],[Personnel number]]&lt;&gt;"",TimeSpend[[#This Row],[Date]]&lt;&gt;""),TimeSpend[[#This Row],[Network Description]],"")</f>
        <v>BBG NUS Cloud Roll-out</v>
      </c>
      <c r="F511" t="str">
        <f>IF(AND(TimeSpend[[#This Row],[Personnel number]]&lt;&gt;"",TimeSpend[[#This Row],[Date]]&lt;&gt;""),TimeSpend[[#This Row],[Activity]],"")</f>
        <v>Project Management</v>
      </c>
      <c r="G511" t="str">
        <f>IF(AND(TimeSpend[[#This Row],[Personnel number]]&lt;&gt;"",TimeSpend[[#This Row],[Date]]&lt;&gt;""),TimeSpend[[#This Row],[Activity description]],"")</f>
        <v>BBG Cut-off plan preparation</v>
      </c>
      <c r="H511" s="36">
        <f>IF(AND(TimeSpend[[#This Row],[Personnel number]]&lt;&gt;"",TimeSpend[[#This Row],[Date]]&lt;&gt;""),TimeSpend[[#This Row],[Start Time]],"")</f>
        <v>0.47916666666666669</v>
      </c>
      <c r="I511" s="36">
        <f>IF(AND(TimeSpend[[#This Row],[Personnel number]]&lt;&gt;"",TimeSpend[[#This Row],[Date]]&lt;&gt;""),TimeSpend[[#This Row],[End Time]],"")</f>
        <v>0.625</v>
      </c>
      <c r="J511" t="str">
        <f>IF(AND(TimeSpend[[#This Row],[Personnel number]]&lt;&gt;"",TimeSpend[[#This Row],[Date]]&lt;&gt;""),TimeSpend[[#This Row],[Location]],"")</f>
        <v>Office</v>
      </c>
      <c r="K511">
        <f>IF(AND(TimeSpend[[#This Row],[Personnel number]]&lt;&gt;"",TimeSpend[[#This Row],[Date]]&lt;&gt;""),TimeSpend[[#This Row],[Task]],"")</f>
        <v>0</v>
      </c>
      <c r="L511" t="str">
        <f>IF(AND(TimeSpend[[#This Row],[Personnel number]]&lt;&gt;"",TimeSpend[[#This Row],[Date]]&lt;&gt;""),Utilization!$J$2,"")</f>
        <v>10/2024</v>
      </c>
      <c r="M511" t="str">
        <f>IF(AND(TimeSpend[[#This Row],[Personnel number]]&lt;&gt;"",TimeSpend[[#This Row],[Date]]&lt;&gt;""),TimeSpend[[#This Row],[Employee Name]],"")</f>
        <v>Račoch Petr</v>
      </c>
      <c r="N511">
        <f t="shared" si="14"/>
        <v>510</v>
      </c>
      <c r="O511" t="str">
        <f t="shared" si="15"/>
        <v>10/2024-510</v>
      </c>
      <c r="P511" t="str">
        <f>IF(D511&lt;&gt;"",VLOOKUP(D511,Projects!B:C,2,0),"")</f>
        <v>PROJECT</v>
      </c>
    </row>
    <row r="512" spans="1:16" x14ac:dyDescent="0.25">
      <c r="A512" t="str">
        <f>UPPER(IF(AND(TimeSpend[[#This Row],[Personnel number]]&lt;&gt;"",TimeSpend[[#This Row],[Date]]&lt;&gt;""),TimeSpend[[#This Row],[Personnel number]],""))</f>
        <v>CZ100106</v>
      </c>
      <c r="B512" s="85" t="str">
        <f>IF(AND(TimeSpend[[#This Row],[Personnel number]]&lt;&gt;"",TimeSpend[[#This Row],[Date]]&lt;&gt;""),TEXT(TimeSpend[[#This Row],[Date]],"[$-409]yyyyMMdd"),"")</f>
        <v>yyyy1010</v>
      </c>
      <c r="C512" s="33" t="str">
        <f>IF(AND(TimeSpend[[#This Row],[Personnel number]]&lt;&gt;"",TimeSpend[[#This Row],[Date]]&lt;&gt;""),SUBSTITUTE(TimeSpend[[#This Row],[Hours]],",","."),"")</f>
        <v>2.25</v>
      </c>
      <c r="D512">
        <f>IF(AND(TimeSpend[[#This Row],[Personnel number]]&lt;&gt;"",TimeSpend[[#This Row],[Date]]&lt;&gt;""),TimeSpend[[#This Row],[Network]],"")</f>
        <v>60000430</v>
      </c>
      <c r="E512" t="str">
        <f>IF(AND(TimeSpend[[#This Row],[Personnel number]]&lt;&gt;"",TimeSpend[[#This Row],[Date]]&lt;&gt;""),TimeSpend[[#This Row],[Network Description]],"")</f>
        <v>BBG NUS Cloud Roll-out</v>
      </c>
      <c r="F512" t="str">
        <f>IF(AND(TimeSpend[[#This Row],[Personnel number]]&lt;&gt;"",TimeSpend[[#This Row],[Date]]&lt;&gt;""),TimeSpend[[#This Row],[Activity]],"")</f>
        <v>Consultancy</v>
      </c>
      <c r="G512" t="str">
        <f>IF(AND(TimeSpend[[#This Row],[Personnel number]]&lt;&gt;"",TimeSpend[[#This Row],[Date]]&lt;&gt;""),TimeSpend[[#This Row],[Activity description]],"")</f>
        <v>FT Issues processing</v>
      </c>
      <c r="H512" s="36">
        <f>IF(AND(TimeSpend[[#This Row],[Personnel number]]&lt;&gt;"",TimeSpend[[#This Row],[Date]]&lt;&gt;""),TimeSpend[[#This Row],[Start Time]],"")</f>
        <v>0.625</v>
      </c>
      <c r="I512" s="36">
        <f>IF(AND(TimeSpend[[#This Row],[Personnel number]]&lt;&gt;"",TimeSpend[[#This Row],[Date]]&lt;&gt;""),TimeSpend[[#This Row],[End Time]],"")</f>
        <v>0.71875</v>
      </c>
      <c r="J512" t="str">
        <f>IF(AND(TimeSpend[[#This Row],[Personnel number]]&lt;&gt;"",TimeSpend[[#This Row],[Date]]&lt;&gt;""),TimeSpend[[#This Row],[Location]],"")</f>
        <v>Office</v>
      </c>
      <c r="K512">
        <f>IF(AND(TimeSpend[[#This Row],[Personnel number]]&lt;&gt;"",TimeSpend[[#This Row],[Date]]&lt;&gt;""),TimeSpend[[#This Row],[Task]],"")</f>
        <v>0</v>
      </c>
      <c r="L512" t="str">
        <f>IF(AND(TimeSpend[[#This Row],[Personnel number]]&lt;&gt;"",TimeSpend[[#This Row],[Date]]&lt;&gt;""),Utilization!$J$2,"")</f>
        <v>10/2024</v>
      </c>
      <c r="M512" t="str">
        <f>IF(AND(TimeSpend[[#This Row],[Personnel number]]&lt;&gt;"",TimeSpend[[#This Row],[Date]]&lt;&gt;""),TimeSpend[[#This Row],[Employee Name]],"")</f>
        <v>Račoch Petr</v>
      </c>
      <c r="N512">
        <f t="shared" si="14"/>
        <v>511</v>
      </c>
      <c r="O512" t="str">
        <f t="shared" si="15"/>
        <v>10/2024-511</v>
      </c>
      <c r="P512" t="str">
        <f>IF(D512&lt;&gt;"",VLOOKUP(D512,Projects!B:C,2,0),"")</f>
        <v>PROJECT</v>
      </c>
    </row>
    <row r="513" spans="1:16" x14ac:dyDescent="0.25">
      <c r="A513" t="str">
        <f>UPPER(IF(AND(TimeSpend[[#This Row],[Personnel number]]&lt;&gt;"",TimeSpend[[#This Row],[Date]]&lt;&gt;""),TimeSpend[[#This Row],[Personnel number]],""))</f>
        <v>CZ100106</v>
      </c>
      <c r="B513" s="85" t="str">
        <f>IF(AND(TimeSpend[[#This Row],[Personnel number]]&lt;&gt;"",TimeSpend[[#This Row],[Date]]&lt;&gt;""),TEXT(TimeSpend[[#This Row],[Date]],"[$-409]yyyyMMdd"),"")</f>
        <v>yyyy1011</v>
      </c>
      <c r="C513" s="33" t="str">
        <f>IF(AND(TimeSpend[[#This Row],[Personnel number]]&lt;&gt;"",TimeSpend[[#This Row],[Date]]&lt;&gt;""),SUBSTITUTE(TimeSpend[[#This Row],[Hours]],",","."),"")</f>
        <v>2</v>
      </c>
      <c r="D513">
        <f>IF(AND(TimeSpend[[#This Row],[Personnel number]]&lt;&gt;"",TimeSpend[[#This Row],[Date]]&lt;&gt;""),TimeSpend[[#This Row],[Network]],"")</f>
        <v>60000430</v>
      </c>
      <c r="E513" t="str">
        <f>IF(AND(TimeSpend[[#This Row],[Personnel number]]&lt;&gt;"",TimeSpend[[#This Row],[Date]]&lt;&gt;""),TimeSpend[[#This Row],[Network Description]],"")</f>
        <v>BBG NUS Cloud Roll-out</v>
      </c>
      <c r="F513" t="str">
        <f>IF(AND(TimeSpend[[#This Row],[Personnel number]]&lt;&gt;"",TimeSpend[[#This Row],[Date]]&lt;&gt;""),TimeSpend[[#This Row],[Activity]],"")</f>
        <v>Consultancy</v>
      </c>
      <c r="G513" t="str">
        <f>IF(AND(TimeSpend[[#This Row],[Personnel number]]&lt;&gt;"",TimeSpend[[#This Row],[Date]]&lt;&gt;""),TimeSpend[[#This Row],[Activity description]],"")</f>
        <v>FT Issues processing</v>
      </c>
      <c r="H513" s="36">
        <f>IF(AND(TimeSpend[[#This Row],[Personnel number]]&lt;&gt;"",TimeSpend[[#This Row],[Date]]&lt;&gt;""),TimeSpend[[#This Row],[Start Time]],"")</f>
        <v>0.33333333333333331</v>
      </c>
      <c r="I513" s="36">
        <f>IF(AND(TimeSpend[[#This Row],[Personnel number]]&lt;&gt;"",TimeSpend[[#This Row],[Date]]&lt;&gt;""),TimeSpend[[#This Row],[End Time]],"")</f>
        <v>0.41666666666666669</v>
      </c>
      <c r="J513" t="str">
        <f>IF(AND(TimeSpend[[#This Row],[Personnel number]]&lt;&gt;"",TimeSpend[[#This Row],[Date]]&lt;&gt;""),TimeSpend[[#This Row],[Location]],"")</f>
        <v>Office</v>
      </c>
      <c r="K513">
        <f>IF(AND(TimeSpend[[#This Row],[Personnel number]]&lt;&gt;"",TimeSpend[[#This Row],[Date]]&lt;&gt;""),TimeSpend[[#This Row],[Task]],"")</f>
        <v>0</v>
      </c>
      <c r="L513" t="str">
        <f>IF(AND(TimeSpend[[#This Row],[Personnel number]]&lt;&gt;"",TimeSpend[[#This Row],[Date]]&lt;&gt;""),Utilization!$J$2,"")</f>
        <v>10/2024</v>
      </c>
      <c r="M513" t="str">
        <f>IF(AND(TimeSpend[[#This Row],[Personnel number]]&lt;&gt;"",TimeSpend[[#This Row],[Date]]&lt;&gt;""),TimeSpend[[#This Row],[Employee Name]],"")</f>
        <v>Račoch Petr</v>
      </c>
      <c r="N513">
        <f t="shared" si="14"/>
        <v>512</v>
      </c>
      <c r="O513" t="str">
        <f t="shared" si="15"/>
        <v>10/2024-512</v>
      </c>
      <c r="P513" t="str">
        <f>IF(D513&lt;&gt;"",VLOOKUP(D513,Projects!B:C,2,0),"")</f>
        <v>PROJECT</v>
      </c>
    </row>
    <row r="514" spans="1:16" x14ac:dyDescent="0.25">
      <c r="A514" t="str">
        <f>UPPER(IF(AND(TimeSpend[[#This Row],[Personnel number]]&lt;&gt;"",TimeSpend[[#This Row],[Date]]&lt;&gt;""),TimeSpend[[#This Row],[Personnel number]],""))</f>
        <v>CZ100106</v>
      </c>
      <c r="B514" s="85" t="str">
        <f>IF(AND(TimeSpend[[#This Row],[Personnel number]]&lt;&gt;"",TimeSpend[[#This Row],[Date]]&lt;&gt;""),TEXT(TimeSpend[[#This Row],[Date]],"[$-409]yyyyMMdd"),"")</f>
        <v>yyyy1011</v>
      </c>
      <c r="C514" s="33" t="str">
        <f>IF(AND(TimeSpend[[#This Row],[Personnel number]]&lt;&gt;"",TimeSpend[[#This Row],[Date]]&lt;&gt;""),SUBSTITUTE(TimeSpend[[#This Row],[Hours]],",","."),"")</f>
        <v>0.5</v>
      </c>
      <c r="D514" t="str">
        <f>IF(AND(TimeSpend[[#This Row],[Personnel number]]&lt;&gt;"",TimeSpend[[#This Row],[Date]]&lt;&gt;""),TimeSpend[[#This Row],[Network]],"")</f>
        <v>BPC_INT</v>
      </c>
      <c r="E514" t="str">
        <f>IF(AND(TimeSpend[[#This Row],[Personnel number]]&lt;&gt;"",TimeSpend[[#This Row],[Date]]&lt;&gt;""),TimeSpend[[#This Row],[Network Description]],"")</f>
        <v>Other Internal activities - BPC Brno</v>
      </c>
      <c r="F514" t="str">
        <f>IF(AND(TimeSpend[[#This Row],[Personnel number]]&lt;&gt;"",TimeSpend[[#This Row],[Date]]&lt;&gt;""),TimeSpend[[#This Row],[Activity]],"")</f>
        <v>Admin</v>
      </c>
      <c r="G514" t="str">
        <f>IF(AND(TimeSpend[[#This Row],[Personnel number]]&lt;&gt;"",TimeSpend[[#This Row],[Date]]&lt;&gt;""),TimeSpend[[#This Row],[Activity description]],"")</f>
        <v>ZTO Team - regular team meeting</v>
      </c>
      <c r="H514" s="36">
        <f>IF(AND(TimeSpend[[#This Row],[Personnel number]]&lt;&gt;"",TimeSpend[[#This Row],[Date]]&lt;&gt;""),TimeSpend[[#This Row],[Start Time]],"")</f>
        <v>0.41666666666666669</v>
      </c>
      <c r="I514" s="36">
        <f>IF(AND(TimeSpend[[#This Row],[Personnel number]]&lt;&gt;"",TimeSpend[[#This Row],[Date]]&lt;&gt;""),TimeSpend[[#This Row],[End Time]],"")</f>
        <v>0.4375</v>
      </c>
      <c r="J514" t="str">
        <f>IF(AND(TimeSpend[[#This Row],[Personnel number]]&lt;&gt;"",TimeSpend[[#This Row],[Date]]&lt;&gt;""),TimeSpend[[#This Row],[Location]],"")</f>
        <v>Office</v>
      </c>
      <c r="K514">
        <f>IF(AND(TimeSpend[[#This Row],[Personnel number]]&lt;&gt;"",TimeSpend[[#This Row],[Date]]&lt;&gt;""),TimeSpend[[#This Row],[Task]],"")</f>
        <v>0</v>
      </c>
      <c r="L514" t="str">
        <f>IF(AND(TimeSpend[[#This Row],[Personnel number]]&lt;&gt;"",TimeSpend[[#This Row],[Date]]&lt;&gt;""),Utilization!$J$2,"")</f>
        <v>10/2024</v>
      </c>
      <c r="M514" t="str">
        <f>IF(AND(TimeSpend[[#This Row],[Personnel number]]&lt;&gt;"",TimeSpend[[#This Row],[Date]]&lt;&gt;""),TimeSpend[[#This Row],[Employee Name]],"")</f>
        <v>Račoch Petr</v>
      </c>
      <c r="N514">
        <f t="shared" ref="N514:N577" si="16">IF(A514&lt;&gt;"",ROW(A514)-1,"")</f>
        <v>513</v>
      </c>
      <c r="O514" t="str">
        <f t="shared" ref="O514:O577" si="17">IF(A514&lt;&gt;"",L514&amp;"-"&amp;N514,"")</f>
        <v>10/2024-513</v>
      </c>
      <c r="P514" t="str">
        <f>IF(D514&lt;&gt;"",VLOOKUP(D514,Projects!B:C,2,0),"")</f>
        <v>INT</v>
      </c>
    </row>
    <row r="515" spans="1:16" x14ac:dyDescent="0.25">
      <c r="A515" t="str">
        <f>UPPER(IF(AND(TimeSpend[[#This Row],[Personnel number]]&lt;&gt;"",TimeSpend[[#This Row],[Date]]&lt;&gt;""),TimeSpend[[#This Row],[Personnel number]],""))</f>
        <v>CZ100106</v>
      </c>
      <c r="B515" s="85" t="str">
        <f>IF(AND(TimeSpend[[#This Row],[Personnel number]]&lt;&gt;"",TimeSpend[[#This Row],[Date]]&lt;&gt;""),TEXT(TimeSpend[[#This Row],[Date]],"[$-409]yyyyMMdd"),"")</f>
        <v>yyyy1011</v>
      </c>
      <c r="C515" s="33" t="str">
        <f>IF(AND(TimeSpend[[#This Row],[Personnel number]]&lt;&gt;"",TimeSpend[[#This Row],[Date]]&lt;&gt;""),SUBSTITUTE(TimeSpend[[#This Row],[Hours]],",","."),"")</f>
        <v>0.5</v>
      </c>
      <c r="D515" t="str">
        <f>IF(AND(TimeSpend[[#This Row],[Personnel number]]&lt;&gt;"",TimeSpend[[#This Row],[Date]]&lt;&gt;""),TimeSpend[[#This Row],[Network]],"")</f>
        <v>BPC_INT</v>
      </c>
      <c r="E515" t="str">
        <f>IF(AND(TimeSpend[[#This Row],[Personnel number]]&lt;&gt;"",TimeSpend[[#This Row],[Date]]&lt;&gt;""),TimeSpend[[#This Row],[Network Description]],"")</f>
        <v>Other Internal activities - BPC Brno</v>
      </c>
      <c r="F515" t="str">
        <f>IF(AND(TimeSpend[[#This Row],[Personnel number]]&lt;&gt;"",TimeSpend[[#This Row],[Date]]&lt;&gt;""),TimeSpend[[#This Row],[Activity]],"")</f>
        <v>Admin</v>
      </c>
      <c r="G515" t="str">
        <f>IF(AND(TimeSpend[[#This Row],[Personnel number]]&lt;&gt;"",TimeSpend[[#This Row],[Date]]&lt;&gt;""),TimeSpend[[#This Row],[Activity description]],"")</f>
        <v>Administration</v>
      </c>
      <c r="H515" s="36">
        <f>IF(AND(TimeSpend[[#This Row],[Personnel number]]&lt;&gt;"",TimeSpend[[#This Row],[Date]]&lt;&gt;""),TimeSpend[[#This Row],[Start Time]],"")</f>
        <v>0.4375</v>
      </c>
      <c r="I515" s="36">
        <f>IF(AND(TimeSpend[[#This Row],[Personnel number]]&lt;&gt;"",TimeSpend[[#This Row],[Date]]&lt;&gt;""),TimeSpend[[#This Row],[End Time]],"")</f>
        <v>0.45833333333333331</v>
      </c>
      <c r="J515" t="str">
        <f>IF(AND(TimeSpend[[#This Row],[Personnel number]]&lt;&gt;"",TimeSpend[[#This Row],[Date]]&lt;&gt;""),TimeSpend[[#This Row],[Location]],"")</f>
        <v>Office</v>
      </c>
      <c r="K515">
        <f>IF(AND(TimeSpend[[#This Row],[Personnel number]]&lt;&gt;"",TimeSpend[[#This Row],[Date]]&lt;&gt;""),TimeSpend[[#This Row],[Task]],"")</f>
        <v>0</v>
      </c>
      <c r="L515" t="str">
        <f>IF(AND(TimeSpend[[#This Row],[Personnel number]]&lt;&gt;"",TimeSpend[[#This Row],[Date]]&lt;&gt;""),Utilization!$J$2,"")</f>
        <v>10/2024</v>
      </c>
      <c r="M515" t="str">
        <f>IF(AND(TimeSpend[[#This Row],[Personnel number]]&lt;&gt;"",TimeSpend[[#This Row],[Date]]&lt;&gt;""),TimeSpend[[#This Row],[Employee Name]],"")</f>
        <v>Račoch Petr</v>
      </c>
      <c r="N515">
        <f t="shared" si="16"/>
        <v>514</v>
      </c>
      <c r="O515" t="str">
        <f t="shared" si="17"/>
        <v>10/2024-514</v>
      </c>
      <c r="P515" t="str">
        <f>IF(D515&lt;&gt;"",VLOOKUP(D515,Projects!B:C,2,0),"")</f>
        <v>INT</v>
      </c>
    </row>
    <row r="516" spans="1:16" x14ac:dyDescent="0.25">
      <c r="A516" t="str">
        <f>UPPER(IF(AND(TimeSpend[[#This Row],[Personnel number]]&lt;&gt;"",TimeSpend[[#This Row],[Date]]&lt;&gt;""),TimeSpend[[#This Row],[Personnel number]],""))</f>
        <v>CZ100106</v>
      </c>
      <c r="B516" s="85" t="str">
        <f>IF(AND(TimeSpend[[#This Row],[Personnel number]]&lt;&gt;"",TimeSpend[[#This Row],[Date]]&lt;&gt;""),TEXT(TimeSpend[[#This Row],[Date]],"[$-409]yyyyMMdd"),"")</f>
        <v>yyyy1011</v>
      </c>
      <c r="C516" s="33" t="str">
        <f>IF(AND(TimeSpend[[#This Row],[Personnel number]]&lt;&gt;"",TimeSpend[[#This Row],[Date]]&lt;&gt;""),SUBSTITUTE(TimeSpend[[#This Row],[Hours]],",","."),"")</f>
        <v>0.5</v>
      </c>
      <c r="D516" t="str">
        <f>IF(AND(TimeSpend[[#This Row],[Personnel number]]&lt;&gt;"",TimeSpend[[#This Row],[Date]]&lt;&gt;""),TimeSpend[[#This Row],[Network]],"")</f>
        <v>BPC_INT</v>
      </c>
      <c r="E516" t="str">
        <f>IF(AND(TimeSpend[[#This Row],[Personnel number]]&lt;&gt;"",TimeSpend[[#This Row],[Date]]&lt;&gt;""),TimeSpend[[#This Row],[Network Description]],"")</f>
        <v>Other Internal activities - BPC Brno</v>
      </c>
      <c r="F516" t="str">
        <f>IF(AND(TimeSpend[[#This Row],[Personnel number]]&lt;&gt;"",TimeSpend[[#This Row],[Date]]&lt;&gt;""),TimeSpend[[#This Row],[Activity]],"")</f>
        <v>Admin</v>
      </c>
      <c r="G516" t="str">
        <f>IF(AND(TimeSpend[[#This Row],[Personnel number]]&lt;&gt;"",TimeSpend[[#This Row],[Date]]&lt;&gt;""),TimeSpend[[#This Row],[Activity description]],"")</f>
        <v>Administration</v>
      </c>
      <c r="H516" s="36">
        <f>IF(AND(TimeSpend[[#This Row],[Personnel number]]&lt;&gt;"",TimeSpend[[#This Row],[Date]]&lt;&gt;""),TimeSpend[[#This Row],[Start Time]],"")</f>
        <v>0.47916666666666669</v>
      </c>
      <c r="I516" s="36">
        <f>IF(AND(TimeSpend[[#This Row],[Personnel number]]&lt;&gt;"",TimeSpend[[#This Row],[Date]]&lt;&gt;""),TimeSpend[[#This Row],[End Time]],"")</f>
        <v>0.5</v>
      </c>
      <c r="J516" t="str">
        <f>IF(AND(TimeSpend[[#This Row],[Personnel number]]&lt;&gt;"",TimeSpend[[#This Row],[Date]]&lt;&gt;""),TimeSpend[[#This Row],[Location]],"")</f>
        <v>Office</v>
      </c>
      <c r="K516">
        <f>IF(AND(TimeSpend[[#This Row],[Personnel number]]&lt;&gt;"",TimeSpend[[#This Row],[Date]]&lt;&gt;""),TimeSpend[[#This Row],[Task]],"")</f>
        <v>0</v>
      </c>
      <c r="L516" t="str">
        <f>IF(AND(TimeSpend[[#This Row],[Personnel number]]&lt;&gt;"",TimeSpend[[#This Row],[Date]]&lt;&gt;""),Utilization!$J$2,"")</f>
        <v>10/2024</v>
      </c>
      <c r="M516" t="str">
        <f>IF(AND(TimeSpend[[#This Row],[Personnel number]]&lt;&gt;"",TimeSpend[[#This Row],[Date]]&lt;&gt;""),TimeSpend[[#This Row],[Employee Name]],"")</f>
        <v>Račoch Petr</v>
      </c>
      <c r="N516">
        <f t="shared" si="16"/>
        <v>515</v>
      </c>
      <c r="O516" t="str">
        <f t="shared" si="17"/>
        <v>10/2024-515</v>
      </c>
      <c r="P516" t="str">
        <f>IF(D516&lt;&gt;"",VLOOKUP(D516,Projects!B:C,2,0),"")</f>
        <v>INT</v>
      </c>
    </row>
    <row r="517" spans="1:16" x14ac:dyDescent="0.25">
      <c r="A517" t="str">
        <f>UPPER(IF(AND(TimeSpend[[#This Row],[Personnel number]]&lt;&gt;"",TimeSpend[[#This Row],[Date]]&lt;&gt;""),TimeSpend[[#This Row],[Personnel number]],""))</f>
        <v>CZ100106</v>
      </c>
      <c r="B517" s="85" t="str">
        <f>IF(AND(TimeSpend[[#This Row],[Personnel number]]&lt;&gt;"",TimeSpend[[#This Row],[Date]]&lt;&gt;""),TEXT(TimeSpend[[#This Row],[Date]],"[$-409]yyyyMMdd"),"")</f>
        <v>yyyy1011</v>
      </c>
      <c r="C517" s="33" t="str">
        <f>IF(AND(TimeSpend[[#This Row],[Personnel number]]&lt;&gt;"",TimeSpend[[#This Row],[Date]]&lt;&gt;""),SUBSTITUTE(TimeSpend[[#This Row],[Hours]],",","."),"")</f>
        <v>0.5</v>
      </c>
      <c r="D517" t="str">
        <f>IF(AND(TimeSpend[[#This Row],[Personnel number]]&lt;&gt;"",TimeSpend[[#This Row],[Date]]&lt;&gt;""),TimeSpend[[#This Row],[Network]],"")</f>
        <v>BPC_INT</v>
      </c>
      <c r="E517" t="str">
        <f>IF(AND(TimeSpend[[#This Row],[Personnel number]]&lt;&gt;"",TimeSpend[[#This Row],[Date]]&lt;&gt;""),TimeSpend[[#This Row],[Network Description]],"")</f>
        <v>Other Internal activities - BPC Brno</v>
      </c>
      <c r="F517" t="str">
        <f>IF(AND(TimeSpend[[#This Row],[Personnel number]]&lt;&gt;"",TimeSpend[[#This Row],[Date]]&lt;&gt;""),TimeSpend[[#This Row],[Activity]],"")</f>
        <v>Admin</v>
      </c>
      <c r="G517" t="str">
        <f>IF(AND(TimeSpend[[#This Row],[Personnel number]]&lt;&gt;"",TimeSpend[[#This Row],[Date]]&lt;&gt;""),TimeSpend[[#This Row],[Activity description]],"")</f>
        <v>NAV ERP Team Meeting: LH FY24</v>
      </c>
      <c r="H517" s="36">
        <f>IF(AND(TimeSpend[[#This Row],[Personnel number]]&lt;&gt;"",TimeSpend[[#This Row],[Date]]&lt;&gt;""),TimeSpend[[#This Row],[Start Time]],"")</f>
        <v>0.5</v>
      </c>
      <c r="I517" s="36">
        <f>IF(AND(TimeSpend[[#This Row],[Personnel number]]&lt;&gt;"",TimeSpend[[#This Row],[Date]]&lt;&gt;""),TimeSpend[[#This Row],[End Time]],"")</f>
        <v>0.52083333333333337</v>
      </c>
      <c r="J517" t="str">
        <f>IF(AND(TimeSpend[[#This Row],[Personnel number]]&lt;&gt;"",TimeSpend[[#This Row],[Date]]&lt;&gt;""),TimeSpend[[#This Row],[Location]],"")</f>
        <v>Office</v>
      </c>
      <c r="K517">
        <f>IF(AND(TimeSpend[[#This Row],[Personnel number]]&lt;&gt;"",TimeSpend[[#This Row],[Date]]&lt;&gt;""),TimeSpend[[#This Row],[Task]],"")</f>
        <v>0</v>
      </c>
      <c r="L517" t="str">
        <f>IF(AND(TimeSpend[[#This Row],[Personnel number]]&lt;&gt;"",TimeSpend[[#This Row],[Date]]&lt;&gt;""),Utilization!$J$2,"")</f>
        <v>10/2024</v>
      </c>
      <c r="M517" t="str">
        <f>IF(AND(TimeSpend[[#This Row],[Personnel number]]&lt;&gt;"",TimeSpend[[#This Row],[Date]]&lt;&gt;""),TimeSpend[[#This Row],[Employee Name]],"")</f>
        <v>Račoch Petr</v>
      </c>
      <c r="N517">
        <f t="shared" si="16"/>
        <v>516</v>
      </c>
      <c r="O517" t="str">
        <f t="shared" si="17"/>
        <v>10/2024-516</v>
      </c>
      <c r="P517" t="str">
        <f>IF(D517&lt;&gt;"",VLOOKUP(D517,Projects!B:C,2,0),"")</f>
        <v>INT</v>
      </c>
    </row>
    <row r="518" spans="1:16" x14ac:dyDescent="0.25">
      <c r="A518" t="str">
        <f>UPPER(IF(AND(TimeSpend[[#This Row],[Personnel number]]&lt;&gt;"",TimeSpend[[#This Row],[Date]]&lt;&gt;""),TimeSpend[[#This Row],[Personnel number]],""))</f>
        <v>CZ100106</v>
      </c>
      <c r="B518" s="85" t="str">
        <f>IF(AND(TimeSpend[[#This Row],[Personnel number]]&lt;&gt;"",TimeSpend[[#This Row],[Date]]&lt;&gt;""),TEXT(TimeSpend[[#This Row],[Date]],"[$-409]yyyyMMdd"),"")</f>
        <v>yyyy1011</v>
      </c>
      <c r="C518" s="33" t="str">
        <f>IF(AND(TimeSpend[[#This Row],[Personnel number]]&lt;&gt;"",TimeSpend[[#This Row],[Date]]&lt;&gt;""),SUBSTITUTE(TimeSpend[[#This Row],[Hours]],",","."),"")</f>
        <v>0.5</v>
      </c>
      <c r="D518" t="str">
        <f>IF(AND(TimeSpend[[#This Row],[Personnel number]]&lt;&gt;"",TimeSpend[[#This Row],[Date]]&lt;&gt;""),TimeSpend[[#This Row],[Network]],"")</f>
        <v>BPC_INC</v>
      </c>
      <c r="E518" t="str">
        <f>IF(AND(TimeSpend[[#This Row],[Personnel number]]&lt;&gt;"",TimeSpend[[#This Row],[Date]]&lt;&gt;""),TimeSpend[[#This Row],[Network Description]],"")</f>
        <v>Incident handling / support - BPC Brno</v>
      </c>
      <c r="F518" t="str">
        <f>IF(AND(TimeSpend[[#This Row],[Personnel number]]&lt;&gt;"",TimeSpend[[#This Row],[Date]]&lt;&gt;""),TimeSpend[[#This Row],[Activity]],"")</f>
        <v>Consultancy</v>
      </c>
      <c r="G518" t="str">
        <f>IF(AND(TimeSpend[[#This Row],[Personnel number]]&lt;&gt;"",TimeSpend[[#This Row],[Date]]&lt;&gt;""),TimeSpend[[#This Row],[Activity description]],"")</f>
        <v>BFI issue with Due Dates on posted documents</v>
      </c>
      <c r="H518" s="36">
        <f>IF(AND(TimeSpend[[#This Row],[Personnel number]]&lt;&gt;"",TimeSpend[[#This Row],[Date]]&lt;&gt;""),TimeSpend[[#This Row],[Start Time]],"")</f>
        <v>0.52083333333333337</v>
      </c>
      <c r="I518" s="36">
        <f>IF(AND(TimeSpend[[#This Row],[Personnel number]]&lt;&gt;"",TimeSpend[[#This Row],[Date]]&lt;&gt;""),TimeSpend[[#This Row],[End Time]],"")</f>
        <v>0.54166666666666663</v>
      </c>
      <c r="J518" t="str">
        <f>IF(AND(TimeSpend[[#This Row],[Personnel number]]&lt;&gt;"",TimeSpend[[#This Row],[Date]]&lt;&gt;""),TimeSpend[[#This Row],[Location]],"")</f>
        <v>Office</v>
      </c>
      <c r="K518">
        <f>IF(AND(TimeSpend[[#This Row],[Personnel number]]&lt;&gt;"",TimeSpend[[#This Row],[Date]]&lt;&gt;""),TimeSpend[[#This Row],[Task]],"")</f>
        <v>0</v>
      </c>
      <c r="L518" t="str">
        <f>IF(AND(TimeSpend[[#This Row],[Personnel number]]&lt;&gt;"",TimeSpend[[#This Row],[Date]]&lt;&gt;""),Utilization!$J$2,"")</f>
        <v>10/2024</v>
      </c>
      <c r="M518" t="str">
        <f>IF(AND(TimeSpend[[#This Row],[Personnel number]]&lt;&gt;"",TimeSpend[[#This Row],[Date]]&lt;&gt;""),TimeSpend[[#This Row],[Employee Name]],"")</f>
        <v>Račoch Petr</v>
      </c>
      <c r="N518">
        <f t="shared" si="16"/>
        <v>517</v>
      </c>
      <c r="O518" t="str">
        <f t="shared" si="17"/>
        <v>10/2024-517</v>
      </c>
      <c r="P518" t="str">
        <f>IF(D518&lt;&gt;"",VLOOKUP(D518,Projects!B:C,2,0),"")</f>
        <v>INC</v>
      </c>
    </row>
    <row r="519" spans="1:16" x14ac:dyDescent="0.25">
      <c r="A519" t="str">
        <f>UPPER(IF(AND(TimeSpend[[#This Row],[Personnel number]]&lt;&gt;"",TimeSpend[[#This Row],[Date]]&lt;&gt;""),TimeSpend[[#This Row],[Personnel number]],""))</f>
        <v>CZ100106</v>
      </c>
      <c r="B519" s="85" t="str">
        <f>IF(AND(TimeSpend[[#This Row],[Personnel number]]&lt;&gt;"",TimeSpend[[#This Row],[Date]]&lt;&gt;""),TEXT(TimeSpend[[#This Row],[Date]],"[$-409]yyyyMMdd"),"")</f>
        <v>yyyy1011</v>
      </c>
      <c r="C519" s="33" t="str">
        <f>IF(AND(TimeSpend[[#This Row],[Personnel number]]&lt;&gt;"",TimeSpend[[#This Row],[Date]]&lt;&gt;""),SUBSTITUTE(TimeSpend[[#This Row],[Hours]],",","."),"")</f>
        <v>0.5</v>
      </c>
      <c r="D519">
        <f>IF(AND(TimeSpend[[#This Row],[Personnel number]]&lt;&gt;"",TimeSpend[[#This Row],[Date]]&lt;&gt;""),TimeSpend[[#This Row],[Network]],"")</f>
        <v>60000430</v>
      </c>
      <c r="E519" t="str">
        <f>IF(AND(TimeSpend[[#This Row],[Personnel number]]&lt;&gt;"",TimeSpend[[#This Row],[Date]]&lt;&gt;""),TimeSpend[[#This Row],[Network Description]],"")</f>
        <v>BBG NUS Cloud Roll-out</v>
      </c>
      <c r="F519" t="str">
        <f>IF(AND(TimeSpend[[#This Row],[Personnel number]]&lt;&gt;"",TimeSpend[[#This Row],[Date]]&lt;&gt;""),TimeSpend[[#This Row],[Activity]],"")</f>
        <v>Consultancy</v>
      </c>
      <c r="G519" t="str">
        <f>IF(AND(TimeSpend[[#This Row],[Personnel number]]&lt;&gt;"",TimeSpend[[#This Row],[Date]]&lt;&gt;""),TimeSpend[[#This Row],[Activity description]],"")</f>
        <v>BBG - MDM data replication</v>
      </c>
      <c r="H519" s="36">
        <f>IF(AND(TimeSpend[[#This Row],[Personnel number]]&lt;&gt;"",TimeSpend[[#This Row],[Date]]&lt;&gt;""),TimeSpend[[#This Row],[Start Time]],"")</f>
        <v>0.54166666666666663</v>
      </c>
      <c r="I519" s="36">
        <f>IF(AND(TimeSpend[[#This Row],[Personnel number]]&lt;&gt;"",TimeSpend[[#This Row],[Date]]&lt;&gt;""),TimeSpend[[#This Row],[End Time]],"")</f>
        <v>0.5625</v>
      </c>
      <c r="J519" t="str">
        <f>IF(AND(TimeSpend[[#This Row],[Personnel number]]&lt;&gt;"",TimeSpend[[#This Row],[Date]]&lt;&gt;""),TimeSpend[[#This Row],[Location]],"")</f>
        <v>Office</v>
      </c>
      <c r="K519">
        <f>IF(AND(TimeSpend[[#This Row],[Personnel number]]&lt;&gt;"",TimeSpend[[#This Row],[Date]]&lt;&gt;""),TimeSpend[[#This Row],[Task]],"")</f>
        <v>0</v>
      </c>
      <c r="L519" t="str">
        <f>IF(AND(TimeSpend[[#This Row],[Personnel number]]&lt;&gt;"",TimeSpend[[#This Row],[Date]]&lt;&gt;""),Utilization!$J$2,"")</f>
        <v>10/2024</v>
      </c>
      <c r="M519" t="str">
        <f>IF(AND(TimeSpend[[#This Row],[Personnel number]]&lt;&gt;"",TimeSpend[[#This Row],[Date]]&lt;&gt;""),TimeSpend[[#This Row],[Employee Name]],"")</f>
        <v>Račoch Petr</v>
      </c>
      <c r="N519">
        <f t="shared" si="16"/>
        <v>518</v>
      </c>
      <c r="O519" t="str">
        <f t="shared" si="17"/>
        <v>10/2024-518</v>
      </c>
      <c r="P519" t="str">
        <f>IF(D519&lt;&gt;"",VLOOKUP(D519,Projects!B:C,2,0),"")</f>
        <v>PROJECT</v>
      </c>
    </row>
    <row r="520" spans="1:16" x14ac:dyDescent="0.25">
      <c r="A520" t="str">
        <f>UPPER(IF(AND(TimeSpend[[#This Row],[Personnel number]]&lt;&gt;"",TimeSpend[[#This Row],[Date]]&lt;&gt;""),TimeSpend[[#This Row],[Personnel number]],""))</f>
        <v>CZ100106</v>
      </c>
      <c r="B520" s="85" t="str">
        <f>IF(AND(TimeSpend[[#This Row],[Personnel number]]&lt;&gt;"",TimeSpend[[#This Row],[Date]]&lt;&gt;""),TEXT(TimeSpend[[#This Row],[Date]],"[$-409]yyyyMMdd"),"")</f>
        <v>yyyy1011</v>
      </c>
      <c r="C520" s="33" t="str">
        <f>IF(AND(TimeSpend[[#This Row],[Personnel number]]&lt;&gt;"",TimeSpend[[#This Row],[Date]]&lt;&gt;""),SUBSTITUTE(TimeSpend[[#This Row],[Hours]],",","."),"")</f>
        <v>1</v>
      </c>
      <c r="D520">
        <f>IF(AND(TimeSpend[[#This Row],[Personnel number]]&lt;&gt;"",TimeSpend[[#This Row],[Date]]&lt;&gt;""),TimeSpend[[#This Row],[Network]],"")</f>
        <v>60000430</v>
      </c>
      <c r="E520" t="str">
        <f>IF(AND(TimeSpend[[#This Row],[Personnel number]]&lt;&gt;"",TimeSpend[[#This Row],[Date]]&lt;&gt;""),TimeSpend[[#This Row],[Network Description]],"")</f>
        <v>BBG NUS Cloud Roll-out</v>
      </c>
      <c r="F520" t="str">
        <f>IF(AND(TimeSpend[[#This Row],[Personnel number]]&lt;&gt;"",TimeSpend[[#This Row],[Date]]&lt;&gt;""),TimeSpend[[#This Row],[Activity]],"")</f>
        <v>Consultancy</v>
      </c>
      <c r="G520" t="str">
        <f>IF(AND(TimeSpend[[#This Row],[Personnel number]]&lt;&gt;"",TimeSpend[[#This Row],[Date]]&lt;&gt;""),TimeSpend[[#This Row],[Activity description]],"")</f>
        <v>FT Issues processing</v>
      </c>
      <c r="H520" s="36">
        <f>IF(AND(TimeSpend[[#This Row],[Personnel number]]&lt;&gt;"",TimeSpend[[#This Row],[Date]]&lt;&gt;""),TimeSpend[[#This Row],[Start Time]],"")</f>
        <v>0.5625</v>
      </c>
      <c r="I520" s="36">
        <f>IF(AND(TimeSpend[[#This Row],[Personnel number]]&lt;&gt;"",TimeSpend[[#This Row],[Date]]&lt;&gt;""),TimeSpend[[#This Row],[End Time]],"")</f>
        <v>0.60416666666666663</v>
      </c>
      <c r="J520" t="str">
        <f>IF(AND(TimeSpend[[#This Row],[Personnel number]]&lt;&gt;"",TimeSpend[[#This Row],[Date]]&lt;&gt;""),TimeSpend[[#This Row],[Location]],"")</f>
        <v>Office</v>
      </c>
      <c r="K520">
        <f>IF(AND(TimeSpend[[#This Row],[Personnel number]]&lt;&gt;"",TimeSpend[[#This Row],[Date]]&lt;&gt;""),TimeSpend[[#This Row],[Task]],"")</f>
        <v>0</v>
      </c>
      <c r="L520" t="str">
        <f>IF(AND(TimeSpend[[#This Row],[Personnel number]]&lt;&gt;"",TimeSpend[[#This Row],[Date]]&lt;&gt;""),Utilization!$J$2,"")</f>
        <v>10/2024</v>
      </c>
      <c r="M520" t="str">
        <f>IF(AND(TimeSpend[[#This Row],[Personnel number]]&lt;&gt;"",TimeSpend[[#This Row],[Date]]&lt;&gt;""),TimeSpend[[#This Row],[Employee Name]],"")</f>
        <v>Račoch Petr</v>
      </c>
      <c r="N520">
        <f t="shared" si="16"/>
        <v>519</v>
      </c>
      <c r="O520" t="str">
        <f t="shared" si="17"/>
        <v>10/2024-519</v>
      </c>
      <c r="P520" t="str">
        <f>IF(D520&lt;&gt;"",VLOOKUP(D520,Projects!B:C,2,0),"")</f>
        <v>PROJECT</v>
      </c>
    </row>
    <row r="521" spans="1:16" x14ac:dyDescent="0.25">
      <c r="A521" t="str">
        <f>UPPER(IF(AND(TimeSpend[[#This Row],[Personnel number]]&lt;&gt;"",TimeSpend[[#This Row],[Date]]&lt;&gt;""),TimeSpend[[#This Row],[Personnel number]],""))</f>
        <v>CZ100106</v>
      </c>
      <c r="B521" s="85" t="str">
        <f>IF(AND(TimeSpend[[#This Row],[Personnel number]]&lt;&gt;"",TimeSpend[[#This Row],[Date]]&lt;&gt;""),TEXT(TimeSpend[[#This Row],[Date]],"[$-409]yyyyMMdd"),"")</f>
        <v>yyyy1011</v>
      </c>
      <c r="C521" s="33" t="str">
        <f>IF(AND(TimeSpend[[#This Row],[Personnel number]]&lt;&gt;"",TimeSpend[[#This Row],[Date]]&lt;&gt;""),SUBSTITUTE(TimeSpend[[#This Row],[Hours]],",","."),"")</f>
        <v>0.25</v>
      </c>
      <c r="D521">
        <f>IF(AND(TimeSpend[[#This Row],[Personnel number]]&lt;&gt;"",TimeSpend[[#This Row],[Date]]&lt;&gt;""),TimeSpend[[#This Row],[Network]],"")</f>
        <v>60000247</v>
      </c>
      <c r="E521" t="str">
        <f>IF(AND(TimeSpend[[#This Row],[Personnel number]]&lt;&gt;"",TimeSpend[[#This Row],[Date]]&lt;&gt;""),TimeSpend[[#This Row],[Network Description]],"")</f>
        <v>NUS3 Technical Upgrade (NUS Cloud)</v>
      </c>
      <c r="F521" t="str">
        <f>IF(AND(TimeSpend[[#This Row],[Personnel number]]&lt;&gt;"",TimeSpend[[#This Row],[Date]]&lt;&gt;""),TimeSpend[[#This Row],[Activity]],"")</f>
        <v>Consultancy</v>
      </c>
      <c r="G521" t="str">
        <f>IF(AND(TimeSpend[[#This Row],[Personnel number]]&lt;&gt;"",TimeSpend[[#This Row],[Date]]&lt;&gt;""),TimeSpend[[#This Row],[Activity description]],"")</f>
        <v>CRM statuses testing</v>
      </c>
      <c r="H521" s="36">
        <f>IF(AND(TimeSpend[[#This Row],[Personnel number]]&lt;&gt;"",TimeSpend[[#This Row],[Date]]&lt;&gt;""),TimeSpend[[#This Row],[Start Time]],"")</f>
        <v>0.60416666666666663</v>
      </c>
      <c r="I521" s="36">
        <f>IF(AND(TimeSpend[[#This Row],[Personnel number]]&lt;&gt;"",TimeSpend[[#This Row],[Date]]&lt;&gt;""),TimeSpend[[#This Row],[End Time]],"")</f>
        <v>0.61458333333333337</v>
      </c>
      <c r="J521" t="str">
        <f>IF(AND(TimeSpend[[#This Row],[Personnel number]]&lt;&gt;"",TimeSpend[[#This Row],[Date]]&lt;&gt;""),TimeSpend[[#This Row],[Location]],"")</f>
        <v>Office</v>
      </c>
      <c r="K521">
        <f>IF(AND(TimeSpend[[#This Row],[Personnel number]]&lt;&gt;"",TimeSpend[[#This Row],[Date]]&lt;&gt;""),TimeSpend[[#This Row],[Task]],"")</f>
        <v>0</v>
      </c>
      <c r="L521" t="str">
        <f>IF(AND(TimeSpend[[#This Row],[Personnel number]]&lt;&gt;"",TimeSpend[[#This Row],[Date]]&lt;&gt;""),Utilization!$J$2,"")</f>
        <v>10/2024</v>
      </c>
      <c r="M521" t="str">
        <f>IF(AND(TimeSpend[[#This Row],[Personnel number]]&lt;&gt;"",TimeSpend[[#This Row],[Date]]&lt;&gt;""),TimeSpend[[#This Row],[Employee Name]],"")</f>
        <v>Račoch Petr</v>
      </c>
      <c r="N521">
        <f t="shared" si="16"/>
        <v>520</v>
      </c>
      <c r="O521" t="str">
        <f t="shared" si="17"/>
        <v>10/2024-520</v>
      </c>
      <c r="P521" t="str">
        <f>IF(D521&lt;&gt;"",VLOOKUP(D521,Projects!B:C,2,0),"")</f>
        <v>PROJECT</v>
      </c>
    </row>
    <row r="522" spans="1:16" x14ac:dyDescent="0.25">
      <c r="A522" t="str">
        <f>UPPER(IF(AND(TimeSpend[[#This Row],[Personnel number]]&lt;&gt;"",TimeSpend[[#This Row],[Date]]&lt;&gt;""),TimeSpend[[#This Row],[Personnel number]],""))</f>
        <v>CZ011805</v>
      </c>
      <c r="B522" s="85" t="str">
        <f>IF(AND(TimeSpend[[#This Row],[Personnel number]]&lt;&gt;"",TimeSpend[[#This Row],[Date]]&lt;&gt;""),TEXT(TimeSpend[[#This Row],[Date]],"[$-409]yyyyMMdd"),"")</f>
        <v>yyyy1014</v>
      </c>
      <c r="C522" s="33" t="str">
        <f>IF(AND(TimeSpend[[#This Row],[Personnel number]]&lt;&gt;"",TimeSpend[[#This Row],[Date]]&lt;&gt;""),SUBSTITUTE(TimeSpend[[#This Row],[Hours]],",","."),"")</f>
        <v>8</v>
      </c>
      <c r="D522" t="str">
        <f>IF(AND(TimeSpend[[#This Row],[Personnel number]]&lt;&gt;"",TimeSpend[[#This Row],[Date]]&lt;&gt;""),TimeSpend[[#This Row],[Network]],"")</f>
        <v>BPC_INT</v>
      </c>
      <c r="E522" t="str">
        <f>IF(AND(TimeSpend[[#This Row],[Personnel number]]&lt;&gt;"",TimeSpend[[#This Row],[Date]]&lt;&gt;""),TimeSpend[[#This Row],[Network Description]],"")</f>
        <v>Other Internal activities - BPC Brno</v>
      </c>
      <c r="F522" t="str">
        <f>IF(AND(TimeSpend[[#This Row],[Personnel number]]&lt;&gt;"",TimeSpend[[#This Row],[Date]]&lt;&gt;""),TimeSpend[[#This Row],[Activity]],"")</f>
        <v>Admin</v>
      </c>
      <c r="G522" t="str">
        <f>IF(AND(TimeSpend[[#This Row],[Personnel number]]&lt;&gt;"",TimeSpend[[#This Row],[Date]]&lt;&gt;""),TimeSpend[[#This Row],[Activity description]],"")</f>
        <v>ACC2 internal + TNE joufix + DEV and AO team meeting + MS BC features + others</v>
      </c>
      <c r="H522" s="36">
        <f>IF(AND(TimeSpend[[#This Row],[Personnel number]]&lt;&gt;"",TimeSpend[[#This Row],[Date]]&lt;&gt;""),TimeSpend[[#This Row],[Start Time]],"")</f>
        <v>0.33333333333333331</v>
      </c>
      <c r="I522" s="36">
        <f>IF(AND(TimeSpend[[#This Row],[Personnel number]]&lt;&gt;"",TimeSpend[[#This Row],[Date]]&lt;&gt;""),TimeSpend[[#This Row],[End Time]],"")</f>
        <v>0.66666666666666663</v>
      </c>
      <c r="J522" t="str">
        <f>IF(AND(TimeSpend[[#This Row],[Personnel number]]&lt;&gt;"",TimeSpend[[#This Row],[Date]]&lt;&gt;""),TimeSpend[[#This Row],[Location]],"")</f>
        <v>Office</v>
      </c>
      <c r="K522">
        <f>IF(AND(TimeSpend[[#This Row],[Personnel number]]&lt;&gt;"",TimeSpend[[#This Row],[Date]]&lt;&gt;""),TimeSpend[[#This Row],[Task]],"")</f>
        <v>0</v>
      </c>
      <c r="L522" t="str">
        <f>IF(AND(TimeSpend[[#This Row],[Personnel number]]&lt;&gt;"",TimeSpend[[#This Row],[Date]]&lt;&gt;""),Utilization!$J$2,"")</f>
        <v>10/2024</v>
      </c>
      <c r="M522" t="str">
        <f>IF(AND(TimeSpend[[#This Row],[Personnel number]]&lt;&gt;"",TimeSpend[[#This Row],[Date]]&lt;&gt;""),TimeSpend[[#This Row],[Employee Name]],"")</f>
        <v>Klimas Radovan</v>
      </c>
      <c r="N522">
        <f t="shared" si="16"/>
        <v>521</v>
      </c>
      <c r="O522" t="str">
        <f t="shared" si="17"/>
        <v>10/2024-521</v>
      </c>
      <c r="P522" t="str">
        <f>IF(D522&lt;&gt;"",VLOOKUP(D522,Projects!B:C,2,0),"")</f>
        <v>INT</v>
      </c>
    </row>
    <row r="523" spans="1:16" x14ac:dyDescent="0.25">
      <c r="A523" t="str">
        <f>UPPER(IF(AND(TimeSpend[[#This Row],[Personnel number]]&lt;&gt;"",TimeSpend[[#This Row],[Date]]&lt;&gt;""),TimeSpend[[#This Row],[Personnel number]],""))</f>
        <v>CZ100589</v>
      </c>
      <c r="B523" s="85" t="str">
        <f>IF(AND(TimeSpend[[#This Row],[Personnel number]]&lt;&gt;"",TimeSpend[[#This Row],[Date]]&lt;&gt;""),TEXT(TimeSpend[[#This Row],[Date]],"[$-409]yyyyMMdd"),"")</f>
        <v>yyyy1014</v>
      </c>
      <c r="C523" s="33" t="str">
        <f>IF(AND(TimeSpend[[#This Row],[Personnel number]]&lt;&gt;"",TimeSpend[[#This Row],[Date]]&lt;&gt;""),SUBSTITUTE(TimeSpend[[#This Row],[Hours]],",","."),"")</f>
        <v>3</v>
      </c>
      <c r="D523">
        <f>IF(AND(TimeSpend[[#This Row],[Personnel number]]&lt;&gt;"",TimeSpend[[#This Row],[Date]]&lt;&gt;""),TimeSpend[[#This Row],[Network]],"")</f>
        <v>60000430</v>
      </c>
      <c r="E523" t="str">
        <f>IF(AND(TimeSpend[[#This Row],[Personnel number]]&lt;&gt;"",TimeSpend[[#This Row],[Date]]&lt;&gt;""),TimeSpend[[#This Row],[Network Description]],"")</f>
        <v>BBG NUS Cloud Roll-out</v>
      </c>
      <c r="F523" t="str">
        <f>IF(AND(TimeSpend[[#This Row],[Personnel number]]&lt;&gt;"",TimeSpend[[#This Row],[Date]]&lt;&gt;""),TimeSpend[[#This Row],[Activity]],"")</f>
        <v>Consultancy</v>
      </c>
      <c r="G523" t="str">
        <f>IF(AND(TimeSpend[[#This Row],[Personnel number]]&lt;&gt;"",TimeSpend[[#This Row],[Date]]&lt;&gt;""),TimeSpend[[#This Row],[Activity description]],"")</f>
        <v xml:space="preserve">IFRS data mig. Cleaning issues with BBG + Type of Short invoices analyses </v>
      </c>
      <c r="H523" s="36">
        <f>IF(AND(TimeSpend[[#This Row],[Personnel number]]&lt;&gt;"",TimeSpend[[#This Row],[Date]]&lt;&gt;""),TimeSpend[[#This Row],[Start Time]],"")</f>
        <v>0.33333333333333331</v>
      </c>
      <c r="I523" s="36">
        <f>IF(AND(TimeSpend[[#This Row],[Personnel number]]&lt;&gt;"",TimeSpend[[#This Row],[Date]]&lt;&gt;""),TimeSpend[[#This Row],[End Time]],"")</f>
        <v>0.45833333333333331</v>
      </c>
      <c r="J523" t="str">
        <f>IF(AND(TimeSpend[[#This Row],[Personnel number]]&lt;&gt;"",TimeSpend[[#This Row],[Date]]&lt;&gt;""),TimeSpend[[#This Row],[Location]],"")</f>
        <v>Office</v>
      </c>
      <c r="K523">
        <f>IF(AND(TimeSpend[[#This Row],[Personnel number]]&lt;&gt;"",TimeSpend[[#This Row],[Date]]&lt;&gt;""),TimeSpend[[#This Row],[Task]],"")</f>
        <v>0</v>
      </c>
      <c r="L523" t="str">
        <f>IF(AND(TimeSpend[[#This Row],[Personnel number]]&lt;&gt;"",TimeSpend[[#This Row],[Date]]&lt;&gt;""),Utilization!$J$2,"")</f>
        <v>10/2024</v>
      </c>
      <c r="M523" t="str">
        <f>IF(AND(TimeSpend[[#This Row],[Personnel number]]&lt;&gt;"",TimeSpend[[#This Row],[Date]]&lt;&gt;""),TimeSpend[[#This Row],[Employee Name]],"")</f>
        <v xml:space="preserve">Chladilová Gabriela </v>
      </c>
      <c r="N523">
        <f t="shared" si="16"/>
        <v>522</v>
      </c>
      <c r="O523" t="str">
        <f t="shared" si="17"/>
        <v>10/2024-522</v>
      </c>
      <c r="P523" t="str">
        <f>IF(D523&lt;&gt;"",VLOOKUP(D523,Projects!B:C,2,0),"")</f>
        <v>PROJECT</v>
      </c>
    </row>
    <row r="524" spans="1:16" x14ac:dyDescent="0.25">
      <c r="A524" t="str">
        <f>UPPER(IF(AND(TimeSpend[[#This Row],[Personnel number]]&lt;&gt;"",TimeSpend[[#This Row],[Date]]&lt;&gt;""),TimeSpend[[#This Row],[Personnel number]],""))</f>
        <v>CZ100589</v>
      </c>
      <c r="B524" s="85" t="str">
        <f>IF(AND(TimeSpend[[#This Row],[Personnel number]]&lt;&gt;"",TimeSpend[[#This Row],[Date]]&lt;&gt;""),TEXT(TimeSpend[[#This Row],[Date]],"[$-409]yyyyMMdd"),"")</f>
        <v>yyyy1014</v>
      </c>
      <c r="C524" s="33" t="str">
        <f>IF(AND(TimeSpend[[#This Row],[Personnel number]]&lt;&gt;"",TimeSpend[[#This Row],[Date]]&lt;&gt;""),SUBSTITUTE(TimeSpend[[#This Row],[Hours]],",","."),"")</f>
        <v>5.5</v>
      </c>
      <c r="D524">
        <f>IF(AND(TimeSpend[[#This Row],[Personnel number]]&lt;&gt;"",TimeSpend[[#This Row],[Date]]&lt;&gt;""),TimeSpend[[#This Row],[Network]],"")</f>
        <v>60000430</v>
      </c>
      <c r="E524" t="str">
        <f>IF(AND(TimeSpend[[#This Row],[Personnel number]]&lt;&gt;"",TimeSpend[[#This Row],[Date]]&lt;&gt;""),TimeSpend[[#This Row],[Network Description]],"")</f>
        <v>BBG NUS Cloud Roll-out</v>
      </c>
      <c r="F524" t="str">
        <f>IF(AND(TimeSpend[[#This Row],[Personnel number]]&lt;&gt;"",TimeSpend[[#This Row],[Date]]&lt;&gt;""),TimeSpend[[#This Row],[Activity]],"")</f>
        <v>Consultancy</v>
      </c>
      <c r="G524" t="str">
        <f>IF(AND(TimeSpend[[#This Row],[Personnel number]]&lt;&gt;"",TimeSpend[[#This Row],[Date]]&lt;&gt;""),TimeSpend[[#This Row],[Activity description]],"")</f>
        <v xml:space="preserve">IFRS data mig. Cleaning issues with BBG + Type of Short invoices analyses </v>
      </c>
      <c r="H524" s="36">
        <f>IF(AND(TimeSpend[[#This Row],[Personnel number]]&lt;&gt;"",TimeSpend[[#This Row],[Date]]&lt;&gt;""),TimeSpend[[#This Row],[Start Time]],"")</f>
        <v>0.47916666666666669</v>
      </c>
      <c r="I524" s="36">
        <f>IF(AND(TimeSpend[[#This Row],[Personnel number]]&lt;&gt;"",TimeSpend[[#This Row],[Date]]&lt;&gt;""),TimeSpend[[#This Row],[End Time]],"")</f>
        <v>0.70833333333333337</v>
      </c>
      <c r="J524" t="str">
        <f>IF(AND(TimeSpend[[#This Row],[Personnel number]]&lt;&gt;"",TimeSpend[[#This Row],[Date]]&lt;&gt;""),TimeSpend[[#This Row],[Location]],"")</f>
        <v>Office</v>
      </c>
      <c r="K524">
        <f>IF(AND(TimeSpend[[#This Row],[Personnel number]]&lt;&gt;"",TimeSpend[[#This Row],[Date]]&lt;&gt;""),TimeSpend[[#This Row],[Task]],"")</f>
        <v>0</v>
      </c>
      <c r="L524" t="str">
        <f>IF(AND(TimeSpend[[#This Row],[Personnel number]]&lt;&gt;"",TimeSpend[[#This Row],[Date]]&lt;&gt;""),Utilization!$J$2,"")</f>
        <v>10/2024</v>
      </c>
      <c r="M524" t="str">
        <f>IF(AND(TimeSpend[[#This Row],[Personnel number]]&lt;&gt;"",TimeSpend[[#This Row],[Date]]&lt;&gt;""),TimeSpend[[#This Row],[Employee Name]],"")</f>
        <v xml:space="preserve">Chladilová Gabriela </v>
      </c>
      <c r="N524">
        <f t="shared" si="16"/>
        <v>523</v>
      </c>
      <c r="O524" t="str">
        <f t="shared" si="17"/>
        <v>10/2024-523</v>
      </c>
      <c r="P524" t="str">
        <f>IF(D524&lt;&gt;"",VLOOKUP(D524,Projects!B:C,2,0),"")</f>
        <v>PROJECT</v>
      </c>
    </row>
    <row r="525" spans="1:16" x14ac:dyDescent="0.25">
      <c r="A525" t="str">
        <f>UPPER(IF(AND(TimeSpend[[#This Row],[Personnel number]]&lt;&gt;"",TimeSpend[[#This Row],[Date]]&lt;&gt;""),TimeSpend[[#This Row],[Personnel number]],""))</f>
        <v>CZ011805</v>
      </c>
      <c r="B525" s="85" t="str">
        <f>IF(AND(TimeSpend[[#This Row],[Personnel number]]&lt;&gt;"",TimeSpend[[#This Row],[Date]]&lt;&gt;""),TEXT(TimeSpend[[#This Row],[Date]],"[$-409]yyyyMMdd"),"")</f>
        <v>yyyy1015</v>
      </c>
      <c r="C525" s="33" t="str">
        <f>IF(AND(TimeSpend[[#This Row],[Personnel number]]&lt;&gt;"",TimeSpend[[#This Row],[Date]]&lt;&gt;""),SUBSTITUTE(TimeSpend[[#This Row],[Hours]],",","."),"")</f>
        <v>9</v>
      </c>
      <c r="D525" t="str">
        <f>IF(AND(TimeSpend[[#This Row],[Personnel number]]&lt;&gt;"",TimeSpend[[#This Row],[Date]]&lt;&gt;""),TimeSpend[[#This Row],[Network]],"")</f>
        <v>BPC_INT</v>
      </c>
      <c r="E525" t="str">
        <f>IF(AND(TimeSpend[[#This Row],[Personnel number]]&lt;&gt;"",TimeSpend[[#This Row],[Date]]&lt;&gt;""),TimeSpend[[#This Row],[Network Description]],"")</f>
        <v>Other Internal activities - BPC Brno</v>
      </c>
      <c r="F525" t="str">
        <f>IF(AND(TimeSpend[[#This Row],[Personnel number]]&lt;&gt;"",TimeSpend[[#This Row],[Date]]&lt;&gt;""),TimeSpend[[#This Row],[Activity]],"")</f>
        <v>Admin</v>
      </c>
      <c r="G525" t="str">
        <f>IF(AND(TimeSpend[[#This Row],[Personnel number]]&lt;&gt;"",TimeSpend[[#This Row],[Date]]&lt;&gt;""),TimeSpend[[#This Row],[Activity description]],"")</f>
        <v>ACC2 internal + BC features meeting + ACC2 management meeting + AO NUS Cloud Application Monitoring + others</v>
      </c>
      <c r="H525" s="36">
        <f>IF(AND(TimeSpend[[#This Row],[Personnel number]]&lt;&gt;"",TimeSpend[[#This Row],[Date]]&lt;&gt;""),TimeSpend[[#This Row],[Start Time]],"")</f>
        <v>0.3125</v>
      </c>
      <c r="I525" s="36">
        <f>IF(AND(TimeSpend[[#This Row],[Personnel number]]&lt;&gt;"",TimeSpend[[#This Row],[Date]]&lt;&gt;""),TimeSpend[[#This Row],[End Time]],"")</f>
        <v>0.6875</v>
      </c>
      <c r="J525" t="str">
        <f>IF(AND(TimeSpend[[#This Row],[Personnel number]]&lt;&gt;"",TimeSpend[[#This Row],[Date]]&lt;&gt;""),TimeSpend[[#This Row],[Location]],"")</f>
        <v>Office</v>
      </c>
      <c r="K525">
        <f>IF(AND(TimeSpend[[#This Row],[Personnel number]]&lt;&gt;"",TimeSpend[[#This Row],[Date]]&lt;&gt;""),TimeSpend[[#This Row],[Task]],"")</f>
        <v>0</v>
      </c>
      <c r="L525" t="str">
        <f>IF(AND(TimeSpend[[#This Row],[Personnel number]]&lt;&gt;"",TimeSpend[[#This Row],[Date]]&lt;&gt;""),Utilization!$J$2,"")</f>
        <v>10/2024</v>
      </c>
      <c r="M525" t="str">
        <f>IF(AND(TimeSpend[[#This Row],[Personnel number]]&lt;&gt;"",TimeSpend[[#This Row],[Date]]&lt;&gt;""),TimeSpend[[#This Row],[Employee Name]],"")</f>
        <v>Klimas Radovan</v>
      </c>
      <c r="N525">
        <f t="shared" si="16"/>
        <v>524</v>
      </c>
      <c r="O525" t="str">
        <f t="shared" si="17"/>
        <v>10/2024-524</v>
      </c>
      <c r="P525" t="str">
        <f>IF(D525&lt;&gt;"",VLOOKUP(D525,Projects!B:C,2,0),"")</f>
        <v>INT</v>
      </c>
    </row>
    <row r="526" spans="1:16" x14ac:dyDescent="0.25">
      <c r="A526" t="str">
        <f>UPPER(IF(AND(TimeSpend[[#This Row],[Personnel number]]&lt;&gt;"",TimeSpend[[#This Row],[Date]]&lt;&gt;""),TimeSpend[[#This Row],[Personnel number]],""))</f>
        <v>CZ012506</v>
      </c>
      <c r="B526" s="85" t="str">
        <f>IF(AND(TimeSpend[[#This Row],[Personnel number]]&lt;&gt;"",TimeSpend[[#This Row],[Date]]&lt;&gt;""),TEXT(TimeSpend[[#This Row],[Date]],"[$-409]yyyyMMdd"),"")</f>
        <v>yyyy1007</v>
      </c>
      <c r="C526" s="33" t="str">
        <f>IF(AND(TimeSpend[[#This Row],[Personnel number]]&lt;&gt;"",TimeSpend[[#This Row],[Date]]&lt;&gt;""),SUBSTITUTE(TimeSpend[[#This Row],[Hours]],",","."),"")</f>
        <v>1</v>
      </c>
      <c r="D526">
        <f>IF(AND(TimeSpend[[#This Row],[Personnel number]]&lt;&gt;"",TimeSpend[[#This Row],[Date]]&lt;&gt;""),TimeSpend[[#This Row],[Network]],"")</f>
        <v>1050268</v>
      </c>
      <c r="E526" t="str">
        <f>IF(AND(TimeSpend[[#This Row],[Personnel number]]&lt;&gt;"",TimeSpend[[#This Row],[Date]]&lt;&gt;""),TimeSpend[[#This Row],[Network Description]],"")</f>
        <v>NUS (CE) harm.&amp;bus. Support</v>
      </c>
      <c r="F526" t="str">
        <f>IF(AND(TimeSpend[[#This Row],[Personnel number]]&lt;&gt;"",TimeSpend[[#This Row],[Date]]&lt;&gt;""),TimeSpend[[#This Row],[Activity]],"")</f>
        <v>Analysis</v>
      </c>
      <c r="G526" t="str">
        <f>IF(AND(TimeSpend[[#This Row],[Personnel number]]&lt;&gt;"",TimeSpend[[#This Row],[Date]]&lt;&gt;""),TimeSpend[[#This Row],[Activity description]],"")</f>
        <v>BCZ - CRM replication - Contract Length (MKAf/RHA)</v>
      </c>
      <c r="H526" s="36">
        <f>IF(AND(TimeSpend[[#This Row],[Personnel number]]&lt;&gt;"",TimeSpend[[#This Row],[Date]]&lt;&gt;""),TimeSpend[[#This Row],[Start Time]],"")</f>
        <v>0.3125</v>
      </c>
      <c r="I526" s="36">
        <f>IF(AND(TimeSpend[[#This Row],[Personnel number]]&lt;&gt;"",TimeSpend[[#This Row],[Date]]&lt;&gt;""),TimeSpend[[#This Row],[End Time]],"")</f>
        <v>0.35416666666666669</v>
      </c>
      <c r="J526" t="str">
        <f>IF(AND(TimeSpend[[#This Row],[Personnel number]]&lt;&gt;"",TimeSpend[[#This Row],[Date]]&lt;&gt;""),TimeSpend[[#This Row],[Location]],"")</f>
        <v>Office</v>
      </c>
      <c r="K526">
        <f>IF(AND(TimeSpend[[#This Row],[Personnel number]]&lt;&gt;"",TimeSpend[[#This Row],[Date]]&lt;&gt;""),TimeSpend[[#This Row],[Task]],"")</f>
        <v>0</v>
      </c>
      <c r="L526" t="str">
        <f>IF(AND(TimeSpend[[#This Row],[Personnel number]]&lt;&gt;"",TimeSpend[[#This Row],[Date]]&lt;&gt;""),Utilization!$J$2,"")</f>
        <v>10/2024</v>
      </c>
      <c r="M526" t="str">
        <f>IF(AND(TimeSpend[[#This Row],[Personnel number]]&lt;&gt;"",TimeSpend[[#This Row],[Date]]&lt;&gt;""),TimeSpend[[#This Row],[Employee Name]],"")</f>
        <v>Čech Jindřich</v>
      </c>
      <c r="N526">
        <f t="shared" si="16"/>
        <v>525</v>
      </c>
      <c r="O526" t="str">
        <f t="shared" si="17"/>
        <v>10/2024-525</v>
      </c>
      <c r="P526" t="str">
        <f>IF(D526&lt;&gt;"",VLOOKUP(D526,Projects!B:C,2,0),"")</f>
        <v>PROJECT</v>
      </c>
    </row>
    <row r="527" spans="1:16" x14ac:dyDescent="0.25">
      <c r="A527" t="str">
        <f>UPPER(IF(AND(TimeSpend[[#This Row],[Personnel number]]&lt;&gt;"",TimeSpend[[#This Row],[Date]]&lt;&gt;""),TimeSpend[[#This Row],[Personnel number]],""))</f>
        <v>CZ012506</v>
      </c>
      <c r="B527" s="85" t="str">
        <f>IF(AND(TimeSpend[[#This Row],[Personnel number]]&lt;&gt;"",TimeSpend[[#This Row],[Date]]&lt;&gt;""),TEXT(TimeSpend[[#This Row],[Date]],"[$-409]yyyyMMdd"),"")</f>
        <v>yyyy1007</v>
      </c>
      <c r="C527" s="33" t="str">
        <f>IF(AND(TimeSpend[[#This Row],[Personnel number]]&lt;&gt;"",TimeSpend[[#This Row],[Date]]&lt;&gt;""),SUBSTITUTE(TimeSpend[[#This Row],[Hours]],",","."),"")</f>
        <v>0.5</v>
      </c>
      <c r="D527">
        <f>IF(AND(TimeSpend[[#This Row],[Personnel number]]&lt;&gt;"",TimeSpend[[#This Row],[Date]]&lt;&gt;""),TimeSpend[[#This Row],[Network]],"")</f>
        <v>60000247</v>
      </c>
      <c r="E527" t="str">
        <f>IF(AND(TimeSpend[[#This Row],[Personnel number]]&lt;&gt;"",TimeSpend[[#This Row],[Date]]&lt;&gt;""),TimeSpend[[#This Row],[Network Description]],"")</f>
        <v>NUS3 Technical Upgrade (NUS Cloud)</v>
      </c>
      <c r="F527" t="str">
        <f>IF(AND(TimeSpend[[#This Row],[Personnel number]]&lt;&gt;"",TimeSpend[[#This Row],[Date]]&lt;&gt;""),TimeSpend[[#This Row],[Activity]],"")</f>
        <v>Project Management</v>
      </c>
      <c r="G527" t="str">
        <f>IF(AND(TimeSpend[[#This Row],[Personnel number]]&lt;&gt;"",TimeSpend[[#This Row],[Date]]&lt;&gt;""),TimeSpend[[#This Row],[Activity description]],"")</f>
        <v>CLOUD meetings</v>
      </c>
      <c r="H527" s="36">
        <f>IF(AND(TimeSpend[[#This Row],[Personnel number]]&lt;&gt;"",TimeSpend[[#This Row],[Date]]&lt;&gt;""),TimeSpend[[#This Row],[Start Time]],"")</f>
        <v>0.35416666666666669</v>
      </c>
      <c r="I527" s="36">
        <f>IF(AND(TimeSpend[[#This Row],[Personnel number]]&lt;&gt;"",TimeSpend[[#This Row],[Date]]&lt;&gt;""),TimeSpend[[#This Row],[End Time]],"")</f>
        <v>0.375</v>
      </c>
      <c r="J527" t="str">
        <f>IF(AND(TimeSpend[[#This Row],[Personnel number]]&lt;&gt;"",TimeSpend[[#This Row],[Date]]&lt;&gt;""),TimeSpend[[#This Row],[Location]],"")</f>
        <v>Office</v>
      </c>
      <c r="K527">
        <f>IF(AND(TimeSpend[[#This Row],[Personnel number]]&lt;&gt;"",TimeSpend[[#This Row],[Date]]&lt;&gt;""),TimeSpend[[#This Row],[Task]],"")</f>
        <v>0</v>
      </c>
      <c r="L527" t="str">
        <f>IF(AND(TimeSpend[[#This Row],[Personnel number]]&lt;&gt;"",TimeSpend[[#This Row],[Date]]&lt;&gt;""),Utilization!$J$2,"")</f>
        <v>10/2024</v>
      </c>
      <c r="M527" t="str">
        <f>IF(AND(TimeSpend[[#This Row],[Personnel number]]&lt;&gt;"",TimeSpend[[#This Row],[Date]]&lt;&gt;""),TimeSpend[[#This Row],[Employee Name]],"")</f>
        <v>Čech Jindřich</v>
      </c>
      <c r="N527">
        <f t="shared" si="16"/>
        <v>526</v>
      </c>
      <c r="O527" t="str">
        <f t="shared" si="17"/>
        <v>10/2024-526</v>
      </c>
      <c r="P527" t="str">
        <f>IF(D527&lt;&gt;"",VLOOKUP(D527,Projects!B:C,2,0),"")</f>
        <v>PROJECT</v>
      </c>
    </row>
    <row r="528" spans="1:16" x14ac:dyDescent="0.25">
      <c r="A528" t="str">
        <f>UPPER(IF(AND(TimeSpend[[#This Row],[Personnel number]]&lt;&gt;"",TimeSpend[[#This Row],[Date]]&lt;&gt;""),TimeSpend[[#This Row],[Personnel number]],""))</f>
        <v>CZ012506</v>
      </c>
      <c r="B528" s="85" t="str">
        <f>IF(AND(TimeSpend[[#This Row],[Personnel number]]&lt;&gt;"",TimeSpend[[#This Row],[Date]]&lt;&gt;""),TEXT(TimeSpend[[#This Row],[Date]],"[$-409]yyyyMMdd"),"")</f>
        <v>yyyy1007</v>
      </c>
      <c r="C528" s="33" t="str">
        <f>IF(AND(TimeSpend[[#This Row],[Personnel number]]&lt;&gt;"",TimeSpend[[#This Row],[Date]]&lt;&gt;""),SUBSTITUTE(TimeSpend[[#This Row],[Hours]],",","."),"")</f>
        <v>2</v>
      </c>
      <c r="D528">
        <f>IF(AND(TimeSpend[[#This Row],[Personnel number]]&lt;&gt;"",TimeSpend[[#This Row],[Date]]&lt;&gt;""),TimeSpend[[#This Row],[Network]],"")</f>
        <v>60000247</v>
      </c>
      <c r="E528" t="str">
        <f>IF(AND(TimeSpend[[#This Row],[Personnel number]]&lt;&gt;"",TimeSpend[[#This Row],[Date]]&lt;&gt;""),TimeSpend[[#This Row],[Network Description]],"")</f>
        <v>NUS3 Technical Upgrade (NUS Cloud)</v>
      </c>
      <c r="F528" t="str">
        <f>IF(AND(TimeSpend[[#This Row],[Personnel number]]&lt;&gt;"",TimeSpend[[#This Row],[Date]]&lt;&gt;""),TimeSpend[[#This Row],[Activity]],"")</f>
        <v>Development (programming)</v>
      </c>
      <c r="G528" t="str">
        <f>IF(AND(TimeSpend[[#This Row],[Personnel number]]&lt;&gt;"",TimeSpend[[#This Row],[Date]]&lt;&gt;""),TimeSpend[[#This Row],[Activity description]],"")</f>
        <v>CLOUD 54960</v>
      </c>
      <c r="H528" s="36">
        <f>IF(AND(TimeSpend[[#This Row],[Personnel number]]&lt;&gt;"",TimeSpend[[#This Row],[Date]]&lt;&gt;""),TimeSpend[[#This Row],[Start Time]],"")</f>
        <v>0.375</v>
      </c>
      <c r="I528" s="36">
        <f>IF(AND(TimeSpend[[#This Row],[Personnel number]]&lt;&gt;"",TimeSpend[[#This Row],[Date]]&lt;&gt;""),TimeSpend[[#This Row],[End Time]],"")</f>
        <v>0.45833333333333331</v>
      </c>
      <c r="J528" t="str">
        <f>IF(AND(TimeSpend[[#This Row],[Personnel number]]&lt;&gt;"",TimeSpend[[#This Row],[Date]]&lt;&gt;""),TimeSpend[[#This Row],[Location]],"")</f>
        <v>Office</v>
      </c>
      <c r="K528">
        <f>IF(AND(TimeSpend[[#This Row],[Personnel number]]&lt;&gt;"",TimeSpend[[#This Row],[Date]]&lt;&gt;""),TimeSpend[[#This Row],[Task]],"")</f>
        <v>0</v>
      </c>
      <c r="L528" t="str">
        <f>IF(AND(TimeSpend[[#This Row],[Personnel number]]&lt;&gt;"",TimeSpend[[#This Row],[Date]]&lt;&gt;""),Utilization!$J$2,"")</f>
        <v>10/2024</v>
      </c>
      <c r="M528" t="str">
        <f>IF(AND(TimeSpend[[#This Row],[Personnel number]]&lt;&gt;"",TimeSpend[[#This Row],[Date]]&lt;&gt;""),TimeSpend[[#This Row],[Employee Name]],"")</f>
        <v>Čech Jindřich</v>
      </c>
      <c r="N528">
        <f t="shared" si="16"/>
        <v>527</v>
      </c>
      <c r="O528" t="str">
        <f t="shared" si="17"/>
        <v>10/2024-527</v>
      </c>
      <c r="P528" t="str">
        <f>IF(D528&lt;&gt;"",VLOOKUP(D528,Projects!B:C,2,0),"")</f>
        <v>PROJECT</v>
      </c>
    </row>
    <row r="529" spans="1:16" x14ac:dyDescent="0.25">
      <c r="A529" t="str">
        <f>UPPER(IF(AND(TimeSpend[[#This Row],[Personnel number]]&lt;&gt;"",TimeSpend[[#This Row],[Date]]&lt;&gt;""),TimeSpend[[#This Row],[Personnel number]],""))</f>
        <v>CZ012506</v>
      </c>
      <c r="B529" s="85" t="str">
        <f>IF(AND(TimeSpend[[#This Row],[Personnel number]]&lt;&gt;"",TimeSpend[[#This Row],[Date]]&lt;&gt;""),TEXT(TimeSpend[[#This Row],[Date]],"[$-409]yyyyMMdd"),"")</f>
        <v>yyyy1007</v>
      </c>
      <c r="C529" s="33" t="str">
        <f>IF(AND(TimeSpend[[#This Row],[Personnel number]]&lt;&gt;"",TimeSpend[[#This Row],[Date]]&lt;&gt;""),SUBSTITUTE(TimeSpend[[#This Row],[Hours]],",","."),"")</f>
        <v>0.5</v>
      </c>
      <c r="D529" t="str">
        <f>IF(AND(TimeSpend[[#This Row],[Personnel number]]&lt;&gt;"",TimeSpend[[#This Row],[Date]]&lt;&gt;""),TimeSpend[[#This Row],[Network]],"")</f>
        <v>BPC_INT</v>
      </c>
      <c r="E529" t="str">
        <f>IF(AND(TimeSpend[[#This Row],[Personnel number]]&lt;&gt;"",TimeSpend[[#This Row],[Date]]&lt;&gt;""),TimeSpend[[#This Row],[Network Description]],"")</f>
        <v>Other Internal activities - BPC Brno</v>
      </c>
      <c r="F529" t="str">
        <f>IF(AND(TimeSpend[[#This Row],[Personnel number]]&lt;&gt;"",TimeSpend[[#This Row],[Date]]&lt;&gt;""),TimeSpend[[#This Row],[Activity]],"")</f>
        <v>Admin</v>
      </c>
      <c r="G529" t="str">
        <f>IF(AND(TimeSpend[[#This Row],[Personnel number]]&lt;&gt;"",TimeSpend[[#This Row],[Date]]&lt;&gt;""),TimeSpend[[#This Row],[Activity description]],"")</f>
        <v>admin</v>
      </c>
      <c r="H529" s="36">
        <f>IF(AND(TimeSpend[[#This Row],[Personnel number]]&lt;&gt;"",TimeSpend[[#This Row],[Date]]&lt;&gt;""),TimeSpend[[#This Row],[Start Time]],"")</f>
        <v>0.47916666666666669</v>
      </c>
      <c r="I529" s="36">
        <f>IF(AND(TimeSpend[[#This Row],[Personnel number]]&lt;&gt;"",TimeSpend[[#This Row],[Date]]&lt;&gt;""),TimeSpend[[#This Row],[End Time]],"")</f>
        <v>0.5</v>
      </c>
      <c r="J529" t="str">
        <f>IF(AND(TimeSpend[[#This Row],[Personnel number]]&lt;&gt;"",TimeSpend[[#This Row],[Date]]&lt;&gt;""),TimeSpend[[#This Row],[Location]],"")</f>
        <v>Office</v>
      </c>
      <c r="K529">
        <f>IF(AND(TimeSpend[[#This Row],[Personnel number]]&lt;&gt;"",TimeSpend[[#This Row],[Date]]&lt;&gt;""),TimeSpend[[#This Row],[Task]],"")</f>
        <v>0</v>
      </c>
      <c r="L529" t="str">
        <f>IF(AND(TimeSpend[[#This Row],[Personnel number]]&lt;&gt;"",TimeSpend[[#This Row],[Date]]&lt;&gt;""),Utilization!$J$2,"")</f>
        <v>10/2024</v>
      </c>
      <c r="M529" t="str">
        <f>IF(AND(TimeSpend[[#This Row],[Personnel number]]&lt;&gt;"",TimeSpend[[#This Row],[Date]]&lt;&gt;""),TimeSpend[[#This Row],[Employee Name]],"")</f>
        <v>Čech Jindřich</v>
      </c>
      <c r="N529">
        <f t="shared" si="16"/>
        <v>528</v>
      </c>
      <c r="O529" t="str">
        <f t="shared" si="17"/>
        <v>10/2024-528</v>
      </c>
      <c r="P529" t="str">
        <f>IF(D529&lt;&gt;"",VLOOKUP(D529,Projects!B:C,2,0),"")</f>
        <v>INT</v>
      </c>
    </row>
    <row r="530" spans="1:16" x14ac:dyDescent="0.25">
      <c r="A530" t="str">
        <f>UPPER(IF(AND(TimeSpend[[#This Row],[Personnel number]]&lt;&gt;"",TimeSpend[[#This Row],[Date]]&lt;&gt;""),TimeSpend[[#This Row],[Personnel number]],""))</f>
        <v>CZ012506</v>
      </c>
      <c r="B530" s="85" t="str">
        <f>IF(AND(TimeSpend[[#This Row],[Personnel number]]&lt;&gt;"",TimeSpend[[#This Row],[Date]]&lt;&gt;""),TEXT(TimeSpend[[#This Row],[Date]],"[$-409]yyyyMMdd"),"")</f>
        <v>yyyy1007</v>
      </c>
      <c r="C530" s="33" t="str">
        <f>IF(AND(TimeSpend[[#This Row],[Personnel number]]&lt;&gt;"",TimeSpend[[#This Row],[Date]]&lt;&gt;""),SUBSTITUTE(TimeSpend[[#This Row],[Hours]],",","."),"")</f>
        <v>1</v>
      </c>
      <c r="D530">
        <f>IF(AND(TimeSpend[[#This Row],[Personnel number]]&lt;&gt;"",TimeSpend[[#This Row],[Date]]&lt;&gt;""),TimeSpend[[#This Row],[Network]],"")</f>
        <v>1050268</v>
      </c>
      <c r="E530" t="str">
        <f>IF(AND(TimeSpend[[#This Row],[Personnel number]]&lt;&gt;"",TimeSpend[[#This Row],[Date]]&lt;&gt;""),TimeSpend[[#This Row],[Network Description]],"")</f>
        <v>NUS (CE) harm.&amp;bus. Support</v>
      </c>
      <c r="F530" t="str">
        <f>IF(AND(TimeSpend[[#This Row],[Personnel number]]&lt;&gt;"",TimeSpend[[#This Row],[Date]]&lt;&gt;""),TimeSpend[[#This Row],[Activity]],"")</f>
        <v>Analysis</v>
      </c>
      <c r="G530" t="str">
        <f>IF(AND(TimeSpend[[#This Row],[Personnel number]]&lt;&gt;"",TimeSpend[[#This Row],[Date]]&lt;&gt;""),TimeSpend[[#This Row],[Activity description]],"")</f>
        <v>BCZ Depr. Reserve 1 vs. 2 (JRA)</v>
      </c>
      <c r="H530" s="36">
        <f>IF(AND(TimeSpend[[#This Row],[Personnel number]]&lt;&gt;"",TimeSpend[[#This Row],[Date]]&lt;&gt;""),TimeSpend[[#This Row],[Start Time]],"")</f>
        <v>0.5</v>
      </c>
      <c r="I530" s="36">
        <f>IF(AND(TimeSpend[[#This Row],[Personnel number]]&lt;&gt;"",TimeSpend[[#This Row],[Date]]&lt;&gt;""),TimeSpend[[#This Row],[End Time]],"")</f>
        <v>0.54166666666666663</v>
      </c>
      <c r="J530" t="str">
        <f>IF(AND(TimeSpend[[#This Row],[Personnel number]]&lt;&gt;"",TimeSpend[[#This Row],[Date]]&lt;&gt;""),TimeSpend[[#This Row],[Location]],"")</f>
        <v>Office</v>
      </c>
      <c r="K530">
        <f>IF(AND(TimeSpend[[#This Row],[Personnel number]]&lt;&gt;"",TimeSpend[[#This Row],[Date]]&lt;&gt;""),TimeSpend[[#This Row],[Task]],"")</f>
        <v>0</v>
      </c>
      <c r="L530" t="str">
        <f>IF(AND(TimeSpend[[#This Row],[Personnel number]]&lt;&gt;"",TimeSpend[[#This Row],[Date]]&lt;&gt;""),Utilization!$J$2,"")</f>
        <v>10/2024</v>
      </c>
      <c r="M530" t="str">
        <f>IF(AND(TimeSpend[[#This Row],[Personnel number]]&lt;&gt;"",TimeSpend[[#This Row],[Date]]&lt;&gt;""),TimeSpend[[#This Row],[Employee Name]],"")</f>
        <v>Čech Jindřich</v>
      </c>
      <c r="N530">
        <f t="shared" si="16"/>
        <v>529</v>
      </c>
      <c r="O530" t="str">
        <f t="shared" si="17"/>
        <v>10/2024-529</v>
      </c>
      <c r="P530" t="str">
        <f>IF(D530&lt;&gt;"",VLOOKUP(D530,Projects!B:C,2,0),"")</f>
        <v>PROJECT</v>
      </c>
    </row>
    <row r="531" spans="1:16" x14ac:dyDescent="0.25">
      <c r="A531" t="str">
        <f>UPPER(IF(AND(TimeSpend[[#This Row],[Personnel number]]&lt;&gt;"",TimeSpend[[#This Row],[Date]]&lt;&gt;""),TimeSpend[[#This Row],[Personnel number]],""))</f>
        <v>CZ012506</v>
      </c>
      <c r="B531" s="85" t="str">
        <f>IF(AND(TimeSpend[[#This Row],[Personnel number]]&lt;&gt;"",TimeSpend[[#This Row],[Date]]&lt;&gt;""),TEXT(TimeSpend[[#This Row],[Date]],"[$-409]yyyyMMdd"),"")</f>
        <v>yyyy1007</v>
      </c>
      <c r="C531" s="33" t="str">
        <f>IF(AND(TimeSpend[[#This Row],[Personnel number]]&lt;&gt;"",TimeSpend[[#This Row],[Date]]&lt;&gt;""),SUBSTITUTE(TimeSpend[[#This Row],[Hours]],",","."),"")</f>
        <v>2</v>
      </c>
      <c r="D531">
        <f>IF(AND(TimeSpend[[#This Row],[Personnel number]]&lt;&gt;"",TimeSpend[[#This Row],[Date]]&lt;&gt;""),TimeSpend[[#This Row],[Network]],"")</f>
        <v>1050268</v>
      </c>
      <c r="E531" t="str">
        <f>IF(AND(TimeSpend[[#This Row],[Personnel number]]&lt;&gt;"",TimeSpend[[#This Row],[Date]]&lt;&gt;""),TimeSpend[[#This Row],[Network Description]],"")</f>
        <v>NUS (CE) harm.&amp;bus. Support</v>
      </c>
      <c r="F531" t="str">
        <f>IF(AND(TimeSpend[[#This Row],[Personnel number]]&lt;&gt;"",TimeSpend[[#This Row],[Date]]&lt;&gt;""),TimeSpend[[#This Row],[Activity]],"")</f>
        <v>Development (programming)</v>
      </c>
      <c r="G531" t="str">
        <f>IF(AND(TimeSpend[[#This Row],[Personnel number]]&lt;&gt;"",TimeSpend[[#This Row],[Date]]&lt;&gt;""),TimeSpend[[#This Row],[Activity description]],"")</f>
        <v>BCZ - SAP Availability (Kkriedlova)</v>
      </c>
      <c r="H531" s="36">
        <f>IF(AND(TimeSpend[[#This Row],[Personnel number]]&lt;&gt;"",TimeSpend[[#This Row],[Date]]&lt;&gt;""),TimeSpend[[#This Row],[Start Time]],"")</f>
        <v>0.54166666666666663</v>
      </c>
      <c r="I531" s="36">
        <f>IF(AND(TimeSpend[[#This Row],[Personnel number]]&lt;&gt;"",TimeSpend[[#This Row],[Date]]&lt;&gt;""),TimeSpend[[#This Row],[End Time]],"")</f>
        <v>0.625</v>
      </c>
      <c r="J531" t="str">
        <f>IF(AND(TimeSpend[[#This Row],[Personnel number]]&lt;&gt;"",TimeSpend[[#This Row],[Date]]&lt;&gt;""),TimeSpend[[#This Row],[Location]],"")</f>
        <v>Office</v>
      </c>
      <c r="K531">
        <f>IF(AND(TimeSpend[[#This Row],[Personnel number]]&lt;&gt;"",TimeSpend[[#This Row],[Date]]&lt;&gt;""),TimeSpend[[#This Row],[Task]],"")</f>
        <v>0</v>
      </c>
      <c r="L531" t="str">
        <f>IF(AND(TimeSpend[[#This Row],[Personnel number]]&lt;&gt;"",TimeSpend[[#This Row],[Date]]&lt;&gt;""),Utilization!$J$2,"")</f>
        <v>10/2024</v>
      </c>
      <c r="M531" t="str">
        <f>IF(AND(TimeSpend[[#This Row],[Personnel number]]&lt;&gt;"",TimeSpend[[#This Row],[Date]]&lt;&gt;""),TimeSpend[[#This Row],[Employee Name]],"")</f>
        <v>Čech Jindřich</v>
      </c>
      <c r="N531">
        <f t="shared" si="16"/>
        <v>530</v>
      </c>
      <c r="O531" t="str">
        <f t="shared" si="17"/>
        <v>10/2024-530</v>
      </c>
      <c r="P531" t="str">
        <f>IF(D531&lt;&gt;"",VLOOKUP(D531,Projects!B:C,2,0),"")</f>
        <v>PROJECT</v>
      </c>
    </row>
    <row r="532" spans="1:16" x14ac:dyDescent="0.25">
      <c r="A532" t="str">
        <f>UPPER(IF(AND(TimeSpend[[#This Row],[Personnel number]]&lt;&gt;"",TimeSpend[[#This Row],[Date]]&lt;&gt;""),TimeSpend[[#This Row],[Personnel number]],""))</f>
        <v>CZ012506</v>
      </c>
      <c r="B532" s="85" t="str">
        <f>IF(AND(TimeSpend[[#This Row],[Personnel number]]&lt;&gt;"",TimeSpend[[#This Row],[Date]]&lt;&gt;""),TEXT(TimeSpend[[#This Row],[Date]],"[$-409]yyyyMMdd"),"")</f>
        <v>yyyy1007</v>
      </c>
      <c r="C532" s="33" t="str">
        <f>IF(AND(TimeSpend[[#This Row],[Personnel number]]&lt;&gt;"",TimeSpend[[#This Row],[Date]]&lt;&gt;""),SUBSTITUTE(TimeSpend[[#This Row],[Hours]],",","."),"")</f>
        <v>0.5</v>
      </c>
      <c r="D532" t="str">
        <f>IF(AND(TimeSpend[[#This Row],[Personnel number]]&lt;&gt;"",TimeSpend[[#This Row],[Date]]&lt;&gt;""),TimeSpend[[#This Row],[Network]],"")</f>
        <v>BPC_INT</v>
      </c>
      <c r="E532" t="str">
        <f>IF(AND(TimeSpend[[#This Row],[Personnel number]]&lt;&gt;"",TimeSpend[[#This Row],[Date]]&lt;&gt;""),TimeSpend[[#This Row],[Network Description]],"")</f>
        <v>Other Internal activities - BPC Brno</v>
      </c>
      <c r="F532" t="str">
        <f>IF(AND(TimeSpend[[#This Row],[Personnel number]]&lt;&gt;"",TimeSpend[[#This Row],[Date]]&lt;&gt;""),TimeSpend[[#This Row],[Activity]],"")</f>
        <v>Admin</v>
      </c>
      <c r="G532" t="str">
        <f>IF(AND(TimeSpend[[#This Row],[Personnel number]]&lt;&gt;"",TimeSpend[[#This Row],[Date]]&lt;&gt;""),TimeSpend[[#This Row],[Activity description]],"")</f>
        <v>DEV Team meeting</v>
      </c>
      <c r="H532" s="36">
        <f>IF(AND(TimeSpend[[#This Row],[Personnel number]]&lt;&gt;"",TimeSpend[[#This Row],[Date]]&lt;&gt;""),TimeSpend[[#This Row],[Start Time]],"")</f>
        <v>0.625</v>
      </c>
      <c r="I532" s="36">
        <f>IF(AND(TimeSpend[[#This Row],[Personnel number]]&lt;&gt;"",TimeSpend[[#This Row],[Date]]&lt;&gt;""),TimeSpend[[#This Row],[End Time]],"")</f>
        <v>0.64583333333333337</v>
      </c>
      <c r="J532" t="str">
        <f>IF(AND(TimeSpend[[#This Row],[Personnel number]]&lt;&gt;"",TimeSpend[[#This Row],[Date]]&lt;&gt;""),TimeSpend[[#This Row],[Location]],"")</f>
        <v>Office</v>
      </c>
      <c r="K532">
        <f>IF(AND(TimeSpend[[#This Row],[Personnel number]]&lt;&gt;"",TimeSpend[[#This Row],[Date]]&lt;&gt;""),TimeSpend[[#This Row],[Task]],"")</f>
        <v>0</v>
      </c>
      <c r="L532" t="str">
        <f>IF(AND(TimeSpend[[#This Row],[Personnel number]]&lt;&gt;"",TimeSpend[[#This Row],[Date]]&lt;&gt;""),Utilization!$J$2,"")</f>
        <v>10/2024</v>
      </c>
      <c r="M532" t="str">
        <f>IF(AND(TimeSpend[[#This Row],[Personnel number]]&lt;&gt;"",TimeSpend[[#This Row],[Date]]&lt;&gt;""),TimeSpend[[#This Row],[Employee Name]],"")</f>
        <v>Čech Jindřich</v>
      </c>
      <c r="N532">
        <f t="shared" si="16"/>
        <v>531</v>
      </c>
      <c r="O532" t="str">
        <f t="shared" si="17"/>
        <v>10/2024-531</v>
      </c>
      <c r="P532" t="str">
        <f>IF(D532&lt;&gt;"",VLOOKUP(D532,Projects!B:C,2,0),"")</f>
        <v>INT</v>
      </c>
    </row>
    <row r="533" spans="1:16" x14ac:dyDescent="0.25">
      <c r="A533" t="str">
        <f>UPPER(IF(AND(TimeSpend[[#This Row],[Personnel number]]&lt;&gt;"",TimeSpend[[#This Row],[Date]]&lt;&gt;""),TimeSpend[[#This Row],[Personnel number]],""))</f>
        <v>CZ012506</v>
      </c>
      <c r="B533" s="85" t="str">
        <f>IF(AND(TimeSpend[[#This Row],[Personnel number]]&lt;&gt;"",TimeSpend[[#This Row],[Date]]&lt;&gt;""),TEXT(TimeSpend[[#This Row],[Date]],"[$-409]yyyyMMdd"),"")</f>
        <v>yyyy1007</v>
      </c>
      <c r="C533" s="33" t="str">
        <f>IF(AND(TimeSpend[[#This Row],[Personnel number]]&lt;&gt;"",TimeSpend[[#This Row],[Date]]&lt;&gt;""),SUBSTITUTE(TimeSpend[[#This Row],[Hours]],",","."),"")</f>
        <v>0.5</v>
      </c>
      <c r="D533">
        <f>IF(AND(TimeSpend[[#This Row],[Personnel number]]&lt;&gt;"",TimeSpend[[#This Row],[Date]]&lt;&gt;""),TimeSpend[[#This Row],[Network]],"")</f>
        <v>1050268</v>
      </c>
      <c r="E533" t="str">
        <f>IF(AND(TimeSpend[[#This Row],[Personnel number]]&lt;&gt;"",TimeSpend[[#This Row],[Date]]&lt;&gt;""),TimeSpend[[#This Row],[Network Description]],"")</f>
        <v>NUS (CE) harm.&amp;bus. Support</v>
      </c>
      <c r="F533" t="str">
        <f>IF(AND(TimeSpend[[#This Row],[Personnel number]]&lt;&gt;"",TimeSpend[[#This Row],[Date]]&lt;&gt;""),TimeSpend[[#This Row],[Activity]],"")</f>
        <v>Development (programming)</v>
      </c>
      <c r="G533" t="str">
        <f>IF(AND(TimeSpend[[#This Row],[Personnel number]]&lt;&gt;"",TimeSpend[[#This Row],[Date]]&lt;&gt;""),TimeSpend[[#This Row],[Activity description]],"")</f>
        <v>BCZ - SAP Availability (Kkriedlova)</v>
      </c>
      <c r="H533" s="36">
        <f>IF(AND(TimeSpend[[#This Row],[Personnel number]]&lt;&gt;"",TimeSpend[[#This Row],[Date]]&lt;&gt;""),TimeSpend[[#This Row],[Start Time]],"")</f>
        <v>0.64583333333333337</v>
      </c>
      <c r="I533" s="36">
        <f>IF(AND(TimeSpend[[#This Row],[Personnel number]]&lt;&gt;"",TimeSpend[[#This Row],[Date]]&lt;&gt;""),TimeSpend[[#This Row],[End Time]],"")</f>
        <v>0.66666666666666663</v>
      </c>
      <c r="J533" t="str">
        <f>IF(AND(TimeSpend[[#This Row],[Personnel number]]&lt;&gt;"",TimeSpend[[#This Row],[Date]]&lt;&gt;""),TimeSpend[[#This Row],[Location]],"")</f>
        <v>Office</v>
      </c>
      <c r="K533">
        <f>IF(AND(TimeSpend[[#This Row],[Personnel number]]&lt;&gt;"",TimeSpend[[#This Row],[Date]]&lt;&gt;""),TimeSpend[[#This Row],[Task]],"")</f>
        <v>0</v>
      </c>
      <c r="L533" t="str">
        <f>IF(AND(TimeSpend[[#This Row],[Personnel number]]&lt;&gt;"",TimeSpend[[#This Row],[Date]]&lt;&gt;""),Utilization!$J$2,"")</f>
        <v>10/2024</v>
      </c>
      <c r="M533" t="str">
        <f>IF(AND(TimeSpend[[#This Row],[Personnel number]]&lt;&gt;"",TimeSpend[[#This Row],[Date]]&lt;&gt;""),TimeSpend[[#This Row],[Employee Name]],"")</f>
        <v>Čech Jindřich</v>
      </c>
      <c r="N533">
        <f t="shared" si="16"/>
        <v>532</v>
      </c>
      <c r="O533" t="str">
        <f t="shared" si="17"/>
        <v>10/2024-532</v>
      </c>
      <c r="P533" t="str">
        <f>IF(D533&lt;&gt;"",VLOOKUP(D533,Projects!B:C,2,0),"")</f>
        <v>PROJECT</v>
      </c>
    </row>
    <row r="534" spans="1:16" x14ac:dyDescent="0.25">
      <c r="A534" t="str">
        <f>UPPER(IF(AND(TimeSpend[[#This Row],[Personnel number]]&lt;&gt;"",TimeSpend[[#This Row],[Date]]&lt;&gt;""),TimeSpend[[#This Row],[Personnel number]],""))</f>
        <v>CZ012506</v>
      </c>
      <c r="B534" s="85" t="str">
        <f>IF(AND(TimeSpend[[#This Row],[Personnel number]]&lt;&gt;"",TimeSpend[[#This Row],[Date]]&lt;&gt;""),TEXT(TimeSpend[[#This Row],[Date]],"[$-409]yyyyMMdd"),"")</f>
        <v>yyyy1008</v>
      </c>
      <c r="C534" s="33" t="str">
        <f>IF(AND(TimeSpend[[#This Row],[Personnel number]]&lt;&gt;"",TimeSpend[[#This Row],[Date]]&lt;&gt;""),SUBSTITUTE(TimeSpend[[#This Row],[Hours]],",","."),"")</f>
        <v>0.25</v>
      </c>
      <c r="D534" t="str">
        <f>IF(AND(TimeSpend[[#This Row],[Personnel number]]&lt;&gt;"",TimeSpend[[#This Row],[Date]]&lt;&gt;""),TimeSpend[[#This Row],[Network]],"")</f>
        <v>BPC_INT</v>
      </c>
      <c r="E534" t="str">
        <f>IF(AND(TimeSpend[[#This Row],[Personnel number]]&lt;&gt;"",TimeSpend[[#This Row],[Date]]&lt;&gt;""),TimeSpend[[#This Row],[Network Description]],"")</f>
        <v>Other Internal activities - BPC Brno</v>
      </c>
      <c r="F534" t="str">
        <f>IF(AND(TimeSpend[[#This Row],[Personnel number]]&lt;&gt;"",TimeSpend[[#This Row],[Date]]&lt;&gt;""),TimeSpend[[#This Row],[Activity]],"")</f>
        <v>Admin</v>
      </c>
      <c r="G534" t="str">
        <f>IF(AND(TimeSpend[[#This Row],[Personnel number]]&lt;&gt;"",TimeSpend[[#This Row],[Date]]&lt;&gt;""),TimeSpend[[#This Row],[Activity description]],"")</f>
        <v>obj update</v>
      </c>
      <c r="H534" s="36">
        <f>IF(AND(TimeSpend[[#This Row],[Personnel number]]&lt;&gt;"",TimeSpend[[#This Row],[Date]]&lt;&gt;""),TimeSpend[[#This Row],[Start Time]],"")</f>
        <v>0.30208333333333331</v>
      </c>
      <c r="I534" s="36">
        <f>IF(AND(TimeSpend[[#This Row],[Personnel number]]&lt;&gt;"",TimeSpend[[#This Row],[Date]]&lt;&gt;""),TimeSpend[[#This Row],[End Time]],"")</f>
        <v>0.3125</v>
      </c>
      <c r="J534" t="str">
        <f>IF(AND(TimeSpend[[#This Row],[Personnel number]]&lt;&gt;"",TimeSpend[[#This Row],[Date]]&lt;&gt;""),TimeSpend[[#This Row],[Location]],"")</f>
        <v>Office</v>
      </c>
      <c r="K534">
        <f>IF(AND(TimeSpend[[#This Row],[Personnel number]]&lt;&gt;"",TimeSpend[[#This Row],[Date]]&lt;&gt;""),TimeSpend[[#This Row],[Task]],"")</f>
        <v>0</v>
      </c>
      <c r="L534" t="str">
        <f>IF(AND(TimeSpend[[#This Row],[Personnel number]]&lt;&gt;"",TimeSpend[[#This Row],[Date]]&lt;&gt;""),Utilization!$J$2,"")</f>
        <v>10/2024</v>
      </c>
      <c r="M534" t="str">
        <f>IF(AND(TimeSpend[[#This Row],[Personnel number]]&lt;&gt;"",TimeSpend[[#This Row],[Date]]&lt;&gt;""),TimeSpend[[#This Row],[Employee Name]],"")</f>
        <v>Čech Jindřich</v>
      </c>
      <c r="N534">
        <f t="shared" si="16"/>
        <v>533</v>
      </c>
      <c r="O534" t="str">
        <f t="shared" si="17"/>
        <v>10/2024-533</v>
      </c>
      <c r="P534" t="str">
        <f>IF(D534&lt;&gt;"",VLOOKUP(D534,Projects!B:C,2,0),"")</f>
        <v>INT</v>
      </c>
    </row>
    <row r="535" spans="1:16" x14ac:dyDescent="0.25">
      <c r="A535" t="str">
        <f>UPPER(IF(AND(TimeSpend[[#This Row],[Personnel number]]&lt;&gt;"",TimeSpend[[#This Row],[Date]]&lt;&gt;""),TimeSpend[[#This Row],[Personnel number]],""))</f>
        <v>CZ012506</v>
      </c>
      <c r="B535" s="85" t="str">
        <f>IF(AND(TimeSpend[[#This Row],[Personnel number]]&lt;&gt;"",TimeSpend[[#This Row],[Date]]&lt;&gt;""),TEXT(TimeSpend[[#This Row],[Date]],"[$-409]yyyyMMdd"),"")</f>
        <v>yyyy1008</v>
      </c>
      <c r="C535" s="33" t="str">
        <f>IF(AND(TimeSpend[[#This Row],[Personnel number]]&lt;&gt;"",TimeSpend[[#This Row],[Date]]&lt;&gt;""),SUBSTITUTE(TimeSpend[[#This Row],[Hours]],",","."),"")</f>
        <v>1.5</v>
      </c>
      <c r="D535">
        <f>IF(AND(TimeSpend[[#This Row],[Personnel number]]&lt;&gt;"",TimeSpend[[#This Row],[Date]]&lt;&gt;""),TimeSpend[[#This Row],[Network]],"")</f>
        <v>1050268</v>
      </c>
      <c r="E535" t="str">
        <f>IF(AND(TimeSpend[[#This Row],[Personnel number]]&lt;&gt;"",TimeSpend[[#This Row],[Date]]&lt;&gt;""),TimeSpend[[#This Row],[Network Description]],"")</f>
        <v>NUS (CE) harm.&amp;bus. Support</v>
      </c>
      <c r="F535" t="str">
        <f>IF(AND(TimeSpend[[#This Row],[Personnel number]]&lt;&gt;"",TimeSpend[[#This Row],[Date]]&lt;&gt;""),TimeSpend[[#This Row],[Activity]],"")</f>
        <v>Development (programming)</v>
      </c>
      <c r="G535" t="str">
        <f>IF(AND(TimeSpend[[#This Row],[Personnel number]]&lt;&gt;"",TimeSpend[[#This Row],[Date]]&lt;&gt;""),TimeSpend[[#This Row],[Activity description]],"")</f>
        <v>BCZ - DecimalPlaces - Report layout (MKAf)</v>
      </c>
      <c r="H535" s="36">
        <f>IF(AND(TimeSpend[[#This Row],[Personnel number]]&lt;&gt;"",TimeSpend[[#This Row],[Date]]&lt;&gt;""),TimeSpend[[#This Row],[Start Time]],"")</f>
        <v>0.3125</v>
      </c>
      <c r="I535" s="36">
        <f>IF(AND(TimeSpend[[#This Row],[Personnel number]]&lt;&gt;"",TimeSpend[[#This Row],[Date]]&lt;&gt;""),TimeSpend[[#This Row],[End Time]],"")</f>
        <v>0.375</v>
      </c>
      <c r="J535" t="str">
        <f>IF(AND(TimeSpend[[#This Row],[Personnel number]]&lt;&gt;"",TimeSpend[[#This Row],[Date]]&lt;&gt;""),TimeSpend[[#This Row],[Location]],"")</f>
        <v>Office</v>
      </c>
      <c r="K535">
        <f>IF(AND(TimeSpend[[#This Row],[Personnel number]]&lt;&gt;"",TimeSpend[[#This Row],[Date]]&lt;&gt;""),TimeSpend[[#This Row],[Task]],"")</f>
        <v>0</v>
      </c>
      <c r="L535" t="str">
        <f>IF(AND(TimeSpend[[#This Row],[Personnel number]]&lt;&gt;"",TimeSpend[[#This Row],[Date]]&lt;&gt;""),Utilization!$J$2,"")</f>
        <v>10/2024</v>
      </c>
      <c r="M535" t="str">
        <f>IF(AND(TimeSpend[[#This Row],[Personnel number]]&lt;&gt;"",TimeSpend[[#This Row],[Date]]&lt;&gt;""),TimeSpend[[#This Row],[Employee Name]],"")</f>
        <v>Čech Jindřich</v>
      </c>
      <c r="N535">
        <f t="shared" si="16"/>
        <v>534</v>
      </c>
      <c r="O535" t="str">
        <f t="shared" si="17"/>
        <v>10/2024-534</v>
      </c>
      <c r="P535" t="str">
        <f>IF(D535&lt;&gt;"",VLOOKUP(D535,Projects!B:C,2,0),"")</f>
        <v>PROJECT</v>
      </c>
    </row>
    <row r="536" spans="1:16" x14ac:dyDescent="0.25">
      <c r="A536" t="str">
        <f>UPPER(IF(AND(TimeSpend[[#This Row],[Personnel number]]&lt;&gt;"",TimeSpend[[#This Row],[Date]]&lt;&gt;""),TimeSpend[[#This Row],[Personnel number]],""))</f>
        <v>CZ012506</v>
      </c>
      <c r="B536" s="85" t="str">
        <f>IF(AND(TimeSpend[[#This Row],[Personnel number]]&lt;&gt;"",TimeSpend[[#This Row],[Date]]&lt;&gt;""),TEXT(TimeSpend[[#This Row],[Date]],"[$-409]yyyyMMdd"),"")</f>
        <v>yyyy1008</v>
      </c>
      <c r="C536" s="33" t="str">
        <f>IF(AND(TimeSpend[[#This Row],[Personnel number]]&lt;&gt;"",TimeSpend[[#This Row],[Date]]&lt;&gt;""),SUBSTITUTE(TimeSpend[[#This Row],[Hours]],",","."),"")</f>
        <v>2</v>
      </c>
      <c r="D536">
        <f>IF(AND(TimeSpend[[#This Row],[Personnel number]]&lt;&gt;"",TimeSpend[[#This Row],[Date]]&lt;&gt;""),TimeSpend[[#This Row],[Network]],"")</f>
        <v>60000247</v>
      </c>
      <c r="E536" t="str">
        <f>IF(AND(TimeSpend[[#This Row],[Personnel number]]&lt;&gt;"",TimeSpend[[#This Row],[Date]]&lt;&gt;""),TimeSpend[[#This Row],[Network Description]],"")</f>
        <v>NUS3 Technical Upgrade (NUS Cloud)</v>
      </c>
      <c r="F536" t="str">
        <f>IF(AND(TimeSpend[[#This Row],[Personnel number]]&lt;&gt;"",TimeSpend[[#This Row],[Date]]&lt;&gt;""),TimeSpend[[#This Row],[Activity]],"")</f>
        <v>Development (programming)</v>
      </c>
      <c r="G536" t="str">
        <f>IF(AND(TimeSpend[[#This Row],[Personnel number]]&lt;&gt;"",TimeSpend[[#This Row],[Date]]&lt;&gt;""),TimeSpend[[#This Row],[Activity description]],"")</f>
        <v>BBG/CORE Issues analyses (JCV meeting)</v>
      </c>
      <c r="H536" s="36">
        <f>IF(AND(TimeSpend[[#This Row],[Personnel number]]&lt;&gt;"",TimeSpend[[#This Row],[Date]]&lt;&gt;""),TimeSpend[[#This Row],[Start Time]],"")</f>
        <v>0.375</v>
      </c>
      <c r="I536" s="36">
        <f>IF(AND(TimeSpend[[#This Row],[Personnel number]]&lt;&gt;"",TimeSpend[[#This Row],[Date]]&lt;&gt;""),TimeSpend[[#This Row],[End Time]],"")</f>
        <v>0.45833333333333331</v>
      </c>
      <c r="J536" t="str">
        <f>IF(AND(TimeSpend[[#This Row],[Personnel number]]&lt;&gt;"",TimeSpend[[#This Row],[Date]]&lt;&gt;""),TimeSpend[[#This Row],[Location]],"")</f>
        <v>Office</v>
      </c>
      <c r="K536">
        <f>IF(AND(TimeSpend[[#This Row],[Personnel number]]&lt;&gt;"",TimeSpend[[#This Row],[Date]]&lt;&gt;""),TimeSpend[[#This Row],[Task]],"")</f>
        <v>0</v>
      </c>
      <c r="L536" t="str">
        <f>IF(AND(TimeSpend[[#This Row],[Personnel number]]&lt;&gt;"",TimeSpend[[#This Row],[Date]]&lt;&gt;""),Utilization!$J$2,"")</f>
        <v>10/2024</v>
      </c>
      <c r="M536" t="str">
        <f>IF(AND(TimeSpend[[#This Row],[Personnel number]]&lt;&gt;"",TimeSpend[[#This Row],[Date]]&lt;&gt;""),TimeSpend[[#This Row],[Employee Name]],"")</f>
        <v>Čech Jindřich</v>
      </c>
      <c r="N536">
        <f t="shared" si="16"/>
        <v>535</v>
      </c>
      <c r="O536" t="str">
        <f t="shared" si="17"/>
        <v>10/2024-535</v>
      </c>
      <c r="P536" t="str">
        <f>IF(D536&lt;&gt;"",VLOOKUP(D536,Projects!B:C,2,0),"")</f>
        <v>PROJECT</v>
      </c>
    </row>
    <row r="537" spans="1:16" x14ac:dyDescent="0.25">
      <c r="A537" t="str">
        <f>UPPER(IF(AND(TimeSpend[[#This Row],[Personnel number]]&lt;&gt;"",TimeSpend[[#This Row],[Date]]&lt;&gt;""),TimeSpend[[#This Row],[Personnel number]],""))</f>
        <v>CZ012506</v>
      </c>
      <c r="B537" s="85" t="str">
        <f>IF(AND(TimeSpend[[#This Row],[Personnel number]]&lt;&gt;"",TimeSpend[[#This Row],[Date]]&lt;&gt;""),TEXT(TimeSpend[[#This Row],[Date]],"[$-409]yyyyMMdd"),"")</f>
        <v>yyyy1008</v>
      </c>
      <c r="C537" s="33" t="str">
        <f>IF(AND(TimeSpend[[#This Row],[Personnel number]]&lt;&gt;"",TimeSpend[[#This Row],[Date]]&lt;&gt;""),SUBSTITUTE(TimeSpend[[#This Row],[Hours]],",","."),"")</f>
        <v>1</v>
      </c>
      <c r="D537">
        <f>IF(AND(TimeSpend[[#This Row],[Personnel number]]&lt;&gt;"",TimeSpend[[#This Row],[Date]]&lt;&gt;""),TimeSpend[[#This Row],[Network]],"")</f>
        <v>60000247</v>
      </c>
      <c r="E537" t="str">
        <f>IF(AND(TimeSpend[[#This Row],[Personnel number]]&lt;&gt;"",TimeSpend[[#This Row],[Date]]&lt;&gt;""),TimeSpend[[#This Row],[Network Description]],"")</f>
        <v>NUS3 Technical Upgrade (NUS Cloud)</v>
      </c>
      <c r="F537" t="str">
        <f>IF(AND(TimeSpend[[#This Row],[Personnel number]]&lt;&gt;"",TimeSpend[[#This Row],[Date]]&lt;&gt;""),TimeSpend[[#This Row],[Activity]],"")</f>
        <v>Development (programming)</v>
      </c>
      <c r="G537" t="str">
        <f>IF(AND(TimeSpend[[#This Row],[Personnel number]]&lt;&gt;"",TimeSpend[[#This Row],[Date]]&lt;&gt;""),TimeSpend[[#This Row],[Activity description]],"")</f>
        <v>CLOUD 53785</v>
      </c>
      <c r="H537" s="36">
        <f>IF(AND(TimeSpend[[#This Row],[Personnel number]]&lt;&gt;"",TimeSpend[[#This Row],[Date]]&lt;&gt;""),TimeSpend[[#This Row],[Start Time]],"")</f>
        <v>0.47916666666666669</v>
      </c>
      <c r="I537" s="36">
        <f>IF(AND(TimeSpend[[#This Row],[Personnel number]]&lt;&gt;"",TimeSpend[[#This Row],[Date]]&lt;&gt;""),TimeSpend[[#This Row],[End Time]],"")</f>
        <v>0.52083333333333337</v>
      </c>
      <c r="J537" t="str">
        <f>IF(AND(TimeSpend[[#This Row],[Personnel number]]&lt;&gt;"",TimeSpend[[#This Row],[Date]]&lt;&gt;""),TimeSpend[[#This Row],[Location]],"")</f>
        <v>Office</v>
      </c>
      <c r="K537">
        <f>IF(AND(TimeSpend[[#This Row],[Personnel number]]&lt;&gt;"",TimeSpend[[#This Row],[Date]]&lt;&gt;""),TimeSpend[[#This Row],[Task]],"")</f>
        <v>0</v>
      </c>
      <c r="L537" t="str">
        <f>IF(AND(TimeSpend[[#This Row],[Personnel number]]&lt;&gt;"",TimeSpend[[#This Row],[Date]]&lt;&gt;""),Utilization!$J$2,"")</f>
        <v>10/2024</v>
      </c>
      <c r="M537" t="str">
        <f>IF(AND(TimeSpend[[#This Row],[Personnel number]]&lt;&gt;"",TimeSpend[[#This Row],[Date]]&lt;&gt;""),TimeSpend[[#This Row],[Employee Name]],"")</f>
        <v>Čech Jindřich</v>
      </c>
      <c r="N537">
        <f t="shared" si="16"/>
        <v>536</v>
      </c>
      <c r="O537" t="str">
        <f t="shared" si="17"/>
        <v>10/2024-536</v>
      </c>
      <c r="P537" t="str">
        <f>IF(D537&lt;&gt;"",VLOOKUP(D537,Projects!B:C,2,0),"")</f>
        <v>PROJECT</v>
      </c>
    </row>
    <row r="538" spans="1:16" x14ac:dyDescent="0.25">
      <c r="A538" t="str">
        <f>UPPER(IF(AND(TimeSpend[[#This Row],[Personnel number]]&lt;&gt;"",TimeSpend[[#This Row],[Date]]&lt;&gt;""),TimeSpend[[#This Row],[Personnel number]],""))</f>
        <v>CZ012506</v>
      </c>
      <c r="B538" s="85" t="str">
        <f>IF(AND(TimeSpend[[#This Row],[Personnel number]]&lt;&gt;"",TimeSpend[[#This Row],[Date]]&lt;&gt;""),TEXT(TimeSpend[[#This Row],[Date]],"[$-409]yyyyMMdd"),"")</f>
        <v>yyyy1008</v>
      </c>
      <c r="C538" s="33" t="str">
        <f>IF(AND(TimeSpend[[#This Row],[Personnel number]]&lt;&gt;"",TimeSpend[[#This Row],[Date]]&lt;&gt;""),SUBSTITUTE(TimeSpend[[#This Row],[Hours]],",","."),"")</f>
        <v>0.5</v>
      </c>
      <c r="D538">
        <f>IF(AND(TimeSpend[[#This Row],[Personnel number]]&lt;&gt;"",TimeSpend[[#This Row],[Date]]&lt;&gt;""),TimeSpend[[#This Row],[Network]],"")</f>
        <v>60000430</v>
      </c>
      <c r="E538" t="str">
        <f>IF(AND(TimeSpend[[#This Row],[Personnel number]]&lt;&gt;"",TimeSpend[[#This Row],[Date]]&lt;&gt;""),TimeSpend[[#This Row],[Network Description]],"")</f>
        <v>BBG NUS Cloud Roll-out</v>
      </c>
      <c r="F538" t="str">
        <f>IF(AND(TimeSpend[[#This Row],[Personnel number]]&lt;&gt;"",TimeSpend[[#This Row],[Date]]&lt;&gt;""),TimeSpend[[#This Row],[Activity]],"")</f>
        <v>Development (programming)</v>
      </c>
      <c r="G538" t="str">
        <f>IF(AND(TimeSpend[[#This Row],[Personnel number]]&lt;&gt;"",TimeSpend[[#This Row],[Date]]&lt;&gt;""),TimeSpend[[#This Row],[Activity description]],"")</f>
        <v>BBG CBI 52724</v>
      </c>
      <c r="H538" s="36">
        <f>IF(AND(TimeSpend[[#This Row],[Personnel number]]&lt;&gt;"",TimeSpend[[#This Row],[Date]]&lt;&gt;""),TimeSpend[[#This Row],[Start Time]],"")</f>
        <v>0.52083333333333337</v>
      </c>
      <c r="I538" s="36">
        <f>IF(AND(TimeSpend[[#This Row],[Personnel number]]&lt;&gt;"",TimeSpend[[#This Row],[Date]]&lt;&gt;""),TimeSpend[[#This Row],[End Time]],"")</f>
        <v>0.54166666666666663</v>
      </c>
      <c r="J538" t="str">
        <f>IF(AND(TimeSpend[[#This Row],[Personnel number]]&lt;&gt;"",TimeSpend[[#This Row],[Date]]&lt;&gt;""),TimeSpend[[#This Row],[Location]],"")</f>
        <v>Office</v>
      </c>
      <c r="K538">
        <f>IF(AND(TimeSpend[[#This Row],[Personnel number]]&lt;&gt;"",TimeSpend[[#This Row],[Date]]&lt;&gt;""),TimeSpend[[#This Row],[Task]],"")</f>
        <v>0</v>
      </c>
      <c r="L538" t="str">
        <f>IF(AND(TimeSpend[[#This Row],[Personnel number]]&lt;&gt;"",TimeSpend[[#This Row],[Date]]&lt;&gt;""),Utilization!$J$2,"")</f>
        <v>10/2024</v>
      </c>
      <c r="M538" t="str">
        <f>IF(AND(TimeSpend[[#This Row],[Personnel number]]&lt;&gt;"",TimeSpend[[#This Row],[Date]]&lt;&gt;""),TimeSpend[[#This Row],[Employee Name]],"")</f>
        <v>Čech Jindřich</v>
      </c>
      <c r="N538">
        <f t="shared" si="16"/>
        <v>537</v>
      </c>
      <c r="O538" t="str">
        <f t="shared" si="17"/>
        <v>10/2024-537</v>
      </c>
      <c r="P538" t="str">
        <f>IF(D538&lt;&gt;"",VLOOKUP(D538,Projects!B:C,2,0),"")</f>
        <v>PROJECT</v>
      </c>
    </row>
    <row r="539" spans="1:16" x14ac:dyDescent="0.25">
      <c r="A539" t="str">
        <f>UPPER(IF(AND(TimeSpend[[#This Row],[Personnel number]]&lt;&gt;"",TimeSpend[[#This Row],[Date]]&lt;&gt;""),TimeSpend[[#This Row],[Personnel number]],""))</f>
        <v>CZ012506</v>
      </c>
      <c r="B539" s="85" t="str">
        <f>IF(AND(TimeSpend[[#This Row],[Personnel number]]&lt;&gt;"",TimeSpend[[#This Row],[Date]]&lt;&gt;""),TEXT(TimeSpend[[#This Row],[Date]],"[$-409]yyyyMMdd"),"")</f>
        <v>yyyy1008</v>
      </c>
      <c r="C539" s="33" t="str">
        <f>IF(AND(TimeSpend[[#This Row],[Personnel number]]&lt;&gt;"",TimeSpend[[#This Row],[Date]]&lt;&gt;""),SUBSTITUTE(TimeSpend[[#This Row],[Hours]],",","."),"")</f>
        <v>0.5</v>
      </c>
      <c r="D539" t="str">
        <f>IF(AND(TimeSpend[[#This Row],[Personnel number]]&lt;&gt;"",TimeSpend[[#This Row],[Date]]&lt;&gt;""),TimeSpend[[#This Row],[Network]],"")</f>
        <v>BPC_INT</v>
      </c>
      <c r="E539" t="str">
        <f>IF(AND(TimeSpend[[#This Row],[Personnel number]]&lt;&gt;"",TimeSpend[[#This Row],[Date]]&lt;&gt;""),TimeSpend[[#This Row],[Network Description]],"")</f>
        <v>Other Internal activities - BPC Brno</v>
      </c>
      <c r="F539" t="str">
        <f>IF(AND(TimeSpend[[#This Row],[Personnel number]]&lt;&gt;"",TimeSpend[[#This Row],[Date]]&lt;&gt;""),TimeSpend[[#This Row],[Activity]],"")</f>
        <v>Admin</v>
      </c>
      <c r="G539" t="str">
        <f>IF(AND(TimeSpend[[#This Row],[Personnel number]]&lt;&gt;"",TimeSpend[[#This Row],[Date]]&lt;&gt;""),TimeSpend[[#This Row],[Activity description]],"")</f>
        <v>admin</v>
      </c>
      <c r="H539" s="36">
        <f>IF(AND(TimeSpend[[#This Row],[Personnel number]]&lt;&gt;"",TimeSpend[[#This Row],[Date]]&lt;&gt;""),TimeSpend[[#This Row],[Start Time]],"")</f>
        <v>0.54166666666666663</v>
      </c>
      <c r="I539" s="36">
        <f>IF(AND(TimeSpend[[#This Row],[Personnel number]]&lt;&gt;"",TimeSpend[[#This Row],[Date]]&lt;&gt;""),TimeSpend[[#This Row],[End Time]],"")</f>
        <v>0.5625</v>
      </c>
      <c r="J539" t="str">
        <f>IF(AND(TimeSpend[[#This Row],[Personnel number]]&lt;&gt;"",TimeSpend[[#This Row],[Date]]&lt;&gt;""),TimeSpend[[#This Row],[Location]],"")</f>
        <v>Office</v>
      </c>
      <c r="K539">
        <f>IF(AND(TimeSpend[[#This Row],[Personnel number]]&lt;&gt;"",TimeSpend[[#This Row],[Date]]&lt;&gt;""),TimeSpend[[#This Row],[Task]],"")</f>
        <v>0</v>
      </c>
      <c r="L539" t="str">
        <f>IF(AND(TimeSpend[[#This Row],[Personnel number]]&lt;&gt;"",TimeSpend[[#This Row],[Date]]&lt;&gt;""),Utilization!$J$2,"")</f>
        <v>10/2024</v>
      </c>
      <c r="M539" t="str">
        <f>IF(AND(TimeSpend[[#This Row],[Personnel number]]&lt;&gt;"",TimeSpend[[#This Row],[Date]]&lt;&gt;""),TimeSpend[[#This Row],[Employee Name]],"")</f>
        <v>Čech Jindřich</v>
      </c>
      <c r="N539">
        <f t="shared" si="16"/>
        <v>538</v>
      </c>
      <c r="O539" t="str">
        <f t="shared" si="17"/>
        <v>10/2024-538</v>
      </c>
      <c r="P539" t="str">
        <f>IF(D539&lt;&gt;"",VLOOKUP(D539,Projects!B:C,2,0),"")</f>
        <v>INT</v>
      </c>
    </row>
    <row r="540" spans="1:16" x14ac:dyDescent="0.25">
      <c r="A540" t="str">
        <f>UPPER(IF(AND(TimeSpend[[#This Row],[Personnel number]]&lt;&gt;"",TimeSpend[[#This Row],[Date]]&lt;&gt;""),TimeSpend[[#This Row],[Personnel number]],""))</f>
        <v>CZ012506</v>
      </c>
      <c r="B540" s="85" t="str">
        <f>IF(AND(TimeSpend[[#This Row],[Personnel number]]&lt;&gt;"",TimeSpend[[#This Row],[Date]]&lt;&gt;""),TEXT(TimeSpend[[#This Row],[Date]],"[$-409]yyyyMMdd"),"")</f>
        <v>yyyy1008</v>
      </c>
      <c r="C540" s="33" t="str">
        <f>IF(AND(TimeSpend[[#This Row],[Personnel number]]&lt;&gt;"",TimeSpend[[#This Row],[Date]]&lt;&gt;""),SUBSTITUTE(TimeSpend[[#This Row],[Hours]],",","."),"")</f>
        <v>0.5</v>
      </c>
      <c r="D540">
        <f>IF(AND(TimeSpend[[#This Row],[Personnel number]]&lt;&gt;"",TimeSpend[[#This Row],[Date]]&lt;&gt;""),TimeSpend[[#This Row],[Network]],"")</f>
        <v>60000247</v>
      </c>
      <c r="E540" t="str">
        <f>IF(AND(TimeSpend[[#This Row],[Personnel number]]&lt;&gt;"",TimeSpend[[#This Row],[Date]]&lt;&gt;""),TimeSpend[[#This Row],[Network Description]],"")</f>
        <v>NUS3 Technical Upgrade (NUS Cloud)</v>
      </c>
      <c r="F540" t="str">
        <f>IF(AND(TimeSpend[[#This Row],[Personnel number]]&lt;&gt;"",TimeSpend[[#This Row],[Date]]&lt;&gt;""),TimeSpend[[#This Row],[Activity]],"")</f>
        <v>Development (programming)</v>
      </c>
      <c r="G540" t="str">
        <f>IF(AND(TimeSpend[[#This Row],[Personnel number]]&lt;&gt;"",TimeSpend[[#This Row],[Date]]&lt;&gt;""),TimeSpend[[#This Row],[Activity description]],"")</f>
        <v>CLOUD 54961</v>
      </c>
      <c r="H540" s="36">
        <f>IF(AND(TimeSpend[[#This Row],[Personnel number]]&lt;&gt;"",TimeSpend[[#This Row],[Date]]&lt;&gt;""),TimeSpend[[#This Row],[Start Time]],"")</f>
        <v>0.5625</v>
      </c>
      <c r="I540" s="36">
        <f>IF(AND(TimeSpend[[#This Row],[Personnel number]]&lt;&gt;"",TimeSpend[[#This Row],[Date]]&lt;&gt;""),TimeSpend[[#This Row],[End Time]],"")</f>
        <v>0.58333333333333337</v>
      </c>
      <c r="J540" t="str">
        <f>IF(AND(TimeSpend[[#This Row],[Personnel number]]&lt;&gt;"",TimeSpend[[#This Row],[Date]]&lt;&gt;""),TimeSpend[[#This Row],[Location]],"")</f>
        <v>Office</v>
      </c>
      <c r="K540">
        <f>IF(AND(TimeSpend[[#This Row],[Personnel number]]&lt;&gt;"",TimeSpend[[#This Row],[Date]]&lt;&gt;""),TimeSpend[[#This Row],[Task]],"")</f>
        <v>0</v>
      </c>
      <c r="L540" t="str">
        <f>IF(AND(TimeSpend[[#This Row],[Personnel number]]&lt;&gt;"",TimeSpend[[#This Row],[Date]]&lt;&gt;""),Utilization!$J$2,"")</f>
        <v>10/2024</v>
      </c>
      <c r="M540" t="str">
        <f>IF(AND(TimeSpend[[#This Row],[Personnel number]]&lt;&gt;"",TimeSpend[[#This Row],[Date]]&lt;&gt;""),TimeSpend[[#This Row],[Employee Name]],"")</f>
        <v>Čech Jindřich</v>
      </c>
      <c r="N540">
        <f t="shared" si="16"/>
        <v>539</v>
      </c>
      <c r="O540" t="str">
        <f t="shared" si="17"/>
        <v>10/2024-539</v>
      </c>
      <c r="P540" t="str">
        <f>IF(D540&lt;&gt;"",VLOOKUP(D540,Projects!B:C,2,0),"")</f>
        <v>PROJECT</v>
      </c>
    </row>
    <row r="541" spans="1:16" x14ac:dyDescent="0.25">
      <c r="A541" t="str">
        <f>UPPER(IF(AND(TimeSpend[[#This Row],[Personnel number]]&lt;&gt;"",TimeSpend[[#This Row],[Date]]&lt;&gt;""),TimeSpend[[#This Row],[Personnel number]],""))</f>
        <v>CZ012506</v>
      </c>
      <c r="B541" s="85" t="str">
        <f>IF(AND(TimeSpend[[#This Row],[Personnel number]]&lt;&gt;"",TimeSpend[[#This Row],[Date]]&lt;&gt;""),TEXT(TimeSpend[[#This Row],[Date]],"[$-409]yyyyMMdd"),"")</f>
        <v>yyyy1008</v>
      </c>
      <c r="C541" s="33" t="str">
        <f>IF(AND(TimeSpend[[#This Row],[Personnel number]]&lt;&gt;"",TimeSpend[[#This Row],[Date]]&lt;&gt;""),SUBSTITUTE(TimeSpend[[#This Row],[Hours]],",","."),"")</f>
        <v>1</v>
      </c>
      <c r="D541">
        <f>IF(AND(TimeSpend[[#This Row],[Personnel number]]&lt;&gt;"",TimeSpend[[#This Row],[Date]]&lt;&gt;""),TimeSpend[[#This Row],[Network]],"")</f>
        <v>1050268</v>
      </c>
      <c r="E541" t="str">
        <f>IF(AND(TimeSpend[[#This Row],[Personnel number]]&lt;&gt;"",TimeSpend[[#This Row],[Date]]&lt;&gt;""),TimeSpend[[#This Row],[Network Description]],"")</f>
        <v>NUS (CE) harm.&amp;bus. Support</v>
      </c>
      <c r="F541" t="str">
        <f>IF(AND(TimeSpend[[#This Row],[Personnel number]]&lt;&gt;"",TimeSpend[[#This Row],[Date]]&lt;&gt;""),TimeSpend[[#This Row],[Activity]],"")</f>
        <v>Development (programming)</v>
      </c>
      <c r="G541" t="str">
        <f>IF(AND(TimeSpend[[#This Row],[Personnel number]]&lt;&gt;"",TimeSpend[[#This Row],[Date]]&lt;&gt;""),TimeSpend[[#This Row],[Activity description]],"")</f>
        <v>BSK Collective Inv. - Excel - Cost Department filling + Excel Cell AutoFit (MKAF)</v>
      </c>
      <c r="H541" s="36">
        <f>IF(AND(TimeSpend[[#This Row],[Personnel number]]&lt;&gt;"",TimeSpend[[#This Row],[Date]]&lt;&gt;""),TimeSpend[[#This Row],[Start Time]],"")</f>
        <v>0.58333333333333337</v>
      </c>
      <c r="I541" s="36">
        <f>IF(AND(TimeSpend[[#This Row],[Personnel number]]&lt;&gt;"",TimeSpend[[#This Row],[Date]]&lt;&gt;""),TimeSpend[[#This Row],[End Time]],"")</f>
        <v>0.625</v>
      </c>
      <c r="J541" t="str">
        <f>IF(AND(TimeSpend[[#This Row],[Personnel number]]&lt;&gt;"",TimeSpend[[#This Row],[Date]]&lt;&gt;""),TimeSpend[[#This Row],[Location]],"")</f>
        <v>Office</v>
      </c>
      <c r="K541">
        <f>IF(AND(TimeSpend[[#This Row],[Personnel number]]&lt;&gt;"",TimeSpend[[#This Row],[Date]]&lt;&gt;""),TimeSpend[[#This Row],[Task]],"")</f>
        <v>0</v>
      </c>
      <c r="L541" t="str">
        <f>IF(AND(TimeSpend[[#This Row],[Personnel number]]&lt;&gt;"",TimeSpend[[#This Row],[Date]]&lt;&gt;""),Utilization!$J$2,"")</f>
        <v>10/2024</v>
      </c>
      <c r="M541" t="str">
        <f>IF(AND(TimeSpend[[#This Row],[Personnel number]]&lt;&gt;"",TimeSpend[[#This Row],[Date]]&lt;&gt;""),TimeSpend[[#This Row],[Employee Name]],"")</f>
        <v>Čech Jindřich</v>
      </c>
      <c r="N541">
        <f t="shared" si="16"/>
        <v>540</v>
      </c>
      <c r="O541" t="str">
        <f t="shared" si="17"/>
        <v>10/2024-540</v>
      </c>
      <c r="P541" t="str">
        <f>IF(D541&lt;&gt;"",VLOOKUP(D541,Projects!B:C,2,0),"")</f>
        <v>PROJECT</v>
      </c>
    </row>
    <row r="542" spans="1:16" x14ac:dyDescent="0.25">
      <c r="A542" t="str">
        <f>UPPER(IF(AND(TimeSpend[[#This Row],[Personnel number]]&lt;&gt;"",TimeSpend[[#This Row],[Date]]&lt;&gt;""),TimeSpend[[#This Row],[Personnel number]],""))</f>
        <v>CZ012506</v>
      </c>
      <c r="B542" s="85" t="str">
        <f>IF(AND(TimeSpend[[#This Row],[Personnel number]]&lt;&gt;"",TimeSpend[[#This Row],[Date]]&lt;&gt;""),TEXT(TimeSpend[[#This Row],[Date]],"[$-409]yyyyMMdd"),"")</f>
        <v>yyyy1008</v>
      </c>
      <c r="C542" s="33" t="str">
        <f>IF(AND(TimeSpend[[#This Row],[Personnel number]]&lt;&gt;"",TimeSpend[[#This Row],[Date]]&lt;&gt;""),SUBSTITUTE(TimeSpend[[#This Row],[Hours]],",","."),"")</f>
        <v>0.75</v>
      </c>
      <c r="D542">
        <f>IF(AND(TimeSpend[[#This Row],[Personnel number]]&lt;&gt;"",TimeSpend[[#This Row],[Date]]&lt;&gt;""),TimeSpend[[#This Row],[Network]],"")</f>
        <v>60000247</v>
      </c>
      <c r="E542" t="str">
        <f>IF(AND(TimeSpend[[#This Row],[Personnel number]]&lt;&gt;"",TimeSpend[[#This Row],[Date]]&lt;&gt;""),TimeSpend[[#This Row],[Network Description]],"")</f>
        <v>NUS3 Technical Upgrade (NUS Cloud)</v>
      </c>
      <c r="F542" t="str">
        <f>IF(AND(TimeSpend[[#This Row],[Personnel number]]&lt;&gt;"",TimeSpend[[#This Row],[Date]]&lt;&gt;""),TimeSpend[[#This Row],[Activity]],"")</f>
        <v>Development (programming)</v>
      </c>
      <c r="G542" t="str">
        <f>IF(AND(TimeSpend[[#This Row],[Personnel number]]&lt;&gt;"",TimeSpend[[#This Row],[Date]]&lt;&gt;""),TimeSpend[[#This Row],[Activity description]],"")</f>
        <v>CLOUD 54947</v>
      </c>
      <c r="H542" s="36">
        <f>IF(AND(TimeSpend[[#This Row],[Personnel number]]&lt;&gt;"",TimeSpend[[#This Row],[Date]]&lt;&gt;""),TimeSpend[[#This Row],[Start Time]],"")</f>
        <v>0.625</v>
      </c>
      <c r="I542" s="36">
        <f>IF(AND(TimeSpend[[#This Row],[Personnel number]]&lt;&gt;"",TimeSpend[[#This Row],[Date]]&lt;&gt;""),TimeSpend[[#This Row],[End Time]],"")</f>
        <v>0.65625</v>
      </c>
      <c r="J542" t="str">
        <f>IF(AND(TimeSpend[[#This Row],[Personnel number]]&lt;&gt;"",TimeSpend[[#This Row],[Date]]&lt;&gt;""),TimeSpend[[#This Row],[Location]],"")</f>
        <v>Office</v>
      </c>
      <c r="K542">
        <f>IF(AND(TimeSpend[[#This Row],[Personnel number]]&lt;&gt;"",TimeSpend[[#This Row],[Date]]&lt;&gt;""),TimeSpend[[#This Row],[Task]],"")</f>
        <v>0</v>
      </c>
      <c r="L542" t="str">
        <f>IF(AND(TimeSpend[[#This Row],[Personnel number]]&lt;&gt;"",TimeSpend[[#This Row],[Date]]&lt;&gt;""),Utilization!$J$2,"")</f>
        <v>10/2024</v>
      </c>
      <c r="M542" t="str">
        <f>IF(AND(TimeSpend[[#This Row],[Personnel number]]&lt;&gt;"",TimeSpend[[#This Row],[Date]]&lt;&gt;""),TimeSpend[[#This Row],[Employee Name]],"")</f>
        <v>Čech Jindřich</v>
      </c>
      <c r="N542">
        <f t="shared" si="16"/>
        <v>541</v>
      </c>
      <c r="O542" t="str">
        <f t="shared" si="17"/>
        <v>10/2024-541</v>
      </c>
      <c r="P542" t="str">
        <f>IF(D542&lt;&gt;"",VLOOKUP(D542,Projects!B:C,2,0),"")</f>
        <v>PROJECT</v>
      </c>
    </row>
    <row r="543" spans="1:16" x14ac:dyDescent="0.25">
      <c r="A543" t="str">
        <f>UPPER(IF(AND(TimeSpend[[#This Row],[Personnel number]]&lt;&gt;"",TimeSpend[[#This Row],[Date]]&lt;&gt;""),TimeSpend[[#This Row],[Personnel number]],""))</f>
        <v>CZ012506</v>
      </c>
      <c r="B543" s="85" t="str">
        <f>IF(AND(TimeSpend[[#This Row],[Personnel number]]&lt;&gt;"",TimeSpend[[#This Row],[Date]]&lt;&gt;""),TEXT(TimeSpend[[#This Row],[Date]],"[$-409]yyyyMMdd"),"")</f>
        <v>yyyy1009</v>
      </c>
      <c r="C543" s="33" t="str">
        <f>IF(AND(TimeSpend[[#This Row],[Personnel number]]&lt;&gt;"",TimeSpend[[#This Row],[Date]]&lt;&gt;""),SUBSTITUTE(TimeSpend[[#This Row],[Hours]],",","."),"")</f>
        <v>2.5</v>
      </c>
      <c r="D543">
        <f>IF(AND(TimeSpend[[#This Row],[Personnel number]]&lt;&gt;"",TimeSpend[[#This Row],[Date]]&lt;&gt;""),TimeSpend[[#This Row],[Network]],"")</f>
        <v>1050268</v>
      </c>
      <c r="E543" t="str">
        <f>IF(AND(TimeSpend[[#This Row],[Personnel number]]&lt;&gt;"",TimeSpend[[#This Row],[Date]]&lt;&gt;""),TimeSpend[[#This Row],[Network Description]],"")</f>
        <v>NUS (CE) harm.&amp;bus. Support</v>
      </c>
      <c r="F543" t="str">
        <f>IF(AND(TimeSpend[[#This Row],[Personnel number]]&lt;&gt;"",TimeSpend[[#This Row],[Date]]&lt;&gt;""),TimeSpend[[#This Row],[Activity]],"")</f>
        <v>Analysis</v>
      </c>
      <c r="G543" t="str">
        <f>IF(AND(TimeSpend[[#This Row],[Personnel number]]&lt;&gt;"",TimeSpend[[#This Row],[Date]]&lt;&gt;""),TimeSpend[[#This Row],[Activity description]],"")</f>
        <v>BCZ - Depr. Reserves (JRA/ATasova)</v>
      </c>
      <c r="H543" s="36">
        <f>IF(AND(TimeSpend[[#This Row],[Personnel number]]&lt;&gt;"",TimeSpend[[#This Row],[Date]]&lt;&gt;""),TimeSpend[[#This Row],[Start Time]],"")</f>
        <v>0.3125</v>
      </c>
      <c r="I543" s="36">
        <f>IF(AND(TimeSpend[[#This Row],[Personnel number]]&lt;&gt;"",TimeSpend[[#This Row],[Date]]&lt;&gt;""),TimeSpend[[#This Row],[End Time]],"")</f>
        <v>0.41666666666666669</v>
      </c>
      <c r="J543" t="str">
        <f>IF(AND(TimeSpend[[#This Row],[Personnel number]]&lt;&gt;"",TimeSpend[[#This Row],[Date]]&lt;&gt;""),TimeSpend[[#This Row],[Location]],"")</f>
        <v>Office</v>
      </c>
      <c r="K543">
        <f>IF(AND(TimeSpend[[#This Row],[Personnel number]]&lt;&gt;"",TimeSpend[[#This Row],[Date]]&lt;&gt;""),TimeSpend[[#This Row],[Task]],"")</f>
        <v>0</v>
      </c>
      <c r="L543" t="str">
        <f>IF(AND(TimeSpend[[#This Row],[Personnel number]]&lt;&gt;"",TimeSpend[[#This Row],[Date]]&lt;&gt;""),Utilization!$J$2,"")</f>
        <v>10/2024</v>
      </c>
      <c r="M543" t="str">
        <f>IF(AND(TimeSpend[[#This Row],[Personnel number]]&lt;&gt;"",TimeSpend[[#This Row],[Date]]&lt;&gt;""),TimeSpend[[#This Row],[Employee Name]],"")</f>
        <v>Čech Jindřich</v>
      </c>
      <c r="N543">
        <f t="shared" si="16"/>
        <v>542</v>
      </c>
      <c r="O543" t="str">
        <f t="shared" si="17"/>
        <v>10/2024-542</v>
      </c>
      <c r="P543" t="str">
        <f>IF(D543&lt;&gt;"",VLOOKUP(D543,Projects!B:C,2,0),"")</f>
        <v>PROJECT</v>
      </c>
    </row>
    <row r="544" spans="1:16" x14ac:dyDescent="0.25">
      <c r="A544" t="str">
        <f>UPPER(IF(AND(TimeSpend[[#This Row],[Personnel number]]&lt;&gt;"",TimeSpend[[#This Row],[Date]]&lt;&gt;""),TimeSpend[[#This Row],[Personnel number]],""))</f>
        <v>CZ012506</v>
      </c>
      <c r="B544" s="85" t="str">
        <f>IF(AND(TimeSpend[[#This Row],[Personnel number]]&lt;&gt;"",TimeSpend[[#This Row],[Date]]&lt;&gt;""),TEXT(TimeSpend[[#This Row],[Date]],"[$-409]yyyyMMdd"),"")</f>
        <v>yyyy1009</v>
      </c>
      <c r="C544" s="33" t="str">
        <f>IF(AND(TimeSpend[[#This Row],[Personnel number]]&lt;&gt;"",TimeSpend[[#This Row],[Date]]&lt;&gt;""),SUBSTITUTE(TimeSpend[[#This Row],[Hours]],",","."),"")</f>
        <v>0.5</v>
      </c>
      <c r="D544">
        <f>IF(AND(TimeSpend[[#This Row],[Personnel number]]&lt;&gt;"",TimeSpend[[#This Row],[Date]]&lt;&gt;""),TimeSpend[[#This Row],[Network]],"")</f>
        <v>60000247</v>
      </c>
      <c r="E544" t="str">
        <f>IF(AND(TimeSpend[[#This Row],[Personnel number]]&lt;&gt;"",TimeSpend[[#This Row],[Date]]&lt;&gt;""),TimeSpend[[#This Row],[Network Description]],"")</f>
        <v>NUS3 Technical Upgrade (NUS Cloud)</v>
      </c>
      <c r="F544" t="str">
        <f>IF(AND(TimeSpend[[#This Row],[Personnel number]]&lt;&gt;"",TimeSpend[[#This Row],[Date]]&lt;&gt;""),TimeSpend[[#This Row],[Activity]],"")</f>
        <v>Development (programming)</v>
      </c>
      <c r="G544" t="str">
        <f>IF(AND(TimeSpend[[#This Row],[Personnel number]]&lt;&gt;"",TimeSpend[[#This Row],[Date]]&lt;&gt;""),TimeSpend[[#This Row],[Activity description]],"")</f>
        <v>CLOUD 53845</v>
      </c>
      <c r="H544" s="36">
        <f>IF(AND(TimeSpend[[#This Row],[Personnel number]]&lt;&gt;"",TimeSpend[[#This Row],[Date]]&lt;&gt;""),TimeSpend[[#This Row],[Start Time]],"")</f>
        <v>0.41666666666666669</v>
      </c>
      <c r="I544" s="36">
        <f>IF(AND(TimeSpend[[#This Row],[Personnel number]]&lt;&gt;"",TimeSpend[[#This Row],[Date]]&lt;&gt;""),TimeSpend[[#This Row],[End Time]],"")</f>
        <v>0.4375</v>
      </c>
      <c r="J544" t="str">
        <f>IF(AND(TimeSpend[[#This Row],[Personnel number]]&lt;&gt;"",TimeSpend[[#This Row],[Date]]&lt;&gt;""),TimeSpend[[#This Row],[Location]],"")</f>
        <v>Office</v>
      </c>
      <c r="K544">
        <f>IF(AND(TimeSpend[[#This Row],[Personnel number]]&lt;&gt;"",TimeSpend[[#This Row],[Date]]&lt;&gt;""),TimeSpend[[#This Row],[Task]],"")</f>
        <v>0</v>
      </c>
      <c r="L544" t="str">
        <f>IF(AND(TimeSpend[[#This Row],[Personnel number]]&lt;&gt;"",TimeSpend[[#This Row],[Date]]&lt;&gt;""),Utilization!$J$2,"")</f>
        <v>10/2024</v>
      </c>
      <c r="M544" t="str">
        <f>IF(AND(TimeSpend[[#This Row],[Personnel number]]&lt;&gt;"",TimeSpend[[#This Row],[Date]]&lt;&gt;""),TimeSpend[[#This Row],[Employee Name]],"")</f>
        <v>Čech Jindřich</v>
      </c>
      <c r="N544">
        <f t="shared" si="16"/>
        <v>543</v>
      </c>
      <c r="O544" t="str">
        <f t="shared" si="17"/>
        <v>10/2024-543</v>
      </c>
      <c r="P544" t="str">
        <f>IF(D544&lt;&gt;"",VLOOKUP(D544,Projects!B:C,2,0),"")</f>
        <v>PROJECT</v>
      </c>
    </row>
    <row r="545" spans="1:16" x14ac:dyDescent="0.25">
      <c r="A545" t="str">
        <f>UPPER(IF(AND(TimeSpend[[#This Row],[Personnel number]]&lt;&gt;"",TimeSpend[[#This Row],[Date]]&lt;&gt;""),TimeSpend[[#This Row],[Personnel number]],""))</f>
        <v>CZ012506</v>
      </c>
      <c r="B545" s="85" t="str">
        <f>IF(AND(TimeSpend[[#This Row],[Personnel number]]&lt;&gt;"",TimeSpend[[#This Row],[Date]]&lt;&gt;""),TEXT(TimeSpend[[#This Row],[Date]],"[$-409]yyyyMMdd"),"")</f>
        <v>yyyy1009</v>
      </c>
      <c r="C545" s="33" t="str">
        <f>IF(AND(TimeSpend[[#This Row],[Personnel number]]&lt;&gt;"",TimeSpend[[#This Row],[Date]]&lt;&gt;""),SUBSTITUTE(TimeSpend[[#This Row],[Hours]],",","."),"")</f>
        <v>0.5</v>
      </c>
      <c r="D545" t="str">
        <f>IF(AND(TimeSpend[[#This Row],[Personnel number]]&lt;&gt;"",TimeSpend[[#This Row],[Date]]&lt;&gt;""),TimeSpend[[#This Row],[Network]],"")</f>
        <v>BPC_INT</v>
      </c>
      <c r="E545" t="str">
        <f>IF(AND(TimeSpend[[#This Row],[Personnel number]]&lt;&gt;"",TimeSpend[[#This Row],[Date]]&lt;&gt;""),TimeSpend[[#This Row],[Network Description]],"")</f>
        <v>Other Internal activities - BPC Brno</v>
      </c>
      <c r="F545" t="str">
        <f>IF(AND(TimeSpend[[#This Row],[Personnel number]]&lt;&gt;"",TimeSpend[[#This Row],[Date]]&lt;&gt;""),TimeSpend[[#This Row],[Activity]],"")</f>
        <v>Admin</v>
      </c>
      <c r="G545" t="str">
        <f>IF(AND(TimeSpend[[#This Row],[Personnel number]]&lt;&gt;"",TimeSpend[[#This Row],[Date]]&lt;&gt;""),TimeSpend[[#This Row],[Activity description]],"")</f>
        <v>admin</v>
      </c>
      <c r="H545" s="36">
        <f>IF(AND(TimeSpend[[#This Row],[Personnel number]]&lt;&gt;"",TimeSpend[[#This Row],[Date]]&lt;&gt;""),TimeSpend[[#This Row],[Start Time]],"")</f>
        <v>0.4375</v>
      </c>
      <c r="I545" s="36">
        <f>IF(AND(TimeSpend[[#This Row],[Personnel number]]&lt;&gt;"",TimeSpend[[#This Row],[Date]]&lt;&gt;""),TimeSpend[[#This Row],[End Time]],"")</f>
        <v>0.45833333333333331</v>
      </c>
      <c r="J545" t="str">
        <f>IF(AND(TimeSpend[[#This Row],[Personnel number]]&lt;&gt;"",TimeSpend[[#This Row],[Date]]&lt;&gt;""),TimeSpend[[#This Row],[Location]],"")</f>
        <v>Office</v>
      </c>
      <c r="K545">
        <f>IF(AND(TimeSpend[[#This Row],[Personnel number]]&lt;&gt;"",TimeSpend[[#This Row],[Date]]&lt;&gt;""),TimeSpend[[#This Row],[Task]],"")</f>
        <v>0</v>
      </c>
      <c r="L545" t="str">
        <f>IF(AND(TimeSpend[[#This Row],[Personnel number]]&lt;&gt;"",TimeSpend[[#This Row],[Date]]&lt;&gt;""),Utilization!$J$2,"")</f>
        <v>10/2024</v>
      </c>
      <c r="M545" t="str">
        <f>IF(AND(TimeSpend[[#This Row],[Personnel number]]&lt;&gt;"",TimeSpend[[#This Row],[Date]]&lt;&gt;""),TimeSpend[[#This Row],[Employee Name]],"")</f>
        <v>Čech Jindřich</v>
      </c>
      <c r="N545">
        <f t="shared" si="16"/>
        <v>544</v>
      </c>
      <c r="O545" t="str">
        <f t="shared" si="17"/>
        <v>10/2024-544</v>
      </c>
      <c r="P545" t="str">
        <f>IF(D545&lt;&gt;"",VLOOKUP(D545,Projects!B:C,2,0),"")</f>
        <v>INT</v>
      </c>
    </row>
    <row r="546" spans="1:16" x14ac:dyDescent="0.25">
      <c r="A546" t="str">
        <f>UPPER(IF(AND(TimeSpend[[#This Row],[Personnel number]]&lt;&gt;"",TimeSpend[[#This Row],[Date]]&lt;&gt;""),TimeSpend[[#This Row],[Personnel number]],""))</f>
        <v>CZ012506</v>
      </c>
      <c r="B546" s="85" t="str">
        <f>IF(AND(TimeSpend[[#This Row],[Personnel number]]&lt;&gt;"",TimeSpend[[#This Row],[Date]]&lt;&gt;""),TEXT(TimeSpend[[#This Row],[Date]],"[$-409]yyyyMMdd"),"")</f>
        <v>yyyy1009</v>
      </c>
      <c r="C546" s="33" t="str">
        <f>IF(AND(TimeSpend[[#This Row],[Personnel number]]&lt;&gt;"",TimeSpend[[#This Row],[Date]]&lt;&gt;""),SUBSTITUTE(TimeSpend[[#This Row],[Hours]],",","."),"")</f>
        <v>0.5</v>
      </c>
      <c r="D546">
        <f>IF(AND(TimeSpend[[#This Row],[Personnel number]]&lt;&gt;"",TimeSpend[[#This Row],[Date]]&lt;&gt;""),TimeSpend[[#This Row],[Network]],"")</f>
        <v>1050268</v>
      </c>
      <c r="E546" t="str">
        <f>IF(AND(TimeSpend[[#This Row],[Personnel number]]&lt;&gt;"",TimeSpend[[#This Row],[Date]]&lt;&gt;""),TimeSpend[[#This Row],[Network Description]],"")</f>
        <v>NUS (CE) harm.&amp;bus. Support</v>
      </c>
      <c r="F546" t="str">
        <f>IF(AND(TimeSpend[[#This Row],[Personnel number]]&lt;&gt;"",TimeSpend[[#This Row],[Date]]&lt;&gt;""),TimeSpend[[#This Row],[Activity]],"")</f>
        <v>Development (programming)</v>
      </c>
      <c r="G546" t="str">
        <f>IF(AND(TimeSpend[[#This Row],[Personnel number]]&lt;&gt;"",TimeSpend[[#This Row],[Date]]&lt;&gt;""),TimeSpend[[#This Row],[Activity description]],"")</f>
        <v>BCZ eBIZ testing - CreateSalesDoc Log impl. (KKRiedlova)</v>
      </c>
      <c r="H546" s="36">
        <f>IF(AND(TimeSpend[[#This Row],[Personnel number]]&lt;&gt;"",TimeSpend[[#This Row],[Date]]&lt;&gt;""),TimeSpend[[#This Row],[Start Time]],"")</f>
        <v>0.47916666666666669</v>
      </c>
      <c r="I546" s="36">
        <f>IF(AND(TimeSpend[[#This Row],[Personnel number]]&lt;&gt;"",TimeSpend[[#This Row],[Date]]&lt;&gt;""),TimeSpend[[#This Row],[End Time]],"")</f>
        <v>0.5</v>
      </c>
      <c r="J546" t="str">
        <f>IF(AND(TimeSpend[[#This Row],[Personnel number]]&lt;&gt;"",TimeSpend[[#This Row],[Date]]&lt;&gt;""),TimeSpend[[#This Row],[Location]],"")</f>
        <v>Office</v>
      </c>
      <c r="K546">
        <f>IF(AND(TimeSpend[[#This Row],[Personnel number]]&lt;&gt;"",TimeSpend[[#This Row],[Date]]&lt;&gt;""),TimeSpend[[#This Row],[Task]],"")</f>
        <v>0</v>
      </c>
      <c r="L546" t="str">
        <f>IF(AND(TimeSpend[[#This Row],[Personnel number]]&lt;&gt;"",TimeSpend[[#This Row],[Date]]&lt;&gt;""),Utilization!$J$2,"")</f>
        <v>10/2024</v>
      </c>
      <c r="M546" t="str">
        <f>IF(AND(TimeSpend[[#This Row],[Personnel number]]&lt;&gt;"",TimeSpend[[#This Row],[Date]]&lt;&gt;""),TimeSpend[[#This Row],[Employee Name]],"")</f>
        <v>Čech Jindřich</v>
      </c>
      <c r="N546">
        <f t="shared" si="16"/>
        <v>545</v>
      </c>
      <c r="O546" t="str">
        <f t="shared" si="17"/>
        <v>10/2024-545</v>
      </c>
      <c r="P546" t="str">
        <f>IF(D546&lt;&gt;"",VLOOKUP(D546,Projects!B:C,2,0),"")</f>
        <v>PROJECT</v>
      </c>
    </row>
    <row r="547" spans="1:16" x14ac:dyDescent="0.25">
      <c r="A547" t="str">
        <f>UPPER(IF(AND(TimeSpend[[#This Row],[Personnel number]]&lt;&gt;"",TimeSpend[[#This Row],[Date]]&lt;&gt;""),TimeSpend[[#This Row],[Personnel number]],""))</f>
        <v>CZ012506</v>
      </c>
      <c r="B547" s="85" t="str">
        <f>IF(AND(TimeSpend[[#This Row],[Personnel number]]&lt;&gt;"",TimeSpend[[#This Row],[Date]]&lt;&gt;""),TEXT(TimeSpend[[#This Row],[Date]],"[$-409]yyyyMMdd"),"")</f>
        <v>yyyy1009</v>
      </c>
      <c r="C547" s="33" t="str">
        <f>IF(AND(TimeSpend[[#This Row],[Personnel number]]&lt;&gt;"",TimeSpend[[#This Row],[Date]]&lt;&gt;""),SUBSTITUTE(TimeSpend[[#This Row],[Hours]],",","."),"")</f>
        <v>3</v>
      </c>
      <c r="D547">
        <f>IF(AND(TimeSpend[[#This Row],[Personnel number]]&lt;&gt;"",TimeSpend[[#This Row],[Date]]&lt;&gt;""),TimeSpend[[#This Row],[Network]],"")</f>
        <v>60000247</v>
      </c>
      <c r="E547" t="str">
        <f>IF(AND(TimeSpend[[#This Row],[Personnel number]]&lt;&gt;"",TimeSpend[[#This Row],[Date]]&lt;&gt;""),TimeSpend[[#This Row],[Network Description]],"")</f>
        <v>NUS3 Technical Upgrade (NUS Cloud)</v>
      </c>
      <c r="F547" t="str">
        <f>IF(AND(TimeSpend[[#This Row],[Personnel number]]&lt;&gt;"",TimeSpend[[#This Row],[Date]]&lt;&gt;""),TimeSpend[[#This Row],[Activity]],"")</f>
        <v>Development (programming)</v>
      </c>
      <c r="G547" t="str">
        <f>IF(AND(TimeSpend[[#This Row],[Personnel number]]&lt;&gt;"",TimeSpend[[#This Row],[Date]]&lt;&gt;""),TimeSpend[[#This Row],[Activity description]],"")</f>
        <v>CLOUD/BBG Issues analyses (JCV meeting)</v>
      </c>
      <c r="H547" s="36">
        <f>IF(AND(TimeSpend[[#This Row],[Personnel number]]&lt;&gt;"",TimeSpend[[#This Row],[Date]]&lt;&gt;""),TimeSpend[[#This Row],[Start Time]],"")</f>
        <v>0.5</v>
      </c>
      <c r="I547" s="36">
        <f>IF(AND(TimeSpend[[#This Row],[Personnel number]]&lt;&gt;"",TimeSpend[[#This Row],[Date]]&lt;&gt;""),TimeSpend[[#This Row],[End Time]],"")</f>
        <v>0.625</v>
      </c>
      <c r="J547" t="str">
        <f>IF(AND(TimeSpend[[#This Row],[Personnel number]]&lt;&gt;"",TimeSpend[[#This Row],[Date]]&lt;&gt;""),TimeSpend[[#This Row],[Location]],"")</f>
        <v>Office</v>
      </c>
      <c r="K547">
        <f>IF(AND(TimeSpend[[#This Row],[Personnel number]]&lt;&gt;"",TimeSpend[[#This Row],[Date]]&lt;&gt;""),TimeSpend[[#This Row],[Task]],"")</f>
        <v>0</v>
      </c>
      <c r="L547" t="str">
        <f>IF(AND(TimeSpend[[#This Row],[Personnel number]]&lt;&gt;"",TimeSpend[[#This Row],[Date]]&lt;&gt;""),Utilization!$J$2,"")</f>
        <v>10/2024</v>
      </c>
      <c r="M547" t="str">
        <f>IF(AND(TimeSpend[[#This Row],[Personnel number]]&lt;&gt;"",TimeSpend[[#This Row],[Date]]&lt;&gt;""),TimeSpend[[#This Row],[Employee Name]],"")</f>
        <v>Čech Jindřich</v>
      </c>
      <c r="N547">
        <f t="shared" si="16"/>
        <v>546</v>
      </c>
      <c r="O547" t="str">
        <f t="shared" si="17"/>
        <v>10/2024-546</v>
      </c>
      <c r="P547" t="str">
        <f>IF(D547&lt;&gt;"",VLOOKUP(D547,Projects!B:C,2,0),"")</f>
        <v>PROJECT</v>
      </c>
    </row>
    <row r="548" spans="1:16" x14ac:dyDescent="0.25">
      <c r="A548" t="str">
        <f>UPPER(IF(AND(TimeSpend[[#This Row],[Personnel number]]&lt;&gt;"",TimeSpend[[#This Row],[Date]]&lt;&gt;""),TimeSpend[[#This Row],[Personnel number]],""))</f>
        <v>CZ012506</v>
      </c>
      <c r="B548" s="85" t="str">
        <f>IF(AND(TimeSpend[[#This Row],[Personnel number]]&lt;&gt;"",TimeSpend[[#This Row],[Date]]&lt;&gt;""),TEXT(TimeSpend[[#This Row],[Date]],"[$-409]yyyyMMdd"),"")</f>
        <v>yyyy1009</v>
      </c>
      <c r="C548" s="33" t="str">
        <f>IF(AND(TimeSpend[[#This Row],[Personnel number]]&lt;&gt;"",TimeSpend[[#This Row],[Date]]&lt;&gt;""),SUBSTITUTE(TimeSpend[[#This Row],[Hours]],",","."),"")</f>
        <v>1</v>
      </c>
      <c r="D548">
        <f>IF(AND(TimeSpend[[#This Row],[Personnel number]]&lt;&gt;"",TimeSpend[[#This Row],[Date]]&lt;&gt;""),TimeSpend[[#This Row],[Network]],"")</f>
        <v>1050268</v>
      </c>
      <c r="E548" t="str">
        <f>IF(AND(TimeSpend[[#This Row],[Personnel number]]&lt;&gt;"",TimeSpend[[#This Row],[Date]]&lt;&gt;""),TimeSpend[[#This Row],[Network Description]],"")</f>
        <v>NUS (CE) harm.&amp;bus. Support</v>
      </c>
      <c r="F548" t="str">
        <f>IF(AND(TimeSpend[[#This Row],[Personnel number]]&lt;&gt;"",TimeSpend[[#This Row],[Date]]&lt;&gt;""),TimeSpend[[#This Row],[Activity]],"")</f>
        <v>Development (programming)</v>
      </c>
      <c r="G548" t="str">
        <f>IF(AND(TimeSpend[[#This Row],[Personnel number]]&lt;&gt;"",TimeSpend[[#This Row],[Date]]&lt;&gt;""),TimeSpend[[#This Row],[Activity description]],"")</f>
        <v>BCZ eBIZ testing - CreateSalesDoc Log impl. (KKRiedlova)</v>
      </c>
      <c r="H548" s="36">
        <f>IF(AND(TimeSpend[[#This Row],[Personnel number]]&lt;&gt;"",TimeSpend[[#This Row],[Date]]&lt;&gt;""),TimeSpend[[#This Row],[Start Time]],"")</f>
        <v>0.625</v>
      </c>
      <c r="I548" s="36">
        <f>IF(AND(TimeSpend[[#This Row],[Personnel number]]&lt;&gt;"",TimeSpend[[#This Row],[Date]]&lt;&gt;""),TimeSpend[[#This Row],[End Time]],"")</f>
        <v>0.66666666666666663</v>
      </c>
      <c r="J548" t="str">
        <f>IF(AND(TimeSpend[[#This Row],[Personnel number]]&lt;&gt;"",TimeSpend[[#This Row],[Date]]&lt;&gt;""),TimeSpend[[#This Row],[Location]],"")</f>
        <v>Office</v>
      </c>
      <c r="K548">
        <f>IF(AND(TimeSpend[[#This Row],[Personnel number]]&lt;&gt;"",TimeSpend[[#This Row],[Date]]&lt;&gt;""),TimeSpend[[#This Row],[Task]],"")</f>
        <v>0</v>
      </c>
      <c r="L548" t="str">
        <f>IF(AND(TimeSpend[[#This Row],[Personnel number]]&lt;&gt;"",TimeSpend[[#This Row],[Date]]&lt;&gt;""),Utilization!$J$2,"")</f>
        <v>10/2024</v>
      </c>
      <c r="M548" t="str">
        <f>IF(AND(TimeSpend[[#This Row],[Personnel number]]&lt;&gt;"",TimeSpend[[#This Row],[Date]]&lt;&gt;""),TimeSpend[[#This Row],[Employee Name]],"")</f>
        <v>Čech Jindřich</v>
      </c>
      <c r="N548">
        <f t="shared" si="16"/>
        <v>547</v>
      </c>
      <c r="O548" t="str">
        <f t="shared" si="17"/>
        <v>10/2024-547</v>
      </c>
      <c r="P548" t="str">
        <f>IF(D548&lt;&gt;"",VLOOKUP(D548,Projects!B:C,2,0),"")</f>
        <v>PROJECT</v>
      </c>
    </row>
    <row r="549" spans="1:16" x14ac:dyDescent="0.25">
      <c r="A549" t="str">
        <f>UPPER(IF(AND(TimeSpend[[#This Row],[Personnel number]]&lt;&gt;"",TimeSpend[[#This Row],[Date]]&lt;&gt;""),TimeSpend[[#This Row],[Personnel number]],""))</f>
        <v>CZ012506</v>
      </c>
      <c r="B549" s="85" t="str">
        <f>IF(AND(TimeSpend[[#This Row],[Personnel number]]&lt;&gt;"",TimeSpend[[#This Row],[Date]]&lt;&gt;""),TEXT(TimeSpend[[#This Row],[Date]],"[$-409]yyyyMMdd"),"")</f>
        <v>yyyy1010</v>
      </c>
      <c r="C549" s="33" t="str">
        <f>IF(AND(TimeSpend[[#This Row],[Personnel number]]&lt;&gt;"",TimeSpend[[#This Row],[Date]]&lt;&gt;""),SUBSTITUTE(TimeSpend[[#This Row],[Hours]],",","."),"")</f>
        <v>1.75</v>
      </c>
      <c r="D549">
        <f>IF(AND(TimeSpend[[#This Row],[Personnel number]]&lt;&gt;"",TimeSpend[[#This Row],[Date]]&lt;&gt;""),TimeSpend[[#This Row],[Network]],"")</f>
        <v>1050268</v>
      </c>
      <c r="E549" t="str">
        <f>IF(AND(TimeSpend[[#This Row],[Personnel number]]&lt;&gt;"",TimeSpend[[#This Row],[Date]]&lt;&gt;""),TimeSpend[[#This Row],[Network Description]],"")</f>
        <v>NUS (CE) harm.&amp;bus. Support</v>
      </c>
      <c r="F549" t="str">
        <f>IF(AND(TimeSpend[[#This Row],[Personnel number]]&lt;&gt;"",TimeSpend[[#This Row],[Date]]&lt;&gt;""),TimeSpend[[#This Row],[Activity]],"")</f>
        <v>Development (programming)</v>
      </c>
      <c r="G549" t="str">
        <f>IF(AND(TimeSpend[[#This Row],[Personnel number]]&lt;&gt;"",TimeSpend[[#This Row],[Date]]&lt;&gt;""),TimeSpend[[#This Row],[Activity description]],"")</f>
        <v xml:space="preserve">BCZ eBIZ testing - CreateSalesDoc Log impl. (KKRiedlova) WP_BCZ_EBIZ_026 </v>
      </c>
      <c r="H549" s="36">
        <f>IF(AND(TimeSpend[[#This Row],[Personnel number]]&lt;&gt;"",TimeSpend[[#This Row],[Date]]&lt;&gt;""),TimeSpend[[#This Row],[Start Time]],"")</f>
        <v>0.30208333333333331</v>
      </c>
      <c r="I549" s="36">
        <f>IF(AND(TimeSpend[[#This Row],[Personnel number]]&lt;&gt;"",TimeSpend[[#This Row],[Date]]&lt;&gt;""),TimeSpend[[#This Row],[End Time]],"")</f>
        <v>0.375</v>
      </c>
      <c r="J549" t="str">
        <f>IF(AND(TimeSpend[[#This Row],[Personnel number]]&lt;&gt;"",TimeSpend[[#This Row],[Date]]&lt;&gt;""),TimeSpend[[#This Row],[Location]],"")</f>
        <v>Office</v>
      </c>
      <c r="K549">
        <f>IF(AND(TimeSpend[[#This Row],[Personnel number]]&lt;&gt;"",TimeSpend[[#This Row],[Date]]&lt;&gt;""),TimeSpend[[#This Row],[Task]],"")</f>
        <v>0</v>
      </c>
      <c r="L549" t="str">
        <f>IF(AND(TimeSpend[[#This Row],[Personnel number]]&lt;&gt;"",TimeSpend[[#This Row],[Date]]&lt;&gt;""),Utilization!$J$2,"")</f>
        <v>10/2024</v>
      </c>
      <c r="M549" t="str">
        <f>IF(AND(TimeSpend[[#This Row],[Personnel number]]&lt;&gt;"",TimeSpend[[#This Row],[Date]]&lt;&gt;""),TimeSpend[[#This Row],[Employee Name]],"")</f>
        <v>Čech Jindřich</v>
      </c>
      <c r="N549">
        <f t="shared" si="16"/>
        <v>548</v>
      </c>
      <c r="O549" t="str">
        <f t="shared" si="17"/>
        <v>10/2024-548</v>
      </c>
      <c r="P549" t="str">
        <f>IF(D549&lt;&gt;"",VLOOKUP(D549,Projects!B:C,2,0),"")</f>
        <v>PROJECT</v>
      </c>
    </row>
    <row r="550" spans="1:16" x14ac:dyDescent="0.25">
      <c r="A550" t="str">
        <f>UPPER(IF(AND(TimeSpend[[#This Row],[Personnel number]]&lt;&gt;"",TimeSpend[[#This Row],[Date]]&lt;&gt;""),TimeSpend[[#This Row],[Personnel number]],""))</f>
        <v>CZ012506</v>
      </c>
      <c r="B550" s="85" t="str">
        <f>IF(AND(TimeSpend[[#This Row],[Personnel number]]&lt;&gt;"",TimeSpend[[#This Row],[Date]]&lt;&gt;""),TEXT(TimeSpend[[#This Row],[Date]],"[$-409]yyyyMMdd"),"")</f>
        <v>yyyy1010</v>
      </c>
      <c r="C550" s="33" t="str">
        <f>IF(AND(TimeSpend[[#This Row],[Personnel number]]&lt;&gt;"",TimeSpend[[#This Row],[Date]]&lt;&gt;""),SUBSTITUTE(TimeSpend[[#This Row],[Hours]],",","."),"")</f>
        <v>0.25</v>
      </c>
      <c r="D550">
        <f>IF(AND(TimeSpend[[#This Row],[Personnel number]]&lt;&gt;"",TimeSpend[[#This Row],[Date]]&lt;&gt;""),TimeSpend[[#This Row],[Network]],"")</f>
        <v>1050268</v>
      </c>
      <c r="E550" t="str">
        <f>IF(AND(TimeSpend[[#This Row],[Personnel number]]&lt;&gt;"",TimeSpend[[#This Row],[Date]]&lt;&gt;""),TimeSpend[[#This Row],[Network Description]],"")</f>
        <v>NUS (CE) harm.&amp;bus. Support</v>
      </c>
      <c r="F550" t="str">
        <f>IF(AND(TimeSpend[[#This Row],[Personnel number]]&lt;&gt;"",TimeSpend[[#This Row],[Date]]&lt;&gt;""),TimeSpend[[#This Row],[Activity]],"")</f>
        <v>Analysis</v>
      </c>
      <c r="G550" t="str">
        <f>IF(AND(TimeSpend[[#This Row],[Personnel number]]&lt;&gt;"",TimeSpend[[#This Row],[Date]]&lt;&gt;""),TimeSpend[[#This Row],[Activity description]],"")</f>
        <v>BCZ CRM Repl. Meeting (MKAF,RHA,MKO)</v>
      </c>
      <c r="H550" s="36">
        <f>IF(AND(TimeSpend[[#This Row],[Personnel number]]&lt;&gt;"",TimeSpend[[#This Row],[Date]]&lt;&gt;""),TimeSpend[[#This Row],[Start Time]],"")</f>
        <v>0.375</v>
      </c>
      <c r="I550" s="36">
        <f>IF(AND(TimeSpend[[#This Row],[Personnel number]]&lt;&gt;"",TimeSpend[[#This Row],[Date]]&lt;&gt;""),TimeSpend[[#This Row],[End Time]],"")</f>
        <v>0.38541666666666669</v>
      </c>
      <c r="J550" t="str">
        <f>IF(AND(TimeSpend[[#This Row],[Personnel number]]&lt;&gt;"",TimeSpend[[#This Row],[Date]]&lt;&gt;""),TimeSpend[[#This Row],[Location]],"")</f>
        <v>Office</v>
      </c>
      <c r="K550">
        <f>IF(AND(TimeSpend[[#This Row],[Personnel number]]&lt;&gt;"",TimeSpend[[#This Row],[Date]]&lt;&gt;""),TimeSpend[[#This Row],[Task]],"")</f>
        <v>0</v>
      </c>
      <c r="L550" t="str">
        <f>IF(AND(TimeSpend[[#This Row],[Personnel number]]&lt;&gt;"",TimeSpend[[#This Row],[Date]]&lt;&gt;""),Utilization!$J$2,"")</f>
        <v>10/2024</v>
      </c>
      <c r="M550" t="str">
        <f>IF(AND(TimeSpend[[#This Row],[Personnel number]]&lt;&gt;"",TimeSpend[[#This Row],[Date]]&lt;&gt;""),TimeSpend[[#This Row],[Employee Name]],"")</f>
        <v>Čech Jindřich</v>
      </c>
      <c r="N550">
        <f t="shared" si="16"/>
        <v>549</v>
      </c>
      <c r="O550" t="str">
        <f t="shared" si="17"/>
        <v>10/2024-549</v>
      </c>
      <c r="P550" t="str">
        <f>IF(D550&lt;&gt;"",VLOOKUP(D550,Projects!B:C,2,0),"")</f>
        <v>PROJECT</v>
      </c>
    </row>
    <row r="551" spans="1:16" x14ac:dyDescent="0.25">
      <c r="A551" t="str">
        <f>UPPER(IF(AND(TimeSpend[[#This Row],[Personnel number]]&lt;&gt;"",TimeSpend[[#This Row],[Date]]&lt;&gt;""),TimeSpend[[#This Row],[Personnel number]],""))</f>
        <v>CZ012506</v>
      </c>
      <c r="B551" s="85" t="str">
        <f>IF(AND(TimeSpend[[#This Row],[Personnel number]]&lt;&gt;"",TimeSpend[[#This Row],[Date]]&lt;&gt;""),TEXT(TimeSpend[[#This Row],[Date]],"[$-409]yyyyMMdd"),"")</f>
        <v>yyyy1010</v>
      </c>
      <c r="C551" s="33" t="str">
        <f>IF(AND(TimeSpend[[#This Row],[Personnel number]]&lt;&gt;"",TimeSpend[[#This Row],[Date]]&lt;&gt;""),SUBSTITUTE(TimeSpend[[#This Row],[Hours]],",","."),"")</f>
        <v>0.5</v>
      </c>
      <c r="D551">
        <f>IF(AND(TimeSpend[[#This Row],[Personnel number]]&lt;&gt;"",TimeSpend[[#This Row],[Date]]&lt;&gt;""),TimeSpend[[#This Row],[Network]],"")</f>
        <v>1050268</v>
      </c>
      <c r="E551" t="str">
        <f>IF(AND(TimeSpend[[#This Row],[Personnel number]]&lt;&gt;"",TimeSpend[[#This Row],[Date]]&lt;&gt;""),TimeSpend[[#This Row],[Network Description]],"")</f>
        <v>NUS (CE) harm.&amp;bus. Support</v>
      </c>
      <c r="F551" t="str">
        <f>IF(AND(TimeSpend[[#This Row],[Personnel number]]&lt;&gt;"",TimeSpend[[#This Row],[Date]]&lt;&gt;""),TimeSpend[[#This Row],[Activity]],"")</f>
        <v>Development (programming)</v>
      </c>
      <c r="G551" t="str">
        <f>IF(AND(TimeSpend[[#This Row],[Personnel number]]&lt;&gt;"",TimeSpend[[#This Row],[Date]]&lt;&gt;""),TimeSpend[[#This Row],[Activity description]],"")</f>
        <v>WP_BCZ_CRM_024</v>
      </c>
      <c r="H551" s="36">
        <f>IF(AND(TimeSpend[[#This Row],[Personnel number]]&lt;&gt;"",TimeSpend[[#This Row],[Date]]&lt;&gt;""),TimeSpend[[#This Row],[Start Time]],"")</f>
        <v>0.38541666666666669</v>
      </c>
      <c r="I551" s="36">
        <f>IF(AND(TimeSpend[[#This Row],[Personnel number]]&lt;&gt;"",TimeSpend[[#This Row],[Date]]&lt;&gt;""),TimeSpend[[#This Row],[End Time]],"")</f>
        <v>0.40625</v>
      </c>
      <c r="J551" t="str">
        <f>IF(AND(TimeSpend[[#This Row],[Personnel number]]&lt;&gt;"",TimeSpend[[#This Row],[Date]]&lt;&gt;""),TimeSpend[[#This Row],[Location]],"")</f>
        <v>Office</v>
      </c>
      <c r="K551">
        <f>IF(AND(TimeSpend[[#This Row],[Personnel number]]&lt;&gt;"",TimeSpend[[#This Row],[Date]]&lt;&gt;""),TimeSpend[[#This Row],[Task]],"")</f>
        <v>0</v>
      </c>
      <c r="L551" t="str">
        <f>IF(AND(TimeSpend[[#This Row],[Personnel number]]&lt;&gt;"",TimeSpend[[#This Row],[Date]]&lt;&gt;""),Utilization!$J$2,"")</f>
        <v>10/2024</v>
      </c>
      <c r="M551" t="str">
        <f>IF(AND(TimeSpend[[#This Row],[Personnel number]]&lt;&gt;"",TimeSpend[[#This Row],[Date]]&lt;&gt;""),TimeSpend[[#This Row],[Employee Name]],"")</f>
        <v>Čech Jindřich</v>
      </c>
      <c r="N551">
        <f t="shared" si="16"/>
        <v>550</v>
      </c>
      <c r="O551" t="str">
        <f t="shared" si="17"/>
        <v>10/2024-550</v>
      </c>
      <c r="P551" t="str">
        <f>IF(D551&lt;&gt;"",VLOOKUP(D551,Projects!B:C,2,0),"")</f>
        <v>PROJECT</v>
      </c>
    </row>
    <row r="552" spans="1:16" x14ac:dyDescent="0.25">
      <c r="A552" t="str">
        <f>UPPER(IF(AND(TimeSpend[[#This Row],[Personnel number]]&lt;&gt;"",TimeSpend[[#This Row],[Date]]&lt;&gt;""),TimeSpend[[#This Row],[Personnel number]],""))</f>
        <v>CZ012506</v>
      </c>
      <c r="B552" s="85" t="str">
        <f>IF(AND(TimeSpend[[#This Row],[Personnel number]]&lt;&gt;"",TimeSpend[[#This Row],[Date]]&lt;&gt;""),TEXT(TimeSpend[[#This Row],[Date]],"[$-409]yyyyMMdd"),"")</f>
        <v>yyyy1010</v>
      </c>
      <c r="C552" s="33" t="str">
        <f>IF(AND(TimeSpend[[#This Row],[Personnel number]]&lt;&gt;"",TimeSpend[[#This Row],[Date]]&lt;&gt;""),SUBSTITUTE(TimeSpend[[#This Row],[Hours]],",","."),"")</f>
        <v>0.75</v>
      </c>
      <c r="D552" t="str">
        <f>IF(AND(TimeSpend[[#This Row],[Personnel number]]&lt;&gt;"",TimeSpend[[#This Row],[Date]]&lt;&gt;""),TimeSpend[[#This Row],[Network]],"")</f>
        <v>BPC_INT</v>
      </c>
      <c r="E552" t="str">
        <f>IF(AND(TimeSpend[[#This Row],[Personnel number]]&lt;&gt;"",TimeSpend[[#This Row],[Date]]&lt;&gt;""),TimeSpend[[#This Row],[Network Description]],"")</f>
        <v>Other Internal activities - BPC Brno</v>
      </c>
      <c r="F552" t="str">
        <f>IF(AND(TimeSpend[[#This Row],[Personnel number]]&lt;&gt;"",TimeSpend[[#This Row],[Date]]&lt;&gt;""),TimeSpend[[#This Row],[Activity]],"")</f>
        <v>Admin</v>
      </c>
      <c r="G552" t="str">
        <f>IF(AND(TimeSpend[[#This Row],[Personnel number]]&lt;&gt;"",TimeSpend[[#This Row],[Date]]&lt;&gt;""),TimeSpend[[#This Row],[Activity description]],"")</f>
        <v>admin</v>
      </c>
      <c r="H552" s="36">
        <f>IF(AND(TimeSpend[[#This Row],[Personnel number]]&lt;&gt;"",TimeSpend[[#This Row],[Date]]&lt;&gt;""),TimeSpend[[#This Row],[Start Time]],"")</f>
        <v>0.40625</v>
      </c>
      <c r="I552" s="36">
        <f>IF(AND(TimeSpend[[#This Row],[Personnel number]]&lt;&gt;"",TimeSpend[[#This Row],[Date]]&lt;&gt;""),TimeSpend[[#This Row],[End Time]],"")</f>
        <v>0.4375</v>
      </c>
      <c r="J552" t="str">
        <f>IF(AND(TimeSpend[[#This Row],[Personnel number]]&lt;&gt;"",TimeSpend[[#This Row],[Date]]&lt;&gt;""),TimeSpend[[#This Row],[Location]],"")</f>
        <v>Office</v>
      </c>
      <c r="K552">
        <f>IF(AND(TimeSpend[[#This Row],[Personnel number]]&lt;&gt;"",TimeSpend[[#This Row],[Date]]&lt;&gt;""),TimeSpend[[#This Row],[Task]],"")</f>
        <v>0</v>
      </c>
      <c r="L552" t="str">
        <f>IF(AND(TimeSpend[[#This Row],[Personnel number]]&lt;&gt;"",TimeSpend[[#This Row],[Date]]&lt;&gt;""),Utilization!$J$2,"")</f>
        <v>10/2024</v>
      </c>
      <c r="M552" t="str">
        <f>IF(AND(TimeSpend[[#This Row],[Personnel number]]&lt;&gt;"",TimeSpend[[#This Row],[Date]]&lt;&gt;""),TimeSpend[[#This Row],[Employee Name]],"")</f>
        <v>Čech Jindřich</v>
      </c>
      <c r="N552">
        <f t="shared" si="16"/>
        <v>551</v>
      </c>
      <c r="O552" t="str">
        <f t="shared" si="17"/>
        <v>10/2024-551</v>
      </c>
      <c r="P552" t="str">
        <f>IF(D552&lt;&gt;"",VLOOKUP(D552,Projects!B:C,2,0),"")</f>
        <v>INT</v>
      </c>
    </row>
    <row r="553" spans="1:16" x14ac:dyDescent="0.25">
      <c r="A553" t="str">
        <f>UPPER(IF(AND(TimeSpend[[#This Row],[Personnel number]]&lt;&gt;"",TimeSpend[[#This Row],[Date]]&lt;&gt;""),TimeSpend[[#This Row],[Personnel number]],""))</f>
        <v>CZ012506</v>
      </c>
      <c r="B553" s="85" t="str">
        <f>IF(AND(TimeSpend[[#This Row],[Personnel number]]&lt;&gt;"",TimeSpend[[#This Row],[Date]]&lt;&gt;""),TEXT(TimeSpend[[#This Row],[Date]],"[$-409]yyyyMMdd"),"")</f>
        <v>yyyy1010</v>
      </c>
      <c r="C553" s="33" t="str">
        <f>IF(AND(TimeSpend[[#This Row],[Personnel number]]&lt;&gt;"",TimeSpend[[#This Row],[Date]]&lt;&gt;""),SUBSTITUTE(TimeSpend[[#This Row],[Hours]],",","."),"")</f>
        <v>0.5</v>
      </c>
      <c r="D553">
        <f>IF(AND(TimeSpend[[#This Row],[Personnel number]]&lt;&gt;"",TimeSpend[[#This Row],[Date]]&lt;&gt;""),TimeSpend[[#This Row],[Network]],"")</f>
        <v>1050268</v>
      </c>
      <c r="E553" t="str">
        <f>IF(AND(TimeSpend[[#This Row],[Personnel number]]&lt;&gt;"",TimeSpend[[#This Row],[Date]]&lt;&gt;""),TimeSpend[[#This Row],[Network Description]],"")</f>
        <v>NUS (CE) harm.&amp;bus. Support</v>
      </c>
      <c r="F553" t="str">
        <f>IF(AND(TimeSpend[[#This Row],[Personnel number]]&lt;&gt;"",TimeSpend[[#This Row],[Date]]&lt;&gt;""),TimeSpend[[#This Row],[Activity]],"")</f>
        <v>Development (programming)</v>
      </c>
      <c r="G553" t="str">
        <f>IF(AND(TimeSpend[[#This Row],[Personnel number]]&lt;&gt;"",TimeSpend[[#This Row],[Date]]&lt;&gt;""),TimeSpend[[#This Row],[Activity description]],"")</f>
        <v xml:space="preserve">BCZ eBIZ testing - CreateSalesDoc Log impl. (KKRiedlova) WP_BCZ_EBIZ_026 </v>
      </c>
      <c r="H553" s="36">
        <f>IF(AND(TimeSpend[[#This Row],[Personnel number]]&lt;&gt;"",TimeSpend[[#This Row],[Date]]&lt;&gt;""),TimeSpend[[#This Row],[Start Time]],"")</f>
        <v>0.4375</v>
      </c>
      <c r="I553" s="36">
        <f>IF(AND(TimeSpend[[#This Row],[Personnel number]]&lt;&gt;"",TimeSpend[[#This Row],[Date]]&lt;&gt;""),TimeSpend[[#This Row],[End Time]],"")</f>
        <v>0.45833333333333331</v>
      </c>
      <c r="J553" t="str">
        <f>IF(AND(TimeSpend[[#This Row],[Personnel number]]&lt;&gt;"",TimeSpend[[#This Row],[Date]]&lt;&gt;""),TimeSpend[[#This Row],[Location]],"")</f>
        <v>Office</v>
      </c>
      <c r="K553">
        <f>IF(AND(TimeSpend[[#This Row],[Personnel number]]&lt;&gt;"",TimeSpend[[#This Row],[Date]]&lt;&gt;""),TimeSpend[[#This Row],[Task]],"")</f>
        <v>0</v>
      </c>
      <c r="L553" t="str">
        <f>IF(AND(TimeSpend[[#This Row],[Personnel number]]&lt;&gt;"",TimeSpend[[#This Row],[Date]]&lt;&gt;""),Utilization!$J$2,"")</f>
        <v>10/2024</v>
      </c>
      <c r="M553" t="str">
        <f>IF(AND(TimeSpend[[#This Row],[Personnel number]]&lt;&gt;"",TimeSpend[[#This Row],[Date]]&lt;&gt;""),TimeSpend[[#This Row],[Employee Name]],"")</f>
        <v>Čech Jindřich</v>
      </c>
      <c r="N553">
        <f t="shared" si="16"/>
        <v>552</v>
      </c>
      <c r="O553" t="str">
        <f t="shared" si="17"/>
        <v>10/2024-552</v>
      </c>
      <c r="P553" t="str">
        <f>IF(D553&lt;&gt;"",VLOOKUP(D553,Projects!B:C,2,0),"")</f>
        <v>PROJECT</v>
      </c>
    </row>
    <row r="554" spans="1:16" x14ac:dyDescent="0.25">
      <c r="A554" t="str">
        <f>UPPER(IF(AND(TimeSpend[[#This Row],[Personnel number]]&lt;&gt;"",TimeSpend[[#This Row],[Date]]&lt;&gt;""),TimeSpend[[#This Row],[Personnel number]],""))</f>
        <v>CZ012506</v>
      </c>
      <c r="B554" s="85" t="str">
        <f>IF(AND(TimeSpend[[#This Row],[Personnel number]]&lt;&gt;"",TimeSpend[[#This Row],[Date]]&lt;&gt;""),TEXT(TimeSpend[[#This Row],[Date]],"[$-409]yyyyMMdd"),"")</f>
        <v>yyyy1010</v>
      </c>
      <c r="C554" s="33" t="str">
        <f>IF(AND(TimeSpend[[#This Row],[Personnel number]]&lt;&gt;"",TimeSpend[[#This Row],[Date]]&lt;&gt;""),SUBSTITUTE(TimeSpend[[#This Row],[Hours]],",","."),"")</f>
        <v>0.5</v>
      </c>
      <c r="D554">
        <f>IF(AND(TimeSpend[[#This Row],[Personnel number]]&lt;&gt;"",TimeSpend[[#This Row],[Date]]&lt;&gt;""),TimeSpend[[#This Row],[Network]],"")</f>
        <v>1050268</v>
      </c>
      <c r="E554" t="str">
        <f>IF(AND(TimeSpend[[#This Row],[Personnel number]]&lt;&gt;"",TimeSpend[[#This Row],[Date]]&lt;&gt;""),TimeSpend[[#This Row],[Network Description]],"")</f>
        <v>NUS (CE) harm.&amp;bus. Support</v>
      </c>
      <c r="F554" t="str">
        <f>IF(AND(TimeSpend[[#This Row],[Personnel number]]&lt;&gt;"",TimeSpend[[#This Row],[Date]]&lt;&gt;""),TimeSpend[[#This Row],[Activity]],"")</f>
        <v>Development (programming)</v>
      </c>
      <c r="G554" t="str">
        <f>IF(AND(TimeSpend[[#This Row],[Personnel number]]&lt;&gt;"",TimeSpend[[#This Row],[Date]]&lt;&gt;""),TimeSpend[[#This Row],[Activity description]],"")</f>
        <v>WP_BCZ_CRM_024 testing issue + Expiration Date Impl. (MKAF)</v>
      </c>
      <c r="H554" s="36">
        <f>IF(AND(TimeSpend[[#This Row],[Personnel number]]&lt;&gt;"",TimeSpend[[#This Row],[Date]]&lt;&gt;""),TimeSpend[[#This Row],[Start Time]],"")</f>
        <v>0.45833333333333331</v>
      </c>
      <c r="I554" s="36">
        <f>IF(AND(TimeSpend[[#This Row],[Personnel number]]&lt;&gt;"",TimeSpend[[#This Row],[Date]]&lt;&gt;""),TimeSpend[[#This Row],[End Time]],"")</f>
        <v>0.47916666666666669</v>
      </c>
      <c r="J554" t="str">
        <f>IF(AND(TimeSpend[[#This Row],[Personnel number]]&lt;&gt;"",TimeSpend[[#This Row],[Date]]&lt;&gt;""),TimeSpend[[#This Row],[Location]],"")</f>
        <v>Office</v>
      </c>
      <c r="K554">
        <f>IF(AND(TimeSpend[[#This Row],[Personnel number]]&lt;&gt;"",TimeSpend[[#This Row],[Date]]&lt;&gt;""),TimeSpend[[#This Row],[Task]],"")</f>
        <v>0</v>
      </c>
      <c r="L554" t="str">
        <f>IF(AND(TimeSpend[[#This Row],[Personnel number]]&lt;&gt;"",TimeSpend[[#This Row],[Date]]&lt;&gt;""),Utilization!$J$2,"")</f>
        <v>10/2024</v>
      </c>
      <c r="M554" t="str">
        <f>IF(AND(TimeSpend[[#This Row],[Personnel number]]&lt;&gt;"",TimeSpend[[#This Row],[Date]]&lt;&gt;""),TimeSpend[[#This Row],[Employee Name]],"")</f>
        <v>Čech Jindřich</v>
      </c>
      <c r="N554">
        <f t="shared" si="16"/>
        <v>553</v>
      </c>
      <c r="O554" t="str">
        <f t="shared" si="17"/>
        <v>10/2024-553</v>
      </c>
      <c r="P554" t="str">
        <f>IF(D554&lt;&gt;"",VLOOKUP(D554,Projects!B:C,2,0),"")</f>
        <v>PROJECT</v>
      </c>
    </row>
    <row r="555" spans="1:16" x14ac:dyDescent="0.25">
      <c r="A555" t="str">
        <f>UPPER(IF(AND(TimeSpend[[#This Row],[Personnel number]]&lt;&gt;"",TimeSpend[[#This Row],[Date]]&lt;&gt;""),TimeSpend[[#This Row],[Personnel number]],""))</f>
        <v>CZ012506</v>
      </c>
      <c r="B555" s="85" t="str">
        <f>IF(AND(TimeSpend[[#This Row],[Personnel number]]&lt;&gt;"",TimeSpend[[#This Row],[Date]]&lt;&gt;""),TEXT(TimeSpend[[#This Row],[Date]],"[$-409]yyyyMMdd"),"")</f>
        <v>yyyy1010</v>
      </c>
      <c r="C555" s="33" t="str">
        <f>IF(AND(TimeSpend[[#This Row],[Personnel number]]&lt;&gt;"",TimeSpend[[#This Row],[Date]]&lt;&gt;""),SUBSTITUTE(TimeSpend[[#This Row],[Hours]],",","."),"")</f>
        <v>0.5</v>
      </c>
      <c r="D555">
        <f>IF(AND(TimeSpend[[#This Row],[Personnel number]]&lt;&gt;"",TimeSpend[[#This Row],[Date]]&lt;&gt;""),TimeSpend[[#This Row],[Network]],"")</f>
        <v>1050268</v>
      </c>
      <c r="E555" t="str">
        <f>IF(AND(TimeSpend[[#This Row],[Personnel number]]&lt;&gt;"",TimeSpend[[#This Row],[Date]]&lt;&gt;""),TimeSpend[[#This Row],[Network Description]],"")</f>
        <v>NUS (CE) harm.&amp;bus. Support</v>
      </c>
      <c r="F555" t="str">
        <f>IF(AND(TimeSpend[[#This Row],[Personnel number]]&lt;&gt;"",TimeSpend[[#This Row],[Date]]&lt;&gt;""),TimeSpend[[#This Row],[Activity]],"")</f>
        <v>Development (programming)</v>
      </c>
      <c r="G555" t="str">
        <f>IF(AND(TimeSpend[[#This Row],[Personnel number]]&lt;&gt;"",TimeSpend[[#This Row],[Date]]&lt;&gt;""),TimeSpend[[#This Row],[Activity description]],"")</f>
        <v xml:space="preserve">BCZ eBIZ testing - CreateSalesDoc Log impl. (KKRiedlova) WP_BCZ_EBIZ_026 </v>
      </c>
      <c r="H555" s="36">
        <f>IF(AND(TimeSpend[[#This Row],[Personnel number]]&lt;&gt;"",TimeSpend[[#This Row],[Date]]&lt;&gt;""),TimeSpend[[#This Row],[Start Time]],"")</f>
        <v>0.47916666666666669</v>
      </c>
      <c r="I555" s="36">
        <f>IF(AND(TimeSpend[[#This Row],[Personnel number]]&lt;&gt;"",TimeSpend[[#This Row],[Date]]&lt;&gt;""),TimeSpend[[#This Row],[End Time]],"")</f>
        <v>0.5</v>
      </c>
      <c r="J555" t="str">
        <f>IF(AND(TimeSpend[[#This Row],[Personnel number]]&lt;&gt;"",TimeSpend[[#This Row],[Date]]&lt;&gt;""),TimeSpend[[#This Row],[Location]],"")</f>
        <v>Office</v>
      </c>
      <c r="K555">
        <f>IF(AND(TimeSpend[[#This Row],[Personnel number]]&lt;&gt;"",TimeSpend[[#This Row],[Date]]&lt;&gt;""),TimeSpend[[#This Row],[Task]],"")</f>
        <v>0</v>
      </c>
      <c r="L555" t="str">
        <f>IF(AND(TimeSpend[[#This Row],[Personnel number]]&lt;&gt;"",TimeSpend[[#This Row],[Date]]&lt;&gt;""),Utilization!$J$2,"")</f>
        <v>10/2024</v>
      </c>
      <c r="M555" t="str">
        <f>IF(AND(TimeSpend[[#This Row],[Personnel number]]&lt;&gt;"",TimeSpend[[#This Row],[Date]]&lt;&gt;""),TimeSpend[[#This Row],[Employee Name]],"")</f>
        <v>Čech Jindřich</v>
      </c>
      <c r="N555">
        <f t="shared" si="16"/>
        <v>554</v>
      </c>
      <c r="O555" t="str">
        <f t="shared" si="17"/>
        <v>10/2024-554</v>
      </c>
      <c r="P555" t="str">
        <f>IF(D555&lt;&gt;"",VLOOKUP(D555,Projects!B:C,2,0),"")</f>
        <v>PROJECT</v>
      </c>
    </row>
    <row r="556" spans="1:16" x14ac:dyDescent="0.25">
      <c r="A556" t="str">
        <f>UPPER(IF(AND(TimeSpend[[#This Row],[Personnel number]]&lt;&gt;"",TimeSpend[[#This Row],[Date]]&lt;&gt;""),TimeSpend[[#This Row],[Personnel number]],""))</f>
        <v>CZ012506</v>
      </c>
      <c r="B556" s="85" t="str">
        <f>IF(AND(TimeSpend[[#This Row],[Personnel number]]&lt;&gt;"",TimeSpend[[#This Row],[Date]]&lt;&gt;""),TEXT(TimeSpend[[#This Row],[Date]],"[$-409]yyyyMMdd"),"")</f>
        <v>yyyy1010</v>
      </c>
      <c r="C556" s="33" t="str">
        <f>IF(AND(TimeSpend[[#This Row],[Personnel number]]&lt;&gt;"",TimeSpend[[#This Row],[Date]]&lt;&gt;""),SUBSTITUTE(TimeSpend[[#This Row],[Hours]],",","."),"")</f>
        <v>0.5</v>
      </c>
      <c r="D556">
        <f>IF(AND(TimeSpend[[#This Row],[Personnel number]]&lt;&gt;"",TimeSpend[[#This Row],[Date]]&lt;&gt;""),TimeSpend[[#This Row],[Network]],"")</f>
        <v>60000247</v>
      </c>
      <c r="E556" t="str">
        <f>IF(AND(TimeSpend[[#This Row],[Personnel number]]&lt;&gt;"",TimeSpend[[#This Row],[Date]]&lt;&gt;""),TimeSpend[[#This Row],[Network Description]],"")</f>
        <v>NUS3 Technical Upgrade (NUS Cloud)</v>
      </c>
      <c r="F556" t="str">
        <f>IF(AND(TimeSpend[[#This Row],[Personnel number]]&lt;&gt;"",TimeSpend[[#This Row],[Date]]&lt;&gt;""),TimeSpend[[#This Row],[Activity]],"")</f>
        <v>Development (programming)</v>
      </c>
      <c r="G556" t="str">
        <f>IF(AND(TimeSpend[[#This Row],[Personnel number]]&lt;&gt;"",TimeSpend[[#This Row],[Date]]&lt;&gt;""),TimeSpend[[#This Row],[Activity description]],"")</f>
        <v>CLOUD 54960</v>
      </c>
      <c r="H556" s="36">
        <f>IF(AND(TimeSpend[[#This Row],[Personnel number]]&lt;&gt;"",TimeSpend[[#This Row],[Date]]&lt;&gt;""),TimeSpend[[#This Row],[Start Time]],"")</f>
        <v>0.54166666666666663</v>
      </c>
      <c r="I556" s="36">
        <f>IF(AND(TimeSpend[[#This Row],[Personnel number]]&lt;&gt;"",TimeSpend[[#This Row],[Date]]&lt;&gt;""),TimeSpend[[#This Row],[End Time]],"")</f>
        <v>0.5625</v>
      </c>
      <c r="J556" t="str">
        <f>IF(AND(TimeSpend[[#This Row],[Personnel number]]&lt;&gt;"",TimeSpend[[#This Row],[Date]]&lt;&gt;""),TimeSpend[[#This Row],[Location]],"")</f>
        <v>Office</v>
      </c>
      <c r="K556">
        <f>IF(AND(TimeSpend[[#This Row],[Personnel number]]&lt;&gt;"",TimeSpend[[#This Row],[Date]]&lt;&gt;""),TimeSpend[[#This Row],[Task]],"")</f>
        <v>0</v>
      </c>
      <c r="L556" t="str">
        <f>IF(AND(TimeSpend[[#This Row],[Personnel number]]&lt;&gt;"",TimeSpend[[#This Row],[Date]]&lt;&gt;""),Utilization!$J$2,"")</f>
        <v>10/2024</v>
      </c>
      <c r="M556" t="str">
        <f>IF(AND(TimeSpend[[#This Row],[Personnel number]]&lt;&gt;"",TimeSpend[[#This Row],[Date]]&lt;&gt;""),TimeSpend[[#This Row],[Employee Name]],"")</f>
        <v>Čech Jindřich</v>
      </c>
      <c r="N556">
        <f t="shared" si="16"/>
        <v>555</v>
      </c>
      <c r="O556" t="str">
        <f t="shared" si="17"/>
        <v>10/2024-555</v>
      </c>
      <c r="P556" t="str">
        <f>IF(D556&lt;&gt;"",VLOOKUP(D556,Projects!B:C,2,0),"")</f>
        <v>PROJECT</v>
      </c>
    </row>
    <row r="557" spans="1:16" x14ac:dyDescent="0.25">
      <c r="A557" t="str">
        <f>UPPER(IF(AND(TimeSpend[[#This Row],[Personnel number]]&lt;&gt;"",TimeSpend[[#This Row],[Date]]&lt;&gt;""),TimeSpend[[#This Row],[Personnel number]],""))</f>
        <v>CZ012506</v>
      </c>
      <c r="B557" s="85" t="str">
        <f>IF(AND(TimeSpend[[#This Row],[Personnel number]]&lt;&gt;"",TimeSpend[[#This Row],[Date]]&lt;&gt;""),TEXT(TimeSpend[[#This Row],[Date]],"[$-409]yyyyMMdd"),"")</f>
        <v>yyyy1010</v>
      </c>
      <c r="C557" s="33" t="str">
        <f>IF(AND(TimeSpend[[#This Row],[Personnel number]]&lt;&gt;"",TimeSpend[[#This Row],[Date]]&lt;&gt;""),SUBSTITUTE(TimeSpend[[#This Row],[Hours]],",","."),"")</f>
        <v>2</v>
      </c>
      <c r="D557" t="str">
        <f>IF(AND(TimeSpend[[#This Row],[Personnel number]]&lt;&gt;"",TimeSpend[[#This Row],[Date]]&lt;&gt;""),TimeSpend[[#This Row],[Network]],"")</f>
        <v>BPC_CR</v>
      </c>
      <c r="E557" t="str">
        <f>IF(AND(TimeSpend[[#This Row],[Personnel number]]&lt;&gt;"",TimeSpend[[#This Row],[Date]]&lt;&gt;""),TimeSpend[[#This Row],[Network Description]],"")</f>
        <v>CR Processing - BPC Brno</v>
      </c>
      <c r="F557" t="str">
        <f>IF(AND(TimeSpend[[#This Row],[Personnel number]]&lt;&gt;"",TimeSpend[[#This Row],[Date]]&lt;&gt;""),TimeSpend[[#This Row],[Activity]],"")</f>
        <v>Development (programming)</v>
      </c>
      <c r="G557" t="str">
        <f>IF(AND(TimeSpend[[#This Row],[Personnel number]]&lt;&gt;"",TimeSpend[[#This Row],[Date]]&lt;&gt;""),TimeSpend[[#This Row],[Activity description]],"")</f>
        <v>BPL_SRV_296</v>
      </c>
      <c r="H557" s="36">
        <f>IF(AND(TimeSpend[[#This Row],[Personnel number]]&lt;&gt;"",TimeSpend[[#This Row],[Date]]&lt;&gt;""),TimeSpend[[#This Row],[Start Time]],"")</f>
        <v>0.5625</v>
      </c>
      <c r="I557" s="36">
        <f>IF(AND(TimeSpend[[#This Row],[Personnel number]]&lt;&gt;"",TimeSpend[[#This Row],[Date]]&lt;&gt;""),TimeSpend[[#This Row],[End Time]],"")</f>
        <v>0.64583333333333337</v>
      </c>
      <c r="J557" t="str">
        <f>IF(AND(TimeSpend[[#This Row],[Personnel number]]&lt;&gt;"",TimeSpend[[#This Row],[Date]]&lt;&gt;""),TimeSpend[[#This Row],[Location]],"")</f>
        <v>Office</v>
      </c>
      <c r="K557">
        <f>IF(AND(TimeSpend[[#This Row],[Personnel number]]&lt;&gt;"",TimeSpend[[#This Row],[Date]]&lt;&gt;""),TimeSpend[[#This Row],[Task]],"")</f>
        <v>0</v>
      </c>
      <c r="L557" t="str">
        <f>IF(AND(TimeSpend[[#This Row],[Personnel number]]&lt;&gt;"",TimeSpend[[#This Row],[Date]]&lt;&gt;""),Utilization!$J$2,"")</f>
        <v>10/2024</v>
      </c>
      <c r="M557" t="str">
        <f>IF(AND(TimeSpend[[#This Row],[Personnel number]]&lt;&gt;"",TimeSpend[[#This Row],[Date]]&lt;&gt;""),TimeSpend[[#This Row],[Employee Name]],"")</f>
        <v>Čech Jindřich</v>
      </c>
      <c r="N557">
        <f t="shared" si="16"/>
        <v>556</v>
      </c>
      <c r="O557" t="str">
        <f t="shared" si="17"/>
        <v>10/2024-556</v>
      </c>
      <c r="P557" t="str">
        <f>IF(D557&lt;&gt;"",VLOOKUP(D557,Projects!B:C,2,0),"")</f>
        <v>CRQ</v>
      </c>
    </row>
    <row r="558" spans="1:16" x14ac:dyDescent="0.25">
      <c r="A558" t="str">
        <f>UPPER(IF(AND(TimeSpend[[#This Row],[Personnel number]]&lt;&gt;"",TimeSpend[[#This Row],[Date]]&lt;&gt;""),TimeSpend[[#This Row],[Personnel number]],""))</f>
        <v>CZ012506</v>
      </c>
      <c r="B558" s="85" t="str">
        <f>IF(AND(TimeSpend[[#This Row],[Personnel number]]&lt;&gt;"",TimeSpend[[#This Row],[Date]]&lt;&gt;""),TEXT(TimeSpend[[#This Row],[Date]],"[$-409]yyyyMMdd"),"")</f>
        <v>yyyy1010</v>
      </c>
      <c r="C558" s="33" t="str">
        <f>IF(AND(TimeSpend[[#This Row],[Personnel number]]&lt;&gt;"",TimeSpend[[#This Row],[Date]]&lt;&gt;""),SUBSTITUTE(TimeSpend[[#This Row],[Hours]],",","."),"")</f>
        <v>0.5</v>
      </c>
      <c r="D558">
        <f>IF(AND(TimeSpend[[#This Row],[Personnel number]]&lt;&gt;"",TimeSpend[[#This Row],[Date]]&lt;&gt;""),TimeSpend[[#This Row],[Network]],"")</f>
        <v>60000247</v>
      </c>
      <c r="E558" t="str">
        <f>IF(AND(TimeSpend[[#This Row],[Personnel number]]&lt;&gt;"",TimeSpend[[#This Row],[Date]]&lt;&gt;""),TimeSpend[[#This Row],[Network Description]],"")</f>
        <v>NUS3 Technical Upgrade (NUS Cloud)</v>
      </c>
      <c r="F558" t="str">
        <f>IF(AND(TimeSpend[[#This Row],[Personnel number]]&lt;&gt;"",TimeSpend[[#This Row],[Date]]&lt;&gt;""),TimeSpend[[#This Row],[Activity]],"")</f>
        <v>Development (programming)</v>
      </c>
      <c r="G558" t="str">
        <f>IF(AND(TimeSpend[[#This Row],[Personnel number]]&lt;&gt;"",TimeSpend[[#This Row],[Date]]&lt;&gt;""),TimeSpend[[#This Row],[Activity description]],"")</f>
        <v>CLOUD 54976</v>
      </c>
      <c r="H558" s="36">
        <f>IF(AND(TimeSpend[[#This Row],[Personnel number]]&lt;&gt;"",TimeSpend[[#This Row],[Date]]&lt;&gt;""),TimeSpend[[#This Row],[Start Time]],"")</f>
        <v>0.64583333333333337</v>
      </c>
      <c r="I558" s="36">
        <f>IF(AND(TimeSpend[[#This Row],[Personnel number]]&lt;&gt;"",TimeSpend[[#This Row],[Date]]&lt;&gt;""),TimeSpend[[#This Row],[End Time]],"")</f>
        <v>0.66666666666666663</v>
      </c>
      <c r="J558" t="str">
        <f>IF(AND(TimeSpend[[#This Row],[Personnel number]]&lt;&gt;"",TimeSpend[[#This Row],[Date]]&lt;&gt;""),TimeSpend[[#This Row],[Location]],"")</f>
        <v>Office</v>
      </c>
      <c r="K558">
        <f>IF(AND(TimeSpend[[#This Row],[Personnel number]]&lt;&gt;"",TimeSpend[[#This Row],[Date]]&lt;&gt;""),TimeSpend[[#This Row],[Task]],"")</f>
        <v>0</v>
      </c>
      <c r="L558" t="str">
        <f>IF(AND(TimeSpend[[#This Row],[Personnel number]]&lt;&gt;"",TimeSpend[[#This Row],[Date]]&lt;&gt;""),Utilization!$J$2,"")</f>
        <v>10/2024</v>
      </c>
      <c r="M558" t="str">
        <f>IF(AND(TimeSpend[[#This Row],[Personnel number]]&lt;&gt;"",TimeSpend[[#This Row],[Date]]&lt;&gt;""),TimeSpend[[#This Row],[Employee Name]],"")</f>
        <v>Čech Jindřich</v>
      </c>
      <c r="N558">
        <f t="shared" si="16"/>
        <v>557</v>
      </c>
      <c r="O558" t="str">
        <f t="shared" si="17"/>
        <v>10/2024-557</v>
      </c>
      <c r="P558" t="str">
        <f>IF(D558&lt;&gt;"",VLOOKUP(D558,Projects!B:C,2,0),"")</f>
        <v>PROJECT</v>
      </c>
    </row>
    <row r="559" spans="1:16" x14ac:dyDescent="0.25">
      <c r="A559" t="str">
        <f>UPPER(IF(AND(TimeSpend[[#This Row],[Personnel number]]&lt;&gt;"",TimeSpend[[#This Row],[Date]]&lt;&gt;""),TimeSpend[[#This Row],[Personnel number]],""))</f>
        <v>CZ012506</v>
      </c>
      <c r="B559" s="85" t="str">
        <f>IF(AND(TimeSpend[[#This Row],[Personnel number]]&lt;&gt;"",TimeSpend[[#This Row],[Date]]&lt;&gt;""),TEXT(TimeSpend[[#This Row],[Date]],"[$-409]yyyyMMdd"),"")</f>
        <v>yyyy1010</v>
      </c>
      <c r="C559" s="33" t="str">
        <f>IF(AND(TimeSpend[[#This Row],[Personnel number]]&lt;&gt;"",TimeSpend[[#This Row],[Date]]&lt;&gt;""),SUBSTITUTE(TimeSpend[[#This Row],[Hours]],",","."),"")</f>
        <v>0.25</v>
      </c>
      <c r="D559">
        <f>IF(AND(TimeSpend[[#This Row],[Personnel number]]&lt;&gt;"",TimeSpend[[#This Row],[Date]]&lt;&gt;""),TimeSpend[[#This Row],[Network]],"")</f>
        <v>1050268</v>
      </c>
      <c r="E559" t="str">
        <f>IF(AND(TimeSpend[[#This Row],[Personnel number]]&lt;&gt;"",TimeSpend[[#This Row],[Date]]&lt;&gt;""),TimeSpend[[#This Row],[Network Description]],"")</f>
        <v>NUS (CE) harm.&amp;bus. Support</v>
      </c>
      <c r="F559" t="str">
        <f>IF(AND(TimeSpend[[#This Row],[Personnel number]]&lt;&gt;"",TimeSpend[[#This Row],[Date]]&lt;&gt;""),TimeSpend[[#This Row],[Activity]],"")</f>
        <v>Development (programming)</v>
      </c>
      <c r="G559" t="str">
        <f>IF(AND(TimeSpend[[#This Row],[Personnel number]]&lt;&gt;"",TimeSpend[[#This Row],[Date]]&lt;&gt;""),TimeSpend[[#This Row],[Activity description]],"")</f>
        <v>BCZ &lt;-&gt; NVR obj. synchro</v>
      </c>
      <c r="H559" s="36">
        <f>IF(AND(TimeSpend[[#This Row],[Personnel number]]&lt;&gt;"",TimeSpend[[#This Row],[Date]]&lt;&gt;""),TimeSpend[[#This Row],[Start Time]],"")</f>
        <v>0.66666666666666663</v>
      </c>
      <c r="I559" s="36">
        <f>IF(AND(TimeSpend[[#This Row],[Personnel number]]&lt;&gt;"",TimeSpend[[#This Row],[Date]]&lt;&gt;""),TimeSpend[[#This Row],[End Time]],"")</f>
        <v>0.67708333333333337</v>
      </c>
      <c r="J559" t="str">
        <f>IF(AND(TimeSpend[[#This Row],[Personnel number]]&lt;&gt;"",TimeSpend[[#This Row],[Date]]&lt;&gt;""),TimeSpend[[#This Row],[Location]],"")</f>
        <v>Office</v>
      </c>
      <c r="K559">
        <f>IF(AND(TimeSpend[[#This Row],[Personnel number]]&lt;&gt;"",TimeSpend[[#This Row],[Date]]&lt;&gt;""),TimeSpend[[#This Row],[Task]],"")</f>
        <v>0</v>
      </c>
      <c r="L559" t="str">
        <f>IF(AND(TimeSpend[[#This Row],[Personnel number]]&lt;&gt;"",TimeSpend[[#This Row],[Date]]&lt;&gt;""),Utilization!$J$2,"")</f>
        <v>10/2024</v>
      </c>
      <c r="M559" t="str">
        <f>IF(AND(TimeSpend[[#This Row],[Personnel number]]&lt;&gt;"",TimeSpend[[#This Row],[Date]]&lt;&gt;""),TimeSpend[[#This Row],[Employee Name]],"")</f>
        <v>Čech Jindřich</v>
      </c>
      <c r="N559">
        <f t="shared" si="16"/>
        <v>558</v>
      </c>
      <c r="O559" t="str">
        <f t="shared" si="17"/>
        <v>10/2024-558</v>
      </c>
      <c r="P559" t="str">
        <f>IF(D559&lt;&gt;"",VLOOKUP(D559,Projects!B:C,2,0),"")</f>
        <v>PROJECT</v>
      </c>
    </row>
    <row r="560" spans="1:16" x14ac:dyDescent="0.25">
      <c r="A560" t="str">
        <f>UPPER(IF(AND(TimeSpend[[#This Row],[Personnel number]]&lt;&gt;"",TimeSpend[[#This Row],[Date]]&lt;&gt;""),TimeSpend[[#This Row],[Personnel number]],""))</f>
        <v>CZ012506</v>
      </c>
      <c r="B560" s="85" t="str">
        <f>IF(AND(TimeSpend[[#This Row],[Personnel number]]&lt;&gt;"",TimeSpend[[#This Row],[Date]]&lt;&gt;""),TEXT(TimeSpend[[#This Row],[Date]],"[$-409]yyyyMMdd"),"")</f>
        <v>yyyy1010</v>
      </c>
      <c r="C560" s="33" t="str">
        <f>IF(AND(TimeSpend[[#This Row],[Personnel number]]&lt;&gt;"",TimeSpend[[#This Row],[Date]]&lt;&gt;""),SUBSTITUTE(TimeSpend[[#This Row],[Hours]],",","."),"")</f>
        <v>0.5</v>
      </c>
      <c r="D560" t="str">
        <f>IF(AND(TimeSpend[[#This Row],[Personnel number]]&lt;&gt;"",TimeSpend[[#This Row],[Date]]&lt;&gt;""),TimeSpend[[#This Row],[Network]],"")</f>
        <v>BPC_CR</v>
      </c>
      <c r="E560" t="str">
        <f>IF(AND(TimeSpend[[#This Row],[Personnel number]]&lt;&gt;"",TimeSpend[[#This Row],[Date]]&lt;&gt;""),TimeSpend[[#This Row],[Network Description]],"")</f>
        <v>CR Processing - BPC Brno</v>
      </c>
      <c r="F560" t="str">
        <f>IF(AND(TimeSpend[[#This Row],[Personnel number]]&lt;&gt;"",TimeSpend[[#This Row],[Date]]&lt;&gt;""),TimeSpend[[#This Row],[Activity]],"")</f>
        <v>Development (programming)</v>
      </c>
      <c r="G560" t="str">
        <f>IF(AND(TimeSpend[[#This Row],[Personnel number]]&lt;&gt;"",TimeSpend[[#This Row],[Date]]&lt;&gt;""),TimeSpend[[#This Row],[Activity description]],"")</f>
        <v>WP_BTR_PER_001 -&gt; PRD</v>
      </c>
      <c r="H560" s="36">
        <f>IF(AND(TimeSpend[[#This Row],[Personnel number]]&lt;&gt;"",TimeSpend[[#This Row],[Date]]&lt;&gt;""),TimeSpend[[#This Row],[Start Time]],"")</f>
        <v>0.79166666666666663</v>
      </c>
      <c r="I560" s="36">
        <f>IF(AND(TimeSpend[[#This Row],[Personnel number]]&lt;&gt;"",TimeSpend[[#This Row],[Date]]&lt;&gt;""),TimeSpend[[#This Row],[End Time]],"")</f>
        <v>0.8125</v>
      </c>
      <c r="J560" t="str">
        <f>IF(AND(TimeSpend[[#This Row],[Personnel number]]&lt;&gt;"",TimeSpend[[#This Row],[Date]]&lt;&gt;""),TimeSpend[[#This Row],[Location]],"")</f>
        <v>Office</v>
      </c>
      <c r="K560">
        <f>IF(AND(TimeSpend[[#This Row],[Personnel number]]&lt;&gt;"",TimeSpend[[#This Row],[Date]]&lt;&gt;""),TimeSpend[[#This Row],[Task]],"")</f>
        <v>0</v>
      </c>
      <c r="L560" t="str">
        <f>IF(AND(TimeSpend[[#This Row],[Personnel number]]&lt;&gt;"",TimeSpend[[#This Row],[Date]]&lt;&gt;""),Utilization!$J$2,"")</f>
        <v>10/2024</v>
      </c>
      <c r="M560" t="str">
        <f>IF(AND(TimeSpend[[#This Row],[Personnel number]]&lt;&gt;"",TimeSpend[[#This Row],[Date]]&lt;&gt;""),TimeSpend[[#This Row],[Employee Name]],"")</f>
        <v>Čech Jindřich</v>
      </c>
      <c r="N560">
        <f t="shared" si="16"/>
        <v>559</v>
      </c>
      <c r="O560" t="str">
        <f t="shared" si="17"/>
        <v>10/2024-559</v>
      </c>
      <c r="P560" t="str">
        <f>IF(D560&lt;&gt;"",VLOOKUP(D560,Projects!B:C,2,0),"")</f>
        <v>CRQ</v>
      </c>
    </row>
    <row r="561" spans="1:16" x14ac:dyDescent="0.25">
      <c r="A561" t="str">
        <f>UPPER(IF(AND(TimeSpend[[#This Row],[Personnel number]]&lt;&gt;"",TimeSpend[[#This Row],[Date]]&lt;&gt;""),TimeSpend[[#This Row],[Personnel number]],""))</f>
        <v>CZ012506</v>
      </c>
      <c r="B561" s="85" t="str">
        <f>IF(AND(TimeSpend[[#This Row],[Personnel number]]&lt;&gt;"",TimeSpend[[#This Row],[Date]]&lt;&gt;""),TEXT(TimeSpend[[#This Row],[Date]],"[$-409]yyyyMMdd"),"")</f>
        <v>yyyy1011</v>
      </c>
      <c r="C561" s="33" t="str">
        <f>IF(AND(TimeSpend[[#This Row],[Personnel number]]&lt;&gt;"",TimeSpend[[#This Row],[Date]]&lt;&gt;""),SUBSTITUTE(TimeSpend[[#This Row],[Hours]],",","."),"")</f>
        <v>3</v>
      </c>
      <c r="D561" t="str">
        <f>IF(AND(TimeSpend[[#This Row],[Personnel number]]&lt;&gt;"",TimeSpend[[#This Row],[Date]]&lt;&gt;""),TimeSpend[[#This Row],[Network]],"")</f>
        <v>BPC_INT</v>
      </c>
      <c r="E561" t="str">
        <f>IF(AND(TimeSpend[[#This Row],[Personnel number]]&lt;&gt;"",TimeSpend[[#This Row],[Date]]&lt;&gt;""),TimeSpend[[#This Row],[Network Description]],"")</f>
        <v>Other Internal activities - BPC Brno</v>
      </c>
      <c r="F561" t="str">
        <f>IF(AND(TimeSpend[[#This Row],[Personnel number]]&lt;&gt;"",TimeSpend[[#This Row],[Date]]&lt;&gt;""),TimeSpend[[#This Row],[Activity]],"")</f>
        <v>Admin</v>
      </c>
      <c r="G561" t="str">
        <f>IF(AND(TimeSpend[[#This Row],[Personnel number]]&lt;&gt;"",TimeSpend[[#This Row],[Date]]&lt;&gt;""),TimeSpend[[#This Row],[Activity description]],"")</f>
        <v>admin</v>
      </c>
      <c r="H561" s="36">
        <f>IF(AND(TimeSpend[[#This Row],[Personnel number]]&lt;&gt;"",TimeSpend[[#This Row],[Date]]&lt;&gt;""),TimeSpend[[#This Row],[Start Time]],"")</f>
        <v>0.29166666666666669</v>
      </c>
      <c r="I561" s="36">
        <f>IF(AND(TimeSpend[[#This Row],[Personnel number]]&lt;&gt;"",TimeSpend[[#This Row],[Date]]&lt;&gt;""),TimeSpend[[#This Row],[End Time]],"")</f>
        <v>0.41666666666666669</v>
      </c>
      <c r="J561" t="str">
        <f>IF(AND(TimeSpend[[#This Row],[Personnel number]]&lt;&gt;"",TimeSpend[[#This Row],[Date]]&lt;&gt;""),TimeSpend[[#This Row],[Location]],"")</f>
        <v>Office</v>
      </c>
      <c r="K561">
        <f>IF(AND(TimeSpend[[#This Row],[Personnel number]]&lt;&gt;"",TimeSpend[[#This Row],[Date]]&lt;&gt;""),TimeSpend[[#This Row],[Task]],"")</f>
        <v>0</v>
      </c>
      <c r="L561" t="str">
        <f>IF(AND(TimeSpend[[#This Row],[Personnel number]]&lt;&gt;"",TimeSpend[[#This Row],[Date]]&lt;&gt;""),Utilization!$J$2,"")</f>
        <v>10/2024</v>
      </c>
      <c r="M561" t="str">
        <f>IF(AND(TimeSpend[[#This Row],[Personnel number]]&lt;&gt;"",TimeSpend[[#This Row],[Date]]&lt;&gt;""),TimeSpend[[#This Row],[Employee Name]],"")</f>
        <v>Čech Jindřich</v>
      </c>
      <c r="N561">
        <f t="shared" si="16"/>
        <v>560</v>
      </c>
      <c r="O561" t="str">
        <f t="shared" si="17"/>
        <v>10/2024-560</v>
      </c>
      <c r="P561" t="str">
        <f>IF(D561&lt;&gt;"",VLOOKUP(D561,Projects!B:C,2,0),"")</f>
        <v>INT</v>
      </c>
    </row>
    <row r="562" spans="1:16" x14ac:dyDescent="0.25">
      <c r="A562" t="str">
        <f>UPPER(IF(AND(TimeSpend[[#This Row],[Personnel number]]&lt;&gt;"",TimeSpend[[#This Row],[Date]]&lt;&gt;""),TimeSpend[[#This Row],[Personnel number]],""))</f>
        <v>CZ012506</v>
      </c>
      <c r="B562" s="85" t="str">
        <f>IF(AND(TimeSpend[[#This Row],[Personnel number]]&lt;&gt;"",TimeSpend[[#This Row],[Date]]&lt;&gt;""),TEXT(TimeSpend[[#This Row],[Date]],"[$-409]yyyyMMdd"),"")</f>
        <v>yyyy1011</v>
      </c>
      <c r="C562" s="33" t="str">
        <f>IF(AND(TimeSpend[[#This Row],[Personnel number]]&lt;&gt;"",TimeSpend[[#This Row],[Date]]&lt;&gt;""),SUBSTITUTE(TimeSpend[[#This Row],[Hours]],",","."),"")</f>
        <v>0.25</v>
      </c>
      <c r="D562" t="str">
        <f>IF(AND(TimeSpend[[#This Row],[Personnel number]]&lt;&gt;"",TimeSpend[[#This Row],[Date]]&lt;&gt;""),TimeSpend[[#This Row],[Network]],"")</f>
        <v>BPC_CR</v>
      </c>
      <c r="E562" t="str">
        <f>IF(AND(TimeSpend[[#This Row],[Personnel number]]&lt;&gt;"",TimeSpend[[#This Row],[Date]]&lt;&gt;""),TimeSpend[[#This Row],[Network Description]],"")</f>
        <v>CR Processing - BPC Brno</v>
      </c>
      <c r="F562" t="str">
        <f>IF(AND(TimeSpend[[#This Row],[Personnel number]]&lt;&gt;"",TimeSpend[[#This Row],[Date]]&lt;&gt;""),TimeSpend[[#This Row],[Activity]],"")</f>
        <v>Bug Fixing</v>
      </c>
      <c r="G562" t="str">
        <f>IF(AND(TimeSpend[[#This Row],[Personnel number]]&lt;&gt;"",TimeSpend[[#This Row],[Date]]&lt;&gt;""),TimeSpend[[#This Row],[Activity description]],"")</f>
        <v>BPL_SRV_296</v>
      </c>
      <c r="H562" s="36">
        <f>IF(AND(TimeSpend[[#This Row],[Personnel number]]&lt;&gt;"",TimeSpend[[#This Row],[Date]]&lt;&gt;""),TimeSpend[[#This Row],[Start Time]],"")</f>
        <v>0.44791666666666669</v>
      </c>
      <c r="I562" s="36">
        <f>IF(AND(TimeSpend[[#This Row],[Personnel number]]&lt;&gt;"",TimeSpend[[#This Row],[Date]]&lt;&gt;""),TimeSpend[[#This Row],[End Time]],"")</f>
        <v>0.45833333333333331</v>
      </c>
      <c r="J562" t="str">
        <f>IF(AND(TimeSpend[[#This Row],[Personnel number]]&lt;&gt;"",TimeSpend[[#This Row],[Date]]&lt;&gt;""),TimeSpend[[#This Row],[Location]],"")</f>
        <v>Office</v>
      </c>
      <c r="K562">
        <f>IF(AND(TimeSpend[[#This Row],[Personnel number]]&lt;&gt;"",TimeSpend[[#This Row],[Date]]&lt;&gt;""),TimeSpend[[#This Row],[Task]],"")</f>
        <v>0</v>
      </c>
      <c r="L562" t="str">
        <f>IF(AND(TimeSpend[[#This Row],[Personnel number]]&lt;&gt;"",TimeSpend[[#This Row],[Date]]&lt;&gt;""),Utilization!$J$2,"")</f>
        <v>10/2024</v>
      </c>
      <c r="M562" t="str">
        <f>IF(AND(TimeSpend[[#This Row],[Personnel number]]&lt;&gt;"",TimeSpend[[#This Row],[Date]]&lt;&gt;""),TimeSpend[[#This Row],[Employee Name]],"")</f>
        <v>Čech Jindřich</v>
      </c>
      <c r="N562">
        <f t="shared" si="16"/>
        <v>561</v>
      </c>
      <c r="O562" t="str">
        <f t="shared" si="17"/>
        <v>10/2024-561</v>
      </c>
      <c r="P562" t="str">
        <f>IF(D562&lt;&gt;"",VLOOKUP(D562,Projects!B:C,2,0),"")</f>
        <v>CRQ</v>
      </c>
    </row>
    <row r="563" spans="1:16" x14ac:dyDescent="0.25">
      <c r="A563" t="str">
        <f>UPPER(IF(AND(TimeSpend[[#This Row],[Personnel number]]&lt;&gt;"",TimeSpend[[#This Row],[Date]]&lt;&gt;""),TimeSpend[[#This Row],[Personnel number]],""))</f>
        <v>CZ012506</v>
      </c>
      <c r="B563" s="85" t="str">
        <f>IF(AND(TimeSpend[[#This Row],[Personnel number]]&lt;&gt;"",TimeSpend[[#This Row],[Date]]&lt;&gt;""),TEXT(TimeSpend[[#This Row],[Date]],"[$-409]yyyyMMdd"),"")</f>
        <v>yyyy1011</v>
      </c>
      <c r="C563" s="33" t="str">
        <f>IF(AND(TimeSpend[[#This Row],[Personnel number]]&lt;&gt;"",TimeSpend[[#This Row],[Date]]&lt;&gt;""),SUBSTITUTE(TimeSpend[[#This Row],[Hours]],",","."),"")</f>
        <v>0.5</v>
      </c>
      <c r="D563">
        <f>IF(AND(TimeSpend[[#This Row],[Personnel number]]&lt;&gt;"",TimeSpend[[#This Row],[Date]]&lt;&gt;""),TimeSpend[[#This Row],[Network]],"")</f>
        <v>60000247</v>
      </c>
      <c r="E563" t="str">
        <f>IF(AND(TimeSpend[[#This Row],[Personnel number]]&lt;&gt;"",TimeSpend[[#This Row],[Date]]&lt;&gt;""),TimeSpend[[#This Row],[Network Description]],"")</f>
        <v>NUS3 Technical Upgrade (NUS Cloud)</v>
      </c>
      <c r="F563" t="str">
        <f>IF(AND(TimeSpend[[#This Row],[Personnel number]]&lt;&gt;"",TimeSpend[[#This Row],[Date]]&lt;&gt;""),TimeSpend[[#This Row],[Activity]],"")</f>
        <v>Analysis</v>
      </c>
      <c r="G563" t="str">
        <f>IF(AND(TimeSpend[[#This Row],[Personnel number]]&lt;&gt;"",TimeSpend[[#This Row],[Date]]&lt;&gt;""),TimeSpend[[#This Row],[Activity description]],"")</f>
        <v>CLOUD estimations</v>
      </c>
      <c r="H563" s="36">
        <f>IF(AND(TimeSpend[[#This Row],[Personnel number]]&lt;&gt;"",TimeSpend[[#This Row],[Date]]&lt;&gt;""),TimeSpend[[#This Row],[Start Time]],"")</f>
        <v>0.47916666666666669</v>
      </c>
      <c r="I563" s="36">
        <f>IF(AND(TimeSpend[[#This Row],[Personnel number]]&lt;&gt;"",TimeSpend[[#This Row],[Date]]&lt;&gt;""),TimeSpend[[#This Row],[End Time]],"")</f>
        <v>0.5</v>
      </c>
      <c r="J563" t="str">
        <f>IF(AND(TimeSpend[[#This Row],[Personnel number]]&lt;&gt;"",TimeSpend[[#This Row],[Date]]&lt;&gt;""),TimeSpend[[#This Row],[Location]],"")</f>
        <v>Office</v>
      </c>
      <c r="K563">
        <f>IF(AND(TimeSpend[[#This Row],[Personnel number]]&lt;&gt;"",TimeSpend[[#This Row],[Date]]&lt;&gt;""),TimeSpend[[#This Row],[Task]],"")</f>
        <v>0</v>
      </c>
      <c r="L563" t="str">
        <f>IF(AND(TimeSpend[[#This Row],[Personnel number]]&lt;&gt;"",TimeSpend[[#This Row],[Date]]&lt;&gt;""),Utilization!$J$2,"")</f>
        <v>10/2024</v>
      </c>
      <c r="M563" t="str">
        <f>IF(AND(TimeSpend[[#This Row],[Personnel number]]&lt;&gt;"",TimeSpend[[#This Row],[Date]]&lt;&gt;""),TimeSpend[[#This Row],[Employee Name]],"")</f>
        <v>Čech Jindřich</v>
      </c>
      <c r="N563">
        <f t="shared" si="16"/>
        <v>562</v>
      </c>
      <c r="O563" t="str">
        <f t="shared" si="17"/>
        <v>10/2024-562</v>
      </c>
      <c r="P563" t="str">
        <f>IF(D563&lt;&gt;"",VLOOKUP(D563,Projects!B:C,2,0),"")</f>
        <v>PROJECT</v>
      </c>
    </row>
    <row r="564" spans="1:16" x14ac:dyDescent="0.25">
      <c r="A564" t="str">
        <f>UPPER(IF(AND(TimeSpend[[#This Row],[Personnel number]]&lt;&gt;"",TimeSpend[[#This Row],[Date]]&lt;&gt;""),TimeSpend[[#This Row],[Personnel number]],""))</f>
        <v>CZ012506</v>
      </c>
      <c r="B564" s="85" t="str">
        <f>IF(AND(TimeSpend[[#This Row],[Personnel number]]&lt;&gt;"",TimeSpend[[#This Row],[Date]]&lt;&gt;""),TEXT(TimeSpend[[#This Row],[Date]],"[$-409]yyyyMMdd"),"")</f>
        <v>yyyy1011</v>
      </c>
      <c r="C564" s="33" t="str">
        <f>IF(AND(TimeSpend[[#This Row],[Personnel number]]&lt;&gt;"",TimeSpend[[#This Row],[Date]]&lt;&gt;""),SUBSTITUTE(TimeSpend[[#This Row],[Hours]],",","."),"")</f>
        <v>0.75</v>
      </c>
      <c r="D564" t="str">
        <f>IF(AND(TimeSpend[[#This Row],[Personnel number]]&lt;&gt;"",TimeSpend[[#This Row],[Date]]&lt;&gt;""),TimeSpend[[#This Row],[Network]],"")</f>
        <v>BPC_INT</v>
      </c>
      <c r="E564" t="str">
        <f>IF(AND(TimeSpend[[#This Row],[Personnel number]]&lt;&gt;"",TimeSpend[[#This Row],[Date]]&lt;&gt;""),TimeSpend[[#This Row],[Network Description]],"")</f>
        <v>Other Internal activities - BPC Brno</v>
      </c>
      <c r="F564" t="str">
        <f>IF(AND(TimeSpend[[#This Row],[Personnel number]]&lt;&gt;"",TimeSpend[[#This Row],[Date]]&lt;&gt;""),TimeSpend[[#This Row],[Activity]],"")</f>
        <v>Admin</v>
      </c>
      <c r="G564" t="str">
        <f>IF(AND(TimeSpend[[#This Row],[Personnel number]]&lt;&gt;"",TimeSpend[[#This Row],[Date]]&lt;&gt;""),TimeSpend[[#This Row],[Activity description]],"")</f>
        <v>NAV team meeting</v>
      </c>
      <c r="H564" s="36">
        <f>IF(AND(TimeSpend[[#This Row],[Personnel number]]&lt;&gt;"",TimeSpend[[#This Row],[Date]]&lt;&gt;""),TimeSpend[[#This Row],[Start Time]],"")</f>
        <v>0.5</v>
      </c>
      <c r="I564" s="36">
        <f>IF(AND(TimeSpend[[#This Row],[Personnel number]]&lt;&gt;"",TimeSpend[[#This Row],[Date]]&lt;&gt;""),TimeSpend[[#This Row],[End Time]],"")</f>
        <v>0.53125</v>
      </c>
      <c r="J564" t="str">
        <f>IF(AND(TimeSpend[[#This Row],[Personnel number]]&lt;&gt;"",TimeSpend[[#This Row],[Date]]&lt;&gt;""),TimeSpend[[#This Row],[Location]],"")</f>
        <v>Office</v>
      </c>
      <c r="K564">
        <f>IF(AND(TimeSpend[[#This Row],[Personnel number]]&lt;&gt;"",TimeSpend[[#This Row],[Date]]&lt;&gt;""),TimeSpend[[#This Row],[Task]],"")</f>
        <v>0</v>
      </c>
      <c r="L564" t="str">
        <f>IF(AND(TimeSpend[[#This Row],[Personnel number]]&lt;&gt;"",TimeSpend[[#This Row],[Date]]&lt;&gt;""),Utilization!$J$2,"")</f>
        <v>10/2024</v>
      </c>
      <c r="M564" t="str">
        <f>IF(AND(TimeSpend[[#This Row],[Personnel number]]&lt;&gt;"",TimeSpend[[#This Row],[Date]]&lt;&gt;""),TimeSpend[[#This Row],[Employee Name]],"")</f>
        <v>Čech Jindřich</v>
      </c>
      <c r="N564">
        <f t="shared" si="16"/>
        <v>563</v>
      </c>
      <c r="O564" t="str">
        <f t="shared" si="17"/>
        <v>10/2024-563</v>
      </c>
      <c r="P564" t="str">
        <f>IF(D564&lt;&gt;"",VLOOKUP(D564,Projects!B:C,2,0),"")</f>
        <v>INT</v>
      </c>
    </row>
    <row r="565" spans="1:16" x14ac:dyDescent="0.25">
      <c r="A565" t="str">
        <f>UPPER(IF(AND(TimeSpend[[#This Row],[Personnel number]]&lt;&gt;"",TimeSpend[[#This Row],[Date]]&lt;&gt;""),TimeSpend[[#This Row],[Personnel number]],""))</f>
        <v>CZ012506</v>
      </c>
      <c r="B565" s="85" t="str">
        <f>IF(AND(TimeSpend[[#This Row],[Personnel number]]&lt;&gt;"",TimeSpend[[#This Row],[Date]]&lt;&gt;""),TEXT(TimeSpend[[#This Row],[Date]],"[$-409]yyyyMMdd"),"")</f>
        <v>yyyy1011</v>
      </c>
      <c r="C565" s="33" t="str">
        <f>IF(AND(TimeSpend[[#This Row],[Personnel number]]&lt;&gt;"",TimeSpend[[#This Row],[Date]]&lt;&gt;""),SUBSTITUTE(TimeSpend[[#This Row],[Hours]],",","."),"")</f>
        <v>1.25</v>
      </c>
      <c r="D565">
        <f>IF(AND(TimeSpend[[#This Row],[Personnel number]]&lt;&gt;"",TimeSpend[[#This Row],[Date]]&lt;&gt;""),TimeSpend[[#This Row],[Network]],"")</f>
        <v>1050268</v>
      </c>
      <c r="E565" t="str">
        <f>IF(AND(TimeSpend[[#This Row],[Personnel number]]&lt;&gt;"",TimeSpend[[#This Row],[Date]]&lt;&gt;""),TimeSpend[[#This Row],[Network Description]],"")</f>
        <v>NUS (CE) harm.&amp;bus. Support</v>
      </c>
      <c r="F565" t="str">
        <f>IF(AND(TimeSpend[[#This Row],[Personnel number]]&lt;&gt;"",TimeSpend[[#This Row],[Date]]&lt;&gt;""),TimeSpend[[#This Row],[Activity]],"")</f>
        <v>Analysis</v>
      </c>
      <c r="G565" t="str">
        <f>IF(AND(TimeSpend[[#This Row],[Personnel number]]&lt;&gt;"",TimeSpend[[#This Row],[Date]]&lt;&gt;""),TimeSpend[[#This Row],[Activity description]],"")</f>
        <v>BSK ebiz error (RHA)</v>
      </c>
      <c r="H565" s="36">
        <f>IF(AND(TimeSpend[[#This Row],[Personnel number]]&lt;&gt;"",TimeSpend[[#This Row],[Date]]&lt;&gt;""),TimeSpend[[#This Row],[Start Time]],"")</f>
        <v>0.53125</v>
      </c>
      <c r="I565" s="36">
        <f>IF(AND(TimeSpend[[#This Row],[Personnel number]]&lt;&gt;"",TimeSpend[[#This Row],[Date]]&lt;&gt;""),TimeSpend[[#This Row],[End Time]],"")</f>
        <v>0.58333333333333337</v>
      </c>
      <c r="J565" t="str">
        <f>IF(AND(TimeSpend[[#This Row],[Personnel number]]&lt;&gt;"",TimeSpend[[#This Row],[Date]]&lt;&gt;""),TimeSpend[[#This Row],[Location]],"")</f>
        <v>Office</v>
      </c>
      <c r="K565">
        <f>IF(AND(TimeSpend[[#This Row],[Personnel number]]&lt;&gt;"",TimeSpend[[#This Row],[Date]]&lt;&gt;""),TimeSpend[[#This Row],[Task]],"")</f>
        <v>0</v>
      </c>
      <c r="L565" t="str">
        <f>IF(AND(TimeSpend[[#This Row],[Personnel number]]&lt;&gt;"",TimeSpend[[#This Row],[Date]]&lt;&gt;""),Utilization!$J$2,"")</f>
        <v>10/2024</v>
      </c>
      <c r="M565" t="str">
        <f>IF(AND(TimeSpend[[#This Row],[Personnel number]]&lt;&gt;"",TimeSpend[[#This Row],[Date]]&lt;&gt;""),TimeSpend[[#This Row],[Employee Name]],"")</f>
        <v>Čech Jindřich</v>
      </c>
      <c r="N565">
        <f t="shared" si="16"/>
        <v>564</v>
      </c>
      <c r="O565" t="str">
        <f t="shared" si="17"/>
        <v>10/2024-564</v>
      </c>
      <c r="P565" t="str">
        <f>IF(D565&lt;&gt;"",VLOOKUP(D565,Projects!B:C,2,0),"")</f>
        <v>PROJECT</v>
      </c>
    </row>
    <row r="566" spans="1:16" x14ac:dyDescent="0.25">
      <c r="A566" t="str">
        <f>UPPER(IF(AND(TimeSpend[[#This Row],[Personnel number]]&lt;&gt;"",TimeSpend[[#This Row],[Date]]&lt;&gt;""),TimeSpend[[#This Row],[Personnel number]],""))</f>
        <v>CZ012506</v>
      </c>
      <c r="B566" s="85" t="str">
        <f>IF(AND(TimeSpend[[#This Row],[Personnel number]]&lt;&gt;"",TimeSpend[[#This Row],[Date]]&lt;&gt;""),TEXT(TimeSpend[[#This Row],[Date]],"[$-409]yyyyMMdd"),"")</f>
        <v>yyyy1014</v>
      </c>
      <c r="C566" s="33" t="str">
        <f>IF(AND(TimeSpend[[#This Row],[Personnel number]]&lt;&gt;"",TimeSpend[[#This Row],[Date]]&lt;&gt;""),SUBSTITUTE(TimeSpend[[#This Row],[Hours]],",","."),"")</f>
        <v>2</v>
      </c>
      <c r="D566" t="str">
        <f>IF(AND(TimeSpend[[#This Row],[Personnel number]]&lt;&gt;"",TimeSpend[[#This Row],[Date]]&lt;&gt;""),TimeSpend[[#This Row],[Network]],"")</f>
        <v>BPC_INT</v>
      </c>
      <c r="E566" t="str">
        <f>IF(AND(TimeSpend[[#This Row],[Personnel number]]&lt;&gt;"",TimeSpend[[#This Row],[Date]]&lt;&gt;""),TimeSpend[[#This Row],[Network Description]],"")</f>
        <v>Other Internal activities - BPC Brno</v>
      </c>
      <c r="F566" t="str">
        <f>IF(AND(TimeSpend[[#This Row],[Personnel number]]&lt;&gt;"",TimeSpend[[#This Row],[Date]]&lt;&gt;""),TimeSpend[[#This Row],[Activity]],"")</f>
        <v>Admin</v>
      </c>
      <c r="G566" t="str">
        <f>IF(AND(TimeSpend[[#This Row],[Personnel number]]&lt;&gt;"",TimeSpend[[#This Row],[Date]]&lt;&gt;""),TimeSpend[[#This Row],[Activity description]],"")</f>
        <v>admin/obj.update/mails</v>
      </c>
      <c r="H566" s="36">
        <f>IF(AND(TimeSpend[[#This Row],[Personnel number]]&lt;&gt;"",TimeSpend[[#This Row],[Date]]&lt;&gt;""),TimeSpend[[#This Row],[Start Time]],"")</f>
        <v>0.29166666666666669</v>
      </c>
      <c r="I566" s="36">
        <f>IF(AND(TimeSpend[[#This Row],[Personnel number]]&lt;&gt;"",TimeSpend[[#This Row],[Date]]&lt;&gt;""),TimeSpend[[#This Row],[End Time]],"")</f>
        <v>0.375</v>
      </c>
      <c r="J566" t="str">
        <f>IF(AND(TimeSpend[[#This Row],[Personnel number]]&lt;&gt;"",TimeSpend[[#This Row],[Date]]&lt;&gt;""),TimeSpend[[#This Row],[Location]],"")</f>
        <v>Office</v>
      </c>
      <c r="K566">
        <f>IF(AND(TimeSpend[[#This Row],[Personnel number]]&lt;&gt;"",TimeSpend[[#This Row],[Date]]&lt;&gt;""),TimeSpend[[#This Row],[Task]],"")</f>
        <v>0</v>
      </c>
      <c r="L566" t="str">
        <f>IF(AND(TimeSpend[[#This Row],[Personnel number]]&lt;&gt;"",TimeSpend[[#This Row],[Date]]&lt;&gt;""),Utilization!$J$2,"")</f>
        <v>10/2024</v>
      </c>
      <c r="M566" t="str">
        <f>IF(AND(TimeSpend[[#This Row],[Personnel number]]&lt;&gt;"",TimeSpend[[#This Row],[Date]]&lt;&gt;""),TimeSpend[[#This Row],[Employee Name]],"")</f>
        <v>Čech Jindřich</v>
      </c>
      <c r="N566">
        <f t="shared" si="16"/>
        <v>565</v>
      </c>
      <c r="O566" t="str">
        <f t="shared" si="17"/>
        <v>10/2024-565</v>
      </c>
      <c r="P566" t="str">
        <f>IF(D566&lt;&gt;"",VLOOKUP(D566,Projects!B:C,2,0),"")</f>
        <v>INT</v>
      </c>
    </row>
    <row r="567" spans="1:16" x14ac:dyDescent="0.25">
      <c r="A567" t="str">
        <f>UPPER(IF(AND(TimeSpend[[#This Row],[Personnel number]]&lt;&gt;"",TimeSpend[[#This Row],[Date]]&lt;&gt;""),TimeSpend[[#This Row],[Personnel number]],""))</f>
        <v>CZ012506</v>
      </c>
      <c r="B567" s="85" t="str">
        <f>IF(AND(TimeSpend[[#This Row],[Personnel number]]&lt;&gt;"",TimeSpend[[#This Row],[Date]]&lt;&gt;""),TEXT(TimeSpend[[#This Row],[Date]],"[$-409]yyyyMMdd"),"")</f>
        <v>yyyy1014</v>
      </c>
      <c r="C567" s="33" t="str">
        <f>IF(AND(TimeSpend[[#This Row],[Personnel number]]&lt;&gt;"",TimeSpend[[#This Row],[Date]]&lt;&gt;""),SUBSTITUTE(TimeSpend[[#This Row],[Hours]],",","."),"")</f>
        <v>1</v>
      </c>
      <c r="D567">
        <f>IF(AND(TimeSpend[[#This Row],[Personnel number]]&lt;&gt;"",TimeSpend[[#This Row],[Date]]&lt;&gt;""),TimeSpend[[#This Row],[Network]],"")</f>
        <v>1050268</v>
      </c>
      <c r="E567" t="str">
        <f>IF(AND(TimeSpend[[#This Row],[Personnel number]]&lt;&gt;"",TimeSpend[[#This Row],[Date]]&lt;&gt;""),TimeSpend[[#This Row],[Network Description]],"")</f>
        <v>NUS (CE) harm.&amp;bus. Support</v>
      </c>
      <c r="F567" t="str">
        <f>IF(AND(TimeSpend[[#This Row],[Personnel number]]&lt;&gt;"",TimeSpend[[#This Row],[Date]]&lt;&gt;""),TimeSpend[[#This Row],[Activity]],"")</f>
        <v>Development (programming)</v>
      </c>
      <c r="G567" t="str">
        <f>IF(AND(TimeSpend[[#This Row],[Personnel number]]&lt;&gt;"",TimeSpend[[#This Row],[Date]]&lt;&gt;""),TimeSpend[[#This Row],[Activity description]],"")</f>
        <v>BSK ebiz error/impl. (RHA)</v>
      </c>
      <c r="H567" s="36">
        <f>IF(AND(TimeSpend[[#This Row],[Personnel number]]&lt;&gt;"",TimeSpend[[#This Row],[Date]]&lt;&gt;""),TimeSpend[[#This Row],[Start Time]],"")</f>
        <v>0.375</v>
      </c>
      <c r="I567" s="36">
        <f>IF(AND(TimeSpend[[#This Row],[Personnel number]]&lt;&gt;"",TimeSpend[[#This Row],[Date]]&lt;&gt;""),TimeSpend[[#This Row],[End Time]],"")</f>
        <v>0.41666666666666669</v>
      </c>
      <c r="J567" t="str">
        <f>IF(AND(TimeSpend[[#This Row],[Personnel number]]&lt;&gt;"",TimeSpend[[#This Row],[Date]]&lt;&gt;""),TimeSpend[[#This Row],[Location]],"")</f>
        <v>Office</v>
      </c>
      <c r="K567">
        <f>IF(AND(TimeSpend[[#This Row],[Personnel number]]&lt;&gt;"",TimeSpend[[#This Row],[Date]]&lt;&gt;""),TimeSpend[[#This Row],[Task]],"")</f>
        <v>0</v>
      </c>
      <c r="L567" t="str">
        <f>IF(AND(TimeSpend[[#This Row],[Personnel number]]&lt;&gt;"",TimeSpend[[#This Row],[Date]]&lt;&gt;""),Utilization!$J$2,"")</f>
        <v>10/2024</v>
      </c>
      <c r="M567" t="str">
        <f>IF(AND(TimeSpend[[#This Row],[Personnel number]]&lt;&gt;"",TimeSpend[[#This Row],[Date]]&lt;&gt;""),TimeSpend[[#This Row],[Employee Name]],"")</f>
        <v>Čech Jindřich</v>
      </c>
      <c r="N567">
        <f t="shared" si="16"/>
        <v>566</v>
      </c>
      <c r="O567" t="str">
        <f t="shared" si="17"/>
        <v>10/2024-566</v>
      </c>
      <c r="P567" t="str">
        <f>IF(D567&lt;&gt;"",VLOOKUP(D567,Projects!B:C,2,0),"")</f>
        <v>PROJECT</v>
      </c>
    </row>
    <row r="568" spans="1:16" x14ac:dyDescent="0.25">
      <c r="A568" t="str">
        <f>UPPER(IF(AND(TimeSpend[[#This Row],[Personnel number]]&lt;&gt;"",TimeSpend[[#This Row],[Date]]&lt;&gt;""),TimeSpend[[#This Row],[Personnel number]],""))</f>
        <v>CZ012506</v>
      </c>
      <c r="B568" s="85" t="str">
        <f>IF(AND(TimeSpend[[#This Row],[Personnel number]]&lt;&gt;"",TimeSpend[[#This Row],[Date]]&lt;&gt;""),TEXT(TimeSpend[[#This Row],[Date]],"[$-409]yyyyMMdd"),"")</f>
        <v>yyyy1014</v>
      </c>
      <c r="C568" s="33" t="str">
        <f>IF(AND(TimeSpend[[#This Row],[Personnel number]]&lt;&gt;"",TimeSpend[[#This Row],[Date]]&lt;&gt;""),SUBSTITUTE(TimeSpend[[#This Row],[Hours]],",","."),"")</f>
        <v>0.25</v>
      </c>
      <c r="D568" t="str">
        <f>IF(AND(TimeSpend[[#This Row],[Personnel number]]&lt;&gt;"",TimeSpend[[#This Row],[Date]]&lt;&gt;""),TimeSpend[[#This Row],[Network]],"")</f>
        <v>BPC_INC</v>
      </c>
      <c r="E568" t="str">
        <f>IF(AND(TimeSpend[[#This Row],[Personnel number]]&lt;&gt;"",TimeSpend[[#This Row],[Date]]&lt;&gt;""),TimeSpend[[#This Row],[Network Description]],"")</f>
        <v>Incident handling / support - BPC Brno</v>
      </c>
      <c r="F568" t="str">
        <f>IF(AND(TimeSpend[[#This Row],[Personnel number]]&lt;&gt;"",TimeSpend[[#This Row],[Date]]&lt;&gt;""),TimeSpend[[#This Row],[Activity]],"")</f>
        <v>Analysis</v>
      </c>
      <c r="G568" t="str">
        <f>IF(AND(TimeSpend[[#This Row],[Personnel number]]&lt;&gt;"",TimeSpend[[#This Row],[Date]]&lt;&gt;""),TimeSpend[[#This Row],[Activity description]],"")</f>
        <v>BTR Contract Lock (RKL)</v>
      </c>
      <c r="H568" s="36">
        <f>IF(AND(TimeSpend[[#This Row],[Personnel number]]&lt;&gt;"",TimeSpend[[#This Row],[Date]]&lt;&gt;""),TimeSpend[[#This Row],[Start Time]],"")</f>
        <v>0.5</v>
      </c>
      <c r="I568" s="36">
        <f>IF(AND(TimeSpend[[#This Row],[Personnel number]]&lt;&gt;"",TimeSpend[[#This Row],[Date]]&lt;&gt;""),TimeSpend[[#This Row],[End Time]],"")</f>
        <v>0.51041666666666663</v>
      </c>
      <c r="J568" t="str">
        <f>IF(AND(TimeSpend[[#This Row],[Personnel number]]&lt;&gt;"",TimeSpend[[#This Row],[Date]]&lt;&gt;""),TimeSpend[[#This Row],[Location]],"")</f>
        <v>Office</v>
      </c>
      <c r="K568">
        <f>IF(AND(TimeSpend[[#This Row],[Personnel number]]&lt;&gt;"",TimeSpend[[#This Row],[Date]]&lt;&gt;""),TimeSpend[[#This Row],[Task]],"")</f>
        <v>0</v>
      </c>
      <c r="L568" t="str">
        <f>IF(AND(TimeSpend[[#This Row],[Personnel number]]&lt;&gt;"",TimeSpend[[#This Row],[Date]]&lt;&gt;""),Utilization!$J$2,"")</f>
        <v>10/2024</v>
      </c>
      <c r="M568" t="str">
        <f>IF(AND(TimeSpend[[#This Row],[Personnel number]]&lt;&gt;"",TimeSpend[[#This Row],[Date]]&lt;&gt;""),TimeSpend[[#This Row],[Employee Name]],"")</f>
        <v>Čech Jindřich</v>
      </c>
      <c r="N568">
        <f t="shared" si="16"/>
        <v>567</v>
      </c>
      <c r="O568" t="str">
        <f t="shared" si="17"/>
        <v>10/2024-567</v>
      </c>
      <c r="P568" t="str">
        <f>IF(D568&lt;&gt;"",VLOOKUP(D568,Projects!B:C,2,0),"")</f>
        <v>INC</v>
      </c>
    </row>
    <row r="569" spans="1:16" x14ac:dyDescent="0.25">
      <c r="A569" t="str">
        <f>UPPER(IF(AND(TimeSpend[[#This Row],[Personnel number]]&lt;&gt;"",TimeSpend[[#This Row],[Date]]&lt;&gt;""),TimeSpend[[#This Row],[Personnel number]],""))</f>
        <v>CZ012506</v>
      </c>
      <c r="B569" s="85" t="str">
        <f>IF(AND(TimeSpend[[#This Row],[Personnel number]]&lt;&gt;"",TimeSpend[[#This Row],[Date]]&lt;&gt;""),TEXT(TimeSpend[[#This Row],[Date]],"[$-409]yyyyMMdd"),"")</f>
        <v>yyyy1014</v>
      </c>
      <c r="C569" s="33" t="str">
        <f>IF(AND(TimeSpend[[#This Row],[Personnel number]]&lt;&gt;"",TimeSpend[[#This Row],[Date]]&lt;&gt;""),SUBSTITUTE(TimeSpend[[#This Row],[Hours]],",","."),"")</f>
        <v>0.5</v>
      </c>
      <c r="D569">
        <f>IF(AND(TimeSpend[[#This Row],[Personnel number]]&lt;&gt;"",TimeSpend[[#This Row],[Date]]&lt;&gt;""),TimeSpend[[#This Row],[Network]],"")</f>
        <v>60000247</v>
      </c>
      <c r="E569" t="str">
        <f>IF(AND(TimeSpend[[#This Row],[Personnel number]]&lt;&gt;"",TimeSpend[[#This Row],[Date]]&lt;&gt;""),TimeSpend[[#This Row],[Network Description]],"")</f>
        <v>NUS3 Technical Upgrade (NUS Cloud)</v>
      </c>
      <c r="F569" t="str">
        <f>IF(AND(TimeSpend[[#This Row],[Personnel number]]&lt;&gt;"",TimeSpend[[#This Row],[Date]]&lt;&gt;""),TimeSpend[[#This Row],[Activity]],"")</f>
        <v>Development (programming)</v>
      </c>
      <c r="G569" t="str">
        <f>IF(AND(TimeSpend[[#This Row],[Personnel number]]&lt;&gt;"",TimeSpend[[#This Row],[Date]]&lt;&gt;""),TimeSpend[[#This Row],[Activity description]],"")</f>
        <v>CLOUD 54976</v>
      </c>
      <c r="H569" s="36">
        <f>IF(AND(TimeSpend[[#This Row],[Personnel number]]&lt;&gt;"",TimeSpend[[#This Row],[Date]]&lt;&gt;""),TimeSpend[[#This Row],[Start Time]],"")</f>
        <v>0.51041666666666663</v>
      </c>
      <c r="I569" s="36">
        <f>IF(AND(TimeSpend[[#This Row],[Personnel number]]&lt;&gt;"",TimeSpend[[#This Row],[Date]]&lt;&gt;""),TimeSpend[[#This Row],[End Time]],"")</f>
        <v>0.53125</v>
      </c>
      <c r="J569" t="str">
        <f>IF(AND(TimeSpend[[#This Row],[Personnel number]]&lt;&gt;"",TimeSpend[[#This Row],[Date]]&lt;&gt;""),TimeSpend[[#This Row],[Location]],"")</f>
        <v>Office</v>
      </c>
      <c r="K569">
        <f>IF(AND(TimeSpend[[#This Row],[Personnel number]]&lt;&gt;"",TimeSpend[[#This Row],[Date]]&lt;&gt;""),TimeSpend[[#This Row],[Task]],"")</f>
        <v>0</v>
      </c>
      <c r="L569" t="str">
        <f>IF(AND(TimeSpend[[#This Row],[Personnel number]]&lt;&gt;"",TimeSpend[[#This Row],[Date]]&lt;&gt;""),Utilization!$J$2,"")</f>
        <v>10/2024</v>
      </c>
      <c r="M569" t="str">
        <f>IF(AND(TimeSpend[[#This Row],[Personnel number]]&lt;&gt;"",TimeSpend[[#This Row],[Date]]&lt;&gt;""),TimeSpend[[#This Row],[Employee Name]],"")</f>
        <v>Čech Jindřich</v>
      </c>
      <c r="N569">
        <f t="shared" si="16"/>
        <v>568</v>
      </c>
      <c r="O569" t="str">
        <f t="shared" si="17"/>
        <v>10/2024-568</v>
      </c>
      <c r="P569" t="str">
        <f>IF(D569&lt;&gt;"",VLOOKUP(D569,Projects!B:C,2,0),"")</f>
        <v>PROJECT</v>
      </c>
    </row>
    <row r="570" spans="1:16" x14ac:dyDescent="0.25">
      <c r="A570" t="str">
        <f>UPPER(IF(AND(TimeSpend[[#This Row],[Personnel number]]&lt;&gt;"",TimeSpend[[#This Row],[Date]]&lt;&gt;""),TimeSpend[[#This Row],[Personnel number]],""))</f>
        <v>CZ012506</v>
      </c>
      <c r="B570" s="85" t="str">
        <f>IF(AND(TimeSpend[[#This Row],[Personnel number]]&lt;&gt;"",TimeSpend[[#This Row],[Date]]&lt;&gt;""),TEXT(TimeSpend[[#This Row],[Date]],"[$-409]yyyyMMdd"),"")</f>
        <v>yyyy1014</v>
      </c>
      <c r="C570" s="33" t="str">
        <f>IF(AND(TimeSpend[[#This Row],[Personnel number]]&lt;&gt;"",TimeSpend[[#This Row],[Date]]&lt;&gt;""),SUBSTITUTE(TimeSpend[[#This Row],[Hours]],",","."),"")</f>
        <v>0.5</v>
      </c>
      <c r="D570">
        <f>IF(AND(TimeSpend[[#This Row],[Personnel number]]&lt;&gt;"",TimeSpend[[#This Row],[Date]]&lt;&gt;""),TimeSpend[[#This Row],[Network]],"")</f>
        <v>60000247</v>
      </c>
      <c r="E570" t="str">
        <f>IF(AND(TimeSpend[[#This Row],[Personnel number]]&lt;&gt;"",TimeSpend[[#This Row],[Date]]&lt;&gt;""),TimeSpend[[#This Row],[Network Description]],"")</f>
        <v>NUS3 Technical Upgrade (NUS Cloud)</v>
      </c>
      <c r="F570" t="str">
        <f>IF(AND(TimeSpend[[#This Row],[Personnel number]]&lt;&gt;"",TimeSpend[[#This Row],[Date]]&lt;&gt;""),TimeSpend[[#This Row],[Activity]],"")</f>
        <v>Development (programming)</v>
      </c>
      <c r="G570" t="str">
        <f>IF(AND(TimeSpend[[#This Row],[Personnel number]]&lt;&gt;"",TimeSpend[[#This Row],[Date]]&lt;&gt;""),TimeSpend[[#This Row],[Activity description]],"")</f>
        <v>CLOUD 55683</v>
      </c>
      <c r="H570" s="36">
        <f>IF(AND(TimeSpend[[#This Row],[Personnel number]]&lt;&gt;"",TimeSpend[[#This Row],[Date]]&lt;&gt;""),TimeSpend[[#This Row],[Start Time]],"")</f>
        <v>0.53125</v>
      </c>
      <c r="I570" s="36">
        <f>IF(AND(TimeSpend[[#This Row],[Personnel number]]&lt;&gt;"",TimeSpend[[#This Row],[Date]]&lt;&gt;""),TimeSpend[[#This Row],[End Time]],"")</f>
        <v>0.55208333333333337</v>
      </c>
      <c r="J570" t="str">
        <f>IF(AND(TimeSpend[[#This Row],[Personnel number]]&lt;&gt;"",TimeSpend[[#This Row],[Date]]&lt;&gt;""),TimeSpend[[#This Row],[Location]],"")</f>
        <v>Office</v>
      </c>
      <c r="K570">
        <f>IF(AND(TimeSpend[[#This Row],[Personnel number]]&lt;&gt;"",TimeSpend[[#This Row],[Date]]&lt;&gt;""),TimeSpend[[#This Row],[Task]],"")</f>
        <v>0</v>
      </c>
      <c r="L570" t="str">
        <f>IF(AND(TimeSpend[[#This Row],[Personnel number]]&lt;&gt;"",TimeSpend[[#This Row],[Date]]&lt;&gt;""),Utilization!$J$2,"")</f>
        <v>10/2024</v>
      </c>
      <c r="M570" t="str">
        <f>IF(AND(TimeSpend[[#This Row],[Personnel number]]&lt;&gt;"",TimeSpend[[#This Row],[Date]]&lt;&gt;""),TimeSpend[[#This Row],[Employee Name]],"")</f>
        <v>Čech Jindřich</v>
      </c>
      <c r="N570">
        <f t="shared" si="16"/>
        <v>569</v>
      </c>
      <c r="O570" t="str">
        <f t="shared" si="17"/>
        <v>10/2024-569</v>
      </c>
      <c r="P570" t="str">
        <f>IF(D570&lt;&gt;"",VLOOKUP(D570,Projects!B:C,2,0),"")</f>
        <v>PROJECT</v>
      </c>
    </row>
    <row r="571" spans="1:16" x14ac:dyDescent="0.25">
      <c r="A571" t="str">
        <f>UPPER(IF(AND(TimeSpend[[#This Row],[Personnel number]]&lt;&gt;"",TimeSpend[[#This Row],[Date]]&lt;&gt;""),TimeSpend[[#This Row],[Personnel number]],""))</f>
        <v>CZ012506</v>
      </c>
      <c r="B571" s="85" t="str">
        <f>IF(AND(TimeSpend[[#This Row],[Personnel number]]&lt;&gt;"",TimeSpend[[#This Row],[Date]]&lt;&gt;""),TEXT(TimeSpend[[#This Row],[Date]],"[$-409]yyyyMMdd"),"")</f>
        <v>yyyy1014</v>
      </c>
      <c r="C571" s="33" t="str">
        <f>IF(AND(TimeSpend[[#This Row],[Personnel number]]&lt;&gt;"",TimeSpend[[#This Row],[Date]]&lt;&gt;""),SUBSTITUTE(TimeSpend[[#This Row],[Hours]],",","."),"")</f>
        <v>0.75</v>
      </c>
      <c r="D571" t="str">
        <f>IF(AND(TimeSpend[[#This Row],[Personnel number]]&lt;&gt;"",TimeSpend[[#This Row],[Date]]&lt;&gt;""),TimeSpend[[#This Row],[Network]],"")</f>
        <v>BPC_INT</v>
      </c>
      <c r="E571" t="str">
        <f>IF(AND(TimeSpend[[#This Row],[Personnel number]]&lt;&gt;"",TimeSpend[[#This Row],[Date]]&lt;&gt;""),TimeSpend[[#This Row],[Network Description]],"")</f>
        <v>Other Internal activities - BPC Brno</v>
      </c>
      <c r="F571" t="str">
        <f>IF(AND(TimeSpend[[#This Row],[Personnel number]]&lt;&gt;"",TimeSpend[[#This Row],[Date]]&lt;&gt;""),TimeSpend[[#This Row],[Activity]],"")</f>
        <v>Admin</v>
      </c>
      <c r="G571" t="str">
        <f>IF(AND(TimeSpend[[#This Row],[Personnel number]]&lt;&gt;"",TimeSpend[[#This Row],[Date]]&lt;&gt;""),TimeSpend[[#This Row],[Activity description]],"")</f>
        <v>admin</v>
      </c>
      <c r="H571" s="36">
        <f>IF(AND(TimeSpend[[#This Row],[Personnel number]]&lt;&gt;"",TimeSpend[[#This Row],[Date]]&lt;&gt;""),TimeSpend[[#This Row],[Start Time]],"")</f>
        <v>0.55208333333333337</v>
      </c>
      <c r="I571" s="36">
        <f>IF(AND(TimeSpend[[#This Row],[Personnel number]]&lt;&gt;"",TimeSpend[[#This Row],[Date]]&lt;&gt;""),TimeSpend[[#This Row],[End Time]],"")</f>
        <v>0.58333333333333337</v>
      </c>
      <c r="J571" t="str">
        <f>IF(AND(TimeSpend[[#This Row],[Personnel number]]&lt;&gt;"",TimeSpend[[#This Row],[Date]]&lt;&gt;""),TimeSpend[[#This Row],[Location]],"")</f>
        <v>Office</v>
      </c>
      <c r="K571">
        <f>IF(AND(TimeSpend[[#This Row],[Personnel number]]&lt;&gt;"",TimeSpend[[#This Row],[Date]]&lt;&gt;""),TimeSpend[[#This Row],[Task]],"")</f>
        <v>0</v>
      </c>
      <c r="L571" t="str">
        <f>IF(AND(TimeSpend[[#This Row],[Personnel number]]&lt;&gt;"",TimeSpend[[#This Row],[Date]]&lt;&gt;""),Utilization!$J$2,"")</f>
        <v>10/2024</v>
      </c>
      <c r="M571" t="str">
        <f>IF(AND(TimeSpend[[#This Row],[Personnel number]]&lt;&gt;"",TimeSpend[[#This Row],[Date]]&lt;&gt;""),TimeSpend[[#This Row],[Employee Name]],"")</f>
        <v>Čech Jindřich</v>
      </c>
      <c r="N571">
        <f t="shared" si="16"/>
        <v>570</v>
      </c>
      <c r="O571" t="str">
        <f t="shared" si="17"/>
        <v>10/2024-570</v>
      </c>
      <c r="P571" t="str">
        <f>IF(D571&lt;&gt;"",VLOOKUP(D571,Projects!B:C,2,0),"")</f>
        <v>INT</v>
      </c>
    </row>
    <row r="572" spans="1:16" x14ac:dyDescent="0.25">
      <c r="A572" t="str">
        <f>UPPER(IF(AND(TimeSpend[[#This Row],[Personnel number]]&lt;&gt;"",TimeSpend[[#This Row],[Date]]&lt;&gt;""),TimeSpend[[#This Row],[Personnel number]],""))</f>
        <v>CZ012506</v>
      </c>
      <c r="B572" s="85" t="str">
        <f>IF(AND(TimeSpend[[#This Row],[Personnel number]]&lt;&gt;"",TimeSpend[[#This Row],[Date]]&lt;&gt;""),TEXT(TimeSpend[[#This Row],[Date]],"[$-409]yyyyMMdd"),"")</f>
        <v>yyyy1014</v>
      </c>
      <c r="C572" s="33" t="str">
        <f>IF(AND(TimeSpend[[#This Row],[Personnel number]]&lt;&gt;"",TimeSpend[[#This Row],[Date]]&lt;&gt;""),SUBSTITUTE(TimeSpend[[#This Row],[Hours]],",","."),"")</f>
        <v>1</v>
      </c>
      <c r="D572">
        <f>IF(AND(TimeSpend[[#This Row],[Personnel number]]&lt;&gt;"",TimeSpend[[#This Row],[Date]]&lt;&gt;""),TimeSpend[[#This Row],[Network]],"")</f>
        <v>60000247</v>
      </c>
      <c r="E572" t="str">
        <f>IF(AND(TimeSpend[[#This Row],[Personnel number]]&lt;&gt;"",TimeSpend[[#This Row],[Date]]&lt;&gt;""),TimeSpend[[#This Row],[Network Description]],"")</f>
        <v>NUS3 Technical Upgrade (NUS Cloud)</v>
      </c>
      <c r="F572" t="str">
        <f>IF(AND(TimeSpend[[#This Row],[Personnel number]]&lt;&gt;"",TimeSpend[[#This Row],[Date]]&lt;&gt;""),TimeSpend[[#This Row],[Activity]],"")</f>
        <v>Analysis</v>
      </c>
      <c r="G572" t="str">
        <f>IF(AND(TimeSpend[[#This Row],[Personnel number]]&lt;&gt;"",TimeSpend[[#This Row],[Date]]&lt;&gt;""),TimeSpend[[#This Row],[Activity description]],"")</f>
        <v>CLOUD EMailQueue - OPS records - Sender eMail (analyse+JCV)</v>
      </c>
      <c r="H572" s="36">
        <f>IF(AND(TimeSpend[[#This Row],[Personnel number]]&lt;&gt;"",TimeSpend[[#This Row],[Date]]&lt;&gt;""),TimeSpend[[#This Row],[Start Time]],"")</f>
        <v>0.58333333333333337</v>
      </c>
      <c r="I572" s="36">
        <f>IF(AND(TimeSpend[[#This Row],[Personnel number]]&lt;&gt;"",TimeSpend[[#This Row],[Date]]&lt;&gt;""),TimeSpend[[#This Row],[End Time]],"")</f>
        <v>0.625</v>
      </c>
      <c r="J572" t="str">
        <f>IF(AND(TimeSpend[[#This Row],[Personnel number]]&lt;&gt;"",TimeSpend[[#This Row],[Date]]&lt;&gt;""),TimeSpend[[#This Row],[Location]],"")</f>
        <v>Office</v>
      </c>
      <c r="K572">
        <f>IF(AND(TimeSpend[[#This Row],[Personnel number]]&lt;&gt;"",TimeSpend[[#This Row],[Date]]&lt;&gt;""),TimeSpend[[#This Row],[Task]],"")</f>
        <v>0</v>
      </c>
      <c r="L572" t="str">
        <f>IF(AND(TimeSpend[[#This Row],[Personnel number]]&lt;&gt;"",TimeSpend[[#This Row],[Date]]&lt;&gt;""),Utilization!$J$2,"")</f>
        <v>10/2024</v>
      </c>
      <c r="M572" t="str">
        <f>IF(AND(TimeSpend[[#This Row],[Personnel number]]&lt;&gt;"",TimeSpend[[#This Row],[Date]]&lt;&gt;""),TimeSpend[[#This Row],[Employee Name]],"")</f>
        <v>Čech Jindřich</v>
      </c>
      <c r="N572">
        <f t="shared" si="16"/>
        <v>571</v>
      </c>
      <c r="O572" t="str">
        <f t="shared" si="17"/>
        <v>10/2024-571</v>
      </c>
      <c r="P572" t="str">
        <f>IF(D572&lt;&gt;"",VLOOKUP(D572,Projects!B:C,2,0),"")</f>
        <v>PROJECT</v>
      </c>
    </row>
    <row r="573" spans="1:16" x14ac:dyDescent="0.25">
      <c r="A573" t="str">
        <f>UPPER(IF(AND(TimeSpend[[#This Row],[Personnel number]]&lt;&gt;"",TimeSpend[[#This Row],[Date]]&lt;&gt;""),TimeSpend[[#This Row],[Personnel number]],""))</f>
        <v>CZ012506</v>
      </c>
      <c r="B573" s="85" t="str">
        <f>IF(AND(TimeSpend[[#This Row],[Personnel number]]&lt;&gt;"",TimeSpend[[#This Row],[Date]]&lt;&gt;""),TEXT(TimeSpend[[#This Row],[Date]],"[$-409]yyyyMMdd"),"")</f>
        <v>yyyy1014</v>
      </c>
      <c r="C573" s="33" t="str">
        <f>IF(AND(TimeSpend[[#This Row],[Personnel number]]&lt;&gt;"",TimeSpend[[#This Row],[Date]]&lt;&gt;""),SUBSTITUTE(TimeSpend[[#This Row],[Hours]],",","."),"")</f>
        <v>0.75</v>
      </c>
      <c r="D573" t="str">
        <f>IF(AND(TimeSpend[[#This Row],[Personnel number]]&lt;&gt;"",TimeSpend[[#This Row],[Date]]&lt;&gt;""),TimeSpend[[#This Row],[Network]],"")</f>
        <v>BPC_INT</v>
      </c>
      <c r="E573" t="str">
        <f>IF(AND(TimeSpend[[#This Row],[Personnel number]]&lt;&gt;"",TimeSpend[[#This Row],[Date]]&lt;&gt;""),TimeSpend[[#This Row],[Network Description]],"")</f>
        <v>Other Internal activities - BPC Brno</v>
      </c>
      <c r="F573" t="str">
        <f>IF(AND(TimeSpend[[#This Row],[Personnel number]]&lt;&gt;"",TimeSpend[[#This Row],[Date]]&lt;&gt;""),TimeSpend[[#This Row],[Activity]],"")</f>
        <v>Admin</v>
      </c>
      <c r="G573" t="str">
        <f>IF(AND(TimeSpend[[#This Row],[Personnel number]]&lt;&gt;"",TimeSpend[[#This Row],[Date]]&lt;&gt;""),TimeSpend[[#This Row],[Activity description]],"")</f>
        <v>DEV Team meeting</v>
      </c>
      <c r="H573" s="36">
        <f>IF(AND(TimeSpend[[#This Row],[Personnel number]]&lt;&gt;"",TimeSpend[[#This Row],[Date]]&lt;&gt;""),TimeSpend[[#This Row],[Start Time]],"")</f>
        <v>0.625</v>
      </c>
      <c r="I573" s="36">
        <f>IF(AND(TimeSpend[[#This Row],[Personnel number]]&lt;&gt;"",TimeSpend[[#This Row],[Date]]&lt;&gt;""),TimeSpend[[#This Row],[End Time]],"")</f>
        <v>0.65625</v>
      </c>
      <c r="J573" t="str">
        <f>IF(AND(TimeSpend[[#This Row],[Personnel number]]&lt;&gt;"",TimeSpend[[#This Row],[Date]]&lt;&gt;""),TimeSpend[[#This Row],[Location]],"")</f>
        <v>Office</v>
      </c>
      <c r="K573">
        <f>IF(AND(TimeSpend[[#This Row],[Personnel number]]&lt;&gt;"",TimeSpend[[#This Row],[Date]]&lt;&gt;""),TimeSpend[[#This Row],[Task]],"")</f>
        <v>0</v>
      </c>
      <c r="L573" t="str">
        <f>IF(AND(TimeSpend[[#This Row],[Personnel number]]&lt;&gt;"",TimeSpend[[#This Row],[Date]]&lt;&gt;""),Utilization!$J$2,"")</f>
        <v>10/2024</v>
      </c>
      <c r="M573" t="str">
        <f>IF(AND(TimeSpend[[#This Row],[Personnel number]]&lt;&gt;"",TimeSpend[[#This Row],[Date]]&lt;&gt;""),TimeSpend[[#This Row],[Employee Name]],"")</f>
        <v>Čech Jindřich</v>
      </c>
      <c r="N573">
        <f t="shared" si="16"/>
        <v>572</v>
      </c>
      <c r="O573" t="str">
        <f t="shared" si="17"/>
        <v>10/2024-572</v>
      </c>
      <c r="P573" t="str">
        <f>IF(D573&lt;&gt;"",VLOOKUP(D573,Projects!B:C,2,0),"")</f>
        <v>INT</v>
      </c>
    </row>
    <row r="574" spans="1:16" x14ac:dyDescent="0.25">
      <c r="A574" t="str">
        <f>UPPER(IF(AND(TimeSpend[[#This Row],[Personnel number]]&lt;&gt;"",TimeSpend[[#This Row],[Date]]&lt;&gt;""),TimeSpend[[#This Row],[Personnel number]],""))</f>
        <v>CZ012506</v>
      </c>
      <c r="B574" s="85" t="str">
        <f>IF(AND(TimeSpend[[#This Row],[Personnel number]]&lt;&gt;"",TimeSpend[[#This Row],[Date]]&lt;&gt;""),TEXT(TimeSpend[[#This Row],[Date]],"[$-409]yyyyMMdd"),"")</f>
        <v>yyyy1015</v>
      </c>
      <c r="C574" s="33" t="str">
        <f>IF(AND(TimeSpend[[#This Row],[Personnel number]]&lt;&gt;"",TimeSpend[[#This Row],[Date]]&lt;&gt;""),SUBSTITUTE(TimeSpend[[#This Row],[Hours]],",","."),"")</f>
        <v>0.5</v>
      </c>
      <c r="D574" t="str">
        <f>IF(AND(TimeSpend[[#This Row],[Personnel number]]&lt;&gt;"",TimeSpend[[#This Row],[Date]]&lt;&gt;""),TimeSpend[[#This Row],[Network]],"")</f>
        <v>BPC_INT</v>
      </c>
      <c r="E574" t="str">
        <f>IF(AND(TimeSpend[[#This Row],[Personnel number]]&lt;&gt;"",TimeSpend[[#This Row],[Date]]&lt;&gt;""),TimeSpend[[#This Row],[Network Description]],"")</f>
        <v>Other Internal activities - BPC Brno</v>
      </c>
      <c r="F574" t="str">
        <f>IF(AND(TimeSpend[[#This Row],[Personnel number]]&lt;&gt;"",TimeSpend[[#This Row],[Date]]&lt;&gt;""),TimeSpend[[#This Row],[Activity]],"")</f>
        <v>Admin</v>
      </c>
      <c r="G574" t="str">
        <f>IF(AND(TimeSpend[[#This Row],[Personnel number]]&lt;&gt;"",TimeSpend[[#This Row],[Date]]&lt;&gt;""),TimeSpend[[#This Row],[Activity description]],"")</f>
        <v>admin - obj. Lock errors</v>
      </c>
      <c r="H574" s="36">
        <f>IF(AND(TimeSpend[[#This Row],[Personnel number]]&lt;&gt;"",TimeSpend[[#This Row],[Date]]&lt;&gt;""),TimeSpend[[#This Row],[Start Time]],"")</f>
        <v>0.29166666666666669</v>
      </c>
      <c r="I574" s="36">
        <f>IF(AND(TimeSpend[[#This Row],[Personnel number]]&lt;&gt;"",TimeSpend[[#This Row],[Date]]&lt;&gt;""),TimeSpend[[#This Row],[End Time]],"")</f>
        <v>0.3125</v>
      </c>
      <c r="J574" t="str">
        <f>IF(AND(TimeSpend[[#This Row],[Personnel number]]&lt;&gt;"",TimeSpend[[#This Row],[Date]]&lt;&gt;""),TimeSpend[[#This Row],[Location]],"")</f>
        <v>Office</v>
      </c>
      <c r="K574">
        <f>IF(AND(TimeSpend[[#This Row],[Personnel number]]&lt;&gt;"",TimeSpend[[#This Row],[Date]]&lt;&gt;""),TimeSpend[[#This Row],[Task]],"")</f>
        <v>0</v>
      </c>
      <c r="L574" t="str">
        <f>IF(AND(TimeSpend[[#This Row],[Personnel number]]&lt;&gt;"",TimeSpend[[#This Row],[Date]]&lt;&gt;""),Utilization!$J$2,"")</f>
        <v>10/2024</v>
      </c>
      <c r="M574" t="str">
        <f>IF(AND(TimeSpend[[#This Row],[Personnel number]]&lt;&gt;"",TimeSpend[[#This Row],[Date]]&lt;&gt;""),TimeSpend[[#This Row],[Employee Name]],"")</f>
        <v>Čech Jindřich</v>
      </c>
      <c r="N574">
        <f t="shared" si="16"/>
        <v>573</v>
      </c>
      <c r="O574" t="str">
        <f t="shared" si="17"/>
        <v>10/2024-573</v>
      </c>
      <c r="P574" t="str">
        <f>IF(D574&lt;&gt;"",VLOOKUP(D574,Projects!B:C,2,0),"")</f>
        <v>INT</v>
      </c>
    </row>
    <row r="575" spans="1:16" x14ac:dyDescent="0.25">
      <c r="A575" t="str">
        <f>UPPER(IF(AND(TimeSpend[[#This Row],[Personnel number]]&lt;&gt;"",TimeSpend[[#This Row],[Date]]&lt;&gt;""),TimeSpend[[#This Row],[Personnel number]],""))</f>
        <v>CZ012506</v>
      </c>
      <c r="B575" s="85" t="str">
        <f>IF(AND(TimeSpend[[#This Row],[Personnel number]]&lt;&gt;"",TimeSpend[[#This Row],[Date]]&lt;&gt;""),TEXT(TimeSpend[[#This Row],[Date]],"[$-409]yyyyMMdd"),"")</f>
        <v>yyyy1015</v>
      </c>
      <c r="C575" s="33" t="str">
        <f>IF(AND(TimeSpend[[#This Row],[Personnel number]]&lt;&gt;"",TimeSpend[[#This Row],[Date]]&lt;&gt;""),SUBSTITUTE(TimeSpend[[#This Row],[Hours]],",","."),"")</f>
        <v>1</v>
      </c>
      <c r="D575" t="str">
        <f>IF(AND(TimeSpend[[#This Row],[Personnel number]]&lt;&gt;"",TimeSpend[[#This Row],[Date]]&lt;&gt;""),TimeSpend[[#This Row],[Network]],"")</f>
        <v>BPC_CR</v>
      </c>
      <c r="E575" t="str">
        <f>IF(AND(TimeSpend[[#This Row],[Personnel number]]&lt;&gt;"",TimeSpend[[#This Row],[Date]]&lt;&gt;""),TimeSpend[[#This Row],[Network Description]],"")</f>
        <v>CR Processing - BPC Brno</v>
      </c>
      <c r="F575" t="str">
        <f>IF(AND(TimeSpend[[#This Row],[Personnel number]]&lt;&gt;"",TimeSpend[[#This Row],[Date]]&lt;&gt;""),TimeSpend[[#This Row],[Activity]],"")</f>
        <v>Analysis</v>
      </c>
      <c r="G575" t="str">
        <f>IF(AND(TimeSpend[[#This Row],[Personnel number]]&lt;&gt;"",TimeSpend[[#This Row],[Date]]&lt;&gt;""),TimeSpend[[#This Row],[Activity description]],"")</f>
        <v>WP_BTR_PER_002 analyse</v>
      </c>
      <c r="H575" s="36">
        <f>IF(AND(TimeSpend[[#This Row],[Personnel number]]&lt;&gt;"",TimeSpend[[#This Row],[Date]]&lt;&gt;""),TimeSpend[[#This Row],[Start Time]],"")</f>
        <v>0.3125</v>
      </c>
      <c r="I575" s="36">
        <f>IF(AND(TimeSpend[[#This Row],[Personnel number]]&lt;&gt;"",TimeSpend[[#This Row],[Date]]&lt;&gt;""),TimeSpend[[#This Row],[End Time]],"")</f>
        <v>0.35416666666666669</v>
      </c>
      <c r="J575" t="str">
        <f>IF(AND(TimeSpend[[#This Row],[Personnel number]]&lt;&gt;"",TimeSpend[[#This Row],[Date]]&lt;&gt;""),TimeSpend[[#This Row],[Location]],"")</f>
        <v>Office</v>
      </c>
      <c r="K575">
        <f>IF(AND(TimeSpend[[#This Row],[Personnel number]]&lt;&gt;"",TimeSpend[[#This Row],[Date]]&lt;&gt;""),TimeSpend[[#This Row],[Task]],"")</f>
        <v>0</v>
      </c>
      <c r="L575" t="str">
        <f>IF(AND(TimeSpend[[#This Row],[Personnel number]]&lt;&gt;"",TimeSpend[[#This Row],[Date]]&lt;&gt;""),Utilization!$J$2,"")</f>
        <v>10/2024</v>
      </c>
      <c r="M575" t="str">
        <f>IF(AND(TimeSpend[[#This Row],[Personnel number]]&lt;&gt;"",TimeSpend[[#This Row],[Date]]&lt;&gt;""),TimeSpend[[#This Row],[Employee Name]],"")</f>
        <v>Čech Jindřich</v>
      </c>
      <c r="N575">
        <f t="shared" si="16"/>
        <v>574</v>
      </c>
      <c r="O575" t="str">
        <f t="shared" si="17"/>
        <v>10/2024-574</v>
      </c>
      <c r="P575" t="str">
        <f>IF(D575&lt;&gt;"",VLOOKUP(D575,Projects!B:C,2,0),"")</f>
        <v>CRQ</v>
      </c>
    </row>
    <row r="576" spans="1:16" x14ac:dyDescent="0.25">
      <c r="A576" t="str">
        <f>UPPER(IF(AND(TimeSpend[[#This Row],[Personnel number]]&lt;&gt;"",TimeSpend[[#This Row],[Date]]&lt;&gt;""),TimeSpend[[#This Row],[Personnel number]],""))</f>
        <v>CZ012506</v>
      </c>
      <c r="B576" s="85" t="str">
        <f>IF(AND(TimeSpend[[#This Row],[Personnel number]]&lt;&gt;"",TimeSpend[[#This Row],[Date]]&lt;&gt;""),TEXT(TimeSpend[[#This Row],[Date]],"[$-409]yyyyMMdd"),"")</f>
        <v>yyyy1015</v>
      </c>
      <c r="C576" s="33" t="str">
        <f>IF(AND(TimeSpend[[#This Row],[Personnel number]]&lt;&gt;"",TimeSpend[[#This Row],[Date]]&lt;&gt;""),SUBSTITUTE(TimeSpend[[#This Row],[Hours]],",","."),"")</f>
        <v>0.5</v>
      </c>
      <c r="D576">
        <f>IF(AND(TimeSpend[[#This Row],[Personnel number]]&lt;&gt;"",TimeSpend[[#This Row],[Date]]&lt;&gt;""),TimeSpend[[#This Row],[Network]],"")</f>
        <v>60000247</v>
      </c>
      <c r="E576" t="str">
        <f>IF(AND(TimeSpend[[#This Row],[Personnel number]]&lt;&gt;"",TimeSpend[[#This Row],[Date]]&lt;&gt;""),TimeSpend[[#This Row],[Network Description]],"")</f>
        <v>NUS3 Technical Upgrade (NUS Cloud)</v>
      </c>
      <c r="F576" t="str">
        <f>IF(AND(TimeSpend[[#This Row],[Personnel number]]&lt;&gt;"",TimeSpend[[#This Row],[Date]]&lt;&gt;""),TimeSpend[[#This Row],[Activity]],"")</f>
        <v>Analysis</v>
      </c>
      <c r="G576" t="str">
        <f>IF(AND(TimeSpend[[#This Row],[Personnel number]]&lt;&gt;"",TimeSpend[[#This Row],[Date]]&lt;&gt;""),TimeSpend[[#This Row],[Activity description]],"")</f>
        <v>CLOUD 45864</v>
      </c>
      <c r="H576" s="36">
        <f>IF(AND(TimeSpend[[#This Row],[Personnel number]]&lt;&gt;"",TimeSpend[[#This Row],[Date]]&lt;&gt;""),TimeSpend[[#This Row],[Start Time]],"")</f>
        <v>0.35416666666666669</v>
      </c>
      <c r="I576" s="36">
        <f>IF(AND(TimeSpend[[#This Row],[Personnel number]]&lt;&gt;"",TimeSpend[[#This Row],[Date]]&lt;&gt;""),TimeSpend[[#This Row],[End Time]],"")</f>
        <v>0.375</v>
      </c>
      <c r="J576" t="str">
        <f>IF(AND(TimeSpend[[#This Row],[Personnel number]]&lt;&gt;"",TimeSpend[[#This Row],[Date]]&lt;&gt;""),TimeSpend[[#This Row],[Location]],"")</f>
        <v>Office</v>
      </c>
      <c r="K576">
        <f>IF(AND(TimeSpend[[#This Row],[Personnel number]]&lt;&gt;"",TimeSpend[[#This Row],[Date]]&lt;&gt;""),TimeSpend[[#This Row],[Task]],"")</f>
        <v>0</v>
      </c>
      <c r="L576" t="str">
        <f>IF(AND(TimeSpend[[#This Row],[Personnel number]]&lt;&gt;"",TimeSpend[[#This Row],[Date]]&lt;&gt;""),Utilization!$J$2,"")</f>
        <v>10/2024</v>
      </c>
      <c r="M576" t="str">
        <f>IF(AND(TimeSpend[[#This Row],[Personnel number]]&lt;&gt;"",TimeSpend[[#This Row],[Date]]&lt;&gt;""),TimeSpend[[#This Row],[Employee Name]],"")</f>
        <v>Čech Jindřich</v>
      </c>
      <c r="N576">
        <f t="shared" si="16"/>
        <v>575</v>
      </c>
      <c r="O576" t="str">
        <f t="shared" si="17"/>
        <v>10/2024-575</v>
      </c>
      <c r="P576" t="str">
        <f>IF(D576&lt;&gt;"",VLOOKUP(D576,Projects!B:C,2,0),"")</f>
        <v>PROJECT</v>
      </c>
    </row>
    <row r="577" spans="1:16" x14ac:dyDescent="0.25">
      <c r="A577" t="str">
        <f>UPPER(IF(AND(TimeSpend[[#This Row],[Personnel number]]&lt;&gt;"",TimeSpend[[#This Row],[Date]]&lt;&gt;""),TimeSpend[[#This Row],[Personnel number]],""))</f>
        <v>CZ012506</v>
      </c>
      <c r="B577" s="85" t="str">
        <f>IF(AND(TimeSpend[[#This Row],[Personnel number]]&lt;&gt;"",TimeSpend[[#This Row],[Date]]&lt;&gt;""),TEXT(TimeSpend[[#This Row],[Date]],"[$-409]yyyyMMdd"),"")</f>
        <v>yyyy1015</v>
      </c>
      <c r="C577" s="33" t="str">
        <f>IF(AND(TimeSpend[[#This Row],[Personnel number]]&lt;&gt;"",TimeSpend[[#This Row],[Date]]&lt;&gt;""),SUBSTITUTE(TimeSpend[[#This Row],[Hours]],",","."),"")</f>
        <v>0.5</v>
      </c>
      <c r="D577" t="str">
        <f>IF(AND(TimeSpend[[#This Row],[Personnel number]]&lt;&gt;"",TimeSpend[[#This Row],[Date]]&lt;&gt;""),TimeSpend[[#This Row],[Network]],"")</f>
        <v>BPC_CR</v>
      </c>
      <c r="E577" t="str">
        <f>IF(AND(TimeSpend[[#This Row],[Personnel number]]&lt;&gt;"",TimeSpend[[#This Row],[Date]]&lt;&gt;""),TimeSpend[[#This Row],[Network Description]],"")</f>
        <v>CR Processing - BPC Brno</v>
      </c>
      <c r="F577" t="str">
        <f>IF(AND(TimeSpend[[#This Row],[Personnel number]]&lt;&gt;"",TimeSpend[[#This Row],[Date]]&lt;&gt;""),TimeSpend[[#This Row],[Activity]],"")</f>
        <v>Analysis</v>
      </c>
      <c r="G577" t="str">
        <f>IF(AND(TimeSpend[[#This Row],[Personnel number]]&lt;&gt;"",TimeSpend[[#This Row],[Date]]&lt;&gt;""),TimeSpend[[#This Row],[Activity description]],"")</f>
        <v>BPL_SRV_296 itesting issue analyse</v>
      </c>
      <c r="H577" s="36">
        <f>IF(AND(TimeSpend[[#This Row],[Personnel number]]&lt;&gt;"",TimeSpend[[#This Row],[Date]]&lt;&gt;""),TimeSpend[[#This Row],[Start Time]],"")</f>
        <v>0.375</v>
      </c>
      <c r="I577" s="36">
        <f>IF(AND(TimeSpend[[#This Row],[Personnel number]]&lt;&gt;"",TimeSpend[[#This Row],[Date]]&lt;&gt;""),TimeSpend[[#This Row],[End Time]],"")</f>
        <v>0.39583333333333331</v>
      </c>
      <c r="J577" t="str">
        <f>IF(AND(TimeSpend[[#This Row],[Personnel number]]&lt;&gt;"",TimeSpend[[#This Row],[Date]]&lt;&gt;""),TimeSpend[[#This Row],[Location]],"")</f>
        <v>Office</v>
      </c>
      <c r="K577">
        <f>IF(AND(TimeSpend[[#This Row],[Personnel number]]&lt;&gt;"",TimeSpend[[#This Row],[Date]]&lt;&gt;""),TimeSpend[[#This Row],[Task]],"")</f>
        <v>0</v>
      </c>
      <c r="L577" t="str">
        <f>IF(AND(TimeSpend[[#This Row],[Personnel number]]&lt;&gt;"",TimeSpend[[#This Row],[Date]]&lt;&gt;""),Utilization!$J$2,"")</f>
        <v>10/2024</v>
      </c>
      <c r="M577" t="str">
        <f>IF(AND(TimeSpend[[#This Row],[Personnel number]]&lt;&gt;"",TimeSpend[[#This Row],[Date]]&lt;&gt;""),TimeSpend[[#This Row],[Employee Name]],"")</f>
        <v>Čech Jindřich</v>
      </c>
      <c r="N577">
        <f t="shared" si="16"/>
        <v>576</v>
      </c>
      <c r="O577" t="str">
        <f t="shared" si="17"/>
        <v>10/2024-576</v>
      </c>
      <c r="P577" t="str">
        <f>IF(D577&lt;&gt;"",VLOOKUP(D577,Projects!B:C,2,0),"")</f>
        <v>CRQ</v>
      </c>
    </row>
    <row r="578" spans="1:16" x14ac:dyDescent="0.25">
      <c r="A578" t="str">
        <f>UPPER(IF(AND(TimeSpend[[#This Row],[Personnel number]]&lt;&gt;"",TimeSpend[[#This Row],[Date]]&lt;&gt;""),TimeSpend[[#This Row],[Personnel number]],""))</f>
        <v>CZ012506</v>
      </c>
      <c r="B578" s="85" t="str">
        <f>IF(AND(TimeSpend[[#This Row],[Personnel number]]&lt;&gt;"",TimeSpend[[#This Row],[Date]]&lt;&gt;""),TEXT(TimeSpend[[#This Row],[Date]],"[$-409]yyyyMMdd"),"")</f>
        <v>yyyy1015</v>
      </c>
      <c r="C578" s="33" t="str">
        <f>IF(AND(TimeSpend[[#This Row],[Personnel number]]&lt;&gt;"",TimeSpend[[#This Row],[Date]]&lt;&gt;""),SUBSTITUTE(TimeSpend[[#This Row],[Hours]],",","."),"")</f>
        <v>0.5</v>
      </c>
      <c r="D578">
        <f>IF(AND(TimeSpend[[#This Row],[Personnel number]]&lt;&gt;"",TimeSpend[[#This Row],[Date]]&lt;&gt;""),TimeSpend[[#This Row],[Network]],"")</f>
        <v>1050268</v>
      </c>
      <c r="E578" t="str">
        <f>IF(AND(TimeSpend[[#This Row],[Personnel number]]&lt;&gt;"",TimeSpend[[#This Row],[Date]]&lt;&gt;""),TimeSpend[[#This Row],[Network Description]],"")</f>
        <v>NUS (CE) harm.&amp;bus. Support</v>
      </c>
      <c r="F578" t="str">
        <f>IF(AND(TimeSpend[[#This Row],[Personnel number]]&lt;&gt;"",TimeSpend[[#This Row],[Date]]&lt;&gt;""),TimeSpend[[#This Row],[Activity]],"")</f>
        <v>Bug Fixing</v>
      </c>
      <c r="G578" t="str">
        <f>IF(AND(TimeSpend[[#This Row],[Personnel number]]&lt;&gt;"",TimeSpend[[#This Row],[Date]]&lt;&gt;""),TimeSpend[[#This Row],[Activity description]],"")</f>
        <v xml:space="preserve">WP_BCZ_SRV_484 </v>
      </c>
      <c r="H578" s="36">
        <f>IF(AND(TimeSpend[[#This Row],[Personnel number]]&lt;&gt;"",TimeSpend[[#This Row],[Date]]&lt;&gt;""),TimeSpend[[#This Row],[Start Time]],"")</f>
        <v>0.39583333333333331</v>
      </c>
      <c r="I578" s="36">
        <f>IF(AND(TimeSpend[[#This Row],[Personnel number]]&lt;&gt;"",TimeSpend[[#This Row],[Date]]&lt;&gt;""),TimeSpend[[#This Row],[End Time]],"")</f>
        <v>0.41666666666666669</v>
      </c>
      <c r="J578" t="str">
        <f>IF(AND(TimeSpend[[#This Row],[Personnel number]]&lt;&gt;"",TimeSpend[[#This Row],[Date]]&lt;&gt;""),TimeSpend[[#This Row],[Location]],"")</f>
        <v>Office</v>
      </c>
      <c r="K578">
        <f>IF(AND(TimeSpend[[#This Row],[Personnel number]]&lt;&gt;"",TimeSpend[[#This Row],[Date]]&lt;&gt;""),TimeSpend[[#This Row],[Task]],"")</f>
        <v>0</v>
      </c>
      <c r="L578" t="str">
        <f>IF(AND(TimeSpend[[#This Row],[Personnel number]]&lt;&gt;"",TimeSpend[[#This Row],[Date]]&lt;&gt;""),Utilization!$J$2,"")</f>
        <v>10/2024</v>
      </c>
      <c r="M578" t="str">
        <f>IF(AND(TimeSpend[[#This Row],[Personnel number]]&lt;&gt;"",TimeSpend[[#This Row],[Date]]&lt;&gt;""),TimeSpend[[#This Row],[Employee Name]],"")</f>
        <v>Čech Jindřich</v>
      </c>
      <c r="N578">
        <f t="shared" ref="N578:N641" si="18">IF(A578&lt;&gt;"",ROW(A578)-1,"")</f>
        <v>577</v>
      </c>
      <c r="O578" t="str">
        <f t="shared" ref="O578:O641" si="19">IF(A578&lt;&gt;"",L578&amp;"-"&amp;N578,"")</f>
        <v>10/2024-577</v>
      </c>
      <c r="P578" t="str">
        <f>IF(D578&lt;&gt;"",VLOOKUP(D578,Projects!B:C,2,0),"")</f>
        <v>PROJECT</v>
      </c>
    </row>
    <row r="579" spans="1:16" x14ac:dyDescent="0.25">
      <c r="A579" t="str">
        <f>UPPER(IF(AND(TimeSpend[[#This Row],[Personnel number]]&lt;&gt;"",TimeSpend[[#This Row],[Date]]&lt;&gt;""),TimeSpend[[#This Row],[Personnel number]],""))</f>
        <v>CZ100577</v>
      </c>
      <c r="B579" s="85" t="str">
        <f>IF(AND(TimeSpend[[#This Row],[Personnel number]]&lt;&gt;"",TimeSpend[[#This Row],[Date]]&lt;&gt;""),TEXT(TimeSpend[[#This Row],[Date]],"[$-409]yyyyMMdd"),"")</f>
        <v>yyyy0926</v>
      </c>
      <c r="C579" s="33" t="str">
        <f>IF(AND(TimeSpend[[#This Row],[Personnel number]]&lt;&gt;"",TimeSpend[[#This Row],[Date]]&lt;&gt;""),SUBSTITUTE(TimeSpend[[#This Row],[Hours]],",","."),"")</f>
        <v>0.583333333333333</v>
      </c>
      <c r="D579" t="str">
        <f>IF(AND(TimeSpend[[#This Row],[Personnel number]]&lt;&gt;"",TimeSpend[[#This Row],[Date]]&lt;&gt;""),TimeSpend[[#This Row],[Network]],"")</f>
        <v>BPC_INT</v>
      </c>
      <c r="E579" t="str">
        <f>IF(AND(TimeSpend[[#This Row],[Personnel number]]&lt;&gt;"",TimeSpend[[#This Row],[Date]]&lt;&gt;""),TimeSpend[[#This Row],[Network Description]],"")</f>
        <v>Other Internal activities - BPC Brno</v>
      </c>
      <c r="F579" t="str">
        <f>IF(AND(TimeSpend[[#This Row],[Personnel number]]&lt;&gt;"",TimeSpend[[#This Row],[Date]]&lt;&gt;""),TimeSpend[[#This Row],[Activity]],"")</f>
        <v>Admin</v>
      </c>
      <c r="G579" t="str">
        <f>IF(AND(TimeSpend[[#This Row],[Personnel number]]&lt;&gt;"",TimeSpend[[#This Row],[Date]]&lt;&gt;""),TimeSpend[[#This Row],[Activity description]],"")</f>
        <v>Administration</v>
      </c>
      <c r="H579" s="36">
        <f>IF(AND(TimeSpend[[#This Row],[Personnel number]]&lt;&gt;"",TimeSpend[[#This Row],[Date]]&lt;&gt;""),TimeSpend[[#This Row],[Start Time]],"")</f>
        <v>0.30902777777777779</v>
      </c>
      <c r="I579" s="36">
        <f>IF(AND(TimeSpend[[#This Row],[Personnel number]]&lt;&gt;"",TimeSpend[[#This Row],[Date]]&lt;&gt;""),TimeSpend[[#This Row],[End Time]],"")</f>
        <v>0.33333333333333331</v>
      </c>
      <c r="J579" t="str">
        <f>IF(AND(TimeSpend[[#This Row],[Personnel number]]&lt;&gt;"",TimeSpend[[#This Row],[Date]]&lt;&gt;""),TimeSpend[[#This Row],[Location]],"")</f>
        <v>Office</v>
      </c>
      <c r="K579">
        <f>IF(AND(TimeSpend[[#This Row],[Personnel number]]&lt;&gt;"",TimeSpend[[#This Row],[Date]]&lt;&gt;""),TimeSpend[[#This Row],[Task]],"")</f>
        <v>0</v>
      </c>
      <c r="L579" t="str">
        <f>IF(AND(TimeSpend[[#This Row],[Personnel number]]&lt;&gt;"",TimeSpend[[#This Row],[Date]]&lt;&gt;""),Utilization!$J$2,"")</f>
        <v>10/2024</v>
      </c>
      <c r="M579" t="str">
        <f>IF(AND(TimeSpend[[#This Row],[Personnel number]]&lt;&gt;"",TimeSpend[[#This Row],[Date]]&lt;&gt;""),TimeSpend[[#This Row],[Employee Name]],"")</f>
        <v>Prokůpek Vojtěch</v>
      </c>
      <c r="N579">
        <f t="shared" si="18"/>
        <v>578</v>
      </c>
      <c r="O579" t="str">
        <f t="shared" si="19"/>
        <v>10/2024-578</v>
      </c>
      <c r="P579" t="str">
        <f>IF(D579&lt;&gt;"",VLOOKUP(D579,Projects!B:C,2,0),"")</f>
        <v>INT</v>
      </c>
    </row>
    <row r="580" spans="1:16" x14ac:dyDescent="0.25">
      <c r="A580" t="str">
        <f>UPPER(IF(AND(TimeSpend[[#This Row],[Personnel number]]&lt;&gt;"",TimeSpend[[#This Row],[Date]]&lt;&gt;""),TimeSpend[[#This Row],[Personnel number]],""))</f>
        <v>CZ100577</v>
      </c>
      <c r="B580" s="85" t="str">
        <f>IF(AND(TimeSpend[[#This Row],[Personnel number]]&lt;&gt;"",TimeSpend[[#This Row],[Date]]&lt;&gt;""),TEXT(TimeSpend[[#This Row],[Date]],"[$-409]yyyyMMdd"),"")</f>
        <v>yyyy0926</v>
      </c>
      <c r="C580" s="33" t="str">
        <f>IF(AND(TimeSpend[[#This Row],[Personnel number]]&lt;&gt;"",TimeSpend[[#This Row],[Date]]&lt;&gt;""),SUBSTITUTE(TimeSpend[[#This Row],[Hours]],",","."),"")</f>
        <v>3</v>
      </c>
      <c r="D580">
        <f>IF(AND(TimeSpend[[#This Row],[Personnel number]]&lt;&gt;"",TimeSpend[[#This Row],[Date]]&lt;&gt;""),TimeSpend[[#This Row],[Network]],"")</f>
        <v>60000389</v>
      </c>
      <c r="E580" t="str">
        <f>IF(AND(TimeSpend[[#This Row],[Personnel number]]&lt;&gt;"",TimeSpend[[#This Row],[Date]]&lt;&gt;""),TimeSpend[[#This Row],[Network Description]],"")</f>
        <v>BRO NUS Cloud Pilot</v>
      </c>
      <c r="F580" t="str">
        <f>IF(AND(TimeSpend[[#This Row],[Personnel number]]&lt;&gt;"",TimeSpend[[#This Row],[Date]]&lt;&gt;""),TimeSpend[[#This Row],[Activity]],"")</f>
        <v>Consultancy</v>
      </c>
      <c r="G580" t="str">
        <f>IF(AND(TimeSpend[[#This Row],[Personnel number]]&lt;&gt;"",TimeSpend[[#This Row],[Date]]&lt;&gt;""),TimeSpend[[#This Row],[Activity description]],"")</f>
        <v>Power BI, Layouts, PBI's</v>
      </c>
      <c r="H580" s="36">
        <f>IF(AND(TimeSpend[[#This Row],[Personnel number]]&lt;&gt;"",TimeSpend[[#This Row],[Date]]&lt;&gt;""),TimeSpend[[#This Row],[Start Time]],"")</f>
        <v>0.33333333333333331</v>
      </c>
      <c r="I580" s="36">
        <f>IF(AND(TimeSpend[[#This Row],[Personnel number]]&lt;&gt;"",TimeSpend[[#This Row],[Date]]&lt;&gt;""),TimeSpend[[#This Row],[End Time]],"")</f>
        <v>0.45833333333333331</v>
      </c>
      <c r="J580" t="str">
        <f>IF(AND(TimeSpend[[#This Row],[Personnel number]]&lt;&gt;"",TimeSpend[[#This Row],[Date]]&lt;&gt;""),TimeSpend[[#This Row],[Location]],"")</f>
        <v>Office</v>
      </c>
      <c r="K580">
        <f>IF(AND(TimeSpend[[#This Row],[Personnel number]]&lt;&gt;"",TimeSpend[[#This Row],[Date]]&lt;&gt;""),TimeSpend[[#This Row],[Task]],"")</f>
        <v>0</v>
      </c>
      <c r="L580" t="str">
        <f>IF(AND(TimeSpend[[#This Row],[Personnel number]]&lt;&gt;"",TimeSpend[[#This Row],[Date]]&lt;&gt;""),Utilization!$J$2,"")</f>
        <v>10/2024</v>
      </c>
      <c r="M580" t="str">
        <f>IF(AND(TimeSpend[[#This Row],[Personnel number]]&lt;&gt;"",TimeSpend[[#This Row],[Date]]&lt;&gt;""),TimeSpend[[#This Row],[Employee Name]],"")</f>
        <v>Prokůpek Vojtěch</v>
      </c>
      <c r="N580">
        <f t="shared" si="18"/>
        <v>579</v>
      </c>
      <c r="O580" t="str">
        <f t="shared" si="19"/>
        <v>10/2024-579</v>
      </c>
      <c r="P580" t="str">
        <f>IF(D580&lt;&gt;"",VLOOKUP(D580,Projects!B:C,2,0),"")</f>
        <v>PROJECT</v>
      </c>
    </row>
    <row r="581" spans="1:16" x14ac:dyDescent="0.25">
      <c r="A581" t="str">
        <f>UPPER(IF(AND(TimeSpend[[#This Row],[Personnel number]]&lt;&gt;"",TimeSpend[[#This Row],[Date]]&lt;&gt;""),TimeSpend[[#This Row],[Personnel number]],""))</f>
        <v>CZ100577</v>
      </c>
      <c r="B581" s="85" t="str">
        <f>IF(AND(TimeSpend[[#This Row],[Personnel number]]&lt;&gt;"",TimeSpend[[#This Row],[Date]]&lt;&gt;""),TEXT(TimeSpend[[#This Row],[Date]],"[$-409]yyyyMMdd"),"")</f>
        <v>yyyy0926</v>
      </c>
      <c r="C581" s="33" t="str">
        <f>IF(AND(TimeSpend[[#This Row],[Personnel number]]&lt;&gt;"",TimeSpend[[#This Row],[Date]]&lt;&gt;""),SUBSTITUTE(TimeSpend[[#This Row],[Hours]],",","."),"")</f>
        <v>5</v>
      </c>
      <c r="D581">
        <f>IF(AND(TimeSpend[[#This Row],[Personnel number]]&lt;&gt;"",TimeSpend[[#This Row],[Date]]&lt;&gt;""),TimeSpend[[#This Row],[Network]],"")</f>
        <v>60000389</v>
      </c>
      <c r="E581" t="str">
        <f>IF(AND(TimeSpend[[#This Row],[Personnel number]]&lt;&gt;"",TimeSpend[[#This Row],[Date]]&lt;&gt;""),TimeSpend[[#This Row],[Network Description]],"")</f>
        <v>BRO NUS Cloud Pilot</v>
      </c>
      <c r="F581" t="str">
        <f>IF(AND(TimeSpend[[#This Row],[Personnel number]]&lt;&gt;"",TimeSpend[[#This Row],[Date]]&lt;&gt;""),TimeSpend[[#This Row],[Activity]],"")</f>
        <v>Consultancy</v>
      </c>
      <c r="G581" t="str">
        <f>IF(AND(TimeSpend[[#This Row],[Personnel number]]&lt;&gt;"",TimeSpend[[#This Row],[Date]]&lt;&gt;""),TimeSpend[[#This Row],[Activity description]],"")</f>
        <v>Power BI, Layouts, PBI's</v>
      </c>
      <c r="H581" s="36">
        <f>IF(AND(TimeSpend[[#This Row],[Personnel number]]&lt;&gt;"",TimeSpend[[#This Row],[Date]]&lt;&gt;""),TimeSpend[[#This Row],[Start Time]],"")</f>
        <v>0.47916666666666669</v>
      </c>
      <c r="I581" s="36">
        <f>IF(AND(TimeSpend[[#This Row],[Personnel number]]&lt;&gt;"",TimeSpend[[#This Row],[Date]]&lt;&gt;""),TimeSpend[[#This Row],[End Time]],"")</f>
        <v>0.6875</v>
      </c>
      <c r="J581" t="str">
        <f>IF(AND(TimeSpend[[#This Row],[Personnel number]]&lt;&gt;"",TimeSpend[[#This Row],[Date]]&lt;&gt;""),TimeSpend[[#This Row],[Location]],"")</f>
        <v>Office</v>
      </c>
      <c r="K581">
        <f>IF(AND(TimeSpend[[#This Row],[Personnel number]]&lt;&gt;"",TimeSpend[[#This Row],[Date]]&lt;&gt;""),TimeSpend[[#This Row],[Task]],"")</f>
        <v>0</v>
      </c>
      <c r="L581" t="str">
        <f>IF(AND(TimeSpend[[#This Row],[Personnel number]]&lt;&gt;"",TimeSpend[[#This Row],[Date]]&lt;&gt;""),Utilization!$J$2,"")</f>
        <v>10/2024</v>
      </c>
      <c r="M581" t="str">
        <f>IF(AND(TimeSpend[[#This Row],[Personnel number]]&lt;&gt;"",TimeSpend[[#This Row],[Date]]&lt;&gt;""),TimeSpend[[#This Row],[Employee Name]],"")</f>
        <v>Prokůpek Vojtěch</v>
      </c>
      <c r="N581">
        <f t="shared" si="18"/>
        <v>580</v>
      </c>
      <c r="O581" t="str">
        <f t="shared" si="19"/>
        <v>10/2024-580</v>
      </c>
      <c r="P581" t="str">
        <f>IF(D581&lt;&gt;"",VLOOKUP(D581,Projects!B:C,2,0),"")</f>
        <v>PROJECT</v>
      </c>
    </row>
    <row r="582" spans="1:16" x14ac:dyDescent="0.25">
      <c r="A582" t="str">
        <f>UPPER(IF(AND(TimeSpend[[#This Row],[Personnel number]]&lt;&gt;"",TimeSpend[[#This Row],[Date]]&lt;&gt;""),TimeSpend[[#This Row],[Personnel number]],""))</f>
        <v>CZ100577</v>
      </c>
      <c r="B582" s="85" t="str">
        <f>IF(AND(TimeSpend[[#This Row],[Personnel number]]&lt;&gt;"",TimeSpend[[#This Row],[Date]]&lt;&gt;""),TEXT(TimeSpend[[#This Row],[Date]],"[$-409]yyyyMMdd"),"")</f>
        <v>yyyy0927</v>
      </c>
      <c r="C582" s="33" t="str">
        <f>IF(AND(TimeSpend[[#This Row],[Personnel number]]&lt;&gt;"",TimeSpend[[#This Row],[Date]]&lt;&gt;""),SUBSTITUTE(TimeSpend[[#This Row],[Hours]],",","."),"")</f>
        <v>0.583333333333333</v>
      </c>
      <c r="D582" t="str">
        <f>IF(AND(TimeSpend[[#This Row],[Personnel number]]&lt;&gt;"",TimeSpend[[#This Row],[Date]]&lt;&gt;""),TimeSpend[[#This Row],[Network]],"")</f>
        <v>BPC_INT</v>
      </c>
      <c r="E582" t="str">
        <f>IF(AND(TimeSpend[[#This Row],[Personnel number]]&lt;&gt;"",TimeSpend[[#This Row],[Date]]&lt;&gt;""),TimeSpend[[#This Row],[Network Description]],"")</f>
        <v>Other Internal activities - BPC Brno</v>
      </c>
      <c r="F582" t="str">
        <f>IF(AND(TimeSpend[[#This Row],[Personnel number]]&lt;&gt;"",TimeSpend[[#This Row],[Date]]&lt;&gt;""),TimeSpend[[#This Row],[Activity]],"")</f>
        <v>Consultancy</v>
      </c>
      <c r="G582" t="str">
        <f>IF(AND(TimeSpend[[#This Row],[Personnel number]]&lt;&gt;"",TimeSpend[[#This Row],[Date]]&lt;&gt;""),TimeSpend[[#This Row],[Activity description]],"")</f>
        <v>Administration</v>
      </c>
      <c r="H582" s="36">
        <f>IF(AND(TimeSpend[[#This Row],[Personnel number]]&lt;&gt;"",TimeSpend[[#This Row],[Date]]&lt;&gt;""),TimeSpend[[#This Row],[Start Time]],"")</f>
        <v>0.30902777777777779</v>
      </c>
      <c r="I582" s="36">
        <f>IF(AND(TimeSpend[[#This Row],[Personnel number]]&lt;&gt;"",TimeSpend[[#This Row],[Date]]&lt;&gt;""),TimeSpend[[#This Row],[End Time]],"")</f>
        <v>0.33333333333333331</v>
      </c>
      <c r="J582" t="str">
        <f>IF(AND(TimeSpend[[#This Row],[Personnel number]]&lt;&gt;"",TimeSpend[[#This Row],[Date]]&lt;&gt;""),TimeSpend[[#This Row],[Location]],"")</f>
        <v>Office</v>
      </c>
      <c r="K582">
        <f>IF(AND(TimeSpend[[#This Row],[Personnel number]]&lt;&gt;"",TimeSpend[[#This Row],[Date]]&lt;&gt;""),TimeSpend[[#This Row],[Task]],"")</f>
        <v>0</v>
      </c>
      <c r="L582" t="str">
        <f>IF(AND(TimeSpend[[#This Row],[Personnel number]]&lt;&gt;"",TimeSpend[[#This Row],[Date]]&lt;&gt;""),Utilization!$J$2,"")</f>
        <v>10/2024</v>
      </c>
      <c r="M582" t="str">
        <f>IF(AND(TimeSpend[[#This Row],[Personnel number]]&lt;&gt;"",TimeSpend[[#This Row],[Date]]&lt;&gt;""),TimeSpend[[#This Row],[Employee Name]],"")</f>
        <v>Prokůpek Vojtěch</v>
      </c>
      <c r="N582">
        <f t="shared" si="18"/>
        <v>581</v>
      </c>
      <c r="O582" t="str">
        <f t="shared" si="19"/>
        <v>10/2024-581</v>
      </c>
      <c r="P582" t="str">
        <f>IF(D582&lt;&gt;"",VLOOKUP(D582,Projects!B:C,2,0),"")</f>
        <v>INT</v>
      </c>
    </row>
    <row r="583" spans="1:16" x14ac:dyDescent="0.25">
      <c r="A583" t="str">
        <f>UPPER(IF(AND(TimeSpend[[#This Row],[Personnel number]]&lt;&gt;"",TimeSpend[[#This Row],[Date]]&lt;&gt;""),TimeSpend[[#This Row],[Personnel number]],""))</f>
        <v>CZ100577</v>
      </c>
      <c r="B583" s="85" t="str">
        <f>IF(AND(TimeSpend[[#This Row],[Personnel number]]&lt;&gt;"",TimeSpend[[#This Row],[Date]]&lt;&gt;""),TEXT(TimeSpend[[#This Row],[Date]],"[$-409]yyyyMMdd"),"")</f>
        <v>yyyy0927</v>
      </c>
      <c r="C583" s="33" t="str">
        <f>IF(AND(TimeSpend[[#This Row],[Personnel number]]&lt;&gt;"",TimeSpend[[#This Row],[Date]]&lt;&gt;""),SUBSTITUTE(TimeSpend[[#This Row],[Hours]],",","."),"")</f>
        <v>1.5</v>
      </c>
      <c r="D583">
        <f>IF(AND(TimeSpend[[#This Row],[Personnel number]]&lt;&gt;"",TimeSpend[[#This Row],[Date]]&lt;&gt;""),TimeSpend[[#This Row],[Network]],"")</f>
        <v>60000389</v>
      </c>
      <c r="E583" t="str">
        <f>IF(AND(TimeSpend[[#This Row],[Personnel number]]&lt;&gt;"",TimeSpend[[#This Row],[Date]]&lt;&gt;""),TimeSpend[[#This Row],[Network Description]],"")</f>
        <v>BRO NUS Cloud Pilot</v>
      </c>
      <c r="F583" t="str">
        <f>IF(AND(TimeSpend[[#This Row],[Personnel number]]&lt;&gt;"",TimeSpend[[#This Row],[Date]]&lt;&gt;""),TimeSpend[[#This Row],[Activity]],"")</f>
        <v>Design</v>
      </c>
      <c r="G583" t="str">
        <f>IF(AND(TimeSpend[[#This Row],[Personnel number]]&lt;&gt;"",TimeSpend[[#This Row],[Date]]&lt;&gt;""),TimeSpend[[#This Row],[Activity description]],"")</f>
        <v>Layouts</v>
      </c>
      <c r="H583" s="36">
        <f>IF(AND(TimeSpend[[#This Row],[Personnel number]]&lt;&gt;"",TimeSpend[[#This Row],[Date]]&lt;&gt;""),TimeSpend[[#This Row],[Start Time]],"")</f>
        <v>0.33333333333333331</v>
      </c>
      <c r="I583" s="36">
        <f>IF(AND(TimeSpend[[#This Row],[Personnel number]]&lt;&gt;"",TimeSpend[[#This Row],[Date]]&lt;&gt;""),TimeSpend[[#This Row],[End Time]],"")</f>
        <v>0.39583333333333331</v>
      </c>
      <c r="J583" t="str">
        <f>IF(AND(TimeSpend[[#This Row],[Personnel number]]&lt;&gt;"",TimeSpend[[#This Row],[Date]]&lt;&gt;""),TimeSpend[[#This Row],[Location]],"")</f>
        <v>Office</v>
      </c>
      <c r="K583">
        <f>IF(AND(TimeSpend[[#This Row],[Personnel number]]&lt;&gt;"",TimeSpend[[#This Row],[Date]]&lt;&gt;""),TimeSpend[[#This Row],[Task]],"")</f>
        <v>0</v>
      </c>
      <c r="L583" t="str">
        <f>IF(AND(TimeSpend[[#This Row],[Personnel number]]&lt;&gt;"",TimeSpend[[#This Row],[Date]]&lt;&gt;""),Utilization!$J$2,"")</f>
        <v>10/2024</v>
      </c>
      <c r="M583" t="str">
        <f>IF(AND(TimeSpend[[#This Row],[Personnel number]]&lt;&gt;"",TimeSpend[[#This Row],[Date]]&lt;&gt;""),TimeSpend[[#This Row],[Employee Name]],"")</f>
        <v>Prokůpek Vojtěch</v>
      </c>
      <c r="N583">
        <f t="shared" si="18"/>
        <v>582</v>
      </c>
      <c r="O583" t="str">
        <f t="shared" si="19"/>
        <v>10/2024-582</v>
      </c>
      <c r="P583" t="str">
        <f>IF(D583&lt;&gt;"",VLOOKUP(D583,Projects!B:C,2,0),"")</f>
        <v>PROJECT</v>
      </c>
    </row>
    <row r="584" spans="1:16" x14ac:dyDescent="0.25">
      <c r="A584" t="str">
        <f>UPPER(IF(AND(TimeSpend[[#This Row],[Personnel number]]&lt;&gt;"",TimeSpend[[#This Row],[Date]]&lt;&gt;""),TimeSpend[[#This Row],[Personnel number]],""))</f>
        <v>CZ100577</v>
      </c>
      <c r="B584" s="85" t="str">
        <f>IF(AND(TimeSpend[[#This Row],[Personnel number]]&lt;&gt;"",TimeSpend[[#This Row],[Date]]&lt;&gt;""),TEXT(TimeSpend[[#This Row],[Date]],"[$-409]yyyyMMdd"),"")</f>
        <v>yyyy0927</v>
      </c>
      <c r="C584" s="33" t="str">
        <f>IF(AND(TimeSpend[[#This Row],[Personnel number]]&lt;&gt;"",TimeSpend[[#This Row],[Date]]&lt;&gt;""),SUBSTITUTE(TimeSpend[[#This Row],[Hours]],",","."),"")</f>
        <v>1.5</v>
      </c>
      <c r="D584" t="str">
        <f>IF(AND(TimeSpend[[#This Row],[Personnel number]]&lt;&gt;"",TimeSpend[[#This Row],[Date]]&lt;&gt;""),TimeSpend[[#This Row],[Network]],"")</f>
        <v>BPC_INT</v>
      </c>
      <c r="E584" t="str">
        <f>IF(AND(TimeSpend[[#This Row],[Personnel number]]&lt;&gt;"",TimeSpend[[#This Row],[Date]]&lt;&gt;""),TimeSpend[[#This Row],[Network Description]],"")</f>
        <v>Other Internal activities - BPC Brno</v>
      </c>
      <c r="F584" t="str">
        <f>IF(AND(TimeSpend[[#This Row],[Personnel number]]&lt;&gt;"",TimeSpend[[#This Row],[Date]]&lt;&gt;""),TimeSpend[[#This Row],[Activity]],"")</f>
        <v>Consultancy</v>
      </c>
      <c r="G584" t="str">
        <f>IF(AND(TimeSpend[[#This Row],[Personnel number]]&lt;&gt;"",TimeSpend[[#This Row],[Date]]&lt;&gt;""),TimeSpend[[#This Row],[Activity description]],"")</f>
        <v>TDO - Team Meeting</v>
      </c>
      <c r="H584" s="36">
        <f>IF(AND(TimeSpend[[#This Row],[Personnel number]]&lt;&gt;"",TimeSpend[[#This Row],[Date]]&lt;&gt;""),TimeSpend[[#This Row],[Start Time]],"")</f>
        <v>0.39583333333333331</v>
      </c>
      <c r="I584" s="36">
        <f>IF(AND(TimeSpend[[#This Row],[Personnel number]]&lt;&gt;"",TimeSpend[[#This Row],[Date]]&lt;&gt;""),TimeSpend[[#This Row],[End Time]],"")</f>
        <v>0.45833333333333331</v>
      </c>
      <c r="J584" t="str">
        <f>IF(AND(TimeSpend[[#This Row],[Personnel number]]&lt;&gt;"",TimeSpend[[#This Row],[Date]]&lt;&gt;""),TimeSpend[[#This Row],[Location]],"")</f>
        <v>Office</v>
      </c>
      <c r="K584">
        <f>IF(AND(TimeSpend[[#This Row],[Personnel number]]&lt;&gt;"",TimeSpend[[#This Row],[Date]]&lt;&gt;""),TimeSpend[[#This Row],[Task]],"")</f>
        <v>0</v>
      </c>
      <c r="L584" t="str">
        <f>IF(AND(TimeSpend[[#This Row],[Personnel number]]&lt;&gt;"",TimeSpend[[#This Row],[Date]]&lt;&gt;""),Utilization!$J$2,"")</f>
        <v>10/2024</v>
      </c>
      <c r="M584" t="str">
        <f>IF(AND(TimeSpend[[#This Row],[Personnel number]]&lt;&gt;"",TimeSpend[[#This Row],[Date]]&lt;&gt;""),TimeSpend[[#This Row],[Employee Name]],"")</f>
        <v>Prokůpek Vojtěch</v>
      </c>
      <c r="N584">
        <f t="shared" si="18"/>
        <v>583</v>
      </c>
      <c r="O584" t="str">
        <f t="shared" si="19"/>
        <v>10/2024-583</v>
      </c>
      <c r="P584" t="str">
        <f>IF(D584&lt;&gt;"",VLOOKUP(D584,Projects!B:C,2,0),"")</f>
        <v>INT</v>
      </c>
    </row>
    <row r="585" spans="1:16" x14ac:dyDescent="0.25">
      <c r="A585" t="str">
        <f>UPPER(IF(AND(TimeSpend[[#This Row],[Personnel number]]&lt;&gt;"",TimeSpend[[#This Row],[Date]]&lt;&gt;""),TimeSpend[[#This Row],[Personnel number]],""))</f>
        <v>CZ100577</v>
      </c>
      <c r="B585" s="85" t="str">
        <f>IF(AND(TimeSpend[[#This Row],[Personnel number]]&lt;&gt;"",TimeSpend[[#This Row],[Date]]&lt;&gt;""),TEXT(TimeSpend[[#This Row],[Date]],"[$-409]yyyyMMdd"),"")</f>
        <v>yyyy0927</v>
      </c>
      <c r="C585" s="33" t="str">
        <f>IF(AND(TimeSpend[[#This Row],[Personnel number]]&lt;&gt;"",TimeSpend[[#This Row],[Date]]&lt;&gt;""),SUBSTITUTE(TimeSpend[[#This Row],[Hours]],",","."),"")</f>
        <v>0.5</v>
      </c>
      <c r="D585" t="str">
        <f>IF(AND(TimeSpend[[#This Row],[Personnel number]]&lt;&gt;"",TimeSpend[[#This Row],[Date]]&lt;&gt;""),TimeSpend[[#This Row],[Network]],"")</f>
        <v>BPC_INT</v>
      </c>
      <c r="E585" t="str">
        <f>IF(AND(TimeSpend[[#This Row],[Personnel number]]&lt;&gt;"",TimeSpend[[#This Row],[Date]]&lt;&gt;""),TimeSpend[[#This Row],[Network Description]],"")</f>
        <v>Other Internal activities - BPC Brno</v>
      </c>
      <c r="F585" t="str">
        <f>IF(AND(TimeSpend[[#This Row],[Personnel number]]&lt;&gt;"",TimeSpend[[#This Row],[Date]]&lt;&gt;""),TimeSpend[[#This Row],[Activity]],"")</f>
        <v>Consultancy</v>
      </c>
      <c r="G585" t="str">
        <f>IF(AND(TimeSpend[[#This Row],[Personnel number]]&lt;&gt;"",TimeSpend[[#This Row],[Date]]&lt;&gt;""),TimeSpend[[#This Row],[Activity description]],"")</f>
        <v>Administration, NAV ERP Team Meeting: FY23 &amp; FH FY24</v>
      </c>
      <c r="H585" s="36">
        <f>IF(AND(TimeSpend[[#This Row],[Personnel number]]&lt;&gt;"",TimeSpend[[#This Row],[Date]]&lt;&gt;""),TimeSpend[[#This Row],[Start Time]],"")</f>
        <v>0.47916666666666669</v>
      </c>
      <c r="I585" s="36">
        <f>IF(AND(TimeSpend[[#This Row],[Personnel number]]&lt;&gt;"",TimeSpend[[#This Row],[Date]]&lt;&gt;""),TimeSpend[[#This Row],[End Time]],"")</f>
        <v>0.5</v>
      </c>
      <c r="J585" t="str">
        <f>IF(AND(TimeSpend[[#This Row],[Personnel number]]&lt;&gt;"",TimeSpend[[#This Row],[Date]]&lt;&gt;""),TimeSpend[[#This Row],[Location]],"")</f>
        <v>Office</v>
      </c>
      <c r="K585">
        <f>IF(AND(TimeSpend[[#This Row],[Personnel number]]&lt;&gt;"",TimeSpend[[#This Row],[Date]]&lt;&gt;""),TimeSpend[[#This Row],[Task]],"")</f>
        <v>0</v>
      </c>
      <c r="L585" t="str">
        <f>IF(AND(TimeSpend[[#This Row],[Personnel number]]&lt;&gt;"",TimeSpend[[#This Row],[Date]]&lt;&gt;""),Utilization!$J$2,"")</f>
        <v>10/2024</v>
      </c>
      <c r="M585" t="str">
        <f>IF(AND(TimeSpend[[#This Row],[Personnel number]]&lt;&gt;"",TimeSpend[[#This Row],[Date]]&lt;&gt;""),TimeSpend[[#This Row],[Employee Name]],"")</f>
        <v>Prokůpek Vojtěch</v>
      </c>
      <c r="N585">
        <f t="shared" si="18"/>
        <v>584</v>
      </c>
      <c r="O585" t="str">
        <f t="shared" si="19"/>
        <v>10/2024-584</v>
      </c>
      <c r="P585" t="str">
        <f>IF(D585&lt;&gt;"",VLOOKUP(D585,Projects!B:C,2,0),"")</f>
        <v>INT</v>
      </c>
    </row>
    <row r="586" spans="1:16" x14ac:dyDescent="0.25">
      <c r="A586" t="str">
        <f>UPPER(IF(AND(TimeSpend[[#This Row],[Personnel number]]&lt;&gt;"",TimeSpend[[#This Row],[Date]]&lt;&gt;""),TimeSpend[[#This Row],[Personnel number]],""))</f>
        <v>CZ100577</v>
      </c>
      <c r="B586" s="85" t="str">
        <f>IF(AND(TimeSpend[[#This Row],[Personnel number]]&lt;&gt;"",TimeSpend[[#This Row],[Date]]&lt;&gt;""),TEXT(TimeSpend[[#This Row],[Date]],"[$-409]yyyyMMdd"),"")</f>
        <v>yyyy0927</v>
      </c>
      <c r="C586" s="33" t="str">
        <f>IF(AND(TimeSpend[[#This Row],[Personnel number]]&lt;&gt;"",TimeSpend[[#This Row],[Date]]&lt;&gt;""),SUBSTITUTE(TimeSpend[[#This Row],[Hours]],",","."),"")</f>
        <v>1.75</v>
      </c>
      <c r="D586">
        <f>IF(AND(TimeSpend[[#This Row],[Personnel number]]&lt;&gt;"",TimeSpend[[#This Row],[Date]]&lt;&gt;""),TimeSpend[[#This Row],[Network]],"")</f>
        <v>60000389</v>
      </c>
      <c r="E586" t="str">
        <f>IF(AND(TimeSpend[[#This Row],[Personnel number]]&lt;&gt;"",TimeSpend[[#This Row],[Date]]&lt;&gt;""),TimeSpend[[#This Row],[Network Description]],"")</f>
        <v>BRO NUS Cloud Pilot</v>
      </c>
      <c r="F586" t="str">
        <f>IF(AND(TimeSpend[[#This Row],[Personnel number]]&lt;&gt;"",TimeSpend[[#This Row],[Date]]&lt;&gt;""),TimeSpend[[#This Row],[Activity]],"")</f>
        <v>Consultancy</v>
      </c>
      <c r="G586" t="str">
        <f>IF(AND(TimeSpend[[#This Row],[Personnel number]]&lt;&gt;"",TimeSpend[[#This Row],[Date]]&lt;&gt;""),TimeSpend[[#This Row],[Activity description]],"")</f>
        <v xml:space="preserve">Support </v>
      </c>
      <c r="H586" s="36">
        <f>IF(AND(TimeSpend[[#This Row],[Personnel number]]&lt;&gt;"",TimeSpend[[#This Row],[Date]]&lt;&gt;""),TimeSpend[[#This Row],[Start Time]],"")</f>
        <v>0.5</v>
      </c>
      <c r="I586" s="36">
        <f>IF(AND(TimeSpend[[#This Row],[Personnel number]]&lt;&gt;"",TimeSpend[[#This Row],[Date]]&lt;&gt;""),TimeSpend[[#This Row],[End Time]],"")</f>
        <v>0.57291666666666663</v>
      </c>
      <c r="J586" t="str">
        <f>IF(AND(TimeSpend[[#This Row],[Personnel number]]&lt;&gt;"",TimeSpend[[#This Row],[Date]]&lt;&gt;""),TimeSpend[[#This Row],[Location]],"")</f>
        <v>Office</v>
      </c>
      <c r="K586">
        <f>IF(AND(TimeSpend[[#This Row],[Personnel number]]&lt;&gt;"",TimeSpend[[#This Row],[Date]]&lt;&gt;""),TimeSpend[[#This Row],[Task]],"")</f>
        <v>0</v>
      </c>
      <c r="L586" t="str">
        <f>IF(AND(TimeSpend[[#This Row],[Personnel number]]&lt;&gt;"",TimeSpend[[#This Row],[Date]]&lt;&gt;""),Utilization!$J$2,"")</f>
        <v>10/2024</v>
      </c>
      <c r="M586" t="str">
        <f>IF(AND(TimeSpend[[#This Row],[Personnel number]]&lt;&gt;"",TimeSpend[[#This Row],[Date]]&lt;&gt;""),TimeSpend[[#This Row],[Employee Name]],"")</f>
        <v>Prokůpek Vojtěch</v>
      </c>
      <c r="N586">
        <f t="shared" si="18"/>
        <v>585</v>
      </c>
      <c r="O586" t="str">
        <f t="shared" si="19"/>
        <v>10/2024-585</v>
      </c>
      <c r="P586" t="str">
        <f>IF(D586&lt;&gt;"",VLOOKUP(D586,Projects!B:C,2,0),"")</f>
        <v>PROJECT</v>
      </c>
    </row>
    <row r="587" spans="1:16" x14ac:dyDescent="0.25">
      <c r="A587" t="str">
        <f>UPPER(IF(AND(TimeSpend[[#This Row],[Personnel number]]&lt;&gt;"",TimeSpend[[#This Row],[Date]]&lt;&gt;""),TimeSpend[[#This Row],[Personnel number]],""))</f>
        <v>CZ100577</v>
      </c>
      <c r="B587" s="85" t="str">
        <f>IF(AND(TimeSpend[[#This Row],[Personnel number]]&lt;&gt;"",TimeSpend[[#This Row],[Date]]&lt;&gt;""),TEXT(TimeSpend[[#This Row],[Date]],"[$-409]yyyyMMdd"),"")</f>
        <v>yyyy0930</v>
      </c>
      <c r="C587" s="33" t="str">
        <f>IF(AND(TimeSpend[[#This Row],[Personnel number]]&lt;&gt;"",TimeSpend[[#This Row],[Date]]&lt;&gt;""),SUBSTITUTE(TimeSpend[[#This Row],[Hours]],",","."),"")</f>
        <v>0.833333333333334</v>
      </c>
      <c r="D587" t="str">
        <f>IF(AND(TimeSpend[[#This Row],[Personnel number]]&lt;&gt;"",TimeSpend[[#This Row],[Date]]&lt;&gt;""),TimeSpend[[#This Row],[Network]],"")</f>
        <v>BPC_INT</v>
      </c>
      <c r="E587" t="str">
        <f>IF(AND(TimeSpend[[#This Row],[Personnel number]]&lt;&gt;"",TimeSpend[[#This Row],[Date]]&lt;&gt;""),TimeSpend[[#This Row],[Network Description]],"")</f>
        <v>Other Internal activities - BPC Brno</v>
      </c>
      <c r="F587" t="str">
        <f>IF(AND(TimeSpend[[#This Row],[Personnel number]]&lt;&gt;"",TimeSpend[[#This Row],[Date]]&lt;&gt;""),TimeSpend[[#This Row],[Activity]],"")</f>
        <v>Admin</v>
      </c>
      <c r="G587" t="str">
        <f>IF(AND(TimeSpend[[#This Row],[Personnel number]]&lt;&gt;"",TimeSpend[[#This Row],[Date]]&lt;&gt;""),TimeSpend[[#This Row],[Activity description]],"")</f>
        <v>Administration</v>
      </c>
      <c r="H587" s="36">
        <f>IF(AND(TimeSpend[[#This Row],[Personnel number]]&lt;&gt;"",TimeSpend[[#This Row],[Date]]&lt;&gt;""),TimeSpend[[#This Row],[Start Time]],"")</f>
        <v>0.2986111111111111</v>
      </c>
      <c r="I587" s="36">
        <f>IF(AND(TimeSpend[[#This Row],[Personnel number]]&lt;&gt;"",TimeSpend[[#This Row],[Date]]&lt;&gt;""),TimeSpend[[#This Row],[End Time]],"")</f>
        <v>0.33333333333333331</v>
      </c>
      <c r="J587" t="str">
        <f>IF(AND(TimeSpend[[#This Row],[Personnel number]]&lt;&gt;"",TimeSpend[[#This Row],[Date]]&lt;&gt;""),TimeSpend[[#This Row],[Location]],"")</f>
        <v>Office</v>
      </c>
      <c r="K587">
        <f>IF(AND(TimeSpend[[#This Row],[Personnel number]]&lt;&gt;"",TimeSpend[[#This Row],[Date]]&lt;&gt;""),TimeSpend[[#This Row],[Task]],"")</f>
        <v>0</v>
      </c>
      <c r="L587" t="str">
        <f>IF(AND(TimeSpend[[#This Row],[Personnel number]]&lt;&gt;"",TimeSpend[[#This Row],[Date]]&lt;&gt;""),Utilization!$J$2,"")</f>
        <v>10/2024</v>
      </c>
      <c r="M587" t="str">
        <f>IF(AND(TimeSpend[[#This Row],[Personnel number]]&lt;&gt;"",TimeSpend[[#This Row],[Date]]&lt;&gt;""),TimeSpend[[#This Row],[Employee Name]],"")</f>
        <v>Prokůpek Vojtěch</v>
      </c>
      <c r="N587">
        <f t="shared" si="18"/>
        <v>586</v>
      </c>
      <c r="O587" t="str">
        <f t="shared" si="19"/>
        <v>10/2024-586</v>
      </c>
      <c r="P587" t="str">
        <f>IF(D587&lt;&gt;"",VLOOKUP(D587,Projects!B:C,2,0),"")</f>
        <v>INT</v>
      </c>
    </row>
    <row r="588" spans="1:16" x14ac:dyDescent="0.25">
      <c r="A588" t="str">
        <f>UPPER(IF(AND(TimeSpend[[#This Row],[Personnel number]]&lt;&gt;"",TimeSpend[[#This Row],[Date]]&lt;&gt;""),TimeSpend[[#This Row],[Personnel number]],""))</f>
        <v>CZ100577</v>
      </c>
      <c r="B588" s="85" t="str">
        <f>IF(AND(TimeSpend[[#This Row],[Personnel number]]&lt;&gt;"",TimeSpend[[#This Row],[Date]]&lt;&gt;""),TEXT(TimeSpend[[#This Row],[Date]],"[$-409]yyyyMMdd"),"")</f>
        <v>yyyy0930</v>
      </c>
      <c r="C588" s="33" t="str">
        <f>IF(AND(TimeSpend[[#This Row],[Personnel number]]&lt;&gt;"",TimeSpend[[#This Row],[Date]]&lt;&gt;""),SUBSTITUTE(TimeSpend[[#This Row],[Hours]],",","."),"")</f>
        <v>3</v>
      </c>
      <c r="D588">
        <f>IF(AND(TimeSpend[[#This Row],[Personnel number]]&lt;&gt;"",TimeSpend[[#This Row],[Date]]&lt;&gt;""),TimeSpend[[#This Row],[Network]],"")</f>
        <v>60000389</v>
      </c>
      <c r="E588" t="str">
        <f>IF(AND(TimeSpend[[#This Row],[Personnel number]]&lt;&gt;"",TimeSpend[[#This Row],[Date]]&lt;&gt;""),TimeSpend[[#This Row],[Network Description]],"")</f>
        <v>BRO NUS Cloud Pilot</v>
      </c>
      <c r="F588" t="str">
        <f>IF(AND(TimeSpend[[#This Row],[Personnel number]]&lt;&gt;"",TimeSpend[[#This Row],[Date]]&lt;&gt;""),TimeSpend[[#This Row],[Activity]],"")</f>
        <v>Consultancy</v>
      </c>
      <c r="G588" t="str">
        <f>IF(AND(TimeSpend[[#This Row],[Personnel number]]&lt;&gt;"",TimeSpend[[#This Row],[Date]]&lt;&gt;""),TimeSpend[[#This Row],[Activity description]],"")</f>
        <v>Layouts</v>
      </c>
      <c r="H588" s="36">
        <f>IF(AND(TimeSpend[[#This Row],[Personnel number]]&lt;&gt;"",TimeSpend[[#This Row],[Date]]&lt;&gt;""),TimeSpend[[#This Row],[Start Time]],"")</f>
        <v>0.33333333333333331</v>
      </c>
      <c r="I588" s="36">
        <f>IF(AND(TimeSpend[[#This Row],[Personnel number]]&lt;&gt;"",TimeSpend[[#This Row],[Date]]&lt;&gt;""),TimeSpend[[#This Row],[End Time]],"")</f>
        <v>0.45833333333333331</v>
      </c>
      <c r="J588" t="str">
        <f>IF(AND(TimeSpend[[#This Row],[Personnel number]]&lt;&gt;"",TimeSpend[[#This Row],[Date]]&lt;&gt;""),TimeSpend[[#This Row],[Location]],"")</f>
        <v>Office</v>
      </c>
      <c r="K588">
        <f>IF(AND(TimeSpend[[#This Row],[Personnel number]]&lt;&gt;"",TimeSpend[[#This Row],[Date]]&lt;&gt;""),TimeSpend[[#This Row],[Task]],"")</f>
        <v>0</v>
      </c>
      <c r="L588" t="str">
        <f>IF(AND(TimeSpend[[#This Row],[Personnel number]]&lt;&gt;"",TimeSpend[[#This Row],[Date]]&lt;&gt;""),Utilization!$J$2,"")</f>
        <v>10/2024</v>
      </c>
      <c r="M588" t="str">
        <f>IF(AND(TimeSpend[[#This Row],[Personnel number]]&lt;&gt;"",TimeSpend[[#This Row],[Date]]&lt;&gt;""),TimeSpend[[#This Row],[Employee Name]],"")</f>
        <v>Prokůpek Vojtěch</v>
      </c>
      <c r="N588">
        <f t="shared" si="18"/>
        <v>587</v>
      </c>
      <c r="O588" t="str">
        <f t="shared" si="19"/>
        <v>10/2024-587</v>
      </c>
      <c r="P588" t="str">
        <f>IF(D588&lt;&gt;"",VLOOKUP(D588,Projects!B:C,2,0),"")</f>
        <v>PROJECT</v>
      </c>
    </row>
    <row r="589" spans="1:16" x14ac:dyDescent="0.25">
      <c r="A589" t="str">
        <f>UPPER(IF(AND(TimeSpend[[#This Row],[Personnel number]]&lt;&gt;"",TimeSpend[[#This Row],[Date]]&lt;&gt;""),TimeSpend[[#This Row],[Personnel number]],""))</f>
        <v>CZ100577</v>
      </c>
      <c r="B589" s="85" t="str">
        <f>IF(AND(TimeSpend[[#This Row],[Personnel number]]&lt;&gt;"",TimeSpend[[#This Row],[Date]]&lt;&gt;""),TEXT(TimeSpend[[#This Row],[Date]],"[$-409]yyyyMMdd"),"")</f>
        <v>yyyy0930</v>
      </c>
      <c r="C589" s="33" t="str">
        <f>IF(AND(TimeSpend[[#This Row],[Personnel number]]&lt;&gt;"",TimeSpend[[#This Row],[Date]]&lt;&gt;""),SUBSTITUTE(TimeSpend[[#This Row],[Hours]],",","."),"")</f>
        <v>0.25</v>
      </c>
      <c r="D589" t="str">
        <f>IF(AND(TimeSpend[[#This Row],[Personnel number]]&lt;&gt;"",TimeSpend[[#This Row],[Date]]&lt;&gt;""),TimeSpend[[#This Row],[Network]],"")</f>
        <v>BPC_INT</v>
      </c>
      <c r="E589" t="str">
        <f>IF(AND(TimeSpend[[#This Row],[Personnel number]]&lt;&gt;"",TimeSpend[[#This Row],[Date]]&lt;&gt;""),TimeSpend[[#This Row],[Network Description]],"")</f>
        <v>Other Internal activities - BPC Brno</v>
      </c>
      <c r="F589" t="str">
        <f>IF(AND(TimeSpend[[#This Row],[Personnel number]]&lt;&gt;"",TimeSpend[[#This Row],[Date]]&lt;&gt;""),TimeSpend[[#This Row],[Activity]],"")</f>
        <v>Admin</v>
      </c>
      <c r="G589" t="str">
        <f>IF(AND(TimeSpend[[#This Row],[Personnel number]]&lt;&gt;"",TimeSpend[[#This Row],[Date]]&lt;&gt;""),TimeSpend[[#This Row],[Activity description]],"")</f>
        <v>Administration</v>
      </c>
      <c r="H589" s="36">
        <f>IF(AND(TimeSpend[[#This Row],[Personnel number]]&lt;&gt;"",TimeSpend[[#This Row],[Date]]&lt;&gt;""),TimeSpend[[#This Row],[Start Time]],"")</f>
        <v>0.47916666666666669</v>
      </c>
      <c r="I589" s="36">
        <f>IF(AND(TimeSpend[[#This Row],[Personnel number]]&lt;&gt;"",TimeSpend[[#This Row],[Date]]&lt;&gt;""),TimeSpend[[#This Row],[End Time]],"")</f>
        <v>0.48958333333333331</v>
      </c>
      <c r="J589" t="str">
        <f>IF(AND(TimeSpend[[#This Row],[Personnel number]]&lt;&gt;"",TimeSpend[[#This Row],[Date]]&lt;&gt;""),TimeSpend[[#This Row],[Location]],"")</f>
        <v>Office</v>
      </c>
      <c r="K589">
        <f>IF(AND(TimeSpend[[#This Row],[Personnel number]]&lt;&gt;"",TimeSpend[[#This Row],[Date]]&lt;&gt;""),TimeSpend[[#This Row],[Task]],"")</f>
        <v>0</v>
      </c>
      <c r="L589" t="str">
        <f>IF(AND(TimeSpend[[#This Row],[Personnel number]]&lt;&gt;"",TimeSpend[[#This Row],[Date]]&lt;&gt;""),Utilization!$J$2,"")</f>
        <v>10/2024</v>
      </c>
      <c r="M589" t="str">
        <f>IF(AND(TimeSpend[[#This Row],[Personnel number]]&lt;&gt;"",TimeSpend[[#This Row],[Date]]&lt;&gt;""),TimeSpend[[#This Row],[Employee Name]],"")</f>
        <v>Prokůpek Vojtěch</v>
      </c>
      <c r="N589">
        <f t="shared" si="18"/>
        <v>588</v>
      </c>
      <c r="O589" t="str">
        <f t="shared" si="19"/>
        <v>10/2024-588</v>
      </c>
      <c r="P589" t="str">
        <f>IF(D589&lt;&gt;"",VLOOKUP(D589,Projects!B:C,2,0),"")</f>
        <v>INT</v>
      </c>
    </row>
    <row r="590" spans="1:16" x14ac:dyDescent="0.25">
      <c r="A590" t="str">
        <f>UPPER(IF(AND(TimeSpend[[#This Row],[Personnel number]]&lt;&gt;"",TimeSpend[[#This Row],[Date]]&lt;&gt;""),TimeSpend[[#This Row],[Personnel number]],""))</f>
        <v>CZ100577</v>
      </c>
      <c r="B590" s="85" t="str">
        <f>IF(AND(TimeSpend[[#This Row],[Personnel number]]&lt;&gt;"",TimeSpend[[#This Row],[Date]]&lt;&gt;""),TEXT(TimeSpend[[#This Row],[Date]],"[$-409]yyyyMMdd"),"")</f>
        <v>yyyy0930</v>
      </c>
      <c r="C590" s="33" t="str">
        <f>IF(AND(TimeSpend[[#This Row],[Personnel number]]&lt;&gt;"",TimeSpend[[#This Row],[Date]]&lt;&gt;""),SUBSTITUTE(TimeSpend[[#This Row],[Hours]],",","."),"")</f>
        <v>4.5</v>
      </c>
      <c r="D590">
        <f>IF(AND(TimeSpend[[#This Row],[Personnel number]]&lt;&gt;"",TimeSpend[[#This Row],[Date]]&lt;&gt;""),TimeSpend[[#This Row],[Network]],"")</f>
        <v>60000389</v>
      </c>
      <c r="E590" t="str">
        <f>IF(AND(TimeSpend[[#This Row],[Personnel number]]&lt;&gt;"",TimeSpend[[#This Row],[Date]]&lt;&gt;""),TimeSpend[[#This Row],[Network Description]],"")</f>
        <v>BRO NUS Cloud Pilot</v>
      </c>
      <c r="F590" t="str">
        <f>IF(AND(TimeSpend[[#This Row],[Personnel number]]&lt;&gt;"",TimeSpend[[#This Row],[Date]]&lt;&gt;""),TimeSpend[[#This Row],[Activity]],"")</f>
        <v>Consultancy</v>
      </c>
      <c r="G590" t="str">
        <f>IF(AND(TimeSpend[[#This Row],[Personnel number]]&lt;&gt;"",TimeSpend[[#This Row],[Date]]&lt;&gt;""),TimeSpend[[#This Row],[Activity description]],"")</f>
        <v>Power Automate, Layouts</v>
      </c>
      <c r="H590" s="36">
        <f>IF(AND(TimeSpend[[#This Row],[Personnel number]]&lt;&gt;"",TimeSpend[[#This Row],[Date]]&lt;&gt;""),TimeSpend[[#This Row],[Start Time]],"")</f>
        <v>0.48958333333333331</v>
      </c>
      <c r="I590" s="36">
        <f>IF(AND(TimeSpend[[#This Row],[Personnel number]]&lt;&gt;"",TimeSpend[[#This Row],[Date]]&lt;&gt;""),TimeSpend[[#This Row],[End Time]],"")</f>
        <v>0.67708333333333337</v>
      </c>
      <c r="J590" t="str">
        <f>IF(AND(TimeSpend[[#This Row],[Personnel number]]&lt;&gt;"",TimeSpend[[#This Row],[Date]]&lt;&gt;""),TimeSpend[[#This Row],[Location]],"")</f>
        <v>Office</v>
      </c>
      <c r="K590">
        <f>IF(AND(TimeSpend[[#This Row],[Personnel number]]&lt;&gt;"",TimeSpend[[#This Row],[Date]]&lt;&gt;""),TimeSpend[[#This Row],[Task]],"")</f>
        <v>0</v>
      </c>
      <c r="L590" t="str">
        <f>IF(AND(TimeSpend[[#This Row],[Personnel number]]&lt;&gt;"",TimeSpend[[#This Row],[Date]]&lt;&gt;""),Utilization!$J$2,"")</f>
        <v>10/2024</v>
      </c>
      <c r="M590" t="str">
        <f>IF(AND(TimeSpend[[#This Row],[Personnel number]]&lt;&gt;"",TimeSpend[[#This Row],[Date]]&lt;&gt;""),TimeSpend[[#This Row],[Employee Name]],"")</f>
        <v>Prokůpek Vojtěch</v>
      </c>
      <c r="N590">
        <f t="shared" si="18"/>
        <v>589</v>
      </c>
      <c r="O590" t="str">
        <f t="shared" si="19"/>
        <v>10/2024-589</v>
      </c>
      <c r="P590" t="str">
        <f>IF(D590&lt;&gt;"",VLOOKUP(D590,Projects!B:C,2,0),"")</f>
        <v>PROJECT</v>
      </c>
    </row>
    <row r="591" spans="1:16" x14ac:dyDescent="0.25">
      <c r="A591" t="str">
        <f>UPPER(IF(AND(TimeSpend[[#This Row],[Personnel number]]&lt;&gt;"",TimeSpend[[#This Row],[Date]]&lt;&gt;""),TimeSpend[[#This Row],[Personnel number]],""))</f>
        <v>CZ100577</v>
      </c>
      <c r="B591" s="85" t="str">
        <f>IF(AND(TimeSpend[[#This Row],[Personnel number]]&lt;&gt;"",TimeSpend[[#This Row],[Date]]&lt;&gt;""),TEXT(TimeSpend[[#This Row],[Date]],"[$-409]yyyyMMdd"),"")</f>
        <v>yyyy1001</v>
      </c>
      <c r="C591" s="33" t="str">
        <f>IF(AND(TimeSpend[[#This Row],[Personnel number]]&lt;&gt;"",TimeSpend[[#This Row],[Date]]&lt;&gt;""),SUBSTITUTE(TimeSpend[[#This Row],[Hours]],",","."),"")</f>
        <v>8.5</v>
      </c>
      <c r="D591" t="str">
        <f>IF(AND(TimeSpend[[#This Row],[Personnel number]]&lt;&gt;"",TimeSpend[[#This Row],[Date]]&lt;&gt;""),TimeSpend[[#This Row],[Network]],"")</f>
        <v>BPC_INT</v>
      </c>
      <c r="E591" t="str">
        <f>IF(AND(TimeSpend[[#This Row],[Personnel number]]&lt;&gt;"",TimeSpend[[#This Row],[Date]]&lt;&gt;""),TimeSpend[[#This Row],[Network Description]],"")</f>
        <v>Other Internal activities - BPC Brno</v>
      </c>
      <c r="F591" t="str">
        <f>IF(AND(TimeSpend[[#This Row],[Personnel number]]&lt;&gt;"",TimeSpend[[#This Row],[Date]]&lt;&gt;""),TimeSpend[[#This Row],[Activity]],"")</f>
        <v>Vacation</v>
      </c>
      <c r="G591" t="str">
        <f>IF(AND(TimeSpend[[#This Row],[Personnel number]]&lt;&gt;"",TimeSpend[[#This Row],[Date]]&lt;&gt;""),TimeSpend[[#This Row],[Activity description]],"")</f>
        <v>Vacation</v>
      </c>
      <c r="H591" s="36">
        <f>IF(AND(TimeSpend[[#This Row],[Personnel number]]&lt;&gt;"",TimeSpend[[#This Row],[Date]]&lt;&gt;""),TimeSpend[[#This Row],[Start Time]],"")</f>
        <v>0.33333333333333331</v>
      </c>
      <c r="I591" s="36">
        <f>IF(AND(TimeSpend[[#This Row],[Personnel number]]&lt;&gt;"",TimeSpend[[#This Row],[Date]]&lt;&gt;""),TimeSpend[[#This Row],[End Time]],"")</f>
        <v>0.6875</v>
      </c>
      <c r="J591" t="str">
        <f>IF(AND(TimeSpend[[#This Row],[Personnel number]]&lt;&gt;"",TimeSpend[[#This Row],[Date]]&lt;&gt;""),TimeSpend[[#This Row],[Location]],"")</f>
        <v>Office</v>
      </c>
      <c r="K591">
        <f>IF(AND(TimeSpend[[#This Row],[Personnel number]]&lt;&gt;"",TimeSpend[[#This Row],[Date]]&lt;&gt;""),TimeSpend[[#This Row],[Task]],"")</f>
        <v>0</v>
      </c>
      <c r="L591" t="str">
        <f>IF(AND(TimeSpend[[#This Row],[Personnel number]]&lt;&gt;"",TimeSpend[[#This Row],[Date]]&lt;&gt;""),Utilization!$J$2,"")</f>
        <v>10/2024</v>
      </c>
      <c r="M591" t="str">
        <f>IF(AND(TimeSpend[[#This Row],[Personnel number]]&lt;&gt;"",TimeSpend[[#This Row],[Date]]&lt;&gt;""),TimeSpend[[#This Row],[Employee Name]],"")</f>
        <v>Prokůpek Vojtěch</v>
      </c>
      <c r="N591">
        <f t="shared" si="18"/>
        <v>590</v>
      </c>
      <c r="O591" t="str">
        <f t="shared" si="19"/>
        <v>10/2024-590</v>
      </c>
      <c r="P591" t="str">
        <f>IF(D591&lt;&gt;"",VLOOKUP(D591,Projects!B:C,2,0),"")</f>
        <v>INT</v>
      </c>
    </row>
    <row r="592" spans="1:16" x14ac:dyDescent="0.25">
      <c r="A592" t="str">
        <f>UPPER(IF(AND(TimeSpend[[#This Row],[Personnel number]]&lt;&gt;"",TimeSpend[[#This Row],[Date]]&lt;&gt;""),TimeSpend[[#This Row],[Personnel number]],""))</f>
        <v>CZ100577</v>
      </c>
      <c r="B592" s="85" t="str">
        <f>IF(AND(TimeSpend[[#This Row],[Personnel number]]&lt;&gt;"",TimeSpend[[#This Row],[Date]]&lt;&gt;""),TEXT(TimeSpend[[#This Row],[Date]],"[$-409]yyyyMMdd"),"")</f>
        <v>yyyy1002</v>
      </c>
      <c r="C592" s="33" t="str">
        <f>IF(AND(TimeSpend[[#This Row],[Personnel number]]&lt;&gt;"",TimeSpend[[#This Row],[Date]]&lt;&gt;""),SUBSTITUTE(TimeSpend[[#This Row],[Hours]],",","."),"")</f>
        <v>8.5</v>
      </c>
      <c r="D592" t="str">
        <f>IF(AND(TimeSpend[[#This Row],[Personnel number]]&lt;&gt;"",TimeSpend[[#This Row],[Date]]&lt;&gt;""),TimeSpend[[#This Row],[Network]],"")</f>
        <v>BPC_INT</v>
      </c>
      <c r="E592" t="str">
        <f>IF(AND(TimeSpend[[#This Row],[Personnel number]]&lt;&gt;"",TimeSpend[[#This Row],[Date]]&lt;&gt;""),TimeSpend[[#This Row],[Network Description]],"")</f>
        <v>Other Internal activities - BPC Brno</v>
      </c>
      <c r="F592" t="str">
        <f>IF(AND(TimeSpend[[#This Row],[Personnel number]]&lt;&gt;"",TimeSpend[[#This Row],[Date]]&lt;&gt;""),TimeSpend[[#This Row],[Activity]],"")</f>
        <v>Vacation</v>
      </c>
      <c r="G592" t="str">
        <f>IF(AND(TimeSpend[[#This Row],[Personnel number]]&lt;&gt;"",TimeSpend[[#This Row],[Date]]&lt;&gt;""),TimeSpend[[#This Row],[Activity description]],"")</f>
        <v>Vacation</v>
      </c>
      <c r="H592" s="36">
        <f>IF(AND(TimeSpend[[#This Row],[Personnel number]]&lt;&gt;"",TimeSpend[[#This Row],[Date]]&lt;&gt;""),TimeSpend[[#This Row],[Start Time]],"")</f>
        <v>0.33333333333333331</v>
      </c>
      <c r="I592" s="36">
        <f>IF(AND(TimeSpend[[#This Row],[Personnel number]]&lt;&gt;"",TimeSpend[[#This Row],[Date]]&lt;&gt;""),TimeSpend[[#This Row],[End Time]],"")</f>
        <v>0.6875</v>
      </c>
      <c r="J592" t="str">
        <f>IF(AND(TimeSpend[[#This Row],[Personnel number]]&lt;&gt;"",TimeSpend[[#This Row],[Date]]&lt;&gt;""),TimeSpend[[#This Row],[Location]],"")</f>
        <v>Office</v>
      </c>
      <c r="K592">
        <f>IF(AND(TimeSpend[[#This Row],[Personnel number]]&lt;&gt;"",TimeSpend[[#This Row],[Date]]&lt;&gt;""),TimeSpend[[#This Row],[Task]],"")</f>
        <v>0</v>
      </c>
      <c r="L592" t="str">
        <f>IF(AND(TimeSpend[[#This Row],[Personnel number]]&lt;&gt;"",TimeSpend[[#This Row],[Date]]&lt;&gt;""),Utilization!$J$2,"")</f>
        <v>10/2024</v>
      </c>
      <c r="M592" t="str">
        <f>IF(AND(TimeSpend[[#This Row],[Personnel number]]&lt;&gt;"",TimeSpend[[#This Row],[Date]]&lt;&gt;""),TimeSpend[[#This Row],[Employee Name]],"")</f>
        <v>Prokůpek Vojtěch</v>
      </c>
      <c r="N592">
        <f t="shared" si="18"/>
        <v>591</v>
      </c>
      <c r="O592" t="str">
        <f t="shared" si="19"/>
        <v>10/2024-591</v>
      </c>
      <c r="P592" t="str">
        <f>IF(D592&lt;&gt;"",VLOOKUP(D592,Projects!B:C,2,0),"")</f>
        <v>INT</v>
      </c>
    </row>
    <row r="593" spans="1:16" x14ac:dyDescent="0.25">
      <c r="A593" t="str">
        <f>UPPER(IF(AND(TimeSpend[[#This Row],[Personnel number]]&lt;&gt;"",TimeSpend[[#This Row],[Date]]&lt;&gt;""),TimeSpend[[#This Row],[Personnel number]],""))</f>
        <v>CZ100577</v>
      </c>
      <c r="B593" s="85" t="str">
        <f>IF(AND(TimeSpend[[#This Row],[Personnel number]]&lt;&gt;"",TimeSpend[[#This Row],[Date]]&lt;&gt;""),TEXT(TimeSpend[[#This Row],[Date]],"[$-409]yyyyMMdd"),"")</f>
        <v>yyyy1003</v>
      </c>
      <c r="C593" s="33" t="str">
        <f>IF(AND(TimeSpend[[#This Row],[Personnel number]]&lt;&gt;"",TimeSpend[[#This Row],[Date]]&lt;&gt;""),SUBSTITUTE(TimeSpend[[#This Row],[Hours]],",","."),"")</f>
        <v>0.5</v>
      </c>
      <c r="D593" t="str">
        <f>IF(AND(TimeSpend[[#This Row],[Personnel number]]&lt;&gt;"",TimeSpend[[#This Row],[Date]]&lt;&gt;""),TimeSpend[[#This Row],[Network]],"")</f>
        <v>BPC_INT</v>
      </c>
      <c r="E593" t="str">
        <f>IF(AND(TimeSpend[[#This Row],[Personnel number]]&lt;&gt;"",TimeSpend[[#This Row],[Date]]&lt;&gt;""),TimeSpend[[#This Row],[Network Description]],"")</f>
        <v>Other Internal activities - BPC Brno</v>
      </c>
      <c r="F593" t="str">
        <f>IF(AND(TimeSpend[[#This Row],[Personnel number]]&lt;&gt;"",TimeSpend[[#This Row],[Date]]&lt;&gt;""),TimeSpend[[#This Row],[Activity]],"")</f>
        <v>Admin</v>
      </c>
      <c r="G593" t="str">
        <f>IF(AND(TimeSpend[[#This Row],[Personnel number]]&lt;&gt;"",TimeSpend[[#This Row],[Date]]&lt;&gt;""),TimeSpend[[#This Row],[Activity description]],"")</f>
        <v>Administration</v>
      </c>
      <c r="H593" s="36">
        <f>IF(AND(TimeSpend[[#This Row],[Personnel number]]&lt;&gt;"",TimeSpend[[#This Row],[Date]]&lt;&gt;""),TimeSpend[[#This Row],[Start Time]],"")</f>
        <v>0.3125</v>
      </c>
      <c r="I593" s="36">
        <f>IF(AND(TimeSpend[[#This Row],[Personnel number]]&lt;&gt;"",TimeSpend[[#This Row],[Date]]&lt;&gt;""),TimeSpend[[#This Row],[End Time]],"")</f>
        <v>0.33333333333333331</v>
      </c>
      <c r="J593" t="str">
        <f>IF(AND(TimeSpend[[#This Row],[Personnel number]]&lt;&gt;"",TimeSpend[[#This Row],[Date]]&lt;&gt;""),TimeSpend[[#This Row],[Location]],"")</f>
        <v>Office</v>
      </c>
      <c r="K593">
        <f>IF(AND(TimeSpend[[#This Row],[Personnel number]]&lt;&gt;"",TimeSpend[[#This Row],[Date]]&lt;&gt;""),TimeSpend[[#This Row],[Task]],"")</f>
        <v>0</v>
      </c>
      <c r="L593" t="str">
        <f>IF(AND(TimeSpend[[#This Row],[Personnel number]]&lt;&gt;"",TimeSpend[[#This Row],[Date]]&lt;&gt;""),Utilization!$J$2,"")</f>
        <v>10/2024</v>
      </c>
      <c r="M593" t="str">
        <f>IF(AND(TimeSpend[[#This Row],[Personnel number]]&lt;&gt;"",TimeSpend[[#This Row],[Date]]&lt;&gt;""),TimeSpend[[#This Row],[Employee Name]],"")</f>
        <v>Prokůpek Vojtěch</v>
      </c>
      <c r="N593">
        <f t="shared" si="18"/>
        <v>592</v>
      </c>
      <c r="O593" t="str">
        <f t="shared" si="19"/>
        <v>10/2024-592</v>
      </c>
      <c r="P593" t="str">
        <f>IF(D593&lt;&gt;"",VLOOKUP(D593,Projects!B:C,2,0),"")</f>
        <v>INT</v>
      </c>
    </row>
    <row r="594" spans="1:16" x14ac:dyDescent="0.25">
      <c r="A594" t="str">
        <f>UPPER(IF(AND(TimeSpend[[#This Row],[Personnel number]]&lt;&gt;"",TimeSpend[[#This Row],[Date]]&lt;&gt;""),TimeSpend[[#This Row],[Personnel number]],""))</f>
        <v>CZ100577</v>
      </c>
      <c r="B594" s="85" t="str">
        <f>IF(AND(TimeSpend[[#This Row],[Personnel number]]&lt;&gt;"",TimeSpend[[#This Row],[Date]]&lt;&gt;""),TEXT(TimeSpend[[#This Row],[Date]],"[$-409]yyyyMMdd"),"")</f>
        <v>yyyy1003</v>
      </c>
      <c r="C594" s="33" t="str">
        <f>IF(AND(TimeSpend[[#This Row],[Personnel number]]&lt;&gt;"",TimeSpend[[#This Row],[Date]]&lt;&gt;""),SUBSTITUTE(TimeSpend[[#This Row],[Hours]],",","."),"")</f>
        <v>3</v>
      </c>
      <c r="D594">
        <f>IF(AND(TimeSpend[[#This Row],[Personnel number]]&lt;&gt;"",TimeSpend[[#This Row],[Date]]&lt;&gt;""),TimeSpend[[#This Row],[Network]],"")</f>
        <v>60000389</v>
      </c>
      <c r="E594" t="str">
        <f>IF(AND(TimeSpend[[#This Row],[Personnel number]]&lt;&gt;"",TimeSpend[[#This Row],[Date]]&lt;&gt;""),TimeSpend[[#This Row],[Network Description]],"")</f>
        <v>BRO NUS Cloud Pilot</v>
      </c>
      <c r="F594" t="str">
        <f>IF(AND(TimeSpend[[#This Row],[Personnel number]]&lt;&gt;"",TimeSpend[[#This Row],[Date]]&lt;&gt;""),TimeSpend[[#This Row],[Activity]],"")</f>
        <v>Consultancy</v>
      </c>
      <c r="G594" t="str">
        <f>IF(AND(TimeSpend[[#This Row],[Personnel number]]&lt;&gt;"",TimeSpend[[#This Row],[Date]]&lt;&gt;""),TimeSpend[[#This Row],[Activity description]],"")</f>
        <v>Power Automate, Layouts, PBI's testing</v>
      </c>
      <c r="H594" s="36">
        <f>IF(AND(TimeSpend[[#This Row],[Personnel number]]&lt;&gt;"",TimeSpend[[#This Row],[Date]]&lt;&gt;""),TimeSpend[[#This Row],[Start Time]],"")</f>
        <v>0.33333333333333331</v>
      </c>
      <c r="I594" s="36">
        <f>IF(AND(TimeSpend[[#This Row],[Personnel number]]&lt;&gt;"",TimeSpend[[#This Row],[Date]]&lt;&gt;""),TimeSpend[[#This Row],[End Time]],"")</f>
        <v>0.45833333333333331</v>
      </c>
      <c r="J594" t="str">
        <f>IF(AND(TimeSpend[[#This Row],[Personnel number]]&lt;&gt;"",TimeSpend[[#This Row],[Date]]&lt;&gt;""),TimeSpend[[#This Row],[Location]],"")</f>
        <v>Office</v>
      </c>
      <c r="K594">
        <f>IF(AND(TimeSpend[[#This Row],[Personnel number]]&lt;&gt;"",TimeSpend[[#This Row],[Date]]&lt;&gt;""),TimeSpend[[#This Row],[Task]],"")</f>
        <v>0</v>
      </c>
      <c r="L594" t="str">
        <f>IF(AND(TimeSpend[[#This Row],[Personnel number]]&lt;&gt;"",TimeSpend[[#This Row],[Date]]&lt;&gt;""),Utilization!$J$2,"")</f>
        <v>10/2024</v>
      </c>
      <c r="M594" t="str">
        <f>IF(AND(TimeSpend[[#This Row],[Personnel number]]&lt;&gt;"",TimeSpend[[#This Row],[Date]]&lt;&gt;""),TimeSpend[[#This Row],[Employee Name]],"")</f>
        <v>Prokůpek Vojtěch</v>
      </c>
      <c r="N594">
        <f t="shared" si="18"/>
        <v>593</v>
      </c>
      <c r="O594" t="str">
        <f t="shared" si="19"/>
        <v>10/2024-593</v>
      </c>
      <c r="P594" t="str">
        <f>IF(D594&lt;&gt;"",VLOOKUP(D594,Projects!B:C,2,0),"")</f>
        <v>PROJECT</v>
      </c>
    </row>
    <row r="595" spans="1:16" x14ac:dyDescent="0.25">
      <c r="A595" t="str">
        <f>UPPER(IF(AND(TimeSpend[[#This Row],[Personnel number]]&lt;&gt;"",TimeSpend[[#This Row],[Date]]&lt;&gt;""),TimeSpend[[#This Row],[Personnel number]],""))</f>
        <v>CZ100577</v>
      </c>
      <c r="B595" s="85" t="str">
        <f>IF(AND(TimeSpend[[#This Row],[Personnel number]]&lt;&gt;"",TimeSpend[[#This Row],[Date]]&lt;&gt;""),TEXT(TimeSpend[[#This Row],[Date]],"[$-409]yyyyMMdd"),"")</f>
        <v>yyyy1003</v>
      </c>
      <c r="C595" s="33" t="str">
        <f>IF(AND(TimeSpend[[#This Row],[Personnel number]]&lt;&gt;"",TimeSpend[[#This Row],[Date]]&lt;&gt;""),SUBSTITUTE(TimeSpend[[#This Row],[Hours]],",","."),"")</f>
        <v>4.58333333333333</v>
      </c>
      <c r="D595">
        <f>IF(AND(TimeSpend[[#This Row],[Personnel number]]&lt;&gt;"",TimeSpend[[#This Row],[Date]]&lt;&gt;""),TimeSpend[[#This Row],[Network]],"")</f>
        <v>60000389</v>
      </c>
      <c r="E595" t="str">
        <f>IF(AND(TimeSpend[[#This Row],[Personnel number]]&lt;&gt;"",TimeSpend[[#This Row],[Date]]&lt;&gt;""),TimeSpend[[#This Row],[Network Description]],"")</f>
        <v>BRO NUS Cloud Pilot</v>
      </c>
      <c r="F595" t="str">
        <f>IF(AND(TimeSpend[[#This Row],[Personnel number]]&lt;&gt;"",TimeSpend[[#This Row],[Date]]&lt;&gt;""),TimeSpend[[#This Row],[Activity]],"")</f>
        <v>Consultancy</v>
      </c>
      <c r="G595" t="str">
        <f>IF(AND(TimeSpend[[#This Row],[Personnel number]]&lt;&gt;"",TimeSpend[[#This Row],[Date]]&lt;&gt;""),TimeSpend[[#This Row],[Activity description]],"")</f>
        <v>Power Automate, Layouts, PBI's testing</v>
      </c>
      <c r="H595" s="36">
        <f>IF(AND(TimeSpend[[#This Row],[Personnel number]]&lt;&gt;"",TimeSpend[[#This Row],[Date]]&lt;&gt;""),TimeSpend[[#This Row],[Start Time]],"")</f>
        <v>0.47916666666666669</v>
      </c>
      <c r="I595" s="36">
        <f>IF(AND(TimeSpend[[#This Row],[Personnel number]]&lt;&gt;"",TimeSpend[[#This Row],[Date]]&lt;&gt;""),TimeSpend[[#This Row],[End Time]],"")</f>
        <v>0.67013888888888884</v>
      </c>
      <c r="J595" t="str">
        <f>IF(AND(TimeSpend[[#This Row],[Personnel number]]&lt;&gt;"",TimeSpend[[#This Row],[Date]]&lt;&gt;""),TimeSpend[[#This Row],[Location]],"")</f>
        <v>Office</v>
      </c>
      <c r="K595">
        <f>IF(AND(TimeSpend[[#This Row],[Personnel number]]&lt;&gt;"",TimeSpend[[#This Row],[Date]]&lt;&gt;""),TimeSpend[[#This Row],[Task]],"")</f>
        <v>0</v>
      </c>
      <c r="L595" t="str">
        <f>IF(AND(TimeSpend[[#This Row],[Personnel number]]&lt;&gt;"",TimeSpend[[#This Row],[Date]]&lt;&gt;""),Utilization!$J$2,"")</f>
        <v>10/2024</v>
      </c>
      <c r="M595" t="str">
        <f>IF(AND(TimeSpend[[#This Row],[Personnel number]]&lt;&gt;"",TimeSpend[[#This Row],[Date]]&lt;&gt;""),TimeSpend[[#This Row],[Employee Name]],"")</f>
        <v>Prokůpek Vojtěch</v>
      </c>
      <c r="N595">
        <f t="shared" si="18"/>
        <v>594</v>
      </c>
      <c r="O595" t="str">
        <f t="shared" si="19"/>
        <v>10/2024-594</v>
      </c>
      <c r="P595" t="str">
        <f>IF(D595&lt;&gt;"",VLOOKUP(D595,Projects!B:C,2,0),"")</f>
        <v>PROJECT</v>
      </c>
    </row>
    <row r="596" spans="1:16" x14ac:dyDescent="0.25">
      <c r="A596" t="str">
        <f>UPPER(IF(AND(TimeSpend[[#This Row],[Personnel number]]&lt;&gt;"",TimeSpend[[#This Row],[Date]]&lt;&gt;""),TimeSpend[[#This Row],[Personnel number]],""))</f>
        <v>CZ100577</v>
      </c>
      <c r="B596" s="85" t="str">
        <f>IF(AND(TimeSpend[[#This Row],[Personnel number]]&lt;&gt;"",TimeSpend[[#This Row],[Date]]&lt;&gt;""),TEXT(TimeSpend[[#This Row],[Date]],"[$-409]yyyyMMdd"),"")</f>
        <v>yyyy1004</v>
      </c>
      <c r="C596" s="33" t="str">
        <f>IF(AND(TimeSpend[[#This Row],[Personnel number]]&lt;&gt;"",TimeSpend[[#This Row],[Date]]&lt;&gt;""),SUBSTITUTE(TimeSpend[[#This Row],[Hours]],",","."),"")</f>
        <v>0.666666666666666</v>
      </c>
      <c r="D596" t="str">
        <f>IF(AND(TimeSpend[[#This Row],[Personnel number]]&lt;&gt;"",TimeSpend[[#This Row],[Date]]&lt;&gt;""),TimeSpend[[#This Row],[Network]],"")</f>
        <v>BPC_INT</v>
      </c>
      <c r="E596" t="str">
        <f>IF(AND(TimeSpend[[#This Row],[Personnel number]]&lt;&gt;"",TimeSpend[[#This Row],[Date]]&lt;&gt;""),TimeSpend[[#This Row],[Network Description]],"")</f>
        <v>Other Internal activities - BPC Brno</v>
      </c>
      <c r="F596" t="str">
        <f>IF(AND(TimeSpend[[#This Row],[Personnel number]]&lt;&gt;"",TimeSpend[[#This Row],[Date]]&lt;&gt;""),TimeSpend[[#This Row],[Activity]],"")</f>
        <v>Admin</v>
      </c>
      <c r="G596" t="str">
        <f>IF(AND(TimeSpend[[#This Row],[Personnel number]]&lt;&gt;"",TimeSpend[[#This Row],[Date]]&lt;&gt;""),TimeSpend[[#This Row],[Activity description]],"")</f>
        <v>Administration</v>
      </c>
      <c r="H596" s="36">
        <f>IF(AND(TimeSpend[[#This Row],[Personnel number]]&lt;&gt;"",TimeSpend[[#This Row],[Date]]&lt;&gt;""),TimeSpend[[#This Row],[Start Time]],"")</f>
        <v>0.30555555555555558</v>
      </c>
      <c r="I596" s="36">
        <f>IF(AND(TimeSpend[[#This Row],[Personnel number]]&lt;&gt;"",TimeSpend[[#This Row],[Date]]&lt;&gt;""),TimeSpend[[#This Row],[End Time]],"")</f>
        <v>0.33333333333333331</v>
      </c>
      <c r="J596" t="str">
        <f>IF(AND(TimeSpend[[#This Row],[Personnel number]]&lt;&gt;"",TimeSpend[[#This Row],[Date]]&lt;&gt;""),TimeSpend[[#This Row],[Location]],"")</f>
        <v>Office</v>
      </c>
      <c r="K596">
        <f>IF(AND(TimeSpend[[#This Row],[Personnel number]]&lt;&gt;"",TimeSpend[[#This Row],[Date]]&lt;&gt;""),TimeSpend[[#This Row],[Task]],"")</f>
        <v>0</v>
      </c>
      <c r="L596" t="str">
        <f>IF(AND(TimeSpend[[#This Row],[Personnel number]]&lt;&gt;"",TimeSpend[[#This Row],[Date]]&lt;&gt;""),Utilization!$J$2,"")</f>
        <v>10/2024</v>
      </c>
      <c r="M596" t="str">
        <f>IF(AND(TimeSpend[[#This Row],[Personnel number]]&lt;&gt;"",TimeSpend[[#This Row],[Date]]&lt;&gt;""),TimeSpend[[#This Row],[Employee Name]],"")</f>
        <v>Prokůpek Vojtěch</v>
      </c>
      <c r="N596">
        <f t="shared" si="18"/>
        <v>595</v>
      </c>
      <c r="O596" t="str">
        <f t="shared" si="19"/>
        <v>10/2024-595</v>
      </c>
      <c r="P596" t="str">
        <f>IF(D596&lt;&gt;"",VLOOKUP(D596,Projects!B:C,2,0),"")</f>
        <v>INT</v>
      </c>
    </row>
    <row r="597" spans="1:16" x14ac:dyDescent="0.25">
      <c r="A597" t="str">
        <f>UPPER(IF(AND(TimeSpend[[#This Row],[Personnel number]]&lt;&gt;"",TimeSpend[[#This Row],[Date]]&lt;&gt;""),TimeSpend[[#This Row],[Personnel number]],""))</f>
        <v>CZ100577</v>
      </c>
      <c r="B597" s="85" t="str">
        <f>IF(AND(TimeSpend[[#This Row],[Personnel number]]&lt;&gt;"",TimeSpend[[#This Row],[Date]]&lt;&gt;""),TEXT(TimeSpend[[#This Row],[Date]],"[$-409]yyyyMMdd"),"")</f>
        <v>yyyy1004</v>
      </c>
      <c r="C597" s="33" t="str">
        <f>IF(AND(TimeSpend[[#This Row],[Personnel number]]&lt;&gt;"",TimeSpend[[#This Row],[Date]]&lt;&gt;""),SUBSTITUTE(TimeSpend[[#This Row],[Hours]],",","."),"")</f>
        <v>1</v>
      </c>
      <c r="D597">
        <f>IF(AND(TimeSpend[[#This Row],[Personnel number]]&lt;&gt;"",TimeSpend[[#This Row],[Date]]&lt;&gt;""),TimeSpend[[#This Row],[Network]],"")</f>
        <v>60000389</v>
      </c>
      <c r="E597" t="str">
        <f>IF(AND(TimeSpend[[#This Row],[Personnel number]]&lt;&gt;"",TimeSpend[[#This Row],[Date]]&lt;&gt;""),TimeSpend[[#This Row],[Network Description]],"")</f>
        <v>BRO NUS Cloud Pilot</v>
      </c>
      <c r="F597" t="str">
        <f>IF(AND(TimeSpend[[#This Row],[Personnel number]]&lt;&gt;"",TimeSpend[[#This Row],[Date]]&lt;&gt;""),TimeSpend[[#This Row],[Activity]],"")</f>
        <v>Consultancy</v>
      </c>
      <c r="G597" t="str">
        <f>IF(AND(TimeSpend[[#This Row],[Personnel number]]&lt;&gt;"",TimeSpend[[#This Row],[Date]]&lt;&gt;""),TimeSpend[[#This Row],[Activity description]],"")</f>
        <v>PBI's testing, Layouts</v>
      </c>
      <c r="H597" s="36">
        <f>IF(AND(TimeSpend[[#This Row],[Personnel number]]&lt;&gt;"",TimeSpend[[#This Row],[Date]]&lt;&gt;""),TimeSpend[[#This Row],[Start Time]],"")</f>
        <v>0.33333333333333331</v>
      </c>
      <c r="I597" s="36">
        <f>IF(AND(TimeSpend[[#This Row],[Personnel number]]&lt;&gt;"",TimeSpend[[#This Row],[Date]]&lt;&gt;""),TimeSpend[[#This Row],[End Time]],"")</f>
        <v>0.375</v>
      </c>
      <c r="J597" t="str">
        <f>IF(AND(TimeSpend[[#This Row],[Personnel number]]&lt;&gt;"",TimeSpend[[#This Row],[Date]]&lt;&gt;""),TimeSpend[[#This Row],[Location]],"")</f>
        <v>Office</v>
      </c>
      <c r="K597">
        <f>IF(AND(TimeSpend[[#This Row],[Personnel number]]&lt;&gt;"",TimeSpend[[#This Row],[Date]]&lt;&gt;""),TimeSpend[[#This Row],[Task]],"")</f>
        <v>0</v>
      </c>
      <c r="L597" t="str">
        <f>IF(AND(TimeSpend[[#This Row],[Personnel number]]&lt;&gt;"",TimeSpend[[#This Row],[Date]]&lt;&gt;""),Utilization!$J$2,"")</f>
        <v>10/2024</v>
      </c>
      <c r="M597" t="str">
        <f>IF(AND(TimeSpend[[#This Row],[Personnel number]]&lt;&gt;"",TimeSpend[[#This Row],[Date]]&lt;&gt;""),TimeSpend[[#This Row],[Employee Name]],"")</f>
        <v>Prokůpek Vojtěch</v>
      </c>
      <c r="N597">
        <f t="shared" si="18"/>
        <v>596</v>
      </c>
      <c r="O597" t="str">
        <f t="shared" si="19"/>
        <v>10/2024-596</v>
      </c>
      <c r="P597" t="str">
        <f>IF(D597&lt;&gt;"",VLOOKUP(D597,Projects!B:C,2,0),"")</f>
        <v>PROJECT</v>
      </c>
    </row>
    <row r="598" spans="1:16" x14ac:dyDescent="0.25">
      <c r="A598" t="str">
        <f>UPPER(IF(AND(TimeSpend[[#This Row],[Personnel number]]&lt;&gt;"",TimeSpend[[#This Row],[Date]]&lt;&gt;""),TimeSpend[[#This Row],[Personnel number]],""))</f>
        <v>CZ100577</v>
      </c>
      <c r="B598" s="85" t="str">
        <f>IF(AND(TimeSpend[[#This Row],[Personnel number]]&lt;&gt;"",TimeSpend[[#This Row],[Date]]&lt;&gt;""),TEXT(TimeSpend[[#This Row],[Date]],"[$-409]yyyyMMdd"),"")</f>
        <v>yyyy1004</v>
      </c>
      <c r="C598" s="33" t="str">
        <f>IF(AND(TimeSpend[[#This Row],[Personnel number]]&lt;&gt;"",TimeSpend[[#This Row],[Date]]&lt;&gt;""),SUBSTITUTE(TimeSpend[[#This Row],[Hours]],",","."),"")</f>
        <v>1</v>
      </c>
      <c r="D598" t="str">
        <f>IF(AND(TimeSpend[[#This Row],[Personnel number]]&lt;&gt;"",TimeSpend[[#This Row],[Date]]&lt;&gt;""),TimeSpend[[#This Row],[Network]],"")</f>
        <v>BPC_INT</v>
      </c>
      <c r="E598" t="str">
        <f>IF(AND(TimeSpend[[#This Row],[Personnel number]]&lt;&gt;"",TimeSpend[[#This Row],[Date]]&lt;&gt;""),TimeSpend[[#This Row],[Network Description]],"")</f>
        <v>Other Internal activities - BPC Brno</v>
      </c>
      <c r="F598" t="str">
        <f>IF(AND(TimeSpend[[#This Row],[Personnel number]]&lt;&gt;"",TimeSpend[[#This Row],[Date]]&lt;&gt;""),TimeSpend[[#This Row],[Activity]],"")</f>
        <v>Consultancy</v>
      </c>
      <c r="G598" t="str">
        <f>IF(AND(TimeSpend[[#This Row],[Personnel number]]&lt;&gt;"",TimeSpend[[#This Row],[Date]]&lt;&gt;""),TimeSpend[[#This Row],[Activity description]],"")</f>
        <v>TDO - Team Meeting</v>
      </c>
      <c r="H598" s="36">
        <f>IF(AND(TimeSpend[[#This Row],[Personnel number]]&lt;&gt;"",TimeSpend[[#This Row],[Date]]&lt;&gt;""),TimeSpend[[#This Row],[Start Time]],"")</f>
        <v>0.375</v>
      </c>
      <c r="I598" s="36">
        <f>IF(AND(TimeSpend[[#This Row],[Personnel number]]&lt;&gt;"",TimeSpend[[#This Row],[Date]]&lt;&gt;""),TimeSpend[[#This Row],[End Time]],"")</f>
        <v>0.41666666666666669</v>
      </c>
      <c r="J598" t="str">
        <f>IF(AND(TimeSpend[[#This Row],[Personnel number]]&lt;&gt;"",TimeSpend[[#This Row],[Date]]&lt;&gt;""),TimeSpend[[#This Row],[Location]],"")</f>
        <v>Office</v>
      </c>
      <c r="K598">
        <f>IF(AND(TimeSpend[[#This Row],[Personnel number]]&lt;&gt;"",TimeSpend[[#This Row],[Date]]&lt;&gt;""),TimeSpend[[#This Row],[Task]],"")</f>
        <v>0</v>
      </c>
      <c r="L598" t="str">
        <f>IF(AND(TimeSpend[[#This Row],[Personnel number]]&lt;&gt;"",TimeSpend[[#This Row],[Date]]&lt;&gt;""),Utilization!$J$2,"")</f>
        <v>10/2024</v>
      </c>
      <c r="M598" t="str">
        <f>IF(AND(TimeSpend[[#This Row],[Personnel number]]&lt;&gt;"",TimeSpend[[#This Row],[Date]]&lt;&gt;""),TimeSpend[[#This Row],[Employee Name]],"")</f>
        <v>Prokůpek Vojtěch</v>
      </c>
      <c r="N598">
        <f t="shared" si="18"/>
        <v>597</v>
      </c>
      <c r="O598" t="str">
        <f t="shared" si="19"/>
        <v>10/2024-597</v>
      </c>
      <c r="P598" t="str">
        <f>IF(D598&lt;&gt;"",VLOOKUP(D598,Projects!B:C,2,0),"")</f>
        <v>INT</v>
      </c>
    </row>
    <row r="599" spans="1:16" x14ac:dyDescent="0.25">
      <c r="A599" t="str">
        <f>UPPER(IF(AND(TimeSpend[[#This Row],[Personnel number]]&lt;&gt;"",TimeSpend[[#This Row],[Date]]&lt;&gt;""),TimeSpend[[#This Row],[Personnel number]],""))</f>
        <v>CZ100577</v>
      </c>
      <c r="B599" s="85" t="str">
        <f>IF(AND(TimeSpend[[#This Row],[Personnel number]]&lt;&gt;"",TimeSpend[[#This Row],[Date]]&lt;&gt;""),TEXT(TimeSpend[[#This Row],[Date]],"[$-409]yyyyMMdd"),"")</f>
        <v>yyyy1004</v>
      </c>
      <c r="C599" s="33" t="str">
        <f>IF(AND(TimeSpend[[#This Row],[Personnel number]]&lt;&gt;"",TimeSpend[[#This Row],[Date]]&lt;&gt;""),SUBSTITUTE(TimeSpend[[#This Row],[Hours]],",","."),"")</f>
        <v>1.5</v>
      </c>
      <c r="D599">
        <f>IF(AND(TimeSpend[[#This Row],[Personnel number]]&lt;&gt;"",TimeSpend[[#This Row],[Date]]&lt;&gt;""),TimeSpend[[#This Row],[Network]],"")</f>
        <v>60000389</v>
      </c>
      <c r="E599" t="str">
        <f>IF(AND(TimeSpend[[#This Row],[Personnel number]]&lt;&gt;"",TimeSpend[[#This Row],[Date]]&lt;&gt;""),TimeSpend[[#This Row],[Network Description]],"")</f>
        <v>BRO NUS Cloud Pilot</v>
      </c>
      <c r="F599" t="str">
        <f>IF(AND(TimeSpend[[#This Row],[Personnel number]]&lt;&gt;"",TimeSpend[[#This Row],[Date]]&lt;&gt;""),TimeSpend[[#This Row],[Activity]],"")</f>
        <v>Consultancy</v>
      </c>
      <c r="G599" t="str">
        <f>IF(AND(TimeSpend[[#This Row],[Personnel number]]&lt;&gt;"",TimeSpend[[#This Row],[Date]]&lt;&gt;""),TimeSpend[[#This Row],[Activity description]],"")</f>
        <v>PBI's testing, Layouts</v>
      </c>
      <c r="H599" s="36">
        <f>IF(AND(TimeSpend[[#This Row],[Personnel number]]&lt;&gt;"",TimeSpend[[#This Row],[Date]]&lt;&gt;""),TimeSpend[[#This Row],[Start Time]],"")</f>
        <v>0.41666666666666669</v>
      </c>
      <c r="I599" s="36">
        <f>IF(AND(TimeSpend[[#This Row],[Personnel number]]&lt;&gt;"",TimeSpend[[#This Row],[Date]]&lt;&gt;""),TimeSpend[[#This Row],[End Time]],"")</f>
        <v>0.47916666666666669</v>
      </c>
      <c r="J599" t="str">
        <f>IF(AND(TimeSpend[[#This Row],[Personnel number]]&lt;&gt;"",TimeSpend[[#This Row],[Date]]&lt;&gt;""),TimeSpend[[#This Row],[Location]],"")</f>
        <v>Office</v>
      </c>
      <c r="K599">
        <f>IF(AND(TimeSpend[[#This Row],[Personnel number]]&lt;&gt;"",TimeSpend[[#This Row],[Date]]&lt;&gt;""),TimeSpend[[#This Row],[Task]],"")</f>
        <v>0</v>
      </c>
      <c r="L599" t="str">
        <f>IF(AND(TimeSpend[[#This Row],[Personnel number]]&lt;&gt;"",TimeSpend[[#This Row],[Date]]&lt;&gt;""),Utilization!$J$2,"")</f>
        <v>10/2024</v>
      </c>
      <c r="M599" t="str">
        <f>IF(AND(TimeSpend[[#This Row],[Personnel number]]&lt;&gt;"",TimeSpend[[#This Row],[Date]]&lt;&gt;""),TimeSpend[[#This Row],[Employee Name]],"")</f>
        <v>Prokůpek Vojtěch</v>
      </c>
      <c r="N599">
        <f t="shared" si="18"/>
        <v>598</v>
      </c>
      <c r="O599" t="str">
        <f t="shared" si="19"/>
        <v>10/2024-598</v>
      </c>
      <c r="P599" t="str">
        <f>IF(D599&lt;&gt;"",VLOOKUP(D599,Projects!B:C,2,0),"")</f>
        <v>PROJECT</v>
      </c>
    </row>
    <row r="600" spans="1:16" x14ac:dyDescent="0.25">
      <c r="A600" t="str">
        <f>UPPER(IF(AND(TimeSpend[[#This Row],[Personnel number]]&lt;&gt;"",TimeSpend[[#This Row],[Date]]&lt;&gt;""),TimeSpend[[#This Row],[Personnel number]],""))</f>
        <v>CZ100577</v>
      </c>
      <c r="B600" s="85" t="str">
        <f>IF(AND(TimeSpend[[#This Row],[Personnel number]]&lt;&gt;"",TimeSpend[[#This Row],[Date]]&lt;&gt;""),TEXT(TimeSpend[[#This Row],[Date]],"[$-409]yyyyMMdd"),"")</f>
        <v>yyyy1004</v>
      </c>
      <c r="C600" s="33" t="str">
        <f>IF(AND(TimeSpend[[#This Row],[Personnel number]]&lt;&gt;"",TimeSpend[[#This Row],[Date]]&lt;&gt;""),SUBSTITUTE(TimeSpend[[#This Row],[Hours]],",","."),"")</f>
        <v>1.75</v>
      </c>
      <c r="D600">
        <f>IF(AND(TimeSpend[[#This Row],[Personnel number]]&lt;&gt;"",TimeSpend[[#This Row],[Date]]&lt;&gt;""),TimeSpend[[#This Row],[Network]],"")</f>
        <v>60000389</v>
      </c>
      <c r="E600" t="str">
        <f>IF(AND(TimeSpend[[#This Row],[Personnel number]]&lt;&gt;"",TimeSpend[[#This Row],[Date]]&lt;&gt;""),TimeSpend[[#This Row],[Network Description]],"")</f>
        <v>BRO NUS Cloud Pilot</v>
      </c>
      <c r="F600" t="str">
        <f>IF(AND(TimeSpend[[#This Row],[Personnel number]]&lt;&gt;"",TimeSpend[[#This Row],[Date]]&lt;&gt;""),TimeSpend[[#This Row],[Activity]],"")</f>
        <v>Consultancy</v>
      </c>
      <c r="G600" t="str">
        <f>IF(AND(TimeSpend[[#This Row],[Personnel number]]&lt;&gt;"",TimeSpend[[#This Row],[Date]]&lt;&gt;""),TimeSpend[[#This Row],[Activity description]],"")</f>
        <v>PBI's, Issues</v>
      </c>
      <c r="H600" s="36">
        <f>IF(AND(TimeSpend[[#This Row],[Personnel number]]&lt;&gt;"",TimeSpend[[#This Row],[Date]]&lt;&gt;""),TimeSpend[[#This Row],[Start Time]],"")</f>
        <v>0.5</v>
      </c>
      <c r="I600" s="36">
        <f>IF(AND(TimeSpend[[#This Row],[Personnel number]]&lt;&gt;"",TimeSpend[[#This Row],[Date]]&lt;&gt;""),TimeSpend[[#This Row],[End Time]],"")</f>
        <v>0.57291666666666663</v>
      </c>
      <c r="J600" t="str">
        <f>IF(AND(TimeSpend[[#This Row],[Personnel number]]&lt;&gt;"",TimeSpend[[#This Row],[Date]]&lt;&gt;""),TimeSpend[[#This Row],[Location]],"")</f>
        <v>Office</v>
      </c>
      <c r="K600">
        <f>IF(AND(TimeSpend[[#This Row],[Personnel number]]&lt;&gt;"",TimeSpend[[#This Row],[Date]]&lt;&gt;""),TimeSpend[[#This Row],[Task]],"")</f>
        <v>0</v>
      </c>
      <c r="L600" t="str">
        <f>IF(AND(TimeSpend[[#This Row],[Personnel number]]&lt;&gt;"",TimeSpend[[#This Row],[Date]]&lt;&gt;""),Utilization!$J$2,"")</f>
        <v>10/2024</v>
      </c>
      <c r="M600" t="str">
        <f>IF(AND(TimeSpend[[#This Row],[Personnel number]]&lt;&gt;"",TimeSpend[[#This Row],[Date]]&lt;&gt;""),TimeSpend[[#This Row],[Employee Name]],"")</f>
        <v>Prokůpek Vojtěch</v>
      </c>
      <c r="N600">
        <f t="shared" si="18"/>
        <v>599</v>
      </c>
      <c r="O600" t="str">
        <f t="shared" si="19"/>
        <v>10/2024-599</v>
      </c>
      <c r="P600" t="str">
        <f>IF(D600&lt;&gt;"",VLOOKUP(D600,Projects!B:C,2,0),"")</f>
        <v>PROJECT</v>
      </c>
    </row>
    <row r="601" spans="1:16" x14ac:dyDescent="0.25">
      <c r="A601" t="str">
        <f>UPPER(IF(AND(TimeSpend[[#This Row],[Personnel number]]&lt;&gt;"",TimeSpend[[#This Row],[Date]]&lt;&gt;""),TimeSpend[[#This Row],[Personnel number]],""))</f>
        <v>CZ100577</v>
      </c>
      <c r="B601" s="85" t="str">
        <f>IF(AND(TimeSpend[[#This Row],[Personnel number]]&lt;&gt;"",TimeSpend[[#This Row],[Date]]&lt;&gt;""),TEXT(TimeSpend[[#This Row],[Date]],"[$-409]yyyyMMdd"),"")</f>
        <v>yyyy1007</v>
      </c>
      <c r="C601" s="33" t="str">
        <f>IF(AND(TimeSpend[[#This Row],[Personnel number]]&lt;&gt;"",TimeSpend[[#This Row],[Date]]&lt;&gt;""),SUBSTITUTE(TimeSpend[[#This Row],[Hours]],",","."),"")</f>
        <v>0.666666666666666</v>
      </c>
      <c r="D601" t="str">
        <f>IF(AND(TimeSpend[[#This Row],[Personnel number]]&lt;&gt;"",TimeSpend[[#This Row],[Date]]&lt;&gt;""),TimeSpend[[#This Row],[Network]],"")</f>
        <v>BPC_INT</v>
      </c>
      <c r="E601" t="str">
        <f>IF(AND(TimeSpend[[#This Row],[Personnel number]]&lt;&gt;"",TimeSpend[[#This Row],[Date]]&lt;&gt;""),TimeSpend[[#This Row],[Network Description]],"")</f>
        <v>Other Internal activities - BPC Brno</v>
      </c>
      <c r="F601" t="str">
        <f>IF(AND(TimeSpend[[#This Row],[Personnel number]]&lt;&gt;"",TimeSpend[[#This Row],[Date]]&lt;&gt;""),TimeSpend[[#This Row],[Activity]],"")</f>
        <v>Admin</v>
      </c>
      <c r="G601" t="str">
        <f>IF(AND(TimeSpend[[#This Row],[Personnel number]]&lt;&gt;"",TimeSpend[[#This Row],[Date]]&lt;&gt;""),TimeSpend[[#This Row],[Activity description]],"")</f>
        <v>Administration</v>
      </c>
      <c r="H601" s="36">
        <f>IF(AND(TimeSpend[[#This Row],[Personnel number]]&lt;&gt;"",TimeSpend[[#This Row],[Date]]&lt;&gt;""),TimeSpend[[#This Row],[Start Time]],"")</f>
        <v>0.30555555555555558</v>
      </c>
      <c r="I601" s="36">
        <f>IF(AND(TimeSpend[[#This Row],[Personnel number]]&lt;&gt;"",TimeSpend[[#This Row],[Date]]&lt;&gt;""),TimeSpend[[#This Row],[End Time]],"")</f>
        <v>0.33333333333333331</v>
      </c>
      <c r="J601" t="str">
        <f>IF(AND(TimeSpend[[#This Row],[Personnel number]]&lt;&gt;"",TimeSpend[[#This Row],[Date]]&lt;&gt;""),TimeSpend[[#This Row],[Location]],"")</f>
        <v>Office</v>
      </c>
      <c r="K601">
        <f>IF(AND(TimeSpend[[#This Row],[Personnel number]]&lt;&gt;"",TimeSpend[[#This Row],[Date]]&lt;&gt;""),TimeSpend[[#This Row],[Task]],"")</f>
        <v>0</v>
      </c>
      <c r="L601" t="str">
        <f>IF(AND(TimeSpend[[#This Row],[Personnel number]]&lt;&gt;"",TimeSpend[[#This Row],[Date]]&lt;&gt;""),Utilization!$J$2,"")</f>
        <v>10/2024</v>
      </c>
      <c r="M601" t="str">
        <f>IF(AND(TimeSpend[[#This Row],[Personnel number]]&lt;&gt;"",TimeSpend[[#This Row],[Date]]&lt;&gt;""),TimeSpend[[#This Row],[Employee Name]],"")</f>
        <v>Prokůpek Vojtěch</v>
      </c>
      <c r="N601">
        <f t="shared" si="18"/>
        <v>600</v>
      </c>
      <c r="O601" t="str">
        <f t="shared" si="19"/>
        <v>10/2024-600</v>
      </c>
      <c r="P601" t="str">
        <f>IF(D601&lt;&gt;"",VLOOKUP(D601,Projects!B:C,2,0),"")</f>
        <v>INT</v>
      </c>
    </row>
    <row r="602" spans="1:16" x14ac:dyDescent="0.25">
      <c r="A602" t="str">
        <f>UPPER(IF(AND(TimeSpend[[#This Row],[Personnel number]]&lt;&gt;"",TimeSpend[[#This Row],[Date]]&lt;&gt;""),TimeSpend[[#This Row],[Personnel number]],""))</f>
        <v>CZ100577</v>
      </c>
      <c r="B602" s="85" t="str">
        <f>IF(AND(TimeSpend[[#This Row],[Personnel number]]&lt;&gt;"",TimeSpend[[#This Row],[Date]]&lt;&gt;""),TEXT(TimeSpend[[#This Row],[Date]],"[$-409]yyyyMMdd"),"")</f>
        <v>yyyy1007</v>
      </c>
      <c r="C602" s="33" t="str">
        <f>IF(AND(TimeSpend[[#This Row],[Personnel number]]&lt;&gt;"",TimeSpend[[#This Row],[Date]]&lt;&gt;""),SUBSTITUTE(TimeSpend[[#This Row],[Hours]],",","."),"")</f>
        <v>0.5</v>
      </c>
      <c r="D602">
        <f>IF(AND(TimeSpend[[#This Row],[Personnel number]]&lt;&gt;"",TimeSpend[[#This Row],[Date]]&lt;&gt;""),TimeSpend[[#This Row],[Network]],"")</f>
        <v>60000389</v>
      </c>
      <c r="E602" t="str">
        <f>IF(AND(TimeSpend[[#This Row],[Personnel number]]&lt;&gt;"",TimeSpend[[#This Row],[Date]]&lt;&gt;""),TimeSpend[[#This Row],[Network Description]],"")</f>
        <v>BRO NUS Cloud Pilot</v>
      </c>
      <c r="F602" t="str">
        <f>IF(AND(TimeSpend[[#This Row],[Personnel number]]&lt;&gt;"",TimeSpend[[#This Row],[Date]]&lt;&gt;""),TimeSpend[[#This Row],[Activity]],"")</f>
        <v>Consultancy</v>
      </c>
      <c r="G602" t="str">
        <f>IF(AND(TimeSpend[[#This Row],[Personnel number]]&lt;&gt;"",TimeSpend[[#This Row],[Date]]&lt;&gt;""),TimeSpend[[#This Row],[Activity description]],"")</f>
        <v>Support, PBI's Testing</v>
      </c>
      <c r="H602" s="36">
        <f>IF(AND(TimeSpend[[#This Row],[Personnel number]]&lt;&gt;"",TimeSpend[[#This Row],[Date]]&lt;&gt;""),TimeSpend[[#This Row],[Start Time]],"")</f>
        <v>0.33333333333333331</v>
      </c>
      <c r="I602" s="36">
        <f>IF(AND(TimeSpend[[#This Row],[Personnel number]]&lt;&gt;"",TimeSpend[[#This Row],[Date]]&lt;&gt;""),TimeSpend[[#This Row],[End Time]],"")</f>
        <v>0.35416666666666669</v>
      </c>
      <c r="J602" t="str">
        <f>IF(AND(TimeSpend[[#This Row],[Personnel number]]&lt;&gt;"",TimeSpend[[#This Row],[Date]]&lt;&gt;""),TimeSpend[[#This Row],[Location]],"")</f>
        <v>Office</v>
      </c>
      <c r="K602">
        <f>IF(AND(TimeSpend[[#This Row],[Personnel number]]&lt;&gt;"",TimeSpend[[#This Row],[Date]]&lt;&gt;""),TimeSpend[[#This Row],[Task]],"")</f>
        <v>0</v>
      </c>
      <c r="L602" t="str">
        <f>IF(AND(TimeSpend[[#This Row],[Personnel number]]&lt;&gt;"",TimeSpend[[#This Row],[Date]]&lt;&gt;""),Utilization!$J$2,"")</f>
        <v>10/2024</v>
      </c>
      <c r="M602" t="str">
        <f>IF(AND(TimeSpend[[#This Row],[Personnel number]]&lt;&gt;"",TimeSpend[[#This Row],[Date]]&lt;&gt;""),TimeSpend[[#This Row],[Employee Name]],"")</f>
        <v>Prokůpek Vojtěch</v>
      </c>
      <c r="N602">
        <f t="shared" si="18"/>
        <v>601</v>
      </c>
      <c r="O602" t="str">
        <f t="shared" si="19"/>
        <v>10/2024-601</v>
      </c>
      <c r="P602" t="str">
        <f>IF(D602&lt;&gt;"",VLOOKUP(D602,Projects!B:C,2,0),"")</f>
        <v>PROJECT</v>
      </c>
    </row>
    <row r="603" spans="1:16" x14ac:dyDescent="0.25">
      <c r="A603" t="str">
        <f>UPPER(IF(AND(TimeSpend[[#This Row],[Personnel number]]&lt;&gt;"",TimeSpend[[#This Row],[Date]]&lt;&gt;""),TimeSpend[[#This Row],[Personnel number]],""))</f>
        <v>CZ100577</v>
      </c>
      <c r="B603" s="85" t="str">
        <f>IF(AND(TimeSpend[[#This Row],[Personnel number]]&lt;&gt;"",TimeSpend[[#This Row],[Date]]&lt;&gt;""),TEXT(TimeSpend[[#This Row],[Date]],"[$-409]yyyyMMdd"),"")</f>
        <v>yyyy1007</v>
      </c>
      <c r="C603" s="33" t="str">
        <f>IF(AND(TimeSpend[[#This Row],[Personnel number]]&lt;&gt;"",TimeSpend[[#This Row],[Date]]&lt;&gt;""),SUBSTITUTE(TimeSpend[[#This Row],[Hours]],",","."),"")</f>
        <v>0.5</v>
      </c>
      <c r="D603">
        <f>IF(AND(TimeSpend[[#This Row],[Personnel number]]&lt;&gt;"",TimeSpend[[#This Row],[Date]]&lt;&gt;""),TimeSpend[[#This Row],[Network]],"")</f>
        <v>60000247</v>
      </c>
      <c r="E603" t="str">
        <f>IF(AND(TimeSpend[[#This Row],[Personnel number]]&lt;&gt;"",TimeSpend[[#This Row],[Date]]&lt;&gt;""),TimeSpend[[#This Row],[Network Description]],"")</f>
        <v>NUS3 Technical Upgrade (NUS Cloud)</v>
      </c>
      <c r="F603" t="str">
        <f>IF(AND(TimeSpend[[#This Row],[Personnel number]]&lt;&gt;"",TimeSpend[[#This Row],[Date]]&lt;&gt;""),TimeSpend[[#This Row],[Activity]],"")</f>
        <v>Consultancy</v>
      </c>
      <c r="G603" t="str">
        <f>IF(AND(TimeSpend[[#This Row],[Personnel number]]&lt;&gt;"",TimeSpend[[#This Row],[Date]]&lt;&gt;""),TimeSpend[[#This Row],[Activity description]],"")</f>
        <v>NUS Cloud - Sync call</v>
      </c>
      <c r="H603" s="36">
        <f>IF(AND(TimeSpend[[#This Row],[Personnel number]]&lt;&gt;"",TimeSpend[[#This Row],[Date]]&lt;&gt;""),TimeSpend[[#This Row],[Start Time]],"")</f>
        <v>0.35416666666666669</v>
      </c>
      <c r="I603" s="36">
        <f>IF(AND(TimeSpend[[#This Row],[Personnel number]]&lt;&gt;"",TimeSpend[[#This Row],[Date]]&lt;&gt;""),TimeSpend[[#This Row],[End Time]],"")</f>
        <v>0.375</v>
      </c>
      <c r="J603" t="str">
        <f>IF(AND(TimeSpend[[#This Row],[Personnel number]]&lt;&gt;"",TimeSpend[[#This Row],[Date]]&lt;&gt;""),TimeSpend[[#This Row],[Location]],"")</f>
        <v>Office</v>
      </c>
      <c r="K603">
        <f>IF(AND(TimeSpend[[#This Row],[Personnel number]]&lt;&gt;"",TimeSpend[[#This Row],[Date]]&lt;&gt;""),TimeSpend[[#This Row],[Task]],"")</f>
        <v>0</v>
      </c>
      <c r="L603" t="str">
        <f>IF(AND(TimeSpend[[#This Row],[Personnel number]]&lt;&gt;"",TimeSpend[[#This Row],[Date]]&lt;&gt;""),Utilization!$J$2,"")</f>
        <v>10/2024</v>
      </c>
      <c r="M603" t="str">
        <f>IF(AND(TimeSpend[[#This Row],[Personnel number]]&lt;&gt;"",TimeSpend[[#This Row],[Date]]&lt;&gt;""),TimeSpend[[#This Row],[Employee Name]],"")</f>
        <v>Prokůpek Vojtěch</v>
      </c>
      <c r="N603">
        <f t="shared" si="18"/>
        <v>602</v>
      </c>
      <c r="O603" t="str">
        <f t="shared" si="19"/>
        <v>10/2024-602</v>
      </c>
      <c r="P603" t="str">
        <f>IF(D603&lt;&gt;"",VLOOKUP(D603,Projects!B:C,2,0),"")</f>
        <v>PROJECT</v>
      </c>
    </row>
    <row r="604" spans="1:16" x14ac:dyDescent="0.25">
      <c r="A604" t="str">
        <f>UPPER(IF(AND(TimeSpend[[#This Row],[Personnel number]]&lt;&gt;"",TimeSpend[[#This Row],[Date]]&lt;&gt;""),TimeSpend[[#This Row],[Personnel number]],""))</f>
        <v>CZ100577</v>
      </c>
      <c r="B604" s="85" t="str">
        <f>IF(AND(TimeSpend[[#This Row],[Personnel number]]&lt;&gt;"",TimeSpend[[#This Row],[Date]]&lt;&gt;""),TEXT(TimeSpend[[#This Row],[Date]],"[$-409]yyyyMMdd"),"")</f>
        <v>yyyy1007</v>
      </c>
      <c r="C604" s="33" t="str">
        <f>IF(AND(TimeSpend[[#This Row],[Personnel number]]&lt;&gt;"",TimeSpend[[#This Row],[Date]]&lt;&gt;""),SUBSTITUTE(TimeSpend[[#This Row],[Hours]],",","."),"")</f>
        <v>2</v>
      </c>
      <c r="D604">
        <f>IF(AND(TimeSpend[[#This Row],[Personnel number]]&lt;&gt;"",TimeSpend[[#This Row],[Date]]&lt;&gt;""),TimeSpend[[#This Row],[Network]],"")</f>
        <v>60000389</v>
      </c>
      <c r="E604" t="str">
        <f>IF(AND(TimeSpend[[#This Row],[Personnel number]]&lt;&gt;"",TimeSpend[[#This Row],[Date]]&lt;&gt;""),TimeSpend[[#This Row],[Network Description]],"")</f>
        <v>BRO NUS Cloud Pilot</v>
      </c>
      <c r="F604" t="str">
        <f>IF(AND(TimeSpend[[#This Row],[Personnel number]]&lt;&gt;"",TimeSpend[[#This Row],[Date]]&lt;&gt;""),TimeSpend[[#This Row],[Activity]],"")</f>
        <v>Consultancy</v>
      </c>
      <c r="G604" t="str">
        <f>IF(AND(TimeSpend[[#This Row],[Personnel number]]&lt;&gt;"",TimeSpend[[#This Row],[Date]]&lt;&gt;""),TimeSpend[[#This Row],[Activity description]],"")</f>
        <v>Support, PBI's Testing, Power Automate</v>
      </c>
      <c r="H604" s="36">
        <f>IF(AND(TimeSpend[[#This Row],[Personnel number]]&lt;&gt;"",TimeSpend[[#This Row],[Date]]&lt;&gt;""),TimeSpend[[#This Row],[Start Time]],"")</f>
        <v>0.375</v>
      </c>
      <c r="I604" s="36">
        <f>IF(AND(TimeSpend[[#This Row],[Personnel number]]&lt;&gt;"",TimeSpend[[#This Row],[Date]]&lt;&gt;""),TimeSpend[[#This Row],[End Time]],"")</f>
        <v>0.45833333333333331</v>
      </c>
      <c r="J604" t="str">
        <f>IF(AND(TimeSpend[[#This Row],[Personnel number]]&lt;&gt;"",TimeSpend[[#This Row],[Date]]&lt;&gt;""),TimeSpend[[#This Row],[Location]],"")</f>
        <v>Office</v>
      </c>
      <c r="K604">
        <f>IF(AND(TimeSpend[[#This Row],[Personnel number]]&lt;&gt;"",TimeSpend[[#This Row],[Date]]&lt;&gt;""),TimeSpend[[#This Row],[Task]],"")</f>
        <v>0</v>
      </c>
      <c r="L604" t="str">
        <f>IF(AND(TimeSpend[[#This Row],[Personnel number]]&lt;&gt;"",TimeSpend[[#This Row],[Date]]&lt;&gt;""),Utilization!$J$2,"")</f>
        <v>10/2024</v>
      </c>
      <c r="M604" t="str">
        <f>IF(AND(TimeSpend[[#This Row],[Personnel number]]&lt;&gt;"",TimeSpend[[#This Row],[Date]]&lt;&gt;""),TimeSpend[[#This Row],[Employee Name]],"")</f>
        <v>Prokůpek Vojtěch</v>
      </c>
      <c r="N604">
        <f t="shared" si="18"/>
        <v>603</v>
      </c>
      <c r="O604" t="str">
        <f t="shared" si="19"/>
        <v>10/2024-603</v>
      </c>
      <c r="P604" t="str">
        <f>IF(D604&lt;&gt;"",VLOOKUP(D604,Projects!B:C,2,0),"")</f>
        <v>PROJECT</v>
      </c>
    </row>
    <row r="605" spans="1:16" x14ac:dyDescent="0.25">
      <c r="A605" t="str">
        <f>UPPER(IF(AND(TimeSpend[[#This Row],[Personnel number]]&lt;&gt;"",TimeSpend[[#This Row],[Date]]&lt;&gt;""),TimeSpend[[#This Row],[Personnel number]],""))</f>
        <v>CZ100577</v>
      </c>
      <c r="B605" s="85" t="str">
        <f>IF(AND(TimeSpend[[#This Row],[Personnel number]]&lt;&gt;"",TimeSpend[[#This Row],[Date]]&lt;&gt;""),TEXT(TimeSpend[[#This Row],[Date]],"[$-409]yyyyMMdd"),"")</f>
        <v>yyyy1007</v>
      </c>
      <c r="C605" s="33" t="str">
        <f>IF(AND(TimeSpend[[#This Row],[Personnel number]]&lt;&gt;"",TimeSpend[[#This Row],[Date]]&lt;&gt;""),SUBSTITUTE(TimeSpend[[#This Row],[Hours]],",","."),"")</f>
        <v>1.5</v>
      </c>
      <c r="D605" t="str">
        <f>IF(AND(TimeSpend[[#This Row],[Personnel number]]&lt;&gt;"",TimeSpend[[#This Row],[Date]]&lt;&gt;""),TimeSpend[[#This Row],[Network]],"")</f>
        <v>BPC_INT</v>
      </c>
      <c r="E605" t="str">
        <f>IF(AND(TimeSpend[[#This Row],[Personnel number]]&lt;&gt;"",TimeSpend[[#This Row],[Date]]&lt;&gt;""),TimeSpend[[#This Row],[Network Description]],"")</f>
        <v>Other Internal activities - BPC Brno</v>
      </c>
      <c r="F605" t="str">
        <f>IF(AND(TimeSpend[[#This Row],[Personnel number]]&lt;&gt;"",TimeSpend[[#This Row],[Date]]&lt;&gt;""),TimeSpend[[#This Row],[Activity]],"")</f>
        <v>Training</v>
      </c>
      <c r="G605" t="str">
        <f>IF(AND(TimeSpend[[#This Row],[Personnel number]]&lt;&gt;"",TimeSpend[[#This Row],[Date]]&lt;&gt;""),TimeSpend[[#This Row],[Activity description]],"")</f>
        <v>Power Automate</v>
      </c>
      <c r="H605" s="36">
        <f>IF(AND(TimeSpend[[#This Row],[Personnel number]]&lt;&gt;"",TimeSpend[[#This Row],[Date]]&lt;&gt;""),TimeSpend[[#This Row],[Start Time]],"")</f>
        <v>0.47916666666666669</v>
      </c>
      <c r="I605" s="36">
        <f>IF(AND(TimeSpend[[#This Row],[Personnel number]]&lt;&gt;"",TimeSpend[[#This Row],[Date]]&lt;&gt;""),TimeSpend[[#This Row],[End Time]],"")</f>
        <v>0.54166666666666663</v>
      </c>
      <c r="J605" t="str">
        <f>IF(AND(TimeSpend[[#This Row],[Personnel number]]&lt;&gt;"",TimeSpend[[#This Row],[Date]]&lt;&gt;""),TimeSpend[[#This Row],[Location]],"")</f>
        <v>Office</v>
      </c>
      <c r="K605">
        <f>IF(AND(TimeSpend[[#This Row],[Personnel number]]&lt;&gt;"",TimeSpend[[#This Row],[Date]]&lt;&gt;""),TimeSpend[[#This Row],[Task]],"")</f>
        <v>0</v>
      </c>
      <c r="L605" t="str">
        <f>IF(AND(TimeSpend[[#This Row],[Personnel number]]&lt;&gt;"",TimeSpend[[#This Row],[Date]]&lt;&gt;""),Utilization!$J$2,"")</f>
        <v>10/2024</v>
      </c>
      <c r="M605" t="str">
        <f>IF(AND(TimeSpend[[#This Row],[Personnel number]]&lt;&gt;"",TimeSpend[[#This Row],[Date]]&lt;&gt;""),TimeSpend[[#This Row],[Employee Name]],"")</f>
        <v>Prokůpek Vojtěch</v>
      </c>
      <c r="N605">
        <f t="shared" si="18"/>
        <v>604</v>
      </c>
      <c r="O605" t="str">
        <f t="shared" si="19"/>
        <v>10/2024-604</v>
      </c>
      <c r="P605" t="str">
        <f>IF(D605&lt;&gt;"",VLOOKUP(D605,Projects!B:C,2,0),"")</f>
        <v>INT</v>
      </c>
    </row>
    <row r="606" spans="1:16" x14ac:dyDescent="0.25">
      <c r="A606" t="str">
        <f>UPPER(IF(AND(TimeSpend[[#This Row],[Personnel number]]&lt;&gt;"",TimeSpend[[#This Row],[Date]]&lt;&gt;""),TimeSpend[[#This Row],[Personnel number]],""))</f>
        <v>CZ100577</v>
      </c>
      <c r="B606" s="85" t="str">
        <f>IF(AND(TimeSpend[[#This Row],[Personnel number]]&lt;&gt;"",TimeSpend[[#This Row],[Date]]&lt;&gt;""),TEXT(TimeSpend[[#This Row],[Date]],"[$-409]yyyyMMdd"),"")</f>
        <v>yyyy1007</v>
      </c>
      <c r="C606" s="33" t="str">
        <f>IF(AND(TimeSpend[[#This Row],[Personnel number]]&lt;&gt;"",TimeSpend[[#This Row],[Date]]&lt;&gt;""),SUBSTITUTE(TimeSpend[[#This Row],[Hours]],",","."),"")</f>
        <v>3.33333333333334</v>
      </c>
      <c r="D606">
        <f>IF(AND(TimeSpend[[#This Row],[Personnel number]]&lt;&gt;"",TimeSpend[[#This Row],[Date]]&lt;&gt;""),TimeSpend[[#This Row],[Network]],"")</f>
        <v>60000389</v>
      </c>
      <c r="E606" t="str">
        <f>IF(AND(TimeSpend[[#This Row],[Personnel number]]&lt;&gt;"",TimeSpend[[#This Row],[Date]]&lt;&gt;""),TimeSpend[[#This Row],[Network Description]],"")</f>
        <v>BRO NUS Cloud Pilot</v>
      </c>
      <c r="F606" t="str">
        <f>IF(AND(TimeSpend[[#This Row],[Personnel number]]&lt;&gt;"",TimeSpend[[#This Row],[Date]]&lt;&gt;""),TimeSpend[[#This Row],[Activity]],"")</f>
        <v>Consultancy</v>
      </c>
      <c r="G606" t="str">
        <f>IF(AND(TimeSpend[[#This Row],[Personnel number]]&lt;&gt;"",TimeSpend[[#This Row],[Date]]&lt;&gt;""),TimeSpend[[#This Row],[Activity description]],"")</f>
        <v>BRO NUS Cloud - Integraiton with M-Files (Returned Machines), Support, Testing</v>
      </c>
      <c r="H606" s="36">
        <f>IF(AND(TimeSpend[[#This Row],[Personnel number]]&lt;&gt;"",TimeSpend[[#This Row],[Date]]&lt;&gt;""),TimeSpend[[#This Row],[Start Time]],"")</f>
        <v>0.54166666666666663</v>
      </c>
      <c r="I606" s="36">
        <f>IF(AND(TimeSpend[[#This Row],[Personnel number]]&lt;&gt;"",TimeSpend[[#This Row],[Date]]&lt;&gt;""),TimeSpend[[#This Row],[End Time]],"")</f>
        <v>0.68055555555555558</v>
      </c>
      <c r="J606" t="str">
        <f>IF(AND(TimeSpend[[#This Row],[Personnel number]]&lt;&gt;"",TimeSpend[[#This Row],[Date]]&lt;&gt;""),TimeSpend[[#This Row],[Location]],"")</f>
        <v>Office</v>
      </c>
      <c r="K606">
        <f>IF(AND(TimeSpend[[#This Row],[Personnel number]]&lt;&gt;"",TimeSpend[[#This Row],[Date]]&lt;&gt;""),TimeSpend[[#This Row],[Task]],"")</f>
        <v>0</v>
      </c>
      <c r="L606" t="str">
        <f>IF(AND(TimeSpend[[#This Row],[Personnel number]]&lt;&gt;"",TimeSpend[[#This Row],[Date]]&lt;&gt;""),Utilization!$J$2,"")</f>
        <v>10/2024</v>
      </c>
      <c r="M606" t="str">
        <f>IF(AND(TimeSpend[[#This Row],[Personnel number]]&lt;&gt;"",TimeSpend[[#This Row],[Date]]&lt;&gt;""),TimeSpend[[#This Row],[Employee Name]],"")</f>
        <v>Prokůpek Vojtěch</v>
      </c>
      <c r="N606">
        <f t="shared" si="18"/>
        <v>605</v>
      </c>
      <c r="O606" t="str">
        <f t="shared" si="19"/>
        <v>10/2024-605</v>
      </c>
      <c r="P606" t="str">
        <f>IF(D606&lt;&gt;"",VLOOKUP(D606,Projects!B:C,2,0),"")</f>
        <v>PROJECT</v>
      </c>
    </row>
    <row r="607" spans="1:16" x14ac:dyDescent="0.25">
      <c r="A607" t="str">
        <f>UPPER(IF(AND(TimeSpend[[#This Row],[Personnel number]]&lt;&gt;"",TimeSpend[[#This Row],[Date]]&lt;&gt;""),TimeSpend[[#This Row],[Personnel number]],""))</f>
        <v>CZ100577</v>
      </c>
      <c r="B607" s="85" t="str">
        <f>IF(AND(TimeSpend[[#This Row],[Personnel number]]&lt;&gt;"",TimeSpend[[#This Row],[Date]]&lt;&gt;""),TEXT(TimeSpend[[#This Row],[Date]],"[$-409]yyyyMMdd"),"")</f>
        <v>yyyy1008</v>
      </c>
      <c r="C607" s="33" t="str">
        <f>IF(AND(TimeSpend[[#This Row],[Personnel number]]&lt;&gt;"",TimeSpend[[#This Row],[Date]]&lt;&gt;""),SUBSTITUTE(TimeSpend[[#This Row],[Hours]],",","."),"")</f>
        <v>0.583333333333333</v>
      </c>
      <c r="D607" t="str">
        <f>IF(AND(TimeSpend[[#This Row],[Personnel number]]&lt;&gt;"",TimeSpend[[#This Row],[Date]]&lt;&gt;""),TimeSpend[[#This Row],[Network]],"")</f>
        <v>BPC_INT</v>
      </c>
      <c r="E607" t="str">
        <f>IF(AND(TimeSpend[[#This Row],[Personnel number]]&lt;&gt;"",TimeSpend[[#This Row],[Date]]&lt;&gt;""),TimeSpend[[#This Row],[Network Description]],"")</f>
        <v>Other Internal activities - BPC Brno</v>
      </c>
      <c r="F607" t="str">
        <f>IF(AND(TimeSpend[[#This Row],[Personnel number]]&lt;&gt;"",TimeSpend[[#This Row],[Date]]&lt;&gt;""),TimeSpend[[#This Row],[Activity]],"")</f>
        <v>Admin</v>
      </c>
      <c r="G607" t="str">
        <f>IF(AND(TimeSpend[[#This Row],[Personnel number]]&lt;&gt;"",TimeSpend[[#This Row],[Date]]&lt;&gt;""),TimeSpend[[#This Row],[Activity description]],"")</f>
        <v>Administration</v>
      </c>
      <c r="H607" s="36">
        <f>IF(AND(TimeSpend[[#This Row],[Personnel number]]&lt;&gt;"",TimeSpend[[#This Row],[Date]]&lt;&gt;""),TimeSpend[[#This Row],[Start Time]],"")</f>
        <v>0.30902777777777779</v>
      </c>
      <c r="I607" s="36">
        <f>IF(AND(TimeSpend[[#This Row],[Personnel number]]&lt;&gt;"",TimeSpend[[#This Row],[Date]]&lt;&gt;""),TimeSpend[[#This Row],[End Time]],"")</f>
        <v>0.33333333333333331</v>
      </c>
      <c r="J607" t="str">
        <f>IF(AND(TimeSpend[[#This Row],[Personnel number]]&lt;&gt;"",TimeSpend[[#This Row],[Date]]&lt;&gt;""),TimeSpend[[#This Row],[Location]],"")</f>
        <v>Office</v>
      </c>
      <c r="K607">
        <f>IF(AND(TimeSpend[[#This Row],[Personnel number]]&lt;&gt;"",TimeSpend[[#This Row],[Date]]&lt;&gt;""),TimeSpend[[#This Row],[Task]],"")</f>
        <v>0</v>
      </c>
      <c r="L607" t="str">
        <f>IF(AND(TimeSpend[[#This Row],[Personnel number]]&lt;&gt;"",TimeSpend[[#This Row],[Date]]&lt;&gt;""),Utilization!$J$2,"")</f>
        <v>10/2024</v>
      </c>
      <c r="M607" t="str">
        <f>IF(AND(TimeSpend[[#This Row],[Personnel number]]&lt;&gt;"",TimeSpend[[#This Row],[Date]]&lt;&gt;""),TimeSpend[[#This Row],[Employee Name]],"")</f>
        <v>Prokůpek Vojtěch</v>
      </c>
      <c r="N607">
        <f t="shared" si="18"/>
        <v>606</v>
      </c>
      <c r="O607" t="str">
        <f t="shared" si="19"/>
        <v>10/2024-606</v>
      </c>
      <c r="P607" t="str">
        <f>IF(D607&lt;&gt;"",VLOOKUP(D607,Projects!B:C,2,0),"")</f>
        <v>INT</v>
      </c>
    </row>
    <row r="608" spans="1:16" x14ac:dyDescent="0.25">
      <c r="A608" t="str">
        <f>UPPER(IF(AND(TimeSpend[[#This Row],[Personnel number]]&lt;&gt;"",TimeSpend[[#This Row],[Date]]&lt;&gt;""),TimeSpend[[#This Row],[Personnel number]],""))</f>
        <v>CZ100577</v>
      </c>
      <c r="B608" s="85" t="str">
        <f>IF(AND(TimeSpend[[#This Row],[Personnel number]]&lt;&gt;"",TimeSpend[[#This Row],[Date]]&lt;&gt;""),TEXT(TimeSpend[[#This Row],[Date]],"[$-409]yyyyMMdd"),"")</f>
        <v>yyyy1008</v>
      </c>
      <c r="C608" s="33" t="str">
        <f>IF(AND(TimeSpend[[#This Row],[Personnel number]]&lt;&gt;"",TimeSpend[[#This Row],[Date]]&lt;&gt;""),SUBSTITUTE(TimeSpend[[#This Row],[Hours]],",","."),"")</f>
        <v>3</v>
      </c>
      <c r="D608">
        <f>IF(AND(TimeSpend[[#This Row],[Personnel number]]&lt;&gt;"",TimeSpend[[#This Row],[Date]]&lt;&gt;""),TimeSpend[[#This Row],[Network]],"")</f>
        <v>60000389</v>
      </c>
      <c r="E608" t="str">
        <f>IF(AND(TimeSpend[[#This Row],[Personnel number]]&lt;&gt;"",TimeSpend[[#This Row],[Date]]&lt;&gt;""),TimeSpend[[#This Row],[Network Description]],"")</f>
        <v>BRO NUS Cloud Pilot</v>
      </c>
      <c r="F608" t="str">
        <f>IF(AND(TimeSpend[[#This Row],[Personnel number]]&lt;&gt;"",TimeSpend[[#This Row],[Date]]&lt;&gt;""),TimeSpend[[#This Row],[Activity]],"")</f>
        <v>Consultancy</v>
      </c>
      <c r="G608" t="str">
        <f>IF(AND(TimeSpend[[#This Row],[Personnel number]]&lt;&gt;"",TimeSpend[[#This Row],[Date]]&lt;&gt;""),TimeSpend[[#This Row],[Activity description]],"")</f>
        <v>PBI's testing, Layouts</v>
      </c>
      <c r="H608" s="36">
        <f>IF(AND(TimeSpend[[#This Row],[Personnel number]]&lt;&gt;"",TimeSpend[[#This Row],[Date]]&lt;&gt;""),TimeSpend[[#This Row],[Start Time]],"")</f>
        <v>0.33333333333333331</v>
      </c>
      <c r="I608" s="36">
        <f>IF(AND(TimeSpend[[#This Row],[Personnel number]]&lt;&gt;"",TimeSpend[[#This Row],[Date]]&lt;&gt;""),TimeSpend[[#This Row],[End Time]],"")</f>
        <v>0.45833333333333331</v>
      </c>
      <c r="J608" t="str">
        <f>IF(AND(TimeSpend[[#This Row],[Personnel number]]&lt;&gt;"",TimeSpend[[#This Row],[Date]]&lt;&gt;""),TimeSpend[[#This Row],[Location]],"")</f>
        <v>Office</v>
      </c>
      <c r="K608">
        <f>IF(AND(TimeSpend[[#This Row],[Personnel number]]&lt;&gt;"",TimeSpend[[#This Row],[Date]]&lt;&gt;""),TimeSpend[[#This Row],[Task]],"")</f>
        <v>0</v>
      </c>
      <c r="L608" t="str">
        <f>IF(AND(TimeSpend[[#This Row],[Personnel number]]&lt;&gt;"",TimeSpend[[#This Row],[Date]]&lt;&gt;""),Utilization!$J$2,"")</f>
        <v>10/2024</v>
      </c>
      <c r="M608" t="str">
        <f>IF(AND(TimeSpend[[#This Row],[Personnel number]]&lt;&gt;"",TimeSpend[[#This Row],[Date]]&lt;&gt;""),TimeSpend[[#This Row],[Employee Name]],"")</f>
        <v>Prokůpek Vojtěch</v>
      </c>
      <c r="N608">
        <f t="shared" si="18"/>
        <v>607</v>
      </c>
      <c r="O608" t="str">
        <f t="shared" si="19"/>
        <v>10/2024-607</v>
      </c>
      <c r="P608" t="str">
        <f>IF(D608&lt;&gt;"",VLOOKUP(D608,Projects!B:C,2,0),"")</f>
        <v>PROJECT</v>
      </c>
    </row>
    <row r="609" spans="1:16" x14ac:dyDescent="0.25">
      <c r="A609" t="str">
        <f>UPPER(IF(AND(TimeSpend[[#This Row],[Personnel number]]&lt;&gt;"",TimeSpend[[#This Row],[Date]]&lt;&gt;""),TimeSpend[[#This Row],[Personnel number]],""))</f>
        <v>CZ100577</v>
      </c>
      <c r="B609" s="85" t="str">
        <f>IF(AND(TimeSpend[[#This Row],[Personnel number]]&lt;&gt;"",TimeSpend[[#This Row],[Date]]&lt;&gt;""),TEXT(TimeSpend[[#This Row],[Date]],"[$-409]yyyyMMdd"),"")</f>
        <v>yyyy1008</v>
      </c>
      <c r="C609" s="33" t="str">
        <f>IF(AND(TimeSpend[[#This Row],[Personnel number]]&lt;&gt;"",TimeSpend[[#This Row],[Date]]&lt;&gt;""),SUBSTITUTE(TimeSpend[[#This Row],[Hours]],",","."),"")</f>
        <v>4.91666666666667</v>
      </c>
      <c r="D609">
        <f>IF(AND(TimeSpend[[#This Row],[Personnel number]]&lt;&gt;"",TimeSpend[[#This Row],[Date]]&lt;&gt;""),TimeSpend[[#This Row],[Network]],"")</f>
        <v>60000389</v>
      </c>
      <c r="E609" t="str">
        <f>IF(AND(TimeSpend[[#This Row],[Personnel number]]&lt;&gt;"",TimeSpend[[#This Row],[Date]]&lt;&gt;""),TimeSpend[[#This Row],[Network Description]],"")</f>
        <v>BRO NUS Cloud Pilot</v>
      </c>
      <c r="F609" t="str">
        <f>IF(AND(TimeSpend[[#This Row],[Personnel number]]&lt;&gt;"",TimeSpend[[#This Row],[Date]]&lt;&gt;""),TimeSpend[[#This Row],[Activity]],"")</f>
        <v>Consultancy</v>
      </c>
      <c r="G609" t="str">
        <f>IF(AND(TimeSpend[[#This Row],[Personnel number]]&lt;&gt;"",TimeSpend[[#This Row],[Date]]&lt;&gt;""),TimeSpend[[#This Row],[Activity description]],"")</f>
        <v>PBI's testing, Support, PBI's, Issues</v>
      </c>
      <c r="H609" s="36">
        <f>IF(AND(TimeSpend[[#This Row],[Personnel number]]&lt;&gt;"",TimeSpend[[#This Row],[Date]]&lt;&gt;""),TimeSpend[[#This Row],[Start Time]],"")</f>
        <v>0.47916666666666669</v>
      </c>
      <c r="I609" s="36">
        <f>IF(AND(TimeSpend[[#This Row],[Personnel number]]&lt;&gt;"",TimeSpend[[#This Row],[Date]]&lt;&gt;""),TimeSpend[[#This Row],[End Time]],"")</f>
        <v>0.68402777777777779</v>
      </c>
      <c r="J609" t="str">
        <f>IF(AND(TimeSpend[[#This Row],[Personnel number]]&lt;&gt;"",TimeSpend[[#This Row],[Date]]&lt;&gt;""),TimeSpend[[#This Row],[Location]],"")</f>
        <v>Office</v>
      </c>
      <c r="K609">
        <f>IF(AND(TimeSpend[[#This Row],[Personnel number]]&lt;&gt;"",TimeSpend[[#This Row],[Date]]&lt;&gt;""),TimeSpend[[#This Row],[Task]],"")</f>
        <v>0</v>
      </c>
      <c r="L609" t="str">
        <f>IF(AND(TimeSpend[[#This Row],[Personnel number]]&lt;&gt;"",TimeSpend[[#This Row],[Date]]&lt;&gt;""),Utilization!$J$2,"")</f>
        <v>10/2024</v>
      </c>
      <c r="M609" t="str">
        <f>IF(AND(TimeSpend[[#This Row],[Personnel number]]&lt;&gt;"",TimeSpend[[#This Row],[Date]]&lt;&gt;""),TimeSpend[[#This Row],[Employee Name]],"")</f>
        <v>Prokůpek Vojtěch</v>
      </c>
      <c r="N609">
        <f t="shared" si="18"/>
        <v>608</v>
      </c>
      <c r="O609" t="str">
        <f t="shared" si="19"/>
        <v>10/2024-608</v>
      </c>
      <c r="P609" t="str">
        <f>IF(D609&lt;&gt;"",VLOOKUP(D609,Projects!B:C,2,0),"")</f>
        <v>PROJECT</v>
      </c>
    </row>
    <row r="610" spans="1:16" x14ac:dyDescent="0.25">
      <c r="A610" t="str">
        <f>UPPER(IF(AND(TimeSpend[[#This Row],[Personnel number]]&lt;&gt;"",TimeSpend[[#This Row],[Date]]&lt;&gt;""),TimeSpend[[#This Row],[Personnel number]],""))</f>
        <v>CZ100577</v>
      </c>
      <c r="B610" s="85" t="str">
        <f>IF(AND(TimeSpend[[#This Row],[Personnel number]]&lt;&gt;"",TimeSpend[[#This Row],[Date]]&lt;&gt;""),TEXT(TimeSpend[[#This Row],[Date]],"[$-409]yyyyMMdd"),"")</f>
        <v>yyyy1009</v>
      </c>
      <c r="C610" s="33" t="str">
        <f>IF(AND(TimeSpend[[#This Row],[Personnel number]]&lt;&gt;"",TimeSpend[[#This Row],[Date]]&lt;&gt;""),SUBSTITUTE(TimeSpend[[#This Row],[Hours]],",","."),"")</f>
        <v>0.583333333333333</v>
      </c>
      <c r="D610" t="str">
        <f>IF(AND(TimeSpend[[#This Row],[Personnel number]]&lt;&gt;"",TimeSpend[[#This Row],[Date]]&lt;&gt;""),TimeSpend[[#This Row],[Network]],"")</f>
        <v>BPC_INT</v>
      </c>
      <c r="E610" t="str">
        <f>IF(AND(TimeSpend[[#This Row],[Personnel number]]&lt;&gt;"",TimeSpend[[#This Row],[Date]]&lt;&gt;""),TimeSpend[[#This Row],[Network Description]],"")</f>
        <v>Other Internal activities - BPC Brno</v>
      </c>
      <c r="F610" t="str">
        <f>IF(AND(TimeSpend[[#This Row],[Personnel number]]&lt;&gt;"",TimeSpend[[#This Row],[Date]]&lt;&gt;""),TimeSpend[[#This Row],[Activity]],"")</f>
        <v>Admin</v>
      </c>
      <c r="G610" t="str">
        <f>IF(AND(TimeSpend[[#This Row],[Personnel number]]&lt;&gt;"",TimeSpend[[#This Row],[Date]]&lt;&gt;""),TimeSpend[[#This Row],[Activity description]],"")</f>
        <v>Administration</v>
      </c>
      <c r="H610" s="36">
        <f>IF(AND(TimeSpend[[#This Row],[Personnel number]]&lt;&gt;"",TimeSpend[[#This Row],[Date]]&lt;&gt;""),TimeSpend[[#This Row],[Start Time]],"")</f>
        <v>0.30902777777777779</v>
      </c>
      <c r="I610" s="36">
        <f>IF(AND(TimeSpend[[#This Row],[Personnel number]]&lt;&gt;"",TimeSpend[[#This Row],[Date]]&lt;&gt;""),TimeSpend[[#This Row],[End Time]],"")</f>
        <v>0.33333333333333331</v>
      </c>
      <c r="J610" t="str">
        <f>IF(AND(TimeSpend[[#This Row],[Personnel number]]&lt;&gt;"",TimeSpend[[#This Row],[Date]]&lt;&gt;""),TimeSpend[[#This Row],[Location]],"")</f>
        <v>Office</v>
      </c>
      <c r="K610">
        <f>IF(AND(TimeSpend[[#This Row],[Personnel number]]&lt;&gt;"",TimeSpend[[#This Row],[Date]]&lt;&gt;""),TimeSpend[[#This Row],[Task]],"")</f>
        <v>0</v>
      </c>
      <c r="L610" t="str">
        <f>IF(AND(TimeSpend[[#This Row],[Personnel number]]&lt;&gt;"",TimeSpend[[#This Row],[Date]]&lt;&gt;""),Utilization!$J$2,"")</f>
        <v>10/2024</v>
      </c>
      <c r="M610" t="str">
        <f>IF(AND(TimeSpend[[#This Row],[Personnel number]]&lt;&gt;"",TimeSpend[[#This Row],[Date]]&lt;&gt;""),TimeSpend[[#This Row],[Employee Name]],"")</f>
        <v>Prokůpek Vojtěch</v>
      </c>
      <c r="N610">
        <f t="shared" si="18"/>
        <v>609</v>
      </c>
      <c r="O610" t="str">
        <f t="shared" si="19"/>
        <v>10/2024-609</v>
      </c>
      <c r="P610" t="str">
        <f>IF(D610&lt;&gt;"",VLOOKUP(D610,Projects!B:C,2,0),"")</f>
        <v>INT</v>
      </c>
    </row>
    <row r="611" spans="1:16" x14ac:dyDescent="0.25">
      <c r="A611" t="str">
        <f>UPPER(IF(AND(TimeSpend[[#This Row],[Personnel number]]&lt;&gt;"",TimeSpend[[#This Row],[Date]]&lt;&gt;""),TimeSpend[[#This Row],[Personnel number]],""))</f>
        <v>CZ100577</v>
      </c>
      <c r="B611" s="85" t="str">
        <f>IF(AND(TimeSpend[[#This Row],[Personnel number]]&lt;&gt;"",TimeSpend[[#This Row],[Date]]&lt;&gt;""),TEXT(TimeSpend[[#This Row],[Date]],"[$-409]yyyyMMdd"),"")</f>
        <v>yyyy1009</v>
      </c>
      <c r="C611" s="33" t="str">
        <f>IF(AND(TimeSpend[[#This Row],[Personnel number]]&lt;&gt;"",TimeSpend[[#This Row],[Date]]&lt;&gt;""),SUBSTITUTE(TimeSpend[[#This Row],[Hours]],",","."),"")</f>
        <v>3</v>
      </c>
      <c r="D611">
        <f>IF(AND(TimeSpend[[#This Row],[Personnel number]]&lt;&gt;"",TimeSpend[[#This Row],[Date]]&lt;&gt;""),TimeSpend[[#This Row],[Network]],"")</f>
        <v>60000389</v>
      </c>
      <c r="E611" t="str">
        <f>IF(AND(TimeSpend[[#This Row],[Personnel number]]&lt;&gt;"",TimeSpend[[#This Row],[Date]]&lt;&gt;""),TimeSpend[[#This Row],[Network Description]],"")</f>
        <v>BRO NUS Cloud Pilot</v>
      </c>
      <c r="F611" t="str">
        <f>IF(AND(TimeSpend[[#This Row],[Personnel number]]&lt;&gt;"",TimeSpend[[#This Row],[Date]]&lt;&gt;""),TimeSpend[[#This Row],[Activity]],"")</f>
        <v>Design</v>
      </c>
      <c r="G611" t="str">
        <f>IF(AND(TimeSpend[[#This Row],[Personnel number]]&lt;&gt;"",TimeSpend[[#This Row],[Date]]&lt;&gt;""),TimeSpend[[#This Row],[Activity description]],"")</f>
        <v>Power Automate</v>
      </c>
      <c r="H611" s="36">
        <f>IF(AND(TimeSpend[[#This Row],[Personnel number]]&lt;&gt;"",TimeSpend[[#This Row],[Date]]&lt;&gt;""),TimeSpend[[#This Row],[Start Time]],"")</f>
        <v>0.33333333333333331</v>
      </c>
      <c r="I611" s="36">
        <f>IF(AND(TimeSpend[[#This Row],[Personnel number]]&lt;&gt;"",TimeSpend[[#This Row],[Date]]&lt;&gt;""),TimeSpend[[#This Row],[End Time]],"")</f>
        <v>0.45833333333333331</v>
      </c>
      <c r="J611" t="str">
        <f>IF(AND(TimeSpend[[#This Row],[Personnel number]]&lt;&gt;"",TimeSpend[[#This Row],[Date]]&lt;&gt;""),TimeSpend[[#This Row],[Location]],"")</f>
        <v>Office</v>
      </c>
      <c r="K611">
        <f>IF(AND(TimeSpend[[#This Row],[Personnel number]]&lt;&gt;"",TimeSpend[[#This Row],[Date]]&lt;&gt;""),TimeSpend[[#This Row],[Task]],"")</f>
        <v>0</v>
      </c>
      <c r="L611" t="str">
        <f>IF(AND(TimeSpend[[#This Row],[Personnel number]]&lt;&gt;"",TimeSpend[[#This Row],[Date]]&lt;&gt;""),Utilization!$J$2,"")</f>
        <v>10/2024</v>
      </c>
      <c r="M611" t="str">
        <f>IF(AND(TimeSpend[[#This Row],[Personnel number]]&lt;&gt;"",TimeSpend[[#This Row],[Date]]&lt;&gt;""),TimeSpend[[#This Row],[Employee Name]],"")</f>
        <v>Prokůpek Vojtěch</v>
      </c>
      <c r="N611">
        <f t="shared" si="18"/>
        <v>610</v>
      </c>
      <c r="O611" t="str">
        <f t="shared" si="19"/>
        <v>10/2024-610</v>
      </c>
      <c r="P611" t="str">
        <f>IF(D611&lt;&gt;"",VLOOKUP(D611,Projects!B:C,2,0),"")</f>
        <v>PROJECT</v>
      </c>
    </row>
    <row r="612" spans="1:16" x14ac:dyDescent="0.25">
      <c r="A612" t="str">
        <f>UPPER(IF(AND(TimeSpend[[#This Row],[Personnel number]]&lt;&gt;"",TimeSpend[[#This Row],[Date]]&lt;&gt;""),TimeSpend[[#This Row],[Personnel number]],""))</f>
        <v>CZ100577</v>
      </c>
      <c r="B612" s="85" t="str">
        <f>IF(AND(TimeSpend[[#This Row],[Personnel number]]&lt;&gt;"",TimeSpend[[#This Row],[Date]]&lt;&gt;""),TEXT(TimeSpend[[#This Row],[Date]],"[$-409]yyyyMMdd"),"")</f>
        <v>yyyy1009</v>
      </c>
      <c r="C612" s="33" t="str">
        <f>IF(AND(TimeSpend[[#This Row],[Personnel number]]&lt;&gt;"",TimeSpend[[#This Row],[Date]]&lt;&gt;""),SUBSTITUTE(TimeSpend[[#This Row],[Hours]],",","."),"")</f>
        <v>5.5</v>
      </c>
      <c r="D612">
        <f>IF(AND(TimeSpend[[#This Row],[Personnel number]]&lt;&gt;"",TimeSpend[[#This Row],[Date]]&lt;&gt;""),TimeSpend[[#This Row],[Network]],"")</f>
        <v>60000389</v>
      </c>
      <c r="E612" t="str">
        <f>IF(AND(TimeSpend[[#This Row],[Personnel number]]&lt;&gt;"",TimeSpend[[#This Row],[Date]]&lt;&gt;""),TimeSpend[[#This Row],[Network Description]],"")</f>
        <v>BRO NUS Cloud Pilot</v>
      </c>
      <c r="F612" t="str">
        <f>IF(AND(TimeSpend[[#This Row],[Personnel number]]&lt;&gt;"",TimeSpend[[#This Row],[Date]]&lt;&gt;""),TimeSpend[[#This Row],[Activity]],"")</f>
        <v>Consultancy</v>
      </c>
      <c r="G612" t="str">
        <f>IF(AND(TimeSpend[[#This Row],[Personnel number]]&lt;&gt;"",TimeSpend[[#This Row],[Date]]&lt;&gt;""),TimeSpend[[#This Row],[Activity description]],"")</f>
        <v>BRO Torture</v>
      </c>
      <c r="H612" s="36">
        <f>IF(AND(TimeSpend[[#This Row],[Personnel number]]&lt;&gt;"",TimeSpend[[#This Row],[Date]]&lt;&gt;""),TimeSpend[[#This Row],[Start Time]],"")</f>
        <v>0.47916666666666669</v>
      </c>
      <c r="I612" s="36">
        <f>IF(AND(TimeSpend[[#This Row],[Personnel number]]&lt;&gt;"",TimeSpend[[#This Row],[Date]]&lt;&gt;""),TimeSpend[[#This Row],[End Time]],"")</f>
        <v>0.70833333333333337</v>
      </c>
      <c r="J612" t="str">
        <f>IF(AND(TimeSpend[[#This Row],[Personnel number]]&lt;&gt;"",TimeSpend[[#This Row],[Date]]&lt;&gt;""),TimeSpend[[#This Row],[Location]],"")</f>
        <v>Office</v>
      </c>
      <c r="K612">
        <f>IF(AND(TimeSpend[[#This Row],[Personnel number]]&lt;&gt;"",TimeSpend[[#This Row],[Date]]&lt;&gt;""),TimeSpend[[#This Row],[Task]],"")</f>
        <v>0</v>
      </c>
      <c r="L612" t="str">
        <f>IF(AND(TimeSpend[[#This Row],[Personnel number]]&lt;&gt;"",TimeSpend[[#This Row],[Date]]&lt;&gt;""),Utilization!$J$2,"")</f>
        <v>10/2024</v>
      </c>
      <c r="M612" t="str">
        <f>IF(AND(TimeSpend[[#This Row],[Personnel number]]&lt;&gt;"",TimeSpend[[#This Row],[Date]]&lt;&gt;""),TimeSpend[[#This Row],[Employee Name]],"")</f>
        <v>Prokůpek Vojtěch</v>
      </c>
      <c r="N612">
        <f t="shared" si="18"/>
        <v>611</v>
      </c>
      <c r="O612" t="str">
        <f t="shared" si="19"/>
        <v>10/2024-611</v>
      </c>
      <c r="P612" t="str">
        <f>IF(D612&lt;&gt;"",VLOOKUP(D612,Projects!B:C,2,0),"")</f>
        <v>PROJECT</v>
      </c>
    </row>
    <row r="613" spans="1:16" x14ac:dyDescent="0.25">
      <c r="A613" t="str">
        <f>UPPER(IF(AND(TimeSpend[[#This Row],[Personnel number]]&lt;&gt;"",TimeSpend[[#This Row],[Date]]&lt;&gt;""),TimeSpend[[#This Row],[Personnel number]],""))</f>
        <v>CZ100577</v>
      </c>
      <c r="B613" s="85" t="str">
        <f>IF(AND(TimeSpend[[#This Row],[Personnel number]]&lt;&gt;"",TimeSpend[[#This Row],[Date]]&lt;&gt;""),TEXT(TimeSpend[[#This Row],[Date]],"[$-409]yyyyMMdd"),"")</f>
        <v>yyyy1010</v>
      </c>
      <c r="C613" s="33" t="str">
        <f>IF(AND(TimeSpend[[#This Row],[Personnel number]]&lt;&gt;"",TimeSpend[[#This Row],[Date]]&lt;&gt;""),SUBSTITUTE(TimeSpend[[#This Row],[Hours]],",","."),"")</f>
        <v>0.583333333333333</v>
      </c>
      <c r="D613" t="str">
        <f>IF(AND(TimeSpend[[#This Row],[Personnel number]]&lt;&gt;"",TimeSpend[[#This Row],[Date]]&lt;&gt;""),TimeSpend[[#This Row],[Network]],"")</f>
        <v>BPC_INT</v>
      </c>
      <c r="E613" t="str">
        <f>IF(AND(TimeSpend[[#This Row],[Personnel number]]&lt;&gt;"",TimeSpend[[#This Row],[Date]]&lt;&gt;""),TimeSpend[[#This Row],[Network Description]],"")</f>
        <v>Other Internal activities - BPC Brno</v>
      </c>
      <c r="F613" t="str">
        <f>IF(AND(TimeSpend[[#This Row],[Personnel number]]&lt;&gt;"",TimeSpend[[#This Row],[Date]]&lt;&gt;""),TimeSpend[[#This Row],[Activity]],"")</f>
        <v>Admin</v>
      </c>
      <c r="G613" t="str">
        <f>IF(AND(TimeSpend[[#This Row],[Personnel number]]&lt;&gt;"",TimeSpend[[#This Row],[Date]]&lt;&gt;""),TimeSpend[[#This Row],[Activity description]],"")</f>
        <v>Administration</v>
      </c>
      <c r="H613" s="36">
        <f>IF(AND(TimeSpend[[#This Row],[Personnel number]]&lt;&gt;"",TimeSpend[[#This Row],[Date]]&lt;&gt;""),TimeSpend[[#This Row],[Start Time]],"")</f>
        <v>0.30902777777777779</v>
      </c>
      <c r="I613" s="36">
        <f>IF(AND(TimeSpend[[#This Row],[Personnel number]]&lt;&gt;"",TimeSpend[[#This Row],[Date]]&lt;&gt;""),TimeSpend[[#This Row],[End Time]],"")</f>
        <v>0.33333333333333331</v>
      </c>
      <c r="J613" t="str">
        <f>IF(AND(TimeSpend[[#This Row],[Personnel number]]&lt;&gt;"",TimeSpend[[#This Row],[Date]]&lt;&gt;""),TimeSpend[[#This Row],[Location]],"")</f>
        <v>Office</v>
      </c>
      <c r="K613">
        <f>IF(AND(TimeSpend[[#This Row],[Personnel number]]&lt;&gt;"",TimeSpend[[#This Row],[Date]]&lt;&gt;""),TimeSpend[[#This Row],[Task]],"")</f>
        <v>0</v>
      </c>
      <c r="L613" t="str">
        <f>IF(AND(TimeSpend[[#This Row],[Personnel number]]&lt;&gt;"",TimeSpend[[#This Row],[Date]]&lt;&gt;""),Utilization!$J$2,"")</f>
        <v>10/2024</v>
      </c>
      <c r="M613" t="str">
        <f>IF(AND(TimeSpend[[#This Row],[Personnel number]]&lt;&gt;"",TimeSpend[[#This Row],[Date]]&lt;&gt;""),TimeSpend[[#This Row],[Employee Name]],"")</f>
        <v>Prokůpek Vojtěch</v>
      </c>
      <c r="N613">
        <f t="shared" si="18"/>
        <v>612</v>
      </c>
      <c r="O613" t="str">
        <f t="shared" si="19"/>
        <v>10/2024-612</v>
      </c>
      <c r="P613" t="str">
        <f>IF(D613&lt;&gt;"",VLOOKUP(D613,Projects!B:C,2,0),"")</f>
        <v>INT</v>
      </c>
    </row>
    <row r="614" spans="1:16" x14ac:dyDescent="0.25">
      <c r="A614" t="str">
        <f>UPPER(IF(AND(TimeSpend[[#This Row],[Personnel number]]&lt;&gt;"",TimeSpend[[#This Row],[Date]]&lt;&gt;""),TimeSpend[[#This Row],[Personnel number]],""))</f>
        <v>CZ100577</v>
      </c>
      <c r="B614" s="85" t="str">
        <f>IF(AND(TimeSpend[[#This Row],[Personnel number]]&lt;&gt;"",TimeSpend[[#This Row],[Date]]&lt;&gt;""),TEXT(TimeSpend[[#This Row],[Date]],"[$-409]yyyyMMdd"),"")</f>
        <v>yyyy1010</v>
      </c>
      <c r="C614" s="33" t="str">
        <f>IF(AND(TimeSpend[[#This Row],[Personnel number]]&lt;&gt;"",TimeSpend[[#This Row],[Date]]&lt;&gt;""),SUBSTITUTE(TimeSpend[[#This Row],[Hours]],",","."),"")</f>
        <v>3</v>
      </c>
      <c r="D614">
        <f>IF(AND(TimeSpend[[#This Row],[Personnel number]]&lt;&gt;"",TimeSpend[[#This Row],[Date]]&lt;&gt;""),TimeSpend[[#This Row],[Network]],"")</f>
        <v>60000389</v>
      </c>
      <c r="E614" t="str">
        <f>IF(AND(TimeSpend[[#This Row],[Personnel number]]&lt;&gt;"",TimeSpend[[#This Row],[Date]]&lt;&gt;""),TimeSpend[[#This Row],[Network Description]],"")</f>
        <v>BRO NUS Cloud Pilot</v>
      </c>
      <c r="F614" t="str">
        <f>IF(AND(TimeSpend[[#This Row],[Personnel number]]&lt;&gt;"",TimeSpend[[#This Row],[Date]]&lt;&gt;""),TimeSpend[[#This Row],[Activity]],"")</f>
        <v>Consultancy</v>
      </c>
      <c r="G614" t="str">
        <f>IF(AND(TimeSpend[[#This Row],[Personnel number]]&lt;&gt;"",TimeSpend[[#This Row],[Date]]&lt;&gt;""),TimeSpend[[#This Row],[Activity description]],"")</f>
        <v>Acceptance Scenario, PBI's</v>
      </c>
      <c r="H614" s="36">
        <f>IF(AND(TimeSpend[[#This Row],[Personnel number]]&lt;&gt;"",TimeSpend[[#This Row],[Date]]&lt;&gt;""),TimeSpend[[#This Row],[Start Time]],"")</f>
        <v>0.33333333333333331</v>
      </c>
      <c r="I614" s="36">
        <f>IF(AND(TimeSpend[[#This Row],[Personnel number]]&lt;&gt;"",TimeSpend[[#This Row],[Date]]&lt;&gt;""),TimeSpend[[#This Row],[End Time]],"")</f>
        <v>0.45833333333333331</v>
      </c>
      <c r="J614" t="str">
        <f>IF(AND(TimeSpend[[#This Row],[Personnel number]]&lt;&gt;"",TimeSpend[[#This Row],[Date]]&lt;&gt;""),TimeSpend[[#This Row],[Location]],"")</f>
        <v>Office</v>
      </c>
      <c r="K614">
        <f>IF(AND(TimeSpend[[#This Row],[Personnel number]]&lt;&gt;"",TimeSpend[[#This Row],[Date]]&lt;&gt;""),TimeSpend[[#This Row],[Task]],"")</f>
        <v>0</v>
      </c>
      <c r="L614" t="str">
        <f>IF(AND(TimeSpend[[#This Row],[Personnel number]]&lt;&gt;"",TimeSpend[[#This Row],[Date]]&lt;&gt;""),Utilization!$J$2,"")</f>
        <v>10/2024</v>
      </c>
      <c r="M614" t="str">
        <f>IF(AND(TimeSpend[[#This Row],[Personnel number]]&lt;&gt;"",TimeSpend[[#This Row],[Date]]&lt;&gt;""),TimeSpend[[#This Row],[Employee Name]],"")</f>
        <v>Prokůpek Vojtěch</v>
      </c>
      <c r="N614">
        <f t="shared" si="18"/>
        <v>613</v>
      </c>
      <c r="O614" t="str">
        <f t="shared" si="19"/>
        <v>10/2024-613</v>
      </c>
      <c r="P614" t="str">
        <f>IF(D614&lt;&gt;"",VLOOKUP(D614,Projects!B:C,2,0),"")</f>
        <v>PROJECT</v>
      </c>
    </row>
    <row r="615" spans="1:16" x14ac:dyDescent="0.25">
      <c r="A615" t="str">
        <f>UPPER(IF(AND(TimeSpend[[#This Row],[Personnel number]]&lt;&gt;"",TimeSpend[[#This Row],[Date]]&lt;&gt;""),TimeSpend[[#This Row],[Personnel number]],""))</f>
        <v>CZ100577</v>
      </c>
      <c r="B615" s="85" t="str">
        <f>IF(AND(TimeSpend[[#This Row],[Personnel number]]&lt;&gt;"",TimeSpend[[#This Row],[Date]]&lt;&gt;""),TEXT(TimeSpend[[#This Row],[Date]],"[$-409]yyyyMMdd"),"")</f>
        <v>yyyy1010</v>
      </c>
      <c r="C615" s="33" t="str">
        <f>IF(AND(TimeSpend[[#This Row],[Personnel number]]&lt;&gt;"",TimeSpend[[#This Row],[Date]]&lt;&gt;""),SUBSTITUTE(TimeSpend[[#This Row],[Hours]],",","."),"")</f>
        <v>4.75</v>
      </c>
      <c r="D615">
        <f>IF(AND(TimeSpend[[#This Row],[Personnel number]]&lt;&gt;"",TimeSpend[[#This Row],[Date]]&lt;&gt;""),TimeSpend[[#This Row],[Network]],"")</f>
        <v>60000389</v>
      </c>
      <c r="E615" t="str">
        <f>IF(AND(TimeSpend[[#This Row],[Personnel number]]&lt;&gt;"",TimeSpend[[#This Row],[Date]]&lt;&gt;""),TimeSpend[[#This Row],[Network Description]],"")</f>
        <v>BRO NUS Cloud Pilot</v>
      </c>
      <c r="F615" t="str">
        <f>IF(AND(TimeSpend[[#This Row],[Personnel number]]&lt;&gt;"",TimeSpend[[#This Row],[Date]]&lt;&gt;""),TimeSpend[[#This Row],[Activity]],"")</f>
        <v>Consultancy</v>
      </c>
      <c r="G615" t="str">
        <f>IF(AND(TimeSpend[[#This Row],[Personnel number]]&lt;&gt;"",TimeSpend[[#This Row],[Date]]&lt;&gt;""),TimeSpend[[#This Row],[Activity description]],"")</f>
        <v>BRO Torture</v>
      </c>
      <c r="H615" s="36">
        <f>IF(AND(TimeSpend[[#This Row],[Personnel number]]&lt;&gt;"",TimeSpend[[#This Row],[Date]]&lt;&gt;""),TimeSpend[[#This Row],[Start Time]],"")</f>
        <v>0.47916666666666669</v>
      </c>
      <c r="I615" s="36">
        <f>IF(AND(TimeSpend[[#This Row],[Personnel number]]&lt;&gt;"",TimeSpend[[#This Row],[Date]]&lt;&gt;""),TimeSpend[[#This Row],[End Time]],"")</f>
        <v>0.67708333333333337</v>
      </c>
      <c r="J615" t="str">
        <f>IF(AND(TimeSpend[[#This Row],[Personnel number]]&lt;&gt;"",TimeSpend[[#This Row],[Date]]&lt;&gt;""),TimeSpend[[#This Row],[Location]],"")</f>
        <v>Office</v>
      </c>
      <c r="K615">
        <f>IF(AND(TimeSpend[[#This Row],[Personnel number]]&lt;&gt;"",TimeSpend[[#This Row],[Date]]&lt;&gt;""),TimeSpend[[#This Row],[Task]],"")</f>
        <v>0</v>
      </c>
      <c r="L615" t="str">
        <f>IF(AND(TimeSpend[[#This Row],[Personnel number]]&lt;&gt;"",TimeSpend[[#This Row],[Date]]&lt;&gt;""),Utilization!$J$2,"")</f>
        <v>10/2024</v>
      </c>
      <c r="M615" t="str">
        <f>IF(AND(TimeSpend[[#This Row],[Personnel number]]&lt;&gt;"",TimeSpend[[#This Row],[Date]]&lt;&gt;""),TimeSpend[[#This Row],[Employee Name]],"")</f>
        <v>Prokůpek Vojtěch</v>
      </c>
      <c r="N615">
        <f t="shared" si="18"/>
        <v>614</v>
      </c>
      <c r="O615" t="str">
        <f t="shared" si="19"/>
        <v>10/2024-614</v>
      </c>
      <c r="P615" t="str">
        <f>IF(D615&lt;&gt;"",VLOOKUP(D615,Projects!B:C,2,0),"")</f>
        <v>PROJECT</v>
      </c>
    </row>
    <row r="616" spans="1:16" x14ac:dyDescent="0.25">
      <c r="A616" t="str">
        <f>UPPER(IF(AND(TimeSpend[[#This Row],[Personnel number]]&lt;&gt;"",TimeSpend[[#This Row],[Date]]&lt;&gt;""),TimeSpend[[#This Row],[Personnel number]],""))</f>
        <v>CZ100577</v>
      </c>
      <c r="B616" s="85" t="str">
        <f>IF(AND(TimeSpend[[#This Row],[Personnel number]]&lt;&gt;"",TimeSpend[[#This Row],[Date]]&lt;&gt;""),TEXT(TimeSpend[[#This Row],[Date]],"[$-409]yyyyMMdd"),"")</f>
        <v>yyyy1011</v>
      </c>
      <c r="C616" s="33" t="str">
        <f>IF(AND(TimeSpend[[#This Row],[Personnel number]]&lt;&gt;"",TimeSpend[[#This Row],[Date]]&lt;&gt;""),SUBSTITUTE(TimeSpend[[#This Row],[Hours]],",","."),"")</f>
        <v>0.666666666666666</v>
      </c>
      <c r="D616" t="str">
        <f>IF(AND(TimeSpend[[#This Row],[Personnel number]]&lt;&gt;"",TimeSpend[[#This Row],[Date]]&lt;&gt;""),TimeSpend[[#This Row],[Network]],"")</f>
        <v>BPC_INT</v>
      </c>
      <c r="E616" t="str">
        <f>IF(AND(TimeSpend[[#This Row],[Personnel number]]&lt;&gt;"",TimeSpend[[#This Row],[Date]]&lt;&gt;""),TimeSpend[[#This Row],[Network Description]],"")</f>
        <v>Other Internal activities - BPC Brno</v>
      </c>
      <c r="F616" t="str">
        <f>IF(AND(TimeSpend[[#This Row],[Personnel number]]&lt;&gt;"",TimeSpend[[#This Row],[Date]]&lt;&gt;""),TimeSpend[[#This Row],[Activity]],"")</f>
        <v>Admin</v>
      </c>
      <c r="G616" t="str">
        <f>IF(AND(TimeSpend[[#This Row],[Personnel number]]&lt;&gt;"",TimeSpend[[#This Row],[Date]]&lt;&gt;""),TimeSpend[[#This Row],[Activity description]],"")</f>
        <v>Administration</v>
      </c>
      <c r="H616" s="36">
        <f>IF(AND(TimeSpend[[#This Row],[Personnel number]]&lt;&gt;"",TimeSpend[[#This Row],[Date]]&lt;&gt;""),TimeSpend[[#This Row],[Start Time]],"")</f>
        <v>0.30555555555555558</v>
      </c>
      <c r="I616" s="36">
        <f>IF(AND(TimeSpend[[#This Row],[Personnel number]]&lt;&gt;"",TimeSpend[[#This Row],[Date]]&lt;&gt;""),TimeSpend[[#This Row],[End Time]],"")</f>
        <v>0.33333333333333331</v>
      </c>
      <c r="J616" t="str">
        <f>IF(AND(TimeSpend[[#This Row],[Personnel number]]&lt;&gt;"",TimeSpend[[#This Row],[Date]]&lt;&gt;""),TimeSpend[[#This Row],[Location]],"")</f>
        <v>Office</v>
      </c>
      <c r="K616">
        <f>IF(AND(TimeSpend[[#This Row],[Personnel number]]&lt;&gt;"",TimeSpend[[#This Row],[Date]]&lt;&gt;""),TimeSpend[[#This Row],[Task]],"")</f>
        <v>0</v>
      </c>
      <c r="L616" t="str">
        <f>IF(AND(TimeSpend[[#This Row],[Personnel number]]&lt;&gt;"",TimeSpend[[#This Row],[Date]]&lt;&gt;""),Utilization!$J$2,"")</f>
        <v>10/2024</v>
      </c>
      <c r="M616" t="str">
        <f>IF(AND(TimeSpend[[#This Row],[Personnel number]]&lt;&gt;"",TimeSpend[[#This Row],[Date]]&lt;&gt;""),TimeSpend[[#This Row],[Employee Name]],"")</f>
        <v>Prokůpek Vojtěch</v>
      </c>
      <c r="N616">
        <f t="shared" si="18"/>
        <v>615</v>
      </c>
      <c r="O616" t="str">
        <f t="shared" si="19"/>
        <v>10/2024-615</v>
      </c>
      <c r="P616" t="str">
        <f>IF(D616&lt;&gt;"",VLOOKUP(D616,Projects!B:C,2,0),"")</f>
        <v>INT</v>
      </c>
    </row>
    <row r="617" spans="1:16" x14ac:dyDescent="0.25">
      <c r="A617" t="str">
        <f>UPPER(IF(AND(TimeSpend[[#This Row],[Personnel number]]&lt;&gt;"",TimeSpend[[#This Row],[Date]]&lt;&gt;""),TimeSpend[[#This Row],[Personnel number]],""))</f>
        <v>CZ100577</v>
      </c>
      <c r="B617" s="85" t="str">
        <f>IF(AND(TimeSpend[[#This Row],[Personnel number]]&lt;&gt;"",TimeSpend[[#This Row],[Date]]&lt;&gt;""),TEXT(TimeSpend[[#This Row],[Date]],"[$-409]yyyyMMdd"),"")</f>
        <v>yyyy1011</v>
      </c>
      <c r="C617" s="33" t="str">
        <f>IF(AND(TimeSpend[[#This Row],[Personnel number]]&lt;&gt;"",TimeSpend[[#This Row],[Date]]&lt;&gt;""),SUBSTITUTE(TimeSpend[[#This Row],[Hours]],",","."),"")</f>
        <v>1.5</v>
      </c>
      <c r="D617">
        <f>IF(AND(TimeSpend[[#This Row],[Personnel number]]&lt;&gt;"",TimeSpend[[#This Row],[Date]]&lt;&gt;""),TimeSpend[[#This Row],[Network]],"")</f>
        <v>60000389</v>
      </c>
      <c r="E617" t="str">
        <f>IF(AND(TimeSpend[[#This Row],[Personnel number]]&lt;&gt;"",TimeSpend[[#This Row],[Date]]&lt;&gt;""),TimeSpend[[#This Row],[Network Description]],"")</f>
        <v>BRO NUS Cloud Pilot</v>
      </c>
      <c r="F617" t="str">
        <f>IF(AND(TimeSpend[[#This Row],[Personnel number]]&lt;&gt;"",TimeSpend[[#This Row],[Date]]&lt;&gt;""),TimeSpend[[#This Row],[Activity]],"")</f>
        <v>Design</v>
      </c>
      <c r="G617" t="str">
        <f>IF(AND(TimeSpend[[#This Row],[Personnel number]]&lt;&gt;"",TimeSpend[[#This Row],[Date]]&lt;&gt;""),TimeSpend[[#This Row],[Activity description]],"")</f>
        <v>PBI's</v>
      </c>
      <c r="H617" s="36">
        <f>IF(AND(TimeSpend[[#This Row],[Personnel number]]&lt;&gt;"",TimeSpend[[#This Row],[Date]]&lt;&gt;""),TimeSpend[[#This Row],[Start Time]],"")</f>
        <v>0.33333333333333331</v>
      </c>
      <c r="I617" s="36">
        <f>IF(AND(TimeSpend[[#This Row],[Personnel number]]&lt;&gt;"",TimeSpend[[#This Row],[Date]]&lt;&gt;""),TimeSpend[[#This Row],[End Time]],"")</f>
        <v>0.39583333333333331</v>
      </c>
      <c r="J617" t="str">
        <f>IF(AND(TimeSpend[[#This Row],[Personnel number]]&lt;&gt;"",TimeSpend[[#This Row],[Date]]&lt;&gt;""),TimeSpend[[#This Row],[Location]],"")</f>
        <v>Office</v>
      </c>
      <c r="K617">
        <f>IF(AND(TimeSpend[[#This Row],[Personnel number]]&lt;&gt;"",TimeSpend[[#This Row],[Date]]&lt;&gt;""),TimeSpend[[#This Row],[Task]],"")</f>
        <v>0</v>
      </c>
      <c r="L617" t="str">
        <f>IF(AND(TimeSpend[[#This Row],[Personnel number]]&lt;&gt;"",TimeSpend[[#This Row],[Date]]&lt;&gt;""),Utilization!$J$2,"")</f>
        <v>10/2024</v>
      </c>
      <c r="M617" t="str">
        <f>IF(AND(TimeSpend[[#This Row],[Personnel number]]&lt;&gt;"",TimeSpend[[#This Row],[Date]]&lt;&gt;""),TimeSpend[[#This Row],[Employee Name]],"")</f>
        <v>Prokůpek Vojtěch</v>
      </c>
      <c r="N617">
        <f t="shared" si="18"/>
        <v>616</v>
      </c>
      <c r="O617" t="str">
        <f t="shared" si="19"/>
        <v>10/2024-616</v>
      </c>
      <c r="P617" t="str">
        <f>IF(D617&lt;&gt;"",VLOOKUP(D617,Projects!B:C,2,0),"")</f>
        <v>PROJECT</v>
      </c>
    </row>
    <row r="618" spans="1:16" x14ac:dyDescent="0.25">
      <c r="A618" t="str">
        <f>UPPER(IF(AND(TimeSpend[[#This Row],[Personnel number]]&lt;&gt;"",TimeSpend[[#This Row],[Date]]&lt;&gt;""),TimeSpend[[#This Row],[Personnel number]],""))</f>
        <v>CZ100577</v>
      </c>
      <c r="B618" s="85" t="str">
        <f>IF(AND(TimeSpend[[#This Row],[Personnel number]]&lt;&gt;"",TimeSpend[[#This Row],[Date]]&lt;&gt;""),TEXT(TimeSpend[[#This Row],[Date]],"[$-409]yyyyMMdd"),"")</f>
        <v>yyyy1011</v>
      </c>
      <c r="C618" s="33" t="str">
        <f>IF(AND(TimeSpend[[#This Row],[Personnel number]]&lt;&gt;"",TimeSpend[[#This Row],[Date]]&lt;&gt;""),SUBSTITUTE(TimeSpend[[#This Row],[Hours]],",","."),"")</f>
        <v>1.5</v>
      </c>
      <c r="D618" t="str">
        <f>IF(AND(TimeSpend[[#This Row],[Personnel number]]&lt;&gt;"",TimeSpend[[#This Row],[Date]]&lt;&gt;""),TimeSpend[[#This Row],[Network]],"")</f>
        <v>BPC_INT</v>
      </c>
      <c r="E618" t="str">
        <f>IF(AND(TimeSpend[[#This Row],[Personnel number]]&lt;&gt;"",TimeSpend[[#This Row],[Date]]&lt;&gt;""),TimeSpend[[#This Row],[Network Description]],"")</f>
        <v>Other Internal activities - BPC Brno</v>
      </c>
      <c r="F618" t="str">
        <f>IF(AND(TimeSpend[[#This Row],[Personnel number]]&lt;&gt;"",TimeSpend[[#This Row],[Date]]&lt;&gt;""),TimeSpend[[#This Row],[Activity]],"")</f>
        <v>Admin</v>
      </c>
      <c r="G618" t="str">
        <f>IF(AND(TimeSpend[[#This Row],[Personnel number]]&lt;&gt;"",TimeSpend[[#This Row],[Date]]&lt;&gt;""),TimeSpend[[#This Row],[Activity description]],"")</f>
        <v>TDO - Team Meeting</v>
      </c>
      <c r="H618" s="36">
        <f>IF(AND(TimeSpend[[#This Row],[Personnel number]]&lt;&gt;"",TimeSpend[[#This Row],[Date]]&lt;&gt;""),TimeSpend[[#This Row],[Start Time]],"")</f>
        <v>0.39583333333333331</v>
      </c>
      <c r="I618" s="36">
        <f>IF(AND(TimeSpend[[#This Row],[Personnel number]]&lt;&gt;"",TimeSpend[[#This Row],[Date]]&lt;&gt;""),TimeSpend[[#This Row],[End Time]],"")</f>
        <v>0.45833333333333331</v>
      </c>
      <c r="J618" t="str">
        <f>IF(AND(TimeSpend[[#This Row],[Personnel number]]&lt;&gt;"",TimeSpend[[#This Row],[Date]]&lt;&gt;""),TimeSpend[[#This Row],[Location]],"")</f>
        <v>Office</v>
      </c>
      <c r="K618">
        <f>IF(AND(TimeSpend[[#This Row],[Personnel number]]&lt;&gt;"",TimeSpend[[#This Row],[Date]]&lt;&gt;""),TimeSpend[[#This Row],[Task]],"")</f>
        <v>0</v>
      </c>
      <c r="L618" t="str">
        <f>IF(AND(TimeSpend[[#This Row],[Personnel number]]&lt;&gt;"",TimeSpend[[#This Row],[Date]]&lt;&gt;""),Utilization!$J$2,"")</f>
        <v>10/2024</v>
      </c>
      <c r="M618" t="str">
        <f>IF(AND(TimeSpend[[#This Row],[Personnel number]]&lt;&gt;"",TimeSpend[[#This Row],[Date]]&lt;&gt;""),TimeSpend[[#This Row],[Employee Name]],"")</f>
        <v>Prokůpek Vojtěch</v>
      </c>
      <c r="N618">
        <f t="shared" si="18"/>
        <v>617</v>
      </c>
      <c r="O618" t="str">
        <f t="shared" si="19"/>
        <v>10/2024-617</v>
      </c>
      <c r="P618" t="str">
        <f>IF(D618&lt;&gt;"",VLOOKUP(D618,Projects!B:C,2,0),"")</f>
        <v>INT</v>
      </c>
    </row>
    <row r="619" spans="1:16" x14ac:dyDescent="0.25">
      <c r="A619" t="str">
        <f>UPPER(IF(AND(TimeSpend[[#This Row],[Personnel number]]&lt;&gt;"",TimeSpend[[#This Row],[Date]]&lt;&gt;""),TimeSpend[[#This Row],[Personnel number]],""))</f>
        <v>CZ100577</v>
      </c>
      <c r="B619" s="85" t="str">
        <f>IF(AND(TimeSpend[[#This Row],[Personnel number]]&lt;&gt;"",TimeSpend[[#This Row],[Date]]&lt;&gt;""),TEXT(TimeSpend[[#This Row],[Date]],"[$-409]yyyyMMdd"),"")</f>
        <v>yyyy1011</v>
      </c>
      <c r="C619" s="33" t="str">
        <f>IF(AND(TimeSpend[[#This Row],[Personnel number]]&lt;&gt;"",TimeSpend[[#This Row],[Date]]&lt;&gt;""),SUBSTITUTE(TimeSpend[[#This Row],[Hours]],",","."),"")</f>
        <v>0.5</v>
      </c>
      <c r="D619">
        <f>IF(AND(TimeSpend[[#This Row],[Personnel number]]&lt;&gt;"",TimeSpend[[#This Row],[Date]]&lt;&gt;""),TimeSpend[[#This Row],[Network]],"")</f>
        <v>60000389</v>
      </c>
      <c r="E619" t="str">
        <f>IF(AND(TimeSpend[[#This Row],[Personnel number]]&lt;&gt;"",TimeSpend[[#This Row],[Date]]&lt;&gt;""),TimeSpend[[#This Row],[Network Description]],"")</f>
        <v>BRO NUS Cloud Pilot</v>
      </c>
      <c r="F619" t="str">
        <f>IF(AND(TimeSpend[[#This Row],[Personnel number]]&lt;&gt;"",TimeSpend[[#This Row],[Date]]&lt;&gt;""),TimeSpend[[#This Row],[Activity]],"")</f>
        <v>Design</v>
      </c>
      <c r="G619" t="str">
        <f>IF(AND(TimeSpend[[#This Row],[Personnel number]]&lt;&gt;"",TimeSpend[[#This Row],[Date]]&lt;&gt;""),TimeSpend[[#This Row],[Activity description]],"")</f>
        <v>PBI's</v>
      </c>
      <c r="H619" s="36">
        <f>IF(AND(TimeSpend[[#This Row],[Personnel number]]&lt;&gt;"",TimeSpend[[#This Row],[Date]]&lt;&gt;""),TimeSpend[[#This Row],[Start Time]],"")</f>
        <v>0.47916666666666669</v>
      </c>
      <c r="I619" s="36">
        <f>IF(AND(TimeSpend[[#This Row],[Personnel number]]&lt;&gt;"",TimeSpend[[#This Row],[Date]]&lt;&gt;""),TimeSpend[[#This Row],[End Time]],"")</f>
        <v>0.5</v>
      </c>
      <c r="J619" t="str">
        <f>IF(AND(TimeSpend[[#This Row],[Personnel number]]&lt;&gt;"",TimeSpend[[#This Row],[Date]]&lt;&gt;""),TimeSpend[[#This Row],[Location]],"")</f>
        <v>Office</v>
      </c>
      <c r="K619">
        <f>IF(AND(TimeSpend[[#This Row],[Personnel number]]&lt;&gt;"",TimeSpend[[#This Row],[Date]]&lt;&gt;""),TimeSpend[[#This Row],[Task]],"")</f>
        <v>0</v>
      </c>
      <c r="L619" t="str">
        <f>IF(AND(TimeSpend[[#This Row],[Personnel number]]&lt;&gt;"",TimeSpend[[#This Row],[Date]]&lt;&gt;""),Utilization!$J$2,"")</f>
        <v>10/2024</v>
      </c>
      <c r="M619" t="str">
        <f>IF(AND(TimeSpend[[#This Row],[Personnel number]]&lt;&gt;"",TimeSpend[[#This Row],[Date]]&lt;&gt;""),TimeSpend[[#This Row],[Employee Name]],"")</f>
        <v>Prokůpek Vojtěch</v>
      </c>
      <c r="N619">
        <f t="shared" si="18"/>
        <v>618</v>
      </c>
      <c r="O619" t="str">
        <f t="shared" si="19"/>
        <v>10/2024-618</v>
      </c>
      <c r="P619" t="str">
        <f>IF(D619&lt;&gt;"",VLOOKUP(D619,Projects!B:C,2,0),"")</f>
        <v>PROJECT</v>
      </c>
    </row>
    <row r="620" spans="1:16" x14ac:dyDescent="0.25">
      <c r="A620" t="str">
        <f>UPPER(IF(AND(TimeSpend[[#This Row],[Personnel number]]&lt;&gt;"",TimeSpend[[#This Row],[Date]]&lt;&gt;""),TimeSpend[[#This Row],[Personnel number]],""))</f>
        <v>CZ100577</v>
      </c>
      <c r="B620" s="85" t="str">
        <f>IF(AND(TimeSpend[[#This Row],[Personnel number]]&lt;&gt;"",TimeSpend[[#This Row],[Date]]&lt;&gt;""),TEXT(TimeSpend[[#This Row],[Date]],"[$-409]yyyyMMdd"),"")</f>
        <v>yyyy1011</v>
      </c>
      <c r="C620" s="33" t="str">
        <f>IF(AND(TimeSpend[[#This Row],[Personnel number]]&lt;&gt;"",TimeSpend[[#This Row],[Date]]&lt;&gt;""),SUBSTITUTE(TimeSpend[[#This Row],[Hours]],",","."),"")</f>
        <v>1</v>
      </c>
      <c r="D620" t="str">
        <f>IF(AND(TimeSpend[[#This Row],[Personnel number]]&lt;&gt;"",TimeSpend[[#This Row],[Date]]&lt;&gt;""),TimeSpend[[#This Row],[Network]],"")</f>
        <v>BPC_INT</v>
      </c>
      <c r="E620" t="str">
        <f>IF(AND(TimeSpend[[#This Row],[Personnel number]]&lt;&gt;"",TimeSpend[[#This Row],[Date]]&lt;&gt;""),TimeSpend[[#This Row],[Network Description]],"")</f>
        <v>Other Internal activities - BPC Brno</v>
      </c>
      <c r="F620" t="str">
        <f>IF(AND(TimeSpend[[#This Row],[Personnel number]]&lt;&gt;"",TimeSpend[[#This Row],[Date]]&lt;&gt;""),TimeSpend[[#This Row],[Activity]],"")</f>
        <v>Admin</v>
      </c>
      <c r="G620" t="str">
        <f>IF(AND(TimeSpend[[#This Row],[Personnel number]]&lt;&gt;"",TimeSpend[[#This Row],[Date]]&lt;&gt;""),TimeSpend[[#This Row],[Activity description]],"")</f>
        <v>NAV ERP Team Meeting: LH FY24</v>
      </c>
      <c r="H620" s="36">
        <f>IF(AND(TimeSpend[[#This Row],[Personnel number]]&lt;&gt;"",TimeSpend[[#This Row],[Date]]&lt;&gt;""),TimeSpend[[#This Row],[Start Time]],"")</f>
        <v>0.5</v>
      </c>
      <c r="I620" s="36">
        <f>IF(AND(TimeSpend[[#This Row],[Personnel number]]&lt;&gt;"",TimeSpend[[#This Row],[Date]]&lt;&gt;""),TimeSpend[[#This Row],[End Time]],"")</f>
        <v>0.54166666666666663</v>
      </c>
      <c r="J620" t="str">
        <f>IF(AND(TimeSpend[[#This Row],[Personnel number]]&lt;&gt;"",TimeSpend[[#This Row],[Date]]&lt;&gt;""),TimeSpend[[#This Row],[Location]],"")</f>
        <v>Office</v>
      </c>
      <c r="K620">
        <f>IF(AND(TimeSpend[[#This Row],[Personnel number]]&lt;&gt;"",TimeSpend[[#This Row],[Date]]&lt;&gt;""),TimeSpend[[#This Row],[Task]],"")</f>
        <v>0</v>
      </c>
      <c r="L620" t="str">
        <f>IF(AND(TimeSpend[[#This Row],[Personnel number]]&lt;&gt;"",TimeSpend[[#This Row],[Date]]&lt;&gt;""),Utilization!$J$2,"")</f>
        <v>10/2024</v>
      </c>
      <c r="M620" t="str">
        <f>IF(AND(TimeSpend[[#This Row],[Personnel number]]&lt;&gt;"",TimeSpend[[#This Row],[Date]]&lt;&gt;""),TimeSpend[[#This Row],[Employee Name]],"")</f>
        <v>Prokůpek Vojtěch</v>
      </c>
      <c r="N620">
        <f t="shared" si="18"/>
        <v>619</v>
      </c>
      <c r="O620" t="str">
        <f t="shared" si="19"/>
        <v>10/2024-619</v>
      </c>
      <c r="P620" t="str">
        <f>IF(D620&lt;&gt;"",VLOOKUP(D620,Projects!B:C,2,0),"")</f>
        <v>INT</v>
      </c>
    </row>
    <row r="621" spans="1:16" x14ac:dyDescent="0.25">
      <c r="A621" t="str">
        <f>UPPER(IF(AND(TimeSpend[[#This Row],[Personnel number]]&lt;&gt;"",TimeSpend[[#This Row],[Date]]&lt;&gt;""),TimeSpend[[#This Row],[Personnel number]],""))</f>
        <v>CZ100577</v>
      </c>
      <c r="B621" s="85" t="str">
        <f>IF(AND(TimeSpend[[#This Row],[Personnel number]]&lt;&gt;"",TimeSpend[[#This Row],[Date]]&lt;&gt;""),TEXT(TimeSpend[[#This Row],[Date]],"[$-409]yyyyMMdd"),"")</f>
        <v>yyyy1011</v>
      </c>
      <c r="C621" s="33" t="str">
        <f>IF(AND(TimeSpend[[#This Row],[Personnel number]]&lt;&gt;"",TimeSpend[[#This Row],[Date]]&lt;&gt;""),SUBSTITUTE(TimeSpend[[#This Row],[Hours]],",","."),"")</f>
        <v>0.75</v>
      </c>
      <c r="D621">
        <f>IF(AND(TimeSpend[[#This Row],[Personnel number]]&lt;&gt;"",TimeSpend[[#This Row],[Date]]&lt;&gt;""),TimeSpend[[#This Row],[Network]],"")</f>
        <v>60000389</v>
      </c>
      <c r="E621" t="str">
        <f>IF(AND(TimeSpend[[#This Row],[Personnel number]]&lt;&gt;"",TimeSpend[[#This Row],[Date]]&lt;&gt;""),TimeSpend[[#This Row],[Network Description]],"")</f>
        <v>BRO NUS Cloud Pilot</v>
      </c>
      <c r="F621" t="str">
        <f>IF(AND(TimeSpend[[#This Row],[Personnel number]]&lt;&gt;"",TimeSpend[[#This Row],[Date]]&lt;&gt;""),TimeSpend[[#This Row],[Activity]],"")</f>
        <v>Testing</v>
      </c>
      <c r="G621" t="str">
        <f>IF(AND(TimeSpend[[#This Row],[Personnel number]]&lt;&gt;"",TimeSpend[[#This Row],[Date]]&lt;&gt;""),TimeSpend[[#This Row],[Activity description]],"")</f>
        <v>PBI's</v>
      </c>
      <c r="H621" s="36">
        <f>IF(AND(TimeSpend[[#This Row],[Personnel number]]&lt;&gt;"",TimeSpend[[#This Row],[Date]]&lt;&gt;""),TimeSpend[[#This Row],[Start Time]],"")</f>
        <v>0.54166666666666663</v>
      </c>
      <c r="I621" s="36">
        <f>IF(AND(TimeSpend[[#This Row],[Personnel number]]&lt;&gt;"",TimeSpend[[#This Row],[Date]]&lt;&gt;""),TimeSpend[[#This Row],[End Time]],"")</f>
        <v>0.57291666666666663</v>
      </c>
      <c r="J621" t="str">
        <f>IF(AND(TimeSpend[[#This Row],[Personnel number]]&lt;&gt;"",TimeSpend[[#This Row],[Date]]&lt;&gt;""),TimeSpend[[#This Row],[Location]],"")</f>
        <v>Office</v>
      </c>
      <c r="K621">
        <f>IF(AND(TimeSpend[[#This Row],[Personnel number]]&lt;&gt;"",TimeSpend[[#This Row],[Date]]&lt;&gt;""),TimeSpend[[#This Row],[Task]],"")</f>
        <v>0</v>
      </c>
      <c r="L621" t="str">
        <f>IF(AND(TimeSpend[[#This Row],[Personnel number]]&lt;&gt;"",TimeSpend[[#This Row],[Date]]&lt;&gt;""),Utilization!$J$2,"")</f>
        <v>10/2024</v>
      </c>
      <c r="M621" t="str">
        <f>IF(AND(TimeSpend[[#This Row],[Personnel number]]&lt;&gt;"",TimeSpend[[#This Row],[Date]]&lt;&gt;""),TimeSpend[[#This Row],[Employee Name]],"")</f>
        <v>Prokůpek Vojtěch</v>
      </c>
      <c r="N621">
        <f t="shared" si="18"/>
        <v>620</v>
      </c>
      <c r="O621" t="str">
        <f t="shared" si="19"/>
        <v>10/2024-620</v>
      </c>
      <c r="P621" t="str">
        <f>IF(D621&lt;&gt;"",VLOOKUP(D621,Projects!B:C,2,0),"")</f>
        <v>PROJECT</v>
      </c>
    </row>
    <row r="622" spans="1:16" x14ac:dyDescent="0.25">
      <c r="A622" t="str">
        <f>UPPER(IF(AND(TimeSpend[[#This Row],[Personnel number]]&lt;&gt;"",TimeSpend[[#This Row],[Date]]&lt;&gt;""),TimeSpend[[#This Row],[Personnel number]],""))</f>
        <v>CZ100577</v>
      </c>
      <c r="B622" s="85" t="str">
        <f>IF(AND(TimeSpend[[#This Row],[Personnel number]]&lt;&gt;"",TimeSpend[[#This Row],[Date]]&lt;&gt;""),TEXT(TimeSpend[[#This Row],[Date]],"[$-409]yyyyMMdd"),"")</f>
        <v>yyyy1014</v>
      </c>
      <c r="C622" s="33" t="str">
        <f>IF(AND(TimeSpend[[#This Row],[Personnel number]]&lt;&gt;"",TimeSpend[[#This Row],[Date]]&lt;&gt;""),SUBSTITUTE(TimeSpend[[#This Row],[Hours]],",","."),"")</f>
        <v>0.666666666666666</v>
      </c>
      <c r="D622" t="str">
        <f>IF(AND(TimeSpend[[#This Row],[Personnel number]]&lt;&gt;"",TimeSpend[[#This Row],[Date]]&lt;&gt;""),TimeSpend[[#This Row],[Network]],"")</f>
        <v>BPC_INT</v>
      </c>
      <c r="E622" t="str">
        <f>IF(AND(TimeSpend[[#This Row],[Personnel number]]&lt;&gt;"",TimeSpend[[#This Row],[Date]]&lt;&gt;""),TimeSpend[[#This Row],[Network Description]],"")</f>
        <v>Other Internal activities - BPC Brno</v>
      </c>
      <c r="F622" t="str">
        <f>IF(AND(TimeSpend[[#This Row],[Personnel number]]&lt;&gt;"",TimeSpend[[#This Row],[Date]]&lt;&gt;""),TimeSpend[[#This Row],[Activity]],"")</f>
        <v>Admin</v>
      </c>
      <c r="G622" t="str">
        <f>IF(AND(TimeSpend[[#This Row],[Personnel number]]&lt;&gt;"",TimeSpend[[#This Row],[Date]]&lt;&gt;""),TimeSpend[[#This Row],[Activity description]],"")</f>
        <v>Administration</v>
      </c>
      <c r="H622" s="36">
        <f>IF(AND(TimeSpend[[#This Row],[Personnel number]]&lt;&gt;"",TimeSpend[[#This Row],[Date]]&lt;&gt;""),TimeSpend[[#This Row],[Start Time]],"")</f>
        <v>0.30555555555555558</v>
      </c>
      <c r="I622" s="36">
        <f>IF(AND(TimeSpend[[#This Row],[Personnel number]]&lt;&gt;"",TimeSpend[[#This Row],[Date]]&lt;&gt;""),TimeSpend[[#This Row],[End Time]],"")</f>
        <v>0.33333333333333331</v>
      </c>
      <c r="J622" t="str">
        <f>IF(AND(TimeSpend[[#This Row],[Personnel number]]&lt;&gt;"",TimeSpend[[#This Row],[Date]]&lt;&gt;""),TimeSpend[[#This Row],[Location]],"")</f>
        <v>Office</v>
      </c>
      <c r="K622">
        <f>IF(AND(TimeSpend[[#This Row],[Personnel number]]&lt;&gt;"",TimeSpend[[#This Row],[Date]]&lt;&gt;""),TimeSpend[[#This Row],[Task]],"")</f>
        <v>0</v>
      </c>
      <c r="L622" t="str">
        <f>IF(AND(TimeSpend[[#This Row],[Personnel number]]&lt;&gt;"",TimeSpend[[#This Row],[Date]]&lt;&gt;""),Utilization!$J$2,"")</f>
        <v>10/2024</v>
      </c>
      <c r="M622" t="str">
        <f>IF(AND(TimeSpend[[#This Row],[Personnel number]]&lt;&gt;"",TimeSpend[[#This Row],[Date]]&lt;&gt;""),TimeSpend[[#This Row],[Employee Name]],"")</f>
        <v>Prokůpek Vojtěch</v>
      </c>
      <c r="N622">
        <f t="shared" si="18"/>
        <v>621</v>
      </c>
      <c r="O622" t="str">
        <f t="shared" si="19"/>
        <v>10/2024-621</v>
      </c>
      <c r="P622" t="str">
        <f>IF(D622&lt;&gt;"",VLOOKUP(D622,Projects!B:C,2,0),"")</f>
        <v>INT</v>
      </c>
    </row>
    <row r="623" spans="1:16" x14ac:dyDescent="0.25">
      <c r="A623" t="str">
        <f>UPPER(IF(AND(TimeSpend[[#This Row],[Personnel number]]&lt;&gt;"",TimeSpend[[#This Row],[Date]]&lt;&gt;""),TimeSpend[[#This Row],[Personnel number]],""))</f>
        <v>CZ100577</v>
      </c>
      <c r="B623" s="85" t="str">
        <f>IF(AND(TimeSpend[[#This Row],[Personnel number]]&lt;&gt;"",TimeSpend[[#This Row],[Date]]&lt;&gt;""),TEXT(TimeSpend[[#This Row],[Date]],"[$-409]yyyyMMdd"),"")</f>
        <v>yyyy1014</v>
      </c>
      <c r="C623" s="33" t="str">
        <f>IF(AND(TimeSpend[[#This Row],[Personnel number]]&lt;&gt;"",TimeSpend[[#This Row],[Date]]&lt;&gt;""),SUBSTITUTE(TimeSpend[[#This Row],[Hours]],",","."),"")</f>
        <v>0.5</v>
      </c>
      <c r="D623">
        <f>IF(AND(TimeSpend[[#This Row],[Personnel number]]&lt;&gt;"",TimeSpend[[#This Row],[Date]]&lt;&gt;""),TimeSpend[[#This Row],[Network]],"")</f>
        <v>60000389</v>
      </c>
      <c r="E623" t="str">
        <f>IF(AND(TimeSpend[[#This Row],[Personnel number]]&lt;&gt;"",TimeSpend[[#This Row],[Date]]&lt;&gt;""),TimeSpend[[#This Row],[Network Description]],"")</f>
        <v>BRO NUS Cloud Pilot</v>
      </c>
      <c r="F623" t="str">
        <f>IF(AND(TimeSpend[[#This Row],[Personnel number]]&lt;&gt;"",TimeSpend[[#This Row],[Date]]&lt;&gt;""),TimeSpend[[#This Row],[Activity]],"")</f>
        <v>Consultancy</v>
      </c>
      <c r="G623" t="str">
        <f>IF(AND(TimeSpend[[#This Row],[Personnel number]]&lt;&gt;"",TimeSpend[[#This Row],[Date]]&lt;&gt;""),TimeSpend[[#This Row],[Activity description]],"")</f>
        <v>PBI's testing, Layouts, Issues</v>
      </c>
      <c r="H623" s="36">
        <f>IF(AND(TimeSpend[[#This Row],[Personnel number]]&lt;&gt;"",TimeSpend[[#This Row],[Date]]&lt;&gt;""),TimeSpend[[#This Row],[Start Time]],"")</f>
        <v>0.33333333333333331</v>
      </c>
      <c r="I623" s="36">
        <f>IF(AND(TimeSpend[[#This Row],[Personnel number]]&lt;&gt;"",TimeSpend[[#This Row],[Date]]&lt;&gt;""),TimeSpend[[#This Row],[End Time]],"")</f>
        <v>0.35416666666666669</v>
      </c>
      <c r="J623" t="str">
        <f>IF(AND(TimeSpend[[#This Row],[Personnel number]]&lt;&gt;"",TimeSpend[[#This Row],[Date]]&lt;&gt;""),TimeSpend[[#This Row],[Location]],"")</f>
        <v>Office</v>
      </c>
      <c r="K623">
        <f>IF(AND(TimeSpend[[#This Row],[Personnel number]]&lt;&gt;"",TimeSpend[[#This Row],[Date]]&lt;&gt;""),TimeSpend[[#This Row],[Task]],"")</f>
        <v>0</v>
      </c>
      <c r="L623" t="str">
        <f>IF(AND(TimeSpend[[#This Row],[Personnel number]]&lt;&gt;"",TimeSpend[[#This Row],[Date]]&lt;&gt;""),Utilization!$J$2,"")</f>
        <v>10/2024</v>
      </c>
      <c r="M623" t="str">
        <f>IF(AND(TimeSpend[[#This Row],[Personnel number]]&lt;&gt;"",TimeSpend[[#This Row],[Date]]&lt;&gt;""),TimeSpend[[#This Row],[Employee Name]],"")</f>
        <v>Prokůpek Vojtěch</v>
      </c>
      <c r="N623">
        <f t="shared" si="18"/>
        <v>622</v>
      </c>
      <c r="O623" t="str">
        <f t="shared" si="19"/>
        <v>10/2024-622</v>
      </c>
      <c r="P623" t="str">
        <f>IF(D623&lt;&gt;"",VLOOKUP(D623,Projects!B:C,2,0),"")</f>
        <v>PROJECT</v>
      </c>
    </row>
    <row r="624" spans="1:16" x14ac:dyDescent="0.25">
      <c r="A624" t="str">
        <f>UPPER(IF(AND(TimeSpend[[#This Row],[Personnel number]]&lt;&gt;"",TimeSpend[[#This Row],[Date]]&lt;&gt;""),TimeSpend[[#This Row],[Personnel number]],""))</f>
        <v>CZ100577</v>
      </c>
      <c r="B624" s="85" t="str">
        <f>IF(AND(TimeSpend[[#This Row],[Personnel number]]&lt;&gt;"",TimeSpend[[#This Row],[Date]]&lt;&gt;""),TEXT(TimeSpend[[#This Row],[Date]],"[$-409]yyyyMMdd"),"")</f>
        <v>yyyy1014</v>
      </c>
      <c r="C624" s="33" t="str">
        <f>IF(AND(TimeSpend[[#This Row],[Personnel number]]&lt;&gt;"",TimeSpend[[#This Row],[Date]]&lt;&gt;""),SUBSTITUTE(TimeSpend[[#This Row],[Hours]],",","."),"")</f>
        <v>0.5</v>
      </c>
      <c r="D624">
        <f>IF(AND(TimeSpend[[#This Row],[Personnel number]]&lt;&gt;"",TimeSpend[[#This Row],[Date]]&lt;&gt;""),TimeSpend[[#This Row],[Network]],"")</f>
        <v>60000247</v>
      </c>
      <c r="E624" t="str">
        <f>IF(AND(TimeSpend[[#This Row],[Personnel number]]&lt;&gt;"",TimeSpend[[#This Row],[Date]]&lt;&gt;""),TimeSpend[[#This Row],[Network Description]],"")</f>
        <v>NUS3 Technical Upgrade (NUS Cloud)</v>
      </c>
      <c r="F624" t="str">
        <f>IF(AND(TimeSpend[[#This Row],[Personnel number]]&lt;&gt;"",TimeSpend[[#This Row],[Date]]&lt;&gt;""),TimeSpend[[#This Row],[Activity]],"")</f>
        <v>Consultancy</v>
      </c>
      <c r="G624" t="str">
        <f>IF(AND(TimeSpend[[#This Row],[Personnel number]]&lt;&gt;"",TimeSpend[[#This Row],[Date]]&lt;&gt;""),TimeSpend[[#This Row],[Activity description]],"")</f>
        <v>NUS Cloud - Sync call</v>
      </c>
      <c r="H624" s="36">
        <f>IF(AND(TimeSpend[[#This Row],[Personnel number]]&lt;&gt;"",TimeSpend[[#This Row],[Date]]&lt;&gt;""),TimeSpend[[#This Row],[Start Time]],"")</f>
        <v>0.35416666666666669</v>
      </c>
      <c r="I624" s="36">
        <f>IF(AND(TimeSpend[[#This Row],[Personnel number]]&lt;&gt;"",TimeSpend[[#This Row],[Date]]&lt;&gt;""),TimeSpend[[#This Row],[End Time]],"")</f>
        <v>0.375</v>
      </c>
      <c r="J624" t="str">
        <f>IF(AND(TimeSpend[[#This Row],[Personnel number]]&lt;&gt;"",TimeSpend[[#This Row],[Date]]&lt;&gt;""),TimeSpend[[#This Row],[Location]],"")</f>
        <v>Office</v>
      </c>
      <c r="K624">
        <f>IF(AND(TimeSpend[[#This Row],[Personnel number]]&lt;&gt;"",TimeSpend[[#This Row],[Date]]&lt;&gt;""),TimeSpend[[#This Row],[Task]],"")</f>
        <v>0</v>
      </c>
      <c r="L624" t="str">
        <f>IF(AND(TimeSpend[[#This Row],[Personnel number]]&lt;&gt;"",TimeSpend[[#This Row],[Date]]&lt;&gt;""),Utilization!$J$2,"")</f>
        <v>10/2024</v>
      </c>
      <c r="M624" t="str">
        <f>IF(AND(TimeSpend[[#This Row],[Personnel number]]&lt;&gt;"",TimeSpend[[#This Row],[Date]]&lt;&gt;""),TimeSpend[[#This Row],[Employee Name]],"")</f>
        <v>Prokůpek Vojtěch</v>
      </c>
      <c r="N624">
        <f t="shared" si="18"/>
        <v>623</v>
      </c>
      <c r="O624" t="str">
        <f t="shared" si="19"/>
        <v>10/2024-623</v>
      </c>
      <c r="P624" t="str">
        <f>IF(D624&lt;&gt;"",VLOOKUP(D624,Projects!B:C,2,0),"")</f>
        <v>PROJECT</v>
      </c>
    </row>
    <row r="625" spans="1:16" x14ac:dyDescent="0.25">
      <c r="A625" t="str">
        <f>UPPER(IF(AND(TimeSpend[[#This Row],[Personnel number]]&lt;&gt;"",TimeSpend[[#This Row],[Date]]&lt;&gt;""),TimeSpend[[#This Row],[Personnel number]],""))</f>
        <v>CZ100577</v>
      </c>
      <c r="B625" s="85" t="str">
        <f>IF(AND(TimeSpend[[#This Row],[Personnel number]]&lt;&gt;"",TimeSpend[[#This Row],[Date]]&lt;&gt;""),TEXT(TimeSpend[[#This Row],[Date]],"[$-409]yyyyMMdd"),"")</f>
        <v>yyyy1014</v>
      </c>
      <c r="C625" s="33" t="str">
        <f>IF(AND(TimeSpend[[#This Row],[Personnel number]]&lt;&gt;"",TimeSpend[[#This Row],[Date]]&lt;&gt;""),SUBSTITUTE(TimeSpend[[#This Row],[Hours]],",","."),"")</f>
        <v>1.5</v>
      </c>
      <c r="D625">
        <f>IF(AND(TimeSpend[[#This Row],[Personnel number]]&lt;&gt;"",TimeSpend[[#This Row],[Date]]&lt;&gt;""),TimeSpend[[#This Row],[Network]],"")</f>
        <v>60000389</v>
      </c>
      <c r="E625" t="str">
        <f>IF(AND(TimeSpend[[#This Row],[Personnel number]]&lt;&gt;"",TimeSpend[[#This Row],[Date]]&lt;&gt;""),TimeSpend[[#This Row],[Network Description]],"")</f>
        <v>BRO NUS Cloud Pilot</v>
      </c>
      <c r="F625" t="str">
        <f>IF(AND(TimeSpend[[#This Row],[Personnel number]]&lt;&gt;"",TimeSpend[[#This Row],[Date]]&lt;&gt;""),TimeSpend[[#This Row],[Activity]],"")</f>
        <v>Consultancy</v>
      </c>
      <c r="G625" t="str">
        <f>IF(AND(TimeSpend[[#This Row],[Personnel number]]&lt;&gt;"",TimeSpend[[#This Row],[Date]]&lt;&gt;""),TimeSpend[[#This Row],[Activity description]],"")</f>
        <v>PBI's testing, Layouts, Issues</v>
      </c>
      <c r="H625" s="36">
        <f>IF(AND(TimeSpend[[#This Row],[Personnel number]]&lt;&gt;"",TimeSpend[[#This Row],[Date]]&lt;&gt;""),TimeSpend[[#This Row],[Start Time]],"")</f>
        <v>0.375</v>
      </c>
      <c r="I625" s="36">
        <f>IF(AND(TimeSpend[[#This Row],[Personnel number]]&lt;&gt;"",TimeSpend[[#This Row],[Date]]&lt;&gt;""),TimeSpend[[#This Row],[End Time]],"")</f>
        <v>0.4375</v>
      </c>
      <c r="J625" t="str">
        <f>IF(AND(TimeSpend[[#This Row],[Personnel number]]&lt;&gt;"",TimeSpend[[#This Row],[Date]]&lt;&gt;""),TimeSpend[[#This Row],[Location]],"")</f>
        <v>Office</v>
      </c>
      <c r="K625">
        <f>IF(AND(TimeSpend[[#This Row],[Personnel number]]&lt;&gt;"",TimeSpend[[#This Row],[Date]]&lt;&gt;""),TimeSpend[[#This Row],[Task]],"")</f>
        <v>0</v>
      </c>
      <c r="L625" t="str">
        <f>IF(AND(TimeSpend[[#This Row],[Personnel number]]&lt;&gt;"",TimeSpend[[#This Row],[Date]]&lt;&gt;""),Utilization!$J$2,"")</f>
        <v>10/2024</v>
      </c>
      <c r="M625" t="str">
        <f>IF(AND(TimeSpend[[#This Row],[Personnel number]]&lt;&gt;"",TimeSpend[[#This Row],[Date]]&lt;&gt;""),TimeSpend[[#This Row],[Employee Name]],"")</f>
        <v>Prokůpek Vojtěch</v>
      </c>
      <c r="N625">
        <f t="shared" si="18"/>
        <v>624</v>
      </c>
      <c r="O625" t="str">
        <f t="shared" si="19"/>
        <v>10/2024-624</v>
      </c>
      <c r="P625" t="str">
        <f>IF(D625&lt;&gt;"",VLOOKUP(D625,Projects!B:C,2,0),"")</f>
        <v>PROJECT</v>
      </c>
    </row>
    <row r="626" spans="1:16" x14ac:dyDescent="0.25">
      <c r="A626" t="str">
        <f>UPPER(IF(AND(TimeSpend[[#This Row],[Personnel number]]&lt;&gt;"",TimeSpend[[#This Row],[Date]]&lt;&gt;""),TimeSpend[[#This Row],[Personnel number]],""))</f>
        <v>CZ100577</v>
      </c>
      <c r="B626" s="85" t="str">
        <f>IF(AND(TimeSpend[[#This Row],[Personnel number]]&lt;&gt;"",TimeSpend[[#This Row],[Date]]&lt;&gt;""),TEXT(TimeSpend[[#This Row],[Date]],"[$-409]yyyyMMdd"),"")</f>
        <v>yyyy1014</v>
      </c>
      <c r="C626" s="33" t="str">
        <f>IF(AND(TimeSpend[[#This Row],[Personnel number]]&lt;&gt;"",TimeSpend[[#This Row],[Date]]&lt;&gt;""),SUBSTITUTE(TimeSpend[[#This Row],[Hours]],",","."),"")</f>
        <v>5.33333333333334</v>
      </c>
      <c r="D626">
        <f>IF(AND(TimeSpend[[#This Row],[Personnel number]]&lt;&gt;"",TimeSpend[[#This Row],[Date]]&lt;&gt;""),TimeSpend[[#This Row],[Network]],"")</f>
        <v>60000389</v>
      </c>
      <c r="E626" t="str">
        <f>IF(AND(TimeSpend[[#This Row],[Personnel number]]&lt;&gt;"",TimeSpend[[#This Row],[Date]]&lt;&gt;""),TimeSpend[[#This Row],[Network Description]],"")</f>
        <v>BRO NUS Cloud Pilot</v>
      </c>
      <c r="F626" t="str">
        <f>IF(AND(TimeSpend[[#This Row],[Personnel number]]&lt;&gt;"",TimeSpend[[#This Row],[Date]]&lt;&gt;""),TimeSpend[[#This Row],[Activity]],"")</f>
        <v>Consultancy</v>
      </c>
      <c r="G626" t="str">
        <f>IF(AND(TimeSpend[[#This Row],[Personnel number]]&lt;&gt;"",TimeSpend[[#This Row],[Date]]&lt;&gt;""),TimeSpend[[#This Row],[Activity description]],"")</f>
        <v>PBI's testing, Layouts, Issues + BRO Torture, MBI's</v>
      </c>
      <c r="H626" s="36">
        <f>IF(AND(TimeSpend[[#This Row],[Personnel number]]&lt;&gt;"",TimeSpend[[#This Row],[Date]]&lt;&gt;""),TimeSpend[[#This Row],[Start Time]],"")</f>
        <v>0.45833333333333331</v>
      </c>
      <c r="I626" s="36">
        <f>IF(AND(TimeSpend[[#This Row],[Personnel number]]&lt;&gt;"",TimeSpend[[#This Row],[Date]]&lt;&gt;""),TimeSpend[[#This Row],[End Time]],"")</f>
        <v>0.68055555555555558</v>
      </c>
      <c r="J626" t="str">
        <f>IF(AND(TimeSpend[[#This Row],[Personnel number]]&lt;&gt;"",TimeSpend[[#This Row],[Date]]&lt;&gt;""),TimeSpend[[#This Row],[Location]],"")</f>
        <v>Office</v>
      </c>
      <c r="K626">
        <f>IF(AND(TimeSpend[[#This Row],[Personnel number]]&lt;&gt;"",TimeSpend[[#This Row],[Date]]&lt;&gt;""),TimeSpend[[#This Row],[Task]],"")</f>
        <v>0</v>
      </c>
      <c r="L626" t="str">
        <f>IF(AND(TimeSpend[[#This Row],[Personnel number]]&lt;&gt;"",TimeSpend[[#This Row],[Date]]&lt;&gt;""),Utilization!$J$2,"")</f>
        <v>10/2024</v>
      </c>
      <c r="M626" t="str">
        <f>IF(AND(TimeSpend[[#This Row],[Personnel number]]&lt;&gt;"",TimeSpend[[#This Row],[Date]]&lt;&gt;""),TimeSpend[[#This Row],[Employee Name]],"")</f>
        <v>Prokůpek Vojtěch</v>
      </c>
      <c r="N626">
        <f t="shared" si="18"/>
        <v>625</v>
      </c>
      <c r="O626" t="str">
        <f t="shared" si="19"/>
        <v>10/2024-625</v>
      </c>
      <c r="P626" t="str">
        <f>IF(D626&lt;&gt;"",VLOOKUP(D626,Projects!B:C,2,0),"")</f>
        <v>PROJECT</v>
      </c>
    </row>
    <row r="627" spans="1:16" x14ac:dyDescent="0.25">
      <c r="A627" t="str">
        <f>UPPER(IF(AND(TimeSpend[[#This Row],[Personnel number]]&lt;&gt;"",TimeSpend[[#This Row],[Date]]&lt;&gt;""),TimeSpend[[#This Row],[Personnel number]],""))</f>
        <v>CZ100577</v>
      </c>
      <c r="B627" s="85" t="str">
        <f>IF(AND(TimeSpend[[#This Row],[Personnel number]]&lt;&gt;"",TimeSpend[[#This Row],[Date]]&lt;&gt;""),TEXT(TimeSpend[[#This Row],[Date]],"[$-409]yyyyMMdd"),"")</f>
        <v>yyyy1015</v>
      </c>
      <c r="C627" s="33" t="str">
        <f>IF(AND(TimeSpend[[#This Row],[Personnel number]]&lt;&gt;"",TimeSpend[[#This Row],[Date]]&lt;&gt;""),SUBSTITUTE(TimeSpend[[#This Row],[Hours]],",","."),"")</f>
        <v>0.583333333333333</v>
      </c>
      <c r="D627" t="str">
        <f>IF(AND(TimeSpend[[#This Row],[Personnel number]]&lt;&gt;"",TimeSpend[[#This Row],[Date]]&lt;&gt;""),TimeSpend[[#This Row],[Network]],"")</f>
        <v>BPC_INT</v>
      </c>
      <c r="E627" t="str">
        <f>IF(AND(TimeSpend[[#This Row],[Personnel number]]&lt;&gt;"",TimeSpend[[#This Row],[Date]]&lt;&gt;""),TimeSpend[[#This Row],[Network Description]],"")</f>
        <v>Other Internal activities - BPC Brno</v>
      </c>
      <c r="F627" t="str">
        <f>IF(AND(TimeSpend[[#This Row],[Personnel number]]&lt;&gt;"",TimeSpend[[#This Row],[Date]]&lt;&gt;""),TimeSpend[[#This Row],[Activity]],"")</f>
        <v>Admin</v>
      </c>
      <c r="G627" t="str">
        <f>IF(AND(TimeSpend[[#This Row],[Personnel number]]&lt;&gt;"",TimeSpend[[#This Row],[Date]]&lt;&gt;""),TimeSpend[[#This Row],[Activity description]],"")</f>
        <v>Administration</v>
      </c>
      <c r="H627" s="36">
        <f>IF(AND(TimeSpend[[#This Row],[Personnel number]]&lt;&gt;"",TimeSpend[[#This Row],[Date]]&lt;&gt;""),TimeSpend[[#This Row],[Start Time]],"")</f>
        <v>0.30902777777777779</v>
      </c>
      <c r="I627" s="36">
        <f>IF(AND(TimeSpend[[#This Row],[Personnel number]]&lt;&gt;"",TimeSpend[[#This Row],[Date]]&lt;&gt;""),TimeSpend[[#This Row],[End Time]],"")</f>
        <v>0.33333333333333331</v>
      </c>
      <c r="J627" t="str">
        <f>IF(AND(TimeSpend[[#This Row],[Personnel number]]&lt;&gt;"",TimeSpend[[#This Row],[Date]]&lt;&gt;""),TimeSpend[[#This Row],[Location]],"")</f>
        <v>Office</v>
      </c>
      <c r="K627">
        <f>IF(AND(TimeSpend[[#This Row],[Personnel number]]&lt;&gt;"",TimeSpend[[#This Row],[Date]]&lt;&gt;""),TimeSpend[[#This Row],[Task]],"")</f>
        <v>0</v>
      </c>
      <c r="L627" t="str">
        <f>IF(AND(TimeSpend[[#This Row],[Personnel number]]&lt;&gt;"",TimeSpend[[#This Row],[Date]]&lt;&gt;""),Utilization!$J$2,"")</f>
        <v>10/2024</v>
      </c>
      <c r="M627" t="str">
        <f>IF(AND(TimeSpend[[#This Row],[Personnel number]]&lt;&gt;"",TimeSpend[[#This Row],[Date]]&lt;&gt;""),TimeSpend[[#This Row],[Employee Name]],"")</f>
        <v>Prokůpek Vojtěch</v>
      </c>
      <c r="N627">
        <f t="shared" si="18"/>
        <v>626</v>
      </c>
      <c r="O627" t="str">
        <f t="shared" si="19"/>
        <v>10/2024-626</v>
      </c>
      <c r="P627" t="str">
        <f>IF(D627&lt;&gt;"",VLOOKUP(D627,Projects!B:C,2,0),"")</f>
        <v>INT</v>
      </c>
    </row>
    <row r="628" spans="1:16" x14ac:dyDescent="0.25">
      <c r="A628" t="str">
        <f>UPPER(IF(AND(TimeSpend[[#This Row],[Personnel number]]&lt;&gt;"",TimeSpend[[#This Row],[Date]]&lt;&gt;""),TimeSpend[[#This Row],[Personnel number]],""))</f>
        <v>CZ100577</v>
      </c>
      <c r="B628" s="85" t="str">
        <f>IF(AND(TimeSpend[[#This Row],[Personnel number]]&lt;&gt;"",TimeSpend[[#This Row],[Date]]&lt;&gt;""),TEXT(TimeSpend[[#This Row],[Date]],"[$-409]yyyyMMdd"),"")</f>
        <v>yyyy1015</v>
      </c>
      <c r="C628" s="33" t="str">
        <f>IF(AND(TimeSpend[[#This Row],[Personnel number]]&lt;&gt;"",TimeSpend[[#This Row],[Date]]&lt;&gt;""),SUBSTITUTE(TimeSpend[[#This Row],[Hours]],",","."),"")</f>
        <v>3</v>
      </c>
      <c r="D628">
        <f>IF(AND(TimeSpend[[#This Row],[Personnel number]]&lt;&gt;"",TimeSpend[[#This Row],[Date]]&lt;&gt;""),TimeSpend[[#This Row],[Network]],"")</f>
        <v>60000389</v>
      </c>
      <c r="E628" t="str">
        <f>IF(AND(TimeSpend[[#This Row],[Personnel number]]&lt;&gt;"",TimeSpend[[#This Row],[Date]]&lt;&gt;""),TimeSpend[[#This Row],[Network Description]],"")</f>
        <v>BRO NUS Cloud Pilot</v>
      </c>
      <c r="F628" t="str">
        <f>IF(AND(TimeSpend[[#This Row],[Personnel number]]&lt;&gt;"",TimeSpend[[#This Row],[Date]]&lt;&gt;""),TimeSpend[[#This Row],[Activity]],"")</f>
        <v>Consultancy</v>
      </c>
      <c r="G628" t="str">
        <f>IF(AND(TimeSpend[[#This Row],[Personnel number]]&lt;&gt;"",TimeSpend[[#This Row],[Date]]&lt;&gt;""),TimeSpend[[#This Row],[Activity description]],"")</f>
        <v>BRO NUS Cloud - Go-live Migration Wave Preparation - UAT vs Configuration Data Alignment</v>
      </c>
      <c r="H628" s="36">
        <f>IF(AND(TimeSpend[[#This Row],[Personnel number]]&lt;&gt;"",TimeSpend[[#This Row],[Date]]&lt;&gt;""),TimeSpend[[#This Row],[Start Time]],"")</f>
        <v>0.33333333333333331</v>
      </c>
      <c r="I628" s="36">
        <f>IF(AND(TimeSpend[[#This Row],[Personnel number]]&lt;&gt;"",TimeSpend[[#This Row],[Date]]&lt;&gt;""),TimeSpend[[#This Row],[End Time]],"")</f>
        <v>0.45833333333333331</v>
      </c>
      <c r="J628" t="str">
        <f>IF(AND(TimeSpend[[#This Row],[Personnel number]]&lt;&gt;"",TimeSpend[[#This Row],[Date]]&lt;&gt;""),TimeSpend[[#This Row],[Location]],"")</f>
        <v>Office</v>
      </c>
      <c r="K628">
        <f>IF(AND(TimeSpend[[#This Row],[Personnel number]]&lt;&gt;"",TimeSpend[[#This Row],[Date]]&lt;&gt;""),TimeSpend[[#This Row],[Task]],"")</f>
        <v>0</v>
      </c>
      <c r="L628" t="str">
        <f>IF(AND(TimeSpend[[#This Row],[Personnel number]]&lt;&gt;"",TimeSpend[[#This Row],[Date]]&lt;&gt;""),Utilization!$J$2,"")</f>
        <v>10/2024</v>
      </c>
      <c r="M628" t="str">
        <f>IF(AND(TimeSpend[[#This Row],[Personnel number]]&lt;&gt;"",TimeSpend[[#This Row],[Date]]&lt;&gt;""),TimeSpend[[#This Row],[Employee Name]],"")</f>
        <v>Prokůpek Vojtěch</v>
      </c>
      <c r="N628">
        <f t="shared" si="18"/>
        <v>627</v>
      </c>
      <c r="O628" t="str">
        <f t="shared" si="19"/>
        <v>10/2024-627</v>
      </c>
      <c r="P628" t="str">
        <f>IF(D628&lt;&gt;"",VLOOKUP(D628,Projects!B:C,2,0),"")</f>
        <v>PROJECT</v>
      </c>
    </row>
    <row r="629" spans="1:16" x14ac:dyDescent="0.25">
      <c r="A629" t="str">
        <f>UPPER(IF(AND(TimeSpend[[#This Row],[Personnel number]]&lt;&gt;"",TimeSpend[[#This Row],[Date]]&lt;&gt;""),TimeSpend[[#This Row],[Personnel number]],""))</f>
        <v>CZ100577</v>
      </c>
      <c r="B629" s="85" t="str">
        <f>IF(AND(TimeSpend[[#This Row],[Personnel number]]&lt;&gt;"",TimeSpend[[#This Row],[Date]]&lt;&gt;""),TEXT(TimeSpend[[#This Row],[Date]],"[$-409]yyyyMMdd"),"")</f>
        <v>yyyy1015</v>
      </c>
      <c r="C629" s="33" t="str">
        <f>IF(AND(TimeSpend[[#This Row],[Personnel number]]&lt;&gt;"",TimeSpend[[#This Row],[Date]]&lt;&gt;""),SUBSTITUTE(TimeSpend[[#This Row],[Hours]],",","."),"")</f>
        <v>4</v>
      </c>
      <c r="D629">
        <f>IF(AND(TimeSpend[[#This Row],[Personnel number]]&lt;&gt;"",TimeSpend[[#This Row],[Date]]&lt;&gt;""),TimeSpend[[#This Row],[Network]],"")</f>
        <v>60000389</v>
      </c>
      <c r="E629" t="str">
        <f>IF(AND(TimeSpend[[#This Row],[Personnel number]]&lt;&gt;"",TimeSpend[[#This Row],[Date]]&lt;&gt;""),TimeSpend[[#This Row],[Network Description]],"")</f>
        <v>BRO NUS Cloud Pilot</v>
      </c>
      <c r="F629" t="str">
        <f>IF(AND(TimeSpend[[#This Row],[Personnel number]]&lt;&gt;"",TimeSpend[[#This Row],[Date]]&lt;&gt;""),TimeSpend[[#This Row],[Activity]],"")</f>
        <v>Consultancy</v>
      </c>
      <c r="G629" t="str">
        <f>IF(AND(TimeSpend[[#This Row],[Personnel number]]&lt;&gt;"",TimeSpend[[#This Row],[Date]]&lt;&gt;""),TimeSpend[[#This Row],[Activity description]],"")</f>
        <v>BRO Torture, PBI's</v>
      </c>
      <c r="H629" s="36">
        <f>IF(AND(TimeSpend[[#This Row],[Personnel number]]&lt;&gt;"",TimeSpend[[#This Row],[Date]]&lt;&gt;""),TimeSpend[[#This Row],[Start Time]],"")</f>
        <v>0.47916666666666669</v>
      </c>
      <c r="I629" s="36">
        <f>IF(AND(TimeSpend[[#This Row],[Personnel number]]&lt;&gt;"",TimeSpend[[#This Row],[Date]]&lt;&gt;""),TimeSpend[[#This Row],[End Time]],"")</f>
        <v>0.64583333333333337</v>
      </c>
      <c r="J629" t="str">
        <f>IF(AND(TimeSpend[[#This Row],[Personnel number]]&lt;&gt;"",TimeSpend[[#This Row],[Date]]&lt;&gt;""),TimeSpend[[#This Row],[Location]],"")</f>
        <v>Office</v>
      </c>
      <c r="K629">
        <f>IF(AND(TimeSpend[[#This Row],[Personnel number]]&lt;&gt;"",TimeSpend[[#This Row],[Date]]&lt;&gt;""),TimeSpend[[#This Row],[Task]],"")</f>
        <v>0</v>
      </c>
      <c r="L629" t="str">
        <f>IF(AND(TimeSpend[[#This Row],[Personnel number]]&lt;&gt;"",TimeSpend[[#This Row],[Date]]&lt;&gt;""),Utilization!$J$2,"")</f>
        <v>10/2024</v>
      </c>
      <c r="M629" t="str">
        <f>IF(AND(TimeSpend[[#This Row],[Personnel number]]&lt;&gt;"",TimeSpend[[#This Row],[Date]]&lt;&gt;""),TimeSpend[[#This Row],[Employee Name]],"")</f>
        <v>Prokůpek Vojtěch</v>
      </c>
      <c r="N629">
        <f t="shared" si="18"/>
        <v>628</v>
      </c>
      <c r="O629" t="str">
        <f t="shared" si="19"/>
        <v>10/2024-628</v>
      </c>
      <c r="P629" t="str">
        <f>IF(D629&lt;&gt;"",VLOOKUP(D629,Projects!B:C,2,0),"")</f>
        <v>PROJECT</v>
      </c>
    </row>
    <row r="630" spans="1:16" x14ac:dyDescent="0.25">
      <c r="A630" t="str">
        <f>UPPER(IF(AND(TimeSpend[[#This Row],[Personnel number]]&lt;&gt;"",TimeSpend[[#This Row],[Date]]&lt;&gt;""),TimeSpend[[#This Row],[Personnel number]],""))</f>
        <v>CZ100577</v>
      </c>
      <c r="B630" s="85" t="str">
        <f>IF(AND(TimeSpend[[#This Row],[Personnel number]]&lt;&gt;"",TimeSpend[[#This Row],[Date]]&lt;&gt;""),TEXT(TimeSpend[[#This Row],[Date]],"[$-409]yyyyMMdd"),"")</f>
        <v>yyyy1015</v>
      </c>
      <c r="C630" s="33" t="str">
        <f>IF(AND(TimeSpend[[#This Row],[Personnel number]]&lt;&gt;"",TimeSpend[[#This Row],[Date]]&lt;&gt;""),SUBSTITUTE(TimeSpend[[#This Row],[Hours]],",","."),"")</f>
        <v>0.916666666666668</v>
      </c>
      <c r="D630" t="str">
        <f>IF(AND(TimeSpend[[#This Row],[Personnel number]]&lt;&gt;"",TimeSpend[[#This Row],[Date]]&lt;&gt;""),TimeSpend[[#This Row],[Network]],"")</f>
        <v>BPC_INT</v>
      </c>
      <c r="E630" t="str">
        <f>IF(AND(TimeSpend[[#This Row],[Personnel number]]&lt;&gt;"",TimeSpend[[#This Row],[Date]]&lt;&gt;""),TimeSpend[[#This Row],[Network Description]],"")</f>
        <v>Other Internal activities - BPC Brno</v>
      </c>
      <c r="F630" t="str">
        <f>IF(AND(TimeSpend[[#This Row],[Personnel number]]&lt;&gt;"",TimeSpend[[#This Row],[Date]]&lt;&gt;""),TimeSpend[[#This Row],[Activity]],"")</f>
        <v>Admin</v>
      </c>
      <c r="G630" t="str">
        <f>IF(AND(TimeSpend[[#This Row],[Personnel number]]&lt;&gt;"",TimeSpend[[#This Row],[Date]]&lt;&gt;""),TimeSpend[[#This Row],[Activity description]],"")</f>
        <v>BBG WorkCard Layout, Administration</v>
      </c>
      <c r="H630" s="36">
        <f>IF(AND(TimeSpend[[#This Row],[Personnel number]]&lt;&gt;"",TimeSpend[[#This Row],[Date]]&lt;&gt;""),TimeSpend[[#This Row],[Start Time]],"")</f>
        <v>0.64583333333333337</v>
      </c>
      <c r="I630" s="36">
        <f>IF(AND(TimeSpend[[#This Row],[Personnel number]]&lt;&gt;"",TimeSpend[[#This Row],[Date]]&lt;&gt;""),TimeSpend[[#This Row],[End Time]],"")</f>
        <v>0.68402777777777779</v>
      </c>
      <c r="J630" t="str">
        <f>IF(AND(TimeSpend[[#This Row],[Personnel number]]&lt;&gt;"",TimeSpend[[#This Row],[Date]]&lt;&gt;""),TimeSpend[[#This Row],[Location]],"")</f>
        <v>Office</v>
      </c>
      <c r="K630">
        <f>IF(AND(TimeSpend[[#This Row],[Personnel number]]&lt;&gt;"",TimeSpend[[#This Row],[Date]]&lt;&gt;""),TimeSpend[[#This Row],[Task]],"")</f>
        <v>0</v>
      </c>
      <c r="L630" t="str">
        <f>IF(AND(TimeSpend[[#This Row],[Personnel number]]&lt;&gt;"",TimeSpend[[#This Row],[Date]]&lt;&gt;""),Utilization!$J$2,"")</f>
        <v>10/2024</v>
      </c>
      <c r="M630" t="str">
        <f>IF(AND(TimeSpend[[#This Row],[Personnel number]]&lt;&gt;"",TimeSpend[[#This Row],[Date]]&lt;&gt;""),TimeSpend[[#This Row],[Employee Name]],"")</f>
        <v>Prokůpek Vojtěch</v>
      </c>
      <c r="N630">
        <f t="shared" si="18"/>
        <v>629</v>
      </c>
      <c r="O630" t="str">
        <f t="shared" si="19"/>
        <v>10/2024-629</v>
      </c>
      <c r="P630" t="str">
        <f>IF(D630&lt;&gt;"",VLOOKUP(D630,Projects!B:C,2,0),"")</f>
        <v>INT</v>
      </c>
    </row>
    <row r="631" spans="1:16" x14ac:dyDescent="0.25">
      <c r="A631" t="str">
        <f>UPPER(IF(AND(TimeSpend[[#This Row],[Personnel number]]&lt;&gt;"",TimeSpend[[#This Row],[Date]]&lt;&gt;""),TimeSpend[[#This Row],[Personnel number]],""))</f>
        <v>CZ100589</v>
      </c>
      <c r="B631" s="85" t="str">
        <f>IF(AND(TimeSpend[[#This Row],[Personnel number]]&lt;&gt;"",TimeSpend[[#This Row],[Date]]&lt;&gt;""),TEXT(TimeSpend[[#This Row],[Date]],"[$-409]yyyyMMdd"),"")</f>
        <v>yyyy1015</v>
      </c>
      <c r="C631" s="33" t="str">
        <f>IF(AND(TimeSpend[[#This Row],[Personnel number]]&lt;&gt;"",TimeSpend[[#This Row],[Date]]&lt;&gt;""),SUBSTITUTE(TimeSpend[[#This Row],[Hours]],",","."),"")</f>
        <v>3</v>
      </c>
      <c r="D631">
        <f>IF(AND(TimeSpend[[#This Row],[Personnel number]]&lt;&gt;"",TimeSpend[[#This Row],[Date]]&lt;&gt;""),TimeSpend[[#This Row],[Network]],"")</f>
        <v>60000430</v>
      </c>
      <c r="E631" t="str">
        <f>IF(AND(TimeSpend[[#This Row],[Personnel number]]&lt;&gt;"",TimeSpend[[#This Row],[Date]]&lt;&gt;""),TimeSpend[[#This Row],[Network Description]],"")</f>
        <v>BBG NUS Cloud Roll-out</v>
      </c>
      <c r="F631" t="str">
        <f>IF(AND(TimeSpend[[#This Row],[Personnel number]]&lt;&gt;"",TimeSpend[[#This Row],[Date]]&lt;&gt;""),TimeSpend[[#This Row],[Activity]],"")</f>
        <v>Data Migration</v>
      </c>
      <c r="G631" t="str">
        <f>IF(AND(TimeSpend[[#This Row],[Personnel number]]&lt;&gt;"",TimeSpend[[#This Row],[Date]]&lt;&gt;""),TimeSpend[[#This Row],[Activity description]],"")</f>
        <v xml:space="preserve">BBG data migration </v>
      </c>
      <c r="H631" s="36">
        <f>IF(AND(TimeSpend[[#This Row],[Personnel number]]&lt;&gt;"",TimeSpend[[#This Row],[Date]]&lt;&gt;""),TimeSpend[[#This Row],[Start Time]],"")</f>
        <v>0.33333333333333331</v>
      </c>
      <c r="I631" s="36">
        <f>IF(AND(TimeSpend[[#This Row],[Personnel number]]&lt;&gt;"",TimeSpend[[#This Row],[Date]]&lt;&gt;""),TimeSpend[[#This Row],[End Time]],"")</f>
        <v>0.45833333333333331</v>
      </c>
      <c r="J631" t="str">
        <f>IF(AND(TimeSpend[[#This Row],[Personnel number]]&lt;&gt;"",TimeSpend[[#This Row],[Date]]&lt;&gt;""),TimeSpend[[#This Row],[Location]],"")</f>
        <v>Office</v>
      </c>
      <c r="K631">
        <f>IF(AND(TimeSpend[[#This Row],[Personnel number]]&lt;&gt;"",TimeSpend[[#This Row],[Date]]&lt;&gt;""),TimeSpend[[#This Row],[Task]],"")</f>
        <v>0</v>
      </c>
      <c r="L631" t="str">
        <f>IF(AND(TimeSpend[[#This Row],[Personnel number]]&lt;&gt;"",TimeSpend[[#This Row],[Date]]&lt;&gt;""),Utilization!$J$2,"")</f>
        <v>10/2024</v>
      </c>
      <c r="M631" t="str">
        <f>IF(AND(TimeSpend[[#This Row],[Personnel number]]&lt;&gt;"",TimeSpend[[#This Row],[Date]]&lt;&gt;""),TimeSpend[[#This Row],[Employee Name]],"")</f>
        <v xml:space="preserve">Chladilová Gabriela </v>
      </c>
      <c r="N631">
        <f t="shared" si="18"/>
        <v>630</v>
      </c>
      <c r="O631" t="str">
        <f t="shared" si="19"/>
        <v>10/2024-630</v>
      </c>
      <c r="P631" t="str">
        <f>IF(D631&lt;&gt;"",VLOOKUP(D631,Projects!B:C,2,0),"")</f>
        <v>PROJECT</v>
      </c>
    </row>
    <row r="632" spans="1:16" x14ac:dyDescent="0.25">
      <c r="A632" t="str">
        <f>UPPER(IF(AND(TimeSpend[[#This Row],[Personnel number]]&lt;&gt;"",TimeSpend[[#This Row],[Date]]&lt;&gt;""),TimeSpend[[#This Row],[Personnel number]],""))</f>
        <v>CZ100589</v>
      </c>
      <c r="B632" s="85" t="str">
        <f>IF(AND(TimeSpend[[#This Row],[Personnel number]]&lt;&gt;"",TimeSpend[[#This Row],[Date]]&lt;&gt;""),TEXT(TimeSpend[[#This Row],[Date]],"[$-409]yyyyMMdd"),"")</f>
        <v>yyyy1015</v>
      </c>
      <c r="C632" s="33" t="str">
        <f>IF(AND(TimeSpend[[#This Row],[Personnel number]]&lt;&gt;"",TimeSpend[[#This Row],[Date]]&lt;&gt;""),SUBSTITUTE(TimeSpend[[#This Row],[Hours]],",","."),"")</f>
        <v>5.5</v>
      </c>
      <c r="D632">
        <f>IF(AND(TimeSpend[[#This Row],[Personnel number]]&lt;&gt;"",TimeSpend[[#This Row],[Date]]&lt;&gt;""),TimeSpend[[#This Row],[Network]],"")</f>
        <v>60000430</v>
      </c>
      <c r="E632" t="str">
        <f>IF(AND(TimeSpend[[#This Row],[Personnel number]]&lt;&gt;"",TimeSpend[[#This Row],[Date]]&lt;&gt;""),TimeSpend[[#This Row],[Network Description]],"")</f>
        <v>BBG NUS Cloud Roll-out</v>
      </c>
      <c r="F632" t="str">
        <f>IF(AND(TimeSpend[[#This Row],[Personnel number]]&lt;&gt;"",TimeSpend[[#This Row],[Date]]&lt;&gt;""),TimeSpend[[#This Row],[Activity]],"")</f>
        <v>Consultancy</v>
      </c>
      <c r="G632" t="str">
        <f>IF(AND(TimeSpend[[#This Row],[Personnel number]]&lt;&gt;"",TimeSpend[[#This Row],[Date]]&lt;&gt;""),TimeSpend[[#This Row],[Activity description]],"")</f>
        <v xml:space="preserve">BBG data migration +  Invoice Detail Setup </v>
      </c>
      <c r="H632" s="36">
        <f>IF(AND(TimeSpend[[#This Row],[Personnel number]]&lt;&gt;"",TimeSpend[[#This Row],[Date]]&lt;&gt;""),TimeSpend[[#This Row],[Start Time]],"")</f>
        <v>0.45833333333333331</v>
      </c>
      <c r="I632" s="36">
        <f>IF(AND(TimeSpend[[#This Row],[Personnel number]]&lt;&gt;"",TimeSpend[[#This Row],[Date]]&lt;&gt;""),TimeSpend[[#This Row],[End Time]],"")</f>
        <v>0.6875</v>
      </c>
      <c r="J632" t="str">
        <f>IF(AND(TimeSpend[[#This Row],[Personnel number]]&lt;&gt;"",TimeSpend[[#This Row],[Date]]&lt;&gt;""),TimeSpend[[#This Row],[Location]],"")</f>
        <v>Office</v>
      </c>
      <c r="K632">
        <f>IF(AND(TimeSpend[[#This Row],[Personnel number]]&lt;&gt;"",TimeSpend[[#This Row],[Date]]&lt;&gt;""),TimeSpend[[#This Row],[Task]],"")</f>
        <v>0</v>
      </c>
      <c r="L632" t="str">
        <f>IF(AND(TimeSpend[[#This Row],[Personnel number]]&lt;&gt;"",TimeSpend[[#This Row],[Date]]&lt;&gt;""),Utilization!$J$2,"")</f>
        <v>10/2024</v>
      </c>
      <c r="M632" t="str">
        <f>IF(AND(TimeSpend[[#This Row],[Personnel number]]&lt;&gt;"",TimeSpend[[#This Row],[Date]]&lt;&gt;""),TimeSpend[[#This Row],[Employee Name]],"")</f>
        <v xml:space="preserve">Chladilová Gabriela </v>
      </c>
      <c r="N632">
        <f t="shared" si="18"/>
        <v>631</v>
      </c>
      <c r="O632" t="str">
        <f t="shared" si="19"/>
        <v>10/2024-631</v>
      </c>
      <c r="P632" t="str">
        <f>IF(D632&lt;&gt;"",VLOOKUP(D632,Projects!B:C,2,0),"")</f>
        <v>PROJECT</v>
      </c>
    </row>
    <row r="633" spans="1:16" x14ac:dyDescent="0.25">
      <c r="A633" t="str">
        <f>UPPER(IF(AND(TimeSpend[[#This Row],[Personnel number]]&lt;&gt;"",TimeSpend[[#This Row],[Date]]&lt;&gt;""),TimeSpend[[#This Row],[Personnel number]],""))</f>
        <v>CZ100589</v>
      </c>
      <c r="B633" s="85" t="str">
        <f>IF(AND(TimeSpend[[#This Row],[Personnel number]]&lt;&gt;"",TimeSpend[[#This Row],[Date]]&lt;&gt;""),TEXT(TimeSpend[[#This Row],[Date]],"[$-409]yyyyMMdd"),"")</f>
        <v>yyyy1015</v>
      </c>
      <c r="C633" s="33" t="str">
        <f>IF(AND(TimeSpend[[#This Row],[Personnel number]]&lt;&gt;"",TimeSpend[[#This Row],[Date]]&lt;&gt;""),SUBSTITUTE(TimeSpend[[#This Row],[Hours]],",","."),"")</f>
        <v>0.25</v>
      </c>
      <c r="D633" t="str">
        <f>IF(AND(TimeSpend[[#This Row],[Personnel number]]&lt;&gt;"",TimeSpend[[#This Row],[Date]]&lt;&gt;""),TimeSpend[[#This Row],[Network]],"")</f>
        <v>BPC_INT</v>
      </c>
      <c r="E633" t="str">
        <f>IF(AND(TimeSpend[[#This Row],[Personnel number]]&lt;&gt;"",TimeSpend[[#This Row],[Date]]&lt;&gt;""),TimeSpend[[#This Row],[Network Description]],"")</f>
        <v>Other Internal activities - BPC Brno</v>
      </c>
      <c r="F633" t="str">
        <f>IF(AND(TimeSpend[[#This Row],[Personnel number]]&lt;&gt;"",TimeSpend[[#This Row],[Date]]&lt;&gt;""),TimeSpend[[#This Row],[Activity]],"")</f>
        <v>Admin</v>
      </c>
      <c r="G633" t="str">
        <f>IF(AND(TimeSpend[[#This Row],[Personnel number]]&lt;&gt;"",TimeSpend[[#This Row],[Date]]&lt;&gt;""),TimeSpend[[#This Row],[Activity description]],"")</f>
        <v>adm (THS, emails)</v>
      </c>
      <c r="H633" s="36">
        <f>IF(AND(TimeSpend[[#This Row],[Personnel number]]&lt;&gt;"",TimeSpend[[#This Row],[Date]]&lt;&gt;""),TimeSpend[[#This Row],[Start Time]],"")</f>
        <v>0.6875</v>
      </c>
      <c r="I633" s="36">
        <f>IF(AND(TimeSpend[[#This Row],[Personnel number]]&lt;&gt;"",TimeSpend[[#This Row],[Date]]&lt;&gt;""),TimeSpend[[#This Row],[End Time]],"")</f>
        <v>0.69791666666666663</v>
      </c>
      <c r="J633" t="str">
        <f>IF(AND(TimeSpend[[#This Row],[Personnel number]]&lt;&gt;"",TimeSpend[[#This Row],[Date]]&lt;&gt;""),TimeSpend[[#This Row],[Location]],"")</f>
        <v>Office</v>
      </c>
      <c r="K633">
        <f>IF(AND(TimeSpend[[#This Row],[Personnel number]]&lt;&gt;"",TimeSpend[[#This Row],[Date]]&lt;&gt;""),TimeSpend[[#This Row],[Task]],"")</f>
        <v>0</v>
      </c>
      <c r="L633" t="str">
        <f>IF(AND(TimeSpend[[#This Row],[Personnel number]]&lt;&gt;"",TimeSpend[[#This Row],[Date]]&lt;&gt;""),Utilization!$J$2,"")</f>
        <v>10/2024</v>
      </c>
      <c r="M633" t="str">
        <f>IF(AND(TimeSpend[[#This Row],[Personnel number]]&lt;&gt;"",TimeSpend[[#This Row],[Date]]&lt;&gt;""),TimeSpend[[#This Row],[Employee Name]],"")</f>
        <v xml:space="preserve">Chladilová Gabriela </v>
      </c>
      <c r="N633">
        <f t="shared" si="18"/>
        <v>632</v>
      </c>
      <c r="O633" t="str">
        <f t="shared" si="19"/>
        <v>10/2024-632</v>
      </c>
      <c r="P633" t="str">
        <f>IF(D633&lt;&gt;"",VLOOKUP(D633,Projects!B:C,2,0),"")</f>
        <v>INT</v>
      </c>
    </row>
    <row r="634" spans="1:16" x14ac:dyDescent="0.25">
      <c r="A634" t="str">
        <f>UPPER(IF(AND(TimeSpend[[#This Row],[Personnel number]]&lt;&gt;"",TimeSpend[[#This Row],[Date]]&lt;&gt;""),TimeSpend[[#This Row],[Personnel number]],""))</f>
        <v>CZ010229</v>
      </c>
      <c r="B634" s="85" t="str">
        <f>IF(AND(TimeSpend[[#This Row],[Personnel number]]&lt;&gt;"",TimeSpend[[#This Row],[Date]]&lt;&gt;""),TEXT(TimeSpend[[#This Row],[Date]],"[$-409]yyyyMMdd"),"")</f>
        <v>yyyy0926</v>
      </c>
      <c r="C634" s="33" t="str">
        <f>IF(AND(TimeSpend[[#This Row],[Personnel number]]&lt;&gt;"",TimeSpend[[#This Row],[Date]]&lt;&gt;""),SUBSTITUTE(TimeSpend[[#This Row],[Hours]],",","."),"")</f>
        <v>0.5</v>
      </c>
      <c r="D634" t="str">
        <f>IF(AND(TimeSpend[[#This Row],[Personnel number]]&lt;&gt;"",TimeSpend[[#This Row],[Date]]&lt;&gt;""),TimeSpend[[#This Row],[Network]],"")</f>
        <v>BPC_INT</v>
      </c>
      <c r="E634" t="str">
        <f>IF(AND(TimeSpend[[#This Row],[Personnel number]]&lt;&gt;"",TimeSpend[[#This Row],[Date]]&lt;&gt;""),TimeSpend[[#This Row],[Network Description]],"")</f>
        <v>Other Internal activities - BPC Brno</v>
      </c>
      <c r="F634" t="str">
        <f>IF(AND(TimeSpend[[#This Row],[Personnel number]]&lt;&gt;"",TimeSpend[[#This Row],[Date]]&lt;&gt;""),TimeSpend[[#This Row],[Activity]],"")</f>
        <v>Admin</v>
      </c>
      <c r="G634" t="str">
        <f>IF(AND(TimeSpend[[#This Row],[Personnel number]]&lt;&gt;"",TimeSpend[[#This Row],[Date]]&lt;&gt;""),TimeSpend[[#This Row],[Activity description]],"")</f>
        <v>Acc2 Admin</v>
      </c>
      <c r="H634" s="36">
        <f>IF(AND(TimeSpend[[#This Row],[Personnel number]]&lt;&gt;"",TimeSpend[[#This Row],[Date]]&lt;&gt;""),TimeSpend[[#This Row],[Start Time]],"")</f>
        <v>0.33333333333333331</v>
      </c>
      <c r="I634" s="36">
        <f>IF(AND(TimeSpend[[#This Row],[Personnel number]]&lt;&gt;"",TimeSpend[[#This Row],[Date]]&lt;&gt;""),TimeSpend[[#This Row],[End Time]],"")</f>
        <v>0.35416666666666669</v>
      </c>
      <c r="J634" t="str">
        <f>IF(AND(TimeSpend[[#This Row],[Personnel number]]&lt;&gt;"",TimeSpend[[#This Row],[Date]]&lt;&gt;""),TimeSpend[[#This Row],[Location]],"")</f>
        <v>Office</v>
      </c>
      <c r="K634">
        <f>IF(AND(TimeSpend[[#This Row],[Personnel number]]&lt;&gt;"",TimeSpend[[#This Row],[Date]]&lt;&gt;""),TimeSpend[[#This Row],[Task]],"")</f>
        <v>0</v>
      </c>
      <c r="L634" t="str">
        <f>IF(AND(TimeSpend[[#This Row],[Personnel number]]&lt;&gt;"",TimeSpend[[#This Row],[Date]]&lt;&gt;""),Utilization!$J$2,"")</f>
        <v>10/2024</v>
      </c>
      <c r="M634" t="str">
        <f>IF(AND(TimeSpend[[#This Row],[Personnel number]]&lt;&gt;"",TimeSpend[[#This Row],[Date]]&lt;&gt;""),TimeSpend[[#This Row],[Employee Name]],"")</f>
        <v>Musiol Marek</v>
      </c>
      <c r="N634">
        <f t="shared" si="18"/>
        <v>633</v>
      </c>
      <c r="O634" t="str">
        <f t="shared" si="19"/>
        <v>10/2024-633</v>
      </c>
      <c r="P634" t="str">
        <f>IF(D634&lt;&gt;"",VLOOKUP(D634,Projects!B:C,2,0),"")</f>
        <v>INT</v>
      </c>
    </row>
    <row r="635" spans="1:16" x14ac:dyDescent="0.25">
      <c r="A635" t="str">
        <f>UPPER(IF(AND(TimeSpend[[#This Row],[Personnel number]]&lt;&gt;"",TimeSpend[[#This Row],[Date]]&lt;&gt;""),TimeSpend[[#This Row],[Personnel number]],""))</f>
        <v>CZ010229</v>
      </c>
      <c r="B635" s="85" t="str">
        <f>IF(AND(TimeSpend[[#This Row],[Personnel number]]&lt;&gt;"",TimeSpend[[#This Row],[Date]]&lt;&gt;""),TEXT(TimeSpend[[#This Row],[Date]],"[$-409]yyyyMMdd"),"")</f>
        <v>yyyy0926</v>
      </c>
      <c r="C635" s="33" t="str">
        <f>IF(AND(TimeSpend[[#This Row],[Personnel number]]&lt;&gt;"",TimeSpend[[#This Row],[Date]]&lt;&gt;""),SUBSTITUTE(TimeSpend[[#This Row],[Hours]],",","."),"")</f>
        <v>3.5</v>
      </c>
      <c r="D635">
        <f>IF(AND(TimeSpend[[#This Row],[Personnel number]]&lt;&gt;"",TimeSpend[[#This Row],[Date]]&lt;&gt;""),TimeSpend[[#This Row],[Network]],"")</f>
        <v>60000389</v>
      </c>
      <c r="E635" t="str">
        <f>IF(AND(TimeSpend[[#This Row],[Personnel number]]&lt;&gt;"",TimeSpend[[#This Row],[Date]]&lt;&gt;""),TimeSpend[[#This Row],[Network Description]],"")</f>
        <v>BRO NUS Cloud Pilot</v>
      </c>
      <c r="F635" t="str">
        <f>IF(AND(TimeSpend[[#This Row],[Personnel number]]&lt;&gt;"",TimeSpend[[#This Row],[Date]]&lt;&gt;""),TimeSpend[[#This Row],[Activity]],"")</f>
        <v>Testing</v>
      </c>
      <c r="G635" t="str">
        <f>IF(AND(TimeSpend[[#This Row],[Personnel number]]&lt;&gt;"",TimeSpend[[#This Row],[Date]]&lt;&gt;""),TimeSpend[[#This Row],[Activity description]],"")</f>
        <v>Prepaments e-invoicing + layouts</v>
      </c>
      <c r="H635" s="36">
        <f>IF(AND(TimeSpend[[#This Row],[Personnel number]]&lt;&gt;"",TimeSpend[[#This Row],[Date]]&lt;&gt;""),TimeSpend[[#This Row],[Start Time]],"")</f>
        <v>0.35416666666666669</v>
      </c>
      <c r="I635" s="36">
        <f>IF(AND(TimeSpend[[#This Row],[Personnel number]]&lt;&gt;"",TimeSpend[[#This Row],[Date]]&lt;&gt;""),TimeSpend[[#This Row],[End Time]],"")</f>
        <v>0.5</v>
      </c>
      <c r="J635" t="str">
        <f>IF(AND(TimeSpend[[#This Row],[Personnel number]]&lt;&gt;"",TimeSpend[[#This Row],[Date]]&lt;&gt;""),TimeSpend[[#This Row],[Location]],"")</f>
        <v>Office</v>
      </c>
      <c r="K635">
        <f>IF(AND(TimeSpend[[#This Row],[Personnel number]]&lt;&gt;"",TimeSpend[[#This Row],[Date]]&lt;&gt;""),TimeSpend[[#This Row],[Task]],"")</f>
        <v>0</v>
      </c>
      <c r="L635" t="str">
        <f>IF(AND(TimeSpend[[#This Row],[Personnel number]]&lt;&gt;"",TimeSpend[[#This Row],[Date]]&lt;&gt;""),Utilization!$J$2,"")</f>
        <v>10/2024</v>
      </c>
      <c r="M635" t="str">
        <f>IF(AND(TimeSpend[[#This Row],[Personnel number]]&lt;&gt;"",TimeSpend[[#This Row],[Date]]&lt;&gt;""),TimeSpend[[#This Row],[Employee Name]],"")</f>
        <v>Musiol Marek</v>
      </c>
      <c r="N635">
        <f t="shared" si="18"/>
        <v>634</v>
      </c>
      <c r="O635" t="str">
        <f t="shared" si="19"/>
        <v>10/2024-634</v>
      </c>
      <c r="P635" t="str">
        <f>IF(D635&lt;&gt;"",VLOOKUP(D635,Projects!B:C,2,0),"")</f>
        <v>PROJECT</v>
      </c>
    </row>
    <row r="636" spans="1:16" x14ac:dyDescent="0.25">
      <c r="A636" t="str">
        <f>UPPER(IF(AND(TimeSpend[[#This Row],[Personnel number]]&lt;&gt;"",TimeSpend[[#This Row],[Date]]&lt;&gt;""),TimeSpend[[#This Row],[Personnel number]],""))</f>
        <v>CZ010229</v>
      </c>
      <c r="B636" s="85" t="str">
        <f>IF(AND(TimeSpend[[#This Row],[Personnel number]]&lt;&gt;"",TimeSpend[[#This Row],[Date]]&lt;&gt;""),TEXT(TimeSpend[[#This Row],[Date]],"[$-409]yyyyMMdd"),"")</f>
        <v>yyyy0926</v>
      </c>
      <c r="C636" s="33" t="str">
        <f>IF(AND(TimeSpend[[#This Row],[Personnel number]]&lt;&gt;"",TimeSpend[[#This Row],[Date]]&lt;&gt;""),SUBSTITUTE(TimeSpend[[#This Row],[Hours]],",","."),"")</f>
        <v>2</v>
      </c>
      <c r="D636">
        <f>IF(AND(TimeSpend[[#This Row],[Personnel number]]&lt;&gt;"",TimeSpend[[#This Row],[Date]]&lt;&gt;""),TimeSpend[[#This Row],[Network]],"")</f>
        <v>60000389</v>
      </c>
      <c r="E636" t="str">
        <f>IF(AND(TimeSpend[[#This Row],[Personnel number]]&lt;&gt;"",TimeSpend[[#This Row],[Date]]&lt;&gt;""),TimeSpend[[#This Row],[Network Description]],"")</f>
        <v>BRO NUS Cloud Pilot</v>
      </c>
      <c r="F636" t="str">
        <f>IF(AND(TimeSpend[[#This Row],[Personnel number]]&lt;&gt;"",TimeSpend[[#This Row],[Date]]&lt;&gt;""),TimeSpend[[#This Row],[Activity]],"")</f>
        <v>Analysis</v>
      </c>
      <c r="G636" t="str">
        <f>IF(AND(TimeSpend[[#This Row],[Personnel number]]&lt;&gt;"",TimeSpend[[#This Row],[Date]]&lt;&gt;""),TimeSpend[[#This Row],[Activity description]],"")</f>
        <v>Prepaments layouts</v>
      </c>
      <c r="H636" s="36">
        <f>IF(AND(TimeSpend[[#This Row],[Personnel number]]&lt;&gt;"",TimeSpend[[#This Row],[Date]]&lt;&gt;""),TimeSpend[[#This Row],[Start Time]],"")</f>
        <v>0.52083333333333337</v>
      </c>
      <c r="I636" s="36">
        <f>IF(AND(TimeSpend[[#This Row],[Personnel number]]&lt;&gt;"",TimeSpend[[#This Row],[Date]]&lt;&gt;""),TimeSpend[[#This Row],[End Time]],"")</f>
        <v>0.60416666666666663</v>
      </c>
      <c r="J636" t="str">
        <f>IF(AND(TimeSpend[[#This Row],[Personnel number]]&lt;&gt;"",TimeSpend[[#This Row],[Date]]&lt;&gt;""),TimeSpend[[#This Row],[Location]],"")</f>
        <v>Office</v>
      </c>
      <c r="K636">
        <f>IF(AND(TimeSpend[[#This Row],[Personnel number]]&lt;&gt;"",TimeSpend[[#This Row],[Date]]&lt;&gt;""),TimeSpend[[#This Row],[Task]],"")</f>
        <v>0</v>
      </c>
      <c r="L636" t="str">
        <f>IF(AND(TimeSpend[[#This Row],[Personnel number]]&lt;&gt;"",TimeSpend[[#This Row],[Date]]&lt;&gt;""),Utilization!$J$2,"")</f>
        <v>10/2024</v>
      </c>
      <c r="M636" t="str">
        <f>IF(AND(TimeSpend[[#This Row],[Personnel number]]&lt;&gt;"",TimeSpend[[#This Row],[Date]]&lt;&gt;""),TimeSpend[[#This Row],[Employee Name]],"")</f>
        <v>Musiol Marek</v>
      </c>
      <c r="N636">
        <f t="shared" si="18"/>
        <v>635</v>
      </c>
      <c r="O636" t="str">
        <f t="shared" si="19"/>
        <v>10/2024-635</v>
      </c>
      <c r="P636" t="str">
        <f>IF(D636&lt;&gt;"",VLOOKUP(D636,Projects!B:C,2,0),"")</f>
        <v>PROJECT</v>
      </c>
    </row>
    <row r="637" spans="1:16" x14ac:dyDescent="0.25">
      <c r="A637" t="str">
        <f>UPPER(IF(AND(TimeSpend[[#This Row],[Personnel number]]&lt;&gt;"",TimeSpend[[#This Row],[Date]]&lt;&gt;""),TimeSpend[[#This Row],[Personnel number]],""))</f>
        <v>CZ010229</v>
      </c>
      <c r="B637" s="85" t="str">
        <f>IF(AND(TimeSpend[[#This Row],[Personnel number]]&lt;&gt;"",TimeSpend[[#This Row],[Date]]&lt;&gt;""),TEXT(TimeSpend[[#This Row],[Date]],"[$-409]yyyyMMdd"),"")</f>
        <v>yyyy0926</v>
      </c>
      <c r="C637" s="33" t="str">
        <f>IF(AND(TimeSpend[[#This Row],[Personnel number]]&lt;&gt;"",TimeSpend[[#This Row],[Date]]&lt;&gt;""),SUBSTITUTE(TimeSpend[[#This Row],[Hours]],",","."),"")</f>
        <v>2.16666666666666</v>
      </c>
      <c r="D637">
        <f>IF(AND(TimeSpend[[#This Row],[Personnel number]]&lt;&gt;"",TimeSpend[[#This Row],[Date]]&lt;&gt;""),TimeSpend[[#This Row],[Network]],"")</f>
        <v>1050383</v>
      </c>
      <c r="E637" t="str">
        <f>IF(AND(TimeSpend[[#This Row],[Personnel number]]&lt;&gt;"",TimeSpend[[#This Row],[Date]]&lt;&gt;""),TimeSpend[[#This Row],[Network Description]],"")</f>
        <v>Roll-out support (CRM/ITSM/Portals)</v>
      </c>
      <c r="F637" t="str">
        <f>IF(AND(TimeSpend[[#This Row],[Personnel number]]&lt;&gt;"",TimeSpend[[#This Row],[Date]]&lt;&gt;""),TimeSpend[[#This Row],[Activity]],"")</f>
        <v>Analysis</v>
      </c>
      <c r="G637" t="str">
        <f>IF(AND(TimeSpend[[#This Row],[Personnel number]]&lt;&gt;"",TimeSpend[[#This Row],[Date]]&lt;&gt;""),TimeSpend[[#This Row],[Activity description]],"")</f>
        <v>Web Service Time zones issues</v>
      </c>
      <c r="H637" s="36">
        <f>IF(AND(TimeSpend[[#This Row],[Personnel number]]&lt;&gt;"",TimeSpend[[#This Row],[Date]]&lt;&gt;""),TimeSpend[[#This Row],[Start Time]],"")</f>
        <v>0.60416666666666663</v>
      </c>
      <c r="I637" s="36">
        <f>IF(AND(TimeSpend[[#This Row],[Personnel number]]&lt;&gt;"",TimeSpend[[#This Row],[Date]]&lt;&gt;""),TimeSpend[[#This Row],[End Time]],"")</f>
        <v>0.69444444444444442</v>
      </c>
      <c r="J637" t="str">
        <f>IF(AND(TimeSpend[[#This Row],[Personnel number]]&lt;&gt;"",TimeSpend[[#This Row],[Date]]&lt;&gt;""),TimeSpend[[#This Row],[Location]],"")</f>
        <v>Office</v>
      </c>
      <c r="K637">
        <f>IF(AND(TimeSpend[[#This Row],[Personnel number]]&lt;&gt;"",TimeSpend[[#This Row],[Date]]&lt;&gt;""),TimeSpend[[#This Row],[Task]],"")</f>
        <v>0</v>
      </c>
      <c r="L637" t="str">
        <f>IF(AND(TimeSpend[[#This Row],[Personnel number]]&lt;&gt;"",TimeSpend[[#This Row],[Date]]&lt;&gt;""),Utilization!$J$2,"")</f>
        <v>10/2024</v>
      </c>
      <c r="M637" t="str">
        <f>IF(AND(TimeSpend[[#This Row],[Personnel number]]&lt;&gt;"",TimeSpend[[#This Row],[Date]]&lt;&gt;""),TimeSpend[[#This Row],[Employee Name]],"")</f>
        <v>Musiol Marek</v>
      </c>
      <c r="N637">
        <f t="shared" si="18"/>
        <v>636</v>
      </c>
      <c r="O637" t="str">
        <f t="shared" si="19"/>
        <v>10/2024-636</v>
      </c>
      <c r="P637" t="str">
        <f>IF(D637&lt;&gt;"",VLOOKUP(D637,Projects!B:C,2,0),"")</f>
        <v>PROJECT</v>
      </c>
    </row>
    <row r="638" spans="1:16" x14ac:dyDescent="0.25">
      <c r="A638" t="str">
        <f>UPPER(IF(AND(TimeSpend[[#This Row],[Personnel number]]&lt;&gt;"",TimeSpend[[#This Row],[Date]]&lt;&gt;""),TimeSpend[[#This Row],[Personnel number]],""))</f>
        <v>CZ010229</v>
      </c>
      <c r="B638" s="85" t="str">
        <f>IF(AND(TimeSpend[[#This Row],[Personnel number]]&lt;&gt;"",TimeSpend[[#This Row],[Date]]&lt;&gt;""),TEXT(TimeSpend[[#This Row],[Date]],"[$-409]yyyyMMdd"),"")</f>
        <v>yyyy0926</v>
      </c>
      <c r="C638" s="33" t="str">
        <f>IF(AND(TimeSpend[[#This Row],[Personnel number]]&lt;&gt;"",TimeSpend[[#This Row],[Date]]&lt;&gt;""),SUBSTITUTE(TimeSpend[[#This Row],[Hours]],",","."),"")</f>
        <v>0.500000000000004</v>
      </c>
      <c r="D638" t="str">
        <f>IF(AND(TimeSpend[[#This Row],[Personnel number]]&lt;&gt;"",TimeSpend[[#This Row],[Date]]&lt;&gt;""),TimeSpend[[#This Row],[Network]],"")</f>
        <v>BPC_INT</v>
      </c>
      <c r="E638" t="str">
        <f>IF(AND(TimeSpend[[#This Row],[Personnel number]]&lt;&gt;"",TimeSpend[[#This Row],[Date]]&lt;&gt;""),TimeSpend[[#This Row],[Network Description]],"")</f>
        <v>Other Internal activities - BPC Brno</v>
      </c>
      <c r="F638" t="str">
        <f>IF(AND(TimeSpend[[#This Row],[Personnel number]]&lt;&gt;"",TimeSpend[[#This Row],[Date]]&lt;&gt;""),TimeSpend[[#This Row],[Activity]],"")</f>
        <v>Admin</v>
      </c>
      <c r="G638" t="str">
        <f>IF(AND(TimeSpend[[#This Row],[Personnel number]]&lt;&gt;"",TimeSpend[[#This Row],[Date]]&lt;&gt;""),TimeSpend[[#This Row],[Activity description]],"")</f>
        <v>Acc2 Admin</v>
      </c>
      <c r="H638" s="36">
        <f>IF(AND(TimeSpend[[#This Row],[Personnel number]]&lt;&gt;"",TimeSpend[[#This Row],[Date]]&lt;&gt;""),TimeSpend[[#This Row],[Start Time]],"")</f>
        <v>0.69444444444444442</v>
      </c>
      <c r="I638" s="36">
        <f>IF(AND(TimeSpend[[#This Row],[Personnel number]]&lt;&gt;"",TimeSpend[[#This Row],[Date]]&lt;&gt;""),TimeSpend[[#This Row],[End Time]],"")</f>
        <v>0.71527777777777779</v>
      </c>
      <c r="J638" t="str">
        <f>IF(AND(TimeSpend[[#This Row],[Personnel number]]&lt;&gt;"",TimeSpend[[#This Row],[Date]]&lt;&gt;""),TimeSpend[[#This Row],[Location]],"")</f>
        <v>Office</v>
      </c>
      <c r="K638">
        <f>IF(AND(TimeSpend[[#This Row],[Personnel number]]&lt;&gt;"",TimeSpend[[#This Row],[Date]]&lt;&gt;""),TimeSpend[[#This Row],[Task]],"")</f>
        <v>0</v>
      </c>
      <c r="L638" t="str">
        <f>IF(AND(TimeSpend[[#This Row],[Personnel number]]&lt;&gt;"",TimeSpend[[#This Row],[Date]]&lt;&gt;""),Utilization!$J$2,"")</f>
        <v>10/2024</v>
      </c>
      <c r="M638" t="str">
        <f>IF(AND(TimeSpend[[#This Row],[Personnel number]]&lt;&gt;"",TimeSpend[[#This Row],[Date]]&lt;&gt;""),TimeSpend[[#This Row],[Employee Name]],"")</f>
        <v>Musiol Marek</v>
      </c>
      <c r="N638">
        <f t="shared" si="18"/>
        <v>637</v>
      </c>
      <c r="O638" t="str">
        <f t="shared" si="19"/>
        <v>10/2024-637</v>
      </c>
      <c r="P638" t="str">
        <f>IF(D638&lt;&gt;"",VLOOKUP(D638,Projects!B:C,2,0),"")</f>
        <v>INT</v>
      </c>
    </row>
    <row r="639" spans="1:16" x14ac:dyDescent="0.25">
      <c r="A639" t="str">
        <f>UPPER(IF(AND(TimeSpend[[#This Row],[Personnel number]]&lt;&gt;"",TimeSpend[[#This Row],[Date]]&lt;&gt;""),TimeSpend[[#This Row],[Personnel number]],""))</f>
        <v>CZ010229</v>
      </c>
      <c r="B639" s="85" t="str">
        <f>IF(AND(TimeSpend[[#This Row],[Personnel number]]&lt;&gt;"",TimeSpend[[#This Row],[Date]]&lt;&gt;""),TEXT(TimeSpend[[#This Row],[Date]],"[$-409]yyyyMMdd"),"")</f>
        <v>yyyy0927</v>
      </c>
      <c r="C639" s="33" t="str">
        <f>IF(AND(TimeSpend[[#This Row],[Personnel number]]&lt;&gt;"",TimeSpend[[#This Row],[Date]]&lt;&gt;""),SUBSTITUTE(TimeSpend[[#This Row],[Hours]],",","."),"")</f>
        <v>1</v>
      </c>
      <c r="D639">
        <f>IF(AND(TimeSpend[[#This Row],[Personnel number]]&lt;&gt;"",TimeSpend[[#This Row],[Date]]&lt;&gt;""),TimeSpend[[#This Row],[Network]],"")</f>
        <v>60000389</v>
      </c>
      <c r="E639" t="str">
        <f>IF(AND(TimeSpend[[#This Row],[Personnel number]]&lt;&gt;"",TimeSpend[[#This Row],[Date]]&lt;&gt;""),TimeSpend[[#This Row],[Network Description]],"")</f>
        <v>BRO NUS Cloud Pilot</v>
      </c>
      <c r="F639" t="str">
        <f>IF(AND(TimeSpend[[#This Row],[Personnel number]]&lt;&gt;"",TimeSpend[[#This Row],[Date]]&lt;&gt;""),TimeSpend[[#This Row],[Activity]],"")</f>
        <v>Analysis</v>
      </c>
      <c r="G639" t="str">
        <f>IF(AND(TimeSpend[[#This Row],[Personnel number]]&lt;&gt;"",TimeSpend[[#This Row],[Date]]&lt;&gt;""),TimeSpend[[#This Row],[Activity description]],"")</f>
        <v xml:space="preserve">BRO - Sales Prepayment Invoice layout </v>
      </c>
      <c r="H639" s="36">
        <f>IF(AND(TimeSpend[[#This Row],[Personnel number]]&lt;&gt;"",TimeSpend[[#This Row],[Date]]&lt;&gt;""),TimeSpend[[#This Row],[Start Time]],"")</f>
        <v>0.35416666666666669</v>
      </c>
      <c r="I639" s="36">
        <f>IF(AND(TimeSpend[[#This Row],[Personnel number]]&lt;&gt;"",TimeSpend[[#This Row],[Date]]&lt;&gt;""),TimeSpend[[#This Row],[End Time]],"")</f>
        <v>0.39583333333333331</v>
      </c>
      <c r="J639" t="str">
        <f>IF(AND(TimeSpend[[#This Row],[Personnel number]]&lt;&gt;"",TimeSpend[[#This Row],[Date]]&lt;&gt;""),TimeSpend[[#This Row],[Location]],"")</f>
        <v>Office</v>
      </c>
      <c r="K639">
        <f>IF(AND(TimeSpend[[#This Row],[Personnel number]]&lt;&gt;"",TimeSpend[[#This Row],[Date]]&lt;&gt;""),TimeSpend[[#This Row],[Task]],"")</f>
        <v>0</v>
      </c>
      <c r="L639" t="str">
        <f>IF(AND(TimeSpend[[#This Row],[Personnel number]]&lt;&gt;"",TimeSpend[[#This Row],[Date]]&lt;&gt;""),Utilization!$J$2,"")</f>
        <v>10/2024</v>
      </c>
      <c r="M639" t="str">
        <f>IF(AND(TimeSpend[[#This Row],[Personnel number]]&lt;&gt;"",TimeSpend[[#This Row],[Date]]&lt;&gt;""),TimeSpend[[#This Row],[Employee Name]],"")</f>
        <v>Musiol Marek</v>
      </c>
      <c r="N639">
        <f t="shared" si="18"/>
        <v>638</v>
      </c>
      <c r="O639" t="str">
        <f t="shared" si="19"/>
        <v>10/2024-638</v>
      </c>
      <c r="P639" t="str">
        <f>IF(D639&lt;&gt;"",VLOOKUP(D639,Projects!B:C,2,0),"")</f>
        <v>PROJECT</v>
      </c>
    </row>
    <row r="640" spans="1:16" x14ac:dyDescent="0.25">
      <c r="A640" t="str">
        <f>UPPER(IF(AND(TimeSpend[[#This Row],[Personnel number]]&lt;&gt;"",TimeSpend[[#This Row],[Date]]&lt;&gt;""),TimeSpend[[#This Row],[Personnel number]],""))</f>
        <v>CZ010229</v>
      </c>
      <c r="B640" s="85" t="str">
        <f>IF(AND(TimeSpend[[#This Row],[Personnel number]]&lt;&gt;"",TimeSpend[[#This Row],[Date]]&lt;&gt;""),TEXT(TimeSpend[[#This Row],[Date]],"[$-409]yyyyMMdd"),"")</f>
        <v>yyyy0927</v>
      </c>
      <c r="C640" s="33" t="str">
        <f>IF(AND(TimeSpend[[#This Row],[Personnel number]]&lt;&gt;"",TimeSpend[[#This Row],[Date]]&lt;&gt;""),SUBSTITUTE(TimeSpend[[#This Row],[Hours]],",","."),"")</f>
        <v>1.5</v>
      </c>
      <c r="D640">
        <f>IF(AND(TimeSpend[[#This Row],[Personnel number]]&lt;&gt;"",TimeSpend[[#This Row],[Date]]&lt;&gt;""),TimeSpend[[#This Row],[Network]],"")</f>
        <v>60000389</v>
      </c>
      <c r="E640" t="str">
        <f>IF(AND(TimeSpend[[#This Row],[Personnel number]]&lt;&gt;"",TimeSpend[[#This Row],[Date]]&lt;&gt;""),TimeSpend[[#This Row],[Network Description]],"")</f>
        <v>BRO NUS Cloud Pilot</v>
      </c>
      <c r="F640" t="str">
        <f>IF(AND(TimeSpend[[#This Row],[Personnel number]]&lt;&gt;"",TimeSpend[[#This Row],[Date]]&lt;&gt;""),TimeSpend[[#This Row],[Activity]],"")</f>
        <v>Project Management</v>
      </c>
      <c r="G640" t="str">
        <f>IF(AND(TimeSpend[[#This Row],[Personnel number]]&lt;&gt;"",TimeSpend[[#This Row],[Date]]&lt;&gt;""),TimeSpend[[#This Row],[Activity description]],"")</f>
        <v>TDO Team Meeting</v>
      </c>
      <c r="H640" s="36">
        <f>IF(AND(TimeSpend[[#This Row],[Personnel number]]&lt;&gt;"",TimeSpend[[#This Row],[Date]]&lt;&gt;""),TimeSpend[[#This Row],[Start Time]],"")</f>
        <v>0.39583333333333331</v>
      </c>
      <c r="I640" s="36">
        <f>IF(AND(TimeSpend[[#This Row],[Personnel number]]&lt;&gt;"",TimeSpend[[#This Row],[Date]]&lt;&gt;""),TimeSpend[[#This Row],[End Time]],"")</f>
        <v>0.45833333333333331</v>
      </c>
      <c r="J640" t="str">
        <f>IF(AND(TimeSpend[[#This Row],[Personnel number]]&lt;&gt;"",TimeSpend[[#This Row],[Date]]&lt;&gt;""),TimeSpend[[#This Row],[Location]],"")</f>
        <v>Office</v>
      </c>
      <c r="K640">
        <f>IF(AND(TimeSpend[[#This Row],[Personnel number]]&lt;&gt;"",TimeSpend[[#This Row],[Date]]&lt;&gt;""),TimeSpend[[#This Row],[Task]],"")</f>
        <v>0</v>
      </c>
      <c r="L640" t="str">
        <f>IF(AND(TimeSpend[[#This Row],[Personnel number]]&lt;&gt;"",TimeSpend[[#This Row],[Date]]&lt;&gt;""),Utilization!$J$2,"")</f>
        <v>10/2024</v>
      </c>
      <c r="M640" t="str">
        <f>IF(AND(TimeSpend[[#This Row],[Personnel number]]&lt;&gt;"",TimeSpend[[#This Row],[Date]]&lt;&gt;""),TimeSpend[[#This Row],[Employee Name]],"")</f>
        <v>Musiol Marek</v>
      </c>
      <c r="N640">
        <f t="shared" si="18"/>
        <v>639</v>
      </c>
      <c r="O640" t="str">
        <f t="shared" si="19"/>
        <v>10/2024-639</v>
      </c>
      <c r="P640" t="str">
        <f>IF(D640&lt;&gt;"",VLOOKUP(D640,Projects!B:C,2,0),"")</f>
        <v>PROJECT</v>
      </c>
    </row>
    <row r="641" spans="1:16" x14ac:dyDescent="0.25">
      <c r="A641" t="str">
        <f>UPPER(IF(AND(TimeSpend[[#This Row],[Personnel number]]&lt;&gt;"",TimeSpend[[#This Row],[Date]]&lt;&gt;""),TimeSpend[[#This Row],[Personnel number]],""))</f>
        <v>CZ010229</v>
      </c>
      <c r="B641" s="85" t="str">
        <f>IF(AND(TimeSpend[[#This Row],[Personnel number]]&lt;&gt;"",TimeSpend[[#This Row],[Date]]&lt;&gt;""),TEXT(TimeSpend[[#This Row],[Date]],"[$-409]yyyyMMdd"),"")</f>
        <v>yyyy0927</v>
      </c>
      <c r="C641" s="33" t="str">
        <f>IF(AND(TimeSpend[[#This Row],[Personnel number]]&lt;&gt;"",TimeSpend[[#This Row],[Date]]&lt;&gt;""),SUBSTITUTE(TimeSpend[[#This Row],[Hours]],",","."),"")</f>
        <v>0.5</v>
      </c>
      <c r="D641" t="str">
        <f>IF(AND(TimeSpend[[#This Row],[Personnel number]]&lt;&gt;"",TimeSpend[[#This Row],[Date]]&lt;&gt;""),TimeSpend[[#This Row],[Network]],"")</f>
        <v>BPC_INT</v>
      </c>
      <c r="E641" t="str">
        <f>IF(AND(TimeSpend[[#This Row],[Personnel number]]&lt;&gt;"",TimeSpend[[#This Row],[Date]]&lt;&gt;""),TimeSpend[[#This Row],[Network Description]],"")</f>
        <v>Other Internal activities - BPC Brno</v>
      </c>
      <c r="F641" t="str">
        <f>IF(AND(TimeSpend[[#This Row],[Personnel number]]&lt;&gt;"",TimeSpend[[#This Row],[Date]]&lt;&gt;""),TimeSpend[[#This Row],[Activity]],"")</f>
        <v>Admin</v>
      </c>
      <c r="G641" t="str">
        <f>IF(AND(TimeSpend[[#This Row],[Personnel number]]&lt;&gt;"",TimeSpend[[#This Row],[Date]]&lt;&gt;""),TimeSpend[[#This Row],[Activity description]],"")</f>
        <v>Acc2 Admin</v>
      </c>
      <c r="H641" s="36">
        <f>IF(AND(TimeSpend[[#This Row],[Personnel number]]&lt;&gt;"",TimeSpend[[#This Row],[Date]]&lt;&gt;""),TimeSpend[[#This Row],[Start Time]],"")</f>
        <v>0.47916666666666669</v>
      </c>
      <c r="I641" s="36">
        <f>IF(AND(TimeSpend[[#This Row],[Personnel number]]&lt;&gt;"",TimeSpend[[#This Row],[Date]]&lt;&gt;""),TimeSpend[[#This Row],[End Time]],"")</f>
        <v>0.5</v>
      </c>
      <c r="J641" t="str">
        <f>IF(AND(TimeSpend[[#This Row],[Personnel number]]&lt;&gt;"",TimeSpend[[#This Row],[Date]]&lt;&gt;""),TimeSpend[[#This Row],[Location]],"")</f>
        <v>Office</v>
      </c>
      <c r="K641">
        <f>IF(AND(TimeSpend[[#This Row],[Personnel number]]&lt;&gt;"",TimeSpend[[#This Row],[Date]]&lt;&gt;""),TimeSpend[[#This Row],[Task]],"")</f>
        <v>0</v>
      </c>
      <c r="L641" t="str">
        <f>IF(AND(TimeSpend[[#This Row],[Personnel number]]&lt;&gt;"",TimeSpend[[#This Row],[Date]]&lt;&gt;""),Utilization!$J$2,"")</f>
        <v>10/2024</v>
      </c>
      <c r="M641" t="str">
        <f>IF(AND(TimeSpend[[#This Row],[Personnel number]]&lt;&gt;"",TimeSpend[[#This Row],[Date]]&lt;&gt;""),TimeSpend[[#This Row],[Employee Name]],"")</f>
        <v>Musiol Marek</v>
      </c>
      <c r="N641">
        <f t="shared" si="18"/>
        <v>640</v>
      </c>
      <c r="O641" t="str">
        <f t="shared" si="19"/>
        <v>10/2024-640</v>
      </c>
      <c r="P641" t="str">
        <f>IF(D641&lt;&gt;"",VLOOKUP(D641,Projects!B:C,2,0),"")</f>
        <v>INT</v>
      </c>
    </row>
    <row r="642" spans="1:16" x14ac:dyDescent="0.25">
      <c r="A642" t="str">
        <f>UPPER(IF(AND(TimeSpend[[#This Row],[Personnel number]]&lt;&gt;"",TimeSpend[[#This Row],[Date]]&lt;&gt;""),TimeSpend[[#This Row],[Personnel number]],""))</f>
        <v>CZ010229</v>
      </c>
      <c r="B642" s="85" t="str">
        <f>IF(AND(TimeSpend[[#This Row],[Personnel number]]&lt;&gt;"",TimeSpend[[#This Row],[Date]]&lt;&gt;""),TEXT(TimeSpend[[#This Row],[Date]],"[$-409]yyyyMMdd"),"")</f>
        <v>yyyy0927</v>
      </c>
      <c r="C642" s="33" t="str">
        <f>IF(AND(TimeSpend[[#This Row],[Personnel number]]&lt;&gt;"",TimeSpend[[#This Row],[Date]]&lt;&gt;""),SUBSTITUTE(TimeSpend[[#This Row],[Hours]],",","."),"")</f>
        <v>1</v>
      </c>
      <c r="D642" t="str">
        <f>IF(AND(TimeSpend[[#This Row],[Personnel number]]&lt;&gt;"",TimeSpend[[#This Row],[Date]]&lt;&gt;""),TimeSpend[[#This Row],[Network]],"")</f>
        <v>BPC_INT</v>
      </c>
      <c r="E642" t="str">
        <f>IF(AND(TimeSpend[[#This Row],[Personnel number]]&lt;&gt;"",TimeSpend[[#This Row],[Date]]&lt;&gt;""),TimeSpend[[#This Row],[Network Description]],"")</f>
        <v>Other Internal activities - BPC Brno</v>
      </c>
      <c r="F642" t="str">
        <f>IF(AND(TimeSpend[[#This Row],[Personnel number]]&lt;&gt;"",TimeSpend[[#This Row],[Date]]&lt;&gt;""),TimeSpend[[#This Row],[Activity]],"")</f>
        <v>Admin</v>
      </c>
      <c r="G642" t="str">
        <f>IF(AND(TimeSpend[[#This Row],[Personnel number]]&lt;&gt;"",TimeSpend[[#This Row],[Date]]&lt;&gt;""),TimeSpend[[#This Row],[Activity description]],"")</f>
        <v>NAV ERP Team Meeting: FY23 &amp; FH FY24</v>
      </c>
      <c r="H642" s="36">
        <f>IF(AND(TimeSpend[[#This Row],[Personnel number]]&lt;&gt;"",TimeSpend[[#This Row],[Date]]&lt;&gt;""),TimeSpend[[#This Row],[Start Time]],"")</f>
        <v>0.5</v>
      </c>
      <c r="I642" s="36">
        <f>IF(AND(TimeSpend[[#This Row],[Personnel number]]&lt;&gt;"",TimeSpend[[#This Row],[Date]]&lt;&gt;""),TimeSpend[[#This Row],[End Time]],"")</f>
        <v>0.54166666666666663</v>
      </c>
      <c r="J642" t="str">
        <f>IF(AND(TimeSpend[[#This Row],[Personnel number]]&lt;&gt;"",TimeSpend[[#This Row],[Date]]&lt;&gt;""),TimeSpend[[#This Row],[Location]],"")</f>
        <v>Office</v>
      </c>
      <c r="K642">
        <f>IF(AND(TimeSpend[[#This Row],[Personnel number]]&lt;&gt;"",TimeSpend[[#This Row],[Date]]&lt;&gt;""),TimeSpend[[#This Row],[Task]],"")</f>
        <v>0</v>
      </c>
      <c r="L642" t="str">
        <f>IF(AND(TimeSpend[[#This Row],[Personnel number]]&lt;&gt;"",TimeSpend[[#This Row],[Date]]&lt;&gt;""),Utilization!$J$2,"")</f>
        <v>10/2024</v>
      </c>
      <c r="M642" t="str">
        <f>IF(AND(TimeSpend[[#This Row],[Personnel number]]&lt;&gt;"",TimeSpend[[#This Row],[Date]]&lt;&gt;""),TimeSpend[[#This Row],[Employee Name]],"")</f>
        <v>Musiol Marek</v>
      </c>
      <c r="N642">
        <f t="shared" ref="N642:N705" si="20">IF(A642&lt;&gt;"",ROW(A642)-1,"")</f>
        <v>641</v>
      </c>
      <c r="O642" t="str">
        <f t="shared" ref="O642:O705" si="21">IF(A642&lt;&gt;"",L642&amp;"-"&amp;N642,"")</f>
        <v>10/2024-641</v>
      </c>
      <c r="P642" t="str">
        <f>IF(D642&lt;&gt;"",VLOOKUP(D642,Projects!B:C,2,0),"")</f>
        <v>INT</v>
      </c>
    </row>
    <row r="643" spans="1:16" x14ac:dyDescent="0.25">
      <c r="A643" t="str">
        <f>UPPER(IF(AND(TimeSpend[[#This Row],[Personnel number]]&lt;&gt;"",TimeSpend[[#This Row],[Date]]&lt;&gt;""),TimeSpend[[#This Row],[Personnel number]],""))</f>
        <v>CZ010229</v>
      </c>
      <c r="B643" s="85" t="str">
        <f>IF(AND(TimeSpend[[#This Row],[Personnel number]]&lt;&gt;"",TimeSpend[[#This Row],[Date]]&lt;&gt;""),TEXT(TimeSpend[[#This Row],[Date]],"[$-409]yyyyMMdd"),"")</f>
        <v>yyyy0927</v>
      </c>
      <c r="C643" s="33" t="str">
        <f>IF(AND(TimeSpend[[#This Row],[Personnel number]]&lt;&gt;"",TimeSpend[[#This Row],[Date]]&lt;&gt;""),SUBSTITUTE(TimeSpend[[#This Row],[Hours]],",","."),"")</f>
        <v>1.5</v>
      </c>
      <c r="D643">
        <f>IF(AND(TimeSpend[[#This Row],[Personnel number]]&lt;&gt;"",TimeSpend[[#This Row],[Date]]&lt;&gt;""),TimeSpend[[#This Row],[Network]],"")</f>
        <v>60000389</v>
      </c>
      <c r="E643" t="str">
        <f>IF(AND(TimeSpend[[#This Row],[Personnel number]]&lt;&gt;"",TimeSpend[[#This Row],[Date]]&lt;&gt;""),TimeSpend[[#This Row],[Network Description]],"")</f>
        <v>BRO NUS Cloud Pilot</v>
      </c>
      <c r="F643" t="str">
        <f>IF(AND(TimeSpend[[#This Row],[Personnel number]]&lt;&gt;"",TimeSpend[[#This Row],[Date]]&lt;&gt;""),TimeSpend[[#This Row],[Activity]],"")</f>
        <v>Analysis</v>
      </c>
      <c r="G643" t="str">
        <f>IF(AND(TimeSpend[[#This Row],[Personnel number]]&lt;&gt;"",TimeSpend[[#This Row],[Date]]&lt;&gt;""),TimeSpend[[#This Row],[Activity description]],"")</f>
        <v>Acceptance scenarios and issues review</v>
      </c>
      <c r="H643" s="36">
        <f>IF(AND(TimeSpend[[#This Row],[Personnel number]]&lt;&gt;"",TimeSpend[[#This Row],[Date]]&lt;&gt;""),TimeSpend[[#This Row],[Start Time]],"")</f>
        <v>0.54166666666666663</v>
      </c>
      <c r="I643" s="36">
        <f>IF(AND(TimeSpend[[#This Row],[Personnel number]]&lt;&gt;"",TimeSpend[[#This Row],[Date]]&lt;&gt;""),TimeSpend[[#This Row],[End Time]],"")</f>
        <v>0.60416666666666663</v>
      </c>
      <c r="J643" t="str">
        <f>IF(AND(TimeSpend[[#This Row],[Personnel number]]&lt;&gt;"",TimeSpend[[#This Row],[Date]]&lt;&gt;""),TimeSpend[[#This Row],[Location]],"")</f>
        <v>Office</v>
      </c>
      <c r="K643">
        <f>IF(AND(TimeSpend[[#This Row],[Personnel number]]&lt;&gt;"",TimeSpend[[#This Row],[Date]]&lt;&gt;""),TimeSpend[[#This Row],[Task]],"")</f>
        <v>0</v>
      </c>
      <c r="L643" t="str">
        <f>IF(AND(TimeSpend[[#This Row],[Personnel number]]&lt;&gt;"",TimeSpend[[#This Row],[Date]]&lt;&gt;""),Utilization!$J$2,"")</f>
        <v>10/2024</v>
      </c>
      <c r="M643" t="str">
        <f>IF(AND(TimeSpend[[#This Row],[Personnel number]]&lt;&gt;"",TimeSpend[[#This Row],[Date]]&lt;&gt;""),TimeSpend[[#This Row],[Employee Name]],"")</f>
        <v>Musiol Marek</v>
      </c>
      <c r="N643">
        <f t="shared" si="20"/>
        <v>642</v>
      </c>
      <c r="O643" t="str">
        <f t="shared" si="21"/>
        <v>10/2024-642</v>
      </c>
      <c r="P643" t="str">
        <f>IF(D643&lt;&gt;"",VLOOKUP(D643,Projects!B:C,2,0),"")</f>
        <v>PROJECT</v>
      </c>
    </row>
    <row r="644" spans="1:16" x14ac:dyDescent="0.25">
      <c r="A644" t="str">
        <f>UPPER(IF(AND(TimeSpend[[#This Row],[Personnel number]]&lt;&gt;"",TimeSpend[[#This Row],[Date]]&lt;&gt;""),TimeSpend[[#This Row],[Personnel number]],""))</f>
        <v>CZ010229</v>
      </c>
      <c r="B644" s="85" t="str">
        <f>IF(AND(TimeSpend[[#This Row],[Personnel number]]&lt;&gt;"",TimeSpend[[#This Row],[Date]]&lt;&gt;""),TEXT(TimeSpend[[#This Row],[Date]],"[$-409]yyyyMMdd"),"")</f>
        <v>yyyy0927</v>
      </c>
      <c r="C644" s="33" t="str">
        <f>IF(AND(TimeSpend[[#This Row],[Personnel number]]&lt;&gt;"",TimeSpend[[#This Row],[Date]]&lt;&gt;""),SUBSTITUTE(TimeSpend[[#This Row],[Hours]],",","."),"")</f>
        <v>0.5</v>
      </c>
      <c r="D644" t="str">
        <f>IF(AND(TimeSpend[[#This Row],[Personnel number]]&lt;&gt;"",TimeSpend[[#This Row],[Date]]&lt;&gt;""),TimeSpend[[#This Row],[Network]],"")</f>
        <v>BPC_INT</v>
      </c>
      <c r="E644" t="str">
        <f>IF(AND(TimeSpend[[#This Row],[Personnel number]]&lt;&gt;"",TimeSpend[[#This Row],[Date]]&lt;&gt;""),TimeSpend[[#This Row],[Network Description]],"")</f>
        <v>Other Internal activities - BPC Brno</v>
      </c>
      <c r="F644" t="str">
        <f>IF(AND(TimeSpend[[#This Row],[Personnel number]]&lt;&gt;"",TimeSpend[[#This Row],[Date]]&lt;&gt;""),TimeSpend[[#This Row],[Activity]],"")</f>
        <v>Admin</v>
      </c>
      <c r="G644" t="str">
        <f>IF(AND(TimeSpend[[#This Row],[Personnel number]]&lt;&gt;"",TimeSpend[[#This Row],[Date]]&lt;&gt;""),TimeSpend[[#This Row],[Activity description]],"")</f>
        <v>Acc2 Admin</v>
      </c>
      <c r="H644" s="36">
        <f>IF(AND(TimeSpend[[#This Row],[Personnel number]]&lt;&gt;"",TimeSpend[[#This Row],[Date]]&lt;&gt;""),TimeSpend[[#This Row],[Start Time]],"")</f>
        <v>0.60416666666666663</v>
      </c>
      <c r="I644" s="36">
        <f>IF(AND(TimeSpend[[#This Row],[Personnel number]]&lt;&gt;"",TimeSpend[[#This Row],[Date]]&lt;&gt;""),TimeSpend[[#This Row],[End Time]],"")</f>
        <v>0.625</v>
      </c>
      <c r="J644" t="str">
        <f>IF(AND(TimeSpend[[#This Row],[Personnel number]]&lt;&gt;"",TimeSpend[[#This Row],[Date]]&lt;&gt;""),TimeSpend[[#This Row],[Location]],"")</f>
        <v>Office</v>
      </c>
      <c r="K644">
        <f>IF(AND(TimeSpend[[#This Row],[Personnel number]]&lt;&gt;"",TimeSpend[[#This Row],[Date]]&lt;&gt;""),TimeSpend[[#This Row],[Task]],"")</f>
        <v>0</v>
      </c>
      <c r="L644" t="str">
        <f>IF(AND(TimeSpend[[#This Row],[Personnel number]]&lt;&gt;"",TimeSpend[[#This Row],[Date]]&lt;&gt;""),Utilization!$J$2,"")</f>
        <v>10/2024</v>
      </c>
      <c r="M644" t="str">
        <f>IF(AND(TimeSpend[[#This Row],[Personnel number]]&lt;&gt;"",TimeSpend[[#This Row],[Date]]&lt;&gt;""),TimeSpend[[#This Row],[Employee Name]],"")</f>
        <v>Musiol Marek</v>
      </c>
      <c r="N644">
        <f t="shared" si="20"/>
        <v>643</v>
      </c>
      <c r="O644" t="str">
        <f t="shared" si="21"/>
        <v>10/2024-643</v>
      </c>
      <c r="P644" t="str">
        <f>IF(D644&lt;&gt;"",VLOOKUP(D644,Projects!B:C,2,0),"")</f>
        <v>INT</v>
      </c>
    </row>
    <row r="645" spans="1:16" x14ac:dyDescent="0.25">
      <c r="A645" t="str">
        <f>UPPER(IF(AND(TimeSpend[[#This Row],[Personnel number]]&lt;&gt;"",TimeSpend[[#This Row],[Date]]&lt;&gt;""),TimeSpend[[#This Row],[Personnel number]],""))</f>
        <v>CZ010229</v>
      </c>
      <c r="B645" s="85" t="str">
        <f>IF(AND(TimeSpend[[#This Row],[Personnel number]]&lt;&gt;"",TimeSpend[[#This Row],[Date]]&lt;&gt;""),TEXT(TimeSpend[[#This Row],[Date]],"[$-409]yyyyMMdd"),"")</f>
        <v>yyyy0930</v>
      </c>
      <c r="C645" s="33" t="str">
        <f>IF(AND(TimeSpend[[#This Row],[Personnel number]]&lt;&gt;"",TimeSpend[[#This Row],[Date]]&lt;&gt;""),SUBSTITUTE(TimeSpend[[#This Row],[Hours]],",","."),"")</f>
        <v>0.25</v>
      </c>
      <c r="D645" t="str">
        <f>IF(AND(TimeSpend[[#This Row],[Personnel number]]&lt;&gt;"",TimeSpend[[#This Row],[Date]]&lt;&gt;""),TimeSpend[[#This Row],[Network]],"")</f>
        <v>BPC_INT</v>
      </c>
      <c r="E645" t="str">
        <f>IF(AND(TimeSpend[[#This Row],[Personnel number]]&lt;&gt;"",TimeSpend[[#This Row],[Date]]&lt;&gt;""),TimeSpend[[#This Row],[Network Description]],"")</f>
        <v>Other Internal activities - BPC Brno</v>
      </c>
      <c r="F645" t="str">
        <f>IF(AND(TimeSpend[[#This Row],[Personnel number]]&lt;&gt;"",TimeSpend[[#This Row],[Date]]&lt;&gt;""),TimeSpend[[#This Row],[Activity]],"")</f>
        <v>Admin</v>
      </c>
      <c r="G645" t="str">
        <f>IF(AND(TimeSpend[[#This Row],[Personnel number]]&lt;&gt;"",TimeSpend[[#This Row],[Date]]&lt;&gt;""),TimeSpend[[#This Row],[Activity description]],"")</f>
        <v>Acc2 Admin</v>
      </c>
      <c r="H645" s="36">
        <f>IF(AND(TimeSpend[[#This Row],[Personnel number]]&lt;&gt;"",TimeSpend[[#This Row],[Date]]&lt;&gt;""),TimeSpend[[#This Row],[Start Time]],"")</f>
        <v>0.34375</v>
      </c>
      <c r="I645" s="36">
        <f>IF(AND(TimeSpend[[#This Row],[Personnel number]]&lt;&gt;"",TimeSpend[[#This Row],[Date]]&lt;&gt;""),TimeSpend[[#This Row],[End Time]],"")</f>
        <v>0.35416666666666669</v>
      </c>
      <c r="J645" t="str">
        <f>IF(AND(TimeSpend[[#This Row],[Personnel number]]&lt;&gt;"",TimeSpend[[#This Row],[Date]]&lt;&gt;""),TimeSpend[[#This Row],[Location]],"")</f>
        <v>Office</v>
      </c>
      <c r="K645">
        <f>IF(AND(TimeSpend[[#This Row],[Personnel number]]&lt;&gt;"",TimeSpend[[#This Row],[Date]]&lt;&gt;""),TimeSpend[[#This Row],[Task]],"")</f>
        <v>0</v>
      </c>
      <c r="L645" t="str">
        <f>IF(AND(TimeSpend[[#This Row],[Personnel number]]&lt;&gt;"",TimeSpend[[#This Row],[Date]]&lt;&gt;""),Utilization!$J$2,"")</f>
        <v>10/2024</v>
      </c>
      <c r="M645" t="str">
        <f>IF(AND(TimeSpend[[#This Row],[Personnel number]]&lt;&gt;"",TimeSpend[[#This Row],[Date]]&lt;&gt;""),TimeSpend[[#This Row],[Employee Name]],"")</f>
        <v>Musiol Marek</v>
      </c>
      <c r="N645">
        <f t="shared" si="20"/>
        <v>644</v>
      </c>
      <c r="O645" t="str">
        <f t="shared" si="21"/>
        <v>10/2024-644</v>
      </c>
      <c r="P645" t="str">
        <f>IF(D645&lt;&gt;"",VLOOKUP(D645,Projects!B:C,2,0),"")</f>
        <v>INT</v>
      </c>
    </row>
    <row r="646" spans="1:16" x14ac:dyDescent="0.25">
      <c r="A646" t="str">
        <f>UPPER(IF(AND(TimeSpend[[#This Row],[Personnel number]]&lt;&gt;"",TimeSpend[[#This Row],[Date]]&lt;&gt;""),TimeSpend[[#This Row],[Personnel number]],""))</f>
        <v>CZ010229</v>
      </c>
      <c r="B646" s="85" t="str">
        <f>IF(AND(TimeSpend[[#This Row],[Personnel number]]&lt;&gt;"",TimeSpend[[#This Row],[Date]]&lt;&gt;""),TEXT(TimeSpend[[#This Row],[Date]],"[$-409]yyyyMMdd"),"")</f>
        <v>yyyy0930</v>
      </c>
      <c r="C646" s="33" t="str">
        <f>IF(AND(TimeSpend[[#This Row],[Personnel number]]&lt;&gt;"",TimeSpend[[#This Row],[Date]]&lt;&gt;""),SUBSTITUTE(TimeSpend[[#This Row],[Hours]],",","."),"")</f>
        <v>0.5</v>
      </c>
      <c r="D646">
        <f>IF(AND(TimeSpend[[#This Row],[Personnel number]]&lt;&gt;"",TimeSpend[[#This Row],[Date]]&lt;&gt;""),TimeSpend[[#This Row],[Network]],"")</f>
        <v>60000247</v>
      </c>
      <c r="E646" t="str">
        <f>IF(AND(TimeSpend[[#This Row],[Personnel number]]&lt;&gt;"",TimeSpend[[#This Row],[Date]]&lt;&gt;""),TimeSpend[[#This Row],[Network Description]],"")</f>
        <v>NUS3 Technical Upgrade (NUS Cloud)</v>
      </c>
      <c r="F646" t="str">
        <f>IF(AND(TimeSpend[[#This Row],[Personnel number]]&lt;&gt;"",TimeSpend[[#This Row],[Date]]&lt;&gt;""),TimeSpend[[#This Row],[Activity]],"")</f>
        <v>Project Management</v>
      </c>
      <c r="G646" t="str">
        <f>IF(AND(TimeSpend[[#This Row],[Personnel number]]&lt;&gt;"",TimeSpend[[#This Row],[Date]]&lt;&gt;""),TimeSpend[[#This Row],[Activity description]],"")</f>
        <v>NUS Cloud Sync Call</v>
      </c>
      <c r="H646" s="36">
        <f>IF(AND(TimeSpend[[#This Row],[Personnel number]]&lt;&gt;"",TimeSpend[[#This Row],[Date]]&lt;&gt;""),TimeSpend[[#This Row],[Start Time]],"")</f>
        <v>0.35416666666666669</v>
      </c>
      <c r="I646" s="36">
        <f>IF(AND(TimeSpend[[#This Row],[Personnel number]]&lt;&gt;"",TimeSpend[[#This Row],[Date]]&lt;&gt;""),TimeSpend[[#This Row],[End Time]],"")</f>
        <v>0.375</v>
      </c>
      <c r="J646" t="str">
        <f>IF(AND(TimeSpend[[#This Row],[Personnel number]]&lt;&gt;"",TimeSpend[[#This Row],[Date]]&lt;&gt;""),TimeSpend[[#This Row],[Location]],"")</f>
        <v>Office</v>
      </c>
      <c r="K646">
        <f>IF(AND(TimeSpend[[#This Row],[Personnel number]]&lt;&gt;"",TimeSpend[[#This Row],[Date]]&lt;&gt;""),TimeSpend[[#This Row],[Task]],"")</f>
        <v>0</v>
      </c>
      <c r="L646" t="str">
        <f>IF(AND(TimeSpend[[#This Row],[Personnel number]]&lt;&gt;"",TimeSpend[[#This Row],[Date]]&lt;&gt;""),Utilization!$J$2,"")</f>
        <v>10/2024</v>
      </c>
      <c r="M646" t="str">
        <f>IF(AND(TimeSpend[[#This Row],[Personnel number]]&lt;&gt;"",TimeSpend[[#This Row],[Date]]&lt;&gt;""),TimeSpend[[#This Row],[Employee Name]],"")</f>
        <v>Musiol Marek</v>
      </c>
      <c r="N646">
        <f t="shared" si="20"/>
        <v>645</v>
      </c>
      <c r="O646" t="str">
        <f t="shared" si="21"/>
        <v>10/2024-645</v>
      </c>
      <c r="P646" t="str">
        <f>IF(D646&lt;&gt;"",VLOOKUP(D646,Projects!B:C,2,0),"")</f>
        <v>PROJECT</v>
      </c>
    </row>
    <row r="647" spans="1:16" x14ac:dyDescent="0.25">
      <c r="A647" t="str">
        <f>UPPER(IF(AND(TimeSpend[[#This Row],[Personnel number]]&lt;&gt;"",TimeSpend[[#This Row],[Date]]&lt;&gt;""),TimeSpend[[#This Row],[Personnel number]],""))</f>
        <v>CZ010229</v>
      </c>
      <c r="B647" s="85" t="str">
        <f>IF(AND(TimeSpend[[#This Row],[Personnel number]]&lt;&gt;"",TimeSpend[[#This Row],[Date]]&lt;&gt;""),TEXT(TimeSpend[[#This Row],[Date]],"[$-409]yyyyMMdd"),"")</f>
        <v>yyyy0930</v>
      </c>
      <c r="C647" s="33" t="str">
        <f>IF(AND(TimeSpend[[#This Row],[Personnel number]]&lt;&gt;"",TimeSpend[[#This Row],[Date]]&lt;&gt;""),SUBSTITUTE(TimeSpend[[#This Row],[Hours]],",","."),"")</f>
        <v>0.5</v>
      </c>
      <c r="D647">
        <f>IF(AND(TimeSpend[[#This Row],[Personnel number]]&lt;&gt;"",TimeSpend[[#This Row],[Date]]&lt;&gt;""),TimeSpend[[#This Row],[Network]],"")</f>
        <v>60000389</v>
      </c>
      <c r="E647" t="str">
        <f>IF(AND(TimeSpend[[#This Row],[Personnel number]]&lt;&gt;"",TimeSpend[[#This Row],[Date]]&lt;&gt;""),TimeSpend[[#This Row],[Network Description]],"")</f>
        <v>BRO NUS Cloud Pilot</v>
      </c>
      <c r="F647" t="str">
        <f>IF(AND(TimeSpend[[#This Row],[Personnel number]]&lt;&gt;"",TimeSpend[[#This Row],[Date]]&lt;&gt;""),TimeSpend[[#This Row],[Activity]],"")</f>
        <v>Analysis</v>
      </c>
      <c r="G647" t="str">
        <f>IF(AND(TimeSpend[[#This Row],[Personnel number]]&lt;&gt;"",TimeSpend[[#This Row],[Date]]&lt;&gt;""),TimeSpend[[#This Row],[Activity description]],"")</f>
        <v>UAT Issues processing</v>
      </c>
      <c r="H647" s="36">
        <f>IF(AND(TimeSpend[[#This Row],[Personnel number]]&lt;&gt;"",TimeSpend[[#This Row],[Date]]&lt;&gt;""),TimeSpend[[#This Row],[Start Time]],"")</f>
        <v>0.375</v>
      </c>
      <c r="I647" s="36">
        <f>IF(AND(TimeSpend[[#This Row],[Personnel number]]&lt;&gt;"",TimeSpend[[#This Row],[Date]]&lt;&gt;""),TimeSpend[[#This Row],[End Time]],"")</f>
        <v>0.39583333333333331</v>
      </c>
      <c r="J647" t="str">
        <f>IF(AND(TimeSpend[[#This Row],[Personnel number]]&lt;&gt;"",TimeSpend[[#This Row],[Date]]&lt;&gt;""),TimeSpend[[#This Row],[Location]],"")</f>
        <v>Office</v>
      </c>
      <c r="K647">
        <f>IF(AND(TimeSpend[[#This Row],[Personnel number]]&lt;&gt;"",TimeSpend[[#This Row],[Date]]&lt;&gt;""),TimeSpend[[#This Row],[Task]],"")</f>
        <v>0</v>
      </c>
      <c r="L647" t="str">
        <f>IF(AND(TimeSpend[[#This Row],[Personnel number]]&lt;&gt;"",TimeSpend[[#This Row],[Date]]&lt;&gt;""),Utilization!$J$2,"")</f>
        <v>10/2024</v>
      </c>
      <c r="M647" t="str">
        <f>IF(AND(TimeSpend[[#This Row],[Personnel number]]&lt;&gt;"",TimeSpend[[#This Row],[Date]]&lt;&gt;""),TimeSpend[[#This Row],[Employee Name]],"")</f>
        <v>Musiol Marek</v>
      </c>
      <c r="N647">
        <f t="shared" si="20"/>
        <v>646</v>
      </c>
      <c r="O647" t="str">
        <f t="shared" si="21"/>
        <v>10/2024-646</v>
      </c>
      <c r="P647" t="str">
        <f>IF(D647&lt;&gt;"",VLOOKUP(D647,Projects!B:C,2,0),"")</f>
        <v>PROJECT</v>
      </c>
    </row>
    <row r="648" spans="1:16" x14ac:dyDescent="0.25">
      <c r="A648" t="str">
        <f>UPPER(IF(AND(TimeSpend[[#This Row],[Personnel number]]&lt;&gt;"",TimeSpend[[#This Row],[Date]]&lt;&gt;""),TimeSpend[[#This Row],[Personnel number]],""))</f>
        <v>CZ010229</v>
      </c>
      <c r="B648" s="85" t="str">
        <f>IF(AND(TimeSpend[[#This Row],[Personnel number]]&lt;&gt;"",TimeSpend[[#This Row],[Date]]&lt;&gt;""),TEXT(TimeSpend[[#This Row],[Date]],"[$-409]yyyyMMdd"),"")</f>
        <v>yyyy0930</v>
      </c>
      <c r="C648" s="33" t="str">
        <f>IF(AND(TimeSpend[[#This Row],[Personnel number]]&lt;&gt;"",TimeSpend[[#This Row],[Date]]&lt;&gt;""),SUBSTITUTE(TimeSpend[[#This Row],[Hours]],",","."),"")</f>
        <v>1.5</v>
      </c>
      <c r="D648">
        <f>IF(AND(TimeSpend[[#This Row],[Personnel number]]&lt;&gt;"",TimeSpend[[#This Row],[Date]]&lt;&gt;""),TimeSpend[[#This Row],[Network]],"")</f>
        <v>1050383</v>
      </c>
      <c r="E648" t="str">
        <f>IF(AND(TimeSpend[[#This Row],[Personnel number]]&lt;&gt;"",TimeSpend[[#This Row],[Date]]&lt;&gt;""),TimeSpend[[#This Row],[Network Description]],"")</f>
        <v>Roll-out support (CRM/ITSM/Portals)</v>
      </c>
      <c r="F648" t="str">
        <f>IF(AND(TimeSpend[[#This Row],[Personnel number]]&lt;&gt;"",TimeSpend[[#This Row],[Date]]&lt;&gt;""),TimeSpend[[#This Row],[Activity]],"")</f>
        <v>Analysis</v>
      </c>
      <c r="G648" t="str">
        <f>IF(AND(TimeSpend[[#This Row],[Personnel number]]&lt;&gt;"",TimeSpend[[#This Row],[Date]]&lt;&gt;""),TimeSpend[[#This Row],[Activity description]],"")</f>
        <v>eBIZ Time Zone Issue</v>
      </c>
      <c r="H648" s="36">
        <f>IF(AND(TimeSpend[[#This Row],[Personnel number]]&lt;&gt;"",TimeSpend[[#This Row],[Date]]&lt;&gt;""),TimeSpend[[#This Row],[Start Time]],"")</f>
        <v>0.39583333333333331</v>
      </c>
      <c r="I648" s="36">
        <f>IF(AND(TimeSpend[[#This Row],[Personnel number]]&lt;&gt;"",TimeSpend[[#This Row],[Date]]&lt;&gt;""),TimeSpend[[#This Row],[End Time]],"")</f>
        <v>0.45833333333333331</v>
      </c>
      <c r="J648" t="str">
        <f>IF(AND(TimeSpend[[#This Row],[Personnel number]]&lt;&gt;"",TimeSpend[[#This Row],[Date]]&lt;&gt;""),TimeSpend[[#This Row],[Location]],"")</f>
        <v>Office</v>
      </c>
      <c r="K648">
        <f>IF(AND(TimeSpend[[#This Row],[Personnel number]]&lt;&gt;"",TimeSpend[[#This Row],[Date]]&lt;&gt;""),TimeSpend[[#This Row],[Task]],"")</f>
        <v>0</v>
      </c>
      <c r="L648" t="str">
        <f>IF(AND(TimeSpend[[#This Row],[Personnel number]]&lt;&gt;"",TimeSpend[[#This Row],[Date]]&lt;&gt;""),Utilization!$J$2,"")</f>
        <v>10/2024</v>
      </c>
      <c r="M648" t="str">
        <f>IF(AND(TimeSpend[[#This Row],[Personnel number]]&lt;&gt;"",TimeSpend[[#This Row],[Date]]&lt;&gt;""),TimeSpend[[#This Row],[Employee Name]],"")</f>
        <v>Musiol Marek</v>
      </c>
      <c r="N648">
        <f t="shared" si="20"/>
        <v>647</v>
      </c>
      <c r="O648" t="str">
        <f t="shared" si="21"/>
        <v>10/2024-647</v>
      </c>
      <c r="P648" t="str">
        <f>IF(D648&lt;&gt;"",VLOOKUP(D648,Projects!B:C,2,0),"")</f>
        <v>PROJECT</v>
      </c>
    </row>
    <row r="649" spans="1:16" x14ac:dyDescent="0.25">
      <c r="A649" t="str">
        <f>UPPER(IF(AND(TimeSpend[[#This Row],[Personnel number]]&lt;&gt;"",TimeSpend[[#This Row],[Date]]&lt;&gt;""),TimeSpend[[#This Row],[Personnel number]],""))</f>
        <v>CZ010229</v>
      </c>
      <c r="B649" s="85" t="str">
        <f>IF(AND(TimeSpend[[#This Row],[Personnel number]]&lt;&gt;"",TimeSpend[[#This Row],[Date]]&lt;&gt;""),TEXT(TimeSpend[[#This Row],[Date]],"[$-409]yyyyMMdd"),"")</f>
        <v>yyyy0930</v>
      </c>
      <c r="C649" s="33" t="str">
        <f>IF(AND(TimeSpend[[#This Row],[Personnel number]]&lt;&gt;"",TimeSpend[[#This Row],[Date]]&lt;&gt;""),SUBSTITUTE(TimeSpend[[#This Row],[Hours]],",","."),"")</f>
        <v>0.5</v>
      </c>
      <c r="D649" t="str">
        <f>IF(AND(TimeSpend[[#This Row],[Personnel number]]&lt;&gt;"",TimeSpend[[#This Row],[Date]]&lt;&gt;""),TimeSpend[[#This Row],[Network]],"")</f>
        <v>BPC_INT</v>
      </c>
      <c r="E649" t="str">
        <f>IF(AND(TimeSpend[[#This Row],[Personnel number]]&lt;&gt;"",TimeSpend[[#This Row],[Date]]&lt;&gt;""),TimeSpend[[#This Row],[Network Description]],"")</f>
        <v>Other Internal activities - BPC Brno</v>
      </c>
      <c r="F649" t="str">
        <f>IF(AND(TimeSpend[[#This Row],[Personnel number]]&lt;&gt;"",TimeSpend[[#This Row],[Date]]&lt;&gt;""),TimeSpend[[#This Row],[Activity]],"")</f>
        <v>Admin</v>
      </c>
      <c r="G649" t="str">
        <f>IF(AND(TimeSpend[[#This Row],[Personnel number]]&lt;&gt;"",TimeSpend[[#This Row],[Date]]&lt;&gt;""),TimeSpend[[#This Row],[Activity description]],"")</f>
        <v>Acc2 Admin</v>
      </c>
      <c r="H649" s="36">
        <f>IF(AND(TimeSpend[[#This Row],[Personnel number]]&lt;&gt;"",TimeSpend[[#This Row],[Date]]&lt;&gt;""),TimeSpend[[#This Row],[Start Time]],"")</f>
        <v>0.47916666666666669</v>
      </c>
      <c r="I649" s="36">
        <f>IF(AND(TimeSpend[[#This Row],[Personnel number]]&lt;&gt;"",TimeSpend[[#This Row],[Date]]&lt;&gt;""),TimeSpend[[#This Row],[End Time]],"")</f>
        <v>0.5</v>
      </c>
      <c r="J649" t="str">
        <f>IF(AND(TimeSpend[[#This Row],[Personnel number]]&lt;&gt;"",TimeSpend[[#This Row],[Date]]&lt;&gt;""),TimeSpend[[#This Row],[Location]],"")</f>
        <v>Office</v>
      </c>
      <c r="K649">
        <f>IF(AND(TimeSpend[[#This Row],[Personnel number]]&lt;&gt;"",TimeSpend[[#This Row],[Date]]&lt;&gt;""),TimeSpend[[#This Row],[Task]],"")</f>
        <v>0</v>
      </c>
      <c r="L649" t="str">
        <f>IF(AND(TimeSpend[[#This Row],[Personnel number]]&lt;&gt;"",TimeSpend[[#This Row],[Date]]&lt;&gt;""),Utilization!$J$2,"")</f>
        <v>10/2024</v>
      </c>
      <c r="M649" t="str">
        <f>IF(AND(TimeSpend[[#This Row],[Personnel number]]&lt;&gt;"",TimeSpend[[#This Row],[Date]]&lt;&gt;""),TimeSpend[[#This Row],[Employee Name]],"")</f>
        <v>Musiol Marek</v>
      </c>
      <c r="N649">
        <f t="shared" si="20"/>
        <v>648</v>
      </c>
      <c r="O649" t="str">
        <f t="shared" si="21"/>
        <v>10/2024-648</v>
      </c>
      <c r="P649" t="str">
        <f>IF(D649&lt;&gt;"",VLOOKUP(D649,Projects!B:C,2,0),"")</f>
        <v>INT</v>
      </c>
    </row>
    <row r="650" spans="1:16" x14ac:dyDescent="0.25">
      <c r="A650" t="str">
        <f>UPPER(IF(AND(TimeSpend[[#This Row],[Personnel number]]&lt;&gt;"",TimeSpend[[#This Row],[Date]]&lt;&gt;""),TimeSpend[[#This Row],[Personnel number]],""))</f>
        <v>CZ010229</v>
      </c>
      <c r="B650" s="85" t="str">
        <f>IF(AND(TimeSpend[[#This Row],[Personnel number]]&lt;&gt;"",TimeSpend[[#This Row],[Date]]&lt;&gt;""),TEXT(TimeSpend[[#This Row],[Date]],"[$-409]yyyyMMdd"),"")</f>
        <v>yyyy0930</v>
      </c>
      <c r="C650" s="33" t="str">
        <f>IF(AND(TimeSpend[[#This Row],[Personnel number]]&lt;&gt;"",TimeSpend[[#This Row],[Date]]&lt;&gt;""),SUBSTITUTE(TimeSpend[[#This Row],[Hours]],",","."),"")</f>
        <v>0.5</v>
      </c>
      <c r="D650">
        <f>IF(AND(TimeSpend[[#This Row],[Personnel number]]&lt;&gt;"",TimeSpend[[#This Row],[Date]]&lt;&gt;""),TimeSpend[[#This Row],[Network]],"")</f>
        <v>60000389</v>
      </c>
      <c r="E650" t="str">
        <f>IF(AND(TimeSpend[[#This Row],[Personnel number]]&lt;&gt;"",TimeSpend[[#This Row],[Date]]&lt;&gt;""),TimeSpend[[#This Row],[Network Description]],"")</f>
        <v>BRO NUS Cloud Pilot</v>
      </c>
      <c r="F650" t="str">
        <f>IF(AND(TimeSpend[[#This Row],[Personnel number]]&lt;&gt;"",TimeSpend[[#This Row],[Date]]&lt;&gt;""),TimeSpend[[#This Row],[Activity]],"")</f>
        <v>Analysis</v>
      </c>
      <c r="G650" t="str">
        <f>IF(AND(TimeSpend[[#This Row],[Personnel number]]&lt;&gt;"",TimeSpend[[#This Row],[Date]]&lt;&gt;""),TimeSpend[[#This Row],[Activity description]],"")</f>
        <v>UAT Issues processing</v>
      </c>
      <c r="H650" s="36">
        <f>IF(AND(TimeSpend[[#This Row],[Personnel number]]&lt;&gt;"",TimeSpend[[#This Row],[Date]]&lt;&gt;""),TimeSpend[[#This Row],[Start Time]],"")</f>
        <v>0.5</v>
      </c>
      <c r="I650" s="36">
        <f>IF(AND(TimeSpend[[#This Row],[Personnel number]]&lt;&gt;"",TimeSpend[[#This Row],[Date]]&lt;&gt;""),TimeSpend[[#This Row],[End Time]],"")</f>
        <v>0.52083333333333337</v>
      </c>
      <c r="J650" t="str">
        <f>IF(AND(TimeSpend[[#This Row],[Personnel number]]&lt;&gt;"",TimeSpend[[#This Row],[Date]]&lt;&gt;""),TimeSpend[[#This Row],[Location]],"")</f>
        <v>Office</v>
      </c>
      <c r="K650">
        <f>IF(AND(TimeSpend[[#This Row],[Personnel number]]&lt;&gt;"",TimeSpend[[#This Row],[Date]]&lt;&gt;""),TimeSpend[[#This Row],[Task]],"")</f>
        <v>0</v>
      </c>
      <c r="L650" t="str">
        <f>IF(AND(TimeSpend[[#This Row],[Personnel number]]&lt;&gt;"",TimeSpend[[#This Row],[Date]]&lt;&gt;""),Utilization!$J$2,"")</f>
        <v>10/2024</v>
      </c>
      <c r="M650" t="str">
        <f>IF(AND(TimeSpend[[#This Row],[Personnel number]]&lt;&gt;"",TimeSpend[[#This Row],[Date]]&lt;&gt;""),TimeSpend[[#This Row],[Employee Name]],"")</f>
        <v>Musiol Marek</v>
      </c>
      <c r="N650">
        <f t="shared" si="20"/>
        <v>649</v>
      </c>
      <c r="O650" t="str">
        <f t="shared" si="21"/>
        <v>10/2024-649</v>
      </c>
      <c r="P650" t="str">
        <f>IF(D650&lt;&gt;"",VLOOKUP(D650,Projects!B:C,2,0),"")</f>
        <v>PROJECT</v>
      </c>
    </row>
    <row r="651" spans="1:16" x14ac:dyDescent="0.25">
      <c r="A651" t="str">
        <f>UPPER(IF(AND(TimeSpend[[#This Row],[Personnel number]]&lt;&gt;"",TimeSpend[[#This Row],[Date]]&lt;&gt;""),TimeSpend[[#This Row],[Personnel number]],""))</f>
        <v>CZ010229</v>
      </c>
      <c r="B651" s="85" t="str">
        <f>IF(AND(TimeSpend[[#This Row],[Personnel number]]&lt;&gt;"",TimeSpend[[#This Row],[Date]]&lt;&gt;""),TEXT(TimeSpend[[#This Row],[Date]],"[$-409]yyyyMMdd"),"")</f>
        <v>yyyy0930</v>
      </c>
      <c r="C651" s="33" t="str">
        <f>IF(AND(TimeSpend[[#This Row],[Personnel number]]&lt;&gt;"",TimeSpend[[#This Row],[Date]]&lt;&gt;""),SUBSTITUTE(TimeSpend[[#This Row],[Hours]],",","."),"")</f>
        <v>0.833333333333334</v>
      </c>
      <c r="D651">
        <f>IF(AND(TimeSpend[[#This Row],[Personnel number]]&lt;&gt;"",TimeSpend[[#This Row],[Date]]&lt;&gt;""),TimeSpend[[#This Row],[Network]],"")</f>
        <v>1050383</v>
      </c>
      <c r="E651" t="str">
        <f>IF(AND(TimeSpend[[#This Row],[Personnel number]]&lt;&gt;"",TimeSpend[[#This Row],[Date]]&lt;&gt;""),TimeSpend[[#This Row],[Network Description]],"")</f>
        <v>Roll-out support (CRM/ITSM/Portals)</v>
      </c>
      <c r="F651" t="str">
        <f>IF(AND(TimeSpend[[#This Row],[Personnel number]]&lt;&gt;"",TimeSpend[[#This Row],[Date]]&lt;&gt;""),TimeSpend[[#This Row],[Activity]],"")</f>
        <v>Project Management</v>
      </c>
      <c r="G651" t="str">
        <f>IF(AND(TimeSpend[[#This Row],[Personnel number]]&lt;&gt;"",TimeSpend[[#This Row],[Date]]&lt;&gt;""),TimeSpend[[#This Row],[Activity description]],"")</f>
        <v>NUS Cloud x CRM Cloud integration - status + next steps</v>
      </c>
      <c r="H651" s="36">
        <f>IF(AND(TimeSpend[[#This Row],[Personnel number]]&lt;&gt;"",TimeSpend[[#This Row],[Date]]&lt;&gt;""),TimeSpend[[#This Row],[Start Time]],"")</f>
        <v>0.52083333333333337</v>
      </c>
      <c r="I651" s="36">
        <f>IF(AND(TimeSpend[[#This Row],[Personnel number]]&lt;&gt;"",TimeSpend[[#This Row],[Date]]&lt;&gt;""),TimeSpend[[#This Row],[End Time]],"")</f>
        <v>0.55555555555555558</v>
      </c>
      <c r="J651" t="str">
        <f>IF(AND(TimeSpend[[#This Row],[Personnel number]]&lt;&gt;"",TimeSpend[[#This Row],[Date]]&lt;&gt;""),TimeSpend[[#This Row],[Location]],"")</f>
        <v>Office</v>
      </c>
      <c r="K651">
        <f>IF(AND(TimeSpend[[#This Row],[Personnel number]]&lt;&gt;"",TimeSpend[[#This Row],[Date]]&lt;&gt;""),TimeSpend[[#This Row],[Task]],"")</f>
        <v>0</v>
      </c>
      <c r="L651" t="str">
        <f>IF(AND(TimeSpend[[#This Row],[Personnel number]]&lt;&gt;"",TimeSpend[[#This Row],[Date]]&lt;&gt;""),Utilization!$J$2,"")</f>
        <v>10/2024</v>
      </c>
      <c r="M651" t="str">
        <f>IF(AND(TimeSpend[[#This Row],[Personnel number]]&lt;&gt;"",TimeSpend[[#This Row],[Date]]&lt;&gt;""),TimeSpend[[#This Row],[Employee Name]],"")</f>
        <v>Musiol Marek</v>
      </c>
      <c r="N651">
        <f t="shared" si="20"/>
        <v>650</v>
      </c>
      <c r="O651" t="str">
        <f t="shared" si="21"/>
        <v>10/2024-650</v>
      </c>
      <c r="P651" t="str">
        <f>IF(D651&lt;&gt;"",VLOOKUP(D651,Projects!B:C,2,0),"")</f>
        <v>PROJECT</v>
      </c>
    </row>
    <row r="652" spans="1:16" x14ac:dyDescent="0.25">
      <c r="A652" t="str">
        <f>UPPER(IF(AND(TimeSpend[[#This Row],[Personnel number]]&lt;&gt;"",TimeSpend[[#This Row],[Date]]&lt;&gt;""),TimeSpend[[#This Row],[Personnel number]],""))</f>
        <v>CZ010229</v>
      </c>
      <c r="B652" s="85" t="str">
        <f>IF(AND(TimeSpend[[#This Row],[Personnel number]]&lt;&gt;"",TimeSpend[[#This Row],[Date]]&lt;&gt;""),TEXT(TimeSpend[[#This Row],[Date]],"[$-409]yyyyMMdd"),"")</f>
        <v>yyyy0930</v>
      </c>
      <c r="C652" s="33" t="str">
        <f>IF(AND(TimeSpend[[#This Row],[Personnel number]]&lt;&gt;"",TimeSpend[[#This Row],[Date]]&lt;&gt;""),SUBSTITUTE(TimeSpend[[#This Row],[Hours]],",","."),"")</f>
        <v>1.33333333333333</v>
      </c>
      <c r="D652">
        <f>IF(AND(TimeSpend[[#This Row],[Personnel number]]&lt;&gt;"",TimeSpend[[#This Row],[Date]]&lt;&gt;""),TimeSpend[[#This Row],[Network]],"")</f>
        <v>1050383</v>
      </c>
      <c r="E652" t="str">
        <f>IF(AND(TimeSpend[[#This Row],[Personnel number]]&lt;&gt;"",TimeSpend[[#This Row],[Date]]&lt;&gt;""),TimeSpend[[#This Row],[Network Description]],"")</f>
        <v>Roll-out support (CRM/ITSM/Portals)</v>
      </c>
      <c r="F652" t="str">
        <f>IF(AND(TimeSpend[[#This Row],[Personnel number]]&lt;&gt;"",TimeSpend[[#This Row],[Date]]&lt;&gt;""),TimeSpend[[#This Row],[Activity]],"")</f>
        <v>Testing</v>
      </c>
      <c r="G652" t="str">
        <f>IF(AND(TimeSpend[[#This Row],[Personnel number]]&lt;&gt;"",TimeSpend[[#This Row],[Date]]&lt;&gt;""),TimeSpend[[#This Row],[Activity description]],"")</f>
        <v>eBIZ Time Zone Issue</v>
      </c>
      <c r="H652" s="36">
        <f>IF(AND(TimeSpend[[#This Row],[Personnel number]]&lt;&gt;"",TimeSpend[[#This Row],[Date]]&lt;&gt;""),TimeSpend[[#This Row],[Start Time]],"")</f>
        <v>0.55555555555555558</v>
      </c>
      <c r="I652" s="36">
        <f>IF(AND(TimeSpend[[#This Row],[Personnel number]]&lt;&gt;"",TimeSpend[[#This Row],[Date]]&lt;&gt;""),TimeSpend[[#This Row],[End Time]],"")</f>
        <v>0.61111111111111116</v>
      </c>
      <c r="J652" t="str">
        <f>IF(AND(TimeSpend[[#This Row],[Personnel number]]&lt;&gt;"",TimeSpend[[#This Row],[Date]]&lt;&gt;""),TimeSpend[[#This Row],[Location]],"")</f>
        <v>Office</v>
      </c>
      <c r="K652">
        <f>IF(AND(TimeSpend[[#This Row],[Personnel number]]&lt;&gt;"",TimeSpend[[#This Row],[Date]]&lt;&gt;""),TimeSpend[[#This Row],[Task]],"")</f>
        <v>0</v>
      </c>
      <c r="L652" t="str">
        <f>IF(AND(TimeSpend[[#This Row],[Personnel number]]&lt;&gt;"",TimeSpend[[#This Row],[Date]]&lt;&gt;""),Utilization!$J$2,"")</f>
        <v>10/2024</v>
      </c>
      <c r="M652" t="str">
        <f>IF(AND(TimeSpend[[#This Row],[Personnel number]]&lt;&gt;"",TimeSpend[[#This Row],[Date]]&lt;&gt;""),TimeSpend[[#This Row],[Employee Name]],"")</f>
        <v>Musiol Marek</v>
      </c>
      <c r="N652">
        <f t="shared" si="20"/>
        <v>651</v>
      </c>
      <c r="O652" t="str">
        <f t="shared" si="21"/>
        <v>10/2024-651</v>
      </c>
      <c r="P652" t="str">
        <f>IF(D652&lt;&gt;"",VLOOKUP(D652,Projects!B:C,2,0),"")</f>
        <v>PROJECT</v>
      </c>
    </row>
    <row r="653" spans="1:16" x14ac:dyDescent="0.25">
      <c r="A653" t="str">
        <f>UPPER(IF(AND(TimeSpend[[#This Row],[Personnel number]]&lt;&gt;"",TimeSpend[[#This Row],[Date]]&lt;&gt;""),TimeSpend[[#This Row],[Personnel number]],""))</f>
        <v>CZ010229</v>
      </c>
      <c r="B653" s="85" t="str">
        <f>IF(AND(TimeSpend[[#This Row],[Personnel number]]&lt;&gt;"",TimeSpend[[#This Row],[Date]]&lt;&gt;""),TEXT(TimeSpend[[#This Row],[Date]],"[$-409]yyyyMMdd"),"")</f>
        <v>yyyy0930</v>
      </c>
      <c r="C653" s="33" t="str">
        <f>IF(AND(TimeSpend[[#This Row],[Personnel number]]&lt;&gt;"",TimeSpend[[#This Row],[Date]]&lt;&gt;""),SUBSTITUTE(TimeSpend[[#This Row],[Hours]],",","."),"")</f>
        <v>0.833333333333332</v>
      </c>
      <c r="D653">
        <f>IF(AND(TimeSpend[[#This Row],[Personnel number]]&lt;&gt;"",TimeSpend[[#This Row],[Date]]&lt;&gt;""),TimeSpend[[#This Row],[Network]],"")</f>
        <v>60000389</v>
      </c>
      <c r="E653" t="str">
        <f>IF(AND(TimeSpend[[#This Row],[Personnel number]]&lt;&gt;"",TimeSpend[[#This Row],[Date]]&lt;&gt;""),TimeSpend[[#This Row],[Network Description]],"")</f>
        <v>BRO NUS Cloud Pilot</v>
      </c>
      <c r="F653" t="str">
        <f>IF(AND(TimeSpend[[#This Row],[Personnel number]]&lt;&gt;"",TimeSpend[[#This Row],[Date]]&lt;&gt;""),TimeSpend[[#This Row],[Activity]],"")</f>
        <v>Analysis</v>
      </c>
      <c r="G653" t="str">
        <f>IF(AND(TimeSpend[[#This Row],[Personnel number]]&lt;&gt;"",TimeSpend[[#This Row],[Date]]&lt;&gt;""),TimeSpend[[#This Row],[Activity description]],"")</f>
        <v>Prepayment Sales Invoice Layouts</v>
      </c>
      <c r="H653" s="36">
        <f>IF(AND(TimeSpend[[#This Row],[Personnel number]]&lt;&gt;"",TimeSpend[[#This Row],[Date]]&lt;&gt;""),TimeSpend[[#This Row],[Start Time]],"")</f>
        <v>0.61111111111111116</v>
      </c>
      <c r="I653" s="36">
        <f>IF(AND(TimeSpend[[#This Row],[Personnel number]]&lt;&gt;"",TimeSpend[[#This Row],[Date]]&lt;&gt;""),TimeSpend[[#This Row],[End Time]],"")</f>
        <v>0.64583333333333337</v>
      </c>
      <c r="J653" t="str">
        <f>IF(AND(TimeSpend[[#This Row],[Personnel number]]&lt;&gt;"",TimeSpend[[#This Row],[Date]]&lt;&gt;""),TimeSpend[[#This Row],[Location]],"")</f>
        <v>Office</v>
      </c>
      <c r="K653">
        <f>IF(AND(TimeSpend[[#This Row],[Personnel number]]&lt;&gt;"",TimeSpend[[#This Row],[Date]]&lt;&gt;""),TimeSpend[[#This Row],[Task]],"")</f>
        <v>0</v>
      </c>
      <c r="L653" t="str">
        <f>IF(AND(TimeSpend[[#This Row],[Personnel number]]&lt;&gt;"",TimeSpend[[#This Row],[Date]]&lt;&gt;""),Utilization!$J$2,"")</f>
        <v>10/2024</v>
      </c>
      <c r="M653" t="str">
        <f>IF(AND(TimeSpend[[#This Row],[Personnel number]]&lt;&gt;"",TimeSpend[[#This Row],[Date]]&lt;&gt;""),TimeSpend[[#This Row],[Employee Name]],"")</f>
        <v>Musiol Marek</v>
      </c>
      <c r="N653">
        <f t="shared" si="20"/>
        <v>652</v>
      </c>
      <c r="O653" t="str">
        <f t="shared" si="21"/>
        <v>10/2024-652</v>
      </c>
      <c r="P653" t="str">
        <f>IF(D653&lt;&gt;"",VLOOKUP(D653,Projects!B:C,2,0),"")</f>
        <v>PROJECT</v>
      </c>
    </row>
    <row r="654" spans="1:16" x14ac:dyDescent="0.25">
      <c r="A654" t="str">
        <f>UPPER(IF(AND(TimeSpend[[#This Row],[Personnel number]]&lt;&gt;"",TimeSpend[[#This Row],[Date]]&lt;&gt;""),TimeSpend[[#This Row],[Personnel number]],""))</f>
        <v>CZ010229</v>
      </c>
      <c r="B654" s="85" t="str">
        <f>IF(AND(TimeSpend[[#This Row],[Personnel number]]&lt;&gt;"",TimeSpend[[#This Row],[Date]]&lt;&gt;""),TEXT(TimeSpend[[#This Row],[Date]],"[$-409]yyyyMMdd"),"")</f>
        <v>yyyy0930</v>
      </c>
      <c r="C654" s="33" t="str">
        <f>IF(AND(TimeSpend[[#This Row],[Personnel number]]&lt;&gt;"",TimeSpend[[#This Row],[Date]]&lt;&gt;""),SUBSTITUTE(TimeSpend[[#This Row],[Hours]],",","."),"")</f>
        <v>1</v>
      </c>
      <c r="D654">
        <f>IF(AND(TimeSpend[[#This Row],[Personnel number]]&lt;&gt;"",TimeSpend[[#This Row],[Date]]&lt;&gt;""),TimeSpend[[#This Row],[Network]],"")</f>
        <v>60000389</v>
      </c>
      <c r="E654" t="str">
        <f>IF(AND(TimeSpend[[#This Row],[Personnel number]]&lt;&gt;"",TimeSpend[[#This Row],[Date]]&lt;&gt;""),TimeSpend[[#This Row],[Network Description]],"")</f>
        <v>BRO NUS Cloud Pilot</v>
      </c>
      <c r="F654" t="str">
        <f>IF(AND(TimeSpend[[#This Row],[Personnel number]]&lt;&gt;"",TimeSpend[[#This Row],[Date]]&lt;&gt;""),TimeSpend[[#This Row],[Activity]],"")</f>
        <v>Testing</v>
      </c>
      <c r="G654" t="str">
        <f>IF(AND(TimeSpend[[#This Row],[Personnel number]]&lt;&gt;"",TimeSpend[[#This Row],[Date]]&lt;&gt;""),TimeSpend[[#This Row],[Activity description]],"")</f>
        <v>Prepayment Sales Invoice MS update</v>
      </c>
      <c r="H654" s="36">
        <f>IF(AND(TimeSpend[[#This Row],[Personnel number]]&lt;&gt;"",TimeSpend[[#This Row],[Date]]&lt;&gt;""),TimeSpend[[#This Row],[Start Time]],"")</f>
        <v>0.64583333333333337</v>
      </c>
      <c r="I654" s="36">
        <f>IF(AND(TimeSpend[[#This Row],[Personnel number]]&lt;&gt;"",TimeSpend[[#This Row],[Date]]&lt;&gt;""),TimeSpend[[#This Row],[End Time]],"")</f>
        <v>0.6875</v>
      </c>
      <c r="J654" t="str">
        <f>IF(AND(TimeSpend[[#This Row],[Personnel number]]&lt;&gt;"",TimeSpend[[#This Row],[Date]]&lt;&gt;""),TimeSpend[[#This Row],[Location]],"")</f>
        <v>Office</v>
      </c>
      <c r="K654">
        <f>IF(AND(TimeSpend[[#This Row],[Personnel number]]&lt;&gt;"",TimeSpend[[#This Row],[Date]]&lt;&gt;""),TimeSpend[[#This Row],[Task]],"")</f>
        <v>0</v>
      </c>
      <c r="L654" t="str">
        <f>IF(AND(TimeSpend[[#This Row],[Personnel number]]&lt;&gt;"",TimeSpend[[#This Row],[Date]]&lt;&gt;""),Utilization!$J$2,"")</f>
        <v>10/2024</v>
      </c>
      <c r="M654" t="str">
        <f>IF(AND(TimeSpend[[#This Row],[Personnel number]]&lt;&gt;"",TimeSpend[[#This Row],[Date]]&lt;&gt;""),TimeSpend[[#This Row],[Employee Name]],"")</f>
        <v>Musiol Marek</v>
      </c>
      <c r="N654">
        <f t="shared" si="20"/>
        <v>653</v>
      </c>
      <c r="O654" t="str">
        <f t="shared" si="21"/>
        <v>10/2024-653</v>
      </c>
      <c r="P654" t="str">
        <f>IF(D654&lt;&gt;"",VLOOKUP(D654,Projects!B:C,2,0),"")</f>
        <v>PROJECT</v>
      </c>
    </row>
    <row r="655" spans="1:16" x14ac:dyDescent="0.25">
      <c r="A655" t="str">
        <f>UPPER(IF(AND(TimeSpend[[#This Row],[Personnel number]]&lt;&gt;"",TimeSpend[[#This Row],[Date]]&lt;&gt;""),TimeSpend[[#This Row],[Personnel number]],""))</f>
        <v>CZ010229</v>
      </c>
      <c r="B655" s="85" t="str">
        <f>IF(AND(TimeSpend[[#This Row],[Personnel number]]&lt;&gt;"",TimeSpend[[#This Row],[Date]]&lt;&gt;""),TEXT(TimeSpend[[#This Row],[Date]],"[$-409]yyyyMMdd"),"")</f>
        <v>yyyy0930</v>
      </c>
      <c r="C655" s="33" t="str">
        <f>IF(AND(TimeSpend[[#This Row],[Personnel number]]&lt;&gt;"",TimeSpend[[#This Row],[Date]]&lt;&gt;""),SUBSTITUTE(TimeSpend[[#This Row],[Hours]],",","."),"")</f>
        <v>0.5</v>
      </c>
      <c r="D655">
        <f>IF(AND(TimeSpend[[#This Row],[Personnel number]]&lt;&gt;"",TimeSpend[[#This Row],[Date]]&lt;&gt;""),TimeSpend[[#This Row],[Network]],"")</f>
        <v>60000389</v>
      </c>
      <c r="E655" t="str">
        <f>IF(AND(TimeSpend[[#This Row],[Personnel number]]&lt;&gt;"",TimeSpend[[#This Row],[Date]]&lt;&gt;""),TimeSpend[[#This Row],[Network Description]],"")</f>
        <v>BRO NUS Cloud Pilot</v>
      </c>
      <c r="F655" t="str">
        <f>IF(AND(TimeSpend[[#This Row],[Personnel number]]&lt;&gt;"",TimeSpend[[#This Row],[Date]]&lt;&gt;""),TimeSpend[[#This Row],[Activity]],"")</f>
        <v>Consultancy</v>
      </c>
      <c r="G655" t="str">
        <f>IF(AND(TimeSpend[[#This Row],[Personnel number]]&lt;&gt;"",TimeSpend[[#This Row],[Date]]&lt;&gt;""),TimeSpend[[#This Row],[Activity description]],"")</f>
        <v>Prepayment Sales Invoice posting enhancement</v>
      </c>
      <c r="H655" s="36">
        <f>IF(AND(TimeSpend[[#This Row],[Personnel number]]&lt;&gt;"",TimeSpend[[#This Row],[Date]]&lt;&gt;""),TimeSpend[[#This Row],[Start Time]],"")</f>
        <v>0.6875</v>
      </c>
      <c r="I655" s="36">
        <f>IF(AND(TimeSpend[[#This Row],[Personnel number]]&lt;&gt;"",TimeSpend[[#This Row],[Date]]&lt;&gt;""),TimeSpend[[#This Row],[End Time]],"")</f>
        <v>0.70833333333333337</v>
      </c>
      <c r="J655" t="str">
        <f>IF(AND(TimeSpend[[#This Row],[Personnel number]]&lt;&gt;"",TimeSpend[[#This Row],[Date]]&lt;&gt;""),TimeSpend[[#This Row],[Location]],"")</f>
        <v>Office</v>
      </c>
      <c r="K655">
        <f>IF(AND(TimeSpend[[#This Row],[Personnel number]]&lt;&gt;"",TimeSpend[[#This Row],[Date]]&lt;&gt;""),TimeSpend[[#This Row],[Task]],"")</f>
        <v>0</v>
      </c>
      <c r="L655" t="str">
        <f>IF(AND(TimeSpend[[#This Row],[Personnel number]]&lt;&gt;"",TimeSpend[[#This Row],[Date]]&lt;&gt;""),Utilization!$J$2,"")</f>
        <v>10/2024</v>
      </c>
      <c r="M655" t="str">
        <f>IF(AND(TimeSpend[[#This Row],[Personnel number]]&lt;&gt;"",TimeSpend[[#This Row],[Date]]&lt;&gt;""),TimeSpend[[#This Row],[Employee Name]],"")</f>
        <v>Musiol Marek</v>
      </c>
      <c r="N655">
        <f t="shared" si="20"/>
        <v>654</v>
      </c>
      <c r="O655" t="str">
        <f t="shared" si="21"/>
        <v>10/2024-654</v>
      </c>
      <c r="P655" t="str">
        <f>IF(D655&lt;&gt;"",VLOOKUP(D655,Projects!B:C,2,0),"")</f>
        <v>PROJECT</v>
      </c>
    </row>
    <row r="656" spans="1:16" x14ac:dyDescent="0.25">
      <c r="A656" t="str">
        <f>UPPER(IF(AND(TimeSpend[[#This Row],[Personnel number]]&lt;&gt;"",TimeSpend[[#This Row],[Date]]&lt;&gt;""),TimeSpend[[#This Row],[Personnel number]],""))</f>
        <v>CZ010229</v>
      </c>
      <c r="B656" s="85" t="str">
        <f>IF(AND(TimeSpend[[#This Row],[Personnel number]]&lt;&gt;"",TimeSpend[[#This Row],[Date]]&lt;&gt;""),TEXT(TimeSpend[[#This Row],[Date]],"[$-409]yyyyMMdd"),"")</f>
        <v>yyyy1001</v>
      </c>
      <c r="C656" s="33" t="str">
        <f>IF(AND(TimeSpend[[#This Row],[Personnel number]]&lt;&gt;"",TimeSpend[[#This Row],[Date]]&lt;&gt;""),SUBSTITUTE(TimeSpend[[#This Row],[Hours]],",","."),"")</f>
        <v>0.500000000000002</v>
      </c>
      <c r="D656" t="str">
        <f>IF(AND(TimeSpend[[#This Row],[Personnel number]]&lt;&gt;"",TimeSpend[[#This Row],[Date]]&lt;&gt;""),TimeSpend[[#This Row],[Network]],"")</f>
        <v>BPC_INT</v>
      </c>
      <c r="E656" t="str">
        <f>IF(AND(TimeSpend[[#This Row],[Personnel number]]&lt;&gt;"",TimeSpend[[#This Row],[Date]]&lt;&gt;""),TimeSpend[[#This Row],[Network Description]],"")</f>
        <v>Other Internal activities - BPC Brno</v>
      </c>
      <c r="F656" t="str">
        <f>IF(AND(TimeSpend[[#This Row],[Personnel number]]&lt;&gt;"",TimeSpend[[#This Row],[Date]]&lt;&gt;""),TimeSpend[[#This Row],[Activity]],"")</f>
        <v>Admin</v>
      </c>
      <c r="G656" t="str">
        <f>IF(AND(TimeSpend[[#This Row],[Personnel number]]&lt;&gt;"",TimeSpend[[#This Row],[Date]]&lt;&gt;""),TimeSpend[[#This Row],[Activity description]],"")</f>
        <v>Acc2 Admin</v>
      </c>
      <c r="H656" s="36">
        <f>IF(AND(TimeSpend[[#This Row],[Personnel number]]&lt;&gt;"",TimeSpend[[#This Row],[Date]]&lt;&gt;""),TimeSpend[[#This Row],[Start Time]],"")</f>
        <v>0.34722222222222221</v>
      </c>
      <c r="I656" s="36">
        <f>IF(AND(TimeSpend[[#This Row],[Personnel number]]&lt;&gt;"",TimeSpend[[#This Row],[Date]]&lt;&gt;""),TimeSpend[[#This Row],[End Time]],"")</f>
        <v>0.36805555555555558</v>
      </c>
      <c r="J656" t="str">
        <f>IF(AND(TimeSpend[[#This Row],[Personnel number]]&lt;&gt;"",TimeSpend[[#This Row],[Date]]&lt;&gt;""),TimeSpend[[#This Row],[Location]],"")</f>
        <v>Office</v>
      </c>
      <c r="K656">
        <f>IF(AND(TimeSpend[[#This Row],[Personnel number]]&lt;&gt;"",TimeSpend[[#This Row],[Date]]&lt;&gt;""),TimeSpend[[#This Row],[Task]],"")</f>
        <v>0</v>
      </c>
      <c r="L656" t="str">
        <f>IF(AND(TimeSpend[[#This Row],[Personnel number]]&lt;&gt;"",TimeSpend[[#This Row],[Date]]&lt;&gt;""),Utilization!$J$2,"")</f>
        <v>10/2024</v>
      </c>
      <c r="M656" t="str">
        <f>IF(AND(TimeSpend[[#This Row],[Personnel number]]&lt;&gt;"",TimeSpend[[#This Row],[Date]]&lt;&gt;""),TimeSpend[[#This Row],[Employee Name]],"")</f>
        <v>Musiol Marek</v>
      </c>
      <c r="N656">
        <f t="shared" si="20"/>
        <v>655</v>
      </c>
      <c r="O656" t="str">
        <f t="shared" si="21"/>
        <v>10/2024-655</v>
      </c>
      <c r="P656" t="str">
        <f>IF(D656&lt;&gt;"",VLOOKUP(D656,Projects!B:C,2,0),"")</f>
        <v>INT</v>
      </c>
    </row>
    <row r="657" spans="1:16" x14ac:dyDescent="0.25">
      <c r="A657" t="str">
        <f>UPPER(IF(AND(TimeSpend[[#This Row],[Personnel number]]&lt;&gt;"",TimeSpend[[#This Row],[Date]]&lt;&gt;""),TimeSpend[[#This Row],[Personnel number]],""))</f>
        <v>CZ010229</v>
      </c>
      <c r="B657" s="85" t="str">
        <f>IF(AND(TimeSpend[[#This Row],[Personnel number]]&lt;&gt;"",TimeSpend[[#This Row],[Date]]&lt;&gt;""),TEXT(TimeSpend[[#This Row],[Date]],"[$-409]yyyyMMdd"),"")</f>
        <v>yyyy1001</v>
      </c>
      <c r="C657" s="33" t="str">
        <f>IF(AND(TimeSpend[[#This Row],[Personnel number]]&lt;&gt;"",TimeSpend[[#This Row],[Date]]&lt;&gt;""),SUBSTITUTE(TimeSpend[[#This Row],[Hours]],",","."),"")</f>
        <v>2.16666666666667</v>
      </c>
      <c r="D657">
        <f>IF(AND(TimeSpend[[#This Row],[Personnel number]]&lt;&gt;"",TimeSpend[[#This Row],[Date]]&lt;&gt;""),TimeSpend[[#This Row],[Network]],"")</f>
        <v>60000389</v>
      </c>
      <c r="E657" t="str">
        <f>IF(AND(TimeSpend[[#This Row],[Personnel number]]&lt;&gt;"",TimeSpend[[#This Row],[Date]]&lt;&gt;""),TimeSpend[[#This Row],[Network Description]],"")</f>
        <v>BRO NUS Cloud Pilot</v>
      </c>
      <c r="F657" t="str">
        <f>IF(AND(TimeSpend[[#This Row],[Personnel number]]&lt;&gt;"",TimeSpend[[#This Row],[Date]]&lt;&gt;""),TimeSpend[[#This Row],[Activity]],"")</f>
        <v>Analysis</v>
      </c>
      <c r="G657" t="str">
        <f>IF(AND(TimeSpend[[#This Row],[Personnel number]]&lt;&gt;"",TimeSpend[[#This Row],[Date]]&lt;&gt;""),TimeSpend[[#This Row],[Activity description]],"")</f>
        <v>Prepayment layout dataset update</v>
      </c>
      <c r="H657" s="36">
        <f>IF(AND(TimeSpend[[#This Row],[Personnel number]]&lt;&gt;"",TimeSpend[[#This Row],[Date]]&lt;&gt;""),TimeSpend[[#This Row],[Start Time]],"")</f>
        <v>0.36805555555555558</v>
      </c>
      <c r="I657" s="36">
        <f>IF(AND(TimeSpend[[#This Row],[Personnel number]]&lt;&gt;"",TimeSpend[[#This Row],[Date]]&lt;&gt;""),TimeSpend[[#This Row],[End Time]],"")</f>
        <v>0.45833333333333331</v>
      </c>
      <c r="J657" t="str">
        <f>IF(AND(TimeSpend[[#This Row],[Personnel number]]&lt;&gt;"",TimeSpend[[#This Row],[Date]]&lt;&gt;""),TimeSpend[[#This Row],[Location]],"")</f>
        <v>Office</v>
      </c>
      <c r="K657">
        <f>IF(AND(TimeSpend[[#This Row],[Personnel number]]&lt;&gt;"",TimeSpend[[#This Row],[Date]]&lt;&gt;""),TimeSpend[[#This Row],[Task]],"")</f>
        <v>0</v>
      </c>
      <c r="L657" t="str">
        <f>IF(AND(TimeSpend[[#This Row],[Personnel number]]&lt;&gt;"",TimeSpend[[#This Row],[Date]]&lt;&gt;""),Utilization!$J$2,"")</f>
        <v>10/2024</v>
      </c>
      <c r="M657" t="str">
        <f>IF(AND(TimeSpend[[#This Row],[Personnel number]]&lt;&gt;"",TimeSpend[[#This Row],[Date]]&lt;&gt;""),TimeSpend[[#This Row],[Employee Name]],"")</f>
        <v>Musiol Marek</v>
      </c>
      <c r="N657">
        <f t="shared" si="20"/>
        <v>656</v>
      </c>
      <c r="O657" t="str">
        <f t="shared" si="21"/>
        <v>10/2024-656</v>
      </c>
      <c r="P657" t="str">
        <f>IF(D657&lt;&gt;"",VLOOKUP(D657,Projects!B:C,2,0),"")</f>
        <v>PROJECT</v>
      </c>
    </row>
    <row r="658" spans="1:16" x14ac:dyDescent="0.25">
      <c r="A658" t="str">
        <f>UPPER(IF(AND(TimeSpend[[#This Row],[Personnel number]]&lt;&gt;"",TimeSpend[[#This Row],[Date]]&lt;&gt;""),TimeSpend[[#This Row],[Personnel number]],""))</f>
        <v>CZ010229</v>
      </c>
      <c r="B658" s="85" t="str">
        <f>IF(AND(TimeSpend[[#This Row],[Personnel number]]&lt;&gt;"",TimeSpend[[#This Row],[Date]]&lt;&gt;""),TEXT(TimeSpend[[#This Row],[Date]],"[$-409]yyyyMMdd"),"")</f>
        <v>yyyy1001</v>
      </c>
      <c r="C658" s="33" t="str">
        <f>IF(AND(TimeSpend[[#This Row],[Personnel number]]&lt;&gt;"",TimeSpend[[#This Row],[Date]]&lt;&gt;""),SUBSTITUTE(TimeSpend[[#This Row],[Hours]],",","."),"")</f>
        <v>0.5</v>
      </c>
      <c r="D658" t="str">
        <f>IF(AND(TimeSpend[[#This Row],[Personnel number]]&lt;&gt;"",TimeSpend[[#This Row],[Date]]&lt;&gt;""),TimeSpend[[#This Row],[Network]],"")</f>
        <v>BPC_INT</v>
      </c>
      <c r="E658" t="str">
        <f>IF(AND(TimeSpend[[#This Row],[Personnel number]]&lt;&gt;"",TimeSpend[[#This Row],[Date]]&lt;&gt;""),TimeSpend[[#This Row],[Network Description]],"")</f>
        <v>Other Internal activities - BPC Brno</v>
      </c>
      <c r="F658" t="str">
        <f>IF(AND(TimeSpend[[#This Row],[Personnel number]]&lt;&gt;"",TimeSpend[[#This Row],[Date]]&lt;&gt;""),TimeSpend[[#This Row],[Activity]],"")</f>
        <v>Admin</v>
      </c>
      <c r="G658" t="str">
        <f>IF(AND(TimeSpend[[#This Row],[Personnel number]]&lt;&gt;"",TimeSpend[[#This Row],[Date]]&lt;&gt;""),TimeSpend[[#This Row],[Activity description]],"")</f>
        <v>Acc2 Admin</v>
      </c>
      <c r="H658" s="36">
        <f>IF(AND(TimeSpend[[#This Row],[Personnel number]]&lt;&gt;"",TimeSpend[[#This Row],[Date]]&lt;&gt;""),TimeSpend[[#This Row],[Start Time]],"")</f>
        <v>0.47916666666666669</v>
      </c>
      <c r="I658" s="36">
        <f>IF(AND(TimeSpend[[#This Row],[Personnel number]]&lt;&gt;"",TimeSpend[[#This Row],[Date]]&lt;&gt;""),TimeSpend[[#This Row],[End Time]],"")</f>
        <v>0.5</v>
      </c>
      <c r="J658" t="str">
        <f>IF(AND(TimeSpend[[#This Row],[Personnel number]]&lt;&gt;"",TimeSpend[[#This Row],[Date]]&lt;&gt;""),TimeSpend[[#This Row],[Location]],"")</f>
        <v>Office</v>
      </c>
      <c r="K658">
        <f>IF(AND(TimeSpend[[#This Row],[Personnel number]]&lt;&gt;"",TimeSpend[[#This Row],[Date]]&lt;&gt;""),TimeSpend[[#This Row],[Task]],"")</f>
        <v>0</v>
      </c>
      <c r="L658" t="str">
        <f>IF(AND(TimeSpend[[#This Row],[Personnel number]]&lt;&gt;"",TimeSpend[[#This Row],[Date]]&lt;&gt;""),Utilization!$J$2,"")</f>
        <v>10/2024</v>
      </c>
      <c r="M658" t="str">
        <f>IF(AND(TimeSpend[[#This Row],[Personnel number]]&lt;&gt;"",TimeSpend[[#This Row],[Date]]&lt;&gt;""),TimeSpend[[#This Row],[Employee Name]],"")</f>
        <v>Musiol Marek</v>
      </c>
      <c r="N658">
        <f t="shared" si="20"/>
        <v>657</v>
      </c>
      <c r="O658" t="str">
        <f t="shared" si="21"/>
        <v>10/2024-657</v>
      </c>
      <c r="P658" t="str">
        <f>IF(D658&lt;&gt;"",VLOOKUP(D658,Projects!B:C,2,0),"")</f>
        <v>INT</v>
      </c>
    </row>
    <row r="659" spans="1:16" x14ac:dyDescent="0.25">
      <c r="A659" t="str">
        <f>UPPER(IF(AND(TimeSpend[[#This Row],[Personnel number]]&lt;&gt;"",TimeSpend[[#This Row],[Date]]&lt;&gt;""),TimeSpend[[#This Row],[Personnel number]],""))</f>
        <v>CZ010229</v>
      </c>
      <c r="B659" s="85" t="str">
        <f>IF(AND(TimeSpend[[#This Row],[Personnel number]]&lt;&gt;"",TimeSpend[[#This Row],[Date]]&lt;&gt;""),TEXT(TimeSpend[[#This Row],[Date]],"[$-409]yyyyMMdd"),"")</f>
        <v>yyyy1001</v>
      </c>
      <c r="C659" s="33" t="str">
        <f>IF(AND(TimeSpend[[#This Row],[Personnel number]]&lt;&gt;"",TimeSpend[[#This Row],[Date]]&lt;&gt;""),SUBSTITUTE(TimeSpend[[#This Row],[Hours]],",","."),"")</f>
        <v>2.5</v>
      </c>
      <c r="D659">
        <f>IF(AND(TimeSpend[[#This Row],[Personnel number]]&lt;&gt;"",TimeSpend[[#This Row],[Date]]&lt;&gt;""),TimeSpend[[#This Row],[Network]],"")</f>
        <v>60000389</v>
      </c>
      <c r="E659" t="str">
        <f>IF(AND(TimeSpend[[#This Row],[Personnel number]]&lt;&gt;"",TimeSpend[[#This Row],[Date]]&lt;&gt;""),TimeSpend[[#This Row],[Network Description]],"")</f>
        <v>BRO NUS Cloud Pilot</v>
      </c>
      <c r="F659" t="str">
        <f>IF(AND(TimeSpend[[#This Row],[Personnel number]]&lt;&gt;"",TimeSpend[[#This Row],[Date]]&lt;&gt;""),TimeSpend[[#This Row],[Activity]],"")</f>
        <v>Analysis</v>
      </c>
      <c r="G659" t="str">
        <f>IF(AND(TimeSpend[[#This Row],[Personnel number]]&lt;&gt;"",TimeSpend[[#This Row],[Date]]&lt;&gt;""),TimeSpend[[#This Row],[Activity description]],"")</f>
        <v>UAT testing support</v>
      </c>
      <c r="H659" s="36">
        <f>IF(AND(TimeSpend[[#This Row],[Personnel number]]&lt;&gt;"",TimeSpend[[#This Row],[Date]]&lt;&gt;""),TimeSpend[[#This Row],[Start Time]],"")</f>
        <v>0.5</v>
      </c>
      <c r="I659" s="36">
        <f>IF(AND(TimeSpend[[#This Row],[Personnel number]]&lt;&gt;"",TimeSpend[[#This Row],[Date]]&lt;&gt;""),TimeSpend[[#This Row],[End Time]],"")</f>
        <v>0.60416666666666663</v>
      </c>
      <c r="J659" t="str">
        <f>IF(AND(TimeSpend[[#This Row],[Personnel number]]&lt;&gt;"",TimeSpend[[#This Row],[Date]]&lt;&gt;""),TimeSpend[[#This Row],[Location]],"")</f>
        <v>Office</v>
      </c>
      <c r="K659">
        <f>IF(AND(TimeSpend[[#This Row],[Personnel number]]&lt;&gt;"",TimeSpend[[#This Row],[Date]]&lt;&gt;""),TimeSpend[[#This Row],[Task]],"")</f>
        <v>0</v>
      </c>
      <c r="L659" t="str">
        <f>IF(AND(TimeSpend[[#This Row],[Personnel number]]&lt;&gt;"",TimeSpend[[#This Row],[Date]]&lt;&gt;""),Utilization!$J$2,"")</f>
        <v>10/2024</v>
      </c>
      <c r="M659" t="str">
        <f>IF(AND(TimeSpend[[#This Row],[Personnel number]]&lt;&gt;"",TimeSpend[[#This Row],[Date]]&lt;&gt;""),TimeSpend[[#This Row],[Employee Name]],"")</f>
        <v>Musiol Marek</v>
      </c>
      <c r="N659">
        <f t="shared" si="20"/>
        <v>658</v>
      </c>
      <c r="O659" t="str">
        <f t="shared" si="21"/>
        <v>10/2024-658</v>
      </c>
      <c r="P659" t="str">
        <f>IF(D659&lt;&gt;"",VLOOKUP(D659,Projects!B:C,2,0),"")</f>
        <v>PROJECT</v>
      </c>
    </row>
    <row r="660" spans="1:16" x14ac:dyDescent="0.25">
      <c r="A660" t="str">
        <f>UPPER(IF(AND(TimeSpend[[#This Row],[Personnel number]]&lt;&gt;"",TimeSpend[[#This Row],[Date]]&lt;&gt;""),TimeSpend[[#This Row],[Personnel number]],""))</f>
        <v>CZ010229</v>
      </c>
      <c r="B660" s="85" t="str">
        <f>IF(AND(TimeSpend[[#This Row],[Personnel number]]&lt;&gt;"",TimeSpend[[#This Row],[Date]]&lt;&gt;""),TEXT(TimeSpend[[#This Row],[Date]],"[$-409]yyyyMMdd"),"")</f>
        <v>yyyy1001</v>
      </c>
      <c r="C660" s="33" t="str">
        <f>IF(AND(TimeSpend[[#This Row],[Personnel number]]&lt;&gt;"",TimeSpend[[#This Row],[Date]]&lt;&gt;""),SUBSTITUTE(TimeSpend[[#This Row],[Hours]],",","."),"")</f>
        <v>1.5</v>
      </c>
      <c r="D660">
        <f>IF(AND(TimeSpend[[#This Row],[Personnel number]]&lt;&gt;"",TimeSpend[[#This Row],[Date]]&lt;&gt;""),TimeSpend[[#This Row],[Network]],"")</f>
        <v>60000389</v>
      </c>
      <c r="E660" t="str">
        <f>IF(AND(TimeSpend[[#This Row],[Personnel number]]&lt;&gt;"",TimeSpend[[#This Row],[Date]]&lt;&gt;""),TimeSpend[[#This Row],[Network Description]],"")</f>
        <v>BRO NUS Cloud Pilot</v>
      </c>
      <c r="F660" t="str">
        <f>IF(AND(TimeSpend[[#This Row],[Personnel number]]&lt;&gt;"",TimeSpend[[#This Row],[Date]]&lt;&gt;""),TimeSpend[[#This Row],[Activity]],"")</f>
        <v>Design</v>
      </c>
      <c r="G660" t="str">
        <f>IF(AND(TimeSpend[[#This Row],[Personnel number]]&lt;&gt;"",TimeSpend[[#This Row],[Date]]&lt;&gt;""),TimeSpend[[#This Row],[Activity description]],"")</f>
        <v>Customer creation from contact update</v>
      </c>
      <c r="H660" s="36">
        <f>IF(AND(TimeSpend[[#This Row],[Personnel number]]&lt;&gt;"",TimeSpend[[#This Row],[Date]]&lt;&gt;""),TimeSpend[[#This Row],[Start Time]],"")</f>
        <v>0.60416666666666663</v>
      </c>
      <c r="I660" s="36">
        <f>IF(AND(TimeSpend[[#This Row],[Personnel number]]&lt;&gt;"",TimeSpend[[#This Row],[Date]]&lt;&gt;""),TimeSpend[[#This Row],[End Time]],"")</f>
        <v>0.66666666666666663</v>
      </c>
      <c r="J660" t="str">
        <f>IF(AND(TimeSpend[[#This Row],[Personnel number]]&lt;&gt;"",TimeSpend[[#This Row],[Date]]&lt;&gt;""),TimeSpend[[#This Row],[Location]],"")</f>
        <v>Office</v>
      </c>
      <c r="K660">
        <f>IF(AND(TimeSpend[[#This Row],[Personnel number]]&lt;&gt;"",TimeSpend[[#This Row],[Date]]&lt;&gt;""),TimeSpend[[#This Row],[Task]],"")</f>
        <v>0</v>
      </c>
      <c r="L660" t="str">
        <f>IF(AND(TimeSpend[[#This Row],[Personnel number]]&lt;&gt;"",TimeSpend[[#This Row],[Date]]&lt;&gt;""),Utilization!$J$2,"")</f>
        <v>10/2024</v>
      </c>
      <c r="M660" t="str">
        <f>IF(AND(TimeSpend[[#This Row],[Personnel number]]&lt;&gt;"",TimeSpend[[#This Row],[Date]]&lt;&gt;""),TimeSpend[[#This Row],[Employee Name]],"")</f>
        <v>Musiol Marek</v>
      </c>
      <c r="N660">
        <f t="shared" si="20"/>
        <v>659</v>
      </c>
      <c r="O660" t="str">
        <f t="shared" si="21"/>
        <v>10/2024-659</v>
      </c>
      <c r="P660" t="str">
        <f>IF(D660&lt;&gt;"",VLOOKUP(D660,Projects!B:C,2,0),"")</f>
        <v>PROJECT</v>
      </c>
    </row>
    <row r="661" spans="1:16" x14ac:dyDescent="0.25">
      <c r="A661" t="str">
        <f>UPPER(IF(AND(TimeSpend[[#This Row],[Personnel number]]&lt;&gt;"",TimeSpend[[#This Row],[Date]]&lt;&gt;""),TimeSpend[[#This Row],[Personnel number]],""))</f>
        <v>CZ010229</v>
      </c>
      <c r="B661" s="85" t="str">
        <f>IF(AND(TimeSpend[[#This Row],[Personnel number]]&lt;&gt;"",TimeSpend[[#This Row],[Date]]&lt;&gt;""),TEXT(TimeSpend[[#This Row],[Date]],"[$-409]yyyyMMdd"),"")</f>
        <v>yyyy1001</v>
      </c>
      <c r="C661" s="33" t="str">
        <f>IF(AND(TimeSpend[[#This Row],[Personnel number]]&lt;&gt;"",TimeSpend[[#This Row],[Date]]&lt;&gt;""),SUBSTITUTE(TimeSpend[[#This Row],[Hours]],",","."),"")</f>
        <v>1.5</v>
      </c>
      <c r="D661">
        <f>IF(AND(TimeSpend[[#This Row],[Personnel number]]&lt;&gt;"",TimeSpend[[#This Row],[Date]]&lt;&gt;""),TimeSpend[[#This Row],[Network]],"")</f>
        <v>60000389</v>
      </c>
      <c r="E661" t="str">
        <f>IF(AND(TimeSpend[[#This Row],[Personnel number]]&lt;&gt;"",TimeSpend[[#This Row],[Date]]&lt;&gt;""),TimeSpend[[#This Row],[Network Description]],"")</f>
        <v>BRO NUS Cloud Pilot</v>
      </c>
      <c r="F661" t="str">
        <f>IF(AND(TimeSpend[[#This Row],[Personnel number]]&lt;&gt;"",TimeSpend[[#This Row],[Date]]&lt;&gt;""),TimeSpend[[#This Row],[Activity]],"")</f>
        <v>Design</v>
      </c>
      <c r="G661" t="str">
        <f>IF(AND(TimeSpend[[#This Row],[Personnel number]]&lt;&gt;"",TimeSpend[[#This Row],[Date]]&lt;&gt;""),TimeSpend[[#This Row],[Activity description]],"")</f>
        <v>prepayment enhancement</v>
      </c>
      <c r="H661" s="36">
        <f>IF(AND(TimeSpend[[#This Row],[Personnel number]]&lt;&gt;"",TimeSpend[[#This Row],[Date]]&lt;&gt;""),TimeSpend[[#This Row],[Start Time]],"")</f>
        <v>0.66666666666666663</v>
      </c>
      <c r="I661" s="36">
        <f>IF(AND(TimeSpend[[#This Row],[Personnel number]]&lt;&gt;"",TimeSpend[[#This Row],[Date]]&lt;&gt;""),TimeSpend[[#This Row],[End Time]],"")</f>
        <v>0.72916666666666663</v>
      </c>
      <c r="J661" t="str">
        <f>IF(AND(TimeSpend[[#This Row],[Personnel number]]&lt;&gt;"",TimeSpend[[#This Row],[Date]]&lt;&gt;""),TimeSpend[[#This Row],[Location]],"")</f>
        <v>Office</v>
      </c>
      <c r="K661">
        <f>IF(AND(TimeSpend[[#This Row],[Personnel number]]&lt;&gt;"",TimeSpend[[#This Row],[Date]]&lt;&gt;""),TimeSpend[[#This Row],[Task]],"")</f>
        <v>0</v>
      </c>
      <c r="L661" t="str">
        <f>IF(AND(TimeSpend[[#This Row],[Personnel number]]&lt;&gt;"",TimeSpend[[#This Row],[Date]]&lt;&gt;""),Utilization!$J$2,"")</f>
        <v>10/2024</v>
      </c>
      <c r="M661" t="str">
        <f>IF(AND(TimeSpend[[#This Row],[Personnel number]]&lt;&gt;"",TimeSpend[[#This Row],[Date]]&lt;&gt;""),TimeSpend[[#This Row],[Employee Name]],"")</f>
        <v>Musiol Marek</v>
      </c>
      <c r="N661">
        <f t="shared" si="20"/>
        <v>660</v>
      </c>
      <c r="O661" t="str">
        <f t="shared" si="21"/>
        <v>10/2024-660</v>
      </c>
      <c r="P661" t="str">
        <f>IF(D661&lt;&gt;"",VLOOKUP(D661,Projects!B:C,2,0),"")</f>
        <v>PROJECT</v>
      </c>
    </row>
    <row r="662" spans="1:16" x14ac:dyDescent="0.25">
      <c r="A662" t="str">
        <f>UPPER(IF(AND(TimeSpend[[#This Row],[Personnel number]]&lt;&gt;"",TimeSpend[[#This Row],[Date]]&lt;&gt;""),TimeSpend[[#This Row],[Personnel number]],""))</f>
        <v>CZ010229</v>
      </c>
      <c r="B662" s="85" t="str">
        <f>IF(AND(TimeSpend[[#This Row],[Personnel number]]&lt;&gt;"",TimeSpend[[#This Row],[Date]]&lt;&gt;""),TEXT(TimeSpend[[#This Row],[Date]],"[$-409]yyyyMMdd"),"")</f>
        <v>yyyy1002</v>
      </c>
      <c r="C662" s="33" t="str">
        <f>IF(AND(TimeSpend[[#This Row],[Personnel number]]&lt;&gt;"",TimeSpend[[#This Row],[Date]]&lt;&gt;""),SUBSTITUTE(TimeSpend[[#This Row],[Hours]],",","."),"")</f>
        <v>0.5</v>
      </c>
      <c r="D662" t="str">
        <f>IF(AND(TimeSpend[[#This Row],[Personnel number]]&lt;&gt;"",TimeSpend[[#This Row],[Date]]&lt;&gt;""),TimeSpend[[#This Row],[Network]],"")</f>
        <v>BPC_INT</v>
      </c>
      <c r="E662" t="str">
        <f>IF(AND(TimeSpend[[#This Row],[Personnel number]]&lt;&gt;"",TimeSpend[[#This Row],[Date]]&lt;&gt;""),TimeSpend[[#This Row],[Network Description]],"")</f>
        <v>Other Internal activities - BPC Brno</v>
      </c>
      <c r="F662" t="str">
        <f>IF(AND(TimeSpend[[#This Row],[Personnel number]]&lt;&gt;"",TimeSpend[[#This Row],[Date]]&lt;&gt;""),TimeSpend[[#This Row],[Activity]],"")</f>
        <v>Admin</v>
      </c>
      <c r="G662" t="str">
        <f>IF(AND(TimeSpend[[#This Row],[Personnel number]]&lt;&gt;"",TimeSpend[[#This Row],[Date]]&lt;&gt;""),TimeSpend[[#This Row],[Activity description]],"")</f>
        <v>Acc2 Admin</v>
      </c>
      <c r="H662" s="36">
        <f>IF(AND(TimeSpend[[#This Row],[Personnel number]]&lt;&gt;"",TimeSpend[[#This Row],[Date]]&lt;&gt;""),TimeSpend[[#This Row],[Start Time]],"")</f>
        <v>0.36805555555555558</v>
      </c>
      <c r="I662" s="36">
        <f>IF(AND(TimeSpend[[#This Row],[Personnel number]]&lt;&gt;"",TimeSpend[[#This Row],[Date]]&lt;&gt;""),TimeSpend[[#This Row],[End Time]],"")</f>
        <v>0.3888888888888889</v>
      </c>
      <c r="J662" t="str">
        <f>IF(AND(TimeSpend[[#This Row],[Personnel number]]&lt;&gt;"",TimeSpend[[#This Row],[Date]]&lt;&gt;""),TimeSpend[[#This Row],[Location]],"")</f>
        <v>Office</v>
      </c>
      <c r="K662">
        <f>IF(AND(TimeSpend[[#This Row],[Personnel number]]&lt;&gt;"",TimeSpend[[#This Row],[Date]]&lt;&gt;""),TimeSpend[[#This Row],[Task]],"")</f>
        <v>0</v>
      </c>
      <c r="L662" t="str">
        <f>IF(AND(TimeSpend[[#This Row],[Personnel number]]&lt;&gt;"",TimeSpend[[#This Row],[Date]]&lt;&gt;""),Utilization!$J$2,"")</f>
        <v>10/2024</v>
      </c>
      <c r="M662" t="str">
        <f>IF(AND(TimeSpend[[#This Row],[Personnel number]]&lt;&gt;"",TimeSpend[[#This Row],[Date]]&lt;&gt;""),TimeSpend[[#This Row],[Employee Name]],"")</f>
        <v>Musiol Marek</v>
      </c>
      <c r="N662">
        <f t="shared" si="20"/>
        <v>661</v>
      </c>
      <c r="O662" t="str">
        <f t="shared" si="21"/>
        <v>10/2024-661</v>
      </c>
      <c r="P662" t="str">
        <f>IF(D662&lt;&gt;"",VLOOKUP(D662,Projects!B:C,2,0),"")</f>
        <v>INT</v>
      </c>
    </row>
    <row r="663" spans="1:16" x14ac:dyDescent="0.25">
      <c r="A663" t="str">
        <f>UPPER(IF(AND(TimeSpend[[#This Row],[Personnel number]]&lt;&gt;"",TimeSpend[[#This Row],[Date]]&lt;&gt;""),TimeSpend[[#This Row],[Personnel number]],""))</f>
        <v>CZ010229</v>
      </c>
      <c r="B663" s="85" t="str">
        <f>IF(AND(TimeSpend[[#This Row],[Personnel number]]&lt;&gt;"",TimeSpend[[#This Row],[Date]]&lt;&gt;""),TEXT(TimeSpend[[#This Row],[Date]],"[$-409]yyyyMMdd"),"")</f>
        <v>yyyy1002</v>
      </c>
      <c r="C663" s="33" t="str">
        <f>IF(AND(TimeSpend[[#This Row],[Personnel number]]&lt;&gt;"",TimeSpend[[#This Row],[Date]]&lt;&gt;""),SUBSTITUTE(TimeSpend[[#This Row],[Hours]],",","."),"")</f>
        <v>1.66666666666667</v>
      </c>
      <c r="D663">
        <f>IF(AND(TimeSpend[[#This Row],[Personnel number]]&lt;&gt;"",TimeSpend[[#This Row],[Date]]&lt;&gt;""),TimeSpend[[#This Row],[Network]],"")</f>
        <v>60000389</v>
      </c>
      <c r="E663" t="str">
        <f>IF(AND(TimeSpend[[#This Row],[Personnel number]]&lt;&gt;"",TimeSpend[[#This Row],[Date]]&lt;&gt;""),TimeSpend[[#This Row],[Network Description]],"")</f>
        <v>BRO NUS Cloud Pilot</v>
      </c>
      <c r="F663" t="str">
        <f>IF(AND(TimeSpend[[#This Row],[Personnel number]]&lt;&gt;"",TimeSpend[[#This Row],[Date]]&lt;&gt;""),TimeSpend[[#This Row],[Activity]],"")</f>
        <v>Design</v>
      </c>
      <c r="G663" t="str">
        <f>IF(AND(TimeSpend[[#This Row],[Personnel number]]&lt;&gt;"",TimeSpend[[#This Row],[Date]]&lt;&gt;""),TimeSpend[[#This Row],[Activity description]],"")</f>
        <v>prepayment enhancement</v>
      </c>
      <c r="H663" s="36">
        <f>IF(AND(TimeSpend[[#This Row],[Personnel number]]&lt;&gt;"",TimeSpend[[#This Row],[Date]]&lt;&gt;""),TimeSpend[[#This Row],[Start Time]],"")</f>
        <v>0.3888888888888889</v>
      </c>
      <c r="I663" s="36">
        <f>IF(AND(TimeSpend[[#This Row],[Personnel number]]&lt;&gt;"",TimeSpend[[#This Row],[Date]]&lt;&gt;""),TimeSpend[[#This Row],[End Time]],"")</f>
        <v>0.45833333333333331</v>
      </c>
      <c r="J663" t="str">
        <f>IF(AND(TimeSpend[[#This Row],[Personnel number]]&lt;&gt;"",TimeSpend[[#This Row],[Date]]&lt;&gt;""),TimeSpend[[#This Row],[Location]],"")</f>
        <v>Office</v>
      </c>
      <c r="K663">
        <f>IF(AND(TimeSpend[[#This Row],[Personnel number]]&lt;&gt;"",TimeSpend[[#This Row],[Date]]&lt;&gt;""),TimeSpend[[#This Row],[Task]],"")</f>
        <v>0</v>
      </c>
      <c r="L663" t="str">
        <f>IF(AND(TimeSpend[[#This Row],[Personnel number]]&lt;&gt;"",TimeSpend[[#This Row],[Date]]&lt;&gt;""),Utilization!$J$2,"")</f>
        <v>10/2024</v>
      </c>
      <c r="M663" t="str">
        <f>IF(AND(TimeSpend[[#This Row],[Personnel number]]&lt;&gt;"",TimeSpend[[#This Row],[Date]]&lt;&gt;""),TimeSpend[[#This Row],[Employee Name]],"")</f>
        <v>Musiol Marek</v>
      </c>
      <c r="N663">
        <f t="shared" si="20"/>
        <v>662</v>
      </c>
      <c r="O663" t="str">
        <f t="shared" si="21"/>
        <v>10/2024-662</v>
      </c>
      <c r="P663" t="str">
        <f>IF(D663&lt;&gt;"",VLOOKUP(D663,Projects!B:C,2,0),"")</f>
        <v>PROJECT</v>
      </c>
    </row>
    <row r="664" spans="1:16" x14ac:dyDescent="0.25">
      <c r="A664" t="str">
        <f>UPPER(IF(AND(TimeSpend[[#This Row],[Personnel number]]&lt;&gt;"",TimeSpend[[#This Row],[Date]]&lt;&gt;""),TimeSpend[[#This Row],[Personnel number]],""))</f>
        <v>CZ010229</v>
      </c>
      <c r="B664" s="85" t="str">
        <f>IF(AND(TimeSpend[[#This Row],[Personnel number]]&lt;&gt;"",TimeSpend[[#This Row],[Date]]&lt;&gt;""),TEXT(TimeSpend[[#This Row],[Date]],"[$-409]yyyyMMdd"),"")</f>
        <v>yyyy1002</v>
      </c>
      <c r="C664" s="33" t="str">
        <f>IF(AND(TimeSpend[[#This Row],[Personnel number]]&lt;&gt;"",TimeSpend[[#This Row],[Date]]&lt;&gt;""),SUBSTITUTE(TimeSpend[[#This Row],[Hours]],",","."),"")</f>
        <v>0.5</v>
      </c>
      <c r="D664" t="str">
        <f>IF(AND(TimeSpend[[#This Row],[Personnel number]]&lt;&gt;"",TimeSpend[[#This Row],[Date]]&lt;&gt;""),TimeSpend[[#This Row],[Network]],"")</f>
        <v>BPC_INT</v>
      </c>
      <c r="E664" t="str">
        <f>IF(AND(TimeSpend[[#This Row],[Personnel number]]&lt;&gt;"",TimeSpend[[#This Row],[Date]]&lt;&gt;""),TimeSpend[[#This Row],[Network Description]],"")</f>
        <v>Other Internal activities - BPC Brno</v>
      </c>
      <c r="F664" t="str">
        <f>IF(AND(TimeSpend[[#This Row],[Personnel number]]&lt;&gt;"",TimeSpend[[#This Row],[Date]]&lt;&gt;""),TimeSpend[[#This Row],[Activity]],"")</f>
        <v>Admin</v>
      </c>
      <c r="G664" t="str">
        <f>IF(AND(TimeSpend[[#This Row],[Personnel number]]&lt;&gt;"",TimeSpend[[#This Row],[Date]]&lt;&gt;""),TimeSpend[[#This Row],[Activity description]],"")</f>
        <v>Acc2 Admin</v>
      </c>
      <c r="H664" s="36">
        <f>IF(AND(TimeSpend[[#This Row],[Personnel number]]&lt;&gt;"",TimeSpend[[#This Row],[Date]]&lt;&gt;""),TimeSpend[[#This Row],[Start Time]],"")</f>
        <v>0.47916666666666669</v>
      </c>
      <c r="I664" s="36">
        <f>IF(AND(TimeSpend[[#This Row],[Personnel number]]&lt;&gt;"",TimeSpend[[#This Row],[Date]]&lt;&gt;""),TimeSpend[[#This Row],[End Time]],"")</f>
        <v>0.5</v>
      </c>
      <c r="J664" t="str">
        <f>IF(AND(TimeSpend[[#This Row],[Personnel number]]&lt;&gt;"",TimeSpend[[#This Row],[Date]]&lt;&gt;""),TimeSpend[[#This Row],[Location]],"")</f>
        <v>Office</v>
      </c>
      <c r="K664">
        <f>IF(AND(TimeSpend[[#This Row],[Personnel number]]&lt;&gt;"",TimeSpend[[#This Row],[Date]]&lt;&gt;""),TimeSpend[[#This Row],[Task]],"")</f>
        <v>0</v>
      </c>
      <c r="L664" t="str">
        <f>IF(AND(TimeSpend[[#This Row],[Personnel number]]&lt;&gt;"",TimeSpend[[#This Row],[Date]]&lt;&gt;""),Utilization!$J$2,"")</f>
        <v>10/2024</v>
      </c>
      <c r="M664" t="str">
        <f>IF(AND(TimeSpend[[#This Row],[Personnel number]]&lt;&gt;"",TimeSpend[[#This Row],[Date]]&lt;&gt;""),TimeSpend[[#This Row],[Employee Name]],"")</f>
        <v>Musiol Marek</v>
      </c>
      <c r="N664">
        <f t="shared" si="20"/>
        <v>663</v>
      </c>
      <c r="O664" t="str">
        <f t="shared" si="21"/>
        <v>10/2024-663</v>
      </c>
      <c r="P664" t="str">
        <f>IF(D664&lt;&gt;"",VLOOKUP(D664,Projects!B:C,2,0),"")</f>
        <v>INT</v>
      </c>
    </row>
    <row r="665" spans="1:16" x14ac:dyDescent="0.25">
      <c r="A665" t="str">
        <f>UPPER(IF(AND(TimeSpend[[#This Row],[Personnel number]]&lt;&gt;"",TimeSpend[[#This Row],[Date]]&lt;&gt;""),TimeSpend[[#This Row],[Personnel number]],""))</f>
        <v>CZ010229</v>
      </c>
      <c r="B665" s="85" t="str">
        <f>IF(AND(TimeSpend[[#This Row],[Personnel number]]&lt;&gt;"",TimeSpend[[#This Row],[Date]]&lt;&gt;""),TEXT(TimeSpend[[#This Row],[Date]],"[$-409]yyyyMMdd"),"")</f>
        <v>yyyy1002</v>
      </c>
      <c r="C665" s="33" t="str">
        <f>IF(AND(TimeSpend[[#This Row],[Personnel number]]&lt;&gt;"",TimeSpend[[#This Row],[Date]]&lt;&gt;""),SUBSTITUTE(TimeSpend[[#This Row],[Hours]],",","."),"")</f>
        <v>1</v>
      </c>
      <c r="D665">
        <f>IF(AND(TimeSpend[[#This Row],[Personnel number]]&lt;&gt;"",TimeSpend[[#This Row],[Date]]&lt;&gt;""),TimeSpend[[#This Row],[Network]],"")</f>
        <v>60000389</v>
      </c>
      <c r="E665" t="str">
        <f>IF(AND(TimeSpend[[#This Row],[Personnel number]]&lt;&gt;"",TimeSpend[[#This Row],[Date]]&lt;&gt;""),TimeSpend[[#This Row],[Network Description]],"")</f>
        <v>BRO NUS Cloud Pilot</v>
      </c>
      <c r="F665" t="str">
        <f>IF(AND(TimeSpend[[#This Row],[Personnel number]]&lt;&gt;"",TimeSpend[[#This Row],[Date]]&lt;&gt;""),TimeSpend[[#This Row],[Activity]],"")</f>
        <v>Testing</v>
      </c>
      <c r="G665" t="str">
        <f>IF(AND(TimeSpend[[#This Row],[Personnel number]]&lt;&gt;"",TimeSpend[[#This Row],[Date]]&lt;&gt;""),TimeSpend[[#This Row],[Activity description]],"")</f>
        <v>Customer creation from contact update</v>
      </c>
      <c r="H665" s="36">
        <f>IF(AND(TimeSpend[[#This Row],[Personnel number]]&lt;&gt;"",TimeSpend[[#This Row],[Date]]&lt;&gt;""),TimeSpend[[#This Row],[Start Time]],"")</f>
        <v>0.5</v>
      </c>
      <c r="I665" s="36">
        <f>IF(AND(TimeSpend[[#This Row],[Personnel number]]&lt;&gt;"",TimeSpend[[#This Row],[Date]]&lt;&gt;""),TimeSpend[[#This Row],[End Time]],"")</f>
        <v>0.54166666666666663</v>
      </c>
      <c r="J665" t="str">
        <f>IF(AND(TimeSpend[[#This Row],[Personnel number]]&lt;&gt;"",TimeSpend[[#This Row],[Date]]&lt;&gt;""),TimeSpend[[#This Row],[Location]],"")</f>
        <v>Office</v>
      </c>
      <c r="K665">
        <f>IF(AND(TimeSpend[[#This Row],[Personnel number]]&lt;&gt;"",TimeSpend[[#This Row],[Date]]&lt;&gt;""),TimeSpend[[#This Row],[Task]],"")</f>
        <v>0</v>
      </c>
      <c r="L665" t="str">
        <f>IF(AND(TimeSpend[[#This Row],[Personnel number]]&lt;&gt;"",TimeSpend[[#This Row],[Date]]&lt;&gt;""),Utilization!$J$2,"")</f>
        <v>10/2024</v>
      </c>
      <c r="M665" t="str">
        <f>IF(AND(TimeSpend[[#This Row],[Personnel number]]&lt;&gt;"",TimeSpend[[#This Row],[Date]]&lt;&gt;""),TimeSpend[[#This Row],[Employee Name]],"")</f>
        <v>Musiol Marek</v>
      </c>
      <c r="N665">
        <f t="shared" si="20"/>
        <v>664</v>
      </c>
      <c r="O665" t="str">
        <f t="shared" si="21"/>
        <v>10/2024-664</v>
      </c>
      <c r="P665" t="str">
        <f>IF(D665&lt;&gt;"",VLOOKUP(D665,Projects!B:C,2,0),"")</f>
        <v>PROJECT</v>
      </c>
    </row>
    <row r="666" spans="1:16" x14ac:dyDescent="0.25">
      <c r="A666" t="str">
        <f>UPPER(IF(AND(TimeSpend[[#This Row],[Personnel number]]&lt;&gt;"",TimeSpend[[#This Row],[Date]]&lt;&gt;""),TimeSpend[[#This Row],[Personnel number]],""))</f>
        <v>CZ010229</v>
      </c>
      <c r="B666" s="85" t="str">
        <f>IF(AND(TimeSpend[[#This Row],[Personnel number]]&lt;&gt;"",TimeSpend[[#This Row],[Date]]&lt;&gt;""),TEXT(TimeSpend[[#This Row],[Date]],"[$-409]yyyyMMdd"),"")</f>
        <v>yyyy1002</v>
      </c>
      <c r="C666" s="33" t="str">
        <f>IF(AND(TimeSpend[[#This Row],[Personnel number]]&lt;&gt;"",TimeSpend[[#This Row],[Date]]&lt;&gt;""),SUBSTITUTE(TimeSpend[[#This Row],[Hours]],",","."),"")</f>
        <v>1.5</v>
      </c>
      <c r="D666">
        <f>IF(AND(TimeSpend[[#This Row],[Personnel number]]&lt;&gt;"",TimeSpend[[#This Row],[Date]]&lt;&gt;""),TimeSpend[[#This Row],[Network]],"")</f>
        <v>60000247</v>
      </c>
      <c r="E666" t="str">
        <f>IF(AND(TimeSpend[[#This Row],[Personnel number]]&lt;&gt;"",TimeSpend[[#This Row],[Date]]&lt;&gt;""),TimeSpend[[#This Row],[Network Description]],"")</f>
        <v>NUS3 Technical Upgrade (NUS Cloud)</v>
      </c>
      <c r="F666" t="str">
        <f>IF(AND(TimeSpend[[#This Row],[Personnel number]]&lt;&gt;"",TimeSpend[[#This Row],[Date]]&lt;&gt;""),TimeSpend[[#This Row],[Activity]],"")</f>
        <v>Testing</v>
      </c>
      <c r="G666" t="str">
        <f>IF(AND(TimeSpend[[#This Row],[Personnel number]]&lt;&gt;"",TimeSpend[[#This Row],[Date]]&lt;&gt;""),TimeSpend[[#This Row],[Activity description]],"")</f>
        <v>NUS Cloud PBIs</v>
      </c>
      <c r="H666" s="36">
        <f>IF(AND(TimeSpend[[#This Row],[Personnel number]]&lt;&gt;"",TimeSpend[[#This Row],[Date]]&lt;&gt;""),TimeSpend[[#This Row],[Start Time]],"")</f>
        <v>0.54166666666666663</v>
      </c>
      <c r="I666" s="36">
        <f>IF(AND(TimeSpend[[#This Row],[Personnel number]]&lt;&gt;"",TimeSpend[[#This Row],[Date]]&lt;&gt;""),TimeSpend[[#This Row],[End Time]],"")</f>
        <v>0.60416666666666663</v>
      </c>
      <c r="J666" t="str">
        <f>IF(AND(TimeSpend[[#This Row],[Personnel number]]&lt;&gt;"",TimeSpend[[#This Row],[Date]]&lt;&gt;""),TimeSpend[[#This Row],[Location]],"")</f>
        <v>Office</v>
      </c>
      <c r="K666">
        <f>IF(AND(TimeSpend[[#This Row],[Personnel number]]&lt;&gt;"",TimeSpend[[#This Row],[Date]]&lt;&gt;""),TimeSpend[[#This Row],[Task]],"")</f>
        <v>0</v>
      </c>
      <c r="L666" t="str">
        <f>IF(AND(TimeSpend[[#This Row],[Personnel number]]&lt;&gt;"",TimeSpend[[#This Row],[Date]]&lt;&gt;""),Utilization!$J$2,"")</f>
        <v>10/2024</v>
      </c>
      <c r="M666" t="str">
        <f>IF(AND(TimeSpend[[#This Row],[Personnel number]]&lt;&gt;"",TimeSpend[[#This Row],[Date]]&lt;&gt;""),TimeSpend[[#This Row],[Employee Name]],"")</f>
        <v>Musiol Marek</v>
      </c>
      <c r="N666">
        <f t="shared" si="20"/>
        <v>665</v>
      </c>
      <c r="O666" t="str">
        <f t="shared" si="21"/>
        <v>10/2024-665</v>
      </c>
      <c r="P666" t="str">
        <f>IF(D666&lt;&gt;"",VLOOKUP(D666,Projects!B:C,2,0),"")</f>
        <v>PROJECT</v>
      </c>
    </row>
    <row r="667" spans="1:16" x14ac:dyDescent="0.25">
      <c r="A667" t="str">
        <f>UPPER(IF(AND(TimeSpend[[#This Row],[Personnel number]]&lt;&gt;"",TimeSpend[[#This Row],[Date]]&lt;&gt;""),TimeSpend[[#This Row],[Personnel number]],""))</f>
        <v>CZ010229</v>
      </c>
      <c r="B667" s="85" t="str">
        <f>IF(AND(TimeSpend[[#This Row],[Personnel number]]&lt;&gt;"",TimeSpend[[#This Row],[Date]]&lt;&gt;""),TEXT(TimeSpend[[#This Row],[Date]],"[$-409]yyyyMMdd"),"")</f>
        <v>yyyy1002</v>
      </c>
      <c r="C667" s="33" t="str">
        <f>IF(AND(TimeSpend[[#This Row],[Personnel number]]&lt;&gt;"",TimeSpend[[#This Row],[Date]]&lt;&gt;""),SUBSTITUTE(TimeSpend[[#This Row],[Hours]],",","."),"")</f>
        <v>1</v>
      </c>
      <c r="D667">
        <f>IF(AND(TimeSpend[[#This Row],[Personnel number]]&lt;&gt;"",TimeSpend[[#This Row],[Date]]&lt;&gt;""),TimeSpend[[#This Row],[Network]],"")</f>
        <v>1050383</v>
      </c>
      <c r="E667" t="str">
        <f>IF(AND(TimeSpend[[#This Row],[Personnel number]]&lt;&gt;"",TimeSpend[[#This Row],[Date]]&lt;&gt;""),TimeSpend[[#This Row],[Network Description]],"")</f>
        <v>Roll-out support (CRM/ITSM/Portals)</v>
      </c>
      <c r="F667" t="str">
        <f>IF(AND(TimeSpend[[#This Row],[Personnel number]]&lt;&gt;"",TimeSpend[[#This Row],[Date]]&lt;&gt;""),TimeSpend[[#This Row],[Activity]],"")</f>
        <v>Testing</v>
      </c>
      <c r="G667" t="str">
        <f>IF(AND(TimeSpend[[#This Row],[Personnel number]]&lt;&gt;"",TimeSpend[[#This Row],[Date]]&lt;&gt;""),TimeSpend[[#This Row],[Activity description]],"")</f>
        <v>NUS Cloud Processing Status review</v>
      </c>
      <c r="H667" s="36">
        <f>IF(AND(TimeSpend[[#This Row],[Personnel number]]&lt;&gt;"",TimeSpend[[#This Row],[Date]]&lt;&gt;""),TimeSpend[[#This Row],[Start Time]],"")</f>
        <v>0.60416666666666663</v>
      </c>
      <c r="I667" s="36">
        <f>IF(AND(TimeSpend[[#This Row],[Personnel number]]&lt;&gt;"",TimeSpend[[#This Row],[Date]]&lt;&gt;""),TimeSpend[[#This Row],[End Time]],"")</f>
        <v>0.64583333333333337</v>
      </c>
      <c r="J667" t="str">
        <f>IF(AND(TimeSpend[[#This Row],[Personnel number]]&lt;&gt;"",TimeSpend[[#This Row],[Date]]&lt;&gt;""),TimeSpend[[#This Row],[Location]],"")</f>
        <v>Office</v>
      </c>
      <c r="K667">
        <f>IF(AND(TimeSpend[[#This Row],[Personnel number]]&lt;&gt;"",TimeSpend[[#This Row],[Date]]&lt;&gt;""),TimeSpend[[#This Row],[Task]],"")</f>
        <v>0</v>
      </c>
      <c r="L667" t="str">
        <f>IF(AND(TimeSpend[[#This Row],[Personnel number]]&lt;&gt;"",TimeSpend[[#This Row],[Date]]&lt;&gt;""),Utilization!$J$2,"")</f>
        <v>10/2024</v>
      </c>
      <c r="M667" t="str">
        <f>IF(AND(TimeSpend[[#This Row],[Personnel number]]&lt;&gt;"",TimeSpend[[#This Row],[Date]]&lt;&gt;""),TimeSpend[[#This Row],[Employee Name]],"")</f>
        <v>Musiol Marek</v>
      </c>
      <c r="N667">
        <f t="shared" si="20"/>
        <v>666</v>
      </c>
      <c r="O667" t="str">
        <f t="shared" si="21"/>
        <v>10/2024-666</v>
      </c>
      <c r="P667" t="str">
        <f>IF(D667&lt;&gt;"",VLOOKUP(D667,Projects!B:C,2,0),"")</f>
        <v>PROJECT</v>
      </c>
    </row>
    <row r="668" spans="1:16" x14ac:dyDescent="0.25">
      <c r="A668" t="str">
        <f>UPPER(IF(AND(TimeSpend[[#This Row],[Personnel number]]&lt;&gt;"",TimeSpend[[#This Row],[Date]]&lt;&gt;""),TimeSpend[[#This Row],[Personnel number]],""))</f>
        <v>CZ010229</v>
      </c>
      <c r="B668" s="85" t="str">
        <f>IF(AND(TimeSpend[[#This Row],[Personnel number]]&lt;&gt;"",TimeSpend[[#This Row],[Date]]&lt;&gt;""),TEXT(TimeSpend[[#This Row],[Date]],"[$-409]yyyyMMdd"),"")</f>
        <v>yyyy1002</v>
      </c>
      <c r="C668" s="33" t="str">
        <f>IF(AND(TimeSpend[[#This Row],[Personnel number]]&lt;&gt;"",TimeSpend[[#This Row],[Date]]&lt;&gt;""),SUBSTITUTE(TimeSpend[[#This Row],[Hours]],",","."),"")</f>
        <v>1</v>
      </c>
      <c r="D668">
        <f>IF(AND(TimeSpend[[#This Row],[Personnel number]]&lt;&gt;"",TimeSpend[[#This Row],[Date]]&lt;&gt;""),TimeSpend[[#This Row],[Network]],"")</f>
        <v>60000389</v>
      </c>
      <c r="E668" t="str">
        <f>IF(AND(TimeSpend[[#This Row],[Personnel number]]&lt;&gt;"",TimeSpend[[#This Row],[Date]]&lt;&gt;""),TimeSpend[[#This Row],[Network Description]],"")</f>
        <v>BRO NUS Cloud Pilot</v>
      </c>
      <c r="F668" t="str">
        <f>IF(AND(TimeSpend[[#This Row],[Personnel number]]&lt;&gt;"",TimeSpend[[#This Row],[Date]]&lt;&gt;""),TimeSpend[[#This Row],[Activity]],"")</f>
        <v>Analysis</v>
      </c>
      <c r="G668" t="str">
        <f>IF(AND(TimeSpend[[#This Row],[Personnel number]]&lt;&gt;"",TimeSpend[[#This Row],[Date]]&lt;&gt;""),TimeSpend[[#This Row],[Activity description]],"")</f>
        <v>UAT testing support</v>
      </c>
      <c r="H668" s="36">
        <f>IF(AND(TimeSpend[[#This Row],[Personnel number]]&lt;&gt;"",TimeSpend[[#This Row],[Date]]&lt;&gt;""),TimeSpend[[#This Row],[Start Time]],"")</f>
        <v>0.64583333333333337</v>
      </c>
      <c r="I668" s="36">
        <f>IF(AND(TimeSpend[[#This Row],[Personnel number]]&lt;&gt;"",TimeSpend[[#This Row],[Date]]&lt;&gt;""),TimeSpend[[#This Row],[End Time]],"")</f>
        <v>0.6875</v>
      </c>
      <c r="J668" t="str">
        <f>IF(AND(TimeSpend[[#This Row],[Personnel number]]&lt;&gt;"",TimeSpend[[#This Row],[Date]]&lt;&gt;""),TimeSpend[[#This Row],[Location]],"")</f>
        <v>Office</v>
      </c>
      <c r="K668">
        <f>IF(AND(TimeSpend[[#This Row],[Personnel number]]&lt;&gt;"",TimeSpend[[#This Row],[Date]]&lt;&gt;""),TimeSpend[[#This Row],[Task]],"")</f>
        <v>0</v>
      </c>
      <c r="L668" t="str">
        <f>IF(AND(TimeSpend[[#This Row],[Personnel number]]&lt;&gt;"",TimeSpend[[#This Row],[Date]]&lt;&gt;""),Utilization!$J$2,"")</f>
        <v>10/2024</v>
      </c>
      <c r="M668" t="str">
        <f>IF(AND(TimeSpend[[#This Row],[Personnel number]]&lt;&gt;"",TimeSpend[[#This Row],[Date]]&lt;&gt;""),TimeSpend[[#This Row],[Employee Name]],"")</f>
        <v>Musiol Marek</v>
      </c>
      <c r="N668">
        <f t="shared" si="20"/>
        <v>667</v>
      </c>
      <c r="O668" t="str">
        <f t="shared" si="21"/>
        <v>10/2024-667</v>
      </c>
      <c r="P668" t="str">
        <f>IF(D668&lt;&gt;"",VLOOKUP(D668,Projects!B:C,2,0),"")</f>
        <v>PROJECT</v>
      </c>
    </row>
    <row r="669" spans="1:16" x14ac:dyDescent="0.25">
      <c r="A669" t="str">
        <f>UPPER(IF(AND(TimeSpend[[#This Row],[Personnel number]]&lt;&gt;"",TimeSpend[[#This Row],[Date]]&lt;&gt;""),TimeSpend[[#This Row],[Personnel number]],""))</f>
        <v>CZ010229</v>
      </c>
      <c r="B669" s="85" t="str">
        <f>IF(AND(TimeSpend[[#This Row],[Personnel number]]&lt;&gt;"",TimeSpend[[#This Row],[Date]]&lt;&gt;""),TEXT(TimeSpend[[#This Row],[Date]],"[$-409]yyyyMMdd"),"")</f>
        <v>yyyy1002</v>
      </c>
      <c r="C669" s="33" t="str">
        <f>IF(AND(TimeSpend[[#This Row],[Personnel number]]&lt;&gt;"",TimeSpend[[#This Row],[Date]]&lt;&gt;""),SUBSTITUTE(TimeSpend[[#This Row],[Hours]],",","."),"")</f>
        <v>1</v>
      </c>
      <c r="D669">
        <f>IF(AND(TimeSpend[[#This Row],[Personnel number]]&lt;&gt;"",TimeSpend[[#This Row],[Date]]&lt;&gt;""),TimeSpend[[#This Row],[Network]],"")</f>
        <v>60000389</v>
      </c>
      <c r="E669" t="str">
        <f>IF(AND(TimeSpend[[#This Row],[Personnel number]]&lt;&gt;"",TimeSpend[[#This Row],[Date]]&lt;&gt;""),TimeSpend[[#This Row],[Network Description]],"")</f>
        <v>BRO NUS Cloud Pilot</v>
      </c>
      <c r="F669" t="str">
        <f>IF(AND(TimeSpend[[#This Row],[Personnel number]]&lt;&gt;"",TimeSpend[[#This Row],[Date]]&lt;&gt;""),TimeSpend[[#This Row],[Activity]],"")</f>
        <v>Analysis</v>
      </c>
      <c r="G669" t="str">
        <f>IF(AND(TimeSpend[[#This Row],[Personnel number]]&lt;&gt;"",TimeSpend[[#This Row],[Date]]&lt;&gt;""),TimeSpend[[#This Row],[Activity description]],"")</f>
        <v>Prepayment layout dataset update</v>
      </c>
      <c r="H669" s="36">
        <f>IF(AND(TimeSpend[[#This Row],[Personnel number]]&lt;&gt;"",TimeSpend[[#This Row],[Date]]&lt;&gt;""),TimeSpend[[#This Row],[Start Time]],"")</f>
        <v>0.6875</v>
      </c>
      <c r="I669" s="36">
        <f>IF(AND(TimeSpend[[#This Row],[Personnel number]]&lt;&gt;"",TimeSpend[[#This Row],[Date]]&lt;&gt;""),TimeSpend[[#This Row],[End Time]],"")</f>
        <v>0.72916666666666663</v>
      </c>
      <c r="J669" t="str">
        <f>IF(AND(TimeSpend[[#This Row],[Personnel number]]&lt;&gt;"",TimeSpend[[#This Row],[Date]]&lt;&gt;""),TimeSpend[[#This Row],[Location]],"")</f>
        <v>Office</v>
      </c>
      <c r="K669">
        <f>IF(AND(TimeSpend[[#This Row],[Personnel number]]&lt;&gt;"",TimeSpend[[#This Row],[Date]]&lt;&gt;""),TimeSpend[[#This Row],[Task]],"")</f>
        <v>0</v>
      </c>
      <c r="L669" t="str">
        <f>IF(AND(TimeSpend[[#This Row],[Personnel number]]&lt;&gt;"",TimeSpend[[#This Row],[Date]]&lt;&gt;""),Utilization!$J$2,"")</f>
        <v>10/2024</v>
      </c>
      <c r="M669" t="str">
        <f>IF(AND(TimeSpend[[#This Row],[Personnel number]]&lt;&gt;"",TimeSpend[[#This Row],[Date]]&lt;&gt;""),TimeSpend[[#This Row],[Employee Name]],"")</f>
        <v>Musiol Marek</v>
      </c>
      <c r="N669">
        <f t="shared" si="20"/>
        <v>668</v>
      </c>
      <c r="O669" t="str">
        <f t="shared" si="21"/>
        <v>10/2024-668</v>
      </c>
      <c r="P669" t="str">
        <f>IF(D669&lt;&gt;"",VLOOKUP(D669,Projects!B:C,2,0),"")</f>
        <v>PROJECT</v>
      </c>
    </row>
    <row r="670" spans="1:16" x14ac:dyDescent="0.25">
      <c r="A670" t="str">
        <f>UPPER(IF(AND(TimeSpend[[#This Row],[Personnel number]]&lt;&gt;"",TimeSpend[[#This Row],[Date]]&lt;&gt;""),TimeSpend[[#This Row],[Personnel number]],""))</f>
        <v>CZ010229</v>
      </c>
      <c r="B670" s="85" t="str">
        <f>IF(AND(TimeSpend[[#This Row],[Personnel number]]&lt;&gt;"",TimeSpend[[#This Row],[Date]]&lt;&gt;""),TEXT(TimeSpend[[#This Row],[Date]],"[$-409]yyyyMMdd"),"")</f>
        <v>yyyy1002</v>
      </c>
      <c r="C670" s="33" t="str">
        <f>IF(AND(TimeSpend[[#This Row],[Personnel number]]&lt;&gt;"",TimeSpend[[#This Row],[Date]]&lt;&gt;""),SUBSTITUTE(TimeSpend[[#This Row],[Hours]],",","."),"")</f>
        <v>0.5</v>
      </c>
      <c r="D670" t="str">
        <f>IF(AND(TimeSpend[[#This Row],[Personnel number]]&lt;&gt;"",TimeSpend[[#This Row],[Date]]&lt;&gt;""),TimeSpend[[#This Row],[Network]],"")</f>
        <v>BPC_INT</v>
      </c>
      <c r="E670" t="str">
        <f>IF(AND(TimeSpend[[#This Row],[Personnel number]]&lt;&gt;"",TimeSpend[[#This Row],[Date]]&lt;&gt;""),TimeSpend[[#This Row],[Network Description]],"")</f>
        <v>Other Internal activities - BPC Brno</v>
      </c>
      <c r="F670" t="str">
        <f>IF(AND(TimeSpend[[#This Row],[Personnel number]]&lt;&gt;"",TimeSpend[[#This Row],[Date]]&lt;&gt;""),TimeSpend[[#This Row],[Activity]],"")</f>
        <v>Admin</v>
      </c>
      <c r="G670" t="str">
        <f>IF(AND(TimeSpend[[#This Row],[Personnel number]]&lt;&gt;"",TimeSpend[[#This Row],[Date]]&lt;&gt;""),TimeSpend[[#This Row],[Activity description]],"")</f>
        <v>Acc2 Admin</v>
      </c>
      <c r="H670" s="36">
        <f>IF(AND(TimeSpend[[#This Row],[Personnel number]]&lt;&gt;"",TimeSpend[[#This Row],[Date]]&lt;&gt;""),TimeSpend[[#This Row],[Start Time]],"")</f>
        <v>0.72916666666666663</v>
      </c>
      <c r="I670" s="36">
        <f>IF(AND(TimeSpend[[#This Row],[Personnel number]]&lt;&gt;"",TimeSpend[[#This Row],[Date]]&lt;&gt;""),TimeSpend[[#This Row],[End Time]],"")</f>
        <v>0.75</v>
      </c>
      <c r="J670" t="str">
        <f>IF(AND(TimeSpend[[#This Row],[Personnel number]]&lt;&gt;"",TimeSpend[[#This Row],[Date]]&lt;&gt;""),TimeSpend[[#This Row],[Location]],"")</f>
        <v>Office</v>
      </c>
      <c r="K670">
        <f>IF(AND(TimeSpend[[#This Row],[Personnel number]]&lt;&gt;"",TimeSpend[[#This Row],[Date]]&lt;&gt;""),TimeSpend[[#This Row],[Task]],"")</f>
        <v>0</v>
      </c>
      <c r="L670" t="str">
        <f>IF(AND(TimeSpend[[#This Row],[Personnel number]]&lt;&gt;"",TimeSpend[[#This Row],[Date]]&lt;&gt;""),Utilization!$J$2,"")</f>
        <v>10/2024</v>
      </c>
      <c r="M670" t="str">
        <f>IF(AND(TimeSpend[[#This Row],[Personnel number]]&lt;&gt;"",TimeSpend[[#This Row],[Date]]&lt;&gt;""),TimeSpend[[#This Row],[Employee Name]],"")</f>
        <v>Musiol Marek</v>
      </c>
      <c r="N670">
        <f t="shared" si="20"/>
        <v>669</v>
      </c>
      <c r="O670" t="str">
        <f t="shared" si="21"/>
        <v>10/2024-669</v>
      </c>
      <c r="P670" t="str">
        <f>IF(D670&lt;&gt;"",VLOOKUP(D670,Projects!B:C,2,0),"")</f>
        <v>INT</v>
      </c>
    </row>
    <row r="671" spans="1:16" x14ac:dyDescent="0.25">
      <c r="A671" t="str">
        <f>UPPER(IF(AND(TimeSpend[[#This Row],[Personnel number]]&lt;&gt;"",TimeSpend[[#This Row],[Date]]&lt;&gt;""),TimeSpend[[#This Row],[Personnel number]],""))</f>
        <v>CZ010229</v>
      </c>
      <c r="B671" s="85" t="str">
        <f>IF(AND(TimeSpend[[#This Row],[Personnel number]]&lt;&gt;"",TimeSpend[[#This Row],[Date]]&lt;&gt;""),TEXT(TimeSpend[[#This Row],[Date]],"[$-409]yyyyMMdd"),"")</f>
        <v>yyyy1003</v>
      </c>
      <c r="C671" s="33" t="str">
        <f>IF(AND(TimeSpend[[#This Row],[Personnel number]]&lt;&gt;"",TimeSpend[[#This Row],[Date]]&lt;&gt;""),SUBSTITUTE(TimeSpend[[#This Row],[Hours]],",","."),"")</f>
        <v>0.5</v>
      </c>
      <c r="D671" t="str">
        <f>IF(AND(TimeSpend[[#This Row],[Personnel number]]&lt;&gt;"",TimeSpend[[#This Row],[Date]]&lt;&gt;""),TimeSpend[[#This Row],[Network]],"")</f>
        <v>BPC_INT</v>
      </c>
      <c r="E671" t="str">
        <f>IF(AND(TimeSpend[[#This Row],[Personnel number]]&lt;&gt;"",TimeSpend[[#This Row],[Date]]&lt;&gt;""),TimeSpend[[#This Row],[Network Description]],"")</f>
        <v>Other Internal activities - BPC Brno</v>
      </c>
      <c r="F671" t="str">
        <f>IF(AND(TimeSpend[[#This Row],[Personnel number]]&lt;&gt;"",TimeSpend[[#This Row],[Date]]&lt;&gt;""),TimeSpend[[#This Row],[Activity]],"")</f>
        <v>Admin</v>
      </c>
      <c r="G671" t="str">
        <f>IF(AND(TimeSpend[[#This Row],[Personnel number]]&lt;&gt;"",TimeSpend[[#This Row],[Date]]&lt;&gt;""),TimeSpend[[#This Row],[Activity description]],"")</f>
        <v>Acc2 Admin</v>
      </c>
      <c r="H671" s="36">
        <f>IF(AND(TimeSpend[[#This Row],[Personnel number]]&lt;&gt;"",TimeSpend[[#This Row],[Date]]&lt;&gt;""),TimeSpend[[#This Row],[Start Time]],"")</f>
        <v>0.3125</v>
      </c>
      <c r="I671" s="36">
        <f>IF(AND(TimeSpend[[#This Row],[Personnel number]]&lt;&gt;"",TimeSpend[[#This Row],[Date]]&lt;&gt;""),TimeSpend[[#This Row],[End Time]],"")</f>
        <v>0.33333333333333331</v>
      </c>
      <c r="J671" t="str">
        <f>IF(AND(TimeSpend[[#This Row],[Personnel number]]&lt;&gt;"",TimeSpend[[#This Row],[Date]]&lt;&gt;""),TimeSpend[[#This Row],[Location]],"")</f>
        <v>Office</v>
      </c>
      <c r="K671">
        <f>IF(AND(TimeSpend[[#This Row],[Personnel number]]&lt;&gt;"",TimeSpend[[#This Row],[Date]]&lt;&gt;""),TimeSpend[[#This Row],[Task]],"")</f>
        <v>0</v>
      </c>
      <c r="L671" t="str">
        <f>IF(AND(TimeSpend[[#This Row],[Personnel number]]&lt;&gt;"",TimeSpend[[#This Row],[Date]]&lt;&gt;""),Utilization!$J$2,"")</f>
        <v>10/2024</v>
      </c>
      <c r="M671" t="str">
        <f>IF(AND(TimeSpend[[#This Row],[Personnel number]]&lt;&gt;"",TimeSpend[[#This Row],[Date]]&lt;&gt;""),TimeSpend[[#This Row],[Employee Name]],"")</f>
        <v>Musiol Marek</v>
      </c>
      <c r="N671">
        <f t="shared" si="20"/>
        <v>670</v>
      </c>
      <c r="O671" t="str">
        <f t="shared" si="21"/>
        <v>10/2024-670</v>
      </c>
      <c r="P671" t="str">
        <f>IF(D671&lt;&gt;"",VLOOKUP(D671,Projects!B:C,2,0),"")</f>
        <v>INT</v>
      </c>
    </row>
    <row r="672" spans="1:16" x14ac:dyDescent="0.25">
      <c r="A672" t="str">
        <f>UPPER(IF(AND(TimeSpend[[#This Row],[Personnel number]]&lt;&gt;"",TimeSpend[[#This Row],[Date]]&lt;&gt;""),TimeSpend[[#This Row],[Personnel number]],""))</f>
        <v>CZ010229</v>
      </c>
      <c r="B672" s="85" t="str">
        <f>IF(AND(TimeSpend[[#This Row],[Personnel number]]&lt;&gt;"",TimeSpend[[#This Row],[Date]]&lt;&gt;""),TEXT(TimeSpend[[#This Row],[Date]],"[$-409]yyyyMMdd"),"")</f>
        <v>yyyy1003</v>
      </c>
      <c r="C672" s="33" t="str">
        <f>IF(AND(TimeSpend[[#This Row],[Personnel number]]&lt;&gt;"",TimeSpend[[#This Row],[Date]]&lt;&gt;""),SUBSTITUTE(TimeSpend[[#This Row],[Hours]],",","."),"")</f>
        <v>1.5</v>
      </c>
      <c r="D672">
        <f>IF(AND(TimeSpend[[#This Row],[Personnel number]]&lt;&gt;"",TimeSpend[[#This Row],[Date]]&lt;&gt;""),TimeSpend[[#This Row],[Network]],"")</f>
        <v>60000389</v>
      </c>
      <c r="E672" t="str">
        <f>IF(AND(TimeSpend[[#This Row],[Personnel number]]&lt;&gt;"",TimeSpend[[#This Row],[Date]]&lt;&gt;""),TimeSpend[[#This Row],[Network Description]],"")</f>
        <v>BRO NUS Cloud Pilot</v>
      </c>
      <c r="F672" t="str">
        <f>IF(AND(TimeSpend[[#This Row],[Personnel number]]&lt;&gt;"",TimeSpend[[#This Row],[Date]]&lt;&gt;""),TimeSpend[[#This Row],[Activity]],"")</f>
        <v>Testing</v>
      </c>
      <c r="G672" t="str">
        <f>IF(AND(TimeSpend[[#This Row],[Personnel number]]&lt;&gt;"",TimeSpend[[#This Row],[Date]]&lt;&gt;""),TimeSpend[[#This Row],[Activity description]],"")</f>
        <v>Prepayment layout</v>
      </c>
      <c r="H672" s="36">
        <f>IF(AND(TimeSpend[[#This Row],[Personnel number]]&lt;&gt;"",TimeSpend[[#This Row],[Date]]&lt;&gt;""),TimeSpend[[#This Row],[Start Time]],"")</f>
        <v>0.33333333333333331</v>
      </c>
      <c r="I672" s="36">
        <f>IF(AND(TimeSpend[[#This Row],[Personnel number]]&lt;&gt;"",TimeSpend[[#This Row],[Date]]&lt;&gt;""),TimeSpend[[#This Row],[End Time]],"")</f>
        <v>0.39583333333333331</v>
      </c>
      <c r="J672" t="str">
        <f>IF(AND(TimeSpend[[#This Row],[Personnel number]]&lt;&gt;"",TimeSpend[[#This Row],[Date]]&lt;&gt;""),TimeSpend[[#This Row],[Location]],"")</f>
        <v>Office</v>
      </c>
      <c r="K672">
        <f>IF(AND(TimeSpend[[#This Row],[Personnel number]]&lt;&gt;"",TimeSpend[[#This Row],[Date]]&lt;&gt;""),TimeSpend[[#This Row],[Task]],"")</f>
        <v>0</v>
      </c>
      <c r="L672" t="str">
        <f>IF(AND(TimeSpend[[#This Row],[Personnel number]]&lt;&gt;"",TimeSpend[[#This Row],[Date]]&lt;&gt;""),Utilization!$J$2,"")</f>
        <v>10/2024</v>
      </c>
      <c r="M672" t="str">
        <f>IF(AND(TimeSpend[[#This Row],[Personnel number]]&lt;&gt;"",TimeSpend[[#This Row],[Date]]&lt;&gt;""),TimeSpend[[#This Row],[Employee Name]],"")</f>
        <v>Musiol Marek</v>
      </c>
      <c r="N672">
        <f t="shared" si="20"/>
        <v>671</v>
      </c>
      <c r="O672" t="str">
        <f t="shared" si="21"/>
        <v>10/2024-671</v>
      </c>
      <c r="P672" t="str">
        <f>IF(D672&lt;&gt;"",VLOOKUP(D672,Projects!B:C,2,0),"")</f>
        <v>PROJECT</v>
      </c>
    </row>
    <row r="673" spans="1:16" x14ac:dyDescent="0.25">
      <c r="A673" t="str">
        <f>UPPER(IF(AND(TimeSpend[[#This Row],[Personnel number]]&lt;&gt;"",TimeSpend[[#This Row],[Date]]&lt;&gt;""),TimeSpend[[#This Row],[Personnel number]],""))</f>
        <v>CZ010229</v>
      </c>
      <c r="B673" s="85" t="str">
        <f>IF(AND(TimeSpend[[#This Row],[Personnel number]]&lt;&gt;"",TimeSpend[[#This Row],[Date]]&lt;&gt;""),TEXT(TimeSpend[[#This Row],[Date]],"[$-409]yyyyMMdd"),"")</f>
        <v>yyyy1003</v>
      </c>
      <c r="C673" s="33" t="str">
        <f>IF(AND(TimeSpend[[#This Row],[Personnel number]]&lt;&gt;"",TimeSpend[[#This Row],[Date]]&lt;&gt;""),SUBSTITUTE(TimeSpend[[#This Row],[Hours]],",","."),"")</f>
        <v>2.5</v>
      </c>
      <c r="D673">
        <f>IF(AND(TimeSpend[[#This Row],[Personnel number]]&lt;&gt;"",TimeSpend[[#This Row],[Date]]&lt;&gt;""),TimeSpend[[#This Row],[Network]],"")</f>
        <v>60000389</v>
      </c>
      <c r="E673" t="str">
        <f>IF(AND(TimeSpend[[#This Row],[Personnel number]]&lt;&gt;"",TimeSpend[[#This Row],[Date]]&lt;&gt;""),TimeSpend[[#This Row],[Network Description]],"")</f>
        <v>BRO NUS Cloud Pilot</v>
      </c>
      <c r="F673" t="str">
        <f>IF(AND(TimeSpend[[#This Row],[Personnel number]]&lt;&gt;"",TimeSpend[[#This Row],[Date]]&lt;&gt;""),TimeSpend[[#This Row],[Activity]],"")</f>
        <v>Analysis</v>
      </c>
      <c r="G673" t="str">
        <f>IF(AND(TimeSpend[[#This Row],[Personnel number]]&lt;&gt;"",TimeSpend[[#This Row],[Date]]&lt;&gt;""),TimeSpend[[#This Row],[Activity description]],"")</f>
        <v>UAT Issues processing</v>
      </c>
      <c r="H673" s="36">
        <f>IF(AND(TimeSpend[[#This Row],[Personnel number]]&lt;&gt;"",TimeSpend[[#This Row],[Date]]&lt;&gt;""),TimeSpend[[#This Row],[Start Time]],"")</f>
        <v>0.39583333333333331</v>
      </c>
      <c r="I673" s="36">
        <f>IF(AND(TimeSpend[[#This Row],[Personnel number]]&lt;&gt;"",TimeSpend[[#This Row],[Date]]&lt;&gt;""),TimeSpend[[#This Row],[End Time]],"")</f>
        <v>0.5</v>
      </c>
      <c r="J673" t="str">
        <f>IF(AND(TimeSpend[[#This Row],[Personnel number]]&lt;&gt;"",TimeSpend[[#This Row],[Date]]&lt;&gt;""),TimeSpend[[#This Row],[Location]],"")</f>
        <v>Office</v>
      </c>
      <c r="K673">
        <f>IF(AND(TimeSpend[[#This Row],[Personnel number]]&lt;&gt;"",TimeSpend[[#This Row],[Date]]&lt;&gt;""),TimeSpend[[#This Row],[Task]],"")</f>
        <v>0</v>
      </c>
      <c r="L673" t="str">
        <f>IF(AND(TimeSpend[[#This Row],[Personnel number]]&lt;&gt;"",TimeSpend[[#This Row],[Date]]&lt;&gt;""),Utilization!$J$2,"")</f>
        <v>10/2024</v>
      </c>
      <c r="M673" t="str">
        <f>IF(AND(TimeSpend[[#This Row],[Personnel number]]&lt;&gt;"",TimeSpend[[#This Row],[Date]]&lt;&gt;""),TimeSpend[[#This Row],[Employee Name]],"")</f>
        <v>Musiol Marek</v>
      </c>
      <c r="N673">
        <f t="shared" si="20"/>
        <v>672</v>
      </c>
      <c r="O673" t="str">
        <f t="shared" si="21"/>
        <v>10/2024-672</v>
      </c>
      <c r="P673" t="str">
        <f>IF(D673&lt;&gt;"",VLOOKUP(D673,Projects!B:C,2,0),"")</f>
        <v>PROJECT</v>
      </c>
    </row>
    <row r="674" spans="1:16" x14ac:dyDescent="0.25">
      <c r="A674" t="str">
        <f>UPPER(IF(AND(TimeSpend[[#This Row],[Personnel number]]&lt;&gt;"",TimeSpend[[#This Row],[Date]]&lt;&gt;""),TimeSpend[[#This Row],[Personnel number]],""))</f>
        <v>CZ010229</v>
      </c>
      <c r="B674" s="85" t="str">
        <f>IF(AND(TimeSpend[[#This Row],[Personnel number]]&lt;&gt;"",TimeSpend[[#This Row],[Date]]&lt;&gt;""),TEXT(TimeSpend[[#This Row],[Date]],"[$-409]yyyyMMdd"),"")</f>
        <v>yyyy1003</v>
      </c>
      <c r="C674" s="33" t="str">
        <f>IF(AND(TimeSpend[[#This Row],[Personnel number]]&lt;&gt;"",TimeSpend[[#This Row],[Date]]&lt;&gt;""),SUBSTITUTE(TimeSpend[[#This Row],[Hours]],",","."),"")</f>
        <v>1.16666666666667</v>
      </c>
      <c r="D674">
        <f>IF(AND(TimeSpend[[#This Row],[Personnel number]]&lt;&gt;"",TimeSpend[[#This Row],[Date]]&lt;&gt;""),TimeSpend[[#This Row],[Network]],"")</f>
        <v>60000389</v>
      </c>
      <c r="E674" t="str">
        <f>IF(AND(TimeSpend[[#This Row],[Personnel number]]&lt;&gt;"",TimeSpend[[#This Row],[Date]]&lt;&gt;""),TimeSpend[[#This Row],[Network Description]],"")</f>
        <v>BRO NUS Cloud Pilot</v>
      </c>
      <c r="F674" t="str">
        <f>IF(AND(TimeSpend[[#This Row],[Personnel number]]&lt;&gt;"",TimeSpend[[#This Row],[Date]]&lt;&gt;""),TimeSpend[[#This Row],[Activity]],"")</f>
        <v>Testing</v>
      </c>
      <c r="G674" t="str">
        <f>IF(AND(TimeSpend[[#This Row],[Personnel number]]&lt;&gt;"",TimeSpend[[#This Row],[Date]]&lt;&gt;""),TimeSpend[[#This Row],[Activity description]],"")</f>
        <v>BRO PBIs testing</v>
      </c>
      <c r="H674" s="36">
        <f>IF(AND(TimeSpend[[#This Row],[Personnel number]]&lt;&gt;"",TimeSpend[[#This Row],[Date]]&lt;&gt;""),TimeSpend[[#This Row],[Start Time]],"")</f>
        <v>0.52083333333333337</v>
      </c>
      <c r="I674" s="36">
        <f>IF(AND(TimeSpend[[#This Row],[Personnel number]]&lt;&gt;"",TimeSpend[[#This Row],[Date]]&lt;&gt;""),TimeSpend[[#This Row],[End Time]],"")</f>
        <v>0.56944444444444442</v>
      </c>
      <c r="J674" t="str">
        <f>IF(AND(TimeSpend[[#This Row],[Personnel number]]&lt;&gt;"",TimeSpend[[#This Row],[Date]]&lt;&gt;""),TimeSpend[[#This Row],[Location]],"")</f>
        <v>Office</v>
      </c>
      <c r="K674">
        <f>IF(AND(TimeSpend[[#This Row],[Personnel number]]&lt;&gt;"",TimeSpend[[#This Row],[Date]]&lt;&gt;""),TimeSpend[[#This Row],[Task]],"")</f>
        <v>0</v>
      </c>
      <c r="L674" t="str">
        <f>IF(AND(TimeSpend[[#This Row],[Personnel number]]&lt;&gt;"",TimeSpend[[#This Row],[Date]]&lt;&gt;""),Utilization!$J$2,"")</f>
        <v>10/2024</v>
      </c>
      <c r="M674" t="str">
        <f>IF(AND(TimeSpend[[#This Row],[Personnel number]]&lt;&gt;"",TimeSpend[[#This Row],[Date]]&lt;&gt;""),TimeSpend[[#This Row],[Employee Name]],"")</f>
        <v>Musiol Marek</v>
      </c>
      <c r="N674">
        <f t="shared" si="20"/>
        <v>673</v>
      </c>
      <c r="O674" t="str">
        <f t="shared" si="21"/>
        <v>10/2024-673</v>
      </c>
      <c r="P674" t="str">
        <f>IF(D674&lt;&gt;"",VLOOKUP(D674,Projects!B:C,2,0),"")</f>
        <v>PROJECT</v>
      </c>
    </row>
    <row r="675" spans="1:16" x14ac:dyDescent="0.25">
      <c r="A675" t="str">
        <f>UPPER(IF(AND(TimeSpend[[#This Row],[Personnel number]]&lt;&gt;"",TimeSpend[[#This Row],[Date]]&lt;&gt;""),TimeSpend[[#This Row],[Personnel number]],""))</f>
        <v>CZ010229</v>
      </c>
      <c r="B675" s="85" t="str">
        <f>IF(AND(TimeSpend[[#This Row],[Personnel number]]&lt;&gt;"",TimeSpend[[#This Row],[Date]]&lt;&gt;""),TEXT(TimeSpend[[#This Row],[Date]],"[$-409]yyyyMMdd"),"")</f>
        <v>yyyy1003</v>
      </c>
      <c r="C675" s="33" t="str">
        <f>IF(AND(TimeSpend[[#This Row],[Personnel number]]&lt;&gt;"",TimeSpend[[#This Row],[Date]]&lt;&gt;""),SUBSTITUTE(TimeSpend[[#This Row],[Hours]],",","."),"")</f>
        <v>0.833333333333334</v>
      </c>
      <c r="D675">
        <f>IF(AND(TimeSpend[[#This Row],[Personnel number]]&lt;&gt;"",TimeSpend[[#This Row],[Date]]&lt;&gt;""),TimeSpend[[#This Row],[Network]],"")</f>
        <v>60000389</v>
      </c>
      <c r="E675" t="str">
        <f>IF(AND(TimeSpend[[#This Row],[Personnel number]]&lt;&gt;"",TimeSpend[[#This Row],[Date]]&lt;&gt;""),TimeSpend[[#This Row],[Network Description]],"")</f>
        <v>BRO NUS Cloud Pilot</v>
      </c>
      <c r="F675" t="str">
        <f>IF(AND(TimeSpend[[#This Row],[Personnel number]]&lt;&gt;"",TimeSpend[[#This Row],[Date]]&lt;&gt;""),TimeSpend[[#This Row],[Activity]],"")</f>
        <v>Analysis</v>
      </c>
      <c r="G675" t="str">
        <f>IF(AND(TimeSpend[[#This Row],[Personnel number]]&lt;&gt;"",TimeSpend[[#This Row],[Date]]&lt;&gt;""),TimeSpend[[#This Row],[Activity description]],"")</f>
        <v>Customer creation from contact update</v>
      </c>
      <c r="H675" s="36">
        <f>IF(AND(TimeSpend[[#This Row],[Personnel number]]&lt;&gt;"",TimeSpend[[#This Row],[Date]]&lt;&gt;""),TimeSpend[[#This Row],[Start Time]],"")</f>
        <v>0.56944444444444442</v>
      </c>
      <c r="I675" s="36">
        <f>IF(AND(TimeSpend[[#This Row],[Personnel number]]&lt;&gt;"",TimeSpend[[#This Row],[Date]]&lt;&gt;""),TimeSpend[[#This Row],[End Time]],"")</f>
        <v>0.60416666666666663</v>
      </c>
      <c r="J675" t="str">
        <f>IF(AND(TimeSpend[[#This Row],[Personnel number]]&lt;&gt;"",TimeSpend[[#This Row],[Date]]&lt;&gt;""),TimeSpend[[#This Row],[Location]],"")</f>
        <v>Office</v>
      </c>
      <c r="K675">
        <f>IF(AND(TimeSpend[[#This Row],[Personnel number]]&lt;&gt;"",TimeSpend[[#This Row],[Date]]&lt;&gt;""),TimeSpend[[#This Row],[Task]],"")</f>
        <v>0</v>
      </c>
      <c r="L675" t="str">
        <f>IF(AND(TimeSpend[[#This Row],[Personnel number]]&lt;&gt;"",TimeSpend[[#This Row],[Date]]&lt;&gt;""),Utilization!$J$2,"")</f>
        <v>10/2024</v>
      </c>
      <c r="M675" t="str">
        <f>IF(AND(TimeSpend[[#This Row],[Personnel number]]&lt;&gt;"",TimeSpend[[#This Row],[Date]]&lt;&gt;""),TimeSpend[[#This Row],[Employee Name]],"")</f>
        <v>Musiol Marek</v>
      </c>
      <c r="N675">
        <f t="shared" si="20"/>
        <v>674</v>
      </c>
      <c r="O675" t="str">
        <f t="shared" si="21"/>
        <v>10/2024-674</v>
      </c>
      <c r="P675" t="str">
        <f>IF(D675&lt;&gt;"",VLOOKUP(D675,Projects!B:C,2,0),"")</f>
        <v>PROJECT</v>
      </c>
    </row>
    <row r="676" spans="1:16" x14ac:dyDescent="0.25">
      <c r="A676" t="str">
        <f>UPPER(IF(AND(TimeSpend[[#This Row],[Personnel number]]&lt;&gt;"",TimeSpend[[#This Row],[Date]]&lt;&gt;""),TimeSpend[[#This Row],[Personnel number]],""))</f>
        <v>CZ010229</v>
      </c>
      <c r="B676" s="85" t="str">
        <f>IF(AND(TimeSpend[[#This Row],[Personnel number]]&lt;&gt;"",TimeSpend[[#This Row],[Date]]&lt;&gt;""),TEXT(TimeSpend[[#This Row],[Date]],"[$-409]yyyyMMdd"),"")</f>
        <v>yyyy1003</v>
      </c>
      <c r="C676" s="33" t="str">
        <f>IF(AND(TimeSpend[[#This Row],[Personnel number]]&lt;&gt;"",TimeSpend[[#This Row],[Date]]&lt;&gt;""),SUBSTITUTE(TimeSpend[[#This Row],[Hours]],",","."),"")</f>
        <v>0.5</v>
      </c>
      <c r="D676" t="str">
        <f>IF(AND(TimeSpend[[#This Row],[Personnel number]]&lt;&gt;"",TimeSpend[[#This Row],[Date]]&lt;&gt;""),TimeSpend[[#This Row],[Network]],"")</f>
        <v>BPC_INT</v>
      </c>
      <c r="E676" t="str">
        <f>IF(AND(TimeSpend[[#This Row],[Personnel number]]&lt;&gt;"",TimeSpend[[#This Row],[Date]]&lt;&gt;""),TimeSpend[[#This Row],[Network Description]],"")</f>
        <v>Other Internal activities - BPC Brno</v>
      </c>
      <c r="F676" t="str">
        <f>IF(AND(TimeSpend[[#This Row],[Personnel number]]&lt;&gt;"",TimeSpend[[#This Row],[Date]]&lt;&gt;""),TimeSpend[[#This Row],[Activity]],"")</f>
        <v>Admin</v>
      </c>
      <c r="G676" t="str">
        <f>IF(AND(TimeSpend[[#This Row],[Personnel number]]&lt;&gt;"",TimeSpend[[#This Row],[Date]]&lt;&gt;""),TimeSpend[[#This Row],[Activity description]],"")</f>
        <v>Acc2 Admin</v>
      </c>
      <c r="H676" s="36">
        <f>IF(AND(TimeSpend[[#This Row],[Personnel number]]&lt;&gt;"",TimeSpend[[#This Row],[Date]]&lt;&gt;""),TimeSpend[[#This Row],[Start Time]],"")</f>
        <v>0.60416666666666663</v>
      </c>
      <c r="I676" s="36">
        <f>IF(AND(TimeSpend[[#This Row],[Personnel number]]&lt;&gt;"",TimeSpend[[#This Row],[Date]]&lt;&gt;""),TimeSpend[[#This Row],[End Time]],"")</f>
        <v>0.625</v>
      </c>
      <c r="J676" t="str">
        <f>IF(AND(TimeSpend[[#This Row],[Personnel number]]&lt;&gt;"",TimeSpend[[#This Row],[Date]]&lt;&gt;""),TimeSpend[[#This Row],[Location]],"")</f>
        <v>Office</v>
      </c>
      <c r="K676">
        <f>IF(AND(TimeSpend[[#This Row],[Personnel number]]&lt;&gt;"",TimeSpend[[#This Row],[Date]]&lt;&gt;""),TimeSpend[[#This Row],[Task]],"")</f>
        <v>0</v>
      </c>
      <c r="L676" t="str">
        <f>IF(AND(TimeSpend[[#This Row],[Personnel number]]&lt;&gt;"",TimeSpend[[#This Row],[Date]]&lt;&gt;""),Utilization!$J$2,"")</f>
        <v>10/2024</v>
      </c>
      <c r="M676" t="str">
        <f>IF(AND(TimeSpend[[#This Row],[Personnel number]]&lt;&gt;"",TimeSpend[[#This Row],[Date]]&lt;&gt;""),TimeSpend[[#This Row],[Employee Name]],"")</f>
        <v>Musiol Marek</v>
      </c>
      <c r="N676">
        <f t="shared" si="20"/>
        <v>675</v>
      </c>
      <c r="O676" t="str">
        <f t="shared" si="21"/>
        <v>10/2024-675</v>
      </c>
      <c r="P676" t="str">
        <f>IF(D676&lt;&gt;"",VLOOKUP(D676,Projects!B:C,2,0),"")</f>
        <v>INT</v>
      </c>
    </row>
    <row r="677" spans="1:16" x14ac:dyDescent="0.25">
      <c r="A677" t="str">
        <f>UPPER(IF(AND(TimeSpend[[#This Row],[Personnel number]]&lt;&gt;"",TimeSpend[[#This Row],[Date]]&lt;&gt;""),TimeSpend[[#This Row],[Personnel number]],""))</f>
        <v>CZ010229</v>
      </c>
      <c r="B677" s="85" t="str">
        <f>IF(AND(TimeSpend[[#This Row],[Personnel number]]&lt;&gt;"",TimeSpend[[#This Row],[Date]]&lt;&gt;""),TEXT(TimeSpend[[#This Row],[Date]],"[$-409]yyyyMMdd"),"")</f>
        <v>yyyy1003</v>
      </c>
      <c r="C677" s="33" t="str">
        <f>IF(AND(TimeSpend[[#This Row],[Personnel number]]&lt;&gt;"",TimeSpend[[#This Row],[Date]]&lt;&gt;""),SUBSTITUTE(TimeSpend[[#This Row],[Hours]],",","."),"")</f>
        <v>1.16666666666667</v>
      </c>
      <c r="D677">
        <f>IF(AND(TimeSpend[[#This Row],[Personnel number]]&lt;&gt;"",TimeSpend[[#This Row],[Date]]&lt;&gt;""),TimeSpend[[#This Row],[Network]],"")</f>
        <v>60000389</v>
      </c>
      <c r="E677" t="str">
        <f>IF(AND(TimeSpend[[#This Row],[Personnel number]]&lt;&gt;"",TimeSpend[[#This Row],[Date]]&lt;&gt;""),TimeSpend[[#This Row],[Network Description]],"")</f>
        <v>BRO NUS Cloud Pilot</v>
      </c>
      <c r="F677" t="str">
        <f>IF(AND(TimeSpend[[#This Row],[Personnel number]]&lt;&gt;"",TimeSpend[[#This Row],[Date]]&lt;&gt;""),TimeSpend[[#This Row],[Activity]],"")</f>
        <v>Design</v>
      </c>
      <c r="G677" t="str">
        <f>IF(AND(TimeSpend[[#This Row],[Personnel number]]&lt;&gt;"",TimeSpend[[#This Row],[Date]]&lt;&gt;""),TimeSpend[[#This Row],[Activity description]],"")</f>
        <v>Prepayment invoices enhancement, incl layout</v>
      </c>
      <c r="H677" s="36">
        <f>IF(AND(TimeSpend[[#This Row],[Personnel number]]&lt;&gt;"",TimeSpend[[#This Row],[Date]]&lt;&gt;""),TimeSpend[[#This Row],[Start Time]],"")</f>
        <v>0.625</v>
      </c>
      <c r="I677" s="36">
        <f>IF(AND(TimeSpend[[#This Row],[Personnel number]]&lt;&gt;"",TimeSpend[[#This Row],[Date]]&lt;&gt;""),TimeSpend[[#This Row],[End Time]],"")</f>
        <v>0.67361111111111116</v>
      </c>
      <c r="J677" t="str">
        <f>IF(AND(TimeSpend[[#This Row],[Personnel number]]&lt;&gt;"",TimeSpend[[#This Row],[Date]]&lt;&gt;""),TimeSpend[[#This Row],[Location]],"")</f>
        <v>Office</v>
      </c>
      <c r="K677">
        <f>IF(AND(TimeSpend[[#This Row],[Personnel number]]&lt;&gt;"",TimeSpend[[#This Row],[Date]]&lt;&gt;""),TimeSpend[[#This Row],[Task]],"")</f>
        <v>0</v>
      </c>
      <c r="L677" t="str">
        <f>IF(AND(TimeSpend[[#This Row],[Personnel number]]&lt;&gt;"",TimeSpend[[#This Row],[Date]]&lt;&gt;""),Utilization!$J$2,"")</f>
        <v>10/2024</v>
      </c>
      <c r="M677" t="str">
        <f>IF(AND(TimeSpend[[#This Row],[Personnel number]]&lt;&gt;"",TimeSpend[[#This Row],[Date]]&lt;&gt;""),TimeSpend[[#This Row],[Employee Name]],"")</f>
        <v>Musiol Marek</v>
      </c>
      <c r="N677">
        <f t="shared" si="20"/>
        <v>676</v>
      </c>
      <c r="O677" t="str">
        <f t="shared" si="21"/>
        <v>10/2024-676</v>
      </c>
      <c r="P677" t="str">
        <f>IF(D677&lt;&gt;"",VLOOKUP(D677,Projects!B:C,2,0),"")</f>
        <v>PROJECT</v>
      </c>
    </row>
    <row r="678" spans="1:16" x14ac:dyDescent="0.25">
      <c r="A678" t="str">
        <f>UPPER(IF(AND(TimeSpend[[#This Row],[Personnel number]]&lt;&gt;"",TimeSpend[[#This Row],[Date]]&lt;&gt;""),TimeSpend[[#This Row],[Personnel number]],""))</f>
        <v>CZ010229</v>
      </c>
      <c r="B678" s="85" t="str">
        <f>IF(AND(TimeSpend[[#This Row],[Personnel number]]&lt;&gt;"",TimeSpend[[#This Row],[Date]]&lt;&gt;""),TEXT(TimeSpend[[#This Row],[Date]],"[$-409]yyyyMMdd"),"")</f>
        <v>yyyy1003</v>
      </c>
      <c r="C678" s="33" t="str">
        <f>IF(AND(TimeSpend[[#This Row],[Personnel number]]&lt;&gt;"",TimeSpend[[#This Row],[Date]]&lt;&gt;""),SUBSTITUTE(TimeSpend[[#This Row],[Hours]],",","."),"")</f>
        <v>0.333333333333332</v>
      </c>
      <c r="D678" t="str">
        <f>IF(AND(TimeSpend[[#This Row],[Personnel number]]&lt;&gt;"",TimeSpend[[#This Row],[Date]]&lt;&gt;""),TimeSpend[[#This Row],[Network]],"")</f>
        <v>BPC_INT</v>
      </c>
      <c r="E678" t="str">
        <f>IF(AND(TimeSpend[[#This Row],[Personnel number]]&lt;&gt;"",TimeSpend[[#This Row],[Date]]&lt;&gt;""),TimeSpend[[#This Row],[Network Description]],"")</f>
        <v>Other Internal activities - BPC Brno</v>
      </c>
      <c r="F678" t="str">
        <f>IF(AND(TimeSpend[[#This Row],[Personnel number]]&lt;&gt;"",TimeSpend[[#This Row],[Date]]&lt;&gt;""),TimeSpend[[#This Row],[Activity]],"")</f>
        <v>Admin</v>
      </c>
      <c r="G678" t="str">
        <f>IF(AND(TimeSpend[[#This Row],[Personnel number]]&lt;&gt;"",TimeSpend[[#This Row],[Date]]&lt;&gt;""),TimeSpend[[#This Row],[Activity description]],"")</f>
        <v>Acc2 Admin</v>
      </c>
      <c r="H678" s="36">
        <f>IF(AND(TimeSpend[[#This Row],[Personnel number]]&lt;&gt;"",TimeSpend[[#This Row],[Date]]&lt;&gt;""),TimeSpend[[#This Row],[Start Time]],"")</f>
        <v>0.67361111111111116</v>
      </c>
      <c r="I678" s="36">
        <f>IF(AND(TimeSpend[[#This Row],[Personnel number]]&lt;&gt;"",TimeSpend[[#This Row],[Date]]&lt;&gt;""),TimeSpend[[#This Row],[End Time]],"")</f>
        <v>0.6875</v>
      </c>
      <c r="J678" t="str">
        <f>IF(AND(TimeSpend[[#This Row],[Personnel number]]&lt;&gt;"",TimeSpend[[#This Row],[Date]]&lt;&gt;""),TimeSpend[[#This Row],[Location]],"")</f>
        <v>Office</v>
      </c>
      <c r="K678">
        <f>IF(AND(TimeSpend[[#This Row],[Personnel number]]&lt;&gt;"",TimeSpend[[#This Row],[Date]]&lt;&gt;""),TimeSpend[[#This Row],[Task]],"")</f>
        <v>0</v>
      </c>
      <c r="L678" t="str">
        <f>IF(AND(TimeSpend[[#This Row],[Personnel number]]&lt;&gt;"",TimeSpend[[#This Row],[Date]]&lt;&gt;""),Utilization!$J$2,"")</f>
        <v>10/2024</v>
      </c>
      <c r="M678" t="str">
        <f>IF(AND(TimeSpend[[#This Row],[Personnel number]]&lt;&gt;"",TimeSpend[[#This Row],[Date]]&lt;&gt;""),TimeSpend[[#This Row],[Employee Name]],"")</f>
        <v>Musiol Marek</v>
      </c>
      <c r="N678">
        <f t="shared" si="20"/>
        <v>677</v>
      </c>
      <c r="O678" t="str">
        <f t="shared" si="21"/>
        <v>10/2024-677</v>
      </c>
      <c r="P678" t="str">
        <f>IF(D678&lt;&gt;"",VLOOKUP(D678,Projects!B:C,2,0),"")</f>
        <v>INT</v>
      </c>
    </row>
    <row r="679" spans="1:16" x14ac:dyDescent="0.25">
      <c r="A679" t="str">
        <f>UPPER(IF(AND(TimeSpend[[#This Row],[Personnel number]]&lt;&gt;"",TimeSpend[[#This Row],[Date]]&lt;&gt;""),TimeSpend[[#This Row],[Personnel number]],""))</f>
        <v>CZ010229</v>
      </c>
      <c r="B679" s="85" t="str">
        <f>IF(AND(TimeSpend[[#This Row],[Personnel number]]&lt;&gt;"",TimeSpend[[#This Row],[Date]]&lt;&gt;""),TEXT(TimeSpend[[#This Row],[Date]],"[$-409]yyyyMMdd"),"")</f>
        <v>yyyy1004</v>
      </c>
      <c r="C679" s="33" t="str">
        <f>IF(AND(TimeSpend[[#This Row],[Personnel number]]&lt;&gt;"",TimeSpend[[#This Row],[Date]]&lt;&gt;""),SUBSTITUTE(TimeSpend[[#This Row],[Hours]],",","."),"")</f>
        <v>0.5</v>
      </c>
      <c r="D679" t="str">
        <f>IF(AND(TimeSpend[[#This Row],[Personnel number]]&lt;&gt;"",TimeSpend[[#This Row],[Date]]&lt;&gt;""),TimeSpend[[#This Row],[Network]],"")</f>
        <v>BPC_INT</v>
      </c>
      <c r="E679" t="str">
        <f>IF(AND(TimeSpend[[#This Row],[Personnel number]]&lt;&gt;"",TimeSpend[[#This Row],[Date]]&lt;&gt;""),TimeSpend[[#This Row],[Network Description]],"")</f>
        <v>Other Internal activities - BPC Brno</v>
      </c>
      <c r="F679" t="str">
        <f>IF(AND(TimeSpend[[#This Row],[Personnel number]]&lt;&gt;"",TimeSpend[[#This Row],[Date]]&lt;&gt;""),TimeSpend[[#This Row],[Activity]],"")</f>
        <v>Admin</v>
      </c>
      <c r="G679" t="str">
        <f>IF(AND(TimeSpend[[#This Row],[Personnel number]]&lt;&gt;"",TimeSpend[[#This Row],[Date]]&lt;&gt;""),TimeSpend[[#This Row],[Activity description]],"")</f>
        <v>Acc2 Admin</v>
      </c>
      <c r="H679" s="36">
        <f>IF(AND(TimeSpend[[#This Row],[Personnel number]]&lt;&gt;"",TimeSpend[[#This Row],[Date]]&lt;&gt;""),TimeSpend[[#This Row],[Start Time]],"")</f>
        <v>0.3125</v>
      </c>
      <c r="I679" s="36">
        <f>IF(AND(TimeSpend[[#This Row],[Personnel number]]&lt;&gt;"",TimeSpend[[#This Row],[Date]]&lt;&gt;""),TimeSpend[[#This Row],[End Time]],"")</f>
        <v>0.33333333333333331</v>
      </c>
      <c r="J679" t="str">
        <f>IF(AND(TimeSpend[[#This Row],[Personnel number]]&lt;&gt;"",TimeSpend[[#This Row],[Date]]&lt;&gt;""),TimeSpend[[#This Row],[Location]],"")</f>
        <v>Office</v>
      </c>
      <c r="K679">
        <f>IF(AND(TimeSpend[[#This Row],[Personnel number]]&lt;&gt;"",TimeSpend[[#This Row],[Date]]&lt;&gt;""),TimeSpend[[#This Row],[Task]],"")</f>
        <v>0</v>
      </c>
      <c r="L679" t="str">
        <f>IF(AND(TimeSpend[[#This Row],[Personnel number]]&lt;&gt;"",TimeSpend[[#This Row],[Date]]&lt;&gt;""),Utilization!$J$2,"")</f>
        <v>10/2024</v>
      </c>
      <c r="M679" t="str">
        <f>IF(AND(TimeSpend[[#This Row],[Personnel number]]&lt;&gt;"",TimeSpend[[#This Row],[Date]]&lt;&gt;""),TimeSpend[[#This Row],[Employee Name]],"")</f>
        <v>Musiol Marek</v>
      </c>
      <c r="N679">
        <f t="shared" si="20"/>
        <v>678</v>
      </c>
      <c r="O679" t="str">
        <f t="shared" si="21"/>
        <v>10/2024-678</v>
      </c>
      <c r="P679" t="str">
        <f>IF(D679&lt;&gt;"",VLOOKUP(D679,Projects!B:C,2,0),"")</f>
        <v>INT</v>
      </c>
    </row>
    <row r="680" spans="1:16" x14ac:dyDescent="0.25">
      <c r="A680" t="str">
        <f>UPPER(IF(AND(TimeSpend[[#This Row],[Personnel number]]&lt;&gt;"",TimeSpend[[#This Row],[Date]]&lt;&gt;""),TimeSpend[[#This Row],[Personnel number]],""))</f>
        <v>CZ010229</v>
      </c>
      <c r="B680" s="85" t="str">
        <f>IF(AND(TimeSpend[[#This Row],[Personnel number]]&lt;&gt;"",TimeSpend[[#This Row],[Date]]&lt;&gt;""),TEXT(TimeSpend[[#This Row],[Date]],"[$-409]yyyyMMdd"),"")</f>
        <v>yyyy1004</v>
      </c>
      <c r="C680" s="33" t="str">
        <f>IF(AND(TimeSpend[[#This Row],[Personnel number]]&lt;&gt;"",TimeSpend[[#This Row],[Date]]&lt;&gt;""),SUBSTITUTE(TimeSpend[[#This Row],[Hours]],",","."),"")</f>
        <v>1</v>
      </c>
      <c r="D680">
        <f>IF(AND(TimeSpend[[#This Row],[Personnel number]]&lt;&gt;"",TimeSpend[[#This Row],[Date]]&lt;&gt;""),TimeSpend[[#This Row],[Network]],"")</f>
        <v>60000389</v>
      </c>
      <c r="E680" t="str">
        <f>IF(AND(TimeSpend[[#This Row],[Personnel number]]&lt;&gt;"",TimeSpend[[#This Row],[Date]]&lt;&gt;""),TimeSpend[[#This Row],[Network Description]],"")</f>
        <v>BRO NUS Cloud Pilot</v>
      </c>
      <c r="F680" t="str">
        <f>IF(AND(TimeSpend[[#This Row],[Personnel number]]&lt;&gt;"",TimeSpend[[#This Row],[Date]]&lt;&gt;""),TimeSpend[[#This Row],[Activity]],"")</f>
        <v>Testing</v>
      </c>
      <c r="G680" t="str">
        <f>IF(AND(TimeSpend[[#This Row],[Personnel number]]&lt;&gt;"",TimeSpend[[#This Row],[Date]]&lt;&gt;""),TimeSpend[[#This Row],[Activity description]],"")</f>
        <v>BRO PBIs testing</v>
      </c>
      <c r="H680" s="36">
        <f>IF(AND(TimeSpend[[#This Row],[Personnel number]]&lt;&gt;"",TimeSpend[[#This Row],[Date]]&lt;&gt;""),TimeSpend[[#This Row],[Start Time]],"")</f>
        <v>0.33333333333333331</v>
      </c>
      <c r="I680" s="36">
        <f>IF(AND(TimeSpend[[#This Row],[Personnel number]]&lt;&gt;"",TimeSpend[[#This Row],[Date]]&lt;&gt;""),TimeSpend[[#This Row],[End Time]],"")</f>
        <v>0.375</v>
      </c>
      <c r="J680" t="str">
        <f>IF(AND(TimeSpend[[#This Row],[Personnel number]]&lt;&gt;"",TimeSpend[[#This Row],[Date]]&lt;&gt;""),TimeSpend[[#This Row],[Location]],"")</f>
        <v>Office</v>
      </c>
      <c r="K680">
        <f>IF(AND(TimeSpend[[#This Row],[Personnel number]]&lt;&gt;"",TimeSpend[[#This Row],[Date]]&lt;&gt;""),TimeSpend[[#This Row],[Task]],"")</f>
        <v>0</v>
      </c>
      <c r="L680" t="str">
        <f>IF(AND(TimeSpend[[#This Row],[Personnel number]]&lt;&gt;"",TimeSpend[[#This Row],[Date]]&lt;&gt;""),Utilization!$J$2,"")</f>
        <v>10/2024</v>
      </c>
      <c r="M680" t="str">
        <f>IF(AND(TimeSpend[[#This Row],[Personnel number]]&lt;&gt;"",TimeSpend[[#This Row],[Date]]&lt;&gt;""),TimeSpend[[#This Row],[Employee Name]],"")</f>
        <v>Musiol Marek</v>
      </c>
      <c r="N680">
        <f t="shared" si="20"/>
        <v>679</v>
      </c>
      <c r="O680" t="str">
        <f t="shared" si="21"/>
        <v>10/2024-679</v>
      </c>
      <c r="P680" t="str">
        <f>IF(D680&lt;&gt;"",VLOOKUP(D680,Projects!B:C,2,0),"")</f>
        <v>PROJECT</v>
      </c>
    </row>
    <row r="681" spans="1:16" x14ac:dyDescent="0.25">
      <c r="A681" t="str">
        <f>UPPER(IF(AND(TimeSpend[[#This Row],[Personnel number]]&lt;&gt;"",TimeSpend[[#This Row],[Date]]&lt;&gt;""),TimeSpend[[#This Row],[Personnel number]],""))</f>
        <v>CZ010229</v>
      </c>
      <c r="B681" s="85" t="str">
        <f>IF(AND(TimeSpend[[#This Row],[Personnel number]]&lt;&gt;"",TimeSpend[[#This Row],[Date]]&lt;&gt;""),TEXT(TimeSpend[[#This Row],[Date]],"[$-409]yyyyMMdd"),"")</f>
        <v>yyyy1004</v>
      </c>
      <c r="C681" s="33" t="str">
        <f>IF(AND(TimeSpend[[#This Row],[Personnel number]]&lt;&gt;"",TimeSpend[[#This Row],[Date]]&lt;&gt;""),SUBSTITUTE(TimeSpend[[#This Row],[Hours]],",","."),"")</f>
        <v>1</v>
      </c>
      <c r="D681">
        <f>IF(AND(TimeSpend[[#This Row],[Personnel number]]&lt;&gt;"",TimeSpend[[#This Row],[Date]]&lt;&gt;""),TimeSpend[[#This Row],[Network]],"")</f>
        <v>60000389</v>
      </c>
      <c r="E681" t="str">
        <f>IF(AND(TimeSpend[[#This Row],[Personnel number]]&lt;&gt;"",TimeSpend[[#This Row],[Date]]&lt;&gt;""),TimeSpend[[#This Row],[Network Description]],"")</f>
        <v>BRO NUS Cloud Pilot</v>
      </c>
      <c r="F681" t="str">
        <f>IF(AND(TimeSpend[[#This Row],[Personnel number]]&lt;&gt;"",TimeSpend[[#This Row],[Date]]&lt;&gt;""),TimeSpend[[#This Row],[Activity]],"")</f>
        <v>Project Management</v>
      </c>
      <c r="G681" t="str">
        <f>IF(AND(TimeSpend[[#This Row],[Personnel number]]&lt;&gt;"",TimeSpend[[#This Row],[Date]]&lt;&gt;""),TimeSpend[[#This Row],[Activity description]],"")</f>
        <v>TDO Team Meeting</v>
      </c>
      <c r="H681" s="36">
        <f>IF(AND(TimeSpend[[#This Row],[Personnel number]]&lt;&gt;"",TimeSpend[[#This Row],[Date]]&lt;&gt;""),TimeSpend[[#This Row],[Start Time]],"")</f>
        <v>0.375</v>
      </c>
      <c r="I681" s="36">
        <f>IF(AND(TimeSpend[[#This Row],[Personnel number]]&lt;&gt;"",TimeSpend[[#This Row],[Date]]&lt;&gt;""),TimeSpend[[#This Row],[End Time]],"")</f>
        <v>0.41666666666666669</v>
      </c>
      <c r="J681" t="str">
        <f>IF(AND(TimeSpend[[#This Row],[Personnel number]]&lt;&gt;"",TimeSpend[[#This Row],[Date]]&lt;&gt;""),TimeSpend[[#This Row],[Location]],"")</f>
        <v>Office</v>
      </c>
      <c r="K681">
        <f>IF(AND(TimeSpend[[#This Row],[Personnel number]]&lt;&gt;"",TimeSpend[[#This Row],[Date]]&lt;&gt;""),TimeSpend[[#This Row],[Task]],"")</f>
        <v>0</v>
      </c>
      <c r="L681" t="str">
        <f>IF(AND(TimeSpend[[#This Row],[Personnel number]]&lt;&gt;"",TimeSpend[[#This Row],[Date]]&lt;&gt;""),Utilization!$J$2,"")</f>
        <v>10/2024</v>
      </c>
      <c r="M681" t="str">
        <f>IF(AND(TimeSpend[[#This Row],[Personnel number]]&lt;&gt;"",TimeSpend[[#This Row],[Date]]&lt;&gt;""),TimeSpend[[#This Row],[Employee Name]],"")</f>
        <v>Musiol Marek</v>
      </c>
      <c r="N681">
        <f t="shared" si="20"/>
        <v>680</v>
      </c>
      <c r="O681" t="str">
        <f t="shared" si="21"/>
        <v>10/2024-680</v>
      </c>
      <c r="P681" t="str">
        <f>IF(D681&lt;&gt;"",VLOOKUP(D681,Projects!B:C,2,0),"")</f>
        <v>PROJECT</v>
      </c>
    </row>
    <row r="682" spans="1:16" x14ac:dyDescent="0.25">
      <c r="A682" t="str">
        <f>UPPER(IF(AND(TimeSpend[[#This Row],[Personnel number]]&lt;&gt;"",TimeSpend[[#This Row],[Date]]&lt;&gt;""),TimeSpend[[#This Row],[Personnel number]],""))</f>
        <v>CZ010229</v>
      </c>
      <c r="B682" s="85" t="str">
        <f>IF(AND(TimeSpend[[#This Row],[Personnel number]]&lt;&gt;"",TimeSpend[[#This Row],[Date]]&lt;&gt;""),TEXT(TimeSpend[[#This Row],[Date]],"[$-409]yyyyMMdd"),"")</f>
        <v>yyyy1004</v>
      </c>
      <c r="C682" s="33" t="str">
        <f>IF(AND(TimeSpend[[#This Row],[Personnel number]]&lt;&gt;"",TimeSpend[[#This Row],[Date]]&lt;&gt;""),SUBSTITUTE(TimeSpend[[#This Row],[Hours]],",","."),"")</f>
        <v>1</v>
      </c>
      <c r="D682">
        <f>IF(AND(TimeSpend[[#This Row],[Personnel number]]&lt;&gt;"",TimeSpend[[#This Row],[Date]]&lt;&gt;""),TimeSpend[[#This Row],[Network]],"")</f>
        <v>60000389</v>
      </c>
      <c r="E682" t="str">
        <f>IF(AND(TimeSpend[[#This Row],[Personnel number]]&lt;&gt;"",TimeSpend[[#This Row],[Date]]&lt;&gt;""),TimeSpend[[#This Row],[Network Description]],"")</f>
        <v>BRO NUS Cloud Pilot</v>
      </c>
      <c r="F682" t="str">
        <f>IF(AND(TimeSpend[[#This Row],[Personnel number]]&lt;&gt;"",TimeSpend[[#This Row],[Date]]&lt;&gt;""),TimeSpend[[#This Row],[Activity]],"")</f>
        <v>Testing</v>
      </c>
      <c r="G682" t="str">
        <f>IF(AND(TimeSpend[[#This Row],[Personnel number]]&lt;&gt;"",TimeSpend[[#This Row],[Date]]&lt;&gt;""),TimeSpend[[#This Row],[Activity description]],"")</f>
        <v>BRO PBIs testing</v>
      </c>
      <c r="H682" s="36">
        <f>IF(AND(TimeSpend[[#This Row],[Personnel number]]&lt;&gt;"",TimeSpend[[#This Row],[Date]]&lt;&gt;""),TimeSpend[[#This Row],[Start Time]],"")</f>
        <v>0.41666666666666669</v>
      </c>
      <c r="I682" s="36">
        <f>IF(AND(TimeSpend[[#This Row],[Personnel number]]&lt;&gt;"",TimeSpend[[#This Row],[Date]]&lt;&gt;""),TimeSpend[[#This Row],[End Time]],"")</f>
        <v>0.45833333333333331</v>
      </c>
      <c r="J682" t="str">
        <f>IF(AND(TimeSpend[[#This Row],[Personnel number]]&lt;&gt;"",TimeSpend[[#This Row],[Date]]&lt;&gt;""),TimeSpend[[#This Row],[Location]],"")</f>
        <v>Office</v>
      </c>
      <c r="K682">
        <f>IF(AND(TimeSpend[[#This Row],[Personnel number]]&lt;&gt;"",TimeSpend[[#This Row],[Date]]&lt;&gt;""),TimeSpend[[#This Row],[Task]],"")</f>
        <v>0</v>
      </c>
      <c r="L682" t="str">
        <f>IF(AND(TimeSpend[[#This Row],[Personnel number]]&lt;&gt;"",TimeSpend[[#This Row],[Date]]&lt;&gt;""),Utilization!$J$2,"")</f>
        <v>10/2024</v>
      </c>
      <c r="M682" t="str">
        <f>IF(AND(TimeSpend[[#This Row],[Personnel number]]&lt;&gt;"",TimeSpend[[#This Row],[Date]]&lt;&gt;""),TimeSpend[[#This Row],[Employee Name]],"")</f>
        <v>Musiol Marek</v>
      </c>
      <c r="N682">
        <f t="shared" si="20"/>
        <v>681</v>
      </c>
      <c r="O682" t="str">
        <f t="shared" si="21"/>
        <v>10/2024-681</v>
      </c>
      <c r="P682" t="str">
        <f>IF(D682&lt;&gt;"",VLOOKUP(D682,Projects!B:C,2,0),"")</f>
        <v>PROJECT</v>
      </c>
    </row>
    <row r="683" spans="1:16" x14ac:dyDescent="0.25">
      <c r="A683" t="str">
        <f>UPPER(IF(AND(TimeSpend[[#This Row],[Personnel number]]&lt;&gt;"",TimeSpend[[#This Row],[Date]]&lt;&gt;""),TimeSpend[[#This Row],[Personnel number]],""))</f>
        <v>CZ010229</v>
      </c>
      <c r="B683" s="85" t="str">
        <f>IF(AND(TimeSpend[[#This Row],[Personnel number]]&lt;&gt;"",TimeSpend[[#This Row],[Date]]&lt;&gt;""),TEXT(TimeSpend[[#This Row],[Date]],"[$-409]yyyyMMdd"),"")</f>
        <v>yyyy1004</v>
      </c>
      <c r="C683" s="33" t="str">
        <f>IF(AND(TimeSpend[[#This Row],[Personnel number]]&lt;&gt;"",TimeSpend[[#This Row],[Date]]&lt;&gt;""),SUBSTITUTE(TimeSpend[[#This Row],[Hours]],",","."),"")</f>
        <v>3.5</v>
      </c>
      <c r="D683" t="str">
        <f>IF(AND(TimeSpend[[#This Row],[Personnel number]]&lt;&gt;"",TimeSpend[[#This Row],[Date]]&lt;&gt;""),TimeSpend[[#This Row],[Network]],"")</f>
        <v>BPC_INT</v>
      </c>
      <c r="E683" t="str">
        <f>IF(AND(TimeSpend[[#This Row],[Personnel number]]&lt;&gt;"",TimeSpend[[#This Row],[Date]]&lt;&gt;""),TimeSpend[[#This Row],[Network Description]],"")</f>
        <v>Other Internal activities - BPC Brno</v>
      </c>
      <c r="F683" t="str">
        <f>IF(AND(TimeSpend[[#This Row],[Personnel number]]&lt;&gt;"",TimeSpend[[#This Row],[Date]]&lt;&gt;""),TimeSpend[[#This Row],[Activity]],"")</f>
        <v>Sick Leave</v>
      </c>
      <c r="G683" t="str">
        <f>IF(AND(TimeSpend[[#This Row],[Personnel number]]&lt;&gt;"",TimeSpend[[#This Row],[Date]]&lt;&gt;""),TimeSpend[[#This Row],[Activity description]],"")</f>
        <v>1/2D Sickday</v>
      </c>
      <c r="H683" s="36">
        <f>IF(AND(TimeSpend[[#This Row],[Personnel number]]&lt;&gt;"",TimeSpend[[#This Row],[Date]]&lt;&gt;""),TimeSpend[[#This Row],[Start Time]],"")</f>
        <v>0.45833333333333331</v>
      </c>
      <c r="I683" s="36">
        <f>IF(AND(TimeSpend[[#This Row],[Personnel number]]&lt;&gt;"",TimeSpend[[#This Row],[Date]]&lt;&gt;""),TimeSpend[[#This Row],[End Time]],"")</f>
        <v>0.60416666666666663</v>
      </c>
      <c r="J683" t="str">
        <f>IF(AND(TimeSpend[[#This Row],[Personnel number]]&lt;&gt;"",TimeSpend[[#This Row],[Date]]&lt;&gt;""),TimeSpend[[#This Row],[Location]],"")</f>
        <v>Office</v>
      </c>
      <c r="K683">
        <f>IF(AND(TimeSpend[[#This Row],[Personnel number]]&lt;&gt;"",TimeSpend[[#This Row],[Date]]&lt;&gt;""),TimeSpend[[#This Row],[Task]],"")</f>
        <v>0</v>
      </c>
      <c r="L683" t="str">
        <f>IF(AND(TimeSpend[[#This Row],[Personnel number]]&lt;&gt;"",TimeSpend[[#This Row],[Date]]&lt;&gt;""),Utilization!$J$2,"")</f>
        <v>10/2024</v>
      </c>
      <c r="M683" t="str">
        <f>IF(AND(TimeSpend[[#This Row],[Personnel number]]&lt;&gt;"",TimeSpend[[#This Row],[Date]]&lt;&gt;""),TimeSpend[[#This Row],[Employee Name]],"")</f>
        <v>Musiol Marek</v>
      </c>
      <c r="N683">
        <f t="shared" si="20"/>
        <v>682</v>
      </c>
      <c r="O683" t="str">
        <f t="shared" si="21"/>
        <v>10/2024-682</v>
      </c>
      <c r="P683" t="str">
        <f>IF(D683&lt;&gt;"",VLOOKUP(D683,Projects!B:C,2,0),"")</f>
        <v>INT</v>
      </c>
    </row>
    <row r="684" spans="1:16" x14ac:dyDescent="0.25">
      <c r="A684" t="str">
        <f>UPPER(IF(AND(TimeSpend[[#This Row],[Personnel number]]&lt;&gt;"",TimeSpend[[#This Row],[Date]]&lt;&gt;""),TimeSpend[[#This Row],[Personnel number]],""))</f>
        <v>CZ010229</v>
      </c>
      <c r="B684" s="85" t="str">
        <f>IF(AND(TimeSpend[[#This Row],[Personnel number]]&lt;&gt;"",TimeSpend[[#This Row],[Date]]&lt;&gt;""),TEXT(TimeSpend[[#This Row],[Date]],"[$-409]yyyyMMdd"),"")</f>
        <v>yyyy1007</v>
      </c>
      <c r="C684" s="33" t="str">
        <f>IF(AND(TimeSpend[[#This Row],[Personnel number]]&lt;&gt;"",TimeSpend[[#This Row],[Date]]&lt;&gt;""),SUBSTITUTE(TimeSpend[[#This Row],[Hours]],",","."),"")</f>
        <v>0.166666666666668</v>
      </c>
      <c r="D684" t="str">
        <f>IF(AND(TimeSpend[[#This Row],[Personnel number]]&lt;&gt;"",TimeSpend[[#This Row],[Date]]&lt;&gt;""),TimeSpend[[#This Row],[Network]],"")</f>
        <v>BPC_INT</v>
      </c>
      <c r="E684" t="str">
        <f>IF(AND(TimeSpend[[#This Row],[Personnel number]]&lt;&gt;"",TimeSpend[[#This Row],[Date]]&lt;&gt;""),TimeSpend[[#This Row],[Network Description]],"")</f>
        <v>Other Internal activities - BPC Brno</v>
      </c>
      <c r="F684" t="str">
        <f>IF(AND(TimeSpend[[#This Row],[Personnel number]]&lt;&gt;"",TimeSpend[[#This Row],[Date]]&lt;&gt;""),TimeSpend[[#This Row],[Activity]],"")</f>
        <v>Admin</v>
      </c>
      <c r="G684" t="str">
        <f>IF(AND(TimeSpend[[#This Row],[Personnel number]]&lt;&gt;"",TimeSpend[[#This Row],[Date]]&lt;&gt;""),TimeSpend[[#This Row],[Activity description]],"")</f>
        <v>Acc2 Admin</v>
      </c>
      <c r="H684" s="36">
        <f>IF(AND(TimeSpend[[#This Row],[Personnel number]]&lt;&gt;"",TimeSpend[[#This Row],[Date]]&lt;&gt;""),TimeSpend[[#This Row],[Start Time]],"")</f>
        <v>0.34722222222222221</v>
      </c>
      <c r="I684" s="36">
        <f>IF(AND(TimeSpend[[#This Row],[Personnel number]]&lt;&gt;"",TimeSpend[[#This Row],[Date]]&lt;&gt;""),TimeSpend[[#This Row],[End Time]],"")</f>
        <v>0.35416666666666669</v>
      </c>
      <c r="J684" t="str">
        <f>IF(AND(TimeSpend[[#This Row],[Personnel number]]&lt;&gt;"",TimeSpend[[#This Row],[Date]]&lt;&gt;""),TimeSpend[[#This Row],[Location]],"")</f>
        <v>Office</v>
      </c>
      <c r="K684">
        <f>IF(AND(TimeSpend[[#This Row],[Personnel number]]&lt;&gt;"",TimeSpend[[#This Row],[Date]]&lt;&gt;""),TimeSpend[[#This Row],[Task]],"")</f>
        <v>0</v>
      </c>
      <c r="L684" t="str">
        <f>IF(AND(TimeSpend[[#This Row],[Personnel number]]&lt;&gt;"",TimeSpend[[#This Row],[Date]]&lt;&gt;""),Utilization!$J$2,"")</f>
        <v>10/2024</v>
      </c>
      <c r="M684" t="str">
        <f>IF(AND(TimeSpend[[#This Row],[Personnel number]]&lt;&gt;"",TimeSpend[[#This Row],[Date]]&lt;&gt;""),TimeSpend[[#This Row],[Employee Name]],"")</f>
        <v>Musiol Marek</v>
      </c>
      <c r="N684">
        <f t="shared" si="20"/>
        <v>683</v>
      </c>
      <c r="O684" t="str">
        <f t="shared" si="21"/>
        <v>10/2024-683</v>
      </c>
      <c r="P684" t="str">
        <f>IF(D684&lt;&gt;"",VLOOKUP(D684,Projects!B:C,2,0),"")</f>
        <v>INT</v>
      </c>
    </row>
    <row r="685" spans="1:16" x14ac:dyDescent="0.25">
      <c r="A685" t="str">
        <f>UPPER(IF(AND(TimeSpend[[#This Row],[Personnel number]]&lt;&gt;"",TimeSpend[[#This Row],[Date]]&lt;&gt;""),TimeSpend[[#This Row],[Personnel number]],""))</f>
        <v>CZ010229</v>
      </c>
      <c r="B685" s="85" t="str">
        <f>IF(AND(TimeSpend[[#This Row],[Personnel number]]&lt;&gt;"",TimeSpend[[#This Row],[Date]]&lt;&gt;""),TEXT(TimeSpend[[#This Row],[Date]],"[$-409]yyyyMMdd"),"")</f>
        <v>yyyy1007</v>
      </c>
      <c r="C685" s="33" t="str">
        <f>IF(AND(TimeSpend[[#This Row],[Personnel number]]&lt;&gt;"",TimeSpend[[#This Row],[Date]]&lt;&gt;""),SUBSTITUTE(TimeSpend[[#This Row],[Hours]],",","."),"")</f>
        <v>0.5</v>
      </c>
      <c r="D685">
        <f>IF(AND(TimeSpend[[#This Row],[Personnel number]]&lt;&gt;"",TimeSpend[[#This Row],[Date]]&lt;&gt;""),TimeSpend[[#This Row],[Network]],"")</f>
        <v>60000247</v>
      </c>
      <c r="E685" t="str">
        <f>IF(AND(TimeSpend[[#This Row],[Personnel number]]&lt;&gt;"",TimeSpend[[#This Row],[Date]]&lt;&gt;""),TimeSpend[[#This Row],[Network Description]],"")</f>
        <v>NUS3 Technical Upgrade (NUS Cloud)</v>
      </c>
      <c r="F685" t="str">
        <f>IF(AND(TimeSpend[[#This Row],[Personnel number]]&lt;&gt;"",TimeSpend[[#This Row],[Date]]&lt;&gt;""),TimeSpend[[#This Row],[Activity]],"")</f>
        <v>Project Management</v>
      </c>
      <c r="G685" t="str">
        <f>IF(AND(TimeSpend[[#This Row],[Personnel number]]&lt;&gt;"",TimeSpend[[#This Row],[Date]]&lt;&gt;""),TimeSpend[[#This Row],[Activity description]],"")</f>
        <v>NUS Cloud - Sync Call</v>
      </c>
      <c r="H685" s="36">
        <f>IF(AND(TimeSpend[[#This Row],[Personnel number]]&lt;&gt;"",TimeSpend[[#This Row],[Date]]&lt;&gt;""),TimeSpend[[#This Row],[Start Time]],"")</f>
        <v>0.35416666666666669</v>
      </c>
      <c r="I685" s="36">
        <f>IF(AND(TimeSpend[[#This Row],[Personnel number]]&lt;&gt;"",TimeSpend[[#This Row],[Date]]&lt;&gt;""),TimeSpend[[#This Row],[End Time]],"")</f>
        <v>0.375</v>
      </c>
      <c r="J685" t="str">
        <f>IF(AND(TimeSpend[[#This Row],[Personnel number]]&lt;&gt;"",TimeSpend[[#This Row],[Date]]&lt;&gt;""),TimeSpend[[#This Row],[Location]],"")</f>
        <v>Office</v>
      </c>
      <c r="K685">
        <f>IF(AND(TimeSpend[[#This Row],[Personnel number]]&lt;&gt;"",TimeSpend[[#This Row],[Date]]&lt;&gt;""),TimeSpend[[#This Row],[Task]],"")</f>
        <v>0</v>
      </c>
      <c r="L685" t="str">
        <f>IF(AND(TimeSpend[[#This Row],[Personnel number]]&lt;&gt;"",TimeSpend[[#This Row],[Date]]&lt;&gt;""),Utilization!$J$2,"")</f>
        <v>10/2024</v>
      </c>
      <c r="M685" t="str">
        <f>IF(AND(TimeSpend[[#This Row],[Personnel number]]&lt;&gt;"",TimeSpend[[#This Row],[Date]]&lt;&gt;""),TimeSpend[[#This Row],[Employee Name]],"")</f>
        <v>Musiol Marek</v>
      </c>
      <c r="N685">
        <f t="shared" si="20"/>
        <v>684</v>
      </c>
      <c r="O685" t="str">
        <f t="shared" si="21"/>
        <v>10/2024-684</v>
      </c>
      <c r="P685" t="str">
        <f>IF(D685&lt;&gt;"",VLOOKUP(D685,Projects!B:C,2,0),"")</f>
        <v>PROJECT</v>
      </c>
    </row>
    <row r="686" spans="1:16" x14ac:dyDescent="0.25">
      <c r="A686" t="str">
        <f>UPPER(IF(AND(TimeSpend[[#This Row],[Personnel number]]&lt;&gt;"",TimeSpend[[#This Row],[Date]]&lt;&gt;""),TimeSpend[[#This Row],[Personnel number]],""))</f>
        <v>CZ010229</v>
      </c>
      <c r="B686" s="85" t="str">
        <f>IF(AND(TimeSpend[[#This Row],[Personnel number]]&lt;&gt;"",TimeSpend[[#This Row],[Date]]&lt;&gt;""),TEXT(TimeSpend[[#This Row],[Date]],"[$-409]yyyyMMdd"),"")</f>
        <v>yyyy1007</v>
      </c>
      <c r="C686" s="33" t="str">
        <f>IF(AND(TimeSpend[[#This Row],[Personnel number]]&lt;&gt;"",TimeSpend[[#This Row],[Date]]&lt;&gt;""),SUBSTITUTE(TimeSpend[[#This Row],[Hours]],",","."),"")</f>
        <v>2</v>
      </c>
      <c r="D686">
        <f>IF(AND(TimeSpend[[#This Row],[Personnel number]]&lt;&gt;"",TimeSpend[[#This Row],[Date]]&lt;&gt;""),TimeSpend[[#This Row],[Network]],"")</f>
        <v>60000389</v>
      </c>
      <c r="E686" t="str">
        <f>IF(AND(TimeSpend[[#This Row],[Personnel number]]&lt;&gt;"",TimeSpend[[#This Row],[Date]]&lt;&gt;""),TimeSpend[[#This Row],[Network Description]],"")</f>
        <v>BRO NUS Cloud Pilot</v>
      </c>
      <c r="F686" t="str">
        <f>IF(AND(TimeSpend[[#This Row],[Personnel number]]&lt;&gt;"",TimeSpend[[#This Row],[Date]]&lt;&gt;""),TimeSpend[[#This Row],[Activity]],"")</f>
        <v>Design</v>
      </c>
      <c r="G686" t="str">
        <f>IF(AND(TimeSpend[[#This Row],[Personnel number]]&lt;&gt;"",TimeSpend[[#This Row],[Date]]&lt;&gt;""),TimeSpend[[#This Row],[Activity description]],"")</f>
        <v>Prepayment invoices enhancement, incl layout</v>
      </c>
      <c r="H686" s="36">
        <f>IF(AND(TimeSpend[[#This Row],[Personnel number]]&lt;&gt;"",TimeSpend[[#This Row],[Date]]&lt;&gt;""),TimeSpend[[#This Row],[Start Time]],"")</f>
        <v>0.375</v>
      </c>
      <c r="I686" s="36">
        <f>IF(AND(TimeSpend[[#This Row],[Personnel number]]&lt;&gt;"",TimeSpend[[#This Row],[Date]]&lt;&gt;""),TimeSpend[[#This Row],[End Time]],"")</f>
        <v>0.45833333333333331</v>
      </c>
      <c r="J686" t="str">
        <f>IF(AND(TimeSpend[[#This Row],[Personnel number]]&lt;&gt;"",TimeSpend[[#This Row],[Date]]&lt;&gt;""),TimeSpend[[#This Row],[Location]],"")</f>
        <v>Office</v>
      </c>
      <c r="K686">
        <f>IF(AND(TimeSpend[[#This Row],[Personnel number]]&lt;&gt;"",TimeSpend[[#This Row],[Date]]&lt;&gt;""),TimeSpend[[#This Row],[Task]],"")</f>
        <v>0</v>
      </c>
      <c r="L686" t="str">
        <f>IF(AND(TimeSpend[[#This Row],[Personnel number]]&lt;&gt;"",TimeSpend[[#This Row],[Date]]&lt;&gt;""),Utilization!$J$2,"")</f>
        <v>10/2024</v>
      </c>
      <c r="M686" t="str">
        <f>IF(AND(TimeSpend[[#This Row],[Personnel number]]&lt;&gt;"",TimeSpend[[#This Row],[Date]]&lt;&gt;""),TimeSpend[[#This Row],[Employee Name]],"")</f>
        <v>Musiol Marek</v>
      </c>
      <c r="N686">
        <f t="shared" si="20"/>
        <v>685</v>
      </c>
      <c r="O686" t="str">
        <f t="shared" si="21"/>
        <v>10/2024-685</v>
      </c>
      <c r="P686" t="str">
        <f>IF(D686&lt;&gt;"",VLOOKUP(D686,Projects!B:C,2,0),"")</f>
        <v>PROJECT</v>
      </c>
    </row>
    <row r="687" spans="1:16" x14ac:dyDescent="0.25">
      <c r="A687" t="str">
        <f>UPPER(IF(AND(TimeSpend[[#This Row],[Personnel number]]&lt;&gt;"",TimeSpend[[#This Row],[Date]]&lt;&gt;""),TimeSpend[[#This Row],[Personnel number]],""))</f>
        <v>CZ010229</v>
      </c>
      <c r="B687" s="85" t="str">
        <f>IF(AND(TimeSpend[[#This Row],[Personnel number]]&lt;&gt;"",TimeSpend[[#This Row],[Date]]&lt;&gt;""),TEXT(TimeSpend[[#This Row],[Date]],"[$-409]yyyyMMdd"),"")</f>
        <v>yyyy1007</v>
      </c>
      <c r="C687" s="33" t="str">
        <f>IF(AND(TimeSpend[[#This Row],[Personnel number]]&lt;&gt;"",TimeSpend[[#This Row],[Date]]&lt;&gt;""),SUBSTITUTE(TimeSpend[[#This Row],[Hours]],",","."),"")</f>
        <v>0.5</v>
      </c>
      <c r="D687" t="str">
        <f>IF(AND(TimeSpend[[#This Row],[Personnel number]]&lt;&gt;"",TimeSpend[[#This Row],[Date]]&lt;&gt;""),TimeSpend[[#This Row],[Network]],"")</f>
        <v>BPC_INT</v>
      </c>
      <c r="E687" t="str">
        <f>IF(AND(TimeSpend[[#This Row],[Personnel number]]&lt;&gt;"",TimeSpend[[#This Row],[Date]]&lt;&gt;""),TimeSpend[[#This Row],[Network Description]],"")</f>
        <v>Other Internal activities - BPC Brno</v>
      </c>
      <c r="F687" t="str">
        <f>IF(AND(TimeSpend[[#This Row],[Personnel number]]&lt;&gt;"",TimeSpend[[#This Row],[Date]]&lt;&gt;""),TimeSpend[[#This Row],[Activity]],"")</f>
        <v>Admin</v>
      </c>
      <c r="G687" t="str">
        <f>IF(AND(TimeSpend[[#This Row],[Personnel number]]&lt;&gt;"",TimeSpend[[#This Row],[Date]]&lt;&gt;""),TimeSpend[[#This Row],[Activity description]],"")</f>
        <v>Acc2 Admin</v>
      </c>
      <c r="H687" s="36">
        <f>IF(AND(TimeSpend[[#This Row],[Personnel number]]&lt;&gt;"",TimeSpend[[#This Row],[Date]]&lt;&gt;""),TimeSpend[[#This Row],[Start Time]],"")</f>
        <v>0.47916666666666669</v>
      </c>
      <c r="I687" s="36">
        <f>IF(AND(TimeSpend[[#This Row],[Personnel number]]&lt;&gt;"",TimeSpend[[#This Row],[Date]]&lt;&gt;""),TimeSpend[[#This Row],[End Time]],"")</f>
        <v>0.5</v>
      </c>
      <c r="J687" t="str">
        <f>IF(AND(TimeSpend[[#This Row],[Personnel number]]&lt;&gt;"",TimeSpend[[#This Row],[Date]]&lt;&gt;""),TimeSpend[[#This Row],[Location]],"")</f>
        <v>Office</v>
      </c>
      <c r="K687">
        <f>IF(AND(TimeSpend[[#This Row],[Personnel number]]&lt;&gt;"",TimeSpend[[#This Row],[Date]]&lt;&gt;""),TimeSpend[[#This Row],[Task]],"")</f>
        <v>0</v>
      </c>
      <c r="L687" t="str">
        <f>IF(AND(TimeSpend[[#This Row],[Personnel number]]&lt;&gt;"",TimeSpend[[#This Row],[Date]]&lt;&gt;""),Utilization!$J$2,"")</f>
        <v>10/2024</v>
      </c>
      <c r="M687" t="str">
        <f>IF(AND(TimeSpend[[#This Row],[Personnel number]]&lt;&gt;"",TimeSpend[[#This Row],[Date]]&lt;&gt;""),TimeSpend[[#This Row],[Employee Name]],"")</f>
        <v>Musiol Marek</v>
      </c>
      <c r="N687">
        <f t="shared" si="20"/>
        <v>686</v>
      </c>
      <c r="O687" t="str">
        <f t="shared" si="21"/>
        <v>10/2024-686</v>
      </c>
      <c r="P687" t="str">
        <f>IF(D687&lt;&gt;"",VLOOKUP(D687,Projects!B:C,2,0),"")</f>
        <v>INT</v>
      </c>
    </row>
    <row r="688" spans="1:16" x14ac:dyDescent="0.25">
      <c r="A688" t="str">
        <f>UPPER(IF(AND(TimeSpend[[#This Row],[Personnel number]]&lt;&gt;"",TimeSpend[[#This Row],[Date]]&lt;&gt;""),TimeSpend[[#This Row],[Personnel number]],""))</f>
        <v>CZ010229</v>
      </c>
      <c r="B688" s="85" t="str">
        <f>IF(AND(TimeSpend[[#This Row],[Personnel number]]&lt;&gt;"",TimeSpend[[#This Row],[Date]]&lt;&gt;""),TEXT(TimeSpend[[#This Row],[Date]],"[$-409]yyyyMMdd"),"")</f>
        <v>yyyy1007</v>
      </c>
      <c r="C688" s="33" t="str">
        <f>IF(AND(TimeSpend[[#This Row],[Personnel number]]&lt;&gt;"",TimeSpend[[#This Row],[Date]]&lt;&gt;""),SUBSTITUTE(TimeSpend[[#This Row],[Hours]],",","."),"")</f>
        <v>1</v>
      </c>
      <c r="D688">
        <f>IF(AND(TimeSpend[[#This Row],[Personnel number]]&lt;&gt;"",TimeSpend[[#This Row],[Date]]&lt;&gt;""),TimeSpend[[#This Row],[Network]],"")</f>
        <v>60000389</v>
      </c>
      <c r="E688" t="str">
        <f>IF(AND(TimeSpend[[#This Row],[Personnel number]]&lt;&gt;"",TimeSpend[[#This Row],[Date]]&lt;&gt;""),TimeSpend[[#This Row],[Network Description]],"")</f>
        <v>BRO NUS Cloud Pilot</v>
      </c>
      <c r="F688" t="str">
        <f>IF(AND(TimeSpend[[#This Row],[Personnel number]]&lt;&gt;"",TimeSpend[[#This Row],[Date]]&lt;&gt;""),TimeSpend[[#This Row],[Activity]],"")</f>
        <v>Consultancy</v>
      </c>
      <c r="G688" t="str">
        <f>IF(AND(TimeSpend[[#This Row],[Personnel number]]&lt;&gt;"",TimeSpend[[#This Row],[Date]]&lt;&gt;""),TimeSpend[[#This Row],[Activity description]],"")</f>
        <v>Prepayment invoices enhancement - DEV</v>
      </c>
      <c r="H688" s="36">
        <f>IF(AND(TimeSpend[[#This Row],[Personnel number]]&lt;&gt;"",TimeSpend[[#This Row],[Date]]&lt;&gt;""),TimeSpend[[#This Row],[Start Time]],"")</f>
        <v>0.5</v>
      </c>
      <c r="I688" s="36">
        <f>IF(AND(TimeSpend[[#This Row],[Personnel number]]&lt;&gt;"",TimeSpend[[#This Row],[Date]]&lt;&gt;""),TimeSpend[[#This Row],[End Time]],"")</f>
        <v>0.54166666666666663</v>
      </c>
      <c r="J688" t="str">
        <f>IF(AND(TimeSpend[[#This Row],[Personnel number]]&lt;&gt;"",TimeSpend[[#This Row],[Date]]&lt;&gt;""),TimeSpend[[#This Row],[Location]],"")</f>
        <v>Office</v>
      </c>
      <c r="K688">
        <f>IF(AND(TimeSpend[[#This Row],[Personnel number]]&lt;&gt;"",TimeSpend[[#This Row],[Date]]&lt;&gt;""),TimeSpend[[#This Row],[Task]],"")</f>
        <v>0</v>
      </c>
      <c r="L688" t="str">
        <f>IF(AND(TimeSpend[[#This Row],[Personnel number]]&lt;&gt;"",TimeSpend[[#This Row],[Date]]&lt;&gt;""),Utilization!$J$2,"")</f>
        <v>10/2024</v>
      </c>
      <c r="M688" t="str">
        <f>IF(AND(TimeSpend[[#This Row],[Personnel number]]&lt;&gt;"",TimeSpend[[#This Row],[Date]]&lt;&gt;""),TimeSpend[[#This Row],[Employee Name]],"")</f>
        <v>Musiol Marek</v>
      </c>
      <c r="N688">
        <f t="shared" si="20"/>
        <v>687</v>
      </c>
      <c r="O688" t="str">
        <f t="shared" si="21"/>
        <v>10/2024-687</v>
      </c>
      <c r="P688" t="str">
        <f>IF(D688&lt;&gt;"",VLOOKUP(D688,Projects!B:C,2,0),"")</f>
        <v>PROJECT</v>
      </c>
    </row>
    <row r="689" spans="1:16" x14ac:dyDescent="0.25">
      <c r="A689" t="str">
        <f>UPPER(IF(AND(TimeSpend[[#This Row],[Personnel number]]&lt;&gt;"",TimeSpend[[#This Row],[Date]]&lt;&gt;""),TimeSpend[[#This Row],[Personnel number]],""))</f>
        <v>CZ010229</v>
      </c>
      <c r="B689" s="85" t="str">
        <f>IF(AND(TimeSpend[[#This Row],[Personnel number]]&lt;&gt;"",TimeSpend[[#This Row],[Date]]&lt;&gt;""),TEXT(TimeSpend[[#This Row],[Date]],"[$-409]yyyyMMdd"),"")</f>
        <v>yyyy1007</v>
      </c>
      <c r="C689" s="33" t="str">
        <f>IF(AND(TimeSpend[[#This Row],[Personnel number]]&lt;&gt;"",TimeSpend[[#This Row],[Date]]&lt;&gt;""),SUBSTITUTE(TimeSpend[[#This Row],[Hours]],",","."),"")</f>
        <v>2</v>
      </c>
      <c r="D689">
        <f>IF(AND(TimeSpend[[#This Row],[Personnel number]]&lt;&gt;"",TimeSpend[[#This Row],[Date]]&lt;&gt;""),TimeSpend[[#This Row],[Network]],"")</f>
        <v>60000389</v>
      </c>
      <c r="E689" t="str">
        <f>IF(AND(TimeSpend[[#This Row],[Personnel number]]&lt;&gt;"",TimeSpend[[#This Row],[Date]]&lt;&gt;""),TimeSpend[[#This Row],[Network Description]],"")</f>
        <v>BRO NUS Cloud Pilot</v>
      </c>
      <c r="F689" t="str">
        <f>IF(AND(TimeSpend[[#This Row],[Personnel number]]&lt;&gt;"",TimeSpend[[#This Row],[Date]]&lt;&gt;""),TimeSpend[[#This Row],[Activity]],"")</f>
        <v>Testing</v>
      </c>
      <c r="G689" t="str">
        <f>IF(AND(TimeSpend[[#This Row],[Personnel number]]&lt;&gt;"",TimeSpend[[#This Row],[Date]]&lt;&gt;""),TimeSpend[[#This Row],[Activity description]],"")</f>
        <v>End 2 End process testing and preparations</v>
      </c>
      <c r="H689" s="36">
        <f>IF(AND(TimeSpend[[#This Row],[Personnel number]]&lt;&gt;"",TimeSpend[[#This Row],[Date]]&lt;&gt;""),TimeSpend[[#This Row],[Start Time]],"")</f>
        <v>0.54166666666666663</v>
      </c>
      <c r="I689" s="36">
        <f>IF(AND(TimeSpend[[#This Row],[Personnel number]]&lt;&gt;"",TimeSpend[[#This Row],[Date]]&lt;&gt;""),TimeSpend[[#This Row],[End Time]],"")</f>
        <v>0.625</v>
      </c>
      <c r="J689" t="str">
        <f>IF(AND(TimeSpend[[#This Row],[Personnel number]]&lt;&gt;"",TimeSpend[[#This Row],[Date]]&lt;&gt;""),TimeSpend[[#This Row],[Location]],"")</f>
        <v>Office</v>
      </c>
      <c r="K689">
        <f>IF(AND(TimeSpend[[#This Row],[Personnel number]]&lt;&gt;"",TimeSpend[[#This Row],[Date]]&lt;&gt;""),TimeSpend[[#This Row],[Task]],"")</f>
        <v>0</v>
      </c>
      <c r="L689" t="str">
        <f>IF(AND(TimeSpend[[#This Row],[Personnel number]]&lt;&gt;"",TimeSpend[[#This Row],[Date]]&lt;&gt;""),Utilization!$J$2,"")</f>
        <v>10/2024</v>
      </c>
      <c r="M689" t="str">
        <f>IF(AND(TimeSpend[[#This Row],[Personnel number]]&lt;&gt;"",TimeSpend[[#This Row],[Date]]&lt;&gt;""),TimeSpend[[#This Row],[Employee Name]],"")</f>
        <v>Musiol Marek</v>
      </c>
      <c r="N689">
        <f t="shared" si="20"/>
        <v>688</v>
      </c>
      <c r="O689" t="str">
        <f t="shared" si="21"/>
        <v>10/2024-688</v>
      </c>
      <c r="P689" t="str">
        <f>IF(D689&lt;&gt;"",VLOOKUP(D689,Projects!B:C,2,0),"")</f>
        <v>PROJECT</v>
      </c>
    </row>
    <row r="690" spans="1:16" x14ac:dyDescent="0.25">
      <c r="A690" t="str">
        <f>UPPER(IF(AND(TimeSpend[[#This Row],[Personnel number]]&lt;&gt;"",TimeSpend[[#This Row],[Date]]&lt;&gt;""),TimeSpend[[#This Row],[Personnel number]],""))</f>
        <v>CZ010229</v>
      </c>
      <c r="B690" s="85" t="str">
        <f>IF(AND(TimeSpend[[#This Row],[Personnel number]]&lt;&gt;"",TimeSpend[[#This Row],[Date]]&lt;&gt;""),TEXT(TimeSpend[[#This Row],[Date]],"[$-409]yyyyMMdd"),"")</f>
        <v>yyyy1007</v>
      </c>
      <c r="C690" s="33" t="str">
        <f>IF(AND(TimeSpend[[#This Row],[Personnel number]]&lt;&gt;"",TimeSpend[[#This Row],[Date]]&lt;&gt;""),SUBSTITUTE(TimeSpend[[#This Row],[Hours]],",","."),"")</f>
        <v>1.5</v>
      </c>
      <c r="D690">
        <f>IF(AND(TimeSpend[[#This Row],[Personnel number]]&lt;&gt;"",TimeSpend[[#This Row],[Date]]&lt;&gt;""),TimeSpend[[#This Row],[Network]],"")</f>
        <v>60000247</v>
      </c>
      <c r="E690" t="str">
        <f>IF(AND(TimeSpend[[#This Row],[Personnel number]]&lt;&gt;"",TimeSpend[[#This Row],[Date]]&lt;&gt;""),TimeSpend[[#This Row],[Network Description]],"")</f>
        <v>NUS3 Technical Upgrade (NUS Cloud)</v>
      </c>
      <c r="F690" t="str">
        <f>IF(AND(TimeSpend[[#This Row],[Personnel number]]&lt;&gt;"",TimeSpend[[#This Row],[Date]]&lt;&gt;""),TimeSpend[[#This Row],[Activity]],"")</f>
        <v>Consultancy</v>
      </c>
      <c r="G690" t="str">
        <f>IF(AND(TimeSpend[[#This Row],[Personnel number]]&lt;&gt;"",TimeSpend[[#This Row],[Date]]&lt;&gt;""),TimeSpend[[#This Row],[Activity description]],"")</f>
        <v>NUS Clous Core + BBG issues</v>
      </c>
      <c r="H690" s="36">
        <f>IF(AND(TimeSpend[[#This Row],[Personnel number]]&lt;&gt;"",TimeSpend[[#This Row],[Date]]&lt;&gt;""),TimeSpend[[#This Row],[Start Time]],"")</f>
        <v>0.625</v>
      </c>
      <c r="I690" s="36">
        <f>IF(AND(TimeSpend[[#This Row],[Personnel number]]&lt;&gt;"",TimeSpend[[#This Row],[Date]]&lt;&gt;""),TimeSpend[[#This Row],[End Time]],"")</f>
        <v>0.6875</v>
      </c>
      <c r="J690" t="str">
        <f>IF(AND(TimeSpend[[#This Row],[Personnel number]]&lt;&gt;"",TimeSpend[[#This Row],[Date]]&lt;&gt;""),TimeSpend[[#This Row],[Location]],"")</f>
        <v>Office</v>
      </c>
      <c r="K690">
        <f>IF(AND(TimeSpend[[#This Row],[Personnel number]]&lt;&gt;"",TimeSpend[[#This Row],[Date]]&lt;&gt;""),TimeSpend[[#This Row],[Task]],"")</f>
        <v>0</v>
      </c>
      <c r="L690" t="str">
        <f>IF(AND(TimeSpend[[#This Row],[Personnel number]]&lt;&gt;"",TimeSpend[[#This Row],[Date]]&lt;&gt;""),Utilization!$J$2,"")</f>
        <v>10/2024</v>
      </c>
      <c r="M690" t="str">
        <f>IF(AND(TimeSpend[[#This Row],[Personnel number]]&lt;&gt;"",TimeSpend[[#This Row],[Date]]&lt;&gt;""),TimeSpend[[#This Row],[Employee Name]],"")</f>
        <v>Musiol Marek</v>
      </c>
      <c r="N690">
        <f t="shared" si="20"/>
        <v>689</v>
      </c>
      <c r="O690" t="str">
        <f t="shared" si="21"/>
        <v>10/2024-689</v>
      </c>
      <c r="P690" t="str">
        <f>IF(D690&lt;&gt;"",VLOOKUP(D690,Projects!B:C,2,0),"")</f>
        <v>PROJECT</v>
      </c>
    </row>
    <row r="691" spans="1:16" x14ac:dyDescent="0.25">
      <c r="A691" t="str">
        <f>UPPER(IF(AND(TimeSpend[[#This Row],[Personnel number]]&lt;&gt;"",TimeSpend[[#This Row],[Date]]&lt;&gt;""),TimeSpend[[#This Row],[Personnel number]],""))</f>
        <v>CZ010229</v>
      </c>
      <c r="B691" s="85" t="str">
        <f>IF(AND(TimeSpend[[#This Row],[Personnel number]]&lt;&gt;"",TimeSpend[[#This Row],[Date]]&lt;&gt;""),TEXT(TimeSpend[[#This Row],[Date]],"[$-409]yyyyMMdd"),"")</f>
        <v>yyyy1007</v>
      </c>
      <c r="C691" s="33" t="str">
        <f>IF(AND(TimeSpend[[#This Row],[Personnel number]]&lt;&gt;"",TimeSpend[[#This Row],[Date]]&lt;&gt;""),SUBSTITUTE(TimeSpend[[#This Row],[Hours]],",","."),"")</f>
        <v>0.833333333333332</v>
      </c>
      <c r="D691">
        <f>IF(AND(TimeSpend[[#This Row],[Personnel number]]&lt;&gt;"",TimeSpend[[#This Row],[Date]]&lt;&gt;""),TimeSpend[[#This Row],[Network]],"")</f>
        <v>60000389</v>
      </c>
      <c r="E691" t="str">
        <f>IF(AND(TimeSpend[[#This Row],[Personnel number]]&lt;&gt;"",TimeSpend[[#This Row],[Date]]&lt;&gt;""),TimeSpend[[#This Row],[Network Description]],"")</f>
        <v>BRO NUS Cloud Pilot</v>
      </c>
      <c r="F691" t="str">
        <f>IF(AND(TimeSpend[[#This Row],[Personnel number]]&lt;&gt;"",TimeSpend[[#This Row],[Date]]&lt;&gt;""),TimeSpend[[#This Row],[Activity]],"")</f>
        <v>Analysis</v>
      </c>
      <c r="G691" t="str">
        <f>IF(AND(TimeSpend[[#This Row],[Personnel number]]&lt;&gt;"",TimeSpend[[#This Row],[Date]]&lt;&gt;""),TimeSpend[[#This Row],[Activity description]],"")</f>
        <v>End 2 End process testing and preparations</v>
      </c>
      <c r="H691" s="36">
        <f>IF(AND(TimeSpend[[#This Row],[Personnel number]]&lt;&gt;"",TimeSpend[[#This Row],[Date]]&lt;&gt;""),TimeSpend[[#This Row],[Start Time]],"")</f>
        <v>0.6875</v>
      </c>
      <c r="I691" s="36">
        <f>IF(AND(TimeSpend[[#This Row],[Personnel number]]&lt;&gt;"",TimeSpend[[#This Row],[Date]]&lt;&gt;""),TimeSpend[[#This Row],[End Time]],"")</f>
        <v>0.72222222222222221</v>
      </c>
      <c r="J691" t="str">
        <f>IF(AND(TimeSpend[[#This Row],[Personnel number]]&lt;&gt;"",TimeSpend[[#This Row],[Date]]&lt;&gt;""),TimeSpend[[#This Row],[Location]],"")</f>
        <v>Office</v>
      </c>
      <c r="K691">
        <f>IF(AND(TimeSpend[[#This Row],[Personnel number]]&lt;&gt;"",TimeSpend[[#This Row],[Date]]&lt;&gt;""),TimeSpend[[#This Row],[Task]],"")</f>
        <v>0</v>
      </c>
      <c r="L691" t="str">
        <f>IF(AND(TimeSpend[[#This Row],[Personnel number]]&lt;&gt;"",TimeSpend[[#This Row],[Date]]&lt;&gt;""),Utilization!$J$2,"")</f>
        <v>10/2024</v>
      </c>
      <c r="M691" t="str">
        <f>IF(AND(TimeSpend[[#This Row],[Personnel number]]&lt;&gt;"",TimeSpend[[#This Row],[Date]]&lt;&gt;""),TimeSpend[[#This Row],[Employee Name]],"")</f>
        <v>Musiol Marek</v>
      </c>
      <c r="N691">
        <f t="shared" si="20"/>
        <v>690</v>
      </c>
      <c r="O691" t="str">
        <f t="shared" si="21"/>
        <v>10/2024-690</v>
      </c>
      <c r="P691" t="str">
        <f>IF(D691&lt;&gt;"",VLOOKUP(D691,Projects!B:C,2,0),"")</f>
        <v>PROJECT</v>
      </c>
    </row>
    <row r="692" spans="1:16" x14ac:dyDescent="0.25">
      <c r="A692" t="str">
        <f>UPPER(IF(AND(TimeSpend[[#This Row],[Personnel number]]&lt;&gt;"",TimeSpend[[#This Row],[Date]]&lt;&gt;""),TimeSpend[[#This Row],[Personnel number]],""))</f>
        <v>CZ010229</v>
      </c>
      <c r="B692" s="85" t="str">
        <f>IF(AND(TimeSpend[[#This Row],[Personnel number]]&lt;&gt;"",TimeSpend[[#This Row],[Date]]&lt;&gt;""),TEXT(TimeSpend[[#This Row],[Date]],"[$-409]yyyyMMdd"),"")</f>
        <v>yyyy1008</v>
      </c>
      <c r="C692" s="33" t="str">
        <f>IF(AND(TimeSpend[[#This Row],[Personnel number]]&lt;&gt;"",TimeSpend[[#This Row],[Date]]&lt;&gt;""),SUBSTITUTE(TimeSpend[[#This Row],[Hours]],",","."),"")</f>
        <v>0.5</v>
      </c>
      <c r="D692" t="str">
        <f>IF(AND(TimeSpend[[#This Row],[Personnel number]]&lt;&gt;"",TimeSpend[[#This Row],[Date]]&lt;&gt;""),TimeSpend[[#This Row],[Network]],"")</f>
        <v>BPC_INT</v>
      </c>
      <c r="E692" t="str">
        <f>IF(AND(TimeSpend[[#This Row],[Personnel number]]&lt;&gt;"",TimeSpend[[#This Row],[Date]]&lt;&gt;""),TimeSpend[[#This Row],[Network Description]],"")</f>
        <v>Other Internal activities - BPC Brno</v>
      </c>
      <c r="F692" t="str">
        <f>IF(AND(TimeSpend[[#This Row],[Personnel number]]&lt;&gt;"",TimeSpend[[#This Row],[Date]]&lt;&gt;""),TimeSpend[[#This Row],[Activity]],"")</f>
        <v>Admin</v>
      </c>
      <c r="G692" t="str">
        <f>IF(AND(TimeSpend[[#This Row],[Personnel number]]&lt;&gt;"",TimeSpend[[#This Row],[Date]]&lt;&gt;""),TimeSpend[[#This Row],[Activity description]],"")</f>
        <v>Acc2 Admin</v>
      </c>
      <c r="H692" s="36">
        <f>IF(AND(TimeSpend[[#This Row],[Personnel number]]&lt;&gt;"",TimeSpend[[#This Row],[Date]]&lt;&gt;""),TimeSpend[[#This Row],[Start Time]],"")</f>
        <v>0.35416666666666669</v>
      </c>
      <c r="I692" s="36">
        <f>IF(AND(TimeSpend[[#This Row],[Personnel number]]&lt;&gt;"",TimeSpend[[#This Row],[Date]]&lt;&gt;""),TimeSpend[[#This Row],[End Time]],"")</f>
        <v>0.375</v>
      </c>
      <c r="J692" t="str">
        <f>IF(AND(TimeSpend[[#This Row],[Personnel number]]&lt;&gt;"",TimeSpend[[#This Row],[Date]]&lt;&gt;""),TimeSpend[[#This Row],[Location]],"")</f>
        <v>Office</v>
      </c>
      <c r="K692">
        <f>IF(AND(TimeSpend[[#This Row],[Personnel number]]&lt;&gt;"",TimeSpend[[#This Row],[Date]]&lt;&gt;""),TimeSpend[[#This Row],[Task]],"")</f>
        <v>0</v>
      </c>
      <c r="L692" t="str">
        <f>IF(AND(TimeSpend[[#This Row],[Personnel number]]&lt;&gt;"",TimeSpend[[#This Row],[Date]]&lt;&gt;""),Utilization!$J$2,"")</f>
        <v>10/2024</v>
      </c>
      <c r="M692" t="str">
        <f>IF(AND(TimeSpend[[#This Row],[Personnel number]]&lt;&gt;"",TimeSpend[[#This Row],[Date]]&lt;&gt;""),TimeSpend[[#This Row],[Employee Name]],"")</f>
        <v>Musiol Marek</v>
      </c>
      <c r="N692">
        <f t="shared" si="20"/>
        <v>691</v>
      </c>
      <c r="O692" t="str">
        <f t="shared" si="21"/>
        <v>10/2024-691</v>
      </c>
      <c r="P692" t="str">
        <f>IF(D692&lt;&gt;"",VLOOKUP(D692,Projects!B:C,2,0),"")</f>
        <v>INT</v>
      </c>
    </row>
    <row r="693" spans="1:16" x14ac:dyDescent="0.25">
      <c r="A693" t="str">
        <f>UPPER(IF(AND(TimeSpend[[#This Row],[Personnel number]]&lt;&gt;"",TimeSpend[[#This Row],[Date]]&lt;&gt;""),TimeSpend[[#This Row],[Personnel number]],""))</f>
        <v>CZ010229</v>
      </c>
      <c r="B693" s="85" t="str">
        <f>IF(AND(TimeSpend[[#This Row],[Personnel number]]&lt;&gt;"",TimeSpend[[#This Row],[Date]]&lt;&gt;""),TEXT(TimeSpend[[#This Row],[Date]],"[$-409]yyyyMMdd"),"")</f>
        <v>yyyy1008</v>
      </c>
      <c r="C693" s="33" t="str">
        <f>IF(AND(TimeSpend[[#This Row],[Personnel number]]&lt;&gt;"",TimeSpend[[#This Row],[Date]]&lt;&gt;""),SUBSTITUTE(TimeSpend[[#This Row],[Hours]],",","."),"")</f>
        <v>2</v>
      </c>
      <c r="D693">
        <f>IF(AND(TimeSpend[[#This Row],[Personnel number]]&lt;&gt;"",TimeSpend[[#This Row],[Date]]&lt;&gt;""),TimeSpend[[#This Row],[Network]],"")</f>
        <v>60000389</v>
      </c>
      <c r="E693" t="str">
        <f>IF(AND(TimeSpend[[#This Row],[Personnel number]]&lt;&gt;"",TimeSpend[[#This Row],[Date]]&lt;&gt;""),TimeSpend[[#This Row],[Network Description]],"")</f>
        <v>BRO NUS Cloud Pilot</v>
      </c>
      <c r="F693" t="str">
        <f>IF(AND(TimeSpend[[#This Row],[Personnel number]]&lt;&gt;"",TimeSpend[[#This Row],[Date]]&lt;&gt;""),TimeSpend[[#This Row],[Activity]],"")</f>
        <v>Testing</v>
      </c>
      <c r="G693" t="str">
        <f>IF(AND(TimeSpend[[#This Row],[Personnel number]]&lt;&gt;"",TimeSpend[[#This Row],[Date]]&lt;&gt;""),TimeSpend[[#This Row],[Activity description]],"")</f>
        <v>End 2 End process testing and preparations</v>
      </c>
      <c r="H693" s="36">
        <f>IF(AND(TimeSpend[[#This Row],[Personnel number]]&lt;&gt;"",TimeSpend[[#This Row],[Date]]&lt;&gt;""),TimeSpend[[#This Row],[Start Time]],"")</f>
        <v>0.375</v>
      </c>
      <c r="I693" s="36">
        <f>IF(AND(TimeSpend[[#This Row],[Personnel number]]&lt;&gt;"",TimeSpend[[#This Row],[Date]]&lt;&gt;""),TimeSpend[[#This Row],[End Time]],"")</f>
        <v>0.45833333333333331</v>
      </c>
      <c r="J693" t="str">
        <f>IF(AND(TimeSpend[[#This Row],[Personnel number]]&lt;&gt;"",TimeSpend[[#This Row],[Date]]&lt;&gt;""),TimeSpend[[#This Row],[Location]],"")</f>
        <v>Office</v>
      </c>
      <c r="K693">
        <f>IF(AND(TimeSpend[[#This Row],[Personnel number]]&lt;&gt;"",TimeSpend[[#This Row],[Date]]&lt;&gt;""),TimeSpend[[#This Row],[Task]],"")</f>
        <v>0</v>
      </c>
      <c r="L693" t="str">
        <f>IF(AND(TimeSpend[[#This Row],[Personnel number]]&lt;&gt;"",TimeSpend[[#This Row],[Date]]&lt;&gt;""),Utilization!$J$2,"")</f>
        <v>10/2024</v>
      </c>
      <c r="M693" t="str">
        <f>IF(AND(TimeSpend[[#This Row],[Personnel number]]&lt;&gt;"",TimeSpend[[#This Row],[Date]]&lt;&gt;""),TimeSpend[[#This Row],[Employee Name]],"")</f>
        <v>Musiol Marek</v>
      </c>
      <c r="N693">
        <f t="shared" si="20"/>
        <v>692</v>
      </c>
      <c r="O693" t="str">
        <f t="shared" si="21"/>
        <v>10/2024-692</v>
      </c>
      <c r="P693" t="str">
        <f>IF(D693&lt;&gt;"",VLOOKUP(D693,Projects!B:C,2,0),"")</f>
        <v>PROJECT</v>
      </c>
    </row>
    <row r="694" spans="1:16" x14ac:dyDescent="0.25">
      <c r="A694" t="str">
        <f>UPPER(IF(AND(TimeSpend[[#This Row],[Personnel number]]&lt;&gt;"",TimeSpend[[#This Row],[Date]]&lt;&gt;""),TimeSpend[[#This Row],[Personnel number]],""))</f>
        <v>CZ010229</v>
      </c>
      <c r="B694" s="85" t="str">
        <f>IF(AND(TimeSpend[[#This Row],[Personnel number]]&lt;&gt;"",TimeSpend[[#This Row],[Date]]&lt;&gt;""),TEXT(TimeSpend[[#This Row],[Date]],"[$-409]yyyyMMdd"),"")</f>
        <v>yyyy1008</v>
      </c>
      <c r="C694" s="33" t="str">
        <f>IF(AND(TimeSpend[[#This Row],[Personnel number]]&lt;&gt;"",TimeSpend[[#This Row],[Date]]&lt;&gt;""),SUBSTITUTE(TimeSpend[[#This Row],[Hours]],",","."),"")</f>
        <v>0.5</v>
      </c>
      <c r="D694" t="str">
        <f>IF(AND(TimeSpend[[#This Row],[Personnel number]]&lt;&gt;"",TimeSpend[[#This Row],[Date]]&lt;&gt;""),TimeSpend[[#This Row],[Network]],"")</f>
        <v>BPC_INT</v>
      </c>
      <c r="E694" t="str">
        <f>IF(AND(TimeSpend[[#This Row],[Personnel number]]&lt;&gt;"",TimeSpend[[#This Row],[Date]]&lt;&gt;""),TimeSpend[[#This Row],[Network Description]],"")</f>
        <v>Other Internal activities - BPC Brno</v>
      </c>
      <c r="F694" t="str">
        <f>IF(AND(TimeSpend[[#This Row],[Personnel number]]&lt;&gt;"",TimeSpend[[#This Row],[Date]]&lt;&gt;""),TimeSpend[[#This Row],[Activity]],"")</f>
        <v>Admin</v>
      </c>
      <c r="G694" t="str">
        <f>IF(AND(TimeSpend[[#This Row],[Personnel number]]&lt;&gt;"",TimeSpend[[#This Row],[Date]]&lt;&gt;""),TimeSpend[[#This Row],[Activity description]],"")</f>
        <v>Acc2 Admin</v>
      </c>
      <c r="H694" s="36">
        <f>IF(AND(TimeSpend[[#This Row],[Personnel number]]&lt;&gt;"",TimeSpend[[#This Row],[Date]]&lt;&gt;""),TimeSpend[[#This Row],[Start Time]],"")</f>
        <v>0.47916666666666669</v>
      </c>
      <c r="I694" s="36">
        <f>IF(AND(TimeSpend[[#This Row],[Personnel number]]&lt;&gt;"",TimeSpend[[#This Row],[Date]]&lt;&gt;""),TimeSpend[[#This Row],[End Time]],"")</f>
        <v>0.5</v>
      </c>
      <c r="J694" t="str">
        <f>IF(AND(TimeSpend[[#This Row],[Personnel number]]&lt;&gt;"",TimeSpend[[#This Row],[Date]]&lt;&gt;""),TimeSpend[[#This Row],[Location]],"")</f>
        <v>Office</v>
      </c>
      <c r="K694">
        <f>IF(AND(TimeSpend[[#This Row],[Personnel number]]&lt;&gt;"",TimeSpend[[#This Row],[Date]]&lt;&gt;""),TimeSpend[[#This Row],[Task]],"")</f>
        <v>0</v>
      </c>
      <c r="L694" t="str">
        <f>IF(AND(TimeSpend[[#This Row],[Personnel number]]&lt;&gt;"",TimeSpend[[#This Row],[Date]]&lt;&gt;""),Utilization!$J$2,"")</f>
        <v>10/2024</v>
      </c>
      <c r="M694" t="str">
        <f>IF(AND(TimeSpend[[#This Row],[Personnel number]]&lt;&gt;"",TimeSpend[[#This Row],[Date]]&lt;&gt;""),TimeSpend[[#This Row],[Employee Name]],"")</f>
        <v>Musiol Marek</v>
      </c>
      <c r="N694">
        <f t="shared" si="20"/>
        <v>693</v>
      </c>
      <c r="O694" t="str">
        <f t="shared" si="21"/>
        <v>10/2024-693</v>
      </c>
      <c r="P694" t="str">
        <f>IF(D694&lt;&gt;"",VLOOKUP(D694,Projects!B:C,2,0),"")</f>
        <v>INT</v>
      </c>
    </row>
    <row r="695" spans="1:16" x14ac:dyDescent="0.25">
      <c r="A695" t="str">
        <f>UPPER(IF(AND(TimeSpend[[#This Row],[Personnel number]]&lt;&gt;"",TimeSpend[[#This Row],[Date]]&lt;&gt;""),TimeSpend[[#This Row],[Personnel number]],""))</f>
        <v>CZ010229</v>
      </c>
      <c r="B695" s="85" t="str">
        <f>IF(AND(TimeSpend[[#This Row],[Personnel number]]&lt;&gt;"",TimeSpend[[#This Row],[Date]]&lt;&gt;""),TEXT(TimeSpend[[#This Row],[Date]],"[$-409]yyyyMMdd"),"")</f>
        <v>yyyy1008</v>
      </c>
      <c r="C695" s="33" t="str">
        <f>IF(AND(TimeSpend[[#This Row],[Personnel number]]&lt;&gt;"",TimeSpend[[#This Row],[Date]]&lt;&gt;""),SUBSTITUTE(TimeSpend[[#This Row],[Hours]],",","."),"")</f>
        <v>4.5</v>
      </c>
      <c r="D695">
        <f>IF(AND(TimeSpend[[#This Row],[Personnel number]]&lt;&gt;"",TimeSpend[[#This Row],[Date]]&lt;&gt;""),TimeSpend[[#This Row],[Network]],"")</f>
        <v>60000389</v>
      </c>
      <c r="E695" t="str">
        <f>IF(AND(TimeSpend[[#This Row],[Personnel number]]&lt;&gt;"",TimeSpend[[#This Row],[Date]]&lt;&gt;""),TimeSpend[[#This Row],[Network Description]],"")</f>
        <v>BRO NUS Cloud Pilot</v>
      </c>
      <c r="F695" t="str">
        <f>IF(AND(TimeSpend[[#This Row],[Personnel number]]&lt;&gt;"",TimeSpend[[#This Row],[Date]]&lt;&gt;""),TimeSpend[[#This Row],[Activity]],"")</f>
        <v>Analysis</v>
      </c>
      <c r="G695" t="str">
        <f>IF(AND(TimeSpend[[#This Row],[Personnel number]]&lt;&gt;"",TimeSpend[[#This Row],[Date]]&lt;&gt;""),TimeSpend[[#This Row],[Activity description]],"")</f>
        <v>End 2 End process testing and preparations</v>
      </c>
      <c r="H695" s="36">
        <f>IF(AND(TimeSpend[[#This Row],[Personnel number]]&lt;&gt;"",TimeSpend[[#This Row],[Date]]&lt;&gt;""),TimeSpend[[#This Row],[Start Time]],"")</f>
        <v>0.5</v>
      </c>
      <c r="I695" s="36">
        <f>IF(AND(TimeSpend[[#This Row],[Personnel number]]&lt;&gt;"",TimeSpend[[#This Row],[Date]]&lt;&gt;""),TimeSpend[[#This Row],[End Time]],"")</f>
        <v>0.6875</v>
      </c>
      <c r="J695" t="str">
        <f>IF(AND(TimeSpend[[#This Row],[Personnel number]]&lt;&gt;"",TimeSpend[[#This Row],[Date]]&lt;&gt;""),TimeSpend[[#This Row],[Location]],"")</f>
        <v>Office</v>
      </c>
      <c r="K695">
        <f>IF(AND(TimeSpend[[#This Row],[Personnel number]]&lt;&gt;"",TimeSpend[[#This Row],[Date]]&lt;&gt;""),TimeSpend[[#This Row],[Task]],"")</f>
        <v>0</v>
      </c>
      <c r="L695" t="str">
        <f>IF(AND(TimeSpend[[#This Row],[Personnel number]]&lt;&gt;"",TimeSpend[[#This Row],[Date]]&lt;&gt;""),Utilization!$J$2,"")</f>
        <v>10/2024</v>
      </c>
      <c r="M695" t="str">
        <f>IF(AND(TimeSpend[[#This Row],[Personnel number]]&lt;&gt;"",TimeSpend[[#This Row],[Date]]&lt;&gt;""),TimeSpend[[#This Row],[Employee Name]],"")</f>
        <v>Musiol Marek</v>
      </c>
      <c r="N695">
        <f t="shared" si="20"/>
        <v>694</v>
      </c>
      <c r="O695" t="str">
        <f t="shared" si="21"/>
        <v>10/2024-694</v>
      </c>
      <c r="P695" t="str">
        <f>IF(D695&lt;&gt;"",VLOOKUP(D695,Projects!B:C,2,0),"")</f>
        <v>PROJECT</v>
      </c>
    </row>
    <row r="696" spans="1:16" x14ac:dyDescent="0.25">
      <c r="A696" t="str">
        <f>UPPER(IF(AND(TimeSpend[[#This Row],[Personnel number]]&lt;&gt;"",TimeSpend[[#This Row],[Date]]&lt;&gt;""),TimeSpend[[#This Row],[Personnel number]],""))</f>
        <v>CZ010229</v>
      </c>
      <c r="B696" s="85" t="str">
        <f>IF(AND(TimeSpend[[#This Row],[Personnel number]]&lt;&gt;"",TimeSpend[[#This Row],[Date]]&lt;&gt;""),TEXT(TimeSpend[[#This Row],[Date]],"[$-409]yyyyMMdd"),"")</f>
        <v>yyyy1008</v>
      </c>
      <c r="C696" s="33" t="str">
        <f>IF(AND(TimeSpend[[#This Row],[Personnel number]]&lt;&gt;"",TimeSpend[[#This Row],[Date]]&lt;&gt;""),SUBSTITUTE(TimeSpend[[#This Row],[Hours]],",","."),"")</f>
        <v>1</v>
      </c>
      <c r="D696">
        <f>IF(AND(TimeSpend[[#This Row],[Personnel number]]&lt;&gt;"",TimeSpend[[#This Row],[Date]]&lt;&gt;""),TimeSpend[[#This Row],[Network]],"")</f>
        <v>60000389</v>
      </c>
      <c r="E696" t="str">
        <f>IF(AND(TimeSpend[[#This Row],[Personnel number]]&lt;&gt;"",TimeSpend[[#This Row],[Date]]&lt;&gt;""),TimeSpend[[#This Row],[Network Description]],"")</f>
        <v>BRO NUS Cloud Pilot</v>
      </c>
      <c r="F696" t="str">
        <f>IF(AND(TimeSpend[[#This Row],[Personnel number]]&lt;&gt;"",TimeSpend[[#This Row],[Date]]&lt;&gt;""),TimeSpend[[#This Row],[Activity]],"")</f>
        <v>Testing</v>
      </c>
      <c r="G696" t="str">
        <f>IF(AND(TimeSpend[[#This Row],[Personnel number]]&lt;&gt;"",TimeSpend[[#This Row],[Date]]&lt;&gt;""),TimeSpend[[#This Row],[Activity description]],"")</f>
        <v>Prepayment invoices enhancement</v>
      </c>
      <c r="H696" s="36">
        <f>IF(AND(TimeSpend[[#This Row],[Personnel number]]&lt;&gt;"",TimeSpend[[#This Row],[Date]]&lt;&gt;""),TimeSpend[[#This Row],[Start Time]],"")</f>
        <v>0.6875</v>
      </c>
      <c r="I696" s="36">
        <f>IF(AND(TimeSpend[[#This Row],[Personnel number]]&lt;&gt;"",TimeSpend[[#This Row],[Date]]&lt;&gt;""),TimeSpend[[#This Row],[End Time]],"")</f>
        <v>0.72916666666666663</v>
      </c>
      <c r="J696" t="str">
        <f>IF(AND(TimeSpend[[#This Row],[Personnel number]]&lt;&gt;"",TimeSpend[[#This Row],[Date]]&lt;&gt;""),TimeSpend[[#This Row],[Location]],"")</f>
        <v>Office</v>
      </c>
      <c r="K696">
        <f>IF(AND(TimeSpend[[#This Row],[Personnel number]]&lt;&gt;"",TimeSpend[[#This Row],[Date]]&lt;&gt;""),TimeSpend[[#This Row],[Task]],"")</f>
        <v>0</v>
      </c>
      <c r="L696" t="str">
        <f>IF(AND(TimeSpend[[#This Row],[Personnel number]]&lt;&gt;"",TimeSpend[[#This Row],[Date]]&lt;&gt;""),Utilization!$J$2,"")</f>
        <v>10/2024</v>
      </c>
      <c r="M696" t="str">
        <f>IF(AND(TimeSpend[[#This Row],[Personnel number]]&lt;&gt;"",TimeSpend[[#This Row],[Date]]&lt;&gt;""),TimeSpend[[#This Row],[Employee Name]],"")</f>
        <v>Musiol Marek</v>
      </c>
      <c r="N696">
        <f t="shared" si="20"/>
        <v>695</v>
      </c>
      <c r="O696" t="str">
        <f t="shared" si="21"/>
        <v>10/2024-695</v>
      </c>
      <c r="P696" t="str">
        <f>IF(D696&lt;&gt;"",VLOOKUP(D696,Projects!B:C,2,0),"")</f>
        <v>PROJECT</v>
      </c>
    </row>
    <row r="697" spans="1:16" x14ac:dyDescent="0.25">
      <c r="A697" t="str">
        <f>UPPER(IF(AND(TimeSpend[[#This Row],[Personnel number]]&lt;&gt;"",TimeSpend[[#This Row],[Date]]&lt;&gt;""),TimeSpend[[#This Row],[Personnel number]],""))</f>
        <v>CZ010229</v>
      </c>
      <c r="B697" s="85" t="str">
        <f>IF(AND(TimeSpend[[#This Row],[Personnel number]]&lt;&gt;"",TimeSpend[[#This Row],[Date]]&lt;&gt;""),TEXT(TimeSpend[[#This Row],[Date]],"[$-409]yyyyMMdd"),"")</f>
        <v>yyyy1009</v>
      </c>
      <c r="C697" s="33" t="str">
        <f>IF(AND(TimeSpend[[#This Row],[Personnel number]]&lt;&gt;"",TimeSpend[[#This Row],[Date]]&lt;&gt;""),SUBSTITUTE(TimeSpend[[#This Row],[Hours]],",","."),"")</f>
        <v>0.5</v>
      </c>
      <c r="D697" t="str">
        <f>IF(AND(TimeSpend[[#This Row],[Personnel number]]&lt;&gt;"",TimeSpend[[#This Row],[Date]]&lt;&gt;""),TimeSpend[[#This Row],[Network]],"")</f>
        <v>BPC_INT</v>
      </c>
      <c r="E697" t="str">
        <f>IF(AND(TimeSpend[[#This Row],[Personnel number]]&lt;&gt;"",TimeSpend[[#This Row],[Date]]&lt;&gt;""),TimeSpend[[#This Row],[Network Description]],"")</f>
        <v>Other Internal activities - BPC Brno</v>
      </c>
      <c r="F697" t="str">
        <f>IF(AND(TimeSpend[[#This Row],[Personnel number]]&lt;&gt;"",TimeSpend[[#This Row],[Date]]&lt;&gt;""),TimeSpend[[#This Row],[Activity]],"")</f>
        <v>Admin</v>
      </c>
      <c r="G697" t="str">
        <f>IF(AND(TimeSpend[[#This Row],[Personnel number]]&lt;&gt;"",TimeSpend[[#This Row],[Date]]&lt;&gt;""),TimeSpend[[#This Row],[Activity description]],"")</f>
        <v>Acc2 Admin</v>
      </c>
      <c r="H697" s="36">
        <f>IF(AND(TimeSpend[[#This Row],[Personnel number]]&lt;&gt;"",TimeSpend[[#This Row],[Date]]&lt;&gt;""),TimeSpend[[#This Row],[Start Time]],"")</f>
        <v>0.35416666666666669</v>
      </c>
      <c r="I697" s="36">
        <f>IF(AND(TimeSpend[[#This Row],[Personnel number]]&lt;&gt;"",TimeSpend[[#This Row],[Date]]&lt;&gt;""),TimeSpend[[#This Row],[End Time]],"")</f>
        <v>0.375</v>
      </c>
      <c r="J697" t="str">
        <f>IF(AND(TimeSpend[[#This Row],[Personnel number]]&lt;&gt;"",TimeSpend[[#This Row],[Date]]&lt;&gt;""),TimeSpend[[#This Row],[Location]],"")</f>
        <v>Office</v>
      </c>
      <c r="K697">
        <f>IF(AND(TimeSpend[[#This Row],[Personnel number]]&lt;&gt;"",TimeSpend[[#This Row],[Date]]&lt;&gt;""),TimeSpend[[#This Row],[Task]],"")</f>
        <v>0</v>
      </c>
      <c r="L697" t="str">
        <f>IF(AND(TimeSpend[[#This Row],[Personnel number]]&lt;&gt;"",TimeSpend[[#This Row],[Date]]&lt;&gt;""),Utilization!$J$2,"")</f>
        <v>10/2024</v>
      </c>
      <c r="M697" t="str">
        <f>IF(AND(TimeSpend[[#This Row],[Personnel number]]&lt;&gt;"",TimeSpend[[#This Row],[Date]]&lt;&gt;""),TimeSpend[[#This Row],[Employee Name]],"")</f>
        <v>Musiol Marek</v>
      </c>
      <c r="N697">
        <f t="shared" si="20"/>
        <v>696</v>
      </c>
      <c r="O697" t="str">
        <f t="shared" si="21"/>
        <v>10/2024-696</v>
      </c>
      <c r="P697" t="str">
        <f>IF(D697&lt;&gt;"",VLOOKUP(D697,Projects!B:C,2,0),"")</f>
        <v>INT</v>
      </c>
    </row>
    <row r="698" spans="1:16" x14ac:dyDescent="0.25">
      <c r="A698" t="str">
        <f>UPPER(IF(AND(TimeSpend[[#This Row],[Personnel number]]&lt;&gt;"",TimeSpend[[#This Row],[Date]]&lt;&gt;""),TimeSpend[[#This Row],[Personnel number]],""))</f>
        <v>CZ010229</v>
      </c>
      <c r="B698" s="85" t="str">
        <f>IF(AND(TimeSpend[[#This Row],[Personnel number]]&lt;&gt;"",TimeSpend[[#This Row],[Date]]&lt;&gt;""),TEXT(TimeSpend[[#This Row],[Date]],"[$-409]yyyyMMdd"),"")</f>
        <v>yyyy1009</v>
      </c>
      <c r="C698" s="33" t="str">
        <f>IF(AND(TimeSpend[[#This Row],[Personnel number]]&lt;&gt;"",TimeSpend[[#This Row],[Date]]&lt;&gt;""),SUBSTITUTE(TimeSpend[[#This Row],[Hours]],",","."),"")</f>
        <v>2</v>
      </c>
      <c r="D698">
        <f>IF(AND(TimeSpend[[#This Row],[Personnel number]]&lt;&gt;"",TimeSpend[[#This Row],[Date]]&lt;&gt;""),TimeSpend[[#This Row],[Network]],"")</f>
        <v>60000389</v>
      </c>
      <c r="E698" t="str">
        <f>IF(AND(TimeSpend[[#This Row],[Personnel number]]&lt;&gt;"",TimeSpend[[#This Row],[Date]]&lt;&gt;""),TimeSpend[[#This Row],[Network Description]],"")</f>
        <v>BRO NUS Cloud Pilot</v>
      </c>
      <c r="F698" t="str">
        <f>IF(AND(TimeSpend[[#This Row],[Personnel number]]&lt;&gt;"",TimeSpend[[#This Row],[Date]]&lt;&gt;""),TimeSpend[[#This Row],[Activity]],"")</f>
        <v>Testing</v>
      </c>
      <c r="G698" t="str">
        <f>IF(AND(TimeSpend[[#This Row],[Personnel number]]&lt;&gt;"",TimeSpend[[#This Row],[Date]]&lt;&gt;""),TimeSpend[[#This Row],[Activity description]],"")</f>
        <v>End 2 End process testing and preparations</v>
      </c>
      <c r="H698" s="36">
        <f>IF(AND(TimeSpend[[#This Row],[Personnel number]]&lt;&gt;"",TimeSpend[[#This Row],[Date]]&lt;&gt;""),TimeSpend[[#This Row],[Start Time]],"")</f>
        <v>0.375</v>
      </c>
      <c r="I698" s="36">
        <f>IF(AND(TimeSpend[[#This Row],[Personnel number]]&lt;&gt;"",TimeSpend[[#This Row],[Date]]&lt;&gt;""),TimeSpend[[#This Row],[End Time]],"")</f>
        <v>0.45833333333333331</v>
      </c>
      <c r="J698" t="str">
        <f>IF(AND(TimeSpend[[#This Row],[Personnel number]]&lt;&gt;"",TimeSpend[[#This Row],[Date]]&lt;&gt;""),TimeSpend[[#This Row],[Location]],"")</f>
        <v>Office</v>
      </c>
      <c r="K698">
        <f>IF(AND(TimeSpend[[#This Row],[Personnel number]]&lt;&gt;"",TimeSpend[[#This Row],[Date]]&lt;&gt;""),TimeSpend[[#This Row],[Task]],"")</f>
        <v>0</v>
      </c>
      <c r="L698" t="str">
        <f>IF(AND(TimeSpend[[#This Row],[Personnel number]]&lt;&gt;"",TimeSpend[[#This Row],[Date]]&lt;&gt;""),Utilization!$J$2,"")</f>
        <v>10/2024</v>
      </c>
      <c r="M698" t="str">
        <f>IF(AND(TimeSpend[[#This Row],[Personnel number]]&lt;&gt;"",TimeSpend[[#This Row],[Date]]&lt;&gt;""),TimeSpend[[#This Row],[Employee Name]],"")</f>
        <v>Musiol Marek</v>
      </c>
      <c r="N698">
        <f t="shared" si="20"/>
        <v>697</v>
      </c>
      <c r="O698" t="str">
        <f t="shared" si="21"/>
        <v>10/2024-697</v>
      </c>
      <c r="P698" t="str">
        <f>IF(D698&lt;&gt;"",VLOOKUP(D698,Projects!B:C,2,0),"")</f>
        <v>PROJECT</v>
      </c>
    </row>
    <row r="699" spans="1:16" x14ac:dyDescent="0.25">
      <c r="A699" t="str">
        <f>UPPER(IF(AND(TimeSpend[[#This Row],[Personnel number]]&lt;&gt;"",TimeSpend[[#This Row],[Date]]&lt;&gt;""),TimeSpend[[#This Row],[Personnel number]],""))</f>
        <v>CZ010229</v>
      </c>
      <c r="B699" s="85" t="str">
        <f>IF(AND(TimeSpend[[#This Row],[Personnel number]]&lt;&gt;"",TimeSpend[[#This Row],[Date]]&lt;&gt;""),TEXT(TimeSpend[[#This Row],[Date]],"[$-409]yyyyMMdd"),"")</f>
        <v>yyyy1009</v>
      </c>
      <c r="C699" s="33" t="str">
        <f>IF(AND(TimeSpend[[#This Row],[Personnel number]]&lt;&gt;"",TimeSpend[[#This Row],[Date]]&lt;&gt;""),SUBSTITUTE(TimeSpend[[#This Row],[Hours]],",","."),"")</f>
        <v>5</v>
      </c>
      <c r="D699">
        <f>IF(AND(TimeSpend[[#This Row],[Personnel number]]&lt;&gt;"",TimeSpend[[#This Row],[Date]]&lt;&gt;""),TimeSpend[[#This Row],[Network]],"")</f>
        <v>60000389</v>
      </c>
      <c r="E699" t="str">
        <f>IF(AND(TimeSpend[[#This Row],[Personnel number]]&lt;&gt;"",TimeSpend[[#This Row],[Date]]&lt;&gt;""),TimeSpend[[#This Row],[Network Description]],"")</f>
        <v>BRO NUS Cloud Pilot</v>
      </c>
      <c r="F699" t="str">
        <f>IF(AND(TimeSpend[[#This Row],[Personnel number]]&lt;&gt;"",TimeSpend[[#This Row],[Date]]&lt;&gt;""),TimeSpend[[#This Row],[Activity]],"")</f>
        <v>Testing</v>
      </c>
      <c r="G699" t="str">
        <f>IF(AND(TimeSpend[[#This Row],[Personnel number]]&lt;&gt;"",TimeSpend[[#This Row],[Date]]&lt;&gt;""),TimeSpend[[#This Row],[Activity description]],"")</f>
        <v>BRO NUS Cloud | Complete Scenario test (1)</v>
      </c>
      <c r="H699" s="36">
        <f>IF(AND(TimeSpend[[#This Row],[Personnel number]]&lt;&gt;"",TimeSpend[[#This Row],[Date]]&lt;&gt;""),TimeSpend[[#This Row],[Start Time]],"")</f>
        <v>0.47916666666666669</v>
      </c>
      <c r="I699" s="36">
        <f>IF(AND(TimeSpend[[#This Row],[Personnel number]]&lt;&gt;"",TimeSpend[[#This Row],[Date]]&lt;&gt;""),TimeSpend[[#This Row],[End Time]],"")</f>
        <v>0.6875</v>
      </c>
      <c r="J699" t="str">
        <f>IF(AND(TimeSpend[[#This Row],[Personnel number]]&lt;&gt;"",TimeSpend[[#This Row],[Date]]&lt;&gt;""),TimeSpend[[#This Row],[Location]],"")</f>
        <v>Office</v>
      </c>
      <c r="K699">
        <f>IF(AND(TimeSpend[[#This Row],[Personnel number]]&lt;&gt;"",TimeSpend[[#This Row],[Date]]&lt;&gt;""),TimeSpend[[#This Row],[Task]],"")</f>
        <v>0</v>
      </c>
      <c r="L699" t="str">
        <f>IF(AND(TimeSpend[[#This Row],[Personnel number]]&lt;&gt;"",TimeSpend[[#This Row],[Date]]&lt;&gt;""),Utilization!$J$2,"")</f>
        <v>10/2024</v>
      </c>
      <c r="M699" t="str">
        <f>IF(AND(TimeSpend[[#This Row],[Personnel number]]&lt;&gt;"",TimeSpend[[#This Row],[Date]]&lt;&gt;""),TimeSpend[[#This Row],[Employee Name]],"")</f>
        <v>Musiol Marek</v>
      </c>
      <c r="N699">
        <f t="shared" si="20"/>
        <v>698</v>
      </c>
      <c r="O699" t="str">
        <f t="shared" si="21"/>
        <v>10/2024-698</v>
      </c>
      <c r="P699" t="str">
        <f>IF(D699&lt;&gt;"",VLOOKUP(D699,Projects!B:C,2,0),"")</f>
        <v>PROJECT</v>
      </c>
    </row>
    <row r="700" spans="1:16" x14ac:dyDescent="0.25">
      <c r="A700" t="str">
        <f>UPPER(IF(AND(TimeSpend[[#This Row],[Personnel number]]&lt;&gt;"",TimeSpend[[#This Row],[Date]]&lt;&gt;""),TimeSpend[[#This Row],[Personnel number]],""))</f>
        <v>CZ010229</v>
      </c>
      <c r="B700" s="85" t="str">
        <f>IF(AND(TimeSpend[[#This Row],[Personnel number]]&lt;&gt;"",TimeSpend[[#This Row],[Date]]&lt;&gt;""),TEXT(TimeSpend[[#This Row],[Date]],"[$-409]yyyyMMdd"),"")</f>
        <v>yyyy1009</v>
      </c>
      <c r="C700" s="33" t="str">
        <f>IF(AND(TimeSpend[[#This Row],[Personnel number]]&lt;&gt;"",TimeSpend[[#This Row],[Date]]&lt;&gt;""),SUBSTITUTE(TimeSpend[[#This Row],[Hours]],",","."),"")</f>
        <v>0.833333333333332</v>
      </c>
      <c r="D700">
        <f>IF(AND(TimeSpend[[#This Row],[Personnel number]]&lt;&gt;"",TimeSpend[[#This Row],[Date]]&lt;&gt;""),TimeSpend[[#This Row],[Network]],"")</f>
        <v>60000389</v>
      </c>
      <c r="E700" t="str">
        <f>IF(AND(TimeSpend[[#This Row],[Personnel number]]&lt;&gt;"",TimeSpend[[#This Row],[Date]]&lt;&gt;""),TimeSpend[[#This Row],[Network Description]],"")</f>
        <v>BRO NUS Cloud Pilot</v>
      </c>
      <c r="F700" t="str">
        <f>IF(AND(TimeSpend[[#This Row],[Personnel number]]&lt;&gt;"",TimeSpend[[#This Row],[Date]]&lt;&gt;""),TimeSpend[[#This Row],[Activity]],"")</f>
        <v>Testing</v>
      </c>
      <c r="G700" t="str">
        <f>IF(AND(TimeSpend[[#This Row],[Personnel number]]&lt;&gt;"",TimeSpend[[#This Row],[Date]]&lt;&gt;""),TimeSpend[[#This Row],[Activity description]],"")</f>
        <v>Prepayment invoices enhancement</v>
      </c>
      <c r="H700" s="36">
        <f>IF(AND(TimeSpend[[#This Row],[Personnel number]]&lt;&gt;"",TimeSpend[[#This Row],[Date]]&lt;&gt;""),TimeSpend[[#This Row],[Start Time]],"")</f>
        <v>0.6875</v>
      </c>
      <c r="I700" s="36">
        <f>IF(AND(TimeSpend[[#This Row],[Personnel number]]&lt;&gt;"",TimeSpend[[#This Row],[Date]]&lt;&gt;""),TimeSpend[[#This Row],[End Time]],"")</f>
        <v>0.72222222222222221</v>
      </c>
      <c r="J700" t="str">
        <f>IF(AND(TimeSpend[[#This Row],[Personnel number]]&lt;&gt;"",TimeSpend[[#This Row],[Date]]&lt;&gt;""),TimeSpend[[#This Row],[Location]],"")</f>
        <v>Office</v>
      </c>
      <c r="K700">
        <f>IF(AND(TimeSpend[[#This Row],[Personnel number]]&lt;&gt;"",TimeSpend[[#This Row],[Date]]&lt;&gt;""),TimeSpend[[#This Row],[Task]],"")</f>
        <v>0</v>
      </c>
      <c r="L700" t="str">
        <f>IF(AND(TimeSpend[[#This Row],[Personnel number]]&lt;&gt;"",TimeSpend[[#This Row],[Date]]&lt;&gt;""),Utilization!$J$2,"")</f>
        <v>10/2024</v>
      </c>
      <c r="M700" t="str">
        <f>IF(AND(TimeSpend[[#This Row],[Personnel number]]&lt;&gt;"",TimeSpend[[#This Row],[Date]]&lt;&gt;""),TimeSpend[[#This Row],[Employee Name]],"")</f>
        <v>Musiol Marek</v>
      </c>
      <c r="N700">
        <f t="shared" si="20"/>
        <v>699</v>
      </c>
      <c r="O700" t="str">
        <f t="shared" si="21"/>
        <v>10/2024-699</v>
      </c>
      <c r="P700" t="str">
        <f>IF(D700&lt;&gt;"",VLOOKUP(D700,Projects!B:C,2,0),"")</f>
        <v>PROJECT</v>
      </c>
    </row>
    <row r="701" spans="1:16" x14ac:dyDescent="0.25">
      <c r="A701" t="str">
        <f>UPPER(IF(AND(TimeSpend[[#This Row],[Personnel number]]&lt;&gt;"",TimeSpend[[#This Row],[Date]]&lt;&gt;""),TimeSpend[[#This Row],[Personnel number]],""))</f>
        <v>CZ010229</v>
      </c>
      <c r="B701" s="85" t="str">
        <f>IF(AND(TimeSpend[[#This Row],[Personnel number]]&lt;&gt;"",TimeSpend[[#This Row],[Date]]&lt;&gt;""),TEXT(TimeSpend[[#This Row],[Date]],"[$-409]yyyyMMdd"),"")</f>
        <v>yyyy1010</v>
      </c>
      <c r="C701" s="33" t="str">
        <f>IF(AND(TimeSpend[[#This Row],[Personnel number]]&lt;&gt;"",TimeSpend[[#This Row],[Date]]&lt;&gt;""),SUBSTITUTE(TimeSpend[[#This Row],[Hours]],",","."),"")</f>
        <v>0.499999999999998</v>
      </c>
      <c r="D701" t="str">
        <f>IF(AND(TimeSpend[[#This Row],[Personnel number]]&lt;&gt;"",TimeSpend[[#This Row],[Date]]&lt;&gt;""),TimeSpend[[#This Row],[Network]],"")</f>
        <v>BPC_INT</v>
      </c>
      <c r="E701" t="str">
        <f>IF(AND(TimeSpend[[#This Row],[Personnel number]]&lt;&gt;"",TimeSpend[[#This Row],[Date]]&lt;&gt;""),TimeSpend[[#This Row],[Network Description]],"")</f>
        <v>Other Internal activities - BPC Brno</v>
      </c>
      <c r="F701" t="str">
        <f>IF(AND(TimeSpend[[#This Row],[Personnel number]]&lt;&gt;"",TimeSpend[[#This Row],[Date]]&lt;&gt;""),TimeSpend[[#This Row],[Activity]],"")</f>
        <v>Admin</v>
      </c>
      <c r="G701" t="str">
        <f>IF(AND(TimeSpend[[#This Row],[Personnel number]]&lt;&gt;"",TimeSpend[[#This Row],[Date]]&lt;&gt;""),TimeSpend[[#This Row],[Activity description]],"")</f>
        <v>Acc2 Admin</v>
      </c>
      <c r="H701" s="36">
        <f>IF(AND(TimeSpend[[#This Row],[Personnel number]]&lt;&gt;"",TimeSpend[[#This Row],[Date]]&lt;&gt;""),TimeSpend[[#This Row],[Start Time]],"")</f>
        <v>0.34027777777777779</v>
      </c>
      <c r="I701" s="36">
        <f>IF(AND(TimeSpend[[#This Row],[Personnel number]]&lt;&gt;"",TimeSpend[[#This Row],[Date]]&lt;&gt;""),TimeSpend[[#This Row],[End Time]],"")</f>
        <v>0.3611111111111111</v>
      </c>
      <c r="J701" t="str">
        <f>IF(AND(TimeSpend[[#This Row],[Personnel number]]&lt;&gt;"",TimeSpend[[#This Row],[Date]]&lt;&gt;""),TimeSpend[[#This Row],[Location]],"")</f>
        <v>Office</v>
      </c>
      <c r="K701">
        <f>IF(AND(TimeSpend[[#This Row],[Personnel number]]&lt;&gt;"",TimeSpend[[#This Row],[Date]]&lt;&gt;""),TimeSpend[[#This Row],[Task]],"")</f>
        <v>0</v>
      </c>
      <c r="L701" t="str">
        <f>IF(AND(TimeSpend[[#This Row],[Personnel number]]&lt;&gt;"",TimeSpend[[#This Row],[Date]]&lt;&gt;""),Utilization!$J$2,"")</f>
        <v>10/2024</v>
      </c>
      <c r="M701" t="str">
        <f>IF(AND(TimeSpend[[#This Row],[Personnel number]]&lt;&gt;"",TimeSpend[[#This Row],[Date]]&lt;&gt;""),TimeSpend[[#This Row],[Employee Name]],"")</f>
        <v>Musiol Marek</v>
      </c>
      <c r="N701">
        <f t="shared" si="20"/>
        <v>700</v>
      </c>
      <c r="O701" t="str">
        <f t="shared" si="21"/>
        <v>10/2024-700</v>
      </c>
      <c r="P701" t="str">
        <f>IF(D701&lt;&gt;"",VLOOKUP(D701,Projects!B:C,2,0),"")</f>
        <v>INT</v>
      </c>
    </row>
    <row r="702" spans="1:16" x14ac:dyDescent="0.25">
      <c r="A702" t="str">
        <f>UPPER(IF(AND(TimeSpend[[#This Row],[Personnel number]]&lt;&gt;"",TimeSpend[[#This Row],[Date]]&lt;&gt;""),TimeSpend[[#This Row],[Personnel number]],""))</f>
        <v>CZ010229</v>
      </c>
      <c r="B702" s="85" t="str">
        <f>IF(AND(TimeSpend[[#This Row],[Personnel number]]&lt;&gt;"",TimeSpend[[#This Row],[Date]]&lt;&gt;""),TEXT(TimeSpend[[#This Row],[Date]],"[$-409]yyyyMMdd"),"")</f>
        <v>yyyy1010</v>
      </c>
      <c r="C702" s="33" t="str">
        <f>IF(AND(TimeSpend[[#This Row],[Personnel number]]&lt;&gt;"",TimeSpend[[#This Row],[Date]]&lt;&gt;""),SUBSTITUTE(TimeSpend[[#This Row],[Hours]],",","."),"")</f>
        <v>1.33333333333333</v>
      </c>
      <c r="D702">
        <f>IF(AND(TimeSpend[[#This Row],[Personnel number]]&lt;&gt;"",TimeSpend[[#This Row],[Date]]&lt;&gt;""),TimeSpend[[#This Row],[Network]],"")</f>
        <v>60000389</v>
      </c>
      <c r="E702" t="str">
        <f>IF(AND(TimeSpend[[#This Row],[Personnel number]]&lt;&gt;"",TimeSpend[[#This Row],[Date]]&lt;&gt;""),TimeSpend[[#This Row],[Network Description]],"")</f>
        <v>BRO NUS Cloud Pilot</v>
      </c>
      <c r="F702" t="str">
        <f>IF(AND(TimeSpend[[#This Row],[Personnel number]]&lt;&gt;"",TimeSpend[[#This Row],[Date]]&lt;&gt;""),TimeSpend[[#This Row],[Activity]],"")</f>
        <v>Analysis</v>
      </c>
      <c r="G702" t="str">
        <f>IF(AND(TimeSpend[[#This Row],[Personnel number]]&lt;&gt;"",TimeSpend[[#This Row],[Date]]&lt;&gt;""),TimeSpend[[#This Row],[Activity description]],"")</f>
        <v>End 2 End process testing and preparations</v>
      </c>
      <c r="H702" s="36">
        <f>IF(AND(TimeSpend[[#This Row],[Personnel number]]&lt;&gt;"",TimeSpend[[#This Row],[Date]]&lt;&gt;""),TimeSpend[[#This Row],[Start Time]],"")</f>
        <v>0.3611111111111111</v>
      </c>
      <c r="I702" s="36">
        <f>IF(AND(TimeSpend[[#This Row],[Personnel number]]&lt;&gt;"",TimeSpend[[#This Row],[Date]]&lt;&gt;""),TimeSpend[[#This Row],[End Time]],"")</f>
        <v>0.41666666666666669</v>
      </c>
      <c r="J702" t="str">
        <f>IF(AND(TimeSpend[[#This Row],[Personnel number]]&lt;&gt;"",TimeSpend[[#This Row],[Date]]&lt;&gt;""),TimeSpend[[#This Row],[Location]],"")</f>
        <v>Office</v>
      </c>
      <c r="K702">
        <f>IF(AND(TimeSpend[[#This Row],[Personnel number]]&lt;&gt;"",TimeSpend[[#This Row],[Date]]&lt;&gt;""),TimeSpend[[#This Row],[Task]],"")</f>
        <v>0</v>
      </c>
      <c r="L702" t="str">
        <f>IF(AND(TimeSpend[[#This Row],[Personnel number]]&lt;&gt;"",TimeSpend[[#This Row],[Date]]&lt;&gt;""),Utilization!$J$2,"")</f>
        <v>10/2024</v>
      </c>
      <c r="M702" t="str">
        <f>IF(AND(TimeSpend[[#This Row],[Personnel number]]&lt;&gt;"",TimeSpend[[#This Row],[Date]]&lt;&gt;""),TimeSpend[[#This Row],[Employee Name]],"")</f>
        <v>Musiol Marek</v>
      </c>
      <c r="N702">
        <f t="shared" si="20"/>
        <v>701</v>
      </c>
      <c r="O702" t="str">
        <f t="shared" si="21"/>
        <v>10/2024-701</v>
      </c>
      <c r="P702" t="str">
        <f>IF(D702&lt;&gt;"",VLOOKUP(D702,Projects!B:C,2,0),"")</f>
        <v>PROJECT</v>
      </c>
    </row>
    <row r="703" spans="1:16" x14ac:dyDescent="0.25">
      <c r="A703" t="str">
        <f>UPPER(IF(AND(TimeSpend[[#This Row],[Personnel number]]&lt;&gt;"",TimeSpend[[#This Row],[Date]]&lt;&gt;""),TimeSpend[[#This Row],[Personnel number]],""))</f>
        <v>CZ010229</v>
      </c>
      <c r="B703" s="85" t="str">
        <f>IF(AND(TimeSpend[[#This Row],[Personnel number]]&lt;&gt;"",TimeSpend[[#This Row],[Date]]&lt;&gt;""),TEXT(TimeSpend[[#This Row],[Date]],"[$-409]yyyyMMdd"),"")</f>
        <v>yyyy1010</v>
      </c>
      <c r="C703" s="33" t="str">
        <f>IF(AND(TimeSpend[[#This Row],[Personnel number]]&lt;&gt;"",TimeSpend[[#This Row],[Date]]&lt;&gt;""),SUBSTITUTE(TimeSpend[[#This Row],[Hours]],",","."),"")</f>
        <v>0.5</v>
      </c>
      <c r="D703">
        <f>IF(AND(TimeSpend[[#This Row],[Personnel number]]&lt;&gt;"",TimeSpend[[#This Row],[Date]]&lt;&gt;""),TimeSpend[[#This Row],[Network]],"")</f>
        <v>60000389</v>
      </c>
      <c r="E703" t="str">
        <f>IF(AND(TimeSpend[[#This Row],[Personnel number]]&lt;&gt;"",TimeSpend[[#This Row],[Date]]&lt;&gt;""),TimeSpend[[#This Row],[Network Description]],"")</f>
        <v>BRO NUS Cloud Pilot</v>
      </c>
      <c r="F703" t="str">
        <f>IF(AND(TimeSpend[[#This Row],[Personnel number]]&lt;&gt;"",TimeSpend[[#This Row],[Date]]&lt;&gt;""),TimeSpend[[#This Row],[Activity]],"")</f>
        <v>Technical Support</v>
      </c>
      <c r="G703" t="str">
        <f>IF(AND(TimeSpend[[#This Row],[Personnel number]]&lt;&gt;"",TimeSpend[[#This Row],[Date]]&lt;&gt;""),TimeSpend[[#This Row],[Activity description]],"")</f>
        <v>UAT User support</v>
      </c>
      <c r="H703" s="36">
        <f>IF(AND(TimeSpend[[#This Row],[Personnel number]]&lt;&gt;"",TimeSpend[[#This Row],[Date]]&lt;&gt;""),TimeSpend[[#This Row],[Start Time]],"")</f>
        <v>0.41666666666666669</v>
      </c>
      <c r="I703" s="36">
        <f>IF(AND(TimeSpend[[#This Row],[Personnel number]]&lt;&gt;"",TimeSpend[[#This Row],[Date]]&lt;&gt;""),TimeSpend[[#This Row],[End Time]],"")</f>
        <v>0.4375</v>
      </c>
      <c r="J703" t="str">
        <f>IF(AND(TimeSpend[[#This Row],[Personnel number]]&lt;&gt;"",TimeSpend[[#This Row],[Date]]&lt;&gt;""),TimeSpend[[#This Row],[Location]],"")</f>
        <v>Office</v>
      </c>
      <c r="K703">
        <f>IF(AND(TimeSpend[[#This Row],[Personnel number]]&lt;&gt;"",TimeSpend[[#This Row],[Date]]&lt;&gt;""),TimeSpend[[#This Row],[Task]],"")</f>
        <v>0</v>
      </c>
      <c r="L703" t="str">
        <f>IF(AND(TimeSpend[[#This Row],[Personnel number]]&lt;&gt;"",TimeSpend[[#This Row],[Date]]&lt;&gt;""),Utilization!$J$2,"")</f>
        <v>10/2024</v>
      </c>
      <c r="M703" t="str">
        <f>IF(AND(TimeSpend[[#This Row],[Personnel number]]&lt;&gt;"",TimeSpend[[#This Row],[Date]]&lt;&gt;""),TimeSpend[[#This Row],[Employee Name]],"")</f>
        <v>Musiol Marek</v>
      </c>
      <c r="N703">
        <f t="shared" si="20"/>
        <v>702</v>
      </c>
      <c r="O703" t="str">
        <f t="shared" si="21"/>
        <v>10/2024-702</v>
      </c>
      <c r="P703" t="str">
        <f>IF(D703&lt;&gt;"",VLOOKUP(D703,Projects!B:C,2,0),"")</f>
        <v>PROJECT</v>
      </c>
    </row>
    <row r="704" spans="1:16" x14ac:dyDescent="0.25">
      <c r="A704" t="str">
        <f>UPPER(IF(AND(TimeSpend[[#This Row],[Personnel number]]&lt;&gt;"",TimeSpend[[#This Row],[Date]]&lt;&gt;""),TimeSpend[[#This Row],[Personnel number]],""))</f>
        <v>CZ010229</v>
      </c>
      <c r="B704" s="85" t="str">
        <f>IF(AND(TimeSpend[[#This Row],[Personnel number]]&lt;&gt;"",TimeSpend[[#This Row],[Date]]&lt;&gt;""),TEXT(TimeSpend[[#This Row],[Date]],"[$-409]yyyyMMdd"),"")</f>
        <v>yyyy1010</v>
      </c>
      <c r="C704" s="33" t="str">
        <f>IF(AND(TimeSpend[[#This Row],[Personnel number]]&lt;&gt;"",TimeSpend[[#This Row],[Date]]&lt;&gt;""),SUBSTITUTE(TimeSpend[[#This Row],[Hours]],",","."),"")</f>
        <v>0.5</v>
      </c>
      <c r="D704">
        <f>IF(AND(TimeSpend[[#This Row],[Personnel number]]&lt;&gt;"",TimeSpend[[#This Row],[Date]]&lt;&gt;""),TimeSpend[[#This Row],[Network]],"")</f>
        <v>60000389</v>
      </c>
      <c r="E704" t="str">
        <f>IF(AND(TimeSpend[[#This Row],[Personnel number]]&lt;&gt;"",TimeSpend[[#This Row],[Date]]&lt;&gt;""),TimeSpend[[#This Row],[Network Description]],"")</f>
        <v>BRO NUS Cloud Pilot</v>
      </c>
      <c r="F704" t="str">
        <f>IF(AND(TimeSpend[[#This Row],[Personnel number]]&lt;&gt;"",TimeSpend[[#This Row],[Date]]&lt;&gt;""),TimeSpend[[#This Row],[Activity]],"")</f>
        <v>Testing</v>
      </c>
      <c r="G704" t="str">
        <f>IF(AND(TimeSpend[[#This Row],[Personnel number]]&lt;&gt;"",TimeSpend[[#This Row],[Date]]&lt;&gt;""),TimeSpend[[#This Row],[Activity description]],"")</f>
        <v>Prepayment invoices enhancement</v>
      </c>
      <c r="H704" s="36">
        <f>IF(AND(TimeSpend[[#This Row],[Personnel number]]&lt;&gt;"",TimeSpend[[#This Row],[Date]]&lt;&gt;""),TimeSpend[[#This Row],[Start Time]],"")</f>
        <v>0.4375</v>
      </c>
      <c r="I704" s="36">
        <f>IF(AND(TimeSpend[[#This Row],[Personnel number]]&lt;&gt;"",TimeSpend[[#This Row],[Date]]&lt;&gt;""),TimeSpend[[#This Row],[End Time]],"")</f>
        <v>0.45833333333333331</v>
      </c>
      <c r="J704" t="str">
        <f>IF(AND(TimeSpend[[#This Row],[Personnel number]]&lt;&gt;"",TimeSpend[[#This Row],[Date]]&lt;&gt;""),TimeSpend[[#This Row],[Location]],"")</f>
        <v>Office</v>
      </c>
      <c r="K704">
        <f>IF(AND(TimeSpend[[#This Row],[Personnel number]]&lt;&gt;"",TimeSpend[[#This Row],[Date]]&lt;&gt;""),TimeSpend[[#This Row],[Task]],"")</f>
        <v>0</v>
      </c>
      <c r="L704" t="str">
        <f>IF(AND(TimeSpend[[#This Row],[Personnel number]]&lt;&gt;"",TimeSpend[[#This Row],[Date]]&lt;&gt;""),Utilization!$J$2,"")</f>
        <v>10/2024</v>
      </c>
      <c r="M704" t="str">
        <f>IF(AND(TimeSpend[[#This Row],[Personnel number]]&lt;&gt;"",TimeSpend[[#This Row],[Date]]&lt;&gt;""),TimeSpend[[#This Row],[Employee Name]],"")</f>
        <v>Musiol Marek</v>
      </c>
      <c r="N704">
        <f t="shared" si="20"/>
        <v>703</v>
      </c>
      <c r="O704" t="str">
        <f t="shared" si="21"/>
        <v>10/2024-703</v>
      </c>
      <c r="P704" t="str">
        <f>IF(D704&lt;&gt;"",VLOOKUP(D704,Projects!B:C,2,0),"")</f>
        <v>PROJECT</v>
      </c>
    </row>
    <row r="705" spans="1:16" x14ac:dyDescent="0.25">
      <c r="A705" t="str">
        <f>UPPER(IF(AND(TimeSpend[[#This Row],[Personnel number]]&lt;&gt;"",TimeSpend[[#This Row],[Date]]&lt;&gt;""),TimeSpend[[#This Row],[Personnel number]],""))</f>
        <v>CZ010229</v>
      </c>
      <c r="B705" s="85" t="str">
        <f>IF(AND(TimeSpend[[#This Row],[Personnel number]]&lt;&gt;"",TimeSpend[[#This Row],[Date]]&lt;&gt;""),TEXT(TimeSpend[[#This Row],[Date]],"[$-409]yyyyMMdd"),"")</f>
        <v>yyyy1010</v>
      </c>
      <c r="C705" s="33" t="str">
        <f>IF(AND(TimeSpend[[#This Row],[Personnel number]]&lt;&gt;"",TimeSpend[[#This Row],[Date]]&lt;&gt;""),SUBSTITUTE(TimeSpend[[#This Row],[Hours]],",","."),"")</f>
        <v>4.83333333333334</v>
      </c>
      <c r="D705">
        <f>IF(AND(TimeSpend[[#This Row],[Personnel number]]&lt;&gt;"",TimeSpend[[#This Row],[Date]]&lt;&gt;""),TimeSpend[[#This Row],[Network]],"")</f>
        <v>60000389</v>
      </c>
      <c r="E705" t="str">
        <f>IF(AND(TimeSpend[[#This Row],[Personnel number]]&lt;&gt;"",TimeSpend[[#This Row],[Date]]&lt;&gt;""),TimeSpend[[#This Row],[Network Description]],"")</f>
        <v>BRO NUS Cloud Pilot</v>
      </c>
      <c r="F705" t="str">
        <f>IF(AND(TimeSpend[[#This Row],[Personnel number]]&lt;&gt;"",TimeSpend[[#This Row],[Date]]&lt;&gt;""),TimeSpend[[#This Row],[Activity]],"")</f>
        <v>Testing</v>
      </c>
      <c r="G705" t="str">
        <f>IF(AND(TimeSpend[[#This Row],[Personnel number]]&lt;&gt;"",TimeSpend[[#This Row],[Date]]&lt;&gt;""),TimeSpend[[#This Row],[Activity description]],"")</f>
        <v>BRO NUS Cloud | Complete Scenario test (1)</v>
      </c>
      <c r="H705" s="36">
        <f>IF(AND(TimeSpend[[#This Row],[Personnel number]]&lt;&gt;"",TimeSpend[[#This Row],[Date]]&lt;&gt;""),TimeSpend[[#This Row],[Start Time]],"")</f>
        <v>0.47916666666666669</v>
      </c>
      <c r="I705" s="36">
        <f>IF(AND(TimeSpend[[#This Row],[Personnel number]]&lt;&gt;"",TimeSpend[[#This Row],[Date]]&lt;&gt;""),TimeSpend[[#This Row],[End Time]],"")</f>
        <v>0.68055555555555558</v>
      </c>
      <c r="J705" t="str">
        <f>IF(AND(TimeSpend[[#This Row],[Personnel number]]&lt;&gt;"",TimeSpend[[#This Row],[Date]]&lt;&gt;""),TimeSpend[[#This Row],[Location]],"")</f>
        <v>Office</v>
      </c>
      <c r="K705">
        <f>IF(AND(TimeSpend[[#This Row],[Personnel number]]&lt;&gt;"",TimeSpend[[#This Row],[Date]]&lt;&gt;""),TimeSpend[[#This Row],[Task]],"")</f>
        <v>0</v>
      </c>
      <c r="L705" t="str">
        <f>IF(AND(TimeSpend[[#This Row],[Personnel number]]&lt;&gt;"",TimeSpend[[#This Row],[Date]]&lt;&gt;""),Utilization!$J$2,"")</f>
        <v>10/2024</v>
      </c>
      <c r="M705" t="str">
        <f>IF(AND(TimeSpend[[#This Row],[Personnel number]]&lt;&gt;"",TimeSpend[[#This Row],[Date]]&lt;&gt;""),TimeSpend[[#This Row],[Employee Name]],"")</f>
        <v>Musiol Marek</v>
      </c>
      <c r="N705">
        <f t="shared" si="20"/>
        <v>704</v>
      </c>
      <c r="O705" t="str">
        <f t="shared" si="21"/>
        <v>10/2024-704</v>
      </c>
      <c r="P705" t="str">
        <f>IF(D705&lt;&gt;"",VLOOKUP(D705,Projects!B:C,2,0),"")</f>
        <v>PROJECT</v>
      </c>
    </row>
    <row r="706" spans="1:16" x14ac:dyDescent="0.25">
      <c r="A706" t="str">
        <f>UPPER(IF(AND(TimeSpend[[#This Row],[Personnel number]]&lt;&gt;"",TimeSpend[[#This Row],[Date]]&lt;&gt;""),TimeSpend[[#This Row],[Personnel number]],""))</f>
        <v>CZ010229</v>
      </c>
      <c r="B706" s="85" t="str">
        <f>IF(AND(TimeSpend[[#This Row],[Personnel number]]&lt;&gt;"",TimeSpend[[#This Row],[Date]]&lt;&gt;""),TEXT(TimeSpend[[#This Row],[Date]],"[$-409]yyyyMMdd"),"")</f>
        <v>yyyy1010</v>
      </c>
      <c r="C706" s="33" t="str">
        <f>IF(AND(TimeSpend[[#This Row],[Personnel number]]&lt;&gt;"",TimeSpend[[#This Row],[Date]]&lt;&gt;""),SUBSTITUTE(TimeSpend[[#This Row],[Hours]],",","."),"")</f>
        <v>0.499999999999996</v>
      </c>
      <c r="D706">
        <f>IF(AND(TimeSpend[[#This Row],[Personnel number]]&lt;&gt;"",TimeSpend[[#This Row],[Date]]&lt;&gt;""),TimeSpend[[#This Row],[Network]],"")</f>
        <v>60000389</v>
      </c>
      <c r="E706" t="str">
        <f>IF(AND(TimeSpend[[#This Row],[Personnel number]]&lt;&gt;"",TimeSpend[[#This Row],[Date]]&lt;&gt;""),TimeSpend[[#This Row],[Network Description]],"")</f>
        <v>BRO NUS Cloud Pilot</v>
      </c>
      <c r="F706" t="str">
        <f>IF(AND(TimeSpend[[#This Row],[Personnel number]]&lt;&gt;"",TimeSpend[[#This Row],[Date]]&lt;&gt;""),TimeSpend[[#This Row],[Activity]],"")</f>
        <v>Testing</v>
      </c>
      <c r="G706" t="str">
        <f>IF(AND(TimeSpend[[#This Row],[Personnel number]]&lt;&gt;"",TimeSpend[[#This Row],[Date]]&lt;&gt;""),TimeSpend[[#This Row],[Activity description]],"")</f>
        <v>Prepayment invoices enhancement</v>
      </c>
      <c r="H706" s="36">
        <f>IF(AND(TimeSpend[[#This Row],[Personnel number]]&lt;&gt;"",TimeSpend[[#This Row],[Date]]&lt;&gt;""),TimeSpend[[#This Row],[Start Time]],"")</f>
        <v>0.68055555555555558</v>
      </c>
      <c r="I706" s="36">
        <f>IF(AND(TimeSpend[[#This Row],[Personnel number]]&lt;&gt;"",TimeSpend[[#This Row],[Date]]&lt;&gt;""),TimeSpend[[#This Row],[End Time]],"")</f>
        <v>0.70138888888888884</v>
      </c>
      <c r="J706" t="str">
        <f>IF(AND(TimeSpend[[#This Row],[Personnel number]]&lt;&gt;"",TimeSpend[[#This Row],[Date]]&lt;&gt;""),TimeSpend[[#This Row],[Location]],"")</f>
        <v>Office</v>
      </c>
      <c r="K706">
        <f>IF(AND(TimeSpend[[#This Row],[Personnel number]]&lt;&gt;"",TimeSpend[[#This Row],[Date]]&lt;&gt;""),TimeSpend[[#This Row],[Task]],"")</f>
        <v>0</v>
      </c>
      <c r="L706" t="str">
        <f>IF(AND(TimeSpend[[#This Row],[Personnel number]]&lt;&gt;"",TimeSpend[[#This Row],[Date]]&lt;&gt;""),Utilization!$J$2,"")</f>
        <v>10/2024</v>
      </c>
      <c r="M706" t="str">
        <f>IF(AND(TimeSpend[[#This Row],[Personnel number]]&lt;&gt;"",TimeSpend[[#This Row],[Date]]&lt;&gt;""),TimeSpend[[#This Row],[Employee Name]],"")</f>
        <v>Musiol Marek</v>
      </c>
      <c r="N706">
        <f t="shared" ref="N706:N769" si="22">IF(A706&lt;&gt;"",ROW(A706)-1,"")</f>
        <v>705</v>
      </c>
      <c r="O706" t="str">
        <f t="shared" ref="O706:O769" si="23">IF(A706&lt;&gt;"",L706&amp;"-"&amp;N706,"")</f>
        <v>10/2024-705</v>
      </c>
      <c r="P706" t="str">
        <f>IF(D706&lt;&gt;"",VLOOKUP(D706,Projects!B:C,2,0),"")</f>
        <v>PROJECT</v>
      </c>
    </row>
    <row r="707" spans="1:16" x14ac:dyDescent="0.25">
      <c r="A707" t="str">
        <f>UPPER(IF(AND(TimeSpend[[#This Row],[Personnel number]]&lt;&gt;"",TimeSpend[[#This Row],[Date]]&lt;&gt;""),TimeSpend[[#This Row],[Personnel number]],""))</f>
        <v>CZ010229</v>
      </c>
      <c r="B707" s="85" t="str">
        <f>IF(AND(TimeSpend[[#This Row],[Personnel number]]&lt;&gt;"",TimeSpend[[#This Row],[Date]]&lt;&gt;""),TEXT(TimeSpend[[#This Row],[Date]],"[$-409]yyyyMMdd"),"")</f>
        <v>yyyy1010</v>
      </c>
      <c r="C707" s="33" t="str">
        <f>IF(AND(TimeSpend[[#This Row],[Personnel number]]&lt;&gt;"",TimeSpend[[#This Row],[Date]]&lt;&gt;""),SUBSTITUTE(TimeSpend[[#This Row],[Hours]],",","."),"")</f>
        <v>0.333333333333336</v>
      </c>
      <c r="D707" t="str">
        <f>IF(AND(TimeSpend[[#This Row],[Personnel number]]&lt;&gt;"",TimeSpend[[#This Row],[Date]]&lt;&gt;""),TimeSpend[[#This Row],[Network]],"")</f>
        <v>BPC_INT</v>
      </c>
      <c r="E707" t="str">
        <f>IF(AND(TimeSpend[[#This Row],[Personnel number]]&lt;&gt;"",TimeSpend[[#This Row],[Date]]&lt;&gt;""),TimeSpend[[#This Row],[Network Description]],"")</f>
        <v>Other Internal activities - BPC Brno</v>
      </c>
      <c r="F707" t="str">
        <f>IF(AND(TimeSpend[[#This Row],[Personnel number]]&lt;&gt;"",TimeSpend[[#This Row],[Date]]&lt;&gt;""),TimeSpend[[#This Row],[Activity]],"")</f>
        <v>Admin</v>
      </c>
      <c r="G707" t="str">
        <f>IF(AND(TimeSpend[[#This Row],[Personnel number]]&lt;&gt;"",TimeSpend[[#This Row],[Date]]&lt;&gt;""),TimeSpend[[#This Row],[Activity description]],"")</f>
        <v>Acc2 Admin</v>
      </c>
      <c r="H707" s="36">
        <f>IF(AND(TimeSpend[[#This Row],[Personnel number]]&lt;&gt;"",TimeSpend[[#This Row],[Date]]&lt;&gt;""),TimeSpend[[#This Row],[Start Time]],"")</f>
        <v>0.70138888888888884</v>
      </c>
      <c r="I707" s="36">
        <f>IF(AND(TimeSpend[[#This Row],[Personnel number]]&lt;&gt;"",TimeSpend[[#This Row],[Date]]&lt;&gt;""),TimeSpend[[#This Row],[End Time]],"")</f>
        <v>0.71527777777777779</v>
      </c>
      <c r="J707" t="str">
        <f>IF(AND(TimeSpend[[#This Row],[Personnel number]]&lt;&gt;"",TimeSpend[[#This Row],[Date]]&lt;&gt;""),TimeSpend[[#This Row],[Location]],"")</f>
        <v>Office</v>
      </c>
      <c r="K707">
        <f>IF(AND(TimeSpend[[#This Row],[Personnel number]]&lt;&gt;"",TimeSpend[[#This Row],[Date]]&lt;&gt;""),TimeSpend[[#This Row],[Task]],"")</f>
        <v>0</v>
      </c>
      <c r="L707" t="str">
        <f>IF(AND(TimeSpend[[#This Row],[Personnel number]]&lt;&gt;"",TimeSpend[[#This Row],[Date]]&lt;&gt;""),Utilization!$J$2,"")</f>
        <v>10/2024</v>
      </c>
      <c r="M707" t="str">
        <f>IF(AND(TimeSpend[[#This Row],[Personnel number]]&lt;&gt;"",TimeSpend[[#This Row],[Date]]&lt;&gt;""),TimeSpend[[#This Row],[Employee Name]],"")</f>
        <v>Musiol Marek</v>
      </c>
      <c r="N707">
        <f t="shared" si="22"/>
        <v>706</v>
      </c>
      <c r="O707" t="str">
        <f t="shared" si="23"/>
        <v>10/2024-706</v>
      </c>
      <c r="P707" t="str">
        <f>IF(D707&lt;&gt;"",VLOOKUP(D707,Projects!B:C,2,0),"")</f>
        <v>INT</v>
      </c>
    </row>
    <row r="708" spans="1:16" x14ac:dyDescent="0.25">
      <c r="A708" t="str">
        <f>UPPER(IF(AND(TimeSpend[[#This Row],[Personnel number]]&lt;&gt;"",TimeSpend[[#This Row],[Date]]&lt;&gt;""),TimeSpend[[#This Row],[Personnel number]],""))</f>
        <v>CZ010229</v>
      </c>
      <c r="B708" s="85" t="str">
        <f>IF(AND(TimeSpend[[#This Row],[Personnel number]]&lt;&gt;"",TimeSpend[[#This Row],[Date]]&lt;&gt;""),TEXT(TimeSpend[[#This Row],[Date]],"[$-409]yyyyMMdd"),"")</f>
        <v>yyyy1011</v>
      </c>
      <c r="C708" s="33" t="str">
        <f>IF(AND(TimeSpend[[#This Row],[Personnel number]]&lt;&gt;"",TimeSpend[[#This Row],[Date]]&lt;&gt;""),SUBSTITUTE(TimeSpend[[#This Row],[Hours]],",","."),"")</f>
        <v>0.5</v>
      </c>
      <c r="D708" t="str">
        <f>IF(AND(TimeSpend[[#This Row],[Personnel number]]&lt;&gt;"",TimeSpend[[#This Row],[Date]]&lt;&gt;""),TimeSpend[[#This Row],[Network]],"")</f>
        <v>BPC_INT</v>
      </c>
      <c r="E708" t="str">
        <f>IF(AND(TimeSpend[[#This Row],[Personnel number]]&lt;&gt;"",TimeSpend[[#This Row],[Date]]&lt;&gt;""),TimeSpend[[#This Row],[Network Description]],"")</f>
        <v>Other Internal activities - BPC Brno</v>
      </c>
      <c r="F708" t="str">
        <f>IF(AND(TimeSpend[[#This Row],[Personnel number]]&lt;&gt;"",TimeSpend[[#This Row],[Date]]&lt;&gt;""),TimeSpend[[#This Row],[Activity]],"")</f>
        <v>Admin</v>
      </c>
      <c r="G708" t="str">
        <f>IF(AND(TimeSpend[[#This Row],[Personnel number]]&lt;&gt;"",TimeSpend[[#This Row],[Date]]&lt;&gt;""),TimeSpend[[#This Row],[Activity description]],"")</f>
        <v>Acc2 Admin</v>
      </c>
      <c r="H708" s="36">
        <f>IF(AND(TimeSpend[[#This Row],[Personnel number]]&lt;&gt;"",TimeSpend[[#This Row],[Date]]&lt;&gt;""),TimeSpend[[#This Row],[Start Time]],"")</f>
        <v>0.3125</v>
      </c>
      <c r="I708" s="36">
        <f>IF(AND(TimeSpend[[#This Row],[Personnel number]]&lt;&gt;"",TimeSpend[[#This Row],[Date]]&lt;&gt;""),TimeSpend[[#This Row],[End Time]],"")</f>
        <v>0.33333333333333331</v>
      </c>
      <c r="J708" t="str">
        <f>IF(AND(TimeSpend[[#This Row],[Personnel number]]&lt;&gt;"",TimeSpend[[#This Row],[Date]]&lt;&gt;""),TimeSpend[[#This Row],[Location]],"")</f>
        <v>Office</v>
      </c>
      <c r="K708">
        <f>IF(AND(TimeSpend[[#This Row],[Personnel number]]&lt;&gt;"",TimeSpend[[#This Row],[Date]]&lt;&gt;""),TimeSpend[[#This Row],[Task]],"")</f>
        <v>0</v>
      </c>
      <c r="L708" t="str">
        <f>IF(AND(TimeSpend[[#This Row],[Personnel number]]&lt;&gt;"",TimeSpend[[#This Row],[Date]]&lt;&gt;""),Utilization!$J$2,"")</f>
        <v>10/2024</v>
      </c>
      <c r="M708" t="str">
        <f>IF(AND(TimeSpend[[#This Row],[Personnel number]]&lt;&gt;"",TimeSpend[[#This Row],[Date]]&lt;&gt;""),TimeSpend[[#This Row],[Employee Name]],"")</f>
        <v>Musiol Marek</v>
      </c>
      <c r="N708">
        <f t="shared" si="22"/>
        <v>707</v>
      </c>
      <c r="O708" t="str">
        <f t="shared" si="23"/>
        <v>10/2024-707</v>
      </c>
      <c r="P708" t="str">
        <f>IF(D708&lt;&gt;"",VLOOKUP(D708,Projects!B:C,2,0),"")</f>
        <v>INT</v>
      </c>
    </row>
    <row r="709" spans="1:16" x14ac:dyDescent="0.25">
      <c r="A709" t="str">
        <f>UPPER(IF(AND(TimeSpend[[#This Row],[Personnel number]]&lt;&gt;"",TimeSpend[[#This Row],[Date]]&lt;&gt;""),TimeSpend[[#This Row],[Personnel number]],""))</f>
        <v>CZ010229</v>
      </c>
      <c r="B709" s="85" t="str">
        <f>IF(AND(TimeSpend[[#This Row],[Personnel number]]&lt;&gt;"",TimeSpend[[#This Row],[Date]]&lt;&gt;""),TEXT(TimeSpend[[#This Row],[Date]],"[$-409]yyyyMMdd"),"")</f>
        <v>yyyy1011</v>
      </c>
      <c r="C709" s="33" t="str">
        <f>IF(AND(TimeSpend[[#This Row],[Personnel number]]&lt;&gt;"",TimeSpend[[#This Row],[Date]]&lt;&gt;""),SUBSTITUTE(TimeSpend[[#This Row],[Hours]],",","."),"")</f>
        <v>1.5</v>
      </c>
      <c r="D709">
        <f>IF(AND(TimeSpend[[#This Row],[Personnel number]]&lt;&gt;"",TimeSpend[[#This Row],[Date]]&lt;&gt;""),TimeSpend[[#This Row],[Network]],"")</f>
        <v>60000389</v>
      </c>
      <c r="E709" t="str">
        <f>IF(AND(TimeSpend[[#This Row],[Personnel number]]&lt;&gt;"",TimeSpend[[#This Row],[Date]]&lt;&gt;""),TimeSpend[[#This Row],[Network Description]],"")</f>
        <v>BRO NUS Cloud Pilot</v>
      </c>
      <c r="F709" t="str">
        <f>IF(AND(TimeSpend[[#This Row],[Personnel number]]&lt;&gt;"",TimeSpend[[#This Row],[Date]]&lt;&gt;""),TimeSpend[[#This Row],[Activity]],"")</f>
        <v>Testing</v>
      </c>
      <c r="G709" t="str">
        <f>IF(AND(TimeSpend[[#This Row],[Personnel number]]&lt;&gt;"",TimeSpend[[#This Row],[Date]]&lt;&gt;""),TimeSpend[[#This Row],[Activity description]],"")</f>
        <v>BRO PBIs testing</v>
      </c>
      <c r="H709" s="36">
        <f>IF(AND(TimeSpend[[#This Row],[Personnel number]]&lt;&gt;"",TimeSpend[[#This Row],[Date]]&lt;&gt;""),TimeSpend[[#This Row],[Start Time]],"")</f>
        <v>0.33333333333333331</v>
      </c>
      <c r="I709" s="36">
        <f>IF(AND(TimeSpend[[#This Row],[Personnel number]]&lt;&gt;"",TimeSpend[[#This Row],[Date]]&lt;&gt;""),TimeSpend[[#This Row],[End Time]],"")</f>
        <v>0.39583333333333331</v>
      </c>
      <c r="J709" t="str">
        <f>IF(AND(TimeSpend[[#This Row],[Personnel number]]&lt;&gt;"",TimeSpend[[#This Row],[Date]]&lt;&gt;""),TimeSpend[[#This Row],[Location]],"")</f>
        <v>Office</v>
      </c>
      <c r="K709">
        <f>IF(AND(TimeSpend[[#This Row],[Personnel number]]&lt;&gt;"",TimeSpend[[#This Row],[Date]]&lt;&gt;""),TimeSpend[[#This Row],[Task]],"")</f>
        <v>0</v>
      </c>
      <c r="L709" t="str">
        <f>IF(AND(TimeSpend[[#This Row],[Personnel number]]&lt;&gt;"",TimeSpend[[#This Row],[Date]]&lt;&gt;""),Utilization!$J$2,"")</f>
        <v>10/2024</v>
      </c>
      <c r="M709" t="str">
        <f>IF(AND(TimeSpend[[#This Row],[Personnel number]]&lt;&gt;"",TimeSpend[[#This Row],[Date]]&lt;&gt;""),TimeSpend[[#This Row],[Employee Name]],"")</f>
        <v>Musiol Marek</v>
      </c>
      <c r="N709">
        <f t="shared" si="22"/>
        <v>708</v>
      </c>
      <c r="O709" t="str">
        <f t="shared" si="23"/>
        <v>10/2024-708</v>
      </c>
      <c r="P709" t="str">
        <f>IF(D709&lt;&gt;"",VLOOKUP(D709,Projects!B:C,2,0),"")</f>
        <v>PROJECT</v>
      </c>
    </row>
    <row r="710" spans="1:16" x14ac:dyDescent="0.25">
      <c r="A710" t="str">
        <f>UPPER(IF(AND(TimeSpend[[#This Row],[Personnel number]]&lt;&gt;"",TimeSpend[[#This Row],[Date]]&lt;&gt;""),TimeSpend[[#This Row],[Personnel number]],""))</f>
        <v>CZ010229</v>
      </c>
      <c r="B710" s="85" t="str">
        <f>IF(AND(TimeSpend[[#This Row],[Personnel number]]&lt;&gt;"",TimeSpend[[#This Row],[Date]]&lt;&gt;""),TEXT(TimeSpend[[#This Row],[Date]],"[$-409]yyyyMMdd"),"")</f>
        <v>yyyy1011</v>
      </c>
      <c r="C710" s="33" t="str">
        <f>IF(AND(TimeSpend[[#This Row],[Personnel number]]&lt;&gt;"",TimeSpend[[#This Row],[Date]]&lt;&gt;""),SUBSTITUTE(TimeSpend[[#This Row],[Hours]],",","."),"")</f>
        <v>1.5</v>
      </c>
      <c r="D710">
        <f>IF(AND(TimeSpend[[#This Row],[Personnel number]]&lt;&gt;"",TimeSpend[[#This Row],[Date]]&lt;&gt;""),TimeSpend[[#This Row],[Network]],"")</f>
        <v>60000389</v>
      </c>
      <c r="E710" t="str">
        <f>IF(AND(TimeSpend[[#This Row],[Personnel number]]&lt;&gt;"",TimeSpend[[#This Row],[Date]]&lt;&gt;""),TimeSpend[[#This Row],[Network Description]],"")</f>
        <v>BRO NUS Cloud Pilot</v>
      </c>
      <c r="F710" t="str">
        <f>IF(AND(TimeSpend[[#This Row],[Personnel number]]&lt;&gt;"",TimeSpend[[#This Row],[Date]]&lt;&gt;""),TimeSpend[[#This Row],[Activity]],"")</f>
        <v>Project Management</v>
      </c>
      <c r="G710" t="str">
        <f>IF(AND(TimeSpend[[#This Row],[Personnel number]]&lt;&gt;"",TimeSpend[[#This Row],[Date]]&lt;&gt;""),TimeSpend[[#This Row],[Activity description]],"")</f>
        <v>TDO Team Meeting</v>
      </c>
      <c r="H710" s="36">
        <f>IF(AND(TimeSpend[[#This Row],[Personnel number]]&lt;&gt;"",TimeSpend[[#This Row],[Date]]&lt;&gt;""),TimeSpend[[#This Row],[Start Time]],"")</f>
        <v>0.39583333333333331</v>
      </c>
      <c r="I710" s="36">
        <f>IF(AND(TimeSpend[[#This Row],[Personnel number]]&lt;&gt;"",TimeSpend[[#This Row],[Date]]&lt;&gt;""),TimeSpend[[#This Row],[End Time]],"")</f>
        <v>0.45833333333333331</v>
      </c>
      <c r="J710" t="str">
        <f>IF(AND(TimeSpend[[#This Row],[Personnel number]]&lt;&gt;"",TimeSpend[[#This Row],[Date]]&lt;&gt;""),TimeSpend[[#This Row],[Location]],"")</f>
        <v>Office</v>
      </c>
      <c r="K710">
        <f>IF(AND(TimeSpend[[#This Row],[Personnel number]]&lt;&gt;"",TimeSpend[[#This Row],[Date]]&lt;&gt;""),TimeSpend[[#This Row],[Task]],"")</f>
        <v>0</v>
      </c>
      <c r="L710" t="str">
        <f>IF(AND(TimeSpend[[#This Row],[Personnel number]]&lt;&gt;"",TimeSpend[[#This Row],[Date]]&lt;&gt;""),Utilization!$J$2,"")</f>
        <v>10/2024</v>
      </c>
      <c r="M710" t="str">
        <f>IF(AND(TimeSpend[[#This Row],[Personnel number]]&lt;&gt;"",TimeSpend[[#This Row],[Date]]&lt;&gt;""),TimeSpend[[#This Row],[Employee Name]],"")</f>
        <v>Musiol Marek</v>
      </c>
      <c r="N710">
        <f t="shared" si="22"/>
        <v>709</v>
      </c>
      <c r="O710" t="str">
        <f t="shared" si="23"/>
        <v>10/2024-709</v>
      </c>
      <c r="P710" t="str">
        <f>IF(D710&lt;&gt;"",VLOOKUP(D710,Projects!B:C,2,0),"")</f>
        <v>PROJECT</v>
      </c>
    </row>
    <row r="711" spans="1:16" x14ac:dyDescent="0.25">
      <c r="A711" t="str">
        <f>UPPER(IF(AND(TimeSpend[[#This Row],[Personnel number]]&lt;&gt;"",TimeSpend[[#This Row],[Date]]&lt;&gt;""),TimeSpend[[#This Row],[Personnel number]],""))</f>
        <v>CZ010229</v>
      </c>
      <c r="B711" s="85" t="str">
        <f>IF(AND(TimeSpend[[#This Row],[Personnel number]]&lt;&gt;"",TimeSpend[[#This Row],[Date]]&lt;&gt;""),TEXT(TimeSpend[[#This Row],[Date]],"[$-409]yyyyMMdd"),"")</f>
        <v>yyyy1011</v>
      </c>
      <c r="C711" s="33" t="str">
        <f>IF(AND(TimeSpend[[#This Row],[Personnel number]]&lt;&gt;"",TimeSpend[[#This Row],[Date]]&lt;&gt;""),SUBSTITUTE(TimeSpend[[#This Row],[Hours]],",","."),"")</f>
        <v>0.5</v>
      </c>
      <c r="D711" t="str">
        <f>IF(AND(TimeSpend[[#This Row],[Personnel number]]&lt;&gt;"",TimeSpend[[#This Row],[Date]]&lt;&gt;""),TimeSpend[[#This Row],[Network]],"")</f>
        <v>BPC_INT</v>
      </c>
      <c r="E711" t="str">
        <f>IF(AND(TimeSpend[[#This Row],[Personnel number]]&lt;&gt;"",TimeSpend[[#This Row],[Date]]&lt;&gt;""),TimeSpend[[#This Row],[Network Description]],"")</f>
        <v>Other Internal activities - BPC Brno</v>
      </c>
      <c r="F711" t="str">
        <f>IF(AND(TimeSpend[[#This Row],[Personnel number]]&lt;&gt;"",TimeSpend[[#This Row],[Date]]&lt;&gt;""),TimeSpend[[#This Row],[Activity]],"")</f>
        <v>Admin</v>
      </c>
      <c r="G711" t="str">
        <f>IF(AND(TimeSpend[[#This Row],[Personnel number]]&lt;&gt;"",TimeSpend[[#This Row],[Date]]&lt;&gt;""),TimeSpend[[#This Row],[Activity description]],"")</f>
        <v>Acc2 Admin</v>
      </c>
      <c r="H711" s="36">
        <f>IF(AND(TimeSpend[[#This Row],[Personnel number]]&lt;&gt;"",TimeSpend[[#This Row],[Date]]&lt;&gt;""),TimeSpend[[#This Row],[Start Time]],"")</f>
        <v>0.45833333333333331</v>
      </c>
      <c r="I711" s="36">
        <f>IF(AND(TimeSpend[[#This Row],[Personnel number]]&lt;&gt;"",TimeSpend[[#This Row],[Date]]&lt;&gt;""),TimeSpend[[#This Row],[End Time]],"")</f>
        <v>0.47916666666666669</v>
      </c>
      <c r="J711" t="str">
        <f>IF(AND(TimeSpend[[#This Row],[Personnel number]]&lt;&gt;"",TimeSpend[[#This Row],[Date]]&lt;&gt;""),TimeSpend[[#This Row],[Location]],"")</f>
        <v>Office</v>
      </c>
      <c r="K711">
        <f>IF(AND(TimeSpend[[#This Row],[Personnel number]]&lt;&gt;"",TimeSpend[[#This Row],[Date]]&lt;&gt;""),TimeSpend[[#This Row],[Task]],"")</f>
        <v>0</v>
      </c>
      <c r="L711" t="str">
        <f>IF(AND(TimeSpend[[#This Row],[Personnel number]]&lt;&gt;"",TimeSpend[[#This Row],[Date]]&lt;&gt;""),Utilization!$J$2,"")</f>
        <v>10/2024</v>
      </c>
      <c r="M711" t="str">
        <f>IF(AND(TimeSpend[[#This Row],[Personnel number]]&lt;&gt;"",TimeSpend[[#This Row],[Date]]&lt;&gt;""),TimeSpend[[#This Row],[Employee Name]],"")</f>
        <v>Musiol Marek</v>
      </c>
      <c r="N711">
        <f t="shared" si="22"/>
        <v>710</v>
      </c>
      <c r="O711" t="str">
        <f t="shared" si="23"/>
        <v>10/2024-710</v>
      </c>
      <c r="P711" t="str">
        <f>IF(D711&lt;&gt;"",VLOOKUP(D711,Projects!B:C,2,0),"")</f>
        <v>INT</v>
      </c>
    </row>
    <row r="712" spans="1:16" x14ac:dyDescent="0.25">
      <c r="A712" t="str">
        <f>UPPER(IF(AND(TimeSpend[[#This Row],[Personnel number]]&lt;&gt;"",TimeSpend[[#This Row],[Date]]&lt;&gt;""),TimeSpend[[#This Row],[Personnel number]],""))</f>
        <v>CZ010229</v>
      </c>
      <c r="B712" s="85" t="str">
        <f>IF(AND(TimeSpend[[#This Row],[Personnel number]]&lt;&gt;"",TimeSpend[[#This Row],[Date]]&lt;&gt;""),TEXT(TimeSpend[[#This Row],[Date]],"[$-409]yyyyMMdd"),"")</f>
        <v>yyyy1011</v>
      </c>
      <c r="C712" s="33" t="str">
        <f>IF(AND(TimeSpend[[#This Row],[Personnel number]]&lt;&gt;"",TimeSpend[[#This Row],[Date]]&lt;&gt;""),SUBSTITUTE(TimeSpend[[#This Row],[Hours]],",","."),"")</f>
        <v>1</v>
      </c>
      <c r="D712" t="str">
        <f>IF(AND(TimeSpend[[#This Row],[Personnel number]]&lt;&gt;"",TimeSpend[[#This Row],[Date]]&lt;&gt;""),TimeSpend[[#This Row],[Network]],"")</f>
        <v>BPC_INT</v>
      </c>
      <c r="E712" t="str">
        <f>IF(AND(TimeSpend[[#This Row],[Personnel number]]&lt;&gt;"",TimeSpend[[#This Row],[Date]]&lt;&gt;""),TimeSpend[[#This Row],[Network Description]],"")</f>
        <v>Other Internal activities - BPC Brno</v>
      </c>
      <c r="F712" t="str">
        <f>IF(AND(TimeSpend[[#This Row],[Personnel number]]&lt;&gt;"",TimeSpend[[#This Row],[Date]]&lt;&gt;""),TimeSpend[[#This Row],[Activity]],"")</f>
        <v>Admin</v>
      </c>
      <c r="G712" t="str">
        <f>IF(AND(TimeSpend[[#This Row],[Personnel number]]&lt;&gt;"",TimeSpend[[#This Row],[Date]]&lt;&gt;""),TimeSpend[[#This Row],[Activity description]],"")</f>
        <v>NAV ERP Team Meeting</v>
      </c>
      <c r="H712" s="36">
        <f>IF(AND(TimeSpend[[#This Row],[Personnel number]]&lt;&gt;"",TimeSpend[[#This Row],[Date]]&lt;&gt;""),TimeSpend[[#This Row],[Start Time]],"")</f>
        <v>0.5</v>
      </c>
      <c r="I712" s="36">
        <f>IF(AND(TimeSpend[[#This Row],[Personnel number]]&lt;&gt;"",TimeSpend[[#This Row],[Date]]&lt;&gt;""),TimeSpend[[#This Row],[End Time]],"")</f>
        <v>0.54166666666666663</v>
      </c>
      <c r="J712" t="str">
        <f>IF(AND(TimeSpend[[#This Row],[Personnel number]]&lt;&gt;"",TimeSpend[[#This Row],[Date]]&lt;&gt;""),TimeSpend[[#This Row],[Location]],"")</f>
        <v>Office</v>
      </c>
      <c r="K712">
        <f>IF(AND(TimeSpend[[#This Row],[Personnel number]]&lt;&gt;"",TimeSpend[[#This Row],[Date]]&lt;&gt;""),TimeSpend[[#This Row],[Task]],"")</f>
        <v>0</v>
      </c>
      <c r="L712" t="str">
        <f>IF(AND(TimeSpend[[#This Row],[Personnel number]]&lt;&gt;"",TimeSpend[[#This Row],[Date]]&lt;&gt;""),Utilization!$J$2,"")</f>
        <v>10/2024</v>
      </c>
      <c r="M712" t="str">
        <f>IF(AND(TimeSpend[[#This Row],[Personnel number]]&lt;&gt;"",TimeSpend[[#This Row],[Date]]&lt;&gt;""),TimeSpend[[#This Row],[Employee Name]],"")</f>
        <v>Musiol Marek</v>
      </c>
      <c r="N712">
        <f t="shared" si="22"/>
        <v>711</v>
      </c>
      <c r="O712" t="str">
        <f t="shared" si="23"/>
        <v>10/2024-711</v>
      </c>
      <c r="P712" t="str">
        <f>IF(D712&lt;&gt;"",VLOOKUP(D712,Projects!B:C,2,0),"")</f>
        <v>INT</v>
      </c>
    </row>
    <row r="713" spans="1:16" x14ac:dyDescent="0.25">
      <c r="A713" t="str">
        <f>UPPER(IF(AND(TimeSpend[[#This Row],[Personnel number]]&lt;&gt;"",TimeSpend[[#This Row],[Date]]&lt;&gt;""),TimeSpend[[#This Row],[Personnel number]],""))</f>
        <v>CZ010229</v>
      </c>
      <c r="B713" s="85" t="str">
        <f>IF(AND(TimeSpend[[#This Row],[Personnel number]]&lt;&gt;"",TimeSpend[[#This Row],[Date]]&lt;&gt;""),TEXT(TimeSpend[[#This Row],[Date]],"[$-409]yyyyMMdd"),"")</f>
        <v>yyyy1011</v>
      </c>
      <c r="C713" s="33" t="str">
        <f>IF(AND(TimeSpend[[#This Row],[Personnel number]]&lt;&gt;"",TimeSpend[[#This Row],[Date]]&lt;&gt;""),SUBSTITUTE(TimeSpend[[#This Row],[Hours]],",","."),"")</f>
        <v>1</v>
      </c>
      <c r="D713">
        <f>IF(AND(TimeSpend[[#This Row],[Personnel number]]&lt;&gt;"",TimeSpend[[#This Row],[Date]]&lt;&gt;""),TimeSpend[[#This Row],[Network]],"")</f>
        <v>60000389</v>
      </c>
      <c r="E713" t="str">
        <f>IF(AND(TimeSpend[[#This Row],[Personnel number]]&lt;&gt;"",TimeSpend[[#This Row],[Date]]&lt;&gt;""),TimeSpend[[#This Row],[Network Description]],"")</f>
        <v>BRO NUS Cloud Pilot</v>
      </c>
      <c r="F713" t="str">
        <f>IF(AND(TimeSpend[[#This Row],[Personnel number]]&lt;&gt;"",TimeSpend[[#This Row],[Date]]&lt;&gt;""),TimeSpend[[#This Row],[Activity]],"")</f>
        <v>Analysis</v>
      </c>
      <c r="G713" t="str">
        <f>IF(AND(TimeSpend[[#This Row],[Personnel number]]&lt;&gt;"",TimeSpend[[#This Row],[Date]]&lt;&gt;""),TimeSpend[[#This Row],[Activity description]],"")</f>
        <v>Issue 53754: Role Center - Processing status + Prepayments Layout finalization</v>
      </c>
      <c r="H713" s="36">
        <f>IF(AND(TimeSpend[[#This Row],[Personnel number]]&lt;&gt;"",TimeSpend[[#This Row],[Date]]&lt;&gt;""),TimeSpend[[#This Row],[Start Time]],"")</f>
        <v>0.54166666666666663</v>
      </c>
      <c r="I713" s="36">
        <f>IF(AND(TimeSpend[[#This Row],[Personnel number]]&lt;&gt;"",TimeSpend[[#This Row],[Date]]&lt;&gt;""),TimeSpend[[#This Row],[End Time]],"")</f>
        <v>0.58333333333333337</v>
      </c>
      <c r="J713" t="str">
        <f>IF(AND(TimeSpend[[#This Row],[Personnel number]]&lt;&gt;"",TimeSpend[[#This Row],[Date]]&lt;&gt;""),TimeSpend[[#This Row],[Location]],"")</f>
        <v>Office</v>
      </c>
      <c r="K713">
        <f>IF(AND(TimeSpend[[#This Row],[Personnel number]]&lt;&gt;"",TimeSpend[[#This Row],[Date]]&lt;&gt;""),TimeSpend[[#This Row],[Task]],"")</f>
        <v>0</v>
      </c>
      <c r="L713" t="str">
        <f>IF(AND(TimeSpend[[#This Row],[Personnel number]]&lt;&gt;"",TimeSpend[[#This Row],[Date]]&lt;&gt;""),Utilization!$J$2,"")</f>
        <v>10/2024</v>
      </c>
      <c r="M713" t="str">
        <f>IF(AND(TimeSpend[[#This Row],[Personnel number]]&lt;&gt;"",TimeSpend[[#This Row],[Date]]&lt;&gt;""),TimeSpend[[#This Row],[Employee Name]],"")</f>
        <v>Musiol Marek</v>
      </c>
      <c r="N713">
        <f t="shared" si="22"/>
        <v>712</v>
      </c>
      <c r="O713" t="str">
        <f t="shared" si="23"/>
        <v>10/2024-712</v>
      </c>
      <c r="P713" t="str">
        <f>IF(D713&lt;&gt;"",VLOOKUP(D713,Projects!B:C,2,0),"")</f>
        <v>PROJECT</v>
      </c>
    </row>
    <row r="714" spans="1:16" x14ac:dyDescent="0.25">
      <c r="A714" t="str">
        <f>UPPER(IF(AND(TimeSpend[[#This Row],[Personnel number]]&lt;&gt;"",TimeSpend[[#This Row],[Date]]&lt;&gt;""),TimeSpend[[#This Row],[Personnel number]],""))</f>
        <v>CZ010229</v>
      </c>
      <c r="B714" s="85" t="str">
        <f>IF(AND(TimeSpend[[#This Row],[Personnel number]]&lt;&gt;"",TimeSpend[[#This Row],[Date]]&lt;&gt;""),TEXT(TimeSpend[[#This Row],[Date]],"[$-409]yyyyMMdd"),"")</f>
        <v>yyyy1014</v>
      </c>
      <c r="C714" s="33" t="str">
        <f>IF(AND(TimeSpend[[#This Row],[Personnel number]]&lt;&gt;"",TimeSpend[[#This Row],[Date]]&lt;&gt;""),SUBSTITUTE(TimeSpend[[#This Row],[Hours]],",","."),"")</f>
        <v>0.25</v>
      </c>
      <c r="D714" t="str">
        <f>IF(AND(TimeSpend[[#This Row],[Personnel number]]&lt;&gt;"",TimeSpend[[#This Row],[Date]]&lt;&gt;""),TimeSpend[[#This Row],[Network]],"")</f>
        <v>BPC_INT</v>
      </c>
      <c r="E714" t="str">
        <f>IF(AND(TimeSpend[[#This Row],[Personnel number]]&lt;&gt;"",TimeSpend[[#This Row],[Date]]&lt;&gt;""),TimeSpend[[#This Row],[Network Description]],"")</f>
        <v>Other Internal activities - BPC Brno</v>
      </c>
      <c r="F714" t="str">
        <f>IF(AND(TimeSpend[[#This Row],[Personnel number]]&lt;&gt;"",TimeSpend[[#This Row],[Date]]&lt;&gt;""),TimeSpend[[#This Row],[Activity]],"")</f>
        <v>Admin</v>
      </c>
      <c r="G714" t="str">
        <f>IF(AND(TimeSpend[[#This Row],[Personnel number]]&lt;&gt;"",TimeSpend[[#This Row],[Date]]&lt;&gt;""),TimeSpend[[#This Row],[Activity description]],"")</f>
        <v>Acc2 Admin</v>
      </c>
      <c r="H714" s="36">
        <f>IF(AND(TimeSpend[[#This Row],[Personnel number]]&lt;&gt;"",TimeSpend[[#This Row],[Date]]&lt;&gt;""),TimeSpend[[#This Row],[Start Time]],"")</f>
        <v>0.34375</v>
      </c>
      <c r="I714" s="36">
        <f>IF(AND(TimeSpend[[#This Row],[Personnel number]]&lt;&gt;"",TimeSpend[[#This Row],[Date]]&lt;&gt;""),TimeSpend[[#This Row],[End Time]],"")</f>
        <v>0.35416666666666669</v>
      </c>
      <c r="J714" t="str">
        <f>IF(AND(TimeSpend[[#This Row],[Personnel number]]&lt;&gt;"",TimeSpend[[#This Row],[Date]]&lt;&gt;""),TimeSpend[[#This Row],[Location]],"")</f>
        <v>Office</v>
      </c>
      <c r="K714">
        <f>IF(AND(TimeSpend[[#This Row],[Personnel number]]&lt;&gt;"",TimeSpend[[#This Row],[Date]]&lt;&gt;""),TimeSpend[[#This Row],[Task]],"")</f>
        <v>0</v>
      </c>
      <c r="L714" t="str">
        <f>IF(AND(TimeSpend[[#This Row],[Personnel number]]&lt;&gt;"",TimeSpend[[#This Row],[Date]]&lt;&gt;""),Utilization!$J$2,"")</f>
        <v>10/2024</v>
      </c>
      <c r="M714" t="str">
        <f>IF(AND(TimeSpend[[#This Row],[Personnel number]]&lt;&gt;"",TimeSpend[[#This Row],[Date]]&lt;&gt;""),TimeSpend[[#This Row],[Employee Name]],"")</f>
        <v>Musiol Marek</v>
      </c>
      <c r="N714">
        <f t="shared" si="22"/>
        <v>713</v>
      </c>
      <c r="O714" t="str">
        <f t="shared" si="23"/>
        <v>10/2024-713</v>
      </c>
      <c r="P714" t="str">
        <f>IF(D714&lt;&gt;"",VLOOKUP(D714,Projects!B:C,2,0),"")</f>
        <v>INT</v>
      </c>
    </row>
    <row r="715" spans="1:16" x14ac:dyDescent="0.25">
      <c r="A715" t="str">
        <f>UPPER(IF(AND(TimeSpend[[#This Row],[Personnel number]]&lt;&gt;"",TimeSpend[[#This Row],[Date]]&lt;&gt;""),TimeSpend[[#This Row],[Personnel number]],""))</f>
        <v>CZ010229</v>
      </c>
      <c r="B715" s="85" t="str">
        <f>IF(AND(TimeSpend[[#This Row],[Personnel number]]&lt;&gt;"",TimeSpend[[#This Row],[Date]]&lt;&gt;""),TEXT(TimeSpend[[#This Row],[Date]],"[$-409]yyyyMMdd"),"")</f>
        <v>yyyy1014</v>
      </c>
      <c r="C715" s="33" t="str">
        <f>IF(AND(TimeSpend[[#This Row],[Personnel number]]&lt;&gt;"",TimeSpend[[#This Row],[Date]]&lt;&gt;""),SUBSTITUTE(TimeSpend[[#This Row],[Hours]],",","."),"")</f>
        <v>0.5</v>
      </c>
      <c r="D715">
        <f>IF(AND(TimeSpend[[#This Row],[Personnel number]]&lt;&gt;"",TimeSpend[[#This Row],[Date]]&lt;&gt;""),TimeSpend[[#This Row],[Network]],"")</f>
        <v>60000247</v>
      </c>
      <c r="E715" t="str">
        <f>IF(AND(TimeSpend[[#This Row],[Personnel number]]&lt;&gt;"",TimeSpend[[#This Row],[Date]]&lt;&gt;""),TimeSpend[[#This Row],[Network Description]],"")</f>
        <v>NUS3 Technical Upgrade (NUS Cloud)</v>
      </c>
      <c r="F715" t="str">
        <f>IF(AND(TimeSpend[[#This Row],[Personnel number]]&lt;&gt;"",TimeSpend[[#This Row],[Date]]&lt;&gt;""),TimeSpend[[#This Row],[Activity]],"")</f>
        <v>Project Management</v>
      </c>
      <c r="G715" t="str">
        <f>IF(AND(TimeSpend[[#This Row],[Personnel number]]&lt;&gt;"",TimeSpend[[#This Row],[Date]]&lt;&gt;""),TimeSpend[[#This Row],[Activity description]],"")</f>
        <v>NUS Cloud Sync Call</v>
      </c>
      <c r="H715" s="36">
        <f>IF(AND(TimeSpend[[#This Row],[Personnel number]]&lt;&gt;"",TimeSpend[[#This Row],[Date]]&lt;&gt;""),TimeSpend[[#This Row],[Start Time]],"")</f>
        <v>0.35416666666666669</v>
      </c>
      <c r="I715" s="36">
        <f>IF(AND(TimeSpend[[#This Row],[Personnel number]]&lt;&gt;"",TimeSpend[[#This Row],[Date]]&lt;&gt;""),TimeSpend[[#This Row],[End Time]],"")</f>
        <v>0.375</v>
      </c>
      <c r="J715" t="str">
        <f>IF(AND(TimeSpend[[#This Row],[Personnel number]]&lt;&gt;"",TimeSpend[[#This Row],[Date]]&lt;&gt;""),TimeSpend[[#This Row],[Location]],"")</f>
        <v>Office</v>
      </c>
      <c r="K715">
        <f>IF(AND(TimeSpend[[#This Row],[Personnel number]]&lt;&gt;"",TimeSpend[[#This Row],[Date]]&lt;&gt;""),TimeSpend[[#This Row],[Task]],"")</f>
        <v>0</v>
      </c>
      <c r="L715" t="str">
        <f>IF(AND(TimeSpend[[#This Row],[Personnel number]]&lt;&gt;"",TimeSpend[[#This Row],[Date]]&lt;&gt;""),Utilization!$J$2,"")</f>
        <v>10/2024</v>
      </c>
      <c r="M715" t="str">
        <f>IF(AND(TimeSpend[[#This Row],[Personnel number]]&lt;&gt;"",TimeSpend[[#This Row],[Date]]&lt;&gt;""),TimeSpend[[#This Row],[Employee Name]],"")</f>
        <v>Musiol Marek</v>
      </c>
      <c r="N715">
        <f t="shared" si="22"/>
        <v>714</v>
      </c>
      <c r="O715" t="str">
        <f t="shared" si="23"/>
        <v>10/2024-714</v>
      </c>
      <c r="P715" t="str">
        <f>IF(D715&lt;&gt;"",VLOOKUP(D715,Projects!B:C,2,0),"")</f>
        <v>PROJECT</v>
      </c>
    </row>
    <row r="716" spans="1:16" x14ac:dyDescent="0.25">
      <c r="A716" t="str">
        <f>UPPER(IF(AND(TimeSpend[[#This Row],[Personnel number]]&lt;&gt;"",TimeSpend[[#This Row],[Date]]&lt;&gt;""),TimeSpend[[#This Row],[Personnel number]],""))</f>
        <v>CZ010229</v>
      </c>
      <c r="B716" s="85" t="str">
        <f>IF(AND(TimeSpend[[#This Row],[Personnel number]]&lt;&gt;"",TimeSpend[[#This Row],[Date]]&lt;&gt;""),TEXT(TimeSpend[[#This Row],[Date]],"[$-409]yyyyMMdd"),"")</f>
        <v>yyyy1014</v>
      </c>
      <c r="C716" s="33" t="str">
        <f>IF(AND(TimeSpend[[#This Row],[Personnel number]]&lt;&gt;"",TimeSpend[[#This Row],[Date]]&lt;&gt;""),SUBSTITUTE(TimeSpend[[#This Row],[Hours]],",","."),"")</f>
        <v>2</v>
      </c>
      <c r="D716">
        <f>IF(AND(TimeSpend[[#This Row],[Personnel number]]&lt;&gt;"",TimeSpend[[#This Row],[Date]]&lt;&gt;""),TimeSpend[[#This Row],[Network]],"")</f>
        <v>60000247</v>
      </c>
      <c r="E716" t="str">
        <f>IF(AND(TimeSpend[[#This Row],[Personnel number]]&lt;&gt;"",TimeSpend[[#This Row],[Date]]&lt;&gt;""),TimeSpend[[#This Row],[Network Description]],"")</f>
        <v>NUS3 Technical Upgrade (NUS Cloud)</v>
      </c>
      <c r="F716" t="str">
        <f>IF(AND(TimeSpend[[#This Row],[Personnel number]]&lt;&gt;"",TimeSpend[[#This Row],[Date]]&lt;&gt;""),TimeSpend[[#This Row],[Activity]],"")</f>
        <v>Testing</v>
      </c>
      <c r="G716" t="str">
        <f>IF(AND(TimeSpend[[#This Row],[Personnel number]]&lt;&gt;"",TimeSpend[[#This Row],[Date]]&lt;&gt;""),TimeSpend[[#This Row],[Activity description]],"")</f>
        <v>Cloud PBIs testing</v>
      </c>
      <c r="H716" s="36">
        <f>IF(AND(TimeSpend[[#This Row],[Personnel number]]&lt;&gt;"",TimeSpend[[#This Row],[Date]]&lt;&gt;""),TimeSpend[[#This Row],[Start Time]],"")</f>
        <v>0.375</v>
      </c>
      <c r="I716" s="36">
        <f>IF(AND(TimeSpend[[#This Row],[Personnel number]]&lt;&gt;"",TimeSpend[[#This Row],[Date]]&lt;&gt;""),TimeSpend[[#This Row],[End Time]],"")</f>
        <v>0.45833333333333331</v>
      </c>
      <c r="J716" t="str">
        <f>IF(AND(TimeSpend[[#This Row],[Personnel number]]&lt;&gt;"",TimeSpend[[#This Row],[Date]]&lt;&gt;""),TimeSpend[[#This Row],[Location]],"")</f>
        <v>Office</v>
      </c>
      <c r="K716">
        <f>IF(AND(TimeSpend[[#This Row],[Personnel number]]&lt;&gt;"",TimeSpend[[#This Row],[Date]]&lt;&gt;""),TimeSpend[[#This Row],[Task]],"")</f>
        <v>0</v>
      </c>
      <c r="L716" t="str">
        <f>IF(AND(TimeSpend[[#This Row],[Personnel number]]&lt;&gt;"",TimeSpend[[#This Row],[Date]]&lt;&gt;""),Utilization!$J$2,"")</f>
        <v>10/2024</v>
      </c>
      <c r="M716" t="str">
        <f>IF(AND(TimeSpend[[#This Row],[Personnel number]]&lt;&gt;"",TimeSpend[[#This Row],[Date]]&lt;&gt;""),TimeSpend[[#This Row],[Employee Name]],"")</f>
        <v>Musiol Marek</v>
      </c>
      <c r="N716">
        <f t="shared" si="22"/>
        <v>715</v>
      </c>
      <c r="O716" t="str">
        <f t="shared" si="23"/>
        <v>10/2024-715</v>
      </c>
      <c r="P716" t="str">
        <f>IF(D716&lt;&gt;"",VLOOKUP(D716,Projects!B:C,2,0),"")</f>
        <v>PROJECT</v>
      </c>
    </row>
    <row r="717" spans="1:16" x14ac:dyDescent="0.25">
      <c r="A717" t="str">
        <f>UPPER(IF(AND(TimeSpend[[#This Row],[Personnel number]]&lt;&gt;"",TimeSpend[[#This Row],[Date]]&lt;&gt;""),TimeSpend[[#This Row],[Personnel number]],""))</f>
        <v>CZ010229</v>
      </c>
      <c r="B717" s="85" t="str">
        <f>IF(AND(TimeSpend[[#This Row],[Personnel number]]&lt;&gt;"",TimeSpend[[#This Row],[Date]]&lt;&gt;""),TEXT(TimeSpend[[#This Row],[Date]],"[$-409]yyyyMMdd"),"")</f>
        <v>yyyy1014</v>
      </c>
      <c r="C717" s="33" t="str">
        <f>IF(AND(TimeSpend[[#This Row],[Personnel number]]&lt;&gt;"",TimeSpend[[#This Row],[Date]]&lt;&gt;""),SUBSTITUTE(TimeSpend[[#This Row],[Hours]],",","."),"")</f>
        <v>4.5</v>
      </c>
      <c r="D717">
        <f>IF(AND(TimeSpend[[#This Row],[Personnel number]]&lt;&gt;"",TimeSpend[[#This Row],[Date]]&lt;&gt;""),TimeSpend[[#This Row],[Network]],"")</f>
        <v>60000389</v>
      </c>
      <c r="E717" t="str">
        <f>IF(AND(TimeSpend[[#This Row],[Personnel number]]&lt;&gt;"",TimeSpend[[#This Row],[Date]]&lt;&gt;""),TimeSpend[[#This Row],[Network Description]],"")</f>
        <v>BRO NUS Cloud Pilot</v>
      </c>
      <c r="F717" t="str">
        <f>IF(AND(TimeSpend[[#This Row],[Personnel number]]&lt;&gt;"",TimeSpend[[#This Row],[Date]]&lt;&gt;""),TimeSpend[[#This Row],[Activity]],"")</f>
        <v>Testing</v>
      </c>
      <c r="G717" t="str">
        <f>IF(AND(TimeSpend[[#This Row],[Personnel number]]&lt;&gt;"",TimeSpend[[#This Row],[Date]]&lt;&gt;""),TimeSpend[[#This Row],[Activity description]],"")</f>
        <v>BRO NUS Cloud | Test end-to-end scenarios</v>
      </c>
      <c r="H717" s="36">
        <f>IF(AND(TimeSpend[[#This Row],[Personnel number]]&lt;&gt;"",TimeSpend[[#This Row],[Date]]&lt;&gt;""),TimeSpend[[#This Row],[Start Time]],"")</f>
        <v>0.47916666666666669</v>
      </c>
      <c r="I717" s="36">
        <f>IF(AND(TimeSpend[[#This Row],[Personnel number]]&lt;&gt;"",TimeSpend[[#This Row],[Date]]&lt;&gt;""),TimeSpend[[#This Row],[End Time]],"")</f>
        <v>0.66666666666666663</v>
      </c>
      <c r="J717" t="str">
        <f>IF(AND(TimeSpend[[#This Row],[Personnel number]]&lt;&gt;"",TimeSpend[[#This Row],[Date]]&lt;&gt;""),TimeSpend[[#This Row],[Location]],"")</f>
        <v>Office</v>
      </c>
      <c r="K717">
        <f>IF(AND(TimeSpend[[#This Row],[Personnel number]]&lt;&gt;"",TimeSpend[[#This Row],[Date]]&lt;&gt;""),TimeSpend[[#This Row],[Task]],"")</f>
        <v>0</v>
      </c>
      <c r="L717" t="str">
        <f>IF(AND(TimeSpend[[#This Row],[Personnel number]]&lt;&gt;"",TimeSpend[[#This Row],[Date]]&lt;&gt;""),Utilization!$J$2,"")</f>
        <v>10/2024</v>
      </c>
      <c r="M717" t="str">
        <f>IF(AND(TimeSpend[[#This Row],[Personnel number]]&lt;&gt;"",TimeSpend[[#This Row],[Date]]&lt;&gt;""),TimeSpend[[#This Row],[Employee Name]],"")</f>
        <v>Musiol Marek</v>
      </c>
      <c r="N717">
        <f t="shared" si="22"/>
        <v>716</v>
      </c>
      <c r="O717" t="str">
        <f t="shared" si="23"/>
        <v>10/2024-716</v>
      </c>
      <c r="P717" t="str">
        <f>IF(D717&lt;&gt;"",VLOOKUP(D717,Projects!B:C,2,0),"")</f>
        <v>PROJECT</v>
      </c>
    </row>
    <row r="718" spans="1:16" x14ac:dyDescent="0.25">
      <c r="A718" t="str">
        <f>UPPER(IF(AND(TimeSpend[[#This Row],[Personnel number]]&lt;&gt;"",TimeSpend[[#This Row],[Date]]&lt;&gt;""),TimeSpend[[#This Row],[Personnel number]],""))</f>
        <v>CZ010229</v>
      </c>
      <c r="B718" s="85" t="str">
        <f>IF(AND(TimeSpend[[#This Row],[Personnel number]]&lt;&gt;"",TimeSpend[[#This Row],[Date]]&lt;&gt;""),TEXT(TimeSpend[[#This Row],[Date]],"[$-409]yyyyMMdd"),"")</f>
        <v>yyyy1014</v>
      </c>
      <c r="C718" s="33" t="str">
        <f>IF(AND(TimeSpend[[#This Row],[Personnel number]]&lt;&gt;"",TimeSpend[[#This Row],[Date]]&lt;&gt;""),SUBSTITUTE(TimeSpend[[#This Row],[Hours]],",","."),"")</f>
        <v>1.5</v>
      </c>
      <c r="D718">
        <f>IF(AND(TimeSpend[[#This Row],[Personnel number]]&lt;&gt;"",TimeSpend[[#This Row],[Date]]&lt;&gt;""),TimeSpend[[#This Row],[Network]],"")</f>
        <v>60000389</v>
      </c>
      <c r="E718" t="str">
        <f>IF(AND(TimeSpend[[#This Row],[Personnel number]]&lt;&gt;"",TimeSpend[[#This Row],[Date]]&lt;&gt;""),TimeSpend[[#This Row],[Network Description]],"")</f>
        <v>BRO NUS Cloud Pilot</v>
      </c>
      <c r="F718" t="str">
        <f>IF(AND(TimeSpend[[#This Row],[Personnel number]]&lt;&gt;"",TimeSpend[[#This Row],[Date]]&lt;&gt;""),TimeSpend[[#This Row],[Activity]],"")</f>
        <v>Design</v>
      </c>
      <c r="G718" t="str">
        <f>IF(AND(TimeSpend[[#This Row],[Personnel number]]&lt;&gt;"",TimeSpend[[#This Row],[Date]]&lt;&gt;""),TimeSpend[[#This Row],[Activity description]],"")</f>
        <v>Prepayments Enhancement</v>
      </c>
      <c r="H718" s="36">
        <f>IF(AND(TimeSpend[[#This Row],[Personnel number]]&lt;&gt;"",TimeSpend[[#This Row],[Date]]&lt;&gt;""),TimeSpend[[#This Row],[Start Time]],"")</f>
        <v>0.66666666666666663</v>
      </c>
      <c r="I718" s="36">
        <f>IF(AND(TimeSpend[[#This Row],[Personnel number]]&lt;&gt;"",TimeSpend[[#This Row],[Date]]&lt;&gt;""),TimeSpend[[#This Row],[End Time]],"")</f>
        <v>0.72916666666666663</v>
      </c>
      <c r="J718" t="str">
        <f>IF(AND(TimeSpend[[#This Row],[Personnel number]]&lt;&gt;"",TimeSpend[[#This Row],[Date]]&lt;&gt;""),TimeSpend[[#This Row],[Location]],"")</f>
        <v>Office</v>
      </c>
      <c r="K718">
        <f>IF(AND(TimeSpend[[#This Row],[Personnel number]]&lt;&gt;"",TimeSpend[[#This Row],[Date]]&lt;&gt;""),TimeSpend[[#This Row],[Task]],"")</f>
        <v>0</v>
      </c>
      <c r="L718" t="str">
        <f>IF(AND(TimeSpend[[#This Row],[Personnel number]]&lt;&gt;"",TimeSpend[[#This Row],[Date]]&lt;&gt;""),Utilization!$J$2,"")</f>
        <v>10/2024</v>
      </c>
      <c r="M718" t="str">
        <f>IF(AND(TimeSpend[[#This Row],[Personnel number]]&lt;&gt;"",TimeSpend[[#This Row],[Date]]&lt;&gt;""),TimeSpend[[#This Row],[Employee Name]],"")</f>
        <v>Musiol Marek</v>
      </c>
      <c r="N718">
        <f t="shared" si="22"/>
        <v>717</v>
      </c>
      <c r="O718" t="str">
        <f t="shared" si="23"/>
        <v>10/2024-717</v>
      </c>
      <c r="P718" t="str">
        <f>IF(D718&lt;&gt;"",VLOOKUP(D718,Projects!B:C,2,0),"")</f>
        <v>PROJECT</v>
      </c>
    </row>
    <row r="719" spans="1:16" x14ac:dyDescent="0.25">
      <c r="A719" t="str">
        <f>UPPER(IF(AND(TimeSpend[[#This Row],[Personnel number]]&lt;&gt;"",TimeSpend[[#This Row],[Date]]&lt;&gt;""),TimeSpend[[#This Row],[Personnel number]],""))</f>
        <v>CZ010229</v>
      </c>
      <c r="B719" s="85" t="str">
        <f>IF(AND(TimeSpend[[#This Row],[Personnel number]]&lt;&gt;"",TimeSpend[[#This Row],[Date]]&lt;&gt;""),TEXT(TimeSpend[[#This Row],[Date]],"[$-409]yyyyMMdd"),"")</f>
        <v>yyyy1015</v>
      </c>
      <c r="C719" s="33" t="str">
        <f>IF(AND(TimeSpend[[#This Row],[Personnel number]]&lt;&gt;"",TimeSpend[[#This Row],[Date]]&lt;&gt;""),SUBSTITUTE(TimeSpend[[#This Row],[Hours]],",","."),"")</f>
        <v>0.5</v>
      </c>
      <c r="D719" t="str">
        <f>IF(AND(TimeSpend[[#This Row],[Personnel number]]&lt;&gt;"",TimeSpend[[#This Row],[Date]]&lt;&gt;""),TimeSpend[[#This Row],[Network]],"")</f>
        <v>BPC_INT</v>
      </c>
      <c r="E719" t="str">
        <f>IF(AND(TimeSpend[[#This Row],[Personnel number]]&lt;&gt;"",TimeSpend[[#This Row],[Date]]&lt;&gt;""),TimeSpend[[#This Row],[Network Description]],"")</f>
        <v>Other Internal activities - BPC Brno</v>
      </c>
      <c r="F719" t="str">
        <f>IF(AND(TimeSpend[[#This Row],[Personnel number]]&lt;&gt;"",TimeSpend[[#This Row],[Date]]&lt;&gt;""),TimeSpend[[#This Row],[Activity]],"")</f>
        <v>Admin</v>
      </c>
      <c r="G719" t="str">
        <f>IF(AND(TimeSpend[[#This Row],[Personnel number]]&lt;&gt;"",TimeSpend[[#This Row],[Date]]&lt;&gt;""),TimeSpend[[#This Row],[Activity description]],"")</f>
        <v>Acc2 Admin</v>
      </c>
      <c r="H719" s="36">
        <f>IF(AND(TimeSpend[[#This Row],[Personnel number]]&lt;&gt;"",TimeSpend[[#This Row],[Date]]&lt;&gt;""),TimeSpend[[#This Row],[Start Time]],"")</f>
        <v>0.33333333333333331</v>
      </c>
      <c r="I719" s="36">
        <f>IF(AND(TimeSpend[[#This Row],[Personnel number]]&lt;&gt;"",TimeSpend[[#This Row],[Date]]&lt;&gt;""),TimeSpend[[#This Row],[End Time]],"")</f>
        <v>0.35416666666666669</v>
      </c>
      <c r="J719" t="str">
        <f>IF(AND(TimeSpend[[#This Row],[Personnel number]]&lt;&gt;"",TimeSpend[[#This Row],[Date]]&lt;&gt;""),TimeSpend[[#This Row],[Location]],"")</f>
        <v>Office</v>
      </c>
      <c r="K719">
        <f>IF(AND(TimeSpend[[#This Row],[Personnel number]]&lt;&gt;"",TimeSpend[[#This Row],[Date]]&lt;&gt;""),TimeSpend[[#This Row],[Task]],"")</f>
        <v>0</v>
      </c>
      <c r="L719" t="str">
        <f>IF(AND(TimeSpend[[#This Row],[Personnel number]]&lt;&gt;"",TimeSpend[[#This Row],[Date]]&lt;&gt;""),Utilization!$J$2,"")</f>
        <v>10/2024</v>
      </c>
      <c r="M719" t="str">
        <f>IF(AND(TimeSpend[[#This Row],[Personnel number]]&lt;&gt;"",TimeSpend[[#This Row],[Date]]&lt;&gt;""),TimeSpend[[#This Row],[Employee Name]],"")</f>
        <v>Musiol Marek</v>
      </c>
      <c r="N719">
        <f t="shared" si="22"/>
        <v>718</v>
      </c>
      <c r="O719" t="str">
        <f t="shared" si="23"/>
        <v>10/2024-718</v>
      </c>
      <c r="P719" t="str">
        <f>IF(D719&lt;&gt;"",VLOOKUP(D719,Projects!B:C,2,0),"")</f>
        <v>INT</v>
      </c>
    </row>
    <row r="720" spans="1:16" x14ac:dyDescent="0.25">
      <c r="A720" t="str">
        <f>UPPER(IF(AND(TimeSpend[[#This Row],[Personnel number]]&lt;&gt;"",TimeSpend[[#This Row],[Date]]&lt;&gt;""),TimeSpend[[#This Row],[Personnel number]],""))</f>
        <v>CZ010229</v>
      </c>
      <c r="B720" s="85" t="str">
        <f>IF(AND(TimeSpend[[#This Row],[Personnel number]]&lt;&gt;"",TimeSpend[[#This Row],[Date]]&lt;&gt;""),TEXT(TimeSpend[[#This Row],[Date]],"[$-409]yyyyMMdd"),"")</f>
        <v>yyyy1015</v>
      </c>
      <c r="C720" s="33" t="str">
        <f>IF(AND(TimeSpend[[#This Row],[Personnel number]]&lt;&gt;"",TimeSpend[[#This Row],[Date]]&lt;&gt;""),SUBSTITUTE(TimeSpend[[#This Row],[Hours]],",","."),"")</f>
        <v>2.5</v>
      </c>
      <c r="D720">
        <f>IF(AND(TimeSpend[[#This Row],[Personnel number]]&lt;&gt;"",TimeSpend[[#This Row],[Date]]&lt;&gt;""),TimeSpend[[#This Row],[Network]],"")</f>
        <v>60000389</v>
      </c>
      <c r="E720" t="str">
        <f>IF(AND(TimeSpend[[#This Row],[Personnel number]]&lt;&gt;"",TimeSpend[[#This Row],[Date]]&lt;&gt;""),TimeSpend[[#This Row],[Network Description]],"")</f>
        <v>BRO NUS Cloud Pilot</v>
      </c>
      <c r="F720" t="str">
        <f>IF(AND(TimeSpend[[#This Row],[Personnel number]]&lt;&gt;"",TimeSpend[[#This Row],[Date]]&lt;&gt;""),TimeSpend[[#This Row],[Activity]],"")</f>
        <v>Design</v>
      </c>
      <c r="G720" t="str">
        <f>IF(AND(TimeSpend[[#This Row],[Personnel number]]&lt;&gt;"",TimeSpend[[#This Row],[Date]]&lt;&gt;""),TimeSpend[[#This Row],[Activity description]],"")</f>
        <v>Prepayments Enhancement</v>
      </c>
      <c r="H720" s="36">
        <f>IF(AND(TimeSpend[[#This Row],[Personnel number]]&lt;&gt;"",TimeSpend[[#This Row],[Date]]&lt;&gt;""),TimeSpend[[#This Row],[Start Time]],"")</f>
        <v>0.35416666666666669</v>
      </c>
      <c r="I720" s="36">
        <f>IF(AND(TimeSpend[[#This Row],[Personnel number]]&lt;&gt;"",TimeSpend[[#This Row],[Date]]&lt;&gt;""),TimeSpend[[#This Row],[End Time]],"")</f>
        <v>0.45833333333333331</v>
      </c>
      <c r="J720" t="str">
        <f>IF(AND(TimeSpend[[#This Row],[Personnel number]]&lt;&gt;"",TimeSpend[[#This Row],[Date]]&lt;&gt;""),TimeSpend[[#This Row],[Location]],"")</f>
        <v>Office</v>
      </c>
      <c r="K720">
        <f>IF(AND(TimeSpend[[#This Row],[Personnel number]]&lt;&gt;"",TimeSpend[[#This Row],[Date]]&lt;&gt;""),TimeSpend[[#This Row],[Task]],"")</f>
        <v>0</v>
      </c>
      <c r="L720" t="str">
        <f>IF(AND(TimeSpend[[#This Row],[Personnel number]]&lt;&gt;"",TimeSpend[[#This Row],[Date]]&lt;&gt;""),Utilization!$J$2,"")</f>
        <v>10/2024</v>
      </c>
      <c r="M720" t="str">
        <f>IF(AND(TimeSpend[[#This Row],[Personnel number]]&lt;&gt;"",TimeSpend[[#This Row],[Date]]&lt;&gt;""),TimeSpend[[#This Row],[Employee Name]],"")</f>
        <v>Musiol Marek</v>
      </c>
      <c r="N720">
        <f t="shared" si="22"/>
        <v>719</v>
      </c>
      <c r="O720" t="str">
        <f t="shared" si="23"/>
        <v>10/2024-719</v>
      </c>
      <c r="P720" t="str">
        <f>IF(D720&lt;&gt;"",VLOOKUP(D720,Projects!B:C,2,0),"")</f>
        <v>PROJECT</v>
      </c>
    </row>
    <row r="721" spans="1:16" x14ac:dyDescent="0.25">
      <c r="A721" t="str">
        <f>UPPER(IF(AND(TimeSpend[[#This Row],[Personnel number]]&lt;&gt;"",TimeSpend[[#This Row],[Date]]&lt;&gt;""),TimeSpend[[#This Row],[Personnel number]],""))</f>
        <v>CZ010229</v>
      </c>
      <c r="B721" s="85" t="str">
        <f>IF(AND(TimeSpend[[#This Row],[Personnel number]]&lt;&gt;"",TimeSpend[[#This Row],[Date]]&lt;&gt;""),TEXT(TimeSpend[[#This Row],[Date]],"[$-409]yyyyMMdd"),"")</f>
        <v>yyyy1015</v>
      </c>
      <c r="C721" s="33" t="str">
        <f>IF(AND(TimeSpend[[#This Row],[Personnel number]]&lt;&gt;"",TimeSpend[[#This Row],[Date]]&lt;&gt;""),SUBSTITUTE(TimeSpend[[#This Row],[Hours]],",","."),"")</f>
        <v>4</v>
      </c>
      <c r="D721">
        <f>IF(AND(TimeSpend[[#This Row],[Personnel number]]&lt;&gt;"",TimeSpend[[#This Row],[Date]]&lt;&gt;""),TimeSpend[[#This Row],[Network]],"")</f>
        <v>60000389</v>
      </c>
      <c r="E721" t="str">
        <f>IF(AND(TimeSpend[[#This Row],[Personnel number]]&lt;&gt;"",TimeSpend[[#This Row],[Date]]&lt;&gt;""),TimeSpend[[#This Row],[Network Description]],"")</f>
        <v>BRO NUS Cloud Pilot</v>
      </c>
      <c r="F721" t="str">
        <f>IF(AND(TimeSpend[[#This Row],[Personnel number]]&lt;&gt;"",TimeSpend[[#This Row],[Date]]&lt;&gt;""),TimeSpend[[#This Row],[Activity]],"")</f>
        <v>Testing</v>
      </c>
      <c r="G721" t="str">
        <f>IF(AND(TimeSpend[[#This Row],[Personnel number]]&lt;&gt;"",TimeSpend[[#This Row],[Date]]&lt;&gt;""),TimeSpend[[#This Row],[Activity description]],"")</f>
        <v>BRO NUS Cloud | Test end-to-end scenarios</v>
      </c>
      <c r="H721" s="36">
        <f>IF(AND(TimeSpend[[#This Row],[Personnel number]]&lt;&gt;"",TimeSpend[[#This Row],[Date]]&lt;&gt;""),TimeSpend[[#This Row],[Start Time]],"")</f>
        <v>0.47916666666666669</v>
      </c>
      <c r="I721" s="36">
        <f>IF(AND(TimeSpend[[#This Row],[Personnel number]]&lt;&gt;"",TimeSpend[[#This Row],[Date]]&lt;&gt;""),TimeSpend[[#This Row],[End Time]],"")</f>
        <v>0.64583333333333337</v>
      </c>
      <c r="J721" t="str">
        <f>IF(AND(TimeSpend[[#This Row],[Personnel number]]&lt;&gt;"",TimeSpend[[#This Row],[Date]]&lt;&gt;""),TimeSpend[[#This Row],[Location]],"")</f>
        <v>Office</v>
      </c>
      <c r="K721">
        <f>IF(AND(TimeSpend[[#This Row],[Personnel number]]&lt;&gt;"",TimeSpend[[#This Row],[Date]]&lt;&gt;""),TimeSpend[[#This Row],[Task]],"")</f>
        <v>0</v>
      </c>
      <c r="L721" t="str">
        <f>IF(AND(TimeSpend[[#This Row],[Personnel number]]&lt;&gt;"",TimeSpend[[#This Row],[Date]]&lt;&gt;""),Utilization!$J$2,"")</f>
        <v>10/2024</v>
      </c>
      <c r="M721" t="str">
        <f>IF(AND(TimeSpend[[#This Row],[Personnel number]]&lt;&gt;"",TimeSpend[[#This Row],[Date]]&lt;&gt;""),TimeSpend[[#This Row],[Employee Name]],"")</f>
        <v>Musiol Marek</v>
      </c>
      <c r="N721">
        <f t="shared" si="22"/>
        <v>720</v>
      </c>
      <c r="O721" t="str">
        <f t="shared" si="23"/>
        <v>10/2024-720</v>
      </c>
      <c r="P721" t="str">
        <f>IF(D721&lt;&gt;"",VLOOKUP(D721,Projects!B:C,2,0),"")</f>
        <v>PROJECT</v>
      </c>
    </row>
    <row r="722" spans="1:16" x14ac:dyDescent="0.25">
      <c r="A722" t="str">
        <f>UPPER(IF(AND(TimeSpend[[#This Row],[Personnel number]]&lt;&gt;"",TimeSpend[[#This Row],[Date]]&lt;&gt;""),TimeSpend[[#This Row],[Personnel number]],""))</f>
        <v>CZ010229</v>
      </c>
      <c r="B722" s="85" t="str">
        <f>IF(AND(TimeSpend[[#This Row],[Personnel number]]&lt;&gt;"",TimeSpend[[#This Row],[Date]]&lt;&gt;""),TEXT(TimeSpend[[#This Row],[Date]],"[$-409]yyyyMMdd"),"")</f>
        <v>yyyy1015</v>
      </c>
      <c r="C722" s="33" t="str">
        <f>IF(AND(TimeSpend[[#This Row],[Personnel number]]&lt;&gt;"",TimeSpend[[#This Row],[Date]]&lt;&gt;""),SUBSTITUTE(TimeSpend[[#This Row],[Hours]],",","."),"")</f>
        <v>1</v>
      </c>
      <c r="D722">
        <f>IF(AND(TimeSpend[[#This Row],[Personnel number]]&lt;&gt;"",TimeSpend[[#This Row],[Date]]&lt;&gt;""),TimeSpend[[#This Row],[Network]],"")</f>
        <v>60000389</v>
      </c>
      <c r="E722" t="str">
        <f>IF(AND(TimeSpend[[#This Row],[Personnel number]]&lt;&gt;"",TimeSpend[[#This Row],[Date]]&lt;&gt;""),TimeSpend[[#This Row],[Network Description]],"")</f>
        <v>BRO NUS Cloud Pilot</v>
      </c>
      <c r="F722" t="str">
        <f>IF(AND(TimeSpend[[#This Row],[Personnel number]]&lt;&gt;"",TimeSpend[[#This Row],[Date]]&lt;&gt;""),TimeSpend[[#This Row],[Activity]],"")</f>
        <v>Analysis</v>
      </c>
      <c r="G722" t="str">
        <f>IF(AND(TimeSpend[[#This Row],[Personnel number]]&lt;&gt;"",TimeSpend[[#This Row],[Date]]&lt;&gt;""),TimeSpend[[#This Row],[Activity description]],"")</f>
        <v>Prepayments Layout</v>
      </c>
      <c r="H722" s="36">
        <f>IF(AND(TimeSpend[[#This Row],[Personnel number]]&lt;&gt;"",TimeSpend[[#This Row],[Date]]&lt;&gt;""),TimeSpend[[#This Row],[Start Time]],"")</f>
        <v>0.64583333333333337</v>
      </c>
      <c r="I722" s="36">
        <f>IF(AND(TimeSpend[[#This Row],[Personnel number]]&lt;&gt;"",TimeSpend[[#This Row],[Date]]&lt;&gt;""),TimeSpend[[#This Row],[End Time]],"")</f>
        <v>0.6875</v>
      </c>
      <c r="J722" t="str">
        <f>IF(AND(TimeSpend[[#This Row],[Personnel number]]&lt;&gt;"",TimeSpend[[#This Row],[Date]]&lt;&gt;""),TimeSpend[[#This Row],[Location]],"")</f>
        <v>Office</v>
      </c>
      <c r="K722">
        <f>IF(AND(TimeSpend[[#This Row],[Personnel number]]&lt;&gt;"",TimeSpend[[#This Row],[Date]]&lt;&gt;""),TimeSpend[[#This Row],[Task]],"")</f>
        <v>0</v>
      </c>
      <c r="L722" t="str">
        <f>IF(AND(TimeSpend[[#This Row],[Personnel number]]&lt;&gt;"",TimeSpend[[#This Row],[Date]]&lt;&gt;""),Utilization!$J$2,"")</f>
        <v>10/2024</v>
      </c>
      <c r="M722" t="str">
        <f>IF(AND(TimeSpend[[#This Row],[Personnel number]]&lt;&gt;"",TimeSpend[[#This Row],[Date]]&lt;&gt;""),TimeSpend[[#This Row],[Employee Name]],"")</f>
        <v>Musiol Marek</v>
      </c>
      <c r="N722">
        <f t="shared" si="22"/>
        <v>721</v>
      </c>
      <c r="O722" t="str">
        <f t="shared" si="23"/>
        <v>10/2024-721</v>
      </c>
      <c r="P722" t="str">
        <f>IF(D722&lt;&gt;"",VLOOKUP(D722,Projects!B:C,2,0),"")</f>
        <v>PROJECT</v>
      </c>
    </row>
    <row r="723" spans="1:16" x14ac:dyDescent="0.25">
      <c r="A723" t="str">
        <f>UPPER(IF(AND(TimeSpend[[#This Row],[Personnel number]]&lt;&gt;"",TimeSpend[[#This Row],[Date]]&lt;&gt;""),TimeSpend[[#This Row],[Personnel number]],""))</f>
        <v>CZ010229</v>
      </c>
      <c r="B723" s="85" t="str">
        <f>IF(AND(TimeSpend[[#This Row],[Personnel number]]&lt;&gt;"",TimeSpend[[#This Row],[Date]]&lt;&gt;""),TEXT(TimeSpend[[#This Row],[Date]],"[$-409]yyyyMMdd"),"")</f>
        <v>yyyy1015</v>
      </c>
      <c r="C723" s="33" t="str">
        <f>IF(AND(TimeSpend[[#This Row],[Personnel number]]&lt;&gt;"",TimeSpend[[#This Row],[Date]]&lt;&gt;""),SUBSTITUTE(TimeSpend[[#This Row],[Hours]],",","."),"")</f>
        <v>1</v>
      </c>
      <c r="D723">
        <f>IF(AND(TimeSpend[[#This Row],[Personnel number]]&lt;&gt;"",TimeSpend[[#This Row],[Date]]&lt;&gt;""),TimeSpend[[#This Row],[Network]],"")</f>
        <v>60000389</v>
      </c>
      <c r="E723" t="str">
        <f>IF(AND(TimeSpend[[#This Row],[Personnel number]]&lt;&gt;"",TimeSpend[[#This Row],[Date]]&lt;&gt;""),TimeSpend[[#This Row],[Network Description]],"")</f>
        <v>BRO NUS Cloud Pilot</v>
      </c>
      <c r="F723" t="str">
        <f>IF(AND(TimeSpend[[#This Row],[Personnel number]]&lt;&gt;"",TimeSpend[[#This Row],[Date]]&lt;&gt;""),TimeSpend[[#This Row],[Activity]],"")</f>
        <v>Testing</v>
      </c>
      <c r="G723" t="str">
        <f>IF(AND(TimeSpend[[#This Row],[Personnel number]]&lt;&gt;"",TimeSpend[[#This Row],[Date]]&lt;&gt;""),TimeSpend[[#This Row],[Activity description]],"")</f>
        <v>Prepayments Enhancement</v>
      </c>
      <c r="H723" s="36">
        <f>IF(AND(TimeSpend[[#This Row],[Personnel number]]&lt;&gt;"",TimeSpend[[#This Row],[Date]]&lt;&gt;""),TimeSpend[[#This Row],[Start Time]],"")</f>
        <v>0.6875</v>
      </c>
      <c r="I723" s="36">
        <f>IF(AND(TimeSpend[[#This Row],[Personnel number]]&lt;&gt;"",TimeSpend[[#This Row],[Date]]&lt;&gt;""),TimeSpend[[#This Row],[End Time]],"")</f>
        <v>0.72916666666666663</v>
      </c>
      <c r="J723" t="str">
        <f>IF(AND(TimeSpend[[#This Row],[Personnel number]]&lt;&gt;"",TimeSpend[[#This Row],[Date]]&lt;&gt;""),TimeSpend[[#This Row],[Location]],"")</f>
        <v>Office</v>
      </c>
      <c r="K723">
        <f>IF(AND(TimeSpend[[#This Row],[Personnel number]]&lt;&gt;"",TimeSpend[[#This Row],[Date]]&lt;&gt;""),TimeSpend[[#This Row],[Task]],"")</f>
        <v>0</v>
      </c>
      <c r="L723" t="str">
        <f>IF(AND(TimeSpend[[#This Row],[Personnel number]]&lt;&gt;"",TimeSpend[[#This Row],[Date]]&lt;&gt;""),Utilization!$J$2,"")</f>
        <v>10/2024</v>
      </c>
      <c r="M723" t="str">
        <f>IF(AND(TimeSpend[[#This Row],[Personnel number]]&lt;&gt;"",TimeSpend[[#This Row],[Date]]&lt;&gt;""),TimeSpend[[#This Row],[Employee Name]],"")</f>
        <v>Musiol Marek</v>
      </c>
      <c r="N723">
        <f t="shared" si="22"/>
        <v>722</v>
      </c>
      <c r="O723" t="str">
        <f t="shared" si="23"/>
        <v>10/2024-722</v>
      </c>
      <c r="P723" t="str">
        <f>IF(D723&lt;&gt;"",VLOOKUP(D723,Projects!B:C,2,0),"")</f>
        <v>PROJECT</v>
      </c>
    </row>
    <row r="724" spans="1:16" x14ac:dyDescent="0.25">
      <c r="A724" t="str">
        <f>UPPER(IF(AND(TimeSpend[[#This Row],[Personnel number]]&lt;&gt;"",TimeSpend[[#This Row],[Date]]&lt;&gt;""),TimeSpend[[#This Row],[Personnel number]],""))</f>
        <v>CZ010229</v>
      </c>
      <c r="B724" s="85" t="str">
        <f>IF(AND(TimeSpend[[#This Row],[Personnel number]]&lt;&gt;"",TimeSpend[[#This Row],[Date]]&lt;&gt;""),TEXT(TimeSpend[[#This Row],[Date]],"[$-409]yyyyMMdd"),"")</f>
        <v>yyyy1015</v>
      </c>
      <c r="C724" s="33" t="str">
        <f>IF(AND(TimeSpend[[#This Row],[Personnel number]]&lt;&gt;"",TimeSpend[[#This Row],[Date]]&lt;&gt;""),SUBSTITUTE(TimeSpend[[#This Row],[Hours]],",","."),"")</f>
        <v>0.5</v>
      </c>
      <c r="D724" t="str">
        <f>IF(AND(TimeSpend[[#This Row],[Personnel number]]&lt;&gt;"",TimeSpend[[#This Row],[Date]]&lt;&gt;""),TimeSpend[[#This Row],[Network]],"")</f>
        <v>BPC_INT</v>
      </c>
      <c r="E724" t="str">
        <f>IF(AND(TimeSpend[[#This Row],[Personnel number]]&lt;&gt;"",TimeSpend[[#This Row],[Date]]&lt;&gt;""),TimeSpend[[#This Row],[Network Description]],"")</f>
        <v>Other Internal activities - BPC Brno</v>
      </c>
      <c r="F724" t="str">
        <f>IF(AND(TimeSpend[[#This Row],[Personnel number]]&lt;&gt;"",TimeSpend[[#This Row],[Date]]&lt;&gt;""),TimeSpend[[#This Row],[Activity]],"")</f>
        <v>Admin</v>
      </c>
      <c r="G724" t="str">
        <f>IF(AND(TimeSpend[[#This Row],[Personnel number]]&lt;&gt;"",TimeSpend[[#This Row],[Date]]&lt;&gt;""),TimeSpend[[#This Row],[Activity description]],"")</f>
        <v>Acc2 Admin, timesheet</v>
      </c>
      <c r="H724" s="36">
        <f>IF(AND(TimeSpend[[#This Row],[Personnel number]]&lt;&gt;"",TimeSpend[[#This Row],[Date]]&lt;&gt;""),TimeSpend[[#This Row],[Start Time]],"")</f>
        <v>0.72916666666666663</v>
      </c>
      <c r="I724" s="36">
        <f>IF(AND(TimeSpend[[#This Row],[Personnel number]]&lt;&gt;"",TimeSpend[[#This Row],[Date]]&lt;&gt;""),TimeSpend[[#This Row],[End Time]],"")</f>
        <v>0.75</v>
      </c>
      <c r="J724" t="str">
        <f>IF(AND(TimeSpend[[#This Row],[Personnel number]]&lt;&gt;"",TimeSpend[[#This Row],[Date]]&lt;&gt;""),TimeSpend[[#This Row],[Location]],"")</f>
        <v>Office</v>
      </c>
      <c r="K724">
        <f>IF(AND(TimeSpend[[#This Row],[Personnel number]]&lt;&gt;"",TimeSpend[[#This Row],[Date]]&lt;&gt;""),TimeSpend[[#This Row],[Task]],"")</f>
        <v>0</v>
      </c>
      <c r="L724" t="str">
        <f>IF(AND(TimeSpend[[#This Row],[Personnel number]]&lt;&gt;"",TimeSpend[[#This Row],[Date]]&lt;&gt;""),Utilization!$J$2,"")</f>
        <v>10/2024</v>
      </c>
      <c r="M724" t="str">
        <f>IF(AND(TimeSpend[[#This Row],[Personnel number]]&lt;&gt;"",TimeSpend[[#This Row],[Date]]&lt;&gt;""),TimeSpend[[#This Row],[Employee Name]],"")</f>
        <v>Musiol Marek</v>
      </c>
      <c r="N724">
        <f t="shared" si="22"/>
        <v>723</v>
      </c>
      <c r="O724" t="str">
        <f t="shared" si="23"/>
        <v>10/2024-723</v>
      </c>
      <c r="P724" t="str">
        <f>IF(D724&lt;&gt;"",VLOOKUP(D724,Projects!B:C,2,0),"")</f>
        <v>INT</v>
      </c>
    </row>
    <row r="725" spans="1:16" x14ac:dyDescent="0.25">
      <c r="A725" t="str">
        <f>UPPER(IF(AND(TimeSpend[[#This Row],[Personnel number]]&lt;&gt;"",TimeSpend[[#This Row],[Date]]&lt;&gt;""),TimeSpend[[#This Row],[Personnel number]],""))</f>
        <v/>
      </c>
      <c r="B725" s="85" t="str">
        <f>IF(AND(TimeSpend[[#This Row],[Personnel number]]&lt;&gt;"",TimeSpend[[#This Row],[Date]]&lt;&gt;""),TEXT(TimeSpend[[#This Row],[Date]],"[$-409]yyyyMMdd"),"")</f>
        <v/>
      </c>
      <c r="C725" s="33" t="str">
        <f>IF(AND(TimeSpend[[#This Row],[Personnel number]]&lt;&gt;"",TimeSpend[[#This Row],[Date]]&lt;&gt;""),SUBSTITUTE(TimeSpend[[#This Row],[Hours]],",","."),"")</f>
        <v/>
      </c>
      <c r="D725" t="str">
        <f>IF(AND(TimeSpend[[#This Row],[Personnel number]]&lt;&gt;"",TimeSpend[[#This Row],[Date]]&lt;&gt;""),TimeSpend[[#This Row],[Network]],"")</f>
        <v/>
      </c>
      <c r="E725" t="str">
        <f>IF(AND(TimeSpend[[#This Row],[Personnel number]]&lt;&gt;"",TimeSpend[[#This Row],[Date]]&lt;&gt;""),TimeSpend[[#This Row],[Network Description]],"")</f>
        <v/>
      </c>
      <c r="F725" t="str">
        <f>IF(AND(TimeSpend[[#This Row],[Personnel number]]&lt;&gt;"",TimeSpend[[#This Row],[Date]]&lt;&gt;""),TimeSpend[[#This Row],[Activity]],"")</f>
        <v/>
      </c>
      <c r="G725" t="str">
        <f>IF(AND(TimeSpend[[#This Row],[Personnel number]]&lt;&gt;"",TimeSpend[[#This Row],[Date]]&lt;&gt;""),TimeSpend[[#This Row],[Activity description]],"")</f>
        <v/>
      </c>
      <c r="H725" s="36" t="str">
        <f>IF(AND(TimeSpend[[#This Row],[Personnel number]]&lt;&gt;"",TimeSpend[[#This Row],[Date]]&lt;&gt;""),TimeSpend[[#This Row],[Start Time]],"")</f>
        <v/>
      </c>
      <c r="I725" s="36" t="str">
        <f>IF(AND(TimeSpend[[#This Row],[Personnel number]]&lt;&gt;"",TimeSpend[[#This Row],[Date]]&lt;&gt;""),TimeSpend[[#This Row],[End Time]],"")</f>
        <v/>
      </c>
      <c r="J725" t="str">
        <f>IF(AND(TimeSpend[[#This Row],[Personnel number]]&lt;&gt;"",TimeSpend[[#This Row],[Date]]&lt;&gt;""),TimeSpend[[#This Row],[Location]],"")</f>
        <v/>
      </c>
      <c r="K725" t="str">
        <f>IF(AND(TimeSpend[[#This Row],[Personnel number]]&lt;&gt;"",TimeSpend[[#This Row],[Date]]&lt;&gt;""),TimeSpend[[#This Row],[Task]],"")</f>
        <v/>
      </c>
      <c r="L725" t="str">
        <f>IF(AND(TimeSpend[[#This Row],[Personnel number]]&lt;&gt;"",TimeSpend[[#This Row],[Date]]&lt;&gt;""),Utilization!$J$2,"")</f>
        <v/>
      </c>
      <c r="M725" t="str">
        <f>IF(AND(TimeSpend[[#This Row],[Personnel number]]&lt;&gt;"",TimeSpend[[#This Row],[Date]]&lt;&gt;""),TimeSpend[[#This Row],[Employee Name]],"")</f>
        <v/>
      </c>
      <c r="N725" t="str">
        <f t="shared" si="22"/>
        <v/>
      </c>
      <c r="O725" t="str">
        <f t="shared" si="23"/>
        <v/>
      </c>
      <c r="P725" t="str">
        <f>IF(D725&lt;&gt;"",VLOOKUP(D725,Projects!B:C,2,0),"")</f>
        <v/>
      </c>
    </row>
    <row r="726" spans="1:16" x14ac:dyDescent="0.25">
      <c r="A726" t="str">
        <f>UPPER(IF(AND(TimeSpend[[#This Row],[Personnel number]]&lt;&gt;"",TimeSpend[[#This Row],[Date]]&lt;&gt;""),TimeSpend[[#This Row],[Personnel number]],""))</f>
        <v/>
      </c>
      <c r="B726" s="85" t="str">
        <f>IF(AND(TimeSpend[[#This Row],[Personnel number]]&lt;&gt;"",TimeSpend[[#This Row],[Date]]&lt;&gt;""),TEXT(TimeSpend[[#This Row],[Date]],"[$-409]yyyyMMdd"),"")</f>
        <v/>
      </c>
      <c r="C726" s="33" t="str">
        <f>IF(AND(TimeSpend[[#This Row],[Personnel number]]&lt;&gt;"",TimeSpend[[#This Row],[Date]]&lt;&gt;""),SUBSTITUTE(TimeSpend[[#This Row],[Hours]],",","."),"")</f>
        <v/>
      </c>
      <c r="D726" t="str">
        <f>IF(AND(TimeSpend[[#This Row],[Personnel number]]&lt;&gt;"",TimeSpend[[#This Row],[Date]]&lt;&gt;""),TimeSpend[[#This Row],[Network]],"")</f>
        <v/>
      </c>
      <c r="E726" t="str">
        <f>IF(AND(TimeSpend[[#This Row],[Personnel number]]&lt;&gt;"",TimeSpend[[#This Row],[Date]]&lt;&gt;""),TimeSpend[[#This Row],[Network Description]],"")</f>
        <v/>
      </c>
      <c r="F726" t="str">
        <f>IF(AND(TimeSpend[[#This Row],[Personnel number]]&lt;&gt;"",TimeSpend[[#This Row],[Date]]&lt;&gt;""),TimeSpend[[#This Row],[Activity]],"")</f>
        <v/>
      </c>
      <c r="G726" t="str">
        <f>IF(AND(TimeSpend[[#This Row],[Personnel number]]&lt;&gt;"",TimeSpend[[#This Row],[Date]]&lt;&gt;""),TimeSpend[[#This Row],[Activity description]],"")</f>
        <v/>
      </c>
      <c r="H726" s="36" t="str">
        <f>IF(AND(TimeSpend[[#This Row],[Personnel number]]&lt;&gt;"",TimeSpend[[#This Row],[Date]]&lt;&gt;""),TimeSpend[[#This Row],[Start Time]],"")</f>
        <v/>
      </c>
      <c r="I726" s="36" t="str">
        <f>IF(AND(TimeSpend[[#This Row],[Personnel number]]&lt;&gt;"",TimeSpend[[#This Row],[Date]]&lt;&gt;""),TimeSpend[[#This Row],[End Time]],"")</f>
        <v/>
      </c>
      <c r="J726" t="str">
        <f>IF(AND(TimeSpend[[#This Row],[Personnel number]]&lt;&gt;"",TimeSpend[[#This Row],[Date]]&lt;&gt;""),TimeSpend[[#This Row],[Location]],"")</f>
        <v/>
      </c>
      <c r="K726" t="str">
        <f>IF(AND(TimeSpend[[#This Row],[Personnel number]]&lt;&gt;"",TimeSpend[[#This Row],[Date]]&lt;&gt;""),TimeSpend[[#This Row],[Task]],"")</f>
        <v/>
      </c>
      <c r="L726" t="str">
        <f>IF(AND(TimeSpend[[#This Row],[Personnel number]]&lt;&gt;"",TimeSpend[[#This Row],[Date]]&lt;&gt;""),Utilization!$J$2,"")</f>
        <v/>
      </c>
      <c r="M726" t="str">
        <f>IF(AND(TimeSpend[[#This Row],[Personnel number]]&lt;&gt;"",TimeSpend[[#This Row],[Date]]&lt;&gt;""),TimeSpend[[#This Row],[Employee Name]],"")</f>
        <v/>
      </c>
      <c r="N726" t="str">
        <f t="shared" si="22"/>
        <v/>
      </c>
      <c r="O726" t="str">
        <f t="shared" si="23"/>
        <v/>
      </c>
      <c r="P726" t="str">
        <f>IF(D726&lt;&gt;"",VLOOKUP(D726,Projects!B:C,2,0),"")</f>
        <v/>
      </c>
    </row>
    <row r="727" spans="1:16" x14ac:dyDescent="0.25">
      <c r="A727" t="str">
        <f>UPPER(IF(AND(TimeSpend[[#This Row],[Personnel number]]&lt;&gt;"",TimeSpend[[#This Row],[Date]]&lt;&gt;""),TimeSpend[[#This Row],[Personnel number]],""))</f>
        <v/>
      </c>
      <c r="B727" s="85" t="str">
        <f>IF(AND(TimeSpend[[#This Row],[Personnel number]]&lt;&gt;"",TimeSpend[[#This Row],[Date]]&lt;&gt;""),TEXT(TimeSpend[[#This Row],[Date]],"[$-409]yyyyMMdd"),"")</f>
        <v/>
      </c>
      <c r="C727" s="33" t="str">
        <f>IF(AND(TimeSpend[[#This Row],[Personnel number]]&lt;&gt;"",TimeSpend[[#This Row],[Date]]&lt;&gt;""),SUBSTITUTE(TimeSpend[[#This Row],[Hours]],",","."),"")</f>
        <v/>
      </c>
      <c r="D727" t="str">
        <f>IF(AND(TimeSpend[[#This Row],[Personnel number]]&lt;&gt;"",TimeSpend[[#This Row],[Date]]&lt;&gt;""),TimeSpend[[#This Row],[Network]],"")</f>
        <v/>
      </c>
      <c r="E727" t="str">
        <f>IF(AND(TimeSpend[[#This Row],[Personnel number]]&lt;&gt;"",TimeSpend[[#This Row],[Date]]&lt;&gt;""),TimeSpend[[#This Row],[Network Description]],"")</f>
        <v/>
      </c>
      <c r="F727" t="str">
        <f>IF(AND(TimeSpend[[#This Row],[Personnel number]]&lt;&gt;"",TimeSpend[[#This Row],[Date]]&lt;&gt;""),TimeSpend[[#This Row],[Activity]],"")</f>
        <v/>
      </c>
      <c r="G727" t="str">
        <f>IF(AND(TimeSpend[[#This Row],[Personnel number]]&lt;&gt;"",TimeSpend[[#This Row],[Date]]&lt;&gt;""),TimeSpend[[#This Row],[Activity description]],"")</f>
        <v/>
      </c>
      <c r="H727" s="36" t="str">
        <f>IF(AND(TimeSpend[[#This Row],[Personnel number]]&lt;&gt;"",TimeSpend[[#This Row],[Date]]&lt;&gt;""),TimeSpend[[#This Row],[Start Time]],"")</f>
        <v/>
      </c>
      <c r="I727" s="36" t="str">
        <f>IF(AND(TimeSpend[[#This Row],[Personnel number]]&lt;&gt;"",TimeSpend[[#This Row],[Date]]&lt;&gt;""),TimeSpend[[#This Row],[End Time]],"")</f>
        <v/>
      </c>
      <c r="J727" t="str">
        <f>IF(AND(TimeSpend[[#This Row],[Personnel number]]&lt;&gt;"",TimeSpend[[#This Row],[Date]]&lt;&gt;""),TimeSpend[[#This Row],[Location]],"")</f>
        <v/>
      </c>
      <c r="K727" t="str">
        <f>IF(AND(TimeSpend[[#This Row],[Personnel number]]&lt;&gt;"",TimeSpend[[#This Row],[Date]]&lt;&gt;""),TimeSpend[[#This Row],[Task]],"")</f>
        <v/>
      </c>
      <c r="L727" t="str">
        <f>IF(AND(TimeSpend[[#This Row],[Personnel number]]&lt;&gt;"",TimeSpend[[#This Row],[Date]]&lt;&gt;""),Utilization!$J$2,"")</f>
        <v/>
      </c>
      <c r="M727" t="str">
        <f>IF(AND(TimeSpend[[#This Row],[Personnel number]]&lt;&gt;"",TimeSpend[[#This Row],[Date]]&lt;&gt;""),TimeSpend[[#This Row],[Employee Name]],"")</f>
        <v/>
      </c>
      <c r="N727" t="str">
        <f t="shared" si="22"/>
        <v/>
      </c>
      <c r="O727" t="str">
        <f t="shared" si="23"/>
        <v/>
      </c>
      <c r="P727" t="str">
        <f>IF(D727&lt;&gt;"",VLOOKUP(D727,Projects!B:C,2,0),"")</f>
        <v/>
      </c>
    </row>
    <row r="728" spans="1:16" x14ac:dyDescent="0.25">
      <c r="A728" t="str">
        <f>UPPER(IF(AND(TimeSpend[[#This Row],[Personnel number]]&lt;&gt;"",TimeSpend[[#This Row],[Date]]&lt;&gt;""),TimeSpend[[#This Row],[Personnel number]],""))</f>
        <v/>
      </c>
      <c r="B728" s="85" t="str">
        <f>IF(AND(TimeSpend[[#This Row],[Personnel number]]&lt;&gt;"",TimeSpend[[#This Row],[Date]]&lt;&gt;""),TEXT(TimeSpend[[#This Row],[Date]],"[$-409]yyyyMMdd"),"")</f>
        <v/>
      </c>
      <c r="C728" s="33" t="str">
        <f>IF(AND(TimeSpend[[#This Row],[Personnel number]]&lt;&gt;"",TimeSpend[[#This Row],[Date]]&lt;&gt;""),SUBSTITUTE(TimeSpend[[#This Row],[Hours]],",","."),"")</f>
        <v/>
      </c>
      <c r="D728" t="str">
        <f>IF(AND(TimeSpend[[#This Row],[Personnel number]]&lt;&gt;"",TimeSpend[[#This Row],[Date]]&lt;&gt;""),TimeSpend[[#This Row],[Network]],"")</f>
        <v/>
      </c>
      <c r="E728" t="str">
        <f>IF(AND(TimeSpend[[#This Row],[Personnel number]]&lt;&gt;"",TimeSpend[[#This Row],[Date]]&lt;&gt;""),TimeSpend[[#This Row],[Network Description]],"")</f>
        <v/>
      </c>
      <c r="F728" t="str">
        <f>IF(AND(TimeSpend[[#This Row],[Personnel number]]&lt;&gt;"",TimeSpend[[#This Row],[Date]]&lt;&gt;""),TimeSpend[[#This Row],[Activity]],"")</f>
        <v/>
      </c>
      <c r="G728" t="str">
        <f>IF(AND(TimeSpend[[#This Row],[Personnel number]]&lt;&gt;"",TimeSpend[[#This Row],[Date]]&lt;&gt;""),TimeSpend[[#This Row],[Activity description]],"")</f>
        <v/>
      </c>
      <c r="H728" s="36" t="str">
        <f>IF(AND(TimeSpend[[#This Row],[Personnel number]]&lt;&gt;"",TimeSpend[[#This Row],[Date]]&lt;&gt;""),TimeSpend[[#This Row],[Start Time]],"")</f>
        <v/>
      </c>
      <c r="I728" s="36" t="str">
        <f>IF(AND(TimeSpend[[#This Row],[Personnel number]]&lt;&gt;"",TimeSpend[[#This Row],[Date]]&lt;&gt;""),TimeSpend[[#This Row],[End Time]],"")</f>
        <v/>
      </c>
      <c r="J728" t="str">
        <f>IF(AND(TimeSpend[[#This Row],[Personnel number]]&lt;&gt;"",TimeSpend[[#This Row],[Date]]&lt;&gt;""),TimeSpend[[#This Row],[Location]],"")</f>
        <v/>
      </c>
      <c r="K728" t="str">
        <f>IF(AND(TimeSpend[[#This Row],[Personnel number]]&lt;&gt;"",TimeSpend[[#This Row],[Date]]&lt;&gt;""),TimeSpend[[#This Row],[Task]],"")</f>
        <v/>
      </c>
      <c r="L728" t="str">
        <f>IF(AND(TimeSpend[[#This Row],[Personnel number]]&lt;&gt;"",TimeSpend[[#This Row],[Date]]&lt;&gt;""),Utilization!$J$2,"")</f>
        <v/>
      </c>
      <c r="M728" t="str">
        <f>IF(AND(TimeSpend[[#This Row],[Personnel number]]&lt;&gt;"",TimeSpend[[#This Row],[Date]]&lt;&gt;""),TimeSpend[[#This Row],[Employee Name]],"")</f>
        <v/>
      </c>
      <c r="N728" t="str">
        <f t="shared" si="22"/>
        <v/>
      </c>
      <c r="O728" t="str">
        <f t="shared" si="23"/>
        <v/>
      </c>
      <c r="P728" t="str">
        <f>IF(D728&lt;&gt;"",VLOOKUP(D728,Projects!B:C,2,0),"")</f>
        <v/>
      </c>
    </row>
    <row r="729" spans="1:16" x14ac:dyDescent="0.25">
      <c r="A729" t="str">
        <f>UPPER(IF(AND(TimeSpend[[#This Row],[Personnel number]]&lt;&gt;"",TimeSpend[[#This Row],[Date]]&lt;&gt;""),TimeSpend[[#This Row],[Personnel number]],""))</f>
        <v/>
      </c>
      <c r="B729" s="85" t="str">
        <f>IF(AND(TimeSpend[[#This Row],[Personnel number]]&lt;&gt;"",TimeSpend[[#This Row],[Date]]&lt;&gt;""),TEXT(TimeSpend[[#This Row],[Date]],"[$-409]yyyyMMdd"),"")</f>
        <v/>
      </c>
      <c r="C729" s="33" t="str">
        <f>IF(AND(TimeSpend[[#This Row],[Personnel number]]&lt;&gt;"",TimeSpend[[#This Row],[Date]]&lt;&gt;""),SUBSTITUTE(TimeSpend[[#This Row],[Hours]],",","."),"")</f>
        <v/>
      </c>
      <c r="D729" t="str">
        <f>IF(AND(TimeSpend[[#This Row],[Personnel number]]&lt;&gt;"",TimeSpend[[#This Row],[Date]]&lt;&gt;""),TimeSpend[[#This Row],[Network]],"")</f>
        <v/>
      </c>
      <c r="E729" t="str">
        <f>IF(AND(TimeSpend[[#This Row],[Personnel number]]&lt;&gt;"",TimeSpend[[#This Row],[Date]]&lt;&gt;""),TimeSpend[[#This Row],[Network Description]],"")</f>
        <v/>
      </c>
      <c r="F729" t="str">
        <f>IF(AND(TimeSpend[[#This Row],[Personnel number]]&lt;&gt;"",TimeSpend[[#This Row],[Date]]&lt;&gt;""),TimeSpend[[#This Row],[Activity]],"")</f>
        <v/>
      </c>
      <c r="G729" t="str">
        <f>IF(AND(TimeSpend[[#This Row],[Personnel number]]&lt;&gt;"",TimeSpend[[#This Row],[Date]]&lt;&gt;""),TimeSpend[[#This Row],[Activity description]],"")</f>
        <v/>
      </c>
      <c r="H729" s="36" t="str">
        <f>IF(AND(TimeSpend[[#This Row],[Personnel number]]&lt;&gt;"",TimeSpend[[#This Row],[Date]]&lt;&gt;""),TimeSpend[[#This Row],[Start Time]],"")</f>
        <v/>
      </c>
      <c r="I729" s="36" t="str">
        <f>IF(AND(TimeSpend[[#This Row],[Personnel number]]&lt;&gt;"",TimeSpend[[#This Row],[Date]]&lt;&gt;""),TimeSpend[[#This Row],[End Time]],"")</f>
        <v/>
      </c>
      <c r="J729" t="str">
        <f>IF(AND(TimeSpend[[#This Row],[Personnel number]]&lt;&gt;"",TimeSpend[[#This Row],[Date]]&lt;&gt;""),TimeSpend[[#This Row],[Location]],"")</f>
        <v/>
      </c>
      <c r="K729" t="str">
        <f>IF(AND(TimeSpend[[#This Row],[Personnel number]]&lt;&gt;"",TimeSpend[[#This Row],[Date]]&lt;&gt;""),TimeSpend[[#This Row],[Task]],"")</f>
        <v/>
      </c>
      <c r="L729" t="str">
        <f>IF(AND(TimeSpend[[#This Row],[Personnel number]]&lt;&gt;"",TimeSpend[[#This Row],[Date]]&lt;&gt;""),Utilization!$J$2,"")</f>
        <v/>
      </c>
      <c r="M729" t="str">
        <f>IF(AND(TimeSpend[[#This Row],[Personnel number]]&lt;&gt;"",TimeSpend[[#This Row],[Date]]&lt;&gt;""),TimeSpend[[#This Row],[Employee Name]],"")</f>
        <v/>
      </c>
      <c r="N729" t="str">
        <f t="shared" si="22"/>
        <v/>
      </c>
      <c r="O729" t="str">
        <f t="shared" si="23"/>
        <v/>
      </c>
      <c r="P729" t="str">
        <f>IF(D729&lt;&gt;"",VLOOKUP(D729,Projects!B:C,2,0),"")</f>
        <v/>
      </c>
    </row>
    <row r="730" spans="1:16" x14ac:dyDescent="0.25">
      <c r="A730" t="str">
        <f>UPPER(IF(AND(TimeSpend[[#This Row],[Personnel number]]&lt;&gt;"",TimeSpend[[#This Row],[Date]]&lt;&gt;""),TimeSpend[[#This Row],[Personnel number]],""))</f>
        <v/>
      </c>
      <c r="B730" s="85" t="str">
        <f>IF(AND(TimeSpend[[#This Row],[Personnel number]]&lt;&gt;"",TimeSpend[[#This Row],[Date]]&lt;&gt;""),TEXT(TimeSpend[[#This Row],[Date]],"[$-409]yyyyMMdd"),"")</f>
        <v/>
      </c>
      <c r="C730" s="33" t="str">
        <f>IF(AND(TimeSpend[[#This Row],[Personnel number]]&lt;&gt;"",TimeSpend[[#This Row],[Date]]&lt;&gt;""),SUBSTITUTE(TimeSpend[[#This Row],[Hours]],",","."),"")</f>
        <v/>
      </c>
      <c r="D730" t="str">
        <f>IF(AND(TimeSpend[[#This Row],[Personnel number]]&lt;&gt;"",TimeSpend[[#This Row],[Date]]&lt;&gt;""),TimeSpend[[#This Row],[Network]],"")</f>
        <v/>
      </c>
      <c r="E730" t="str">
        <f>IF(AND(TimeSpend[[#This Row],[Personnel number]]&lt;&gt;"",TimeSpend[[#This Row],[Date]]&lt;&gt;""),TimeSpend[[#This Row],[Network Description]],"")</f>
        <v/>
      </c>
      <c r="F730" t="str">
        <f>IF(AND(TimeSpend[[#This Row],[Personnel number]]&lt;&gt;"",TimeSpend[[#This Row],[Date]]&lt;&gt;""),TimeSpend[[#This Row],[Activity]],"")</f>
        <v/>
      </c>
      <c r="G730" t="str">
        <f>IF(AND(TimeSpend[[#This Row],[Personnel number]]&lt;&gt;"",TimeSpend[[#This Row],[Date]]&lt;&gt;""),TimeSpend[[#This Row],[Activity description]],"")</f>
        <v/>
      </c>
      <c r="H730" s="36" t="str">
        <f>IF(AND(TimeSpend[[#This Row],[Personnel number]]&lt;&gt;"",TimeSpend[[#This Row],[Date]]&lt;&gt;""),TimeSpend[[#This Row],[Start Time]],"")</f>
        <v/>
      </c>
      <c r="I730" s="36" t="str">
        <f>IF(AND(TimeSpend[[#This Row],[Personnel number]]&lt;&gt;"",TimeSpend[[#This Row],[Date]]&lt;&gt;""),TimeSpend[[#This Row],[End Time]],"")</f>
        <v/>
      </c>
      <c r="J730" t="str">
        <f>IF(AND(TimeSpend[[#This Row],[Personnel number]]&lt;&gt;"",TimeSpend[[#This Row],[Date]]&lt;&gt;""),TimeSpend[[#This Row],[Location]],"")</f>
        <v/>
      </c>
      <c r="K730" t="str">
        <f>IF(AND(TimeSpend[[#This Row],[Personnel number]]&lt;&gt;"",TimeSpend[[#This Row],[Date]]&lt;&gt;""),TimeSpend[[#This Row],[Task]],"")</f>
        <v/>
      </c>
      <c r="L730" t="str">
        <f>IF(AND(TimeSpend[[#This Row],[Personnel number]]&lt;&gt;"",TimeSpend[[#This Row],[Date]]&lt;&gt;""),Utilization!$J$2,"")</f>
        <v/>
      </c>
      <c r="M730" t="str">
        <f>IF(AND(TimeSpend[[#This Row],[Personnel number]]&lt;&gt;"",TimeSpend[[#This Row],[Date]]&lt;&gt;""),TimeSpend[[#This Row],[Employee Name]],"")</f>
        <v/>
      </c>
      <c r="N730" t="str">
        <f t="shared" si="22"/>
        <v/>
      </c>
      <c r="O730" t="str">
        <f t="shared" si="23"/>
        <v/>
      </c>
      <c r="P730" t="str">
        <f>IF(D730&lt;&gt;"",VLOOKUP(D730,Projects!B:C,2,0),"")</f>
        <v/>
      </c>
    </row>
    <row r="731" spans="1:16" x14ac:dyDescent="0.25">
      <c r="A731" t="str">
        <f>UPPER(IF(AND(TimeSpend[[#This Row],[Personnel number]]&lt;&gt;"",TimeSpend[[#This Row],[Date]]&lt;&gt;""),TimeSpend[[#This Row],[Personnel number]],""))</f>
        <v/>
      </c>
      <c r="B731" s="85" t="str">
        <f>IF(AND(TimeSpend[[#This Row],[Personnel number]]&lt;&gt;"",TimeSpend[[#This Row],[Date]]&lt;&gt;""),TEXT(TimeSpend[[#This Row],[Date]],"[$-409]yyyyMMdd"),"")</f>
        <v/>
      </c>
      <c r="C731" s="33" t="str">
        <f>IF(AND(TimeSpend[[#This Row],[Personnel number]]&lt;&gt;"",TimeSpend[[#This Row],[Date]]&lt;&gt;""),SUBSTITUTE(TimeSpend[[#This Row],[Hours]],",","."),"")</f>
        <v/>
      </c>
      <c r="D731" t="str">
        <f>IF(AND(TimeSpend[[#This Row],[Personnel number]]&lt;&gt;"",TimeSpend[[#This Row],[Date]]&lt;&gt;""),TimeSpend[[#This Row],[Network]],"")</f>
        <v/>
      </c>
      <c r="E731" t="str">
        <f>IF(AND(TimeSpend[[#This Row],[Personnel number]]&lt;&gt;"",TimeSpend[[#This Row],[Date]]&lt;&gt;""),TimeSpend[[#This Row],[Network Description]],"")</f>
        <v/>
      </c>
      <c r="F731" t="str">
        <f>IF(AND(TimeSpend[[#This Row],[Personnel number]]&lt;&gt;"",TimeSpend[[#This Row],[Date]]&lt;&gt;""),TimeSpend[[#This Row],[Activity]],"")</f>
        <v/>
      </c>
      <c r="G731" t="str">
        <f>IF(AND(TimeSpend[[#This Row],[Personnel number]]&lt;&gt;"",TimeSpend[[#This Row],[Date]]&lt;&gt;""),TimeSpend[[#This Row],[Activity description]],"")</f>
        <v/>
      </c>
      <c r="H731" s="36" t="str">
        <f>IF(AND(TimeSpend[[#This Row],[Personnel number]]&lt;&gt;"",TimeSpend[[#This Row],[Date]]&lt;&gt;""),TimeSpend[[#This Row],[Start Time]],"")</f>
        <v/>
      </c>
      <c r="I731" s="36" t="str">
        <f>IF(AND(TimeSpend[[#This Row],[Personnel number]]&lt;&gt;"",TimeSpend[[#This Row],[Date]]&lt;&gt;""),TimeSpend[[#This Row],[End Time]],"")</f>
        <v/>
      </c>
      <c r="J731" t="str">
        <f>IF(AND(TimeSpend[[#This Row],[Personnel number]]&lt;&gt;"",TimeSpend[[#This Row],[Date]]&lt;&gt;""),TimeSpend[[#This Row],[Location]],"")</f>
        <v/>
      </c>
      <c r="K731" t="str">
        <f>IF(AND(TimeSpend[[#This Row],[Personnel number]]&lt;&gt;"",TimeSpend[[#This Row],[Date]]&lt;&gt;""),TimeSpend[[#This Row],[Task]],"")</f>
        <v/>
      </c>
      <c r="L731" t="str">
        <f>IF(AND(TimeSpend[[#This Row],[Personnel number]]&lt;&gt;"",TimeSpend[[#This Row],[Date]]&lt;&gt;""),Utilization!$J$2,"")</f>
        <v/>
      </c>
      <c r="M731" t="str">
        <f>IF(AND(TimeSpend[[#This Row],[Personnel number]]&lt;&gt;"",TimeSpend[[#This Row],[Date]]&lt;&gt;""),TimeSpend[[#This Row],[Employee Name]],"")</f>
        <v/>
      </c>
      <c r="N731" t="str">
        <f t="shared" si="22"/>
        <v/>
      </c>
      <c r="O731" t="str">
        <f t="shared" si="23"/>
        <v/>
      </c>
      <c r="P731" t="str">
        <f>IF(D731&lt;&gt;"",VLOOKUP(D731,Projects!B:C,2,0),"")</f>
        <v/>
      </c>
    </row>
    <row r="732" spans="1:16" x14ac:dyDescent="0.25">
      <c r="A732" t="str">
        <f>UPPER(IF(AND(TimeSpend[[#This Row],[Personnel number]]&lt;&gt;"",TimeSpend[[#This Row],[Date]]&lt;&gt;""),TimeSpend[[#This Row],[Personnel number]],""))</f>
        <v/>
      </c>
      <c r="B732" s="85" t="str">
        <f>IF(AND(TimeSpend[[#This Row],[Personnel number]]&lt;&gt;"",TimeSpend[[#This Row],[Date]]&lt;&gt;""),TEXT(TimeSpend[[#This Row],[Date]],"[$-409]yyyyMMdd"),"")</f>
        <v/>
      </c>
      <c r="C732" s="33" t="str">
        <f>IF(AND(TimeSpend[[#This Row],[Personnel number]]&lt;&gt;"",TimeSpend[[#This Row],[Date]]&lt;&gt;""),SUBSTITUTE(TimeSpend[[#This Row],[Hours]],",","."),"")</f>
        <v/>
      </c>
      <c r="D732" t="str">
        <f>IF(AND(TimeSpend[[#This Row],[Personnel number]]&lt;&gt;"",TimeSpend[[#This Row],[Date]]&lt;&gt;""),TimeSpend[[#This Row],[Network]],"")</f>
        <v/>
      </c>
      <c r="E732" t="str">
        <f>IF(AND(TimeSpend[[#This Row],[Personnel number]]&lt;&gt;"",TimeSpend[[#This Row],[Date]]&lt;&gt;""),TimeSpend[[#This Row],[Network Description]],"")</f>
        <v/>
      </c>
      <c r="F732" t="str">
        <f>IF(AND(TimeSpend[[#This Row],[Personnel number]]&lt;&gt;"",TimeSpend[[#This Row],[Date]]&lt;&gt;""),TimeSpend[[#This Row],[Activity]],"")</f>
        <v/>
      </c>
      <c r="G732" t="str">
        <f>IF(AND(TimeSpend[[#This Row],[Personnel number]]&lt;&gt;"",TimeSpend[[#This Row],[Date]]&lt;&gt;""),TimeSpend[[#This Row],[Activity description]],"")</f>
        <v/>
      </c>
      <c r="H732" s="36" t="str">
        <f>IF(AND(TimeSpend[[#This Row],[Personnel number]]&lt;&gt;"",TimeSpend[[#This Row],[Date]]&lt;&gt;""),TimeSpend[[#This Row],[Start Time]],"")</f>
        <v/>
      </c>
      <c r="I732" s="36" t="str">
        <f>IF(AND(TimeSpend[[#This Row],[Personnel number]]&lt;&gt;"",TimeSpend[[#This Row],[Date]]&lt;&gt;""),TimeSpend[[#This Row],[End Time]],"")</f>
        <v/>
      </c>
      <c r="J732" t="str">
        <f>IF(AND(TimeSpend[[#This Row],[Personnel number]]&lt;&gt;"",TimeSpend[[#This Row],[Date]]&lt;&gt;""),TimeSpend[[#This Row],[Location]],"")</f>
        <v/>
      </c>
      <c r="K732" t="str">
        <f>IF(AND(TimeSpend[[#This Row],[Personnel number]]&lt;&gt;"",TimeSpend[[#This Row],[Date]]&lt;&gt;""),TimeSpend[[#This Row],[Task]],"")</f>
        <v/>
      </c>
      <c r="L732" t="str">
        <f>IF(AND(TimeSpend[[#This Row],[Personnel number]]&lt;&gt;"",TimeSpend[[#This Row],[Date]]&lt;&gt;""),Utilization!$J$2,"")</f>
        <v/>
      </c>
      <c r="M732" t="str">
        <f>IF(AND(TimeSpend[[#This Row],[Personnel number]]&lt;&gt;"",TimeSpend[[#This Row],[Date]]&lt;&gt;""),TimeSpend[[#This Row],[Employee Name]],"")</f>
        <v/>
      </c>
      <c r="N732" t="str">
        <f t="shared" si="22"/>
        <v/>
      </c>
      <c r="O732" t="str">
        <f t="shared" si="23"/>
        <v/>
      </c>
      <c r="P732" t="str">
        <f>IF(D732&lt;&gt;"",VLOOKUP(D732,Projects!B:C,2,0),"")</f>
        <v/>
      </c>
    </row>
    <row r="733" spans="1:16" x14ac:dyDescent="0.25">
      <c r="A733" t="str">
        <f>UPPER(IF(AND(TimeSpend[[#This Row],[Personnel number]]&lt;&gt;"",TimeSpend[[#This Row],[Date]]&lt;&gt;""),TimeSpend[[#This Row],[Personnel number]],""))</f>
        <v/>
      </c>
      <c r="B733" s="85" t="str">
        <f>IF(AND(TimeSpend[[#This Row],[Personnel number]]&lt;&gt;"",TimeSpend[[#This Row],[Date]]&lt;&gt;""),TEXT(TimeSpend[[#This Row],[Date]],"[$-409]yyyyMMdd"),"")</f>
        <v/>
      </c>
      <c r="C733" s="33" t="str">
        <f>IF(AND(TimeSpend[[#This Row],[Personnel number]]&lt;&gt;"",TimeSpend[[#This Row],[Date]]&lt;&gt;""),SUBSTITUTE(TimeSpend[[#This Row],[Hours]],",","."),"")</f>
        <v/>
      </c>
      <c r="D733" t="str">
        <f>IF(AND(TimeSpend[[#This Row],[Personnel number]]&lt;&gt;"",TimeSpend[[#This Row],[Date]]&lt;&gt;""),TimeSpend[[#This Row],[Network]],"")</f>
        <v/>
      </c>
      <c r="E733" t="str">
        <f>IF(AND(TimeSpend[[#This Row],[Personnel number]]&lt;&gt;"",TimeSpend[[#This Row],[Date]]&lt;&gt;""),TimeSpend[[#This Row],[Network Description]],"")</f>
        <v/>
      </c>
      <c r="F733" t="str">
        <f>IF(AND(TimeSpend[[#This Row],[Personnel number]]&lt;&gt;"",TimeSpend[[#This Row],[Date]]&lt;&gt;""),TimeSpend[[#This Row],[Activity]],"")</f>
        <v/>
      </c>
      <c r="G733" t="str">
        <f>IF(AND(TimeSpend[[#This Row],[Personnel number]]&lt;&gt;"",TimeSpend[[#This Row],[Date]]&lt;&gt;""),TimeSpend[[#This Row],[Activity description]],"")</f>
        <v/>
      </c>
      <c r="H733" s="36" t="str">
        <f>IF(AND(TimeSpend[[#This Row],[Personnel number]]&lt;&gt;"",TimeSpend[[#This Row],[Date]]&lt;&gt;""),TimeSpend[[#This Row],[Start Time]],"")</f>
        <v/>
      </c>
      <c r="I733" s="36" t="str">
        <f>IF(AND(TimeSpend[[#This Row],[Personnel number]]&lt;&gt;"",TimeSpend[[#This Row],[Date]]&lt;&gt;""),TimeSpend[[#This Row],[End Time]],"")</f>
        <v/>
      </c>
      <c r="J733" t="str">
        <f>IF(AND(TimeSpend[[#This Row],[Personnel number]]&lt;&gt;"",TimeSpend[[#This Row],[Date]]&lt;&gt;""),TimeSpend[[#This Row],[Location]],"")</f>
        <v/>
      </c>
      <c r="K733" t="str">
        <f>IF(AND(TimeSpend[[#This Row],[Personnel number]]&lt;&gt;"",TimeSpend[[#This Row],[Date]]&lt;&gt;""),TimeSpend[[#This Row],[Task]],"")</f>
        <v/>
      </c>
      <c r="L733" t="str">
        <f>IF(AND(TimeSpend[[#This Row],[Personnel number]]&lt;&gt;"",TimeSpend[[#This Row],[Date]]&lt;&gt;""),Utilization!$J$2,"")</f>
        <v/>
      </c>
      <c r="M733" t="str">
        <f>IF(AND(TimeSpend[[#This Row],[Personnel number]]&lt;&gt;"",TimeSpend[[#This Row],[Date]]&lt;&gt;""),TimeSpend[[#This Row],[Employee Name]],"")</f>
        <v/>
      </c>
      <c r="N733" t="str">
        <f t="shared" si="22"/>
        <v/>
      </c>
      <c r="O733" t="str">
        <f t="shared" si="23"/>
        <v/>
      </c>
      <c r="P733" t="str">
        <f>IF(D733&lt;&gt;"",VLOOKUP(D733,Projects!B:C,2,0),"")</f>
        <v/>
      </c>
    </row>
    <row r="734" spans="1:16" x14ac:dyDescent="0.25">
      <c r="A734" t="str">
        <f>UPPER(IF(AND(TimeSpend[[#This Row],[Personnel number]]&lt;&gt;"",TimeSpend[[#This Row],[Date]]&lt;&gt;""),TimeSpend[[#This Row],[Personnel number]],""))</f>
        <v/>
      </c>
      <c r="B734" s="85" t="str">
        <f>IF(AND(TimeSpend[[#This Row],[Personnel number]]&lt;&gt;"",TimeSpend[[#This Row],[Date]]&lt;&gt;""),TEXT(TimeSpend[[#This Row],[Date]],"[$-409]yyyyMMdd"),"")</f>
        <v/>
      </c>
      <c r="C734" s="33" t="str">
        <f>IF(AND(TimeSpend[[#This Row],[Personnel number]]&lt;&gt;"",TimeSpend[[#This Row],[Date]]&lt;&gt;""),SUBSTITUTE(TimeSpend[[#This Row],[Hours]],",","."),"")</f>
        <v/>
      </c>
      <c r="D734" t="str">
        <f>IF(AND(TimeSpend[[#This Row],[Personnel number]]&lt;&gt;"",TimeSpend[[#This Row],[Date]]&lt;&gt;""),TimeSpend[[#This Row],[Network]],"")</f>
        <v/>
      </c>
      <c r="E734" t="str">
        <f>IF(AND(TimeSpend[[#This Row],[Personnel number]]&lt;&gt;"",TimeSpend[[#This Row],[Date]]&lt;&gt;""),TimeSpend[[#This Row],[Network Description]],"")</f>
        <v/>
      </c>
      <c r="F734" t="str">
        <f>IF(AND(TimeSpend[[#This Row],[Personnel number]]&lt;&gt;"",TimeSpend[[#This Row],[Date]]&lt;&gt;""),TimeSpend[[#This Row],[Activity]],"")</f>
        <v/>
      </c>
      <c r="G734" t="str">
        <f>IF(AND(TimeSpend[[#This Row],[Personnel number]]&lt;&gt;"",TimeSpend[[#This Row],[Date]]&lt;&gt;""),TimeSpend[[#This Row],[Activity description]],"")</f>
        <v/>
      </c>
      <c r="H734" s="36" t="str">
        <f>IF(AND(TimeSpend[[#This Row],[Personnel number]]&lt;&gt;"",TimeSpend[[#This Row],[Date]]&lt;&gt;""),TimeSpend[[#This Row],[Start Time]],"")</f>
        <v/>
      </c>
      <c r="I734" s="36" t="str">
        <f>IF(AND(TimeSpend[[#This Row],[Personnel number]]&lt;&gt;"",TimeSpend[[#This Row],[Date]]&lt;&gt;""),TimeSpend[[#This Row],[End Time]],"")</f>
        <v/>
      </c>
      <c r="J734" t="str">
        <f>IF(AND(TimeSpend[[#This Row],[Personnel number]]&lt;&gt;"",TimeSpend[[#This Row],[Date]]&lt;&gt;""),TimeSpend[[#This Row],[Location]],"")</f>
        <v/>
      </c>
      <c r="K734" t="str">
        <f>IF(AND(TimeSpend[[#This Row],[Personnel number]]&lt;&gt;"",TimeSpend[[#This Row],[Date]]&lt;&gt;""),TimeSpend[[#This Row],[Task]],"")</f>
        <v/>
      </c>
      <c r="L734" t="str">
        <f>IF(AND(TimeSpend[[#This Row],[Personnel number]]&lt;&gt;"",TimeSpend[[#This Row],[Date]]&lt;&gt;""),Utilization!$J$2,"")</f>
        <v/>
      </c>
      <c r="M734" t="str">
        <f>IF(AND(TimeSpend[[#This Row],[Personnel number]]&lt;&gt;"",TimeSpend[[#This Row],[Date]]&lt;&gt;""),TimeSpend[[#This Row],[Employee Name]],"")</f>
        <v/>
      </c>
      <c r="N734" t="str">
        <f t="shared" si="22"/>
        <v/>
      </c>
      <c r="O734" t="str">
        <f t="shared" si="23"/>
        <v/>
      </c>
      <c r="P734" t="str">
        <f>IF(D734&lt;&gt;"",VLOOKUP(D734,Projects!B:C,2,0),"")</f>
        <v/>
      </c>
    </row>
    <row r="735" spans="1:16" x14ac:dyDescent="0.25">
      <c r="A735" t="str">
        <f>UPPER(IF(AND(TimeSpend[[#This Row],[Personnel number]]&lt;&gt;"",TimeSpend[[#This Row],[Date]]&lt;&gt;""),TimeSpend[[#This Row],[Personnel number]],""))</f>
        <v/>
      </c>
      <c r="B735" s="85" t="str">
        <f>IF(AND(TimeSpend[[#This Row],[Personnel number]]&lt;&gt;"",TimeSpend[[#This Row],[Date]]&lt;&gt;""),TEXT(TimeSpend[[#This Row],[Date]],"[$-409]yyyyMMdd"),"")</f>
        <v/>
      </c>
      <c r="C735" s="33" t="str">
        <f>IF(AND(TimeSpend[[#This Row],[Personnel number]]&lt;&gt;"",TimeSpend[[#This Row],[Date]]&lt;&gt;""),SUBSTITUTE(TimeSpend[[#This Row],[Hours]],",","."),"")</f>
        <v/>
      </c>
      <c r="D735" t="str">
        <f>IF(AND(TimeSpend[[#This Row],[Personnel number]]&lt;&gt;"",TimeSpend[[#This Row],[Date]]&lt;&gt;""),TimeSpend[[#This Row],[Network]],"")</f>
        <v/>
      </c>
      <c r="E735" t="str">
        <f>IF(AND(TimeSpend[[#This Row],[Personnel number]]&lt;&gt;"",TimeSpend[[#This Row],[Date]]&lt;&gt;""),TimeSpend[[#This Row],[Network Description]],"")</f>
        <v/>
      </c>
      <c r="F735" t="str">
        <f>IF(AND(TimeSpend[[#This Row],[Personnel number]]&lt;&gt;"",TimeSpend[[#This Row],[Date]]&lt;&gt;""),TimeSpend[[#This Row],[Activity]],"")</f>
        <v/>
      </c>
      <c r="G735" t="str">
        <f>IF(AND(TimeSpend[[#This Row],[Personnel number]]&lt;&gt;"",TimeSpend[[#This Row],[Date]]&lt;&gt;""),TimeSpend[[#This Row],[Activity description]],"")</f>
        <v/>
      </c>
      <c r="H735" s="36" t="str">
        <f>IF(AND(TimeSpend[[#This Row],[Personnel number]]&lt;&gt;"",TimeSpend[[#This Row],[Date]]&lt;&gt;""),TimeSpend[[#This Row],[Start Time]],"")</f>
        <v/>
      </c>
      <c r="I735" s="36" t="str">
        <f>IF(AND(TimeSpend[[#This Row],[Personnel number]]&lt;&gt;"",TimeSpend[[#This Row],[Date]]&lt;&gt;""),TimeSpend[[#This Row],[End Time]],"")</f>
        <v/>
      </c>
      <c r="J735" t="str">
        <f>IF(AND(TimeSpend[[#This Row],[Personnel number]]&lt;&gt;"",TimeSpend[[#This Row],[Date]]&lt;&gt;""),TimeSpend[[#This Row],[Location]],"")</f>
        <v/>
      </c>
      <c r="K735" t="str">
        <f>IF(AND(TimeSpend[[#This Row],[Personnel number]]&lt;&gt;"",TimeSpend[[#This Row],[Date]]&lt;&gt;""),TimeSpend[[#This Row],[Task]],"")</f>
        <v/>
      </c>
      <c r="L735" t="str">
        <f>IF(AND(TimeSpend[[#This Row],[Personnel number]]&lt;&gt;"",TimeSpend[[#This Row],[Date]]&lt;&gt;""),Utilization!$J$2,"")</f>
        <v/>
      </c>
      <c r="M735" t="str">
        <f>IF(AND(TimeSpend[[#This Row],[Personnel number]]&lt;&gt;"",TimeSpend[[#This Row],[Date]]&lt;&gt;""),TimeSpend[[#This Row],[Employee Name]],"")</f>
        <v/>
      </c>
      <c r="N735" t="str">
        <f t="shared" si="22"/>
        <v/>
      </c>
      <c r="O735" t="str">
        <f t="shared" si="23"/>
        <v/>
      </c>
      <c r="P735" t="str">
        <f>IF(D735&lt;&gt;"",VLOOKUP(D735,Projects!B:C,2,0),"")</f>
        <v/>
      </c>
    </row>
    <row r="736" spans="1:16" x14ac:dyDescent="0.25">
      <c r="A736" t="str">
        <f>UPPER(IF(AND(TimeSpend[[#This Row],[Personnel number]]&lt;&gt;"",TimeSpend[[#This Row],[Date]]&lt;&gt;""),TimeSpend[[#This Row],[Personnel number]],""))</f>
        <v/>
      </c>
      <c r="B736" s="85" t="str">
        <f>IF(AND(TimeSpend[[#This Row],[Personnel number]]&lt;&gt;"",TimeSpend[[#This Row],[Date]]&lt;&gt;""),TEXT(TimeSpend[[#This Row],[Date]],"[$-409]yyyyMMdd"),"")</f>
        <v/>
      </c>
      <c r="C736" s="33" t="str">
        <f>IF(AND(TimeSpend[[#This Row],[Personnel number]]&lt;&gt;"",TimeSpend[[#This Row],[Date]]&lt;&gt;""),SUBSTITUTE(TimeSpend[[#This Row],[Hours]],",","."),"")</f>
        <v/>
      </c>
      <c r="D736" t="str">
        <f>IF(AND(TimeSpend[[#This Row],[Personnel number]]&lt;&gt;"",TimeSpend[[#This Row],[Date]]&lt;&gt;""),TimeSpend[[#This Row],[Network]],"")</f>
        <v/>
      </c>
      <c r="E736" t="str">
        <f>IF(AND(TimeSpend[[#This Row],[Personnel number]]&lt;&gt;"",TimeSpend[[#This Row],[Date]]&lt;&gt;""),TimeSpend[[#This Row],[Network Description]],"")</f>
        <v/>
      </c>
      <c r="F736" t="str">
        <f>IF(AND(TimeSpend[[#This Row],[Personnel number]]&lt;&gt;"",TimeSpend[[#This Row],[Date]]&lt;&gt;""),TimeSpend[[#This Row],[Activity]],"")</f>
        <v/>
      </c>
      <c r="G736" t="str">
        <f>IF(AND(TimeSpend[[#This Row],[Personnel number]]&lt;&gt;"",TimeSpend[[#This Row],[Date]]&lt;&gt;""),TimeSpend[[#This Row],[Activity description]],"")</f>
        <v/>
      </c>
      <c r="H736" s="36" t="str">
        <f>IF(AND(TimeSpend[[#This Row],[Personnel number]]&lt;&gt;"",TimeSpend[[#This Row],[Date]]&lt;&gt;""),TimeSpend[[#This Row],[Start Time]],"")</f>
        <v/>
      </c>
      <c r="I736" s="36" t="str">
        <f>IF(AND(TimeSpend[[#This Row],[Personnel number]]&lt;&gt;"",TimeSpend[[#This Row],[Date]]&lt;&gt;""),TimeSpend[[#This Row],[End Time]],"")</f>
        <v/>
      </c>
      <c r="J736" t="str">
        <f>IF(AND(TimeSpend[[#This Row],[Personnel number]]&lt;&gt;"",TimeSpend[[#This Row],[Date]]&lt;&gt;""),TimeSpend[[#This Row],[Location]],"")</f>
        <v/>
      </c>
      <c r="K736" t="str">
        <f>IF(AND(TimeSpend[[#This Row],[Personnel number]]&lt;&gt;"",TimeSpend[[#This Row],[Date]]&lt;&gt;""),TimeSpend[[#This Row],[Task]],"")</f>
        <v/>
      </c>
      <c r="L736" t="str">
        <f>IF(AND(TimeSpend[[#This Row],[Personnel number]]&lt;&gt;"",TimeSpend[[#This Row],[Date]]&lt;&gt;""),Utilization!$J$2,"")</f>
        <v/>
      </c>
      <c r="M736" t="str">
        <f>IF(AND(TimeSpend[[#This Row],[Personnel number]]&lt;&gt;"",TimeSpend[[#This Row],[Date]]&lt;&gt;""),TimeSpend[[#This Row],[Employee Name]],"")</f>
        <v/>
      </c>
      <c r="N736" t="str">
        <f t="shared" si="22"/>
        <v/>
      </c>
      <c r="O736" t="str">
        <f t="shared" si="23"/>
        <v/>
      </c>
      <c r="P736" t="str">
        <f>IF(D736&lt;&gt;"",VLOOKUP(D736,Projects!B:C,2,0),"")</f>
        <v/>
      </c>
    </row>
    <row r="737" spans="1:16" x14ac:dyDescent="0.25">
      <c r="A737" t="str">
        <f>UPPER(IF(AND(TimeSpend[[#This Row],[Personnel number]]&lt;&gt;"",TimeSpend[[#This Row],[Date]]&lt;&gt;""),TimeSpend[[#This Row],[Personnel number]],""))</f>
        <v/>
      </c>
      <c r="B737" s="85" t="str">
        <f>IF(AND(TimeSpend[[#This Row],[Personnel number]]&lt;&gt;"",TimeSpend[[#This Row],[Date]]&lt;&gt;""),TEXT(TimeSpend[[#This Row],[Date]],"[$-409]yyyyMMdd"),"")</f>
        <v/>
      </c>
      <c r="C737" s="33" t="str">
        <f>IF(AND(TimeSpend[[#This Row],[Personnel number]]&lt;&gt;"",TimeSpend[[#This Row],[Date]]&lt;&gt;""),SUBSTITUTE(TimeSpend[[#This Row],[Hours]],",","."),"")</f>
        <v/>
      </c>
      <c r="D737" t="str">
        <f>IF(AND(TimeSpend[[#This Row],[Personnel number]]&lt;&gt;"",TimeSpend[[#This Row],[Date]]&lt;&gt;""),TimeSpend[[#This Row],[Network]],"")</f>
        <v/>
      </c>
      <c r="E737" t="str">
        <f>IF(AND(TimeSpend[[#This Row],[Personnel number]]&lt;&gt;"",TimeSpend[[#This Row],[Date]]&lt;&gt;""),TimeSpend[[#This Row],[Network Description]],"")</f>
        <v/>
      </c>
      <c r="F737" t="str">
        <f>IF(AND(TimeSpend[[#This Row],[Personnel number]]&lt;&gt;"",TimeSpend[[#This Row],[Date]]&lt;&gt;""),TimeSpend[[#This Row],[Activity]],"")</f>
        <v/>
      </c>
      <c r="G737" t="str">
        <f>IF(AND(TimeSpend[[#This Row],[Personnel number]]&lt;&gt;"",TimeSpend[[#This Row],[Date]]&lt;&gt;""),TimeSpend[[#This Row],[Activity description]],"")</f>
        <v/>
      </c>
      <c r="H737" s="36" t="str">
        <f>IF(AND(TimeSpend[[#This Row],[Personnel number]]&lt;&gt;"",TimeSpend[[#This Row],[Date]]&lt;&gt;""),TimeSpend[[#This Row],[Start Time]],"")</f>
        <v/>
      </c>
      <c r="I737" s="36" t="str">
        <f>IF(AND(TimeSpend[[#This Row],[Personnel number]]&lt;&gt;"",TimeSpend[[#This Row],[Date]]&lt;&gt;""),TimeSpend[[#This Row],[End Time]],"")</f>
        <v/>
      </c>
      <c r="J737" t="str">
        <f>IF(AND(TimeSpend[[#This Row],[Personnel number]]&lt;&gt;"",TimeSpend[[#This Row],[Date]]&lt;&gt;""),TimeSpend[[#This Row],[Location]],"")</f>
        <v/>
      </c>
      <c r="K737" t="str">
        <f>IF(AND(TimeSpend[[#This Row],[Personnel number]]&lt;&gt;"",TimeSpend[[#This Row],[Date]]&lt;&gt;""),TimeSpend[[#This Row],[Task]],"")</f>
        <v/>
      </c>
      <c r="L737" t="str">
        <f>IF(AND(TimeSpend[[#This Row],[Personnel number]]&lt;&gt;"",TimeSpend[[#This Row],[Date]]&lt;&gt;""),Utilization!$J$2,"")</f>
        <v/>
      </c>
      <c r="M737" t="str">
        <f>IF(AND(TimeSpend[[#This Row],[Personnel number]]&lt;&gt;"",TimeSpend[[#This Row],[Date]]&lt;&gt;""),TimeSpend[[#This Row],[Employee Name]],"")</f>
        <v/>
      </c>
      <c r="N737" t="str">
        <f t="shared" si="22"/>
        <v/>
      </c>
      <c r="O737" t="str">
        <f t="shared" si="23"/>
        <v/>
      </c>
      <c r="P737" t="str">
        <f>IF(D737&lt;&gt;"",VLOOKUP(D737,Projects!B:C,2,0),"")</f>
        <v/>
      </c>
    </row>
    <row r="738" spans="1:16" x14ac:dyDescent="0.25">
      <c r="A738" t="str">
        <f>UPPER(IF(AND(TimeSpend[[#This Row],[Personnel number]]&lt;&gt;"",TimeSpend[[#This Row],[Date]]&lt;&gt;""),TimeSpend[[#This Row],[Personnel number]],""))</f>
        <v/>
      </c>
      <c r="B738" s="85" t="str">
        <f>IF(AND(TimeSpend[[#This Row],[Personnel number]]&lt;&gt;"",TimeSpend[[#This Row],[Date]]&lt;&gt;""),TEXT(TimeSpend[[#This Row],[Date]],"[$-409]yyyyMMdd"),"")</f>
        <v/>
      </c>
      <c r="C738" s="33" t="str">
        <f>IF(AND(TimeSpend[[#This Row],[Personnel number]]&lt;&gt;"",TimeSpend[[#This Row],[Date]]&lt;&gt;""),SUBSTITUTE(TimeSpend[[#This Row],[Hours]],",","."),"")</f>
        <v/>
      </c>
      <c r="D738" t="str">
        <f>IF(AND(TimeSpend[[#This Row],[Personnel number]]&lt;&gt;"",TimeSpend[[#This Row],[Date]]&lt;&gt;""),TimeSpend[[#This Row],[Network]],"")</f>
        <v/>
      </c>
      <c r="E738" t="str">
        <f>IF(AND(TimeSpend[[#This Row],[Personnel number]]&lt;&gt;"",TimeSpend[[#This Row],[Date]]&lt;&gt;""),TimeSpend[[#This Row],[Network Description]],"")</f>
        <v/>
      </c>
      <c r="F738" t="str">
        <f>IF(AND(TimeSpend[[#This Row],[Personnel number]]&lt;&gt;"",TimeSpend[[#This Row],[Date]]&lt;&gt;""),TimeSpend[[#This Row],[Activity]],"")</f>
        <v/>
      </c>
      <c r="G738" t="str">
        <f>IF(AND(TimeSpend[[#This Row],[Personnel number]]&lt;&gt;"",TimeSpend[[#This Row],[Date]]&lt;&gt;""),TimeSpend[[#This Row],[Activity description]],"")</f>
        <v/>
      </c>
      <c r="H738" s="36" t="str">
        <f>IF(AND(TimeSpend[[#This Row],[Personnel number]]&lt;&gt;"",TimeSpend[[#This Row],[Date]]&lt;&gt;""),TimeSpend[[#This Row],[Start Time]],"")</f>
        <v/>
      </c>
      <c r="I738" s="36" t="str">
        <f>IF(AND(TimeSpend[[#This Row],[Personnel number]]&lt;&gt;"",TimeSpend[[#This Row],[Date]]&lt;&gt;""),TimeSpend[[#This Row],[End Time]],"")</f>
        <v/>
      </c>
      <c r="J738" t="str">
        <f>IF(AND(TimeSpend[[#This Row],[Personnel number]]&lt;&gt;"",TimeSpend[[#This Row],[Date]]&lt;&gt;""),TimeSpend[[#This Row],[Location]],"")</f>
        <v/>
      </c>
      <c r="K738" t="str">
        <f>IF(AND(TimeSpend[[#This Row],[Personnel number]]&lt;&gt;"",TimeSpend[[#This Row],[Date]]&lt;&gt;""),TimeSpend[[#This Row],[Task]],"")</f>
        <v/>
      </c>
      <c r="L738" t="str">
        <f>IF(AND(TimeSpend[[#This Row],[Personnel number]]&lt;&gt;"",TimeSpend[[#This Row],[Date]]&lt;&gt;""),Utilization!$J$2,"")</f>
        <v/>
      </c>
      <c r="M738" t="str">
        <f>IF(AND(TimeSpend[[#This Row],[Personnel number]]&lt;&gt;"",TimeSpend[[#This Row],[Date]]&lt;&gt;""),TimeSpend[[#This Row],[Employee Name]],"")</f>
        <v/>
      </c>
      <c r="N738" t="str">
        <f t="shared" si="22"/>
        <v/>
      </c>
      <c r="O738" t="str">
        <f t="shared" si="23"/>
        <v/>
      </c>
      <c r="P738" t="str">
        <f>IF(D738&lt;&gt;"",VLOOKUP(D738,Projects!B:C,2,0),"")</f>
        <v/>
      </c>
    </row>
    <row r="739" spans="1:16" x14ac:dyDescent="0.25">
      <c r="A739" t="str">
        <f>UPPER(IF(AND(TimeSpend[[#This Row],[Personnel number]]&lt;&gt;"",TimeSpend[[#This Row],[Date]]&lt;&gt;""),TimeSpend[[#This Row],[Personnel number]],""))</f>
        <v/>
      </c>
      <c r="B739" s="85" t="str">
        <f>IF(AND(TimeSpend[[#This Row],[Personnel number]]&lt;&gt;"",TimeSpend[[#This Row],[Date]]&lt;&gt;""),TEXT(TimeSpend[[#This Row],[Date]],"[$-409]yyyyMMdd"),"")</f>
        <v/>
      </c>
      <c r="C739" s="33" t="str">
        <f>IF(AND(TimeSpend[[#This Row],[Personnel number]]&lt;&gt;"",TimeSpend[[#This Row],[Date]]&lt;&gt;""),SUBSTITUTE(TimeSpend[[#This Row],[Hours]],",","."),"")</f>
        <v/>
      </c>
      <c r="D739" t="str">
        <f>IF(AND(TimeSpend[[#This Row],[Personnel number]]&lt;&gt;"",TimeSpend[[#This Row],[Date]]&lt;&gt;""),TimeSpend[[#This Row],[Network]],"")</f>
        <v/>
      </c>
      <c r="E739" t="str">
        <f>IF(AND(TimeSpend[[#This Row],[Personnel number]]&lt;&gt;"",TimeSpend[[#This Row],[Date]]&lt;&gt;""),TimeSpend[[#This Row],[Network Description]],"")</f>
        <v/>
      </c>
      <c r="F739" t="str">
        <f>IF(AND(TimeSpend[[#This Row],[Personnel number]]&lt;&gt;"",TimeSpend[[#This Row],[Date]]&lt;&gt;""),TimeSpend[[#This Row],[Activity]],"")</f>
        <v/>
      </c>
      <c r="G739" t="str">
        <f>IF(AND(TimeSpend[[#This Row],[Personnel number]]&lt;&gt;"",TimeSpend[[#This Row],[Date]]&lt;&gt;""),TimeSpend[[#This Row],[Activity description]],"")</f>
        <v/>
      </c>
      <c r="H739" s="36" t="str">
        <f>IF(AND(TimeSpend[[#This Row],[Personnel number]]&lt;&gt;"",TimeSpend[[#This Row],[Date]]&lt;&gt;""),TimeSpend[[#This Row],[Start Time]],"")</f>
        <v/>
      </c>
      <c r="I739" s="36" t="str">
        <f>IF(AND(TimeSpend[[#This Row],[Personnel number]]&lt;&gt;"",TimeSpend[[#This Row],[Date]]&lt;&gt;""),TimeSpend[[#This Row],[End Time]],"")</f>
        <v/>
      </c>
      <c r="J739" t="str">
        <f>IF(AND(TimeSpend[[#This Row],[Personnel number]]&lt;&gt;"",TimeSpend[[#This Row],[Date]]&lt;&gt;""),TimeSpend[[#This Row],[Location]],"")</f>
        <v/>
      </c>
      <c r="K739" t="str">
        <f>IF(AND(TimeSpend[[#This Row],[Personnel number]]&lt;&gt;"",TimeSpend[[#This Row],[Date]]&lt;&gt;""),TimeSpend[[#This Row],[Task]],"")</f>
        <v/>
      </c>
      <c r="L739" t="str">
        <f>IF(AND(TimeSpend[[#This Row],[Personnel number]]&lt;&gt;"",TimeSpend[[#This Row],[Date]]&lt;&gt;""),Utilization!$J$2,"")</f>
        <v/>
      </c>
      <c r="M739" t="str">
        <f>IF(AND(TimeSpend[[#This Row],[Personnel number]]&lt;&gt;"",TimeSpend[[#This Row],[Date]]&lt;&gt;""),TimeSpend[[#This Row],[Employee Name]],"")</f>
        <v/>
      </c>
      <c r="N739" t="str">
        <f t="shared" si="22"/>
        <v/>
      </c>
      <c r="O739" t="str">
        <f t="shared" si="23"/>
        <v/>
      </c>
      <c r="P739" t="str">
        <f>IF(D739&lt;&gt;"",VLOOKUP(D739,Projects!B:C,2,0),"")</f>
        <v/>
      </c>
    </row>
    <row r="740" spans="1:16" x14ac:dyDescent="0.25">
      <c r="A740" t="str">
        <f>UPPER(IF(AND(TimeSpend[[#This Row],[Personnel number]]&lt;&gt;"",TimeSpend[[#This Row],[Date]]&lt;&gt;""),TimeSpend[[#This Row],[Personnel number]],""))</f>
        <v/>
      </c>
      <c r="B740" s="85" t="str">
        <f>IF(AND(TimeSpend[[#This Row],[Personnel number]]&lt;&gt;"",TimeSpend[[#This Row],[Date]]&lt;&gt;""),TEXT(TimeSpend[[#This Row],[Date]],"[$-409]yyyyMMdd"),"")</f>
        <v/>
      </c>
      <c r="C740" s="33" t="str">
        <f>IF(AND(TimeSpend[[#This Row],[Personnel number]]&lt;&gt;"",TimeSpend[[#This Row],[Date]]&lt;&gt;""),SUBSTITUTE(TimeSpend[[#This Row],[Hours]],",","."),"")</f>
        <v/>
      </c>
      <c r="D740" t="str">
        <f>IF(AND(TimeSpend[[#This Row],[Personnel number]]&lt;&gt;"",TimeSpend[[#This Row],[Date]]&lt;&gt;""),TimeSpend[[#This Row],[Network]],"")</f>
        <v/>
      </c>
      <c r="E740" t="str">
        <f>IF(AND(TimeSpend[[#This Row],[Personnel number]]&lt;&gt;"",TimeSpend[[#This Row],[Date]]&lt;&gt;""),TimeSpend[[#This Row],[Network Description]],"")</f>
        <v/>
      </c>
      <c r="F740" t="str">
        <f>IF(AND(TimeSpend[[#This Row],[Personnel number]]&lt;&gt;"",TimeSpend[[#This Row],[Date]]&lt;&gt;""),TimeSpend[[#This Row],[Activity]],"")</f>
        <v/>
      </c>
      <c r="G740" t="str">
        <f>IF(AND(TimeSpend[[#This Row],[Personnel number]]&lt;&gt;"",TimeSpend[[#This Row],[Date]]&lt;&gt;""),TimeSpend[[#This Row],[Activity description]],"")</f>
        <v/>
      </c>
      <c r="H740" s="36" t="str">
        <f>IF(AND(TimeSpend[[#This Row],[Personnel number]]&lt;&gt;"",TimeSpend[[#This Row],[Date]]&lt;&gt;""),TimeSpend[[#This Row],[Start Time]],"")</f>
        <v/>
      </c>
      <c r="I740" s="36" t="str">
        <f>IF(AND(TimeSpend[[#This Row],[Personnel number]]&lt;&gt;"",TimeSpend[[#This Row],[Date]]&lt;&gt;""),TimeSpend[[#This Row],[End Time]],"")</f>
        <v/>
      </c>
      <c r="J740" t="str">
        <f>IF(AND(TimeSpend[[#This Row],[Personnel number]]&lt;&gt;"",TimeSpend[[#This Row],[Date]]&lt;&gt;""),TimeSpend[[#This Row],[Location]],"")</f>
        <v/>
      </c>
      <c r="K740" t="str">
        <f>IF(AND(TimeSpend[[#This Row],[Personnel number]]&lt;&gt;"",TimeSpend[[#This Row],[Date]]&lt;&gt;""),TimeSpend[[#This Row],[Task]],"")</f>
        <v/>
      </c>
      <c r="L740" t="str">
        <f>IF(AND(TimeSpend[[#This Row],[Personnel number]]&lt;&gt;"",TimeSpend[[#This Row],[Date]]&lt;&gt;""),Utilization!$J$2,"")</f>
        <v/>
      </c>
      <c r="M740" t="str">
        <f>IF(AND(TimeSpend[[#This Row],[Personnel number]]&lt;&gt;"",TimeSpend[[#This Row],[Date]]&lt;&gt;""),TimeSpend[[#This Row],[Employee Name]],"")</f>
        <v/>
      </c>
      <c r="N740" t="str">
        <f t="shared" si="22"/>
        <v/>
      </c>
      <c r="O740" t="str">
        <f t="shared" si="23"/>
        <v/>
      </c>
      <c r="P740" t="str">
        <f>IF(D740&lt;&gt;"",VLOOKUP(D740,Projects!B:C,2,0),"")</f>
        <v/>
      </c>
    </row>
    <row r="741" spans="1:16" x14ac:dyDescent="0.25">
      <c r="A741" t="str">
        <f>UPPER(IF(AND(TimeSpend[[#This Row],[Personnel number]]&lt;&gt;"",TimeSpend[[#This Row],[Date]]&lt;&gt;""),TimeSpend[[#This Row],[Personnel number]],""))</f>
        <v/>
      </c>
      <c r="B741" s="85" t="str">
        <f>IF(AND(TimeSpend[[#This Row],[Personnel number]]&lt;&gt;"",TimeSpend[[#This Row],[Date]]&lt;&gt;""),TEXT(TimeSpend[[#This Row],[Date]],"[$-409]yyyyMMdd"),"")</f>
        <v/>
      </c>
      <c r="C741" s="33" t="str">
        <f>IF(AND(TimeSpend[[#This Row],[Personnel number]]&lt;&gt;"",TimeSpend[[#This Row],[Date]]&lt;&gt;""),SUBSTITUTE(TimeSpend[[#This Row],[Hours]],",","."),"")</f>
        <v/>
      </c>
      <c r="D741" t="str">
        <f>IF(AND(TimeSpend[[#This Row],[Personnel number]]&lt;&gt;"",TimeSpend[[#This Row],[Date]]&lt;&gt;""),TimeSpend[[#This Row],[Network]],"")</f>
        <v/>
      </c>
      <c r="E741" t="str">
        <f>IF(AND(TimeSpend[[#This Row],[Personnel number]]&lt;&gt;"",TimeSpend[[#This Row],[Date]]&lt;&gt;""),TimeSpend[[#This Row],[Network Description]],"")</f>
        <v/>
      </c>
      <c r="F741" t="str">
        <f>IF(AND(TimeSpend[[#This Row],[Personnel number]]&lt;&gt;"",TimeSpend[[#This Row],[Date]]&lt;&gt;""),TimeSpend[[#This Row],[Activity]],"")</f>
        <v/>
      </c>
      <c r="G741" t="str">
        <f>IF(AND(TimeSpend[[#This Row],[Personnel number]]&lt;&gt;"",TimeSpend[[#This Row],[Date]]&lt;&gt;""),TimeSpend[[#This Row],[Activity description]],"")</f>
        <v/>
      </c>
      <c r="H741" s="36" t="str">
        <f>IF(AND(TimeSpend[[#This Row],[Personnel number]]&lt;&gt;"",TimeSpend[[#This Row],[Date]]&lt;&gt;""),TimeSpend[[#This Row],[Start Time]],"")</f>
        <v/>
      </c>
      <c r="I741" s="36" t="str">
        <f>IF(AND(TimeSpend[[#This Row],[Personnel number]]&lt;&gt;"",TimeSpend[[#This Row],[Date]]&lt;&gt;""),TimeSpend[[#This Row],[End Time]],"")</f>
        <v/>
      </c>
      <c r="J741" t="str">
        <f>IF(AND(TimeSpend[[#This Row],[Personnel number]]&lt;&gt;"",TimeSpend[[#This Row],[Date]]&lt;&gt;""),TimeSpend[[#This Row],[Location]],"")</f>
        <v/>
      </c>
      <c r="K741" t="str">
        <f>IF(AND(TimeSpend[[#This Row],[Personnel number]]&lt;&gt;"",TimeSpend[[#This Row],[Date]]&lt;&gt;""),TimeSpend[[#This Row],[Task]],"")</f>
        <v/>
      </c>
      <c r="L741" t="str">
        <f>IF(AND(TimeSpend[[#This Row],[Personnel number]]&lt;&gt;"",TimeSpend[[#This Row],[Date]]&lt;&gt;""),Utilization!$J$2,"")</f>
        <v/>
      </c>
      <c r="M741" t="str">
        <f>IF(AND(TimeSpend[[#This Row],[Personnel number]]&lt;&gt;"",TimeSpend[[#This Row],[Date]]&lt;&gt;""),TimeSpend[[#This Row],[Employee Name]],"")</f>
        <v/>
      </c>
      <c r="N741" t="str">
        <f t="shared" si="22"/>
        <v/>
      </c>
      <c r="O741" t="str">
        <f t="shared" si="23"/>
        <v/>
      </c>
      <c r="P741" t="str">
        <f>IF(D741&lt;&gt;"",VLOOKUP(D741,Projects!B:C,2,0),"")</f>
        <v/>
      </c>
    </row>
    <row r="742" spans="1:16" x14ac:dyDescent="0.25">
      <c r="A742" t="str">
        <f>UPPER(IF(AND(TimeSpend[[#This Row],[Personnel number]]&lt;&gt;"",TimeSpend[[#This Row],[Date]]&lt;&gt;""),TimeSpend[[#This Row],[Personnel number]],""))</f>
        <v/>
      </c>
      <c r="B742" s="85" t="str">
        <f>IF(AND(TimeSpend[[#This Row],[Personnel number]]&lt;&gt;"",TimeSpend[[#This Row],[Date]]&lt;&gt;""),TEXT(TimeSpend[[#This Row],[Date]],"[$-409]yyyyMMdd"),"")</f>
        <v/>
      </c>
      <c r="C742" s="33" t="str">
        <f>IF(AND(TimeSpend[[#This Row],[Personnel number]]&lt;&gt;"",TimeSpend[[#This Row],[Date]]&lt;&gt;""),SUBSTITUTE(TimeSpend[[#This Row],[Hours]],",","."),"")</f>
        <v/>
      </c>
      <c r="D742" t="str">
        <f>IF(AND(TimeSpend[[#This Row],[Personnel number]]&lt;&gt;"",TimeSpend[[#This Row],[Date]]&lt;&gt;""),TimeSpend[[#This Row],[Network]],"")</f>
        <v/>
      </c>
      <c r="E742" t="str">
        <f>IF(AND(TimeSpend[[#This Row],[Personnel number]]&lt;&gt;"",TimeSpend[[#This Row],[Date]]&lt;&gt;""),TimeSpend[[#This Row],[Network Description]],"")</f>
        <v/>
      </c>
      <c r="F742" t="str">
        <f>IF(AND(TimeSpend[[#This Row],[Personnel number]]&lt;&gt;"",TimeSpend[[#This Row],[Date]]&lt;&gt;""),TimeSpend[[#This Row],[Activity]],"")</f>
        <v/>
      </c>
      <c r="G742" t="str">
        <f>IF(AND(TimeSpend[[#This Row],[Personnel number]]&lt;&gt;"",TimeSpend[[#This Row],[Date]]&lt;&gt;""),TimeSpend[[#This Row],[Activity description]],"")</f>
        <v/>
      </c>
      <c r="H742" s="36" t="str">
        <f>IF(AND(TimeSpend[[#This Row],[Personnel number]]&lt;&gt;"",TimeSpend[[#This Row],[Date]]&lt;&gt;""),TimeSpend[[#This Row],[Start Time]],"")</f>
        <v/>
      </c>
      <c r="I742" s="36" t="str">
        <f>IF(AND(TimeSpend[[#This Row],[Personnel number]]&lt;&gt;"",TimeSpend[[#This Row],[Date]]&lt;&gt;""),TimeSpend[[#This Row],[End Time]],"")</f>
        <v/>
      </c>
      <c r="J742" t="str">
        <f>IF(AND(TimeSpend[[#This Row],[Personnel number]]&lt;&gt;"",TimeSpend[[#This Row],[Date]]&lt;&gt;""),TimeSpend[[#This Row],[Location]],"")</f>
        <v/>
      </c>
      <c r="K742" t="str">
        <f>IF(AND(TimeSpend[[#This Row],[Personnel number]]&lt;&gt;"",TimeSpend[[#This Row],[Date]]&lt;&gt;""),TimeSpend[[#This Row],[Task]],"")</f>
        <v/>
      </c>
      <c r="L742" t="str">
        <f>IF(AND(TimeSpend[[#This Row],[Personnel number]]&lt;&gt;"",TimeSpend[[#This Row],[Date]]&lt;&gt;""),Utilization!$J$2,"")</f>
        <v/>
      </c>
      <c r="M742" t="str">
        <f>IF(AND(TimeSpend[[#This Row],[Personnel number]]&lt;&gt;"",TimeSpend[[#This Row],[Date]]&lt;&gt;""),TimeSpend[[#This Row],[Employee Name]],"")</f>
        <v/>
      </c>
      <c r="N742" t="str">
        <f t="shared" si="22"/>
        <v/>
      </c>
      <c r="O742" t="str">
        <f t="shared" si="23"/>
        <v/>
      </c>
      <c r="P742" t="str">
        <f>IF(D742&lt;&gt;"",VLOOKUP(D742,Projects!B:C,2,0),"")</f>
        <v/>
      </c>
    </row>
    <row r="743" spans="1:16" x14ac:dyDescent="0.25">
      <c r="A743" t="str">
        <f>UPPER(IF(AND(TimeSpend[[#This Row],[Personnel number]]&lt;&gt;"",TimeSpend[[#This Row],[Date]]&lt;&gt;""),TimeSpend[[#This Row],[Personnel number]],""))</f>
        <v/>
      </c>
      <c r="B743" s="85" t="str">
        <f>IF(AND(TimeSpend[[#This Row],[Personnel number]]&lt;&gt;"",TimeSpend[[#This Row],[Date]]&lt;&gt;""),TEXT(TimeSpend[[#This Row],[Date]],"[$-409]yyyyMMdd"),"")</f>
        <v/>
      </c>
      <c r="C743" s="33" t="str">
        <f>IF(AND(TimeSpend[[#This Row],[Personnel number]]&lt;&gt;"",TimeSpend[[#This Row],[Date]]&lt;&gt;""),SUBSTITUTE(TimeSpend[[#This Row],[Hours]],",","."),"")</f>
        <v/>
      </c>
      <c r="D743" t="str">
        <f>IF(AND(TimeSpend[[#This Row],[Personnel number]]&lt;&gt;"",TimeSpend[[#This Row],[Date]]&lt;&gt;""),TimeSpend[[#This Row],[Network]],"")</f>
        <v/>
      </c>
      <c r="E743" t="str">
        <f>IF(AND(TimeSpend[[#This Row],[Personnel number]]&lt;&gt;"",TimeSpend[[#This Row],[Date]]&lt;&gt;""),TimeSpend[[#This Row],[Network Description]],"")</f>
        <v/>
      </c>
      <c r="F743" t="str">
        <f>IF(AND(TimeSpend[[#This Row],[Personnel number]]&lt;&gt;"",TimeSpend[[#This Row],[Date]]&lt;&gt;""),TimeSpend[[#This Row],[Activity]],"")</f>
        <v/>
      </c>
      <c r="G743" t="str">
        <f>IF(AND(TimeSpend[[#This Row],[Personnel number]]&lt;&gt;"",TimeSpend[[#This Row],[Date]]&lt;&gt;""),TimeSpend[[#This Row],[Activity description]],"")</f>
        <v/>
      </c>
      <c r="H743" s="36" t="str">
        <f>IF(AND(TimeSpend[[#This Row],[Personnel number]]&lt;&gt;"",TimeSpend[[#This Row],[Date]]&lt;&gt;""),TimeSpend[[#This Row],[Start Time]],"")</f>
        <v/>
      </c>
      <c r="I743" s="36" t="str">
        <f>IF(AND(TimeSpend[[#This Row],[Personnel number]]&lt;&gt;"",TimeSpend[[#This Row],[Date]]&lt;&gt;""),TimeSpend[[#This Row],[End Time]],"")</f>
        <v/>
      </c>
      <c r="J743" t="str">
        <f>IF(AND(TimeSpend[[#This Row],[Personnel number]]&lt;&gt;"",TimeSpend[[#This Row],[Date]]&lt;&gt;""),TimeSpend[[#This Row],[Location]],"")</f>
        <v/>
      </c>
      <c r="K743" t="str">
        <f>IF(AND(TimeSpend[[#This Row],[Personnel number]]&lt;&gt;"",TimeSpend[[#This Row],[Date]]&lt;&gt;""),TimeSpend[[#This Row],[Task]],"")</f>
        <v/>
      </c>
      <c r="L743" t="str">
        <f>IF(AND(TimeSpend[[#This Row],[Personnel number]]&lt;&gt;"",TimeSpend[[#This Row],[Date]]&lt;&gt;""),Utilization!$J$2,"")</f>
        <v/>
      </c>
      <c r="M743" t="str">
        <f>IF(AND(TimeSpend[[#This Row],[Personnel number]]&lt;&gt;"",TimeSpend[[#This Row],[Date]]&lt;&gt;""),TimeSpend[[#This Row],[Employee Name]],"")</f>
        <v/>
      </c>
      <c r="N743" t="str">
        <f t="shared" si="22"/>
        <v/>
      </c>
      <c r="O743" t="str">
        <f t="shared" si="23"/>
        <v/>
      </c>
      <c r="P743" t="str">
        <f>IF(D743&lt;&gt;"",VLOOKUP(D743,Projects!B:C,2,0),"")</f>
        <v/>
      </c>
    </row>
    <row r="744" spans="1:16" x14ac:dyDescent="0.25">
      <c r="A744" t="str">
        <f>UPPER(IF(AND(TimeSpend[[#This Row],[Personnel number]]&lt;&gt;"",TimeSpend[[#This Row],[Date]]&lt;&gt;""),TimeSpend[[#This Row],[Personnel number]],""))</f>
        <v/>
      </c>
      <c r="B744" s="85" t="str">
        <f>IF(AND(TimeSpend[[#This Row],[Personnel number]]&lt;&gt;"",TimeSpend[[#This Row],[Date]]&lt;&gt;""),TEXT(TimeSpend[[#This Row],[Date]],"[$-409]yyyyMMdd"),"")</f>
        <v/>
      </c>
      <c r="C744" s="33" t="str">
        <f>IF(AND(TimeSpend[[#This Row],[Personnel number]]&lt;&gt;"",TimeSpend[[#This Row],[Date]]&lt;&gt;""),SUBSTITUTE(TimeSpend[[#This Row],[Hours]],",","."),"")</f>
        <v/>
      </c>
      <c r="D744" t="str">
        <f>IF(AND(TimeSpend[[#This Row],[Personnel number]]&lt;&gt;"",TimeSpend[[#This Row],[Date]]&lt;&gt;""),TimeSpend[[#This Row],[Network]],"")</f>
        <v/>
      </c>
      <c r="E744" t="str">
        <f>IF(AND(TimeSpend[[#This Row],[Personnel number]]&lt;&gt;"",TimeSpend[[#This Row],[Date]]&lt;&gt;""),TimeSpend[[#This Row],[Network Description]],"")</f>
        <v/>
      </c>
      <c r="F744" t="str">
        <f>IF(AND(TimeSpend[[#This Row],[Personnel number]]&lt;&gt;"",TimeSpend[[#This Row],[Date]]&lt;&gt;""),TimeSpend[[#This Row],[Activity]],"")</f>
        <v/>
      </c>
      <c r="G744" t="str">
        <f>IF(AND(TimeSpend[[#This Row],[Personnel number]]&lt;&gt;"",TimeSpend[[#This Row],[Date]]&lt;&gt;""),TimeSpend[[#This Row],[Activity description]],"")</f>
        <v/>
      </c>
      <c r="H744" s="36" t="str">
        <f>IF(AND(TimeSpend[[#This Row],[Personnel number]]&lt;&gt;"",TimeSpend[[#This Row],[Date]]&lt;&gt;""),TimeSpend[[#This Row],[Start Time]],"")</f>
        <v/>
      </c>
      <c r="I744" s="36" t="str">
        <f>IF(AND(TimeSpend[[#This Row],[Personnel number]]&lt;&gt;"",TimeSpend[[#This Row],[Date]]&lt;&gt;""),TimeSpend[[#This Row],[End Time]],"")</f>
        <v/>
      </c>
      <c r="J744" t="str">
        <f>IF(AND(TimeSpend[[#This Row],[Personnel number]]&lt;&gt;"",TimeSpend[[#This Row],[Date]]&lt;&gt;""),TimeSpend[[#This Row],[Location]],"")</f>
        <v/>
      </c>
      <c r="K744" t="str">
        <f>IF(AND(TimeSpend[[#This Row],[Personnel number]]&lt;&gt;"",TimeSpend[[#This Row],[Date]]&lt;&gt;""),TimeSpend[[#This Row],[Task]],"")</f>
        <v/>
      </c>
      <c r="L744" t="str">
        <f>IF(AND(TimeSpend[[#This Row],[Personnel number]]&lt;&gt;"",TimeSpend[[#This Row],[Date]]&lt;&gt;""),Utilization!$J$2,"")</f>
        <v/>
      </c>
      <c r="M744" t="str">
        <f>IF(AND(TimeSpend[[#This Row],[Personnel number]]&lt;&gt;"",TimeSpend[[#This Row],[Date]]&lt;&gt;""),TimeSpend[[#This Row],[Employee Name]],"")</f>
        <v/>
      </c>
      <c r="N744" t="str">
        <f t="shared" si="22"/>
        <v/>
      </c>
      <c r="O744" t="str">
        <f t="shared" si="23"/>
        <v/>
      </c>
      <c r="P744" t="str">
        <f>IF(D744&lt;&gt;"",VLOOKUP(D744,Projects!B:C,2,0),"")</f>
        <v/>
      </c>
    </row>
    <row r="745" spans="1:16" x14ac:dyDescent="0.25">
      <c r="A745" t="str">
        <f>UPPER(IF(AND(TimeSpend[[#This Row],[Personnel number]]&lt;&gt;"",TimeSpend[[#This Row],[Date]]&lt;&gt;""),TimeSpend[[#This Row],[Personnel number]],""))</f>
        <v/>
      </c>
      <c r="B745" s="85" t="str">
        <f>IF(AND(TimeSpend[[#This Row],[Personnel number]]&lt;&gt;"",TimeSpend[[#This Row],[Date]]&lt;&gt;""),TEXT(TimeSpend[[#This Row],[Date]],"[$-409]yyyyMMdd"),"")</f>
        <v/>
      </c>
      <c r="C745" s="33" t="str">
        <f>IF(AND(TimeSpend[[#This Row],[Personnel number]]&lt;&gt;"",TimeSpend[[#This Row],[Date]]&lt;&gt;""),SUBSTITUTE(TimeSpend[[#This Row],[Hours]],",","."),"")</f>
        <v/>
      </c>
      <c r="D745" t="str">
        <f>IF(AND(TimeSpend[[#This Row],[Personnel number]]&lt;&gt;"",TimeSpend[[#This Row],[Date]]&lt;&gt;""),TimeSpend[[#This Row],[Network]],"")</f>
        <v/>
      </c>
      <c r="E745" t="str">
        <f>IF(AND(TimeSpend[[#This Row],[Personnel number]]&lt;&gt;"",TimeSpend[[#This Row],[Date]]&lt;&gt;""),TimeSpend[[#This Row],[Network Description]],"")</f>
        <v/>
      </c>
      <c r="F745" t="str">
        <f>IF(AND(TimeSpend[[#This Row],[Personnel number]]&lt;&gt;"",TimeSpend[[#This Row],[Date]]&lt;&gt;""),TimeSpend[[#This Row],[Activity]],"")</f>
        <v/>
      </c>
      <c r="G745" t="str">
        <f>IF(AND(TimeSpend[[#This Row],[Personnel number]]&lt;&gt;"",TimeSpend[[#This Row],[Date]]&lt;&gt;""),TimeSpend[[#This Row],[Activity description]],"")</f>
        <v/>
      </c>
      <c r="H745" s="36" t="str">
        <f>IF(AND(TimeSpend[[#This Row],[Personnel number]]&lt;&gt;"",TimeSpend[[#This Row],[Date]]&lt;&gt;""),TimeSpend[[#This Row],[Start Time]],"")</f>
        <v/>
      </c>
      <c r="I745" s="36" t="str">
        <f>IF(AND(TimeSpend[[#This Row],[Personnel number]]&lt;&gt;"",TimeSpend[[#This Row],[Date]]&lt;&gt;""),TimeSpend[[#This Row],[End Time]],"")</f>
        <v/>
      </c>
      <c r="J745" t="str">
        <f>IF(AND(TimeSpend[[#This Row],[Personnel number]]&lt;&gt;"",TimeSpend[[#This Row],[Date]]&lt;&gt;""),TimeSpend[[#This Row],[Location]],"")</f>
        <v/>
      </c>
      <c r="K745" t="str">
        <f>IF(AND(TimeSpend[[#This Row],[Personnel number]]&lt;&gt;"",TimeSpend[[#This Row],[Date]]&lt;&gt;""),TimeSpend[[#This Row],[Task]],"")</f>
        <v/>
      </c>
      <c r="L745" t="str">
        <f>IF(AND(TimeSpend[[#This Row],[Personnel number]]&lt;&gt;"",TimeSpend[[#This Row],[Date]]&lt;&gt;""),Utilization!$J$2,"")</f>
        <v/>
      </c>
      <c r="M745" t="str">
        <f>IF(AND(TimeSpend[[#This Row],[Personnel number]]&lt;&gt;"",TimeSpend[[#This Row],[Date]]&lt;&gt;""),TimeSpend[[#This Row],[Employee Name]],"")</f>
        <v/>
      </c>
      <c r="N745" t="str">
        <f t="shared" si="22"/>
        <v/>
      </c>
      <c r="O745" t="str">
        <f t="shared" si="23"/>
        <v/>
      </c>
      <c r="P745" t="str">
        <f>IF(D745&lt;&gt;"",VLOOKUP(D745,Projects!B:C,2,0),"")</f>
        <v/>
      </c>
    </row>
    <row r="746" spans="1:16" x14ac:dyDescent="0.25">
      <c r="A746" t="str">
        <f>UPPER(IF(AND(TimeSpend[[#This Row],[Personnel number]]&lt;&gt;"",TimeSpend[[#This Row],[Date]]&lt;&gt;""),TimeSpend[[#This Row],[Personnel number]],""))</f>
        <v/>
      </c>
      <c r="B746" s="85" t="str">
        <f>IF(AND(TimeSpend[[#This Row],[Personnel number]]&lt;&gt;"",TimeSpend[[#This Row],[Date]]&lt;&gt;""),TEXT(TimeSpend[[#This Row],[Date]],"[$-409]yyyyMMdd"),"")</f>
        <v/>
      </c>
      <c r="C746" s="33" t="str">
        <f>IF(AND(TimeSpend[[#This Row],[Personnel number]]&lt;&gt;"",TimeSpend[[#This Row],[Date]]&lt;&gt;""),SUBSTITUTE(TimeSpend[[#This Row],[Hours]],",","."),"")</f>
        <v/>
      </c>
      <c r="D746" t="str">
        <f>IF(AND(TimeSpend[[#This Row],[Personnel number]]&lt;&gt;"",TimeSpend[[#This Row],[Date]]&lt;&gt;""),TimeSpend[[#This Row],[Network]],"")</f>
        <v/>
      </c>
      <c r="E746" t="str">
        <f>IF(AND(TimeSpend[[#This Row],[Personnel number]]&lt;&gt;"",TimeSpend[[#This Row],[Date]]&lt;&gt;""),TimeSpend[[#This Row],[Network Description]],"")</f>
        <v/>
      </c>
      <c r="F746" t="str">
        <f>IF(AND(TimeSpend[[#This Row],[Personnel number]]&lt;&gt;"",TimeSpend[[#This Row],[Date]]&lt;&gt;""),TimeSpend[[#This Row],[Activity]],"")</f>
        <v/>
      </c>
      <c r="G746" t="str">
        <f>IF(AND(TimeSpend[[#This Row],[Personnel number]]&lt;&gt;"",TimeSpend[[#This Row],[Date]]&lt;&gt;""),TimeSpend[[#This Row],[Activity description]],"")</f>
        <v/>
      </c>
      <c r="H746" s="36" t="str">
        <f>IF(AND(TimeSpend[[#This Row],[Personnel number]]&lt;&gt;"",TimeSpend[[#This Row],[Date]]&lt;&gt;""),TimeSpend[[#This Row],[Start Time]],"")</f>
        <v/>
      </c>
      <c r="I746" s="36" t="str">
        <f>IF(AND(TimeSpend[[#This Row],[Personnel number]]&lt;&gt;"",TimeSpend[[#This Row],[Date]]&lt;&gt;""),TimeSpend[[#This Row],[End Time]],"")</f>
        <v/>
      </c>
      <c r="J746" t="str">
        <f>IF(AND(TimeSpend[[#This Row],[Personnel number]]&lt;&gt;"",TimeSpend[[#This Row],[Date]]&lt;&gt;""),TimeSpend[[#This Row],[Location]],"")</f>
        <v/>
      </c>
      <c r="K746" t="str">
        <f>IF(AND(TimeSpend[[#This Row],[Personnel number]]&lt;&gt;"",TimeSpend[[#This Row],[Date]]&lt;&gt;""),TimeSpend[[#This Row],[Task]],"")</f>
        <v/>
      </c>
      <c r="L746" t="str">
        <f>IF(AND(TimeSpend[[#This Row],[Personnel number]]&lt;&gt;"",TimeSpend[[#This Row],[Date]]&lt;&gt;""),Utilization!$J$2,"")</f>
        <v/>
      </c>
      <c r="M746" t="str">
        <f>IF(AND(TimeSpend[[#This Row],[Personnel number]]&lt;&gt;"",TimeSpend[[#This Row],[Date]]&lt;&gt;""),TimeSpend[[#This Row],[Employee Name]],"")</f>
        <v/>
      </c>
      <c r="N746" t="str">
        <f t="shared" si="22"/>
        <v/>
      </c>
      <c r="O746" t="str">
        <f t="shared" si="23"/>
        <v/>
      </c>
      <c r="P746" t="str">
        <f>IF(D746&lt;&gt;"",VLOOKUP(D746,Projects!B:C,2,0),"")</f>
        <v/>
      </c>
    </row>
    <row r="747" spans="1:16" x14ac:dyDescent="0.25">
      <c r="A747" t="str">
        <f>UPPER(IF(AND(TimeSpend[[#This Row],[Personnel number]]&lt;&gt;"",TimeSpend[[#This Row],[Date]]&lt;&gt;""),TimeSpend[[#This Row],[Personnel number]],""))</f>
        <v/>
      </c>
      <c r="B747" s="85" t="str">
        <f>IF(AND(TimeSpend[[#This Row],[Personnel number]]&lt;&gt;"",TimeSpend[[#This Row],[Date]]&lt;&gt;""),TEXT(TimeSpend[[#This Row],[Date]],"[$-409]yyyyMMdd"),"")</f>
        <v/>
      </c>
      <c r="C747" s="33" t="str">
        <f>IF(AND(TimeSpend[[#This Row],[Personnel number]]&lt;&gt;"",TimeSpend[[#This Row],[Date]]&lt;&gt;""),SUBSTITUTE(TimeSpend[[#This Row],[Hours]],",","."),"")</f>
        <v/>
      </c>
      <c r="D747" t="str">
        <f>IF(AND(TimeSpend[[#This Row],[Personnel number]]&lt;&gt;"",TimeSpend[[#This Row],[Date]]&lt;&gt;""),TimeSpend[[#This Row],[Network]],"")</f>
        <v/>
      </c>
      <c r="E747" t="str">
        <f>IF(AND(TimeSpend[[#This Row],[Personnel number]]&lt;&gt;"",TimeSpend[[#This Row],[Date]]&lt;&gt;""),TimeSpend[[#This Row],[Network Description]],"")</f>
        <v/>
      </c>
      <c r="F747" t="str">
        <f>IF(AND(TimeSpend[[#This Row],[Personnel number]]&lt;&gt;"",TimeSpend[[#This Row],[Date]]&lt;&gt;""),TimeSpend[[#This Row],[Activity]],"")</f>
        <v/>
      </c>
      <c r="G747" t="str">
        <f>IF(AND(TimeSpend[[#This Row],[Personnel number]]&lt;&gt;"",TimeSpend[[#This Row],[Date]]&lt;&gt;""),TimeSpend[[#This Row],[Activity description]],"")</f>
        <v/>
      </c>
      <c r="H747" s="36" t="str">
        <f>IF(AND(TimeSpend[[#This Row],[Personnel number]]&lt;&gt;"",TimeSpend[[#This Row],[Date]]&lt;&gt;""),TimeSpend[[#This Row],[Start Time]],"")</f>
        <v/>
      </c>
      <c r="I747" s="36" t="str">
        <f>IF(AND(TimeSpend[[#This Row],[Personnel number]]&lt;&gt;"",TimeSpend[[#This Row],[Date]]&lt;&gt;""),TimeSpend[[#This Row],[End Time]],"")</f>
        <v/>
      </c>
      <c r="J747" t="str">
        <f>IF(AND(TimeSpend[[#This Row],[Personnel number]]&lt;&gt;"",TimeSpend[[#This Row],[Date]]&lt;&gt;""),TimeSpend[[#This Row],[Location]],"")</f>
        <v/>
      </c>
      <c r="K747" t="str">
        <f>IF(AND(TimeSpend[[#This Row],[Personnel number]]&lt;&gt;"",TimeSpend[[#This Row],[Date]]&lt;&gt;""),TimeSpend[[#This Row],[Task]],"")</f>
        <v/>
      </c>
      <c r="L747" t="str">
        <f>IF(AND(TimeSpend[[#This Row],[Personnel number]]&lt;&gt;"",TimeSpend[[#This Row],[Date]]&lt;&gt;""),Utilization!$J$2,"")</f>
        <v/>
      </c>
      <c r="M747" t="str">
        <f>IF(AND(TimeSpend[[#This Row],[Personnel number]]&lt;&gt;"",TimeSpend[[#This Row],[Date]]&lt;&gt;""),TimeSpend[[#This Row],[Employee Name]],"")</f>
        <v/>
      </c>
      <c r="N747" t="str">
        <f t="shared" si="22"/>
        <v/>
      </c>
      <c r="O747" t="str">
        <f t="shared" si="23"/>
        <v/>
      </c>
      <c r="P747" t="str">
        <f>IF(D747&lt;&gt;"",VLOOKUP(D747,Projects!B:C,2,0),"")</f>
        <v/>
      </c>
    </row>
    <row r="748" spans="1:16" x14ac:dyDescent="0.25">
      <c r="A748" t="str">
        <f>UPPER(IF(AND(TimeSpend[[#This Row],[Personnel number]]&lt;&gt;"",TimeSpend[[#This Row],[Date]]&lt;&gt;""),TimeSpend[[#This Row],[Personnel number]],""))</f>
        <v/>
      </c>
      <c r="B748" s="85" t="str">
        <f>IF(AND(TimeSpend[[#This Row],[Personnel number]]&lt;&gt;"",TimeSpend[[#This Row],[Date]]&lt;&gt;""),TEXT(TimeSpend[[#This Row],[Date]],"[$-409]yyyyMMdd"),"")</f>
        <v/>
      </c>
      <c r="C748" s="33" t="str">
        <f>IF(AND(TimeSpend[[#This Row],[Personnel number]]&lt;&gt;"",TimeSpend[[#This Row],[Date]]&lt;&gt;""),SUBSTITUTE(TimeSpend[[#This Row],[Hours]],",","."),"")</f>
        <v/>
      </c>
      <c r="D748" t="str">
        <f>IF(AND(TimeSpend[[#This Row],[Personnel number]]&lt;&gt;"",TimeSpend[[#This Row],[Date]]&lt;&gt;""),TimeSpend[[#This Row],[Network]],"")</f>
        <v/>
      </c>
      <c r="E748" t="str">
        <f>IF(AND(TimeSpend[[#This Row],[Personnel number]]&lt;&gt;"",TimeSpend[[#This Row],[Date]]&lt;&gt;""),TimeSpend[[#This Row],[Network Description]],"")</f>
        <v/>
      </c>
      <c r="F748" t="str">
        <f>IF(AND(TimeSpend[[#This Row],[Personnel number]]&lt;&gt;"",TimeSpend[[#This Row],[Date]]&lt;&gt;""),TimeSpend[[#This Row],[Activity]],"")</f>
        <v/>
      </c>
      <c r="G748" t="str">
        <f>IF(AND(TimeSpend[[#This Row],[Personnel number]]&lt;&gt;"",TimeSpend[[#This Row],[Date]]&lt;&gt;""),TimeSpend[[#This Row],[Activity description]],"")</f>
        <v/>
      </c>
      <c r="H748" s="36" t="str">
        <f>IF(AND(TimeSpend[[#This Row],[Personnel number]]&lt;&gt;"",TimeSpend[[#This Row],[Date]]&lt;&gt;""),TimeSpend[[#This Row],[Start Time]],"")</f>
        <v/>
      </c>
      <c r="I748" s="36" t="str">
        <f>IF(AND(TimeSpend[[#This Row],[Personnel number]]&lt;&gt;"",TimeSpend[[#This Row],[Date]]&lt;&gt;""),TimeSpend[[#This Row],[End Time]],"")</f>
        <v/>
      </c>
      <c r="J748" t="str">
        <f>IF(AND(TimeSpend[[#This Row],[Personnel number]]&lt;&gt;"",TimeSpend[[#This Row],[Date]]&lt;&gt;""),TimeSpend[[#This Row],[Location]],"")</f>
        <v/>
      </c>
      <c r="K748" t="str">
        <f>IF(AND(TimeSpend[[#This Row],[Personnel number]]&lt;&gt;"",TimeSpend[[#This Row],[Date]]&lt;&gt;""),TimeSpend[[#This Row],[Task]],"")</f>
        <v/>
      </c>
      <c r="L748" t="str">
        <f>IF(AND(TimeSpend[[#This Row],[Personnel number]]&lt;&gt;"",TimeSpend[[#This Row],[Date]]&lt;&gt;""),Utilization!$J$2,"")</f>
        <v/>
      </c>
      <c r="M748" t="str">
        <f>IF(AND(TimeSpend[[#This Row],[Personnel number]]&lt;&gt;"",TimeSpend[[#This Row],[Date]]&lt;&gt;""),TimeSpend[[#This Row],[Employee Name]],"")</f>
        <v/>
      </c>
      <c r="N748" t="str">
        <f t="shared" si="22"/>
        <v/>
      </c>
      <c r="O748" t="str">
        <f t="shared" si="23"/>
        <v/>
      </c>
      <c r="P748" t="str">
        <f>IF(D748&lt;&gt;"",VLOOKUP(D748,Projects!B:C,2,0),"")</f>
        <v/>
      </c>
    </row>
    <row r="749" spans="1:16" x14ac:dyDescent="0.25">
      <c r="A749" t="str">
        <f>UPPER(IF(AND(TimeSpend[[#This Row],[Personnel number]]&lt;&gt;"",TimeSpend[[#This Row],[Date]]&lt;&gt;""),TimeSpend[[#This Row],[Personnel number]],""))</f>
        <v/>
      </c>
      <c r="B749" s="85" t="str">
        <f>IF(AND(TimeSpend[[#This Row],[Personnel number]]&lt;&gt;"",TimeSpend[[#This Row],[Date]]&lt;&gt;""),TEXT(TimeSpend[[#This Row],[Date]],"[$-409]yyyyMMdd"),"")</f>
        <v/>
      </c>
      <c r="C749" s="33" t="str">
        <f>IF(AND(TimeSpend[[#This Row],[Personnel number]]&lt;&gt;"",TimeSpend[[#This Row],[Date]]&lt;&gt;""),SUBSTITUTE(TimeSpend[[#This Row],[Hours]],",","."),"")</f>
        <v/>
      </c>
      <c r="D749" t="str">
        <f>IF(AND(TimeSpend[[#This Row],[Personnel number]]&lt;&gt;"",TimeSpend[[#This Row],[Date]]&lt;&gt;""),TimeSpend[[#This Row],[Network]],"")</f>
        <v/>
      </c>
      <c r="E749" t="str">
        <f>IF(AND(TimeSpend[[#This Row],[Personnel number]]&lt;&gt;"",TimeSpend[[#This Row],[Date]]&lt;&gt;""),TimeSpend[[#This Row],[Network Description]],"")</f>
        <v/>
      </c>
      <c r="F749" t="str">
        <f>IF(AND(TimeSpend[[#This Row],[Personnel number]]&lt;&gt;"",TimeSpend[[#This Row],[Date]]&lt;&gt;""),TimeSpend[[#This Row],[Activity]],"")</f>
        <v/>
      </c>
      <c r="G749" t="str">
        <f>IF(AND(TimeSpend[[#This Row],[Personnel number]]&lt;&gt;"",TimeSpend[[#This Row],[Date]]&lt;&gt;""),TimeSpend[[#This Row],[Activity description]],"")</f>
        <v/>
      </c>
      <c r="H749" s="36" t="str">
        <f>IF(AND(TimeSpend[[#This Row],[Personnel number]]&lt;&gt;"",TimeSpend[[#This Row],[Date]]&lt;&gt;""),TimeSpend[[#This Row],[Start Time]],"")</f>
        <v/>
      </c>
      <c r="I749" s="36" t="str">
        <f>IF(AND(TimeSpend[[#This Row],[Personnel number]]&lt;&gt;"",TimeSpend[[#This Row],[Date]]&lt;&gt;""),TimeSpend[[#This Row],[End Time]],"")</f>
        <v/>
      </c>
      <c r="J749" t="str">
        <f>IF(AND(TimeSpend[[#This Row],[Personnel number]]&lt;&gt;"",TimeSpend[[#This Row],[Date]]&lt;&gt;""),TimeSpend[[#This Row],[Location]],"")</f>
        <v/>
      </c>
      <c r="K749" t="str">
        <f>IF(AND(TimeSpend[[#This Row],[Personnel number]]&lt;&gt;"",TimeSpend[[#This Row],[Date]]&lt;&gt;""),TimeSpend[[#This Row],[Task]],"")</f>
        <v/>
      </c>
      <c r="L749" t="str">
        <f>IF(AND(TimeSpend[[#This Row],[Personnel number]]&lt;&gt;"",TimeSpend[[#This Row],[Date]]&lt;&gt;""),Utilization!$J$2,"")</f>
        <v/>
      </c>
      <c r="M749" t="str">
        <f>IF(AND(TimeSpend[[#This Row],[Personnel number]]&lt;&gt;"",TimeSpend[[#This Row],[Date]]&lt;&gt;""),TimeSpend[[#This Row],[Employee Name]],"")</f>
        <v/>
      </c>
      <c r="N749" t="str">
        <f t="shared" si="22"/>
        <v/>
      </c>
      <c r="O749" t="str">
        <f t="shared" si="23"/>
        <v/>
      </c>
      <c r="P749" t="str">
        <f>IF(D749&lt;&gt;"",VLOOKUP(D749,Projects!B:C,2,0),"")</f>
        <v/>
      </c>
    </row>
    <row r="750" spans="1:16" x14ac:dyDescent="0.25">
      <c r="A750" t="str">
        <f>UPPER(IF(AND(TimeSpend[[#This Row],[Personnel number]]&lt;&gt;"",TimeSpend[[#This Row],[Date]]&lt;&gt;""),TimeSpend[[#This Row],[Personnel number]],""))</f>
        <v/>
      </c>
      <c r="B750" s="85" t="str">
        <f>IF(AND(TimeSpend[[#This Row],[Personnel number]]&lt;&gt;"",TimeSpend[[#This Row],[Date]]&lt;&gt;""),TEXT(TimeSpend[[#This Row],[Date]],"[$-409]yyyyMMdd"),"")</f>
        <v/>
      </c>
      <c r="C750" s="33" t="str">
        <f>IF(AND(TimeSpend[[#This Row],[Personnel number]]&lt;&gt;"",TimeSpend[[#This Row],[Date]]&lt;&gt;""),SUBSTITUTE(TimeSpend[[#This Row],[Hours]],",","."),"")</f>
        <v/>
      </c>
      <c r="D750" t="str">
        <f>IF(AND(TimeSpend[[#This Row],[Personnel number]]&lt;&gt;"",TimeSpend[[#This Row],[Date]]&lt;&gt;""),TimeSpend[[#This Row],[Network]],"")</f>
        <v/>
      </c>
      <c r="E750" t="str">
        <f>IF(AND(TimeSpend[[#This Row],[Personnel number]]&lt;&gt;"",TimeSpend[[#This Row],[Date]]&lt;&gt;""),TimeSpend[[#This Row],[Network Description]],"")</f>
        <v/>
      </c>
      <c r="F750" t="str">
        <f>IF(AND(TimeSpend[[#This Row],[Personnel number]]&lt;&gt;"",TimeSpend[[#This Row],[Date]]&lt;&gt;""),TimeSpend[[#This Row],[Activity]],"")</f>
        <v/>
      </c>
      <c r="G750" t="str">
        <f>IF(AND(TimeSpend[[#This Row],[Personnel number]]&lt;&gt;"",TimeSpend[[#This Row],[Date]]&lt;&gt;""),TimeSpend[[#This Row],[Activity description]],"")</f>
        <v/>
      </c>
      <c r="H750" s="36" t="str">
        <f>IF(AND(TimeSpend[[#This Row],[Personnel number]]&lt;&gt;"",TimeSpend[[#This Row],[Date]]&lt;&gt;""),TimeSpend[[#This Row],[Start Time]],"")</f>
        <v/>
      </c>
      <c r="I750" s="36" t="str">
        <f>IF(AND(TimeSpend[[#This Row],[Personnel number]]&lt;&gt;"",TimeSpend[[#This Row],[Date]]&lt;&gt;""),TimeSpend[[#This Row],[End Time]],"")</f>
        <v/>
      </c>
      <c r="J750" t="str">
        <f>IF(AND(TimeSpend[[#This Row],[Personnel number]]&lt;&gt;"",TimeSpend[[#This Row],[Date]]&lt;&gt;""),TimeSpend[[#This Row],[Location]],"")</f>
        <v/>
      </c>
      <c r="K750" t="str">
        <f>IF(AND(TimeSpend[[#This Row],[Personnel number]]&lt;&gt;"",TimeSpend[[#This Row],[Date]]&lt;&gt;""),TimeSpend[[#This Row],[Task]],"")</f>
        <v/>
      </c>
      <c r="L750" t="str">
        <f>IF(AND(TimeSpend[[#This Row],[Personnel number]]&lt;&gt;"",TimeSpend[[#This Row],[Date]]&lt;&gt;""),Utilization!$J$2,"")</f>
        <v/>
      </c>
      <c r="M750" t="str">
        <f>IF(AND(TimeSpend[[#This Row],[Personnel number]]&lt;&gt;"",TimeSpend[[#This Row],[Date]]&lt;&gt;""),TimeSpend[[#This Row],[Employee Name]],"")</f>
        <v/>
      </c>
      <c r="N750" t="str">
        <f t="shared" si="22"/>
        <v/>
      </c>
      <c r="O750" t="str">
        <f t="shared" si="23"/>
        <v/>
      </c>
      <c r="P750" t="str">
        <f>IF(D750&lt;&gt;"",VLOOKUP(D750,Projects!B:C,2,0),"")</f>
        <v/>
      </c>
    </row>
    <row r="751" spans="1:16" x14ac:dyDescent="0.25">
      <c r="A751" t="str">
        <f>UPPER(IF(AND(TimeSpend[[#This Row],[Personnel number]]&lt;&gt;"",TimeSpend[[#This Row],[Date]]&lt;&gt;""),TimeSpend[[#This Row],[Personnel number]],""))</f>
        <v/>
      </c>
      <c r="B751" s="85" t="str">
        <f>IF(AND(TimeSpend[[#This Row],[Personnel number]]&lt;&gt;"",TimeSpend[[#This Row],[Date]]&lt;&gt;""),TEXT(TimeSpend[[#This Row],[Date]],"[$-409]yyyyMMdd"),"")</f>
        <v/>
      </c>
      <c r="C751" s="33" t="str">
        <f>IF(AND(TimeSpend[[#This Row],[Personnel number]]&lt;&gt;"",TimeSpend[[#This Row],[Date]]&lt;&gt;""),SUBSTITUTE(TimeSpend[[#This Row],[Hours]],",","."),"")</f>
        <v/>
      </c>
      <c r="D751" t="str">
        <f>IF(AND(TimeSpend[[#This Row],[Personnel number]]&lt;&gt;"",TimeSpend[[#This Row],[Date]]&lt;&gt;""),TimeSpend[[#This Row],[Network]],"")</f>
        <v/>
      </c>
      <c r="E751" t="str">
        <f>IF(AND(TimeSpend[[#This Row],[Personnel number]]&lt;&gt;"",TimeSpend[[#This Row],[Date]]&lt;&gt;""),TimeSpend[[#This Row],[Network Description]],"")</f>
        <v/>
      </c>
      <c r="F751" t="str">
        <f>IF(AND(TimeSpend[[#This Row],[Personnel number]]&lt;&gt;"",TimeSpend[[#This Row],[Date]]&lt;&gt;""),TimeSpend[[#This Row],[Activity]],"")</f>
        <v/>
      </c>
      <c r="G751" t="str">
        <f>IF(AND(TimeSpend[[#This Row],[Personnel number]]&lt;&gt;"",TimeSpend[[#This Row],[Date]]&lt;&gt;""),TimeSpend[[#This Row],[Activity description]],"")</f>
        <v/>
      </c>
      <c r="H751" s="36" t="str">
        <f>IF(AND(TimeSpend[[#This Row],[Personnel number]]&lt;&gt;"",TimeSpend[[#This Row],[Date]]&lt;&gt;""),TimeSpend[[#This Row],[Start Time]],"")</f>
        <v/>
      </c>
      <c r="I751" s="36" t="str">
        <f>IF(AND(TimeSpend[[#This Row],[Personnel number]]&lt;&gt;"",TimeSpend[[#This Row],[Date]]&lt;&gt;""),TimeSpend[[#This Row],[End Time]],"")</f>
        <v/>
      </c>
      <c r="J751" t="str">
        <f>IF(AND(TimeSpend[[#This Row],[Personnel number]]&lt;&gt;"",TimeSpend[[#This Row],[Date]]&lt;&gt;""),TimeSpend[[#This Row],[Location]],"")</f>
        <v/>
      </c>
      <c r="K751" t="str">
        <f>IF(AND(TimeSpend[[#This Row],[Personnel number]]&lt;&gt;"",TimeSpend[[#This Row],[Date]]&lt;&gt;""),TimeSpend[[#This Row],[Task]],"")</f>
        <v/>
      </c>
      <c r="L751" t="str">
        <f>IF(AND(TimeSpend[[#This Row],[Personnel number]]&lt;&gt;"",TimeSpend[[#This Row],[Date]]&lt;&gt;""),Utilization!$J$2,"")</f>
        <v/>
      </c>
      <c r="M751" t="str">
        <f>IF(AND(TimeSpend[[#This Row],[Personnel number]]&lt;&gt;"",TimeSpend[[#This Row],[Date]]&lt;&gt;""),TimeSpend[[#This Row],[Employee Name]],"")</f>
        <v/>
      </c>
      <c r="N751" t="str">
        <f t="shared" si="22"/>
        <v/>
      </c>
      <c r="O751" t="str">
        <f t="shared" si="23"/>
        <v/>
      </c>
      <c r="P751" t="str">
        <f>IF(D751&lt;&gt;"",VLOOKUP(D751,Projects!B:C,2,0),"")</f>
        <v/>
      </c>
    </row>
    <row r="752" spans="1:16" x14ac:dyDescent="0.25">
      <c r="A752" t="str">
        <f>UPPER(IF(AND(TimeSpend[[#This Row],[Personnel number]]&lt;&gt;"",TimeSpend[[#This Row],[Date]]&lt;&gt;""),TimeSpend[[#This Row],[Personnel number]],""))</f>
        <v/>
      </c>
      <c r="B752" s="85" t="str">
        <f>IF(AND(TimeSpend[[#This Row],[Personnel number]]&lt;&gt;"",TimeSpend[[#This Row],[Date]]&lt;&gt;""),TEXT(TimeSpend[[#This Row],[Date]],"[$-409]yyyyMMdd"),"")</f>
        <v/>
      </c>
      <c r="C752" s="33" t="str">
        <f>IF(AND(TimeSpend[[#This Row],[Personnel number]]&lt;&gt;"",TimeSpend[[#This Row],[Date]]&lt;&gt;""),SUBSTITUTE(TimeSpend[[#This Row],[Hours]],",","."),"")</f>
        <v/>
      </c>
      <c r="D752" t="str">
        <f>IF(AND(TimeSpend[[#This Row],[Personnel number]]&lt;&gt;"",TimeSpend[[#This Row],[Date]]&lt;&gt;""),TimeSpend[[#This Row],[Network]],"")</f>
        <v/>
      </c>
      <c r="E752" t="str">
        <f>IF(AND(TimeSpend[[#This Row],[Personnel number]]&lt;&gt;"",TimeSpend[[#This Row],[Date]]&lt;&gt;""),TimeSpend[[#This Row],[Network Description]],"")</f>
        <v/>
      </c>
      <c r="F752" t="str">
        <f>IF(AND(TimeSpend[[#This Row],[Personnel number]]&lt;&gt;"",TimeSpend[[#This Row],[Date]]&lt;&gt;""),TimeSpend[[#This Row],[Activity]],"")</f>
        <v/>
      </c>
      <c r="G752" t="str">
        <f>IF(AND(TimeSpend[[#This Row],[Personnel number]]&lt;&gt;"",TimeSpend[[#This Row],[Date]]&lt;&gt;""),TimeSpend[[#This Row],[Activity description]],"")</f>
        <v/>
      </c>
      <c r="H752" s="36" t="str">
        <f>IF(AND(TimeSpend[[#This Row],[Personnel number]]&lt;&gt;"",TimeSpend[[#This Row],[Date]]&lt;&gt;""),TimeSpend[[#This Row],[Start Time]],"")</f>
        <v/>
      </c>
      <c r="I752" s="36" t="str">
        <f>IF(AND(TimeSpend[[#This Row],[Personnel number]]&lt;&gt;"",TimeSpend[[#This Row],[Date]]&lt;&gt;""),TimeSpend[[#This Row],[End Time]],"")</f>
        <v/>
      </c>
      <c r="J752" t="str">
        <f>IF(AND(TimeSpend[[#This Row],[Personnel number]]&lt;&gt;"",TimeSpend[[#This Row],[Date]]&lt;&gt;""),TimeSpend[[#This Row],[Location]],"")</f>
        <v/>
      </c>
      <c r="K752" t="str">
        <f>IF(AND(TimeSpend[[#This Row],[Personnel number]]&lt;&gt;"",TimeSpend[[#This Row],[Date]]&lt;&gt;""),TimeSpend[[#This Row],[Task]],"")</f>
        <v/>
      </c>
      <c r="L752" t="str">
        <f>IF(AND(TimeSpend[[#This Row],[Personnel number]]&lt;&gt;"",TimeSpend[[#This Row],[Date]]&lt;&gt;""),Utilization!$J$2,"")</f>
        <v/>
      </c>
      <c r="M752" t="str">
        <f>IF(AND(TimeSpend[[#This Row],[Personnel number]]&lt;&gt;"",TimeSpend[[#This Row],[Date]]&lt;&gt;""),TimeSpend[[#This Row],[Employee Name]],"")</f>
        <v/>
      </c>
      <c r="N752" t="str">
        <f t="shared" si="22"/>
        <v/>
      </c>
      <c r="O752" t="str">
        <f t="shared" si="23"/>
        <v/>
      </c>
      <c r="P752" t="str">
        <f>IF(D752&lt;&gt;"",VLOOKUP(D752,Projects!B:C,2,0),"")</f>
        <v/>
      </c>
    </row>
    <row r="753" spans="1:16" x14ac:dyDescent="0.25">
      <c r="A753" t="str">
        <f>UPPER(IF(AND(TimeSpend[[#This Row],[Personnel number]]&lt;&gt;"",TimeSpend[[#This Row],[Date]]&lt;&gt;""),TimeSpend[[#This Row],[Personnel number]],""))</f>
        <v/>
      </c>
      <c r="B753" s="85" t="str">
        <f>IF(AND(TimeSpend[[#This Row],[Personnel number]]&lt;&gt;"",TimeSpend[[#This Row],[Date]]&lt;&gt;""),TEXT(TimeSpend[[#This Row],[Date]],"[$-409]yyyyMMdd"),"")</f>
        <v/>
      </c>
      <c r="C753" s="33" t="str">
        <f>IF(AND(TimeSpend[[#This Row],[Personnel number]]&lt;&gt;"",TimeSpend[[#This Row],[Date]]&lt;&gt;""),SUBSTITUTE(TimeSpend[[#This Row],[Hours]],",","."),"")</f>
        <v/>
      </c>
      <c r="D753" t="str">
        <f>IF(AND(TimeSpend[[#This Row],[Personnel number]]&lt;&gt;"",TimeSpend[[#This Row],[Date]]&lt;&gt;""),TimeSpend[[#This Row],[Network]],"")</f>
        <v/>
      </c>
      <c r="E753" t="str">
        <f>IF(AND(TimeSpend[[#This Row],[Personnel number]]&lt;&gt;"",TimeSpend[[#This Row],[Date]]&lt;&gt;""),TimeSpend[[#This Row],[Network Description]],"")</f>
        <v/>
      </c>
      <c r="F753" t="str">
        <f>IF(AND(TimeSpend[[#This Row],[Personnel number]]&lt;&gt;"",TimeSpend[[#This Row],[Date]]&lt;&gt;""),TimeSpend[[#This Row],[Activity]],"")</f>
        <v/>
      </c>
      <c r="G753" t="str">
        <f>IF(AND(TimeSpend[[#This Row],[Personnel number]]&lt;&gt;"",TimeSpend[[#This Row],[Date]]&lt;&gt;""),TimeSpend[[#This Row],[Activity description]],"")</f>
        <v/>
      </c>
      <c r="H753" s="36" t="str">
        <f>IF(AND(TimeSpend[[#This Row],[Personnel number]]&lt;&gt;"",TimeSpend[[#This Row],[Date]]&lt;&gt;""),TimeSpend[[#This Row],[Start Time]],"")</f>
        <v/>
      </c>
      <c r="I753" s="36" t="str">
        <f>IF(AND(TimeSpend[[#This Row],[Personnel number]]&lt;&gt;"",TimeSpend[[#This Row],[Date]]&lt;&gt;""),TimeSpend[[#This Row],[End Time]],"")</f>
        <v/>
      </c>
      <c r="J753" t="str">
        <f>IF(AND(TimeSpend[[#This Row],[Personnel number]]&lt;&gt;"",TimeSpend[[#This Row],[Date]]&lt;&gt;""),TimeSpend[[#This Row],[Location]],"")</f>
        <v/>
      </c>
      <c r="K753" t="str">
        <f>IF(AND(TimeSpend[[#This Row],[Personnel number]]&lt;&gt;"",TimeSpend[[#This Row],[Date]]&lt;&gt;""),TimeSpend[[#This Row],[Task]],"")</f>
        <v/>
      </c>
      <c r="L753" t="str">
        <f>IF(AND(TimeSpend[[#This Row],[Personnel number]]&lt;&gt;"",TimeSpend[[#This Row],[Date]]&lt;&gt;""),Utilization!$J$2,"")</f>
        <v/>
      </c>
      <c r="M753" t="str">
        <f>IF(AND(TimeSpend[[#This Row],[Personnel number]]&lt;&gt;"",TimeSpend[[#This Row],[Date]]&lt;&gt;""),TimeSpend[[#This Row],[Employee Name]],"")</f>
        <v/>
      </c>
      <c r="N753" t="str">
        <f t="shared" si="22"/>
        <v/>
      </c>
      <c r="O753" t="str">
        <f t="shared" si="23"/>
        <v/>
      </c>
      <c r="P753" t="str">
        <f>IF(D753&lt;&gt;"",VLOOKUP(D753,Projects!B:C,2,0),"")</f>
        <v/>
      </c>
    </row>
    <row r="754" spans="1:16" x14ac:dyDescent="0.25">
      <c r="A754" t="str">
        <f>UPPER(IF(AND(TimeSpend[[#This Row],[Personnel number]]&lt;&gt;"",TimeSpend[[#This Row],[Date]]&lt;&gt;""),TimeSpend[[#This Row],[Personnel number]],""))</f>
        <v/>
      </c>
      <c r="B754" s="85" t="str">
        <f>IF(AND(TimeSpend[[#This Row],[Personnel number]]&lt;&gt;"",TimeSpend[[#This Row],[Date]]&lt;&gt;""),TEXT(TimeSpend[[#This Row],[Date]],"[$-409]yyyyMMdd"),"")</f>
        <v/>
      </c>
      <c r="C754" s="33" t="str">
        <f>IF(AND(TimeSpend[[#This Row],[Personnel number]]&lt;&gt;"",TimeSpend[[#This Row],[Date]]&lt;&gt;""),SUBSTITUTE(TimeSpend[[#This Row],[Hours]],",","."),"")</f>
        <v/>
      </c>
      <c r="D754" t="str">
        <f>IF(AND(TimeSpend[[#This Row],[Personnel number]]&lt;&gt;"",TimeSpend[[#This Row],[Date]]&lt;&gt;""),TimeSpend[[#This Row],[Network]],"")</f>
        <v/>
      </c>
      <c r="E754" t="str">
        <f>IF(AND(TimeSpend[[#This Row],[Personnel number]]&lt;&gt;"",TimeSpend[[#This Row],[Date]]&lt;&gt;""),TimeSpend[[#This Row],[Network Description]],"")</f>
        <v/>
      </c>
      <c r="F754" t="str">
        <f>IF(AND(TimeSpend[[#This Row],[Personnel number]]&lt;&gt;"",TimeSpend[[#This Row],[Date]]&lt;&gt;""),TimeSpend[[#This Row],[Activity]],"")</f>
        <v/>
      </c>
      <c r="G754" t="str">
        <f>IF(AND(TimeSpend[[#This Row],[Personnel number]]&lt;&gt;"",TimeSpend[[#This Row],[Date]]&lt;&gt;""),TimeSpend[[#This Row],[Activity description]],"")</f>
        <v/>
      </c>
      <c r="H754" s="36" t="str">
        <f>IF(AND(TimeSpend[[#This Row],[Personnel number]]&lt;&gt;"",TimeSpend[[#This Row],[Date]]&lt;&gt;""),TimeSpend[[#This Row],[Start Time]],"")</f>
        <v/>
      </c>
      <c r="I754" s="36" t="str">
        <f>IF(AND(TimeSpend[[#This Row],[Personnel number]]&lt;&gt;"",TimeSpend[[#This Row],[Date]]&lt;&gt;""),TimeSpend[[#This Row],[End Time]],"")</f>
        <v/>
      </c>
      <c r="J754" t="str">
        <f>IF(AND(TimeSpend[[#This Row],[Personnel number]]&lt;&gt;"",TimeSpend[[#This Row],[Date]]&lt;&gt;""),TimeSpend[[#This Row],[Location]],"")</f>
        <v/>
      </c>
      <c r="K754" t="str">
        <f>IF(AND(TimeSpend[[#This Row],[Personnel number]]&lt;&gt;"",TimeSpend[[#This Row],[Date]]&lt;&gt;""),TimeSpend[[#This Row],[Task]],"")</f>
        <v/>
      </c>
      <c r="L754" t="str">
        <f>IF(AND(TimeSpend[[#This Row],[Personnel number]]&lt;&gt;"",TimeSpend[[#This Row],[Date]]&lt;&gt;""),Utilization!$J$2,"")</f>
        <v/>
      </c>
      <c r="M754" t="str">
        <f>IF(AND(TimeSpend[[#This Row],[Personnel number]]&lt;&gt;"",TimeSpend[[#This Row],[Date]]&lt;&gt;""),TimeSpend[[#This Row],[Employee Name]],"")</f>
        <v/>
      </c>
      <c r="N754" t="str">
        <f t="shared" si="22"/>
        <v/>
      </c>
      <c r="O754" t="str">
        <f t="shared" si="23"/>
        <v/>
      </c>
      <c r="P754" t="str">
        <f>IF(D754&lt;&gt;"",VLOOKUP(D754,Projects!B:C,2,0),"")</f>
        <v/>
      </c>
    </row>
    <row r="755" spans="1:16" x14ac:dyDescent="0.25">
      <c r="A755" t="str">
        <f>UPPER(IF(AND(TimeSpend[[#This Row],[Personnel number]]&lt;&gt;"",TimeSpend[[#This Row],[Date]]&lt;&gt;""),TimeSpend[[#This Row],[Personnel number]],""))</f>
        <v/>
      </c>
      <c r="B755" s="85" t="str">
        <f>IF(AND(TimeSpend[[#This Row],[Personnel number]]&lt;&gt;"",TimeSpend[[#This Row],[Date]]&lt;&gt;""),TEXT(TimeSpend[[#This Row],[Date]],"[$-409]yyyyMMdd"),"")</f>
        <v/>
      </c>
      <c r="C755" s="33" t="str">
        <f>IF(AND(TimeSpend[[#This Row],[Personnel number]]&lt;&gt;"",TimeSpend[[#This Row],[Date]]&lt;&gt;""),SUBSTITUTE(TimeSpend[[#This Row],[Hours]],",","."),"")</f>
        <v/>
      </c>
      <c r="D755" t="str">
        <f>IF(AND(TimeSpend[[#This Row],[Personnel number]]&lt;&gt;"",TimeSpend[[#This Row],[Date]]&lt;&gt;""),TimeSpend[[#This Row],[Network]],"")</f>
        <v/>
      </c>
      <c r="E755" t="str">
        <f>IF(AND(TimeSpend[[#This Row],[Personnel number]]&lt;&gt;"",TimeSpend[[#This Row],[Date]]&lt;&gt;""),TimeSpend[[#This Row],[Network Description]],"")</f>
        <v/>
      </c>
      <c r="F755" t="str">
        <f>IF(AND(TimeSpend[[#This Row],[Personnel number]]&lt;&gt;"",TimeSpend[[#This Row],[Date]]&lt;&gt;""),TimeSpend[[#This Row],[Activity]],"")</f>
        <v/>
      </c>
      <c r="G755" t="str">
        <f>IF(AND(TimeSpend[[#This Row],[Personnel number]]&lt;&gt;"",TimeSpend[[#This Row],[Date]]&lt;&gt;""),TimeSpend[[#This Row],[Activity description]],"")</f>
        <v/>
      </c>
      <c r="H755" s="36" t="str">
        <f>IF(AND(TimeSpend[[#This Row],[Personnel number]]&lt;&gt;"",TimeSpend[[#This Row],[Date]]&lt;&gt;""),TimeSpend[[#This Row],[Start Time]],"")</f>
        <v/>
      </c>
      <c r="I755" s="36" t="str">
        <f>IF(AND(TimeSpend[[#This Row],[Personnel number]]&lt;&gt;"",TimeSpend[[#This Row],[Date]]&lt;&gt;""),TimeSpend[[#This Row],[End Time]],"")</f>
        <v/>
      </c>
      <c r="J755" t="str">
        <f>IF(AND(TimeSpend[[#This Row],[Personnel number]]&lt;&gt;"",TimeSpend[[#This Row],[Date]]&lt;&gt;""),TimeSpend[[#This Row],[Location]],"")</f>
        <v/>
      </c>
      <c r="K755" t="str">
        <f>IF(AND(TimeSpend[[#This Row],[Personnel number]]&lt;&gt;"",TimeSpend[[#This Row],[Date]]&lt;&gt;""),TimeSpend[[#This Row],[Task]],"")</f>
        <v/>
      </c>
      <c r="L755" t="str">
        <f>IF(AND(TimeSpend[[#This Row],[Personnel number]]&lt;&gt;"",TimeSpend[[#This Row],[Date]]&lt;&gt;""),Utilization!$J$2,"")</f>
        <v/>
      </c>
      <c r="M755" t="str">
        <f>IF(AND(TimeSpend[[#This Row],[Personnel number]]&lt;&gt;"",TimeSpend[[#This Row],[Date]]&lt;&gt;""),TimeSpend[[#This Row],[Employee Name]],"")</f>
        <v/>
      </c>
      <c r="N755" t="str">
        <f t="shared" si="22"/>
        <v/>
      </c>
      <c r="O755" t="str">
        <f t="shared" si="23"/>
        <v/>
      </c>
      <c r="P755" t="str">
        <f>IF(D755&lt;&gt;"",VLOOKUP(D755,Projects!B:C,2,0),"")</f>
        <v/>
      </c>
    </row>
    <row r="756" spans="1:16" x14ac:dyDescent="0.25">
      <c r="A756" t="str">
        <f>UPPER(IF(AND(TimeSpend[[#This Row],[Personnel number]]&lt;&gt;"",TimeSpend[[#This Row],[Date]]&lt;&gt;""),TimeSpend[[#This Row],[Personnel number]],""))</f>
        <v/>
      </c>
      <c r="B756" s="85" t="str">
        <f>IF(AND(TimeSpend[[#This Row],[Personnel number]]&lt;&gt;"",TimeSpend[[#This Row],[Date]]&lt;&gt;""),TEXT(TimeSpend[[#This Row],[Date]],"[$-409]yyyyMMdd"),"")</f>
        <v/>
      </c>
      <c r="C756" s="33" t="str">
        <f>IF(AND(TimeSpend[[#This Row],[Personnel number]]&lt;&gt;"",TimeSpend[[#This Row],[Date]]&lt;&gt;""),SUBSTITUTE(TimeSpend[[#This Row],[Hours]],",","."),"")</f>
        <v/>
      </c>
      <c r="D756" t="str">
        <f>IF(AND(TimeSpend[[#This Row],[Personnel number]]&lt;&gt;"",TimeSpend[[#This Row],[Date]]&lt;&gt;""),TimeSpend[[#This Row],[Network]],"")</f>
        <v/>
      </c>
      <c r="E756" t="str">
        <f>IF(AND(TimeSpend[[#This Row],[Personnel number]]&lt;&gt;"",TimeSpend[[#This Row],[Date]]&lt;&gt;""),TimeSpend[[#This Row],[Network Description]],"")</f>
        <v/>
      </c>
      <c r="F756" t="str">
        <f>IF(AND(TimeSpend[[#This Row],[Personnel number]]&lt;&gt;"",TimeSpend[[#This Row],[Date]]&lt;&gt;""),TimeSpend[[#This Row],[Activity]],"")</f>
        <v/>
      </c>
      <c r="G756" t="str">
        <f>IF(AND(TimeSpend[[#This Row],[Personnel number]]&lt;&gt;"",TimeSpend[[#This Row],[Date]]&lt;&gt;""),TimeSpend[[#This Row],[Activity description]],"")</f>
        <v/>
      </c>
      <c r="H756" s="36" t="str">
        <f>IF(AND(TimeSpend[[#This Row],[Personnel number]]&lt;&gt;"",TimeSpend[[#This Row],[Date]]&lt;&gt;""),TimeSpend[[#This Row],[Start Time]],"")</f>
        <v/>
      </c>
      <c r="I756" s="36" t="str">
        <f>IF(AND(TimeSpend[[#This Row],[Personnel number]]&lt;&gt;"",TimeSpend[[#This Row],[Date]]&lt;&gt;""),TimeSpend[[#This Row],[End Time]],"")</f>
        <v/>
      </c>
      <c r="J756" t="str">
        <f>IF(AND(TimeSpend[[#This Row],[Personnel number]]&lt;&gt;"",TimeSpend[[#This Row],[Date]]&lt;&gt;""),TimeSpend[[#This Row],[Location]],"")</f>
        <v/>
      </c>
      <c r="K756" t="str">
        <f>IF(AND(TimeSpend[[#This Row],[Personnel number]]&lt;&gt;"",TimeSpend[[#This Row],[Date]]&lt;&gt;""),TimeSpend[[#This Row],[Task]],"")</f>
        <v/>
      </c>
      <c r="L756" t="str">
        <f>IF(AND(TimeSpend[[#This Row],[Personnel number]]&lt;&gt;"",TimeSpend[[#This Row],[Date]]&lt;&gt;""),Utilization!$J$2,"")</f>
        <v/>
      </c>
      <c r="M756" t="str">
        <f>IF(AND(TimeSpend[[#This Row],[Personnel number]]&lt;&gt;"",TimeSpend[[#This Row],[Date]]&lt;&gt;""),TimeSpend[[#This Row],[Employee Name]],"")</f>
        <v/>
      </c>
      <c r="N756" t="str">
        <f t="shared" si="22"/>
        <v/>
      </c>
      <c r="O756" t="str">
        <f t="shared" si="23"/>
        <v/>
      </c>
      <c r="P756" t="str">
        <f>IF(D756&lt;&gt;"",VLOOKUP(D756,Projects!B:C,2,0),"")</f>
        <v/>
      </c>
    </row>
    <row r="757" spans="1:16" x14ac:dyDescent="0.25">
      <c r="A757" t="str">
        <f>UPPER(IF(AND(TimeSpend[[#This Row],[Personnel number]]&lt;&gt;"",TimeSpend[[#This Row],[Date]]&lt;&gt;""),TimeSpend[[#This Row],[Personnel number]],""))</f>
        <v/>
      </c>
      <c r="B757" s="85" t="str">
        <f>IF(AND(TimeSpend[[#This Row],[Personnel number]]&lt;&gt;"",TimeSpend[[#This Row],[Date]]&lt;&gt;""),TEXT(TimeSpend[[#This Row],[Date]],"[$-409]yyyyMMdd"),"")</f>
        <v/>
      </c>
      <c r="C757" s="33" t="str">
        <f>IF(AND(TimeSpend[[#This Row],[Personnel number]]&lt;&gt;"",TimeSpend[[#This Row],[Date]]&lt;&gt;""),SUBSTITUTE(TimeSpend[[#This Row],[Hours]],",","."),"")</f>
        <v/>
      </c>
      <c r="D757" t="str">
        <f>IF(AND(TimeSpend[[#This Row],[Personnel number]]&lt;&gt;"",TimeSpend[[#This Row],[Date]]&lt;&gt;""),TimeSpend[[#This Row],[Network]],"")</f>
        <v/>
      </c>
      <c r="E757" t="str">
        <f>IF(AND(TimeSpend[[#This Row],[Personnel number]]&lt;&gt;"",TimeSpend[[#This Row],[Date]]&lt;&gt;""),TimeSpend[[#This Row],[Network Description]],"")</f>
        <v/>
      </c>
      <c r="F757" t="str">
        <f>IF(AND(TimeSpend[[#This Row],[Personnel number]]&lt;&gt;"",TimeSpend[[#This Row],[Date]]&lt;&gt;""),TimeSpend[[#This Row],[Activity]],"")</f>
        <v/>
      </c>
      <c r="G757" t="str">
        <f>IF(AND(TimeSpend[[#This Row],[Personnel number]]&lt;&gt;"",TimeSpend[[#This Row],[Date]]&lt;&gt;""),TimeSpend[[#This Row],[Activity description]],"")</f>
        <v/>
      </c>
      <c r="H757" s="36" t="str">
        <f>IF(AND(TimeSpend[[#This Row],[Personnel number]]&lt;&gt;"",TimeSpend[[#This Row],[Date]]&lt;&gt;""),TimeSpend[[#This Row],[Start Time]],"")</f>
        <v/>
      </c>
      <c r="I757" s="36" t="str">
        <f>IF(AND(TimeSpend[[#This Row],[Personnel number]]&lt;&gt;"",TimeSpend[[#This Row],[Date]]&lt;&gt;""),TimeSpend[[#This Row],[End Time]],"")</f>
        <v/>
      </c>
      <c r="J757" t="str">
        <f>IF(AND(TimeSpend[[#This Row],[Personnel number]]&lt;&gt;"",TimeSpend[[#This Row],[Date]]&lt;&gt;""),TimeSpend[[#This Row],[Location]],"")</f>
        <v/>
      </c>
      <c r="K757" t="str">
        <f>IF(AND(TimeSpend[[#This Row],[Personnel number]]&lt;&gt;"",TimeSpend[[#This Row],[Date]]&lt;&gt;""),TimeSpend[[#This Row],[Task]],"")</f>
        <v/>
      </c>
      <c r="L757" t="str">
        <f>IF(AND(TimeSpend[[#This Row],[Personnel number]]&lt;&gt;"",TimeSpend[[#This Row],[Date]]&lt;&gt;""),Utilization!$J$2,"")</f>
        <v/>
      </c>
      <c r="M757" t="str">
        <f>IF(AND(TimeSpend[[#This Row],[Personnel number]]&lt;&gt;"",TimeSpend[[#This Row],[Date]]&lt;&gt;""),TimeSpend[[#This Row],[Employee Name]],"")</f>
        <v/>
      </c>
      <c r="N757" t="str">
        <f t="shared" si="22"/>
        <v/>
      </c>
      <c r="O757" t="str">
        <f t="shared" si="23"/>
        <v/>
      </c>
      <c r="P757" t="str">
        <f>IF(D757&lt;&gt;"",VLOOKUP(D757,Projects!B:C,2,0),"")</f>
        <v/>
      </c>
    </row>
    <row r="758" spans="1:16" x14ac:dyDescent="0.25">
      <c r="A758" t="str">
        <f>UPPER(IF(AND(TimeSpend[[#This Row],[Personnel number]]&lt;&gt;"",TimeSpend[[#This Row],[Date]]&lt;&gt;""),TimeSpend[[#This Row],[Personnel number]],""))</f>
        <v/>
      </c>
      <c r="B758" s="85" t="str">
        <f>IF(AND(TimeSpend[[#This Row],[Personnel number]]&lt;&gt;"",TimeSpend[[#This Row],[Date]]&lt;&gt;""),TEXT(TimeSpend[[#This Row],[Date]],"[$-409]yyyyMMdd"),"")</f>
        <v/>
      </c>
      <c r="C758" s="33" t="str">
        <f>IF(AND(TimeSpend[[#This Row],[Personnel number]]&lt;&gt;"",TimeSpend[[#This Row],[Date]]&lt;&gt;""),SUBSTITUTE(TimeSpend[[#This Row],[Hours]],",","."),"")</f>
        <v/>
      </c>
      <c r="D758" t="str">
        <f>IF(AND(TimeSpend[[#This Row],[Personnel number]]&lt;&gt;"",TimeSpend[[#This Row],[Date]]&lt;&gt;""),TimeSpend[[#This Row],[Network]],"")</f>
        <v/>
      </c>
      <c r="E758" t="str">
        <f>IF(AND(TimeSpend[[#This Row],[Personnel number]]&lt;&gt;"",TimeSpend[[#This Row],[Date]]&lt;&gt;""),TimeSpend[[#This Row],[Network Description]],"")</f>
        <v/>
      </c>
      <c r="F758" t="str">
        <f>IF(AND(TimeSpend[[#This Row],[Personnel number]]&lt;&gt;"",TimeSpend[[#This Row],[Date]]&lt;&gt;""),TimeSpend[[#This Row],[Activity]],"")</f>
        <v/>
      </c>
      <c r="G758" t="str">
        <f>IF(AND(TimeSpend[[#This Row],[Personnel number]]&lt;&gt;"",TimeSpend[[#This Row],[Date]]&lt;&gt;""),TimeSpend[[#This Row],[Activity description]],"")</f>
        <v/>
      </c>
      <c r="H758" s="36" t="str">
        <f>IF(AND(TimeSpend[[#This Row],[Personnel number]]&lt;&gt;"",TimeSpend[[#This Row],[Date]]&lt;&gt;""),TimeSpend[[#This Row],[Start Time]],"")</f>
        <v/>
      </c>
      <c r="I758" s="36" t="str">
        <f>IF(AND(TimeSpend[[#This Row],[Personnel number]]&lt;&gt;"",TimeSpend[[#This Row],[Date]]&lt;&gt;""),TimeSpend[[#This Row],[End Time]],"")</f>
        <v/>
      </c>
      <c r="J758" t="str">
        <f>IF(AND(TimeSpend[[#This Row],[Personnel number]]&lt;&gt;"",TimeSpend[[#This Row],[Date]]&lt;&gt;""),TimeSpend[[#This Row],[Location]],"")</f>
        <v/>
      </c>
      <c r="K758" t="str">
        <f>IF(AND(TimeSpend[[#This Row],[Personnel number]]&lt;&gt;"",TimeSpend[[#This Row],[Date]]&lt;&gt;""),TimeSpend[[#This Row],[Task]],"")</f>
        <v/>
      </c>
      <c r="L758" t="str">
        <f>IF(AND(TimeSpend[[#This Row],[Personnel number]]&lt;&gt;"",TimeSpend[[#This Row],[Date]]&lt;&gt;""),Utilization!$J$2,"")</f>
        <v/>
      </c>
      <c r="M758" t="str">
        <f>IF(AND(TimeSpend[[#This Row],[Personnel number]]&lt;&gt;"",TimeSpend[[#This Row],[Date]]&lt;&gt;""),TimeSpend[[#This Row],[Employee Name]],"")</f>
        <v/>
      </c>
      <c r="N758" t="str">
        <f t="shared" si="22"/>
        <v/>
      </c>
      <c r="O758" t="str">
        <f t="shared" si="23"/>
        <v/>
      </c>
      <c r="P758" t="str">
        <f>IF(D758&lt;&gt;"",VLOOKUP(D758,Projects!B:C,2,0),"")</f>
        <v/>
      </c>
    </row>
    <row r="759" spans="1:16" x14ac:dyDescent="0.25">
      <c r="A759" t="str">
        <f>UPPER(IF(AND(TimeSpend[[#This Row],[Personnel number]]&lt;&gt;"",TimeSpend[[#This Row],[Date]]&lt;&gt;""),TimeSpend[[#This Row],[Personnel number]],""))</f>
        <v/>
      </c>
      <c r="B759" s="85" t="str">
        <f>IF(AND(TimeSpend[[#This Row],[Personnel number]]&lt;&gt;"",TimeSpend[[#This Row],[Date]]&lt;&gt;""),TEXT(TimeSpend[[#This Row],[Date]],"[$-409]yyyyMMdd"),"")</f>
        <v/>
      </c>
      <c r="C759" s="33" t="str">
        <f>IF(AND(TimeSpend[[#This Row],[Personnel number]]&lt;&gt;"",TimeSpend[[#This Row],[Date]]&lt;&gt;""),SUBSTITUTE(TimeSpend[[#This Row],[Hours]],",","."),"")</f>
        <v/>
      </c>
      <c r="D759" t="str">
        <f>IF(AND(TimeSpend[[#This Row],[Personnel number]]&lt;&gt;"",TimeSpend[[#This Row],[Date]]&lt;&gt;""),TimeSpend[[#This Row],[Network]],"")</f>
        <v/>
      </c>
      <c r="E759" t="str">
        <f>IF(AND(TimeSpend[[#This Row],[Personnel number]]&lt;&gt;"",TimeSpend[[#This Row],[Date]]&lt;&gt;""),TimeSpend[[#This Row],[Network Description]],"")</f>
        <v/>
      </c>
      <c r="F759" t="str">
        <f>IF(AND(TimeSpend[[#This Row],[Personnel number]]&lt;&gt;"",TimeSpend[[#This Row],[Date]]&lt;&gt;""),TimeSpend[[#This Row],[Activity]],"")</f>
        <v/>
      </c>
      <c r="G759" t="str">
        <f>IF(AND(TimeSpend[[#This Row],[Personnel number]]&lt;&gt;"",TimeSpend[[#This Row],[Date]]&lt;&gt;""),TimeSpend[[#This Row],[Activity description]],"")</f>
        <v/>
      </c>
      <c r="H759" s="36" t="str">
        <f>IF(AND(TimeSpend[[#This Row],[Personnel number]]&lt;&gt;"",TimeSpend[[#This Row],[Date]]&lt;&gt;""),TimeSpend[[#This Row],[Start Time]],"")</f>
        <v/>
      </c>
      <c r="I759" s="36" t="str">
        <f>IF(AND(TimeSpend[[#This Row],[Personnel number]]&lt;&gt;"",TimeSpend[[#This Row],[Date]]&lt;&gt;""),TimeSpend[[#This Row],[End Time]],"")</f>
        <v/>
      </c>
      <c r="J759" t="str">
        <f>IF(AND(TimeSpend[[#This Row],[Personnel number]]&lt;&gt;"",TimeSpend[[#This Row],[Date]]&lt;&gt;""),TimeSpend[[#This Row],[Location]],"")</f>
        <v/>
      </c>
      <c r="K759" t="str">
        <f>IF(AND(TimeSpend[[#This Row],[Personnel number]]&lt;&gt;"",TimeSpend[[#This Row],[Date]]&lt;&gt;""),TimeSpend[[#This Row],[Task]],"")</f>
        <v/>
      </c>
      <c r="L759" t="str">
        <f>IF(AND(TimeSpend[[#This Row],[Personnel number]]&lt;&gt;"",TimeSpend[[#This Row],[Date]]&lt;&gt;""),Utilization!$J$2,"")</f>
        <v/>
      </c>
      <c r="M759" t="str">
        <f>IF(AND(TimeSpend[[#This Row],[Personnel number]]&lt;&gt;"",TimeSpend[[#This Row],[Date]]&lt;&gt;""),TimeSpend[[#This Row],[Employee Name]],"")</f>
        <v/>
      </c>
      <c r="N759" t="str">
        <f t="shared" si="22"/>
        <v/>
      </c>
      <c r="O759" t="str">
        <f t="shared" si="23"/>
        <v/>
      </c>
      <c r="P759" t="str">
        <f>IF(D759&lt;&gt;"",VLOOKUP(D759,Projects!B:C,2,0),"")</f>
        <v/>
      </c>
    </row>
    <row r="760" spans="1:16" x14ac:dyDescent="0.25">
      <c r="A760" t="str">
        <f>UPPER(IF(AND(TimeSpend[[#This Row],[Personnel number]]&lt;&gt;"",TimeSpend[[#This Row],[Date]]&lt;&gt;""),TimeSpend[[#This Row],[Personnel number]],""))</f>
        <v/>
      </c>
      <c r="B760" s="85" t="str">
        <f>IF(AND(TimeSpend[[#This Row],[Personnel number]]&lt;&gt;"",TimeSpend[[#This Row],[Date]]&lt;&gt;""),TEXT(TimeSpend[[#This Row],[Date]],"[$-409]yyyyMMdd"),"")</f>
        <v/>
      </c>
      <c r="C760" s="33" t="str">
        <f>IF(AND(TimeSpend[[#This Row],[Personnel number]]&lt;&gt;"",TimeSpend[[#This Row],[Date]]&lt;&gt;""),SUBSTITUTE(TimeSpend[[#This Row],[Hours]],",","."),"")</f>
        <v/>
      </c>
      <c r="D760" t="str">
        <f>IF(AND(TimeSpend[[#This Row],[Personnel number]]&lt;&gt;"",TimeSpend[[#This Row],[Date]]&lt;&gt;""),TimeSpend[[#This Row],[Network]],"")</f>
        <v/>
      </c>
      <c r="E760" t="str">
        <f>IF(AND(TimeSpend[[#This Row],[Personnel number]]&lt;&gt;"",TimeSpend[[#This Row],[Date]]&lt;&gt;""),TimeSpend[[#This Row],[Network Description]],"")</f>
        <v/>
      </c>
      <c r="F760" t="str">
        <f>IF(AND(TimeSpend[[#This Row],[Personnel number]]&lt;&gt;"",TimeSpend[[#This Row],[Date]]&lt;&gt;""),TimeSpend[[#This Row],[Activity]],"")</f>
        <v/>
      </c>
      <c r="G760" t="str">
        <f>IF(AND(TimeSpend[[#This Row],[Personnel number]]&lt;&gt;"",TimeSpend[[#This Row],[Date]]&lt;&gt;""),TimeSpend[[#This Row],[Activity description]],"")</f>
        <v/>
      </c>
      <c r="H760" s="36" t="str">
        <f>IF(AND(TimeSpend[[#This Row],[Personnel number]]&lt;&gt;"",TimeSpend[[#This Row],[Date]]&lt;&gt;""),TimeSpend[[#This Row],[Start Time]],"")</f>
        <v/>
      </c>
      <c r="I760" s="36" t="str">
        <f>IF(AND(TimeSpend[[#This Row],[Personnel number]]&lt;&gt;"",TimeSpend[[#This Row],[Date]]&lt;&gt;""),TimeSpend[[#This Row],[End Time]],"")</f>
        <v/>
      </c>
      <c r="J760" t="str">
        <f>IF(AND(TimeSpend[[#This Row],[Personnel number]]&lt;&gt;"",TimeSpend[[#This Row],[Date]]&lt;&gt;""),TimeSpend[[#This Row],[Location]],"")</f>
        <v/>
      </c>
      <c r="K760" t="str">
        <f>IF(AND(TimeSpend[[#This Row],[Personnel number]]&lt;&gt;"",TimeSpend[[#This Row],[Date]]&lt;&gt;""),TimeSpend[[#This Row],[Task]],"")</f>
        <v/>
      </c>
      <c r="L760" t="str">
        <f>IF(AND(TimeSpend[[#This Row],[Personnel number]]&lt;&gt;"",TimeSpend[[#This Row],[Date]]&lt;&gt;""),Utilization!$J$2,"")</f>
        <v/>
      </c>
      <c r="M760" t="str">
        <f>IF(AND(TimeSpend[[#This Row],[Personnel number]]&lt;&gt;"",TimeSpend[[#This Row],[Date]]&lt;&gt;""),TimeSpend[[#This Row],[Employee Name]],"")</f>
        <v/>
      </c>
      <c r="N760" t="str">
        <f t="shared" si="22"/>
        <v/>
      </c>
      <c r="O760" t="str">
        <f t="shared" si="23"/>
        <v/>
      </c>
      <c r="P760" t="str">
        <f>IF(D760&lt;&gt;"",VLOOKUP(D760,Projects!B:C,2,0),"")</f>
        <v/>
      </c>
    </row>
    <row r="761" spans="1:16" x14ac:dyDescent="0.25">
      <c r="A761" t="str">
        <f>UPPER(IF(AND(TimeSpend[[#This Row],[Personnel number]]&lt;&gt;"",TimeSpend[[#This Row],[Date]]&lt;&gt;""),TimeSpend[[#This Row],[Personnel number]],""))</f>
        <v/>
      </c>
      <c r="B761" s="85" t="str">
        <f>IF(AND(TimeSpend[[#This Row],[Personnel number]]&lt;&gt;"",TimeSpend[[#This Row],[Date]]&lt;&gt;""),TEXT(TimeSpend[[#This Row],[Date]],"[$-409]yyyyMMdd"),"")</f>
        <v/>
      </c>
      <c r="C761" s="33" t="str">
        <f>IF(AND(TimeSpend[[#This Row],[Personnel number]]&lt;&gt;"",TimeSpend[[#This Row],[Date]]&lt;&gt;""),SUBSTITUTE(TimeSpend[[#This Row],[Hours]],",","."),"")</f>
        <v/>
      </c>
      <c r="D761" t="str">
        <f>IF(AND(TimeSpend[[#This Row],[Personnel number]]&lt;&gt;"",TimeSpend[[#This Row],[Date]]&lt;&gt;""),TimeSpend[[#This Row],[Network]],"")</f>
        <v/>
      </c>
      <c r="E761" t="str">
        <f>IF(AND(TimeSpend[[#This Row],[Personnel number]]&lt;&gt;"",TimeSpend[[#This Row],[Date]]&lt;&gt;""),TimeSpend[[#This Row],[Network Description]],"")</f>
        <v/>
      </c>
      <c r="F761" t="str">
        <f>IF(AND(TimeSpend[[#This Row],[Personnel number]]&lt;&gt;"",TimeSpend[[#This Row],[Date]]&lt;&gt;""),TimeSpend[[#This Row],[Activity]],"")</f>
        <v/>
      </c>
      <c r="G761" t="str">
        <f>IF(AND(TimeSpend[[#This Row],[Personnel number]]&lt;&gt;"",TimeSpend[[#This Row],[Date]]&lt;&gt;""),TimeSpend[[#This Row],[Activity description]],"")</f>
        <v/>
      </c>
      <c r="H761" s="36" t="str">
        <f>IF(AND(TimeSpend[[#This Row],[Personnel number]]&lt;&gt;"",TimeSpend[[#This Row],[Date]]&lt;&gt;""),TimeSpend[[#This Row],[Start Time]],"")</f>
        <v/>
      </c>
      <c r="I761" s="36" t="str">
        <f>IF(AND(TimeSpend[[#This Row],[Personnel number]]&lt;&gt;"",TimeSpend[[#This Row],[Date]]&lt;&gt;""),TimeSpend[[#This Row],[End Time]],"")</f>
        <v/>
      </c>
      <c r="J761" t="str">
        <f>IF(AND(TimeSpend[[#This Row],[Personnel number]]&lt;&gt;"",TimeSpend[[#This Row],[Date]]&lt;&gt;""),TimeSpend[[#This Row],[Location]],"")</f>
        <v/>
      </c>
      <c r="K761" t="str">
        <f>IF(AND(TimeSpend[[#This Row],[Personnel number]]&lt;&gt;"",TimeSpend[[#This Row],[Date]]&lt;&gt;""),TimeSpend[[#This Row],[Task]],"")</f>
        <v/>
      </c>
      <c r="L761" t="str">
        <f>IF(AND(TimeSpend[[#This Row],[Personnel number]]&lt;&gt;"",TimeSpend[[#This Row],[Date]]&lt;&gt;""),Utilization!$J$2,"")</f>
        <v/>
      </c>
      <c r="M761" t="str">
        <f>IF(AND(TimeSpend[[#This Row],[Personnel number]]&lt;&gt;"",TimeSpend[[#This Row],[Date]]&lt;&gt;""),TimeSpend[[#This Row],[Employee Name]],"")</f>
        <v/>
      </c>
      <c r="N761" t="str">
        <f t="shared" si="22"/>
        <v/>
      </c>
      <c r="O761" t="str">
        <f t="shared" si="23"/>
        <v/>
      </c>
      <c r="P761" t="str">
        <f>IF(D761&lt;&gt;"",VLOOKUP(D761,Projects!B:C,2,0),"")</f>
        <v/>
      </c>
    </row>
    <row r="762" spans="1:16" x14ac:dyDescent="0.25">
      <c r="A762" t="str">
        <f>UPPER(IF(AND(TimeSpend[[#This Row],[Personnel number]]&lt;&gt;"",TimeSpend[[#This Row],[Date]]&lt;&gt;""),TimeSpend[[#This Row],[Personnel number]],""))</f>
        <v/>
      </c>
      <c r="B762" s="85" t="str">
        <f>IF(AND(TimeSpend[[#This Row],[Personnel number]]&lt;&gt;"",TimeSpend[[#This Row],[Date]]&lt;&gt;""),TEXT(TimeSpend[[#This Row],[Date]],"[$-409]yyyyMMdd"),"")</f>
        <v/>
      </c>
      <c r="C762" s="33" t="str">
        <f>IF(AND(TimeSpend[[#This Row],[Personnel number]]&lt;&gt;"",TimeSpend[[#This Row],[Date]]&lt;&gt;""),SUBSTITUTE(TimeSpend[[#This Row],[Hours]],",","."),"")</f>
        <v/>
      </c>
      <c r="D762" t="str">
        <f>IF(AND(TimeSpend[[#This Row],[Personnel number]]&lt;&gt;"",TimeSpend[[#This Row],[Date]]&lt;&gt;""),TimeSpend[[#This Row],[Network]],"")</f>
        <v/>
      </c>
      <c r="E762" t="str">
        <f>IF(AND(TimeSpend[[#This Row],[Personnel number]]&lt;&gt;"",TimeSpend[[#This Row],[Date]]&lt;&gt;""),TimeSpend[[#This Row],[Network Description]],"")</f>
        <v/>
      </c>
      <c r="F762" t="str">
        <f>IF(AND(TimeSpend[[#This Row],[Personnel number]]&lt;&gt;"",TimeSpend[[#This Row],[Date]]&lt;&gt;""),TimeSpend[[#This Row],[Activity]],"")</f>
        <v/>
      </c>
      <c r="G762" t="str">
        <f>IF(AND(TimeSpend[[#This Row],[Personnel number]]&lt;&gt;"",TimeSpend[[#This Row],[Date]]&lt;&gt;""),TimeSpend[[#This Row],[Activity description]],"")</f>
        <v/>
      </c>
      <c r="H762" s="36" t="str">
        <f>IF(AND(TimeSpend[[#This Row],[Personnel number]]&lt;&gt;"",TimeSpend[[#This Row],[Date]]&lt;&gt;""),TimeSpend[[#This Row],[Start Time]],"")</f>
        <v/>
      </c>
      <c r="I762" s="36" t="str">
        <f>IF(AND(TimeSpend[[#This Row],[Personnel number]]&lt;&gt;"",TimeSpend[[#This Row],[Date]]&lt;&gt;""),TimeSpend[[#This Row],[End Time]],"")</f>
        <v/>
      </c>
      <c r="J762" t="str">
        <f>IF(AND(TimeSpend[[#This Row],[Personnel number]]&lt;&gt;"",TimeSpend[[#This Row],[Date]]&lt;&gt;""),TimeSpend[[#This Row],[Location]],"")</f>
        <v/>
      </c>
      <c r="K762" t="str">
        <f>IF(AND(TimeSpend[[#This Row],[Personnel number]]&lt;&gt;"",TimeSpend[[#This Row],[Date]]&lt;&gt;""),TimeSpend[[#This Row],[Task]],"")</f>
        <v/>
      </c>
      <c r="L762" t="str">
        <f>IF(AND(TimeSpend[[#This Row],[Personnel number]]&lt;&gt;"",TimeSpend[[#This Row],[Date]]&lt;&gt;""),Utilization!$J$2,"")</f>
        <v/>
      </c>
      <c r="M762" t="str">
        <f>IF(AND(TimeSpend[[#This Row],[Personnel number]]&lt;&gt;"",TimeSpend[[#This Row],[Date]]&lt;&gt;""),TimeSpend[[#This Row],[Employee Name]],"")</f>
        <v/>
      </c>
      <c r="N762" t="str">
        <f t="shared" si="22"/>
        <v/>
      </c>
      <c r="O762" t="str">
        <f t="shared" si="23"/>
        <v/>
      </c>
      <c r="P762" t="str">
        <f>IF(D762&lt;&gt;"",VLOOKUP(D762,Projects!B:C,2,0),"")</f>
        <v/>
      </c>
    </row>
    <row r="763" spans="1:16" x14ac:dyDescent="0.25">
      <c r="A763" t="str">
        <f>UPPER(IF(AND(TimeSpend[[#This Row],[Personnel number]]&lt;&gt;"",TimeSpend[[#This Row],[Date]]&lt;&gt;""),TimeSpend[[#This Row],[Personnel number]],""))</f>
        <v/>
      </c>
      <c r="B763" s="85" t="str">
        <f>IF(AND(TimeSpend[[#This Row],[Personnel number]]&lt;&gt;"",TimeSpend[[#This Row],[Date]]&lt;&gt;""),TEXT(TimeSpend[[#This Row],[Date]],"[$-409]yyyyMMdd"),"")</f>
        <v/>
      </c>
      <c r="C763" s="33" t="str">
        <f>IF(AND(TimeSpend[[#This Row],[Personnel number]]&lt;&gt;"",TimeSpend[[#This Row],[Date]]&lt;&gt;""),SUBSTITUTE(TimeSpend[[#This Row],[Hours]],",","."),"")</f>
        <v/>
      </c>
      <c r="D763" t="str">
        <f>IF(AND(TimeSpend[[#This Row],[Personnel number]]&lt;&gt;"",TimeSpend[[#This Row],[Date]]&lt;&gt;""),TimeSpend[[#This Row],[Network]],"")</f>
        <v/>
      </c>
      <c r="E763" t="str">
        <f>IF(AND(TimeSpend[[#This Row],[Personnel number]]&lt;&gt;"",TimeSpend[[#This Row],[Date]]&lt;&gt;""),TimeSpend[[#This Row],[Network Description]],"")</f>
        <v/>
      </c>
      <c r="F763" t="str">
        <f>IF(AND(TimeSpend[[#This Row],[Personnel number]]&lt;&gt;"",TimeSpend[[#This Row],[Date]]&lt;&gt;""),TimeSpend[[#This Row],[Activity]],"")</f>
        <v/>
      </c>
      <c r="G763" t="str">
        <f>IF(AND(TimeSpend[[#This Row],[Personnel number]]&lt;&gt;"",TimeSpend[[#This Row],[Date]]&lt;&gt;""),TimeSpend[[#This Row],[Activity description]],"")</f>
        <v/>
      </c>
      <c r="H763" s="36" t="str">
        <f>IF(AND(TimeSpend[[#This Row],[Personnel number]]&lt;&gt;"",TimeSpend[[#This Row],[Date]]&lt;&gt;""),TimeSpend[[#This Row],[Start Time]],"")</f>
        <v/>
      </c>
      <c r="I763" s="36" t="str">
        <f>IF(AND(TimeSpend[[#This Row],[Personnel number]]&lt;&gt;"",TimeSpend[[#This Row],[Date]]&lt;&gt;""),TimeSpend[[#This Row],[End Time]],"")</f>
        <v/>
      </c>
      <c r="J763" t="str">
        <f>IF(AND(TimeSpend[[#This Row],[Personnel number]]&lt;&gt;"",TimeSpend[[#This Row],[Date]]&lt;&gt;""),TimeSpend[[#This Row],[Location]],"")</f>
        <v/>
      </c>
      <c r="K763" t="str">
        <f>IF(AND(TimeSpend[[#This Row],[Personnel number]]&lt;&gt;"",TimeSpend[[#This Row],[Date]]&lt;&gt;""),TimeSpend[[#This Row],[Task]],"")</f>
        <v/>
      </c>
      <c r="L763" t="str">
        <f>IF(AND(TimeSpend[[#This Row],[Personnel number]]&lt;&gt;"",TimeSpend[[#This Row],[Date]]&lt;&gt;""),Utilization!$J$2,"")</f>
        <v/>
      </c>
      <c r="M763" t="str">
        <f>IF(AND(TimeSpend[[#This Row],[Personnel number]]&lt;&gt;"",TimeSpend[[#This Row],[Date]]&lt;&gt;""),TimeSpend[[#This Row],[Employee Name]],"")</f>
        <v/>
      </c>
      <c r="N763" t="str">
        <f t="shared" si="22"/>
        <v/>
      </c>
      <c r="O763" t="str">
        <f t="shared" si="23"/>
        <v/>
      </c>
      <c r="P763" t="str">
        <f>IF(D763&lt;&gt;"",VLOOKUP(D763,Projects!B:C,2,0),"")</f>
        <v/>
      </c>
    </row>
    <row r="764" spans="1:16" x14ac:dyDescent="0.25">
      <c r="A764" t="str">
        <f>UPPER(IF(AND(TimeSpend[[#This Row],[Personnel number]]&lt;&gt;"",TimeSpend[[#This Row],[Date]]&lt;&gt;""),TimeSpend[[#This Row],[Personnel number]],""))</f>
        <v/>
      </c>
      <c r="B764" s="85" t="str">
        <f>IF(AND(TimeSpend[[#This Row],[Personnel number]]&lt;&gt;"",TimeSpend[[#This Row],[Date]]&lt;&gt;""),TEXT(TimeSpend[[#This Row],[Date]],"[$-409]yyyyMMdd"),"")</f>
        <v/>
      </c>
      <c r="C764" s="33" t="str">
        <f>IF(AND(TimeSpend[[#This Row],[Personnel number]]&lt;&gt;"",TimeSpend[[#This Row],[Date]]&lt;&gt;""),SUBSTITUTE(TimeSpend[[#This Row],[Hours]],",","."),"")</f>
        <v/>
      </c>
      <c r="D764" t="str">
        <f>IF(AND(TimeSpend[[#This Row],[Personnel number]]&lt;&gt;"",TimeSpend[[#This Row],[Date]]&lt;&gt;""),TimeSpend[[#This Row],[Network]],"")</f>
        <v/>
      </c>
      <c r="E764" t="str">
        <f>IF(AND(TimeSpend[[#This Row],[Personnel number]]&lt;&gt;"",TimeSpend[[#This Row],[Date]]&lt;&gt;""),TimeSpend[[#This Row],[Network Description]],"")</f>
        <v/>
      </c>
      <c r="F764" t="str">
        <f>IF(AND(TimeSpend[[#This Row],[Personnel number]]&lt;&gt;"",TimeSpend[[#This Row],[Date]]&lt;&gt;""),TimeSpend[[#This Row],[Activity]],"")</f>
        <v/>
      </c>
      <c r="G764" t="str">
        <f>IF(AND(TimeSpend[[#This Row],[Personnel number]]&lt;&gt;"",TimeSpend[[#This Row],[Date]]&lt;&gt;""),TimeSpend[[#This Row],[Activity description]],"")</f>
        <v/>
      </c>
      <c r="H764" s="36" t="str">
        <f>IF(AND(TimeSpend[[#This Row],[Personnel number]]&lt;&gt;"",TimeSpend[[#This Row],[Date]]&lt;&gt;""),TimeSpend[[#This Row],[Start Time]],"")</f>
        <v/>
      </c>
      <c r="I764" s="36" t="str">
        <f>IF(AND(TimeSpend[[#This Row],[Personnel number]]&lt;&gt;"",TimeSpend[[#This Row],[Date]]&lt;&gt;""),TimeSpend[[#This Row],[End Time]],"")</f>
        <v/>
      </c>
      <c r="J764" t="str">
        <f>IF(AND(TimeSpend[[#This Row],[Personnel number]]&lt;&gt;"",TimeSpend[[#This Row],[Date]]&lt;&gt;""),TimeSpend[[#This Row],[Location]],"")</f>
        <v/>
      </c>
      <c r="K764" t="str">
        <f>IF(AND(TimeSpend[[#This Row],[Personnel number]]&lt;&gt;"",TimeSpend[[#This Row],[Date]]&lt;&gt;""),TimeSpend[[#This Row],[Task]],"")</f>
        <v/>
      </c>
      <c r="L764" t="str">
        <f>IF(AND(TimeSpend[[#This Row],[Personnel number]]&lt;&gt;"",TimeSpend[[#This Row],[Date]]&lt;&gt;""),Utilization!$J$2,"")</f>
        <v/>
      </c>
      <c r="M764" t="str">
        <f>IF(AND(TimeSpend[[#This Row],[Personnel number]]&lt;&gt;"",TimeSpend[[#This Row],[Date]]&lt;&gt;""),TimeSpend[[#This Row],[Employee Name]],"")</f>
        <v/>
      </c>
      <c r="N764" t="str">
        <f t="shared" si="22"/>
        <v/>
      </c>
      <c r="O764" t="str">
        <f t="shared" si="23"/>
        <v/>
      </c>
      <c r="P764" t="str">
        <f>IF(D764&lt;&gt;"",VLOOKUP(D764,Projects!B:C,2,0),"")</f>
        <v/>
      </c>
    </row>
    <row r="765" spans="1:16" x14ac:dyDescent="0.25">
      <c r="A765" t="str">
        <f>UPPER(IF(AND(TimeSpend[[#This Row],[Personnel number]]&lt;&gt;"",TimeSpend[[#This Row],[Date]]&lt;&gt;""),TimeSpend[[#This Row],[Personnel number]],""))</f>
        <v/>
      </c>
      <c r="B765" s="85" t="str">
        <f>IF(AND(TimeSpend[[#This Row],[Personnel number]]&lt;&gt;"",TimeSpend[[#This Row],[Date]]&lt;&gt;""),TEXT(TimeSpend[[#This Row],[Date]],"[$-409]yyyyMMdd"),"")</f>
        <v/>
      </c>
      <c r="C765" s="33" t="str">
        <f>IF(AND(TimeSpend[[#This Row],[Personnel number]]&lt;&gt;"",TimeSpend[[#This Row],[Date]]&lt;&gt;""),SUBSTITUTE(TimeSpend[[#This Row],[Hours]],",","."),"")</f>
        <v/>
      </c>
      <c r="D765" t="str">
        <f>IF(AND(TimeSpend[[#This Row],[Personnel number]]&lt;&gt;"",TimeSpend[[#This Row],[Date]]&lt;&gt;""),TimeSpend[[#This Row],[Network]],"")</f>
        <v/>
      </c>
      <c r="E765" t="str">
        <f>IF(AND(TimeSpend[[#This Row],[Personnel number]]&lt;&gt;"",TimeSpend[[#This Row],[Date]]&lt;&gt;""),TimeSpend[[#This Row],[Network Description]],"")</f>
        <v/>
      </c>
      <c r="F765" t="str">
        <f>IF(AND(TimeSpend[[#This Row],[Personnel number]]&lt;&gt;"",TimeSpend[[#This Row],[Date]]&lt;&gt;""),TimeSpend[[#This Row],[Activity]],"")</f>
        <v/>
      </c>
      <c r="G765" t="str">
        <f>IF(AND(TimeSpend[[#This Row],[Personnel number]]&lt;&gt;"",TimeSpend[[#This Row],[Date]]&lt;&gt;""),TimeSpend[[#This Row],[Activity description]],"")</f>
        <v/>
      </c>
      <c r="H765" s="36" t="str">
        <f>IF(AND(TimeSpend[[#This Row],[Personnel number]]&lt;&gt;"",TimeSpend[[#This Row],[Date]]&lt;&gt;""),TimeSpend[[#This Row],[Start Time]],"")</f>
        <v/>
      </c>
      <c r="I765" s="36" t="str">
        <f>IF(AND(TimeSpend[[#This Row],[Personnel number]]&lt;&gt;"",TimeSpend[[#This Row],[Date]]&lt;&gt;""),TimeSpend[[#This Row],[End Time]],"")</f>
        <v/>
      </c>
      <c r="J765" t="str">
        <f>IF(AND(TimeSpend[[#This Row],[Personnel number]]&lt;&gt;"",TimeSpend[[#This Row],[Date]]&lt;&gt;""),TimeSpend[[#This Row],[Location]],"")</f>
        <v/>
      </c>
      <c r="K765" t="str">
        <f>IF(AND(TimeSpend[[#This Row],[Personnel number]]&lt;&gt;"",TimeSpend[[#This Row],[Date]]&lt;&gt;""),TimeSpend[[#This Row],[Task]],"")</f>
        <v/>
      </c>
      <c r="L765" t="str">
        <f>IF(AND(TimeSpend[[#This Row],[Personnel number]]&lt;&gt;"",TimeSpend[[#This Row],[Date]]&lt;&gt;""),Utilization!$J$2,"")</f>
        <v/>
      </c>
      <c r="M765" t="str">
        <f>IF(AND(TimeSpend[[#This Row],[Personnel number]]&lt;&gt;"",TimeSpend[[#This Row],[Date]]&lt;&gt;""),TimeSpend[[#This Row],[Employee Name]],"")</f>
        <v/>
      </c>
      <c r="N765" t="str">
        <f t="shared" si="22"/>
        <v/>
      </c>
      <c r="O765" t="str">
        <f t="shared" si="23"/>
        <v/>
      </c>
      <c r="P765" t="str">
        <f>IF(D765&lt;&gt;"",VLOOKUP(D765,Projects!B:C,2,0),"")</f>
        <v/>
      </c>
    </row>
    <row r="766" spans="1:16" x14ac:dyDescent="0.25">
      <c r="A766" t="str">
        <f>UPPER(IF(AND(TimeSpend[[#This Row],[Personnel number]]&lt;&gt;"",TimeSpend[[#This Row],[Date]]&lt;&gt;""),TimeSpend[[#This Row],[Personnel number]],""))</f>
        <v/>
      </c>
      <c r="B766" s="85" t="str">
        <f>IF(AND(TimeSpend[[#This Row],[Personnel number]]&lt;&gt;"",TimeSpend[[#This Row],[Date]]&lt;&gt;""),TEXT(TimeSpend[[#This Row],[Date]],"[$-409]yyyyMMdd"),"")</f>
        <v/>
      </c>
      <c r="C766" s="33" t="str">
        <f>IF(AND(TimeSpend[[#This Row],[Personnel number]]&lt;&gt;"",TimeSpend[[#This Row],[Date]]&lt;&gt;""),SUBSTITUTE(TimeSpend[[#This Row],[Hours]],",","."),"")</f>
        <v/>
      </c>
      <c r="D766" t="str">
        <f>IF(AND(TimeSpend[[#This Row],[Personnel number]]&lt;&gt;"",TimeSpend[[#This Row],[Date]]&lt;&gt;""),TimeSpend[[#This Row],[Network]],"")</f>
        <v/>
      </c>
      <c r="E766" t="str">
        <f>IF(AND(TimeSpend[[#This Row],[Personnel number]]&lt;&gt;"",TimeSpend[[#This Row],[Date]]&lt;&gt;""),TimeSpend[[#This Row],[Network Description]],"")</f>
        <v/>
      </c>
      <c r="F766" t="str">
        <f>IF(AND(TimeSpend[[#This Row],[Personnel number]]&lt;&gt;"",TimeSpend[[#This Row],[Date]]&lt;&gt;""),TimeSpend[[#This Row],[Activity]],"")</f>
        <v/>
      </c>
      <c r="G766" t="str">
        <f>IF(AND(TimeSpend[[#This Row],[Personnel number]]&lt;&gt;"",TimeSpend[[#This Row],[Date]]&lt;&gt;""),TimeSpend[[#This Row],[Activity description]],"")</f>
        <v/>
      </c>
      <c r="H766" s="36" t="str">
        <f>IF(AND(TimeSpend[[#This Row],[Personnel number]]&lt;&gt;"",TimeSpend[[#This Row],[Date]]&lt;&gt;""),TimeSpend[[#This Row],[Start Time]],"")</f>
        <v/>
      </c>
      <c r="I766" s="36" t="str">
        <f>IF(AND(TimeSpend[[#This Row],[Personnel number]]&lt;&gt;"",TimeSpend[[#This Row],[Date]]&lt;&gt;""),TimeSpend[[#This Row],[End Time]],"")</f>
        <v/>
      </c>
      <c r="J766" t="str">
        <f>IF(AND(TimeSpend[[#This Row],[Personnel number]]&lt;&gt;"",TimeSpend[[#This Row],[Date]]&lt;&gt;""),TimeSpend[[#This Row],[Location]],"")</f>
        <v/>
      </c>
      <c r="K766" t="str">
        <f>IF(AND(TimeSpend[[#This Row],[Personnel number]]&lt;&gt;"",TimeSpend[[#This Row],[Date]]&lt;&gt;""),TimeSpend[[#This Row],[Task]],"")</f>
        <v/>
      </c>
      <c r="L766" t="str">
        <f>IF(AND(TimeSpend[[#This Row],[Personnel number]]&lt;&gt;"",TimeSpend[[#This Row],[Date]]&lt;&gt;""),Utilization!$J$2,"")</f>
        <v/>
      </c>
      <c r="M766" t="str">
        <f>IF(AND(TimeSpend[[#This Row],[Personnel number]]&lt;&gt;"",TimeSpend[[#This Row],[Date]]&lt;&gt;""),TimeSpend[[#This Row],[Employee Name]],"")</f>
        <v/>
      </c>
      <c r="N766" t="str">
        <f t="shared" si="22"/>
        <v/>
      </c>
      <c r="O766" t="str">
        <f t="shared" si="23"/>
        <v/>
      </c>
      <c r="P766" t="str">
        <f>IF(D766&lt;&gt;"",VLOOKUP(D766,Projects!B:C,2,0),"")</f>
        <v/>
      </c>
    </row>
    <row r="767" spans="1:16" x14ac:dyDescent="0.25">
      <c r="A767" t="str">
        <f>UPPER(IF(AND(TimeSpend[[#This Row],[Personnel number]]&lt;&gt;"",TimeSpend[[#This Row],[Date]]&lt;&gt;""),TimeSpend[[#This Row],[Personnel number]],""))</f>
        <v/>
      </c>
      <c r="B767" s="85" t="str">
        <f>IF(AND(TimeSpend[[#This Row],[Personnel number]]&lt;&gt;"",TimeSpend[[#This Row],[Date]]&lt;&gt;""),TEXT(TimeSpend[[#This Row],[Date]],"[$-409]yyyyMMdd"),"")</f>
        <v/>
      </c>
      <c r="C767" s="33" t="str">
        <f>IF(AND(TimeSpend[[#This Row],[Personnel number]]&lt;&gt;"",TimeSpend[[#This Row],[Date]]&lt;&gt;""),SUBSTITUTE(TimeSpend[[#This Row],[Hours]],",","."),"")</f>
        <v/>
      </c>
      <c r="D767" t="str">
        <f>IF(AND(TimeSpend[[#This Row],[Personnel number]]&lt;&gt;"",TimeSpend[[#This Row],[Date]]&lt;&gt;""),TimeSpend[[#This Row],[Network]],"")</f>
        <v/>
      </c>
      <c r="E767" t="str">
        <f>IF(AND(TimeSpend[[#This Row],[Personnel number]]&lt;&gt;"",TimeSpend[[#This Row],[Date]]&lt;&gt;""),TimeSpend[[#This Row],[Network Description]],"")</f>
        <v/>
      </c>
      <c r="F767" t="str">
        <f>IF(AND(TimeSpend[[#This Row],[Personnel number]]&lt;&gt;"",TimeSpend[[#This Row],[Date]]&lt;&gt;""),TimeSpend[[#This Row],[Activity]],"")</f>
        <v/>
      </c>
      <c r="G767" t="str">
        <f>IF(AND(TimeSpend[[#This Row],[Personnel number]]&lt;&gt;"",TimeSpend[[#This Row],[Date]]&lt;&gt;""),TimeSpend[[#This Row],[Activity description]],"")</f>
        <v/>
      </c>
      <c r="H767" s="36" t="str">
        <f>IF(AND(TimeSpend[[#This Row],[Personnel number]]&lt;&gt;"",TimeSpend[[#This Row],[Date]]&lt;&gt;""),TimeSpend[[#This Row],[Start Time]],"")</f>
        <v/>
      </c>
      <c r="I767" s="36" t="str">
        <f>IF(AND(TimeSpend[[#This Row],[Personnel number]]&lt;&gt;"",TimeSpend[[#This Row],[Date]]&lt;&gt;""),TimeSpend[[#This Row],[End Time]],"")</f>
        <v/>
      </c>
      <c r="J767" t="str">
        <f>IF(AND(TimeSpend[[#This Row],[Personnel number]]&lt;&gt;"",TimeSpend[[#This Row],[Date]]&lt;&gt;""),TimeSpend[[#This Row],[Location]],"")</f>
        <v/>
      </c>
      <c r="K767" t="str">
        <f>IF(AND(TimeSpend[[#This Row],[Personnel number]]&lt;&gt;"",TimeSpend[[#This Row],[Date]]&lt;&gt;""),TimeSpend[[#This Row],[Task]],"")</f>
        <v/>
      </c>
      <c r="L767" t="str">
        <f>IF(AND(TimeSpend[[#This Row],[Personnel number]]&lt;&gt;"",TimeSpend[[#This Row],[Date]]&lt;&gt;""),Utilization!$J$2,"")</f>
        <v/>
      </c>
      <c r="M767" t="str">
        <f>IF(AND(TimeSpend[[#This Row],[Personnel number]]&lt;&gt;"",TimeSpend[[#This Row],[Date]]&lt;&gt;""),TimeSpend[[#This Row],[Employee Name]],"")</f>
        <v/>
      </c>
      <c r="N767" t="str">
        <f t="shared" si="22"/>
        <v/>
      </c>
      <c r="O767" t="str">
        <f t="shared" si="23"/>
        <v/>
      </c>
      <c r="P767" t="str">
        <f>IF(D767&lt;&gt;"",VLOOKUP(D767,Projects!B:C,2,0),"")</f>
        <v/>
      </c>
    </row>
    <row r="768" spans="1:16" x14ac:dyDescent="0.25">
      <c r="A768" t="str">
        <f>UPPER(IF(AND(TimeSpend[[#This Row],[Personnel number]]&lt;&gt;"",TimeSpend[[#This Row],[Date]]&lt;&gt;""),TimeSpend[[#This Row],[Personnel number]],""))</f>
        <v/>
      </c>
      <c r="B768" s="85" t="str">
        <f>IF(AND(TimeSpend[[#This Row],[Personnel number]]&lt;&gt;"",TimeSpend[[#This Row],[Date]]&lt;&gt;""),TEXT(TimeSpend[[#This Row],[Date]],"[$-409]yyyyMMdd"),"")</f>
        <v/>
      </c>
      <c r="C768" s="33" t="str">
        <f>IF(AND(TimeSpend[[#This Row],[Personnel number]]&lt;&gt;"",TimeSpend[[#This Row],[Date]]&lt;&gt;""),SUBSTITUTE(TimeSpend[[#This Row],[Hours]],",","."),"")</f>
        <v/>
      </c>
      <c r="D768" t="str">
        <f>IF(AND(TimeSpend[[#This Row],[Personnel number]]&lt;&gt;"",TimeSpend[[#This Row],[Date]]&lt;&gt;""),TimeSpend[[#This Row],[Network]],"")</f>
        <v/>
      </c>
      <c r="E768" t="str">
        <f>IF(AND(TimeSpend[[#This Row],[Personnel number]]&lt;&gt;"",TimeSpend[[#This Row],[Date]]&lt;&gt;""),TimeSpend[[#This Row],[Network Description]],"")</f>
        <v/>
      </c>
      <c r="F768" t="str">
        <f>IF(AND(TimeSpend[[#This Row],[Personnel number]]&lt;&gt;"",TimeSpend[[#This Row],[Date]]&lt;&gt;""),TimeSpend[[#This Row],[Activity]],"")</f>
        <v/>
      </c>
      <c r="G768" t="str">
        <f>IF(AND(TimeSpend[[#This Row],[Personnel number]]&lt;&gt;"",TimeSpend[[#This Row],[Date]]&lt;&gt;""),TimeSpend[[#This Row],[Activity description]],"")</f>
        <v/>
      </c>
      <c r="H768" s="36" t="str">
        <f>IF(AND(TimeSpend[[#This Row],[Personnel number]]&lt;&gt;"",TimeSpend[[#This Row],[Date]]&lt;&gt;""),TimeSpend[[#This Row],[Start Time]],"")</f>
        <v/>
      </c>
      <c r="I768" s="36" t="str">
        <f>IF(AND(TimeSpend[[#This Row],[Personnel number]]&lt;&gt;"",TimeSpend[[#This Row],[Date]]&lt;&gt;""),TimeSpend[[#This Row],[End Time]],"")</f>
        <v/>
      </c>
      <c r="J768" t="str">
        <f>IF(AND(TimeSpend[[#This Row],[Personnel number]]&lt;&gt;"",TimeSpend[[#This Row],[Date]]&lt;&gt;""),TimeSpend[[#This Row],[Location]],"")</f>
        <v/>
      </c>
      <c r="K768" t="str">
        <f>IF(AND(TimeSpend[[#This Row],[Personnel number]]&lt;&gt;"",TimeSpend[[#This Row],[Date]]&lt;&gt;""),TimeSpend[[#This Row],[Task]],"")</f>
        <v/>
      </c>
      <c r="L768" t="str">
        <f>IF(AND(TimeSpend[[#This Row],[Personnel number]]&lt;&gt;"",TimeSpend[[#This Row],[Date]]&lt;&gt;""),Utilization!$J$2,"")</f>
        <v/>
      </c>
      <c r="M768" t="str">
        <f>IF(AND(TimeSpend[[#This Row],[Personnel number]]&lt;&gt;"",TimeSpend[[#This Row],[Date]]&lt;&gt;""),TimeSpend[[#This Row],[Employee Name]],"")</f>
        <v/>
      </c>
      <c r="N768" t="str">
        <f t="shared" si="22"/>
        <v/>
      </c>
      <c r="O768" t="str">
        <f t="shared" si="23"/>
        <v/>
      </c>
      <c r="P768" t="str">
        <f>IF(D768&lt;&gt;"",VLOOKUP(D768,Projects!B:C,2,0),"")</f>
        <v/>
      </c>
    </row>
    <row r="769" spans="1:16" x14ac:dyDescent="0.25">
      <c r="A769" t="str">
        <f>UPPER(IF(AND(TimeSpend[[#This Row],[Personnel number]]&lt;&gt;"",TimeSpend[[#This Row],[Date]]&lt;&gt;""),TimeSpend[[#This Row],[Personnel number]],""))</f>
        <v/>
      </c>
      <c r="B769" s="85" t="str">
        <f>IF(AND(TimeSpend[[#This Row],[Personnel number]]&lt;&gt;"",TimeSpend[[#This Row],[Date]]&lt;&gt;""),TEXT(TimeSpend[[#This Row],[Date]],"[$-409]yyyyMMdd"),"")</f>
        <v/>
      </c>
      <c r="C769" s="33" t="str">
        <f>IF(AND(TimeSpend[[#This Row],[Personnel number]]&lt;&gt;"",TimeSpend[[#This Row],[Date]]&lt;&gt;""),SUBSTITUTE(TimeSpend[[#This Row],[Hours]],",","."),"")</f>
        <v/>
      </c>
      <c r="D769" t="str">
        <f>IF(AND(TimeSpend[[#This Row],[Personnel number]]&lt;&gt;"",TimeSpend[[#This Row],[Date]]&lt;&gt;""),TimeSpend[[#This Row],[Network]],"")</f>
        <v/>
      </c>
      <c r="E769" t="str">
        <f>IF(AND(TimeSpend[[#This Row],[Personnel number]]&lt;&gt;"",TimeSpend[[#This Row],[Date]]&lt;&gt;""),TimeSpend[[#This Row],[Network Description]],"")</f>
        <v/>
      </c>
      <c r="F769" t="str">
        <f>IF(AND(TimeSpend[[#This Row],[Personnel number]]&lt;&gt;"",TimeSpend[[#This Row],[Date]]&lt;&gt;""),TimeSpend[[#This Row],[Activity]],"")</f>
        <v/>
      </c>
      <c r="G769" t="str">
        <f>IF(AND(TimeSpend[[#This Row],[Personnel number]]&lt;&gt;"",TimeSpend[[#This Row],[Date]]&lt;&gt;""),TimeSpend[[#This Row],[Activity description]],"")</f>
        <v/>
      </c>
      <c r="H769" s="36" t="str">
        <f>IF(AND(TimeSpend[[#This Row],[Personnel number]]&lt;&gt;"",TimeSpend[[#This Row],[Date]]&lt;&gt;""),TimeSpend[[#This Row],[Start Time]],"")</f>
        <v/>
      </c>
      <c r="I769" s="36" t="str">
        <f>IF(AND(TimeSpend[[#This Row],[Personnel number]]&lt;&gt;"",TimeSpend[[#This Row],[Date]]&lt;&gt;""),TimeSpend[[#This Row],[End Time]],"")</f>
        <v/>
      </c>
      <c r="J769" t="str">
        <f>IF(AND(TimeSpend[[#This Row],[Personnel number]]&lt;&gt;"",TimeSpend[[#This Row],[Date]]&lt;&gt;""),TimeSpend[[#This Row],[Location]],"")</f>
        <v/>
      </c>
      <c r="K769" t="str">
        <f>IF(AND(TimeSpend[[#This Row],[Personnel number]]&lt;&gt;"",TimeSpend[[#This Row],[Date]]&lt;&gt;""),TimeSpend[[#This Row],[Task]],"")</f>
        <v/>
      </c>
      <c r="L769" t="str">
        <f>IF(AND(TimeSpend[[#This Row],[Personnel number]]&lt;&gt;"",TimeSpend[[#This Row],[Date]]&lt;&gt;""),Utilization!$J$2,"")</f>
        <v/>
      </c>
      <c r="M769" t="str">
        <f>IF(AND(TimeSpend[[#This Row],[Personnel number]]&lt;&gt;"",TimeSpend[[#This Row],[Date]]&lt;&gt;""),TimeSpend[[#This Row],[Employee Name]],"")</f>
        <v/>
      </c>
      <c r="N769" t="str">
        <f t="shared" si="22"/>
        <v/>
      </c>
      <c r="O769" t="str">
        <f t="shared" si="23"/>
        <v/>
      </c>
      <c r="P769" t="str">
        <f>IF(D769&lt;&gt;"",VLOOKUP(D769,Projects!B:C,2,0),"")</f>
        <v/>
      </c>
    </row>
    <row r="770" spans="1:16" x14ac:dyDescent="0.25">
      <c r="A770" t="str">
        <f>UPPER(IF(AND(TimeSpend[[#This Row],[Personnel number]]&lt;&gt;"",TimeSpend[[#This Row],[Date]]&lt;&gt;""),TimeSpend[[#This Row],[Personnel number]],""))</f>
        <v/>
      </c>
      <c r="B770" s="85" t="str">
        <f>IF(AND(TimeSpend[[#This Row],[Personnel number]]&lt;&gt;"",TimeSpend[[#This Row],[Date]]&lt;&gt;""),TEXT(TimeSpend[[#This Row],[Date]],"[$-409]yyyyMMdd"),"")</f>
        <v/>
      </c>
      <c r="C770" s="33" t="str">
        <f>IF(AND(TimeSpend[[#This Row],[Personnel number]]&lt;&gt;"",TimeSpend[[#This Row],[Date]]&lt;&gt;""),SUBSTITUTE(TimeSpend[[#This Row],[Hours]],",","."),"")</f>
        <v/>
      </c>
      <c r="D770" t="str">
        <f>IF(AND(TimeSpend[[#This Row],[Personnel number]]&lt;&gt;"",TimeSpend[[#This Row],[Date]]&lt;&gt;""),TimeSpend[[#This Row],[Network]],"")</f>
        <v/>
      </c>
      <c r="E770" t="str">
        <f>IF(AND(TimeSpend[[#This Row],[Personnel number]]&lt;&gt;"",TimeSpend[[#This Row],[Date]]&lt;&gt;""),TimeSpend[[#This Row],[Network Description]],"")</f>
        <v/>
      </c>
      <c r="F770" t="str">
        <f>IF(AND(TimeSpend[[#This Row],[Personnel number]]&lt;&gt;"",TimeSpend[[#This Row],[Date]]&lt;&gt;""),TimeSpend[[#This Row],[Activity]],"")</f>
        <v/>
      </c>
      <c r="G770" t="str">
        <f>IF(AND(TimeSpend[[#This Row],[Personnel number]]&lt;&gt;"",TimeSpend[[#This Row],[Date]]&lt;&gt;""),TimeSpend[[#This Row],[Activity description]],"")</f>
        <v/>
      </c>
      <c r="H770" s="36" t="str">
        <f>IF(AND(TimeSpend[[#This Row],[Personnel number]]&lt;&gt;"",TimeSpend[[#This Row],[Date]]&lt;&gt;""),TimeSpend[[#This Row],[Start Time]],"")</f>
        <v/>
      </c>
      <c r="I770" s="36" t="str">
        <f>IF(AND(TimeSpend[[#This Row],[Personnel number]]&lt;&gt;"",TimeSpend[[#This Row],[Date]]&lt;&gt;""),TimeSpend[[#This Row],[End Time]],"")</f>
        <v/>
      </c>
      <c r="J770" t="str">
        <f>IF(AND(TimeSpend[[#This Row],[Personnel number]]&lt;&gt;"",TimeSpend[[#This Row],[Date]]&lt;&gt;""),TimeSpend[[#This Row],[Location]],"")</f>
        <v/>
      </c>
      <c r="K770" t="str">
        <f>IF(AND(TimeSpend[[#This Row],[Personnel number]]&lt;&gt;"",TimeSpend[[#This Row],[Date]]&lt;&gt;""),TimeSpend[[#This Row],[Task]],"")</f>
        <v/>
      </c>
      <c r="L770" t="str">
        <f>IF(AND(TimeSpend[[#This Row],[Personnel number]]&lt;&gt;"",TimeSpend[[#This Row],[Date]]&lt;&gt;""),Utilization!$J$2,"")</f>
        <v/>
      </c>
      <c r="M770" t="str">
        <f>IF(AND(TimeSpend[[#This Row],[Personnel number]]&lt;&gt;"",TimeSpend[[#This Row],[Date]]&lt;&gt;""),TimeSpend[[#This Row],[Employee Name]],"")</f>
        <v/>
      </c>
      <c r="N770" t="str">
        <f t="shared" ref="N770:N833" si="24">IF(A770&lt;&gt;"",ROW(A770)-1,"")</f>
        <v/>
      </c>
      <c r="O770" t="str">
        <f t="shared" ref="O770:O833" si="25">IF(A770&lt;&gt;"",L770&amp;"-"&amp;N770,"")</f>
        <v/>
      </c>
      <c r="P770" t="str">
        <f>IF(D770&lt;&gt;"",VLOOKUP(D770,Projects!B:C,2,0),"")</f>
        <v/>
      </c>
    </row>
    <row r="771" spans="1:16" x14ac:dyDescent="0.25">
      <c r="A771" t="str">
        <f>UPPER(IF(AND(TimeSpend[[#This Row],[Personnel number]]&lt;&gt;"",TimeSpend[[#This Row],[Date]]&lt;&gt;""),TimeSpend[[#This Row],[Personnel number]],""))</f>
        <v/>
      </c>
      <c r="B771" s="85" t="str">
        <f>IF(AND(TimeSpend[[#This Row],[Personnel number]]&lt;&gt;"",TimeSpend[[#This Row],[Date]]&lt;&gt;""),TEXT(TimeSpend[[#This Row],[Date]],"[$-409]yyyyMMdd"),"")</f>
        <v/>
      </c>
      <c r="C771" s="33" t="str">
        <f>IF(AND(TimeSpend[[#This Row],[Personnel number]]&lt;&gt;"",TimeSpend[[#This Row],[Date]]&lt;&gt;""),SUBSTITUTE(TimeSpend[[#This Row],[Hours]],",","."),"")</f>
        <v/>
      </c>
      <c r="D771" t="str">
        <f>IF(AND(TimeSpend[[#This Row],[Personnel number]]&lt;&gt;"",TimeSpend[[#This Row],[Date]]&lt;&gt;""),TimeSpend[[#This Row],[Network]],"")</f>
        <v/>
      </c>
      <c r="E771" t="str">
        <f>IF(AND(TimeSpend[[#This Row],[Personnel number]]&lt;&gt;"",TimeSpend[[#This Row],[Date]]&lt;&gt;""),TimeSpend[[#This Row],[Network Description]],"")</f>
        <v/>
      </c>
      <c r="F771" t="str">
        <f>IF(AND(TimeSpend[[#This Row],[Personnel number]]&lt;&gt;"",TimeSpend[[#This Row],[Date]]&lt;&gt;""),TimeSpend[[#This Row],[Activity]],"")</f>
        <v/>
      </c>
      <c r="G771" t="str">
        <f>IF(AND(TimeSpend[[#This Row],[Personnel number]]&lt;&gt;"",TimeSpend[[#This Row],[Date]]&lt;&gt;""),TimeSpend[[#This Row],[Activity description]],"")</f>
        <v/>
      </c>
      <c r="H771" s="36" t="str">
        <f>IF(AND(TimeSpend[[#This Row],[Personnel number]]&lt;&gt;"",TimeSpend[[#This Row],[Date]]&lt;&gt;""),TimeSpend[[#This Row],[Start Time]],"")</f>
        <v/>
      </c>
      <c r="I771" s="36" t="str">
        <f>IF(AND(TimeSpend[[#This Row],[Personnel number]]&lt;&gt;"",TimeSpend[[#This Row],[Date]]&lt;&gt;""),TimeSpend[[#This Row],[End Time]],"")</f>
        <v/>
      </c>
      <c r="J771" t="str">
        <f>IF(AND(TimeSpend[[#This Row],[Personnel number]]&lt;&gt;"",TimeSpend[[#This Row],[Date]]&lt;&gt;""),TimeSpend[[#This Row],[Location]],"")</f>
        <v/>
      </c>
      <c r="K771" t="str">
        <f>IF(AND(TimeSpend[[#This Row],[Personnel number]]&lt;&gt;"",TimeSpend[[#This Row],[Date]]&lt;&gt;""),TimeSpend[[#This Row],[Task]],"")</f>
        <v/>
      </c>
      <c r="L771" t="str">
        <f>IF(AND(TimeSpend[[#This Row],[Personnel number]]&lt;&gt;"",TimeSpend[[#This Row],[Date]]&lt;&gt;""),Utilization!$J$2,"")</f>
        <v/>
      </c>
      <c r="M771" t="str">
        <f>IF(AND(TimeSpend[[#This Row],[Personnel number]]&lt;&gt;"",TimeSpend[[#This Row],[Date]]&lt;&gt;""),TimeSpend[[#This Row],[Employee Name]],"")</f>
        <v/>
      </c>
      <c r="N771" t="str">
        <f t="shared" si="24"/>
        <v/>
      </c>
      <c r="O771" t="str">
        <f t="shared" si="25"/>
        <v/>
      </c>
      <c r="P771" t="str">
        <f>IF(D771&lt;&gt;"",VLOOKUP(D771,Projects!B:C,2,0),"")</f>
        <v/>
      </c>
    </row>
    <row r="772" spans="1:16" x14ac:dyDescent="0.25">
      <c r="A772" t="str">
        <f>UPPER(IF(AND(TimeSpend[[#This Row],[Personnel number]]&lt;&gt;"",TimeSpend[[#This Row],[Date]]&lt;&gt;""),TimeSpend[[#This Row],[Personnel number]],""))</f>
        <v/>
      </c>
      <c r="B772" s="85" t="str">
        <f>IF(AND(TimeSpend[[#This Row],[Personnel number]]&lt;&gt;"",TimeSpend[[#This Row],[Date]]&lt;&gt;""),TEXT(TimeSpend[[#This Row],[Date]],"[$-409]yyyyMMdd"),"")</f>
        <v/>
      </c>
      <c r="C772" s="33" t="str">
        <f>IF(AND(TimeSpend[[#This Row],[Personnel number]]&lt;&gt;"",TimeSpend[[#This Row],[Date]]&lt;&gt;""),SUBSTITUTE(TimeSpend[[#This Row],[Hours]],",","."),"")</f>
        <v/>
      </c>
      <c r="D772" t="str">
        <f>IF(AND(TimeSpend[[#This Row],[Personnel number]]&lt;&gt;"",TimeSpend[[#This Row],[Date]]&lt;&gt;""),TimeSpend[[#This Row],[Network]],"")</f>
        <v/>
      </c>
      <c r="E772" t="str">
        <f>IF(AND(TimeSpend[[#This Row],[Personnel number]]&lt;&gt;"",TimeSpend[[#This Row],[Date]]&lt;&gt;""),TimeSpend[[#This Row],[Network Description]],"")</f>
        <v/>
      </c>
      <c r="F772" t="str">
        <f>IF(AND(TimeSpend[[#This Row],[Personnel number]]&lt;&gt;"",TimeSpend[[#This Row],[Date]]&lt;&gt;""),TimeSpend[[#This Row],[Activity]],"")</f>
        <v/>
      </c>
      <c r="G772" t="str">
        <f>IF(AND(TimeSpend[[#This Row],[Personnel number]]&lt;&gt;"",TimeSpend[[#This Row],[Date]]&lt;&gt;""),TimeSpend[[#This Row],[Activity description]],"")</f>
        <v/>
      </c>
      <c r="H772" s="36" t="str">
        <f>IF(AND(TimeSpend[[#This Row],[Personnel number]]&lt;&gt;"",TimeSpend[[#This Row],[Date]]&lt;&gt;""),TimeSpend[[#This Row],[Start Time]],"")</f>
        <v/>
      </c>
      <c r="I772" s="36" t="str">
        <f>IF(AND(TimeSpend[[#This Row],[Personnel number]]&lt;&gt;"",TimeSpend[[#This Row],[Date]]&lt;&gt;""),TimeSpend[[#This Row],[End Time]],"")</f>
        <v/>
      </c>
      <c r="J772" t="str">
        <f>IF(AND(TimeSpend[[#This Row],[Personnel number]]&lt;&gt;"",TimeSpend[[#This Row],[Date]]&lt;&gt;""),TimeSpend[[#This Row],[Location]],"")</f>
        <v/>
      </c>
      <c r="K772" t="str">
        <f>IF(AND(TimeSpend[[#This Row],[Personnel number]]&lt;&gt;"",TimeSpend[[#This Row],[Date]]&lt;&gt;""),TimeSpend[[#This Row],[Task]],"")</f>
        <v/>
      </c>
      <c r="L772" t="str">
        <f>IF(AND(TimeSpend[[#This Row],[Personnel number]]&lt;&gt;"",TimeSpend[[#This Row],[Date]]&lt;&gt;""),Utilization!$J$2,"")</f>
        <v/>
      </c>
      <c r="M772" t="str">
        <f>IF(AND(TimeSpend[[#This Row],[Personnel number]]&lt;&gt;"",TimeSpend[[#This Row],[Date]]&lt;&gt;""),TimeSpend[[#This Row],[Employee Name]],"")</f>
        <v/>
      </c>
      <c r="N772" t="str">
        <f t="shared" si="24"/>
        <v/>
      </c>
      <c r="O772" t="str">
        <f t="shared" si="25"/>
        <v/>
      </c>
      <c r="P772" t="str">
        <f>IF(D772&lt;&gt;"",VLOOKUP(D772,Projects!B:C,2,0),"")</f>
        <v/>
      </c>
    </row>
    <row r="773" spans="1:16" x14ac:dyDescent="0.25">
      <c r="A773" t="str">
        <f>UPPER(IF(AND(TimeSpend[[#This Row],[Personnel number]]&lt;&gt;"",TimeSpend[[#This Row],[Date]]&lt;&gt;""),TimeSpend[[#This Row],[Personnel number]],""))</f>
        <v/>
      </c>
      <c r="B773" s="85" t="str">
        <f>IF(AND(TimeSpend[[#This Row],[Personnel number]]&lt;&gt;"",TimeSpend[[#This Row],[Date]]&lt;&gt;""),TEXT(TimeSpend[[#This Row],[Date]],"[$-409]yyyyMMdd"),"")</f>
        <v/>
      </c>
      <c r="C773" s="33" t="str">
        <f>IF(AND(TimeSpend[[#This Row],[Personnel number]]&lt;&gt;"",TimeSpend[[#This Row],[Date]]&lt;&gt;""),SUBSTITUTE(TimeSpend[[#This Row],[Hours]],",","."),"")</f>
        <v/>
      </c>
      <c r="D773" t="str">
        <f>IF(AND(TimeSpend[[#This Row],[Personnel number]]&lt;&gt;"",TimeSpend[[#This Row],[Date]]&lt;&gt;""),TimeSpend[[#This Row],[Network]],"")</f>
        <v/>
      </c>
      <c r="E773" t="str">
        <f>IF(AND(TimeSpend[[#This Row],[Personnel number]]&lt;&gt;"",TimeSpend[[#This Row],[Date]]&lt;&gt;""),TimeSpend[[#This Row],[Network Description]],"")</f>
        <v/>
      </c>
      <c r="F773" t="str">
        <f>IF(AND(TimeSpend[[#This Row],[Personnel number]]&lt;&gt;"",TimeSpend[[#This Row],[Date]]&lt;&gt;""),TimeSpend[[#This Row],[Activity]],"")</f>
        <v/>
      </c>
      <c r="G773" t="str">
        <f>IF(AND(TimeSpend[[#This Row],[Personnel number]]&lt;&gt;"",TimeSpend[[#This Row],[Date]]&lt;&gt;""),TimeSpend[[#This Row],[Activity description]],"")</f>
        <v/>
      </c>
      <c r="H773" s="36" t="str">
        <f>IF(AND(TimeSpend[[#This Row],[Personnel number]]&lt;&gt;"",TimeSpend[[#This Row],[Date]]&lt;&gt;""),TimeSpend[[#This Row],[Start Time]],"")</f>
        <v/>
      </c>
      <c r="I773" s="36" t="str">
        <f>IF(AND(TimeSpend[[#This Row],[Personnel number]]&lt;&gt;"",TimeSpend[[#This Row],[Date]]&lt;&gt;""),TimeSpend[[#This Row],[End Time]],"")</f>
        <v/>
      </c>
      <c r="J773" t="str">
        <f>IF(AND(TimeSpend[[#This Row],[Personnel number]]&lt;&gt;"",TimeSpend[[#This Row],[Date]]&lt;&gt;""),TimeSpend[[#This Row],[Location]],"")</f>
        <v/>
      </c>
      <c r="K773" t="str">
        <f>IF(AND(TimeSpend[[#This Row],[Personnel number]]&lt;&gt;"",TimeSpend[[#This Row],[Date]]&lt;&gt;""),TimeSpend[[#This Row],[Task]],"")</f>
        <v/>
      </c>
      <c r="L773" t="str">
        <f>IF(AND(TimeSpend[[#This Row],[Personnel number]]&lt;&gt;"",TimeSpend[[#This Row],[Date]]&lt;&gt;""),Utilization!$J$2,"")</f>
        <v/>
      </c>
      <c r="M773" t="str">
        <f>IF(AND(TimeSpend[[#This Row],[Personnel number]]&lt;&gt;"",TimeSpend[[#This Row],[Date]]&lt;&gt;""),TimeSpend[[#This Row],[Employee Name]],"")</f>
        <v/>
      </c>
      <c r="N773" t="str">
        <f t="shared" si="24"/>
        <v/>
      </c>
      <c r="O773" t="str">
        <f t="shared" si="25"/>
        <v/>
      </c>
      <c r="P773" t="str">
        <f>IF(D773&lt;&gt;"",VLOOKUP(D773,Projects!B:C,2,0),"")</f>
        <v/>
      </c>
    </row>
    <row r="774" spans="1:16" x14ac:dyDescent="0.25">
      <c r="A774" t="str">
        <f>UPPER(IF(AND(TimeSpend[[#This Row],[Personnel number]]&lt;&gt;"",TimeSpend[[#This Row],[Date]]&lt;&gt;""),TimeSpend[[#This Row],[Personnel number]],""))</f>
        <v/>
      </c>
      <c r="B774" s="85" t="str">
        <f>IF(AND(TimeSpend[[#This Row],[Personnel number]]&lt;&gt;"",TimeSpend[[#This Row],[Date]]&lt;&gt;""),TEXT(TimeSpend[[#This Row],[Date]],"[$-409]yyyyMMdd"),"")</f>
        <v/>
      </c>
      <c r="C774" s="33" t="str">
        <f>IF(AND(TimeSpend[[#This Row],[Personnel number]]&lt;&gt;"",TimeSpend[[#This Row],[Date]]&lt;&gt;""),SUBSTITUTE(TimeSpend[[#This Row],[Hours]],",","."),"")</f>
        <v/>
      </c>
      <c r="D774" t="str">
        <f>IF(AND(TimeSpend[[#This Row],[Personnel number]]&lt;&gt;"",TimeSpend[[#This Row],[Date]]&lt;&gt;""),TimeSpend[[#This Row],[Network]],"")</f>
        <v/>
      </c>
      <c r="E774" t="str">
        <f>IF(AND(TimeSpend[[#This Row],[Personnel number]]&lt;&gt;"",TimeSpend[[#This Row],[Date]]&lt;&gt;""),TimeSpend[[#This Row],[Network Description]],"")</f>
        <v/>
      </c>
      <c r="F774" t="str">
        <f>IF(AND(TimeSpend[[#This Row],[Personnel number]]&lt;&gt;"",TimeSpend[[#This Row],[Date]]&lt;&gt;""),TimeSpend[[#This Row],[Activity]],"")</f>
        <v/>
      </c>
      <c r="G774" t="str">
        <f>IF(AND(TimeSpend[[#This Row],[Personnel number]]&lt;&gt;"",TimeSpend[[#This Row],[Date]]&lt;&gt;""),TimeSpend[[#This Row],[Activity description]],"")</f>
        <v/>
      </c>
      <c r="H774" s="36" t="str">
        <f>IF(AND(TimeSpend[[#This Row],[Personnel number]]&lt;&gt;"",TimeSpend[[#This Row],[Date]]&lt;&gt;""),TimeSpend[[#This Row],[Start Time]],"")</f>
        <v/>
      </c>
      <c r="I774" s="36" t="str">
        <f>IF(AND(TimeSpend[[#This Row],[Personnel number]]&lt;&gt;"",TimeSpend[[#This Row],[Date]]&lt;&gt;""),TimeSpend[[#This Row],[End Time]],"")</f>
        <v/>
      </c>
      <c r="J774" t="str">
        <f>IF(AND(TimeSpend[[#This Row],[Personnel number]]&lt;&gt;"",TimeSpend[[#This Row],[Date]]&lt;&gt;""),TimeSpend[[#This Row],[Location]],"")</f>
        <v/>
      </c>
      <c r="K774" t="str">
        <f>IF(AND(TimeSpend[[#This Row],[Personnel number]]&lt;&gt;"",TimeSpend[[#This Row],[Date]]&lt;&gt;""),TimeSpend[[#This Row],[Task]],"")</f>
        <v/>
      </c>
      <c r="L774" t="str">
        <f>IF(AND(TimeSpend[[#This Row],[Personnel number]]&lt;&gt;"",TimeSpend[[#This Row],[Date]]&lt;&gt;""),Utilization!$J$2,"")</f>
        <v/>
      </c>
      <c r="M774" t="str">
        <f>IF(AND(TimeSpend[[#This Row],[Personnel number]]&lt;&gt;"",TimeSpend[[#This Row],[Date]]&lt;&gt;""),TimeSpend[[#This Row],[Employee Name]],"")</f>
        <v/>
      </c>
      <c r="N774" t="str">
        <f t="shared" si="24"/>
        <v/>
      </c>
      <c r="O774" t="str">
        <f t="shared" si="25"/>
        <v/>
      </c>
      <c r="P774" t="str">
        <f>IF(D774&lt;&gt;"",VLOOKUP(D774,Projects!B:C,2,0),"")</f>
        <v/>
      </c>
    </row>
    <row r="775" spans="1:16" x14ac:dyDescent="0.25">
      <c r="A775" t="str">
        <f>UPPER(IF(AND(TimeSpend[[#This Row],[Personnel number]]&lt;&gt;"",TimeSpend[[#This Row],[Date]]&lt;&gt;""),TimeSpend[[#This Row],[Personnel number]],""))</f>
        <v/>
      </c>
      <c r="B775" s="85" t="str">
        <f>IF(AND(TimeSpend[[#This Row],[Personnel number]]&lt;&gt;"",TimeSpend[[#This Row],[Date]]&lt;&gt;""),TEXT(TimeSpend[[#This Row],[Date]],"[$-409]yyyyMMdd"),"")</f>
        <v/>
      </c>
      <c r="C775" s="33" t="str">
        <f>IF(AND(TimeSpend[[#This Row],[Personnel number]]&lt;&gt;"",TimeSpend[[#This Row],[Date]]&lt;&gt;""),SUBSTITUTE(TimeSpend[[#This Row],[Hours]],",","."),"")</f>
        <v/>
      </c>
      <c r="D775" t="str">
        <f>IF(AND(TimeSpend[[#This Row],[Personnel number]]&lt;&gt;"",TimeSpend[[#This Row],[Date]]&lt;&gt;""),TimeSpend[[#This Row],[Network]],"")</f>
        <v/>
      </c>
      <c r="E775" t="str">
        <f>IF(AND(TimeSpend[[#This Row],[Personnel number]]&lt;&gt;"",TimeSpend[[#This Row],[Date]]&lt;&gt;""),TimeSpend[[#This Row],[Network Description]],"")</f>
        <v/>
      </c>
      <c r="F775" t="str">
        <f>IF(AND(TimeSpend[[#This Row],[Personnel number]]&lt;&gt;"",TimeSpend[[#This Row],[Date]]&lt;&gt;""),TimeSpend[[#This Row],[Activity]],"")</f>
        <v/>
      </c>
      <c r="G775" t="str">
        <f>IF(AND(TimeSpend[[#This Row],[Personnel number]]&lt;&gt;"",TimeSpend[[#This Row],[Date]]&lt;&gt;""),TimeSpend[[#This Row],[Activity description]],"")</f>
        <v/>
      </c>
      <c r="H775" s="36" t="str">
        <f>IF(AND(TimeSpend[[#This Row],[Personnel number]]&lt;&gt;"",TimeSpend[[#This Row],[Date]]&lt;&gt;""),TimeSpend[[#This Row],[Start Time]],"")</f>
        <v/>
      </c>
      <c r="I775" s="36" t="str">
        <f>IF(AND(TimeSpend[[#This Row],[Personnel number]]&lt;&gt;"",TimeSpend[[#This Row],[Date]]&lt;&gt;""),TimeSpend[[#This Row],[End Time]],"")</f>
        <v/>
      </c>
      <c r="J775" t="str">
        <f>IF(AND(TimeSpend[[#This Row],[Personnel number]]&lt;&gt;"",TimeSpend[[#This Row],[Date]]&lt;&gt;""),TimeSpend[[#This Row],[Location]],"")</f>
        <v/>
      </c>
      <c r="K775" t="str">
        <f>IF(AND(TimeSpend[[#This Row],[Personnel number]]&lt;&gt;"",TimeSpend[[#This Row],[Date]]&lt;&gt;""),TimeSpend[[#This Row],[Task]],"")</f>
        <v/>
      </c>
      <c r="L775" t="str">
        <f>IF(AND(TimeSpend[[#This Row],[Personnel number]]&lt;&gt;"",TimeSpend[[#This Row],[Date]]&lt;&gt;""),Utilization!$J$2,"")</f>
        <v/>
      </c>
      <c r="M775" t="str">
        <f>IF(AND(TimeSpend[[#This Row],[Personnel number]]&lt;&gt;"",TimeSpend[[#This Row],[Date]]&lt;&gt;""),TimeSpend[[#This Row],[Employee Name]],"")</f>
        <v/>
      </c>
      <c r="N775" t="str">
        <f t="shared" si="24"/>
        <v/>
      </c>
      <c r="O775" t="str">
        <f t="shared" si="25"/>
        <v/>
      </c>
      <c r="P775" t="str">
        <f>IF(D775&lt;&gt;"",VLOOKUP(D775,Projects!B:C,2,0),"")</f>
        <v/>
      </c>
    </row>
    <row r="776" spans="1:16" x14ac:dyDescent="0.25">
      <c r="A776" t="str">
        <f>UPPER(IF(AND(TimeSpend[[#This Row],[Personnel number]]&lt;&gt;"",TimeSpend[[#This Row],[Date]]&lt;&gt;""),TimeSpend[[#This Row],[Personnel number]],""))</f>
        <v/>
      </c>
      <c r="B776" s="85" t="str">
        <f>IF(AND(TimeSpend[[#This Row],[Personnel number]]&lt;&gt;"",TimeSpend[[#This Row],[Date]]&lt;&gt;""),TEXT(TimeSpend[[#This Row],[Date]],"[$-409]yyyyMMdd"),"")</f>
        <v/>
      </c>
      <c r="C776" s="33" t="str">
        <f>IF(AND(TimeSpend[[#This Row],[Personnel number]]&lt;&gt;"",TimeSpend[[#This Row],[Date]]&lt;&gt;""),SUBSTITUTE(TimeSpend[[#This Row],[Hours]],",","."),"")</f>
        <v/>
      </c>
      <c r="D776" t="str">
        <f>IF(AND(TimeSpend[[#This Row],[Personnel number]]&lt;&gt;"",TimeSpend[[#This Row],[Date]]&lt;&gt;""),TimeSpend[[#This Row],[Network]],"")</f>
        <v/>
      </c>
      <c r="E776" t="str">
        <f>IF(AND(TimeSpend[[#This Row],[Personnel number]]&lt;&gt;"",TimeSpend[[#This Row],[Date]]&lt;&gt;""),TimeSpend[[#This Row],[Network Description]],"")</f>
        <v/>
      </c>
      <c r="F776" t="str">
        <f>IF(AND(TimeSpend[[#This Row],[Personnel number]]&lt;&gt;"",TimeSpend[[#This Row],[Date]]&lt;&gt;""),TimeSpend[[#This Row],[Activity]],"")</f>
        <v/>
      </c>
      <c r="G776" t="str">
        <f>IF(AND(TimeSpend[[#This Row],[Personnel number]]&lt;&gt;"",TimeSpend[[#This Row],[Date]]&lt;&gt;""),TimeSpend[[#This Row],[Activity description]],"")</f>
        <v/>
      </c>
      <c r="H776" s="36" t="str">
        <f>IF(AND(TimeSpend[[#This Row],[Personnel number]]&lt;&gt;"",TimeSpend[[#This Row],[Date]]&lt;&gt;""),TimeSpend[[#This Row],[Start Time]],"")</f>
        <v/>
      </c>
      <c r="I776" s="36" t="str">
        <f>IF(AND(TimeSpend[[#This Row],[Personnel number]]&lt;&gt;"",TimeSpend[[#This Row],[Date]]&lt;&gt;""),TimeSpend[[#This Row],[End Time]],"")</f>
        <v/>
      </c>
      <c r="J776" t="str">
        <f>IF(AND(TimeSpend[[#This Row],[Personnel number]]&lt;&gt;"",TimeSpend[[#This Row],[Date]]&lt;&gt;""),TimeSpend[[#This Row],[Location]],"")</f>
        <v/>
      </c>
      <c r="K776" t="str">
        <f>IF(AND(TimeSpend[[#This Row],[Personnel number]]&lt;&gt;"",TimeSpend[[#This Row],[Date]]&lt;&gt;""),TimeSpend[[#This Row],[Task]],"")</f>
        <v/>
      </c>
      <c r="L776" t="str">
        <f>IF(AND(TimeSpend[[#This Row],[Personnel number]]&lt;&gt;"",TimeSpend[[#This Row],[Date]]&lt;&gt;""),Utilization!$J$2,"")</f>
        <v/>
      </c>
      <c r="M776" t="str">
        <f>IF(AND(TimeSpend[[#This Row],[Personnel number]]&lt;&gt;"",TimeSpend[[#This Row],[Date]]&lt;&gt;""),TimeSpend[[#This Row],[Employee Name]],"")</f>
        <v/>
      </c>
      <c r="N776" t="str">
        <f t="shared" si="24"/>
        <v/>
      </c>
      <c r="O776" t="str">
        <f t="shared" si="25"/>
        <v/>
      </c>
      <c r="P776" t="str">
        <f>IF(D776&lt;&gt;"",VLOOKUP(D776,Projects!B:C,2,0),"")</f>
        <v/>
      </c>
    </row>
    <row r="777" spans="1:16" x14ac:dyDescent="0.25">
      <c r="A777" t="str">
        <f>UPPER(IF(AND(TimeSpend[[#This Row],[Personnel number]]&lt;&gt;"",TimeSpend[[#This Row],[Date]]&lt;&gt;""),TimeSpend[[#This Row],[Personnel number]],""))</f>
        <v/>
      </c>
      <c r="B777" s="85" t="str">
        <f>IF(AND(TimeSpend[[#This Row],[Personnel number]]&lt;&gt;"",TimeSpend[[#This Row],[Date]]&lt;&gt;""),TEXT(TimeSpend[[#This Row],[Date]],"[$-409]yyyyMMdd"),"")</f>
        <v/>
      </c>
      <c r="C777" s="33" t="str">
        <f>IF(AND(TimeSpend[[#This Row],[Personnel number]]&lt;&gt;"",TimeSpend[[#This Row],[Date]]&lt;&gt;""),SUBSTITUTE(TimeSpend[[#This Row],[Hours]],",","."),"")</f>
        <v/>
      </c>
      <c r="D777" t="str">
        <f>IF(AND(TimeSpend[[#This Row],[Personnel number]]&lt;&gt;"",TimeSpend[[#This Row],[Date]]&lt;&gt;""),TimeSpend[[#This Row],[Network]],"")</f>
        <v/>
      </c>
      <c r="E777" t="str">
        <f>IF(AND(TimeSpend[[#This Row],[Personnel number]]&lt;&gt;"",TimeSpend[[#This Row],[Date]]&lt;&gt;""),TimeSpend[[#This Row],[Network Description]],"")</f>
        <v/>
      </c>
      <c r="F777" t="str">
        <f>IF(AND(TimeSpend[[#This Row],[Personnel number]]&lt;&gt;"",TimeSpend[[#This Row],[Date]]&lt;&gt;""),TimeSpend[[#This Row],[Activity]],"")</f>
        <v/>
      </c>
      <c r="G777" t="str">
        <f>IF(AND(TimeSpend[[#This Row],[Personnel number]]&lt;&gt;"",TimeSpend[[#This Row],[Date]]&lt;&gt;""),TimeSpend[[#This Row],[Activity description]],"")</f>
        <v/>
      </c>
      <c r="H777" s="36" t="str">
        <f>IF(AND(TimeSpend[[#This Row],[Personnel number]]&lt;&gt;"",TimeSpend[[#This Row],[Date]]&lt;&gt;""),TimeSpend[[#This Row],[Start Time]],"")</f>
        <v/>
      </c>
      <c r="I777" s="36" t="str">
        <f>IF(AND(TimeSpend[[#This Row],[Personnel number]]&lt;&gt;"",TimeSpend[[#This Row],[Date]]&lt;&gt;""),TimeSpend[[#This Row],[End Time]],"")</f>
        <v/>
      </c>
      <c r="J777" t="str">
        <f>IF(AND(TimeSpend[[#This Row],[Personnel number]]&lt;&gt;"",TimeSpend[[#This Row],[Date]]&lt;&gt;""),TimeSpend[[#This Row],[Location]],"")</f>
        <v/>
      </c>
      <c r="K777" t="str">
        <f>IF(AND(TimeSpend[[#This Row],[Personnel number]]&lt;&gt;"",TimeSpend[[#This Row],[Date]]&lt;&gt;""),TimeSpend[[#This Row],[Task]],"")</f>
        <v/>
      </c>
      <c r="L777" t="str">
        <f>IF(AND(TimeSpend[[#This Row],[Personnel number]]&lt;&gt;"",TimeSpend[[#This Row],[Date]]&lt;&gt;""),Utilization!$J$2,"")</f>
        <v/>
      </c>
      <c r="M777" t="str">
        <f>IF(AND(TimeSpend[[#This Row],[Personnel number]]&lt;&gt;"",TimeSpend[[#This Row],[Date]]&lt;&gt;""),TimeSpend[[#This Row],[Employee Name]],"")</f>
        <v/>
      </c>
      <c r="N777" t="str">
        <f t="shared" si="24"/>
        <v/>
      </c>
      <c r="O777" t="str">
        <f t="shared" si="25"/>
        <v/>
      </c>
      <c r="P777" t="str">
        <f>IF(D777&lt;&gt;"",VLOOKUP(D777,Projects!B:C,2,0),"")</f>
        <v/>
      </c>
    </row>
    <row r="778" spans="1:16" x14ac:dyDescent="0.25">
      <c r="A778" t="str">
        <f>UPPER(IF(AND(TimeSpend[[#This Row],[Personnel number]]&lt;&gt;"",TimeSpend[[#This Row],[Date]]&lt;&gt;""),TimeSpend[[#This Row],[Personnel number]],""))</f>
        <v/>
      </c>
      <c r="B778" s="85" t="str">
        <f>IF(AND(TimeSpend[[#This Row],[Personnel number]]&lt;&gt;"",TimeSpend[[#This Row],[Date]]&lt;&gt;""),TEXT(TimeSpend[[#This Row],[Date]],"[$-409]yyyyMMdd"),"")</f>
        <v/>
      </c>
      <c r="C778" s="33" t="str">
        <f>IF(AND(TimeSpend[[#This Row],[Personnel number]]&lt;&gt;"",TimeSpend[[#This Row],[Date]]&lt;&gt;""),SUBSTITUTE(TimeSpend[[#This Row],[Hours]],",","."),"")</f>
        <v/>
      </c>
      <c r="D778" t="str">
        <f>IF(AND(TimeSpend[[#This Row],[Personnel number]]&lt;&gt;"",TimeSpend[[#This Row],[Date]]&lt;&gt;""),TimeSpend[[#This Row],[Network]],"")</f>
        <v/>
      </c>
      <c r="E778" t="str">
        <f>IF(AND(TimeSpend[[#This Row],[Personnel number]]&lt;&gt;"",TimeSpend[[#This Row],[Date]]&lt;&gt;""),TimeSpend[[#This Row],[Network Description]],"")</f>
        <v/>
      </c>
      <c r="F778" t="str">
        <f>IF(AND(TimeSpend[[#This Row],[Personnel number]]&lt;&gt;"",TimeSpend[[#This Row],[Date]]&lt;&gt;""),TimeSpend[[#This Row],[Activity]],"")</f>
        <v/>
      </c>
      <c r="G778" t="str">
        <f>IF(AND(TimeSpend[[#This Row],[Personnel number]]&lt;&gt;"",TimeSpend[[#This Row],[Date]]&lt;&gt;""),TimeSpend[[#This Row],[Activity description]],"")</f>
        <v/>
      </c>
      <c r="H778" s="36" t="str">
        <f>IF(AND(TimeSpend[[#This Row],[Personnel number]]&lt;&gt;"",TimeSpend[[#This Row],[Date]]&lt;&gt;""),TimeSpend[[#This Row],[Start Time]],"")</f>
        <v/>
      </c>
      <c r="I778" s="36" t="str">
        <f>IF(AND(TimeSpend[[#This Row],[Personnel number]]&lt;&gt;"",TimeSpend[[#This Row],[Date]]&lt;&gt;""),TimeSpend[[#This Row],[End Time]],"")</f>
        <v/>
      </c>
      <c r="J778" t="str">
        <f>IF(AND(TimeSpend[[#This Row],[Personnel number]]&lt;&gt;"",TimeSpend[[#This Row],[Date]]&lt;&gt;""),TimeSpend[[#This Row],[Location]],"")</f>
        <v/>
      </c>
      <c r="K778" t="str">
        <f>IF(AND(TimeSpend[[#This Row],[Personnel number]]&lt;&gt;"",TimeSpend[[#This Row],[Date]]&lt;&gt;""),TimeSpend[[#This Row],[Task]],"")</f>
        <v/>
      </c>
      <c r="L778" t="str">
        <f>IF(AND(TimeSpend[[#This Row],[Personnel number]]&lt;&gt;"",TimeSpend[[#This Row],[Date]]&lt;&gt;""),Utilization!$J$2,"")</f>
        <v/>
      </c>
      <c r="M778" t="str">
        <f>IF(AND(TimeSpend[[#This Row],[Personnel number]]&lt;&gt;"",TimeSpend[[#This Row],[Date]]&lt;&gt;""),TimeSpend[[#This Row],[Employee Name]],"")</f>
        <v/>
      </c>
      <c r="N778" t="str">
        <f t="shared" si="24"/>
        <v/>
      </c>
      <c r="O778" t="str">
        <f t="shared" si="25"/>
        <v/>
      </c>
      <c r="P778" t="str">
        <f>IF(D778&lt;&gt;"",VLOOKUP(D778,Projects!B:C,2,0),"")</f>
        <v/>
      </c>
    </row>
    <row r="779" spans="1:16" x14ac:dyDescent="0.25">
      <c r="A779" t="str">
        <f>UPPER(IF(AND(TimeSpend[[#This Row],[Personnel number]]&lt;&gt;"",TimeSpend[[#This Row],[Date]]&lt;&gt;""),TimeSpend[[#This Row],[Personnel number]],""))</f>
        <v/>
      </c>
      <c r="B779" s="85" t="str">
        <f>IF(AND(TimeSpend[[#This Row],[Personnel number]]&lt;&gt;"",TimeSpend[[#This Row],[Date]]&lt;&gt;""),TEXT(TimeSpend[[#This Row],[Date]],"[$-409]yyyyMMdd"),"")</f>
        <v/>
      </c>
      <c r="C779" s="33" t="str">
        <f>IF(AND(TimeSpend[[#This Row],[Personnel number]]&lt;&gt;"",TimeSpend[[#This Row],[Date]]&lt;&gt;""),SUBSTITUTE(TimeSpend[[#This Row],[Hours]],",","."),"")</f>
        <v/>
      </c>
      <c r="D779" t="str">
        <f>IF(AND(TimeSpend[[#This Row],[Personnel number]]&lt;&gt;"",TimeSpend[[#This Row],[Date]]&lt;&gt;""),TimeSpend[[#This Row],[Network]],"")</f>
        <v/>
      </c>
      <c r="E779" t="str">
        <f>IF(AND(TimeSpend[[#This Row],[Personnel number]]&lt;&gt;"",TimeSpend[[#This Row],[Date]]&lt;&gt;""),TimeSpend[[#This Row],[Network Description]],"")</f>
        <v/>
      </c>
      <c r="F779" t="str">
        <f>IF(AND(TimeSpend[[#This Row],[Personnel number]]&lt;&gt;"",TimeSpend[[#This Row],[Date]]&lt;&gt;""),TimeSpend[[#This Row],[Activity]],"")</f>
        <v/>
      </c>
      <c r="G779" t="str">
        <f>IF(AND(TimeSpend[[#This Row],[Personnel number]]&lt;&gt;"",TimeSpend[[#This Row],[Date]]&lt;&gt;""),TimeSpend[[#This Row],[Activity description]],"")</f>
        <v/>
      </c>
      <c r="H779" s="36" t="str">
        <f>IF(AND(TimeSpend[[#This Row],[Personnel number]]&lt;&gt;"",TimeSpend[[#This Row],[Date]]&lt;&gt;""),TimeSpend[[#This Row],[Start Time]],"")</f>
        <v/>
      </c>
      <c r="I779" s="36" t="str">
        <f>IF(AND(TimeSpend[[#This Row],[Personnel number]]&lt;&gt;"",TimeSpend[[#This Row],[Date]]&lt;&gt;""),TimeSpend[[#This Row],[End Time]],"")</f>
        <v/>
      </c>
      <c r="J779" t="str">
        <f>IF(AND(TimeSpend[[#This Row],[Personnel number]]&lt;&gt;"",TimeSpend[[#This Row],[Date]]&lt;&gt;""),TimeSpend[[#This Row],[Location]],"")</f>
        <v/>
      </c>
      <c r="K779" t="str">
        <f>IF(AND(TimeSpend[[#This Row],[Personnel number]]&lt;&gt;"",TimeSpend[[#This Row],[Date]]&lt;&gt;""),TimeSpend[[#This Row],[Task]],"")</f>
        <v/>
      </c>
      <c r="L779" t="str">
        <f>IF(AND(TimeSpend[[#This Row],[Personnel number]]&lt;&gt;"",TimeSpend[[#This Row],[Date]]&lt;&gt;""),Utilization!$J$2,"")</f>
        <v/>
      </c>
      <c r="M779" t="str">
        <f>IF(AND(TimeSpend[[#This Row],[Personnel number]]&lt;&gt;"",TimeSpend[[#This Row],[Date]]&lt;&gt;""),TimeSpend[[#This Row],[Employee Name]],"")</f>
        <v/>
      </c>
      <c r="N779" t="str">
        <f t="shared" si="24"/>
        <v/>
      </c>
      <c r="O779" t="str">
        <f t="shared" si="25"/>
        <v/>
      </c>
      <c r="P779" t="str">
        <f>IF(D779&lt;&gt;"",VLOOKUP(D779,Projects!B:C,2,0),"")</f>
        <v/>
      </c>
    </row>
    <row r="780" spans="1:16" x14ac:dyDescent="0.25">
      <c r="A780" t="str">
        <f>UPPER(IF(AND(TimeSpend[[#This Row],[Personnel number]]&lt;&gt;"",TimeSpend[[#This Row],[Date]]&lt;&gt;""),TimeSpend[[#This Row],[Personnel number]],""))</f>
        <v/>
      </c>
      <c r="B780" s="85" t="str">
        <f>IF(AND(TimeSpend[[#This Row],[Personnel number]]&lt;&gt;"",TimeSpend[[#This Row],[Date]]&lt;&gt;""),TEXT(TimeSpend[[#This Row],[Date]],"[$-409]yyyyMMdd"),"")</f>
        <v/>
      </c>
      <c r="C780" s="33" t="str">
        <f>IF(AND(TimeSpend[[#This Row],[Personnel number]]&lt;&gt;"",TimeSpend[[#This Row],[Date]]&lt;&gt;""),SUBSTITUTE(TimeSpend[[#This Row],[Hours]],",","."),"")</f>
        <v/>
      </c>
      <c r="D780" t="str">
        <f>IF(AND(TimeSpend[[#This Row],[Personnel number]]&lt;&gt;"",TimeSpend[[#This Row],[Date]]&lt;&gt;""),TimeSpend[[#This Row],[Network]],"")</f>
        <v/>
      </c>
      <c r="E780" t="str">
        <f>IF(AND(TimeSpend[[#This Row],[Personnel number]]&lt;&gt;"",TimeSpend[[#This Row],[Date]]&lt;&gt;""),TimeSpend[[#This Row],[Network Description]],"")</f>
        <v/>
      </c>
      <c r="F780" t="str">
        <f>IF(AND(TimeSpend[[#This Row],[Personnel number]]&lt;&gt;"",TimeSpend[[#This Row],[Date]]&lt;&gt;""),TimeSpend[[#This Row],[Activity]],"")</f>
        <v/>
      </c>
      <c r="G780" t="str">
        <f>IF(AND(TimeSpend[[#This Row],[Personnel number]]&lt;&gt;"",TimeSpend[[#This Row],[Date]]&lt;&gt;""),TimeSpend[[#This Row],[Activity description]],"")</f>
        <v/>
      </c>
      <c r="H780" s="36" t="str">
        <f>IF(AND(TimeSpend[[#This Row],[Personnel number]]&lt;&gt;"",TimeSpend[[#This Row],[Date]]&lt;&gt;""),TimeSpend[[#This Row],[Start Time]],"")</f>
        <v/>
      </c>
      <c r="I780" s="36" t="str">
        <f>IF(AND(TimeSpend[[#This Row],[Personnel number]]&lt;&gt;"",TimeSpend[[#This Row],[Date]]&lt;&gt;""),TimeSpend[[#This Row],[End Time]],"")</f>
        <v/>
      </c>
      <c r="J780" t="str">
        <f>IF(AND(TimeSpend[[#This Row],[Personnel number]]&lt;&gt;"",TimeSpend[[#This Row],[Date]]&lt;&gt;""),TimeSpend[[#This Row],[Location]],"")</f>
        <v/>
      </c>
      <c r="K780" t="str">
        <f>IF(AND(TimeSpend[[#This Row],[Personnel number]]&lt;&gt;"",TimeSpend[[#This Row],[Date]]&lt;&gt;""),TimeSpend[[#This Row],[Task]],"")</f>
        <v/>
      </c>
      <c r="L780" t="str">
        <f>IF(AND(TimeSpend[[#This Row],[Personnel number]]&lt;&gt;"",TimeSpend[[#This Row],[Date]]&lt;&gt;""),Utilization!$J$2,"")</f>
        <v/>
      </c>
      <c r="M780" t="str">
        <f>IF(AND(TimeSpend[[#This Row],[Personnel number]]&lt;&gt;"",TimeSpend[[#This Row],[Date]]&lt;&gt;""),TimeSpend[[#This Row],[Employee Name]],"")</f>
        <v/>
      </c>
      <c r="N780" t="str">
        <f t="shared" si="24"/>
        <v/>
      </c>
      <c r="O780" t="str">
        <f t="shared" si="25"/>
        <v/>
      </c>
      <c r="P780" t="str">
        <f>IF(D780&lt;&gt;"",VLOOKUP(D780,Projects!B:C,2,0),"")</f>
        <v/>
      </c>
    </row>
    <row r="781" spans="1:16" x14ac:dyDescent="0.25">
      <c r="A781" t="str">
        <f>UPPER(IF(AND(TimeSpend[[#This Row],[Personnel number]]&lt;&gt;"",TimeSpend[[#This Row],[Date]]&lt;&gt;""),TimeSpend[[#This Row],[Personnel number]],""))</f>
        <v/>
      </c>
      <c r="B781" s="85" t="str">
        <f>IF(AND(TimeSpend[[#This Row],[Personnel number]]&lt;&gt;"",TimeSpend[[#This Row],[Date]]&lt;&gt;""),TEXT(TimeSpend[[#This Row],[Date]],"[$-409]yyyyMMdd"),"")</f>
        <v/>
      </c>
      <c r="C781" s="33" t="str">
        <f>IF(AND(TimeSpend[[#This Row],[Personnel number]]&lt;&gt;"",TimeSpend[[#This Row],[Date]]&lt;&gt;""),SUBSTITUTE(TimeSpend[[#This Row],[Hours]],",","."),"")</f>
        <v/>
      </c>
      <c r="D781" t="str">
        <f>IF(AND(TimeSpend[[#This Row],[Personnel number]]&lt;&gt;"",TimeSpend[[#This Row],[Date]]&lt;&gt;""),TimeSpend[[#This Row],[Network]],"")</f>
        <v/>
      </c>
      <c r="E781" t="str">
        <f>IF(AND(TimeSpend[[#This Row],[Personnel number]]&lt;&gt;"",TimeSpend[[#This Row],[Date]]&lt;&gt;""),TimeSpend[[#This Row],[Network Description]],"")</f>
        <v/>
      </c>
      <c r="F781" t="str">
        <f>IF(AND(TimeSpend[[#This Row],[Personnel number]]&lt;&gt;"",TimeSpend[[#This Row],[Date]]&lt;&gt;""),TimeSpend[[#This Row],[Activity]],"")</f>
        <v/>
      </c>
      <c r="G781" t="str">
        <f>IF(AND(TimeSpend[[#This Row],[Personnel number]]&lt;&gt;"",TimeSpend[[#This Row],[Date]]&lt;&gt;""),TimeSpend[[#This Row],[Activity description]],"")</f>
        <v/>
      </c>
      <c r="H781" s="36" t="str">
        <f>IF(AND(TimeSpend[[#This Row],[Personnel number]]&lt;&gt;"",TimeSpend[[#This Row],[Date]]&lt;&gt;""),TimeSpend[[#This Row],[Start Time]],"")</f>
        <v/>
      </c>
      <c r="I781" s="36" t="str">
        <f>IF(AND(TimeSpend[[#This Row],[Personnel number]]&lt;&gt;"",TimeSpend[[#This Row],[Date]]&lt;&gt;""),TimeSpend[[#This Row],[End Time]],"")</f>
        <v/>
      </c>
      <c r="J781" t="str">
        <f>IF(AND(TimeSpend[[#This Row],[Personnel number]]&lt;&gt;"",TimeSpend[[#This Row],[Date]]&lt;&gt;""),TimeSpend[[#This Row],[Location]],"")</f>
        <v/>
      </c>
      <c r="K781" t="str">
        <f>IF(AND(TimeSpend[[#This Row],[Personnel number]]&lt;&gt;"",TimeSpend[[#This Row],[Date]]&lt;&gt;""),TimeSpend[[#This Row],[Task]],"")</f>
        <v/>
      </c>
      <c r="L781" t="str">
        <f>IF(AND(TimeSpend[[#This Row],[Personnel number]]&lt;&gt;"",TimeSpend[[#This Row],[Date]]&lt;&gt;""),Utilization!$J$2,"")</f>
        <v/>
      </c>
      <c r="M781" t="str">
        <f>IF(AND(TimeSpend[[#This Row],[Personnel number]]&lt;&gt;"",TimeSpend[[#This Row],[Date]]&lt;&gt;""),TimeSpend[[#This Row],[Employee Name]],"")</f>
        <v/>
      </c>
      <c r="N781" t="str">
        <f t="shared" si="24"/>
        <v/>
      </c>
      <c r="O781" t="str">
        <f t="shared" si="25"/>
        <v/>
      </c>
      <c r="P781" t="str">
        <f>IF(D781&lt;&gt;"",VLOOKUP(D781,Projects!B:C,2,0),"")</f>
        <v/>
      </c>
    </row>
    <row r="782" spans="1:16" x14ac:dyDescent="0.25">
      <c r="A782" t="str">
        <f>UPPER(IF(AND(TimeSpend[[#This Row],[Personnel number]]&lt;&gt;"",TimeSpend[[#This Row],[Date]]&lt;&gt;""),TimeSpend[[#This Row],[Personnel number]],""))</f>
        <v/>
      </c>
      <c r="B782" s="85" t="str">
        <f>IF(AND(TimeSpend[[#This Row],[Personnel number]]&lt;&gt;"",TimeSpend[[#This Row],[Date]]&lt;&gt;""),TEXT(TimeSpend[[#This Row],[Date]],"[$-409]yyyyMMdd"),"")</f>
        <v/>
      </c>
      <c r="C782" s="33" t="str">
        <f>IF(AND(TimeSpend[[#This Row],[Personnel number]]&lt;&gt;"",TimeSpend[[#This Row],[Date]]&lt;&gt;""),SUBSTITUTE(TimeSpend[[#This Row],[Hours]],",","."),"")</f>
        <v/>
      </c>
      <c r="D782" t="str">
        <f>IF(AND(TimeSpend[[#This Row],[Personnel number]]&lt;&gt;"",TimeSpend[[#This Row],[Date]]&lt;&gt;""),TimeSpend[[#This Row],[Network]],"")</f>
        <v/>
      </c>
      <c r="E782" t="str">
        <f>IF(AND(TimeSpend[[#This Row],[Personnel number]]&lt;&gt;"",TimeSpend[[#This Row],[Date]]&lt;&gt;""),TimeSpend[[#This Row],[Network Description]],"")</f>
        <v/>
      </c>
      <c r="F782" t="str">
        <f>IF(AND(TimeSpend[[#This Row],[Personnel number]]&lt;&gt;"",TimeSpend[[#This Row],[Date]]&lt;&gt;""),TimeSpend[[#This Row],[Activity]],"")</f>
        <v/>
      </c>
      <c r="G782" t="str">
        <f>IF(AND(TimeSpend[[#This Row],[Personnel number]]&lt;&gt;"",TimeSpend[[#This Row],[Date]]&lt;&gt;""),TimeSpend[[#This Row],[Activity description]],"")</f>
        <v/>
      </c>
      <c r="H782" s="36" t="str">
        <f>IF(AND(TimeSpend[[#This Row],[Personnel number]]&lt;&gt;"",TimeSpend[[#This Row],[Date]]&lt;&gt;""),TimeSpend[[#This Row],[Start Time]],"")</f>
        <v/>
      </c>
      <c r="I782" s="36" t="str">
        <f>IF(AND(TimeSpend[[#This Row],[Personnel number]]&lt;&gt;"",TimeSpend[[#This Row],[Date]]&lt;&gt;""),TimeSpend[[#This Row],[End Time]],"")</f>
        <v/>
      </c>
      <c r="J782" t="str">
        <f>IF(AND(TimeSpend[[#This Row],[Personnel number]]&lt;&gt;"",TimeSpend[[#This Row],[Date]]&lt;&gt;""),TimeSpend[[#This Row],[Location]],"")</f>
        <v/>
      </c>
      <c r="K782" t="str">
        <f>IF(AND(TimeSpend[[#This Row],[Personnel number]]&lt;&gt;"",TimeSpend[[#This Row],[Date]]&lt;&gt;""),TimeSpend[[#This Row],[Task]],"")</f>
        <v/>
      </c>
      <c r="L782" t="str">
        <f>IF(AND(TimeSpend[[#This Row],[Personnel number]]&lt;&gt;"",TimeSpend[[#This Row],[Date]]&lt;&gt;""),Utilization!$J$2,"")</f>
        <v/>
      </c>
      <c r="M782" t="str">
        <f>IF(AND(TimeSpend[[#This Row],[Personnel number]]&lt;&gt;"",TimeSpend[[#This Row],[Date]]&lt;&gt;""),TimeSpend[[#This Row],[Employee Name]],"")</f>
        <v/>
      </c>
      <c r="N782" t="str">
        <f t="shared" si="24"/>
        <v/>
      </c>
      <c r="O782" t="str">
        <f t="shared" si="25"/>
        <v/>
      </c>
      <c r="P782" t="str">
        <f>IF(D782&lt;&gt;"",VLOOKUP(D782,Projects!B:C,2,0),"")</f>
        <v/>
      </c>
    </row>
    <row r="783" spans="1:16" x14ac:dyDescent="0.25">
      <c r="A783" t="str">
        <f>UPPER(IF(AND(TimeSpend[[#This Row],[Personnel number]]&lt;&gt;"",TimeSpend[[#This Row],[Date]]&lt;&gt;""),TimeSpend[[#This Row],[Personnel number]],""))</f>
        <v/>
      </c>
      <c r="B783" s="85" t="str">
        <f>IF(AND(TimeSpend[[#This Row],[Personnel number]]&lt;&gt;"",TimeSpend[[#This Row],[Date]]&lt;&gt;""),TEXT(TimeSpend[[#This Row],[Date]],"[$-409]yyyyMMdd"),"")</f>
        <v/>
      </c>
      <c r="C783" s="33" t="str">
        <f>IF(AND(TimeSpend[[#This Row],[Personnel number]]&lt;&gt;"",TimeSpend[[#This Row],[Date]]&lt;&gt;""),SUBSTITUTE(TimeSpend[[#This Row],[Hours]],",","."),"")</f>
        <v/>
      </c>
      <c r="D783" t="str">
        <f>IF(AND(TimeSpend[[#This Row],[Personnel number]]&lt;&gt;"",TimeSpend[[#This Row],[Date]]&lt;&gt;""),TimeSpend[[#This Row],[Network]],"")</f>
        <v/>
      </c>
      <c r="E783" t="str">
        <f>IF(AND(TimeSpend[[#This Row],[Personnel number]]&lt;&gt;"",TimeSpend[[#This Row],[Date]]&lt;&gt;""),TimeSpend[[#This Row],[Network Description]],"")</f>
        <v/>
      </c>
      <c r="F783" t="str">
        <f>IF(AND(TimeSpend[[#This Row],[Personnel number]]&lt;&gt;"",TimeSpend[[#This Row],[Date]]&lt;&gt;""),TimeSpend[[#This Row],[Activity]],"")</f>
        <v/>
      </c>
      <c r="G783" t="str">
        <f>IF(AND(TimeSpend[[#This Row],[Personnel number]]&lt;&gt;"",TimeSpend[[#This Row],[Date]]&lt;&gt;""),TimeSpend[[#This Row],[Activity description]],"")</f>
        <v/>
      </c>
      <c r="H783" s="36" t="str">
        <f>IF(AND(TimeSpend[[#This Row],[Personnel number]]&lt;&gt;"",TimeSpend[[#This Row],[Date]]&lt;&gt;""),TimeSpend[[#This Row],[Start Time]],"")</f>
        <v/>
      </c>
      <c r="I783" s="36" t="str">
        <f>IF(AND(TimeSpend[[#This Row],[Personnel number]]&lt;&gt;"",TimeSpend[[#This Row],[Date]]&lt;&gt;""),TimeSpend[[#This Row],[End Time]],"")</f>
        <v/>
      </c>
      <c r="J783" t="str">
        <f>IF(AND(TimeSpend[[#This Row],[Personnel number]]&lt;&gt;"",TimeSpend[[#This Row],[Date]]&lt;&gt;""),TimeSpend[[#This Row],[Location]],"")</f>
        <v/>
      </c>
      <c r="K783" t="str">
        <f>IF(AND(TimeSpend[[#This Row],[Personnel number]]&lt;&gt;"",TimeSpend[[#This Row],[Date]]&lt;&gt;""),TimeSpend[[#This Row],[Task]],"")</f>
        <v/>
      </c>
      <c r="L783" t="str">
        <f>IF(AND(TimeSpend[[#This Row],[Personnel number]]&lt;&gt;"",TimeSpend[[#This Row],[Date]]&lt;&gt;""),Utilization!$J$2,"")</f>
        <v/>
      </c>
      <c r="M783" t="str">
        <f>IF(AND(TimeSpend[[#This Row],[Personnel number]]&lt;&gt;"",TimeSpend[[#This Row],[Date]]&lt;&gt;""),TimeSpend[[#This Row],[Employee Name]],"")</f>
        <v/>
      </c>
      <c r="N783" t="str">
        <f t="shared" si="24"/>
        <v/>
      </c>
      <c r="O783" t="str">
        <f t="shared" si="25"/>
        <v/>
      </c>
      <c r="P783" t="str">
        <f>IF(D783&lt;&gt;"",VLOOKUP(D783,Projects!B:C,2,0),"")</f>
        <v/>
      </c>
    </row>
    <row r="784" spans="1:16" x14ac:dyDescent="0.25">
      <c r="A784" t="str">
        <f>UPPER(IF(AND(TimeSpend[[#This Row],[Personnel number]]&lt;&gt;"",TimeSpend[[#This Row],[Date]]&lt;&gt;""),TimeSpend[[#This Row],[Personnel number]],""))</f>
        <v/>
      </c>
      <c r="B784" s="85" t="str">
        <f>IF(AND(TimeSpend[[#This Row],[Personnel number]]&lt;&gt;"",TimeSpend[[#This Row],[Date]]&lt;&gt;""),TEXT(TimeSpend[[#This Row],[Date]],"[$-409]yyyyMMdd"),"")</f>
        <v/>
      </c>
      <c r="C784" s="33" t="str">
        <f>IF(AND(TimeSpend[[#This Row],[Personnel number]]&lt;&gt;"",TimeSpend[[#This Row],[Date]]&lt;&gt;""),SUBSTITUTE(TimeSpend[[#This Row],[Hours]],",","."),"")</f>
        <v/>
      </c>
      <c r="D784" t="str">
        <f>IF(AND(TimeSpend[[#This Row],[Personnel number]]&lt;&gt;"",TimeSpend[[#This Row],[Date]]&lt;&gt;""),TimeSpend[[#This Row],[Network]],"")</f>
        <v/>
      </c>
      <c r="E784" t="str">
        <f>IF(AND(TimeSpend[[#This Row],[Personnel number]]&lt;&gt;"",TimeSpend[[#This Row],[Date]]&lt;&gt;""),TimeSpend[[#This Row],[Network Description]],"")</f>
        <v/>
      </c>
      <c r="F784" t="str">
        <f>IF(AND(TimeSpend[[#This Row],[Personnel number]]&lt;&gt;"",TimeSpend[[#This Row],[Date]]&lt;&gt;""),TimeSpend[[#This Row],[Activity]],"")</f>
        <v/>
      </c>
      <c r="G784" t="str">
        <f>IF(AND(TimeSpend[[#This Row],[Personnel number]]&lt;&gt;"",TimeSpend[[#This Row],[Date]]&lt;&gt;""),TimeSpend[[#This Row],[Activity description]],"")</f>
        <v/>
      </c>
      <c r="H784" s="36" t="str">
        <f>IF(AND(TimeSpend[[#This Row],[Personnel number]]&lt;&gt;"",TimeSpend[[#This Row],[Date]]&lt;&gt;""),TimeSpend[[#This Row],[Start Time]],"")</f>
        <v/>
      </c>
      <c r="I784" s="36" t="str">
        <f>IF(AND(TimeSpend[[#This Row],[Personnel number]]&lt;&gt;"",TimeSpend[[#This Row],[Date]]&lt;&gt;""),TimeSpend[[#This Row],[End Time]],"")</f>
        <v/>
      </c>
      <c r="J784" t="str">
        <f>IF(AND(TimeSpend[[#This Row],[Personnel number]]&lt;&gt;"",TimeSpend[[#This Row],[Date]]&lt;&gt;""),TimeSpend[[#This Row],[Location]],"")</f>
        <v/>
      </c>
      <c r="K784" t="str">
        <f>IF(AND(TimeSpend[[#This Row],[Personnel number]]&lt;&gt;"",TimeSpend[[#This Row],[Date]]&lt;&gt;""),TimeSpend[[#This Row],[Task]],"")</f>
        <v/>
      </c>
      <c r="L784" t="str">
        <f>IF(AND(TimeSpend[[#This Row],[Personnel number]]&lt;&gt;"",TimeSpend[[#This Row],[Date]]&lt;&gt;""),Utilization!$J$2,"")</f>
        <v/>
      </c>
      <c r="M784" t="str">
        <f>IF(AND(TimeSpend[[#This Row],[Personnel number]]&lt;&gt;"",TimeSpend[[#This Row],[Date]]&lt;&gt;""),TimeSpend[[#This Row],[Employee Name]],"")</f>
        <v/>
      </c>
      <c r="N784" t="str">
        <f t="shared" si="24"/>
        <v/>
      </c>
      <c r="O784" t="str">
        <f t="shared" si="25"/>
        <v/>
      </c>
      <c r="P784" t="str">
        <f>IF(D784&lt;&gt;"",VLOOKUP(D784,Projects!B:C,2,0),"")</f>
        <v/>
      </c>
    </row>
    <row r="785" spans="1:16" x14ac:dyDescent="0.25">
      <c r="A785" t="str">
        <f>UPPER(IF(AND(TimeSpend[[#This Row],[Personnel number]]&lt;&gt;"",TimeSpend[[#This Row],[Date]]&lt;&gt;""),TimeSpend[[#This Row],[Personnel number]],""))</f>
        <v/>
      </c>
      <c r="B785" s="85" t="str">
        <f>IF(AND(TimeSpend[[#This Row],[Personnel number]]&lt;&gt;"",TimeSpend[[#This Row],[Date]]&lt;&gt;""),TEXT(TimeSpend[[#This Row],[Date]],"[$-409]yyyyMMdd"),"")</f>
        <v/>
      </c>
      <c r="C785" s="33" t="str">
        <f>IF(AND(TimeSpend[[#This Row],[Personnel number]]&lt;&gt;"",TimeSpend[[#This Row],[Date]]&lt;&gt;""),SUBSTITUTE(TimeSpend[[#This Row],[Hours]],",","."),"")</f>
        <v/>
      </c>
      <c r="D785" t="str">
        <f>IF(AND(TimeSpend[[#This Row],[Personnel number]]&lt;&gt;"",TimeSpend[[#This Row],[Date]]&lt;&gt;""),TimeSpend[[#This Row],[Network]],"")</f>
        <v/>
      </c>
      <c r="E785" t="str">
        <f>IF(AND(TimeSpend[[#This Row],[Personnel number]]&lt;&gt;"",TimeSpend[[#This Row],[Date]]&lt;&gt;""),TimeSpend[[#This Row],[Network Description]],"")</f>
        <v/>
      </c>
      <c r="F785" t="str">
        <f>IF(AND(TimeSpend[[#This Row],[Personnel number]]&lt;&gt;"",TimeSpend[[#This Row],[Date]]&lt;&gt;""),TimeSpend[[#This Row],[Activity]],"")</f>
        <v/>
      </c>
      <c r="G785" t="str">
        <f>IF(AND(TimeSpend[[#This Row],[Personnel number]]&lt;&gt;"",TimeSpend[[#This Row],[Date]]&lt;&gt;""),TimeSpend[[#This Row],[Activity description]],"")</f>
        <v/>
      </c>
      <c r="H785" s="36" t="str">
        <f>IF(AND(TimeSpend[[#This Row],[Personnel number]]&lt;&gt;"",TimeSpend[[#This Row],[Date]]&lt;&gt;""),TimeSpend[[#This Row],[Start Time]],"")</f>
        <v/>
      </c>
      <c r="I785" s="36" t="str">
        <f>IF(AND(TimeSpend[[#This Row],[Personnel number]]&lt;&gt;"",TimeSpend[[#This Row],[Date]]&lt;&gt;""),TimeSpend[[#This Row],[End Time]],"")</f>
        <v/>
      </c>
      <c r="J785" t="str">
        <f>IF(AND(TimeSpend[[#This Row],[Personnel number]]&lt;&gt;"",TimeSpend[[#This Row],[Date]]&lt;&gt;""),TimeSpend[[#This Row],[Location]],"")</f>
        <v/>
      </c>
      <c r="K785" t="str">
        <f>IF(AND(TimeSpend[[#This Row],[Personnel number]]&lt;&gt;"",TimeSpend[[#This Row],[Date]]&lt;&gt;""),TimeSpend[[#This Row],[Task]],"")</f>
        <v/>
      </c>
      <c r="L785" t="str">
        <f>IF(AND(TimeSpend[[#This Row],[Personnel number]]&lt;&gt;"",TimeSpend[[#This Row],[Date]]&lt;&gt;""),Utilization!$J$2,"")</f>
        <v/>
      </c>
      <c r="M785" t="str">
        <f>IF(AND(TimeSpend[[#This Row],[Personnel number]]&lt;&gt;"",TimeSpend[[#This Row],[Date]]&lt;&gt;""),TimeSpend[[#This Row],[Employee Name]],"")</f>
        <v/>
      </c>
      <c r="N785" t="str">
        <f t="shared" si="24"/>
        <v/>
      </c>
      <c r="O785" t="str">
        <f t="shared" si="25"/>
        <v/>
      </c>
      <c r="P785" t="str">
        <f>IF(D785&lt;&gt;"",VLOOKUP(D785,Projects!B:C,2,0),"")</f>
        <v/>
      </c>
    </row>
    <row r="786" spans="1:16" x14ac:dyDescent="0.25">
      <c r="A786" t="str">
        <f>UPPER(IF(AND(TimeSpend[[#This Row],[Personnel number]]&lt;&gt;"",TimeSpend[[#This Row],[Date]]&lt;&gt;""),TimeSpend[[#This Row],[Personnel number]],""))</f>
        <v/>
      </c>
      <c r="B786" s="85" t="str">
        <f>IF(AND(TimeSpend[[#This Row],[Personnel number]]&lt;&gt;"",TimeSpend[[#This Row],[Date]]&lt;&gt;""),TEXT(TimeSpend[[#This Row],[Date]],"[$-409]yyyyMMdd"),"")</f>
        <v/>
      </c>
      <c r="C786" s="33" t="str">
        <f>IF(AND(TimeSpend[[#This Row],[Personnel number]]&lt;&gt;"",TimeSpend[[#This Row],[Date]]&lt;&gt;""),SUBSTITUTE(TimeSpend[[#This Row],[Hours]],",","."),"")</f>
        <v/>
      </c>
      <c r="D786" t="str">
        <f>IF(AND(TimeSpend[[#This Row],[Personnel number]]&lt;&gt;"",TimeSpend[[#This Row],[Date]]&lt;&gt;""),TimeSpend[[#This Row],[Network]],"")</f>
        <v/>
      </c>
      <c r="E786" t="str">
        <f>IF(AND(TimeSpend[[#This Row],[Personnel number]]&lt;&gt;"",TimeSpend[[#This Row],[Date]]&lt;&gt;""),TimeSpend[[#This Row],[Network Description]],"")</f>
        <v/>
      </c>
      <c r="F786" t="str">
        <f>IF(AND(TimeSpend[[#This Row],[Personnel number]]&lt;&gt;"",TimeSpend[[#This Row],[Date]]&lt;&gt;""),TimeSpend[[#This Row],[Activity]],"")</f>
        <v/>
      </c>
      <c r="G786" t="str">
        <f>IF(AND(TimeSpend[[#This Row],[Personnel number]]&lt;&gt;"",TimeSpend[[#This Row],[Date]]&lt;&gt;""),TimeSpend[[#This Row],[Activity description]],"")</f>
        <v/>
      </c>
      <c r="H786" s="36" t="str">
        <f>IF(AND(TimeSpend[[#This Row],[Personnel number]]&lt;&gt;"",TimeSpend[[#This Row],[Date]]&lt;&gt;""),TimeSpend[[#This Row],[Start Time]],"")</f>
        <v/>
      </c>
      <c r="I786" s="36" t="str">
        <f>IF(AND(TimeSpend[[#This Row],[Personnel number]]&lt;&gt;"",TimeSpend[[#This Row],[Date]]&lt;&gt;""),TimeSpend[[#This Row],[End Time]],"")</f>
        <v/>
      </c>
      <c r="J786" t="str">
        <f>IF(AND(TimeSpend[[#This Row],[Personnel number]]&lt;&gt;"",TimeSpend[[#This Row],[Date]]&lt;&gt;""),TimeSpend[[#This Row],[Location]],"")</f>
        <v/>
      </c>
      <c r="K786" t="str">
        <f>IF(AND(TimeSpend[[#This Row],[Personnel number]]&lt;&gt;"",TimeSpend[[#This Row],[Date]]&lt;&gt;""),TimeSpend[[#This Row],[Task]],"")</f>
        <v/>
      </c>
      <c r="L786" t="str">
        <f>IF(AND(TimeSpend[[#This Row],[Personnel number]]&lt;&gt;"",TimeSpend[[#This Row],[Date]]&lt;&gt;""),Utilization!$J$2,"")</f>
        <v/>
      </c>
      <c r="M786" t="str">
        <f>IF(AND(TimeSpend[[#This Row],[Personnel number]]&lt;&gt;"",TimeSpend[[#This Row],[Date]]&lt;&gt;""),TimeSpend[[#This Row],[Employee Name]],"")</f>
        <v/>
      </c>
      <c r="N786" t="str">
        <f t="shared" si="24"/>
        <v/>
      </c>
      <c r="O786" t="str">
        <f t="shared" si="25"/>
        <v/>
      </c>
      <c r="P786" t="str">
        <f>IF(D786&lt;&gt;"",VLOOKUP(D786,Projects!B:C,2,0),"")</f>
        <v/>
      </c>
    </row>
    <row r="787" spans="1:16" x14ac:dyDescent="0.25">
      <c r="A787" t="str">
        <f>UPPER(IF(AND(TimeSpend[[#This Row],[Personnel number]]&lt;&gt;"",TimeSpend[[#This Row],[Date]]&lt;&gt;""),TimeSpend[[#This Row],[Personnel number]],""))</f>
        <v/>
      </c>
      <c r="B787" s="85" t="str">
        <f>IF(AND(TimeSpend[[#This Row],[Personnel number]]&lt;&gt;"",TimeSpend[[#This Row],[Date]]&lt;&gt;""),TEXT(TimeSpend[[#This Row],[Date]],"[$-409]yyyyMMdd"),"")</f>
        <v/>
      </c>
      <c r="C787" s="33" t="str">
        <f>IF(AND(TimeSpend[[#This Row],[Personnel number]]&lt;&gt;"",TimeSpend[[#This Row],[Date]]&lt;&gt;""),SUBSTITUTE(TimeSpend[[#This Row],[Hours]],",","."),"")</f>
        <v/>
      </c>
      <c r="D787" t="str">
        <f>IF(AND(TimeSpend[[#This Row],[Personnel number]]&lt;&gt;"",TimeSpend[[#This Row],[Date]]&lt;&gt;""),TimeSpend[[#This Row],[Network]],"")</f>
        <v/>
      </c>
      <c r="E787" t="str">
        <f>IF(AND(TimeSpend[[#This Row],[Personnel number]]&lt;&gt;"",TimeSpend[[#This Row],[Date]]&lt;&gt;""),TimeSpend[[#This Row],[Network Description]],"")</f>
        <v/>
      </c>
      <c r="F787" t="str">
        <f>IF(AND(TimeSpend[[#This Row],[Personnel number]]&lt;&gt;"",TimeSpend[[#This Row],[Date]]&lt;&gt;""),TimeSpend[[#This Row],[Activity]],"")</f>
        <v/>
      </c>
      <c r="G787" t="str">
        <f>IF(AND(TimeSpend[[#This Row],[Personnel number]]&lt;&gt;"",TimeSpend[[#This Row],[Date]]&lt;&gt;""),TimeSpend[[#This Row],[Activity description]],"")</f>
        <v/>
      </c>
      <c r="H787" s="36" t="str">
        <f>IF(AND(TimeSpend[[#This Row],[Personnel number]]&lt;&gt;"",TimeSpend[[#This Row],[Date]]&lt;&gt;""),TimeSpend[[#This Row],[Start Time]],"")</f>
        <v/>
      </c>
      <c r="I787" s="36" t="str">
        <f>IF(AND(TimeSpend[[#This Row],[Personnel number]]&lt;&gt;"",TimeSpend[[#This Row],[Date]]&lt;&gt;""),TimeSpend[[#This Row],[End Time]],"")</f>
        <v/>
      </c>
      <c r="J787" t="str">
        <f>IF(AND(TimeSpend[[#This Row],[Personnel number]]&lt;&gt;"",TimeSpend[[#This Row],[Date]]&lt;&gt;""),TimeSpend[[#This Row],[Location]],"")</f>
        <v/>
      </c>
      <c r="K787" t="str">
        <f>IF(AND(TimeSpend[[#This Row],[Personnel number]]&lt;&gt;"",TimeSpend[[#This Row],[Date]]&lt;&gt;""),TimeSpend[[#This Row],[Task]],"")</f>
        <v/>
      </c>
      <c r="L787" t="str">
        <f>IF(AND(TimeSpend[[#This Row],[Personnel number]]&lt;&gt;"",TimeSpend[[#This Row],[Date]]&lt;&gt;""),Utilization!$J$2,"")</f>
        <v/>
      </c>
      <c r="M787" t="str">
        <f>IF(AND(TimeSpend[[#This Row],[Personnel number]]&lt;&gt;"",TimeSpend[[#This Row],[Date]]&lt;&gt;""),TimeSpend[[#This Row],[Employee Name]],"")</f>
        <v/>
      </c>
      <c r="N787" t="str">
        <f t="shared" si="24"/>
        <v/>
      </c>
      <c r="O787" t="str">
        <f t="shared" si="25"/>
        <v/>
      </c>
      <c r="P787" t="str">
        <f>IF(D787&lt;&gt;"",VLOOKUP(D787,Projects!B:C,2,0),"")</f>
        <v/>
      </c>
    </row>
    <row r="788" spans="1:16" x14ac:dyDescent="0.25">
      <c r="A788" t="str">
        <f>UPPER(IF(AND(TimeSpend[[#This Row],[Personnel number]]&lt;&gt;"",TimeSpend[[#This Row],[Date]]&lt;&gt;""),TimeSpend[[#This Row],[Personnel number]],""))</f>
        <v/>
      </c>
      <c r="B788" s="85" t="str">
        <f>IF(AND(TimeSpend[[#This Row],[Personnel number]]&lt;&gt;"",TimeSpend[[#This Row],[Date]]&lt;&gt;""),TEXT(TimeSpend[[#This Row],[Date]],"[$-409]yyyyMMdd"),"")</f>
        <v/>
      </c>
      <c r="C788" s="33" t="str">
        <f>IF(AND(TimeSpend[[#This Row],[Personnel number]]&lt;&gt;"",TimeSpend[[#This Row],[Date]]&lt;&gt;""),SUBSTITUTE(TimeSpend[[#This Row],[Hours]],",","."),"")</f>
        <v/>
      </c>
      <c r="D788" t="str">
        <f>IF(AND(TimeSpend[[#This Row],[Personnel number]]&lt;&gt;"",TimeSpend[[#This Row],[Date]]&lt;&gt;""),TimeSpend[[#This Row],[Network]],"")</f>
        <v/>
      </c>
      <c r="E788" t="str">
        <f>IF(AND(TimeSpend[[#This Row],[Personnel number]]&lt;&gt;"",TimeSpend[[#This Row],[Date]]&lt;&gt;""),TimeSpend[[#This Row],[Network Description]],"")</f>
        <v/>
      </c>
      <c r="F788" t="str">
        <f>IF(AND(TimeSpend[[#This Row],[Personnel number]]&lt;&gt;"",TimeSpend[[#This Row],[Date]]&lt;&gt;""),TimeSpend[[#This Row],[Activity]],"")</f>
        <v/>
      </c>
      <c r="G788" t="str">
        <f>IF(AND(TimeSpend[[#This Row],[Personnel number]]&lt;&gt;"",TimeSpend[[#This Row],[Date]]&lt;&gt;""),TimeSpend[[#This Row],[Activity description]],"")</f>
        <v/>
      </c>
      <c r="H788" s="36" t="str">
        <f>IF(AND(TimeSpend[[#This Row],[Personnel number]]&lt;&gt;"",TimeSpend[[#This Row],[Date]]&lt;&gt;""),TimeSpend[[#This Row],[Start Time]],"")</f>
        <v/>
      </c>
      <c r="I788" s="36" t="str">
        <f>IF(AND(TimeSpend[[#This Row],[Personnel number]]&lt;&gt;"",TimeSpend[[#This Row],[Date]]&lt;&gt;""),TimeSpend[[#This Row],[End Time]],"")</f>
        <v/>
      </c>
      <c r="J788" t="str">
        <f>IF(AND(TimeSpend[[#This Row],[Personnel number]]&lt;&gt;"",TimeSpend[[#This Row],[Date]]&lt;&gt;""),TimeSpend[[#This Row],[Location]],"")</f>
        <v/>
      </c>
      <c r="K788" t="str">
        <f>IF(AND(TimeSpend[[#This Row],[Personnel number]]&lt;&gt;"",TimeSpend[[#This Row],[Date]]&lt;&gt;""),TimeSpend[[#This Row],[Task]],"")</f>
        <v/>
      </c>
      <c r="L788" t="str">
        <f>IF(AND(TimeSpend[[#This Row],[Personnel number]]&lt;&gt;"",TimeSpend[[#This Row],[Date]]&lt;&gt;""),Utilization!$J$2,"")</f>
        <v/>
      </c>
      <c r="M788" t="str">
        <f>IF(AND(TimeSpend[[#This Row],[Personnel number]]&lt;&gt;"",TimeSpend[[#This Row],[Date]]&lt;&gt;""),TimeSpend[[#This Row],[Employee Name]],"")</f>
        <v/>
      </c>
      <c r="N788" t="str">
        <f t="shared" si="24"/>
        <v/>
      </c>
      <c r="O788" t="str">
        <f t="shared" si="25"/>
        <v/>
      </c>
      <c r="P788" t="str">
        <f>IF(D788&lt;&gt;"",VLOOKUP(D788,Projects!B:C,2,0),"")</f>
        <v/>
      </c>
    </row>
    <row r="789" spans="1:16" x14ac:dyDescent="0.25">
      <c r="A789" t="str">
        <f>UPPER(IF(AND(TimeSpend[[#This Row],[Personnel number]]&lt;&gt;"",TimeSpend[[#This Row],[Date]]&lt;&gt;""),TimeSpend[[#This Row],[Personnel number]],""))</f>
        <v/>
      </c>
      <c r="B789" s="85" t="str">
        <f>IF(AND(TimeSpend[[#This Row],[Personnel number]]&lt;&gt;"",TimeSpend[[#This Row],[Date]]&lt;&gt;""),TEXT(TimeSpend[[#This Row],[Date]],"[$-409]yyyyMMdd"),"")</f>
        <v/>
      </c>
      <c r="C789" s="33" t="str">
        <f>IF(AND(TimeSpend[[#This Row],[Personnel number]]&lt;&gt;"",TimeSpend[[#This Row],[Date]]&lt;&gt;""),SUBSTITUTE(TimeSpend[[#This Row],[Hours]],",","."),"")</f>
        <v/>
      </c>
      <c r="D789" t="str">
        <f>IF(AND(TimeSpend[[#This Row],[Personnel number]]&lt;&gt;"",TimeSpend[[#This Row],[Date]]&lt;&gt;""),TimeSpend[[#This Row],[Network]],"")</f>
        <v/>
      </c>
      <c r="E789" t="str">
        <f>IF(AND(TimeSpend[[#This Row],[Personnel number]]&lt;&gt;"",TimeSpend[[#This Row],[Date]]&lt;&gt;""),TimeSpend[[#This Row],[Network Description]],"")</f>
        <v/>
      </c>
      <c r="F789" t="str">
        <f>IF(AND(TimeSpend[[#This Row],[Personnel number]]&lt;&gt;"",TimeSpend[[#This Row],[Date]]&lt;&gt;""),TimeSpend[[#This Row],[Activity]],"")</f>
        <v/>
      </c>
      <c r="G789" t="str">
        <f>IF(AND(TimeSpend[[#This Row],[Personnel number]]&lt;&gt;"",TimeSpend[[#This Row],[Date]]&lt;&gt;""),TimeSpend[[#This Row],[Activity description]],"")</f>
        <v/>
      </c>
      <c r="H789" s="36" t="str">
        <f>IF(AND(TimeSpend[[#This Row],[Personnel number]]&lt;&gt;"",TimeSpend[[#This Row],[Date]]&lt;&gt;""),TimeSpend[[#This Row],[Start Time]],"")</f>
        <v/>
      </c>
      <c r="I789" s="36" t="str">
        <f>IF(AND(TimeSpend[[#This Row],[Personnel number]]&lt;&gt;"",TimeSpend[[#This Row],[Date]]&lt;&gt;""),TimeSpend[[#This Row],[End Time]],"")</f>
        <v/>
      </c>
      <c r="J789" t="str">
        <f>IF(AND(TimeSpend[[#This Row],[Personnel number]]&lt;&gt;"",TimeSpend[[#This Row],[Date]]&lt;&gt;""),TimeSpend[[#This Row],[Location]],"")</f>
        <v/>
      </c>
      <c r="K789" t="str">
        <f>IF(AND(TimeSpend[[#This Row],[Personnel number]]&lt;&gt;"",TimeSpend[[#This Row],[Date]]&lt;&gt;""),TimeSpend[[#This Row],[Task]],"")</f>
        <v/>
      </c>
      <c r="L789" t="str">
        <f>IF(AND(TimeSpend[[#This Row],[Personnel number]]&lt;&gt;"",TimeSpend[[#This Row],[Date]]&lt;&gt;""),Utilization!$J$2,"")</f>
        <v/>
      </c>
      <c r="M789" t="str">
        <f>IF(AND(TimeSpend[[#This Row],[Personnel number]]&lt;&gt;"",TimeSpend[[#This Row],[Date]]&lt;&gt;""),TimeSpend[[#This Row],[Employee Name]],"")</f>
        <v/>
      </c>
      <c r="N789" t="str">
        <f t="shared" si="24"/>
        <v/>
      </c>
      <c r="O789" t="str">
        <f t="shared" si="25"/>
        <v/>
      </c>
      <c r="P789" t="str">
        <f>IF(D789&lt;&gt;"",VLOOKUP(D789,Projects!B:C,2,0),"")</f>
        <v/>
      </c>
    </row>
    <row r="790" spans="1:16" x14ac:dyDescent="0.25">
      <c r="A790" t="str">
        <f>UPPER(IF(AND(TimeSpend[[#This Row],[Personnel number]]&lt;&gt;"",TimeSpend[[#This Row],[Date]]&lt;&gt;""),TimeSpend[[#This Row],[Personnel number]],""))</f>
        <v/>
      </c>
      <c r="B790" s="85" t="str">
        <f>IF(AND(TimeSpend[[#This Row],[Personnel number]]&lt;&gt;"",TimeSpend[[#This Row],[Date]]&lt;&gt;""),TEXT(TimeSpend[[#This Row],[Date]],"[$-409]yyyyMMdd"),"")</f>
        <v/>
      </c>
      <c r="C790" s="33" t="str">
        <f>IF(AND(TimeSpend[[#This Row],[Personnel number]]&lt;&gt;"",TimeSpend[[#This Row],[Date]]&lt;&gt;""),SUBSTITUTE(TimeSpend[[#This Row],[Hours]],",","."),"")</f>
        <v/>
      </c>
      <c r="D790" t="str">
        <f>IF(AND(TimeSpend[[#This Row],[Personnel number]]&lt;&gt;"",TimeSpend[[#This Row],[Date]]&lt;&gt;""),TimeSpend[[#This Row],[Network]],"")</f>
        <v/>
      </c>
      <c r="E790" t="str">
        <f>IF(AND(TimeSpend[[#This Row],[Personnel number]]&lt;&gt;"",TimeSpend[[#This Row],[Date]]&lt;&gt;""),TimeSpend[[#This Row],[Network Description]],"")</f>
        <v/>
      </c>
      <c r="F790" t="str">
        <f>IF(AND(TimeSpend[[#This Row],[Personnel number]]&lt;&gt;"",TimeSpend[[#This Row],[Date]]&lt;&gt;""),TimeSpend[[#This Row],[Activity]],"")</f>
        <v/>
      </c>
      <c r="G790" t="str">
        <f>IF(AND(TimeSpend[[#This Row],[Personnel number]]&lt;&gt;"",TimeSpend[[#This Row],[Date]]&lt;&gt;""),TimeSpend[[#This Row],[Activity description]],"")</f>
        <v/>
      </c>
      <c r="H790" s="36" t="str">
        <f>IF(AND(TimeSpend[[#This Row],[Personnel number]]&lt;&gt;"",TimeSpend[[#This Row],[Date]]&lt;&gt;""),TimeSpend[[#This Row],[Start Time]],"")</f>
        <v/>
      </c>
      <c r="I790" s="36" t="str">
        <f>IF(AND(TimeSpend[[#This Row],[Personnel number]]&lt;&gt;"",TimeSpend[[#This Row],[Date]]&lt;&gt;""),TimeSpend[[#This Row],[End Time]],"")</f>
        <v/>
      </c>
      <c r="J790" t="str">
        <f>IF(AND(TimeSpend[[#This Row],[Personnel number]]&lt;&gt;"",TimeSpend[[#This Row],[Date]]&lt;&gt;""),TimeSpend[[#This Row],[Location]],"")</f>
        <v/>
      </c>
      <c r="K790" t="str">
        <f>IF(AND(TimeSpend[[#This Row],[Personnel number]]&lt;&gt;"",TimeSpend[[#This Row],[Date]]&lt;&gt;""),TimeSpend[[#This Row],[Task]],"")</f>
        <v/>
      </c>
      <c r="L790" t="str">
        <f>IF(AND(TimeSpend[[#This Row],[Personnel number]]&lt;&gt;"",TimeSpend[[#This Row],[Date]]&lt;&gt;""),Utilization!$J$2,"")</f>
        <v/>
      </c>
      <c r="M790" t="str">
        <f>IF(AND(TimeSpend[[#This Row],[Personnel number]]&lt;&gt;"",TimeSpend[[#This Row],[Date]]&lt;&gt;""),TimeSpend[[#This Row],[Employee Name]],"")</f>
        <v/>
      </c>
      <c r="N790" t="str">
        <f t="shared" si="24"/>
        <v/>
      </c>
      <c r="O790" t="str">
        <f t="shared" si="25"/>
        <v/>
      </c>
      <c r="P790" t="str">
        <f>IF(D790&lt;&gt;"",VLOOKUP(D790,Projects!B:C,2,0),"")</f>
        <v/>
      </c>
    </row>
    <row r="791" spans="1:16" x14ac:dyDescent="0.25">
      <c r="A791" t="str">
        <f>UPPER(IF(AND(TimeSpend[[#This Row],[Personnel number]]&lt;&gt;"",TimeSpend[[#This Row],[Date]]&lt;&gt;""),TimeSpend[[#This Row],[Personnel number]],""))</f>
        <v/>
      </c>
      <c r="B791" s="85" t="str">
        <f>IF(AND(TimeSpend[[#This Row],[Personnel number]]&lt;&gt;"",TimeSpend[[#This Row],[Date]]&lt;&gt;""),TEXT(TimeSpend[[#This Row],[Date]],"[$-409]yyyyMMdd"),"")</f>
        <v/>
      </c>
      <c r="C791" s="33" t="str">
        <f>IF(AND(TimeSpend[[#This Row],[Personnel number]]&lt;&gt;"",TimeSpend[[#This Row],[Date]]&lt;&gt;""),SUBSTITUTE(TimeSpend[[#This Row],[Hours]],",","."),"")</f>
        <v/>
      </c>
      <c r="D791" t="str">
        <f>IF(AND(TimeSpend[[#This Row],[Personnel number]]&lt;&gt;"",TimeSpend[[#This Row],[Date]]&lt;&gt;""),TimeSpend[[#This Row],[Network]],"")</f>
        <v/>
      </c>
      <c r="E791" t="str">
        <f>IF(AND(TimeSpend[[#This Row],[Personnel number]]&lt;&gt;"",TimeSpend[[#This Row],[Date]]&lt;&gt;""),TimeSpend[[#This Row],[Network Description]],"")</f>
        <v/>
      </c>
      <c r="F791" t="str">
        <f>IF(AND(TimeSpend[[#This Row],[Personnel number]]&lt;&gt;"",TimeSpend[[#This Row],[Date]]&lt;&gt;""),TimeSpend[[#This Row],[Activity]],"")</f>
        <v/>
      </c>
      <c r="G791" t="str">
        <f>IF(AND(TimeSpend[[#This Row],[Personnel number]]&lt;&gt;"",TimeSpend[[#This Row],[Date]]&lt;&gt;""),TimeSpend[[#This Row],[Activity description]],"")</f>
        <v/>
      </c>
      <c r="H791" s="36" t="str">
        <f>IF(AND(TimeSpend[[#This Row],[Personnel number]]&lt;&gt;"",TimeSpend[[#This Row],[Date]]&lt;&gt;""),TimeSpend[[#This Row],[Start Time]],"")</f>
        <v/>
      </c>
      <c r="I791" s="36" t="str">
        <f>IF(AND(TimeSpend[[#This Row],[Personnel number]]&lt;&gt;"",TimeSpend[[#This Row],[Date]]&lt;&gt;""),TimeSpend[[#This Row],[End Time]],"")</f>
        <v/>
      </c>
      <c r="J791" t="str">
        <f>IF(AND(TimeSpend[[#This Row],[Personnel number]]&lt;&gt;"",TimeSpend[[#This Row],[Date]]&lt;&gt;""),TimeSpend[[#This Row],[Location]],"")</f>
        <v/>
      </c>
      <c r="K791" t="str">
        <f>IF(AND(TimeSpend[[#This Row],[Personnel number]]&lt;&gt;"",TimeSpend[[#This Row],[Date]]&lt;&gt;""),TimeSpend[[#This Row],[Task]],"")</f>
        <v/>
      </c>
      <c r="L791" t="str">
        <f>IF(AND(TimeSpend[[#This Row],[Personnel number]]&lt;&gt;"",TimeSpend[[#This Row],[Date]]&lt;&gt;""),Utilization!$J$2,"")</f>
        <v/>
      </c>
      <c r="M791" t="str">
        <f>IF(AND(TimeSpend[[#This Row],[Personnel number]]&lt;&gt;"",TimeSpend[[#This Row],[Date]]&lt;&gt;""),TimeSpend[[#This Row],[Employee Name]],"")</f>
        <v/>
      </c>
      <c r="N791" t="str">
        <f t="shared" si="24"/>
        <v/>
      </c>
      <c r="O791" t="str">
        <f t="shared" si="25"/>
        <v/>
      </c>
      <c r="P791" t="str">
        <f>IF(D791&lt;&gt;"",VLOOKUP(D791,Projects!B:C,2,0),"")</f>
        <v/>
      </c>
    </row>
    <row r="792" spans="1:16" x14ac:dyDescent="0.25">
      <c r="A792" t="str">
        <f>UPPER(IF(AND(TimeSpend[[#This Row],[Personnel number]]&lt;&gt;"",TimeSpend[[#This Row],[Date]]&lt;&gt;""),TimeSpend[[#This Row],[Personnel number]],""))</f>
        <v/>
      </c>
      <c r="B792" s="85" t="str">
        <f>IF(AND(TimeSpend[[#This Row],[Personnel number]]&lt;&gt;"",TimeSpend[[#This Row],[Date]]&lt;&gt;""),TEXT(TimeSpend[[#This Row],[Date]],"[$-409]yyyyMMdd"),"")</f>
        <v/>
      </c>
      <c r="C792" s="33" t="str">
        <f>IF(AND(TimeSpend[[#This Row],[Personnel number]]&lt;&gt;"",TimeSpend[[#This Row],[Date]]&lt;&gt;""),SUBSTITUTE(TimeSpend[[#This Row],[Hours]],",","."),"")</f>
        <v/>
      </c>
      <c r="D792" t="str">
        <f>IF(AND(TimeSpend[[#This Row],[Personnel number]]&lt;&gt;"",TimeSpend[[#This Row],[Date]]&lt;&gt;""),TimeSpend[[#This Row],[Network]],"")</f>
        <v/>
      </c>
      <c r="E792" t="str">
        <f>IF(AND(TimeSpend[[#This Row],[Personnel number]]&lt;&gt;"",TimeSpend[[#This Row],[Date]]&lt;&gt;""),TimeSpend[[#This Row],[Network Description]],"")</f>
        <v/>
      </c>
      <c r="F792" t="str">
        <f>IF(AND(TimeSpend[[#This Row],[Personnel number]]&lt;&gt;"",TimeSpend[[#This Row],[Date]]&lt;&gt;""),TimeSpend[[#This Row],[Activity]],"")</f>
        <v/>
      </c>
      <c r="G792" t="str">
        <f>IF(AND(TimeSpend[[#This Row],[Personnel number]]&lt;&gt;"",TimeSpend[[#This Row],[Date]]&lt;&gt;""),TimeSpend[[#This Row],[Activity description]],"")</f>
        <v/>
      </c>
      <c r="H792" s="36" t="str">
        <f>IF(AND(TimeSpend[[#This Row],[Personnel number]]&lt;&gt;"",TimeSpend[[#This Row],[Date]]&lt;&gt;""),TimeSpend[[#This Row],[Start Time]],"")</f>
        <v/>
      </c>
      <c r="I792" s="36" t="str">
        <f>IF(AND(TimeSpend[[#This Row],[Personnel number]]&lt;&gt;"",TimeSpend[[#This Row],[Date]]&lt;&gt;""),TimeSpend[[#This Row],[End Time]],"")</f>
        <v/>
      </c>
      <c r="J792" t="str">
        <f>IF(AND(TimeSpend[[#This Row],[Personnel number]]&lt;&gt;"",TimeSpend[[#This Row],[Date]]&lt;&gt;""),TimeSpend[[#This Row],[Location]],"")</f>
        <v/>
      </c>
      <c r="K792" t="str">
        <f>IF(AND(TimeSpend[[#This Row],[Personnel number]]&lt;&gt;"",TimeSpend[[#This Row],[Date]]&lt;&gt;""),TimeSpend[[#This Row],[Task]],"")</f>
        <v/>
      </c>
      <c r="L792" t="str">
        <f>IF(AND(TimeSpend[[#This Row],[Personnel number]]&lt;&gt;"",TimeSpend[[#This Row],[Date]]&lt;&gt;""),Utilization!$J$2,"")</f>
        <v/>
      </c>
      <c r="M792" t="str">
        <f>IF(AND(TimeSpend[[#This Row],[Personnel number]]&lt;&gt;"",TimeSpend[[#This Row],[Date]]&lt;&gt;""),TimeSpend[[#This Row],[Employee Name]],"")</f>
        <v/>
      </c>
      <c r="N792" t="str">
        <f t="shared" si="24"/>
        <v/>
      </c>
      <c r="O792" t="str">
        <f t="shared" si="25"/>
        <v/>
      </c>
      <c r="P792" t="str">
        <f>IF(D792&lt;&gt;"",VLOOKUP(D792,Projects!B:C,2,0),"")</f>
        <v/>
      </c>
    </row>
    <row r="793" spans="1:16" x14ac:dyDescent="0.25">
      <c r="A793" t="str">
        <f>UPPER(IF(AND(TimeSpend[[#This Row],[Personnel number]]&lt;&gt;"",TimeSpend[[#This Row],[Date]]&lt;&gt;""),TimeSpend[[#This Row],[Personnel number]],""))</f>
        <v/>
      </c>
      <c r="B793" s="85" t="str">
        <f>IF(AND(TimeSpend[[#This Row],[Personnel number]]&lt;&gt;"",TimeSpend[[#This Row],[Date]]&lt;&gt;""),TEXT(TimeSpend[[#This Row],[Date]],"[$-409]yyyyMMdd"),"")</f>
        <v/>
      </c>
      <c r="C793" s="33" t="str">
        <f>IF(AND(TimeSpend[[#This Row],[Personnel number]]&lt;&gt;"",TimeSpend[[#This Row],[Date]]&lt;&gt;""),SUBSTITUTE(TimeSpend[[#This Row],[Hours]],",","."),"")</f>
        <v/>
      </c>
      <c r="D793" t="str">
        <f>IF(AND(TimeSpend[[#This Row],[Personnel number]]&lt;&gt;"",TimeSpend[[#This Row],[Date]]&lt;&gt;""),TimeSpend[[#This Row],[Network]],"")</f>
        <v/>
      </c>
      <c r="E793" t="str">
        <f>IF(AND(TimeSpend[[#This Row],[Personnel number]]&lt;&gt;"",TimeSpend[[#This Row],[Date]]&lt;&gt;""),TimeSpend[[#This Row],[Network Description]],"")</f>
        <v/>
      </c>
      <c r="F793" t="str">
        <f>IF(AND(TimeSpend[[#This Row],[Personnel number]]&lt;&gt;"",TimeSpend[[#This Row],[Date]]&lt;&gt;""),TimeSpend[[#This Row],[Activity]],"")</f>
        <v/>
      </c>
      <c r="G793" t="str">
        <f>IF(AND(TimeSpend[[#This Row],[Personnel number]]&lt;&gt;"",TimeSpend[[#This Row],[Date]]&lt;&gt;""),TimeSpend[[#This Row],[Activity description]],"")</f>
        <v/>
      </c>
      <c r="H793" s="36" t="str">
        <f>IF(AND(TimeSpend[[#This Row],[Personnel number]]&lt;&gt;"",TimeSpend[[#This Row],[Date]]&lt;&gt;""),TimeSpend[[#This Row],[Start Time]],"")</f>
        <v/>
      </c>
      <c r="I793" s="36" t="str">
        <f>IF(AND(TimeSpend[[#This Row],[Personnel number]]&lt;&gt;"",TimeSpend[[#This Row],[Date]]&lt;&gt;""),TimeSpend[[#This Row],[End Time]],"")</f>
        <v/>
      </c>
      <c r="J793" t="str">
        <f>IF(AND(TimeSpend[[#This Row],[Personnel number]]&lt;&gt;"",TimeSpend[[#This Row],[Date]]&lt;&gt;""),TimeSpend[[#This Row],[Location]],"")</f>
        <v/>
      </c>
      <c r="K793" t="str">
        <f>IF(AND(TimeSpend[[#This Row],[Personnel number]]&lt;&gt;"",TimeSpend[[#This Row],[Date]]&lt;&gt;""),TimeSpend[[#This Row],[Task]],"")</f>
        <v/>
      </c>
      <c r="L793" t="str">
        <f>IF(AND(TimeSpend[[#This Row],[Personnel number]]&lt;&gt;"",TimeSpend[[#This Row],[Date]]&lt;&gt;""),Utilization!$J$2,"")</f>
        <v/>
      </c>
      <c r="M793" t="str">
        <f>IF(AND(TimeSpend[[#This Row],[Personnel number]]&lt;&gt;"",TimeSpend[[#This Row],[Date]]&lt;&gt;""),TimeSpend[[#This Row],[Employee Name]],"")</f>
        <v/>
      </c>
      <c r="N793" t="str">
        <f t="shared" si="24"/>
        <v/>
      </c>
      <c r="O793" t="str">
        <f t="shared" si="25"/>
        <v/>
      </c>
      <c r="P793" t="str">
        <f>IF(D793&lt;&gt;"",VLOOKUP(D793,Projects!B:C,2,0),"")</f>
        <v/>
      </c>
    </row>
    <row r="794" spans="1:16" x14ac:dyDescent="0.25">
      <c r="A794" t="str">
        <f>UPPER(IF(AND(TimeSpend[[#This Row],[Personnel number]]&lt;&gt;"",TimeSpend[[#This Row],[Date]]&lt;&gt;""),TimeSpend[[#This Row],[Personnel number]],""))</f>
        <v/>
      </c>
      <c r="B794" s="85" t="str">
        <f>IF(AND(TimeSpend[[#This Row],[Personnel number]]&lt;&gt;"",TimeSpend[[#This Row],[Date]]&lt;&gt;""),TEXT(TimeSpend[[#This Row],[Date]],"[$-409]yyyyMMdd"),"")</f>
        <v/>
      </c>
      <c r="C794" s="33" t="str">
        <f>IF(AND(TimeSpend[[#This Row],[Personnel number]]&lt;&gt;"",TimeSpend[[#This Row],[Date]]&lt;&gt;""),SUBSTITUTE(TimeSpend[[#This Row],[Hours]],",","."),"")</f>
        <v/>
      </c>
      <c r="D794" t="str">
        <f>IF(AND(TimeSpend[[#This Row],[Personnel number]]&lt;&gt;"",TimeSpend[[#This Row],[Date]]&lt;&gt;""),TimeSpend[[#This Row],[Network]],"")</f>
        <v/>
      </c>
      <c r="E794" t="str">
        <f>IF(AND(TimeSpend[[#This Row],[Personnel number]]&lt;&gt;"",TimeSpend[[#This Row],[Date]]&lt;&gt;""),TimeSpend[[#This Row],[Network Description]],"")</f>
        <v/>
      </c>
      <c r="F794" t="str">
        <f>IF(AND(TimeSpend[[#This Row],[Personnel number]]&lt;&gt;"",TimeSpend[[#This Row],[Date]]&lt;&gt;""),TimeSpend[[#This Row],[Activity]],"")</f>
        <v/>
      </c>
      <c r="G794" t="str">
        <f>IF(AND(TimeSpend[[#This Row],[Personnel number]]&lt;&gt;"",TimeSpend[[#This Row],[Date]]&lt;&gt;""),TimeSpend[[#This Row],[Activity description]],"")</f>
        <v/>
      </c>
      <c r="H794" s="36" t="str">
        <f>IF(AND(TimeSpend[[#This Row],[Personnel number]]&lt;&gt;"",TimeSpend[[#This Row],[Date]]&lt;&gt;""),TimeSpend[[#This Row],[Start Time]],"")</f>
        <v/>
      </c>
      <c r="I794" s="36" t="str">
        <f>IF(AND(TimeSpend[[#This Row],[Personnel number]]&lt;&gt;"",TimeSpend[[#This Row],[Date]]&lt;&gt;""),TimeSpend[[#This Row],[End Time]],"")</f>
        <v/>
      </c>
      <c r="J794" t="str">
        <f>IF(AND(TimeSpend[[#This Row],[Personnel number]]&lt;&gt;"",TimeSpend[[#This Row],[Date]]&lt;&gt;""),TimeSpend[[#This Row],[Location]],"")</f>
        <v/>
      </c>
      <c r="K794" t="str">
        <f>IF(AND(TimeSpend[[#This Row],[Personnel number]]&lt;&gt;"",TimeSpend[[#This Row],[Date]]&lt;&gt;""),TimeSpend[[#This Row],[Task]],"")</f>
        <v/>
      </c>
      <c r="L794" t="str">
        <f>IF(AND(TimeSpend[[#This Row],[Personnel number]]&lt;&gt;"",TimeSpend[[#This Row],[Date]]&lt;&gt;""),Utilization!$J$2,"")</f>
        <v/>
      </c>
      <c r="M794" t="str">
        <f>IF(AND(TimeSpend[[#This Row],[Personnel number]]&lt;&gt;"",TimeSpend[[#This Row],[Date]]&lt;&gt;""),TimeSpend[[#This Row],[Employee Name]],"")</f>
        <v/>
      </c>
      <c r="N794" t="str">
        <f t="shared" si="24"/>
        <v/>
      </c>
      <c r="O794" t="str">
        <f t="shared" si="25"/>
        <v/>
      </c>
      <c r="P794" t="str">
        <f>IF(D794&lt;&gt;"",VLOOKUP(D794,Projects!B:C,2,0),"")</f>
        <v/>
      </c>
    </row>
    <row r="795" spans="1:16" x14ac:dyDescent="0.25">
      <c r="A795" t="str">
        <f>UPPER(IF(AND(TimeSpend[[#This Row],[Personnel number]]&lt;&gt;"",TimeSpend[[#This Row],[Date]]&lt;&gt;""),TimeSpend[[#This Row],[Personnel number]],""))</f>
        <v/>
      </c>
      <c r="B795" s="85" t="str">
        <f>IF(AND(TimeSpend[[#This Row],[Personnel number]]&lt;&gt;"",TimeSpend[[#This Row],[Date]]&lt;&gt;""),TEXT(TimeSpend[[#This Row],[Date]],"[$-409]yyyyMMdd"),"")</f>
        <v/>
      </c>
      <c r="C795" s="33" t="str">
        <f>IF(AND(TimeSpend[[#This Row],[Personnel number]]&lt;&gt;"",TimeSpend[[#This Row],[Date]]&lt;&gt;""),SUBSTITUTE(TimeSpend[[#This Row],[Hours]],",","."),"")</f>
        <v/>
      </c>
      <c r="D795" t="str">
        <f>IF(AND(TimeSpend[[#This Row],[Personnel number]]&lt;&gt;"",TimeSpend[[#This Row],[Date]]&lt;&gt;""),TimeSpend[[#This Row],[Network]],"")</f>
        <v/>
      </c>
      <c r="E795" t="str">
        <f>IF(AND(TimeSpend[[#This Row],[Personnel number]]&lt;&gt;"",TimeSpend[[#This Row],[Date]]&lt;&gt;""),TimeSpend[[#This Row],[Network Description]],"")</f>
        <v/>
      </c>
      <c r="F795" t="str">
        <f>IF(AND(TimeSpend[[#This Row],[Personnel number]]&lt;&gt;"",TimeSpend[[#This Row],[Date]]&lt;&gt;""),TimeSpend[[#This Row],[Activity]],"")</f>
        <v/>
      </c>
      <c r="G795" t="str">
        <f>IF(AND(TimeSpend[[#This Row],[Personnel number]]&lt;&gt;"",TimeSpend[[#This Row],[Date]]&lt;&gt;""),TimeSpend[[#This Row],[Activity description]],"")</f>
        <v/>
      </c>
      <c r="H795" s="36" t="str">
        <f>IF(AND(TimeSpend[[#This Row],[Personnel number]]&lt;&gt;"",TimeSpend[[#This Row],[Date]]&lt;&gt;""),TimeSpend[[#This Row],[Start Time]],"")</f>
        <v/>
      </c>
      <c r="I795" s="36" t="str">
        <f>IF(AND(TimeSpend[[#This Row],[Personnel number]]&lt;&gt;"",TimeSpend[[#This Row],[Date]]&lt;&gt;""),TimeSpend[[#This Row],[End Time]],"")</f>
        <v/>
      </c>
      <c r="J795" t="str">
        <f>IF(AND(TimeSpend[[#This Row],[Personnel number]]&lt;&gt;"",TimeSpend[[#This Row],[Date]]&lt;&gt;""),TimeSpend[[#This Row],[Location]],"")</f>
        <v/>
      </c>
      <c r="K795" t="str">
        <f>IF(AND(TimeSpend[[#This Row],[Personnel number]]&lt;&gt;"",TimeSpend[[#This Row],[Date]]&lt;&gt;""),TimeSpend[[#This Row],[Task]],"")</f>
        <v/>
      </c>
      <c r="L795" t="str">
        <f>IF(AND(TimeSpend[[#This Row],[Personnel number]]&lt;&gt;"",TimeSpend[[#This Row],[Date]]&lt;&gt;""),Utilization!$J$2,"")</f>
        <v/>
      </c>
      <c r="M795" t="str">
        <f>IF(AND(TimeSpend[[#This Row],[Personnel number]]&lt;&gt;"",TimeSpend[[#This Row],[Date]]&lt;&gt;""),TimeSpend[[#This Row],[Employee Name]],"")</f>
        <v/>
      </c>
      <c r="N795" t="str">
        <f t="shared" si="24"/>
        <v/>
      </c>
      <c r="O795" t="str">
        <f t="shared" si="25"/>
        <v/>
      </c>
      <c r="P795" t="str">
        <f>IF(D795&lt;&gt;"",VLOOKUP(D795,Projects!B:C,2,0),"")</f>
        <v/>
      </c>
    </row>
    <row r="796" spans="1:16" x14ac:dyDescent="0.25">
      <c r="A796" t="str">
        <f>UPPER(IF(AND(TimeSpend[[#This Row],[Personnel number]]&lt;&gt;"",TimeSpend[[#This Row],[Date]]&lt;&gt;""),TimeSpend[[#This Row],[Personnel number]],""))</f>
        <v/>
      </c>
      <c r="B796" s="85" t="str">
        <f>IF(AND(TimeSpend[[#This Row],[Personnel number]]&lt;&gt;"",TimeSpend[[#This Row],[Date]]&lt;&gt;""),TEXT(TimeSpend[[#This Row],[Date]],"[$-409]yyyyMMdd"),"")</f>
        <v/>
      </c>
      <c r="C796" s="33" t="str">
        <f>IF(AND(TimeSpend[[#This Row],[Personnel number]]&lt;&gt;"",TimeSpend[[#This Row],[Date]]&lt;&gt;""),SUBSTITUTE(TimeSpend[[#This Row],[Hours]],",","."),"")</f>
        <v/>
      </c>
      <c r="D796" t="str">
        <f>IF(AND(TimeSpend[[#This Row],[Personnel number]]&lt;&gt;"",TimeSpend[[#This Row],[Date]]&lt;&gt;""),TimeSpend[[#This Row],[Network]],"")</f>
        <v/>
      </c>
      <c r="E796" t="str">
        <f>IF(AND(TimeSpend[[#This Row],[Personnel number]]&lt;&gt;"",TimeSpend[[#This Row],[Date]]&lt;&gt;""),TimeSpend[[#This Row],[Network Description]],"")</f>
        <v/>
      </c>
      <c r="F796" t="str">
        <f>IF(AND(TimeSpend[[#This Row],[Personnel number]]&lt;&gt;"",TimeSpend[[#This Row],[Date]]&lt;&gt;""),TimeSpend[[#This Row],[Activity]],"")</f>
        <v/>
      </c>
      <c r="G796" t="str">
        <f>IF(AND(TimeSpend[[#This Row],[Personnel number]]&lt;&gt;"",TimeSpend[[#This Row],[Date]]&lt;&gt;""),TimeSpend[[#This Row],[Activity description]],"")</f>
        <v/>
      </c>
      <c r="H796" s="36" t="str">
        <f>IF(AND(TimeSpend[[#This Row],[Personnel number]]&lt;&gt;"",TimeSpend[[#This Row],[Date]]&lt;&gt;""),TimeSpend[[#This Row],[Start Time]],"")</f>
        <v/>
      </c>
      <c r="I796" s="36" t="str">
        <f>IF(AND(TimeSpend[[#This Row],[Personnel number]]&lt;&gt;"",TimeSpend[[#This Row],[Date]]&lt;&gt;""),TimeSpend[[#This Row],[End Time]],"")</f>
        <v/>
      </c>
      <c r="J796" t="str">
        <f>IF(AND(TimeSpend[[#This Row],[Personnel number]]&lt;&gt;"",TimeSpend[[#This Row],[Date]]&lt;&gt;""),TimeSpend[[#This Row],[Location]],"")</f>
        <v/>
      </c>
      <c r="K796" t="str">
        <f>IF(AND(TimeSpend[[#This Row],[Personnel number]]&lt;&gt;"",TimeSpend[[#This Row],[Date]]&lt;&gt;""),TimeSpend[[#This Row],[Task]],"")</f>
        <v/>
      </c>
      <c r="L796" t="str">
        <f>IF(AND(TimeSpend[[#This Row],[Personnel number]]&lt;&gt;"",TimeSpend[[#This Row],[Date]]&lt;&gt;""),Utilization!$J$2,"")</f>
        <v/>
      </c>
      <c r="M796" t="str">
        <f>IF(AND(TimeSpend[[#This Row],[Personnel number]]&lt;&gt;"",TimeSpend[[#This Row],[Date]]&lt;&gt;""),TimeSpend[[#This Row],[Employee Name]],"")</f>
        <v/>
      </c>
      <c r="N796" t="str">
        <f t="shared" si="24"/>
        <v/>
      </c>
      <c r="O796" t="str">
        <f t="shared" si="25"/>
        <v/>
      </c>
      <c r="P796" t="str">
        <f>IF(D796&lt;&gt;"",VLOOKUP(D796,Projects!B:C,2,0),"")</f>
        <v/>
      </c>
    </row>
    <row r="797" spans="1:16" x14ac:dyDescent="0.25">
      <c r="A797" t="str">
        <f>UPPER(IF(AND(TimeSpend[[#This Row],[Personnel number]]&lt;&gt;"",TimeSpend[[#This Row],[Date]]&lt;&gt;""),TimeSpend[[#This Row],[Personnel number]],""))</f>
        <v/>
      </c>
      <c r="B797" s="85" t="str">
        <f>IF(AND(TimeSpend[[#This Row],[Personnel number]]&lt;&gt;"",TimeSpend[[#This Row],[Date]]&lt;&gt;""),TEXT(TimeSpend[[#This Row],[Date]],"[$-409]yyyyMMdd"),"")</f>
        <v/>
      </c>
      <c r="C797" s="33" t="str">
        <f>IF(AND(TimeSpend[[#This Row],[Personnel number]]&lt;&gt;"",TimeSpend[[#This Row],[Date]]&lt;&gt;""),SUBSTITUTE(TimeSpend[[#This Row],[Hours]],",","."),"")</f>
        <v/>
      </c>
      <c r="D797" t="str">
        <f>IF(AND(TimeSpend[[#This Row],[Personnel number]]&lt;&gt;"",TimeSpend[[#This Row],[Date]]&lt;&gt;""),TimeSpend[[#This Row],[Network]],"")</f>
        <v/>
      </c>
      <c r="E797" t="str">
        <f>IF(AND(TimeSpend[[#This Row],[Personnel number]]&lt;&gt;"",TimeSpend[[#This Row],[Date]]&lt;&gt;""),TimeSpend[[#This Row],[Network Description]],"")</f>
        <v/>
      </c>
      <c r="F797" t="str">
        <f>IF(AND(TimeSpend[[#This Row],[Personnel number]]&lt;&gt;"",TimeSpend[[#This Row],[Date]]&lt;&gt;""),TimeSpend[[#This Row],[Activity]],"")</f>
        <v/>
      </c>
      <c r="G797" t="str">
        <f>IF(AND(TimeSpend[[#This Row],[Personnel number]]&lt;&gt;"",TimeSpend[[#This Row],[Date]]&lt;&gt;""),TimeSpend[[#This Row],[Activity description]],"")</f>
        <v/>
      </c>
      <c r="H797" s="36" t="str">
        <f>IF(AND(TimeSpend[[#This Row],[Personnel number]]&lt;&gt;"",TimeSpend[[#This Row],[Date]]&lt;&gt;""),TimeSpend[[#This Row],[Start Time]],"")</f>
        <v/>
      </c>
      <c r="I797" s="36" t="str">
        <f>IF(AND(TimeSpend[[#This Row],[Personnel number]]&lt;&gt;"",TimeSpend[[#This Row],[Date]]&lt;&gt;""),TimeSpend[[#This Row],[End Time]],"")</f>
        <v/>
      </c>
      <c r="J797" t="str">
        <f>IF(AND(TimeSpend[[#This Row],[Personnel number]]&lt;&gt;"",TimeSpend[[#This Row],[Date]]&lt;&gt;""),TimeSpend[[#This Row],[Location]],"")</f>
        <v/>
      </c>
      <c r="K797" t="str">
        <f>IF(AND(TimeSpend[[#This Row],[Personnel number]]&lt;&gt;"",TimeSpend[[#This Row],[Date]]&lt;&gt;""),TimeSpend[[#This Row],[Task]],"")</f>
        <v/>
      </c>
      <c r="L797" t="str">
        <f>IF(AND(TimeSpend[[#This Row],[Personnel number]]&lt;&gt;"",TimeSpend[[#This Row],[Date]]&lt;&gt;""),Utilization!$J$2,"")</f>
        <v/>
      </c>
      <c r="M797" t="str">
        <f>IF(AND(TimeSpend[[#This Row],[Personnel number]]&lt;&gt;"",TimeSpend[[#This Row],[Date]]&lt;&gt;""),TimeSpend[[#This Row],[Employee Name]],"")</f>
        <v/>
      </c>
      <c r="N797" t="str">
        <f t="shared" si="24"/>
        <v/>
      </c>
      <c r="O797" t="str">
        <f t="shared" si="25"/>
        <v/>
      </c>
      <c r="P797" t="str">
        <f>IF(D797&lt;&gt;"",VLOOKUP(D797,Projects!B:C,2,0),"")</f>
        <v/>
      </c>
    </row>
    <row r="798" spans="1:16" x14ac:dyDescent="0.25">
      <c r="A798" t="str">
        <f>UPPER(IF(AND(TimeSpend[[#This Row],[Personnel number]]&lt;&gt;"",TimeSpend[[#This Row],[Date]]&lt;&gt;""),TimeSpend[[#This Row],[Personnel number]],""))</f>
        <v/>
      </c>
      <c r="B798" s="85" t="str">
        <f>IF(AND(TimeSpend[[#This Row],[Personnel number]]&lt;&gt;"",TimeSpend[[#This Row],[Date]]&lt;&gt;""),TEXT(TimeSpend[[#This Row],[Date]],"[$-409]yyyyMMdd"),"")</f>
        <v/>
      </c>
      <c r="C798" s="33" t="str">
        <f>IF(AND(TimeSpend[[#This Row],[Personnel number]]&lt;&gt;"",TimeSpend[[#This Row],[Date]]&lt;&gt;""),SUBSTITUTE(TimeSpend[[#This Row],[Hours]],",","."),"")</f>
        <v/>
      </c>
      <c r="D798" t="str">
        <f>IF(AND(TimeSpend[[#This Row],[Personnel number]]&lt;&gt;"",TimeSpend[[#This Row],[Date]]&lt;&gt;""),TimeSpend[[#This Row],[Network]],"")</f>
        <v/>
      </c>
      <c r="E798" t="str">
        <f>IF(AND(TimeSpend[[#This Row],[Personnel number]]&lt;&gt;"",TimeSpend[[#This Row],[Date]]&lt;&gt;""),TimeSpend[[#This Row],[Network Description]],"")</f>
        <v/>
      </c>
      <c r="F798" t="str">
        <f>IF(AND(TimeSpend[[#This Row],[Personnel number]]&lt;&gt;"",TimeSpend[[#This Row],[Date]]&lt;&gt;""),TimeSpend[[#This Row],[Activity]],"")</f>
        <v/>
      </c>
      <c r="G798" t="str">
        <f>IF(AND(TimeSpend[[#This Row],[Personnel number]]&lt;&gt;"",TimeSpend[[#This Row],[Date]]&lt;&gt;""),TimeSpend[[#This Row],[Activity description]],"")</f>
        <v/>
      </c>
      <c r="H798" s="36" t="str">
        <f>IF(AND(TimeSpend[[#This Row],[Personnel number]]&lt;&gt;"",TimeSpend[[#This Row],[Date]]&lt;&gt;""),TimeSpend[[#This Row],[Start Time]],"")</f>
        <v/>
      </c>
      <c r="I798" s="36" t="str">
        <f>IF(AND(TimeSpend[[#This Row],[Personnel number]]&lt;&gt;"",TimeSpend[[#This Row],[Date]]&lt;&gt;""),TimeSpend[[#This Row],[End Time]],"")</f>
        <v/>
      </c>
      <c r="J798" t="str">
        <f>IF(AND(TimeSpend[[#This Row],[Personnel number]]&lt;&gt;"",TimeSpend[[#This Row],[Date]]&lt;&gt;""),TimeSpend[[#This Row],[Location]],"")</f>
        <v/>
      </c>
      <c r="K798" t="str">
        <f>IF(AND(TimeSpend[[#This Row],[Personnel number]]&lt;&gt;"",TimeSpend[[#This Row],[Date]]&lt;&gt;""),TimeSpend[[#This Row],[Task]],"")</f>
        <v/>
      </c>
      <c r="L798" t="str">
        <f>IF(AND(TimeSpend[[#This Row],[Personnel number]]&lt;&gt;"",TimeSpend[[#This Row],[Date]]&lt;&gt;""),Utilization!$J$2,"")</f>
        <v/>
      </c>
      <c r="M798" t="str">
        <f>IF(AND(TimeSpend[[#This Row],[Personnel number]]&lt;&gt;"",TimeSpend[[#This Row],[Date]]&lt;&gt;""),TimeSpend[[#This Row],[Employee Name]],"")</f>
        <v/>
      </c>
      <c r="N798" t="str">
        <f t="shared" si="24"/>
        <v/>
      </c>
      <c r="O798" t="str">
        <f t="shared" si="25"/>
        <v/>
      </c>
      <c r="P798" t="str">
        <f>IF(D798&lt;&gt;"",VLOOKUP(D798,Projects!B:C,2,0),"")</f>
        <v/>
      </c>
    </row>
    <row r="799" spans="1:16" x14ac:dyDescent="0.25">
      <c r="A799" t="str">
        <f>UPPER(IF(AND(TimeSpend[[#This Row],[Personnel number]]&lt;&gt;"",TimeSpend[[#This Row],[Date]]&lt;&gt;""),TimeSpend[[#This Row],[Personnel number]],""))</f>
        <v/>
      </c>
      <c r="B799" s="85" t="str">
        <f>IF(AND(TimeSpend[[#This Row],[Personnel number]]&lt;&gt;"",TimeSpend[[#This Row],[Date]]&lt;&gt;""),TEXT(TimeSpend[[#This Row],[Date]],"[$-409]yyyyMMdd"),"")</f>
        <v/>
      </c>
      <c r="C799" s="33" t="str">
        <f>IF(AND(TimeSpend[[#This Row],[Personnel number]]&lt;&gt;"",TimeSpend[[#This Row],[Date]]&lt;&gt;""),SUBSTITUTE(TimeSpend[[#This Row],[Hours]],",","."),"")</f>
        <v/>
      </c>
      <c r="D799" t="str">
        <f>IF(AND(TimeSpend[[#This Row],[Personnel number]]&lt;&gt;"",TimeSpend[[#This Row],[Date]]&lt;&gt;""),TimeSpend[[#This Row],[Network]],"")</f>
        <v/>
      </c>
      <c r="E799" t="str">
        <f>IF(AND(TimeSpend[[#This Row],[Personnel number]]&lt;&gt;"",TimeSpend[[#This Row],[Date]]&lt;&gt;""),TimeSpend[[#This Row],[Network Description]],"")</f>
        <v/>
      </c>
      <c r="F799" t="str">
        <f>IF(AND(TimeSpend[[#This Row],[Personnel number]]&lt;&gt;"",TimeSpend[[#This Row],[Date]]&lt;&gt;""),TimeSpend[[#This Row],[Activity]],"")</f>
        <v/>
      </c>
      <c r="G799" t="str">
        <f>IF(AND(TimeSpend[[#This Row],[Personnel number]]&lt;&gt;"",TimeSpend[[#This Row],[Date]]&lt;&gt;""),TimeSpend[[#This Row],[Activity description]],"")</f>
        <v/>
      </c>
      <c r="H799" s="36" t="str">
        <f>IF(AND(TimeSpend[[#This Row],[Personnel number]]&lt;&gt;"",TimeSpend[[#This Row],[Date]]&lt;&gt;""),TimeSpend[[#This Row],[Start Time]],"")</f>
        <v/>
      </c>
      <c r="I799" s="36" t="str">
        <f>IF(AND(TimeSpend[[#This Row],[Personnel number]]&lt;&gt;"",TimeSpend[[#This Row],[Date]]&lt;&gt;""),TimeSpend[[#This Row],[End Time]],"")</f>
        <v/>
      </c>
      <c r="J799" t="str">
        <f>IF(AND(TimeSpend[[#This Row],[Personnel number]]&lt;&gt;"",TimeSpend[[#This Row],[Date]]&lt;&gt;""),TimeSpend[[#This Row],[Location]],"")</f>
        <v/>
      </c>
      <c r="K799" t="str">
        <f>IF(AND(TimeSpend[[#This Row],[Personnel number]]&lt;&gt;"",TimeSpend[[#This Row],[Date]]&lt;&gt;""),TimeSpend[[#This Row],[Task]],"")</f>
        <v/>
      </c>
      <c r="L799" t="str">
        <f>IF(AND(TimeSpend[[#This Row],[Personnel number]]&lt;&gt;"",TimeSpend[[#This Row],[Date]]&lt;&gt;""),Utilization!$J$2,"")</f>
        <v/>
      </c>
      <c r="M799" t="str">
        <f>IF(AND(TimeSpend[[#This Row],[Personnel number]]&lt;&gt;"",TimeSpend[[#This Row],[Date]]&lt;&gt;""),TimeSpend[[#This Row],[Employee Name]],"")</f>
        <v/>
      </c>
      <c r="N799" t="str">
        <f t="shared" si="24"/>
        <v/>
      </c>
      <c r="O799" t="str">
        <f t="shared" si="25"/>
        <v/>
      </c>
      <c r="P799" t="str">
        <f>IF(D799&lt;&gt;"",VLOOKUP(D799,Projects!B:C,2,0),"")</f>
        <v/>
      </c>
    </row>
    <row r="800" spans="1:16" x14ac:dyDescent="0.25">
      <c r="A800" t="str">
        <f>UPPER(IF(AND(TimeSpend[[#This Row],[Personnel number]]&lt;&gt;"",TimeSpend[[#This Row],[Date]]&lt;&gt;""),TimeSpend[[#This Row],[Personnel number]],""))</f>
        <v/>
      </c>
      <c r="B800" s="85" t="str">
        <f>IF(AND(TimeSpend[[#This Row],[Personnel number]]&lt;&gt;"",TimeSpend[[#This Row],[Date]]&lt;&gt;""),TEXT(TimeSpend[[#This Row],[Date]],"[$-409]yyyyMMdd"),"")</f>
        <v/>
      </c>
      <c r="C800" s="33" t="str">
        <f>IF(AND(TimeSpend[[#This Row],[Personnel number]]&lt;&gt;"",TimeSpend[[#This Row],[Date]]&lt;&gt;""),SUBSTITUTE(TimeSpend[[#This Row],[Hours]],",","."),"")</f>
        <v/>
      </c>
      <c r="D800" t="str">
        <f>IF(AND(TimeSpend[[#This Row],[Personnel number]]&lt;&gt;"",TimeSpend[[#This Row],[Date]]&lt;&gt;""),TimeSpend[[#This Row],[Network]],"")</f>
        <v/>
      </c>
      <c r="E800" t="str">
        <f>IF(AND(TimeSpend[[#This Row],[Personnel number]]&lt;&gt;"",TimeSpend[[#This Row],[Date]]&lt;&gt;""),TimeSpend[[#This Row],[Network Description]],"")</f>
        <v/>
      </c>
      <c r="F800" t="str">
        <f>IF(AND(TimeSpend[[#This Row],[Personnel number]]&lt;&gt;"",TimeSpend[[#This Row],[Date]]&lt;&gt;""),TimeSpend[[#This Row],[Activity]],"")</f>
        <v/>
      </c>
      <c r="G800" t="str">
        <f>IF(AND(TimeSpend[[#This Row],[Personnel number]]&lt;&gt;"",TimeSpend[[#This Row],[Date]]&lt;&gt;""),TimeSpend[[#This Row],[Activity description]],"")</f>
        <v/>
      </c>
      <c r="H800" s="36" t="str">
        <f>IF(AND(TimeSpend[[#This Row],[Personnel number]]&lt;&gt;"",TimeSpend[[#This Row],[Date]]&lt;&gt;""),TimeSpend[[#This Row],[Start Time]],"")</f>
        <v/>
      </c>
      <c r="I800" s="36" t="str">
        <f>IF(AND(TimeSpend[[#This Row],[Personnel number]]&lt;&gt;"",TimeSpend[[#This Row],[Date]]&lt;&gt;""),TimeSpend[[#This Row],[End Time]],"")</f>
        <v/>
      </c>
      <c r="J800" t="str">
        <f>IF(AND(TimeSpend[[#This Row],[Personnel number]]&lt;&gt;"",TimeSpend[[#This Row],[Date]]&lt;&gt;""),TimeSpend[[#This Row],[Location]],"")</f>
        <v/>
      </c>
      <c r="K800" t="str">
        <f>IF(AND(TimeSpend[[#This Row],[Personnel number]]&lt;&gt;"",TimeSpend[[#This Row],[Date]]&lt;&gt;""),TimeSpend[[#This Row],[Task]],"")</f>
        <v/>
      </c>
      <c r="L800" t="str">
        <f>IF(AND(TimeSpend[[#This Row],[Personnel number]]&lt;&gt;"",TimeSpend[[#This Row],[Date]]&lt;&gt;""),Utilization!$J$2,"")</f>
        <v/>
      </c>
      <c r="M800" t="str">
        <f>IF(AND(TimeSpend[[#This Row],[Personnel number]]&lt;&gt;"",TimeSpend[[#This Row],[Date]]&lt;&gt;""),TimeSpend[[#This Row],[Employee Name]],"")</f>
        <v/>
      </c>
      <c r="N800" t="str">
        <f t="shared" si="24"/>
        <v/>
      </c>
      <c r="O800" t="str">
        <f t="shared" si="25"/>
        <v/>
      </c>
      <c r="P800" t="str">
        <f>IF(D800&lt;&gt;"",VLOOKUP(D800,Projects!B:C,2,0),"")</f>
        <v/>
      </c>
    </row>
    <row r="801" spans="1:16" x14ac:dyDescent="0.25">
      <c r="A801" t="str">
        <f>UPPER(IF(AND(TimeSpend[[#This Row],[Personnel number]]&lt;&gt;"",TimeSpend[[#This Row],[Date]]&lt;&gt;""),TimeSpend[[#This Row],[Personnel number]],""))</f>
        <v/>
      </c>
      <c r="B801" s="85" t="str">
        <f>IF(AND(TimeSpend[[#This Row],[Personnel number]]&lt;&gt;"",TimeSpend[[#This Row],[Date]]&lt;&gt;""),TEXT(TimeSpend[[#This Row],[Date]],"[$-409]yyyyMMdd"),"")</f>
        <v/>
      </c>
      <c r="C801" s="33" t="str">
        <f>IF(AND(TimeSpend[[#This Row],[Personnel number]]&lt;&gt;"",TimeSpend[[#This Row],[Date]]&lt;&gt;""),SUBSTITUTE(TimeSpend[[#This Row],[Hours]],",","."),"")</f>
        <v/>
      </c>
      <c r="D801" t="str">
        <f>IF(AND(TimeSpend[[#This Row],[Personnel number]]&lt;&gt;"",TimeSpend[[#This Row],[Date]]&lt;&gt;""),TimeSpend[[#This Row],[Network]],"")</f>
        <v/>
      </c>
      <c r="E801" t="str">
        <f>IF(AND(TimeSpend[[#This Row],[Personnel number]]&lt;&gt;"",TimeSpend[[#This Row],[Date]]&lt;&gt;""),TimeSpend[[#This Row],[Network Description]],"")</f>
        <v/>
      </c>
      <c r="F801" t="str">
        <f>IF(AND(TimeSpend[[#This Row],[Personnel number]]&lt;&gt;"",TimeSpend[[#This Row],[Date]]&lt;&gt;""),TimeSpend[[#This Row],[Activity]],"")</f>
        <v/>
      </c>
      <c r="G801" t="str">
        <f>IF(AND(TimeSpend[[#This Row],[Personnel number]]&lt;&gt;"",TimeSpend[[#This Row],[Date]]&lt;&gt;""),TimeSpend[[#This Row],[Activity description]],"")</f>
        <v/>
      </c>
      <c r="H801" s="36" t="str">
        <f>IF(AND(TimeSpend[[#This Row],[Personnel number]]&lt;&gt;"",TimeSpend[[#This Row],[Date]]&lt;&gt;""),TimeSpend[[#This Row],[Start Time]],"")</f>
        <v/>
      </c>
      <c r="I801" s="36" t="str">
        <f>IF(AND(TimeSpend[[#This Row],[Personnel number]]&lt;&gt;"",TimeSpend[[#This Row],[Date]]&lt;&gt;""),TimeSpend[[#This Row],[End Time]],"")</f>
        <v/>
      </c>
      <c r="J801" t="str">
        <f>IF(AND(TimeSpend[[#This Row],[Personnel number]]&lt;&gt;"",TimeSpend[[#This Row],[Date]]&lt;&gt;""),TimeSpend[[#This Row],[Location]],"")</f>
        <v/>
      </c>
      <c r="K801" t="str">
        <f>IF(AND(TimeSpend[[#This Row],[Personnel number]]&lt;&gt;"",TimeSpend[[#This Row],[Date]]&lt;&gt;""),TimeSpend[[#This Row],[Task]],"")</f>
        <v/>
      </c>
      <c r="L801" t="str">
        <f>IF(AND(TimeSpend[[#This Row],[Personnel number]]&lt;&gt;"",TimeSpend[[#This Row],[Date]]&lt;&gt;""),Utilization!$J$2,"")</f>
        <v/>
      </c>
      <c r="M801" t="str">
        <f>IF(AND(TimeSpend[[#This Row],[Personnel number]]&lt;&gt;"",TimeSpend[[#This Row],[Date]]&lt;&gt;""),TimeSpend[[#This Row],[Employee Name]],"")</f>
        <v/>
      </c>
      <c r="N801" t="str">
        <f t="shared" si="24"/>
        <v/>
      </c>
      <c r="O801" t="str">
        <f t="shared" si="25"/>
        <v/>
      </c>
      <c r="P801" t="str">
        <f>IF(D801&lt;&gt;"",VLOOKUP(D801,Projects!B:C,2,0),"")</f>
        <v/>
      </c>
    </row>
    <row r="802" spans="1:16" x14ac:dyDescent="0.25">
      <c r="A802" t="str">
        <f>UPPER(IF(AND(TimeSpend[[#This Row],[Personnel number]]&lt;&gt;"",TimeSpend[[#This Row],[Date]]&lt;&gt;""),TimeSpend[[#This Row],[Personnel number]],""))</f>
        <v/>
      </c>
      <c r="B802" s="85" t="str">
        <f>IF(AND(TimeSpend[[#This Row],[Personnel number]]&lt;&gt;"",TimeSpend[[#This Row],[Date]]&lt;&gt;""),TEXT(TimeSpend[[#This Row],[Date]],"[$-409]yyyyMMdd"),"")</f>
        <v/>
      </c>
      <c r="C802" s="33" t="str">
        <f>IF(AND(TimeSpend[[#This Row],[Personnel number]]&lt;&gt;"",TimeSpend[[#This Row],[Date]]&lt;&gt;""),SUBSTITUTE(TimeSpend[[#This Row],[Hours]],",","."),"")</f>
        <v/>
      </c>
      <c r="D802" t="str">
        <f>IF(AND(TimeSpend[[#This Row],[Personnel number]]&lt;&gt;"",TimeSpend[[#This Row],[Date]]&lt;&gt;""),TimeSpend[[#This Row],[Network]],"")</f>
        <v/>
      </c>
      <c r="E802" t="str">
        <f>IF(AND(TimeSpend[[#This Row],[Personnel number]]&lt;&gt;"",TimeSpend[[#This Row],[Date]]&lt;&gt;""),TimeSpend[[#This Row],[Network Description]],"")</f>
        <v/>
      </c>
      <c r="F802" t="str">
        <f>IF(AND(TimeSpend[[#This Row],[Personnel number]]&lt;&gt;"",TimeSpend[[#This Row],[Date]]&lt;&gt;""),TimeSpend[[#This Row],[Activity]],"")</f>
        <v/>
      </c>
      <c r="G802" t="str">
        <f>IF(AND(TimeSpend[[#This Row],[Personnel number]]&lt;&gt;"",TimeSpend[[#This Row],[Date]]&lt;&gt;""),TimeSpend[[#This Row],[Activity description]],"")</f>
        <v/>
      </c>
      <c r="H802" s="36" t="str">
        <f>IF(AND(TimeSpend[[#This Row],[Personnel number]]&lt;&gt;"",TimeSpend[[#This Row],[Date]]&lt;&gt;""),TimeSpend[[#This Row],[Start Time]],"")</f>
        <v/>
      </c>
      <c r="I802" s="36" t="str">
        <f>IF(AND(TimeSpend[[#This Row],[Personnel number]]&lt;&gt;"",TimeSpend[[#This Row],[Date]]&lt;&gt;""),TimeSpend[[#This Row],[End Time]],"")</f>
        <v/>
      </c>
      <c r="J802" t="str">
        <f>IF(AND(TimeSpend[[#This Row],[Personnel number]]&lt;&gt;"",TimeSpend[[#This Row],[Date]]&lt;&gt;""),TimeSpend[[#This Row],[Location]],"")</f>
        <v/>
      </c>
      <c r="K802" t="str">
        <f>IF(AND(TimeSpend[[#This Row],[Personnel number]]&lt;&gt;"",TimeSpend[[#This Row],[Date]]&lt;&gt;""),TimeSpend[[#This Row],[Task]],"")</f>
        <v/>
      </c>
      <c r="L802" t="str">
        <f>IF(AND(TimeSpend[[#This Row],[Personnel number]]&lt;&gt;"",TimeSpend[[#This Row],[Date]]&lt;&gt;""),Utilization!$J$2,"")</f>
        <v/>
      </c>
      <c r="M802" t="str">
        <f>IF(AND(TimeSpend[[#This Row],[Personnel number]]&lt;&gt;"",TimeSpend[[#This Row],[Date]]&lt;&gt;""),TimeSpend[[#This Row],[Employee Name]],"")</f>
        <v/>
      </c>
      <c r="N802" t="str">
        <f t="shared" si="24"/>
        <v/>
      </c>
      <c r="O802" t="str">
        <f t="shared" si="25"/>
        <v/>
      </c>
      <c r="P802" t="str">
        <f>IF(D802&lt;&gt;"",VLOOKUP(D802,Projects!B:C,2,0),"")</f>
        <v/>
      </c>
    </row>
    <row r="803" spans="1:16" x14ac:dyDescent="0.25">
      <c r="A803" t="str">
        <f>UPPER(IF(AND(TimeSpend[[#This Row],[Personnel number]]&lt;&gt;"",TimeSpend[[#This Row],[Date]]&lt;&gt;""),TimeSpend[[#This Row],[Personnel number]],""))</f>
        <v/>
      </c>
      <c r="B803" s="85" t="str">
        <f>IF(AND(TimeSpend[[#This Row],[Personnel number]]&lt;&gt;"",TimeSpend[[#This Row],[Date]]&lt;&gt;""),TEXT(TimeSpend[[#This Row],[Date]],"[$-409]yyyyMMdd"),"")</f>
        <v/>
      </c>
      <c r="C803" s="33" t="str">
        <f>IF(AND(TimeSpend[[#This Row],[Personnel number]]&lt;&gt;"",TimeSpend[[#This Row],[Date]]&lt;&gt;""),SUBSTITUTE(TimeSpend[[#This Row],[Hours]],",","."),"")</f>
        <v/>
      </c>
      <c r="D803" t="str">
        <f>IF(AND(TimeSpend[[#This Row],[Personnel number]]&lt;&gt;"",TimeSpend[[#This Row],[Date]]&lt;&gt;""),TimeSpend[[#This Row],[Network]],"")</f>
        <v/>
      </c>
      <c r="E803" t="str">
        <f>IF(AND(TimeSpend[[#This Row],[Personnel number]]&lt;&gt;"",TimeSpend[[#This Row],[Date]]&lt;&gt;""),TimeSpend[[#This Row],[Network Description]],"")</f>
        <v/>
      </c>
      <c r="F803" t="str">
        <f>IF(AND(TimeSpend[[#This Row],[Personnel number]]&lt;&gt;"",TimeSpend[[#This Row],[Date]]&lt;&gt;""),TimeSpend[[#This Row],[Activity]],"")</f>
        <v/>
      </c>
      <c r="G803" t="str">
        <f>IF(AND(TimeSpend[[#This Row],[Personnel number]]&lt;&gt;"",TimeSpend[[#This Row],[Date]]&lt;&gt;""),TimeSpend[[#This Row],[Activity description]],"")</f>
        <v/>
      </c>
      <c r="H803" s="36" t="str">
        <f>IF(AND(TimeSpend[[#This Row],[Personnel number]]&lt;&gt;"",TimeSpend[[#This Row],[Date]]&lt;&gt;""),TimeSpend[[#This Row],[Start Time]],"")</f>
        <v/>
      </c>
      <c r="I803" s="36" t="str">
        <f>IF(AND(TimeSpend[[#This Row],[Personnel number]]&lt;&gt;"",TimeSpend[[#This Row],[Date]]&lt;&gt;""),TimeSpend[[#This Row],[End Time]],"")</f>
        <v/>
      </c>
      <c r="J803" t="str">
        <f>IF(AND(TimeSpend[[#This Row],[Personnel number]]&lt;&gt;"",TimeSpend[[#This Row],[Date]]&lt;&gt;""),TimeSpend[[#This Row],[Location]],"")</f>
        <v/>
      </c>
      <c r="K803" t="str">
        <f>IF(AND(TimeSpend[[#This Row],[Personnel number]]&lt;&gt;"",TimeSpend[[#This Row],[Date]]&lt;&gt;""),TimeSpend[[#This Row],[Task]],"")</f>
        <v/>
      </c>
      <c r="L803" t="str">
        <f>IF(AND(TimeSpend[[#This Row],[Personnel number]]&lt;&gt;"",TimeSpend[[#This Row],[Date]]&lt;&gt;""),Utilization!$J$2,"")</f>
        <v/>
      </c>
      <c r="M803" t="str">
        <f>IF(AND(TimeSpend[[#This Row],[Personnel number]]&lt;&gt;"",TimeSpend[[#This Row],[Date]]&lt;&gt;""),TimeSpend[[#This Row],[Employee Name]],"")</f>
        <v/>
      </c>
      <c r="N803" t="str">
        <f t="shared" si="24"/>
        <v/>
      </c>
      <c r="O803" t="str">
        <f t="shared" si="25"/>
        <v/>
      </c>
      <c r="P803" t="str">
        <f>IF(D803&lt;&gt;"",VLOOKUP(D803,Projects!B:C,2,0),"")</f>
        <v/>
      </c>
    </row>
    <row r="804" spans="1:16" x14ac:dyDescent="0.25">
      <c r="A804" t="str">
        <f>UPPER(IF(AND(TimeSpend[[#This Row],[Personnel number]]&lt;&gt;"",TimeSpend[[#This Row],[Date]]&lt;&gt;""),TimeSpend[[#This Row],[Personnel number]],""))</f>
        <v/>
      </c>
      <c r="B804" s="85" t="str">
        <f>IF(AND(TimeSpend[[#This Row],[Personnel number]]&lt;&gt;"",TimeSpend[[#This Row],[Date]]&lt;&gt;""),TEXT(TimeSpend[[#This Row],[Date]],"[$-409]yyyyMMdd"),"")</f>
        <v/>
      </c>
      <c r="C804" s="33" t="str">
        <f>IF(AND(TimeSpend[[#This Row],[Personnel number]]&lt;&gt;"",TimeSpend[[#This Row],[Date]]&lt;&gt;""),SUBSTITUTE(TimeSpend[[#This Row],[Hours]],",","."),"")</f>
        <v/>
      </c>
      <c r="D804" t="str">
        <f>IF(AND(TimeSpend[[#This Row],[Personnel number]]&lt;&gt;"",TimeSpend[[#This Row],[Date]]&lt;&gt;""),TimeSpend[[#This Row],[Network]],"")</f>
        <v/>
      </c>
      <c r="E804" t="str">
        <f>IF(AND(TimeSpend[[#This Row],[Personnel number]]&lt;&gt;"",TimeSpend[[#This Row],[Date]]&lt;&gt;""),TimeSpend[[#This Row],[Network Description]],"")</f>
        <v/>
      </c>
      <c r="F804" t="str">
        <f>IF(AND(TimeSpend[[#This Row],[Personnel number]]&lt;&gt;"",TimeSpend[[#This Row],[Date]]&lt;&gt;""),TimeSpend[[#This Row],[Activity]],"")</f>
        <v/>
      </c>
      <c r="G804" t="str">
        <f>IF(AND(TimeSpend[[#This Row],[Personnel number]]&lt;&gt;"",TimeSpend[[#This Row],[Date]]&lt;&gt;""),TimeSpend[[#This Row],[Activity description]],"")</f>
        <v/>
      </c>
      <c r="H804" s="36" t="str">
        <f>IF(AND(TimeSpend[[#This Row],[Personnel number]]&lt;&gt;"",TimeSpend[[#This Row],[Date]]&lt;&gt;""),TimeSpend[[#This Row],[Start Time]],"")</f>
        <v/>
      </c>
      <c r="I804" s="36" t="str">
        <f>IF(AND(TimeSpend[[#This Row],[Personnel number]]&lt;&gt;"",TimeSpend[[#This Row],[Date]]&lt;&gt;""),TimeSpend[[#This Row],[End Time]],"")</f>
        <v/>
      </c>
      <c r="J804" t="str">
        <f>IF(AND(TimeSpend[[#This Row],[Personnel number]]&lt;&gt;"",TimeSpend[[#This Row],[Date]]&lt;&gt;""),TimeSpend[[#This Row],[Location]],"")</f>
        <v/>
      </c>
      <c r="K804" t="str">
        <f>IF(AND(TimeSpend[[#This Row],[Personnel number]]&lt;&gt;"",TimeSpend[[#This Row],[Date]]&lt;&gt;""),TimeSpend[[#This Row],[Task]],"")</f>
        <v/>
      </c>
      <c r="L804" t="str">
        <f>IF(AND(TimeSpend[[#This Row],[Personnel number]]&lt;&gt;"",TimeSpend[[#This Row],[Date]]&lt;&gt;""),Utilization!$J$2,"")</f>
        <v/>
      </c>
      <c r="M804" t="str">
        <f>IF(AND(TimeSpend[[#This Row],[Personnel number]]&lt;&gt;"",TimeSpend[[#This Row],[Date]]&lt;&gt;""),TimeSpend[[#This Row],[Employee Name]],"")</f>
        <v/>
      </c>
      <c r="N804" t="str">
        <f t="shared" si="24"/>
        <v/>
      </c>
      <c r="O804" t="str">
        <f t="shared" si="25"/>
        <v/>
      </c>
      <c r="P804" t="str">
        <f>IF(D804&lt;&gt;"",VLOOKUP(D804,Projects!B:C,2,0),"")</f>
        <v/>
      </c>
    </row>
    <row r="805" spans="1:16" x14ac:dyDescent="0.25">
      <c r="A805" t="str">
        <f>UPPER(IF(AND(TimeSpend[[#This Row],[Personnel number]]&lt;&gt;"",TimeSpend[[#This Row],[Date]]&lt;&gt;""),TimeSpend[[#This Row],[Personnel number]],""))</f>
        <v/>
      </c>
      <c r="B805" s="85" t="str">
        <f>IF(AND(TimeSpend[[#This Row],[Personnel number]]&lt;&gt;"",TimeSpend[[#This Row],[Date]]&lt;&gt;""),TEXT(TimeSpend[[#This Row],[Date]],"[$-409]yyyyMMdd"),"")</f>
        <v/>
      </c>
      <c r="C805" s="33" t="str">
        <f>IF(AND(TimeSpend[[#This Row],[Personnel number]]&lt;&gt;"",TimeSpend[[#This Row],[Date]]&lt;&gt;""),SUBSTITUTE(TimeSpend[[#This Row],[Hours]],",","."),"")</f>
        <v/>
      </c>
      <c r="D805" t="str">
        <f>IF(AND(TimeSpend[[#This Row],[Personnel number]]&lt;&gt;"",TimeSpend[[#This Row],[Date]]&lt;&gt;""),TimeSpend[[#This Row],[Network]],"")</f>
        <v/>
      </c>
      <c r="E805" t="str">
        <f>IF(AND(TimeSpend[[#This Row],[Personnel number]]&lt;&gt;"",TimeSpend[[#This Row],[Date]]&lt;&gt;""),TimeSpend[[#This Row],[Network Description]],"")</f>
        <v/>
      </c>
      <c r="F805" t="str">
        <f>IF(AND(TimeSpend[[#This Row],[Personnel number]]&lt;&gt;"",TimeSpend[[#This Row],[Date]]&lt;&gt;""),TimeSpend[[#This Row],[Activity]],"")</f>
        <v/>
      </c>
      <c r="G805" t="str">
        <f>IF(AND(TimeSpend[[#This Row],[Personnel number]]&lt;&gt;"",TimeSpend[[#This Row],[Date]]&lt;&gt;""),TimeSpend[[#This Row],[Activity description]],"")</f>
        <v/>
      </c>
      <c r="H805" s="36" t="str">
        <f>IF(AND(TimeSpend[[#This Row],[Personnel number]]&lt;&gt;"",TimeSpend[[#This Row],[Date]]&lt;&gt;""),TimeSpend[[#This Row],[Start Time]],"")</f>
        <v/>
      </c>
      <c r="I805" s="36" t="str">
        <f>IF(AND(TimeSpend[[#This Row],[Personnel number]]&lt;&gt;"",TimeSpend[[#This Row],[Date]]&lt;&gt;""),TimeSpend[[#This Row],[End Time]],"")</f>
        <v/>
      </c>
      <c r="J805" t="str">
        <f>IF(AND(TimeSpend[[#This Row],[Personnel number]]&lt;&gt;"",TimeSpend[[#This Row],[Date]]&lt;&gt;""),TimeSpend[[#This Row],[Location]],"")</f>
        <v/>
      </c>
      <c r="K805" t="str">
        <f>IF(AND(TimeSpend[[#This Row],[Personnel number]]&lt;&gt;"",TimeSpend[[#This Row],[Date]]&lt;&gt;""),TimeSpend[[#This Row],[Task]],"")</f>
        <v/>
      </c>
      <c r="L805" t="str">
        <f>IF(AND(TimeSpend[[#This Row],[Personnel number]]&lt;&gt;"",TimeSpend[[#This Row],[Date]]&lt;&gt;""),Utilization!$J$2,"")</f>
        <v/>
      </c>
      <c r="M805" t="str">
        <f>IF(AND(TimeSpend[[#This Row],[Personnel number]]&lt;&gt;"",TimeSpend[[#This Row],[Date]]&lt;&gt;""),TimeSpend[[#This Row],[Employee Name]],"")</f>
        <v/>
      </c>
      <c r="N805" t="str">
        <f t="shared" si="24"/>
        <v/>
      </c>
      <c r="O805" t="str">
        <f t="shared" si="25"/>
        <v/>
      </c>
      <c r="P805" t="str">
        <f>IF(D805&lt;&gt;"",VLOOKUP(D805,Projects!B:C,2,0),"")</f>
        <v/>
      </c>
    </row>
    <row r="806" spans="1:16" x14ac:dyDescent="0.25">
      <c r="A806" t="str">
        <f>UPPER(IF(AND(TimeSpend[[#This Row],[Personnel number]]&lt;&gt;"",TimeSpend[[#This Row],[Date]]&lt;&gt;""),TimeSpend[[#This Row],[Personnel number]],""))</f>
        <v/>
      </c>
      <c r="B806" s="85" t="str">
        <f>IF(AND(TimeSpend[[#This Row],[Personnel number]]&lt;&gt;"",TimeSpend[[#This Row],[Date]]&lt;&gt;""),TEXT(TimeSpend[[#This Row],[Date]],"[$-409]yyyyMMdd"),"")</f>
        <v/>
      </c>
      <c r="C806" s="33" t="str">
        <f>IF(AND(TimeSpend[[#This Row],[Personnel number]]&lt;&gt;"",TimeSpend[[#This Row],[Date]]&lt;&gt;""),SUBSTITUTE(TimeSpend[[#This Row],[Hours]],",","."),"")</f>
        <v/>
      </c>
      <c r="D806" t="str">
        <f>IF(AND(TimeSpend[[#This Row],[Personnel number]]&lt;&gt;"",TimeSpend[[#This Row],[Date]]&lt;&gt;""),TimeSpend[[#This Row],[Network]],"")</f>
        <v/>
      </c>
      <c r="E806" t="str">
        <f>IF(AND(TimeSpend[[#This Row],[Personnel number]]&lt;&gt;"",TimeSpend[[#This Row],[Date]]&lt;&gt;""),TimeSpend[[#This Row],[Network Description]],"")</f>
        <v/>
      </c>
      <c r="F806" t="str">
        <f>IF(AND(TimeSpend[[#This Row],[Personnel number]]&lt;&gt;"",TimeSpend[[#This Row],[Date]]&lt;&gt;""),TimeSpend[[#This Row],[Activity]],"")</f>
        <v/>
      </c>
      <c r="G806" t="str">
        <f>IF(AND(TimeSpend[[#This Row],[Personnel number]]&lt;&gt;"",TimeSpend[[#This Row],[Date]]&lt;&gt;""),TimeSpend[[#This Row],[Activity description]],"")</f>
        <v/>
      </c>
      <c r="H806" s="36" t="str">
        <f>IF(AND(TimeSpend[[#This Row],[Personnel number]]&lt;&gt;"",TimeSpend[[#This Row],[Date]]&lt;&gt;""),TimeSpend[[#This Row],[Start Time]],"")</f>
        <v/>
      </c>
      <c r="I806" s="36" t="str">
        <f>IF(AND(TimeSpend[[#This Row],[Personnel number]]&lt;&gt;"",TimeSpend[[#This Row],[Date]]&lt;&gt;""),TimeSpend[[#This Row],[End Time]],"")</f>
        <v/>
      </c>
      <c r="J806" t="str">
        <f>IF(AND(TimeSpend[[#This Row],[Personnel number]]&lt;&gt;"",TimeSpend[[#This Row],[Date]]&lt;&gt;""),TimeSpend[[#This Row],[Location]],"")</f>
        <v/>
      </c>
      <c r="K806" t="str">
        <f>IF(AND(TimeSpend[[#This Row],[Personnel number]]&lt;&gt;"",TimeSpend[[#This Row],[Date]]&lt;&gt;""),TimeSpend[[#This Row],[Task]],"")</f>
        <v/>
      </c>
      <c r="L806" t="str">
        <f>IF(AND(TimeSpend[[#This Row],[Personnel number]]&lt;&gt;"",TimeSpend[[#This Row],[Date]]&lt;&gt;""),Utilization!$J$2,"")</f>
        <v/>
      </c>
      <c r="M806" t="str">
        <f>IF(AND(TimeSpend[[#This Row],[Personnel number]]&lt;&gt;"",TimeSpend[[#This Row],[Date]]&lt;&gt;""),TimeSpend[[#This Row],[Employee Name]],"")</f>
        <v/>
      </c>
      <c r="N806" t="str">
        <f t="shared" si="24"/>
        <v/>
      </c>
      <c r="O806" t="str">
        <f t="shared" si="25"/>
        <v/>
      </c>
      <c r="P806" t="str">
        <f>IF(D806&lt;&gt;"",VLOOKUP(D806,Projects!B:C,2,0),"")</f>
        <v/>
      </c>
    </row>
    <row r="807" spans="1:16" x14ac:dyDescent="0.25">
      <c r="A807" t="str">
        <f>UPPER(IF(AND(TimeSpend[[#This Row],[Personnel number]]&lt;&gt;"",TimeSpend[[#This Row],[Date]]&lt;&gt;""),TimeSpend[[#This Row],[Personnel number]],""))</f>
        <v/>
      </c>
      <c r="B807" s="85" t="str">
        <f>IF(AND(TimeSpend[[#This Row],[Personnel number]]&lt;&gt;"",TimeSpend[[#This Row],[Date]]&lt;&gt;""),TEXT(TimeSpend[[#This Row],[Date]],"[$-409]yyyyMMdd"),"")</f>
        <v/>
      </c>
      <c r="C807" s="33" t="str">
        <f>IF(AND(TimeSpend[[#This Row],[Personnel number]]&lt;&gt;"",TimeSpend[[#This Row],[Date]]&lt;&gt;""),SUBSTITUTE(TimeSpend[[#This Row],[Hours]],",","."),"")</f>
        <v/>
      </c>
      <c r="D807" t="str">
        <f>IF(AND(TimeSpend[[#This Row],[Personnel number]]&lt;&gt;"",TimeSpend[[#This Row],[Date]]&lt;&gt;""),TimeSpend[[#This Row],[Network]],"")</f>
        <v/>
      </c>
      <c r="E807" t="str">
        <f>IF(AND(TimeSpend[[#This Row],[Personnel number]]&lt;&gt;"",TimeSpend[[#This Row],[Date]]&lt;&gt;""),TimeSpend[[#This Row],[Network Description]],"")</f>
        <v/>
      </c>
      <c r="F807" t="str">
        <f>IF(AND(TimeSpend[[#This Row],[Personnel number]]&lt;&gt;"",TimeSpend[[#This Row],[Date]]&lt;&gt;""),TimeSpend[[#This Row],[Activity]],"")</f>
        <v/>
      </c>
      <c r="G807" t="str">
        <f>IF(AND(TimeSpend[[#This Row],[Personnel number]]&lt;&gt;"",TimeSpend[[#This Row],[Date]]&lt;&gt;""),TimeSpend[[#This Row],[Activity description]],"")</f>
        <v/>
      </c>
      <c r="H807" s="36" t="str">
        <f>IF(AND(TimeSpend[[#This Row],[Personnel number]]&lt;&gt;"",TimeSpend[[#This Row],[Date]]&lt;&gt;""),TimeSpend[[#This Row],[Start Time]],"")</f>
        <v/>
      </c>
      <c r="I807" s="36" t="str">
        <f>IF(AND(TimeSpend[[#This Row],[Personnel number]]&lt;&gt;"",TimeSpend[[#This Row],[Date]]&lt;&gt;""),TimeSpend[[#This Row],[End Time]],"")</f>
        <v/>
      </c>
      <c r="J807" t="str">
        <f>IF(AND(TimeSpend[[#This Row],[Personnel number]]&lt;&gt;"",TimeSpend[[#This Row],[Date]]&lt;&gt;""),TimeSpend[[#This Row],[Location]],"")</f>
        <v/>
      </c>
      <c r="K807" t="str">
        <f>IF(AND(TimeSpend[[#This Row],[Personnel number]]&lt;&gt;"",TimeSpend[[#This Row],[Date]]&lt;&gt;""),TimeSpend[[#This Row],[Task]],"")</f>
        <v/>
      </c>
      <c r="L807" t="str">
        <f>IF(AND(TimeSpend[[#This Row],[Personnel number]]&lt;&gt;"",TimeSpend[[#This Row],[Date]]&lt;&gt;""),Utilization!$J$2,"")</f>
        <v/>
      </c>
      <c r="M807" t="str">
        <f>IF(AND(TimeSpend[[#This Row],[Personnel number]]&lt;&gt;"",TimeSpend[[#This Row],[Date]]&lt;&gt;""),TimeSpend[[#This Row],[Employee Name]],"")</f>
        <v/>
      </c>
      <c r="N807" t="str">
        <f t="shared" si="24"/>
        <v/>
      </c>
      <c r="O807" t="str">
        <f t="shared" si="25"/>
        <v/>
      </c>
      <c r="P807" t="str">
        <f>IF(D807&lt;&gt;"",VLOOKUP(D807,Projects!B:C,2,0),"")</f>
        <v/>
      </c>
    </row>
    <row r="808" spans="1:16" x14ac:dyDescent="0.25">
      <c r="A808" t="str">
        <f>UPPER(IF(AND(TimeSpend[[#This Row],[Personnel number]]&lt;&gt;"",TimeSpend[[#This Row],[Date]]&lt;&gt;""),TimeSpend[[#This Row],[Personnel number]],""))</f>
        <v/>
      </c>
      <c r="B808" s="85" t="str">
        <f>IF(AND(TimeSpend[[#This Row],[Personnel number]]&lt;&gt;"",TimeSpend[[#This Row],[Date]]&lt;&gt;""),TEXT(TimeSpend[[#This Row],[Date]],"[$-409]yyyyMMdd"),"")</f>
        <v/>
      </c>
      <c r="C808" s="33" t="str">
        <f>IF(AND(TimeSpend[[#This Row],[Personnel number]]&lt;&gt;"",TimeSpend[[#This Row],[Date]]&lt;&gt;""),SUBSTITUTE(TimeSpend[[#This Row],[Hours]],",","."),"")</f>
        <v/>
      </c>
      <c r="D808" t="str">
        <f>IF(AND(TimeSpend[[#This Row],[Personnel number]]&lt;&gt;"",TimeSpend[[#This Row],[Date]]&lt;&gt;""),TimeSpend[[#This Row],[Network]],"")</f>
        <v/>
      </c>
      <c r="E808" t="str">
        <f>IF(AND(TimeSpend[[#This Row],[Personnel number]]&lt;&gt;"",TimeSpend[[#This Row],[Date]]&lt;&gt;""),TimeSpend[[#This Row],[Network Description]],"")</f>
        <v/>
      </c>
      <c r="F808" t="str">
        <f>IF(AND(TimeSpend[[#This Row],[Personnel number]]&lt;&gt;"",TimeSpend[[#This Row],[Date]]&lt;&gt;""),TimeSpend[[#This Row],[Activity]],"")</f>
        <v/>
      </c>
      <c r="G808" t="str">
        <f>IF(AND(TimeSpend[[#This Row],[Personnel number]]&lt;&gt;"",TimeSpend[[#This Row],[Date]]&lt;&gt;""),TimeSpend[[#This Row],[Activity description]],"")</f>
        <v/>
      </c>
      <c r="H808" s="36" t="str">
        <f>IF(AND(TimeSpend[[#This Row],[Personnel number]]&lt;&gt;"",TimeSpend[[#This Row],[Date]]&lt;&gt;""),TimeSpend[[#This Row],[Start Time]],"")</f>
        <v/>
      </c>
      <c r="I808" s="36" t="str">
        <f>IF(AND(TimeSpend[[#This Row],[Personnel number]]&lt;&gt;"",TimeSpend[[#This Row],[Date]]&lt;&gt;""),TimeSpend[[#This Row],[End Time]],"")</f>
        <v/>
      </c>
      <c r="J808" t="str">
        <f>IF(AND(TimeSpend[[#This Row],[Personnel number]]&lt;&gt;"",TimeSpend[[#This Row],[Date]]&lt;&gt;""),TimeSpend[[#This Row],[Location]],"")</f>
        <v/>
      </c>
      <c r="K808" t="str">
        <f>IF(AND(TimeSpend[[#This Row],[Personnel number]]&lt;&gt;"",TimeSpend[[#This Row],[Date]]&lt;&gt;""),TimeSpend[[#This Row],[Task]],"")</f>
        <v/>
      </c>
      <c r="L808" t="str">
        <f>IF(AND(TimeSpend[[#This Row],[Personnel number]]&lt;&gt;"",TimeSpend[[#This Row],[Date]]&lt;&gt;""),Utilization!$J$2,"")</f>
        <v/>
      </c>
      <c r="M808" t="str">
        <f>IF(AND(TimeSpend[[#This Row],[Personnel number]]&lt;&gt;"",TimeSpend[[#This Row],[Date]]&lt;&gt;""),TimeSpend[[#This Row],[Employee Name]],"")</f>
        <v/>
      </c>
      <c r="N808" t="str">
        <f t="shared" si="24"/>
        <v/>
      </c>
      <c r="O808" t="str">
        <f t="shared" si="25"/>
        <v/>
      </c>
      <c r="P808" t="str">
        <f>IF(D808&lt;&gt;"",VLOOKUP(D808,Projects!B:C,2,0),"")</f>
        <v/>
      </c>
    </row>
    <row r="809" spans="1:16" x14ac:dyDescent="0.25">
      <c r="A809" t="str">
        <f>UPPER(IF(AND(TimeSpend[[#This Row],[Personnel number]]&lt;&gt;"",TimeSpend[[#This Row],[Date]]&lt;&gt;""),TimeSpend[[#This Row],[Personnel number]],""))</f>
        <v/>
      </c>
      <c r="B809" s="85" t="str">
        <f>IF(AND(TimeSpend[[#This Row],[Personnel number]]&lt;&gt;"",TimeSpend[[#This Row],[Date]]&lt;&gt;""),TEXT(TimeSpend[[#This Row],[Date]],"[$-409]yyyyMMdd"),"")</f>
        <v/>
      </c>
      <c r="C809" s="33" t="str">
        <f>IF(AND(TimeSpend[[#This Row],[Personnel number]]&lt;&gt;"",TimeSpend[[#This Row],[Date]]&lt;&gt;""),SUBSTITUTE(TimeSpend[[#This Row],[Hours]],",","."),"")</f>
        <v/>
      </c>
      <c r="D809" t="str">
        <f>IF(AND(TimeSpend[[#This Row],[Personnel number]]&lt;&gt;"",TimeSpend[[#This Row],[Date]]&lt;&gt;""),TimeSpend[[#This Row],[Network]],"")</f>
        <v/>
      </c>
      <c r="E809" t="str">
        <f>IF(AND(TimeSpend[[#This Row],[Personnel number]]&lt;&gt;"",TimeSpend[[#This Row],[Date]]&lt;&gt;""),TimeSpend[[#This Row],[Network Description]],"")</f>
        <v/>
      </c>
      <c r="F809" t="str">
        <f>IF(AND(TimeSpend[[#This Row],[Personnel number]]&lt;&gt;"",TimeSpend[[#This Row],[Date]]&lt;&gt;""),TimeSpend[[#This Row],[Activity]],"")</f>
        <v/>
      </c>
      <c r="G809" t="str">
        <f>IF(AND(TimeSpend[[#This Row],[Personnel number]]&lt;&gt;"",TimeSpend[[#This Row],[Date]]&lt;&gt;""),TimeSpend[[#This Row],[Activity description]],"")</f>
        <v/>
      </c>
      <c r="H809" s="36" t="str">
        <f>IF(AND(TimeSpend[[#This Row],[Personnel number]]&lt;&gt;"",TimeSpend[[#This Row],[Date]]&lt;&gt;""),TimeSpend[[#This Row],[Start Time]],"")</f>
        <v/>
      </c>
      <c r="I809" s="36" t="str">
        <f>IF(AND(TimeSpend[[#This Row],[Personnel number]]&lt;&gt;"",TimeSpend[[#This Row],[Date]]&lt;&gt;""),TimeSpend[[#This Row],[End Time]],"")</f>
        <v/>
      </c>
      <c r="J809" t="str">
        <f>IF(AND(TimeSpend[[#This Row],[Personnel number]]&lt;&gt;"",TimeSpend[[#This Row],[Date]]&lt;&gt;""),TimeSpend[[#This Row],[Location]],"")</f>
        <v/>
      </c>
      <c r="K809" t="str">
        <f>IF(AND(TimeSpend[[#This Row],[Personnel number]]&lt;&gt;"",TimeSpend[[#This Row],[Date]]&lt;&gt;""),TimeSpend[[#This Row],[Task]],"")</f>
        <v/>
      </c>
      <c r="L809" t="str">
        <f>IF(AND(TimeSpend[[#This Row],[Personnel number]]&lt;&gt;"",TimeSpend[[#This Row],[Date]]&lt;&gt;""),Utilization!$J$2,"")</f>
        <v/>
      </c>
      <c r="M809" t="str">
        <f>IF(AND(TimeSpend[[#This Row],[Personnel number]]&lt;&gt;"",TimeSpend[[#This Row],[Date]]&lt;&gt;""),TimeSpend[[#This Row],[Employee Name]],"")</f>
        <v/>
      </c>
      <c r="N809" t="str">
        <f t="shared" si="24"/>
        <v/>
      </c>
      <c r="O809" t="str">
        <f t="shared" si="25"/>
        <v/>
      </c>
      <c r="P809" t="str">
        <f>IF(D809&lt;&gt;"",VLOOKUP(D809,Projects!B:C,2,0),"")</f>
        <v/>
      </c>
    </row>
    <row r="810" spans="1:16" x14ac:dyDescent="0.25">
      <c r="A810" t="str">
        <f>UPPER(IF(AND(TimeSpend[[#This Row],[Personnel number]]&lt;&gt;"",TimeSpend[[#This Row],[Date]]&lt;&gt;""),TimeSpend[[#This Row],[Personnel number]],""))</f>
        <v/>
      </c>
      <c r="B810" s="85" t="str">
        <f>IF(AND(TimeSpend[[#This Row],[Personnel number]]&lt;&gt;"",TimeSpend[[#This Row],[Date]]&lt;&gt;""),TEXT(TimeSpend[[#This Row],[Date]],"[$-409]yyyyMMdd"),"")</f>
        <v/>
      </c>
      <c r="C810" s="33" t="str">
        <f>IF(AND(TimeSpend[[#This Row],[Personnel number]]&lt;&gt;"",TimeSpend[[#This Row],[Date]]&lt;&gt;""),SUBSTITUTE(TimeSpend[[#This Row],[Hours]],",","."),"")</f>
        <v/>
      </c>
      <c r="D810" t="str">
        <f>IF(AND(TimeSpend[[#This Row],[Personnel number]]&lt;&gt;"",TimeSpend[[#This Row],[Date]]&lt;&gt;""),TimeSpend[[#This Row],[Network]],"")</f>
        <v/>
      </c>
      <c r="E810" t="str">
        <f>IF(AND(TimeSpend[[#This Row],[Personnel number]]&lt;&gt;"",TimeSpend[[#This Row],[Date]]&lt;&gt;""),TimeSpend[[#This Row],[Network Description]],"")</f>
        <v/>
      </c>
      <c r="F810" t="str">
        <f>IF(AND(TimeSpend[[#This Row],[Personnel number]]&lt;&gt;"",TimeSpend[[#This Row],[Date]]&lt;&gt;""),TimeSpend[[#This Row],[Activity]],"")</f>
        <v/>
      </c>
      <c r="G810" t="str">
        <f>IF(AND(TimeSpend[[#This Row],[Personnel number]]&lt;&gt;"",TimeSpend[[#This Row],[Date]]&lt;&gt;""),TimeSpend[[#This Row],[Activity description]],"")</f>
        <v/>
      </c>
      <c r="H810" s="36" t="str">
        <f>IF(AND(TimeSpend[[#This Row],[Personnel number]]&lt;&gt;"",TimeSpend[[#This Row],[Date]]&lt;&gt;""),TimeSpend[[#This Row],[Start Time]],"")</f>
        <v/>
      </c>
      <c r="I810" s="36" t="str">
        <f>IF(AND(TimeSpend[[#This Row],[Personnel number]]&lt;&gt;"",TimeSpend[[#This Row],[Date]]&lt;&gt;""),TimeSpend[[#This Row],[End Time]],"")</f>
        <v/>
      </c>
      <c r="J810" t="str">
        <f>IF(AND(TimeSpend[[#This Row],[Personnel number]]&lt;&gt;"",TimeSpend[[#This Row],[Date]]&lt;&gt;""),TimeSpend[[#This Row],[Location]],"")</f>
        <v/>
      </c>
      <c r="K810" t="str">
        <f>IF(AND(TimeSpend[[#This Row],[Personnel number]]&lt;&gt;"",TimeSpend[[#This Row],[Date]]&lt;&gt;""),TimeSpend[[#This Row],[Task]],"")</f>
        <v/>
      </c>
      <c r="L810" t="str">
        <f>IF(AND(TimeSpend[[#This Row],[Personnel number]]&lt;&gt;"",TimeSpend[[#This Row],[Date]]&lt;&gt;""),Utilization!$J$2,"")</f>
        <v/>
      </c>
      <c r="M810" t="str">
        <f>IF(AND(TimeSpend[[#This Row],[Personnel number]]&lt;&gt;"",TimeSpend[[#This Row],[Date]]&lt;&gt;""),TimeSpend[[#This Row],[Employee Name]],"")</f>
        <v/>
      </c>
      <c r="N810" t="str">
        <f t="shared" si="24"/>
        <v/>
      </c>
      <c r="O810" t="str">
        <f t="shared" si="25"/>
        <v/>
      </c>
      <c r="P810" t="str">
        <f>IF(D810&lt;&gt;"",VLOOKUP(D810,Projects!B:C,2,0),"")</f>
        <v/>
      </c>
    </row>
    <row r="811" spans="1:16" x14ac:dyDescent="0.25">
      <c r="A811" t="str">
        <f>UPPER(IF(AND(TimeSpend[[#This Row],[Personnel number]]&lt;&gt;"",TimeSpend[[#This Row],[Date]]&lt;&gt;""),TimeSpend[[#This Row],[Personnel number]],""))</f>
        <v/>
      </c>
      <c r="B811" s="85" t="str">
        <f>IF(AND(TimeSpend[[#This Row],[Personnel number]]&lt;&gt;"",TimeSpend[[#This Row],[Date]]&lt;&gt;""),TEXT(TimeSpend[[#This Row],[Date]],"[$-409]yyyyMMdd"),"")</f>
        <v/>
      </c>
      <c r="C811" s="33" t="str">
        <f>IF(AND(TimeSpend[[#This Row],[Personnel number]]&lt;&gt;"",TimeSpend[[#This Row],[Date]]&lt;&gt;""),SUBSTITUTE(TimeSpend[[#This Row],[Hours]],",","."),"")</f>
        <v/>
      </c>
      <c r="D811" t="str">
        <f>IF(AND(TimeSpend[[#This Row],[Personnel number]]&lt;&gt;"",TimeSpend[[#This Row],[Date]]&lt;&gt;""),TimeSpend[[#This Row],[Network]],"")</f>
        <v/>
      </c>
      <c r="E811" t="str">
        <f>IF(AND(TimeSpend[[#This Row],[Personnel number]]&lt;&gt;"",TimeSpend[[#This Row],[Date]]&lt;&gt;""),TimeSpend[[#This Row],[Network Description]],"")</f>
        <v/>
      </c>
      <c r="F811" t="str">
        <f>IF(AND(TimeSpend[[#This Row],[Personnel number]]&lt;&gt;"",TimeSpend[[#This Row],[Date]]&lt;&gt;""),TimeSpend[[#This Row],[Activity]],"")</f>
        <v/>
      </c>
      <c r="G811" t="str">
        <f>IF(AND(TimeSpend[[#This Row],[Personnel number]]&lt;&gt;"",TimeSpend[[#This Row],[Date]]&lt;&gt;""),TimeSpend[[#This Row],[Activity description]],"")</f>
        <v/>
      </c>
      <c r="H811" s="36" t="str">
        <f>IF(AND(TimeSpend[[#This Row],[Personnel number]]&lt;&gt;"",TimeSpend[[#This Row],[Date]]&lt;&gt;""),TimeSpend[[#This Row],[Start Time]],"")</f>
        <v/>
      </c>
      <c r="I811" s="36" t="str">
        <f>IF(AND(TimeSpend[[#This Row],[Personnel number]]&lt;&gt;"",TimeSpend[[#This Row],[Date]]&lt;&gt;""),TimeSpend[[#This Row],[End Time]],"")</f>
        <v/>
      </c>
      <c r="J811" t="str">
        <f>IF(AND(TimeSpend[[#This Row],[Personnel number]]&lt;&gt;"",TimeSpend[[#This Row],[Date]]&lt;&gt;""),TimeSpend[[#This Row],[Location]],"")</f>
        <v/>
      </c>
      <c r="K811" t="str">
        <f>IF(AND(TimeSpend[[#This Row],[Personnel number]]&lt;&gt;"",TimeSpend[[#This Row],[Date]]&lt;&gt;""),TimeSpend[[#This Row],[Task]],"")</f>
        <v/>
      </c>
      <c r="L811" t="str">
        <f>IF(AND(TimeSpend[[#This Row],[Personnel number]]&lt;&gt;"",TimeSpend[[#This Row],[Date]]&lt;&gt;""),Utilization!$J$2,"")</f>
        <v/>
      </c>
      <c r="M811" t="str">
        <f>IF(AND(TimeSpend[[#This Row],[Personnel number]]&lt;&gt;"",TimeSpend[[#This Row],[Date]]&lt;&gt;""),TimeSpend[[#This Row],[Employee Name]],"")</f>
        <v/>
      </c>
      <c r="N811" t="str">
        <f t="shared" si="24"/>
        <v/>
      </c>
      <c r="O811" t="str">
        <f t="shared" si="25"/>
        <v/>
      </c>
      <c r="P811" t="str">
        <f>IF(D811&lt;&gt;"",VLOOKUP(D811,Projects!B:C,2,0),"")</f>
        <v/>
      </c>
    </row>
    <row r="812" spans="1:16" x14ac:dyDescent="0.25">
      <c r="A812" t="str">
        <f>UPPER(IF(AND(TimeSpend[[#This Row],[Personnel number]]&lt;&gt;"",TimeSpend[[#This Row],[Date]]&lt;&gt;""),TimeSpend[[#This Row],[Personnel number]],""))</f>
        <v/>
      </c>
      <c r="B812" s="85" t="str">
        <f>IF(AND(TimeSpend[[#This Row],[Personnel number]]&lt;&gt;"",TimeSpend[[#This Row],[Date]]&lt;&gt;""),TEXT(TimeSpend[[#This Row],[Date]],"[$-409]yyyyMMdd"),"")</f>
        <v/>
      </c>
      <c r="C812" s="33" t="str">
        <f>IF(AND(TimeSpend[[#This Row],[Personnel number]]&lt;&gt;"",TimeSpend[[#This Row],[Date]]&lt;&gt;""),SUBSTITUTE(TimeSpend[[#This Row],[Hours]],",","."),"")</f>
        <v/>
      </c>
      <c r="D812" t="str">
        <f>IF(AND(TimeSpend[[#This Row],[Personnel number]]&lt;&gt;"",TimeSpend[[#This Row],[Date]]&lt;&gt;""),TimeSpend[[#This Row],[Network]],"")</f>
        <v/>
      </c>
      <c r="E812" t="str">
        <f>IF(AND(TimeSpend[[#This Row],[Personnel number]]&lt;&gt;"",TimeSpend[[#This Row],[Date]]&lt;&gt;""),TimeSpend[[#This Row],[Network Description]],"")</f>
        <v/>
      </c>
      <c r="F812" t="str">
        <f>IF(AND(TimeSpend[[#This Row],[Personnel number]]&lt;&gt;"",TimeSpend[[#This Row],[Date]]&lt;&gt;""),TimeSpend[[#This Row],[Activity]],"")</f>
        <v/>
      </c>
      <c r="G812" t="str">
        <f>IF(AND(TimeSpend[[#This Row],[Personnel number]]&lt;&gt;"",TimeSpend[[#This Row],[Date]]&lt;&gt;""),TimeSpend[[#This Row],[Activity description]],"")</f>
        <v/>
      </c>
      <c r="H812" s="36" t="str">
        <f>IF(AND(TimeSpend[[#This Row],[Personnel number]]&lt;&gt;"",TimeSpend[[#This Row],[Date]]&lt;&gt;""),TimeSpend[[#This Row],[Start Time]],"")</f>
        <v/>
      </c>
      <c r="I812" s="36" t="str">
        <f>IF(AND(TimeSpend[[#This Row],[Personnel number]]&lt;&gt;"",TimeSpend[[#This Row],[Date]]&lt;&gt;""),TimeSpend[[#This Row],[End Time]],"")</f>
        <v/>
      </c>
      <c r="J812" t="str">
        <f>IF(AND(TimeSpend[[#This Row],[Personnel number]]&lt;&gt;"",TimeSpend[[#This Row],[Date]]&lt;&gt;""),TimeSpend[[#This Row],[Location]],"")</f>
        <v/>
      </c>
      <c r="K812" t="str">
        <f>IF(AND(TimeSpend[[#This Row],[Personnel number]]&lt;&gt;"",TimeSpend[[#This Row],[Date]]&lt;&gt;""),TimeSpend[[#This Row],[Task]],"")</f>
        <v/>
      </c>
      <c r="L812" t="str">
        <f>IF(AND(TimeSpend[[#This Row],[Personnel number]]&lt;&gt;"",TimeSpend[[#This Row],[Date]]&lt;&gt;""),Utilization!$J$2,"")</f>
        <v/>
      </c>
      <c r="M812" t="str">
        <f>IF(AND(TimeSpend[[#This Row],[Personnel number]]&lt;&gt;"",TimeSpend[[#This Row],[Date]]&lt;&gt;""),TimeSpend[[#This Row],[Employee Name]],"")</f>
        <v/>
      </c>
      <c r="N812" t="str">
        <f t="shared" si="24"/>
        <v/>
      </c>
      <c r="O812" t="str">
        <f t="shared" si="25"/>
        <v/>
      </c>
      <c r="P812" t="str">
        <f>IF(D812&lt;&gt;"",VLOOKUP(D812,Projects!B:C,2,0),"")</f>
        <v/>
      </c>
    </row>
    <row r="813" spans="1:16" x14ac:dyDescent="0.25">
      <c r="A813" t="str">
        <f>UPPER(IF(AND(TimeSpend[[#This Row],[Personnel number]]&lt;&gt;"",TimeSpend[[#This Row],[Date]]&lt;&gt;""),TimeSpend[[#This Row],[Personnel number]],""))</f>
        <v/>
      </c>
      <c r="B813" s="85" t="str">
        <f>IF(AND(TimeSpend[[#This Row],[Personnel number]]&lt;&gt;"",TimeSpend[[#This Row],[Date]]&lt;&gt;""),TEXT(TimeSpend[[#This Row],[Date]],"[$-409]yyyyMMdd"),"")</f>
        <v/>
      </c>
      <c r="C813" s="33" t="str">
        <f>IF(AND(TimeSpend[[#This Row],[Personnel number]]&lt;&gt;"",TimeSpend[[#This Row],[Date]]&lt;&gt;""),SUBSTITUTE(TimeSpend[[#This Row],[Hours]],",","."),"")</f>
        <v/>
      </c>
      <c r="D813" t="str">
        <f>IF(AND(TimeSpend[[#This Row],[Personnel number]]&lt;&gt;"",TimeSpend[[#This Row],[Date]]&lt;&gt;""),TimeSpend[[#This Row],[Network]],"")</f>
        <v/>
      </c>
      <c r="E813" t="str">
        <f>IF(AND(TimeSpend[[#This Row],[Personnel number]]&lt;&gt;"",TimeSpend[[#This Row],[Date]]&lt;&gt;""),TimeSpend[[#This Row],[Network Description]],"")</f>
        <v/>
      </c>
      <c r="F813" t="str">
        <f>IF(AND(TimeSpend[[#This Row],[Personnel number]]&lt;&gt;"",TimeSpend[[#This Row],[Date]]&lt;&gt;""),TimeSpend[[#This Row],[Activity]],"")</f>
        <v/>
      </c>
      <c r="G813" t="str">
        <f>IF(AND(TimeSpend[[#This Row],[Personnel number]]&lt;&gt;"",TimeSpend[[#This Row],[Date]]&lt;&gt;""),TimeSpend[[#This Row],[Activity description]],"")</f>
        <v/>
      </c>
      <c r="H813" s="36" t="str">
        <f>IF(AND(TimeSpend[[#This Row],[Personnel number]]&lt;&gt;"",TimeSpend[[#This Row],[Date]]&lt;&gt;""),TimeSpend[[#This Row],[Start Time]],"")</f>
        <v/>
      </c>
      <c r="I813" s="36" t="str">
        <f>IF(AND(TimeSpend[[#This Row],[Personnel number]]&lt;&gt;"",TimeSpend[[#This Row],[Date]]&lt;&gt;""),TimeSpend[[#This Row],[End Time]],"")</f>
        <v/>
      </c>
      <c r="J813" t="str">
        <f>IF(AND(TimeSpend[[#This Row],[Personnel number]]&lt;&gt;"",TimeSpend[[#This Row],[Date]]&lt;&gt;""),TimeSpend[[#This Row],[Location]],"")</f>
        <v/>
      </c>
      <c r="K813" t="str">
        <f>IF(AND(TimeSpend[[#This Row],[Personnel number]]&lt;&gt;"",TimeSpend[[#This Row],[Date]]&lt;&gt;""),TimeSpend[[#This Row],[Task]],"")</f>
        <v/>
      </c>
      <c r="L813" t="str">
        <f>IF(AND(TimeSpend[[#This Row],[Personnel number]]&lt;&gt;"",TimeSpend[[#This Row],[Date]]&lt;&gt;""),Utilization!$J$2,"")</f>
        <v/>
      </c>
      <c r="M813" t="str">
        <f>IF(AND(TimeSpend[[#This Row],[Personnel number]]&lt;&gt;"",TimeSpend[[#This Row],[Date]]&lt;&gt;""),TimeSpend[[#This Row],[Employee Name]],"")</f>
        <v/>
      </c>
      <c r="N813" t="str">
        <f t="shared" si="24"/>
        <v/>
      </c>
      <c r="O813" t="str">
        <f t="shared" si="25"/>
        <v/>
      </c>
      <c r="P813" t="str">
        <f>IF(D813&lt;&gt;"",VLOOKUP(D813,Projects!B:C,2,0),"")</f>
        <v/>
      </c>
    </row>
    <row r="814" spans="1:16" x14ac:dyDescent="0.25">
      <c r="A814" t="str">
        <f>UPPER(IF(AND(TimeSpend[[#This Row],[Personnel number]]&lt;&gt;"",TimeSpend[[#This Row],[Date]]&lt;&gt;""),TimeSpend[[#This Row],[Personnel number]],""))</f>
        <v/>
      </c>
      <c r="B814" s="85" t="str">
        <f>IF(AND(TimeSpend[[#This Row],[Personnel number]]&lt;&gt;"",TimeSpend[[#This Row],[Date]]&lt;&gt;""),TEXT(TimeSpend[[#This Row],[Date]],"[$-409]yyyyMMdd"),"")</f>
        <v/>
      </c>
      <c r="C814" s="33" t="str">
        <f>IF(AND(TimeSpend[[#This Row],[Personnel number]]&lt;&gt;"",TimeSpend[[#This Row],[Date]]&lt;&gt;""),SUBSTITUTE(TimeSpend[[#This Row],[Hours]],",","."),"")</f>
        <v/>
      </c>
      <c r="D814" t="str">
        <f>IF(AND(TimeSpend[[#This Row],[Personnel number]]&lt;&gt;"",TimeSpend[[#This Row],[Date]]&lt;&gt;""),TimeSpend[[#This Row],[Network]],"")</f>
        <v/>
      </c>
      <c r="E814" t="str">
        <f>IF(AND(TimeSpend[[#This Row],[Personnel number]]&lt;&gt;"",TimeSpend[[#This Row],[Date]]&lt;&gt;""),TimeSpend[[#This Row],[Network Description]],"")</f>
        <v/>
      </c>
      <c r="F814" t="str">
        <f>IF(AND(TimeSpend[[#This Row],[Personnel number]]&lt;&gt;"",TimeSpend[[#This Row],[Date]]&lt;&gt;""),TimeSpend[[#This Row],[Activity]],"")</f>
        <v/>
      </c>
      <c r="G814" t="str">
        <f>IF(AND(TimeSpend[[#This Row],[Personnel number]]&lt;&gt;"",TimeSpend[[#This Row],[Date]]&lt;&gt;""),TimeSpend[[#This Row],[Activity description]],"")</f>
        <v/>
      </c>
      <c r="H814" s="36" t="str">
        <f>IF(AND(TimeSpend[[#This Row],[Personnel number]]&lt;&gt;"",TimeSpend[[#This Row],[Date]]&lt;&gt;""),TimeSpend[[#This Row],[Start Time]],"")</f>
        <v/>
      </c>
      <c r="I814" s="36" t="str">
        <f>IF(AND(TimeSpend[[#This Row],[Personnel number]]&lt;&gt;"",TimeSpend[[#This Row],[Date]]&lt;&gt;""),TimeSpend[[#This Row],[End Time]],"")</f>
        <v/>
      </c>
      <c r="J814" t="str">
        <f>IF(AND(TimeSpend[[#This Row],[Personnel number]]&lt;&gt;"",TimeSpend[[#This Row],[Date]]&lt;&gt;""),TimeSpend[[#This Row],[Location]],"")</f>
        <v/>
      </c>
      <c r="K814" t="str">
        <f>IF(AND(TimeSpend[[#This Row],[Personnel number]]&lt;&gt;"",TimeSpend[[#This Row],[Date]]&lt;&gt;""),TimeSpend[[#This Row],[Task]],"")</f>
        <v/>
      </c>
      <c r="L814" t="str">
        <f>IF(AND(TimeSpend[[#This Row],[Personnel number]]&lt;&gt;"",TimeSpend[[#This Row],[Date]]&lt;&gt;""),Utilization!$J$2,"")</f>
        <v/>
      </c>
      <c r="M814" t="str">
        <f>IF(AND(TimeSpend[[#This Row],[Personnel number]]&lt;&gt;"",TimeSpend[[#This Row],[Date]]&lt;&gt;""),TimeSpend[[#This Row],[Employee Name]],"")</f>
        <v/>
      </c>
      <c r="N814" t="str">
        <f t="shared" si="24"/>
        <v/>
      </c>
      <c r="O814" t="str">
        <f t="shared" si="25"/>
        <v/>
      </c>
      <c r="P814" t="str">
        <f>IF(D814&lt;&gt;"",VLOOKUP(D814,Projects!B:C,2,0),"")</f>
        <v/>
      </c>
    </row>
    <row r="815" spans="1:16" x14ac:dyDescent="0.25">
      <c r="A815" t="str">
        <f>UPPER(IF(AND(TimeSpend[[#This Row],[Personnel number]]&lt;&gt;"",TimeSpend[[#This Row],[Date]]&lt;&gt;""),TimeSpend[[#This Row],[Personnel number]],""))</f>
        <v/>
      </c>
      <c r="B815" s="85" t="str">
        <f>IF(AND(TimeSpend[[#This Row],[Personnel number]]&lt;&gt;"",TimeSpend[[#This Row],[Date]]&lt;&gt;""),TEXT(TimeSpend[[#This Row],[Date]],"[$-409]yyyyMMdd"),"")</f>
        <v/>
      </c>
      <c r="C815" s="33" t="str">
        <f>IF(AND(TimeSpend[[#This Row],[Personnel number]]&lt;&gt;"",TimeSpend[[#This Row],[Date]]&lt;&gt;""),SUBSTITUTE(TimeSpend[[#This Row],[Hours]],",","."),"")</f>
        <v/>
      </c>
      <c r="D815" t="str">
        <f>IF(AND(TimeSpend[[#This Row],[Personnel number]]&lt;&gt;"",TimeSpend[[#This Row],[Date]]&lt;&gt;""),TimeSpend[[#This Row],[Network]],"")</f>
        <v/>
      </c>
      <c r="E815" t="str">
        <f>IF(AND(TimeSpend[[#This Row],[Personnel number]]&lt;&gt;"",TimeSpend[[#This Row],[Date]]&lt;&gt;""),TimeSpend[[#This Row],[Network Description]],"")</f>
        <v/>
      </c>
      <c r="F815" t="str">
        <f>IF(AND(TimeSpend[[#This Row],[Personnel number]]&lt;&gt;"",TimeSpend[[#This Row],[Date]]&lt;&gt;""),TimeSpend[[#This Row],[Activity]],"")</f>
        <v/>
      </c>
      <c r="G815" t="str">
        <f>IF(AND(TimeSpend[[#This Row],[Personnel number]]&lt;&gt;"",TimeSpend[[#This Row],[Date]]&lt;&gt;""),TimeSpend[[#This Row],[Activity description]],"")</f>
        <v/>
      </c>
      <c r="H815" s="36" t="str">
        <f>IF(AND(TimeSpend[[#This Row],[Personnel number]]&lt;&gt;"",TimeSpend[[#This Row],[Date]]&lt;&gt;""),TimeSpend[[#This Row],[Start Time]],"")</f>
        <v/>
      </c>
      <c r="I815" s="36" t="str">
        <f>IF(AND(TimeSpend[[#This Row],[Personnel number]]&lt;&gt;"",TimeSpend[[#This Row],[Date]]&lt;&gt;""),TimeSpend[[#This Row],[End Time]],"")</f>
        <v/>
      </c>
      <c r="J815" t="str">
        <f>IF(AND(TimeSpend[[#This Row],[Personnel number]]&lt;&gt;"",TimeSpend[[#This Row],[Date]]&lt;&gt;""),TimeSpend[[#This Row],[Location]],"")</f>
        <v/>
      </c>
      <c r="K815" t="str">
        <f>IF(AND(TimeSpend[[#This Row],[Personnel number]]&lt;&gt;"",TimeSpend[[#This Row],[Date]]&lt;&gt;""),TimeSpend[[#This Row],[Task]],"")</f>
        <v/>
      </c>
      <c r="L815" t="str">
        <f>IF(AND(TimeSpend[[#This Row],[Personnel number]]&lt;&gt;"",TimeSpend[[#This Row],[Date]]&lt;&gt;""),Utilization!$J$2,"")</f>
        <v/>
      </c>
      <c r="M815" t="str">
        <f>IF(AND(TimeSpend[[#This Row],[Personnel number]]&lt;&gt;"",TimeSpend[[#This Row],[Date]]&lt;&gt;""),TimeSpend[[#This Row],[Employee Name]],"")</f>
        <v/>
      </c>
      <c r="N815" t="str">
        <f t="shared" si="24"/>
        <v/>
      </c>
      <c r="O815" t="str">
        <f t="shared" si="25"/>
        <v/>
      </c>
      <c r="P815" t="str">
        <f>IF(D815&lt;&gt;"",VLOOKUP(D815,Projects!B:C,2,0),"")</f>
        <v/>
      </c>
    </row>
    <row r="816" spans="1:16" x14ac:dyDescent="0.25">
      <c r="A816" t="str">
        <f>UPPER(IF(AND(TimeSpend[[#This Row],[Personnel number]]&lt;&gt;"",TimeSpend[[#This Row],[Date]]&lt;&gt;""),TimeSpend[[#This Row],[Personnel number]],""))</f>
        <v/>
      </c>
      <c r="B816" s="85" t="str">
        <f>IF(AND(TimeSpend[[#This Row],[Personnel number]]&lt;&gt;"",TimeSpend[[#This Row],[Date]]&lt;&gt;""),TEXT(TimeSpend[[#This Row],[Date]],"[$-409]yyyyMMdd"),"")</f>
        <v/>
      </c>
      <c r="C816" s="33" t="str">
        <f>IF(AND(TimeSpend[[#This Row],[Personnel number]]&lt;&gt;"",TimeSpend[[#This Row],[Date]]&lt;&gt;""),SUBSTITUTE(TimeSpend[[#This Row],[Hours]],",","."),"")</f>
        <v/>
      </c>
      <c r="D816" t="str">
        <f>IF(AND(TimeSpend[[#This Row],[Personnel number]]&lt;&gt;"",TimeSpend[[#This Row],[Date]]&lt;&gt;""),TimeSpend[[#This Row],[Network]],"")</f>
        <v/>
      </c>
      <c r="E816" t="str">
        <f>IF(AND(TimeSpend[[#This Row],[Personnel number]]&lt;&gt;"",TimeSpend[[#This Row],[Date]]&lt;&gt;""),TimeSpend[[#This Row],[Network Description]],"")</f>
        <v/>
      </c>
      <c r="F816" t="str">
        <f>IF(AND(TimeSpend[[#This Row],[Personnel number]]&lt;&gt;"",TimeSpend[[#This Row],[Date]]&lt;&gt;""),TimeSpend[[#This Row],[Activity]],"")</f>
        <v/>
      </c>
      <c r="G816" t="str">
        <f>IF(AND(TimeSpend[[#This Row],[Personnel number]]&lt;&gt;"",TimeSpend[[#This Row],[Date]]&lt;&gt;""),TimeSpend[[#This Row],[Activity description]],"")</f>
        <v/>
      </c>
      <c r="H816" s="36" t="str">
        <f>IF(AND(TimeSpend[[#This Row],[Personnel number]]&lt;&gt;"",TimeSpend[[#This Row],[Date]]&lt;&gt;""),TimeSpend[[#This Row],[Start Time]],"")</f>
        <v/>
      </c>
      <c r="I816" s="36" t="str">
        <f>IF(AND(TimeSpend[[#This Row],[Personnel number]]&lt;&gt;"",TimeSpend[[#This Row],[Date]]&lt;&gt;""),TimeSpend[[#This Row],[End Time]],"")</f>
        <v/>
      </c>
      <c r="J816" t="str">
        <f>IF(AND(TimeSpend[[#This Row],[Personnel number]]&lt;&gt;"",TimeSpend[[#This Row],[Date]]&lt;&gt;""),TimeSpend[[#This Row],[Location]],"")</f>
        <v/>
      </c>
      <c r="K816" t="str">
        <f>IF(AND(TimeSpend[[#This Row],[Personnel number]]&lt;&gt;"",TimeSpend[[#This Row],[Date]]&lt;&gt;""),TimeSpend[[#This Row],[Task]],"")</f>
        <v/>
      </c>
      <c r="L816" t="str">
        <f>IF(AND(TimeSpend[[#This Row],[Personnel number]]&lt;&gt;"",TimeSpend[[#This Row],[Date]]&lt;&gt;""),Utilization!$J$2,"")</f>
        <v/>
      </c>
      <c r="M816" t="str">
        <f>IF(AND(TimeSpend[[#This Row],[Personnel number]]&lt;&gt;"",TimeSpend[[#This Row],[Date]]&lt;&gt;""),TimeSpend[[#This Row],[Employee Name]],"")</f>
        <v/>
      </c>
      <c r="N816" t="str">
        <f t="shared" si="24"/>
        <v/>
      </c>
      <c r="O816" t="str">
        <f t="shared" si="25"/>
        <v/>
      </c>
      <c r="P816" t="str">
        <f>IF(D816&lt;&gt;"",VLOOKUP(D816,Projects!B:C,2,0),"")</f>
        <v/>
      </c>
    </row>
    <row r="817" spans="1:16" x14ac:dyDescent="0.25">
      <c r="A817" t="str">
        <f>UPPER(IF(AND(TimeSpend[[#This Row],[Personnel number]]&lt;&gt;"",TimeSpend[[#This Row],[Date]]&lt;&gt;""),TimeSpend[[#This Row],[Personnel number]],""))</f>
        <v/>
      </c>
      <c r="B817" s="85" t="str">
        <f>IF(AND(TimeSpend[[#This Row],[Personnel number]]&lt;&gt;"",TimeSpend[[#This Row],[Date]]&lt;&gt;""),TEXT(TimeSpend[[#This Row],[Date]],"[$-409]yyyyMMdd"),"")</f>
        <v/>
      </c>
      <c r="C817" s="33" t="str">
        <f>IF(AND(TimeSpend[[#This Row],[Personnel number]]&lt;&gt;"",TimeSpend[[#This Row],[Date]]&lt;&gt;""),SUBSTITUTE(TimeSpend[[#This Row],[Hours]],",","."),"")</f>
        <v/>
      </c>
      <c r="D817" t="str">
        <f>IF(AND(TimeSpend[[#This Row],[Personnel number]]&lt;&gt;"",TimeSpend[[#This Row],[Date]]&lt;&gt;""),TimeSpend[[#This Row],[Network]],"")</f>
        <v/>
      </c>
      <c r="E817" t="str">
        <f>IF(AND(TimeSpend[[#This Row],[Personnel number]]&lt;&gt;"",TimeSpend[[#This Row],[Date]]&lt;&gt;""),TimeSpend[[#This Row],[Network Description]],"")</f>
        <v/>
      </c>
      <c r="F817" t="str">
        <f>IF(AND(TimeSpend[[#This Row],[Personnel number]]&lt;&gt;"",TimeSpend[[#This Row],[Date]]&lt;&gt;""),TimeSpend[[#This Row],[Activity]],"")</f>
        <v/>
      </c>
      <c r="G817" t="str">
        <f>IF(AND(TimeSpend[[#This Row],[Personnel number]]&lt;&gt;"",TimeSpend[[#This Row],[Date]]&lt;&gt;""),TimeSpend[[#This Row],[Activity description]],"")</f>
        <v/>
      </c>
      <c r="H817" s="36" t="str">
        <f>IF(AND(TimeSpend[[#This Row],[Personnel number]]&lt;&gt;"",TimeSpend[[#This Row],[Date]]&lt;&gt;""),TimeSpend[[#This Row],[Start Time]],"")</f>
        <v/>
      </c>
      <c r="I817" s="36" t="str">
        <f>IF(AND(TimeSpend[[#This Row],[Personnel number]]&lt;&gt;"",TimeSpend[[#This Row],[Date]]&lt;&gt;""),TimeSpend[[#This Row],[End Time]],"")</f>
        <v/>
      </c>
      <c r="J817" t="str">
        <f>IF(AND(TimeSpend[[#This Row],[Personnel number]]&lt;&gt;"",TimeSpend[[#This Row],[Date]]&lt;&gt;""),TimeSpend[[#This Row],[Location]],"")</f>
        <v/>
      </c>
      <c r="K817" t="str">
        <f>IF(AND(TimeSpend[[#This Row],[Personnel number]]&lt;&gt;"",TimeSpend[[#This Row],[Date]]&lt;&gt;""),TimeSpend[[#This Row],[Task]],"")</f>
        <v/>
      </c>
      <c r="L817" t="str">
        <f>IF(AND(TimeSpend[[#This Row],[Personnel number]]&lt;&gt;"",TimeSpend[[#This Row],[Date]]&lt;&gt;""),Utilization!$J$2,"")</f>
        <v/>
      </c>
      <c r="M817" t="str">
        <f>IF(AND(TimeSpend[[#This Row],[Personnel number]]&lt;&gt;"",TimeSpend[[#This Row],[Date]]&lt;&gt;""),TimeSpend[[#This Row],[Employee Name]],"")</f>
        <v/>
      </c>
      <c r="N817" t="str">
        <f t="shared" si="24"/>
        <v/>
      </c>
      <c r="O817" t="str">
        <f t="shared" si="25"/>
        <v/>
      </c>
      <c r="P817" t="str">
        <f>IF(D817&lt;&gt;"",VLOOKUP(D817,Projects!B:C,2,0),"")</f>
        <v/>
      </c>
    </row>
    <row r="818" spans="1:16" x14ac:dyDescent="0.25">
      <c r="A818" t="str">
        <f>UPPER(IF(AND(TimeSpend[[#This Row],[Personnel number]]&lt;&gt;"",TimeSpend[[#This Row],[Date]]&lt;&gt;""),TimeSpend[[#This Row],[Personnel number]],""))</f>
        <v/>
      </c>
      <c r="B818" s="85" t="str">
        <f>IF(AND(TimeSpend[[#This Row],[Personnel number]]&lt;&gt;"",TimeSpend[[#This Row],[Date]]&lt;&gt;""),TEXT(TimeSpend[[#This Row],[Date]],"[$-409]yyyyMMdd"),"")</f>
        <v/>
      </c>
      <c r="C818" s="33" t="str">
        <f>IF(AND(TimeSpend[[#This Row],[Personnel number]]&lt;&gt;"",TimeSpend[[#This Row],[Date]]&lt;&gt;""),SUBSTITUTE(TimeSpend[[#This Row],[Hours]],",","."),"")</f>
        <v/>
      </c>
      <c r="D818" t="str">
        <f>IF(AND(TimeSpend[[#This Row],[Personnel number]]&lt;&gt;"",TimeSpend[[#This Row],[Date]]&lt;&gt;""),TimeSpend[[#This Row],[Network]],"")</f>
        <v/>
      </c>
      <c r="E818" t="str">
        <f>IF(AND(TimeSpend[[#This Row],[Personnel number]]&lt;&gt;"",TimeSpend[[#This Row],[Date]]&lt;&gt;""),TimeSpend[[#This Row],[Network Description]],"")</f>
        <v/>
      </c>
      <c r="F818" t="str">
        <f>IF(AND(TimeSpend[[#This Row],[Personnel number]]&lt;&gt;"",TimeSpend[[#This Row],[Date]]&lt;&gt;""),TimeSpend[[#This Row],[Activity]],"")</f>
        <v/>
      </c>
      <c r="G818" t="str">
        <f>IF(AND(TimeSpend[[#This Row],[Personnel number]]&lt;&gt;"",TimeSpend[[#This Row],[Date]]&lt;&gt;""),TimeSpend[[#This Row],[Activity description]],"")</f>
        <v/>
      </c>
      <c r="H818" s="36" t="str">
        <f>IF(AND(TimeSpend[[#This Row],[Personnel number]]&lt;&gt;"",TimeSpend[[#This Row],[Date]]&lt;&gt;""),TimeSpend[[#This Row],[Start Time]],"")</f>
        <v/>
      </c>
      <c r="I818" s="36" t="str">
        <f>IF(AND(TimeSpend[[#This Row],[Personnel number]]&lt;&gt;"",TimeSpend[[#This Row],[Date]]&lt;&gt;""),TimeSpend[[#This Row],[End Time]],"")</f>
        <v/>
      </c>
      <c r="J818" t="str">
        <f>IF(AND(TimeSpend[[#This Row],[Personnel number]]&lt;&gt;"",TimeSpend[[#This Row],[Date]]&lt;&gt;""),TimeSpend[[#This Row],[Location]],"")</f>
        <v/>
      </c>
      <c r="K818" t="str">
        <f>IF(AND(TimeSpend[[#This Row],[Personnel number]]&lt;&gt;"",TimeSpend[[#This Row],[Date]]&lt;&gt;""),TimeSpend[[#This Row],[Task]],"")</f>
        <v/>
      </c>
      <c r="L818" t="str">
        <f>IF(AND(TimeSpend[[#This Row],[Personnel number]]&lt;&gt;"",TimeSpend[[#This Row],[Date]]&lt;&gt;""),Utilization!$J$2,"")</f>
        <v/>
      </c>
      <c r="M818" t="str">
        <f>IF(AND(TimeSpend[[#This Row],[Personnel number]]&lt;&gt;"",TimeSpend[[#This Row],[Date]]&lt;&gt;""),TimeSpend[[#This Row],[Employee Name]],"")</f>
        <v/>
      </c>
      <c r="N818" t="str">
        <f t="shared" si="24"/>
        <v/>
      </c>
      <c r="O818" t="str">
        <f t="shared" si="25"/>
        <v/>
      </c>
      <c r="P818" t="str">
        <f>IF(D818&lt;&gt;"",VLOOKUP(D818,Projects!B:C,2,0),"")</f>
        <v/>
      </c>
    </row>
    <row r="819" spans="1:16" x14ac:dyDescent="0.25">
      <c r="A819" t="str">
        <f>UPPER(IF(AND(TimeSpend[[#This Row],[Personnel number]]&lt;&gt;"",TimeSpend[[#This Row],[Date]]&lt;&gt;""),TimeSpend[[#This Row],[Personnel number]],""))</f>
        <v/>
      </c>
      <c r="B819" s="85" t="str">
        <f>IF(AND(TimeSpend[[#This Row],[Personnel number]]&lt;&gt;"",TimeSpend[[#This Row],[Date]]&lt;&gt;""),TEXT(TimeSpend[[#This Row],[Date]],"[$-409]yyyyMMdd"),"")</f>
        <v/>
      </c>
      <c r="C819" s="33" t="str">
        <f>IF(AND(TimeSpend[[#This Row],[Personnel number]]&lt;&gt;"",TimeSpend[[#This Row],[Date]]&lt;&gt;""),SUBSTITUTE(TimeSpend[[#This Row],[Hours]],",","."),"")</f>
        <v/>
      </c>
      <c r="D819" t="str">
        <f>IF(AND(TimeSpend[[#This Row],[Personnel number]]&lt;&gt;"",TimeSpend[[#This Row],[Date]]&lt;&gt;""),TimeSpend[[#This Row],[Network]],"")</f>
        <v/>
      </c>
      <c r="E819" t="str">
        <f>IF(AND(TimeSpend[[#This Row],[Personnel number]]&lt;&gt;"",TimeSpend[[#This Row],[Date]]&lt;&gt;""),TimeSpend[[#This Row],[Network Description]],"")</f>
        <v/>
      </c>
      <c r="F819" t="str">
        <f>IF(AND(TimeSpend[[#This Row],[Personnel number]]&lt;&gt;"",TimeSpend[[#This Row],[Date]]&lt;&gt;""),TimeSpend[[#This Row],[Activity]],"")</f>
        <v/>
      </c>
      <c r="G819" t="str">
        <f>IF(AND(TimeSpend[[#This Row],[Personnel number]]&lt;&gt;"",TimeSpend[[#This Row],[Date]]&lt;&gt;""),TimeSpend[[#This Row],[Activity description]],"")</f>
        <v/>
      </c>
      <c r="H819" s="36" t="str">
        <f>IF(AND(TimeSpend[[#This Row],[Personnel number]]&lt;&gt;"",TimeSpend[[#This Row],[Date]]&lt;&gt;""),TimeSpend[[#This Row],[Start Time]],"")</f>
        <v/>
      </c>
      <c r="I819" s="36" t="str">
        <f>IF(AND(TimeSpend[[#This Row],[Personnel number]]&lt;&gt;"",TimeSpend[[#This Row],[Date]]&lt;&gt;""),TimeSpend[[#This Row],[End Time]],"")</f>
        <v/>
      </c>
      <c r="J819" t="str">
        <f>IF(AND(TimeSpend[[#This Row],[Personnel number]]&lt;&gt;"",TimeSpend[[#This Row],[Date]]&lt;&gt;""),TimeSpend[[#This Row],[Location]],"")</f>
        <v/>
      </c>
      <c r="K819" t="str">
        <f>IF(AND(TimeSpend[[#This Row],[Personnel number]]&lt;&gt;"",TimeSpend[[#This Row],[Date]]&lt;&gt;""),TimeSpend[[#This Row],[Task]],"")</f>
        <v/>
      </c>
      <c r="L819" t="str">
        <f>IF(AND(TimeSpend[[#This Row],[Personnel number]]&lt;&gt;"",TimeSpend[[#This Row],[Date]]&lt;&gt;""),Utilization!$J$2,"")</f>
        <v/>
      </c>
      <c r="M819" t="str">
        <f>IF(AND(TimeSpend[[#This Row],[Personnel number]]&lt;&gt;"",TimeSpend[[#This Row],[Date]]&lt;&gt;""),TimeSpend[[#This Row],[Employee Name]],"")</f>
        <v/>
      </c>
      <c r="N819" t="str">
        <f t="shared" si="24"/>
        <v/>
      </c>
      <c r="O819" t="str">
        <f t="shared" si="25"/>
        <v/>
      </c>
      <c r="P819" t="str">
        <f>IF(D819&lt;&gt;"",VLOOKUP(D819,Projects!B:C,2,0),"")</f>
        <v/>
      </c>
    </row>
    <row r="820" spans="1:16" x14ac:dyDescent="0.25">
      <c r="A820" t="str">
        <f>UPPER(IF(AND(TimeSpend[[#This Row],[Personnel number]]&lt;&gt;"",TimeSpend[[#This Row],[Date]]&lt;&gt;""),TimeSpend[[#This Row],[Personnel number]],""))</f>
        <v/>
      </c>
      <c r="B820" s="85" t="str">
        <f>IF(AND(TimeSpend[[#This Row],[Personnel number]]&lt;&gt;"",TimeSpend[[#This Row],[Date]]&lt;&gt;""),TEXT(TimeSpend[[#This Row],[Date]],"[$-409]yyyyMMdd"),"")</f>
        <v/>
      </c>
      <c r="C820" s="33" t="str">
        <f>IF(AND(TimeSpend[[#This Row],[Personnel number]]&lt;&gt;"",TimeSpend[[#This Row],[Date]]&lt;&gt;""),SUBSTITUTE(TimeSpend[[#This Row],[Hours]],",","."),"")</f>
        <v/>
      </c>
      <c r="D820" t="str">
        <f>IF(AND(TimeSpend[[#This Row],[Personnel number]]&lt;&gt;"",TimeSpend[[#This Row],[Date]]&lt;&gt;""),TimeSpend[[#This Row],[Network]],"")</f>
        <v/>
      </c>
      <c r="E820" t="str">
        <f>IF(AND(TimeSpend[[#This Row],[Personnel number]]&lt;&gt;"",TimeSpend[[#This Row],[Date]]&lt;&gt;""),TimeSpend[[#This Row],[Network Description]],"")</f>
        <v/>
      </c>
      <c r="F820" t="str">
        <f>IF(AND(TimeSpend[[#This Row],[Personnel number]]&lt;&gt;"",TimeSpend[[#This Row],[Date]]&lt;&gt;""),TimeSpend[[#This Row],[Activity]],"")</f>
        <v/>
      </c>
      <c r="G820" t="str">
        <f>IF(AND(TimeSpend[[#This Row],[Personnel number]]&lt;&gt;"",TimeSpend[[#This Row],[Date]]&lt;&gt;""),TimeSpend[[#This Row],[Activity description]],"")</f>
        <v/>
      </c>
      <c r="H820" s="36" t="str">
        <f>IF(AND(TimeSpend[[#This Row],[Personnel number]]&lt;&gt;"",TimeSpend[[#This Row],[Date]]&lt;&gt;""),TimeSpend[[#This Row],[Start Time]],"")</f>
        <v/>
      </c>
      <c r="I820" s="36" t="str">
        <f>IF(AND(TimeSpend[[#This Row],[Personnel number]]&lt;&gt;"",TimeSpend[[#This Row],[Date]]&lt;&gt;""),TimeSpend[[#This Row],[End Time]],"")</f>
        <v/>
      </c>
      <c r="J820" t="str">
        <f>IF(AND(TimeSpend[[#This Row],[Personnel number]]&lt;&gt;"",TimeSpend[[#This Row],[Date]]&lt;&gt;""),TimeSpend[[#This Row],[Location]],"")</f>
        <v/>
      </c>
      <c r="K820" t="str">
        <f>IF(AND(TimeSpend[[#This Row],[Personnel number]]&lt;&gt;"",TimeSpend[[#This Row],[Date]]&lt;&gt;""),TimeSpend[[#This Row],[Task]],"")</f>
        <v/>
      </c>
      <c r="L820" t="str">
        <f>IF(AND(TimeSpend[[#This Row],[Personnel number]]&lt;&gt;"",TimeSpend[[#This Row],[Date]]&lt;&gt;""),Utilization!$J$2,"")</f>
        <v/>
      </c>
      <c r="M820" t="str">
        <f>IF(AND(TimeSpend[[#This Row],[Personnel number]]&lt;&gt;"",TimeSpend[[#This Row],[Date]]&lt;&gt;""),TimeSpend[[#This Row],[Employee Name]],"")</f>
        <v/>
      </c>
      <c r="N820" t="str">
        <f t="shared" si="24"/>
        <v/>
      </c>
      <c r="O820" t="str">
        <f t="shared" si="25"/>
        <v/>
      </c>
      <c r="P820" t="str">
        <f>IF(D820&lt;&gt;"",VLOOKUP(D820,Projects!B:C,2,0),"")</f>
        <v/>
      </c>
    </row>
    <row r="821" spans="1:16" x14ac:dyDescent="0.25">
      <c r="A821" t="str">
        <f>UPPER(IF(AND(TimeSpend[[#This Row],[Personnel number]]&lt;&gt;"",TimeSpend[[#This Row],[Date]]&lt;&gt;""),TimeSpend[[#This Row],[Personnel number]],""))</f>
        <v/>
      </c>
      <c r="B821" s="85" t="str">
        <f>IF(AND(TimeSpend[[#This Row],[Personnel number]]&lt;&gt;"",TimeSpend[[#This Row],[Date]]&lt;&gt;""),TEXT(TimeSpend[[#This Row],[Date]],"[$-409]yyyyMMdd"),"")</f>
        <v/>
      </c>
      <c r="C821" s="33" t="str">
        <f>IF(AND(TimeSpend[[#This Row],[Personnel number]]&lt;&gt;"",TimeSpend[[#This Row],[Date]]&lt;&gt;""),SUBSTITUTE(TimeSpend[[#This Row],[Hours]],",","."),"")</f>
        <v/>
      </c>
      <c r="D821" t="str">
        <f>IF(AND(TimeSpend[[#This Row],[Personnel number]]&lt;&gt;"",TimeSpend[[#This Row],[Date]]&lt;&gt;""),TimeSpend[[#This Row],[Network]],"")</f>
        <v/>
      </c>
      <c r="E821" t="str">
        <f>IF(AND(TimeSpend[[#This Row],[Personnel number]]&lt;&gt;"",TimeSpend[[#This Row],[Date]]&lt;&gt;""),TimeSpend[[#This Row],[Network Description]],"")</f>
        <v/>
      </c>
      <c r="F821" t="str">
        <f>IF(AND(TimeSpend[[#This Row],[Personnel number]]&lt;&gt;"",TimeSpend[[#This Row],[Date]]&lt;&gt;""),TimeSpend[[#This Row],[Activity]],"")</f>
        <v/>
      </c>
      <c r="G821" t="str">
        <f>IF(AND(TimeSpend[[#This Row],[Personnel number]]&lt;&gt;"",TimeSpend[[#This Row],[Date]]&lt;&gt;""),TimeSpend[[#This Row],[Activity description]],"")</f>
        <v/>
      </c>
      <c r="H821" s="36" t="str">
        <f>IF(AND(TimeSpend[[#This Row],[Personnel number]]&lt;&gt;"",TimeSpend[[#This Row],[Date]]&lt;&gt;""),TimeSpend[[#This Row],[Start Time]],"")</f>
        <v/>
      </c>
      <c r="I821" s="36" t="str">
        <f>IF(AND(TimeSpend[[#This Row],[Personnel number]]&lt;&gt;"",TimeSpend[[#This Row],[Date]]&lt;&gt;""),TimeSpend[[#This Row],[End Time]],"")</f>
        <v/>
      </c>
      <c r="J821" t="str">
        <f>IF(AND(TimeSpend[[#This Row],[Personnel number]]&lt;&gt;"",TimeSpend[[#This Row],[Date]]&lt;&gt;""),TimeSpend[[#This Row],[Location]],"")</f>
        <v/>
      </c>
      <c r="K821" t="str">
        <f>IF(AND(TimeSpend[[#This Row],[Personnel number]]&lt;&gt;"",TimeSpend[[#This Row],[Date]]&lt;&gt;""),TimeSpend[[#This Row],[Task]],"")</f>
        <v/>
      </c>
      <c r="L821" t="str">
        <f>IF(AND(TimeSpend[[#This Row],[Personnel number]]&lt;&gt;"",TimeSpend[[#This Row],[Date]]&lt;&gt;""),Utilization!$J$2,"")</f>
        <v/>
      </c>
      <c r="M821" t="str">
        <f>IF(AND(TimeSpend[[#This Row],[Personnel number]]&lt;&gt;"",TimeSpend[[#This Row],[Date]]&lt;&gt;""),TimeSpend[[#This Row],[Employee Name]],"")</f>
        <v/>
      </c>
      <c r="N821" t="str">
        <f t="shared" si="24"/>
        <v/>
      </c>
      <c r="O821" t="str">
        <f t="shared" si="25"/>
        <v/>
      </c>
      <c r="P821" t="str">
        <f>IF(D821&lt;&gt;"",VLOOKUP(D821,Projects!B:C,2,0),"")</f>
        <v/>
      </c>
    </row>
    <row r="822" spans="1:16" x14ac:dyDescent="0.25">
      <c r="A822" t="str">
        <f>UPPER(IF(AND(TimeSpend[[#This Row],[Personnel number]]&lt;&gt;"",TimeSpend[[#This Row],[Date]]&lt;&gt;""),TimeSpend[[#This Row],[Personnel number]],""))</f>
        <v/>
      </c>
      <c r="B822" s="85" t="str">
        <f>IF(AND(TimeSpend[[#This Row],[Personnel number]]&lt;&gt;"",TimeSpend[[#This Row],[Date]]&lt;&gt;""),TEXT(TimeSpend[[#This Row],[Date]],"[$-409]yyyyMMdd"),"")</f>
        <v/>
      </c>
      <c r="C822" s="33" t="str">
        <f>IF(AND(TimeSpend[[#This Row],[Personnel number]]&lt;&gt;"",TimeSpend[[#This Row],[Date]]&lt;&gt;""),SUBSTITUTE(TimeSpend[[#This Row],[Hours]],",","."),"")</f>
        <v/>
      </c>
      <c r="D822" t="str">
        <f>IF(AND(TimeSpend[[#This Row],[Personnel number]]&lt;&gt;"",TimeSpend[[#This Row],[Date]]&lt;&gt;""),TimeSpend[[#This Row],[Network]],"")</f>
        <v/>
      </c>
      <c r="E822" t="str">
        <f>IF(AND(TimeSpend[[#This Row],[Personnel number]]&lt;&gt;"",TimeSpend[[#This Row],[Date]]&lt;&gt;""),TimeSpend[[#This Row],[Network Description]],"")</f>
        <v/>
      </c>
      <c r="F822" t="str">
        <f>IF(AND(TimeSpend[[#This Row],[Personnel number]]&lt;&gt;"",TimeSpend[[#This Row],[Date]]&lt;&gt;""),TimeSpend[[#This Row],[Activity]],"")</f>
        <v/>
      </c>
      <c r="G822" t="str">
        <f>IF(AND(TimeSpend[[#This Row],[Personnel number]]&lt;&gt;"",TimeSpend[[#This Row],[Date]]&lt;&gt;""),TimeSpend[[#This Row],[Activity description]],"")</f>
        <v/>
      </c>
      <c r="H822" s="36" t="str">
        <f>IF(AND(TimeSpend[[#This Row],[Personnel number]]&lt;&gt;"",TimeSpend[[#This Row],[Date]]&lt;&gt;""),TimeSpend[[#This Row],[Start Time]],"")</f>
        <v/>
      </c>
      <c r="I822" s="36" t="str">
        <f>IF(AND(TimeSpend[[#This Row],[Personnel number]]&lt;&gt;"",TimeSpend[[#This Row],[Date]]&lt;&gt;""),TimeSpend[[#This Row],[End Time]],"")</f>
        <v/>
      </c>
      <c r="J822" t="str">
        <f>IF(AND(TimeSpend[[#This Row],[Personnel number]]&lt;&gt;"",TimeSpend[[#This Row],[Date]]&lt;&gt;""),TimeSpend[[#This Row],[Location]],"")</f>
        <v/>
      </c>
      <c r="K822" t="str">
        <f>IF(AND(TimeSpend[[#This Row],[Personnel number]]&lt;&gt;"",TimeSpend[[#This Row],[Date]]&lt;&gt;""),TimeSpend[[#This Row],[Task]],"")</f>
        <v/>
      </c>
      <c r="L822" t="str">
        <f>IF(AND(TimeSpend[[#This Row],[Personnel number]]&lt;&gt;"",TimeSpend[[#This Row],[Date]]&lt;&gt;""),Utilization!$J$2,"")</f>
        <v/>
      </c>
      <c r="M822" t="str">
        <f>IF(AND(TimeSpend[[#This Row],[Personnel number]]&lt;&gt;"",TimeSpend[[#This Row],[Date]]&lt;&gt;""),TimeSpend[[#This Row],[Employee Name]],"")</f>
        <v/>
      </c>
      <c r="N822" t="str">
        <f t="shared" si="24"/>
        <v/>
      </c>
      <c r="O822" t="str">
        <f t="shared" si="25"/>
        <v/>
      </c>
      <c r="P822" t="str">
        <f>IF(D822&lt;&gt;"",VLOOKUP(D822,Projects!B:C,2,0),"")</f>
        <v/>
      </c>
    </row>
    <row r="823" spans="1:16" x14ac:dyDescent="0.25">
      <c r="A823" t="str">
        <f>UPPER(IF(AND(TimeSpend[[#This Row],[Personnel number]]&lt;&gt;"",TimeSpend[[#This Row],[Date]]&lt;&gt;""),TimeSpend[[#This Row],[Personnel number]],""))</f>
        <v/>
      </c>
      <c r="B823" s="85" t="str">
        <f>IF(AND(TimeSpend[[#This Row],[Personnel number]]&lt;&gt;"",TimeSpend[[#This Row],[Date]]&lt;&gt;""),TEXT(TimeSpend[[#This Row],[Date]],"[$-409]yyyyMMdd"),"")</f>
        <v/>
      </c>
      <c r="C823" s="33" t="str">
        <f>IF(AND(TimeSpend[[#This Row],[Personnel number]]&lt;&gt;"",TimeSpend[[#This Row],[Date]]&lt;&gt;""),SUBSTITUTE(TimeSpend[[#This Row],[Hours]],",","."),"")</f>
        <v/>
      </c>
      <c r="D823" t="str">
        <f>IF(AND(TimeSpend[[#This Row],[Personnel number]]&lt;&gt;"",TimeSpend[[#This Row],[Date]]&lt;&gt;""),TimeSpend[[#This Row],[Network]],"")</f>
        <v/>
      </c>
      <c r="E823" t="str">
        <f>IF(AND(TimeSpend[[#This Row],[Personnel number]]&lt;&gt;"",TimeSpend[[#This Row],[Date]]&lt;&gt;""),TimeSpend[[#This Row],[Network Description]],"")</f>
        <v/>
      </c>
      <c r="F823" t="str">
        <f>IF(AND(TimeSpend[[#This Row],[Personnel number]]&lt;&gt;"",TimeSpend[[#This Row],[Date]]&lt;&gt;""),TimeSpend[[#This Row],[Activity]],"")</f>
        <v/>
      </c>
      <c r="G823" t="str">
        <f>IF(AND(TimeSpend[[#This Row],[Personnel number]]&lt;&gt;"",TimeSpend[[#This Row],[Date]]&lt;&gt;""),TimeSpend[[#This Row],[Activity description]],"")</f>
        <v/>
      </c>
      <c r="H823" s="36" t="str">
        <f>IF(AND(TimeSpend[[#This Row],[Personnel number]]&lt;&gt;"",TimeSpend[[#This Row],[Date]]&lt;&gt;""),TimeSpend[[#This Row],[Start Time]],"")</f>
        <v/>
      </c>
      <c r="I823" s="36" t="str">
        <f>IF(AND(TimeSpend[[#This Row],[Personnel number]]&lt;&gt;"",TimeSpend[[#This Row],[Date]]&lt;&gt;""),TimeSpend[[#This Row],[End Time]],"")</f>
        <v/>
      </c>
      <c r="J823" t="str">
        <f>IF(AND(TimeSpend[[#This Row],[Personnel number]]&lt;&gt;"",TimeSpend[[#This Row],[Date]]&lt;&gt;""),TimeSpend[[#This Row],[Location]],"")</f>
        <v/>
      </c>
      <c r="K823" t="str">
        <f>IF(AND(TimeSpend[[#This Row],[Personnel number]]&lt;&gt;"",TimeSpend[[#This Row],[Date]]&lt;&gt;""),TimeSpend[[#This Row],[Task]],"")</f>
        <v/>
      </c>
      <c r="L823" t="str">
        <f>IF(AND(TimeSpend[[#This Row],[Personnel number]]&lt;&gt;"",TimeSpend[[#This Row],[Date]]&lt;&gt;""),Utilization!$J$2,"")</f>
        <v/>
      </c>
      <c r="M823" t="str">
        <f>IF(AND(TimeSpend[[#This Row],[Personnel number]]&lt;&gt;"",TimeSpend[[#This Row],[Date]]&lt;&gt;""),TimeSpend[[#This Row],[Employee Name]],"")</f>
        <v/>
      </c>
      <c r="N823" t="str">
        <f t="shared" si="24"/>
        <v/>
      </c>
      <c r="O823" t="str">
        <f t="shared" si="25"/>
        <v/>
      </c>
      <c r="P823" t="str">
        <f>IF(D823&lt;&gt;"",VLOOKUP(D823,Projects!B:C,2,0),"")</f>
        <v/>
      </c>
    </row>
    <row r="824" spans="1:16" x14ac:dyDescent="0.25">
      <c r="A824" t="str">
        <f>UPPER(IF(AND(TimeSpend[[#This Row],[Personnel number]]&lt;&gt;"",TimeSpend[[#This Row],[Date]]&lt;&gt;""),TimeSpend[[#This Row],[Personnel number]],""))</f>
        <v/>
      </c>
      <c r="B824" s="85" t="str">
        <f>IF(AND(TimeSpend[[#This Row],[Personnel number]]&lt;&gt;"",TimeSpend[[#This Row],[Date]]&lt;&gt;""),TEXT(TimeSpend[[#This Row],[Date]],"[$-409]yyyyMMdd"),"")</f>
        <v/>
      </c>
      <c r="C824" s="33" t="str">
        <f>IF(AND(TimeSpend[[#This Row],[Personnel number]]&lt;&gt;"",TimeSpend[[#This Row],[Date]]&lt;&gt;""),SUBSTITUTE(TimeSpend[[#This Row],[Hours]],",","."),"")</f>
        <v/>
      </c>
      <c r="D824" t="str">
        <f>IF(AND(TimeSpend[[#This Row],[Personnel number]]&lt;&gt;"",TimeSpend[[#This Row],[Date]]&lt;&gt;""),TimeSpend[[#This Row],[Network]],"")</f>
        <v/>
      </c>
      <c r="E824" t="str">
        <f>IF(AND(TimeSpend[[#This Row],[Personnel number]]&lt;&gt;"",TimeSpend[[#This Row],[Date]]&lt;&gt;""),TimeSpend[[#This Row],[Network Description]],"")</f>
        <v/>
      </c>
      <c r="F824" t="str">
        <f>IF(AND(TimeSpend[[#This Row],[Personnel number]]&lt;&gt;"",TimeSpend[[#This Row],[Date]]&lt;&gt;""),TimeSpend[[#This Row],[Activity]],"")</f>
        <v/>
      </c>
      <c r="G824" t="str">
        <f>IF(AND(TimeSpend[[#This Row],[Personnel number]]&lt;&gt;"",TimeSpend[[#This Row],[Date]]&lt;&gt;""),TimeSpend[[#This Row],[Activity description]],"")</f>
        <v/>
      </c>
      <c r="H824" s="36" t="str">
        <f>IF(AND(TimeSpend[[#This Row],[Personnel number]]&lt;&gt;"",TimeSpend[[#This Row],[Date]]&lt;&gt;""),TimeSpend[[#This Row],[Start Time]],"")</f>
        <v/>
      </c>
      <c r="I824" s="36" t="str">
        <f>IF(AND(TimeSpend[[#This Row],[Personnel number]]&lt;&gt;"",TimeSpend[[#This Row],[Date]]&lt;&gt;""),TimeSpend[[#This Row],[End Time]],"")</f>
        <v/>
      </c>
      <c r="J824" t="str">
        <f>IF(AND(TimeSpend[[#This Row],[Personnel number]]&lt;&gt;"",TimeSpend[[#This Row],[Date]]&lt;&gt;""),TimeSpend[[#This Row],[Location]],"")</f>
        <v/>
      </c>
      <c r="K824" t="str">
        <f>IF(AND(TimeSpend[[#This Row],[Personnel number]]&lt;&gt;"",TimeSpend[[#This Row],[Date]]&lt;&gt;""),TimeSpend[[#This Row],[Task]],"")</f>
        <v/>
      </c>
      <c r="L824" t="str">
        <f>IF(AND(TimeSpend[[#This Row],[Personnel number]]&lt;&gt;"",TimeSpend[[#This Row],[Date]]&lt;&gt;""),Utilization!$J$2,"")</f>
        <v/>
      </c>
      <c r="M824" t="str">
        <f>IF(AND(TimeSpend[[#This Row],[Personnel number]]&lt;&gt;"",TimeSpend[[#This Row],[Date]]&lt;&gt;""),TimeSpend[[#This Row],[Employee Name]],"")</f>
        <v/>
      </c>
      <c r="N824" t="str">
        <f t="shared" si="24"/>
        <v/>
      </c>
      <c r="O824" t="str">
        <f t="shared" si="25"/>
        <v/>
      </c>
      <c r="P824" t="str">
        <f>IF(D824&lt;&gt;"",VLOOKUP(D824,Projects!B:C,2,0),"")</f>
        <v/>
      </c>
    </row>
    <row r="825" spans="1:16" x14ac:dyDescent="0.25">
      <c r="A825" t="str">
        <f>UPPER(IF(AND(TimeSpend[[#This Row],[Personnel number]]&lt;&gt;"",TimeSpend[[#This Row],[Date]]&lt;&gt;""),TimeSpend[[#This Row],[Personnel number]],""))</f>
        <v/>
      </c>
      <c r="B825" s="85" t="str">
        <f>IF(AND(TimeSpend[[#This Row],[Personnel number]]&lt;&gt;"",TimeSpend[[#This Row],[Date]]&lt;&gt;""),TEXT(TimeSpend[[#This Row],[Date]],"[$-409]yyyyMMdd"),"")</f>
        <v/>
      </c>
      <c r="C825" s="33" t="str">
        <f>IF(AND(TimeSpend[[#This Row],[Personnel number]]&lt;&gt;"",TimeSpend[[#This Row],[Date]]&lt;&gt;""),SUBSTITUTE(TimeSpend[[#This Row],[Hours]],",","."),"")</f>
        <v/>
      </c>
      <c r="D825" t="str">
        <f>IF(AND(TimeSpend[[#This Row],[Personnel number]]&lt;&gt;"",TimeSpend[[#This Row],[Date]]&lt;&gt;""),TimeSpend[[#This Row],[Network]],"")</f>
        <v/>
      </c>
      <c r="E825" t="str">
        <f>IF(AND(TimeSpend[[#This Row],[Personnel number]]&lt;&gt;"",TimeSpend[[#This Row],[Date]]&lt;&gt;""),TimeSpend[[#This Row],[Network Description]],"")</f>
        <v/>
      </c>
      <c r="F825" t="str">
        <f>IF(AND(TimeSpend[[#This Row],[Personnel number]]&lt;&gt;"",TimeSpend[[#This Row],[Date]]&lt;&gt;""),TimeSpend[[#This Row],[Activity]],"")</f>
        <v/>
      </c>
      <c r="G825" t="str">
        <f>IF(AND(TimeSpend[[#This Row],[Personnel number]]&lt;&gt;"",TimeSpend[[#This Row],[Date]]&lt;&gt;""),TimeSpend[[#This Row],[Activity description]],"")</f>
        <v/>
      </c>
      <c r="H825" s="36" t="str">
        <f>IF(AND(TimeSpend[[#This Row],[Personnel number]]&lt;&gt;"",TimeSpend[[#This Row],[Date]]&lt;&gt;""),TimeSpend[[#This Row],[Start Time]],"")</f>
        <v/>
      </c>
      <c r="I825" s="36" t="str">
        <f>IF(AND(TimeSpend[[#This Row],[Personnel number]]&lt;&gt;"",TimeSpend[[#This Row],[Date]]&lt;&gt;""),TimeSpend[[#This Row],[End Time]],"")</f>
        <v/>
      </c>
      <c r="J825" t="str">
        <f>IF(AND(TimeSpend[[#This Row],[Personnel number]]&lt;&gt;"",TimeSpend[[#This Row],[Date]]&lt;&gt;""),TimeSpend[[#This Row],[Location]],"")</f>
        <v/>
      </c>
      <c r="K825" t="str">
        <f>IF(AND(TimeSpend[[#This Row],[Personnel number]]&lt;&gt;"",TimeSpend[[#This Row],[Date]]&lt;&gt;""),TimeSpend[[#This Row],[Task]],"")</f>
        <v/>
      </c>
      <c r="L825" t="str">
        <f>IF(AND(TimeSpend[[#This Row],[Personnel number]]&lt;&gt;"",TimeSpend[[#This Row],[Date]]&lt;&gt;""),Utilization!$J$2,"")</f>
        <v/>
      </c>
      <c r="M825" t="str">
        <f>IF(AND(TimeSpend[[#This Row],[Personnel number]]&lt;&gt;"",TimeSpend[[#This Row],[Date]]&lt;&gt;""),TimeSpend[[#This Row],[Employee Name]],"")</f>
        <v/>
      </c>
      <c r="N825" t="str">
        <f t="shared" si="24"/>
        <v/>
      </c>
      <c r="O825" t="str">
        <f t="shared" si="25"/>
        <v/>
      </c>
      <c r="P825" t="str">
        <f>IF(D825&lt;&gt;"",VLOOKUP(D825,Projects!B:C,2,0),"")</f>
        <v/>
      </c>
    </row>
    <row r="826" spans="1:16" x14ac:dyDescent="0.25">
      <c r="A826" t="str">
        <f>UPPER(IF(AND(TimeSpend[[#This Row],[Personnel number]]&lt;&gt;"",TimeSpend[[#This Row],[Date]]&lt;&gt;""),TimeSpend[[#This Row],[Personnel number]],""))</f>
        <v/>
      </c>
      <c r="B826" s="85" t="str">
        <f>IF(AND(TimeSpend[[#This Row],[Personnel number]]&lt;&gt;"",TimeSpend[[#This Row],[Date]]&lt;&gt;""),TEXT(TimeSpend[[#This Row],[Date]],"[$-409]yyyyMMdd"),"")</f>
        <v/>
      </c>
      <c r="C826" s="33" t="str">
        <f>IF(AND(TimeSpend[[#This Row],[Personnel number]]&lt;&gt;"",TimeSpend[[#This Row],[Date]]&lt;&gt;""),SUBSTITUTE(TimeSpend[[#This Row],[Hours]],",","."),"")</f>
        <v/>
      </c>
      <c r="D826" t="str">
        <f>IF(AND(TimeSpend[[#This Row],[Personnel number]]&lt;&gt;"",TimeSpend[[#This Row],[Date]]&lt;&gt;""),TimeSpend[[#This Row],[Network]],"")</f>
        <v/>
      </c>
      <c r="E826" t="str">
        <f>IF(AND(TimeSpend[[#This Row],[Personnel number]]&lt;&gt;"",TimeSpend[[#This Row],[Date]]&lt;&gt;""),TimeSpend[[#This Row],[Network Description]],"")</f>
        <v/>
      </c>
      <c r="F826" t="str">
        <f>IF(AND(TimeSpend[[#This Row],[Personnel number]]&lt;&gt;"",TimeSpend[[#This Row],[Date]]&lt;&gt;""),TimeSpend[[#This Row],[Activity]],"")</f>
        <v/>
      </c>
      <c r="G826" t="str">
        <f>IF(AND(TimeSpend[[#This Row],[Personnel number]]&lt;&gt;"",TimeSpend[[#This Row],[Date]]&lt;&gt;""),TimeSpend[[#This Row],[Activity description]],"")</f>
        <v/>
      </c>
      <c r="H826" s="36" t="str">
        <f>IF(AND(TimeSpend[[#This Row],[Personnel number]]&lt;&gt;"",TimeSpend[[#This Row],[Date]]&lt;&gt;""),TimeSpend[[#This Row],[Start Time]],"")</f>
        <v/>
      </c>
      <c r="I826" s="36" t="str">
        <f>IF(AND(TimeSpend[[#This Row],[Personnel number]]&lt;&gt;"",TimeSpend[[#This Row],[Date]]&lt;&gt;""),TimeSpend[[#This Row],[End Time]],"")</f>
        <v/>
      </c>
      <c r="J826" t="str">
        <f>IF(AND(TimeSpend[[#This Row],[Personnel number]]&lt;&gt;"",TimeSpend[[#This Row],[Date]]&lt;&gt;""),TimeSpend[[#This Row],[Location]],"")</f>
        <v/>
      </c>
      <c r="K826" t="str">
        <f>IF(AND(TimeSpend[[#This Row],[Personnel number]]&lt;&gt;"",TimeSpend[[#This Row],[Date]]&lt;&gt;""),TimeSpend[[#This Row],[Task]],"")</f>
        <v/>
      </c>
      <c r="L826" t="str">
        <f>IF(AND(TimeSpend[[#This Row],[Personnel number]]&lt;&gt;"",TimeSpend[[#This Row],[Date]]&lt;&gt;""),Utilization!$J$2,"")</f>
        <v/>
      </c>
      <c r="M826" t="str">
        <f>IF(AND(TimeSpend[[#This Row],[Personnel number]]&lt;&gt;"",TimeSpend[[#This Row],[Date]]&lt;&gt;""),TimeSpend[[#This Row],[Employee Name]],"")</f>
        <v/>
      </c>
      <c r="N826" t="str">
        <f t="shared" si="24"/>
        <v/>
      </c>
      <c r="O826" t="str">
        <f t="shared" si="25"/>
        <v/>
      </c>
      <c r="P826" t="str">
        <f>IF(D826&lt;&gt;"",VLOOKUP(D826,Projects!B:C,2,0),"")</f>
        <v/>
      </c>
    </row>
    <row r="827" spans="1:16" x14ac:dyDescent="0.25">
      <c r="A827" t="str">
        <f>UPPER(IF(AND(TimeSpend[[#This Row],[Personnel number]]&lt;&gt;"",TimeSpend[[#This Row],[Date]]&lt;&gt;""),TimeSpend[[#This Row],[Personnel number]],""))</f>
        <v/>
      </c>
      <c r="B827" s="85" t="str">
        <f>IF(AND(TimeSpend[[#This Row],[Personnel number]]&lt;&gt;"",TimeSpend[[#This Row],[Date]]&lt;&gt;""),TEXT(TimeSpend[[#This Row],[Date]],"[$-409]yyyyMMdd"),"")</f>
        <v/>
      </c>
      <c r="C827" s="33" t="str">
        <f>IF(AND(TimeSpend[[#This Row],[Personnel number]]&lt;&gt;"",TimeSpend[[#This Row],[Date]]&lt;&gt;""),SUBSTITUTE(TimeSpend[[#This Row],[Hours]],",","."),"")</f>
        <v/>
      </c>
      <c r="D827" t="str">
        <f>IF(AND(TimeSpend[[#This Row],[Personnel number]]&lt;&gt;"",TimeSpend[[#This Row],[Date]]&lt;&gt;""),TimeSpend[[#This Row],[Network]],"")</f>
        <v/>
      </c>
      <c r="E827" t="str">
        <f>IF(AND(TimeSpend[[#This Row],[Personnel number]]&lt;&gt;"",TimeSpend[[#This Row],[Date]]&lt;&gt;""),TimeSpend[[#This Row],[Network Description]],"")</f>
        <v/>
      </c>
      <c r="F827" t="str">
        <f>IF(AND(TimeSpend[[#This Row],[Personnel number]]&lt;&gt;"",TimeSpend[[#This Row],[Date]]&lt;&gt;""),TimeSpend[[#This Row],[Activity]],"")</f>
        <v/>
      </c>
      <c r="G827" t="str">
        <f>IF(AND(TimeSpend[[#This Row],[Personnel number]]&lt;&gt;"",TimeSpend[[#This Row],[Date]]&lt;&gt;""),TimeSpend[[#This Row],[Activity description]],"")</f>
        <v/>
      </c>
      <c r="H827" s="36" t="str">
        <f>IF(AND(TimeSpend[[#This Row],[Personnel number]]&lt;&gt;"",TimeSpend[[#This Row],[Date]]&lt;&gt;""),TimeSpend[[#This Row],[Start Time]],"")</f>
        <v/>
      </c>
      <c r="I827" s="36" t="str">
        <f>IF(AND(TimeSpend[[#This Row],[Personnel number]]&lt;&gt;"",TimeSpend[[#This Row],[Date]]&lt;&gt;""),TimeSpend[[#This Row],[End Time]],"")</f>
        <v/>
      </c>
      <c r="J827" t="str">
        <f>IF(AND(TimeSpend[[#This Row],[Personnel number]]&lt;&gt;"",TimeSpend[[#This Row],[Date]]&lt;&gt;""),TimeSpend[[#This Row],[Location]],"")</f>
        <v/>
      </c>
      <c r="K827" t="str">
        <f>IF(AND(TimeSpend[[#This Row],[Personnel number]]&lt;&gt;"",TimeSpend[[#This Row],[Date]]&lt;&gt;""),TimeSpend[[#This Row],[Task]],"")</f>
        <v/>
      </c>
      <c r="L827" t="str">
        <f>IF(AND(TimeSpend[[#This Row],[Personnel number]]&lt;&gt;"",TimeSpend[[#This Row],[Date]]&lt;&gt;""),Utilization!$J$2,"")</f>
        <v/>
      </c>
      <c r="M827" t="str">
        <f>IF(AND(TimeSpend[[#This Row],[Personnel number]]&lt;&gt;"",TimeSpend[[#This Row],[Date]]&lt;&gt;""),TimeSpend[[#This Row],[Employee Name]],"")</f>
        <v/>
      </c>
      <c r="N827" t="str">
        <f t="shared" si="24"/>
        <v/>
      </c>
      <c r="O827" t="str">
        <f t="shared" si="25"/>
        <v/>
      </c>
      <c r="P827" t="str">
        <f>IF(D827&lt;&gt;"",VLOOKUP(D827,Projects!B:C,2,0),"")</f>
        <v/>
      </c>
    </row>
    <row r="828" spans="1:16" x14ac:dyDescent="0.25">
      <c r="A828" t="str">
        <f>UPPER(IF(AND(TimeSpend[[#This Row],[Personnel number]]&lt;&gt;"",TimeSpend[[#This Row],[Date]]&lt;&gt;""),TimeSpend[[#This Row],[Personnel number]],""))</f>
        <v/>
      </c>
      <c r="B828" s="85" t="str">
        <f>IF(AND(TimeSpend[[#This Row],[Personnel number]]&lt;&gt;"",TimeSpend[[#This Row],[Date]]&lt;&gt;""),TEXT(TimeSpend[[#This Row],[Date]],"[$-409]yyyyMMdd"),"")</f>
        <v/>
      </c>
      <c r="C828" s="33" t="str">
        <f>IF(AND(TimeSpend[[#This Row],[Personnel number]]&lt;&gt;"",TimeSpend[[#This Row],[Date]]&lt;&gt;""),SUBSTITUTE(TimeSpend[[#This Row],[Hours]],",","."),"")</f>
        <v/>
      </c>
      <c r="D828" t="str">
        <f>IF(AND(TimeSpend[[#This Row],[Personnel number]]&lt;&gt;"",TimeSpend[[#This Row],[Date]]&lt;&gt;""),TimeSpend[[#This Row],[Network]],"")</f>
        <v/>
      </c>
      <c r="E828" t="str">
        <f>IF(AND(TimeSpend[[#This Row],[Personnel number]]&lt;&gt;"",TimeSpend[[#This Row],[Date]]&lt;&gt;""),TimeSpend[[#This Row],[Network Description]],"")</f>
        <v/>
      </c>
      <c r="F828" t="str">
        <f>IF(AND(TimeSpend[[#This Row],[Personnel number]]&lt;&gt;"",TimeSpend[[#This Row],[Date]]&lt;&gt;""),TimeSpend[[#This Row],[Activity]],"")</f>
        <v/>
      </c>
      <c r="G828" t="str">
        <f>IF(AND(TimeSpend[[#This Row],[Personnel number]]&lt;&gt;"",TimeSpend[[#This Row],[Date]]&lt;&gt;""),TimeSpend[[#This Row],[Activity description]],"")</f>
        <v/>
      </c>
      <c r="H828" s="36" t="str">
        <f>IF(AND(TimeSpend[[#This Row],[Personnel number]]&lt;&gt;"",TimeSpend[[#This Row],[Date]]&lt;&gt;""),TimeSpend[[#This Row],[Start Time]],"")</f>
        <v/>
      </c>
      <c r="I828" s="36" t="str">
        <f>IF(AND(TimeSpend[[#This Row],[Personnel number]]&lt;&gt;"",TimeSpend[[#This Row],[Date]]&lt;&gt;""),TimeSpend[[#This Row],[End Time]],"")</f>
        <v/>
      </c>
      <c r="J828" t="str">
        <f>IF(AND(TimeSpend[[#This Row],[Personnel number]]&lt;&gt;"",TimeSpend[[#This Row],[Date]]&lt;&gt;""),TimeSpend[[#This Row],[Location]],"")</f>
        <v/>
      </c>
      <c r="K828" t="str">
        <f>IF(AND(TimeSpend[[#This Row],[Personnel number]]&lt;&gt;"",TimeSpend[[#This Row],[Date]]&lt;&gt;""),TimeSpend[[#This Row],[Task]],"")</f>
        <v/>
      </c>
      <c r="L828" t="str">
        <f>IF(AND(TimeSpend[[#This Row],[Personnel number]]&lt;&gt;"",TimeSpend[[#This Row],[Date]]&lt;&gt;""),Utilization!$J$2,"")</f>
        <v/>
      </c>
      <c r="M828" t="str">
        <f>IF(AND(TimeSpend[[#This Row],[Personnel number]]&lt;&gt;"",TimeSpend[[#This Row],[Date]]&lt;&gt;""),TimeSpend[[#This Row],[Employee Name]],"")</f>
        <v/>
      </c>
      <c r="N828" t="str">
        <f t="shared" si="24"/>
        <v/>
      </c>
      <c r="O828" t="str">
        <f t="shared" si="25"/>
        <v/>
      </c>
      <c r="P828" t="str">
        <f>IF(D828&lt;&gt;"",VLOOKUP(D828,Projects!B:C,2,0),"")</f>
        <v/>
      </c>
    </row>
    <row r="829" spans="1:16" x14ac:dyDescent="0.25">
      <c r="A829" t="str">
        <f>UPPER(IF(AND(TimeSpend[[#This Row],[Personnel number]]&lt;&gt;"",TimeSpend[[#This Row],[Date]]&lt;&gt;""),TimeSpend[[#This Row],[Personnel number]],""))</f>
        <v/>
      </c>
      <c r="B829" s="85" t="str">
        <f>IF(AND(TimeSpend[[#This Row],[Personnel number]]&lt;&gt;"",TimeSpend[[#This Row],[Date]]&lt;&gt;""),TEXT(TimeSpend[[#This Row],[Date]],"[$-409]yyyyMMdd"),"")</f>
        <v/>
      </c>
      <c r="C829" s="33" t="str">
        <f>IF(AND(TimeSpend[[#This Row],[Personnel number]]&lt;&gt;"",TimeSpend[[#This Row],[Date]]&lt;&gt;""),SUBSTITUTE(TimeSpend[[#This Row],[Hours]],",","."),"")</f>
        <v/>
      </c>
      <c r="D829" t="str">
        <f>IF(AND(TimeSpend[[#This Row],[Personnel number]]&lt;&gt;"",TimeSpend[[#This Row],[Date]]&lt;&gt;""),TimeSpend[[#This Row],[Network]],"")</f>
        <v/>
      </c>
      <c r="E829" t="str">
        <f>IF(AND(TimeSpend[[#This Row],[Personnel number]]&lt;&gt;"",TimeSpend[[#This Row],[Date]]&lt;&gt;""),TimeSpend[[#This Row],[Network Description]],"")</f>
        <v/>
      </c>
      <c r="F829" t="str">
        <f>IF(AND(TimeSpend[[#This Row],[Personnel number]]&lt;&gt;"",TimeSpend[[#This Row],[Date]]&lt;&gt;""),TimeSpend[[#This Row],[Activity]],"")</f>
        <v/>
      </c>
      <c r="G829" t="str">
        <f>IF(AND(TimeSpend[[#This Row],[Personnel number]]&lt;&gt;"",TimeSpend[[#This Row],[Date]]&lt;&gt;""),TimeSpend[[#This Row],[Activity description]],"")</f>
        <v/>
      </c>
      <c r="H829" s="36" t="str">
        <f>IF(AND(TimeSpend[[#This Row],[Personnel number]]&lt;&gt;"",TimeSpend[[#This Row],[Date]]&lt;&gt;""),TimeSpend[[#This Row],[Start Time]],"")</f>
        <v/>
      </c>
      <c r="I829" s="36" t="str">
        <f>IF(AND(TimeSpend[[#This Row],[Personnel number]]&lt;&gt;"",TimeSpend[[#This Row],[Date]]&lt;&gt;""),TimeSpend[[#This Row],[End Time]],"")</f>
        <v/>
      </c>
      <c r="J829" t="str">
        <f>IF(AND(TimeSpend[[#This Row],[Personnel number]]&lt;&gt;"",TimeSpend[[#This Row],[Date]]&lt;&gt;""),TimeSpend[[#This Row],[Location]],"")</f>
        <v/>
      </c>
      <c r="K829" t="str">
        <f>IF(AND(TimeSpend[[#This Row],[Personnel number]]&lt;&gt;"",TimeSpend[[#This Row],[Date]]&lt;&gt;""),TimeSpend[[#This Row],[Task]],"")</f>
        <v/>
      </c>
      <c r="L829" t="str">
        <f>IF(AND(TimeSpend[[#This Row],[Personnel number]]&lt;&gt;"",TimeSpend[[#This Row],[Date]]&lt;&gt;""),Utilization!$J$2,"")</f>
        <v/>
      </c>
      <c r="M829" t="str">
        <f>IF(AND(TimeSpend[[#This Row],[Personnel number]]&lt;&gt;"",TimeSpend[[#This Row],[Date]]&lt;&gt;""),TimeSpend[[#This Row],[Employee Name]],"")</f>
        <v/>
      </c>
      <c r="N829" t="str">
        <f t="shared" si="24"/>
        <v/>
      </c>
      <c r="O829" t="str">
        <f t="shared" si="25"/>
        <v/>
      </c>
      <c r="P829" t="str">
        <f>IF(D829&lt;&gt;"",VLOOKUP(D829,Projects!B:C,2,0),"")</f>
        <v/>
      </c>
    </row>
    <row r="830" spans="1:16" x14ac:dyDescent="0.25">
      <c r="A830" t="str">
        <f>UPPER(IF(AND(TimeSpend[[#This Row],[Personnel number]]&lt;&gt;"",TimeSpend[[#This Row],[Date]]&lt;&gt;""),TimeSpend[[#This Row],[Personnel number]],""))</f>
        <v/>
      </c>
      <c r="B830" s="85" t="str">
        <f>IF(AND(TimeSpend[[#This Row],[Personnel number]]&lt;&gt;"",TimeSpend[[#This Row],[Date]]&lt;&gt;""),TEXT(TimeSpend[[#This Row],[Date]],"[$-409]yyyyMMdd"),"")</f>
        <v/>
      </c>
      <c r="C830" s="33" t="str">
        <f>IF(AND(TimeSpend[[#This Row],[Personnel number]]&lt;&gt;"",TimeSpend[[#This Row],[Date]]&lt;&gt;""),SUBSTITUTE(TimeSpend[[#This Row],[Hours]],",","."),"")</f>
        <v/>
      </c>
      <c r="D830" t="str">
        <f>IF(AND(TimeSpend[[#This Row],[Personnel number]]&lt;&gt;"",TimeSpend[[#This Row],[Date]]&lt;&gt;""),TimeSpend[[#This Row],[Network]],"")</f>
        <v/>
      </c>
      <c r="E830" t="str">
        <f>IF(AND(TimeSpend[[#This Row],[Personnel number]]&lt;&gt;"",TimeSpend[[#This Row],[Date]]&lt;&gt;""),TimeSpend[[#This Row],[Network Description]],"")</f>
        <v/>
      </c>
      <c r="F830" t="str">
        <f>IF(AND(TimeSpend[[#This Row],[Personnel number]]&lt;&gt;"",TimeSpend[[#This Row],[Date]]&lt;&gt;""),TimeSpend[[#This Row],[Activity]],"")</f>
        <v/>
      </c>
      <c r="G830" t="str">
        <f>IF(AND(TimeSpend[[#This Row],[Personnel number]]&lt;&gt;"",TimeSpend[[#This Row],[Date]]&lt;&gt;""),TimeSpend[[#This Row],[Activity description]],"")</f>
        <v/>
      </c>
      <c r="H830" s="36" t="str">
        <f>IF(AND(TimeSpend[[#This Row],[Personnel number]]&lt;&gt;"",TimeSpend[[#This Row],[Date]]&lt;&gt;""),TimeSpend[[#This Row],[Start Time]],"")</f>
        <v/>
      </c>
      <c r="I830" s="36" t="str">
        <f>IF(AND(TimeSpend[[#This Row],[Personnel number]]&lt;&gt;"",TimeSpend[[#This Row],[Date]]&lt;&gt;""),TimeSpend[[#This Row],[End Time]],"")</f>
        <v/>
      </c>
      <c r="J830" t="str">
        <f>IF(AND(TimeSpend[[#This Row],[Personnel number]]&lt;&gt;"",TimeSpend[[#This Row],[Date]]&lt;&gt;""),TimeSpend[[#This Row],[Location]],"")</f>
        <v/>
      </c>
      <c r="K830" t="str">
        <f>IF(AND(TimeSpend[[#This Row],[Personnel number]]&lt;&gt;"",TimeSpend[[#This Row],[Date]]&lt;&gt;""),TimeSpend[[#This Row],[Task]],"")</f>
        <v/>
      </c>
      <c r="L830" t="str">
        <f>IF(AND(TimeSpend[[#This Row],[Personnel number]]&lt;&gt;"",TimeSpend[[#This Row],[Date]]&lt;&gt;""),Utilization!$J$2,"")</f>
        <v/>
      </c>
      <c r="M830" t="str">
        <f>IF(AND(TimeSpend[[#This Row],[Personnel number]]&lt;&gt;"",TimeSpend[[#This Row],[Date]]&lt;&gt;""),TimeSpend[[#This Row],[Employee Name]],"")</f>
        <v/>
      </c>
      <c r="N830" t="str">
        <f t="shared" si="24"/>
        <v/>
      </c>
      <c r="O830" t="str">
        <f t="shared" si="25"/>
        <v/>
      </c>
      <c r="P830" t="str">
        <f>IF(D830&lt;&gt;"",VLOOKUP(D830,Projects!B:C,2,0),"")</f>
        <v/>
      </c>
    </row>
    <row r="831" spans="1:16" x14ac:dyDescent="0.25">
      <c r="A831" t="str">
        <f>UPPER(IF(AND(TimeSpend[[#This Row],[Personnel number]]&lt;&gt;"",TimeSpend[[#This Row],[Date]]&lt;&gt;""),TimeSpend[[#This Row],[Personnel number]],""))</f>
        <v/>
      </c>
      <c r="B831" s="85" t="str">
        <f>IF(AND(TimeSpend[[#This Row],[Personnel number]]&lt;&gt;"",TimeSpend[[#This Row],[Date]]&lt;&gt;""),TEXT(TimeSpend[[#This Row],[Date]],"[$-409]yyyyMMdd"),"")</f>
        <v/>
      </c>
      <c r="C831" s="33" t="str">
        <f>IF(AND(TimeSpend[[#This Row],[Personnel number]]&lt;&gt;"",TimeSpend[[#This Row],[Date]]&lt;&gt;""),SUBSTITUTE(TimeSpend[[#This Row],[Hours]],",","."),"")</f>
        <v/>
      </c>
      <c r="D831" t="str">
        <f>IF(AND(TimeSpend[[#This Row],[Personnel number]]&lt;&gt;"",TimeSpend[[#This Row],[Date]]&lt;&gt;""),TimeSpend[[#This Row],[Network]],"")</f>
        <v/>
      </c>
      <c r="E831" t="str">
        <f>IF(AND(TimeSpend[[#This Row],[Personnel number]]&lt;&gt;"",TimeSpend[[#This Row],[Date]]&lt;&gt;""),TimeSpend[[#This Row],[Network Description]],"")</f>
        <v/>
      </c>
      <c r="F831" t="str">
        <f>IF(AND(TimeSpend[[#This Row],[Personnel number]]&lt;&gt;"",TimeSpend[[#This Row],[Date]]&lt;&gt;""),TimeSpend[[#This Row],[Activity]],"")</f>
        <v/>
      </c>
      <c r="G831" t="str">
        <f>IF(AND(TimeSpend[[#This Row],[Personnel number]]&lt;&gt;"",TimeSpend[[#This Row],[Date]]&lt;&gt;""),TimeSpend[[#This Row],[Activity description]],"")</f>
        <v/>
      </c>
      <c r="H831" s="36" t="str">
        <f>IF(AND(TimeSpend[[#This Row],[Personnel number]]&lt;&gt;"",TimeSpend[[#This Row],[Date]]&lt;&gt;""),TimeSpend[[#This Row],[Start Time]],"")</f>
        <v/>
      </c>
      <c r="I831" s="36" t="str">
        <f>IF(AND(TimeSpend[[#This Row],[Personnel number]]&lt;&gt;"",TimeSpend[[#This Row],[Date]]&lt;&gt;""),TimeSpend[[#This Row],[End Time]],"")</f>
        <v/>
      </c>
      <c r="J831" t="str">
        <f>IF(AND(TimeSpend[[#This Row],[Personnel number]]&lt;&gt;"",TimeSpend[[#This Row],[Date]]&lt;&gt;""),TimeSpend[[#This Row],[Location]],"")</f>
        <v/>
      </c>
      <c r="K831" t="str">
        <f>IF(AND(TimeSpend[[#This Row],[Personnel number]]&lt;&gt;"",TimeSpend[[#This Row],[Date]]&lt;&gt;""),TimeSpend[[#This Row],[Task]],"")</f>
        <v/>
      </c>
      <c r="L831" t="str">
        <f>IF(AND(TimeSpend[[#This Row],[Personnel number]]&lt;&gt;"",TimeSpend[[#This Row],[Date]]&lt;&gt;""),Utilization!$J$2,"")</f>
        <v/>
      </c>
      <c r="M831" t="str">
        <f>IF(AND(TimeSpend[[#This Row],[Personnel number]]&lt;&gt;"",TimeSpend[[#This Row],[Date]]&lt;&gt;""),TimeSpend[[#This Row],[Employee Name]],"")</f>
        <v/>
      </c>
      <c r="N831" t="str">
        <f t="shared" si="24"/>
        <v/>
      </c>
      <c r="O831" t="str">
        <f t="shared" si="25"/>
        <v/>
      </c>
      <c r="P831" t="str">
        <f>IF(D831&lt;&gt;"",VLOOKUP(D831,Projects!B:C,2,0),"")</f>
        <v/>
      </c>
    </row>
    <row r="832" spans="1:16" x14ac:dyDescent="0.25">
      <c r="A832" t="str">
        <f>UPPER(IF(AND(TimeSpend[[#This Row],[Personnel number]]&lt;&gt;"",TimeSpend[[#This Row],[Date]]&lt;&gt;""),TimeSpend[[#This Row],[Personnel number]],""))</f>
        <v/>
      </c>
      <c r="B832" s="85" t="str">
        <f>IF(AND(TimeSpend[[#This Row],[Personnel number]]&lt;&gt;"",TimeSpend[[#This Row],[Date]]&lt;&gt;""),TEXT(TimeSpend[[#This Row],[Date]],"[$-409]yyyyMMdd"),"")</f>
        <v/>
      </c>
      <c r="C832" s="33" t="str">
        <f>IF(AND(TimeSpend[[#This Row],[Personnel number]]&lt;&gt;"",TimeSpend[[#This Row],[Date]]&lt;&gt;""),SUBSTITUTE(TimeSpend[[#This Row],[Hours]],",","."),"")</f>
        <v/>
      </c>
      <c r="D832" t="str">
        <f>IF(AND(TimeSpend[[#This Row],[Personnel number]]&lt;&gt;"",TimeSpend[[#This Row],[Date]]&lt;&gt;""),TimeSpend[[#This Row],[Network]],"")</f>
        <v/>
      </c>
      <c r="E832" t="str">
        <f>IF(AND(TimeSpend[[#This Row],[Personnel number]]&lt;&gt;"",TimeSpend[[#This Row],[Date]]&lt;&gt;""),TimeSpend[[#This Row],[Network Description]],"")</f>
        <v/>
      </c>
      <c r="F832" t="str">
        <f>IF(AND(TimeSpend[[#This Row],[Personnel number]]&lt;&gt;"",TimeSpend[[#This Row],[Date]]&lt;&gt;""),TimeSpend[[#This Row],[Activity]],"")</f>
        <v/>
      </c>
      <c r="G832" t="str">
        <f>IF(AND(TimeSpend[[#This Row],[Personnel number]]&lt;&gt;"",TimeSpend[[#This Row],[Date]]&lt;&gt;""),TimeSpend[[#This Row],[Activity description]],"")</f>
        <v/>
      </c>
      <c r="H832" s="36" t="str">
        <f>IF(AND(TimeSpend[[#This Row],[Personnel number]]&lt;&gt;"",TimeSpend[[#This Row],[Date]]&lt;&gt;""),TimeSpend[[#This Row],[Start Time]],"")</f>
        <v/>
      </c>
      <c r="I832" s="36" t="str">
        <f>IF(AND(TimeSpend[[#This Row],[Personnel number]]&lt;&gt;"",TimeSpend[[#This Row],[Date]]&lt;&gt;""),TimeSpend[[#This Row],[End Time]],"")</f>
        <v/>
      </c>
      <c r="J832" t="str">
        <f>IF(AND(TimeSpend[[#This Row],[Personnel number]]&lt;&gt;"",TimeSpend[[#This Row],[Date]]&lt;&gt;""),TimeSpend[[#This Row],[Location]],"")</f>
        <v/>
      </c>
      <c r="K832" t="str">
        <f>IF(AND(TimeSpend[[#This Row],[Personnel number]]&lt;&gt;"",TimeSpend[[#This Row],[Date]]&lt;&gt;""),TimeSpend[[#This Row],[Task]],"")</f>
        <v/>
      </c>
      <c r="L832" t="str">
        <f>IF(AND(TimeSpend[[#This Row],[Personnel number]]&lt;&gt;"",TimeSpend[[#This Row],[Date]]&lt;&gt;""),Utilization!$J$2,"")</f>
        <v/>
      </c>
      <c r="M832" t="str">
        <f>IF(AND(TimeSpend[[#This Row],[Personnel number]]&lt;&gt;"",TimeSpend[[#This Row],[Date]]&lt;&gt;""),TimeSpend[[#This Row],[Employee Name]],"")</f>
        <v/>
      </c>
      <c r="N832" t="str">
        <f t="shared" si="24"/>
        <v/>
      </c>
      <c r="O832" t="str">
        <f t="shared" si="25"/>
        <v/>
      </c>
      <c r="P832" t="str">
        <f>IF(D832&lt;&gt;"",VLOOKUP(D832,Projects!B:C,2,0),"")</f>
        <v/>
      </c>
    </row>
    <row r="833" spans="1:16" x14ac:dyDescent="0.25">
      <c r="A833" t="str">
        <f>UPPER(IF(AND(TimeSpend[[#This Row],[Personnel number]]&lt;&gt;"",TimeSpend[[#This Row],[Date]]&lt;&gt;""),TimeSpend[[#This Row],[Personnel number]],""))</f>
        <v/>
      </c>
      <c r="B833" s="85" t="str">
        <f>IF(AND(TimeSpend[[#This Row],[Personnel number]]&lt;&gt;"",TimeSpend[[#This Row],[Date]]&lt;&gt;""),TEXT(TimeSpend[[#This Row],[Date]],"[$-409]yyyyMMdd"),"")</f>
        <v/>
      </c>
      <c r="C833" s="33" t="str">
        <f>IF(AND(TimeSpend[[#This Row],[Personnel number]]&lt;&gt;"",TimeSpend[[#This Row],[Date]]&lt;&gt;""),SUBSTITUTE(TimeSpend[[#This Row],[Hours]],",","."),"")</f>
        <v/>
      </c>
      <c r="D833" t="str">
        <f>IF(AND(TimeSpend[[#This Row],[Personnel number]]&lt;&gt;"",TimeSpend[[#This Row],[Date]]&lt;&gt;""),TimeSpend[[#This Row],[Network]],"")</f>
        <v/>
      </c>
      <c r="E833" t="str">
        <f>IF(AND(TimeSpend[[#This Row],[Personnel number]]&lt;&gt;"",TimeSpend[[#This Row],[Date]]&lt;&gt;""),TimeSpend[[#This Row],[Network Description]],"")</f>
        <v/>
      </c>
      <c r="F833" t="str">
        <f>IF(AND(TimeSpend[[#This Row],[Personnel number]]&lt;&gt;"",TimeSpend[[#This Row],[Date]]&lt;&gt;""),TimeSpend[[#This Row],[Activity]],"")</f>
        <v/>
      </c>
      <c r="G833" t="str">
        <f>IF(AND(TimeSpend[[#This Row],[Personnel number]]&lt;&gt;"",TimeSpend[[#This Row],[Date]]&lt;&gt;""),TimeSpend[[#This Row],[Activity description]],"")</f>
        <v/>
      </c>
      <c r="H833" s="36" t="str">
        <f>IF(AND(TimeSpend[[#This Row],[Personnel number]]&lt;&gt;"",TimeSpend[[#This Row],[Date]]&lt;&gt;""),TimeSpend[[#This Row],[Start Time]],"")</f>
        <v/>
      </c>
      <c r="I833" s="36" t="str">
        <f>IF(AND(TimeSpend[[#This Row],[Personnel number]]&lt;&gt;"",TimeSpend[[#This Row],[Date]]&lt;&gt;""),TimeSpend[[#This Row],[End Time]],"")</f>
        <v/>
      </c>
      <c r="J833" t="str">
        <f>IF(AND(TimeSpend[[#This Row],[Personnel number]]&lt;&gt;"",TimeSpend[[#This Row],[Date]]&lt;&gt;""),TimeSpend[[#This Row],[Location]],"")</f>
        <v/>
      </c>
      <c r="K833" t="str">
        <f>IF(AND(TimeSpend[[#This Row],[Personnel number]]&lt;&gt;"",TimeSpend[[#This Row],[Date]]&lt;&gt;""),TimeSpend[[#This Row],[Task]],"")</f>
        <v/>
      </c>
      <c r="L833" t="str">
        <f>IF(AND(TimeSpend[[#This Row],[Personnel number]]&lt;&gt;"",TimeSpend[[#This Row],[Date]]&lt;&gt;""),Utilization!$J$2,"")</f>
        <v/>
      </c>
      <c r="M833" t="str">
        <f>IF(AND(TimeSpend[[#This Row],[Personnel number]]&lt;&gt;"",TimeSpend[[#This Row],[Date]]&lt;&gt;""),TimeSpend[[#This Row],[Employee Name]],"")</f>
        <v/>
      </c>
      <c r="N833" t="str">
        <f t="shared" si="24"/>
        <v/>
      </c>
      <c r="O833" t="str">
        <f t="shared" si="25"/>
        <v/>
      </c>
      <c r="P833" t="str">
        <f>IF(D833&lt;&gt;"",VLOOKUP(D833,Projects!B:C,2,0),"")</f>
        <v/>
      </c>
    </row>
    <row r="834" spans="1:16" x14ac:dyDescent="0.25">
      <c r="A834" t="str">
        <f>UPPER(IF(AND(TimeSpend[[#This Row],[Personnel number]]&lt;&gt;"",TimeSpend[[#This Row],[Date]]&lt;&gt;""),TimeSpend[[#This Row],[Personnel number]],""))</f>
        <v/>
      </c>
      <c r="B834" s="85" t="str">
        <f>IF(AND(TimeSpend[[#This Row],[Personnel number]]&lt;&gt;"",TimeSpend[[#This Row],[Date]]&lt;&gt;""),TEXT(TimeSpend[[#This Row],[Date]],"[$-409]yyyyMMdd"),"")</f>
        <v/>
      </c>
      <c r="C834" s="33" t="str">
        <f>IF(AND(TimeSpend[[#This Row],[Personnel number]]&lt;&gt;"",TimeSpend[[#This Row],[Date]]&lt;&gt;""),SUBSTITUTE(TimeSpend[[#This Row],[Hours]],",","."),"")</f>
        <v/>
      </c>
      <c r="D834" t="str">
        <f>IF(AND(TimeSpend[[#This Row],[Personnel number]]&lt;&gt;"",TimeSpend[[#This Row],[Date]]&lt;&gt;""),TimeSpend[[#This Row],[Network]],"")</f>
        <v/>
      </c>
      <c r="E834" t="str">
        <f>IF(AND(TimeSpend[[#This Row],[Personnel number]]&lt;&gt;"",TimeSpend[[#This Row],[Date]]&lt;&gt;""),TimeSpend[[#This Row],[Network Description]],"")</f>
        <v/>
      </c>
      <c r="F834" t="str">
        <f>IF(AND(TimeSpend[[#This Row],[Personnel number]]&lt;&gt;"",TimeSpend[[#This Row],[Date]]&lt;&gt;""),TimeSpend[[#This Row],[Activity]],"")</f>
        <v/>
      </c>
      <c r="G834" t="str">
        <f>IF(AND(TimeSpend[[#This Row],[Personnel number]]&lt;&gt;"",TimeSpend[[#This Row],[Date]]&lt;&gt;""),TimeSpend[[#This Row],[Activity description]],"")</f>
        <v/>
      </c>
      <c r="H834" s="36" t="str">
        <f>IF(AND(TimeSpend[[#This Row],[Personnel number]]&lt;&gt;"",TimeSpend[[#This Row],[Date]]&lt;&gt;""),TimeSpend[[#This Row],[Start Time]],"")</f>
        <v/>
      </c>
      <c r="I834" s="36" t="str">
        <f>IF(AND(TimeSpend[[#This Row],[Personnel number]]&lt;&gt;"",TimeSpend[[#This Row],[Date]]&lt;&gt;""),TimeSpend[[#This Row],[End Time]],"")</f>
        <v/>
      </c>
      <c r="J834" t="str">
        <f>IF(AND(TimeSpend[[#This Row],[Personnel number]]&lt;&gt;"",TimeSpend[[#This Row],[Date]]&lt;&gt;""),TimeSpend[[#This Row],[Location]],"")</f>
        <v/>
      </c>
      <c r="K834" t="str">
        <f>IF(AND(TimeSpend[[#This Row],[Personnel number]]&lt;&gt;"",TimeSpend[[#This Row],[Date]]&lt;&gt;""),TimeSpend[[#This Row],[Task]],"")</f>
        <v/>
      </c>
      <c r="L834" t="str">
        <f>IF(AND(TimeSpend[[#This Row],[Personnel number]]&lt;&gt;"",TimeSpend[[#This Row],[Date]]&lt;&gt;""),Utilization!$J$2,"")</f>
        <v/>
      </c>
      <c r="M834" t="str">
        <f>IF(AND(TimeSpend[[#This Row],[Personnel number]]&lt;&gt;"",TimeSpend[[#This Row],[Date]]&lt;&gt;""),TimeSpend[[#This Row],[Employee Name]],"")</f>
        <v/>
      </c>
      <c r="N834" t="str">
        <f t="shared" ref="N834:N897" si="26">IF(A834&lt;&gt;"",ROW(A834)-1,"")</f>
        <v/>
      </c>
      <c r="O834" t="str">
        <f t="shared" ref="O834:O897" si="27">IF(A834&lt;&gt;"",L834&amp;"-"&amp;N834,"")</f>
        <v/>
      </c>
      <c r="P834" t="str">
        <f>IF(D834&lt;&gt;"",VLOOKUP(D834,Projects!B:C,2,0),"")</f>
        <v/>
      </c>
    </row>
    <row r="835" spans="1:16" x14ac:dyDescent="0.25">
      <c r="A835" t="str">
        <f>UPPER(IF(AND(TimeSpend[[#This Row],[Personnel number]]&lt;&gt;"",TimeSpend[[#This Row],[Date]]&lt;&gt;""),TimeSpend[[#This Row],[Personnel number]],""))</f>
        <v/>
      </c>
      <c r="B835" s="85" t="str">
        <f>IF(AND(TimeSpend[[#This Row],[Personnel number]]&lt;&gt;"",TimeSpend[[#This Row],[Date]]&lt;&gt;""),TEXT(TimeSpend[[#This Row],[Date]],"[$-409]yyyyMMdd"),"")</f>
        <v/>
      </c>
      <c r="C835" s="33" t="str">
        <f>IF(AND(TimeSpend[[#This Row],[Personnel number]]&lt;&gt;"",TimeSpend[[#This Row],[Date]]&lt;&gt;""),SUBSTITUTE(TimeSpend[[#This Row],[Hours]],",","."),"")</f>
        <v/>
      </c>
      <c r="D835" t="str">
        <f>IF(AND(TimeSpend[[#This Row],[Personnel number]]&lt;&gt;"",TimeSpend[[#This Row],[Date]]&lt;&gt;""),TimeSpend[[#This Row],[Network]],"")</f>
        <v/>
      </c>
      <c r="E835" t="str">
        <f>IF(AND(TimeSpend[[#This Row],[Personnel number]]&lt;&gt;"",TimeSpend[[#This Row],[Date]]&lt;&gt;""),TimeSpend[[#This Row],[Network Description]],"")</f>
        <v/>
      </c>
      <c r="F835" t="str">
        <f>IF(AND(TimeSpend[[#This Row],[Personnel number]]&lt;&gt;"",TimeSpend[[#This Row],[Date]]&lt;&gt;""),TimeSpend[[#This Row],[Activity]],"")</f>
        <v/>
      </c>
      <c r="G835" t="str">
        <f>IF(AND(TimeSpend[[#This Row],[Personnel number]]&lt;&gt;"",TimeSpend[[#This Row],[Date]]&lt;&gt;""),TimeSpend[[#This Row],[Activity description]],"")</f>
        <v/>
      </c>
      <c r="H835" s="36" t="str">
        <f>IF(AND(TimeSpend[[#This Row],[Personnel number]]&lt;&gt;"",TimeSpend[[#This Row],[Date]]&lt;&gt;""),TimeSpend[[#This Row],[Start Time]],"")</f>
        <v/>
      </c>
      <c r="I835" s="36" t="str">
        <f>IF(AND(TimeSpend[[#This Row],[Personnel number]]&lt;&gt;"",TimeSpend[[#This Row],[Date]]&lt;&gt;""),TimeSpend[[#This Row],[End Time]],"")</f>
        <v/>
      </c>
      <c r="J835" t="str">
        <f>IF(AND(TimeSpend[[#This Row],[Personnel number]]&lt;&gt;"",TimeSpend[[#This Row],[Date]]&lt;&gt;""),TimeSpend[[#This Row],[Location]],"")</f>
        <v/>
      </c>
      <c r="K835" t="str">
        <f>IF(AND(TimeSpend[[#This Row],[Personnel number]]&lt;&gt;"",TimeSpend[[#This Row],[Date]]&lt;&gt;""),TimeSpend[[#This Row],[Task]],"")</f>
        <v/>
      </c>
      <c r="L835" t="str">
        <f>IF(AND(TimeSpend[[#This Row],[Personnel number]]&lt;&gt;"",TimeSpend[[#This Row],[Date]]&lt;&gt;""),Utilization!$J$2,"")</f>
        <v/>
      </c>
      <c r="M835" t="str">
        <f>IF(AND(TimeSpend[[#This Row],[Personnel number]]&lt;&gt;"",TimeSpend[[#This Row],[Date]]&lt;&gt;""),TimeSpend[[#This Row],[Employee Name]],"")</f>
        <v/>
      </c>
      <c r="N835" t="str">
        <f t="shared" si="26"/>
        <v/>
      </c>
      <c r="O835" t="str">
        <f t="shared" si="27"/>
        <v/>
      </c>
      <c r="P835" t="str">
        <f>IF(D835&lt;&gt;"",VLOOKUP(D835,Projects!B:C,2,0),"")</f>
        <v/>
      </c>
    </row>
    <row r="836" spans="1:16" x14ac:dyDescent="0.25">
      <c r="A836" t="str">
        <f>UPPER(IF(AND(TimeSpend[[#This Row],[Personnel number]]&lt;&gt;"",TimeSpend[[#This Row],[Date]]&lt;&gt;""),TimeSpend[[#This Row],[Personnel number]],""))</f>
        <v/>
      </c>
      <c r="B836" s="85" t="str">
        <f>IF(AND(TimeSpend[[#This Row],[Personnel number]]&lt;&gt;"",TimeSpend[[#This Row],[Date]]&lt;&gt;""),TEXT(TimeSpend[[#This Row],[Date]],"[$-409]yyyyMMdd"),"")</f>
        <v/>
      </c>
      <c r="C836" s="33" t="str">
        <f>IF(AND(TimeSpend[[#This Row],[Personnel number]]&lt;&gt;"",TimeSpend[[#This Row],[Date]]&lt;&gt;""),SUBSTITUTE(TimeSpend[[#This Row],[Hours]],",","."),"")</f>
        <v/>
      </c>
      <c r="D836" t="str">
        <f>IF(AND(TimeSpend[[#This Row],[Personnel number]]&lt;&gt;"",TimeSpend[[#This Row],[Date]]&lt;&gt;""),TimeSpend[[#This Row],[Network]],"")</f>
        <v/>
      </c>
      <c r="E836" t="str">
        <f>IF(AND(TimeSpend[[#This Row],[Personnel number]]&lt;&gt;"",TimeSpend[[#This Row],[Date]]&lt;&gt;""),TimeSpend[[#This Row],[Network Description]],"")</f>
        <v/>
      </c>
      <c r="F836" t="str">
        <f>IF(AND(TimeSpend[[#This Row],[Personnel number]]&lt;&gt;"",TimeSpend[[#This Row],[Date]]&lt;&gt;""),TimeSpend[[#This Row],[Activity]],"")</f>
        <v/>
      </c>
      <c r="G836" t="str">
        <f>IF(AND(TimeSpend[[#This Row],[Personnel number]]&lt;&gt;"",TimeSpend[[#This Row],[Date]]&lt;&gt;""),TimeSpend[[#This Row],[Activity description]],"")</f>
        <v/>
      </c>
      <c r="H836" s="36" t="str">
        <f>IF(AND(TimeSpend[[#This Row],[Personnel number]]&lt;&gt;"",TimeSpend[[#This Row],[Date]]&lt;&gt;""),TimeSpend[[#This Row],[Start Time]],"")</f>
        <v/>
      </c>
      <c r="I836" s="36" t="str">
        <f>IF(AND(TimeSpend[[#This Row],[Personnel number]]&lt;&gt;"",TimeSpend[[#This Row],[Date]]&lt;&gt;""),TimeSpend[[#This Row],[End Time]],"")</f>
        <v/>
      </c>
      <c r="J836" t="str">
        <f>IF(AND(TimeSpend[[#This Row],[Personnel number]]&lt;&gt;"",TimeSpend[[#This Row],[Date]]&lt;&gt;""),TimeSpend[[#This Row],[Location]],"")</f>
        <v/>
      </c>
      <c r="K836" t="str">
        <f>IF(AND(TimeSpend[[#This Row],[Personnel number]]&lt;&gt;"",TimeSpend[[#This Row],[Date]]&lt;&gt;""),TimeSpend[[#This Row],[Task]],"")</f>
        <v/>
      </c>
      <c r="L836" t="str">
        <f>IF(AND(TimeSpend[[#This Row],[Personnel number]]&lt;&gt;"",TimeSpend[[#This Row],[Date]]&lt;&gt;""),Utilization!$J$2,"")</f>
        <v/>
      </c>
      <c r="M836" t="str">
        <f>IF(AND(TimeSpend[[#This Row],[Personnel number]]&lt;&gt;"",TimeSpend[[#This Row],[Date]]&lt;&gt;""),TimeSpend[[#This Row],[Employee Name]],"")</f>
        <v/>
      </c>
      <c r="N836" t="str">
        <f t="shared" si="26"/>
        <v/>
      </c>
      <c r="O836" t="str">
        <f t="shared" si="27"/>
        <v/>
      </c>
      <c r="P836" t="str">
        <f>IF(D836&lt;&gt;"",VLOOKUP(D836,Projects!B:C,2,0),"")</f>
        <v/>
      </c>
    </row>
    <row r="837" spans="1:16" x14ac:dyDescent="0.25">
      <c r="A837" t="str">
        <f>UPPER(IF(AND(TimeSpend[[#This Row],[Personnel number]]&lt;&gt;"",TimeSpend[[#This Row],[Date]]&lt;&gt;""),TimeSpend[[#This Row],[Personnel number]],""))</f>
        <v/>
      </c>
      <c r="B837" s="85" t="str">
        <f>IF(AND(TimeSpend[[#This Row],[Personnel number]]&lt;&gt;"",TimeSpend[[#This Row],[Date]]&lt;&gt;""),TEXT(TimeSpend[[#This Row],[Date]],"[$-409]yyyyMMdd"),"")</f>
        <v/>
      </c>
      <c r="C837" s="33" t="str">
        <f>IF(AND(TimeSpend[[#This Row],[Personnel number]]&lt;&gt;"",TimeSpend[[#This Row],[Date]]&lt;&gt;""),SUBSTITUTE(TimeSpend[[#This Row],[Hours]],",","."),"")</f>
        <v/>
      </c>
      <c r="D837" t="str">
        <f>IF(AND(TimeSpend[[#This Row],[Personnel number]]&lt;&gt;"",TimeSpend[[#This Row],[Date]]&lt;&gt;""),TimeSpend[[#This Row],[Network]],"")</f>
        <v/>
      </c>
      <c r="E837" t="str">
        <f>IF(AND(TimeSpend[[#This Row],[Personnel number]]&lt;&gt;"",TimeSpend[[#This Row],[Date]]&lt;&gt;""),TimeSpend[[#This Row],[Network Description]],"")</f>
        <v/>
      </c>
      <c r="F837" t="str">
        <f>IF(AND(TimeSpend[[#This Row],[Personnel number]]&lt;&gt;"",TimeSpend[[#This Row],[Date]]&lt;&gt;""),TimeSpend[[#This Row],[Activity]],"")</f>
        <v/>
      </c>
      <c r="G837" t="str">
        <f>IF(AND(TimeSpend[[#This Row],[Personnel number]]&lt;&gt;"",TimeSpend[[#This Row],[Date]]&lt;&gt;""),TimeSpend[[#This Row],[Activity description]],"")</f>
        <v/>
      </c>
      <c r="H837" s="36" t="str">
        <f>IF(AND(TimeSpend[[#This Row],[Personnel number]]&lt;&gt;"",TimeSpend[[#This Row],[Date]]&lt;&gt;""),TimeSpend[[#This Row],[Start Time]],"")</f>
        <v/>
      </c>
      <c r="I837" s="36" t="str">
        <f>IF(AND(TimeSpend[[#This Row],[Personnel number]]&lt;&gt;"",TimeSpend[[#This Row],[Date]]&lt;&gt;""),TimeSpend[[#This Row],[End Time]],"")</f>
        <v/>
      </c>
      <c r="J837" t="str">
        <f>IF(AND(TimeSpend[[#This Row],[Personnel number]]&lt;&gt;"",TimeSpend[[#This Row],[Date]]&lt;&gt;""),TimeSpend[[#This Row],[Location]],"")</f>
        <v/>
      </c>
      <c r="K837" t="str">
        <f>IF(AND(TimeSpend[[#This Row],[Personnel number]]&lt;&gt;"",TimeSpend[[#This Row],[Date]]&lt;&gt;""),TimeSpend[[#This Row],[Task]],"")</f>
        <v/>
      </c>
      <c r="L837" t="str">
        <f>IF(AND(TimeSpend[[#This Row],[Personnel number]]&lt;&gt;"",TimeSpend[[#This Row],[Date]]&lt;&gt;""),Utilization!$J$2,"")</f>
        <v/>
      </c>
      <c r="M837" t="str">
        <f>IF(AND(TimeSpend[[#This Row],[Personnel number]]&lt;&gt;"",TimeSpend[[#This Row],[Date]]&lt;&gt;""),TimeSpend[[#This Row],[Employee Name]],"")</f>
        <v/>
      </c>
      <c r="N837" t="str">
        <f t="shared" si="26"/>
        <v/>
      </c>
      <c r="O837" t="str">
        <f t="shared" si="27"/>
        <v/>
      </c>
      <c r="P837" t="str">
        <f>IF(D837&lt;&gt;"",VLOOKUP(D837,Projects!B:C,2,0),"")</f>
        <v/>
      </c>
    </row>
    <row r="838" spans="1:16" x14ac:dyDescent="0.25">
      <c r="A838" t="str">
        <f>UPPER(IF(AND(TimeSpend[[#This Row],[Personnel number]]&lt;&gt;"",TimeSpend[[#This Row],[Date]]&lt;&gt;""),TimeSpend[[#This Row],[Personnel number]],""))</f>
        <v/>
      </c>
      <c r="B838" s="85" t="str">
        <f>IF(AND(TimeSpend[[#This Row],[Personnel number]]&lt;&gt;"",TimeSpend[[#This Row],[Date]]&lt;&gt;""),TEXT(TimeSpend[[#This Row],[Date]],"[$-409]yyyyMMdd"),"")</f>
        <v/>
      </c>
      <c r="C838" s="33" t="str">
        <f>IF(AND(TimeSpend[[#This Row],[Personnel number]]&lt;&gt;"",TimeSpend[[#This Row],[Date]]&lt;&gt;""),SUBSTITUTE(TimeSpend[[#This Row],[Hours]],",","."),"")</f>
        <v/>
      </c>
      <c r="D838" t="str">
        <f>IF(AND(TimeSpend[[#This Row],[Personnel number]]&lt;&gt;"",TimeSpend[[#This Row],[Date]]&lt;&gt;""),TimeSpend[[#This Row],[Network]],"")</f>
        <v/>
      </c>
      <c r="E838" t="str">
        <f>IF(AND(TimeSpend[[#This Row],[Personnel number]]&lt;&gt;"",TimeSpend[[#This Row],[Date]]&lt;&gt;""),TimeSpend[[#This Row],[Network Description]],"")</f>
        <v/>
      </c>
      <c r="F838" t="str">
        <f>IF(AND(TimeSpend[[#This Row],[Personnel number]]&lt;&gt;"",TimeSpend[[#This Row],[Date]]&lt;&gt;""),TimeSpend[[#This Row],[Activity]],"")</f>
        <v/>
      </c>
      <c r="G838" t="str">
        <f>IF(AND(TimeSpend[[#This Row],[Personnel number]]&lt;&gt;"",TimeSpend[[#This Row],[Date]]&lt;&gt;""),TimeSpend[[#This Row],[Activity description]],"")</f>
        <v/>
      </c>
      <c r="H838" s="36" t="str">
        <f>IF(AND(TimeSpend[[#This Row],[Personnel number]]&lt;&gt;"",TimeSpend[[#This Row],[Date]]&lt;&gt;""),TimeSpend[[#This Row],[Start Time]],"")</f>
        <v/>
      </c>
      <c r="I838" s="36" t="str">
        <f>IF(AND(TimeSpend[[#This Row],[Personnel number]]&lt;&gt;"",TimeSpend[[#This Row],[Date]]&lt;&gt;""),TimeSpend[[#This Row],[End Time]],"")</f>
        <v/>
      </c>
      <c r="J838" t="str">
        <f>IF(AND(TimeSpend[[#This Row],[Personnel number]]&lt;&gt;"",TimeSpend[[#This Row],[Date]]&lt;&gt;""),TimeSpend[[#This Row],[Location]],"")</f>
        <v/>
      </c>
      <c r="K838" t="str">
        <f>IF(AND(TimeSpend[[#This Row],[Personnel number]]&lt;&gt;"",TimeSpend[[#This Row],[Date]]&lt;&gt;""),TimeSpend[[#This Row],[Task]],"")</f>
        <v/>
      </c>
      <c r="L838" t="str">
        <f>IF(AND(TimeSpend[[#This Row],[Personnel number]]&lt;&gt;"",TimeSpend[[#This Row],[Date]]&lt;&gt;""),Utilization!$J$2,"")</f>
        <v/>
      </c>
      <c r="M838" t="str">
        <f>IF(AND(TimeSpend[[#This Row],[Personnel number]]&lt;&gt;"",TimeSpend[[#This Row],[Date]]&lt;&gt;""),TimeSpend[[#This Row],[Employee Name]],"")</f>
        <v/>
      </c>
      <c r="N838" t="str">
        <f t="shared" si="26"/>
        <v/>
      </c>
      <c r="O838" t="str">
        <f t="shared" si="27"/>
        <v/>
      </c>
      <c r="P838" t="str">
        <f>IF(D838&lt;&gt;"",VLOOKUP(D838,Projects!B:C,2,0),"")</f>
        <v/>
      </c>
    </row>
    <row r="839" spans="1:16" x14ac:dyDescent="0.25">
      <c r="A839" t="str">
        <f>UPPER(IF(AND(TimeSpend[[#This Row],[Personnel number]]&lt;&gt;"",TimeSpend[[#This Row],[Date]]&lt;&gt;""),TimeSpend[[#This Row],[Personnel number]],""))</f>
        <v/>
      </c>
      <c r="B839" s="85" t="str">
        <f>IF(AND(TimeSpend[[#This Row],[Personnel number]]&lt;&gt;"",TimeSpend[[#This Row],[Date]]&lt;&gt;""),TEXT(TimeSpend[[#This Row],[Date]],"[$-409]yyyyMMdd"),"")</f>
        <v/>
      </c>
      <c r="C839" s="33" t="str">
        <f>IF(AND(TimeSpend[[#This Row],[Personnel number]]&lt;&gt;"",TimeSpend[[#This Row],[Date]]&lt;&gt;""),SUBSTITUTE(TimeSpend[[#This Row],[Hours]],",","."),"")</f>
        <v/>
      </c>
      <c r="D839" t="str">
        <f>IF(AND(TimeSpend[[#This Row],[Personnel number]]&lt;&gt;"",TimeSpend[[#This Row],[Date]]&lt;&gt;""),TimeSpend[[#This Row],[Network]],"")</f>
        <v/>
      </c>
      <c r="E839" t="str">
        <f>IF(AND(TimeSpend[[#This Row],[Personnel number]]&lt;&gt;"",TimeSpend[[#This Row],[Date]]&lt;&gt;""),TimeSpend[[#This Row],[Network Description]],"")</f>
        <v/>
      </c>
      <c r="F839" t="str">
        <f>IF(AND(TimeSpend[[#This Row],[Personnel number]]&lt;&gt;"",TimeSpend[[#This Row],[Date]]&lt;&gt;""),TimeSpend[[#This Row],[Activity]],"")</f>
        <v/>
      </c>
      <c r="G839" t="str">
        <f>IF(AND(TimeSpend[[#This Row],[Personnel number]]&lt;&gt;"",TimeSpend[[#This Row],[Date]]&lt;&gt;""),TimeSpend[[#This Row],[Activity description]],"")</f>
        <v/>
      </c>
      <c r="H839" s="36" t="str">
        <f>IF(AND(TimeSpend[[#This Row],[Personnel number]]&lt;&gt;"",TimeSpend[[#This Row],[Date]]&lt;&gt;""),TimeSpend[[#This Row],[Start Time]],"")</f>
        <v/>
      </c>
      <c r="I839" s="36" t="str">
        <f>IF(AND(TimeSpend[[#This Row],[Personnel number]]&lt;&gt;"",TimeSpend[[#This Row],[Date]]&lt;&gt;""),TimeSpend[[#This Row],[End Time]],"")</f>
        <v/>
      </c>
      <c r="J839" t="str">
        <f>IF(AND(TimeSpend[[#This Row],[Personnel number]]&lt;&gt;"",TimeSpend[[#This Row],[Date]]&lt;&gt;""),TimeSpend[[#This Row],[Location]],"")</f>
        <v/>
      </c>
      <c r="K839" t="str">
        <f>IF(AND(TimeSpend[[#This Row],[Personnel number]]&lt;&gt;"",TimeSpend[[#This Row],[Date]]&lt;&gt;""),TimeSpend[[#This Row],[Task]],"")</f>
        <v/>
      </c>
      <c r="L839" t="str">
        <f>IF(AND(TimeSpend[[#This Row],[Personnel number]]&lt;&gt;"",TimeSpend[[#This Row],[Date]]&lt;&gt;""),Utilization!$J$2,"")</f>
        <v/>
      </c>
      <c r="M839" t="str">
        <f>IF(AND(TimeSpend[[#This Row],[Personnel number]]&lt;&gt;"",TimeSpend[[#This Row],[Date]]&lt;&gt;""),TimeSpend[[#This Row],[Employee Name]],"")</f>
        <v/>
      </c>
      <c r="N839" t="str">
        <f t="shared" si="26"/>
        <v/>
      </c>
      <c r="O839" t="str">
        <f t="shared" si="27"/>
        <v/>
      </c>
      <c r="P839" t="str">
        <f>IF(D839&lt;&gt;"",VLOOKUP(D839,Projects!B:C,2,0),"")</f>
        <v/>
      </c>
    </row>
    <row r="840" spans="1:16" x14ac:dyDescent="0.25">
      <c r="A840" t="str">
        <f>UPPER(IF(AND(TimeSpend[[#This Row],[Personnel number]]&lt;&gt;"",TimeSpend[[#This Row],[Date]]&lt;&gt;""),TimeSpend[[#This Row],[Personnel number]],""))</f>
        <v/>
      </c>
      <c r="B840" s="85" t="str">
        <f>IF(AND(TimeSpend[[#This Row],[Personnel number]]&lt;&gt;"",TimeSpend[[#This Row],[Date]]&lt;&gt;""),TEXT(TimeSpend[[#This Row],[Date]],"[$-409]yyyyMMdd"),"")</f>
        <v/>
      </c>
      <c r="C840" s="33" t="str">
        <f>IF(AND(TimeSpend[[#This Row],[Personnel number]]&lt;&gt;"",TimeSpend[[#This Row],[Date]]&lt;&gt;""),SUBSTITUTE(TimeSpend[[#This Row],[Hours]],",","."),"")</f>
        <v/>
      </c>
      <c r="D840" t="str">
        <f>IF(AND(TimeSpend[[#This Row],[Personnel number]]&lt;&gt;"",TimeSpend[[#This Row],[Date]]&lt;&gt;""),TimeSpend[[#This Row],[Network]],"")</f>
        <v/>
      </c>
      <c r="E840" t="str">
        <f>IF(AND(TimeSpend[[#This Row],[Personnel number]]&lt;&gt;"",TimeSpend[[#This Row],[Date]]&lt;&gt;""),TimeSpend[[#This Row],[Network Description]],"")</f>
        <v/>
      </c>
      <c r="F840" t="str">
        <f>IF(AND(TimeSpend[[#This Row],[Personnel number]]&lt;&gt;"",TimeSpend[[#This Row],[Date]]&lt;&gt;""),TimeSpend[[#This Row],[Activity]],"")</f>
        <v/>
      </c>
      <c r="G840" t="str">
        <f>IF(AND(TimeSpend[[#This Row],[Personnel number]]&lt;&gt;"",TimeSpend[[#This Row],[Date]]&lt;&gt;""),TimeSpend[[#This Row],[Activity description]],"")</f>
        <v/>
      </c>
      <c r="H840" s="36" t="str">
        <f>IF(AND(TimeSpend[[#This Row],[Personnel number]]&lt;&gt;"",TimeSpend[[#This Row],[Date]]&lt;&gt;""),TimeSpend[[#This Row],[Start Time]],"")</f>
        <v/>
      </c>
      <c r="I840" s="36" t="str">
        <f>IF(AND(TimeSpend[[#This Row],[Personnel number]]&lt;&gt;"",TimeSpend[[#This Row],[Date]]&lt;&gt;""),TimeSpend[[#This Row],[End Time]],"")</f>
        <v/>
      </c>
      <c r="J840" t="str">
        <f>IF(AND(TimeSpend[[#This Row],[Personnel number]]&lt;&gt;"",TimeSpend[[#This Row],[Date]]&lt;&gt;""),TimeSpend[[#This Row],[Location]],"")</f>
        <v/>
      </c>
      <c r="K840" t="str">
        <f>IF(AND(TimeSpend[[#This Row],[Personnel number]]&lt;&gt;"",TimeSpend[[#This Row],[Date]]&lt;&gt;""),TimeSpend[[#This Row],[Task]],"")</f>
        <v/>
      </c>
      <c r="L840" t="str">
        <f>IF(AND(TimeSpend[[#This Row],[Personnel number]]&lt;&gt;"",TimeSpend[[#This Row],[Date]]&lt;&gt;""),Utilization!$J$2,"")</f>
        <v/>
      </c>
      <c r="M840" t="str">
        <f>IF(AND(TimeSpend[[#This Row],[Personnel number]]&lt;&gt;"",TimeSpend[[#This Row],[Date]]&lt;&gt;""),TimeSpend[[#This Row],[Employee Name]],"")</f>
        <v/>
      </c>
      <c r="N840" t="str">
        <f t="shared" si="26"/>
        <v/>
      </c>
      <c r="O840" t="str">
        <f t="shared" si="27"/>
        <v/>
      </c>
      <c r="P840" t="str">
        <f>IF(D840&lt;&gt;"",VLOOKUP(D840,Projects!B:C,2,0),"")</f>
        <v/>
      </c>
    </row>
    <row r="841" spans="1:16" x14ac:dyDescent="0.25">
      <c r="A841" t="str">
        <f>UPPER(IF(AND(TimeSpend[[#This Row],[Personnel number]]&lt;&gt;"",TimeSpend[[#This Row],[Date]]&lt;&gt;""),TimeSpend[[#This Row],[Personnel number]],""))</f>
        <v/>
      </c>
      <c r="B841" s="85" t="str">
        <f>IF(AND(TimeSpend[[#This Row],[Personnel number]]&lt;&gt;"",TimeSpend[[#This Row],[Date]]&lt;&gt;""),TEXT(TimeSpend[[#This Row],[Date]],"[$-409]yyyyMMdd"),"")</f>
        <v/>
      </c>
      <c r="C841" s="33" t="str">
        <f>IF(AND(TimeSpend[[#This Row],[Personnel number]]&lt;&gt;"",TimeSpend[[#This Row],[Date]]&lt;&gt;""),SUBSTITUTE(TimeSpend[[#This Row],[Hours]],",","."),"")</f>
        <v/>
      </c>
      <c r="D841" t="str">
        <f>IF(AND(TimeSpend[[#This Row],[Personnel number]]&lt;&gt;"",TimeSpend[[#This Row],[Date]]&lt;&gt;""),TimeSpend[[#This Row],[Network]],"")</f>
        <v/>
      </c>
      <c r="E841" t="str">
        <f>IF(AND(TimeSpend[[#This Row],[Personnel number]]&lt;&gt;"",TimeSpend[[#This Row],[Date]]&lt;&gt;""),TimeSpend[[#This Row],[Network Description]],"")</f>
        <v/>
      </c>
      <c r="F841" t="str">
        <f>IF(AND(TimeSpend[[#This Row],[Personnel number]]&lt;&gt;"",TimeSpend[[#This Row],[Date]]&lt;&gt;""),TimeSpend[[#This Row],[Activity]],"")</f>
        <v/>
      </c>
      <c r="G841" t="str">
        <f>IF(AND(TimeSpend[[#This Row],[Personnel number]]&lt;&gt;"",TimeSpend[[#This Row],[Date]]&lt;&gt;""),TimeSpend[[#This Row],[Activity description]],"")</f>
        <v/>
      </c>
      <c r="H841" s="36" t="str">
        <f>IF(AND(TimeSpend[[#This Row],[Personnel number]]&lt;&gt;"",TimeSpend[[#This Row],[Date]]&lt;&gt;""),TimeSpend[[#This Row],[Start Time]],"")</f>
        <v/>
      </c>
      <c r="I841" s="36" t="str">
        <f>IF(AND(TimeSpend[[#This Row],[Personnel number]]&lt;&gt;"",TimeSpend[[#This Row],[Date]]&lt;&gt;""),TimeSpend[[#This Row],[End Time]],"")</f>
        <v/>
      </c>
      <c r="J841" t="str">
        <f>IF(AND(TimeSpend[[#This Row],[Personnel number]]&lt;&gt;"",TimeSpend[[#This Row],[Date]]&lt;&gt;""),TimeSpend[[#This Row],[Location]],"")</f>
        <v/>
      </c>
      <c r="K841" t="str">
        <f>IF(AND(TimeSpend[[#This Row],[Personnel number]]&lt;&gt;"",TimeSpend[[#This Row],[Date]]&lt;&gt;""),TimeSpend[[#This Row],[Task]],"")</f>
        <v/>
      </c>
      <c r="L841" t="str">
        <f>IF(AND(TimeSpend[[#This Row],[Personnel number]]&lt;&gt;"",TimeSpend[[#This Row],[Date]]&lt;&gt;""),Utilization!$J$2,"")</f>
        <v/>
      </c>
      <c r="M841" t="str">
        <f>IF(AND(TimeSpend[[#This Row],[Personnel number]]&lt;&gt;"",TimeSpend[[#This Row],[Date]]&lt;&gt;""),TimeSpend[[#This Row],[Employee Name]],"")</f>
        <v/>
      </c>
      <c r="N841" t="str">
        <f t="shared" si="26"/>
        <v/>
      </c>
      <c r="O841" t="str">
        <f t="shared" si="27"/>
        <v/>
      </c>
      <c r="P841" t="str">
        <f>IF(D841&lt;&gt;"",VLOOKUP(D841,Projects!B:C,2,0),"")</f>
        <v/>
      </c>
    </row>
    <row r="842" spans="1:16" x14ac:dyDescent="0.25">
      <c r="A842" t="str">
        <f>UPPER(IF(AND(TimeSpend[[#This Row],[Personnel number]]&lt;&gt;"",TimeSpend[[#This Row],[Date]]&lt;&gt;""),TimeSpend[[#This Row],[Personnel number]],""))</f>
        <v/>
      </c>
      <c r="B842" s="85" t="str">
        <f>IF(AND(TimeSpend[[#This Row],[Personnel number]]&lt;&gt;"",TimeSpend[[#This Row],[Date]]&lt;&gt;""),TEXT(TimeSpend[[#This Row],[Date]],"[$-409]yyyyMMdd"),"")</f>
        <v/>
      </c>
      <c r="C842" s="33" t="str">
        <f>IF(AND(TimeSpend[[#This Row],[Personnel number]]&lt;&gt;"",TimeSpend[[#This Row],[Date]]&lt;&gt;""),SUBSTITUTE(TimeSpend[[#This Row],[Hours]],",","."),"")</f>
        <v/>
      </c>
      <c r="D842" t="str">
        <f>IF(AND(TimeSpend[[#This Row],[Personnel number]]&lt;&gt;"",TimeSpend[[#This Row],[Date]]&lt;&gt;""),TimeSpend[[#This Row],[Network]],"")</f>
        <v/>
      </c>
      <c r="E842" t="str">
        <f>IF(AND(TimeSpend[[#This Row],[Personnel number]]&lt;&gt;"",TimeSpend[[#This Row],[Date]]&lt;&gt;""),TimeSpend[[#This Row],[Network Description]],"")</f>
        <v/>
      </c>
      <c r="F842" t="str">
        <f>IF(AND(TimeSpend[[#This Row],[Personnel number]]&lt;&gt;"",TimeSpend[[#This Row],[Date]]&lt;&gt;""),TimeSpend[[#This Row],[Activity]],"")</f>
        <v/>
      </c>
      <c r="G842" t="str">
        <f>IF(AND(TimeSpend[[#This Row],[Personnel number]]&lt;&gt;"",TimeSpend[[#This Row],[Date]]&lt;&gt;""),TimeSpend[[#This Row],[Activity description]],"")</f>
        <v/>
      </c>
      <c r="H842" s="36" t="str">
        <f>IF(AND(TimeSpend[[#This Row],[Personnel number]]&lt;&gt;"",TimeSpend[[#This Row],[Date]]&lt;&gt;""),TimeSpend[[#This Row],[Start Time]],"")</f>
        <v/>
      </c>
      <c r="I842" s="36" t="str">
        <f>IF(AND(TimeSpend[[#This Row],[Personnel number]]&lt;&gt;"",TimeSpend[[#This Row],[Date]]&lt;&gt;""),TimeSpend[[#This Row],[End Time]],"")</f>
        <v/>
      </c>
      <c r="J842" t="str">
        <f>IF(AND(TimeSpend[[#This Row],[Personnel number]]&lt;&gt;"",TimeSpend[[#This Row],[Date]]&lt;&gt;""),TimeSpend[[#This Row],[Location]],"")</f>
        <v/>
      </c>
      <c r="K842" t="str">
        <f>IF(AND(TimeSpend[[#This Row],[Personnel number]]&lt;&gt;"",TimeSpend[[#This Row],[Date]]&lt;&gt;""),TimeSpend[[#This Row],[Task]],"")</f>
        <v/>
      </c>
      <c r="L842" t="str">
        <f>IF(AND(TimeSpend[[#This Row],[Personnel number]]&lt;&gt;"",TimeSpend[[#This Row],[Date]]&lt;&gt;""),Utilization!$J$2,"")</f>
        <v/>
      </c>
      <c r="M842" t="str">
        <f>IF(AND(TimeSpend[[#This Row],[Personnel number]]&lt;&gt;"",TimeSpend[[#This Row],[Date]]&lt;&gt;""),TimeSpend[[#This Row],[Employee Name]],"")</f>
        <v/>
      </c>
      <c r="N842" t="str">
        <f t="shared" si="26"/>
        <v/>
      </c>
      <c r="O842" t="str">
        <f t="shared" si="27"/>
        <v/>
      </c>
      <c r="P842" t="str">
        <f>IF(D842&lt;&gt;"",VLOOKUP(D842,Projects!B:C,2,0),"")</f>
        <v/>
      </c>
    </row>
    <row r="843" spans="1:16" x14ac:dyDescent="0.25">
      <c r="A843" t="str">
        <f>UPPER(IF(AND(TimeSpend[[#This Row],[Personnel number]]&lt;&gt;"",TimeSpend[[#This Row],[Date]]&lt;&gt;""),TimeSpend[[#This Row],[Personnel number]],""))</f>
        <v/>
      </c>
      <c r="B843" s="85" t="str">
        <f>IF(AND(TimeSpend[[#This Row],[Personnel number]]&lt;&gt;"",TimeSpend[[#This Row],[Date]]&lt;&gt;""),TEXT(TimeSpend[[#This Row],[Date]],"[$-409]yyyyMMdd"),"")</f>
        <v/>
      </c>
      <c r="C843" s="33" t="str">
        <f>IF(AND(TimeSpend[[#This Row],[Personnel number]]&lt;&gt;"",TimeSpend[[#This Row],[Date]]&lt;&gt;""),SUBSTITUTE(TimeSpend[[#This Row],[Hours]],",","."),"")</f>
        <v/>
      </c>
      <c r="D843" t="str">
        <f>IF(AND(TimeSpend[[#This Row],[Personnel number]]&lt;&gt;"",TimeSpend[[#This Row],[Date]]&lt;&gt;""),TimeSpend[[#This Row],[Network]],"")</f>
        <v/>
      </c>
      <c r="E843" t="str">
        <f>IF(AND(TimeSpend[[#This Row],[Personnel number]]&lt;&gt;"",TimeSpend[[#This Row],[Date]]&lt;&gt;""),TimeSpend[[#This Row],[Network Description]],"")</f>
        <v/>
      </c>
      <c r="F843" t="str">
        <f>IF(AND(TimeSpend[[#This Row],[Personnel number]]&lt;&gt;"",TimeSpend[[#This Row],[Date]]&lt;&gt;""),TimeSpend[[#This Row],[Activity]],"")</f>
        <v/>
      </c>
      <c r="G843" t="str">
        <f>IF(AND(TimeSpend[[#This Row],[Personnel number]]&lt;&gt;"",TimeSpend[[#This Row],[Date]]&lt;&gt;""),TimeSpend[[#This Row],[Activity description]],"")</f>
        <v/>
      </c>
      <c r="H843" s="36" t="str">
        <f>IF(AND(TimeSpend[[#This Row],[Personnel number]]&lt;&gt;"",TimeSpend[[#This Row],[Date]]&lt;&gt;""),TimeSpend[[#This Row],[Start Time]],"")</f>
        <v/>
      </c>
      <c r="I843" s="36" t="str">
        <f>IF(AND(TimeSpend[[#This Row],[Personnel number]]&lt;&gt;"",TimeSpend[[#This Row],[Date]]&lt;&gt;""),TimeSpend[[#This Row],[End Time]],"")</f>
        <v/>
      </c>
      <c r="J843" t="str">
        <f>IF(AND(TimeSpend[[#This Row],[Personnel number]]&lt;&gt;"",TimeSpend[[#This Row],[Date]]&lt;&gt;""),TimeSpend[[#This Row],[Location]],"")</f>
        <v/>
      </c>
      <c r="K843" t="str">
        <f>IF(AND(TimeSpend[[#This Row],[Personnel number]]&lt;&gt;"",TimeSpend[[#This Row],[Date]]&lt;&gt;""),TimeSpend[[#This Row],[Task]],"")</f>
        <v/>
      </c>
      <c r="L843" t="str">
        <f>IF(AND(TimeSpend[[#This Row],[Personnel number]]&lt;&gt;"",TimeSpend[[#This Row],[Date]]&lt;&gt;""),Utilization!$J$2,"")</f>
        <v/>
      </c>
      <c r="M843" t="str">
        <f>IF(AND(TimeSpend[[#This Row],[Personnel number]]&lt;&gt;"",TimeSpend[[#This Row],[Date]]&lt;&gt;""),TimeSpend[[#This Row],[Employee Name]],"")</f>
        <v/>
      </c>
      <c r="N843" t="str">
        <f t="shared" si="26"/>
        <v/>
      </c>
      <c r="O843" t="str">
        <f t="shared" si="27"/>
        <v/>
      </c>
      <c r="P843" t="str">
        <f>IF(D843&lt;&gt;"",VLOOKUP(D843,Projects!B:C,2,0),"")</f>
        <v/>
      </c>
    </row>
    <row r="844" spans="1:16" x14ac:dyDescent="0.25">
      <c r="A844" t="str">
        <f>UPPER(IF(AND(TimeSpend[[#This Row],[Personnel number]]&lt;&gt;"",TimeSpend[[#This Row],[Date]]&lt;&gt;""),TimeSpend[[#This Row],[Personnel number]],""))</f>
        <v/>
      </c>
      <c r="B844" s="85" t="str">
        <f>IF(AND(TimeSpend[[#This Row],[Personnel number]]&lt;&gt;"",TimeSpend[[#This Row],[Date]]&lt;&gt;""),TEXT(TimeSpend[[#This Row],[Date]],"[$-409]yyyyMMdd"),"")</f>
        <v/>
      </c>
      <c r="C844" s="33" t="str">
        <f>IF(AND(TimeSpend[[#This Row],[Personnel number]]&lt;&gt;"",TimeSpend[[#This Row],[Date]]&lt;&gt;""),SUBSTITUTE(TimeSpend[[#This Row],[Hours]],",","."),"")</f>
        <v/>
      </c>
      <c r="D844" t="str">
        <f>IF(AND(TimeSpend[[#This Row],[Personnel number]]&lt;&gt;"",TimeSpend[[#This Row],[Date]]&lt;&gt;""),TimeSpend[[#This Row],[Network]],"")</f>
        <v/>
      </c>
      <c r="E844" t="str">
        <f>IF(AND(TimeSpend[[#This Row],[Personnel number]]&lt;&gt;"",TimeSpend[[#This Row],[Date]]&lt;&gt;""),TimeSpend[[#This Row],[Network Description]],"")</f>
        <v/>
      </c>
      <c r="F844" t="str">
        <f>IF(AND(TimeSpend[[#This Row],[Personnel number]]&lt;&gt;"",TimeSpend[[#This Row],[Date]]&lt;&gt;""),TimeSpend[[#This Row],[Activity]],"")</f>
        <v/>
      </c>
      <c r="G844" t="str">
        <f>IF(AND(TimeSpend[[#This Row],[Personnel number]]&lt;&gt;"",TimeSpend[[#This Row],[Date]]&lt;&gt;""),TimeSpend[[#This Row],[Activity description]],"")</f>
        <v/>
      </c>
      <c r="H844" s="36" t="str">
        <f>IF(AND(TimeSpend[[#This Row],[Personnel number]]&lt;&gt;"",TimeSpend[[#This Row],[Date]]&lt;&gt;""),TimeSpend[[#This Row],[Start Time]],"")</f>
        <v/>
      </c>
      <c r="I844" s="36" t="str">
        <f>IF(AND(TimeSpend[[#This Row],[Personnel number]]&lt;&gt;"",TimeSpend[[#This Row],[Date]]&lt;&gt;""),TimeSpend[[#This Row],[End Time]],"")</f>
        <v/>
      </c>
      <c r="J844" t="str">
        <f>IF(AND(TimeSpend[[#This Row],[Personnel number]]&lt;&gt;"",TimeSpend[[#This Row],[Date]]&lt;&gt;""),TimeSpend[[#This Row],[Location]],"")</f>
        <v/>
      </c>
      <c r="K844" t="str">
        <f>IF(AND(TimeSpend[[#This Row],[Personnel number]]&lt;&gt;"",TimeSpend[[#This Row],[Date]]&lt;&gt;""),TimeSpend[[#This Row],[Task]],"")</f>
        <v/>
      </c>
      <c r="L844" t="str">
        <f>IF(AND(TimeSpend[[#This Row],[Personnel number]]&lt;&gt;"",TimeSpend[[#This Row],[Date]]&lt;&gt;""),Utilization!$J$2,"")</f>
        <v/>
      </c>
      <c r="M844" t="str">
        <f>IF(AND(TimeSpend[[#This Row],[Personnel number]]&lt;&gt;"",TimeSpend[[#This Row],[Date]]&lt;&gt;""),TimeSpend[[#This Row],[Employee Name]],"")</f>
        <v/>
      </c>
      <c r="N844" t="str">
        <f t="shared" si="26"/>
        <v/>
      </c>
      <c r="O844" t="str">
        <f t="shared" si="27"/>
        <v/>
      </c>
      <c r="P844" t="str">
        <f>IF(D844&lt;&gt;"",VLOOKUP(D844,Projects!B:C,2,0),"")</f>
        <v/>
      </c>
    </row>
    <row r="845" spans="1:16" x14ac:dyDescent="0.25">
      <c r="A845" t="str">
        <f>UPPER(IF(AND(TimeSpend[[#This Row],[Personnel number]]&lt;&gt;"",TimeSpend[[#This Row],[Date]]&lt;&gt;""),TimeSpend[[#This Row],[Personnel number]],""))</f>
        <v/>
      </c>
      <c r="B845" s="85" t="str">
        <f>IF(AND(TimeSpend[[#This Row],[Personnel number]]&lt;&gt;"",TimeSpend[[#This Row],[Date]]&lt;&gt;""),TEXT(TimeSpend[[#This Row],[Date]],"[$-409]yyyyMMdd"),"")</f>
        <v/>
      </c>
      <c r="C845" s="33" t="str">
        <f>IF(AND(TimeSpend[[#This Row],[Personnel number]]&lt;&gt;"",TimeSpend[[#This Row],[Date]]&lt;&gt;""),SUBSTITUTE(TimeSpend[[#This Row],[Hours]],",","."),"")</f>
        <v/>
      </c>
      <c r="D845" t="str">
        <f>IF(AND(TimeSpend[[#This Row],[Personnel number]]&lt;&gt;"",TimeSpend[[#This Row],[Date]]&lt;&gt;""),TimeSpend[[#This Row],[Network]],"")</f>
        <v/>
      </c>
      <c r="E845" t="str">
        <f>IF(AND(TimeSpend[[#This Row],[Personnel number]]&lt;&gt;"",TimeSpend[[#This Row],[Date]]&lt;&gt;""),TimeSpend[[#This Row],[Network Description]],"")</f>
        <v/>
      </c>
      <c r="F845" t="str">
        <f>IF(AND(TimeSpend[[#This Row],[Personnel number]]&lt;&gt;"",TimeSpend[[#This Row],[Date]]&lt;&gt;""),TimeSpend[[#This Row],[Activity]],"")</f>
        <v/>
      </c>
      <c r="G845" t="str">
        <f>IF(AND(TimeSpend[[#This Row],[Personnel number]]&lt;&gt;"",TimeSpend[[#This Row],[Date]]&lt;&gt;""),TimeSpend[[#This Row],[Activity description]],"")</f>
        <v/>
      </c>
      <c r="H845" s="36" t="str">
        <f>IF(AND(TimeSpend[[#This Row],[Personnel number]]&lt;&gt;"",TimeSpend[[#This Row],[Date]]&lt;&gt;""),TimeSpend[[#This Row],[Start Time]],"")</f>
        <v/>
      </c>
      <c r="I845" s="36" t="str">
        <f>IF(AND(TimeSpend[[#This Row],[Personnel number]]&lt;&gt;"",TimeSpend[[#This Row],[Date]]&lt;&gt;""),TimeSpend[[#This Row],[End Time]],"")</f>
        <v/>
      </c>
      <c r="J845" t="str">
        <f>IF(AND(TimeSpend[[#This Row],[Personnel number]]&lt;&gt;"",TimeSpend[[#This Row],[Date]]&lt;&gt;""),TimeSpend[[#This Row],[Location]],"")</f>
        <v/>
      </c>
      <c r="K845" t="str">
        <f>IF(AND(TimeSpend[[#This Row],[Personnel number]]&lt;&gt;"",TimeSpend[[#This Row],[Date]]&lt;&gt;""),TimeSpend[[#This Row],[Task]],"")</f>
        <v/>
      </c>
      <c r="L845" t="str">
        <f>IF(AND(TimeSpend[[#This Row],[Personnel number]]&lt;&gt;"",TimeSpend[[#This Row],[Date]]&lt;&gt;""),Utilization!$J$2,"")</f>
        <v/>
      </c>
      <c r="M845" t="str">
        <f>IF(AND(TimeSpend[[#This Row],[Personnel number]]&lt;&gt;"",TimeSpend[[#This Row],[Date]]&lt;&gt;""),TimeSpend[[#This Row],[Employee Name]],"")</f>
        <v/>
      </c>
      <c r="N845" t="str">
        <f t="shared" si="26"/>
        <v/>
      </c>
      <c r="O845" t="str">
        <f t="shared" si="27"/>
        <v/>
      </c>
      <c r="P845" t="str">
        <f>IF(D845&lt;&gt;"",VLOOKUP(D845,Projects!B:C,2,0),"")</f>
        <v/>
      </c>
    </row>
    <row r="846" spans="1:16" x14ac:dyDescent="0.25">
      <c r="A846" t="str">
        <f>UPPER(IF(AND(TimeSpend[[#This Row],[Personnel number]]&lt;&gt;"",TimeSpend[[#This Row],[Date]]&lt;&gt;""),TimeSpend[[#This Row],[Personnel number]],""))</f>
        <v/>
      </c>
      <c r="B846" s="85" t="str">
        <f>IF(AND(TimeSpend[[#This Row],[Personnel number]]&lt;&gt;"",TimeSpend[[#This Row],[Date]]&lt;&gt;""),TEXT(TimeSpend[[#This Row],[Date]],"[$-409]yyyyMMdd"),"")</f>
        <v/>
      </c>
      <c r="C846" s="33" t="str">
        <f>IF(AND(TimeSpend[[#This Row],[Personnel number]]&lt;&gt;"",TimeSpend[[#This Row],[Date]]&lt;&gt;""),SUBSTITUTE(TimeSpend[[#This Row],[Hours]],",","."),"")</f>
        <v/>
      </c>
      <c r="D846" t="str">
        <f>IF(AND(TimeSpend[[#This Row],[Personnel number]]&lt;&gt;"",TimeSpend[[#This Row],[Date]]&lt;&gt;""),TimeSpend[[#This Row],[Network]],"")</f>
        <v/>
      </c>
      <c r="E846" t="str">
        <f>IF(AND(TimeSpend[[#This Row],[Personnel number]]&lt;&gt;"",TimeSpend[[#This Row],[Date]]&lt;&gt;""),TimeSpend[[#This Row],[Network Description]],"")</f>
        <v/>
      </c>
      <c r="F846" t="str">
        <f>IF(AND(TimeSpend[[#This Row],[Personnel number]]&lt;&gt;"",TimeSpend[[#This Row],[Date]]&lt;&gt;""),TimeSpend[[#This Row],[Activity]],"")</f>
        <v/>
      </c>
      <c r="G846" t="str">
        <f>IF(AND(TimeSpend[[#This Row],[Personnel number]]&lt;&gt;"",TimeSpend[[#This Row],[Date]]&lt;&gt;""),TimeSpend[[#This Row],[Activity description]],"")</f>
        <v/>
      </c>
      <c r="H846" s="36" t="str">
        <f>IF(AND(TimeSpend[[#This Row],[Personnel number]]&lt;&gt;"",TimeSpend[[#This Row],[Date]]&lt;&gt;""),TimeSpend[[#This Row],[Start Time]],"")</f>
        <v/>
      </c>
      <c r="I846" s="36" t="str">
        <f>IF(AND(TimeSpend[[#This Row],[Personnel number]]&lt;&gt;"",TimeSpend[[#This Row],[Date]]&lt;&gt;""),TimeSpend[[#This Row],[End Time]],"")</f>
        <v/>
      </c>
      <c r="J846" t="str">
        <f>IF(AND(TimeSpend[[#This Row],[Personnel number]]&lt;&gt;"",TimeSpend[[#This Row],[Date]]&lt;&gt;""),TimeSpend[[#This Row],[Location]],"")</f>
        <v/>
      </c>
      <c r="K846" t="str">
        <f>IF(AND(TimeSpend[[#This Row],[Personnel number]]&lt;&gt;"",TimeSpend[[#This Row],[Date]]&lt;&gt;""),TimeSpend[[#This Row],[Task]],"")</f>
        <v/>
      </c>
      <c r="L846" t="str">
        <f>IF(AND(TimeSpend[[#This Row],[Personnel number]]&lt;&gt;"",TimeSpend[[#This Row],[Date]]&lt;&gt;""),Utilization!$J$2,"")</f>
        <v/>
      </c>
      <c r="M846" t="str">
        <f>IF(AND(TimeSpend[[#This Row],[Personnel number]]&lt;&gt;"",TimeSpend[[#This Row],[Date]]&lt;&gt;""),TimeSpend[[#This Row],[Employee Name]],"")</f>
        <v/>
      </c>
      <c r="N846" t="str">
        <f t="shared" si="26"/>
        <v/>
      </c>
      <c r="O846" t="str">
        <f t="shared" si="27"/>
        <v/>
      </c>
      <c r="P846" t="str">
        <f>IF(D846&lt;&gt;"",VLOOKUP(D846,Projects!B:C,2,0),"")</f>
        <v/>
      </c>
    </row>
    <row r="847" spans="1:16" x14ac:dyDescent="0.25">
      <c r="A847" t="str">
        <f>UPPER(IF(AND(TimeSpend[[#This Row],[Personnel number]]&lt;&gt;"",TimeSpend[[#This Row],[Date]]&lt;&gt;""),TimeSpend[[#This Row],[Personnel number]],""))</f>
        <v/>
      </c>
      <c r="B847" s="85" t="str">
        <f>IF(AND(TimeSpend[[#This Row],[Personnel number]]&lt;&gt;"",TimeSpend[[#This Row],[Date]]&lt;&gt;""),TEXT(TimeSpend[[#This Row],[Date]],"[$-409]yyyyMMdd"),"")</f>
        <v/>
      </c>
      <c r="C847" s="33" t="str">
        <f>IF(AND(TimeSpend[[#This Row],[Personnel number]]&lt;&gt;"",TimeSpend[[#This Row],[Date]]&lt;&gt;""),SUBSTITUTE(TimeSpend[[#This Row],[Hours]],",","."),"")</f>
        <v/>
      </c>
      <c r="D847" t="str">
        <f>IF(AND(TimeSpend[[#This Row],[Personnel number]]&lt;&gt;"",TimeSpend[[#This Row],[Date]]&lt;&gt;""),TimeSpend[[#This Row],[Network]],"")</f>
        <v/>
      </c>
      <c r="E847" t="str">
        <f>IF(AND(TimeSpend[[#This Row],[Personnel number]]&lt;&gt;"",TimeSpend[[#This Row],[Date]]&lt;&gt;""),TimeSpend[[#This Row],[Network Description]],"")</f>
        <v/>
      </c>
      <c r="F847" t="str">
        <f>IF(AND(TimeSpend[[#This Row],[Personnel number]]&lt;&gt;"",TimeSpend[[#This Row],[Date]]&lt;&gt;""),TimeSpend[[#This Row],[Activity]],"")</f>
        <v/>
      </c>
      <c r="G847" t="str">
        <f>IF(AND(TimeSpend[[#This Row],[Personnel number]]&lt;&gt;"",TimeSpend[[#This Row],[Date]]&lt;&gt;""),TimeSpend[[#This Row],[Activity description]],"")</f>
        <v/>
      </c>
      <c r="H847" s="36" t="str">
        <f>IF(AND(TimeSpend[[#This Row],[Personnel number]]&lt;&gt;"",TimeSpend[[#This Row],[Date]]&lt;&gt;""),TimeSpend[[#This Row],[Start Time]],"")</f>
        <v/>
      </c>
      <c r="I847" s="36" t="str">
        <f>IF(AND(TimeSpend[[#This Row],[Personnel number]]&lt;&gt;"",TimeSpend[[#This Row],[Date]]&lt;&gt;""),TimeSpend[[#This Row],[End Time]],"")</f>
        <v/>
      </c>
      <c r="J847" t="str">
        <f>IF(AND(TimeSpend[[#This Row],[Personnel number]]&lt;&gt;"",TimeSpend[[#This Row],[Date]]&lt;&gt;""),TimeSpend[[#This Row],[Location]],"")</f>
        <v/>
      </c>
      <c r="K847" t="str">
        <f>IF(AND(TimeSpend[[#This Row],[Personnel number]]&lt;&gt;"",TimeSpend[[#This Row],[Date]]&lt;&gt;""),TimeSpend[[#This Row],[Task]],"")</f>
        <v/>
      </c>
      <c r="L847" t="str">
        <f>IF(AND(TimeSpend[[#This Row],[Personnel number]]&lt;&gt;"",TimeSpend[[#This Row],[Date]]&lt;&gt;""),Utilization!$J$2,"")</f>
        <v/>
      </c>
      <c r="M847" t="str">
        <f>IF(AND(TimeSpend[[#This Row],[Personnel number]]&lt;&gt;"",TimeSpend[[#This Row],[Date]]&lt;&gt;""),TimeSpend[[#This Row],[Employee Name]],"")</f>
        <v/>
      </c>
      <c r="N847" t="str">
        <f t="shared" si="26"/>
        <v/>
      </c>
      <c r="O847" t="str">
        <f t="shared" si="27"/>
        <v/>
      </c>
      <c r="P847" t="str">
        <f>IF(D847&lt;&gt;"",VLOOKUP(D847,Projects!B:C,2,0),"")</f>
        <v/>
      </c>
    </row>
    <row r="848" spans="1:16" x14ac:dyDescent="0.25">
      <c r="A848" t="str">
        <f>UPPER(IF(AND(TimeSpend[[#This Row],[Personnel number]]&lt;&gt;"",TimeSpend[[#This Row],[Date]]&lt;&gt;""),TimeSpend[[#This Row],[Personnel number]],""))</f>
        <v/>
      </c>
      <c r="B848" s="85" t="str">
        <f>IF(AND(TimeSpend[[#This Row],[Personnel number]]&lt;&gt;"",TimeSpend[[#This Row],[Date]]&lt;&gt;""),TEXT(TimeSpend[[#This Row],[Date]],"[$-409]yyyyMMdd"),"")</f>
        <v/>
      </c>
      <c r="C848" s="33" t="str">
        <f>IF(AND(TimeSpend[[#This Row],[Personnel number]]&lt;&gt;"",TimeSpend[[#This Row],[Date]]&lt;&gt;""),SUBSTITUTE(TimeSpend[[#This Row],[Hours]],",","."),"")</f>
        <v/>
      </c>
      <c r="D848" t="str">
        <f>IF(AND(TimeSpend[[#This Row],[Personnel number]]&lt;&gt;"",TimeSpend[[#This Row],[Date]]&lt;&gt;""),TimeSpend[[#This Row],[Network]],"")</f>
        <v/>
      </c>
      <c r="E848" t="str">
        <f>IF(AND(TimeSpend[[#This Row],[Personnel number]]&lt;&gt;"",TimeSpend[[#This Row],[Date]]&lt;&gt;""),TimeSpend[[#This Row],[Network Description]],"")</f>
        <v/>
      </c>
      <c r="F848" t="str">
        <f>IF(AND(TimeSpend[[#This Row],[Personnel number]]&lt;&gt;"",TimeSpend[[#This Row],[Date]]&lt;&gt;""),TimeSpend[[#This Row],[Activity]],"")</f>
        <v/>
      </c>
      <c r="G848" t="str">
        <f>IF(AND(TimeSpend[[#This Row],[Personnel number]]&lt;&gt;"",TimeSpend[[#This Row],[Date]]&lt;&gt;""),TimeSpend[[#This Row],[Activity description]],"")</f>
        <v/>
      </c>
      <c r="H848" s="36" t="str">
        <f>IF(AND(TimeSpend[[#This Row],[Personnel number]]&lt;&gt;"",TimeSpend[[#This Row],[Date]]&lt;&gt;""),TimeSpend[[#This Row],[Start Time]],"")</f>
        <v/>
      </c>
      <c r="I848" s="36" t="str">
        <f>IF(AND(TimeSpend[[#This Row],[Personnel number]]&lt;&gt;"",TimeSpend[[#This Row],[Date]]&lt;&gt;""),TimeSpend[[#This Row],[End Time]],"")</f>
        <v/>
      </c>
      <c r="J848" t="str">
        <f>IF(AND(TimeSpend[[#This Row],[Personnel number]]&lt;&gt;"",TimeSpend[[#This Row],[Date]]&lt;&gt;""),TimeSpend[[#This Row],[Location]],"")</f>
        <v/>
      </c>
      <c r="K848" t="str">
        <f>IF(AND(TimeSpend[[#This Row],[Personnel number]]&lt;&gt;"",TimeSpend[[#This Row],[Date]]&lt;&gt;""),TimeSpend[[#This Row],[Task]],"")</f>
        <v/>
      </c>
      <c r="L848" t="str">
        <f>IF(AND(TimeSpend[[#This Row],[Personnel number]]&lt;&gt;"",TimeSpend[[#This Row],[Date]]&lt;&gt;""),Utilization!$J$2,"")</f>
        <v/>
      </c>
      <c r="M848" t="str">
        <f>IF(AND(TimeSpend[[#This Row],[Personnel number]]&lt;&gt;"",TimeSpend[[#This Row],[Date]]&lt;&gt;""),TimeSpend[[#This Row],[Employee Name]],"")</f>
        <v/>
      </c>
      <c r="N848" t="str">
        <f t="shared" si="26"/>
        <v/>
      </c>
      <c r="O848" t="str">
        <f t="shared" si="27"/>
        <v/>
      </c>
      <c r="P848" t="str">
        <f>IF(D848&lt;&gt;"",VLOOKUP(D848,Projects!B:C,2,0),"")</f>
        <v/>
      </c>
    </row>
    <row r="849" spans="1:16" x14ac:dyDescent="0.25">
      <c r="A849" t="str">
        <f>UPPER(IF(AND(TimeSpend[[#This Row],[Personnel number]]&lt;&gt;"",TimeSpend[[#This Row],[Date]]&lt;&gt;""),TimeSpend[[#This Row],[Personnel number]],""))</f>
        <v/>
      </c>
      <c r="B849" s="85" t="str">
        <f>IF(AND(TimeSpend[[#This Row],[Personnel number]]&lt;&gt;"",TimeSpend[[#This Row],[Date]]&lt;&gt;""),TEXT(TimeSpend[[#This Row],[Date]],"[$-409]yyyyMMdd"),"")</f>
        <v/>
      </c>
      <c r="C849" s="33" t="str">
        <f>IF(AND(TimeSpend[[#This Row],[Personnel number]]&lt;&gt;"",TimeSpend[[#This Row],[Date]]&lt;&gt;""),SUBSTITUTE(TimeSpend[[#This Row],[Hours]],",","."),"")</f>
        <v/>
      </c>
      <c r="D849" t="str">
        <f>IF(AND(TimeSpend[[#This Row],[Personnel number]]&lt;&gt;"",TimeSpend[[#This Row],[Date]]&lt;&gt;""),TimeSpend[[#This Row],[Network]],"")</f>
        <v/>
      </c>
      <c r="E849" t="str">
        <f>IF(AND(TimeSpend[[#This Row],[Personnel number]]&lt;&gt;"",TimeSpend[[#This Row],[Date]]&lt;&gt;""),TimeSpend[[#This Row],[Network Description]],"")</f>
        <v/>
      </c>
      <c r="F849" t="str">
        <f>IF(AND(TimeSpend[[#This Row],[Personnel number]]&lt;&gt;"",TimeSpend[[#This Row],[Date]]&lt;&gt;""),TimeSpend[[#This Row],[Activity]],"")</f>
        <v/>
      </c>
      <c r="G849" t="str">
        <f>IF(AND(TimeSpend[[#This Row],[Personnel number]]&lt;&gt;"",TimeSpend[[#This Row],[Date]]&lt;&gt;""),TimeSpend[[#This Row],[Activity description]],"")</f>
        <v/>
      </c>
      <c r="H849" s="36" t="str">
        <f>IF(AND(TimeSpend[[#This Row],[Personnel number]]&lt;&gt;"",TimeSpend[[#This Row],[Date]]&lt;&gt;""),TimeSpend[[#This Row],[Start Time]],"")</f>
        <v/>
      </c>
      <c r="I849" s="36" t="str">
        <f>IF(AND(TimeSpend[[#This Row],[Personnel number]]&lt;&gt;"",TimeSpend[[#This Row],[Date]]&lt;&gt;""),TimeSpend[[#This Row],[End Time]],"")</f>
        <v/>
      </c>
      <c r="J849" t="str">
        <f>IF(AND(TimeSpend[[#This Row],[Personnel number]]&lt;&gt;"",TimeSpend[[#This Row],[Date]]&lt;&gt;""),TimeSpend[[#This Row],[Location]],"")</f>
        <v/>
      </c>
      <c r="K849" t="str">
        <f>IF(AND(TimeSpend[[#This Row],[Personnel number]]&lt;&gt;"",TimeSpend[[#This Row],[Date]]&lt;&gt;""),TimeSpend[[#This Row],[Task]],"")</f>
        <v/>
      </c>
      <c r="L849" t="str">
        <f>IF(AND(TimeSpend[[#This Row],[Personnel number]]&lt;&gt;"",TimeSpend[[#This Row],[Date]]&lt;&gt;""),Utilization!$J$2,"")</f>
        <v/>
      </c>
      <c r="M849" t="str">
        <f>IF(AND(TimeSpend[[#This Row],[Personnel number]]&lt;&gt;"",TimeSpend[[#This Row],[Date]]&lt;&gt;""),TimeSpend[[#This Row],[Employee Name]],"")</f>
        <v/>
      </c>
      <c r="N849" t="str">
        <f t="shared" si="26"/>
        <v/>
      </c>
      <c r="O849" t="str">
        <f t="shared" si="27"/>
        <v/>
      </c>
      <c r="P849" t="str">
        <f>IF(D849&lt;&gt;"",VLOOKUP(D849,Projects!B:C,2,0),"")</f>
        <v/>
      </c>
    </row>
    <row r="850" spans="1:16" x14ac:dyDescent="0.25">
      <c r="A850" t="str">
        <f>UPPER(IF(AND(TimeSpend[[#This Row],[Personnel number]]&lt;&gt;"",TimeSpend[[#This Row],[Date]]&lt;&gt;""),TimeSpend[[#This Row],[Personnel number]],""))</f>
        <v/>
      </c>
      <c r="B850" s="85" t="str">
        <f>IF(AND(TimeSpend[[#This Row],[Personnel number]]&lt;&gt;"",TimeSpend[[#This Row],[Date]]&lt;&gt;""),TEXT(TimeSpend[[#This Row],[Date]],"[$-409]yyyyMMdd"),"")</f>
        <v/>
      </c>
      <c r="C850" s="33" t="str">
        <f>IF(AND(TimeSpend[[#This Row],[Personnel number]]&lt;&gt;"",TimeSpend[[#This Row],[Date]]&lt;&gt;""),SUBSTITUTE(TimeSpend[[#This Row],[Hours]],",","."),"")</f>
        <v/>
      </c>
      <c r="D850" t="str">
        <f>IF(AND(TimeSpend[[#This Row],[Personnel number]]&lt;&gt;"",TimeSpend[[#This Row],[Date]]&lt;&gt;""),TimeSpend[[#This Row],[Network]],"")</f>
        <v/>
      </c>
      <c r="E850" t="str">
        <f>IF(AND(TimeSpend[[#This Row],[Personnel number]]&lt;&gt;"",TimeSpend[[#This Row],[Date]]&lt;&gt;""),TimeSpend[[#This Row],[Network Description]],"")</f>
        <v/>
      </c>
      <c r="F850" t="str">
        <f>IF(AND(TimeSpend[[#This Row],[Personnel number]]&lt;&gt;"",TimeSpend[[#This Row],[Date]]&lt;&gt;""),TimeSpend[[#This Row],[Activity]],"")</f>
        <v/>
      </c>
      <c r="G850" t="str">
        <f>IF(AND(TimeSpend[[#This Row],[Personnel number]]&lt;&gt;"",TimeSpend[[#This Row],[Date]]&lt;&gt;""),TimeSpend[[#This Row],[Activity description]],"")</f>
        <v/>
      </c>
      <c r="H850" s="36" t="str">
        <f>IF(AND(TimeSpend[[#This Row],[Personnel number]]&lt;&gt;"",TimeSpend[[#This Row],[Date]]&lt;&gt;""),TimeSpend[[#This Row],[Start Time]],"")</f>
        <v/>
      </c>
      <c r="I850" s="36" t="str">
        <f>IF(AND(TimeSpend[[#This Row],[Personnel number]]&lt;&gt;"",TimeSpend[[#This Row],[Date]]&lt;&gt;""),TimeSpend[[#This Row],[End Time]],"")</f>
        <v/>
      </c>
      <c r="J850" t="str">
        <f>IF(AND(TimeSpend[[#This Row],[Personnel number]]&lt;&gt;"",TimeSpend[[#This Row],[Date]]&lt;&gt;""),TimeSpend[[#This Row],[Location]],"")</f>
        <v/>
      </c>
      <c r="K850" t="str">
        <f>IF(AND(TimeSpend[[#This Row],[Personnel number]]&lt;&gt;"",TimeSpend[[#This Row],[Date]]&lt;&gt;""),TimeSpend[[#This Row],[Task]],"")</f>
        <v/>
      </c>
      <c r="L850" t="str">
        <f>IF(AND(TimeSpend[[#This Row],[Personnel number]]&lt;&gt;"",TimeSpend[[#This Row],[Date]]&lt;&gt;""),Utilization!$J$2,"")</f>
        <v/>
      </c>
      <c r="M850" t="str">
        <f>IF(AND(TimeSpend[[#This Row],[Personnel number]]&lt;&gt;"",TimeSpend[[#This Row],[Date]]&lt;&gt;""),TimeSpend[[#This Row],[Employee Name]],"")</f>
        <v/>
      </c>
      <c r="N850" t="str">
        <f t="shared" si="26"/>
        <v/>
      </c>
      <c r="O850" t="str">
        <f t="shared" si="27"/>
        <v/>
      </c>
      <c r="P850" t="str">
        <f>IF(D850&lt;&gt;"",VLOOKUP(D850,Projects!B:C,2,0),"")</f>
        <v/>
      </c>
    </row>
    <row r="851" spans="1:16" x14ac:dyDescent="0.25">
      <c r="A851" t="str">
        <f>UPPER(IF(AND(TimeSpend[[#This Row],[Personnel number]]&lt;&gt;"",TimeSpend[[#This Row],[Date]]&lt;&gt;""),TimeSpend[[#This Row],[Personnel number]],""))</f>
        <v/>
      </c>
      <c r="B851" s="85" t="str">
        <f>IF(AND(TimeSpend[[#This Row],[Personnel number]]&lt;&gt;"",TimeSpend[[#This Row],[Date]]&lt;&gt;""),TEXT(TimeSpend[[#This Row],[Date]],"[$-409]yyyyMMdd"),"")</f>
        <v/>
      </c>
      <c r="C851" s="33" t="str">
        <f>IF(AND(TimeSpend[[#This Row],[Personnel number]]&lt;&gt;"",TimeSpend[[#This Row],[Date]]&lt;&gt;""),SUBSTITUTE(TimeSpend[[#This Row],[Hours]],",","."),"")</f>
        <v/>
      </c>
      <c r="D851" t="str">
        <f>IF(AND(TimeSpend[[#This Row],[Personnel number]]&lt;&gt;"",TimeSpend[[#This Row],[Date]]&lt;&gt;""),TimeSpend[[#This Row],[Network]],"")</f>
        <v/>
      </c>
      <c r="E851" t="str">
        <f>IF(AND(TimeSpend[[#This Row],[Personnel number]]&lt;&gt;"",TimeSpend[[#This Row],[Date]]&lt;&gt;""),TimeSpend[[#This Row],[Network Description]],"")</f>
        <v/>
      </c>
      <c r="F851" t="str">
        <f>IF(AND(TimeSpend[[#This Row],[Personnel number]]&lt;&gt;"",TimeSpend[[#This Row],[Date]]&lt;&gt;""),TimeSpend[[#This Row],[Activity]],"")</f>
        <v/>
      </c>
      <c r="G851" t="str">
        <f>IF(AND(TimeSpend[[#This Row],[Personnel number]]&lt;&gt;"",TimeSpend[[#This Row],[Date]]&lt;&gt;""),TimeSpend[[#This Row],[Activity description]],"")</f>
        <v/>
      </c>
      <c r="H851" s="36" t="str">
        <f>IF(AND(TimeSpend[[#This Row],[Personnel number]]&lt;&gt;"",TimeSpend[[#This Row],[Date]]&lt;&gt;""),TimeSpend[[#This Row],[Start Time]],"")</f>
        <v/>
      </c>
      <c r="I851" s="36" t="str">
        <f>IF(AND(TimeSpend[[#This Row],[Personnel number]]&lt;&gt;"",TimeSpend[[#This Row],[Date]]&lt;&gt;""),TimeSpend[[#This Row],[End Time]],"")</f>
        <v/>
      </c>
      <c r="J851" t="str">
        <f>IF(AND(TimeSpend[[#This Row],[Personnel number]]&lt;&gt;"",TimeSpend[[#This Row],[Date]]&lt;&gt;""),TimeSpend[[#This Row],[Location]],"")</f>
        <v/>
      </c>
      <c r="K851" t="str">
        <f>IF(AND(TimeSpend[[#This Row],[Personnel number]]&lt;&gt;"",TimeSpend[[#This Row],[Date]]&lt;&gt;""),TimeSpend[[#This Row],[Task]],"")</f>
        <v/>
      </c>
      <c r="L851" t="str">
        <f>IF(AND(TimeSpend[[#This Row],[Personnel number]]&lt;&gt;"",TimeSpend[[#This Row],[Date]]&lt;&gt;""),Utilization!$J$2,"")</f>
        <v/>
      </c>
      <c r="M851" t="str">
        <f>IF(AND(TimeSpend[[#This Row],[Personnel number]]&lt;&gt;"",TimeSpend[[#This Row],[Date]]&lt;&gt;""),TimeSpend[[#This Row],[Employee Name]],"")</f>
        <v/>
      </c>
      <c r="N851" t="str">
        <f t="shared" si="26"/>
        <v/>
      </c>
      <c r="O851" t="str">
        <f t="shared" si="27"/>
        <v/>
      </c>
      <c r="P851" t="str">
        <f>IF(D851&lt;&gt;"",VLOOKUP(D851,Projects!B:C,2,0),"")</f>
        <v/>
      </c>
    </row>
    <row r="852" spans="1:16" x14ac:dyDescent="0.25">
      <c r="A852" t="str">
        <f>UPPER(IF(AND(TimeSpend[[#This Row],[Personnel number]]&lt;&gt;"",TimeSpend[[#This Row],[Date]]&lt;&gt;""),TimeSpend[[#This Row],[Personnel number]],""))</f>
        <v/>
      </c>
      <c r="B852" s="85" t="str">
        <f>IF(AND(TimeSpend[[#This Row],[Personnel number]]&lt;&gt;"",TimeSpend[[#This Row],[Date]]&lt;&gt;""),TEXT(TimeSpend[[#This Row],[Date]],"[$-409]yyyyMMdd"),"")</f>
        <v/>
      </c>
      <c r="C852" s="33" t="str">
        <f>IF(AND(TimeSpend[[#This Row],[Personnel number]]&lt;&gt;"",TimeSpend[[#This Row],[Date]]&lt;&gt;""),SUBSTITUTE(TimeSpend[[#This Row],[Hours]],",","."),"")</f>
        <v/>
      </c>
      <c r="D852" t="str">
        <f>IF(AND(TimeSpend[[#This Row],[Personnel number]]&lt;&gt;"",TimeSpend[[#This Row],[Date]]&lt;&gt;""),TimeSpend[[#This Row],[Network]],"")</f>
        <v/>
      </c>
      <c r="E852" t="str">
        <f>IF(AND(TimeSpend[[#This Row],[Personnel number]]&lt;&gt;"",TimeSpend[[#This Row],[Date]]&lt;&gt;""),TimeSpend[[#This Row],[Network Description]],"")</f>
        <v/>
      </c>
      <c r="F852" t="str">
        <f>IF(AND(TimeSpend[[#This Row],[Personnel number]]&lt;&gt;"",TimeSpend[[#This Row],[Date]]&lt;&gt;""),TimeSpend[[#This Row],[Activity]],"")</f>
        <v/>
      </c>
      <c r="G852" t="str">
        <f>IF(AND(TimeSpend[[#This Row],[Personnel number]]&lt;&gt;"",TimeSpend[[#This Row],[Date]]&lt;&gt;""),TimeSpend[[#This Row],[Activity description]],"")</f>
        <v/>
      </c>
      <c r="H852" s="36" t="str">
        <f>IF(AND(TimeSpend[[#This Row],[Personnel number]]&lt;&gt;"",TimeSpend[[#This Row],[Date]]&lt;&gt;""),TimeSpend[[#This Row],[Start Time]],"")</f>
        <v/>
      </c>
      <c r="I852" s="36" t="str">
        <f>IF(AND(TimeSpend[[#This Row],[Personnel number]]&lt;&gt;"",TimeSpend[[#This Row],[Date]]&lt;&gt;""),TimeSpend[[#This Row],[End Time]],"")</f>
        <v/>
      </c>
      <c r="J852" t="str">
        <f>IF(AND(TimeSpend[[#This Row],[Personnel number]]&lt;&gt;"",TimeSpend[[#This Row],[Date]]&lt;&gt;""),TimeSpend[[#This Row],[Location]],"")</f>
        <v/>
      </c>
      <c r="K852" t="str">
        <f>IF(AND(TimeSpend[[#This Row],[Personnel number]]&lt;&gt;"",TimeSpend[[#This Row],[Date]]&lt;&gt;""),TimeSpend[[#This Row],[Task]],"")</f>
        <v/>
      </c>
      <c r="L852" t="str">
        <f>IF(AND(TimeSpend[[#This Row],[Personnel number]]&lt;&gt;"",TimeSpend[[#This Row],[Date]]&lt;&gt;""),Utilization!$J$2,"")</f>
        <v/>
      </c>
      <c r="M852" t="str">
        <f>IF(AND(TimeSpend[[#This Row],[Personnel number]]&lt;&gt;"",TimeSpend[[#This Row],[Date]]&lt;&gt;""),TimeSpend[[#This Row],[Employee Name]],"")</f>
        <v/>
      </c>
      <c r="N852" t="str">
        <f t="shared" si="26"/>
        <v/>
      </c>
      <c r="O852" t="str">
        <f t="shared" si="27"/>
        <v/>
      </c>
      <c r="P852" t="str">
        <f>IF(D852&lt;&gt;"",VLOOKUP(D852,Projects!B:C,2,0),"")</f>
        <v/>
      </c>
    </row>
    <row r="853" spans="1:16" x14ac:dyDescent="0.25">
      <c r="A853" t="str">
        <f>UPPER(IF(AND(TimeSpend[[#This Row],[Personnel number]]&lt;&gt;"",TimeSpend[[#This Row],[Date]]&lt;&gt;""),TimeSpend[[#This Row],[Personnel number]],""))</f>
        <v/>
      </c>
      <c r="B853" s="85" t="str">
        <f>IF(AND(TimeSpend[[#This Row],[Personnel number]]&lt;&gt;"",TimeSpend[[#This Row],[Date]]&lt;&gt;""),TEXT(TimeSpend[[#This Row],[Date]],"[$-409]yyyyMMdd"),"")</f>
        <v/>
      </c>
      <c r="C853" s="33" t="str">
        <f>IF(AND(TimeSpend[[#This Row],[Personnel number]]&lt;&gt;"",TimeSpend[[#This Row],[Date]]&lt;&gt;""),SUBSTITUTE(TimeSpend[[#This Row],[Hours]],",","."),"")</f>
        <v/>
      </c>
      <c r="D853" t="str">
        <f>IF(AND(TimeSpend[[#This Row],[Personnel number]]&lt;&gt;"",TimeSpend[[#This Row],[Date]]&lt;&gt;""),TimeSpend[[#This Row],[Network]],"")</f>
        <v/>
      </c>
      <c r="E853" t="str">
        <f>IF(AND(TimeSpend[[#This Row],[Personnel number]]&lt;&gt;"",TimeSpend[[#This Row],[Date]]&lt;&gt;""),TimeSpend[[#This Row],[Network Description]],"")</f>
        <v/>
      </c>
      <c r="F853" t="str">
        <f>IF(AND(TimeSpend[[#This Row],[Personnel number]]&lt;&gt;"",TimeSpend[[#This Row],[Date]]&lt;&gt;""),TimeSpend[[#This Row],[Activity]],"")</f>
        <v/>
      </c>
      <c r="G853" t="str">
        <f>IF(AND(TimeSpend[[#This Row],[Personnel number]]&lt;&gt;"",TimeSpend[[#This Row],[Date]]&lt;&gt;""),TimeSpend[[#This Row],[Activity description]],"")</f>
        <v/>
      </c>
      <c r="H853" s="36" t="str">
        <f>IF(AND(TimeSpend[[#This Row],[Personnel number]]&lt;&gt;"",TimeSpend[[#This Row],[Date]]&lt;&gt;""),TimeSpend[[#This Row],[Start Time]],"")</f>
        <v/>
      </c>
      <c r="I853" s="36" t="str">
        <f>IF(AND(TimeSpend[[#This Row],[Personnel number]]&lt;&gt;"",TimeSpend[[#This Row],[Date]]&lt;&gt;""),TimeSpend[[#This Row],[End Time]],"")</f>
        <v/>
      </c>
      <c r="J853" t="str">
        <f>IF(AND(TimeSpend[[#This Row],[Personnel number]]&lt;&gt;"",TimeSpend[[#This Row],[Date]]&lt;&gt;""),TimeSpend[[#This Row],[Location]],"")</f>
        <v/>
      </c>
      <c r="K853" t="str">
        <f>IF(AND(TimeSpend[[#This Row],[Personnel number]]&lt;&gt;"",TimeSpend[[#This Row],[Date]]&lt;&gt;""),TimeSpend[[#This Row],[Task]],"")</f>
        <v/>
      </c>
      <c r="L853" t="str">
        <f>IF(AND(TimeSpend[[#This Row],[Personnel number]]&lt;&gt;"",TimeSpend[[#This Row],[Date]]&lt;&gt;""),Utilization!$J$2,"")</f>
        <v/>
      </c>
      <c r="M853" t="str">
        <f>IF(AND(TimeSpend[[#This Row],[Personnel number]]&lt;&gt;"",TimeSpend[[#This Row],[Date]]&lt;&gt;""),TimeSpend[[#This Row],[Employee Name]],"")</f>
        <v/>
      </c>
      <c r="N853" t="str">
        <f t="shared" si="26"/>
        <v/>
      </c>
      <c r="O853" t="str">
        <f t="shared" si="27"/>
        <v/>
      </c>
      <c r="P853" t="str">
        <f>IF(D853&lt;&gt;"",VLOOKUP(D853,Projects!B:C,2,0),"")</f>
        <v/>
      </c>
    </row>
    <row r="854" spans="1:16" x14ac:dyDescent="0.25">
      <c r="A854" t="str">
        <f>UPPER(IF(AND(TimeSpend[[#This Row],[Personnel number]]&lt;&gt;"",TimeSpend[[#This Row],[Date]]&lt;&gt;""),TimeSpend[[#This Row],[Personnel number]],""))</f>
        <v/>
      </c>
      <c r="B854" s="85" t="str">
        <f>IF(AND(TimeSpend[[#This Row],[Personnel number]]&lt;&gt;"",TimeSpend[[#This Row],[Date]]&lt;&gt;""),TEXT(TimeSpend[[#This Row],[Date]],"[$-409]yyyyMMdd"),"")</f>
        <v/>
      </c>
      <c r="C854" s="33" t="str">
        <f>IF(AND(TimeSpend[[#This Row],[Personnel number]]&lt;&gt;"",TimeSpend[[#This Row],[Date]]&lt;&gt;""),SUBSTITUTE(TimeSpend[[#This Row],[Hours]],",","."),"")</f>
        <v/>
      </c>
      <c r="D854" t="str">
        <f>IF(AND(TimeSpend[[#This Row],[Personnel number]]&lt;&gt;"",TimeSpend[[#This Row],[Date]]&lt;&gt;""),TimeSpend[[#This Row],[Network]],"")</f>
        <v/>
      </c>
      <c r="E854" t="str">
        <f>IF(AND(TimeSpend[[#This Row],[Personnel number]]&lt;&gt;"",TimeSpend[[#This Row],[Date]]&lt;&gt;""),TimeSpend[[#This Row],[Network Description]],"")</f>
        <v/>
      </c>
      <c r="F854" t="str">
        <f>IF(AND(TimeSpend[[#This Row],[Personnel number]]&lt;&gt;"",TimeSpend[[#This Row],[Date]]&lt;&gt;""),TimeSpend[[#This Row],[Activity]],"")</f>
        <v/>
      </c>
      <c r="G854" t="str">
        <f>IF(AND(TimeSpend[[#This Row],[Personnel number]]&lt;&gt;"",TimeSpend[[#This Row],[Date]]&lt;&gt;""),TimeSpend[[#This Row],[Activity description]],"")</f>
        <v/>
      </c>
      <c r="H854" s="36" t="str">
        <f>IF(AND(TimeSpend[[#This Row],[Personnel number]]&lt;&gt;"",TimeSpend[[#This Row],[Date]]&lt;&gt;""),TimeSpend[[#This Row],[Start Time]],"")</f>
        <v/>
      </c>
      <c r="I854" s="36" t="str">
        <f>IF(AND(TimeSpend[[#This Row],[Personnel number]]&lt;&gt;"",TimeSpend[[#This Row],[Date]]&lt;&gt;""),TimeSpend[[#This Row],[End Time]],"")</f>
        <v/>
      </c>
      <c r="J854" t="str">
        <f>IF(AND(TimeSpend[[#This Row],[Personnel number]]&lt;&gt;"",TimeSpend[[#This Row],[Date]]&lt;&gt;""),TimeSpend[[#This Row],[Location]],"")</f>
        <v/>
      </c>
      <c r="K854" t="str">
        <f>IF(AND(TimeSpend[[#This Row],[Personnel number]]&lt;&gt;"",TimeSpend[[#This Row],[Date]]&lt;&gt;""),TimeSpend[[#This Row],[Task]],"")</f>
        <v/>
      </c>
      <c r="L854" t="str">
        <f>IF(AND(TimeSpend[[#This Row],[Personnel number]]&lt;&gt;"",TimeSpend[[#This Row],[Date]]&lt;&gt;""),Utilization!$J$2,"")</f>
        <v/>
      </c>
      <c r="M854" t="str">
        <f>IF(AND(TimeSpend[[#This Row],[Personnel number]]&lt;&gt;"",TimeSpend[[#This Row],[Date]]&lt;&gt;""),TimeSpend[[#This Row],[Employee Name]],"")</f>
        <v/>
      </c>
      <c r="N854" t="str">
        <f t="shared" si="26"/>
        <v/>
      </c>
      <c r="O854" t="str">
        <f t="shared" si="27"/>
        <v/>
      </c>
      <c r="P854" t="str">
        <f>IF(D854&lt;&gt;"",VLOOKUP(D854,Projects!B:C,2,0),"")</f>
        <v/>
      </c>
    </row>
    <row r="855" spans="1:16" x14ac:dyDescent="0.25">
      <c r="A855" t="str">
        <f>UPPER(IF(AND(TimeSpend[[#This Row],[Personnel number]]&lt;&gt;"",TimeSpend[[#This Row],[Date]]&lt;&gt;""),TimeSpend[[#This Row],[Personnel number]],""))</f>
        <v/>
      </c>
      <c r="B855" s="85" t="str">
        <f>IF(AND(TimeSpend[[#This Row],[Personnel number]]&lt;&gt;"",TimeSpend[[#This Row],[Date]]&lt;&gt;""),TEXT(TimeSpend[[#This Row],[Date]],"[$-409]yyyyMMdd"),"")</f>
        <v/>
      </c>
      <c r="C855" s="33" t="str">
        <f>IF(AND(TimeSpend[[#This Row],[Personnel number]]&lt;&gt;"",TimeSpend[[#This Row],[Date]]&lt;&gt;""),SUBSTITUTE(TimeSpend[[#This Row],[Hours]],",","."),"")</f>
        <v/>
      </c>
      <c r="D855" t="str">
        <f>IF(AND(TimeSpend[[#This Row],[Personnel number]]&lt;&gt;"",TimeSpend[[#This Row],[Date]]&lt;&gt;""),TimeSpend[[#This Row],[Network]],"")</f>
        <v/>
      </c>
      <c r="E855" t="str">
        <f>IF(AND(TimeSpend[[#This Row],[Personnel number]]&lt;&gt;"",TimeSpend[[#This Row],[Date]]&lt;&gt;""),TimeSpend[[#This Row],[Network Description]],"")</f>
        <v/>
      </c>
      <c r="F855" t="str">
        <f>IF(AND(TimeSpend[[#This Row],[Personnel number]]&lt;&gt;"",TimeSpend[[#This Row],[Date]]&lt;&gt;""),TimeSpend[[#This Row],[Activity]],"")</f>
        <v/>
      </c>
      <c r="G855" t="str">
        <f>IF(AND(TimeSpend[[#This Row],[Personnel number]]&lt;&gt;"",TimeSpend[[#This Row],[Date]]&lt;&gt;""),TimeSpend[[#This Row],[Activity description]],"")</f>
        <v/>
      </c>
      <c r="H855" s="36" t="str">
        <f>IF(AND(TimeSpend[[#This Row],[Personnel number]]&lt;&gt;"",TimeSpend[[#This Row],[Date]]&lt;&gt;""),TimeSpend[[#This Row],[Start Time]],"")</f>
        <v/>
      </c>
      <c r="I855" s="36" t="str">
        <f>IF(AND(TimeSpend[[#This Row],[Personnel number]]&lt;&gt;"",TimeSpend[[#This Row],[Date]]&lt;&gt;""),TimeSpend[[#This Row],[End Time]],"")</f>
        <v/>
      </c>
      <c r="J855" t="str">
        <f>IF(AND(TimeSpend[[#This Row],[Personnel number]]&lt;&gt;"",TimeSpend[[#This Row],[Date]]&lt;&gt;""),TimeSpend[[#This Row],[Location]],"")</f>
        <v/>
      </c>
      <c r="K855" t="str">
        <f>IF(AND(TimeSpend[[#This Row],[Personnel number]]&lt;&gt;"",TimeSpend[[#This Row],[Date]]&lt;&gt;""),TimeSpend[[#This Row],[Task]],"")</f>
        <v/>
      </c>
      <c r="L855" t="str">
        <f>IF(AND(TimeSpend[[#This Row],[Personnel number]]&lt;&gt;"",TimeSpend[[#This Row],[Date]]&lt;&gt;""),Utilization!$J$2,"")</f>
        <v/>
      </c>
      <c r="M855" t="str">
        <f>IF(AND(TimeSpend[[#This Row],[Personnel number]]&lt;&gt;"",TimeSpend[[#This Row],[Date]]&lt;&gt;""),TimeSpend[[#This Row],[Employee Name]],"")</f>
        <v/>
      </c>
      <c r="N855" t="str">
        <f t="shared" si="26"/>
        <v/>
      </c>
      <c r="O855" t="str">
        <f t="shared" si="27"/>
        <v/>
      </c>
      <c r="P855" t="str">
        <f>IF(D855&lt;&gt;"",VLOOKUP(D855,Projects!B:C,2,0),"")</f>
        <v/>
      </c>
    </row>
    <row r="856" spans="1:16" x14ac:dyDescent="0.25">
      <c r="A856" t="str">
        <f>UPPER(IF(AND(TimeSpend[[#This Row],[Personnel number]]&lt;&gt;"",TimeSpend[[#This Row],[Date]]&lt;&gt;""),TimeSpend[[#This Row],[Personnel number]],""))</f>
        <v/>
      </c>
      <c r="B856" s="85" t="str">
        <f>IF(AND(TimeSpend[[#This Row],[Personnel number]]&lt;&gt;"",TimeSpend[[#This Row],[Date]]&lt;&gt;""),TEXT(TimeSpend[[#This Row],[Date]],"[$-409]yyyyMMdd"),"")</f>
        <v/>
      </c>
      <c r="C856" s="33" t="str">
        <f>IF(AND(TimeSpend[[#This Row],[Personnel number]]&lt;&gt;"",TimeSpend[[#This Row],[Date]]&lt;&gt;""),SUBSTITUTE(TimeSpend[[#This Row],[Hours]],",","."),"")</f>
        <v/>
      </c>
      <c r="D856" t="str">
        <f>IF(AND(TimeSpend[[#This Row],[Personnel number]]&lt;&gt;"",TimeSpend[[#This Row],[Date]]&lt;&gt;""),TimeSpend[[#This Row],[Network]],"")</f>
        <v/>
      </c>
      <c r="E856" t="str">
        <f>IF(AND(TimeSpend[[#This Row],[Personnel number]]&lt;&gt;"",TimeSpend[[#This Row],[Date]]&lt;&gt;""),TimeSpend[[#This Row],[Network Description]],"")</f>
        <v/>
      </c>
      <c r="F856" t="str">
        <f>IF(AND(TimeSpend[[#This Row],[Personnel number]]&lt;&gt;"",TimeSpend[[#This Row],[Date]]&lt;&gt;""),TimeSpend[[#This Row],[Activity]],"")</f>
        <v/>
      </c>
      <c r="G856" t="str">
        <f>IF(AND(TimeSpend[[#This Row],[Personnel number]]&lt;&gt;"",TimeSpend[[#This Row],[Date]]&lt;&gt;""),TimeSpend[[#This Row],[Activity description]],"")</f>
        <v/>
      </c>
      <c r="H856" s="36" t="str">
        <f>IF(AND(TimeSpend[[#This Row],[Personnel number]]&lt;&gt;"",TimeSpend[[#This Row],[Date]]&lt;&gt;""),TimeSpend[[#This Row],[Start Time]],"")</f>
        <v/>
      </c>
      <c r="I856" s="36" t="str">
        <f>IF(AND(TimeSpend[[#This Row],[Personnel number]]&lt;&gt;"",TimeSpend[[#This Row],[Date]]&lt;&gt;""),TimeSpend[[#This Row],[End Time]],"")</f>
        <v/>
      </c>
      <c r="J856" t="str">
        <f>IF(AND(TimeSpend[[#This Row],[Personnel number]]&lt;&gt;"",TimeSpend[[#This Row],[Date]]&lt;&gt;""),TimeSpend[[#This Row],[Location]],"")</f>
        <v/>
      </c>
      <c r="K856" t="str">
        <f>IF(AND(TimeSpend[[#This Row],[Personnel number]]&lt;&gt;"",TimeSpend[[#This Row],[Date]]&lt;&gt;""),TimeSpend[[#This Row],[Task]],"")</f>
        <v/>
      </c>
      <c r="L856" t="str">
        <f>IF(AND(TimeSpend[[#This Row],[Personnel number]]&lt;&gt;"",TimeSpend[[#This Row],[Date]]&lt;&gt;""),Utilization!$J$2,"")</f>
        <v/>
      </c>
      <c r="M856" t="str">
        <f>IF(AND(TimeSpend[[#This Row],[Personnel number]]&lt;&gt;"",TimeSpend[[#This Row],[Date]]&lt;&gt;""),TimeSpend[[#This Row],[Employee Name]],"")</f>
        <v/>
      </c>
      <c r="N856" t="str">
        <f t="shared" si="26"/>
        <v/>
      </c>
      <c r="O856" t="str">
        <f t="shared" si="27"/>
        <v/>
      </c>
      <c r="P856" t="str">
        <f>IF(D856&lt;&gt;"",VLOOKUP(D856,Projects!B:C,2,0),"")</f>
        <v/>
      </c>
    </row>
    <row r="857" spans="1:16" x14ac:dyDescent="0.25">
      <c r="A857" t="str">
        <f>UPPER(IF(AND(TimeSpend[[#This Row],[Personnel number]]&lt;&gt;"",TimeSpend[[#This Row],[Date]]&lt;&gt;""),TimeSpend[[#This Row],[Personnel number]],""))</f>
        <v/>
      </c>
      <c r="B857" s="85" t="str">
        <f>IF(AND(TimeSpend[[#This Row],[Personnel number]]&lt;&gt;"",TimeSpend[[#This Row],[Date]]&lt;&gt;""),TEXT(TimeSpend[[#This Row],[Date]],"[$-409]yyyyMMdd"),"")</f>
        <v/>
      </c>
      <c r="C857" s="33" t="str">
        <f>IF(AND(TimeSpend[[#This Row],[Personnel number]]&lt;&gt;"",TimeSpend[[#This Row],[Date]]&lt;&gt;""),SUBSTITUTE(TimeSpend[[#This Row],[Hours]],",","."),"")</f>
        <v/>
      </c>
      <c r="D857" t="str">
        <f>IF(AND(TimeSpend[[#This Row],[Personnel number]]&lt;&gt;"",TimeSpend[[#This Row],[Date]]&lt;&gt;""),TimeSpend[[#This Row],[Network]],"")</f>
        <v/>
      </c>
      <c r="E857" t="str">
        <f>IF(AND(TimeSpend[[#This Row],[Personnel number]]&lt;&gt;"",TimeSpend[[#This Row],[Date]]&lt;&gt;""),TimeSpend[[#This Row],[Network Description]],"")</f>
        <v/>
      </c>
      <c r="F857" t="str">
        <f>IF(AND(TimeSpend[[#This Row],[Personnel number]]&lt;&gt;"",TimeSpend[[#This Row],[Date]]&lt;&gt;""),TimeSpend[[#This Row],[Activity]],"")</f>
        <v/>
      </c>
      <c r="G857" t="str">
        <f>IF(AND(TimeSpend[[#This Row],[Personnel number]]&lt;&gt;"",TimeSpend[[#This Row],[Date]]&lt;&gt;""),TimeSpend[[#This Row],[Activity description]],"")</f>
        <v/>
      </c>
      <c r="H857" s="36" t="str">
        <f>IF(AND(TimeSpend[[#This Row],[Personnel number]]&lt;&gt;"",TimeSpend[[#This Row],[Date]]&lt;&gt;""),TimeSpend[[#This Row],[Start Time]],"")</f>
        <v/>
      </c>
      <c r="I857" s="36" t="str">
        <f>IF(AND(TimeSpend[[#This Row],[Personnel number]]&lt;&gt;"",TimeSpend[[#This Row],[Date]]&lt;&gt;""),TimeSpend[[#This Row],[End Time]],"")</f>
        <v/>
      </c>
      <c r="J857" t="str">
        <f>IF(AND(TimeSpend[[#This Row],[Personnel number]]&lt;&gt;"",TimeSpend[[#This Row],[Date]]&lt;&gt;""),TimeSpend[[#This Row],[Location]],"")</f>
        <v/>
      </c>
      <c r="K857" t="str">
        <f>IF(AND(TimeSpend[[#This Row],[Personnel number]]&lt;&gt;"",TimeSpend[[#This Row],[Date]]&lt;&gt;""),TimeSpend[[#This Row],[Task]],"")</f>
        <v/>
      </c>
      <c r="L857" t="str">
        <f>IF(AND(TimeSpend[[#This Row],[Personnel number]]&lt;&gt;"",TimeSpend[[#This Row],[Date]]&lt;&gt;""),Utilization!$J$2,"")</f>
        <v/>
      </c>
      <c r="M857" t="str">
        <f>IF(AND(TimeSpend[[#This Row],[Personnel number]]&lt;&gt;"",TimeSpend[[#This Row],[Date]]&lt;&gt;""),TimeSpend[[#This Row],[Employee Name]],"")</f>
        <v/>
      </c>
      <c r="N857" t="str">
        <f t="shared" si="26"/>
        <v/>
      </c>
      <c r="O857" t="str">
        <f t="shared" si="27"/>
        <v/>
      </c>
      <c r="P857" t="str">
        <f>IF(D857&lt;&gt;"",VLOOKUP(D857,Projects!B:C,2,0),"")</f>
        <v/>
      </c>
    </row>
    <row r="858" spans="1:16" x14ac:dyDescent="0.25">
      <c r="A858" t="str">
        <f>UPPER(IF(AND(TimeSpend[[#This Row],[Personnel number]]&lt;&gt;"",TimeSpend[[#This Row],[Date]]&lt;&gt;""),TimeSpend[[#This Row],[Personnel number]],""))</f>
        <v/>
      </c>
      <c r="B858" s="85" t="str">
        <f>IF(AND(TimeSpend[[#This Row],[Personnel number]]&lt;&gt;"",TimeSpend[[#This Row],[Date]]&lt;&gt;""),TEXT(TimeSpend[[#This Row],[Date]],"[$-409]yyyyMMdd"),"")</f>
        <v/>
      </c>
      <c r="C858" s="33" t="str">
        <f>IF(AND(TimeSpend[[#This Row],[Personnel number]]&lt;&gt;"",TimeSpend[[#This Row],[Date]]&lt;&gt;""),SUBSTITUTE(TimeSpend[[#This Row],[Hours]],",","."),"")</f>
        <v/>
      </c>
      <c r="D858" t="str">
        <f>IF(AND(TimeSpend[[#This Row],[Personnel number]]&lt;&gt;"",TimeSpend[[#This Row],[Date]]&lt;&gt;""),TimeSpend[[#This Row],[Network]],"")</f>
        <v/>
      </c>
      <c r="E858" t="str">
        <f>IF(AND(TimeSpend[[#This Row],[Personnel number]]&lt;&gt;"",TimeSpend[[#This Row],[Date]]&lt;&gt;""),TimeSpend[[#This Row],[Network Description]],"")</f>
        <v/>
      </c>
      <c r="F858" t="str">
        <f>IF(AND(TimeSpend[[#This Row],[Personnel number]]&lt;&gt;"",TimeSpend[[#This Row],[Date]]&lt;&gt;""),TimeSpend[[#This Row],[Activity]],"")</f>
        <v/>
      </c>
      <c r="G858" t="str">
        <f>IF(AND(TimeSpend[[#This Row],[Personnel number]]&lt;&gt;"",TimeSpend[[#This Row],[Date]]&lt;&gt;""),TimeSpend[[#This Row],[Activity description]],"")</f>
        <v/>
      </c>
      <c r="H858" s="36" t="str">
        <f>IF(AND(TimeSpend[[#This Row],[Personnel number]]&lt;&gt;"",TimeSpend[[#This Row],[Date]]&lt;&gt;""),TimeSpend[[#This Row],[Start Time]],"")</f>
        <v/>
      </c>
      <c r="I858" s="36" t="str">
        <f>IF(AND(TimeSpend[[#This Row],[Personnel number]]&lt;&gt;"",TimeSpend[[#This Row],[Date]]&lt;&gt;""),TimeSpend[[#This Row],[End Time]],"")</f>
        <v/>
      </c>
      <c r="J858" t="str">
        <f>IF(AND(TimeSpend[[#This Row],[Personnel number]]&lt;&gt;"",TimeSpend[[#This Row],[Date]]&lt;&gt;""),TimeSpend[[#This Row],[Location]],"")</f>
        <v/>
      </c>
      <c r="K858" t="str">
        <f>IF(AND(TimeSpend[[#This Row],[Personnel number]]&lt;&gt;"",TimeSpend[[#This Row],[Date]]&lt;&gt;""),TimeSpend[[#This Row],[Task]],"")</f>
        <v/>
      </c>
      <c r="L858" t="str">
        <f>IF(AND(TimeSpend[[#This Row],[Personnel number]]&lt;&gt;"",TimeSpend[[#This Row],[Date]]&lt;&gt;""),Utilization!$J$2,"")</f>
        <v/>
      </c>
      <c r="M858" t="str">
        <f>IF(AND(TimeSpend[[#This Row],[Personnel number]]&lt;&gt;"",TimeSpend[[#This Row],[Date]]&lt;&gt;""),TimeSpend[[#This Row],[Employee Name]],"")</f>
        <v/>
      </c>
      <c r="N858" t="str">
        <f t="shared" si="26"/>
        <v/>
      </c>
      <c r="O858" t="str">
        <f t="shared" si="27"/>
        <v/>
      </c>
      <c r="P858" t="str">
        <f>IF(D858&lt;&gt;"",VLOOKUP(D858,Projects!B:C,2,0),"")</f>
        <v/>
      </c>
    </row>
    <row r="859" spans="1:16" x14ac:dyDescent="0.25">
      <c r="A859" t="str">
        <f>UPPER(IF(AND(TimeSpend[[#This Row],[Personnel number]]&lt;&gt;"",TimeSpend[[#This Row],[Date]]&lt;&gt;""),TimeSpend[[#This Row],[Personnel number]],""))</f>
        <v/>
      </c>
      <c r="B859" s="85" t="str">
        <f>IF(AND(TimeSpend[[#This Row],[Personnel number]]&lt;&gt;"",TimeSpend[[#This Row],[Date]]&lt;&gt;""),TEXT(TimeSpend[[#This Row],[Date]],"[$-409]yyyyMMdd"),"")</f>
        <v/>
      </c>
      <c r="C859" s="33" t="str">
        <f>IF(AND(TimeSpend[[#This Row],[Personnel number]]&lt;&gt;"",TimeSpend[[#This Row],[Date]]&lt;&gt;""),SUBSTITUTE(TimeSpend[[#This Row],[Hours]],",","."),"")</f>
        <v/>
      </c>
      <c r="D859" t="str">
        <f>IF(AND(TimeSpend[[#This Row],[Personnel number]]&lt;&gt;"",TimeSpend[[#This Row],[Date]]&lt;&gt;""),TimeSpend[[#This Row],[Network]],"")</f>
        <v/>
      </c>
      <c r="E859" t="str">
        <f>IF(AND(TimeSpend[[#This Row],[Personnel number]]&lt;&gt;"",TimeSpend[[#This Row],[Date]]&lt;&gt;""),TimeSpend[[#This Row],[Network Description]],"")</f>
        <v/>
      </c>
      <c r="F859" t="str">
        <f>IF(AND(TimeSpend[[#This Row],[Personnel number]]&lt;&gt;"",TimeSpend[[#This Row],[Date]]&lt;&gt;""),TimeSpend[[#This Row],[Activity]],"")</f>
        <v/>
      </c>
      <c r="G859" t="str">
        <f>IF(AND(TimeSpend[[#This Row],[Personnel number]]&lt;&gt;"",TimeSpend[[#This Row],[Date]]&lt;&gt;""),TimeSpend[[#This Row],[Activity description]],"")</f>
        <v/>
      </c>
      <c r="H859" s="36" t="str">
        <f>IF(AND(TimeSpend[[#This Row],[Personnel number]]&lt;&gt;"",TimeSpend[[#This Row],[Date]]&lt;&gt;""),TimeSpend[[#This Row],[Start Time]],"")</f>
        <v/>
      </c>
      <c r="I859" s="36" t="str">
        <f>IF(AND(TimeSpend[[#This Row],[Personnel number]]&lt;&gt;"",TimeSpend[[#This Row],[Date]]&lt;&gt;""),TimeSpend[[#This Row],[End Time]],"")</f>
        <v/>
      </c>
      <c r="J859" t="str">
        <f>IF(AND(TimeSpend[[#This Row],[Personnel number]]&lt;&gt;"",TimeSpend[[#This Row],[Date]]&lt;&gt;""),TimeSpend[[#This Row],[Location]],"")</f>
        <v/>
      </c>
      <c r="K859" t="str">
        <f>IF(AND(TimeSpend[[#This Row],[Personnel number]]&lt;&gt;"",TimeSpend[[#This Row],[Date]]&lt;&gt;""),TimeSpend[[#This Row],[Task]],"")</f>
        <v/>
      </c>
      <c r="L859" t="str">
        <f>IF(AND(TimeSpend[[#This Row],[Personnel number]]&lt;&gt;"",TimeSpend[[#This Row],[Date]]&lt;&gt;""),Utilization!$J$2,"")</f>
        <v/>
      </c>
      <c r="M859" t="str">
        <f>IF(AND(TimeSpend[[#This Row],[Personnel number]]&lt;&gt;"",TimeSpend[[#This Row],[Date]]&lt;&gt;""),TimeSpend[[#This Row],[Employee Name]],"")</f>
        <v/>
      </c>
      <c r="N859" t="str">
        <f t="shared" si="26"/>
        <v/>
      </c>
      <c r="O859" t="str">
        <f t="shared" si="27"/>
        <v/>
      </c>
      <c r="P859" t="str">
        <f>IF(D859&lt;&gt;"",VLOOKUP(D859,Projects!B:C,2,0),"")</f>
        <v/>
      </c>
    </row>
    <row r="860" spans="1:16" x14ac:dyDescent="0.25">
      <c r="A860" t="str">
        <f>UPPER(IF(AND(TimeSpend[[#This Row],[Personnel number]]&lt;&gt;"",TimeSpend[[#This Row],[Date]]&lt;&gt;""),TimeSpend[[#This Row],[Personnel number]],""))</f>
        <v/>
      </c>
      <c r="B860" s="85" t="str">
        <f>IF(AND(TimeSpend[[#This Row],[Personnel number]]&lt;&gt;"",TimeSpend[[#This Row],[Date]]&lt;&gt;""),TEXT(TimeSpend[[#This Row],[Date]],"[$-409]yyyyMMdd"),"")</f>
        <v/>
      </c>
      <c r="C860" s="33" t="str">
        <f>IF(AND(TimeSpend[[#This Row],[Personnel number]]&lt;&gt;"",TimeSpend[[#This Row],[Date]]&lt;&gt;""),SUBSTITUTE(TimeSpend[[#This Row],[Hours]],",","."),"")</f>
        <v/>
      </c>
      <c r="D860" t="str">
        <f>IF(AND(TimeSpend[[#This Row],[Personnel number]]&lt;&gt;"",TimeSpend[[#This Row],[Date]]&lt;&gt;""),TimeSpend[[#This Row],[Network]],"")</f>
        <v/>
      </c>
      <c r="E860" t="str">
        <f>IF(AND(TimeSpend[[#This Row],[Personnel number]]&lt;&gt;"",TimeSpend[[#This Row],[Date]]&lt;&gt;""),TimeSpend[[#This Row],[Network Description]],"")</f>
        <v/>
      </c>
      <c r="F860" t="str">
        <f>IF(AND(TimeSpend[[#This Row],[Personnel number]]&lt;&gt;"",TimeSpend[[#This Row],[Date]]&lt;&gt;""),TimeSpend[[#This Row],[Activity]],"")</f>
        <v/>
      </c>
      <c r="G860" t="str">
        <f>IF(AND(TimeSpend[[#This Row],[Personnel number]]&lt;&gt;"",TimeSpend[[#This Row],[Date]]&lt;&gt;""),TimeSpend[[#This Row],[Activity description]],"")</f>
        <v/>
      </c>
      <c r="H860" s="36" t="str">
        <f>IF(AND(TimeSpend[[#This Row],[Personnel number]]&lt;&gt;"",TimeSpend[[#This Row],[Date]]&lt;&gt;""),TimeSpend[[#This Row],[Start Time]],"")</f>
        <v/>
      </c>
      <c r="I860" s="36" t="str">
        <f>IF(AND(TimeSpend[[#This Row],[Personnel number]]&lt;&gt;"",TimeSpend[[#This Row],[Date]]&lt;&gt;""),TimeSpend[[#This Row],[End Time]],"")</f>
        <v/>
      </c>
      <c r="J860" t="str">
        <f>IF(AND(TimeSpend[[#This Row],[Personnel number]]&lt;&gt;"",TimeSpend[[#This Row],[Date]]&lt;&gt;""),TimeSpend[[#This Row],[Location]],"")</f>
        <v/>
      </c>
      <c r="K860" t="str">
        <f>IF(AND(TimeSpend[[#This Row],[Personnel number]]&lt;&gt;"",TimeSpend[[#This Row],[Date]]&lt;&gt;""),TimeSpend[[#This Row],[Task]],"")</f>
        <v/>
      </c>
      <c r="L860" t="str">
        <f>IF(AND(TimeSpend[[#This Row],[Personnel number]]&lt;&gt;"",TimeSpend[[#This Row],[Date]]&lt;&gt;""),Utilization!$J$2,"")</f>
        <v/>
      </c>
      <c r="M860" t="str">
        <f>IF(AND(TimeSpend[[#This Row],[Personnel number]]&lt;&gt;"",TimeSpend[[#This Row],[Date]]&lt;&gt;""),TimeSpend[[#This Row],[Employee Name]],"")</f>
        <v/>
      </c>
      <c r="N860" t="str">
        <f t="shared" si="26"/>
        <v/>
      </c>
      <c r="O860" t="str">
        <f t="shared" si="27"/>
        <v/>
      </c>
      <c r="P860" t="str">
        <f>IF(D860&lt;&gt;"",VLOOKUP(D860,Projects!B:C,2,0),"")</f>
        <v/>
      </c>
    </row>
    <row r="861" spans="1:16" x14ac:dyDescent="0.25">
      <c r="A861" t="str">
        <f>UPPER(IF(AND(TimeSpend[[#This Row],[Personnel number]]&lt;&gt;"",TimeSpend[[#This Row],[Date]]&lt;&gt;""),TimeSpend[[#This Row],[Personnel number]],""))</f>
        <v/>
      </c>
      <c r="B861" s="85" t="str">
        <f>IF(AND(TimeSpend[[#This Row],[Personnel number]]&lt;&gt;"",TimeSpend[[#This Row],[Date]]&lt;&gt;""),TEXT(TimeSpend[[#This Row],[Date]],"[$-409]yyyyMMdd"),"")</f>
        <v/>
      </c>
      <c r="C861" s="33" t="str">
        <f>IF(AND(TimeSpend[[#This Row],[Personnel number]]&lt;&gt;"",TimeSpend[[#This Row],[Date]]&lt;&gt;""),SUBSTITUTE(TimeSpend[[#This Row],[Hours]],",","."),"")</f>
        <v/>
      </c>
      <c r="D861" t="str">
        <f>IF(AND(TimeSpend[[#This Row],[Personnel number]]&lt;&gt;"",TimeSpend[[#This Row],[Date]]&lt;&gt;""),TimeSpend[[#This Row],[Network]],"")</f>
        <v/>
      </c>
      <c r="E861" t="str">
        <f>IF(AND(TimeSpend[[#This Row],[Personnel number]]&lt;&gt;"",TimeSpend[[#This Row],[Date]]&lt;&gt;""),TimeSpend[[#This Row],[Network Description]],"")</f>
        <v/>
      </c>
      <c r="F861" t="str">
        <f>IF(AND(TimeSpend[[#This Row],[Personnel number]]&lt;&gt;"",TimeSpend[[#This Row],[Date]]&lt;&gt;""),TimeSpend[[#This Row],[Activity]],"")</f>
        <v/>
      </c>
      <c r="G861" t="str">
        <f>IF(AND(TimeSpend[[#This Row],[Personnel number]]&lt;&gt;"",TimeSpend[[#This Row],[Date]]&lt;&gt;""),TimeSpend[[#This Row],[Activity description]],"")</f>
        <v/>
      </c>
      <c r="H861" s="36" t="str">
        <f>IF(AND(TimeSpend[[#This Row],[Personnel number]]&lt;&gt;"",TimeSpend[[#This Row],[Date]]&lt;&gt;""),TimeSpend[[#This Row],[Start Time]],"")</f>
        <v/>
      </c>
      <c r="I861" s="36" t="str">
        <f>IF(AND(TimeSpend[[#This Row],[Personnel number]]&lt;&gt;"",TimeSpend[[#This Row],[Date]]&lt;&gt;""),TimeSpend[[#This Row],[End Time]],"")</f>
        <v/>
      </c>
      <c r="J861" t="str">
        <f>IF(AND(TimeSpend[[#This Row],[Personnel number]]&lt;&gt;"",TimeSpend[[#This Row],[Date]]&lt;&gt;""),TimeSpend[[#This Row],[Location]],"")</f>
        <v/>
      </c>
      <c r="K861" t="str">
        <f>IF(AND(TimeSpend[[#This Row],[Personnel number]]&lt;&gt;"",TimeSpend[[#This Row],[Date]]&lt;&gt;""),TimeSpend[[#This Row],[Task]],"")</f>
        <v/>
      </c>
      <c r="L861" t="str">
        <f>IF(AND(TimeSpend[[#This Row],[Personnel number]]&lt;&gt;"",TimeSpend[[#This Row],[Date]]&lt;&gt;""),Utilization!$J$2,"")</f>
        <v/>
      </c>
      <c r="M861" t="str">
        <f>IF(AND(TimeSpend[[#This Row],[Personnel number]]&lt;&gt;"",TimeSpend[[#This Row],[Date]]&lt;&gt;""),TimeSpend[[#This Row],[Employee Name]],"")</f>
        <v/>
      </c>
      <c r="N861" t="str">
        <f t="shared" si="26"/>
        <v/>
      </c>
      <c r="O861" t="str">
        <f t="shared" si="27"/>
        <v/>
      </c>
      <c r="P861" t="str">
        <f>IF(D861&lt;&gt;"",VLOOKUP(D861,Projects!B:C,2,0),"")</f>
        <v/>
      </c>
    </row>
    <row r="862" spans="1:16" x14ac:dyDescent="0.25">
      <c r="A862" t="str">
        <f>UPPER(IF(AND(TimeSpend[[#This Row],[Personnel number]]&lt;&gt;"",TimeSpend[[#This Row],[Date]]&lt;&gt;""),TimeSpend[[#This Row],[Personnel number]],""))</f>
        <v/>
      </c>
      <c r="B862" s="85" t="str">
        <f>IF(AND(TimeSpend[[#This Row],[Personnel number]]&lt;&gt;"",TimeSpend[[#This Row],[Date]]&lt;&gt;""),TEXT(TimeSpend[[#This Row],[Date]],"[$-409]yyyyMMdd"),"")</f>
        <v/>
      </c>
      <c r="C862" s="33" t="str">
        <f>IF(AND(TimeSpend[[#This Row],[Personnel number]]&lt;&gt;"",TimeSpend[[#This Row],[Date]]&lt;&gt;""),SUBSTITUTE(TimeSpend[[#This Row],[Hours]],",","."),"")</f>
        <v/>
      </c>
      <c r="D862" t="str">
        <f>IF(AND(TimeSpend[[#This Row],[Personnel number]]&lt;&gt;"",TimeSpend[[#This Row],[Date]]&lt;&gt;""),TimeSpend[[#This Row],[Network]],"")</f>
        <v/>
      </c>
      <c r="E862" t="str">
        <f>IF(AND(TimeSpend[[#This Row],[Personnel number]]&lt;&gt;"",TimeSpend[[#This Row],[Date]]&lt;&gt;""),TimeSpend[[#This Row],[Network Description]],"")</f>
        <v/>
      </c>
      <c r="F862" t="str">
        <f>IF(AND(TimeSpend[[#This Row],[Personnel number]]&lt;&gt;"",TimeSpend[[#This Row],[Date]]&lt;&gt;""),TimeSpend[[#This Row],[Activity]],"")</f>
        <v/>
      </c>
      <c r="G862" t="str">
        <f>IF(AND(TimeSpend[[#This Row],[Personnel number]]&lt;&gt;"",TimeSpend[[#This Row],[Date]]&lt;&gt;""),TimeSpend[[#This Row],[Activity description]],"")</f>
        <v/>
      </c>
      <c r="H862" s="36" t="str">
        <f>IF(AND(TimeSpend[[#This Row],[Personnel number]]&lt;&gt;"",TimeSpend[[#This Row],[Date]]&lt;&gt;""),TimeSpend[[#This Row],[Start Time]],"")</f>
        <v/>
      </c>
      <c r="I862" s="36" t="str">
        <f>IF(AND(TimeSpend[[#This Row],[Personnel number]]&lt;&gt;"",TimeSpend[[#This Row],[Date]]&lt;&gt;""),TimeSpend[[#This Row],[End Time]],"")</f>
        <v/>
      </c>
      <c r="J862" t="str">
        <f>IF(AND(TimeSpend[[#This Row],[Personnel number]]&lt;&gt;"",TimeSpend[[#This Row],[Date]]&lt;&gt;""),TimeSpend[[#This Row],[Location]],"")</f>
        <v/>
      </c>
      <c r="K862" t="str">
        <f>IF(AND(TimeSpend[[#This Row],[Personnel number]]&lt;&gt;"",TimeSpend[[#This Row],[Date]]&lt;&gt;""),TimeSpend[[#This Row],[Task]],"")</f>
        <v/>
      </c>
      <c r="L862" t="str">
        <f>IF(AND(TimeSpend[[#This Row],[Personnel number]]&lt;&gt;"",TimeSpend[[#This Row],[Date]]&lt;&gt;""),Utilization!$J$2,"")</f>
        <v/>
      </c>
      <c r="M862" t="str">
        <f>IF(AND(TimeSpend[[#This Row],[Personnel number]]&lt;&gt;"",TimeSpend[[#This Row],[Date]]&lt;&gt;""),TimeSpend[[#This Row],[Employee Name]],"")</f>
        <v/>
      </c>
      <c r="N862" t="str">
        <f t="shared" si="26"/>
        <v/>
      </c>
      <c r="O862" t="str">
        <f t="shared" si="27"/>
        <v/>
      </c>
      <c r="P862" t="str">
        <f>IF(D862&lt;&gt;"",VLOOKUP(D862,Projects!B:C,2,0),"")</f>
        <v/>
      </c>
    </row>
    <row r="863" spans="1:16" x14ac:dyDescent="0.25">
      <c r="A863" t="str">
        <f>UPPER(IF(AND(TimeSpend[[#This Row],[Personnel number]]&lt;&gt;"",TimeSpend[[#This Row],[Date]]&lt;&gt;""),TimeSpend[[#This Row],[Personnel number]],""))</f>
        <v/>
      </c>
      <c r="B863" s="85" t="str">
        <f>IF(AND(TimeSpend[[#This Row],[Personnel number]]&lt;&gt;"",TimeSpend[[#This Row],[Date]]&lt;&gt;""),TEXT(TimeSpend[[#This Row],[Date]],"[$-409]yyyyMMdd"),"")</f>
        <v/>
      </c>
      <c r="C863" s="33" t="str">
        <f>IF(AND(TimeSpend[[#This Row],[Personnel number]]&lt;&gt;"",TimeSpend[[#This Row],[Date]]&lt;&gt;""),SUBSTITUTE(TimeSpend[[#This Row],[Hours]],",","."),"")</f>
        <v/>
      </c>
      <c r="D863" t="str">
        <f>IF(AND(TimeSpend[[#This Row],[Personnel number]]&lt;&gt;"",TimeSpend[[#This Row],[Date]]&lt;&gt;""),TimeSpend[[#This Row],[Network]],"")</f>
        <v/>
      </c>
      <c r="E863" t="str">
        <f>IF(AND(TimeSpend[[#This Row],[Personnel number]]&lt;&gt;"",TimeSpend[[#This Row],[Date]]&lt;&gt;""),TimeSpend[[#This Row],[Network Description]],"")</f>
        <v/>
      </c>
      <c r="F863" t="str">
        <f>IF(AND(TimeSpend[[#This Row],[Personnel number]]&lt;&gt;"",TimeSpend[[#This Row],[Date]]&lt;&gt;""),TimeSpend[[#This Row],[Activity]],"")</f>
        <v/>
      </c>
      <c r="G863" t="str">
        <f>IF(AND(TimeSpend[[#This Row],[Personnel number]]&lt;&gt;"",TimeSpend[[#This Row],[Date]]&lt;&gt;""),TimeSpend[[#This Row],[Activity description]],"")</f>
        <v/>
      </c>
      <c r="H863" s="36" t="str">
        <f>IF(AND(TimeSpend[[#This Row],[Personnel number]]&lt;&gt;"",TimeSpend[[#This Row],[Date]]&lt;&gt;""),TimeSpend[[#This Row],[Start Time]],"")</f>
        <v/>
      </c>
      <c r="I863" s="36" t="str">
        <f>IF(AND(TimeSpend[[#This Row],[Personnel number]]&lt;&gt;"",TimeSpend[[#This Row],[Date]]&lt;&gt;""),TimeSpend[[#This Row],[End Time]],"")</f>
        <v/>
      </c>
      <c r="J863" t="str">
        <f>IF(AND(TimeSpend[[#This Row],[Personnel number]]&lt;&gt;"",TimeSpend[[#This Row],[Date]]&lt;&gt;""),TimeSpend[[#This Row],[Location]],"")</f>
        <v/>
      </c>
      <c r="K863" t="str">
        <f>IF(AND(TimeSpend[[#This Row],[Personnel number]]&lt;&gt;"",TimeSpend[[#This Row],[Date]]&lt;&gt;""),TimeSpend[[#This Row],[Task]],"")</f>
        <v/>
      </c>
      <c r="L863" t="str">
        <f>IF(AND(TimeSpend[[#This Row],[Personnel number]]&lt;&gt;"",TimeSpend[[#This Row],[Date]]&lt;&gt;""),Utilization!$J$2,"")</f>
        <v/>
      </c>
      <c r="M863" t="str">
        <f>IF(AND(TimeSpend[[#This Row],[Personnel number]]&lt;&gt;"",TimeSpend[[#This Row],[Date]]&lt;&gt;""),TimeSpend[[#This Row],[Employee Name]],"")</f>
        <v/>
      </c>
      <c r="N863" t="str">
        <f t="shared" si="26"/>
        <v/>
      </c>
      <c r="O863" t="str">
        <f t="shared" si="27"/>
        <v/>
      </c>
      <c r="P863" t="str">
        <f>IF(D863&lt;&gt;"",VLOOKUP(D863,Projects!B:C,2,0),"")</f>
        <v/>
      </c>
    </row>
    <row r="864" spans="1:16" x14ac:dyDescent="0.25">
      <c r="A864" t="str">
        <f>UPPER(IF(AND(TimeSpend[[#This Row],[Personnel number]]&lt;&gt;"",TimeSpend[[#This Row],[Date]]&lt;&gt;""),TimeSpend[[#This Row],[Personnel number]],""))</f>
        <v/>
      </c>
      <c r="B864" s="85" t="str">
        <f>IF(AND(TimeSpend[[#This Row],[Personnel number]]&lt;&gt;"",TimeSpend[[#This Row],[Date]]&lt;&gt;""),TEXT(TimeSpend[[#This Row],[Date]],"[$-409]yyyyMMdd"),"")</f>
        <v/>
      </c>
      <c r="C864" s="33" t="str">
        <f>IF(AND(TimeSpend[[#This Row],[Personnel number]]&lt;&gt;"",TimeSpend[[#This Row],[Date]]&lt;&gt;""),SUBSTITUTE(TimeSpend[[#This Row],[Hours]],",","."),"")</f>
        <v/>
      </c>
      <c r="D864" t="str">
        <f>IF(AND(TimeSpend[[#This Row],[Personnel number]]&lt;&gt;"",TimeSpend[[#This Row],[Date]]&lt;&gt;""),TimeSpend[[#This Row],[Network]],"")</f>
        <v/>
      </c>
      <c r="E864" t="str">
        <f>IF(AND(TimeSpend[[#This Row],[Personnel number]]&lt;&gt;"",TimeSpend[[#This Row],[Date]]&lt;&gt;""),TimeSpend[[#This Row],[Network Description]],"")</f>
        <v/>
      </c>
      <c r="F864" t="str">
        <f>IF(AND(TimeSpend[[#This Row],[Personnel number]]&lt;&gt;"",TimeSpend[[#This Row],[Date]]&lt;&gt;""),TimeSpend[[#This Row],[Activity]],"")</f>
        <v/>
      </c>
      <c r="G864" t="str">
        <f>IF(AND(TimeSpend[[#This Row],[Personnel number]]&lt;&gt;"",TimeSpend[[#This Row],[Date]]&lt;&gt;""),TimeSpend[[#This Row],[Activity description]],"")</f>
        <v/>
      </c>
      <c r="H864" s="36" t="str">
        <f>IF(AND(TimeSpend[[#This Row],[Personnel number]]&lt;&gt;"",TimeSpend[[#This Row],[Date]]&lt;&gt;""),TimeSpend[[#This Row],[Start Time]],"")</f>
        <v/>
      </c>
      <c r="I864" s="36" t="str">
        <f>IF(AND(TimeSpend[[#This Row],[Personnel number]]&lt;&gt;"",TimeSpend[[#This Row],[Date]]&lt;&gt;""),TimeSpend[[#This Row],[End Time]],"")</f>
        <v/>
      </c>
      <c r="J864" t="str">
        <f>IF(AND(TimeSpend[[#This Row],[Personnel number]]&lt;&gt;"",TimeSpend[[#This Row],[Date]]&lt;&gt;""),TimeSpend[[#This Row],[Location]],"")</f>
        <v/>
      </c>
      <c r="K864" t="str">
        <f>IF(AND(TimeSpend[[#This Row],[Personnel number]]&lt;&gt;"",TimeSpend[[#This Row],[Date]]&lt;&gt;""),TimeSpend[[#This Row],[Task]],"")</f>
        <v/>
      </c>
      <c r="L864" t="str">
        <f>IF(AND(TimeSpend[[#This Row],[Personnel number]]&lt;&gt;"",TimeSpend[[#This Row],[Date]]&lt;&gt;""),Utilization!$J$2,"")</f>
        <v/>
      </c>
      <c r="M864" t="str">
        <f>IF(AND(TimeSpend[[#This Row],[Personnel number]]&lt;&gt;"",TimeSpend[[#This Row],[Date]]&lt;&gt;""),TimeSpend[[#This Row],[Employee Name]],"")</f>
        <v/>
      </c>
      <c r="N864" t="str">
        <f t="shared" si="26"/>
        <v/>
      </c>
      <c r="O864" t="str">
        <f t="shared" si="27"/>
        <v/>
      </c>
      <c r="P864" t="str">
        <f>IF(D864&lt;&gt;"",VLOOKUP(D864,Projects!B:C,2,0),"")</f>
        <v/>
      </c>
    </row>
    <row r="865" spans="1:16" x14ac:dyDescent="0.25">
      <c r="A865" t="str">
        <f>UPPER(IF(AND(TimeSpend[[#This Row],[Personnel number]]&lt;&gt;"",TimeSpend[[#This Row],[Date]]&lt;&gt;""),TimeSpend[[#This Row],[Personnel number]],""))</f>
        <v/>
      </c>
      <c r="B865" s="85" t="str">
        <f>IF(AND(TimeSpend[[#This Row],[Personnel number]]&lt;&gt;"",TimeSpend[[#This Row],[Date]]&lt;&gt;""),TEXT(TimeSpend[[#This Row],[Date]],"[$-409]yyyyMMdd"),"")</f>
        <v/>
      </c>
      <c r="C865" s="33" t="str">
        <f>IF(AND(TimeSpend[[#This Row],[Personnel number]]&lt;&gt;"",TimeSpend[[#This Row],[Date]]&lt;&gt;""),SUBSTITUTE(TimeSpend[[#This Row],[Hours]],",","."),"")</f>
        <v/>
      </c>
      <c r="D865" t="str">
        <f>IF(AND(TimeSpend[[#This Row],[Personnel number]]&lt;&gt;"",TimeSpend[[#This Row],[Date]]&lt;&gt;""),TimeSpend[[#This Row],[Network]],"")</f>
        <v/>
      </c>
      <c r="E865" t="str">
        <f>IF(AND(TimeSpend[[#This Row],[Personnel number]]&lt;&gt;"",TimeSpend[[#This Row],[Date]]&lt;&gt;""),TimeSpend[[#This Row],[Network Description]],"")</f>
        <v/>
      </c>
      <c r="F865" t="str">
        <f>IF(AND(TimeSpend[[#This Row],[Personnel number]]&lt;&gt;"",TimeSpend[[#This Row],[Date]]&lt;&gt;""),TimeSpend[[#This Row],[Activity]],"")</f>
        <v/>
      </c>
      <c r="G865" t="str">
        <f>IF(AND(TimeSpend[[#This Row],[Personnel number]]&lt;&gt;"",TimeSpend[[#This Row],[Date]]&lt;&gt;""),TimeSpend[[#This Row],[Activity description]],"")</f>
        <v/>
      </c>
      <c r="H865" s="36" t="str">
        <f>IF(AND(TimeSpend[[#This Row],[Personnel number]]&lt;&gt;"",TimeSpend[[#This Row],[Date]]&lt;&gt;""),TimeSpend[[#This Row],[Start Time]],"")</f>
        <v/>
      </c>
      <c r="I865" s="36" t="str">
        <f>IF(AND(TimeSpend[[#This Row],[Personnel number]]&lt;&gt;"",TimeSpend[[#This Row],[Date]]&lt;&gt;""),TimeSpend[[#This Row],[End Time]],"")</f>
        <v/>
      </c>
      <c r="J865" t="str">
        <f>IF(AND(TimeSpend[[#This Row],[Personnel number]]&lt;&gt;"",TimeSpend[[#This Row],[Date]]&lt;&gt;""),TimeSpend[[#This Row],[Location]],"")</f>
        <v/>
      </c>
      <c r="K865" t="str">
        <f>IF(AND(TimeSpend[[#This Row],[Personnel number]]&lt;&gt;"",TimeSpend[[#This Row],[Date]]&lt;&gt;""),TimeSpend[[#This Row],[Task]],"")</f>
        <v/>
      </c>
      <c r="L865" t="str">
        <f>IF(AND(TimeSpend[[#This Row],[Personnel number]]&lt;&gt;"",TimeSpend[[#This Row],[Date]]&lt;&gt;""),Utilization!$J$2,"")</f>
        <v/>
      </c>
      <c r="M865" t="str">
        <f>IF(AND(TimeSpend[[#This Row],[Personnel number]]&lt;&gt;"",TimeSpend[[#This Row],[Date]]&lt;&gt;""),TimeSpend[[#This Row],[Employee Name]],"")</f>
        <v/>
      </c>
      <c r="N865" t="str">
        <f t="shared" si="26"/>
        <v/>
      </c>
      <c r="O865" t="str">
        <f t="shared" si="27"/>
        <v/>
      </c>
      <c r="P865" t="str">
        <f>IF(D865&lt;&gt;"",VLOOKUP(D865,Projects!B:C,2,0),"")</f>
        <v/>
      </c>
    </row>
    <row r="866" spans="1:16" x14ac:dyDescent="0.25">
      <c r="A866" t="str">
        <f>UPPER(IF(AND(TimeSpend[[#This Row],[Personnel number]]&lt;&gt;"",TimeSpend[[#This Row],[Date]]&lt;&gt;""),TimeSpend[[#This Row],[Personnel number]],""))</f>
        <v/>
      </c>
      <c r="B866" s="85" t="str">
        <f>IF(AND(TimeSpend[[#This Row],[Personnel number]]&lt;&gt;"",TimeSpend[[#This Row],[Date]]&lt;&gt;""),TEXT(TimeSpend[[#This Row],[Date]],"[$-409]yyyyMMdd"),"")</f>
        <v/>
      </c>
      <c r="C866" s="33" t="str">
        <f>IF(AND(TimeSpend[[#This Row],[Personnel number]]&lt;&gt;"",TimeSpend[[#This Row],[Date]]&lt;&gt;""),SUBSTITUTE(TimeSpend[[#This Row],[Hours]],",","."),"")</f>
        <v/>
      </c>
      <c r="D866" t="str">
        <f>IF(AND(TimeSpend[[#This Row],[Personnel number]]&lt;&gt;"",TimeSpend[[#This Row],[Date]]&lt;&gt;""),TimeSpend[[#This Row],[Network]],"")</f>
        <v/>
      </c>
      <c r="E866" t="str">
        <f>IF(AND(TimeSpend[[#This Row],[Personnel number]]&lt;&gt;"",TimeSpend[[#This Row],[Date]]&lt;&gt;""),TimeSpend[[#This Row],[Network Description]],"")</f>
        <v/>
      </c>
      <c r="F866" t="str">
        <f>IF(AND(TimeSpend[[#This Row],[Personnel number]]&lt;&gt;"",TimeSpend[[#This Row],[Date]]&lt;&gt;""),TimeSpend[[#This Row],[Activity]],"")</f>
        <v/>
      </c>
      <c r="G866" t="str">
        <f>IF(AND(TimeSpend[[#This Row],[Personnel number]]&lt;&gt;"",TimeSpend[[#This Row],[Date]]&lt;&gt;""),TimeSpend[[#This Row],[Activity description]],"")</f>
        <v/>
      </c>
      <c r="H866" s="36" t="str">
        <f>IF(AND(TimeSpend[[#This Row],[Personnel number]]&lt;&gt;"",TimeSpend[[#This Row],[Date]]&lt;&gt;""),TimeSpend[[#This Row],[Start Time]],"")</f>
        <v/>
      </c>
      <c r="I866" s="36" t="str">
        <f>IF(AND(TimeSpend[[#This Row],[Personnel number]]&lt;&gt;"",TimeSpend[[#This Row],[Date]]&lt;&gt;""),TimeSpend[[#This Row],[End Time]],"")</f>
        <v/>
      </c>
      <c r="J866" t="str">
        <f>IF(AND(TimeSpend[[#This Row],[Personnel number]]&lt;&gt;"",TimeSpend[[#This Row],[Date]]&lt;&gt;""),TimeSpend[[#This Row],[Location]],"")</f>
        <v/>
      </c>
      <c r="K866" t="str">
        <f>IF(AND(TimeSpend[[#This Row],[Personnel number]]&lt;&gt;"",TimeSpend[[#This Row],[Date]]&lt;&gt;""),TimeSpend[[#This Row],[Task]],"")</f>
        <v/>
      </c>
      <c r="L866" t="str">
        <f>IF(AND(TimeSpend[[#This Row],[Personnel number]]&lt;&gt;"",TimeSpend[[#This Row],[Date]]&lt;&gt;""),Utilization!$J$2,"")</f>
        <v/>
      </c>
      <c r="M866" t="str">
        <f>IF(AND(TimeSpend[[#This Row],[Personnel number]]&lt;&gt;"",TimeSpend[[#This Row],[Date]]&lt;&gt;""),TimeSpend[[#This Row],[Employee Name]],"")</f>
        <v/>
      </c>
      <c r="N866" t="str">
        <f t="shared" si="26"/>
        <v/>
      </c>
      <c r="O866" t="str">
        <f t="shared" si="27"/>
        <v/>
      </c>
      <c r="P866" t="str">
        <f>IF(D866&lt;&gt;"",VLOOKUP(D866,Projects!B:C,2,0),"")</f>
        <v/>
      </c>
    </row>
    <row r="867" spans="1:16" x14ac:dyDescent="0.25">
      <c r="A867" t="str">
        <f>UPPER(IF(AND(TimeSpend[[#This Row],[Personnel number]]&lt;&gt;"",TimeSpend[[#This Row],[Date]]&lt;&gt;""),TimeSpend[[#This Row],[Personnel number]],""))</f>
        <v/>
      </c>
      <c r="B867" s="85" t="str">
        <f>IF(AND(TimeSpend[[#This Row],[Personnel number]]&lt;&gt;"",TimeSpend[[#This Row],[Date]]&lt;&gt;""),TEXT(TimeSpend[[#This Row],[Date]],"[$-409]yyyyMMdd"),"")</f>
        <v/>
      </c>
      <c r="C867" s="33" t="str">
        <f>IF(AND(TimeSpend[[#This Row],[Personnel number]]&lt;&gt;"",TimeSpend[[#This Row],[Date]]&lt;&gt;""),SUBSTITUTE(TimeSpend[[#This Row],[Hours]],",","."),"")</f>
        <v/>
      </c>
      <c r="D867" t="str">
        <f>IF(AND(TimeSpend[[#This Row],[Personnel number]]&lt;&gt;"",TimeSpend[[#This Row],[Date]]&lt;&gt;""),TimeSpend[[#This Row],[Network]],"")</f>
        <v/>
      </c>
      <c r="E867" t="str">
        <f>IF(AND(TimeSpend[[#This Row],[Personnel number]]&lt;&gt;"",TimeSpend[[#This Row],[Date]]&lt;&gt;""),TimeSpend[[#This Row],[Network Description]],"")</f>
        <v/>
      </c>
      <c r="F867" t="str">
        <f>IF(AND(TimeSpend[[#This Row],[Personnel number]]&lt;&gt;"",TimeSpend[[#This Row],[Date]]&lt;&gt;""),TimeSpend[[#This Row],[Activity]],"")</f>
        <v/>
      </c>
      <c r="G867" t="str">
        <f>IF(AND(TimeSpend[[#This Row],[Personnel number]]&lt;&gt;"",TimeSpend[[#This Row],[Date]]&lt;&gt;""),TimeSpend[[#This Row],[Activity description]],"")</f>
        <v/>
      </c>
      <c r="H867" s="36" t="str">
        <f>IF(AND(TimeSpend[[#This Row],[Personnel number]]&lt;&gt;"",TimeSpend[[#This Row],[Date]]&lt;&gt;""),TimeSpend[[#This Row],[Start Time]],"")</f>
        <v/>
      </c>
      <c r="I867" s="36" t="str">
        <f>IF(AND(TimeSpend[[#This Row],[Personnel number]]&lt;&gt;"",TimeSpend[[#This Row],[Date]]&lt;&gt;""),TimeSpend[[#This Row],[End Time]],"")</f>
        <v/>
      </c>
      <c r="J867" t="str">
        <f>IF(AND(TimeSpend[[#This Row],[Personnel number]]&lt;&gt;"",TimeSpend[[#This Row],[Date]]&lt;&gt;""),TimeSpend[[#This Row],[Location]],"")</f>
        <v/>
      </c>
      <c r="K867" t="str">
        <f>IF(AND(TimeSpend[[#This Row],[Personnel number]]&lt;&gt;"",TimeSpend[[#This Row],[Date]]&lt;&gt;""),TimeSpend[[#This Row],[Task]],"")</f>
        <v/>
      </c>
      <c r="L867" t="str">
        <f>IF(AND(TimeSpend[[#This Row],[Personnel number]]&lt;&gt;"",TimeSpend[[#This Row],[Date]]&lt;&gt;""),Utilization!$J$2,"")</f>
        <v/>
      </c>
      <c r="M867" t="str">
        <f>IF(AND(TimeSpend[[#This Row],[Personnel number]]&lt;&gt;"",TimeSpend[[#This Row],[Date]]&lt;&gt;""),TimeSpend[[#This Row],[Employee Name]],"")</f>
        <v/>
      </c>
      <c r="N867" t="str">
        <f t="shared" si="26"/>
        <v/>
      </c>
      <c r="O867" t="str">
        <f t="shared" si="27"/>
        <v/>
      </c>
      <c r="P867" t="str">
        <f>IF(D867&lt;&gt;"",VLOOKUP(D867,Projects!B:C,2,0),"")</f>
        <v/>
      </c>
    </row>
    <row r="868" spans="1:16" x14ac:dyDescent="0.25">
      <c r="A868" t="str">
        <f>UPPER(IF(AND(TimeSpend[[#This Row],[Personnel number]]&lt;&gt;"",TimeSpend[[#This Row],[Date]]&lt;&gt;""),TimeSpend[[#This Row],[Personnel number]],""))</f>
        <v/>
      </c>
      <c r="B868" s="85" t="str">
        <f>IF(AND(TimeSpend[[#This Row],[Personnel number]]&lt;&gt;"",TimeSpend[[#This Row],[Date]]&lt;&gt;""),TEXT(TimeSpend[[#This Row],[Date]],"[$-409]yyyyMMdd"),"")</f>
        <v/>
      </c>
      <c r="C868" s="33" t="str">
        <f>IF(AND(TimeSpend[[#This Row],[Personnel number]]&lt;&gt;"",TimeSpend[[#This Row],[Date]]&lt;&gt;""),SUBSTITUTE(TimeSpend[[#This Row],[Hours]],",","."),"")</f>
        <v/>
      </c>
      <c r="D868" t="str">
        <f>IF(AND(TimeSpend[[#This Row],[Personnel number]]&lt;&gt;"",TimeSpend[[#This Row],[Date]]&lt;&gt;""),TimeSpend[[#This Row],[Network]],"")</f>
        <v/>
      </c>
      <c r="E868" t="str">
        <f>IF(AND(TimeSpend[[#This Row],[Personnel number]]&lt;&gt;"",TimeSpend[[#This Row],[Date]]&lt;&gt;""),TimeSpend[[#This Row],[Network Description]],"")</f>
        <v/>
      </c>
      <c r="F868" t="str">
        <f>IF(AND(TimeSpend[[#This Row],[Personnel number]]&lt;&gt;"",TimeSpend[[#This Row],[Date]]&lt;&gt;""),TimeSpend[[#This Row],[Activity]],"")</f>
        <v/>
      </c>
      <c r="G868" t="str">
        <f>IF(AND(TimeSpend[[#This Row],[Personnel number]]&lt;&gt;"",TimeSpend[[#This Row],[Date]]&lt;&gt;""),TimeSpend[[#This Row],[Activity description]],"")</f>
        <v/>
      </c>
      <c r="H868" s="36" t="str">
        <f>IF(AND(TimeSpend[[#This Row],[Personnel number]]&lt;&gt;"",TimeSpend[[#This Row],[Date]]&lt;&gt;""),TimeSpend[[#This Row],[Start Time]],"")</f>
        <v/>
      </c>
      <c r="I868" s="36" t="str">
        <f>IF(AND(TimeSpend[[#This Row],[Personnel number]]&lt;&gt;"",TimeSpend[[#This Row],[Date]]&lt;&gt;""),TimeSpend[[#This Row],[End Time]],"")</f>
        <v/>
      </c>
      <c r="J868" t="str">
        <f>IF(AND(TimeSpend[[#This Row],[Personnel number]]&lt;&gt;"",TimeSpend[[#This Row],[Date]]&lt;&gt;""),TimeSpend[[#This Row],[Location]],"")</f>
        <v/>
      </c>
      <c r="K868" t="str">
        <f>IF(AND(TimeSpend[[#This Row],[Personnel number]]&lt;&gt;"",TimeSpend[[#This Row],[Date]]&lt;&gt;""),TimeSpend[[#This Row],[Task]],"")</f>
        <v/>
      </c>
      <c r="L868" t="str">
        <f>IF(AND(TimeSpend[[#This Row],[Personnel number]]&lt;&gt;"",TimeSpend[[#This Row],[Date]]&lt;&gt;""),Utilization!$J$2,"")</f>
        <v/>
      </c>
      <c r="M868" t="str">
        <f>IF(AND(TimeSpend[[#This Row],[Personnel number]]&lt;&gt;"",TimeSpend[[#This Row],[Date]]&lt;&gt;""),TimeSpend[[#This Row],[Employee Name]],"")</f>
        <v/>
      </c>
      <c r="N868" t="str">
        <f t="shared" si="26"/>
        <v/>
      </c>
      <c r="O868" t="str">
        <f t="shared" si="27"/>
        <v/>
      </c>
      <c r="P868" t="str">
        <f>IF(D868&lt;&gt;"",VLOOKUP(D868,Projects!B:C,2,0),"")</f>
        <v/>
      </c>
    </row>
    <row r="869" spans="1:16" x14ac:dyDescent="0.25">
      <c r="A869" t="str">
        <f>UPPER(IF(AND(TimeSpend[[#This Row],[Personnel number]]&lt;&gt;"",TimeSpend[[#This Row],[Date]]&lt;&gt;""),TimeSpend[[#This Row],[Personnel number]],""))</f>
        <v/>
      </c>
      <c r="B869" s="85" t="str">
        <f>IF(AND(TimeSpend[[#This Row],[Personnel number]]&lt;&gt;"",TimeSpend[[#This Row],[Date]]&lt;&gt;""),TEXT(TimeSpend[[#This Row],[Date]],"[$-409]yyyyMMdd"),"")</f>
        <v/>
      </c>
      <c r="C869" s="33" t="str">
        <f>IF(AND(TimeSpend[[#This Row],[Personnel number]]&lt;&gt;"",TimeSpend[[#This Row],[Date]]&lt;&gt;""),SUBSTITUTE(TimeSpend[[#This Row],[Hours]],",","."),"")</f>
        <v/>
      </c>
      <c r="D869" t="str">
        <f>IF(AND(TimeSpend[[#This Row],[Personnel number]]&lt;&gt;"",TimeSpend[[#This Row],[Date]]&lt;&gt;""),TimeSpend[[#This Row],[Network]],"")</f>
        <v/>
      </c>
      <c r="E869" t="str">
        <f>IF(AND(TimeSpend[[#This Row],[Personnel number]]&lt;&gt;"",TimeSpend[[#This Row],[Date]]&lt;&gt;""),TimeSpend[[#This Row],[Network Description]],"")</f>
        <v/>
      </c>
      <c r="F869" t="str">
        <f>IF(AND(TimeSpend[[#This Row],[Personnel number]]&lt;&gt;"",TimeSpend[[#This Row],[Date]]&lt;&gt;""),TimeSpend[[#This Row],[Activity]],"")</f>
        <v/>
      </c>
      <c r="G869" t="str">
        <f>IF(AND(TimeSpend[[#This Row],[Personnel number]]&lt;&gt;"",TimeSpend[[#This Row],[Date]]&lt;&gt;""),TimeSpend[[#This Row],[Activity description]],"")</f>
        <v/>
      </c>
      <c r="H869" s="36" t="str">
        <f>IF(AND(TimeSpend[[#This Row],[Personnel number]]&lt;&gt;"",TimeSpend[[#This Row],[Date]]&lt;&gt;""),TimeSpend[[#This Row],[Start Time]],"")</f>
        <v/>
      </c>
      <c r="I869" s="36" t="str">
        <f>IF(AND(TimeSpend[[#This Row],[Personnel number]]&lt;&gt;"",TimeSpend[[#This Row],[Date]]&lt;&gt;""),TimeSpend[[#This Row],[End Time]],"")</f>
        <v/>
      </c>
      <c r="J869" t="str">
        <f>IF(AND(TimeSpend[[#This Row],[Personnel number]]&lt;&gt;"",TimeSpend[[#This Row],[Date]]&lt;&gt;""),TimeSpend[[#This Row],[Location]],"")</f>
        <v/>
      </c>
      <c r="K869" t="str">
        <f>IF(AND(TimeSpend[[#This Row],[Personnel number]]&lt;&gt;"",TimeSpend[[#This Row],[Date]]&lt;&gt;""),TimeSpend[[#This Row],[Task]],"")</f>
        <v/>
      </c>
      <c r="L869" t="str">
        <f>IF(AND(TimeSpend[[#This Row],[Personnel number]]&lt;&gt;"",TimeSpend[[#This Row],[Date]]&lt;&gt;""),Utilization!$J$2,"")</f>
        <v/>
      </c>
      <c r="M869" t="str">
        <f>IF(AND(TimeSpend[[#This Row],[Personnel number]]&lt;&gt;"",TimeSpend[[#This Row],[Date]]&lt;&gt;""),TimeSpend[[#This Row],[Employee Name]],"")</f>
        <v/>
      </c>
      <c r="N869" t="str">
        <f t="shared" si="26"/>
        <v/>
      </c>
      <c r="O869" t="str">
        <f t="shared" si="27"/>
        <v/>
      </c>
      <c r="P869" t="str">
        <f>IF(D869&lt;&gt;"",VLOOKUP(D869,Projects!B:C,2,0),"")</f>
        <v/>
      </c>
    </row>
    <row r="870" spans="1:16" x14ac:dyDescent="0.25">
      <c r="A870" t="str">
        <f>UPPER(IF(AND(TimeSpend[[#This Row],[Personnel number]]&lt;&gt;"",TimeSpend[[#This Row],[Date]]&lt;&gt;""),TimeSpend[[#This Row],[Personnel number]],""))</f>
        <v/>
      </c>
      <c r="B870" s="85" t="str">
        <f>IF(AND(TimeSpend[[#This Row],[Personnel number]]&lt;&gt;"",TimeSpend[[#This Row],[Date]]&lt;&gt;""),TEXT(TimeSpend[[#This Row],[Date]],"[$-409]yyyyMMdd"),"")</f>
        <v/>
      </c>
      <c r="C870" s="33" t="str">
        <f>IF(AND(TimeSpend[[#This Row],[Personnel number]]&lt;&gt;"",TimeSpend[[#This Row],[Date]]&lt;&gt;""),SUBSTITUTE(TimeSpend[[#This Row],[Hours]],",","."),"")</f>
        <v/>
      </c>
      <c r="D870" t="str">
        <f>IF(AND(TimeSpend[[#This Row],[Personnel number]]&lt;&gt;"",TimeSpend[[#This Row],[Date]]&lt;&gt;""),TimeSpend[[#This Row],[Network]],"")</f>
        <v/>
      </c>
      <c r="E870" t="str">
        <f>IF(AND(TimeSpend[[#This Row],[Personnel number]]&lt;&gt;"",TimeSpend[[#This Row],[Date]]&lt;&gt;""),TimeSpend[[#This Row],[Network Description]],"")</f>
        <v/>
      </c>
      <c r="F870" t="str">
        <f>IF(AND(TimeSpend[[#This Row],[Personnel number]]&lt;&gt;"",TimeSpend[[#This Row],[Date]]&lt;&gt;""),TimeSpend[[#This Row],[Activity]],"")</f>
        <v/>
      </c>
      <c r="G870" t="str">
        <f>IF(AND(TimeSpend[[#This Row],[Personnel number]]&lt;&gt;"",TimeSpend[[#This Row],[Date]]&lt;&gt;""),TimeSpend[[#This Row],[Activity description]],"")</f>
        <v/>
      </c>
      <c r="H870" s="36" t="str">
        <f>IF(AND(TimeSpend[[#This Row],[Personnel number]]&lt;&gt;"",TimeSpend[[#This Row],[Date]]&lt;&gt;""),TimeSpend[[#This Row],[Start Time]],"")</f>
        <v/>
      </c>
      <c r="I870" s="36" t="str">
        <f>IF(AND(TimeSpend[[#This Row],[Personnel number]]&lt;&gt;"",TimeSpend[[#This Row],[Date]]&lt;&gt;""),TimeSpend[[#This Row],[End Time]],"")</f>
        <v/>
      </c>
      <c r="J870" t="str">
        <f>IF(AND(TimeSpend[[#This Row],[Personnel number]]&lt;&gt;"",TimeSpend[[#This Row],[Date]]&lt;&gt;""),TimeSpend[[#This Row],[Location]],"")</f>
        <v/>
      </c>
      <c r="K870" t="str">
        <f>IF(AND(TimeSpend[[#This Row],[Personnel number]]&lt;&gt;"",TimeSpend[[#This Row],[Date]]&lt;&gt;""),TimeSpend[[#This Row],[Task]],"")</f>
        <v/>
      </c>
      <c r="L870" t="str">
        <f>IF(AND(TimeSpend[[#This Row],[Personnel number]]&lt;&gt;"",TimeSpend[[#This Row],[Date]]&lt;&gt;""),Utilization!$J$2,"")</f>
        <v/>
      </c>
      <c r="M870" t="str">
        <f>IF(AND(TimeSpend[[#This Row],[Personnel number]]&lt;&gt;"",TimeSpend[[#This Row],[Date]]&lt;&gt;""),TimeSpend[[#This Row],[Employee Name]],"")</f>
        <v/>
      </c>
      <c r="N870" t="str">
        <f t="shared" si="26"/>
        <v/>
      </c>
      <c r="O870" t="str">
        <f t="shared" si="27"/>
        <v/>
      </c>
      <c r="P870" t="str">
        <f>IF(D870&lt;&gt;"",VLOOKUP(D870,Projects!B:C,2,0),"")</f>
        <v/>
      </c>
    </row>
    <row r="871" spans="1:16" x14ac:dyDescent="0.25">
      <c r="A871" t="str">
        <f>UPPER(IF(AND(TimeSpend[[#This Row],[Personnel number]]&lt;&gt;"",TimeSpend[[#This Row],[Date]]&lt;&gt;""),TimeSpend[[#This Row],[Personnel number]],""))</f>
        <v/>
      </c>
      <c r="B871" s="85" t="str">
        <f>IF(AND(TimeSpend[[#This Row],[Personnel number]]&lt;&gt;"",TimeSpend[[#This Row],[Date]]&lt;&gt;""),TEXT(TimeSpend[[#This Row],[Date]],"[$-409]yyyyMMdd"),"")</f>
        <v/>
      </c>
      <c r="C871" s="33" t="str">
        <f>IF(AND(TimeSpend[[#This Row],[Personnel number]]&lt;&gt;"",TimeSpend[[#This Row],[Date]]&lt;&gt;""),SUBSTITUTE(TimeSpend[[#This Row],[Hours]],",","."),"")</f>
        <v/>
      </c>
      <c r="D871" t="str">
        <f>IF(AND(TimeSpend[[#This Row],[Personnel number]]&lt;&gt;"",TimeSpend[[#This Row],[Date]]&lt;&gt;""),TimeSpend[[#This Row],[Network]],"")</f>
        <v/>
      </c>
      <c r="E871" t="str">
        <f>IF(AND(TimeSpend[[#This Row],[Personnel number]]&lt;&gt;"",TimeSpend[[#This Row],[Date]]&lt;&gt;""),TimeSpend[[#This Row],[Network Description]],"")</f>
        <v/>
      </c>
      <c r="F871" t="str">
        <f>IF(AND(TimeSpend[[#This Row],[Personnel number]]&lt;&gt;"",TimeSpend[[#This Row],[Date]]&lt;&gt;""),TimeSpend[[#This Row],[Activity]],"")</f>
        <v/>
      </c>
      <c r="G871" t="str">
        <f>IF(AND(TimeSpend[[#This Row],[Personnel number]]&lt;&gt;"",TimeSpend[[#This Row],[Date]]&lt;&gt;""),TimeSpend[[#This Row],[Activity description]],"")</f>
        <v/>
      </c>
      <c r="H871" s="36" t="str">
        <f>IF(AND(TimeSpend[[#This Row],[Personnel number]]&lt;&gt;"",TimeSpend[[#This Row],[Date]]&lt;&gt;""),TimeSpend[[#This Row],[Start Time]],"")</f>
        <v/>
      </c>
      <c r="I871" s="36" t="str">
        <f>IF(AND(TimeSpend[[#This Row],[Personnel number]]&lt;&gt;"",TimeSpend[[#This Row],[Date]]&lt;&gt;""),TimeSpend[[#This Row],[End Time]],"")</f>
        <v/>
      </c>
      <c r="J871" t="str">
        <f>IF(AND(TimeSpend[[#This Row],[Personnel number]]&lt;&gt;"",TimeSpend[[#This Row],[Date]]&lt;&gt;""),TimeSpend[[#This Row],[Location]],"")</f>
        <v/>
      </c>
      <c r="K871" t="str">
        <f>IF(AND(TimeSpend[[#This Row],[Personnel number]]&lt;&gt;"",TimeSpend[[#This Row],[Date]]&lt;&gt;""),TimeSpend[[#This Row],[Task]],"")</f>
        <v/>
      </c>
      <c r="L871" t="str">
        <f>IF(AND(TimeSpend[[#This Row],[Personnel number]]&lt;&gt;"",TimeSpend[[#This Row],[Date]]&lt;&gt;""),Utilization!$J$2,"")</f>
        <v/>
      </c>
      <c r="M871" t="str">
        <f>IF(AND(TimeSpend[[#This Row],[Personnel number]]&lt;&gt;"",TimeSpend[[#This Row],[Date]]&lt;&gt;""),TimeSpend[[#This Row],[Employee Name]],"")</f>
        <v/>
      </c>
      <c r="N871" t="str">
        <f t="shared" si="26"/>
        <v/>
      </c>
      <c r="O871" t="str">
        <f t="shared" si="27"/>
        <v/>
      </c>
      <c r="P871" t="str">
        <f>IF(D871&lt;&gt;"",VLOOKUP(D871,Projects!B:C,2,0),"")</f>
        <v/>
      </c>
    </row>
    <row r="872" spans="1:16" x14ac:dyDescent="0.25">
      <c r="A872" t="str">
        <f>UPPER(IF(AND(TimeSpend[[#This Row],[Personnel number]]&lt;&gt;"",TimeSpend[[#This Row],[Date]]&lt;&gt;""),TimeSpend[[#This Row],[Personnel number]],""))</f>
        <v/>
      </c>
      <c r="B872" s="85" t="str">
        <f>IF(AND(TimeSpend[[#This Row],[Personnel number]]&lt;&gt;"",TimeSpend[[#This Row],[Date]]&lt;&gt;""),TEXT(TimeSpend[[#This Row],[Date]],"[$-409]yyyyMMdd"),"")</f>
        <v/>
      </c>
      <c r="C872" s="33" t="str">
        <f>IF(AND(TimeSpend[[#This Row],[Personnel number]]&lt;&gt;"",TimeSpend[[#This Row],[Date]]&lt;&gt;""),SUBSTITUTE(TimeSpend[[#This Row],[Hours]],",","."),"")</f>
        <v/>
      </c>
      <c r="D872" t="str">
        <f>IF(AND(TimeSpend[[#This Row],[Personnel number]]&lt;&gt;"",TimeSpend[[#This Row],[Date]]&lt;&gt;""),TimeSpend[[#This Row],[Network]],"")</f>
        <v/>
      </c>
      <c r="E872" t="str">
        <f>IF(AND(TimeSpend[[#This Row],[Personnel number]]&lt;&gt;"",TimeSpend[[#This Row],[Date]]&lt;&gt;""),TimeSpend[[#This Row],[Network Description]],"")</f>
        <v/>
      </c>
      <c r="F872" t="str">
        <f>IF(AND(TimeSpend[[#This Row],[Personnel number]]&lt;&gt;"",TimeSpend[[#This Row],[Date]]&lt;&gt;""),TimeSpend[[#This Row],[Activity]],"")</f>
        <v/>
      </c>
      <c r="G872" t="str">
        <f>IF(AND(TimeSpend[[#This Row],[Personnel number]]&lt;&gt;"",TimeSpend[[#This Row],[Date]]&lt;&gt;""),TimeSpend[[#This Row],[Activity description]],"")</f>
        <v/>
      </c>
      <c r="H872" s="36" t="str">
        <f>IF(AND(TimeSpend[[#This Row],[Personnel number]]&lt;&gt;"",TimeSpend[[#This Row],[Date]]&lt;&gt;""),TimeSpend[[#This Row],[Start Time]],"")</f>
        <v/>
      </c>
      <c r="I872" s="36" t="str">
        <f>IF(AND(TimeSpend[[#This Row],[Personnel number]]&lt;&gt;"",TimeSpend[[#This Row],[Date]]&lt;&gt;""),TimeSpend[[#This Row],[End Time]],"")</f>
        <v/>
      </c>
      <c r="J872" t="str">
        <f>IF(AND(TimeSpend[[#This Row],[Personnel number]]&lt;&gt;"",TimeSpend[[#This Row],[Date]]&lt;&gt;""),TimeSpend[[#This Row],[Location]],"")</f>
        <v/>
      </c>
      <c r="K872" t="str">
        <f>IF(AND(TimeSpend[[#This Row],[Personnel number]]&lt;&gt;"",TimeSpend[[#This Row],[Date]]&lt;&gt;""),TimeSpend[[#This Row],[Task]],"")</f>
        <v/>
      </c>
      <c r="L872" t="str">
        <f>IF(AND(TimeSpend[[#This Row],[Personnel number]]&lt;&gt;"",TimeSpend[[#This Row],[Date]]&lt;&gt;""),Utilization!$J$2,"")</f>
        <v/>
      </c>
      <c r="M872" t="str">
        <f>IF(AND(TimeSpend[[#This Row],[Personnel number]]&lt;&gt;"",TimeSpend[[#This Row],[Date]]&lt;&gt;""),TimeSpend[[#This Row],[Employee Name]],"")</f>
        <v/>
      </c>
      <c r="N872" t="str">
        <f t="shared" si="26"/>
        <v/>
      </c>
      <c r="O872" t="str">
        <f t="shared" si="27"/>
        <v/>
      </c>
      <c r="P872" t="str">
        <f>IF(D872&lt;&gt;"",VLOOKUP(D872,Projects!B:C,2,0),"")</f>
        <v/>
      </c>
    </row>
    <row r="873" spans="1:16" x14ac:dyDescent="0.25">
      <c r="A873" t="str">
        <f>UPPER(IF(AND(TimeSpend[[#This Row],[Personnel number]]&lt;&gt;"",TimeSpend[[#This Row],[Date]]&lt;&gt;""),TimeSpend[[#This Row],[Personnel number]],""))</f>
        <v/>
      </c>
      <c r="B873" s="85" t="str">
        <f>IF(AND(TimeSpend[[#This Row],[Personnel number]]&lt;&gt;"",TimeSpend[[#This Row],[Date]]&lt;&gt;""),TEXT(TimeSpend[[#This Row],[Date]],"[$-409]yyyyMMdd"),"")</f>
        <v/>
      </c>
      <c r="C873" s="33" t="str">
        <f>IF(AND(TimeSpend[[#This Row],[Personnel number]]&lt;&gt;"",TimeSpend[[#This Row],[Date]]&lt;&gt;""),SUBSTITUTE(TimeSpend[[#This Row],[Hours]],",","."),"")</f>
        <v/>
      </c>
      <c r="D873" t="str">
        <f>IF(AND(TimeSpend[[#This Row],[Personnel number]]&lt;&gt;"",TimeSpend[[#This Row],[Date]]&lt;&gt;""),TimeSpend[[#This Row],[Network]],"")</f>
        <v/>
      </c>
      <c r="E873" t="str">
        <f>IF(AND(TimeSpend[[#This Row],[Personnel number]]&lt;&gt;"",TimeSpend[[#This Row],[Date]]&lt;&gt;""),TimeSpend[[#This Row],[Network Description]],"")</f>
        <v/>
      </c>
      <c r="F873" t="str">
        <f>IF(AND(TimeSpend[[#This Row],[Personnel number]]&lt;&gt;"",TimeSpend[[#This Row],[Date]]&lt;&gt;""),TimeSpend[[#This Row],[Activity]],"")</f>
        <v/>
      </c>
      <c r="G873" t="str">
        <f>IF(AND(TimeSpend[[#This Row],[Personnel number]]&lt;&gt;"",TimeSpend[[#This Row],[Date]]&lt;&gt;""),TimeSpend[[#This Row],[Activity description]],"")</f>
        <v/>
      </c>
      <c r="H873" s="36" t="str">
        <f>IF(AND(TimeSpend[[#This Row],[Personnel number]]&lt;&gt;"",TimeSpend[[#This Row],[Date]]&lt;&gt;""),TimeSpend[[#This Row],[Start Time]],"")</f>
        <v/>
      </c>
      <c r="I873" s="36" t="str">
        <f>IF(AND(TimeSpend[[#This Row],[Personnel number]]&lt;&gt;"",TimeSpend[[#This Row],[Date]]&lt;&gt;""),TimeSpend[[#This Row],[End Time]],"")</f>
        <v/>
      </c>
      <c r="J873" t="str">
        <f>IF(AND(TimeSpend[[#This Row],[Personnel number]]&lt;&gt;"",TimeSpend[[#This Row],[Date]]&lt;&gt;""),TimeSpend[[#This Row],[Location]],"")</f>
        <v/>
      </c>
      <c r="K873" t="str">
        <f>IF(AND(TimeSpend[[#This Row],[Personnel number]]&lt;&gt;"",TimeSpend[[#This Row],[Date]]&lt;&gt;""),TimeSpend[[#This Row],[Task]],"")</f>
        <v/>
      </c>
      <c r="L873" t="str">
        <f>IF(AND(TimeSpend[[#This Row],[Personnel number]]&lt;&gt;"",TimeSpend[[#This Row],[Date]]&lt;&gt;""),Utilization!$J$2,"")</f>
        <v/>
      </c>
      <c r="M873" t="str">
        <f>IF(AND(TimeSpend[[#This Row],[Personnel number]]&lt;&gt;"",TimeSpend[[#This Row],[Date]]&lt;&gt;""),TimeSpend[[#This Row],[Employee Name]],"")</f>
        <v/>
      </c>
      <c r="N873" t="str">
        <f t="shared" si="26"/>
        <v/>
      </c>
      <c r="O873" t="str">
        <f t="shared" si="27"/>
        <v/>
      </c>
      <c r="P873" t="str">
        <f>IF(D873&lt;&gt;"",VLOOKUP(D873,Projects!B:C,2,0),"")</f>
        <v/>
      </c>
    </row>
    <row r="874" spans="1:16" x14ac:dyDescent="0.25">
      <c r="A874" t="str">
        <f>UPPER(IF(AND(TimeSpend[[#This Row],[Personnel number]]&lt;&gt;"",TimeSpend[[#This Row],[Date]]&lt;&gt;""),TimeSpend[[#This Row],[Personnel number]],""))</f>
        <v/>
      </c>
      <c r="B874" s="85" t="str">
        <f>IF(AND(TimeSpend[[#This Row],[Personnel number]]&lt;&gt;"",TimeSpend[[#This Row],[Date]]&lt;&gt;""),TEXT(TimeSpend[[#This Row],[Date]],"[$-409]yyyyMMdd"),"")</f>
        <v/>
      </c>
      <c r="C874" s="33" t="str">
        <f>IF(AND(TimeSpend[[#This Row],[Personnel number]]&lt;&gt;"",TimeSpend[[#This Row],[Date]]&lt;&gt;""),SUBSTITUTE(TimeSpend[[#This Row],[Hours]],",","."),"")</f>
        <v/>
      </c>
      <c r="D874" t="str">
        <f>IF(AND(TimeSpend[[#This Row],[Personnel number]]&lt;&gt;"",TimeSpend[[#This Row],[Date]]&lt;&gt;""),TimeSpend[[#This Row],[Network]],"")</f>
        <v/>
      </c>
      <c r="E874" t="str">
        <f>IF(AND(TimeSpend[[#This Row],[Personnel number]]&lt;&gt;"",TimeSpend[[#This Row],[Date]]&lt;&gt;""),TimeSpend[[#This Row],[Network Description]],"")</f>
        <v/>
      </c>
      <c r="F874" t="str">
        <f>IF(AND(TimeSpend[[#This Row],[Personnel number]]&lt;&gt;"",TimeSpend[[#This Row],[Date]]&lt;&gt;""),TimeSpend[[#This Row],[Activity]],"")</f>
        <v/>
      </c>
      <c r="G874" t="str">
        <f>IF(AND(TimeSpend[[#This Row],[Personnel number]]&lt;&gt;"",TimeSpend[[#This Row],[Date]]&lt;&gt;""),TimeSpend[[#This Row],[Activity description]],"")</f>
        <v/>
      </c>
      <c r="H874" s="36" t="str">
        <f>IF(AND(TimeSpend[[#This Row],[Personnel number]]&lt;&gt;"",TimeSpend[[#This Row],[Date]]&lt;&gt;""),TimeSpend[[#This Row],[Start Time]],"")</f>
        <v/>
      </c>
      <c r="I874" s="36" t="str">
        <f>IF(AND(TimeSpend[[#This Row],[Personnel number]]&lt;&gt;"",TimeSpend[[#This Row],[Date]]&lt;&gt;""),TimeSpend[[#This Row],[End Time]],"")</f>
        <v/>
      </c>
      <c r="J874" t="str">
        <f>IF(AND(TimeSpend[[#This Row],[Personnel number]]&lt;&gt;"",TimeSpend[[#This Row],[Date]]&lt;&gt;""),TimeSpend[[#This Row],[Location]],"")</f>
        <v/>
      </c>
      <c r="K874" t="str">
        <f>IF(AND(TimeSpend[[#This Row],[Personnel number]]&lt;&gt;"",TimeSpend[[#This Row],[Date]]&lt;&gt;""),TimeSpend[[#This Row],[Task]],"")</f>
        <v/>
      </c>
      <c r="L874" t="str">
        <f>IF(AND(TimeSpend[[#This Row],[Personnel number]]&lt;&gt;"",TimeSpend[[#This Row],[Date]]&lt;&gt;""),Utilization!$J$2,"")</f>
        <v/>
      </c>
      <c r="M874" t="str">
        <f>IF(AND(TimeSpend[[#This Row],[Personnel number]]&lt;&gt;"",TimeSpend[[#This Row],[Date]]&lt;&gt;""),TimeSpend[[#This Row],[Employee Name]],"")</f>
        <v/>
      </c>
      <c r="N874" t="str">
        <f t="shared" si="26"/>
        <v/>
      </c>
      <c r="O874" t="str">
        <f t="shared" si="27"/>
        <v/>
      </c>
      <c r="P874" t="str">
        <f>IF(D874&lt;&gt;"",VLOOKUP(D874,Projects!B:C,2,0),"")</f>
        <v/>
      </c>
    </row>
    <row r="875" spans="1:16" x14ac:dyDescent="0.25">
      <c r="A875" t="str">
        <f>UPPER(IF(AND(TimeSpend[[#This Row],[Personnel number]]&lt;&gt;"",TimeSpend[[#This Row],[Date]]&lt;&gt;""),TimeSpend[[#This Row],[Personnel number]],""))</f>
        <v/>
      </c>
      <c r="B875" s="85" t="str">
        <f>IF(AND(TimeSpend[[#This Row],[Personnel number]]&lt;&gt;"",TimeSpend[[#This Row],[Date]]&lt;&gt;""),TEXT(TimeSpend[[#This Row],[Date]],"[$-409]yyyyMMdd"),"")</f>
        <v/>
      </c>
      <c r="C875" s="33" t="str">
        <f>IF(AND(TimeSpend[[#This Row],[Personnel number]]&lt;&gt;"",TimeSpend[[#This Row],[Date]]&lt;&gt;""),SUBSTITUTE(TimeSpend[[#This Row],[Hours]],",","."),"")</f>
        <v/>
      </c>
      <c r="D875" t="str">
        <f>IF(AND(TimeSpend[[#This Row],[Personnel number]]&lt;&gt;"",TimeSpend[[#This Row],[Date]]&lt;&gt;""),TimeSpend[[#This Row],[Network]],"")</f>
        <v/>
      </c>
      <c r="E875" t="str">
        <f>IF(AND(TimeSpend[[#This Row],[Personnel number]]&lt;&gt;"",TimeSpend[[#This Row],[Date]]&lt;&gt;""),TimeSpend[[#This Row],[Network Description]],"")</f>
        <v/>
      </c>
      <c r="F875" t="str">
        <f>IF(AND(TimeSpend[[#This Row],[Personnel number]]&lt;&gt;"",TimeSpend[[#This Row],[Date]]&lt;&gt;""),TimeSpend[[#This Row],[Activity]],"")</f>
        <v/>
      </c>
      <c r="G875" t="str">
        <f>IF(AND(TimeSpend[[#This Row],[Personnel number]]&lt;&gt;"",TimeSpend[[#This Row],[Date]]&lt;&gt;""),TimeSpend[[#This Row],[Activity description]],"")</f>
        <v/>
      </c>
      <c r="H875" s="36" t="str">
        <f>IF(AND(TimeSpend[[#This Row],[Personnel number]]&lt;&gt;"",TimeSpend[[#This Row],[Date]]&lt;&gt;""),TimeSpend[[#This Row],[Start Time]],"")</f>
        <v/>
      </c>
      <c r="I875" s="36" t="str">
        <f>IF(AND(TimeSpend[[#This Row],[Personnel number]]&lt;&gt;"",TimeSpend[[#This Row],[Date]]&lt;&gt;""),TimeSpend[[#This Row],[End Time]],"")</f>
        <v/>
      </c>
      <c r="J875" t="str">
        <f>IF(AND(TimeSpend[[#This Row],[Personnel number]]&lt;&gt;"",TimeSpend[[#This Row],[Date]]&lt;&gt;""),TimeSpend[[#This Row],[Location]],"")</f>
        <v/>
      </c>
      <c r="K875" t="str">
        <f>IF(AND(TimeSpend[[#This Row],[Personnel number]]&lt;&gt;"",TimeSpend[[#This Row],[Date]]&lt;&gt;""),TimeSpend[[#This Row],[Task]],"")</f>
        <v/>
      </c>
      <c r="L875" t="str">
        <f>IF(AND(TimeSpend[[#This Row],[Personnel number]]&lt;&gt;"",TimeSpend[[#This Row],[Date]]&lt;&gt;""),Utilization!$J$2,"")</f>
        <v/>
      </c>
      <c r="M875" t="str">
        <f>IF(AND(TimeSpend[[#This Row],[Personnel number]]&lt;&gt;"",TimeSpend[[#This Row],[Date]]&lt;&gt;""),TimeSpend[[#This Row],[Employee Name]],"")</f>
        <v/>
      </c>
      <c r="N875" t="str">
        <f t="shared" si="26"/>
        <v/>
      </c>
      <c r="O875" t="str">
        <f t="shared" si="27"/>
        <v/>
      </c>
      <c r="P875" t="str">
        <f>IF(D875&lt;&gt;"",VLOOKUP(D875,Projects!B:C,2,0),"")</f>
        <v/>
      </c>
    </row>
    <row r="876" spans="1:16" x14ac:dyDescent="0.25">
      <c r="A876" t="str">
        <f>UPPER(IF(AND(TimeSpend[[#This Row],[Personnel number]]&lt;&gt;"",TimeSpend[[#This Row],[Date]]&lt;&gt;""),TimeSpend[[#This Row],[Personnel number]],""))</f>
        <v/>
      </c>
      <c r="B876" s="85" t="str">
        <f>IF(AND(TimeSpend[[#This Row],[Personnel number]]&lt;&gt;"",TimeSpend[[#This Row],[Date]]&lt;&gt;""),TEXT(TimeSpend[[#This Row],[Date]],"[$-409]yyyyMMdd"),"")</f>
        <v/>
      </c>
      <c r="C876" s="33" t="str">
        <f>IF(AND(TimeSpend[[#This Row],[Personnel number]]&lt;&gt;"",TimeSpend[[#This Row],[Date]]&lt;&gt;""),SUBSTITUTE(TimeSpend[[#This Row],[Hours]],",","."),"")</f>
        <v/>
      </c>
      <c r="D876" t="str">
        <f>IF(AND(TimeSpend[[#This Row],[Personnel number]]&lt;&gt;"",TimeSpend[[#This Row],[Date]]&lt;&gt;""),TimeSpend[[#This Row],[Network]],"")</f>
        <v/>
      </c>
      <c r="E876" t="str">
        <f>IF(AND(TimeSpend[[#This Row],[Personnel number]]&lt;&gt;"",TimeSpend[[#This Row],[Date]]&lt;&gt;""),TimeSpend[[#This Row],[Network Description]],"")</f>
        <v/>
      </c>
      <c r="F876" t="str">
        <f>IF(AND(TimeSpend[[#This Row],[Personnel number]]&lt;&gt;"",TimeSpend[[#This Row],[Date]]&lt;&gt;""),TimeSpend[[#This Row],[Activity]],"")</f>
        <v/>
      </c>
      <c r="G876" t="str">
        <f>IF(AND(TimeSpend[[#This Row],[Personnel number]]&lt;&gt;"",TimeSpend[[#This Row],[Date]]&lt;&gt;""),TimeSpend[[#This Row],[Activity description]],"")</f>
        <v/>
      </c>
      <c r="H876" s="36" t="str">
        <f>IF(AND(TimeSpend[[#This Row],[Personnel number]]&lt;&gt;"",TimeSpend[[#This Row],[Date]]&lt;&gt;""),TimeSpend[[#This Row],[Start Time]],"")</f>
        <v/>
      </c>
      <c r="I876" s="36" t="str">
        <f>IF(AND(TimeSpend[[#This Row],[Personnel number]]&lt;&gt;"",TimeSpend[[#This Row],[Date]]&lt;&gt;""),TimeSpend[[#This Row],[End Time]],"")</f>
        <v/>
      </c>
      <c r="J876" t="str">
        <f>IF(AND(TimeSpend[[#This Row],[Personnel number]]&lt;&gt;"",TimeSpend[[#This Row],[Date]]&lt;&gt;""),TimeSpend[[#This Row],[Location]],"")</f>
        <v/>
      </c>
      <c r="K876" t="str">
        <f>IF(AND(TimeSpend[[#This Row],[Personnel number]]&lt;&gt;"",TimeSpend[[#This Row],[Date]]&lt;&gt;""),TimeSpend[[#This Row],[Task]],"")</f>
        <v/>
      </c>
      <c r="L876" t="str">
        <f>IF(AND(TimeSpend[[#This Row],[Personnel number]]&lt;&gt;"",TimeSpend[[#This Row],[Date]]&lt;&gt;""),Utilization!$J$2,"")</f>
        <v/>
      </c>
      <c r="M876" t="str">
        <f>IF(AND(TimeSpend[[#This Row],[Personnel number]]&lt;&gt;"",TimeSpend[[#This Row],[Date]]&lt;&gt;""),TimeSpend[[#This Row],[Employee Name]],"")</f>
        <v/>
      </c>
      <c r="N876" t="str">
        <f t="shared" si="26"/>
        <v/>
      </c>
      <c r="O876" t="str">
        <f t="shared" si="27"/>
        <v/>
      </c>
      <c r="P876" t="str">
        <f>IF(D876&lt;&gt;"",VLOOKUP(D876,Projects!B:C,2,0),"")</f>
        <v/>
      </c>
    </row>
    <row r="877" spans="1:16" x14ac:dyDescent="0.25">
      <c r="A877" t="str">
        <f>UPPER(IF(AND(TimeSpend[[#This Row],[Personnel number]]&lt;&gt;"",TimeSpend[[#This Row],[Date]]&lt;&gt;""),TimeSpend[[#This Row],[Personnel number]],""))</f>
        <v/>
      </c>
      <c r="B877" s="85" t="str">
        <f>IF(AND(TimeSpend[[#This Row],[Personnel number]]&lt;&gt;"",TimeSpend[[#This Row],[Date]]&lt;&gt;""),TEXT(TimeSpend[[#This Row],[Date]],"[$-409]yyyyMMdd"),"")</f>
        <v/>
      </c>
      <c r="C877" s="33" t="str">
        <f>IF(AND(TimeSpend[[#This Row],[Personnel number]]&lt;&gt;"",TimeSpend[[#This Row],[Date]]&lt;&gt;""),SUBSTITUTE(TimeSpend[[#This Row],[Hours]],",","."),"")</f>
        <v/>
      </c>
      <c r="D877" t="str">
        <f>IF(AND(TimeSpend[[#This Row],[Personnel number]]&lt;&gt;"",TimeSpend[[#This Row],[Date]]&lt;&gt;""),TimeSpend[[#This Row],[Network]],"")</f>
        <v/>
      </c>
      <c r="E877" t="str">
        <f>IF(AND(TimeSpend[[#This Row],[Personnel number]]&lt;&gt;"",TimeSpend[[#This Row],[Date]]&lt;&gt;""),TimeSpend[[#This Row],[Network Description]],"")</f>
        <v/>
      </c>
      <c r="F877" t="str">
        <f>IF(AND(TimeSpend[[#This Row],[Personnel number]]&lt;&gt;"",TimeSpend[[#This Row],[Date]]&lt;&gt;""),TimeSpend[[#This Row],[Activity]],"")</f>
        <v/>
      </c>
      <c r="G877" t="str">
        <f>IF(AND(TimeSpend[[#This Row],[Personnel number]]&lt;&gt;"",TimeSpend[[#This Row],[Date]]&lt;&gt;""),TimeSpend[[#This Row],[Activity description]],"")</f>
        <v/>
      </c>
      <c r="H877" s="36" t="str">
        <f>IF(AND(TimeSpend[[#This Row],[Personnel number]]&lt;&gt;"",TimeSpend[[#This Row],[Date]]&lt;&gt;""),TimeSpend[[#This Row],[Start Time]],"")</f>
        <v/>
      </c>
      <c r="I877" s="36" t="str">
        <f>IF(AND(TimeSpend[[#This Row],[Personnel number]]&lt;&gt;"",TimeSpend[[#This Row],[Date]]&lt;&gt;""),TimeSpend[[#This Row],[End Time]],"")</f>
        <v/>
      </c>
      <c r="J877" t="str">
        <f>IF(AND(TimeSpend[[#This Row],[Personnel number]]&lt;&gt;"",TimeSpend[[#This Row],[Date]]&lt;&gt;""),TimeSpend[[#This Row],[Location]],"")</f>
        <v/>
      </c>
      <c r="K877" t="str">
        <f>IF(AND(TimeSpend[[#This Row],[Personnel number]]&lt;&gt;"",TimeSpend[[#This Row],[Date]]&lt;&gt;""),TimeSpend[[#This Row],[Task]],"")</f>
        <v/>
      </c>
      <c r="L877" t="str">
        <f>IF(AND(TimeSpend[[#This Row],[Personnel number]]&lt;&gt;"",TimeSpend[[#This Row],[Date]]&lt;&gt;""),Utilization!$J$2,"")</f>
        <v/>
      </c>
      <c r="M877" t="str">
        <f>IF(AND(TimeSpend[[#This Row],[Personnel number]]&lt;&gt;"",TimeSpend[[#This Row],[Date]]&lt;&gt;""),TimeSpend[[#This Row],[Employee Name]],"")</f>
        <v/>
      </c>
      <c r="N877" t="str">
        <f t="shared" si="26"/>
        <v/>
      </c>
      <c r="O877" t="str">
        <f t="shared" si="27"/>
        <v/>
      </c>
      <c r="P877" t="str">
        <f>IF(D877&lt;&gt;"",VLOOKUP(D877,Projects!B:C,2,0),"")</f>
        <v/>
      </c>
    </row>
    <row r="878" spans="1:16" x14ac:dyDescent="0.25">
      <c r="A878" t="str">
        <f>UPPER(IF(AND(TimeSpend[[#This Row],[Personnel number]]&lt;&gt;"",TimeSpend[[#This Row],[Date]]&lt;&gt;""),TimeSpend[[#This Row],[Personnel number]],""))</f>
        <v/>
      </c>
      <c r="B878" s="85" t="str">
        <f>IF(AND(TimeSpend[[#This Row],[Personnel number]]&lt;&gt;"",TimeSpend[[#This Row],[Date]]&lt;&gt;""),TEXT(TimeSpend[[#This Row],[Date]],"[$-409]yyyyMMdd"),"")</f>
        <v/>
      </c>
      <c r="C878" s="33" t="str">
        <f>IF(AND(TimeSpend[[#This Row],[Personnel number]]&lt;&gt;"",TimeSpend[[#This Row],[Date]]&lt;&gt;""),SUBSTITUTE(TimeSpend[[#This Row],[Hours]],",","."),"")</f>
        <v/>
      </c>
      <c r="D878" t="str">
        <f>IF(AND(TimeSpend[[#This Row],[Personnel number]]&lt;&gt;"",TimeSpend[[#This Row],[Date]]&lt;&gt;""),TimeSpend[[#This Row],[Network]],"")</f>
        <v/>
      </c>
      <c r="E878" t="str">
        <f>IF(AND(TimeSpend[[#This Row],[Personnel number]]&lt;&gt;"",TimeSpend[[#This Row],[Date]]&lt;&gt;""),TimeSpend[[#This Row],[Network Description]],"")</f>
        <v/>
      </c>
      <c r="F878" t="str">
        <f>IF(AND(TimeSpend[[#This Row],[Personnel number]]&lt;&gt;"",TimeSpend[[#This Row],[Date]]&lt;&gt;""),TimeSpend[[#This Row],[Activity]],"")</f>
        <v/>
      </c>
      <c r="G878" t="str">
        <f>IF(AND(TimeSpend[[#This Row],[Personnel number]]&lt;&gt;"",TimeSpend[[#This Row],[Date]]&lt;&gt;""),TimeSpend[[#This Row],[Activity description]],"")</f>
        <v/>
      </c>
      <c r="H878" s="36" t="str">
        <f>IF(AND(TimeSpend[[#This Row],[Personnel number]]&lt;&gt;"",TimeSpend[[#This Row],[Date]]&lt;&gt;""),TimeSpend[[#This Row],[Start Time]],"")</f>
        <v/>
      </c>
      <c r="I878" s="36" t="str">
        <f>IF(AND(TimeSpend[[#This Row],[Personnel number]]&lt;&gt;"",TimeSpend[[#This Row],[Date]]&lt;&gt;""),TimeSpend[[#This Row],[End Time]],"")</f>
        <v/>
      </c>
      <c r="J878" t="str">
        <f>IF(AND(TimeSpend[[#This Row],[Personnel number]]&lt;&gt;"",TimeSpend[[#This Row],[Date]]&lt;&gt;""),TimeSpend[[#This Row],[Location]],"")</f>
        <v/>
      </c>
      <c r="K878" t="str">
        <f>IF(AND(TimeSpend[[#This Row],[Personnel number]]&lt;&gt;"",TimeSpend[[#This Row],[Date]]&lt;&gt;""),TimeSpend[[#This Row],[Task]],"")</f>
        <v/>
      </c>
      <c r="L878" t="str">
        <f>IF(AND(TimeSpend[[#This Row],[Personnel number]]&lt;&gt;"",TimeSpend[[#This Row],[Date]]&lt;&gt;""),Utilization!$J$2,"")</f>
        <v/>
      </c>
      <c r="M878" t="str">
        <f>IF(AND(TimeSpend[[#This Row],[Personnel number]]&lt;&gt;"",TimeSpend[[#This Row],[Date]]&lt;&gt;""),TimeSpend[[#This Row],[Employee Name]],"")</f>
        <v/>
      </c>
      <c r="N878" t="str">
        <f t="shared" si="26"/>
        <v/>
      </c>
      <c r="O878" t="str">
        <f t="shared" si="27"/>
        <v/>
      </c>
      <c r="P878" t="str">
        <f>IF(D878&lt;&gt;"",VLOOKUP(D878,Projects!B:C,2,0),"")</f>
        <v/>
      </c>
    </row>
    <row r="879" spans="1:16" x14ac:dyDescent="0.25">
      <c r="A879" t="str">
        <f>UPPER(IF(AND(TimeSpend[[#This Row],[Personnel number]]&lt;&gt;"",TimeSpend[[#This Row],[Date]]&lt;&gt;""),TimeSpend[[#This Row],[Personnel number]],""))</f>
        <v/>
      </c>
      <c r="B879" s="85" t="str">
        <f>IF(AND(TimeSpend[[#This Row],[Personnel number]]&lt;&gt;"",TimeSpend[[#This Row],[Date]]&lt;&gt;""),TEXT(TimeSpend[[#This Row],[Date]],"[$-409]yyyyMMdd"),"")</f>
        <v/>
      </c>
      <c r="C879" s="33" t="str">
        <f>IF(AND(TimeSpend[[#This Row],[Personnel number]]&lt;&gt;"",TimeSpend[[#This Row],[Date]]&lt;&gt;""),SUBSTITUTE(TimeSpend[[#This Row],[Hours]],",","."),"")</f>
        <v/>
      </c>
      <c r="D879" t="str">
        <f>IF(AND(TimeSpend[[#This Row],[Personnel number]]&lt;&gt;"",TimeSpend[[#This Row],[Date]]&lt;&gt;""),TimeSpend[[#This Row],[Network]],"")</f>
        <v/>
      </c>
      <c r="E879" t="str">
        <f>IF(AND(TimeSpend[[#This Row],[Personnel number]]&lt;&gt;"",TimeSpend[[#This Row],[Date]]&lt;&gt;""),TimeSpend[[#This Row],[Network Description]],"")</f>
        <v/>
      </c>
      <c r="F879" t="str">
        <f>IF(AND(TimeSpend[[#This Row],[Personnel number]]&lt;&gt;"",TimeSpend[[#This Row],[Date]]&lt;&gt;""),TimeSpend[[#This Row],[Activity]],"")</f>
        <v/>
      </c>
      <c r="G879" t="str">
        <f>IF(AND(TimeSpend[[#This Row],[Personnel number]]&lt;&gt;"",TimeSpend[[#This Row],[Date]]&lt;&gt;""),TimeSpend[[#This Row],[Activity description]],"")</f>
        <v/>
      </c>
      <c r="H879" s="36" t="str">
        <f>IF(AND(TimeSpend[[#This Row],[Personnel number]]&lt;&gt;"",TimeSpend[[#This Row],[Date]]&lt;&gt;""),TimeSpend[[#This Row],[Start Time]],"")</f>
        <v/>
      </c>
      <c r="I879" s="36" t="str">
        <f>IF(AND(TimeSpend[[#This Row],[Personnel number]]&lt;&gt;"",TimeSpend[[#This Row],[Date]]&lt;&gt;""),TimeSpend[[#This Row],[End Time]],"")</f>
        <v/>
      </c>
      <c r="J879" t="str">
        <f>IF(AND(TimeSpend[[#This Row],[Personnel number]]&lt;&gt;"",TimeSpend[[#This Row],[Date]]&lt;&gt;""),TimeSpend[[#This Row],[Location]],"")</f>
        <v/>
      </c>
      <c r="K879" t="str">
        <f>IF(AND(TimeSpend[[#This Row],[Personnel number]]&lt;&gt;"",TimeSpend[[#This Row],[Date]]&lt;&gt;""),TimeSpend[[#This Row],[Task]],"")</f>
        <v/>
      </c>
      <c r="L879" t="str">
        <f>IF(AND(TimeSpend[[#This Row],[Personnel number]]&lt;&gt;"",TimeSpend[[#This Row],[Date]]&lt;&gt;""),Utilization!$J$2,"")</f>
        <v/>
      </c>
      <c r="M879" t="str">
        <f>IF(AND(TimeSpend[[#This Row],[Personnel number]]&lt;&gt;"",TimeSpend[[#This Row],[Date]]&lt;&gt;""),TimeSpend[[#This Row],[Employee Name]],"")</f>
        <v/>
      </c>
      <c r="N879" t="str">
        <f t="shared" si="26"/>
        <v/>
      </c>
      <c r="O879" t="str">
        <f t="shared" si="27"/>
        <v/>
      </c>
      <c r="P879" t="str">
        <f>IF(D879&lt;&gt;"",VLOOKUP(D879,Projects!B:C,2,0),"")</f>
        <v/>
      </c>
    </row>
    <row r="880" spans="1:16" x14ac:dyDescent="0.25">
      <c r="A880" t="str">
        <f>UPPER(IF(AND(TimeSpend[[#This Row],[Personnel number]]&lt;&gt;"",TimeSpend[[#This Row],[Date]]&lt;&gt;""),TimeSpend[[#This Row],[Personnel number]],""))</f>
        <v/>
      </c>
      <c r="B880" s="85" t="str">
        <f>IF(AND(TimeSpend[[#This Row],[Personnel number]]&lt;&gt;"",TimeSpend[[#This Row],[Date]]&lt;&gt;""),TEXT(TimeSpend[[#This Row],[Date]],"[$-409]yyyyMMdd"),"")</f>
        <v/>
      </c>
      <c r="C880" s="33" t="str">
        <f>IF(AND(TimeSpend[[#This Row],[Personnel number]]&lt;&gt;"",TimeSpend[[#This Row],[Date]]&lt;&gt;""),SUBSTITUTE(TimeSpend[[#This Row],[Hours]],",","."),"")</f>
        <v/>
      </c>
      <c r="D880" t="str">
        <f>IF(AND(TimeSpend[[#This Row],[Personnel number]]&lt;&gt;"",TimeSpend[[#This Row],[Date]]&lt;&gt;""),TimeSpend[[#This Row],[Network]],"")</f>
        <v/>
      </c>
      <c r="E880" t="str">
        <f>IF(AND(TimeSpend[[#This Row],[Personnel number]]&lt;&gt;"",TimeSpend[[#This Row],[Date]]&lt;&gt;""),TimeSpend[[#This Row],[Network Description]],"")</f>
        <v/>
      </c>
      <c r="F880" t="str">
        <f>IF(AND(TimeSpend[[#This Row],[Personnel number]]&lt;&gt;"",TimeSpend[[#This Row],[Date]]&lt;&gt;""),TimeSpend[[#This Row],[Activity]],"")</f>
        <v/>
      </c>
      <c r="G880" t="str">
        <f>IF(AND(TimeSpend[[#This Row],[Personnel number]]&lt;&gt;"",TimeSpend[[#This Row],[Date]]&lt;&gt;""),TimeSpend[[#This Row],[Activity description]],"")</f>
        <v/>
      </c>
      <c r="H880" s="36" t="str">
        <f>IF(AND(TimeSpend[[#This Row],[Personnel number]]&lt;&gt;"",TimeSpend[[#This Row],[Date]]&lt;&gt;""),TimeSpend[[#This Row],[Start Time]],"")</f>
        <v/>
      </c>
      <c r="I880" s="36" t="str">
        <f>IF(AND(TimeSpend[[#This Row],[Personnel number]]&lt;&gt;"",TimeSpend[[#This Row],[Date]]&lt;&gt;""),TimeSpend[[#This Row],[End Time]],"")</f>
        <v/>
      </c>
      <c r="J880" t="str">
        <f>IF(AND(TimeSpend[[#This Row],[Personnel number]]&lt;&gt;"",TimeSpend[[#This Row],[Date]]&lt;&gt;""),TimeSpend[[#This Row],[Location]],"")</f>
        <v/>
      </c>
      <c r="K880" t="str">
        <f>IF(AND(TimeSpend[[#This Row],[Personnel number]]&lt;&gt;"",TimeSpend[[#This Row],[Date]]&lt;&gt;""),TimeSpend[[#This Row],[Task]],"")</f>
        <v/>
      </c>
      <c r="L880" t="str">
        <f>IF(AND(TimeSpend[[#This Row],[Personnel number]]&lt;&gt;"",TimeSpend[[#This Row],[Date]]&lt;&gt;""),Utilization!$J$2,"")</f>
        <v/>
      </c>
      <c r="M880" t="str">
        <f>IF(AND(TimeSpend[[#This Row],[Personnel number]]&lt;&gt;"",TimeSpend[[#This Row],[Date]]&lt;&gt;""),TimeSpend[[#This Row],[Employee Name]],"")</f>
        <v/>
      </c>
      <c r="N880" t="str">
        <f t="shared" si="26"/>
        <v/>
      </c>
      <c r="O880" t="str">
        <f t="shared" si="27"/>
        <v/>
      </c>
      <c r="P880" t="str">
        <f>IF(D880&lt;&gt;"",VLOOKUP(D880,Projects!B:C,2,0),"")</f>
        <v/>
      </c>
    </row>
    <row r="881" spans="1:16" x14ac:dyDescent="0.25">
      <c r="A881" t="str">
        <f>UPPER(IF(AND(TimeSpend[[#This Row],[Personnel number]]&lt;&gt;"",TimeSpend[[#This Row],[Date]]&lt;&gt;""),TimeSpend[[#This Row],[Personnel number]],""))</f>
        <v/>
      </c>
      <c r="B881" s="85" t="str">
        <f>IF(AND(TimeSpend[[#This Row],[Personnel number]]&lt;&gt;"",TimeSpend[[#This Row],[Date]]&lt;&gt;""),TEXT(TimeSpend[[#This Row],[Date]],"[$-409]yyyyMMdd"),"")</f>
        <v/>
      </c>
      <c r="C881" s="33" t="str">
        <f>IF(AND(TimeSpend[[#This Row],[Personnel number]]&lt;&gt;"",TimeSpend[[#This Row],[Date]]&lt;&gt;""),SUBSTITUTE(TimeSpend[[#This Row],[Hours]],",","."),"")</f>
        <v/>
      </c>
      <c r="D881" t="str">
        <f>IF(AND(TimeSpend[[#This Row],[Personnel number]]&lt;&gt;"",TimeSpend[[#This Row],[Date]]&lt;&gt;""),TimeSpend[[#This Row],[Network]],"")</f>
        <v/>
      </c>
      <c r="E881" t="str">
        <f>IF(AND(TimeSpend[[#This Row],[Personnel number]]&lt;&gt;"",TimeSpend[[#This Row],[Date]]&lt;&gt;""),TimeSpend[[#This Row],[Network Description]],"")</f>
        <v/>
      </c>
      <c r="F881" t="str">
        <f>IF(AND(TimeSpend[[#This Row],[Personnel number]]&lt;&gt;"",TimeSpend[[#This Row],[Date]]&lt;&gt;""),TimeSpend[[#This Row],[Activity]],"")</f>
        <v/>
      </c>
      <c r="G881" t="str">
        <f>IF(AND(TimeSpend[[#This Row],[Personnel number]]&lt;&gt;"",TimeSpend[[#This Row],[Date]]&lt;&gt;""),TimeSpend[[#This Row],[Activity description]],"")</f>
        <v/>
      </c>
      <c r="H881" s="36" t="str">
        <f>IF(AND(TimeSpend[[#This Row],[Personnel number]]&lt;&gt;"",TimeSpend[[#This Row],[Date]]&lt;&gt;""),TimeSpend[[#This Row],[Start Time]],"")</f>
        <v/>
      </c>
      <c r="I881" s="36" t="str">
        <f>IF(AND(TimeSpend[[#This Row],[Personnel number]]&lt;&gt;"",TimeSpend[[#This Row],[Date]]&lt;&gt;""),TimeSpend[[#This Row],[End Time]],"")</f>
        <v/>
      </c>
      <c r="J881" t="str">
        <f>IF(AND(TimeSpend[[#This Row],[Personnel number]]&lt;&gt;"",TimeSpend[[#This Row],[Date]]&lt;&gt;""),TimeSpend[[#This Row],[Location]],"")</f>
        <v/>
      </c>
      <c r="K881" t="str">
        <f>IF(AND(TimeSpend[[#This Row],[Personnel number]]&lt;&gt;"",TimeSpend[[#This Row],[Date]]&lt;&gt;""),TimeSpend[[#This Row],[Task]],"")</f>
        <v/>
      </c>
      <c r="L881" t="str">
        <f>IF(AND(TimeSpend[[#This Row],[Personnel number]]&lt;&gt;"",TimeSpend[[#This Row],[Date]]&lt;&gt;""),Utilization!$J$2,"")</f>
        <v/>
      </c>
      <c r="M881" t="str">
        <f>IF(AND(TimeSpend[[#This Row],[Personnel number]]&lt;&gt;"",TimeSpend[[#This Row],[Date]]&lt;&gt;""),TimeSpend[[#This Row],[Employee Name]],"")</f>
        <v/>
      </c>
      <c r="N881" t="str">
        <f t="shared" si="26"/>
        <v/>
      </c>
      <c r="O881" t="str">
        <f t="shared" si="27"/>
        <v/>
      </c>
      <c r="P881" t="str">
        <f>IF(D881&lt;&gt;"",VLOOKUP(D881,Projects!B:C,2,0),"")</f>
        <v/>
      </c>
    </row>
    <row r="882" spans="1:16" x14ac:dyDescent="0.25">
      <c r="A882" t="str">
        <f>UPPER(IF(AND(TimeSpend[[#This Row],[Personnel number]]&lt;&gt;"",TimeSpend[[#This Row],[Date]]&lt;&gt;""),TimeSpend[[#This Row],[Personnel number]],""))</f>
        <v/>
      </c>
      <c r="B882" s="85" t="str">
        <f>IF(AND(TimeSpend[[#This Row],[Personnel number]]&lt;&gt;"",TimeSpend[[#This Row],[Date]]&lt;&gt;""),TEXT(TimeSpend[[#This Row],[Date]],"[$-409]yyyyMMdd"),"")</f>
        <v/>
      </c>
      <c r="C882" s="33" t="str">
        <f>IF(AND(TimeSpend[[#This Row],[Personnel number]]&lt;&gt;"",TimeSpend[[#This Row],[Date]]&lt;&gt;""),SUBSTITUTE(TimeSpend[[#This Row],[Hours]],",","."),"")</f>
        <v/>
      </c>
      <c r="D882" t="str">
        <f>IF(AND(TimeSpend[[#This Row],[Personnel number]]&lt;&gt;"",TimeSpend[[#This Row],[Date]]&lt;&gt;""),TimeSpend[[#This Row],[Network]],"")</f>
        <v/>
      </c>
      <c r="E882" t="str">
        <f>IF(AND(TimeSpend[[#This Row],[Personnel number]]&lt;&gt;"",TimeSpend[[#This Row],[Date]]&lt;&gt;""),TimeSpend[[#This Row],[Network Description]],"")</f>
        <v/>
      </c>
      <c r="F882" t="str">
        <f>IF(AND(TimeSpend[[#This Row],[Personnel number]]&lt;&gt;"",TimeSpend[[#This Row],[Date]]&lt;&gt;""),TimeSpend[[#This Row],[Activity]],"")</f>
        <v/>
      </c>
      <c r="G882" t="str">
        <f>IF(AND(TimeSpend[[#This Row],[Personnel number]]&lt;&gt;"",TimeSpend[[#This Row],[Date]]&lt;&gt;""),TimeSpend[[#This Row],[Activity description]],"")</f>
        <v/>
      </c>
      <c r="H882" s="36" t="str">
        <f>IF(AND(TimeSpend[[#This Row],[Personnel number]]&lt;&gt;"",TimeSpend[[#This Row],[Date]]&lt;&gt;""),TimeSpend[[#This Row],[Start Time]],"")</f>
        <v/>
      </c>
      <c r="I882" s="36" t="str">
        <f>IF(AND(TimeSpend[[#This Row],[Personnel number]]&lt;&gt;"",TimeSpend[[#This Row],[Date]]&lt;&gt;""),TimeSpend[[#This Row],[End Time]],"")</f>
        <v/>
      </c>
      <c r="J882" t="str">
        <f>IF(AND(TimeSpend[[#This Row],[Personnel number]]&lt;&gt;"",TimeSpend[[#This Row],[Date]]&lt;&gt;""),TimeSpend[[#This Row],[Location]],"")</f>
        <v/>
      </c>
      <c r="K882" t="str">
        <f>IF(AND(TimeSpend[[#This Row],[Personnel number]]&lt;&gt;"",TimeSpend[[#This Row],[Date]]&lt;&gt;""),TimeSpend[[#This Row],[Task]],"")</f>
        <v/>
      </c>
      <c r="L882" t="str">
        <f>IF(AND(TimeSpend[[#This Row],[Personnel number]]&lt;&gt;"",TimeSpend[[#This Row],[Date]]&lt;&gt;""),Utilization!$J$2,"")</f>
        <v/>
      </c>
      <c r="M882" t="str">
        <f>IF(AND(TimeSpend[[#This Row],[Personnel number]]&lt;&gt;"",TimeSpend[[#This Row],[Date]]&lt;&gt;""),TimeSpend[[#This Row],[Employee Name]],"")</f>
        <v/>
      </c>
      <c r="N882" t="str">
        <f t="shared" si="26"/>
        <v/>
      </c>
      <c r="O882" t="str">
        <f t="shared" si="27"/>
        <v/>
      </c>
      <c r="P882" t="str">
        <f>IF(D882&lt;&gt;"",VLOOKUP(D882,Projects!B:C,2,0),"")</f>
        <v/>
      </c>
    </row>
    <row r="883" spans="1:16" x14ac:dyDescent="0.25">
      <c r="A883" t="str">
        <f>UPPER(IF(AND(TimeSpend[[#This Row],[Personnel number]]&lt;&gt;"",TimeSpend[[#This Row],[Date]]&lt;&gt;""),TimeSpend[[#This Row],[Personnel number]],""))</f>
        <v/>
      </c>
      <c r="B883" s="85" t="str">
        <f>IF(AND(TimeSpend[[#This Row],[Personnel number]]&lt;&gt;"",TimeSpend[[#This Row],[Date]]&lt;&gt;""),TEXT(TimeSpend[[#This Row],[Date]],"[$-409]yyyyMMdd"),"")</f>
        <v/>
      </c>
      <c r="C883" s="33" t="str">
        <f>IF(AND(TimeSpend[[#This Row],[Personnel number]]&lt;&gt;"",TimeSpend[[#This Row],[Date]]&lt;&gt;""),SUBSTITUTE(TimeSpend[[#This Row],[Hours]],",","."),"")</f>
        <v/>
      </c>
      <c r="D883" t="str">
        <f>IF(AND(TimeSpend[[#This Row],[Personnel number]]&lt;&gt;"",TimeSpend[[#This Row],[Date]]&lt;&gt;""),TimeSpend[[#This Row],[Network]],"")</f>
        <v/>
      </c>
      <c r="E883" t="str">
        <f>IF(AND(TimeSpend[[#This Row],[Personnel number]]&lt;&gt;"",TimeSpend[[#This Row],[Date]]&lt;&gt;""),TimeSpend[[#This Row],[Network Description]],"")</f>
        <v/>
      </c>
      <c r="F883" t="str">
        <f>IF(AND(TimeSpend[[#This Row],[Personnel number]]&lt;&gt;"",TimeSpend[[#This Row],[Date]]&lt;&gt;""),TimeSpend[[#This Row],[Activity]],"")</f>
        <v/>
      </c>
      <c r="G883" t="str">
        <f>IF(AND(TimeSpend[[#This Row],[Personnel number]]&lt;&gt;"",TimeSpend[[#This Row],[Date]]&lt;&gt;""),TimeSpend[[#This Row],[Activity description]],"")</f>
        <v/>
      </c>
      <c r="H883" s="36" t="str">
        <f>IF(AND(TimeSpend[[#This Row],[Personnel number]]&lt;&gt;"",TimeSpend[[#This Row],[Date]]&lt;&gt;""),TimeSpend[[#This Row],[Start Time]],"")</f>
        <v/>
      </c>
      <c r="I883" s="36" t="str">
        <f>IF(AND(TimeSpend[[#This Row],[Personnel number]]&lt;&gt;"",TimeSpend[[#This Row],[Date]]&lt;&gt;""),TimeSpend[[#This Row],[End Time]],"")</f>
        <v/>
      </c>
      <c r="J883" t="str">
        <f>IF(AND(TimeSpend[[#This Row],[Personnel number]]&lt;&gt;"",TimeSpend[[#This Row],[Date]]&lt;&gt;""),TimeSpend[[#This Row],[Location]],"")</f>
        <v/>
      </c>
      <c r="K883" t="str">
        <f>IF(AND(TimeSpend[[#This Row],[Personnel number]]&lt;&gt;"",TimeSpend[[#This Row],[Date]]&lt;&gt;""),TimeSpend[[#This Row],[Task]],"")</f>
        <v/>
      </c>
      <c r="L883" t="str">
        <f>IF(AND(TimeSpend[[#This Row],[Personnel number]]&lt;&gt;"",TimeSpend[[#This Row],[Date]]&lt;&gt;""),Utilization!$J$2,"")</f>
        <v/>
      </c>
      <c r="M883" t="str">
        <f>IF(AND(TimeSpend[[#This Row],[Personnel number]]&lt;&gt;"",TimeSpend[[#This Row],[Date]]&lt;&gt;""),TimeSpend[[#This Row],[Employee Name]],"")</f>
        <v/>
      </c>
      <c r="N883" t="str">
        <f t="shared" si="26"/>
        <v/>
      </c>
      <c r="O883" t="str">
        <f t="shared" si="27"/>
        <v/>
      </c>
      <c r="P883" t="str">
        <f>IF(D883&lt;&gt;"",VLOOKUP(D883,Projects!B:C,2,0),"")</f>
        <v/>
      </c>
    </row>
    <row r="884" spans="1:16" x14ac:dyDescent="0.25">
      <c r="A884" t="str">
        <f>UPPER(IF(AND(TimeSpend[[#This Row],[Personnel number]]&lt;&gt;"",TimeSpend[[#This Row],[Date]]&lt;&gt;""),TimeSpend[[#This Row],[Personnel number]],""))</f>
        <v/>
      </c>
      <c r="B884" s="85" t="str">
        <f>IF(AND(TimeSpend[[#This Row],[Personnel number]]&lt;&gt;"",TimeSpend[[#This Row],[Date]]&lt;&gt;""),TEXT(TimeSpend[[#This Row],[Date]],"[$-409]yyyyMMdd"),"")</f>
        <v/>
      </c>
      <c r="C884" s="33" t="str">
        <f>IF(AND(TimeSpend[[#This Row],[Personnel number]]&lt;&gt;"",TimeSpend[[#This Row],[Date]]&lt;&gt;""),SUBSTITUTE(TimeSpend[[#This Row],[Hours]],",","."),"")</f>
        <v/>
      </c>
      <c r="D884" t="str">
        <f>IF(AND(TimeSpend[[#This Row],[Personnel number]]&lt;&gt;"",TimeSpend[[#This Row],[Date]]&lt;&gt;""),TimeSpend[[#This Row],[Network]],"")</f>
        <v/>
      </c>
      <c r="E884" t="str">
        <f>IF(AND(TimeSpend[[#This Row],[Personnel number]]&lt;&gt;"",TimeSpend[[#This Row],[Date]]&lt;&gt;""),TimeSpend[[#This Row],[Network Description]],"")</f>
        <v/>
      </c>
      <c r="F884" t="str">
        <f>IF(AND(TimeSpend[[#This Row],[Personnel number]]&lt;&gt;"",TimeSpend[[#This Row],[Date]]&lt;&gt;""),TimeSpend[[#This Row],[Activity]],"")</f>
        <v/>
      </c>
      <c r="G884" t="str">
        <f>IF(AND(TimeSpend[[#This Row],[Personnel number]]&lt;&gt;"",TimeSpend[[#This Row],[Date]]&lt;&gt;""),TimeSpend[[#This Row],[Activity description]],"")</f>
        <v/>
      </c>
      <c r="H884" s="36" t="str">
        <f>IF(AND(TimeSpend[[#This Row],[Personnel number]]&lt;&gt;"",TimeSpend[[#This Row],[Date]]&lt;&gt;""),TimeSpend[[#This Row],[Start Time]],"")</f>
        <v/>
      </c>
      <c r="I884" s="36" t="str">
        <f>IF(AND(TimeSpend[[#This Row],[Personnel number]]&lt;&gt;"",TimeSpend[[#This Row],[Date]]&lt;&gt;""),TimeSpend[[#This Row],[End Time]],"")</f>
        <v/>
      </c>
      <c r="J884" t="str">
        <f>IF(AND(TimeSpend[[#This Row],[Personnel number]]&lt;&gt;"",TimeSpend[[#This Row],[Date]]&lt;&gt;""),TimeSpend[[#This Row],[Location]],"")</f>
        <v/>
      </c>
      <c r="K884" t="str">
        <f>IF(AND(TimeSpend[[#This Row],[Personnel number]]&lt;&gt;"",TimeSpend[[#This Row],[Date]]&lt;&gt;""),TimeSpend[[#This Row],[Task]],"")</f>
        <v/>
      </c>
      <c r="L884" t="str">
        <f>IF(AND(TimeSpend[[#This Row],[Personnel number]]&lt;&gt;"",TimeSpend[[#This Row],[Date]]&lt;&gt;""),Utilization!$J$2,"")</f>
        <v/>
      </c>
      <c r="M884" t="str">
        <f>IF(AND(TimeSpend[[#This Row],[Personnel number]]&lt;&gt;"",TimeSpend[[#This Row],[Date]]&lt;&gt;""),TimeSpend[[#This Row],[Employee Name]],"")</f>
        <v/>
      </c>
      <c r="N884" t="str">
        <f t="shared" si="26"/>
        <v/>
      </c>
      <c r="O884" t="str">
        <f t="shared" si="27"/>
        <v/>
      </c>
      <c r="P884" t="str">
        <f>IF(D884&lt;&gt;"",VLOOKUP(D884,Projects!B:C,2,0),"")</f>
        <v/>
      </c>
    </row>
    <row r="885" spans="1:16" x14ac:dyDescent="0.25">
      <c r="A885" t="str">
        <f>UPPER(IF(AND(TimeSpend[[#This Row],[Personnel number]]&lt;&gt;"",TimeSpend[[#This Row],[Date]]&lt;&gt;""),TimeSpend[[#This Row],[Personnel number]],""))</f>
        <v/>
      </c>
      <c r="B885" s="85" t="str">
        <f>IF(AND(TimeSpend[[#This Row],[Personnel number]]&lt;&gt;"",TimeSpend[[#This Row],[Date]]&lt;&gt;""),TEXT(TimeSpend[[#This Row],[Date]],"[$-409]yyyyMMdd"),"")</f>
        <v/>
      </c>
      <c r="C885" s="33" t="str">
        <f>IF(AND(TimeSpend[[#This Row],[Personnel number]]&lt;&gt;"",TimeSpend[[#This Row],[Date]]&lt;&gt;""),SUBSTITUTE(TimeSpend[[#This Row],[Hours]],",","."),"")</f>
        <v/>
      </c>
      <c r="D885" t="str">
        <f>IF(AND(TimeSpend[[#This Row],[Personnel number]]&lt;&gt;"",TimeSpend[[#This Row],[Date]]&lt;&gt;""),TimeSpend[[#This Row],[Network]],"")</f>
        <v/>
      </c>
      <c r="E885" t="str">
        <f>IF(AND(TimeSpend[[#This Row],[Personnel number]]&lt;&gt;"",TimeSpend[[#This Row],[Date]]&lt;&gt;""),TimeSpend[[#This Row],[Network Description]],"")</f>
        <v/>
      </c>
      <c r="F885" t="str">
        <f>IF(AND(TimeSpend[[#This Row],[Personnel number]]&lt;&gt;"",TimeSpend[[#This Row],[Date]]&lt;&gt;""),TimeSpend[[#This Row],[Activity]],"")</f>
        <v/>
      </c>
      <c r="G885" t="str">
        <f>IF(AND(TimeSpend[[#This Row],[Personnel number]]&lt;&gt;"",TimeSpend[[#This Row],[Date]]&lt;&gt;""),TimeSpend[[#This Row],[Activity description]],"")</f>
        <v/>
      </c>
      <c r="H885" s="36" t="str">
        <f>IF(AND(TimeSpend[[#This Row],[Personnel number]]&lt;&gt;"",TimeSpend[[#This Row],[Date]]&lt;&gt;""),TimeSpend[[#This Row],[Start Time]],"")</f>
        <v/>
      </c>
      <c r="I885" s="36" t="str">
        <f>IF(AND(TimeSpend[[#This Row],[Personnel number]]&lt;&gt;"",TimeSpend[[#This Row],[Date]]&lt;&gt;""),TimeSpend[[#This Row],[End Time]],"")</f>
        <v/>
      </c>
      <c r="J885" t="str">
        <f>IF(AND(TimeSpend[[#This Row],[Personnel number]]&lt;&gt;"",TimeSpend[[#This Row],[Date]]&lt;&gt;""),TimeSpend[[#This Row],[Location]],"")</f>
        <v/>
      </c>
      <c r="K885" t="str">
        <f>IF(AND(TimeSpend[[#This Row],[Personnel number]]&lt;&gt;"",TimeSpend[[#This Row],[Date]]&lt;&gt;""),TimeSpend[[#This Row],[Task]],"")</f>
        <v/>
      </c>
      <c r="L885" t="str">
        <f>IF(AND(TimeSpend[[#This Row],[Personnel number]]&lt;&gt;"",TimeSpend[[#This Row],[Date]]&lt;&gt;""),Utilization!$J$2,"")</f>
        <v/>
      </c>
      <c r="M885" t="str">
        <f>IF(AND(TimeSpend[[#This Row],[Personnel number]]&lt;&gt;"",TimeSpend[[#This Row],[Date]]&lt;&gt;""),TimeSpend[[#This Row],[Employee Name]],"")</f>
        <v/>
      </c>
      <c r="N885" t="str">
        <f t="shared" si="26"/>
        <v/>
      </c>
      <c r="O885" t="str">
        <f t="shared" si="27"/>
        <v/>
      </c>
      <c r="P885" t="str">
        <f>IF(D885&lt;&gt;"",VLOOKUP(D885,Projects!B:C,2,0),"")</f>
        <v/>
      </c>
    </row>
    <row r="886" spans="1:16" x14ac:dyDescent="0.25">
      <c r="A886" t="str">
        <f>UPPER(IF(AND(TimeSpend[[#This Row],[Personnel number]]&lt;&gt;"",TimeSpend[[#This Row],[Date]]&lt;&gt;""),TimeSpend[[#This Row],[Personnel number]],""))</f>
        <v/>
      </c>
      <c r="B886" s="85" t="str">
        <f>IF(AND(TimeSpend[[#This Row],[Personnel number]]&lt;&gt;"",TimeSpend[[#This Row],[Date]]&lt;&gt;""),TEXT(TimeSpend[[#This Row],[Date]],"[$-409]yyyyMMdd"),"")</f>
        <v/>
      </c>
      <c r="C886" s="33" t="str">
        <f>IF(AND(TimeSpend[[#This Row],[Personnel number]]&lt;&gt;"",TimeSpend[[#This Row],[Date]]&lt;&gt;""),SUBSTITUTE(TimeSpend[[#This Row],[Hours]],",","."),"")</f>
        <v/>
      </c>
      <c r="D886" t="str">
        <f>IF(AND(TimeSpend[[#This Row],[Personnel number]]&lt;&gt;"",TimeSpend[[#This Row],[Date]]&lt;&gt;""),TimeSpend[[#This Row],[Network]],"")</f>
        <v/>
      </c>
      <c r="E886" t="str">
        <f>IF(AND(TimeSpend[[#This Row],[Personnel number]]&lt;&gt;"",TimeSpend[[#This Row],[Date]]&lt;&gt;""),TimeSpend[[#This Row],[Network Description]],"")</f>
        <v/>
      </c>
      <c r="F886" t="str">
        <f>IF(AND(TimeSpend[[#This Row],[Personnel number]]&lt;&gt;"",TimeSpend[[#This Row],[Date]]&lt;&gt;""),TimeSpend[[#This Row],[Activity]],"")</f>
        <v/>
      </c>
      <c r="G886" t="str">
        <f>IF(AND(TimeSpend[[#This Row],[Personnel number]]&lt;&gt;"",TimeSpend[[#This Row],[Date]]&lt;&gt;""),TimeSpend[[#This Row],[Activity description]],"")</f>
        <v/>
      </c>
      <c r="H886" s="36" t="str">
        <f>IF(AND(TimeSpend[[#This Row],[Personnel number]]&lt;&gt;"",TimeSpend[[#This Row],[Date]]&lt;&gt;""),TimeSpend[[#This Row],[Start Time]],"")</f>
        <v/>
      </c>
      <c r="I886" s="36" t="str">
        <f>IF(AND(TimeSpend[[#This Row],[Personnel number]]&lt;&gt;"",TimeSpend[[#This Row],[Date]]&lt;&gt;""),TimeSpend[[#This Row],[End Time]],"")</f>
        <v/>
      </c>
      <c r="J886" t="str">
        <f>IF(AND(TimeSpend[[#This Row],[Personnel number]]&lt;&gt;"",TimeSpend[[#This Row],[Date]]&lt;&gt;""),TimeSpend[[#This Row],[Location]],"")</f>
        <v/>
      </c>
      <c r="K886" t="str">
        <f>IF(AND(TimeSpend[[#This Row],[Personnel number]]&lt;&gt;"",TimeSpend[[#This Row],[Date]]&lt;&gt;""),TimeSpend[[#This Row],[Task]],"")</f>
        <v/>
      </c>
      <c r="L886" t="str">
        <f>IF(AND(TimeSpend[[#This Row],[Personnel number]]&lt;&gt;"",TimeSpend[[#This Row],[Date]]&lt;&gt;""),Utilization!$J$2,"")</f>
        <v/>
      </c>
      <c r="M886" t="str">
        <f>IF(AND(TimeSpend[[#This Row],[Personnel number]]&lt;&gt;"",TimeSpend[[#This Row],[Date]]&lt;&gt;""),TimeSpend[[#This Row],[Employee Name]],"")</f>
        <v/>
      </c>
      <c r="N886" t="str">
        <f t="shared" si="26"/>
        <v/>
      </c>
      <c r="O886" t="str">
        <f t="shared" si="27"/>
        <v/>
      </c>
      <c r="P886" t="str">
        <f>IF(D886&lt;&gt;"",VLOOKUP(D886,Projects!B:C,2,0),"")</f>
        <v/>
      </c>
    </row>
    <row r="887" spans="1:16" x14ac:dyDescent="0.25">
      <c r="A887" t="str">
        <f>UPPER(IF(AND(TimeSpend[[#This Row],[Personnel number]]&lt;&gt;"",TimeSpend[[#This Row],[Date]]&lt;&gt;""),TimeSpend[[#This Row],[Personnel number]],""))</f>
        <v/>
      </c>
      <c r="B887" s="85" t="str">
        <f>IF(AND(TimeSpend[[#This Row],[Personnel number]]&lt;&gt;"",TimeSpend[[#This Row],[Date]]&lt;&gt;""),TEXT(TimeSpend[[#This Row],[Date]],"[$-409]yyyyMMdd"),"")</f>
        <v/>
      </c>
      <c r="C887" s="33" t="str">
        <f>IF(AND(TimeSpend[[#This Row],[Personnel number]]&lt;&gt;"",TimeSpend[[#This Row],[Date]]&lt;&gt;""),SUBSTITUTE(TimeSpend[[#This Row],[Hours]],",","."),"")</f>
        <v/>
      </c>
      <c r="D887" t="str">
        <f>IF(AND(TimeSpend[[#This Row],[Personnel number]]&lt;&gt;"",TimeSpend[[#This Row],[Date]]&lt;&gt;""),TimeSpend[[#This Row],[Network]],"")</f>
        <v/>
      </c>
      <c r="E887" t="str">
        <f>IF(AND(TimeSpend[[#This Row],[Personnel number]]&lt;&gt;"",TimeSpend[[#This Row],[Date]]&lt;&gt;""),TimeSpend[[#This Row],[Network Description]],"")</f>
        <v/>
      </c>
      <c r="F887" t="str">
        <f>IF(AND(TimeSpend[[#This Row],[Personnel number]]&lt;&gt;"",TimeSpend[[#This Row],[Date]]&lt;&gt;""),TimeSpend[[#This Row],[Activity]],"")</f>
        <v/>
      </c>
      <c r="G887" t="str">
        <f>IF(AND(TimeSpend[[#This Row],[Personnel number]]&lt;&gt;"",TimeSpend[[#This Row],[Date]]&lt;&gt;""),TimeSpend[[#This Row],[Activity description]],"")</f>
        <v/>
      </c>
      <c r="H887" s="36" t="str">
        <f>IF(AND(TimeSpend[[#This Row],[Personnel number]]&lt;&gt;"",TimeSpend[[#This Row],[Date]]&lt;&gt;""),TimeSpend[[#This Row],[Start Time]],"")</f>
        <v/>
      </c>
      <c r="I887" s="36" t="str">
        <f>IF(AND(TimeSpend[[#This Row],[Personnel number]]&lt;&gt;"",TimeSpend[[#This Row],[Date]]&lt;&gt;""),TimeSpend[[#This Row],[End Time]],"")</f>
        <v/>
      </c>
      <c r="J887" t="str">
        <f>IF(AND(TimeSpend[[#This Row],[Personnel number]]&lt;&gt;"",TimeSpend[[#This Row],[Date]]&lt;&gt;""),TimeSpend[[#This Row],[Location]],"")</f>
        <v/>
      </c>
      <c r="K887" t="str">
        <f>IF(AND(TimeSpend[[#This Row],[Personnel number]]&lt;&gt;"",TimeSpend[[#This Row],[Date]]&lt;&gt;""),TimeSpend[[#This Row],[Task]],"")</f>
        <v/>
      </c>
      <c r="L887" t="str">
        <f>IF(AND(TimeSpend[[#This Row],[Personnel number]]&lt;&gt;"",TimeSpend[[#This Row],[Date]]&lt;&gt;""),Utilization!$J$2,"")</f>
        <v/>
      </c>
      <c r="M887" t="str">
        <f>IF(AND(TimeSpend[[#This Row],[Personnel number]]&lt;&gt;"",TimeSpend[[#This Row],[Date]]&lt;&gt;""),TimeSpend[[#This Row],[Employee Name]],"")</f>
        <v/>
      </c>
      <c r="N887" t="str">
        <f t="shared" si="26"/>
        <v/>
      </c>
      <c r="O887" t="str">
        <f t="shared" si="27"/>
        <v/>
      </c>
      <c r="P887" t="str">
        <f>IF(D887&lt;&gt;"",VLOOKUP(D887,Projects!B:C,2,0),"")</f>
        <v/>
      </c>
    </row>
    <row r="888" spans="1:16" x14ac:dyDescent="0.25">
      <c r="A888" t="str">
        <f>UPPER(IF(AND(TimeSpend[[#This Row],[Personnel number]]&lt;&gt;"",TimeSpend[[#This Row],[Date]]&lt;&gt;""),TimeSpend[[#This Row],[Personnel number]],""))</f>
        <v/>
      </c>
      <c r="B888" s="85" t="str">
        <f>IF(AND(TimeSpend[[#This Row],[Personnel number]]&lt;&gt;"",TimeSpend[[#This Row],[Date]]&lt;&gt;""),TEXT(TimeSpend[[#This Row],[Date]],"[$-409]yyyyMMdd"),"")</f>
        <v/>
      </c>
      <c r="C888" s="33" t="str">
        <f>IF(AND(TimeSpend[[#This Row],[Personnel number]]&lt;&gt;"",TimeSpend[[#This Row],[Date]]&lt;&gt;""),SUBSTITUTE(TimeSpend[[#This Row],[Hours]],",","."),"")</f>
        <v/>
      </c>
      <c r="D888" t="str">
        <f>IF(AND(TimeSpend[[#This Row],[Personnel number]]&lt;&gt;"",TimeSpend[[#This Row],[Date]]&lt;&gt;""),TimeSpend[[#This Row],[Network]],"")</f>
        <v/>
      </c>
      <c r="E888" t="str">
        <f>IF(AND(TimeSpend[[#This Row],[Personnel number]]&lt;&gt;"",TimeSpend[[#This Row],[Date]]&lt;&gt;""),TimeSpend[[#This Row],[Network Description]],"")</f>
        <v/>
      </c>
      <c r="F888" t="str">
        <f>IF(AND(TimeSpend[[#This Row],[Personnel number]]&lt;&gt;"",TimeSpend[[#This Row],[Date]]&lt;&gt;""),TimeSpend[[#This Row],[Activity]],"")</f>
        <v/>
      </c>
      <c r="G888" t="str">
        <f>IF(AND(TimeSpend[[#This Row],[Personnel number]]&lt;&gt;"",TimeSpend[[#This Row],[Date]]&lt;&gt;""),TimeSpend[[#This Row],[Activity description]],"")</f>
        <v/>
      </c>
      <c r="H888" s="36" t="str">
        <f>IF(AND(TimeSpend[[#This Row],[Personnel number]]&lt;&gt;"",TimeSpend[[#This Row],[Date]]&lt;&gt;""),TimeSpend[[#This Row],[Start Time]],"")</f>
        <v/>
      </c>
      <c r="I888" s="36" t="str">
        <f>IF(AND(TimeSpend[[#This Row],[Personnel number]]&lt;&gt;"",TimeSpend[[#This Row],[Date]]&lt;&gt;""),TimeSpend[[#This Row],[End Time]],"")</f>
        <v/>
      </c>
      <c r="J888" t="str">
        <f>IF(AND(TimeSpend[[#This Row],[Personnel number]]&lt;&gt;"",TimeSpend[[#This Row],[Date]]&lt;&gt;""),TimeSpend[[#This Row],[Location]],"")</f>
        <v/>
      </c>
      <c r="K888" t="str">
        <f>IF(AND(TimeSpend[[#This Row],[Personnel number]]&lt;&gt;"",TimeSpend[[#This Row],[Date]]&lt;&gt;""),TimeSpend[[#This Row],[Task]],"")</f>
        <v/>
      </c>
      <c r="L888" t="str">
        <f>IF(AND(TimeSpend[[#This Row],[Personnel number]]&lt;&gt;"",TimeSpend[[#This Row],[Date]]&lt;&gt;""),Utilization!$J$2,"")</f>
        <v/>
      </c>
      <c r="M888" t="str">
        <f>IF(AND(TimeSpend[[#This Row],[Personnel number]]&lt;&gt;"",TimeSpend[[#This Row],[Date]]&lt;&gt;""),TimeSpend[[#This Row],[Employee Name]],"")</f>
        <v/>
      </c>
      <c r="N888" t="str">
        <f t="shared" si="26"/>
        <v/>
      </c>
      <c r="O888" t="str">
        <f t="shared" si="27"/>
        <v/>
      </c>
      <c r="P888" t="str">
        <f>IF(D888&lt;&gt;"",VLOOKUP(D888,Projects!B:C,2,0),"")</f>
        <v/>
      </c>
    </row>
    <row r="889" spans="1:16" x14ac:dyDescent="0.25">
      <c r="A889" t="str">
        <f>UPPER(IF(AND(TimeSpend[[#This Row],[Personnel number]]&lt;&gt;"",TimeSpend[[#This Row],[Date]]&lt;&gt;""),TimeSpend[[#This Row],[Personnel number]],""))</f>
        <v/>
      </c>
      <c r="B889" s="85" t="str">
        <f>IF(AND(TimeSpend[[#This Row],[Personnel number]]&lt;&gt;"",TimeSpend[[#This Row],[Date]]&lt;&gt;""),TEXT(TimeSpend[[#This Row],[Date]],"[$-409]yyyyMMdd"),"")</f>
        <v/>
      </c>
      <c r="C889" s="33" t="str">
        <f>IF(AND(TimeSpend[[#This Row],[Personnel number]]&lt;&gt;"",TimeSpend[[#This Row],[Date]]&lt;&gt;""),SUBSTITUTE(TimeSpend[[#This Row],[Hours]],",","."),"")</f>
        <v/>
      </c>
      <c r="D889" t="str">
        <f>IF(AND(TimeSpend[[#This Row],[Personnel number]]&lt;&gt;"",TimeSpend[[#This Row],[Date]]&lt;&gt;""),TimeSpend[[#This Row],[Network]],"")</f>
        <v/>
      </c>
      <c r="E889" t="str">
        <f>IF(AND(TimeSpend[[#This Row],[Personnel number]]&lt;&gt;"",TimeSpend[[#This Row],[Date]]&lt;&gt;""),TimeSpend[[#This Row],[Network Description]],"")</f>
        <v/>
      </c>
      <c r="F889" t="str">
        <f>IF(AND(TimeSpend[[#This Row],[Personnel number]]&lt;&gt;"",TimeSpend[[#This Row],[Date]]&lt;&gt;""),TimeSpend[[#This Row],[Activity]],"")</f>
        <v/>
      </c>
      <c r="G889" t="str">
        <f>IF(AND(TimeSpend[[#This Row],[Personnel number]]&lt;&gt;"",TimeSpend[[#This Row],[Date]]&lt;&gt;""),TimeSpend[[#This Row],[Activity description]],"")</f>
        <v/>
      </c>
      <c r="H889" s="36" t="str">
        <f>IF(AND(TimeSpend[[#This Row],[Personnel number]]&lt;&gt;"",TimeSpend[[#This Row],[Date]]&lt;&gt;""),TimeSpend[[#This Row],[Start Time]],"")</f>
        <v/>
      </c>
      <c r="I889" s="36" t="str">
        <f>IF(AND(TimeSpend[[#This Row],[Personnel number]]&lt;&gt;"",TimeSpend[[#This Row],[Date]]&lt;&gt;""),TimeSpend[[#This Row],[End Time]],"")</f>
        <v/>
      </c>
      <c r="J889" t="str">
        <f>IF(AND(TimeSpend[[#This Row],[Personnel number]]&lt;&gt;"",TimeSpend[[#This Row],[Date]]&lt;&gt;""),TimeSpend[[#This Row],[Location]],"")</f>
        <v/>
      </c>
      <c r="K889" t="str">
        <f>IF(AND(TimeSpend[[#This Row],[Personnel number]]&lt;&gt;"",TimeSpend[[#This Row],[Date]]&lt;&gt;""),TimeSpend[[#This Row],[Task]],"")</f>
        <v/>
      </c>
      <c r="L889" t="str">
        <f>IF(AND(TimeSpend[[#This Row],[Personnel number]]&lt;&gt;"",TimeSpend[[#This Row],[Date]]&lt;&gt;""),Utilization!$J$2,"")</f>
        <v/>
      </c>
      <c r="M889" t="str">
        <f>IF(AND(TimeSpend[[#This Row],[Personnel number]]&lt;&gt;"",TimeSpend[[#This Row],[Date]]&lt;&gt;""),TimeSpend[[#This Row],[Employee Name]],"")</f>
        <v/>
      </c>
      <c r="N889" t="str">
        <f t="shared" si="26"/>
        <v/>
      </c>
      <c r="O889" t="str">
        <f t="shared" si="27"/>
        <v/>
      </c>
      <c r="P889" t="str">
        <f>IF(D889&lt;&gt;"",VLOOKUP(D889,Projects!B:C,2,0),"")</f>
        <v/>
      </c>
    </row>
    <row r="890" spans="1:16" x14ac:dyDescent="0.25">
      <c r="A890" t="str">
        <f>UPPER(IF(AND(TimeSpend[[#This Row],[Personnel number]]&lt;&gt;"",TimeSpend[[#This Row],[Date]]&lt;&gt;""),TimeSpend[[#This Row],[Personnel number]],""))</f>
        <v/>
      </c>
      <c r="B890" s="85" t="str">
        <f>IF(AND(TimeSpend[[#This Row],[Personnel number]]&lt;&gt;"",TimeSpend[[#This Row],[Date]]&lt;&gt;""),TEXT(TimeSpend[[#This Row],[Date]],"[$-409]yyyyMMdd"),"")</f>
        <v/>
      </c>
      <c r="C890" s="33" t="str">
        <f>IF(AND(TimeSpend[[#This Row],[Personnel number]]&lt;&gt;"",TimeSpend[[#This Row],[Date]]&lt;&gt;""),SUBSTITUTE(TimeSpend[[#This Row],[Hours]],",","."),"")</f>
        <v/>
      </c>
      <c r="D890" t="str">
        <f>IF(AND(TimeSpend[[#This Row],[Personnel number]]&lt;&gt;"",TimeSpend[[#This Row],[Date]]&lt;&gt;""),TimeSpend[[#This Row],[Network]],"")</f>
        <v/>
      </c>
      <c r="E890" t="str">
        <f>IF(AND(TimeSpend[[#This Row],[Personnel number]]&lt;&gt;"",TimeSpend[[#This Row],[Date]]&lt;&gt;""),TimeSpend[[#This Row],[Network Description]],"")</f>
        <v/>
      </c>
      <c r="F890" t="str">
        <f>IF(AND(TimeSpend[[#This Row],[Personnel number]]&lt;&gt;"",TimeSpend[[#This Row],[Date]]&lt;&gt;""),TimeSpend[[#This Row],[Activity]],"")</f>
        <v/>
      </c>
      <c r="G890" t="str">
        <f>IF(AND(TimeSpend[[#This Row],[Personnel number]]&lt;&gt;"",TimeSpend[[#This Row],[Date]]&lt;&gt;""),TimeSpend[[#This Row],[Activity description]],"")</f>
        <v/>
      </c>
      <c r="H890" s="36" t="str">
        <f>IF(AND(TimeSpend[[#This Row],[Personnel number]]&lt;&gt;"",TimeSpend[[#This Row],[Date]]&lt;&gt;""),TimeSpend[[#This Row],[Start Time]],"")</f>
        <v/>
      </c>
      <c r="I890" s="36" t="str">
        <f>IF(AND(TimeSpend[[#This Row],[Personnel number]]&lt;&gt;"",TimeSpend[[#This Row],[Date]]&lt;&gt;""),TimeSpend[[#This Row],[End Time]],"")</f>
        <v/>
      </c>
      <c r="J890" t="str">
        <f>IF(AND(TimeSpend[[#This Row],[Personnel number]]&lt;&gt;"",TimeSpend[[#This Row],[Date]]&lt;&gt;""),TimeSpend[[#This Row],[Location]],"")</f>
        <v/>
      </c>
      <c r="K890" t="str">
        <f>IF(AND(TimeSpend[[#This Row],[Personnel number]]&lt;&gt;"",TimeSpend[[#This Row],[Date]]&lt;&gt;""),TimeSpend[[#This Row],[Task]],"")</f>
        <v/>
      </c>
      <c r="L890" t="str">
        <f>IF(AND(TimeSpend[[#This Row],[Personnel number]]&lt;&gt;"",TimeSpend[[#This Row],[Date]]&lt;&gt;""),Utilization!$J$2,"")</f>
        <v/>
      </c>
      <c r="M890" t="str">
        <f>IF(AND(TimeSpend[[#This Row],[Personnel number]]&lt;&gt;"",TimeSpend[[#This Row],[Date]]&lt;&gt;""),TimeSpend[[#This Row],[Employee Name]],"")</f>
        <v/>
      </c>
      <c r="N890" t="str">
        <f t="shared" si="26"/>
        <v/>
      </c>
      <c r="O890" t="str">
        <f t="shared" si="27"/>
        <v/>
      </c>
      <c r="P890" t="str">
        <f>IF(D890&lt;&gt;"",VLOOKUP(D890,Projects!B:C,2,0),"")</f>
        <v/>
      </c>
    </row>
    <row r="891" spans="1:16" x14ac:dyDescent="0.25">
      <c r="A891" t="str">
        <f>UPPER(IF(AND(TimeSpend[[#This Row],[Personnel number]]&lt;&gt;"",TimeSpend[[#This Row],[Date]]&lt;&gt;""),TimeSpend[[#This Row],[Personnel number]],""))</f>
        <v/>
      </c>
      <c r="B891" s="85" t="str">
        <f>IF(AND(TimeSpend[[#This Row],[Personnel number]]&lt;&gt;"",TimeSpend[[#This Row],[Date]]&lt;&gt;""),TEXT(TimeSpend[[#This Row],[Date]],"[$-409]yyyyMMdd"),"")</f>
        <v/>
      </c>
      <c r="C891" s="33" t="str">
        <f>IF(AND(TimeSpend[[#This Row],[Personnel number]]&lt;&gt;"",TimeSpend[[#This Row],[Date]]&lt;&gt;""),SUBSTITUTE(TimeSpend[[#This Row],[Hours]],",","."),"")</f>
        <v/>
      </c>
      <c r="D891" t="str">
        <f>IF(AND(TimeSpend[[#This Row],[Personnel number]]&lt;&gt;"",TimeSpend[[#This Row],[Date]]&lt;&gt;""),TimeSpend[[#This Row],[Network]],"")</f>
        <v/>
      </c>
      <c r="E891" t="str">
        <f>IF(AND(TimeSpend[[#This Row],[Personnel number]]&lt;&gt;"",TimeSpend[[#This Row],[Date]]&lt;&gt;""),TimeSpend[[#This Row],[Network Description]],"")</f>
        <v/>
      </c>
      <c r="F891" t="str">
        <f>IF(AND(TimeSpend[[#This Row],[Personnel number]]&lt;&gt;"",TimeSpend[[#This Row],[Date]]&lt;&gt;""),TimeSpend[[#This Row],[Activity]],"")</f>
        <v/>
      </c>
      <c r="G891" t="str">
        <f>IF(AND(TimeSpend[[#This Row],[Personnel number]]&lt;&gt;"",TimeSpend[[#This Row],[Date]]&lt;&gt;""),TimeSpend[[#This Row],[Activity description]],"")</f>
        <v/>
      </c>
      <c r="H891" s="36" t="str">
        <f>IF(AND(TimeSpend[[#This Row],[Personnel number]]&lt;&gt;"",TimeSpend[[#This Row],[Date]]&lt;&gt;""),TimeSpend[[#This Row],[Start Time]],"")</f>
        <v/>
      </c>
      <c r="I891" s="36" t="str">
        <f>IF(AND(TimeSpend[[#This Row],[Personnel number]]&lt;&gt;"",TimeSpend[[#This Row],[Date]]&lt;&gt;""),TimeSpend[[#This Row],[End Time]],"")</f>
        <v/>
      </c>
      <c r="J891" t="str">
        <f>IF(AND(TimeSpend[[#This Row],[Personnel number]]&lt;&gt;"",TimeSpend[[#This Row],[Date]]&lt;&gt;""),TimeSpend[[#This Row],[Location]],"")</f>
        <v/>
      </c>
      <c r="K891" t="str">
        <f>IF(AND(TimeSpend[[#This Row],[Personnel number]]&lt;&gt;"",TimeSpend[[#This Row],[Date]]&lt;&gt;""),TimeSpend[[#This Row],[Task]],"")</f>
        <v/>
      </c>
      <c r="L891" t="str">
        <f>IF(AND(TimeSpend[[#This Row],[Personnel number]]&lt;&gt;"",TimeSpend[[#This Row],[Date]]&lt;&gt;""),Utilization!$J$2,"")</f>
        <v/>
      </c>
      <c r="M891" t="str">
        <f>IF(AND(TimeSpend[[#This Row],[Personnel number]]&lt;&gt;"",TimeSpend[[#This Row],[Date]]&lt;&gt;""),TimeSpend[[#This Row],[Employee Name]],"")</f>
        <v/>
      </c>
      <c r="N891" t="str">
        <f t="shared" si="26"/>
        <v/>
      </c>
      <c r="O891" t="str">
        <f t="shared" si="27"/>
        <v/>
      </c>
      <c r="P891" t="str">
        <f>IF(D891&lt;&gt;"",VLOOKUP(D891,Projects!B:C,2,0),"")</f>
        <v/>
      </c>
    </row>
    <row r="892" spans="1:16" x14ac:dyDescent="0.25">
      <c r="A892" t="str">
        <f>UPPER(IF(AND(TimeSpend[[#This Row],[Personnel number]]&lt;&gt;"",TimeSpend[[#This Row],[Date]]&lt;&gt;""),TimeSpend[[#This Row],[Personnel number]],""))</f>
        <v/>
      </c>
      <c r="B892" s="85" t="str">
        <f>IF(AND(TimeSpend[[#This Row],[Personnel number]]&lt;&gt;"",TimeSpend[[#This Row],[Date]]&lt;&gt;""),TEXT(TimeSpend[[#This Row],[Date]],"[$-409]yyyyMMdd"),"")</f>
        <v/>
      </c>
      <c r="C892" s="33" t="str">
        <f>IF(AND(TimeSpend[[#This Row],[Personnel number]]&lt;&gt;"",TimeSpend[[#This Row],[Date]]&lt;&gt;""),SUBSTITUTE(TimeSpend[[#This Row],[Hours]],",","."),"")</f>
        <v/>
      </c>
      <c r="D892" t="str">
        <f>IF(AND(TimeSpend[[#This Row],[Personnel number]]&lt;&gt;"",TimeSpend[[#This Row],[Date]]&lt;&gt;""),TimeSpend[[#This Row],[Network]],"")</f>
        <v/>
      </c>
      <c r="E892" t="str">
        <f>IF(AND(TimeSpend[[#This Row],[Personnel number]]&lt;&gt;"",TimeSpend[[#This Row],[Date]]&lt;&gt;""),TimeSpend[[#This Row],[Network Description]],"")</f>
        <v/>
      </c>
      <c r="F892" t="str">
        <f>IF(AND(TimeSpend[[#This Row],[Personnel number]]&lt;&gt;"",TimeSpend[[#This Row],[Date]]&lt;&gt;""),TimeSpend[[#This Row],[Activity]],"")</f>
        <v/>
      </c>
      <c r="G892" t="str">
        <f>IF(AND(TimeSpend[[#This Row],[Personnel number]]&lt;&gt;"",TimeSpend[[#This Row],[Date]]&lt;&gt;""),TimeSpend[[#This Row],[Activity description]],"")</f>
        <v/>
      </c>
      <c r="H892" s="36" t="str">
        <f>IF(AND(TimeSpend[[#This Row],[Personnel number]]&lt;&gt;"",TimeSpend[[#This Row],[Date]]&lt;&gt;""),TimeSpend[[#This Row],[Start Time]],"")</f>
        <v/>
      </c>
      <c r="I892" s="36" t="str">
        <f>IF(AND(TimeSpend[[#This Row],[Personnel number]]&lt;&gt;"",TimeSpend[[#This Row],[Date]]&lt;&gt;""),TimeSpend[[#This Row],[End Time]],"")</f>
        <v/>
      </c>
      <c r="J892" t="str">
        <f>IF(AND(TimeSpend[[#This Row],[Personnel number]]&lt;&gt;"",TimeSpend[[#This Row],[Date]]&lt;&gt;""),TimeSpend[[#This Row],[Location]],"")</f>
        <v/>
      </c>
      <c r="K892" t="str">
        <f>IF(AND(TimeSpend[[#This Row],[Personnel number]]&lt;&gt;"",TimeSpend[[#This Row],[Date]]&lt;&gt;""),TimeSpend[[#This Row],[Task]],"")</f>
        <v/>
      </c>
      <c r="L892" t="str">
        <f>IF(AND(TimeSpend[[#This Row],[Personnel number]]&lt;&gt;"",TimeSpend[[#This Row],[Date]]&lt;&gt;""),Utilization!$J$2,"")</f>
        <v/>
      </c>
      <c r="M892" t="str">
        <f>IF(AND(TimeSpend[[#This Row],[Personnel number]]&lt;&gt;"",TimeSpend[[#This Row],[Date]]&lt;&gt;""),TimeSpend[[#This Row],[Employee Name]],"")</f>
        <v/>
      </c>
      <c r="N892" t="str">
        <f t="shared" si="26"/>
        <v/>
      </c>
      <c r="O892" t="str">
        <f t="shared" si="27"/>
        <v/>
      </c>
      <c r="P892" t="str">
        <f>IF(D892&lt;&gt;"",VLOOKUP(D892,Projects!B:C,2,0),"")</f>
        <v/>
      </c>
    </row>
    <row r="893" spans="1:16" x14ac:dyDescent="0.25">
      <c r="A893" t="str">
        <f>UPPER(IF(AND(TimeSpend[[#This Row],[Personnel number]]&lt;&gt;"",TimeSpend[[#This Row],[Date]]&lt;&gt;""),TimeSpend[[#This Row],[Personnel number]],""))</f>
        <v/>
      </c>
      <c r="B893" s="85" t="str">
        <f>IF(AND(TimeSpend[[#This Row],[Personnel number]]&lt;&gt;"",TimeSpend[[#This Row],[Date]]&lt;&gt;""),TEXT(TimeSpend[[#This Row],[Date]],"[$-409]yyyyMMdd"),"")</f>
        <v/>
      </c>
      <c r="C893" s="33" t="str">
        <f>IF(AND(TimeSpend[[#This Row],[Personnel number]]&lt;&gt;"",TimeSpend[[#This Row],[Date]]&lt;&gt;""),SUBSTITUTE(TimeSpend[[#This Row],[Hours]],",","."),"")</f>
        <v/>
      </c>
      <c r="D893" t="str">
        <f>IF(AND(TimeSpend[[#This Row],[Personnel number]]&lt;&gt;"",TimeSpend[[#This Row],[Date]]&lt;&gt;""),TimeSpend[[#This Row],[Network]],"")</f>
        <v/>
      </c>
      <c r="E893" t="str">
        <f>IF(AND(TimeSpend[[#This Row],[Personnel number]]&lt;&gt;"",TimeSpend[[#This Row],[Date]]&lt;&gt;""),TimeSpend[[#This Row],[Network Description]],"")</f>
        <v/>
      </c>
      <c r="F893" t="str">
        <f>IF(AND(TimeSpend[[#This Row],[Personnel number]]&lt;&gt;"",TimeSpend[[#This Row],[Date]]&lt;&gt;""),TimeSpend[[#This Row],[Activity]],"")</f>
        <v/>
      </c>
      <c r="G893" t="str">
        <f>IF(AND(TimeSpend[[#This Row],[Personnel number]]&lt;&gt;"",TimeSpend[[#This Row],[Date]]&lt;&gt;""),TimeSpend[[#This Row],[Activity description]],"")</f>
        <v/>
      </c>
      <c r="H893" s="36" t="str">
        <f>IF(AND(TimeSpend[[#This Row],[Personnel number]]&lt;&gt;"",TimeSpend[[#This Row],[Date]]&lt;&gt;""),TimeSpend[[#This Row],[Start Time]],"")</f>
        <v/>
      </c>
      <c r="I893" s="36" t="str">
        <f>IF(AND(TimeSpend[[#This Row],[Personnel number]]&lt;&gt;"",TimeSpend[[#This Row],[Date]]&lt;&gt;""),TimeSpend[[#This Row],[End Time]],"")</f>
        <v/>
      </c>
      <c r="J893" t="str">
        <f>IF(AND(TimeSpend[[#This Row],[Personnel number]]&lt;&gt;"",TimeSpend[[#This Row],[Date]]&lt;&gt;""),TimeSpend[[#This Row],[Location]],"")</f>
        <v/>
      </c>
      <c r="K893" t="str">
        <f>IF(AND(TimeSpend[[#This Row],[Personnel number]]&lt;&gt;"",TimeSpend[[#This Row],[Date]]&lt;&gt;""),TimeSpend[[#This Row],[Task]],"")</f>
        <v/>
      </c>
      <c r="L893" t="str">
        <f>IF(AND(TimeSpend[[#This Row],[Personnel number]]&lt;&gt;"",TimeSpend[[#This Row],[Date]]&lt;&gt;""),Utilization!$J$2,"")</f>
        <v/>
      </c>
      <c r="M893" t="str">
        <f>IF(AND(TimeSpend[[#This Row],[Personnel number]]&lt;&gt;"",TimeSpend[[#This Row],[Date]]&lt;&gt;""),TimeSpend[[#This Row],[Employee Name]],"")</f>
        <v/>
      </c>
      <c r="N893" t="str">
        <f t="shared" si="26"/>
        <v/>
      </c>
      <c r="O893" t="str">
        <f t="shared" si="27"/>
        <v/>
      </c>
      <c r="P893" t="str">
        <f>IF(D893&lt;&gt;"",VLOOKUP(D893,Projects!B:C,2,0),"")</f>
        <v/>
      </c>
    </row>
    <row r="894" spans="1:16" x14ac:dyDescent="0.25">
      <c r="A894" t="str">
        <f>UPPER(IF(AND(TimeSpend[[#This Row],[Personnel number]]&lt;&gt;"",TimeSpend[[#This Row],[Date]]&lt;&gt;""),TimeSpend[[#This Row],[Personnel number]],""))</f>
        <v/>
      </c>
      <c r="B894" s="85" t="str">
        <f>IF(AND(TimeSpend[[#This Row],[Personnel number]]&lt;&gt;"",TimeSpend[[#This Row],[Date]]&lt;&gt;""),TEXT(TimeSpend[[#This Row],[Date]],"[$-409]yyyyMMdd"),"")</f>
        <v/>
      </c>
      <c r="C894" s="33" t="str">
        <f>IF(AND(TimeSpend[[#This Row],[Personnel number]]&lt;&gt;"",TimeSpend[[#This Row],[Date]]&lt;&gt;""),SUBSTITUTE(TimeSpend[[#This Row],[Hours]],",","."),"")</f>
        <v/>
      </c>
      <c r="D894" t="str">
        <f>IF(AND(TimeSpend[[#This Row],[Personnel number]]&lt;&gt;"",TimeSpend[[#This Row],[Date]]&lt;&gt;""),TimeSpend[[#This Row],[Network]],"")</f>
        <v/>
      </c>
      <c r="E894" t="str">
        <f>IF(AND(TimeSpend[[#This Row],[Personnel number]]&lt;&gt;"",TimeSpend[[#This Row],[Date]]&lt;&gt;""),TimeSpend[[#This Row],[Network Description]],"")</f>
        <v/>
      </c>
      <c r="F894" t="str">
        <f>IF(AND(TimeSpend[[#This Row],[Personnel number]]&lt;&gt;"",TimeSpend[[#This Row],[Date]]&lt;&gt;""),TimeSpend[[#This Row],[Activity]],"")</f>
        <v/>
      </c>
      <c r="G894" t="str">
        <f>IF(AND(TimeSpend[[#This Row],[Personnel number]]&lt;&gt;"",TimeSpend[[#This Row],[Date]]&lt;&gt;""),TimeSpend[[#This Row],[Activity description]],"")</f>
        <v/>
      </c>
      <c r="H894" s="36" t="str">
        <f>IF(AND(TimeSpend[[#This Row],[Personnel number]]&lt;&gt;"",TimeSpend[[#This Row],[Date]]&lt;&gt;""),TimeSpend[[#This Row],[Start Time]],"")</f>
        <v/>
      </c>
      <c r="I894" s="36" t="str">
        <f>IF(AND(TimeSpend[[#This Row],[Personnel number]]&lt;&gt;"",TimeSpend[[#This Row],[Date]]&lt;&gt;""),TimeSpend[[#This Row],[End Time]],"")</f>
        <v/>
      </c>
      <c r="J894" t="str">
        <f>IF(AND(TimeSpend[[#This Row],[Personnel number]]&lt;&gt;"",TimeSpend[[#This Row],[Date]]&lt;&gt;""),TimeSpend[[#This Row],[Location]],"")</f>
        <v/>
      </c>
      <c r="K894" t="str">
        <f>IF(AND(TimeSpend[[#This Row],[Personnel number]]&lt;&gt;"",TimeSpend[[#This Row],[Date]]&lt;&gt;""),TimeSpend[[#This Row],[Task]],"")</f>
        <v/>
      </c>
      <c r="L894" t="str">
        <f>IF(AND(TimeSpend[[#This Row],[Personnel number]]&lt;&gt;"",TimeSpend[[#This Row],[Date]]&lt;&gt;""),Utilization!$J$2,"")</f>
        <v/>
      </c>
      <c r="M894" t="str">
        <f>IF(AND(TimeSpend[[#This Row],[Personnel number]]&lt;&gt;"",TimeSpend[[#This Row],[Date]]&lt;&gt;""),TimeSpend[[#This Row],[Employee Name]],"")</f>
        <v/>
      </c>
      <c r="N894" t="str">
        <f t="shared" si="26"/>
        <v/>
      </c>
      <c r="O894" t="str">
        <f t="shared" si="27"/>
        <v/>
      </c>
      <c r="P894" t="str">
        <f>IF(D894&lt;&gt;"",VLOOKUP(D894,Projects!B:C,2,0),"")</f>
        <v/>
      </c>
    </row>
    <row r="895" spans="1:16" x14ac:dyDescent="0.25">
      <c r="A895" t="str">
        <f>UPPER(IF(AND(TimeSpend[[#This Row],[Personnel number]]&lt;&gt;"",TimeSpend[[#This Row],[Date]]&lt;&gt;""),TimeSpend[[#This Row],[Personnel number]],""))</f>
        <v/>
      </c>
      <c r="B895" s="85" t="str">
        <f>IF(AND(TimeSpend[[#This Row],[Personnel number]]&lt;&gt;"",TimeSpend[[#This Row],[Date]]&lt;&gt;""),TEXT(TimeSpend[[#This Row],[Date]],"[$-409]yyyyMMdd"),"")</f>
        <v/>
      </c>
      <c r="C895" s="33" t="str">
        <f>IF(AND(TimeSpend[[#This Row],[Personnel number]]&lt;&gt;"",TimeSpend[[#This Row],[Date]]&lt;&gt;""),SUBSTITUTE(TimeSpend[[#This Row],[Hours]],",","."),"")</f>
        <v/>
      </c>
      <c r="D895" t="str">
        <f>IF(AND(TimeSpend[[#This Row],[Personnel number]]&lt;&gt;"",TimeSpend[[#This Row],[Date]]&lt;&gt;""),TimeSpend[[#This Row],[Network]],"")</f>
        <v/>
      </c>
      <c r="E895" t="str">
        <f>IF(AND(TimeSpend[[#This Row],[Personnel number]]&lt;&gt;"",TimeSpend[[#This Row],[Date]]&lt;&gt;""),TimeSpend[[#This Row],[Network Description]],"")</f>
        <v/>
      </c>
      <c r="F895" t="str">
        <f>IF(AND(TimeSpend[[#This Row],[Personnel number]]&lt;&gt;"",TimeSpend[[#This Row],[Date]]&lt;&gt;""),TimeSpend[[#This Row],[Activity]],"")</f>
        <v/>
      </c>
      <c r="G895" t="str">
        <f>IF(AND(TimeSpend[[#This Row],[Personnel number]]&lt;&gt;"",TimeSpend[[#This Row],[Date]]&lt;&gt;""),TimeSpend[[#This Row],[Activity description]],"")</f>
        <v/>
      </c>
      <c r="H895" s="36" t="str">
        <f>IF(AND(TimeSpend[[#This Row],[Personnel number]]&lt;&gt;"",TimeSpend[[#This Row],[Date]]&lt;&gt;""),TimeSpend[[#This Row],[Start Time]],"")</f>
        <v/>
      </c>
      <c r="I895" s="36" t="str">
        <f>IF(AND(TimeSpend[[#This Row],[Personnel number]]&lt;&gt;"",TimeSpend[[#This Row],[Date]]&lt;&gt;""),TimeSpend[[#This Row],[End Time]],"")</f>
        <v/>
      </c>
      <c r="J895" t="str">
        <f>IF(AND(TimeSpend[[#This Row],[Personnel number]]&lt;&gt;"",TimeSpend[[#This Row],[Date]]&lt;&gt;""),TimeSpend[[#This Row],[Location]],"")</f>
        <v/>
      </c>
      <c r="K895" t="str">
        <f>IF(AND(TimeSpend[[#This Row],[Personnel number]]&lt;&gt;"",TimeSpend[[#This Row],[Date]]&lt;&gt;""),TimeSpend[[#This Row],[Task]],"")</f>
        <v/>
      </c>
      <c r="L895" t="str">
        <f>IF(AND(TimeSpend[[#This Row],[Personnel number]]&lt;&gt;"",TimeSpend[[#This Row],[Date]]&lt;&gt;""),Utilization!$J$2,"")</f>
        <v/>
      </c>
      <c r="M895" t="str">
        <f>IF(AND(TimeSpend[[#This Row],[Personnel number]]&lt;&gt;"",TimeSpend[[#This Row],[Date]]&lt;&gt;""),TimeSpend[[#This Row],[Employee Name]],"")</f>
        <v/>
      </c>
      <c r="N895" t="str">
        <f t="shared" si="26"/>
        <v/>
      </c>
      <c r="O895" t="str">
        <f t="shared" si="27"/>
        <v/>
      </c>
      <c r="P895" t="str">
        <f>IF(D895&lt;&gt;"",VLOOKUP(D895,Projects!B:C,2,0),"")</f>
        <v/>
      </c>
    </row>
    <row r="896" spans="1:16" x14ac:dyDescent="0.25">
      <c r="A896" t="str">
        <f>UPPER(IF(AND(TimeSpend[[#This Row],[Personnel number]]&lt;&gt;"",TimeSpend[[#This Row],[Date]]&lt;&gt;""),TimeSpend[[#This Row],[Personnel number]],""))</f>
        <v/>
      </c>
      <c r="B896" s="85" t="str">
        <f>IF(AND(TimeSpend[[#This Row],[Personnel number]]&lt;&gt;"",TimeSpend[[#This Row],[Date]]&lt;&gt;""),TEXT(TimeSpend[[#This Row],[Date]],"[$-409]yyyyMMdd"),"")</f>
        <v/>
      </c>
      <c r="C896" s="33" t="str">
        <f>IF(AND(TimeSpend[[#This Row],[Personnel number]]&lt;&gt;"",TimeSpend[[#This Row],[Date]]&lt;&gt;""),SUBSTITUTE(TimeSpend[[#This Row],[Hours]],",","."),"")</f>
        <v/>
      </c>
      <c r="D896" t="str">
        <f>IF(AND(TimeSpend[[#This Row],[Personnel number]]&lt;&gt;"",TimeSpend[[#This Row],[Date]]&lt;&gt;""),TimeSpend[[#This Row],[Network]],"")</f>
        <v/>
      </c>
      <c r="E896" t="str">
        <f>IF(AND(TimeSpend[[#This Row],[Personnel number]]&lt;&gt;"",TimeSpend[[#This Row],[Date]]&lt;&gt;""),TimeSpend[[#This Row],[Network Description]],"")</f>
        <v/>
      </c>
      <c r="F896" t="str">
        <f>IF(AND(TimeSpend[[#This Row],[Personnel number]]&lt;&gt;"",TimeSpend[[#This Row],[Date]]&lt;&gt;""),TimeSpend[[#This Row],[Activity]],"")</f>
        <v/>
      </c>
      <c r="G896" t="str">
        <f>IF(AND(TimeSpend[[#This Row],[Personnel number]]&lt;&gt;"",TimeSpend[[#This Row],[Date]]&lt;&gt;""),TimeSpend[[#This Row],[Activity description]],"")</f>
        <v/>
      </c>
      <c r="H896" s="36" t="str">
        <f>IF(AND(TimeSpend[[#This Row],[Personnel number]]&lt;&gt;"",TimeSpend[[#This Row],[Date]]&lt;&gt;""),TimeSpend[[#This Row],[Start Time]],"")</f>
        <v/>
      </c>
      <c r="I896" s="36" t="str">
        <f>IF(AND(TimeSpend[[#This Row],[Personnel number]]&lt;&gt;"",TimeSpend[[#This Row],[Date]]&lt;&gt;""),TimeSpend[[#This Row],[End Time]],"")</f>
        <v/>
      </c>
      <c r="J896" t="str">
        <f>IF(AND(TimeSpend[[#This Row],[Personnel number]]&lt;&gt;"",TimeSpend[[#This Row],[Date]]&lt;&gt;""),TimeSpend[[#This Row],[Location]],"")</f>
        <v/>
      </c>
      <c r="K896" t="str">
        <f>IF(AND(TimeSpend[[#This Row],[Personnel number]]&lt;&gt;"",TimeSpend[[#This Row],[Date]]&lt;&gt;""),TimeSpend[[#This Row],[Task]],"")</f>
        <v/>
      </c>
      <c r="L896" t="str">
        <f>IF(AND(TimeSpend[[#This Row],[Personnel number]]&lt;&gt;"",TimeSpend[[#This Row],[Date]]&lt;&gt;""),Utilization!$J$2,"")</f>
        <v/>
      </c>
      <c r="M896" t="str">
        <f>IF(AND(TimeSpend[[#This Row],[Personnel number]]&lt;&gt;"",TimeSpend[[#This Row],[Date]]&lt;&gt;""),TimeSpend[[#This Row],[Employee Name]],"")</f>
        <v/>
      </c>
      <c r="N896" t="str">
        <f t="shared" si="26"/>
        <v/>
      </c>
      <c r="O896" t="str">
        <f t="shared" si="27"/>
        <v/>
      </c>
      <c r="P896" t="str">
        <f>IF(D896&lt;&gt;"",VLOOKUP(D896,Projects!B:C,2,0),"")</f>
        <v/>
      </c>
    </row>
    <row r="897" spans="1:16" x14ac:dyDescent="0.25">
      <c r="A897" t="str">
        <f>UPPER(IF(AND(TimeSpend[[#This Row],[Personnel number]]&lt;&gt;"",TimeSpend[[#This Row],[Date]]&lt;&gt;""),TimeSpend[[#This Row],[Personnel number]],""))</f>
        <v/>
      </c>
      <c r="B897" s="85" t="str">
        <f>IF(AND(TimeSpend[[#This Row],[Personnel number]]&lt;&gt;"",TimeSpend[[#This Row],[Date]]&lt;&gt;""),TEXT(TimeSpend[[#This Row],[Date]],"[$-409]yyyyMMdd"),"")</f>
        <v/>
      </c>
      <c r="C897" s="33" t="str">
        <f>IF(AND(TimeSpend[[#This Row],[Personnel number]]&lt;&gt;"",TimeSpend[[#This Row],[Date]]&lt;&gt;""),SUBSTITUTE(TimeSpend[[#This Row],[Hours]],",","."),"")</f>
        <v/>
      </c>
      <c r="D897" t="str">
        <f>IF(AND(TimeSpend[[#This Row],[Personnel number]]&lt;&gt;"",TimeSpend[[#This Row],[Date]]&lt;&gt;""),TimeSpend[[#This Row],[Network]],"")</f>
        <v/>
      </c>
      <c r="E897" t="str">
        <f>IF(AND(TimeSpend[[#This Row],[Personnel number]]&lt;&gt;"",TimeSpend[[#This Row],[Date]]&lt;&gt;""),TimeSpend[[#This Row],[Network Description]],"")</f>
        <v/>
      </c>
      <c r="F897" t="str">
        <f>IF(AND(TimeSpend[[#This Row],[Personnel number]]&lt;&gt;"",TimeSpend[[#This Row],[Date]]&lt;&gt;""),TimeSpend[[#This Row],[Activity]],"")</f>
        <v/>
      </c>
      <c r="G897" t="str">
        <f>IF(AND(TimeSpend[[#This Row],[Personnel number]]&lt;&gt;"",TimeSpend[[#This Row],[Date]]&lt;&gt;""),TimeSpend[[#This Row],[Activity description]],"")</f>
        <v/>
      </c>
      <c r="H897" s="36" t="str">
        <f>IF(AND(TimeSpend[[#This Row],[Personnel number]]&lt;&gt;"",TimeSpend[[#This Row],[Date]]&lt;&gt;""),TimeSpend[[#This Row],[Start Time]],"")</f>
        <v/>
      </c>
      <c r="I897" s="36" t="str">
        <f>IF(AND(TimeSpend[[#This Row],[Personnel number]]&lt;&gt;"",TimeSpend[[#This Row],[Date]]&lt;&gt;""),TimeSpend[[#This Row],[End Time]],"")</f>
        <v/>
      </c>
      <c r="J897" t="str">
        <f>IF(AND(TimeSpend[[#This Row],[Personnel number]]&lt;&gt;"",TimeSpend[[#This Row],[Date]]&lt;&gt;""),TimeSpend[[#This Row],[Location]],"")</f>
        <v/>
      </c>
      <c r="K897" t="str">
        <f>IF(AND(TimeSpend[[#This Row],[Personnel number]]&lt;&gt;"",TimeSpend[[#This Row],[Date]]&lt;&gt;""),TimeSpend[[#This Row],[Task]],"")</f>
        <v/>
      </c>
      <c r="L897" t="str">
        <f>IF(AND(TimeSpend[[#This Row],[Personnel number]]&lt;&gt;"",TimeSpend[[#This Row],[Date]]&lt;&gt;""),Utilization!$J$2,"")</f>
        <v/>
      </c>
      <c r="M897" t="str">
        <f>IF(AND(TimeSpend[[#This Row],[Personnel number]]&lt;&gt;"",TimeSpend[[#This Row],[Date]]&lt;&gt;""),TimeSpend[[#This Row],[Employee Name]],"")</f>
        <v/>
      </c>
      <c r="N897" t="str">
        <f t="shared" si="26"/>
        <v/>
      </c>
      <c r="O897" t="str">
        <f t="shared" si="27"/>
        <v/>
      </c>
      <c r="P897" t="str">
        <f>IF(D897&lt;&gt;"",VLOOKUP(D897,Projects!B:C,2,0),"")</f>
        <v/>
      </c>
    </row>
    <row r="898" spans="1:16" x14ac:dyDescent="0.25">
      <c r="A898" t="str">
        <f>UPPER(IF(AND(TimeSpend[[#This Row],[Personnel number]]&lt;&gt;"",TimeSpend[[#This Row],[Date]]&lt;&gt;""),TimeSpend[[#This Row],[Personnel number]],""))</f>
        <v/>
      </c>
      <c r="B898" s="85" t="str">
        <f>IF(AND(TimeSpend[[#This Row],[Personnel number]]&lt;&gt;"",TimeSpend[[#This Row],[Date]]&lt;&gt;""),TEXT(TimeSpend[[#This Row],[Date]],"[$-409]yyyyMMdd"),"")</f>
        <v/>
      </c>
      <c r="C898" s="33" t="str">
        <f>IF(AND(TimeSpend[[#This Row],[Personnel number]]&lt;&gt;"",TimeSpend[[#This Row],[Date]]&lt;&gt;""),SUBSTITUTE(TimeSpend[[#This Row],[Hours]],",","."),"")</f>
        <v/>
      </c>
      <c r="D898" t="str">
        <f>IF(AND(TimeSpend[[#This Row],[Personnel number]]&lt;&gt;"",TimeSpend[[#This Row],[Date]]&lt;&gt;""),TimeSpend[[#This Row],[Network]],"")</f>
        <v/>
      </c>
      <c r="E898" t="str">
        <f>IF(AND(TimeSpend[[#This Row],[Personnel number]]&lt;&gt;"",TimeSpend[[#This Row],[Date]]&lt;&gt;""),TimeSpend[[#This Row],[Network Description]],"")</f>
        <v/>
      </c>
      <c r="F898" t="str">
        <f>IF(AND(TimeSpend[[#This Row],[Personnel number]]&lt;&gt;"",TimeSpend[[#This Row],[Date]]&lt;&gt;""),TimeSpend[[#This Row],[Activity]],"")</f>
        <v/>
      </c>
      <c r="G898" t="str">
        <f>IF(AND(TimeSpend[[#This Row],[Personnel number]]&lt;&gt;"",TimeSpend[[#This Row],[Date]]&lt;&gt;""),TimeSpend[[#This Row],[Activity description]],"")</f>
        <v/>
      </c>
      <c r="H898" s="36" t="str">
        <f>IF(AND(TimeSpend[[#This Row],[Personnel number]]&lt;&gt;"",TimeSpend[[#This Row],[Date]]&lt;&gt;""),TimeSpend[[#This Row],[Start Time]],"")</f>
        <v/>
      </c>
      <c r="I898" s="36" t="str">
        <f>IF(AND(TimeSpend[[#This Row],[Personnel number]]&lt;&gt;"",TimeSpend[[#This Row],[Date]]&lt;&gt;""),TimeSpend[[#This Row],[End Time]],"")</f>
        <v/>
      </c>
      <c r="J898" t="str">
        <f>IF(AND(TimeSpend[[#This Row],[Personnel number]]&lt;&gt;"",TimeSpend[[#This Row],[Date]]&lt;&gt;""),TimeSpend[[#This Row],[Location]],"")</f>
        <v/>
      </c>
      <c r="K898" t="str">
        <f>IF(AND(TimeSpend[[#This Row],[Personnel number]]&lt;&gt;"",TimeSpend[[#This Row],[Date]]&lt;&gt;""),TimeSpend[[#This Row],[Task]],"")</f>
        <v/>
      </c>
      <c r="L898" t="str">
        <f>IF(AND(TimeSpend[[#This Row],[Personnel number]]&lt;&gt;"",TimeSpend[[#This Row],[Date]]&lt;&gt;""),Utilization!$J$2,"")</f>
        <v/>
      </c>
      <c r="M898" t="str">
        <f>IF(AND(TimeSpend[[#This Row],[Personnel number]]&lt;&gt;"",TimeSpend[[#This Row],[Date]]&lt;&gt;""),TimeSpend[[#This Row],[Employee Name]],"")</f>
        <v/>
      </c>
      <c r="N898" t="str">
        <f t="shared" ref="N898:N961" si="28">IF(A898&lt;&gt;"",ROW(A898)-1,"")</f>
        <v/>
      </c>
      <c r="O898" t="str">
        <f t="shared" ref="O898:O961" si="29">IF(A898&lt;&gt;"",L898&amp;"-"&amp;N898,"")</f>
        <v/>
      </c>
      <c r="P898" t="str">
        <f>IF(D898&lt;&gt;"",VLOOKUP(D898,Projects!B:C,2,0),"")</f>
        <v/>
      </c>
    </row>
    <row r="899" spans="1:16" x14ac:dyDescent="0.25">
      <c r="A899" t="str">
        <f>UPPER(IF(AND(TimeSpend[[#This Row],[Personnel number]]&lt;&gt;"",TimeSpend[[#This Row],[Date]]&lt;&gt;""),TimeSpend[[#This Row],[Personnel number]],""))</f>
        <v/>
      </c>
      <c r="B899" s="85" t="str">
        <f>IF(AND(TimeSpend[[#This Row],[Personnel number]]&lt;&gt;"",TimeSpend[[#This Row],[Date]]&lt;&gt;""),TEXT(TimeSpend[[#This Row],[Date]],"[$-409]yyyyMMdd"),"")</f>
        <v/>
      </c>
      <c r="C899" s="33" t="str">
        <f>IF(AND(TimeSpend[[#This Row],[Personnel number]]&lt;&gt;"",TimeSpend[[#This Row],[Date]]&lt;&gt;""),SUBSTITUTE(TimeSpend[[#This Row],[Hours]],",","."),"")</f>
        <v/>
      </c>
      <c r="D899" t="str">
        <f>IF(AND(TimeSpend[[#This Row],[Personnel number]]&lt;&gt;"",TimeSpend[[#This Row],[Date]]&lt;&gt;""),TimeSpend[[#This Row],[Network]],"")</f>
        <v/>
      </c>
      <c r="E899" t="str">
        <f>IF(AND(TimeSpend[[#This Row],[Personnel number]]&lt;&gt;"",TimeSpend[[#This Row],[Date]]&lt;&gt;""),TimeSpend[[#This Row],[Network Description]],"")</f>
        <v/>
      </c>
      <c r="F899" t="str">
        <f>IF(AND(TimeSpend[[#This Row],[Personnel number]]&lt;&gt;"",TimeSpend[[#This Row],[Date]]&lt;&gt;""),TimeSpend[[#This Row],[Activity]],"")</f>
        <v/>
      </c>
      <c r="G899" t="str">
        <f>IF(AND(TimeSpend[[#This Row],[Personnel number]]&lt;&gt;"",TimeSpend[[#This Row],[Date]]&lt;&gt;""),TimeSpend[[#This Row],[Activity description]],"")</f>
        <v/>
      </c>
      <c r="H899" s="36" t="str">
        <f>IF(AND(TimeSpend[[#This Row],[Personnel number]]&lt;&gt;"",TimeSpend[[#This Row],[Date]]&lt;&gt;""),TimeSpend[[#This Row],[Start Time]],"")</f>
        <v/>
      </c>
      <c r="I899" s="36" t="str">
        <f>IF(AND(TimeSpend[[#This Row],[Personnel number]]&lt;&gt;"",TimeSpend[[#This Row],[Date]]&lt;&gt;""),TimeSpend[[#This Row],[End Time]],"")</f>
        <v/>
      </c>
      <c r="J899" t="str">
        <f>IF(AND(TimeSpend[[#This Row],[Personnel number]]&lt;&gt;"",TimeSpend[[#This Row],[Date]]&lt;&gt;""),TimeSpend[[#This Row],[Location]],"")</f>
        <v/>
      </c>
      <c r="K899" t="str">
        <f>IF(AND(TimeSpend[[#This Row],[Personnel number]]&lt;&gt;"",TimeSpend[[#This Row],[Date]]&lt;&gt;""),TimeSpend[[#This Row],[Task]],"")</f>
        <v/>
      </c>
      <c r="L899" t="str">
        <f>IF(AND(TimeSpend[[#This Row],[Personnel number]]&lt;&gt;"",TimeSpend[[#This Row],[Date]]&lt;&gt;""),Utilization!$J$2,"")</f>
        <v/>
      </c>
      <c r="M899" t="str">
        <f>IF(AND(TimeSpend[[#This Row],[Personnel number]]&lt;&gt;"",TimeSpend[[#This Row],[Date]]&lt;&gt;""),TimeSpend[[#This Row],[Employee Name]],"")</f>
        <v/>
      </c>
      <c r="N899" t="str">
        <f t="shared" si="28"/>
        <v/>
      </c>
      <c r="O899" t="str">
        <f t="shared" si="29"/>
        <v/>
      </c>
      <c r="P899" t="str">
        <f>IF(D899&lt;&gt;"",VLOOKUP(D899,Projects!B:C,2,0),"")</f>
        <v/>
      </c>
    </row>
    <row r="900" spans="1:16" x14ac:dyDescent="0.25">
      <c r="A900" t="str">
        <f>UPPER(IF(AND(TimeSpend[[#This Row],[Personnel number]]&lt;&gt;"",TimeSpend[[#This Row],[Date]]&lt;&gt;""),TimeSpend[[#This Row],[Personnel number]],""))</f>
        <v/>
      </c>
      <c r="B900" s="85" t="str">
        <f>IF(AND(TimeSpend[[#This Row],[Personnel number]]&lt;&gt;"",TimeSpend[[#This Row],[Date]]&lt;&gt;""),TEXT(TimeSpend[[#This Row],[Date]],"[$-409]yyyyMMdd"),"")</f>
        <v/>
      </c>
      <c r="C900" s="33" t="str">
        <f>IF(AND(TimeSpend[[#This Row],[Personnel number]]&lt;&gt;"",TimeSpend[[#This Row],[Date]]&lt;&gt;""),SUBSTITUTE(TimeSpend[[#This Row],[Hours]],",","."),"")</f>
        <v/>
      </c>
      <c r="D900" t="str">
        <f>IF(AND(TimeSpend[[#This Row],[Personnel number]]&lt;&gt;"",TimeSpend[[#This Row],[Date]]&lt;&gt;""),TimeSpend[[#This Row],[Network]],"")</f>
        <v/>
      </c>
      <c r="E900" t="str">
        <f>IF(AND(TimeSpend[[#This Row],[Personnel number]]&lt;&gt;"",TimeSpend[[#This Row],[Date]]&lt;&gt;""),TimeSpend[[#This Row],[Network Description]],"")</f>
        <v/>
      </c>
      <c r="F900" t="str">
        <f>IF(AND(TimeSpend[[#This Row],[Personnel number]]&lt;&gt;"",TimeSpend[[#This Row],[Date]]&lt;&gt;""),TimeSpend[[#This Row],[Activity]],"")</f>
        <v/>
      </c>
      <c r="G900" t="str">
        <f>IF(AND(TimeSpend[[#This Row],[Personnel number]]&lt;&gt;"",TimeSpend[[#This Row],[Date]]&lt;&gt;""),TimeSpend[[#This Row],[Activity description]],"")</f>
        <v/>
      </c>
      <c r="H900" s="36" t="str">
        <f>IF(AND(TimeSpend[[#This Row],[Personnel number]]&lt;&gt;"",TimeSpend[[#This Row],[Date]]&lt;&gt;""),TimeSpend[[#This Row],[Start Time]],"")</f>
        <v/>
      </c>
      <c r="I900" s="36" t="str">
        <f>IF(AND(TimeSpend[[#This Row],[Personnel number]]&lt;&gt;"",TimeSpend[[#This Row],[Date]]&lt;&gt;""),TimeSpend[[#This Row],[End Time]],"")</f>
        <v/>
      </c>
      <c r="J900" t="str">
        <f>IF(AND(TimeSpend[[#This Row],[Personnel number]]&lt;&gt;"",TimeSpend[[#This Row],[Date]]&lt;&gt;""),TimeSpend[[#This Row],[Location]],"")</f>
        <v/>
      </c>
      <c r="K900" t="str">
        <f>IF(AND(TimeSpend[[#This Row],[Personnel number]]&lt;&gt;"",TimeSpend[[#This Row],[Date]]&lt;&gt;""),TimeSpend[[#This Row],[Task]],"")</f>
        <v/>
      </c>
      <c r="L900" t="str">
        <f>IF(AND(TimeSpend[[#This Row],[Personnel number]]&lt;&gt;"",TimeSpend[[#This Row],[Date]]&lt;&gt;""),Utilization!$J$2,"")</f>
        <v/>
      </c>
      <c r="M900" t="str">
        <f>IF(AND(TimeSpend[[#This Row],[Personnel number]]&lt;&gt;"",TimeSpend[[#This Row],[Date]]&lt;&gt;""),TimeSpend[[#This Row],[Employee Name]],"")</f>
        <v/>
      </c>
      <c r="N900" t="str">
        <f t="shared" si="28"/>
        <v/>
      </c>
      <c r="O900" t="str">
        <f t="shared" si="29"/>
        <v/>
      </c>
      <c r="P900" t="str">
        <f>IF(D900&lt;&gt;"",VLOOKUP(D900,Projects!B:C,2,0),"")</f>
        <v/>
      </c>
    </row>
    <row r="901" spans="1:16" x14ac:dyDescent="0.25">
      <c r="A901" t="str">
        <f>UPPER(IF(AND(TimeSpend[[#This Row],[Personnel number]]&lt;&gt;"",TimeSpend[[#This Row],[Date]]&lt;&gt;""),TimeSpend[[#This Row],[Personnel number]],""))</f>
        <v/>
      </c>
      <c r="B901" s="85" t="str">
        <f>IF(AND(TimeSpend[[#This Row],[Personnel number]]&lt;&gt;"",TimeSpend[[#This Row],[Date]]&lt;&gt;""),TEXT(TimeSpend[[#This Row],[Date]],"[$-409]yyyyMMdd"),"")</f>
        <v/>
      </c>
      <c r="C901" s="33" t="str">
        <f>IF(AND(TimeSpend[[#This Row],[Personnel number]]&lt;&gt;"",TimeSpend[[#This Row],[Date]]&lt;&gt;""),SUBSTITUTE(TimeSpend[[#This Row],[Hours]],",","."),"")</f>
        <v/>
      </c>
      <c r="D901" t="str">
        <f>IF(AND(TimeSpend[[#This Row],[Personnel number]]&lt;&gt;"",TimeSpend[[#This Row],[Date]]&lt;&gt;""),TimeSpend[[#This Row],[Network]],"")</f>
        <v/>
      </c>
      <c r="E901" t="str">
        <f>IF(AND(TimeSpend[[#This Row],[Personnel number]]&lt;&gt;"",TimeSpend[[#This Row],[Date]]&lt;&gt;""),TimeSpend[[#This Row],[Network Description]],"")</f>
        <v/>
      </c>
      <c r="F901" t="str">
        <f>IF(AND(TimeSpend[[#This Row],[Personnel number]]&lt;&gt;"",TimeSpend[[#This Row],[Date]]&lt;&gt;""),TimeSpend[[#This Row],[Activity]],"")</f>
        <v/>
      </c>
      <c r="G901" t="str">
        <f>IF(AND(TimeSpend[[#This Row],[Personnel number]]&lt;&gt;"",TimeSpend[[#This Row],[Date]]&lt;&gt;""),TimeSpend[[#This Row],[Activity description]],"")</f>
        <v/>
      </c>
      <c r="H901" s="36" t="str">
        <f>IF(AND(TimeSpend[[#This Row],[Personnel number]]&lt;&gt;"",TimeSpend[[#This Row],[Date]]&lt;&gt;""),TimeSpend[[#This Row],[Start Time]],"")</f>
        <v/>
      </c>
      <c r="I901" s="36" t="str">
        <f>IF(AND(TimeSpend[[#This Row],[Personnel number]]&lt;&gt;"",TimeSpend[[#This Row],[Date]]&lt;&gt;""),TimeSpend[[#This Row],[End Time]],"")</f>
        <v/>
      </c>
      <c r="J901" t="str">
        <f>IF(AND(TimeSpend[[#This Row],[Personnel number]]&lt;&gt;"",TimeSpend[[#This Row],[Date]]&lt;&gt;""),TimeSpend[[#This Row],[Location]],"")</f>
        <v/>
      </c>
      <c r="K901" t="str">
        <f>IF(AND(TimeSpend[[#This Row],[Personnel number]]&lt;&gt;"",TimeSpend[[#This Row],[Date]]&lt;&gt;""),TimeSpend[[#This Row],[Task]],"")</f>
        <v/>
      </c>
      <c r="L901" t="str">
        <f>IF(AND(TimeSpend[[#This Row],[Personnel number]]&lt;&gt;"",TimeSpend[[#This Row],[Date]]&lt;&gt;""),Utilization!$J$2,"")</f>
        <v/>
      </c>
      <c r="M901" t="str">
        <f>IF(AND(TimeSpend[[#This Row],[Personnel number]]&lt;&gt;"",TimeSpend[[#This Row],[Date]]&lt;&gt;""),TimeSpend[[#This Row],[Employee Name]],"")</f>
        <v/>
      </c>
      <c r="N901" t="str">
        <f t="shared" si="28"/>
        <v/>
      </c>
      <c r="O901" t="str">
        <f t="shared" si="29"/>
        <v/>
      </c>
      <c r="P901" t="str">
        <f>IF(D901&lt;&gt;"",VLOOKUP(D901,Projects!B:C,2,0),"")</f>
        <v/>
      </c>
    </row>
    <row r="902" spans="1:16" x14ac:dyDescent="0.25">
      <c r="A902" t="str">
        <f>UPPER(IF(AND(TimeSpend[[#This Row],[Personnel number]]&lt;&gt;"",TimeSpend[[#This Row],[Date]]&lt;&gt;""),TimeSpend[[#This Row],[Personnel number]],""))</f>
        <v/>
      </c>
      <c r="B902" s="85" t="str">
        <f>IF(AND(TimeSpend[[#This Row],[Personnel number]]&lt;&gt;"",TimeSpend[[#This Row],[Date]]&lt;&gt;""),TEXT(TimeSpend[[#This Row],[Date]],"[$-409]yyyyMMdd"),"")</f>
        <v/>
      </c>
      <c r="C902" s="33" t="str">
        <f>IF(AND(TimeSpend[[#This Row],[Personnel number]]&lt;&gt;"",TimeSpend[[#This Row],[Date]]&lt;&gt;""),SUBSTITUTE(TimeSpend[[#This Row],[Hours]],",","."),"")</f>
        <v/>
      </c>
      <c r="D902" t="str">
        <f>IF(AND(TimeSpend[[#This Row],[Personnel number]]&lt;&gt;"",TimeSpend[[#This Row],[Date]]&lt;&gt;""),TimeSpend[[#This Row],[Network]],"")</f>
        <v/>
      </c>
      <c r="E902" t="str">
        <f>IF(AND(TimeSpend[[#This Row],[Personnel number]]&lt;&gt;"",TimeSpend[[#This Row],[Date]]&lt;&gt;""),TimeSpend[[#This Row],[Network Description]],"")</f>
        <v/>
      </c>
      <c r="F902" t="str">
        <f>IF(AND(TimeSpend[[#This Row],[Personnel number]]&lt;&gt;"",TimeSpend[[#This Row],[Date]]&lt;&gt;""),TimeSpend[[#This Row],[Activity]],"")</f>
        <v/>
      </c>
      <c r="G902" t="str">
        <f>IF(AND(TimeSpend[[#This Row],[Personnel number]]&lt;&gt;"",TimeSpend[[#This Row],[Date]]&lt;&gt;""),TimeSpend[[#This Row],[Activity description]],"")</f>
        <v/>
      </c>
      <c r="H902" s="36" t="str">
        <f>IF(AND(TimeSpend[[#This Row],[Personnel number]]&lt;&gt;"",TimeSpend[[#This Row],[Date]]&lt;&gt;""),TimeSpend[[#This Row],[Start Time]],"")</f>
        <v/>
      </c>
      <c r="I902" s="36" t="str">
        <f>IF(AND(TimeSpend[[#This Row],[Personnel number]]&lt;&gt;"",TimeSpend[[#This Row],[Date]]&lt;&gt;""),TimeSpend[[#This Row],[End Time]],"")</f>
        <v/>
      </c>
      <c r="J902" t="str">
        <f>IF(AND(TimeSpend[[#This Row],[Personnel number]]&lt;&gt;"",TimeSpend[[#This Row],[Date]]&lt;&gt;""),TimeSpend[[#This Row],[Location]],"")</f>
        <v/>
      </c>
      <c r="K902" t="str">
        <f>IF(AND(TimeSpend[[#This Row],[Personnel number]]&lt;&gt;"",TimeSpend[[#This Row],[Date]]&lt;&gt;""),TimeSpend[[#This Row],[Task]],"")</f>
        <v/>
      </c>
      <c r="L902" t="str">
        <f>IF(AND(TimeSpend[[#This Row],[Personnel number]]&lt;&gt;"",TimeSpend[[#This Row],[Date]]&lt;&gt;""),Utilization!$J$2,"")</f>
        <v/>
      </c>
      <c r="M902" t="str">
        <f>IF(AND(TimeSpend[[#This Row],[Personnel number]]&lt;&gt;"",TimeSpend[[#This Row],[Date]]&lt;&gt;""),TimeSpend[[#This Row],[Employee Name]],"")</f>
        <v/>
      </c>
      <c r="N902" t="str">
        <f t="shared" si="28"/>
        <v/>
      </c>
      <c r="O902" t="str">
        <f t="shared" si="29"/>
        <v/>
      </c>
      <c r="P902" t="str">
        <f>IF(D902&lt;&gt;"",VLOOKUP(D902,Projects!B:C,2,0),"")</f>
        <v/>
      </c>
    </row>
    <row r="903" spans="1:16" x14ac:dyDescent="0.25">
      <c r="A903" t="str">
        <f>UPPER(IF(AND(TimeSpend[[#This Row],[Personnel number]]&lt;&gt;"",TimeSpend[[#This Row],[Date]]&lt;&gt;""),TimeSpend[[#This Row],[Personnel number]],""))</f>
        <v/>
      </c>
      <c r="B903" s="85" t="str">
        <f>IF(AND(TimeSpend[[#This Row],[Personnel number]]&lt;&gt;"",TimeSpend[[#This Row],[Date]]&lt;&gt;""),TEXT(TimeSpend[[#This Row],[Date]],"[$-409]yyyyMMdd"),"")</f>
        <v/>
      </c>
      <c r="C903" s="33" t="str">
        <f>IF(AND(TimeSpend[[#This Row],[Personnel number]]&lt;&gt;"",TimeSpend[[#This Row],[Date]]&lt;&gt;""),SUBSTITUTE(TimeSpend[[#This Row],[Hours]],",","."),"")</f>
        <v/>
      </c>
      <c r="D903" t="str">
        <f>IF(AND(TimeSpend[[#This Row],[Personnel number]]&lt;&gt;"",TimeSpend[[#This Row],[Date]]&lt;&gt;""),TimeSpend[[#This Row],[Network]],"")</f>
        <v/>
      </c>
      <c r="E903" t="str">
        <f>IF(AND(TimeSpend[[#This Row],[Personnel number]]&lt;&gt;"",TimeSpend[[#This Row],[Date]]&lt;&gt;""),TimeSpend[[#This Row],[Network Description]],"")</f>
        <v/>
      </c>
      <c r="F903" t="str">
        <f>IF(AND(TimeSpend[[#This Row],[Personnel number]]&lt;&gt;"",TimeSpend[[#This Row],[Date]]&lt;&gt;""),TimeSpend[[#This Row],[Activity]],"")</f>
        <v/>
      </c>
      <c r="G903" t="str">
        <f>IF(AND(TimeSpend[[#This Row],[Personnel number]]&lt;&gt;"",TimeSpend[[#This Row],[Date]]&lt;&gt;""),TimeSpend[[#This Row],[Activity description]],"")</f>
        <v/>
      </c>
      <c r="H903" s="36" t="str">
        <f>IF(AND(TimeSpend[[#This Row],[Personnel number]]&lt;&gt;"",TimeSpend[[#This Row],[Date]]&lt;&gt;""),TimeSpend[[#This Row],[Start Time]],"")</f>
        <v/>
      </c>
      <c r="I903" s="36" t="str">
        <f>IF(AND(TimeSpend[[#This Row],[Personnel number]]&lt;&gt;"",TimeSpend[[#This Row],[Date]]&lt;&gt;""),TimeSpend[[#This Row],[End Time]],"")</f>
        <v/>
      </c>
      <c r="J903" t="str">
        <f>IF(AND(TimeSpend[[#This Row],[Personnel number]]&lt;&gt;"",TimeSpend[[#This Row],[Date]]&lt;&gt;""),TimeSpend[[#This Row],[Location]],"")</f>
        <v/>
      </c>
      <c r="K903" t="str">
        <f>IF(AND(TimeSpend[[#This Row],[Personnel number]]&lt;&gt;"",TimeSpend[[#This Row],[Date]]&lt;&gt;""),TimeSpend[[#This Row],[Task]],"")</f>
        <v/>
      </c>
      <c r="L903" t="str">
        <f>IF(AND(TimeSpend[[#This Row],[Personnel number]]&lt;&gt;"",TimeSpend[[#This Row],[Date]]&lt;&gt;""),Utilization!$J$2,"")</f>
        <v/>
      </c>
      <c r="M903" t="str">
        <f>IF(AND(TimeSpend[[#This Row],[Personnel number]]&lt;&gt;"",TimeSpend[[#This Row],[Date]]&lt;&gt;""),TimeSpend[[#This Row],[Employee Name]],"")</f>
        <v/>
      </c>
      <c r="N903" t="str">
        <f t="shared" si="28"/>
        <v/>
      </c>
      <c r="O903" t="str">
        <f t="shared" si="29"/>
        <v/>
      </c>
      <c r="P903" t="str">
        <f>IF(D903&lt;&gt;"",VLOOKUP(D903,Projects!B:C,2,0),"")</f>
        <v/>
      </c>
    </row>
    <row r="904" spans="1:16" x14ac:dyDescent="0.25">
      <c r="A904" t="str">
        <f>UPPER(IF(AND(TimeSpend[[#This Row],[Personnel number]]&lt;&gt;"",TimeSpend[[#This Row],[Date]]&lt;&gt;""),TimeSpend[[#This Row],[Personnel number]],""))</f>
        <v/>
      </c>
      <c r="B904" s="85" t="str">
        <f>IF(AND(TimeSpend[[#This Row],[Personnel number]]&lt;&gt;"",TimeSpend[[#This Row],[Date]]&lt;&gt;""),TEXT(TimeSpend[[#This Row],[Date]],"[$-409]yyyyMMdd"),"")</f>
        <v/>
      </c>
      <c r="C904" s="33" t="str">
        <f>IF(AND(TimeSpend[[#This Row],[Personnel number]]&lt;&gt;"",TimeSpend[[#This Row],[Date]]&lt;&gt;""),SUBSTITUTE(TimeSpend[[#This Row],[Hours]],",","."),"")</f>
        <v/>
      </c>
      <c r="D904" t="str">
        <f>IF(AND(TimeSpend[[#This Row],[Personnel number]]&lt;&gt;"",TimeSpend[[#This Row],[Date]]&lt;&gt;""),TimeSpend[[#This Row],[Network]],"")</f>
        <v/>
      </c>
      <c r="E904" t="str">
        <f>IF(AND(TimeSpend[[#This Row],[Personnel number]]&lt;&gt;"",TimeSpend[[#This Row],[Date]]&lt;&gt;""),TimeSpend[[#This Row],[Network Description]],"")</f>
        <v/>
      </c>
      <c r="F904" t="str">
        <f>IF(AND(TimeSpend[[#This Row],[Personnel number]]&lt;&gt;"",TimeSpend[[#This Row],[Date]]&lt;&gt;""),TimeSpend[[#This Row],[Activity]],"")</f>
        <v/>
      </c>
      <c r="G904" t="str">
        <f>IF(AND(TimeSpend[[#This Row],[Personnel number]]&lt;&gt;"",TimeSpend[[#This Row],[Date]]&lt;&gt;""),TimeSpend[[#This Row],[Activity description]],"")</f>
        <v/>
      </c>
      <c r="H904" s="36" t="str">
        <f>IF(AND(TimeSpend[[#This Row],[Personnel number]]&lt;&gt;"",TimeSpend[[#This Row],[Date]]&lt;&gt;""),TimeSpend[[#This Row],[Start Time]],"")</f>
        <v/>
      </c>
      <c r="I904" s="36" t="str">
        <f>IF(AND(TimeSpend[[#This Row],[Personnel number]]&lt;&gt;"",TimeSpend[[#This Row],[Date]]&lt;&gt;""),TimeSpend[[#This Row],[End Time]],"")</f>
        <v/>
      </c>
      <c r="J904" t="str">
        <f>IF(AND(TimeSpend[[#This Row],[Personnel number]]&lt;&gt;"",TimeSpend[[#This Row],[Date]]&lt;&gt;""),TimeSpend[[#This Row],[Location]],"")</f>
        <v/>
      </c>
      <c r="K904" t="str">
        <f>IF(AND(TimeSpend[[#This Row],[Personnel number]]&lt;&gt;"",TimeSpend[[#This Row],[Date]]&lt;&gt;""),TimeSpend[[#This Row],[Task]],"")</f>
        <v/>
      </c>
      <c r="L904" t="str">
        <f>IF(AND(TimeSpend[[#This Row],[Personnel number]]&lt;&gt;"",TimeSpend[[#This Row],[Date]]&lt;&gt;""),Utilization!$J$2,"")</f>
        <v/>
      </c>
      <c r="M904" t="str">
        <f>IF(AND(TimeSpend[[#This Row],[Personnel number]]&lt;&gt;"",TimeSpend[[#This Row],[Date]]&lt;&gt;""),TimeSpend[[#This Row],[Employee Name]],"")</f>
        <v/>
      </c>
      <c r="N904" t="str">
        <f t="shared" si="28"/>
        <v/>
      </c>
      <c r="O904" t="str">
        <f t="shared" si="29"/>
        <v/>
      </c>
      <c r="P904" t="str">
        <f>IF(D904&lt;&gt;"",VLOOKUP(D904,Projects!B:C,2,0),"")</f>
        <v/>
      </c>
    </row>
    <row r="905" spans="1:16" x14ac:dyDescent="0.25">
      <c r="A905" t="str">
        <f>UPPER(IF(AND(TimeSpend[[#This Row],[Personnel number]]&lt;&gt;"",TimeSpend[[#This Row],[Date]]&lt;&gt;""),TimeSpend[[#This Row],[Personnel number]],""))</f>
        <v/>
      </c>
      <c r="B905" s="85" t="str">
        <f>IF(AND(TimeSpend[[#This Row],[Personnel number]]&lt;&gt;"",TimeSpend[[#This Row],[Date]]&lt;&gt;""),TEXT(TimeSpend[[#This Row],[Date]],"[$-409]yyyyMMdd"),"")</f>
        <v/>
      </c>
      <c r="C905" s="33" t="str">
        <f>IF(AND(TimeSpend[[#This Row],[Personnel number]]&lt;&gt;"",TimeSpend[[#This Row],[Date]]&lt;&gt;""),SUBSTITUTE(TimeSpend[[#This Row],[Hours]],",","."),"")</f>
        <v/>
      </c>
      <c r="D905" t="str">
        <f>IF(AND(TimeSpend[[#This Row],[Personnel number]]&lt;&gt;"",TimeSpend[[#This Row],[Date]]&lt;&gt;""),TimeSpend[[#This Row],[Network]],"")</f>
        <v/>
      </c>
      <c r="E905" t="str">
        <f>IF(AND(TimeSpend[[#This Row],[Personnel number]]&lt;&gt;"",TimeSpend[[#This Row],[Date]]&lt;&gt;""),TimeSpend[[#This Row],[Network Description]],"")</f>
        <v/>
      </c>
      <c r="F905" t="str">
        <f>IF(AND(TimeSpend[[#This Row],[Personnel number]]&lt;&gt;"",TimeSpend[[#This Row],[Date]]&lt;&gt;""),TimeSpend[[#This Row],[Activity]],"")</f>
        <v/>
      </c>
      <c r="G905" t="str">
        <f>IF(AND(TimeSpend[[#This Row],[Personnel number]]&lt;&gt;"",TimeSpend[[#This Row],[Date]]&lt;&gt;""),TimeSpend[[#This Row],[Activity description]],"")</f>
        <v/>
      </c>
      <c r="H905" s="36" t="str">
        <f>IF(AND(TimeSpend[[#This Row],[Personnel number]]&lt;&gt;"",TimeSpend[[#This Row],[Date]]&lt;&gt;""),TimeSpend[[#This Row],[Start Time]],"")</f>
        <v/>
      </c>
      <c r="I905" s="36" t="str">
        <f>IF(AND(TimeSpend[[#This Row],[Personnel number]]&lt;&gt;"",TimeSpend[[#This Row],[Date]]&lt;&gt;""),TimeSpend[[#This Row],[End Time]],"")</f>
        <v/>
      </c>
      <c r="J905" t="str">
        <f>IF(AND(TimeSpend[[#This Row],[Personnel number]]&lt;&gt;"",TimeSpend[[#This Row],[Date]]&lt;&gt;""),TimeSpend[[#This Row],[Location]],"")</f>
        <v/>
      </c>
      <c r="K905" t="str">
        <f>IF(AND(TimeSpend[[#This Row],[Personnel number]]&lt;&gt;"",TimeSpend[[#This Row],[Date]]&lt;&gt;""),TimeSpend[[#This Row],[Task]],"")</f>
        <v/>
      </c>
      <c r="L905" t="str">
        <f>IF(AND(TimeSpend[[#This Row],[Personnel number]]&lt;&gt;"",TimeSpend[[#This Row],[Date]]&lt;&gt;""),Utilization!$J$2,"")</f>
        <v/>
      </c>
      <c r="M905" t="str">
        <f>IF(AND(TimeSpend[[#This Row],[Personnel number]]&lt;&gt;"",TimeSpend[[#This Row],[Date]]&lt;&gt;""),TimeSpend[[#This Row],[Employee Name]],"")</f>
        <v/>
      </c>
      <c r="N905" t="str">
        <f t="shared" si="28"/>
        <v/>
      </c>
      <c r="O905" t="str">
        <f t="shared" si="29"/>
        <v/>
      </c>
      <c r="P905" t="str">
        <f>IF(D905&lt;&gt;"",VLOOKUP(D905,Projects!B:C,2,0),"")</f>
        <v/>
      </c>
    </row>
    <row r="906" spans="1:16" x14ac:dyDescent="0.25">
      <c r="A906" t="str">
        <f>UPPER(IF(AND(TimeSpend[[#This Row],[Personnel number]]&lt;&gt;"",TimeSpend[[#This Row],[Date]]&lt;&gt;""),TimeSpend[[#This Row],[Personnel number]],""))</f>
        <v/>
      </c>
      <c r="B906" s="85" t="str">
        <f>IF(AND(TimeSpend[[#This Row],[Personnel number]]&lt;&gt;"",TimeSpend[[#This Row],[Date]]&lt;&gt;""),TEXT(TimeSpend[[#This Row],[Date]],"[$-409]yyyyMMdd"),"")</f>
        <v/>
      </c>
      <c r="C906" s="33" t="str">
        <f>IF(AND(TimeSpend[[#This Row],[Personnel number]]&lt;&gt;"",TimeSpend[[#This Row],[Date]]&lt;&gt;""),SUBSTITUTE(TimeSpend[[#This Row],[Hours]],",","."),"")</f>
        <v/>
      </c>
      <c r="D906" t="str">
        <f>IF(AND(TimeSpend[[#This Row],[Personnel number]]&lt;&gt;"",TimeSpend[[#This Row],[Date]]&lt;&gt;""),TimeSpend[[#This Row],[Network]],"")</f>
        <v/>
      </c>
      <c r="E906" t="str">
        <f>IF(AND(TimeSpend[[#This Row],[Personnel number]]&lt;&gt;"",TimeSpend[[#This Row],[Date]]&lt;&gt;""),TimeSpend[[#This Row],[Network Description]],"")</f>
        <v/>
      </c>
      <c r="F906" t="str">
        <f>IF(AND(TimeSpend[[#This Row],[Personnel number]]&lt;&gt;"",TimeSpend[[#This Row],[Date]]&lt;&gt;""),TimeSpend[[#This Row],[Activity]],"")</f>
        <v/>
      </c>
      <c r="G906" t="str">
        <f>IF(AND(TimeSpend[[#This Row],[Personnel number]]&lt;&gt;"",TimeSpend[[#This Row],[Date]]&lt;&gt;""),TimeSpend[[#This Row],[Activity description]],"")</f>
        <v/>
      </c>
      <c r="H906" s="36" t="str">
        <f>IF(AND(TimeSpend[[#This Row],[Personnel number]]&lt;&gt;"",TimeSpend[[#This Row],[Date]]&lt;&gt;""),TimeSpend[[#This Row],[Start Time]],"")</f>
        <v/>
      </c>
      <c r="I906" s="36" t="str">
        <f>IF(AND(TimeSpend[[#This Row],[Personnel number]]&lt;&gt;"",TimeSpend[[#This Row],[Date]]&lt;&gt;""),TimeSpend[[#This Row],[End Time]],"")</f>
        <v/>
      </c>
      <c r="J906" t="str">
        <f>IF(AND(TimeSpend[[#This Row],[Personnel number]]&lt;&gt;"",TimeSpend[[#This Row],[Date]]&lt;&gt;""),TimeSpend[[#This Row],[Location]],"")</f>
        <v/>
      </c>
      <c r="K906" t="str">
        <f>IF(AND(TimeSpend[[#This Row],[Personnel number]]&lt;&gt;"",TimeSpend[[#This Row],[Date]]&lt;&gt;""),TimeSpend[[#This Row],[Task]],"")</f>
        <v/>
      </c>
      <c r="L906" t="str">
        <f>IF(AND(TimeSpend[[#This Row],[Personnel number]]&lt;&gt;"",TimeSpend[[#This Row],[Date]]&lt;&gt;""),Utilization!$J$2,"")</f>
        <v/>
      </c>
      <c r="M906" t="str">
        <f>IF(AND(TimeSpend[[#This Row],[Personnel number]]&lt;&gt;"",TimeSpend[[#This Row],[Date]]&lt;&gt;""),TimeSpend[[#This Row],[Employee Name]],"")</f>
        <v/>
      </c>
      <c r="N906" t="str">
        <f t="shared" si="28"/>
        <v/>
      </c>
      <c r="O906" t="str">
        <f t="shared" si="29"/>
        <v/>
      </c>
      <c r="P906" t="str">
        <f>IF(D906&lt;&gt;"",VLOOKUP(D906,Projects!B:C,2,0),"")</f>
        <v/>
      </c>
    </row>
    <row r="907" spans="1:16" x14ac:dyDescent="0.25">
      <c r="A907" t="str">
        <f>UPPER(IF(AND(TimeSpend[[#This Row],[Personnel number]]&lt;&gt;"",TimeSpend[[#This Row],[Date]]&lt;&gt;""),TimeSpend[[#This Row],[Personnel number]],""))</f>
        <v/>
      </c>
      <c r="B907" s="85" t="str">
        <f>IF(AND(TimeSpend[[#This Row],[Personnel number]]&lt;&gt;"",TimeSpend[[#This Row],[Date]]&lt;&gt;""),TEXT(TimeSpend[[#This Row],[Date]],"[$-409]yyyyMMdd"),"")</f>
        <v/>
      </c>
      <c r="C907" s="33" t="str">
        <f>IF(AND(TimeSpend[[#This Row],[Personnel number]]&lt;&gt;"",TimeSpend[[#This Row],[Date]]&lt;&gt;""),SUBSTITUTE(TimeSpend[[#This Row],[Hours]],",","."),"")</f>
        <v/>
      </c>
      <c r="D907" t="str">
        <f>IF(AND(TimeSpend[[#This Row],[Personnel number]]&lt;&gt;"",TimeSpend[[#This Row],[Date]]&lt;&gt;""),TimeSpend[[#This Row],[Network]],"")</f>
        <v/>
      </c>
      <c r="E907" t="str">
        <f>IF(AND(TimeSpend[[#This Row],[Personnel number]]&lt;&gt;"",TimeSpend[[#This Row],[Date]]&lt;&gt;""),TimeSpend[[#This Row],[Network Description]],"")</f>
        <v/>
      </c>
      <c r="F907" t="str">
        <f>IF(AND(TimeSpend[[#This Row],[Personnel number]]&lt;&gt;"",TimeSpend[[#This Row],[Date]]&lt;&gt;""),TimeSpend[[#This Row],[Activity]],"")</f>
        <v/>
      </c>
      <c r="G907" t="str">
        <f>IF(AND(TimeSpend[[#This Row],[Personnel number]]&lt;&gt;"",TimeSpend[[#This Row],[Date]]&lt;&gt;""),TimeSpend[[#This Row],[Activity description]],"")</f>
        <v/>
      </c>
      <c r="H907" s="36" t="str">
        <f>IF(AND(TimeSpend[[#This Row],[Personnel number]]&lt;&gt;"",TimeSpend[[#This Row],[Date]]&lt;&gt;""),TimeSpend[[#This Row],[Start Time]],"")</f>
        <v/>
      </c>
      <c r="I907" s="36" t="str">
        <f>IF(AND(TimeSpend[[#This Row],[Personnel number]]&lt;&gt;"",TimeSpend[[#This Row],[Date]]&lt;&gt;""),TimeSpend[[#This Row],[End Time]],"")</f>
        <v/>
      </c>
      <c r="J907" t="str">
        <f>IF(AND(TimeSpend[[#This Row],[Personnel number]]&lt;&gt;"",TimeSpend[[#This Row],[Date]]&lt;&gt;""),TimeSpend[[#This Row],[Location]],"")</f>
        <v/>
      </c>
      <c r="K907" t="str">
        <f>IF(AND(TimeSpend[[#This Row],[Personnel number]]&lt;&gt;"",TimeSpend[[#This Row],[Date]]&lt;&gt;""),TimeSpend[[#This Row],[Task]],"")</f>
        <v/>
      </c>
      <c r="L907" t="str">
        <f>IF(AND(TimeSpend[[#This Row],[Personnel number]]&lt;&gt;"",TimeSpend[[#This Row],[Date]]&lt;&gt;""),Utilization!$J$2,"")</f>
        <v/>
      </c>
      <c r="M907" t="str">
        <f>IF(AND(TimeSpend[[#This Row],[Personnel number]]&lt;&gt;"",TimeSpend[[#This Row],[Date]]&lt;&gt;""),TimeSpend[[#This Row],[Employee Name]],"")</f>
        <v/>
      </c>
      <c r="N907" t="str">
        <f t="shared" si="28"/>
        <v/>
      </c>
      <c r="O907" t="str">
        <f t="shared" si="29"/>
        <v/>
      </c>
      <c r="P907" t="str">
        <f>IF(D907&lt;&gt;"",VLOOKUP(D907,Projects!B:C,2,0),"")</f>
        <v/>
      </c>
    </row>
    <row r="908" spans="1:16" x14ac:dyDescent="0.25">
      <c r="A908" t="str">
        <f>UPPER(IF(AND(TimeSpend[[#This Row],[Personnel number]]&lt;&gt;"",TimeSpend[[#This Row],[Date]]&lt;&gt;""),TimeSpend[[#This Row],[Personnel number]],""))</f>
        <v/>
      </c>
      <c r="B908" s="85" t="str">
        <f>IF(AND(TimeSpend[[#This Row],[Personnel number]]&lt;&gt;"",TimeSpend[[#This Row],[Date]]&lt;&gt;""),TEXT(TimeSpend[[#This Row],[Date]],"[$-409]yyyyMMdd"),"")</f>
        <v/>
      </c>
      <c r="C908" s="33" t="str">
        <f>IF(AND(TimeSpend[[#This Row],[Personnel number]]&lt;&gt;"",TimeSpend[[#This Row],[Date]]&lt;&gt;""),SUBSTITUTE(TimeSpend[[#This Row],[Hours]],",","."),"")</f>
        <v/>
      </c>
      <c r="D908" t="str">
        <f>IF(AND(TimeSpend[[#This Row],[Personnel number]]&lt;&gt;"",TimeSpend[[#This Row],[Date]]&lt;&gt;""),TimeSpend[[#This Row],[Network]],"")</f>
        <v/>
      </c>
      <c r="E908" t="str">
        <f>IF(AND(TimeSpend[[#This Row],[Personnel number]]&lt;&gt;"",TimeSpend[[#This Row],[Date]]&lt;&gt;""),TimeSpend[[#This Row],[Network Description]],"")</f>
        <v/>
      </c>
      <c r="F908" t="str">
        <f>IF(AND(TimeSpend[[#This Row],[Personnel number]]&lt;&gt;"",TimeSpend[[#This Row],[Date]]&lt;&gt;""),TimeSpend[[#This Row],[Activity]],"")</f>
        <v/>
      </c>
      <c r="G908" t="str">
        <f>IF(AND(TimeSpend[[#This Row],[Personnel number]]&lt;&gt;"",TimeSpend[[#This Row],[Date]]&lt;&gt;""),TimeSpend[[#This Row],[Activity description]],"")</f>
        <v/>
      </c>
      <c r="H908" s="36" t="str">
        <f>IF(AND(TimeSpend[[#This Row],[Personnel number]]&lt;&gt;"",TimeSpend[[#This Row],[Date]]&lt;&gt;""),TimeSpend[[#This Row],[Start Time]],"")</f>
        <v/>
      </c>
      <c r="I908" s="36" t="str">
        <f>IF(AND(TimeSpend[[#This Row],[Personnel number]]&lt;&gt;"",TimeSpend[[#This Row],[Date]]&lt;&gt;""),TimeSpend[[#This Row],[End Time]],"")</f>
        <v/>
      </c>
      <c r="J908" t="str">
        <f>IF(AND(TimeSpend[[#This Row],[Personnel number]]&lt;&gt;"",TimeSpend[[#This Row],[Date]]&lt;&gt;""),TimeSpend[[#This Row],[Location]],"")</f>
        <v/>
      </c>
      <c r="K908" t="str">
        <f>IF(AND(TimeSpend[[#This Row],[Personnel number]]&lt;&gt;"",TimeSpend[[#This Row],[Date]]&lt;&gt;""),TimeSpend[[#This Row],[Task]],"")</f>
        <v/>
      </c>
      <c r="L908" t="str">
        <f>IF(AND(TimeSpend[[#This Row],[Personnel number]]&lt;&gt;"",TimeSpend[[#This Row],[Date]]&lt;&gt;""),Utilization!$J$2,"")</f>
        <v/>
      </c>
      <c r="M908" t="str">
        <f>IF(AND(TimeSpend[[#This Row],[Personnel number]]&lt;&gt;"",TimeSpend[[#This Row],[Date]]&lt;&gt;""),TimeSpend[[#This Row],[Employee Name]],"")</f>
        <v/>
      </c>
      <c r="N908" t="str">
        <f t="shared" si="28"/>
        <v/>
      </c>
      <c r="O908" t="str">
        <f t="shared" si="29"/>
        <v/>
      </c>
      <c r="P908" t="str">
        <f>IF(D908&lt;&gt;"",VLOOKUP(D908,Projects!B:C,2,0),"")</f>
        <v/>
      </c>
    </row>
    <row r="909" spans="1:16" x14ac:dyDescent="0.25">
      <c r="A909" t="str">
        <f>UPPER(IF(AND(TimeSpend[[#This Row],[Personnel number]]&lt;&gt;"",TimeSpend[[#This Row],[Date]]&lt;&gt;""),TimeSpend[[#This Row],[Personnel number]],""))</f>
        <v/>
      </c>
      <c r="B909" s="85" t="str">
        <f>IF(AND(TimeSpend[[#This Row],[Personnel number]]&lt;&gt;"",TimeSpend[[#This Row],[Date]]&lt;&gt;""),TEXT(TimeSpend[[#This Row],[Date]],"[$-409]yyyyMMdd"),"")</f>
        <v/>
      </c>
      <c r="C909" s="33" t="str">
        <f>IF(AND(TimeSpend[[#This Row],[Personnel number]]&lt;&gt;"",TimeSpend[[#This Row],[Date]]&lt;&gt;""),SUBSTITUTE(TimeSpend[[#This Row],[Hours]],",","."),"")</f>
        <v/>
      </c>
      <c r="D909" t="str">
        <f>IF(AND(TimeSpend[[#This Row],[Personnel number]]&lt;&gt;"",TimeSpend[[#This Row],[Date]]&lt;&gt;""),TimeSpend[[#This Row],[Network]],"")</f>
        <v/>
      </c>
      <c r="E909" t="str">
        <f>IF(AND(TimeSpend[[#This Row],[Personnel number]]&lt;&gt;"",TimeSpend[[#This Row],[Date]]&lt;&gt;""),TimeSpend[[#This Row],[Network Description]],"")</f>
        <v/>
      </c>
      <c r="F909" t="str">
        <f>IF(AND(TimeSpend[[#This Row],[Personnel number]]&lt;&gt;"",TimeSpend[[#This Row],[Date]]&lt;&gt;""),TimeSpend[[#This Row],[Activity]],"")</f>
        <v/>
      </c>
      <c r="G909" t="str">
        <f>IF(AND(TimeSpend[[#This Row],[Personnel number]]&lt;&gt;"",TimeSpend[[#This Row],[Date]]&lt;&gt;""),TimeSpend[[#This Row],[Activity description]],"")</f>
        <v/>
      </c>
      <c r="H909" s="36" t="str">
        <f>IF(AND(TimeSpend[[#This Row],[Personnel number]]&lt;&gt;"",TimeSpend[[#This Row],[Date]]&lt;&gt;""),TimeSpend[[#This Row],[Start Time]],"")</f>
        <v/>
      </c>
      <c r="I909" s="36" t="str">
        <f>IF(AND(TimeSpend[[#This Row],[Personnel number]]&lt;&gt;"",TimeSpend[[#This Row],[Date]]&lt;&gt;""),TimeSpend[[#This Row],[End Time]],"")</f>
        <v/>
      </c>
      <c r="J909" t="str">
        <f>IF(AND(TimeSpend[[#This Row],[Personnel number]]&lt;&gt;"",TimeSpend[[#This Row],[Date]]&lt;&gt;""),TimeSpend[[#This Row],[Location]],"")</f>
        <v/>
      </c>
      <c r="K909" t="str">
        <f>IF(AND(TimeSpend[[#This Row],[Personnel number]]&lt;&gt;"",TimeSpend[[#This Row],[Date]]&lt;&gt;""),TimeSpend[[#This Row],[Task]],"")</f>
        <v/>
      </c>
      <c r="L909" t="str">
        <f>IF(AND(TimeSpend[[#This Row],[Personnel number]]&lt;&gt;"",TimeSpend[[#This Row],[Date]]&lt;&gt;""),Utilization!$J$2,"")</f>
        <v/>
      </c>
      <c r="M909" t="str">
        <f>IF(AND(TimeSpend[[#This Row],[Personnel number]]&lt;&gt;"",TimeSpend[[#This Row],[Date]]&lt;&gt;""),TimeSpend[[#This Row],[Employee Name]],"")</f>
        <v/>
      </c>
      <c r="N909" t="str">
        <f t="shared" si="28"/>
        <v/>
      </c>
      <c r="O909" t="str">
        <f t="shared" si="29"/>
        <v/>
      </c>
      <c r="P909" t="str">
        <f>IF(D909&lt;&gt;"",VLOOKUP(D909,Projects!B:C,2,0),"")</f>
        <v/>
      </c>
    </row>
    <row r="910" spans="1:16" x14ac:dyDescent="0.25">
      <c r="A910" t="str">
        <f>UPPER(IF(AND(TimeSpend[[#This Row],[Personnel number]]&lt;&gt;"",TimeSpend[[#This Row],[Date]]&lt;&gt;""),TimeSpend[[#This Row],[Personnel number]],""))</f>
        <v/>
      </c>
      <c r="B910" s="85" t="str">
        <f>IF(AND(TimeSpend[[#This Row],[Personnel number]]&lt;&gt;"",TimeSpend[[#This Row],[Date]]&lt;&gt;""),TEXT(TimeSpend[[#This Row],[Date]],"[$-409]yyyyMMdd"),"")</f>
        <v/>
      </c>
      <c r="C910" s="33" t="str">
        <f>IF(AND(TimeSpend[[#This Row],[Personnel number]]&lt;&gt;"",TimeSpend[[#This Row],[Date]]&lt;&gt;""),SUBSTITUTE(TimeSpend[[#This Row],[Hours]],",","."),"")</f>
        <v/>
      </c>
      <c r="D910" t="str">
        <f>IF(AND(TimeSpend[[#This Row],[Personnel number]]&lt;&gt;"",TimeSpend[[#This Row],[Date]]&lt;&gt;""),TimeSpend[[#This Row],[Network]],"")</f>
        <v/>
      </c>
      <c r="E910" t="str">
        <f>IF(AND(TimeSpend[[#This Row],[Personnel number]]&lt;&gt;"",TimeSpend[[#This Row],[Date]]&lt;&gt;""),TimeSpend[[#This Row],[Network Description]],"")</f>
        <v/>
      </c>
      <c r="F910" t="str">
        <f>IF(AND(TimeSpend[[#This Row],[Personnel number]]&lt;&gt;"",TimeSpend[[#This Row],[Date]]&lt;&gt;""),TimeSpend[[#This Row],[Activity]],"")</f>
        <v/>
      </c>
      <c r="G910" t="str">
        <f>IF(AND(TimeSpend[[#This Row],[Personnel number]]&lt;&gt;"",TimeSpend[[#This Row],[Date]]&lt;&gt;""),TimeSpend[[#This Row],[Activity description]],"")</f>
        <v/>
      </c>
      <c r="H910" s="36" t="str">
        <f>IF(AND(TimeSpend[[#This Row],[Personnel number]]&lt;&gt;"",TimeSpend[[#This Row],[Date]]&lt;&gt;""),TimeSpend[[#This Row],[Start Time]],"")</f>
        <v/>
      </c>
      <c r="I910" s="36" t="str">
        <f>IF(AND(TimeSpend[[#This Row],[Personnel number]]&lt;&gt;"",TimeSpend[[#This Row],[Date]]&lt;&gt;""),TimeSpend[[#This Row],[End Time]],"")</f>
        <v/>
      </c>
      <c r="J910" t="str">
        <f>IF(AND(TimeSpend[[#This Row],[Personnel number]]&lt;&gt;"",TimeSpend[[#This Row],[Date]]&lt;&gt;""),TimeSpend[[#This Row],[Location]],"")</f>
        <v/>
      </c>
      <c r="K910" t="str">
        <f>IF(AND(TimeSpend[[#This Row],[Personnel number]]&lt;&gt;"",TimeSpend[[#This Row],[Date]]&lt;&gt;""),TimeSpend[[#This Row],[Task]],"")</f>
        <v/>
      </c>
      <c r="L910" t="str">
        <f>IF(AND(TimeSpend[[#This Row],[Personnel number]]&lt;&gt;"",TimeSpend[[#This Row],[Date]]&lt;&gt;""),Utilization!$J$2,"")</f>
        <v/>
      </c>
      <c r="M910" t="str">
        <f>IF(AND(TimeSpend[[#This Row],[Personnel number]]&lt;&gt;"",TimeSpend[[#This Row],[Date]]&lt;&gt;""),TimeSpend[[#This Row],[Employee Name]],"")</f>
        <v/>
      </c>
      <c r="N910" t="str">
        <f t="shared" si="28"/>
        <v/>
      </c>
      <c r="O910" t="str">
        <f t="shared" si="29"/>
        <v/>
      </c>
      <c r="P910" t="str">
        <f>IF(D910&lt;&gt;"",VLOOKUP(D910,Projects!B:C,2,0),"")</f>
        <v/>
      </c>
    </row>
    <row r="911" spans="1:16" x14ac:dyDescent="0.25">
      <c r="A911" t="str">
        <f>UPPER(IF(AND(TimeSpend[[#This Row],[Personnel number]]&lt;&gt;"",TimeSpend[[#This Row],[Date]]&lt;&gt;""),TimeSpend[[#This Row],[Personnel number]],""))</f>
        <v/>
      </c>
      <c r="B911" s="85" t="str">
        <f>IF(AND(TimeSpend[[#This Row],[Personnel number]]&lt;&gt;"",TimeSpend[[#This Row],[Date]]&lt;&gt;""),TEXT(TimeSpend[[#This Row],[Date]],"[$-409]yyyyMMdd"),"")</f>
        <v/>
      </c>
      <c r="C911" s="33" t="str">
        <f>IF(AND(TimeSpend[[#This Row],[Personnel number]]&lt;&gt;"",TimeSpend[[#This Row],[Date]]&lt;&gt;""),SUBSTITUTE(TimeSpend[[#This Row],[Hours]],",","."),"")</f>
        <v/>
      </c>
      <c r="D911" t="str">
        <f>IF(AND(TimeSpend[[#This Row],[Personnel number]]&lt;&gt;"",TimeSpend[[#This Row],[Date]]&lt;&gt;""),TimeSpend[[#This Row],[Network]],"")</f>
        <v/>
      </c>
      <c r="E911" t="str">
        <f>IF(AND(TimeSpend[[#This Row],[Personnel number]]&lt;&gt;"",TimeSpend[[#This Row],[Date]]&lt;&gt;""),TimeSpend[[#This Row],[Network Description]],"")</f>
        <v/>
      </c>
      <c r="F911" t="str">
        <f>IF(AND(TimeSpend[[#This Row],[Personnel number]]&lt;&gt;"",TimeSpend[[#This Row],[Date]]&lt;&gt;""),TimeSpend[[#This Row],[Activity]],"")</f>
        <v/>
      </c>
      <c r="G911" t="str">
        <f>IF(AND(TimeSpend[[#This Row],[Personnel number]]&lt;&gt;"",TimeSpend[[#This Row],[Date]]&lt;&gt;""),TimeSpend[[#This Row],[Activity description]],"")</f>
        <v/>
      </c>
      <c r="H911" s="36" t="str">
        <f>IF(AND(TimeSpend[[#This Row],[Personnel number]]&lt;&gt;"",TimeSpend[[#This Row],[Date]]&lt;&gt;""),TimeSpend[[#This Row],[Start Time]],"")</f>
        <v/>
      </c>
      <c r="I911" s="36" t="str">
        <f>IF(AND(TimeSpend[[#This Row],[Personnel number]]&lt;&gt;"",TimeSpend[[#This Row],[Date]]&lt;&gt;""),TimeSpend[[#This Row],[End Time]],"")</f>
        <v/>
      </c>
      <c r="J911" t="str">
        <f>IF(AND(TimeSpend[[#This Row],[Personnel number]]&lt;&gt;"",TimeSpend[[#This Row],[Date]]&lt;&gt;""),TimeSpend[[#This Row],[Location]],"")</f>
        <v/>
      </c>
      <c r="K911" t="str">
        <f>IF(AND(TimeSpend[[#This Row],[Personnel number]]&lt;&gt;"",TimeSpend[[#This Row],[Date]]&lt;&gt;""),TimeSpend[[#This Row],[Task]],"")</f>
        <v/>
      </c>
      <c r="L911" t="str">
        <f>IF(AND(TimeSpend[[#This Row],[Personnel number]]&lt;&gt;"",TimeSpend[[#This Row],[Date]]&lt;&gt;""),Utilization!$J$2,"")</f>
        <v/>
      </c>
      <c r="M911" t="str">
        <f>IF(AND(TimeSpend[[#This Row],[Personnel number]]&lt;&gt;"",TimeSpend[[#This Row],[Date]]&lt;&gt;""),TimeSpend[[#This Row],[Employee Name]],"")</f>
        <v/>
      </c>
      <c r="N911" t="str">
        <f t="shared" si="28"/>
        <v/>
      </c>
      <c r="O911" t="str">
        <f t="shared" si="29"/>
        <v/>
      </c>
      <c r="P911" t="str">
        <f>IF(D911&lt;&gt;"",VLOOKUP(D911,Projects!B:C,2,0),"")</f>
        <v/>
      </c>
    </row>
    <row r="912" spans="1:16" x14ac:dyDescent="0.25">
      <c r="A912" t="str">
        <f>UPPER(IF(AND(TimeSpend[[#This Row],[Personnel number]]&lt;&gt;"",TimeSpend[[#This Row],[Date]]&lt;&gt;""),TimeSpend[[#This Row],[Personnel number]],""))</f>
        <v/>
      </c>
      <c r="B912" s="85" t="str">
        <f>IF(AND(TimeSpend[[#This Row],[Personnel number]]&lt;&gt;"",TimeSpend[[#This Row],[Date]]&lt;&gt;""),TEXT(TimeSpend[[#This Row],[Date]],"[$-409]yyyyMMdd"),"")</f>
        <v/>
      </c>
      <c r="C912" s="33" t="str">
        <f>IF(AND(TimeSpend[[#This Row],[Personnel number]]&lt;&gt;"",TimeSpend[[#This Row],[Date]]&lt;&gt;""),SUBSTITUTE(TimeSpend[[#This Row],[Hours]],",","."),"")</f>
        <v/>
      </c>
      <c r="D912" t="str">
        <f>IF(AND(TimeSpend[[#This Row],[Personnel number]]&lt;&gt;"",TimeSpend[[#This Row],[Date]]&lt;&gt;""),TimeSpend[[#This Row],[Network]],"")</f>
        <v/>
      </c>
      <c r="E912" t="str">
        <f>IF(AND(TimeSpend[[#This Row],[Personnel number]]&lt;&gt;"",TimeSpend[[#This Row],[Date]]&lt;&gt;""),TimeSpend[[#This Row],[Network Description]],"")</f>
        <v/>
      </c>
      <c r="F912" t="str">
        <f>IF(AND(TimeSpend[[#This Row],[Personnel number]]&lt;&gt;"",TimeSpend[[#This Row],[Date]]&lt;&gt;""),TimeSpend[[#This Row],[Activity]],"")</f>
        <v/>
      </c>
      <c r="G912" t="str">
        <f>IF(AND(TimeSpend[[#This Row],[Personnel number]]&lt;&gt;"",TimeSpend[[#This Row],[Date]]&lt;&gt;""),TimeSpend[[#This Row],[Activity description]],"")</f>
        <v/>
      </c>
      <c r="H912" s="36" t="str">
        <f>IF(AND(TimeSpend[[#This Row],[Personnel number]]&lt;&gt;"",TimeSpend[[#This Row],[Date]]&lt;&gt;""),TimeSpend[[#This Row],[Start Time]],"")</f>
        <v/>
      </c>
      <c r="I912" s="36" t="str">
        <f>IF(AND(TimeSpend[[#This Row],[Personnel number]]&lt;&gt;"",TimeSpend[[#This Row],[Date]]&lt;&gt;""),TimeSpend[[#This Row],[End Time]],"")</f>
        <v/>
      </c>
      <c r="J912" t="str">
        <f>IF(AND(TimeSpend[[#This Row],[Personnel number]]&lt;&gt;"",TimeSpend[[#This Row],[Date]]&lt;&gt;""),TimeSpend[[#This Row],[Location]],"")</f>
        <v/>
      </c>
      <c r="K912" t="str">
        <f>IF(AND(TimeSpend[[#This Row],[Personnel number]]&lt;&gt;"",TimeSpend[[#This Row],[Date]]&lt;&gt;""),TimeSpend[[#This Row],[Task]],"")</f>
        <v/>
      </c>
      <c r="L912" t="str">
        <f>IF(AND(TimeSpend[[#This Row],[Personnel number]]&lt;&gt;"",TimeSpend[[#This Row],[Date]]&lt;&gt;""),Utilization!$J$2,"")</f>
        <v/>
      </c>
      <c r="M912" t="str">
        <f>IF(AND(TimeSpend[[#This Row],[Personnel number]]&lt;&gt;"",TimeSpend[[#This Row],[Date]]&lt;&gt;""),TimeSpend[[#This Row],[Employee Name]],"")</f>
        <v/>
      </c>
      <c r="N912" t="str">
        <f t="shared" si="28"/>
        <v/>
      </c>
      <c r="O912" t="str">
        <f t="shared" si="29"/>
        <v/>
      </c>
      <c r="P912" t="str">
        <f>IF(D912&lt;&gt;"",VLOOKUP(D912,Projects!B:C,2,0),"")</f>
        <v/>
      </c>
    </row>
    <row r="913" spans="1:16" x14ac:dyDescent="0.25">
      <c r="A913" t="str">
        <f>UPPER(IF(AND(TimeSpend[[#This Row],[Personnel number]]&lt;&gt;"",TimeSpend[[#This Row],[Date]]&lt;&gt;""),TimeSpend[[#This Row],[Personnel number]],""))</f>
        <v/>
      </c>
      <c r="B913" s="85" t="str">
        <f>IF(AND(TimeSpend[[#This Row],[Personnel number]]&lt;&gt;"",TimeSpend[[#This Row],[Date]]&lt;&gt;""),TEXT(TimeSpend[[#This Row],[Date]],"[$-409]yyyyMMdd"),"")</f>
        <v/>
      </c>
      <c r="C913" s="33" t="str">
        <f>IF(AND(TimeSpend[[#This Row],[Personnel number]]&lt;&gt;"",TimeSpend[[#This Row],[Date]]&lt;&gt;""),SUBSTITUTE(TimeSpend[[#This Row],[Hours]],",","."),"")</f>
        <v/>
      </c>
      <c r="D913" t="str">
        <f>IF(AND(TimeSpend[[#This Row],[Personnel number]]&lt;&gt;"",TimeSpend[[#This Row],[Date]]&lt;&gt;""),TimeSpend[[#This Row],[Network]],"")</f>
        <v/>
      </c>
      <c r="E913" t="str">
        <f>IF(AND(TimeSpend[[#This Row],[Personnel number]]&lt;&gt;"",TimeSpend[[#This Row],[Date]]&lt;&gt;""),TimeSpend[[#This Row],[Network Description]],"")</f>
        <v/>
      </c>
      <c r="F913" t="str">
        <f>IF(AND(TimeSpend[[#This Row],[Personnel number]]&lt;&gt;"",TimeSpend[[#This Row],[Date]]&lt;&gt;""),TimeSpend[[#This Row],[Activity]],"")</f>
        <v/>
      </c>
      <c r="G913" t="str">
        <f>IF(AND(TimeSpend[[#This Row],[Personnel number]]&lt;&gt;"",TimeSpend[[#This Row],[Date]]&lt;&gt;""),TimeSpend[[#This Row],[Activity description]],"")</f>
        <v/>
      </c>
      <c r="H913" s="36" t="str">
        <f>IF(AND(TimeSpend[[#This Row],[Personnel number]]&lt;&gt;"",TimeSpend[[#This Row],[Date]]&lt;&gt;""),TimeSpend[[#This Row],[Start Time]],"")</f>
        <v/>
      </c>
      <c r="I913" s="36" t="str">
        <f>IF(AND(TimeSpend[[#This Row],[Personnel number]]&lt;&gt;"",TimeSpend[[#This Row],[Date]]&lt;&gt;""),TimeSpend[[#This Row],[End Time]],"")</f>
        <v/>
      </c>
      <c r="J913" t="str">
        <f>IF(AND(TimeSpend[[#This Row],[Personnel number]]&lt;&gt;"",TimeSpend[[#This Row],[Date]]&lt;&gt;""),TimeSpend[[#This Row],[Location]],"")</f>
        <v/>
      </c>
      <c r="K913" t="str">
        <f>IF(AND(TimeSpend[[#This Row],[Personnel number]]&lt;&gt;"",TimeSpend[[#This Row],[Date]]&lt;&gt;""),TimeSpend[[#This Row],[Task]],"")</f>
        <v/>
      </c>
      <c r="L913" t="str">
        <f>IF(AND(TimeSpend[[#This Row],[Personnel number]]&lt;&gt;"",TimeSpend[[#This Row],[Date]]&lt;&gt;""),Utilization!$J$2,"")</f>
        <v/>
      </c>
      <c r="M913" t="str">
        <f>IF(AND(TimeSpend[[#This Row],[Personnel number]]&lt;&gt;"",TimeSpend[[#This Row],[Date]]&lt;&gt;""),TimeSpend[[#This Row],[Employee Name]],"")</f>
        <v/>
      </c>
      <c r="N913" t="str">
        <f t="shared" si="28"/>
        <v/>
      </c>
      <c r="O913" t="str">
        <f t="shared" si="29"/>
        <v/>
      </c>
      <c r="P913" t="str">
        <f>IF(D913&lt;&gt;"",VLOOKUP(D913,Projects!B:C,2,0),"")</f>
        <v/>
      </c>
    </row>
    <row r="914" spans="1:16" x14ac:dyDescent="0.25">
      <c r="A914" t="str">
        <f>UPPER(IF(AND(TimeSpend[[#This Row],[Personnel number]]&lt;&gt;"",TimeSpend[[#This Row],[Date]]&lt;&gt;""),TimeSpend[[#This Row],[Personnel number]],""))</f>
        <v/>
      </c>
      <c r="B914" s="85" t="str">
        <f>IF(AND(TimeSpend[[#This Row],[Personnel number]]&lt;&gt;"",TimeSpend[[#This Row],[Date]]&lt;&gt;""),TEXT(TimeSpend[[#This Row],[Date]],"[$-409]yyyyMMdd"),"")</f>
        <v/>
      </c>
      <c r="C914" s="33" t="str">
        <f>IF(AND(TimeSpend[[#This Row],[Personnel number]]&lt;&gt;"",TimeSpend[[#This Row],[Date]]&lt;&gt;""),SUBSTITUTE(TimeSpend[[#This Row],[Hours]],",","."),"")</f>
        <v/>
      </c>
      <c r="D914" t="str">
        <f>IF(AND(TimeSpend[[#This Row],[Personnel number]]&lt;&gt;"",TimeSpend[[#This Row],[Date]]&lt;&gt;""),TimeSpend[[#This Row],[Network]],"")</f>
        <v/>
      </c>
      <c r="E914" t="str">
        <f>IF(AND(TimeSpend[[#This Row],[Personnel number]]&lt;&gt;"",TimeSpend[[#This Row],[Date]]&lt;&gt;""),TimeSpend[[#This Row],[Network Description]],"")</f>
        <v/>
      </c>
      <c r="F914" t="str">
        <f>IF(AND(TimeSpend[[#This Row],[Personnel number]]&lt;&gt;"",TimeSpend[[#This Row],[Date]]&lt;&gt;""),TimeSpend[[#This Row],[Activity]],"")</f>
        <v/>
      </c>
      <c r="G914" t="str">
        <f>IF(AND(TimeSpend[[#This Row],[Personnel number]]&lt;&gt;"",TimeSpend[[#This Row],[Date]]&lt;&gt;""),TimeSpend[[#This Row],[Activity description]],"")</f>
        <v/>
      </c>
      <c r="H914" s="36" t="str">
        <f>IF(AND(TimeSpend[[#This Row],[Personnel number]]&lt;&gt;"",TimeSpend[[#This Row],[Date]]&lt;&gt;""),TimeSpend[[#This Row],[Start Time]],"")</f>
        <v/>
      </c>
      <c r="I914" s="36" t="str">
        <f>IF(AND(TimeSpend[[#This Row],[Personnel number]]&lt;&gt;"",TimeSpend[[#This Row],[Date]]&lt;&gt;""),TimeSpend[[#This Row],[End Time]],"")</f>
        <v/>
      </c>
      <c r="J914" t="str">
        <f>IF(AND(TimeSpend[[#This Row],[Personnel number]]&lt;&gt;"",TimeSpend[[#This Row],[Date]]&lt;&gt;""),TimeSpend[[#This Row],[Location]],"")</f>
        <v/>
      </c>
      <c r="K914" t="str">
        <f>IF(AND(TimeSpend[[#This Row],[Personnel number]]&lt;&gt;"",TimeSpend[[#This Row],[Date]]&lt;&gt;""),TimeSpend[[#This Row],[Task]],"")</f>
        <v/>
      </c>
      <c r="L914" t="str">
        <f>IF(AND(TimeSpend[[#This Row],[Personnel number]]&lt;&gt;"",TimeSpend[[#This Row],[Date]]&lt;&gt;""),Utilization!$J$2,"")</f>
        <v/>
      </c>
      <c r="M914" t="str">
        <f>IF(AND(TimeSpend[[#This Row],[Personnel number]]&lt;&gt;"",TimeSpend[[#This Row],[Date]]&lt;&gt;""),TimeSpend[[#This Row],[Employee Name]],"")</f>
        <v/>
      </c>
      <c r="N914" t="str">
        <f t="shared" si="28"/>
        <v/>
      </c>
      <c r="O914" t="str">
        <f t="shared" si="29"/>
        <v/>
      </c>
      <c r="P914" t="str">
        <f>IF(D914&lt;&gt;"",VLOOKUP(D914,Projects!B:C,2,0),"")</f>
        <v/>
      </c>
    </row>
    <row r="915" spans="1:16" x14ac:dyDescent="0.25">
      <c r="A915" t="str">
        <f>UPPER(IF(AND(TimeSpend[[#This Row],[Personnel number]]&lt;&gt;"",TimeSpend[[#This Row],[Date]]&lt;&gt;""),TimeSpend[[#This Row],[Personnel number]],""))</f>
        <v/>
      </c>
      <c r="B915" s="85" t="str">
        <f>IF(AND(TimeSpend[[#This Row],[Personnel number]]&lt;&gt;"",TimeSpend[[#This Row],[Date]]&lt;&gt;""),TEXT(TimeSpend[[#This Row],[Date]],"[$-409]yyyyMMdd"),"")</f>
        <v/>
      </c>
      <c r="C915" s="33" t="str">
        <f>IF(AND(TimeSpend[[#This Row],[Personnel number]]&lt;&gt;"",TimeSpend[[#This Row],[Date]]&lt;&gt;""),SUBSTITUTE(TimeSpend[[#This Row],[Hours]],",","."),"")</f>
        <v/>
      </c>
      <c r="D915" t="str">
        <f>IF(AND(TimeSpend[[#This Row],[Personnel number]]&lt;&gt;"",TimeSpend[[#This Row],[Date]]&lt;&gt;""),TimeSpend[[#This Row],[Network]],"")</f>
        <v/>
      </c>
      <c r="E915" t="str">
        <f>IF(AND(TimeSpend[[#This Row],[Personnel number]]&lt;&gt;"",TimeSpend[[#This Row],[Date]]&lt;&gt;""),TimeSpend[[#This Row],[Network Description]],"")</f>
        <v/>
      </c>
      <c r="F915" t="str">
        <f>IF(AND(TimeSpend[[#This Row],[Personnel number]]&lt;&gt;"",TimeSpend[[#This Row],[Date]]&lt;&gt;""),TimeSpend[[#This Row],[Activity]],"")</f>
        <v/>
      </c>
      <c r="G915" t="str">
        <f>IF(AND(TimeSpend[[#This Row],[Personnel number]]&lt;&gt;"",TimeSpend[[#This Row],[Date]]&lt;&gt;""),TimeSpend[[#This Row],[Activity description]],"")</f>
        <v/>
      </c>
      <c r="H915" s="36" t="str">
        <f>IF(AND(TimeSpend[[#This Row],[Personnel number]]&lt;&gt;"",TimeSpend[[#This Row],[Date]]&lt;&gt;""),TimeSpend[[#This Row],[Start Time]],"")</f>
        <v/>
      </c>
      <c r="I915" s="36" t="str">
        <f>IF(AND(TimeSpend[[#This Row],[Personnel number]]&lt;&gt;"",TimeSpend[[#This Row],[Date]]&lt;&gt;""),TimeSpend[[#This Row],[End Time]],"")</f>
        <v/>
      </c>
      <c r="J915" t="str">
        <f>IF(AND(TimeSpend[[#This Row],[Personnel number]]&lt;&gt;"",TimeSpend[[#This Row],[Date]]&lt;&gt;""),TimeSpend[[#This Row],[Location]],"")</f>
        <v/>
      </c>
      <c r="K915" t="str">
        <f>IF(AND(TimeSpend[[#This Row],[Personnel number]]&lt;&gt;"",TimeSpend[[#This Row],[Date]]&lt;&gt;""),TimeSpend[[#This Row],[Task]],"")</f>
        <v/>
      </c>
      <c r="L915" t="str">
        <f>IF(AND(TimeSpend[[#This Row],[Personnel number]]&lt;&gt;"",TimeSpend[[#This Row],[Date]]&lt;&gt;""),Utilization!$J$2,"")</f>
        <v/>
      </c>
      <c r="M915" t="str">
        <f>IF(AND(TimeSpend[[#This Row],[Personnel number]]&lt;&gt;"",TimeSpend[[#This Row],[Date]]&lt;&gt;""),TimeSpend[[#This Row],[Employee Name]],"")</f>
        <v/>
      </c>
      <c r="N915" t="str">
        <f t="shared" si="28"/>
        <v/>
      </c>
      <c r="O915" t="str">
        <f t="shared" si="29"/>
        <v/>
      </c>
      <c r="P915" t="str">
        <f>IF(D915&lt;&gt;"",VLOOKUP(D915,Projects!B:C,2,0),"")</f>
        <v/>
      </c>
    </row>
    <row r="916" spans="1:16" x14ac:dyDescent="0.25">
      <c r="A916" t="str">
        <f>UPPER(IF(AND(TimeSpend[[#This Row],[Personnel number]]&lt;&gt;"",TimeSpend[[#This Row],[Date]]&lt;&gt;""),TimeSpend[[#This Row],[Personnel number]],""))</f>
        <v/>
      </c>
      <c r="B916" s="85" t="str">
        <f>IF(AND(TimeSpend[[#This Row],[Personnel number]]&lt;&gt;"",TimeSpend[[#This Row],[Date]]&lt;&gt;""),TEXT(TimeSpend[[#This Row],[Date]],"[$-409]yyyyMMdd"),"")</f>
        <v/>
      </c>
      <c r="C916" s="33" t="str">
        <f>IF(AND(TimeSpend[[#This Row],[Personnel number]]&lt;&gt;"",TimeSpend[[#This Row],[Date]]&lt;&gt;""),SUBSTITUTE(TimeSpend[[#This Row],[Hours]],",","."),"")</f>
        <v/>
      </c>
      <c r="D916" t="str">
        <f>IF(AND(TimeSpend[[#This Row],[Personnel number]]&lt;&gt;"",TimeSpend[[#This Row],[Date]]&lt;&gt;""),TimeSpend[[#This Row],[Network]],"")</f>
        <v/>
      </c>
      <c r="E916" t="str">
        <f>IF(AND(TimeSpend[[#This Row],[Personnel number]]&lt;&gt;"",TimeSpend[[#This Row],[Date]]&lt;&gt;""),TimeSpend[[#This Row],[Network Description]],"")</f>
        <v/>
      </c>
      <c r="F916" t="str">
        <f>IF(AND(TimeSpend[[#This Row],[Personnel number]]&lt;&gt;"",TimeSpend[[#This Row],[Date]]&lt;&gt;""),TimeSpend[[#This Row],[Activity]],"")</f>
        <v/>
      </c>
      <c r="G916" t="str">
        <f>IF(AND(TimeSpend[[#This Row],[Personnel number]]&lt;&gt;"",TimeSpend[[#This Row],[Date]]&lt;&gt;""),TimeSpend[[#This Row],[Activity description]],"")</f>
        <v/>
      </c>
      <c r="H916" s="36" t="str">
        <f>IF(AND(TimeSpend[[#This Row],[Personnel number]]&lt;&gt;"",TimeSpend[[#This Row],[Date]]&lt;&gt;""),TimeSpend[[#This Row],[Start Time]],"")</f>
        <v/>
      </c>
      <c r="I916" s="36" t="str">
        <f>IF(AND(TimeSpend[[#This Row],[Personnel number]]&lt;&gt;"",TimeSpend[[#This Row],[Date]]&lt;&gt;""),TimeSpend[[#This Row],[End Time]],"")</f>
        <v/>
      </c>
      <c r="J916" t="str">
        <f>IF(AND(TimeSpend[[#This Row],[Personnel number]]&lt;&gt;"",TimeSpend[[#This Row],[Date]]&lt;&gt;""),TimeSpend[[#This Row],[Location]],"")</f>
        <v/>
      </c>
      <c r="K916" t="str">
        <f>IF(AND(TimeSpend[[#This Row],[Personnel number]]&lt;&gt;"",TimeSpend[[#This Row],[Date]]&lt;&gt;""),TimeSpend[[#This Row],[Task]],"")</f>
        <v/>
      </c>
      <c r="L916" t="str">
        <f>IF(AND(TimeSpend[[#This Row],[Personnel number]]&lt;&gt;"",TimeSpend[[#This Row],[Date]]&lt;&gt;""),Utilization!$J$2,"")</f>
        <v/>
      </c>
      <c r="M916" t="str">
        <f>IF(AND(TimeSpend[[#This Row],[Personnel number]]&lt;&gt;"",TimeSpend[[#This Row],[Date]]&lt;&gt;""),TimeSpend[[#This Row],[Employee Name]],"")</f>
        <v/>
      </c>
      <c r="N916" t="str">
        <f t="shared" si="28"/>
        <v/>
      </c>
      <c r="O916" t="str">
        <f t="shared" si="29"/>
        <v/>
      </c>
      <c r="P916" t="str">
        <f>IF(D916&lt;&gt;"",VLOOKUP(D916,Projects!B:C,2,0),"")</f>
        <v/>
      </c>
    </row>
    <row r="917" spans="1:16" x14ac:dyDescent="0.25">
      <c r="A917" t="str">
        <f>UPPER(IF(AND(TimeSpend[[#This Row],[Personnel number]]&lt;&gt;"",TimeSpend[[#This Row],[Date]]&lt;&gt;""),TimeSpend[[#This Row],[Personnel number]],""))</f>
        <v/>
      </c>
      <c r="B917" s="85" t="str">
        <f>IF(AND(TimeSpend[[#This Row],[Personnel number]]&lt;&gt;"",TimeSpend[[#This Row],[Date]]&lt;&gt;""),TEXT(TimeSpend[[#This Row],[Date]],"[$-409]yyyyMMdd"),"")</f>
        <v/>
      </c>
      <c r="C917" s="33" t="str">
        <f>IF(AND(TimeSpend[[#This Row],[Personnel number]]&lt;&gt;"",TimeSpend[[#This Row],[Date]]&lt;&gt;""),SUBSTITUTE(TimeSpend[[#This Row],[Hours]],",","."),"")</f>
        <v/>
      </c>
      <c r="D917" t="str">
        <f>IF(AND(TimeSpend[[#This Row],[Personnel number]]&lt;&gt;"",TimeSpend[[#This Row],[Date]]&lt;&gt;""),TimeSpend[[#This Row],[Network]],"")</f>
        <v/>
      </c>
      <c r="E917" t="str">
        <f>IF(AND(TimeSpend[[#This Row],[Personnel number]]&lt;&gt;"",TimeSpend[[#This Row],[Date]]&lt;&gt;""),TimeSpend[[#This Row],[Network Description]],"")</f>
        <v/>
      </c>
      <c r="F917" t="str">
        <f>IF(AND(TimeSpend[[#This Row],[Personnel number]]&lt;&gt;"",TimeSpend[[#This Row],[Date]]&lt;&gt;""),TimeSpend[[#This Row],[Activity]],"")</f>
        <v/>
      </c>
      <c r="G917" t="str">
        <f>IF(AND(TimeSpend[[#This Row],[Personnel number]]&lt;&gt;"",TimeSpend[[#This Row],[Date]]&lt;&gt;""),TimeSpend[[#This Row],[Activity description]],"")</f>
        <v/>
      </c>
      <c r="H917" s="36" t="str">
        <f>IF(AND(TimeSpend[[#This Row],[Personnel number]]&lt;&gt;"",TimeSpend[[#This Row],[Date]]&lt;&gt;""),TimeSpend[[#This Row],[Start Time]],"")</f>
        <v/>
      </c>
      <c r="I917" s="36" t="str">
        <f>IF(AND(TimeSpend[[#This Row],[Personnel number]]&lt;&gt;"",TimeSpend[[#This Row],[Date]]&lt;&gt;""),TimeSpend[[#This Row],[End Time]],"")</f>
        <v/>
      </c>
      <c r="J917" t="str">
        <f>IF(AND(TimeSpend[[#This Row],[Personnel number]]&lt;&gt;"",TimeSpend[[#This Row],[Date]]&lt;&gt;""),TimeSpend[[#This Row],[Location]],"")</f>
        <v/>
      </c>
      <c r="K917" t="str">
        <f>IF(AND(TimeSpend[[#This Row],[Personnel number]]&lt;&gt;"",TimeSpend[[#This Row],[Date]]&lt;&gt;""),TimeSpend[[#This Row],[Task]],"")</f>
        <v/>
      </c>
      <c r="L917" t="str">
        <f>IF(AND(TimeSpend[[#This Row],[Personnel number]]&lt;&gt;"",TimeSpend[[#This Row],[Date]]&lt;&gt;""),Utilization!$J$2,"")</f>
        <v/>
      </c>
      <c r="M917" t="str">
        <f>IF(AND(TimeSpend[[#This Row],[Personnel number]]&lt;&gt;"",TimeSpend[[#This Row],[Date]]&lt;&gt;""),TimeSpend[[#This Row],[Employee Name]],"")</f>
        <v/>
      </c>
      <c r="N917" t="str">
        <f t="shared" si="28"/>
        <v/>
      </c>
      <c r="O917" t="str">
        <f t="shared" si="29"/>
        <v/>
      </c>
      <c r="P917" t="str">
        <f>IF(D917&lt;&gt;"",VLOOKUP(D917,Projects!B:C,2,0),"")</f>
        <v/>
      </c>
    </row>
    <row r="918" spans="1:16" x14ac:dyDescent="0.25">
      <c r="A918" t="str">
        <f>UPPER(IF(AND(TimeSpend[[#This Row],[Personnel number]]&lt;&gt;"",TimeSpend[[#This Row],[Date]]&lt;&gt;""),TimeSpend[[#This Row],[Personnel number]],""))</f>
        <v/>
      </c>
      <c r="B918" s="85" t="str">
        <f>IF(AND(TimeSpend[[#This Row],[Personnel number]]&lt;&gt;"",TimeSpend[[#This Row],[Date]]&lt;&gt;""),TEXT(TimeSpend[[#This Row],[Date]],"[$-409]yyyyMMdd"),"")</f>
        <v/>
      </c>
      <c r="C918" s="33" t="str">
        <f>IF(AND(TimeSpend[[#This Row],[Personnel number]]&lt;&gt;"",TimeSpend[[#This Row],[Date]]&lt;&gt;""),SUBSTITUTE(TimeSpend[[#This Row],[Hours]],",","."),"")</f>
        <v/>
      </c>
      <c r="D918" t="str">
        <f>IF(AND(TimeSpend[[#This Row],[Personnel number]]&lt;&gt;"",TimeSpend[[#This Row],[Date]]&lt;&gt;""),TimeSpend[[#This Row],[Network]],"")</f>
        <v/>
      </c>
      <c r="E918" t="str">
        <f>IF(AND(TimeSpend[[#This Row],[Personnel number]]&lt;&gt;"",TimeSpend[[#This Row],[Date]]&lt;&gt;""),TimeSpend[[#This Row],[Network Description]],"")</f>
        <v/>
      </c>
      <c r="F918" t="str">
        <f>IF(AND(TimeSpend[[#This Row],[Personnel number]]&lt;&gt;"",TimeSpend[[#This Row],[Date]]&lt;&gt;""),TimeSpend[[#This Row],[Activity]],"")</f>
        <v/>
      </c>
      <c r="G918" t="str">
        <f>IF(AND(TimeSpend[[#This Row],[Personnel number]]&lt;&gt;"",TimeSpend[[#This Row],[Date]]&lt;&gt;""),TimeSpend[[#This Row],[Activity description]],"")</f>
        <v/>
      </c>
      <c r="H918" s="36" t="str">
        <f>IF(AND(TimeSpend[[#This Row],[Personnel number]]&lt;&gt;"",TimeSpend[[#This Row],[Date]]&lt;&gt;""),TimeSpend[[#This Row],[Start Time]],"")</f>
        <v/>
      </c>
      <c r="I918" s="36" t="str">
        <f>IF(AND(TimeSpend[[#This Row],[Personnel number]]&lt;&gt;"",TimeSpend[[#This Row],[Date]]&lt;&gt;""),TimeSpend[[#This Row],[End Time]],"")</f>
        <v/>
      </c>
      <c r="J918" t="str">
        <f>IF(AND(TimeSpend[[#This Row],[Personnel number]]&lt;&gt;"",TimeSpend[[#This Row],[Date]]&lt;&gt;""),TimeSpend[[#This Row],[Location]],"")</f>
        <v/>
      </c>
      <c r="K918" t="str">
        <f>IF(AND(TimeSpend[[#This Row],[Personnel number]]&lt;&gt;"",TimeSpend[[#This Row],[Date]]&lt;&gt;""),TimeSpend[[#This Row],[Task]],"")</f>
        <v/>
      </c>
      <c r="L918" t="str">
        <f>IF(AND(TimeSpend[[#This Row],[Personnel number]]&lt;&gt;"",TimeSpend[[#This Row],[Date]]&lt;&gt;""),Utilization!$J$2,"")</f>
        <v/>
      </c>
      <c r="M918" t="str">
        <f>IF(AND(TimeSpend[[#This Row],[Personnel number]]&lt;&gt;"",TimeSpend[[#This Row],[Date]]&lt;&gt;""),TimeSpend[[#This Row],[Employee Name]],"")</f>
        <v/>
      </c>
      <c r="N918" t="str">
        <f t="shared" si="28"/>
        <v/>
      </c>
      <c r="O918" t="str">
        <f t="shared" si="29"/>
        <v/>
      </c>
      <c r="P918" t="str">
        <f>IF(D918&lt;&gt;"",VLOOKUP(D918,Projects!B:C,2,0),"")</f>
        <v/>
      </c>
    </row>
    <row r="919" spans="1:16" x14ac:dyDescent="0.25">
      <c r="A919" t="str">
        <f>UPPER(IF(AND(TimeSpend[[#This Row],[Personnel number]]&lt;&gt;"",TimeSpend[[#This Row],[Date]]&lt;&gt;""),TimeSpend[[#This Row],[Personnel number]],""))</f>
        <v/>
      </c>
      <c r="B919" s="85" t="str">
        <f>IF(AND(TimeSpend[[#This Row],[Personnel number]]&lt;&gt;"",TimeSpend[[#This Row],[Date]]&lt;&gt;""),TEXT(TimeSpend[[#This Row],[Date]],"[$-409]yyyyMMdd"),"")</f>
        <v/>
      </c>
      <c r="C919" s="33" t="str">
        <f>IF(AND(TimeSpend[[#This Row],[Personnel number]]&lt;&gt;"",TimeSpend[[#This Row],[Date]]&lt;&gt;""),SUBSTITUTE(TimeSpend[[#This Row],[Hours]],",","."),"")</f>
        <v/>
      </c>
      <c r="D919" t="str">
        <f>IF(AND(TimeSpend[[#This Row],[Personnel number]]&lt;&gt;"",TimeSpend[[#This Row],[Date]]&lt;&gt;""),TimeSpend[[#This Row],[Network]],"")</f>
        <v/>
      </c>
      <c r="E919" t="str">
        <f>IF(AND(TimeSpend[[#This Row],[Personnel number]]&lt;&gt;"",TimeSpend[[#This Row],[Date]]&lt;&gt;""),TimeSpend[[#This Row],[Network Description]],"")</f>
        <v/>
      </c>
      <c r="F919" t="str">
        <f>IF(AND(TimeSpend[[#This Row],[Personnel number]]&lt;&gt;"",TimeSpend[[#This Row],[Date]]&lt;&gt;""),TimeSpend[[#This Row],[Activity]],"")</f>
        <v/>
      </c>
      <c r="G919" t="str">
        <f>IF(AND(TimeSpend[[#This Row],[Personnel number]]&lt;&gt;"",TimeSpend[[#This Row],[Date]]&lt;&gt;""),TimeSpend[[#This Row],[Activity description]],"")</f>
        <v/>
      </c>
      <c r="H919" s="36" t="str">
        <f>IF(AND(TimeSpend[[#This Row],[Personnel number]]&lt;&gt;"",TimeSpend[[#This Row],[Date]]&lt;&gt;""),TimeSpend[[#This Row],[Start Time]],"")</f>
        <v/>
      </c>
      <c r="I919" s="36" t="str">
        <f>IF(AND(TimeSpend[[#This Row],[Personnel number]]&lt;&gt;"",TimeSpend[[#This Row],[Date]]&lt;&gt;""),TimeSpend[[#This Row],[End Time]],"")</f>
        <v/>
      </c>
      <c r="J919" t="str">
        <f>IF(AND(TimeSpend[[#This Row],[Personnel number]]&lt;&gt;"",TimeSpend[[#This Row],[Date]]&lt;&gt;""),TimeSpend[[#This Row],[Location]],"")</f>
        <v/>
      </c>
      <c r="K919" t="str">
        <f>IF(AND(TimeSpend[[#This Row],[Personnel number]]&lt;&gt;"",TimeSpend[[#This Row],[Date]]&lt;&gt;""),TimeSpend[[#This Row],[Task]],"")</f>
        <v/>
      </c>
      <c r="L919" t="str">
        <f>IF(AND(TimeSpend[[#This Row],[Personnel number]]&lt;&gt;"",TimeSpend[[#This Row],[Date]]&lt;&gt;""),Utilization!$J$2,"")</f>
        <v/>
      </c>
      <c r="M919" t="str">
        <f>IF(AND(TimeSpend[[#This Row],[Personnel number]]&lt;&gt;"",TimeSpend[[#This Row],[Date]]&lt;&gt;""),TimeSpend[[#This Row],[Employee Name]],"")</f>
        <v/>
      </c>
      <c r="N919" t="str">
        <f t="shared" si="28"/>
        <v/>
      </c>
      <c r="O919" t="str">
        <f t="shared" si="29"/>
        <v/>
      </c>
      <c r="P919" t="str">
        <f>IF(D919&lt;&gt;"",VLOOKUP(D919,Projects!B:C,2,0),"")</f>
        <v/>
      </c>
    </row>
    <row r="920" spans="1:16" x14ac:dyDescent="0.25">
      <c r="A920" t="str">
        <f>UPPER(IF(AND(TimeSpend[[#This Row],[Personnel number]]&lt;&gt;"",TimeSpend[[#This Row],[Date]]&lt;&gt;""),TimeSpend[[#This Row],[Personnel number]],""))</f>
        <v/>
      </c>
      <c r="B920" s="85" t="str">
        <f>IF(AND(TimeSpend[[#This Row],[Personnel number]]&lt;&gt;"",TimeSpend[[#This Row],[Date]]&lt;&gt;""),TEXT(TimeSpend[[#This Row],[Date]],"[$-409]yyyyMMdd"),"")</f>
        <v/>
      </c>
      <c r="C920" s="33" t="str">
        <f>IF(AND(TimeSpend[[#This Row],[Personnel number]]&lt;&gt;"",TimeSpend[[#This Row],[Date]]&lt;&gt;""),SUBSTITUTE(TimeSpend[[#This Row],[Hours]],",","."),"")</f>
        <v/>
      </c>
      <c r="D920" t="str">
        <f>IF(AND(TimeSpend[[#This Row],[Personnel number]]&lt;&gt;"",TimeSpend[[#This Row],[Date]]&lt;&gt;""),TimeSpend[[#This Row],[Network]],"")</f>
        <v/>
      </c>
      <c r="E920" t="str">
        <f>IF(AND(TimeSpend[[#This Row],[Personnel number]]&lt;&gt;"",TimeSpend[[#This Row],[Date]]&lt;&gt;""),TimeSpend[[#This Row],[Network Description]],"")</f>
        <v/>
      </c>
      <c r="F920" t="str">
        <f>IF(AND(TimeSpend[[#This Row],[Personnel number]]&lt;&gt;"",TimeSpend[[#This Row],[Date]]&lt;&gt;""),TimeSpend[[#This Row],[Activity]],"")</f>
        <v/>
      </c>
      <c r="G920" t="str">
        <f>IF(AND(TimeSpend[[#This Row],[Personnel number]]&lt;&gt;"",TimeSpend[[#This Row],[Date]]&lt;&gt;""),TimeSpend[[#This Row],[Activity description]],"")</f>
        <v/>
      </c>
      <c r="H920" s="36" t="str">
        <f>IF(AND(TimeSpend[[#This Row],[Personnel number]]&lt;&gt;"",TimeSpend[[#This Row],[Date]]&lt;&gt;""),TimeSpend[[#This Row],[Start Time]],"")</f>
        <v/>
      </c>
      <c r="I920" s="36" t="str">
        <f>IF(AND(TimeSpend[[#This Row],[Personnel number]]&lt;&gt;"",TimeSpend[[#This Row],[Date]]&lt;&gt;""),TimeSpend[[#This Row],[End Time]],"")</f>
        <v/>
      </c>
      <c r="J920" t="str">
        <f>IF(AND(TimeSpend[[#This Row],[Personnel number]]&lt;&gt;"",TimeSpend[[#This Row],[Date]]&lt;&gt;""),TimeSpend[[#This Row],[Location]],"")</f>
        <v/>
      </c>
      <c r="K920" t="str">
        <f>IF(AND(TimeSpend[[#This Row],[Personnel number]]&lt;&gt;"",TimeSpend[[#This Row],[Date]]&lt;&gt;""),TimeSpend[[#This Row],[Task]],"")</f>
        <v/>
      </c>
      <c r="L920" t="str">
        <f>IF(AND(TimeSpend[[#This Row],[Personnel number]]&lt;&gt;"",TimeSpend[[#This Row],[Date]]&lt;&gt;""),Utilization!$J$2,"")</f>
        <v/>
      </c>
      <c r="M920" t="str">
        <f>IF(AND(TimeSpend[[#This Row],[Personnel number]]&lt;&gt;"",TimeSpend[[#This Row],[Date]]&lt;&gt;""),TimeSpend[[#This Row],[Employee Name]],"")</f>
        <v/>
      </c>
      <c r="N920" t="str">
        <f t="shared" si="28"/>
        <v/>
      </c>
      <c r="O920" t="str">
        <f t="shared" si="29"/>
        <v/>
      </c>
      <c r="P920" t="str">
        <f>IF(D920&lt;&gt;"",VLOOKUP(D920,Projects!B:C,2,0),"")</f>
        <v/>
      </c>
    </row>
    <row r="921" spans="1:16" x14ac:dyDescent="0.25">
      <c r="A921" t="str">
        <f>UPPER(IF(AND(TimeSpend[[#This Row],[Personnel number]]&lt;&gt;"",TimeSpend[[#This Row],[Date]]&lt;&gt;""),TimeSpend[[#This Row],[Personnel number]],""))</f>
        <v/>
      </c>
      <c r="B921" s="85" t="str">
        <f>IF(AND(TimeSpend[[#This Row],[Personnel number]]&lt;&gt;"",TimeSpend[[#This Row],[Date]]&lt;&gt;""),TEXT(TimeSpend[[#This Row],[Date]],"[$-409]yyyyMMdd"),"")</f>
        <v/>
      </c>
      <c r="C921" s="33" t="str">
        <f>IF(AND(TimeSpend[[#This Row],[Personnel number]]&lt;&gt;"",TimeSpend[[#This Row],[Date]]&lt;&gt;""),SUBSTITUTE(TimeSpend[[#This Row],[Hours]],",","."),"")</f>
        <v/>
      </c>
      <c r="D921" t="str">
        <f>IF(AND(TimeSpend[[#This Row],[Personnel number]]&lt;&gt;"",TimeSpend[[#This Row],[Date]]&lt;&gt;""),TimeSpend[[#This Row],[Network]],"")</f>
        <v/>
      </c>
      <c r="E921" t="str">
        <f>IF(AND(TimeSpend[[#This Row],[Personnel number]]&lt;&gt;"",TimeSpend[[#This Row],[Date]]&lt;&gt;""),TimeSpend[[#This Row],[Network Description]],"")</f>
        <v/>
      </c>
      <c r="F921" t="str">
        <f>IF(AND(TimeSpend[[#This Row],[Personnel number]]&lt;&gt;"",TimeSpend[[#This Row],[Date]]&lt;&gt;""),TimeSpend[[#This Row],[Activity]],"")</f>
        <v/>
      </c>
      <c r="G921" t="str">
        <f>IF(AND(TimeSpend[[#This Row],[Personnel number]]&lt;&gt;"",TimeSpend[[#This Row],[Date]]&lt;&gt;""),TimeSpend[[#This Row],[Activity description]],"")</f>
        <v/>
      </c>
      <c r="H921" s="36" t="str">
        <f>IF(AND(TimeSpend[[#This Row],[Personnel number]]&lt;&gt;"",TimeSpend[[#This Row],[Date]]&lt;&gt;""),TimeSpend[[#This Row],[Start Time]],"")</f>
        <v/>
      </c>
      <c r="I921" s="36" t="str">
        <f>IF(AND(TimeSpend[[#This Row],[Personnel number]]&lt;&gt;"",TimeSpend[[#This Row],[Date]]&lt;&gt;""),TimeSpend[[#This Row],[End Time]],"")</f>
        <v/>
      </c>
      <c r="J921" t="str">
        <f>IF(AND(TimeSpend[[#This Row],[Personnel number]]&lt;&gt;"",TimeSpend[[#This Row],[Date]]&lt;&gt;""),TimeSpend[[#This Row],[Location]],"")</f>
        <v/>
      </c>
      <c r="K921" t="str">
        <f>IF(AND(TimeSpend[[#This Row],[Personnel number]]&lt;&gt;"",TimeSpend[[#This Row],[Date]]&lt;&gt;""),TimeSpend[[#This Row],[Task]],"")</f>
        <v/>
      </c>
      <c r="L921" t="str">
        <f>IF(AND(TimeSpend[[#This Row],[Personnel number]]&lt;&gt;"",TimeSpend[[#This Row],[Date]]&lt;&gt;""),Utilization!$J$2,"")</f>
        <v/>
      </c>
      <c r="M921" t="str">
        <f>IF(AND(TimeSpend[[#This Row],[Personnel number]]&lt;&gt;"",TimeSpend[[#This Row],[Date]]&lt;&gt;""),TimeSpend[[#This Row],[Employee Name]],"")</f>
        <v/>
      </c>
      <c r="N921" t="str">
        <f t="shared" si="28"/>
        <v/>
      </c>
      <c r="O921" t="str">
        <f t="shared" si="29"/>
        <v/>
      </c>
      <c r="P921" t="str">
        <f>IF(D921&lt;&gt;"",VLOOKUP(D921,Projects!B:C,2,0),"")</f>
        <v/>
      </c>
    </row>
    <row r="922" spans="1:16" x14ac:dyDescent="0.25">
      <c r="A922" t="str">
        <f>UPPER(IF(AND(TimeSpend[[#This Row],[Personnel number]]&lt;&gt;"",TimeSpend[[#This Row],[Date]]&lt;&gt;""),TimeSpend[[#This Row],[Personnel number]],""))</f>
        <v/>
      </c>
      <c r="B922" s="85" t="str">
        <f>IF(AND(TimeSpend[[#This Row],[Personnel number]]&lt;&gt;"",TimeSpend[[#This Row],[Date]]&lt;&gt;""),TEXT(TimeSpend[[#This Row],[Date]],"[$-409]yyyyMMdd"),"")</f>
        <v/>
      </c>
      <c r="C922" s="33" t="str">
        <f>IF(AND(TimeSpend[[#This Row],[Personnel number]]&lt;&gt;"",TimeSpend[[#This Row],[Date]]&lt;&gt;""),SUBSTITUTE(TimeSpend[[#This Row],[Hours]],",","."),"")</f>
        <v/>
      </c>
      <c r="D922" t="str">
        <f>IF(AND(TimeSpend[[#This Row],[Personnel number]]&lt;&gt;"",TimeSpend[[#This Row],[Date]]&lt;&gt;""),TimeSpend[[#This Row],[Network]],"")</f>
        <v/>
      </c>
      <c r="E922" t="str">
        <f>IF(AND(TimeSpend[[#This Row],[Personnel number]]&lt;&gt;"",TimeSpend[[#This Row],[Date]]&lt;&gt;""),TimeSpend[[#This Row],[Network Description]],"")</f>
        <v/>
      </c>
      <c r="F922" t="str">
        <f>IF(AND(TimeSpend[[#This Row],[Personnel number]]&lt;&gt;"",TimeSpend[[#This Row],[Date]]&lt;&gt;""),TimeSpend[[#This Row],[Activity]],"")</f>
        <v/>
      </c>
      <c r="G922" t="str">
        <f>IF(AND(TimeSpend[[#This Row],[Personnel number]]&lt;&gt;"",TimeSpend[[#This Row],[Date]]&lt;&gt;""),TimeSpend[[#This Row],[Activity description]],"")</f>
        <v/>
      </c>
      <c r="H922" s="36" t="str">
        <f>IF(AND(TimeSpend[[#This Row],[Personnel number]]&lt;&gt;"",TimeSpend[[#This Row],[Date]]&lt;&gt;""),TimeSpend[[#This Row],[Start Time]],"")</f>
        <v/>
      </c>
      <c r="I922" s="36" t="str">
        <f>IF(AND(TimeSpend[[#This Row],[Personnel number]]&lt;&gt;"",TimeSpend[[#This Row],[Date]]&lt;&gt;""),TimeSpend[[#This Row],[End Time]],"")</f>
        <v/>
      </c>
      <c r="J922" t="str">
        <f>IF(AND(TimeSpend[[#This Row],[Personnel number]]&lt;&gt;"",TimeSpend[[#This Row],[Date]]&lt;&gt;""),TimeSpend[[#This Row],[Location]],"")</f>
        <v/>
      </c>
      <c r="K922" t="str">
        <f>IF(AND(TimeSpend[[#This Row],[Personnel number]]&lt;&gt;"",TimeSpend[[#This Row],[Date]]&lt;&gt;""),TimeSpend[[#This Row],[Task]],"")</f>
        <v/>
      </c>
      <c r="L922" t="str">
        <f>IF(AND(TimeSpend[[#This Row],[Personnel number]]&lt;&gt;"",TimeSpend[[#This Row],[Date]]&lt;&gt;""),Utilization!$J$2,"")</f>
        <v/>
      </c>
      <c r="M922" t="str">
        <f>IF(AND(TimeSpend[[#This Row],[Personnel number]]&lt;&gt;"",TimeSpend[[#This Row],[Date]]&lt;&gt;""),TimeSpend[[#This Row],[Employee Name]],"")</f>
        <v/>
      </c>
      <c r="N922" t="str">
        <f t="shared" si="28"/>
        <v/>
      </c>
      <c r="O922" t="str">
        <f t="shared" si="29"/>
        <v/>
      </c>
      <c r="P922" t="str">
        <f>IF(D922&lt;&gt;"",VLOOKUP(D922,Projects!B:C,2,0),"")</f>
        <v/>
      </c>
    </row>
    <row r="923" spans="1:16" x14ac:dyDescent="0.25">
      <c r="A923" t="str">
        <f>UPPER(IF(AND(TimeSpend[[#This Row],[Personnel number]]&lt;&gt;"",TimeSpend[[#This Row],[Date]]&lt;&gt;""),TimeSpend[[#This Row],[Personnel number]],""))</f>
        <v/>
      </c>
      <c r="B923" s="85" t="str">
        <f>IF(AND(TimeSpend[[#This Row],[Personnel number]]&lt;&gt;"",TimeSpend[[#This Row],[Date]]&lt;&gt;""),TEXT(TimeSpend[[#This Row],[Date]],"[$-409]yyyyMMdd"),"")</f>
        <v/>
      </c>
      <c r="C923" s="33" t="str">
        <f>IF(AND(TimeSpend[[#This Row],[Personnel number]]&lt;&gt;"",TimeSpend[[#This Row],[Date]]&lt;&gt;""),SUBSTITUTE(TimeSpend[[#This Row],[Hours]],",","."),"")</f>
        <v/>
      </c>
      <c r="D923" t="str">
        <f>IF(AND(TimeSpend[[#This Row],[Personnel number]]&lt;&gt;"",TimeSpend[[#This Row],[Date]]&lt;&gt;""),TimeSpend[[#This Row],[Network]],"")</f>
        <v/>
      </c>
      <c r="E923" t="str">
        <f>IF(AND(TimeSpend[[#This Row],[Personnel number]]&lt;&gt;"",TimeSpend[[#This Row],[Date]]&lt;&gt;""),TimeSpend[[#This Row],[Network Description]],"")</f>
        <v/>
      </c>
      <c r="F923" t="str">
        <f>IF(AND(TimeSpend[[#This Row],[Personnel number]]&lt;&gt;"",TimeSpend[[#This Row],[Date]]&lt;&gt;""),TimeSpend[[#This Row],[Activity]],"")</f>
        <v/>
      </c>
      <c r="G923" t="str">
        <f>IF(AND(TimeSpend[[#This Row],[Personnel number]]&lt;&gt;"",TimeSpend[[#This Row],[Date]]&lt;&gt;""),TimeSpend[[#This Row],[Activity description]],"")</f>
        <v/>
      </c>
      <c r="H923" s="36" t="str">
        <f>IF(AND(TimeSpend[[#This Row],[Personnel number]]&lt;&gt;"",TimeSpend[[#This Row],[Date]]&lt;&gt;""),TimeSpend[[#This Row],[Start Time]],"")</f>
        <v/>
      </c>
      <c r="I923" s="36" t="str">
        <f>IF(AND(TimeSpend[[#This Row],[Personnel number]]&lt;&gt;"",TimeSpend[[#This Row],[Date]]&lt;&gt;""),TimeSpend[[#This Row],[End Time]],"")</f>
        <v/>
      </c>
      <c r="J923" t="str">
        <f>IF(AND(TimeSpend[[#This Row],[Personnel number]]&lt;&gt;"",TimeSpend[[#This Row],[Date]]&lt;&gt;""),TimeSpend[[#This Row],[Location]],"")</f>
        <v/>
      </c>
      <c r="K923" t="str">
        <f>IF(AND(TimeSpend[[#This Row],[Personnel number]]&lt;&gt;"",TimeSpend[[#This Row],[Date]]&lt;&gt;""),TimeSpend[[#This Row],[Task]],"")</f>
        <v/>
      </c>
      <c r="L923" t="str">
        <f>IF(AND(TimeSpend[[#This Row],[Personnel number]]&lt;&gt;"",TimeSpend[[#This Row],[Date]]&lt;&gt;""),Utilization!$J$2,"")</f>
        <v/>
      </c>
      <c r="M923" t="str">
        <f>IF(AND(TimeSpend[[#This Row],[Personnel number]]&lt;&gt;"",TimeSpend[[#This Row],[Date]]&lt;&gt;""),TimeSpend[[#This Row],[Employee Name]],"")</f>
        <v/>
      </c>
      <c r="N923" t="str">
        <f t="shared" si="28"/>
        <v/>
      </c>
      <c r="O923" t="str">
        <f t="shared" si="29"/>
        <v/>
      </c>
      <c r="P923" t="str">
        <f>IF(D923&lt;&gt;"",VLOOKUP(D923,Projects!B:C,2,0),"")</f>
        <v/>
      </c>
    </row>
    <row r="924" spans="1:16" x14ac:dyDescent="0.25">
      <c r="A924" t="str">
        <f>UPPER(IF(AND(TimeSpend[[#This Row],[Personnel number]]&lt;&gt;"",TimeSpend[[#This Row],[Date]]&lt;&gt;""),TimeSpend[[#This Row],[Personnel number]],""))</f>
        <v/>
      </c>
      <c r="B924" s="85" t="str">
        <f>IF(AND(TimeSpend[[#This Row],[Personnel number]]&lt;&gt;"",TimeSpend[[#This Row],[Date]]&lt;&gt;""),TEXT(TimeSpend[[#This Row],[Date]],"[$-409]yyyyMMdd"),"")</f>
        <v/>
      </c>
      <c r="C924" s="33" t="str">
        <f>IF(AND(TimeSpend[[#This Row],[Personnel number]]&lt;&gt;"",TimeSpend[[#This Row],[Date]]&lt;&gt;""),SUBSTITUTE(TimeSpend[[#This Row],[Hours]],",","."),"")</f>
        <v/>
      </c>
      <c r="D924" t="str">
        <f>IF(AND(TimeSpend[[#This Row],[Personnel number]]&lt;&gt;"",TimeSpend[[#This Row],[Date]]&lt;&gt;""),TimeSpend[[#This Row],[Network]],"")</f>
        <v/>
      </c>
      <c r="E924" t="str">
        <f>IF(AND(TimeSpend[[#This Row],[Personnel number]]&lt;&gt;"",TimeSpend[[#This Row],[Date]]&lt;&gt;""),TimeSpend[[#This Row],[Network Description]],"")</f>
        <v/>
      </c>
      <c r="F924" t="str">
        <f>IF(AND(TimeSpend[[#This Row],[Personnel number]]&lt;&gt;"",TimeSpend[[#This Row],[Date]]&lt;&gt;""),TimeSpend[[#This Row],[Activity]],"")</f>
        <v/>
      </c>
      <c r="G924" t="str">
        <f>IF(AND(TimeSpend[[#This Row],[Personnel number]]&lt;&gt;"",TimeSpend[[#This Row],[Date]]&lt;&gt;""),TimeSpend[[#This Row],[Activity description]],"")</f>
        <v/>
      </c>
      <c r="H924" s="36" t="str">
        <f>IF(AND(TimeSpend[[#This Row],[Personnel number]]&lt;&gt;"",TimeSpend[[#This Row],[Date]]&lt;&gt;""),TimeSpend[[#This Row],[Start Time]],"")</f>
        <v/>
      </c>
      <c r="I924" s="36" t="str">
        <f>IF(AND(TimeSpend[[#This Row],[Personnel number]]&lt;&gt;"",TimeSpend[[#This Row],[Date]]&lt;&gt;""),TimeSpend[[#This Row],[End Time]],"")</f>
        <v/>
      </c>
      <c r="J924" t="str">
        <f>IF(AND(TimeSpend[[#This Row],[Personnel number]]&lt;&gt;"",TimeSpend[[#This Row],[Date]]&lt;&gt;""),TimeSpend[[#This Row],[Location]],"")</f>
        <v/>
      </c>
      <c r="K924" t="str">
        <f>IF(AND(TimeSpend[[#This Row],[Personnel number]]&lt;&gt;"",TimeSpend[[#This Row],[Date]]&lt;&gt;""),TimeSpend[[#This Row],[Task]],"")</f>
        <v/>
      </c>
      <c r="L924" t="str">
        <f>IF(AND(TimeSpend[[#This Row],[Personnel number]]&lt;&gt;"",TimeSpend[[#This Row],[Date]]&lt;&gt;""),Utilization!$J$2,"")</f>
        <v/>
      </c>
      <c r="M924" t="str">
        <f>IF(AND(TimeSpend[[#This Row],[Personnel number]]&lt;&gt;"",TimeSpend[[#This Row],[Date]]&lt;&gt;""),TimeSpend[[#This Row],[Employee Name]],"")</f>
        <v/>
      </c>
      <c r="N924" t="str">
        <f t="shared" si="28"/>
        <v/>
      </c>
      <c r="O924" t="str">
        <f t="shared" si="29"/>
        <v/>
      </c>
      <c r="P924" t="str">
        <f>IF(D924&lt;&gt;"",VLOOKUP(D924,Projects!B:C,2,0),"")</f>
        <v/>
      </c>
    </row>
    <row r="925" spans="1:16" x14ac:dyDescent="0.25">
      <c r="A925" t="str">
        <f>UPPER(IF(AND(TimeSpend[[#This Row],[Personnel number]]&lt;&gt;"",TimeSpend[[#This Row],[Date]]&lt;&gt;""),TimeSpend[[#This Row],[Personnel number]],""))</f>
        <v/>
      </c>
      <c r="B925" s="85" t="str">
        <f>IF(AND(TimeSpend[[#This Row],[Personnel number]]&lt;&gt;"",TimeSpend[[#This Row],[Date]]&lt;&gt;""),TEXT(TimeSpend[[#This Row],[Date]],"[$-409]yyyyMMdd"),"")</f>
        <v/>
      </c>
      <c r="C925" s="33" t="str">
        <f>IF(AND(TimeSpend[[#This Row],[Personnel number]]&lt;&gt;"",TimeSpend[[#This Row],[Date]]&lt;&gt;""),SUBSTITUTE(TimeSpend[[#This Row],[Hours]],",","."),"")</f>
        <v/>
      </c>
      <c r="D925" t="str">
        <f>IF(AND(TimeSpend[[#This Row],[Personnel number]]&lt;&gt;"",TimeSpend[[#This Row],[Date]]&lt;&gt;""),TimeSpend[[#This Row],[Network]],"")</f>
        <v/>
      </c>
      <c r="E925" t="str">
        <f>IF(AND(TimeSpend[[#This Row],[Personnel number]]&lt;&gt;"",TimeSpend[[#This Row],[Date]]&lt;&gt;""),TimeSpend[[#This Row],[Network Description]],"")</f>
        <v/>
      </c>
      <c r="F925" t="str">
        <f>IF(AND(TimeSpend[[#This Row],[Personnel number]]&lt;&gt;"",TimeSpend[[#This Row],[Date]]&lt;&gt;""),TimeSpend[[#This Row],[Activity]],"")</f>
        <v/>
      </c>
      <c r="G925" t="str">
        <f>IF(AND(TimeSpend[[#This Row],[Personnel number]]&lt;&gt;"",TimeSpend[[#This Row],[Date]]&lt;&gt;""),TimeSpend[[#This Row],[Activity description]],"")</f>
        <v/>
      </c>
      <c r="H925" s="36" t="str">
        <f>IF(AND(TimeSpend[[#This Row],[Personnel number]]&lt;&gt;"",TimeSpend[[#This Row],[Date]]&lt;&gt;""),TimeSpend[[#This Row],[Start Time]],"")</f>
        <v/>
      </c>
      <c r="I925" s="36" t="str">
        <f>IF(AND(TimeSpend[[#This Row],[Personnel number]]&lt;&gt;"",TimeSpend[[#This Row],[Date]]&lt;&gt;""),TimeSpend[[#This Row],[End Time]],"")</f>
        <v/>
      </c>
      <c r="J925" t="str">
        <f>IF(AND(TimeSpend[[#This Row],[Personnel number]]&lt;&gt;"",TimeSpend[[#This Row],[Date]]&lt;&gt;""),TimeSpend[[#This Row],[Location]],"")</f>
        <v/>
      </c>
      <c r="K925" t="str">
        <f>IF(AND(TimeSpend[[#This Row],[Personnel number]]&lt;&gt;"",TimeSpend[[#This Row],[Date]]&lt;&gt;""),TimeSpend[[#This Row],[Task]],"")</f>
        <v/>
      </c>
      <c r="L925" t="str">
        <f>IF(AND(TimeSpend[[#This Row],[Personnel number]]&lt;&gt;"",TimeSpend[[#This Row],[Date]]&lt;&gt;""),Utilization!$J$2,"")</f>
        <v/>
      </c>
      <c r="M925" t="str">
        <f>IF(AND(TimeSpend[[#This Row],[Personnel number]]&lt;&gt;"",TimeSpend[[#This Row],[Date]]&lt;&gt;""),TimeSpend[[#This Row],[Employee Name]],"")</f>
        <v/>
      </c>
      <c r="N925" t="str">
        <f t="shared" si="28"/>
        <v/>
      </c>
      <c r="O925" t="str">
        <f t="shared" si="29"/>
        <v/>
      </c>
      <c r="P925" t="str">
        <f>IF(D925&lt;&gt;"",VLOOKUP(D925,Projects!B:C,2,0),"")</f>
        <v/>
      </c>
    </row>
    <row r="926" spans="1:16" x14ac:dyDescent="0.25">
      <c r="A926" t="str">
        <f>UPPER(IF(AND(TimeSpend[[#This Row],[Personnel number]]&lt;&gt;"",TimeSpend[[#This Row],[Date]]&lt;&gt;""),TimeSpend[[#This Row],[Personnel number]],""))</f>
        <v/>
      </c>
      <c r="B926" s="85" t="str">
        <f>IF(AND(TimeSpend[[#This Row],[Personnel number]]&lt;&gt;"",TimeSpend[[#This Row],[Date]]&lt;&gt;""),TEXT(TimeSpend[[#This Row],[Date]],"[$-409]yyyyMMdd"),"")</f>
        <v/>
      </c>
      <c r="C926" s="33" t="str">
        <f>IF(AND(TimeSpend[[#This Row],[Personnel number]]&lt;&gt;"",TimeSpend[[#This Row],[Date]]&lt;&gt;""),SUBSTITUTE(TimeSpend[[#This Row],[Hours]],",","."),"")</f>
        <v/>
      </c>
      <c r="D926" t="str">
        <f>IF(AND(TimeSpend[[#This Row],[Personnel number]]&lt;&gt;"",TimeSpend[[#This Row],[Date]]&lt;&gt;""),TimeSpend[[#This Row],[Network]],"")</f>
        <v/>
      </c>
      <c r="E926" t="str">
        <f>IF(AND(TimeSpend[[#This Row],[Personnel number]]&lt;&gt;"",TimeSpend[[#This Row],[Date]]&lt;&gt;""),TimeSpend[[#This Row],[Network Description]],"")</f>
        <v/>
      </c>
      <c r="F926" t="str">
        <f>IF(AND(TimeSpend[[#This Row],[Personnel number]]&lt;&gt;"",TimeSpend[[#This Row],[Date]]&lt;&gt;""),TimeSpend[[#This Row],[Activity]],"")</f>
        <v/>
      </c>
      <c r="G926" t="str">
        <f>IF(AND(TimeSpend[[#This Row],[Personnel number]]&lt;&gt;"",TimeSpend[[#This Row],[Date]]&lt;&gt;""),TimeSpend[[#This Row],[Activity description]],"")</f>
        <v/>
      </c>
      <c r="H926" s="36" t="str">
        <f>IF(AND(TimeSpend[[#This Row],[Personnel number]]&lt;&gt;"",TimeSpend[[#This Row],[Date]]&lt;&gt;""),TimeSpend[[#This Row],[Start Time]],"")</f>
        <v/>
      </c>
      <c r="I926" s="36" t="str">
        <f>IF(AND(TimeSpend[[#This Row],[Personnel number]]&lt;&gt;"",TimeSpend[[#This Row],[Date]]&lt;&gt;""),TimeSpend[[#This Row],[End Time]],"")</f>
        <v/>
      </c>
      <c r="J926" t="str">
        <f>IF(AND(TimeSpend[[#This Row],[Personnel number]]&lt;&gt;"",TimeSpend[[#This Row],[Date]]&lt;&gt;""),TimeSpend[[#This Row],[Location]],"")</f>
        <v/>
      </c>
      <c r="K926" t="str">
        <f>IF(AND(TimeSpend[[#This Row],[Personnel number]]&lt;&gt;"",TimeSpend[[#This Row],[Date]]&lt;&gt;""),TimeSpend[[#This Row],[Task]],"")</f>
        <v/>
      </c>
      <c r="L926" t="str">
        <f>IF(AND(TimeSpend[[#This Row],[Personnel number]]&lt;&gt;"",TimeSpend[[#This Row],[Date]]&lt;&gt;""),Utilization!$J$2,"")</f>
        <v/>
      </c>
      <c r="M926" t="str">
        <f>IF(AND(TimeSpend[[#This Row],[Personnel number]]&lt;&gt;"",TimeSpend[[#This Row],[Date]]&lt;&gt;""),TimeSpend[[#This Row],[Employee Name]],"")</f>
        <v/>
      </c>
      <c r="N926" t="str">
        <f t="shared" si="28"/>
        <v/>
      </c>
      <c r="O926" t="str">
        <f t="shared" si="29"/>
        <v/>
      </c>
      <c r="P926" t="str">
        <f>IF(D926&lt;&gt;"",VLOOKUP(D926,Projects!B:C,2,0),"")</f>
        <v/>
      </c>
    </row>
    <row r="927" spans="1:16" x14ac:dyDescent="0.25">
      <c r="A927" t="str">
        <f>UPPER(IF(AND(TimeSpend[[#This Row],[Personnel number]]&lt;&gt;"",TimeSpend[[#This Row],[Date]]&lt;&gt;""),TimeSpend[[#This Row],[Personnel number]],""))</f>
        <v/>
      </c>
      <c r="B927" s="85" t="str">
        <f>IF(AND(TimeSpend[[#This Row],[Personnel number]]&lt;&gt;"",TimeSpend[[#This Row],[Date]]&lt;&gt;""),TEXT(TimeSpend[[#This Row],[Date]],"[$-409]yyyyMMdd"),"")</f>
        <v/>
      </c>
      <c r="C927" s="33" t="str">
        <f>IF(AND(TimeSpend[[#This Row],[Personnel number]]&lt;&gt;"",TimeSpend[[#This Row],[Date]]&lt;&gt;""),SUBSTITUTE(TimeSpend[[#This Row],[Hours]],",","."),"")</f>
        <v/>
      </c>
      <c r="D927" t="str">
        <f>IF(AND(TimeSpend[[#This Row],[Personnel number]]&lt;&gt;"",TimeSpend[[#This Row],[Date]]&lt;&gt;""),TimeSpend[[#This Row],[Network]],"")</f>
        <v/>
      </c>
      <c r="E927" t="str">
        <f>IF(AND(TimeSpend[[#This Row],[Personnel number]]&lt;&gt;"",TimeSpend[[#This Row],[Date]]&lt;&gt;""),TimeSpend[[#This Row],[Network Description]],"")</f>
        <v/>
      </c>
      <c r="F927" t="str">
        <f>IF(AND(TimeSpend[[#This Row],[Personnel number]]&lt;&gt;"",TimeSpend[[#This Row],[Date]]&lt;&gt;""),TimeSpend[[#This Row],[Activity]],"")</f>
        <v/>
      </c>
      <c r="G927" t="str">
        <f>IF(AND(TimeSpend[[#This Row],[Personnel number]]&lt;&gt;"",TimeSpend[[#This Row],[Date]]&lt;&gt;""),TimeSpend[[#This Row],[Activity description]],"")</f>
        <v/>
      </c>
      <c r="H927" s="36" t="str">
        <f>IF(AND(TimeSpend[[#This Row],[Personnel number]]&lt;&gt;"",TimeSpend[[#This Row],[Date]]&lt;&gt;""),TimeSpend[[#This Row],[Start Time]],"")</f>
        <v/>
      </c>
      <c r="I927" s="36" t="str">
        <f>IF(AND(TimeSpend[[#This Row],[Personnel number]]&lt;&gt;"",TimeSpend[[#This Row],[Date]]&lt;&gt;""),TimeSpend[[#This Row],[End Time]],"")</f>
        <v/>
      </c>
      <c r="J927" t="str">
        <f>IF(AND(TimeSpend[[#This Row],[Personnel number]]&lt;&gt;"",TimeSpend[[#This Row],[Date]]&lt;&gt;""),TimeSpend[[#This Row],[Location]],"")</f>
        <v/>
      </c>
      <c r="K927" t="str">
        <f>IF(AND(TimeSpend[[#This Row],[Personnel number]]&lt;&gt;"",TimeSpend[[#This Row],[Date]]&lt;&gt;""),TimeSpend[[#This Row],[Task]],"")</f>
        <v/>
      </c>
      <c r="L927" t="str">
        <f>IF(AND(TimeSpend[[#This Row],[Personnel number]]&lt;&gt;"",TimeSpend[[#This Row],[Date]]&lt;&gt;""),Utilization!$J$2,"")</f>
        <v/>
      </c>
      <c r="M927" t="str">
        <f>IF(AND(TimeSpend[[#This Row],[Personnel number]]&lt;&gt;"",TimeSpend[[#This Row],[Date]]&lt;&gt;""),TimeSpend[[#This Row],[Employee Name]],"")</f>
        <v/>
      </c>
      <c r="N927" t="str">
        <f t="shared" si="28"/>
        <v/>
      </c>
      <c r="O927" t="str">
        <f t="shared" si="29"/>
        <v/>
      </c>
      <c r="P927" t="str">
        <f>IF(D927&lt;&gt;"",VLOOKUP(D927,Projects!B:C,2,0),"")</f>
        <v/>
      </c>
    </row>
    <row r="928" spans="1:16" x14ac:dyDescent="0.25">
      <c r="A928" t="str">
        <f>UPPER(IF(AND(TimeSpend[[#This Row],[Personnel number]]&lt;&gt;"",TimeSpend[[#This Row],[Date]]&lt;&gt;""),TimeSpend[[#This Row],[Personnel number]],""))</f>
        <v/>
      </c>
      <c r="B928" s="85" t="str">
        <f>IF(AND(TimeSpend[[#This Row],[Personnel number]]&lt;&gt;"",TimeSpend[[#This Row],[Date]]&lt;&gt;""),TEXT(TimeSpend[[#This Row],[Date]],"[$-409]yyyyMMdd"),"")</f>
        <v/>
      </c>
      <c r="C928" s="33" t="str">
        <f>IF(AND(TimeSpend[[#This Row],[Personnel number]]&lt;&gt;"",TimeSpend[[#This Row],[Date]]&lt;&gt;""),SUBSTITUTE(TimeSpend[[#This Row],[Hours]],",","."),"")</f>
        <v/>
      </c>
      <c r="D928" t="str">
        <f>IF(AND(TimeSpend[[#This Row],[Personnel number]]&lt;&gt;"",TimeSpend[[#This Row],[Date]]&lt;&gt;""),TimeSpend[[#This Row],[Network]],"")</f>
        <v/>
      </c>
      <c r="E928" t="str">
        <f>IF(AND(TimeSpend[[#This Row],[Personnel number]]&lt;&gt;"",TimeSpend[[#This Row],[Date]]&lt;&gt;""),TimeSpend[[#This Row],[Network Description]],"")</f>
        <v/>
      </c>
      <c r="F928" t="str">
        <f>IF(AND(TimeSpend[[#This Row],[Personnel number]]&lt;&gt;"",TimeSpend[[#This Row],[Date]]&lt;&gt;""),TimeSpend[[#This Row],[Activity]],"")</f>
        <v/>
      </c>
      <c r="G928" t="str">
        <f>IF(AND(TimeSpend[[#This Row],[Personnel number]]&lt;&gt;"",TimeSpend[[#This Row],[Date]]&lt;&gt;""),TimeSpend[[#This Row],[Activity description]],"")</f>
        <v/>
      </c>
      <c r="H928" s="36" t="str">
        <f>IF(AND(TimeSpend[[#This Row],[Personnel number]]&lt;&gt;"",TimeSpend[[#This Row],[Date]]&lt;&gt;""),TimeSpend[[#This Row],[Start Time]],"")</f>
        <v/>
      </c>
      <c r="I928" s="36" t="str">
        <f>IF(AND(TimeSpend[[#This Row],[Personnel number]]&lt;&gt;"",TimeSpend[[#This Row],[Date]]&lt;&gt;""),TimeSpend[[#This Row],[End Time]],"")</f>
        <v/>
      </c>
      <c r="J928" t="str">
        <f>IF(AND(TimeSpend[[#This Row],[Personnel number]]&lt;&gt;"",TimeSpend[[#This Row],[Date]]&lt;&gt;""),TimeSpend[[#This Row],[Location]],"")</f>
        <v/>
      </c>
      <c r="K928" t="str">
        <f>IF(AND(TimeSpend[[#This Row],[Personnel number]]&lt;&gt;"",TimeSpend[[#This Row],[Date]]&lt;&gt;""),TimeSpend[[#This Row],[Task]],"")</f>
        <v/>
      </c>
      <c r="L928" t="str">
        <f>IF(AND(TimeSpend[[#This Row],[Personnel number]]&lt;&gt;"",TimeSpend[[#This Row],[Date]]&lt;&gt;""),Utilization!$J$2,"")</f>
        <v/>
      </c>
      <c r="M928" t="str">
        <f>IF(AND(TimeSpend[[#This Row],[Personnel number]]&lt;&gt;"",TimeSpend[[#This Row],[Date]]&lt;&gt;""),TimeSpend[[#This Row],[Employee Name]],"")</f>
        <v/>
      </c>
      <c r="N928" t="str">
        <f t="shared" si="28"/>
        <v/>
      </c>
      <c r="O928" t="str">
        <f t="shared" si="29"/>
        <v/>
      </c>
      <c r="P928" t="str">
        <f>IF(D928&lt;&gt;"",VLOOKUP(D928,Projects!B:C,2,0),"")</f>
        <v/>
      </c>
    </row>
    <row r="929" spans="1:16" x14ac:dyDescent="0.25">
      <c r="A929" t="str">
        <f>UPPER(IF(AND(TimeSpend[[#This Row],[Personnel number]]&lt;&gt;"",TimeSpend[[#This Row],[Date]]&lt;&gt;""),TimeSpend[[#This Row],[Personnel number]],""))</f>
        <v/>
      </c>
      <c r="B929" s="85" t="str">
        <f>IF(AND(TimeSpend[[#This Row],[Personnel number]]&lt;&gt;"",TimeSpend[[#This Row],[Date]]&lt;&gt;""),TEXT(TimeSpend[[#This Row],[Date]],"[$-409]yyyyMMdd"),"")</f>
        <v/>
      </c>
      <c r="C929" s="33" t="str">
        <f>IF(AND(TimeSpend[[#This Row],[Personnel number]]&lt;&gt;"",TimeSpend[[#This Row],[Date]]&lt;&gt;""),SUBSTITUTE(TimeSpend[[#This Row],[Hours]],",","."),"")</f>
        <v/>
      </c>
      <c r="D929" t="str">
        <f>IF(AND(TimeSpend[[#This Row],[Personnel number]]&lt;&gt;"",TimeSpend[[#This Row],[Date]]&lt;&gt;""),TimeSpend[[#This Row],[Network]],"")</f>
        <v/>
      </c>
      <c r="E929" t="str">
        <f>IF(AND(TimeSpend[[#This Row],[Personnel number]]&lt;&gt;"",TimeSpend[[#This Row],[Date]]&lt;&gt;""),TimeSpend[[#This Row],[Network Description]],"")</f>
        <v/>
      </c>
      <c r="F929" t="str">
        <f>IF(AND(TimeSpend[[#This Row],[Personnel number]]&lt;&gt;"",TimeSpend[[#This Row],[Date]]&lt;&gt;""),TimeSpend[[#This Row],[Activity]],"")</f>
        <v/>
      </c>
      <c r="G929" t="str">
        <f>IF(AND(TimeSpend[[#This Row],[Personnel number]]&lt;&gt;"",TimeSpend[[#This Row],[Date]]&lt;&gt;""),TimeSpend[[#This Row],[Activity description]],"")</f>
        <v/>
      </c>
      <c r="H929" s="36" t="str">
        <f>IF(AND(TimeSpend[[#This Row],[Personnel number]]&lt;&gt;"",TimeSpend[[#This Row],[Date]]&lt;&gt;""),TimeSpend[[#This Row],[Start Time]],"")</f>
        <v/>
      </c>
      <c r="I929" s="36" t="str">
        <f>IF(AND(TimeSpend[[#This Row],[Personnel number]]&lt;&gt;"",TimeSpend[[#This Row],[Date]]&lt;&gt;""),TimeSpend[[#This Row],[End Time]],"")</f>
        <v/>
      </c>
      <c r="J929" t="str">
        <f>IF(AND(TimeSpend[[#This Row],[Personnel number]]&lt;&gt;"",TimeSpend[[#This Row],[Date]]&lt;&gt;""),TimeSpend[[#This Row],[Location]],"")</f>
        <v/>
      </c>
      <c r="K929" t="str">
        <f>IF(AND(TimeSpend[[#This Row],[Personnel number]]&lt;&gt;"",TimeSpend[[#This Row],[Date]]&lt;&gt;""),TimeSpend[[#This Row],[Task]],"")</f>
        <v/>
      </c>
      <c r="L929" t="str">
        <f>IF(AND(TimeSpend[[#This Row],[Personnel number]]&lt;&gt;"",TimeSpend[[#This Row],[Date]]&lt;&gt;""),Utilization!$J$2,"")</f>
        <v/>
      </c>
      <c r="M929" t="str">
        <f>IF(AND(TimeSpend[[#This Row],[Personnel number]]&lt;&gt;"",TimeSpend[[#This Row],[Date]]&lt;&gt;""),TimeSpend[[#This Row],[Employee Name]],"")</f>
        <v/>
      </c>
      <c r="N929" t="str">
        <f t="shared" si="28"/>
        <v/>
      </c>
      <c r="O929" t="str">
        <f t="shared" si="29"/>
        <v/>
      </c>
      <c r="P929" t="str">
        <f>IF(D929&lt;&gt;"",VLOOKUP(D929,Projects!B:C,2,0),"")</f>
        <v/>
      </c>
    </row>
    <row r="930" spans="1:16" x14ac:dyDescent="0.25">
      <c r="A930" t="str">
        <f>UPPER(IF(AND(TimeSpend[[#This Row],[Personnel number]]&lt;&gt;"",TimeSpend[[#This Row],[Date]]&lt;&gt;""),TimeSpend[[#This Row],[Personnel number]],""))</f>
        <v/>
      </c>
      <c r="B930" s="85" t="str">
        <f>IF(AND(TimeSpend[[#This Row],[Personnel number]]&lt;&gt;"",TimeSpend[[#This Row],[Date]]&lt;&gt;""),TEXT(TimeSpend[[#This Row],[Date]],"[$-409]yyyyMMdd"),"")</f>
        <v/>
      </c>
      <c r="C930" s="33" t="str">
        <f>IF(AND(TimeSpend[[#This Row],[Personnel number]]&lt;&gt;"",TimeSpend[[#This Row],[Date]]&lt;&gt;""),SUBSTITUTE(TimeSpend[[#This Row],[Hours]],",","."),"")</f>
        <v/>
      </c>
      <c r="D930" t="str">
        <f>IF(AND(TimeSpend[[#This Row],[Personnel number]]&lt;&gt;"",TimeSpend[[#This Row],[Date]]&lt;&gt;""),TimeSpend[[#This Row],[Network]],"")</f>
        <v/>
      </c>
      <c r="E930" t="str">
        <f>IF(AND(TimeSpend[[#This Row],[Personnel number]]&lt;&gt;"",TimeSpend[[#This Row],[Date]]&lt;&gt;""),TimeSpend[[#This Row],[Network Description]],"")</f>
        <v/>
      </c>
      <c r="F930" t="str">
        <f>IF(AND(TimeSpend[[#This Row],[Personnel number]]&lt;&gt;"",TimeSpend[[#This Row],[Date]]&lt;&gt;""),TimeSpend[[#This Row],[Activity]],"")</f>
        <v/>
      </c>
      <c r="G930" t="str">
        <f>IF(AND(TimeSpend[[#This Row],[Personnel number]]&lt;&gt;"",TimeSpend[[#This Row],[Date]]&lt;&gt;""),TimeSpend[[#This Row],[Activity description]],"")</f>
        <v/>
      </c>
      <c r="H930" s="36" t="str">
        <f>IF(AND(TimeSpend[[#This Row],[Personnel number]]&lt;&gt;"",TimeSpend[[#This Row],[Date]]&lt;&gt;""),TimeSpend[[#This Row],[Start Time]],"")</f>
        <v/>
      </c>
      <c r="I930" s="36" t="str">
        <f>IF(AND(TimeSpend[[#This Row],[Personnel number]]&lt;&gt;"",TimeSpend[[#This Row],[Date]]&lt;&gt;""),TimeSpend[[#This Row],[End Time]],"")</f>
        <v/>
      </c>
      <c r="J930" t="str">
        <f>IF(AND(TimeSpend[[#This Row],[Personnel number]]&lt;&gt;"",TimeSpend[[#This Row],[Date]]&lt;&gt;""),TimeSpend[[#This Row],[Location]],"")</f>
        <v/>
      </c>
      <c r="K930" t="str">
        <f>IF(AND(TimeSpend[[#This Row],[Personnel number]]&lt;&gt;"",TimeSpend[[#This Row],[Date]]&lt;&gt;""),TimeSpend[[#This Row],[Task]],"")</f>
        <v/>
      </c>
      <c r="L930" t="str">
        <f>IF(AND(TimeSpend[[#This Row],[Personnel number]]&lt;&gt;"",TimeSpend[[#This Row],[Date]]&lt;&gt;""),Utilization!$J$2,"")</f>
        <v/>
      </c>
      <c r="M930" t="str">
        <f>IF(AND(TimeSpend[[#This Row],[Personnel number]]&lt;&gt;"",TimeSpend[[#This Row],[Date]]&lt;&gt;""),TimeSpend[[#This Row],[Employee Name]],"")</f>
        <v/>
      </c>
      <c r="N930" t="str">
        <f t="shared" si="28"/>
        <v/>
      </c>
      <c r="O930" t="str">
        <f t="shared" si="29"/>
        <v/>
      </c>
      <c r="P930" t="str">
        <f>IF(D930&lt;&gt;"",VLOOKUP(D930,Projects!B:C,2,0),"")</f>
        <v/>
      </c>
    </row>
    <row r="931" spans="1:16" x14ac:dyDescent="0.25">
      <c r="A931" t="str">
        <f>UPPER(IF(AND(TimeSpend[[#This Row],[Personnel number]]&lt;&gt;"",TimeSpend[[#This Row],[Date]]&lt;&gt;""),TimeSpend[[#This Row],[Personnel number]],""))</f>
        <v/>
      </c>
      <c r="B931" s="85" t="str">
        <f>IF(AND(TimeSpend[[#This Row],[Personnel number]]&lt;&gt;"",TimeSpend[[#This Row],[Date]]&lt;&gt;""),TEXT(TimeSpend[[#This Row],[Date]],"[$-409]yyyyMMdd"),"")</f>
        <v/>
      </c>
      <c r="C931" s="33" t="str">
        <f>IF(AND(TimeSpend[[#This Row],[Personnel number]]&lt;&gt;"",TimeSpend[[#This Row],[Date]]&lt;&gt;""),SUBSTITUTE(TimeSpend[[#This Row],[Hours]],",","."),"")</f>
        <v/>
      </c>
      <c r="D931" t="str">
        <f>IF(AND(TimeSpend[[#This Row],[Personnel number]]&lt;&gt;"",TimeSpend[[#This Row],[Date]]&lt;&gt;""),TimeSpend[[#This Row],[Network]],"")</f>
        <v/>
      </c>
      <c r="E931" t="str">
        <f>IF(AND(TimeSpend[[#This Row],[Personnel number]]&lt;&gt;"",TimeSpend[[#This Row],[Date]]&lt;&gt;""),TimeSpend[[#This Row],[Network Description]],"")</f>
        <v/>
      </c>
      <c r="F931" t="str">
        <f>IF(AND(TimeSpend[[#This Row],[Personnel number]]&lt;&gt;"",TimeSpend[[#This Row],[Date]]&lt;&gt;""),TimeSpend[[#This Row],[Activity]],"")</f>
        <v/>
      </c>
      <c r="G931" t="str">
        <f>IF(AND(TimeSpend[[#This Row],[Personnel number]]&lt;&gt;"",TimeSpend[[#This Row],[Date]]&lt;&gt;""),TimeSpend[[#This Row],[Activity description]],"")</f>
        <v/>
      </c>
      <c r="H931" s="36" t="str">
        <f>IF(AND(TimeSpend[[#This Row],[Personnel number]]&lt;&gt;"",TimeSpend[[#This Row],[Date]]&lt;&gt;""),TimeSpend[[#This Row],[Start Time]],"")</f>
        <v/>
      </c>
      <c r="I931" s="36" t="str">
        <f>IF(AND(TimeSpend[[#This Row],[Personnel number]]&lt;&gt;"",TimeSpend[[#This Row],[Date]]&lt;&gt;""),TimeSpend[[#This Row],[End Time]],"")</f>
        <v/>
      </c>
      <c r="J931" t="str">
        <f>IF(AND(TimeSpend[[#This Row],[Personnel number]]&lt;&gt;"",TimeSpend[[#This Row],[Date]]&lt;&gt;""),TimeSpend[[#This Row],[Location]],"")</f>
        <v/>
      </c>
      <c r="K931" t="str">
        <f>IF(AND(TimeSpend[[#This Row],[Personnel number]]&lt;&gt;"",TimeSpend[[#This Row],[Date]]&lt;&gt;""),TimeSpend[[#This Row],[Task]],"")</f>
        <v/>
      </c>
      <c r="L931" t="str">
        <f>IF(AND(TimeSpend[[#This Row],[Personnel number]]&lt;&gt;"",TimeSpend[[#This Row],[Date]]&lt;&gt;""),Utilization!$J$2,"")</f>
        <v/>
      </c>
      <c r="M931" t="str">
        <f>IF(AND(TimeSpend[[#This Row],[Personnel number]]&lt;&gt;"",TimeSpend[[#This Row],[Date]]&lt;&gt;""),TimeSpend[[#This Row],[Employee Name]],"")</f>
        <v/>
      </c>
      <c r="N931" t="str">
        <f t="shared" si="28"/>
        <v/>
      </c>
      <c r="O931" t="str">
        <f t="shared" si="29"/>
        <v/>
      </c>
      <c r="P931" t="str">
        <f>IF(D931&lt;&gt;"",VLOOKUP(D931,Projects!B:C,2,0),"")</f>
        <v/>
      </c>
    </row>
    <row r="932" spans="1:16" x14ac:dyDescent="0.25">
      <c r="A932" t="str">
        <f>UPPER(IF(AND(TimeSpend[[#This Row],[Personnel number]]&lt;&gt;"",TimeSpend[[#This Row],[Date]]&lt;&gt;""),TimeSpend[[#This Row],[Personnel number]],""))</f>
        <v/>
      </c>
      <c r="B932" s="85" t="str">
        <f>IF(AND(TimeSpend[[#This Row],[Personnel number]]&lt;&gt;"",TimeSpend[[#This Row],[Date]]&lt;&gt;""),TEXT(TimeSpend[[#This Row],[Date]],"[$-409]yyyyMMdd"),"")</f>
        <v/>
      </c>
      <c r="C932" s="33" t="str">
        <f>IF(AND(TimeSpend[[#This Row],[Personnel number]]&lt;&gt;"",TimeSpend[[#This Row],[Date]]&lt;&gt;""),SUBSTITUTE(TimeSpend[[#This Row],[Hours]],",","."),"")</f>
        <v/>
      </c>
      <c r="D932" t="str">
        <f>IF(AND(TimeSpend[[#This Row],[Personnel number]]&lt;&gt;"",TimeSpend[[#This Row],[Date]]&lt;&gt;""),TimeSpend[[#This Row],[Network]],"")</f>
        <v/>
      </c>
      <c r="E932" t="str">
        <f>IF(AND(TimeSpend[[#This Row],[Personnel number]]&lt;&gt;"",TimeSpend[[#This Row],[Date]]&lt;&gt;""),TimeSpend[[#This Row],[Network Description]],"")</f>
        <v/>
      </c>
      <c r="F932" t="str">
        <f>IF(AND(TimeSpend[[#This Row],[Personnel number]]&lt;&gt;"",TimeSpend[[#This Row],[Date]]&lt;&gt;""),TimeSpend[[#This Row],[Activity]],"")</f>
        <v/>
      </c>
      <c r="G932" t="str">
        <f>IF(AND(TimeSpend[[#This Row],[Personnel number]]&lt;&gt;"",TimeSpend[[#This Row],[Date]]&lt;&gt;""),TimeSpend[[#This Row],[Activity description]],"")</f>
        <v/>
      </c>
      <c r="H932" s="36" t="str">
        <f>IF(AND(TimeSpend[[#This Row],[Personnel number]]&lt;&gt;"",TimeSpend[[#This Row],[Date]]&lt;&gt;""),TimeSpend[[#This Row],[Start Time]],"")</f>
        <v/>
      </c>
      <c r="I932" s="36" t="str">
        <f>IF(AND(TimeSpend[[#This Row],[Personnel number]]&lt;&gt;"",TimeSpend[[#This Row],[Date]]&lt;&gt;""),TimeSpend[[#This Row],[End Time]],"")</f>
        <v/>
      </c>
      <c r="J932" t="str">
        <f>IF(AND(TimeSpend[[#This Row],[Personnel number]]&lt;&gt;"",TimeSpend[[#This Row],[Date]]&lt;&gt;""),TimeSpend[[#This Row],[Location]],"")</f>
        <v/>
      </c>
      <c r="K932" t="str">
        <f>IF(AND(TimeSpend[[#This Row],[Personnel number]]&lt;&gt;"",TimeSpend[[#This Row],[Date]]&lt;&gt;""),TimeSpend[[#This Row],[Task]],"")</f>
        <v/>
      </c>
      <c r="L932" t="str">
        <f>IF(AND(TimeSpend[[#This Row],[Personnel number]]&lt;&gt;"",TimeSpend[[#This Row],[Date]]&lt;&gt;""),Utilization!$J$2,"")</f>
        <v/>
      </c>
      <c r="M932" t="str">
        <f>IF(AND(TimeSpend[[#This Row],[Personnel number]]&lt;&gt;"",TimeSpend[[#This Row],[Date]]&lt;&gt;""),TimeSpend[[#This Row],[Employee Name]],"")</f>
        <v/>
      </c>
      <c r="N932" t="str">
        <f t="shared" si="28"/>
        <v/>
      </c>
      <c r="O932" t="str">
        <f t="shared" si="29"/>
        <v/>
      </c>
      <c r="P932" t="str">
        <f>IF(D932&lt;&gt;"",VLOOKUP(D932,Projects!B:C,2,0),"")</f>
        <v/>
      </c>
    </row>
    <row r="933" spans="1:16" x14ac:dyDescent="0.25">
      <c r="A933" t="str">
        <f>UPPER(IF(AND(TimeSpend[[#This Row],[Personnel number]]&lt;&gt;"",TimeSpend[[#This Row],[Date]]&lt;&gt;""),TimeSpend[[#This Row],[Personnel number]],""))</f>
        <v/>
      </c>
      <c r="B933" s="85" t="str">
        <f>IF(AND(TimeSpend[[#This Row],[Personnel number]]&lt;&gt;"",TimeSpend[[#This Row],[Date]]&lt;&gt;""),TEXT(TimeSpend[[#This Row],[Date]],"[$-409]yyyyMMdd"),"")</f>
        <v/>
      </c>
      <c r="C933" s="33" t="str">
        <f>IF(AND(TimeSpend[[#This Row],[Personnel number]]&lt;&gt;"",TimeSpend[[#This Row],[Date]]&lt;&gt;""),SUBSTITUTE(TimeSpend[[#This Row],[Hours]],",","."),"")</f>
        <v/>
      </c>
      <c r="D933" t="str">
        <f>IF(AND(TimeSpend[[#This Row],[Personnel number]]&lt;&gt;"",TimeSpend[[#This Row],[Date]]&lt;&gt;""),TimeSpend[[#This Row],[Network]],"")</f>
        <v/>
      </c>
      <c r="E933" t="str">
        <f>IF(AND(TimeSpend[[#This Row],[Personnel number]]&lt;&gt;"",TimeSpend[[#This Row],[Date]]&lt;&gt;""),TimeSpend[[#This Row],[Network Description]],"")</f>
        <v/>
      </c>
      <c r="F933" t="str">
        <f>IF(AND(TimeSpend[[#This Row],[Personnel number]]&lt;&gt;"",TimeSpend[[#This Row],[Date]]&lt;&gt;""),TimeSpend[[#This Row],[Activity]],"")</f>
        <v/>
      </c>
      <c r="G933" t="str">
        <f>IF(AND(TimeSpend[[#This Row],[Personnel number]]&lt;&gt;"",TimeSpend[[#This Row],[Date]]&lt;&gt;""),TimeSpend[[#This Row],[Activity description]],"")</f>
        <v/>
      </c>
      <c r="H933" s="36" t="str">
        <f>IF(AND(TimeSpend[[#This Row],[Personnel number]]&lt;&gt;"",TimeSpend[[#This Row],[Date]]&lt;&gt;""),TimeSpend[[#This Row],[Start Time]],"")</f>
        <v/>
      </c>
      <c r="I933" s="36" t="str">
        <f>IF(AND(TimeSpend[[#This Row],[Personnel number]]&lt;&gt;"",TimeSpend[[#This Row],[Date]]&lt;&gt;""),TimeSpend[[#This Row],[End Time]],"")</f>
        <v/>
      </c>
      <c r="J933" t="str">
        <f>IF(AND(TimeSpend[[#This Row],[Personnel number]]&lt;&gt;"",TimeSpend[[#This Row],[Date]]&lt;&gt;""),TimeSpend[[#This Row],[Location]],"")</f>
        <v/>
      </c>
      <c r="K933" t="str">
        <f>IF(AND(TimeSpend[[#This Row],[Personnel number]]&lt;&gt;"",TimeSpend[[#This Row],[Date]]&lt;&gt;""),TimeSpend[[#This Row],[Task]],"")</f>
        <v/>
      </c>
      <c r="L933" t="str">
        <f>IF(AND(TimeSpend[[#This Row],[Personnel number]]&lt;&gt;"",TimeSpend[[#This Row],[Date]]&lt;&gt;""),Utilization!$J$2,"")</f>
        <v/>
      </c>
      <c r="M933" t="str">
        <f>IF(AND(TimeSpend[[#This Row],[Personnel number]]&lt;&gt;"",TimeSpend[[#This Row],[Date]]&lt;&gt;""),TimeSpend[[#This Row],[Employee Name]],"")</f>
        <v/>
      </c>
      <c r="N933" t="str">
        <f t="shared" si="28"/>
        <v/>
      </c>
      <c r="O933" t="str">
        <f t="shared" si="29"/>
        <v/>
      </c>
      <c r="P933" t="str">
        <f>IF(D933&lt;&gt;"",VLOOKUP(D933,Projects!B:C,2,0),"")</f>
        <v/>
      </c>
    </row>
    <row r="934" spans="1:16" x14ac:dyDescent="0.25">
      <c r="A934" t="str">
        <f>UPPER(IF(AND(TimeSpend[[#This Row],[Personnel number]]&lt;&gt;"",TimeSpend[[#This Row],[Date]]&lt;&gt;""),TimeSpend[[#This Row],[Personnel number]],""))</f>
        <v/>
      </c>
      <c r="B934" s="85" t="str">
        <f>IF(AND(TimeSpend[[#This Row],[Personnel number]]&lt;&gt;"",TimeSpend[[#This Row],[Date]]&lt;&gt;""),TEXT(TimeSpend[[#This Row],[Date]],"[$-409]yyyyMMdd"),"")</f>
        <v/>
      </c>
      <c r="C934" s="33" t="str">
        <f>IF(AND(TimeSpend[[#This Row],[Personnel number]]&lt;&gt;"",TimeSpend[[#This Row],[Date]]&lt;&gt;""),SUBSTITUTE(TimeSpend[[#This Row],[Hours]],",","."),"")</f>
        <v/>
      </c>
      <c r="D934" t="str">
        <f>IF(AND(TimeSpend[[#This Row],[Personnel number]]&lt;&gt;"",TimeSpend[[#This Row],[Date]]&lt;&gt;""),TimeSpend[[#This Row],[Network]],"")</f>
        <v/>
      </c>
      <c r="E934" t="str">
        <f>IF(AND(TimeSpend[[#This Row],[Personnel number]]&lt;&gt;"",TimeSpend[[#This Row],[Date]]&lt;&gt;""),TimeSpend[[#This Row],[Network Description]],"")</f>
        <v/>
      </c>
      <c r="F934" t="str">
        <f>IF(AND(TimeSpend[[#This Row],[Personnel number]]&lt;&gt;"",TimeSpend[[#This Row],[Date]]&lt;&gt;""),TimeSpend[[#This Row],[Activity]],"")</f>
        <v/>
      </c>
      <c r="G934" t="str">
        <f>IF(AND(TimeSpend[[#This Row],[Personnel number]]&lt;&gt;"",TimeSpend[[#This Row],[Date]]&lt;&gt;""),TimeSpend[[#This Row],[Activity description]],"")</f>
        <v/>
      </c>
      <c r="H934" s="36" t="str">
        <f>IF(AND(TimeSpend[[#This Row],[Personnel number]]&lt;&gt;"",TimeSpend[[#This Row],[Date]]&lt;&gt;""),TimeSpend[[#This Row],[Start Time]],"")</f>
        <v/>
      </c>
      <c r="I934" s="36" t="str">
        <f>IF(AND(TimeSpend[[#This Row],[Personnel number]]&lt;&gt;"",TimeSpend[[#This Row],[Date]]&lt;&gt;""),TimeSpend[[#This Row],[End Time]],"")</f>
        <v/>
      </c>
      <c r="J934" t="str">
        <f>IF(AND(TimeSpend[[#This Row],[Personnel number]]&lt;&gt;"",TimeSpend[[#This Row],[Date]]&lt;&gt;""),TimeSpend[[#This Row],[Location]],"")</f>
        <v/>
      </c>
      <c r="K934" t="str">
        <f>IF(AND(TimeSpend[[#This Row],[Personnel number]]&lt;&gt;"",TimeSpend[[#This Row],[Date]]&lt;&gt;""),TimeSpend[[#This Row],[Task]],"")</f>
        <v/>
      </c>
      <c r="L934" t="str">
        <f>IF(AND(TimeSpend[[#This Row],[Personnel number]]&lt;&gt;"",TimeSpend[[#This Row],[Date]]&lt;&gt;""),Utilization!$J$2,"")</f>
        <v/>
      </c>
      <c r="M934" t="str">
        <f>IF(AND(TimeSpend[[#This Row],[Personnel number]]&lt;&gt;"",TimeSpend[[#This Row],[Date]]&lt;&gt;""),TimeSpend[[#This Row],[Employee Name]],"")</f>
        <v/>
      </c>
      <c r="N934" t="str">
        <f t="shared" si="28"/>
        <v/>
      </c>
      <c r="O934" t="str">
        <f t="shared" si="29"/>
        <v/>
      </c>
      <c r="P934" t="str">
        <f>IF(D934&lt;&gt;"",VLOOKUP(D934,Projects!B:C,2,0),"")</f>
        <v/>
      </c>
    </row>
    <row r="935" spans="1:16" x14ac:dyDescent="0.25">
      <c r="A935" t="str">
        <f>UPPER(IF(AND(TimeSpend[[#This Row],[Personnel number]]&lt;&gt;"",TimeSpend[[#This Row],[Date]]&lt;&gt;""),TimeSpend[[#This Row],[Personnel number]],""))</f>
        <v/>
      </c>
      <c r="B935" s="85" t="str">
        <f>IF(AND(TimeSpend[[#This Row],[Personnel number]]&lt;&gt;"",TimeSpend[[#This Row],[Date]]&lt;&gt;""),TEXT(TimeSpend[[#This Row],[Date]],"[$-409]yyyyMMdd"),"")</f>
        <v/>
      </c>
      <c r="C935" s="33" t="str">
        <f>IF(AND(TimeSpend[[#This Row],[Personnel number]]&lt;&gt;"",TimeSpend[[#This Row],[Date]]&lt;&gt;""),SUBSTITUTE(TimeSpend[[#This Row],[Hours]],",","."),"")</f>
        <v/>
      </c>
      <c r="D935" t="str">
        <f>IF(AND(TimeSpend[[#This Row],[Personnel number]]&lt;&gt;"",TimeSpend[[#This Row],[Date]]&lt;&gt;""),TimeSpend[[#This Row],[Network]],"")</f>
        <v/>
      </c>
      <c r="E935" t="str">
        <f>IF(AND(TimeSpend[[#This Row],[Personnel number]]&lt;&gt;"",TimeSpend[[#This Row],[Date]]&lt;&gt;""),TimeSpend[[#This Row],[Network Description]],"")</f>
        <v/>
      </c>
      <c r="F935" t="str">
        <f>IF(AND(TimeSpend[[#This Row],[Personnel number]]&lt;&gt;"",TimeSpend[[#This Row],[Date]]&lt;&gt;""),TimeSpend[[#This Row],[Activity]],"")</f>
        <v/>
      </c>
      <c r="G935" t="str">
        <f>IF(AND(TimeSpend[[#This Row],[Personnel number]]&lt;&gt;"",TimeSpend[[#This Row],[Date]]&lt;&gt;""),TimeSpend[[#This Row],[Activity description]],"")</f>
        <v/>
      </c>
      <c r="H935" s="36" t="str">
        <f>IF(AND(TimeSpend[[#This Row],[Personnel number]]&lt;&gt;"",TimeSpend[[#This Row],[Date]]&lt;&gt;""),TimeSpend[[#This Row],[Start Time]],"")</f>
        <v/>
      </c>
      <c r="I935" s="36" t="str">
        <f>IF(AND(TimeSpend[[#This Row],[Personnel number]]&lt;&gt;"",TimeSpend[[#This Row],[Date]]&lt;&gt;""),TimeSpend[[#This Row],[End Time]],"")</f>
        <v/>
      </c>
      <c r="J935" t="str">
        <f>IF(AND(TimeSpend[[#This Row],[Personnel number]]&lt;&gt;"",TimeSpend[[#This Row],[Date]]&lt;&gt;""),TimeSpend[[#This Row],[Location]],"")</f>
        <v/>
      </c>
      <c r="K935" t="str">
        <f>IF(AND(TimeSpend[[#This Row],[Personnel number]]&lt;&gt;"",TimeSpend[[#This Row],[Date]]&lt;&gt;""),TimeSpend[[#This Row],[Task]],"")</f>
        <v/>
      </c>
      <c r="L935" t="str">
        <f>IF(AND(TimeSpend[[#This Row],[Personnel number]]&lt;&gt;"",TimeSpend[[#This Row],[Date]]&lt;&gt;""),Utilization!$J$2,"")</f>
        <v/>
      </c>
      <c r="M935" t="str">
        <f>IF(AND(TimeSpend[[#This Row],[Personnel number]]&lt;&gt;"",TimeSpend[[#This Row],[Date]]&lt;&gt;""),TimeSpend[[#This Row],[Employee Name]],"")</f>
        <v/>
      </c>
      <c r="N935" t="str">
        <f t="shared" si="28"/>
        <v/>
      </c>
      <c r="O935" t="str">
        <f t="shared" si="29"/>
        <v/>
      </c>
      <c r="P935" t="str">
        <f>IF(D935&lt;&gt;"",VLOOKUP(D935,Projects!B:C,2,0),"")</f>
        <v/>
      </c>
    </row>
    <row r="936" spans="1:16" x14ac:dyDescent="0.25">
      <c r="A936" t="str">
        <f>UPPER(IF(AND(TimeSpend[[#This Row],[Personnel number]]&lt;&gt;"",TimeSpend[[#This Row],[Date]]&lt;&gt;""),TimeSpend[[#This Row],[Personnel number]],""))</f>
        <v/>
      </c>
      <c r="B936" s="85" t="str">
        <f>IF(AND(TimeSpend[[#This Row],[Personnel number]]&lt;&gt;"",TimeSpend[[#This Row],[Date]]&lt;&gt;""),TEXT(TimeSpend[[#This Row],[Date]],"[$-409]yyyyMMdd"),"")</f>
        <v/>
      </c>
      <c r="C936" s="33" t="str">
        <f>IF(AND(TimeSpend[[#This Row],[Personnel number]]&lt;&gt;"",TimeSpend[[#This Row],[Date]]&lt;&gt;""),SUBSTITUTE(TimeSpend[[#This Row],[Hours]],",","."),"")</f>
        <v/>
      </c>
      <c r="D936" t="str">
        <f>IF(AND(TimeSpend[[#This Row],[Personnel number]]&lt;&gt;"",TimeSpend[[#This Row],[Date]]&lt;&gt;""),TimeSpend[[#This Row],[Network]],"")</f>
        <v/>
      </c>
      <c r="E936" t="str">
        <f>IF(AND(TimeSpend[[#This Row],[Personnel number]]&lt;&gt;"",TimeSpend[[#This Row],[Date]]&lt;&gt;""),TimeSpend[[#This Row],[Network Description]],"")</f>
        <v/>
      </c>
      <c r="F936" t="str">
        <f>IF(AND(TimeSpend[[#This Row],[Personnel number]]&lt;&gt;"",TimeSpend[[#This Row],[Date]]&lt;&gt;""),TimeSpend[[#This Row],[Activity]],"")</f>
        <v/>
      </c>
      <c r="G936" t="str">
        <f>IF(AND(TimeSpend[[#This Row],[Personnel number]]&lt;&gt;"",TimeSpend[[#This Row],[Date]]&lt;&gt;""),TimeSpend[[#This Row],[Activity description]],"")</f>
        <v/>
      </c>
      <c r="H936" s="36" t="str">
        <f>IF(AND(TimeSpend[[#This Row],[Personnel number]]&lt;&gt;"",TimeSpend[[#This Row],[Date]]&lt;&gt;""),TimeSpend[[#This Row],[Start Time]],"")</f>
        <v/>
      </c>
      <c r="I936" s="36" t="str">
        <f>IF(AND(TimeSpend[[#This Row],[Personnel number]]&lt;&gt;"",TimeSpend[[#This Row],[Date]]&lt;&gt;""),TimeSpend[[#This Row],[End Time]],"")</f>
        <v/>
      </c>
      <c r="J936" t="str">
        <f>IF(AND(TimeSpend[[#This Row],[Personnel number]]&lt;&gt;"",TimeSpend[[#This Row],[Date]]&lt;&gt;""),TimeSpend[[#This Row],[Location]],"")</f>
        <v/>
      </c>
      <c r="K936" t="str">
        <f>IF(AND(TimeSpend[[#This Row],[Personnel number]]&lt;&gt;"",TimeSpend[[#This Row],[Date]]&lt;&gt;""),TimeSpend[[#This Row],[Task]],"")</f>
        <v/>
      </c>
      <c r="L936" t="str">
        <f>IF(AND(TimeSpend[[#This Row],[Personnel number]]&lt;&gt;"",TimeSpend[[#This Row],[Date]]&lt;&gt;""),Utilization!$J$2,"")</f>
        <v/>
      </c>
      <c r="M936" t="str">
        <f>IF(AND(TimeSpend[[#This Row],[Personnel number]]&lt;&gt;"",TimeSpend[[#This Row],[Date]]&lt;&gt;""),TimeSpend[[#This Row],[Employee Name]],"")</f>
        <v/>
      </c>
      <c r="N936" t="str">
        <f t="shared" si="28"/>
        <v/>
      </c>
      <c r="O936" t="str">
        <f t="shared" si="29"/>
        <v/>
      </c>
      <c r="P936" t="str">
        <f>IF(D936&lt;&gt;"",VLOOKUP(D936,Projects!B:C,2,0),"")</f>
        <v/>
      </c>
    </row>
    <row r="937" spans="1:16" x14ac:dyDescent="0.25">
      <c r="A937" t="str">
        <f>UPPER(IF(AND(TimeSpend[[#This Row],[Personnel number]]&lt;&gt;"",TimeSpend[[#This Row],[Date]]&lt;&gt;""),TimeSpend[[#This Row],[Personnel number]],""))</f>
        <v/>
      </c>
      <c r="B937" s="85" t="str">
        <f>IF(AND(TimeSpend[[#This Row],[Personnel number]]&lt;&gt;"",TimeSpend[[#This Row],[Date]]&lt;&gt;""),TEXT(TimeSpend[[#This Row],[Date]],"[$-409]yyyyMMdd"),"")</f>
        <v/>
      </c>
      <c r="C937" s="33" t="str">
        <f>IF(AND(TimeSpend[[#This Row],[Personnel number]]&lt;&gt;"",TimeSpend[[#This Row],[Date]]&lt;&gt;""),SUBSTITUTE(TimeSpend[[#This Row],[Hours]],",","."),"")</f>
        <v/>
      </c>
      <c r="D937" t="str">
        <f>IF(AND(TimeSpend[[#This Row],[Personnel number]]&lt;&gt;"",TimeSpend[[#This Row],[Date]]&lt;&gt;""),TimeSpend[[#This Row],[Network]],"")</f>
        <v/>
      </c>
      <c r="E937" t="str">
        <f>IF(AND(TimeSpend[[#This Row],[Personnel number]]&lt;&gt;"",TimeSpend[[#This Row],[Date]]&lt;&gt;""),TimeSpend[[#This Row],[Network Description]],"")</f>
        <v/>
      </c>
      <c r="F937" t="str">
        <f>IF(AND(TimeSpend[[#This Row],[Personnel number]]&lt;&gt;"",TimeSpend[[#This Row],[Date]]&lt;&gt;""),TimeSpend[[#This Row],[Activity]],"")</f>
        <v/>
      </c>
      <c r="G937" t="str">
        <f>IF(AND(TimeSpend[[#This Row],[Personnel number]]&lt;&gt;"",TimeSpend[[#This Row],[Date]]&lt;&gt;""),TimeSpend[[#This Row],[Activity description]],"")</f>
        <v/>
      </c>
      <c r="H937" s="36" t="str">
        <f>IF(AND(TimeSpend[[#This Row],[Personnel number]]&lt;&gt;"",TimeSpend[[#This Row],[Date]]&lt;&gt;""),TimeSpend[[#This Row],[Start Time]],"")</f>
        <v/>
      </c>
      <c r="I937" s="36" t="str">
        <f>IF(AND(TimeSpend[[#This Row],[Personnel number]]&lt;&gt;"",TimeSpend[[#This Row],[Date]]&lt;&gt;""),TimeSpend[[#This Row],[End Time]],"")</f>
        <v/>
      </c>
      <c r="J937" t="str">
        <f>IF(AND(TimeSpend[[#This Row],[Personnel number]]&lt;&gt;"",TimeSpend[[#This Row],[Date]]&lt;&gt;""),TimeSpend[[#This Row],[Location]],"")</f>
        <v/>
      </c>
      <c r="K937" t="str">
        <f>IF(AND(TimeSpend[[#This Row],[Personnel number]]&lt;&gt;"",TimeSpend[[#This Row],[Date]]&lt;&gt;""),TimeSpend[[#This Row],[Task]],"")</f>
        <v/>
      </c>
      <c r="L937" t="str">
        <f>IF(AND(TimeSpend[[#This Row],[Personnel number]]&lt;&gt;"",TimeSpend[[#This Row],[Date]]&lt;&gt;""),Utilization!$J$2,"")</f>
        <v/>
      </c>
      <c r="M937" t="str">
        <f>IF(AND(TimeSpend[[#This Row],[Personnel number]]&lt;&gt;"",TimeSpend[[#This Row],[Date]]&lt;&gt;""),TimeSpend[[#This Row],[Employee Name]],"")</f>
        <v/>
      </c>
      <c r="N937" t="str">
        <f t="shared" si="28"/>
        <v/>
      </c>
      <c r="O937" t="str">
        <f t="shared" si="29"/>
        <v/>
      </c>
      <c r="P937" t="str">
        <f>IF(D937&lt;&gt;"",VLOOKUP(D937,Projects!B:C,2,0),"")</f>
        <v/>
      </c>
    </row>
    <row r="938" spans="1:16" x14ac:dyDescent="0.25">
      <c r="A938" t="str">
        <f>UPPER(IF(AND(TimeSpend[[#This Row],[Personnel number]]&lt;&gt;"",TimeSpend[[#This Row],[Date]]&lt;&gt;""),TimeSpend[[#This Row],[Personnel number]],""))</f>
        <v/>
      </c>
      <c r="B938" s="85" t="str">
        <f>IF(AND(TimeSpend[[#This Row],[Personnel number]]&lt;&gt;"",TimeSpend[[#This Row],[Date]]&lt;&gt;""),TEXT(TimeSpend[[#This Row],[Date]],"[$-409]yyyyMMdd"),"")</f>
        <v/>
      </c>
      <c r="C938" s="33" t="str">
        <f>IF(AND(TimeSpend[[#This Row],[Personnel number]]&lt;&gt;"",TimeSpend[[#This Row],[Date]]&lt;&gt;""),SUBSTITUTE(TimeSpend[[#This Row],[Hours]],",","."),"")</f>
        <v/>
      </c>
      <c r="D938" t="str">
        <f>IF(AND(TimeSpend[[#This Row],[Personnel number]]&lt;&gt;"",TimeSpend[[#This Row],[Date]]&lt;&gt;""),TimeSpend[[#This Row],[Network]],"")</f>
        <v/>
      </c>
      <c r="E938" t="str">
        <f>IF(AND(TimeSpend[[#This Row],[Personnel number]]&lt;&gt;"",TimeSpend[[#This Row],[Date]]&lt;&gt;""),TimeSpend[[#This Row],[Network Description]],"")</f>
        <v/>
      </c>
      <c r="F938" t="str">
        <f>IF(AND(TimeSpend[[#This Row],[Personnel number]]&lt;&gt;"",TimeSpend[[#This Row],[Date]]&lt;&gt;""),TimeSpend[[#This Row],[Activity]],"")</f>
        <v/>
      </c>
      <c r="G938" t="str">
        <f>IF(AND(TimeSpend[[#This Row],[Personnel number]]&lt;&gt;"",TimeSpend[[#This Row],[Date]]&lt;&gt;""),TimeSpend[[#This Row],[Activity description]],"")</f>
        <v/>
      </c>
      <c r="H938" s="36" t="str">
        <f>IF(AND(TimeSpend[[#This Row],[Personnel number]]&lt;&gt;"",TimeSpend[[#This Row],[Date]]&lt;&gt;""),TimeSpend[[#This Row],[Start Time]],"")</f>
        <v/>
      </c>
      <c r="I938" s="36" t="str">
        <f>IF(AND(TimeSpend[[#This Row],[Personnel number]]&lt;&gt;"",TimeSpend[[#This Row],[Date]]&lt;&gt;""),TimeSpend[[#This Row],[End Time]],"")</f>
        <v/>
      </c>
      <c r="J938" t="str">
        <f>IF(AND(TimeSpend[[#This Row],[Personnel number]]&lt;&gt;"",TimeSpend[[#This Row],[Date]]&lt;&gt;""),TimeSpend[[#This Row],[Location]],"")</f>
        <v/>
      </c>
      <c r="K938" t="str">
        <f>IF(AND(TimeSpend[[#This Row],[Personnel number]]&lt;&gt;"",TimeSpend[[#This Row],[Date]]&lt;&gt;""),TimeSpend[[#This Row],[Task]],"")</f>
        <v/>
      </c>
      <c r="L938" t="str">
        <f>IF(AND(TimeSpend[[#This Row],[Personnel number]]&lt;&gt;"",TimeSpend[[#This Row],[Date]]&lt;&gt;""),Utilization!$J$2,"")</f>
        <v/>
      </c>
      <c r="M938" t="str">
        <f>IF(AND(TimeSpend[[#This Row],[Personnel number]]&lt;&gt;"",TimeSpend[[#This Row],[Date]]&lt;&gt;""),TimeSpend[[#This Row],[Employee Name]],"")</f>
        <v/>
      </c>
      <c r="N938" t="str">
        <f t="shared" si="28"/>
        <v/>
      </c>
      <c r="O938" t="str">
        <f t="shared" si="29"/>
        <v/>
      </c>
      <c r="P938" t="str">
        <f>IF(D938&lt;&gt;"",VLOOKUP(D938,Projects!B:C,2,0),"")</f>
        <v/>
      </c>
    </row>
    <row r="939" spans="1:16" x14ac:dyDescent="0.25">
      <c r="A939" t="str">
        <f>UPPER(IF(AND(TimeSpend[[#This Row],[Personnel number]]&lt;&gt;"",TimeSpend[[#This Row],[Date]]&lt;&gt;""),TimeSpend[[#This Row],[Personnel number]],""))</f>
        <v/>
      </c>
      <c r="B939" s="85" t="str">
        <f>IF(AND(TimeSpend[[#This Row],[Personnel number]]&lt;&gt;"",TimeSpend[[#This Row],[Date]]&lt;&gt;""),TEXT(TimeSpend[[#This Row],[Date]],"[$-409]yyyyMMdd"),"")</f>
        <v/>
      </c>
      <c r="C939" s="33" t="str">
        <f>IF(AND(TimeSpend[[#This Row],[Personnel number]]&lt;&gt;"",TimeSpend[[#This Row],[Date]]&lt;&gt;""),SUBSTITUTE(TimeSpend[[#This Row],[Hours]],",","."),"")</f>
        <v/>
      </c>
      <c r="D939" t="str">
        <f>IF(AND(TimeSpend[[#This Row],[Personnel number]]&lt;&gt;"",TimeSpend[[#This Row],[Date]]&lt;&gt;""),TimeSpend[[#This Row],[Network]],"")</f>
        <v/>
      </c>
      <c r="E939" t="str">
        <f>IF(AND(TimeSpend[[#This Row],[Personnel number]]&lt;&gt;"",TimeSpend[[#This Row],[Date]]&lt;&gt;""),TimeSpend[[#This Row],[Network Description]],"")</f>
        <v/>
      </c>
      <c r="F939" t="str">
        <f>IF(AND(TimeSpend[[#This Row],[Personnel number]]&lt;&gt;"",TimeSpend[[#This Row],[Date]]&lt;&gt;""),TimeSpend[[#This Row],[Activity]],"")</f>
        <v/>
      </c>
      <c r="G939" t="str">
        <f>IF(AND(TimeSpend[[#This Row],[Personnel number]]&lt;&gt;"",TimeSpend[[#This Row],[Date]]&lt;&gt;""),TimeSpend[[#This Row],[Activity description]],"")</f>
        <v/>
      </c>
      <c r="H939" s="36" t="str">
        <f>IF(AND(TimeSpend[[#This Row],[Personnel number]]&lt;&gt;"",TimeSpend[[#This Row],[Date]]&lt;&gt;""),TimeSpend[[#This Row],[Start Time]],"")</f>
        <v/>
      </c>
      <c r="I939" s="36" t="str">
        <f>IF(AND(TimeSpend[[#This Row],[Personnel number]]&lt;&gt;"",TimeSpend[[#This Row],[Date]]&lt;&gt;""),TimeSpend[[#This Row],[End Time]],"")</f>
        <v/>
      </c>
      <c r="J939" t="str">
        <f>IF(AND(TimeSpend[[#This Row],[Personnel number]]&lt;&gt;"",TimeSpend[[#This Row],[Date]]&lt;&gt;""),TimeSpend[[#This Row],[Location]],"")</f>
        <v/>
      </c>
      <c r="K939" t="str">
        <f>IF(AND(TimeSpend[[#This Row],[Personnel number]]&lt;&gt;"",TimeSpend[[#This Row],[Date]]&lt;&gt;""),TimeSpend[[#This Row],[Task]],"")</f>
        <v/>
      </c>
      <c r="L939" t="str">
        <f>IF(AND(TimeSpend[[#This Row],[Personnel number]]&lt;&gt;"",TimeSpend[[#This Row],[Date]]&lt;&gt;""),Utilization!$J$2,"")</f>
        <v/>
      </c>
      <c r="M939" t="str">
        <f>IF(AND(TimeSpend[[#This Row],[Personnel number]]&lt;&gt;"",TimeSpend[[#This Row],[Date]]&lt;&gt;""),TimeSpend[[#This Row],[Employee Name]],"")</f>
        <v/>
      </c>
      <c r="N939" t="str">
        <f t="shared" si="28"/>
        <v/>
      </c>
      <c r="O939" t="str">
        <f t="shared" si="29"/>
        <v/>
      </c>
      <c r="P939" t="str">
        <f>IF(D939&lt;&gt;"",VLOOKUP(D939,Projects!B:C,2,0),"")</f>
        <v/>
      </c>
    </row>
    <row r="940" spans="1:16" x14ac:dyDescent="0.25">
      <c r="A940" t="str">
        <f>UPPER(IF(AND(TimeSpend[[#This Row],[Personnel number]]&lt;&gt;"",TimeSpend[[#This Row],[Date]]&lt;&gt;""),TimeSpend[[#This Row],[Personnel number]],""))</f>
        <v/>
      </c>
      <c r="B940" s="85" t="str">
        <f>IF(AND(TimeSpend[[#This Row],[Personnel number]]&lt;&gt;"",TimeSpend[[#This Row],[Date]]&lt;&gt;""),TEXT(TimeSpend[[#This Row],[Date]],"[$-409]yyyyMMdd"),"")</f>
        <v/>
      </c>
      <c r="C940" s="33" t="str">
        <f>IF(AND(TimeSpend[[#This Row],[Personnel number]]&lt;&gt;"",TimeSpend[[#This Row],[Date]]&lt;&gt;""),SUBSTITUTE(TimeSpend[[#This Row],[Hours]],",","."),"")</f>
        <v/>
      </c>
      <c r="D940" t="str">
        <f>IF(AND(TimeSpend[[#This Row],[Personnel number]]&lt;&gt;"",TimeSpend[[#This Row],[Date]]&lt;&gt;""),TimeSpend[[#This Row],[Network]],"")</f>
        <v/>
      </c>
      <c r="E940" t="str">
        <f>IF(AND(TimeSpend[[#This Row],[Personnel number]]&lt;&gt;"",TimeSpend[[#This Row],[Date]]&lt;&gt;""),TimeSpend[[#This Row],[Network Description]],"")</f>
        <v/>
      </c>
      <c r="F940" t="str">
        <f>IF(AND(TimeSpend[[#This Row],[Personnel number]]&lt;&gt;"",TimeSpend[[#This Row],[Date]]&lt;&gt;""),TimeSpend[[#This Row],[Activity]],"")</f>
        <v/>
      </c>
      <c r="G940" t="str">
        <f>IF(AND(TimeSpend[[#This Row],[Personnel number]]&lt;&gt;"",TimeSpend[[#This Row],[Date]]&lt;&gt;""),TimeSpend[[#This Row],[Activity description]],"")</f>
        <v/>
      </c>
      <c r="H940" s="36" t="str">
        <f>IF(AND(TimeSpend[[#This Row],[Personnel number]]&lt;&gt;"",TimeSpend[[#This Row],[Date]]&lt;&gt;""),TimeSpend[[#This Row],[Start Time]],"")</f>
        <v/>
      </c>
      <c r="I940" s="36" t="str">
        <f>IF(AND(TimeSpend[[#This Row],[Personnel number]]&lt;&gt;"",TimeSpend[[#This Row],[Date]]&lt;&gt;""),TimeSpend[[#This Row],[End Time]],"")</f>
        <v/>
      </c>
      <c r="J940" t="str">
        <f>IF(AND(TimeSpend[[#This Row],[Personnel number]]&lt;&gt;"",TimeSpend[[#This Row],[Date]]&lt;&gt;""),TimeSpend[[#This Row],[Location]],"")</f>
        <v/>
      </c>
      <c r="K940" t="str">
        <f>IF(AND(TimeSpend[[#This Row],[Personnel number]]&lt;&gt;"",TimeSpend[[#This Row],[Date]]&lt;&gt;""),TimeSpend[[#This Row],[Task]],"")</f>
        <v/>
      </c>
      <c r="L940" t="str">
        <f>IF(AND(TimeSpend[[#This Row],[Personnel number]]&lt;&gt;"",TimeSpend[[#This Row],[Date]]&lt;&gt;""),Utilization!$J$2,"")</f>
        <v/>
      </c>
      <c r="M940" t="str">
        <f>IF(AND(TimeSpend[[#This Row],[Personnel number]]&lt;&gt;"",TimeSpend[[#This Row],[Date]]&lt;&gt;""),TimeSpend[[#This Row],[Employee Name]],"")</f>
        <v/>
      </c>
      <c r="N940" t="str">
        <f t="shared" si="28"/>
        <v/>
      </c>
      <c r="O940" t="str">
        <f t="shared" si="29"/>
        <v/>
      </c>
      <c r="P940" t="str">
        <f>IF(D940&lt;&gt;"",VLOOKUP(D940,Projects!B:C,2,0),"")</f>
        <v/>
      </c>
    </row>
    <row r="941" spans="1:16" x14ac:dyDescent="0.25">
      <c r="A941" t="str">
        <f>UPPER(IF(AND(TimeSpend[[#This Row],[Personnel number]]&lt;&gt;"",TimeSpend[[#This Row],[Date]]&lt;&gt;""),TimeSpend[[#This Row],[Personnel number]],""))</f>
        <v/>
      </c>
      <c r="B941" s="85" t="str">
        <f>IF(AND(TimeSpend[[#This Row],[Personnel number]]&lt;&gt;"",TimeSpend[[#This Row],[Date]]&lt;&gt;""),TEXT(TimeSpend[[#This Row],[Date]],"[$-409]yyyyMMdd"),"")</f>
        <v/>
      </c>
      <c r="C941" s="33" t="str">
        <f>IF(AND(TimeSpend[[#This Row],[Personnel number]]&lt;&gt;"",TimeSpend[[#This Row],[Date]]&lt;&gt;""),SUBSTITUTE(TimeSpend[[#This Row],[Hours]],",","."),"")</f>
        <v/>
      </c>
      <c r="D941" t="str">
        <f>IF(AND(TimeSpend[[#This Row],[Personnel number]]&lt;&gt;"",TimeSpend[[#This Row],[Date]]&lt;&gt;""),TimeSpend[[#This Row],[Network]],"")</f>
        <v/>
      </c>
      <c r="E941" t="str">
        <f>IF(AND(TimeSpend[[#This Row],[Personnel number]]&lt;&gt;"",TimeSpend[[#This Row],[Date]]&lt;&gt;""),TimeSpend[[#This Row],[Network Description]],"")</f>
        <v/>
      </c>
      <c r="F941" t="str">
        <f>IF(AND(TimeSpend[[#This Row],[Personnel number]]&lt;&gt;"",TimeSpend[[#This Row],[Date]]&lt;&gt;""),TimeSpend[[#This Row],[Activity]],"")</f>
        <v/>
      </c>
      <c r="G941" t="str">
        <f>IF(AND(TimeSpend[[#This Row],[Personnel number]]&lt;&gt;"",TimeSpend[[#This Row],[Date]]&lt;&gt;""),TimeSpend[[#This Row],[Activity description]],"")</f>
        <v/>
      </c>
      <c r="H941" s="36" t="str">
        <f>IF(AND(TimeSpend[[#This Row],[Personnel number]]&lt;&gt;"",TimeSpend[[#This Row],[Date]]&lt;&gt;""),TimeSpend[[#This Row],[Start Time]],"")</f>
        <v/>
      </c>
      <c r="I941" s="36" t="str">
        <f>IF(AND(TimeSpend[[#This Row],[Personnel number]]&lt;&gt;"",TimeSpend[[#This Row],[Date]]&lt;&gt;""),TimeSpend[[#This Row],[End Time]],"")</f>
        <v/>
      </c>
      <c r="J941" t="str">
        <f>IF(AND(TimeSpend[[#This Row],[Personnel number]]&lt;&gt;"",TimeSpend[[#This Row],[Date]]&lt;&gt;""),TimeSpend[[#This Row],[Location]],"")</f>
        <v/>
      </c>
      <c r="K941" t="str">
        <f>IF(AND(TimeSpend[[#This Row],[Personnel number]]&lt;&gt;"",TimeSpend[[#This Row],[Date]]&lt;&gt;""),TimeSpend[[#This Row],[Task]],"")</f>
        <v/>
      </c>
      <c r="L941" t="str">
        <f>IF(AND(TimeSpend[[#This Row],[Personnel number]]&lt;&gt;"",TimeSpend[[#This Row],[Date]]&lt;&gt;""),Utilization!$J$2,"")</f>
        <v/>
      </c>
      <c r="M941" t="str">
        <f>IF(AND(TimeSpend[[#This Row],[Personnel number]]&lt;&gt;"",TimeSpend[[#This Row],[Date]]&lt;&gt;""),TimeSpend[[#This Row],[Employee Name]],"")</f>
        <v/>
      </c>
      <c r="N941" t="str">
        <f t="shared" si="28"/>
        <v/>
      </c>
      <c r="O941" t="str">
        <f t="shared" si="29"/>
        <v/>
      </c>
      <c r="P941" t="str">
        <f>IF(D941&lt;&gt;"",VLOOKUP(D941,Projects!B:C,2,0),"")</f>
        <v/>
      </c>
    </row>
    <row r="942" spans="1:16" x14ac:dyDescent="0.25">
      <c r="A942" t="str">
        <f>UPPER(IF(AND(TimeSpend[[#This Row],[Personnel number]]&lt;&gt;"",TimeSpend[[#This Row],[Date]]&lt;&gt;""),TimeSpend[[#This Row],[Personnel number]],""))</f>
        <v/>
      </c>
      <c r="B942" s="85" t="str">
        <f>IF(AND(TimeSpend[[#This Row],[Personnel number]]&lt;&gt;"",TimeSpend[[#This Row],[Date]]&lt;&gt;""),TEXT(TimeSpend[[#This Row],[Date]],"[$-409]yyyyMMdd"),"")</f>
        <v/>
      </c>
      <c r="C942" s="33" t="str">
        <f>IF(AND(TimeSpend[[#This Row],[Personnel number]]&lt;&gt;"",TimeSpend[[#This Row],[Date]]&lt;&gt;""),SUBSTITUTE(TimeSpend[[#This Row],[Hours]],",","."),"")</f>
        <v/>
      </c>
      <c r="D942" t="str">
        <f>IF(AND(TimeSpend[[#This Row],[Personnel number]]&lt;&gt;"",TimeSpend[[#This Row],[Date]]&lt;&gt;""),TimeSpend[[#This Row],[Network]],"")</f>
        <v/>
      </c>
      <c r="E942" t="str">
        <f>IF(AND(TimeSpend[[#This Row],[Personnel number]]&lt;&gt;"",TimeSpend[[#This Row],[Date]]&lt;&gt;""),TimeSpend[[#This Row],[Network Description]],"")</f>
        <v/>
      </c>
      <c r="F942" t="str">
        <f>IF(AND(TimeSpend[[#This Row],[Personnel number]]&lt;&gt;"",TimeSpend[[#This Row],[Date]]&lt;&gt;""),TimeSpend[[#This Row],[Activity]],"")</f>
        <v/>
      </c>
      <c r="G942" t="str">
        <f>IF(AND(TimeSpend[[#This Row],[Personnel number]]&lt;&gt;"",TimeSpend[[#This Row],[Date]]&lt;&gt;""),TimeSpend[[#This Row],[Activity description]],"")</f>
        <v/>
      </c>
      <c r="H942" s="36" t="str">
        <f>IF(AND(TimeSpend[[#This Row],[Personnel number]]&lt;&gt;"",TimeSpend[[#This Row],[Date]]&lt;&gt;""),TimeSpend[[#This Row],[Start Time]],"")</f>
        <v/>
      </c>
      <c r="I942" s="36" t="str">
        <f>IF(AND(TimeSpend[[#This Row],[Personnel number]]&lt;&gt;"",TimeSpend[[#This Row],[Date]]&lt;&gt;""),TimeSpend[[#This Row],[End Time]],"")</f>
        <v/>
      </c>
      <c r="J942" t="str">
        <f>IF(AND(TimeSpend[[#This Row],[Personnel number]]&lt;&gt;"",TimeSpend[[#This Row],[Date]]&lt;&gt;""),TimeSpend[[#This Row],[Location]],"")</f>
        <v/>
      </c>
      <c r="K942" t="str">
        <f>IF(AND(TimeSpend[[#This Row],[Personnel number]]&lt;&gt;"",TimeSpend[[#This Row],[Date]]&lt;&gt;""),TimeSpend[[#This Row],[Task]],"")</f>
        <v/>
      </c>
      <c r="L942" t="str">
        <f>IF(AND(TimeSpend[[#This Row],[Personnel number]]&lt;&gt;"",TimeSpend[[#This Row],[Date]]&lt;&gt;""),Utilization!$J$2,"")</f>
        <v/>
      </c>
      <c r="M942" t="str">
        <f>IF(AND(TimeSpend[[#This Row],[Personnel number]]&lt;&gt;"",TimeSpend[[#This Row],[Date]]&lt;&gt;""),TimeSpend[[#This Row],[Employee Name]],"")</f>
        <v/>
      </c>
      <c r="N942" t="str">
        <f t="shared" si="28"/>
        <v/>
      </c>
      <c r="O942" t="str">
        <f t="shared" si="29"/>
        <v/>
      </c>
      <c r="P942" t="str">
        <f>IF(D942&lt;&gt;"",VLOOKUP(D942,Projects!B:C,2,0),"")</f>
        <v/>
      </c>
    </row>
    <row r="943" spans="1:16" x14ac:dyDescent="0.25">
      <c r="A943" t="str">
        <f>UPPER(IF(AND(TimeSpend[[#This Row],[Personnel number]]&lt;&gt;"",TimeSpend[[#This Row],[Date]]&lt;&gt;""),TimeSpend[[#This Row],[Personnel number]],""))</f>
        <v/>
      </c>
      <c r="B943" s="85" t="str">
        <f>IF(AND(TimeSpend[[#This Row],[Personnel number]]&lt;&gt;"",TimeSpend[[#This Row],[Date]]&lt;&gt;""),TEXT(TimeSpend[[#This Row],[Date]],"[$-409]yyyyMMdd"),"")</f>
        <v/>
      </c>
      <c r="C943" s="33" t="str">
        <f>IF(AND(TimeSpend[[#This Row],[Personnel number]]&lt;&gt;"",TimeSpend[[#This Row],[Date]]&lt;&gt;""),SUBSTITUTE(TimeSpend[[#This Row],[Hours]],",","."),"")</f>
        <v/>
      </c>
      <c r="D943" t="str">
        <f>IF(AND(TimeSpend[[#This Row],[Personnel number]]&lt;&gt;"",TimeSpend[[#This Row],[Date]]&lt;&gt;""),TimeSpend[[#This Row],[Network]],"")</f>
        <v/>
      </c>
      <c r="E943" t="str">
        <f>IF(AND(TimeSpend[[#This Row],[Personnel number]]&lt;&gt;"",TimeSpend[[#This Row],[Date]]&lt;&gt;""),TimeSpend[[#This Row],[Network Description]],"")</f>
        <v/>
      </c>
      <c r="F943" t="str">
        <f>IF(AND(TimeSpend[[#This Row],[Personnel number]]&lt;&gt;"",TimeSpend[[#This Row],[Date]]&lt;&gt;""),TimeSpend[[#This Row],[Activity]],"")</f>
        <v/>
      </c>
      <c r="G943" t="str">
        <f>IF(AND(TimeSpend[[#This Row],[Personnel number]]&lt;&gt;"",TimeSpend[[#This Row],[Date]]&lt;&gt;""),TimeSpend[[#This Row],[Activity description]],"")</f>
        <v/>
      </c>
      <c r="H943" s="36" t="str">
        <f>IF(AND(TimeSpend[[#This Row],[Personnel number]]&lt;&gt;"",TimeSpend[[#This Row],[Date]]&lt;&gt;""),TimeSpend[[#This Row],[Start Time]],"")</f>
        <v/>
      </c>
      <c r="I943" s="36" t="str">
        <f>IF(AND(TimeSpend[[#This Row],[Personnel number]]&lt;&gt;"",TimeSpend[[#This Row],[Date]]&lt;&gt;""),TimeSpend[[#This Row],[End Time]],"")</f>
        <v/>
      </c>
      <c r="J943" t="str">
        <f>IF(AND(TimeSpend[[#This Row],[Personnel number]]&lt;&gt;"",TimeSpend[[#This Row],[Date]]&lt;&gt;""),TimeSpend[[#This Row],[Location]],"")</f>
        <v/>
      </c>
      <c r="K943" t="str">
        <f>IF(AND(TimeSpend[[#This Row],[Personnel number]]&lt;&gt;"",TimeSpend[[#This Row],[Date]]&lt;&gt;""),TimeSpend[[#This Row],[Task]],"")</f>
        <v/>
      </c>
      <c r="L943" t="str">
        <f>IF(AND(TimeSpend[[#This Row],[Personnel number]]&lt;&gt;"",TimeSpend[[#This Row],[Date]]&lt;&gt;""),Utilization!$J$2,"")</f>
        <v/>
      </c>
      <c r="M943" t="str">
        <f>IF(AND(TimeSpend[[#This Row],[Personnel number]]&lt;&gt;"",TimeSpend[[#This Row],[Date]]&lt;&gt;""),TimeSpend[[#This Row],[Employee Name]],"")</f>
        <v/>
      </c>
      <c r="N943" t="str">
        <f t="shared" si="28"/>
        <v/>
      </c>
      <c r="O943" t="str">
        <f t="shared" si="29"/>
        <v/>
      </c>
      <c r="P943" t="str">
        <f>IF(D943&lt;&gt;"",VLOOKUP(D943,Projects!B:C,2,0),"")</f>
        <v/>
      </c>
    </row>
    <row r="944" spans="1:16" x14ac:dyDescent="0.25">
      <c r="A944" t="str">
        <f>UPPER(IF(AND(TimeSpend[[#This Row],[Personnel number]]&lt;&gt;"",TimeSpend[[#This Row],[Date]]&lt;&gt;""),TimeSpend[[#This Row],[Personnel number]],""))</f>
        <v/>
      </c>
      <c r="B944" s="85" t="str">
        <f>IF(AND(TimeSpend[[#This Row],[Personnel number]]&lt;&gt;"",TimeSpend[[#This Row],[Date]]&lt;&gt;""),TEXT(TimeSpend[[#This Row],[Date]],"[$-409]yyyyMMdd"),"")</f>
        <v/>
      </c>
      <c r="C944" s="33" t="str">
        <f>IF(AND(TimeSpend[[#This Row],[Personnel number]]&lt;&gt;"",TimeSpend[[#This Row],[Date]]&lt;&gt;""),SUBSTITUTE(TimeSpend[[#This Row],[Hours]],",","."),"")</f>
        <v/>
      </c>
      <c r="D944" t="str">
        <f>IF(AND(TimeSpend[[#This Row],[Personnel number]]&lt;&gt;"",TimeSpend[[#This Row],[Date]]&lt;&gt;""),TimeSpend[[#This Row],[Network]],"")</f>
        <v/>
      </c>
      <c r="E944" t="str">
        <f>IF(AND(TimeSpend[[#This Row],[Personnel number]]&lt;&gt;"",TimeSpend[[#This Row],[Date]]&lt;&gt;""),TimeSpend[[#This Row],[Network Description]],"")</f>
        <v/>
      </c>
      <c r="F944" t="str">
        <f>IF(AND(TimeSpend[[#This Row],[Personnel number]]&lt;&gt;"",TimeSpend[[#This Row],[Date]]&lt;&gt;""),TimeSpend[[#This Row],[Activity]],"")</f>
        <v/>
      </c>
      <c r="G944" t="str">
        <f>IF(AND(TimeSpend[[#This Row],[Personnel number]]&lt;&gt;"",TimeSpend[[#This Row],[Date]]&lt;&gt;""),TimeSpend[[#This Row],[Activity description]],"")</f>
        <v/>
      </c>
      <c r="H944" s="36" t="str">
        <f>IF(AND(TimeSpend[[#This Row],[Personnel number]]&lt;&gt;"",TimeSpend[[#This Row],[Date]]&lt;&gt;""),TimeSpend[[#This Row],[Start Time]],"")</f>
        <v/>
      </c>
      <c r="I944" s="36" t="str">
        <f>IF(AND(TimeSpend[[#This Row],[Personnel number]]&lt;&gt;"",TimeSpend[[#This Row],[Date]]&lt;&gt;""),TimeSpend[[#This Row],[End Time]],"")</f>
        <v/>
      </c>
      <c r="J944" t="str">
        <f>IF(AND(TimeSpend[[#This Row],[Personnel number]]&lt;&gt;"",TimeSpend[[#This Row],[Date]]&lt;&gt;""),TimeSpend[[#This Row],[Location]],"")</f>
        <v/>
      </c>
      <c r="K944" t="str">
        <f>IF(AND(TimeSpend[[#This Row],[Personnel number]]&lt;&gt;"",TimeSpend[[#This Row],[Date]]&lt;&gt;""),TimeSpend[[#This Row],[Task]],"")</f>
        <v/>
      </c>
      <c r="L944" t="str">
        <f>IF(AND(TimeSpend[[#This Row],[Personnel number]]&lt;&gt;"",TimeSpend[[#This Row],[Date]]&lt;&gt;""),Utilization!$J$2,"")</f>
        <v/>
      </c>
      <c r="M944" t="str">
        <f>IF(AND(TimeSpend[[#This Row],[Personnel number]]&lt;&gt;"",TimeSpend[[#This Row],[Date]]&lt;&gt;""),TimeSpend[[#This Row],[Employee Name]],"")</f>
        <v/>
      </c>
      <c r="N944" t="str">
        <f t="shared" si="28"/>
        <v/>
      </c>
      <c r="O944" t="str">
        <f t="shared" si="29"/>
        <v/>
      </c>
      <c r="P944" t="str">
        <f>IF(D944&lt;&gt;"",VLOOKUP(D944,Projects!B:C,2,0),"")</f>
        <v/>
      </c>
    </row>
    <row r="945" spans="1:16" x14ac:dyDescent="0.25">
      <c r="A945" t="str">
        <f>UPPER(IF(AND(TimeSpend[[#This Row],[Personnel number]]&lt;&gt;"",TimeSpend[[#This Row],[Date]]&lt;&gt;""),TimeSpend[[#This Row],[Personnel number]],""))</f>
        <v/>
      </c>
      <c r="B945" s="85" t="str">
        <f>IF(AND(TimeSpend[[#This Row],[Personnel number]]&lt;&gt;"",TimeSpend[[#This Row],[Date]]&lt;&gt;""),TEXT(TimeSpend[[#This Row],[Date]],"[$-409]yyyyMMdd"),"")</f>
        <v/>
      </c>
      <c r="C945" s="33" t="str">
        <f>IF(AND(TimeSpend[[#This Row],[Personnel number]]&lt;&gt;"",TimeSpend[[#This Row],[Date]]&lt;&gt;""),SUBSTITUTE(TimeSpend[[#This Row],[Hours]],",","."),"")</f>
        <v/>
      </c>
      <c r="D945" t="str">
        <f>IF(AND(TimeSpend[[#This Row],[Personnel number]]&lt;&gt;"",TimeSpend[[#This Row],[Date]]&lt;&gt;""),TimeSpend[[#This Row],[Network]],"")</f>
        <v/>
      </c>
      <c r="E945" t="str">
        <f>IF(AND(TimeSpend[[#This Row],[Personnel number]]&lt;&gt;"",TimeSpend[[#This Row],[Date]]&lt;&gt;""),TimeSpend[[#This Row],[Network Description]],"")</f>
        <v/>
      </c>
      <c r="F945" t="str">
        <f>IF(AND(TimeSpend[[#This Row],[Personnel number]]&lt;&gt;"",TimeSpend[[#This Row],[Date]]&lt;&gt;""),TimeSpend[[#This Row],[Activity]],"")</f>
        <v/>
      </c>
      <c r="G945" t="str">
        <f>IF(AND(TimeSpend[[#This Row],[Personnel number]]&lt;&gt;"",TimeSpend[[#This Row],[Date]]&lt;&gt;""),TimeSpend[[#This Row],[Activity description]],"")</f>
        <v/>
      </c>
      <c r="H945" s="36" t="str">
        <f>IF(AND(TimeSpend[[#This Row],[Personnel number]]&lt;&gt;"",TimeSpend[[#This Row],[Date]]&lt;&gt;""),TimeSpend[[#This Row],[Start Time]],"")</f>
        <v/>
      </c>
      <c r="I945" s="36" t="str">
        <f>IF(AND(TimeSpend[[#This Row],[Personnel number]]&lt;&gt;"",TimeSpend[[#This Row],[Date]]&lt;&gt;""),TimeSpend[[#This Row],[End Time]],"")</f>
        <v/>
      </c>
      <c r="J945" t="str">
        <f>IF(AND(TimeSpend[[#This Row],[Personnel number]]&lt;&gt;"",TimeSpend[[#This Row],[Date]]&lt;&gt;""),TimeSpend[[#This Row],[Location]],"")</f>
        <v/>
      </c>
      <c r="K945" t="str">
        <f>IF(AND(TimeSpend[[#This Row],[Personnel number]]&lt;&gt;"",TimeSpend[[#This Row],[Date]]&lt;&gt;""),TimeSpend[[#This Row],[Task]],"")</f>
        <v/>
      </c>
      <c r="L945" t="str">
        <f>IF(AND(TimeSpend[[#This Row],[Personnel number]]&lt;&gt;"",TimeSpend[[#This Row],[Date]]&lt;&gt;""),Utilization!$J$2,"")</f>
        <v/>
      </c>
      <c r="M945" t="str">
        <f>IF(AND(TimeSpend[[#This Row],[Personnel number]]&lt;&gt;"",TimeSpend[[#This Row],[Date]]&lt;&gt;""),TimeSpend[[#This Row],[Employee Name]],"")</f>
        <v/>
      </c>
      <c r="N945" t="str">
        <f t="shared" si="28"/>
        <v/>
      </c>
      <c r="O945" t="str">
        <f t="shared" si="29"/>
        <v/>
      </c>
      <c r="P945" t="str">
        <f>IF(D945&lt;&gt;"",VLOOKUP(D945,Projects!B:C,2,0),"")</f>
        <v/>
      </c>
    </row>
    <row r="946" spans="1:16" x14ac:dyDescent="0.25">
      <c r="A946" t="str">
        <f>UPPER(IF(AND(TimeSpend[[#This Row],[Personnel number]]&lt;&gt;"",TimeSpend[[#This Row],[Date]]&lt;&gt;""),TimeSpend[[#This Row],[Personnel number]],""))</f>
        <v/>
      </c>
      <c r="B946" s="85" t="str">
        <f>IF(AND(TimeSpend[[#This Row],[Personnel number]]&lt;&gt;"",TimeSpend[[#This Row],[Date]]&lt;&gt;""),TEXT(TimeSpend[[#This Row],[Date]],"[$-409]yyyyMMdd"),"")</f>
        <v/>
      </c>
      <c r="C946" s="33" t="str">
        <f>IF(AND(TimeSpend[[#This Row],[Personnel number]]&lt;&gt;"",TimeSpend[[#This Row],[Date]]&lt;&gt;""),SUBSTITUTE(TimeSpend[[#This Row],[Hours]],",","."),"")</f>
        <v/>
      </c>
      <c r="D946" t="str">
        <f>IF(AND(TimeSpend[[#This Row],[Personnel number]]&lt;&gt;"",TimeSpend[[#This Row],[Date]]&lt;&gt;""),TimeSpend[[#This Row],[Network]],"")</f>
        <v/>
      </c>
      <c r="E946" t="str">
        <f>IF(AND(TimeSpend[[#This Row],[Personnel number]]&lt;&gt;"",TimeSpend[[#This Row],[Date]]&lt;&gt;""),TimeSpend[[#This Row],[Network Description]],"")</f>
        <v/>
      </c>
      <c r="F946" t="str">
        <f>IF(AND(TimeSpend[[#This Row],[Personnel number]]&lt;&gt;"",TimeSpend[[#This Row],[Date]]&lt;&gt;""),TimeSpend[[#This Row],[Activity]],"")</f>
        <v/>
      </c>
      <c r="G946" t="str">
        <f>IF(AND(TimeSpend[[#This Row],[Personnel number]]&lt;&gt;"",TimeSpend[[#This Row],[Date]]&lt;&gt;""),TimeSpend[[#This Row],[Activity description]],"")</f>
        <v/>
      </c>
      <c r="H946" s="36" t="str">
        <f>IF(AND(TimeSpend[[#This Row],[Personnel number]]&lt;&gt;"",TimeSpend[[#This Row],[Date]]&lt;&gt;""),TimeSpend[[#This Row],[Start Time]],"")</f>
        <v/>
      </c>
      <c r="I946" s="36" t="str">
        <f>IF(AND(TimeSpend[[#This Row],[Personnel number]]&lt;&gt;"",TimeSpend[[#This Row],[Date]]&lt;&gt;""),TimeSpend[[#This Row],[End Time]],"")</f>
        <v/>
      </c>
      <c r="J946" t="str">
        <f>IF(AND(TimeSpend[[#This Row],[Personnel number]]&lt;&gt;"",TimeSpend[[#This Row],[Date]]&lt;&gt;""),TimeSpend[[#This Row],[Location]],"")</f>
        <v/>
      </c>
      <c r="K946" t="str">
        <f>IF(AND(TimeSpend[[#This Row],[Personnel number]]&lt;&gt;"",TimeSpend[[#This Row],[Date]]&lt;&gt;""),TimeSpend[[#This Row],[Task]],"")</f>
        <v/>
      </c>
      <c r="L946" t="str">
        <f>IF(AND(TimeSpend[[#This Row],[Personnel number]]&lt;&gt;"",TimeSpend[[#This Row],[Date]]&lt;&gt;""),Utilization!$J$2,"")</f>
        <v/>
      </c>
      <c r="M946" t="str">
        <f>IF(AND(TimeSpend[[#This Row],[Personnel number]]&lt;&gt;"",TimeSpend[[#This Row],[Date]]&lt;&gt;""),TimeSpend[[#This Row],[Employee Name]],"")</f>
        <v/>
      </c>
      <c r="N946" t="str">
        <f t="shared" si="28"/>
        <v/>
      </c>
      <c r="O946" t="str">
        <f t="shared" si="29"/>
        <v/>
      </c>
      <c r="P946" t="str">
        <f>IF(D946&lt;&gt;"",VLOOKUP(D946,Projects!B:C,2,0),"")</f>
        <v/>
      </c>
    </row>
    <row r="947" spans="1:16" x14ac:dyDescent="0.25">
      <c r="A947" t="str">
        <f>UPPER(IF(AND(TimeSpend[[#This Row],[Personnel number]]&lt;&gt;"",TimeSpend[[#This Row],[Date]]&lt;&gt;""),TimeSpend[[#This Row],[Personnel number]],""))</f>
        <v/>
      </c>
      <c r="B947" s="85" t="str">
        <f>IF(AND(TimeSpend[[#This Row],[Personnel number]]&lt;&gt;"",TimeSpend[[#This Row],[Date]]&lt;&gt;""),TEXT(TimeSpend[[#This Row],[Date]],"[$-409]yyyyMMdd"),"")</f>
        <v/>
      </c>
      <c r="C947" s="33" t="str">
        <f>IF(AND(TimeSpend[[#This Row],[Personnel number]]&lt;&gt;"",TimeSpend[[#This Row],[Date]]&lt;&gt;""),SUBSTITUTE(TimeSpend[[#This Row],[Hours]],",","."),"")</f>
        <v/>
      </c>
      <c r="D947" t="str">
        <f>IF(AND(TimeSpend[[#This Row],[Personnel number]]&lt;&gt;"",TimeSpend[[#This Row],[Date]]&lt;&gt;""),TimeSpend[[#This Row],[Network]],"")</f>
        <v/>
      </c>
      <c r="E947" t="str">
        <f>IF(AND(TimeSpend[[#This Row],[Personnel number]]&lt;&gt;"",TimeSpend[[#This Row],[Date]]&lt;&gt;""),TimeSpend[[#This Row],[Network Description]],"")</f>
        <v/>
      </c>
      <c r="F947" t="str">
        <f>IF(AND(TimeSpend[[#This Row],[Personnel number]]&lt;&gt;"",TimeSpend[[#This Row],[Date]]&lt;&gt;""),TimeSpend[[#This Row],[Activity]],"")</f>
        <v/>
      </c>
      <c r="G947" t="str">
        <f>IF(AND(TimeSpend[[#This Row],[Personnel number]]&lt;&gt;"",TimeSpend[[#This Row],[Date]]&lt;&gt;""),TimeSpend[[#This Row],[Activity description]],"")</f>
        <v/>
      </c>
      <c r="H947" s="36" t="str">
        <f>IF(AND(TimeSpend[[#This Row],[Personnel number]]&lt;&gt;"",TimeSpend[[#This Row],[Date]]&lt;&gt;""),TimeSpend[[#This Row],[Start Time]],"")</f>
        <v/>
      </c>
      <c r="I947" s="36" t="str">
        <f>IF(AND(TimeSpend[[#This Row],[Personnel number]]&lt;&gt;"",TimeSpend[[#This Row],[Date]]&lt;&gt;""),TimeSpend[[#This Row],[End Time]],"")</f>
        <v/>
      </c>
      <c r="J947" t="str">
        <f>IF(AND(TimeSpend[[#This Row],[Personnel number]]&lt;&gt;"",TimeSpend[[#This Row],[Date]]&lt;&gt;""),TimeSpend[[#This Row],[Location]],"")</f>
        <v/>
      </c>
      <c r="K947" t="str">
        <f>IF(AND(TimeSpend[[#This Row],[Personnel number]]&lt;&gt;"",TimeSpend[[#This Row],[Date]]&lt;&gt;""),TimeSpend[[#This Row],[Task]],"")</f>
        <v/>
      </c>
      <c r="L947" t="str">
        <f>IF(AND(TimeSpend[[#This Row],[Personnel number]]&lt;&gt;"",TimeSpend[[#This Row],[Date]]&lt;&gt;""),Utilization!$J$2,"")</f>
        <v/>
      </c>
      <c r="M947" t="str">
        <f>IF(AND(TimeSpend[[#This Row],[Personnel number]]&lt;&gt;"",TimeSpend[[#This Row],[Date]]&lt;&gt;""),TimeSpend[[#This Row],[Employee Name]],"")</f>
        <v/>
      </c>
      <c r="N947" t="str">
        <f t="shared" si="28"/>
        <v/>
      </c>
      <c r="O947" t="str">
        <f t="shared" si="29"/>
        <v/>
      </c>
      <c r="P947" t="str">
        <f>IF(D947&lt;&gt;"",VLOOKUP(D947,Projects!B:C,2,0),"")</f>
        <v/>
      </c>
    </row>
    <row r="948" spans="1:16" x14ac:dyDescent="0.25">
      <c r="A948" t="str">
        <f>UPPER(IF(AND(TimeSpend[[#This Row],[Personnel number]]&lt;&gt;"",TimeSpend[[#This Row],[Date]]&lt;&gt;""),TimeSpend[[#This Row],[Personnel number]],""))</f>
        <v/>
      </c>
      <c r="B948" s="85" t="str">
        <f>IF(AND(TimeSpend[[#This Row],[Personnel number]]&lt;&gt;"",TimeSpend[[#This Row],[Date]]&lt;&gt;""),TEXT(TimeSpend[[#This Row],[Date]],"[$-409]yyyyMMdd"),"")</f>
        <v/>
      </c>
      <c r="C948" s="33" t="str">
        <f>IF(AND(TimeSpend[[#This Row],[Personnel number]]&lt;&gt;"",TimeSpend[[#This Row],[Date]]&lt;&gt;""),SUBSTITUTE(TimeSpend[[#This Row],[Hours]],",","."),"")</f>
        <v/>
      </c>
      <c r="D948" t="str">
        <f>IF(AND(TimeSpend[[#This Row],[Personnel number]]&lt;&gt;"",TimeSpend[[#This Row],[Date]]&lt;&gt;""),TimeSpend[[#This Row],[Network]],"")</f>
        <v/>
      </c>
      <c r="E948" t="str">
        <f>IF(AND(TimeSpend[[#This Row],[Personnel number]]&lt;&gt;"",TimeSpend[[#This Row],[Date]]&lt;&gt;""),TimeSpend[[#This Row],[Network Description]],"")</f>
        <v/>
      </c>
      <c r="F948" t="str">
        <f>IF(AND(TimeSpend[[#This Row],[Personnel number]]&lt;&gt;"",TimeSpend[[#This Row],[Date]]&lt;&gt;""),TimeSpend[[#This Row],[Activity]],"")</f>
        <v/>
      </c>
      <c r="G948" t="str">
        <f>IF(AND(TimeSpend[[#This Row],[Personnel number]]&lt;&gt;"",TimeSpend[[#This Row],[Date]]&lt;&gt;""),TimeSpend[[#This Row],[Activity description]],"")</f>
        <v/>
      </c>
      <c r="H948" s="36" t="str">
        <f>IF(AND(TimeSpend[[#This Row],[Personnel number]]&lt;&gt;"",TimeSpend[[#This Row],[Date]]&lt;&gt;""),TimeSpend[[#This Row],[Start Time]],"")</f>
        <v/>
      </c>
      <c r="I948" s="36" t="str">
        <f>IF(AND(TimeSpend[[#This Row],[Personnel number]]&lt;&gt;"",TimeSpend[[#This Row],[Date]]&lt;&gt;""),TimeSpend[[#This Row],[End Time]],"")</f>
        <v/>
      </c>
      <c r="J948" t="str">
        <f>IF(AND(TimeSpend[[#This Row],[Personnel number]]&lt;&gt;"",TimeSpend[[#This Row],[Date]]&lt;&gt;""),TimeSpend[[#This Row],[Location]],"")</f>
        <v/>
      </c>
      <c r="K948" t="str">
        <f>IF(AND(TimeSpend[[#This Row],[Personnel number]]&lt;&gt;"",TimeSpend[[#This Row],[Date]]&lt;&gt;""),TimeSpend[[#This Row],[Task]],"")</f>
        <v/>
      </c>
      <c r="L948" t="str">
        <f>IF(AND(TimeSpend[[#This Row],[Personnel number]]&lt;&gt;"",TimeSpend[[#This Row],[Date]]&lt;&gt;""),Utilization!$J$2,"")</f>
        <v/>
      </c>
      <c r="M948" t="str">
        <f>IF(AND(TimeSpend[[#This Row],[Personnel number]]&lt;&gt;"",TimeSpend[[#This Row],[Date]]&lt;&gt;""),TimeSpend[[#This Row],[Employee Name]],"")</f>
        <v/>
      </c>
      <c r="N948" t="str">
        <f t="shared" si="28"/>
        <v/>
      </c>
      <c r="O948" t="str">
        <f t="shared" si="29"/>
        <v/>
      </c>
      <c r="P948" t="str">
        <f>IF(D948&lt;&gt;"",VLOOKUP(D948,Projects!B:C,2,0),"")</f>
        <v/>
      </c>
    </row>
    <row r="949" spans="1:16" x14ac:dyDescent="0.25">
      <c r="A949" t="str">
        <f>UPPER(IF(AND(TimeSpend[[#This Row],[Personnel number]]&lt;&gt;"",TimeSpend[[#This Row],[Date]]&lt;&gt;""),TimeSpend[[#This Row],[Personnel number]],""))</f>
        <v/>
      </c>
      <c r="B949" s="85" t="str">
        <f>IF(AND(TimeSpend[[#This Row],[Personnel number]]&lt;&gt;"",TimeSpend[[#This Row],[Date]]&lt;&gt;""),TEXT(TimeSpend[[#This Row],[Date]],"[$-409]yyyyMMdd"),"")</f>
        <v/>
      </c>
      <c r="C949" s="33" t="str">
        <f>IF(AND(TimeSpend[[#This Row],[Personnel number]]&lt;&gt;"",TimeSpend[[#This Row],[Date]]&lt;&gt;""),SUBSTITUTE(TimeSpend[[#This Row],[Hours]],",","."),"")</f>
        <v/>
      </c>
      <c r="D949" t="str">
        <f>IF(AND(TimeSpend[[#This Row],[Personnel number]]&lt;&gt;"",TimeSpend[[#This Row],[Date]]&lt;&gt;""),TimeSpend[[#This Row],[Network]],"")</f>
        <v/>
      </c>
      <c r="E949" t="str">
        <f>IF(AND(TimeSpend[[#This Row],[Personnel number]]&lt;&gt;"",TimeSpend[[#This Row],[Date]]&lt;&gt;""),TimeSpend[[#This Row],[Network Description]],"")</f>
        <v/>
      </c>
      <c r="F949" t="str">
        <f>IF(AND(TimeSpend[[#This Row],[Personnel number]]&lt;&gt;"",TimeSpend[[#This Row],[Date]]&lt;&gt;""),TimeSpend[[#This Row],[Activity]],"")</f>
        <v/>
      </c>
      <c r="G949" t="str">
        <f>IF(AND(TimeSpend[[#This Row],[Personnel number]]&lt;&gt;"",TimeSpend[[#This Row],[Date]]&lt;&gt;""),TimeSpend[[#This Row],[Activity description]],"")</f>
        <v/>
      </c>
      <c r="H949" s="36" t="str">
        <f>IF(AND(TimeSpend[[#This Row],[Personnel number]]&lt;&gt;"",TimeSpend[[#This Row],[Date]]&lt;&gt;""),TimeSpend[[#This Row],[Start Time]],"")</f>
        <v/>
      </c>
      <c r="I949" s="36" t="str">
        <f>IF(AND(TimeSpend[[#This Row],[Personnel number]]&lt;&gt;"",TimeSpend[[#This Row],[Date]]&lt;&gt;""),TimeSpend[[#This Row],[End Time]],"")</f>
        <v/>
      </c>
      <c r="J949" t="str">
        <f>IF(AND(TimeSpend[[#This Row],[Personnel number]]&lt;&gt;"",TimeSpend[[#This Row],[Date]]&lt;&gt;""),TimeSpend[[#This Row],[Location]],"")</f>
        <v/>
      </c>
      <c r="K949" t="str">
        <f>IF(AND(TimeSpend[[#This Row],[Personnel number]]&lt;&gt;"",TimeSpend[[#This Row],[Date]]&lt;&gt;""),TimeSpend[[#This Row],[Task]],"")</f>
        <v/>
      </c>
      <c r="L949" t="str">
        <f>IF(AND(TimeSpend[[#This Row],[Personnel number]]&lt;&gt;"",TimeSpend[[#This Row],[Date]]&lt;&gt;""),Utilization!$J$2,"")</f>
        <v/>
      </c>
      <c r="M949" t="str">
        <f>IF(AND(TimeSpend[[#This Row],[Personnel number]]&lt;&gt;"",TimeSpend[[#This Row],[Date]]&lt;&gt;""),TimeSpend[[#This Row],[Employee Name]],"")</f>
        <v/>
      </c>
      <c r="N949" t="str">
        <f t="shared" si="28"/>
        <v/>
      </c>
      <c r="O949" t="str">
        <f t="shared" si="29"/>
        <v/>
      </c>
      <c r="P949" t="str">
        <f>IF(D949&lt;&gt;"",VLOOKUP(D949,Projects!B:C,2,0),"")</f>
        <v/>
      </c>
    </row>
    <row r="950" spans="1:16" x14ac:dyDescent="0.25">
      <c r="A950" t="str">
        <f>UPPER(IF(AND(TimeSpend[[#This Row],[Personnel number]]&lt;&gt;"",TimeSpend[[#This Row],[Date]]&lt;&gt;""),TimeSpend[[#This Row],[Personnel number]],""))</f>
        <v/>
      </c>
      <c r="B950" s="85" t="str">
        <f>IF(AND(TimeSpend[[#This Row],[Personnel number]]&lt;&gt;"",TimeSpend[[#This Row],[Date]]&lt;&gt;""),TEXT(TimeSpend[[#This Row],[Date]],"[$-409]yyyyMMdd"),"")</f>
        <v/>
      </c>
      <c r="C950" s="33" t="str">
        <f>IF(AND(TimeSpend[[#This Row],[Personnel number]]&lt;&gt;"",TimeSpend[[#This Row],[Date]]&lt;&gt;""),SUBSTITUTE(TimeSpend[[#This Row],[Hours]],",","."),"")</f>
        <v/>
      </c>
      <c r="D950" t="str">
        <f>IF(AND(TimeSpend[[#This Row],[Personnel number]]&lt;&gt;"",TimeSpend[[#This Row],[Date]]&lt;&gt;""),TimeSpend[[#This Row],[Network]],"")</f>
        <v/>
      </c>
      <c r="E950" t="str">
        <f>IF(AND(TimeSpend[[#This Row],[Personnel number]]&lt;&gt;"",TimeSpend[[#This Row],[Date]]&lt;&gt;""),TimeSpend[[#This Row],[Network Description]],"")</f>
        <v/>
      </c>
      <c r="F950" t="str">
        <f>IF(AND(TimeSpend[[#This Row],[Personnel number]]&lt;&gt;"",TimeSpend[[#This Row],[Date]]&lt;&gt;""),TimeSpend[[#This Row],[Activity]],"")</f>
        <v/>
      </c>
      <c r="G950" t="str">
        <f>IF(AND(TimeSpend[[#This Row],[Personnel number]]&lt;&gt;"",TimeSpend[[#This Row],[Date]]&lt;&gt;""),TimeSpend[[#This Row],[Activity description]],"")</f>
        <v/>
      </c>
      <c r="H950" s="36" t="str">
        <f>IF(AND(TimeSpend[[#This Row],[Personnel number]]&lt;&gt;"",TimeSpend[[#This Row],[Date]]&lt;&gt;""),TimeSpend[[#This Row],[Start Time]],"")</f>
        <v/>
      </c>
      <c r="I950" s="36" t="str">
        <f>IF(AND(TimeSpend[[#This Row],[Personnel number]]&lt;&gt;"",TimeSpend[[#This Row],[Date]]&lt;&gt;""),TimeSpend[[#This Row],[End Time]],"")</f>
        <v/>
      </c>
      <c r="J950" t="str">
        <f>IF(AND(TimeSpend[[#This Row],[Personnel number]]&lt;&gt;"",TimeSpend[[#This Row],[Date]]&lt;&gt;""),TimeSpend[[#This Row],[Location]],"")</f>
        <v/>
      </c>
      <c r="K950" t="str">
        <f>IF(AND(TimeSpend[[#This Row],[Personnel number]]&lt;&gt;"",TimeSpend[[#This Row],[Date]]&lt;&gt;""),TimeSpend[[#This Row],[Task]],"")</f>
        <v/>
      </c>
      <c r="L950" t="str">
        <f>IF(AND(TimeSpend[[#This Row],[Personnel number]]&lt;&gt;"",TimeSpend[[#This Row],[Date]]&lt;&gt;""),Utilization!$J$2,"")</f>
        <v/>
      </c>
      <c r="M950" t="str">
        <f>IF(AND(TimeSpend[[#This Row],[Personnel number]]&lt;&gt;"",TimeSpend[[#This Row],[Date]]&lt;&gt;""),TimeSpend[[#This Row],[Employee Name]],"")</f>
        <v/>
      </c>
      <c r="N950" t="str">
        <f t="shared" si="28"/>
        <v/>
      </c>
      <c r="O950" t="str">
        <f t="shared" si="29"/>
        <v/>
      </c>
      <c r="P950" t="str">
        <f>IF(D950&lt;&gt;"",VLOOKUP(D950,Projects!B:C,2,0),"")</f>
        <v/>
      </c>
    </row>
    <row r="951" spans="1:16" x14ac:dyDescent="0.25">
      <c r="A951" t="str">
        <f>UPPER(IF(AND(TimeSpend[[#This Row],[Personnel number]]&lt;&gt;"",TimeSpend[[#This Row],[Date]]&lt;&gt;""),TimeSpend[[#This Row],[Personnel number]],""))</f>
        <v/>
      </c>
      <c r="B951" s="85" t="str">
        <f>IF(AND(TimeSpend[[#This Row],[Personnel number]]&lt;&gt;"",TimeSpend[[#This Row],[Date]]&lt;&gt;""),TEXT(TimeSpend[[#This Row],[Date]],"[$-409]yyyyMMdd"),"")</f>
        <v/>
      </c>
      <c r="C951" s="33" t="str">
        <f>IF(AND(TimeSpend[[#This Row],[Personnel number]]&lt;&gt;"",TimeSpend[[#This Row],[Date]]&lt;&gt;""),SUBSTITUTE(TimeSpend[[#This Row],[Hours]],",","."),"")</f>
        <v/>
      </c>
      <c r="D951" t="str">
        <f>IF(AND(TimeSpend[[#This Row],[Personnel number]]&lt;&gt;"",TimeSpend[[#This Row],[Date]]&lt;&gt;""),TimeSpend[[#This Row],[Network]],"")</f>
        <v/>
      </c>
      <c r="E951" t="str">
        <f>IF(AND(TimeSpend[[#This Row],[Personnel number]]&lt;&gt;"",TimeSpend[[#This Row],[Date]]&lt;&gt;""),TimeSpend[[#This Row],[Network Description]],"")</f>
        <v/>
      </c>
      <c r="F951" t="str">
        <f>IF(AND(TimeSpend[[#This Row],[Personnel number]]&lt;&gt;"",TimeSpend[[#This Row],[Date]]&lt;&gt;""),TimeSpend[[#This Row],[Activity]],"")</f>
        <v/>
      </c>
      <c r="G951" t="str">
        <f>IF(AND(TimeSpend[[#This Row],[Personnel number]]&lt;&gt;"",TimeSpend[[#This Row],[Date]]&lt;&gt;""),TimeSpend[[#This Row],[Activity description]],"")</f>
        <v/>
      </c>
      <c r="H951" s="36" t="str">
        <f>IF(AND(TimeSpend[[#This Row],[Personnel number]]&lt;&gt;"",TimeSpend[[#This Row],[Date]]&lt;&gt;""),TimeSpend[[#This Row],[Start Time]],"")</f>
        <v/>
      </c>
      <c r="I951" s="36" t="str">
        <f>IF(AND(TimeSpend[[#This Row],[Personnel number]]&lt;&gt;"",TimeSpend[[#This Row],[Date]]&lt;&gt;""),TimeSpend[[#This Row],[End Time]],"")</f>
        <v/>
      </c>
      <c r="J951" t="str">
        <f>IF(AND(TimeSpend[[#This Row],[Personnel number]]&lt;&gt;"",TimeSpend[[#This Row],[Date]]&lt;&gt;""),TimeSpend[[#This Row],[Location]],"")</f>
        <v/>
      </c>
      <c r="K951" t="str">
        <f>IF(AND(TimeSpend[[#This Row],[Personnel number]]&lt;&gt;"",TimeSpend[[#This Row],[Date]]&lt;&gt;""),TimeSpend[[#This Row],[Task]],"")</f>
        <v/>
      </c>
      <c r="L951" t="str">
        <f>IF(AND(TimeSpend[[#This Row],[Personnel number]]&lt;&gt;"",TimeSpend[[#This Row],[Date]]&lt;&gt;""),Utilization!$J$2,"")</f>
        <v/>
      </c>
      <c r="M951" t="str">
        <f>IF(AND(TimeSpend[[#This Row],[Personnel number]]&lt;&gt;"",TimeSpend[[#This Row],[Date]]&lt;&gt;""),TimeSpend[[#This Row],[Employee Name]],"")</f>
        <v/>
      </c>
      <c r="N951" t="str">
        <f t="shared" si="28"/>
        <v/>
      </c>
      <c r="O951" t="str">
        <f t="shared" si="29"/>
        <v/>
      </c>
      <c r="P951" t="str">
        <f>IF(D951&lt;&gt;"",VLOOKUP(D951,Projects!B:C,2,0),"")</f>
        <v/>
      </c>
    </row>
    <row r="952" spans="1:16" x14ac:dyDescent="0.25">
      <c r="A952" t="str">
        <f>UPPER(IF(AND(TimeSpend[[#This Row],[Personnel number]]&lt;&gt;"",TimeSpend[[#This Row],[Date]]&lt;&gt;""),TimeSpend[[#This Row],[Personnel number]],""))</f>
        <v/>
      </c>
      <c r="B952" s="85" t="str">
        <f>IF(AND(TimeSpend[[#This Row],[Personnel number]]&lt;&gt;"",TimeSpend[[#This Row],[Date]]&lt;&gt;""),TEXT(TimeSpend[[#This Row],[Date]],"[$-409]yyyyMMdd"),"")</f>
        <v/>
      </c>
      <c r="C952" s="33" t="str">
        <f>IF(AND(TimeSpend[[#This Row],[Personnel number]]&lt;&gt;"",TimeSpend[[#This Row],[Date]]&lt;&gt;""),SUBSTITUTE(TimeSpend[[#This Row],[Hours]],",","."),"")</f>
        <v/>
      </c>
      <c r="D952" t="str">
        <f>IF(AND(TimeSpend[[#This Row],[Personnel number]]&lt;&gt;"",TimeSpend[[#This Row],[Date]]&lt;&gt;""),TimeSpend[[#This Row],[Network]],"")</f>
        <v/>
      </c>
      <c r="E952" t="str">
        <f>IF(AND(TimeSpend[[#This Row],[Personnel number]]&lt;&gt;"",TimeSpend[[#This Row],[Date]]&lt;&gt;""),TimeSpend[[#This Row],[Network Description]],"")</f>
        <v/>
      </c>
      <c r="F952" t="str">
        <f>IF(AND(TimeSpend[[#This Row],[Personnel number]]&lt;&gt;"",TimeSpend[[#This Row],[Date]]&lt;&gt;""),TimeSpend[[#This Row],[Activity]],"")</f>
        <v/>
      </c>
      <c r="G952" t="str">
        <f>IF(AND(TimeSpend[[#This Row],[Personnel number]]&lt;&gt;"",TimeSpend[[#This Row],[Date]]&lt;&gt;""),TimeSpend[[#This Row],[Activity description]],"")</f>
        <v/>
      </c>
      <c r="H952" s="36" t="str">
        <f>IF(AND(TimeSpend[[#This Row],[Personnel number]]&lt;&gt;"",TimeSpend[[#This Row],[Date]]&lt;&gt;""),TimeSpend[[#This Row],[Start Time]],"")</f>
        <v/>
      </c>
      <c r="I952" s="36" t="str">
        <f>IF(AND(TimeSpend[[#This Row],[Personnel number]]&lt;&gt;"",TimeSpend[[#This Row],[Date]]&lt;&gt;""),TimeSpend[[#This Row],[End Time]],"")</f>
        <v/>
      </c>
      <c r="J952" t="str">
        <f>IF(AND(TimeSpend[[#This Row],[Personnel number]]&lt;&gt;"",TimeSpend[[#This Row],[Date]]&lt;&gt;""),TimeSpend[[#This Row],[Location]],"")</f>
        <v/>
      </c>
      <c r="K952" t="str">
        <f>IF(AND(TimeSpend[[#This Row],[Personnel number]]&lt;&gt;"",TimeSpend[[#This Row],[Date]]&lt;&gt;""),TimeSpend[[#This Row],[Task]],"")</f>
        <v/>
      </c>
      <c r="L952" t="str">
        <f>IF(AND(TimeSpend[[#This Row],[Personnel number]]&lt;&gt;"",TimeSpend[[#This Row],[Date]]&lt;&gt;""),Utilization!$J$2,"")</f>
        <v/>
      </c>
      <c r="M952" t="str">
        <f>IF(AND(TimeSpend[[#This Row],[Personnel number]]&lt;&gt;"",TimeSpend[[#This Row],[Date]]&lt;&gt;""),TimeSpend[[#This Row],[Employee Name]],"")</f>
        <v/>
      </c>
      <c r="N952" t="str">
        <f t="shared" si="28"/>
        <v/>
      </c>
      <c r="O952" t="str">
        <f t="shared" si="29"/>
        <v/>
      </c>
      <c r="P952" t="str">
        <f>IF(D952&lt;&gt;"",VLOOKUP(D952,Projects!B:C,2,0),"")</f>
        <v/>
      </c>
    </row>
    <row r="953" spans="1:16" x14ac:dyDescent="0.25">
      <c r="A953" t="str">
        <f>UPPER(IF(AND(TimeSpend[[#This Row],[Personnel number]]&lt;&gt;"",TimeSpend[[#This Row],[Date]]&lt;&gt;""),TimeSpend[[#This Row],[Personnel number]],""))</f>
        <v/>
      </c>
      <c r="B953" s="85" t="str">
        <f>IF(AND(TimeSpend[[#This Row],[Personnel number]]&lt;&gt;"",TimeSpend[[#This Row],[Date]]&lt;&gt;""),TEXT(TimeSpend[[#This Row],[Date]],"[$-409]yyyyMMdd"),"")</f>
        <v/>
      </c>
      <c r="C953" s="33" t="str">
        <f>IF(AND(TimeSpend[[#This Row],[Personnel number]]&lt;&gt;"",TimeSpend[[#This Row],[Date]]&lt;&gt;""),SUBSTITUTE(TimeSpend[[#This Row],[Hours]],",","."),"")</f>
        <v/>
      </c>
      <c r="D953" t="str">
        <f>IF(AND(TimeSpend[[#This Row],[Personnel number]]&lt;&gt;"",TimeSpend[[#This Row],[Date]]&lt;&gt;""),TimeSpend[[#This Row],[Network]],"")</f>
        <v/>
      </c>
      <c r="E953" t="str">
        <f>IF(AND(TimeSpend[[#This Row],[Personnel number]]&lt;&gt;"",TimeSpend[[#This Row],[Date]]&lt;&gt;""),TimeSpend[[#This Row],[Network Description]],"")</f>
        <v/>
      </c>
      <c r="F953" t="str">
        <f>IF(AND(TimeSpend[[#This Row],[Personnel number]]&lt;&gt;"",TimeSpend[[#This Row],[Date]]&lt;&gt;""),TimeSpend[[#This Row],[Activity]],"")</f>
        <v/>
      </c>
      <c r="G953" t="str">
        <f>IF(AND(TimeSpend[[#This Row],[Personnel number]]&lt;&gt;"",TimeSpend[[#This Row],[Date]]&lt;&gt;""),TimeSpend[[#This Row],[Activity description]],"")</f>
        <v/>
      </c>
      <c r="H953" s="36" t="str">
        <f>IF(AND(TimeSpend[[#This Row],[Personnel number]]&lt;&gt;"",TimeSpend[[#This Row],[Date]]&lt;&gt;""),TimeSpend[[#This Row],[Start Time]],"")</f>
        <v/>
      </c>
      <c r="I953" s="36" t="str">
        <f>IF(AND(TimeSpend[[#This Row],[Personnel number]]&lt;&gt;"",TimeSpend[[#This Row],[Date]]&lt;&gt;""),TimeSpend[[#This Row],[End Time]],"")</f>
        <v/>
      </c>
      <c r="J953" t="str">
        <f>IF(AND(TimeSpend[[#This Row],[Personnel number]]&lt;&gt;"",TimeSpend[[#This Row],[Date]]&lt;&gt;""),TimeSpend[[#This Row],[Location]],"")</f>
        <v/>
      </c>
      <c r="K953" t="str">
        <f>IF(AND(TimeSpend[[#This Row],[Personnel number]]&lt;&gt;"",TimeSpend[[#This Row],[Date]]&lt;&gt;""),TimeSpend[[#This Row],[Task]],"")</f>
        <v/>
      </c>
      <c r="L953" t="str">
        <f>IF(AND(TimeSpend[[#This Row],[Personnel number]]&lt;&gt;"",TimeSpend[[#This Row],[Date]]&lt;&gt;""),Utilization!$J$2,"")</f>
        <v/>
      </c>
      <c r="M953" t="str">
        <f>IF(AND(TimeSpend[[#This Row],[Personnel number]]&lt;&gt;"",TimeSpend[[#This Row],[Date]]&lt;&gt;""),TimeSpend[[#This Row],[Employee Name]],"")</f>
        <v/>
      </c>
      <c r="N953" t="str">
        <f t="shared" si="28"/>
        <v/>
      </c>
      <c r="O953" t="str">
        <f t="shared" si="29"/>
        <v/>
      </c>
      <c r="P953" t="str">
        <f>IF(D953&lt;&gt;"",VLOOKUP(D953,Projects!B:C,2,0),"")</f>
        <v/>
      </c>
    </row>
    <row r="954" spans="1:16" x14ac:dyDescent="0.25">
      <c r="A954" t="str">
        <f>UPPER(IF(AND(TimeSpend[[#This Row],[Personnel number]]&lt;&gt;"",TimeSpend[[#This Row],[Date]]&lt;&gt;""),TimeSpend[[#This Row],[Personnel number]],""))</f>
        <v/>
      </c>
      <c r="B954" s="85" t="str">
        <f>IF(AND(TimeSpend[[#This Row],[Personnel number]]&lt;&gt;"",TimeSpend[[#This Row],[Date]]&lt;&gt;""),TEXT(TimeSpend[[#This Row],[Date]],"[$-409]yyyyMMdd"),"")</f>
        <v/>
      </c>
      <c r="C954" s="33" t="str">
        <f>IF(AND(TimeSpend[[#This Row],[Personnel number]]&lt;&gt;"",TimeSpend[[#This Row],[Date]]&lt;&gt;""),SUBSTITUTE(TimeSpend[[#This Row],[Hours]],",","."),"")</f>
        <v/>
      </c>
      <c r="D954" t="str">
        <f>IF(AND(TimeSpend[[#This Row],[Personnel number]]&lt;&gt;"",TimeSpend[[#This Row],[Date]]&lt;&gt;""),TimeSpend[[#This Row],[Network]],"")</f>
        <v/>
      </c>
      <c r="E954" t="str">
        <f>IF(AND(TimeSpend[[#This Row],[Personnel number]]&lt;&gt;"",TimeSpend[[#This Row],[Date]]&lt;&gt;""),TimeSpend[[#This Row],[Network Description]],"")</f>
        <v/>
      </c>
      <c r="F954" t="str">
        <f>IF(AND(TimeSpend[[#This Row],[Personnel number]]&lt;&gt;"",TimeSpend[[#This Row],[Date]]&lt;&gt;""),TimeSpend[[#This Row],[Activity]],"")</f>
        <v/>
      </c>
      <c r="G954" t="str">
        <f>IF(AND(TimeSpend[[#This Row],[Personnel number]]&lt;&gt;"",TimeSpend[[#This Row],[Date]]&lt;&gt;""),TimeSpend[[#This Row],[Activity description]],"")</f>
        <v/>
      </c>
      <c r="H954" s="36" t="str">
        <f>IF(AND(TimeSpend[[#This Row],[Personnel number]]&lt;&gt;"",TimeSpend[[#This Row],[Date]]&lt;&gt;""),TimeSpend[[#This Row],[Start Time]],"")</f>
        <v/>
      </c>
      <c r="I954" s="36" t="str">
        <f>IF(AND(TimeSpend[[#This Row],[Personnel number]]&lt;&gt;"",TimeSpend[[#This Row],[Date]]&lt;&gt;""),TimeSpend[[#This Row],[End Time]],"")</f>
        <v/>
      </c>
      <c r="J954" t="str">
        <f>IF(AND(TimeSpend[[#This Row],[Personnel number]]&lt;&gt;"",TimeSpend[[#This Row],[Date]]&lt;&gt;""),TimeSpend[[#This Row],[Location]],"")</f>
        <v/>
      </c>
      <c r="K954" t="str">
        <f>IF(AND(TimeSpend[[#This Row],[Personnel number]]&lt;&gt;"",TimeSpend[[#This Row],[Date]]&lt;&gt;""),TimeSpend[[#This Row],[Task]],"")</f>
        <v/>
      </c>
      <c r="L954" t="str">
        <f>IF(AND(TimeSpend[[#This Row],[Personnel number]]&lt;&gt;"",TimeSpend[[#This Row],[Date]]&lt;&gt;""),Utilization!$J$2,"")</f>
        <v/>
      </c>
      <c r="M954" t="str">
        <f>IF(AND(TimeSpend[[#This Row],[Personnel number]]&lt;&gt;"",TimeSpend[[#This Row],[Date]]&lt;&gt;""),TimeSpend[[#This Row],[Employee Name]],"")</f>
        <v/>
      </c>
      <c r="N954" t="str">
        <f t="shared" si="28"/>
        <v/>
      </c>
      <c r="O954" t="str">
        <f t="shared" si="29"/>
        <v/>
      </c>
      <c r="P954" t="str">
        <f>IF(D954&lt;&gt;"",VLOOKUP(D954,Projects!B:C,2,0),"")</f>
        <v/>
      </c>
    </row>
    <row r="955" spans="1:16" x14ac:dyDescent="0.25">
      <c r="A955" t="str">
        <f>UPPER(IF(AND(TimeSpend[[#This Row],[Personnel number]]&lt;&gt;"",TimeSpend[[#This Row],[Date]]&lt;&gt;""),TimeSpend[[#This Row],[Personnel number]],""))</f>
        <v/>
      </c>
      <c r="B955" s="85" t="str">
        <f>IF(AND(TimeSpend[[#This Row],[Personnel number]]&lt;&gt;"",TimeSpend[[#This Row],[Date]]&lt;&gt;""),TEXT(TimeSpend[[#This Row],[Date]],"[$-409]yyyyMMdd"),"")</f>
        <v/>
      </c>
      <c r="C955" s="33" t="str">
        <f>IF(AND(TimeSpend[[#This Row],[Personnel number]]&lt;&gt;"",TimeSpend[[#This Row],[Date]]&lt;&gt;""),SUBSTITUTE(TimeSpend[[#This Row],[Hours]],",","."),"")</f>
        <v/>
      </c>
      <c r="D955" t="str">
        <f>IF(AND(TimeSpend[[#This Row],[Personnel number]]&lt;&gt;"",TimeSpend[[#This Row],[Date]]&lt;&gt;""),TimeSpend[[#This Row],[Network]],"")</f>
        <v/>
      </c>
      <c r="E955" t="str">
        <f>IF(AND(TimeSpend[[#This Row],[Personnel number]]&lt;&gt;"",TimeSpend[[#This Row],[Date]]&lt;&gt;""),TimeSpend[[#This Row],[Network Description]],"")</f>
        <v/>
      </c>
      <c r="F955" t="str">
        <f>IF(AND(TimeSpend[[#This Row],[Personnel number]]&lt;&gt;"",TimeSpend[[#This Row],[Date]]&lt;&gt;""),TimeSpend[[#This Row],[Activity]],"")</f>
        <v/>
      </c>
      <c r="G955" t="str">
        <f>IF(AND(TimeSpend[[#This Row],[Personnel number]]&lt;&gt;"",TimeSpend[[#This Row],[Date]]&lt;&gt;""),TimeSpend[[#This Row],[Activity description]],"")</f>
        <v/>
      </c>
      <c r="H955" s="36" t="str">
        <f>IF(AND(TimeSpend[[#This Row],[Personnel number]]&lt;&gt;"",TimeSpend[[#This Row],[Date]]&lt;&gt;""),TimeSpend[[#This Row],[Start Time]],"")</f>
        <v/>
      </c>
      <c r="I955" s="36" t="str">
        <f>IF(AND(TimeSpend[[#This Row],[Personnel number]]&lt;&gt;"",TimeSpend[[#This Row],[Date]]&lt;&gt;""),TimeSpend[[#This Row],[End Time]],"")</f>
        <v/>
      </c>
      <c r="J955" t="str">
        <f>IF(AND(TimeSpend[[#This Row],[Personnel number]]&lt;&gt;"",TimeSpend[[#This Row],[Date]]&lt;&gt;""),TimeSpend[[#This Row],[Location]],"")</f>
        <v/>
      </c>
      <c r="K955" t="str">
        <f>IF(AND(TimeSpend[[#This Row],[Personnel number]]&lt;&gt;"",TimeSpend[[#This Row],[Date]]&lt;&gt;""),TimeSpend[[#This Row],[Task]],"")</f>
        <v/>
      </c>
      <c r="L955" t="str">
        <f>IF(AND(TimeSpend[[#This Row],[Personnel number]]&lt;&gt;"",TimeSpend[[#This Row],[Date]]&lt;&gt;""),Utilization!$J$2,"")</f>
        <v/>
      </c>
      <c r="M955" t="str">
        <f>IF(AND(TimeSpend[[#This Row],[Personnel number]]&lt;&gt;"",TimeSpend[[#This Row],[Date]]&lt;&gt;""),TimeSpend[[#This Row],[Employee Name]],"")</f>
        <v/>
      </c>
      <c r="N955" t="str">
        <f t="shared" si="28"/>
        <v/>
      </c>
      <c r="O955" t="str">
        <f t="shared" si="29"/>
        <v/>
      </c>
      <c r="P955" t="str">
        <f>IF(D955&lt;&gt;"",VLOOKUP(D955,Projects!B:C,2,0),"")</f>
        <v/>
      </c>
    </row>
    <row r="956" spans="1:16" x14ac:dyDescent="0.25">
      <c r="A956" t="str">
        <f>UPPER(IF(AND(TimeSpend[[#This Row],[Personnel number]]&lt;&gt;"",TimeSpend[[#This Row],[Date]]&lt;&gt;""),TimeSpend[[#This Row],[Personnel number]],""))</f>
        <v/>
      </c>
      <c r="B956" s="85" t="str">
        <f>IF(AND(TimeSpend[[#This Row],[Personnel number]]&lt;&gt;"",TimeSpend[[#This Row],[Date]]&lt;&gt;""),TEXT(TimeSpend[[#This Row],[Date]],"[$-409]yyyyMMdd"),"")</f>
        <v/>
      </c>
      <c r="C956" s="33" t="str">
        <f>IF(AND(TimeSpend[[#This Row],[Personnel number]]&lt;&gt;"",TimeSpend[[#This Row],[Date]]&lt;&gt;""),SUBSTITUTE(TimeSpend[[#This Row],[Hours]],",","."),"")</f>
        <v/>
      </c>
      <c r="D956" t="str">
        <f>IF(AND(TimeSpend[[#This Row],[Personnel number]]&lt;&gt;"",TimeSpend[[#This Row],[Date]]&lt;&gt;""),TimeSpend[[#This Row],[Network]],"")</f>
        <v/>
      </c>
      <c r="E956" t="str">
        <f>IF(AND(TimeSpend[[#This Row],[Personnel number]]&lt;&gt;"",TimeSpend[[#This Row],[Date]]&lt;&gt;""),TimeSpend[[#This Row],[Network Description]],"")</f>
        <v/>
      </c>
      <c r="F956" t="str">
        <f>IF(AND(TimeSpend[[#This Row],[Personnel number]]&lt;&gt;"",TimeSpend[[#This Row],[Date]]&lt;&gt;""),TimeSpend[[#This Row],[Activity]],"")</f>
        <v/>
      </c>
      <c r="G956" t="str">
        <f>IF(AND(TimeSpend[[#This Row],[Personnel number]]&lt;&gt;"",TimeSpend[[#This Row],[Date]]&lt;&gt;""),TimeSpend[[#This Row],[Activity description]],"")</f>
        <v/>
      </c>
      <c r="H956" s="36" t="str">
        <f>IF(AND(TimeSpend[[#This Row],[Personnel number]]&lt;&gt;"",TimeSpend[[#This Row],[Date]]&lt;&gt;""),TimeSpend[[#This Row],[Start Time]],"")</f>
        <v/>
      </c>
      <c r="I956" s="36" t="str">
        <f>IF(AND(TimeSpend[[#This Row],[Personnel number]]&lt;&gt;"",TimeSpend[[#This Row],[Date]]&lt;&gt;""),TimeSpend[[#This Row],[End Time]],"")</f>
        <v/>
      </c>
      <c r="J956" t="str">
        <f>IF(AND(TimeSpend[[#This Row],[Personnel number]]&lt;&gt;"",TimeSpend[[#This Row],[Date]]&lt;&gt;""),TimeSpend[[#This Row],[Location]],"")</f>
        <v/>
      </c>
      <c r="K956" t="str">
        <f>IF(AND(TimeSpend[[#This Row],[Personnel number]]&lt;&gt;"",TimeSpend[[#This Row],[Date]]&lt;&gt;""),TimeSpend[[#This Row],[Task]],"")</f>
        <v/>
      </c>
      <c r="L956" t="str">
        <f>IF(AND(TimeSpend[[#This Row],[Personnel number]]&lt;&gt;"",TimeSpend[[#This Row],[Date]]&lt;&gt;""),Utilization!$J$2,"")</f>
        <v/>
      </c>
      <c r="M956" t="str">
        <f>IF(AND(TimeSpend[[#This Row],[Personnel number]]&lt;&gt;"",TimeSpend[[#This Row],[Date]]&lt;&gt;""),TimeSpend[[#This Row],[Employee Name]],"")</f>
        <v/>
      </c>
      <c r="N956" t="str">
        <f t="shared" si="28"/>
        <v/>
      </c>
      <c r="O956" t="str">
        <f t="shared" si="29"/>
        <v/>
      </c>
      <c r="P956" t="str">
        <f>IF(D956&lt;&gt;"",VLOOKUP(D956,Projects!B:C,2,0),"")</f>
        <v/>
      </c>
    </row>
    <row r="957" spans="1:16" x14ac:dyDescent="0.25">
      <c r="A957" t="str">
        <f>UPPER(IF(AND(TimeSpend[[#This Row],[Personnel number]]&lt;&gt;"",TimeSpend[[#This Row],[Date]]&lt;&gt;""),TimeSpend[[#This Row],[Personnel number]],""))</f>
        <v/>
      </c>
      <c r="B957" s="85" t="str">
        <f>IF(AND(TimeSpend[[#This Row],[Personnel number]]&lt;&gt;"",TimeSpend[[#This Row],[Date]]&lt;&gt;""),TEXT(TimeSpend[[#This Row],[Date]],"[$-409]yyyyMMdd"),"")</f>
        <v/>
      </c>
      <c r="C957" s="33" t="str">
        <f>IF(AND(TimeSpend[[#This Row],[Personnel number]]&lt;&gt;"",TimeSpend[[#This Row],[Date]]&lt;&gt;""),SUBSTITUTE(TimeSpend[[#This Row],[Hours]],",","."),"")</f>
        <v/>
      </c>
      <c r="D957" t="str">
        <f>IF(AND(TimeSpend[[#This Row],[Personnel number]]&lt;&gt;"",TimeSpend[[#This Row],[Date]]&lt;&gt;""),TimeSpend[[#This Row],[Network]],"")</f>
        <v/>
      </c>
      <c r="E957" t="str">
        <f>IF(AND(TimeSpend[[#This Row],[Personnel number]]&lt;&gt;"",TimeSpend[[#This Row],[Date]]&lt;&gt;""),TimeSpend[[#This Row],[Network Description]],"")</f>
        <v/>
      </c>
      <c r="F957" t="str">
        <f>IF(AND(TimeSpend[[#This Row],[Personnel number]]&lt;&gt;"",TimeSpend[[#This Row],[Date]]&lt;&gt;""),TimeSpend[[#This Row],[Activity]],"")</f>
        <v/>
      </c>
      <c r="G957" t="str">
        <f>IF(AND(TimeSpend[[#This Row],[Personnel number]]&lt;&gt;"",TimeSpend[[#This Row],[Date]]&lt;&gt;""),TimeSpend[[#This Row],[Activity description]],"")</f>
        <v/>
      </c>
      <c r="H957" s="36" t="str">
        <f>IF(AND(TimeSpend[[#This Row],[Personnel number]]&lt;&gt;"",TimeSpend[[#This Row],[Date]]&lt;&gt;""),TimeSpend[[#This Row],[Start Time]],"")</f>
        <v/>
      </c>
      <c r="I957" s="36" t="str">
        <f>IF(AND(TimeSpend[[#This Row],[Personnel number]]&lt;&gt;"",TimeSpend[[#This Row],[Date]]&lt;&gt;""),TimeSpend[[#This Row],[End Time]],"")</f>
        <v/>
      </c>
      <c r="J957" t="str">
        <f>IF(AND(TimeSpend[[#This Row],[Personnel number]]&lt;&gt;"",TimeSpend[[#This Row],[Date]]&lt;&gt;""),TimeSpend[[#This Row],[Location]],"")</f>
        <v/>
      </c>
      <c r="K957" t="str">
        <f>IF(AND(TimeSpend[[#This Row],[Personnel number]]&lt;&gt;"",TimeSpend[[#This Row],[Date]]&lt;&gt;""),TimeSpend[[#This Row],[Task]],"")</f>
        <v/>
      </c>
      <c r="L957" t="str">
        <f>IF(AND(TimeSpend[[#This Row],[Personnel number]]&lt;&gt;"",TimeSpend[[#This Row],[Date]]&lt;&gt;""),Utilization!$J$2,"")</f>
        <v/>
      </c>
      <c r="M957" t="str">
        <f>IF(AND(TimeSpend[[#This Row],[Personnel number]]&lt;&gt;"",TimeSpend[[#This Row],[Date]]&lt;&gt;""),TimeSpend[[#This Row],[Employee Name]],"")</f>
        <v/>
      </c>
      <c r="N957" t="str">
        <f t="shared" si="28"/>
        <v/>
      </c>
      <c r="O957" t="str">
        <f t="shared" si="29"/>
        <v/>
      </c>
      <c r="P957" t="str">
        <f>IF(D957&lt;&gt;"",VLOOKUP(D957,Projects!B:C,2,0),"")</f>
        <v/>
      </c>
    </row>
    <row r="958" spans="1:16" x14ac:dyDescent="0.25">
      <c r="A958" t="str">
        <f>UPPER(IF(AND(TimeSpend[[#This Row],[Personnel number]]&lt;&gt;"",TimeSpend[[#This Row],[Date]]&lt;&gt;""),TimeSpend[[#This Row],[Personnel number]],""))</f>
        <v/>
      </c>
      <c r="B958" s="85" t="str">
        <f>IF(AND(TimeSpend[[#This Row],[Personnel number]]&lt;&gt;"",TimeSpend[[#This Row],[Date]]&lt;&gt;""),TEXT(TimeSpend[[#This Row],[Date]],"[$-409]yyyyMMdd"),"")</f>
        <v/>
      </c>
      <c r="C958" s="33" t="str">
        <f>IF(AND(TimeSpend[[#This Row],[Personnel number]]&lt;&gt;"",TimeSpend[[#This Row],[Date]]&lt;&gt;""),SUBSTITUTE(TimeSpend[[#This Row],[Hours]],",","."),"")</f>
        <v/>
      </c>
      <c r="D958" t="str">
        <f>IF(AND(TimeSpend[[#This Row],[Personnel number]]&lt;&gt;"",TimeSpend[[#This Row],[Date]]&lt;&gt;""),TimeSpend[[#This Row],[Network]],"")</f>
        <v/>
      </c>
      <c r="E958" t="str">
        <f>IF(AND(TimeSpend[[#This Row],[Personnel number]]&lt;&gt;"",TimeSpend[[#This Row],[Date]]&lt;&gt;""),TimeSpend[[#This Row],[Network Description]],"")</f>
        <v/>
      </c>
      <c r="F958" t="str">
        <f>IF(AND(TimeSpend[[#This Row],[Personnel number]]&lt;&gt;"",TimeSpend[[#This Row],[Date]]&lt;&gt;""),TimeSpend[[#This Row],[Activity]],"")</f>
        <v/>
      </c>
      <c r="G958" t="str">
        <f>IF(AND(TimeSpend[[#This Row],[Personnel number]]&lt;&gt;"",TimeSpend[[#This Row],[Date]]&lt;&gt;""),TimeSpend[[#This Row],[Activity description]],"")</f>
        <v/>
      </c>
      <c r="H958" s="36" t="str">
        <f>IF(AND(TimeSpend[[#This Row],[Personnel number]]&lt;&gt;"",TimeSpend[[#This Row],[Date]]&lt;&gt;""),TimeSpend[[#This Row],[Start Time]],"")</f>
        <v/>
      </c>
      <c r="I958" s="36" t="str">
        <f>IF(AND(TimeSpend[[#This Row],[Personnel number]]&lt;&gt;"",TimeSpend[[#This Row],[Date]]&lt;&gt;""),TimeSpend[[#This Row],[End Time]],"")</f>
        <v/>
      </c>
      <c r="J958" t="str">
        <f>IF(AND(TimeSpend[[#This Row],[Personnel number]]&lt;&gt;"",TimeSpend[[#This Row],[Date]]&lt;&gt;""),TimeSpend[[#This Row],[Location]],"")</f>
        <v/>
      </c>
      <c r="K958" t="str">
        <f>IF(AND(TimeSpend[[#This Row],[Personnel number]]&lt;&gt;"",TimeSpend[[#This Row],[Date]]&lt;&gt;""),TimeSpend[[#This Row],[Task]],"")</f>
        <v/>
      </c>
      <c r="L958" t="str">
        <f>IF(AND(TimeSpend[[#This Row],[Personnel number]]&lt;&gt;"",TimeSpend[[#This Row],[Date]]&lt;&gt;""),Utilization!$J$2,"")</f>
        <v/>
      </c>
      <c r="M958" t="str">
        <f>IF(AND(TimeSpend[[#This Row],[Personnel number]]&lt;&gt;"",TimeSpend[[#This Row],[Date]]&lt;&gt;""),TimeSpend[[#This Row],[Employee Name]],"")</f>
        <v/>
      </c>
      <c r="N958" t="str">
        <f t="shared" si="28"/>
        <v/>
      </c>
      <c r="O958" t="str">
        <f t="shared" si="29"/>
        <v/>
      </c>
      <c r="P958" t="str">
        <f>IF(D958&lt;&gt;"",VLOOKUP(D958,Projects!B:C,2,0),"")</f>
        <v/>
      </c>
    </row>
    <row r="959" spans="1:16" x14ac:dyDescent="0.25">
      <c r="A959" t="str">
        <f>UPPER(IF(AND(TimeSpend[[#This Row],[Personnel number]]&lt;&gt;"",TimeSpend[[#This Row],[Date]]&lt;&gt;""),TimeSpend[[#This Row],[Personnel number]],""))</f>
        <v/>
      </c>
      <c r="B959" s="85" t="str">
        <f>IF(AND(TimeSpend[[#This Row],[Personnel number]]&lt;&gt;"",TimeSpend[[#This Row],[Date]]&lt;&gt;""),TEXT(TimeSpend[[#This Row],[Date]],"[$-409]yyyyMMdd"),"")</f>
        <v/>
      </c>
      <c r="C959" s="33" t="str">
        <f>IF(AND(TimeSpend[[#This Row],[Personnel number]]&lt;&gt;"",TimeSpend[[#This Row],[Date]]&lt;&gt;""),SUBSTITUTE(TimeSpend[[#This Row],[Hours]],",","."),"")</f>
        <v/>
      </c>
      <c r="D959" t="str">
        <f>IF(AND(TimeSpend[[#This Row],[Personnel number]]&lt;&gt;"",TimeSpend[[#This Row],[Date]]&lt;&gt;""),TimeSpend[[#This Row],[Network]],"")</f>
        <v/>
      </c>
      <c r="E959" t="str">
        <f>IF(AND(TimeSpend[[#This Row],[Personnel number]]&lt;&gt;"",TimeSpend[[#This Row],[Date]]&lt;&gt;""),TimeSpend[[#This Row],[Network Description]],"")</f>
        <v/>
      </c>
      <c r="F959" t="str">
        <f>IF(AND(TimeSpend[[#This Row],[Personnel number]]&lt;&gt;"",TimeSpend[[#This Row],[Date]]&lt;&gt;""),TimeSpend[[#This Row],[Activity]],"")</f>
        <v/>
      </c>
      <c r="G959" t="str">
        <f>IF(AND(TimeSpend[[#This Row],[Personnel number]]&lt;&gt;"",TimeSpend[[#This Row],[Date]]&lt;&gt;""),TimeSpend[[#This Row],[Activity description]],"")</f>
        <v/>
      </c>
      <c r="H959" s="36" t="str">
        <f>IF(AND(TimeSpend[[#This Row],[Personnel number]]&lt;&gt;"",TimeSpend[[#This Row],[Date]]&lt;&gt;""),TimeSpend[[#This Row],[Start Time]],"")</f>
        <v/>
      </c>
      <c r="I959" s="36" t="str">
        <f>IF(AND(TimeSpend[[#This Row],[Personnel number]]&lt;&gt;"",TimeSpend[[#This Row],[Date]]&lt;&gt;""),TimeSpend[[#This Row],[End Time]],"")</f>
        <v/>
      </c>
      <c r="J959" t="str">
        <f>IF(AND(TimeSpend[[#This Row],[Personnel number]]&lt;&gt;"",TimeSpend[[#This Row],[Date]]&lt;&gt;""),TimeSpend[[#This Row],[Location]],"")</f>
        <v/>
      </c>
      <c r="K959" t="str">
        <f>IF(AND(TimeSpend[[#This Row],[Personnel number]]&lt;&gt;"",TimeSpend[[#This Row],[Date]]&lt;&gt;""),TimeSpend[[#This Row],[Task]],"")</f>
        <v/>
      </c>
      <c r="L959" t="str">
        <f>IF(AND(TimeSpend[[#This Row],[Personnel number]]&lt;&gt;"",TimeSpend[[#This Row],[Date]]&lt;&gt;""),Utilization!$J$2,"")</f>
        <v/>
      </c>
      <c r="M959" t="str">
        <f>IF(AND(TimeSpend[[#This Row],[Personnel number]]&lt;&gt;"",TimeSpend[[#This Row],[Date]]&lt;&gt;""),TimeSpend[[#This Row],[Employee Name]],"")</f>
        <v/>
      </c>
      <c r="N959" t="str">
        <f t="shared" si="28"/>
        <v/>
      </c>
      <c r="O959" t="str">
        <f t="shared" si="29"/>
        <v/>
      </c>
      <c r="P959" t="str">
        <f>IF(D959&lt;&gt;"",VLOOKUP(D959,Projects!B:C,2,0),"")</f>
        <v/>
      </c>
    </row>
    <row r="960" spans="1:16" x14ac:dyDescent="0.25">
      <c r="A960" t="str">
        <f>UPPER(IF(AND(TimeSpend[[#This Row],[Personnel number]]&lt;&gt;"",TimeSpend[[#This Row],[Date]]&lt;&gt;""),TimeSpend[[#This Row],[Personnel number]],""))</f>
        <v/>
      </c>
      <c r="B960" s="85" t="str">
        <f>IF(AND(TimeSpend[[#This Row],[Personnel number]]&lt;&gt;"",TimeSpend[[#This Row],[Date]]&lt;&gt;""),TEXT(TimeSpend[[#This Row],[Date]],"[$-409]yyyyMMdd"),"")</f>
        <v/>
      </c>
      <c r="C960" s="33" t="str">
        <f>IF(AND(TimeSpend[[#This Row],[Personnel number]]&lt;&gt;"",TimeSpend[[#This Row],[Date]]&lt;&gt;""),SUBSTITUTE(TimeSpend[[#This Row],[Hours]],",","."),"")</f>
        <v/>
      </c>
      <c r="D960" t="str">
        <f>IF(AND(TimeSpend[[#This Row],[Personnel number]]&lt;&gt;"",TimeSpend[[#This Row],[Date]]&lt;&gt;""),TimeSpend[[#This Row],[Network]],"")</f>
        <v/>
      </c>
      <c r="E960" t="str">
        <f>IF(AND(TimeSpend[[#This Row],[Personnel number]]&lt;&gt;"",TimeSpend[[#This Row],[Date]]&lt;&gt;""),TimeSpend[[#This Row],[Network Description]],"")</f>
        <v/>
      </c>
      <c r="F960" t="str">
        <f>IF(AND(TimeSpend[[#This Row],[Personnel number]]&lt;&gt;"",TimeSpend[[#This Row],[Date]]&lt;&gt;""),TimeSpend[[#This Row],[Activity]],"")</f>
        <v/>
      </c>
      <c r="G960" t="str">
        <f>IF(AND(TimeSpend[[#This Row],[Personnel number]]&lt;&gt;"",TimeSpend[[#This Row],[Date]]&lt;&gt;""),TimeSpend[[#This Row],[Activity description]],"")</f>
        <v/>
      </c>
      <c r="H960" s="36" t="str">
        <f>IF(AND(TimeSpend[[#This Row],[Personnel number]]&lt;&gt;"",TimeSpend[[#This Row],[Date]]&lt;&gt;""),TimeSpend[[#This Row],[Start Time]],"")</f>
        <v/>
      </c>
      <c r="I960" s="36" t="str">
        <f>IF(AND(TimeSpend[[#This Row],[Personnel number]]&lt;&gt;"",TimeSpend[[#This Row],[Date]]&lt;&gt;""),TimeSpend[[#This Row],[End Time]],"")</f>
        <v/>
      </c>
      <c r="J960" t="str">
        <f>IF(AND(TimeSpend[[#This Row],[Personnel number]]&lt;&gt;"",TimeSpend[[#This Row],[Date]]&lt;&gt;""),TimeSpend[[#This Row],[Location]],"")</f>
        <v/>
      </c>
      <c r="K960" t="str">
        <f>IF(AND(TimeSpend[[#This Row],[Personnel number]]&lt;&gt;"",TimeSpend[[#This Row],[Date]]&lt;&gt;""),TimeSpend[[#This Row],[Task]],"")</f>
        <v/>
      </c>
      <c r="L960" t="str">
        <f>IF(AND(TimeSpend[[#This Row],[Personnel number]]&lt;&gt;"",TimeSpend[[#This Row],[Date]]&lt;&gt;""),Utilization!$J$2,"")</f>
        <v/>
      </c>
      <c r="M960" t="str">
        <f>IF(AND(TimeSpend[[#This Row],[Personnel number]]&lt;&gt;"",TimeSpend[[#This Row],[Date]]&lt;&gt;""),TimeSpend[[#This Row],[Employee Name]],"")</f>
        <v/>
      </c>
      <c r="N960" t="str">
        <f t="shared" si="28"/>
        <v/>
      </c>
      <c r="O960" t="str">
        <f t="shared" si="29"/>
        <v/>
      </c>
      <c r="P960" t="str">
        <f>IF(D960&lt;&gt;"",VLOOKUP(D960,Projects!B:C,2,0),"")</f>
        <v/>
      </c>
    </row>
    <row r="961" spans="1:16" x14ac:dyDescent="0.25">
      <c r="A961" t="str">
        <f>UPPER(IF(AND(TimeSpend[[#This Row],[Personnel number]]&lt;&gt;"",TimeSpend[[#This Row],[Date]]&lt;&gt;""),TimeSpend[[#This Row],[Personnel number]],""))</f>
        <v/>
      </c>
      <c r="B961" s="85" t="str">
        <f>IF(AND(TimeSpend[[#This Row],[Personnel number]]&lt;&gt;"",TimeSpend[[#This Row],[Date]]&lt;&gt;""),TEXT(TimeSpend[[#This Row],[Date]],"[$-409]yyyyMMdd"),"")</f>
        <v/>
      </c>
      <c r="C961" s="33" t="str">
        <f>IF(AND(TimeSpend[[#This Row],[Personnel number]]&lt;&gt;"",TimeSpend[[#This Row],[Date]]&lt;&gt;""),SUBSTITUTE(TimeSpend[[#This Row],[Hours]],",","."),"")</f>
        <v/>
      </c>
      <c r="D961" t="str">
        <f>IF(AND(TimeSpend[[#This Row],[Personnel number]]&lt;&gt;"",TimeSpend[[#This Row],[Date]]&lt;&gt;""),TimeSpend[[#This Row],[Network]],"")</f>
        <v/>
      </c>
      <c r="E961" t="str">
        <f>IF(AND(TimeSpend[[#This Row],[Personnel number]]&lt;&gt;"",TimeSpend[[#This Row],[Date]]&lt;&gt;""),TimeSpend[[#This Row],[Network Description]],"")</f>
        <v/>
      </c>
      <c r="F961" t="str">
        <f>IF(AND(TimeSpend[[#This Row],[Personnel number]]&lt;&gt;"",TimeSpend[[#This Row],[Date]]&lt;&gt;""),TimeSpend[[#This Row],[Activity]],"")</f>
        <v/>
      </c>
      <c r="G961" t="str">
        <f>IF(AND(TimeSpend[[#This Row],[Personnel number]]&lt;&gt;"",TimeSpend[[#This Row],[Date]]&lt;&gt;""),TimeSpend[[#This Row],[Activity description]],"")</f>
        <v/>
      </c>
      <c r="H961" s="36" t="str">
        <f>IF(AND(TimeSpend[[#This Row],[Personnel number]]&lt;&gt;"",TimeSpend[[#This Row],[Date]]&lt;&gt;""),TimeSpend[[#This Row],[Start Time]],"")</f>
        <v/>
      </c>
      <c r="I961" s="36" t="str">
        <f>IF(AND(TimeSpend[[#This Row],[Personnel number]]&lt;&gt;"",TimeSpend[[#This Row],[Date]]&lt;&gt;""),TimeSpend[[#This Row],[End Time]],"")</f>
        <v/>
      </c>
      <c r="J961" t="str">
        <f>IF(AND(TimeSpend[[#This Row],[Personnel number]]&lt;&gt;"",TimeSpend[[#This Row],[Date]]&lt;&gt;""),TimeSpend[[#This Row],[Location]],"")</f>
        <v/>
      </c>
      <c r="K961" t="str">
        <f>IF(AND(TimeSpend[[#This Row],[Personnel number]]&lt;&gt;"",TimeSpend[[#This Row],[Date]]&lt;&gt;""),TimeSpend[[#This Row],[Task]],"")</f>
        <v/>
      </c>
      <c r="L961" t="str">
        <f>IF(AND(TimeSpend[[#This Row],[Personnel number]]&lt;&gt;"",TimeSpend[[#This Row],[Date]]&lt;&gt;""),Utilization!$J$2,"")</f>
        <v/>
      </c>
      <c r="M961" t="str">
        <f>IF(AND(TimeSpend[[#This Row],[Personnel number]]&lt;&gt;"",TimeSpend[[#This Row],[Date]]&lt;&gt;""),TimeSpend[[#This Row],[Employee Name]],"")</f>
        <v/>
      </c>
      <c r="N961" t="str">
        <f t="shared" si="28"/>
        <v/>
      </c>
      <c r="O961" t="str">
        <f t="shared" si="29"/>
        <v/>
      </c>
      <c r="P961" t="str">
        <f>IF(D961&lt;&gt;"",VLOOKUP(D961,Projects!B:C,2,0),"")</f>
        <v/>
      </c>
    </row>
    <row r="962" spans="1:16" x14ac:dyDescent="0.25">
      <c r="A962" t="str">
        <f>UPPER(IF(AND(TimeSpend[[#This Row],[Personnel number]]&lt;&gt;"",TimeSpend[[#This Row],[Date]]&lt;&gt;""),TimeSpend[[#This Row],[Personnel number]],""))</f>
        <v/>
      </c>
      <c r="B962" s="85" t="str">
        <f>IF(AND(TimeSpend[[#This Row],[Personnel number]]&lt;&gt;"",TimeSpend[[#This Row],[Date]]&lt;&gt;""),TEXT(TimeSpend[[#This Row],[Date]],"[$-409]yyyyMMdd"),"")</f>
        <v/>
      </c>
      <c r="C962" s="33" t="str">
        <f>IF(AND(TimeSpend[[#This Row],[Personnel number]]&lt;&gt;"",TimeSpend[[#This Row],[Date]]&lt;&gt;""),SUBSTITUTE(TimeSpend[[#This Row],[Hours]],",","."),"")</f>
        <v/>
      </c>
      <c r="D962" t="str">
        <f>IF(AND(TimeSpend[[#This Row],[Personnel number]]&lt;&gt;"",TimeSpend[[#This Row],[Date]]&lt;&gt;""),TimeSpend[[#This Row],[Network]],"")</f>
        <v/>
      </c>
      <c r="E962" t="str">
        <f>IF(AND(TimeSpend[[#This Row],[Personnel number]]&lt;&gt;"",TimeSpend[[#This Row],[Date]]&lt;&gt;""),TimeSpend[[#This Row],[Network Description]],"")</f>
        <v/>
      </c>
      <c r="F962" t="str">
        <f>IF(AND(TimeSpend[[#This Row],[Personnel number]]&lt;&gt;"",TimeSpend[[#This Row],[Date]]&lt;&gt;""),TimeSpend[[#This Row],[Activity]],"")</f>
        <v/>
      </c>
      <c r="G962" t="str">
        <f>IF(AND(TimeSpend[[#This Row],[Personnel number]]&lt;&gt;"",TimeSpend[[#This Row],[Date]]&lt;&gt;""),TimeSpend[[#This Row],[Activity description]],"")</f>
        <v/>
      </c>
      <c r="H962" s="36" t="str">
        <f>IF(AND(TimeSpend[[#This Row],[Personnel number]]&lt;&gt;"",TimeSpend[[#This Row],[Date]]&lt;&gt;""),TimeSpend[[#This Row],[Start Time]],"")</f>
        <v/>
      </c>
      <c r="I962" s="36" t="str">
        <f>IF(AND(TimeSpend[[#This Row],[Personnel number]]&lt;&gt;"",TimeSpend[[#This Row],[Date]]&lt;&gt;""),TimeSpend[[#This Row],[End Time]],"")</f>
        <v/>
      </c>
      <c r="J962" t="str">
        <f>IF(AND(TimeSpend[[#This Row],[Personnel number]]&lt;&gt;"",TimeSpend[[#This Row],[Date]]&lt;&gt;""),TimeSpend[[#This Row],[Location]],"")</f>
        <v/>
      </c>
      <c r="K962" t="str">
        <f>IF(AND(TimeSpend[[#This Row],[Personnel number]]&lt;&gt;"",TimeSpend[[#This Row],[Date]]&lt;&gt;""),TimeSpend[[#This Row],[Task]],"")</f>
        <v/>
      </c>
      <c r="L962" t="str">
        <f>IF(AND(TimeSpend[[#This Row],[Personnel number]]&lt;&gt;"",TimeSpend[[#This Row],[Date]]&lt;&gt;""),Utilization!$J$2,"")</f>
        <v/>
      </c>
      <c r="M962" t="str">
        <f>IF(AND(TimeSpend[[#This Row],[Personnel number]]&lt;&gt;"",TimeSpend[[#This Row],[Date]]&lt;&gt;""),TimeSpend[[#This Row],[Employee Name]],"")</f>
        <v/>
      </c>
      <c r="N962" t="str">
        <f t="shared" ref="N962:N1025" si="30">IF(A962&lt;&gt;"",ROW(A962)-1,"")</f>
        <v/>
      </c>
      <c r="O962" t="str">
        <f t="shared" ref="O962:O1025" si="31">IF(A962&lt;&gt;"",L962&amp;"-"&amp;N962,"")</f>
        <v/>
      </c>
      <c r="P962" t="str">
        <f>IF(D962&lt;&gt;"",VLOOKUP(D962,Projects!B:C,2,0),"")</f>
        <v/>
      </c>
    </row>
    <row r="963" spans="1:16" x14ac:dyDescent="0.25">
      <c r="A963" t="str">
        <f>UPPER(IF(AND(TimeSpend[[#This Row],[Personnel number]]&lt;&gt;"",TimeSpend[[#This Row],[Date]]&lt;&gt;""),TimeSpend[[#This Row],[Personnel number]],""))</f>
        <v/>
      </c>
      <c r="B963" s="85" t="str">
        <f>IF(AND(TimeSpend[[#This Row],[Personnel number]]&lt;&gt;"",TimeSpend[[#This Row],[Date]]&lt;&gt;""),TEXT(TimeSpend[[#This Row],[Date]],"[$-409]yyyyMMdd"),"")</f>
        <v/>
      </c>
      <c r="C963" s="33" t="str">
        <f>IF(AND(TimeSpend[[#This Row],[Personnel number]]&lt;&gt;"",TimeSpend[[#This Row],[Date]]&lt;&gt;""),SUBSTITUTE(TimeSpend[[#This Row],[Hours]],",","."),"")</f>
        <v/>
      </c>
      <c r="D963" t="str">
        <f>IF(AND(TimeSpend[[#This Row],[Personnel number]]&lt;&gt;"",TimeSpend[[#This Row],[Date]]&lt;&gt;""),TimeSpend[[#This Row],[Network]],"")</f>
        <v/>
      </c>
      <c r="E963" t="str">
        <f>IF(AND(TimeSpend[[#This Row],[Personnel number]]&lt;&gt;"",TimeSpend[[#This Row],[Date]]&lt;&gt;""),TimeSpend[[#This Row],[Network Description]],"")</f>
        <v/>
      </c>
      <c r="F963" t="str">
        <f>IF(AND(TimeSpend[[#This Row],[Personnel number]]&lt;&gt;"",TimeSpend[[#This Row],[Date]]&lt;&gt;""),TimeSpend[[#This Row],[Activity]],"")</f>
        <v/>
      </c>
      <c r="G963" t="str">
        <f>IF(AND(TimeSpend[[#This Row],[Personnel number]]&lt;&gt;"",TimeSpend[[#This Row],[Date]]&lt;&gt;""),TimeSpend[[#This Row],[Activity description]],"")</f>
        <v/>
      </c>
      <c r="H963" s="36" t="str">
        <f>IF(AND(TimeSpend[[#This Row],[Personnel number]]&lt;&gt;"",TimeSpend[[#This Row],[Date]]&lt;&gt;""),TimeSpend[[#This Row],[Start Time]],"")</f>
        <v/>
      </c>
      <c r="I963" s="36" t="str">
        <f>IF(AND(TimeSpend[[#This Row],[Personnel number]]&lt;&gt;"",TimeSpend[[#This Row],[Date]]&lt;&gt;""),TimeSpend[[#This Row],[End Time]],"")</f>
        <v/>
      </c>
      <c r="J963" t="str">
        <f>IF(AND(TimeSpend[[#This Row],[Personnel number]]&lt;&gt;"",TimeSpend[[#This Row],[Date]]&lt;&gt;""),TimeSpend[[#This Row],[Location]],"")</f>
        <v/>
      </c>
      <c r="K963" t="str">
        <f>IF(AND(TimeSpend[[#This Row],[Personnel number]]&lt;&gt;"",TimeSpend[[#This Row],[Date]]&lt;&gt;""),TimeSpend[[#This Row],[Task]],"")</f>
        <v/>
      </c>
      <c r="L963" t="str">
        <f>IF(AND(TimeSpend[[#This Row],[Personnel number]]&lt;&gt;"",TimeSpend[[#This Row],[Date]]&lt;&gt;""),Utilization!$J$2,"")</f>
        <v/>
      </c>
      <c r="M963" t="str">
        <f>IF(AND(TimeSpend[[#This Row],[Personnel number]]&lt;&gt;"",TimeSpend[[#This Row],[Date]]&lt;&gt;""),TimeSpend[[#This Row],[Employee Name]],"")</f>
        <v/>
      </c>
      <c r="N963" t="str">
        <f t="shared" si="30"/>
        <v/>
      </c>
      <c r="O963" t="str">
        <f t="shared" si="31"/>
        <v/>
      </c>
      <c r="P963" t="str">
        <f>IF(D963&lt;&gt;"",VLOOKUP(D963,Projects!B:C,2,0),"")</f>
        <v/>
      </c>
    </row>
    <row r="964" spans="1:16" x14ac:dyDescent="0.25">
      <c r="A964" t="str">
        <f>UPPER(IF(AND(TimeSpend[[#This Row],[Personnel number]]&lt;&gt;"",TimeSpend[[#This Row],[Date]]&lt;&gt;""),TimeSpend[[#This Row],[Personnel number]],""))</f>
        <v/>
      </c>
      <c r="B964" s="85" t="str">
        <f>IF(AND(TimeSpend[[#This Row],[Personnel number]]&lt;&gt;"",TimeSpend[[#This Row],[Date]]&lt;&gt;""),TEXT(TimeSpend[[#This Row],[Date]],"[$-409]yyyyMMdd"),"")</f>
        <v/>
      </c>
      <c r="C964" s="33" t="str">
        <f>IF(AND(TimeSpend[[#This Row],[Personnel number]]&lt;&gt;"",TimeSpend[[#This Row],[Date]]&lt;&gt;""),SUBSTITUTE(TimeSpend[[#This Row],[Hours]],",","."),"")</f>
        <v/>
      </c>
      <c r="D964" t="str">
        <f>IF(AND(TimeSpend[[#This Row],[Personnel number]]&lt;&gt;"",TimeSpend[[#This Row],[Date]]&lt;&gt;""),TimeSpend[[#This Row],[Network]],"")</f>
        <v/>
      </c>
      <c r="E964" t="str">
        <f>IF(AND(TimeSpend[[#This Row],[Personnel number]]&lt;&gt;"",TimeSpend[[#This Row],[Date]]&lt;&gt;""),TimeSpend[[#This Row],[Network Description]],"")</f>
        <v/>
      </c>
      <c r="F964" t="str">
        <f>IF(AND(TimeSpend[[#This Row],[Personnel number]]&lt;&gt;"",TimeSpend[[#This Row],[Date]]&lt;&gt;""),TimeSpend[[#This Row],[Activity]],"")</f>
        <v/>
      </c>
      <c r="G964" t="str">
        <f>IF(AND(TimeSpend[[#This Row],[Personnel number]]&lt;&gt;"",TimeSpend[[#This Row],[Date]]&lt;&gt;""),TimeSpend[[#This Row],[Activity description]],"")</f>
        <v/>
      </c>
      <c r="H964" s="36" t="str">
        <f>IF(AND(TimeSpend[[#This Row],[Personnel number]]&lt;&gt;"",TimeSpend[[#This Row],[Date]]&lt;&gt;""),TimeSpend[[#This Row],[Start Time]],"")</f>
        <v/>
      </c>
      <c r="I964" s="36" t="str">
        <f>IF(AND(TimeSpend[[#This Row],[Personnel number]]&lt;&gt;"",TimeSpend[[#This Row],[Date]]&lt;&gt;""),TimeSpend[[#This Row],[End Time]],"")</f>
        <v/>
      </c>
      <c r="J964" t="str">
        <f>IF(AND(TimeSpend[[#This Row],[Personnel number]]&lt;&gt;"",TimeSpend[[#This Row],[Date]]&lt;&gt;""),TimeSpend[[#This Row],[Location]],"")</f>
        <v/>
      </c>
      <c r="K964" t="str">
        <f>IF(AND(TimeSpend[[#This Row],[Personnel number]]&lt;&gt;"",TimeSpend[[#This Row],[Date]]&lt;&gt;""),TimeSpend[[#This Row],[Task]],"")</f>
        <v/>
      </c>
      <c r="L964" t="str">
        <f>IF(AND(TimeSpend[[#This Row],[Personnel number]]&lt;&gt;"",TimeSpend[[#This Row],[Date]]&lt;&gt;""),Utilization!$J$2,"")</f>
        <v/>
      </c>
      <c r="M964" t="str">
        <f>IF(AND(TimeSpend[[#This Row],[Personnel number]]&lt;&gt;"",TimeSpend[[#This Row],[Date]]&lt;&gt;""),TimeSpend[[#This Row],[Employee Name]],"")</f>
        <v/>
      </c>
      <c r="N964" t="str">
        <f t="shared" si="30"/>
        <v/>
      </c>
      <c r="O964" t="str">
        <f t="shared" si="31"/>
        <v/>
      </c>
      <c r="P964" t="str">
        <f>IF(D964&lt;&gt;"",VLOOKUP(D964,Projects!B:C,2,0),"")</f>
        <v/>
      </c>
    </row>
    <row r="965" spans="1:16" x14ac:dyDescent="0.25">
      <c r="A965" t="str">
        <f>UPPER(IF(AND(TimeSpend[[#This Row],[Personnel number]]&lt;&gt;"",TimeSpend[[#This Row],[Date]]&lt;&gt;""),TimeSpend[[#This Row],[Personnel number]],""))</f>
        <v/>
      </c>
      <c r="B965" s="85" t="str">
        <f>IF(AND(TimeSpend[[#This Row],[Personnel number]]&lt;&gt;"",TimeSpend[[#This Row],[Date]]&lt;&gt;""),TEXT(TimeSpend[[#This Row],[Date]],"[$-409]yyyyMMdd"),"")</f>
        <v/>
      </c>
      <c r="C965" s="33" t="str">
        <f>IF(AND(TimeSpend[[#This Row],[Personnel number]]&lt;&gt;"",TimeSpend[[#This Row],[Date]]&lt;&gt;""),SUBSTITUTE(TimeSpend[[#This Row],[Hours]],",","."),"")</f>
        <v/>
      </c>
      <c r="D965" t="str">
        <f>IF(AND(TimeSpend[[#This Row],[Personnel number]]&lt;&gt;"",TimeSpend[[#This Row],[Date]]&lt;&gt;""),TimeSpend[[#This Row],[Network]],"")</f>
        <v/>
      </c>
      <c r="E965" t="str">
        <f>IF(AND(TimeSpend[[#This Row],[Personnel number]]&lt;&gt;"",TimeSpend[[#This Row],[Date]]&lt;&gt;""),TimeSpend[[#This Row],[Network Description]],"")</f>
        <v/>
      </c>
      <c r="F965" t="str">
        <f>IF(AND(TimeSpend[[#This Row],[Personnel number]]&lt;&gt;"",TimeSpend[[#This Row],[Date]]&lt;&gt;""),TimeSpend[[#This Row],[Activity]],"")</f>
        <v/>
      </c>
      <c r="G965" t="str">
        <f>IF(AND(TimeSpend[[#This Row],[Personnel number]]&lt;&gt;"",TimeSpend[[#This Row],[Date]]&lt;&gt;""),TimeSpend[[#This Row],[Activity description]],"")</f>
        <v/>
      </c>
      <c r="H965" s="36" t="str">
        <f>IF(AND(TimeSpend[[#This Row],[Personnel number]]&lt;&gt;"",TimeSpend[[#This Row],[Date]]&lt;&gt;""),TimeSpend[[#This Row],[Start Time]],"")</f>
        <v/>
      </c>
      <c r="I965" s="36" t="str">
        <f>IF(AND(TimeSpend[[#This Row],[Personnel number]]&lt;&gt;"",TimeSpend[[#This Row],[Date]]&lt;&gt;""),TimeSpend[[#This Row],[End Time]],"")</f>
        <v/>
      </c>
      <c r="J965" t="str">
        <f>IF(AND(TimeSpend[[#This Row],[Personnel number]]&lt;&gt;"",TimeSpend[[#This Row],[Date]]&lt;&gt;""),TimeSpend[[#This Row],[Location]],"")</f>
        <v/>
      </c>
      <c r="K965" t="str">
        <f>IF(AND(TimeSpend[[#This Row],[Personnel number]]&lt;&gt;"",TimeSpend[[#This Row],[Date]]&lt;&gt;""),TimeSpend[[#This Row],[Task]],"")</f>
        <v/>
      </c>
      <c r="L965" t="str">
        <f>IF(AND(TimeSpend[[#This Row],[Personnel number]]&lt;&gt;"",TimeSpend[[#This Row],[Date]]&lt;&gt;""),Utilization!$J$2,"")</f>
        <v/>
      </c>
      <c r="M965" t="str">
        <f>IF(AND(TimeSpend[[#This Row],[Personnel number]]&lt;&gt;"",TimeSpend[[#This Row],[Date]]&lt;&gt;""),TimeSpend[[#This Row],[Employee Name]],"")</f>
        <v/>
      </c>
      <c r="N965" t="str">
        <f t="shared" si="30"/>
        <v/>
      </c>
      <c r="O965" t="str">
        <f t="shared" si="31"/>
        <v/>
      </c>
      <c r="P965" t="str">
        <f>IF(D965&lt;&gt;"",VLOOKUP(D965,Projects!B:C,2,0),"")</f>
        <v/>
      </c>
    </row>
    <row r="966" spans="1:16" x14ac:dyDescent="0.25">
      <c r="A966" t="str">
        <f>UPPER(IF(AND(TimeSpend[[#This Row],[Personnel number]]&lt;&gt;"",TimeSpend[[#This Row],[Date]]&lt;&gt;""),TimeSpend[[#This Row],[Personnel number]],""))</f>
        <v/>
      </c>
      <c r="B966" s="85" t="str">
        <f>IF(AND(TimeSpend[[#This Row],[Personnel number]]&lt;&gt;"",TimeSpend[[#This Row],[Date]]&lt;&gt;""),TEXT(TimeSpend[[#This Row],[Date]],"[$-409]yyyyMMdd"),"")</f>
        <v/>
      </c>
      <c r="C966" s="33" t="str">
        <f>IF(AND(TimeSpend[[#This Row],[Personnel number]]&lt;&gt;"",TimeSpend[[#This Row],[Date]]&lt;&gt;""),SUBSTITUTE(TimeSpend[[#This Row],[Hours]],",","."),"")</f>
        <v/>
      </c>
      <c r="D966" t="str">
        <f>IF(AND(TimeSpend[[#This Row],[Personnel number]]&lt;&gt;"",TimeSpend[[#This Row],[Date]]&lt;&gt;""),TimeSpend[[#This Row],[Network]],"")</f>
        <v/>
      </c>
      <c r="E966" t="str">
        <f>IF(AND(TimeSpend[[#This Row],[Personnel number]]&lt;&gt;"",TimeSpend[[#This Row],[Date]]&lt;&gt;""),TimeSpend[[#This Row],[Network Description]],"")</f>
        <v/>
      </c>
      <c r="F966" t="str">
        <f>IF(AND(TimeSpend[[#This Row],[Personnel number]]&lt;&gt;"",TimeSpend[[#This Row],[Date]]&lt;&gt;""),TimeSpend[[#This Row],[Activity]],"")</f>
        <v/>
      </c>
      <c r="G966" t="str">
        <f>IF(AND(TimeSpend[[#This Row],[Personnel number]]&lt;&gt;"",TimeSpend[[#This Row],[Date]]&lt;&gt;""),TimeSpend[[#This Row],[Activity description]],"")</f>
        <v/>
      </c>
      <c r="H966" s="36" t="str">
        <f>IF(AND(TimeSpend[[#This Row],[Personnel number]]&lt;&gt;"",TimeSpend[[#This Row],[Date]]&lt;&gt;""),TimeSpend[[#This Row],[Start Time]],"")</f>
        <v/>
      </c>
      <c r="I966" s="36" t="str">
        <f>IF(AND(TimeSpend[[#This Row],[Personnel number]]&lt;&gt;"",TimeSpend[[#This Row],[Date]]&lt;&gt;""),TimeSpend[[#This Row],[End Time]],"")</f>
        <v/>
      </c>
      <c r="J966" t="str">
        <f>IF(AND(TimeSpend[[#This Row],[Personnel number]]&lt;&gt;"",TimeSpend[[#This Row],[Date]]&lt;&gt;""),TimeSpend[[#This Row],[Location]],"")</f>
        <v/>
      </c>
      <c r="K966" t="str">
        <f>IF(AND(TimeSpend[[#This Row],[Personnel number]]&lt;&gt;"",TimeSpend[[#This Row],[Date]]&lt;&gt;""),TimeSpend[[#This Row],[Task]],"")</f>
        <v/>
      </c>
      <c r="L966" t="str">
        <f>IF(AND(TimeSpend[[#This Row],[Personnel number]]&lt;&gt;"",TimeSpend[[#This Row],[Date]]&lt;&gt;""),Utilization!$J$2,"")</f>
        <v/>
      </c>
      <c r="M966" t="str">
        <f>IF(AND(TimeSpend[[#This Row],[Personnel number]]&lt;&gt;"",TimeSpend[[#This Row],[Date]]&lt;&gt;""),TimeSpend[[#This Row],[Employee Name]],"")</f>
        <v/>
      </c>
      <c r="N966" t="str">
        <f t="shared" si="30"/>
        <v/>
      </c>
      <c r="O966" t="str">
        <f t="shared" si="31"/>
        <v/>
      </c>
      <c r="P966" t="str">
        <f>IF(D966&lt;&gt;"",VLOOKUP(D966,Projects!B:C,2,0),"")</f>
        <v/>
      </c>
    </row>
    <row r="967" spans="1:16" x14ac:dyDescent="0.25">
      <c r="A967" t="str">
        <f>UPPER(IF(AND(TimeSpend[[#This Row],[Personnel number]]&lt;&gt;"",TimeSpend[[#This Row],[Date]]&lt;&gt;""),TimeSpend[[#This Row],[Personnel number]],""))</f>
        <v/>
      </c>
      <c r="B967" s="85" t="str">
        <f>IF(AND(TimeSpend[[#This Row],[Personnel number]]&lt;&gt;"",TimeSpend[[#This Row],[Date]]&lt;&gt;""),TEXT(TimeSpend[[#This Row],[Date]],"[$-409]yyyyMMdd"),"")</f>
        <v/>
      </c>
      <c r="C967" s="33" t="str">
        <f>IF(AND(TimeSpend[[#This Row],[Personnel number]]&lt;&gt;"",TimeSpend[[#This Row],[Date]]&lt;&gt;""),SUBSTITUTE(TimeSpend[[#This Row],[Hours]],",","."),"")</f>
        <v/>
      </c>
      <c r="D967" t="str">
        <f>IF(AND(TimeSpend[[#This Row],[Personnel number]]&lt;&gt;"",TimeSpend[[#This Row],[Date]]&lt;&gt;""),TimeSpend[[#This Row],[Network]],"")</f>
        <v/>
      </c>
      <c r="E967" t="str">
        <f>IF(AND(TimeSpend[[#This Row],[Personnel number]]&lt;&gt;"",TimeSpend[[#This Row],[Date]]&lt;&gt;""),TimeSpend[[#This Row],[Network Description]],"")</f>
        <v/>
      </c>
      <c r="F967" t="str">
        <f>IF(AND(TimeSpend[[#This Row],[Personnel number]]&lt;&gt;"",TimeSpend[[#This Row],[Date]]&lt;&gt;""),TimeSpend[[#This Row],[Activity]],"")</f>
        <v/>
      </c>
      <c r="G967" t="str">
        <f>IF(AND(TimeSpend[[#This Row],[Personnel number]]&lt;&gt;"",TimeSpend[[#This Row],[Date]]&lt;&gt;""),TimeSpend[[#This Row],[Activity description]],"")</f>
        <v/>
      </c>
      <c r="H967" s="36" t="str">
        <f>IF(AND(TimeSpend[[#This Row],[Personnel number]]&lt;&gt;"",TimeSpend[[#This Row],[Date]]&lt;&gt;""),TimeSpend[[#This Row],[Start Time]],"")</f>
        <v/>
      </c>
      <c r="I967" s="36" t="str">
        <f>IF(AND(TimeSpend[[#This Row],[Personnel number]]&lt;&gt;"",TimeSpend[[#This Row],[Date]]&lt;&gt;""),TimeSpend[[#This Row],[End Time]],"")</f>
        <v/>
      </c>
      <c r="J967" t="str">
        <f>IF(AND(TimeSpend[[#This Row],[Personnel number]]&lt;&gt;"",TimeSpend[[#This Row],[Date]]&lt;&gt;""),TimeSpend[[#This Row],[Location]],"")</f>
        <v/>
      </c>
      <c r="K967" t="str">
        <f>IF(AND(TimeSpend[[#This Row],[Personnel number]]&lt;&gt;"",TimeSpend[[#This Row],[Date]]&lt;&gt;""),TimeSpend[[#This Row],[Task]],"")</f>
        <v/>
      </c>
      <c r="L967" t="str">
        <f>IF(AND(TimeSpend[[#This Row],[Personnel number]]&lt;&gt;"",TimeSpend[[#This Row],[Date]]&lt;&gt;""),Utilization!$J$2,"")</f>
        <v/>
      </c>
      <c r="M967" t="str">
        <f>IF(AND(TimeSpend[[#This Row],[Personnel number]]&lt;&gt;"",TimeSpend[[#This Row],[Date]]&lt;&gt;""),TimeSpend[[#This Row],[Employee Name]],"")</f>
        <v/>
      </c>
      <c r="N967" t="str">
        <f t="shared" si="30"/>
        <v/>
      </c>
      <c r="O967" t="str">
        <f t="shared" si="31"/>
        <v/>
      </c>
      <c r="P967" t="str">
        <f>IF(D967&lt;&gt;"",VLOOKUP(D967,Projects!B:C,2,0),"")</f>
        <v/>
      </c>
    </row>
    <row r="968" spans="1:16" x14ac:dyDescent="0.25">
      <c r="A968" t="str">
        <f>UPPER(IF(AND(TimeSpend[[#This Row],[Personnel number]]&lt;&gt;"",TimeSpend[[#This Row],[Date]]&lt;&gt;""),TimeSpend[[#This Row],[Personnel number]],""))</f>
        <v/>
      </c>
      <c r="B968" s="85" t="str">
        <f>IF(AND(TimeSpend[[#This Row],[Personnel number]]&lt;&gt;"",TimeSpend[[#This Row],[Date]]&lt;&gt;""),TEXT(TimeSpend[[#This Row],[Date]],"[$-409]yyyyMMdd"),"")</f>
        <v/>
      </c>
      <c r="C968" s="33" t="str">
        <f>IF(AND(TimeSpend[[#This Row],[Personnel number]]&lt;&gt;"",TimeSpend[[#This Row],[Date]]&lt;&gt;""),SUBSTITUTE(TimeSpend[[#This Row],[Hours]],",","."),"")</f>
        <v/>
      </c>
      <c r="D968" t="str">
        <f>IF(AND(TimeSpend[[#This Row],[Personnel number]]&lt;&gt;"",TimeSpend[[#This Row],[Date]]&lt;&gt;""),TimeSpend[[#This Row],[Network]],"")</f>
        <v/>
      </c>
      <c r="E968" t="str">
        <f>IF(AND(TimeSpend[[#This Row],[Personnel number]]&lt;&gt;"",TimeSpend[[#This Row],[Date]]&lt;&gt;""),TimeSpend[[#This Row],[Network Description]],"")</f>
        <v/>
      </c>
      <c r="F968" t="str">
        <f>IF(AND(TimeSpend[[#This Row],[Personnel number]]&lt;&gt;"",TimeSpend[[#This Row],[Date]]&lt;&gt;""),TimeSpend[[#This Row],[Activity]],"")</f>
        <v/>
      </c>
      <c r="G968" t="str">
        <f>IF(AND(TimeSpend[[#This Row],[Personnel number]]&lt;&gt;"",TimeSpend[[#This Row],[Date]]&lt;&gt;""),TimeSpend[[#This Row],[Activity description]],"")</f>
        <v/>
      </c>
      <c r="H968" s="36" t="str">
        <f>IF(AND(TimeSpend[[#This Row],[Personnel number]]&lt;&gt;"",TimeSpend[[#This Row],[Date]]&lt;&gt;""),TimeSpend[[#This Row],[Start Time]],"")</f>
        <v/>
      </c>
      <c r="I968" s="36" t="str">
        <f>IF(AND(TimeSpend[[#This Row],[Personnel number]]&lt;&gt;"",TimeSpend[[#This Row],[Date]]&lt;&gt;""),TimeSpend[[#This Row],[End Time]],"")</f>
        <v/>
      </c>
      <c r="J968" t="str">
        <f>IF(AND(TimeSpend[[#This Row],[Personnel number]]&lt;&gt;"",TimeSpend[[#This Row],[Date]]&lt;&gt;""),TimeSpend[[#This Row],[Location]],"")</f>
        <v/>
      </c>
      <c r="K968" t="str">
        <f>IF(AND(TimeSpend[[#This Row],[Personnel number]]&lt;&gt;"",TimeSpend[[#This Row],[Date]]&lt;&gt;""),TimeSpend[[#This Row],[Task]],"")</f>
        <v/>
      </c>
      <c r="L968" t="str">
        <f>IF(AND(TimeSpend[[#This Row],[Personnel number]]&lt;&gt;"",TimeSpend[[#This Row],[Date]]&lt;&gt;""),Utilization!$J$2,"")</f>
        <v/>
      </c>
      <c r="M968" t="str">
        <f>IF(AND(TimeSpend[[#This Row],[Personnel number]]&lt;&gt;"",TimeSpend[[#This Row],[Date]]&lt;&gt;""),TimeSpend[[#This Row],[Employee Name]],"")</f>
        <v/>
      </c>
      <c r="N968" t="str">
        <f t="shared" si="30"/>
        <v/>
      </c>
      <c r="O968" t="str">
        <f t="shared" si="31"/>
        <v/>
      </c>
      <c r="P968" t="str">
        <f>IF(D968&lt;&gt;"",VLOOKUP(D968,Projects!B:C,2,0),"")</f>
        <v/>
      </c>
    </row>
    <row r="969" spans="1:16" x14ac:dyDescent="0.25">
      <c r="A969" t="str">
        <f>UPPER(IF(AND(TimeSpend[[#This Row],[Personnel number]]&lt;&gt;"",TimeSpend[[#This Row],[Date]]&lt;&gt;""),TimeSpend[[#This Row],[Personnel number]],""))</f>
        <v/>
      </c>
      <c r="B969" s="85" t="str">
        <f>IF(AND(TimeSpend[[#This Row],[Personnel number]]&lt;&gt;"",TimeSpend[[#This Row],[Date]]&lt;&gt;""),TEXT(TimeSpend[[#This Row],[Date]],"[$-409]yyyyMMdd"),"")</f>
        <v/>
      </c>
      <c r="C969" s="33" t="str">
        <f>IF(AND(TimeSpend[[#This Row],[Personnel number]]&lt;&gt;"",TimeSpend[[#This Row],[Date]]&lt;&gt;""),SUBSTITUTE(TimeSpend[[#This Row],[Hours]],",","."),"")</f>
        <v/>
      </c>
      <c r="D969" t="str">
        <f>IF(AND(TimeSpend[[#This Row],[Personnel number]]&lt;&gt;"",TimeSpend[[#This Row],[Date]]&lt;&gt;""),TimeSpend[[#This Row],[Network]],"")</f>
        <v/>
      </c>
      <c r="E969" t="str">
        <f>IF(AND(TimeSpend[[#This Row],[Personnel number]]&lt;&gt;"",TimeSpend[[#This Row],[Date]]&lt;&gt;""),TimeSpend[[#This Row],[Network Description]],"")</f>
        <v/>
      </c>
      <c r="F969" t="str">
        <f>IF(AND(TimeSpend[[#This Row],[Personnel number]]&lt;&gt;"",TimeSpend[[#This Row],[Date]]&lt;&gt;""),TimeSpend[[#This Row],[Activity]],"")</f>
        <v/>
      </c>
      <c r="G969" t="str">
        <f>IF(AND(TimeSpend[[#This Row],[Personnel number]]&lt;&gt;"",TimeSpend[[#This Row],[Date]]&lt;&gt;""),TimeSpend[[#This Row],[Activity description]],"")</f>
        <v/>
      </c>
      <c r="H969" s="36" t="str">
        <f>IF(AND(TimeSpend[[#This Row],[Personnel number]]&lt;&gt;"",TimeSpend[[#This Row],[Date]]&lt;&gt;""),TimeSpend[[#This Row],[Start Time]],"")</f>
        <v/>
      </c>
      <c r="I969" s="36" t="str">
        <f>IF(AND(TimeSpend[[#This Row],[Personnel number]]&lt;&gt;"",TimeSpend[[#This Row],[Date]]&lt;&gt;""),TimeSpend[[#This Row],[End Time]],"")</f>
        <v/>
      </c>
      <c r="J969" t="str">
        <f>IF(AND(TimeSpend[[#This Row],[Personnel number]]&lt;&gt;"",TimeSpend[[#This Row],[Date]]&lt;&gt;""),TimeSpend[[#This Row],[Location]],"")</f>
        <v/>
      </c>
      <c r="K969" t="str">
        <f>IF(AND(TimeSpend[[#This Row],[Personnel number]]&lt;&gt;"",TimeSpend[[#This Row],[Date]]&lt;&gt;""),TimeSpend[[#This Row],[Task]],"")</f>
        <v/>
      </c>
      <c r="L969" t="str">
        <f>IF(AND(TimeSpend[[#This Row],[Personnel number]]&lt;&gt;"",TimeSpend[[#This Row],[Date]]&lt;&gt;""),Utilization!$J$2,"")</f>
        <v/>
      </c>
      <c r="M969" t="str">
        <f>IF(AND(TimeSpend[[#This Row],[Personnel number]]&lt;&gt;"",TimeSpend[[#This Row],[Date]]&lt;&gt;""),TimeSpend[[#This Row],[Employee Name]],"")</f>
        <v/>
      </c>
      <c r="N969" t="str">
        <f t="shared" si="30"/>
        <v/>
      </c>
      <c r="O969" t="str">
        <f t="shared" si="31"/>
        <v/>
      </c>
      <c r="P969" t="str">
        <f>IF(D969&lt;&gt;"",VLOOKUP(D969,Projects!B:C,2,0),"")</f>
        <v/>
      </c>
    </row>
    <row r="970" spans="1:16" x14ac:dyDescent="0.25">
      <c r="A970" t="str">
        <f>UPPER(IF(AND(TimeSpend[[#This Row],[Personnel number]]&lt;&gt;"",TimeSpend[[#This Row],[Date]]&lt;&gt;""),TimeSpend[[#This Row],[Personnel number]],""))</f>
        <v/>
      </c>
      <c r="B970" s="85" t="str">
        <f>IF(AND(TimeSpend[[#This Row],[Personnel number]]&lt;&gt;"",TimeSpend[[#This Row],[Date]]&lt;&gt;""),TEXT(TimeSpend[[#This Row],[Date]],"[$-409]yyyyMMdd"),"")</f>
        <v/>
      </c>
      <c r="C970" s="33" t="str">
        <f>IF(AND(TimeSpend[[#This Row],[Personnel number]]&lt;&gt;"",TimeSpend[[#This Row],[Date]]&lt;&gt;""),SUBSTITUTE(TimeSpend[[#This Row],[Hours]],",","."),"")</f>
        <v/>
      </c>
      <c r="D970" t="str">
        <f>IF(AND(TimeSpend[[#This Row],[Personnel number]]&lt;&gt;"",TimeSpend[[#This Row],[Date]]&lt;&gt;""),TimeSpend[[#This Row],[Network]],"")</f>
        <v/>
      </c>
      <c r="E970" t="str">
        <f>IF(AND(TimeSpend[[#This Row],[Personnel number]]&lt;&gt;"",TimeSpend[[#This Row],[Date]]&lt;&gt;""),TimeSpend[[#This Row],[Network Description]],"")</f>
        <v/>
      </c>
      <c r="F970" t="str">
        <f>IF(AND(TimeSpend[[#This Row],[Personnel number]]&lt;&gt;"",TimeSpend[[#This Row],[Date]]&lt;&gt;""),TimeSpend[[#This Row],[Activity]],"")</f>
        <v/>
      </c>
      <c r="G970" t="str">
        <f>IF(AND(TimeSpend[[#This Row],[Personnel number]]&lt;&gt;"",TimeSpend[[#This Row],[Date]]&lt;&gt;""),TimeSpend[[#This Row],[Activity description]],"")</f>
        <v/>
      </c>
      <c r="H970" s="36" t="str">
        <f>IF(AND(TimeSpend[[#This Row],[Personnel number]]&lt;&gt;"",TimeSpend[[#This Row],[Date]]&lt;&gt;""),TimeSpend[[#This Row],[Start Time]],"")</f>
        <v/>
      </c>
      <c r="I970" s="36" t="str">
        <f>IF(AND(TimeSpend[[#This Row],[Personnel number]]&lt;&gt;"",TimeSpend[[#This Row],[Date]]&lt;&gt;""),TimeSpend[[#This Row],[End Time]],"")</f>
        <v/>
      </c>
      <c r="J970" t="str">
        <f>IF(AND(TimeSpend[[#This Row],[Personnel number]]&lt;&gt;"",TimeSpend[[#This Row],[Date]]&lt;&gt;""),TimeSpend[[#This Row],[Location]],"")</f>
        <v/>
      </c>
      <c r="K970" t="str">
        <f>IF(AND(TimeSpend[[#This Row],[Personnel number]]&lt;&gt;"",TimeSpend[[#This Row],[Date]]&lt;&gt;""),TimeSpend[[#This Row],[Task]],"")</f>
        <v/>
      </c>
      <c r="L970" t="str">
        <f>IF(AND(TimeSpend[[#This Row],[Personnel number]]&lt;&gt;"",TimeSpend[[#This Row],[Date]]&lt;&gt;""),Utilization!$J$2,"")</f>
        <v/>
      </c>
      <c r="M970" t="str">
        <f>IF(AND(TimeSpend[[#This Row],[Personnel number]]&lt;&gt;"",TimeSpend[[#This Row],[Date]]&lt;&gt;""),TimeSpend[[#This Row],[Employee Name]],"")</f>
        <v/>
      </c>
      <c r="N970" t="str">
        <f t="shared" si="30"/>
        <v/>
      </c>
      <c r="O970" t="str">
        <f t="shared" si="31"/>
        <v/>
      </c>
      <c r="P970" t="str">
        <f>IF(D970&lt;&gt;"",VLOOKUP(D970,Projects!B:C,2,0),"")</f>
        <v/>
      </c>
    </row>
    <row r="971" spans="1:16" x14ac:dyDescent="0.25">
      <c r="A971" t="str">
        <f>UPPER(IF(AND(TimeSpend[[#This Row],[Personnel number]]&lt;&gt;"",TimeSpend[[#This Row],[Date]]&lt;&gt;""),TimeSpend[[#This Row],[Personnel number]],""))</f>
        <v/>
      </c>
      <c r="B971" s="85" t="str">
        <f>IF(AND(TimeSpend[[#This Row],[Personnel number]]&lt;&gt;"",TimeSpend[[#This Row],[Date]]&lt;&gt;""),TEXT(TimeSpend[[#This Row],[Date]],"[$-409]yyyyMMdd"),"")</f>
        <v/>
      </c>
      <c r="C971" s="33" t="str">
        <f>IF(AND(TimeSpend[[#This Row],[Personnel number]]&lt;&gt;"",TimeSpend[[#This Row],[Date]]&lt;&gt;""),SUBSTITUTE(TimeSpend[[#This Row],[Hours]],",","."),"")</f>
        <v/>
      </c>
      <c r="D971" t="str">
        <f>IF(AND(TimeSpend[[#This Row],[Personnel number]]&lt;&gt;"",TimeSpend[[#This Row],[Date]]&lt;&gt;""),TimeSpend[[#This Row],[Network]],"")</f>
        <v/>
      </c>
      <c r="E971" t="str">
        <f>IF(AND(TimeSpend[[#This Row],[Personnel number]]&lt;&gt;"",TimeSpend[[#This Row],[Date]]&lt;&gt;""),TimeSpend[[#This Row],[Network Description]],"")</f>
        <v/>
      </c>
      <c r="F971" t="str">
        <f>IF(AND(TimeSpend[[#This Row],[Personnel number]]&lt;&gt;"",TimeSpend[[#This Row],[Date]]&lt;&gt;""),TimeSpend[[#This Row],[Activity]],"")</f>
        <v/>
      </c>
      <c r="G971" t="str">
        <f>IF(AND(TimeSpend[[#This Row],[Personnel number]]&lt;&gt;"",TimeSpend[[#This Row],[Date]]&lt;&gt;""),TimeSpend[[#This Row],[Activity description]],"")</f>
        <v/>
      </c>
      <c r="H971" s="36" t="str">
        <f>IF(AND(TimeSpend[[#This Row],[Personnel number]]&lt;&gt;"",TimeSpend[[#This Row],[Date]]&lt;&gt;""),TimeSpend[[#This Row],[Start Time]],"")</f>
        <v/>
      </c>
      <c r="I971" s="36" t="str">
        <f>IF(AND(TimeSpend[[#This Row],[Personnel number]]&lt;&gt;"",TimeSpend[[#This Row],[Date]]&lt;&gt;""),TimeSpend[[#This Row],[End Time]],"")</f>
        <v/>
      </c>
      <c r="J971" t="str">
        <f>IF(AND(TimeSpend[[#This Row],[Personnel number]]&lt;&gt;"",TimeSpend[[#This Row],[Date]]&lt;&gt;""),TimeSpend[[#This Row],[Location]],"")</f>
        <v/>
      </c>
      <c r="K971" t="str">
        <f>IF(AND(TimeSpend[[#This Row],[Personnel number]]&lt;&gt;"",TimeSpend[[#This Row],[Date]]&lt;&gt;""),TimeSpend[[#This Row],[Task]],"")</f>
        <v/>
      </c>
      <c r="L971" t="str">
        <f>IF(AND(TimeSpend[[#This Row],[Personnel number]]&lt;&gt;"",TimeSpend[[#This Row],[Date]]&lt;&gt;""),Utilization!$J$2,"")</f>
        <v/>
      </c>
      <c r="M971" t="str">
        <f>IF(AND(TimeSpend[[#This Row],[Personnel number]]&lt;&gt;"",TimeSpend[[#This Row],[Date]]&lt;&gt;""),TimeSpend[[#This Row],[Employee Name]],"")</f>
        <v/>
      </c>
      <c r="N971" t="str">
        <f t="shared" si="30"/>
        <v/>
      </c>
      <c r="O971" t="str">
        <f t="shared" si="31"/>
        <v/>
      </c>
      <c r="P971" t="str">
        <f>IF(D971&lt;&gt;"",VLOOKUP(D971,Projects!B:C,2,0),"")</f>
        <v/>
      </c>
    </row>
    <row r="972" spans="1:16" x14ac:dyDescent="0.25">
      <c r="A972" t="str">
        <f>UPPER(IF(AND(TimeSpend[[#This Row],[Personnel number]]&lt;&gt;"",TimeSpend[[#This Row],[Date]]&lt;&gt;""),TimeSpend[[#This Row],[Personnel number]],""))</f>
        <v/>
      </c>
      <c r="B972" s="85" t="str">
        <f>IF(AND(TimeSpend[[#This Row],[Personnel number]]&lt;&gt;"",TimeSpend[[#This Row],[Date]]&lt;&gt;""),TEXT(TimeSpend[[#This Row],[Date]],"[$-409]yyyyMMdd"),"")</f>
        <v/>
      </c>
      <c r="C972" s="33" t="str">
        <f>IF(AND(TimeSpend[[#This Row],[Personnel number]]&lt;&gt;"",TimeSpend[[#This Row],[Date]]&lt;&gt;""),SUBSTITUTE(TimeSpend[[#This Row],[Hours]],",","."),"")</f>
        <v/>
      </c>
      <c r="D972" t="str">
        <f>IF(AND(TimeSpend[[#This Row],[Personnel number]]&lt;&gt;"",TimeSpend[[#This Row],[Date]]&lt;&gt;""),TimeSpend[[#This Row],[Network]],"")</f>
        <v/>
      </c>
      <c r="E972" t="str">
        <f>IF(AND(TimeSpend[[#This Row],[Personnel number]]&lt;&gt;"",TimeSpend[[#This Row],[Date]]&lt;&gt;""),TimeSpend[[#This Row],[Network Description]],"")</f>
        <v/>
      </c>
      <c r="F972" t="str">
        <f>IF(AND(TimeSpend[[#This Row],[Personnel number]]&lt;&gt;"",TimeSpend[[#This Row],[Date]]&lt;&gt;""),TimeSpend[[#This Row],[Activity]],"")</f>
        <v/>
      </c>
      <c r="G972" t="str">
        <f>IF(AND(TimeSpend[[#This Row],[Personnel number]]&lt;&gt;"",TimeSpend[[#This Row],[Date]]&lt;&gt;""),TimeSpend[[#This Row],[Activity description]],"")</f>
        <v/>
      </c>
      <c r="H972" s="36" t="str">
        <f>IF(AND(TimeSpend[[#This Row],[Personnel number]]&lt;&gt;"",TimeSpend[[#This Row],[Date]]&lt;&gt;""),TimeSpend[[#This Row],[Start Time]],"")</f>
        <v/>
      </c>
      <c r="I972" s="36" t="str">
        <f>IF(AND(TimeSpend[[#This Row],[Personnel number]]&lt;&gt;"",TimeSpend[[#This Row],[Date]]&lt;&gt;""),TimeSpend[[#This Row],[End Time]],"")</f>
        <v/>
      </c>
      <c r="J972" t="str">
        <f>IF(AND(TimeSpend[[#This Row],[Personnel number]]&lt;&gt;"",TimeSpend[[#This Row],[Date]]&lt;&gt;""),TimeSpend[[#This Row],[Location]],"")</f>
        <v/>
      </c>
      <c r="K972" t="str">
        <f>IF(AND(TimeSpend[[#This Row],[Personnel number]]&lt;&gt;"",TimeSpend[[#This Row],[Date]]&lt;&gt;""),TimeSpend[[#This Row],[Task]],"")</f>
        <v/>
      </c>
      <c r="L972" t="str">
        <f>IF(AND(TimeSpend[[#This Row],[Personnel number]]&lt;&gt;"",TimeSpend[[#This Row],[Date]]&lt;&gt;""),Utilization!$J$2,"")</f>
        <v/>
      </c>
      <c r="M972" t="str">
        <f>IF(AND(TimeSpend[[#This Row],[Personnel number]]&lt;&gt;"",TimeSpend[[#This Row],[Date]]&lt;&gt;""),TimeSpend[[#This Row],[Employee Name]],"")</f>
        <v/>
      </c>
      <c r="N972" t="str">
        <f t="shared" si="30"/>
        <v/>
      </c>
      <c r="O972" t="str">
        <f t="shared" si="31"/>
        <v/>
      </c>
      <c r="P972" t="str">
        <f>IF(D972&lt;&gt;"",VLOOKUP(D972,Projects!B:C,2,0),"")</f>
        <v/>
      </c>
    </row>
    <row r="973" spans="1:16" x14ac:dyDescent="0.25">
      <c r="A973" t="str">
        <f>UPPER(IF(AND(TimeSpend[[#This Row],[Personnel number]]&lt;&gt;"",TimeSpend[[#This Row],[Date]]&lt;&gt;""),TimeSpend[[#This Row],[Personnel number]],""))</f>
        <v/>
      </c>
      <c r="B973" s="85" t="str">
        <f>IF(AND(TimeSpend[[#This Row],[Personnel number]]&lt;&gt;"",TimeSpend[[#This Row],[Date]]&lt;&gt;""),TEXT(TimeSpend[[#This Row],[Date]],"[$-409]yyyyMMdd"),"")</f>
        <v/>
      </c>
      <c r="C973" s="33" t="str">
        <f>IF(AND(TimeSpend[[#This Row],[Personnel number]]&lt;&gt;"",TimeSpend[[#This Row],[Date]]&lt;&gt;""),SUBSTITUTE(TimeSpend[[#This Row],[Hours]],",","."),"")</f>
        <v/>
      </c>
      <c r="D973" t="str">
        <f>IF(AND(TimeSpend[[#This Row],[Personnel number]]&lt;&gt;"",TimeSpend[[#This Row],[Date]]&lt;&gt;""),TimeSpend[[#This Row],[Network]],"")</f>
        <v/>
      </c>
      <c r="E973" t="str">
        <f>IF(AND(TimeSpend[[#This Row],[Personnel number]]&lt;&gt;"",TimeSpend[[#This Row],[Date]]&lt;&gt;""),TimeSpend[[#This Row],[Network Description]],"")</f>
        <v/>
      </c>
      <c r="F973" t="str">
        <f>IF(AND(TimeSpend[[#This Row],[Personnel number]]&lt;&gt;"",TimeSpend[[#This Row],[Date]]&lt;&gt;""),TimeSpend[[#This Row],[Activity]],"")</f>
        <v/>
      </c>
      <c r="G973" t="str">
        <f>IF(AND(TimeSpend[[#This Row],[Personnel number]]&lt;&gt;"",TimeSpend[[#This Row],[Date]]&lt;&gt;""),TimeSpend[[#This Row],[Activity description]],"")</f>
        <v/>
      </c>
      <c r="H973" s="36" t="str">
        <f>IF(AND(TimeSpend[[#This Row],[Personnel number]]&lt;&gt;"",TimeSpend[[#This Row],[Date]]&lt;&gt;""),TimeSpend[[#This Row],[Start Time]],"")</f>
        <v/>
      </c>
      <c r="I973" s="36" t="str">
        <f>IF(AND(TimeSpend[[#This Row],[Personnel number]]&lt;&gt;"",TimeSpend[[#This Row],[Date]]&lt;&gt;""),TimeSpend[[#This Row],[End Time]],"")</f>
        <v/>
      </c>
      <c r="J973" t="str">
        <f>IF(AND(TimeSpend[[#This Row],[Personnel number]]&lt;&gt;"",TimeSpend[[#This Row],[Date]]&lt;&gt;""),TimeSpend[[#This Row],[Location]],"")</f>
        <v/>
      </c>
      <c r="K973" t="str">
        <f>IF(AND(TimeSpend[[#This Row],[Personnel number]]&lt;&gt;"",TimeSpend[[#This Row],[Date]]&lt;&gt;""),TimeSpend[[#This Row],[Task]],"")</f>
        <v/>
      </c>
      <c r="L973" t="str">
        <f>IF(AND(TimeSpend[[#This Row],[Personnel number]]&lt;&gt;"",TimeSpend[[#This Row],[Date]]&lt;&gt;""),Utilization!$J$2,"")</f>
        <v/>
      </c>
      <c r="M973" t="str">
        <f>IF(AND(TimeSpend[[#This Row],[Personnel number]]&lt;&gt;"",TimeSpend[[#This Row],[Date]]&lt;&gt;""),TimeSpend[[#This Row],[Employee Name]],"")</f>
        <v/>
      </c>
      <c r="N973" t="str">
        <f t="shared" si="30"/>
        <v/>
      </c>
      <c r="O973" t="str">
        <f t="shared" si="31"/>
        <v/>
      </c>
      <c r="P973" t="str">
        <f>IF(D973&lt;&gt;"",VLOOKUP(D973,Projects!B:C,2,0),"")</f>
        <v/>
      </c>
    </row>
    <row r="974" spans="1:16" x14ac:dyDescent="0.25">
      <c r="A974" t="str">
        <f>UPPER(IF(AND(TimeSpend[[#This Row],[Personnel number]]&lt;&gt;"",TimeSpend[[#This Row],[Date]]&lt;&gt;""),TimeSpend[[#This Row],[Personnel number]],""))</f>
        <v/>
      </c>
      <c r="B974" s="85" t="str">
        <f>IF(AND(TimeSpend[[#This Row],[Personnel number]]&lt;&gt;"",TimeSpend[[#This Row],[Date]]&lt;&gt;""),TEXT(TimeSpend[[#This Row],[Date]],"[$-409]yyyyMMdd"),"")</f>
        <v/>
      </c>
      <c r="C974" s="33" t="str">
        <f>IF(AND(TimeSpend[[#This Row],[Personnel number]]&lt;&gt;"",TimeSpend[[#This Row],[Date]]&lt;&gt;""),SUBSTITUTE(TimeSpend[[#This Row],[Hours]],",","."),"")</f>
        <v/>
      </c>
      <c r="D974" t="str">
        <f>IF(AND(TimeSpend[[#This Row],[Personnel number]]&lt;&gt;"",TimeSpend[[#This Row],[Date]]&lt;&gt;""),TimeSpend[[#This Row],[Network]],"")</f>
        <v/>
      </c>
      <c r="E974" t="str">
        <f>IF(AND(TimeSpend[[#This Row],[Personnel number]]&lt;&gt;"",TimeSpend[[#This Row],[Date]]&lt;&gt;""),TimeSpend[[#This Row],[Network Description]],"")</f>
        <v/>
      </c>
      <c r="F974" t="str">
        <f>IF(AND(TimeSpend[[#This Row],[Personnel number]]&lt;&gt;"",TimeSpend[[#This Row],[Date]]&lt;&gt;""),TimeSpend[[#This Row],[Activity]],"")</f>
        <v/>
      </c>
      <c r="G974" t="str">
        <f>IF(AND(TimeSpend[[#This Row],[Personnel number]]&lt;&gt;"",TimeSpend[[#This Row],[Date]]&lt;&gt;""),TimeSpend[[#This Row],[Activity description]],"")</f>
        <v/>
      </c>
      <c r="H974" s="36" t="str">
        <f>IF(AND(TimeSpend[[#This Row],[Personnel number]]&lt;&gt;"",TimeSpend[[#This Row],[Date]]&lt;&gt;""),TimeSpend[[#This Row],[Start Time]],"")</f>
        <v/>
      </c>
      <c r="I974" s="36" t="str">
        <f>IF(AND(TimeSpend[[#This Row],[Personnel number]]&lt;&gt;"",TimeSpend[[#This Row],[Date]]&lt;&gt;""),TimeSpend[[#This Row],[End Time]],"")</f>
        <v/>
      </c>
      <c r="J974" t="str">
        <f>IF(AND(TimeSpend[[#This Row],[Personnel number]]&lt;&gt;"",TimeSpend[[#This Row],[Date]]&lt;&gt;""),TimeSpend[[#This Row],[Location]],"")</f>
        <v/>
      </c>
      <c r="K974" t="str">
        <f>IF(AND(TimeSpend[[#This Row],[Personnel number]]&lt;&gt;"",TimeSpend[[#This Row],[Date]]&lt;&gt;""),TimeSpend[[#This Row],[Task]],"")</f>
        <v/>
      </c>
      <c r="L974" t="str">
        <f>IF(AND(TimeSpend[[#This Row],[Personnel number]]&lt;&gt;"",TimeSpend[[#This Row],[Date]]&lt;&gt;""),Utilization!$J$2,"")</f>
        <v/>
      </c>
      <c r="M974" t="str">
        <f>IF(AND(TimeSpend[[#This Row],[Personnel number]]&lt;&gt;"",TimeSpend[[#This Row],[Date]]&lt;&gt;""),TimeSpend[[#This Row],[Employee Name]],"")</f>
        <v/>
      </c>
      <c r="N974" t="str">
        <f t="shared" si="30"/>
        <v/>
      </c>
      <c r="O974" t="str">
        <f t="shared" si="31"/>
        <v/>
      </c>
      <c r="P974" t="str">
        <f>IF(D974&lt;&gt;"",VLOOKUP(D974,Projects!B:C,2,0),"")</f>
        <v/>
      </c>
    </row>
    <row r="975" spans="1:16" x14ac:dyDescent="0.25">
      <c r="A975" t="str">
        <f>UPPER(IF(AND(TimeSpend[[#This Row],[Personnel number]]&lt;&gt;"",TimeSpend[[#This Row],[Date]]&lt;&gt;""),TimeSpend[[#This Row],[Personnel number]],""))</f>
        <v/>
      </c>
      <c r="B975" s="85" t="str">
        <f>IF(AND(TimeSpend[[#This Row],[Personnel number]]&lt;&gt;"",TimeSpend[[#This Row],[Date]]&lt;&gt;""),TEXT(TimeSpend[[#This Row],[Date]],"[$-409]yyyyMMdd"),"")</f>
        <v/>
      </c>
      <c r="C975" s="33" t="str">
        <f>IF(AND(TimeSpend[[#This Row],[Personnel number]]&lt;&gt;"",TimeSpend[[#This Row],[Date]]&lt;&gt;""),SUBSTITUTE(TimeSpend[[#This Row],[Hours]],",","."),"")</f>
        <v/>
      </c>
      <c r="D975" t="str">
        <f>IF(AND(TimeSpend[[#This Row],[Personnel number]]&lt;&gt;"",TimeSpend[[#This Row],[Date]]&lt;&gt;""),TimeSpend[[#This Row],[Network]],"")</f>
        <v/>
      </c>
      <c r="E975" t="str">
        <f>IF(AND(TimeSpend[[#This Row],[Personnel number]]&lt;&gt;"",TimeSpend[[#This Row],[Date]]&lt;&gt;""),TimeSpend[[#This Row],[Network Description]],"")</f>
        <v/>
      </c>
      <c r="F975" t="str">
        <f>IF(AND(TimeSpend[[#This Row],[Personnel number]]&lt;&gt;"",TimeSpend[[#This Row],[Date]]&lt;&gt;""),TimeSpend[[#This Row],[Activity]],"")</f>
        <v/>
      </c>
      <c r="G975" t="str">
        <f>IF(AND(TimeSpend[[#This Row],[Personnel number]]&lt;&gt;"",TimeSpend[[#This Row],[Date]]&lt;&gt;""),TimeSpend[[#This Row],[Activity description]],"")</f>
        <v/>
      </c>
      <c r="H975" s="36" t="str">
        <f>IF(AND(TimeSpend[[#This Row],[Personnel number]]&lt;&gt;"",TimeSpend[[#This Row],[Date]]&lt;&gt;""),TimeSpend[[#This Row],[Start Time]],"")</f>
        <v/>
      </c>
      <c r="I975" s="36" t="str">
        <f>IF(AND(TimeSpend[[#This Row],[Personnel number]]&lt;&gt;"",TimeSpend[[#This Row],[Date]]&lt;&gt;""),TimeSpend[[#This Row],[End Time]],"")</f>
        <v/>
      </c>
      <c r="J975" t="str">
        <f>IF(AND(TimeSpend[[#This Row],[Personnel number]]&lt;&gt;"",TimeSpend[[#This Row],[Date]]&lt;&gt;""),TimeSpend[[#This Row],[Location]],"")</f>
        <v/>
      </c>
      <c r="K975" t="str">
        <f>IF(AND(TimeSpend[[#This Row],[Personnel number]]&lt;&gt;"",TimeSpend[[#This Row],[Date]]&lt;&gt;""),TimeSpend[[#This Row],[Task]],"")</f>
        <v/>
      </c>
      <c r="L975" t="str">
        <f>IF(AND(TimeSpend[[#This Row],[Personnel number]]&lt;&gt;"",TimeSpend[[#This Row],[Date]]&lt;&gt;""),Utilization!$J$2,"")</f>
        <v/>
      </c>
      <c r="M975" t="str">
        <f>IF(AND(TimeSpend[[#This Row],[Personnel number]]&lt;&gt;"",TimeSpend[[#This Row],[Date]]&lt;&gt;""),TimeSpend[[#This Row],[Employee Name]],"")</f>
        <v/>
      </c>
      <c r="N975" t="str">
        <f t="shared" si="30"/>
        <v/>
      </c>
      <c r="O975" t="str">
        <f t="shared" si="31"/>
        <v/>
      </c>
      <c r="P975" t="str">
        <f>IF(D975&lt;&gt;"",VLOOKUP(D975,Projects!B:C,2,0),"")</f>
        <v/>
      </c>
    </row>
    <row r="976" spans="1:16" x14ac:dyDescent="0.25">
      <c r="A976" t="str">
        <f>UPPER(IF(AND(TimeSpend[[#This Row],[Personnel number]]&lt;&gt;"",TimeSpend[[#This Row],[Date]]&lt;&gt;""),TimeSpend[[#This Row],[Personnel number]],""))</f>
        <v/>
      </c>
      <c r="B976" s="85" t="str">
        <f>IF(AND(TimeSpend[[#This Row],[Personnel number]]&lt;&gt;"",TimeSpend[[#This Row],[Date]]&lt;&gt;""),TEXT(TimeSpend[[#This Row],[Date]],"[$-409]yyyyMMdd"),"")</f>
        <v/>
      </c>
      <c r="C976" s="33" t="str">
        <f>IF(AND(TimeSpend[[#This Row],[Personnel number]]&lt;&gt;"",TimeSpend[[#This Row],[Date]]&lt;&gt;""),SUBSTITUTE(TimeSpend[[#This Row],[Hours]],",","."),"")</f>
        <v/>
      </c>
      <c r="D976" t="str">
        <f>IF(AND(TimeSpend[[#This Row],[Personnel number]]&lt;&gt;"",TimeSpend[[#This Row],[Date]]&lt;&gt;""),TimeSpend[[#This Row],[Network]],"")</f>
        <v/>
      </c>
      <c r="E976" t="str">
        <f>IF(AND(TimeSpend[[#This Row],[Personnel number]]&lt;&gt;"",TimeSpend[[#This Row],[Date]]&lt;&gt;""),TimeSpend[[#This Row],[Network Description]],"")</f>
        <v/>
      </c>
      <c r="F976" t="str">
        <f>IF(AND(TimeSpend[[#This Row],[Personnel number]]&lt;&gt;"",TimeSpend[[#This Row],[Date]]&lt;&gt;""),TimeSpend[[#This Row],[Activity]],"")</f>
        <v/>
      </c>
      <c r="G976" t="str">
        <f>IF(AND(TimeSpend[[#This Row],[Personnel number]]&lt;&gt;"",TimeSpend[[#This Row],[Date]]&lt;&gt;""),TimeSpend[[#This Row],[Activity description]],"")</f>
        <v/>
      </c>
      <c r="H976" s="36" t="str">
        <f>IF(AND(TimeSpend[[#This Row],[Personnel number]]&lt;&gt;"",TimeSpend[[#This Row],[Date]]&lt;&gt;""),TimeSpend[[#This Row],[Start Time]],"")</f>
        <v/>
      </c>
      <c r="I976" s="36" t="str">
        <f>IF(AND(TimeSpend[[#This Row],[Personnel number]]&lt;&gt;"",TimeSpend[[#This Row],[Date]]&lt;&gt;""),TimeSpend[[#This Row],[End Time]],"")</f>
        <v/>
      </c>
      <c r="J976" t="str">
        <f>IF(AND(TimeSpend[[#This Row],[Personnel number]]&lt;&gt;"",TimeSpend[[#This Row],[Date]]&lt;&gt;""),TimeSpend[[#This Row],[Location]],"")</f>
        <v/>
      </c>
      <c r="K976" t="str">
        <f>IF(AND(TimeSpend[[#This Row],[Personnel number]]&lt;&gt;"",TimeSpend[[#This Row],[Date]]&lt;&gt;""),TimeSpend[[#This Row],[Task]],"")</f>
        <v/>
      </c>
      <c r="L976" t="str">
        <f>IF(AND(TimeSpend[[#This Row],[Personnel number]]&lt;&gt;"",TimeSpend[[#This Row],[Date]]&lt;&gt;""),Utilization!$J$2,"")</f>
        <v/>
      </c>
      <c r="M976" t="str">
        <f>IF(AND(TimeSpend[[#This Row],[Personnel number]]&lt;&gt;"",TimeSpend[[#This Row],[Date]]&lt;&gt;""),TimeSpend[[#This Row],[Employee Name]],"")</f>
        <v/>
      </c>
      <c r="N976" t="str">
        <f t="shared" si="30"/>
        <v/>
      </c>
      <c r="O976" t="str">
        <f t="shared" si="31"/>
        <v/>
      </c>
      <c r="P976" t="str">
        <f>IF(D976&lt;&gt;"",VLOOKUP(D976,Projects!B:C,2,0),"")</f>
        <v/>
      </c>
    </row>
    <row r="977" spans="1:16" x14ac:dyDescent="0.25">
      <c r="A977" t="str">
        <f>UPPER(IF(AND(TimeSpend[[#This Row],[Personnel number]]&lt;&gt;"",TimeSpend[[#This Row],[Date]]&lt;&gt;""),TimeSpend[[#This Row],[Personnel number]],""))</f>
        <v/>
      </c>
      <c r="B977" s="85" t="str">
        <f>IF(AND(TimeSpend[[#This Row],[Personnel number]]&lt;&gt;"",TimeSpend[[#This Row],[Date]]&lt;&gt;""),TEXT(TimeSpend[[#This Row],[Date]],"[$-409]yyyyMMdd"),"")</f>
        <v/>
      </c>
      <c r="C977" s="33" t="str">
        <f>IF(AND(TimeSpend[[#This Row],[Personnel number]]&lt;&gt;"",TimeSpend[[#This Row],[Date]]&lt;&gt;""),SUBSTITUTE(TimeSpend[[#This Row],[Hours]],",","."),"")</f>
        <v/>
      </c>
      <c r="D977" t="str">
        <f>IF(AND(TimeSpend[[#This Row],[Personnel number]]&lt;&gt;"",TimeSpend[[#This Row],[Date]]&lt;&gt;""),TimeSpend[[#This Row],[Network]],"")</f>
        <v/>
      </c>
      <c r="E977" t="str">
        <f>IF(AND(TimeSpend[[#This Row],[Personnel number]]&lt;&gt;"",TimeSpend[[#This Row],[Date]]&lt;&gt;""),TimeSpend[[#This Row],[Network Description]],"")</f>
        <v/>
      </c>
      <c r="F977" t="str">
        <f>IF(AND(TimeSpend[[#This Row],[Personnel number]]&lt;&gt;"",TimeSpend[[#This Row],[Date]]&lt;&gt;""),TimeSpend[[#This Row],[Activity]],"")</f>
        <v/>
      </c>
      <c r="G977" t="str">
        <f>IF(AND(TimeSpend[[#This Row],[Personnel number]]&lt;&gt;"",TimeSpend[[#This Row],[Date]]&lt;&gt;""),TimeSpend[[#This Row],[Activity description]],"")</f>
        <v/>
      </c>
      <c r="H977" s="36" t="str">
        <f>IF(AND(TimeSpend[[#This Row],[Personnel number]]&lt;&gt;"",TimeSpend[[#This Row],[Date]]&lt;&gt;""),TimeSpend[[#This Row],[Start Time]],"")</f>
        <v/>
      </c>
      <c r="I977" s="36" t="str">
        <f>IF(AND(TimeSpend[[#This Row],[Personnel number]]&lt;&gt;"",TimeSpend[[#This Row],[Date]]&lt;&gt;""),TimeSpend[[#This Row],[End Time]],"")</f>
        <v/>
      </c>
      <c r="J977" t="str">
        <f>IF(AND(TimeSpend[[#This Row],[Personnel number]]&lt;&gt;"",TimeSpend[[#This Row],[Date]]&lt;&gt;""),TimeSpend[[#This Row],[Location]],"")</f>
        <v/>
      </c>
      <c r="K977" t="str">
        <f>IF(AND(TimeSpend[[#This Row],[Personnel number]]&lt;&gt;"",TimeSpend[[#This Row],[Date]]&lt;&gt;""),TimeSpend[[#This Row],[Task]],"")</f>
        <v/>
      </c>
      <c r="L977" t="str">
        <f>IF(AND(TimeSpend[[#This Row],[Personnel number]]&lt;&gt;"",TimeSpend[[#This Row],[Date]]&lt;&gt;""),Utilization!$J$2,"")</f>
        <v/>
      </c>
      <c r="M977" t="str">
        <f>IF(AND(TimeSpend[[#This Row],[Personnel number]]&lt;&gt;"",TimeSpend[[#This Row],[Date]]&lt;&gt;""),TimeSpend[[#This Row],[Employee Name]],"")</f>
        <v/>
      </c>
      <c r="N977" t="str">
        <f t="shared" si="30"/>
        <v/>
      </c>
      <c r="O977" t="str">
        <f t="shared" si="31"/>
        <v/>
      </c>
      <c r="P977" t="str">
        <f>IF(D977&lt;&gt;"",VLOOKUP(D977,Projects!B:C,2,0),"")</f>
        <v/>
      </c>
    </row>
    <row r="978" spans="1:16" x14ac:dyDescent="0.25">
      <c r="A978" t="str">
        <f>UPPER(IF(AND(TimeSpend[[#This Row],[Personnel number]]&lt;&gt;"",TimeSpend[[#This Row],[Date]]&lt;&gt;""),TimeSpend[[#This Row],[Personnel number]],""))</f>
        <v/>
      </c>
      <c r="B978" s="85" t="str">
        <f>IF(AND(TimeSpend[[#This Row],[Personnel number]]&lt;&gt;"",TimeSpend[[#This Row],[Date]]&lt;&gt;""),TEXT(TimeSpend[[#This Row],[Date]],"[$-409]yyyyMMdd"),"")</f>
        <v/>
      </c>
      <c r="C978" s="33" t="str">
        <f>IF(AND(TimeSpend[[#This Row],[Personnel number]]&lt;&gt;"",TimeSpend[[#This Row],[Date]]&lt;&gt;""),SUBSTITUTE(TimeSpend[[#This Row],[Hours]],",","."),"")</f>
        <v/>
      </c>
      <c r="D978" t="str">
        <f>IF(AND(TimeSpend[[#This Row],[Personnel number]]&lt;&gt;"",TimeSpend[[#This Row],[Date]]&lt;&gt;""),TimeSpend[[#This Row],[Network]],"")</f>
        <v/>
      </c>
      <c r="E978" t="str">
        <f>IF(AND(TimeSpend[[#This Row],[Personnel number]]&lt;&gt;"",TimeSpend[[#This Row],[Date]]&lt;&gt;""),TimeSpend[[#This Row],[Network Description]],"")</f>
        <v/>
      </c>
      <c r="F978" t="str">
        <f>IF(AND(TimeSpend[[#This Row],[Personnel number]]&lt;&gt;"",TimeSpend[[#This Row],[Date]]&lt;&gt;""),TimeSpend[[#This Row],[Activity]],"")</f>
        <v/>
      </c>
      <c r="G978" t="str">
        <f>IF(AND(TimeSpend[[#This Row],[Personnel number]]&lt;&gt;"",TimeSpend[[#This Row],[Date]]&lt;&gt;""),TimeSpend[[#This Row],[Activity description]],"")</f>
        <v/>
      </c>
      <c r="H978" s="36" t="str">
        <f>IF(AND(TimeSpend[[#This Row],[Personnel number]]&lt;&gt;"",TimeSpend[[#This Row],[Date]]&lt;&gt;""),TimeSpend[[#This Row],[Start Time]],"")</f>
        <v/>
      </c>
      <c r="I978" s="36" t="str">
        <f>IF(AND(TimeSpend[[#This Row],[Personnel number]]&lt;&gt;"",TimeSpend[[#This Row],[Date]]&lt;&gt;""),TimeSpend[[#This Row],[End Time]],"")</f>
        <v/>
      </c>
      <c r="J978" t="str">
        <f>IF(AND(TimeSpend[[#This Row],[Personnel number]]&lt;&gt;"",TimeSpend[[#This Row],[Date]]&lt;&gt;""),TimeSpend[[#This Row],[Location]],"")</f>
        <v/>
      </c>
      <c r="K978" t="str">
        <f>IF(AND(TimeSpend[[#This Row],[Personnel number]]&lt;&gt;"",TimeSpend[[#This Row],[Date]]&lt;&gt;""),TimeSpend[[#This Row],[Task]],"")</f>
        <v/>
      </c>
      <c r="L978" t="str">
        <f>IF(AND(TimeSpend[[#This Row],[Personnel number]]&lt;&gt;"",TimeSpend[[#This Row],[Date]]&lt;&gt;""),Utilization!$J$2,"")</f>
        <v/>
      </c>
      <c r="M978" t="str">
        <f>IF(AND(TimeSpend[[#This Row],[Personnel number]]&lt;&gt;"",TimeSpend[[#This Row],[Date]]&lt;&gt;""),TimeSpend[[#This Row],[Employee Name]],"")</f>
        <v/>
      </c>
      <c r="N978" t="str">
        <f t="shared" si="30"/>
        <v/>
      </c>
      <c r="O978" t="str">
        <f t="shared" si="31"/>
        <v/>
      </c>
      <c r="P978" t="str">
        <f>IF(D978&lt;&gt;"",VLOOKUP(D978,Projects!B:C,2,0),"")</f>
        <v/>
      </c>
    </row>
    <row r="979" spans="1:16" x14ac:dyDescent="0.25">
      <c r="A979" t="str">
        <f>UPPER(IF(AND(TimeSpend[[#This Row],[Personnel number]]&lt;&gt;"",TimeSpend[[#This Row],[Date]]&lt;&gt;""),TimeSpend[[#This Row],[Personnel number]],""))</f>
        <v/>
      </c>
      <c r="B979" s="85" t="str">
        <f>IF(AND(TimeSpend[[#This Row],[Personnel number]]&lt;&gt;"",TimeSpend[[#This Row],[Date]]&lt;&gt;""),TEXT(TimeSpend[[#This Row],[Date]],"[$-409]yyyyMMdd"),"")</f>
        <v/>
      </c>
      <c r="C979" s="33" t="str">
        <f>IF(AND(TimeSpend[[#This Row],[Personnel number]]&lt;&gt;"",TimeSpend[[#This Row],[Date]]&lt;&gt;""),SUBSTITUTE(TimeSpend[[#This Row],[Hours]],",","."),"")</f>
        <v/>
      </c>
      <c r="D979" t="str">
        <f>IF(AND(TimeSpend[[#This Row],[Personnel number]]&lt;&gt;"",TimeSpend[[#This Row],[Date]]&lt;&gt;""),TimeSpend[[#This Row],[Network]],"")</f>
        <v/>
      </c>
      <c r="E979" t="str">
        <f>IF(AND(TimeSpend[[#This Row],[Personnel number]]&lt;&gt;"",TimeSpend[[#This Row],[Date]]&lt;&gt;""),TimeSpend[[#This Row],[Network Description]],"")</f>
        <v/>
      </c>
      <c r="F979" t="str">
        <f>IF(AND(TimeSpend[[#This Row],[Personnel number]]&lt;&gt;"",TimeSpend[[#This Row],[Date]]&lt;&gt;""),TimeSpend[[#This Row],[Activity]],"")</f>
        <v/>
      </c>
      <c r="G979" t="str">
        <f>IF(AND(TimeSpend[[#This Row],[Personnel number]]&lt;&gt;"",TimeSpend[[#This Row],[Date]]&lt;&gt;""),TimeSpend[[#This Row],[Activity description]],"")</f>
        <v/>
      </c>
      <c r="H979" s="36" t="str">
        <f>IF(AND(TimeSpend[[#This Row],[Personnel number]]&lt;&gt;"",TimeSpend[[#This Row],[Date]]&lt;&gt;""),TimeSpend[[#This Row],[Start Time]],"")</f>
        <v/>
      </c>
      <c r="I979" s="36" t="str">
        <f>IF(AND(TimeSpend[[#This Row],[Personnel number]]&lt;&gt;"",TimeSpend[[#This Row],[Date]]&lt;&gt;""),TimeSpend[[#This Row],[End Time]],"")</f>
        <v/>
      </c>
      <c r="J979" t="str">
        <f>IF(AND(TimeSpend[[#This Row],[Personnel number]]&lt;&gt;"",TimeSpend[[#This Row],[Date]]&lt;&gt;""),TimeSpend[[#This Row],[Location]],"")</f>
        <v/>
      </c>
      <c r="K979" t="str">
        <f>IF(AND(TimeSpend[[#This Row],[Personnel number]]&lt;&gt;"",TimeSpend[[#This Row],[Date]]&lt;&gt;""),TimeSpend[[#This Row],[Task]],"")</f>
        <v/>
      </c>
      <c r="L979" t="str">
        <f>IF(AND(TimeSpend[[#This Row],[Personnel number]]&lt;&gt;"",TimeSpend[[#This Row],[Date]]&lt;&gt;""),Utilization!$J$2,"")</f>
        <v/>
      </c>
      <c r="M979" t="str">
        <f>IF(AND(TimeSpend[[#This Row],[Personnel number]]&lt;&gt;"",TimeSpend[[#This Row],[Date]]&lt;&gt;""),TimeSpend[[#This Row],[Employee Name]],"")</f>
        <v/>
      </c>
      <c r="N979" t="str">
        <f t="shared" si="30"/>
        <v/>
      </c>
      <c r="O979" t="str">
        <f t="shared" si="31"/>
        <v/>
      </c>
      <c r="P979" t="str">
        <f>IF(D979&lt;&gt;"",VLOOKUP(D979,Projects!B:C,2,0),"")</f>
        <v/>
      </c>
    </row>
    <row r="980" spans="1:16" x14ac:dyDescent="0.25">
      <c r="A980" t="str">
        <f>UPPER(IF(AND(TimeSpend[[#This Row],[Personnel number]]&lt;&gt;"",TimeSpend[[#This Row],[Date]]&lt;&gt;""),TimeSpend[[#This Row],[Personnel number]],""))</f>
        <v/>
      </c>
      <c r="B980" s="85" t="str">
        <f>IF(AND(TimeSpend[[#This Row],[Personnel number]]&lt;&gt;"",TimeSpend[[#This Row],[Date]]&lt;&gt;""),TEXT(TimeSpend[[#This Row],[Date]],"[$-409]yyyyMMdd"),"")</f>
        <v/>
      </c>
      <c r="C980" s="33" t="str">
        <f>IF(AND(TimeSpend[[#This Row],[Personnel number]]&lt;&gt;"",TimeSpend[[#This Row],[Date]]&lt;&gt;""),SUBSTITUTE(TimeSpend[[#This Row],[Hours]],",","."),"")</f>
        <v/>
      </c>
      <c r="D980" t="str">
        <f>IF(AND(TimeSpend[[#This Row],[Personnel number]]&lt;&gt;"",TimeSpend[[#This Row],[Date]]&lt;&gt;""),TimeSpend[[#This Row],[Network]],"")</f>
        <v/>
      </c>
      <c r="E980" t="str">
        <f>IF(AND(TimeSpend[[#This Row],[Personnel number]]&lt;&gt;"",TimeSpend[[#This Row],[Date]]&lt;&gt;""),TimeSpend[[#This Row],[Network Description]],"")</f>
        <v/>
      </c>
      <c r="F980" t="str">
        <f>IF(AND(TimeSpend[[#This Row],[Personnel number]]&lt;&gt;"",TimeSpend[[#This Row],[Date]]&lt;&gt;""),TimeSpend[[#This Row],[Activity]],"")</f>
        <v/>
      </c>
      <c r="G980" t="str">
        <f>IF(AND(TimeSpend[[#This Row],[Personnel number]]&lt;&gt;"",TimeSpend[[#This Row],[Date]]&lt;&gt;""),TimeSpend[[#This Row],[Activity description]],"")</f>
        <v/>
      </c>
      <c r="H980" s="36" t="str">
        <f>IF(AND(TimeSpend[[#This Row],[Personnel number]]&lt;&gt;"",TimeSpend[[#This Row],[Date]]&lt;&gt;""),TimeSpend[[#This Row],[Start Time]],"")</f>
        <v/>
      </c>
      <c r="I980" s="36" t="str">
        <f>IF(AND(TimeSpend[[#This Row],[Personnel number]]&lt;&gt;"",TimeSpend[[#This Row],[Date]]&lt;&gt;""),TimeSpend[[#This Row],[End Time]],"")</f>
        <v/>
      </c>
      <c r="J980" t="str">
        <f>IF(AND(TimeSpend[[#This Row],[Personnel number]]&lt;&gt;"",TimeSpend[[#This Row],[Date]]&lt;&gt;""),TimeSpend[[#This Row],[Location]],"")</f>
        <v/>
      </c>
      <c r="K980" t="str">
        <f>IF(AND(TimeSpend[[#This Row],[Personnel number]]&lt;&gt;"",TimeSpend[[#This Row],[Date]]&lt;&gt;""),TimeSpend[[#This Row],[Task]],"")</f>
        <v/>
      </c>
      <c r="L980" t="str">
        <f>IF(AND(TimeSpend[[#This Row],[Personnel number]]&lt;&gt;"",TimeSpend[[#This Row],[Date]]&lt;&gt;""),Utilization!$J$2,"")</f>
        <v/>
      </c>
      <c r="M980" t="str">
        <f>IF(AND(TimeSpend[[#This Row],[Personnel number]]&lt;&gt;"",TimeSpend[[#This Row],[Date]]&lt;&gt;""),TimeSpend[[#This Row],[Employee Name]],"")</f>
        <v/>
      </c>
      <c r="N980" t="str">
        <f t="shared" si="30"/>
        <v/>
      </c>
      <c r="O980" t="str">
        <f t="shared" si="31"/>
        <v/>
      </c>
      <c r="P980" t="str">
        <f>IF(D980&lt;&gt;"",VLOOKUP(D980,Projects!B:C,2,0),"")</f>
        <v/>
      </c>
    </row>
    <row r="981" spans="1:16" x14ac:dyDescent="0.25">
      <c r="A981" t="str">
        <f>UPPER(IF(AND(TimeSpend[[#This Row],[Personnel number]]&lt;&gt;"",TimeSpend[[#This Row],[Date]]&lt;&gt;""),TimeSpend[[#This Row],[Personnel number]],""))</f>
        <v/>
      </c>
      <c r="B981" s="85" t="str">
        <f>IF(AND(TimeSpend[[#This Row],[Personnel number]]&lt;&gt;"",TimeSpend[[#This Row],[Date]]&lt;&gt;""),TEXT(TimeSpend[[#This Row],[Date]],"[$-409]yyyyMMdd"),"")</f>
        <v/>
      </c>
      <c r="C981" s="33" t="str">
        <f>IF(AND(TimeSpend[[#This Row],[Personnel number]]&lt;&gt;"",TimeSpend[[#This Row],[Date]]&lt;&gt;""),SUBSTITUTE(TimeSpend[[#This Row],[Hours]],",","."),"")</f>
        <v/>
      </c>
      <c r="D981" t="str">
        <f>IF(AND(TimeSpend[[#This Row],[Personnel number]]&lt;&gt;"",TimeSpend[[#This Row],[Date]]&lt;&gt;""),TimeSpend[[#This Row],[Network]],"")</f>
        <v/>
      </c>
      <c r="E981" t="str">
        <f>IF(AND(TimeSpend[[#This Row],[Personnel number]]&lt;&gt;"",TimeSpend[[#This Row],[Date]]&lt;&gt;""),TimeSpend[[#This Row],[Network Description]],"")</f>
        <v/>
      </c>
      <c r="F981" t="str">
        <f>IF(AND(TimeSpend[[#This Row],[Personnel number]]&lt;&gt;"",TimeSpend[[#This Row],[Date]]&lt;&gt;""),TimeSpend[[#This Row],[Activity]],"")</f>
        <v/>
      </c>
      <c r="G981" t="str">
        <f>IF(AND(TimeSpend[[#This Row],[Personnel number]]&lt;&gt;"",TimeSpend[[#This Row],[Date]]&lt;&gt;""),TimeSpend[[#This Row],[Activity description]],"")</f>
        <v/>
      </c>
      <c r="H981" s="36" t="str">
        <f>IF(AND(TimeSpend[[#This Row],[Personnel number]]&lt;&gt;"",TimeSpend[[#This Row],[Date]]&lt;&gt;""),TimeSpend[[#This Row],[Start Time]],"")</f>
        <v/>
      </c>
      <c r="I981" s="36" t="str">
        <f>IF(AND(TimeSpend[[#This Row],[Personnel number]]&lt;&gt;"",TimeSpend[[#This Row],[Date]]&lt;&gt;""),TimeSpend[[#This Row],[End Time]],"")</f>
        <v/>
      </c>
      <c r="J981" t="str">
        <f>IF(AND(TimeSpend[[#This Row],[Personnel number]]&lt;&gt;"",TimeSpend[[#This Row],[Date]]&lt;&gt;""),TimeSpend[[#This Row],[Location]],"")</f>
        <v/>
      </c>
      <c r="K981" t="str">
        <f>IF(AND(TimeSpend[[#This Row],[Personnel number]]&lt;&gt;"",TimeSpend[[#This Row],[Date]]&lt;&gt;""),TimeSpend[[#This Row],[Task]],"")</f>
        <v/>
      </c>
      <c r="L981" t="str">
        <f>IF(AND(TimeSpend[[#This Row],[Personnel number]]&lt;&gt;"",TimeSpend[[#This Row],[Date]]&lt;&gt;""),Utilization!$J$2,"")</f>
        <v/>
      </c>
      <c r="M981" t="str">
        <f>IF(AND(TimeSpend[[#This Row],[Personnel number]]&lt;&gt;"",TimeSpend[[#This Row],[Date]]&lt;&gt;""),TimeSpend[[#This Row],[Employee Name]],"")</f>
        <v/>
      </c>
      <c r="N981" t="str">
        <f t="shared" si="30"/>
        <v/>
      </c>
      <c r="O981" t="str">
        <f t="shared" si="31"/>
        <v/>
      </c>
      <c r="P981" t="str">
        <f>IF(D981&lt;&gt;"",VLOOKUP(D981,Projects!B:C,2,0),"")</f>
        <v/>
      </c>
    </row>
    <row r="982" spans="1:16" x14ac:dyDescent="0.25">
      <c r="A982" t="str">
        <f>UPPER(IF(AND(TimeSpend[[#This Row],[Personnel number]]&lt;&gt;"",TimeSpend[[#This Row],[Date]]&lt;&gt;""),TimeSpend[[#This Row],[Personnel number]],""))</f>
        <v/>
      </c>
      <c r="B982" s="85" t="str">
        <f>IF(AND(TimeSpend[[#This Row],[Personnel number]]&lt;&gt;"",TimeSpend[[#This Row],[Date]]&lt;&gt;""),TEXT(TimeSpend[[#This Row],[Date]],"[$-409]yyyyMMdd"),"")</f>
        <v/>
      </c>
      <c r="C982" s="33" t="str">
        <f>IF(AND(TimeSpend[[#This Row],[Personnel number]]&lt;&gt;"",TimeSpend[[#This Row],[Date]]&lt;&gt;""),SUBSTITUTE(TimeSpend[[#This Row],[Hours]],",","."),"")</f>
        <v/>
      </c>
      <c r="D982" t="str">
        <f>IF(AND(TimeSpend[[#This Row],[Personnel number]]&lt;&gt;"",TimeSpend[[#This Row],[Date]]&lt;&gt;""),TimeSpend[[#This Row],[Network]],"")</f>
        <v/>
      </c>
      <c r="E982" t="str">
        <f>IF(AND(TimeSpend[[#This Row],[Personnel number]]&lt;&gt;"",TimeSpend[[#This Row],[Date]]&lt;&gt;""),TimeSpend[[#This Row],[Network Description]],"")</f>
        <v/>
      </c>
      <c r="F982" t="str">
        <f>IF(AND(TimeSpend[[#This Row],[Personnel number]]&lt;&gt;"",TimeSpend[[#This Row],[Date]]&lt;&gt;""),TimeSpend[[#This Row],[Activity]],"")</f>
        <v/>
      </c>
      <c r="G982" t="str">
        <f>IF(AND(TimeSpend[[#This Row],[Personnel number]]&lt;&gt;"",TimeSpend[[#This Row],[Date]]&lt;&gt;""),TimeSpend[[#This Row],[Activity description]],"")</f>
        <v/>
      </c>
      <c r="H982" s="36" t="str">
        <f>IF(AND(TimeSpend[[#This Row],[Personnel number]]&lt;&gt;"",TimeSpend[[#This Row],[Date]]&lt;&gt;""),TimeSpend[[#This Row],[Start Time]],"")</f>
        <v/>
      </c>
      <c r="I982" s="36" t="str">
        <f>IF(AND(TimeSpend[[#This Row],[Personnel number]]&lt;&gt;"",TimeSpend[[#This Row],[Date]]&lt;&gt;""),TimeSpend[[#This Row],[End Time]],"")</f>
        <v/>
      </c>
      <c r="J982" t="str">
        <f>IF(AND(TimeSpend[[#This Row],[Personnel number]]&lt;&gt;"",TimeSpend[[#This Row],[Date]]&lt;&gt;""),TimeSpend[[#This Row],[Location]],"")</f>
        <v/>
      </c>
      <c r="K982" t="str">
        <f>IF(AND(TimeSpend[[#This Row],[Personnel number]]&lt;&gt;"",TimeSpend[[#This Row],[Date]]&lt;&gt;""),TimeSpend[[#This Row],[Task]],"")</f>
        <v/>
      </c>
      <c r="L982" t="str">
        <f>IF(AND(TimeSpend[[#This Row],[Personnel number]]&lt;&gt;"",TimeSpend[[#This Row],[Date]]&lt;&gt;""),Utilization!$J$2,"")</f>
        <v/>
      </c>
      <c r="M982" t="str">
        <f>IF(AND(TimeSpend[[#This Row],[Personnel number]]&lt;&gt;"",TimeSpend[[#This Row],[Date]]&lt;&gt;""),TimeSpend[[#This Row],[Employee Name]],"")</f>
        <v/>
      </c>
      <c r="N982" t="str">
        <f t="shared" si="30"/>
        <v/>
      </c>
      <c r="O982" t="str">
        <f t="shared" si="31"/>
        <v/>
      </c>
      <c r="P982" t="str">
        <f>IF(D982&lt;&gt;"",VLOOKUP(D982,Projects!B:C,2,0),"")</f>
        <v/>
      </c>
    </row>
    <row r="983" spans="1:16" x14ac:dyDescent="0.25">
      <c r="A983" t="str">
        <f>UPPER(IF(AND(TimeSpend[[#This Row],[Personnel number]]&lt;&gt;"",TimeSpend[[#This Row],[Date]]&lt;&gt;""),TimeSpend[[#This Row],[Personnel number]],""))</f>
        <v/>
      </c>
      <c r="B983" s="85" t="str">
        <f>IF(AND(TimeSpend[[#This Row],[Personnel number]]&lt;&gt;"",TimeSpend[[#This Row],[Date]]&lt;&gt;""),TEXT(TimeSpend[[#This Row],[Date]],"[$-409]yyyyMMdd"),"")</f>
        <v/>
      </c>
      <c r="C983" s="33" t="str">
        <f>IF(AND(TimeSpend[[#This Row],[Personnel number]]&lt;&gt;"",TimeSpend[[#This Row],[Date]]&lt;&gt;""),SUBSTITUTE(TimeSpend[[#This Row],[Hours]],",","."),"")</f>
        <v/>
      </c>
      <c r="D983" t="str">
        <f>IF(AND(TimeSpend[[#This Row],[Personnel number]]&lt;&gt;"",TimeSpend[[#This Row],[Date]]&lt;&gt;""),TimeSpend[[#This Row],[Network]],"")</f>
        <v/>
      </c>
      <c r="E983" t="str">
        <f>IF(AND(TimeSpend[[#This Row],[Personnel number]]&lt;&gt;"",TimeSpend[[#This Row],[Date]]&lt;&gt;""),TimeSpend[[#This Row],[Network Description]],"")</f>
        <v/>
      </c>
      <c r="F983" t="str">
        <f>IF(AND(TimeSpend[[#This Row],[Personnel number]]&lt;&gt;"",TimeSpend[[#This Row],[Date]]&lt;&gt;""),TimeSpend[[#This Row],[Activity]],"")</f>
        <v/>
      </c>
      <c r="G983" t="str">
        <f>IF(AND(TimeSpend[[#This Row],[Personnel number]]&lt;&gt;"",TimeSpend[[#This Row],[Date]]&lt;&gt;""),TimeSpend[[#This Row],[Activity description]],"")</f>
        <v/>
      </c>
      <c r="H983" s="36" t="str">
        <f>IF(AND(TimeSpend[[#This Row],[Personnel number]]&lt;&gt;"",TimeSpend[[#This Row],[Date]]&lt;&gt;""),TimeSpend[[#This Row],[Start Time]],"")</f>
        <v/>
      </c>
      <c r="I983" s="36" t="str">
        <f>IF(AND(TimeSpend[[#This Row],[Personnel number]]&lt;&gt;"",TimeSpend[[#This Row],[Date]]&lt;&gt;""),TimeSpend[[#This Row],[End Time]],"")</f>
        <v/>
      </c>
      <c r="J983" t="str">
        <f>IF(AND(TimeSpend[[#This Row],[Personnel number]]&lt;&gt;"",TimeSpend[[#This Row],[Date]]&lt;&gt;""),TimeSpend[[#This Row],[Location]],"")</f>
        <v/>
      </c>
      <c r="K983" t="str">
        <f>IF(AND(TimeSpend[[#This Row],[Personnel number]]&lt;&gt;"",TimeSpend[[#This Row],[Date]]&lt;&gt;""),TimeSpend[[#This Row],[Task]],"")</f>
        <v/>
      </c>
      <c r="L983" t="str">
        <f>IF(AND(TimeSpend[[#This Row],[Personnel number]]&lt;&gt;"",TimeSpend[[#This Row],[Date]]&lt;&gt;""),Utilization!$J$2,"")</f>
        <v/>
      </c>
      <c r="M983" t="str">
        <f>IF(AND(TimeSpend[[#This Row],[Personnel number]]&lt;&gt;"",TimeSpend[[#This Row],[Date]]&lt;&gt;""),TimeSpend[[#This Row],[Employee Name]],"")</f>
        <v/>
      </c>
      <c r="N983" t="str">
        <f t="shared" si="30"/>
        <v/>
      </c>
      <c r="O983" t="str">
        <f t="shared" si="31"/>
        <v/>
      </c>
      <c r="P983" t="str">
        <f>IF(D983&lt;&gt;"",VLOOKUP(D983,Projects!B:C,2,0),"")</f>
        <v/>
      </c>
    </row>
    <row r="984" spans="1:16" x14ac:dyDescent="0.25">
      <c r="A984" t="str">
        <f>UPPER(IF(AND(TimeSpend[[#This Row],[Personnel number]]&lt;&gt;"",TimeSpend[[#This Row],[Date]]&lt;&gt;""),TimeSpend[[#This Row],[Personnel number]],""))</f>
        <v/>
      </c>
      <c r="B984" s="85" t="str">
        <f>IF(AND(TimeSpend[[#This Row],[Personnel number]]&lt;&gt;"",TimeSpend[[#This Row],[Date]]&lt;&gt;""),TEXT(TimeSpend[[#This Row],[Date]],"[$-409]yyyyMMdd"),"")</f>
        <v/>
      </c>
      <c r="C984" s="33" t="str">
        <f>IF(AND(TimeSpend[[#This Row],[Personnel number]]&lt;&gt;"",TimeSpend[[#This Row],[Date]]&lt;&gt;""),SUBSTITUTE(TimeSpend[[#This Row],[Hours]],",","."),"")</f>
        <v/>
      </c>
      <c r="D984" t="str">
        <f>IF(AND(TimeSpend[[#This Row],[Personnel number]]&lt;&gt;"",TimeSpend[[#This Row],[Date]]&lt;&gt;""),TimeSpend[[#This Row],[Network]],"")</f>
        <v/>
      </c>
      <c r="E984" t="str">
        <f>IF(AND(TimeSpend[[#This Row],[Personnel number]]&lt;&gt;"",TimeSpend[[#This Row],[Date]]&lt;&gt;""),TimeSpend[[#This Row],[Network Description]],"")</f>
        <v/>
      </c>
      <c r="F984" t="str">
        <f>IF(AND(TimeSpend[[#This Row],[Personnel number]]&lt;&gt;"",TimeSpend[[#This Row],[Date]]&lt;&gt;""),TimeSpend[[#This Row],[Activity]],"")</f>
        <v/>
      </c>
      <c r="G984" t="str">
        <f>IF(AND(TimeSpend[[#This Row],[Personnel number]]&lt;&gt;"",TimeSpend[[#This Row],[Date]]&lt;&gt;""),TimeSpend[[#This Row],[Activity description]],"")</f>
        <v/>
      </c>
      <c r="H984" s="36" t="str">
        <f>IF(AND(TimeSpend[[#This Row],[Personnel number]]&lt;&gt;"",TimeSpend[[#This Row],[Date]]&lt;&gt;""),TimeSpend[[#This Row],[Start Time]],"")</f>
        <v/>
      </c>
      <c r="I984" s="36" t="str">
        <f>IF(AND(TimeSpend[[#This Row],[Personnel number]]&lt;&gt;"",TimeSpend[[#This Row],[Date]]&lt;&gt;""),TimeSpend[[#This Row],[End Time]],"")</f>
        <v/>
      </c>
      <c r="J984" t="str">
        <f>IF(AND(TimeSpend[[#This Row],[Personnel number]]&lt;&gt;"",TimeSpend[[#This Row],[Date]]&lt;&gt;""),TimeSpend[[#This Row],[Location]],"")</f>
        <v/>
      </c>
      <c r="K984" t="str">
        <f>IF(AND(TimeSpend[[#This Row],[Personnel number]]&lt;&gt;"",TimeSpend[[#This Row],[Date]]&lt;&gt;""),TimeSpend[[#This Row],[Task]],"")</f>
        <v/>
      </c>
      <c r="L984" t="str">
        <f>IF(AND(TimeSpend[[#This Row],[Personnel number]]&lt;&gt;"",TimeSpend[[#This Row],[Date]]&lt;&gt;""),Utilization!$J$2,"")</f>
        <v/>
      </c>
      <c r="M984" t="str">
        <f>IF(AND(TimeSpend[[#This Row],[Personnel number]]&lt;&gt;"",TimeSpend[[#This Row],[Date]]&lt;&gt;""),TimeSpend[[#This Row],[Employee Name]],"")</f>
        <v/>
      </c>
      <c r="N984" t="str">
        <f t="shared" si="30"/>
        <v/>
      </c>
      <c r="O984" t="str">
        <f t="shared" si="31"/>
        <v/>
      </c>
      <c r="P984" t="str">
        <f>IF(D984&lt;&gt;"",VLOOKUP(D984,Projects!B:C,2,0),"")</f>
        <v/>
      </c>
    </row>
    <row r="985" spans="1:16" x14ac:dyDescent="0.25">
      <c r="A985" t="str">
        <f>UPPER(IF(AND(TimeSpend[[#This Row],[Personnel number]]&lt;&gt;"",TimeSpend[[#This Row],[Date]]&lt;&gt;""),TimeSpend[[#This Row],[Personnel number]],""))</f>
        <v/>
      </c>
      <c r="B985" s="85" t="str">
        <f>IF(AND(TimeSpend[[#This Row],[Personnel number]]&lt;&gt;"",TimeSpend[[#This Row],[Date]]&lt;&gt;""),TEXT(TimeSpend[[#This Row],[Date]],"[$-409]yyyyMMdd"),"")</f>
        <v/>
      </c>
      <c r="C985" s="33" t="str">
        <f>IF(AND(TimeSpend[[#This Row],[Personnel number]]&lt;&gt;"",TimeSpend[[#This Row],[Date]]&lt;&gt;""),SUBSTITUTE(TimeSpend[[#This Row],[Hours]],",","."),"")</f>
        <v/>
      </c>
      <c r="D985" t="str">
        <f>IF(AND(TimeSpend[[#This Row],[Personnel number]]&lt;&gt;"",TimeSpend[[#This Row],[Date]]&lt;&gt;""),TimeSpend[[#This Row],[Network]],"")</f>
        <v/>
      </c>
      <c r="E985" t="str">
        <f>IF(AND(TimeSpend[[#This Row],[Personnel number]]&lt;&gt;"",TimeSpend[[#This Row],[Date]]&lt;&gt;""),TimeSpend[[#This Row],[Network Description]],"")</f>
        <v/>
      </c>
      <c r="F985" t="str">
        <f>IF(AND(TimeSpend[[#This Row],[Personnel number]]&lt;&gt;"",TimeSpend[[#This Row],[Date]]&lt;&gt;""),TimeSpend[[#This Row],[Activity]],"")</f>
        <v/>
      </c>
      <c r="G985" t="str">
        <f>IF(AND(TimeSpend[[#This Row],[Personnel number]]&lt;&gt;"",TimeSpend[[#This Row],[Date]]&lt;&gt;""),TimeSpend[[#This Row],[Activity description]],"")</f>
        <v/>
      </c>
      <c r="H985" s="36" t="str">
        <f>IF(AND(TimeSpend[[#This Row],[Personnel number]]&lt;&gt;"",TimeSpend[[#This Row],[Date]]&lt;&gt;""),TimeSpend[[#This Row],[Start Time]],"")</f>
        <v/>
      </c>
      <c r="I985" s="36" t="str">
        <f>IF(AND(TimeSpend[[#This Row],[Personnel number]]&lt;&gt;"",TimeSpend[[#This Row],[Date]]&lt;&gt;""),TimeSpend[[#This Row],[End Time]],"")</f>
        <v/>
      </c>
      <c r="J985" t="str">
        <f>IF(AND(TimeSpend[[#This Row],[Personnel number]]&lt;&gt;"",TimeSpend[[#This Row],[Date]]&lt;&gt;""),TimeSpend[[#This Row],[Location]],"")</f>
        <v/>
      </c>
      <c r="K985" t="str">
        <f>IF(AND(TimeSpend[[#This Row],[Personnel number]]&lt;&gt;"",TimeSpend[[#This Row],[Date]]&lt;&gt;""),TimeSpend[[#This Row],[Task]],"")</f>
        <v/>
      </c>
      <c r="L985" t="str">
        <f>IF(AND(TimeSpend[[#This Row],[Personnel number]]&lt;&gt;"",TimeSpend[[#This Row],[Date]]&lt;&gt;""),Utilization!$J$2,"")</f>
        <v/>
      </c>
      <c r="M985" t="str">
        <f>IF(AND(TimeSpend[[#This Row],[Personnel number]]&lt;&gt;"",TimeSpend[[#This Row],[Date]]&lt;&gt;""),TimeSpend[[#This Row],[Employee Name]],"")</f>
        <v/>
      </c>
      <c r="N985" t="str">
        <f t="shared" si="30"/>
        <v/>
      </c>
      <c r="O985" t="str">
        <f t="shared" si="31"/>
        <v/>
      </c>
      <c r="P985" t="str">
        <f>IF(D985&lt;&gt;"",VLOOKUP(D985,Projects!B:C,2,0),"")</f>
        <v/>
      </c>
    </row>
    <row r="986" spans="1:16" x14ac:dyDescent="0.25">
      <c r="A986" t="str">
        <f>UPPER(IF(AND(TimeSpend[[#This Row],[Personnel number]]&lt;&gt;"",TimeSpend[[#This Row],[Date]]&lt;&gt;""),TimeSpend[[#This Row],[Personnel number]],""))</f>
        <v/>
      </c>
      <c r="B986" s="85" t="str">
        <f>IF(AND(TimeSpend[[#This Row],[Personnel number]]&lt;&gt;"",TimeSpend[[#This Row],[Date]]&lt;&gt;""),TEXT(TimeSpend[[#This Row],[Date]],"[$-409]yyyyMMdd"),"")</f>
        <v/>
      </c>
      <c r="C986" s="33" t="str">
        <f>IF(AND(TimeSpend[[#This Row],[Personnel number]]&lt;&gt;"",TimeSpend[[#This Row],[Date]]&lt;&gt;""),SUBSTITUTE(TimeSpend[[#This Row],[Hours]],",","."),"")</f>
        <v/>
      </c>
      <c r="D986" t="str">
        <f>IF(AND(TimeSpend[[#This Row],[Personnel number]]&lt;&gt;"",TimeSpend[[#This Row],[Date]]&lt;&gt;""),TimeSpend[[#This Row],[Network]],"")</f>
        <v/>
      </c>
      <c r="E986" t="str">
        <f>IF(AND(TimeSpend[[#This Row],[Personnel number]]&lt;&gt;"",TimeSpend[[#This Row],[Date]]&lt;&gt;""),TimeSpend[[#This Row],[Network Description]],"")</f>
        <v/>
      </c>
      <c r="F986" t="str">
        <f>IF(AND(TimeSpend[[#This Row],[Personnel number]]&lt;&gt;"",TimeSpend[[#This Row],[Date]]&lt;&gt;""),TimeSpend[[#This Row],[Activity]],"")</f>
        <v/>
      </c>
      <c r="G986" t="str">
        <f>IF(AND(TimeSpend[[#This Row],[Personnel number]]&lt;&gt;"",TimeSpend[[#This Row],[Date]]&lt;&gt;""),TimeSpend[[#This Row],[Activity description]],"")</f>
        <v/>
      </c>
      <c r="H986" s="36" t="str">
        <f>IF(AND(TimeSpend[[#This Row],[Personnel number]]&lt;&gt;"",TimeSpend[[#This Row],[Date]]&lt;&gt;""),TimeSpend[[#This Row],[Start Time]],"")</f>
        <v/>
      </c>
      <c r="I986" s="36" t="str">
        <f>IF(AND(TimeSpend[[#This Row],[Personnel number]]&lt;&gt;"",TimeSpend[[#This Row],[Date]]&lt;&gt;""),TimeSpend[[#This Row],[End Time]],"")</f>
        <v/>
      </c>
      <c r="J986" t="str">
        <f>IF(AND(TimeSpend[[#This Row],[Personnel number]]&lt;&gt;"",TimeSpend[[#This Row],[Date]]&lt;&gt;""),TimeSpend[[#This Row],[Location]],"")</f>
        <v/>
      </c>
      <c r="K986" t="str">
        <f>IF(AND(TimeSpend[[#This Row],[Personnel number]]&lt;&gt;"",TimeSpend[[#This Row],[Date]]&lt;&gt;""),TimeSpend[[#This Row],[Task]],"")</f>
        <v/>
      </c>
      <c r="L986" t="str">
        <f>IF(AND(TimeSpend[[#This Row],[Personnel number]]&lt;&gt;"",TimeSpend[[#This Row],[Date]]&lt;&gt;""),Utilization!$J$2,"")</f>
        <v/>
      </c>
      <c r="M986" t="str">
        <f>IF(AND(TimeSpend[[#This Row],[Personnel number]]&lt;&gt;"",TimeSpend[[#This Row],[Date]]&lt;&gt;""),TimeSpend[[#This Row],[Employee Name]],"")</f>
        <v/>
      </c>
      <c r="N986" t="str">
        <f t="shared" si="30"/>
        <v/>
      </c>
      <c r="O986" t="str">
        <f t="shared" si="31"/>
        <v/>
      </c>
      <c r="P986" t="str">
        <f>IF(D986&lt;&gt;"",VLOOKUP(D986,Projects!B:C,2,0),"")</f>
        <v/>
      </c>
    </row>
    <row r="987" spans="1:16" x14ac:dyDescent="0.25">
      <c r="A987" t="str">
        <f>UPPER(IF(AND(TimeSpend[[#This Row],[Personnel number]]&lt;&gt;"",TimeSpend[[#This Row],[Date]]&lt;&gt;""),TimeSpend[[#This Row],[Personnel number]],""))</f>
        <v/>
      </c>
      <c r="B987" s="85" t="str">
        <f>IF(AND(TimeSpend[[#This Row],[Personnel number]]&lt;&gt;"",TimeSpend[[#This Row],[Date]]&lt;&gt;""),TEXT(TimeSpend[[#This Row],[Date]],"[$-409]yyyyMMdd"),"")</f>
        <v/>
      </c>
      <c r="C987" s="33" t="str">
        <f>IF(AND(TimeSpend[[#This Row],[Personnel number]]&lt;&gt;"",TimeSpend[[#This Row],[Date]]&lt;&gt;""),SUBSTITUTE(TimeSpend[[#This Row],[Hours]],",","."),"")</f>
        <v/>
      </c>
      <c r="D987" t="str">
        <f>IF(AND(TimeSpend[[#This Row],[Personnel number]]&lt;&gt;"",TimeSpend[[#This Row],[Date]]&lt;&gt;""),TimeSpend[[#This Row],[Network]],"")</f>
        <v/>
      </c>
      <c r="E987" t="str">
        <f>IF(AND(TimeSpend[[#This Row],[Personnel number]]&lt;&gt;"",TimeSpend[[#This Row],[Date]]&lt;&gt;""),TimeSpend[[#This Row],[Network Description]],"")</f>
        <v/>
      </c>
      <c r="F987" t="str">
        <f>IF(AND(TimeSpend[[#This Row],[Personnel number]]&lt;&gt;"",TimeSpend[[#This Row],[Date]]&lt;&gt;""),TimeSpend[[#This Row],[Activity]],"")</f>
        <v/>
      </c>
      <c r="G987" t="str">
        <f>IF(AND(TimeSpend[[#This Row],[Personnel number]]&lt;&gt;"",TimeSpend[[#This Row],[Date]]&lt;&gt;""),TimeSpend[[#This Row],[Activity description]],"")</f>
        <v/>
      </c>
      <c r="H987" s="36" t="str">
        <f>IF(AND(TimeSpend[[#This Row],[Personnel number]]&lt;&gt;"",TimeSpend[[#This Row],[Date]]&lt;&gt;""),TimeSpend[[#This Row],[Start Time]],"")</f>
        <v/>
      </c>
      <c r="I987" s="36" t="str">
        <f>IF(AND(TimeSpend[[#This Row],[Personnel number]]&lt;&gt;"",TimeSpend[[#This Row],[Date]]&lt;&gt;""),TimeSpend[[#This Row],[End Time]],"")</f>
        <v/>
      </c>
      <c r="J987" t="str">
        <f>IF(AND(TimeSpend[[#This Row],[Personnel number]]&lt;&gt;"",TimeSpend[[#This Row],[Date]]&lt;&gt;""),TimeSpend[[#This Row],[Location]],"")</f>
        <v/>
      </c>
      <c r="K987" t="str">
        <f>IF(AND(TimeSpend[[#This Row],[Personnel number]]&lt;&gt;"",TimeSpend[[#This Row],[Date]]&lt;&gt;""),TimeSpend[[#This Row],[Task]],"")</f>
        <v/>
      </c>
      <c r="L987" t="str">
        <f>IF(AND(TimeSpend[[#This Row],[Personnel number]]&lt;&gt;"",TimeSpend[[#This Row],[Date]]&lt;&gt;""),Utilization!$J$2,"")</f>
        <v/>
      </c>
      <c r="M987" t="str">
        <f>IF(AND(TimeSpend[[#This Row],[Personnel number]]&lt;&gt;"",TimeSpend[[#This Row],[Date]]&lt;&gt;""),TimeSpend[[#This Row],[Employee Name]],"")</f>
        <v/>
      </c>
      <c r="N987" t="str">
        <f t="shared" si="30"/>
        <v/>
      </c>
      <c r="O987" t="str">
        <f t="shared" si="31"/>
        <v/>
      </c>
      <c r="P987" t="str">
        <f>IF(D987&lt;&gt;"",VLOOKUP(D987,Projects!B:C,2,0),"")</f>
        <v/>
      </c>
    </row>
    <row r="988" spans="1:16" x14ac:dyDescent="0.25">
      <c r="A988" t="str">
        <f>UPPER(IF(AND(TimeSpend[[#This Row],[Personnel number]]&lt;&gt;"",TimeSpend[[#This Row],[Date]]&lt;&gt;""),TimeSpend[[#This Row],[Personnel number]],""))</f>
        <v/>
      </c>
      <c r="B988" s="85" t="str">
        <f>IF(AND(TimeSpend[[#This Row],[Personnel number]]&lt;&gt;"",TimeSpend[[#This Row],[Date]]&lt;&gt;""),TEXT(TimeSpend[[#This Row],[Date]],"[$-409]yyyyMMdd"),"")</f>
        <v/>
      </c>
      <c r="C988" s="33" t="str">
        <f>IF(AND(TimeSpend[[#This Row],[Personnel number]]&lt;&gt;"",TimeSpend[[#This Row],[Date]]&lt;&gt;""),SUBSTITUTE(TimeSpend[[#This Row],[Hours]],",","."),"")</f>
        <v/>
      </c>
      <c r="D988" t="str">
        <f>IF(AND(TimeSpend[[#This Row],[Personnel number]]&lt;&gt;"",TimeSpend[[#This Row],[Date]]&lt;&gt;""),TimeSpend[[#This Row],[Network]],"")</f>
        <v/>
      </c>
      <c r="E988" t="str">
        <f>IF(AND(TimeSpend[[#This Row],[Personnel number]]&lt;&gt;"",TimeSpend[[#This Row],[Date]]&lt;&gt;""),TimeSpend[[#This Row],[Network Description]],"")</f>
        <v/>
      </c>
      <c r="F988" t="str">
        <f>IF(AND(TimeSpend[[#This Row],[Personnel number]]&lt;&gt;"",TimeSpend[[#This Row],[Date]]&lt;&gt;""),TimeSpend[[#This Row],[Activity]],"")</f>
        <v/>
      </c>
      <c r="G988" t="str">
        <f>IF(AND(TimeSpend[[#This Row],[Personnel number]]&lt;&gt;"",TimeSpend[[#This Row],[Date]]&lt;&gt;""),TimeSpend[[#This Row],[Activity description]],"")</f>
        <v/>
      </c>
      <c r="H988" s="36" t="str">
        <f>IF(AND(TimeSpend[[#This Row],[Personnel number]]&lt;&gt;"",TimeSpend[[#This Row],[Date]]&lt;&gt;""),TimeSpend[[#This Row],[Start Time]],"")</f>
        <v/>
      </c>
      <c r="I988" s="36" t="str">
        <f>IF(AND(TimeSpend[[#This Row],[Personnel number]]&lt;&gt;"",TimeSpend[[#This Row],[Date]]&lt;&gt;""),TimeSpend[[#This Row],[End Time]],"")</f>
        <v/>
      </c>
      <c r="J988" t="str">
        <f>IF(AND(TimeSpend[[#This Row],[Personnel number]]&lt;&gt;"",TimeSpend[[#This Row],[Date]]&lt;&gt;""),TimeSpend[[#This Row],[Location]],"")</f>
        <v/>
      </c>
      <c r="K988" t="str">
        <f>IF(AND(TimeSpend[[#This Row],[Personnel number]]&lt;&gt;"",TimeSpend[[#This Row],[Date]]&lt;&gt;""),TimeSpend[[#This Row],[Task]],"")</f>
        <v/>
      </c>
      <c r="L988" t="str">
        <f>IF(AND(TimeSpend[[#This Row],[Personnel number]]&lt;&gt;"",TimeSpend[[#This Row],[Date]]&lt;&gt;""),Utilization!$J$2,"")</f>
        <v/>
      </c>
      <c r="M988" t="str">
        <f>IF(AND(TimeSpend[[#This Row],[Personnel number]]&lt;&gt;"",TimeSpend[[#This Row],[Date]]&lt;&gt;""),TimeSpend[[#This Row],[Employee Name]],"")</f>
        <v/>
      </c>
      <c r="N988" t="str">
        <f t="shared" si="30"/>
        <v/>
      </c>
      <c r="O988" t="str">
        <f t="shared" si="31"/>
        <v/>
      </c>
      <c r="P988" t="str">
        <f>IF(D988&lt;&gt;"",VLOOKUP(D988,Projects!B:C,2,0),"")</f>
        <v/>
      </c>
    </row>
    <row r="989" spans="1:16" x14ac:dyDescent="0.25">
      <c r="A989" t="str">
        <f>UPPER(IF(AND(TimeSpend[[#This Row],[Personnel number]]&lt;&gt;"",TimeSpend[[#This Row],[Date]]&lt;&gt;""),TimeSpend[[#This Row],[Personnel number]],""))</f>
        <v/>
      </c>
      <c r="B989" s="85" t="str">
        <f>IF(AND(TimeSpend[[#This Row],[Personnel number]]&lt;&gt;"",TimeSpend[[#This Row],[Date]]&lt;&gt;""),TEXT(TimeSpend[[#This Row],[Date]],"[$-409]yyyyMMdd"),"")</f>
        <v/>
      </c>
      <c r="C989" s="33" t="str">
        <f>IF(AND(TimeSpend[[#This Row],[Personnel number]]&lt;&gt;"",TimeSpend[[#This Row],[Date]]&lt;&gt;""),SUBSTITUTE(TimeSpend[[#This Row],[Hours]],",","."),"")</f>
        <v/>
      </c>
      <c r="D989" t="str">
        <f>IF(AND(TimeSpend[[#This Row],[Personnel number]]&lt;&gt;"",TimeSpend[[#This Row],[Date]]&lt;&gt;""),TimeSpend[[#This Row],[Network]],"")</f>
        <v/>
      </c>
      <c r="E989" t="str">
        <f>IF(AND(TimeSpend[[#This Row],[Personnel number]]&lt;&gt;"",TimeSpend[[#This Row],[Date]]&lt;&gt;""),TimeSpend[[#This Row],[Network Description]],"")</f>
        <v/>
      </c>
      <c r="F989" t="str">
        <f>IF(AND(TimeSpend[[#This Row],[Personnel number]]&lt;&gt;"",TimeSpend[[#This Row],[Date]]&lt;&gt;""),TimeSpend[[#This Row],[Activity]],"")</f>
        <v/>
      </c>
      <c r="G989" t="str">
        <f>IF(AND(TimeSpend[[#This Row],[Personnel number]]&lt;&gt;"",TimeSpend[[#This Row],[Date]]&lt;&gt;""),TimeSpend[[#This Row],[Activity description]],"")</f>
        <v/>
      </c>
      <c r="H989" s="36" t="str">
        <f>IF(AND(TimeSpend[[#This Row],[Personnel number]]&lt;&gt;"",TimeSpend[[#This Row],[Date]]&lt;&gt;""),TimeSpend[[#This Row],[Start Time]],"")</f>
        <v/>
      </c>
      <c r="I989" s="36" t="str">
        <f>IF(AND(TimeSpend[[#This Row],[Personnel number]]&lt;&gt;"",TimeSpend[[#This Row],[Date]]&lt;&gt;""),TimeSpend[[#This Row],[End Time]],"")</f>
        <v/>
      </c>
      <c r="J989" t="str">
        <f>IF(AND(TimeSpend[[#This Row],[Personnel number]]&lt;&gt;"",TimeSpend[[#This Row],[Date]]&lt;&gt;""),TimeSpend[[#This Row],[Location]],"")</f>
        <v/>
      </c>
      <c r="K989" t="str">
        <f>IF(AND(TimeSpend[[#This Row],[Personnel number]]&lt;&gt;"",TimeSpend[[#This Row],[Date]]&lt;&gt;""),TimeSpend[[#This Row],[Task]],"")</f>
        <v/>
      </c>
      <c r="L989" t="str">
        <f>IF(AND(TimeSpend[[#This Row],[Personnel number]]&lt;&gt;"",TimeSpend[[#This Row],[Date]]&lt;&gt;""),Utilization!$J$2,"")</f>
        <v/>
      </c>
      <c r="M989" t="str">
        <f>IF(AND(TimeSpend[[#This Row],[Personnel number]]&lt;&gt;"",TimeSpend[[#This Row],[Date]]&lt;&gt;""),TimeSpend[[#This Row],[Employee Name]],"")</f>
        <v/>
      </c>
      <c r="N989" t="str">
        <f t="shared" si="30"/>
        <v/>
      </c>
      <c r="O989" t="str">
        <f t="shared" si="31"/>
        <v/>
      </c>
      <c r="P989" t="str">
        <f>IF(D989&lt;&gt;"",VLOOKUP(D989,Projects!B:C,2,0),"")</f>
        <v/>
      </c>
    </row>
    <row r="990" spans="1:16" x14ac:dyDescent="0.25">
      <c r="A990" t="str">
        <f>UPPER(IF(AND(TimeSpend[[#This Row],[Personnel number]]&lt;&gt;"",TimeSpend[[#This Row],[Date]]&lt;&gt;""),TimeSpend[[#This Row],[Personnel number]],""))</f>
        <v/>
      </c>
      <c r="B990" s="85" t="str">
        <f>IF(AND(TimeSpend[[#This Row],[Personnel number]]&lt;&gt;"",TimeSpend[[#This Row],[Date]]&lt;&gt;""),TEXT(TimeSpend[[#This Row],[Date]],"[$-409]yyyyMMdd"),"")</f>
        <v/>
      </c>
      <c r="C990" s="33" t="str">
        <f>IF(AND(TimeSpend[[#This Row],[Personnel number]]&lt;&gt;"",TimeSpend[[#This Row],[Date]]&lt;&gt;""),SUBSTITUTE(TimeSpend[[#This Row],[Hours]],",","."),"")</f>
        <v/>
      </c>
      <c r="D990" t="str">
        <f>IF(AND(TimeSpend[[#This Row],[Personnel number]]&lt;&gt;"",TimeSpend[[#This Row],[Date]]&lt;&gt;""),TimeSpend[[#This Row],[Network]],"")</f>
        <v/>
      </c>
      <c r="E990" t="str">
        <f>IF(AND(TimeSpend[[#This Row],[Personnel number]]&lt;&gt;"",TimeSpend[[#This Row],[Date]]&lt;&gt;""),TimeSpend[[#This Row],[Network Description]],"")</f>
        <v/>
      </c>
      <c r="F990" t="str">
        <f>IF(AND(TimeSpend[[#This Row],[Personnel number]]&lt;&gt;"",TimeSpend[[#This Row],[Date]]&lt;&gt;""),TimeSpend[[#This Row],[Activity]],"")</f>
        <v/>
      </c>
      <c r="G990" t="str">
        <f>IF(AND(TimeSpend[[#This Row],[Personnel number]]&lt;&gt;"",TimeSpend[[#This Row],[Date]]&lt;&gt;""),TimeSpend[[#This Row],[Activity description]],"")</f>
        <v/>
      </c>
      <c r="H990" s="36" t="str">
        <f>IF(AND(TimeSpend[[#This Row],[Personnel number]]&lt;&gt;"",TimeSpend[[#This Row],[Date]]&lt;&gt;""),TimeSpend[[#This Row],[Start Time]],"")</f>
        <v/>
      </c>
      <c r="I990" s="36" t="str">
        <f>IF(AND(TimeSpend[[#This Row],[Personnel number]]&lt;&gt;"",TimeSpend[[#This Row],[Date]]&lt;&gt;""),TimeSpend[[#This Row],[End Time]],"")</f>
        <v/>
      </c>
      <c r="J990" t="str">
        <f>IF(AND(TimeSpend[[#This Row],[Personnel number]]&lt;&gt;"",TimeSpend[[#This Row],[Date]]&lt;&gt;""),TimeSpend[[#This Row],[Location]],"")</f>
        <v/>
      </c>
      <c r="K990" t="str">
        <f>IF(AND(TimeSpend[[#This Row],[Personnel number]]&lt;&gt;"",TimeSpend[[#This Row],[Date]]&lt;&gt;""),TimeSpend[[#This Row],[Task]],"")</f>
        <v/>
      </c>
      <c r="L990" t="str">
        <f>IF(AND(TimeSpend[[#This Row],[Personnel number]]&lt;&gt;"",TimeSpend[[#This Row],[Date]]&lt;&gt;""),Utilization!$J$2,"")</f>
        <v/>
      </c>
      <c r="M990" t="str">
        <f>IF(AND(TimeSpend[[#This Row],[Personnel number]]&lt;&gt;"",TimeSpend[[#This Row],[Date]]&lt;&gt;""),TimeSpend[[#This Row],[Employee Name]],"")</f>
        <v/>
      </c>
      <c r="N990" t="str">
        <f t="shared" si="30"/>
        <v/>
      </c>
      <c r="O990" t="str">
        <f t="shared" si="31"/>
        <v/>
      </c>
      <c r="P990" t="str">
        <f>IF(D990&lt;&gt;"",VLOOKUP(D990,Projects!B:C,2,0),"")</f>
        <v/>
      </c>
    </row>
    <row r="991" spans="1:16" x14ac:dyDescent="0.25">
      <c r="A991" t="str">
        <f>UPPER(IF(AND(TimeSpend[[#This Row],[Personnel number]]&lt;&gt;"",TimeSpend[[#This Row],[Date]]&lt;&gt;""),TimeSpend[[#This Row],[Personnel number]],""))</f>
        <v/>
      </c>
      <c r="B991" s="85" t="str">
        <f>IF(AND(TimeSpend[[#This Row],[Personnel number]]&lt;&gt;"",TimeSpend[[#This Row],[Date]]&lt;&gt;""),TEXT(TimeSpend[[#This Row],[Date]],"[$-409]yyyyMMdd"),"")</f>
        <v/>
      </c>
      <c r="C991" s="33" t="str">
        <f>IF(AND(TimeSpend[[#This Row],[Personnel number]]&lt;&gt;"",TimeSpend[[#This Row],[Date]]&lt;&gt;""),SUBSTITUTE(TimeSpend[[#This Row],[Hours]],",","."),"")</f>
        <v/>
      </c>
      <c r="D991" t="str">
        <f>IF(AND(TimeSpend[[#This Row],[Personnel number]]&lt;&gt;"",TimeSpend[[#This Row],[Date]]&lt;&gt;""),TimeSpend[[#This Row],[Network]],"")</f>
        <v/>
      </c>
      <c r="E991" t="str">
        <f>IF(AND(TimeSpend[[#This Row],[Personnel number]]&lt;&gt;"",TimeSpend[[#This Row],[Date]]&lt;&gt;""),TimeSpend[[#This Row],[Network Description]],"")</f>
        <v/>
      </c>
      <c r="F991" t="str">
        <f>IF(AND(TimeSpend[[#This Row],[Personnel number]]&lt;&gt;"",TimeSpend[[#This Row],[Date]]&lt;&gt;""),TimeSpend[[#This Row],[Activity]],"")</f>
        <v/>
      </c>
      <c r="G991" t="str">
        <f>IF(AND(TimeSpend[[#This Row],[Personnel number]]&lt;&gt;"",TimeSpend[[#This Row],[Date]]&lt;&gt;""),TimeSpend[[#This Row],[Activity description]],"")</f>
        <v/>
      </c>
      <c r="H991" s="36" t="str">
        <f>IF(AND(TimeSpend[[#This Row],[Personnel number]]&lt;&gt;"",TimeSpend[[#This Row],[Date]]&lt;&gt;""),TimeSpend[[#This Row],[Start Time]],"")</f>
        <v/>
      </c>
      <c r="I991" s="36" t="str">
        <f>IF(AND(TimeSpend[[#This Row],[Personnel number]]&lt;&gt;"",TimeSpend[[#This Row],[Date]]&lt;&gt;""),TimeSpend[[#This Row],[End Time]],"")</f>
        <v/>
      </c>
      <c r="J991" t="str">
        <f>IF(AND(TimeSpend[[#This Row],[Personnel number]]&lt;&gt;"",TimeSpend[[#This Row],[Date]]&lt;&gt;""),TimeSpend[[#This Row],[Location]],"")</f>
        <v/>
      </c>
      <c r="K991" t="str">
        <f>IF(AND(TimeSpend[[#This Row],[Personnel number]]&lt;&gt;"",TimeSpend[[#This Row],[Date]]&lt;&gt;""),TimeSpend[[#This Row],[Task]],"")</f>
        <v/>
      </c>
      <c r="L991" t="str">
        <f>IF(AND(TimeSpend[[#This Row],[Personnel number]]&lt;&gt;"",TimeSpend[[#This Row],[Date]]&lt;&gt;""),Utilization!$J$2,"")</f>
        <v/>
      </c>
      <c r="M991" t="str">
        <f>IF(AND(TimeSpend[[#This Row],[Personnel number]]&lt;&gt;"",TimeSpend[[#This Row],[Date]]&lt;&gt;""),TimeSpend[[#This Row],[Employee Name]],"")</f>
        <v/>
      </c>
      <c r="N991" t="str">
        <f t="shared" si="30"/>
        <v/>
      </c>
      <c r="O991" t="str">
        <f t="shared" si="31"/>
        <v/>
      </c>
      <c r="P991" t="str">
        <f>IF(D991&lt;&gt;"",VLOOKUP(D991,Projects!B:C,2,0),"")</f>
        <v/>
      </c>
    </row>
    <row r="992" spans="1:16" x14ac:dyDescent="0.25">
      <c r="A992" t="str">
        <f>UPPER(IF(AND(TimeSpend[[#This Row],[Personnel number]]&lt;&gt;"",TimeSpend[[#This Row],[Date]]&lt;&gt;""),TimeSpend[[#This Row],[Personnel number]],""))</f>
        <v/>
      </c>
      <c r="B992" s="85" t="str">
        <f>IF(AND(TimeSpend[[#This Row],[Personnel number]]&lt;&gt;"",TimeSpend[[#This Row],[Date]]&lt;&gt;""),TEXT(TimeSpend[[#This Row],[Date]],"[$-409]yyyyMMdd"),"")</f>
        <v/>
      </c>
      <c r="C992" s="33" t="str">
        <f>IF(AND(TimeSpend[[#This Row],[Personnel number]]&lt;&gt;"",TimeSpend[[#This Row],[Date]]&lt;&gt;""),SUBSTITUTE(TimeSpend[[#This Row],[Hours]],",","."),"")</f>
        <v/>
      </c>
      <c r="D992" t="str">
        <f>IF(AND(TimeSpend[[#This Row],[Personnel number]]&lt;&gt;"",TimeSpend[[#This Row],[Date]]&lt;&gt;""),TimeSpend[[#This Row],[Network]],"")</f>
        <v/>
      </c>
      <c r="E992" t="str">
        <f>IF(AND(TimeSpend[[#This Row],[Personnel number]]&lt;&gt;"",TimeSpend[[#This Row],[Date]]&lt;&gt;""),TimeSpend[[#This Row],[Network Description]],"")</f>
        <v/>
      </c>
      <c r="F992" t="str">
        <f>IF(AND(TimeSpend[[#This Row],[Personnel number]]&lt;&gt;"",TimeSpend[[#This Row],[Date]]&lt;&gt;""),TimeSpend[[#This Row],[Activity]],"")</f>
        <v/>
      </c>
      <c r="G992" t="str">
        <f>IF(AND(TimeSpend[[#This Row],[Personnel number]]&lt;&gt;"",TimeSpend[[#This Row],[Date]]&lt;&gt;""),TimeSpend[[#This Row],[Activity description]],"")</f>
        <v/>
      </c>
      <c r="H992" s="36" t="str">
        <f>IF(AND(TimeSpend[[#This Row],[Personnel number]]&lt;&gt;"",TimeSpend[[#This Row],[Date]]&lt;&gt;""),TimeSpend[[#This Row],[Start Time]],"")</f>
        <v/>
      </c>
      <c r="I992" s="36" t="str">
        <f>IF(AND(TimeSpend[[#This Row],[Personnel number]]&lt;&gt;"",TimeSpend[[#This Row],[Date]]&lt;&gt;""),TimeSpend[[#This Row],[End Time]],"")</f>
        <v/>
      </c>
      <c r="J992" t="str">
        <f>IF(AND(TimeSpend[[#This Row],[Personnel number]]&lt;&gt;"",TimeSpend[[#This Row],[Date]]&lt;&gt;""),TimeSpend[[#This Row],[Location]],"")</f>
        <v/>
      </c>
      <c r="K992" t="str">
        <f>IF(AND(TimeSpend[[#This Row],[Personnel number]]&lt;&gt;"",TimeSpend[[#This Row],[Date]]&lt;&gt;""),TimeSpend[[#This Row],[Task]],"")</f>
        <v/>
      </c>
      <c r="L992" t="str">
        <f>IF(AND(TimeSpend[[#This Row],[Personnel number]]&lt;&gt;"",TimeSpend[[#This Row],[Date]]&lt;&gt;""),Utilization!$J$2,"")</f>
        <v/>
      </c>
      <c r="M992" t="str">
        <f>IF(AND(TimeSpend[[#This Row],[Personnel number]]&lt;&gt;"",TimeSpend[[#This Row],[Date]]&lt;&gt;""),TimeSpend[[#This Row],[Employee Name]],"")</f>
        <v/>
      </c>
      <c r="N992" t="str">
        <f t="shared" si="30"/>
        <v/>
      </c>
      <c r="O992" t="str">
        <f t="shared" si="31"/>
        <v/>
      </c>
      <c r="P992" t="str">
        <f>IF(D992&lt;&gt;"",VLOOKUP(D992,Projects!B:C,2,0),"")</f>
        <v/>
      </c>
    </row>
    <row r="993" spans="1:16" x14ac:dyDescent="0.25">
      <c r="A993" t="str">
        <f>UPPER(IF(AND(TimeSpend[[#This Row],[Personnel number]]&lt;&gt;"",TimeSpend[[#This Row],[Date]]&lt;&gt;""),TimeSpend[[#This Row],[Personnel number]],""))</f>
        <v/>
      </c>
      <c r="B993" s="85" t="str">
        <f>IF(AND(TimeSpend[[#This Row],[Personnel number]]&lt;&gt;"",TimeSpend[[#This Row],[Date]]&lt;&gt;""),TEXT(TimeSpend[[#This Row],[Date]],"[$-409]yyyyMMdd"),"")</f>
        <v/>
      </c>
      <c r="C993" s="33" t="str">
        <f>IF(AND(TimeSpend[[#This Row],[Personnel number]]&lt;&gt;"",TimeSpend[[#This Row],[Date]]&lt;&gt;""),SUBSTITUTE(TimeSpend[[#This Row],[Hours]],",","."),"")</f>
        <v/>
      </c>
      <c r="D993" t="str">
        <f>IF(AND(TimeSpend[[#This Row],[Personnel number]]&lt;&gt;"",TimeSpend[[#This Row],[Date]]&lt;&gt;""),TimeSpend[[#This Row],[Network]],"")</f>
        <v/>
      </c>
      <c r="E993" t="str">
        <f>IF(AND(TimeSpend[[#This Row],[Personnel number]]&lt;&gt;"",TimeSpend[[#This Row],[Date]]&lt;&gt;""),TimeSpend[[#This Row],[Network Description]],"")</f>
        <v/>
      </c>
      <c r="F993" t="str">
        <f>IF(AND(TimeSpend[[#This Row],[Personnel number]]&lt;&gt;"",TimeSpend[[#This Row],[Date]]&lt;&gt;""),TimeSpend[[#This Row],[Activity]],"")</f>
        <v/>
      </c>
      <c r="G993" t="str">
        <f>IF(AND(TimeSpend[[#This Row],[Personnel number]]&lt;&gt;"",TimeSpend[[#This Row],[Date]]&lt;&gt;""),TimeSpend[[#This Row],[Activity description]],"")</f>
        <v/>
      </c>
      <c r="H993" s="36" t="str">
        <f>IF(AND(TimeSpend[[#This Row],[Personnel number]]&lt;&gt;"",TimeSpend[[#This Row],[Date]]&lt;&gt;""),TimeSpend[[#This Row],[Start Time]],"")</f>
        <v/>
      </c>
      <c r="I993" s="36" t="str">
        <f>IF(AND(TimeSpend[[#This Row],[Personnel number]]&lt;&gt;"",TimeSpend[[#This Row],[Date]]&lt;&gt;""),TimeSpend[[#This Row],[End Time]],"")</f>
        <v/>
      </c>
      <c r="J993" t="str">
        <f>IF(AND(TimeSpend[[#This Row],[Personnel number]]&lt;&gt;"",TimeSpend[[#This Row],[Date]]&lt;&gt;""),TimeSpend[[#This Row],[Location]],"")</f>
        <v/>
      </c>
      <c r="K993" t="str">
        <f>IF(AND(TimeSpend[[#This Row],[Personnel number]]&lt;&gt;"",TimeSpend[[#This Row],[Date]]&lt;&gt;""),TimeSpend[[#This Row],[Task]],"")</f>
        <v/>
      </c>
      <c r="L993" t="str">
        <f>IF(AND(TimeSpend[[#This Row],[Personnel number]]&lt;&gt;"",TimeSpend[[#This Row],[Date]]&lt;&gt;""),Utilization!$J$2,"")</f>
        <v/>
      </c>
      <c r="M993" t="str">
        <f>IF(AND(TimeSpend[[#This Row],[Personnel number]]&lt;&gt;"",TimeSpend[[#This Row],[Date]]&lt;&gt;""),TimeSpend[[#This Row],[Employee Name]],"")</f>
        <v/>
      </c>
      <c r="N993" t="str">
        <f t="shared" si="30"/>
        <v/>
      </c>
      <c r="O993" t="str">
        <f t="shared" si="31"/>
        <v/>
      </c>
      <c r="P993" t="str">
        <f>IF(D993&lt;&gt;"",VLOOKUP(D993,Projects!B:C,2,0),"")</f>
        <v/>
      </c>
    </row>
    <row r="994" spans="1:16" x14ac:dyDescent="0.25">
      <c r="A994" t="str">
        <f>UPPER(IF(AND(TimeSpend[[#This Row],[Personnel number]]&lt;&gt;"",TimeSpend[[#This Row],[Date]]&lt;&gt;""),TimeSpend[[#This Row],[Personnel number]],""))</f>
        <v/>
      </c>
      <c r="B994" s="85" t="str">
        <f>IF(AND(TimeSpend[[#This Row],[Personnel number]]&lt;&gt;"",TimeSpend[[#This Row],[Date]]&lt;&gt;""),TEXT(TimeSpend[[#This Row],[Date]],"[$-409]yyyyMMdd"),"")</f>
        <v/>
      </c>
      <c r="C994" s="33" t="str">
        <f>IF(AND(TimeSpend[[#This Row],[Personnel number]]&lt;&gt;"",TimeSpend[[#This Row],[Date]]&lt;&gt;""),SUBSTITUTE(TimeSpend[[#This Row],[Hours]],",","."),"")</f>
        <v/>
      </c>
      <c r="D994" t="str">
        <f>IF(AND(TimeSpend[[#This Row],[Personnel number]]&lt;&gt;"",TimeSpend[[#This Row],[Date]]&lt;&gt;""),TimeSpend[[#This Row],[Network]],"")</f>
        <v/>
      </c>
      <c r="E994" t="str">
        <f>IF(AND(TimeSpend[[#This Row],[Personnel number]]&lt;&gt;"",TimeSpend[[#This Row],[Date]]&lt;&gt;""),TimeSpend[[#This Row],[Network Description]],"")</f>
        <v/>
      </c>
      <c r="F994" t="str">
        <f>IF(AND(TimeSpend[[#This Row],[Personnel number]]&lt;&gt;"",TimeSpend[[#This Row],[Date]]&lt;&gt;""),TimeSpend[[#This Row],[Activity]],"")</f>
        <v/>
      </c>
      <c r="G994" t="str">
        <f>IF(AND(TimeSpend[[#This Row],[Personnel number]]&lt;&gt;"",TimeSpend[[#This Row],[Date]]&lt;&gt;""),TimeSpend[[#This Row],[Activity description]],"")</f>
        <v/>
      </c>
      <c r="H994" s="36" t="str">
        <f>IF(AND(TimeSpend[[#This Row],[Personnel number]]&lt;&gt;"",TimeSpend[[#This Row],[Date]]&lt;&gt;""),TimeSpend[[#This Row],[Start Time]],"")</f>
        <v/>
      </c>
      <c r="I994" s="36" t="str">
        <f>IF(AND(TimeSpend[[#This Row],[Personnel number]]&lt;&gt;"",TimeSpend[[#This Row],[Date]]&lt;&gt;""),TimeSpend[[#This Row],[End Time]],"")</f>
        <v/>
      </c>
      <c r="J994" t="str">
        <f>IF(AND(TimeSpend[[#This Row],[Personnel number]]&lt;&gt;"",TimeSpend[[#This Row],[Date]]&lt;&gt;""),TimeSpend[[#This Row],[Location]],"")</f>
        <v/>
      </c>
      <c r="K994" t="str">
        <f>IF(AND(TimeSpend[[#This Row],[Personnel number]]&lt;&gt;"",TimeSpend[[#This Row],[Date]]&lt;&gt;""),TimeSpend[[#This Row],[Task]],"")</f>
        <v/>
      </c>
      <c r="L994" t="str">
        <f>IF(AND(TimeSpend[[#This Row],[Personnel number]]&lt;&gt;"",TimeSpend[[#This Row],[Date]]&lt;&gt;""),Utilization!$J$2,"")</f>
        <v/>
      </c>
      <c r="M994" t="str">
        <f>IF(AND(TimeSpend[[#This Row],[Personnel number]]&lt;&gt;"",TimeSpend[[#This Row],[Date]]&lt;&gt;""),TimeSpend[[#This Row],[Employee Name]],"")</f>
        <v/>
      </c>
      <c r="N994" t="str">
        <f t="shared" si="30"/>
        <v/>
      </c>
      <c r="O994" t="str">
        <f t="shared" si="31"/>
        <v/>
      </c>
      <c r="P994" t="str">
        <f>IF(D994&lt;&gt;"",VLOOKUP(D994,Projects!B:C,2,0),"")</f>
        <v/>
      </c>
    </row>
    <row r="995" spans="1:16" x14ac:dyDescent="0.25">
      <c r="A995" t="str">
        <f>UPPER(IF(AND(TimeSpend[[#This Row],[Personnel number]]&lt;&gt;"",TimeSpend[[#This Row],[Date]]&lt;&gt;""),TimeSpend[[#This Row],[Personnel number]],""))</f>
        <v/>
      </c>
      <c r="B995" s="85" t="str">
        <f>IF(AND(TimeSpend[[#This Row],[Personnel number]]&lt;&gt;"",TimeSpend[[#This Row],[Date]]&lt;&gt;""),TEXT(TimeSpend[[#This Row],[Date]],"[$-409]yyyyMMdd"),"")</f>
        <v/>
      </c>
      <c r="C995" s="33" t="str">
        <f>IF(AND(TimeSpend[[#This Row],[Personnel number]]&lt;&gt;"",TimeSpend[[#This Row],[Date]]&lt;&gt;""),SUBSTITUTE(TimeSpend[[#This Row],[Hours]],",","."),"")</f>
        <v/>
      </c>
      <c r="D995" t="str">
        <f>IF(AND(TimeSpend[[#This Row],[Personnel number]]&lt;&gt;"",TimeSpend[[#This Row],[Date]]&lt;&gt;""),TimeSpend[[#This Row],[Network]],"")</f>
        <v/>
      </c>
      <c r="E995" t="str">
        <f>IF(AND(TimeSpend[[#This Row],[Personnel number]]&lt;&gt;"",TimeSpend[[#This Row],[Date]]&lt;&gt;""),TimeSpend[[#This Row],[Network Description]],"")</f>
        <v/>
      </c>
      <c r="F995" t="str">
        <f>IF(AND(TimeSpend[[#This Row],[Personnel number]]&lt;&gt;"",TimeSpend[[#This Row],[Date]]&lt;&gt;""),TimeSpend[[#This Row],[Activity]],"")</f>
        <v/>
      </c>
      <c r="G995" t="str">
        <f>IF(AND(TimeSpend[[#This Row],[Personnel number]]&lt;&gt;"",TimeSpend[[#This Row],[Date]]&lt;&gt;""),TimeSpend[[#This Row],[Activity description]],"")</f>
        <v/>
      </c>
      <c r="H995" s="36" t="str">
        <f>IF(AND(TimeSpend[[#This Row],[Personnel number]]&lt;&gt;"",TimeSpend[[#This Row],[Date]]&lt;&gt;""),TimeSpend[[#This Row],[Start Time]],"")</f>
        <v/>
      </c>
      <c r="I995" s="36" t="str">
        <f>IF(AND(TimeSpend[[#This Row],[Personnel number]]&lt;&gt;"",TimeSpend[[#This Row],[Date]]&lt;&gt;""),TimeSpend[[#This Row],[End Time]],"")</f>
        <v/>
      </c>
      <c r="J995" t="str">
        <f>IF(AND(TimeSpend[[#This Row],[Personnel number]]&lt;&gt;"",TimeSpend[[#This Row],[Date]]&lt;&gt;""),TimeSpend[[#This Row],[Location]],"")</f>
        <v/>
      </c>
      <c r="K995" t="str">
        <f>IF(AND(TimeSpend[[#This Row],[Personnel number]]&lt;&gt;"",TimeSpend[[#This Row],[Date]]&lt;&gt;""),TimeSpend[[#This Row],[Task]],"")</f>
        <v/>
      </c>
      <c r="L995" t="str">
        <f>IF(AND(TimeSpend[[#This Row],[Personnel number]]&lt;&gt;"",TimeSpend[[#This Row],[Date]]&lt;&gt;""),Utilization!$J$2,"")</f>
        <v/>
      </c>
      <c r="M995" t="str">
        <f>IF(AND(TimeSpend[[#This Row],[Personnel number]]&lt;&gt;"",TimeSpend[[#This Row],[Date]]&lt;&gt;""),TimeSpend[[#This Row],[Employee Name]],"")</f>
        <v/>
      </c>
      <c r="N995" t="str">
        <f t="shared" si="30"/>
        <v/>
      </c>
      <c r="O995" t="str">
        <f t="shared" si="31"/>
        <v/>
      </c>
      <c r="P995" t="str">
        <f>IF(D995&lt;&gt;"",VLOOKUP(D995,Projects!B:C,2,0),"")</f>
        <v/>
      </c>
    </row>
    <row r="996" spans="1:16" x14ac:dyDescent="0.25">
      <c r="A996" t="str">
        <f>UPPER(IF(AND(TimeSpend[[#This Row],[Personnel number]]&lt;&gt;"",TimeSpend[[#This Row],[Date]]&lt;&gt;""),TimeSpend[[#This Row],[Personnel number]],""))</f>
        <v/>
      </c>
      <c r="B996" s="85" t="str">
        <f>IF(AND(TimeSpend[[#This Row],[Personnel number]]&lt;&gt;"",TimeSpend[[#This Row],[Date]]&lt;&gt;""),TEXT(TimeSpend[[#This Row],[Date]],"[$-409]yyyyMMdd"),"")</f>
        <v/>
      </c>
      <c r="C996" s="33" t="str">
        <f>IF(AND(TimeSpend[[#This Row],[Personnel number]]&lt;&gt;"",TimeSpend[[#This Row],[Date]]&lt;&gt;""),SUBSTITUTE(TimeSpend[[#This Row],[Hours]],",","."),"")</f>
        <v/>
      </c>
      <c r="D996" t="str">
        <f>IF(AND(TimeSpend[[#This Row],[Personnel number]]&lt;&gt;"",TimeSpend[[#This Row],[Date]]&lt;&gt;""),TimeSpend[[#This Row],[Network]],"")</f>
        <v/>
      </c>
      <c r="E996" t="str">
        <f>IF(AND(TimeSpend[[#This Row],[Personnel number]]&lt;&gt;"",TimeSpend[[#This Row],[Date]]&lt;&gt;""),TimeSpend[[#This Row],[Network Description]],"")</f>
        <v/>
      </c>
      <c r="F996" t="str">
        <f>IF(AND(TimeSpend[[#This Row],[Personnel number]]&lt;&gt;"",TimeSpend[[#This Row],[Date]]&lt;&gt;""),TimeSpend[[#This Row],[Activity]],"")</f>
        <v/>
      </c>
      <c r="G996" t="str">
        <f>IF(AND(TimeSpend[[#This Row],[Personnel number]]&lt;&gt;"",TimeSpend[[#This Row],[Date]]&lt;&gt;""),TimeSpend[[#This Row],[Activity description]],"")</f>
        <v/>
      </c>
      <c r="H996" s="36" t="str">
        <f>IF(AND(TimeSpend[[#This Row],[Personnel number]]&lt;&gt;"",TimeSpend[[#This Row],[Date]]&lt;&gt;""),TimeSpend[[#This Row],[Start Time]],"")</f>
        <v/>
      </c>
      <c r="I996" s="36" t="str">
        <f>IF(AND(TimeSpend[[#This Row],[Personnel number]]&lt;&gt;"",TimeSpend[[#This Row],[Date]]&lt;&gt;""),TimeSpend[[#This Row],[End Time]],"")</f>
        <v/>
      </c>
      <c r="J996" t="str">
        <f>IF(AND(TimeSpend[[#This Row],[Personnel number]]&lt;&gt;"",TimeSpend[[#This Row],[Date]]&lt;&gt;""),TimeSpend[[#This Row],[Location]],"")</f>
        <v/>
      </c>
      <c r="K996" t="str">
        <f>IF(AND(TimeSpend[[#This Row],[Personnel number]]&lt;&gt;"",TimeSpend[[#This Row],[Date]]&lt;&gt;""),TimeSpend[[#This Row],[Task]],"")</f>
        <v/>
      </c>
      <c r="L996" t="str">
        <f>IF(AND(TimeSpend[[#This Row],[Personnel number]]&lt;&gt;"",TimeSpend[[#This Row],[Date]]&lt;&gt;""),Utilization!$J$2,"")</f>
        <v/>
      </c>
      <c r="M996" t="str">
        <f>IF(AND(TimeSpend[[#This Row],[Personnel number]]&lt;&gt;"",TimeSpend[[#This Row],[Date]]&lt;&gt;""),TimeSpend[[#This Row],[Employee Name]],"")</f>
        <v/>
      </c>
      <c r="N996" t="str">
        <f t="shared" si="30"/>
        <v/>
      </c>
      <c r="O996" t="str">
        <f t="shared" si="31"/>
        <v/>
      </c>
      <c r="P996" t="str">
        <f>IF(D996&lt;&gt;"",VLOOKUP(D996,Projects!B:C,2,0),"")</f>
        <v/>
      </c>
    </row>
    <row r="997" spans="1:16" x14ac:dyDescent="0.25">
      <c r="A997" t="str">
        <f>UPPER(IF(AND(TimeSpend[[#This Row],[Personnel number]]&lt;&gt;"",TimeSpend[[#This Row],[Date]]&lt;&gt;""),TimeSpend[[#This Row],[Personnel number]],""))</f>
        <v/>
      </c>
      <c r="B997" s="85" t="str">
        <f>IF(AND(TimeSpend[[#This Row],[Personnel number]]&lt;&gt;"",TimeSpend[[#This Row],[Date]]&lt;&gt;""),TEXT(TimeSpend[[#This Row],[Date]],"[$-409]yyyyMMdd"),"")</f>
        <v/>
      </c>
      <c r="C997" s="33" t="str">
        <f>IF(AND(TimeSpend[[#This Row],[Personnel number]]&lt;&gt;"",TimeSpend[[#This Row],[Date]]&lt;&gt;""),SUBSTITUTE(TimeSpend[[#This Row],[Hours]],",","."),"")</f>
        <v/>
      </c>
      <c r="D997" t="str">
        <f>IF(AND(TimeSpend[[#This Row],[Personnel number]]&lt;&gt;"",TimeSpend[[#This Row],[Date]]&lt;&gt;""),TimeSpend[[#This Row],[Network]],"")</f>
        <v/>
      </c>
      <c r="E997" t="str">
        <f>IF(AND(TimeSpend[[#This Row],[Personnel number]]&lt;&gt;"",TimeSpend[[#This Row],[Date]]&lt;&gt;""),TimeSpend[[#This Row],[Network Description]],"")</f>
        <v/>
      </c>
      <c r="F997" t="str">
        <f>IF(AND(TimeSpend[[#This Row],[Personnel number]]&lt;&gt;"",TimeSpend[[#This Row],[Date]]&lt;&gt;""),TimeSpend[[#This Row],[Activity]],"")</f>
        <v/>
      </c>
      <c r="G997" t="str">
        <f>IF(AND(TimeSpend[[#This Row],[Personnel number]]&lt;&gt;"",TimeSpend[[#This Row],[Date]]&lt;&gt;""),TimeSpend[[#This Row],[Activity description]],"")</f>
        <v/>
      </c>
      <c r="H997" s="36" t="str">
        <f>IF(AND(TimeSpend[[#This Row],[Personnel number]]&lt;&gt;"",TimeSpend[[#This Row],[Date]]&lt;&gt;""),TimeSpend[[#This Row],[Start Time]],"")</f>
        <v/>
      </c>
      <c r="I997" s="36" t="str">
        <f>IF(AND(TimeSpend[[#This Row],[Personnel number]]&lt;&gt;"",TimeSpend[[#This Row],[Date]]&lt;&gt;""),TimeSpend[[#This Row],[End Time]],"")</f>
        <v/>
      </c>
      <c r="J997" t="str">
        <f>IF(AND(TimeSpend[[#This Row],[Personnel number]]&lt;&gt;"",TimeSpend[[#This Row],[Date]]&lt;&gt;""),TimeSpend[[#This Row],[Location]],"")</f>
        <v/>
      </c>
      <c r="K997" t="str">
        <f>IF(AND(TimeSpend[[#This Row],[Personnel number]]&lt;&gt;"",TimeSpend[[#This Row],[Date]]&lt;&gt;""),TimeSpend[[#This Row],[Task]],"")</f>
        <v/>
      </c>
      <c r="L997" t="str">
        <f>IF(AND(TimeSpend[[#This Row],[Personnel number]]&lt;&gt;"",TimeSpend[[#This Row],[Date]]&lt;&gt;""),Utilization!$J$2,"")</f>
        <v/>
      </c>
      <c r="M997" t="str">
        <f>IF(AND(TimeSpend[[#This Row],[Personnel number]]&lt;&gt;"",TimeSpend[[#This Row],[Date]]&lt;&gt;""),TimeSpend[[#This Row],[Employee Name]],"")</f>
        <v/>
      </c>
      <c r="N997" t="str">
        <f t="shared" si="30"/>
        <v/>
      </c>
      <c r="O997" t="str">
        <f t="shared" si="31"/>
        <v/>
      </c>
      <c r="P997" t="str">
        <f>IF(D997&lt;&gt;"",VLOOKUP(D997,Projects!B:C,2,0),"")</f>
        <v/>
      </c>
    </row>
    <row r="998" spans="1:16" x14ac:dyDescent="0.25">
      <c r="A998" t="str">
        <f>UPPER(IF(AND(TimeSpend[[#This Row],[Personnel number]]&lt;&gt;"",TimeSpend[[#This Row],[Date]]&lt;&gt;""),TimeSpend[[#This Row],[Personnel number]],""))</f>
        <v/>
      </c>
      <c r="B998" s="85" t="str">
        <f>IF(AND(TimeSpend[[#This Row],[Personnel number]]&lt;&gt;"",TimeSpend[[#This Row],[Date]]&lt;&gt;""),TEXT(TimeSpend[[#This Row],[Date]],"[$-409]yyyyMMdd"),"")</f>
        <v/>
      </c>
      <c r="C998" s="33" t="str">
        <f>IF(AND(TimeSpend[[#This Row],[Personnel number]]&lt;&gt;"",TimeSpend[[#This Row],[Date]]&lt;&gt;""),SUBSTITUTE(TimeSpend[[#This Row],[Hours]],",","."),"")</f>
        <v/>
      </c>
      <c r="D998" t="str">
        <f>IF(AND(TimeSpend[[#This Row],[Personnel number]]&lt;&gt;"",TimeSpend[[#This Row],[Date]]&lt;&gt;""),TimeSpend[[#This Row],[Network]],"")</f>
        <v/>
      </c>
      <c r="E998" t="str">
        <f>IF(AND(TimeSpend[[#This Row],[Personnel number]]&lt;&gt;"",TimeSpend[[#This Row],[Date]]&lt;&gt;""),TimeSpend[[#This Row],[Network Description]],"")</f>
        <v/>
      </c>
      <c r="F998" t="str">
        <f>IF(AND(TimeSpend[[#This Row],[Personnel number]]&lt;&gt;"",TimeSpend[[#This Row],[Date]]&lt;&gt;""),TimeSpend[[#This Row],[Activity]],"")</f>
        <v/>
      </c>
      <c r="G998" t="str">
        <f>IF(AND(TimeSpend[[#This Row],[Personnel number]]&lt;&gt;"",TimeSpend[[#This Row],[Date]]&lt;&gt;""),TimeSpend[[#This Row],[Activity description]],"")</f>
        <v/>
      </c>
      <c r="H998" s="36" t="str">
        <f>IF(AND(TimeSpend[[#This Row],[Personnel number]]&lt;&gt;"",TimeSpend[[#This Row],[Date]]&lt;&gt;""),TimeSpend[[#This Row],[Start Time]],"")</f>
        <v/>
      </c>
      <c r="I998" s="36" t="str">
        <f>IF(AND(TimeSpend[[#This Row],[Personnel number]]&lt;&gt;"",TimeSpend[[#This Row],[Date]]&lt;&gt;""),TimeSpend[[#This Row],[End Time]],"")</f>
        <v/>
      </c>
      <c r="J998" t="str">
        <f>IF(AND(TimeSpend[[#This Row],[Personnel number]]&lt;&gt;"",TimeSpend[[#This Row],[Date]]&lt;&gt;""),TimeSpend[[#This Row],[Location]],"")</f>
        <v/>
      </c>
      <c r="K998" t="str">
        <f>IF(AND(TimeSpend[[#This Row],[Personnel number]]&lt;&gt;"",TimeSpend[[#This Row],[Date]]&lt;&gt;""),TimeSpend[[#This Row],[Task]],"")</f>
        <v/>
      </c>
      <c r="L998" t="str">
        <f>IF(AND(TimeSpend[[#This Row],[Personnel number]]&lt;&gt;"",TimeSpend[[#This Row],[Date]]&lt;&gt;""),Utilization!$J$2,"")</f>
        <v/>
      </c>
      <c r="M998" t="str">
        <f>IF(AND(TimeSpend[[#This Row],[Personnel number]]&lt;&gt;"",TimeSpend[[#This Row],[Date]]&lt;&gt;""),TimeSpend[[#This Row],[Employee Name]],"")</f>
        <v/>
      </c>
      <c r="N998" t="str">
        <f t="shared" si="30"/>
        <v/>
      </c>
      <c r="O998" t="str">
        <f t="shared" si="31"/>
        <v/>
      </c>
      <c r="P998" t="str">
        <f>IF(D998&lt;&gt;"",VLOOKUP(D998,Projects!B:C,2,0),"")</f>
        <v/>
      </c>
    </row>
    <row r="999" spans="1:16" x14ac:dyDescent="0.25">
      <c r="A999" t="str">
        <f>UPPER(IF(AND(TimeSpend[[#This Row],[Personnel number]]&lt;&gt;"",TimeSpend[[#This Row],[Date]]&lt;&gt;""),TimeSpend[[#This Row],[Personnel number]],""))</f>
        <v/>
      </c>
      <c r="B999" s="85" t="str">
        <f>IF(AND(TimeSpend[[#This Row],[Personnel number]]&lt;&gt;"",TimeSpend[[#This Row],[Date]]&lt;&gt;""),TEXT(TimeSpend[[#This Row],[Date]],"[$-409]yyyyMMdd"),"")</f>
        <v/>
      </c>
      <c r="C999" s="33" t="str">
        <f>IF(AND(TimeSpend[[#This Row],[Personnel number]]&lt;&gt;"",TimeSpend[[#This Row],[Date]]&lt;&gt;""),SUBSTITUTE(TimeSpend[[#This Row],[Hours]],",","."),"")</f>
        <v/>
      </c>
      <c r="D999" t="str">
        <f>IF(AND(TimeSpend[[#This Row],[Personnel number]]&lt;&gt;"",TimeSpend[[#This Row],[Date]]&lt;&gt;""),TimeSpend[[#This Row],[Network]],"")</f>
        <v/>
      </c>
      <c r="E999" t="str">
        <f>IF(AND(TimeSpend[[#This Row],[Personnel number]]&lt;&gt;"",TimeSpend[[#This Row],[Date]]&lt;&gt;""),TimeSpend[[#This Row],[Network Description]],"")</f>
        <v/>
      </c>
      <c r="F999" t="str">
        <f>IF(AND(TimeSpend[[#This Row],[Personnel number]]&lt;&gt;"",TimeSpend[[#This Row],[Date]]&lt;&gt;""),TimeSpend[[#This Row],[Activity]],"")</f>
        <v/>
      </c>
      <c r="G999" t="str">
        <f>IF(AND(TimeSpend[[#This Row],[Personnel number]]&lt;&gt;"",TimeSpend[[#This Row],[Date]]&lt;&gt;""),TimeSpend[[#This Row],[Activity description]],"")</f>
        <v/>
      </c>
      <c r="H999" s="36" t="str">
        <f>IF(AND(TimeSpend[[#This Row],[Personnel number]]&lt;&gt;"",TimeSpend[[#This Row],[Date]]&lt;&gt;""),TimeSpend[[#This Row],[Start Time]],"")</f>
        <v/>
      </c>
      <c r="I999" s="36" t="str">
        <f>IF(AND(TimeSpend[[#This Row],[Personnel number]]&lt;&gt;"",TimeSpend[[#This Row],[Date]]&lt;&gt;""),TimeSpend[[#This Row],[End Time]],"")</f>
        <v/>
      </c>
      <c r="J999" t="str">
        <f>IF(AND(TimeSpend[[#This Row],[Personnel number]]&lt;&gt;"",TimeSpend[[#This Row],[Date]]&lt;&gt;""),TimeSpend[[#This Row],[Location]],"")</f>
        <v/>
      </c>
      <c r="K999" t="str">
        <f>IF(AND(TimeSpend[[#This Row],[Personnel number]]&lt;&gt;"",TimeSpend[[#This Row],[Date]]&lt;&gt;""),TimeSpend[[#This Row],[Task]],"")</f>
        <v/>
      </c>
      <c r="L999" t="str">
        <f>IF(AND(TimeSpend[[#This Row],[Personnel number]]&lt;&gt;"",TimeSpend[[#This Row],[Date]]&lt;&gt;""),Utilization!$J$2,"")</f>
        <v/>
      </c>
      <c r="M999" t="str">
        <f>IF(AND(TimeSpend[[#This Row],[Personnel number]]&lt;&gt;"",TimeSpend[[#This Row],[Date]]&lt;&gt;""),TimeSpend[[#This Row],[Employee Name]],"")</f>
        <v/>
      </c>
      <c r="N999" t="str">
        <f t="shared" si="30"/>
        <v/>
      </c>
      <c r="O999" t="str">
        <f t="shared" si="31"/>
        <v/>
      </c>
      <c r="P999" t="str">
        <f>IF(D999&lt;&gt;"",VLOOKUP(D999,Projects!B:C,2,0),"")</f>
        <v/>
      </c>
    </row>
    <row r="1000" spans="1:16" x14ac:dyDescent="0.25">
      <c r="A1000" t="str">
        <f>UPPER(IF(AND(TimeSpend[[#This Row],[Personnel number]]&lt;&gt;"",TimeSpend[[#This Row],[Date]]&lt;&gt;""),TimeSpend[[#This Row],[Personnel number]],""))</f>
        <v/>
      </c>
      <c r="B1000" s="85" t="str">
        <f>IF(AND(TimeSpend[[#This Row],[Personnel number]]&lt;&gt;"",TimeSpend[[#This Row],[Date]]&lt;&gt;""),TEXT(TimeSpend[[#This Row],[Date]],"[$-409]yyyyMMdd"),"")</f>
        <v/>
      </c>
      <c r="C1000" s="33" t="str">
        <f>IF(AND(TimeSpend[[#This Row],[Personnel number]]&lt;&gt;"",TimeSpend[[#This Row],[Date]]&lt;&gt;""),SUBSTITUTE(TimeSpend[[#This Row],[Hours]],",","."),"")</f>
        <v/>
      </c>
      <c r="D1000" t="str">
        <f>IF(AND(TimeSpend[[#This Row],[Personnel number]]&lt;&gt;"",TimeSpend[[#This Row],[Date]]&lt;&gt;""),TimeSpend[[#This Row],[Network]],"")</f>
        <v/>
      </c>
      <c r="E1000" t="str">
        <f>IF(AND(TimeSpend[[#This Row],[Personnel number]]&lt;&gt;"",TimeSpend[[#This Row],[Date]]&lt;&gt;""),TimeSpend[[#This Row],[Network Description]],"")</f>
        <v/>
      </c>
      <c r="F1000" t="str">
        <f>IF(AND(TimeSpend[[#This Row],[Personnel number]]&lt;&gt;"",TimeSpend[[#This Row],[Date]]&lt;&gt;""),TimeSpend[[#This Row],[Activity]],"")</f>
        <v/>
      </c>
      <c r="G1000" t="str">
        <f>IF(AND(TimeSpend[[#This Row],[Personnel number]]&lt;&gt;"",TimeSpend[[#This Row],[Date]]&lt;&gt;""),TimeSpend[[#This Row],[Activity description]],"")</f>
        <v/>
      </c>
      <c r="H1000" s="36" t="str">
        <f>IF(AND(TimeSpend[[#This Row],[Personnel number]]&lt;&gt;"",TimeSpend[[#This Row],[Date]]&lt;&gt;""),TimeSpend[[#This Row],[Start Time]],"")</f>
        <v/>
      </c>
      <c r="I1000" s="36" t="str">
        <f>IF(AND(TimeSpend[[#This Row],[Personnel number]]&lt;&gt;"",TimeSpend[[#This Row],[Date]]&lt;&gt;""),TimeSpend[[#This Row],[End Time]],"")</f>
        <v/>
      </c>
      <c r="J1000" t="str">
        <f>IF(AND(TimeSpend[[#This Row],[Personnel number]]&lt;&gt;"",TimeSpend[[#This Row],[Date]]&lt;&gt;""),TimeSpend[[#This Row],[Location]],"")</f>
        <v/>
      </c>
      <c r="K1000" t="str">
        <f>IF(AND(TimeSpend[[#This Row],[Personnel number]]&lt;&gt;"",TimeSpend[[#This Row],[Date]]&lt;&gt;""),TimeSpend[[#This Row],[Task]],"")</f>
        <v/>
      </c>
      <c r="L1000" t="str">
        <f>IF(AND(TimeSpend[[#This Row],[Personnel number]]&lt;&gt;"",TimeSpend[[#This Row],[Date]]&lt;&gt;""),Utilization!$J$2,"")</f>
        <v/>
      </c>
      <c r="M1000" t="str">
        <f>IF(AND(TimeSpend[[#This Row],[Personnel number]]&lt;&gt;"",TimeSpend[[#This Row],[Date]]&lt;&gt;""),TimeSpend[[#This Row],[Employee Name]],"")</f>
        <v/>
      </c>
      <c r="N1000" t="str">
        <f t="shared" si="30"/>
        <v/>
      </c>
      <c r="O1000" t="str">
        <f t="shared" si="31"/>
        <v/>
      </c>
      <c r="P1000" t="str">
        <f>IF(D1000&lt;&gt;"",VLOOKUP(D1000,Projects!B:C,2,0),"")</f>
        <v/>
      </c>
    </row>
    <row r="1001" spans="1:16" x14ac:dyDescent="0.25">
      <c r="A1001" t="str">
        <f>UPPER(IF(AND(TimeSpend[[#This Row],[Personnel number]]&lt;&gt;"",TimeSpend[[#This Row],[Date]]&lt;&gt;""),TimeSpend[[#This Row],[Personnel number]],""))</f>
        <v/>
      </c>
      <c r="B1001" s="85" t="str">
        <f>IF(AND(TimeSpend[[#This Row],[Personnel number]]&lt;&gt;"",TimeSpend[[#This Row],[Date]]&lt;&gt;""),TEXT(TimeSpend[[#This Row],[Date]],"[$-409]yyyyMMdd"),"")</f>
        <v/>
      </c>
      <c r="C1001" s="33" t="str">
        <f>IF(AND(TimeSpend[[#This Row],[Personnel number]]&lt;&gt;"",TimeSpend[[#This Row],[Date]]&lt;&gt;""),SUBSTITUTE(TimeSpend[[#This Row],[Hours]],",","."),"")</f>
        <v/>
      </c>
      <c r="D1001" t="str">
        <f>IF(AND(TimeSpend[[#This Row],[Personnel number]]&lt;&gt;"",TimeSpend[[#This Row],[Date]]&lt;&gt;""),TimeSpend[[#This Row],[Network]],"")</f>
        <v/>
      </c>
      <c r="E1001" t="str">
        <f>IF(AND(TimeSpend[[#This Row],[Personnel number]]&lt;&gt;"",TimeSpend[[#This Row],[Date]]&lt;&gt;""),TimeSpend[[#This Row],[Network Description]],"")</f>
        <v/>
      </c>
      <c r="F1001" t="str">
        <f>IF(AND(TimeSpend[[#This Row],[Personnel number]]&lt;&gt;"",TimeSpend[[#This Row],[Date]]&lt;&gt;""),TimeSpend[[#This Row],[Activity]],"")</f>
        <v/>
      </c>
      <c r="G1001" t="str">
        <f>IF(AND(TimeSpend[[#This Row],[Personnel number]]&lt;&gt;"",TimeSpend[[#This Row],[Date]]&lt;&gt;""),TimeSpend[[#This Row],[Activity description]],"")</f>
        <v/>
      </c>
      <c r="H1001" s="36" t="str">
        <f>IF(AND(TimeSpend[[#This Row],[Personnel number]]&lt;&gt;"",TimeSpend[[#This Row],[Date]]&lt;&gt;""),TimeSpend[[#This Row],[Start Time]],"")</f>
        <v/>
      </c>
      <c r="I1001" s="36" t="str">
        <f>IF(AND(TimeSpend[[#This Row],[Personnel number]]&lt;&gt;"",TimeSpend[[#This Row],[Date]]&lt;&gt;""),TimeSpend[[#This Row],[End Time]],"")</f>
        <v/>
      </c>
      <c r="J1001" t="str">
        <f>IF(AND(TimeSpend[[#This Row],[Personnel number]]&lt;&gt;"",TimeSpend[[#This Row],[Date]]&lt;&gt;""),TimeSpend[[#This Row],[Location]],"")</f>
        <v/>
      </c>
      <c r="K1001" t="str">
        <f>IF(AND(TimeSpend[[#This Row],[Personnel number]]&lt;&gt;"",TimeSpend[[#This Row],[Date]]&lt;&gt;""),TimeSpend[[#This Row],[Task]],"")</f>
        <v/>
      </c>
      <c r="L1001" t="str">
        <f>IF(AND(TimeSpend[[#This Row],[Personnel number]]&lt;&gt;"",TimeSpend[[#This Row],[Date]]&lt;&gt;""),Utilization!$J$2,"")</f>
        <v/>
      </c>
      <c r="M1001" t="str">
        <f>IF(AND(TimeSpend[[#This Row],[Personnel number]]&lt;&gt;"",TimeSpend[[#This Row],[Date]]&lt;&gt;""),TimeSpend[[#This Row],[Employee Name]],"")</f>
        <v/>
      </c>
      <c r="N1001" t="str">
        <f t="shared" si="30"/>
        <v/>
      </c>
      <c r="O1001" t="str">
        <f t="shared" si="31"/>
        <v/>
      </c>
      <c r="P1001" t="str">
        <f>IF(D1001&lt;&gt;"",VLOOKUP(D1001,Projects!B:C,2,0),"")</f>
        <v/>
      </c>
    </row>
    <row r="1002" spans="1:16" x14ac:dyDescent="0.25">
      <c r="A1002" t="str">
        <f>UPPER(IF(AND(TimeSpend[[#This Row],[Personnel number]]&lt;&gt;"",TimeSpend[[#This Row],[Date]]&lt;&gt;""),TimeSpend[[#This Row],[Personnel number]],""))</f>
        <v/>
      </c>
      <c r="B1002" s="85" t="str">
        <f>IF(AND(TimeSpend[[#This Row],[Personnel number]]&lt;&gt;"",TimeSpend[[#This Row],[Date]]&lt;&gt;""),TEXT(TimeSpend[[#This Row],[Date]],"[$-409]yyyyMMdd"),"")</f>
        <v/>
      </c>
      <c r="C1002" s="33" t="str">
        <f>IF(AND(TimeSpend[[#This Row],[Personnel number]]&lt;&gt;"",TimeSpend[[#This Row],[Date]]&lt;&gt;""),SUBSTITUTE(TimeSpend[[#This Row],[Hours]],",","."),"")</f>
        <v/>
      </c>
      <c r="D1002" t="str">
        <f>IF(AND(TimeSpend[[#This Row],[Personnel number]]&lt;&gt;"",TimeSpend[[#This Row],[Date]]&lt;&gt;""),TimeSpend[[#This Row],[Network]],"")</f>
        <v/>
      </c>
      <c r="E1002" t="str">
        <f>IF(AND(TimeSpend[[#This Row],[Personnel number]]&lt;&gt;"",TimeSpend[[#This Row],[Date]]&lt;&gt;""),TimeSpend[[#This Row],[Network Description]],"")</f>
        <v/>
      </c>
      <c r="F1002" t="str">
        <f>IF(AND(TimeSpend[[#This Row],[Personnel number]]&lt;&gt;"",TimeSpend[[#This Row],[Date]]&lt;&gt;""),TimeSpend[[#This Row],[Activity]],"")</f>
        <v/>
      </c>
      <c r="G1002" t="str">
        <f>IF(AND(TimeSpend[[#This Row],[Personnel number]]&lt;&gt;"",TimeSpend[[#This Row],[Date]]&lt;&gt;""),TimeSpend[[#This Row],[Activity description]],"")</f>
        <v/>
      </c>
      <c r="H1002" s="36" t="str">
        <f>IF(AND(TimeSpend[[#This Row],[Personnel number]]&lt;&gt;"",TimeSpend[[#This Row],[Date]]&lt;&gt;""),TimeSpend[[#This Row],[Start Time]],"")</f>
        <v/>
      </c>
      <c r="I1002" s="36" t="str">
        <f>IF(AND(TimeSpend[[#This Row],[Personnel number]]&lt;&gt;"",TimeSpend[[#This Row],[Date]]&lt;&gt;""),TimeSpend[[#This Row],[End Time]],"")</f>
        <v/>
      </c>
      <c r="J1002" t="str">
        <f>IF(AND(TimeSpend[[#This Row],[Personnel number]]&lt;&gt;"",TimeSpend[[#This Row],[Date]]&lt;&gt;""),TimeSpend[[#This Row],[Location]],"")</f>
        <v/>
      </c>
      <c r="K1002" t="str">
        <f>IF(AND(TimeSpend[[#This Row],[Personnel number]]&lt;&gt;"",TimeSpend[[#This Row],[Date]]&lt;&gt;""),TimeSpend[[#This Row],[Task]],"")</f>
        <v/>
      </c>
      <c r="L1002" t="str">
        <f>IF(AND(TimeSpend[[#This Row],[Personnel number]]&lt;&gt;"",TimeSpend[[#This Row],[Date]]&lt;&gt;""),Utilization!$J$2,"")</f>
        <v/>
      </c>
      <c r="M1002" t="str">
        <f>IF(AND(TimeSpend[[#This Row],[Personnel number]]&lt;&gt;"",TimeSpend[[#This Row],[Date]]&lt;&gt;""),TimeSpend[[#This Row],[Employee Name]],"")</f>
        <v/>
      </c>
      <c r="N1002" t="str">
        <f t="shared" si="30"/>
        <v/>
      </c>
      <c r="O1002" t="str">
        <f t="shared" si="31"/>
        <v/>
      </c>
      <c r="P1002" t="str">
        <f>IF(D1002&lt;&gt;"",VLOOKUP(D1002,Projects!B:C,2,0),"")</f>
        <v/>
      </c>
    </row>
    <row r="1003" spans="1:16" x14ac:dyDescent="0.25">
      <c r="A1003" t="str">
        <f>UPPER(IF(AND(TimeSpend[[#This Row],[Personnel number]]&lt;&gt;"",TimeSpend[[#This Row],[Date]]&lt;&gt;""),TimeSpend[[#This Row],[Personnel number]],""))</f>
        <v/>
      </c>
      <c r="B1003" s="85" t="str">
        <f>IF(AND(TimeSpend[[#This Row],[Personnel number]]&lt;&gt;"",TimeSpend[[#This Row],[Date]]&lt;&gt;""),TEXT(TimeSpend[[#This Row],[Date]],"[$-409]yyyyMMdd"),"")</f>
        <v/>
      </c>
      <c r="C1003" s="33" t="str">
        <f>IF(AND(TimeSpend[[#This Row],[Personnel number]]&lt;&gt;"",TimeSpend[[#This Row],[Date]]&lt;&gt;""),SUBSTITUTE(TimeSpend[[#This Row],[Hours]],",","."),"")</f>
        <v/>
      </c>
      <c r="D1003" t="str">
        <f>IF(AND(TimeSpend[[#This Row],[Personnel number]]&lt;&gt;"",TimeSpend[[#This Row],[Date]]&lt;&gt;""),TimeSpend[[#This Row],[Network]],"")</f>
        <v/>
      </c>
      <c r="E1003" t="str">
        <f>IF(AND(TimeSpend[[#This Row],[Personnel number]]&lt;&gt;"",TimeSpend[[#This Row],[Date]]&lt;&gt;""),TimeSpend[[#This Row],[Network Description]],"")</f>
        <v/>
      </c>
      <c r="F1003" t="str">
        <f>IF(AND(TimeSpend[[#This Row],[Personnel number]]&lt;&gt;"",TimeSpend[[#This Row],[Date]]&lt;&gt;""),TimeSpend[[#This Row],[Activity]],"")</f>
        <v/>
      </c>
      <c r="G1003" t="str">
        <f>IF(AND(TimeSpend[[#This Row],[Personnel number]]&lt;&gt;"",TimeSpend[[#This Row],[Date]]&lt;&gt;""),TimeSpend[[#This Row],[Activity description]],"")</f>
        <v/>
      </c>
      <c r="H1003" s="36" t="str">
        <f>IF(AND(TimeSpend[[#This Row],[Personnel number]]&lt;&gt;"",TimeSpend[[#This Row],[Date]]&lt;&gt;""),TimeSpend[[#This Row],[Start Time]],"")</f>
        <v/>
      </c>
      <c r="I1003" s="36" t="str">
        <f>IF(AND(TimeSpend[[#This Row],[Personnel number]]&lt;&gt;"",TimeSpend[[#This Row],[Date]]&lt;&gt;""),TimeSpend[[#This Row],[End Time]],"")</f>
        <v/>
      </c>
      <c r="J1003" t="str">
        <f>IF(AND(TimeSpend[[#This Row],[Personnel number]]&lt;&gt;"",TimeSpend[[#This Row],[Date]]&lt;&gt;""),TimeSpend[[#This Row],[Location]],"")</f>
        <v/>
      </c>
      <c r="K1003" t="str">
        <f>IF(AND(TimeSpend[[#This Row],[Personnel number]]&lt;&gt;"",TimeSpend[[#This Row],[Date]]&lt;&gt;""),TimeSpend[[#This Row],[Task]],"")</f>
        <v/>
      </c>
      <c r="L1003" t="str">
        <f>IF(AND(TimeSpend[[#This Row],[Personnel number]]&lt;&gt;"",TimeSpend[[#This Row],[Date]]&lt;&gt;""),Utilization!$J$2,"")</f>
        <v/>
      </c>
      <c r="M1003" t="str">
        <f>IF(AND(TimeSpend[[#This Row],[Personnel number]]&lt;&gt;"",TimeSpend[[#This Row],[Date]]&lt;&gt;""),TimeSpend[[#This Row],[Employee Name]],"")</f>
        <v/>
      </c>
      <c r="N1003" t="str">
        <f t="shared" si="30"/>
        <v/>
      </c>
      <c r="O1003" t="str">
        <f t="shared" si="31"/>
        <v/>
      </c>
      <c r="P1003" t="str">
        <f>IF(D1003&lt;&gt;"",VLOOKUP(D1003,Projects!B:C,2,0),"")</f>
        <v/>
      </c>
    </row>
    <row r="1004" spans="1:16" x14ac:dyDescent="0.25">
      <c r="A1004" t="str">
        <f>UPPER(IF(AND(TimeSpend[[#This Row],[Personnel number]]&lt;&gt;"",TimeSpend[[#This Row],[Date]]&lt;&gt;""),TimeSpend[[#This Row],[Personnel number]],""))</f>
        <v/>
      </c>
      <c r="B1004" s="85" t="str">
        <f>IF(AND(TimeSpend[[#This Row],[Personnel number]]&lt;&gt;"",TimeSpend[[#This Row],[Date]]&lt;&gt;""),TEXT(TimeSpend[[#This Row],[Date]],"[$-409]yyyyMMdd"),"")</f>
        <v/>
      </c>
      <c r="C1004" s="33" t="str">
        <f>IF(AND(TimeSpend[[#This Row],[Personnel number]]&lt;&gt;"",TimeSpend[[#This Row],[Date]]&lt;&gt;""),SUBSTITUTE(TimeSpend[[#This Row],[Hours]],",","."),"")</f>
        <v/>
      </c>
      <c r="D1004" t="str">
        <f>IF(AND(TimeSpend[[#This Row],[Personnel number]]&lt;&gt;"",TimeSpend[[#This Row],[Date]]&lt;&gt;""),TimeSpend[[#This Row],[Network]],"")</f>
        <v/>
      </c>
      <c r="E1004" t="str">
        <f>IF(AND(TimeSpend[[#This Row],[Personnel number]]&lt;&gt;"",TimeSpend[[#This Row],[Date]]&lt;&gt;""),TimeSpend[[#This Row],[Network Description]],"")</f>
        <v/>
      </c>
      <c r="F1004" t="str">
        <f>IF(AND(TimeSpend[[#This Row],[Personnel number]]&lt;&gt;"",TimeSpend[[#This Row],[Date]]&lt;&gt;""),TimeSpend[[#This Row],[Activity]],"")</f>
        <v/>
      </c>
      <c r="G1004" t="str">
        <f>IF(AND(TimeSpend[[#This Row],[Personnel number]]&lt;&gt;"",TimeSpend[[#This Row],[Date]]&lt;&gt;""),TimeSpend[[#This Row],[Activity description]],"")</f>
        <v/>
      </c>
      <c r="H1004" s="36" t="str">
        <f>IF(AND(TimeSpend[[#This Row],[Personnel number]]&lt;&gt;"",TimeSpend[[#This Row],[Date]]&lt;&gt;""),TimeSpend[[#This Row],[Start Time]],"")</f>
        <v/>
      </c>
      <c r="I1004" s="36" t="str">
        <f>IF(AND(TimeSpend[[#This Row],[Personnel number]]&lt;&gt;"",TimeSpend[[#This Row],[Date]]&lt;&gt;""),TimeSpend[[#This Row],[End Time]],"")</f>
        <v/>
      </c>
      <c r="J1004" t="str">
        <f>IF(AND(TimeSpend[[#This Row],[Personnel number]]&lt;&gt;"",TimeSpend[[#This Row],[Date]]&lt;&gt;""),TimeSpend[[#This Row],[Location]],"")</f>
        <v/>
      </c>
      <c r="K1004" t="str">
        <f>IF(AND(TimeSpend[[#This Row],[Personnel number]]&lt;&gt;"",TimeSpend[[#This Row],[Date]]&lt;&gt;""),TimeSpend[[#This Row],[Task]],"")</f>
        <v/>
      </c>
      <c r="L1004" t="str">
        <f>IF(AND(TimeSpend[[#This Row],[Personnel number]]&lt;&gt;"",TimeSpend[[#This Row],[Date]]&lt;&gt;""),Utilization!$J$2,"")</f>
        <v/>
      </c>
      <c r="M1004" t="str">
        <f>IF(AND(TimeSpend[[#This Row],[Personnel number]]&lt;&gt;"",TimeSpend[[#This Row],[Date]]&lt;&gt;""),TimeSpend[[#This Row],[Employee Name]],"")</f>
        <v/>
      </c>
      <c r="N1004" t="str">
        <f t="shared" si="30"/>
        <v/>
      </c>
      <c r="O1004" t="str">
        <f t="shared" si="31"/>
        <v/>
      </c>
      <c r="P1004" t="str">
        <f>IF(D1004&lt;&gt;"",VLOOKUP(D1004,Projects!B:C,2,0),"")</f>
        <v/>
      </c>
    </row>
    <row r="1005" spans="1:16" x14ac:dyDescent="0.25">
      <c r="A1005" t="str">
        <f>UPPER(IF(AND(TimeSpend[[#This Row],[Personnel number]]&lt;&gt;"",TimeSpend[[#This Row],[Date]]&lt;&gt;""),TimeSpend[[#This Row],[Personnel number]],""))</f>
        <v/>
      </c>
      <c r="B1005" s="85" t="str">
        <f>IF(AND(TimeSpend[[#This Row],[Personnel number]]&lt;&gt;"",TimeSpend[[#This Row],[Date]]&lt;&gt;""),TEXT(TimeSpend[[#This Row],[Date]],"[$-409]yyyyMMdd"),"")</f>
        <v/>
      </c>
      <c r="C1005" s="33" t="str">
        <f>IF(AND(TimeSpend[[#This Row],[Personnel number]]&lt;&gt;"",TimeSpend[[#This Row],[Date]]&lt;&gt;""),SUBSTITUTE(TimeSpend[[#This Row],[Hours]],",","."),"")</f>
        <v/>
      </c>
      <c r="D1005" t="str">
        <f>IF(AND(TimeSpend[[#This Row],[Personnel number]]&lt;&gt;"",TimeSpend[[#This Row],[Date]]&lt;&gt;""),TimeSpend[[#This Row],[Network]],"")</f>
        <v/>
      </c>
      <c r="E1005" t="str">
        <f>IF(AND(TimeSpend[[#This Row],[Personnel number]]&lt;&gt;"",TimeSpend[[#This Row],[Date]]&lt;&gt;""),TimeSpend[[#This Row],[Network Description]],"")</f>
        <v/>
      </c>
      <c r="F1005" t="str">
        <f>IF(AND(TimeSpend[[#This Row],[Personnel number]]&lt;&gt;"",TimeSpend[[#This Row],[Date]]&lt;&gt;""),TimeSpend[[#This Row],[Activity]],"")</f>
        <v/>
      </c>
      <c r="G1005" t="str">
        <f>IF(AND(TimeSpend[[#This Row],[Personnel number]]&lt;&gt;"",TimeSpend[[#This Row],[Date]]&lt;&gt;""),TimeSpend[[#This Row],[Activity description]],"")</f>
        <v/>
      </c>
      <c r="H1005" s="36" t="str">
        <f>IF(AND(TimeSpend[[#This Row],[Personnel number]]&lt;&gt;"",TimeSpend[[#This Row],[Date]]&lt;&gt;""),TimeSpend[[#This Row],[Start Time]],"")</f>
        <v/>
      </c>
      <c r="I1005" s="36" t="str">
        <f>IF(AND(TimeSpend[[#This Row],[Personnel number]]&lt;&gt;"",TimeSpend[[#This Row],[Date]]&lt;&gt;""),TimeSpend[[#This Row],[End Time]],"")</f>
        <v/>
      </c>
      <c r="J1005" t="str">
        <f>IF(AND(TimeSpend[[#This Row],[Personnel number]]&lt;&gt;"",TimeSpend[[#This Row],[Date]]&lt;&gt;""),TimeSpend[[#This Row],[Location]],"")</f>
        <v/>
      </c>
      <c r="K1005" t="str">
        <f>IF(AND(TimeSpend[[#This Row],[Personnel number]]&lt;&gt;"",TimeSpend[[#This Row],[Date]]&lt;&gt;""),TimeSpend[[#This Row],[Task]],"")</f>
        <v/>
      </c>
      <c r="L1005" t="str">
        <f>IF(AND(TimeSpend[[#This Row],[Personnel number]]&lt;&gt;"",TimeSpend[[#This Row],[Date]]&lt;&gt;""),Utilization!$J$2,"")</f>
        <v/>
      </c>
      <c r="M1005" t="str">
        <f>IF(AND(TimeSpend[[#This Row],[Personnel number]]&lt;&gt;"",TimeSpend[[#This Row],[Date]]&lt;&gt;""),TimeSpend[[#This Row],[Employee Name]],"")</f>
        <v/>
      </c>
      <c r="N1005" t="str">
        <f t="shared" si="30"/>
        <v/>
      </c>
      <c r="O1005" t="str">
        <f t="shared" si="31"/>
        <v/>
      </c>
      <c r="P1005" t="str">
        <f>IF(D1005&lt;&gt;"",VLOOKUP(D1005,Projects!B:C,2,0),"")</f>
        <v/>
      </c>
    </row>
    <row r="1006" spans="1:16" x14ac:dyDescent="0.25">
      <c r="A1006" t="str">
        <f>UPPER(IF(AND(TimeSpend[[#This Row],[Personnel number]]&lt;&gt;"",TimeSpend[[#This Row],[Date]]&lt;&gt;""),TimeSpend[[#This Row],[Personnel number]],""))</f>
        <v/>
      </c>
      <c r="B1006" s="85" t="str">
        <f>IF(AND(TimeSpend[[#This Row],[Personnel number]]&lt;&gt;"",TimeSpend[[#This Row],[Date]]&lt;&gt;""),TEXT(TimeSpend[[#This Row],[Date]],"[$-409]yyyyMMdd"),"")</f>
        <v/>
      </c>
      <c r="C1006" s="33" t="str">
        <f>IF(AND(TimeSpend[[#This Row],[Personnel number]]&lt;&gt;"",TimeSpend[[#This Row],[Date]]&lt;&gt;""),SUBSTITUTE(TimeSpend[[#This Row],[Hours]],",","."),"")</f>
        <v/>
      </c>
      <c r="D1006" t="str">
        <f>IF(AND(TimeSpend[[#This Row],[Personnel number]]&lt;&gt;"",TimeSpend[[#This Row],[Date]]&lt;&gt;""),TimeSpend[[#This Row],[Network]],"")</f>
        <v/>
      </c>
      <c r="E1006" t="str">
        <f>IF(AND(TimeSpend[[#This Row],[Personnel number]]&lt;&gt;"",TimeSpend[[#This Row],[Date]]&lt;&gt;""),TimeSpend[[#This Row],[Network Description]],"")</f>
        <v/>
      </c>
      <c r="F1006" t="str">
        <f>IF(AND(TimeSpend[[#This Row],[Personnel number]]&lt;&gt;"",TimeSpend[[#This Row],[Date]]&lt;&gt;""),TimeSpend[[#This Row],[Activity]],"")</f>
        <v/>
      </c>
      <c r="G1006" t="str">
        <f>IF(AND(TimeSpend[[#This Row],[Personnel number]]&lt;&gt;"",TimeSpend[[#This Row],[Date]]&lt;&gt;""),TimeSpend[[#This Row],[Activity description]],"")</f>
        <v/>
      </c>
      <c r="H1006" s="36" t="str">
        <f>IF(AND(TimeSpend[[#This Row],[Personnel number]]&lt;&gt;"",TimeSpend[[#This Row],[Date]]&lt;&gt;""),TimeSpend[[#This Row],[Start Time]],"")</f>
        <v/>
      </c>
      <c r="I1006" s="36" t="str">
        <f>IF(AND(TimeSpend[[#This Row],[Personnel number]]&lt;&gt;"",TimeSpend[[#This Row],[Date]]&lt;&gt;""),TimeSpend[[#This Row],[End Time]],"")</f>
        <v/>
      </c>
      <c r="J1006" t="str">
        <f>IF(AND(TimeSpend[[#This Row],[Personnel number]]&lt;&gt;"",TimeSpend[[#This Row],[Date]]&lt;&gt;""),TimeSpend[[#This Row],[Location]],"")</f>
        <v/>
      </c>
      <c r="K1006" t="str">
        <f>IF(AND(TimeSpend[[#This Row],[Personnel number]]&lt;&gt;"",TimeSpend[[#This Row],[Date]]&lt;&gt;""),TimeSpend[[#This Row],[Task]],"")</f>
        <v/>
      </c>
      <c r="L1006" t="str">
        <f>IF(AND(TimeSpend[[#This Row],[Personnel number]]&lt;&gt;"",TimeSpend[[#This Row],[Date]]&lt;&gt;""),Utilization!$J$2,"")</f>
        <v/>
      </c>
      <c r="M1006" t="str">
        <f>IF(AND(TimeSpend[[#This Row],[Personnel number]]&lt;&gt;"",TimeSpend[[#This Row],[Date]]&lt;&gt;""),TimeSpend[[#This Row],[Employee Name]],"")</f>
        <v/>
      </c>
      <c r="N1006" t="str">
        <f t="shared" si="30"/>
        <v/>
      </c>
      <c r="O1006" t="str">
        <f t="shared" si="31"/>
        <v/>
      </c>
      <c r="P1006" t="str">
        <f>IF(D1006&lt;&gt;"",VLOOKUP(D1006,Projects!B:C,2,0),"")</f>
        <v/>
      </c>
    </row>
    <row r="1007" spans="1:16" x14ac:dyDescent="0.25">
      <c r="A1007" t="str">
        <f>UPPER(IF(AND(TimeSpend[[#This Row],[Personnel number]]&lt;&gt;"",TimeSpend[[#This Row],[Date]]&lt;&gt;""),TimeSpend[[#This Row],[Personnel number]],""))</f>
        <v/>
      </c>
      <c r="B1007" s="85" t="str">
        <f>IF(AND(TimeSpend[[#This Row],[Personnel number]]&lt;&gt;"",TimeSpend[[#This Row],[Date]]&lt;&gt;""),TEXT(TimeSpend[[#This Row],[Date]],"[$-409]yyyyMMdd"),"")</f>
        <v/>
      </c>
      <c r="C1007" s="33" t="str">
        <f>IF(AND(TimeSpend[[#This Row],[Personnel number]]&lt;&gt;"",TimeSpend[[#This Row],[Date]]&lt;&gt;""),SUBSTITUTE(TimeSpend[[#This Row],[Hours]],",","."),"")</f>
        <v/>
      </c>
      <c r="D1007" t="str">
        <f>IF(AND(TimeSpend[[#This Row],[Personnel number]]&lt;&gt;"",TimeSpend[[#This Row],[Date]]&lt;&gt;""),TimeSpend[[#This Row],[Network]],"")</f>
        <v/>
      </c>
      <c r="E1007" t="str">
        <f>IF(AND(TimeSpend[[#This Row],[Personnel number]]&lt;&gt;"",TimeSpend[[#This Row],[Date]]&lt;&gt;""),TimeSpend[[#This Row],[Network Description]],"")</f>
        <v/>
      </c>
      <c r="F1007" t="str">
        <f>IF(AND(TimeSpend[[#This Row],[Personnel number]]&lt;&gt;"",TimeSpend[[#This Row],[Date]]&lt;&gt;""),TimeSpend[[#This Row],[Activity]],"")</f>
        <v/>
      </c>
      <c r="G1007" t="str">
        <f>IF(AND(TimeSpend[[#This Row],[Personnel number]]&lt;&gt;"",TimeSpend[[#This Row],[Date]]&lt;&gt;""),TimeSpend[[#This Row],[Activity description]],"")</f>
        <v/>
      </c>
      <c r="H1007" s="36" t="str">
        <f>IF(AND(TimeSpend[[#This Row],[Personnel number]]&lt;&gt;"",TimeSpend[[#This Row],[Date]]&lt;&gt;""),TimeSpend[[#This Row],[Start Time]],"")</f>
        <v/>
      </c>
      <c r="I1007" s="36" t="str">
        <f>IF(AND(TimeSpend[[#This Row],[Personnel number]]&lt;&gt;"",TimeSpend[[#This Row],[Date]]&lt;&gt;""),TimeSpend[[#This Row],[End Time]],"")</f>
        <v/>
      </c>
      <c r="J1007" t="str">
        <f>IF(AND(TimeSpend[[#This Row],[Personnel number]]&lt;&gt;"",TimeSpend[[#This Row],[Date]]&lt;&gt;""),TimeSpend[[#This Row],[Location]],"")</f>
        <v/>
      </c>
      <c r="K1007" t="str">
        <f>IF(AND(TimeSpend[[#This Row],[Personnel number]]&lt;&gt;"",TimeSpend[[#This Row],[Date]]&lt;&gt;""),TimeSpend[[#This Row],[Task]],"")</f>
        <v/>
      </c>
      <c r="L1007" t="str">
        <f>IF(AND(TimeSpend[[#This Row],[Personnel number]]&lt;&gt;"",TimeSpend[[#This Row],[Date]]&lt;&gt;""),Utilization!$J$2,"")</f>
        <v/>
      </c>
      <c r="M1007" t="str">
        <f>IF(AND(TimeSpend[[#This Row],[Personnel number]]&lt;&gt;"",TimeSpend[[#This Row],[Date]]&lt;&gt;""),TimeSpend[[#This Row],[Employee Name]],"")</f>
        <v/>
      </c>
      <c r="N1007" t="str">
        <f t="shared" si="30"/>
        <v/>
      </c>
      <c r="O1007" t="str">
        <f t="shared" si="31"/>
        <v/>
      </c>
      <c r="P1007" t="str">
        <f>IF(D1007&lt;&gt;"",VLOOKUP(D1007,Projects!B:C,2,0),"")</f>
        <v/>
      </c>
    </row>
    <row r="1008" spans="1:16" x14ac:dyDescent="0.25">
      <c r="A1008" t="str">
        <f>UPPER(IF(AND(TimeSpend[[#This Row],[Personnel number]]&lt;&gt;"",TimeSpend[[#This Row],[Date]]&lt;&gt;""),TimeSpend[[#This Row],[Personnel number]],""))</f>
        <v/>
      </c>
      <c r="B1008" s="85" t="str">
        <f>IF(AND(TimeSpend[[#This Row],[Personnel number]]&lt;&gt;"",TimeSpend[[#This Row],[Date]]&lt;&gt;""),TEXT(TimeSpend[[#This Row],[Date]],"[$-409]yyyyMMdd"),"")</f>
        <v/>
      </c>
      <c r="C1008" s="33" t="str">
        <f>IF(AND(TimeSpend[[#This Row],[Personnel number]]&lt;&gt;"",TimeSpend[[#This Row],[Date]]&lt;&gt;""),SUBSTITUTE(TimeSpend[[#This Row],[Hours]],",","."),"")</f>
        <v/>
      </c>
      <c r="D1008" t="str">
        <f>IF(AND(TimeSpend[[#This Row],[Personnel number]]&lt;&gt;"",TimeSpend[[#This Row],[Date]]&lt;&gt;""),TimeSpend[[#This Row],[Network]],"")</f>
        <v/>
      </c>
      <c r="E1008" t="str">
        <f>IF(AND(TimeSpend[[#This Row],[Personnel number]]&lt;&gt;"",TimeSpend[[#This Row],[Date]]&lt;&gt;""),TimeSpend[[#This Row],[Network Description]],"")</f>
        <v/>
      </c>
      <c r="F1008" t="str">
        <f>IF(AND(TimeSpend[[#This Row],[Personnel number]]&lt;&gt;"",TimeSpend[[#This Row],[Date]]&lt;&gt;""),TimeSpend[[#This Row],[Activity]],"")</f>
        <v/>
      </c>
      <c r="G1008" t="str">
        <f>IF(AND(TimeSpend[[#This Row],[Personnel number]]&lt;&gt;"",TimeSpend[[#This Row],[Date]]&lt;&gt;""),TimeSpend[[#This Row],[Activity description]],"")</f>
        <v/>
      </c>
      <c r="H1008" s="36" t="str">
        <f>IF(AND(TimeSpend[[#This Row],[Personnel number]]&lt;&gt;"",TimeSpend[[#This Row],[Date]]&lt;&gt;""),TimeSpend[[#This Row],[Start Time]],"")</f>
        <v/>
      </c>
      <c r="I1008" s="36" t="str">
        <f>IF(AND(TimeSpend[[#This Row],[Personnel number]]&lt;&gt;"",TimeSpend[[#This Row],[Date]]&lt;&gt;""),TimeSpend[[#This Row],[End Time]],"")</f>
        <v/>
      </c>
      <c r="J1008" t="str">
        <f>IF(AND(TimeSpend[[#This Row],[Personnel number]]&lt;&gt;"",TimeSpend[[#This Row],[Date]]&lt;&gt;""),TimeSpend[[#This Row],[Location]],"")</f>
        <v/>
      </c>
      <c r="K1008" t="str">
        <f>IF(AND(TimeSpend[[#This Row],[Personnel number]]&lt;&gt;"",TimeSpend[[#This Row],[Date]]&lt;&gt;""),TimeSpend[[#This Row],[Task]],"")</f>
        <v/>
      </c>
      <c r="L1008" t="str">
        <f>IF(AND(TimeSpend[[#This Row],[Personnel number]]&lt;&gt;"",TimeSpend[[#This Row],[Date]]&lt;&gt;""),Utilization!$J$2,"")</f>
        <v/>
      </c>
      <c r="M1008" t="str">
        <f>IF(AND(TimeSpend[[#This Row],[Personnel number]]&lt;&gt;"",TimeSpend[[#This Row],[Date]]&lt;&gt;""),TimeSpend[[#This Row],[Employee Name]],"")</f>
        <v/>
      </c>
      <c r="N1008" t="str">
        <f t="shared" si="30"/>
        <v/>
      </c>
      <c r="O1008" t="str">
        <f t="shared" si="31"/>
        <v/>
      </c>
      <c r="P1008" t="str">
        <f>IF(D1008&lt;&gt;"",VLOOKUP(D1008,Projects!B:C,2,0),"")</f>
        <v/>
      </c>
    </row>
    <row r="1009" spans="1:16" x14ac:dyDescent="0.25">
      <c r="A1009" t="str">
        <f>UPPER(IF(AND(TimeSpend[[#This Row],[Personnel number]]&lt;&gt;"",TimeSpend[[#This Row],[Date]]&lt;&gt;""),TimeSpend[[#This Row],[Personnel number]],""))</f>
        <v/>
      </c>
      <c r="B1009" s="85" t="str">
        <f>IF(AND(TimeSpend[[#This Row],[Personnel number]]&lt;&gt;"",TimeSpend[[#This Row],[Date]]&lt;&gt;""),TEXT(TimeSpend[[#This Row],[Date]],"[$-409]yyyyMMdd"),"")</f>
        <v/>
      </c>
      <c r="C1009" s="33" t="str">
        <f>IF(AND(TimeSpend[[#This Row],[Personnel number]]&lt;&gt;"",TimeSpend[[#This Row],[Date]]&lt;&gt;""),SUBSTITUTE(TimeSpend[[#This Row],[Hours]],",","."),"")</f>
        <v/>
      </c>
      <c r="D1009" t="str">
        <f>IF(AND(TimeSpend[[#This Row],[Personnel number]]&lt;&gt;"",TimeSpend[[#This Row],[Date]]&lt;&gt;""),TimeSpend[[#This Row],[Network]],"")</f>
        <v/>
      </c>
      <c r="E1009" t="str">
        <f>IF(AND(TimeSpend[[#This Row],[Personnel number]]&lt;&gt;"",TimeSpend[[#This Row],[Date]]&lt;&gt;""),TimeSpend[[#This Row],[Network Description]],"")</f>
        <v/>
      </c>
      <c r="F1009" t="str">
        <f>IF(AND(TimeSpend[[#This Row],[Personnel number]]&lt;&gt;"",TimeSpend[[#This Row],[Date]]&lt;&gt;""),TimeSpend[[#This Row],[Activity]],"")</f>
        <v/>
      </c>
      <c r="G1009" t="str">
        <f>IF(AND(TimeSpend[[#This Row],[Personnel number]]&lt;&gt;"",TimeSpend[[#This Row],[Date]]&lt;&gt;""),TimeSpend[[#This Row],[Activity description]],"")</f>
        <v/>
      </c>
      <c r="H1009" s="36" t="str">
        <f>IF(AND(TimeSpend[[#This Row],[Personnel number]]&lt;&gt;"",TimeSpend[[#This Row],[Date]]&lt;&gt;""),TimeSpend[[#This Row],[Start Time]],"")</f>
        <v/>
      </c>
      <c r="I1009" s="36" t="str">
        <f>IF(AND(TimeSpend[[#This Row],[Personnel number]]&lt;&gt;"",TimeSpend[[#This Row],[Date]]&lt;&gt;""),TimeSpend[[#This Row],[End Time]],"")</f>
        <v/>
      </c>
      <c r="J1009" t="str">
        <f>IF(AND(TimeSpend[[#This Row],[Personnel number]]&lt;&gt;"",TimeSpend[[#This Row],[Date]]&lt;&gt;""),TimeSpend[[#This Row],[Location]],"")</f>
        <v/>
      </c>
      <c r="K1009" t="str">
        <f>IF(AND(TimeSpend[[#This Row],[Personnel number]]&lt;&gt;"",TimeSpend[[#This Row],[Date]]&lt;&gt;""),TimeSpend[[#This Row],[Task]],"")</f>
        <v/>
      </c>
      <c r="L1009" t="str">
        <f>IF(AND(TimeSpend[[#This Row],[Personnel number]]&lt;&gt;"",TimeSpend[[#This Row],[Date]]&lt;&gt;""),Utilization!$J$2,"")</f>
        <v/>
      </c>
      <c r="M1009" t="str">
        <f>IF(AND(TimeSpend[[#This Row],[Personnel number]]&lt;&gt;"",TimeSpend[[#This Row],[Date]]&lt;&gt;""),TimeSpend[[#This Row],[Employee Name]],"")</f>
        <v/>
      </c>
      <c r="N1009" t="str">
        <f t="shared" si="30"/>
        <v/>
      </c>
      <c r="O1009" t="str">
        <f t="shared" si="31"/>
        <v/>
      </c>
      <c r="P1009" t="str">
        <f>IF(D1009&lt;&gt;"",VLOOKUP(D1009,Projects!B:C,2,0),"")</f>
        <v/>
      </c>
    </row>
    <row r="1010" spans="1:16" x14ac:dyDescent="0.25">
      <c r="A1010" t="str">
        <f>UPPER(IF(AND(TimeSpend[[#This Row],[Personnel number]]&lt;&gt;"",TimeSpend[[#This Row],[Date]]&lt;&gt;""),TimeSpend[[#This Row],[Personnel number]],""))</f>
        <v/>
      </c>
      <c r="B1010" s="85" t="str">
        <f>IF(AND(TimeSpend[[#This Row],[Personnel number]]&lt;&gt;"",TimeSpend[[#This Row],[Date]]&lt;&gt;""),TEXT(TimeSpend[[#This Row],[Date]],"[$-409]yyyyMMdd"),"")</f>
        <v/>
      </c>
      <c r="C1010" s="33" t="str">
        <f>IF(AND(TimeSpend[[#This Row],[Personnel number]]&lt;&gt;"",TimeSpend[[#This Row],[Date]]&lt;&gt;""),SUBSTITUTE(TimeSpend[[#This Row],[Hours]],",","."),"")</f>
        <v/>
      </c>
      <c r="D1010" t="str">
        <f>IF(AND(TimeSpend[[#This Row],[Personnel number]]&lt;&gt;"",TimeSpend[[#This Row],[Date]]&lt;&gt;""),TimeSpend[[#This Row],[Network]],"")</f>
        <v/>
      </c>
      <c r="E1010" t="str">
        <f>IF(AND(TimeSpend[[#This Row],[Personnel number]]&lt;&gt;"",TimeSpend[[#This Row],[Date]]&lt;&gt;""),TimeSpend[[#This Row],[Network Description]],"")</f>
        <v/>
      </c>
      <c r="F1010" t="str">
        <f>IF(AND(TimeSpend[[#This Row],[Personnel number]]&lt;&gt;"",TimeSpend[[#This Row],[Date]]&lt;&gt;""),TimeSpend[[#This Row],[Activity]],"")</f>
        <v/>
      </c>
      <c r="G1010" t="str">
        <f>IF(AND(TimeSpend[[#This Row],[Personnel number]]&lt;&gt;"",TimeSpend[[#This Row],[Date]]&lt;&gt;""),TimeSpend[[#This Row],[Activity description]],"")</f>
        <v/>
      </c>
      <c r="H1010" s="36" t="str">
        <f>IF(AND(TimeSpend[[#This Row],[Personnel number]]&lt;&gt;"",TimeSpend[[#This Row],[Date]]&lt;&gt;""),TimeSpend[[#This Row],[Start Time]],"")</f>
        <v/>
      </c>
      <c r="I1010" s="36" t="str">
        <f>IF(AND(TimeSpend[[#This Row],[Personnel number]]&lt;&gt;"",TimeSpend[[#This Row],[Date]]&lt;&gt;""),TimeSpend[[#This Row],[End Time]],"")</f>
        <v/>
      </c>
      <c r="J1010" t="str">
        <f>IF(AND(TimeSpend[[#This Row],[Personnel number]]&lt;&gt;"",TimeSpend[[#This Row],[Date]]&lt;&gt;""),TimeSpend[[#This Row],[Location]],"")</f>
        <v/>
      </c>
      <c r="K1010" t="str">
        <f>IF(AND(TimeSpend[[#This Row],[Personnel number]]&lt;&gt;"",TimeSpend[[#This Row],[Date]]&lt;&gt;""),TimeSpend[[#This Row],[Task]],"")</f>
        <v/>
      </c>
      <c r="L1010" t="str">
        <f>IF(AND(TimeSpend[[#This Row],[Personnel number]]&lt;&gt;"",TimeSpend[[#This Row],[Date]]&lt;&gt;""),Utilization!$J$2,"")</f>
        <v/>
      </c>
      <c r="M1010" t="str">
        <f>IF(AND(TimeSpend[[#This Row],[Personnel number]]&lt;&gt;"",TimeSpend[[#This Row],[Date]]&lt;&gt;""),TimeSpend[[#This Row],[Employee Name]],"")</f>
        <v/>
      </c>
      <c r="N1010" t="str">
        <f t="shared" si="30"/>
        <v/>
      </c>
      <c r="O1010" t="str">
        <f t="shared" si="31"/>
        <v/>
      </c>
      <c r="P1010" t="str">
        <f>IF(D1010&lt;&gt;"",VLOOKUP(D1010,Projects!B:C,2,0),"")</f>
        <v/>
      </c>
    </row>
    <row r="1011" spans="1:16" x14ac:dyDescent="0.25">
      <c r="A1011" t="str">
        <f>UPPER(IF(AND(TimeSpend[[#This Row],[Personnel number]]&lt;&gt;"",TimeSpend[[#This Row],[Date]]&lt;&gt;""),TimeSpend[[#This Row],[Personnel number]],""))</f>
        <v/>
      </c>
      <c r="B1011" s="85" t="str">
        <f>IF(AND(TimeSpend[[#This Row],[Personnel number]]&lt;&gt;"",TimeSpend[[#This Row],[Date]]&lt;&gt;""),TEXT(TimeSpend[[#This Row],[Date]],"[$-409]yyyyMMdd"),"")</f>
        <v/>
      </c>
      <c r="C1011" s="33" t="str">
        <f>IF(AND(TimeSpend[[#This Row],[Personnel number]]&lt;&gt;"",TimeSpend[[#This Row],[Date]]&lt;&gt;""),SUBSTITUTE(TimeSpend[[#This Row],[Hours]],",","."),"")</f>
        <v/>
      </c>
      <c r="D1011" t="str">
        <f>IF(AND(TimeSpend[[#This Row],[Personnel number]]&lt;&gt;"",TimeSpend[[#This Row],[Date]]&lt;&gt;""),TimeSpend[[#This Row],[Network]],"")</f>
        <v/>
      </c>
      <c r="E1011" t="str">
        <f>IF(AND(TimeSpend[[#This Row],[Personnel number]]&lt;&gt;"",TimeSpend[[#This Row],[Date]]&lt;&gt;""),TimeSpend[[#This Row],[Network Description]],"")</f>
        <v/>
      </c>
      <c r="F1011" t="str">
        <f>IF(AND(TimeSpend[[#This Row],[Personnel number]]&lt;&gt;"",TimeSpend[[#This Row],[Date]]&lt;&gt;""),TimeSpend[[#This Row],[Activity]],"")</f>
        <v/>
      </c>
      <c r="G1011" t="str">
        <f>IF(AND(TimeSpend[[#This Row],[Personnel number]]&lt;&gt;"",TimeSpend[[#This Row],[Date]]&lt;&gt;""),TimeSpend[[#This Row],[Activity description]],"")</f>
        <v/>
      </c>
      <c r="H1011" s="36" t="str">
        <f>IF(AND(TimeSpend[[#This Row],[Personnel number]]&lt;&gt;"",TimeSpend[[#This Row],[Date]]&lt;&gt;""),TimeSpend[[#This Row],[Start Time]],"")</f>
        <v/>
      </c>
      <c r="I1011" s="36" t="str">
        <f>IF(AND(TimeSpend[[#This Row],[Personnel number]]&lt;&gt;"",TimeSpend[[#This Row],[Date]]&lt;&gt;""),TimeSpend[[#This Row],[End Time]],"")</f>
        <v/>
      </c>
      <c r="J1011" t="str">
        <f>IF(AND(TimeSpend[[#This Row],[Personnel number]]&lt;&gt;"",TimeSpend[[#This Row],[Date]]&lt;&gt;""),TimeSpend[[#This Row],[Location]],"")</f>
        <v/>
      </c>
      <c r="K1011" t="str">
        <f>IF(AND(TimeSpend[[#This Row],[Personnel number]]&lt;&gt;"",TimeSpend[[#This Row],[Date]]&lt;&gt;""),TimeSpend[[#This Row],[Task]],"")</f>
        <v/>
      </c>
      <c r="L1011" t="str">
        <f>IF(AND(TimeSpend[[#This Row],[Personnel number]]&lt;&gt;"",TimeSpend[[#This Row],[Date]]&lt;&gt;""),Utilization!$J$2,"")</f>
        <v/>
      </c>
      <c r="M1011" t="str">
        <f>IF(AND(TimeSpend[[#This Row],[Personnel number]]&lt;&gt;"",TimeSpend[[#This Row],[Date]]&lt;&gt;""),TimeSpend[[#This Row],[Employee Name]],"")</f>
        <v/>
      </c>
      <c r="N1011" t="str">
        <f t="shared" si="30"/>
        <v/>
      </c>
      <c r="O1011" t="str">
        <f t="shared" si="31"/>
        <v/>
      </c>
      <c r="P1011" t="str">
        <f>IF(D1011&lt;&gt;"",VLOOKUP(D1011,Projects!B:C,2,0),"")</f>
        <v/>
      </c>
    </row>
    <row r="1012" spans="1:16" x14ac:dyDescent="0.25">
      <c r="A1012" t="str">
        <f>UPPER(IF(AND(TimeSpend[[#This Row],[Personnel number]]&lt;&gt;"",TimeSpend[[#This Row],[Date]]&lt;&gt;""),TimeSpend[[#This Row],[Personnel number]],""))</f>
        <v/>
      </c>
      <c r="B1012" s="85" t="str">
        <f>IF(AND(TimeSpend[[#This Row],[Personnel number]]&lt;&gt;"",TimeSpend[[#This Row],[Date]]&lt;&gt;""),TEXT(TimeSpend[[#This Row],[Date]],"[$-409]yyyyMMdd"),"")</f>
        <v/>
      </c>
      <c r="C1012" s="33" t="str">
        <f>IF(AND(TimeSpend[[#This Row],[Personnel number]]&lt;&gt;"",TimeSpend[[#This Row],[Date]]&lt;&gt;""),SUBSTITUTE(TimeSpend[[#This Row],[Hours]],",","."),"")</f>
        <v/>
      </c>
      <c r="D1012" t="str">
        <f>IF(AND(TimeSpend[[#This Row],[Personnel number]]&lt;&gt;"",TimeSpend[[#This Row],[Date]]&lt;&gt;""),TimeSpend[[#This Row],[Network]],"")</f>
        <v/>
      </c>
      <c r="E1012" t="str">
        <f>IF(AND(TimeSpend[[#This Row],[Personnel number]]&lt;&gt;"",TimeSpend[[#This Row],[Date]]&lt;&gt;""),TimeSpend[[#This Row],[Network Description]],"")</f>
        <v/>
      </c>
      <c r="F1012" t="str">
        <f>IF(AND(TimeSpend[[#This Row],[Personnel number]]&lt;&gt;"",TimeSpend[[#This Row],[Date]]&lt;&gt;""),TimeSpend[[#This Row],[Activity]],"")</f>
        <v/>
      </c>
      <c r="G1012" t="str">
        <f>IF(AND(TimeSpend[[#This Row],[Personnel number]]&lt;&gt;"",TimeSpend[[#This Row],[Date]]&lt;&gt;""),TimeSpend[[#This Row],[Activity description]],"")</f>
        <v/>
      </c>
      <c r="H1012" s="36" t="str">
        <f>IF(AND(TimeSpend[[#This Row],[Personnel number]]&lt;&gt;"",TimeSpend[[#This Row],[Date]]&lt;&gt;""),TimeSpend[[#This Row],[Start Time]],"")</f>
        <v/>
      </c>
      <c r="I1012" s="36" t="str">
        <f>IF(AND(TimeSpend[[#This Row],[Personnel number]]&lt;&gt;"",TimeSpend[[#This Row],[Date]]&lt;&gt;""),TimeSpend[[#This Row],[End Time]],"")</f>
        <v/>
      </c>
      <c r="J1012" t="str">
        <f>IF(AND(TimeSpend[[#This Row],[Personnel number]]&lt;&gt;"",TimeSpend[[#This Row],[Date]]&lt;&gt;""),TimeSpend[[#This Row],[Location]],"")</f>
        <v/>
      </c>
      <c r="K1012" t="str">
        <f>IF(AND(TimeSpend[[#This Row],[Personnel number]]&lt;&gt;"",TimeSpend[[#This Row],[Date]]&lt;&gt;""),TimeSpend[[#This Row],[Task]],"")</f>
        <v/>
      </c>
      <c r="L1012" t="str">
        <f>IF(AND(TimeSpend[[#This Row],[Personnel number]]&lt;&gt;"",TimeSpend[[#This Row],[Date]]&lt;&gt;""),Utilization!$J$2,"")</f>
        <v/>
      </c>
      <c r="M1012" t="str">
        <f>IF(AND(TimeSpend[[#This Row],[Personnel number]]&lt;&gt;"",TimeSpend[[#This Row],[Date]]&lt;&gt;""),TimeSpend[[#This Row],[Employee Name]],"")</f>
        <v/>
      </c>
      <c r="N1012" t="str">
        <f t="shared" si="30"/>
        <v/>
      </c>
      <c r="O1012" t="str">
        <f t="shared" si="31"/>
        <v/>
      </c>
      <c r="P1012" t="str">
        <f>IF(D1012&lt;&gt;"",VLOOKUP(D1012,Projects!B:C,2,0),"")</f>
        <v/>
      </c>
    </row>
    <row r="1013" spans="1:16" x14ac:dyDescent="0.25">
      <c r="A1013" t="str">
        <f>UPPER(IF(AND(TimeSpend[[#This Row],[Personnel number]]&lt;&gt;"",TimeSpend[[#This Row],[Date]]&lt;&gt;""),TimeSpend[[#This Row],[Personnel number]],""))</f>
        <v/>
      </c>
      <c r="B1013" s="85" t="str">
        <f>IF(AND(TimeSpend[[#This Row],[Personnel number]]&lt;&gt;"",TimeSpend[[#This Row],[Date]]&lt;&gt;""),TEXT(TimeSpend[[#This Row],[Date]],"[$-409]yyyyMMdd"),"")</f>
        <v/>
      </c>
      <c r="C1013" s="33" t="str">
        <f>IF(AND(TimeSpend[[#This Row],[Personnel number]]&lt;&gt;"",TimeSpend[[#This Row],[Date]]&lt;&gt;""),SUBSTITUTE(TimeSpend[[#This Row],[Hours]],",","."),"")</f>
        <v/>
      </c>
      <c r="D1013" t="str">
        <f>IF(AND(TimeSpend[[#This Row],[Personnel number]]&lt;&gt;"",TimeSpend[[#This Row],[Date]]&lt;&gt;""),TimeSpend[[#This Row],[Network]],"")</f>
        <v/>
      </c>
      <c r="E1013" t="str">
        <f>IF(AND(TimeSpend[[#This Row],[Personnel number]]&lt;&gt;"",TimeSpend[[#This Row],[Date]]&lt;&gt;""),TimeSpend[[#This Row],[Network Description]],"")</f>
        <v/>
      </c>
      <c r="F1013" t="str">
        <f>IF(AND(TimeSpend[[#This Row],[Personnel number]]&lt;&gt;"",TimeSpend[[#This Row],[Date]]&lt;&gt;""),TimeSpend[[#This Row],[Activity]],"")</f>
        <v/>
      </c>
      <c r="G1013" t="str">
        <f>IF(AND(TimeSpend[[#This Row],[Personnel number]]&lt;&gt;"",TimeSpend[[#This Row],[Date]]&lt;&gt;""),TimeSpend[[#This Row],[Activity description]],"")</f>
        <v/>
      </c>
      <c r="H1013" s="36" t="str">
        <f>IF(AND(TimeSpend[[#This Row],[Personnel number]]&lt;&gt;"",TimeSpend[[#This Row],[Date]]&lt;&gt;""),TimeSpend[[#This Row],[Start Time]],"")</f>
        <v/>
      </c>
      <c r="I1013" s="36" t="str">
        <f>IF(AND(TimeSpend[[#This Row],[Personnel number]]&lt;&gt;"",TimeSpend[[#This Row],[Date]]&lt;&gt;""),TimeSpend[[#This Row],[End Time]],"")</f>
        <v/>
      </c>
      <c r="J1013" t="str">
        <f>IF(AND(TimeSpend[[#This Row],[Personnel number]]&lt;&gt;"",TimeSpend[[#This Row],[Date]]&lt;&gt;""),TimeSpend[[#This Row],[Location]],"")</f>
        <v/>
      </c>
      <c r="K1013" t="str">
        <f>IF(AND(TimeSpend[[#This Row],[Personnel number]]&lt;&gt;"",TimeSpend[[#This Row],[Date]]&lt;&gt;""),TimeSpend[[#This Row],[Task]],"")</f>
        <v/>
      </c>
      <c r="L1013" t="str">
        <f>IF(AND(TimeSpend[[#This Row],[Personnel number]]&lt;&gt;"",TimeSpend[[#This Row],[Date]]&lt;&gt;""),Utilization!$J$2,"")</f>
        <v/>
      </c>
      <c r="M1013" t="str">
        <f>IF(AND(TimeSpend[[#This Row],[Personnel number]]&lt;&gt;"",TimeSpend[[#This Row],[Date]]&lt;&gt;""),TimeSpend[[#This Row],[Employee Name]],"")</f>
        <v/>
      </c>
      <c r="N1013" t="str">
        <f t="shared" si="30"/>
        <v/>
      </c>
      <c r="O1013" t="str">
        <f t="shared" si="31"/>
        <v/>
      </c>
      <c r="P1013" t="str">
        <f>IF(D1013&lt;&gt;"",VLOOKUP(D1013,Projects!B:C,2,0),"")</f>
        <v/>
      </c>
    </row>
    <row r="1014" spans="1:16" x14ac:dyDescent="0.25">
      <c r="A1014" t="str">
        <f>UPPER(IF(AND(TimeSpend[[#This Row],[Personnel number]]&lt;&gt;"",TimeSpend[[#This Row],[Date]]&lt;&gt;""),TimeSpend[[#This Row],[Personnel number]],""))</f>
        <v/>
      </c>
      <c r="B1014" s="85" t="str">
        <f>IF(AND(TimeSpend[[#This Row],[Personnel number]]&lt;&gt;"",TimeSpend[[#This Row],[Date]]&lt;&gt;""),TEXT(TimeSpend[[#This Row],[Date]],"[$-409]yyyyMMdd"),"")</f>
        <v/>
      </c>
      <c r="C1014" s="33" t="str">
        <f>IF(AND(TimeSpend[[#This Row],[Personnel number]]&lt;&gt;"",TimeSpend[[#This Row],[Date]]&lt;&gt;""),SUBSTITUTE(TimeSpend[[#This Row],[Hours]],",","."),"")</f>
        <v/>
      </c>
      <c r="D1014" t="str">
        <f>IF(AND(TimeSpend[[#This Row],[Personnel number]]&lt;&gt;"",TimeSpend[[#This Row],[Date]]&lt;&gt;""),TimeSpend[[#This Row],[Network]],"")</f>
        <v/>
      </c>
      <c r="E1014" t="str">
        <f>IF(AND(TimeSpend[[#This Row],[Personnel number]]&lt;&gt;"",TimeSpend[[#This Row],[Date]]&lt;&gt;""),TimeSpend[[#This Row],[Network Description]],"")</f>
        <v/>
      </c>
      <c r="F1014" t="str">
        <f>IF(AND(TimeSpend[[#This Row],[Personnel number]]&lt;&gt;"",TimeSpend[[#This Row],[Date]]&lt;&gt;""),TimeSpend[[#This Row],[Activity]],"")</f>
        <v/>
      </c>
      <c r="G1014" t="str">
        <f>IF(AND(TimeSpend[[#This Row],[Personnel number]]&lt;&gt;"",TimeSpend[[#This Row],[Date]]&lt;&gt;""),TimeSpend[[#This Row],[Activity description]],"")</f>
        <v/>
      </c>
      <c r="H1014" s="36" t="str">
        <f>IF(AND(TimeSpend[[#This Row],[Personnel number]]&lt;&gt;"",TimeSpend[[#This Row],[Date]]&lt;&gt;""),TimeSpend[[#This Row],[Start Time]],"")</f>
        <v/>
      </c>
      <c r="I1014" s="36" t="str">
        <f>IF(AND(TimeSpend[[#This Row],[Personnel number]]&lt;&gt;"",TimeSpend[[#This Row],[Date]]&lt;&gt;""),TimeSpend[[#This Row],[End Time]],"")</f>
        <v/>
      </c>
      <c r="J1014" t="str">
        <f>IF(AND(TimeSpend[[#This Row],[Personnel number]]&lt;&gt;"",TimeSpend[[#This Row],[Date]]&lt;&gt;""),TimeSpend[[#This Row],[Location]],"")</f>
        <v/>
      </c>
      <c r="K1014" t="str">
        <f>IF(AND(TimeSpend[[#This Row],[Personnel number]]&lt;&gt;"",TimeSpend[[#This Row],[Date]]&lt;&gt;""),TimeSpend[[#This Row],[Task]],"")</f>
        <v/>
      </c>
      <c r="L1014" t="str">
        <f>IF(AND(TimeSpend[[#This Row],[Personnel number]]&lt;&gt;"",TimeSpend[[#This Row],[Date]]&lt;&gt;""),Utilization!$J$2,"")</f>
        <v/>
      </c>
      <c r="M1014" t="str">
        <f>IF(AND(TimeSpend[[#This Row],[Personnel number]]&lt;&gt;"",TimeSpend[[#This Row],[Date]]&lt;&gt;""),TimeSpend[[#This Row],[Employee Name]],"")</f>
        <v/>
      </c>
      <c r="N1014" t="str">
        <f t="shared" si="30"/>
        <v/>
      </c>
      <c r="O1014" t="str">
        <f t="shared" si="31"/>
        <v/>
      </c>
      <c r="P1014" t="str">
        <f>IF(D1014&lt;&gt;"",VLOOKUP(D1014,Projects!B:C,2,0),"")</f>
        <v/>
      </c>
    </row>
    <row r="1015" spans="1:16" x14ac:dyDescent="0.25">
      <c r="A1015" t="str">
        <f>UPPER(IF(AND(TimeSpend[[#This Row],[Personnel number]]&lt;&gt;"",TimeSpend[[#This Row],[Date]]&lt;&gt;""),TimeSpend[[#This Row],[Personnel number]],""))</f>
        <v/>
      </c>
      <c r="B1015" s="85" t="str">
        <f>IF(AND(TimeSpend[[#This Row],[Personnel number]]&lt;&gt;"",TimeSpend[[#This Row],[Date]]&lt;&gt;""),TEXT(TimeSpend[[#This Row],[Date]],"[$-409]yyyyMMdd"),"")</f>
        <v/>
      </c>
      <c r="C1015" s="33" t="str">
        <f>IF(AND(TimeSpend[[#This Row],[Personnel number]]&lt;&gt;"",TimeSpend[[#This Row],[Date]]&lt;&gt;""),SUBSTITUTE(TimeSpend[[#This Row],[Hours]],",","."),"")</f>
        <v/>
      </c>
      <c r="D1015" t="str">
        <f>IF(AND(TimeSpend[[#This Row],[Personnel number]]&lt;&gt;"",TimeSpend[[#This Row],[Date]]&lt;&gt;""),TimeSpend[[#This Row],[Network]],"")</f>
        <v/>
      </c>
      <c r="E1015" t="str">
        <f>IF(AND(TimeSpend[[#This Row],[Personnel number]]&lt;&gt;"",TimeSpend[[#This Row],[Date]]&lt;&gt;""),TimeSpend[[#This Row],[Network Description]],"")</f>
        <v/>
      </c>
      <c r="F1015" t="str">
        <f>IF(AND(TimeSpend[[#This Row],[Personnel number]]&lt;&gt;"",TimeSpend[[#This Row],[Date]]&lt;&gt;""),TimeSpend[[#This Row],[Activity]],"")</f>
        <v/>
      </c>
      <c r="G1015" t="str">
        <f>IF(AND(TimeSpend[[#This Row],[Personnel number]]&lt;&gt;"",TimeSpend[[#This Row],[Date]]&lt;&gt;""),TimeSpend[[#This Row],[Activity description]],"")</f>
        <v/>
      </c>
      <c r="H1015" s="36" t="str">
        <f>IF(AND(TimeSpend[[#This Row],[Personnel number]]&lt;&gt;"",TimeSpend[[#This Row],[Date]]&lt;&gt;""),TimeSpend[[#This Row],[Start Time]],"")</f>
        <v/>
      </c>
      <c r="I1015" s="36" t="str">
        <f>IF(AND(TimeSpend[[#This Row],[Personnel number]]&lt;&gt;"",TimeSpend[[#This Row],[Date]]&lt;&gt;""),TimeSpend[[#This Row],[End Time]],"")</f>
        <v/>
      </c>
      <c r="J1015" t="str">
        <f>IF(AND(TimeSpend[[#This Row],[Personnel number]]&lt;&gt;"",TimeSpend[[#This Row],[Date]]&lt;&gt;""),TimeSpend[[#This Row],[Location]],"")</f>
        <v/>
      </c>
      <c r="K1015" t="str">
        <f>IF(AND(TimeSpend[[#This Row],[Personnel number]]&lt;&gt;"",TimeSpend[[#This Row],[Date]]&lt;&gt;""),TimeSpend[[#This Row],[Task]],"")</f>
        <v/>
      </c>
      <c r="L1015" t="str">
        <f>IF(AND(TimeSpend[[#This Row],[Personnel number]]&lt;&gt;"",TimeSpend[[#This Row],[Date]]&lt;&gt;""),Utilization!$J$2,"")</f>
        <v/>
      </c>
      <c r="M1015" t="str">
        <f>IF(AND(TimeSpend[[#This Row],[Personnel number]]&lt;&gt;"",TimeSpend[[#This Row],[Date]]&lt;&gt;""),TimeSpend[[#This Row],[Employee Name]],"")</f>
        <v/>
      </c>
      <c r="N1015" t="str">
        <f t="shared" si="30"/>
        <v/>
      </c>
      <c r="O1015" t="str">
        <f t="shared" si="31"/>
        <v/>
      </c>
      <c r="P1015" t="str">
        <f>IF(D1015&lt;&gt;"",VLOOKUP(D1015,Projects!B:C,2,0),"")</f>
        <v/>
      </c>
    </row>
    <row r="1016" spans="1:16" x14ac:dyDescent="0.25">
      <c r="A1016" t="str">
        <f>UPPER(IF(AND(TimeSpend[[#This Row],[Personnel number]]&lt;&gt;"",TimeSpend[[#This Row],[Date]]&lt;&gt;""),TimeSpend[[#This Row],[Personnel number]],""))</f>
        <v/>
      </c>
      <c r="B1016" s="85" t="str">
        <f>IF(AND(TimeSpend[[#This Row],[Personnel number]]&lt;&gt;"",TimeSpend[[#This Row],[Date]]&lt;&gt;""),TEXT(TimeSpend[[#This Row],[Date]],"[$-409]yyyyMMdd"),"")</f>
        <v/>
      </c>
      <c r="C1016" s="33" t="str">
        <f>IF(AND(TimeSpend[[#This Row],[Personnel number]]&lt;&gt;"",TimeSpend[[#This Row],[Date]]&lt;&gt;""),SUBSTITUTE(TimeSpend[[#This Row],[Hours]],",","."),"")</f>
        <v/>
      </c>
      <c r="D1016" t="str">
        <f>IF(AND(TimeSpend[[#This Row],[Personnel number]]&lt;&gt;"",TimeSpend[[#This Row],[Date]]&lt;&gt;""),TimeSpend[[#This Row],[Network]],"")</f>
        <v/>
      </c>
      <c r="E1016" t="str">
        <f>IF(AND(TimeSpend[[#This Row],[Personnel number]]&lt;&gt;"",TimeSpend[[#This Row],[Date]]&lt;&gt;""),TimeSpend[[#This Row],[Network Description]],"")</f>
        <v/>
      </c>
      <c r="F1016" t="str">
        <f>IF(AND(TimeSpend[[#This Row],[Personnel number]]&lt;&gt;"",TimeSpend[[#This Row],[Date]]&lt;&gt;""),TimeSpend[[#This Row],[Activity]],"")</f>
        <v/>
      </c>
      <c r="G1016" t="str">
        <f>IF(AND(TimeSpend[[#This Row],[Personnel number]]&lt;&gt;"",TimeSpend[[#This Row],[Date]]&lt;&gt;""),TimeSpend[[#This Row],[Activity description]],"")</f>
        <v/>
      </c>
      <c r="H1016" s="36" t="str">
        <f>IF(AND(TimeSpend[[#This Row],[Personnel number]]&lt;&gt;"",TimeSpend[[#This Row],[Date]]&lt;&gt;""),TimeSpend[[#This Row],[Start Time]],"")</f>
        <v/>
      </c>
      <c r="I1016" s="36" t="str">
        <f>IF(AND(TimeSpend[[#This Row],[Personnel number]]&lt;&gt;"",TimeSpend[[#This Row],[Date]]&lt;&gt;""),TimeSpend[[#This Row],[End Time]],"")</f>
        <v/>
      </c>
      <c r="J1016" t="str">
        <f>IF(AND(TimeSpend[[#This Row],[Personnel number]]&lt;&gt;"",TimeSpend[[#This Row],[Date]]&lt;&gt;""),TimeSpend[[#This Row],[Location]],"")</f>
        <v/>
      </c>
      <c r="K1016" t="str">
        <f>IF(AND(TimeSpend[[#This Row],[Personnel number]]&lt;&gt;"",TimeSpend[[#This Row],[Date]]&lt;&gt;""),TimeSpend[[#This Row],[Task]],"")</f>
        <v/>
      </c>
      <c r="L1016" t="str">
        <f>IF(AND(TimeSpend[[#This Row],[Personnel number]]&lt;&gt;"",TimeSpend[[#This Row],[Date]]&lt;&gt;""),Utilization!$J$2,"")</f>
        <v/>
      </c>
      <c r="M1016" t="str">
        <f>IF(AND(TimeSpend[[#This Row],[Personnel number]]&lt;&gt;"",TimeSpend[[#This Row],[Date]]&lt;&gt;""),TimeSpend[[#This Row],[Employee Name]],"")</f>
        <v/>
      </c>
      <c r="N1016" t="str">
        <f t="shared" si="30"/>
        <v/>
      </c>
      <c r="O1016" t="str">
        <f t="shared" si="31"/>
        <v/>
      </c>
      <c r="P1016" t="str">
        <f>IF(D1016&lt;&gt;"",VLOOKUP(D1016,Projects!B:C,2,0),"")</f>
        <v/>
      </c>
    </row>
    <row r="1017" spans="1:16" x14ac:dyDescent="0.25">
      <c r="A1017" t="str">
        <f>UPPER(IF(AND(TimeSpend[[#This Row],[Personnel number]]&lt;&gt;"",TimeSpend[[#This Row],[Date]]&lt;&gt;""),TimeSpend[[#This Row],[Personnel number]],""))</f>
        <v/>
      </c>
      <c r="B1017" s="85" t="str">
        <f>IF(AND(TimeSpend[[#This Row],[Personnel number]]&lt;&gt;"",TimeSpend[[#This Row],[Date]]&lt;&gt;""),TEXT(TimeSpend[[#This Row],[Date]],"[$-409]yyyyMMdd"),"")</f>
        <v/>
      </c>
      <c r="C1017" s="33" t="str">
        <f>IF(AND(TimeSpend[[#This Row],[Personnel number]]&lt;&gt;"",TimeSpend[[#This Row],[Date]]&lt;&gt;""),SUBSTITUTE(TimeSpend[[#This Row],[Hours]],",","."),"")</f>
        <v/>
      </c>
      <c r="D1017" t="str">
        <f>IF(AND(TimeSpend[[#This Row],[Personnel number]]&lt;&gt;"",TimeSpend[[#This Row],[Date]]&lt;&gt;""),TimeSpend[[#This Row],[Network]],"")</f>
        <v/>
      </c>
      <c r="E1017" t="str">
        <f>IF(AND(TimeSpend[[#This Row],[Personnel number]]&lt;&gt;"",TimeSpend[[#This Row],[Date]]&lt;&gt;""),TimeSpend[[#This Row],[Network Description]],"")</f>
        <v/>
      </c>
      <c r="F1017" t="str">
        <f>IF(AND(TimeSpend[[#This Row],[Personnel number]]&lt;&gt;"",TimeSpend[[#This Row],[Date]]&lt;&gt;""),TimeSpend[[#This Row],[Activity]],"")</f>
        <v/>
      </c>
      <c r="G1017" t="str">
        <f>IF(AND(TimeSpend[[#This Row],[Personnel number]]&lt;&gt;"",TimeSpend[[#This Row],[Date]]&lt;&gt;""),TimeSpend[[#This Row],[Activity description]],"")</f>
        <v/>
      </c>
      <c r="H1017" s="36" t="str">
        <f>IF(AND(TimeSpend[[#This Row],[Personnel number]]&lt;&gt;"",TimeSpend[[#This Row],[Date]]&lt;&gt;""),TimeSpend[[#This Row],[Start Time]],"")</f>
        <v/>
      </c>
      <c r="I1017" s="36" t="str">
        <f>IF(AND(TimeSpend[[#This Row],[Personnel number]]&lt;&gt;"",TimeSpend[[#This Row],[Date]]&lt;&gt;""),TimeSpend[[#This Row],[End Time]],"")</f>
        <v/>
      </c>
      <c r="J1017" t="str">
        <f>IF(AND(TimeSpend[[#This Row],[Personnel number]]&lt;&gt;"",TimeSpend[[#This Row],[Date]]&lt;&gt;""),TimeSpend[[#This Row],[Location]],"")</f>
        <v/>
      </c>
      <c r="K1017" t="str">
        <f>IF(AND(TimeSpend[[#This Row],[Personnel number]]&lt;&gt;"",TimeSpend[[#This Row],[Date]]&lt;&gt;""),TimeSpend[[#This Row],[Task]],"")</f>
        <v/>
      </c>
      <c r="L1017" t="str">
        <f>IF(AND(TimeSpend[[#This Row],[Personnel number]]&lt;&gt;"",TimeSpend[[#This Row],[Date]]&lt;&gt;""),Utilization!$J$2,"")</f>
        <v/>
      </c>
      <c r="M1017" t="str">
        <f>IF(AND(TimeSpend[[#This Row],[Personnel number]]&lt;&gt;"",TimeSpend[[#This Row],[Date]]&lt;&gt;""),TimeSpend[[#This Row],[Employee Name]],"")</f>
        <v/>
      </c>
      <c r="N1017" t="str">
        <f t="shared" si="30"/>
        <v/>
      </c>
      <c r="O1017" t="str">
        <f t="shared" si="31"/>
        <v/>
      </c>
      <c r="P1017" t="str">
        <f>IF(D1017&lt;&gt;"",VLOOKUP(D1017,Projects!B:C,2,0),"")</f>
        <v/>
      </c>
    </row>
    <row r="1018" spans="1:16" x14ac:dyDescent="0.25">
      <c r="A1018" t="str">
        <f>UPPER(IF(AND(TimeSpend[[#This Row],[Personnel number]]&lt;&gt;"",TimeSpend[[#This Row],[Date]]&lt;&gt;""),TimeSpend[[#This Row],[Personnel number]],""))</f>
        <v/>
      </c>
      <c r="B1018" s="85" t="str">
        <f>IF(AND(TimeSpend[[#This Row],[Personnel number]]&lt;&gt;"",TimeSpend[[#This Row],[Date]]&lt;&gt;""),TEXT(TimeSpend[[#This Row],[Date]],"[$-409]yyyyMMdd"),"")</f>
        <v/>
      </c>
      <c r="C1018" s="33" t="str">
        <f>IF(AND(TimeSpend[[#This Row],[Personnel number]]&lt;&gt;"",TimeSpend[[#This Row],[Date]]&lt;&gt;""),SUBSTITUTE(TimeSpend[[#This Row],[Hours]],",","."),"")</f>
        <v/>
      </c>
      <c r="D1018" t="str">
        <f>IF(AND(TimeSpend[[#This Row],[Personnel number]]&lt;&gt;"",TimeSpend[[#This Row],[Date]]&lt;&gt;""),TimeSpend[[#This Row],[Network]],"")</f>
        <v/>
      </c>
      <c r="E1018" t="str">
        <f>IF(AND(TimeSpend[[#This Row],[Personnel number]]&lt;&gt;"",TimeSpend[[#This Row],[Date]]&lt;&gt;""),TimeSpend[[#This Row],[Network Description]],"")</f>
        <v/>
      </c>
      <c r="F1018" t="str">
        <f>IF(AND(TimeSpend[[#This Row],[Personnel number]]&lt;&gt;"",TimeSpend[[#This Row],[Date]]&lt;&gt;""),TimeSpend[[#This Row],[Activity]],"")</f>
        <v/>
      </c>
      <c r="G1018" t="str">
        <f>IF(AND(TimeSpend[[#This Row],[Personnel number]]&lt;&gt;"",TimeSpend[[#This Row],[Date]]&lt;&gt;""),TimeSpend[[#This Row],[Activity description]],"")</f>
        <v/>
      </c>
      <c r="H1018" s="36" t="str">
        <f>IF(AND(TimeSpend[[#This Row],[Personnel number]]&lt;&gt;"",TimeSpend[[#This Row],[Date]]&lt;&gt;""),TimeSpend[[#This Row],[Start Time]],"")</f>
        <v/>
      </c>
      <c r="I1018" s="36" t="str">
        <f>IF(AND(TimeSpend[[#This Row],[Personnel number]]&lt;&gt;"",TimeSpend[[#This Row],[Date]]&lt;&gt;""),TimeSpend[[#This Row],[End Time]],"")</f>
        <v/>
      </c>
      <c r="J1018" t="str">
        <f>IF(AND(TimeSpend[[#This Row],[Personnel number]]&lt;&gt;"",TimeSpend[[#This Row],[Date]]&lt;&gt;""),TimeSpend[[#This Row],[Location]],"")</f>
        <v/>
      </c>
      <c r="K1018" t="str">
        <f>IF(AND(TimeSpend[[#This Row],[Personnel number]]&lt;&gt;"",TimeSpend[[#This Row],[Date]]&lt;&gt;""),TimeSpend[[#This Row],[Task]],"")</f>
        <v/>
      </c>
      <c r="L1018" t="str">
        <f>IF(AND(TimeSpend[[#This Row],[Personnel number]]&lt;&gt;"",TimeSpend[[#This Row],[Date]]&lt;&gt;""),Utilization!$J$2,"")</f>
        <v/>
      </c>
      <c r="M1018" t="str">
        <f>IF(AND(TimeSpend[[#This Row],[Personnel number]]&lt;&gt;"",TimeSpend[[#This Row],[Date]]&lt;&gt;""),TimeSpend[[#This Row],[Employee Name]],"")</f>
        <v/>
      </c>
      <c r="N1018" t="str">
        <f t="shared" si="30"/>
        <v/>
      </c>
      <c r="O1018" t="str">
        <f t="shared" si="31"/>
        <v/>
      </c>
      <c r="P1018" t="str">
        <f>IF(D1018&lt;&gt;"",VLOOKUP(D1018,Projects!B:C,2,0),"")</f>
        <v/>
      </c>
    </row>
    <row r="1019" spans="1:16" x14ac:dyDescent="0.25">
      <c r="A1019" t="str">
        <f>UPPER(IF(AND(TimeSpend[[#This Row],[Personnel number]]&lt;&gt;"",TimeSpend[[#This Row],[Date]]&lt;&gt;""),TimeSpend[[#This Row],[Personnel number]],""))</f>
        <v/>
      </c>
      <c r="B1019" s="85" t="str">
        <f>IF(AND(TimeSpend[[#This Row],[Personnel number]]&lt;&gt;"",TimeSpend[[#This Row],[Date]]&lt;&gt;""),TEXT(TimeSpend[[#This Row],[Date]],"[$-409]yyyyMMdd"),"")</f>
        <v/>
      </c>
      <c r="C1019" s="33" t="str">
        <f>IF(AND(TimeSpend[[#This Row],[Personnel number]]&lt;&gt;"",TimeSpend[[#This Row],[Date]]&lt;&gt;""),SUBSTITUTE(TimeSpend[[#This Row],[Hours]],",","."),"")</f>
        <v/>
      </c>
      <c r="D1019" t="str">
        <f>IF(AND(TimeSpend[[#This Row],[Personnel number]]&lt;&gt;"",TimeSpend[[#This Row],[Date]]&lt;&gt;""),TimeSpend[[#This Row],[Network]],"")</f>
        <v/>
      </c>
      <c r="E1019" t="str">
        <f>IF(AND(TimeSpend[[#This Row],[Personnel number]]&lt;&gt;"",TimeSpend[[#This Row],[Date]]&lt;&gt;""),TimeSpend[[#This Row],[Network Description]],"")</f>
        <v/>
      </c>
      <c r="F1019" t="str">
        <f>IF(AND(TimeSpend[[#This Row],[Personnel number]]&lt;&gt;"",TimeSpend[[#This Row],[Date]]&lt;&gt;""),TimeSpend[[#This Row],[Activity]],"")</f>
        <v/>
      </c>
      <c r="G1019" t="str">
        <f>IF(AND(TimeSpend[[#This Row],[Personnel number]]&lt;&gt;"",TimeSpend[[#This Row],[Date]]&lt;&gt;""),TimeSpend[[#This Row],[Activity description]],"")</f>
        <v/>
      </c>
      <c r="H1019" s="36" t="str">
        <f>IF(AND(TimeSpend[[#This Row],[Personnel number]]&lt;&gt;"",TimeSpend[[#This Row],[Date]]&lt;&gt;""),TimeSpend[[#This Row],[Start Time]],"")</f>
        <v/>
      </c>
      <c r="I1019" s="36" t="str">
        <f>IF(AND(TimeSpend[[#This Row],[Personnel number]]&lt;&gt;"",TimeSpend[[#This Row],[Date]]&lt;&gt;""),TimeSpend[[#This Row],[End Time]],"")</f>
        <v/>
      </c>
      <c r="J1019" t="str">
        <f>IF(AND(TimeSpend[[#This Row],[Personnel number]]&lt;&gt;"",TimeSpend[[#This Row],[Date]]&lt;&gt;""),TimeSpend[[#This Row],[Location]],"")</f>
        <v/>
      </c>
      <c r="K1019" t="str">
        <f>IF(AND(TimeSpend[[#This Row],[Personnel number]]&lt;&gt;"",TimeSpend[[#This Row],[Date]]&lt;&gt;""),TimeSpend[[#This Row],[Task]],"")</f>
        <v/>
      </c>
      <c r="L1019" t="str">
        <f>IF(AND(TimeSpend[[#This Row],[Personnel number]]&lt;&gt;"",TimeSpend[[#This Row],[Date]]&lt;&gt;""),Utilization!$J$2,"")</f>
        <v/>
      </c>
      <c r="M1019" t="str">
        <f>IF(AND(TimeSpend[[#This Row],[Personnel number]]&lt;&gt;"",TimeSpend[[#This Row],[Date]]&lt;&gt;""),TimeSpend[[#This Row],[Employee Name]],"")</f>
        <v/>
      </c>
      <c r="N1019" t="str">
        <f t="shared" si="30"/>
        <v/>
      </c>
      <c r="O1019" t="str">
        <f t="shared" si="31"/>
        <v/>
      </c>
      <c r="P1019" t="str">
        <f>IF(D1019&lt;&gt;"",VLOOKUP(D1019,Projects!B:C,2,0),"")</f>
        <v/>
      </c>
    </row>
    <row r="1020" spans="1:16" x14ac:dyDescent="0.25">
      <c r="A1020" t="str">
        <f>UPPER(IF(AND(TimeSpend[[#This Row],[Personnel number]]&lt;&gt;"",TimeSpend[[#This Row],[Date]]&lt;&gt;""),TimeSpend[[#This Row],[Personnel number]],""))</f>
        <v/>
      </c>
      <c r="B1020" s="85" t="str">
        <f>IF(AND(TimeSpend[[#This Row],[Personnel number]]&lt;&gt;"",TimeSpend[[#This Row],[Date]]&lt;&gt;""),TEXT(TimeSpend[[#This Row],[Date]],"[$-409]yyyyMMdd"),"")</f>
        <v/>
      </c>
      <c r="C1020" s="33" t="str">
        <f>IF(AND(TimeSpend[[#This Row],[Personnel number]]&lt;&gt;"",TimeSpend[[#This Row],[Date]]&lt;&gt;""),SUBSTITUTE(TimeSpend[[#This Row],[Hours]],",","."),"")</f>
        <v/>
      </c>
      <c r="D1020" t="str">
        <f>IF(AND(TimeSpend[[#This Row],[Personnel number]]&lt;&gt;"",TimeSpend[[#This Row],[Date]]&lt;&gt;""),TimeSpend[[#This Row],[Network]],"")</f>
        <v/>
      </c>
      <c r="E1020" t="str">
        <f>IF(AND(TimeSpend[[#This Row],[Personnel number]]&lt;&gt;"",TimeSpend[[#This Row],[Date]]&lt;&gt;""),TimeSpend[[#This Row],[Network Description]],"")</f>
        <v/>
      </c>
      <c r="F1020" t="str">
        <f>IF(AND(TimeSpend[[#This Row],[Personnel number]]&lt;&gt;"",TimeSpend[[#This Row],[Date]]&lt;&gt;""),TimeSpend[[#This Row],[Activity]],"")</f>
        <v/>
      </c>
      <c r="G1020" t="str">
        <f>IF(AND(TimeSpend[[#This Row],[Personnel number]]&lt;&gt;"",TimeSpend[[#This Row],[Date]]&lt;&gt;""),TimeSpend[[#This Row],[Activity description]],"")</f>
        <v/>
      </c>
      <c r="H1020" s="36" t="str">
        <f>IF(AND(TimeSpend[[#This Row],[Personnel number]]&lt;&gt;"",TimeSpend[[#This Row],[Date]]&lt;&gt;""),TimeSpend[[#This Row],[Start Time]],"")</f>
        <v/>
      </c>
      <c r="I1020" s="36" t="str">
        <f>IF(AND(TimeSpend[[#This Row],[Personnel number]]&lt;&gt;"",TimeSpend[[#This Row],[Date]]&lt;&gt;""),TimeSpend[[#This Row],[End Time]],"")</f>
        <v/>
      </c>
      <c r="J1020" t="str">
        <f>IF(AND(TimeSpend[[#This Row],[Personnel number]]&lt;&gt;"",TimeSpend[[#This Row],[Date]]&lt;&gt;""),TimeSpend[[#This Row],[Location]],"")</f>
        <v/>
      </c>
      <c r="K1020" t="str">
        <f>IF(AND(TimeSpend[[#This Row],[Personnel number]]&lt;&gt;"",TimeSpend[[#This Row],[Date]]&lt;&gt;""),TimeSpend[[#This Row],[Task]],"")</f>
        <v/>
      </c>
      <c r="L1020" t="str">
        <f>IF(AND(TimeSpend[[#This Row],[Personnel number]]&lt;&gt;"",TimeSpend[[#This Row],[Date]]&lt;&gt;""),Utilization!$J$2,"")</f>
        <v/>
      </c>
      <c r="M1020" t="str">
        <f>IF(AND(TimeSpend[[#This Row],[Personnel number]]&lt;&gt;"",TimeSpend[[#This Row],[Date]]&lt;&gt;""),TimeSpend[[#This Row],[Employee Name]],"")</f>
        <v/>
      </c>
      <c r="N1020" t="str">
        <f t="shared" si="30"/>
        <v/>
      </c>
      <c r="O1020" t="str">
        <f t="shared" si="31"/>
        <v/>
      </c>
      <c r="P1020" t="str">
        <f>IF(D1020&lt;&gt;"",VLOOKUP(D1020,Projects!B:C,2,0),"")</f>
        <v/>
      </c>
    </row>
    <row r="1021" spans="1:16" x14ac:dyDescent="0.25">
      <c r="A1021" t="str">
        <f>UPPER(IF(AND(TimeSpend[[#This Row],[Personnel number]]&lt;&gt;"",TimeSpend[[#This Row],[Date]]&lt;&gt;""),TimeSpend[[#This Row],[Personnel number]],""))</f>
        <v/>
      </c>
      <c r="B1021" s="85" t="str">
        <f>IF(AND(TimeSpend[[#This Row],[Personnel number]]&lt;&gt;"",TimeSpend[[#This Row],[Date]]&lt;&gt;""),TEXT(TimeSpend[[#This Row],[Date]],"[$-409]yyyyMMdd"),"")</f>
        <v/>
      </c>
      <c r="C1021" s="33" t="str">
        <f>IF(AND(TimeSpend[[#This Row],[Personnel number]]&lt;&gt;"",TimeSpend[[#This Row],[Date]]&lt;&gt;""),SUBSTITUTE(TimeSpend[[#This Row],[Hours]],",","."),"")</f>
        <v/>
      </c>
      <c r="D1021" t="str">
        <f>IF(AND(TimeSpend[[#This Row],[Personnel number]]&lt;&gt;"",TimeSpend[[#This Row],[Date]]&lt;&gt;""),TimeSpend[[#This Row],[Network]],"")</f>
        <v/>
      </c>
      <c r="E1021" t="str">
        <f>IF(AND(TimeSpend[[#This Row],[Personnel number]]&lt;&gt;"",TimeSpend[[#This Row],[Date]]&lt;&gt;""),TimeSpend[[#This Row],[Network Description]],"")</f>
        <v/>
      </c>
      <c r="F1021" t="str">
        <f>IF(AND(TimeSpend[[#This Row],[Personnel number]]&lt;&gt;"",TimeSpend[[#This Row],[Date]]&lt;&gt;""),TimeSpend[[#This Row],[Activity]],"")</f>
        <v/>
      </c>
      <c r="G1021" t="str">
        <f>IF(AND(TimeSpend[[#This Row],[Personnel number]]&lt;&gt;"",TimeSpend[[#This Row],[Date]]&lt;&gt;""),TimeSpend[[#This Row],[Activity description]],"")</f>
        <v/>
      </c>
      <c r="H1021" s="36" t="str">
        <f>IF(AND(TimeSpend[[#This Row],[Personnel number]]&lt;&gt;"",TimeSpend[[#This Row],[Date]]&lt;&gt;""),TimeSpend[[#This Row],[Start Time]],"")</f>
        <v/>
      </c>
      <c r="I1021" s="36" t="str">
        <f>IF(AND(TimeSpend[[#This Row],[Personnel number]]&lt;&gt;"",TimeSpend[[#This Row],[Date]]&lt;&gt;""),TimeSpend[[#This Row],[End Time]],"")</f>
        <v/>
      </c>
      <c r="J1021" t="str">
        <f>IF(AND(TimeSpend[[#This Row],[Personnel number]]&lt;&gt;"",TimeSpend[[#This Row],[Date]]&lt;&gt;""),TimeSpend[[#This Row],[Location]],"")</f>
        <v/>
      </c>
      <c r="K1021" t="str">
        <f>IF(AND(TimeSpend[[#This Row],[Personnel number]]&lt;&gt;"",TimeSpend[[#This Row],[Date]]&lt;&gt;""),TimeSpend[[#This Row],[Task]],"")</f>
        <v/>
      </c>
      <c r="L1021" t="str">
        <f>IF(AND(TimeSpend[[#This Row],[Personnel number]]&lt;&gt;"",TimeSpend[[#This Row],[Date]]&lt;&gt;""),Utilization!$J$2,"")</f>
        <v/>
      </c>
      <c r="M1021" t="str">
        <f>IF(AND(TimeSpend[[#This Row],[Personnel number]]&lt;&gt;"",TimeSpend[[#This Row],[Date]]&lt;&gt;""),TimeSpend[[#This Row],[Employee Name]],"")</f>
        <v/>
      </c>
      <c r="N1021" t="str">
        <f t="shared" si="30"/>
        <v/>
      </c>
      <c r="O1021" t="str">
        <f t="shared" si="31"/>
        <v/>
      </c>
      <c r="P1021" t="str">
        <f>IF(D1021&lt;&gt;"",VLOOKUP(D1021,Projects!B:C,2,0),"")</f>
        <v/>
      </c>
    </row>
    <row r="1022" spans="1:16" x14ac:dyDescent="0.25">
      <c r="A1022" t="str">
        <f>UPPER(IF(AND(TimeSpend[[#This Row],[Personnel number]]&lt;&gt;"",TimeSpend[[#This Row],[Date]]&lt;&gt;""),TimeSpend[[#This Row],[Personnel number]],""))</f>
        <v/>
      </c>
      <c r="B1022" s="85" t="str">
        <f>IF(AND(TimeSpend[[#This Row],[Personnel number]]&lt;&gt;"",TimeSpend[[#This Row],[Date]]&lt;&gt;""),TEXT(TimeSpend[[#This Row],[Date]],"[$-409]yyyyMMdd"),"")</f>
        <v/>
      </c>
      <c r="C1022" s="33" t="str">
        <f>IF(AND(TimeSpend[[#This Row],[Personnel number]]&lt;&gt;"",TimeSpend[[#This Row],[Date]]&lt;&gt;""),SUBSTITUTE(TimeSpend[[#This Row],[Hours]],",","."),"")</f>
        <v/>
      </c>
      <c r="D1022" t="str">
        <f>IF(AND(TimeSpend[[#This Row],[Personnel number]]&lt;&gt;"",TimeSpend[[#This Row],[Date]]&lt;&gt;""),TimeSpend[[#This Row],[Network]],"")</f>
        <v/>
      </c>
      <c r="E1022" t="str">
        <f>IF(AND(TimeSpend[[#This Row],[Personnel number]]&lt;&gt;"",TimeSpend[[#This Row],[Date]]&lt;&gt;""),TimeSpend[[#This Row],[Network Description]],"")</f>
        <v/>
      </c>
      <c r="F1022" t="str">
        <f>IF(AND(TimeSpend[[#This Row],[Personnel number]]&lt;&gt;"",TimeSpend[[#This Row],[Date]]&lt;&gt;""),TimeSpend[[#This Row],[Activity]],"")</f>
        <v/>
      </c>
      <c r="G1022" t="str">
        <f>IF(AND(TimeSpend[[#This Row],[Personnel number]]&lt;&gt;"",TimeSpend[[#This Row],[Date]]&lt;&gt;""),TimeSpend[[#This Row],[Activity description]],"")</f>
        <v/>
      </c>
      <c r="H1022" s="36" t="str">
        <f>IF(AND(TimeSpend[[#This Row],[Personnel number]]&lt;&gt;"",TimeSpend[[#This Row],[Date]]&lt;&gt;""),TimeSpend[[#This Row],[Start Time]],"")</f>
        <v/>
      </c>
      <c r="I1022" s="36" t="str">
        <f>IF(AND(TimeSpend[[#This Row],[Personnel number]]&lt;&gt;"",TimeSpend[[#This Row],[Date]]&lt;&gt;""),TimeSpend[[#This Row],[End Time]],"")</f>
        <v/>
      </c>
      <c r="J1022" t="str">
        <f>IF(AND(TimeSpend[[#This Row],[Personnel number]]&lt;&gt;"",TimeSpend[[#This Row],[Date]]&lt;&gt;""),TimeSpend[[#This Row],[Location]],"")</f>
        <v/>
      </c>
      <c r="K1022" t="str">
        <f>IF(AND(TimeSpend[[#This Row],[Personnel number]]&lt;&gt;"",TimeSpend[[#This Row],[Date]]&lt;&gt;""),TimeSpend[[#This Row],[Task]],"")</f>
        <v/>
      </c>
      <c r="L1022" t="str">
        <f>IF(AND(TimeSpend[[#This Row],[Personnel number]]&lt;&gt;"",TimeSpend[[#This Row],[Date]]&lt;&gt;""),Utilization!$J$2,"")</f>
        <v/>
      </c>
      <c r="M1022" t="str">
        <f>IF(AND(TimeSpend[[#This Row],[Personnel number]]&lt;&gt;"",TimeSpend[[#This Row],[Date]]&lt;&gt;""),TimeSpend[[#This Row],[Employee Name]],"")</f>
        <v/>
      </c>
      <c r="N1022" t="str">
        <f t="shared" si="30"/>
        <v/>
      </c>
      <c r="O1022" t="str">
        <f t="shared" si="31"/>
        <v/>
      </c>
      <c r="P1022" t="str">
        <f>IF(D1022&lt;&gt;"",VLOOKUP(D1022,Projects!B:C,2,0),"")</f>
        <v/>
      </c>
    </row>
    <row r="1023" spans="1:16" x14ac:dyDescent="0.25">
      <c r="A1023" t="str">
        <f>UPPER(IF(AND(TimeSpend[[#This Row],[Personnel number]]&lt;&gt;"",TimeSpend[[#This Row],[Date]]&lt;&gt;""),TimeSpend[[#This Row],[Personnel number]],""))</f>
        <v/>
      </c>
      <c r="B1023" s="85" t="str">
        <f>IF(AND(TimeSpend[[#This Row],[Personnel number]]&lt;&gt;"",TimeSpend[[#This Row],[Date]]&lt;&gt;""),TEXT(TimeSpend[[#This Row],[Date]],"[$-409]yyyyMMdd"),"")</f>
        <v/>
      </c>
      <c r="C1023" s="33" t="str">
        <f>IF(AND(TimeSpend[[#This Row],[Personnel number]]&lt;&gt;"",TimeSpend[[#This Row],[Date]]&lt;&gt;""),SUBSTITUTE(TimeSpend[[#This Row],[Hours]],",","."),"")</f>
        <v/>
      </c>
      <c r="D1023" t="str">
        <f>IF(AND(TimeSpend[[#This Row],[Personnel number]]&lt;&gt;"",TimeSpend[[#This Row],[Date]]&lt;&gt;""),TimeSpend[[#This Row],[Network]],"")</f>
        <v/>
      </c>
      <c r="E1023" t="str">
        <f>IF(AND(TimeSpend[[#This Row],[Personnel number]]&lt;&gt;"",TimeSpend[[#This Row],[Date]]&lt;&gt;""),TimeSpend[[#This Row],[Network Description]],"")</f>
        <v/>
      </c>
      <c r="F1023" t="str">
        <f>IF(AND(TimeSpend[[#This Row],[Personnel number]]&lt;&gt;"",TimeSpend[[#This Row],[Date]]&lt;&gt;""),TimeSpend[[#This Row],[Activity]],"")</f>
        <v/>
      </c>
      <c r="G1023" t="str">
        <f>IF(AND(TimeSpend[[#This Row],[Personnel number]]&lt;&gt;"",TimeSpend[[#This Row],[Date]]&lt;&gt;""),TimeSpend[[#This Row],[Activity description]],"")</f>
        <v/>
      </c>
      <c r="H1023" s="36" t="str">
        <f>IF(AND(TimeSpend[[#This Row],[Personnel number]]&lt;&gt;"",TimeSpend[[#This Row],[Date]]&lt;&gt;""),TimeSpend[[#This Row],[Start Time]],"")</f>
        <v/>
      </c>
      <c r="I1023" s="36" t="str">
        <f>IF(AND(TimeSpend[[#This Row],[Personnel number]]&lt;&gt;"",TimeSpend[[#This Row],[Date]]&lt;&gt;""),TimeSpend[[#This Row],[End Time]],"")</f>
        <v/>
      </c>
      <c r="J1023" t="str">
        <f>IF(AND(TimeSpend[[#This Row],[Personnel number]]&lt;&gt;"",TimeSpend[[#This Row],[Date]]&lt;&gt;""),TimeSpend[[#This Row],[Location]],"")</f>
        <v/>
      </c>
      <c r="K1023" t="str">
        <f>IF(AND(TimeSpend[[#This Row],[Personnel number]]&lt;&gt;"",TimeSpend[[#This Row],[Date]]&lt;&gt;""),TimeSpend[[#This Row],[Task]],"")</f>
        <v/>
      </c>
      <c r="L1023" t="str">
        <f>IF(AND(TimeSpend[[#This Row],[Personnel number]]&lt;&gt;"",TimeSpend[[#This Row],[Date]]&lt;&gt;""),Utilization!$J$2,"")</f>
        <v/>
      </c>
      <c r="M1023" t="str">
        <f>IF(AND(TimeSpend[[#This Row],[Personnel number]]&lt;&gt;"",TimeSpend[[#This Row],[Date]]&lt;&gt;""),TimeSpend[[#This Row],[Employee Name]],"")</f>
        <v/>
      </c>
      <c r="N1023" t="str">
        <f t="shared" si="30"/>
        <v/>
      </c>
      <c r="O1023" t="str">
        <f t="shared" si="31"/>
        <v/>
      </c>
      <c r="P1023" t="str">
        <f>IF(D1023&lt;&gt;"",VLOOKUP(D1023,Projects!B:C,2,0),"")</f>
        <v/>
      </c>
    </row>
    <row r="1024" spans="1:16" x14ac:dyDescent="0.25">
      <c r="A1024" t="str">
        <f>UPPER(IF(AND(TimeSpend[[#This Row],[Personnel number]]&lt;&gt;"",TimeSpend[[#This Row],[Date]]&lt;&gt;""),TimeSpend[[#This Row],[Personnel number]],""))</f>
        <v/>
      </c>
      <c r="B1024" s="85" t="str">
        <f>IF(AND(TimeSpend[[#This Row],[Personnel number]]&lt;&gt;"",TimeSpend[[#This Row],[Date]]&lt;&gt;""),TEXT(TimeSpend[[#This Row],[Date]],"[$-409]yyyyMMdd"),"")</f>
        <v/>
      </c>
      <c r="C1024" s="33" t="str">
        <f>IF(AND(TimeSpend[[#This Row],[Personnel number]]&lt;&gt;"",TimeSpend[[#This Row],[Date]]&lt;&gt;""),SUBSTITUTE(TimeSpend[[#This Row],[Hours]],",","."),"")</f>
        <v/>
      </c>
      <c r="D1024" t="str">
        <f>IF(AND(TimeSpend[[#This Row],[Personnel number]]&lt;&gt;"",TimeSpend[[#This Row],[Date]]&lt;&gt;""),TimeSpend[[#This Row],[Network]],"")</f>
        <v/>
      </c>
      <c r="E1024" t="str">
        <f>IF(AND(TimeSpend[[#This Row],[Personnel number]]&lt;&gt;"",TimeSpend[[#This Row],[Date]]&lt;&gt;""),TimeSpend[[#This Row],[Network Description]],"")</f>
        <v/>
      </c>
      <c r="F1024" t="str">
        <f>IF(AND(TimeSpend[[#This Row],[Personnel number]]&lt;&gt;"",TimeSpend[[#This Row],[Date]]&lt;&gt;""),TimeSpend[[#This Row],[Activity]],"")</f>
        <v/>
      </c>
      <c r="G1024" t="str">
        <f>IF(AND(TimeSpend[[#This Row],[Personnel number]]&lt;&gt;"",TimeSpend[[#This Row],[Date]]&lt;&gt;""),TimeSpend[[#This Row],[Activity description]],"")</f>
        <v/>
      </c>
      <c r="H1024" s="36" t="str">
        <f>IF(AND(TimeSpend[[#This Row],[Personnel number]]&lt;&gt;"",TimeSpend[[#This Row],[Date]]&lt;&gt;""),TimeSpend[[#This Row],[Start Time]],"")</f>
        <v/>
      </c>
      <c r="I1024" s="36" t="str">
        <f>IF(AND(TimeSpend[[#This Row],[Personnel number]]&lt;&gt;"",TimeSpend[[#This Row],[Date]]&lt;&gt;""),TimeSpend[[#This Row],[End Time]],"")</f>
        <v/>
      </c>
      <c r="J1024" t="str">
        <f>IF(AND(TimeSpend[[#This Row],[Personnel number]]&lt;&gt;"",TimeSpend[[#This Row],[Date]]&lt;&gt;""),TimeSpend[[#This Row],[Location]],"")</f>
        <v/>
      </c>
      <c r="K1024" t="str">
        <f>IF(AND(TimeSpend[[#This Row],[Personnel number]]&lt;&gt;"",TimeSpend[[#This Row],[Date]]&lt;&gt;""),TimeSpend[[#This Row],[Task]],"")</f>
        <v/>
      </c>
      <c r="L1024" t="str">
        <f>IF(AND(TimeSpend[[#This Row],[Personnel number]]&lt;&gt;"",TimeSpend[[#This Row],[Date]]&lt;&gt;""),Utilization!$J$2,"")</f>
        <v/>
      </c>
      <c r="M1024" t="str">
        <f>IF(AND(TimeSpend[[#This Row],[Personnel number]]&lt;&gt;"",TimeSpend[[#This Row],[Date]]&lt;&gt;""),TimeSpend[[#This Row],[Employee Name]],"")</f>
        <v/>
      </c>
      <c r="N1024" t="str">
        <f t="shared" si="30"/>
        <v/>
      </c>
      <c r="O1024" t="str">
        <f t="shared" si="31"/>
        <v/>
      </c>
      <c r="P1024" t="str">
        <f>IF(D1024&lt;&gt;"",VLOOKUP(D1024,Projects!B:C,2,0),"")</f>
        <v/>
      </c>
    </row>
    <row r="1025" spans="1:16" x14ac:dyDescent="0.25">
      <c r="A1025" t="str">
        <f>UPPER(IF(AND(TimeSpend[[#This Row],[Personnel number]]&lt;&gt;"",TimeSpend[[#This Row],[Date]]&lt;&gt;""),TimeSpend[[#This Row],[Personnel number]],""))</f>
        <v/>
      </c>
      <c r="B1025" s="85" t="str">
        <f>IF(AND(TimeSpend[[#This Row],[Personnel number]]&lt;&gt;"",TimeSpend[[#This Row],[Date]]&lt;&gt;""),TEXT(TimeSpend[[#This Row],[Date]],"[$-409]yyyyMMdd"),"")</f>
        <v/>
      </c>
      <c r="C1025" s="33" t="str">
        <f>IF(AND(TimeSpend[[#This Row],[Personnel number]]&lt;&gt;"",TimeSpend[[#This Row],[Date]]&lt;&gt;""),SUBSTITUTE(TimeSpend[[#This Row],[Hours]],",","."),"")</f>
        <v/>
      </c>
      <c r="D1025" t="str">
        <f>IF(AND(TimeSpend[[#This Row],[Personnel number]]&lt;&gt;"",TimeSpend[[#This Row],[Date]]&lt;&gt;""),TimeSpend[[#This Row],[Network]],"")</f>
        <v/>
      </c>
      <c r="E1025" t="str">
        <f>IF(AND(TimeSpend[[#This Row],[Personnel number]]&lt;&gt;"",TimeSpend[[#This Row],[Date]]&lt;&gt;""),TimeSpend[[#This Row],[Network Description]],"")</f>
        <v/>
      </c>
      <c r="F1025" t="str">
        <f>IF(AND(TimeSpend[[#This Row],[Personnel number]]&lt;&gt;"",TimeSpend[[#This Row],[Date]]&lt;&gt;""),TimeSpend[[#This Row],[Activity]],"")</f>
        <v/>
      </c>
      <c r="G1025" t="str">
        <f>IF(AND(TimeSpend[[#This Row],[Personnel number]]&lt;&gt;"",TimeSpend[[#This Row],[Date]]&lt;&gt;""),TimeSpend[[#This Row],[Activity description]],"")</f>
        <v/>
      </c>
      <c r="H1025" s="36" t="str">
        <f>IF(AND(TimeSpend[[#This Row],[Personnel number]]&lt;&gt;"",TimeSpend[[#This Row],[Date]]&lt;&gt;""),TimeSpend[[#This Row],[Start Time]],"")</f>
        <v/>
      </c>
      <c r="I1025" s="36" t="str">
        <f>IF(AND(TimeSpend[[#This Row],[Personnel number]]&lt;&gt;"",TimeSpend[[#This Row],[Date]]&lt;&gt;""),TimeSpend[[#This Row],[End Time]],"")</f>
        <v/>
      </c>
      <c r="J1025" t="str">
        <f>IF(AND(TimeSpend[[#This Row],[Personnel number]]&lt;&gt;"",TimeSpend[[#This Row],[Date]]&lt;&gt;""),TimeSpend[[#This Row],[Location]],"")</f>
        <v/>
      </c>
      <c r="K1025" t="str">
        <f>IF(AND(TimeSpend[[#This Row],[Personnel number]]&lt;&gt;"",TimeSpend[[#This Row],[Date]]&lt;&gt;""),TimeSpend[[#This Row],[Task]],"")</f>
        <v/>
      </c>
      <c r="L1025" t="str">
        <f>IF(AND(TimeSpend[[#This Row],[Personnel number]]&lt;&gt;"",TimeSpend[[#This Row],[Date]]&lt;&gt;""),Utilization!$J$2,"")</f>
        <v/>
      </c>
      <c r="M1025" t="str">
        <f>IF(AND(TimeSpend[[#This Row],[Personnel number]]&lt;&gt;"",TimeSpend[[#This Row],[Date]]&lt;&gt;""),TimeSpend[[#This Row],[Employee Name]],"")</f>
        <v/>
      </c>
      <c r="N1025" t="str">
        <f t="shared" si="30"/>
        <v/>
      </c>
      <c r="O1025" t="str">
        <f t="shared" si="31"/>
        <v/>
      </c>
      <c r="P1025" t="str">
        <f>IF(D1025&lt;&gt;"",VLOOKUP(D1025,Projects!B:C,2,0),"")</f>
        <v/>
      </c>
    </row>
    <row r="1026" spans="1:16" x14ac:dyDescent="0.25">
      <c r="A1026" t="str">
        <f>UPPER(IF(AND(TimeSpend[[#This Row],[Personnel number]]&lt;&gt;"",TimeSpend[[#This Row],[Date]]&lt;&gt;""),TimeSpend[[#This Row],[Personnel number]],""))</f>
        <v/>
      </c>
      <c r="B1026" s="85" t="str">
        <f>IF(AND(TimeSpend[[#This Row],[Personnel number]]&lt;&gt;"",TimeSpend[[#This Row],[Date]]&lt;&gt;""),TEXT(TimeSpend[[#This Row],[Date]],"[$-409]yyyyMMdd"),"")</f>
        <v/>
      </c>
      <c r="C1026" s="33" t="str">
        <f>IF(AND(TimeSpend[[#This Row],[Personnel number]]&lt;&gt;"",TimeSpend[[#This Row],[Date]]&lt;&gt;""),SUBSTITUTE(TimeSpend[[#This Row],[Hours]],",","."),"")</f>
        <v/>
      </c>
      <c r="D1026" t="str">
        <f>IF(AND(TimeSpend[[#This Row],[Personnel number]]&lt;&gt;"",TimeSpend[[#This Row],[Date]]&lt;&gt;""),TimeSpend[[#This Row],[Network]],"")</f>
        <v/>
      </c>
      <c r="E1026" t="str">
        <f>IF(AND(TimeSpend[[#This Row],[Personnel number]]&lt;&gt;"",TimeSpend[[#This Row],[Date]]&lt;&gt;""),TimeSpend[[#This Row],[Network Description]],"")</f>
        <v/>
      </c>
      <c r="F1026" t="str">
        <f>IF(AND(TimeSpend[[#This Row],[Personnel number]]&lt;&gt;"",TimeSpend[[#This Row],[Date]]&lt;&gt;""),TimeSpend[[#This Row],[Activity]],"")</f>
        <v/>
      </c>
      <c r="G1026" t="str">
        <f>IF(AND(TimeSpend[[#This Row],[Personnel number]]&lt;&gt;"",TimeSpend[[#This Row],[Date]]&lt;&gt;""),TimeSpend[[#This Row],[Activity description]],"")</f>
        <v/>
      </c>
      <c r="H1026" s="36" t="str">
        <f>IF(AND(TimeSpend[[#This Row],[Personnel number]]&lt;&gt;"",TimeSpend[[#This Row],[Date]]&lt;&gt;""),TimeSpend[[#This Row],[Start Time]],"")</f>
        <v/>
      </c>
      <c r="I1026" s="36" t="str">
        <f>IF(AND(TimeSpend[[#This Row],[Personnel number]]&lt;&gt;"",TimeSpend[[#This Row],[Date]]&lt;&gt;""),TimeSpend[[#This Row],[End Time]],"")</f>
        <v/>
      </c>
      <c r="J1026" t="str">
        <f>IF(AND(TimeSpend[[#This Row],[Personnel number]]&lt;&gt;"",TimeSpend[[#This Row],[Date]]&lt;&gt;""),TimeSpend[[#This Row],[Location]],"")</f>
        <v/>
      </c>
      <c r="K1026" t="str">
        <f>IF(AND(TimeSpend[[#This Row],[Personnel number]]&lt;&gt;"",TimeSpend[[#This Row],[Date]]&lt;&gt;""),TimeSpend[[#This Row],[Task]],"")</f>
        <v/>
      </c>
      <c r="L1026" t="str">
        <f>IF(AND(TimeSpend[[#This Row],[Personnel number]]&lt;&gt;"",TimeSpend[[#This Row],[Date]]&lt;&gt;""),Utilization!$J$2,"")</f>
        <v/>
      </c>
      <c r="M1026" t="str">
        <f>IF(AND(TimeSpend[[#This Row],[Personnel number]]&lt;&gt;"",TimeSpend[[#This Row],[Date]]&lt;&gt;""),TimeSpend[[#This Row],[Employee Name]],"")</f>
        <v/>
      </c>
      <c r="N1026" t="str">
        <f t="shared" ref="N1026:N1089" si="32">IF(A1026&lt;&gt;"",ROW(A1026)-1,"")</f>
        <v/>
      </c>
      <c r="O1026" t="str">
        <f t="shared" ref="O1026:O1089" si="33">IF(A1026&lt;&gt;"",L1026&amp;"-"&amp;N1026,"")</f>
        <v/>
      </c>
      <c r="P1026" t="str">
        <f>IF(D1026&lt;&gt;"",VLOOKUP(D1026,Projects!B:C,2,0),"")</f>
        <v/>
      </c>
    </row>
    <row r="1027" spans="1:16" x14ac:dyDescent="0.25">
      <c r="A1027" t="str">
        <f>UPPER(IF(AND(TimeSpend[[#This Row],[Personnel number]]&lt;&gt;"",TimeSpend[[#This Row],[Date]]&lt;&gt;""),TimeSpend[[#This Row],[Personnel number]],""))</f>
        <v/>
      </c>
      <c r="B1027" s="85" t="str">
        <f>IF(AND(TimeSpend[[#This Row],[Personnel number]]&lt;&gt;"",TimeSpend[[#This Row],[Date]]&lt;&gt;""),TEXT(TimeSpend[[#This Row],[Date]],"[$-409]yyyyMMdd"),"")</f>
        <v/>
      </c>
      <c r="C1027" s="33" t="str">
        <f>IF(AND(TimeSpend[[#This Row],[Personnel number]]&lt;&gt;"",TimeSpend[[#This Row],[Date]]&lt;&gt;""),SUBSTITUTE(TimeSpend[[#This Row],[Hours]],",","."),"")</f>
        <v/>
      </c>
      <c r="D1027" t="str">
        <f>IF(AND(TimeSpend[[#This Row],[Personnel number]]&lt;&gt;"",TimeSpend[[#This Row],[Date]]&lt;&gt;""),TimeSpend[[#This Row],[Network]],"")</f>
        <v/>
      </c>
      <c r="E1027" t="str">
        <f>IF(AND(TimeSpend[[#This Row],[Personnel number]]&lt;&gt;"",TimeSpend[[#This Row],[Date]]&lt;&gt;""),TimeSpend[[#This Row],[Network Description]],"")</f>
        <v/>
      </c>
      <c r="F1027" t="str">
        <f>IF(AND(TimeSpend[[#This Row],[Personnel number]]&lt;&gt;"",TimeSpend[[#This Row],[Date]]&lt;&gt;""),TimeSpend[[#This Row],[Activity]],"")</f>
        <v/>
      </c>
      <c r="G1027" t="str">
        <f>IF(AND(TimeSpend[[#This Row],[Personnel number]]&lt;&gt;"",TimeSpend[[#This Row],[Date]]&lt;&gt;""),TimeSpend[[#This Row],[Activity description]],"")</f>
        <v/>
      </c>
      <c r="H1027" s="36" t="str">
        <f>IF(AND(TimeSpend[[#This Row],[Personnel number]]&lt;&gt;"",TimeSpend[[#This Row],[Date]]&lt;&gt;""),TimeSpend[[#This Row],[Start Time]],"")</f>
        <v/>
      </c>
      <c r="I1027" s="36" t="str">
        <f>IF(AND(TimeSpend[[#This Row],[Personnel number]]&lt;&gt;"",TimeSpend[[#This Row],[Date]]&lt;&gt;""),TimeSpend[[#This Row],[End Time]],"")</f>
        <v/>
      </c>
      <c r="J1027" t="str">
        <f>IF(AND(TimeSpend[[#This Row],[Personnel number]]&lt;&gt;"",TimeSpend[[#This Row],[Date]]&lt;&gt;""),TimeSpend[[#This Row],[Location]],"")</f>
        <v/>
      </c>
      <c r="K1027" t="str">
        <f>IF(AND(TimeSpend[[#This Row],[Personnel number]]&lt;&gt;"",TimeSpend[[#This Row],[Date]]&lt;&gt;""),TimeSpend[[#This Row],[Task]],"")</f>
        <v/>
      </c>
      <c r="L1027" t="str">
        <f>IF(AND(TimeSpend[[#This Row],[Personnel number]]&lt;&gt;"",TimeSpend[[#This Row],[Date]]&lt;&gt;""),Utilization!$J$2,"")</f>
        <v/>
      </c>
      <c r="M1027" t="str">
        <f>IF(AND(TimeSpend[[#This Row],[Personnel number]]&lt;&gt;"",TimeSpend[[#This Row],[Date]]&lt;&gt;""),TimeSpend[[#This Row],[Employee Name]],"")</f>
        <v/>
      </c>
      <c r="N1027" t="str">
        <f t="shared" si="32"/>
        <v/>
      </c>
      <c r="O1027" t="str">
        <f t="shared" si="33"/>
        <v/>
      </c>
      <c r="P1027" t="str">
        <f>IF(D1027&lt;&gt;"",VLOOKUP(D1027,Projects!B:C,2,0),"")</f>
        <v/>
      </c>
    </row>
    <row r="1028" spans="1:16" x14ac:dyDescent="0.25">
      <c r="A1028" t="str">
        <f>UPPER(IF(AND(TimeSpend[[#This Row],[Personnel number]]&lt;&gt;"",TimeSpend[[#This Row],[Date]]&lt;&gt;""),TimeSpend[[#This Row],[Personnel number]],""))</f>
        <v/>
      </c>
      <c r="B1028" s="85" t="str">
        <f>IF(AND(TimeSpend[[#This Row],[Personnel number]]&lt;&gt;"",TimeSpend[[#This Row],[Date]]&lt;&gt;""),TEXT(TimeSpend[[#This Row],[Date]],"[$-409]yyyyMMdd"),"")</f>
        <v/>
      </c>
      <c r="C1028" s="33" t="str">
        <f>IF(AND(TimeSpend[[#This Row],[Personnel number]]&lt;&gt;"",TimeSpend[[#This Row],[Date]]&lt;&gt;""),SUBSTITUTE(TimeSpend[[#This Row],[Hours]],",","."),"")</f>
        <v/>
      </c>
      <c r="D1028" t="str">
        <f>IF(AND(TimeSpend[[#This Row],[Personnel number]]&lt;&gt;"",TimeSpend[[#This Row],[Date]]&lt;&gt;""),TimeSpend[[#This Row],[Network]],"")</f>
        <v/>
      </c>
      <c r="E1028" t="str">
        <f>IF(AND(TimeSpend[[#This Row],[Personnel number]]&lt;&gt;"",TimeSpend[[#This Row],[Date]]&lt;&gt;""),TimeSpend[[#This Row],[Network Description]],"")</f>
        <v/>
      </c>
      <c r="F1028" t="str">
        <f>IF(AND(TimeSpend[[#This Row],[Personnel number]]&lt;&gt;"",TimeSpend[[#This Row],[Date]]&lt;&gt;""),TimeSpend[[#This Row],[Activity]],"")</f>
        <v/>
      </c>
      <c r="G1028" t="str">
        <f>IF(AND(TimeSpend[[#This Row],[Personnel number]]&lt;&gt;"",TimeSpend[[#This Row],[Date]]&lt;&gt;""),TimeSpend[[#This Row],[Activity description]],"")</f>
        <v/>
      </c>
      <c r="H1028" s="36" t="str">
        <f>IF(AND(TimeSpend[[#This Row],[Personnel number]]&lt;&gt;"",TimeSpend[[#This Row],[Date]]&lt;&gt;""),TimeSpend[[#This Row],[Start Time]],"")</f>
        <v/>
      </c>
      <c r="I1028" s="36" t="str">
        <f>IF(AND(TimeSpend[[#This Row],[Personnel number]]&lt;&gt;"",TimeSpend[[#This Row],[Date]]&lt;&gt;""),TimeSpend[[#This Row],[End Time]],"")</f>
        <v/>
      </c>
      <c r="J1028" t="str">
        <f>IF(AND(TimeSpend[[#This Row],[Personnel number]]&lt;&gt;"",TimeSpend[[#This Row],[Date]]&lt;&gt;""),TimeSpend[[#This Row],[Location]],"")</f>
        <v/>
      </c>
      <c r="K1028" t="str">
        <f>IF(AND(TimeSpend[[#This Row],[Personnel number]]&lt;&gt;"",TimeSpend[[#This Row],[Date]]&lt;&gt;""),TimeSpend[[#This Row],[Task]],"")</f>
        <v/>
      </c>
      <c r="L1028" t="str">
        <f>IF(AND(TimeSpend[[#This Row],[Personnel number]]&lt;&gt;"",TimeSpend[[#This Row],[Date]]&lt;&gt;""),Utilization!$J$2,"")</f>
        <v/>
      </c>
      <c r="M1028" t="str">
        <f>IF(AND(TimeSpend[[#This Row],[Personnel number]]&lt;&gt;"",TimeSpend[[#This Row],[Date]]&lt;&gt;""),TimeSpend[[#This Row],[Employee Name]],"")</f>
        <v/>
      </c>
      <c r="N1028" t="str">
        <f t="shared" si="32"/>
        <v/>
      </c>
      <c r="O1028" t="str">
        <f t="shared" si="33"/>
        <v/>
      </c>
      <c r="P1028" t="str">
        <f>IF(D1028&lt;&gt;"",VLOOKUP(D1028,Projects!B:C,2,0),"")</f>
        <v/>
      </c>
    </row>
    <row r="1029" spans="1:16" x14ac:dyDescent="0.25">
      <c r="A1029" t="str">
        <f>UPPER(IF(AND(TimeSpend[[#This Row],[Personnel number]]&lt;&gt;"",TimeSpend[[#This Row],[Date]]&lt;&gt;""),TimeSpend[[#This Row],[Personnel number]],""))</f>
        <v/>
      </c>
      <c r="B1029" s="85" t="str">
        <f>IF(AND(TimeSpend[[#This Row],[Personnel number]]&lt;&gt;"",TimeSpend[[#This Row],[Date]]&lt;&gt;""),TEXT(TimeSpend[[#This Row],[Date]],"[$-409]yyyyMMdd"),"")</f>
        <v/>
      </c>
      <c r="C1029" s="33" t="str">
        <f>IF(AND(TimeSpend[[#This Row],[Personnel number]]&lt;&gt;"",TimeSpend[[#This Row],[Date]]&lt;&gt;""),SUBSTITUTE(TimeSpend[[#This Row],[Hours]],",","."),"")</f>
        <v/>
      </c>
      <c r="D1029" t="str">
        <f>IF(AND(TimeSpend[[#This Row],[Personnel number]]&lt;&gt;"",TimeSpend[[#This Row],[Date]]&lt;&gt;""),TimeSpend[[#This Row],[Network]],"")</f>
        <v/>
      </c>
      <c r="E1029" t="str">
        <f>IF(AND(TimeSpend[[#This Row],[Personnel number]]&lt;&gt;"",TimeSpend[[#This Row],[Date]]&lt;&gt;""),TimeSpend[[#This Row],[Network Description]],"")</f>
        <v/>
      </c>
      <c r="F1029" t="str">
        <f>IF(AND(TimeSpend[[#This Row],[Personnel number]]&lt;&gt;"",TimeSpend[[#This Row],[Date]]&lt;&gt;""),TimeSpend[[#This Row],[Activity]],"")</f>
        <v/>
      </c>
      <c r="G1029" t="str">
        <f>IF(AND(TimeSpend[[#This Row],[Personnel number]]&lt;&gt;"",TimeSpend[[#This Row],[Date]]&lt;&gt;""),TimeSpend[[#This Row],[Activity description]],"")</f>
        <v/>
      </c>
      <c r="H1029" s="36" t="str">
        <f>IF(AND(TimeSpend[[#This Row],[Personnel number]]&lt;&gt;"",TimeSpend[[#This Row],[Date]]&lt;&gt;""),TimeSpend[[#This Row],[Start Time]],"")</f>
        <v/>
      </c>
      <c r="I1029" s="36" t="str">
        <f>IF(AND(TimeSpend[[#This Row],[Personnel number]]&lt;&gt;"",TimeSpend[[#This Row],[Date]]&lt;&gt;""),TimeSpend[[#This Row],[End Time]],"")</f>
        <v/>
      </c>
      <c r="J1029" t="str">
        <f>IF(AND(TimeSpend[[#This Row],[Personnel number]]&lt;&gt;"",TimeSpend[[#This Row],[Date]]&lt;&gt;""),TimeSpend[[#This Row],[Location]],"")</f>
        <v/>
      </c>
      <c r="K1029" t="str">
        <f>IF(AND(TimeSpend[[#This Row],[Personnel number]]&lt;&gt;"",TimeSpend[[#This Row],[Date]]&lt;&gt;""),TimeSpend[[#This Row],[Task]],"")</f>
        <v/>
      </c>
      <c r="L1029" t="str">
        <f>IF(AND(TimeSpend[[#This Row],[Personnel number]]&lt;&gt;"",TimeSpend[[#This Row],[Date]]&lt;&gt;""),Utilization!$J$2,"")</f>
        <v/>
      </c>
      <c r="M1029" t="str">
        <f>IF(AND(TimeSpend[[#This Row],[Personnel number]]&lt;&gt;"",TimeSpend[[#This Row],[Date]]&lt;&gt;""),TimeSpend[[#This Row],[Employee Name]],"")</f>
        <v/>
      </c>
      <c r="N1029" t="str">
        <f t="shared" si="32"/>
        <v/>
      </c>
      <c r="O1029" t="str">
        <f t="shared" si="33"/>
        <v/>
      </c>
      <c r="P1029" t="str">
        <f>IF(D1029&lt;&gt;"",VLOOKUP(D1029,Projects!B:C,2,0),"")</f>
        <v/>
      </c>
    </row>
    <row r="1030" spans="1:16" x14ac:dyDescent="0.25">
      <c r="A1030" t="str">
        <f>UPPER(IF(AND(TimeSpend[[#This Row],[Personnel number]]&lt;&gt;"",TimeSpend[[#This Row],[Date]]&lt;&gt;""),TimeSpend[[#This Row],[Personnel number]],""))</f>
        <v/>
      </c>
      <c r="B1030" s="85" t="str">
        <f>IF(AND(TimeSpend[[#This Row],[Personnel number]]&lt;&gt;"",TimeSpend[[#This Row],[Date]]&lt;&gt;""),TEXT(TimeSpend[[#This Row],[Date]],"[$-409]yyyyMMdd"),"")</f>
        <v/>
      </c>
      <c r="C1030" s="33" t="str">
        <f>IF(AND(TimeSpend[[#This Row],[Personnel number]]&lt;&gt;"",TimeSpend[[#This Row],[Date]]&lt;&gt;""),SUBSTITUTE(TimeSpend[[#This Row],[Hours]],",","."),"")</f>
        <v/>
      </c>
      <c r="D1030" t="str">
        <f>IF(AND(TimeSpend[[#This Row],[Personnel number]]&lt;&gt;"",TimeSpend[[#This Row],[Date]]&lt;&gt;""),TimeSpend[[#This Row],[Network]],"")</f>
        <v/>
      </c>
      <c r="E1030" t="str">
        <f>IF(AND(TimeSpend[[#This Row],[Personnel number]]&lt;&gt;"",TimeSpend[[#This Row],[Date]]&lt;&gt;""),TimeSpend[[#This Row],[Network Description]],"")</f>
        <v/>
      </c>
      <c r="F1030" t="str">
        <f>IF(AND(TimeSpend[[#This Row],[Personnel number]]&lt;&gt;"",TimeSpend[[#This Row],[Date]]&lt;&gt;""),TimeSpend[[#This Row],[Activity]],"")</f>
        <v/>
      </c>
      <c r="G1030" t="str">
        <f>IF(AND(TimeSpend[[#This Row],[Personnel number]]&lt;&gt;"",TimeSpend[[#This Row],[Date]]&lt;&gt;""),TimeSpend[[#This Row],[Activity description]],"")</f>
        <v/>
      </c>
      <c r="H1030" s="36" t="str">
        <f>IF(AND(TimeSpend[[#This Row],[Personnel number]]&lt;&gt;"",TimeSpend[[#This Row],[Date]]&lt;&gt;""),TimeSpend[[#This Row],[Start Time]],"")</f>
        <v/>
      </c>
      <c r="I1030" s="36" t="str">
        <f>IF(AND(TimeSpend[[#This Row],[Personnel number]]&lt;&gt;"",TimeSpend[[#This Row],[Date]]&lt;&gt;""),TimeSpend[[#This Row],[End Time]],"")</f>
        <v/>
      </c>
      <c r="J1030" t="str">
        <f>IF(AND(TimeSpend[[#This Row],[Personnel number]]&lt;&gt;"",TimeSpend[[#This Row],[Date]]&lt;&gt;""),TimeSpend[[#This Row],[Location]],"")</f>
        <v/>
      </c>
      <c r="K1030" t="str">
        <f>IF(AND(TimeSpend[[#This Row],[Personnel number]]&lt;&gt;"",TimeSpend[[#This Row],[Date]]&lt;&gt;""),TimeSpend[[#This Row],[Task]],"")</f>
        <v/>
      </c>
      <c r="L1030" t="str">
        <f>IF(AND(TimeSpend[[#This Row],[Personnel number]]&lt;&gt;"",TimeSpend[[#This Row],[Date]]&lt;&gt;""),Utilization!$J$2,"")</f>
        <v/>
      </c>
      <c r="M1030" t="str">
        <f>IF(AND(TimeSpend[[#This Row],[Personnel number]]&lt;&gt;"",TimeSpend[[#This Row],[Date]]&lt;&gt;""),TimeSpend[[#This Row],[Employee Name]],"")</f>
        <v/>
      </c>
      <c r="N1030" t="str">
        <f t="shared" si="32"/>
        <v/>
      </c>
      <c r="O1030" t="str">
        <f t="shared" si="33"/>
        <v/>
      </c>
      <c r="P1030" t="str">
        <f>IF(D1030&lt;&gt;"",VLOOKUP(D1030,Projects!B:C,2,0),"")</f>
        <v/>
      </c>
    </row>
    <row r="1031" spans="1:16" x14ac:dyDescent="0.25">
      <c r="A1031" t="str">
        <f>UPPER(IF(AND(TimeSpend[[#This Row],[Personnel number]]&lt;&gt;"",TimeSpend[[#This Row],[Date]]&lt;&gt;""),TimeSpend[[#This Row],[Personnel number]],""))</f>
        <v/>
      </c>
      <c r="B1031" s="85" t="str">
        <f>IF(AND(TimeSpend[[#This Row],[Personnel number]]&lt;&gt;"",TimeSpend[[#This Row],[Date]]&lt;&gt;""),TEXT(TimeSpend[[#This Row],[Date]],"[$-409]yyyyMMdd"),"")</f>
        <v/>
      </c>
      <c r="C1031" s="33" t="str">
        <f>IF(AND(TimeSpend[[#This Row],[Personnel number]]&lt;&gt;"",TimeSpend[[#This Row],[Date]]&lt;&gt;""),SUBSTITUTE(TimeSpend[[#This Row],[Hours]],",","."),"")</f>
        <v/>
      </c>
      <c r="D1031" t="str">
        <f>IF(AND(TimeSpend[[#This Row],[Personnel number]]&lt;&gt;"",TimeSpend[[#This Row],[Date]]&lt;&gt;""),TimeSpend[[#This Row],[Network]],"")</f>
        <v/>
      </c>
      <c r="E1031" t="str">
        <f>IF(AND(TimeSpend[[#This Row],[Personnel number]]&lt;&gt;"",TimeSpend[[#This Row],[Date]]&lt;&gt;""),TimeSpend[[#This Row],[Network Description]],"")</f>
        <v/>
      </c>
      <c r="F1031" t="str">
        <f>IF(AND(TimeSpend[[#This Row],[Personnel number]]&lt;&gt;"",TimeSpend[[#This Row],[Date]]&lt;&gt;""),TimeSpend[[#This Row],[Activity]],"")</f>
        <v/>
      </c>
      <c r="G1031" t="str">
        <f>IF(AND(TimeSpend[[#This Row],[Personnel number]]&lt;&gt;"",TimeSpend[[#This Row],[Date]]&lt;&gt;""),TimeSpend[[#This Row],[Activity description]],"")</f>
        <v/>
      </c>
      <c r="H1031" s="36" t="str">
        <f>IF(AND(TimeSpend[[#This Row],[Personnel number]]&lt;&gt;"",TimeSpend[[#This Row],[Date]]&lt;&gt;""),TimeSpend[[#This Row],[Start Time]],"")</f>
        <v/>
      </c>
      <c r="I1031" s="36" t="str">
        <f>IF(AND(TimeSpend[[#This Row],[Personnel number]]&lt;&gt;"",TimeSpend[[#This Row],[Date]]&lt;&gt;""),TimeSpend[[#This Row],[End Time]],"")</f>
        <v/>
      </c>
      <c r="J1031" t="str">
        <f>IF(AND(TimeSpend[[#This Row],[Personnel number]]&lt;&gt;"",TimeSpend[[#This Row],[Date]]&lt;&gt;""),TimeSpend[[#This Row],[Location]],"")</f>
        <v/>
      </c>
      <c r="K1031" t="str">
        <f>IF(AND(TimeSpend[[#This Row],[Personnel number]]&lt;&gt;"",TimeSpend[[#This Row],[Date]]&lt;&gt;""),TimeSpend[[#This Row],[Task]],"")</f>
        <v/>
      </c>
      <c r="L1031" t="str">
        <f>IF(AND(TimeSpend[[#This Row],[Personnel number]]&lt;&gt;"",TimeSpend[[#This Row],[Date]]&lt;&gt;""),Utilization!$J$2,"")</f>
        <v/>
      </c>
      <c r="M1031" t="str">
        <f>IF(AND(TimeSpend[[#This Row],[Personnel number]]&lt;&gt;"",TimeSpend[[#This Row],[Date]]&lt;&gt;""),TimeSpend[[#This Row],[Employee Name]],"")</f>
        <v/>
      </c>
      <c r="N1031" t="str">
        <f t="shared" si="32"/>
        <v/>
      </c>
      <c r="O1031" t="str">
        <f t="shared" si="33"/>
        <v/>
      </c>
      <c r="P1031" t="str">
        <f>IF(D1031&lt;&gt;"",VLOOKUP(D1031,Projects!B:C,2,0),"")</f>
        <v/>
      </c>
    </row>
    <row r="1032" spans="1:16" x14ac:dyDescent="0.25">
      <c r="A1032" t="str">
        <f>UPPER(IF(AND(TimeSpend[[#This Row],[Personnel number]]&lt;&gt;"",TimeSpend[[#This Row],[Date]]&lt;&gt;""),TimeSpend[[#This Row],[Personnel number]],""))</f>
        <v/>
      </c>
      <c r="B1032" s="85" t="str">
        <f>IF(AND(TimeSpend[[#This Row],[Personnel number]]&lt;&gt;"",TimeSpend[[#This Row],[Date]]&lt;&gt;""),TEXT(TimeSpend[[#This Row],[Date]],"[$-409]yyyyMMdd"),"")</f>
        <v/>
      </c>
      <c r="C1032" s="33" t="str">
        <f>IF(AND(TimeSpend[[#This Row],[Personnel number]]&lt;&gt;"",TimeSpend[[#This Row],[Date]]&lt;&gt;""),SUBSTITUTE(TimeSpend[[#This Row],[Hours]],",","."),"")</f>
        <v/>
      </c>
      <c r="D1032" t="str">
        <f>IF(AND(TimeSpend[[#This Row],[Personnel number]]&lt;&gt;"",TimeSpend[[#This Row],[Date]]&lt;&gt;""),TimeSpend[[#This Row],[Network]],"")</f>
        <v/>
      </c>
      <c r="E1032" t="str">
        <f>IF(AND(TimeSpend[[#This Row],[Personnel number]]&lt;&gt;"",TimeSpend[[#This Row],[Date]]&lt;&gt;""),TimeSpend[[#This Row],[Network Description]],"")</f>
        <v/>
      </c>
      <c r="F1032" t="str">
        <f>IF(AND(TimeSpend[[#This Row],[Personnel number]]&lt;&gt;"",TimeSpend[[#This Row],[Date]]&lt;&gt;""),TimeSpend[[#This Row],[Activity]],"")</f>
        <v/>
      </c>
      <c r="G1032" t="str">
        <f>IF(AND(TimeSpend[[#This Row],[Personnel number]]&lt;&gt;"",TimeSpend[[#This Row],[Date]]&lt;&gt;""),TimeSpend[[#This Row],[Activity description]],"")</f>
        <v/>
      </c>
      <c r="H1032" s="36" t="str">
        <f>IF(AND(TimeSpend[[#This Row],[Personnel number]]&lt;&gt;"",TimeSpend[[#This Row],[Date]]&lt;&gt;""),TimeSpend[[#This Row],[Start Time]],"")</f>
        <v/>
      </c>
      <c r="I1032" s="36" t="str">
        <f>IF(AND(TimeSpend[[#This Row],[Personnel number]]&lt;&gt;"",TimeSpend[[#This Row],[Date]]&lt;&gt;""),TimeSpend[[#This Row],[End Time]],"")</f>
        <v/>
      </c>
      <c r="J1032" t="str">
        <f>IF(AND(TimeSpend[[#This Row],[Personnel number]]&lt;&gt;"",TimeSpend[[#This Row],[Date]]&lt;&gt;""),TimeSpend[[#This Row],[Location]],"")</f>
        <v/>
      </c>
      <c r="K1032" t="str">
        <f>IF(AND(TimeSpend[[#This Row],[Personnel number]]&lt;&gt;"",TimeSpend[[#This Row],[Date]]&lt;&gt;""),TimeSpend[[#This Row],[Task]],"")</f>
        <v/>
      </c>
      <c r="L1032" t="str">
        <f>IF(AND(TimeSpend[[#This Row],[Personnel number]]&lt;&gt;"",TimeSpend[[#This Row],[Date]]&lt;&gt;""),Utilization!$J$2,"")</f>
        <v/>
      </c>
      <c r="M1032" t="str">
        <f>IF(AND(TimeSpend[[#This Row],[Personnel number]]&lt;&gt;"",TimeSpend[[#This Row],[Date]]&lt;&gt;""),TimeSpend[[#This Row],[Employee Name]],"")</f>
        <v/>
      </c>
      <c r="N1032" t="str">
        <f t="shared" si="32"/>
        <v/>
      </c>
      <c r="O1032" t="str">
        <f t="shared" si="33"/>
        <v/>
      </c>
      <c r="P1032" t="str">
        <f>IF(D1032&lt;&gt;"",VLOOKUP(D1032,Projects!B:C,2,0),"")</f>
        <v/>
      </c>
    </row>
    <row r="1033" spans="1:16" x14ac:dyDescent="0.25">
      <c r="A1033" t="str">
        <f>UPPER(IF(AND(TimeSpend[[#This Row],[Personnel number]]&lt;&gt;"",TimeSpend[[#This Row],[Date]]&lt;&gt;""),TimeSpend[[#This Row],[Personnel number]],""))</f>
        <v/>
      </c>
      <c r="B1033" s="85" t="str">
        <f>IF(AND(TimeSpend[[#This Row],[Personnel number]]&lt;&gt;"",TimeSpend[[#This Row],[Date]]&lt;&gt;""),TEXT(TimeSpend[[#This Row],[Date]],"[$-409]yyyyMMdd"),"")</f>
        <v/>
      </c>
      <c r="C1033" s="33" t="str">
        <f>IF(AND(TimeSpend[[#This Row],[Personnel number]]&lt;&gt;"",TimeSpend[[#This Row],[Date]]&lt;&gt;""),SUBSTITUTE(TimeSpend[[#This Row],[Hours]],",","."),"")</f>
        <v/>
      </c>
      <c r="D1033" t="str">
        <f>IF(AND(TimeSpend[[#This Row],[Personnel number]]&lt;&gt;"",TimeSpend[[#This Row],[Date]]&lt;&gt;""),TimeSpend[[#This Row],[Network]],"")</f>
        <v/>
      </c>
      <c r="E1033" t="str">
        <f>IF(AND(TimeSpend[[#This Row],[Personnel number]]&lt;&gt;"",TimeSpend[[#This Row],[Date]]&lt;&gt;""),TimeSpend[[#This Row],[Network Description]],"")</f>
        <v/>
      </c>
      <c r="F1033" t="str">
        <f>IF(AND(TimeSpend[[#This Row],[Personnel number]]&lt;&gt;"",TimeSpend[[#This Row],[Date]]&lt;&gt;""),TimeSpend[[#This Row],[Activity]],"")</f>
        <v/>
      </c>
      <c r="G1033" t="str">
        <f>IF(AND(TimeSpend[[#This Row],[Personnel number]]&lt;&gt;"",TimeSpend[[#This Row],[Date]]&lt;&gt;""),TimeSpend[[#This Row],[Activity description]],"")</f>
        <v/>
      </c>
      <c r="H1033" s="36" t="str">
        <f>IF(AND(TimeSpend[[#This Row],[Personnel number]]&lt;&gt;"",TimeSpend[[#This Row],[Date]]&lt;&gt;""),TimeSpend[[#This Row],[Start Time]],"")</f>
        <v/>
      </c>
      <c r="I1033" s="36" t="str">
        <f>IF(AND(TimeSpend[[#This Row],[Personnel number]]&lt;&gt;"",TimeSpend[[#This Row],[Date]]&lt;&gt;""),TimeSpend[[#This Row],[End Time]],"")</f>
        <v/>
      </c>
      <c r="J1033" t="str">
        <f>IF(AND(TimeSpend[[#This Row],[Personnel number]]&lt;&gt;"",TimeSpend[[#This Row],[Date]]&lt;&gt;""),TimeSpend[[#This Row],[Location]],"")</f>
        <v/>
      </c>
      <c r="K1033" t="str">
        <f>IF(AND(TimeSpend[[#This Row],[Personnel number]]&lt;&gt;"",TimeSpend[[#This Row],[Date]]&lt;&gt;""),TimeSpend[[#This Row],[Task]],"")</f>
        <v/>
      </c>
      <c r="L1033" t="str">
        <f>IF(AND(TimeSpend[[#This Row],[Personnel number]]&lt;&gt;"",TimeSpend[[#This Row],[Date]]&lt;&gt;""),Utilization!$J$2,"")</f>
        <v/>
      </c>
      <c r="M1033" t="str">
        <f>IF(AND(TimeSpend[[#This Row],[Personnel number]]&lt;&gt;"",TimeSpend[[#This Row],[Date]]&lt;&gt;""),TimeSpend[[#This Row],[Employee Name]],"")</f>
        <v/>
      </c>
      <c r="N1033" t="str">
        <f t="shared" si="32"/>
        <v/>
      </c>
      <c r="O1033" t="str">
        <f t="shared" si="33"/>
        <v/>
      </c>
      <c r="P1033" t="str">
        <f>IF(D1033&lt;&gt;"",VLOOKUP(D1033,Projects!B:C,2,0),"")</f>
        <v/>
      </c>
    </row>
    <row r="1034" spans="1:16" x14ac:dyDescent="0.25">
      <c r="A1034" t="str">
        <f>UPPER(IF(AND(TimeSpend[[#This Row],[Personnel number]]&lt;&gt;"",TimeSpend[[#This Row],[Date]]&lt;&gt;""),TimeSpend[[#This Row],[Personnel number]],""))</f>
        <v/>
      </c>
      <c r="B1034" s="85" t="str">
        <f>IF(AND(TimeSpend[[#This Row],[Personnel number]]&lt;&gt;"",TimeSpend[[#This Row],[Date]]&lt;&gt;""),TEXT(TimeSpend[[#This Row],[Date]],"[$-409]yyyyMMdd"),"")</f>
        <v/>
      </c>
      <c r="C1034" s="33" t="str">
        <f>IF(AND(TimeSpend[[#This Row],[Personnel number]]&lt;&gt;"",TimeSpend[[#This Row],[Date]]&lt;&gt;""),SUBSTITUTE(TimeSpend[[#This Row],[Hours]],",","."),"")</f>
        <v/>
      </c>
      <c r="D1034" t="str">
        <f>IF(AND(TimeSpend[[#This Row],[Personnel number]]&lt;&gt;"",TimeSpend[[#This Row],[Date]]&lt;&gt;""),TimeSpend[[#This Row],[Network]],"")</f>
        <v/>
      </c>
      <c r="E1034" t="str">
        <f>IF(AND(TimeSpend[[#This Row],[Personnel number]]&lt;&gt;"",TimeSpend[[#This Row],[Date]]&lt;&gt;""),TimeSpend[[#This Row],[Network Description]],"")</f>
        <v/>
      </c>
      <c r="F1034" t="str">
        <f>IF(AND(TimeSpend[[#This Row],[Personnel number]]&lt;&gt;"",TimeSpend[[#This Row],[Date]]&lt;&gt;""),TimeSpend[[#This Row],[Activity]],"")</f>
        <v/>
      </c>
      <c r="G1034" t="str">
        <f>IF(AND(TimeSpend[[#This Row],[Personnel number]]&lt;&gt;"",TimeSpend[[#This Row],[Date]]&lt;&gt;""),TimeSpend[[#This Row],[Activity description]],"")</f>
        <v/>
      </c>
      <c r="H1034" s="36" t="str">
        <f>IF(AND(TimeSpend[[#This Row],[Personnel number]]&lt;&gt;"",TimeSpend[[#This Row],[Date]]&lt;&gt;""),TimeSpend[[#This Row],[Start Time]],"")</f>
        <v/>
      </c>
      <c r="I1034" s="36" t="str">
        <f>IF(AND(TimeSpend[[#This Row],[Personnel number]]&lt;&gt;"",TimeSpend[[#This Row],[Date]]&lt;&gt;""),TimeSpend[[#This Row],[End Time]],"")</f>
        <v/>
      </c>
      <c r="J1034" t="str">
        <f>IF(AND(TimeSpend[[#This Row],[Personnel number]]&lt;&gt;"",TimeSpend[[#This Row],[Date]]&lt;&gt;""),TimeSpend[[#This Row],[Location]],"")</f>
        <v/>
      </c>
      <c r="K1034" t="str">
        <f>IF(AND(TimeSpend[[#This Row],[Personnel number]]&lt;&gt;"",TimeSpend[[#This Row],[Date]]&lt;&gt;""),TimeSpend[[#This Row],[Task]],"")</f>
        <v/>
      </c>
      <c r="L1034" t="str">
        <f>IF(AND(TimeSpend[[#This Row],[Personnel number]]&lt;&gt;"",TimeSpend[[#This Row],[Date]]&lt;&gt;""),Utilization!$J$2,"")</f>
        <v/>
      </c>
      <c r="M1034" t="str">
        <f>IF(AND(TimeSpend[[#This Row],[Personnel number]]&lt;&gt;"",TimeSpend[[#This Row],[Date]]&lt;&gt;""),TimeSpend[[#This Row],[Employee Name]],"")</f>
        <v/>
      </c>
      <c r="N1034" t="str">
        <f t="shared" si="32"/>
        <v/>
      </c>
      <c r="O1034" t="str">
        <f t="shared" si="33"/>
        <v/>
      </c>
      <c r="P1034" t="str">
        <f>IF(D1034&lt;&gt;"",VLOOKUP(D1034,Projects!B:C,2,0),"")</f>
        <v/>
      </c>
    </row>
    <row r="1035" spans="1:16" x14ac:dyDescent="0.25">
      <c r="A1035" t="str">
        <f>UPPER(IF(AND(TimeSpend[[#This Row],[Personnel number]]&lt;&gt;"",TimeSpend[[#This Row],[Date]]&lt;&gt;""),TimeSpend[[#This Row],[Personnel number]],""))</f>
        <v/>
      </c>
      <c r="B1035" s="85" t="str">
        <f>IF(AND(TimeSpend[[#This Row],[Personnel number]]&lt;&gt;"",TimeSpend[[#This Row],[Date]]&lt;&gt;""),TEXT(TimeSpend[[#This Row],[Date]],"[$-409]yyyyMMdd"),"")</f>
        <v/>
      </c>
      <c r="C1035" s="33" t="str">
        <f>IF(AND(TimeSpend[[#This Row],[Personnel number]]&lt;&gt;"",TimeSpend[[#This Row],[Date]]&lt;&gt;""),SUBSTITUTE(TimeSpend[[#This Row],[Hours]],",","."),"")</f>
        <v/>
      </c>
      <c r="D1035" t="str">
        <f>IF(AND(TimeSpend[[#This Row],[Personnel number]]&lt;&gt;"",TimeSpend[[#This Row],[Date]]&lt;&gt;""),TimeSpend[[#This Row],[Network]],"")</f>
        <v/>
      </c>
      <c r="E1035" t="str">
        <f>IF(AND(TimeSpend[[#This Row],[Personnel number]]&lt;&gt;"",TimeSpend[[#This Row],[Date]]&lt;&gt;""),TimeSpend[[#This Row],[Network Description]],"")</f>
        <v/>
      </c>
      <c r="F1035" t="str">
        <f>IF(AND(TimeSpend[[#This Row],[Personnel number]]&lt;&gt;"",TimeSpend[[#This Row],[Date]]&lt;&gt;""),TimeSpend[[#This Row],[Activity]],"")</f>
        <v/>
      </c>
      <c r="G1035" t="str">
        <f>IF(AND(TimeSpend[[#This Row],[Personnel number]]&lt;&gt;"",TimeSpend[[#This Row],[Date]]&lt;&gt;""),TimeSpend[[#This Row],[Activity description]],"")</f>
        <v/>
      </c>
      <c r="H1035" s="36" t="str">
        <f>IF(AND(TimeSpend[[#This Row],[Personnel number]]&lt;&gt;"",TimeSpend[[#This Row],[Date]]&lt;&gt;""),TimeSpend[[#This Row],[Start Time]],"")</f>
        <v/>
      </c>
      <c r="I1035" s="36" t="str">
        <f>IF(AND(TimeSpend[[#This Row],[Personnel number]]&lt;&gt;"",TimeSpend[[#This Row],[Date]]&lt;&gt;""),TimeSpend[[#This Row],[End Time]],"")</f>
        <v/>
      </c>
      <c r="J1035" t="str">
        <f>IF(AND(TimeSpend[[#This Row],[Personnel number]]&lt;&gt;"",TimeSpend[[#This Row],[Date]]&lt;&gt;""),TimeSpend[[#This Row],[Location]],"")</f>
        <v/>
      </c>
      <c r="K1035" t="str">
        <f>IF(AND(TimeSpend[[#This Row],[Personnel number]]&lt;&gt;"",TimeSpend[[#This Row],[Date]]&lt;&gt;""),TimeSpend[[#This Row],[Task]],"")</f>
        <v/>
      </c>
      <c r="L1035" t="str">
        <f>IF(AND(TimeSpend[[#This Row],[Personnel number]]&lt;&gt;"",TimeSpend[[#This Row],[Date]]&lt;&gt;""),Utilization!$J$2,"")</f>
        <v/>
      </c>
      <c r="M1035" t="str">
        <f>IF(AND(TimeSpend[[#This Row],[Personnel number]]&lt;&gt;"",TimeSpend[[#This Row],[Date]]&lt;&gt;""),TimeSpend[[#This Row],[Employee Name]],"")</f>
        <v/>
      </c>
      <c r="N1035" t="str">
        <f t="shared" si="32"/>
        <v/>
      </c>
      <c r="O1035" t="str">
        <f t="shared" si="33"/>
        <v/>
      </c>
      <c r="P1035" t="str">
        <f>IF(D1035&lt;&gt;"",VLOOKUP(D1035,Projects!B:C,2,0),"")</f>
        <v/>
      </c>
    </row>
    <row r="1036" spans="1:16" x14ac:dyDescent="0.25">
      <c r="A1036" t="str">
        <f>UPPER(IF(AND(TimeSpend[[#This Row],[Personnel number]]&lt;&gt;"",TimeSpend[[#This Row],[Date]]&lt;&gt;""),TimeSpend[[#This Row],[Personnel number]],""))</f>
        <v/>
      </c>
      <c r="B1036" s="85" t="str">
        <f>IF(AND(TimeSpend[[#This Row],[Personnel number]]&lt;&gt;"",TimeSpend[[#This Row],[Date]]&lt;&gt;""),TEXT(TimeSpend[[#This Row],[Date]],"[$-409]yyyyMMdd"),"")</f>
        <v/>
      </c>
      <c r="C1036" s="33" t="str">
        <f>IF(AND(TimeSpend[[#This Row],[Personnel number]]&lt;&gt;"",TimeSpend[[#This Row],[Date]]&lt;&gt;""),SUBSTITUTE(TimeSpend[[#This Row],[Hours]],",","."),"")</f>
        <v/>
      </c>
      <c r="D1036" t="str">
        <f>IF(AND(TimeSpend[[#This Row],[Personnel number]]&lt;&gt;"",TimeSpend[[#This Row],[Date]]&lt;&gt;""),TimeSpend[[#This Row],[Network]],"")</f>
        <v/>
      </c>
      <c r="E1036" t="str">
        <f>IF(AND(TimeSpend[[#This Row],[Personnel number]]&lt;&gt;"",TimeSpend[[#This Row],[Date]]&lt;&gt;""),TimeSpend[[#This Row],[Network Description]],"")</f>
        <v/>
      </c>
      <c r="F1036" t="str">
        <f>IF(AND(TimeSpend[[#This Row],[Personnel number]]&lt;&gt;"",TimeSpend[[#This Row],[Date]]&lt;&gt;""),TimeSpend[[#This Row],[Activity]],"")</f>
        <v/>
      </c>
      <c r="G1036" t="str">
        <f>IF(AND(TimeSpend[[#This Row],[Personnel number]]&lt;&gt;"",TimeSpend[[#This Row],[Date]]&lt;&gt;""),TimeSpend[[#This Row],[Activity description]],"")</f>
        <v/>
      </c>
      <c r="H1036" s="36" t="str">
        <f>IF(AND(TimeSpend[[#This Row],[Personnel number]]&lt;&gt;"",TimeSpend[[#This Row],[Date]]&lt;&gt;""),TimeSpend[[#This Row],[Start Time]],"")</f>
        <v/>
      </c>
      <c r="I1036" s="36" t="str">
        <f>IF(AND(TimeSpend[[#This Row],[Personnel number]]&lt;&gt;"",TimeSpend[[#This Row],[Date]]&lt;&gt;""),TimeSpend[[#This Row],[End Time]],"")</f>
        <v/>
      </c>
      <c r="J1036" t="str">
        <f>IF(AND(TimeSpend[[#This Row],[Personnel number]]&lt;&gt;"",TimeSpend[[#This Row],[Date]]&lt;&gt;""),TimeSpend[[#This Row],[Location]],"")</f>
        <v/>
      </c>
      <c r="K1036" t="str">
        <f>IF(AND(TimeSpend[[#This Row],[Personnel number]]&lt;&gt;"",TimeSpend[[#This Row],[Date]]&lt;&gt;""),TimeSpend[[#This Row],[Task]],"")</f>
        <v/>
      </c>
      <c r="L1036" t="str">
        <f>IF(AND(TimeSpend[[#This Row],[Personnel number]]&lt;&gt;"",TimeSpend[[#This Row],[Date]]&lt;&gt;""),Utilization!$J$2,"")</f>
        <v/>
      </c>
      <c r="M1036" t="str">
        <f>IF(AND(TimeSpend[[#This Row],[Personnel number]]&lt;&gt;"",TimeSpend[[#This Row],[Date]]&lt;&gt;""),TimeSpend[[#This Row],[Employee Name]],"")</f>
        <v/>
      </c>
      <c r="N1036" t="str">
        <f t="shared" si="32"/>
        <v/>
      </c>
      <c r="O1036" t="str">
        <f t="shared" si="33"/>
        <v/>
      </c>
      <c r="P1036" t="str">
        <f>IF(D1036&lt;&gt;"",VLOOKUP(D1036,Projects!B:C,2,0),"")</f>
        <v/>
      </c>
    </row>
    <row r="1037" spans="1:16" x14ac:dyDescent="0.25">
      <c r="A1037" t="str">
        <f>UPPER(IF(AND(TimeSpend[[#This Row],[Personnel number]]&lt;&gt;"",TimeSpend[[#This Row],[Date]]&lt;&gt;""),TimeSpend[[#This Row],[Personnel number]],""))</f>
        <v/>
      </c>
      <c r="B1037" s="85" t="str">
        <f>IF(AND(TimeSpend[[#This Row],[Personnel number]]&lt;&gt;"",TimeSpend[[#This Row],[Date]]&lt;&gt;""),TEXT(TimeSpend[[#This Row],[Date]],"[$-409]yyyyMMdd"),"")</f>
        <v/>
      </c>
      <c r="C1037" s="33" t="str">
        <f>IF(AND(TimeSpend[[#This Row],[Personnel number]]&lt;&gt;"",TimeSpend[[#This Row],[Date]]&lt;&gt;""),SUBSTITUTE(TimeSpend[[#This Row],[Hours]],",","."),"")</f>
        <v/>
      </c>
      <c r="D1037" t="str">
        <f>IF(AND(TimeSpend[[#This Row],[Personnel number]]&lt;&gt;"",TimeSpend[[#This Row],[Date]]&lt;&gt;""),TimeSpend[[#This Row],[Network]],"")</f>
        <v/>
      </c>
      <c r="E1037" t="str">
        <f>IF(AND(TimeSpend[[#This Row],[Personnel number]]&lt;&gt;"",TimeSpend[[#This Row],[Date]]&lt;&gt;""),TimeSpend[[#This Row],[Network Description]],"")</f>
        <v/>
      </c>
      <c r="F1037" t="str">
        <f>IF(AND(TimeSpend[[#This Row],[Personnel number]]&lt;&gt;"",TimeSpend[[#This Row],[Date]]&lt;&gt;""),TimeSpend[[#This Row],[Activity]],"")</f>
        <v/>
      </c>
      <c r="G1037" t="str">
        <f>IF(AND(TimeSpend[[#This Row],[Personnel number]]&lt;&gt;"",TimeSpend[[#This Row],[Date]]&lt;&gt;""),TimeSpend[[#This Row],[Activity description]],"")</f>
        <v/>
      </c>
      <c r="H1037" s="36" t="str">
        <f>IF(AND(TimeSpend[[#This Row],[Personnel number]]&lt;&gt;"",TimeSpend[[#This Row],[Date]]&lt;&gt;""),TimeSpend[[#This Row],[Start Time]],"")</f>
        <v/>
      </c>
      <c r="I1037" s="36" t="str">
        <f>IF(AND(TimeSpend[[#This Row],[Personnel number]]&lt;&gt;"",TimeSpend[[#This Row],[Date]]&lt;&gt;""),TimeSpend[[#This Row],[End Time]],"")</f>
        <v/>
      </c>
      <c r="J1037" t="str">
        <f>IF(AND(TimeSpend[[#This Row],[Personnel number]]&lt;&gt;"",TimeSpend[[#This Row],[Date]]&lt;&gt;""),TimeSpend[[#This Row],[Location]],"")</f>
        <v/>
      </c>
      <c r="K1037" t="str">
        <f>IF(AND(TimeSpend[[#This Row],[Personnel number]]&lt;&gt;"",TimeSpend[[#This Row],[Date]]&lt;&gt;""),TimeSpend[[#This Row],[Task]],"")</f>
        <v/>
      </c>
      <c r="L1037" t="str">
        <f>IF(AND(TimeSpend[[#This Row],[Personnel number]]&lt;&gt;"",TimeSpend[[#This Row],[Date]]&lt;&gt;""),Utilization!$J$2,"")</f>
        <v/>
      </c>
      <c r="M1037" t="str">
        <f>IF(AND(TimeSpend[[#This Row],[Personnel number]]&lt;&gt;"",TimeSpend[[#This Row],[Date]]&lt;&gt;""),TimeSpend[[#This Row],[Employee Name]],"")</f>
        <v/>
      </c>
      <c r="N1037" t="str">
        <f t="shared" si="32"/>
        <v/>
      </c>
      <c r="O1037" t="str">
        <f t="shared" si="33"/>
        <v/>
      </c>
      <c r="P1037" t="str">
        <f>IF(D1037&lt;&gt;"",VLOOKUP(D1037,Projects!B:C,2,0),"")</f>
        <v/>
      </c>
    </row>
    <row r="1038" spans="1:16" x14ac:dyDescent="0.25">
      <c r="A1038" t="str">
        <f>UPPER(IF(AND(TimeSpend[[#This Row],[Personnel number]]&lt;&gt;"",TimeSpend[[#This Row],[Date]]&lt;&gt;""),TimeSpend[[#This Row],[Personnel number]],""))</f>
        <v/>
      </c>
      <c r="B1038" s="85" t="str">
        <f>IF(AND(TimeSpend[[#This Row],[Personnel number]]&lt;&gt;"",TimeSpend[[#This Row],[Date]]&lt;&gt;""),TEXT(TimeSpend[[#This Row],[Date]],"[$-409]yyyyMMdd"),"")</f>
        <v/>
      </c>
      <c r="C1038" s="33" t="str">
        <f>IF(AND(TimeSpend[[#This Row],[Personnel number]]&lt;&gt;"",TimeSpend[[#This Row],[Date]]&lt;&gt;""),SUBSTITUTE(TimeSpend[[#This Row],[Hours]],",","."),"")</f>
        <v/>
      </c>
      <c r="D1038" t="str">
        <f>IF(AND(TimeSpend[[#This Row],[Personnel number]]&lt;&gt;"",TimeSpend[[#This Row],[Date]]&lt;&gt;""),TimeSpend[[#This Row],[Network]],"")</f>
        <v/>
      </c>
      <c r="E1038" t="str">
        <f>IF(AND(TimeSpend[[#This Row],[Personnel number]]&lt;&gt;"",TimeSpend[[#This Row],[Date]]&lt;&gt;""),TimeSpend[[#This Row],[Network Description]],"")</f>
        <v/>
      </c>
      <c r="F1038" t="str">
        <f>IF(AND(TimeSpend[[#This Row],[Personnel number]]&lt;&gt;"",TimeSpend[[#This Row],[Date]]&lt;&gt;""),TimeSpend[[#This Row],[Activity]],"")</f>
        <v/>
      </c>
      <c r="G1038" t="str">
        <f>IF(AND(TimeSpend[[#This Row],[Personnel number]]&lt;&gt;"",TimeSpend[[#This Row],[Date]]&lt;&gt;""),TimeSpend[[#This Row],[Activity description]],"")</f>
        <v/>
      </c>
      <c r="H1038" s="36" t="str">
        <f>IF(AND(TimeSpend[[#This Row],[Personnel number]]&lt;&gt;"",TimeSpend[[#This Row],[Date]]&lt;&gt;""),TimeSpend[[#This Row],[Start Time]],"")</f>
        <v/>
      </c>
      <c r="I1038" s="36" t="str">
        <f>IF(AND(TimeSpend[[#This Row],[Personnel number]]&lt;&gt;"",TimeSpend[[#This Row],[Date]]&lt;&gt;""),TimeSpend[[#This Row],[End Time]],"")</f>
        <v/>
      </c>
      <c r="J1038" t="str">
        <f>IF(AND(TimeSpend[[#This Row],[Personnel number]]&lt;&gt;"",TimeSpend[[#This Row],[Date]]&lt;&gt;""),TimeSpend[[#This Row],[Location]],"")</f>
        <v/>
      </c>
      <c r="K1038" t="str">
        <f>IF(AND(TimeSpend[[#This Row],[Personnel number]]&lt;&gt;"",TimeSpend[[#This Row],[Date]]&lt;&gt;""),TimeSpend[[#This Row],[Task]],"")</f>
        <v/>
      </c>
      <c r="L1038" t="str">
        <f>IF(AND(TimeSpend[[#This Row],[Personnel number]]&lt;&gt;"",TimeSpend[[#This Row],[Date]]&lt;&gt;""),Utilization!$J$2,"")</f>
        <v/>
      </c>
      <c r="M1038" t="str">
        <f>IF(AND(TimeSpend[[#This Row],[Personnel number]]&lt;&gt;"",TimeSpend[[#This Row],[Date]]&lt;&gt;""),TimeSpend[[#This Row],[Employee Name]],"")</f>
        <v/>
      </c>
      <c r="N1038" t="str">
        <f t="shared" si="32"/>
        <v/>
      </c>
      <c r="O1038" t="str">
        <f t="shared" si="33"/>
        <v/>
      </c>
      <c r="P1038" t="str">
        <f>IF(D1038&lt;&gt;"",VLOOKUP(D1038,Projects!B:C,2,0),"")</f>
        <v/>
      </c>
    </row>
    <row r="1039" spans="1:16" x14ac:dyDescent="0.25">
      <c r="A1039" t="str">
        <f>UPPER(IF(AND(TimeSpend[[#This Row],[Personnel number]]&lt;&gt;"",TimeSpend[[#This Row],[Date]]&lt;&gt;""),TimeSpend[[#This Row],[Personnel number]],""))</f>
        <v/>
      </c>
      <c r="B1039" s="85" t="str">
        <f>IF(AND(TimeSpend[[#This Row],[Personnel number]]&lt;&gt;"",TimeSpend[[#This Row],[Date]]&lt;&gt;""),TEXT(TimeSpend[[#This Row],[Date]],"[$-409]yyyyMMdd"),"")</f>
        <v/>
      </c>
      <c r="C1039" s="33" t="str">
        <f>IF(AND(TimeSpend[[#This Row],[Personnel number]]&lt;&gt;"",TimeSpend[[#This Row],[Date]]&lt;&gt;""),SUBSTITUTE(TimeSpend[[#This Row],[Hours]],",","."),"")</f>
        <v/>
      </c>
      <c r="D1039" t="str">
        <f>IF(AND(TimeSpend[[#This Row],[Personnel number]]&lt;&gt;"",TimeSpend[[#This Row],[Date]]&lt;&gt;""),TimeSpend[[#This Row],[Network]],"")</f>
        <v/>
      </c>
      <c r="E1039" t="str">
        <f>IF(AND(TimeSpend[[#This Row],[Personnel number]]&lt;&gt;"",TimeSpend[[#This Row],[Date]]&lt;&gt;""),TimeSpend[[#This Row],[Network Description]],"")</f>
        <v/>
      </c>
      <c r="F1039" t="str">
        <f>IF(AND(TimeSpend[[#This Row],[Personnel number]]&lt;&gt;"",TimeSpend[[#This Row],[Date]]&lt;&gt;""),TimeSpend[[#This Row],[Activity]],"")</f>
        <v/>
      </c>
      <c r="G1039" t="str">
        <f>IF(AND(TimeSpend[[#This Row],[Personnel number]]&lt;&gt;"",TimeSpend[[#This Row],[Date]]&lt;&gt;""),TimeSpend[[#This Row],[Activity description]],"")</f>
        <v/>
      </c>
      <c r="H1039" s="36" t="str">
        <f>IF(AND(TimeSpend[[#This Row],[Personnel number]]&lt;&gt;"",TimeSpend[[#This Row],[Date]]&lt;&gt;""),TimeSpend[[#This Row],[Start Time]],"")</f>
        <v/>
      </c>
      <c r="I1039" s="36" t="str">
        <f>IF(AND(TimeSpend[[#This Row],[Personnel number]]&lt;&gt;"",TimeSpend[[#This Row],[Date]]&lt;&gt;""),TimeSpend[[#This Row],[End Time]],"")</f>
        <v/>
      </c>
      <c r="J1039" t="str">
        <f>IF(AND(TimeSpend[[#This Row],[Personnel number]]&lt;&gt;"",TimeSpend[[#This Row],[Date]]&lt;&gt;""),TimeSpend[[#This Row],[Location]],"")</f>
        <v/>
      </c>
      <c r="K1039" t="str">
        <f>IF(AND(TimeSpend[[#This Row],[Personnel number]]&lt;&gt;"",TimeSpend[[#This Row],[Date]]&lt;&gt;""),TimeSpend[[#This Row],[Task]],"")</f>
        <v/>
      </c>
      <c r="L1039" t="str">
        <f>IF(AND(TimeSpend[[#This Row],[Personnel number]]&lt;&gt;"",TimeSpend[[#This Row],[Date]]&lt;&gt;""),Utilization!$J$2,"")</f>
        <v/>
      </c>
      <c r="M1039" t="str">
        <f>IF(AND(TimeSpend[[#This Row],[Personnel number]]&lt;&gt;"",TimeSpend[[#This Row],[Date]]&lt;&gt;""),TimeSpend[[#This Row],[Employee Name]],"")</f>
        <v/>
      </c>
      <c r="N1039" t="str">
        <f t="shared" si="32"/>
        <v/>
      </c>
      <c r="O1039" t="str">
        <f t="shared" si="33"/>
        <v/>
      </c>
      <c r="P1039" t="str">
        <f>IF(D1039&lt;&gt;"",VLOOKUP(D1039,Projects!B:C,2,0),"")</f>
        <v/>
      </c>
    </row>
    <row r="1040" spans="1:16" x14ac:dyDescent="0.25">
      <c r="A1040" t="str">
        <f>UPPER(IF(AND(TimeSpend[[#This Row],[Personnel number]]&lt;&gt;"",TimeSpend[[#This Row],[Date]]&lt;&gt;""),TimeSpend[[#This Row],[Personnel number]],""))</f>
        <v/>
      </c>
      <c r="B1040" s="85" t="str">
        <f>IF(AND(TimeSpend[[#This Row],[Personnel number]]&lt;&gt;"",TimeSpend[[#This Row],[Date]]&lt;&gt;""),TEXT(TimeSpend[[#This Row],[Date]],"[$-409]yyyyMMdd"),"")</f>
        <v/>
      </c>
      <c r="C1040" s="33" t="str">
        <f>IF(AND(TimeSpend[[#This Row],[Personnel number]]&lt;&gt;"",TimeSpend[[#This Row],[Date]]&lt;&gt;""),SUBSTITUTE(TimeSpend[[#This Row],[Hours]],",","."),"")</f>
        <v/>
      </c>
      <c r="D1040" t="str">
        <f>IF(AND(TimeSpend[[#This Row],[Personnel number]]&lt;&gt;"",TimeSpend[[#This Row],[Date]]&lt;&gt;""),TimeSpend[[#This Row],[Network]],"")</f>
        <v/>
      </c>
      <c r="E1040" t="str">
        <f>IF(AND(TimeSpend[[#This Row],[Personnel number]]&lt;&gt;"",TimeSpend[[#This Row],[Date]]&lt;&gt;""),TimeSpend[[#This Row],[Network Description]],"")</f>
        <v/>
      </c>
      <c r="F1040" t="str">
        <f>IF(AND(TimeSpend[[#This Row],[Personnel number]]&lt;&gt;"",TimeSpend[[#This Row],[Date]]&lt;&gt;""),TimeSpend[[#This Row],[Activity]],"")</f>
        <v/>
      </c>
      <c r="G1040" t="str">
        <f>IF(AND(TimeSpend[[#This Row],[Personnel number]]&lt;&gt;"",TimeSpend[[#This Row],[Date]]&lt;&gt;""),TimeSpend[[#This Row],[Activity description]],"")</f>
        <v/>
      </c>
      <c r="H1040" s="36" t="str">
        <f>IF(AND(TimeSpend[[#This Row],[Personnel number]]&lt;&gt;"",TimeSpend[[#This Row],[Date]]&lt;&gt;""),TimeSpend[[#This Row],[Start Time]],"")</f>
        <v/>
      </c>
      <c r="I1040" s="36" t="str">
        <f>IF(AND(TimeSpend[[#This Row],[Personnel number]]&lt;&gt;"",TimeSpend[[#This Row],[Date]]&lt;&gt;""),TimeSpend[[#This Row],[End Time]],"")</f>
        <v/>
      </c>
      <c r="J1040" t="str">
        <f>IF(AND(TimeSpend[[#This Row],[Personnel number]]&lt;&gt;"",TimeSpend[[#This Row],[Date]]&lt;&gt;""),TimeSpend[[#This Row],[Location]],"")</f>
        <v/>
      </c>
      <c r="K1040" t="str">
        <f>IF(AND(TimeSpend[[#This Row],[Personnel number]]&lt;&gt;"",TimeSpend[[#This Row],[Date]]&lt;&gt;""),TimeSpend[[#This Row],[Task]],"")</f>
        <v/>
      </c>
      <c r="L1040" t="str">
        <f>IF(AND(TimeSpend[[#This Row],[Personnel number]]&lt;&gt;"",TimeSpend[[#This Row],[Date]]&lt;&gt;""),Utilization!$J$2,"")</f>
        <v/>
      </c>
      <c r="M1040" t="str">
        <f>IF(AND(TimeSpend[[#This Row],[Personnel number]]&lt;&gt;"",TimeSpend[[#This Row],[Date]]&lt;&gt;""),TimeSpend[[#This Row],[Employee Name]],"")</f>
        <v/>
      </c>
      <c r="N1040" t="str">
        <f t="shared" si="32"/>
        <v/>
      </c>
      <c r="O1040" t="str">
        <f t="shared" si="33"/>
        <v/>
      </c>
      <c r="P1040" t="str">
        <f>IF(D1040&lt;&gt;"",VLOOKUP(D1040,Projects!B:C,2,0),"")</f>
        <v/>
      </c>
    </row>
    <row r="1041" spans="1:16" x14ac:dyDescent="0.25">
      <c r="A1041" t="str">
        <f>UPPER(IF(AND(TimeSpend[[#This Row],[Personnel number]]&lt;&gt;"",TimeSpend[[#This Row],[Date]]&lt;&gt;""),TimeSpend[[#This Row],[Personnel number]],""))</f>
        <v/>
      </c>
      <c r="B1041" s="85" t="str">
        <f>IF(AND(TimeSpend[[#This Row],[Personnel number]]&lt;&gt;"",TimeSpend[[#This Row],[Date]]&lt;&gt;""),TEXT(TimeSpend[[#This Row],[Date]],"[$-409]yyyyMMdd"),"")</f>
        <v/>
      </c>
      <c r="C1041" s="33" t="str">
        <f>IF(AND(TimeSpend[[#This Row],[Personnel number]]&lt;&gt;"",TimeSpend[[#This Row],[Date]]&lt;&gt;""),SUBSTITUTE(TimeSpend[[#This Row],[Hours]],",","."),"")</f>
        <v/>
      </c>
      <c r="D1041" t="str">
        <f>IF(AND(TimeSpend[[#This Row],[Personnel number]]&lt;&gt;"",TimeSpend[[#This Row],[Date]]&lt;&gt;""),TimeSpend[[#This Row],[Network]],"")</f>
        <v/>
      </c>
      <c r="E1041" t="str">
        <f>IF(AND(TimeSpend[[#This Row],[Personnel number]]&lt;&gt;"",TimeSpend[[#This Row],[Date]]&lt;&gt;""),TimeSpend[[#This Row],[Network Description]],"")</f>
        <v/>
      </c>
      <c r="F1041" t="str">
        <f>IF(AND(TimeSpend[[#This Row],[Personnel number]]&lt;&gt;"",TimeSpend[[#This Row],[Date]]&lt;&gt;""),TimeSpend[[#This Row],[Activity]],"")</f>
        <v/>
      </c>
      <c r="G1041" t="str">
        <f>IF(AND(TimeSpend[[#This Row],[Personnel number]]&lt;&gt;"",TimeSpend[[#This Row],[Date]]&lt;&gt;""),TimeSpend[[#This Row],[Activity description]],"")</f>
        <v/>
      </c>
      <c r="H1041" s="36" t="str">
        <f>IF(AND(TimeSpend[[#This Row],[Personnel number]]&lt;&gt;"",TimeSpend[[#This Row],[Date]]&lt;&gt;""),TimeSpend[[#This Row],[Start Time]],"")</f>
        <v/>
      </c>
      <c r="I1041" s="36" t="str">
        <f>IF(AND(TimeSpend[[#This Row],[Personnel number]]&lt;&gt;"",TimeSpend[[#This Row],[Date]]&lt;&gt;""),TimeSpend[[#This Row],[End Time]],"")</f>
        <v/>
      </c>
      <c r="J1041" t="str">
        <f>IF(AND(TimeSpend[[#This Row],[Personnel number]]&lt;&gt;"",TimeSpend[[#This Row],[Date]]&lt;&gt;""),TimeSpend[[#This Row],[Location]],"")</f>
        <v/>
      </c>
      <c r="K1041" t="str">
        <f>IF(AND(TimeSpend[[#This Row],[Personnel number]]&lt;&gt;"",TimeSpend[[#This Row],[Date]]&lt;&gt;""),TimeSpend[[#This Row],[Task]],"")</f>
        <v/>
      </c>
      <c r="L1041" t="str">
        <f>IF(AND(TimeSpend[[#This Row],[Personnel number]]&lt;&gt;"",TimeSpend[[#This Row],[Date]]&lt;&gt;""),Utilization!$J$2,"")</f>
        <v/>
      </c>
      <c r="M1041" t="str">
        <f>IF(AND(TimeSpend[[#This Row],[Personnel number]]&lt;&gt;"",TimeSpend[[#This Row],[Date]]&lt;&gt;""),TimeSpend[[#This Row],[Employee Name]],"")</f>
        <v/>
      </c>
      <c r="N1041" t="str">
        <f t="shared" si="32"/>
        <v/>
      </c>
      <c r="O1041" t="str">
        <f t="shared" si="33"/>
        <v/>
      </c>
      <c r="P1041" t="str">
        <f>IF(D1041&lt;&gt;"",VLOOKUP(D1041,Projects!B:C,2,0),"")</f>
        <v/>
      </c>
    </row>
    <row r="1042" spans="1:16" x14ac:dyDescent="0.25">
      <c r="A1042" t="str">
        <f>UPPER(IF(AND(TimeSpend[[#This Row],[Personnel number]]&lt;&gt;"",TimeSpend[[#This Row],[Date]]&lt;&gt;""),TimeSpend[[#This Row],[Personnel number]],""))</f>
        <v/>
      </c>
      <c r="B1042" s="85" t="str">
        <f>IF(AND(TimeSpend[[#This Row],[Personnel number]]&lt;&gt;"",TimeSpend[[#This Row],[Date]]&lt;&gt;""),TEXT(TimeSpend[[#This Row],[Date]],"[$-409]yyyyMMdd"),"")</f>
        <v/>
      </c>
      <c r="C1042" s="33" t="str">
        <f>IF(AND(TimeSpend[[#This Row],[Personnel number]]&lt;&gt;"",TimeSpend[[#This Row],[Date]]&lt;&gt;""),SUBSTITUTE(TimeSpend[[#This Row],[Hours]],",","."),"")</f>
        <v/>
      </c>
      <c r="D1042" t="str">
        <f>IF(AND(TimeSpend[[#This Row],[Personnel number]]&lt;&gt;"",TimeSpend[[#This Row],[Date]]&lt;&gt;""),TimeSpend[[#This Row],[Network]],"")</f>
        <v/>
      </c>
      <c r="E1042" t="str">
        <f>IF(AND(TimeSpend[[#This Row],[Personnel number]]&lt;&gt;"",TimeSpend[[#This Row],[Date]]&lt;&gt;""),TimeSpend[[#This Row],[Network Description]],"")</f>
        <v/>
      </c>
      <c r="F1042" t="str">
        <f>IF(AND(TimeSpend[[#This Row],[Personnel number]]&lt;&gt;"",TimeSpend[[#This Row],[Date]]&lt;&gt;""),TimeSpend[[#This Row],[Activity]],"")</f>
        <v/>
      </c>
      <c r="G1042" t="str">
        <f>IF(AND(TimeSpend[[#This Row],[Personnel number]]&lt;&gt;"",TimeSpend[[#This Row],[Date]]&lt;&gt;""),TimeSpend[[#This Row],[Activity description]],"")</f>
        <v/>
      </c>
      <c r="H1042" s="36" t="str">
        <f>IF(AND(TimeSpend[[#This Row],[Personnel number]]&lt;&gt;"",TimeSpend[[#This Row],[Date]]&lt;&gt;""),TimeSpend[[#This Row],[Start Time]],"")</f>
        <v/>
      </c>
      <c r="I1042" s="36" t="str">
        <f>IF(AND(TimeSpend[[#This Row],[Personnel number]]&lt;&gt;"",TimeSpend[[#This Row],[Date]]&lt;&gt;""),TimeSpend[[#This Row],[End Time]],"")</f>
        <v/>
      </c>
      <c r="J1042" t="str">
        <f>IF(AND(TimeSpend[[#This Row],[Personnel number]]&lt;&gt;"",TimeSpend[[#This Row],[Date]]&lt;&gt;""),TimeSpend[[#This Row],[Location]],"")</f>
        <v/>
      </c>
      <c r="K1042" t="str">
        <f>IF(AND(TimeSpend[[#This Row],[Personnel number]]&lt;&gt;"",TimeSpend[[#This Row],[Date]]&lt;&gt;""),TimeSpend[[#This Row],[Task]],"")</f>
        <v/>
      </c>
      <c r="L1042" t="str">
        <f>IF(AND(TimeSpend[[#This Row],[Personnel number]]&lt;&gt;"",TimeSpend[[#This Row],[Date]]&lt;&gt;""),Utilization!$J$2,"")</f>
        <v/>
      </c>
      <c r="M1042" t="str">
        <f>IF(AND(TimeSpend[[#This Row],[Personnel number]]&lt;&gt;"",TimeSpend[[#This Row],[Date]]&lt;&gt;""),TimeSpend[[#This Row],[Employee Name]],"")</f>
        <v/>
      </c>
      <c r="N1042" t="str">
        <f t="shared" si="32"/>
        <v/>
      </c>
      <c r="O1042" t="str">
        <f t="shared" si="33"/>
        <v/>
      </c>
      <c r="P1042" t="str">
        <f>IF(D1042&lt;&gt;"",VLOOKUP(D1042,Projects!B:C,2,0),"")</f>
        <v/>
      </c>
    </row>
    <row r="1043" spans="1:16" x14ac:dyDescent="0.25">
      <c r="A1043" t="str">
        <f>UPPER(IF(AND(TimeSpend[[#This Row],[Personnel number]]&lt;&gt;"",TimeSpend[[#This Row],[Date]]&lt;&gt;""),TimeSpend[[#This Row],[Personnel number]],""))</f>
        <v/>
      </c>
      <c r="B1043" s="85" t="str">
        <f>IF(AND(TimeSpend[[#This Row],[Personnel number]]&lt;&gt;"",TimeSpend[[#This Row],[Date]]&lt;&gt;""),TEXT(TimeSpend[[#This Row],[Date]],"[$-409]yyyyMMdd"),"")</f>
        <v/>
      </c>
      <c r="C1043" s="33" t="str">
        <f>IF(AND(TimeSpend[[#This Row],[Personnel number]]&lt;&gt;"",TimeSpend[[#This Row],[Date]]&lt;&gt;""),SUBSTITUTE(TimeSpend[[#This Row],[Hours]],",","."),"")</f>
        <v/>
      </c>
      <c r="D1043" t="str">
        <f>IF(AND(TimeSpend[[#This Row],[Personnel number]]&lt;&gt;"",TimeSpend[[#This Row],[Date]]&lt;&gt;""),TimeSpend[[#This Row],[Network]],"")</f>
        <v/>
      </c>
      <c r="E1043" t="str">
        <f>IF(AND(TimeSpend[[#This Row],[Personnel number]]&lt;&gt;"",TimeSpend[[#This Row],[Date]]&lt;&gt;""),TimeSpend[[#This Row],[Network Description]],"")</f>
        <v/>
      </c>
      <c r="F1043" t="str">
        <f>IF(AND(TimeSpend[[#This Row],[Personnel number]]&lt;&gt;"",TimeSpend[[#This Row],[Date]]&lt;&gt;""),TimeSpend[[#This Row],[Activity]],"")</f>
        <v/>
      </c>
      <c r="G1043" t="str">
        <f>IF(AND(TimeSpend[[#This Row],[Personnel number]]&lt;&gt;"",TimeSpend[[#This Row],[Date]]&lt;&gt;""),TimeSpend[[#This Row],[Activity description]],"")</f>
        <v/>
      </c>
      <c r="H1043" s="36" t="str">
        <f>IF(AND(TimeSpend[[#This Row],[Personnel number]]&lt;&gt;"",TimeSpend[[#This Row],[Date]]&lt;&gt;""),TimeSpend[[#This Row],[Start Time]],"")</f>
        <v/>
      </c>
      <c r="I1043" s="36" t="str">
        <f>IF(AND(TimeSpend[[#This Row],[Personnel number]]&lt;&gt;"",TimeSpend[[#This Row],[Date]]&lt;&gt;""),TimeSpend[[#This Row],[End Time]],"")</f>
        <v/>
      </c>
      <c r="J1043" t="str">
        <f>IF(AND(TimeSpend[[#This Row],[Personnel number]]&lt;&gt;"",TimeSpend[[#This Row],[Date]]&lt;&gt;""),TimeSpend[[#This Row],[Location]],"")</f>
        <v/>
      </c>
      <c r="K1043" t="str">
        <f>IF(AND(TimeSpend[[#This Row],[Personnel number]]&lt;&gt;"",TimeSpend[[#This Row],[Date]]&lt;&gt;""),TimeSpend[[#This Row],[Task]],"")</f>
        <v/>
      </c>
      <c r="L1043" t="str">
        <f>IF(AND(TimeSpend[[#This Row],[Personnel number]]&lt;&gt;"",TimeSpend[[#This Row],[Date]]&lt;&gt;""),Utilization!$J$2,"")</f>
        <v/>
      </c>
      <c r="M1043" t="str">
        <f>IF(AND(TimeSpend[[#This Row],[Personnel number]]&lt;&gt;"",TimeSpend[[#This Row],[Date]]&lt;&gt;""),TimeSpend[[#This Row],[Employee Name]],"")</f>
        <v/>
      </c>
      <c r="N1043" t="str">
        <f t="shared" si="32"/>
        <v/>
      </c>
      <c r="O1043" t="str">
        <f t="shared" si="33"/>
        <v/>
      </c>
      <c r="P1043" t="str">
        <f>IF(D1043&lt;&gt;"",VLOOKUP(D1043,Projects!B:C,2,0),"")</f>
        <v/>
      </c>
    </row>
    <row r="1044" spans="1:16" x14ac:dyDescent="0.25">
      <c r="A1044" t="str">
        <f>UPPER(IF(AND(TimeSpend[[#This Row],[Personnel number]]&lt;&gt;"",TimeSpend[[#This Row],[Date]]&lt;&gt;""),TimeSpend[[#This Row],[Personnel number]],""))</f>
        <v/>
      </c>
      <c r="B1044" s="85" t="str">
        <f>IF(AND(TimeSpend[[#This Row],[Personnel number]]&lt;&gt;"",TimeSpend[[#This Row],[Date]]&lt;&gt;""),TEXT(TimeSpend[[#This Row],[Date]],"[$-409]yyyyMMdd"),"")</f>
        <v/>
      </c>
      <c r="C1044" s="33" t="str">
        <f>IF(AND(TimeSpend[[#This Row],[Personnel number]]&lt;&gt;"",TimeSpend[[#This Row],[Date]]&lt;&gt;""),SUBSTITUTE(TimeSpend[[#This Row],[Hours]],",","."),"")</f>
        <v/>
      </c>
      <c r="D1044" t="str">
        <f>IF(AND(TimeSpend[[#This Row],[Personnel number]]&lt;&gt;"",TimeSpend[[#This Row],[Date]]&lt;&gt;""),TimeSpend[[#This Row],[Network]],"")</f>
        <v/>
      </c>
      <c r="E1044" t="str">
        <f>IF(AND(TimeSpend[[#This Row],[Personnel number]]&lt;&gt;"",TimeSpend[[#This Row],[Date]]&lt;&gt;""),TimeSpend[[#This Row],[Network Description]],"")</f>
        <v/>
      </c>
      <c r="F1044" t="str">
        <f>IF(AND(TimeSpend[[#This Row],[Personnel number]]&lt;&gt;"",TimeSpend[[#This Row],[Date]]&lt;&gt;""),TimeSpend[[#This Row],[Activity]],"")</f>
        <v/>
      </c>
      <c r="G1044" t="str">
        <f>IF(AND(TimeSpend[[#This Row],[Personnel number]]&lt;&gt;"",TimeSpend[[#This Row],[Date]]&lt;&gt;""),TimeSpend[[#This Row],[Activity description]],"")</f>
        <v/>
      </c>
      <c r="H1044" s="36" t="str">
        <f>IF(AND(TimeSpend[[#This Row],[Personnel number]]&lt;&gt;"",TimeSpend[[#This Row],[Date]]&lt;&gt;""),TimeSpend[[#This Row],[Start Time]],"")</f>
        <v/>
      </c>
      <c r="I1044" s="36" t="str">
        <f>IF(AND(TimeSpend[[#This Row],[Personnel number]]&lt;&gt;"",TimeSpend[[#This Row],[Date]]&lt;&gt;""),TimeSpend[[#This Row],[End Time]],"")</f>
        <v/>
      </c>
      <c r="J1044" t="str">
        <f>IF(AND(TimeSpend[[#This Row],[Personnel number]]&lt;&gt;"",TimeSpend[[#This Row],[Date]]&lt;&gt;""),TimeSpend[[#This Row],[Location]],"")</f>
        <v/>
      </c>
      <c r="K1044" t="str">
        <f>IF(AND(TimeSpend[[#This Row],[Personnel number]]&lt;&gt;"",TimeSpend[[#This Row],[Date]]&lt;&gt;""),TimeSpend[[#This Row],[Task]],"")</f>
        <v/>
      </c>
      <c r="L1044" t="str">
        <f>IF(AND(TimeSpend[[#This Row],[Personnel number]]&lt;&gt;"",TimeSpend[[#This Row],[Date]]&lt;&gt;""),Utilization!$J$2,"")</f>
        <v/>
      </c>
      <c r="M1044" t="str">
        <f>IF(AND(TimeSpend[[#This Row],[Personnel number]]&lt;&gt;"",TimeSpend[[#This Row],[Date]]&lt;&gt;""),TimeSpend[[#This Row],[Employee Name]],"")</f>
        <v/>
      </c>
      <c r="N1044" t="str">
        <f t="shared" si="32"/>
        <v/>
      </c>
      <c r="O1044" t="str">
        <f t="shared" si="33"/>
        <v/>
      </c>
      <c r="P1044" t="str">
        <f>IF(D1044&lt;&gt;"",VLOOKUP(D1044,Projects!B:C,2,0),"")</f>
        <v/>
      </c>
    </row>
    <row r="1045" spans="1:16" x14ac:dyDescent="0.25">
      <c r="A1045" t="str">
        <f>UPPER(IF(AND(TimeSpend[[#This Row],[Personnel number]]&lt;&gt;"",TimeSpend[[#This Row],[Date]]&lt;&gt;""),TimeSpend[[#This Row],[Personnel number]],""))</f>
        <v/>
      </c>
      <c r="B1045" s="85" t="str">
        <f>IF(AND(TimeSpend[[#This Row],[Personnel number]]&lt;&gt;"",TimeSpend[[#This Row],[Date]]&lt;&gt;""),TEXT(TimeSpend[[#This Row],[Date]],"[$-409]yyyyMMdd"),"")</f>
        <v/>
      </c>
      <c r="C1045" s="33" t="str">
        <f>IF(AND(TimeSpend[[#This Row],[Personnel number]]&lt;&gt;"",TimeSpend[[#This Row],[Date]]&lt;&gt;""),SUBSTITUTE(TimeSpend[[#This Row],[Hours]],",","."),"")</f>
        <v/>
      </c>
      <c r="D1045" t="str">
        <f>IF(AND(TimeSpend[[#This Row],[Personnel number]]&lt;&gt;"",TimeSpend[[#This Row],[Date]]&lt;&gt;""),TimeSpend[[#This Row],[Network]],"")</f>
        <v/>
      </c>
      <c r="E1045" t="str">
        <f>IF(AND(TimeSpend[[#This Row],[Personnel number]]&lt;&gt;"",TimeSpend[[#This Row],[Date]]&lt;&gt;""),TimeSpend[[#This Row],[Network Description]],"")</f>
        <v/>
      </c>
      <c r="F1045" t="str">
        <f>IF(AND(TimeSpend[[#This Row],[Personnel number]]&lt;&gt;"",TimeSpend[[#This Row],[Date]]&lt;&gt;""),TimeSpend[[#This Row],[Activity]],"")</f>
        <v/>
      </c>
      <c r="G1045" t="str">
        <f>IF(AND(TimeSpend[[#This Row],[Personnel number]]&lt;&gt;"",TimeSpend[[#This Row],[Date]]&lt;&gt;""),TimeSpend[[#This Row],[Activity description]],"")</f>
        <v/>
      </c>
      <c r="H1045" s="36" t="str">
        <f>IF(AND(TimeSpend[[#This Row],[Personnel number]]&lt;&gt;"",TimeSpend[[#This Row],[Date]]&lt;&gt;""),TimeSpend[[#This Row],[Start Time]],"")</f>
        <v/>
      </c>
      <c r="I1045" s="36" t="str">
        <f>IF(AND(TimeSpend[[#This Row],[Personnel number]]&lt;&gt;"",TimeSpend[[#This Row],[Date]]&lt;&gt;""),TimeSpend[[#This Row],[End Time]],"")</f>
        <v/>
      </c>
      <c r="J1045" t="str">
        <f>IF(AND(TimeSpend[[#This Row],[Personnel number]]&lt;&gt;"",TimeSpend[[#This Row],[Date]]&lt;&gt;""),TimeSpend[[#This Row],[Location]],"")</f>
        <v/>
      </c>
      <c r="K1045" t="str">
        <f>IF(AND(TimeSpend[[#This Row],[Personnel number]]&lt;&gt;"",TimeSpend[[#This Row],[Date]]&lt;&gt;""),TimeSpend[[#This Row],[Task]],"")</f>
        <v/>
      </c>
      <c r="L1045" t="str">
        <f>IF(AND(TimeSpend[[#This Row],[Personnel number]]&lt;&gt;"",TimeSpend[[#This Row],[Date]]&lt;&gt;""),Utilization!$J$2,"")</f>
        <v/>
      </c>
      <c r="M1045" t="str">
        <f>IF(AND(TimeSpend[[#This Row],[Personnel number]]&lt;&gt;"",TimeSpend[[#This Row],[Date]]&lt;&gt;""),TimeSpend[[#This Row],[Employee Name]],"")</f>
        <v/>
      </c>
      <c r="N1045" t="str">
        <f t="shared" si="32"/>
        <v/>
      </c>
      <c r="O1045" t="str">
        <f t="shared" si="33"/>
        <v/>
      </c>
      <c r="P1045" t="str">
        <f>IF(D1045&lt;&gt;"",VLOOKUP(D1045,Projects!B:C,2,0),"")</f>
        <v/>
      </c>
    </row>
    <row r="1046" spans="1:16" x14ac:dyDescent="0.25">
      <c r="A1046" t="str">
        <f>UPPER(IF(AND(TimeSpend[[#This Row],[Personnel number]]&lt;&gt;"",TimeSpend[[#This Row],[Date]]&lt;&gt;""),TimeSpend[[#This Row],[Personnel number]],""))</f>
        <v/>
      </c>
      <c r="B1046" s="85" t="str">
        <f>IF(AND(TimeSpend[[#This Row],[Personnel number]]&lt;&gt;"",TimeSpend[[#This Row],[Date]]&lt;&gt;""),TEXT(TimeSpend[[#This Row],[Date]],"[$-409]yyyyMMdd"),"")</f>
        <v/>
      </c>
      <c r="C1046" s="33" t="str">
        <f>IF(AND(TimeSpend[[#This Row],[Personnel number]]&lt;&gt;"",TimeSpend[[#This Row],[Date]]&lt;&gt;""),SUBSTITUTE(TimeSpend[[#This Row],[Hours]],",","."),"")</f>
        <v/>
      </c>
      <c r="D1046" t="str">
        <f>IF(AND(TimeSpend[[#This Row],[Personnel number]]&lt;&gt;"",TimeSpend[[#This Row],[Date]]&lt;&gt;""),TimeSpend[[#This Row],[Network]],"")</f>
        <v/>
      </c>
      <c r="E1046" t="str">
        <f>IF(AND(TimeSpend[[#This Row],[Personnel number]]&lt;&gt;"",TimeSpend[[#This Row],[Date]]&lt;&gt;""),TimeSpend[[#This Row],[Network Description]],"")</f>
        <v/>
      </c>
      <c r="F1046" t="str">
        <f>IF(AND(TimeSpend[[#This Row],[Personnel number]]&lt;&gt;"",TimeSpend[[#This Row],[Date]]&lt;&gt;""),TimeSpend[[#This Row],[Activity]],"")</f>
        <v/>
      </c>
      <c r="G1046" t="str">
        <f>IF(AND(TimeSpend[[#This Row],[Personnel number]]&lt;&gt;"",TimeSpend[[#This Row],[Date]]&lt;&gt;""),TimeSpend[[#This Row],[Activity description]],"")</f>
        <v/>
      </c>
      <c r="H1046" s="36" t="str">
        <f>IF(AND(TimeSpend[[#This Row],[Personnel number]]&lt;&gt;"",TimeSpend[[#This Row],[Date]]&lt;&gt;""),TimeSpend[[#This Row],[Start Time]],"")</f>
        <v/>
      </c>
      <c r="I1046" s="36" t="str">
        <f>IF(AND(TimeSpend[[#This Row],[Personnel number]]&lt;&gt;"",TimeSpend[[#This Row],[Date]]&lt;&gt;""),TimeSpend[[#This Row],[End Time]],"")</f>
        <v/>
      </c>
      <c r="J1046" t="str">
        <f>IF(AND(TimeSpend[[#This Row],[Personnel number]]&lt;&gt;"",TimeSpend[[#This Row],[Date]]&lt;&gt;""),TimeSpend[[#This Row],[Location]],"")</f>
        <v/>
      </c>
      <c r="K1046" t="str">
        <f>IF(AND(TimeSpend[[#This Row],[Personnel number]]&lt;&gt;"",TimeSpend[[#This Row],[Date]]&lt;&gt;""),TimeSpend[[#This Row],[Task]],"")</f>
        <v/>
      </c>
      <c r="L1046" t="str">
        <f>IF(AND(TimeSpend[[#This Row],[Personnel number]]&lt;&gt;"",TimeSpend[[#This Row],[Date]]&lt;&gt;""),Utilization!$J$2,"")</f>
        <v/>
      </c>
      <c r="M1046" t="str">
        <f>IF(AND(TimeSpend[[#This Row],[Personnel number]]&lt;&gt;"",TimeSpend[[#This Row],[Date]]&lt;&gt;""),TimeSpend[[#This Row],[Employee Name]],"")</f>
        <v/>
      </c>
      <c r="N1046" t="str">
        <f t="shared" si="32"/>
        <v/>
      </c>
      <c r="O1046" t="str">
        <f t="shared" si="33"/>
        <v/>
      </c>
      <c r="P1046" t="str">
        <f>IF(D1046&lt;&gt;"",VLOOKUP(D1046,Projects!B:C,2,0),"")</f>
        <v/>
      </c>
    </row>
    <row r="1047" spans="1:16" x14ac:dyDescent="0.25">
      <c r="A1047" t="str">
        <f>UPPER(IF(AND(TimeSpend[[#This Row],[Personnel number]]&lt;&gt;"",TimeSpend[[#This Row],[Date]]&lt;&gt;""),TimeSpend[[#This Row],[Personnel number]],""))</f>
        <v/>
      </c>
      <c r="B1047" s="85" t="str">
        <f>IF(AND(TimeSpend[[#This Row],[Personnel number]]&lt;&gt;"",TimeSpend[[#This Row],[Date]]&lt;&gt;""),TEXT(TimeSpend[[#This Row],[Date]],"[$-409]yyyyMMdd"),"")</f>
        <v/>
      </c>
      <c r="C1047" s="33" t="str">
        <f>IF(AND(TimeSpend[[#This Row],[Personnel number]]&lt;&gt;"",TimeSpend[[#This Row],[Date]]&lt;&gt;""),SUBSTITUTE(TimeSpend[[#This Row],[Hours]],",","."),"")</f>
        <v/>
      </c>
      <c r="D1047" t="str">
        <f>IF(AND(TimeSpend[[#This Row],[Personnel number]]&lt;&gt;"",TimeSpend[[#This Row],[Date]]&lt;&gt;""),TimeSpend[[#This Row],[Network]],"")</f>
        <v/>
      </c>
      <c r="E1047" t="str">
        <f>IF(AND(TimeSpend[[#This Row],[Personnel number]]&lt;&gt;"",TimeSpend[[#This Row],[Date]]&lt;&gt;""),TimeSpend[[#This Row],[Network Description]],"")</f>
        <v/>
      </c>
      <c r="F1047" t="str">
        <f>IF(AND(TimeSpend[[#This Row],[Personnel number]]&lt;&gt;"",TimeSpend[[#This Row],[Date]]&lt;&gt;""),TimeSpend[[#This Row],[Activity]],"")</f>
        <v/>
      </c>
      <c r="G1047" t="str">
        <f>IF(AND(TimeSpend[[#This Row],[Personnel number]]&lt;&gt;"",TimeSpend[[#This Row],[Date]]&lt;&gt;""),TimeSpend[[#This Row],[Activity description]],"")</f>
        <v/>
      </c>
      <c r="H1047" s="36" t="str">
        <f>IF(AND(TimeSpend[[#This Row],[Personnel number]]&lt;&gt;"",TimeSpend[[#This Row],[Date]]&lt;&gt;""),TimeSpend[[#This Row],[Start Time]],"")</f>
        <v/>
      </c>
      <c r="I1047" s="36" t="str">
        <f>IF(AND(TimeSpend[[#This Row],[Personnel number]]&lt;&gt;"",TimeSpend[[#This Row],[Date]]&lt;&gt;""),TimeSpend[[#This Row],[End Time]],"")</f>
        <v/>
      </c>
      <c r="J1047" t="str">
        <f>IF(AND(TimeSpend[[#This Row],[Personnel number]]&lt;&gt;"",TimeSpend[[#This Row],[Date]]&lt;&gt;""),TimeSpend[[#This Row],[Location]],"")</f>
        <v/>
      </c>
      <c r="K1047" t="str">
        <f>IF(AND(TimeSpend[[#This Row],[Personnel number]]&lt;&gt;"",TimeSpend[[#This Row],[Date]]&lt;&gt;""),TimeSpend[[#This Row],[Task]],"")</f>
        <v/>
      </c>
      <c r="L1047" t="str">
        <f>IF(AND(TimeSpend[[#This Row],[Personnel number]]&lt;&gt;"",TimeSpend[[#This Row],[Date]]&lt;&gt;""),Utilization!$J$2,"")</f>
        <v/>
      </c>
      <c r="M1047" t="str">
        <f>IF(AND(TimeSpend[[#This Row],[Personnel number]]&lt;&gt;"",TimeSpend[[#This Row],[Date]]&lt;&gt;""),TimeSpend[[#This Row],[Employee Name]],"")</f>
        <v/>
      </c>
      <c r="N1047" t="str">
        <f t="shared" si="32"/>
        <v/>
      </c>
      <c r="O1047" t="str">
        <f t="shared" si="33"/>
        <v/>
      </c>
      <c r="P1047" t="str">
        <f>IF(D1047&lt;&gt;"",VLOOKUP(D1047,Projects!B:C,2,0),"")</f>
        <v/>
      </c>
    </row>
    <row r="1048" spans="1:16" x14ac:dyDescent="0.25">
      <c r="A1048" t="str">
        <f>UPPER(IF(AND(TimeSpend[[#This Row],[Personnel number]]&lt;&gt;"",TimeSpend[[#This Row],[Date]]&lt;&gt;""),TimeSpend[[#This Row],[Personnel number]],""))</f>
        <v/>
      </c>
      <c r="B1048" s="85" t="str">
        <f>IF(AND(TimeSpend[[#This Row],[Personnel number]]&lt;&gt;"",TimeSpend[[#This Row],[Date]]&lt;&gt;""),TEXT(TimeSpend[[#This Row],[Date]],"[$-409]yyyyMMdd"),"")</f>
        <v/>
      </c>
      <c r="C1048" s="33" t="str">
        <f>IF(AND(TimeSpend[[#This Row],[Personnel number]]&lt;&gt;"",TimeSpend[[#This Row],[Date]]&lt;&gt;""),SUBSTITUTE(TimeSpend[[#This Row],[Hours]],",","."),"")</f>
        <v/>
      </c>
      <c r="D1048" t="str">
        <f>IF(AND(TimeSpend[[#This Row],[Personnel number]]&lt;&gt;"",TimeSpend[[#This Row],[Date]]&lt;&gt;""),TimeSpend[[#This Row],[Network]],"")</f>
        <v/>
      </c>
      <c r="E1048" t="str">
        <f>IF(AND(TimeSpend[[#This Row],[Personnel number]]&lt;&gt;"",TimeSpend[[#This Row],[Date]]&lt;&gt;""),TimeSpend[[#This Row],[Network Description]],"")</f>
        <v/>
      </c>
      <c r="F1048" t="str">
        <f>IF(AND(TimeSpend[[#This Row],[Personnel number]]&lt;&gt;"",TimeSpend[[#This Row],[Date]]&lt;&gt;""),TimeSpend[[#This Row],[Activity]],"")</f>
        <v/>
      </c>
      <c r="G1048" t="str">
        <f>IF(AND(TimeSpend[[#This Row],[Personnel number]]&lt;&gt;"",TimeSpend[[#This Row],[Date]]&lt;&gt;""),TimeSpend[[#This Row],[Activity description]],"")</f>
        <v/>
      </c>
      <c r="H1048" s="36" t="str">
        <f>IF(AND(TimeSpend[[#This Row],[Personnel number]]&lt;&gt;"",TimeSpend[[#This Row],[Date]]&lt;&gt;""),TimeSpend[[#This Row],[Start Time]],"")</f>
        <v/>
      </c>
      <c r="I1048" s="36" t="str">
        <f>IF(AND(TimeSpend[[#This Row],[Personnel number]]&lt;&gt;"",TimeSpend[[#This Row],[Date]]&lt;&gt;""),TimeSpend[[#This Row],[End Time]],"")</f>
        <v/>
      </c>
      <c r="J1048" t="str">
        <f>IF(AND(TimeSpend[[#This Row],[Personnel number]]&lt;&gt;"",TimeSpend[[#This Row],[Date]]&lt;&gt;""),TimeSpend[[#This Row],[Location]],"")</f>
        <v/>
      </c>
      <c r="K1048" t="str">
        <f>IF(AND(TimeSpend[[#This Row],[Personnel number]]&lt;&gt;"",TimeSpend[[#This Row],[Date]]&lt;&gt;""),TimeSpend[[#This Row],[Task]],"")</f>
        <v/>
      </c>
      <c r="L1048" t="str">
        <f>IF(AND(TimeSpend[[#This Row],[Personnel number]]&lt;&gt;"",TimeSpend[[#This Row],[Date]]&lt;&gt;""),Utilization!$J$2,"")</f>
        <v/>
      </c>
      <c r="M1048" t="str">
        <f>IF(AND(TimeSpend[[#This Row],[Personnel number]]&lt;&gt;"",TimeSpend[[#This Row],[Date]]&lt;&gt;""),TimeSpend[[#This Row],[Employee Name]],"")</f>
        <v/>
      </c>
      <c r="N1048" t="str">
        <f t="shared" si="32"/>
        <v/>
      </c>
      <c r="O1048" t="str">
        <f t="shared" si="33"/>
        <v/>
      </c>
      <c r="P1048" t="str">
        <f>IF(D1048&lt;&gt;"",VLOOKUP(D1048,Projects!B:C,2,0),"")</f>
        <v/>
      </c>
    </row>
    <row r="1049" spans="1:16" x14ac:dyDescent="0.25">
      <c r="A1049" t="str">
        <f>UPPER(IF(AND(TimeSpend[[#This Row],[Personnel number]]&lt;&gt;"",TimeSpend[[#This Row],[Date]]&lt;&gt;""),TimeSpend[[#This Row],[Personnel number]],""))</f>
        <v/>
      </c>
      <c r="B1049" s="85" t="str">
        <f>IF(AND(TimeSpend[[#This Row],[Personnel number]]&lt;&gt;"",TimeSpend[[#This Row],[Date]]&lt;&gt;""),TEXT(TimeSpend[[#This Row],[Date]],"[$-409]yyyyMMdd"),"")</f>
        <v/>
      </c>
      <c r="C1049" s="33" t="str">
        <f>IF(AND(TimeSpend[[#This Row],[Personnel number]]&lt;&gt;"",TimeSpend[[#This Row],[Date]]&lt;&gt;""),SUBSTITUTE(TimeSpend[[#This Row],[Hours]],",","."),"")</f>
        <v/>
      </c>
      <c r="D1049" t="str">
        <f>IF(AND(TimeSpend[[#This Row],[Personnel number]]&lt;&gt;"",TimeSpend[[#This Row],[Date]]&lt;&gt;""),TimeSpend[[#This Row],[Network]],"")</f>
        <v/>
      </c>
      <c r="E1049" t="str">
        <f>IF(AND(TimeSpend[[#This Row],[Personnel number]]&lt;&gt;"",TimeSpend[[#This Row],[Date]]&lt;&gt;""),TimeSpend[[#This Row],[Network Description]],"")</f>
        <v/>
      </c>
      <c r="F1049" t="str">
        <f>IF(AND(TimeSpend[[#This Row],[Personnel number]]&lt;&gt;"",TimeSpend[[#This Row],[Date]]&lt;&gt;""),TimeSpend[[#This Row],[Activity]],"")</f>
        <v/>
      </c>
      <c r="G1049" t="str">
        <f>IF(AND(TimeSpend[[#This Row],[Personnel number]]&lt;&gt;"",TimeSpend[[#This Row],[Date]]&lt;&gt;""),TimeSpend[[#This Row],[Activity description]],"")</f>
        <v/>
      </c>
      <c r="H1049" s="36" t="str">
        <f>IF(AND(TimeSpend[[#This Row],[Personnel number]]&lt;&gt;"",TimeSpend[[#This Row],[Date]]&lt;&gt;""),TimeSpend[[#This Row],[Start Time]],"")</f>
        <v/>
      </c>
      <c r="I1049" s="36" t="str">
        <f>IF(AND(TimeSpend[[#This Row],[Personnel number]]&lt;&gt;"",TimeSpend[[#This Row],[Date]]&lt;&gt;""),TimeSpend[[#This Row],[End Time]],"")</f>
        <v/>
      </c>
      <c r="J1049" t="str">
        <f>IF(AND(TimeSpend[[#This Row],[Personnel number]]&lt;&gt;"",TimeSpend[[#This Row],[Date]]&lt;&gt;""),TimeSpend[[#This Row],[Location]],"")</f>
        <v/>
      </c>
      <c r="K1049" t="str">
        <f>IF(AND(TimeSpend[[#This Row],[Personnel number]]&lt;&gt;"",TimeSpend[[#This Row],[Date]]&lt;&gt;""),TimeSpend[[#This Row],[Task]],"")</f>
        <v/>
      </c>
      <c r="L1049" t="str">
        <f>IF(AND(TimeSpend[[#This Row],[Personnel number]]&lt;&gt;"",TimeSpend[[#This Row],[Date]]&lt;&gt;""),Utilization!$J$2,"")</f>
        <v/>
      </c>
      <c r="M1049" t="str">
        <f>IF(AND(TimeSpend[[#This Row],[Personnel number]]&lt;&gt;"",TimeSpend[[#This Row],[Date]]&lt;&gt;""),TimeSpend[[#This Row],[Employee Name]],"")</f>
        <v/>
      </c>
      <c r="N1049" t="str">
        <f t="shared" si="32"/>
        <v/>
      </c>
      <c r="O1049" t="str">
        <f t="shared" si="33"/>
        <v/>
      </c>
      <c r="P1049" t="str">
        <f>IF(D1049&lt;&gt;"",VLOOKUP(D1049,Projects!B:C,2,0),"")</f>
        <v/>
      </c>
    </row>
    <row r="1050" spans="1:16" x14ac:dyDescent="0.25">
      <c r="A1050" t="str">
        <f>UPPER(IF(AND(TimeSpend[[#This Row],[Personnel number]]&lt;&gt;"",TimeSpend[[#This Row],[Date]]&lt;&gt;""),TimeSpend[[#This Row],[Personnel number]],""))</f>
        <v/>
      </c>
      <c r="B1050" s="85" t="str">
        <f>IF(AND(TimeSpend[[#This Row],[Personnel number]]&lt;&gt;"",TimeSpend[[#This Row],[Date]]&lt;&gt;""),TEXT(TimeSpend[[#This Row],[Date]],"[$-409]yyyyMMdd"),"")</f>
        <v/>
      </c>
      <c r="C1050" s="33" t="str">
        <f>IF(AND(TimeSpend[[#This Row],[Personnel number]]&lt;&gt;"",TimeSpend[[#This Row],[Date]]&lt;&gt;""),SUBSTITUTE(TimeSpend[[#This Row],[Hours]],",","."),"")</f>
        <v/>
      </c>
      <c r="D1050" t="str">
        <f>IF(AND(TimeSpend[[#This Row],[Personnel number]]&lt;&gt;"",TimeSpend[[#This Row],[Date]]&lt;&gt;""),TimeSpend[[#This Row],[Network]],"")</f>
        <v/>
      </c>
      <c r="E1050" t="str">
        <f>IF(AND(TimeSpend[[#This Row],[Personnel number]]&lt;&gt;"",TimeSpend[[#This Row],[Date]]&lt;&gt;""),TimeSpend[[#This Row],[Network Description]],"")</f>
        <v/>
      </c>
      <c r="F1050" t="str">
        <f>IF(AND(TimeSpend[[#This Row],[Personnel number]]&lt;&gt;"",TimeSpend[[#This Row],[Date]]&lt;&gt;""),TimeSpend[[#This Row],[Activity]],"")</f>
        <v/>
      </c>
      <c r="G1050" t="str">
        <f>IF(AND(TimeSpend[[#This Row],[Personnel number]]&lt;&gt;"",TimeSpend[[#This Row],[Date]]&lt;&gt;""),TimeSpend[[#This Row],[Activity description]],"")</f>
        <v/>
      </c>
      <c r="H1050" s="36" t="str">
        <f>IF(AND(TimeSpend[[#This Row],[Personnel number]]&lt;&gt;"",TimeSpend[[#This Row],[Date]]&lt;&gt;""),TimeSpend[[#This Row],[Start Time]],"")</f>
        <v/>
      </c>
      <c r="I1050" s="36" t="str">
        <f>IF(AND(TimeSpend[[#This Row],[Personnel number]]&lt;&gt;"",TimeSpend[[#This Row],[Date]]&lt;&gt;""),TimeSpend[[#This Row],[End Time]],"")</f>
        <v/>
      </c>
      <c r="J1050" t="str">
        <f>IF(AND(TimeSpend[[#This Row],[Personnel number]]&lt;&gt;"",TimeSpend[[#This Row],[Date]]&lt;&gt;""),TimeSpend[[#This Row],[Location]],"")</f>
        <v/>
      </c>
      <c r="K1050" t="str">
        <f>IF(AND(TimeSpend[[#This Row],[Personnel number]]&lt;&gt;"",TimeSpend[[#This Row],[Date]]&lt;&gt;""),TimeSpend[[#This Row],[Task]],"")</f>
        <v/>
      </c>
      <c r="L1050" t="str">
        <f>IF(AND(TimeSpend[[#This Row],[Personnel number]]&lt;&gt;"",TimeSpend[[#This Row],[Date]]&lt;&gt;""),Utilization!$J$2,"")</f>
        <v/>
      </c>
      <c r="M1050" t="str">
        <f>IF(AND(TimeSpend[[#This Row],[Personnel number]]&lt;&gt;"",TimeSpend[[#This Row],[Date]]&lt;&gt;""),TimeSpend[[#This Row],[Employee Name]],"")</f>
        <v/>
      </c>
      <c r="N1050" t="str">
        <f t="shared" si="32"/>
        <v/>
      </c>
      <c r="O1050" t="str">
        <f t="shared" si="33"/>
        <v/>
      </c>
      <c r="P1050" t="str">
        <f>IF(D1050&lt;&gt;"",VLOOKUP(D1050,Projects!B:C,2,0),"")</f>
        <v/>
      </c>
    </row>
    <row r="1051" spans="1:16" x14ac:dyDescent="0.25">
      <c r="A1051" t="str">
        <f>UPPER(IF(AND(TimeSpend[[#This Row],[Personnel number]]&lt;&gt;"",TimeSpend[[#This Row],[Date]]&lt;&gt;""),TimeSpend[[#This Row],[Personnel number]],""))</f>
        <v/>
      </c>
      <c r="B1051" s="85" t="str">
        <f>IF(AND(TimeSpend[[#This Row],[Personnel number]]&lt;&gt;"",TimeSpend[[#This Row],[Date]]&lt;&gt;""),TEXT(TimeSpend[[#This Row],[Date]],"[$-409]yyyyMMdd"),"")</f>
        <v/>
      </c>
      <c r="C1051" s="33" t="str">
        <f>IF(AND(TimeSpend[[#This Row],[Personnel number]]&lt;&gt;"",TimeSpend[[#This Row],[Date]]&lt;&gt;""),SUBSTITUTE(TimeSpend[[#This Row],[Hours]],",","."),"")</f>
        <v/>
      </c>
      <c r="D1051" t="str">
        <f>IF(AND(TimeSpend[[#This Row],[Personnel number]]&lt;&gt;"",TimeSpend[[#This Row],[Date]]&lt;&gt;""),TimeSpend[[#This Row],[Network]],"")</f>
        <v/>
      </c>
      <c r="E1051" t="str">
        <f>IF(AND(TimeSpend[[#This Row],[Personnel number]]&lt;&gt;"",TimeSpend[[#This Row],[Date]]&lt;&gt;""),TimeSpend[[#This Row],[Network Description]],"")</f>
        <v/>
      </c>
      <c r="F1051" t="str">
        <f>IF(AND(TimeSpend[[#This Row],[Personnel number]]&lt;&gt;"",TimeSpend[[#This Row],[Date]]&lt;&gt;""),TimeSpend[[#This Row],[Activity]],"")</f>
        <v/>
      </c>
      <c r="G1051" t="str">
        <f>IF(AND(TimeSpend[[#This Row],[Personnel number]]&lt;&gt;"",TimeSpend[[#This Row],[Date]]&lt;&gt;""),TimeSpend[[#This Row],[Activity description]],"")</f>
        <v/>
      </c>
      <c r="H1051" s="36" t="str">
        <f>IF(AND(TimeSpend[[#This Row],[Personnel number]]&lt;&gt;"",TimeSpend[[#This Row],[Date]]&lt;&gt;""),TimeSpend[[#This Row],[Start Time]],"")</f>
        <v/>
      </c>
      <c r="I1051" s="36" t="str">
        <f>IF(AND(TimeSpend[[#This Row],[Personnel number]]&lt;&gt;"",TimeSpend[[#This Row],[Date]]&lt;&gt;""),TimeSpend[[#This Row],[End Time]],"")</f>
        <v/>
      </c>
      <c r="J1051" t="str">
        <f>IF(AND(TimeSpend[[#This Row],[Personnel number]]&lt;&gt;"",TimeSpend[[#This Row],[Date]]&lt;&gt;""),TimeSpend[[#This Row],[Location]],"")</f>
        <v/>
      </c>
      <c r="K1051" t="str">
        <f>IF(AND(TimeSpend[[#This Row],[Personnel number]]&lt;&gt;"",TimeSpend[[#This Row],[Date]]&lt;&gt;""),TimeSpend[[#This Row],[Task]],"")</f>
        <v/>
      </c>
      <c r="L1051" t="str">
        <f>IF(AND(TimeSpend[[#This Row],[Personnel number]]&lt;&gt;"",TimeSpend[[#This Row],[Date]]&lt;&gt;""),Utilization!$J$2,"")</f>
        <v/>
      </c>
      <c r="M1051" t="str">
        <f>IF(AND(TimeSpend[[#This Row],[Personnel number]]&lt;&gt;"",TimeSpend[[#This Row],[Date]]&lt;&gt;""),TimeSpend[[#This Row],[Employee Name]],"")</f>
        <v/>
      </c>
      <c r="N1051" t="str">
        <f t="shared" si="32"/>
        <v/>
      </c>
      <c r="O1051" t="str">
        <f t="shared" si="33"/>
        <v/>
      </c>
      <c r="P1051" t="str">
        <f>IF(D1051&lt;&gt;"",VLOOKUP(D1051,Projects!B:C,2,0),"")</f>
        <v/>
      </c>
    </row>
    <row r="1052" spans="1:16" x14ac:dyDescent="0.25">
      <c r="A1052" t="str">
        <f>UPPER(IF(AND(TimeSpend[[#This Row],[Personnel number]]&lt;&gt;"",TimeSpend[[#This Row],[Date]]&lt;&gt;""),TimeSpend[[#This Row],[Personnel number]],""))</f>
        <v/>
      </c>
      <c r="B1052" s="85" t="str">
        <f>IF(AND(TimeSpend[[#This Row],[Personnel number]]&lt;&gt;"",TimeSpend[[#This Row],[Date]]&lt;&gt;""),TEXT(TimeSpend[[#This Row],[Date]],"[$-409]yyyyMMdd"),"")</f>
        <v/>
      </c>
      <c r="C1052" s="33" t="str">
        <f>IF(AND(TimeSpend[[#This Row],[Personnel number]]&lt;&gt;"",TimeSpend[[#This Row],[Date]]&lt;&gt;""),SUBSTITUTE(TimeSpend[[#This Row],[Hours]],",","."),"")</f>
        <v/>
      </c>
      <c r="D1052" t="str">
        <f>IF(AND(TimeSpend[[#This Row],[Personnel number]]&lt;&gt;"",TimeSpend[[#This Row],[Date]]&lt;&gt;""),TimeSpend[[#This Row],[Network]],"")</f>
        <v/>
      </c>
      <c r="E1052" t="str">
        <f>IF(AND(TimeSpend[[#This Row],[Personnel number]]&lt;&gt;"",TimeSpend[[#This Row],[Date]]&lt;&gt;""),TimeSpend[[#This Row],[Network Description]],"")</f>
        <v/>
      </c>
      <c r="F1052" t="str">
        <f>IF(AND(TimeSpend[[#This Row],[Personnel number]]&lt;&gt;"",TimeSpend[[#This Row],[Date]]&lt;&gt;""),TimeSpend[[#This Row],[Activity]],"")</f>
        <v/>
      </c>
      <c r="G1052" t="str">
        <f>IF(AND(TimeSpend[[#This Row],[Personnel number]]&lt;&gt;"",TimeSpend[[#This Row],[Date]]&lt;&gt;""),TimeSpend[[#This Row],[Activity description]],"")</f>
        <v/>
      </c>
      <c r="H1052" s="36" t="str">
        <f>IF(AND(TimeSpend[[#This Row],[Personnel number]]&lt;&gt;"",TimeSpend[[#This Row],[Date]]&lt;&gt;""),TimeSpend[[#This Row],[Start Time]],"")</f>
        <v/>
      </c>
      <c r="I1052" s="36" t="str">
        <f>IF(AND(TimeSpend[[#This Row],[Personnel number]]&lt;&gt;"",TimeSpend[[#This Row],[Date]]&lt;&gt;""),TimeSpend[[#This Row],[End Time]],"")</f>
        <v/>
      </c>
      <c r="J1052" t="str">
        <f>IF(AND(TimeSpend[[#This Row],[Personnel number]]&lt;&gt;"",TimeSpend[[#This Row],[Date]]&lt;&gt;""),TimeSpend[[#This Row],[Location]],"")</f>
        <v/>
      </c>
      <c r="K1052" t="str">
        <f>IF(AND(TimeSpend[[#This Row],[Personnel number]]&lt;&gt;"",TimeSpend[[#This Row],[Date]]&lt;&gt;""),TimeSpend[[#This Row],[Task]],"")</f>
        <v/>
      </c>
      <c r="L1052" t="str">
        <f>IF(AND(TimeSpend[[#This Row],[Personnel number]]&lt;&gt;"",TimeSpend[[#This Row],[Date]]&lt;&gt;""),Utilization!$J$2,"")</f>
        <v/>
      </c>
      <c r="M1052" t="str">
        <f>IF(AND(TimeSpend[[#This Row],[Personnel number]]&lt;&gt;"",TimeSpend[[#This Row],[Date]]&lt;&gt;""),TimeSpend[[#This Row],[Employee Name]],"")</f>
        <v/>
      </c>
      <c r="N1052" t="str">
        <f t="shared" si="32"/>
        <v/>
      </c>
      <c r="O1052" t="str">
        <f t="shared" si="33"/>
        <v/>
      </c>
      <c r="P1052" t="str">
        <f>IF(D1052&lt;&gt;"",VLOOKUP(D1052,Projects!B:C,2,0),"")</f>
        <v/>
      </c>
    </row>
    <row r="1053" spans="1:16" x14ac:dyDescent="0.25">
      <c r="A1053" t="str">
        <f>UPPER(IF(AND(TimeSpend[[#This Row],[Personnel number]]&lt;&gt;"",TimeSpend[[#This Row],[Date]]&lt;&gt;""),TimeSpend[[#This Row],[Personnel number]],""))</f>
        <v/>
      </c>
      <c r="B1053" s="85" t="str">
        <f>IF(AND(TimeSpend[[#This Row],[Personnel number]]&lt;&gt;"",TimeSpend[[#This Row],[Date]]&lt;&gt;""),TEXT(TimeSpend[[#This Row],[Date]],"[$-409]yyyyMMdd"),"")</f>
        <v/>
      </c>
      <c r="C1053" s="33" t="str">
        <f>IF(AND(TimeSpend[[#This Row],[Personnel number]]&lt;&gt;"",TimeSpend[[#This Row],[Date]]&lt;&gt;""),SUBSTITUTE(TimeSpend[[#This Row],[Hours]],",","."),"")</f>
        <v/>
      </c>
      <c r="D1053" t="str">
        <f>IF(AND(TimeSpend[[#This Row],[Personnel number]]&lt;&gt;"",TimeSpend[[#This Row],[Date]]&lt;&gt;""),TimeSpend[[#This Row],[Network]],"")</f>
        <v/>
      </c>
      <c r="E1053" t="str">
        <f>IF(AND(TimeSpend[[#This Row],[Personnel number]]&lt;&gt;"",TimeSpend[[#This Row],[Date]]&lt;&gt;""),TimeSpend[[#This Row],[Network Description]],"")</f>
        <v/>
      </c>
      <c r="F1053" t="str">
        <f>IF(AND(TimeSpend[[#This Row],[Personnel number]]&lt;&gt;"",TimeSpend[[#This Row],[Date]]&lt;&gt;""),TimeSpend[[#This Row],[Activity]],"")</f>
        <v/>
      </c>
      <c r="G1053" t="str">
        <f>IF(AND(TimeSpend[[#This Row],[Personnel number]]&lt;&gt;"",TimeSpend[[#This Row],[Date]]&lt;&gt;""),TimeSpend[[#This Row],[Activity description]],"")</f>
        <v/>
      </c>
      <c r="H1053" s="36" t="str">
        <f>IF(AND(TimeSpend[[#This Row],[Personnel number]]&lt;&gt;"",TimeSpend[[#This Row],[Date]]&lt;&gt;""),TimeSpend[[#This Row],[Start Time]],"")</f>
        <v/>
      </c>
      <c r="I1053" s="36" t="str">
        <f>IF(AND(TimeSpend[[#This Row],[Personnel number]]&lt;&gt;"",TimeSpend[[#This Row],[Date]]&lt;&gt;""),TimeSpend[[#This Row],[End Time]],"")</f>
        <v/>
      </c>
      <c r="J1053" t="str">
        <f>IF(AND(TimeSpend[[#This Row],[Personnel number]]&lt;&gt;"",TimeSpend[[#This Row],[Date]]&lt;&gt;""),TimeSpend[[#This Row],[Location]],"")</f>
        <v/>
      </c>
      <c r="K1053" t="str">
        <f>IF(AND(TimeSpend[[#This Row],[Personnel number]]&lt;&gt;"",TimeSpend[[#This Row],[Date]]&lt;&gt;""),TimeSpend[[#This Row],[Task]],"")</f>
        <v/>
      </c>
      <c r="L1053" t="str">
        <f>IF(AND(TimeSpend[[#This Row],[Personnel number]]&lt;&gt;"",TimeSpend[[#This Row],[Date]]&lt;&gt;""),Utilization!$J$2,"")</f>
        <v/>
      </c>
      <c r="M1053" t="str">
        <f>IF(AND(TimeSpend[[#This Row],[Personnel number]]&lt;&gt;"",TimeSpend[[#This Row],[Date]]&lt;&gt;""),TimeSpend[[#This Row],[Employee Name]],"")</f>
        <v/>
      </c>
      <c r="N1053" t="str">
        <f t="shared" si="32"/>
        <v/>
      </c>
      <c r="O1053" t="str">
        <f t="shared" si="33"/>
        <v/>
      </c>
      <c r="P1053" t="str">
        <f>IF(D1053&lt;&gt;"",VLOOKUP(D1053,Projects!B:C,2,0),"")</f>
        <v/>
      </c>
    </row>
    <row r="1054" spans="1:16" x14ac:dyDescent="0.25">
      <c r="A1054" t="str">
        <f>UPPER(IF(AND(TimeSpend[[#This Row],[Personnel number]]&lt;&gt;"",TimeSpend[[#This Row],[Date]]&lt;&gt;""),TimeSpend[[#This Row],[Personnel number]],""))</f>
        <v/>
      </c>
      <c r="B1054" s="85" t="str">
        <f>IF(AND(TimeSpend[[#This Row],[Personnel number]]&lt;&gt;"",TimeSpend[[#This Row],[Date]]&lt;&gt;""),TEXT(TimeSpend[[#This Row],[Date]],"[$-409]yyyyMMdd"),"")</f>
        <v/>
      </c>
      <c r="C1054" s="33" t="str">
        <f>IF(AND(TimeSpend[[#This Row],[Personnel number]]&lt;&gt;"",TimeSpend[[#This Row],[Date]]&lt;&gt;""),SUBSTITUTE(TimeSpend[[#This Row],[Hours]],",","."),"")</f>
        <v/>
      </c>
      <c r="D1054" t="str">
        <f>IF(AND(TimeSpend[[#This Row],[Personnel number]]&lt;&gt;"",TimeSpend[[#This Row],[Date]]&lt;&gt;""),TimeSpend[[#This Row],[Network]],"")</f>
        <v/>
      </c>
      <c r="E1054" t="str">
        <f>IF(AND(TimeSpend[[#This Row],[Personnel number]]&lt;&gt;"",TimeSpend[[#This Row],[Date]]&lt;&gt;""),TimeSpend[[#This Row],[Network Description]],"")</f>
        <v/>
      </c>
      <c r="F1054" t="str">
        <f>IF(AND(TimeSpend[[#This Row],[Personnel number]]&lt;&gt;"",TimeSpend[[#This Row],[Date]]&lt;&gt;""),TimeSpend[[#This Row],[Activity]],"")</f>
        <v/>
      </c>
      <c r="G1054" t="str">
        <f>IF(AND(TimeSpend[[#This Row],[Personnel number]]&lt;&gt;"",TimeSpend[[#This Row],[Date]]&lt;&gt;""),TimeSpend[[#This Row],[Activity description]],"")</f>
        <v/>
      </c>
      <c r="H1054" s="36" t="str">
        <f>IF(AND(TimeSpend[[#This Row],[Personnel number]]&lt;&gt;"",TimeSpend[[#This Row],[Date]]&lt;&gt;""),TimeSpend[[#This Row],[Start Time]],"")</f>
        <v/>
      </c>
      <c r="I1054" s="36" t="str">
        <f>IF(AND(TimeSpend[[#This Row],[Personnel number]]&lt;&gt;"",TimeSpend[[#This Row],[Date]]&lt;&gt;""),TimeSpend[[#This Row],[End Time]],"")</f>
        <v/>
      </c>
      <c r="J1054" t="str">
        <f>IF(AND(TimeSpend[[#This Row],[Personnel number]]&lt;&gt;"",TimeSpend[[#This Row],[Date]]&lt;&gt;""),TimeSpend[[#This Row],[Location]],"")</f>
        <v/>
      </c>
      <c r="K1054" t="str">
        <f>IF(AND(TimeSpend[[#This Row],[Personnel number]]&lt;&gt;"",TimeSpend[[#This Row],[Date]]&lt;&gt;""),TimeSpend[[#This Row],[Task]],"")</f>
        <v/>
      </c>
      <c r="L1054" t="str">
        <f>IF(AND(TimeSpend[[#This Row],[Personnel number]]&lt;&gt;"",TimeSpend[[#This Row],[Date]]&lt;&gt;""),Utilization!$J$2,"")</f>
        <v/>
      </c>
      <c r="M1054" t="str">
        <f>IF(AND(TimeSpend[[#This Row],[Personnel number]]&lt;&gt;"",TimeSpend[[#This Row],[Date]]&lt;&gt;""),TimeSpend[[#This Row],[Employee Name]],"")</f>
        <v/>
      </c>
      <c r="N1054" t="str">
        <f t="shared" si="32"/>
        <v/>
      </c>
      <c r="O1054" t="str">
        <f t="shared" si="33"/>
        <v/>
      </c>
      <c r="P1054" t="str">
        <f>IF(D1054&lt;&gt;"",VLOOKUP(D1054,Projects!B:C,2,0),"")</f>
        <v/>
      </c>
    </row>
    <row r="1055" spans="1:16" x14ac:dyDescent="0.25">
      <c r="A1055" t="str">
        <f>UPPER(IF(AND(TimeSpend[[#This Row],[Personnel number]]&lt;&gt;"",TimeSpend[[#This Row],[Date]]&lt;&gt;""),TimeSpend[[#This Row],[Personnel number]],""))</f>
        <v/>
      </c>
      <c r="B1055" s="85" t="str">
        <f>IF(AND(TimeSpend[[#This Row],[Personnel number]]&lt;&gt;"",TimeSpend[[#This Row],[Date]]&lt;&gt;""),TEXT(TimeSpend[[#This Row],[Date]],"[$-409]yyyyMMdd"),"")</f>
        <v/>
      </c>
      <c r="C1055" s="33" t="str">
        <f>IF(AND(TimeSpend[[#This Row],[Personnel number]]&lt;&gt;"",TimeSpend[[#This Row],[Date]]&lt;&gt;""),SUBSTITUTE(TimeSpend[[#This Row],[Hours]],",","."),"")</f>
        <v/>
      </c>
      <c r="D1055" t="str">
        <f>IF(AND(TimeSpend[[#This Row],[Personnel number]]&lt;&gt;"",TimeSpend[[#This Row],[Date]]&lt;&gt;""),TimeSpend[[#This Row],[Network]],"")</f>
        <v/>
      </c>
      <c r="E1055" t="str">
        <f>IF(AND(TimeSpend[[#This Row],[Personnel number]]&lt;&gt;"",TimeSpend[[#This Row],[Date]]&lt;&gt;""),TimeSpend[[#This Row],[Network Description]],"")</f>
        <v/>
      </c>
      <c r="F1055" t="str">
        <f>IF(AND(TimeSpend[[#This Row],[Personnel number]]&lt;&gt;"",TimeSpend[[#This Row],[Date]]&lt;&gt;""),TimeSpend[[#This Row],[Activity]],"")</f>
        <v/>
      </c>
      <c r="G1055" t="str">
        <f>IF(AND(TimeSpend[[#This Row],[Personnel number]]&lt;&gt;"",TimeSpend[[#This Row],[Date]]&lt;&gt;""),TimeSpend[[#This Row],[Activity description]],"")</f>
        <v/>
      </c>
      <c r="H1055" s="36" t="str">
        <f>IF(AND(TimeSpend[[#This Row],[Personnel number]]&lt;&gt;"",TimeSpend[[#This Row],[Date]]&lt;&gt;""),TimeSpend[[#This Row],[Start Time]],"")</f>
        <v/>
      </c>
      <c r="I1055" s="36" t="str">
        <f>IF(AND(TimeSpend[[#This Row],[Personnel number]]&lt;&gt;"",TimeSpend[[#This Row],[Date]]&lt;&gt;""),TimeSpend[[#This Row],[End Time]],"")</f>
        <v/>
      </c>
      <c r="J1055" t="str">
        <f>IF(AND(TimeSpend[[#This Row],[Personnel number]]&lt;&gt;"",TimeSpend[[#This Row],[Date]]&lt;&gt;""),TimeSpend[[#This Row],[Location]],"")</f>
        <v/>
      </c>
      <c r="K1055" t="str">
        <f>IF(AND(TimeSpend[[#This Row],[Personnel number]]&lt;&gt;"",TimeSpend[[#This Row],[Date]]&lt;&gt;""),TimeSpend[[#This Row],[Task]],"")</f>
        <v/>
      </c>
      <c r="L1055" t="str">
        <f>IF(AND(TimeSpend[[#This Row],[Personnel number]]&lt;&gt;"",TimeSpend[[#This Row],[Date]]&lt;&gt;""),Utilization!$J$2,"")</f>
        <v/>
      </c>
      <c r="M1055" t="str">
        <f>IF(AND(TimeSpend[[#This Row],[Personnel number]]&lt;&gt;"",TimeSpend[[#This Row],[Date]]&lt;&gt;""),TimeSpend[[#This Row],[Employee Name]],"")</f>
        <v/>
      </c>
      <c r="N1055" t="str">
        <f t="shared" si="32"/>
        <v/>
      </c>
      <c r="O1055" t="str">
        <f t="shared" si="33"/>
        <v/>
      </c>
      <c r="P1055" t="str">
        <f>IF(D1055&lt;&gt;"",VLOOKUP(D1055,Projects!B:C,2,0),"")</f>
        <v/>
      </c>
    </row>
    <row r="1056" spans="1:16" x14ac:dyDescent="0.25">
      <c r="A1056" t="str">
        <f>UPPER(IF(AND(TimeSpend[[#This Row],[Personnel number]]&lt;&gt;"",TimeSpend[[#This Row],[Date]]&lt;&gt;""),TimeSpend[[#This Row],[Personnel number]],""))</f>
        <v/>
      </c>
      <c r="B1056" s="85" t="str">
        <f>IF(AND(TimeSpend[[#This Row],[Personnel number]]&lt;&gt;"",TimeSpend[[#This Row],[Date]]&lt;&gt;""),TEXT(TimeSpend[[#This Row],[Date]],"[$-409]yyyyMMdd"),"")</f>
        <v/>
      </c>
      <c r="C1056" s="33" t="str">
        <f>IF(AND(TimeSpend[[#This Row],[Personnel number]]&lt;&gt;"",TimeSpend[[#This Row],[Date]]&lt;&gt;""),SUBSTITUTE(TimeSpend[[#This Row],[Hours]],",","."),"")</f>
        <v/>
      </c>
      <c r="D1056" t="str">
        <f>IF(AND(TimeSpend[[#This Row],[Personnel number]]&lt;&gt;"",TimeSpend[[#This Row],[Date]]&lt;&gt;""),TimeSpend[[#This Row],[Network]],"")</f>
        <v/>
      </c>
      <c r="E1056" t="str">
        <f>IF(AND(TimeSpend[[#This Row],[Personnel number]]&lt;&gt;"",TimeSpend[[#This Row],[Date]]&lt;&gt;""),TimeSpend[[#This Row],[Network Description]],"")</f>
        <v/>
      </c>
      <c r="F1056" t="str">
        <f>IF(AND(TimeSpend[[#This Row],[Personnel number]]&lt;&gt;"",TimeSpend[[#This Row],[Date]]&lt;&gt;""),TimeSpend[[#This Row],[Activity]],"")</f>
        <v/>
      </c>
      <c r="G1056" t="str">
        <f>IF(AND(TimeSpend[[#This Row],[Personnel number]]&lt;&gt;"",TimeSpend[[#This Row],[Date]]&lt;&gt;""),TimeSpend[[#This Row],[Activity description]],"")</f>
        <v/>
      </c>
      <c r="H1056" s="36" t="str">
        <f>IF(AND(TimeSpend[[#This Row],[Personnel number]]&lt;&gt;"",TimeSpend[[#This Row],[Date]]&lt;&gt;""),TimeSpend[[#This Row],[Start Time]],"")</f>
        <v/>
      </c>
      <c r="I1056" s="36" t="str">
        <f>IF(AND(TimeSpend[[#This Row],[Personnel number]]&lt;&gt;"",TimeSpend[[#This Row],[Date]]&lt;&gt;""),TimeSpend[[#This Row],[End Time]],"")</f>
        <v/>
      </c>
      <c r="J1056" t="str">
        <f>IF(AND(TimeSpend[[#This Row],[Personnel number]]&lt;&gt;"",TimeSpend[[#This Row],[Date]]&lt;&gt;""),TimeSpend[[#This Row],[Location]],"")</f>
        <v/>
      </c>
      <c r="K1056" t="str">
        <f>IF(AND(TimeSpend[[#This Row],[Personnel number]]&lt;&gt;"",TimeSpend[[#This Row],[Date]]&lt;&gt;""),TimeSpend[[#This Row],[Task]],"")</f>
        <v/>
      </c>
      <c r="L1056" t="str">
        <f>IF(AND(TimeSpend[[#This Row],[Personnel number]]&lt;&gt;"",TimeSpend[[#This Row],[Date]]&lt;&gt;""),Utilization!$J$2,"")</f>
        <v/>
      </c>
      <c r="M1056" t="str">
        <f>IF(AND(TimeSpend[[#This Row],[Personnel number]]&lt;&gt;"",TimeSpend[[#This Row],[Date]]&lt;&gt;""),TimeSpend[[#This Row],[Employee Name]],"")</f>
        <v/>
      </c>
      <c r="N1056" t="str">
        <f t="shared" si="32"/>
        <v/>
      </c>
      <c r="O1056" t="str">
        <f t="shared" si="33"/>
        <v/>
      </c>
      <c r="P1056" t="str">
        <f>IF(D1056&lt;&gt;"",VLOOKUP(D1056,Projects!B:C,2,0),"")</f>
        <v/>
      </c>
    </row>
    <row r="1057" spans="1:16" x14ac:dyDescent="0.25">
      <c r="A1057" t="str">
        <f>UPPER(IF(AND(TimeSpend[[#This Row],[Personnel number]]&lt;&gt;"",TimeSpend[[#This Row],[Date]]&lt;&gt;""),TimeSpend[[#This Row],[Personnel number]],""))</f>
        <v/>
      </c>
      <c r="B1057" s="85" t="str">
        <f>IF(AND(TimeSpend[[#This Row],[Personnel number]]&lt;&gt;"",TimeSpend[[#This Row],[Date]]&lt;&gt;""),TEXT(TimeSpend[[#This Row],[Date]],"[$-409]yyyyMMdd"),"")</f>
        <v/>
      </c>
      <c r="C1057" s="33" t="str">
        <f>IF(AND(TimeSpend[[#This Row],[Personnel number]]&lt;&gt;"",TimeSpend[[#This Row],[Date]]&lt;&gt;""),SUBSTITUTE(TimeSpend[[#This Row],[Hours]],",","."),"")</f>
        <v/>
      </c>
      <c r="D1057" t="str">
        <f>IF(AND(TimeSpend[[#This Row],[Personnel number]]&lt;&gt;"",TimeSpend[[#This Row],[Date]]&lt;&gt;""),TimeSpend[[#This Row],[Network]],"")</f>
        <v/>
      </c>
      <c r="E1057" t="str">
        <f>IF(AND(TimeSpend[[#This Row],[Personnel number]]&lt;&gt;"",TimeSpend[[#This Row],[Date]]&lt;&gt;""),TimeSpend[[#This Row],[Network Description]],"")</f>
        <v/>
      </c>
      <c r="F1057" t="str">
        <f>IF(AND(TimeSpend[[#This Row],[Personnel number]]&lt;&gt;"",TimeSpend[[#This Row],[Date]]&lt;&gt;""),TimeSpend[[#This Row],[Activity]],"")</f>
        <v/>
      </c>
      <c r="G1057" t="str">
        <f>IF(AND(TimeSpend[[#This Row],[Personnel number]]&lt;&gt;"",TimeSpend[[#This Row],[Date]]&lt;&gt;""),TimeSpend[[#This Row],[Activity description]],"")</f>
        <v/>
      </c>
      <c r="H1057" s="36" t="str">
        <f>IF(AND(TimeSpend[[#This Row],[Personnel number]]&lt;&gt;"",TimeSpend[[#This Row],[Date]]&lt;&gt;""),TimeSpend[[#This Row],[Start Time]],"")</f>
        <v/>
      </c>
      <c r="I1057" s="36" t="str">
        <f>IF(AND(TimeSpend[[#This Row],[Personnel number]]&lt;&gt;"",TimeSpend[[#This Row],[Date]]&lt;&gt;""),TimeSpend[[#This Row],[End Time]],"")</f>
        <v/>
      </c>
      <c r="J1057" t="str">
        <f>IF(AND(TimeSpend[[#This Row],[Personnel number]]&lt;&gt;"",TimeSpend[[#This Row],[Date]]&lt;&gt;""),TimeSpend[[#This Row],[Location]],"")</f>
        <v/>
      </c>
      <c r="K1057" t="str">
        <f>IF(AND(TimeSpend[[#This Row],[Personnel number]]&lt;&gt;"",TimeSpend[[#This Row],[Date]]&lt;&gt;""),TimeSpend[[#This Row],[Task]],"")</f>
        <v/>
      </c>
      <c r="L1057" t="str">
        <f>IF(AND(TimeSpend[[#This Row],[Personnel number]]&lt;&gt;"",TimeSpend[[#This Row],[Date]]&lt;&gt;""),Utilization!$J$2,"")</f>
        <v/>
      </c>
      <c r="M1057" t="str">
        <f>IF(AND(TimeSpend[[#This Row],[Personnel number]]&lt;&gt;"",TimeSpend[[#This Row],[Date]]&lt;&gt;""),TimeSpend[[#This Row],[Employee Name]],"")</f>
        <v/>
      </c>
      <c r="N1057" t="str">
        <f t="shared" si="32"/>
        <v/>
      </c>
      <c r="O1057" t="str">
        <f t="shared" si="33"/>
        <v/>
      </c>
      <c r="P1057" t="str">
        <f>IF(D1057&lt;&gt;"",VLOOKUP(D1057,Projects!B:C,2,0),"")</f>
        <v/>
      </c>
    </row>
    <row r="1058" spans="1:16" x14ac:dyDescent="0.25">
      <c r="A1058" t="str">
        <f>UPPER(IF(AND(TimeSpend[[#This Row],[Personnel number]]&lt;&gt;"",TimeSpend[[#This Row],[Date]]&lt;&gt;""),TimeSpend[[#This Row],[Personnel number]],""))</f>
        <v/>
      </c>
      <c r="B1058" s="85" t="str">
        <f>IF(AND(TimeSpend[[#This Row],[Personnel number]]&lt;&gt;"",TimeSpend[[#This Row],[Date]]&lt;&gt;""),TEXT(TimeSpend[[#This Row],[Date]],"[$-409]yyyyMMdd"),"")</f>
        <v/>
      </c>
      <c r="C1058" s="33" t="str">
        <f>IF(AND(TimeSpend[[#This Row],[Personnel number]]&lt;&gt;"",TimeSpend[[#This Row],[Date]]&lt;&gt;""),SUBSTITUTE(TimeSpend[[#This Row],[Hours]],",","."),"")</f>
        <v/>
      </c>
      <c r="D1058" t="str">
        <f>IF(AND(TimeSpend[[#This Row],[Personnel number]]&lt;&gt;"",TimeSpend[[#This Row],[Date]]&lt;&gt;""),TimeSpend[[#This Row],[Network]],"")</f>
        <v/>
      </c>
      <c r="E1058" t="str">
        <f>IF(AND(TimeSpend[[#This Row],[Personnel number]]&lt;&gt;"",TimeSpend[[#This Row],[Date]]&lt;&gt;""),TimeSpend[[#This Row],[Network Description]],"")</f>
        <v/>
      </c>
      <c r="F1058" t="str">
        <f>IF(AND(TimeSpend[[#This Row],[Personnel number]]&lt;&gt;"",TimeSpend[[#This Row],[Date]]&lt;&gt;""),TimeSpend[[#This Row],[Activity]],"")</f>
        <v/>
      </c>
      <c r="G1058" t="str">
        <f>IF(AND(TimeSpend[[#This Row],[Personnel number]]&lt;&gt;"",TimeSpend[[#This Row],[Date]]&lt;&gt;""),TimeSpend[[#This Row],[Activity description]],"")</f>
        <v/>
      </c>
      <c r="H1058" s="36" t="str">
        <f>IF(AND(TimeSpend[[#This Row],[Personnel number]]&lt;&gt;"",TimeSpend[[#This Row],[Date]]&lt;&gt;""),TimeSpend[[#This Row],[Start Time]],"")</f>
        <v/>
      </c>
      <c r="I1058" s="36" t="str">
        <f>IF(AND(TimeSpend[[#This Row],[Personnel number]]&lt;&gt;"",TimeSpend[[#This Row],[Date]]&lt;&gt;""),TimeSpend[[#This Row],[End Time]],"")</f>
        <v/>
      </c>
      <c r="J1058" t="str">
        <f>IF(AND(TimeSpend[[#This Row],[Personnel number]]&lt;&gt;"",TimeSpend[[#This Row],[Date]]&lt;&gt;""),TimeSpend[[#This Row],[Location]],"")</f>
        <v/>
      </c>
      <c r="K1058" t="str">
        <f>IF(AND(TimeSpend[[#This Row],[Personnel number]]&lt;&gt;"",TimeSpend[[#This Row],[Date]]&lt;&gt;""),TimeSpend[[#This Row],[Task]],"")</f>
        <v/>
      </c>
      <c r="L1058" t="str">
        <f>IF(AND(TimeSpend[[#This Row],[Personnel number]]&lt;&gt;"",TimeSpend[[#This Row],[Date]]&lt;&gt;""),Utilization!$J$2,"")</f>
        <v/>
      </c>
      <c r="M1058" t="str">
        <f>IF(AND(TimeSpend[[#This Row],[Personnel number]]&lt;&gt;"",TimeSpend[[#This Row],[Date]]&lt;&gt;""),TimeSpend[[#This Row],[Employee Name]],"")</f>
        <v/>
      </c>
      <c r="N1058" t="str">
        <f t="shared" si="32"/>
        <v/>
      </c>
      <c r="O1058" t="str">
        <f t="shared" si="33"/>
        <v/>
      </c>
      <c r="P1058" t="str">
        <f>IF(D1058&lt;&gt;"",VLOOKUP(D1058,Projects!B:C,2,0),"")</f>
        <v/>
      </c>
    </row>
    <row r="1059" spans="1:16" x14ac:dyDescent="0.25">
      <c r="A1059" t="str">
        <f>UPPER(IF(AND(TimeSpend[[#This Row],[Personnel number]]&lt;&gt;"",TimeSpend[[#This Row],[Date]]&lt;&gt;""),TimeSpend[[#This Row],[Personnel number]],""))</f>
        <v/>
      </c>
      <c r="B1059" s="85" t="str">
        <f>IF(AND(TimeSpend[[#This Row],[Personnel number]]&lt;&gt;"",TimeSpend[[#This Row],[Date]]&lt;&gt;""),TEXT(TimeSpend[[#This Row],[Date]],"[$-409]yyyyMMdd"),"")</f>
        <v/>
      </c>
      <c r="C1059" s="33" t="str">
        <f>IF(AND(TimeSpend[[#This Row],[Personnel number]]&lt;&gt;"",TimeSpend[[#This Row],[Date]]&lt;&gt;""),SUBSTITUTE(TimeSpend[[#This Row],[Hours]],",","."),"")</f>
        <v/>
      </c>
      <c r="D1059" t="str">
        <f>IF(AND(TimeSpend[[#This Row],[Personnel number]]&lt;&gt;"",TimeSpend[[#This Row],[Date]]&lt;&gt;""),TimeSpend[[#This Row],[Network]],"")</f>
        <v/>
      </c>
      <c r="E1059" t="str">
        <f>IF(AND(TimeSpend[[#This Row],[Personnel number]]&lt;&gt;"",TimeSpend[[#This Row],[Date]]&lt;&gt;""),TimeSpend[[#This Row],[Network Description]],"")</f>
        <v/>
      </c>
      <c r="F1059" t="str">
        <f>IF(AND(TimeSpend[[#This Row],[Personnel number]]&lt;&gt;"",TimeSpend[[#This Row],[Date]]&lt;&gt;""),TimeSpend[[#This Row],[Activity]],"")</f>
        <v/>
      </c>
      <c r="G1059" t="str">
        <f>IF(AND(TimeSpend[[#This Row],[Personnel number]]&lt;&gt;"",TimeSpend[[#This Row],[Date]]&lt;&gt;""),TimeSpend[[#This Row],[Activity description]],"")</f>
        <v/>
      </c>
      <c r="H1059" s="36" t="str">
        <f>IF(AND(TimeSpend[[#This Row],[Personnel number]]&lt;&gt;"",TimeSpend[[#This Row],[Date]]&lt;&gt;""),TimeSpend[[#This Row],[Start Time]],"")</f>
        <v/>
      </c>
      <c r="I1059" s="36" t="str">
        <f>IF(AND(TimeSpend[[#This Row],[Personnel number]]&lt;&gt;"",TimeSpend[[#This Row],[Date]]&lt;&gt;""),TimeSpend[[#This Row],[End Time]],"")</f>
        <v/>
      </c>
      <c r="J1059" t="str">
        <f>IF(AND(TimeSpend[[#This Row],[Personnel number]]&lt;&gt;"",TimeSpend[[#This Row],[Date]]&lt;&gt;""),TimeSpend[[#This Row],[Location]],"")</f>
        <v/>
      </c>
      <c r="K1059" t="str">
        <f>IF(AND(TimeSpend[[#This Row],[Personnel number]]&lt;&gt;"",TimeSpend[[#This Row],[Date]]&lt;&gt;""),TimeSpend[[#This Row],[Task]],"")</f>
        <v/>
      </c>
      <c r="L1059" t="str">
        <f>IF(AND(TimeSpend[[#This Row],[Personnel number]]&lt;&gt;"",TimeSpend[[#This Row],[Date]]&lt;&gt;""),Utilization!$J$2,"")</f>
        <v/>
      </c>
      <c r="M1059" t="str">
        <f>IF(AND(TimeSpend[[#This Row],[Personnel number]]&lt;&gt;"",TimeSpend[[#This Row],[Date]]&lt;&gt;""),TimeSpend[[#This Row],[Employee Name]],"")</f>
        <v/>
      </c>
      <c r="N1059" t="str">
        <f t="shared" si="32"/>
        <v/>
      </c>
      <c r="O1059" t="str">
        <f t="shared" si="33"/>
        <v/>
      </c>
      <c r="P1059" t="str">
        <f>IF(D1059&lt;&gt;"",VLOOKUP(D1059,Projects!B:C,2,0),"")</f>
        <v/>
      </c>
    </row>
    <row r="1060" spans="1:16" x14ac:dyDescent="0.25">
      <c r="A1060" t="str">
        <f>UPPER(IF(AND(TimeSpend[[#This Row],[Personnel number]]&lt;&gt;"",TimeSpend[[#This Row],[Date]]&lt;&gt;""),TimeSpend[[#This Row],[Personnel number]],""))</f>
        <v/>
      </c>
      <c r="B1060" s="85" t="str">
        <f>IF(AND(TimeSpend[[#This Row],[Personnel number]]&lt;&gt;"",TimeSpend[[#This Row],[Date]]&lt;&gt;""),TEXT(TimeSpend[[#This Row],[Date]],"[$-409]yyyyMMdd"),"")</f>
        <v/>
      </c>
      <c r="C1060" s="33" t="str">
        <f>IF(AND(TimeSpend[[#This Row],[Personnel number]]&lt;&gt;"",TimeSpend[[#This Row],[Date]]&lt;&gt;""),SUBSTITUTE(TimeSpend[[#This Row],[Hours]],",","."),"")</f>
        <v/>
      </c>
      <c r="D1060" t="str">
        <f>IF(AND(TimeSpend[[#This Row],[Personnel number]]&lt;&gt;"",TimeSpend[[#This Row],[Date]]&lt;&gt;""),TimeSpend[[#This Row],[Network]],"")</f>
        <v/>
      </c>
      <c r="E1060" t="str">
        <f>IF(AND(TimeSpend[[#This Row],[Personnel number]]&lt;&gt;"",TimeSpend[[#This Row],[Date]]&lt;&gt;""),TimeSpend[[#This Row],[Network Description]],"")</f>
        <v/>
      </c>
      <c r="F1060" t="str">
        <f>IF(AND(TimeSpend[[#This Row],[Personnel number]]&lt;&gt;"",TimeSpend[[#This Row],[Date]]&lt;&gt;""),TimeSpend[[#This Row],[Activity]],"")</f>
        <v/>
      </c>
      <c r="G1060" t="str">
        <f>IF(AND(TimeSpend[[#This Row],[Personnel number]]&lt;&gt;"",TimeSpend[[#This Row],[Date]]&lt;&gt;""),TimeSpend[[#This Row],[Activity description]],"")</f>
        <v/>
      </c>
      <c r="H1060" s="36" t="str">
        <f>IF(AND(TimeSpend[[#This Row],[Personnel number]]&lt;&gt;"",TimeSpend[[#This Row],[Date]]&lt;&gt;""),TimeSpend[[#This Row],[Start Time]],"")</f>
        <v/>
      </c>
      <c r="I1060" s="36" t="str">
        <f>IF(AND(TimeSpend[[#This Row],[Personnel number]]&lt;&gt;"",TimeSpend[[#This Row],[Date]]&lt;&gt;""),TimeSpend[[#This Row],[End Time]],"")</f>
        <v/>
      </c>
      <c r="J1060" t="str">
        <f>IF(AND(TimeSpend[[#This Row],[Personnel number]]&lt;&gt;"",TimeSpend[[#This Row],[Date]]&lt;&gt;""),TimeSpend[[#This Row],[Location]],"")</f>
        <v/>
      </c>
      <c r="K1060" t="str">
        <f>IF(AND(TimeSpend[[#This Row],[Personnel number]]&lt;&gt;"",TimeSpend[[#This Row],[Date]]&lt;&gt;""),TimeSpend[[#This Row],[Task]],"")</f>
        <v/>
      </c>
      <c r="L1060" t="str">
        <f>IF(AND(TimeSpend[[#This Row],[Personnel number]]&lt;&gt;"",TimeSpend[[#This Row],[Date]]&lt;&gt;""),Utilization!$J$2,"")</f>
        <v/>
      </c>
      <c r="M1060" t="str">
        <f>IF(AND(TimeSpend[[#This Row],[Personnel number]]&lt;&gt;"",TimeSpend[[#This Row],[Date]]&lt;&gt;""),TimeSpend[[#This Row],[Employee Name]],"")</f>
        <v/>
      </c>
      <c r="N1060" t="str">
        <f t="shared" si="32"/>
        <v/>
      </c>
      <c r="O1060" t="str">
        <f t="shared" si="33"/>
        <v/>
      </c>
      <c r="P1060" t="str">
        <f>IF(D1060&lt;&gt;"",VLOOKUP(D1060,Projects!B:C,2,0),"")</f>
        <v/>
      </c>
    </row>
    <row r="1061" spans="1:16" x14ac:dyDescent="0.25">
      <c r="A1061" t="str">
        <f>UPPER(IF(AND(TimeSpend[[#This Row],[Personnel number]]&lt;&gt;"",TimeSpend[[#This Row],[Date]]&lt;&gt;""),TimeSpend[[#This Row],[Personnel number]],""))</f>
        <v/>
      </c>
      <c r="B1061" s="85" t="str">
        <f>IF(AND(TimeSpend[[#This Row],[Personnel number]]&lt;&gt;"",TimeSpend[[#This Row],[Date]]&lt;&gt;""),TEXT(TimeSpend[[#This Row],[Date]],"[$-409]yyyyMMdd"),"")</f>
        <v/>
      </c>
      <c r="C1061" s="33" t="str">
        <f>IF(AND(TimeSpend[[#This Row],[Personnel number]]&lt;&gt;"",TimeSpend[[#This Row],[Date]]&lt;&gt;""),SUBSTITUTE(TimeSpend[[#This Row],[Hours]],",","."),"")</f>
        <v/>
      </c>
      <c r="D1061" t="str">
        <f>IF(AND(TimeSpend[[#This Row],[Personnel number]]&lt;&gt;"",TimeSpend[[#This Row],[Date]]&lt;&gt;""),TimeSpend[[#This Row],[Network]],"")</f>
        <v/>
      </c>
      <c r="E1061" t="str">
        <f>IF(AND(TimeSpend[[#This Row],[Personnel number]]&lt;&gt;"",TimeSpend[[#This Row],[Date]]&lt;&gt;""),TimeSpend[[#This Row],[Network Description]],"")</f>
        <v/>
      </c>
      <c r="F1061" t="str">
        <f>IF(AND(TimeSpend[[#This Row],[Personnel number]]&lt;&gt;"",TimeSpend[[#This Row],[Date]]&lt;&gt;""),TimeSpend[[#This Row],[Activity]],"")</f>
        <v/>
      </c>
      <c r="G1061" t="str">
        <f>IF(AND(TimeSpend[[#This Row],[Personnel number]]&lt;&gt;"",TimeSpend[[#This Row],[Date]]&lt;&gt;""),TimeSpend[[#This Row],[Activity description]],"")</f>
        <v/>
      </c>
      <c r="H1061" s="36" t="str">
        <f>IF(AND(TimeSpend[[#This Row],[Personnel number]]&lt;&gt;"",TimeSpend[[#This Row],[Date]]&lt;&gt;""),TimeSpend[[#This Row],[Start Time]],"")</f>
        <v/>
      </c>
      <c r="I1061" s="36" t="str">
        <f>IF(AND(TimeSpend[[#This Row],[Personnel number]]&lt;&gt;"",TimeSpend[[#This Row],[Date]]&lt;&gt;""),TimeSpend[[#This Row],[End Time]],"")</f>
        <v/>
      </c>
      <c r="J1061" t="str">
        <f>IF(AND(TimeSpend[[#This Row],[Personnel number]]&lt;&gt;"",TimeSpend[[#This Row],[Date]]&lt;&gt;""),TimeSpend[[#This Row],[Location]],"")</f>
        <v/>
      </c>
      <c r="K1061" t="str">
        <f>IF(AND(TimeSpend[[#This Row],[Personnel number]]&lt;&gt;"",TimeSpend[[#This Row],[Date]]&lt;&gt;""),TimeSpend[[#This Row],[Task]],"")</f>
        <v/>
      </c>
      <c r="L1061" t="str">
        <f>IF(AND(TimeSpend[[#This Row],[Personnel number]]&lt;&gt;"",TimeSpend[[#This Row],[Date]]&lt;&gt;""),Utilization!$J$2,"")</f>
        <v/>
      </c>
      <c r="M1061" t="str">
        <f>IF(AND(TimeSpend[[#This Row],[Personnel number]]&lt;&gt;"",TimeSpend[[#This Row],[Date]]&lt;&gt;""),TimeSpend[[#This Row],[Employee Name]],"")</f>
        <v/>
      </c>
      <c r="N1061" t="str">
        <f t="shared" si="32"/>
        <v/>
      </c>
      <c r="O1061" t="str">
        <f t="shared" si="33"/>
        <v/>
      </c>
      <c r="P1061" t="str">
        <f>IF(D1061&lt;&gt;"",VLOOKUP(D1061,Projects!B:C,2,0),"")</f>
        <v/>
      </c>
    </row>
    <row r="1062" spans="1:16" x14ac:dyDescent="0.25">
      <c r="A1062" t="str">
        <f>UPPER(IF(AND(TimeSpend[[#This Row],[Personnel number]]&lt;&gt;"",TimeSpend[[#This Row],[Date]]&lt;&gt;""),TimeSpend[[#This Row],[Personnel number]],""))</f>
        <v/>
      </c>
      <c r="B1062" s="85" t="str">
        <f>IF(AND(TimeSpend[[#This Row],[Personnel number]]&lt;&gt;"",TimeSpend[[#This Row],[Date]]&lt;&gt;""),TEXT(TimeSpend[[#This Row],[Date]],"[$-409]yyyyMMdd"),"")</f>
        <v/>
      </c>
      <c r="C1062" s="33" t="str">
        <f>IF(AND(TimeSpend[[#This Row],[Personnel number]]&lt;&gt;"",TimeSpend[[#This Row],[Date]]&lt;&gt;""),SUBSTITUTE(TimeSpend[[#This Row],[Hours]],",","."),"")</f>
        <v/>
      </c>
      <c r="D1062" t="str">
        <f>IF(AND(TimeSpend[[#This Row],[Personnel number]]&lt;&gt;"",TimeSpend[[#This Row],[Date]]&lt;&gt;""),TimeSpend[[#This Row],[Network]],"")</f>
        <v/>
      </c>
      <c r="E1062" t="str">
        <f>IF(AND(TimeSpend[[#This Row],[Personnel number]]&lt;&gt;"",TimeSpend[[#This Row],[Date]]&lt;&gt;""),TimeSpend[[#This Row],[Network Description]],"")</f>
        <v/>
      </c>
      <c r="F1062" t="str">
        <f>IF(AND(TimeSpend[[#This Row],[Personnel number]]&lt;&gt;"",TimeSpend[[#This Row],[Date]]&lt;&gt;""),TimeSpend[[#This Row],[Activity]],"")</f>
        <v/>
      </c>
      <c r="G1062" t="str">
        <f>IF(AND(TimeSpend[[#This Row],[Personnel number]]&lt;&gt;"",TimeSpend[[#This Row],[Date]]&lt;&gt;""),TimeSpend[[#This Row],[Activity description]],"")</f>
        <v/>
      </c>
      <c r="H1062" s="36" t="str">
        <f>IF(AND(TimeSpend[[#This Row],[Personnel number]]&lt;&gt;"",TimeSpend[[#This Row],[Date]]&lt;&gt;""),TimeSpend[[#This Row],[Start Time]],"")</f>
        <v/>
      </c>
      <c r="I1062" s="36" t="str">
        <f>IF(AND(TimeSpend[[#This Row],[Personnel number]]&lt;&gt;"",TimeSpend[[#This Row],[Date]]&lt;&gt;""),TimeSpend[[#This Row],[End Time]],"")</f>
        <v/>
      </c>
      <c r="J1062" t="str">
        <f>IF(AND(TimeSpend[[#This Row],[Personnel number]]&lt;&gt;"",TimeSpend[[#This Row],[Date]]&lt;&gt;""),TimeSpend[[#This Row],[Location]],"")</f>
        <v/>
      </c>
      <c r="K1062" t="str">
        <f>IF(AND(TimeSpend[[#This Row],[Personnel number]]&lt;&gt;"",TimeSpend[[#This Row],[Date]]&lt;&gt;""),TimeSpend[[#This Row],[Task]],"")</f>
        <v/>
      </c>
      <c r="L1062" t="str">
        <f>IF(AND(TimeSpend[[#This Row],[Personnel number]]&lt;&gt;"",TimeSpend[[#This Row],[Date]]&lt;&gt;""),Utilization!$J$2,"")</f>
        <v/>
      </c>
      <c r="M1062" t="str">
        <f>IF(AND(TimeSpend[[#This Row],[Personnel number]]&lt;&gt;"",TimeSpend[[#This Row],[Date]]&lt;&gt;""),TimeSpend[[#This Row],[Employee Name]],"")</f>
        <v/>
      </c>
      <c r="N1062" t="str">
        <f t="shared" si="32"/>
        <v/>
      </c>
      <c r="O1062" t="str">
        <f t="shared" si="33"/>
        <v/>
      </c>
      <c r="P1062" t="str">
        <f>IF(D1062&lt;&gt;"",VLOOKUP(D1062,Projects!B:C,2,0),"")</f>
        <v/>
      </c>
    </row>
    <row r="1063" spans="1:16" x14ac:dyDescent="0.25">
      <c r="A1063" t="str">
        <f>UPPER(IF(AND(TimeSpend[[#This Row],[Personnel number]]&lt;&gt;"",TimeSpend[[#This Row],[Date]]&lt;&gt;""),TimeSpend[[#This Row],[Personnel number]],""))</f>
        <v/>
      </c>
      <c r="B1063" s="85" t="str">
        <f>IF(AND(TimeSpend[[#This Row],[Personnel number]]&lt;&gt;"",TimeSpend[[#This Row],[Date]]&lt;&gt;""),TEXT(TimeSpend[[#This Row],[Date]],"[$-409]yyyyMMdd"),"")</f>
        <v/>
      </c>
      <c r="C1063" s="33" t="str">
        <f>IF(AND(TimeSpend[[#This Row],[Personnel number]]&lt;&gt;"",TimeSpend[[#This Row],[Date]]&lt;&gt;""),SUBSTITUTE(TimeSpend[[#This Row],[Hours]],",","."),"")</f>
        <v/>
      </c>
      <c r="D1063" t="str">
        <f>IF(AND(TimeSpend[[#This Row],[Personnel number]]&lt;&gt;"",TimeSpend[[#This Row],[Date]]&lt;&gt;""),TimeSpend[[#This Row],[Network]],"")</f>
        <v/>
      </c>
      <c r="E1063" t="str">
        <f>IF(AND(TimeSpend[[#This Row],[Personnel number]]&lt;&gt;"",TimeSpend[[#This Row],[Date]]&lt;&gt;""),TimeSpend[[#This Row],[Network Description]],"")</f>
        <v/>
      </c>
      <c r="F1063" t="str">
        <f>IF(AND(TimeSpend[[#This Row],[Personnel number]]&lt;&gt;"",TimeSpend[[#This Row],[Date]]&lt;&gt;""),TimeSpend[[#This Row],[Activity]],"")</f>
        <v/>
      </c>
      <c r="G1063" t="str">
        <f>IF(AND(TimeSpend[[#This Row],[Personnel number]]&lt;&gt;"",TimeSpend[[#This Row],[Date]]&lt;&gt;""),TimeSpend[[#This Row],[Activity description]],"")</f>
        <v/>
      </c>
      <c r="H1063" s="36" t="str">
        <f>IF(AND(TimeSpend[[#This Row],[Personnel number]]&lt;&gt;"",TimeSpend[[#This Row],[Date]]&lt;&gt;""),TimeSpend[[#This Row],[Start Time]],"")</f>
        <v/>
      </c>
      <c r="I1063" s="36" t="str">
        <f>IF(AND(TimeSpend[[#This Row],[Personnel number]]&lt;&gt;"",TimeSpend[[#This Row],[Date]]&lt;&gt;""),TimeSpend[[#This Row],[End Time]],"")</f>
        <v/>
      </c>
      <c r="J1063" t="str">
        <f>IF(AND(TimeSpend[[#This Row],[Personnel number]]&lt;&gt;"",TimeSpend[[#This Row],[Date]]&lt;&gt;""),TimeSpend[[#This Row],[Location]],"")</f>
        <v/>
      </c>
      <c r="K1063" t="str">
        <f>IF(AND(TimeSpend[[#This Row],[Personnel number]]&lt;&gt;"",TimeSpend[[#This Row],[Date]]&lt;&gt;""),TimeSpend[[#This Row],[Task]],"")</f>
        <v/>
      </c>
      <c r="L1063" t="str">
        <f>IF(AND(TimeSpend[[#This Row],[Personnel number]]&lt;&gt;"",TimeSpend[[#This Row],[Date]]&lt;&gt;""),Utilization!$J$2,"")</f>
        <v/>
      </c>
      <c r="M1063" t="str">
        <f>IF(AND(TimeSpend[[#This Row],[Personnel number]]&lt;&gt;"",TimeSpend[[#This Row],[Date]]&lt;&gt;""),TimeSpend[[#This Row],[Employee Name]],"")</f>
        <v/>
      </c>
      <c r="N1063" t="str">
        <f t="shared" si="32"/>
        <v/>
      </c>
      <c r="O1063" t="str">
        <f t="shared" si="33"/>
        <v/>
      </c>
      <c r="P1063" t="str">
        <f>IF(D1063&lt;&gt;"",VLOOKUP(D1063,Projects!B:C,2,0),"")</f>
        <v/>
      </c>
    </row>
    <row r="1064" spans="1:16" x14ac:dyDescent="0.25">
      <c r="A1064" t="str">
        <f>UPPER(IF(AND(TimeSpend[[#This Row],[Personnel number]]&lt;&gt;"",TimeSpend[[#This Row],[Date]]&lt;&gt;""),TimeSpend[[#This Row],[Personnel number]],""))</f>
        <v/>
      </c>
      <c r="B1064" s="85" t="str">
        <f>IF(AND(TimeSpend[[#This Row],[Personnel number]]&lt;&gt;"",TimeSpend[[#This Row],[Date]]&lt;&gt;""),TEXT(TimeSpend[[#This Row],[Date]],"[$-409]yyyyMMdd"),"")</f>
        <v/>
      </c>
      <c r="C1064" s="33" t="str">
        <f>IF(AND(TimeSpend[[#This Row],[Personnel number]]&lt;&gt;"",TimeSpend[[#This Row],[Date]]&lt;&gt;""),SUBSTITUTE(TimeSpend[[#This Row],[Hours]],",","."),"")</f>
        <v/>
      </c>
      <c r="D1064" t="str">
        <f>IF(AND(TimeSpend[[#This Row],[Personnel number]]&lt;&gt;"",TimeSpend[[#This Row],[Date]]&lt;&gt;""),TimeSpend[[#This Row],[Network]],"")</f>
        <v/>
      </c>
      <c r="E1064" t="str">
        <f>IF(AND(TimeSpend[[#This Row],[Personnel number]]&lt;&gt;"",TimeSpend[[#This Row],[Date]]&lt;&gt;""),TimeSpend[[#This Row],[Network Description]],"")</f>
        <v/>
      </c>
      <c r="F1064" t="str">
        <f>IF(AND(TimeSpend[[#This Row],[Personnel number]]&lt;&gt;"",TimeSpend[[#This Row],[Date]]&lt;&gt;""),TimeSpend[[#This Row],[Activity]],"")</f>
        <v/>
      </c>
      <c r="G1064" t="str">
        <f>IF(AND(TimeSpend[[#This Row],[Personnel number]]&lt;&gt;"",TimeSpend[[#This Row],[Date]]&lt;&gt;""),TimeSpend[[#This Row],[Activity description]],"")</f>
        <v/>
      </c>
      <c r="H1064" s="36" t="str">
        <f>IF(AND(TimeSpend[[#This Row],[Personnel number]]&lt;&gt;"",TimeSpend[[#This Row],[Date]]&lt;&gt;""),TimeSpend[[#This Row],[Start Time]],"")</f>
        <v/>
      </c>
      <c r="I1064" s="36" t="str">
        <f>IF(AND(TimeSpend[[#This Row],[Personnel number]]&lt;&gt;"",TimeSpend[[#This Row],[Date]]&lt;&gt;""),TimeSpend[[#This Row],[End Time]],"")</f>
        <v/>
      </c>
      <c r="J1064" t="str">
        <f>IF(AND(TimeSpend[[#This Row],[Personnel number]]&lt;&gt;"",TimeSpend[[#This Row],[Date]]&lt;&gt;""),TimeSpend[[#This Row],[Location]],"")</f>
        <v/>
      </c>
      <c r="K1064" t="str">
        <f>IF(AND(TimeSpend[[#This Row],[Personnel number]]&lt;&gt;"",TimeSpend[[#This Row],[Date]]&lt;&gt;""),TimeSpend[[#This Row],[Task]],"")</f>
        <v/>
      </c>
      <c r="L1064" t="str">
        <f>IF(AND(TimeSpend[[#This Row],[Personnel number]]&lt;&gt;"",TimeSpend[[#This Row],[Date]]&lt;&gt;""),Utilization!$J$2,"")</f>
        <v/>
      </c>
      <c r="M1064" t="str">
        <f>IF(AND(TimeSpend[[#This Row],[Personnel number]]&lt;&gt;"",TimeSpend[[#This Row],[Date]]&lt;&gt;""),TimeSpend[[#This Row],[Employee Name]],"")</f>
        <v/>
      </c>
      <c r="N1064" t="str">
        <f t="shared" si="32"/>
        <v/>
      </c>
      <c r="O1064" t="str">
        <f t="shared" si="33"/>
        <v/>
      </c>
      <c r="P1064" t="str">
        <f>IF(D1064&lt;&gt;"",VLOOKUP(D1064,Projects!B:C,2,0),"")</f>
        <v/>
      </c>
    </row>
    <row r="1065" spans="1:16" x14ac:dyDescent="0.25">
      <c r="A1065" t="str">
        <f>UPPER(IF(AND(TimeSpend[[#This Row],[Personnel number]]&lt;&gt;"",TimeSpend[[#This Row],[Date]]&lt;&gt;""),TimeSpend[[#This Row],[Personnel number]],""))</f>
        <v/>
      </c>
      <c r="B1065" s="85" t="str">
        <f>IF(AND(TimeSpend[[#This Row],[Personnel number]]&lt;&gt;"",TimeSpend[[#This Row],[Date]]&lt;&gt;""),TEXT(TimeSpend[[#This Row],[Date]],"[$-409]yyyyMMdd"),"")</f>
        <v/>
      </c>
      <c r="C1065" s="33" t="str">
        <f>IF(AND(TimeSpend[[#This Row],[Personnel number]]&lt;&gt;"",TimeSpend[[#This Row],[Date]]&lt;&gt;""),SUBSTITUTE(TimeSpend[[#This Row],[Hours]],",","."),"")</f>
        <v/>
      </c>
      <c r="D1065" t="str">
        <f>IF(AND(TimeSpend[[#This Row],[Personnel number]]&lt;&gt;"",TimeSpend[[#This Row],[Date]]&lt;&gt;""),TimeSpend[[#This Row],[Network]],"")</f>
        <v/>
      </c>
      <c r="E1065" t="str">
        <f>IF(AND(TimeSpend[[#This Row],[Personnel number]]&lt;&gt;"",TimeSpend[[#This Row],[Date]]&lt;&gt;""),TimeSpend[[#This Row],[Network Description]],"")</f>
        <v/>
      </c>
      <c r="F1065" t="str">
        <f>IF(AND(TimeSpend[[#This Row],[Personnel number]]&lt;&gt;"",TimeSpend[[#This Row],[Date]]&lt;&gt;""),TimeSpend[[#This Row],[Activity]],"")</f>
        <v/>
      </c>
      <c r="G1065" t="str">
        <f>IF(AND(TimeSpend[[#This Row],[Personnel number]]&lt;&gt;"",TimeSpend[[#This Row],[Date]]&lt;&gt;""),TimeSpend[[#This Row],[Activity description]],"")</f>
        <v/>
      </c>
      <c r="H1065" s="36" t="str">
        <f>IF(AND(TimeSpend[[#This Row],[Personnel number]]&lt;&gt;"",TimeSpend[[#This Row],[Date]]&lt;&gt;""),TimeSpend[[#This Row],[Start Time]],"")</f>
        <v/>
      </c>
      <c r="I1065" s="36" t="str">
        <f>IF(AND(TimeSpend[[#This Row],[Personnel number]]&lt;&gt;"",TimeSpend[[#This Row],[Date]]&lt;&gt;""),TimeSpend[[#This Row],[End Time]],"")</f>
        <v/>
      </c>
      <c r="J1065" t="str">
        <f>IF(AND(TimeSpend[[#This Row],[Personnel number]]&lt;&gt;"",TimeSpend[[#This Row],[Date]]&lt;&gt;""),TimeSpend[[#This Row],[Location]],"")</f>
        <v/>
      </c>
      <c r="K1065" t="str">
        <f>IF(AND(TimeSpend[[#This Row],[Personnel number]]&lt;&gt;"",TimeSpend[[#This Row],[Date]]&lt;&gt;""),TimeSpend[[#This Row],[Task]],"")</f>
        <v/>
      </c>
      <c r="L1065" t="str">
        <f>IF(AND(TimeSpend[[#This Row],[Personnel number]]&lt;&gt;"",TimeSpend[[#This Row],[Date]]&lt;&gt;""),Utilization!$J$2,"")</f>
        <v/>
      </c>
      <c r="M1065" t="str">
        <f>IF(AND(TimeSpend[[#This Row],[Personnel number]]&lt;&gt;"",TimeSpend[[#This Row],[Date]]&lt;&gt;""),TimeSpend[[#This Row],[Employee Name]],"")</f>
        <v/>
      </c>
      <c r="N1065" t="str">
        <f t="shared" si="32"/>
        <v/>
      </c>
      <c r="O1065" t="str">
        <f t="shared" si="33"/>
        <v/>
      </c>
      <c r="P1065" t="str">
        <f>IF(D1065&lt;&gt;"",VLOOKUP(D1065,Projects!B:C,2,0),"")</f>
        <v/>
      </c>
    </row>
    <row r="1066" spans="1:16" x14ac:dyDescent="0.25">
      <c r="A1066" t="str">
        <f>UPPER(IF(AND(TimeSpend[[#This Row],[Personnel number]]&lt;&gt;"",TimeSpend[[#This Row],[Date]]&lt;&gt;""),TimeSpend[[#This Row],[Personnel number]],""))</f>
        <v/>
      </c>
      <c r="B1066" s="85" t="str">
        <f>IF(AND(TimeSpend[[#This Row],[Personnel number]]&lt;&gt;"",TimeSpend[[#This Row],[Date]]&lt;&gt;""),TEXT(TimeSpend[[#This Row],[Date]],"[$-409]yyyyMMdd"),"")</f>
        <v/>
      </c>
      <c r="C1066" s="33" t="str">
        <f>IF(AND(TimeSpend[[#This Row],[Personnel number]]&lt;&gt;"",TimeSpend[[#This Row],[Date]]&lt;&gt;""),SUBSTITUTE(TimeSpend[[#This Row],[Hours]],",","."),"")</f>
        <v/>
      </c>
      <c r="D1066" t="str">
        <f>IF(AND(TimeSpend[[#This Row],[Personnel number]]&lt;&gt;"",TimeSpend[[#This Row],[Date]]&lt;&gt;""),TimeSpend[[#This Row],[Network]],"")</f>
        <v/>
      </c>
      <c r="E1066" t="str">
        <f>IF(AND(TimeSpend[[#This Row],[Personnel number]]&lt;&gt;"",TimeSpend[[#This Row],[Date]]&lt;&gt;""),TimeSpend[[#This Row],[Network Description]],"")</f>
        <v/>
      </c>
      <c r="F1066" t="str">
        <f>IF(AND(TimeSpend[[#This Row],[Personnel number]]&lt;&gt;"",TimeSpend[[#This Row],[Date]]&lt;&gt;""),TimeSpend[[#This Row],[Activity]],"")</f>
        <v/>
      </c>
      <c r="G1066" t="str">
        <f>IF(AND(TimeSpend[[#This Row],[Personnel number]]&lt;&gt;"",TimeSpend[[#This Row],[Date]]&lt;&gt;""),TimeSpend[[#This Row],[Activity description]],"")</f>
        <v/>
      </c>
      <c r="H1066" s="36" t="str">
        <f>IF(AND(TimeSpend[[#This Row],[Personnel number]]&lt;&gt;"",TimeSpend[[#This Row],[Date]]&lt;&gt;""),TimeSpend[[#This Row],[Start Time]],"")</f>
        <v/>
      </c>
      <c r="I1066" s="36" t="str">
        <f>IF(AND(TimeSpend[[#This Row],[Personnel number]]&lt;&gt;"",TimeSpend[[#This Row],[Date]]&lt;&gt;""),TimeSpend[[#This Row],[End Time]],"")</f>
        <v/>
      </c>
      <c r="J1066" t="str">
        <f>IF(AND(TimeSpend[[#This Row],[Personnel number]]&lt;&gt;"",TimeSpend[[#This Row],[Date]]&lt;&gt;""),TimeSpend[[#This Row],[Location]],"")</f>
        <v/>
      </c>
      <c r="K1066" t="str">
        <f>IF(AND(TimeSpend[[#This Row],[Personnel number]]&lt;&gt;"",TimeSpend[[#This Row],[Date]]&lt;&gt;""),TimeSpend[[#This Row],[Task]],"")</f>
        <v/>
      </c>
      <c r="L1066" t="str">
        <f>IF(AND(TimeSpend[[#This Row],[Personnel number]]&lt;&gt;"",TimeSpend[[#This Row],[Date]]&lt;&gt;""),Utilization!$J$2,"")</f>
        <v/>
      </c>
      <c r="M1066" t="str">
        <f>IF(AND(TimeSpend[[#This Row],[Personnel number]]&lt;&gt;"",TimeSpend[[#This Row],[Date]]&lt;&gt;""),TimeSpend[[#This Row],[Employee Name]],"")</f>
        <v/>
      </c>
      <c r="N1066" t="str">
        <f t="shared" si="32"/>
        <v/>
      </c>
      <c r="O1066" t="str">
        <f t="shared" si="33"/>
        <v/>
      </c>
      <c r="P1066" t="str">
        <f>IF(D1066&lt;&gt;"",VLOOKUP(D1066,Projects!B:C,2,0),"")</f>
        <v/>
      </c>
    </row>
    <row r="1067" spans="1:16" x14ac:dyDescent="0.25">
      <c r="A1067" t="str">
        <f>UPPER(IF(AND(TimeSpend[[#This Row],[Personnel number]]&lt;&gt;"",TimeSpend[[#This Row],[Date]]&lt;&gt;""),TimeSpend[[#This Row],[Personnel number]],""))</f>
        <v/>
      </c>
      <c r="B1067" s="85" t="str">
        <f>IF(AND(TimeSpend[[#This Row],[Personnel number]]&lt;&gt;"",TimeSpend[[#This Row],[Date]]&lt;&gt;""),TEXT(TimeSpend[[#This Row],[Date]],"[$-409]yyyyMMdd"),"")</f>
        <v/>
      </c>
      <c r="C1067" s="33" t="str">
        <f>IF(AND(TimeSpend[[#This Row],[Personnel number]]&lt;&gt;"",TimeSpend[[#This Row],[Date]]&lt;&gt;""),SUBSTITUTE(TimeSpend[[#This Row],[Hours]],",","."),"")</f>
        <v/>
      </c>
      <c r="D1067" t="str">
        <f>IF(AND(TimeSpend[[#This Row],[Personnel number]]&lt;&gt;"",TimeSpend[[#This Row],[Date]]&lt;&gt;""),TimeSpend[[#This Row],[Network]],"")</f>
        <v/>
      </c>
      <c r="E1067" t="str">
        <f>IF(AND(TimeSpend[[#This Row],[Personnel number]]&lt;&gt;"",TimeSpend[[#This Row],[Date]]&lt;&gt;""),TimeSpend[[#This Row],[Network Description]],"")</f>
        <v/>
      </c>
      <c r="F1067" t="str">
        <f>IF(AND(TimeSpend[[#This Row],[Personnel number]]&lt;&gt;"",TimeSpend[[#This Row],[Date]]&lt;&gt;""),TimeSpend[[#This Row],[Activity]],"")</f>
        <v/>
      </c>
      <c r="G1067" t="str">
        <f>IF(AND(TimeSpend[[#This Row],[Personnel number]]&lt;&gt;"",TimeSpend[[#This Row],[Date]]&lt;&gt;""),TimeSpend[[#This Row],[Activity description]],"")</f>
        <v/>
      </c>
      <c r="H1067" s="36" t="str">
        <f>IF(AND(TimeSpend[[#This Row],[Personnel number]]&lt;&gt;"",TimeSpend[[#This Row],[Date]]&lt;&gt;""),TimeSpend[[#This Row],[Start Time]],"")</f>
        <v/>
      </c>
      <c r="I1067" s="36" t="str">
        <f>IF(AND(TimeSpend[[#This Row],[Personnel number]]&lt;&gt;"",TimeSpend[[#This Row],[Date]]&lt;&gt;""),TimeSpend[[#This Row],[End Time]],"")</f>
        <v/>
      </c>
      <c r="J1067" t="str">
        <f>IF(AND(TimeSpend[[#This Row],[Personnel number]]&lt;&gt;"",TimeSpend[[#This Row],[Date]]&lt;&gt;""),TimeSpend[[#This Row],[Location]],"")</f>
        <v/>
      </c>
      <c r="K1067" t="str">
        <f>IF(AND(TimeSpend[[#This Row],[Personnel number]]&lt;&gt;"",TimeSpend[[#This Row],[Date]]&lt;&gt;""),TimeSpend[[#This Row],[Task]],"")</f>
        <v/>
      </c>
      <c r="L1067" t="str">
        <f>IF(AND(TimeSpend[[#This Row],[Personnel number]]&lt;&gt;"",TimeSpend[[#This Row],[Date]]&lt;&gt;""),Utilization!$J$2,"")</f>
        <v/>
      </c>
      <c r="M1067" t="str">
        <f>IF(AND(TimeSpend[[#This Row],[Personnel number]]&lt;&gt;"",TimeSpend[[#This Row],[Date]]&lt;&gt;""),TimeSpend[[#This Row],[Employee Name]],"")</f>
        <v/>
      </c>
      <c r="N1067" t="str">
        <f t="shared" si="32"/>
        <v/>
      </c>
      <c r="O1067" t="str">
        <f t="shared" si="33"/>
        <v/>
      </c>
      <c r="P1067" t="str">
        <f>IF(D1067&lt;&gt;"",VLOOKUP(D1067,Projects!B:C,2,0),"")</f>
        <v/>
      </c>
    </row>
    <row r="1068" spans="1:16" x14ac:dyDescent="0.25">
      <c r="A1068" t="str">
        <f>UPPER(IF(AND(TimeSpend[[#This Row],[Personnel number]]&lt;&gt;"",TimeSpend[[#This Row],[Date]]&lt;&gt;""),TimeSpend[[#This Row],[Personnel number]],""))</f>
        <v/>
      </c>
      <c r="B1068" s="85" t="str">
        <f>IF(AND(TimeSpend[[#This Row],[Personnel number]]&lt;&gt;"",TimeSpend[[#This Row],[Date]]&lt;&gt;""),TEXT(TimeSpend[[#This Row],[Date]],"[$-409]yyyyMMdd"),"")</f>
        <v/>
      </c>
      <c r="C1068" s="33" t="str">
        <f>IF(AND(TimeSpend[[#This Row],[Personnel number]]&lt;&gt;"",TimeSpend[[#This Row],[Date]]&lt;&gt;""),SUBSTITUTE(TimeSpend[[#This Row],[Hours]],",","."),"")</f>
        <v/>
      </c>
      <c r="D1068" t="str">
        <f>IF(AND(TimeSpend[[#This Row],[Personnel number]]&lt;&gt;"",TimeSpend[[#This Row],[Date]]&lt;&gt;""),TimeSpend[[#This Row],[Network]],"")</f>
        <v/>
      </c>
      <c r="E1068" t="str">
        <f>IF(AND(TimeSpend[[#This Row],[Personnel number]]&lt;&gt;"",TimeSpend[[#This Row],[Date]]&lt;&gt;""),TimeSpend[[#This Row],[Network Description]],"")</f>
        <v/>
      </c>
      <c r="F1068" t="str">
        <f>IF(AND(TimeSpend[[#This Row],[Personnel number]]&lt;&gt;"",TimeSpend[[#This Row],[Date]]&lt;&gt;""),TimeSpend[[#This Row],[Activity]],"")</f>
        <v/>
      </c>
      <c r="G1068" t="str">
        <f>IF(AND(TimeSpend[[#This Row],[Personnel number]]&lt;&gt;"",TimeSpend[[#This Row],[Date]]&lt;&gt;""),TimeSpend[[#This Row],[Activity description]],"")</f>
        <v/>
      </c>
      <c r="H1068" s="36" t="str">
        <f>IF(AND(TimeSpend[[#This Row],[Personnel number]]&lt;&gt;"",TimeSpend[[#This Row],[Date]]&lt;&gt;""),TimeSpend[[#This Row],[Start Time]],"")</f>
        <v/>
      </c>
      <c r="I1068" s="36" t="str">
        <f>IF(AND(TimeSpend[[#This Row],[Personnel number]]&lt;&gt;"",TimeSpend[[#This Row],[Date]]&lt;&gt;""),TimeSpend[[#This Row],[End Time]],"")</f>
        <v/>
      </c>
      <c r="J1068" t="str">
        <f>IF(AND(TimeSpend[[#This Row],[Personnel number]]&lt;&gt;"",TimeSpend[[#This Row],[Date]]&lt;&gt;""),TimeSpend[[#This Row],[Location]],"")</f>
        <v/>
      </c>
      <c r="K1068" t="str">
        <f>IF(AND(TimeSpend[[#This Row],[Personnel number]]&lt;&gt;"",TimeSpend[[#This Row],[Date]]&lt;&gt;""),TimeSpend[[#This Row],[Task]],"")</f>
        <v/>
      </c>
      <c r="L1068" t="str">
        <f>IF(AND(TimeSpend[[#This Row],[Personnel number]]&lt;&gt;"",TimeSpend[[#This Row],[Date]]&lt;&gt;""),Utilization!$J$2,"")</f>
        <v/>
      </c>
      <c r="M1068" t="str">
        <f>IF(AND(TimeSpend[[#This Row],[Personnel number]]&lt;&gt;"",TimeSpend[[#This Row],[Date]]&lt;&gt;""),TimeSpend[[#This Row],[Employee Name]],"")</f>
        <v/>
      </c>
      <c r="N1068" t="str">
        <f t="shared" si="32"/>
        <v/>
      </c>
      <c r="O1068" t="str">
        <f t="shared" si="33"/>
        <v/>
      </c>
      <c r="P1068" t="str">
        <f>IF(D1068&lt;&gt;"",VLOOKUP(D1068,Projects!B:C,2,0),"")</f>
        <v/>
      </c>
    </row>
    <row r="1069" spans="1:16" x14ac:dyDescent="0.25">
      <c r="A1069" t="str">
        <f>UPPER(IF(AND(TimeSpend[[#This Row],[Personnel number]]&lt;&gt;"",TimeSpend[[#This Row],[Date]]&lt;&gt;""),TimeSpend[[#This Row],[Personnel number]],""))</f>
        <v/>
      </c>
      <c r="B1069" s="85" t="str">
        <f>IF(AND(TimeSpend[[#This Row],[Personnel number]]&lt;&gt;"",TimeSpend[[#This Row],[Date]]&lt;&gt;""),TEXT(TimeSpend[[#This Row],[Date]],"[$-409]yyyyMMdd"),"")</f>
        <v/>
      </c>
      <c r="C1069" s="33" t="str">
        <f>IF(AND(TimeSpend[[#This Row],[Personnel number]]&lt;&gt;"",TimeSpend[[#This Row],[Date]]&lt;&gt;""),SUBSTITUTE(TimeSpend[[#This Row],[Hours]],",","."),"")</f>
        <v/>
      </c>
      <c r="D1069" t="str">
        <f>IF(AND(TimeSpend[[#This Row],[Personnel number]]&lt;&gt;"",TimeSpend[[#This Row],[Date]]&lt;&gt;""),TimeSpend[[#This Row],[Network]],"")</f>
        <v/>
      </c>
      <c r="E1069" t="str">
        <f>IF(AND(TimeSpend[[#This Row],[Personnel number]]&lt;&gt;"",TimeSpend[[#This Row],[Date]]&lt;&gt;""),TimeSpend[[#This Row],[Network Description]],"")</f>
        <v/>
      </c>
      <c r="F1069" t="str">
        <f>IF(AND(TimeSpend[[#This Row],[Personnel number]]&lt;&gt;"",TimeSpend[[#This Row],[Date]]&lt;&gt;""),TimeSpend[[#This Row],[Activity]],"")</f>
        <v/>
      </c>
      <c r="G1069" t="str">
        <f>IF(AND(TimeSpend[[#This Row],[Personnel number]]&lt;&gt;"",TimeSpend[[#This Row],[Date]]&lt;&gt;""),TimeSpend[[#This Row],[Activity description]],"")</f>
        <v/>
      </c>
      <c r="H1069" s="36" t="str">
        <f>IF(AND(TimeSpend[[#This Row],[Personnel number]]&lt;&gt;"",TimeSpend[[#This Row],[Date]]&lt;&gt;""),TimeSpend[[#This Row],[Start Time]],"")</f>
        <v/>
      </c>
      <c r="I1069" s="36" t="str">
        <f>IF(AND(TimeSpend[[#This Row],[Personnel number]]&lt;&gt;"",TimeSpend[[#This Row],[Date]]&lt;&gt;""),TimeSpend[[#This Row],[End Time]],"")</f>
        <v/>
      </c>
      <c r="J1069" t="str">
        <f>IF(AND(TimeSpend[[#This Row],[Personnel number]]&lt;&gt;"",TimeSpend[[#This Row],[Date]]&lt;&gt;""),TimeSpend[[#This Row],[Location]],"")</f>
        <v/>
      </c>
      <c r="K1069" t="str">
        <f>IF(AND(TimeSpend[[#This Row],[Personnel number]]&lt;&gt;"",TimeSpend[[#This Row],[Date]]&lt;&gt;""),TimeSpend[[#This Row],[Task]],"")</f>
        <v/>
      </c>
      <c r="L1069" t="str">
        <f>IF(AND(TimeSpend[[#This Row],[Personnel number]]&lt;&gt;"",TimeSpend[[#This Row],[Date]]&lt;&gt;""),Utilization!$J$2,"")</f>
        <v/>
      </c>
      <c r="M1069" t="str">
        <f>IF(AND(TimeSpend[[#This Row],[Personnel number]]&lt;&gt;"",TimeSpend[[#This Row],[Date]]&lt;&gt;""),TimeSpend[[#This Row],[Employee Name]],"")</f>
        <v/>
      </c>
      <c r="N1069" t="str">
        <f t="shared" si="32"/>
        <v/>
      </c>
      <c r="O1069" t="str">
        <f t="shared" si="33"/>
        <v/>
      </c>
      <c r="P1069" t="str">
        <f>IF(D1069&lt;&gt;"",VLOOKUP(D1069,Projects!B:C,2,0),"")</f>
        <v/>
      </c>
    </row>
    <row r="1070" spans="1:16" x14ac:dyDescent="0.25">
      <c r="A1070" t="str">
        <f>UPPER(IF(AND(TimeSpend[[#This Row],[Personnel number]]&lt;&gt;"",TimeSpend[[#This Row],[Date]]&lt;&gt;""),TimeSpend[[#This Row],[Personnel number]],""))</f>
        <v/>
      </c>
      <c r="B1070" s="85" t="str">
        <f>IF(AND(TimeSpend[[#This Row],[Personnel number]]&lt;&gt;"",TimeSpend[[#This Row],[Date]]&lt;&gt;""),TEXT(TimeSpend[[#This Row],[Date]],"[$-409]yyyyMMdd"),"")</f>
        <v/>
      </c>
      <c r="C1070" s="33" t="str">
        <f>IF(AND(TimeSpend[[#This Row],[Personnel number]]&lt;&gt;"",TimeSpend[[#This Row],[Date]]&lt;&gt;""),SUBSTITUTE(TimeSpend[[#This Row],[Hours]],",","."),"")</f>
        <v/>
      </c>
      <c r="D1070" t="str">
        <f>IF(AND(TimeSpend[[#This Row],[Personnel number]]&lt;&gt;"",TimeSpend[[#This Row],[Date]]&lt;&gt;""),TimeSpend[[#This Row],[Network]],"")</f>
        <v/>
      </c>
      <c r="E1070" t="str">
        <f>IF(AND(TimeSpend[[#This Row],[Personnel number]]&lt;&gt;"",TimeSpend[[#This Row],[Date]]&lt;&gt;""),TimeSpend[[#This Row],[Network Description]],"")</f>
        <v/>
      </c>
      <c r="F1070" t="str">
        <f>IF(AND(TimeSpend[[#This Row],[Personnel number]]&lt;&gt;"",TimeSpend[[#This Row],[Date]]&lt;&gt;""),TimeSpend[[#This Row],[Activity]],"")</f>
        <v/>
      </c>
      <c r="G1070" t="str">
        <f>IF(AND(TimeSpend[[#This Row],[Personnel number]]&lt;&gt;"",TimeSpend[[#This Row],[Date]]&lt;&gt;""),TimeSpend[[#This Row],[Activity description]],"")</f>
        <v/>
      </c>
      <c r="H1070" s="36" t="str">
        <f>IF(AND(TimeSpend[[#This Row],[Personnel number]]&lt;&gt;"",TimeSpend[[#This Row],[Date]]&lt;&gt;""),TimeSpend[[#This Row],[Start Time]],"")</f>
        <v/>
      </c>
      <c r="I1070" s="36" t="str">
        <f>IF(AND(TimeSpend[[#This Row],[Personnel number]]&lt;&gt;"",TimeSpend[[#This Row],[Date]]&lt;&gt;""),TimeSpend[[#This Row],[End Time]],"")</f>
        <v/>
      </c>
      <c r="J1070" t="str">
        <f>IF(AND(TimeSpend[[#This Row],[Personnel number]]&lt;&gt;"",TimeSpend[[#This Row],[Date]]&lt;&gt;""),TimeSpend[[#This Row],[Location]],"")</f>
        <v/>
      </c>
      <c r="K1070" t="str">
        <f>IF(AND(TimeSpend[[#This Row],[Personnel number]]&lt;&gt;"",TimeSpend[[#This Row],[Date]]&lt;&gt;""),TimeSpend[[#This Row],[Task]],"")</f>
        <v/>
      </c>
      <c r="L1070" t="str">
        <f>IF(AND(TimeSpend[[#This Row],[Personnel number]]&lt;&gt;"",TimeSpend[[#This Row],[Date]]&lt;&gt;""),Utilization!$J$2,"")</f>
        <v/>
      </c>
      <c r="M1070" t="str">
        <f>IF(AND(TimeSpend[[#This Row],[Personnel number]]&lt;&gt;"",TimeSpend[[#This Row],[Date]]&lt;&gt;""),TimeSpend[[#This Row],[Employee Name]],"")</f>
        <v/>
      </c>
      <c r="N1070" t="str">
        <f t="shared" si="32"/>
        <v/>
      </c>
      <c r="O1070" t="str">
        <f t="shared" si="33"/>
        <v/>
      </c>
      <c r="P1070" t="str">
        <f>IF(D1070&lt;&gt;"",VLOOKUP(D1070,Projects!B:C,2,0),"")</f>
        <v/>
      </c>
    </row>
    <row r="1071" spans="1:16" x14ac:dyDescent="0.25">
      <c r="A1071" t="str">
        <f>UPPER(IF(AND(TimeSpend[[#This Row],[Personnel number]]&lt;&gt;"",TimeSpend[[#This Row],[Date]]&lt;&gt;""),TimeSpend[[#This Row],[Personnel number]],""))</f>
        <v/>
      </c>
      <c r="B1071" s="85" t="str">
        <f>IF(AND(TimeSpend[[#This Row],[Personnel number]]&lt;&gt;"",TimeSpend[[#This Row],[Date]]&lt;&gt;""),TEXT(TimeSpend[[#This Row],[Date]],"[$-409]yyyyMMdd"),"")</f>
        <v/>
      </c>
      <c r="C1071" s="33" t="str">
        <f>IF(AND(TimeSpend[[#This Row],[Personnel number]]&lt;&gt;"",TimeSpend[[#This Row],[Date]]&lt;&gt;""),SUBSTITUTE(TimeSpend[[#This Row],[Hours]],",","."),"")</f>
        <v/>
      </c>
      <c r="D1071" t="str">
        <f>IF(AND(TimeSpend[[#This Row],[Personnel number]]&lt;&gt;"",TimeSpend[[#This Row],[Date]]&lt;&gt;""),TimeSpend[[#This Row],[Network]],"")</f>
        <v/>
      </c>
      <c r="E1071" t="str">
        <f>IF(AND(TimeSpend[[#This Row],[Personnel number]]&lt;&gt;"",TimeSpend[[#This Row],[Date]]&lt;&gt;""),TimeSpend[[#This Row],[Network Description]],"")</f>
        <v/>
      </c>
      <c r="F1071" t="str">
        <f>IF(AND(TimeSpend[[#This Row],[Personnel number]]&lt;&gt;"",TimeSpend[[#This Row],[Date]]&lt;&gt;""),TimeSpend[[#This Row],[Activity]],"")</f>
        <v/>
      </c>
      <c r="G1071" t="str">
        <f>IF(AND(TimeSpend[[#This Row],[Personnel number]]&lt;&gt;"",TimeSpend[[#This Row],[Date]]&lt;&gt;""),TimeSpend[[#This Row],[Activity description]],"")</f>
        <v/>
      </c>
      <c r="H1071" s="36" t="str">
        <f>IF(AND(TimeSpend[[#This Row],[Personnel number]]&lt;&gt;"",TimeSpend[[#This Row],[Date]]&lt;&gt;""),TimeSpend[[#This Row],[Start Time]],"")</f>
        <v/>
      </c>
      <c r="I1071" s="36" t="str">
        <f>IF(AND(TimeSpend[[#This Row],[Personnel number]]&lt;&gt;"",TimeSpend[[#This Row],[Date]]&lt;&gt;""),TimeSpend[[#This Row],[End Time]],"")</f>
        <v/>
      </c>
      <c r="J1071" t="str">
        <f>IF(AND(TimeSpend[[#This Row],[Personnel number]]&lt;&gt;"",TimeSpend[[#This Row],[Date]]&lt;&gt;""),TimeSpend[[#This Row],[Location]],"")</f>
        <v/>
      </c>
      <c r="K1071" t="str">
        <f>IF(AND(TimeSpend[[#This Row],[Personnel number]]&lt;&gt;"",TimeSpend[[#This Row],[Date]]&lt;&gt;""),TimeSpend[[#This Row],[Task]],"")</f>
        <v/>
      </c>
      <c r="L1071" t="str">
        <f>IF(AND(TimeSpend[[#This Row],[Personnel number]]&lt;&gt;"",TimeSpend[[#This Row],[Date]]&lt;&gt;""),Utilization!$J$2,"")</f>
        <v/>
      </c>
      <c r="M1071" t="str">
        <f>IF(AND(TimeSpend[[#This Row],[Personnel number]]&lt;&gt;"",TimeSpend[[#This Row],[Date]]&lt;&gt;""),TimeSpend[[#This Row],[Employee Name]],"")</f>
        <v/>
      </c>
      <c r="N1071" t="str">
        <f t="shared" si="32"/>
        <v/>
      </c>
      <c r="O1071" t="str">
        <f t="shared" si="33"/>
        <v/>
      </c>
      <c r="P1071" t="str">
        <f>IF(D1071&lt;&gt;"",VLOOKUP(D1071,Projects!B:C,2,0),"")</f>
        <v/>
      </c>
    </row>
    <row r="1072" spans="1:16" x14ac:dyDescent="0.25">
      <c r="A1072" t="str">
        <f>UPPER(IF(AND(TimeSpend[[#This Row],[Personnel number]]&lt;&gt;"",TimeSpend[[#This Row],[Date]]&lt;&gt;""),TimeSpend[[#This Row],[Personnel number]],""))</f>
        <v/>
      </c>
      <c r="B1072" s="85" t="str">
        <f>IF(AND(TimeSpend[[#This Row],[Personnel number]]&lt;&gt;"",TimeSpend[[#This Row],[Date]]&lt;&gt;""),TEXT(TimeSpend[[#This Row],[Date]],"[$-409]yyyyMMdd"),"")</f>
        <v/>
      </c>
      <c r="C1072" s="33" t="str">
        <f>IF(AND(TimeSpend[[#This Row],[Personnel number]]&lt;&gt;"",TimeSpend[[#This Row],[Date]]&lt;&gt;""),SUBSTITUTE(TimeSpend[[#This Row],[Hours]],",","."),"")</f>
        <v/>
      </c>
      <c r="D1072" t="str">
        <f>IF(AND(TimeSpend[[#This Row],[Personnel number]]&lt;&gt;"",TimeSpend[[#This Row],[Date]]&lt;&gt;""),TimeSpend[[#This Row],[Network]],"")</f>
        <v/>
      </c>
      <c r="E1072" t="str">
        <f>IF(AND(TimeSpend[[#This Row],[Personnel number]]&lt;&gt;"",TimeSpend[[#This Row],[Date]]&lt;&gt;""),TimeSpend[[#This Row],[Network Description]],"")</f>
        <v/>
      </c>
      <c r="F1072" t="str">
        <f>IF(AND(TimeSpend[[#This Row],[Personnel number]]&lt;&gt;"",TimeSpend[[#This Row],[Date]]&lt;&gt;""),TimeSpend[[#This Row],[Activity]],"")</f>
        <v/>
      </c>
      <c r="G1072" t="str">
        <f>IF(AND(TimeSpend[[#This Row],[Personnel number]]&lt;&gt;"",TimeSpend[[#This Row],[Date]]&lt;&gt;""),TimeSpend[[#This Row],[Activity description]],"")</f>
        <v/>
      </c>
      <c r="H1072" s="36" t="str">
        <f>IF(AND(TimeSpend[[#This Row],[Personnel number]]&lt;&gt;"",TimeSpend[[#This Row],[Date]]&lt;&gt;""),TimeSpend[[#This Row],[Start Time]],"")</f>
        <v/>
      </c>
      <c r="I1072" s="36" t="str">
        <f>IF(AND(TimeSpend[[#This Row],[Personnel number]]&lt;&gt;"",TimeSpend[[#This Row],[Date]]&lt;&gt;""),TimeSpend[[#This Row],[End Time]],"")</f>
        <v/>
      </c>
      <c r="J1072" t="str">
        <f>IF(AND(TimeSpend[[#This Row],[Personnel number]]&lt;&gt;"",TimeSpend[[#This Row],[Date]]&lt;&gt;""),TimeSpend[[#This Row],[Location]],"")</f>
        <v/>
      </c>
      <c r="K1072" t="str">
        <f>IF(AND(TimeSpend[[#This Row],[Personnel number]]&lt;&gt;"",TimeSpend[[#This Row],[Date]]&lt;&gt;""),TimeSpend[[#This Row],[Task]],"")</f>
        <v/>
      </c>
      <c r="L1072" t="str">
        <f>IF(AND(TimeSpend[[#This Row],[Personnel number]]&lt;&gt;"",TimeSpend[[#This Row],[Date]]&lt;&gt;""),Utilization!$J$2,"")</f>
        <v/>
      </c>
      <c r="M1072" t="str">
        <f>IF(AND(TimeSpend[[#This Row],[Personnel number]]&lt;&gt;"",TimeSpend[[#This Row],[Date]]&lt;&gt;""),TimeSpend[[#This Row],[Employee Name]],"")</f>
        <v/>
      </c>
      <c r="N1072" t="str">
        <f t="shared" si="32"/>
        <v/>
      </c>
      <c r="O1072" t="str">
        <f t="shared" si="33"/>
        <v/>
      </c>
      <c r="P1072" t="str">
        <f>IF(D1072&lt;&gt;"",VLOOKUP(D1072,Projects!B:C,2,0),"")</f>
        <v/>
      </c>
    </row>
    <row r="1073" spans="1:16" x14ac:dyDescent="0.25">
      <c r="A1073" t="str">
        <f>UPPER(IF(AND(TimeSpend[[#This Row],[Personnel number]]&lt;&gt;"",TimeSpend[[#This Row],[Date]]&lt;&gt;""),TimeSpend[[#This Row],[Personnel number]],""))</f>
        <v/>
      </c>
      <c r="B1073" s="85" t="str">
        <f>IF(AND(TimeSpend[[#This Row],[Personnel number]]&lt;&gt;"",TimeSpend[[#This Row],[Date]]&lt;&gt;""),TEXT(TimeSpend[[#This Row],[Date]],"[$-409]yyyyMMdd"),"")</f>
        <v/>
      </c>
      <c r="C1073" s="33" t="str">
        <f>IF(AND(TimeSpend[[#This Row],[Personnel number]]&lt;&gt;"",TimeSpend[[#This Row],[Date]]&lt;&gt;""),SUBSTITUTE(TimeSpend[[#This Row],[Hours]],",","."),"")</f>
        <v/>
      </c>
      <c r="D1073" t="str">
        <f>IF(AND(TimeSpend[[#This Row],[Personnel number]]&lt;&gt;"",TimeSpend[[#This Row],[Date]]&lt;&gt;""),TimeSpend[[#This Row],[Network]],"")</f>
        <v/>
      </c>
      <c r="E1073" t="str">
        <f>IF(AND(TimeSpend[[#This Row],[Personnel number]]&lt;&gt;"",TimeSpend[[#This Row],[Date]]&lt;&gt;""),TimeSpend[[#This Row],[Network Description]],"")</f>
        <v/>
      </c>
      <c r="F1073" t="str">
        <f>IF(AND(TimeSpend[[#This Row],[Personnel number]]&lt;&gt;"",TimeSpend[[#This Row],[Date]]&lt;&gt;""),TimeSpend[[#This Row],[Activity]],"")</f>
        <v/>
      </c>
      <c r="G1073" t="str">
        <f>IF(AND(TimeSpend[[#This Row],[Personnel number]]&lt;&gt;"",TimeSpend[[#This Row],[Date]]&lt;&gt;""),TimeSpend[[#This Row],[Activity description]],"")</f>
        <v/>
      </c>
      <c r="H1073" s="36" t="str">
        <f>IF(AND(TimeSpend[[#This Row],[Personnel number]]&lt;&gt;"",TimeSpend[[#This Row],[Date]]&lt;&gt;""),TimeSpend[[#This Row],[Start Time]],"")</f>
        <v/>
      </c>
      <c r="I1073" s="36" t="str">
        <f>IF(AND(TimeSpend[[#This Row],[Personnel number]]&lt;&gt;"",TimeSpend[[#This Row],[Date]]&lt;&gt;""),TimeSpend[[#This Row],[End Time]],"")</f>
        <v/>
      </c>
      <c r="J1073" t="str">
        <f>IF(AND(TimeSpend[[#This Row],[Personnel number]]&lt;&gt;"",TimeSpend[[#This Row],[Date]]&lt;&gt;""),TimeSpend[[#This Row],[Location]],"")</f>
        <v/>
      </c>
      <c r="K1073" t="str">
        <f>IF(AND(TimeSpend[[#This Row],[Personnel number]]&lt;&gt;"",TimeSpend[[#This Row],[Date]]&lt;&gt;""),TimeSpend[[#This Row],[Task]],"")</f>
        <v/>
      </c>
      <c r="L1073" t="str">
        <f>IF(AND(TimeSpend[[#This Row],[Personnel number]]&lt;&gt;"",TimeSpend[[#This Row],[Date]]&lt;&gt;""),Utilization!$J$2,"")</f>
        <v/>
      </c>
      <c r="M1073" t="str">
        <f>IF(AND(TimeSpend[[#This Row],[Personnel number]]&lt;&gt;"",TimeSpend[[#This Row],[Date]]&lt;&gt;""),TimeSpend[[#This Row],[Employee Name]],"")</f>
        <v/>
      </c>
      <c r="N1073" t="str">
        <f t="shared" si="32"/>
        <v/>
      </c>
      <c r="O1073" t="str">
        <f t="shared" si="33"/>
        <v/>
      </c>
      <c r="P1073" t="str">
        <f>IF(D1073&lt;&gt;"",VLOOKUP(D1073,Projects!B:C,2,0),"")</f>
        <v/>
      </c>
    </row>
    <row r="1074" spans="1:16" x14ac:dyDescent="0.25">
      <c r="A1074" t="str">
        <f>UPPER(IF(AND(TimeSpend[[#This Row],[Personnel number]]&lt;&gt;"",TimeSpend[[#This Row],[Date]]&lt;&gt;""),TimeSpend[[#This Row],[Personnel number]],""))</f>
        <v/>
      </c>
      <c r="B1074" s="85" t="str">
        <f>IF(AND(TimeSpend[[#This Row],[Personnel number]]&lt;&gt;"",TimeSpend[[#This Row],[Date]]&lt;&gt;""),TEXT(TimeSpend[[#This Row],[Date]],"[$-409]yyyyMMdd"),"")</f>
        <v/>
      </c>
      <c r="C1074" s="33" t="str">
        <f>IF(AND(TimeSpend[[#This Row],[Personnel number]]&lt;&gt;"",TimeSpend[[#This Row],[Date]]&lt;&gt;""),SUBSTITUTE(TimeSpend[[#This Row],[Hours]],",","."),"")</f>
        <v/>
      </c>
      <c r="D1074" t="str">
        <f>IF(AND(TimeSpend[[#This Row],[Personnel number]]&lt;&gt;"",TimeSpend[[#This Row],[Date]]&lt;&gt;""),TimeSpend[[#This Row],[Network]],"")</f>
        <v/>
      </c>
      <c r="E1074" t="str">
        <f>IF(AND(TimeSpend[[#This Row],[Personnel number]]&lt;&gt;"",TimeSpend[[#This Row],[Date]]&lt;&gt;""),TimeSpend[[#This Row],[Network Description]],"")</f>
        <v/>
      </c>
      <c r="F1074" t="str">
        <f>IF(AND(TimeSpend[[#This Row],[Personnel number]]&lt;&gt;"",TimeSpend[[#This Row],[Date]]&lt;&gt;""),TimeSpend[[#This Row],[Activity]],"")</f>
        <v/>
      </c>
      <c r="G1074" t="str">
        <f>IF(AND(TimeSpend[[#This Row],[Personnel number]]&lt;&gt;"",TimeSpend[[#This Row],[Date]]&lt;&gt;""),TimeSpend[[#This Row],[Activity description]],"")</f>
        <v/>
      </c>
      <c r="H1074" s="36" t="str">
        <f>IF(AND(TimeSpend[[#This Row],[Personnel number]]&lt;&gt;"",TimeSpend[[#This Row],[Date]]&lt;&gt;""),TimeSpend[[#This Row],[Start Time]],"")</f>
        <v/>
      </c>
      <c r="I1074" s="36" t="str">
        <f>IF(AND(TimeSpend[[#This Row],[Personnel number]]&lt;&gt;"",TimeSpend[[#This Row],[Date]]&lt;&gt;""),TimeSpend[[#This Row],[End Time]],"")</f>
        <v/>
      </c>
      <c r="J1074" t="str">
        <f>IF(AND(TimeSpend[[#This Row],[Personnel number]]&lt;&gt;"",TimeSpend[[#This Row],[Date]]&lt;&gt;""),TimeSpend[[#This Row],[Location]],"")</f>
        <v/>
      </c>
      <c r="K1074" t="str">
        <f>IF(AND(TimeSpend[[#This Row],[Personnel number]]&lt;&gt;"",TimeSpend[[#This Row],[Date]]&lt;&gt;""),TimeSpend[[#This Row],[Task]],"")</f>
        <v/>
      </c>
      <c r="L1074" t="str">
        <f>IF(AND(TimeSpend[[#This Row],[Personnel number]]&lt;&gt;"",TimeSpend[[#This Row],[Date]]&lt;&gt;""),Utilization!$J$2,"")</f>
        <v/>
      </c>
      <c r="M1074" t="str">
        <f>IF(AND(TimeSpend[[#This Row],[Personnel number]]&lt;&gt;"",TimeSpend[[#This Row],[Date]]&lt;&gt;""),TimeSpend[[#This Row],[Employee Name]],"")</f>
        <v/>
      </c>
      <c r="N1074" t="str">
        <f t="shared" si="32"/>
        <v/>
      </c>
      <c r="O1074" t="str">
        <f t="shared" si="33"/>
        <v/>
      </c>
      <c r="P1074" t="str">
        <f>IF(D1074&lt;&gt;"",VLOOKUP(D1074,Projects!B:C,2,0),"")</f>
        <v/>
      </c>
    </row>
    <row r="1075" spans="1:16" x14ac:dyDescent="0.25">
      <c r="A1075" t="str">
        <f>UPPER(IF(AND(TimeSpend[[#This Row],[Personnel number]]&lt;&gt;"",TimeSpend[[#This Row],[Date]]&lt;&gt;""),TimeSpend[[#This Row],[Personnel number]],""))</f>
        <v/>
      </c>
      <c r="B1075" s="85" t="str">
        <f>IF(AND(TimeSpend[[#This Row],[Personnel number]]&lt;&gt;"",TimeSpend[[#This Row],[Date]]&lt;&gt;""),TEXT(TimeSpend[[#This Row],[Date]],"[$-409]yyyyMMdd"),"")</f>
        <v/>
      </c>
      <c r="C1075" s="33" t="str">
        <f>IF(AND(TimeSpend[[#This Row],[Personnel number]]&lt;&gt;"",TimeSpend[[#This Row],[Date]]&lt;&gt;""),SUBSTITUTE(TimeSpend[[#This Row],[Hours]],",","."),"")</f>
        <v/>
      </c>
      <c r="D1075" t="str">
        <f>IF(AND(TimeSpend[[#This Row],[Personnel number]]&lt;&gt;"",TimeSpend[[#This Row],[Date]]&lt;&gt;""),TimeSpend[[#This Row],[Network]],"")</f>
        <v/>
      </c>
      <c r="E1075" t="str">
        <f>IF(AND(TimeSpend[[#This Row],[Personnel number]]&lt;&gt;"",TimeSpend[[#This Row],[Date]]&lt;&gt;""),TimeSpend[[#This Row],[Network Description]],"")</f>
        <v/>
      </c>
      <c r="F1075" t="str">
        <f>IF(AND(TimeSpend[[#This Row],[Personnel number]]&lt;&gt;"",TimeSpend[[#This Row],[Date]]&lt;&gt;""),TimeSpend[[#This Row],[Activity]],"")</f>
        <v/>
      </c>
      <c r="G1075" t="str">
        <f>IF(AND(TimeSpend[[#This Row],[Personnel number]]&lt;&gt;"",TimeSpend[[#This Row],[Date]]&lt;&gt;""),TimeSpend[[#This Row],[Activity description]],"")</f>
        <v/>
      </c>
      <c r="H1075" s="36" t="str">
        <f>IF(AND(TimeSpend[[#This Row],[Personnel number]]&lt;&gt;"",TimeSpend[[#This Row],[Date]]&lt;&gt;""),TimeSpend[[#This Row],[Start Time]],"")</f>
        <v/>
      </c>
      <c r="I1075" s="36" t="str">
        <f>IF(AND(TimeSpend[[#This Row],[Personnel number]]&lt;&gt;"",TimeSpend[[#This Row],[Date]]&lt;&gt;""),TimeSpend[[#This Row],[End Time]],"")</f>
        <v/>
      </c>
      <c r="J1075" t="str">
        <f>IF(AND(TimeSpend[[#This Row],[Personnel number]]&lt;&gt;"",TimeSpend[[#This Row],[Date]]&lt;&gt;""),TimeSpend[[#This Row],[Location]],"")</f>
        <v/>
      </c>
      <c r="K1075" t="str">
        <f>IF(AND(TimeSpend[[#This Row],[Personnel number]]&lt;&gt;"",TimeSpend[[#This Row],[Date]]&lt;&gt;""),TimeSpend[[#This Row],[Task]],"")</f>
        <v/>
      </c>
      <c r="L1075" t="str">
        <f>IF(AND(TimeSpend[[#This Row],[Personnel number]]&lt;&gt;"",TimeSpend[[#This Row],[Date]]&lt;&gt;""),Utilization!$J$2,"")</f>
        <v/>
      </c>
      <c r="M1075" t="str">
        <f>IF(AND(TimeSpend[[#This Row],[Personnel number]]&lt;&gt;"",TimeSpend[[#This Row],[Date]]&lt;&gt;""),TimeSpend[[#This Row],[Employee Name]],"")</f>
        <v/>
      </c>
      <c r="N1075" t="str">
        <f t="shared" si="32"/>
        <v/>
      </c>
      <c r="O1075" t="str">
        <f t="shared" si="33"/>
        <v/>
      </c>
      <c r="P1075" t="str">
        <f>IF(D1075&lt;&gt;"",VLOOKUP(D1075,Projects!B:C,2,0),"")</f>
        <v/>
      </c>
    </row>
    <row r="1076" spans="1:16" x14ac:dyDescent="0.25">
      <c r="A1076" t="str">
        <f>UPPER(IF(AND(TimeSpend[[#This Row],[Personnel number]]&lt;&gt;"",TimeSpend[[#This Row],[Date]]&lt;&gt;""),TimeSpend[[#This Row],[Personnel number]],""))</f>
        <v/>
      </c>
      <c r="B1076" s="85" t="str">
        <f>IF(AND(TimeSpend[[#This Row],[Personnel number]]&lt;&gt;"",TimeSpend[[#This Row],[Date]]&lt;&gt;""),TEXT(TimeSpend[[#This Row],[Date]],"[$-409]yyyyMMdd"),"")</f>
        <v/>
      </c>
      <c r="C1076" s="33" t="str">
        <f>IF(AND(TimeSpend[[#This Row],[Personnel number]]&lt;&gt;"",TimeSpend[[#This Row],[Date]]&lt;&gt;""),SUBSTITUTE(TimeSpend[[#This Row],[Hours]],",","."),"")</f>
        <v/>
      </c>
      <c r="D1076" t="str">
        <f>IF(AND(TimeSpend[[#This Row],[Personnel number]]&lt;&gt;"",TimeSpend[[#This Row],[Date]]&lt;&gt;""),TimeSpend[[#This Row],[Network]],"")</f>
        <v/>
      </c>
      <c r="E1076" t="str">
        <f>IF(AND(TimeSpend[[#This Row],[Personnel number]]&lt;&gt;"",TimeSpend[[#This Row],[Date]]&lt;&gt;""),TimeSpend[[#This Row],[Network Description]],"")</f>
        <v/>
      </c>
      <c r="F1076" t="str">
        <f>IF(AND(TimeSpend[[#This Row],[Personnel number]]&lt;&gt;"",TimeSpend[[#This Row],[Date]]&lt;&gt;""),TimeSpend[[#This Row],[Activity]],"")</f>
        <v/>
      </c>
      <c r="G1076" t="str">
        <f>IF(AND(TimeSpend[[#This Row],[Personnel number]]&lt;&gt;"",TimeSpend[[#This Row],[Date]]&lt;&gt;""),TimeSpend[[#This Row],[Activity description]],"")</f>
        <v/>
      </c>
      <c r="H1076" s="36" t="str">
        <f>IF(AND(TimeSpend[[#This Row],[Personnel number]]&lt;&gt;"",TimeSpend[[#This Row],[Date]]&lt;&gt;""),TimeSpend[[#This Row],[Start Time]],"")</f>
        <v/>
      </c>
      <c r="I1076" s="36" t="str">
        <f>IF(AND(TimeSpend[[#This Row],[Personnel number]]&lt;&gt;"",TimeSpend[[#This Row],[Date]]&lt;&gt;""),TimeSpend[[#This Row],[End Time]],"")</f>
        <v/>
      </c>
      <c r="J1076" t="str">
        <f>IF(AND(TimeSpend[[#This Row],[Personnel number]]&lt;&gt;"",TimeSpend[[#This Row],[Date]]&lt;&gt;""),TimeSpend[[#This Row],[Location]],"")</f>
        <v/>
      </c>
      <c r="K1076" t="str">
        <f>IF(AND(TimeSpend[[#This Row],[Personnel number]]&lt;&gt;"",TimeSpend[[#This Row],[Date]]&lt;&gt;""),TimeSpend[[#This Row],[Task]],"")</f>
        <v/>
      </c>
      <c r="L1076" t="str">
        <f>IF(AND(TimeSpend[[#This Row],[Personnel number]]&lt;&gt;"",TimeSpend[[#This Row],[Date]]&lt;&gt;""),Utilization!$J$2,"")</f>
        <v/>
      </c>
      <c r="M1076" t="str">
        <f>IF(AND(TimeSpend[[#This Row],[Personnel number]]&lt;&gt;"",TimeSpend[[#This Row],[Date]]&lt;&gt;""),TimeSpend[[#This Row],[Employee Name]],"")</f>
        <v/>
      </c>
      <c r="N1076" t="str">
        <f t="shared" si="32"/>
        <v/>
      </c>
      <c r="O1076" t="str">
        <f t="shared" si="33"/>
        <v/>
      </c>
      <c r="P1076" t="str">
        <f>IF(D1076&lt;&gt;"",VLOOKUP(D1076,Projects!B:C,2,0),"")</f>
        <v/>
      </c>
    </row>
    <row r="1077" spans="1:16" x14ac:dyDescent="0.25">
      <c r="A1077" t="str">
        <f>UPPER(IF(AND(TimeSpend[[#This Row],[Personnel number]]&lt;&gt;"",TimeSpend[[#This Row],[Date]]&lt;&gt;""),TimeSpend[[#This Row],[Personnel number]],""))</f>
        <v/>
      </c>
      <c r="B1077" s="85" t="str">
        <f>IF(AND(TimeSpend[[#This Row],[Personnel number]]&lt;&gt;"",TimeSpend[[#This Row],[Date]]&lt;&gt;""),TEXT(TimeSpend[[#This Row],[Date]],"[$-409]yyyyMMdd"),"")</f>
        <v/>
      </c>
      <c r="C1077" s="33" t="str">
        <f>IF(AND(TimeSpend[[#This Row],[Personnel number]]&lt;&gt;"",TimeSpend[[#This Row],[Date]]&lt;&gt;""),SUBSTITUTE(TimeSpend[[#This Row],[Hours]],",","."),"")</f>
        <v/>
      </c>
      <c r="D1077" t="str">
        <f>IF(AND(TimeSpend[[#This Row],[Personnel number]]&lt;&gt;"",TimeSpend[[#This Row],[Date]]&lt;&gt;""),TimeSpend[[#This Row],[Network]],"")</f>
        <v/>
      </c>
      <c r="E1077" t="str">
        <f>IF(AND(TimeSpend[[#This Row],[Personnel number]]&lt;&gt;"",TimeSpend[[#This Row],[Date]]&lt;&gt;""),TimeSpend[[#This Row],[Network Description]],"")</f>
        <v/>
      </c>
      <c r="F1077" t="str">
        <f>IF(AND(TimeSpend[[#This Row],[Personnel number]]&lt;&gt;"",TimeSpend[[#This Row],[Date]]&lt;&gt;""),TimeSpend[[#This Row],[Activity]],"")</f>
        <v/>
      </c>
      <c r="G1077" t="str">
        <f>IF(AND(TimeSpend[[#This Row],[Personnel number]]&lt;&gt;"",TimeSpend[[#This Row],[Date]]&lt;&gt;""),TimeSpend[[#This Row],[Activity description]],"")</f>
        <v/>
      </c>
      <c r="H1077" s="36" t="str">
        <f>IF(AND(TimeSpend[[#This Row],[Personnel number]]&lt;&gt;"",TimeSpend[[#This Row],[Date]]&lt;&gt;""),TimeSpend[[#This Row],[Start Time]],"")</f>
        <v/>
      </c>
      <c r="I1077" s="36" t="str">
        <f>IF(AND(TimeSpend[[#This Row],[Personnel number]]&lt;&gt;"",TimeSpend[[#This Row],[Date]]&lt;&gt;""),TimeSpend[[#This Row],[End Time]],"")</f>
        <v/>
      </c>
      <c r="J1077" t="str">
        <f>IF(AND(TimeSpend[[#This Row],[Personnel number]]&lt;&gt;"",TimeSpend[[#This Row],[Date]]&lt;&gt;""),TimeSpend[[#This Row],[Location]],"")</f>
        <v/>
      </c>
      <c r="K1077" t="str">
        <f>IF(AND(TimeSpend[[#This Row],[Personnel number]]&lt;&gt;"",TimeSpend[[#This Row],[Date]]&lt;&gt;""),TimeSpend[[#This Row],[Task]],"")</f>
        <v/>
      </c>
      <c r="L1077" t="str">
        <f>IF(AND(TimeSpend[[#This Row],[Personnel number]]&lt;&gt;"",TimeSpend[[#This Row],[Date]]&lt;&gt;""),Utilization!$J$2,"")</f>
        <v/>
      </c>
      <c r="M1077" t="str">
        <f>IF(AND(TimeSpend[[#This Row],[Personnel number]]&lt;&gt;"",TimeSpend[[#This Row],[Date]]&lt;&gt;""),TimeSpend[[#This Row],[Employee Name]],"")</f>
        <v/>
      </c>
      <c r="N1077" t="str">
        <f t="shared" si="32"/>
        <v/>
      </c>
      <c r="O1077" t="str">
        <f t="shared" si="33"/>
        <v/>
      </c>
      <c r="P1077" t="str">
        <f>IF(D1077&lt;&gt;"",VLOOKUP(D1077,Projects!B:C,2,0),"")</f>
        <v/>
      </c>
    </row>
    <row r="1078" spans="1:16" x14ac:dyDescent="0.25">
      <c r="A1078" t="str">
        <f>UPPER(IF(AND(TimeSpend[[#This Row],[Personnel number]]&lt;&gt;"",TimeSpend[[#This Row],[Date]]&lt;&gt;""),TimeSpend[[#This Row],[Personnel number]],""))</f>
        <v/>
      </c>
      <c r="B1078" s="85" t="str">
        <f>IF(AND(TimeSpend[[#This Row],[Personnel number]]&lt;&gt;"",TimeSpend[[#This Row],[Date]]&lt;&gt;""),TEXT(TimeSpend[[#This Row],[Date]],"[$-409]yyyyMMdd"),"")</f>
        <v/>
      </c>
      <c r="C1078" s="33" t="str">
        <f>IF(AND(TimeSpend[[#This Row],[Personnel number]]&lt;&gt;"",TimeSpend[[#This Row],[Date]]&lt;&gt;""),SUBSTITUTE(TimeSpend[[#This Row],[Hours]],",","."),"")</f>
        <v/>
      </c>
      <c r="D1078" t="str">
        <f>IF(AND(TimeSpend[[#This Row],[Personnel number]]&lt;&gt;"",TimeSpend[[#This Row],[Date]]&lt;&gt;""),TimeSpend[[#This Row],[Network]],"")</f>
        <v/>
      </c>
      <c r="E1078" t="str">
        <f>IF(AND(TimeSpend[[#This Row],[Personnel number]]&lt;&gt;"",TimeSpend[[#This Row],[Date]]&lt;&gt;""),TimeSpend[[#This Row],[Network Description]],"")</f>
        <v/>
      </c>
      <c r="F1078" t="str">
        <f>IF(AND(TimeSpend[[#This Row],[Personnel number]]&lt;&gt;"",TimeSpend[[#This Row],[Date]]&lt;&gt;""),TimeSpend[[#This Row],[Activity]],"")</f>
        <v/>
      </c>
      <c r="G1078" t="str">
        <f>IF(AND(TimeSpend[[#This Row],[Personnel number]]&lt;&gt;"",TimeSpend[[#This Row],[Date]]&lt;&gt;""),TimeSpend[[#This Row],[Activity description]],"")</f>
        <v/>
      </c>
      <c r="H1078" s="36" t="str">
        <f>IF(AND(TimeSpend[[#This Row],[Personnel number]]&lt;&gt;"",TimeSpend[[#This Row],[Date]]&lt;&gt;""),TimeSpend[[#This Row],[Start Time]],"")</f>
        <v/>
      </c>
      <c r="I1078" s="36" t="str">
        <f>IF(AND(TimeSpend[[#This Row],[Personnel number]]&lt;&gt;"",TimeSpend[[#This Row],[Date]]&lt;&gt;""),TimeSpend[[#This Row],[End Time]],"")</f>
        <v/>
      </c>
      <c r="J1078" t="str">
        <f>IF(AND(TimeSpend[[#This Row],[Personnel number]]&lt;&gt;"",TimeSpend[[#This Row],[Date]]&lt;&gt;""),TimeSpend[[#This Row],[Location]],"")</f>
        <v/>
      </c>
      <c r="K1078" t="str">
        <f>IF(AND(TimeSpend[[#This Row],[Personnel number]]&lt;&gt;"",TimeSpend[[#This Row],[Date]]&lt;&gt;""),TimeSpend[[#This Row],[Task]],"")</f>
        <v/>
      </c>
      <c r="L1078" t="str">
        <f>IF(AND(TimeSpend[[#This Row],[Personnel number]]&lt;&gt;"",TimeSpend[[#This Row],[Date]]&lt;&gt;""),Utilization!$J$2,"")</f>
        <v/>
      </c>
      <c r="M1078" t="str">
        <f>IF(AND(TimeSpend[[#This Row],[Personnel number]]&lt;&gt;"",TimeSpend[[#This Row],[Date]]&lt;&gt;""),TimeSpend[[#This Row],[Employee Name]],"")</f>
        <v/>
      </c>
      <c r="N1078" t="str">
        <f t="shared" si="32"/>
        <v/>
      </c>
      <c r="O1078" t="str">
        <f t="shared" si="33"/>
        <v/>
      </c>
      <c r="P1078" t="str">
        <f>IF(D1078&lt;&gt;"",VLOOKUP(D1078,Projects!B:C,2,0),"")</f>
        <v/>
      </c>
    </row>
    <row r="1079" spans="1:16" x14ac:dyDescent="0.25">
      <c r="A1079" t="str">
        <f>UPPER(IF(AND(TimeSpend[[#This Row],[Personnel number]]&lt;&gt;"",TimeSpend[[#This Row],[Date]]&lt;&gt;""),TimeSpend[[#This Row],[Personnel number]],""))</f>
        <v/>
      </c>
      <c r="B1079" s="85" t="str">
        <f>IF(AND(TimeSpend[[#This Row],[Personnel number]]&lt;&gt;"",TimeSpend[[#This Row],[Date]]&lt;&gt;""),TEXT(TimeSpend[[#This Row],[Date]],"[$-409]yyyyMMdd"),"")</f>
        <v/>
      </c>
      <c r="C1079" s="33" t="str">
        <f>IF(AND(TimeSpend[[#This Row],[Personnel number]]&lt;&gt;"",TimeSpend[[#This Row],[Date]]&lt;&gt;""),SUBSTITUTE(TimeSpend[[#This Row],[Hours]],",","."),"")</f>
        <v/>
      </c>
      <c r="D1079" t="str">
        <f>IF(AND(TimeSpend[[#This Row],[Personnel number]]&lt;&gt;"",TimeSpend[[#This Row],[Date]]&lt;&gt;""),TimeSpend[[#This Row],[Network]],"")</f>
        <v/>
      </c>
      <c r="E1079" t="str">
        <f>IF(AND(TimeSpend[[#This Row],[Personnel number]]&lt;&gt;"",TimeSpend[[#This Row],[Date]]&lt;&gt;""),TimeSpend[[#This Row],[Network Description]],"")</f>
        <v/>
      </c>
      <c r="F1079" t="str">
        <f>IF(AND(TimeSpend[[#This Row],[Personnel number]]&lt;&gt;"",TimeSpend[[#This Row],[Date]]&lt;&gt;""),TimeSpend[[#This Row],[Activity]],"")</f>
        <v/>
      </c>
      <c r="G1079" t="str">
        <f>IF(AND(TimeSpend[[#This Row],[Personnel number]]&lt;&gt;"",TimeSpend[[#This Row],[Date]]&lt;&gt;""),TimeSpend[[#This Row],[Activity description]],"")</f>
        <v/>
      </c>
      <c r="H1079" s="36" t="str">
        <f>IF(AND(TimeSpend[[#This Row],[Personnel number]]&lt;&gt;"",TimeSpend[[#This Row],[Date]]&lt;&gt;""),TimeSpend[[#This Row],[Start Time]],"")</f>
        <v/>
      </c>
      <c r="I1079" s="36" t="str">
        <f>IF(AND(TimeSpend[[#This Row],[Personnel number]]&lt;&gt;"",TimeSpend[[#This Row],[Date]]&lt;&gt;""),TimeSpend[[#This Row],[End Time]],"")</f>
        <v/>
      </c>
      <c r="J1079" t="str">
        <f>IF(AND(TimeSpend[[#This Row],[Personnel number]]&lt;&gt;"",TimeSpend[[#This Row],[Date]]&lt;&gt;""),TimeSpend[[#This Row],[Location]],"")</f>
        <v/>
      </c>
      <c r="K1079" t="str">
        <f>IF(AND(TimeSpend[[#This Row],[Personnel number]]&lt;&gt;"",TimeSpend[[#This Row],[Date]]&lt;&gt;""),TimeSpend[[#This Row],[Task]],"")</f>
        <v/>
      </c>
      <c r="L1079" t="str">
        <f>IF(AND(TimeSpend[[#This Row],[Personnel number]]&lt;&gt;"",TimeSpend[[#This Row],[Date]]&lt;&gt;""),Utilization!$J$2,"")</f>
        <v/>
      </c>
      <c r="M1079" t="str">
        <f>IF(AND(TimeSpend[[#This Row],[Personnel number]]&lt;&gt;"",TimeSpend[[#This Row],[Date]]&lt;&gt;""),TimeSpend[[#This Row],[Employee Name]],"")</f>
        <v/>
      </c>
      <c r="N1079" t="str">
        <f t="shared" si="32"/>
        <v/>
      </c>
      <c r="O1079" t="str">
        <f t="shared" si="33"/>
        <v/>
      </c>
      <c r="P1079" t="str">
        <f>IF(D1079&lt;&gt;"",VLOOKUP(D1079,Projects!B:C,2,0),"")</f>
        <v/>
      </c>
    </row>
    <row r="1080" spans="1:16" x14ac:dyDescent="0.25">
      <c r="A1080" t="str">
        <f>UPPER(IF(AND(TimeSpend[[#This Row],[Personnel number]]&lt;&gt;"",TimeSpend[[#This Row],[Date]]&lt;&gt;""),TimeSpend[[#This Row],[Personnel number]],""))</f>
        <v/>
      </c>
      <c r="B1080" s="85" t="str">
        <f>IF(AND(TimeSpend[[#This Row],[Personnel number]]&lt;&gt;"",TimeSpend[[#This Row],[Date]]&lt;&gt;""),TEXT(TimeSpend[[#This Row],[Date]],"[$-409]yyyyMMdd"),"")</f>
        <v/>
      </c>
      <c r="C1080" s="33" t="str">
        <f>IF(AND(TimeSpend[[#This Row],[Personnel number]]&lt;&gt;"",TimeSpend[[#This Row],[Date]]&lt;&gt;""),SUBSTITUTE(TimeSpend[[#This Row],[Hours]],",","."),"")</f>
        <v/>
      </c>
      <c r="D1080" t="str">
        <f>IF(AND(TimeSpend[[#This Row],[Personnel number]]&lt;&gt;"",TimeSpend[[#This Row],[Date]]&lt;&gt;""),TimeSpend[[#This Row],[Network]],"")</f>
        <v/>
      </c>
      <c r="E1080" t="str">
        <f>IF(AND(TimeSpend[[#This Row],[Personnel number]]&lt;&gt;"",TimeSpend[[#This Row],[Date]]&lt;&gt;""),TimeSpend[[#This Row],[Network Description]],"")</f>
        <v/>
      </c>
      <c r="F1080" t="str">
        <f>IF(AND(TimeSpend[[#This Row],[Personnel number]]&lt;&gt;"",TimeSpend[[#This Row],[Date]]&lt;&gt;""),TimeSpend[[#This Row],[Activity]],"")</f>
        <v/>
      </c>
      <c r="G1080" t="str">
        <f>IF(AND(TimeSpend[[#This Row],[Personnel number]]&lt;&gt;"",TimeSpend[[#This Row],[Date]]&lt;&gt;""),TimeSpend[[#This Row],[Activity description]],"")</f>
        <v/>
      </c>
      <c r="H1080" s="36" t="str">
        <f>IF(AND(TimeSpend[[#This Row],[Personnel number]]&lt;&gt;"",TimeSpend[[#This Row],[Date]]&lt;&gt;""),TimeSpend[[#This Row],[Start Time]],"")</f>
        <v/>
      </c>
      <c r="I1080" s="36" t="str">
        <f>IF(AND(TimeSpend[[#This Row],[Personnel number]]&lt;&gt;"",TimeSpend[[#This Row],[Date]]&lt;&gt;""),TimeSpend[[#This Row],[End Time]],"")</f>
        <v/>
      </c>
      <c r="J1080" t="str">
        <f>IF(AND(TimeSpend[[#This Row],[Personnel number]]&lt;&gt;"",TimeSpend[[#This Row],[Date]]&lt;&gt;""),TimeSpend[[#This Row],[Location]],"")</f>
        <v/>
      </c>
      <c r="K1080" t="str">
        <f>IF(AND(TimeSpend[[#This Row],[Personnel number]]&lt;&gt;"",TimeSpend[[#This Row],[Date]]&lt;&gt;""),TimeSpend[[#This Row],[Task]],"")</f>
        <v/>
      </c>
      <c r="L1080" t="str">
        <f>IF(AND(TimeSpend[[#This Row],[Personnel number]]&lt;&gt;"",TimeSpend[[#This Row],[Date]]&lt;&gt;""),Utilization!$J$2,"")</f>
        <v/>
      </c>
      <c r="M1080" t="str">
        <f>IF(AND(TimeSpend[[#This Row],[Personnel number]]&lt;&gt;"",TimeSpend[[#This Row],[Date]]&lt;&gt;""),TimeSpend[[#This Row],[Employee Name]],"")</f>
        <v/>
      </c>
      <c r="N1080" t="str">
        <f t="shared" si="32"/>
        <v/>
      </c>
      <c r="O1080" t="str">
        <f t="shared" si="33"/>
        <v/>
      </c>
      <c r="P1080" t="str">
        <f>IF(D1080&lt;&gt;"",VLOOKUP(D1080,Projects!B:C,2,0),"")</f>
        <v/>
      </c>
    </row>
    <row r="1081" spans="1:16" x14ac:dyDescent="0.25">
      <c r="A1081" t="str">
        <f>UPPER(IF(AND(TimeSpend[[#This Row],[Personnel number]]&lt;&gt;"",TimeSpend[[#This Row],[Date]]&lt;&gt;""),TimeSpend[[#This Row],[Personnel number]],""))</f>
        <v/>
      </c>
      <c r="B1081" s="85" t="str">
        <f>IF(AND(TimeSpend[[#This Row],[Personnel number]]&lt;&gt;"",TimeSpend[[#This Row],[Date]]&lt;&gt;""),TEXT(TimeSpend[[#This Row],[Date]],"[$-409]yyyyMMdd"),"")</f>
        <v/>
      </c>
      <c r="C1081" s="33" t="str">
        <f>IF(AND(TimeSpend[[#This Row],[Personnel number]]&lt;&gt;"",TimeSpend[[#This Row],[Date]]&lt;&gt;""),SUBSTITUTE(TimeSpend[[#This Row],[Hours]],",","."),"")</f>
        <v/>
      </c>
      <c r="D1081" t="str">
        <f>IF(AND(TimeSpend[[#This Row],[Personnel number]]&lt;&gt;"",TimeSpend[[#This Row],[Date]]&lt;&gt;""),TimeSpend[[#This Row],[Network]],"")</f>
        <v/>
      </c>
      <c r="E1081" t="str">
        <f>IF(AND(TimeSpend[[#This Row],[Personnel number]]&lt;&gt;"",TimeSpend[[#This Row],[Date]]&lt;&gt;""),TimeSpend[[#This Row],[Network Description]],"")</f>
        <v/>
      </c>
      <c r="F1081" t="str">
        <f>IF(AND(TimeSpend[[#This Row],[Personnel number]]&lt;&gt;"",TimeSpend[[#This Row],[Date]]&lt;&gt;""),TimeSpend[[#This Row],[Activity]],"")</f>
        <v/>
      </c>
      <c r="G1081" t="str">
        <f>IF(AND(TimeSpend[[#This Row],[Personnel number]]&lt;&gt;"",TimeSpend[[#This Row],[Date]]&lt;&gt;""),TimeSpend[[#This Row],[Activity description]],"")</f>
        <v/>
      </c>
      <c r="H1081" s="36" t="str">
        <f>IF(AND(TimeSpend[[#This Row],[Personnel number]]&lt;&gt;"",TimeSpend[[#This Row],[Date]]&lt;&gt;""),TimeSpend[[#This Row],[Start Time]],"")</f>
        <v/>
      </c>
      <c r="I1081" s="36" t="str">
        <f>IF(AND(TimeSpend[[#This Row],[Personnel number]]&lt;&gt;"",TimeSpend[[#This Row],[Date]]&lt;&gt;""),TimeSpend[[#This Row],[End Time]],"")</f>
        <v/>
      </c>
      <c r="J1081" t="str">
        <f>IF(AND(TimeSpend[[#This Row],[Personnel number]]&lt;&gt;"",TimeSpend[[#This Row],[Date]]&lt;&gt;""),TimeSpend[[#This Row],[Location]],"")</f>
        <v/>
      </c>
      <c r="K1081" t="str">
        <f>IF(AND(TimeSpend[[#This Row],[Personnel number]]&lt;&gt;"",TimeSpend[[#This Row],[Date]]&lt;&gt;""),TimeSpend[[#This Row],[Task]],"")</f>
        <v/>
      </c>
      <c r="L1081" t="str">
        <f>IF(AND(TimeSpend[[#This Row],[Personnel number]]&lt;&gt;"",TimeSpend[[#This Row],[Date]]&lt;&gt;""),Utilization!$J$2,"")</f>
        <v/>
      </c>
      <c r="M1081" t="str">
        <f>IF(AND(TimeSpend[[#This Row],[Personnel number]]&lt;&gt;"",TimeSpend[[#This Row],[Date]]&lt;&gt;""),TimeSpend[[#This Row],[Employee Name]],"")</f>
        <v/>
      </c>
      <c r="N1081" t="str">
        <f t="shared" si="32"/>
        <v/>
      </c>
      <c r="O1081" t="str">
        <f t="shared" si="33"/>
        <v/>
      </c>
      <c r="P1081" t="str">
        <f>IF(D1081&lt;&gt;"",VLOOKUP(D1081,Projects!B:C,2,0),"")</f>
        <v/>
      </c>
    </row>
    <row r="1082" spans="1:16" x14ac:dyDescent="0.25">
      <c r="A1082" t="str">
        <f>UPPER(IF(AND(TimeSpend[[#This Row],[Personnel number]]&lt;&gt;"",TimeSpend[[#This Row],[Date]]&lt;&gt;""),TimeSpend[[#This Row],[Personnel number]],""))</f>
        <v/>
      </c>
      <c r="B1082" s="85" t="str">
        <f>IF(AND(TimeSpend[[#This Row],[Personnel number]]&lt;&gt;"",TimeSpend[[#This Row],[Date]]&lt;&gt;""),TEXT(TimeSpend[[#This Row],[Date]],"[$-409]yyyyMMdd"),"")</f>
        <v/>
      </c>
      <c r="C1082" s="33" t="str">
        <f>IF(AND(TimeSpend[[#This Row],[Personnel number]]&lt;&gt;"",TimeSpend[[#This Row],[Date]]&lt;&gt;""),SUBSTITUTE(TimeSpend[[#This Row],[Hours]],",","."),"")</f>
        <v/>
      </c>
      <c r="D1082" t="str">
        <f>IF(AND(TimeSpend[[#This Row],[Personnel number]]&lt;&gt;"",TimeSpend[[#This Row],[Date]]&lt;&gt;""),TimeSpend[[#This Row],[Network]],"")</f>
        <v/>
      </c>
      <c r="E1082" t="str">
        <f>IF(AND(TimeSpend[[#This Row],[Personnel number]]&lt;&gt;"",TimeSpend[[#This Row],[Date]]&lt;&gt;""),TimeSpend[[#This Row],[Network Description]],"")</f>
        <v/>
      </c>
      <c r="F1082" t="str">
        <f>IF(AND(TimeSpend[[#This Row],[Personnel number]]&lt;&gt;"",TimeSpend[[#This Row],[Date]]&lt;&gt;""),TimeSpend[[#This Row],[Activity]],"")</f>
        <v/>
      </c>
      <c r="G1082" t="str">
        <f>IF(AND(TimeSpend[[#This Row],[Personnel number]]&lt;&gt;"",TimeSpend[[#This Row],[Date]]&lt;&gt;""),TimeSpend[[#This Row],[Activity description]],"")</f>
        <v/>
      </c>
      <c r="H1082" s="36" t="str">
        <f>IF(AND(TimeSpend[[#This Row],[Personnel number]]&lt;&gt;"",TimeSpend[[#This Row],[Date]]&lt;&gt;""),TimeSpend[[#This Row],[Start Time]],"")</f>
        <v/>
      </c>
      <c r="I1082" s="36" t="str">
        <f>IF(AND(TimeSpend[[#This Row],[Personnel number]]&lt;&gt;"",TimeSpend[[#This Row],[Date]]&lt;&gt;""),TimeSpend[[#This Row],[End Time]],"")</f>
        <v/>
      </c>
      <c r="J1082" t="str">
        <f>IF(AND(TimeSpend[[#This Row],[Personnel number]]&lt;&gt;"",TimeSpend[[#This Row],[Date]]&lt;&gt;""),TimeSpend[[#This Row],[Location]],"")</f>
        <v/>
      </c>
      <c r="K1082" t="str">
        <f>IF(AND(TimeSpend[[#This Row],[Personnel number]]&lt;&gt;"",TimeSpend[[#This Row],[Date]]&lt;&gt;""),TimeSpend[[#This Row],[Task]],"")</f>
        <v/>
      </c>
      <c r="L1082" t="str">
        <f>IF(AND(TimeSpend[[#This Row],[Personnel number]]&lt;&gt;"",TimeSpend[[#This Row],[Date]]&lt;&gt;""),Utilization!$J$2,"")</f>
        <v/>
      </c>
      <c r="M1082" t="str">
        <f>IF(AND(TimeSpend[[#This Row],[Personnel number]]&lt;&gt;"",TimeSpend[[#This Row],[Date]]&lt;&gt;""),TimeSpend[[#This Row],[Employee Name]],"")</f>
        <v/>
      </c>
      <c r="N1082" t="str">
        <f t="shared" si="32"/>
        <v/>
      </c>
      <c r="O1082" t="str">
        <f t="shared" si="33"/>
        <v/>
      </c>
      <c r="P1082" t="str">
        <f>IF(D1082&lt;&gt;"",VLOOKUP(D1082,Projects!B:C,2,0),"")</f>
        <v/>
      </c>
    </row>
    <row r="1083" spans="1:16" x14ac:dyDescent="0.25">
      <c r="A1083" t="str">
        <f>UPPER(IF(AND(TimeSpend[[#This Row],[Personnel number]]&lt;&gt;"",TimeSpend[[#This Row],[Date]]&lt;&gt;""),TimeSpend[[#This Row],[Personnel number]],""))</f>
        <v/>
      </c>
      <c r="B1083" s="85" t="str">
        <f>IF(AND(TimeSpend[[#This Row],[Personnel number]]&lt;&gt;"",TimeSpend[[#This Row],[Date]]&lt;&gt;""),TEXT(TimeSpend[[#This Row],[Date]],"[$-409]yyyyMMdd"),"")</f>
        <v/>
      </c>
      <c r="C1083" s="33" t="str">
        <f>IF(AND(TimeSpend[[#This Row],[Personnel number]]&lt;&gt;"",TimeSpend[[#This Row],[Date]]&lt;&gt;""),SUBSTITUTE(TimeSpend[[#This Row],[Hours]],",","."),"")</f>
        <v/>
      </c>
      <c r="D1083" t="str">
        <f>IF(AND(TimeSpend[[#This Row],[Personnel number]]&lt;&gt;"",TimeSpend[[#This Row],[Date]]&lt;&gt;""),TimeSpend[[#This Row],[Network]],"")</f>
        <v/>
      </c>
      <c r="E1083" t="str">
        <f>IF(AND(TimeSpend[[#This Row],[Personnel number]]&lt;&gt;"",TimeSpend[[#This Row],[Date]]&lt;&gt;""),TimeSpend[[#This Row],[Network Description]],"")</f>
        <v/>
      </c>
      <c r="F1083" t="str">
        <f>IF(AND(TimeSpend[[#This Row],[Personnel number]]&lt;&gt;"",TimeSpend[[#This Row],[Date]]&lt;&gt;""),TimeSpend[[#This Row],[Activity]],"")</f>
        <v/>
      </c>
      <c r="G1083" t="str">
        <f>IF(AND(TimeSpend[[#This Row],[Personnel number]]&lt;&gt;"",TimeSpend[[#This Row],[Date]]&lt;&gt;""),TimeSpend[[#This Row],[Activity description]],"")</f>
        <v/>
      </c>
      <c r="H1083" s="36" t="str">
        <f>IF(AND(TimeSpend[[#This Row],[Personnel number]]&lt;&gt;"",TimeSpend[[#This Row],[Date]]&lt;&gt;""),TimeSpend[[#This Row],[Start Time]],"")</f>
        <v/>
      </c>
      <c r="I1083" s="36" t="str">
        <f>IF(AND(TimeSpend[[#This Row],[Personnel number]]&lt;&gt;"",TimeSpend[[#This Row],[Date]]&lt;&gt;""),TimeSpend[[#This Row],[End Time]],"")</f>
        <v/>
      </c>
      <c r="J1083" t="str">
        <f>IF(AND(TimeSpend[[#This Row],[Personnel number]]&lt;&gt;"",TimeSpend[[#This Row],[Date]]&lt;&gt;""),TimeSpend[[#This Row],[Location]],"")</f>
        <v/>
      </c>
      <c r="K1083" t="str">
        <f>IF(AND(TimeSpend[[#This Row],[Personnel number]]&lt;&gt;"",TimeSpend[[#This Row],[Date]]&lt;&gt;""),TimeSpend[[#This Row],[Task]],"")</f>
        <v/>
      </c>
      <c r="L1083" t="str">
        <f>IF(AND(TimeSpend[[#This Row],[Personnel number]]&lt;&gt;"",TimeSpend[[#This Row],[Date]]&lt;&gt;""),Utilization!$J$2,"")</f>
        <v/>
      </c>
      <c r="M1083" t="str">
        <f>IF(AND(TimeSpend[[#This Row],[Personnel number]]&lt;&gt;"",TimeSpend[[#This Row],[Date]]&lt;&gt;""),TimeSpend[[#This Row],[Employee Name]],"")</f>
        <v/>
      </c>
      <c r="N1083" t="str">
        <f t="shared" si="32"/>
        <v/>
      </c>
      <c r="O1083" t="str">
        <f t="shared" si="33"/>
        <v/>
      </c>
      <c r="P1083" t="str">
        <f>IF(D1083&lt;&gt;"",VLOOKUP(D1083,Projects!B:C,2,0),"")</f>
        <v/>
      </c>
    </row>
    <row r="1084" spans="1:16" x14ac:dyDescent="0.25">
      <c r="A1084" t="str">
        <f>UPPER(IF(AND(TimeSpend[[#This Row],[Personnel number]]&lt;&gt;"",TimeSpend[[#This Row],[Date]]&lt;&gt;""),TimeSpend[[#This Row],[Personnel number]],""))</f>
        <v/>
      </c>
      <c r="B1084" s="85" t="str">
        <f>IF(AND(TimeSpend[[#This Row],[Personnel number]]&lt;&gt;"",TimeSpend[[#This Row],[Date]]&lt;&gt;""),TEXT(TimeSpend[[#This Row],[Date]],"[$-409]yyyyMMdd"),"")</f>
        <v/>
      </c>
      <c r="C1084" s="33" t="str">
        <f>IF(AND(TimeSpend[[#This Row],[Personnel number]]&lt;&gt;"",TimeSpend[[#This Row],[Date]]&lt;&gt;""),SUBSTITUTE(TimeSpend[[#This Row],[Hours]],",","."),"")</f>
        <v/>
      </c>
      <c r="D1084" t="str">
        <f>IF(AND(TimeSpend[[#This Row],[Personnel number]]&lt;&gt;"",TimeSpend[[#This Row],[Date]]&lt;&gt;""),TimeSpend[[#This Row],[Network]],"")</f>
        <v/>
      </c>
      <c r="E1084" t="str">
        <f>IF(AND(TimeSpend[[#This Row],[Personnel number]]&lt;&gt;"",TimeSpend[[#This Row],[Date]]&lt;&gt;""),TimeSpend[[#This Row],[Network Description]],"")</f>
        <v/>
      </c>
      <c r="F1084" t="str">
        <f>IF(AND(TimeSpend[[#This Row],[Personnel number]]&lt;&gt;"",TimeSpend[[#This Row],[Date]]&lt;&gt;""),TimeSpend[[#This Row],[Activity]],"")</f>
        <v/>
      </c>
      <c r="G1084" t="str">
        <f>IF(AND(TimeSpend[[#This Row],[Personnel number]]&lt;&gt;"",TimeSpend[[#This Row],[Date]]&lt;&gt;""),TimeSpend[[#This Row],[Activity description]],"")</f>
        <v/>
      </c>
      <c r="H1084" s="36" t="str">
        <f>IF(AND(TimeSpend[[#This Row],[Personnel number]]&lt;&gt;"",TimeSpend[[#This Row],[Date]]&lt;&gt;""),TimeSpend[[#This Row],[Start Time]],"")</f>
        <v/>
      </c>
      <c r="I1084" s="36" t="str">
        <f>IF(AND(TimeSpend[[#This Row],[Personnel number]]&lt;&gt;"",TimeSpend[[#This Row],[Date]]&lt;&gt;""),TimeSpend[[#This Row],[End Time]],"")</f>
        <v/>
      </c>
      <c r="J1084" t="str">
        <f>IF(AND(TimeSpend[[#This Row],[Personnel number]]&lt;&gt;"",TimeSpend[[#This Row],[Date]]&lt;&gt;""),TimeSpend[[#This Row],[Location]],"")</f>
        <v/>
      </c>
      <c r="K1084" t="str">
        <f>IF(AND(TimeSpend[[#This Row],[Personnel number]]&lt;&gt;"",TimeSpend[[#This Row],[Date]]&lt;&gt;""),TimeSpend[[#This Row],[Task]],"")</f>
        <v/>
      </c>
      <c r="L1084" t="str">
        <f>IF(AND(TimeSpend[[#This Row],[Personnel number]]&lt;&gt;"",TimeSpend[[#This Row],[Date]]&lt;&gt;""),Utilization!$J$2,"")</f>
        <v/>
      </c>
      <c r="M1084" t="str">
        <f>IF(AND(TimeSpend[[#This Row],[Personnel number]]&lt;&gt;"",TimeSpend[[#This Row],[Date]]&lt;&gt;""),TimeSpend[[#This Row],[Employee Name]],"")</f>
        <v/>
      </c>
      <c r="N1084" t="str">
        <f t="shared" si="32"/>
        <v/>
      </c>
      <c r="O1084" t="str">
        <f t="shared" si="33"/>
        <v/>
      </c>
      <c r="P1084" t="str">
        <f>IF(D1084&lt;&gt;"",VLOOKUP(D1084,Projects!B:C,2,0),"")</f>
        <v/>
      </c>
    </row>
    <row r="1085" spans="1:16" x14ac:dyDescent="0.25">
      <c r="A1085" t="str">
        <f>UPPER(IF(AND(TimeSpend[[#This Row],[Personnel number]]&lt;&gt;"",TimeSpend[[#This Row],[Date]]&lt;&gt;""),TimeSpend[[#This Row],[Personnel number]],""))</f>
        <v/>
      </c>
      <c r="B1085" s="85" t="str">
        <f>IF(AND(TimeSpend[[#This Row],[Personnel number]]&lt;&gt;"",TimeSpend[[#This Row],[Date]]&lt;&gt;""),TEXT(TimeSpend[[#This Row],[Date]],"[$-409]yyyyMMdd"),"")</f>
        <v/>
      </c>
      <c r="C1085" s="33" t="str">
        <f>IF(AND(TimeSpend[[#This Row],[Personnel number]]&lt;&gt;"",TimeSpend[[#This Row],[Date]]&lt;&gt;""),SUBSTITUTE(TimeSpend[[#This Row],[Hours]],",","."),"")</f>
        <v/>
      </c>
      <c r="D1085" t="str">
        <f>IF(AND(TimeSpend[[#This Row],[Personnel number]]&lt;&gt;"",TimeSpend[[#This Row],[Date]]&lt;&gt;""),TimeSpend[[#This Row],[Network]],"")</f>
        <v/>
      </c>
      <c r="E1085" t="str">
        <f>IF(AND(TimeSpend[[#This Row],[Personnel number]]&lt;&gt;"",TimeSpend[[#This Row],[Date]]&lt;&gt;""),TimeSpend[[#This Row],[Network Description]],"")</f>
        <v/>
      </c>
      <c r="F1085" t="str">
        <f>IF(AND(TimeSpend[[#This Row],[Personnel number]]&lt;&gt;"",TimeSpend[[#This Row],[Date]]&lt;&gt;""),TimeSpend[[#This Row],[Activity]],"")</f>
        <v/>
      </c>
      <c r="G1085" t="str">
        <f>IF(AND(TimeSpend[[#This Row],[Personnel number]]&lt;&gt;"",TimeSpend[[#This Row],[Date]]&lt;&gt;""),TimeSpend[[#This Row],[Activity description]],"")</f>
        <v/>
      </c>
      <c r="H1085" s="36" t="str">
        <f>IF(AND(TimeSpend[[#This Row],[Personnel number]]&lt;&gt;"",TimeSpend[[#This Row],[Date]]&lt;&gt;""),TimeSpend[[#This Row],[Start Time]],"")</f>
        <v/>
      </c>
      <c r="I1085" s="36" t="str">
        <f>IF(AND(TimeSpend[[#This Row],[Personnel number]]&lt;&gt;"",TimeSpend[[#This Row],[Date]]&lt;&gt;""),TimeSpend[[#This Row],[End Time]],"")</f>
        <v/>
      </c>
      <c r="J1085" t="str">
        <f>IF(AND(TimeSpend[[#This Row],[Personnel number]]&lt;&gt;"",TimeSpend[[#This Row],[Date]]&lt;&gt;""),TimeSpend[[#This Row],[Location]],"")</f>
        <v/>
      </c>
      <c r="K1085" t="str">
        <f>IF(AND(TimeSpend[[#This Row],[Personnel number]]&lt;&gt;"",TimeSpend[[#This Row],[Date]]&lt;&gt;""),TimeSpend[[#This Row],[Task]],"")</f>
        <v/>
      </c>
      <c r="L1085" t="str">
        <f>IF(AND(TimeSpend[[#This Row],[Personnel number]]&lt;&gt;"",TimeSpend[[#This Row],[Date]]&lt;&gt;""),Utilization!$J$2,"")</f>
        <v/>
      </c>
      <c r="M1085" t="str">
        <f>IF(AND(TimeSpend[[#This Row],[Personnel number]]&lt;&gt;"",TimeSpend[[#This Row],[Date]]&lt;&gt;""),TimeSpend[[#This Row],[Employee Name]],"")</f>
        <v/>
      </c>
      <c r="N1085" t="str">
        <f t="shared" si="32"/>
        <v/>
      </c>
      <c r="O1085" t="str">
        <f t="shared" si="33"/>
        <v/>
      </c>
      <c r="P1085" t="str">
        <f>IF(D1085&lt;&gt;"",VLOOKUP(D1085,Projects!B:C,2,0),"")</f>
        <v/>
      </c>
    </row>
    <row r="1086" spans="1:16" x14ac:dyDescent="0.25">
      <c r="A1086" t="str">
        <f>UPPER(IF(AND(TimeSpend[[#This Row],[Personnel number]]&lt;&gt;"",TimeSpend[[#This Row],[Date]]&lt;&gt;""),TimeSpend[[#This Row],[Personnel number]],""))</f>
        <v/>
      </c>
      <c r="B1086" s="85" t="str">
        <f>IF(AND(TimeSpend[[#This Row],[Personnel number]]&lt;&gt;"",TimeSpend[[#This Row],[Date]]&lt;&gt;""),TEXT(TimeSpend[[#This Row],[Date]],"[$-409]yyyyMMdd"),"")</f>
        <v/>
      </c>
      <c r="C1086" s="33" t="str">
        <f>IF(AND(TimeSpend[[#This Row],[Personnel number]]&lt;&gt;"",TimeSpend[[#This Row],[Date]]&lt;&gt;""),SUBSTITUTE(TimeSpend[[#This Row],[Hours]],",","."),"")</f>
        <v/>
      </c>
      <c r="D1086" t="str">
        <f>IF(AND(TimeSpend[[#This Row],[Personnel number]]&lt;&gt;"",TimeSpend[[#This Row],[Date]]&lt;&gt;""),TimeSpend[[#This Row],[Network]],"")</f>
        <v/>
      </c>
      <c r="E1086" t="str">
        <f>IF(AND(TimeSpend[[#This Row],[Personnel number]]&lt;&gt;"",TimeSpend[[#This Row],[Date]]&lt;&gt;""),TimeSpend[[#This Row],[Network Description]],"")</f>
        <v/>
      </c>
      <c r="F1086" t="str">
        <f>IF(AND(TimeSpend[[#This Row],[Personnel number]]&lt;&gt;"",TimeSpend[[#This Row],[Date]]&lt;&gt;""),TimeSpend[[#This Row],[Activity]],"")</f>
        <v/>
      </c>
      <c r="G1086" t="str">
        <f>IF(AND(TimeSpend[[#This Row],[Personnel number]]&lt;&gt;"",TimeSpend[[#This Row],[Date]]&lt;&gt;""),TimeSpend[[#This Row],[Activity description]],"")</f>
        <v/>
      </c>
      <c r="H1086" s="36" t="str">
        <f>IF(AND(TimeSpend[[#This Row],[Personnel number]]&lt;&gt;"",TimeSpend[[#This Row],[Date]]&lt;&gt;""),TimeSpend[[#This Row],[Start Time]],"")</f>
        <v/>
      </c>
      <c r="I1086" s="36" t="str">
        <f>IF(AND(TimeSpend[[#This Row],[Personnel number]]&lt;&gt;"",TimeSpend[[#This Row],[Date]]&lt;&gt;""),TimeSpend[[#This Row],[End Time]],"")</f>
        <v/>
      </c>
      <c r="J1086" t="str">
        <f>IF(AND(TimeSpend[[#This Row],[Personnel number]]&lt;&gt;"",TimeSpend[[#This Row],[Date]]&lt;&gt;""),TimeSpend[[#This Row],[Location]],"")</f>
        <v/>
      </c>
      <c r="K1086" t="str">
        <f>IF(AND(TimeSpend[[#This Row],[Personnel number]]&lt;&gt;"",TimeSpend[[#This Row],[Date]]&lt;&gt;""),TimeSpend[[#This Row],[Task]],"")</f>
        <v/>
      </c>
      <c r="L1086" t="str">
        <f>IF(AND(TimeSpend[[#This Row],[Personnel number]]&lt;&gt;"",TimeSpend[[#This Row],[Date]]&lt;&gt;""),Utilization!$J$2,"")</f>
        <v/>
      </c>
      <c r="M1086" t="str">
        <f>IF(AND(TimeSpend[[#This Row],[Personnel number]]&lt;&gt;"",TimeSpend[[#This Row],[Date]]&lt;&gt;""),TimeSpend[[#This Row],[Employee Name]],"")</f>
        <v/>
      </c>
      <c r="N1086" t="str">
        <f t="shared" si="32"/>
        <v/>
      </c>
      <c r="O1086" t="str">
        <f t="shared" si="33"/>
        <v/>
      </c>
      <c r="P1086" t="str">
        <f>IF(D1086&lt;&gt;"",VLOOKUP(D1086,Projects!B:C,2,0),"")</f>
        <v/>
      </c>
    </row>
    <row r="1087" spans="1:16" x14ac:dyDescent="0.25">
      <c r="A1087" t="str">
        <f>UPPER(IF(AND(TimeSpend[[#This Row],[Personnel number]]&lt;&gt;"",TimeSpend[[#This Row],[Date]]&lt;&gt;""),TimeSpend[[#This Row],[Personnel number]],""))</f>
        <v/>
      </c>
      <c r="B1087" s="85" t="str">
        <f>IF(AND(TimeSpend[[#This Row],[Personnel number]]&lt;&gt;"",TimeSpend[[#This Row],[Date]]&lt;&gt;""),TEXT(TimeSpend[[#This Row],[Date]],"[$-409]yyyyMMdd"),"")</f>
        <v/>
      </c>
      <c r="C1087" s="33" t="str">
        <f>IF(AND(TimeSpend[[#This Row],[Personnel number]]&lt;&gt;"",TimeSpend[[#This Row],[Date]]&lt;&gt;""),SUBSTITUTE(TimeSpend[[#This Row],[Hours]],",","."),"")</f>
        <v/>
      </c>
      <c r="D1087" t="str">
        <f>IF(AND(TimeSpend[[#This Row],[Personnel number]]&lt;&gt;"",TimeSpend[[#This Row],[Date]]&lt;&gt;""),TimeSpend[[#This Row],[Network]],"")</f>
        <v/>
      </c>
      <c r="E1087" t="str">
        <f>IF(AND(TimeSpend[[#This Row],[Personnel number]]&lt;&gt;"",TimeSpend[[#This Row],[Date]]&lt;&gt;""),TimeSpend[[#This Row],[Network Description]],"")</f>
        <v/>
      </c>
      <c r="F1087" t="str">
        <f>IF(AND(TimeSpend[[#This Row],[Personnel number]]&lt;&gt;"",TimeSpend[[#This Row],[Date]]&lt;&gt;""),TimeSpend[[#This Row],[Activity]],"")</f>
        <v/>
      </c>
      <c r="G1087" t="str">
        <f>IF(AND(TimeSpend[[#This Row],[Personnel number]]&lt;&gt;"",TimeSpend[[#This Row],[Date]]&lt;&gt;""),TimeSpend[[#This Row],[Activity description]],"")</f>
        <v/>
      </c>
      <c r="H1087" s="36" t="str">
        <f>IF(AND(TimeSpend[[#This Row],[Personnel number]]&lt;&gt;"",TimeSpend[[#This Row],[Date]]&lt;&gt;""),TimeSpend[[#This Row],[Start Time]],"")</f>
        <v/>
      </c>
      <c r="I1087" s="36" t="str">
        <f>IF(AND(TimeSpend[[#This Row],[Personnel number]]&lt;&gt;"",TimeSpend[[#This Row],[Date]]&lt;&gt;""),TimeSpend[[#This Row],[End Time]],"")</f>
        <v/>
      </c>
      <c r="J1087" t="str">
        <f>IF(AND(TimeSpend[[#This Row],[Personnel number]]&lt;&gt;"",TimeSpend[[#This Row],[Date]]&lt;&gt;""),TimeSpend[[#This Row],[Location]],"")</f>
        <v/>
      </c>
      <c r="K1087" t="str">
        <f>IF(AND(TimeSpend[[#This Row],[Personnel number]]&lt;&gt;"",TimeSpend[[#This Row],[Date]]&lt;&gt;""),TimeSpend[[#This Row],[Task]],"")</f>
        <v/>
      </c>
      <c r="L1087" t="str">
        <f>IF(AND(TimeSpend[[#This Row],[Personnel number]]&lt;&gt;"",TimeSpend[[#This Row],[Date]]&lt;&gt;""),Utilization!$J$2,"")</f>
        <v/>
      </c>
      <c r="M1087" t="str">
        <f>IF(AND(TimeSpend[[#This Row],[Personnel number]]&lt;&gt;"",TimeSpend[[#This Row],[Date]]&lt;&gt;""),TimeSpend[[#This Row],[Employee Name]],"")</f>
        <v/>
      </c>
      <c r="N1087" t="str">
        <f t="shared" si="32"/>
        <v/>
      </c>
      <c r="O1087" t="str">
        <f t="shared" si="33"/>
        <v/>
      </c>
      <c r="P1087" t="str">
        <f>IF(D1087&lt;&gt;"",VLOOKUP(D1087,Projects!B:C,2,0),"")</f>
        <v/>
      </c>
    </row>
    <row r="1088" spans="1:16" x14ac:dyDescent="0.25">
      <c r="A1088" t="str">
        <f>UPPER(IF(AND(TimeSpend[[#This Row],[Personnel number]]&lt;&gt;"",TimeSpend[[#This Row],[Date]]&lt;&gt;""),TimeSpend[[#This Row],[Personnel number]],""))</f>
        <v/>
      </c>
      <c r="B1088" s="85" t="str">
        <f>IF(AND(TimeSpend[[#This Row],[Personnel number]]&lt;&gt;"",TimeSpend[[#This Row],[Date]]&lt;&gt;""),TEXT(TimeSpend[[#This Row],[Date]],"[$-409]yyyyMMdd"),"")</f>
        <v/>
      </c>
      <c r="C1088" s="33" t="str">
        <f>IF(AND(TimeSpend[[#This Row],[Personnel number]]&lt;&gt;"",TimeSpend[[#This Row],[Date]]&lt;&gt;""),SUBSTITUTE(TimeSpend[[#This Row],[Hours]],",","."),"")</f>
        <v/>
      </c>
      <c r="D1088" t="str">
        <f>IF(AND(TimeSpend[[#This Row],[Personnel number]]&lt;&gt;"",TimeSpend[[#This Row],[Date]]&lt;&gt;""),TimeSpend[[#This Row],[Network]],"")</f>
        <v/>
      </c>
      <c r="E1088" t="str">
        <f>IF(AND(TimeSpend[[#This Row],[Personnel number]]&lt;&gt;"",TimeSpend[[#This Row],[Date]]&lt;&gt;""),TimeSpend[[#This Row],[Network Description]],"")</f>
        <v/>
      </c>
      <c r="F1088" t="str">
        <f>IF(AND(TimeSpend[[#This Row],[Personnel number]]&lt;&gt;"",TimeSpend[[#This Row],[Date]]&lt;&gt;""),TimeSpend[[#This Row],[Activity]],"")</f>
        <v/>
      </c>
      <c r="G1088" t="str">
        <f>IF(AND(TimeSpend[[#This Row],[Personnel number]]&lt;&gt;"",TimeSpend[[#This Row],[Date]]&lt;&gt;""),TimeSpend[[#This Row],[Activity description]],"")</f>
        <v/>
      </c>
      <c r="H1088" s="36" t="str">
        <f>IF(AND(TimeSpend[[#This Row],[Personnel number]]&lt;&gt;"",TimeSpend[[#This Row],[Date]]&lt;&gt;""),TimeSpend[[#This Row],[Start Time]],"")</f>
        <v/>
      </c>
      <c r="I1088" s="36" t="str">
        <f>IF(AND(TimeSpend[[#This Row],[Personnel number]]&lt;&gt;"",TimeSpend[[#This Row],[Date]]&lt;&gt;""),TimeSpend[[#This Row],[End Time]],"")</f>
        <v/>
      </c>
      <c r="J1088" t="str">
        <f>IF(AND(TimeSpend[[#This Row],[Personnel number]]&lt;&gt;"",TimeSpend[[#This Row],[Date]]&lt;&gt;""),TimeSpend[[#This Row],[Location]],"")</f>
        <v/>
      </c>
      <c r="K1088" t="str">
        <f>IF(AND(TimeSpend[[#This Row],[Personnel number]]&lt;&gt;"",TimeSpend[[#This Row],[Date]]&lt;&gt;""),TimeSpend[[#This Row],[Task]],"")</f>
        <v/>
      </c>
      <c r="L1088" t="str">
        <f>IF(AND(TimeSpend[[#This Row],[Personnel number]]&lt;&gt;"",TimeSpend[[#This Row],[Date]]&lt;&gt;""),Utilization!$J$2,"")</f>
        <v/>
      </c>
      <c r="M1088" t="str">
        <f>IF(AND(TimeSpend[[#This Row],[Personnel number]]&lt;&gt;"",TimeSpend[[#This Row],[Date]]&lt;&gt;""),TimeSpend[[#This Row],[Employee Name]],"")</f>
        <v/>
      </c>
      <c r="N1088" t="str">
        <f t="shared" si="32"/>
        <v/>
      </c>
      <c r="O1088" t="str">
        <f t="shared" si="33"/>
        <v/>
      </c>
      <c r="P1088" t="str">
        <f>IF(D1088&lt;&gt;"",VLOOKUP(D1088,Projects!B:C,2,0),"")</f>
        <v/>
      </c>
    </row>
    <row r="1089" spans="1:16" x14ac:dyDescent="0.25">
      <c r="A1089" t="str">
        <f>UPPER(IF(AND(TimeSpend[[#This Row],[Personnel number]]&lt;&gt;"",TimeSpend[[#This Row],[Date]]&lt;&gt;""),TimeSpend[[#This Row],[Personnel number]],""))</f>
        <v/>
      </c>
      <c r="B1089" s="85" t="str">
        <f>IF(AND(TimeSpend[[#This Row],[Personnel number]]&lt;&gt;"",TimeSpend[[#This Row],[Date]]&lt;&gt;""),TEXT(TimeSpend[[#This Row],[Date]],"[$-409]yyyyMMdd"),"")</f>
        <v/>
      </c>
      <c r="C1089" s="33" t="str">
        <f>IF(AND(TimeSpend[[#This Row],[Personnel number]]&lt;&gt;"",TimeSpend[[#This Row],[Date]]&lt;&gt;""),SUBSTITUTE(TimeSpend[[#This Row],[Hours]],",","."),"")</f>
        <v/>
      </c>
      <c r="D1089" t="str">
        <f>IF(AND(TimeSpend[[#This Row],[Personnel number]]&lt;&gt;"",TimeSpend[[#This Row],[Date]]&lt;&gt;""),TimeSpend[[#This Row],[Network]],"")</f>
        <v/>
      </c>
      <c r="E1089" t="str">
        <f>IF(AND(TimeSpend[[#This Row],[Personnel number]]&lt;&gt;"",TimeSpend[[#This Row],[Date]]&lt;&gt;""),TimeSpend[[#This Row],[Network Description]],"")</f>
        <v/>
      </c>
      <c r="F1089" t="str">
        <f>IF(AND(TimeSpend[[#This Row],[Personnel number]]&lt;&gt;"",TimeSpend[[#This Row],[Date]]&lt;&gt;""),TimeSpend[[#This Row],[Activity]],"")</f>
        <v/>
      </c>
      <c r="G1089" t="str">
        <f>IF(AND(TimeSpend[[#This Row],[Personnel number]]&lt;&gt;"",TimeSpend[[#This Row],[Date]]&lt;&gt;""),TimeSpend[[#This Row],[Activity description]],"")</f>
        <v/>
      </c>
      <c r="H1089" s="36" t="str">
        <f>IF(AND(TimeSpend[[#This Row],[Personnel number]]&lt;&gt;"",TimeSpend[[#This Row],[Date]]&lt;&gt;""),TimeSpend[[#This Row],[Start Time]],"")</f>
        <v/>
      </c>
      <c r="I1089" s="36" t="str">
        <f>IF(AND(TimeSpend[[#This Row],[Personnel number]]&lt;&gt;"",TimeSpend[[#This Row],[Date]]&lt;&gt;""),TimeSpend[[#This Row],[End Time]],"")</f>
        <v/>
      </c>
      <c r="J1089" t="str">
        <f>IF(AND(TimeSpend[[#This Row],[Personnel number]]&lt;&gt;"",TimeSpend[[#This Row],[Date]]&lt;&gt;""),TimeSpend[[#This Row],[Location]],"")</f>
        <v/>
      </c>
      <c r="K1089" t="str">
        <f>IF(AND(TimeSpend[[#This Row],[Personnel number]]&lt;&gt;"",TimeSpend[[#This Row],[Date]]&lt;&gt;""),TimeSpend[[#This Row],[Task]],"")</f>
        <v/>
      </c>
      <c r="L1089" t="str">
        <f>IF(AND(TimeSpend[[#This Row],[Personnel number]]&lt;&gt;"",TimeSpend[[#This Row],[Date]]&lt;&gt;""),Utilization!$J$2,"")</f>
        <v/>
      </c>
      <c r="M1089" t="str">
        <f>IF(AND(TimeSpend[[#This Row],[Personnel number]]&lt;&gt;"",TimeSpend[[#This Row],[Date]]&lt;&gt;""),TimeSpend[[#This Row],[Employee Name]],"")</f>
        <v/>
      </c>
      <c r="N1089" t="str">
        <f t="shared" si="32"/>
        <v/>
      </c>
      <c r="O1089" t="str">
        <f t="shared" si="33"/>
        <v/>
      </c>
      <c r="P1089" t="str">
        <f>IF(D1089&lt;&gt;"",VLOOKUP(D1089,Projects!B:C,2,0),"")</f>
        <v/>
      </c>
    </row>
    <row r="1090" spans="1:16" x14ac:dyDescent="0.25">
      <c r="A1090" t="str">
        <f>UPPER(IF(AND(TimeSpend[[#This Row],[Personnel number]]&lt;&gt;"",TimeSpend[[#This Row],[Date]]&lt;&gt;""),TimeSpend[[#This Row],[Personnel number]],""))</f>
        <v/>
      </c>
      <c r="B1090" s="85" t="str">
        <f>IF(AND(TimeSpend[[#This Row],[Personnel number]]&lt;&gt;"",TimeSpend[[#This Row],[Date]]&lt;&gt;""),TEXT(TimeSpend[[#This Row],[Date]],"[$-409]yyyyMMdd"),"")</f>
        <v/>
      </c>
      <c r="C1090" s="33" t="str">
        <f>IF(AND(TimeSpend[[#This Row],[Personnel number]]&lt;&gt;"",TimeSpend[[#This Row],[Date]]&lt;&gt;""),SUBSTITUTE(TimeSpend[[#This Row],[Hours]],",","."),"")</f>
        <v/>
      </c>
      <c r="D1090" t="str">
        <f>IF(AND(TimeSpend[[#This Row],[Personnel number]]&lt;&gt;"",TimeSpend[[#This Row],[Date]]&lt;&gt;""),TimeSpend[[#This Row],[Network]],"")</f>
        <v/>
      </c>
      <c r="E1090" t="str">
        <f>IF(AND(TimeSpend[[#This Row],[Personnel number]]&lt;&gt;"",TimeSpend[[#This Row],[Date]]&lt;&gt;""),TimeSpend[[#This Row],[Network Description]],"")</f>
        <v/>
      </c>
      <c r="F1090" t="str">
        <f>IF(AND(TimeSpend[[#This Row],[Personnel number]]&lt;&gt;"",TimeSpend[[#This Row],[Date]]&lt;&gt;""),TimeSpend[[#This Row],[Activity]],"")</f>
        <v/>
      </c>
      <c r="G1090" t="str">
        <f>IF(AND(TimeSpend[[#This Row],[Personnel number]]&lt;&gt;"",TimeSpend[[#This Row],[Date]]&lt;&gt;""),TimeSpend[[#This Row],[Activity description]],"")</f>
        <v/>
      </c>
      <c r="H1090" s="36" t="str">
        <f>IF(AND(TimeSpend[[#This Row],[Personnel number]]&lt;&gt;"",TimeSpend[[#This Row],[Date]]&lt;&gt;""),TimeSpend[[#This Row],[Start Time]],"")</f>
        <v/>
      </c>
      <c r="I1090" s="36" t="str">
        <f>IF(AND(TimeSpend[[#This Row],[Personnel number]]&lt;&gt;"",TimeSpend[[#This Row],[Date]]&lt;&gt;""),TimeSpend[[#This Row],[End Time]],"")</f>
        <v/>
      </c>
      <c r="J1090" t="str">
        <f>IF(AND(TimeSpend[[#This Row],[Personnel number]]&lt;&gt;"",TimeSpend[[#This Row],[Date]]&lt;&gt;""),TimeSpend[[#This Row],[Location]],"")</f>
        <v/>
      </c>
      <c r="K1090" t="str">
        <f>IF(AND(TimeSpend[[#This Row],[Personnel number]]&lt;&gt;"",TimeSpend[[#This Row],[Date]]&lt;&gt;""),TimeSpend[[#This Row],[Task]],"")</f>
        <v/>
      </c>
      <c r="L1090" t="str">
        <f>IF(AND(TimeSpend[[#This Row],[Personnel number]]&lt;&gt;"",TimeSpend[[#This Row],[Date]]&lt;&gt;""),Utilization!$J$2,"")</f>
        <v/>
      </c>
      <c r="M1090" t="str">
        <f>IF(AND(TimeSpend[[#This Row],[Personnel number]]&lt;&gt;"",TimeSpend[[#This Row],[Date]]&lt;&gt;""),TimeSpend[[#This Row],[Employee Name]],"")</f>
        <v/>
      </c>
      <c r="N1090" t="str">
        <f t="shared" ref="N1090:N1153" si="34">IF(A1090&lt;&gt;"",ROW(A1090)-1,"")</f>
        <v/>
      </c>
      <c r="O1090" t="str">
        <f t="shared" ref="O1090:O1153" si="35">IF(A1090&lt;&gt;"",L1090&amp;"-"&amp;N1090,"")</f>
        <v/>
      </c>
      <c r="P1090" t="str">
        <f>IF(D1090&lt;&gt;"",VLOOKUP(D1090,Projects!B:C,2,0),"")</f>
        <v/>
      </c>
    </row>
    <row r="1091" spans="1:16" x14ac:dyDescent="0.25">
      <c r="A1091" t="str">
        <f>UPPER(IF(AND(TimeSpend[[#This Row],[Personnel number]]&lt;&gt;"",TimeSpend[[#This Row],[Date]]&lt;&gt;""),TimeSpend[[#This Row],[Personnel number]],""))</f>
        <v/>
      </c>
      <c r="B1091" s="85" t="str">
        <f>IF(AND(TimeSpend[[#This Row],[Personnel number]]&lt;&gt;"",TimeSpend[[#This Row],[Date]]&lt;&gt;""),TEXT(TimeSpend[[#This Row],[Date]],"[$-409]yyyyMMdd"),"")</f>
        <v/>
      </c>
      <c r="C1091" s="33" t="str">
        <f>IF(AND(TimeSpend[[#This Row],[Personnel number]]&lt;&gt;"",TimeSpend[[#This Row],[Date]]&lt;&gt;""),SUBSTITUTE(TimeSpend[[#This Row],[Hours]],",","."),"")</f>
        <v/>
      </c>
      <c r="D1091" t="str">
        <f>IF(AND(TimeSpend[[#This Row],[Personnel number]]&lt;&gt;"",TimeSpend[[#This Row],[Date]]&lt;&gt;""),TimeSpend[[#This Row],[Network]],"")</f>
        <v/>
      </c>
      <c r="E1091" t="str">
        <f>IF(AND(TimeSpend[[#This Row],[Personnel number]]&lt;&gt;"",TimeSpend[[#This Row],[Date]]&lt;&gt;""),TimeSpend[[#This Row],[Network Description]],"")</f>
        <v/>
      </c>
      <c r="F1091" t="str">
        <f>IF(AND(TimeSpend[[#This Row],[Personnel number]]&lt;&gt;"",TimeSpend[[#This Row],[Date]]&lt;&gt;""),TimeSpend[[#This Row],[Activity]],"")</f>
        <v/>
      </c>
      <c r="G1091" t="str">
        <f>IF(AND(TimeSpend[[#This Row],[Personnel number]]&lt;&gt;"",TimeSpend[[#This Row],[Date]]&lt;&gt;""),TimeSpend[[#This Row],[Activity description]],"")</f>
        <v/>
      </c>
      <c r="H1091" s="36" t="str">
        <f>IF(AND(TimeSpend[[#This Row],[Personnel number]]&lt;&gt;"",TimeSpend[[#This Row],[Date]]&lt;&gt;""),TimeSpend[[#This Row],[Start Time]],"")</f>
        <v/>
      </c>
      <c r="I1091" s="36" t="str">
        <f>IF(AND(TimeSpend[[#This Row],[Personnel number]]&lt;&gt;"",TimeSpend[[#This Row],[Date]]&lt;&gt;""),TimeSpend[[#This Row],[End Time]],"")</f>
        <v/>
      </c>
      <c r="J1091" t="str">
        <f>IF(AND(TimeSpend[[#This Row],[Personnel number]]&lt;&gt;"",TimeSpend[[#This Row],[Date]]&lt;&gt;""),TimeSpend[[#This Row],[Location]],"")</f>
        <v/>
      </c>
      <c r="K1091" t="str">
        <f>IF(AND(TimeSpend[[#This Row],[Personnel number]]&lt;&gt;"",TimeSpend[[#This Row],[Date]]&lt;&gt;""),TimeSpend[[#This Row],[Task]],"")</f>
        <v/>
      </c>
      <c r="L1091" t="str">
        <f>IF(AND(TimeSpend[[#This Row],[Personnel number]]&lt;&gt;"",TimeSpend[[#This Row],[Date]]&lt;&gt;""),Utilization!$J$2,"")</f>
        <v/>
      </c>
      <c r="M1091" t="str">
        <f>IF(AND(TimeSpend[[#This Row],[Personnel number]]&lt;&gt;"",TimeSpend[[#This Row],[Date]]&lt;&gt;""),TimeSpend[[#This Row],[Employee Name]],"")</f>
        <v/>
      </c>
      <c r="N1091" t="str">
        <f t="shared" si="34"/>
        <v/>
      </c>
      <c r="O1091" t="str">
        <f t="shared" si="35"/>
        <v/>
      </c>
      <c r="P1091" t="str">
        <f>IF(D1091&lt;&gt;"",VLOOKUP(D1091,Projects!B:C,2,0),"")</f>
        <v/>
      </c>
    </row>
    <row r="1092" spans="1:16" x14ac:dyDescent="0.25">
      <c r="A1092" t="str">
        <f>UPPER(IF(AND(TimeSpend[[#This Row],[Personnel number]]&lt;&gt;"",TimeSpend[[#This Row],[Date]]&lt;&gt;""),TimeSpend[[#This Row],[Personnel number]],""))</f>
        <v/>
      </c>
      <c r="B1092" s="85" t="str">
        <f>IF(AND(TimeSpend[[#This Row],[Personnel number]]&lt;&gt;"",TimeSpend[[#This Row],[Date]]&lt;&gt;""),TEXT(TimeSpend[[#This Row],[Date]],"[$-409]yyyyMMdd"),"")</f>
        <v/>
      </c>
      <c r="C1092" s="33" t="str">
        <f>IF(AND(TimeSpend[[#This Row],[Personnel number]]&lt;&gt;"",TimeSpend[[#This Row],[Date]]&lt;&gt;""),SUBSTITUTE(TimeSpend[[#This Row],[Hours]],",","."),"")</f>
        <v/>
      </c>
      <c r="D1092" t="str">
        <f>IF(AND(TimeSpend[[#This Row],[Personnel number]]&lt;&gt;"",TimeSpend[[#This Row],[Date]]&lt;&gt;""),TimeSpend[[#This Row],[Network]],"")</f>
        <v/>
      </c>
      <c r="E1092" t="str">
        <f>IF(AND(TimeSpend[[#This Row],[Personnel number]]&lt;&gt;"",TimeSpend[[#This Row],[Date]]&lt;&gt;""),TimeSpend[[#This Row],[Network Description]],"")</f>
        <v/>
      </c>
      <c r="F1092" t="str">
        <f>IF(AND(TimeSpend[[#This Row],[Personnel number]]&lt;&gt;"",TimeSpend[[#This Row],[Date]]&lt;&gt;""),TimeSpend[[#This Row],[Activity]],"")</f>
        <v/>
      </c>
      <c r="G1092" t="str">
        <f>IF(AND(TimeSpend[[#This Row],[Personnel number]]&lt;&gt;"",TimeSpend[[#This Row],[Date]]&lt;&gt;""),TimeSpend[[#This Row],[Activity description]],"")</f>
        <v/>
      </c>
      <c r="H1092" s="36" t="str">
        <f>IF(AND(TimeSpend[[#This Row],[Personnel number]]&lt;&gt;"",TimeSpend[[#This Row],[Date]]&lt;&gt;""),TimeSpend[[#This Row],[Start Time]],"")</f>
        <v/>
      </c>
      <c r="I1092" s="36" t="str">
        <f>IF(AND(TimeSpend[[#This Row],[Personnel number]]&lt;&gt;"",TimeSpend[[#This Row],[Date]]&lt;&gt;""),TimeSpend[[#This Row],[End Time]],"")</f>
        <v/>
      </c>
      <c r="J1092" t="str">
        <f>IF(AND(TimeSpend[[#This Row],[Personnel number]]&lt;&gt;"",TimeSpend[[#This Row],[Date]]&lt;&gt;""),TimeSpend[[#This Row],[Location]],"")</f>
        <v/>
      </c>
      <c r="K1092" t="str">
        <f>IF(AND(TimeSpend[[#This Row],[Personnel number]]&lt;&gt;"",TimeSpend[[#This Row],[Date]]&lt;&gt;""),TimeSpend[[#This Row],[Task]],"")</f>
        <v/>
      </c>
      <c r="L1092" t="str">
        <f>IF(AND(TimeSpend[[#This Row],[Personnel number]]&lt;&gt;"",TimeSpend[[#This Row],[Date]]&lt;&gt;""),Utilization!$J$2,"")</f>
        <v/>
      </c>
      <c r="M1092" t="str">
        <f>IF(AND(TimeSpend[[#This Row],[Personnel number]]&lt;&gt;"",TimeSpend[[#This Row],[Date]]&lt;&gt;""),TimeSpend[[#This Row],[Employee Name]],"")</f>
        <v/>
      </c>
      <c r="N1092" t="str">
        <f t="shared" si="34"/>
        <v/>
      </c>
      <c r="O1092" t="str">
        <f t="shared" si="35"/>
        <v/>
      </c>
      <c r="P1092" t="str">
        <f>IF(D1092&lt;&gt;"",VLOOKUP(D1092,Projects!B:C,2,0),"")</f>
        <v/>
      </c>
    </row>
    <row r="1093" spans="1:16" x14ac:dyDescent="0.25">
      <c r="A1093" t="str">
        <f>UPPER(IF(AND(TimeSpend[[#This Row],[Personnel number]]&lt;&gt;"",TimeSpend[[#This Row],[Date]]&lt;&gt;""),TimeSpend[[#This Row],[Personnel number]],""))</f>
        <v/>
      </c>
      <c r="B1093" s="85" t="str">
        <f>IF(AND(TimeSpend[[#This Row],[Personnel number]]&lt;&gt;"",TimeSpend[[#This Row],[Date]]&lt;&gt;""),TEXT(TimeSpend[[#This Row],[Date]],"[$-409]yyyyMMdd"),"")</f>
        <v/>
      </c>
      <c r="C1093" s="33" t="str">
        <f>IF(AND(TimeSpend[[#This Row],[Personnel number]]&lt;&gt;"",TimeSpend[[#This Row],[Date]]&lt;&gt;""),SUBSTITUTE(TimeSpend[[#This Row],[Hours]],",","."),"")</f>
        <v/>
      </c>
      <c r="D1093" t="str">
        <f>IF(AND(TimeSpend[[#This Row],[Personnel number]]&lt;&gt;"",TimeSpend[[#This Row],[Date]]&lt;&gt;""),TimeSpend[[#This Row],[Network]],"")</f>
        <v/>
      </c>
      <c r="E1093" t="str">
        <f>IF(AND(TimeSpend[[#This Row],[Personnel number]]&lt;&gt;"",TimeSpend[[#This Row],[Date]]&lt;&gt;""),TimeSpend[[#This Row],[Network Description]],"")</f>
        <v/>
      </c>
      <c r="F1093" t="str">
        <f>IF(AND(TimeSpend[[#This Row],[Personnel number]]&lt;&gt;"",TimeSpend[[#This Row],[Date]]&lt;&gt;""),TimeSpend[[#This Row],[Activity]],"")</f>
        <v/>
      </c>
      <c r="G1093" t="str">
        <f>IF(AND(TimeSpend[[#This Row],[Personnel number]]&lt;&gt;"",TimeSpend[[#This Row],[Date]]&lt;&gt;""),TimeSpend[[#This Row],[Activity description]],"")</f>
        <v/>
      </c>
      <c r="H1093" s="36" t="str">
        <f>IF(AND(TimeSpend[[#This Row],[Personnel number]]&lt;&gt;"",TimeSpend[[#This Row],[Date]]&lt;&gt;""),TimeSpend[[#This Row],[Start Time]],"")</f>
        <v/>
      </c>
      <c r="I1093" s="36" t="str">
        <f>IF(AND(TimeSpend[[#This Row],[Personnel number]]&lt;&gt;"",TimeSpend[[#This Row],[Date]]&lt;&gt;""),TimeSpend[[#This Row],[End Time]],"")</f>
        <v/>
      </c>
      <c r="J1093" t="str">
        <f>IF(AND(TimeSpend[[#This Row],[Personnel number]]&lt;&gt;"",TimeSpend[[#This Row],[Date]]&lt;&gt;""),TimeSpend[[#This Row],[Location]],"")</f>
        <v/>
      </c>
      <c r="K1093" t="str">
        <f>IF(AND(TimeSpend[[#This Row],[Personnel number]]&lt;&gt;"",TimeSpend[[#This Row],[Date]]&lt;&gt;""),TimeSpend[[#This Row],[Task]],"")</f>
        <v/>
      </c>
      <c r="L1093" t="str">
        <f>IF(AND(TimeSpend[[#This Row],[Personnel number]]&lt;&gt;"",TimeSpend[[#This Row],[Date]]&lt;&gt;""),Utilization!$J$2,"")</f>
        <v/>
      </c>
      <c r="M1093" t="str">
        <f>IF(AND(TimeSpend[[#This Row],[Personnel number]]&lt;&gt;"",TimeSpend[[#This Row],[Date]]&lt;&gt;""),TimeSpend[[#This Row],[Employee Name]],"")</f>
        <v/>
      </c>
      <c r="N1093" t="str">
        <f t="shared" si="34"/>
        <v/>
      </c>
      <c r="O1093" t="str">
        <f t="shared" si="35"/>
        <v/>
      </c>
      <c r="P1093" t="str">
        <f>IF(D1093&lt;&gt;"",VLOOKUP(D1093,Projects!B:C,2,0),"")</f>
        <v/>
      </c>
    </row>
    <row r="1094" spans="1:16" x14ac:dyDescent="0.25">
      <c r="A1094" t="str">
        <f>UPPER(IF(AND(TimeSpend[[#This Row],[Personnel number]]&lt;&gt;"",TimeSpend[[#This Row],[Date]]&lt;&gt;""),TimeSpend[[#This Row],[Personnel number]],""))</f>
        <v/>
      </c>
      <c r="B1094" s="85" t="str">
        <f>IF(AND(TimeSpend[[#This Row],[Personnel number]]&lt;&gt;"",TimeSpend[[#This Row],[Date]]&lt;&gt;""),TEXT(TimeSpend[[#This Row],[Date]],"[$-409]yyyyMMdd"),"")</f>
        <v/>
      </c>
      <c r="C1094" s="33" t="str">
        <f>IF(AND(TimeSpend[[#This Row],[Personnel number]]&lt;&gt;"",TimeSpend[[#This Row],[Date]]&lt;&gt;""),SUBSTITUTE(TimeSpend[[#This Row],[Hours]],",","."),"")</f>
        <v/>
      </c>
      <c r="D1094" t="str">
        <f>IF(AND(TimeSpend[[#This Row],[Personnel number]]&lt;&gt;"",TimeSpend[[#This Row],[Date]]&lt;&gt;""),TimeSpend[[#This Row],[Network]],"")</f>
        <v/>
      </c>
      <c r="E1094" t="str">
        <f>IF(AND(TimeSpend[[#This Row],[Personnel number]]&lt;&gt;"",TimeSpend[[#This Row],[Date]]&lt;&gt;""),TimeSpend[[#This Row],[Network Description]],"")</f>
        <v/>
      </c>
      <c r="F1094" t="str">
        <f>IF(AND(TimeSpend[[#This Row],[Personnel number]]&lt;&gt;"",TimeSpend[[#This Row],[Date]]&lt;&gt;""),TimeSpend[[#This Row],[Activity]],"")</f>
        <v/>
      </c>
      <c r="G1094" t="str">
        <f>IF(AND(TimeSpend[[#This Row],[Personnel number]]&lt;&gt;"",TimeSpend[[#This Row],[Date]]&lt;&gt;""),TimeSpend[[#This Row],[Activity description]],"")</f>
        <v/>
      </c>
      <c r="H1094" s="36" t="str">
        <f>IF(AND(TimeSpend[[#This Row],[Personnel number]]&lt;&gt;"",TimeSpend[[#This Row],[Date]]&lt;&gt;""),TimeSpend[[#This Row],[Start Time]],"")</f>
        <v/>
      </c>
      <c r="I1094" s="36" t="str">
        <f>IF(AND(TimeSpend[[#This Row],[Personnel number]]&lt;&gt;"",TimeSpend[[#This Row],[Date]]&lt;&gt;""),TimeSpend[[#This Row],[End Time]],"")</f>
        <v/>
      </c>
      <c r="J1094" t="str">
        <f>IF(AND(TimeSpend[[#This Row],[Personnel number]]&lt;&gt;"",TimeSpend[[#This Row],[Date]]&lt;&gt;""),TimeSpend[[#This Row],[Location]],"")</f>
        <v/>
      </c>
      <c r="K1094" t="str">
        <f>IF(AND(TimeSpend[[#This Row],[Personnel number]]&lt;&gt;"",TimeSpend[[#This Row],[Date]]&lt;&gt;""),TimeSpend[[#This Row],[Task]],"")</f>
        <v/>
      </c>
      <c r="L1094" t="str">
        <f>IF(AND(TimeSpend[[#This Row],[Personnel number]]&lt;&gt;"",TimeSpend[[#This Row],[Date]]&lt;&gt;""),Utilization!$J$2,"")</f>
        <v/>
      </c>
      <c r="M1094" t="str">
        <f>IF(AND(TimeSpend[[#This Row],[Personnel number]]&lt;&gt;"",TimeSpend[[#This Row],[Date]]&lt;&gt;""),TimeSpend[[#This Row],[Employee Name]],"")</f>
        <v/>
      </c>
      <c r="N1094" t="str">
        <f t="shared" si="34"/>
        <v/>
      </c>
      <c r="O1094" t="str">
        <f t="shared" si="35"/>
        <v/>
      </c>
      <c r="P1094" t="str">
        <f>IF(D1094&lt;&gt;"",VLOOKUP(D1094,Projects!B:C,2,0),"")</f>
        <v/>
      </c>
    </row>
    <row r="1095" spans="1:16" x14ac:dyDescent="0.25">
      <c r="A1095" t="str">
        <f>UPPER(IF(AND(TimeSpend[[#This Row],[Personnel number]]&lt;&gt;"",TimeSpend[[#This Row],[Date]]&lt;&gt;""),TimeSpend[[#This Row],[Personnel number]],""))</f>
        <v/>
      </c>
      <c r="B1095" s="85" t="str">
        <f>IF(AND(TimeSpend[[#This Row],[Personnel number]]&lt;&gt;"",TimeSpend[[#This Row],[Date]]&lt;&gt;""),TEXT(TimeSpend[[#This Row],[Date]],"[$-409]yyyyMMdd"),"")</f>
        <v/>
      </c>
      <c r="C1095" s="33" t="str">
        <f>IF(AND(TimeSpend[[#This Row],[Personnel number]]&lt;&gt;"",TimeSpend[[#This Row],[Date]]&lt;&gt;""),SUBSTITUTE(TimeSpend[[#This Row],[Hours]],",","."),"")</f>
        <v/>
      </c>
      <c r="D1095" t="str">
        <f>IF(AND(TimeSpend[[#This Row],[Personnel number]]&lt;&gt;"",TimeSpend[[#This Row],[Date]]&lt;&gt;""),TimeSpend[[#This Row],[Network]],"")</f>
        <v/>
      </c>
      <c r="E1095" t="str">
        <f>IF(AND(TimeSpend[[#This Row],[Personnel number]]&lt;&gt;"",TimeSpend[[#This Row],[Date]]&lt;&gt;""),TimeSpend[[#This Row],[Network Description]],"")</f>
        <v/>
      </c>
      <c r="F1095" t="str">
        <f>IF(AND(TimeSpend[[#This Row],[Personnel number]]&lt;&gt;"",TimeSpend[[#This Row],[Date]]&lt;&gt;""),TimeSpend[[#This Row],[Activity]],"")</f>
        <v/>
      </c>
      <c r="G1095" t="str">
        <f>IF(AND(TimeSpend[[#This Row],[Personnel number]]&lt;&gt;"",TimeSpend[[#This Row],[Date]]&lt;&gt;""),TimeSpend[[#This Row],[Activity description]],"")</f>
        <v/>
      </c>
      <c r="H1095" s="36" t="str">
        <f>IF(AND(TimeSpend[[#This Row],[Personnel number]]&lt;&gt;"",TimeSpend[[#This Row],[Date]]&lt;&gt;""),TimeSpend[[#This Row],[Start Time]],"")</f>
        <v/>
      </c>
      <c r="I1095" s="36" t="str">
        <f>IF(AND(TimeSpend[[#This Row],[Personnel number]]&lt;&gt;"",TimeSpend[[#This Row],[Date]]&lt;&gt;""),TimeSpend[[#This Row],[End Time]],"")</f>
        <v/>
      </c>
      <c r="J1095" t="str">
        <f>IF(AND(TimeSpend[[#This Row],[Personnel number]]&lt;&gt;"",TimeSpend[[#This Row],[Date]]&lt;&gt;""),TimeSpend[[#This Row],[Location]],"")</f>
        <v/>
      </c>
      <c r="K1095" t="str">
        <f>IF(AND(TimeSpend[[#This Row],[Personnel number]]&lt;&gt;"",TimeSpend[[#This Row],[Date]]&lt;&gt;""),TimeSpend[[#This Row],[Task]],"")</f>
        <v/>
      </c>
      <c r="L1095" t="str">
        <f>IF(AND(TimeSpend[[#This Row],[Personnel number]]&lt;&gt;"",TimeSpend[[#This Row],[Date]]&lt;&gt;""),Utilization!$J$2,"")</f>
        <v/>
      </c>
      <c r="M1095" t="str">
        <f>IF(AND(TimeSpend[[#This Row],[Personnel number]]&lt;&gt;"",TimeSpend[[#This Row],[Date]]&lt;&gt;""),TimeSpend[[#This Row],[Employee Name]],"")</f>
        <v/>
      </c>
      <c r="N1095" t="str">
        <f t="shared" si="34"/>
        <v/>
      </c>
      <c r="O1095" t="str">
        <f t="shared" si="35"/>
        <v/>
      </c>
      <c r="P1095" t="str">
        <f>IF(D1095&lt;&gt;"",VLOOKUP(D1095,Projects!B:C,2,0),"")</f>
        <v/>
      </c>
    </row>
    <row r="1096" spans="1:16" x14ac:dyDescent="0.25">
      <c r="A1096" t="str">
        <f>UPPER(IF(AND(TimeSpend[[#This Row],[Personnel number]]&lt;&gt;"",TimeSpend[[#This Row],[Date]]&lt;&gt;""),TimeSpend[[#This Row],[Personnel number]],""))</f>
        <v/>
      </c>
      <c r="B1096" s="85" t="str">
        <f>IF(AND(TimeSpend[[#This Row],[Personnel number]]&lt;&gt;"",TimeSpend[[#This Row],[Date]]&lt;&gt;""),TEXT(TimeSpend[[#This Row],[Date]],"[$-409]yyyyMMdd"),"")</f>
        <v/>
      </c>
      <c r="C1096" s="33" t="str">
        <f>IF(AND(TimeSpend[[#This Row],[Personnel number]]&lt;&gt;"",TimeSpend[[#This Row],[Date]]&lt;&gt;""),SUBSTITUTE(TimeSpend[[#This Row],[Hours]],",","."),"")</f>
        <v/>
      </c>
      <c r="D1096" t="str">
        <f>IF(AND(TimeSpend[[#This Row],[Personnel number]]&lt;&gt;"",TimeSpend[[#This Row],[Date]]&lt;&gt;""),TimeSpend[[#This Row],[Network]],"")</f>
        <v/>
      </c>
      <c r="E1096" t="str">
        <f>IF(AND(TimeSpend[[#This Row],[Personnel number]]&lt;&gt;"",TimeSpend[[#This Row],[Date]]&lt;&gt;""),TimeSpend[[#This Row],[Network Description]],"")</f>
        <v/>
      </c>
      <c r="F1096" t="str">
        <f>IF(AND(TimeSpend[[#This Row],[Personnel number]]&lt;&gt;"",TimeSpend[[#This Row],[Date]]&lt;&gt;""),TimeSpend[[#This Row],[Activity]],"")</f>
        <v/>
      </c>
      <c r="G1096" t="str">
        <f>IF(AND(TimeSpend[[#This Row],[Personnel number]]&lt;&gt;"",TimeSpend[[#This Row],[Date]]&lt;&gt;""),TimeSpend[[#This Row],[Activity description]],"")</f>
        <v/>
      </c>
      <c r="H1096" s="36" t="str">
        <f>IF(AND(TimeSpend[[#This Row],[Personnel number]]&lt;&gt;"",TimeSpend[[#This Row],[Date]]&lt;&gt;""),TimeSpend[[#This Row],[Start Time]],"")</f>
        <v/>
      </c>
      <c r="I1096" s="36" t="str">
        <f>IF(AND(TimeSpend[[#This Row],[Personnel number]]&lt;&gt;"",TimeSpend[[#This Row],[Date]]&lt;&gt;""),TimeSpend[[#This Row],[End Time]],"")</f>
        <v/>
      </c>
      <c r="J1096" t="str">
        <f>IF(AND(TimeSpend[[#This Row],[Personnel number]]&lt;&gt;"",TimeSpend[[#This Row],[Date]]&lt;&gt;""),TimeSpend[[#This Row],[Location]],"")</f>
        <v/>
      </c>
      <c r="K1096" t="str">
        <f>IF(AND(TimeSpend[[#This Row],[Personnel number]]&lt;&gt;"",TimeSpend[[#This Row],[Date]]&lt;&gt;""),TimeSpend[[#This Row],[Task]],"")</f>
        <v/>
      </c>
      <c r="L1096" t="str">
        <f>IF(AND(TimeSpend[[#This Row],[Personnel number]]&lt;&gt;"",TimeSpend[[#This Row],[Date]]&lt;&gt;""),Utilization!$J$2,"")</f>
        <v/>
      </c>
      <c r="M1096" t="str">
        <f>IF(AND(TimeSpend[[#This Row],[Personnel number]]&lt;&gt;"",TimeSpend[[#This Row],[Date]]&lt;&gt;""),TimeSpend[[#This Row],[Employee Name]],"")</f>
        <v/>
      </c>
      <c r="N1096" t="str">
        <f t="shared" si="34"/>
        <v/>
      </c>
      <c r="O1096" t="str">
        <f t="shared" si="35"/>
        <v/>
      </c>
      <c r="P1096" t="str">
        <f>IF(D1096&lt;&gt;"",VLOOKUP(D1096,Projects!B:C,2,0),"")</f>
        <v/>
      </c>
    </row>
    <row r="1097" spans="1:16" x14ac:dyDescent="0.25">
      <c r="A1097" t="str">
        <f>UPPER(IF(AND(TimeSpend[[#This Row],[Personnel number]]&lt;&gt;"",TimeSpend[[#This Row],[Date]]&lt;&gt;""),TimeSpend[[#This Row],[Personnel number]],""))</f>
        <v/>
      </c>
      <c r="B1097" s="85" t="str">
        <f>IF(AND(TimeSpend[[#This Row],[Personnel number]]&lt;&gt;"",TimeSpend[[#This Row],[Date]]&lt;&gt;""),TEXT(TimeSpend[[#This Row],[Date]],"[$-409]yyyyMMdd"),"")</f>
        <v/>
      </c>
      <c r="C1097" s="33" t="str">
        <f>IF(AND(TimeSpend[[#This Row],[Personnel number]]&lt;&gt;"",TimeSpend[[#This Row],[Date]]&lt;&gt;""),SUBSTITUTE(TimeSpend[[#This Row],[Hours]],",","."),"")</f>
        <v/>
      </c>
      <c r="D1097" t="str">
        <f>IF(AND(TimeSpend[[#This Row],[Personnel number]]&lt;&gt;"",TimeSpend[[#This Row],[Date]]&lt;&gt;""),TimeSpend[[#This Row],[Network]],"")</f>
        <v/>
      </c>
      <c r="E1097" t="str">
        <f>IF(AND(TimeSpend[[#This Row],[Personnel number]]&lt;&gt;"",TimeSpend[[#This Row],[Date]]&lt;&gt;""),TimeSpend[[#This Row],[Network Description]],"")</f>
        <v/>
      </c>
      <c r="F1097" t="str">
        <f>IF(AND(TimeSpend[[#This Row],[Personnel number]]&lt;&gt;"",TimeSpend[[#This Row],[Date]]&lt;&gt;""),TimeSpend[[#This Row],[Activity]],"")</f>
        <v/>
      </c>
      <c r="G1097" t="str">
        <f>IF(AND(TimeSpend[[#This Row],[Personnel number]]&lt;&gt;"",TimeSpend[[#This Row],[Date]]&lt;&gt;""),TimeSpend[[#This Row],[Activity description]],"")</f>
        <v/>
      </c>
      <c r="H1097" s="36" t="str">
        <f>IF(AND(TimeSpend[[#This Row],[Personnel number]]&lt;&gt;"",TimeSpend[[#This Row],[Date]]&lt;&gt;""),TimeSpend[[#This Row],[Start Time]],"")</f>
        <v/>
      </c>
      <c r="I1097" s="36" t="str">
        <f>IF(AND(TimeSpend[[#This Row],[Personnel number]]&lt;&gt;"",TimeSpend[[#This Row],[Date]]&lt;&gt;""),TimeSpend[[#This Row],[End Time]],"")</f>
        <v/>
      </c>
      <c r="J1097" t="str">
        <f>IF(AND(TimeSpend[[#This Row],[Personnel number]]&lt;&gt;"",TimeSpend[[#This Row],[Date]]&lt;&gt;""),TimeSpend[[#This Row],[Location]],"")</f>
        <v/>
      </c>
      <c r="K1097" t="str">
        <f>IF(AND(TimeSpend[[#This Row],[Personnel number]]&lt;&gt;"",TimeSpend[[#This Row],[Date]]&lt;&gt;""),TimeSpend[[#This Row],[Task]],"")</f>
        <v/>
      </c>
      <c r="L1097" t="str">
        <f>IF(AND(TimeSpend[[#This Row],[Personnel number]]&lt;&gt;"",TimeSpend[[#This Row],[Date]]&lt;&gt;""),Utilization!$J$2,"")</f>
        <v/>
      </c>
      <c r="M1097" t="str">
        <f>IF(AND(TimeSpend[[#This Row],[Personnel number]]&lt;&gt;"",TimeSpend[[#This Row],[Date]]&lt;&gt;""),TimeSpend[[#This Row],[Employee Name]],"")</f>
        <v/>
      </c>
      <c r="N1097" t="str">
        <f t="shared" si="34"/>
        <v/>
      </c>
      <c r="O1097" t="str">
        <f t="shared" si="35"/>
        <v/>
      </c>
      <c r="P1097" t="str">
        <f>IF(D1097&lt;&gt;"",VLOOKUP(D1097,Projects!B:C,2,0),"")</f>
        <v/>
      </c>
    </row>
    <row r="1098" spans="1:16" x14ac:dyDescent="0.25">
      <c r="A1098" t="str">
        <f>UPPER(IF(AND(TimeSpend[[#This Row],[Personnel number]]&lt;&gt;"",TimeSpend[[#This Row],[Date]]&lt;&gt;""),TimeSpend[[#This Row],[Personnel number]],""))</f>
        <v/>
      </c>
      <c r="B1098" s="85" t="str">
        <f>IF(AND(TimeSpend[[#This Row],[Personnel number]]&lt;&gt;"",TimeSpend[[#This Row],[Date]]&lt;&gt;""),TEXT(TimeSpend[[#This Row],[Date]],"[$-409]yyyyMMdd"),"")</f>
        <v/>
      </c>
      <c r="C1098" s="33" t="str">
        <f>IF(AND(TimeSpend[[#This Row],[Personnel number]]&lt;&gt;"",TimeSpend[[#This Row],[Date]]&lt;&gt;""),SUBSTITUTE(TimeSpend[[#This Row],[Hours]],",","."),"")</f>
        <v/>
      </c>
      <c r="D1098" t="str">
        <f>IF(AND(TimeSpend[[#This Row],[Personnel number]]&lt;&gt;"",TimeSpend[[#This Row],[Date]]&lt;&gt;""),TimeSpend[[#This Row],[Network]],"")</f>
        <v/>
      </c>
      <c r="E1098" t="str">
        <f>IF(AND(TimeSpend[[#This Row],[Personnel number]]&lt;&gt;"",TimeSpend[[#This Row],[Date]]&lt;&gt;""),TimeSpend[[#This Row],[Network Description]],"")</f>
        <v/>
      </c>
      <c r="F1098" t="str">
        <f>IF(AND(TimeSpend[[#This Row],[Personnel number]]&lt;&gt;"",TimeSpend[[#This Row],[Date]]&lt;&gt;""),TimeSpend[[#This Row],[Activity]],"")</f>
        <v/>
      </c>
      <c r="G1098" t="str">
        <f>IF(AND(TimeSpend[[#This Row],[Personnel number]]&lt;&gt;"",TimeSpend[[#This Row],[Date]]&lt;&gt;""),TimeSpend[[#This Row],[Activity description]],"")</f>
        <v/>
      </c>
      <c r="H1098" s="36" t="str">
        <f>IF(AND(TimeSpend[[#This Row],[Personnel number]]&lt;&gt;"",TimeSpend[[#This Row],[Date]]&lt;&gt;""),TimeSpend[[#This Row],[Start Time]],"")</f>
        <v/>
      </c>
      <c r="I1098" s="36" t="str">
        <f>IF(AND(TimeSpend[[#This Row],[Personnel number]]&lt;&gt;"",TimeSpend[[#This Row],[Date]]&lt;&gt;""),TimeSpend[[#This Row],[End Time]],"")</f>
        <v/>
      </c>
      <c r="J1098" t="str">
        <f>IF(AND(TimeSpend[[#This Row],[Personnel number]]&lt;&gt;"",TimeSpend[[#This Row],[Date]]&lt;&gt;""),TimeSpend[[#This Row],[Location]],"")</f>
        <v/>
      </c>
      <c r="K1098" t="str">
        <f>IF(AND(TimeSpend[[#This Row],[Personnel number]]&lt;&gt;"",TimeSpend[[#This Row],[Date]]&lt;&gt;""),TimeSpend[[#This Row],[Task]],"")</f>
        <v/>
      </c>
      <c r="L1098" t="str">
        <f>IF(AND(TimeSpend[[#This Row],[Personnel number]]&lt;&gt;"",TimeSpend[[#This Row],[Date]]&lt;&gt;""),Utilization!$J$2,"")</f>
        <v/>
      </c>
      <c r="M1098" t="str">
        <f>IF(AND(TimeSpend[[#This Row],[Personnel number]]&lt;&gt;"",TimeSpend[[#This Row],[Date]]&lt;&gt;""),TimeSpend[[#This Row],[Employee Name]],"")</f>
        <v/>
      </c>
      <c r="N1098" t="str">
        <f t="shared" si="34"/>
        <v/>
      </c>
      <c r="O1098" t="str">
        <f t="shared" si="35"/>
        <v/>
      </c>
      <c r="P1098" t="str">
        <f>IF(D1098&lt;&gt;"",VLOOKUP(D1098,Projects!B:C,2,0),"")</f>
        <v/>
      </c>
    </row>
    <row r="1099" spans="1:16" x14ac:dyDescent="0.25">
      <c r="A1099" t="str">
        <f>UPPER(IF(AND(TimeSpend[[#This Row],[Personnel number]]&lt;&gt;"",TimeSpend[[#This Row],[Date]]&lt;&gt;""),TimeSpend[[#This Row],[Personnel number]],""))</f>
        <v/>
      </c>
      <c r="B1099" s="85" t="str">
        <f>IF(AND(TimeSpend[[#This Row],[Personnel number]]&lt;&gt;"",TimeSpend[[#This Row],[Date]]&lt;&gt;""),TEXT(TimeSpend[[#This Row],[Date]],"[$-409]yyyyMMdd"),"")</f>
        <v/>
      </c>
      <c r="C1099" s="33" t="str">
        <f>IF(AND(TimeSpend[[#This Row],[Personnel number]]&lt;&gt;"",TimeSpend[[#This Row],[Date]]&lt;&gt;""),SUBSTITUTE(TimeSpend[[#This Row],[Hours]],",","."),"")</f>
        <v/>
      </c>
      <c r="D1099" t="str">
        <f>IF(AND(TimeSpend[[#This Row],[Personnel number]]&lt;&gt;"",TimeSpend[[#This Row],[Date]]&lt;&gt;""),TimeSpend[[#This Row],[Network]],"")</f>
        <v/>
      </c>
      <c r="E1099" t="str">
        <f>IF(AND(TimeSpend[[#This Row],[Personnel number]]&lt;&gt;"",TimeSpend[[#This Row],[Date]]&lt;&gt;""),TimeSpend[[#This Row],[Network Description]],"")</f>
        <v/>
      </c>
      <c r="F1099" t="str">
        <f>IF(AND(TimeSpend[[#This Row],[Personnel number]]&lt;&gt;"",TimeSpend[[#This Row],[Date]]&lt;&gt;""),TimeSpend[[#This Row],[Activity]],"")</f>
        <v/>
      </c>
      <c r="G1099" t="str">
        <f>IF(AND(TimeSpend[[#This Row],[Personnel number]]&lt;&gt;"",TimeSpend[[#This Row],[Date]]&lt;&gt;""),TimeSpend[[#This Row],[Activity description]],"")</f>
        <v/>
      </c>
      <c r="H1099" s="36" t="str">
        <f>IF(AND(TimeSpend[[#This Row],[Personnel number]]&lt;&gt;"",TimeSpend[[#This Row],[Date]]&lt;&gt;""),TimeSpend[[#This Row],[Start Time]],"")</f>
        <v/>
      </c>
      <c r="I1099" s="36" t="str">
        <f>IF(AND(TimeSpend[[#This Row],[Personnel number]]&lt;&gt;"",TimeSpend[[#This Row],[Date]]&lt;&gt;""),TimeSpend[[#This Row],[End Time]],"")</f>
        <v/>
      </c>
      <c r="J1099" t="str">
        <f>IF(AND(TimeSpend[[#This Row],[Personnel number]]&lt;&gt;"",TimeSpend[[#This Row],[Date]]&lt;&gt;""),TimeSpend[[#This Row],[Location]],"")</f>
        <v/>
      </c>
      <c r="K1099" t="str">
        <f>IF(AND(TimeSpend[[#This Row],[Personnel number]]&lt;&gt;"",TimeSpend[[#This Row],[Date]]&lt;&gt;""),TimeSpend[[#This Row],[Task]],"")</f>
        <v/>
      </c>
      <c r="L1099" t="str">
        <f>IF(AND(TimeSpend[[#This Row],[Personnel number]]&lt;&gt;"",TimeSpend[[#This Row],[Date]]&lt;&gt;""),Utilization!$J$2,"")</f>
        <v/>
      </c>
      <c r="M1099" t="str">
        <f>IF(AND(TimeSpend[[#This Row],[Personnel number]]&lt;&gt;"",TimeSpend[[#This Row],[Date]]&lt;&gt;""),TimeSpend[[#This Row],[Employee Name]],"")</f>
        <v/>
      </c>
      <c r="N1099" t="str">
        <f t="shared" si="34"/>
        <v/>
      </c>
      <c r="O1099" t="str">
        <f t="shared" si="35"/>
        <v/>
      </c>
      <c r="P1099" t="str">
        <f>IF(D1099&lt;&gt;"",VLOOKUP(D1099,Projects!B:C,2,0),"")</f>
        <v/>
      </c>
    </row>
    <row r="1100" spans="1:16" x14ac:dyDescent="0.25">
      <c r="A1100" t="str">
        <f>UPPER(IF(AND(TimeSpend[[#This Row],[Personnel number]]&lt;&gt;"",TimeSpend[[#This Row],[Date]]&lt;&gt;""),TimeSpend[[#This Row],[Personnel number]],""))</f>
        <v/>
      </c>
      <c r="B1100" s="85" t="str">
        <f>IF(AND(TimeSpend[[#This Row],[Personnel number]]&lt;&gt;"",TimeSpend[[#This Row],[Date]]&lt;&gt;""),TEXT(TimeSpend[[#This Row],[Date]],"[$-409]yyyyMMdd"),"")</f>
        <v/>
      </c>
      <c r="C1100" s="33" t="str">
        <f>IF(AND(TimeSpend[[#This Row],[Personnel number]]&lt;&gt;"",TimeSpend[[#This Row],[Date]]&lt;&gt;""),SUBSTITUTE(TimeSpend[[#This Row],[Hours]],",","."),"")</f>
        <v/>
      </c>
      <c r="D1100" t="str">
        <f>IF(AND(TimeSpend[[#This Row],[Personnel number]]&lt;&gt;"",TimeSpend[[#This Row],[Date]]&lt;&gt;""),TimeSpend[[#This Row],[Network]],"")</f>
        <v/>
      </c>
      <c r="E1100" t="str">
        <f>IF(AND(TimeSpend[[#This Row],[Personnel number]]&lt;&gt;"",TimeSpend[[#This Row],[Date]]&lt;&gt;""),TimeSpend[[#This Row],[Network Description]],"")</f>
        <v/>
      </c>
      <c r="F1100" t="str">
        <f>IF(AND(TimeSpend[[#This Row],[Personnel number]]&lt;&gt;"",TimeSpend[[#This Row],[Date]]&lt;&gt;""),TimeSpend[[#This Row],[Activity]],"")</f>
        <v/>
      </c>
      <c r="G1100" t="str">
        <f>IF(AND(TimeSpend[[#This Row],[Personnel number]]&lt;&gt;"",TimeSpend[[#This Row],[Date]]&lt;&gt;""),TimeSpend[[#This Row],[Activity description]],"")</f>
        <v/>
      </c>
      <c r="H1100" s="36" t="str">
        <f>IF(AND(TimeSpend[[#This Row],[Personnel number]]&lt;&gt;"",TimeSpend[[#This Row],[Date]]&lt;&gt;""),TimeSpend[[#This Row],[Start Time]],"")</f>
        <v/>
      </c>
      <c r="I1100" s="36" t="str">
        <f>IF(AND(TimeSpend[[#This Row],[Personnel number]]&lt;&gt;"",TimeSpend[[#This Row],[Date]]&lt;&gt;""),TimeSpend[[#This Row],[End Time]],"")</f>
        <v/>
      </c>
      <c r="J1100" t="str">
        <f>IF(AND(TimeSpend[[#This Row],[Personnel number]]&lt;&gt;"",TimeSpend[[#This Row],[Date]]&lt;&gt;""),TimeSpend[[#This Row],[Location]],"")</f>
        <v/>
      </c>
      <c r="K1100" t="str">
        <f>IF(AND(TimeSpend[[#This Row],[Personnel number]]&lt;&gt;"",TimeSpend[[#This Row],[Date]]&lt;&gt;""),TimeSpend[[#This Row],[Task]],"")</f>
        <v/>
      </c>
      <c r="L1100" t="str">
        <f>IF(AND(TimeSpend[[#This Row],[Personnel number]]&lt;&gt;"",TimeSpend[[#This Row],[Date]]&lt;&gt;""),Utilization!$J$2,"")</f>
        <v/>
      </c>
      <c r="M1100" t="str">
        <f>IF(AND(TimeSpend[[#This Row],[Personnel number]]&lt;&gt;"",TimeSpend[[#This Row],[Date]]&lt;&gt;""),TimeSpend[[#This Row],[Employee Name]],"")</f>
        <v/>
      </c>
      <c r="N1100" t="str">
        <f t="shared" si="34"/>
        <v/>
      </c>
      <c r="O1100" t="str">
        <f t="shared" si="35"/>
        <v/>
      </c>
      <c r="P1100" t="str">
        <f>IF(D1100&lt;&gt;"",VLOOKUP(D1100,Projects!B:C,2,0),"")</f>
        <v/>
      </c>
    </row>
    <row r="1101" spans="1:16" x14ac:dyDescent="0.25">
      <c r="A1101" t="str">
        <f>UPPER(IF(AND(TimeSpend[[#This Row],[Personnel number]]&lt;&gt;"",TimeSpend[[#This Row],[Date]]&lt;&gt;""),TimeSpend[[#This Row],[Personnel number]],""))</f>
        <v/>
      </c>
      <c r="B1101" s="85" t="str">
        <f>IF(AND(TimeSpend[[#This Row],[Personnel number]]&lt;&gt;"",TimeSpend[[#This Row],[Date]]&lt;&gt;""),TEXT(TimeSpend[[#This Row],[Date]],"[$-409]yyyyMMdd"),"")</f>
        <v/>
      </c>
      <c r="C1101" s="33" t="str">
        <f>IF(AND(TimeSpend[[#This Row],[Personnel number]]&lt;&gt;"",TimeSpend[[#This Row],[Date]]&lt;&gt;""),SUBSTITUTE(TimeSpend[[#This Row],[Hours]],",","."),"")</f>
        <v/>
      </c>
      <c r="D1101" t="str">
        <f>IF(AND(TimeSpend[[#This Row],[Personnel number]]&lt;&gt;"",TimeSpend[[#This Row],[Date]]&lt;&gt;""),TimeSpend[[#This Row],[Network]],"")</f>
        <v/>
      </c>
      <c r="E1101" t="str">
        <f>IF(AND(TimeSpend[[#This Row],[Personnel number]]&lt;&gt;"",TimeSpend[[#This Row],[Date]]&lt;&gt;""),TimeSpend[[#This Row],[Network Description]],"")</f>
        <v/>
      </c>
      <c r="F1101" t="str">
        <f>IF(AND(TimeSpend[[#This Row],[Personnel number]]&lt;&gt;"",TimeSpend[[#This Row],[Date]]&lt;&gt;""),TimeSpend[[#This Row],[Activity]],"")</f>
        <v/>
      </c>
      <c r="G1101" t="str">
        <f>IF(AND(TimeSpend[[#This Row],[Personnel number]]&lt;&gt;"",TimeSpend[[#This Row],[Date]]&lt;&gt;""),TimeSpend[[#This Row],[Activity description]],"")</f>
        <v/>
      </c>
      <c r="H1101" s="36" t="str">
        <f>IF(AND(TimeSpend[[#This Row],[Personnel number]]&lt;&gt;"",TimeSpend[[#This Row],[Date]]&lt;&gt;""),TimeSpend[[#This Row],[Start Time]],"")</f>
        <v/>
      </c>
      <c r="I1101" s="36" t="str">
        <f>IF(AND(TimeSpend[[#This Row],[Personnel number]]&lt;&gt;"",TimeSpend[[#This Row],[Date]]&lt;&gt;""),TimeSpend[[#This Row],[End Time]],"")</f>
        <v/>
      </c>
      <c r="J1101" t="str">
        <f>IF(AND(TimeSpend[[#This Row],[Personnel number]]&lt;&gt;"",TimeSpend[[#This Row],[Date]]&lt;&gt;""),TimeSpend[[#This Row],[Location]],"")</f>
        <v/>
      </c>
      <c r="K1101" t="str">
        <f>IF(AND(TimeSpend[[#This Row],[Personnel number]]&lt;&gt;"",TimeSpend[[#This Row],[Date]]&lt;&gt;""),TimeSpend[[#This Row],[Task]],"")</f>
        <v/>
      </c>
      <c r="L1101" t="str">
        <f>IF(AND(TimeSpend[[#This Row],[Personnel number]]&lt;&gt;"",TimeSpend[[#This Row],[Date]]&lt;&gt;""),Utilization!$J$2,"")</f>
        <v/>
      </c>
      <c r="M1101" t="str">
        <f>IF(AND(TimeSpend[[#This Row],[Personnel number]]&lt;&gt;"",TimeSpend[[#This Row],[Date]]&lt;&gt;""),TimeSpend[[#This Row],[Employee Name]],"")</f>
        <v/>
      </c>
      <c r="N1101" t="str">
        <f t="shared" si="34"/>
        <v/>
      </c>
      <c r="O1101" t="str">
        <f t="shared" si="35"/>
        <v/>
      </c>
      <c r="P1101" t="str">
        <f>IF(D1101&lt;&gt;"",VLOOKUP(D1101,Projects!B:C,2,0),"")</f>
        <v/>
      </c>
    </row>
    <row r="1102" spans="1:16" x14ac:dyDescent="0.25">
      <c r="A1102" t="str">
        <f>UPPER(IF(AND(TimeSpend[[#This Row],[Personnel number]]&lt;&gt;"",TimeSpend[[#This Row],[Date]]&lt;&gt;""),TimeSpend[[#This Row],[Personnel number]],""))</f>
        <v/>
      </c>
      <c r="B1102" s="85" t="str">
        <f>IF(AND(TimeSpend[[#This Row],[Personnel number]]&lt;&gt;"",TimeSpend[[#This Row],[Date]]&lt;&gt;""),TEXT(TimeSpend[[#This Row],[Date]],"[$-409]yyyyMMdd"),"")</f>
        <v/>
      </c>
      <c r="C1102" s="33" t="str">
        <f>IF(AND(TimeSpend[[#This Row],[Personnel number]]&lt;&gt;"",TimeSpend[[#This Row],[Date]]&lt;&gt;""),SUBSTITUTE(TimeSpend[[#This Row],[Hours]],",","."),"")</f>
        <v/>
      </c>
      <c r="D1102" t="str">
        <f>IF(AND(TimeSpend[[#This Row],[Personnel number]]&lt;&gt;"",TimeSpend[[#This Row],[Date]]&lt;&gt;""),TimeSpend[[#This Row],[Network]],"")</f>
        <v/>
      </c>
      <c r="E1102" t="str">
        <f>IF(AND(TimeSpend[[#This Row],[Personnel number]]&lt;&gt;"",TimeSpend[[#This Row],[Date]]&lt;&gt;""),TimeSpend[[#This Row],[Network Description]],"")</f>
        <v/>
      </c>
      <c r="F1102" t="str">
        <f>IF(AND(TimeSpend[[#This Row],[Personnel number]]&lt;&gt;"",TimeSpend[[#This Row],[Date]]&lt;&gt;""),TimeSpend[[#This Row],[Activity]],"")</f>
        <v/>
      </c>
      <c r="G1102" t="str">
        <f>IF(AND(TimeSpend[[#This Row],[Personnel number]]&lt;&gt;"",TimeSpend[[#This Row],[Date]]&lt;&gt;""),TimeSpend[[#This Row],[Activity description]],"")</f>
        <v/>
      </c>
      <c r="H1102" s="36" t="str">
        <f>IF(AND(TimeSpend[[#This Row],[Personnel number]]&lt;&gt;"",TimeSpend[[#This Row],[Date]]&lt;&gt;""),TimeSpend[[#This Row],[Start Time]],"")</f>
        <v/>
      </c>
      <c r="I1102" s="36" t="str">
        <f>IF(AND(TimeSpend[[#This Row],[Personnel number]]&lt;&gt;"",TimeSpend[[#This Row],[Date]]&lt;&gt;""),TimeSpend[[#This Row],[End Time]],"")</f>
        <v/>
      </c>
      <c r="J1102" t="str">
        <f>IF(AND(TimeSpend[[#This Row],[Personnel number]]&lt;&gt;"",TimeSpend[[#This Row],[Date]]&lt;&gt;""),TimeSpend[[#This Row],[Location]],"")</f>
        <v/>
      </c>
      <c r="K1102" t="str">
        <f>IF(AND(TimeSpend[[#This Row],[Personnel number]]&lt;&gt;"",TimeSpend[[#This Row],[Date]]&lt;&gt;""),TimeSpend[[#This Row],[Task]],"")</f>
        <v/>
      </c>
      <c r="L1102" t="str">
        <f>IF(AND(TimeSpend[[#This Row],[Personnel number]]&lt;&gt;"",TimeSpend[[#This Row],[Date]]&lt;&gt;""),Utilization!$J$2,"")</f>
        <v/>
      </c>
      <c r="M1102" t="str">
        <f>IF(AND(TimeSpend[[#This Row],[Personnel number]]&lt;&gt;"",TimeSpend[[#This Row],[Date]]&lt;&gt;""),TimeSpend[[#This Row],[Employee Name]],"")</f>
        <v/>
      </c>
      <c r="N1102" t="str">
        <f t="shared" si="34"/>
        <v/>
      </c>
      <c r="O1102" t="str">
        <f t="shared" si="35"/>
        <v/>
      </c>
      <c r="P1102" t="str">
        <f>IF(D1102&lt;&gt;"",VLOOKUP(D1102,Projects!B:C,2,0),"")</f>
        <v/>
      </c>
    </row>
    <row r="1103" spans="1:16" x14ac:dyDescent="0.25">
      <c r="A1103" t="str">
        <f>UPPER(IF(AND(TimeSpend[[#This Row],[Personnel number]]&lt;&gt;"",TimeSpend[[#This Row],[Date]]&lt;&gt;""),TimeSpend[[#This Row],[Personnel number]],""))</f>
        <v/>
      </c>
      <c r="B1103" s="85" t="str">
        <f>IF(AND(TimeSpend[[#This Row],[Personnel number]]&lt;&gt;"",TimeSpend[[#This Row],[Date]]&lt;&gt;""),TEXT(TimeSpend[[#This Row],[Date]],"[$-409]yyyyMMdd"),"")</f>
        <v/>
      </c>
      <c r="C1103" s="33" t="str">
        <f>IF(AND(TimeSpend[[#This Row],[Personnel number]]&lt;&gt;"",TimeSpend[[#This Row],[Date]]&lt;&gt;""),SUBSTITUTE(TimeSpend[[#This Row],[Hours]],",","."),"")</f>
        <v/>
      </c>
      <c r="D1103" t="str">
        <f>IF(AND(TimeSpend[[#This Row],[Personnel number]]&lt;&gt;"",TimeSpend[[#This Row],[Date]]&lt;&gt;""),TimeSpend[[#This Row],[Network]],"")</f>
        <v/>
      </c>
      <c r="E1103" t="str">
        <f>IF(AND(TimeSpend[[#This Row],[Personnel number]]&lt;&gt;"",TimeSpend[[#This Row],[Date]]&lt;&gt;""),TimeSpend[[#This Row],[Network Description]],"")</f>
        <v/>
      </c>
      <c r="F1103" t="str">
        <f>IF(AND(TimeSpend[[#This Row],[Personnel number]]&lt;&gt;"",TimeSpend[[#This Row],[Date]]&lt;&gt;""),TimeSpend[[#This Row],[Activity]],"")</f>
        <v/>
      </c>
      <c r="G1103" t="str">
        <f>IF(AND(TimeSpend[[#This Row],[Personnel number]]&lt;&gt;"",TimeSpend[[#This Row],[Date]]&lt;&gt;""),TimeSpend[[#This Row],[Activity description]],"")</f>
        <v/>
      </c>
      <c r="H1103" s="36" t="str">
        <f>IF(AND(TimeSpend[[#This Row],[Personnel number]]&lt;&gt;"",TimeSpend[[#This Row],[Date]]&lt;&gt;""),TimeSpend[[#This Row],[Start Time]],"")</f>
        <v/>
      </c>
      <c r="I1103" s="36" t="str">
        <f>IF(AND(TimeSpend[[#This Row],[Personnel number]]&lt;&gt;"",TimeSpend[[#This Row],[Date]]&lt;&gt;""),TimeSpend[[#This Row],[End Time]],"")</f>
        <v/>
      </c>
      <c r="J1103" t="str">
        <f>IF(AND(TimeSpend[[#This Row],[Personnel number]]&lt;&gt;"",TimeSpend[[#This Row],[Date]]&lt;&gt;""),TimeSpend[[#This Row],[Location]],"")</f>
        <v/>
      </c>
      <c r="K1103" t="str">
        <f>IF(AND(TimeSpend[[#This Row],[Personnel number]]&lt;&gt;"",TimeSpend[[#This Row],[Date]]&lt;&gt;""),TimeSpend[[#This Row],[Task]],"")</f>
        <v/>
      </c>
      <c r="L1103" t="str">
        <f>IF(AND(TimeSpend[[#This Row],[Personnel number]]&lt;&gt;"",TimeSpend[[#This Row],[Date]]&lt;&gt;""),Utilization!$J$2,"")</f>
        <v/>
      </c>
      <c r="M1103" t="str">
        <f>IF(AND(TimeSpend[[#This Row],[Personnel number]]&lt;&gt;"",TimeSpend[[#This Row],[Date]]&lt;&gt;""),TimeSpend[[#This Row],[Employee Name]],"")</f>
        <v/>
      </c>
      <c r="N1103" t="str">
        <f t="shared" si="34"/>
        <v/>
      </c>
      <c r="O1103" t="str">
        <f t="shared" si="35"/>
        <v/>
      </c>
      <c r="P1103" t="str">
        <f>IF(D1103&lt;&gt;"",VLOOKUP(D1103,Projects!B:C,2,0),"")</f>
        <v/>
      </c>
    </row>
    <row r="1104" spans="1:16" x14ac:dyDescent="0.25">
      <c r="A1104" t="str">
        <f>UPPER(IF(AND(TimeSpend[[#This Row],[Personnel number]]&lt;&gt;"",TimeSpend[[#This Row],[Date]]&lt;&gt;""),TimeSpend[[#This Row],[Personnel number]],""))</f>
        <v/>
      </c>
      <c r="B1104" s="85" t="str">
        <f>IF(AND(TimeSpend[[#This Row],[Personnel number]]&lt;&gt;"",TimeSpend[[#This Row],[Date]]&lt;&gt;""),TEXT(TimeSpend[[#This Row],[Date]],"[$-409]yyyyMMdd"),"")</f>
        <v/>
      </c>
      <c r="C1104" s="33" t="str">
        <f>IF(AND(TimeSpend[[#This Row],[Personnel number]]&lt;&gt;"",TimeSpend[[#This Row],[Date]]&lt;&gt;""),SUBSTITUTE(TimeSpend[[#This Row],[Hours]],",","."),"")</f>
        <v/>
      </c>
      <c r="D1104" t="str">
        <f>IF(AND(TimeSpend[[#This Row],[Personnel number]]&lt;&gt;"",TimeSpend[[#This Row],[Date]]&lt;&gt;""),TimeSpend[[#This Row],[Network]],"")</f>
        <v/>
      </c>
      <c r="E1104" t="str">
        <f>IF(AND(TimeSpend[[#This Row],[Personnel number]]&lt;&gt;"",TimeSpend[[#This Row],[Date]]&lt;&gt;""),TimeSpend[[#This Row],[Network Description]],"")</f>
        <v/>
      </c>
      <c r="F1104" t="str">
        <f>IF(AND(TimeSpend[[#This Row],[Personnel number]]&lt;&gt;"",TimeSpend[[#This Row],[Date]]&lt;&gt;""),TimeSpend[[#This Row],[Activity]],"")</f>
        <v/>
      </c>
      <c r="G1104" t="str">
        <f>IF(AND(TimeSpend[[#This Row],[Personnel number]]&lt;&gt;"",TimeSpend[[#This Row],[Date]]&lt;&gt;""),TimeSpend[[#This Row],[Activity description]],"")</f>
        <v/>
      </c>
      <c r="H1104" s="36" t="str">
        <f>IF(AND(TimeSpend[[#This Row],[Personnel number]]&lt;&gt;"",TimeSpend[[#This Row],[Date]]&lt;&gt;""),TimeSpend[[#This Row],[Start Time]],"")</f>
        <v/>
      </c>
      <c r="I1104" s="36" t="str">
        <f>IF(AND(TimeSpend[[#This Row],[Personnel number]]&lt;&gt;"",TimeSpend[[#This Row],[Date]]&lt;&gt;""),TimeSpend[[#This Row],[End Time]],"")</f>
        <v/>
      </c>
      <c r="J1104" t="str">
        <f>IF(AND(TimeSpend[[#This Row],[Personnel number]]&lt;&gt;"",TimeSpend[[#This Row],[Date]]&lt;&gt;""),TimeSpend[[#This Row],[Location]],"")</f>
        <v/>
      </c>
      <c r="K1104" t="str">
        <f>IF(AND(TimeSpend[[#This Row],[Personnel number]]&lt;&gt;"",TimeSpend[[#This Row],[Date]]&lt;&gt;""),TimeSpend[[#This Row],[Task]],"")</f>
        <v/>
      </c>
      <c r="L1104" t="str">
        <f>IF(AND(TimeSpend[[#This Row],[Personnel number]]&lt;&gt;"",TimeSpend[[#This Row],[Date]]&lt;&gt;""),Utilization!$J$2,"")</f>
        <v/>
      </c>
      <c r="M1104" t="str">
        <f>IF(AND(TimeSpend[[#This Row],[Personnel number]]&lt;&gt;"",TimeSpend[[#This Row],[Date]]&lt;&gt;""),TimeSpend[[#This Row],[Employee Name]],"")</f>
        <v/>
      </c>
      <c r="N1104" t="str">
        <f t="shared" si="34"/>
        <v/>
      </c>
      <c r="O1104" t="str">
        <f t="shared" si="35"/>
        <v/>
      </c>
      <c r="P1104" t="str">
        <f>IF(D1104&lt;&gt;"",VLOOKUP(D1104,Projects!B:C,2,0),"")</f>
        <v/>
      </c>
    </row>
    <row r="1105" spans="1:16" x14ac:dyDescent="0.25">
      <c r="A1105" t="str">
        <f>UPPER(IF(AND(TimeSpend[[#This Row],[Personnel number]]&lt;&gt;"",TimeSpend[[#This Row],[Date]]&lt;&gt;""),TimeSpend[[#This Row],[Personnel number]],""))</f>
        <v/>
      </c>
      <c r="B1105" s="85" t="str">
        <f>IF(AND(TimeSpend[[#This Row],[Personnel number]]&lt;&gt;"",TimeSpend[[#This Row],[Date]]&lt;&gt;""),TEXT(TimeSpend[[#This Row],[Date]],"[$-409]yyyyMMdd"),"")</f>
        <v/>
      </c>
      <c r="C1105" s="33" t="str">
        <f>IF(AND(TimeSpend[[#This Row],[Personnel number]]&lt;&gt;"",TimeSpend[[#This Row],[Date]]&lt;&gt;""),SUBSTITUTE(TimeSpend[[#This Row],[Hours]],",","."),"")</f>
        <v/>
      </c>
      <c r="D1105" t="str">
        <f>IF(AND(TimeSpend[[#This Row],[Personnel number]]&lt;&gt;"",TimeSpend[[#This Row],[Date]]&lt;&gt;""),TimeSpend[[#This Row],[Network]],"")</f>
        <v/>
      </c>
      <c r="E1105" t="str">
        <f>IF(AND(TimeSpend[[#This Row],[Personnel number]]&lt;&gt;"",TimeSpend[[#This Row],[Date]]&lt;&gt;""),TimeSpend[[#This Row],[Network Description]],"")</f>
        <v/>
      </c>
      <c r="F1105" t="str">
        <f>IF(AND(TimeSpend[[#This Row],[Personnel number]]&lt;&gt;"",TimeSpend[[#This Row],[Date]]&lt;&gt;""),TimeSpend[[#This Row],[Activity]],"")</f>
        <v/>
      </c>
      <c r="G1105" t="str">
        <f>IF(AND(TimeSpend[[#This Row],[Personnel number]]&lt;&gt;"",TimeSpend[[#This Row],[Date]]&lt;&gt;""),TimeSpend[[#This Row],[Activity description]],"")</f>
        <v/>
      </c>
      <c r="H1105" s="36" t="str">
        <f>IF(AND(TimeSpend[[#This Row],[Personnel number]]&lt;&gt;"",TimeSpend[[#This Row],[Date]]&lt;&gt;""),TimeSpend[[#This Row],[Start Time]],"")</f>
        <v/>
      </c>
      <c r="I1105" s="36" t="str">
        <f>IF(AND(TimeSpend[[#This Row],[Personnel number]]&lt;&gt;"",TimeSpend[[#This Row],[Date]]&lt;&gt;""),TimeSpend[[#This Row],[End Time]],"")</f>
        <v/>
      </c>
      <c r="J1105" t="str">
        <f>IF(AND(TimeSpend[[#This Row],[Personnel number]]&lt;&gt;"",TimeSpend[[#This Row],[Date]]&lt;&gt;""),TimeSpend[[#This Row],[Location]],"")</f>
        <v/>
      </c>
      <c r="K1105" t="str">
        <f>IF(AND(TimeSpend[[#This Row],[Personnel number]]&lt;&gt;"",TimeSpend[[#This Row],[Date]]&lt;&gt;""),TimeSpend[[#This Row],[Task]],"")</f>
        <v/>
      </c>
      <c r="L1105" t="str">
        <f>IF(AND(TimeSpend[[#This Row],[Personnel number]]&lt;&gt;"",TimeSpend[[#This Row],[Date]]&lt;&gt;""),Utilization!$J$2,"")</f>
        <v/>
      </c>
      <c r="M1105" t="str">
        <f>IF(AND(TimeSpend[[#This Row],[Personnel number]]&lt;&gt;"",TimeSpend[[#This Row],[Date]]&lt;&gt;""),TimeSpend[[#This Row],[Employee Name]],"")</f>
        <v/>
      </c>
      <c r="N1105" t="str">
        <f t="shared" si="34"/>
        <v/>
      </c>
      <c r="O1105" t="str">
        <f t="shared" si="35"/>
        <v/>
      </c>
      <c r="P1105" t="str">
        <f>IF(D1105&lt;&gt;"",VLOOKUP(D1105,Projects!B:C,2,0),"")</f>
        <v/>
      </c>
    </row>
    <row r="1106" spans="1:16" x14ac:dyDescent="0.25">
      <c r="A1106" t="str">
        <f>UPPER(IF(AND(TimeSpend[[#This Row],[Personnel number]]&lt;&gt;"",TimeSpend[[#This Row],[Date]]&lt;&gt;""),TimeSpend[[#This Row],[Personnel number]],""))</f>
        <v/>
      </c>
      <c r="B1106" s="85" t="str">
        <f>IF(AND(TimeSpend[[#This Row],[Personnel number]]&lt;&gt;"",TimeSpend[[#This Row],[Date]]&lt;&gt;""),TEXT(TimeSpend[[#This Row],[Date]],"[$-409]yyyyMMdd"),"")</f>
        <v/>
      </c>
      <c r="C1106" s="33" t="str">
        <f>IF(AND(TimeSpend[[#This Row],[Personnel number]]&lt;&gt;"",TimeSpend[[#This Row],[Date]]&lt;&gt;""),SUBSTITUTE(TimeSpend[[#This Row],[Hours]],",","."),"")</f>
        <v/>
      </c>
      <c r="D1106" t="str">
        <f>IF(AND(TimeSpend[[#This Row],[Personnel number]]&lt;&gt;"",TimeSpend[[#This Row],[Date]]&lt;&gt;""),TimeSpend[[#This Row],[Network]],"")</f>
        <v/>
      </c>
      <c r="E1106" t="str">
        <f>IF(AND(TimeSpend[[#This Row],[Personnel number]]&lt;&gt;"",TimeSpend[[#This Row],[Date]]&lt;&gt;""),TimeSpend[[#This Row],[Network Description]],"")</f>
        <v/>
      </c>
      <c r="F1106" t="str">
        <f>IF(AND(TimeSpend[[#This Row],[Personnel number]]&lt;&gt;"",TimeSpend[[#This Row],[Date]]&lt;&gt;""),TimeSpend[[#This Row],[Activity]],"")</f>
        <v/>
      </c>
      <c r="G1106" t="str">
        <f>IF(AND(TimeSpend[[#This Row],[Personnel number]]&lt;&gt;"",TimeSpend[[#This Row],[Date]]&lt;&gt;""),TimeSpend[[#This Row],[Activity description]],"")</f>
        <v/>
      </c>
      <c r="H1106" s="36" t="str">
        <f>IF(AND(TimeSpend[[#This Row],[Personnel number]]&lt;&gt;"",TimeSpend[[#This Row],[Date]]&lt;&gt;""),TimeSpend[[#This Row],[Start Time]],"")</f>
        <v/>
      </c>
      <c r="I1106" s="36" t="str">
        <f>IF(AND(TimeSpend[[#This Row],[Personnel number]]&lt;&gt;"",TimeSpend[[#This Row],[Date]]&lt;&gt;""),TimeSpend[[#This Row],[End Time]],"")</f>
        <v/>
      </c>
      <c r="J1106" t="str">
        <f>IF(AND(TimeSpend[[#This Row],[Personnel number]]&lt;&gt;"",TimeSpend[[#This Row],[Date]]&lt;&gt;""),TimeSpend[[#This Row],[Location]],"")</f>
        <v/>
      </c>
      <c r="K1106" t="str">
        <f>IF(AND(TimeSpend[[#This Row],[Personnel number]]&lt;&gt;"",TimeSpend[[#This Row],[Date]]&lt;&gt;""),TimeSpend[[#This Row],[Task]],"")</f>
        <v/>
      </c>
      <c r="L1106" t="str">
        <f>IF(AND(TimeSpend[[#This Row],[Personnel number]]&lt;&gt;"",TimeSpend[[#This Row],[Date]]&lt;&gt;""),Utilization!$J$2,"")</f>
        <v/>
      </c>
      <c r="M1106" t="str">
        <f>IF(AND(TimeSpend[[#This Row],[Personnel number]]&lt;&gt;"",TimeSpend[[#This Row],[Date]]&lt;&gt;""),TimeSpend[[#This Row],[Employee Name]],"")</f>
        <v/>
      </c>
      <c r="N1106" t="str">
        <f t="shared" si="34"/>
        <v/>
      </c>
      <c r="O1106" t="str">
        <f t="shared" si="35"/>
        <v/>
      </c>
      <c r="P1106" t="str">
        <f>IF(D1106&lt;&gt;"",VLOOKUP(D1106,Projects!B:C,2,0),"")</f>
        <v/>
      </c>
    </row>
    <row r="1107" spans="1:16" x14ac:dyDescent="0.25">
      <c r="A1107" t="str">
        <f>UPPER(IF(AND(TimeSpend[[#This Row],[Personnel number]]&lt;&gt;"",TimeSpend[[#This Row],[Date]]&lt;&gt;""),TimeSpend[[#This Row],[Personnel number]],""))</f>
        <v/>
      </c>
      <c r="B1107" s="85" t="str">
        <f>IF(AND(TimeSpend[[#This Row],[Personnel number]]&lt;&gt;"",TimeSpend[[#This Row],[Date]]&lt;&gt;""),TEXT(TimeSpend[[#This Row],[Date]],"[$-409]yyyyMMdd"),"")</f>
        <v/>
      </c>
      <c r="C1107" s="33" t="str">
        <f>IF(AND(TimeSpend[[#This Row],[Personnel number]]&lt;&gt;"",TimeSpend[[#This Row],[Date]]&lt;&gt;""),SUBSTITUTE(TimeSpend[[#This Row],[Hours]],",","."),"")</f>
        <v/>
      </c>
      <c r="D1107" t="str">
        <f>IF(AND(TimeSpend[[#This Row],[Personnel number]]&lt;&gt;"",TimeSpend[[#This Row],[Date]]&lt;&gt;""),TimeSpend[[#This Row],[Network]],"")</f>
        <v/>
      </c>
      <c r="E1107" t="str">
        <f>IF(AND(TimeSpend[[#This Row],[Personnel number]]&lt;&gt;"",TimeSpend[[#This Row],[Date]]&lt;&gt;""),TimeSpend[[#This Row],[Network Description]],"")</f>
        <v/>
      </c>
      <c r="F1107" t="str">
        <f>IF(AND(TimeSpend[[#This Row],[Personnel number]]&lt;&gt;"",TimeSpend[[#This Row],[Date]]&lt;&gt;""),TimeSpend[[#This Row],[Activity]],"")</f>
        <v/>
      </c>
      <c r="G1107" t="str">
        <f>IF(AND(TimeSpend[[#This Row],[Personnel number]]&lt;&gt;"",TimeSpend[[#This Row],[Date]]&lt;&gt;""),TimeSpend[[#This Row],[Activity description]],"")</f>
        <v/>
      </c>
      <c r="H1107" s="36" t="str">
        <f>IF(AND(TimeSpend[[#This Row],[Personnel number]]&lt;&gt;"",TimeSpend[[#This Row],[Date]]&lt;&gt;""),TimeSpend[[#This Row],[Start Time]],"")</f>
        <v/>
      </c>
      <c r="I1107" s="36" t="str">
        <f>IF(AND(TimeSpend[[#This Row],[Personnel number]]&lt;&gt;"",TimeSpend[[#This Row],[Date]]&lt;&gt;""),TimeSpend[[#This Row],[End Time]],"")</f>
        <v/>
      </c>
      <c r="J1107" t="str">
        <f>IF(AND(TimeSpend[[#This Row],[Personnel number]]&lt;&gt;"",TimeSpend[[#This Row],[Date]]&lt;&gt;""),TimeSpend[[#This Row],[Location]],"")</f>
        <v/>
      </c>
      <c r="K1107" t="str">
        <f>IF(AND(TimeSpend[[#This Row],[Personnel number]]&lt;&gt;"",TimeSpend[[#This Row],[Date]]&lt;&gt;""),TimeSpend[[#This Row],[Task]],"")</f>
        <v/>
      </c>
      <c r="L1107" t="str">
        <f>IF(AND(TimeSpend[[#This Row],[Personnel number]]&lt;&gt;"",TimeSpend[[#This Row],[Date]]&lt;&gt;""),Utilization!$J$2,"")</f>
        <v/>
      </c>
      <c r="M1107" t="str">
        <f>IF(AND(TimeSpend[[#This Row],[Personnel number]]&lt;&gt;"",TimeSpend[[#This Row],[Date]]&lt;&gt;""),TimeSpend[[#This Row],[Employee Name]],"")</f>
        <v/>
      </c>
      <c r="N1107" t="str">
        <f t="shared" si="34"/>
        <v/>
      </c>
      <c r="O1107" t="str">
        <f t="shared" si="35"/>
        <v/>
      </c>
      <c r="P1107" t="str">
        <f>IF(D1107&lt;&gt;"",VLOOKUP(D1107,Projects!B:C,2,0),"")</f>
        <v/>
      </c>
    </row>
    <row r="1108" spans="1:16" x14ac:dyDescent="0.25">
      <c r="A1108" t="str">
        <f>UPPER(IF(AND(TimeSpend[[#This Row],[Personnel number]]&lt;&gt;"",TimeSpend[[#This Row],[Date]]&lt;&gt;""),TimeSpend[[#This Row],[Personnel number]],""))</f>
        <v/>
      </c>
      <c r="B1108" s="85" t="str">
        <f>IF(AND(TimeSpend[[#This Row],[Personnel number]]&lt;&gt;"",TimeSpend[[#This Row],[Date]]&lt;&gt;""),TEXT(TimeSpend[[#This Row],[Date]],"[$-409]yyyyMMdd"),"")</f>
        <v/>
      </c>
      <c r="C1108" s="33" t="str">
        <f>IF(AND(TimeSpend[[#This Row],[Personnel number]]&lt;&gt;"",TimeSpend[[#This Row],[Date]]&lt;&gt;""),SUBSTITUTE(TimeSpend[[#This Row],[Hours]],",","."),"")</f>
        <v/>
      </c>
      <c r="D1108" t="str">
        <f>IF(AND(TimeSpend[[#This Row],[Personnel number]]&lt;&gt;"",TimeSpend[[#This Row],[Date]]&lt;&gt;""),TimeSpend[[#This Row],[Network]],"")</f>
        <v/>
      </c>
      <c r="E1108" t="str">
        <f>IF(AND(TimeSpend[[#This Row],[Personnel number]]&lt;&gt;"",TimeSpend[[#This Row],[Date]]&lt;&gt;""),TimeSpend[[#This Row],[Network Description]],"")</f>
        <v/>
      </c>
      <c r="F1108" t="str">
        <f>IF(AND(TimeSpend[[#This Row],[Personnel number]]&lt;&gt;"",TimeSpend[[#This Row],[Date]]&lt;&gt;""),TimeSpend[[#This Row],[Activity]],"")</f>
        <v/>
      </c>
      <c r="G1108" t="str">
        <f>IF(AND(TimeSpend[[#This Row],[Personnel number]]&lt;&gt;"",TimeSpend[[#This Row],[Date]]&lt;&gt;""),TimeSpend[[#This Row],[Activity description]],"")</f>
        <v/>
      </c>
      <c r="H1108" s="36" t="str">
        <f>IF(AND(TimeSpend[[#This Row],[Personnel number]]&lt;&gt;"",TimeSpend[[#This Row],[Date]]&lt;&gt;""),TimeSpend[[#This Row],[Start Time]],"")</f>
        <v/>
      </c>
      <c r="I1108" s="36" t="str">
        <f>IF(AND(TimeSpend[[#This Row],[Personnel number]]&lt;&gt;"",TimeSpend[[#This Row],[Date]]&lt;&gt;""),TimeSpend[[#This Row],[End Time]],"")</f>
        <v/>
      </c>
      <c r="J1108" t="str">
        <f>IF(AND(TimeSpend[[#This Row],[Personnel number]]&lt;&gt;"",TimeSpend[[#This Row],[Date]]&lt;&gt;""),TimeSpend[[#This Row],[Location]],"")</f>
        <v/>
      </c>
      <c r="K1108" t="str">
        <f>IF(AND(TimeSpend[[#This Row],[Personnel number]]&lt;&gt;"",TimeSpend[[#This Row],[Date]]&lt;&gt;""),TimeSpend[[#This Row],[Task]],"")</f>
        <v/>
      </c>
      <c r="L1108" t="str">
        <f>IF(AND(TimeSpend[[#This Row],[Personnel number]]&lt;&gt;"",TimeSpend[[#This Row],[Date]]&lt;&gt;""),Utilization!$J$2,"")</f>
        <v/>
      </c>
      <c r="M1108" t="str">
        <f>IF(AND(TimeSpend[[#This Row],[Personnel number]]&lt;&gt;"",TimeSpend[[#This Row],[Date]]&lt;&gt;""),TimeSpend[[#This Row],[Employee Name]],"")</f>
        <v/>
      </c>
      <c r="N1108" t="str">
        <f t="shared" si="34"/>
        <v/>
      </c>
      <c r="O1108" t="str">
        <f t="shared" si="35"/>
        <v/>
      </c>
      <c r="P1108" t="str">
        <f>IF(D1108&lt;&gt;"",VLOOKUP(D1108,Projects!B:C,2,0),"")</f>
        <v/>
      </c>
    </row>
    <row r="1109" spans="1:16" x14ac:dyDescent="0.25">
      <c r="A1109" t="str">
        <f>UPPER(IF(AND(TimeSpend[[#This Row],[Personnel number]]&lt;&gt;"",TimeSpend[[#This Row],[Date]]&lt;&gt;""),TimeSpend[[#This Row],[Personnel number]],""))</f>
        <v/>
      </c>
      <c r="B1109" s="85" t="str">
        <f>IF(AND(TimeSpend[[#This Row],[Personnel number]]&lt;&gt;"",TimeSpend[[#This Row],[Date]]&lt;&gt;""),TEXT(TimeSpend[[#This Row],[Date]],"[$-409]yyyyMMdd"),"")</f>
        <v/>
      </c>
      <c r="C1109" s="33" t="str">
        <f>IF(AND(TimeSpend[[#This Row],[Personnel number]]&lt;&gt;"",TimeSpend[[#This Row],[Date]]&lt;&gt;""),SUBSTITUTE(TimeSpend[[#This Row],[Hours]],",","."),"")</f>
        <v/>
      </c>
      <c r="D1109" t="str">
        <f>IF(AND(TimeSpend[[#This Row],[Personnel number]]&lt;&gt;"",TimeSpend[[#This Row],[Date]]&lt;&gt;""),TimeSpend[[#This Row],[Network]],"")</f>
        <v/>
      </c>
      <c r="E1109" t="str">
        <f>IF(AND(TimeSpend[[#This Row],[Personnel number]]&lt;&gt;"",TimeSpend[[#This Row],[Date]]&lt;&gt;""),TimeSpend[[#This Row],[Network Description]],"")</f>
        <v/>
      </c>
      <c r="F1109" t="str">
        <f>IF(AND(TimeSpend[[#This Row],[Personnel number]]&lt;&gt;"",TimeSpend[[#This Row],[Date]]&lt;&gt;""),TimeSpend[[#This Row],[Activity]],"")</f>
        <v/>
      </c>
      <c r="G1109" t="str">
        <f>IF(AND(TimeSpend[[#This Row],[Personnel number]]&lt;&gt;"",TimeSpend[[#This Row],[Date]]&lt;&gt;""),TimeSpend[[#This Row],[Activity description]],"")</f>
        <v/>
      </c>
      <c r="H1109" s="36" t="str">
        <f>IF(AND(TimeSpend[[#This Row],[Personnel number]]&lt;&gt;"",TimeSpend[[#This Row],[Date]]&lt;&gt;""),TimeSpend[[#This Row],[Start Time]],"")</f>
        <v/>
      </c>
      <c r="I1109" s="36" t="str">
        <f>IF(AND(TimeSpend[[#This Row],[Personnel number]]&lt;&gt;"",TimeSpend[[#This Row],[Date]]&lt;&gt;""),TimeSpend[[#This Row],[End Time]],"")</f>
        <v/>
      </c>
      <c r="J1109" t="str">
        <f>IF(AND(TimeSpend[[#This Row],[Personnel number]]&lt;&gt;"",TimeSpend[[#This Row],[Date]]&lt;&gt;""),TimeSpend[[#This Row],[Location]],"")</f>
        <v/>
      </c>
      <c r="K1109" t="str">
        <f>IF(AND(TimeSpend[[#This Row],[Personnel number]]&lt;&gt;"",TimeSpend[[#This Row],[Date]]&lt;&gt;""),TimeSpend[[#This Row],[Task]],"")</f>
        <v/>
      </c>
      <c r="L1109" t="str">
        <f>IF(AND(TimeSpend[[#This Row],[Personnel number]]&lt;&gt;"",TimeSpend[[#This Row],[Date]]&lt;&gt;""),Utilization!$J$2,"")</f>
        <v/>
      </c>
      <c r="M1109" t="str">
        <f>IF(AND(TimeSpend[[#This Row],[Personnel number]]&lt;&gt;"",TimeSpend[[#This Row],[Date]]&lt;&gt;""),TimeSpend[[#This Row],[Employee Name]],"")</f>
        <v/>
      </c>
      <c r="N1109" t="str">
        <f t="shared" si="34"/>
        <v/>
      </c>
      <c r="O1109" t="str">
        <f t="shared" si="35"/>
        <v/>
      </c>
      <c r="P1109" t="str">
        <f>IF(D1109&lt;&gt;"",VLOOKUP(D1109,Projects!B:C,2,0),"")</f>
        <v/>
      </c>
    </row>
    <row r="1110" spans="1:16" x14ac:dyDescent="0.25">
      <c r="A1110" t="str">
        <f>UPPER(IF(AND(TimeSpend[[#This Row],[Personnel number]]&lt;&gt;"",TimeSpend[[#This Row],[Date]]&lt;&gt;""),TimeSpend[[#This Row],[Personnel number]],""))</f>
        <v/>
      </c>
      <c r="B1110" s="85" t="str">
        <f>IF(AND(TimeSpend[[#This Row],[Personnel number]]&lt;&gt;"",TimeSpend[[#This Row],[Date]]&lt;&gt;""),TEXT(TimeSpend[[#This Row],[Date]],"[$-409]yyyyMMdd"),"")</f>
        <v/>
      </c>
      <c r="C1110" s="33" t="str">
        <f>IF(AND(TimeSpend[[#This Row],[Personnel number]]&lt;&gt;"",TimeSpend[[#This Row],[Date]]&lt;&gt;""),SUBSTITUTE(TimeSpend[[#This Row],[Hours]],",","."),"")</f>
        <v/>
      </c>
      <c r="D1110" t="str">
        <f>IF(AND(TimeSpend[[#This Row],[Personnel number]]&lt;&gt;"",TimeSpend[[#This Row],[Date]]&lt;&gt;""),TimeSpend[[#This Row],[Network]],"")</f>
        <v/>
      </c>
      <c r="E1110" t="str">
        <f>IF(AND(TimeSpend[[#This Row],[Personnel number]]&lt;&gt;"",TimeSpend[[#This Row],[Date]]&lt;&gt;""),TimeSpend[[#This Row],[Network Description]],"")</f>
        <v/>
      </c>
      <c r="F1110" t="str">
        <f>IF(AND(TimeSpend[[#This Row],[Personnel number]]&lt;&gt;"",TimeSpend[[#This Row],[Date]]&lt;&gt;""),TimeSpend[[#This Row],[Activity]],"")</f>
        <v/>
      </c>
      <c r="G1110" t="str">
        <f>IF(AND(TimeSpend[[#This Row],[Personnel number]]&lt;&gt;"",TimeSpend[[#This Row],[Date]]&lt;&gt;""),TimeSpend[[#This Row],[Activity description]],"")</f>
        <v/>
      </c>
      <c r="H1110" s="36" t="str">
        <f>IF(AND(TimeSpend[[#This Row],[Personnel number]]&lt;&gt;"",TimeSpend[[#This Row],[Date]]&lt;&gt;""),TimeSpend[[#This Row],[Start Time]],"")</f>
        <v/>
      </c>
      <c r="I1110" s="36" t="str">
        <f>IF(AND(TimeSpend[[#This Row],[Personnel number]]&lt;&gt;"",TimeSpend[[#This Row],[Date]]&lt;&gt;""),TimeSpend[[#This Row],[End Time]],"")</f>
        <v/>
      </c>
      <c r="J1110" t="str">
        <f>IF(AND(TimeSpend[[#This Row],[Personnel number]]&lt;&gt;"",TimeSpend[[#This Row],[Date]]&lt;&gt;""),TimeSpend[[#This Row],[Location]],"")</f>
        <v/>
      </c>
      <c r="K1110" t="str">
        <f>IF(AND(TimeSpend[[#This Row],[Personnel number]]&lt;&gt;"",TimeSpend[[#This Row],[Date]]&lt;&gt;""),TimeSpend[[#This Row],[Task]],"")</f>
        <v/>
      </c>
      <c r="L1110" t="str">
        <f>IF(AND(TimeSpend[[#This Row],[Personnel number]]&lt;&gt;"",TimeSpend[[#This Row],[Date]]&lt;&gt;""),Utilization!$J$2,"")</f>
        <v/>
      </c>
      <c r="M1110" t="str">
        <f>IF(AND(TimeSpend[[#This Row],[Personnel number]]&lt;&gt;"",TimeSpend[[#This Row],[Date]]&lt;&gt;""),TimeSpend[[#This Row],[Employee Name]],"")</f>
        <v/>
      </c>
      <c r="N1110" t="str">
        <f t="shared" si="34"/>
        <v/>
      </c>
      <c r="O1110" t="str">
        <f t="shared" si="35"/>
        <v/>
      </c>
      <c r="P1110" t="str">
        <f>IF(D1110&lt;&gt;"",VLOOKUP(D1110,Projects!B:C,2,0),"")</f>
        <v/>
      </c>
    </row>
    <row r="1111" spans="1:16" x14ac:dyDescent="0.25">
      <c r="A1111" t="str">
        <f>UPPER(IF(AND(TimeSpend[[#This Row],[Personnel number]]&lt;&gt;"",TimeSpend[[#This Row],[Date]]&lt;&gt;""),TimeSpend[[#This Row],[Personnel number]],""))</f>
        <v/>
      </c>
      <c r="B1111" s="85" t="str">
        <f>IF(AND(TimeSpend[[#This Row],[Personnel number]]&lt;&gt;"",TimeSpend[[#This Row],[Date]]&lt;&gt;""),TEXT(TimeSpend[[#This Row],[Date]],"[$-409]yyyyMMdd"),"")</f>
        <v/>
      </c>
      <c r="C1111" s="33" t="str">
        <f>IF(AND(TimeSpend[[#This Row],[Personnel number]]&lt;&gt;"",TimeSpend[[#This Row],[Date]]&lt;&gt;""),SUBSTITUTE(TimeSpend[[#This Row],[Hours]],",","."),"")</f>
        <v/>
      </c>
      <c r="D1111" t="str">
        <f>IF(AND(TimeSpend[[#This Row],[Personnel number]]&lt;&gt;"",TimeSpend[[#This Row],[Date]]&lt;&gt;""),TimeSpend[[#This Row],[Network]],"")</f>
        <v/>
      </c>
      <c r="E1111" t="str">
        <f>IF(AND(TimeSpend[[#This Row],[Personnel number]]&lt;&gt;"",TimeSpend[[#This Row],[Date]]&lt;&gt;""),TimeSpend[[#This Row],[Network Description]],"")</f>
        <v/>
      </c>
      <c r="F1111" t="str">
        <f>IF(AND(TimeSpend[[#This Row],[Personnel number]]&lt;&gt;"",TimeSpend[[#This Row],[Date]]&lt;&gt;""),TimeSpend[[#This Row],[Activity]],"")</f>
        <v/>
      </c>
      <c r="G1111" t="str">
        <f>IF(AND(TimeSpend[[#This Row],[Personnel number]]&lt;&gt;"",TimeSpend[[#This Row],[Date]]&lt;&gt;""),TimeSpend[[#This Row],[Activity description]],"")</f>
        <v/>
      </c>
      <c r="H1111" s="36" t="str">
        <f>IF(AND(TimeSpend[[#This Row],[Personnel number]]&lt;&gt;"",TimeSpend[[#This Row],[Date]]&lt;&gt;""),TimeSpend[[#This Row],[Start Time]],"")</f>
        <v/>
      </c>
      <c r="I1111" s="36" t="str">
        <f>IF(AND(TimeSpend[[#This Row],[Personnel number]]&lt;&gt;"",TimeSpend[[#This Row],[Date]]&lt;&gt;""),TimeSpend[[#This Row],[End Time]],"")</f>
        <v/>
      </c>
      <c r="J1111" t="str">
        <f>IF(AND(TimeSpend[[#This Row],[Personnel number]]&lt;&gt;"",TimeSpend[[#This Row],[Date]]&lt;&gt;""),TimeSpend[[#This Row],[Location]],"")</f>
        <v/>
      </c>
      <c r="K1111" t="str">
        <f>IF(AND(TimeSpend[[#This Row],[Personnel number]]&lt;&gt;"",TimeSpend[[#This Row],[Date]]&lt;&gt;""),TimeSpend[[#This Row],[Task]],"")</f>
        <v/>
      </c>
      <c r="L1111" t="str">
        <f>IF(AND(TimeSpend[[#This Row],[Personnel number]]&lt;&gt;"",TimeSpend[[#This Row],[Date]]&lt;&gt;""),Utilization!$J$2,"")</f>
        <v/>
      </c>
      <c r="M1111" t="str">
        <f>IF(AND(TimeSpend[[#This Row],[Personnel number]]&lt;&gt;"",TimeSpend[[#This Row],[Date]]&lt;&gt;""),TimeSpend[[#This Row],[Employee Name]],"")</f>
        <v/>
      </c>
      <c r="N1111" t="str">
        <f t="shared" si="34"/>
        <v/>
      </c>
      <c r="O1111" t="str">
        <f t="shared" si="35"/>
        <v/>
      </c>
      <c r="P1111" t="str">
        <f>IF(D1111&lt;&gt;"",VLOOKUP(D1111,Projects!B:C,2,0),"")</f>
        <v/>
      </c>
    </row>
    <row r="1112" spans="1:16" x14ac:dyDescent="0.25">
      <c r="A1112" t="str">
        <f>UPPER(IF(AND(TimeSpend[[#This Row],[Personnel number]]&lt;&gt;"",TimeSpend[[#This Row],[Date]]&lt;&gt;""),TimeSpend[[#This Row],[Personnel number]],""))</f>
        <v/>
      </c>
      <c r="B1112" s="85" t="str">
        <f>IF(AND(TimeSpend[[#This Row],[Personnel number]]&lt;&gt;"",TimeSpend[[#This Row],[Date]]&lt;&gt;""),TEXT(TimeSpend[[#This Row],[Date]],"[$-409]yyyyMMdd"),"")</f>
        <v/>
      </c>
      <c r="C1112" s="33" t="str">
        <f>IF(AND(TimeSpend[[#This Row],[Personnel number]]&lt;&gt;"",TimeSpend[[#This Row],[Date]]&lt;&gt;""),SUBSTITUTE(TimeSpend[[#This Row],[Hours]],",","."),"")</f>
        <v/>
      </c>
      <c r="D1112" t="str">
        <f>IF(AND(TimeSpend[[#This Row],[Personnel number]]&lt;&gt;"",TimeSpend[[#This Row],[Date]]&lt;&gt;""),TimeSpend[[#This Row],[Network]],"")</f>
        <v/>
      </c>
      <c r="E1112" t="str">
        <f>IF(AND(TimeSpend[[#This Row],[Personnel number]]&lt;&gt;"",TimeSpend[[#This Row],[Date]]&lt;&gt;""),TimeSpend[[#This Row],[Network Description]],"")</f>
        <v/>
      </c>
      <c r="F1112" t="str">
        <f>IF(AND(TimeSpend[[#This Row],[Personnel number]]&lt;&gt;"",TimeSpend[[#This Row],[Date]]&lt;&gt;""),TimeSpend[[#This Row],[Activity]],"")</f>
        <v/>
      </c>
      <c r="G1112" t="str">
        <f>IF(AND(TimeSpend[[#This Row],[Personnel number]]&lt;&gt;"",TimeSpend[[#This Row],[Date]]&lt;&gt;""),TimeSpend[[#This Row],[Activity description]],"")</f>
        <v/>
      </c>
      <c r="H1112" s="36" t="str">
        <f>IF(AND(TimeSpend[[#This Row],[Personnel number]]&lt;&gt;"",TimeSpend[[#This Row],[Date]]&lt;&gt;""),TimeSpend[[#This Row],[Start Time]],"")</f>
        <v/>
      </c>
      <c r="I1112" s="36" t="str">
        <f>IF(AND(TimeSpend[[#This Row],[Personnel number]]&lt;&gt;"",TimeSpend[[#This Row],[Date]]&lt;&gt;""),TimeSpend[[#This Row],[End Time]],"")</f>
        <v/>
      </c>
      <c r="J1112" t="str">
        <f>IF(AND(TimeSpend[[#This Row],[Personnel number]]&lt;&gt;"",TimeSpend[[#This Row],[Date]]&lt;&gt;""),TimeSpend[[#This Row],[Location]],"")</f>
        <v/>
      </c>
      <c r="K1112" t="str">
        <f>IF(AND(TimeSpend[[#This Row],[Personnel number]]&lt;&gt;"",TimeSpend[[#This Row],[Date]]&lt;&gt;""),TimeSpend[[#This Row],[Task]],"")</f>
        <v/>
      </c>
      <c r="L1112" t="str">
        <f>IF(AND(TimeSpend[[#This Row],[Personnel number]]&lt;&gt;"",TimeSpend[[#This Row],[Date]]&lt;&gt;""),Utilization!$J$2,"")</f>
        <v/>
      </c>
      <c r="M1112" t="str">
        <f>IF(AND(TimeSpend[[#This Row],[Personnel number]]&lt;&gt;"",TimeSpend[[#This Row],[Date]]&lt;&gt;""),TimeSpend[[#This Row],[Employee Name]],"")</f>
        <v/>
      </c>
      <c r="N1112" t="str">
        <f t="shared" si="34"/>
        <v/>
      </c>
      <c r="O1112" t="str">
        <f t="shared" si="35"/>
        <v/>
      </c>
      <c r="P1112" t="str">
        <f>IF(D1112&lt;&gt;"",VLOOKUP(D1112,Projects!B:C,2,0),"")</f>
        <v/>
      </c>
    </row>
    <row r="1113" spans="1:16" x14ac:dyDescent="0.25">
      <c r="A1113" t="str">
        <f>UPPER(IF(AND(TimeSpend[[#This Row],[Personnel number]]&lt;&gt;"",TimeSpend[[#This Row],[Date]]&lt;&gt;""),TimeSpend[[#This Row],[Personnel number]],""))</f>
        <v/>
      </c>
      <c r="B1113" s="85" t="str">
        <f>IF(AND(TimeSpend[[#This Row],[Personnel number]]&lt;&gt;"",TimeSpend[[#This Row],[Date]]&lt;&gt;""),TEXT(TimeSpend[[#This Row],[Date]],"[$-409]yyyyMMdd"),"")</f>
        <v/>
      </c>
      <c r="C1113" s="33" t="str">
        <f>IF(AND(TimeSpend[[#This Row],[Personnel number]]&lt;&gt;"",TimeSpend[[#This Row],[Date]]&lt;&gt;""),SUBSTITUTE(TimeSpend[[#This Row],[Hours]],",","."),"")</f>
        <v/>
      </c>
      <c r="D1113" t="str">
        <f>IF(AND(TimeSpend[[#This Row],[Personnel number]]&lt;&gt;"",TimeSpend[[#This Row],[Date]]&lt;&gt;""),TimeSpend[[#This Row],[Network]],"")</f>
        <v/>
      </c>
      <c r="E1113" t="str">
        <f>IF(AND(TimeSpend[[#This Row],[Personnel number]]&lt;&gt;"",TimeSpend[[#This Row],[Date]]&lt;&gt;""),TimeSpend[[#This Row],[Network Description]],"")</f>
        <v/>
      </c>
      <c r="F1113" t="str">
        <f>IF(AND(TimeSpend[[#This Row],[Personnel number]]&lt;&gt;"",TimeSpend[[#This Row],[Date]]&lt;&gt;""),TimeSpend[[#This Row],[Activity]],"")</f>
        <v/>
      </c>
      <c r="G1113" t="str">
        <f>IF(AND(TimeSpend[[#This Row],[Personnel number]]&lt;&gt;"",TimeSpend[[#This Row],[Date]]&lt;&gt;""),TimeSpend[[#This Row],[Activity description]],"")</f>
        <v/>
      </c>
      <c r="H1113" s="36" t="str">
        <f>IF(AND(TimeSpend[[#This Row],[Personnel number]]&lt;&gt;"",TimeSpend[[#This Row],[Date]]&lt;&gt;""),TimeSpend[[#This Row],[Start Time]],"")</f>
        <v/>
      </c>
      <c r="I1113" s="36" t="str">
        <f>IF(AND(TimeSpend[[#This Row],[Personnel number]]&lt;&gt;"",TimeSpend[[#This Row],[Date]]&lt;&gt;""),TimeSpend[[#This Row],[End Time]],"")</f>
        <v/>
      </c>
      <c r="J1113" t="str">
        <f>IF(AND(TimeSpend[[#This Row],[Personnel number]]&lt;&gt;"",TimeSpend[[#This Row],[Date]]&lt;&gt;""),TimeSpend[[#This Row],[Location]],"")</f>
        <v/>
      </c>
      <c r="K1113" t="str">
        <f>IF(AND(TimeSpend[[#This Row],[Personnel number]]&lt;&gt;"",TimeSpend[[#This Row],[Date]]&lt;&gt;""),TimeSpend[[#This Row],[Task]],"")</f>
        <v/>
      </c>
      <c r="L1113" t="str">
        <f>IF(AND(TimeSpend[[#This Row],[Personnel number]]&lt;&gt;"",TimeSpend[[#This Row],[Date]]&lt;&gt;""),Utilization!$J$2,"")</f>
        <v/>
      </c>
      <c r="M1113" t="str">
        <f>IF(AND(TimeSpend[[#This Row],[Personnel number]]&lt;&gt;"",TimeSpend[[#This Row],[Date]]&lt;&gt;""),TimeSpend[[#This Row],[Employee Name]],"")</f>
        <v/>
      </c>
      <c r="N1113" t="str">
        <f t="shared" si="34"/>
        <v/>
      </c>
      <c r="O1113" t="str">
        <f t="shared" si="35"/>
        <v/>
      </c>
      <c r="P1113" t="str">
        <f>IF(D1113&lt;&gt;"",VLOOKUP(D1113,Projects!B:C,2,0),"")</f>
        <v/>
      </c>
    </row>
    <row r="1114" spans="1:16" x14ac:dyDescent="0.25">
      <c r="A1114" t="str">
        <f>UPPER(IF(AND(TimeSpend[[#This Row],[Personnel number]]&lt;&gt;"",TimeSpend[[#This Row],[Date]]&lt;&gt;""),TimeSpend[[#This Row],[Personnel number]],""))</f>
        <v/>
      </c>
      <c r="B1114" s="85" t="str">
        <f>IF(AND(TimeSpend[[#This Row],[Personnel number]]&lt;&gt;"",TimeSpend[[#This Row],[Date]]&lt;&gt;""),TEXT(TimeSpend[[#This Row],[Date]],"[$-409]yyyyMMdd"),"")</f>
        <v/>
      </c>
      <c r="C1114" s="33" t="str">
        <f>IF(AND(TimeSpend[[#This Row],[Personnel number]]&lt;&gt;"",TimeSpend[[#This Row],[Date]]&lt;&gt;""),SUBSTITUTE(TimeSpend[[#This Row],[Hours]],",","."),"")</f>
        <v/>
      </c>
      <c r="D1114" t="str">
        <f>IF(AND(TimeSpend[[#This Row],[Personnel number]]&lt;&gt;"",TimeSpend[[#This Row],[Date]]&lt;&gt;""),TimeSpend[[#This Row],[Network]],"")</f>
        <v/>
      </c>
      <c r="E1114" t="str">
        <f>IF(AND(TimeSpend[[#This Row],[Personnel number]]&lt;&gt;"",TimeSpend[[#This Row],[Date]]&lt;&gt;""),TimeSpend[[#This Row],[Network Description]],"")</f>
        <v/>
      </c>
      <c r="F1114" t="str">
        <f>IF(AND(TimeSpend[[#This Row],[Personnel number]]&lt;&gt;"",TimeSpend[[#This Row],[Date]]&lt;&gt;""),TimeSpend[[#This Row],[Activity]],"")</f>
        <v/>
      </c>
      <c r="G1114" t="str">
        <f>IF(AND(TimeSpend[[#This Row],[Personnel number]]&lt;&gt;"",TimeSpend[[#This Row],[Date]]&lt;&gt;""),TimeSpend[[#This Row],[Activity description]],"")</f>
        <v/>
      </c>
      <c r="H1114" s="36" t="str">
        <f>IF(AND(TimeSpend[[#This Row],[Personnel number]]&lt;&gt;"",TimeSpend[[#This Row],[Date]]&lt;&gt;""),TimeSpend[[#This Row],[Start Time]],"")</f>
        <v/>
      </c>
      <c r="I1114" s="36" t="str">
        <f>IF(AND(TimeSpend[[#This Row],[Personnel number]]&lt;&gt;"",TimeSpend[[#This Row],[Date]]&lt;&gt;""),TimeSpend[[#This Row],[End Time]],"")</f>
        <v/>
      </c>
      <c r="J1114" t="str">
        <f>IF(AND(TimeSpend[[#This Row],[Personnel number]]&lt;&gt;"",TimeSpend[[#This Row],[Date]]&lt;&gt;""),TimeSpend[[#This Row],[Location]],"")</f>
        <v/>
      </c>
      <c r="K1114" t="str">
        <f>IF(AND(TimeSpend[[#This Row],[Personnel number]]&lt;&gt;"",TimeSpend[[#This Row],[Date]]&lt;&gt;""),TimeSpend[[#This Row],[Task]],"")</f>
        <v/>
      </c>
      <c r="L1114" t="str">
        <f>IF(AND(TimeSpend[[#This Row],[Personnel number]]&lt;&gt;"",TimeSpend[[#This Row],[Date]]&lt;&gt;""),Utilization!$J$2,"")</f>
        <v/>
      </c>
      <c r="M1114" t="str">
        <f>IF(AND(TimeSpend[[#This Row],[Personnel number]]&lt;&gt;"",TimeSpend[[#This Row],[Date]]&lt;&gt;""),TimeSpend[[#This Row],[Employee Name]],"")</f>
        <v/>
      </c>
      <c r="N1114" t="str">
        <f t="shared" si="34"/>
        <v/>
      </c>
      <c r="O1114" t="str">
        <f t="shared" si="35"/>
        <v/>
      </c>
      <c r="P1114" t="str">
        <f>IF(D1114&lt;&gt;"",VLOOKUP(D1114,Projects!B:C,2,0),"")</f>
        <v/>
      </c>
    </row>
    <row r="1115" spans="1:16" x14ac:dyDescent="0.25">
      <c r="A1115" t="str">
        <f>UPPER(IF(AND(TimeSpend[[#This Row],[Personnel number]]&lt;&gt;"",TimeSpend[[#This Row],[Date]]&lt;&gt;""),TimeSpend[[#This Row],[Personnel number]],""))</f>
        <v/>
      </c>
      <c r="B1115" s="85" t="str">
        <f>IF(AND(TimeSpend[[#This Row],[Personnel number]]&lt;&gt;"",TimeSpend[[#This Row],[Date]]&lt;&gt;""),TEXT(TimeSpend[[#This Row],[Date]],"[$-409]yyyyMMdd"),"")</f>
        <v/>
      </c>
      <c r="C1115" s="33" t="str">
        <f>IF(AND(TimeSpend[[#This Row],[Personnel number]]&lt;&gt;"",TimeSpend[[#This Row],[Date]]&lt;&gt;""),SUBSTITUTE(TimeSpend[[#This Row],[Hours]],",","."),"")</f>
        <v/>
      </c>
      <c r="D1115" t="str">
        <f>IF(AND(TimeSpend[[#This Row],[Personnel number]]&lt;&gt;"",TimeSpend[[#This Row],[Date]]&lt;&gt;""),TimeSpend[[#This Row],[Network]],"")</f>
        <v/>
      </c>
      <c r="E1115" t="str">
        <f>IF(AND(TimeSpend[[#This Row],[Personnel number]]&lt;&gt;"",TimeSpend[[#This Row],[Date]]&lt;&gt;""),TimeSpend[[#This Row],[Network Description]],"")</f>
        <v/>
      </c>
      <c r="F1115" t="str">
        <f>IF(AND(TimeSpend[[#This Row],[Personnel number]]&lt;&gt;"",TimeSpend[[#This Row],[Date]]&lt;&gt;""),TimeSpend[[#This Row],[Activity]],"")</f>
        <v/>
      </c>
      <c r="G1115" t="str">
        <f>IF(AND(TimeSpend[[#This Row],[Personnel number]]&lt;&gt;"",TimeSpend[[#This Row],[Date]]&lt;&gt;""),TimeSpend[[#This Row],[Activity description]],"")</f>
        <v/>
      </c>
      <c r="H1115" s="36" t="str">
        <f>IF(AND(TimeSpend[[#This Row],[Personnel number]]&lt;&gt;"",TimeSpend[[#This Row],[Date]]&lt;&gt;""),TimeSpend[[#This Row],[Start Time]],"")</f>
        <v/>
      </c>
      <c r="I1115" s="36" t="str">
        <f>IF(AND(TimeSpend[[#This Row],[Personnel number]]&lt;&gt;"",TimeSpend[[#This Row],[Date]]&lt;&gt;""),TimeSpend[[#This Row],[End Time]],"")</f>
        <v/>
      </c>
      <c r="J1115" t="str">
        <f>IF(AND(TimeSpend[[#This Row],[Personnel number]]&lt;&gt;"",TimeSpend[[#This Row],[Date]]&lt;&gt;""),TimeSpend[[#This Row],[Location]],"")</f>
        <v/>
      </c>
      <c r="K1115" t="str">
        <f>IF(AND(TimeSpend[[#This Row],[Personnel number]]&lt;&gt;"",TimeSpend[[#This Row],[Date]]&lt;&gt;""),TimeSpend[[#This Row],[Task]],"")</f>
        <v/>
      </c>
      <c r="L1115" t="str">
        <f>IF(AND(TimeSpend[[#This Row],[Personnel number]]&lt;&gt;"",TimeSpend[[#This Row],[Date]]&lt;&gt;""),Utilization!$J$2,"")</f>
        <v/>
      </c>
      <c r="M1115" t="str">
        <f>IF(AND(TimeSpend[[#This Row],[Personnel number]]&lt;&gt;"",TimeSpend[[#This Row],[Date]]&lt;&gt;""),TimeSpend[[#This Row],[Employee Name]],"")</f>
        <v/>
      </c>
      <c r="N1115" t="str">
        <f t="shared" si="34"/>
        <v/>
      </c>
      <c r="O1115" t="str">
        <f t="shared" si="35"/>
        <v/>
      </c>
      <c r="P1115" t="str">
        <f>IF(D1115&lt;&gt;"",VLOOKUP(D1115,Projects!B:C,2,0),"")</f>
        <v/>
      </c>
    </row>
    <row r="1116" spans="1:16" x14ac:dyDescent="0.25">
      <c r="A1116" t="str">
        <f>UPPER(IF(AND(TimeSpend[[#This Row],[Personnel number]]&lt;&gt;"",TimeSpend[[#This Row],[Date]]&lt;&gt;""),TimeSpend[[#This Row],[Personnel number]],""))</f>
        <v/>
      </c>
      <c r="B1116" s="85" t="str">
        <f>IF(AND(TimeSpend[[#This Row],[Personnel number]]&lt;&gt;"",TimeSpend[[#This Row],[Date]]&lt;&gt;""),TEXT(TimeSpend[[#This Row],[Date]],"[$-409]yyyyMMdd"),"")</f>
        <v/>
      </c>
      <c r="C1116" s="33" t="str">
        <f>IF(AND(TimeSpend[[#This Row],[Personnel number]]&lt;&gt;"",TimeSpend[[#This Row],[Date]]&lt;&gt;""),SUBSTITUTE(TimeSpend[[#This Row],[Hours]],",","."),"")</f>
        <v/>
      </c>
      <c r="D1116" t="str">
        <f>IF(AND(TimeSpend[[#This Row],[Personnel number]]&lt;&gt;"",TimeSpend[[#This Row],[Date]]&lt;&gt;""),TimeSpend[[#This Row],[Network]],"")</f>
        <v/>
      </c>
      <c r="E1116" t="str">
        <f>IF(AND(TimeSpend[[#This Row],[Personnel number]]&lt;&gt;"",TimeSpend[[#This Row],[Date]]&lt;&gt;""),TimeSpend[[#This Row],[Network Description]],"")</f>
        <v/>
      </c>
      <c r="F1116" t="str">
        <f>IF(AND(TimeSpend[[#This Row],[Personnel number]]&lt;&gt;"",TimeSpend[[#This Row],[Date]]&lt;&gt;""),TimeSpend[[#This Row],[Activity]],"")</f>
        <v/>
      </c>
      <c r="G1116" t="str">
        <f>IF(AND(TimeSpend[[#This Row],[Personnel number]]&lt;&gt;"",TimeSpend[[#This Row],[Date]]&lt;&gt;""),TimeSpend[[#This Row],[Activity description]],"")</f>
        <v/>
      </c>
      <c r="H1116" s="36" t="str">
        <f>IF(AND(TimeSpend[[#This Row],[Personnel number]]&lt;&gt;"",TimeSpend[[#This Row],[Date]]&lt;&gt;""),TimeSpend[[#This Row],[Start Time]],"")</f>
        <v/>
      </c>
      <c r="I1116" s="36" t="str">
        <f>IF(AND(TimeSpend[[#This Row],[Personnel number]]&lt;&gt;"",TimeSpend[[#This Row],[Date]]&lt;&gt;""),TimeSpend[[#This Row],[End Time]],"")</f>
        <v/>
      </c>
      <c r="J1116" t="str">
        <f>IF(AND(TimeSpend[[#This Row],[Personnel number]]&lt;&gt;"",TimeSpend[[#This Row],[Date]]&lt;&gt;""),TimeSpend[[#This Row],[Location]],"")</f>
        <v/>
      </c>
      <c r="K1116" t="str">
        <f>IF(AND(TimeSpend[[#This Row],[Personnel number]]&lt;&gt;"",TimeSpend[[#This Row],[Date]]&lt;&gt;""),TimeSpend[[#This Row],[Task]],"")</f>
        <v/>
      </c>
      <c r="L1116" t="str">
        <f>IF(AND(TimeSpend[[#This Row],[Personnel number]]&lt;&gt;"",TimeSpend[[#This Row],[Date]]&lt;&gt;""),Utilization!$J$2,"")</f>
        <v/>
      </c>
      <c r="M1116" t="str">
        <f>IF(AND(TimeSpend[[#This Row],[Personnel number]]&lt;&gt;"",TimeSpend[[#This Row],[Date]]&lt;&gt;""),TimeSpend[[#This Row],[Employee Name]],"")</f>
        <v/>
      </c>
      <c r="N1116" t="str">
        <f t="shared" si="34"/>
        <v/>
      </c>
      <c r="O1116" t="str">
        <f t="shared" si="35"/>
        <v/>
      </c>
      <c r="P1116" t="str">
        <f>IF(D1116&lt;&gt;"",VLOOKUP(D1116,Projects!B:C,2,0),"")</f>
        <v/>
      </c>
    </row>
    <row r="1117" spans="1:16" x14ac:dyDescent="0.25">
      <c r="A1117" t="str">
        <f>UPPER(IF(AND(TimeSpend[[#This Row],[Personnel number]]&lt;&gt;"",TimeSpend[[#This Row],[Date]]&lt;&gt;""),TimeSpend[[#This Row],[Personnel number]],""))</f>
        <v/>
      </c>
      <c r="B1117" s="85" t="str">
        <f>IF(AND(TimeSpend[[#This Row],[Personnel number]]&lt;&gt;"",TimeSpend[[#This Row],[Date]]&lt;&gt;""),TEXT(TimeSpend[[#This Row],[Date]],"[$-409]yyyyMMdd"),"")</f>
        <v/>
      </c>
      <c r="C1117" s="33" t="str">
        <f>IF(AND(TimeSpend[[#This Row],[Personnel number]]&lt;&gt;"",TimeSpend[[#This Row],[Date]]&lt;&gt;""),SUBSTITUTE(TimeSpend[[#This Row],[Hours]],",","."),"")</f>
        <v/>
      </c>
      <c r="D1117" t="str">
        <f>IF(AND(TimeSpend[[#This Row],[Personnel number]]&lt;&gt;"",TimeSpend[[#This Row],[Date]]&lt;&gt;""),TimeSpend[[#This Row],[Network]],"")</f>
        <v/>
      </c>
      <c r="E1117" t="str">
        <f>IF(AND(TimeSpend[[#This Row],[Personnel number]]&lt;&gt;"",TimeSpend[[#This Row],[Date]]&lt;&gt;""),TimeSpend[[#This Row],[Network Description]],"")</f>
        <v/>
      </c>
      <c r="F1117" t="str">
        <f>IF(AND(TimeSpend[[#This Row],[Personnel number]]&lt;&gt;"",TimeSpend[[#This Row],[Date]]&lt;&gt;""),TimeSpend[[#This Row],[Activity]],"")</f>
        <v/>
      </c>
      <c r="G1117" t="str">
        <f>IF(AND(TimeSpend[[#This Row],[Personnel number]]&lt;&gt;"",TimeSpend[[#This Row],[Date]]&lt;&gt;""),TimeSpend[[#This Row],[Activity description]],"")</f>
        <v/>
      </c>
      <c r="H1117" s="36" t="str">
        <f>IF(AND(TimeSpend[[#This Row],[Personnel number]]&lt;&gt;"",TimeSpend[[#This Row],[Date]]&lt;&gt;""),TimeSpend[[#This Row],[Start Time]],"")</f>
        <v/>
      </c>
      <c r="I1117" s="36" t="str">
        <f>IF(AND(TimeSpend[[#This Row],[Personnel number]]&lt;&gt;"",TimeSpend[[#This Row],[Date]]&lt;&gt;""),TimeSpend[[#This Row],[End Time]],"")</f>
        <v/>
      </c>
      <c r="J1117" t="str">
        <f>IF(AND(TimeSpend[[#This Row],[Personnel number]]&lt;&gt;"",TimeSpend[[#This Row],[Date]]&lt;&gt;""),TimeSpend[[#This Row],[Location]],"")</f>
        <v/>
      </c>
      <c r="K1117" t="str">
        <f>IF(AND(TimeSpend[[#This Row],[Personnel number]]&lt;&gt;"",TimeSpend[[#This Row],[Date]]&lt;&gt;""),TimeSpend[[#This Row],[Task]],"")</f>
        <v/>
      </c>
      <c r="L1117" t="str">
        <f>IF(AND(TimeSpend[[#This Row],[Personnel number]]&lt;&gt;"",TimeSpend[[#This Row],[Date]]&lt;&gt;""),Utilization!$J$2,"")</f>
        <v/>
      </c>
      <c r="M1117" t="str">
        <f>IF(AND(TimeSpend[[#This Row],[Personnel number]]&lt;&gt;"",TimeSpend[[#This Row],[Date]]&lt;&gt;""),TimeSpend[[#This Row],[Employee Name]],"")</f>
        <v/>
      </c>
      <c r="N1117" t="str">
        <f t="shared" si="34"/>
        <v/>
      </c>
      <c r="O1117" t="str">
        <f t="shared" si="35"/>
        <v/>
      </c>
      <c r="P1117" t="str">
        <f>IF(D1117&lt;&gt;"",VLOOKUP(D1117,Projects!B:C,2,0),"")</f>
        <v/>
      </c>
    </row>
    <row r="1118" spans="1:16" x14ac:dyDescent="0.25">
      <c r="A1118" t="str">
        <f>UPPER(IF(AND(TimeSpend[[#This Row],[Personnel number]]&lt;&gt;"",TimeSpend[[#This Row],[Date]]&lt;&gt;""),TimeSpend[[#This Row],[Personnel number]],""))</f>
        <v/>
      </c>
      <c r="B1118" s="85" t="str">
        <f>IF(AND(TimeSpend[[#This Row],[Personnel number]]&lt;&gt;"",TimeSpend[[#This Row],[Date]]&lt;&gt;""),TEXT(TimeSpend[[#This Row],[Date]],"[$-409]yyyyMMdd"),"")</f>
        <v/>
      </c>
      <c r="C1118" s="33" t="str">
        <f>IF(AND(TimeSpend[[#This Row],[Personnel number]]&lt;&gt;"",TimeSpend[[#This Row],[Date]]&lt;&gt;""),SUBSTITUTE(TimeSpend[[#This Row],[Hours]],",","."),"")</f>
        <v/>
      </c>
      <c r="D1118" t="str">
        <f>IF(AND(TimeSpend[[#This Row],[Personnel number]]&lt;&gt;"",TimeSpend[[#This Row],[Date]]&lt;&gt;""),TimeSpend[[#This Row],[Network]],"")</f>
        <v/>
      </c>
      <c r="E1118" t="str">
        <f>IF(AND(TimeSpend[[#This Row],[Personnel number]]&lt;&gt;"",TimeSpend[[#This Row],[Date]]&lt;&gt;""),TimeSpend[[#This Row],[Network Description]],"")</f>
        <v/>
      </c>
      <c r="F1118" t="str">
        <f>IF(AND(TimeSpend[[#This Row],[Personnel number]]&lt;&gt;"",TimeSpend[[#This Row],[Date]]&lt;&gt;""),TimeSpend[[#This Row],[Activity]],"")</f>
        <v/>
      </c>
      <c r="G1118" t="str">
        <f>IF(AND(TimeSpend[[#This Row],[Personnel number]]&lt;&gt;"",TimeSpend[[#This Row],[Date]]&lt;&gt;""),TimeSpend[[#This Row],[Activity description]],"")</f>
        <v/>
      </c>
      <c r="H1118" s="36" t="str">
        <f>IF(AND(TimeSpend[[#This Row],[Personnel number]]&lt;&gt;"",TimeSpend[[#This Row],[Date]]&lt;&gt;""),TimeSpend[[#This Row],[Start Time]],"")</f>
        <v/>
      </c>
      <c r="I1118" s="36" t="str">
        <f>IF(AND(TimeSpend[[#This Row],[Personnel number]]&lt;&gt;"",TimeSpend[[#This Row],[Date]]&lt;&gt;""),TimeSpend[[#This Row],[End Time]],"")</f>
        <v/>
      </c>
      <c r="J1118" t="str">
        <f>IF(AND(TimeSpend[[#This Row],[Personnel number]]&lt;&gt;"",TimeSpend[[#This Row],[Date]]&lt;&gt;""),TimeSpend[[#This Row],[Location]],"")</f>
        <v/>
      </c>
      <c r="K1118" t="str">
        <f>IF(AND(TimeSpend[[#This Row],[Personnel number]]&lt;&gt;"",TimeSpend[[#This Row],[Date]]&lt;&gt;""),TimeSpend[[#This Row],[Task]],"")</f>
        <v/>
      </c>
      <c r="L1118" t="str">
        <f>IF(AND(TimeSpend[[#This Row],[Personnel number]]&lt;&gt;"",TimeSpend[[#This Row],[Date]]&lt;&gt;""),Utilization!$J$2,"")</f>
        <v/>
      </c>
      <c r="M1118" t="str">
        <f>IF(AND(TimeSpend[[#This Row],[Personnel number]]&lt;&gt;"",TimeSpend[[#This Row],[Date]]&lt;&gt;""),TimeSpend[[#This Row],[Employee Name]],"")</f>
        <v/>
      </c>
      <c r="N1118" t="str">
        <f t="shared" si="34"/>
        <v/>
      </c>
      <c r="O1118" t="str">
        <f t="shared" si="35"/>
        <v/>
      </c>
      <c r="P1118" t="str">
        <f>IF(D1118&lt;&gt;"",VLOOKUP(D1118,Projects!B:C,2,0),"")</f>
        <v/>
      </c>
    </row>
    <row r="1119" spans="1:16" x14ac:dyDescent="0.25">
      <c r="A1119" t="str">
        <f>UPPER(IF(AND(TimeSpend[[#This Row],[Personnel number]]&lt;&gt;"",TimeSpend[[#This Row],[Date]]&lt;&gt;""),TimeSpend[[#This Row],[Personnel number]],""))</f>
        <v/>
      </c>
      <c r="B1119" s="85" t="str">
        <f>IF(AND(TimeSpend[[#This Row],[Personnel number]]&lt;&gt;"",TimeSpend[[#This Row],[Date]]&lt;&gt;""),TEXT(TimeSpend[[#This Row],[Date]],"[$-409]yyyyMMdd"),"")</f>
        <v/>
      </c>
      <c r="C1119" s="33" t="str">
        <f>IF(AND(TimeSpend[[#This Row],[Personnel number]]&lt;&gt;"",TimeSpend[[#This Row],[Date]]&lt;&gt;""),SUBSTITUTE(TimeSpend[[#This Row],[Hours]],",","."),"")</f>
        <v/>
      </c>
      <c r="D1119" t="str">
        <f>IF(AND(TimeSpend[[#This Row],[Personnel number]]&lt;&gt;"",TimeSpend[[#This Row],[Date]]&lt;&gt;""),TimeSpend[[#This Row],[Network]],"")</f>
        <v/>
      </c>
      <c r="E1119" t="str">
        <f>IF(AND(TimeSpend[[#This Row],[Personnel number]]&lt;&gt;"",TimeSpend[[#This Row],[Date]]&lt;&gt;""),TimeSpend[[#This Row],[Network Description]],"")</f>
        <v/>
      </c>
      <c r="F1119" t="str">
        <f>IF(AND(TimeSpend[[#This Row],[Personnel number]]&lt;&gt;"",TimeSpend[[#This Row],[Date]]&lt;&gt;""),TimeSpend[[#This Row],[Activity]],"")</f>
        <v/>
      </c>
      <c r="G1119" t="str">
        <f>IF(AND(TimeSpend[[#This Row],[Personnel number]]&lt;&gt;"",TimeSpend[[#This Row],[Date]]&lt;&gt;""),TimeSpend[[#This Row],[Activity description]],"")</f>
        <v/>
      </c>
      <c r="H1119" s="36" t="str">
        <f>IF(AND(TimeSpend[[#This Row],[Personnel number]]&lt;&gt;"",TimeSpend[[#This Row],[Date]]&lt;&gt;""),TimeSpend[[#This Row],[Start Time]],"")</f>
        <v/>
      </c>
      <c r="I1119" s="36" t="str">
        <f>IF(AND(TimeSpend[[#This Row],[Personnel number]]&lt;&gt;"",TimeSpend[[#This Row],[Date]]&lt;&gt;""),TimeSpend[[#This Row],[End Time]],"")</f>
        <v/>
      </c>
      <c r="J1119" t="str">
        <f>IF(AND(TimeSpend[[#This Row],[Personnel number]]&lt;&gt;"",TimeSpend[[#This Row],[Date]]&lt;&gt;""),TimeSpend[[#This Row],[Location]],"")</f>
        <v/>
      </c>
      <c r="K1119" t="str">
        <f>IF(AND(TimeSpend[[#This Row],[Personnel number]]&lt;&gt;"",TimeSpend[[#This Row],[Date]]&lt;&gt;""),TimeSpend[[#This Row],[Task]],"")</f>
        <v/>
      </c>
      <c r="L1119" t="str">
        <f>IF(AND(TimeSpend[[#This Row],[Personnel number]]&lt;&gt;"",TimeSpend[[#This Row],[Date]]&lt;&gt;""),Utilization!$J$2,"")</f>
        <v/>
      </c>
      <c r="M1119" t="str">
        <f>IF(AND(TimeSpend[[#This Row],[Personnel number]]&lt;&gt;"",TimeSpend[[#This Row],[Date]]&lt;&gt;""),TimeSpend[[#This Row],[Employee Name]],"")</f>
        <v/>
      </c>
      <c r="N1119" t="str">
        <f t="shared" si="34"/>
        <v/>
      </c>
      <c r="O1119" t="str">
        <f t="shared" si="35"/>
        <v/>
      </c>
      <c r="P1119" t="str">
        <f>IF(D1119&lt;&gt;"",VLOOKUP(D1119,Projects!B:C,2,0),"")</f>
        <v/>
      </c>
    </row>
    <row r="1120" spans="1:16" x14ac:dyDescent="0.25">
      <c r="A1120" t="str">
        <f>UPPER(IF(AND(TimeSpend[[#This Row],[Personnel number]]&lt;&gt;"",TimeSpend[[#This Row],[Date]]&lt;&gt;""),TimeSpend[[#This Row],[Personnel number]],""))</f>
        <v/>
      </c>
      <c r="B1120" s="85" t="str">
        <f>IF(AND(TimeSpend[[#This Row],[Personnel number]]&lt;&gt;"",TimeSpend[[#This Row],[Date]]&lt;&gt;""),TEXT(TimeSpend[[#This Row],[Date]],"[$-409]yyyyMMdd"),"")</f>
        <v/>
      </c>
      <c r="C1120" s="33" t="str">
        <f>IF(AND(TimeSpend[[#This Row],[Personnel number]]&lt;&gt;"",TimeSpend[[#This Row],[Date]]&lt;&gt;""),SUBSTITUTE(TimeSpend[[#This Row],[Hours]],",","."),"")</f>
        <v/>
      </c>
      <c r="D1120" t="str">
        <f>IF(AND(TimeSpend[[#This Row],[Personnel number]]&lt;&gt;"",TimeSpend[[#This Row],[Date]]&lt;&gt;""),TimeSpend[[#This Row],[Network]],"")</f>
        <v/>
      </c>
      <c r="E1120" t="str">
        <f>IF(AND(TimeSpend[[#This Row],[Personnel number]]&lt;&gt;"",TimeSpend[[#This Row],[Date]]&lt;&gt;""),TimeSpend[[#This Row],[Network Description]],"")</f>
        <v/>
      </c>
      <c r="F1120" t="str">
        <f>IF(AND(TimeSpend[[#This Row],[Personnel number]]&lt;&gt;"",TimeSpend[[#This Row],[Date]]&lt;&gt;""),TimeSpend[[#This Row],[Activity]],"")</f>
        <v/>
      </c>
      <c r="G1120" t="str">
        <f>IF(AND(TimeSpend[[#This Row],[Personnel number]]&lt;&gt;"",TimeSpend[[#This Row],[Date]]&lt;&gt;""),TimeSpend[[#This Row],[Activity description]],"")</f>
        <v/>
      </c>
      <c r="H1120" s="36" t="str">
        <f>IF(AND(TimeSpend[[#This Row],[Personnel number]]&lt;&gt;"",TimeSpend[[#This Row],[Date]]&lt;&gt;""),TimeSpend[[#This Row],[Start Time]],"")</f>
        <v/>
      </c>
      <c r="I1120" s="36" t="str">
        <f>IF(AND(TimeSpend[[#This Row],[Personnel number]]&lt;&gt;"",TimeSpend[[#This Row],[Date]]&lt;&gt;""),TimeSpend[[#This Row],[End Time]],"")</f>
        <v/>
      </c>
      <c r="J1120" t="str">
        <f>IF(AND(TimeSpend[[#This Row],[Personnel number]]&lt;&gt;"",TimeSpend[[#This Row],[Date]]&lt;&gt;""),TimeSpend[[#This Row],[Location]],"")</f>
        <v/>
      </c>
      <c r="K1120" t="str">
        <f>IF(AND(TimeSpend[[#This Row],[Personnel number]]&lt;&gt;"",TimeSpend[[#This Row],[Date]]&lt;&gt;""),TimeSpend[[#This Row],[Task]],"")</f>
        <v/>
      </c>
      <c r="L1120" t="str">
        <f>IF(AND(TimeSpend[[#This Row],[Personnel number]]&lt;&gt;"",TimeSpend[[#This Row],[Date]]&lt;&gt;""),Utilization!$J$2,"")</f>
        <v/>
      </c>
      <c r="M1120" t="str">
        <f>IF(AND(TimeSpend[[#This Row],[Personnel number]]&lt;&gt;"",TimeSpend[[#This Row],[Date]]&lt;&gt;""),TimeSpend[[#This Row],[Employee Name]],"")</f>
        <v/>
      </c>
      <c r="N1120" t="str">
        <f t="shared" si="34"/>
        <v/>
      </c>
      <c r="O1120" t="str">
        <f t="shared" si="35"/>
        <v/>
      </c>
      <c r="P1120" t="str">
        <f>IF(D1120&lt;&gt;"",VLOOKUP(D1120,Projects!B:C,2,0),"")</f>
        <v/>
      </c>
    </row>
    <row r="1121" spans="1:16" x14ac:dyDescent="0.25">
      <c r="A1121" t="str">
        <f>UPPER(IF(AND(TimeSpend[[#This Row],[Personnel number]]&lt;&gt;"",TimeSpend[[#This Row],[Date]]&lt;&gt;""),TimeSpend[[#This Row],[Personnel number]],""))</f>
        <v/>
      </c>
      <c r="B1121" s="85" t="str">
        <f>IF(AND(TimeSpend[[#This Row],[Personnel number]]&lt;&gt;"",TimeSpend[[#This Row],[Date]]&lt;&gt;""),TEXT(TimeSpend[[#This Row],[Date]],"[$-409]yyyyMMdd"),"")</f>
        <v/>
      </c>
      <c r="C1121" s="33" t="str">
        <f>IF(AND(TimeSpend[[#This Row],[Personnel number]]&lt;&gt;"",TimeSpend[[#This Row],[Date]]&lt;&gt;""),SUBSTITUTE(TimeSpend[[#This Row],[Hours]],",","."),"")</f>
        <v/>
      </c>
      <c r="D1121" t="str">
        <f>IF(AND(TimeSpend[[#This Row],[Personnel number]]&lt;&gt;"",TimeSpend[[#This Row],[Date]]&lt;&gt;""),TimeSpend[[#This Row],[Network]],"")</f>
        <v/>
      </c>
      <c r="E1121" t="str">
        <f>IF(AND(TimeSpend[[#This Row],[Personnel number]]&lt;&gt;"",TimeSpend[[#This Row],[Date]]&lt;&gt;""),TimeSpend[[#This Row],[Network Description]],"")</f>
        <v/>
      </c>
      <c r="F1121" t="str">
        <f>IF(AND(TimeSpend[[#This Row],[Personnel number]]&lt;&gt;"",TimeSpend[[#This Row],[Date]]&lt;&gt;""),TimeSpend[[#This Row],[Activity]],"")</f>
        <v/>
      </c>
      <c r="G1121" t="str">
        <f>IF(AND(TimeSpend[[#This Row],[Personnel number]]&lt;&gt;"",TimeSpend[[#This Row],[Date]]&lt;&gt;""),TimeSpend[[#This Row],[Activity description]],"")</f>
        <v/>
      </c>
      <c r="H1121" s="36" t="str">
        <f>IF(AND(TimeSpend[[#This Row],[Personnel number]]&lt;&gt;"",TimeSpend[[#This Row],[Date]]&lt;&gt;""),TimeSpend[[#This Row],[Start Time]],"")</f>
        <v/>
      </c>
      <c r="I1121" s="36" t="str">
        <f>IF(AND(TimeSpend[[#This Row],[Personnel number]]&lt;&gt;"",TimeSpend[[#This Row],[Date]]&lt;&gt;""),TimeSpend[[#This Row],[End Time]],"")</f>
        <v/>
      </c>
      <c r="J1121" t="str">
        <f>IF(AND(TimeSpend[[#This Row],[Personnel number]]&lt;&gt;"",TimeSpend[[#This Row],[Date]]&lt;&gt;""),TimeSpend[[#This Row],[Location]],"")</f>
        <v/>
      </c>
      <c r="K1121" t="str">
        <f>IF(AND(TimeSpend[[#This Row],[Personnel number]]&lt;&gt;"",TimeSpend[[#This Row],[Date]]&lt;&gt;""),TimeSpend[[#This Row],[Task]],"")</f>
        <v/>
      </c>
      <c r="L1121" t="str">
        <f>IF(AND(TimeSpend[[#This Row],[Personnel number]]&lt;&gt;"",TimeSpend[[#This Row],[Date]]&lt;&gt;""),Utilization!$J$2,"")</f>
        <v/>
      </c>
      <c r="M1121" t="str">
        <f>IF(AND(TimeSpend[[#This Row],[Personnel number]]&lt;&gt;"",TimeSpend[[#This Row],[Date]]&lt;&gt;""),TimeSpend[[#This Row],[Employee Name]],"")</f>
        <v/>
      </c>
      <c r="N1121" t="str">
        <f t="shared" si="34"/>
        <v/>
      </c>
      <c r="O1121" t="str">
        <f t="shared" si="35"/>
        <v/>
      </c>
      <c r="P1121" t="str">
        <f>IF(D1121&lt;&gt;"",VLOOKUP(D1121,Projects!B:C,2,0),"")</f>
        <v/>
      </c>
    </row>
    <row r="1122" spans="1:16" x14ac:dyDescent="0.25">
      <c r="A1122" t="str">
        <f>UPPER(IF(AND(TimeSpend[[#This Row],[Personnel number]]&lt;&gt;"",TimeSpend[[#This Row],[Date]]&lt;&gt;""),TimeSpend[[#This Row],[Personnel number]],""))</f>
        <v/>
      </c>
      <c r="B1122" s="85" t="str">
        <f>IF(AND(TimeSpend[[#This Row],[Personnel number]]&lt;&gt;"",TimeSpend[[#This Row],[Date]]&lt;&gt;""),TEXT(TimeSpend[[#This Row],[Date]],"[$-409]yyyyMMdd"),"")</f>
        <v/>
      </c>
      <c r="C1122" s="33" t="str">
        <f>IF(AND(TimeSpend[[#This Row],[Personnel number]]&lt;&gt;"",TimeSpend[[#This Row],[Date]]&lt;&gt;""),SUBSTITUTE(TimeSpend[[#This Row],[Hours]],",","."),"")</f>
        <v/>
      </c>
      <c r="D1122" t="str">
        <f>IF(AND(TimeSpend[[#This Row],[Personnel number]]&lt;&gt;"",TimeSpend[[#This Row],[Date]]&lt;&gt;""),TimeSpend[[#This Row],[Network]],"")</f>
        <v/>
      </c>
      <c r="E1122" t="str">
        <f>IF(AND(TimeSpend[[#This Row],[Personnel number]]&lt;&gt;"",TimeSpend[[#This Row],[Date]]&lt;&gt;""),TimeSpend[[#This Row],[Network Description]],"")</f>
        <v/>
      </c>
      <c r="F1122" t="str">
        <f>IF(AND(TimeSpend[[#This Row],[Personnel number]]&lt;&gt;"",TimeSpend[[#This Row],[Date]]&lt;&gt;""),TimeSpend[[#This Row],[Activity]],"")</f>
        <v/>
      </c>
      <c r="G1122" t="str">
        <f>IF(AND(TimeSpend[[#This Row],[Personnel number]]&lt;&gt;"",TimeSpend[[#This Row],[Date]]&lt;&gt;""),TimeSpend[[#This Row],[Activity description]],"")</f>
        <v/>
      </c>
      <c r="H1122" s="36" t="str">
        <f>IF(AND(TimeSpend[[#This Row],[Personnel number]]&lt;&gt;"",TimeSpend[[#This Row],[Date]]&lt;&gt;""),TimeSpend[[#This Row],[Start Time]],"")</f>
        <v/>
      </c>
      <c r="I1122" s="36" t="str">
        <f>IF(AND(TimeSpend[[#This Row],[Personnel number]]&lt;&gt;"",TimeSpend[[#This Row],[Date]]&lt;&gt;""),TimeSpend[[#This Row],[End Time]],"")</f>
        <v/>
      </c>
      <c r="J1122" t="str">
        <f>IF(AND(TimeSpend[[#This Row],[Personnel number]]&lt;&gt;"",TimeSpend[[#This Row],[Date]]&lt;&gt;""),TimeSpend[[#This Row],[Location]],"")</f>
        <v/>
      </c>
      <c r="K1122" t="str">
        <f>IF(AND(TimeSpend[[#This Row],[Personnel number]]&lt;&gt;"",TimeSpend[[#This Row],[Date]]&lt;&gt;""),TimeSpend[[#This Row],[Task]],"")</f>
        <v/>
      </c>
      <c r="L1122" t="str">
        <f>IF(AND(TimeSpend[[#This Row],[Personnel number]]&lt;&gt;"",TimeSpend[[#This Row],[Date]]&lt;&gt;""),Utilization!$J$2,"")</f>
        <v/>
      </c>
      <c r="M1122" t="str">
        <f>IF(AND(TimeSpend[[#This Row],[Personnel number]]&lt;&gt;"",TimeSpend[[#This Row],[Date]]&lt;&gt;""),TimeSpend[[#This Row],[Employee Name]],"")</f>
        <v/>
      </c>
      <c r="N1122" t="str">
        <f t="shared" si="34"/>
        <v/>
      </c>
      <c r="O1122" t="str">
        <f t="shared" si="35"/>
        <v/>
      </c>
      <c r="P1122" t="str">
        <f>IF(D1122&lt;&gt;"",VLOOKUP(D1122,Projects!B:C,2,0),"")</f>
        <v/>
      </c>
    </row>
    <row r="1123" spans="1:16" x14ac:dyDescent="0.25">
      <c r="A1123" t="str">
        <f>UPPER(IF(AND(TimeSpend[[#This Row],[Personnel number]]&lt;&gt;"",TimeSpend[[#This Row],[Date]]&lt;&gt;""),TimeSpend[[#This Row],[Personnel number]],""))</f>
        <v/>
      </c>
      <c r="B1123" s="85" t="str">
        <f>IF(AND(TimeSpend[[#This Row],[Personnel number]]&lt;&gt;"",TimeSpend[[#This Row],[Date]]&lt;&gt;""),TEXT(TimeSpend[[#This Row],[Date]],"[$-409]yyyyMMdd"),"")</f>
        <v/>
      </c>
      <c r="C1123" s="33" t="str">
        <f>IF(AND(TimeSpend[[#This Row],[Personnel number]]&lt;&gt;"",TimeSpend[[#This Row],[Date]]&lt;&gt;""),SUBSTITUTE(TimeSpend[[#This Row],[Hours]],",","."),"")</f>
        <v/>
      </c>
      <c r="D1123" t="str">
        <f>IF(AND(TimeSpend[[#This Row],[Personnel number]]&lt;&gt;"",TimeSpend[[#This Row],[Date]]&lt;&gt;""),TimeSpend[[#This Row],[Network]],"")</f>
        <v/>
      </c>
      <c r="E1123" t="str">
        <f>IF(AND(TimeSpend[[#This Row],[Personnel number]]&lt;&gt;"",TimeSpend[[#This Row],[Date]]&lt;&gt;""),TimeSpend[[#This Row],[Network Description]],"")</f>
        <v/>
      </c>
      <c r="F1123" t="str">
        <f>IF(AND(TimeSpend[[#This Row],[Personnel number]]&lt;&gt;"",TimeSpend[[#This Row],[Date]]&lt;&gt;""),TimeSpend[[#This Row],[Activity]],"")</f>
        <v/>
      </c>
      <c r="G1123" t="str">
        <f>IF(AND(TimeSpend[[#This Row],[Personnel number]]&lt;&gt;"",TimeSpend[[#This Row],[Date]]&lt;&gt;""),TimeSpend[[#This Row],[Activity description]],"")</f>
        <v/>
      </c>
      <c r="H1123" s="36" t="str">
        <f>IF(AND(TimeSpend[[#This Row],[Personnel number]]&lt;&gt;"",TimeSpend[[#This Row],[Date]]&lt;&gt;""),TimeSpend[[#This Row],[Start Time]],"")</f>
        <v/>
      </c>
      <c r="I1123" s="36" t="str">
        <f>IF(AND(TimeSpend[[#This Row],[Personnel number]]&lt;&gt;"",TimeSpend[[#This Row],[Date]]&lt;&gt;""),TimeSpend[[#This Row],[End Time]],"")</f>
        <v/>
      </c>
      <c r="J1123" t="str">
        <f>IF(AND(TimeSpend[[#This Row],[Personnel number]]&lt;&gt;"",TimeSpend[[#This Row],[Date]]&lt;&gt;""),TimeSpend[[#This Row],[Location]],"")</f>
        <v/>
      </c>
      <c r="K1123" t="str">
        <f>IF(AND(TimeSpend[[#This Row],[Personnel number]]&lt;&gt;"",TimeSpend[[#This Row],[Date]]&lt;&gt;""),TimeSpend[[#This Row],[Task]],"")</f>
        <v/>
      </c>
      <c r="L1123" t="str">
        <f>IF(AND(TimeSpend[[#This Row],[Personnel number]]&lt;&gt;"",TimeSpend[[#This Row],[Date]]&lt;&gt;""),Utilization!$J$2,"")</f>
        <v/>
      </c>
      <c r="M1123" t="str">
        <f>IF(AND(TimeSpend[[#This Row],[Personnel number]]&lt;&gt;"",TimeSpend[[#This Row],[Date]]&lt;&gt;""),TimeSpend[[#This Row],[Employee Name]],"")</f>
        <v/>
      </c>
      <c r="N1123" t="str">
        <f t="shared" si="34"/>
        <v/>
      </c>
      <c r="O1123" t="str">
        <f t="shared" si="35"/>
        <v/>
      </c>
      <c r="P1123" t="str">
        <f>IF(D1123&lt;&gt;"",VLOOKUP(D1123,Projects!B:C,2,0),"")</f>
        <v/>
      </c>
    </row>
    <row r="1124" spans="1:16" x14ac:dyDescent="0.25">
      <c r="A1124" t="str">
        <f>UPPER(IF(AND(TimeSpend[[#This Row],[Personnel number]]&lt;&gt;"",TimeSpend[[#This Row],[Date]]&lt;&gt;""),TimeSpend[[#This Row],[Personnel number]],""))</f>
        <v/>
      </c>
      <c r="B1124" s="85" t="str">
        <f>IF(AND(TimeSpend[[#This Row],[Personnel number]]&lt;&gt;"",TimeSpend[[#This Row],[Date]]&lt;&gt;""),TEXT(TimeSpend[[#This Row],[Date]],"[$-409]yyyyMMdd"),"")</f>
        <v/>
      </c>
      <c r="C1124" s="33" t="str">
        <f>IF(AND(TimeSpend[[#This Row],[Personnel number]]&lt;&gt;"",TimeSpend[[#This Row],[Date]]&lt;&gt;""),SUBSTITUTE(TimeSpend[[#This Row],[Hours]],",","."),"")</f>
        <v/>
      </c>
      <c r="D1124" t="str">
        <f>IF(AND(TimeSpend[[#This Row],[Personnel number]]&lt;&gt;"",TimeSpend[[#This Row],[Date]]&lt;&gt;""),TimeSpend[[#This Row],[Network]],"")</f>
        <v/>
      </c>
      <c r="E1124" t="str">
        <f>IF(AND(TimeSpend[[#This Row],[Personnel number]]&lt;&gt;"",TimeSpend[[#This Row],[Date]]&lt;&gt;""),TimeSpend[[#This Row],[Network Description]],"")</f>
        <v/>
      </c>
      <c r="F1124" t="str">
        <f>IF(AND(TimeSpend[[#This Row],[Personnel number]]&lt;&gt;"",TimeSpend[[#This Row],[Date]]&lt;&gt;""),TimeSpend[[#This Row],[Activity]],"")</f>
        <v/>
      </c>
      <c r="G1124" t="str">
        <f>IF(AND(TimeSpend[[#This Row],[Personnel number]]&lt;&gt;"",TimeSpend[[#This Row],[Date]]&lt;&gt;""),TimeSpend[[#This Row],[Activity description]],"")</f>
        <v/>
      </c>
      <c r="H1124" s="36" t="str">
        <f>IF(AND(TimeSpend[[#This Row],[Personnel number]]&lt;&gt;"",TimeSpend[[#This Row],[Date]]&lt;&gt;""),TimeSpend[[#This Row],[Start Time]],"")</f>
        <v/>
      </c>
      <c r="I1124" s="36" t="str">
        <f>IF(AND(TimeSpend[[#This Row],[Personnel number]]&lt;&gt;"",TimeSpend[[#This Row],[Date]]&lt;&gt;""),TimeSpend[[#This Row],[End Time]],"")</f>
        <v/>
      </c>
      <c r="J1124" t="str">
        <f>IF(AND(TimeSpend[[#This Row],[Personnel number]]&lt;&gt;"",TimeSpend[[#This Row],[Date]]&lt;&gt;""),TimeSpend[[#This Row],[Location]],"")</f>
        <v/>
      </c>
      <c r="K1124" t="str">
        <f>IF(AND(TimeSpend[[#This Row],[Personnel number]]&lt;&gt;"",TimeSpend[[#This Row],[Date]]&lt;&gt;""),TimeSpend[[#This Row],[Task]],"")</f>
        <v/>
      </c>
      <c r="L1124" t="str">
        <f>IF(AND(TimeSpend[[#This Row],[Personnel number]]&lt;&gt;"",TimeSpend[[#This Row],[Date]]&lt;&gt;""),Utilization!$J$2,"")</f>
        <v/>
      </c>
      <c r="M1124" t="str">
        <f>IF(AND(TimeSpend[[#This Row],[Personnel number]]&lt;&gt;"",TimeSpend[[#This Row],[Date]]&lt;&gt;""),TimeSpend[[#This Row],[Employee Name]],"")</f>
        <v/>
      </c>
      <c r="N1124" t="str">
        <f t="shared" si="34"/>
        <v/>
      </c>
      <c r="O1124" t="str">
        <f t="shared" si="35"/>
        <v/>
      </c>
      <c r="P1124" t="str">
        <f>IF(D1124&lt;&gt;"",VLOOKUP(D1124,Projects!B:C,2,0),"")</f>
        <v/>
      </c>
    </row>
    <row r="1125" spans="1:16" x14ac:dyDescent="0.25">
      <c r="A1125" t="str">
        <f>UPPER(IF(AND(TimeSpend[[#This Row],[Personnel number]]&lt;&gt;"",TimeSpend[[#This Row],[Date]]&lt;&gt;""),TimeSpend[[#This Row],[Personnel number]],""))</f>
        <v/>
      </c>
      <c r="B1125" s="85" t="str">
        <f>IF(AND(TimeSpend[[#This Row],[Personnel number]]&lt;&gt;"",TimeSpend[[#This Row],[Date]]&lt;&gt;""),TEXT(TimeSpend[[#This Row],[Date]],"[$-409]yyyyMMdd"),"")</f>
        <v/>
      </c>
      <c r="C1125" s="33" t="str">
        <f>IF(AND(TimeSpend[[#This Row],[Personnel number]]&lt;&gt;"",TimeSpend[[#This Row],[Date]]&lt;&gt;""),SUBSTITUTE(TimeSpend[[#This Row],[Hours]],",","."),"")</f>
        <v/>
      </c>
      <c r="D1125" t="str">
        <f>IF(AND(TimeSpend[[#This Row],[Personnel number]]&lt;&gt;"",TimeSpend[[#This Row],[Date]]&lt;&gt;""),TimeSpend[[#This Row],[Network]],"")</f>
        <v/>
      </c>
      <c r="E1125" t="str">
        <f>IF(AND(TimeSpend[[#This Row],[Personnel number]]&lt;&gt;"",TimeSpend[[#This Row],[Date]]&lt;&gt;""),TimeSpend[[#This Row],[Network Description]],"")</f>
        <v/>
      </c>
      <c r="F1125" t="str">
        <f>IF(AND(TimeSpend[[#This Row],[Personnel number]]&lt;&gt;"",TimeSpend[[#This Row],[Date]]&lt;&gt;""),TimeSpend[[#This Row],[Activity]],"")</f>
        <v/>
      </c>
      <c r="G1125" t="str">
        <f>IF(AND(TimeSpend[[#This Row],[Personnel number]]&lt;&gt;"",TimeSpend[[#This Row],[Date]]&lt;&gt;""),TimeSpend[[#This Row],[Activity description]],"")</f>
        <v/>
      </c>
      <c r="H1125" s="36" t="str">
        <f>IF(AND(TimeSpend[[#This Row],[Personnel number]]&lt;&gt;"",TimeSpend[[#This Row],[Date]]&lt;&gt;""),TimeSpend[[#This Row],[Start Time]],"")</f>
        <v/>
      </c>
      <c r="I1125" s="36" t="str">
        <f>IF(AND(TimeSpend[[#This Row],[Personnel number]]&lt;&gt;"",TimeSpend[[#This Row],[Date]]&lt;&gt;""),TimeSpend[[#This Row],[End Time]],"")</f>
        <v/>
      </c>
      <c r="J1125" t="str">
        <f>IF(AND(TimeSpend[[#This Row],[Personnel number]]&lt;&gt;"",TimeSpend[[#This Row],[Date]]&lt;&gt;""),TimeSpend[[#This Row],[Location]],"")</f>
        <v/>
      </c>
      <c r="K1125" t="str">
        <f>IF(AND(TimeSpend[[#This Row],[Personnel number]]&lt;&gt;"",TimeSpend[[#This Row],[Date]]&lt;&gt;""),TimeSpend[[#This Row],[Task]],"")</f>
        <v/>
      </c>
      <c r="L1125" t="str">
        <f>IF(AND(TimeSpend[[#This Row],[Personnel number]]&lt;&gt;"",TimeSpend[[#This Row],[Date]]&lt;&gt;""),Utilization!$J$2,"")</f>
        <v/>
      </c>
      <c r="M1125" t="str">
        <f>IF(AND(TimeSpend[[#This Row],[Personnel number]]&lt;&gt;"",TimeSpend[[#This Row],[Date]]&lt;&gt;""),TimeSpend[[#This Row],[Employee Name]],"")</f>
        <v/>
      </c>
      <c r="N1125" t="str">
        <f t="shared" si="34"/>
        <v/>
      </c>
      <c r="O1125" t="str">
        <f t="shared" si="35"/>
        <v/>
      </c>
      <c r="P1125" t="str">
        <f>IF(D1125&lt;&gt;"",VLOOKUP(D1125,Projects!B:C,2,0),"")</f>
        <v/>
      </c>
    </row>
    <row r="1126" spans="1:16" x14ac:dyDescent="0.25">
      <c r="A1126" t="str">
        <f>UPPER(IF(AND(TimeSpend[[#This Row],[Personnel number]]&lt;&gt;"",TimeSpend[[#This Row],[Date]]&lt;&gt;""),TimeSpend[[#This Row],[Personnel number]],""))</f>
        <v/>
      </c>
      <c r="B1126" s="85" t="str">
        <f>IF(AND(TimeSpend[[#This Row],[Personnel number]]&lt;&gt;"",TimeSpend[[#This Row],[Date]]&lt;&gt;""),TEXT(TimeSpend[[#This Row],[Date]],"[$-409]yyyyMMdd"),"")</f>
        <v/>
      </c>
      <c r="C1126" s="33" t="str">
        <f>IF(AND(TimeSpend[[#This Row],[Personnel number]]&lt;&gt;"",TimeSpend[[#This Row],[Date]]&lt;&gt;""),SUBSTITUTE(TimeSpend[[#This Row],[Hours]],",","."),"")</f>
        <v/>
      </c>
      <c r="D1126" t="str">
        <f>IF(AND(TimeSpend[[#This Row],[Personnel number]]&lt;&gt;"",TimeSpend[[#This Row],[Date]]&lt;&gt;""),TimeSpend[[#This Row],[Network]],"")</f>
        <v/>
      </c>
      <c r="E1126" t="str">
        <f>IF(AND(TimeSpend[[#This Row],[Personnel number]]&lt;&gt;"",TimeSpend[[#This Row],[Date]]&lt;&gt;""),TimeSpend[[#This Row],[Network Description]],"")</f>
        <v/>
      </c>
      <c r="F1126" t="str">
        <f>IF(AND(TimeSpend[[#This Row],[Personnel number]]&lt;&gt;"",TimeSpend[[#This Row],[Date]]&lt;&gt;""),TimeSpend[[#This Row],[Activity]],"")</f>
        <v/>
      </c>
      <c r="G1126" t="str">
        <f>IF(AND(TimeSpend[[#This Row],[Personnel number]]&lt;&gt;"",TimeSpend[[#This Row],[Date]]&lt;&gt;""),TimeSpend[[#This Row],[Activity description]],"")</f>
        <v/>
      </c>
      <c r="H1126" s="36" t="str">
        <f>IF(AND(TimeSpend[[#This Row],[Personnel number]]&lt;&gt;"",TimeSpend[[#This Row],[Date]]&lt;&gt;""),TimeSpend[[#This Row],[Start Time]],"")</f>
        <v/>
      </c>
      <c r="I1126" s="36" t="str">
        <f>IF(AND(TimeSpend[[#This Row],[Personnel number]]&lt;&gt;"",TimeSpend[[#This Row],[Date]]&lt;&gt;""),TimeSpend[[#This Row],[End Time]],"")</f>
        <v/>
      </c>
      <c r="J1126" t="str">
        <f>IF(AND(TimeSpend[[#This Row],[Personnel number]]&lt;&gt;"",TimeSpend[[#This Row],[Date]]&lt;&gt;""),TimeSpend[[#This Row],[Location]],"")</f>
        <v/>
      </c>
      <c r="K1126" t="str">
        <f>IF(AND(TimeSpend[[#This Row],[Personnel number]]&lt;&gt;"",TimeSpend[[#This Row],[Date]]&lt;&gt;""),TimeSpend[[#This Row],[Task]],"")</f>
        <v/>
      </c>
      <c r="L1126" t="str">
        <f>IF(AND(TimeSpend[[#This Row],[Personnel number]]&lt;&gt;"",TimeSpend[[#This Row],[Date]]&lt;&gt;""),Utilization!$J$2,"")</f>
        <v/>
      </c>
      <c r="M1126" t="str">
        <f>IF(AND(TimeSpend[[#This Row],[Personnel number]]&lt;&gt;"",TimeSpend[[#This Row],[Date]]&lt;&gt;""),TimeSpend[[#This Row],[Employee Name]],"")</f>
        <v/>
      </c>
      <c r="N1126" t="str">
        <f t="shared" si="34"/>
        <v/>
      </c>
      <c r="O1126" t="str">
        <f t="shared" si="35"/>
        <v/>
      </c>
      <c r="P1126" t="str">
        <f>IF(D1126&lt;&gt;"",VLOOKUP(D1126,Projects!B:C,2,0),"")</f>
        <v/>
      </c>
    </row>
    <row r="1127" spans="1:16" x14ac:dyDescent="0.25">
      <c r="A1127" t="str">
        <f>UPPER(IF(AND(TimeSpend[[#This Row],[Personnel number]]&lt;&gt;"",TimeSpend[[#This Row],[Date]]&lt;&gt;""),TimeSpend[[#This Row],[Personnel number]],""))</f>
        <v/>
      </c>
      <c r="B1127" s="85" t="str">
        <f>IF(AND(TimeSpend[[#This Row],[Personnel number]]&lt;&gt;"",TimeSpend[[#This Row],[Date]]&lt;&gt;""),TEXT(TimeSpend[[#This Row],[Date]],"[$-409]yyyyMMdd"),"")</f>
        <v/>
      </c>
      <c r="C1127" s="33" t="str">
        <f>IF(AND(TimeSpend[[#This Row],[Personnel number]]&lt;&gt;"",TimeSpend[[#This Row],[Date]]&lt;&gt;""),SUBSTITUTE(TimeSpend[[#This Row],[Hours]],",","."),"")</f>
        <v/>
      </c>
      <c r="D1127" t="str">
        <f>IF(AND(TimeSpend[[#This Row],[Personnel number]]&lt;&gt;"",TimeSpend[[#This Row],[Date]]&lt;&gt;""),TimeSpend[[#This Row],[Network]],"")</f>
        <v/>
      </c>
      <c r="E1127" t="str">
        <f>IF(AND(TimeSpend[[#This Row],[Personnel number]]&lt;&gt;"",TimeSpend[[#This Row],[Date]]&lt;&gt;""),TimeSpend[[#This Row],[Network Description]],"")</f>
        <v/>
      </c>
      <c r="F1127" t="str">
        <f>IF(AND(TimeSpend[[#This Row],[Personnel number]]&lt;&gt;"",TimeSpend[[#This Row],[Date]]&lt;&gt;""),TimeSpend[[#This Row],[Activity]],"")</f>
        <v/>
      </c>
      <c r="G1127" t="str">
        <f>IF(AND(TimeSpend[[#This Row],[Personnel number]]&lt;&gt;"",TimeSpend[[#This Row],[Date]]&lt;&gt;""),TimeSpend[[#This Row],[Activity description]],"")</f>
        <v/>
      </c>
      <c r="H1127" s="36" t="str">
        <f>IF(AND(TimeSpend[[#This Row],[Personnel number]]&lt;&gt;"",TimeSpend[[#This Row],[Date]]&lt;&gt;""),TimeSpend[[#This Row],[Start Time]],"")</f>
        <v/>
      </c>
      <c r="I1127" s="36" t="str">
        <f>IF(AND(TimeSpend[[#This Row],[Personnel number]]&lt;&gt;"",TimeSpend[[#This Row],[Date]]&lt;&gt;""),TimeSpend[[#This Row],[End Time]],"")</f>
        <v/>
      </c>
      <c r="J1127" t="str">
        <f>IF(AND(TimeSpend[[#This Row],[Personnel number]]&lt;&gt;"",TimeSpend[[#This Row],[Date]]&lt;&gt;""),TimeSpend[[#This Row],[Location]],"")</f>
        <v/>
      </c>
      <c r="K1127" t="str">
        <f>IF(AND(TimeSpend[[#This Row],[Personnel number]]&lt;&gt;"",TimeSpend[[#This Row],[Date]]&lt;&gt;""),TimeSpend[[#This Row],[Task]],"")</f>
        <v/>
      </c>
      <c r="L1127" t="str">
        <f>IF(AND(TimeSpend[[#This Row],[Personnel number]]&lt;&gt;"",TimeSpend[[#This Row],[Date]]&lt;&gt;""),Utilization!$J$2,"")</f>
        <v/>
      </c>
      <c r="M1127" t="str">
        <f>IF(AND(TimeSpend[[#This Row],[Personnel number]]&lt;&gt;"",TimeSpend[[#This Row],[Date]]&lt;&gt;""),TimeSpend[[#This Row],[Employee Name]],"")</f>
        <v/>
      </c>
      <c r="N1127" t="str">
        <f t="shared" si="34"/>
        <v/>
      </c>
      <c r="O1127" t="str">
        <f t="shared" si="35"/>
        <v/>
      </c>
      <c r="P1127" t="str">
        <f>IF(D1127&lt;&gt;"",VLOOKUP(D1127,Projects!B:C,2,0),"")</f>
        <v/>
      </c>
    </row>
    <row r="1128" spans="1:16" x14ac:dyDescent="0.25">
      <c r="A1128" t="str">
        <f>UPPER(IF(AND(TimeSpend[[#This Row],[Personnel number]]&lt;&gt;"",TimeSpend[[#This Row],[Date]]&lt;&gt;""),TimeSpend[[#This Row],[Personnel number]],""))</f>
        <v/>
      </c>
      <c r="B1128" s="85" t="str">
        <f>IF(AND(TimeSpend[[#This Row],[Personnel number]]&lt;&gt;"",TimeSpend[[#This Row],[Date]]&lt;&gt;""),TEXT(TimeSpend[[#This Row],[Date]],"[$-409]yyyyMMdd"),"")</f>
        <v/>
      </c>
      <c r="C1128" s="33" t="str">
        <f>IF(AND(TimeSpend[[#This Row],[Personnel number]]&lt;&gt;"",TimeSpend[[#This Row],[Date]]&lt;&gt;""),SUBSTITUTE(TimeSpend[[#This Row],[Hours]],",","."),"")</f>
        <v/>
      </c>
      <c r="D1128" t="str">
        <f>IF(AND(TimeSpend[[#This Row],[Personnel number]]&lt;&gt;"",TimeSpend[[#This Row],[Date]]&lt;&gt;""),TimeSpend[[#This Row],[Network]],"")</f>
        <v/>
      </c>
      <c r="E1128" t="str">
        <f>IF(AND(TimeSpend[[#This Row],[Personnel number]]&lt;&gt;"",TimeSpend[[#This Row],[Date]]&lt;&gt;""),TimeSpend[[#This Row],[Network Description]],"")</f>
        <v/>
      </c>
      <c r="F1128" t="str">
        <f>IF(AND(TimeSpend[[#This Row],[Personnel number]]&lt;&gt;"",TimeSpend[[#This Row],[Date]]&lt;&gt;""),TimeSpend[[#This Row],[Activity]],"")</f>
        <v/>
      </c>
      <c r="G1128" t="str">
        <f>IF(AND(TimeSpend[[#This Row],[Personnel number]]&lt;&gt;"",TimeSpend[[#This Row],[Date]]&lt;&gt;""),TimeSpend[[#This Row],[Activity description]],"")</f>
        <v/>
      </c>
      <c r="H1128" s="36" t="str">
        <f>IF(AND(TimeSpend[[#This Row],[Personnel number]]&lt;&gt;"",TimeSpend[[#This Row],[Date]]&lt;&gt;""),TimeSpend[[#This Row],[Start Time]],"")</f>
        <v/>
      </c>
      <c r="I1128" s="36" t="str">
        <f>IF(AND(TimeSpend[[#This Row],[Personnel number]]&lt;&gt;"",TimeSpend[[#This Row],[Date]]&lt;&gt;""),TimeSpend[[#This Row],[End Time]],"")</f>
        <v/>
      </c>
      <c r="J1128" t="str">
        <f>IF(AND(TimeSpend[[#This Row],[Personnel number]]&lt;&gt;"",TimeSpend[[#This Row],[Date]]&lt;&gt;""),TimeSpend[[#This Row],[Location]],"")</f>
        <v/>
      </c>
      <c r="K1128" t="str">
        <f>IF(AND(TimeSpend[[#This Row],[Personnel number]]&lt;&gt;"",TimeSpend[[#This Row],[Date]]&lt;&gt;""),TimeSpend[[#This Row],[Task]],"")</f>
        <v/>
      </c>
      <c r="L1128" t="str">
        <f>IF(AND(TimeSpend[[#This Row],[Personnel number]]&lt;&gt;"",TimeSpend[[#This Row],[Date]]&lt;&gt;""),Utilization!$J$2,"")</f>
        <v/>
      </c>
      <c r="M1128" t="str">
        <f>IF(AND(TimeSpend[[#This Row],[Personnel number]]&lt;&gt;"",TimeSpend[[#This Row],[Date]]&lt;&gt;""),TimeSpend[[#This Row],[Employee Name]],"")</f>
        <v/>
      </c>
      <c r="N1128" t="str">
        <f t="shared" si="34"/>
        <v/>
      </c>
      <c r="O1128" t="str">
        <f t="shared" si="35"/>
        <v/>
      </c>
      <c r="P1128" t="str">
        <f>IF(D1128&lt;&gt;"",VLOOKUP(D1128,Projects!B:C,2,0),"")</f>
        <v/>
      </c>
    </row>
    <row r="1129" spans="1:16" x14ac:dyDescent="0.25">
      <c r="A1129" t="str">
        <f>UPPER(IF(AND(TimeSpend[[#This Row],[Personnel number]]&lt;&gt;"",TimeSpend[[#This Row],[Date]]&lt;&gt;""),TimeSpend[[#This Row],[Personnel number]],""))</f>
        <v/>
      </c>
      <c r="B1129" s="85" t="str">
        <f>IF(AND(TimeSpend[[#This Row],[Personnel number]]&lt;&gt;"",TimeSpend[[#This Row],[Date]]&lt;&gt;""),TEXT(TimeSpend[[#This Row],[Date]],"[$-409]yyyyMMdd"),"")</f>
        <v/>
      </c>
      <c r="C1129" s="33" t="str">
        <f>IF(AND(TimeSpend[[#This Row],[Personnel number]]&lt;&gt;"",TimeSpend[[#This Row],[Date]]&lt;&gt;""),SUBSTITUTE(TimeSpend[[#This Row],[Hours]],",","."),"")</f>
        <v/>
      </c>
      <c r="D1129" t="str">
        <f>IF(AND(TimeSpend[[#This Row],[Personnel number]]&lt;&gt;"",TimeSpend[[#This Row],[Date]]&lt;&gt;""),TimeSpend[[#This Row],[Network]],"")</f>
        <v/>
      </c>
      <c r="E1129" t="str">
        <f>IF(AND(TimeSpend[[#This Row],[Personnel number]]&lt;&gt;"",TimeSpend[[#This Row],[Date]]&lt;&gt;""),TimeSpend[[#This Row],[Network Description]],"")</f>
        <v/>
      </c>
      <c r="F1129" t="str">
        <f>IF(AND(TimeSpend[[#This Row],[Personnel number]]&lt;&gt;"",TimeSpend[[#This Row],[Date]]&lt;&gt;""),TimeSpend[[#This Row],[Activity]],"")</f>
        <v/>
      </c>
      <c r="G1129" t="str">
        <f>IF(AND(TimeSpend[[#This Row],[Personnel number]]&lt;&gt;"",TimeSpend[[#This Row],[Date]]&lt;&gt;""),TimeSpend[[#This Row],[Activity description]],"")</f>
        <v/>
      </c>
      <c r="H1129" s="36" t="str">
        <f>IF(AND(TimeSpend[[#This Row],[Personnel number]]&lt;&gt;"",TimeSpend[[#This Row],[Date]]&lt;&gt;""),TimeSpend[[#This Row],[Start Time]],"")</f>
        <v/>
      </c>
      <c r="I1129" s="36" t="str">
        <f>IF(AND(TimeSpend[[#This Row],[Personnel number]]&lt;&gt;"",TimeSpend[[#This Row],[Date]]&lt;&gt;""),TimeSpend[[#This Row],[End Time]],"")</f>
        <v/>
      </c>
      <c r="J1129" t="str">
        <f>IF(AND(TimeSpend[[#This Row],[Personnel number]]&lt;&gt;"",TimeSpend[[#This Row],[Date]]&lt;&gt;""),TimeSpend[[#This Row],[Location]],"")</f>
        <v/>
      </c>
      <c r="K1129" t="str">
        <f>IF(AND(TimeSpend[[#This Row],[Personnel number]]&lt;&gt;"",TimeSpend[[#This Row],[Date]]&lt;&gt;""),TimeSpend[[#This Row],[Task]],"")</f>
        <v/>
      </c>
      <c r="L1129" t="str">
        <f>IF(AND(TimeSpend[[#This Row],[Personnel number]]&lt;&gt;"",TimeSpend[[#This Row],[Date]]&lt;&gt;""),Utilization!$J$2,"")</f>
        <v/>
      </c>
      <c r="M1129" t="str">
        <f>IF(AND(TimeSpend[[#This Row],[Personnel number]]&lt;&gt;"",TimeSpend[[#This Row],[Date]]&lt;&gt;""),TimeSpend[[#This Row],[Employee Name]],"")</f>
        <v/>
      </c>
      <c r="N1129" t="str">
        <f t="shared" si="34"/>
        <v/>
      </c>
      <c r="O1129" t="str">
        <f t="shared" si="35"/>
        <v/>
      </c>
      <c r="P1129" t="str">
        <f>IF(D1129&lt;&gt;"",VLOOKUP(D1129,Projects!B:C,2,0),"")</f>
        <v/>
      </c>
    </row>
    <row r="1130" spans="1:16" x14ac:dyDescent="0.25">
      <c r="A1130" t="str">
        <f>UPPER(IF(AND(TimeSpend[[#This Row],[Personnel number]]&lt;&gt;"",TimeSpend[[#This Row],[Date]]&lt;&gt;""),TimeSpend[[#This Row],[Personnel number]],""))</f>
        <v/>
      </c>
      <c r="B1130" s="85" t="str">
        <f>IF(AND(TimeSpend[[#This Row],[Personnel number]]&lt;&gt;"",TimeSpend[[#This Row],[Date]]&lt;&gt;""),TEXT(TimeSpend[[#This Row],[Date]],"[$-409]yyyyMMdd"),"")</f>
        <v/>
      </c>
      <c r="C1130" s="33" t="str">
        <f>IF(AND(TimeSpend[[#This Row],[Personnel number]]&lt;&gt;"",TimeSpend[[#This Row],[Date]]&lt;&gt;""),SUBSTITUTE(TimeSpend[[#This Row],[Hours]],",","."),"")</f>
        <v/>
      </c>
      <c r="D1130" t="str">
        <f>IF(AND(TimeSpend[[#This Row],[Personnel number]]&lt;&gt;"",TimeSpend[[#This Row],[Date]]&lt;&gt;""),TimeSpend[[#This Row],[Network]],"")</f>
        <v/>
      </c>
      <c r="E1130" t="str">
        <f>IF(AND(TimeSpend[[#This Row],[Personnel number]]&lt;&gt;"",TimeSpend[[#This Row],[Date]]&lt;&gt;""),TimeSpend[[#This Row],[Network Description]],"")</f>
        <v/>
      </c>
      <c r="F1130" t="str">
        <f>IF(AND(TimeSpend[[#This Row],[Personnel number]]&lt;&gt;"",TimeSpend[[#This Row],[Date]]&lt;&gt;""),TimeSpend[[#This Row],[Activity]],"")</f>
        <v/>
      </c>
      <c r="G1130" t="str">
        <f>IF(AND(TimeSpend[[#This Row],[Personnel number]]&lt;&gt;"",TimeSpend[[#This Row],[Date]]&lt;&gt;""),TimeSpend[[#This Row],[Activity description]],"")</f>
        <v/>
      </c>
      <c r="H1130" s="36" t="str">
        <f>IF(AND(TimeSpend[[#This Row],[Personnel number]]&lt;&gt;"",TimeSpend[[#This Row],[Date]]&lt;&gt;""),TimeSpend[[#This Row],[Start Time]],"")</f>
        <v/>
      </c>
      <c r="I1130" s="36" t="str">
        <f>IF(AND(TimeSpend[[#This Row],[Personnel number]]&lt;&gt;"",TimeSpend[[#This Row],[Date]]&lt;&gt;""),TimeSpend[[#This Row],[End Time]],"")</f>
        <v/>
      </c>
      <c r="J1130" t="str">
        <f>IF(AND(TimeSpend[[#This Row],[Personnel number]]&lt;&gt;"",TimeSpend[[#This Row],[Date]]&lt;&gt;""),TimeSpend[[#This Row],[Location]],"")</f>
        <v/>
      </c>
      <c r="K1130" t="str">
        <f>IF(AND(TimeSpend[[#This Row],[Personnel number]]&lt;&gt;"",TimeSpend[[#This Row],[Date]]&lt;&gt;""),TimeSpend[[#This Row],[Task]],"")</f>
        <v/>
      </c>
      <c r="L1130" t="str">
        <f>IF(AND(TimeSpend[[#This Row],[Personnel number]]&lt;&gt;"",TimeSpend[[#This Row],[Date]]&lt;&gt;""),Utilization!$J$2,"")</f>
        <v/>
      </c>
      <c r="M1130" t="str">
        <f>IF(AND(TimeSpend[[#This Row],[Personnel number]]&lt;&gt;"",TimeSpend[[#This Row],[Date]]&lt;&gt;""),TimeSpend[[#This Row],[Employee Name]],"")</f>
        <v/>
      </c>
      <c r="N1130" t="str">
        <f t="shared" si="34"/>
        <v/>
      </c>
      <c r="O1130" t="str">
        <f t="shared" si="35"/>
        <v/>
      </c>
      <c r="P1130" t="str">
        <f>IF(D1130&lt;&gt;"",VLOOKUP(D1130,Projects!B:C,2,0),"")</f>
        <v/>
      </c>
    </row>
    <row r="1131" spans="1:16" x14ac:dyDescent="0.25">
      <c r="A1131" t="str">
        <f>UPPER(IF(AND(TimeSpend[[#This Row],[Personnel number]]&lt;&gt;"",TimeSpend[[#This Row],[Date]]&lt;&gt;""),TimeSpend[[#This Row],[Personnel number]],""))</f>
        <v/>
      </c>
      <c r="B1131" s="85" t="str">
        <f>IF(AND(TimeSpend[[#This Row],[Personnel number]]&lt;&gt;"",TimeSpend[[#This Row],[Date]]&lt;&gt;""),TEXT(TimeSpend[[#This Row],[Date]],"[$-409]yyyyMMdd"),"")</f>
        <v/>
      </c>
      <c r="C1131" s="33" t="str">
        <f>IF(AND(TimeSpend[[#This Row],[Personnel number]]&lt;&gt;"",TimeSpend[[#This Row],[Date]]&lt;&gt;""),SUBSTITUTE(TimeSpend[[#This Row],[Hours]],",","."),"")</f>
        <v/>
      </c>
      <c r="D1131" t="str">
        <f>IF(AND(TimeSpend[[#This Row],[Personnel number]]&lt;&gt;"",TimeSpend[[#This Row],[Date]]&lt;&gt;""),TimeSpend[[#This Row],[Network]],"")</f>
        <v/>
      </c>
      <c r="E1131" t="str">
        <f>IF(AND(TimeSpend[[#This Row],[Personnel number]]&lt;&gt;"",TimeSpend[[#This Row],[Date]]&lt;&gt;""),TimeSpend[[#This Row],[Network Description]],"")</f>
        <v/>
      </c>
      <c r="F1131" t="str">
        <f>IF(AND(TimeSpend[[#This Row],[Personnel number]]&lt;&gt;"",TimeSpend[[#This Row],[Date]]&lt;&gt;""),TimeSpend[[#This Row],[Activity]],"")</f>
        <v/>
      </c>
      <c r="G1131" t="str">
        <f>IF(AND(TimeSpend[[#This Row],[Personnel number]]&lt;&gt;"",TimeSpend[[#This Row],[Date]]&lt;&gt;""),TimeSpend[[#This Row],[Activity description]],"")</f>
        <v/>
      </c>
      <c r="H1131" s="36" t="str">
        <f>IF(AND(TimeSpend[[#This Row],[Personnel number]]&lt;&gt;"",TimeSpend[[#This Row],[Date]]&lt;&gt;""),TimeSpend[[#This Row],[Start Time]],"")</f>
        <v/>
      </c>
      <c r="I1131" s="36" t="str">
        <f>IF(AND(TimeSpend[[#This Row],[Personnel number]]&lt;&gt;"",TimeSpend[[#This Row],[Date]]&lt;&gt;""),TimeSpend[[#This Row],[End Time]],"")</f>
        <v/>
      </c>
      <c r="J1131" t="str">
        <f>IF(AND(TimeSpend[[#This Row],[Personnel number]]&lt;&gt;"",TimeSpend[[#This Row],[Date]]&lt;&gt;""),TimeSpend[[#This Row],[Location]],"")</f>
        <v/>
      </c>
      <c r="K1131" t="str">
        <f>IF(AND(TimeSpend[[#This Row],[Personnel number]]&lt;&gt;"",TimeSpend[[#This Row],[Date]]&lt;&gt;""),TimeSpend[[#This Row],[Task]],"")</f>
        <v/>
      </c>
      <c r="L1131" t="str">
        <f>IF(AND(TimeSpend[[#This Row],[Personnel number]]&lt;&gt;"",TimeSpend[[#This Row],[Date]]&lt;&gt;""),Utilization!$J$2,"")</f>
        <v/>
      </c>
      <c r="M1131" t="str">
        <f>IF(AND(TimeSpend[[#This Row],[Personnel number]]&lt;&gt;"",TimeSpend[[#This Row],[Date]]&lt;&gt;""),TimeSpend[[#This Row],[Employee Name]],"")</f>
        <v/>
      </c>
      <c r="N1131" t="str">
        <f t="shared" si="34"/>
        <v/>
      </c>
      <c r="O1131" t="str">
        <f t="shared" si="35"/>
        <v/>
      </c>
      <c r="P1131" t="str">
        <f>IF(D1131&lt;&gt;"",VLOOKUP(D1131,Projects!B:C,2,0),"")</f>
        <v/>
      </c>
    </row>
    <row r="1132" spans="1:16" x14ac:dyDescent="0.25">
      <c r="A1132" t="str">
        <f>UPPER(IF(AND(TimeSpend[[#This Row],[Personnel number]]&lt;&gt;"",TimeSpend[[#This Row],[Date]]&lt;&gt;""),TimeSpend[[#This Row],[Personnel number]],""))</f>
        <v/>
      </c>
      <c r="B1132" s="85" t="str">
        <f>IF(AND(TimeSpend[[#This Row],[Personnel number]]&lt;&gt;"",TimeSpend[[#This Row],[Date]]&lt;&gt;""),TEXT(TimeSpend[[#This Row],[Date]],"[$-409]yyyyMMdd"),"")</f>
        <v/>
      </c>
      <c r="C1132" s="33" t="str">
        <f>IF(AND(TimeSpend[[#This Row],[Personnel number]]&lt;&gt;"",TimeSpend[[#This Row],[Date]]&lt;&gt;""),SUBSTITUTE(TimeSpend[[#This Row],[Hours]],",","."),"")</f>
        <v/>
      </c>
      <c r="D1132" t="str">
        <f>IF(AND(TimeSpend[[#This Row],[Personnel number]]&lt;&gt;"",TimeSpend[[#This Row],[Date]]&lt;&gt;""),TimeSpend[[#This Row],[Network]],"")</f>
        <v/>
      </c>
      <c r="E1132" t="str">
        <f>IF(AND(TimeSpend[[#This Row],[Personnel number]]&lt;&gt;"",TimeSpend[[#This Row],[Date]]&lt;&gt;""),TimeSpend[[#This Row],[Network Description]],"")</f>
        <v/>
      </c>
      <c r="F1132" t="str">
        <f>IF(AND(TimeSpend[[#This Row],[Personnel number]]&lt;&gt;"",TimeSpend[[#This Row],[Date]]&lt;&gt;""),TimeSpend[[#This Row],[Activity]],"")</f>
        <v/>
      </c>
      <c r="G1132" t="str">
        <f>IF(AND(TimeSpend[[#This Row],[Personnel number]]&lt;&gt;"",TimeSpend[[#This Row],[Date]]&lt;&gt;""),TimeSpend[[#This Row],[Activity description]],"")</f>
        <v/>
      </c>
      <c r="H1132" s="36" t="str">
        <f>IF(AND(TimeSpend[[#This Row],[Personnel number]]&lt;&gt;"",TimeSpend[[#This Row],[Date]]&lt;&gt;""),TimeSpend[[#This Row],[Start Time]],"")</f>
        <v/>
      </c>
      <c r="I1132" s="36" t="str">
        <f>IF(AND(TimeSpend[[#This Row],[Personnel number]]&lt;&gt;"",TimeSpend[[#This Row],[Date]]&lt;&gt;""),TimeSpend[[#This Row],[End Time]],"")</f>
        <v/>
      </c>
      <c r="J1132" t="str">
        <f>IF(AND(TimeSpend[[#This Row],[Personnel number]]&lt;&gt;"",TimeSpend[[#This Row],[Date]]&lt;&gt;""),TimeSpend[[#This Row],[Location]],"")</f>
        <v/>
      </c>
      <c r="K1132" t="str">
        <f>IF(AND(TimeSpend[[#This Row],[Personnel number]]&lt;&gt;"",TimeSpend[[#This Row],[Date]]&lt;&gt;""),TimeSpend[[#This Row],[Task]],"")</f>
        <v/>
      </c>
      <c r="L1132" t="str">
        <f>IF(AND(TimeSpend[[#This Row],[Personnel number]]&lt;&gt;"",TimeSpend[[#This Row],[Date]]&lt;&gt;""),Utilization!$J$2,"")</f>
        <v/>
      </c>
      <c r="M1132" t="str">
        <f>IF(AND(TimeSpend[[#This Row],[Personnel number]]&lt;&gt;"",TimeSpend[[#This Row],[Date]]&lt;&gt;""),TimeSpend[[#This Row],[Employee Name]],"")</f>
        <v/>
      </c>
      <c r="N1132" t="str">
        <f t="shared" si="34"/>
        <v/>
      </c>
      <c r="O1132" t="str">
        <f t="shared" si="35"/>
        <v/>
      </c>
      <c r="P1132" t="str">
        <f>IF(D1132&lt;&gt;"",VLOOKUP(D1132,Projects!B:C,2,0),"")</f>
        <v/>
      </c>
    </row>
    <row r="1133" spans="1:16" x14ac:dyDescent="0.25">
      <c r="A1133" t="str">
        <f>UPPER(IF(AND(TimeSpend[[#This Row],[Personnel number]]&lt;&gt;"",TimeSpend[[#This Row],[Date]]&lt;&gt;""),TimeSpend[[#This Row],[Personnel number]],""))</f>
        <v/>
      </c>
      <c r="B1133" s="85" t="str">
        <f>IF(AND(TimeSpend[[#This Row],[Personnel number]]&lt;&gt;"",TimeSpend[[#This Row],[Date]]&lt;&gt;""),TEXT(TimeSpend[[#This Row],[Date]],"[$-409]yyyyMMdd"),"")</f>
        <v/>
      </c>
      <c r="C1133" s="33" t="str">
        <f>IF(AND(TimeSpend[[#This Row],[Personnel number]]&lt;&gt;"",TimeSpend[[#This Row],[Date]]&lt;&gt;""),SUBSTITUTE(TimeSpend[[#This Row],[Hours]],",","."),"")</f>
        <v/>
      </c>
      <c r="D1133" t="str">
        <f>IF(AND(TimeSpend[[#This Row],[Personnel number]]&lt;&gt;"",TimeSpend[[#This Row],[Date]]&lt;&gt;""),TimeSpend[[#This Row],[Network]],"")</f>
        <v/>
      </c>
      <c r="E1133" t="str">
        <f>IF(AND(TimeSpend[[#This Row],[Personnel number]]&lt;&gt;"",TimeSpend[[#This Row],[Date]]&lt;&gt;""),TimeSpend[[#This Row],[Network Description]],"")</f>
        <v/>
      </c>
      <c r="F1133" t="str">
        <f>IF(AND(TimeSpend[[#This Row],[Personnel number]]&lt;&gt;"",TimeSpend[[#This Row],[Date]]&lt;&gt;""),TimeSpend[[#This Row],[Activity]],"")</f>
        <v/>
      </c>
      <c r="G1133" t="str">
        <f>IF(AND(TimeSpend[[#This Row],[Personnel number]]&lt;&gt;"",TimeSpend[[#This Row],[Date]]&lt;&gt;""),TimeSpend[[#This Row],[Activity description]],"")</f>
        <v/>
      </c>
      <c r="H1133" s="36" t="str">
        <f>IF(AND(TimeSpend[[#This Row],[Personnel number]]&lt;&gt;"",TimeSpend[[#This Row],[Date]]&lt;&gt;""),TimeSpend[[#This Row],[Start Time]],"")</f>
        <v/>
      </c>
      <c r="I1133" s="36" t="str">
        <f>IF(AND(TimeSpend[[#This Row],[Personnel number]]&lt;&gt;"",TimeSpend[[#This Row],[Date]]&lt;&gt;""),TimeSpend[[#This Row],[End Time]],"")</f>
        <v/>
      </c>
      <c r="J1133" t="str">
        <f>IF(AND(TimeSpend[[#This Row],[Personnel number]]&lt;&gt;"",TimeSpend[[#This Row],[Date]]&lt;&gt;""),TimeSpend[[#This Row],[Location]],"")</f>
        <v/>
      </c>
      <c r="K1133" t="str">
        <f>IF(AND(TimeSpend[[#This Row],[Personnel number]]&lt;&gt;"",TimeSpend[[#This Row],[Date]]&lt;&gt;""),TimeSpend[[#This Row],[Task]],"")</f>
        <v/>
      </c>
      <c r="L1133" t="str">
        <f>IF(AND(TimeSpend[[#This Row],[Personnel number]]&lt;&gt;"",TimeSpend[[#This Row],[Date]]&lt;&gt;""),Utilization!$J$2,"")</f>
        <v/>
      </c>
      <c r="M1133" t="str">
        <f>IF(AND(TimeSpend[[#This Row],[Personnel number]]&lt;&gt;"",TimeSpend[[#This Row],[Date]]&lt;&gt;""),TimeSpend[[#This Row],[Employee Name]],"")</f>
        <v/>
      </c>
      <c r="N1133" t="str">
        <f t="shared" si="34"/>
        <v/>
      </c>
      <c r="O1133" t="str">
        <f t="shared" si="35"/>
        <v/>
      </c>
      <c r="P1133" t="str">
        <f>IF(D1133&lt;&gt;"",VLOOKUP(D1133,Projects!B:C,2,0),"")</f>
        <v/>
      </c>
    </row>
    <row r="1134" spans="1:16" x14ac:dyDescent="0.25">
      <c r="A1134" t="str">
        <f>UPPER(IF(AND(TimeSpend[[#This Row],[Personnel number]]&lt;&gt;"",TimeSpend[[#This Row],[Date]]&lt;&gt;""),TimeSpend[[#This Row],[Personnel number]],""))</f>
        <v/>
      </c>
      <c r="B1134" s="85" t="str">
        <f>IF(AND(TimeSpend[[#This Row],[Personnel number]]&lt;&gt;"",TimeSpend[[#This Row],[Date]]&lt;&gt;""),TEXT(TimeSpend[[#This Row],[Date]],"[$-409]yyyyMMdd"),"")</f>
        <v/>
      </c>
      <c r="C1134" s="33" t="str">
        <f>IF(AND(TimeSpend[[#This Row],[Personnel number]]&lt;&gt;"",TimeSpend[[#This Row],[Date]]&lt;&gt;""),SUBSTITUTE(TimeSpend[[#This Row],[Hours]],",","."),"")</f>
        <v/>
      </c>
      <c r="D1134" t="str">
        <f>IF(AND(TimeSpend[[#This Row],[Personnel number]]&lt;&gt;"",TimeSpend[[#This Row],[Date]]&lt;&gt;""),TimeSpend[[#This Row],[Network]],"")</f>
        <v/>
      </c>
      <c r="E1134" t="str">
        <f>IF(AND(TimeSpend[[#This Row],[Personnel number]]&lt;&gt;"",TimeSpend[[#This Row],[Date]]&lt;&gt;""),TimeSpend[[#This Row],[Network Description]],"")</f>
        <v/>
      </c>
      <c r="F1134" t="str">
        <f>IF(AND(TimeSpend[[#This Row],[Personnel number]]&lt;&gt;"",TimeSpend[[#This Row],[Date]]&lt;&gt;""),TimeSpend[[#This Row],[Activity]],"")</f>
        <v/>
      </c>
      <c r="G1134" t="str">
        <f>IF(AND(TimeSpend[[#This Row],[Personnel number]]&lt;&gt;"",TimeSpend[[#This Row],[Date]]&lt;&gt;""),TimeSpend[[#This Row],[Activity description]],"")</f>
        <v/>
      </c>
      <c r="H1134" s="36" t="str">
        <f>IF(AND(TimeSpend[[#This Row],[Personnel number]]&lt;&gt;"",TimeSpend[[#This Row],[Date]]&lt;&gt;""),TimeSpend[[#This Row],[Start Time]],"")</f>
        <v/>
      </c>
      <c r="I1134" s="36" t="str">
        <f>IF(AND(TimeSpend[[#This Row],[Personnel number]]&lt;&gt;"",TimeSpend[[#This Row],[Date]]&lt;&gt;""),TimeSpend[[#This Row],[End Time]],"")</f>
        <v/>
      </c>
      <c r="J1134" t="str">
        <f>IF(AND(TimeSpend[[#This Row],[Personnel number]]&lt;&gt;"",TimeSpend[[#This Row],[Date]]&lt;&gt;""),TimeSpend[[#This Row],[Location]],"")</f>
        <v/>
      </c>
      <c r="K1134" t="str">
        <f>IF(AND(TimeSpend[[#This Row],[Personnel number]]&lt;&gt;"",TimeSpend[[#This Row],[Date]]&lt;&gt;""),TimeSpend[[#This Row],[Task]],"")</f>
        <v/>
      </c>
      <c r="L1134" t="str">
        <f>IF(AND(TimeSpend[[#This Row],[Personnel number]]&lt;&gt;"",TimeSpend[[#This Row],[Date]]&lt;&gt;""),Utilization!$J$2,"")</f>
        <v/>
      </c>
      <c r="M1134" t="str">
        <f>IF(AND(TimeSpend[[#This Row],[Personnel number]]&lt;&gt;"",TimeSpend[[#This Row],[Date]]&lt;&gt;""),TimeSpend[[#This Row],[Employee Name]],"")</f>
        <v/>
      </c>
      <c r="N1134" t="str">
        <f t="shared" si="34"/>
        <v/>
      </c>
      <c r="O1134" t="str">
        <f t="shared" si="35"/>
        <v/>
      </c>
      <c r="P1134" t="str">
        <f>IF(D1134&lt;&gt;"",VLOOKUP(D1134,Projects!B:C,2,0),"")</f>
        <v/>
      </c>
    </row>
    <row r="1135" spans="1:16" x14ac:dyDescent="0.25">
      <c r="A1135" t="str">
        <f>UPPER(IF(AND(TimeSpend[[#This Row],[Personnel number]]&lt;&gt;"",TimeSpend[[#This Row],[Date]]&lt;&gt;""),TimeSpend[[#This Row],[Personnel number]],""))</f>
        <v/>
      </c>
      <c r="B1135" s="85" t="str">
        <f>IF(AND(TimeSpend[[#This Row],[Personnel number]]&lt;&gt;"",TimeSpend[[#This Row],[Date]]&lt;&gt;""),TEXT(TimeSpend[[#This Row],[Date]],"[$-409]yyyyMMdd"),"")</f>
        <v/>
      </c>
      <c r="C1135" s="33" t="str">
        <f>IF(AND(TimeSpend[[#This Row],[Personnel number]]&lt;&gt;"",TimeSpend[[#This Row],[Date]]&lt;&gt;""),SUBSTITUTE(TimeSpend[[#This Row],[Hours]],",","."),"")</f>
        <v/>
      </c>
      <c r="D1135" t="str">
        <f>IF(AND(TimeSpend[[#This Row],[Personnel number]]&lt;&gt;"",TimeSpend[[#This Row],[Date]]&lt;&gt;""),TimeSpend[[#This Row],[Network]],"")</f>
        <v/>
      </c>
      <c r="E1135" t="str">
        <f>IF(AND(TimeSpend[[#This Row],[Personnel number]]&lt;&gt;"",TimeSpend[[#This Row],[Date]]&lt;&gt;""),TimeSpend[[#This Row],[Network Description]],"")</f>
        <v/>
      </c>
      <c r="F1135" t="str">
        <f>IF(AND(TimeSpend[[#This Row],[Personnel number]]&lt;&gt;"",TimeSpend[[#This Row],[Date]]&lt;&gt;""),TimeSpend[[#This Row],[Activity]],"")</f>
        <v/>
      </c>
      <c r="G1135" t="str">
        <f>IF(AND(TimeSpend[[#This Row],[Personnel number]]&lt;&gt;"",TimeSpend[[#This Row],[Date]]&lt;&gt;""),TimeSpend[[#This Row],[Activity description]],"")</f>
        <v/>
      </c>
      <c r="H1135" s="36" t="str">
        <f>IF(AND(TimeSpend[[#This Row],[Personnel number]]&lt;&gt;"",TimeSpend[[#This Row],[Date]]&lt;&gt;""),TimeSpend[[#This Row],[Start Time]],"")</f>
        <v/>
      </c>
      <c r="I1135" s="36" t="str">
        <f>IF(AND(TimeSpend[[#This Row],[Personnel number]]&lt;&gt;"",TimeSpend[[#This Row],[Date]]&lt;&gt;""),TimeSpend[[#This Row],[End Time]],"")</f>
        <v/>
      </c>
      <c r="J1135" t="str">
        <f>IF(AND(TimeSpend[[#This Row],[Personnel number]]&lt;&gt;"",TimeSpend[[#This Row],[Date]]&lt;&gt;""),TimeSpend[[#This Row],[Location]],"")</f>
        <v/>
      </c>
      <c r="K1135" t="str">
        <f>IF(AND(TimeSpend[[#This Row],[Personnel number]]&lt;&gt;"",TimeSpend[[#This Row],[Date]]&lt;&gt;""),TimeSpend[[#This Row],[Task]],"")</f>
        <v/>
      </c>
      <c r="L1135" t="str">
        <f>IF(AND(TimeSpend[[#This Row],[Personnel number]]&lt;&gt;"",TimeSpend[[#This Row],[Date]]&lt;&gt;""),Utilization!$J$2,"")</f>
        <v/>
      </c>
      <c r="M1135" t="str">
        <f>IF(AND(TimeSpend[[#This Row],[Personnel number]]&lt;&gt;"",TimeSpend[[#This Row],[Date]]&lt;&gt;""),TimeSpend[[#This Row],[Employee Name]],"")</f>
        <v/>
      </c>
      <c r="N1135" t="str">
        <f t="shared" si="34"/>
        <v/>
      </c>
      <c r="O1135" t="str">
        <f t="shared" si="35"/>
        <v/>
      </c>
      <c r="P1135" t="str">
        <f>IF(D1135&lt;&gt;"",VLOOKUP(D1135,Projects!B:C,2,0),"")</f>
        <v/>
      </c>
    </row>
    <row r="1136" spans="1:16" x14ac:dyDescent="0.25">
      <c r="A1136" t="str">
        <f>UPPER(IF(AND(TimeSpend[[#This Row],[Personnel number]]&lt;&gt;"",TimeSpend[[#This Row],[Date]]&lt;&gt;""),TimeSpend[[#This Row],[Personnel number]],""))</f>
        <v/>
      </c>
      <c r="B1136" s="85" t="str">
        <f>IF(AND(TimeSpend[[#This Row],[Personnel number]]&lt;&gt;"",TimeSpend[[#This Row],[Date]]&lt;&gt;""),TEXT(TimeSpend[[#This Row],[Date]],"[$-409]yyyyMMdd"),"")</f>
        <v/>
      </c>
      <c r="C1136" s="33" t="str">
        <f>IF(AND(TimeSpend[[#This Row],[Personnel number]]&lt;&gt;"",TimeSpend[[#This Row],[Date]]&lt;&gt;""),SUBSTITUTE(TimeSpend[[#This Row],[Hours]],",","."),"")</f>
        <v/>
      </c>
      <c r="D1136" t="str">
        <f>IF(AND(TimeSpend[[#This Row],[Personnel number]]&lt;&gt;"",TimeSpend[[#This Row],[Date]]&lt;&gt;""),TimeSpend[[#This Row],[Network]],"")</f>
        <v/>
      </c>
      <c r="E1136" t="str">
        <f>IF(AND(TimeSpend[[#This Row],[Personnel number]]&lt;&gt;"",TimeSpend[[#This Row],[Date]]&lt;&gt;""),TimeSpend[[#This Row],[Network Description]],"")</f>
        <v/>
      </c>
      <c r="F1136" t="str">
        <f>IF(AND(TimeSpend[[#This Row],[Personnel number]]&lt;&gt;"",TimeSpend[[#This Row],[Date]]&lt;&gt;""),TimeSpend[[#This Row],[Activity]],"")</f>
        <v/>
      </c>
      <c r="G1136" t="str">
        <f>IF(AND(TimeSpend[[#This Row],[Personnel number]]&lt;&gt;"",TimeSpend[[#This Row],[Date]]&lt;&gt;""),TimeSpend[[#This Row],[Activity description]],"")</f>
        <v/>
      </c>
      <c r="H1136" s="36" t="str">
        <f>IF(AND(TimeSpend[[#This Row],[Personnel number]]&lt;&gt;"",TimeSpend[[#This Row],[Date]]&lt;&gt;""),TimeSpend[[#This Row],[Start Time]],"")</f>
        <v/>
      </c>
      <c r="I1136" s="36" t="str">
        <f>IF(AND(TimeSpend[[#This Row],[Personnel number]]&lt;&gt;"",TimeSpend[[#This Row],[Date]]&lt;&gt;""),TimeSpend[[#This Row],[End Time]],"")</f>
        <v/>
      </c>
      <c r="J1136" t="str">
        <f>IF(AND(TimeSpend[[#This Row],[Personnel number]]&lt;&gt;"",TimeSpend[[#This Row],[Date]]&lt;&gt;""),TimeSpend[[#This Row],[Location]],"")</f>
        <v/>
      </c>
      <c r="K1136" t="str">
        <f>IF(AND(TimeSpend[[#This Row],[Personnel number]]&lt;&gt;"",TimeSpend[[#This Row],[Date]]&lt;&gt;""),TimeSpend[[#This Row],[Task]],"")</f>
        <v/>
      </c>
      <c r="L1136" t="str">
        <f>IF(AND(TimeSpend[[#This Row],[Personnel number]]&lt;&gt;"",TimeSpend[[#This Row],[Date]]&lt;&gt;""),Utilization!$J$2,"")</f>
        <v/>
      </c>
      <c r="M1136" t="str">
        <f>IF(AND(TimeSpend[[#This Row],[Personnel number]]&lt;&gt;"",TimeSpend[[#This Row],[Date]]&lt;&gt;""),TimeSpend[[#This Row],[Employee Name]],"")</f>
        <v/>
      </c>
      <c r="N1136" t="str">
        <f t="shared" si="34"/>
        <v/>
      </c>
      <c r="O1136" t="str">
        <f t="shared" si="35"/>
        <v/>
      </c>
      <c r="P1136" t="str">
        <f>IF(D1136&lt;&gt;"",VLOOKUP(D1136,Projects!B:C,2,0),"")</f>
        <v/>
      </c>
    </row>
    <row r="1137" spans="1:16" x14ac:dyDescent="0.25">
      <c r="A1137" t="str">
        <f>UPPER(IF(AND(TimeSpend[[#This Row],[Personnel number]]&lt;&gt;"",TimeSpend[[#This Row],[Date]]&lt;&gt;""),TimeSpend[[#This Row],[Personnel number]],""))</f>
        <v/>
      </c>
      <c r="B1137" s="85" t="str">
        <f>IF(AND(TimeSpend[[#This Row],[Personnel number]]&lt;&gt;"",TimeSpend[[#This Row],[Date]]&lt;&gt;""),TEXT(TimeSpend[[#This Row],[Date]],"[$-409]yyyyMMdd"),"")</f>
        <v/>
      </c>
      <c r="C1137" s="33" t="str">
        <f>IF(AND(TimeSpend[[#This Row],[Personnel number]]&lt;&gt;"",TimeSpend[[#This Row],[Date]]&lt;&gt;""),SUBSTITUTE(TimeSpend[[#This Row],[Hours]],",","."),"")</f>
        <v/>
      </c>
      <c r="D1137" t="str">
        <f>IF(AND(TimeSpend[[#This Row],[Personnel number]]&lt;&gt;"",TimeSpend[[#This Row],[Date]]&lt;&gt;""),TimeSpend[[#This Row],[Network]],"")</f>
        <v/>
      </c>
      <c r="E1137" t="str">
        <f>IF(AND(TimeSpend[[#This Row],[Personnel number]]&lt;&gt;"",TimeSpend[[#This Row],[Date]]&lt;&gt;""),TimeSpend[[#This Row],[Network Description]],"")</f>
        <v/>
      </c>
      <c r="F1137" t="str">
        <f>IF(AND(TimeSpend[[#This Row],[Personnel number]]&lt;&gt;"",TimeSpend[[#This Row],[Date]]&lt;&gt;""),TimeSpend[[#This Row],[Activity]],"")</f>
        <v/>
      </c>
      <c r="G1137" t="str">
        <f>IF(AND(TimeSpend[[#This Row],[Personnel number]]&lt;&gt;"",TimeSpend[[#This Row],[Date]]&lt;&gt;""),TimeSpend[[#This Row],[Activity description]],"")</f>
        <v/>
      </c>
      <c r="H1137" s="36" t="str">
        <f>IF(AND(TimeSpend[[#This Row],[Personnel number]]&lt;&gt;"",TimeSpend[[#This Row],[Date]]&lt;&gt;""),TimeSpend[[#This Row],[Start Time]],"")</f>
        <v/>
      </c>
      <c r="I1137" s="36" t="str">
        <f>IF(AND(TimeSpend[[#This Row],[Personnel number]]&lt;&gt;"",TimeSpend[[#This Row],[Date]]&lt;&gt;""),TimeSpend[[#This Row],[End Time]],"")</f>
        <v/>
      </c>
      <c r="J1137" t="str">
        <f>IF(AND(TimeSpend[[#This Row],[Personnel number]]&lt;&gt;"",TimeSpend[[#This Row],[Date]]&lt;&gt;""),TimeSpend[[#This Row],[Location]],"")</f>
        <v/>
      </c>
      <c r="K1137" t="str">
        <f>IF(AND(TimeSpend[[#This Row],[Personnel number]]&lt;&gt;"",TimeSpend[[#This Row],[Date]]&lt;&gt;""),TimeSpend[[#This Row],[Task]],"")</f>
        <v/>
      </c>
      <c r="L1137" t="str">
        <f>IF(AND(TimeSpend[[#This Row],[Personnel number]]&lt;&gt;"",TimeSpend[[#This Row],[Date]]&lt;&gt;""),Utilization!$J$2,"")</f>
        <v/>
      </c>
      <c r="M1137" t="str">
        <f>IF(AND(TimeSpend[[#This Row],[Personnel number]]&lt;&gt;"",TimeSpend[[#This Row],[Date]]&lt;&gt;""),TimeSpend[[#This Row],[Employee Name]],"")</f>
        <v/>
      </c>
      <c r="N1137" t="str">
        <f t="shared" si="34"/>
        <v/>
      </c>
      <c r="O1137" t="str">
        <f t="shared" si="35"/>
        <v/>
      </c>
      <c r="P1137" t="str">
        <f>IF(D1137&lt;&gt;"",VLOOKUP(D1137,Projects!B:C,2,0),"")</f>
        <v/>
      </c>
    </row>
    <row r="1138" spans="1:16" x14ac:dyDescent="0.25">
      <c r="A1138" t="str">
        <f>UPPER(IF(AND(TimeSpend[[#This Row],[Personnel number]]&lt;&gt;"",TimeSpend[[#This Row],[Date]]&lt;&gt;""),TimeSpend[[#This Row],[Personnel number]],""))</f>
        <v/>
      </c>
      <c r="B1138" s="85" t="str">
        <f>IF(AND(TimeSpend[[#This Row],[Personnel number]]&lt;&gt;"",TimeSpend[[#This Row],[Date]]&lt;&gt;""),TEXT(TimeSpend[[#This Row],[Date]],"[$-409]yyyyMMdd"),"")</f>
        <v/>
      </c>
      <c r="C1138" s="33" t="str">
        <f>IF(AND(TimeSpend[[#This Row],[Personnel number]]&lt;&gt;"",TimeSpend[[#This Row],[Date]]&lt;&gt;""),SUBSTITUTE(TimeSpend[[#This Row],[Hours]],",","."),"")</f>
        <v/>
      </c>
      <c r="D1138" t="str">
        <f>IF(AND(TimeSpend[[#This Row],[Personnel number]]&lt;&gt;"",TimeSpend[[#This Row],[Date]]&lt;&gt;""),TimeSpend[[#This Row],[Network]],"")</f>
        <v/>
      </c>
      <c r="E1138" t="str">
        <f>IF(AND(TimeSpend[[#This Row],[Personnel number]]&lt;&gt;"",TimeSpend[[#This Row],[Date]]&lt;&gt;""),TimeSpend[[#This Row],[Network Description]],"")</f>
        <v/>
      </c>
      <c r="F1138" t="str">
        <f>IF(AND(TimeSpend[[#This Row],[Personnel number]]&lt;&gt;"",TimeSpend[[#This Row],[Date]]&lt;&gt;""),TimeSpend[[#This Row],[Activity]],"")</f>
        <v/>
      </c>
      <c r="G1138" t="str">
        <f>IF(AND(TimeSpend[[#This Row],[Personnel number]]&lt;&gt;"",TimeSpend[[#This Row],[Date]]&lt;&gt;""),TimeSpend[[#This Row],[Activity description]],"")</f>
        <v/>
      </c>
      <c r="H1138" s="36" t="str">
        <f>IF(AND(TimeSpend[[#This Row],[Personnel number]]&lt;&gt;"",TimeSpend[[#This Row],[Date]]&lt;&gt;""),TimeSpend[[#This Row],[Start Time]],"")</f>
        <v/>
      </c>
      <c r="I1138" s="36" t="str">
        <f>IF(AND(TimeSpend[[#This Row],[Personnel number]]&lt;&gt;"",TimeSpend[[#This Row],[Date]]&lt;&gt;""),TimeSpend[[#This Row],[End Time]],"")</f>
        <v/>
      </c>
      <c r="J1138" t="str">
        <f>IF(AND(TimeSpend[[#This Row],[Personnel number]]&lt;&gt;"",TimeSpend[[#This Row],[Date]]&lt;&gt;""),TimeSpend[[#This Row],[Location]],"")</f>
        <v/>
      </c>
      <c r="K1138" t="str">
        <f>IF(AND(TimeSpend[[#This Row],[Personnel number]]&lt;&gt;"",TimeSpend[[#This Row],[Date]]&lt;&gt;""),TimeSpend[[#This Row],[Task]],"")</f>
        <v/>
      </c>
      <c r="L1138" t="str">
        <f>IF(AND(TimeSpend[[#This Row],[Personnel number]]&lt;&gt;"",TimeSpend[[#This Row],[Date]]&lt;&gt;""),Utilization!$J$2,"")</f>
        <v/>
      </c>
      <c r="M1138" t="str">
        <f>IF(AND(TimeSpend[[#This Row],[Personnel number]]&lt;&gt;"",TimeSpend[[#This Row],[Date]]&lt;&gt;""),TimeSpend[[#This Row],[Employee Name]],"")</f>
        <v/>
      </c>
      <c r="N1138" t="str">
        <f t="shared" si="34"/>
        <v/>
      </c>
      <c r="O1138" t="str">
        <f t="shared" si="35"/>
        <v/>
      </c>
      <c r="P1138" t="str">
        <f>IF(D1138&lt;&gt;"",VLOOKUP(D1138,Projects!B:C,2,0),"")</f>
        <v/>
      </c>
    </row>
    <row r="1139" spans="1:16" x14ac:dyDescent="0.25">
      <c r="A1139" t="str">
        <f>UPPER(IF(AND(TimeSpend[[#This Row],[Personnel number]]&lt;&gt;"",TimeSpend[[#This Row],[Date]]&lt;&gt;""),TimeSpend[[#This Row],[Personnel number]],""))</f>
        <v/>
      </c>
      <c r="B1139" s="85" t="str">
        <f>IF(AND(TimeSpend[[#This Row],[Personnel number]]&lt;&gt;"",TimeSpend[[#This Row],[Date]]&lt;&gt;""),TEXT(TimeSpend[[#This Row],[Date]],"[$-409]yyyyMMdd"),"")</f>
        <v/>
      </c>
      <c r="C1139" s="33" t="str">
        <f>IF(AND(TimeSpend[[#This Row],[Personnel number]]&lt;&gt;"",TimeSpend[[#This Row],[Date]]&lt;&gt;""),SUBSTITUTE(TimeSpend[[#This Row],[Hours]],",","."),"")</f>
        <v/>
      </c>
      <c r="D1139" t="str">
        <f>IF(AND(TimeSpend[[#This Row],[Personnel number]]&lt;&gt;"",TimeSpend[[#This Row],[Date]]&lt;&gt;""),TimeSpend[[#This Row],[Network]],"")</f>
        <v/>
      </c>
      <c r="E1139" t="str">
        <f>IF(AND(TimeSpend[[#This Row],[Personnel number]]&lt;&gt;"",TimeSpend[[#This Row],[Date]]&lt;&gt;""),TimeSpend[[#This Row],[Network Description]],"")</f>
        <v/>
      </c>
      <c r="F1139" t="str">
        <f>IF(AND(TimeSpend[[#This Row],[Personnel number]]&lt;&gt;"",TimeSpend[[#This Row],[Date]]&lt;&gt;""),TimeSpend[[#This Row],[Activity]],"")</f>
        <v/>
      </c>
      <c r="G1139" t="str">
        <f>IF(AND(TimeSpend[[#This Row],[Personnel number]]&lt;&gt;"",TimeSpend[[#This Row],[Date]]&lt;&gt;""),TimeSpend[[#This Row],[Activity description]],"")</f>
        <v/>
      </c>
      <c r="H1139" s="36" t="str">
        <f>IF(AND(TimeSpend[[#This Row],[Personnel number]]&lt;&gt;"",TimeSpend[[#This Row],[Date]]&lt;&gt;""),TimeSpend[[#This Row],[Start Time]],"")</f>
        <v/>
      </c>
      <c r="I1139" s="36" t="str">
        <f>IF(AND(TimeSpend[[#This Row],[Personnel number]]&lt;&gt;"",TimeSpend[[#This Row],[Date]]&lt;&gt;""),TimeSpend[[#This Row],[End Time]],"")</f>
        <v/>
      </c>
      <c r="J1139" t="str">
        <f>IF(AND(TimeSpend[[#This Row],[Personnel number]]&lt;&gt;"",TimeSpend[[#This Row],[Date]]&lt;&gt;""),TimeSpend[[#This Row],[Location]],"")</f>
        <v/>
      </c>
      <c r="K1139" t="str">
        <f>IF(AND(TimeSpend[[#This Row],[Personnel number]]&lt;&gt;"",TimeSpend[[#This Row],[Date]]&lt;&gt;""),TimeSpend[[#This Row],[Task]],"")</f>
        <v/>
      </c>
      <c r="L1139" t="str">
        <f>IF(AND(TimeSpend[[#This Row],[Personnel number]]&lt;&gt;"",TimeSpend[[#This Row],[Date]]&lt;&gt;""),Utilization!$J$2,"")</f>
        <v/>
      </c>
      <c r="M1139" t="str">
        <f>IF(AND(TimeSpend[[#This Row],[Personnel number]]&lt;&gt;"",TimeSpend[[#This Row],[Date]]&lt;&gt;""),TimeSpend[[#This Row],[Employee Name]],"")</f>
        <v/>
      </c>
      <c r="N1139" t="str">
        <f t="shared" si="34"/>
        <v/>
      </c>
      <c r="O1139" t="str">
        <f t="shared" si="35"/>
        <v/>
      </c>
      <c r="P1139" t="str">
        <f>IF(D1139&lt;&gt;"",VLOOKUP(D1139,Projects!B:C,2,0),"")</f>
        <v/>
      </c>
    </row>
    <row r="1140" spans="1:16" x14ac:dyDescent="0.25">
      <c r="A1140" t="str">
        <f>UPPER(IF(AND(TimeSpend[[#This Row],[Personnel number]]&lt;&gt;"",TimeSpend[[#This Row],[Date]]&lt;&gt;""),TimeSpend[[#This Row],[Personnel number]],""))</f>
        <v/>
      </c>
      <c r="B1140" s="85" t="str">
        <f>IF(AND(TimeSpend[[#This Row],[Personnel number]]&lt;&gt;"",TimeSpend[[#This Row],[Date]]&lt;&gt;""),TEXT(TimeSpend[[#This Row],[Date]],"[$-409]yyyyMMdd"),"")</f>
        <v/>
      </c>
      <c r="C1140" s="33" t="str">
        <f>IF(AND(TimeSpend[[#This Row],[Personnel number]]&lt;&gt;"",TimeSpend[[#This Row],[Date]]&lt;&gt;""),SUBSTITUTE(TimeSpend[[#This Row],[Hours]],",","."),"")</f>
        <v/>
      </c>
      <c r="D1140" t="str">
        <f>IF(AND(TimeSpend[[#This Row],[Personnel number]]&lt;&gt;"",TimeSpend[[#This Row],[Date]]&lt;&gt;""),TimeSpend[[#This Row],[Network]],"")</f>
        <v/>
      </c>
      <c r="E1140" t="str">
        <f>IF(AND(TimeSpend[[#This Row],[Personnel number]]&lt;&gt;"",TimeSpend[[#This Row],[Date]]&lt;&gt;""),TimeSpend[[#This Row],[Network Description]],"")</f>
        <v/>
      </c>
      <c r="F1140" t="str">
        <f>IF(AND(TimeSpend[[#This Row],[Personnel number]]&lt;&gt;"",TimeSpend[[#This Row],[Date]]&lt;&gt;""),TimeSpend[[#This Row],[Activity]],"")</f>
        <v/>
      </c>
      <c r="G1140" t="str">
        <f>IF(AND(TimeSpend[[#This Row],[Personnel number]]&lt;&gt;"",TimeSpend[[#This Row],[Date]]&lt;&gt;""),TimeSpend[[#This Row],[Activity description]],"")</f>
        <v/>
      </c>
      <c r="H1140" s="36" t="str">
        <f>IF(AND(TimeSpend[[#This Row],[Personnel number]]&lt;&gt;"",TimeSpend[[#This Row],[Date]]&lt;&gt;""),TimeSpend[[#This Row],[Start Time]],"")</f>
        <v/>
      </c>
      <c r="I1140" s="36" t="str">
        <f>IF(AND(TimeSpend[[#This Row],[Personnel number]]&lt;&gt;"",TimeSpend[[#This Row],[Date]]&lt;&gt;""),TimeSpend[[#This Row],[End Time]],"")</f>
        <v/>
      </c>
      <c r="J1140" t="str">
        <f>IF(AND(TimeSpend[[#This Row],[Personnel number]]&lt;&gt;"",TimeSpend[[#This Row],[Date]]&lt;&gt;""),TimeSpend[[#This Row],[Location]],"")</f>
        <v/>
      </c>
      <c r="K1140" t="str">
        <f>IF(AND(TimeSpend[[#This Row],[Personnel number]]&lt;&gt;"",TimeSpend[[#This Row],[Date]]&lt;&gt;""),TimeSpend[[#This Row],[Task]],"")</f>
        <v/>
      </c>
      <c r="L1140" t="str">
        <f>IF(AND(TimeSpend[[#This Row],[Personnel number]]&lt;&gt;"",TimeSpend[[#This Row],[Date]]&lt;&gt;""),Utilization!$J$2,"")</f>
        <v/>
      </c>
      <c r="M1140" t="str">
        <f>IF(AND(TimeSpend[[#This Row],[Personnel number]]&lt;&gt;"",TimeSpend[[#This Row],[Date]]&lt;&gt;""),TimeSpend[[#This Row],[Employee Name]],"")</f>
        <v/>
      </c>
      <c r="N1140" t="str">
        <f t="shared" si="34"/>
        <v/>
      </c>
      <c r="O1140" t="str">
        <f t="shared" si="35"/>
        <v/>
      </c>
      <c r="P1140" t="str">
        <f>IF(D1140&lt;&gt;"",VLOOKUP(D1140,Projects!B:C,2,0),"")</f>
        <v/>
      </c>
    </row>
    <row r="1141" spans="1:16" x14ac:dyDescent="0.25">
      <c r="A1141" t="str">
        <f>UPPER(IF(AND(TimeSpend[[#This Row],[Personnel number]]&lt;&gt;"",TimeSpend[[#This Row],[Date]]&lt;&gt;""),TimeSpend[[#This Row],[Personnel number]],""))</f>
        <v/>
      </c>
      <c r="B1141" s="85" t="str">
        <f>IF(AND(TimeSpend[[#This Row],[Personnel number]]&lt;&gt;"",TimeSpend[[#This Row],[Date]]&lt;&gt;""),TEXT(TimeSpend[[#This Row],[Date]],"[$-409]yyyyMMdd"),"")</f>
        <v/>
      </c>
      <c r="C1141" s="33" t="str">
        <f>IF(AND(TimeSpend[[#This Row],[Personnel number]]&lt;&gt;"",TimeSpend[[#This Row],[Date]]&lt;&gt;""),SUBSTITUTE(TimeSpend[[#This Row],[Hours]],",","."),"")</f>
        <v/>
      </c>
      <c r="D1141" t="str">
        <f>IF(AND(TimeSpend[[#This Row],[Personnel number]]&lt;&gt;"",TimeSpend[[#This Row],[Date]]&lt;&gt;""),TimeSpend[[#This Row],[Network]],"")</f>
        <v/>
      </c>
      <c r="E1141" t="str">
        <f>IF(AND(TimeSpend[[#This Row],[Personnel number]]&lt;&gt;"",TimeSpend[[#This Row],[Date]]&lt;&gt;""),TimeSpend[[#This Row],[Network Description]],"")</f>
        <v/>
      </c>
      <c r="F1141" t="str">
        <f>IF(AND(TimeSpend[[#This Row],[Personnel number]]&lt;&gt;"",TimeSpend[[#This Row],[Date]]&lt;&gt;""),TimeSpend[[#This Row],[Activity]],"")</f>
        <v/>
      </c>
      <c r="G1141" t="str">
        <f>IF(AND(TimeSpend[[#This Row],[Personnel number]]&lt;&gt;"",TimeSpend[[#This Row],[Date]]&lt;&gt;""),TimeSpend[[#This Row],[Activity description]],"")</f>
        <v/>
      </c>
      <c r="H1141" s="36" t="str">
        <f>IF(AND(TimeSpend[[#This Row],[Personnel number]]&lt;&gt;"",TimeSpend[[#This Row],[Date]]&lt;&gt;""),TimeSpend[[#This Row],[Start Time]],"")</f>
        <v/>
      </c>
      <c r="I1141" s="36" t="str">
        <f>IF(AND(TimeSpend[[#This Row],[Personnel number]]&lt;&gt;"",TimeSpend[[#This Row],[Date]]&lt;&gt;""),TimeSpend[[#This Row],[End Time]],"")</f>
        <v/>
      </c>
      <c r="J1141" t="str">
        <f>IF(AND(TimeSpend[[#This Row],[Personnel number]]&lt;&gt;"",TimeSpend[[#This Row],[Date]]&lt;&gt;""),TimeSpend[[#This Row],[Location]],"")</f>
        <v/>
      </c>
      <c r="K1141" t="str">
        <f>IF(AND(TimeSpend[[#This Row],[Personnel number]]&lt;&gt;"",TimeSpend[[#This Row],[Date]]&lt;&gt;""),TimeSpend[[#This Row],[Task]],"")</f>
        <v/>
      </c>
      <c r="L1141" t="str">
        <f>IF(AND(TimeSpend[[#This Row],[Personnel number]]&lt;&gt;"",TimeSpend[[#This Row],[Date]]&lt;&gt;""),Utilization!$J$2,"")</f>
        <v/>
      </c>
      <c r="M1141" t="str">
        <f>IF(AND(TimeSpend[[#This Row],[Personnel number]]&lt;&gt;"",TimeSpend[[#This Row],[Date]]&lt;&gt;""),TimeSpend[[#This Row],[Employee Name]],"")</f>
        <v/>
      </c>
      <c r="N1141" t="str">
        <f t="shared" si="34"/>
        <v/>
      </c>
      <c r="O1141" t="str">
        <f t="shared" si="35"/>
        <v/>
      </c>
      <c r="P1141" t="str">
        <f>IF(D1141&lt;&gt;"",VLOOKUP(D1141,Projects!B:C,2,0),"")</f>
        <v/>
      </c>
    </row>
    <row r="1142" spans="1:16" x14ac:dyDescent="0.25">
      <c r="A1142" t="str">
        <f>UPPER(IF(AND(TimeSpend[[#This Row],[Personnel number]]&lt;&gt;"",TimeSpend[[#This Row],[Date]]&lt;&gt;""),TimeSpend[[#This Row],[Personnel number]],""))</f>
        <v/>
      </c>
      <c r="B1142" s="85" t="str">
        <f>IF(AND(TimeSpend[[#This Row],[Personnel number]]&lt;&gt;"",TimeSpend[[#This Row],[Date]]&lt;&gt;""),TEXT(TimeSpend[[#This Row],[Date]],"[$-409]yyyyMMdd"),"")</f>
        <v/>
      </c>
      <c r="C1142" s="33" t="str">
        <f>IF(AND(TimeSpend[[#This Row],[Personnel number]]&lt;&gt;"",TimeSpend[[#This Row],[Date]]&lt;&gt;""),SUBSTITUTE(TimeSpend[[#This Row],[Hours]],",","."),"")</f>
        <v/>
      </c>
      <c r="D1142" t="str">
        <f>IF(AND(TimeSpend[[#This Row],[Personnel number]]&lt;&gt;"",TimeSpend[[#This Row],[Date]]&lt;&gt;""),TimeSpend[[#This Row],[Network]],"")</f>
        <v/>
      </c>
      <c r="E1142" t="str">
        <f>IF(AND(TimeSpend[[#This Row],[Personnel number]]&lt;&gt;"",TimeSpend[[#This Row],[Date]]&lt;&gt;""),TimeSpend[[#This Row],[Network Description]],"")</f>
        <v/>
      </c>
      <c r="F1142" t="str">
        <f>IF(AND(TimeSpend[[#This Row],[Personnel number]]&lt;&gt;"",TimeSpend[[#This Row],[Date]]&lt;&gt;""),TimeSpend[[#This Row],[Activity]],"")</f>
        <v/>
      </c>
      <c r="G1142" t="str">
        <f>IF(AND(TimeSpend[[#This Row],[Personnel number]]&lt;&gt;"",TimeSpend[[#This Row],[Date]]&lt;&gt;""),TimeSpend[[#This Row],[Activity description]],"")</f>
        <v/>
      </c>
      <c r="H1142" s="36" t="str">
        <f>IF(AND(TimeSpend[[#This Row],[Personnel number]]&lt;&gt;"",TimeSpend[[#This Row],[Date]]&lt;&gt;""),TimeSpend[[#This Row],[Start Time]],"")</f>
        <v/>
      </c>
      <c r="I1142" s="36" t="str">
        <f>IF(AND(TimeSpend[[#This Row],[Personnel number]]&lt;&gt;"",TimeSpend[[#This Row],[Date]]&lt;&gt;""),TimeSpend[[#This Row],[End Time]],"")</f>
        <v/>
      </c>
      <c r="J1142" t="str">
        <f>IF(AND(TimeSpend[[#This Row],[Personnel number]]&lt;&gt;"",TimeSpend[[#This Row],[Date]]&lt;&gt;""),TimeSpend[[#This Row],[Location]],"")</f>
        <v/>
      </c>
      <c r="K1142" t="str">
        <f>IF(AND(TimeSpend[[#This Row],[Personnel number]]&lt;&gt;"",TimeSpend[[#This Row],[Date]]&lt;&gt;""),TimeSpend[[#This Row],[Task]],"")</f>
        <v/>
      </c>
      <c r="L1142" t="str">
        <f>IF(AND(TimeSpend[[#This Row],[Personnel number]]&lt;&gt;"",TimeSpend[[#This Row],[Date]]&lt;&gt;""),Utilization!$J$2,"")</f>
        <v/>
      </c>
      <c r="M1142" t="str">
        <f>IF(AND(TimeSpend[[#This Row],[Personnel number]]&lt;&gt;"",TimeSpend[[#This Row],[Date]]&lt;&gt;""),TimeSpend[[#This Row],[Employee Name]],"")</f>
        <v/>
      </c>
      <c r="N1142" t="str">
        <f t="shared" si="34"/>
        <v/>
      </c>
      <c r="O1142" t="str">
        <f t="shared" si="35"/>
        <v/>
      </c>
      <c r="P1142" t="str">
        <f>IF(D1142&lt;&gt;"",VLOOKUP(D1142,Projects!B:C,2,0),"")</f>
        <v/>
      </c>
    </row>
    <row r="1143" spans="1:16" x14ac:dyDescent="0.25">
      <c r="A1143" t="str">
        <f>UPPER(IF(AND(TimeSpend[[#This Row],[Personnel number]]&lt;&gt;"",TimeSpend[[#This Row],[Date]]&lt;&gt;""),TimeSpend[[#This Row],[Personnel number]],""))</f>
        <v/>
      </c>
      <c r="B1143" s="85" t="str">
        <f>IF(AND(TimeSpend[[#This Row],[Personnel number]]&lt;&gt;"",TimeSpend[[#This Row],[Date]]&lt;&gt;""),TEXT(TimeSpend[[#This Row],[Date]],"[$-409]yyyyMMdd"),"")</f>
        <v/>
      </c>
      <c r="C1143" s="33" t="str">
        <f>IF(AND(TimeSpend[[#This Row],[Personnel number]]&lt;&gt;"",TimeSpend[[#This Row],[Date]]&lt;&gt;""),SUBSTITUTE(TimeSpend[[#This Row],[Hours]],",","."),"")</f>
        <v/>
      </c>
      <c r="D1143" t="str">
        <f>IF(AND(TimeSpend[[#This Row],[Personnel number]]&lt;&gt;"",TimeSpend[[#This Row],[Date]]&lt;&gt;""),TimeSpend[[#This Row],[Network]],"")</f>
        <v/>
      </c>
      <c r="E1143" t="str">
        <f>IF(AND(TimeSpend[[#This Row],[Personnel number]]&lt;&gt;"",TimeSpend[[#This Row],[Date]]&lt;&gt;""),TimeSpend[[#This Row],[Network Description]],"")</f>
        <v/>
      </c>
      <c r="F1143" t="str">
        <f>IF(AND(TimeSpend[[#This Row],[Personnel number]]&lt;&gt;"",TimeSpend[[#This Row],[Date]]&lt;&gt;""),TimeSpend[[#This Row],[Activity]],"")</f>
        <v/>
      </c>
      <c r="G1143" t="str">
        <f>IF(AND(TimeSpend[[#This Row],[Personnel number]]&lt;&gt;"",TimeSpend[[#This Row],[Date]]&lt;&gt;""),TimeSpend[[#This Row],[Activity description]],"")</f>
        <v/>
      </c>
      <c r="H1143" s="36" t="str">
        <f>IF(AND(TimeSpend[[#This Row],[Personnel number]]&lt;&gt;"",TimeSpend[[#This Row],[Date]]&lt;&gt;""),TimeSpend[[#This Row],[Start Time]],"")</f>
        <v/>
      </c>
      <c r="I1143" s="36" t="str">
        <f>IF(AND(TimeSpend[[#This Row],[Personnel number]]&lt;&gt;"",TimeSpend[[#This Row],[Date]]&lt;&gt;""),TimeSpend[[#This Row],[End Time]],"")</f>
        <v/>
      </c>
      <c r="J1143" t="str">
        <f>IF(AND(TimeSpend[[#This Row],[Personnel number]]&lt;&gt;"",TimeSpend[[#This Row],[Date]]&lt;&gt;""),TimeSpend[[#This Row],[Location]],"")</f>
        <v/>
      </c>
      <c r="K1143" t="str">
        <f>IF(AND(TimeSpend[[#This Row],[Personnel number]]&lt;&gt;"",TimeSpend[[#This Row],[Date]]&lt;&gt;""),TimeSpend[[#This Row],[Task]],"")</f>
        <v/>
      </c>
      <c r="L1143" t="str">
        <f>IF(AND(TimeSpend[[#This Row],[Personnel number]]&lt;&gt;"",TimeSpend[[#This Row],[Date]]&lt;&gt;""),Utilization!$J$2,"")</f>
        <v/>
      </c>
      <c r="M1143" t="str">
        <f>IF(AND(TimeSpend[[#This Row],[Personnel number]]&lt;&gt;"",TimeSpend[[#This Row],[Date]]&lt;&gt;""),TimeSpend[[#This Row],[Employee Name]],"")</f>
        <v/>
      </c>
      <c r="N1143" t="str">
        <f t="shared" si="34"/>
        <v/>
      </c>
      <c r="O1143" t="str">
        <f t="shared" si="35"/>
        <v/>
      </c>
      <c r="P1143" t="str">
        <f>IF(D1143&lt;&gt;"",VLOOKUP(D1143,Projects!B:C,2,0),"")</f>
        <v/>
      </c>
    </row>
    <row r="1144" spans="1:16" x14ac:dyDescent="0.25">
      <c r="A1144" t="str">
        <f>UPPER(IF(AND(TimeSpend[[#This Row],[Personnel number]]&lt;&gt;"",TimeSpend[[#This Row],[Date]]&lt;&gt;""),TimeSpend[[#This Row],[Personnel number]],""))</f>
        <v/>
      </c>
      <c r="B1144" s="85" t="str">
        <f>IF(AND(TimeSpend[[#This Row],[Personnel number]]&lt;&gt;"",TimeSpend[[#This Row],[Date]]&lt;&gt;""),TEXT(TimeSpend[[#This Row],[Date]],"[$-409]yyyyMMdd"),"")</f>
        <v/>
      </c>
      <c r="C1144" s="33" t="str">
        <f>IF(AND(TimeSpend[[#This Row],[Personnel number]]&lt;&gt;"",TimeSpend[[#This Row],[Date]]&lt;&gt;""),SUBSTITUTE(TimeSpend[[#This Row],[Hours]],",","."),"")</f>
        <v/>
      </c>
      <c r="D1144" t="str">
        <f>IF(AND(TimeSpend[[#This Row],[Personnel number]]&lt;&gt;"",TimeSpend[[#This Row],[Date]]&lt;&gt;""),TimeSpend[[#This Row],[Network]],"")</f>
        <v/>
      </c>
      <c r="E1144" t="str">
        <f>IF(AND(TimeSpend[[#This Row],[Personnel number]]&lt;&gt;"",TimeSpend[[#This Row],[Date]]&lt;&gt;""),TimeSpend[[#This Row],[Network Description]],"")</f>
        <v/>
      </c>
      <c r="F1144" t="str">
        <f>IF(AND(TimeSpend[[#This Row],[Personnel number]]&lt;&gt;"",TimeSpend[[#This Row],[Date]]&lt;&gt;""),TimeSpend[[#This Row],[Activity]],"")</f>
        <v/>
      </c>
      <c r="G1144" t="str">
        <f>IF(AND(TimeSpend[[#This Row],[Personnel number]]&lt;&gt;"",TimeSpend[[#This Row],[Date]]&lt;&gt;""),TimeSpend[[#This Row],[Activity description]],"")</f>
        <v/>
      </c>
      <c r="H1144" s="36" t="str">
        <f>IF(AND(TimeSpend[[#This Row],[Personnel number]]&lt;&gt;"",TimeSpend[[#This Row],[Date]]&lt;&gt;""),TimeSpend[[#This Row],[Start Time]],"")</f>
        <v/>
      </c>
      <c r="I1144" s="36" t="str">
        <f>IF(AND(TimeSpend[[#This Row],[Personnel number]]&lt;&gt;"",TimeSpend[[#This Row],[Date]]&lt;&gt;""),TimeSpend[[#This Row],[End Time]],"")</f>
        <v/>
      </c>
      <c r="J1144" t="str">
        <f>IF(AND(TimeSpend[[#This Row],[Personnel number]]&lt;&gt;"",TimeSpend[[#This Row],[Date]]&lt;&gt;""),TimeSpend[[#This Row],[Location]],"")</f>
        <v/>
      </c>
      <c r="K1144" t="str">
        <f>IF(AND(TimeSpend[[#This Row],[Personnel number]]&lt;&gt;"",TimeSpend[[#This Row],[Date]]&lt;&gt;""),TimeSpend[[#This Row],[Task]],"")</f>
        <v/>
      </c>
      <c r="L1144" t="str">
        <f>IF(AND(TimeSpend[[#This Row],[Personnel number]]&lt;&gt;"",TimeSpend[[#This Row],[Date]]&lt;&gt;""),Utilization!$J$2,"")</f>
        <v/>
      </c>
      <c r="M1144" t="str">
        <f>IF(AND(TimeSpend[[#This Row],[Personnel number]]&lt;&gt;"",TimeSpend[[#This Row],[Date]]&lt;&gt;""),TimeSpend[[#This Row],[Employee Name]],"")</f>
        <v/>
      </c>
      <c r="N1144" t="str">
        <f t="shared" si="34"/>
        <v/>
      </c>
      <c r="O1144" t="str">
        <f t="shared" si="35"/>
        <v/>
      </c>
      <c r="P1144" t="str">
        <f>IF(D1144&lt;&gt;"",VLOOKUP(D1144,Projects!B:C,2,0),"")</f>
        <v/>
      </c>
    </row>
    <row r="1145" spans="1:16" x14ac:dyDescent="0.25">
      <c r="A1145" t="str">
        <f>UPPER(IF(AND(TimeSpend[[#This Row],[Personnel number]]&lt;&gt;"",TimeSpend[[#This Row],[Date]]&lt;&gt;""),TimeSpend[[#This Row],[Personnel number]],""))</f>
        <v/>
      </c>
      <c r="B1145" s="85" t="str">
        <f>IF(AND(TimeSpend[[#This Row],[Personnel number]]&lt;&gt;"",TimeSpend[[#This Row],[Date]]&lt;&gt;""),TEXT(TimeSpend[[#This Row],[Date]],"[$-409]yyyyMMdd"),"")</f>
        <v/>
      </c>
      <c r="C1145" s="33" t="str">
        <f>IF(AND(TimeSpend[[#This Row],[Personnel number]]&lt;&gt;"",TimeSpend[[#This Row],[Date]]&lt;&gt;""),SUBSTITUTE(TimeSpend[[#This Row],[Hours]],",","."),"")</f>
        <v/>
      </c>
      <c r="D1145" t="str">
        <f>IF(AND(TimeSpend[[#This Row],[Personnel number]]&lt;&gt;"",TimeSpend[[#This Row],[Date]]&lt;&gt;""),TimeSpend[[#This Row],[Network]],"")</f>
        <v/>
      </c>
      <c r="E1145" t="str">
        <f>IF(AND(TimeSpend[[#This Row],[Personnel number]]&lt;&gt;"",TimeSpend[[#This Row],[Date]]&lt;&gt;""),TimeSpend[[#This Row],[Network Description]],"")</f>
        <v/>
      </c>
      <c r="F1145" t="str">
        <f>IF(AND(TimeSpend[[#This Row],[Personnel number]]&lt;&gt;"",TimeSpend[[#This Row],[Date]]&lt;&gt;""),TimeSpend[[#This Row],[Activity]],"")</f>
        <v/>
      </c>
      <c r="G1145" t="str">
        <f>IF(AND(TimeSpend[[#This Row],[Personnel number]]&lt;&gt;"",TimeSpend[[#This Row],[Date]]&lt;&gt;""),TimeSpend[[#This Row],[Activity description]],"")</f>
        <v/>
      </c>
      <c r="H1145" s="36" t="str">
        <f>IF(AND(TimeSpend[[#This Row],[Personnel number]]&lt;&gt;"",TimeSpend[[#This Row],[Date]]&lt;&gt;""),TimeSpend[[#This Row],[Start Time]],"")</f>
        <v/>
      </c>
      <c r="I1145" s="36" t="str">
        <f>IF(AND(TimeSpend[[#This Row],[Personnel number]]&lt;&gt;"",TimeSpend[[#This Row],[Date]]&lt;&gt;""),TimeSpend[[#This Row],[End Time]],"")</f>
        <v/>
      </c>
      <c r="J1145" t="str">
        <f>IF(AND(TimeSpend[[#This Row],[Personnel number]]&lt;&gt;"",TimeSpend[[#This Row],[Date]]&lt;&gt;""),TimeSpend[[#This Row],[Location]],"")</f>
        <v/>
      </c>
      <c r="K1145" t="str">
        <f>IF(AND(TimeSpend[[#This Row],[Personnel number]]&lt;&gt;"",TimeSpend[[#This Row],[Date]]&lt;&gt;""),TimeSpend[[#This Row],[Task]],"")</f>
        <v/>
      </c>
      <c r="L1145" t="str">
        <f>IF(AND(TimeSpend[[#This Row],[Personnel number]]&lt;&gt;"",TimeSpend[[#This Row],[Date]]&lt;&gt;""),Utilization!$J$2,"")</f>
        <v/>
      </c>
      <c r="M1145" t="str">
        <f>IF(AND(TimeSpend[[#This Row],[Personnel number]]&lt;&gt;"",TimeSpend[[#This Row],[Date]]&lt;&gt;""),TimeSpend[[#This Row],[Employee Name]],"")</f>
        <v/>
      </c>
      <c r="N1145" t="str">
        <f t="shared" si="34"/>
        <v/>
      </c>
      <c r="O1145" t="str">
        <f t="shared" si="35"/>
        <v/>
      </c>
      <c r="P1145" t="str">
        <f>IF(D1145&lt;&gt;"",VLOOKUP(D1145,Projects!B:C,2,0),"")</f>
        <v/>
      </c>
    </row>
    <row r="1146" spans="1:16" x14ac:dyDescent="0.25">
      <c r="A1146" t="str">
        <f>UPPER(IF(AND(TimeSpend[[#This Row],[Personnel number]]&lt;&gt;"",TimeSpend[[#This Row],[Date]]&lt;&gt;""),TimeSpend[[#This Row],[Personnel number]],""))</f>
        <v/>
      </c>
      <c r="B1146" s="85" t="str">
        <f>IF(AND(TimeSpend[[#This Row],[Personnel number]]&lt;&gt;"",TimeSpend[[#This Row],[Date]]&lt;&gt;""),TEXT(TimeSpend[[#This Row],[Date]],"[$-409]yyyyMMdd"),"")</f>
        <v/>
      </c>
      <c r="C1146" s="33" t="str">
        <f>IF(AND(TimeSpend[[#This Row],[Personnel number]]&lt;&gt;"",TimeSpend[[#This Row],[Date]]&lt;&gt;""),SUBSTITUTE(TimeSpend[[#This Row],[Hours]],",","."),"")</f>
        <v/>
      </c>
      <c r="D1146" t="str">
        <f>IF(AND(TimeSpend[[#This Row],[Personnel number]]&lt;&gt;"",TimeSpend[[#This Row],[Date]]&lt;&gt;""),TimeSpend[[#This Row],[Network]],"")</f>
        <v/>
      </c>
      <c r="E1146" t="str">
        <f>IF(AND(TimeSpend[[#This Row],[Personnel number]]&lt;&gt;"",TimeSpend[[#This Row],[Date]]&lt;&gt;""),TimeSpend[[#This Row],[Network Description]],"")</f>
        <v/>
      </c>
      <c r="F1146" t="str">
        <f>IF(AND(TimeSpend[[#This Row],[Personnel number]]&lt;&gt;"",TimeSpend[[#This Row],[Date]]&lt;&gt;""),TimeSpend[[#This Row],[Activity]],"")</f>
        <v/>
      </c>
      <c r="G1146" t="str">
        <f>IF(AND(TimeSpend[[#This Row],[Personnel number]]&lt;&gt;"",TimeSpend[[#This Row],[Date]]&lt;&gt;""),TimeSpend[[#This Row],[Activity description]],"")</f>
        <v/>
      </c>
      <c r="H1146" s="36" t="str">
        <f>IF(AND(TimeSpend[[#This Row],[Personnel number]]&lt;&gt;"",TimeSpend[[#This Row],[Date]]&lt;&gt;""),TimeSpend[[#This Row],[Start Time]],"")</f>
        <v/>
      </c>
      <c r="I1146" s="36" t="str">
        <f>IF(AND(TimeSpend[[#This Row],[Personnel number]]&lt;&gt;"",TimeSpend[[#This Row],[Date]]&lt;&gt;""),TimeSpend[[#This Row],[End Time]],"")</f>
        <v/>
      </c>
      <c r="J1146" t="str">
        <f>IF(AND(TimeSpend[[#This Row],[Personnel number]]&lt;&gt;"",TimeSpend[[#This Row],[Date]]&lt;&gt;""),TimeSpend[[#This Row],[Location]],"")</f>
        <v/>
      </c>
      <c r="K1146" t="str">
        <f>IF(AND(TimeSpend[[#This Row],[Personnel number]]&lt;&gt;"",TimeSpend[[#This Row],[Date]]&lt;&gt;""),TimeSpend[[#This Row],[Task]],"")</f>
        <v/>
      </c>
      <c r="L1146" t="str">
        <f>IF(AND(TimeSpend[[#This Row],[Personnel number]]&lt;&gt;"",TimeSpend[[#This Row],[Date]]&lt;&gt;""),Utilization!$J$2,"")</f>
        <v/>
      </c>
      <c r="M1146" t="str">
        <f>IF(AND(TimeSpend[[#This Row],[Personnel number]]&lt;&gt;"",TimeSpend[[#This Row],[Date]]&lt;&gt;""),TimeSpend[[#This Row],[Employee Name]],"")</f>
        <v/>
      </c>
      <c r="N1146" t="str">
        <f t="shared" si="34"/>
        <v/>
      </c>
      <c r="O1146" t="str">
        <f t="shared" si="35"/>
        <v/>
      </c>
      <c r="P1146" t="str">
        <f>IF(D1146&lt;&gt;"",VLOOKUP(D1146,Projects!B:C,2,0),"")</f>
        <v/>
      </c>
    </row>
    <row r="1147" spans="1:16" x14ac:dyDescent="0.25">
      <c r="A1147" t="str">
        <f>UPPER(IF(AND(TimeSpend[[#This Row],[Personnel number]]&lt;&gt;"",TimeSpend[[#This Row],[Date]]&lt;&gt;""),TimeSpend[[#This Row],[Personnel number]],""))</f>
        <v/>
      </c>
      <c r="B1147" s="85" t="str">
        <f>IF(AND(TimeSpend[[#This Row],[Personnel number]]&lt;&gt;"",TimeSpend[[#This Row],[Date]]&lt;&gt;""),TEXT(TimeSpend[[#This Row],[Date]],"[$-409]yyyyMMdd"),"")</f>
        <v/>
      </c>
      <c r="C1147" s="33" t="str">
        <f>IF(AND(TimeSpend[[#This Row],[Personnel number]]&lt;&gt;"",TimeSpend[[#This Row],[Date]]&lt;&gt;""),SUBSTITUTE(TimeSpend[[#This Row],[Hours]],",","."),"")</f>
        <v/>
      </c>
      <c r="D1147" t="str">
        <f>IF(AND(TimeSpend[[#This Row],[Personnel number]]&lt;&gt;"",TimeSpend[[#This Row],[Date]]&lt;&gt;""),TimeSpend[[#This Row],[Network]],"")</f>
        <v/>
      </c>
      <c r="E1147" t="str">
        <f>IF(AND(TimeSpend[[#This Row],[Personnel number]]&lt;&gt;"",TimeSpend[[#This Row],[Date]]&lt;&gt;""),TimeSpend[[#This Row],[Network Description]],"")</f>
        <v/>
      </c>
      <c r="F1147" t="str">
        <f>IF(AND(TimeSpend[[#This Row],[Personnel number]]&lt;&gt;"",TimeSpend[[#This Row],[Date]]&lt;&gt;""),TimeSpend[[#This Row],[Activity]],"")</f>
        <v/>
      </c>
      <c r="G1147" t="str">
        <f>IF(AND(TimeSpend[[#This Row],[Personnel number]]&lt;&gt;"",TimeSpend[[#This Row],[Date]]&lt;&gt;""),TimeSpend[[#This Row],[Activity description]],"")</f>
        <v/>
      </c>
      <c r="H1147" s="36" t="str">
        <f>IF(AND(TimeSpend[[#This Row],[Personnel number]]&lt;&gt;"",TimeSpend[[#This Row],[Date]]&lt;&gt;""),TimeSpend[[#This Row],[Start Time]],"")</f>
        <v/>
      </c>
      <c r="I1147" s="36" t="str">
        <f>IF(AND(TimeSpend[[#This Row],[Personnel number]]&lt;&gt;"",TimeSpend[[#This Row],[Date]]&lt;&gt;""),TimeSpend[[#This Row],[End Time]],"")</f>
        <v/>
      </c>
      <c r="J1147" t="str">
        <f>IF(AND(TimeSpend[[#This Row],[Personnel number]]&lt;&gt;"",TimeSpend[[#This Row],[Date]]&lt;&gt;""),TimeSpend[[#This Row],[Location]],"")</f>
        <v/>
      </c>
      <c r="K1147" t="str">
        <f>IF(AND(TimeSpend[[#This Row],[Personnel number]]&lt;&gt;"",TimeSpend[[#This Row],[Date]]&lt;&gt;""),TimeSpend[[#This Row],[Task]],"")</f>
        <v/>
      </c>
      <c r="L1147" t="str">
        <f>IF(AND(TimeSpend[[#This Row],[Personnel number]]&lt;&gt;"",TimeSpend[[#This Row],[Date]]&lt;&gt;""),Utilization!$J$2,"")</f>
        <v/>
      </c>
      <c r="M1147" t="str">
        <f>IF(AND(TimeSpend[[#This Row],[Personnel number]]&lt;&gt;"",TimeSpend[[#This Row],[Date]]&lt;&gt;""),TimeSpend[[#This Row],[Employee Name]],"")</f>
        <v/>
      </c>
      <c r="N1147" t="str">
        <f t="shared" si="34"/>
        <v/>
      </c>
      <c r="O1147" t="str">
        <f t="shared" si="35"/>
        <v/>
      </c>
      <c r="P1147" t="str">
        <f>IF(D1147&lt;&gt;"",VLOOKUP(D1147,Projects!B:C,2,0),"")</f>
        <v/>
      </c>
    </row>
    <row r="1148" spans="1:16" x14ac:dyDescent="0.25">
      <c r="A1148" t="str">
        <f>UPPER(IF(AND(TimeSpend[[#This Row],[Personnel number]]&lt;&gt;"",TimeSpend[[#This Row],[Date]]&lt;&gt;""),TimeSpend[[#This Row],[Personnel number]],""))</f>
        <v/>
      </c>
      <c r="B1148" s="85" t="str">
        <f>IF(AND(TimeSpend[[#This Row],[Personnel number]]&lt;&gt;"",TimeSpend[[#This Row],[Date]]&lt;&gt;""),TEXT(TimeSpend[[#This Row],[Date]],"[$-409]yyyyMMdd"),"")</f>
        <v/>
      </c>
      <c r="C1148" s="33" t="str">
        <f>IF(AND(TimeSpend[[#This Row],[Personnel number]]&lt;&gt;"",TimeSpend[[#This Row],[Date]]&lt;&gt;""),SUBSTITUTE(TimeSpend[[#This Row],[Hours]],",","."),"")</f>
        <v/>
      </c>
      <c r="D1148" t="str">
        <f>IF(AND(TimeSpend[[#This Row],[Personnel number]]&lt;&gt;"",TimeSpend[[#This Row],[Date]]&lt;&gt;""),TimeSpend[[#This Row],[Network]],"")</f>
        <v/>
      </c>
      <c r="E1148" t="str">
        <f>IF(AND(TimeSpend[[#This Row],[Personnel number]]&lt;&gt;"",TimeSpend[[#This Row],[Date]]&lt;&gt;""),TimeSpend[[#This Row],[Network Description]],"")</f>
        <v/>
      </c>
      <c r="F1148" t="str">
        <f>IF(AND(TimeSpend[[#This Row],[Personnel number]]&lt;&gt;"",TimeSpend[[#This Row],[Date]]&lt;&gt;""),TimeSpend[[#This Row],[Activity]],"")</f>
        <v/>
      </c>
      <c r="G1148" t="str">
        <f>IF(AND(TimeSpend[[#This Row],[Personnel number]]&lt;&gt;"",TimeSpend[[#This Row],[Date]]&lt;&gt;""),TimeSpend[[#This Row],[Activity description]],"")</f>
        <v/>
      </c>
      <c r="H1148" s="36" t="str">
        <f>IF(AND(TimeSpend[[#This Row],[Personnel number]]&lt;&gt;"",TimeSpend[[#This Row],[Date]]&lt;&gt;""),TimeSpend[[#This Row],[Start Time]],"")</f>
        <v/>
      </c>
      <c r="I1148" s="36" t="str">
        <f>IF(AND(TimeSpend[[#This Row],[Personnel number]]&lt;&gt;"",TimeSpend[[#This Row],[Date]]&lt;&gt;""),TimeSpend[[#This Row],[End Time]],"")</f>
        <v/>
      </c>
      <c r="J1148" t="str">
        <f>IF(AND(TimeSpend[[#This Row],[Personnel number]]&lt;&gt;"",TimeSpend[[#This Row],[Date]]&lt;&gt;""),TimeSpend[[#This Row],[Location]],"")</f>
        <v/>
      </c>
      <c r="K1148" t="str">
        <f>IF(AND(TimeSpend[[#This Row],[Personnel number]]&lt;&gt;"",TimeSpend[[#This Row],[Date]]&lt;&gt;""),TimeSpend[[#This Row],[Task]],"")</f>
        <v/>
      </c>
      <c r="L1148" t="str">
        <f>IF(AND(TimeSpend[[#This Row],[Personnel number]]&lt;&gt;"",TimeSpend[[#This Row],[Date]]&lt;&gt;""),Utilization!$J$2,"")</f>
        <v/>
      </c>
      <c r="M1148" t="str">
        <f>IF(AND(TimeSpend[[#This Row],[Personnel number]]&lt;&gt;"",TimeSpend[[#This Row],[Date]]&lt;&gt;""),TimeSpend[[#This Row],[Employee Name]],"")</f>
        <v/>
      </c>
      <c r="N1148" t="str">
        <f t="shared" si="34"/>
        <v/>
      </c>
      <c r="O1148" t="str">
        <f t="shared" si="35"/>
        <v/>
      </c>
      <c r="P1148" t="str">
        <f>IF(D1148&lt;&gt;"",VLOOKUP(D1148,Projects!B:C,2,0),"")</f>
        <v/>
      </c>
    </row>
    <row r="1149" spans="1:16" x14ac:dyDescent="0.25">
      <c r="A1149" t="str">
        <f>UPPER(IF(AND(TimeSpend[[#This Row],[Personnel number]]&lt;&gt;"",TimeSpend[[#This Row],[Date]]&lt;&gt;""),TimeSpend[[#This Row],[Personnel number]],""))</f>
        <v/>
      </c>
      <c r="B1149" s="85" t="str">
        <f>IF(AND(TimeSpend[[#This Row],[Personnel number]]&lt;&gt;"",TimeSpend[[#This Row],[Date]]&lt;&gt;""),TEXT(TimeSpend[[#This Row],[Date]],"[$-409]yyyyMMdd"),"")</f>
        <v/>
      </c>
      <c r="C1149" s="33" t="str">
        <f>IF(AND(TimeSpend[[#This Row],[Personnel number]]&lt;&gt;"",TimeSpend[[#This Row],[Date]]&lt;&gt;""),SUBSTITUTE(TimeSpend[[#This Row],[Hours]],",","."),"")</f>
        <v/>
      </c>
      <c r="D1149" t="str">
        <f>IF(AND(TimeSpend[[#This Row],[Personnel number]]&lt;&gt;"",TimeSpend[[#This Row],[Date]]&lt;&gt;""),TimeSpend[[#This Row],[Network]],"")</f>
        <v/>
      </c>
      <c r="E1149" t="str">
        <f>IF(AND(TimeSpend[[#This Row],[Personnel number]]&lt;&gt;"",TimeSpend[[#This Row],[Date]]&lt;&gt;""),TimeSpend[[#This Row],[Network Description]],"")</f>
        <v/>
      </c>
      <c r="F1149" t="str">
        <f>IF(AND(TimeSpend[[#This Row],[Personnel number]]&lt;&gt;"",TimeSpend[[#This Row],[Date]]&lt;&gt;""),TimeSpend[[#This Row],[Activity]],"")</f>
        <v/>
      </c>
      <c r="G1149" t="str">
        <f>IF(AND(TimeSpend[[#This Row],[Personnel number]]&lt;&gt;"",TimeSpend[[#This Row],[Date]]&lt;&gt;""),TimeSpend[[#This Row],[Activity description]],"")</f>
        <v/>
      </c>
      <c r="H1149" s="36" t="str">
        <f>IF(AND(TimeSpend[[#This Row],[Personnel number]]&lt;&gt;"",TimeSpend[[#This Row],[Date]]&lt;&gt;""),TimeSpend[[#This Row],[Start Time]],"")</f>
        <v/>
      </c>
      <c r="I1149" s="36" t="str">
        <f>IF(AND(TimeSpend[[#This Row],[Personnel number]]&lt;&gt;"",TimeSpend[[#This Row],[Date]]&lt;&gt;""),TimeSpend[[#This Row],[End Time]],"")</f>
        <v/>
      </c>
      <c r="J1149" t="str">
        <f>IF(AND(TimeSpend[[#This Row],[Personnel number]]&lt;&gt;"",TimeSpend[[#This Row],[Date]]&lt;&gt;""),TimeSpend[[#This Row],[Location]],"")</f>
        <v/>
      </c>
      <c r="K1149" t="str">
        <f>IF(AND(TimeSpend[[#This Row],[Personnel number]]&lt;&gt;"",TimeSpend[[#This Row],[Date]]&lt;&gt;""),TimeSpend[[#This Row],[Task]],"")</f>
        <v/>
      </c>
      <c r="L1149" t="str">
        <f>IF(AND(TimeSpend[[#This Row],[Personnel number]]&lt;&gt;"",TimeSpend[[#This Row],[Date]]&lt;&gt;""),Utilization!$J$2,"")</f>
        <v/>
      </c>
      <c r="M1149" t="str">
        <f>IF(AND(TimeSpend[[#This Row],[Personnel number]]&lt;&gt;"",TimeSpend[[#This Row],[Date]]&lt;&gt;""),TimeSpend[[#This Row],[Employee Name]],"")</f>
        <v/>
      </c>
      <c r="N1149" t="str">
        <f t="shared" si="34"/>
        <v/>
      </c>
      <c r="O1149" t="str">
        <f t="shared" si="35"/>
        <v/>
      </c>
      <c r="P1149" t="str">
        <f>IF(D1149&lt;&gt;"",VLOOKUP(D1149,Projects!B:C,2,0),"")</f>
        <v/>
      </c>
    </row>
    <row r="1150" spans="1:16" x14ac:dyDescent="0.25">
      <c r="A1150" t="str">
        <f>UPPER(IF(AND(TimeSpend[[#This Row],[Personnel number]]&lt;&gt;"",TimeSpend[[#This Row],[Date]]&lt;&gt;""),TimeSpend[[#This Row],[Personnel number]],""))</f>
        <v/>
      </c>
      <c r="B1150" s="85" t="str">
        <f>IF(AND(TimeSpend[[#This Row],[Personnel number]]&lt;&gt;"",TimeSpend[[#This Row],[Date]]&lt;&gt;""),TEXT(TimeSpend[[#This Row],[Date]],"[$-409]yyyyMMdd"),"")</f>
        <v/>
      </c>
      <c r="C1150" s="33" t="str">
        <f>IF(AND(TimeSpend[[#This Row],[Personnel number]]&lt;&gt;"",TimeSpend[[#This Row],[Date]]&lt;&gt;""),SUBSTITUTE(TimeSpend[[#This Row],[Hours]],",","."),"")</f>
        <v/>
      </c>
      <c r="D1150" t="str">
        <f>IF(AND(TimeSpend[[#This Row],[Personnel number]]&lt;&gt;"",TimeSpend[[#This Row],[Date]]&lt;&gt;""),TimeSpend[[#This Row],[Network]],"")</f>
        <v/>
      </c>
      <c r="E1150" t="str">
        <f>IF(AND(TimeSpend[[#This Row],[Personnel number]]&lt;&gt;"",TimeSpend[[#This Row],[Date]]&lt;&gt;""),TimeSpend[[#This Row],[Network Description]],"")</f>
        <v/>
      </c>
      <c r="F1150" t="str">
        <f>IF(AND(TimeSpend[[#This Row],[Personnel number]]&lt;&gt;"",TimeSpend[[#This Row],[Date]]&lt;&gt;""),TimeSpend[[#This Row],[Activity]],"")</f>
        <v/>
      </c>
      <c r="G1150" t="str">
        <f>IF(AND(TimeSpend[[#This Row],[Personnel number]]&lt;&gt;"",TimeSpend[[#This Row],[Date]]&lt;&gt;""),TimeSpend[[#This Row],[Activity description]],"")</f>
        <v/>
      </c>
      <c r="H1150" s="36" t="str">
        <f>IF(AND(TimeSpend[[#This Row],[Personnel number]]&lt;&gt;"",TimeSpend[[#This Row],[Date]]&lt;&gt;""),TimeSpend[[#This Row],[Start Time]],"")</f>
        <v/>
      </c>
      <c r="I1150" s="36" t="str">
        <f>IF(AND(TimeSpend[[#This Row],[Personnel number]]&lt;&gt;"",TimeSpend[[#This Row],[Date]]&lt;&gt;""),TimeSpend[[#This Row],[End Time]],"")</f>
        <v/>
      </c>
      <c r="J1150" t="str">
        <f>IF(AND(TimeSpend[[#This Row],[Personnel number]]&lt;&gt;"",TimeSpend[[#This Row],[Date]]&lt;&gt;""),TimeSpend[[#This Row],[Location]],"")</f>
        <v/>
      </c>
      <c r="K1150" t="str">
        <f>IF(AND(TimeSpend[[#This Row],[Personnel number]]&lt;&gt;"",TimeSpend[[#This Row],[Date]]&lt;&gt;""),TimeSpend[[#This Row],[Task]],"")</f>
        <v/>
      </c>
      <c r="L1150" t="str">
        <f>IF(AND(TimeSpend[[#This Row],[Personnel number]]&lt;&gt;"",TimeSpend[[#This Row],[Date]]&lt;&gt;""),Utilization!$J$2,"")</f>
        <v/>
      </c>
      <c r="M1150" t="str">
        <f>IF(AND(TimeSpend[[#This Row],[Personnel number]]&lt;&gt;"",TimeSpend[[#This Row],[Date]]&lt;&gt;""),TimeSpend[[#This Row],[Employee Name]],"")</f>
        <v/>
      </c>
      <c r="N1150" t="str">
        <f t="shared" si="34"/>
        <v/>
      </c>
      <c r="O1150" t="str">
        <f t="shared" si="35"/>
        <v/>
      </c>
      <c r="P1150" t="str">
        <f>IF(D1150&lt;&gt;"",VLOOKUP(D1150,Projects!B:C,2,0),"")</f>
        <v/>
      </c>
    </row>
    <row r="1151" spans="1:16" x14ac:dyDescent="0.25">
      <c r="A1151" t="str">
        <f>UPPER(IF(AND(TimeSpend[[#This Row],[Personnel number]]&lt;&gt;"",TimeSpend[[#This Row],[Date]]&lt;&gt;""),TimeSpend[[#This Row],[Personnel number]],""))</f>
        <v/>
      </c>
      <c r="B1151" s="85" t="str">
        <f>IF(AND(TimeSpend[[#This Row],[Personnel number]]&lt;&gt;"",TimeSpend[[#This Row],[Date]]&lt;&gt;""),TEXT(TimeSpend[[#This Row],[Date]],"[$-409]yyyyMMdd"),"")</f>
        <v/>
      </c>
      <c r="C1151" s="33" t="str">
        <f>IF(AND(TimeSpend[[#This Row],[Personnel number]]&lt;&gt;"",TimeSpend[[#This Row],[Date]]&lt;&gt;""),SUBSTITUTE(TimeSpend[[#This Row],[Hours]],",","."),"")</f>
        <v/>
      </c>
      <c r="D1151" t="str">
        <f>IF(AND(TimeSpend[[#This Row],[Personnel number]]&lt;&gt;"",TimeSpend[[#This Row],[Date]]&lt;&gt;""),TimeSpend[[#This Row],[Network]],"")</f>
        <v/>
      </c>
      <c r="E1151" t="str">
        <f>IF(AND(TimeSpend[[#This Row],[Personnel number]]&lt;&gt;"",TimeSpend[[#This Row],[Date]]&lt;&gt;""),TimeSpend[[#This Row],[Network Description]],"")</f>
        <v/>
      </c>
      <c r="F1151" t="str">
        <f>IF(AND(TimeSpend[[#This Row],[Personnel number]]&lt;&gt;"",TimeSpend[[#This Row],[Date]]&lt;&gt;""),TimeSpend[[#This Row],[Activity]],"")</f>
        <v/>
      </c>
      <c r="G1151" t="str">
        <f>IF(AND(TimeSpend[[#This Row],[Personnel number]]&lt;&gt;"",TimeSpend[[#This Row],[Date]]&lt;&gt;""),TimeSpend[[#This Row],[Activity description]],"")</f>
        <v/>
      </c>
      <c r="H1151" s="36" t="str">
        <f>IF(AND(TimeSpend[[#This Row],[Personnel number]]&lt;&gt;"",TimeSpend[[#This Row],[Date]]&lt;&gt;""),TimeSpend[[#This Row],[Start Time]],"")</f>
        <v/>
      </c>
      <c r="I1151" s="36" t="str">
        <f>IF(AND(TimeSpend[[#This Row],[Personnel number]]&lt;&gt;"",TimeSpend[[#This Row],[Date]]&lt;&gt;""),TimeSpend[[#This Row],[End Time]],"")</f>
        <v/>
      </c>
      <c r="J1151" t="str">
        <f>IF(AND(TimeSpend[[#This Row],[Personnel number]]&lt;&gt;"",TimeSpend[[#This Row],[Date]]&lt;&gt;""),TimeSpend[[#This Row],[Location]],"")</f>
        <v/>
      </c>
      <c r="K1151" t="str">
        <f>IF(AND(TimeSpend[[#This Row],[Personnel number]]&lt;&gt;"",TimeSpend[[#This Row],[Date]]&lt;&gt;""),TimeSpend[[#This Row],[Task]],"")</f>
        <v/>
      </c>
      <c r="L1151" t="str">
        <f>IF(AND(TimeSpend[[#This Row],[Personnel number]]&lt;&gt;"",TimeSpend[[#This Row],[Date]]&lt;&gt;""),Utilization!$J$2,"")</f>
        <v/>
      </c>
      <c r="M1151" t="str">
        <f>IF(AND(TimeSpend[[#This Row],[Personnel number]]&lt;&gt;"",TimeSpend[[#This Row],[Date]]&lt;&gt;""),TimeSpend[[#This Row],[Employee Name]],"")</f>
        <v/>
      </c>
      <c r="N1151" t="str">
        <f t="shared" si="34"/>
        <v/>
      </c>
      <c r="O1151" t="str">
        <f t="shared" si="35"/>
        <v/>
      </c>
      <c r="P1151" t="str">
        <f>IF(D1151&lt;&gt;"",VLOOKUP(D1151,Projects!B:C,2,0),"")</f>
        <v/>
      </c>
    </row>
    <row r="1152" spans="1:16" x14ac:dyDescent="0.25">
      <c r="A1152" t="str">
        <f>UPPER(IF(AND(TimeSpend[[#This Row],[Personnel number]]&lt;&gt;"",TimeSpend[[#This Row],[Date]]&lt;&gt;""),TimeSpend[[#This Row],[Personnel number]],""))</f>
        <v/>
      </c>
      <c r="B1152" s="85" t="str">
        <f>IF(AND(TimeSpend[[#This Row],[Personnel number]]&lt;&gt;"",TimeSpend[[#This Row],[Date]]&lt;&gt;""),TEXT(TimeSpend[[#This Row],[Date]],"[$-409]yyyyMMdd"),"")</f>
        <v/>
      </c>
      <c r="C1152" s="33" t="str">
        <f>IF(AND(TimeSpend[[#This Row],[Personnel number]]&lt;&gt;"",TimeSpend[[#This Row],[Date]]&lt;&gt;""),SUBSTITUTE(TimeSpend[[#This Row],[Hours]],",","."),"")</f>
        <v/>
      </c>
      <c r="D1152" t="str">
        <f>IF(AND(TimeSpend[[#This Row],[Personnel number]]&lt;&gt;"",TimeSpend[[#This Row],[Date]]&lt;&gt;""),TimeSpend[[#This Row],[Network]],"")</f>
        <v/>
      </c>
      <c r="E1152" t="str">
        <f>IF(AND(TimeSpend[[#This Row],[Personnel number]]&lt;&gt;"",TimeSpend[[#This Row],[Date]]&lt;&gt;""),TimeSpend[[#This Row],[Network Description]],"")</f>
        <v/>
      </c>
      <c r="F1152" t="str">
        <f>IF(AND(TimeSpend[[#This Row],[Personnel number]]&lt;&gt;"",TimeSpend[[#This Row],[Date]]&lt;&gt;""),TimeSpend[[#This Row],[Activity]],"")</f>
        <v/>
      </c>
      <c r="G1152" t="str">
        <f>IF(AND(TimeSpend[[#This Row],[Personnel number]]&lt;&gt;"",TimeSpend[[#This Row],[Date]]&lt;&gt;""),TimeSpend[[#This Row],[Activity description]],"")</f>
        <v/>
      </c>
      <c r="H1152" s="36" t="str">
        <f>IF(AND(TimeSpend[[#This Row],[Personnel number]]&lt;&gt;"",TimeSpend[[#This Row],[Date]]&lt;&gt;""),TimeSpend[[#This Row],[Start Time]],"")</f>
        <v/>
      </c>
      <c r="I1152" s="36" t="str">
        <f>IF(AND(TimeSpend[[#This Row],[Personnel number]]&lt;&gt;"",TimeSpend[[#This Row],[Date]]&lt;&gt;""),TimeSpend[[#This Row],[End Time]],"")</f>
        <v/>
      </c>
      <c r="J1152" t="str">
        <f>IF(AND(TimeSpend[[#This Row],[Personnel number]]&lt;&gt;"",TimeSpend[[#This Row],[Date]]&lt;&gt;""),TimeSpend[[#This Row],[Location]],"")</f>
        <v/>
      </c>
      <c r="K1152" t="str">
        <f>IF(AND(TimeSpend[[#This Row],[Personnel number]]&lt;&gt;"",TimeSpend[[#This Row],[Date]]&lt;&gt;""),TimeSpend[[#This Row],[Task]],"")</f>
        <v/>
      </c>
      <c r="L1152" t="str">
        <f>IF(AND(TimeSpend[[#This Row],[Personnel number]]&lt;&gt;"",TimeSpend[[#This Row],[Date]]&lt;&gt;""),Utilization!$J$2,"")</f>
        <v/>
      </c>
      <c r="M1152" t="str">
        <f>IF(AND(TimeSpend[[#This Row],[Personnel number]]&lt;&gt;"",TimeSpend[[#This Row],[Date]]&lt;&gt;""),TimeSpend[[#This Row],[Employee Name]],"")</f>
        <v/>
      </c>
      <c r="N1152" t="str">
        <f t="shared" si="34"/>
        <v/>
      </c>
      <c r="O1152" t="str">
        <f t="shared" si="35"/>
        <v/>
      </c>
      <c r="P1152" t="str">
        <f>IF(D1152&lt;&gt;"",VLOOKUP(D1152,Projects!B:C,2,0),"")</f>
        <v/>
      </c>
    </row>
    <row r="1153" spans="1:16" x14ac:dyDescent="0.25">
      <c r="A1153" t="str">
        <f>UPPER(IF(AND(TimeSpend[[#This Row],[Personnel number]]&lt;&gt;"",TimeSpend[[#This Row],[Date]]&lt;&gt;""),TimeSpend[[#This Row],[Personnel number]],""))</f>
        <v/>
      </c>
      <c r="B1153" s="85" t="str">
        <f>IF(AND(TimeSpend[[#This Row],[Personnel number]]&lt;&gt;"",TimeSpend[[#This Row],[Date]]&lt;&gt;""),TEXT(TimeSpend[[#This Row],[Date]],"[$-409]yyyyMMdd"),"")</f>
        <v/>
      </c>
      <c r="C1153" s="33" t="str">
        <f>IF(AND(TimeSpend[[#This Row],[Personnel number]]&lt;&gt;"",TimeSpend[[#This Row],[Date]]&lt;&gt;""),SUBSTITUTE(TimeSpend[[#This Row],[Hours]],",","."),"")</f>
        <v/>
      </c>
      <c r="D1153" t="str">
        <f>IF(AND(TimeSpend[[#This Row],[Personnel number]]&lt;&gt;"",TimeSpend[[#This Row],[Date]]&lt;&gt;""),TimeSpend[[#This Row],[Network]],"")</f>
        <v/>
      </c>
      <c r="E1153" t="str">
        <f>IF(AND(TimeSpend[[#This Row],[Personnel number]]&lt;&gt;"",TimeSpend[[#This Row],[Date]]&lt;&gt;""),TimeSpend[[#This Row],[Network Description]],"")</f>
        <v/>
      </c>
      <c r="F1153" t="str">
        <f>IF(AND(TimeSpend[[#This Row],[Personnel number]]&lt;&gt;"",TimeSpend[[#This Row],[Date]]&lt;&gt;""),TimeSpend[[#This Row],[Activity]],"")</f>
        <v/>
      </c>
      <c r="G1153" t="str">
        <f>IF(AND(TimeSpend[[#This Row],[Personnel number]]&lt;&gt;"",TimeSpend[[#This Row],[Date]]&lt;&gt;""),TimeSpend[[#This Row],[Activity description]],"")</f>
        <v/>
      </c>
      <c r="H1153" s="36" t="str">
        <f>IF(AND(TimeSpend[[#This Row],[Personnel number]]&lt;&gt;"",TimeSpend[[#This Row],[Date]]&lt;&gt;""),TimeSpend[[#This Row],[Start Time]],"")</f>
        <v/>
      </c>
      <c r="I1153" s="36" t="str">
        <f>IF(AND(TimeSpend[[#This Row],[Personnel number]]&lt;&gt;"",TimeSpend[[#This Row],[Date]]&lt;&gt;""),TimeSpend[[#This Row],[End Time]],"")</f>
        <v/>
      </c>
      <c r="J1153" t="str">
        <f>IF(AND(TimeSpend[[#This Row],[Personnel number]]&lt;&gt;"",TimeSpend[[#This Row],[Date]]&lt;&gt;""),TimeSpend[[#This Row],[Location]],"")</f>
        <v/>
      </c>
      <c r="K1153" t="str">
        <f>IF(AND(TimeSpend[[#This Row],[Personnel number]]&lt;&gt;"",TimeSpend[[#This Row],[Date]]&lt;&gt;""),TimeSpend[[#This Row],[Task]],"")</f>
        <v/>
      </c>
      <c r="L1153" t="str">
        <f>IF(AND(TimeSpend[[#This Row],[Personnel number]]&lt;&gt;"",TimeSpend[[#This Row],[Date]]&lt;&gt;""),Utilization!$J$2,"")</f>
        <v/>
      </c>
      <c r="M1153" t="str">
        <f>IF(AND(TimeSpend[[#This Row],[Personnel number]]&lt;&gt;"",TimeSpend[[#This Row],[Date]]&lt;&gt;""),TimeSpend[[#This Row],[Employee Name]],"")</f>
        <v/>
      </c>
      <c r="N1153" t="str">
        <f t="shared" si="34"/>
        <v/>
      </c>
      <c r="O1153" t="str">
        <f t="shared" si="35"/>
        <v/>
      </c>
      <c r="P1153" t="str">
        <f>IF(D1153&lt;&gt;"",VLOOKUP(D1153,Projects!B:C,2,0),"")</f>
        <v/>
      </c>
    </row>
    <row r="1154" spans="1:16" x14ac:dyDescent="0.25">
      <c r="A1154" t="str">
        <f>UPPER(IF(AND(TimeSpend[[#This Row],[Personnel number]]&lt;&gt;"",TimeSpend[[#This Row],[Date]]&lt;&gt;""),TimeSpend[[#This Row],[Personnel number]],""))</f>
        <v/>
      </c>
      <c r="B1154" s="85" t="str">
        <f>IF(AND(TimeSpend[[#This Row],[Personnel number]]&lt;&gt;"",TimeSpend[[#This Row],[Date]]&lt;&gt;""),TEXT(TimeSpend[[#This Row],[Date]],"[$-409]yyyyMMdd"),"")</f>
        <v/>
      </c>
      <c r="C1154" s="33" t="str">
        <f>IF(AND(TimeSpend[[#This Row],[Personnel number]]&lt;&gt;"",TimeSpend[[#This Row],[Date]]&lt;&gt;""),SUBSTITUTE(TimeSpend[[#This Row],[Hours]],",","."),"")</f>
        <v/>
      </c>
      <c r="D1154" t="str">
        <f>IF(AND(TimeSpend[[#This Row],[Personnel number]]&lt;&gt;"",TimeSpend[[#This Row],[Date]]&lt;&gt;""),TimeSpend[[#This Row],[Network]],"")</f>
        <v/>
      </c>
      <c r="E1154" t="str">
        <f>IF(AND(TimeSpend[[#This Row],[Personnel number]]&lt;&gt;"",TimeSpend[[#This Row],[Date]]&lt;&gt;""),TimeSpend[[#This Row],[Network Description]],"")</f>
        <v/>
      </c>
      <c r="F1154" t="str">
        <f>IF(AND(TimeSpend[[#This Row],[Personnel number]]&lt;&gt;"",TimeSpend[[#This Row],[Date]]&lt;&gt;""),TimeSpend[[#This Row],[Activity]],"")</f>
        <v/>
      </c>
      <c r="G1154" t="str">
        <f>IF(AND(TimeSpend[[#This Row],[Personnel number]]&lt;&gt;"",TimeSpend[[#This Row],[Date]]&lt;&gt;""),TimeSpend[[#This Row],[Activity description]],"")</f>
        <v/>
      </c>
      <c r="H1154" s="36" t="str">
        <f>IF(AND(TimeSpend[[#This Row],[Personnel number]]&lt;&gt;"",TimeSpend[[#This Row],[Date]]&lt;&gt;""),TimeSpend[[#This Row],[Start Time]],"")</f>
        <v/>
      </c>
      <c r="I1154" s="36" t="str">
        <f>IF(AND(TimeSpend[[#This Row],[Personnel number]]&lt;&gt;"",TimeSpend[[#This Row],[Date]]&lt;&gt;""),TimeSpend[[#This Row],[End Time]],"")</f>
        <v/>
      </c>
      <c r="J1154" t="str">
        <f>IF(AND(TimeSpend[[#This Row],[Personnel number]]&lt;&gt;"",TimeSpend[[#This Row],[Date]]&lt;&gt;""),TimeSpend[[#This Row],[Location]],"")</f>
        <v/>
      </c>
      <c r="K1154" t="str">
        <f>IF(AND(TimeSpend[[#This Row],[Personnel number]]&lt;&gt;"",TimeSpend[[#This Row],[Date]]&lt;&gt;""),TimeSpend[[#This Row],[Task]],"")</f>
        <v/>
      </c>
      <c r="L1154" t="str">
        <f>IF(AND(TimeSpend[[#This Row],[Personnel number]]&lt;&gt;"",TimeSpend[[#This Row],[Date]]&lt;&gt;""),Utilization!$J$2,"")</f>
        <v/>
      </c>
      <c r="M1154" t="str">
        <f>IF(AND(TimeSpend[[#This Row],[Personnel number]]&lt;&gt;"",TimeSpend[[#This Row],[Date]]&lt;&gt;""),TimeSpend[[#This Row],[Employee Name]],"")</f>
        <v/>
      </c>
      <c r="N1154" t="str">
        <f t="shared" ref="N1154:N1217" si="36">IF(A1154&lt;&gt;"",ROW(A1154)-1,"")</f>
        <v/>
      </c>
      <c r="O1154" t="str">
        <f t="shared" ref="O1154:O1217" si="37">IF(A1154&lt;&gt;"",L1154&amp;"-"&amp;N1154,"")</f>
        <v/>
      </c>
      <c r="P1154" t="str">
        <f>IF(D1154&lt;&gt;"",VLOOKUP(D1154,Projects!B:C,2,0),"")</f>
        <v/>
      </c>
    </row>
    <row r="1155" spans="1:16" x14ac:dyDescent="0.25">
      <c r="A1155" t="str">
        <f>UPPER(IF(AND(TimeSpend[[#This Row],[Personnel number]]&lt;&gt;"",TimeSpend[[#This Row],[Date]]&lt;&gt;""),TimeSpend[[#This Row],[Personnel number]],""))</f>
        <v/>
      </c>
      <c r="B1155" s="85" t="str">
        <f>IF(AND(TimeSpend[[#This Row],[Personnel number]]&lt;&gt;"",TimeSpend[[#This Row],[Date]]&lt;&gt;""),TEXT(TimeSpend[[#This Row],[Date]],"[$-409]yyyyMMdd"),"")</f>
        <v/>
      </c>
      <c r="C1155" s="33" t="str">
        <f>IF(AND(TimeSpend[[#This Row],[Personnel number]]&lt;&gt;"",TimeSpend[[#This Row],[Date]]&lt;&gt;""),SUBSTITUTE(TimeSpend[[#This Row],[Hours]],",","."),"")</f>
        <v/>
      </c>
      <c r="D1155" t="str">
        <f>IF(AND(TimeSpend[[#This Row],[Personnel number]]&lt;&gt;"",TimeSpend[[#This Row],[Date]]&lt;&gt;""),TimeSpend[[#This Row],[Network]],"")</f>
        <v/>
      </c>
      <c r="E1155" t="str">
        <f>IF(AND(TimeSpend[[#This Row],[Personnel number]]&lt;&gt;"",TimeSpend[[#This Row],[Date]]&lt;&gt;""),TimeSpend[[#This Row],[Network Description]],"")</f>
        <v/>
      </c>
      <c r="F1155" t="str">
        <f>IF(AND(TimeSpend[[#This Row],[Personnel number]]&lt;&gt;"",TimeSpend[[#This Row],[Date]]&lt;&gt;""),TimeSpend[[#This Row],[Activity]],"")</f>
        <v/>
      </c>
      <c r="G1155" t="str">
        <f>IF(AND(TimeSpend[[#This Row],[Personnel number]]&lt;&gt;"",TimeSpend[[#This Row],[Date]]&lt;&gt;""),TimeSpend[[#This Row],[Activity description]],"")</f>
        <v/>
      </c>
      <c r="H1155" s="36" t="str">
        <f>IF(AND(TimeSpend[[#This Row],[Personnel number]]&lt;&gt;"",TimeSpend[[#This Row],[Date]]&lt;&gt;""),TimeSpend[[#This Row],[Start Time]],"")</f>
        <v/>
      </c>
      <c r="I1155" s="36" t="str">
        <f>IF(AND(TimeSpend[[#This Row],[Personnel number]]&lt;&gt;"",TimeSpend[[#This Row],[Date]]&lt;&gt;""),TimeSpend[[#This Row],[End Time]],"")</f>
        <v/>
      </c>
      <c r="J1155" t="str">
        <f>IF(AND(TimeSpend[[#This Row],[Personnel number]]&lt;&gt;"",TimeSpend[[#This Row],[Date]]&lt;&gt;""),TimeSpend[[#This Row],[Location]],"")</f>
        <v/>
      </c>
      <c r="K1155" t="str">
        <f>IF(AND(TimeSpend[[#This Row],[Personnel number]]&lt;&gt;"",TimeSpend[[#This Row],[Date]]&lt;&gt;""),TimeSpend[[#This Row],[Task]],"")</f>
        <v/>
      </c>
      <c r="L1155" t="str">
        <f>IF(AND(TimeSpend[[#This Row],[Personnel number]]&lt;&gt;"",TimeSpend[[#This Row],[Date]]&lt;&gt;""),Utilization!$J$2,"")</f>
        <v/>
      </c>
      <c r="M1155" t="str">
        <f>IF(AND(TimeSpend[[#This Row],[Personnel number]]&lt;&gt;"",TimeSpend[[#This Row],[Date]]&lt;&gt;""),TimeSpend[[#This Row],[Employee Name]],"")</f>
        <v/>
      </c>
      <c r="N1155" t="str">
        <f t="shared" si="36"/>
        <v/>
      </c>
      <c r="O1155" t="str">
        <f t="shared" si="37"/>
        <v/>
      </c>
      <c r="P1155" t="str">
        <f>IF(D1155&lt;&gt;"",VLOOKUP(D1155,Projects!B:C,2,0),"")</f>
        <v/>
      </c>
    </row>
    <row r="1156" spans="1:16" x14ac:dyDescent="0.25">
      <c r="A1156" t="str">
        <f>UPPER(IF(AND(TimeSpend[[#This Row],[Personnel number]]&lt;&gt;"",TimeSpend[[#This Row],[Date]]&lt;&gt;""),TimeSpend[[#This Row],[Personnel number]],""))</f>
        <v/>
      </c>
      <c r="B1156" s="85" t="str">
        <f>IF(AND(TimeSpend[[#This Row],[Personnel number]]&lt;&gt;"",TimeSpend[[#This Row],[Date]]&lt;&gt;""),TEXT(TimeSpend[[#This Row],[Date]],"[$-409]yyyyMMdd"),"")</f>
        <v/>
      </c>
      <c r="C1156" s="33" t="str">
        <f>IF(AND(TimeSpend[[#This Row],[Personnel number]]&lt;&gt;"",TimeSpend[[#This Row],[Date]]&lt;&gt;""),SUBSTITUTE(TimeSpend[[#This Row],[Hours]],",","."),"")</f>
        <v/>
      </c>
      <c r="D1156" t="str">
        <f>IF(AND(TimeSpend[[#This Row],[Personnel number]]&lt;&gt;"",TimeSpend[[#This Row],[Date]]&lt;&gt;""),TimeSpend[[#This Row],[Network]],"")</f>
        <v/>
      </c>
      <c r="E1156" t="str">
        <f>IF(AND(TimeSpend[[#This Row],[Personnel number]]&lt;&gt;"",TimeSpend[[#This Row],[Date]]&lt;&gt;""),TimeSpend[[#This Row],[Network Description]],"")</f>
        <v/>
      </c>
      <c r="F1156" t="str">
        <f>IF(AND(TimeSpend[[#This Row],[Personnel number]]&lt;&gt;"",TimeSpend[[#This Row],[Date]]&lt;&gt;""),TimeSpend[[#This Row],[Activity]],"")</f>
        <v/>
      </c>
      <c r="G1156" t="str">
        <f>IF(AND(TimeSpend[[#This Row],[Personnel number]]&lt;&gt;"",TimeSpend[[#This Row],[Date]]&lt;&gt;""),TimeSpend[[#This Row],[Activity description]],"")</f>
        <v/>
      </c>
      <c r="H1156" s="36" t="str">
        <f>IF(AND(TimeSpend[[#This Row],[Personnel number]]&lt;&gt;"",TimeSpend[[#This Row],[Date]]&lt;&gt;""),TimeSpend[[#This Row],[Start Time]],"")</f>
        <v/>
      </c>
      <c r="I1156" s="36" t="str">
        <f>IF(AND(TimeSpend[[#This Row],[Personnel number]]&lt;&gt;"",TimeSpend[[#This Row],[Date]]&lt;&gt;""),TimeSpend[[#This Row],[End Time]],"")</f>
        <v/>
      </c>
      <c r="J1156" t="str">
        <f>IF(AND(TimeSpend[[#This Row],[Personnel number]]&lt;&gt;"",TimeSpend[[#This Row],[Date]]&lt;&gt;""),TimeSpend[[#This Row],[Location]],"")</f>
        <v/>
      </c>
      <c r="K1156" t="str">
        <f>IF(AND(TimeSpend[[#This Row],[Personnel number]]&lt;&gt;"",TimeSpend[[#This Row],[Date]]&lt;&gt;""),TimeSpend[[#This Row],[Task]],"")</f>
        <v/>
      </c>
      <c r="L1156" t="str">
        <f>IF(AND(TimeSpend[[#This Row],[Personnel number]]&lt;&gt;"",TimeSpend[[#This Row],[Date]]&lt;&gt;""),Utilization!$J$2,"")</f>
        <v/>
      </c>
      <c r="M1156" t="str">
        <f>IF(AND(TimeSpend[[#This Row],[Personnel number]]&lt;&gt;"",TimeSpend[[#This Row],[Date]]&lt;&gt;""),TimeSpend[[#This Row],[Employee Name]],"")</f>
        <v/>
      </c>
      <c r="N1156" t="str">
        <f t="shared" si="36"/>
        <v/>
      </c>
      <c r="O1156" t="str">
        <f t="shared" si="37"/>
        <v/>
      </c>
      <c r="P1156" t="str">
        <f>IF(D1156&lt;&gt;"",VLOOKUP(D1156,Projects!B:C,2,0),"")</f>
        <v/>
      </c>
    </row>
    <row r="1157" spans="1:16" x14ac:dyDescent="0.25">
      <c r="A1157" t="str">
        <f>UPPER(IF(AND(TimeSpend[[#This Row],[Personnel number]]&lt;&gt;"",TimeSpend[[#This Row],[Date]]&lt;&gt;""),TimeSpend[[#This Row],[Personnel number]],""))</f>
        <v/>
      </c>
      <c r="B1157" s="85" t="str">
        <f>IF(AND(TimeSpend[[#This Row],[Personnel number]]&lt;&gt;"",TimeSpend[[#This Row],[Date]]&lt;&gt;""),TEXT(TimeSpend[[#This Row],[Date]],"[$-409]yyyyMMdd"),"")</f>
        <v/>
      </c>
      <c r="C1157" s="33" t="str">
        <f>IF(AND(TimeSpend[[#This Row],[Personnel number]]&lt;&gt;"",TimeSpend[[#This Row],[Date]]&lt;&gt;""),SUBSTITUTE(TimeSpend[[#This Row],[Hours]],",","."),"")</f>
        <v/>
      </c>
      <c r="D1157" t="str">
        <f>IF(AND(TimeSpend[[#This Row],[Personnel number]]&lt;&gt;"",TimeSpend[[#This Row],[Date]]&lt;&gt;""),TimeSpend[[#This Row],[Network]],"")</f>
        <v/>
      </c>
      <c r="E1157" t="str">
        <f>IF(AND(TimeSpend[[#This Row],[Personnel number]]&lt;&gt;"",TimeSpend[[#This Row],[Date]]&lt;&gt;""),TimeSpend[[#This Row],[Network Description]],"")</f>
        <v/>
      </c>
      <c r="F1157" t="str">
        <f>IF(AND(TimeSpend[[#This Row],[Personnel number]]&lt;&gt;"",TimeSpend[[#This Row],[Date]]&lt;&gt;""),TimeSpend[[#This Row],[Activity]],"")</f>
        <v/>
      </c>
      <c r="G1157" t="str">
        <f>IF(AND(TimeSpend[[#This Row],[Personnel number]]&lt;&gt;"",TimeSpend[[#This Row],[Date]]&lt;&gt;""),TimeSpend[[#This Row],[Activity description]],"")</f>
        <v/>
      </c>
      <c r="H1157" s="36" t="str">
        <f>IF(AND(TimeSpend[[#This Row],[Personnel number]]&lt;&gt;"",TimeSpend[[#This Row],[Date]]&lt;&gt;""),TimeSpend[[#This Row],[Start Time]],"")</f>
        <v/>
      </c>
      <c r="I1157" s="36" t="str">
        <f>IF(AND(TimeSpend[[#This Row],[Personnel number]]&lt;&gt;"",TimeSpend[[#This Row],[Date]]&lt;&gt;""),TimeSpend[[#This Row],[End Time]],"")</f>
        <v/>
      </c>
      <c r="J1157" t="str">
        <f>IF(AND(TimeSpend[[#This Row],[Personnel number]]&lt;&gt;"",TimeSpend[[#This Row],[Date]]&lt;&gt;""),TimeSpend[[#This Row],[Location]],"")</f>
        <v/>
      </c>
      <c r="K1157" t="str">
        <f>IF(AND(TimeSpend[[#This Row],[Personnel number]]&lt;&gt;"",TimeSpend[[#This Row],[Date]]&lt;&gt;""),TimeSpend[[#This Row],[Task]],"")</f>
        <v/>
      </c>
      <c r="L1157" t="str">
        <f>IF(AND(TimeSpend[[#This Row],[Personnel number]]&lt;&gt;"",TimeSpend[[#This Row],[Date]]&lt;&gt;""),Utilization!$J$2,"")</f>
        <v/>
      </c>
      <c r="M1157" t="str">
        <f>IF(AND(TimeSpend[[#This Row],[Personnel number]]&lt;&gt;"",TimeSpend[[#This Row],[Date]]&lt;&gt;""),TimeSpend[[#This Row],[Employee Name]],"")</f>
        <v/>
      </c>
      <c r="N1157" t="str">
        <f t="shared" si="36"/>
        <v/>
      </c>
      <c r="O1157" t="str">
        <f t="shared" si="37"/>
        <v/>
      </c>
      <c r="P1157" t="str">
        <f>IF(D1157&lt;&gt;"",VLOOKUP(D1157,Projects!B:C,2,0),"")</f>
        <v/>
      </c>
    </row>
    <row r="1158" spans="1:16" x14ac:dyDescent="0.25">
      <c r="A1158" t="str">
        <f>UPPER(IF(AND(TimeSpend[[#This Row],[Personnel number]]&lt;&gt;"",TimeSpend[[#This Row],[Date]]&lt;&gt;""),TimeSpend[[#This Row],[Personnel number]],""))</f>
        <v/>
      </c>
      <c r="B1158" s="85" t="str">
        <f>IF(AND(TimeSpend[[#This Row],[Personnel number]]&lt;&gt;"",TimeSpend[[#This Row],[Date]]&lt;&gt;""),TEXT(TimeSpend[[#This Row],[Date]],"[$-409]yyyyMMdd"),"")</f>
        <v/>
      </c>
      <c r="C1158" s="33" t="str">
        <f>IF(AND(TimeSpend[[#This Row],[Personnel number]]&lt;&gt;"",TimeSpend[[#This Row],[Date]]&lt;&gt;""),SUBSTITUTE(TimeSpend[[#This Row],[Hours]],",","."),"")</f>
        <v/>
      </c>
      <c r="D1158" t="str">
        <f>IF(AND(TimeSpend[[#This Row],[Personnel number]]&lt;&gt;"",TimeSpend[[#This Row],[Date]]&lt;&gt;""),TimeSpend[[#This Row],[Network]],"")</f>
        <v/>
      </c>
      <c r="E1158" t="str">
        <f>IF(AND(TimeSpend[[#This Row],[Personnel number]]&lt;&gt;"",TimeSpend[[#This Row],[Date]]&lt;&gt;""),TimeSpend[[#This Row],[Network Description]],"")</f>
        <v/>
      </c>
      <c r="F1158" t="str">
        <f>IF(AND(TimeSpend[[#This Row],[Personnel number]]&lt;&gt;"",TimeSpend[[#This Row],[Date]]&lt;&gt;""),TimeSpend[[#This Row],[Activity]],"")</f>
        <v/>
      </c>
      <c r="G1158" t="str">
        <f>IF(AND(TimeSpend[[#This Row],[Personnel number]]&lt;&gt;"",TimeSpend[[#This Row],[Date]]&lt;&gt;""),TimeSpend[[#This Row],[Activity description]],"")</f>
        <v/>
      </c>
      <c r="H1158" s="36" t="str">
        <f>IF(AND(TimeSpend[[#This Row],[Personnel number]]&lt;&gt;"",TimeSpend[[#This Row],[Date]]&lt;&gt;""),TimeSpend[[#This Row],[Start Time]],"")</f>
        <v/>
      </c>
      <c r="I1158" s="36" t="str">
        <f>IF(AND(TimeSpend[[#This Row],[Personnel number]]&lt;&gt;"",TimeSpend[[#This Row],[Date]]&lt;&gt;""),TimeSpend[[#This Row],[End Time]],"")</f>
        <v/>
      </c>
      <c r="J1158" t="str">
        <f>IF(AND(TimeSpend[[#This Row],[Personnel number]]&lt;&gt;"",TimeSpend[[#This Row],[Date]]&lt;&gt;""),TimeSpend[[#This Row],[Location]],"")</f>
        <v/>
      </c>
      <c r="K1158" t="str">
        <f>IF(AND(TimeSpend[[#This Row],[Personnel number]]&lt;&gt;"",TimeSpend[[#This Row],[Date]]&lt;&gt;""),TimeSpend[[#This Row],[Task]],"")</f>
        <v/>
      </c>
      <c r="L1158" t="str">
        <f>IF(AND(TimeSpend[[#This Row],[Personnel number]]&lt;&gt;"",TimeSpend[[#This Row],[Date]]&lt;&gt;""),Utilization!$J$2,"")</f>
        <v/>
      </c>
      <c r="M1158" t="str">
        <f>IF(AND(TimeSpend[[#This Row],[Personnel number]]&lt;&gt;"",TimeSpend[[#This Row],[Date]]&lt;&gt;""),TimeSpend[[#This Row],[Employee Name]],"")</f>
        <v/>
      </c>
      <c r="N1158" t="str">
        <f t="shared" si="36"/>
        <v/>
      </c>
      <c r="O1158" t="str">
        <f t="shared" si="37"/>
        <v/>
      </c>
      <c r="P1158" t="str">
        <f>IF(D1158&lt;&gt;"",VLOOKUP(D1158,Projects!B:C,2,0),"")</f>
        <v/>
      </c>
    </row>
    <row r="1159" spans="1:16" x14ac:dyDescent="0.25">
      <c r="A1159" t="str">
        <f>UPPER(IF(AND(TimeSpend[[#This Row],[Personnel number]]&lt;&gt;"",TimeSpend[[#This Row],[Date]]&lt;&gt;""),TimeSpend[[#This Row],[Personnel number]],""))</f>
        <v/>
      </c>
      <c r="B1159" s="85" t="str">
        <f>IF(AND(TimeSpend[[#This Row],[Personnel number]]&lt;&gt;"",TimeSpend[[#This Row],[Date]]&lt;&gt;""),TEXT(TimeSpend[[#This Row],[Date]],"[$-409]yyyyMMdd"),"")</f>
        <v/>
      </c>
      <c r="C1159" s="33" t="str">
        <f>IF(AND(TimeSpend[[#This Row],[Personnel number]]&lt;&gt;"",TimeSpend[[#This Row],[Date]]&lt;&gt;""),SUBSTITUTE(TimeSpend[[#This Row],[Hours]],",","."),"")</f>
        <v/>
      </c>
      <c r="D1159" t="str">
        <f>IF(AND(TimeSpend[[#This Row],[Personnel number]]&lt;&gt;"",TimeSpend[[#This Row],[Date]]&lt;&gt;""),TimeSpend[[#This Row],[Network]],"")</f>
        <v/>
      </c>
      <c r="E1159" t="str">
        <f>IF(AND(TimeSpend[[#This Row],[Personnel number]]&lt;&gt;"",TimeSpend[[#This Row],[Date]]&lt;&gt;""),TimeSpend[[#This Row],[Network Description]],"")</f>
        <v/>
      </c>
      <c r="F1159" t="str">
        <f>IF(AND(TimeSpend[[#This Row],[Personnel number]]&lt;&gt;"",TimeSpend[[#This Row],[Date]]&lt;&gt;""),TimeSpend[[#This Row],[Activity]],"")</f>
        <v/>
      </c>
      <c r="G1159" t="str">
        <f>IF(AND(TimeSpend[[#This Row],[Personnel number]]&lt;&gt;"",TimeSpend[[#This Row],[Date]]&lt;&gt;""),TimeSpend[[#This Row],[Activity description]],"")</f>
        <v/>
      </c>
      <c r="H1159" s="36" t="str">
        <f>IF(AND(TimeSpend[[#This Row],[Personnel number]]&lt;&gt;"",TimeSpend[[#This Row],[Date]]&lt;&gt;""),TimeSpend[[#This Row],[Start Time]],"")</f>
        <v/>
      </c>
      <c r="I1159" s="36" t="str">
        <f>IF(AND(TimeSpend[[#This Row],[Personnel number]]&lt;&gt;"",TimeSpend[[#This Row],[Date]]&lt;&gt;""),TimeSpend[[#This Row],[End Time]],"")</f>
        <v/>
      </c>
      <c r="J1159" t="str">
        <f>IF(AND(TimeSpend[[#This Row],[Personnel number]]&lt;&gt;"",TimeSpend[[#This Row],[Date]]&lt;&gt;""),TimeSpend[[#This Row],[Location]],"")</f>
        <v/>
      </c>
      <c r="K1159" t="str">
        <f>IF(AND(TimeSpend[[#This Row],[Personnel number]]&lt;&gt;"",TimeSpend[[#This Row],[Date]]&lt;&gt;""),TimeSpend[[#This Row],[Task]],"")</f>
        <v/>
      </c>
      <c r="L1159" t="str">
        <f>IF(AND(TimeSpend[[#This Row],[Personnel number]]&lt;&gt;"",TimeSpend[[#This Row],[Date]]&lt;&gt;""),Utilization!$J$2,"")</f>
        <v/>
      </c>
      <c r="M1159" t="str">
        <f>IF(AND(TimeSpend[[#This Row],[Personnel number]]&lt;&gt;"",TimeSpend[[#This Row],[Date]]&lt;&gt;""),TimeSpend[[#This Row],[Employee Name]],"")</f>
        <v/>
      </c>
      <c r="N1159" t="str">
        <f t="shared" si="36"/>
        <v/>
      </c>
      <c r="O1159" t="str">
        <f t="shared" si="37"/>
        <v/>
      </c>
      <c r="P1159" t="str">
        <f>IF(D1159&lt;&gt;"",VLOOKUP(D1159,Projects!B:C,2,0),"")</f>
        <v/>
      </c>
    </row>
    <row r="1160" spans="1:16" x14ac:dyDescent="0.25">
      <c r="A1160" t="str">
        <f>UPPER(IF(AND(TimeSpend[[#This Row],[Personnel number]]&lt;&gt;"",TimeSpend[[#This Row],[Date]]&lt;&gt;""),TimeSpend[[#This Row],[Personnel number]],""))</f>
        <v/>
      </c>
      <c r="B1160" s="85" t="str">
        <f>IF(AND(TimeSpend[[#This Row],[Personnel number]]&lt;&gt;"",TimeSpend[[#This Row],[Date]]&lt;&gt;""),TEXT(TimeSpend[[#This Row],[Date]],"[$-409]yyyyMMdd"),"")</f>
        <v/>
      </c>
      <c r="C1160" s="33" t="str">
        <f>IF(AND(TimeSpend[[#This Row],[Personnel number]]&lt;&gt;"",TimeSpend[[#This Row],[Date]]&lt;&gt;""),SUBSTITUTE(TimeSpend[[#This Row],[Hours]],",","."),"")</f>
        <v/>
      </c>
      <c r="D1160" t="str">
        <f>IF(AND(TimeSpend[[#This Row],[Personnel number]]&lt;&gt;"",TimeSpend[[#This Row],[Date]]&lt;&gt;""),TimeSpend[[#This Row],[Network]],"")</f>
        <v/>
      </c>
      <c r="E1160" t="str">
        <f>IF(AND(TimeSpend[[#This Row],[Personnel number]]&lt;&gt;"",TimeSpend[[#This Row],[Date]]&lt;&gt;""),TimeSpend[[#This Row],[Network Description]],"")</f>
        <v/>
      </c>
      <c r="F1160" t="str">
        <f>IF(AND(TimeSpend[[#This Row],[Personnel number]]&lt;&gt;"",TimeSpend[[#This Row],[Date]]&lt;&gt;""),TimeSpend[[#This Row],[Activity]],"")</f>
        <v/>
      </c>
      <c r="G1160" t="str">
        <f>IF(AND(TimeSpend[[#This Row],[Personnel number]]&lt;&gt;"",TimeSpend[[#This Row],[Date]]&lt;&gt;""),TimeSpend[[#This Row],[Activity description]],"")</f>
        <v/>
      </c>
      <c r="H1160" s="36" t="str">
        <f>IF(AND(TimeSpend[[#This Row],[Personnel number]]&lt;&gt;"",TimeSpend[[#This Row],[Date]]&lt;&gt;""),TimeSpend[[#This Row],[Start Time]],"")</f>
        <v/>
      </c>
      <c r="I1160" s="36" t="str">
        <f>IF(AND(TimeSpend[[#This Row],[Personnel number]]&lt;&gt;"",TimeSpend[[#This Row],[Date]]&lt;&gt;""),TimeSpend[[#This Row],[End Time]],"")</f>
        <v/>
      </c>
      <c r="J1160" t="str">
        <f>IF(AND(TimeSpend[[#This Row],[Personnel number]]&lt;&gt;"",TimeSpend[[#This Row],[Date]]&lt;&gt;""),TimeSpend[[#This Row],[Location]],"")</f>
        <v/>
      </c>
      <c r="K1160" t="str">
        <f>IF(AND(TimeSpend[[#This Row],[Personnel number]]&lt;&gt;"",TimeSpend[[#This Row],[Date]]&lt;&gt;""),TimeSpend[[#This Row],[Task]],"")</f>
        <v/>
      </c>
      <c r="L1160" t="str">
        <f>IF(AND(TimeSpend[[#This Row],[Personnel number]]&lt;&gt;"",TimeSpend[[#This Row],[Date]]&lt;&gt;""),Utilization!$J$2,"")</f>
        <v/>
      </c>
      <c r="M1160" t="str">
        <f>IF(AND(TimeSpend[[#This Row],[Personnel number]]&lt;&gt;"",TimeSpend[[#This Row],[Date]]&lt;&gt;""),TimeSpend[[#This Row],[Employee Name]],"")</f>
        <v/>
      </c>
      <c r="N1160" t="str">
        <f t="shared" si="36"/>
        <v/>
      </c>
      <c r="O1160" t="str">
        <f t="shared" si="37"/>
        <v/>
      </c>
      <c r="P1160" t="str">
        <f>IF(D1160&lt;&gt;"",VLOOKUP(D1160,Projects!B:C,2,0),"")</f>
        <v/>
      </c>
    </row>
    <row r="1161" spans="1:16" x14ac:dyDescent="0.25">
      <c r="A1161" t="str">
        <f>UPPER(IF(AND(TimeSpend[[#This Row],[Personnel number]]&lt;&gt;"",TimeSpend[[#This Row],[Date]]&lt;&gt;""),TimeSpend[[#This Row],[Personnel number]],""))</f>
        <v/>
      </c>
      <c r="B1161" s="85" t="str">
        <f>IF(AND(TimeSpend[[#This Row],[Personnel number]]&lt;&gt;"",TimeSpend[[#This Row],[Date]]&lt;&gt;""),TEXT(TimeSpend[[#This Row],[Date]],"[$-409]yyyyMMdd"),"")</f>
        <v/>
      </c>
      <c r="C1161" s="33" t="str">
        <f>IF(AND(TimeSpend[[#This Row],[Personnel number]]&lt;&gt;"",TimeSpend[[#This Row],[Date]]&lt;&gt;""),SUBSTITUTE(TimeSpend[[#This Row],[Hours]],",","."),"")</f>
        <v/>
      </c>
      <c r="D1161" t="str">
        <f>IF(AND(TimeSpend[[#This Row],[Personnel number]]&lt;&gt;"",TimeSpend[[#This Row],[Date]]&lt;&gt;""),TimeSpend[[#This Row],[Network]],"")</f>
        <v/>
      </c>
      <c r="E1161" t="str">
        <f>IF(AND(TimeSpend[[#This Row],[Personnel number]]&lt;&gt;"",TimeSpend[[#This Row],[Date]]&lt;&gt;""),TimeSpend[[#This Row],[Network Description]],"")</f>
        <v/>
      </c>
      <c r="F1161" t="str">
        <f>IF(AND(TimeSpend[[#This Row],[Personnel number]]&lt;&gt;"",TimeSpend[[#This Row],[Date]]&lt;&gt;""),TimeSpend[[#This Row],[Activity]],"")</f>
        <v/>
      </c>
      <c r="G1161" t="str">
        <f>IF(AND(TimeSpend[[#This Row],[Personnel number]]&lt;&gt;"",TimeSpend[[#This Row],[Date]]&lt;&gt;""),TimeSpend[[#This Row],[Activity description]],"")</f>
        <v/>
      </c>
      <c r="H1161" s="36" t="str">
        <f>IF(AND(TimeSpend[[#This Row],[Personnel number]]&lt;&gt;"",TimeSpend[[#This Row],[Date]]&lt;&gt;""),TimeSpend[[#This Row],[Start Time]],"")</f>
        <v/>
      </c>
      <c r="I1161" s="36" t="str">
        <f>IF(AND(TimeSpend[[#This Row],[Personnel number]]&lt;&gt;"",TimeSpend[[#This Row],[Date]]&lt;&gt;""),TimeSpend[[#This Row],[End Time]],"")</f>
        <v/>
      </c>
      <c r="J1161" t="str">
        <f>IF(AND(TimeSpend[[#This Row],[Personnel number]]&lt;&gt;"",TimeSpend[[#This Row],[Date]]&lt;&gt;""),TimeSpend[[#This Row],[Location]],"")</f>
        <v/>
      </c>
      <c r="K1161" t="str">
        <f>IF(AND(TimeSpend[[#This Row],[Personnel number]]&lt;&gt;"",TimeSpend[[#This Row],[Date]]&lt;&gt;""),TimeSpend[[#This Row],[Task]],"")</f>
        <v/>
      </c>
      <c r="L1161" t="str">
        <f>IF(AND(TimeSpend[[#This Row],[Personnel number]]&lt;&gt;"",TimeSpend[[#This Row],[Date]]&lt;&gt;""),Utilization!$J$2,"")</f>
        <v/>
      </c>
      <c r="M1161" t="str">
        <f>IF(AND(TimeSpend[[#This Row],[Personnel number]]&lt;&gt;"",TimeSpend[[#This Row],[Date]]&lt;&gt;""),TimeSpend[[#This Row],[Employee Name]],"")</f>
        <v/>
      </c>
      <c r="N1161" t="str">
        <f t="shared" si="36"/>
        <v/>
      </c>
      <c r="O1161" t="str">
        <f t="shared" si="37"/>
        <v/>
      </c>
      <c r="P1161" t="str">
        <f>IF(D1161&lt;&gt;"",VLOOKUP(D1161,Projects!B:C,2,0),"")</f>
        <v/>
      </c>
    </row>
    <row r="1162" spans="1:16" x14ac:dyDescent="0.25">
      <c r="A1162" t="str">
        <f>UPPER(IF(AND(TimeSpend[[#This Row],[Personnel number]]&lt;&gt;"",TimeSpend[[#This Row],[Date]]&lt;&gt;""),TimeSpend[[#This Row],[Personnel number]],""))</f>
        <v/>
      </c>
      <c r="B1162" s="85" t="str">
        <f>IF(AND(TimeSpend[[#This Row],[Personnel number]]&lt;&gt;"",TimeSpend[[#This Row],[Date]]&lt;&gt;""),TEXT(TimeSpend[[#This Row],[Date]],"[$-409]yyyyMMdd"),"")</f>
        <v/>
      </c>
      <c r="C1162" s="33" t="str">
        <f>IF(AND(TimeSpend[[#This Row],[Personnel number]]&lt;&gt;"",TimeSpend[[#This Row],[Date]]&lt;&gt;""),SUBSTITUTE(TimeSpend[[#This Row],[Hours]],",","."),"")</f>
        <v/>
      </c>
      <c r="D1162" t="str">
        <f>IF(AND(TimeSpend[[#This Row],[Personnel number]]&lt;&gt;"",TimeSpend[[#This Row],[Date]]&lt;&gt;""),TimeSpend[[#This Row],[Network]],"")</f>
        <v/>
      </c>
      <c r="E1162" t="str">
        <f>IF(AND(TimeSpend[[#This Row],[Personnel number]]&lt;&gt;"",TimeSpend[[#This Row],[Date]]&lt;&gt;""),TimeSpend[[#This Row],[Network Description]],"")</f>
        <v/>
      </c>
      <c r="F1162" t="str">
        <f>IF(AND(TimeSpend[[#This Row],[Personnel number]]&lt;&gt;"",TimeSpend[[#This Row],[Date]]&lt;&gt;""),TimeSpend[[#This Row],[Activity]],"")</f>
        <v/>
      </c>
      <c r="G1162" t="str">
        <f>IF(AND(TimeSpend[[#This Row],[Personnel number]]&lt;&gt;"",TimeSpend[[#This Row],[Date]]&lt;&gt;""),TimeSpend[[#This Row],[Activity description]],"")</f>
        <v/>
      </c>
      <c r="H1162" s="36" t="str">
        <f>IF(AND(TimeSpend[[#This Row],[Personnel number]]&lt;&gt;"",TimeSpend[[#This Row],[Date]]&lt;&gt;""),TimeSpend[[#This Row],[Start Time]],"")</f>
        <v/>
      </c>
      <c r="I1162" s="36" t="str">
        <f>IF(AND(TimeSpend[[#This Row],[Personnel number]]&lt;&gt;"",TimeSpend[[#This Row],[Date]]&lt;&gt;""),TimeSpend[[#This Row],[End Time]],"")</f>
        <v/>
      </c>
      <c r="J1162" t="str">
        <f>IF(AND(TimeSpend[[#This Row],[Personnel number]]&lt;&gt;"",TimeSpend[[#This Row],[Date]]&lt;&gt;""),TimeSpend[[#This Row],[Location]],"")</f>
        <v/>
      </c>
      <c r="K1162" t="str">
        <f>IF(AND(TimeSpend[[#This Row],[Personnel number]]&lt;&gt;"",TimeSpend[[#This Row],[Date]]&lt;&gt;""),TimeSpend[[#This Row],[Task]],"")</f>
        <v/>
      </c>
      <c r="L1162" t="str">
        <f>IF(AND(TimeSpend[[#This Row],[Personnel number]]&lt;&gt;"",TimeSpend[[#This Row],[Date]]&lt;&gt;""),Utilization!$J$2,"")</f>
        <v/>
      </c>
      <c r="M1162" t="str">
        <f>IF(AND(TimeSpend[[#This Row],[Personnel number]]&lt;&gt;"",TimeSpend[[#This Row],[Date]]&lt;&gt;""),TimeSpend[[#This Row],[Employee Name]],"")</f>
        <v/>
      </c>
      <c r="N1162" t="str">
        <f t="shared" si="36"/>
        <v/>
      </c>
      <c r="O1162" t="str">
        <f t="shared" si="37"/>
        <v/>
      </c>
      <c r="P1162" t="str">
        <f>IF(D1162&lt;&gt;"",VLOOKUP(D1162,Projects!B:C,2,0),"")</f>
        <v/>
      </c>
    </row>
    <row r="1163" spans="1:16" x14ac:dyDescent="0.25">
      <c r="A1163" t="str">
        <f>UPPER(IF(AND(TimeSpend[[#This Row],[Personnel number]]&lt;&gt;"",TimeSpend[[#This Row],[Date]]&lt;&gt;""),TimeSpend[[#This Row],[Personnel number]],""))</f>
        <v/>
      </c>
      <c r="B1163" s="85" t="str">
        <f>IF(AND(TimeSpend[[#This Row],[Personnel number]]&lt;&gt;"",TimeSpend[[#This Row],[Date]]&lt;&gt;""),TEXT(TimeSpend[[#This Row],[Date]],"[$-409]yyyyMMdd"),"")</f>
        <v/>
      </c>
      <c r="C1163" s="33" t="str">
        <f>IF(AND(TimeSpend[[#This Row],[Personnel number]]&lt;&gt;"",TimeSpend[[#This Row],[Date]]&lt;&gt;""),SUBSTITUTE(TimeSpend[[#This Row],[Hours]],",","."),"")</f>
        <v/>
      </c>
      <c r="D1163" t="str">
        <f>IF(AND(TimeSpend[[#This Row],[Personnel number]]&lt;&gt;"",TimeSpend[[#This Row],[Date]]&lt;&gt;""),TimeSpend[[#This Row],[Network]],"")</f>
        <v/>
      </c>
      <c r="E1163" t="str">
        <f>IF(AND(TimeSpend[[#This Row],[Personnel number]]&lt;&gt;"",TimeSpend[[#This Row],[Date]]&lt;&gt;""),TimeSpend[[#This Row],[Network Description]],"")</f>
        <v/>
      </c>
      <c r="F1163" t="str">
        <f>IF(AND(TimeSpend[[#This Row],[Personnel number]]&lt;&gt;"",TimeSpend[[#This Row],[Date]]&lt;&gt;""),TimeSpend[[#This Row],[Activity]],"")</f>
        <v/>
      </c>
      <c r="G1163" t="str">
        <f>IF(AND(TimeSpend[[#This Row],[Personnel number]]&lt;&gt;"",TimeSpend[[#This Row],[Date]]&lt;&gt;""),TimeSpend[[#This Row],[Activity description]],"")</f>
        <v/>
      </c>
      <c r="H1163" s="36" t="str">
        <f>IF(AND(TimeSpend[[#This Row],[Personnel number]]&lt;&gt;"",TimeSpend[[#This Row],[Date]]&lt;&gt;""),TimeSpend[[#This Row],[Start Time]],"")</f>
        <v/>
      </c>
      <c r="I1163" s="36" t="str">
        <f>IF(AND(TimeSpend[[#This Row],[Personnel number]]&lt;&gt;"",TimeSpend[[#This Row],[Date]]&lt;&gt;""),TimeSpend[[#This Row],[End Time]],"")</f>
        <v/>
      </c>
      <c r="J1163" t="str">
        <f>IF(AND(TimeSpend[[#This Row],[Personnel number]]&lt;&gt;"",TimeSpend[[#This Row],[Date]]&lt;&gt;""),TimeSpend[[#This Row],[Location]],"")</f>
        <v/>
      </c>
      <c r="K1163" t="str">
        <f>IF(AND(TimeSpend[[#This Row],[Personnel number]]&lt;&gt;"",TimeSpend[[#This Row],[Date]]&lt;&gt;""),TimeSpend[[#This Row],[Task]],"")</f>
        <v/>
      </c>
      <c r="L1163" t="str">
        <f>IF(AND(TimeSpend[[#This Row],[Personnel number]]&lt;&gt;"",TimeSpend[[#This Row],[Date]]&lt;&gt;""),Utilization!$J$2,"")</f>
        <v/>
      </c>
      <c r="M1163" t="str">
        <f>IF(AND(TimeSpend[[#This Row],[Personnel number]]&lt;&gt;"",TimeSpend[[#This Row],[Date]]&lt;&gt;""),TimeSpend[[#This Row],[Employee Name]],"")</f>
        <v/>
      </c>
      <c r="N1163" t="str">
        <f t="shared" si="36"/>
        <v/>
      </c>
      <c r="O1163" t="str">
        <f t="shared" si="37"/>
        <v/>
      </c>
      <c r="P1163" t="str">
        <f>IF(D1163&lt;&gt;"",VLOOKUP(D1163,Projects!B:C,2,0),"")</f>
        <v/>
      </c>
    </row>
    <row r="1164" spans="1:16" x14ac:dyDescent="0.25">
      <c r="A1164" t="str">
        <f>UPPER(IF(AND(TimeSpend[[#This Row],[Personnel number]]&lt;&gt;"",TimeSpend[[#This Row],[Date]]&lt;&gt;""),TimeSpend[[#This Row],[Personnel number]],""))</f>
        <v/>
      </c>
      <c r="B1164" s="85" t="str">
        <f>IF(AND(TimeSpend[[#This Row],[Personnel number]]&lt;&gt;"",TimeSpend[[#This Row],[Date]]&lt;&gt;""),TEXT(TimeSpend[[#This Row],[Date]],"[$-409]yyyyMMdd"),"")</f>
        <v/>
      </c>
      <c r="C1164" s="33" t="str">
        <f>IF(AND(TimeSpend[[#This Row],[Personnel number]]&lt;&gt;"",TimeSpend[[#This Row],[Date]]&lt;&gt;""),SUBSTITUTE(TimeSpend[[#This Row],[Hours]],",","."),"")</f>
        <v/>
      </c>
      <c r="D1164" t="str">
        <f>IF(AND(TimeSpend[[#This Row],[Personnel number]]&lt;&gt;"",TimeSpend[[#This Row],[Date]]&lt;&gt;""),TimeSpend[[#This Row],[Network]],"")</f>
        <v/>
      </c>
      <c r="E1164" t="str">
        <f>IF(AND(TimeSpend[[#This Row],[Personnel number]]&lt;&gt;"",TimeSpend[[#This Row],[Date]]&lt;&gt;""),TimeSpend[[#This Row],[Network Description]],"")</f>
        <v/>
      </c>
      <c r="F1164" t="str">
        <f>IF(AND(TimeSpend[[#This Row],[Personnel number]]&lt;&gt;"",TimeSpend[[#This Row],[Date]]&lt;&gt;""),TimeSpend[[#This Row],[Activity]],"")</f>
        <v/>
      </c>
      <c r="G1164" t="str">
        <f>IF(AND(TimeSpend[[#This Row],[Personnel number]]&lt;&gt;"",TimeSpend[[#This Row],[Date]]&lt;&gt;""),TimeSpend[[#This Row],[Activity description]],"")</f>
        <v/>
      </c>
      <c r="H1164" s="36" t="str">
        <f>IF(AND(TimeSpend[[#This Row],[Personnel number]]&lt;&gt;"",TimeSpend[[#This Row],[Date]]&lt;&gt;""),TimeSpend[[#This Row],[Start Time]],"")</f>
        <v/>
      </c>
      <c r="I1164" s="36" t="str">
        <f>IF(AND(TimeSpend[[#This Row],[Personnel number]]&lt;&gt;"",TimeSpend[[#This Row],[Date]]&lt;&gt;""),TimeSpend[[#This Row],[End Time]],"")</f>
        <v/>
      </c>
      <c r="J1164" t="str">
        <f>IF(AND(TimeSpend[[#This Row],[Personnel number]]&lt;&gt;"",TimeSpend[[#This Row],[Date]]&lt;&gt;""),TimeSpend[[#This Row],[Location]],"")</f>
        <v/>
      </c>
      <c r="K1164" t="str">
        <f>IF(AND(TimeSpend[[#This Row],[Personnel number]]&lt;&gt;"",TimeSpend[[#This Row],[Date]]&lt;&gt;""),TimeSpend[[#This Row],[Task]],"")</f>
        <v/>
      </c>
      <c r="L1164" t="str">
        <f>IF(AND(TimeSpend[[#This Row],[Personnel number]]&lt;&gt;"",TimeSpend[[#This Row],[Date]]&lt;&gt;""),Utilization!$J$2,"")</f>
        <v/>
      </c>
      <c r="M1164" t="str">
        <f>IF(AND(TimeSpend[[#This Row],[Personnel number]]&lt;&gt;"",TimeSpend[[#This Row],[Date]]&lt;&gt;""),TimeSpend[[#This Row],[Employee Name]],"")</f>
        <v/>
      </c>
      <c r="N1164" t="str">
        <f t="shared" si="36"/>
        <v/>
      </c>
      <c r="O1164" t="str">
        <f t="shared" si="37"/>
        <v/>
      </c>
      <c r="P1164" t="str">
        <f>IF(D1164&lt;&gt;"",VLOOKUP(D1164,Projects!B:C,2,0),"")</f>
        <v/>
      </c>
    </row>
    <row r="1165" spans="1:16" x14ac:dyDescent="0.25">
      <c r="A1165" t="str">
        <f>UPPER(IF(AND(TimeSpend[[#This Row],[Personnel number]]&lt;&gt;"",TimeSpend[[#This Row],[Date]]&lt;&gt;""),TimeSpend[[#This Row],[Personnel number]],""))</f>
        <v/>
      </c>
      <c r="B1165" s="85" t="str">
        <f>IF(AND(TimeSpend[[#This Row],[Personnel number]]&lt;&gt;"",TimeSpend[[#This Row],[Date]]&lt;&gt;""),TEXT(TimeSpend[[#This Row],[Date]],"[$-409]yyyyMMdd"),"")</f>
        <v/>
      </c>
      <c r="C1165" s="33" t="str">
        <f>IF(AND(TimeSpend[[#This Row],[Personnel number]]&lt;&gt;"",TimeSpend[[#This Row],[Date]]&lt;&gt;""),SUBSTITUTE(TimeSpend[[#This Row],[Hours]],",","."),"")</f>
        <v/>
      </c>
      <c r="D1165" t="str">
        <f>IF(AND(TimeSpend[[#This Row],[Personnel number]]&lt;&gt;"",TimeSpend[[#This Row],[Date]]&lt;&gt;""),TimeSpend[[#This Row],[Network]],"")</f>
        <v/>
      </c>
      <c r="E1165" t="str">
        <f>IF(AND(TimeSpend[[#This Row],[Personnel number]]&lt;&gt;"",TimeSpend[[#This Row],[Date]]&lt;&gt;""),TimeSpend[[#This Row],[Network Description]],"")</f>
        <v/>
      </c>
      <c r="F1165" t="str">
        <f>IF(AND(TimeSpend[[#This Row],[Personnel number]]&lt;&gt;"",TimeSpend[[#This Row],[Date]]&lt;&gt;""),TimeSpend[[#This Row],[Activity]],"")</f>
        <v/>
      </c>
      <c r="G1165" t="str">
        <f>IF(AND(TimeSpend[[#This Row],[Personnel number]]&lt;&gt;"",TimeSpend[[#This Row],[Date]]&lt;&gt;""),TimeSpend[[#This Row],[Activity description]],"")</f>
        <v/>
      </c>
      <c r="H1165" s="36" t="str">
        <f>IF(AND(TimeSpend[[#This Row],[Personnel number]]&lt;&gt;"",TimeSpend[[#This Row],[Date]]&lt;&gt;""),TimeSpend[[#This Row],[Start Time]],"")</f>
        <v/>
      </c>
      <c r="I1165" s="36" t="str">
        <f>IF(AND(TimeSpend[[#This Row],[Personnel number]]&lt;&gt;"",TimeSpend[[#This Row],[Date]]&lt;&gt;""),TimeSpend[[#This Row],[End Time]],"")</f>
        <v/>
      </c>
      <c r="J1165" t="str">
        <f>IF(AND(TimeSpend[[#This Row],[Personnel number]]&lt;&gt;"",TimeSpend[[#This Row],[Date]]&lt;&gt;""),TimeSpend[[#This Row],[Location]],"")</f>
        <v/>
      </c>
      <c r="K1165" t="str">
        <f>IF(AND(TimeSpend[[#This Row],[Personnel number]]&lt;&gt;"",TimeSpend[[#This Row],[Date]]&lt;&gt;""),TimeSpend[[#This Row],[Task]],"")</f>
        <v/>
      </c>
      <c r="L1165" t="str">
        <f>IF(AND(TimeSpend[[#This Row],[Personnel number]]&lt;&gt;"",TimeSpend[[#This Row],[Date]]&lt;&gt;""),Utilization!$J$2,"")</f>
        <v/>
      </c>
      <c r="M1165" t="str">
        <f>IF(AND(TimeSpend[[#This Row],[Personnel number]]&lt;&gt;"",TimeSpend[[#This Row],[Date]]&lt;&gt;""),TimeSpend[[#This Row],[Employee Name]],"")</f>
        <v/>
      </c>
      <c r="N1165" t="str">
        <f t="shared" si="36"/>
        <v/>
      </c>
      <c r="O1165" t="str">
        <f t="shared" si="37"/>
        <v/>
      </c>
      <c r="P1165" t="str">
        <f>IF(D1165&lt;&gt;"",VLOOKUP(D1165,Projects!B:C,2,0),"")</f>
        <v/>
      </c>
    </row>
    <row r="1166" spans="1:16" x14ac:dyDescent="0.25">
      <c r="A1166" t="str">
        <f>UPPER(IF(AND(TimeSpend[[#This Row],[Personnel number]]&lt;&gt;"",TimeSpend[[#This Row],[Date]]&lt;&gt;""),TimeSpend[[#This Row],[Personnel number]],""))</f>
        <v/>
      </c>
      <c r="B1166" s="85" t="str">
        <f>IF(AND(TimeSpend[[#This Row],[Personnel number]]&lt;&gt;"",TimeSpend[[#This Row],[Date]]&lt;&gt;""),TEXT(TimeSpend[[#This Row],[Date]],"[$-409]yyyyMMdd"),"")</f>
        <v/>
      </c>
      <c r="C1166" s="33" t="str">
        <f>IF(AND(TimeSpend[[#This Row],[Personnel number]]&lt;&gt;"",TimeSpend[[#This Row],[Date]]&lt;&gt;""),SUBSTITUTE(TimeSpend[[#This Row],[Hours]],",","."),"")</f>
        <v/>
      </c>
      <c r="D1166" t="str">
        <f>IF(AND(TimeSpend[[#This Row],[Personnel number]]&lt;&gt;"",TimeSpend[[#This Row],[Date]]&lt;&gt;""),TimeSpend[[#This Row],[Network]],"")</f>
        <v/>
      </c>
      <c r="E1166" t="str">
        <f>IF(AND(TimeSpend[[#This Row],[Personnel number]]&lt;&gt;"",TimeSpend[[#This Row],[Date]]&lt;&gt;""),TimeSpend[[#This Row],[Network Description]],"")</f>
        <v/>
      </c>
      <c r="F1166" t="str">
        <f>IF(AND(TimeSpend[[#This Row],[Personnel number]]&lt;&gt;"",TimeSpend[[#This Row],[Date]]&lt;&gt;""),TimeSpend[[#This Row],[Activity]],"")</f>
        <v/>
      </c>
      <c r="G1166" t="str">
        <f>IF(AND(TimeSpend[[#This Row],[Personnel number]]&lt;&gt;"",TimeSpend[[#This Row],[Date]]&lt;&gt;""),TimeSpend[[#This Row],[Activity description]],"")</f>
        <v/>
      </c>
      <c r="H1166" s="36" t="str">
        <f>IF(AND(TimeSpend[[#This Row],[Personnel number]]&lt;&gt;"",TimeSpend[[#This Row],[Date]]&lt;&gt;""),TimeSpend[[#This Row],[Start Time]],"")</f>
        <v/>
      </c>
      <c r="I1166" s="36" t="str">
        <f>IF(AND(TimeSpend[[#This Row],[Personnel number]]&lt;&gt;"",TimeSpend[[#This Row],[Date]]&lt;&gt;""),TimeSpend[[#This Row],[End Time]],"")</f>
        <v/>
      </c>
      <c r="J1166" t="str">
        <f>IF(AND(TimeSpend[[#This Row],[Personnel number]]&lt;&gt;"",TimeSpend[[#This Row],[Date]]&lt;&gt;""),TimeSpend[[#This Row],[Location]],"")</f>
        <v/>
      </c>
      <c r="K1166" t="str">
        <f>IF(AND(TimeSpend[[#This Row],[Personnel number]]&lt;&gt;"",TimeSpend[[#This Row],[Date]]&lt;&gt;""),TimeSpend[[#This Row],[Task]],"")</f>
        <v/>
      </c>
      <c r="L1166" t="str">
        <f>IF(AND(TimeSpend[[#This Row],[Personnel number]]&lt;&gt;"",TimeSpend[[#This Row],[Date]]&lt;&gt;""),Utilization!$J$2,"")</f>
        <v/>
      </c>
      <c r="M1166" t="str">
        <f>IF(AND(TimeSpend[[#This Row],[Personnel number]]&lt;&gt;"",TimeSpend[[#This Row],[Date]]&lt;&gt;""),TimeSpend[[#This Row],[Employee Name]],"")</f>
        <v/>
      </c>
      <c r="N1166" t="str">
        <f t="shared" si="36"/>
        <v/>
      </c>
      <c r="O1166" t="str">
        <f t="shared" si="37"/>
        <v/>
      </c>
      <c r="P1166" t="str">
        <f>IF(D1166&lt;&gt;"",VLOOKUP(D1166,Projects!B:C,2,0),"")</f>
        <v/>
      </c>
    </row>
    <row r="1167" spans="1:16" x14ac:dyDescent="0.25">
      <c r="A1167" t="str">
        <f>UPPER(IF(AND(TimeSpend[[#This Row],[Personnel number]]&lt;&gt;"",TimeSpend[[#This Row],[Date]]&lt;&gt;""),TimeSpend[[#This Row],[Personnel number]],""))</f>
        <v/>
      </c>
      <c r="B1167" s="85" t="str">
        <f>IF(AND(TimeSpend[[#This Row],[Personnel number]]&lt;&gt;"",TimeSpend[[#This Row],[Date]]&lt;&gt;""),TEXT(TimeSpend[[#This Row],[Date]],"[$-409]yyyyMMdd"),"")</f>
        <v/>
      </c>
      <c r="C1167" s="33" t="str">
        <f>IF(AND(TimeSpend[[#This Row],[Personnel number]]&lt;&gt;"",TimeSpend[[#This Row],[Date]]&lt;&gt;""),SUBSTITUTE(TimeSpend[[#This Row],[Hours]],",","."),"")</f>
        <v/>
      </c>
      <c r="D1167" t="str">
        <f>IF(AND(TimeSpend[[#This Row],[Personnel number]]&lt;&gt;"",TimeSpend[[#This Row],[Date]]&lt;&gt;""),TimeSpend[[#This Row],[Network]],"")</f>
        <v/>
      </c>
      <c r="E1167" t="str">
        <f>IF(AND(TimeSpend[[#This Row],[Personnel number]]&lt;&gt;"",TimeSpend[[#This Row],[Date]]&lt;&gt;""),TimeSpend[[#This Row],[Network Description]],"")</f>
        <v/>
      </c>
      <c r="F1167" t="str">
        <f>IF(AND(TimeSpend[[#This Row],[Personnel number]]&lt;&gt;"",TimeSpend[[#This Row],[Date]]&lt;&gt;""),TimeSpend[[#This Row],[Activity]],"")</f>
        <v/>
      </c>
      <c r="G1167" t="str">
        <f>IF(AND(TimeSpend[[#This Row],[Personnel number]]&lt;&gt;"",TimeSpend[[#This Row],[Date]]&lt;&gt;""),TimeSpend[[#This Row],[Activity description]],"")</f>
        <v/>
      </c>
      <c r="H1167" s="36" t="str">
        <f>IF(AND(TimeSpend[[#This Row],[Personnel number]]&lt;&gt;"",TimeSpend[[#This Row],[Date]]&lt;&gt;""),TimeSpend[[#This Row],[Start Time]],"")</f>
        <v/>
      </c>
      <c r="I1167" s="36" t="str">
        <f>IF(AND(TimeSpend[[#This Row],[Personnel number]]&lt;&gt;"",TimeSpend[[#This Row],[Date]]&lt;&gt;""),TimeSpend[[#This Row],[End Time]],"")</f>
        <v/>
      </c>
      <c r="J1167" t="str">
        <f>IF(AND(TimeSpend[[#This Row],[Personnel number]]&lt;&gt;"",TimeSpend[[#This Row],[Date]]&lt;&gt;""),TimeSpend[[#This Row],[Location]],"")</f>
        <v/>
      </c>
      <c r="K1167" t="str">
        <f>IF(AND(TimeSpend[[#This Row],[Personnel number]]&lt;&gt;"",TimeSpend[[#This Row],[Date]]&lt;&gt;""),TimeSpend[[#This Row],[Task]],"")</f>
        <v/>
      </c>
      <c r="L1167" t="str">
        <f>IF(AND(TimeSpend[[#This Row],[Personnel number]]&lt;&gt;"",TimeSpend[[#This Row],[Date]]&lt;&gt;""),Utilization!$J$2,"")</f>
        <v/>
      </c>
      <c r="M1167" t="str">
        <f>IF(AND(TimeSpend[[#This Row],[Personnel number]]&lt;&gt;"",TimeSpend[[#This Row],[Date]]&lt;&gt;""),TimeSpend[[#This Row],[Employee Name]],"")</f>
        <v/>
      </c>
      <c r="N1167" t="str">
        <f t="shared" si="36"/>
        <v/>
      </c>
      <c r="O1167" t="str">
        <f t="shared" si="37"/>
        <v/>
      </c>
      <c r="P1167" t="str">
        <f>IF(D1167&lt;&gt;"",VLOOKUP(D1167,Projects!B:C,2,0),"")</f>
        <v/>
      </c>
    </row>
    <row r="1168" spans="1:16" x14ac:dyDescent="0.25">
      <c r="A1168" t="str">
        <f>UPPER(IF(AND(TimeSpend[[#This Row],[Personnel number]]&lt;&gt;"",TimeSpend[[#This Row],[Date]]&lt;&gt;""),TimeSpend[[#This Row],[Personnel number]],""))</f>
        <v/>
      </c>
      <c r="B1168" s="85" t="str">
        <f>IF(AND(TimeSpend[[#This Row],[Personnel number]]&lt;&gt;"",TimeSpend[[#This Row],[Date]]&lt;&gt;""),TEXT(TimeSpend[[#This Row],[Date]],"[$-409]yyyyMMdd"),"")</f>
        <v/>
      </c>
      <c r="C1168" s="33" t="str">
        <f>IF(AND(TimeSpend[[#This Row],[Personnel number]]&lt;&gt;"",TimeSpend[[#This Row],[Date]]&lt;&gt;""),SUBSTITUTE(TimeSpend[[#This Row],[Hours]],",","."),"")</f>
        <v/>
      </c>
      <c r="D1168" t="str">
        <f>IF(AND(TimeSpend[[#This Row],[Personnel number]]&lt;&gt;"",TimeSpend[[#This Row],[Date]]&lt;&gt;""),TimeSpend[[#This Row],[Network]],"")</f>
        <v/>
      </c>
      <c r="E1168" t="str">
        <f>IF(AND(TimeSpend[[#This Row],[Personnel number]]&lt;&gt;"",TimeSpend[[#This Row],[Date]]&lt;&gt;""),TimeSpend[[#This Row],[Network Description]],"")</f>
        <v/>
      </c>
      <c r="F1168" t="str">
        <f>IF(AND(TimeSpend[[#This Row],[Personnel number]]&lt;&gt;"",TimeSpend[[#This Row],[Date]]&lt;&gt;""),TimeSpend[[#This Row],[Activity]],"")</f>
        <v/>
      </c>
      <c r="G1168" t="str">
        <f>IF(AND(TimeSpend[[#This Row],[Personnel number]]&lt;&gt;"",TimeSpend[[#This Row],[Date]]&lt;&gt;""),TimeSpend[[#This Row],[Activity description]],"")</f>
        <v/>
      </c>
      <c r="H1168" s="36" t="str">
        <f>IF(AND(TimeSpend[[#This Row],[Personnel number]]&lt;&gt;"",TimeSpend[[#This Row],[Date]]&lt;&gt;""),TimeSpend[[#This Row],[Start Time]],"")</f>
        <v/>
      </c>
      <c r="I1168" s="36" t="str">
        <f>IF(AND(TimeSpend[[#This Row],[Personnel number]]&lt;&gt;"",TimeSpend[[#This Row],[Date]]&lt;&gt;""),TimeSpend[[#This Row],[End Time]],"")</f>
        <v/>
      </c>
      <c r="J1168" t="str">
        <f>IF(AND(TimeSpend[[#This Row],[Personnel number]]&lt;&gt;"",TimeSpend[[#This Row],[Date]]&lt;&gt;""),TimeSpend[[#This Row],[Location]],"")</f>
        <v/>
      </c>
      <c r="K1168" t="str">
        <f>IF(AND(TimeSpend[[#This Row],[Personnel number]]&lt;&gt;"",TimeSpend[[#This Row],[Date]]&lt;&gt;""),TimeSpend[[#This Row],[Task]],"")</f>
        <v/>
      </c>
      <c r="L1168" t="str">
        <f>IF(AND(TimeSpend[[#This Row],[Personnel number]]&lt;&gt;"",TimeSpend[[#This Row],[Date]]&lt;&gt;""),Utilization!$J$2,"")</f>
        <v/>
      </c>
      <c r="M1168" t="str">
        <f>IF(AND(TimeSpend[[#This Row],[Personnel number]]&lt;&gt;"",TimeSpend[[#This Row],[Date]]&lt;&gt;""),TimeSpend[[#This Row],[Employee Name]],"")</f>
        <v/>
      </c>
      <c r="N1168" t="str">
        <f t="shared" si="36"/>
        <v/>
      </c>
      <c r="O1168" t="str">
        <f t="shared" si="37"/>
        <v/>
      </c>
      <c r="P1168" t="str">
        <f>IF(D1168&lt;&gt;"",VLOOKUP(D1168,Projects!B:C,2,0),"")</f>
        <v/>
      </c>
    </row>
    <row r="1169" spans="1:16" x14ac:dyDescent="0.25">
      <c r="A1169" t="str">
        <f>UPPER(IF(AND(TimeSpend[[#This Row],[Personnel number]]&lt;&gt;"",TimeSpend[[#This Row],[Date]]&lt;&gt;""),TimeSpend[[#This Row],[Personnel number]],""))</f>
        <v/>
      </c>
      <c r="B1169" s="85" t="str">
        <f>IF(AND(TimeSpend[[#This Row],[Personnel number]]&lt;&gt;"",TimeSpend[[#This Row],[Date]]&lt;&gt;""),TEXT(TimeSpend[[#This Row],[Date]],"[$-409]yyyyMMdd"),"")</f>
        <v/>
      </c>
      <c r="C1169" s="33" t="str">
        <f>IF(AND(TimeSpend[[#This Row],[Personnel number]]&lt;&gt;"",TimeSpend[[#This Row],[Date]]&lt;&gt;""),SUBSTITUTE(TimeSpend[[#This Row],[Hours]],",","."),"")</f>
        <v/>
      </c>
      <c r="D1169" t="str">
        <f>IF(AND(TimeSpend[[#This Row],[Personnel number]]&lt;&gt;"",TimeSpend[[#This Row],[Date]]&lt;&gt;""),TimeSpend[[#This Row],[Network]],"")</f>
        <v/>
      </c>
      <c r="E1169" t="str">
        <f>IF(AND(TimeSpend[[#This Row],[Personnel number]]&lt;&gt;"",TimeSpend[[#This Row],[Date]]&lt;&gt;""),TimeSpend[[#This Row],[Network Description]],"")</f>
        <v/>
      </c>
      <c r="F1169" t="str">
        <f>IF(AND(TimeSpend[[#This Row],[Personnel number]]&lt;&gt;"",TimeSpend[[#This Row],[Date]]&lt;&gt;""),TimeSpend[[#This Row],[Activity]],"")</f>
        <v/>
      </c>
      <c r="G1169" t="str">
        <f>IF(AND(TimeSpend[[#This Row],[Personnel number]]&lt;&gt;"",TimeSpend[[#This Row],[Date]]&lt;&gt;""),TimeSpend[[#This Row],[Activity description]],"")</f>
        <v/>
      </c>
      <c r="H1169" s="36" t="str">
        <f>IF(AND(TimeSpend[[#This Row],[Personnel number]]&lt;&gt;"",TimeSpend[[#This Row],[Date]]&lt;&gt;""),TimeSpend[[#This Row],[Start Time]],"")</f>
        <v/>
      </c>
      <c r="I1169" s="36" t="str">
        <f>IF(AND(TimeSpend[[#This Row],[Personnel number]]&lt;&gt;"",TimeSpend[[#This Row],[Date]]&lt;&gt;""),TimeSpend[[#This Row],[End Time]],"")</f>
        <v/>
      </c>
      <c r="J1169" t="str">
        <f>IF(AND(TimeSpend[[#This Row],[Personnel number]]&lt;&gt;"",TimeSpend[[#This Row],[Date]]&lt;&gt;""),TimeSpend[[#This Row],[Location]],"")</f>
        <v/>
      </c>
      <c r="K1169" t="str">
        <f>IF(AND(TimeSpend[[#This Row],[Personnel number]]&lt;&gt;"",TimeSpend[[#This Row],[Date]]&lt;&gt;""),TimeSpend[[#This Row],[Task]],"")</f>
        <v/>
      </c>
      <c r="L1169" t="str">
        <f>IF(AND(TimeSpend[[#This Row],[Personnel number]]&lt;&gt;"",TimeSpend[[#This Row],[Date]]&lt;&gt;""),Utilization!$J$2,"")</f>
        <v/>
      </c>
      <c r="M1169" t="str">
        <f>IF(AND(TimeSpend[[#This Row],[Personnel number]]&lt;&gt;"",TimeSpend[[#This Row],[Date]]&lt;&gt;""),TimeSpend[[#This Row],[Employee Name]],"")</f>
        <v/>
      </c>
      <c r="N1169" t="str">
        <f t="shared" si="36"/>
        <v/>
      </c>
      <c r="O1169" t="str">
        <f t="shared" si="37"/>
        <v/>
      </c>
      <c r="P1169" t="str">
        <f>IF(D1169&lt;&gt;"",VLOOKUP(D1169,Projects!B:C,2,0),"")</f>
        <v/>
      </c>
    </row>
    <row r="1170" spans="1:16" x14ac:dyDescent="0.25">
      <c r="A1170" t="str">
        <f>UPPER(IF(AND(TimeSpend[[#This Row],[Personnel number]]&lt;&gt;"",TimeSpend[[#This Row],[Date]]&lt;&gt;""),TimeSpend[[#This Row],[Personnel number]],""))</f>
        <v/>
      </c>
      <c r="B1170" s="85" t="str">
        <f>IF(AND(TimeSpend[[#This Row],[Personnel number]]&lt;&gt;"",TimeSpend[[#This Row],[Date]]&lt;&gt;""),TEXT(TimeSpend[[#This Row],[Date]],"[$-409]yyyyMMdd"),"")</f>
        <v/>
      </c>
      <c r="C1170" s="33" t="str">
        <f>IF(AND(TimeSpend[[#This Row],[Personnel number]]&lt;&gt;"",TimeSpend[[#This Row],[Date]]&lt;&gt;""),SUBSTITUTE(TimeSpend[[#This Row],[Hours]],",","."),"")</f>
        <v/>
      </c>
      <c r="D1170" t="str">
        <f>IF(AND(TimeSpend[[#This Row],[Personnel number]]&lt;&gt;"",TimeSpend[[#This Row],[Date]]&lt;&gt;""),TimeSpend[[#This Row],[Network]],"")</f>
        <v/>
      </c>
      <c r="E1170" t="str">
        <f>IF(AND(TimeSpend[[#This Row],[Personnel number]]&lt;&gt;"",TimeSpend[[#This Row],[Date]]&lt;&gt;""),TimeSpend[[#This Row],[Network Description]],"")</f>
        <v/>
      </c>
      <c r="F1170" t="str">
        <f>IF(AND(TimeSpend[[#This Row],[Personnel number]]&lt;&gt;"",TimeSpend[[#This Row],[Date]]&lt;&gt;""),TimeSpend[[#This Row],[Activity]],"")</f>
        <v/>
      </c>
      <c r="G1170" t="str">
        <f>IF(AND(TimeSpend[[#This Row],[Personnel number]]&lt;&gt;"",TimeSpend[[#This Row],[Date]]&lt;&gt;""),TimeSpend[[#This Row],[Activity description]],"")</f>
        <v/>
      </c>
      <c r="H1170" s="36" t="str">
        <f>IF(AND(TimeSpend[[#This Row],[Personnel number]]&lt;&gt;"",TimeSpend[[#This Row],[Date]]&lt;&gt;""),TimeSpend[[#This Row],[Start Time]],"")</f>
        <v/>
      </c>
      <c r="I1170" s="36" t="str">
        <f>IF(AND(TimeSpend[[#This Row],[Personnel number]]&lt;&gt;"",TimeSpend[[#This Row],[Date]]&lt;&gt;""),TimeSpend[[#This Row],[End Time]],"")</f>
        <v/>
      </c>
      <c r="J1170" t="str">
        <f>IF(AND(TimeSpend[[#This Row],[Personnel number]]&lt;&gt;"",TimeSpend[[#This Row],[Date]]&lt;&gt;""),TimeSpend[[#This Row],[Location]],"")</f>
        <v/>
      </c>
      <c r="K1170" t="str">
        <f>IF(AND(TimeSpend[[#This Row],[Personnel number]]&lt;&gt;"",TimeSpend[[#This Row],[Date]]&lt;&gt;""),TimeSpend[[#This Row],[Task]],"")</f>
        <v/>
      </c>
      <c r="L1170" t="str">
        <f>IF(AND(TimeSpend[[#This Row],[Personnel number]]&lt;&gt;"",TimeSpend[[#This Row],[Date]]&lt;&gt;""),Utilization!$J$2,"")</f>
        <v/>
      </c>
      <c r="M1170" t="str">
        <f>IF(AND(TimeSpend[[#This Row],[Personnel number]]&lt;&gt;"",TimeSpend[[#This Row],[Date]]&lt;&gt;""),TimeSpend[[#This Row],[Employee Name]],"")</f>
        <v/>
      </c>
      <c r="N1170" t="str">
        <f t="shared" si="36"/>
        <v/>
      </c>
      <c r="O1170" t="str">
        <f t="shared" si="37"/>
        <v/>
      </c>
      <c r="P1170" t="str">
        <f>IF(D1170&lt;&gt;"",VLOOKUP(D1170,Projects!B:C,2,0),"")</f>
        <v/>
      </c>
    </row>
    <row r="1171" spans="1:16" x14ac:dyDescent="0.25">
      <c r="A1171" t="str">
        <f>UPPER(IF(AND(TimeSpend[[#This Row],[Personnel number]]&lt;&gt;"",TimeSpend[[#This Row],[Date]]&lt;&gt;""),TimeSpend[[#This Row],[Personnel number]],""))</f>
        <v/>
      </c>
      <c r="B1171" s="85" t="str">
        <f>IF(AND(TimeSpend[[#This Row],[Personnel number]]&lt;&gt;"",TimeSpend[[#This Row],[Date]]&lt;&gt;""),TEXT(TimeSpend[[#This Row],[Date]],"[$-409]yyyyMMdd"),"")</f>
        <v/>
      </c>
      <c r="C1171" s="33" t="str">
        <f>IF(AND(TimeSpend[[#This Row],[Personnel number]]&lt;&gt;"",TimeSpend[[#This Row],[Date]]&lt;&gt;""),SUBSTITUTE(TimeSpend[[#This Row],[Hours]],",","."),"")</f>
        <v/>
      </c>
      <c r="D1171" t="str">
        <f>IF(AND(TimeSpend[[#This Row],[Personnel number]]&lt;&gt;"",TimeSpend[[#This Row],[Date]]&lt;&gt;""),TimeSpend[[#This Row],[Network]],"")</f>
        <v/>
      </c>
      <c r="E1171" t="str">
        <f>IF(AND(TimeSpend[[#This Row],[Personnel number]]&lt;&gt;"",TimeSpend[[#This Row],[Date]]&lt;&gt;""),TimeSpend[[#This Row],[Network Description]],"")</f>
        <v/>
      </c>
      <c r="F1171" t="str">
        <f>IF(AND(TimeSpend[[#This Row],[Personnel number]]&lt;&gt;"",TimeSpend[[#This Row],[Date]]&lt;&gt;""),TimeSpend[[#This Row],[Activity]],"")</f>
        <v/>
      </c>
      <c r="G1171" t="str">
        <f>IF(AND(TimeSpend[[#This Row],[Personnel number]]&lt;&gt;"",TimeSpend[[#This Row],[Date]]&lt;&gt;""),TimeSpend[[#This Row],[Activity description]],"")</f>
        <v/>
      </c>
      <c r="H1171" s="36" t="str">
        <f>IF(AND(TimeSpend[[#This Row],[Personnel number]]&lt;&gt;"",TimeSpend[[#This Row],[Date]]&lt;&gt;""),TimeSpend[[#This Row],[Start Time]],"")</f>
        <v/>
      </c>
      <c r="I1171" s="36" t="str">
        <f>IF(AND(TimeSpend[[#This Row],[Personnel number]]&lt;&gt;"",TimeSpend[[#This Row],[Date]]&lt;&gt;""),TimeSpend[[#This Row],[End Time]],"")</f>
        <v/>
      </c>
      <c r="J1171" t="str">
        <f>IF(AND(TimeSpend[[#This Row],[Personnel number]]&lt;&gt;"",TimeSpend[[#This Row],[Date]]&lt;&gt;""),TimeSpend[[#This Row],[Location]],"")</f>
        <v/>
      </c>
      <c r="K1171" t="str">
        <f>IF(AND(TimeSpend[[#This Row],[Personnel number]]&lt;&gt;"",TimeSpend[[#This Row],[Date]]&lt;&gt;""),TimeSpend[[#This Row],[Task]],"")</f>
        <v/>
      </c>
      <c r="L1171" t="str">
        <f>IF(AND(TimeSpend[[#This Row],[Personnel number]]&lt;&gt;"",TimeSpend[[#This Row],[Date]]&lt;&gt;""),Utilization!$J$2,"")</f>
        <v/>
      </c>
      <c r="M1171" t="str">
        <f>IF(AND(TimeSpend[[#This Row],[Personnel number]]&lt;&gt;"",TimeSpend[[#This Row],[Date]]&lt;&gt;""),TimeSpend[[#This Row],[Employee Name]],"")</f>
        <v/>
      </c>
      <c r="N1171" t="str">
        <f t="shared" si="36"/>
        <v/>
      </c>
      <c r="O1171" t="str">
        <f t="shared" si="37"/>
        <v/>
      </c>
      <c r="P1171" t="str">
        <f>IF(D1171&lt;&gt;"",VLOOKUP(D1171,Projects!B:C,2,0),"")</f>
        <v/>
      </c>
    </row>
    <row r="1172" spans="1:16" x14ac:dyDescent="0.25">
      <c r="A1172" t="str">
        <f>UPPER(IF(AND(TimeSpend[[#This Row],[Personnel number]]&lt;&gt;"",TimeSpend[[#This Row],[Date]]&lt;&gt;""),TimeSpend[[#This Row],[Personnel number]],""))</f>
        <v/>
      </c>
      <c r="B1172" s="85" t="str">
        <f>IF(AND(TimeSpend[[#This Row],[Personnel number]]&lt;&gt;"",TimeSpend[[#This Row],[Date]]&lt;&gt;""),TEXT(TimeSpend[[#This Row],[Date]],"[$-409]yyyyMMdd"),"")</f>
        <v/>
      </c>
      <c r="C1172" s="33" t="str">
        <f>IF(AND(TimeSpend[[#This Row],[Personnel number]]&lt;&gt;"",TimeSpend[[#This Row],[Date]]&lt;&gt;""),SUBSTITUTE(TimeSpend[[#This Row],[Hours]],",","."),"")</f>
        <v/>
      </c>
      <c r="D1172" t="str">
        <f>IF(AND(TimeSpend[[#This Row],[Personnel number]]&lt;&gt;"",TimeSpend[[#This Row],[Date]]&lt;&gt;""),TimeSpend[[#This Row],[Network]],"")</f>
        <v/>
      </c>
      <c r="E1172" t="str">
        <f>IF(AND(TimeSpend[[#This Row],[Personnel number]]&lt;&gt;"",TimeSpend[[#This Row],[Date]]&lt;&gt;""),TimeSpend[[#This Row],[Network Description]],"")</f>
        <v/>
      </c>
      <c r="F1172" t="str">
        <f>IF(AND(TimeSpend[[#This Row],[Personnel number]]&lt;&gt;"",TimeSpend[[#This Row],[Date]]&lt;&gt;""),TimeSpend[[#This Row],[Activity]],"")</f>
        <v/>
      </c>
      <c r="G1172" t="str">
        <f>IF(AND(TimeSpend[[#This Row],[Personnel number]]&lt;&gt;"",TimeSpend[[#This Row],[Date]]&lt;&gt;""),TimeSpend[[#This Row],[Activity description]],"")</f>
        <v/>
      </c>
      <c r="H1172" s="36" t="str">
        <f>IF(AND(TimeSpend[[#This Row],[Personnel number]]&lt;&gt;"",TimeSpend[[#This Row],[Date]]&lt;&gt;""),TimeSpend[[#This Row],[Start Time]],"")</f>
        <v/>
      </c>
      <c r="I1172" s="36" t="str">
        <f>IF(AND(TimeSpend[[#This Row],[Personnel number]]&lt;&gt;"",TimeSpend[[#This Row],[Date]]&lt;&gt;""),TimeSpend[[#This Row],[End Time]],"")</f>
        <v/>
      </c>
      <c r="J1172" t="str">
        <f>IF(AND(TimeSpend[[#This Row],[Personnel number]]&lt;&gt;"",TimeSpend[[#This Row],[Date]]&lt;&gt;""),TimeSpend[[#This Row],[Location]],"")</f>
        <v/>
      </c>
      <c r="K1172" t="str">
        <f>IF(AND(TimeSpend[[#This Row],[Personnel number]]&lt;&gt;"",TimeSpend[[#This Row],[Date]]&lt;&gt;""),TimeSpend[[#This Row],[Task]],"")</f>
        <v/>
      </c>
      <c r="L1172" t="str">
        <f>IF(AND(TimeSpend[[#This Row],[Personnel number]]&lt;&gt;"",TimeSpend[[#This Row],[Date]]&lt;&gt;""),Utilization!$J$2,"")</f>
        <v/>
      </c>
      <c r="M1172" t="str">
        <f>IF(AND(TimeSpend[[#This Row],[Personnel number]]&lt;&gt;"",TimeSpend[[#This Row],[Date]]&lt;&gt;""),TimeSpend[[#This Row],[Employee Name]],"")</f>
        <v/>
      </c>
      <c r="N1172" t="str">
        <f t="shared" si="36"/>
        <v/>
      </c>
      <c r="O1172" t="str">
        <f t="shared" si="37"/>
        <v/>
      </c>
      <c r="P1172" t="str">
        <f>IF(D1172&lt;&gt;"",VLOOKUP(D1172,Projects!B:C,2,0),"")</f>
        <v/>
      </c>
    </row>
    <row r="1173" spans="1:16" x14ac:dyDescent="0.25">
      <c r="A1173" t="str">
        <f>UPPER(IF(AND(TimeSpend[[#This Row],[Personnel number]]&lt;&gt;"",TimeSpend[[#This Row],[Date]]&lt;&gt;""),TimeSpend[[#This Row],[Personnel number]],""))</f>
        <v/>
      </c>
      <c r="B1173" s="85" t="str">
        <f>IF(AND(TimeSpend[[#This Row],[Personnel number]]&lt;&gt;"",TimeSpend[[#This Row],[Date]]&lt;&gt;""),TEXT(TimeSpend[[#This Row],[Date]],"[$-409]yyyyMMdd"),"")</f>
        <v/>
      </c>
      <c r="C1173" s="33" t="str">
        <f>IF(AND(TimeSpend[[#This Row],[Personnel number]]&lt;&gt;"",TimeSpend[[#This Row],[Date]]&lt;&gt;""),SUBSTITUTE(TimeSpend[[#This Row],[Hours]],",","."),"")</f>
        <v/>
      </c>
      <c r="D1173" t="str">
        <f>IF(AND(TimeSpend[[#This Row],[Personnel number]]&lt;&gt;"",TimeSpend[[#This Row],[Date]]&lt;&gt;""),TimeSpend[[#This Row],[Network]],"")</f>
        <v/>
      </c>
      <c r="E1173" t="str">
        <f>IF(AND(TimeSpend[[#This Row],[Personnel number]]&lt;&gt;"",TimeSpend[[#This Row],[Date]]&lt;&gt;""),TimeSpend[[#This Row],[Network Description]],"")</f>
        <v/>
      </c>
      <c r="F1173" t="str">
        <f>IF(AND(TimeSpend[[#This Row],[Personnel number]]&lt;&gt;"",TimeSpend[[#This Row],[Date]]&lt;&gt;""),TimeSpend[[#This Row],[Activity]],"")</f>
        <v/>
      </c>
      <c r="G1173" t="str">
        <f>IF(AND(TimeSpend[[#This Row],[Personnel number]]&lt;&gt;"",TimeSpend[[#This Row],[Date]]&lt;&gt;""),TimeSpend[[#This Row],[Activity description]],"")</f>
        <v/>
      </c>
      <c r="H1173" s="36" t="str">
        <f>IF(AND(TimeSpend[[#This Row],[Personnel number]]&lt;&gt;"",TimeSpend[[#This Row],[Date]]&lt;&gt;""),TimeSpend[[#This Row],[Start Time]],"")</f>
        <v/>
      </c>
      <c r="I1173" s="36" t="str">
        <f>IF(AND(TimeSpend[[#This Row],[Personnel number]]&lt;&gt;"",TimeSpend[[#This Row],[Date]]&lt;&gt;""),TimeSpend[[#This Row],[End Time]],"")</f>
        <v/>
      </c>
      <c r="J1173" t="str">
        <f>IF(AND(TimeSpend[[#This Row],[Personnel number]]&lt;&gt;"",TimeSpend[[#This Row],[Date]]&lt;&gt;""),TimeSpend[[#This Row],[Location]],"")</f>
        <v/>
      </c>
      <c r="K1173" t="str">
        <f>IF(AND(TimeSpend[[#This Row],[Personnel number]]&lt;&gt;"",TimeSpend[[#This Row],[Date]]&lt;&gt;""),TimeSpend[[#This Row],[Task]],"")</f>
        <v/>
      </c>
      <c r="L1173" t="str">
        <f>IF(AND(TimeSpend[[#This Row],[Personnel number]]&lt;&gt;"",TimeSpend[[#This Row],[Date]]&lt;&gt;""),Utilization!$J$2,"")</f>
        <v/>
      </c>
      <c r="M1173" t="str">
        <f>IF(AND(TimeSpend[[#This Row],[Personnel number]]&lt;&gt;"",TimeSpend[[#This Row],[Date]]&lt;&gt;""),TimeSpend[[#This Row],[Employee Name]],"")</f>
        <v/>
      </c>
      <c r="N1173" t="str">
        <f t="shared" si="36"/>
        <v/>
      </c>
      <c r="O1173" t="str">
        <f t="shared" si="37"/>
        <v/>
      </c>
      <c r="P1173" t="str">
        <f>IF(D1173&lt;&gt;"",VLOOKUP(D1173,Projects!B:C,2,0),"")</f>
        <v/>
      </c>
    </row>
    <row r="1174" spans="1:16" x14ac:dyDescent="0.25">
      <c r="A1174" t="str">
        <f>UPPER(IF(AND(TimeSpend[[#This Row],[Personnel number]]&lt;&gt;"",TimeSpend[[#This Row],[Date]]&lt;&gt;""),TimeSpend[[#This Row],[Personnel number]],""))</f>
        <v/>
      </c>
      <c r="B1174" s="85" t="str">
        <f>IF(AND(TimeSpend[[#This Row],[Personnel number]]&lt;&gt;"",TimeSpend[[#This Row],[Date]]&lt;&gt;""),TEXT(TimeSpend[[#This Row],[Date]],"[$-409]yyyyMMdd"),"")</f>
        <v/>
      </c>
      <c r="C1174" s="33" t="str">
        <f>IF(AND(TimeSpend[[#This Row],[Personnel number]]&lt;&gt;"",TimeSpend[[#This Row],[Date]]&lt;&gt;""),SUBSTITUTE(TimeSpend[[#This Row],[Hours]],",","."),"")</f>
        <v/>
      </c>
      <c r="D1174" t="str">
        <f>IF(AND(TimeSpend[[#This Row],[Personnel number]]&lt;&gt;"",TimeSpend[[#This Row],[Date]]&lt;&gt;""),TimeSpend[[#This Row],[Network]],"")</f>
        <v/>
      </c>
      <c r="E1174" t="str">
        <f>IF(AND(TimeSpend[[#This Row],[Personnel number]]&lt;&gt;"",TimeSpend[[#This Row],[Date]]&lt;&gt;""),TimeSpend[[#This Row],[Network Description]],"")</f>
        <v/>
      </c>
      <c r="F1174" t="str">
        <f>IF(AND(TimeSpend[[#This Row],[Personnel number]]&lt;&gt;"",TimeSpend[[#This Row],[Date]]&lt;&gt;""),TimeSpend[[#This Row],[Activity]],"")</f>
        <v/>
      </c>
      <c r="G1174" t="str">
        <f>IF(AND(TimeSpend[[#This Row],[Personnel number]]&lt;&gt;"",TimeSpend[[#This Row],[Date]]&lt;&gt;""),TimeSpend[[#This Row],[Activity description]],"")</f>
        <v/>
      </c>
      <c r="H1174" s="36" t="str">
        <f>IF(AND(TimeSpend[[#This Row],[Personnel number]]&lt;&gt;"",TimeSpend[[#This Row],[Date]]&lt;&gt;""),TimeSpend[[#This Row],[Start Time]],"")</f>
        <v/>
      </c>
      <c r="I1174" s="36" t="str">
        <f>IF(AND(TimeSpend[[#This Row],[Personnel number]]&lt;&gt;"",TimeSpend[[#This Row],[Date]]&lt;&gt;""),TimeSpend[[#This Row],[End Time]],"")</f>
        <v/>
      </c>
      <c r="J1174" t="str">
        <f>IF(AND(TimeSpend[[#This Row],[Personnel number]]&lt;&gt;"",TimeSpend[[#This Row],[Date]]&lt;&gt;""),TimeSpend[[#This Row],[Location]],"")</f>
        <v/>
      </c>
      <c r="K1174" t="str">
        <f>IF(AND(TimeSpend[[#This Row],[Personnel number]]&lt;&gt;"",TimeSpend[[#This Row],[Date]]&lt;&gt;""),TimeSpend[[#This Row],[Task]],"")</f>
        <v/>
      </c>
      <c r="L1174" t="str">
        <f>IF(AND(TimeSpend[[#This Row],[Personnel number]]&lt;&gt;"",TimeSpend[[#This Row],[Date]]&lt;&gt;""),Utilization!$J$2,"")</f>
        <v/>
      </c>
      <c r="M1174" t="str">
        <f>IF(AND(TimeSpend[[#This Row],[Personnel number]]&lt;&gt;"",TimeSpend[[#This Row],[Date]]&lt;&gt;""),TimeSpend[[#This Row],[Employee Name]],"")</f>
        <v/>
      </c>
      <c r="N1174" t="str">
        <f t="shared" si="36"/>
        <v/>
      </c>
      <c r="O1174" t="str">
        <f t="shared" si="37"/>
        <v/>
      </c>
      <c r="P1174" t="str">
        <f>IF(D1174&lt;&gt;"",VLOOKUP(D1174,Projects!B:C,2,0),"")</f>
        <v/>
      </c>
    </row>
    <row r="1175" spans="1:16" x14ac:dyDescent="0.25">
      <c r="A1175" t="str">
        <f>UPPER(IF(AND(TimeSpend[[#This Row],[Personnel number]]&lt;&gt;"",TimeSpend[[#This Row],[Date]]&lt;&gt;""),TimeSpend[[#This Row],[Personnel number]],""))</f>
        <v/>
      </c>
      <c r="B1175" s="85" t="str">
        <f>IF(AND(TimeSpend[[#This Row],[Personnel number]]&lt;&gt;"",TimeSpend[[#This Row],[Date]]&lt;&gt;""),TEXT(TimeSpend[[#This Row],[Date]],"[$-409]yyyyMMdd"),"")</f>
        <v/>
      </c>
      <c r="C1175" s="33" t="str">
        <f>IF(AND(TimeSpend[[#This Row],[Personnel number]]&lt;&gt;"",TimeSpend[[#This Row],[Date]]&lt;&gt;""),SUBSTITUTE(TimeSpend[[#This Row],[Hours]],",","."),"")</f>
        <v/>
      </c>
      <c r="D1175" t="str">
        <f>IF(AND(TimeSpend[[#This Row],[Personnel number]]&lt;&gt;"",TimeSpend[[#This Row],[Date]]&lt;&gt;""),TimeSpend[[#This Row],[Network]],"")</f>
        <v/>
      </c>
      <c r="E1175" t="str">
        <f>IF(AND(TimeSpend[[#This Row],[Personnel number]]&lt;&gt;"",TimeSpend[[#This Row],[Date]]&lt;&gt;""),TimeSpend[[#This Row],[Network Description]],"")</f>
        <v/>
      </c>
      <c r="F1175" t="str">
        <f>IF(AND(TimeSpend[[#This Row],[Personnel number]]&lt;&gt;"",TimeSpend[[#This Row],[Date]]&lt;&gt;""),TimeSpend[[#This Row],[Activity]],"")</f>
        <v/>
      </c>
      <c r="G1175" t="str">
        <f>IF(AND(TimeSpend[[#This Row],[Personnel number]]&lt;&gt;"",TimeSpend[[#This Row],[Date]]&lt;&gt;""),TimeSpend[[#This Row],[Activity description]],"")</f>
        <v/>
      </c>
      <c r="H1175" s="36" t="str">
        <f>IF(AND(TimeSpend[[#This Row],[Personnel number]]&lt;&gt;"",TimeSpend[[#This Row],[Date]]&lt;&gt;""),TimeSpend[[#This Row],[Start Time]],"")</f>
        <v/>
      </c>
      <c r="I1175" s="36" t="str">
        <f>IF(AND(TimeSpend[[#This Row],[Personnel number]]&lt;&gt;"",TimeSpend[[#This Row],[Date]]&lt;&gt;""),TimeSpend[[#This Row],[End Time]],"")</f>
        <v/>
      </c>
      <c r="J1175" t="str">
        <f>IF(AND(TimeSpend[[#This Row],[Personnel number]]&lt;&gt;"",TimeSpend[[#This Row],[Date]]&lt;&gt;""),TimeSpend[[#This Row],[Location]],"")</f>
        <v/>
      </c>
      <c r="K1175" t="str">
        <f>IF(AND(TimeSpend[[#This Row],[Personnel number]]&lt;&gt;"",TimeSpend[[#This Row],[Date]]&lt;&gt;""),TimeSpend[[#This Row],[Task]],"")</f>
        <v/>
      </c>
      <c r="L1175" t="str">
        <f>IF(AND(TimeSpend[[#This Row],[Personnel number]]&lt;&gt;"",TimeSpend[[#This Row],[Date]]&lt;&gt;""),Utilization!$J$2,"")</f>
        <v/>
      </c>
      <c r="M1175" t="str">
        <f>IF(AND(TimeSpend[[#This Row],[Personnel number]]&lt;&gt;"",TimeSpend[[#This Row],[Date]]&lt;&gt;""),TimeSpend[[#This Row],[Employee Name]],"")</f>
        <v/>
      </c>
      <c r="N1175" t="str">
        <f t="shared" si="36"/>
        <v/>
      </c>
      <c r="O1175" t="str">
        <f t="shared" si="37"/>
        <v/>
      </c>
      <c r="P1175" t="str">
        <f>IF(D1175&lt;&gt;"",VLOOKUP(D1175,Projects!B:C,2,0),"")</f>
        <v/>
      </c>
    </row>
    <row r="1176" spans="1:16" x14ac:dyDescent="0.25">
      <c r="A1176" t="str">
        <f>UPPER(IF(AND(TimeSpend[[#This Row],[Personnel number]]&lt;&gt;"",TimeSpend[[#This Row],[Date]]&lt;&gt;""),TimeSpend[[#This Row],[Personnel number]],""))</f>
        <v/>
      </c>
      <c r="B1176" s="85" t="str">
        <f>IF(AND(TimeSpend[[#This Row],[Personnel number]]&lt;&gt;"",TimeSpend[[#This Row],[Date]]&lt;&gt;""),TEXT(TimeSpend[[#This Row],[Date]],"[$-409]yyyyMMdd"),"")</f>
        <v/>
      </c>
      <c r="C1176" s="33" t="str">
        <f>IF(AND(TimeSpend[[#This Row],[Personnel number]]&lt;&gt;"",TimeSpend[[#This Row],[Date]]&lt;&gt;""),SUBSTITUTE(TimeSpend[[#This Row],[Hours]],",","."),"")</f>
        <v/>
      </c>
      <c r="D1176" t="str">
        <f>IF(AND(TimeSpend[[#This Row],[Personnel number]]&lt;&gt;"",TimeSpend[[#This Row],[Date]]&lt;&gt;""),TimeSpend[[#This Row],[Network]],"")</f>
        <v/>
      </c>
      <c r="E1176" t="str">
        <f>IF(AND(TimeSpend[[#This Row],[Personnel number]]&lt;&gt;"",TimeSpend[[#This Row],[Date]]&lt;&gt;""),TimeSpend[[#This Row],[Network Description]],"")</f>
        <v/>
      </c>
      <c r="F1176" t="str">
        <f>IF(AND(TimeSpend[[#This Row],[Personnel number]]&lt;&gt;"",TimeSpend[[#This Row],[Date]]&lt;&gt;""),TimeSpend[[#This Row],[Activity]],"")</f>
        <v/>
      </c>
      <c r="G1176" t="str">
        <f>IF(AND(TimeSpend[[#This Row],[Personnel number]]&lt;&gt;"",TimeSpend[[#This Row],[Date]]&lt;&gt;""),TimeSpend[[#This Row],[Activity description]],"")</f>
        <v/>
      </c>
      <c r="H1176" s="36" t="str">
        <f>IF(AND(TimeSpend[[#This Row],[Personnel number]]&lt;&gt;"",TimeSpend[[#This Row],[Date]]&lt;&gt;""),TimeSpend[[#This Row],[Start Time]],"")</f>
        <v/>
      </c>
      <c r="I1176" s="36" t="str">
        <f>IF(AND(TimeSpend[[#This Row],[Personnel number]]&lt;&gt;"",TimeSpend[[#This Row],[Date]]&lt;&gt;""),TimeSpend[[#This Row],[End Time]],"")</f>
        <v/>
      </c>
      <c r="J1176" t="str">
        <f>IF(AND(TimeSpend[[#This Row],[Personnel number]]&lt;&gt;"",TimeSpend[[#This Row],[Date]]&lt;&gt;""),TimeSpend[[#This Row],[Location]],"")</f>
        <v/>
      </c>
      <c r="K1176" t="str">
        <f>IF(AND(TimeSpend[[#This Row],[Personnel number]]&lt;&gt;"",TimeSpend[[#This Row],[Date]]&lt;&gt;""),TimeSpend[[#This Row],[Task]],"")</f>
        <v/>
      </c>
      <c r="L1176" t="str">
        <f>IF(AND(TimeSpend[[#This Row],[Personnel number]]&lt;&gt;"",TimeSpend[[#This Row],[Date]]&lt;&gt;""),Utilization!$J$2,"")</f>
        <v/>
      </c>
      <c r="M1176" t="str">
        <f>IF(AND(TimeSpend[[#This Row],[Personnel number]]&lt;&gt;"",TimeSpend[[#This Row],[Date]]&lt;&gt;""),TimeSpend[[#This Row],[Employee Name]],"")</f>
        <v/>
      </c>
      <c r="N1176" t="str">
        <f t="shared" si="36"/>
        <v/>
      </c>
      <c r="O1176" t="str">
        <f t="shared" si="37"/>
        <v/>
      </c>
      <c r="P1176" t="str">
        <f>IF(D1176&lt;&gt;"",VLOOKUP(D1176,Projects!B:C,2,0),"")</f>
        <v/>
      </c>
    </row>
    <row r="1177" spans="1:16" x14ac:dyDescent="0.25">
      <c r="A1177" t="str">
        <f>UPPER(IF(AND(TimeSpend[[#This Row],[Personnel number]]&lt;&gt;"",TimeSpend[[#This Row],[Date]]&lt;&gt;""),TimeSpend[[#This Row],[Personnel number]],""))</f>
        <v/>
      </c>
      <c r="B1177" s="85" t="str">
        <f>IF(AND(TimeSpend[[#This Row],[Personnel number]]&lt;&gt;"",TimeSpend[[#This Row],[Date]]&lt;&gt;""),TEXT(TimeSpend[[#This Row],[Date]],"[$-409]yyyyMMdd"),"")</f>
        <v/>
      </c>
      <c r="C1177" s="33" t="str">
        <f>IF(AND(TimeSpend[[#This Row],[Personnel number]]&lt;&gt;"",TimeSpend[[#This Row],[Date]]&lt;&gt;""),SUBSTITUTE(TimeSpend[[#This Row],[Hours]],",","."),"")</f>
        <v/>
      </c>
      <c r="D1177" t="str">
        <f>IF(AND(TimeSpend[[#This Row],[Personnel number]]&lt;&gt;"",TimeSpend[[#This Row],[Date]]&lt;&gt;""),TimeSpend[[#This Row],[Network]],"")</f>
        <v/>
      </c>
      <c r="E1177" t="str">
        <f>IF(AND(TimeSpend[[#This Row],[Personnel number]]&lt;&gt;"",TimeSpend[[#This Row],[Date]]&lt;&gt;""),TimeSpend[[#This Row],[Network Description]],"")</f>
        <v/>
      </c>
      <c r="F1177" t="str">
        <f>IF(AND(TimeSpend[[#This Row],[Personnel number]]&lt;&gt;"",TimeSpend[[#This Row],[Date]]&lt;&gt;""),TimeSpend[[#This Row],[Activity]],"")</f>
        <v/>
      </c>
      <c r="G1177" t="str">
        <f>IF(AND(TimeSpend[[#This Row],[Personnel number]]&lt;&gt;"",TimeSpend[[#This Row],[Date]]&lt;&gt;""),TimeSpend[[#This Row],[Activity description]],"")</f>
        <v/>
      </c>
      <c r="H1177" s="36" t="str">
        <f>IF(AND(TimeSpend[[#This Row],[Personnel number]]&lt;&gt;"",TimeSpend[[#This Row],[Date]]&lt;&gt;""),TimeSpend[[#This Row],[Start Time]],"")</f>
        <v/>
      </c>
      <c r="I1177" s="36" t="str">
        <f>IF(AND(TimeSpend[[#This Row],[Personnel number]]&lt;&gt;"",TimeSpend[[#This Row],[Date]]&lt;&gt;""),TimeSpend[[#This Row],[End Time]],"")</f>
        <v/>
      </c>
      <c r="J1177" t="str">
        <f>IF(AND(TimeSpend[[#This Row],[Personnel number]]&lt;&gt;"",TimeSpend[[#This Row],[Date]]&lt;&gt;""),TimeSpend[[#This Row],[Location]],"")</f>
        <v/>
      </c>
      <c r="K1177" t="str">
        <f>IF(AND(TimeSpend[[#This Row],[Personnel number]]&lt;&gt;"",TimeSpend[[#This Row],[Date]]&lt;&gt;""),TimeSpend[[#This Row],[Task]],"")</f>
        <v/>
      </c>
      <c r="L1177" t="str">
        <f>IF(AND(TimeSpend[[#This Row],[Personnel number]]&lt;&gt;"",TimeSpend[[#This Row],[Date]]&lt;&gt;""),Utilization!$J$2,"")</f>
        <v/>
      </c>
      <c r="M1177" t="str">
        <f>IF(AND(TimeSpend[[#This Row],[Personnel number]]&lt;&gt;"",TimeSpend[[#This Row],[Date]]&lt;&gt;""),TimeSpend[[#This Row],[Employee Name]],"")</f>
        <v/>
      </c>
      <c r="N1177" t="str">
        <f t="shared" si="36"/>
        <v/>
      </c>
      <c r="O1177" t="str">
        <f t="shared" si="37"/>
        <v/>
      </c>
      <c r="P1177" t="str">
        <f>IF(D1177&lt;&gt;"",VLOOKUP(D1177,Projects!B:C,2,0),"")</f>
        <v/>
      </c>
    </row>
    <row r="1178" spans="1:16" x14ac:dyDescent="0.25">
      <c r="A1178" t="str">
        <f>UPPER(IF(AND(TimeSpend[[#This Row],[Personnel number]]&lt;&gt;"",TimeSpend[[#This Row],[Date]]&lt;&gt;""),TimeSpend[[#This Row],[Personnel number]],""))</f>
        <v/>
      </c>
      <c r="B1178" s="85" t="str">
        <f>IF(AND(TimeSpend[[#This Row],[Personnel number]]&lt;&gt;"",TimeSpend[[#This Row],[Date]]&lt;&gt;""),TEXT(TimeSpend[[#This Row],[Date]],"[$-409]yyyyMMdd"),"")</f>
        <v/>
      </c>
      <c r="C1178" s="33" t="str">
        <f>IF(AND(TimeSpend[[#This Row],[Personnel number]]&lt;&gt;"",TimeSpend[[#This Row],[Date]]&lt;&gt;""),SUBSTITUTE(TimeSpend[[#This Row],[Hours]],",","."),"")</f>
        <v/>
      </c>
      <c r="D1178" t="str">
        <f>IF(AND(TimeSpend[[#This Row],[Personnel number]]&lt;&gt;"",TimeSpend[[#This Row],[Date]]&lt;&gt;""),TimeSpend[[#This Row],[Network]],"")</f>
        <v/>
      </c>
      <c r="E1178" t="str">
        <f>IF(AND(TimeSpend[[#This Row],[Personnel number]]&lt;&gt;"",TimeSpend[[#This Row],[Date]]&lt;&gt;""),TimeSpend[[#This Row],[Network Description]],"")</f>
        <v/>
      </c>
      <c r="F1178" t="str">
        <f>IF(AND(TimeSpend[[#This Row],[Personnel number]]&lt;&gt;"",TimeSpend[[#This Row],[Date]]&lt;&gt;""),TimeSpend[[#This Row],[Activity]],"")</f>
        <v/>
      </c>
      <c r="G1178" t="str">
        <f>IF(AND(TimeSpend[[#This Row],[Personnel number]]&lt;&gt;"",TimeSpend[[#This Row],[Date]]&lt;&gt;""),TimeSpend[[#This Row],[Activity description]],"")</f>
        <v/>
      </c>
      <c r="H1178" s="36" t="str">
        <f>IF(AND(TimeSpend[[#This Row],[Personnel number]]&lt;&gt;"",TimeSpend[[#This Row],[Date]]&lt;&gt;""),TimeSpend[[#This Row],[Start Time]],"")</f>
        <v/>
      </c>
      <c r="I1178" s="36" t="str">
        <f>IF(AND(TimeSpend[[#This Row],[Personnel number]]&lt;&gt;"",TimeSpend[[#This Row],[Date]]&lt;&gt;""),TimeSpend[[#This Row],[End Time]],"")</f>
        <v/>
      </c>
      <c r="J1178" t="str">
        <f>IF(AND(TimeSpend[[#This Row],[Personnel number]]&lt;&gt;"",TimeSpend[[#This Row],[Date]]&lt;&gt;""),TimeSpend[[#This Row],[Location]],"")</f>
        <v/>
      </c>
      <c r="K1178" t="str">
        <f>IF(AND(TimeSpend[[#This Row],[Personnel number]]&lt;&gt;"",TimeSpend[[#This Row],[Date]]&lt;&gt;""),TimeSpend[[#This Row],[Task]],"")</f>
        <v/>
      </c>
      <c r="L1178" t="str">
        <f>IF(AND(TimeSpend[[#This Row],[Personnel number]]&lt;&gt;"",TimeSpend[[#This Row],[Date]]&lt;&gt;""),Utilization!$J$2,"")</f>
        <v/>
      </c>
      <c r="M1178" t="str">
        <f>IF(AND(TimeSpend[[#This Row],[Personnel number]]&lt;&gt;"",TimeSpend[[#This Row],[Date]]&lt;&gt;""),TimeSpend[[#This Row],[Employee Name]],"")</f>
        <v/>
      </c>
      <c r="N1178" t="str">
        <f t="shared" si="36"/>
        <v/>
      </c>
      <c r="O1178" t="str">
        <f t="shared" si="37"/>
        <v/>
      </c>
      <c r="P1178" t="str">
        <f>IF(D1178&lt;&gt;"",VLOOKUP(D1178,Projects!B:C,2,0),"")</f>
        <v/>
      </c>
    </row>
    <row r="1179" spans="1:16" x14ac:dyDescent="0.25">
      <c r="A1179" t="str">
        <f>UPPER(IF(AND(TimeSpend[[#This Row],[Personnel number]]&lt;&gt;"",TimeSpend[[#This Row],[Date]]&lt;&gt;""),TimeSpend[[#This Row],[Personnel number]],""))</f>
        <v/>
      </c>
      <c r="B1179" s="85" t="str">
        <f>IF(AND(TimeSpend[[#This Row],[Personnel number]]&lt;&gt;"",TimeSpend[[#This Row],[Date]]&lt;&gt;""),TEXT(TimeSpend[[#This Row],[Date]],"[$-409]yyyyMMdd"),"")</f>
        <v/>
      </c>
      <c r="C1179" s="33" t="str">
        <f>IF(AND(TimeSpend[[#This Row],[Personnel number]]&lt;&gt;"",TimeSpend[[#This Row],[Date]]&lt;&gt;""),SUBSTITUTE(TimeSpend[[#This Row],[Hours]],",","."),"")</f>
        <v/>
      </c>
      <c r="D1179" t="str">
        <f>IF(AND(TimeSpend[[#This Row],[Personnel number]]&lt;&gt;"",TimeSpend[[#This Row],[Date]]&lt;&gt;""),TimeSpend[[#This Row],[Network]],"")</f>
        <v/>
      </c>
      <c r="E1179" t="str">
        <f>IF(AND(TimeSpend[[#This Row],[Personnel number]]&lt;&gt;"",TimeSpend[[#This Row],[Date]]&lt;&gt;""),TimeSpend[[#This Row],[Network Description]],"")</f>
        <v/>
      </c>
      <c r="F1179" t="str">
        <f>IF(AND(TimeSpend[[#This Row],[Personnel number]]&lt;&gt;"",TimeSpend[[#This Row],[Date]]&lt;&gt;""),TimeSpend[[#This Row],[Activity]],"")</f>
        <v/>
      </c>
      <c r="G1179" t="str">
        <f>IF(AND(TimeSpend[[#This Row],[Personnel number]]&lt;&gt;"",TimeSpend[[#This Row],[Date]]&lt;&gt;""),TimeSpend[[#This Row],[Activity description]],"")</f>
        <v/>
      </c>
      <c r="H1179" s="36" t="str">
        <f>IF(AND(TimeSpend[[#This Row],[Personnel number]]&lt;&gt;"",TimeSpend[[#This Row],[Date]]&lt;&gt;""),TimeSpend[[#This Row],[Start Time]],"")</f>
        <v/>
      </c>
      <c r="I1179" s="36" t="str">
        <f>IF(AND(TimeSpend[[#This Row],[Personnel number]]&lt;&gt;"",TimeSpend[[#This Row],[Date]]&lt;&gt;""),TimeSpend[[#This Row],[End Time]],"")</f>
        <v/>
      </c>
      <c r="J1179" t="str">
        <f>IF(AND(TimeSpend[[#This Row],[Personnel number]]&lt;&gt;"",TimeSpend[[#This Row],[Date]]&lt;&gt;""),TimeSpend[[#This Row],[Location]],"")</f>
        <v/>
      </c>
      <c r="K1179" t="str">
        <f>IF(AND(TimeSpend[[#This Row],[Personnel number]]&lt;&gt;"",TimeSpend[[#This Row],[Date]]&lt;&gt;""),TimeSpend[[#This Row],[Task]],"")</f>
        <v/>
      </c>
      <c r="L1179" t="str">
        <f>IF(AND(TimeSpend[[#This Row],[Personnel number]]&lt;&gt;"",TimeSpend[[#This Row],[Date]]&lt;&gt;""),Utilization!$J$2,"")</f>
        <v/>
      </c>
      <c r="M1179" t="str">
        <f>IF(AND(TimeSpend[[#This Row],[Personnel number]]&lt;&gt;"",TimeSpend[[#This Row],[Date]]&lt;&gt;""),TimeSpend[[#This Row],[Employee Name]],"")</f>
        <v/>
      </c>
      <c r="N1179" t="str">
        <f t="shared" si="36"/>
        <v/>
      </c>
      <c r="O1179" t="str">
        <f t="shared" si="37"/>
        <v/>
      </c>
      <c r="P1179" t="str">
        <f>IF(D1179&lt;&gt;"",VLOOKUP(D1179,Projects!B:C,2,0),"")</f>
        <v/>
      </c>
    </row>
    <row r="1180" spans="1:16" x14ac:dyDescent="0.25">
      <c r="A1180" t="str">
        <f>UPPER(IF(AND(TimeSpend[[#This Row],[Personnel number]]&lt;&gt;"",TimeSpend[[#This Row],[Date]]&lt;&gt;""),TimeSpend[[#This Row],[Personnel number]],""))</f>
        <v/>
      </c>
      <c r="B1180" s="85" t="str">
        <f>IF(AND(TimeSpend[[#This Row],[Personnel number]]&lt;&gt;"",TimeSpend[[#This Row],[Date]]&lt;&gt;""),TEXT(TimeSpend[[#This Row],[Date]],"[$-409]yyyyMMdd"),"")</f>
        <v/>
      </c>
      <c r="C1180" s="33" t="str">
        <f>IF(AND(TimeSpend[[#This Row],[Personnel number]]&lt;&gt;"",TimeSpend[[#This Row],[Date]]&lt;&gt;""),SUBSTITUTE(TimeSpend[[#This Row],[Hours]],",","."),"")</f>
        <v/>
      </c>
      <c r="D1180" t="str">
        <f>IF(AND(TimeSpend[[#This Row],[Personnel number]]&lt;&gt;"",TimeSpend[[#This Row],[Date]]&lt;&gt;""),TimeSpend[[#This Row],[Network]],"")</f>
        <v/>
      </c>
      <c r="E1180" t="str">
        <f>IF(AND(TimeSpend[[#This Row],[Personnel number]]&lt;&gt;"",TimeSpend[[#This Row],[Date]]&lt;&gt;""),TimeSpend[[#This Row],[Network Description]],"")</f>
        <v/>
      </c>
      <c r="F1180" t="str">
        <f>IF(AND(TimeSpend[[#This Row],[Personnel number]]&lt;&gt;"",TimeSpend[[#This Row],[Date]]&lt;&gt;""),TimeSpend[[#This Row],[Activity]],"")</f>
        <v/>
      </c>
      <c r="G1180" t="str">
        <f>IF(AND(TimeSpend[[#This Row],[Personnel number]]&lt;&gt;"",TimeSpend[[#This Row],[Date]]&lt;&gt;""),TimeSpend[[#This Row],[Activity description]],"")</f>
        <v/>
      </c>
      <c r="H1180" s="36" t="str">
        <f>IF(AND(TimeSpend[[#This Row],[Personnel number]]&lt;&gt;"",TimeSpend[[#This Row],[Date]]&lt;&gt;""),TimeSpend[[#This Row],[Start Time]],"")</f>
        <v/>
      </c>
      <c r="I1180" s="36" t="str">
        <f>IF(AND(TimeSpend[[#This Row],[Personnel number]]&lt;&gt;"",TimeSpend[[#This Row],[Date]]&lt;&gt;""),TimeSpend[[#This Row],[End Time]],"")</f>
        <v/>
      </c>
      <c r="J1180" t="str">
        <f>IF(AND(TimeSpend[[#This Row],[Personnel number]]&lt;&gt;"",TimeSpend[[#This Row],[Date]]&lt;&gt;""),TimeSpend[[#This Row],[Location]],"")</f>
        <v/>
      </c>
      <c r="K1180" t="str">
        <f>IF(AND(TimeSpend[[#This Row],[Personnel number]]&lt;&gt;"",TimeSpend[[#This Row],[Date]]&lt;&gt;""),TimeSpend[[#This Row],[Task]],"")</f>
        <v/>
      </c>
      <c r="L1180" t="str">
        <f>IF(AND(TimeSpend[[#This Row],[Personnel number]]&lt;&gt;"",TimeSpend[[#This Row],[Date]]&lt;&gt;""),Utilization!$J$2,"")</f>
        <v/>
      </c>
      <c r="M1180" t="str">
        <f>IF(AND(TimeSpend[[#This Row],[Personnel number]]&lt;&gt;"",TimeSpend[[#This Row],[Date]]&lt;&gt;""),TimeSpend[[#This Row],[Employee Name]],"")</f>
        <v/>
      </c>
      <c r="N1180" t="str">
        <f t="shared" si="36"/>
        <v/>
      </c>
      <c r="O1180" t="str">
        <f t="shared" si="37"/>
        <v/>
      </c>
      <c r="P1180" t="str">
        <f>IF(D1180&lt;&gt;"",VLOOKUP(D1180,Projects!B:C,2,0),"")</f>
        <v/>
      </c>
    </row>
    <row r="1181" spans="1:16" x14ac:dyDescent="0.25">
      <c r="A1181" t="str">
        <f>UPPER(IF(AND(TimeSpend[[#This Row],[Personnel number]]&lt;&gt;"",TimeSpend[[#This Row],[Date]]&lt;&gt;""),TimeSpend[[#This Row],[Personnel number]],""))</f>
        <v/>
      </c>
      <c r="B1181" s="85" t="str">
        <f>IF(AND(TimeSpend[[#This Row],[Personnel number]]&lt;&gt;"",TimeSpend[[#This Row],[Date]]&lt;&gt;""),TEXT(TimeSpend[[#This Row],[Date]],"[$-409]yyyyMMdd"),"")</f>
        <v/>
      </c>
      <c r="C1181" s="33" t="str">
        <f>IF(AND(TimeSpend[[#This Row],[Personnel number]]&lt;&gt;"",TimeSpend[[#This Row],[Date]]&lt;&gt;""),SUBSTITUTE(TimeSpend[[#This Row],[Hours]],",","."),"")</f>
        <v/>
      </c>
      <c r="D1181" t="str">
        <f>IF(AND(TimeSpend[[#This Row],[Personnel number]]&lt;&gt;"",TimeSpend[[#This Row],[Date]]&lt;&gt;""),TimeSpend[[#This Row],[Network]],"")</f>
        <v/>
      </c>
      <c r="E1181" t="str">
        <f>IF(AND(TimeSpend[[#This Row],[Personnel number]]&lt;&gt;"",TimeSpend[[#This Row],[Date]]&lt;&gt;""),TimeSpend[[#This Row],[Network Description]],"")</f>
        <v/>
      </c>
      <c r="F1181" t="str">
        <f>IF(AND(TimeSpend[[#This Row],[Personnel number]]&lt;&gt;"",TimeSpend[[#This Row],[Date]]&lt;&gt;""),TimeSpend[[#This Row],[Activity]],"")</f>
        <v/>
      </c>
      <c r="G1181" t="str">
        <f>IF(AND(TimeSpend[[#This Row],[Personnel number]]&lt;&gt;"",TimeSpend[[#This Row],[Date]]&lt;&gt;""),TimeSpend[[#This Row],[Activity description]],"")</f>
        <v/>
      </c>
      <c r="H1181" s="36" t="str">
        <f>IF(AND(TimeSpend[[#This Row],[Personnel number]]&lt;&gt;"",TimeSpend[[#This Row],[Date]]&lt;&gt;""),TimeSpend[[#This Row],[Start Time]],"")</f>
        <v/>
      </c>
      <c r="I1181" s="36" t="str">
        <f>IF(AND(TimeSpend[[#This Row],[Personnel number]]&lt;&gt;"",TimeSpend[[#This Row],[Date]]&lt;&gt;""),TimeSpend[[#This Row],[End Time]],"")</f>
        <v/>
      </c>
      <c r="J1181" t="str">
        <f>IF(AND(TimeSpend[[#This Row],[Personnel number]]&lt;&gt;"",TimeSpend[[#This Row],[Date]]&lt;&gt;""),TimeSpend[[#This Row],[Location]],"")</f>
        <v/>
      </c>
      <c r="K1181" t="str">
        <f>IF(AND(TimeSpend[[#This Row],[Personnel number]]&lt;&gt;"",TimeSpend[[#This Row],[Date]]&lt;&gt;""),TimeSpend[[#This Row],[Task]],"")</f>
        <v/>
      </c>
      <c r="L1181" t="str">
        <f>IF(AND(TimeSpend[[#This Row],[Personnel number]]&lt;&gt;"",TimeSpend[[#This Row],[Date]]&lt;&gt;""),Utilization!$J$2,"")</f>
        <v/>
      </c>
      <c r="M1181" t="str">
        <f>IF(AND(TimeSpend[[#This Row],[Personnel number]]&lt;&gt;"",TimeSpend[[#This Row],[Date]]&lt;&gt;""),TimeSpend[[#This Row],[Employee Name]],"")</f>
        <v/>
      </c>
      <c r="N1181" t="str">
        <f t="shared" si="36"/>
        <v/>
      </c>
      <c r="O1181" t="str">
        <f t="shared" si="37"/>
        <v/>
      </c>
      <c r="P1181" t="str">
        <f>IF(D1181&lt;&gt;"",VLOOKUP(D1181,Projects!B:C,2,0),"")</f>
        <v/>
      </c>
    </row>
    <row r="1182" spans="1:16" x14ac:dyDescent="0.25">
      <c r="A1182" t="str">
        <f>UPPER(IF(AND(TimeSpend[[#This Row],[Personnel number]]&lt;&gt;"",TimeSpend[[#This Row],[Date]]&lt;&gt;""),TimeSpend[[#This Row],[Personnel number]],""))</f>
        <v/>
      </c>
      <c r="B1182" s="85" t="str">
        <f>IF(AND(TimeSpend[[#This Row],[Personnel number]]&lt;&gt;"",TimeSpend[[#This Row],[Date]]&lt;&gt;""),TEXT(TimeSpend[[#This Row],[Date]],"[$-409]yyyyMMdd"),"")</f>
        <v/>
      </c>
      <c r="C1182" s="33" t="str">
        <f>IF(AND(TimeSpend[[#This Row],[Personnel number]]&lt;&gt;"",TimeSpend[[#This Row],[Date]]&lt;&gt;""),SUBSTITUTE(TimeSpend[[#This Row],[Hours]],",","."),"")</f>
        <v/>
      </c>
      <c r="D1182" t="str">
        <f>IF(AND(TimeSpend[[#This Row],[Personnel number]]&lt;&gt;"",TimeSpend[[#This Row],[Date]]&lt;&gt;""),TimeSpend[[#This Row],[Network]],"")</f>
        <v/>
      </c>
      <c r="E1182" t="str">
        <f>IF(AND(TimeSpend[[#This Row],[Personnel number]]&lt;&gt;"",TimeSpend[[#This Row],[Date]]&lt;&gt;""),TimeSpend[[#This Row],[Network Description]],"")</f>
        <v/>
      </c>
      <c r="F1182" t="str">
        <f>IF(AND(TimeSpend[[#This Row],[Personnel number]]&lt;&gt;"",TimeSpend[[#This Row],[Date]]&lt;&gt;""),TimeSpend[[#This Row],[Activity]],"")</f>
        <v/>
      </c>
      <c r="G1182" t="str">
        <f>IF(AND(TimeSpend[[#This Row],[Personnel number]]&lt;&gt;"",TimeSpend[[#This Row],[Date]]&lt;&gt;""),TimeSpend[[#This Row],[Activity description]],"")</f>
        <v/>
      </c>
      <c r="H1182" s="36" t="str">
        <f>IF(AND(TimeSpend[[#This Row],[Personnel number]]&lt;&gt;"",TimeSpend[[#This Row],[Date]]&lt;&gt;""),TimeSpend[[#This Row],[Start Time]],"")</f>
        <v/>
      </c>
      <c r="I1182" s="36" t="str">
        <f>IF(AND(TimeSpend[[#This Row],[Personnel number]]&lt;&gt;"",TimeSpend[[#This Row],[Date]]&lt;&gt;""),TimeSpend[[#This Row],[End Time]],"")</f>
        <v/>
      </c>
      <c r="J1182" t="str">
        <f>IF(AND(TimeSpend[[#This Row],[Personnel number]]&lt;&gt;"",TimeSpend[[#This Row],[Date]]&lt;&gt;""),TimeSpend[[#This Row],[Location]],"")</f>
        <v/>
      </c>
      <c r="K1182" t="str">
        <f>IF(AND(TimeSpend[[#This Row],[Personnel number]]&lt;&gt;"",TimeSpend[[#This Row],[Date]]&lt;&gt;""),TimeSpend[[#This Row],[Task]],"")</f>
        <v/>
      </c>
      <c r="L1182" t="str">
        <f>IF(AND(TimeSpend[[#This Row],[Personnel number]]&lt;&gt;"",TimeSpend[[#This Row],[Date]]&lt;&gt;""),Utilization!$J$2,"")</f>
        <v/>
      </c>
      <c r="M1182" t="str">
        <f>IF(AND(TimeSpend[[#This Row],[Personnel number]]&lt;&gt;"",TimeSpend[[#This Row],[Date]]&lt;&gt;""),TimeSpend[[#This Row],[Employee Name]],"")</f>
        <v/>
      </c>
      <c r="N1182" t="str">
        <f t="shared" si="36"/>
        <v/>
      </c>
      <c r="O1182" t="str">
        <f t="shared" si="37"/>
        <v/>
      </c>
      <c r="P1182" t="str">
        <f>IF(D1182&lt;&gt;"",VLOOKUP(D1182,Projects!B:C,2,0),"")</f>
        <v/>
      </c>
    </row>
    <row r="1183" spans="1:16" x14ac:dyDescent="0.25">
      <c r="A1183" t="str">
        <f>UPPER(IF(AND(TimeSpend[[#This Row],[Personnel number]]&lt;&gt;"",TimeSpend[[#This Row],[Date]]&lt;&gt;""),TimeSpend[[#This Row],[Personnel number]],""))</f>
        <v/>
      </c>
      <c r="B1183" s="85" t="str">
        <f>IF(AND(TimeSpend[[#This Row],[Personnel number]]&lt;&gt;"",TimeSpend[[#This Row],[Date]]&lt;&gt;""),TEXT(TimeSpend[[#This Row],[Date]],"[$-409]yyyyMMdd"),"")</f>
        <v/>
      </c>
      <c r="C1183" s="33" t="str">
        <f>IF(AND(TimeSpend[[#This Row],[Personnel number]]&lt;&gt;"",TimeSpend[[#This Row],[Date]]&lt;&gt;""),SUBSTITUTE(TimeSpend[[#This Row],[Hours]],",","."),"")</f>
        <v/>
      </c>
      <c r="D1183" t="str">
        <f>IF(AND(TimeSpend[[#This Row],[Personnel number]]&lt;&gt;"",TimeSpend[[#This Row],[Date]]&lt;&gt;""),TimeSpend[[#This Row],[Network]],"")</f>
        <v/>
      </c>
      <c r="E1183" t="str">
        <f>IF(AND(TimeSpend[[#This Row],[Personnel number]]&lt;&gt;"",TimeSpend[[#This Row],[Date]]&lt;&gt;""),TimeSpend[[#This Row],[Network Description]],"")</f>
        <v/>
      </c>
      <c r="F1183" t="str">
        <f>IF(AND(TimeSpend[[#This Row],[Personnel number]]&lt;&gt;"",TimeSpend[[#This Row],[Date]]&lt;&gt;""),TimeSpend[[#This Row],[Activity]],"")</f>
        <v/>
      </c>
      <c r="G1183" t="str">
        <f>IF(AND(TimeSpend[[#This Row],[Personnel number]]&lt;&gt;"",TimeSpend[[#This Row],[Date]]&lt;&gt;""),TimeSpend[[#This Row],[Activity description]],"")</f>
        <v/>
      </c>
      <c r="H1183" s="36" t="str">
        <f>IF(AND(TimeSpend[[#This Row],[Personnel number]]&lt;&gt;"",TimeSpend[[#This Row],[Date]]&lt;&gt;""),TimeSpend[[#This Row],[Start Time]],"")</f>
        <v/>
      </c>
      <c r="I1183" s="36" t="str">
        <f>IF(AND(TimeSpend[[#This Row],[Personnel number]]&lt;&gt;"",TimeSpend[[#This Row],[Date]]&lt;&gt;""),TimeSpend[[#This Row],[End Time]],"")</f>
        <v/>
      </c>
      <c r="J1183" t="str">
        <f>IF(AND(TimeSpend[[#This Row],[Personnel number]]&lt;&gt;"",TimeSpend[[#This Row],[Date]]&lt;&gt;""),TimeSpend[[#This Row],[Location]],"")</f>
        <v/>
      </c>
      <c r="K1183" t="str">
        <f>IF(AND(TimeSpend[[#This Row],[Personnel number]]&lt;&gt;"",TimeSpend[[#This Row],[Date]]&lt;&gt;""),TimeSpend[[#This Row],[Task]],"")</f>
        <v/>
      </c>
      <c r="L1183" t="str">
        <f>IF(AND(TimeSpend[[#This Row],[Personnel number]]&lt;&gt;"",TimeSpend[[#This Row],[Date]]&lt;&gt;""),Utilization!$J$2,"")</f>
        <v/>
      </c>
      <c r="M1183" t="str">
        <f>IF(AND(TimeSpend[[#This Row],[Personnel number]]&lt;&gt;"",TimeSpend[[#This Row],[Date]]&lt;&gt;""),TimeSpend[[#This Row],[Employee Name]],"")</f>
        <v/>
      </c>
      <c r="N1183" t="str">
        <f t="shared" si="36"/>
        <v/>
      </c>
      <c r="O1183" t="str">
        <f t="shared" si="37"/>
        <v/>
      </c>
      <c r="P1183" t="str">
        <f>IF(D1183&lt;&gt;"",VLOOKUP(D1183,Projects!B:C,2,0),"")</f>
        <v/>
      </c>
    </row>
    <row r="1184" spans="1:16" x14ac:dyDescent="0.25">
      <c r="A1184" t="str">
        <f>UPPER(IF(AND(TimeSpend[[#This Row],[Personnel number]]&lt;&gt;"",TimeSpend[[#This Row],[Date]]&lt;&gt;""),TimeSpend[[#This Row],[Personnel number]],""))</f>
        <v/>
      </c>
      <c r="B1184" s="85" t="str">
        <f>IF(AND(TimeSpend[[#This Row],[Personnel number]]&lt;&gt;"",TimeSpend[[#This Row],[Date]]&lt;&gt;""),TEXT(TimeSpend[[#This Row],[Date]],"[$-409]yyyyMMdd"),"")</f>
        <v/>
      </c>
      <c r="C1184" s="33" t="str">
        <f>IF(AND(TimeSpend[[#This Row],[Personnel number]]&lt;&gt;"",TimeSpend[[#This Row],[Date]]&lt;&gt;""),SUBSTITUTE(TimeSpend[[#This Row],[Hours]],",","."),"")</f>
        <v/>
      </c>
      <c r="D1184" t="str">
        <f>IF(AND(TimeSpend[[#This Row],[Personnel number]]&lt;&gt;"",TimeSpend[[#This Row],[Date]]&lt;&gt;""),TimeSpend[[#This Row],[Network]],"")</f>
        <v/>
      </c>
      <c r="E1184" t="str">
        <f>IF(AND(TimeSpend[[#This Row],[Personnel number]]&lt;&gt;"",TimeSpend[[#This Row],[Date]]&lt;&gt;""),TimeSpend[[#This Row],[Network Description]],"")</f>
        <v/>
      </c>
      <c r="F1184" t="str">
        <f>IF(AND(TimeSpend[[#This Row],[Personnel number]]&lt;&gt;"",TimeSpend[[#This Row],[Date]]&lt;&gt;""),TimeSpend[[#This Row],[Activity]],"")</f>
        <v/>
      </c>
      <c r="G1184" t="str">
        <f>IF(AND(TimeSpend[[#This Row],[Personnel number]]&lt;&gt;"",TimeSpend[[#This Row],[Date]]&lt;&gt;""),TimeSpend[[#This Row],[Activity description]],"")</f>
        <v/>
      </c>
      <c r="H1184" s="36" t="str">
        <f>IF(AND(TimeSpend[[#This Row],[Personnel number]]&lt;&gt;"",TimeSpend[[#This Row],[Date]]&lt;&gt;""),TimeSpend[[#This Row],[Start Time]],"")</f>
        <v/>
      </c>
      <c r="I1184" s="36" t="str">
        <f>IF(AND(TimeSpend[[#This Row],[Personnel number]]&lt;&gt;"",TimeSpend[[#This Row],[Date]]&lt;&gt;""),TimeSpend[[#This Row],[End Time]],"")</f>
        <v/>
      </c>
      <c r="J1184" t="str">
        <f>IF(AND(TimeSpend[[#This Row],[Personnel number]]&lt;&gt;"",TimeSpend[[#This Row],[Date]]&lt;&gt;""),TimeSpend[[#This Row],[Location]],"")</f>
        <v/>
      </c>
      <c r="K1184" t="str">
        <f>IF(AND(TimeSpend[[#This Row],[Personnel number]]&lt;&gt;"",TimeSpend[[#This Row],[Date]]&lt;&gt;""),TimeSpend[[#This Row],[Task]],"")</f>
        <v/>
      </c>
      <c r="L1184" t="str">
        <f>IF(AND(TimeSpend[[#This Row],[Personnel number]]&lt;&gt;"",TimeSpend[[#This Row],[Date]]&lt;&gt;""),Utilization!$J$2,"")</f>
        <v/>
      </c>
      <c r="M1184" t="str">
        <f>IF(AND(TimeSpend[[#This Row],[Personnel number]]&lt;&gt;"",TimeSpend[[#This Row],[Date]]&lt;&gt;""),TimeSpend[[#This Row],[Employee Name]],"")</f>
        <v/>
      </c>
      <c r="N1184" t="str">
        <f t="shared" si="36"/>
        <v/>
      </c>
      <c r="O1184" t="str">
        <f t="shared" si="37"/>
        <v/>
      </c>
      <c r="P1184" t="str">
        <f>IF(D1184&lt;&gt;"",VLOOKUP(D1184,Projects!B:C,2,0),"")</f>
        <v/>
      </c>
    </row>
    <row r="1185" spans="1:16" x14ac:dyDescent="0.25">
      <c r="A1185" t="str">
        <f>UPPER(IF(AND(TimeSpend[[#This Row],[Personnel number]]&lt;&gt;"",TimeSpend[[#This Row],[Date]]&lt;&gt;""),TimeSpend[[#This Row],[Personnel number]],""))</f>
        <v/>
      </c>
      <c r="B1185" s="85" t="str">
        <f>IF(AND(TimeSpend[[#This Row],[Personnel number]]&lt;&gt;"",TimeSpend[[#This Row],[Date]]&lt;&gt;""),TEXT(TimeSpend[[#This Row],[Date]],"[$-409]yyyyMMdd"),"")</f>
        <v/>
      </c>
      <c r="C1185" s="33" t="str">
        <f>IF(AND(TimeSpend[[#This Row],[Personnel number]]&lt;&gt;"",TimeSpend[[#This Row],[Date]]&lt;&gt;""),SUBSTITUTE(TimeSpend[[#This Row],[Hours]],",","."),"")</f>
        <v/>
      </c>
      <c r="D1185" t="str">
        <f>IF(AND(TimeSpend[[#This Row],[Personnel number]]&lt;&gt;"",TimeSpend[[#This Row],[Date]]&lt;&gt;""),TimeSpend[[#This Row],[Network]],"")</f>
        <v/>
      </c>
      <c r="E1185" t="str">
        <f>IF(AND(TimeSpend[[#This Row],[Personnel number]]&lt;&gt;"",TimeSpend[[#This Row],[Date]]&lt;&gt;""),TimeSpend[[#This Row],[Network Description]],"")</f>
        <v/>
      </c>
      <c r="F1185" t="str">
        <f>IF(AND(TimeSpend[[#This Row],[Personnel number]]&lt;&gt;"",TimeSpend[[#This Row],[Date]]&lt;&gt;""),TimeSpend[[#This Row],[Activity]],"")</f>
        <v/>
      </c>
      <c r="G1185" t="str">
        <f>IF(AND(TimeSpend[[#This Row],[Personnel number]]&lt;&gt;"",TimeSpend[[#This Row],[Date]]&lt;&gt;""),TimeSpend[[#This Row],[Activity description]],"")</f>
        <v/>
      </c>
      <c r="H1185" s="36" t="str">
        <f>IF(AND(TimeSpend[[#This Row],[Personnel number]]&lt;&gt;"",TimeSpend[[#This Row],[Date]]&lt;&gt;""),TimeSpend[[#This Row],[Start Time]],"")</f>
        <v/>
      </c>
      <c r="I1185" s="36" t="str">
        <f>IF(AND(TimeSpend[[#This Row],[Personnel number]]&lt;&gt;"",TimeSpend[[#This Row],[Date]]&lt;&gt;""),TimeSpend[[#This Row],[End Time]],"")</f>
        <v/>
      </c>
      <c r="J1185" t="str">
        <f>IF(AND(TimeSpend[[#This Row],[Personnel number]]&lt;&gt;"",TimeSpend[[#This Row],[Date]]&lt;&gt;""),TimeSpend[[#This Row],[Location]],"")</f>
        <v/>
      </c>
      <c r="K1185" t="str">
        <f>IF(AND(TimeSpend[[#This Row],[Personnel number]]&lt;&gt;"",TimeSpend[[#This Row],[Date]]&lt;&gt;""),TimeSpend[[#This Row],[Task]],"")</f>
        <v/>
      </c>
      <c r="L1185" t="str">
        <f>IF(AND(TimeSpend[[#This Row],[Personnel number]]&lt;&gt;"",TimeSpend[[#This Row],[Date]]&lt;&gt;""),Utilization!$J$2,"")</f>
        <v/>
      </c>
      <c r="M1185" t="str">
        <f>IF(AND(TimeSpend[[#This Row],[Personnel number]]&lt;&gt;"",TimeSpend[[#This Row],[Date]]&lt;&gt;""),TimeSpend[[#This Row],[Employee Name]],"")</f>
        <v/>
      </c>
      <c r="N1185" t="str">
        <f t="shared" si="36"/>
        <v/>
      </c>
      <c r="O1185" t="str">
        <f t="shared" si="37"/>
        <v/>
      </c>
      <c r="P1185" t="str">
        <f>IF(D1185&lt;&gt;"",VLOOKUP(D1185,Projects!B:C,2,0),"")</f>
        <v/>
      </c>
    </row>
    <row r="1186" spans="1:16" x14ac:dyDescent="0.25">
      <c r="A1186" t="str">
        <f>UPPER(IF(AND(TimeSpend[[#This Row],[Personnel number]]&lt;&gt;"",TimeSpend[[#This Row],[Date]]&lt;&gt;""),TimeSpend[[#This Row],[Personnel number]],""))</f>
        <v/>
      </c>
      <c r="B1186" s="85" t="str">
        <f>IF(AND(TimeSpend[[#This Row],[Personnel number]]&lt;&gt;"",TimeSpend[[#This Row],[Date]]&lt;&gt;""),TEXT(TimeSpend[[#This Row],[Date]],"[$-409]yyyyMMdd"),"")</f>
        <v/>
      </c>
      <c r="C1186" s="33" t="str">
        <f>IF(AND(TimeSpend[[#This Row],[Personnel number]]&lt;&gt;"",TimeSpend[[#This Row],[Date]]&lt;&gt;""),SUBSTITUTE(TimeSpend[[#This Row],[Hours]],",","."),"")</f>
        <v/>
      </c>
      <c r="D1186" t="str">
        <f>IF(AND(TimeSpend[[#This Row],[Personnel number]]&lt;&gt;"",TimeSpend[[#This Row],[Date]]&lt;&gt;""),TimeSpend[[#This Row],[Network]],"")</f>
        <v/>
      </c>
      <c r="E1186" t="str">
        <f>IF(AND(TimeSpend[[#This Row],[Personnel number]]&lt;&gt;"",TimeSpend[[#This Row],[Date]]&lt;&gt;""),TimeSpend[[#This Row],[Network Description]],"")</f>
        <v/>
      </c>
      <c r="F1186" t="str">
        <f>IF(AND(TimeSpend[[#This Row],[Personnel number]]&lt;&gt;"",TimeSpend[[#This Row],[Date]]&lt;&gt;""),TimeSpend[[#This Row],[Activity]],"")</f>
        <v/>
      </c>
      <c r="G1186" t="str">
        <f>IF(AND(TimeSpend[[#This Row],[Personnel number]]&lt;&gt;"",TimeSpend[[#This Row],[Date]]&lt;&gt;""),TimeSpend[[#This Row],[Activity description]],"")</f>
        <v/>
      </c>
      <c r="H1186" s="36" t="str">
        <f>IF(AND(TimeSpend[[#This Row],[Personnel number]]&lt;&gt;"",TimeSpend[[#This Row],[Date]]&lt;&gt;""),TimeSpend[[#This Row],[Start Time]],"")</f>
        <v/>
      </c>
      <c r="I1186" s="36" t="str">
        <f>IF(AND(TimeSpend[[#This Row],[Personnel number]]&lt;&gt;"",TimeSpend[[#This Row],[Date]]&lt;&gt;""),TimeSpend[[#This Row],[End Time]],"")</f>
        <v/>
      </c>
      <c r="J1186" t="str">
        <f>IF(AND(TimeSpend[[#This Row],[Personnel number]]&lt;&gt;"",TimeSpend[[#This Row],[Date]]&lt;&gt;""),TimeSpend[[#This Row],[Location]],"")</f>
        <v/>
      </c>
      <c r="K1186" t="str">
        <f>IF(AND(TimeSpend[[#This Row],[Personnel number]]&lt;&gt;"",TimeSpend[[#This Row],[Date]]&lt;&gt;""),TimeSpend[[#This Row],[Task]],"")</f>
        <v/>
      </c>
      <c r="L1186" t="str">
        <f>IF(AND(TimeSpend[[#This Row],[Personnel number]]&lt;&gt;"",TimeSpend[[#This Row],[Date]]&lt;&gt;""),Utilization!$J$2,"")</f>
        <v/>
      </c>
      <c r="M1186" t="str">
        <f>IF(AND(TimeSpend[[#This Row],[Personnel number]]&lt;&gt;"",TimeSpend[[#This Row],[Date]]&lt;&gt;""),TimeSpend[[#This Row],[Employee Name]],"")</f>
        <v/>
      </c>
      <c r="N1186" t="str">
        <f t="shared" si="36"/>
        <v/>
      </c>
      <c r="O1186" t="str">
        <f t="shared" si="37"/>
        <v/>
      </c>
      <c r="P1186" t="str">
        <f>IF(D1186&lt;&gt;"",VLOOKUP(D1186,Projects!B:C,2,0),"")</f>
        <v/>
      </c>
    </row>
    <row r="1187" spans="1:16" x14ac:dyDescent="0.25">
      <c r="A1187" t="str">
        <f>UPPER(IF(AND(TimeSpend[[#This Row],[Personnel number]]&lt;&gt;"",TimeSpend[[#This Row],[Date]]&lt;&gt;""),TimeSpend[[#This Row],[Personnel number]],""))</f>
        <v/>
      </c>
      <c r="B1187" s="85" t="str">
        <f>IF(AND(TimeSpend[[#This Row],[Personnel number]]&lt;&gt;"",TimeSpend[[#This Row],[Date]]&lt;&gt;""),TEXT(TimeSpend[[#This Row],[Date]],"[$-409]yyyyMMdd"),"")</f>
        <v/>
      </c>
      <c r="C1187" s="33" t="str">
        <f>IF(AND(TimeSpend[[#This Row],[Personnel number]]&lt;&gt;"",TimeSpend[[#This Row],[Date]]&lt;&gt;""),SUBSTITUTE(TimeSpend[[#This Row],[Hours]],",","."),"")</f>
        <v/>
      </c>
      <c r="D1187" t="str">
        <f>IF(AND(TimeSpend[[#This Row],[Personnel number]]&lt;&gt;"",TimeSpend[[#This Row],[Date]]&lt;&gt;""),TimeSpend[[#This Row],[Network]],"")</f>
        <v/>
      </c>
      <c r="E1187" t="str">
        <f>IF(AND(TimeSpend[[#This Row],[Personnel number]]&lt;&gt;"",TimeSpend[[#This Row],[Date]]&lt;&gt;""),TimeSpend[[#This Row],[Network Description]],"")</f>
        <v/>
      </c>
      <c r="F1187" t="str">
        <f>IF(AND(TimeSpend[[#This Row],[Personnel number]]&lt;&gt;"",TimeSpend[[#This Row],[Date]]&lt;&gt;""),TimeSpend[[#This Row],[Activity]],"")</f>
        <v/>
      </c>
      <c r="G1187" t="str">
        <f>IF(AND(TimeSpend[[#This Row],[Personnel number]]&lt;&gt;"",TimeSpend[[#This Row],[Date]]&lt;&gt;""),TimeSpend[[#This Row],[Activity description]],"")</f>
        <v/>
      </c>
      <c r="H1187" s="36" t="str">
        <f>IF(AND(TimeSpend[[#This Row],[Personnel number]]&lt;&gt;"",TimeSpend[[#This Row],[Date]]&lt;&gt;""),TimeSpend[[#This Row],[Start Time]],"")</f>
        <v/>
      </c>
      <c r="I1187" s="36" t="str">
        <f>IF(AND(TimeSpend[[#This Row],[Personnel number]]&lt;&gt;"",TimeSpend[[#This Row],[Date]]&lt;&gt;""),TimeSpend[[#This Row],[End Time]],"")</f>
        <v/>
      </c>
      <c r="J1187" t="str">
        <f>IF(AND(TimeSpend[[#This Row],[Personnel number]]&lt;&gt;"",TimeSpend[[#This Row],[Date]]&lt;&gt;""),TimeSpend[[#This Row],[Location]],"")</f>
        <v/>
      </c>
      <c r="K1187" t="str">
        <f>IF(AND(TimeSpend[[#This Row],[Personnel number]]&lt;&gt;"",TimeSpend[[#This Row],[Date]]&lt;&gt;""),TimeSpend[[#This Row],[Task]],"")</f>
        <v/>
      </c>
      <c r="L1187" t="str">
        <f>IF(AND(TimeSpend[[#This Row],[Personnel number]]&lt;&gt;"",TimeSpend[[#This Row],[Date]]&lt;&gt;""),Utilization!$J$2,"")</f>
        <v/>
      </c>
      <c r="M1187" t="str">
        <f>IF(AND(TimeSpend[[#This Row],[Personnel number]]&lt;&gt;"",TimeSpend[[#This Row],[Date]]&lt;&gt;""),TimeSpend[[#This Row],[Employee Name]],"")</f>
        <v/>
      </c>
      <c r="N1187" t="str">
        <f t="shared" si="36"/>
        <v/>
      </c>
      <c r="O1187" t="str">
        <f t="shared" si="37"/>
        <v/>
      </c>
      <c r="P1187" t="str">
        <f>IF(D1187&lt;&gt;"",VLOOKUP(D1187,Projects!B:C,2,0),"")</f>
        <v/>
      </c>
    </row>
    <row r="1188" spans="1:16" x14ac:dyDescent="0.25">
      <c r="A1188" t="str">
        <f>UPPER(IF(AND(TimeSpend[[#This Row],[Personnel number]]&lt;&gt;"",TimeSpend[[#This Row],[Date]]&lt;&gt;""),TimeSpend[[#This Row],[Personnel number]],""))</f>
        <v/>
      </c>
      <c r="B1188" s="85" t="str">
        <f>IF(AND(TimeSpend[[#This Row],[Personnel number]]&lt;&gt;"",TimeSpend[[#This Row],[Date]]&lt;&gt;""),TEXT(TimeSpend[[#This Row],[Date]],"[$-409]yyyyMMdd"),"")</f>
        <v/>
      </c>
      <c r="C1188" s="33" t="str">
        <f>IF(AND(TimeSpend[[#This Row],[Personnel number]]&lt;&gt;"",TimeSpend[[#This Row],[Date]]&lt;&gt;""),SUBSTITUTE(TimeSpend[[#This Row],[Hours]],",","."),"")</f>
        <v/>
      </c>
      <c r="D1188" t="str">
        <f>IF(AND(TimeSpend[[#This Row],[Personnel number]]&lt;&gt;"",TimeSpend[[#This Row],[Date]]&lt;&gt;""),TimeSpend[[#This Row],[Network]],"")</f>
        <v/>
      </c>
      <c r="E1188" t="str">
        <f>IF(AND(TimeSpend[[#This Row],[Personnel number]]&lt;&gt;"",TimeSpend[[#This Row],[Date]]&lt;&gt;""),TimeSpend[[#This Row],[Network Description]],"")</f>
        <v/>
      </c>
      <c r="F1188" t="str">
        <f>IF(AND(TimeSpend[[#This Row],[Personnel number]]&lt;&gt;"",TimeSpend[[#This Row],[Date]]&lt;&gt;""),TimeSpend[[#This Row],[Activity]],"")</f>
        <v/>
      </c>
      <c r="G1188" t="str">
        <f>IF(AND(TimeSpend[[#This Row],[Personnel number]]&lt;&gt;"",TimeSpend[[#This Row],[Date]]&lt;&gt;""),TimeSpend[[#This Row],[Activity description]],"")</f>
        <v/>
      </c>
      <c r="H1188" s="36" t="str">
        <f>IF(AND(TimeSpend[[#This Row],[Personnel number]]&lt;&gt;"",TimeSpend[[#This Row],[Date]]&lt;&gt;""),TimeSpend[[#This Row],[Start Time]],"")</f>
        <v/>
      </c>
      <c r="I1188" s="36" t="str">
        <f>IF(AND(TimeSpend[[#This Row],[Personnel number]]&lt;&gt;"",TimeSpend[[#This Row],[Date]]&lt;&gt;""),TimeSpend[[#This Row],[End Time]],"")</f>
        <v/>
      </c>
      <c r="J1188" t="str">
        <f>IF(AND(TimeSpend[[#This Row],[Personnel number]]&lt;&gt;"",TimeSpend[[#This Row],[Date]]&lt;&gt;""),TimeSpend[[#This Row],[Location]],"")</f>
        <v/>
      </c>
      <c r="K1188" t="str">
        <f>IF(AND(TimeSpend[[#This Row],[Personnel number]]&lt;&gt;"",TimeSpend[[#This Row],[Date]]&lt;&gt;""),TimeSpend[[#This Row],[Task]],"")</f>
        <v/>
      </c>
      <c r="L1188" t="str">
        <f>IF(AND(TimeSpend[[#This Row],[Personnel number]]&lt;&gt;"",TimeSpend[[#This Row],[Date]]&lt;&gt;""),Utilization!$J$2,"")</f>
        <v/>
      </c>
      <c r="M1188" t="str">
        <f>IF(AND(TimeSpend[[#This Row],[Personnel number]]&lt;&gt;"",TimeSpend[[#This Row],[Date]]&lt;&gt;""),TimeSpend[[#This Row],[Employee Name]],"")</f>
        <v/>
      </c>
      <c r="N1188" t="str">
        <f t="shared" si="36"/>
        <v/>
      </c>
      <c r="O1188" t="str">
        <f t="shared" si="37"/>
        <v/>
      </c>
      <c r="P1188" t="str">
        <f>IF(D1188&lt;&gt;"",VLOOKUP(D1188,Projects!B:C,2,0),"")</f>
        <v/>
      </c>
    </row>
    <row r="1189" spans="1:16" x14ac:dyDescent="0.25">
      <c r="A1189" t="str">
        <f>UPPER(IF(AND(TimeSpend[[#This Row],[Personnel number]]&lt;&gt;"",TimeSpend[[#This Row],[Date]]&lt;&gt;""),TimeSpend[[#This Row],[Personnel number]],""))</f>
        <v/>
      </c>
      <c r="B1189" s="85" t="str">
        <f>IF(AND(TimeSpend[[#This Row],[Personnel number]]&lt;&gt;"",TimeSpend[[#This Row],[Date]]&lt;&gt;""),TEXT(TimeSpend[[#This Row],[Date]],"[$-409]yyyyMMdd"),"")</f>
        <v/>
      </c>
      <c r="C1189" s="33" t="str">
        <f>IF(AND(TimeSpend[[#This Row],[Personnel number]]&lt;&gt;"",TimeSpend[[#This Row],[Date]]&lt;&gt;""),SUBSTITUTE(TimeSpend[[#This Row],[Hours]],",","."),"")</f>
        <v/>
      </c>
      <c r="D1189" t="str">
        <f>IF(AND(TimeSpend[[#This Row],[Personnel number]]&lt;&gt;"",TimeSpend[[#This Row],[Date]]&lt;&gt;""),TimeSpend[[#This Row],[Network]],"")</f>
        <v/>
      </c>
      <c r="E1189" t="str">
        <f>IF(AND(TimeSpend[[#This Row],[Personnel number]]&lt;&gt;"",TimeSpend[[#This Row],[Date]]&lt;&gt;""),TimeSpend[[#This Row],[Network Description]],"")</f>
        <v/>
      </c>
      <c r="F1189" t="str">
        <f>IF(AND(TimeSpend[[#This Row],[Personnel number]]&lt;&gt;"",TimeSpend[[#This Row],[Date]]&lt;&gt;""),TimeSpend[[#This Row],[Activity]],"")</f>
        <v/>
      </c>
      <c r="G1189" t="str">
        <f>IF(AND(TimeSpend[[#This Row],[Personnel number]]&lt;&gt;"",TimeSpend[[#This Row],[Date]]&lt;&gt;""),TimeSpend[[#This Row],[Activity description]],"")</f>
        <v/>
      </c>
      <c r="H1189" s="36" t="str">
        <f>IF(AND(TimeSpend[[#This Row],[Personnel number]]&lt;&gt;"",TimeSpend[[#This Row],[Date]]&lt;&gt;""),TimeSpend[[#This Row],[Start Time]],"")</f>
        <v/>
      </c>
      <c r="I1189" s="36" t="str">
        <f>IF(AND(TimeSpend[[#This Row],[Personnel number]]&lt;&gt;"",TimeSpend[[#This Row],[Date]]&lt;&gt;""),TimeSpend[[#This Row],[End Time]],"")</f>
        <v/>
      </c>
      <c r="J1189" t="str">
        <f>IF(AND(TimeSpend[[#This Row],[Personnel number]]&lt;&gt;"",TimeSpend[[#This Row],[Date]]&lt;&gt;""),TimeSpend[[#This Row],[Location]],"")</f>
        <v/>
      </c>
      <c r="K1189" t="str">
        <f>IF(AND(TimeSpend[[#This Row],[Personnel number]]&lt;&gt;"",TimeSpend[[#This Row],[Date]]&lt;&gt;""),TimeSpend[[#This Row],[Task]],"")</f>
        <v/>
      </c>
      <c r="L1189" t="str">
        <f>IF(AND(TimeSpend[[#This Row],[Personnel number]]&lt;&gt;"",TimeSpend[[#This Row],[Date]]&lt;&gt;""),Utilization!$J$2,"")</f>
        <v/>
      </c>
      <c r="M1189" t="str">
        <f>IF(AND(TimeSpend[[#This Row],[Personnel number]]&lt;&gt;"",TimeSpend[[#This Row],[Date]]&lt;&gt;""),TimeSpend[[#This Row],[Employee Name]],"")</f>
        <v/>
      </c>
      <c r="N1189" t="str">
        <f t="shared" si="36"/>
        <v/>
      </c>
      <c r="O1189" t="str">
        <f t="shared" si="37"/>
        <v/>
      </c>
      <c r="P1189" t="str">
        <f>IF(D1189&lt;&gt;"",VLOOKUP(D1189,Projects!B:C,2,0),"")</f>
        <v/>
      </c>
    </row>
    <row r="1190" spans="1:16" x14ac:dyDescent="0.25">
      <c r="A1190" t="str">
        <f>UPPER(IF(AND(TimeSpend[[#This Row],[Personnel number]]&lt;&gt;"",TimeSpend[[#This Row],[Date]]&lt;&gt;""),TimeSpend[[#This Row],[Personnel number]],""))</f>
        <v/>
      </c>
      <c r="B1190" s="85" t="str">
        <f>IF(AND(TimeSpend[[#This Row],[Personnel number]]&lt;&gt;"",TimeSpend[[#This Row],[Date]]&lt;&gt;""),TEXT(TimeSpend[[#This Row],[Date]],"[$-409]yyyyMMdd"),"")</f>
        <v/>
      </c>
      <c r="C1190" s="33" t="str">
        <f>IF(AND(TimeSpend[[#This Row],[Personnel number]]&lt;&gt;"",TimeSpend[[#This Row],[Date]]&lt;&gt;""),SUBSTITUTE(TimeSpend[[#This Row],[Hours]],",","."),"")</f>
        <v/>
      </c>
      <c r="D1190" t="str">
        <f>IF(AND(TimeSpend[[#This Row],[Personnel number]]&lt;&gt;"",TimeSpend[[#This Row],[Date]]&lt;&gt;""),TimeSpend[[#This Row],[Network]],"")</f>
        <v/>
      </c>
      <c r="E1190" t="str">
        <f>IF(AND(TimeSpend[[#This Row],[Personnel number]]&lt;&gt;"",TimeSpend[[#This Row],[Date]]&lt;&gt;""),TimeSpend[[#This Row],[Network Description]],"")</f>
        <v/>
      </c>
      <c r="F1190" t="str">
        <f>IF(AND(TimeSpend[[#This Row],[Personnel number]]&lt;&gt;"",TimeSpend[[#This Row],[Date]]&lt;&gt;""),TimeSpend[[#This Row],[Activity]],"")</f>
        <v/>
      </c>
      <c r="G1190" t="str">
        <f>IF(AND(TimeSpend[[#This Row],[Personnel number]]&lt;&gt;"",TimeSpend[[#This Row],[Date]]&lt;&gt;""),TimeSpend[[#This Row],[Activity description]],"")</f>
        <v/>
      </c>
      <c r="H1190" s="36" t="str">
        <f>IF(AND(TimeSpend[[#This Row],[Personnel number]]&lt;&gt;"",TimeSpend[[#This Row],[Date]]&lt;&gt;""),TimeSpend[[#This Row],[Start Time]],"")</f>
        <v/>
      </c>
      <c r="I1190" s="36" t="str">
        <f>IF(AND(TimeSpend[[#This Row],[Personnel number]]&lt;&gt;"",TimeSpend[[#This Row],[Date]]&lt;&gt;""),TimeSpend[[#This Row],[End Time]],"")</f>
        <v/>
      </c>
      <c r="J1190" t="str">
        <f>IF(AND(TimeSpend[[#This Row],[Personnel number]]&lt;&gt;"",TimeSpend[[#This Row],[Date]]&lt;&gt;""),TimeSpend[[#This Row],[Location]],"")</f>
        <v/>
      </c>
      <c r="K1190" t="str">
        <f>IF(AND(TimeSpend[[#This Row],[Personnel number]]&lt;&gt;"",TimeSpend[[#This Row],[Date]]&lt;&gt;""),TimeSpend[[#This Row],[Task]],"")</f>
        <v/>
      </c>
      <c r="L1190" t="str">
        <f>IF(AND(TimeSpend[[#This Row],[Personnel number]]&lt;&gt;"",TimeSpend[[#This Row],[Date]]&lt;&gt;""),Utilization!$J$2,"")</f>
        <v/>
      </c>
      <c r="M1190" t="str">
        <f>IF(AND(TimeSpend[[#This Row],[Personnel number]]&lt;&gt;"",TimeSpend[[#This Row],[Date]]&lt;&gt;""),TimeSpend[[#This Row],[Employee Name]],"")</f>
        <v/>
      </c>
      <c r="N1190" t="str">
        <f t="shared" si="36"/>
        <v/>
      </c>
      <c r="O1190" t="str">
        <f t="shared" si="37"/>
        <v/>
      </c>
      <c r="P1190" t="str">
        <f>IF(D1190&lt;&gt;"",VLOOKUP(D1190,Projects!B:C,2,0),"")</f>
        <v/>
      </c>
    </row>
    <row r="1191" spans="1:16" x14ac:dyDescent="0.25">
      <c r="A1191" t="str">
        <f>UPPER(IF(AND(TimeSpend[[#This Row],[Personnel number]]&lt;&gt;"",TimeSpend[[#This Row],[Date]]&lt;&gt;""),TimeSpend[[#This Row],[Personnel number]],""))</f>
        <v/>
      </c>
      <c r="B1191" s="85" t="str">
        <f>IF(AND(TimeSpend[[#This Row],[Personnel number]]&lt;&gt;"",TimeSpend[[#This Row],[Date]]&lt;&gt;""),TEXT(TimeSpend[[#This Row],[Date]],"[$-409]yyyyMMdd"),"")</f>
        <v/>
      </c>
      <c r="C1191" s="33" t="str">
        <f>IF(AND(TimeSpend[[#This Row],[Personnel number]]&lt;&gt;"",TimeSpend[[#This Row],[Date]]&lt;&gt;""),SUBSTITUTE(TimeSpend[[#This Row],[Hours]],",","."),"")</f>
        <v/>
      </c>
      <c r="D1191" t="str">
        <f>IF(AND(TimeSpend[[#This Row],[Personnel number]]&lt;&gt;"",TimeSpend[[#This Row],[Date]]&lt;&gt;""),TimeSpend[[#This Row],[Network]],"")</f>
        <v/>
      </c>
      <c r="E1191" t="str">
        <f>IF(AND(TimeSpend[[#This Row],[Personnel number]]&lt;&gt;"",TimeSpend[[#This Row],[Date]]&lt;&gt;""),TimeSpend[[#This Row],[Network Description]],"")</f>
        <v/>
      </c>
      <c r="F1191" t="str">
        <f>IF(AND(TimeSpend[[#This Row],[Personnel number]]&lt;&gt;"",TimeSpend[[#This Row],[Date]]&lt;&gt;""),TimeSpend[[#This Row],[Activity]],"")</f>
        <v/>
      </c>
      <c r="G1191" t="str">
        <f>IF(AND(TimeSpend[[#This Row],[Personnel number]]&lt;&gt;"",TimeSpend[[#This Row],[Date]]&lt;&gt;""),TimeSpend[[#This Row],[Activity description]],"")</f>
        <v/>
      </c>
      <c r="H1191" s="36" t="str">
        <f>IF(AND(TimeSpend[[#This Row],[Personnel number]]&lt;&gt;"",TimeSpend[[#This Row],[Date]]&lt;&gt;""),TimeSpend[[#This Row],[Start Time]],"")</f>
        <v/>
      </c>
      <c r="I1191" s="36" t="str">
        <f>IF(AND(TimeSpend[[#This Row],[Personnel number]]&lt;&gt;"",TimeSpend[[#This Row],[Date]]&lt;&gt;""),TimeSpend[[#This Row],[End Time]],"")</f>
        <v/>
      </c>
      <c r="J1191" t="str">
        <f>IF(AND(TimeSpend[[#This Row],[Personnel number]]&lt;&gt;"",TimeSpend[[#This Row],[Date]]&lt;&gt;""),TimeSpend[[#This Row],[Location]],"")</f>
        <v/>
      </c>
      <c r="K1191" t="str">
        <f>IF(AND(TimeSpend[[#This Row],[Personnel number]]&lt;&gt;"",TimeSpend[[#This Row],[Date]]&lt;&gt;""),TimeSpend[[#This Row],[Task]],"")</f>
        <v/>
      </c>
      <c r="L1191" t="str">
        <f>IF(AND(TimeSpend[[#This Row],[Personnel number]]&lt;&gt;"",TimeSpend[[#This Row],[Date]]&lt;&gt;""),Utilization!$J$2,"")</f>
        <v/>
      </c>
      <c r="M1191" t="str">
        <f>IF(AND(TimeSpend[[#This Row],[Personnel number]]&lt;&gt;"",TimeSpend[[#This Row],[Date]]&lt;&gt;""),TimeSpend[[#This Row],[Employee Name]],"")</f>
        <v/>
      </c>
      <c r="N1191" t="str">
        <f t="shared" si="36"/>
        <v/>
      </c>
      <c r="O1191" t="str">
        <f t="shared" si="37"/>
        <v/>
      </c>
      <c r="P1191" t="str">
        <f>IF(D1191&lt;&gt;"",VLOOKUP(D1191,Projects!B:C,2,0),"")</f>
        <v/>
      </c>
    </row>
    <row r="1192" spans="1:16" x14ac:dyDescent="0.25">
      <c r="A1192" t="str">
        <f>UPPER(IF(AND(TimeSpend[[#This Row],[Personnel number]]&lt;&gt;"",TimeSpend[[#This Row],[Date]]&lt;&gt;""),TimeSpend[[#This Row],[Personnel number]],""))</f>
        <v/>
      </c>
      <c r="B1192" s="85" t="str">
        <f>IF(AND(TimeSpend[[#This Row],[Personnel number]]&lt;&gt;"",TimeSpend[[#This Row],[Date]]&lt;&gt;""),TEXT(TimeSpend[[#This Row],[Date]],"[$-409]yyyyMMdd"),"")</f>
        <v/>
      </c>
      <c r="C1192" s="33" t="str">
        <f>IF(AND(TimeSpend[[#This Row],[Personnel number]]&lt;&gt;"",TimeSpend[[#This Row],[Date]]&lt;&gt;""),SUBSTITUTE(TimeSpend[[#This Row],[Hours]],",","."),"")</f>
        <v/>
      </c>
      <c r="D1192" t="str">
        <f>IF(AND(TimeSpend[[#This Row],[Personnel number]]&lt;&gt;"",TimeSpend[[#This Row],[Date]]&lt;&gt;""),TimeSpend[[#This Row],[Network]],"")</f>
        <v/>
      </c>
      <c r="E1192" t="str">
        <f>IF(AND(TimeSpend[[#This Row],[Personnel number]]&lt;&gt;"",TimeSpend[[#This Row],[Date]]&lt;&gt;""),TimeSpend[[#This Row],[Network Description]],"")</f>
        <v/>
      </c>
      <c r="F1192" t="str">
        <f>IF(AND(TimeSpend[[#This Row],[Personnel number]]&lt;&gt;"",TimeSpend[[#This Row],[Date]]&lt;&gt;""),TimeSpend[[#This Row],[Activity]],"")</f>
        <v/>
      </c>
      <c r="G1192" t="str">
        <f>IF(AND(TimeSpend[[#This Row],[Personnel number]]&lt;&gt;"",TimeSpend[[#This Row],[Date]]&lt;&gt;""),TimeSpend[[#This Row],[Activity description]],"")</f>
        <v/>
      </c>
      <c r="H1192" s="36" t="str">
        <f>IF(AND(TimeSpend[[#This Row],[Personnel number]]&lt;&gt;"",TimeSpend[[#This Row],[Date]]&lt;&gt;""),TimeSpend[[#This Row],[Start Time]],"")</f>
        <v/>
      </c>
      <c r="I1192" s="36" t="str">
        <f>IF(AND(TimeSpend[[#This Row],[Personnel number]]&lt;&gt;"",TimeSpend[[#This Row],[Date]]&lt;&gt;""),TimeSpend[[#This Row],[End Time]],"")</f>
        <v/>
      </c>
      <c r="J1192" t="str">
        <f>IF(AND(TimeSpend[[#This Row],[Personnel number]]&lt;&gt;"",TimeSpend[[#This Row],[Date]]&lt;&gt;""),TimeSpend[[#This Row],[Location]],"")</f>
        <v/>
      </c>
      <c r="K1192" t="str">
        <f>IF(AND(TimeSpend[[#This Row],[Personnel number]]&lt;&gt;"",TimeSpend[[#This Row],[Date]]&lt;&gt;""),TimeSpend[[#This Row],[Task]],"")</f>
        <v/>
      </c>
      <c r="L1192" t="str">
        <f>IF(AND(TimeSpend[[#This Row],[Personnel number]]&lt;&gt;"",TimeSpend[[#This Row],[Date]]&lt;&gt;""),Utilization!$J$2,"")</f>
        <v/>
      </c>
      <c r="M1192" t="str">
        <f>IF(AND(TimeSpend[[#This Row],[Personnel number]]&lt;&gt;"",TimeSpend[[#This Row],[Date]]&lt;&gt;""),TimeSpend[[#This Row],[Employee Name]],"")</f>
        <v/>
      </c>
      <c r="N1192" t="str">
        <f t="shared" si="36"/>
        <v/>
      </c>
      <c r="O1192" t="str">
        <f t="shared" si="37"/>
        <v/>
      </c>
      <c r="P1192" t="str">
        <f>IF(D1192&lt;&gt;"",VLOOKUP(D1192,Projects!B:C,2,0),"")</f>
        <v/>
      </c>
    </row>
    <row r="1193" spans="1:16" x14ac:dyDescent="0.25">
      <c r="A1193" t="str">
        <f>UPPER(IF(AND(TimeSpend[[#This Row],[Personnel number]]&lt;&gt;"",TimeSpend[[#This Row],[Date]]&lt;&gt;""),TimeSpend[[#This Row],[Personnel number]],""))</f>
        <v/>
      </c>
      <c r="B1193" s="85" t="str">
        <f>IF(AND(TimeSpend[[#This Row],[Personnel number]]&lt;&gt;"",TimeSpend[[#This Row],[Date]]&lt;&gt;""),TEXT(TimeSpend[[#This Row],[Date]],"[$-409]yyyyMMdd"),"")</f>
        <v/>
      </c>
      <c r="C1193" s="33" t="str">
        <f>IF(AND(TimeSpend[[#This Row],[Personnel number]]&lt;&gt;"",TimeSpend[[#This Row],[Date]]&lt;&gt;""),SUBSTITUTE(TimeSpend[[#This Row],[Hours]],",","."),"")</f>
        <v/>
      </c>
      <c r="D1193" t="str">
        <f>IF(AND(TimeSpend[[#This Row],[Personnel number]]&lt;&gt;"",TimeSpend[[#This Row],[Date]]&lt;&gt;""),TimeSpend[[#This Row],[Network]],"")</f>
        <v/>
      </c>
      <c r="E1193" t="str">
        <f>IF(AND(TimeSpend[[#This Row],[Personnel number]]&lt;&gt;"",TimeSpend[[#This Row],[Date]]&lt;&gt;""),TimeSpend[[#This Row],[Network Description]],"")</f>
        <v/>
      </c>
      <c r="F1193" t="str">
        <f>IF(AND(TimeSpend[[#This Row],[Personnel number]]&lt;&gt;"",TimeSpend[[#This Row],[Date]]&lt;&gt;""),TimeSpend[[#This Row],[Activity]],"")</f>
        <v/>
      </c>
      <c r="G1193" t="str">
        <f>IF(AND(TimeSpend[[#This Row],[Personnel number]]&lt;&gt;"",TimeSpend[[#This Row],[Date]]&lt;&gt;""),TimeSpend[[#This Row],[Activity description]],"")</f>
        <v/>
      </c>
      <c r="H1193" s="36" t="str">
        <f>IF(AND(TimeSpend[[#This Row],[Personnel number]]&lt;&gt;"",TimeSpend[[#This Row],[Date]]&lt;&gt;""),TimeSpend[[#This Row],[Start Time]],"")</f>
        <v/>
      </c>
      <c r="I1193" s="36" t="str">
        <f>IF(AND(TimeSpend[[#This Row],[Personnel number]]&lt;&gt;"",TimeSpend[[#This Row],[Date]]&lt;&gt;""),TimeSpend[[#This Row],[End Time]],"")</f>
        <v/>
      </c>
      <c r="J1193" t="str">
        <f>IF(AND(TimeSpend[[#This Row],[Personnel number]]&lt;&gt;"",TimeSpend[[#This Row],[Date]]&lt;&gt;""),TimeSpend[[#This Row],[Location]],"")</f>
        <v/>
      </c>
      <c r="K1193" t="str">
        <f>IF(AND(TimeSpend[[#This Row],[Personnel number]]&lt;&gt;"",TimeSpend[[#This Row],[Date]]&lt;&gt;""),TimeSpend[[#This Row],[Task]],"")</f>
        <v/>
      </c>
      <c r="L1193" t="str">
        <f>IF(AND(TimeSpend[[#This Row],[Personnel number]]&lt;&gt;"",TimeSpend[[#This Row],[Date]]&lt;&gt;""),Utilization!$J$2,"")</f>
        <v/>
      </c>
      <c r="M1193" t="str">
        <f>IF(AND(TimeSpend[[#This Row],[Personnel number]]&lt;&gt;"",TimeSpend[[#This Row],[Date]]&lt;&gt;""),TimeSpend[[#This Row],[Employee Name]],"")</f>
        <v/>
      </c>
      <c r="N1193" t="str">
        <f t="shared" si="36"/>
        <v/>
      </c>
      <c r="O1193" t="str">
        <f t="shared" si="37"/>
        <v/>
      </c>
      <c r="P1193" t="str">
        <f>IF(D1193&lt;&gt;"",VLOOKUP(D1193,Projects!B:C,2,0),"")</f>
        <v/>
      </c>
    </row>
    <row r="1194" spans="1:16" x14ac:dyDescent="0.25">
      <c r="A1194" t="str">
        <f>UPPER(IF(AND(TimeSpend[[#This Row],[Personnel number]]&lt;&gt;"",TimeSpend[[#This Row],[Date]]&lt;&gt;""),TimeSpend[[#This Row],[Personnel number]],""))</f>
        <v/>
      </c>
      <c r="B1194" s="85" t="str">
        <f>IF(AND(TimeSpend[[#This Row],[Personnel number]]&lt;&gt;"",TimeSpend[[#This Row],[Date]]&lt;&gt;""),TEXT(TimeSpend[[#This Row],[Date]],"[$-409]yyyyMMdd"),"")</f>
        <v/>
      </c>
      <c r="C1194" s="33" t="str">
        <f>IF(AND(TimeSpend[[#This Row],[Personnel number]]&lt;&gt;"",TimeSpend[[#This Row],[Date]]&lt;&gt;""),SUBSTITUTE(TimeSpend[[#This Row],[Hours]],",","."),"")</f>
        <v/>
      </c>
      <c r="D1194" t="str">
        <f>IF(AND(TimeSpend[[#This Row],[Personnel number]]&lt;&gt;"",TimeSpend[[#This Row],[Date]]&lt;&gt;""),TimeSpend[[#This Row],[Network]],"")</f>
        <v/>
      </c>
      <c r="E1194" t="str">
        <f>IF(AND(TimeSpend[[#This Row],[Personnel number]]&lt;&gt;"",TimeSpend[[#This Row],[Date]]&lt;&gt;""),TimeSpend[[#This Row],[Network Description]],"")</f>
        <v/>
      </c>
      <c r="F1194" t="str">
        <f>IF(AND(TimeSpend[[#This Row],[Personnel number]]&lt;&gt;"",TimeSpend[[#This Row],[Date]]&lt;&gt;""),TimeSpend[[#This Row],[Activity]],"")</f>
        <v/>
      </c>
      <c r="G1194" t="str">
        <f>IF(AND(TimeSpend[[#This Row],[Personnel number]]&lt;&gt;"",TimeSpend[[#This Row],[Date]]&lt;&gt;""),TimeSpend[[#This Row],[Activity description]],"")</f>
        <v/>
      </c>
      <c r="H1194" s="36" t="str">
        <f>IF(AND(TimeSpend[[#This Row],[Personnel number]]&lt;&gt;"",TimeSpend[[#This Row],[Date]]&lt;&gt;""),TimeSpend[[#This Row],[Start Time]],"")</f>
        <v/>
      </c>
      <c r="I1194" s="36" t="str">
        <f>IF(AND(TimeSpend[[#This Row],[Personnel number]]&lt;&gt;"",TimeSpend[[#This Row],[Date]]&lt;&gt;""),TimeSpend[[#This Row],[End Time]],"")</f>
        <v/>
      </c>
      <c r="J1194" t="str">
        <f>IF(AND(TimeSpend[[#This Row],[Personnel number]]&lt;&gt;"",TimeSpend[[#This Row],[Date]]&lt;&gt;""),TimeSpend[[#This Row],[Location]],"")</f>
        <v/>
      </c>
      <c r="K1194" t="str">
        <f>IF(AND(TimeSpend[[#This Row],[Personnel number]]&lt;&gt;"",TimeSpend[[#This Row],[Date]]&lt;&gt;""),TimeSpend[[#This Row],[Task]],"")</f>
        <v/>
      </c>
      <c r="L1194" t="str">
        <f>IF(AND(TimeSpend[[#This Row],[Personnel number]]&lt;&gt;"",TimeSpend[[#This Row],[Date]]&lt;&gt;""),Utilization!$J$2,"")</f>
        <v/>
      </c>
      <c r="M1194" t="str">
        <f>IF(AND(TimeSpend[[#This Row],[Personnel number]]&lt;&gt;"",TimeSpend[[#This Row],[Date]]&lt;&gt;""),TimeSpend[[#This Row],[Employee Name]],"")</f>
        <v/>
      </c>
      <c r="N1194" t="str">
        <f t="shared" si="36"/>
        <v/>
      </c>
      <c r="O1194" t="str">
        <f t="shared" si="37"/>
        <v/>
      </c>
      <c r="P1194" t="str">
        <f>IF(D1194&lt;&gt;"",VLOOKUP(D1194,Projects!B:C,2,0),"")</f>
        <v/>
      </c>
    </row>
    <row r="1195" spans="1:16" x14ac:dyDescent="0.25">
      <c r="A1195" t="str">
        <f>UPPER(IF(AND(TimeSpend[[#This Row],[Personnel number]]&lt;&gt;"",TimeSpend[[#This Row],[Date]]&lt;&gt;""),TimeSpend[[#This Row],[Personnel number]],""))</f>
        <v/>
      </c>
      <c r="B1195" s="85" t="str">
        <f>IF(AND(TimeSpend[[#This Row],[Personnel number]]&lt;&gt;"",TimeSpend[[#This Row],[Date]]&lt;&gt;""),TEXT(TimeSpend[[#This Row],[Date]],"[$-409]yyyyMMdd"),"")</f>
        <v/>
      </c>
      <c r="C1195" s="33" t="str">
        <f>IF(AND(TimeSpend[[#This Row],[Personnel number]]&lt;&gt;"",TimeSpend[[#This Row],[Date]]&lt;&gt;""),SUBSTITUTE(TimeSpend[[#This Row],[Hours]],",","."),"")</f>
        <v/>
      </c>
      <c r="D1195" t="str">
        <f>IF(AND(TimeSpend[[#This Row],[Personnel number]]&lt;&gt;"",TimeSpend[[#This Row],[Date]]&lt;&gt;""),TimeSpend[[#This Row],[Network]],"")</f>
        <v/>
      </c>
      <c r="E1195" t="str">
        <f>IF(AND(TimeSpend[[#This Row],[Personnel number]]&lt;&gt;"",TimeSpend[[#This Row],[Date]]&lt;&gt;""),TimeSpend[[#This Row],[Network Description]],"")</f>
        <v/>
      </c>
      <c r="F1195" t="str">
        <f>IF(AND(TimeSpend[[#This Row],[Personnel number]]&lt;&gt;"",TimeSpend[[#This Row],[Date]]&lt;&gt;""),TimeSpend[[#This Row],[Activity]],"")</f>
        <v/>
      </c>
      <c r="G1195" t="str">
        <f>IF(AND(TimeSpend[[#This Row],[Personnel number]]&lt;&gt;"",TimeSpend[[#This Row],[Date]]&lt;&gt;""),TimeSpend[[#This Row],[Activity description]],"")</f>
        <v/>
      </c>
      <c r="H1195" s="36" t="str">
        <f>IF(AND(TimeSpend[[#This Row],[Personnel number]]&lt;&gt;"",TimeSpend[[#This Row],[Date]]&lt;&gt;""),TimeSpend[[#This Row],[Start Time]],"")</f>
        <v/>
      </c>
      <c r="I1195" s="36" t="str">
        <f>IF(AND(TimeSpend[[#This Row],[Personnel number]]&lt;&gt;"",TimeSpend[[#This Row],[Date]]&lt;&gt;""),TimeSpend[[#This Row],[End Time]],"")</f>
        <v/>
      </c>
      <c r="J1195" t="str">
        <f>IF(AND(TimeSpend[[#This Row],[Personnel number]]&lt;&gt;"",TimeSpend[[#This Row],[Date]]&lt;&gt;""),TimeSpend[[#This Row],[Location]],"")</f>
        <v/>
      </c>
      <c r="K1195" t="str">
        <f>IF(AND(TimeSpend[[#This Row],[Personnel number]]&lt;&gt;"",TimeSpend[[#This Row],[Date]]&lt;&gt;""),TimeSpend[[#This Row],[Task]],"")</f>
        <v/>
      </c>
      <c r="L1195" t="str">
        <f>IF(AND(TimeSpend[[#This Row],[Personnel number]]&lt;&gt;"",TimeSpend[[#This Row],[Date]]&lt;&gt;""),Utilization!$J$2,"")</f>
        <v/>
      </c>
      <c r="M1195" t="str">
        <f>IF(AND(TimeSpend[[#This Row],[Personnel number]]&lt;&gt;"",TimeSpend[[#This Row],[Date]]&lt;&gt;""),TimeSpend[[#This Row],[Employee Name]],"")</f>
        <v/>
      </c>
      <c r="N1195" t="str">
        <f t="shared" si="36"/>
        <v/>
      </c>
      <c r="O1195" t="str">
        <f t="shared" si="37"/>
        <v/>
      </c>
      <c r="P1195" t="str">
        <f>IF(D1195&lt;&gt;"",VLOOKUP(D1195,Projects!B:C,2,0),"")</f>
        <v/>
      </c>
    </row>
    <row r="1196" spans="1:16" x14ac:dyDescent="0.25">
      <c r="A1196" t="str">
        <f>UPPER(IF(AND(TimeSpend[[#This Row],[Personnel number]]&lt;&gt;"",TimeSpend[[#This Row],[Date]]&lt;&gt;""),TimeSpend[[#This Row],[Personnel number]],""))</f>
        <v/>
      </c>
      <c r="B1196" s="85" t="str">
        <f>IF(AND(TimeSpend[[#This Row],[Personnel number]]&lt;&gt;"",TimeSpend[[#This Row],[Date]]&lt;&gt;""),TEXT(TimeSpend[[#This Row],[Date]],"[$-409]yyyyMMdd"),"")</f>
        <v/>
      </c>
      <c r="C1196" s="33" t="str">
        <f>IF(AND(TimeSpend[[#This Row],[Personnel number]]&lt;&gt;"",TimeSpend[[#This Row],[Date]]&lt;&gt;""),SUBSTITUTE(TimeSpend[[#This Row],[Hours]],",","."),"")</f>
        <v/>
      </c>
      <c r="D1196" t="str">
        <f>IF(AND(TimeSpend[[#This Row],[Personnel number]]&lt;&gt;"",TimeSpend[[#This Row],[Date]]&lt;&gt;""),TimeSpend[[#This Row],[Network]],"")</f>
        <v/>
      </c>
      <c r="E1196" t="str">
        <f>IF(AND(TimeSpend[[#This Row],[Personnel number]]&lt;&gt;"",TimeSpend[[#This Row],[Date]]&lt;&gt;""),TimeSpend[[#This Row],[Network Description]],"")</f>
        <v/>
      </c>
      <c r="F1196" t="str">
        <f>IF(AND(TimeSpend[[#This Row],[Personnel number]]&lt;&gt;"",TimeSpend[[#This Row],[Date]]&lt;&gt;""),TimeSpend[[#This Row],[Activity]],"")</f>
        <v/>
      </c>
      <c r="G1196" t="str">
        <f>IF(AND(TimeSpend[[#This Row],[Personnel number]]&lt;&gt;"",TimeSpend[[#This Row],[Date]]&lt;&gt;""),TimeSpend[[#This Row],[Activity description]],"")</f>
        <v/>
      </c>
      <c r="H1196" s="36" t="str">
        <f>IF(AND(TimeSpend[[#This Row],[Personnel number]]&lt;&gt;"",TimeSpend[[#This Row],[Date]]&lt;&gt;""),TimeSpend[[#This Row],[Start Time]],"")</f>
        <v/>
      </c>
      <c r="I1196" s="36" t="str">
        <f>IF(AND(TimeSpend[[#This Row],[Personnel number]]&lt;&gt;"",TimeSpend[[#This Row],[Date]]&lt;&gt;""),TimeSpend[[#This Row],[End Time]],"")</f>
        <v/>
      </c>
      <c r="J1196" t="str">
        <f>IF(AND(TimeSpend[[#This Row],[Personnel number]]&lt;&gt;"",TimeSpend[[#This Row],[Date]]&lt;&gt;""),TimeSpend[[#This Row],[Location]],"")</f>
        <v/>
      </c>
      <c r="K1196" t="str">
        <f>IF(AND(TimeSpend[[#This Row],[Personnel number]]&lt;&gt;"",TimeSpend[[#This Row],[Date]]&lt;&gt;""),TimeSpend[[#This Row],[Task]],"")</f>
        <v/>
      </c>
      <c r="L1196" t="str">
        <f>IF(AND(TimeSpend[[#This Row],[Personnel number]]&lt;&gt;"",TimeSpend[[#This Row],[Date]]&lt;&gt;""),Utilization!$J$2,"")</f>
        <v/>
      </c>
      <c r="M1196" t="str">
        <f>IF(AND(TimeSpend[[#This Row],[Personnel number]]&lt;&gt;"",TimeSpend[[#This Row],[Date]]&lt;&gt;""),TimeSpend[[#This Row],[Employee Name]],"")</f>
        <v/>
      </c>
      <c r="N1196" t="str">
        <f t="shared" si="36"/>
        <v/>
      </c>
      <c r="O1196" t="str">
        <f t="shared" si="37"/>
        <v/>
      </c>
      <c r="P1196" t="str">
        <f>IF(D1196&lt;&gt;"",VLOOKUP(D1196,Projects!B:C,2,0),"")</f>
        <v/>
      </c>
    </row>
    <row r="1197" spans="1:16" x14ac:dyDescent="0.25">
      <c r="A1197" t="str">
        <f>UPPER(IF(AND(TimeSpend[[#This Row],[Personnel number]]&lt;&gt;"",TimeSpend[[#This Row],[Date]]&lt;&gt;""),TimeSpend[[#This Row],[Personnel number]],""))</f>
        <v/>
      </c>
      <c r="B1197" s="85" t="str">
        <f>IF(AND(TimeSpend[[#This Row],[Personnel number]]&lt;&gt;"",TimeSpend[[#This Row],[Date]]&lt;&gt;""),TEXT(TimeSpend[[#This Row],[Date]],"[$-409]yyyyMMdd"),"")</f>
        <v/>
      </c>
      <c r="C1197" s="33" t="str">
        <f>IF(AND(TimeSpend[[#This Row],[Personnel number]]&lt;&gt;"",TimeSpend[[#This Row],[Date]]&lt;&gt;""),SUBSTITUTE(TimeSpend[[#This Row],[Hours]],",","."),"")</f>
        <v/>
      </c>
      <c r="D1197" t="str">
        <f>IF(AND(TimeSpend[[#This Row],[Personnel number]]&lt;&gt;"",TimeSpend[[#This Row],[Date]]&lt;&gt;""),TimeSpend[[#This Row],[Network]],"")</f>
        <v/>
      </c>
      <c r="E1197" t="str">
        <f>IF(AND(TimeSpend[[#This Row],[Personnel number]]&lt;&gt;"",TimeSpend[[#This Row],[Date]]&lt;&gt;""),TimeSpend[[#This Row],[Network Description]],"")</f>
        <v/>
      </c>
      <c r="F1197" t="str">
        <f>IF(AND(TimeSpend[[#This Row],[Personnel number]]&lt;&gt;"",TimeSpend[[#This Row],[Date]]&lt;&gt;""),TimeSpend[[#This Row],[Activity]],"")</f>
        <v/>
      </c>
      <c r="G1197" t="str">
        <f>IF(AND(TimeSpend[[#This Row],[Personnel number]]&lt;&gt;"",TimeSpend[[#This Row],[Date]]&lt;&gt;""),TimeSpend[[#This Row],[Activity description]],"")</f>
        <v/>
      </c>
      <c r="H1197" s="36" t="str">
        <f>IF(AND(TimeSpend[[#This Row],[Personnel number]]&lt;&gt;"",TimeSpend[[#This Row],[Date]]&lt;&gt;""),TimeSpend[[#This Row],[Start Time]],"")</f>
        <v/>
      </c>
      <c r="I1197" s="36" t="str">
        <f>IF(AND(TimeSpend[[#This Row],[Personnel number]]&lt;&gt;"",TimeSpend[[#This Row],[Date]]&lt;&gt;""),TimeSpend[[#This Row],[End Time]],"")</f>
        <v/>
      </c>
      <c r="J1197" t="str">
        <f>IF(AND(TimeSpend[[#This Row],[Personnel number]]&lt;&gt;"",TimeSpend[[#This Row],[Date]]&lt;&gt;""),TimeSpend[[#This Row],[Location]],"")</f>
        <v/>
      </c>
      <c r="K1197" t="str">
        <f>IF(AND(TimeSpend[[#This Row],[Personnel number]]&lt;&gt;"",TimeSpend[[#This Row],[Date]]&lt;&gt;""),TimeSpend[[#This Row],[Task]],"")</f>
        <v/>
      </c>
      <c r="L1197" t="str">
        <f>IF(AND(TimeSpend[[#This Row],[Personnel number]]&lt;&gt;"",TimeSpend[[#This Row],[Date]]&lt;&gt;""),Utilization!$J$2,"")</f>
        <v/>
      </c>
      <c r="M1197" t="str">
        <f>IF(AND(TimeSpend[[#This Row],[Personnel number]]&lt;&gt;"",TimeSpend[[#This Row],[Date]]&lt;&gt;""),TimeSpend[[#This Row],[Employee Name]],"")</f>
        <v/>
      </c>
      <c r="N1197" t="str">
        <f t="shared" si="36"/>
        <v/>
      </c>
      <c r="O1197" t="str">
        <f t="shared" si="37"/>
        <v/>
      </c>
      <c r="P1197" t="str">
        <f>IF(D1197&lt;&gt;"",VLOOKUP(D1197,Projects!B:C,2,0),"")</f>
        <v/>
      </c>
    </row>
    <row r="1198" spans="1:16" x14ac:dyDescent="0.25">
      <c r="A1198" t="str">
        <f>UPPER(IF(AND(TimeSpend[[#This Row],[Personnel number]]&lt;&gt;"",TimeSpend[[#This Row],[Date]]&lt;&gt;""),TimeSpend[[#This Row],[Personnel number]],""))</f>
        <v/>
      </c>
      <c r="B1198" s="85" t="str">
        <f>IF(AND(TimeSpend[[#This Row],[Personnel number]]&lt;&gt;"",TimeSpend[[#This Row],[Date]]&lt;&gt;""),TEXT(TimeSpend[[#This Row],[Date]],"[$-409]yyyyMMdd"),"")</f>
        <v/>
      </c>
      <c r="C1198" s="33" t="str">
        <f>IF(AND(TimeSpend[[#This Row],[Personnel number]]&lt;&gt;"",TimeSpend[[#This Row],[Date]]&lt;&gt;""),SUBSTITUTE(TimeSpend[[#This Row],[Hours]],",","."),"")</f>
        <v/>
      </c>
      <c r="D1198" t="str">
        <f>IF(AND(TimeSpend[[#This Row],[Personnel number]]&lt;&gt;"",TimeSpend[[#This Row],[Date]]&lt;&gt;""),TimeSpend[[#This Row],[Network]],"")</f>
        <v/>
      </c>
      <c r="E1198" t="str">
        <f>IF(AND(TimeSpend[[#This Row],[Personnel number]]&lt;&gt;"",TimeSpend[[#This Row],[Date]]&lt;&gt;""),TimeSpend[[#This Row],[Network Description]],"")</f>
        <v/>
      </c>
      <c r="F1198" t="str">
        <f>IF(AND(TimeSpend[[#This Row],[Personnel number]]&lt;&gt;"",TimeSpend[[#This Row],[Date]]&lt;&gt;""),TimeSpend[[#This Row],[Activity]],"")</f>
        <v/>
      </c>
      <c r="G1198" t="str">
        <f>IF(AND(TimeSpend[[#This Row],[Personnel number]]&lt;&gt;"",TimeSpend[[#This Row],[Date]]&lt;&gt;""),TimeSpend[[#This Row],[Activity description]],"")</f>
        <v/>
      </c>
      <c r="H1198" s="36" t="str">
        <f>IF(AND(TimeSpend[[#This Row],[Personnel number]]&lt;&gt;"",TimeSpend[[#This Row],[Date]]&lt;&gt;""),TimeSpend[[#This Row],[Start Time]],"")</f>
        <v/>
      </c>
      <c r="I1198" s="36" t="str">
        <f>IF(AND(TimeSpend[[#This Row],[Personnel number]]&lt;&gt;"",TimeSpend[[#This Row],[Date]]&lt;&gt;""),TimeSpend[[#This Row],[End Time]],"")</f>
        <v/>
      </c>
      <c r="J1198" t="str">
        <f>IF(AND(TimeSpend[[#This Row],[Personnel number]]&lt;&gt;"",TimeSpend[[#This Row],[Date]]&lt;&gt;""),TimeSpend[[#This Row],[Location]],"")</f>
        <v/>
      </c>
      <c r="K1198" t="str">
        <f>IF(AND(TimeSpend[[#This Row],[Personnel number]]&lt;&gt;"",TimeSpend[[#This Row],[Date]]&lt;&gt;""),TimeSpend[[#This Row],[Task]],"")</f>
        <v/>
      </c>
      <c r="L1198" t="str">
        <f>IF(AND(TimeSpend[[#This Row],[Personnel number]]&lt;&gt;"",TimeSpend[[#This Row],[Date]]&lt;&gt;""),Utilization!$J$2,"")</f>
        <v/>
      </c>
      <c r="M1198" t="str">
        <f>IF(AND(TimeSpend[[#This Row],[Personnel number]]&lt;&gt;"",TimeSpend[[#This Row],[Date]]&lt;&gt;""),TimeSpend[[#This Row],[Employee Name]],"")</f>
        <v/>
      </c>
      <c r="N1198" t="str">
        <f t="shared" si="36"/>
        <v/>
      </c>
      <c r="O1198" t="str">
        <f t="shared" si="37"/>
        <v/>
      </c>
      <c r="P1198" t="str">
        <f>IF(D1198&lt;&gt;"",VLOOKUP(D1198,Projects!B:C,2,0),"")</f>
        <v/>
      </c>
    </row>
    <row r="1199" spans="1:16" x14ac:dyDescent="0.25">
      <c r="A1199" t="str">
        <f>UPPER(IF(AND(TimeSpend[[#This Row],[Personnel number]]&lt;&gt;"",TimeSpend[[#This Row],[Date]]&lt;&gt;""),TimeSpend[[#This Row],[Personnel number]],""))</f>
        <v/>
      </c>
      <c r="B1199" s="85" t="str">
        <f>IF(AND(TimeSpend[[#This Row],[Personnel number]]&lt;&gt;"",TimeSpend[[#This Row],[Date]]&lt;&gt;""),TEXT(TimeSpend[[#This Row],[Date]],"[$-409]yyyyMMdd"),"")</f>
        <v/>
      </c>
      <c r="C1199" s="33" t="str">
        <f>IF(AND(TimeSpend[[#This Row],[Personnel number]]&lt;&gt;"",TimeSpend[[#This Row],[Date]]&lt;&gt;""),SUBSTITUTE(TimeSpend[[#This Row],[Hours]],",","."),"")</f>
        <v/>
      </c>
      <c r="D1199" t="str">
        <f>IF(AND(TimeSpend[[#This Row],[Personnel number]]&lt;&gt;"",TimeSpend[[#This Row],[Date]]&lt;&gt;""),TimeSpend[[#This Row],[Network]],"")</f>
        <v/>
      </c>
      <c r="E1199" t="str">
        <f>IF(AND(TimeSpend[[#This Row],[Personnel number]]&lt;&gt;"",TimeSpend[[#This Row],[Date]]&lt;&gt;""),TimeSpend[[#This Row],[Network Description]],"")</f>
        <v/>
      </c>
      <c r="F1199" t="str">
        <f>IF(AND(TimeSpend[[#This Row],[Personnel number]]&lt;&gt;"",TimeSpend[[#This Row],[Date]]&lt;&gt;""),TimeSpend[[#This Row],[Activity]],"")</f>
        <v/>
      </c>
      <c r="G1199" t="str">
        <f>IF(AND(TimeSpend[[#This Row],[Personnel number]]&lt;&gt;"",TimeSpend[[#This Row],[Date]]&lt;&gt;""),TimeSpend[[#This Row],[Activity description]],"")</f>
        <v/>
      </c>
      <c r="H1199" s="36" t="str">
        <f>IF(AND(TimeSpend[[#This Row],[Personnel number]]&lt;&gt;"",TimeSpend[[#This Row],[Date]]&lt;&gt;""),TimeSpend[[#This Row],[Start Time]],"")</f>
        <v/>
      </c>
      <c r="I1199" s="36" t="str">
        <f>IF(AND(TimeSpend[[#This Row],[Personnel number]]&lt;&gt;"",TimeSpend[[#This Row],[Date]]&lt;&gt;""),TimeSpend[[#This Row],[End Time]],"")</f>
        <v/>
      </c>
      <c r="J1199" t="str">
        <f>IF(AND(TimeSpend[[#This Row],[Personnel number]]&lt;&gt;"",TimeSpend[[#This Row],[Date]]&lt;&gt;""),TimeSpend[[#This Row],[Location]],"")</f>
        <v/>
      </c>
      <c r="K1199" t="str">
        <f>IF(AND(TimeSpend[[#This Row],[Personnel number]]&lt;&gt;"",TimeSpend[[#This Row],[Date]]&lt;&gt;""),TimeSpend[[#This Row],[Task]],"")</f>
        <v/>
      </c>
      <c r="L1199" t="str">
        <f>IF(AND(TimeSpend[[#This Row],[Personnel number]]&lt;&gt;"",TimeSpend[[#This Row],[Date]]&lt;&gt;""),Utilization!$J$2,"")</f>
        <v/>
      </c>
      <c r="M1199" t="str">
        <f>IF(AND(TimeSpend[[#This Row],[Personnel number]]&lt;&gt;"",TimeSpend[[#This Row],[Date]]&lt;&gt;""),TimeSpend[[#This Row],[Employee Name]],"")</f>
        <v/>
      </c>
      <c r="N1199" t="str">
        <f t="shared" si="36"/>
        <v/>
      </c>
      <c r="O1199" t="str">
        <f t="shared" si="37"/>
        <v/>
      </c>
      <c r="P1199" t="str">
        <f>IF(D1199&lt;&gt;"",VLOOKUP(D1199,Projects!B:C,2,0),"")</f>
        <v/>
      </c>
    </row>
    <row r="1200" spans="1:16" x14ac:dyDescent="0.25">
      <c r="A1200" t="str">
        <f>UPPER(IF(AND(TimeSpend[[#This Row],[Personnel number]]&lt;&gt;"",TimeSpend[[#This Row],[Date]]&lt;&gt;""),TimeSpend[[#This Row],[Personnel number]],""))</f>
        <v/>
      </c>
      <c r="B1200" s="85" t="str">
        <f>IF(AND(TimeSpend[[#This Row],[Personnel number]]&lt;&gt;"",TimeSpend[[#This Row],[Date]]&lt;&gt;""),TEXT(TimeSpend[[#This Row],[Date]],"[$-409]yyyyMMdd"),"")</f>
        <v/>
      </c>
      <c r="C1200" s="33" t="str">
        <f>IF(AND(TimeSpend[[#This Row],[Personnel number]]&lt;&gt;"",TimeSpend[[#This Row],[Date]]&lt;&gt;""),SUBSTITUTE(TimeSpend[[#This Row],[Hours]],",","."),"")</f>
        <v/>
      </c>
      <c r="D1200" t="str">
        <f>IF(AND(TimeSpend[[#This Row],[Personnel number]]&lt;&gt;"",TimeSpend[[#This Row],[Date]]&lt;&gt;""),TimeSpend[[#This Row],[Network]],"")</f>
        <v/>
      </c>
      <c r="E1200" t="str">
        <f>IF(AND(TimeSpend[[#This Row],[Personnel number]]&lt;&gt;"",TimeSpend[[#This Row],[Date]]&lt;&gt;""),TimeSpend[[#This Row],[Network Description]],"")</f>
        <v/>
      </c>
      <c r="F1200" t="str">
        <f>IF(AND(TimeSpend[[#This Row],[Personnel number]]&lt;&gt;"",TimeSpend[[#This Row],[Date]]&lt;&gt;""),TimeSpend[[#This Row],[Activity]],"")</f>
        <v/>
      </c>
      <c r="G1200" t="str">
        <f>IF(AND(TimeSpend[[#This Row],[Personnel number]]&lt;&gt;"",TimeSpend[[#This Row],[Date]]&lt;&gt;""),TimeSpend[[#This Row],[Activity description]],"")</f>
        <v/>
      </c>
      <c r="H1200" s="36" t="str">
        <f>IF(AND(TimeSpend[[#This Row],[Personnel number]]&lt;&gt;"",TimeSpend[[#This Row],[Date]]&lt;&gt;""),TimeSpend[[#This Row],[Start Time]],"")</f>
        <v/>
      </c>
      <c r="I1200" s="36" t="str">
        <f>IF(AND(TimeSpend[[#This Row],[Personnel number]]&lt;&gt;"",TimeSpend[[#This Row],[Date]]&lt;&gt;""),TimeSpend[[#This Row],[End Time]],"")</f>
        <v/>
      </c>
      <c r="J1200" t="str">
        <f>IF(AND(TimeSpend[[#This Row],[Personnel number]]&lt;&gt;"",TimeSpend[[#This Row],[Date]]&lt;&gt;""),TimeSpend[[#This Row],[Location]],"")</f>
        <v/>
      </c>
      <c r="K1200" t="str">
        <f>IF(AND(TimeSpend[[#This Row],[Personnel number]]&lt;&gt;"",TimeSpend[[#This Row],[Date]]&lt;&gt;""),TimeSpend[[#This Row],[Task]],"")</f>
        <v/>
      </c>
      <c r="L1200" t="str">
        <f>IF(AND(TimeSpend[[#This Row],[Personnel number]]&lt;&gt;"",TimeSpend[[#This Row],[Date]]&lt;&gt;""),Utilization!$J$2,"")</f>
        <v/>
      </c>
      <c r="M1200" t="str">
        <f>IF(AND(TimeSpend[[#This Row],[Personnel number]]&lt;&gt;"",TimeSpend[[#This Row],[Date]]&lt;&gt;""),TimeSpend[[#This Row],[Employee Name]],"")</f>
        <v/>
      </c>
      <c r="N1200" t="str">
        <f t="shared" si="36"/>
        <v/>
      </c>
      <c r="O1200" t="str">
        <f t="shared" si="37"/>
        <v/>
      </c>
      <c r="P1200" t="str">
        <f>IF(D1200&lt;&gt;"",VLOOKUP(D1200,Projects!B:C,2,0),"")</f>
        <v/>
      </c>
    </row>
    <row r="1201" spans="1:16" x14ac:dyDescent="0.25">
      <c r="A1201" t="str">
        <f>UPPER(IF(AND(TimeSpend[[#This Row],[Personnel number]]&lt;&gt;"",TimeSpend[[#This Row],[Date]]&lt;&gt;""),TimeSpend[[#This Row],[Personnel number]],""))</f>
        <v/>
      </c>
      <c r="B1201" s="85" t="str">
        <f>IF(AND(TimeSpend[[#This Row],[Personnel number]]&lt;&gt;"",TimeSpend[[#This Row],[Date]]&lt;&gt;""),TEXT(TimeSpend[[#This Row],[Date]],"[$-409]yyyyMMdd"),"")</f>
        <v/>
      </c>
      <c r="C1201" s="33" t="str">
        <f>IF(AND(TimeSpend[[#This Row],[Personnel number]]&lt;&gt;"",TimeSpend[[#This Row],[Date]]&lt;&gt;""),SUBSTITUTE(TimeSpend[[#This Row],[Hours]],",","."),"")</f>
        <v/>
      </c>
      <c r="D1201" t="str">
        <f>IF(AND(TimeSpend[[#This Row],[Personnel number]]&lt;&gt;"",TimeSpend[[#This Row],[Date]]&lt;&gt;""),TimeSpend[[#This Row],[Network]],"")</f>
        <v/>
      </c>
      <c r="E1201" t="str">
        <f>IF(AND(TimeSpend[[#This Row],[Personnel number]]&lt;&gt;"",TimeSpend[[#This Row],[Date]]&lt;&gt;""),TimeSpend[[#This Row],[Network Description]],"")</f>
        <v/>
      </c>
      <c r="F1201" t="str">
        <f>IF(AND(TimeSpend[[#This Row],[Personnel number]]&lt;&gt;"",TimeSpend[[#This Row],[Date]]&lt;&gt;""),TimeSpend[[#This Row],[Activity]],"")</f>
        <v/>
      </c>
      <c r="G1201" t="str">
        <f>IF(AND(TimeSpend[[#This Row],[Personnel number]]&lt;&gt;"",TimeSpend[[#This Row],[Date]]&lt;&gt;""),TimeSpend[[#This Row],[Activity description]],"")</f>
        <v/>
      </c>
      <c r="H1201" s="36" t="str">
        <f>IF(AND(TimeSpend[[#This Row],[Personnel number]]&lt;&gt;"",TimeSpend[[#This Row],[Date]]&lt;&gt;""),TimeSpend[[#This Row],[Start Time]],"")</f>
        <v/>
      </c>
      <c r="I1201" s="36" t="str">
        <f>IF(AND(TimeSpend[[#This Row],[Personnel number]]&lt;&gt;"",TimeSpend[[#This Row],[Date]]&lt;&gt;""),TimeSpend[[#This Row],[End Time]],"")</f>
        <v/>
      </c>
      <c r="J1201" t="str">
        <f>IF(AND(TimeSpend[[#This Row],[Personnel number]]&lt;&gt;"",TimeSpend[[#This Row],[Date]]&lt;&gt;""),TimeSpend[[#This Row],[Location]],"")</f>
        <v/>
      </c>
      <c r="K1201" t="str">
        <f>IF(AND(TimeSpend[[#This Row],[Personnel number]]&lt;&gt;"",TimeSpend[[#This Row],[Date]]&lt;&gt;""),TimeSpend[[#This Row],[Task]],"")</f>
        <v/>
      </c>
      <c r="L1201" t="str">
        <f>IF(AND(TimeSpend[[#This Row],[Personnel number]]&lt;&gt;"",TimeSpend[[#This Row],[Date]]&lt;&gt;""),Utilization!$J$2,"")</f>
        <v/>
      </c>
      <c r="M1201" t="str">
        <f>IF(AND(TimeSpend[[#This Row],[Personnel number]]&lt;&gt;"",TimeSpend[[#This Row],[Date]]&lt;&gt;""),TimeSpend[[#This Row],[Employee Name]],"")</f>
        <v/>
      </c>
      <c r="N1201" t="str">
        <f t="shared" si="36"/>
        <v/>
      </c>
      <c r="O1201" t="str">
        <f t="shared" si="37"/>
        <v/>
      </c>
      <c r="P1201" t="str">
        <f>IF(D1201&lt;&gt;"",VLOOKUP(D1201,Projects!B:C,2,0),"")</f>
        <v/>
      </c>
    </row>
    <row r="1202" spans="1:16" x14ac:dyDescent="0.25">
      <c r="A1202" t="str">
        <f>UPPER(IF(AND(TimeSpend[[#This Row],[Personnel number]]&lt;&gt;"",TimeSpend[[#This Row],[Date]]&lt;&gt;""),TimeSpend[[#This Row],[Personnel number]],""))</f>
        <v/>
      </c>
      <c r="B1202" s="85" t="str">
        <f>IF(AND(TimeSpend[[#This Row],[Personnel number]]&lt;&gt;"",TimeSpend[[#This Row],[Date]]&lt;&gt;""),TEXT(TimeSpend[[#This Row],[Date]],"[$-409]yyyyMMdd"),"")</f>
        <v/>
      </c>
      <c r="C1202" s="33" t="str">
        <f>IF(AND(TimeSpend[[#This Row],[Personnel number]]&lt;&gt;"",TimeSpend[[#This Row],[Date]]&lt;&gt;""),SUBSTITUTE(TimeSpend[[#This Row],[Hours]],",","."),"")</f>
        <v/>
      </c>
      <c r="D1202" t="str">
        <f>IF(AND(TimeSpend[[#This Row],[Personnel number]]&lt;&gt;"",TimeSpend[[#This Row],[Date]]&lt;&gt;""),TimeSpend[[#This Row],[Network]],"")</f>
        <v/>
      </c>
      <c r="E1202" t="str">
        <f>IF(AND(TimeSpend[[#This Row],[Personnel number]]&lt;&gt;"",TimeSpend[[#This Row],[Date]]&lt;&gt;""),TimeSpend[[#This Row],[Network Description]],"")</f>
        <v/>
      </c>
      <c r="F1202" t="str">
        <f>IF(AND(TimeSpend[[#This Row],[Personnel number]]&lt;&gt;"",TimeSpend[[#This Row],[Date]]&lt;&gt;""),TimeSpend[[#This Row],[Activity]],"")</f>
        <v/>
      </c>
      <c r="G1202" t="str">
        <f>IF(AND(TimeSpend[[#This Row],[Personnel number]]&lt;&gt;"",TimeSpend[[#This Row],[Date]]&lt;&gt;""),TimeSpend[[#This Row],[Activity description]],"")</f>
        <v/>
      </c>
      <c r="H1202" s="36" t="str">
        <f>IF(AND(TimeSpend[[#This Row],[Personnel number]]&lt;&gt;"",TimeSpend[[#This Row],[Date]]&lt;&gt;""),TimeSpend[[#This Row],[Start Time]],"")</f>
        <v/>
      </c>
      <c r="I1202" s="36" t="str">
        <f>IF(AND(TimeSpend[[#This Row],[Personnel number]]&lt;&gt;"",TimeSpend[[#This Row],[Date]]&lt;&gt;""),TimeSpend[[#This Row],[End Time]],"")</f>
        <v/>
      </c>
      <c r="J1202" t="str">
        <f>IF(AND(TimeSpend[[#This Row],[Personnel number]]&lt;&gt;"",TimeSpend[[#This Row],[Date]]&lt;&gt;""),TimeSpend[[#This Row],[Location]],"")</f>
        <v/>
      </c>
      <c r="K1202" t="str">
        <f>IF(AND(TimeSpend[[#This Row],[Personnel number]]&lt;&gt;"",TimeSpend[[#This Row],[Date]]&lt;&gt;""),TimeSpend[[#This Row],[Task]],"")</f>
        <v/>
      </c>
      <c r="L1202" t="str">
        <f>IF(AND(TimeSpend[[#This Row],[Personnel number]]&lt;&gt;"",TimeSpend[[#This Row],[Date]]&lt;&gt;""),Utilization!$J$2,"")</f>
        <v/>
      </c>
      <c r="M1202" t="str">
        <f>IF(AND(TimeSpend[[#This Row],[Personnel number]]&lt;&gt;"",TimeSpend[[#This Row],[Date]]&lt;&gt;""),TimeSpend[[#This Row],[Employee Name]],"")</f>
        <v/>
      </c>
      <c r="N1202" t="str">
        <f t="shared" si="36"/>
        <v/>
      </c>
      <c r="O1202" t="str">
        <f t="shared" si="37"/>
        <v/>
      </c>
      <c r="P1202" t="str">
        <f>IF(D1202&lt;&gt;"",VLOOKUP(D1202,Projects!B:C,2,0),"")</f>
        <v/>
      </c>
    </row>
    <row r="1203" spans="1:16" x14ac:dyDescent="0.25">
      <c r="A1203" t="str">
        <f>UPPER(IF(AND(TimeSpend[[#This Row],[Personnel number]]&lt;&gt;"",TimeSpend[[#This Row],[Date]]&lt;&gt;""),TimeSpend[[#This Row],[Personnel number]],""))</f>
        <v/>
      </c>
      <c r="B1203" s="85" t="str">
        <f>IF(AND(TimeSpend[[#This Row],[Personnel number]]&lt;&gt;"",TimeSpend[[#This Row],[Date]]&lt;&gt;""),TEXT(TimeSpend[[#This Row],[Date]],"[$-409]yyyyMMdd"),"")</f>
        <v/>
      </c>
      <c r="C1203" s="33" t="str">
        <f>IF(AND(TimeSpend[[#This Row],[Personnel number]]&lt;&gt;"",TimeSpend[[#This Row],[Date]]&lt;&gt;""),SUBSTITUTE(TimeSpend[[#This Row],[Hours]],",","."),"")</f>
        <v/>
      </c>
      <c r="D1203" t="str">
        <f>IF(AND(TimeSpend[[#This Row],[Personnel number]]&lt;&gt;"",TimeSpend[[#This Row],[Date]]&lt;&gt;""),TimeSpend[[#This Row],[Network]],"")</f>
        <v/>
      </c>
      <c r="E1203" t="str">
        <f>IF(AND(TimeSpend[[#This Row],[Personnel number]]&lt;&gt;"",TimeSpend[[#This Row],[Date]]&lt;&gt;""),TimeSpend[[#This Row],[Network Description]],"")</f>
        <v/>
      </c>
      <c r="F1203" t="str">
        <f>IF(AND(TimeSpend[[#This Row],[Personnel number]]&lt;&gt;"",TimeSpend[[#This Row],[Date]]&lt;&gt;""),TimeSpend[[#This Row],[Activity]],"")</f>
        <v/>
      </c>
      <c r="G1203" t="str">
        <f>IF(AND(TimeSpend[[#This Row],[Personnel number]]&lt;&gt;"",TimeSpend[[#This Row],[Date]]&lt;&gt;""),TimeSpend[[#This Row],[Activity description]],"")</f>
        <v/>
      </c>
      <c r="H1203" s="36" t="str">
        <f>IF(AND(TimeSpend[[#This Row],[Personnel number]]&lt;&gt;"",TimeSpend[[#This Row],[Date]]&lt;&gt;""),TimeSpend[[#This Row],[Start Time]],"")</f>
        <v/>
      </c>
      <c r="I1203" s="36" t="str">
        <f>IF(AND(TimeSpend[[#This Row],[Personnel number]]&lt;&gt;"",TimeSpend[[#This Row],[Date]]&lt;&gt;""),TimeSpend[[#This Row],[End Time]],"")</f>
        <v/>
      </c>
      <c r="J1203" t="str">
        <f>IF(AND(TimeSpend[[#This Row],[Personnel number]]&lt;&gt;"",TimeSpend[[#This Row],[Date]]&lt;&gt;""),TimeSpend[[#This Row],[Location]],"")</f>
        <v/>
      </c>
      <c r="K1203" t="str">
        <f>IF(AND(TimeSpend[[#This Row],[Personnel number]]&lt;&gt;"",TimeSpend[[#This Row],[Date]]&lt;&gt;""),TimeSpend[[#This Row],[Task]],"")</f>
        <v/>
      </c>
      <c r="L1203" t="str">
        <f>IF(AND(TimeSpend[[#This Row],[Personnel number]]&lt;&gt;"",TimeSpend[[#This Row],[Date]]&lt;&gt;""),Utilization!$J$2,"")</f>
        <v/>
      </c>
      <c r="M1203" t="str">
        <f>IF(AND(TimeSpend[[#This Row],[Personnel number]]&lt;&gt;"",TimeSpend[[#This Row],[Date]]&lt;&gt;""),TimeSpend[[#This Row],[Employee Name]],"")</f>
        <v/>
      </c>
      <c r="N1203" t="str">
        <f t="shared" si="36"/>
        <v/>
      </c>
      <c r="O1203" t="str">
        <f t="shared" si="37"/>
        <v/>
      </c>
      <c r="P1203" t="str">
        <f>IF(D1203&lt;&gt;"",VLOOKUP(D1203,Projects!B:C,2,0),"")</f>
        <v/>
      </c>
    </row>
    <row r="1204" spans="1:16" x14ac:dyDescent="0.25">
      <c r="A1204" t="str">
        <f>UPPER(IF(AND(TimeSpend[[#This Row],[Personnel number]]&lt;&gt;"",TimeSpend[[#This Row],[Date]]&lt;&gt;""),TimeSpend[[#This Row],[Personnel number]],""))</f>
        <v/>
      </c>
      <c r="B1204" s="85" t="str">
        <f>IF(AND(TimeSpend[[#This Row],[Personnel number]]&lt;&gt;"",TimeSpend[[#This Row],[Date]]&lt;&gt;""),TEXT(TimeSpend[[#This Row],[Date]],"[$-409]yyyyMMdd"),"")</f>
        <v/>
      </c>
      <c r="C1204" s="33" t="str">
        <f>IF(AND(TimeSpend[[#This Row],[Personnel number]]&lt;&gt;"",TimeSpend[[#This Row],[Date]]&lt;&gt;""),SUBSTITUTE(TimeSpend[[#This Row],[Hours]],",","."),"")</f>
        <v/>
      </c>
      <c r="D1204" t="str">
        <f>IF(AND(TimeSpend[[#This Row],[Personnel number]]&lt;&gt;"",TimeSpend[[#This Row],[Date]]&lt;&gt;""),TimeSpend[[#This Row],[Network]],"")</f>
        <v/>
      </c>
      <c r="E1204" t="str">
        <f>IF(AND(TimeSpend[[#This Row],[Personnel number]]&lt;&gt;"",TimeSpend[[#This Row],[Date]]&lt;&gt;""),TimeSpend[[#This Row],[Network Description]],"")</f>
        <v/>
      </c>
      <c r="F1204" t="str">
        <f>IF(AND(TimeSpend[[#This Row],[Personnel number]]&lt;&gt;"",TimeSpend[[#This Row],[Date]]&lt;&gt;""),TimeSpend[[#This Row],[Activity]],"")</f>
        <v/>
      </c>
      <c r="G1204" t="str">
        <f>IF(AND(TimeSpend[[#This Row],[Personnel number]]&lt;&gt;"",TimeSpend[[#This Row],[Date]]&lt;&gt;""),TimeSpend[[#This Row],[Activity description]],"")</f>
        <v/>
      </c>
      <c r="H1204" s="36" t="str">
        <f>IF(AND(TimeSpend[[#This Row],[Personnel number]]&lt;&gt;"",TimeSpend[[#This Row],[Date]]&lt;&gt;""),TimeSpend[[#This Row],[Start Time]],"")</f>
        <v/>
      </c>
      <c r="I1204" s="36" t="str">
        <f>IF(AND(TimeSpend[[#This Row],[Personnel number]]&lt;&gt;"",TimeSpend[[#This Row],[Date]]&lt;&gt;""),TimeSpend[[#This Row],[End Time]],"")</f>
        <v/>
      </c>
      <c r="J1204" t="str">
        <f>IF(AND(TimeSpend[[#This Row],[Personnel number]]&lt;&gt;"",TimeSpend[[#This Row],[Date]]&lt;&gt;""),TimeSpend[[#This Row],[Location]],"")</f>
        <v/>
      </c>
      <c r="K1204" t="str">
        <f>IF(AND(TimeSpend[[#This Row],[Personnel number]]&lt;&gt;"",TimeSpend[[#This Row],[Date]]&lt;&gt;""),TimeSpend[[#This Row],[Task]],"")</f>
        <v/>
      </c>
      <c r="L1204" t="str">
        <f>IF(AND(TimeSpend[[#This Row],[Personnel number]]&lt;&gt;"",TimeSpend[[#This Row],[Date]]&lt;&gt;""),Utilization!$J$2,"")</f>
        <v/>
      </c>
      <c r="M1204" t="str">
        <f>IF(AND(TimeSpend[[#This Row],[Personnel number]]&lt;&gt;"",TimeSpend[[#This Row],[Date]]&lt;&gt;""),TimeSpend[[#This Row],[Employee Name]],"")</f>
        <v/>
      </c>
      <c r="N1204" t="str">
        <f t="shared" si="36"/>
        <v/>
      </c>
      <c r="O1204" t="str">
        <f t="shared" si="37"/>
        <v/>
      </c>
      <c r="P1204" t="str">
        <f>IF(D1204&lt;&gt;"",VLOOKUP(D1204,Projects!B:C,2,0),"")</f>
        <v/>
      </c>
    </row>
    <row r="1205" spans="1:16" x14ac:dyDescent="0.25">
      <c r="A1205" t="str">
        <f>UPPER(IF(AND(TimeSpend[[#This Row],[Personnel number]]&lt;&gt;"",TimeSpend[[#This Row],[Date]]&lt;&gt;""),TimeSpend[[#This Row],[Personnel number]],""))</f>
        <v/>
      </c>
      <c r="B1205" s="85" t="str">
        <f>IF(AND(TimeSpend[[#This Row],[Personnel number]]&lt;&gt;"",TimeSpend[[#This Row],[Date]]&lt;&gt;""),TEXT(TimeSpend[[#This Row],[Date]],"[$-409]yyyyMMdd"),"")</f>
        <v/>
      </c>
      <c r="C1205" s="33" t="str">
        <f>IF(AND(TimeSpend[[#This Row],[Personnel number]]&lt;&gt;"",TimeSpend[[#This Row],[Date]]&lt;&gt;""),SUBSTITUTE(TimeSpend[[#This Row],[Hours]],",","."),"")</f>
        <v/>
      </c>
      <c r="D1205" t="str">
        <f>IF(AND(TimeSpend[[#This Row],[Personnel number]]&lt;&gt;"",TimeSpend[[#This Row],[Date]]&lt;&gt;""),TimeSpend[[#This Row],[Network]],"")</f>
        <v/>
      </c>
      <c r="E1205" t="str">
        <f>IF(AND(TimeSpend[[#This Row],[Personnel number]]&lt;&gt;"",TimeSpend[[#This Row],[Date]]&lt;&gt;""),TimeSpend[[#This Row],[Network Description]],"")</f>
        <v/>
      </c>
      <c r="F1205" t="str">
        <f>IF(AND(TimeSpend[[#This Row],[Personnel number]]&lt;&gt;"",TimeSpend[[#This Row],[Date]]&lt;&gt;""),TimeSpend[[#This Row],[Activity]],"")</f>
        <v/>
      </c>
      <c r="G1205" t="str">
        <f>IF(AND(TimeSpend[[#This Row],[Personnel number]]&lt;&gt;"",TimeSpend[[#This Row],[Date]]&lt;&gt;""),TimeSpend[[#This Row],[Activity description]],"")</f>
        <v/>
      </c>
      <c r="H1205" s="36" t="str">
        <f>IF(AND(TimeSpend[[#This Row],[Personnel number]]&lt;&gt;"",TimeSpend[[#This Row],[Date]]&lt;&gt;""),TimeSpend[[#This Row],[Start Time]],"")</f>
        <v/>
      </c>
      <c r="I1205" s="36" t="str">
        <f>IF(AND(TimeSpend[[#This Row],[Personnel number]]&lt;&gt;"",TimeSpend[[#This Row],[Date]]&lt;&gt;""),TimeSpend[[#This Row],[End Time]],"")</f>
        <v/>
      </c>
      <c r="J1205" t="str">
        <f>IF(AND(TimeSpend[[#This Row],[Personnel number]]&lt;&gt;"",TimeSpend[[#This Row],[Date]]&lt;&gt;""),TimeSpend[[#This Row],[Location]],"")</f>
        <v/>
      </c>
      <c r="K1205" t="str">
        <f>IF(AND(TimeSpend[[#This Row],[Personnel number]]&lt;&gt;"",TimeSpend[[#This Row],[Date]]&lt;&gt;""),TimeSpend[[#This Row],[Task]],"")</f>
        <v/>
      </c>
      <c r="L1205" t="str">
        <f>IF(AND(TimeSpend[[#This Row],[Personnel number]]&lt;&gt;"",TimeSpend[[#This Row],[Date]]&lt;&gt;""),Utilization!$J$2,"")</f>
        <v/>
      </c>
      <c r="M1205" t="str">
        <f>IF(AND(TimeSpend[[#This Row],[Personnel number]]&lt;&gt;"",TimeSpend[[#This Row],[Date]]&lt;&gt;""),TimeSpend[[#This Row],[Employee Name]],"")</f>
        <v/>
      </c>
      <c r="N1205" t="str">
        <f t="shared" si="36"/>
        <v/>
      </c>
      <c r="O1205" t="str">
        <f t="shared" si="37"/>
        <v/>
      </c>
      <c r="P1205" t="str">
        <f>IF(D1205&lt;&gt;"",VLOOKUP(D1205,Projects!B:C,2,0),"")</f>
        <v/>
      </c>
    </row>
    <row r="1206" spans="1:16" x14ac:dyDescent="0.25">
      <c r="A1206" t="str">
        <f>UPPER(IF(AND(TimeSpend[[#This Row],[Personnel number]]&lt;&gt;"",TimeSpend[[#This Row],[Date]]&lt;&gt;""),TimeSpend[[#This Row],[Personnel number]],""))</f>
        <v/>
      </c>
      <c r="B1206" s="85" t="str">
        <f>IF(AND(TimeSpend[[#This Row],[Personnel number]]&lt;&gt;"",TimeSpend[[#This Row],[Date]]&lt;&gt;""),TEXT(TimeSpend[[#This Row],[Date]],"[$-409]yyyyMMdd"),"")</f>
        <v/>
      </c>
      <c r="C1206" s="33" t="str">
        <f>IF(AND(TimeSpend[[#This Row],[Personnel number]]&lt;&gt;"",TimeSpend[[#This Row],[Date]]&lt;&gt;""),SUBSTITUTE(TimeSpend[[#This Row],[Hours]],",","."),"")</f>
        <v/>
      </c>
      <c r="D1206" t="str">
        <f>IF(AND(TimeSpend[[#This Row],[Personnel number]]&lt;&gt;"",TimeSpend[[#This Row],[Date]]&lt;&gt;""),TimeSpend[[#This Row],[Network]],"")</f>
        <v/>
      </c>
      <c r="E1206" t="str">
        <f>IF(AND(TimeSpend[[#This Row],[Personnel number]]&lt;&gt;"",TimeSpend[[#This Row],[Date]]&lt;&gt;""),TimeSpend[[#This Row],[Network Description]],"")</f>
        <v/>
      </c>
      <c r="F1206" t="str">
        <f>IF(AND(TimeSpend[[#This Row],[Personnel number]]&lt;&gt;"",TimeSpend[[#This Row],[Date]]&lt;&gt;""),TimeSpend[[#This Row],[Activity]],"")</f>
        <v/>
      </c>
      <c r="G1206" t="str">
        <f>IF(AND(TimeSpend[[#This Row],[Personnel number]]&lt;&gt;"",TimeSpend[[#This Row],[Date]]&lt;&gt;""),TimeSpend[[#This Row],[Activity description]],"")</f>
        <v/>
      </c>
      <c r="H1206" s="36" t="str">
        <f>IF(AND(TimeSpend[[#This Row],[Personnel number]]&lt;&gt;"",TimeSpend[[#This Row],[Date]]&lt;&gt;""),TimeSpend[[#This Row],[Start Time]],"")</f>
        <v/>
      </c>
      <c r="I1206" s="36" t="str">
        <f>IF(AND(TimeSpend[[#This Row],[Personnel number]]&lt;&gt;"",TimeSpend[[#This Row],[Date]]&lt;&gt;""),TimeSpend[[#This Row],[End Time]],"")</f>
        <v/>
      </c>
      <c r="J1206" t="str">
        <f>IF(AND(TimeSpend[[#This Row],[Personnel number]]&lt;&gt;"",TimeSpend[[#This Row],[Date]]&lt;&gt;""),TimeSpend[[#This Row],[Location]],"")</f>
        <v/>
      </c>
      <c r="K1206" t="str">
        <f>IF(AND(TimeSpend[[#This Row],[Personnel number]]&lt;&gt;"",TimeSpend[[#This Row],[Date]]&lt;&gt;""),TimeSpend[[#This Row],[Task]],"")</f>
        <v/>
      </c>
      <c r="L1206" t="str">
        <f>IF(AND(TimeSpend[[#This Row],[Personnel number]]&lt;&gt;"",TimeSpend[[#This Row],[Date]]&lt;&gt;""),Utilization!$J$2,"")</f>
        <v/>
      </c>
      <c r="M1206" t="str">
        <f>IF(AND(TimeSpend[[#This Row],[Personnel number]]&lt;&gt;"",TimeSpend[[#This Row],[Date]]&lt;&gt;""),TimeSpend[[#This Row],[Employee Name]],"")</f>
        <v/>
      </c>
      <c r="N1206" t="str">
        <f t="shared" si="36"/>
        <v/>
      </c>
      <c r="O1206" t="str">
        <f t="shared" si="37"/>
        <v/>
      </c>
      <c r="P1206" t="str">
        <f>IF(D1206&lt;&gt;"",VLOOKUP(D1206,Projects!B:C,2,0),"")</f>
        <v/>
      </c>
    </row>
    <row r="1207" spans="1:16" x14ac:dyDescent="0.25">
      <c r="A1207" t="str">
        <f>UPPER(IF(AND(TimeSpend[[#This Row],[Personnel number]]&lt;&gt;"",TimeSpend[[#This Row],[Date]]&lt;&gt;""),TimeSpend[[#This Row],[Personnel number]],""))</f>
        <v/>
      </c>
      <c r="B1207" s="85" t="str">
        <f>IF(AND(TimeSpend[[#This Row],[Personnel number]]&lt;&gt;"",TimeSpend[[#This Row],[Date]]&lt;&gt;""),TEXT(TimeSpend[[#This Row],[Date]],"[$-409]yyyyMMdd"),"")</f>
        <v/>
      </c>
      <c r="C1207" s="33" t="str">
        <f>IF(AND(TimeSpend[[#This Row],[Personnel number]]&lt;&gt;"",TimeSpend[[#This Row],[Date]]&lt;&gt;""),SUBSTITUTE(TimeSpend[[#This Row],[Hours]],",","."),"")</f>
        <v/>
      </c>
      <c r="D1207" t="str">
        <f>IF(AND(TimeSpend[[#This Row],[Personnel number]]&lt;&gt;"",TimeSpend[[#This Row],[Date]]&lt;&gt;""),TimeSpend[[#This Row],[Network]],"")</f>
        <v/>
      </c>
      <c r="E1207" t="str">
        <f>IF(AND(TimeSpend[[#This Row],[Personnel number]]&lt;&gt;"",TimeSpend[[#This Row],[Date]]&lt;&gt;""),TimeSpend[[#This Row],[Network Description]],"")</f>
        <v/>
      </c>
      <c r="F1207" t="str">
        <f>IF(AND(TimeSpend[[#This Row],[Personnel number]]&lt;&gt;"",TimeSpend[[#This Row],[Date]]&lt;&gt;""),TimeSpend[[#This Row],[Activity]],"")</f>
        <v/>
      </c>
      <c r="G1207" t="str">
        <f>IF(AND(TimeSpend[[#This Row],[Personnel number]]&lt;&gt;"",TimeSpend[[#This Row],[Date]]&lt;&gt;""),TimeSpend[[#This Row],[Activity description]],"")</f>
        <v/>
      </c>
      <c r="H1207" s="36" t="str">
        <f>IF(AND(TimeSpend[[#This Row],[Personnel number]]&lt;&gt;"",TimeSpend[[#This Row],[Date]]&lt;&gt;""),TimeSpend[[#This Row],[Start Time]],"")</f>
        <v/>
      </c>
      <c r="I1207" s="36" t="str">
        <f>IF(AND(TimeSpend[[#This Row],[Personnel number]]&lt;&gt;"",TimeSpend[[#This Row],[Date]]&lt;&gt;""),TimeSpend[[#This Row],[End Time]],"")</f>
        <v/>
      </c>
      <c r="J1207" t="str">
        <f>IF(AND(TimeSpend[[#This Row],[Personnel number]]&lt;&gt;"",TimeSpend[[#This Row],[Date]]&lt;&gt;""),TimeSpend[[#This Row],[Location]],"")</f>
        <v/>
      </c>
      <c r="K1207" t="str">
        <f>IF(AND(TimeSpend[[#This Row],[Personnel number]]&lt;&gt;"",TimeSpend[[#This Row],[Date]]&lt;&gt;""),TimeSpend[[#This Row],[Task]],"")</f>
        <v/>
      </c>
      <c r="L1207" t="str">
        <f>IF(AND(TimeSpend[[#This Row],[Personnel number]]&lt;&gt;"",TimeSpend[[#This Row],[Date]]&lt;&gt;""),Utilization!$J$2,"")</f>
        <v/>
      </c>
      <c r="M1207" t="str">
        <f>IF(AND(TimeSpend[[#This Row],[Personnel number]]&lt;&gt;"",TimeSpend[[#This Row],[Date]]&lt;&gt;""),TimeSpend[[#This Row],[Employee Name]],"")</f>
        <v/>
      </c>
      <c r="N1207" t="str">
        <f t="shared" si="36"/>
        <v/>
      </c>
      <c r="O1207" t="str">
        <f t="shared" si="37"/>
        <v/>
      </c>
      <c r="P1207" t="str">
        <f>IF(D1207&lt;&gt;"",VLOOKUP(D1207,Projects!B:C,2,0),"")</f>
        <v/>
      </c>
    </row>
    <row r="1208" spans="1:16" x14ac:dyDescent="0.25">
      <c r="A1208" t="str">
        <f>UPPER(IF(AND(TimeSpend[[#This Row],[Personnel number]]&lt;&gt;"",TimeSpend[[#This Row],[Date]]&lt;&gt;""),TimeSpend[[#This Row],[Personnel number]],""))</f>
        <v/>
      </c>
      <c r="B1208" s="85" t="str">
        <f>IF(AND(TimeSpend[[#This Row],[Personnel number]]&lt;&gt;"",TimeSpend[[#This Row],[Date]]&lt;&gt;""),TEXT(TimeSpend[[#This Row],[Date]],"[$-409]yyyyMMdd"),"")</f>
        <v/>
      </c>
      <c r="C1208" s="33" t="str">
        <f>IF(AND(TimeSpend[[#This Row],[Personnel number]]&lt;&gt;"",TimeSpend[[#This Row],[Date]]&lt;&gt;""),SUBSTITUTE(TimeSpend[[#This Row],[Hours]],",","."),"")</f>
        <v/>
      </c>
      <c r="D1208" t="str">
        <f>IF(AND(TimeSpend[[#This Row],[Personnel number]]&lt;&gt;"",TimeSpend[[#This Row],[Date]]&lt;&gt;""),TimeSpend[[#This Row],[Network]],"")</f>
        <v/>
      </c>
      <c r="E1208" t="str">
        <f>IF(AND(TimeSpend[[#This Row],[Personnel number]]&lt;&gt;"",TimeSpend[[#This Row],[Date]]&lt;&gt;""),TimeSpend[[#This Row],[Network Description]],"")</f>
        <v/>
      </c>
      <c r="F1208" t="str">
        <f>IF(AND(TimeSpend[[#This Row],[Personnel number]]&lt;&gt;"",TimeSpend[[#This Row],[Date]]&lt;&gt;""),TimeSpend[[#This Row],[Activity]],"")</f>
        <v/>
      </c>
      <c r="G1208" t="str">
        <f>IF(AND(TimeSpend[[#This Row],[Personnel number]]&lt;&gt;"",TimeSpend[[#This Row],[Date]]&lt;&gt;""),TimeSpend[[#This Row],[Activity description]],"")</f>
        <v/>
      </c>
      <c r="H1208" s="36" t="str">
        <f>IF(AND(TimeSpend[[#This Row],[Personnel number]]&lt;&gt;"",TimeSpend[[#This Row],[Date]]&lt;&gt;""),TimeSpend[[#This Row],[Start Time]],"")</f>
        <v/>
      </c>
      <c r="I1208" s="36" t="str">
        <f>IF(AND(TimeSpend[[#This Row],[Personnel number]]&lt;&gt;"",TimeSpend[[#This Row],[Date]]&lt;&gt;""),TimeSpend[[#This Row],[End Time]],"")</f>
        <v/>
      </c>
      <c r="J1208" t="str">
        <f>IF(AND(TimeSpend[[#This Row],[Personnel number]]&lt;&gt;"",TimeSpend[[#This Row],[Date]]&lt;&gt;""),TimeSpend[[#This Row],[Location]],"")</f>
        <v/>
      </c>
      <c r="K1208" t="str">
        <f>IF(AND(TimeSpend[[#This Row],[Personnel number]]&lt;&gt;"",TimeSpend[[#This Row],[Date]]&lt;&gt;""),TimeSpend[[#This Row],[Task]],"")</f>
        <v/>
      </c>
      <c r="L1208" t="str">
        <f>IF(AND(TimeSpend[[#This Row],[Personnel number]]&lt;&gt;"",TimeSpend[[#This Row],[Date]]&lt;&gt;""),Utilization!$J$2,"")</f>
        <v/>
      </c>
      <c r="M1208" t="str">
        <f>IF(AND(TimeSpend[[#This Row],[Personnel number]]&lt;&gt;"",TimeSpend[[#This Row],[Date]]&lt;&gt;""),TimeSpend[[#This Row],[Employee Name]],"")</f>
        <v/>
      </c>
      <c r="N1208" t="str">
        <f t="shared" si="36"/>
        <v/>
      </c>
      <c r="O1208" t="str">
        <f t="shared" si="37"/>
        <v/>
      </c>
      <c r="P1208" t="str">
        <f>IF(D1208&lt;&gt;"",VLOOKUP(D1208,Projects!B:C,2,0),"")</f>
        <v/>
      </c>
    </row>
    <row r="1209" spans="1:16" x14ac:dyDescent="0.25">
      <c r="A1209" t="str">
        <f>UPPER(IF(AND(TimeSpend[[#This Row],[Personnel number]]&lt;&gt;"",TimeSpend[[#This Row],[Date]]&lt;&gt;""),TimeSpend[[#This Row],[Personnel number]],""))</f>
        <v/>
      </c>
      <c r="B1209" s="85" t="str">
        <f>IF(AND(TimeSpend[[#This Row],[Personnel number]]&lt;&gt;"",TimeSpend[[#This Row],[Date]]&lt;&gt;""),TEXT(TimeSpend[[#This Row],[Date]],"[$-409]yyyyMMdd"),"")</f>
        <v/>
      </c>
      <c r="C1209" s="33" t="str">
        <f>IF(AND(TimeSpend[[#This Row],[Personnel number]]&lt;&gt;"",TimeSpend[[#This Row],[Date]]&lt;&gt;""),SUBSTITUTE(TimeSpend[[#This Row],[Hours]],",","."),"")</f>
        <v/>
      </c>
      <c r="D1209" t="str">
        <f>IF(AND(TimeSpend[[#This Row],[Personnel number]]&lt;&gt;"",TimeSpend[[#This Row],[Date]]&lt;&gt;""),TimeSpend[[#This Row],[Network]],"")</f>
        <v/>
      </c>
      <c r="E1209" t="str">
        <f>IF(AND(TimeSpend[[#This Row],[Personnel number]]&lt;&gt;"",TimeSpend[[#This Row],[Date]]&lt;&gt;""),TimeSpend[[#This Row],[Network Description]],"")</f>
        <v/>
      </c>
      <c r="F1209" t="str">
        <f>IF(AND(TimeSpend[[#This Row],[Personnel number]]&lt;&gt;"",TimeSpend[[#This Row],[Date]]&lt;&gt;""),TimeSpend[[#This Row],[Activity]],"")</f>
        <v/>
      </c>
      <c r="G1209" t="str">
        <f>IF(AND(TimeSpend[[#This Row],[Personnel number]]&lt;&gt;"",TimeSpend[[#This Row],[Date]]&lt;&gt;""),TimeSpend[[#This Row],[Activity description]],"")</f>
        <v/>
      </c>
      <c r="H1209" s="36" t="str">
        <f>IF(AND(TimeSpend[[#This Row],[Personnel number]]&lt;&gt;"",TimeSpend[[#This Row],[Date]]&lt;&gt;""),TimeSpend[[#This Row],[Start Time]],"")</f>
        <v/>
      </c>
      <c r="I1209" s="36" t="str">
        <f>IF(AND(TimeSpend[[#This Row],[Personnel number]]&lt;&gt;"",TimeSpend[[#This Row],[Date]]&lt;&gt;""),TimeSpend[[#This Row],[End Time]],"")</f>
        <v/>
      </c>
      <c r="J1209" t="str">
        <f>IF(AND(TimeSpend[[#This Row],[Personnel number]]&lt;&gt;"",TimeSpend[[#This Row],[Date]]&lt;&gt;""),TimeSpend[[#This Row],[Location]],"")</f>
        <v/>
      </c>
      <c r="K1209" t="str">
        <f>IF(AND(TimeSpend[[#This Row],[Personnel number]]&lt;&gt;"",TimeSpend[[#This Row],[Date]]&lt;&gt;""),TimeSpend[[#This Row],[Task]],"")</f>
        <v/>
      </c>
      <c r="L1209" t="str">
        <f>IF(AND(TimeSpend[[#This Row],[Personnel number]]&lt;&gt;"",TimeSpend[[#This Row],[Date]]&lt;&gt;""),Utilization!$J$2,"")</f>
        <v/>
      </c>
      <c r="M1209" t="str">
        <f>IF(AND(TimeSpend[[#This Row],[Personnel number]]&lt;&gt;"",TimeSpend[[#This Row],[Date]]&lt;&gt;""),TimeSpend[[#This Row],[Employee Name]],"")</f>
        <v/>
      </c>
      <c r="N1209" t="str">
        <f t="shared" si="36"/>
        <v/>
      </c>
      <c r="O1209" t="str">
        <f t="shared" si="37"/>
        <v/>
      </c>
      <c r="P1209" t="str">
        <f>IF(D1209&lt;&gt;"",VLOOKUP(D1209,Projects!B:C,2,0),"")</f>
        <v/>
      </c>
    </row>
    <row r="1210" spans="1:16" x14ac:dyDescent="0.25">
      <c r="A1210" t="str">
        <f>UPPER(IF(AND(TimeSpend[[#This Row],[Personnel number]]&lt;&gt;"",TimeSpend[[#This Row],[Date]]&lt;&gt;""),TimeSpend[[#This Row],[Personnel number]],""))</f>
        <v/>
      </c>
      <c r="B1210" s="85" t="str">
        <f>IF(AND(TimeSpend[[#This Row],[Personnel number]]&lt;&gt;"",TimeSpend[[#This Row],[Date]]&lt;&gt;""),TEXT(TimeSpend[[#This Row],[Date]],"[$-409]yyyyMMdd"),"")</f>
        <v/>
      </c>
      <c r="C1210" s="33" t="str">
        <f>IF(AND(TimeSpend[[#This Row],[Personnel number]]&lt;&gt;"",TimeSpend[[#This Row],[Date]]&lt;&gt;""),SUBSTITUTE(TimeSpend[[#This Row],[Hours]],",","."),"")</f>
        <v/>
      </c>
      <c r="D1210" t="str">
        <f>IF(AND(TimeSpend[[#This Row],[Personnel number]]&lt;&gt;"",TimeSpend[[#This Row],[Date]]&lt;&gt;""),TimeSpend[[#This Row],[Network]],"")</f>
        <v/>
      </c>
      <c r="E1210" t="str">
        <f>IF(AND(TimeSpend[[#This Row],[Personnel number]]&lt;&gt;"",TimeSpend[[#This Row],[Date]]&lt;&gt;""),TimeSpend[[#This Row],[Network Description]],"")</f>
        <v/>
      </c>
      <c r="F1210" t="str">
        <f>IF(AND(TimeSpend[[#This Row],[Personnel number]]&lt;&gt;"",TimeSpend[[#This Row],[Date]]&lt;&gt;""),TimeSpend[[#This Row],[Activity]],"")</f>
        <v/>
      </c>
      <c r="G1210" t="str">
        <f>IF(AND(TimeSpend[[#This Row],[Personnel number]]&lt;&gt;"",TimeSpend[[#This Row],[Date]]&lt;&gt;""),TimeSpend[[#This Row],[Activity description]],"")</f>
        <v/>
      </c>
      <c r="H1210" s="36" t="str">
        <f>IF(AND(TimeSpend[[#This Row],[Personnel number]]&lt;&gt;"",TimeSpend[[#This Row],[Date]]&lt;&gt;""),TimeSpend[[#This Row],[Start Time]],"")</f>
        <v/>
      </c>
      <c r="I1210" s="36" t="str">
        <f>IF(AND(TimeSpend[[#This Row],[Personnel number]]&lt;&gt;"",TimeSpend[[#This Row],[Date]]&lt;&gt;""),TimeSpend[[#This Row],[End Time]],"")</f>
        <v/>
      </c>
      <c r="J1210" t="str">
        <f>IF(AND(TimeSpend[[#This Row],[Personnel number]]&lt;&gt;"",TimeSpend[[#This Row],[Date]]&lt;&gt;""),TimeSpend[[#This Row],[Location]],"")</f>
        <v/>
      </c>
      <c r="K1210" t="str">
        <f>IF(AND(TimeSpend[[#This Row],[Personnel number]]&lt;&gt;"",TimeSpend[[#This Row],[Date]]&lt;&gt;""),TimeSpend[[#This Row],[Task]],"")</f>
        <v/>
      </c>
      <c r="L1210" t="str">
        <f>IF(AND(TimeSpend[[#This Row],[Personnel number]]&lt;&gt;"",TimeSpend[[#This Row],[Date]]&lt;&gt;""),Utilization!$J$2,"")</f>
        <v/>
      </c>
      <c r="M1210" t="str">
        <f>IF(AND(TimeSpend[[#This Row],[Personnel number]]&lt;&gt;"",TimeSpend[[#This Row],[Date]]&lt;&gt;""),TimeSpend[[#This Row],[Employee Name]],"")</f>
        <v/>
      </c>
      <c r="N1210" t="str">
        <f t="shared" si="36"/>
        <v/>
      </c>
      <c r="O1210" t="str">
        <f t="shared" si="37"/>
        <v/>
      </c>
      <c r="P1210" t="str">
        <f>IF(D1210&lt;&gt;"",VLOOKUP(D1210,Projects!B:C,2,0),"")</f>
        <v/>
      </c>
    </row>
    <row r="1211" spans="1:16" x14ac:dyDescent="0.25">
      <c r="A1211" t="str">
        <f>UPPER(IF(AND(TimeSpend[[#This Row],[Personnel number]]&lt;&gt;"",TimeSpend[[#This Row],[Date]]&lt;&gt;""),TimeSpend[[#This Row],[Personnel number]],""))</f>
        <v/>
      </c>
      <c r="B1211" s="85" t="str">
        <f>IF(AND(TimeSpend[[#This Row],[Personnel number]]&lt;&gt;"",TimeSpend[[#This Row],[Date]]&lt;&gt;""),TEXT(TimeSpend[[#This Row],[Date]],"[$-409]yyyyMMdd"),"")</f>
        <v/>
      </c>
      <c r="C1211" s="33" t="str">
        <f>IF(AND(TimeSpend[[#This Row],[Personnel number]]&lt;&gt;"",TimeSpend[[#This Row],[Date]]&lt;&gt;""),SUBSTITUTE(TimeSpend[[#This Row],[Hours]],",","."),"")</f>
        <v/>
      </c>
      <c r="D1211" t="str">
        <f>IF(AND(TimeSpend[[#This Row],[Personnel number]]&lt;&gt;"",TimeSpend[[#This Row],[Date]]&lt;&gt;""),TimeSpend[[#This Row],[Network]],"")</f>
        <v/>
      </c>
      <c r="E1211" t="str">
        <f>IF(AND(TimeSpend[[#This Row],[Personnel number]]&lt;&gt;"",TimeSpend[[#This Row],[Date]]&lt;&gt;""),TimeSpend[[#This Row],[Network Description]],"")</f>
        <v/>
      </c>
      <c r="F1211" t="str">
        <f>IF(AND(TimeSpend[[#This Row],[Personnel number]]&lt;&gt;"",TimeSpend[[#This Row],[Date]]&lt;&gt;""),TimeSpend[[#This Row],[Activity]],"")</f>
        <v/>
      </c>
      <c r="G1211" t="str">
        <f>IF(AND(TimeSpend[[#This Row],[Personnel number]]&lt;&gt;"",TimeSpend[[#This Row],[Date]]&lt;&gt;""),TimeSpend[[#This Row],[Activity description]],"")</f>
        <v/>
      </c>
      <c r="H1211" s="36" t="str">
        <f>IF(AND(TimeSpend[[#This Row],[Personnel number]]&lt;&gt;"",TimeSpend[[#This Row],[Date]]&lt;&gt;""),TimeSpend[[#This Row],[Start Time]],"")</f>
        <v/>
      </c>
      <c r="I1211" s="36" t="str">
        <f>IF(AND(TimeSpend[[#This Row],[Personnel number]]&lt;&gt;"",TimeSpend[[#This Row],[Date]]&lt;&gt;""),TimeSpend[[#This Row],[End Time]],"")</f>
        <v/>
      </c>
      <c r="J1211" t="str">
        <f>IF(AND(TimeSpend[[#This Row],[Personnel number]]&lt;&gt;"",TimeSpend[[#This Row],[Date]]&lt;&gt;""),TimeSpend[[#This Row],[Location]],"")</f>
        <v/>
      </c>
      <c r="K1211" t="str">
        <f>IF(AND(TimeSpend[[#This Row],[Personnel number]]&lt;&gt;"",TimeSpend[[#This Row],[Date]]&lt;&gt;""),TimeSpend[[#This Row],[Task]],"")</f>
        <v/>
      </c>
      <c r="L1211" t="str">
        <f>IF(AND(TimeSpend[[#This Row],[Personnel number]]&lt;&gt;"",TimeSpend[[#This Row],[Date]]&lt;&gt;""),Utilization!$J$2,"")</f>
        <v/>
      </c>
      <c r="M1211" t="str">
        <f>IF(AND(TimeSpend[[#This Row],[Personnel number]]&lt;&gt;"",TimeSpend[[#This Row],[Date]]&lt;&gt;""),TimeSpend[[#This Row],[Employee Name]],"")</f>
        <v/>
      </c>
      <c r="N1211" t="str">
        <f t="shared" si="36"/>
        <v/>
      </c>
      <c r="O1211" t="str">
        <f t="shared" si="37"/>
        <v/>
      </c>
      <c r="P1211" t="str">
        <f>IF(D1211&lt;&gt;"",VLOOKUP(D1211,Projects!B:C,2,0),"")</f>
        <v/>
      </c>
    </row>
    <row r="1212" spans="1:16" x14ac:dyDescent="0.25">
      <c r="A1212" t="str">
        <f>UPPER(IF(AND(TimeSpend[[#This Row],[Personnel number]]&lt;&gt;"",TimeSpend[[#This Row],[Date]]&lt;&gt;""),TimeSpend[[#This Row],[Personnel number]],""))</f>
        <v/>
      </c>
      <c r="B1212" s="85" t="str">
        <f>IF(AND(TimeSpend[[#This Row],[Personnel number]]&lt;&gt;"",TimeSpend[[#This Row],[Date]]&lt;&gt;""),TEXT(TimeSpend[[#This Row],[Date]],"[$-409]yyyyMMdd"),"")</f>
        <v/>
      </c>
      <c r="C1212" s="33" t="str">
        <f>IF(AND(TimeSpend[[#This Row],[Personnel number]]&lt;&gt;"",TimeSpend[[#This Row],[Date]]&lt;&gt;""),SUBSTITUTE(TimeSpend[[#This Row],[Hours]],",","."),"")</f>
        <v/>
      </c>
      <c r="D1212" t="str">
        <f>IF(AND(TimeSpend[[#This Row],[Personnel number]]&lt;&gt;"",TimeSpend[[#This Row],[Date]]&lt;&gt;""),TimeSpend[[#This Row],[Network]],"")</f>
        <v/>
      </c>
      <c r="E1212" t="str">
        <f>IF(AND(TimeSpend[[#This Row],[Personnel number]]&lt;&gt;"",TimeSpend[[#This Row],[Date]]&lt;&gt;""),TimeSpend[[#This Row],[Network Description]],"")</f>
        <v/>
      </c>
      <c r="F1212" t="str">
        <f>IF(AND(TimeSpend[[#This Row],[Personnel number]]&lt;&gt;"",TimeSpend[[#This Row],[Date]]&lt;&gt;""),TimeSpend[[#This Row],[Activity]],"")</f>
        <v/>
      </c>
      <c r="G1212" t="str">
        <f>IF(AND(TimeSpend[[#This Row],[Personnel number]]&lt;&gt;"",TimeSpend[[#This Row],[Date]]&lt;&gt;""),TimeSpend[[#This Row],[Activity description]],"")</f>
        <v/>
      </c>
      <c r="H1212" s="36" t="str">
        <f>IF(AND(TimeSpend[[#This Row],[Personnel number]]&lt;&gt;"",TimeSpend[[#This Row],[Date]]&lt;&gt;""),TimeSpend[[#This Row],[Start Time]],"")</f>
        <v/>
      </c>
      <c r="I1212" s="36" t="str">
        <f>IF(AND(TimeSpend[[#This Row],[Personnel number]]&lt;&gt;"",TimeSpend[[#This Row],[Date]]&lt;&gt;""),TimeSpend[[#This Row],[End Time]],"")</f>
        <v/>
      </c>
      <c r="J1212" t="str">
        <f>IF(AND(TimeSpend[[#This Row],[Personnel number]]&lt;&gt;"",TimeSpend[[#This Row],[Date]]&lt;&gt;""),TimeSpend[[#This Row],[Location]],"")</f>
        <v/>
      </c>
      <c r="K1212" t="str">
        <f>IF(AND(TimeSpend[[#This Row],[Personnel number]]&lt;&gt;"",TimeSpend[[#This Row],[Date]]&lt;&gt;""),TimeSpend[[#This Row],[Task]],"")</f>
        <v/>
      </c>
      <c r="L1212" t="str">
        <f>IF(AND(TimeSpend[[#This Row],[Personnel number]]&lt;&gt;"",TimeSpend[[#This Row],[Date]]&lt;&gt;""),Utilization!$J$2,"")</f>
        <v/>
      </c>
      <c r="M1212" t="str">
        <f>IF(AND(TimeSpend[[#This Row],[Personnel number]]&lt;&gt;"",TimeSpend[[#This Row],[Date]]&lt;&gt;""),TimeSpend[[#This Row],[Employee Name]],"")</f>
        <v/>
      </c>
      <c r="N1212" t="str">
        <f t="shared" si="36"/>
        <v/>
      </c>
      <c r="O1212" t="str">
        <f t="shared" si="37"/>
        <v/>
      </c>
      <c r="P1212" t="str">
        <f>IF(D1212&lt;&gt;"",VLOOKUP(D1212,Projects!B:C,2,0),"")</f>
        <v/>
      </c>
    </row>
    <row r="1213" spans="1:16" x14ac:dyDescent="0.25">
      <c r="A1213" t="str">
        <f>UPPER(IF(AND(TimeSpend[[#This Row],[Personnel number]]&lt;&gt;"",TimeSpend[[#This Row],[Date]]&lt;&gt;""),TimeSpend[[#This Row],[Personnel number]],""))</f>
        <v/>
      </c>
      <c r="B1213" s="85" t="str">
        <f>IF(AND(TimeSpend[[#This Row],[Personnel number]]&lt;&gt;"",TimeSpend[[#This Row],[Date]]&lt;&gt;""),TEXT(TimeSpend[[#This Row],[Date]],"[$-409]yyyyMMdd"),"")</f>
        <v/>
      </c>
      <c r="C1213" s="33" t="str">
        <f>IF(AND(TimeSpend[[#This Row],[Personnel number]]&lt;&gt;"",TimeSpend[[#This Row],[Date]]&lt;&gt;""),SUBSTITUTE(TimeSpend[[#This Row],[Hours]],",","."),"")</f>
        <v/>
      </c>
      <c r="D1213" t="str">
        <f>IF(AND(TimeSpend[[#This Row],[Personnel number]]&lt;&gt;"",TimeSpend[[#This Row],[Date]]&lt;&gt;""),TimeSpend[[#This Row],[Network]],"")</f>
        <v/>
      </c>
      <c r="E1213" t="str">
        <f>IF(AND(TimeSpend[[#This Row],[Personnel number]]&lt;&gt;"",TimeSpend[[#This Row],[Date]]&lt;&gt;""),TimeSpend[[#This Row],[Network Description]],"")</f>
        <v/>
      </c>
      <c r="F1213" t="str">
        <f>IF(AND(TimeSpend[[#This Row],[Personnel number]]&lt;&gt;"",TimeSpend[[#This Row],[Date]]&lt;&gt;""),TimeSpend[[#This Row],[Activity]],"")</f>
        <v/>
      </c>
      <c r="G1213" t="str">
        <f>IF(AND(TimeSpend[[#This Row],[Personnel number]]&lt;&gt;"",TimeSpend[[#This Row],[Date]]&lt;&gt;""),TimeSpend[[#This Row],[Activity description]],"")</f>
        <v/>
      </c>
      <c r="H1213" s="36" t="str">
        <f>IF(AND(TimeSpend[[#This Row],[Personnel number]]&lt;&gt;"",TimeSpend[[#This Row],[Date]]&lt;&gt;""),TimeSpend[[#This Row],[Start Time]],"")</f>
        <v/>
      </c>
      <c r="I1213" s="36" t="str">
        <f>IF(AND(TimeSpend[[#This Row],[Personnel number]]&lt;&gt;"",TimeSpend[[#This Row],[Date]]&lt;&gt;""),TimeSpend[[#This Row],[End Time]],"")</f>
        <v/>
      </c>
      <c r="J1213" t="str">
        <f>IF(AND(TimeSpend[[#This Row],[Personnel number]]&lt;&gt;"",TimeSpend[[#This Row],[Date]]&lt;&gt;""),TimeSpend[[#This Row],[Location]],"")</f>
        <v/>
      </c>
      <c r="K1213" t="str">
        <f>IF(AND(TimeSpend[[#This Row],[Personnel number]]&lt;&gt;"",TimeSpend[[#This Row],[Date]]&lt;&gt;""),TimeSpend[[#This Row],[Task]],"")</f>
        <v/>
      </c>
      <c r="L1213" t="str">
        <f>IF(AND(TimeSpend[[#This Row],[Personnel number]]&lt;&gt;"",TimeSpend[[#This Row],[Date]]&lt;&gt;""),Utilization!$J$2,"")</f>
        <v/>
      </c>
      <c r="M1213" t="str">
        <f>IF(AND(TimeSpend[[#This Row],[Personnel number]]&lt;&gt;"",TimeSpend[[#This Row],[Date]]&lt;&gt;""),TimeSpend[[#This Row],[Employee Name]],"")</f>
        <v/>
      </c>
      <c r="N1213" t="str">
        <f t="shared" si="36"/>
        <v/>
      </c>
      <c r="O1213" t="str">
        <f t="shared" si="37"/>
        <v/>
      </c>
      <c r="P1213" t="str">
        <f>IF(D1213&lt;&gt;"",VLOOKUP(D1213,Projects!B:C,2,0),"")</f>
        <v/>
      </c>
    </row>
    <row r="1214" spans="1:16" x14ac:dyDescent="0.25">
      <c r="A1214" t="str">
        <f>UPPER(IF(AND(TimeSpend[[#This Row],[Personnel number]]&lt;&gt;"",TimeSpend[[#This Row],[Date]]&lt;&gt;""),TimeSpend[[#This Row],[Personnel number]],""))</f>
        <v/>
      </c>
      <c r="B1214" s="85" t="str">
        <f>IF(AND(TimeSpend[[#This Row],[Personnel number]]&lt;&gt;"",TimeSpend[[#This Row],[Date]]&lt;&gt;""),TEXT(TimeSpend[[#This Row],[Date]],"[$-409]yyyyMMdd"),"")</f>
        <v/>
      </c>
      <c r="C1214" s="33" t="str">
        <f>IF(AND(TimeSpend[[#This Row],[Personnel number]]&lt;&gt;"",TimeSpend[[#This Row],[Date]]&lt;&gt;""),SUBSTITUTE(TimeSpend[[#This Row],[Hours]],",","."),"")</f>
        <v/>
      </c>
      <c r="D1214" t="str">
        <f>IF(AND(TimeSpend[[#This Row],[Personnel number]]&lt;&gt;"",TimeSpend[[#This Row],[Date]]&lt;&gt;""),TimeSpend[[#This Row],[Network]],"")</f>
        <v/>
      </c>
      <c r="E1214" t="str">
        <f>IF(AND(TimeSpend[[#This Row],[Personnel number]]&lt;&gt;"",TimeSpend[[#This Row],[Date]]&lt;&gt;""),TimeSpend[[#This Row],[Network Description]],"")</f>
        <v/>
      </c>
      <c r="F1214" t="str">
        <f>IF(AND(TimeSpend[[#This Row],[Personnel number]]&lt;&gt;"",TimeSpend[[#This Row],[Date]]&lt;&gt;""),TimeSpend[[#This Row],[Activity]],"")</f>
        <v/>
      </c>
      <c r="G1214" t="str">
        <f>IF(AND(TimeSpend[[#This Row],[Personnel number]]&lt;&gt;"",TimeSpend[[#This Row],[Date]]&lt;&gt;""),TimeSpend[[#This Row],[Activity description]],"")</f>
        <v/>
      </c>
      <c r="H1214" s="36" t="str">
        <f>IF(AND(TimeSpend[[#This Row],[Personnel number]]&lt;&gt;"",TimeSpend[[#This Row],[Date]]&lt;&gt;""),TimeSpend[[#This Row],[Start Time]],"")</f>
        <v/>
      </c>
      <c r="I1214" s="36" t="str">
        <f>IF(AND(TimeSpend[[#This Row],[Personnel number]]&lt;&gt;"",TimeSpend[[#This Row],[Date]]&lt;&gt;""),TimeSpend[[#This Row],[End Time]],"")</f>
        <v/>
      </c>
      <c r="J1214" t="str">
        <f>IF(AND(TimeSpend[[#This Row],[Personnel number]]&lt;&gt;"",TimeSpend[[#This Row],[Date]]&lt;&gt;""),TimeSpend[[#This Row],[Location]],"")</f>
        <v/>
      </c>
      <c r="K1214" t="str">
        <f>IF(AND(TimeSpend[[#This Row],[Personnel number]]&lt;&gt;"",TimeSpend[[#This Row],[Date]]&lt;&gt;""),TimeSpend[[#This Row],[Task]],"")</f>
        <v/>
      </c>
      <c r="L1214" t="str">
        <f>IF(AND(TimeSpend[[#This Row],[Personnel number]]&lt;&gt;"",TimeSpend[[#This Row],[Date]]&lt;&gt;""),Utilization!$J$2,"")</f>
        <v/>
      </c>
      <c r="M1214" t="str">
        <f>IF(AND(TimeSpend[[#This Row],[Personnel number]]&lt;&gt;"",TimeSpend[[#This Row],[Date]]&lt;&gt;""),TimeSpend[[#This Row],[Employee Name]],"")</f>
        <v/>
      </c>
      <c r="N1214" t="str">
        <f t="shared" si="36"/>
        <v/>
      </c>
      <c r="O1214" t="str">
        <f t="shared" si="37"/>
        <v/>
      </c>
      <c r="P1214" t="str">
        <f>IF(D1214&lt;&gt;"",VLOOKUP(D1214,Projects!B:C,2,0),"")</f>
        <v/>
      </c>
    </row>
    <row r="1215" spans="1:16" x14ac:dyDescent="0.25">
      <c r="A1215" t="str">
        <f>UPPER(IF(AND(TimeSpend[[#This Row],[Personnel number]]&lt;&gt;"",TimeSpend[[#This Row],[Date]]&lt;&gt;""),TimeSpend[[#This Row],[Personnel number]],""))</f>
        <v/>
      </c>
      <c r="B1215" s="85" t="str">
        <f>IF(AND(TimeSpend[[#This Row],[Personnel number]]&lt;&gt;"",TimeSpend[[#This Row],[Date]]&lt;&gt;""),TEXT(TimeSpend[[#This Row],[Date]],"[$-409]yyyyMMdd"),"")</f>
        <v/>
      </c>
      <c r="C1215" s="33" t="str">
        <f>IF(AND(TimeSpend[[#This Row],[Personnel number]]&lt;&gt;"",TimeSpend[[#This Row],[Date]]&lt;&gt;""),SUBSTITUTE(TimeSpend[[#This Row],[Hours]],",","."),"")</f>
        <v/>
      </c>
      <c r="D1215" t="str">
        <f>IF(AND(TimeSpend[[#This Row],[Personnel number]]&lt;&gt;"",TimeSpend[[#This Row],[Date]]&lt;&gt;""),TimeSpend[[#This Row],[Network]],"")</f>
        <v/>
      </c>
      <c r="E1215" t="str">
        <f>IF(AND(TimeSpend[[#This Row],[Personnel number]]&lt;&gt;"",TimeSpend[[#This Row],[Date]]&lt;&gt;""),TimeSpend[[#This Row],[Network Description]],"")</f>
        <v/>
      </c>
      <c r="F1215" t="str">
        <f>IF(AND(TimeSpend[[#This Row],[Personnel number]]&lt;&gt;"",TimeSpend[[#This Row],[Date]]&lt;&gt;""),TimeSpend[[#This Row],[Activity]],"")</f>
        <v/>
      </c>
      <c r="G1215" t="str">
        <f>IF(AND(TimeSpend[[#This Row],[Personnel number]]&lt;&gt;"",TimeSpend[[#This Row],[Date]]&lt;&gt;""),TimeSpend[[#This Row],[Activity description]],"")</f>
        <v/>
      </c>
      <c r="H1215" s="36" t="str">
        <f>IF(AND(TimeSpend[[#This Row],[Personnel number]]&lt;&gt;"",TimeSpend[[#This Row],[Date]]&lt;&gt;""),TimeSpend[[#This Row],[Start Time]],"")</f>
        <v/>
      </c>
      <c r="I1215" s="36" t="str">
        <f>IF(AND(TimeSpend[[#This Row],[Personnel number]]&lt;&gt;"",TimeSpend[[#This Row],[Date]]&lt;&gt;""),TimeSpend[[#This Row],[End Time]],"")</f>
        <v/>
      </c>
      <c r="J1215" t="str">
        <f>IF(AND(TimeSpend[[#This Row],[Personnel number]]&lt;&gt;"",TimeSpend[[#This Row],[Date]]&lt;&gt;""),TimeSpend[[#This Row],[Location]],"")</f>
        <v/>
      </c>
      <c r="K1215" t="str">
        <f>IF(AND(TimeSpend[[#This Row],[Personnel number]]&lt;&gt;"",TimeSpend[[#This Row],[Date]]&lt;&gt;""),TimeSpend[[#This Row],[Task]],"")</f>
        <v/>
      </c>
      <c r="L1215" t="str">
        <f>IF(AND(TimeSpend[[#This Row],[Personnel number]]&lt;&gt;"",TimeSpend[[#This Row],[Date]]&lt;&gt;""),Utilization!$J$2,"")</f>
        <v/>
      </c>
      <c r="M1215" t="str">
        <f>IF(AND(TimeSpend[[#This Row],[Personnel number]]&lt;&gt;"",TimeSpend[[#This Row],[Date]]&lt;&gt;""),TimeSpend[[#This Row],[Employee Name]],"")</f>
        <v/>
      </c>
      <c r="N1215" t="str">
        <f t="shared" si="36"/>
        <v/>
      </c>
      <c r="O1215" t="str">
        <f t="shared" si="37"/>
        <v/>
      </c>
      <c r="P1215" t="str">
        <f>IF(D1215&lt;&gt;"",VLOOKUP(D1215,Projects!B:C,2,0),"")</f>
        <v/>
      </c>
    </row>
    <row r="1216" spans="1:16" x14ac:dyDescent="0.25">
      <c r="A1216" t="str">
        <f>UPPER(IF(AND(TimeSpend[[#This Row],[Personnel number]]&lt;&gt;"",TimeSpend[[#This Row],[Date]]&lt;&gt;""),TimeSpend[[#This Row],[Personnel number]],""))</f>
        <v/>
      </c>
      <c r="B1216" s="85" t="str">
        <f>IF(AND(TimeSpend[[#This Row],[Personnel number]]&lt;&gt;"",TimeSpend[[#This Row],[Date]]&lt;&gt;""),TEXT(TimeSpend[[#This Row],[Date]],"[$-409]yyyyMMdd"),"")</f>
        <v/>
      </c>
      <c r="C1216" s="33" t="str">
        <f>IF(AND(TimeSpend[[#This Row],[Personnel number]]&lt;&gt;"",TimeSpend[[#This Row],[Date]]&lt;&gt;""),SUBSTITUTE(TimeSpend[[#This Row],[Hours]],",","."),"")</f>
        <v/>
      </c>
      <c r="D1216" t="str">
        <f>IF(AND(TimeSpend[[#This Row],[Personnel number]]&lt;&gt;"",TimeSpend[[#This Row],[Date]]&lt;&gt;""),TimeSpend[[#This Row],[Network]],"")</f>
        <v/>
      </c>
      <c r="E1216" t="str">
        <f>IF(AND(TimeSpend[[#This Row],[Personnel number]]&lt;&gt;"",TimeSpend[[#This Row],[Date]]&lt;&gt;""),TimeSpend[[#This Row],[Network Description]],"")</f>
        <v/>
      </c>
      <c r="F1216" t="str">
        <f>IF(AND(TimeSpend[[#This Row],[Personnel number]]&lt;&gt;"",TimeSpend[[#This Row],[Date]]&lt;&gt;""),TimeSpend[[#This Row],[Activity]],"")</f>
        <v/>
      </c>
      <c r="G1216" t="str">
        <f>IF(AND(TimeSpend[[#This Row],[Personnel number]]&lt;&gt;"",TimeSpend[[#This Row],[Date]]&lt;&gt;""),TimeSpend[[#This Row],[Activity description]],"")</f>
        <v/>
      </c>
      <c r="H1216" s="36" t="str">
        <f>IF(AND(TimeSpend[[#This Row],[Personnel number]]&lt;&gt;"",TimeSpend[[#This Row],[Date]]&lt;&gt;""),TimeSpend[[#This Row],[Start Time]],"")</f>
        <v/>
      </c>
      <c r="I1216" s="36" t="str">
        <f>IF(AND(TimeSpend[[#This Row],[Personnel number]]&lt;&gt;"",TimeSpend[[#This Row],[Date]]&lt;&gt;""),TimeSpend[[#This Row],[End Time]],"")</f>
        <v/>
      </c>
      <c r="J1216" t="str">
        <f>IF(AND(TimeSpend[[#This Row],[Personnel number]]&lt;&gt;"",TimeSpend[[#This Row],[Date]]&lt;&gt;""),TimeSpend[[#This Row],[Location]],"")</f>
        <v/>
      </c>
      <c r="K1216" t="str">
        <f>IF(AND(TimeSpend[[#This Row],[Personnel number]]&lt;&gt;"",TimeSpend[[#This Row],[Date]]&lt;&gt;""),TimeSpend[[#This Row],[Task]],"")</f>
        <v/>
      </c>
      <c r="L1216" t="str">
        <f>IF(AND(TimeSpend[[#This Row],[Personnel number]]&lt;&gt;"",TimeSpend[[#This Row],[Date]]&lt;&gt;""),Utilization!$J$2,"")</f>
        <v/>
      </c>
      <c r="M1216" t="str">
        <f>IF(AND(TimeSpend[[#This Row],[Personnel number]]&lt;&gt;"",TimeSpend[[#This Row],[Date]]&lt;&gt;""),TimeSpend[[#This Row],[Employee Name]],"")</f>
        <v/>
      </c>
      <c r="N1216" t="str">
        <f t="shared" si="36"/>
        <v/>
      </c>
      <c r="O1216" t="str">
        <f t="shared" si="37"/>
        <v/>
      </c>
      <c r="P1216" t="str">
        <f>IF(D1216&lt;&gt;"",VLOOKUP(D1216,Projects!B:C,2,0),"")</f>
        <v/>
      </c>
    </row>
    <row r="1217" spans="1:16" x14ac:dyDescent="0.25">
      <c r="A1217" t="str">
        <f>UPPER(IF(AND(TimeSpend[[#This Row],[Personnel number]]&lt;&gt;"",TimeSpend[[#This Row],[Date]]&lt;&gt;""),TimeSpend[[#This Row],[Personnel number]],""))</f>
        <v/>
      </c>
      <c r="B1217" s="85" t="str">
        <f>IF(AND(TimeSpend[[#This Row],[Personnel number]]&lt;&gt;"",TimeSpend[[#This Row],[Date]]&lt;&gt;""),TEXT(TimeSpend[[#This Row],[Date]],"[$-409]yyyyMMdd"),"")</f>
        <v/>
      </c>
      <c r="C1217" s="33" t="str">
        <f>IF(AND(TimeSpend[[#This Row],[Personnel number]]&lt;&gt;"",TimeSpend[[#This Row],[Date]]&lt;&gt;""),SUBSTITUTE(TimeSpend[[#This Row],[Hours]],",","."),"")</f>
        <v/>
      </c>
      <c r="D1217" t="str">
        <f>IF(AND(TimeSpend[[#This Row],[Personnel number]]&lt;&gt;"",TimeSpend[[#This Row],[Date]]&lt;&gt;""),TimeSpend[[#This Row],[Network]],"")</f>
        <v/>
      </c>
      <c r="E1217" t="str">
        <f>IF(AND(TimeSpend[[#This Row],[Personnel number]]&lt;&gt;"",TimeSpend[[#This Row],[Date]]&lt;&gt;""),TimeSpend[[#This Row],[Network Description]],"")</f>
        <v/>
      </c>
      <c r="F1217" t="str">
        <f>IF(AND(TimeSpend[[#This Row],[Personnel number]]&lt;&gt;"",TimeSpend[[#This Row],[Date]]&lt;&gt;""),TimeSpend[[#This Row],[Activity]],"")</f>
        <v/>
      </c>
      <c r="G1217" t="str">
        <f>IF(AND(TimeSpend[[#This Row],[Personnel number]]&lt;&gt;"",TimeSpend[[#This Row],[Date]]&lt;&gt;""),TimeSpend[[#This Row],[Activity description]],"")</f>
        <v/>
      </c>
      <c r="H1217" s="36" t="str">
        <f>IF(AND(TimeSpend[[#This Row],[Personnel number]]&lt;&gt;"",TimeSpend[[#This Row],[Date]]&lt;&gt;""),TimeSpend[[#This Row],[Start Time]],"")</f>
        <v/>
      </c>
      <c r="I1217" s="36" t="str">
        <f>IF(AND(TimeSpend[[#This Row],[Personnel number]]&lt;&gt;"",TimeSpend[[#This Row],[Date]]&lt;&gt;""),TimeSpend[[#This Row],[End Time]],"")</f>
        <v/>
      </c>
      <c r="J1217" t="str">
        <f>IF(AND(TimeSpend[[#This Row],[Personnel number]]&lt;&gt;"",TimeSpend[[#This Row],[Date]]&lt;&gt;""),TimeSpend[[#This Row],[Location]],"")</f>
        <v/>
      </c>
      <c r="K1217" t="str">
        <f>IF(AND(TimeSpend[[#This Row],[Personnel number]]&lt;&gt;"",TimeSpend[[#This Row],[Date]]&lt;&gt;""),TimeSpend[[#This Row],[Task]],"")</f>
        <v/>
      </c>
      <c r="L1217" t="str">
        <f>IF(AND(TimeSpend[[#This Row],[Personnel number]]&lt;&gt;"",TimeSpend[[#This Row],[Date]]&lt;&gt;""),Utilization!$J$2,"")</f>
        <v/>
      </c>
      <c r="M1217" t="str">
        <f>IF(AND(TimeSpend[[#This Row],[Personnel number]]&lt;&gt;"",TimeSpend[[#This Row],[Date]]&lt;&gt;""),TimeSpend[[#This Row],[Employee Name]],"")</f>
        <v/>
      </c>
      <c r="N1217" t="str">
        <f t="shared" si="36"/>
        <v/>
      </c>
      <c r="O1217" t="str">
        <f t="shared" si="37"/>
        <v/>
      </c>
      <c r="P1217" t="str">
        <f>IF(D1217&lt;&gt;"",VLOOKUP(D1217,Projects!B:C,2,0),"")</f>
        <v/>
      </c>
    </row>
    <row r="1218" spans="1:16" x14ac:dyDescent="0.25">
      <c r="A1218" t="str">
        <f>UPPER(IF(AND(TimeSpend[[#This Row],[Personnel number]]&lt;&gt;"",TimeSpend[[#This Row],[Date]]&lt;&gt;""),TimeSpend[[#This Row],[Personnel number]],""))</f>
        <v/>
      </c>
      <c r="B1218" s="85" t="str">
        <f>IF(AND(TimeSpend[[#This Row],[Personnel number]]&lt;&gt;"",TimeSpend[[#This Row],[Date]]&lt;&gt;""),TEXT(TimeSpend[[#This Row],[Date]],"[$-409]yyyyMMdd"),"")</f>
        <v/>
      </c>
      <c r="C1218" s="33" t="str">
        <f>IF(AND(TimeSpend[[#This Row],[Personnel number]]&lt;&gt;"",TimeSpend[[#This Row],[Date]]&lt;&gt;""),SUBSTITUTE(TimeSpend[[#This Row],[Hours]],",","."),"")</f>
        <v/>
      </c>
      <c r="D1218" t="str">
        <f>IF(AND(TimeSpend[[#This Row],[Personnel number]]&lt;&gt;"",TimeSpend[[#This Row],[Date]]&lt;&gt;""),TimeSpend[[#This Row],[Network]],"")</f>
        <v/>
      </c>
      <c r="E1218" t="str">
        <f>IF(AND(TimeSpend[[#This Row],[Personnel number]]&lt;&gt;"",TimeSpend[[#This Row],[Date]]&lt;&gt;""),TimeSpend[[#This Row],[Network Description]],"")</f>
        <v/>
      </c>
      <c r="F1218" t="str">
        <f>IF(AND(TimeSpend[[#This Row],[Personnel number]]&lt;&gt;"",TimeSpend[[#This Row],[Date]]&lt;&gt;""),TimeSpend[[#This Row],[Activity]],"")</f>
        <v/>
      </c>
      <c r="G1218" t="str">
        <f>IF(AND(TimeSpend[[#This Row],[Personnel number]]&lt;&gt;"",TimeSpend[[#This Row],[Date]]&lt;&gt;""),TimeSpend[[#This Row],[Activity description]],"")</f>
        <v/>
      </c>
      <c r="H1218" s="36" t="str">
        <f>IF(AND(TimeSpend[[#This Row],[Personnel number]]&lt;&gt;"",TimeSpend[[#This Row],[Date]]&lt;&gt;""),TimeSpend[[#This Row],[Start Time]],"")</f>
        <v/>
      </c>
      <c r="I1218" s="36" t="str">
        <f>IF(AND(TimeSpend[[#This Row],[Personnel number]]&lt;&gt;"",TimeSpend[[#This Row],[Date]]&lt;&gt;""),TimeSpend[[#This Row],[End Time]],"")</f>
        <v/>
      </c>
      <c r="J1218" t="str">
        <f>IF(AND(TimeSpend[[#This Row],[Personnel number]]&lt;&gt;"",TimeSpend[[#This Row],[Date]]&lt;&gt;""),TimeSpend[[#This Row],[Location]],"")</f>
        <v/>
      </c>
      <c r="K1218" t="str">
        <f>IF(AND(TimeSpend[[#This Row],[Personnel number]]&lt;&gt;"",TimeSpend[[#This Row],[Date]]&lt;&gt;""),TimeSpend[[#This Row],[Task]],"")</f>
        <v/>
      </c>
      <c r="L1218" t="str">
        <f>IF(AND(TimeSpend[[#This Row],[Personnel number]]&lt;&gt;"",TimeSpend[[#This Row],[Date]]&lt;&gt;""),Utilization!$J$2,"")</f>
        <v/>
      </c>
      <c r="M1218" t="str">
        <f>IF(AND(TimeSpend[[#This Row],[Personnel number]]&lt;&gt;"",TimeSpend[[#This Row],[Date]]&lt;&gt;""),TimeSpend[[#This Row],[Employee Name]],"")</f>
        <v/>
      </c>
      <c r="N1218" t="str">
        <f t="shared" ref="N1218:N1281" si="38">IF(A1218&lt;&gt;"",ROW(A1218)-1,"")</f>
        <v/>
      </c>
      <c r="O1218" t="str">
        <f t="shared" ref="O1218:O1281" si="39">IF(A1218&lt;&gt;"",L1218&amp;"-"&amp;N1218,"")</f>
        <v/>
      </c>
      <c r="P1218" t="str">
        <f>IF(D1218&lt;&gt;"",VLOOKUP(D1218,Projects!B:C,2,0),"")</f>
        <v/>
      </c>
    </row>
    <row r="1219" spans="1:16" x14ac:dyDescent="0.25">
      <c r="A1219" t="str">
        <f>UPPER(IF(AND(TimeSpend[[#This Row],[Personnel number]]&lt;&gt;"",TimeSpend[[#This Row],[Date]]&lt;&gt;""),TimeSpend[[#This Row],[Personnel number]],""))</f>
        <v/>
      </c>
      <c r="B1219" s="85" t="str">
        <f>IF(AND(TimeSpend[[#This Row],[Personnel number]]&lt;&gt;"",TimeSpend[[#This Row],[Date]]&lt;&gt;""),TEXT(TimeSpend[[#This Row],[Date]],"[$-409]yyyyMMdd"),"")</f>
        <v/>
      </c>
      <c r="C1219" s="33" t="str">
        <f>IF(AND(TimeSpend[[#This Row],[Personnel number]]&lt;&gt;"",TimeSpend[[#This Row],[Date]]&lt;&gt;""),SUBSTITUTE(TimeSpend[[#This Row],[Hours]],",","."),"")</f>
        <v/>
      </c>
      <c r="D1219" t="str">
        <f>IF(AND(TimeSpend[[#This Row],[Personnel number]]&lt;&gt;"",TimeSpend[[#This Row],[Date]]&lt;&gt;""),TimeSpend[[#This Row],[Network]],"")</f>
        <v/>
      </c>
      <c r="E1219" t="str">
        <f>IF(AND(TimeSpend[[#This Row],[Personnel number]]&lt;&gt;"",TimeSpend[[#This Row],[Date]]&lt;&gt;""),TimeSpend[[#This Row],[Network Description]],"")</f>
        <v/>
      </c>
      <c r="F1219" t="str">
        <f>IF(AND(TimeSpend[[#This Row],[Personnel number]]&lt;&gt;"",TimeSpend[[#This Row],[Date]]&lt;&gt;""),TimeSpend[[#This Row],[Activity]],"")</f>
        <v/>
      </c>
      <c r="G1219" t="str">
        <f>IF(AND(TimeSpend[[#This Row],[Personnel number]]&lt;&gt;"",TimeSpend[[#This Row],[Date]]&lt;&gt;""),TimeSpend[[#This Row],[Activity description]],"")</f>
        <v/>
      </c>
      <c r="H1219" s="36" t="str">
        <f>IF(AND(TimeSpend[[#This Row],[Personnel number]]&lt;&gt;"",TimeSpend[[#This Row],[Date]]&lt;&gt;""),TimeSpend[[#This Row],[Start Time]],"")</f>
        <v/>
      </c>
      <c r="I1219" s="36" t="str">
        <f>IF(AND(TimeSpend[[#This Row],[Personnel number]]&lt;&gt;"",TimeSpend[[#This Row],[Date]]&lt;&gt;""),TimeSpend[[#This Row],[End Time]],"")</f>
        <v/>
      </c>
      <c r="J1219" t="str">
        <f>IF(AND(TimeSpend[[#This Row],[Personnel number]]&lt;&gt;"",TimeSpend[[#This Row],[Date]]&lt;&gt;""),TimeSpend[[#This Row],[Location]],"")</f>
        <v/>
      </c>
      <c r="K1219" t="str">
        <f>IF(AND(TimeSpend[[#This Row],[Personnel number]]&lt;&gt;"",TimeSpend[[#This Row],[Date]]&lt;&gt;""),TimeSpend[[#This Row],[Task]],"")</f>
        <v/>
      </c>
      <c r="L1219" t="str">
        <f>IF(AND(TimeSpend[[#This Row],[Personnel number]]&lt;&gt;"",TimeSpend[[#This Row],[Date]]&lt;&gt;""),Utilization!$J$2,"")</f>
        <v/>
      </c>
      <c r="M1219" t="str">
        <f>IF(AND(TimeSpend[[#This Row],[Personnel number]]&lt;&gt;"",TimeSpend[[#This Row],[Date]]&lt;&gt;""),TimeSpend[[#This Row],[Employee Name]],"")</f>
        <v/>
      </c>
      <c r="N1219" t="str">
        <f t="shared" si="38"/>
        <v/>
      </c>
      <c r="O1219" t="str">
        <f t="shared" si="39"/>
        <v/>
      </c>
      <c r="P1219" t="str">
        <f>IF(D1219&lt;&gt;"",VLOOKUP(D1219,Projects!B:C,2,0),"")</f>
        <v/>
      </c>
    </row>
    <row r="1220" spans="1:16" x14ac:dyDescent="0.25">
      <c r="A1220" t="str">
        <f>UPPER(IF(AND(TimeSpend[[#This Row],[Personnel number]]&lt;&gt;"",TimeSpend[[#This Row],[Date]]&lt;&gt;""),TimeSpend[[#This Row],[Personnel number]],""))</f>
        <v/>
      </c>
      <c r="B1220" s="85" t="str">
        <f>IF(AND(TimeSpend[[#This Row],[Personnel number]]&lt;&gt;"",TimeSpend[[#This Row],[Date]]&lt;&gt;""),TEXT(TimeSpend[[#This Row],[Date]],"[$-409]yyyyMMdd"),"")</f>
        <v/>
      </c>
      <c r="C1220" s="33" t="str">
        <f>IF(AND(TimeSpend[[#This Row],[Personnel number]]&lt;&gt;"",TimeSpend[[#This Row],[Date]]&lt;&gt;""),SUBSTITUTE(TimeSpend[[#This Row],[Hours]],",","."),"")</f>
        <v/>
      </c>
      <c r="D1220" t="str">
        <f>IF(AND(TimeSpend[[#This Row],[Personnel number]]&lt;&gt;"",TimeSpend[[#This Row],[Date]]&lt;&gt;""),TimeSpend[[#This Row],[Network]],"")</f>
        <v/>
      </c>
      <c r="E1220" t="str">
        <f>IF(AND(TimeSpend[[#This Row],[Personnel number]]&lt;&gt;"",TimeSpend[[#This Row],[Date]]&lt;&gt;""),TimeSpend[[#This Row],[Network Description]],"")</f>
        <v/>
      </c>
      <c r="F1220" t="str">
        <f>IF(AND(TimeSpend[[#This Row],[Personnel number]]&lt;&gt;"",TimeSpend[[#This Row],[Date]]&lt;&gt;""),TimeSpend[[#This Row],[Activity]],"")</f>
        <v/>
      </c>
      <c r="G1220" t="str">
        <f>IF(AND(TimeSpend[[#This Row],[Personnel number]]&lt;&gt;"",TimeSpend[[#This Row],[Date]]&lt;&gt;""),TimeSpend[[#This Row],[Activity description]],"")</f>
        <v/>
      </c>
      <c r="H1220" s="36" t="str">
        <f>IF(AND(TimeSpend[[#This Row],[Personnel number]]&lt;&gt;"",TimeSpend[[#This Row],[Date]]&lt;&gt;""),TimeSpend[[#This Row],[Start Time]],"")</f>
        <v/>
      </c>
      <c r="I1220" s="36" t="str">
        <f>IF(AND(TimeSpend[[#This Row],[Personnel number]]&lt;&gt;"",TimeSpend[[#This Row],[Date]]&lt;&gt;""),TimeSpend[[#This Row],[End Time]],"")</f>
        <v/>
      </c>
      <c r="J1220" t="str">
        <f>IF(AND(TimeSpend[[#This Row],[Personnel number]]&lt;&gt;"",TimeSpend[[#This Row],[Date]]&lt;&gt;""),TimeSpend[[#This Row],[Location]],"")</f>
        <v/>
      </c>
      <c r="K1220" t="str">
        <f>IF(AND(TimeSpend[[#This Row],[Personnel number]]&lt;&gt;"",TimeSpend[[#This Row],[Date]]&lt;&gt;""),TimeSpend[[#This Row],[Task]],"")</f>
        <v/>
      </c>
      <c r="L1220" t="str">
        <f>IF(AND(TimeSpend[[#This Row],[Personnel number]]&lt;&gt;"",TimeSpend[[#This Row],[Date]]&lt;&gt;""),Utilization!$J$2,"")</f>
        <v/>
      </c>
      <c r="M1220" t="str">
        <f>IF(AND(TimeSpend[[#This Row],[Personnel number]]&lt;&gt;"",TimeSpend[[#This Row],[Date]]&lt;&gt;""),TimeSpend[[#This Row],[Employee Name]],"")</f>
        <v/>
      </c>
      <c r="N1220" t="str">
        <f t="shared" si="38"/>
        <v/>
      </c>
      <c r="O1220" t="str">
        <f t="shared" si="39"/>
        <v/>
      </c>
      <c r="P1220" t="str">
        <f>IF(D1220&lt;&gt;"",VLOOKUP(D1220,Projects!B:C,2,0),"")</f>
        <v/>
      </c>
    </row>
    <row r="1221" spans="1:16" x14ac:dyDescent="0.25">
      <c r="A1221" t="str">
        <f>UPPER(IF(AND(TimeSpend[[#This Row],[Personnel number]]&lt;&gt;"",TimeSpend[[#This Row],[Date]]&lt;&gt;""),TimeSpend[[#This Row],[Personnel number]],""))</f>
        <v/>
      </c>
      <c r="B1221" s="85" t="str">
        <f>IF(AND(TimeSpend[[#This Row],[Personnel number]]&lt;&gt;"",TimeSpend[[#This Row],[Date]]&lt;&gt;""),TEXT(TimeSpend[[#This Row],[Date]],"[$-409]yyyyMMdd"),"")</f>
        <v/>
      </c>
      <c r="C1221" s="33" t="str">
        <f>IF(AND(TimeSpend[[#This Row],[Personnel number]]&lt;&gt;"",TimeSpend[[#This Row],[Date]]&lt;&gt;""),SUBSTITUTE(TimeSpend[[#This Row],[Hours]],",","."),"")</f>
        <v/>
      </c>
      <c r="D1221" t="str">
        <f>IF(AND(TimeSpend[[#This Row],[Personnel number]]&lt;&gt;"",TimeSpend[[#This Row],[Date]]&lt;&gt;""),TimeSpend[[#This Row],[Network]],"")</f>
        <v/>
      </c>
      <c r="E1221" t="str">
        <f>IF(AND(TimeSpend[[#This Row],[Personnel number]]&lt;&gt;"",TimeSpend[[#This Row],[Date]]&lt;&gt;""),TimeSpend[[#This Row],[Network Description]],"")</f>
        <v/>
      </c>
      <c r="F1221" t="str">
        <f>IF(AND(TimeSpend[[#This Row],[Personnel number]]&lt;&gt;"",TimeSpend[[#This Row],[Date]]&lt;&gt;""),TimeSpend[[#This Row],[Activity]],"")</f>
        <v/>
      </c>
      <c r="G1221" t="str">
        <f>IF(AND(TimeSpend[[#This Row],[Personnel number]]&lt;&gt;"",TimeSpend[[#This Row],[Date]]&lt;&gt;""),TimeSpend[[#This Row],[Activity description]],"")</f>
        <v/>
      </c>
      <c r="H1221" s="36" t="str">
        <f>IF(AND(TimeSpend[[#This Row],[Personnel number]]&lt;&gt;"",TimeSpend[[#This Row],[Date]]&lt;&gt;""),TimeSpend[[#This Row],[Start Time]],"")</f>
        <v/>
      </c>
      <c r="I1221" s="36" t="str">
        <f>IF(AND(TimeSpend[[#This Row],[Personnel number]]&lt;&gt;"",TimeSpend[[#This Row],[Date]]&lt;&gt;""),TimeSpend[[#This Row],[End Time]],"")</f>
        <v/>
      </c>
      <c r="J1221" t="str">
        <f>IF(AND(TimeSpend[[#This Row],[Personnel number]]&lt;&gt;"",TimeSpend[[#This Row],[Date]]&lt;&gt;""),TimeSpend[[#This Row],[Location]],"")</f>
        <v/>
      </c>
      <c r="K1221" t="str">
        <f>IF(AND(TimeSpend[[#This Row],[Personnel number]]&lt;&gt;"",TimeSpend[[#This Row],[Date]]&lt;&gt;""),TimeSpend[[#This Row],[Task]],"")</f>
        <v/>
      </c>
      <c r="L1221" t="str">
        <f>IF(AND(TimeSpend[[#This Row],[Personnel number]]&lt;&gt;"",TimeSpend[[#This Row],[Date]]&lt;&gt;""),Utilization!$J$2,"")</f>
        <v/>
      </c>
      <c r="M1221" t="str">
        <f>IF(AND(TimeSpend[[#This Row],[Personnel number]]&lt;&gt;"",TimeSpend[[#This Row],[Date]]&lt;&gt;""),TimeSpend[[#This Row],[Employee Name]],"")</f>
        <v/>
      </c>
      <c r="N1221" t="str">
        <f t="shared" si="38"/>
        <v/>
      </c>
      <c r="O1221" t="str">
        <f t="shared" si="39"/>
        <v/>
      </c>
      <c r="P1221" t="str">
        <f>IF(D1221&lt;&gt;"",VLOOKUP(D1221,Projects!B:C,2,0),"")</f>
        <v/>
      </c>
    </row>
    <row r="1222" spans="1:16" x14ac:dyDescent="0.25">
      <c r="A1222" t="str">
        <f>UPPER(IF(AND(TimeSpend[[#This Row],[Personnel number]]&lt;&gt;"",TimeSpend[[#This Row],[Date]]&lt;&gt;""),TimeSpend[[#This Row],[Personnel number]],""))</f>
        <v/>
      </c>
      <c r="B1222" s="85" t="str">
        <f>IF(AND(TimeSpend[[#This Row],[Personnel number]]&lt;&gt;"",TimeSpend[[#This Row],[Date]]&lt;&gt;""),TEXT(TimeSpend[[#This Row],[Date]],"[$-409]yyyyMMdd"),"")</f>
        <v/>
      </c>
      <c r="C1222" s="33" t="str">
        <f>IF(AND(TimeSpend[[#This Row],[Personnel number]]&lt;&gt;"",TimeSpend[[#This Row],[Date]]&lt;&gt;""),SUBSTITUTE(TimeSpend[[#This Row],[Hours]],",","."),"")</f>
        <v/>
      </c>
      <c r="D1222" t="str">
        <f>IF(AND(TimeSpend[[#This Row],[Personnel number]]&lt;&gt;"",TimeSpend[[#This Row],[Date]]&lt;&gt;""),TimeSpend[[#This Row],[Network]],"")</f>
        <v/>
      </c>
      <c r="E1222" t="str">
        <f>IF(AND(TimeSpend[[#This Row],[Personnel number]]&lt;&gt;"",TimeSpend[[#This Row],[Date]]&lt;&gt;""),TimeSpend[[#This Row],[Network Description]],"")</f>
        <v/>
      </c>
      <c r="F1222" t="str">
        <f>IF(AND(TimeSpend[[#This Row],[Personnel number]]&lt;&gt;"",TimeSpend[[#This Row],[Date]]&lt;&gt;""),TimeSpend[[#This Row],[Activity]],"")</f>
        <v/>
      </c>
      <c r="G1222" t="str">
        <f>IF(AND(TimeSpend[[#This Row],[Personnel number]]&lt;&gt;"",TimeSpend[[#This Row],[Date]]&lt;&gt;""),TimeSpend[[#This Row],[Activity description]],"")</f>
        <v/>
      </c>
      <c r="H1222" s="36" t="str">
        <f>IF(AND(TimeSpend[[#This Row],[Personnel number]]&lt;&gt;"",TimeSpend[[#This Row],[Date]]&lt;&gt;""),TimeSpend[[#This Row],[Start Time]],"")</f>
        <v/>
      </c>
      <c r="I1222" s="36" t="str">
        <f>IF(AND(TimeSpend[[#This Row],[Personnel number]]&lt;&gt;"",TimeSpend[[#This Row],[Date]]&lt;&gt;""),TimeSpend[[#This Row],[End Time]],"")</f>
        <v/>
      </c>
      <c r="J1222" t="str">
        <f>IF(AND(TimeSpend[[#This Row],[Personnel number]]&lt;&gt;"",TimeSpend[[#This Row],[Date]]&lt;&gt;""),TimeSpend[[#This Row],[Location]],"")</f>
        <v/>
      </c>
      <c r="K1222" t="str">
        <f>IF(AND(TimeSpend[[#This Row],[Personnel number]]&lt;&gt;"",TimeSpend[[#This Row],[Date]]&lt;&gt;""),TimeSpend[[#This Row],[Task]],"")</f>
        <v/>
      </c>
      <c r="L1222" t="str">
        <f>IF(AND(TimeSpend[[#This Row],[Personnel number]]&lt;&gt;"",TimeSpend[[#This Row],[Date]]&lt;&gt;""),Utilization!$J$2,"")</f>
        <v/>
      </c>
      <c r="M1222" t="str">
        <f>IF(AND(TimeSpend[[#This Row],[Personnel number]]&lt;&gt;"",TimeSpend[[#This Row],[Date]]&lt;&gt;""),TimeSpend[[#This Row],[Employee Name]],"")</f>
        <v/>
      </c>
      <c r="N1222" t="str">
        <f t="shared" si="38"/>
        <v/>
      </c>
      <c r="O1222" t="str">
        <f t="shared" si="39"/>
        <v/>
      </c>
      <c r="P1222" t="str">
        <f>IF(D1222&lt;&gt;"",VLOOKUP(D1222,Projects!B:C,2,0),"")</f>
        <v/>
      </c>
    </row>
    <row r="1223" spans="1:16" x14ac:dyDescent="0.25">
      <c r="A1223" t="str">
        <f>UPPER(IF(AND(TimeSpend[[#This Row],[Personnel number]]&lt;&gt;"",TimeSpend[[#This Row],[Date]]&lt;&gt;""),TimeSpend[[#This Row],[Personnel number]],""))</f>
        <v/>
      </c>
      <c r="B1223" s="85" t="str">
        <f>IF(AND(TimeSpend[[#This Row],[Personnel number]]&lt;&gt;"",TimeSpend[[#This Row],[Date]]&lt;&gt;""),TEXT(TimeSpend[[#This Row],[Date]],"[$-409]yyyyMMdd"),"")</f>
        <v/>
      </c>
      <c r="C1223" s="33" t="str">
        <f>IF(AND(TimeSpend[[#This Row],[Personnel number]]&lt;&gt;"",TimeSpend[[#This Row],[Date]]&lt;&gt;""),SUBSTITUTE(TimeSpend[[#This Row],[Hours]],",","."),"")</f>
        <v/>
      </c>
      <c r="D1223" t="str">
        <f>IF(AND(TimeSpend[[#This Row],[Personnel number]]&lt;&gt;"",TimeSpend[[#This Row],[Date]]&lt;&gt;""),TimeSpend[[#This Row],[Network]],"")</f>
        <v/>
      </c>
      <c r="E1223" t="str">
        <f>IF(AND(TimeSpend[[#This Row],[Personnel number]]&lt;&gt;"",TimeSpend[[#This Row],[Date]]&lt;&gt;""),TimeSpend[[#This Row],[Network Description]],"")</f>
        <v/>
      </c>
      <c r="F1223" t="str">
        <f>IF(AND(TimeSpend[[#This Row],[Personnel number]]&lt;&gt;"",TimeSpend[[#This Row],[Date]]&lt;&gt;""),TimeSpend[[#This Row],[Activity]],"")</f>
        <v/>
      </c>
      <c r="G1223" t="str">
        <f>IF(AND(TimeSpend[[#This Row],[Personnel number]]&lt;&gt;"",TimeSpend[[#This Row],[Date]]&lt;&gt;""),TimeSpend[[#This Row],[Activity description]],"")</f>
        <v/>
      </c>
      <c r="H1223" s="36" t="str">
        <f>IF(AND(TimeSpend[[#This Row],[Personnel number]]&lt;&gt;"",TimeSpend[[#This Row],[Date]]&lt;&gt;""),TimeSpend[[#This Row],[Start Time]],"")</f>
        <v/>
      </c>
      <c r="I1223" s="36" t="str">
        <f>IF(AND(TimeSpend[[#This Row],[Personnel number]]&lt;&gt;"",TimeSpend[[#This Row],[Date]]&lt;&gt;""),TimeSpend[[#This Row],[End Time]],"")</f>
        <v/>
      </c>
      <c r="J1223" t="str">
        <f>IF(AND(TimeSpend[[#This Row],[Personnel number]]&lt;&gt;"",TimeSpend[[#This Row],[Date]]&lt;&gt;""),TimeSpend[[#This Row],[Location]],"")</f>
        <v/>
      </c>
      <c r="K1223" t="str">
        <f>IF(AND(TimeSpend[[#This Row],[Personnel number]]&lt;&gt;"",TimeSpend[[#This Row],[Date]]&lt;&gt;""),TimeSpend[[#This Row],[Task]],"")</f>
        <v/>
      </c>
      <c r="L1223" t="str">
        <f>IF(AND(TimeSpend[[#This Row],[Personnel number]]&lt;&gt;"",TimeSpend[[#This Row],[Date]]&lt;&gt;""),Utilization!$J$2,"")</f>
        <v/>
      </c>
      <c r="M1223" t="str">
        <f>IF(AND(TimeSpend[[#This Row],[Personnel number]]&lt;&gt;"",TimeSpend[[#This Row],[Date]]&lt;&gt;""),TimeSpend[[#This Row],[Employee Name]],"")</f>
        <v/>
      </c>
      <c r="N1223" t="str">
        <f t="shared" si="38"/>
        <v/>
      </c>
      <c r="O1223" t="str">
        <f t="shared" si="39"/>
        <v/>
      </c>
      <c r="P1223" t="str">
        <f>IF(D1223&lt;&gt;"",VLOOKUP(D1223,Projects!B:C,2,0),"")</f>
        <v/>
      </c>
    </row>
    <row r="1224" spans="1:16" x14ac:dyDescent="0.25">
      <c r="A1224" t="str">
        <f>UPPER(IF(AND(TimeSpend[[#This Row],[Personnel number]]&lt;&gt;"",TimeSpend[[#This Row],[Date]]&lt;&gt;""),TimeSpend[[#This Row],[Personnel number]],""))</f>
        <v/>
      </c>
      <c r="B1224" s="85" t="str">
        <f>IF(AND(TimeSpend[[#This Row],[Personnel number]]&lt;&gt;"",TimeSpend[[#This Row],[Date]]&lt;&gt;""),TEXT(TimeSpend[[#This Row],[Date]],"[$-409]yyyyMMdd"),"")</f>
        <v/>
      </c>
      <c r="C1224" s="33" t="str">
        <f>IF(AND(TimeSpend[[#This Row],[Personnel number]]&lt;&gt;"",TimeSpend[[#This Row],[Date]]&lt;&gt;""),SUBSTITUTE(TimeSpend[[#This Row],[Hours]],",","."),"")</f>
        <v/>
      </c>
      <c r="D1224" t="str">
        <f>IF(AND(TimeSpend[[#This Row],[Personnel number]]&lt;&gt;"",TimeSpend[[#This Row],[Date]]&lt;&gt;""),TimeSpend[[#This Row],[Network]],"")</f>
        <v/>
      </c>
      <c r="E1224" t="str">
        <f>IF(AND(TimeSpend[[#This Row],[Personnel number]]&lt;&gt;"",TimeSpend[[#This Row],[Date]]&lt;&gt;""),TimeSpend[[#This Row],[Network Description]],"")</f>
        <v/>
      </c>
      <c r="F1224" t="str">
        <f>IF(AND(TimeSpend[[#This Row],[Personnel number]]&lt;&gt;"",TimeSpend[[#This Row],[Date]]&lt;&gt;""),TimeSpend[[#This Row],[Activity]],"")</f>
        <v/>
      </c>
      <c r="G1224" t="str">
        <f>IF(AND(TimeSpend[[#This Row],[Personnel number]]&lt;&gt;"",TimeSpend[[#This Row],[Date]]&lt;&gt;""),TimeSpend[[#This Row],[Activity description]],"")</f>
        <v/>
      </c>
      <c r="H1224" s="36" t="str">
        <f>IF(AND(TimeSpend[[#This Row],[Personnel number]]&lt;&gt;"",TimeSpend[[#This Row],[Date]]&lt;&gt;""),TimeSpend[[#This Row],[Start Time]],"")</f>
        <v/>
      </c>
      <c r="I1224" s="36" t="str">
        <f>IF(AND(TimeSpend[[#This Row],[Personnel number]]&lt;&gt;"",TimeSpend[[#This Row],[Date]]&lt;&gt;""),TimeSpend[[#This Row],[End Time]],"")</f>
        <v/>
      </c>
      <c r="J1224" t="str">
        <f>IF(AND(TimeSpend[[#This Row],[Personnel number]]&lt;&gt;"",TimeSpend[[#This Row],[Date]]&lt;&gt;""),TimeSpend[[#This Row],[Location]],"")</f>
        <v/>
      </c>
      <c r="K1224" t="str">
        <f>IF(AND(TimeSpend[[#This Row],[Personnel number]]&lt;&gt;"",TimeSpend[[#This Row],[Date]]&lt;&gt;""),TimeSpend[[#This Row],[Task]],"")</f>
        <v/>
      </c>
      <c r="L1224" t="str">
        <f>IF(AND(TimeSpend[[#This Row],[Personnel number]]&lt;&gt;"",TimeSpend[[#This Row],[Date]]&lt;&gt;""),Utilization!$J$2,"")</f>
        <v/>
      </c>
      <c r="M1224" t="str">
        <f>IF(AND(TimeSpend[[#This Row],[Personnel number]]&lt;&gt;"",TimeSpend[[#This Row],[Date]]&lt;&gt;""),TimeSpend[[#This Row],[Employee Name]],"")</f>
        <v/>
      </c>
      <c r="N1224" t="str">
        <f t="shared" si="38"/>
        <v/>
      </c>
      <c r="O1224" t="str">
        <f t="shared" si="39"/>
        <v/>
      </c>
      <c r="P1224" t="str">
        <f>IF(D1224&lt;&gt;"",VLOOKUP(D1224,Projects!B:C,2,0),"")</f>
        <v/>
      </c>
    </row>
    <row r="1225" spans="1:16" x14ac:dyDescent="0.25">
      <c r="A1225" t="str">
        <f>UPPER(IF(AND(TimeSpend[[#This Row],[Personnel number]]&lt;&gt;"",TimeSpend[[#This Row],[Date]]&lt;&gt;""),TimeSpend[[#This Row],[Personnel number]],""))</f>
        <v/>
      </c>
      <c r="B1225" s="85" t="str">
        <f>IF(AND(TimeSpend[[#This Row],[Personnel number]]&lt;&gt;"",TimeSpend[[#This Row],[Date]]&lt;&gt;""),TEXT(TimeSpend[[#This Row],[Date]],"[$-409]yyyyMMdd"),"")</f>
        <v/>
      </c>
      <c r="C1225" s="33" t="str">
        <f>IF(AND(TimeSpend[[#This Row],[Personnel number]]&lt;&gt;"",TimeSpend[[#This Row],[Date]]&lt;&gt;""),SUBSTITUTE(TimeSpend[[#This Row],[Hours]],",","."),"")</f>
        <v/>
      </c>
      <c r="D1225" t="str">
        <f>IF(AND(TimeSpend[[#This Row],[Personnel number]]&lt;&gt;"",TimeSpend[[#This Row],[Date]]&lt;&gt;""),TimeSpend[[#This Row],[Network]],"")</f>
        <v/>
      </c>
      <c r="E1225" t="str">
        <f>IF(AND(TimeSpend[[#This Row],[Personnel number]]&lt;&gt;"",TimeSpend[[#This Row],[Date]]&lt;&gt;""),TimeSpend[[#This Row],[Network Description]],"")</f>
        <v/>
      </c>
      <c r="F1225" t="str">
        <f>IF(AND(TimeSpend[[#This Row],[Personnel number]]&lt;&gt;"",TimeSpend[[#This Row],[Date]]&lt;&gt;""),TimeSpend[[#This Row],[Activity]],"")</f>
        <v/>
      </c>
      <c r="G1225" t="str">
        <f>IF(AND(TimeSpend[[#This Row],[Personnel number]]&lt;&gt;"",TimeSpend[[#This Row],[Date]]&lt;&gt;""),TimeSpend[[#This Row],[Activity description]],"")</f>
        <v/>
      </c>
      <c r="H1225" s="36" t="str">
        <f>IF(AND(TimeSpend[[#This Row],[Personnel number]]&lt;&gt;"",TimeSpend[[#This Row],[Date]]&lt;&gt;""),TimeSpend[[#This Row],[Start Time]],"")</f>
        <v/>
      </c>
      <c r="I1225" s="36" t="str">
        <f>IF(AND(TimeSpend[[#This Row],[Personnel number]]&lt;&gt;"",TimeSpend[[#This Row],[Date]]&lt;&gt;""),TimeSpend[[#This Row],[End Time]],"")</f>
        <v/>
      </c>
      <c r="J1225" t="str">
        <f>IF(AND(TimeSpend[[#This Row],[Personnel number]]&lt;&gt;"",TimeSpend[[#This Row],[Date]]&lt;&gt;""),TimeSpend[[#This Row],[Location]],"")</f>
        <v/>
      </c>
      <c r="K1225" t="str">
        <f>IF(AND(TimeSpend[[#This Row],[Personnel number]]&lt;&gt;"",TimeSpend[[#This Row],[Date]]&lt;&gt;""),TimeSpend[[#This Row],[Task]],"")</f>
        <v/>
      </c>
      <c r="L1225" t="str">
        <f>IF(AND(TimeSpend[[#This Row],[Personnel number]]&lt;&gt;"",TimeSpend[[#This Row],[Date]]&lt;&gt;""),Utilization!$J$2,"")</f>
        <v/>
      </c>
      <c r="M1225" t="str">
        <f>IF(AND(TimeSpend[[#This Row],[Personnel number]]&lt;&gt;"",TimeSpend[[#This Row],[Date]]&lt;&gt;""),TimeSpend[[#This Row],[Employee Name]],"")</f>
        <v/>
      </c>
      <c r="N1225" t="str">
        <f t="shared" si="38"/>
        <v/>
      </c>
      <c r="O1225" t="str">
        <f t="shared" si="39"/>
        <v/>
      </c>
      <c r="P1225" t="str">
        <f>IF(D1225&lt;&gt;"",VLOOKUP(D1225,Projects!B:C,2,0),"")</f>
        <v/>
      </c>
    </row>
    <row r="1226" spans="1:16" x14ac:dyDescent="0.25">
      <c r="A1226" t="str">
        <f>UPPER(IF(AND(TimeSpend[[#This Row],[Personnel number]]&lt;&gt;"",TimeSpend[[#This Row],[Date]]&lt;&gt;""),TimeSpend[[#This Row],[Personnel number]],""))</f>
        <v/>
      </c>
      <c r="B1226" s="85" t="str">
        <f>IF(AND(TimeSpend[[#This Row],[Personnel number]]&lt;&gt;"",TimeSpend[[#This Row],[Date]]&lt;&gt;""),TEXT(TimeSpend[[#This Row],[Date]],"[$-409]yyyyMMdd"),"")</f>
        <v/>
      </c>
      <c r="C1226" s="33" t="str">
        <f>IF(AND(TimeSpend[[#This Row],[Personnel number]]&lt;&gt;"",TimeSpend[[#This Row],[Date]]&lt;&gt;""),SUBSTITUTE(TimeSpend[[#This Row],[Hours]],",","."),"")</f>
        <v/>
      </c>
      <c r="D1226" t="str">
        <f>IF(AND(TimeSpend[[#This Row],[Personnel number]]&lt;&gt;"",TimeSpend[[#This Row],[Date]]&lt;&gt;""),TimeSpend[[#This Row],[Network]],"")</f>
        <v/>
      </c>
      <c r="E1226" t="str">
        <f>IF(AND(TimeSpend[[#This Row],[Personnel number]]&lt;&gt;"",TimeSpend[[#This Row],[Date]]&lt;&gt;""),TimeSpend[[#This Row],[Network Description]],"")</f>
        <v/>
      </c>
      <c r="F1226" t="str">
        <f>IF(AND(TimeSpend[[#This Row],[Personnel number]]&lt;&gt;"",TimeSpend[[#This Row],[Date]]&lt;&gt;""),TimeSpend[[#This Row],[Activity]],"")</f>
        <v/>
      </c>
      <c r="G1226" t="str">
        <f>IF(AND(TimeSpend[[#This Row],[Personnel number]]&lt;&gt;"",TimeSpend[[#This Row],[Date]]&lt;&gt;""),TimeSpend[[#This Row],[Activity description]],"")</f>
        <v/>
      </c>
      <c r="H1226" s="36" t="str">
        <f>IF(AND(TimeSpend[[#This Row],[Personnel number]]&lt;&gt;"",TimeSpend[[#This Row],[Date]]&lt;&gt;""),TimeSpend[[#This Row],[Start Time]],"")</f>
        <v/>
      </c>
      <c r="I1226" s="36" t="str">
        <f>IF(AND(TimeSpend[[#This Row],[Personnel number]]&lt;&gt;"",TimeSpend[[#This Row],[Date]]&lt;&gt;""),TimeSpend[[#This Row],[End Time]],"")</f>
        <v/>
      </c>
      <c r="J1226" t="str">
        <f>IF(AND(TimeSpend[[#This Row],[Personnel number]]&lt;&gt;"",TimeSpend[[#This Row],[Date]]&lt;&gt;""),TimeSpend[[#This Row],[Location]],"")</f>
        <v/>
      </c>
      <c r="K1226" t="str">
        <f>IF(AND(TimeSpend[[#This Row],[Personnel number]]&lt;&gt;"",TimeSpend[[#This Row],[Date]]&lt;&gt;""),TimeSpend[[#This Row],[Task]],"")</f>
        <v/>
      </c>
      <c r="L1226" t="str">
        <f>IF(AND(TimeSpend[[#This Row],[Personnel number]]&lt;&gt;"",TimeSpend[[#This Row],[Date]]&lt;&gt;""),Utilization!$J$2,"")</f>
        <v/>
      </c>
      <c r="M1226" t="str">
        <f>IF(AND(TimeSpend[[#This Row],[Personnel number]]&lt;&gt;"",TimeSpend[[#This Row],[Date]]&lt;&gt;""),TimeSpend[[#This Row],[Employee Name]],"")</f>
        <v/>
      </c>
      <c r="N1226" t="str">
        <f t="shared" si="38"/>
        <v/>
      </c>
      <c r="O1226" t="str">
        <f t="shared" si="39"/>
        <v/>
      </c>
      <c r="P1226" t="str">
        <f>IF(D1226&lt;&gt;"",VLOOKUP(D1226,Projects!B:C,2,0),"")</f>
        <v/>
      </c>
    </row>
    <row r="1227" spans="1:16" x14ac:dyDescent="0.25">
      <c r="A1227" t="str">
        <f>UPPER(IF(AND(TimeSpend[[#This Row],[Personnel number]]&lt;&gt;"",TimeSpend[[#This Row],[Date]]&lt;&gt;""),TimeSpend[[#This Row],[Personnel number]],""))</f>
        <v/>
      </c>
      <c r="B1227" s="85" t="str">
        <f>IF(AND(TimeSpend[[#This Row],[Personnel number]]&lt;&gt;"",TimeSpend[[#This Row],[Date]]&lt;&gt;""),TEXT(TimeSpend[[#This Row],[Date]],"[$-409]yyyyMMdd"),"")</f>
        <v/>
      </c>
      <c r="C1227" s="33" t="str">
        <f>IF(AND(TimeSpend[[#This Row],[Personnel number]]&lt;&gt;"",TimeSpend[[#This Row],[Date]]&lt;&gt;""),SUBSTITUTE(TimeSpend[[#This Row],[Hours]],",","."),"")</f>
        <v/>
      </c>
      <c r="D1227" t="str">
        <f>IF(AND(TimeSpend[[#This Row],[Personnel number]]&lt;&gt;"",TimeSpend[[#This Row],[Date]]&lt;&gt;""),TimeSpend[[#This Row],[Network]],"")</f>
        <v/>
      </c>
      <c r="E1227" t="str">
        <f>IF(AND(TimeSpend[[#This Row],[Personnel number]]&lt;&gt;"",TimeSpend[[#This Row],[Date]]&lt;&gt;""),TimeSpend[[#This Row],[Network Description]],"")</f>
        <v/>
      </c>
      <c r="F1227" t="str">
        <f>IF(AND(TimeSpend[[#This Row],[Personnel number]]&lt;&gt;"",TimeSpend[[#This Row],[Date]]&lt;&gt;""),TimeSpend[[#This Row],[Activity]],"")</f>
        <v/>
      </c>
      <c r="G1227" t="str">
        <f>IF(AND(TimeSpend[[#This Row],[Personnel number]]&lt;&gt;"",TimeSpend[[#This Row],[Date]]&lt;&gt;""),TimeSpend[[#This Row],[Activity description]],"")</f>
        <v/>
      </c>
      <c r="H1227" s="36" t="str">
        <f>IF(AND(TimeSpend[[#This Row],[Personnel number]]&lt;&gt;"",TimeSpend[[#This Row],[Date]]&lt;&gt;""),TimeSpend[[#This Row],[Start Time]],"")</f>
        <v/>
      </c>
      <c r="I1227" s="36" t="str">
        <f>IF(AND(TimeSpend[[#This Row],[Personnel number]]&lt;&gt;"",TimeSpend[[#This Row],[Date]]&lt;&gt;""),TimeSpend[[#This Row],[End Time]],"")</f>
        <v/>
      </c>
      <c r="J1227" t="str">
        <f>IF(AND(TimeSpend[[#This Row],[Personnel number]]&lt;&gt;"",TimeSpend[[#This Row],[Date]]&lt;&gt;""),TimeSpend[[#This Row],[Location]],"")</f>
        <v/>
      </c>
      <c r="K1227" t="str">
        <f>IF(AND(TimeSpend[[#This Row],[Personnel number]]&lt;&gt;"",TimeSpend[[#This Row],[Date]]&lt;&gt;""),TimeSpend[[#This Row],[Task]],"")</f>
        <v/>
      </c>
      <c r="L1227" t="str">
        <f>IF(AND(TimeSpend[[#This Row],[Personnel number]]&lt;&gt;"",TimeSpend[[#This Row],[Date]]&lt;&gt;""),Utilization!$J$2,"")</f>
        <v/>
      </c>
      <c r="M1227" t="str">
        <f>IF(AND(TimeSpend[[#This Row],[Personnel number]]&lt;&gt;"",TimeSpend[[#This Row],[Date]]&lt;&gt;""),TimeSpend[[#This Row],[Employee Name]],"")</f>
        <v/>
      </c>
      <c r="N1227" t="str">
        <f t="shared" si="38"/>
        <v/>
      </c>
      <c r="O1227" t="str">
        <f t="shared" si="39"/>
        <v/>
      </c>
      <c r="P1227" t="str">
        <f>IF(D1227&lt;&gt;"",VLOOKUP(D1227,Projects!B:C,2,0),"")</f>
        <v/>
      </c>
    </row>
    <row r="1228" spans="1:16" x14ac:dyDescent="0.25">
      <c r="A1228" t="str">
        <f>UPPER(IF(AND(TimeSpend[[#This Row],[Personnel number]]&lt;&gt;"",TimeSpend[[#This Row],[Date]]&lt;&gt;""),TimeSpend[[#This Row],[Personnel number]],""))</f>
        <v/>
      </c>
      <c r="B1228" s="85" t="str">
        <f>IF(AND(TimeSpend[[#This Row],[Personnel number]]&lt;&gt;"",TimeSpend[[#This Row],[Date]]&lt;&gt;""),TEXT(TimeSpend[[#This Row],[Date]],"[$-409]yyyyMMdd"),"")</f>
        <v/>
      </c>
      <c r="C1228" s="33" t="str">
        <f>IF(AND(TimeSpend[[#This Row],[Personnel number]]&lt;&gt;"",TimeSpend[[#This Row],[Date]]&lt;&gt;""),SUBSTITUTE(TimeSpend[[#This Row],[Hours]],",","."),"")</f>
        <v/>
      </c>
      <c r="D1228" t="str">
        <f>IF(AND(TimeSpend[[#This Row],[Personnel number]]&lt;&gt;"",TimeSpend[[#This Row],[Date]]&lt;&gt;""),TimeSpend[[#This Row],[Network]],"")</f>
        <v/>
      </c>
      <c r="E1228" t="str">
        <f>IF(AND(TimeSpend[[#This Row],[Personnel number]]&lt;&gt;"",TimeSpend[[#This Row],[Date]]&lt;&gt;""),TimeSpend[[#This Row],[Network Description]],"")</f>
        <v/>
      </c>
      <c r="F1228" t="str">
        <f>IF(AND(TimeSpend[[#This Row],[Personnel number]]&lt;&gt;"",TimeSpend[[#This Row],[Date]]&lt;&gt;""),TimeSpend[[#This Row],[Activity]],"")</f>
        <v/>
      </c>
      <c r="G1228" t="str">
        <f>IF(AND(TimeSpend[[#This Row],[Personnel number]]&lt;&gt;"",TimeSpend[[#This Row],[Date]]&lt;&gt;""),TimeSpend[[#This Row],[Activity description]],"")</f>
        <v/>
      </c>
      <c r="H1228" s="36" t="str">
        <f>IF(AND(TimeSpend[[#This Row],[Personnel number]]&lt;&gt;"",TimeSpend[[#This Row],[Date]]&lt;&gt;""),TimeSpend[[#This Row],[Start Time]],"")</f>
        <v/>
      </c>
      <c r="I1228" s="36" t="str">
        <f>IF(AND(TimeSpend[[#This Row],[Personnel number]]&lt;&gt;"",TimeSpend[[#This Row],[Date]]&lt;&gt;""),TimeSpend[[#This Row],[End Time]],"")</f>
        <v/>
      </c>
      <c r="J1228" t="str">
        <f>IF(AND(TimeSpend[[#This Row],[Personnel number]]&lt;&gt;"",TimeSpend[[#This Row],[Date]]&lt;&gt;""),TimeSpend[[#This Row],[Location]],"")</f>
        <v/>
      </c>
      <c r="K1228" t="str">
        <f>IF(AND(TimeSpend[[#This Row],[Personnel number]]&lt;&gt;"",TimeSpend[[#This Row],[Date]]&lt;&gt;""),TimeSpend[[#This Row],[Task]],"")</f>
        <v/>
      </c>
      <c r="L1228" t="str">
        <f>IF(AND(TimeSpend[[#This Row],[Personnel number]]&lt;&gt;"",TimeSpend[[#This Row],[Date]]&lt;&gt;""),Utilization!$J$2,"")</f>
        <v/>
      </c>
      <c r="M1228" t="str">
        <f>IF(AND(TimeSpend[[#This Row],[Personnel number]]&lt;&gt;"",TimeSpend[[#This Row],[Date]]&lt;&gt;""),TimeSpend[[#This Row],[Employee Name]],"")</f>
        <v/>
      </c>
      <c r="N1228" t="str">
        <f t="shared" si="38"/>
        <v/>
      </c>
      <c r="O1228" t="str">
        <f t="shared" si="39"/>
        <v/>
      </c>
      <c r="P1228" t="str">
        <f>IF(D1228&lt;&gt;"",VLOOKUP(D1228,Projects!B:C,2,0),"")</f>
        <v/>
      </c>
    </row>
    <row r="1229" spans="1:16" x14ac:dyDescent="0.25">
      <c r="A1229" t="str">
        <f>UPPER(IF(AND(TimeSpend[[#This Row],[Personnel number]]&lt;&gt;"",TimeSpend[[#This Row],[Date]]&lt;&gt;""),TimeSpend[[#This Row],[Personnel number]],""))</f>
        <v/>
      </c>
      <c r="B1229" s="85" t="str">
        <f>IF(AND(TimeSpend[[#This Row],[Personnel number]]&lt;&gt;"",TimeSpend[[#This Row],[Date]]&lt;&gt;""),TEXT(TimeSpend[[#This Row],[Date]],"[$-409]yyyyMMdd"),"")</f>
        <v/>
      </c>
      <c r="C1229" s="33" t="str">
        <f>IF(AND(TimeSpend[[#This Row],[Personnel number]]&lt;&gt;"",TimeSpend[[#This Row],[Date]]&lt;&gt;""),SUBSTITUTE(TimeSpend[[#This Row],[Hours]],",","."),"")</f>
        <v/>
      </c>
      <c r="D1229" t="str">
        <f>IF(AND(TimeSpend[[#This Row],[Personnel number]]&lt;&gt;"",TimeSpend[[#This Row],[Date]]&lt;&gt;""),TimeSpend[[#This Row],[Network]],"")</f>
        <v/>
      </c>
      <c r="E1229" t="str">
        <f>IF(AND(TimeSpend[[#This Row],[Personnel number]]&lt;&gt;"",TimeSpend[[#This Row],[Date]]&lt;&gt;""),TimeSpend[[#This Row],[Network Description]],"")</f>
        <v/>
      </c>
      <c r="F1229" t="str">
        <f>IF(AND(TimeSpend[[#This Row],[Personnel number]]&lt;&gt;"",TimeSpend[[#This Row],[Date]]&lt;&gt;""),TimeSpend[[#This Row],[Activity]],"")</f>
        <v/>
      </c>
      <c r="G1229" t="str">
        <f>IF(AND(TimeSpend[[#This Row],[Personnel number]]&lt;&gt;"",TimeSpend[[#This Row],[Date]]&lt;&gt;""),TimeSpend[[#This Row],[Activity description]],"")</f>
        <v/>
      </c>
      <c r="H1229" s="36" t="str">
        <f>IF(AND(TimeSpend[[#This Row],[Personnel number]]&lt;&gt;"",TimeSpend[[#This Row],[Date]]&lt;&gt;""),TimeSpend[[#This Row],[Start Time]],"")</f>
        <v/>
      </c>
      <c r="I1229" s="36" t="str">
        <f>IF(AND(TimeSpend[[#This Row],[Personnel number]]&lt;&gt;"",TimeSpend[[#This Row],[Date]]&lt;&gt;""),TimeSpend[[#This Row],[End Time]],"")</f>
        <v/>
      </c>
      <c r="J1229" t="str">
        <f>IF(AND(TimeSpend[[#This Row],[Personnel number]]&lt;&gt;"",TimeSpend[[#This Row],[Date]]&lt;&gt;""),TimeSpend[[#This Row],[Location]],"")</f>
        <v/>
      </c>
      <c r="K1229" t="str">
        <f>IF(AND(TimeSpend[[#This Row],[Personnel number]]&lt;&gt;"",TimeSpend[[#This Row],[Date]]&lt;&gt;""),TimeSpend[[#This Row],[Task]],"")</f>
        <v/>
      </c>
      <c r="L1229" t="str">
        <f>IF(AND(TimeSpend[[#This Row],[Personnel number]]&lt;&gt;"",TimeSpend[[#This Row],[Date]]&lt;&gt;""),Utilization!$J$2,"")</f>
        <v/>
      </c>
      <c r="M1229" t="str">
        <f>IF(AND(TimeSpend[[#This Row],[Personnel number]]&lt;&gt;"",TimeSpend[[#This Row],[Date]]&lt;&gt;""),TimeSpend[[#This Row],[Employee Name]],"")</f>
        <v/>
      </c>
      <c r="N1229" t="str">
        <f t="shared" si="38"/>
        <v/>
      </c>
      <c r="O1229" t="str">
        <f t="shared" si="39"/>
        <v/>
      </c>
      <c r="P1229" t="str">
        <f>IF(D1229&lt;&gt;"",VLOOKUP(D1229,Projects!B:C,2,0),"")</f>
        <v/>
      </c>
    </row>
    <row r="1230" spans="1:16" x14ac:dyDescent="0.25">
      <c r="A1230" t="str">
        <f>UPPER(IF(AND(TimeSpend[[#This Row],[Personnel number]]&lt;&gt;"",TimeSpend[[#This Row],[Date]]&lt;&gt;""),TimeSpend[[#This Row],[Personnel number]],""))</f>
        <v/>
      </c>
      <c r="B1230" s="85" t="str">
        <f>IF(AND(TimeSpend[[#This Row],[Personnel number]]&lt;&gt;"",TimeSpend[[#This Row],[Date]]&lt;&gt;""),TEXT(TimeSpend[[#This Row],[Date]],"[$-409]yyyyMMdd"),"")</f>
        <v/>
      </c>
      <c r="C1230" s="33" t="str">
        <f>IF(AND(TimeSpend[[#This Row],[Personnel number]]&lt;&gt;"",TimeSpend[[#This Row],[Date]]&lt;&gt;""),SUBSTITUTE(TimeSpend[[#This Row],[Hours]],",","."),"")</f>
        <v/>
      </c>
      <c r="D1230" t="str">
        <f>IF(AND(TimeSpend[[#This Row],[Personnel number]]&lt;&gt;"",TimeSpend[[#This Row],[Date]]&lt;&gt;""),TimeSpend[[#This Row],[Network]],"")</f>
        <v/>
      </c>
      <c r="E1230" t="str">
        <f>IF(AND(TimeSpend[[#This Row],[Personnel number]]&lt;&gt;"",TimeSpend[[#This Row],[Date]]&lt;&gt;""),TimeSpend[[#This Row],[Network Description]],"")</f>
        <v/>
      </c>
      <c r="F1230" t="str">
        <f>IF(AND(TimeSpend[[#This Row],[Personnel number]]&lt;&gt;"",TimeSpend[[#This Row],[Date]]&lt;&gt;""),TimeSpend[[#This Row],[Activity]],"")</f>
        <v/>
      </c>
      <c r="G1230" t="str">
        <f>IF(AND(TimeSpend[[#This Row],[Personnel number]]&lt;&gt;"",TimeSpend[[#This Row],[Date]]&lt;&gt;""),TimeSpend[[#This Row],[Activity description]],"")</f>
        <v/>
      </c>
      <c r="H1230" s="36" t="str">
        <f>IF(AND(TimeSpend[[#This Row],[Personnel number]]&lt;&gt;"",TimeSpend[[#This Row],[Date]]&lt;&gt;""),TimeSpend[[#This Row],[Start Time]],"")</f>
        <v/>
      </c>
      <c r="I1230" s="36" t="str">
        <f>IF(AND(TimeSpend[[#This Row],[Personnel number]]&lt;&gt;"",TimeSpend[[#This Row],[Date]]&lt;&gt;""),TimeSpend[[#This Row],[End Time]],"")</f>
        <v/>
      </c>
      <c r="J1230" t="str">
        <f>IF(AND(TimeSpend[[#This Row],[Personnel number]]&lt;&gt;"",TimeSpend[[#This Row],[Date]]&lt;&gt;""),TimeSpend[[#This Row],[Location]],"")</f>
        <v/>
      </c>
      <c r="K1230" t="str">
        <f>IF(AND(TimeSpend[[#This Row],[Personnel number]]&lt;&gt;"",TimeSpend[[#This Row],[Date]]&lt;&gt;""),TimeSpend[[#This Row],[Task]],"")</f>
        <v/>
      </c>
      <c r="L1230" t="str">
        <f>IF(AND(TimeSpend[[#This Row],[Personnel number]]&lt;&gt;"",TimeSpend[[#This Row],[Date]]&lt;&gt;""),Utilization!$J$2,"")</f>
        <v/>
      </c>
      <c r="M1230" t="str">
        <f>IF(AND(TimeSpend[[#This Row],[Personnel number]]&lt;&gt;"",TimeSpend[[#This Row],[Date]]&lt;&gt;""),TimeSpend[[#This Row],[Employee Name]],"")</f>
        <v/>
      </c>
      <c r="N1230" t="str">
        <f t="shared" si="38"/>
        <v/>
      </c>
      <c r="O1230" t="str">
        <f t="shared" si="39"/>
        <v/>
      </c>
      <c r="P1230" t="str">
        <f>IF(D1230&lt;&gt;"",VLOOKUP(D1230,Projects!B:C,2,0),"")</f>
        <v/>
      </c>
    </row>
    <row r="1231" spans="1:16" x14ac:dyDescent="0.25">
      <c r="A1231" t="str">
        <f>UPPER(IF(AND(TimeSpend[[#This Row],[Personnel number]]&lt;&gt;"",TimeSpend[[#This Row],[Date]]&lt;&gt;""),TimeSpend[[#This Row],[Personnel number]],""))</f>
        <v/>
      </c>
      <c r="B1231" s="85" t="str">
        <f>IF(AND(TimeSpend[[#This Row],[Personnel number]]&lt;&gt;"",TimeSpend[[#This Row],[Date]]&lt;&gt;""),TEXT(TimeSpend[[#This Row],[Date]],"[$-409]yyyyMMdd"),"")</f>
        <v/>
      </c>
      <c r="C1231" s="33" t="str">
        <f>IF(AND(TimeSpend[[#This Row],[Personnel number]]&lt;&gt;"",TimeSpend[[#This Row],[Date]]&lt;&gt;""),SUBSTITUTE(TimeSpend[[#This Row],[Hours]],",","."),"")</f>
        <v/>
      </c>
      <c r="D1231" t="str">
        <f>IF(AND(TimeSpend[[#This Row],[Personnel number]]&lt;&gt;"",TimeSpend[[#This Row],[Date]]&lt;&gt;""),TimeSpend[[#This Row],[Network]],"")</f>
        <v/>
      </c>
      <c r="E1231" t="str">
        <f>IF(AND(TimeSpend[[#This Row],[Personnel number]]&lt;&gt;"",TimeSpend[[#This Row],[Date]]&lt;&gt;""),TimeSpend[[#This Row],[Network Description]],"")</f>
        <v/>
      </c>
      <c r="F1231" t="str">
        <f>IF(AND(TimeSpend[[#This Row],[Personnel number]]&lt;&gt;"",TimeSpend[[#This Row],[Date]]&lt;&gt;""),TimeSpend[[#This Row],[Activity]],"")</f>
        <v/>
      </c>
      <c r="G1231" t="str">
        <f>IF(AND(TimeSpend[[#This Row],[Personnel number]]&lt;&gt;"",TimeSpend[[#This Row],[Date]]&lt;&gt;""),TimeSpend[[#This Row],[Activity description]],"")</f>
        <v/>
      </c>
      <c r="H1231" s="36" t="str">
        <f>IF(AND(TimeSpend[[#This Row],[Personnel number]]&lt;&gt;"",TimeSpend[[#This Row],[Date]]&lt;&gt;""),TimeSpend[[#This Row],[Start Time]],"")</f>
        <v/>
      </c>
      <c r="I1231" s="36" t="str">
        <f>IF(AND(TimeSpend[[#This Row],[Personnel number]]&lt;&gt;"",TimeSpend[[#This Row],[Date]]&lt;&gt;""),TimeSpend[[#This Row],[End Time]],"")</f>
        <v/>
      </c>
      <c r="J1231" t="str">
        <f>IF(AND(TimeSpend[[#This Row],[Personnel number]]&lt;&gt;"",TimeSpend[[#This Row],[Date]]&lt;&gt;""),TimeSpend[[#This Row],[Location]],"")</f>
        <v/>
      </c>
      <c r="K1231" t="str">
        <f>IF(AND(TimeSpend[[#This Row],[Personnel number]]&lt;&gt;"",TimeSpend[[#This Row],[Date]]&lt;&gt;""),TimeSpend[[#This Row],[Task]],"")</f>
        <v/>
      </c>
      <c r="L1231" t="str">
        <f>IF(AND(TimeSpend[[#This Row],[Personnel number]]&lt;&gt;"",TimeSpend[[#This Row],[Date]]&lt;&gt;""),Utilization!$J$2,"")</f>
        <v/>
      </c>
      <c r="M1231" t="str">
        <f>IF(AND(TimeSpend[[#This Row],[Personnel number]]&lt;&gt;"",TimeSpend[[#This Row],[Date]]&lt;&gt;""),TimeSpend[[#This Row],[Employee Name]],"")</f>
        <v/>
      </c>
      <c r="N1231" t="str">
        <f t="shared" si="38"/>
        <v/>
      </c>
      <c r="O1231" t="str">
        <f t="shared" si="39"/>
        <v/>
      </c>
      <c r="P1231" t="str">
        <f>IF(D1231&lt;&gt;"",VLOOKUP(D1231,Projects!B:C,2,0),"")</f>
        <v/>
      </c>
    </row>
    <row r="1232" spans="1:16" x14ac:dyDescent="0.25">
      <c r="A1232" t="str">
        <f>UPPER(IF(AND(TimeSpend[[#This Row],[Personnel number]]&lt;&gt;"",TimeSpend[[#This Row],[Date]]&lt;&gt;""),TimeSpend[[#This Row],[Personnel number]],""))</f>
        <v/>
      </c>
      <c r="B1232" s="85" t="str">
        <f>IF(AND(TimeSpend[[#This Row],[Personnel number]]&lt;&gt;"",TimeSpend[[#This Row],[Date]]&lt;&gt;""),TEXT(TimeSpend[[#This Row],[Date]],"[$-409]yyyyMMdd"),"")</f>
        <v/>
      </c>
      <c r="C1232" s="33" t="str">
        <f>IF(AND(TimeSpend[[#This Row],[Personnel number]]&lt;&gt;"",TimeSpend[[#This Row],[Date]]&lt;&gt;""),SUBSTITUTE(TimeSpend[[#This Row],[Hours]],",","."),"")</f>
        <v/>
      </c>
      <c r="D1232" t="str">
        <f>IF(AND(TimeSpend[[#This Row],[Personnel number]]&lt;&gt;"",TimeSpend[[#This Row],[Date]]&lt;&gt;""),TimeSpend[[#This Row],[Network]],"")</f>
        <v/>
      </c>
      <c r="E1232" t="str">
        <f>IF(AND(TimeSpend[[#This Row],[Personnel number]]&lt;&gt;"",TimeSpend[[#This Row],[Date]]&lt;&gt;""),TimeSpend[[#This Row],[Network Description]],"")</f>
        <v/>
      </c>
      <c r="F1232" t="str">
        <f>IF(AND(TimeSpend[[#This Row],[Personnel number]]&lt;&gt;"",TimeSpend[[#This Row],[Date]]&lt;&gt;""),TimeSpend[[#This Row],[Activity]],"")</f>
        <v/>
      </c>
      <c r="G1232" t="str">
        <f>IF(AND(TimeSpend[[#This Row],[Personnel number]]&lt;&gt;"",TimeSpend[[#This Row],[Date]]&lt;&gt;""),TimeSpend[[#This Row],[Activity description]],"")</f>
        <v/>
      </c>
      <c r="H1232" s="36" t="str">
        <f>IF(AND(TimeSpend[[#This Row],[Personnel number]]&lt;&gt;"",TimeSpend[[#This Row],[Date]]&lt;&gt;""),TimeSpend[[#This Row],[Start Time]],"")</f>
        <v/>
      </c>
      <c r="I1232" s="36" t="str">
        <f>IF(AND(TimeSpend[[#This Row],[Personnel number]]&lt;&gt;"",TimeSpend[[#This Row],[Date]]&lt;&gt;""),TimeSpend[[#This Row],[End Time]],"")</f>
        <v/>
      </c>
      <c r="J1232" t="str">
        <f>IF(AND(TimeSpend[[#This Row],[Personnel number]]&lt;&gt;"",TimeSpend[[#This Row],[Date]]&lt;&gt;""),TimeSpend[[#This Row],[Location]],"")</f>
        <v/>
      </c>
      <c r="K1232" t="str">
        <f>IF(AND(TimeSpend[[#This Row],[Personnel number]]&lt;&gt;"",TimeSpend[[#This Row],[Date]]&lt;&gt;""),TimeSpend[[#This Row],[Task]],"")</f>
        <v/>
      </c>
      <c r="L1232" t="str">
        <f>IF(AND(TimeSpend[[#This Row],[Personnel number]]&lt;&gt;"",TimeSpend[[#This Row],[Date]]&lt;&gt;""),Utilization!$J$2,"")</f>
        <v/>
      </c>
      <c r="M1232" t="str">
        <f>IF(AND(TimeSpend[[#This Row],[Personnel number]]&lt;&gt;"",TimeSpend[[#This Row],[Date]]&lt;&gt;""),TimeSpend[[#This Row],[Employee Name]],"")</f>
        <v/>
      </c>
      <c r="N1232" t="str">
        <f t="shared" si="38"/>
        <v/>
      </c>
      <c r="O1232" t="str">
        <f t="shared" si="39"/>
        <v/>
      </c>
      <c r="P1232" t="str">
        <f>IF(D1232&lt;&gt;"",VLOOKUP(D1232,Projects!B:C,2,0),"")</f>
        <v/>
      </c>
    </row>
    <row r="1233" spans="1:16" x14ac:dyDescent="0.25">
      <c r="A1233" t="str">
        <f>UPPER(IF(AND(TimeSpend[[#This Row],[Personnel number]]&lt;&gt;"",TimeSpend[[#This Row],[Date]]&lt;&gt;""),TimeSpend[[#This Row],[Personnel number]],""))</f>
        <v/>
      </c>
      <c r="B1233" s="85" t="str">
        <f>IF(AND(TimeSpend[[#This Row],[Personnel number]]&lt;&gt;"",TimeSpend[[#This Row],[Date]]&lt;&gt;""),TEXT(TimeSpend[[#This Row],[Date]],"[$-409]yyyyMMdd"),"")</f>
        <v/>
      </c>
      <c r="C1233" s="33" t="str">
        <f>IF(AND(TimeSpend[[#This Row],[Personnel number]]&lt;&gt;"",TimeSpend[[#This Row],[Date]]&lt;&gt;""),SUBSTITUTE(TimeSpend[[#This Row],[Hours]],",","."),"")</f>
        <v/>
      </c>
      <c r="D1233" t="str">
        <f>IF(AND(TimeSpend[[#This Row],[Personnel number]]&lt;&gt;"",TimeSpend[[#This Row],[Date]]&lt;&gt;""),TimeSpend[[#This Row],[Network]],"")</f>
        <v/>
      </c>
      <c r="E1233" t="str">
        <f>IF(AND(TimeSpend[[#This Row],[Personnel number]]&lt;&gt;"",TimeSpend[[#This Row],[Date]]&lt;&gt;""),TimeSpend[[#This Row],[Network Description]],"")</f>
        <v/>
      </c>
      <c r="F1233" t="str">
        <f>IF(AND(TimeSpend[[#This Row],[Personnel number]]&lt;&gt;"",TimeSpend[[#This Row],[Date]]&lt;&gt;""),TimeSpend[[#This Row],[Activity]],"")</f>
        <v/>
      </c>
      <c r="G1233" t="str">
        <f>IF(AND(TimeSpend[[#This Row],[Personnel number]]&lt;&gt;"",TimeSpend[[#This Row],[Date]]&lt;&gt;""),TimeSpend[[#This Row],[Activity description]],"")</f>
        <v/>
      </c>
      <c r="H1233" s="36" t="str">
        <f>IF(AND(TimeSpend[[#This Row],[Personnel number]]&lt;&gt;"",TimeSpend[[#This Row],[Date]]&lt;&gt;""),TimeSpend[[#This Row],[Start Time]],"")</f>
        <v/>
      </c>
      <c r="I1233" s="36" t="str">
        <f>IF(AND(TimeSpend[[#This Row],[Personnel number]]&lt;&gt;"",TimeSpend[[#This Row],[Date]]&lt;&gt;""),TimeSpend[[#This Row],[End Time]],"")</f>
        <v/>
      </c>
      <c r="J1233" t="str">
        <f>IF(AND(TimeSpend[[#This Row],[Personnel number]]&lt;&gt;"",TimeSpend[[#This Row],[Date]]&lt;&gt;""),TimeSpend[[#This Row],[Location]],"")</f>
        <v/>
      </c>
      <c r="K1233" t="str">
        <f>IF(AND(TimeSpend[[#This Row],[Personnel number]]&lt;&gt;"",TimeSpend[[#This Row],[Date]]&lt;&gt;""),TimeSpend[[#This Row],[Task]],"")</f>
        <v/>
      </c>
      <c r="L1233" t="str">
        <f>IF(AND(TimeSpend[[#This Row],[Personnel number]]&lt;&gt;"",TimeSpend[[#This Row],[Date]]&lt;&gt;""),Utilization!$J$2,"")</f>
        <v/>
      </c>
      <c r="M1233" t="str">
        <f>IF(AND(TimeSpend[[#This Row],[Personnel number]]&lt;&gt;"",TimeSpend[[#This Row],[Date]]&lt;&gt;""),TimeSpend[[#This Row],[Employee Name]],"")</f>
        <v/>
      </c>
      <c r="N1233" t="str">
        <f t="shared" si="38"/>
        <v/>
      </c>
      <c r="O1233" t="str">
        <f t="shared" si="39"/>
        <v/>
      </c>
      <c r="P1233" t="str">
        <f>IF(D1233&lt;&gt;"",VLOOKUP(D1233,Projects!B:C,2,0),"")</f>
        <v/>
      </c>
    </row>
    <row r="1234" spans="1:16" x14ac:dyDescent="0.25">
      <c r="A1234" t="str">
        <f>UPPER(IF(AND(TimeSpend[[#This Row],[Personnel number]]&lt;&gt;"",TimeSpend[[#This Row],[Date]]&lt;&gt;""),TimeSpend[[#This Row],[Personnel number]],""))</f>
        <v/>
      </c>
      <c r="B1234" s="85" t="str">
        <f>IF(AND(TimeSpend[[#This Row],[Personnel number]]&lt;&gt;"",TimeSpend[[#This Row],[Date]]&lt;&gt;""),TEXT(TimeSpend[[#This Row],[Date]],"[$-409]yyyyMMdd"),"")</f>
        <v/>
      </c>
      <c r="C1234" s="33" t="str">
        <f>IF(AND(TimeSpend[[#This Row],[Personnel number]]&lt;&gt;"",TimeSpend[[#This Row],[Date]]&lt;&gt;""),SUBSTITUTE(TimeSpend[[#This Row],[Hours]],",","."),"")</f>
        <v/>
      </c>
      <c r="D1234" t="str">
        <f>IF(AND(TimeSpend[[#This Row],[Personnel number]]&lt;&gt;"",TimeSpend[[#This Row],[Date]]&lt;&gt;""),TimeSpend[[#This Row],[Network]],"")</f>
        <v/>
      </c>
      <c r="E1234" t="str">
        <f>IF(AND(TimeSpend[[#This Row],[Personnel number]]&lt;&gt;"",TimeSpend[[#This Row],[Date]]&lt;&gt;""),TimeSpend[[#This Row],[Network Description]],"")</f>
        <v/>
      </c>
      <c r="F1234" t="str">
        <f>IF(AND(TimeSpend[[#This Row],[Personnel number]]&lt;&gt;"",TimeSpend[[#This Row],[Date]]&lt;&gt;""),TimeSpend[[#This Row],[Activity]],"")</f>
        <v/>
      </c>
      <c r="G1234" t="str">
        <f>IF(AND(TimeSpend[[#This Row],[Personnel number]]&lt;&gt;"",TimeSpend[[#This Row],[Date]]&lt;&gt;""),TimeSpend[[#This Row],[Activity description]],"")</f>
        <v/>
      </c>
      <c r="H1234" s="36" t="str">
        <f>IF(AND(TimeSpend[[#This Row],[Personnel number]]&lt;&gt;"",TimeSpend[[#This Row],[Date]]&lt;&gt;""),TimeSpend[[#This Row],[Start Time]],"")</f>
        <v/>
      </c>
      <c r="I1234" s="36" t="str">
        <f>IF(AND(TimeSpend[[#This Row],[Personnel number]]&lt;&gt;"",TimeSpend[[#This Row],[Date]]&lt;&gt;""),TimeSpend[[#This Row],[End Time]],"")</f>
        <v/>
      </c>
      <c r="J1234" t="str">
        <f>IF(AND(TimeSpend[[#This Row],[Personnel number]]&lt;&gt;"",TimeSpend[[#This Row],[Date]]&lt;&gt;""),TimeSpend[[#This Row],[Location]],"")</f>
        <v/>
      </c>
      <c r="K1234" t="str">
        <f>IF(AND(TimeSpend[[#This Row],[Personnel number]]&lt;&gt;"",TimeSpend[[#This Row],[Date]]&lt;&gt;""),TimeSpend[[#This Row],[Task]],"")</f>
        <v/>
      </c>
      <c r="L1234" t="str">
        <f>IF(AND(TimeSpend[[#This Row],[Personnel number]]&lt;&gt;"",TimeSpend[[#This Row],[Date]]&lt;&gt;""),Utilization!$J$2,"")</f>
        <v/>
      </c>
      <c r="M1234" t="str">
        <f>IF(AND(TimeSpend[[#This Row],[Personnel number]]&lt;&gt;"",TimeSpend[[#This Row],[Date]]&lt;&gt;""),TimeSpend[[#This Row],[Employee Name]],"")</f>
        <v/>
      </c>
      <c r="N1234" t="str">
        <f t="shared" si="38"/>
        <v/>
      </c>
      <c r="O1234" t="str">
        <f t="shared" si="39"/>
        <v/>
      </c>
      <c r="P1234" t="str">
        <f>IF(D1234&lt;&gt;"",VLOOKUP(D1234,Projects!B:C,2,0),"")</f>
        <v/>
      </c>
    </row>
    <row r="1235" spans="1:16" x14ac:dyDescent="0.25">
      <c r="A1235" t="str">
        <f>UPPER(IF(AND(TimeSpend[[#This Row],[Personnel number]]&lt;&gt;"",TimeSpend[[#This Row],[Date]]&lt;&gt;""),TimeSpend[[#This Row],[Personnel number]],""))</f>
        <v/>
      </c>
      <c r="B1235" s="85" t="str">
        <f>IF(AND(TimeSpend[[#This Row],[Personnel number]]&lt;&gt;"",TimeSpend[[#This Row],[Date]]&lt;&gt;""),TEXT(TimeSpend[[#This Row],[Date]],"[$-409]yyyyMMdd"),"")</f>
        <v/>
      </c>
      <c r="C1235" s="33" t="str">
        <f>IF(AND(TimeSpend[[#This Row],[Personnel number]]&lt;&gt;"",TimeSpend[[#This Row],[Date]]&lt;&gt;""),SUBSTITUTE(TimeSpend[[#This Row],[Hours]],",","."),"")</f>
        <v/>
      </c>
      <c r="D1235" t="str">
        <f>IF(AND(TimeSpend[[#This Row],[Personnel number]]&lt;&gt;"",TimeSpend[[#This Row],[Date]]&lt;&gt;""),TimeSpend[[#This Row],[Network]],"")</f>
        <v/>
      </c>
      <c r="E1235" t="str">
        <f>IF(AND(TimeSpend[[#This Row],[Personnel number]]&lt;&gt;"",TimeSpend[[#This Row],[Date]]&lt;&gt;""),TimeSpend[[#This Row],[Network Description]],"")</f>
        <v/>
      </c>
      <c r="F1235" t="str">
        <f>IF(AND(TimeSpend[[#This Row],[Personnel number]]&lt;&gt;"",TimeSpend[[#This Row],[Date]]&lt;&gt;""),TimeSpend[[#This Row],[Activity]],"")</f>
        <v/>
      </c>
      <c r="G1235" t="str">
        <f>IF(AND(TimeSpend[[#This Row],[Personnel number]]&lt;&gt;"",TimeSpend[[#This Row],[Date]]&lt;&gt;""),TimeSpend[[#This Row],[Activity description]],"")</f>
        <v/>
      </c>
      <c r="H1235" s="36" t="str">
        <f>IF(AND(TimeSpend[[#This Row],[Personnel number]]&lt;&gt;"",TimeSpend[[#This Row],[Date]]&lt;&gt;""),TimeSpend[[#This Row],[Start Time]],"")</f>
        <v/>
      </c>
      <c r="I1235" s="36" t="str">
        <f>IF(AND(TimeSpend[[#This Row],[Personnel number]]&lt;&gt;"",TimeSpend[[#This Row],[Date]]&lt;&gt;""),TimeSpend[[#This Row],[End Time]],"")</f>
        <v/>
      </c>
      <c r="J1235" t="str">
        <f>IF(AND(TimeSpend[[#This Row],[Personnel number]]&lt;&gt;"",TimeSpend[[#This Row],[Date]]&lt;&gt;""),TimeSpend[[#This Row],[Location]],"")</f>
        <v/>
      </c>
      <c r="K1235" t="str">
        <f>IF(AND(TimeSpend[[#This Row],[Personnel number]]&lt;&gt;"",TimeSpend[[#This Row],[Date]]&lt;&gt;""),TimeSpend[[#This Row],[Task]],"")</f>
        <v/>
      </c>
      <c r="L1235" t="str">
        <f>IF(AND(TimeSpend[[#This Row],[Personnel number]]&lt;&gt;"",TimeSpend[[#This Row],[Date]]&lt;&gt;""),Utilization!$J$2,"")</f>
        <v/>
      </c>
      <c r="M1235" t="str">
        <f>IF(AND(TimeSpend[[#This Row],[Personnel number]]&lt;&gt;"",TimeSpend[[#This Row],[Date]]&lt;&gt;""),TimeSpend[[#This Row],[Employee Name]],"")</f>
        <v/>
      </c>
      <c r="N1235" t="str">
        <f t="shared" si="38"/>
        <v/>
      </c>
      <c r="O1235" t="str">
        <f t="shared" si="39"/>
        <v/>
      </c>
      <c r="P1235" t="str">
        <f>IF(D1235&lt;&gt;"",VLOOKUP(D1235,Projects!B:C,2,0),"")</f>
        <v/>
      </c>
    </row>
    <row r="1236" spans="1:16" x14ac:dyDescent="0.25">
      <c r="A1236" t="str">
        <f>UPPER(IF(AND(TimeSpend[[#This Row],[Personnel number]]&lt;&gt;"",TimeSpend[[#This Row],[Date]]&lt;&gt;""),TimeSpend[[#This Row],[Personnel number]],""))</f>
        <v/>
      </c>
      <c r="B1236" s="85" t="str">
        <f>IF(AND(TimeSpend[[#This Row],[Personnel number]]&lt;&gt;"",TimeSpend[[#This Row],[Date]]&lt;&gt;""),TEXT(TimeSpend[[#This Row],[Date]],"[$-409]yyyyMMdd"),"")</f>
        <v/>
      </c>
      <c r="C1236" s="33" t="str">
        <f>IF(AND(TimeSpend[[#This Row],[Personnel number]]&lt;&gt;"",TimeSpend[[#This Row],[Date]]&lt;&gt;""),SUBSTITUTE(TimeSpend[[#This Row],[Hours]],",","."),"")</f>
        <v/>
      </c>
      <c r="D1236" t="str">
        <f>IF(AND(TimeSpend[[#This Row],[Personnel number]]&lt;&gt;"",TimeSpend[[#This Row],[Date]]&lt;&gt;""),TimeSpend[[#This Row],[Network]],"")</f>
        <v/>
      </c>
      <c r="E1236" t="str">
        <f>IF(AND(TimeSpend[[#This Row],[Personnel number]]&lt;&gt;"",TimeSpend[[#This Row],[Date]]&lt;&gt;""),TimeSpend[[#This Row],[Network Description]],"")</f>
        <v/>
      </c>
      <c r="F1236" t="str">
        <f>IF(AND(TimeSpend[[#This Row],[Personnel number]]&lt;&gt;"",TimeSpend[[#This Row],[Date]]&lt;&gt;""),TimeSpend[[#This Row],[Activity]],"")</f>
        <v/>
      </c>
      <c r="G1236" t="str">
        <f>IF(AND(TimeSpend[[#This Row],[Personnel number]]&lt;&gt;"",TimeSpend[[#This Row],[Date]]&lt;&gt;""),TimeSpend[[#This Row],[Activity description]],"")</f>
        <v/>
      </c>
      <c r="H1236" s="36" t="str">
        <f>IF(AND(TimeSpend[[#This Row],[Personnel number]]&lt;&gt;"",TimeSpend[[#This Row],[Date]]&lt;&gt;""),TimeSpend[[#This Row],[Start Time]],"")</f>
        <v/>
      </c>
      <c r="I1236" s="36" t="str">
        <f>IF(AND(TimeSpend[[#This Row],[Personnel number]]&lt;&gt;"",TimeSpend[[#This Row],[Date]]&lt;&gt;""),TimeSpend[[#This Row],[End Time]],"")</f>
        <v/>
      </c>
      <c r="J1236" t="str">
        <f>IF(AND(TimeSpend[[#This Row],[Personnel number]]&lt;&gt;"",TimeSpend[[#This Row],[Date]]&lt;&gt;""),TimeSpend[[#This Row],[Location]],"")</f>
        <v/>
      </c>
      <c r="K1236" t="str">
        <f>IF(AND(TimeSpend[[#This Row],[Personnel number]]&lt;&gt;"",TimeSpend[[#This Row],[Date]]&lt;&gt;""),TimeSpend[[#This Row],[Task]],"")</f>
        <v/>
      </c>
      <c r="L1236" t="str">
        <f>IF(AND(TimeSpend[[#This Row],[Personnel number]]&lt;&gt;"",TimeSpend[[#This Row],[Date]]&lt;&gt;""),Utilization!$J$2,"")</f>
        <v/>
      </c>
      <c r="M1236" t="str">
        <f>IF(AND(TimeSpend[[#This Row],[Personnel number]]&lt;&gt;"",TimeSpend[[#This Row],[Date]]&lt;&gt;""),TimeSpend[[#This Row],[Employee Name]],"")</f>
        <v/>
      </c>
      <c r="N1236" t="str">
        <f t="shared" si="38"/>
        <v/>
      </c>
      <c r="O1236" t="str">
        <f t="shared" si="39"/>
        <v/>
      </c>
      <c r="P1236" t="str">
        <f>IF(D1236&lt;&gt;"",VLOOKUP(D1236,Projects!B:C,2,0),"")</f>
        <v/>
      </c>
    </row>
    <row r="1237" spans="1:16" x14ac:dyDescent="0.25">
      <c r="A1237" t="str">
        <f>UPPER(IF(AND(TimeSpend[[#This Row],[Personnel number]]&lt;&gt;"",TimeSpend[[#This Row],[Date]]&lt;&gt;""),TimeSpend[[#This Row],[Personnel number]],""))</f>
        <v/>
      </c>
      <c r="B1237" s="85" t="str">
        <f>IF(AND(TimeSpend[[#This Row],[Personnel number]]&lt;&gt;"",TimeSpend[[#This Row],[Date]]&lt;&gt;""),TEXT(TimeSpend[[#This Row],[Date]],"[$-409]yyyyMMdd"),"")</f>
        <v/>
      </c>
      <c r="C1237" s="33" t="str">
        <f>IF(AND(TimeSpend[[#This Row],[Personnel number]]&lt;&gt;"",TimeSpend[[#This Row],[Date]]&lt;&gt;""),SUBSTITUTE(TimeSpend[[#This Row],[Hours]],",","."),"")</f>
        <v/>
      </c>
      <c r="D1237" t="str">
        <f>IF(AND(TimeSpend[[#This Row],[Personnel number]]&lt;&gt;"",TimeSpend[[#This Row],[Date]]&lt;&gt;""),TimeSpend[[#This Row],[Network]],"")</f>
        <v/>
      </c>
      <c r="E1237" t="str">
        <f>IF(AND(TimeSpend[[#This Row],[Personnel number]]&lt;&gt;"",TimeSpend[[#This Row],[Date]]&lt;&gt;""),TimeSpend[[#This Row],[Network Description]],"")</f>
        <v/>
      </c>
      <c r="F1237" t="str">
        <f>IF(AND(TimeSpend[[#This Row],[Personnel number]]&lt;&gt;"",TimeSpend[[#This Row],[Date]]&lt;&gt;""),TimeSpend[[#This Row],[Activity]],"")</f>
        <v/>
      </c>
      <c r="G1237" t="str">
        <f>IF(AND(TimeSpend[[#This Row],[Personnel number]]&lt;&gt;"",TimeSpend[[#This Row],[Date]]&lt;&gt;""),TimeSpend[[#This Row],[Activity description]],"")</f>
        <v/>
      </c>
      <c r="H1237" s="36" t="str">
        <f>IF(AND(TimeSpend[[#This Row],[Personnel number]]&lt;&gt;"",TimeSpend[[#This Row],[Date]]&lt;&gt;""),TimeSpend[[#This Row],[Start Time]],"")</f>
        <v/>
      </c>
      <c r="I1237" s="36" t="str">
        <f>IF(AND(TimeSpend[[#This Row],[Personnel number]]&lt;&gt;"",TimeSpend[[#This Row],[Date]]&lt;&gt;""),TimeSpend[[#This Row],[End Time]],"")</f>
        <v/>
      </c>
      <c r="J1237" t="str">
        <f>IF(AND(TimeSpend[[#This Row],[Personnel number]]&lt;&gt;"",TimeSpend[[#This Row],[Date]]&lt;&gt;""),TimeSpend[[#This Row],[Location]],"")</f>
        <v/>
      </c>
      <c r="K1237" t="str">
        <f>IF(AND(TimeSpend[[#This Row],[Personnel number]]&lt;&gt;"",TimeSpend[[#This Row],[Date]]&lt;&gt;""),TimeSpend[[#This Row],[Task]],"")</f>
        <v/>
      </c>
      <c r="L1237" t="str">
        <f>IF(AND(TimeSpend[[#This Row],[Personnel number]]&lt;&gt;"",TimeSpend[[#This Row],[Date]]&lt;&gt;""),Utilization!$J$2,"")</f>
        <v/>
      </c>
      <c r="M1237" t="str">
        <f>IF(AND(TimeSpend[[#This Row],[Personnel number]]&lt;&gt;"",TimeSpend[[#This Row],[Date]]&lt;&gt;""),TimeSpend[[#This Row],[Employee Name]],"")</f>
        <v/>
      </c>
      <c r="N1237" t="str">
        <f t="shared" si="38"/>
        <v/>
      </c>
      <c r="O1237" t="str">
        <f t="shared" si="39"/>
        <v/>
      </c>
      <c r="P1237" t="str">
        <f>IF(D1237&lt;&gt;"",VLOOKUP(D1237,Projects!B:C,2,0),"")</f>
        <v/>
      </c>
    </row>
    <row r="1238" spans="1:16" x14ac:dyDescent="0.25">
      <c r="A1238" t="str">
        <f>UPPER(IF(AND(TimeSpend[[#This Row],[Personnel number]]&lt;&gt;"",TimeSpend[[#This Row],[Date]]&lt;&gt;""),TimeSpend[[#This Row],[Personnel number]],""))</f>
        <v/>
      </c>
      <c r="B1238" s="85" t="str">
        <f>IF(AND(TimeSpend[[#This Row],[Personnel number]]&lt;&gt;"",TimeSpend[[#This Row],[Date]]&lt;&gt;""),TEXT(TimeSpend[[#This Row],[Date]],"[$-409]yyyyMMdd"),"")</f>
        <v/>
      </c>
      <c r="C1238" s="33" t="str">
        <f>IF(AND(TimeSpend[[#This Row],[Personnel number]]&lt;&gt;"",TimeSpend[[#This Row],[Date]]&lt;&gt;""),SUBSTITUTE(TimeSpend[[#This Row],[Hours]],",","."),"")</f>
        <v/>
      </c>
      <c r="D1238" t="str">
        <f>IF(AND(TimeSpend[[#This Row],[Personnel number]]&lt;&gt;"",TimeSpend[[#This Row],[Date]]&lt;&gt;""),TimeSpend[[#This Row],[Network]],"")</f>
        <v/>
      </c>
      <c r="E1238" t="str">
        <f>IF(AND(TimeSpend[[#This Row],[Personnel number]]&lt;&gt;"",TimeSpend[[#This Row],[Date]]&lt;&gt;""),TimeSpend[[#This Row],[Network Description]],"")</f>
        <v/>
      </c>
      <c r="F1238" t="str">
        <f>IF(AND(TimeSpend[[#This Row],[Personnel number]]&lt;&gt;"",TimeSpend[[#This Row],[Date]]&lt;&gt;""),TimeSpend[[#This Row],[Activity]],"")</f>
        <v/>
      </c>
      <c r="G1238" t="str">
        <f>IF(AND(TimeSpend[[#This Row],[Personnel number]]&lt;&gt;"",TimeSpend[[#This Row],[Date]]&lt;&gt;""),TimeSpend[[#This Row],[Activity description]],"")</f>
        <v/>
      </c>
      <c r="H1238" s="36" t="str">
        <f>IF(AND(TimeSpend[[#This Row],[Personnel number]]&lt;&gt;"",TimeSpend[[#This Row],[Date]]&lt;&gt;""),TimeSpend[[#This Row],[Start Time]],"")</f>
        <v/>
      </c>
      <c r="I1238" s="36" t="str">
        <f>IF(AND(TimeSpend[[#This Row],[Personnel number]]&lt;&gt;"",TimeSpend[[#This Row],[Date]]&lt;&gt;""),TimeSpend[[#This Row],[End Time]],"")</f>
        <v/>
      </c>
      <c r="J1238" t="str">
        <f>IF(AND(TimeSpend[[#This Row],[Personnel number]]&lt;&gt;"",TimeSpend[[#This Row],[Date]]&lt;&gt;""),TimeSpend[[#This Row],[Location]],"")</f>
        <v/>
      </c>
      <c r="K1238" t="str">
        <f>IF(AND(TimeSpend[[#This Row],[Personnel number]]&lt;&gt;"",TimeSpend[[#This Row],[Date]]&lt;&gt;""),TimeSpend[[#This Row],[Task]],"")</f>
        <v/>
      </c>
      <c r="L1238" t="str">
        <f>IF(AND(TimeSpend[[#This Row],[Personnel number]]&lt;&gt;"",TimeSpend[[#This Row],[Date]]&lt;&gt;""),Utilization!$J$2,"")</f>
        <v/>
      </c>
      <c r="M1238" t="str">
        <f>IF(AND(TimeSpend[[#This Row],[Personnel number]]&lt;&gt;"",TimeSpend[[#This Row],[Date]]&lt;&gt;""),TimeSpend[[#This Row],[Employee Name]],"")</f>
        <v/>
      </c>
      <c r="N1238" t="str">
        <f t="shared" si="38"/>
        <v/>
      </c>
      <c r="O1238" t="str">
        <f t="shared" si="39"/>
        <v/>
      </c>
      <c r="P1238" t="str">
        <f>IF(D1238&lt;&gt;"",VLOOKUP(D1238,Projects!B:C,2,0),"")</f>
        <v/>
      </c>
    </row>
    <row r="1239" spans="1:16" x14ac:dyDescent="0.25">
      <c r="A1239" t="str">
        <f>UPPER(IF(AND(TimeSpend[[#This Row],[Personnel number]]&lt;&gt;"",TimeSpend[[#This Row],[Date]]&lt;&gt;""),TimeSpend[[#This Row],[Personnel number]],""))</f>
        <v/>
      </c>
      <c r="B1239" s="85" t="str">
        <f>IF(AND(TimeSpend[[#This Row],[Personnel number]]&lt;&gt;"",TimeSpend[[#This Row],[Date]]&lt;&gt;""),TEXT(TimeSpend[[#This Row],[Date]],"[$-409]yyyyMMdd"),"")</f>
        <v/>
      </c>
      <c r="C1239" s="33" t="str">
        <f>IF(AND(TimeSpend[[#This Row],[Personnel number]]&lt;&gt;"",TimeSpend[[#This Row],[Date]]&lt;&gt;""),SUBSTITUTE(TimeSpend[[#This Row],[Hours]],",","."),"")</f>
        <v/>
      </c>
      <c r="D1239" t="str">
        <f>IF(AND(TimeSpend[[#This Row],[Personnel number]]&lt;&gt;"",TimeSpend[[#This Row],[Date]]&lt;&gt;""),TimeSpend[[#This Row],[Network]],"")</f>
        <v/>
      </c>
      <c r="E1239" t="str">
        <f>IF(AND(TimeSpend[[#This Row],[Personnel number]]&lt;&gt;"",TimeSpend[[#This Row],[Date]]&lt;&gt;""),TimeSpend[[#This Row],[Network Description]],"")</f>
        <v/>
      </c>
      <c r="F1239" t="str">
        <f>IF(AND(TimeSpend[[#This Row],[Personnel number]]&lt;&gt;"",TimeSpend[[#This Row],[Date]]&lt;&gt;""),TimeSpend[[#This Row],[Activity]],"")</f>
        <v/>
      </c>
      <c r="G1239" t="str">
        <f>IF(AND(TimeSpend[[#This Row],[Personnel number]]&lt;&gt;"",TimeSpend[[#This Row],[Date]]&lt;&gt;""),TimeSpend[[#This Row],[Activity description]],"")</f>
        <v/>
      </c>
      <c r="H1239" s="36" t="str">
        <f>IF(AND(TimeSpend[[#This Row],[Personnel number]]&lt;&gt;"",TimeSpend[[#This Row],[Date]]&lt;&gt;""),TimeSpend[[#This Row],[Start Time]],"")</f>
        <v/>
      </c>
      <c r="I1239" s="36" t="str">
        <f>IF(AND(TimeSpend[[#This Row],[Personnel number]]&lt;&gt;"",TimeSpend[[#This Row],[Date]]&lt;&gt;""),TimeSpend[[#This Row],[End Time]],"")</f>
        <v/>
      </c>
      <c r="J1239" t="str">
        <f>IF(AND(TimeSpend[[#This Row],[Personnel number]]&lt;&gt;"",TimeSpend[[#This Row],[Date]]&lt;&gt;""),TimeSpend[[#This Row],[Location]],"")</f>
        <v/>
      </c>
      <c r="K1239" t="str">
        <f>IF(AND(TimeSpend[[#This Row],[Personnel number]]&lt;&gt;"",TimeSpend[[#This Row],[Date]]&lt;&gt;""),TimeSpend[[#This Row],[Task]],"")</f>
        <v/>
      </c>
      <c r="L1239" t="str">
        <f>IF(AND(TimeSpend[[#This Row],[Personnel number]]&lt;&gt;"",TimeSpend[[#This Row],[Date]]&lt;&gt;""),Utilization!$J$2,"")</f>
        <v/>
      </c>
      <c r="M1239" t="str">
        <f>IF(AND(TimeSpend[[#This Row],[Personnel number]]&lt;&gt;"",TimeSpend[[#This Row],[Date]]&lt;&gt;""),TimeSpend[[#This Row],[Employee Name]],"")</f>
        <v/>
      </c>
      <c r="N1239" t="str">
        <f t="shared" si="38"/>
        <v/>
      </c>
      <c r="O1239" t="str">
        <f t="shared" si="39"/>
        <v/>
      </c>
      <c r="P1239" t="str">
        <f>IF(D1239&lt;&gt;"",VLOOKUP(D1239,Projects!B:C,2,0),"")</f>
        <v/>
      </c>
    </row>
    <row r="1240" spans="1:16" x14ac:dyDescent="0.25">
      <c r="A1240" t="str">
        <f>UPPER(IF(AND(TimeSpend[[#This Row],[Personnel number]]&lt;&gt;"",TimeSpend[[#This Row],[Date]]&lt;&gt;""),TimeSpend[[#This Row],[Personnel number]],""))</f>
        <v/>
      </c>
      <c r="B1240" s="85" t="str">
        <f>IF(AND(TimeSpend[[#This Row],[Personnel number]]&lt;&gt;"",TimeSpend[[#This Row],[Date]]&lt;&gt;""),TEXT(TimeSpend[[#This Row],[Date]],"[$-409]yyyyMMdd"),"")</f>
        <v/>
      </c>
      <c r="C1240" s="33" t="str">
        <f>IF(AND(TimeSpend[[#This Row],[Personnel number]]&lt;&gt;"",TimeSpend[[#This Row],[Date]]&lt;&gt;""),SUBSTITUTE(TimeSpend[[#This Row],[Hours]],",","."),"")</f>
        <v/>
      </c>
      <c r="D1240" t="str">
        <f>IF(AND(TimeSpend[[#This Row],[Personnel number]]&lt;&gt;"",TimeSpend[[#This Row],[Date]]&lt;&gt;""),TimeSpend[[#This Row],[Network]],"")</f>
        <v/>
      </c>
      <c r="E1240" t="str">
        <f>IF(AND(TimeSpend[[#This Row],[Personnel number]]&lt;&gt;"",TimeSpend[[#This Row],[Date]]&lt;&gt;""),TimeSpend[[#This Row],[Network Description]],"")</f>
        <v/>
      </c>
      <c r="F1240" t="str">
        <f>IF(AND(TimeSpend[[#This Row],[Personnel number]]&lt;&gt;"",TimeSpend[[#This Row],[Date]]&lt;&gt;""),TimeSpend[[#This Row],[Activity]],"")</f>
        <v/>
      </c>
      <c r="G1240" t="str">
        <f>IF(AND(TimeSpend[[#This Row],[Personnel number]]&lt;&gt;"",TimeSpend[[#This Row],[Date]]&lt;&gt;""),TimeSpend[[#This Row],[Activity description]],"")</f>
        <v/>
      </c>
      <c r="H1240" s="36" t="str">
        <f>IF(AND(TimeSpend[[#This Row],[Personnel number]]&lt;&gt;"",TimeSpend[[#This Row],[Date]]&lt;&gt;""),TimeSpend[[#This Row],[Start Time]],"")</f>
        <v/>
      </c>
      <c r="I1240" s="36" t="str">
        <f>IF(AND(TimeSpend[[#This Row],[Personnel number]]&lt;&gt;"",TimeSpend[[#This Row],[Date]]&lt;&gt;""),TimeSpend[[#This Row],[End Time]],"")</f>
        <v/>
      </c>
      <c r="J1240" t="str">
        <f>IF(AND(TimeSpend[[#This Row],[Personnel number]]&lt;&gt;"",TimeSpend[[#This Row],[Date]]&lt;&gt;""),TimeSpend[[#This Row],[Location]],"")</f>
        <v/>
      </c>
      <c r="K1240" t="str">
        <f>IF(AND(TimeSpend[[#This Row],[Personnel number]]&lt;&gt;"",TimeSpend[[#This Row],[Date]]&lt;&gt;""),TimeSpend[[#This Row],[Task]],"")</f>
        <v/>
      </c>
      <c r="L1240" t="str">
        <f>IF(AND(TimeSpend[[#This Row],[Personnel number]]&lt;&gt;"",TimeSpend[[#This Row],[Date]]&lt;&gt;""),Utilization!$J$2,"")</f>
        <v/>
      </c>
      <c r="M1240" t="str">
        <f>IF(AND(TimeSpend[[#This Row],[Personnel number]]&lt;&gt;"",TimeSpend[[#This Row],[Date]]&lt;&gt;""),TimeSpend[[#This Row],[Employee Name]],"")</f>
        <v/>
      </c>
      <c r="N1240" t="str">
        <f t="shared" si="38"/>
        <v/>
      </c>
      <c r="O1240" t="str">
        <f t="shared" si="39"/>
        <v/>
      </c>
      <c r="P1240" t="str">
        <f>IF(D1240&lt;&gt;"",VLOOKUP(D1240,Projects!B:C,2,0),"")</f>
        <v/>
      </c>
    </row>
    <row r="1241" spans="1:16" x14ac:dyDescent="0.25">
      <c r="A1241" t="str">
        <f>UPPER(IF(AND(TimeSpend[[#This Row],[Personnel number]]&lt;&gt;"",TimeSpend[[#This Row],[Date]]&lt;&gt;""),TimeSpend[[#This Row],[Personnel number]],""))</f>
        <v/>
      </c>
      <c r="B1241" s="85" t="str">
        <f>IF(AND(TimeSpend[[#This Row],[Personnel number]]&lt;&gt;"",TimeSpend[[#This Row],[Date]]&lt;&gt;""),TEXT(TimeSpend[[#This Row],[Date]],"[$-409]yyyyMMdd"),"")</f>
        <v/>
      </c>
      <c r="C1241" s="33" t="str">
        <f>IF(AND(TimeSpend[[#This Row],[Personnel number]]&lt;&gt;"",TimeSpend[[#This Row],[Date]]&lt;&gt;""),SUBSTITUTE(TimeSpend[[#This Row],[Hours]],",","."),"")</f>
        <v/>
      </c>
      <c r="D1241" t="str">
        <f>IF(AND(TimeSpend[[#This Row],[Personnel number]]&lt;&gt;"",TimeSpend[[#This Row],[Date]]&lt;&gt;""),TimeSpend[[#This Row],[Network]],"")</f>
        <v/>
      </c>
      <c r="E1241" t="str">
        <f>IF(AND(TimeSpend[[#This Row],[Personnel number]]&lt;&gt;"",TimeSpend[[#This Row],[Date]]&lt;&gt;""),TimeSpend[[#This Row],[Network Description]],"")</f>
        <v/>
      </c>
      <c r="F1241" t="str">
        <f>IF(AND(TimeSpend[[#This Row],[Personnel number]]&lt;&gt;"",TimeSpend[[#This Row],[Date]]&lt;&gt;""),TimeSpend[[#This Row],[Activity]],"")</f>
        <v/>
      </c>
      <c r="G1241" t="str">
        <f>IF(AND(TimeSpend[[#This Row],[Personnel number]]&lt;&gt;"",TimeSpend[[#This Row],[Date]]&lt;&gt;""),TimeSpend[[#This Row],[Activity description]],"")</f>
        <v/>
      </c>
      <c r="H1241" s="36" t="str">
        <f>IF(AND(TimeSpend[[#This Row],[Personnel number]]&lt;&gt;"",TimeSpend[[#This Row],[Date]]&lt;&gt;""),TimeSpend[[#This Row],[Start Time]],"")</f>
        <v/>
      </c>
      <c r="I1241" s="36" t="str">
        <f>IF(AND(TimeSpend[[#This Row],[Personnel number]]&lt;&gt;"",TimeSpend[[#This Row],[Date]]&lt;&gt;""),TimeSpend[[#This Row],[End Time]],"")</f>
        <v/>
      </c>
      <c r="J1241" t="str">
        <f>IF(AND(TimeSpend[[#This Row],[Personnel number]]&lt;&gt;"",TimeSpend[[#This Row],[Date]]&lt;&gt;""),TimeSpend[[#This Row],[Location]],"")</f>
        <v/>
      </c>
      <c r="K1241" t="str">
        <f>IF(AND(TimeSpend[[#This Row],[Personnel number]]&lt;&gt;"",TimeSpend[[#This Row],[Date]]&lt;&gt;""),TimeSpend[[#This Row],[Task]],"")</f>
        <v/>
      </c>
      <c r="L1241" t="str">
        <f>IF(AND(TimeSpend[[#This Row],[Personnel number]]&lt;&gt;"",TimeSpend[[#This Row],[Date]]&lt;&gt;""),Utilization!$J$2,"")</f>
        <v/>
      </c>
      <c r="M1241" t="str">
        <f>IF(AND(TimeSpend[[#This Row],[Personnel number]]&lt;&gt;"",TimeSpend[[#This Row],[Date]]&lt;&gt;""),TimeSpend[[#This Row],[Employee Name]],"")</f>
        <v/>
      </c>
      <c r="N1241" t="str">
        <f t="shared" si="38"/>
        <v/>
      </c>
      <c r="O1241" t="str">
        <f t="shared" si="39"/>
        <v/>
      </c>
      <c r="P1241" t="str">
        <f>IF(D1241&lt;&gt;"",VLOOKUP(D1241,Projects!B:C,2,0),"")</f>
        <v/>
      </c>
    </row>
    <row r="1242" spans="1:16" x14ac:dyDescent="0.25">
      <c r="A1242" t="str">
        <f>UPPER(IF(AND(TimeSpend[[#This Row],[Personnel number]]&lt;&gt;"",TimeSpend[[#This Row],[Date]]&lt;&gt;""),TimeSpend[[#This Row],[Personnel number]],""))</f>
        <v/>
      </c>
      <c r="B1242" s="85" t="str">
        <f>IF(AND(TimeSpend[[#This Row],[Personnel number]]&lt;&gt;"",TimeSpend[[#This Row],[Date]]&lt;&gt;""),TEXT(TimeSpend[[#This Row],[Date]],"[$-409]yyyyMMdd"),"")</f>
        <v/>
      </c>
      <c r="C1242" s="33" t="str">
        <f>IF(AND(TimeSpend[[#This Row],[Personnel number]]&lt;&gt;"",TimeSpend[[#This Row],[Date]]&lt;&gt;""),SUBSTITUTE(TimeSpend[[#This Row],[Hours]],",","."),"")</f>
        <v/>
      </c>
      <c r="D1242" t="str">
        <f>IF(AND(TimeSpend[[#This Row],[Personnel number]]&lt;&gt;"",TimeSpend[[#This Row],[Date]]&lt;&gt;""),TimeSpend[[#This Row],[Network]],"")</f>
        <v/>
      </c>
      <c r="E1242" t="str">
        <f>IF(AND(TimeSpend[[#This Row],[Personnel number]]&lt;&gt;"",TimeSpend[[#This Row],[Date]]&lt;&gt;""),TimeSpend[[#This Row],[Network Description]],"")</f>
        <v/>
      </c>
      <c r="F1242" t="str">
        <f>IF(AND(TimeSpend[[#This Row],[Personnel number]]&lt;&gt;"",TimeSpend[[#This Row],[Date]]&lt;&gt;""),TimeSpend[[#This Row],[Activity]],"")</f>
        <v/>
      </c>
      <c r="G1242" t="str">
        <f>IF(AND(TimeSpend[[#This Row],[Personnel number]]&lt;&gt;"",TimeSpend[[#This Row],[Date]]&lt;&gt;""),TimeSpend[[#This Row],[Activity description]],"")</f>
        <v/>
      </c>
      <c r="H1242" s="36" t="str">
        <f>IF(AND(TimeSpend[[#This Row],[Personnel number]]&lt;&gt;"",TimeSpend[[#This Row],[Date]]&lt;&gt;""),TimeSpend[[#This Row],[Start Time]],"")</f>
        <v/>
      </c>
      <c r="I1242" s="36" t="str">
        <f>IF(AND(TimeSpend[[#This Row],[Personnel number]]&lt;&gt;"",TimeSpend[[#This Row],[Date]]&lt;&gt;""),TimeSpend[[#This Row],[End Time]],"")</f>
        <v/>
      </c>
      <c r="J1242" t="str">
        <f>IF(AND(TimeSpend[[#This Row],[Personnel number]]&lt;&gt;"",TimeSpend[[#This Row],[Date]]&lt;&gt;""),TimeSpend[[#This Row],[Location]],"")</f>
        <v/>
      </c>
      <c r="K1242" t="str">
        <f>IF(AND(TimeSpend[[#This Row],[Personnel number]]&lt;&gt;"",TimeSpend[[#This Row],[Date]]&lt;&gt;""),TimeSpend[[#This Row],[Task]],"")</f>
        <v/>
      </c>
      <c r="L1242" t="str">
        <f>IF(AND(TimeSpend[[#This Row],[Personnel number]]&lt;&gt;"",TimeSpend[[#This Row],[Date]]&lt;&gt;""),Utilization!$J$2,"")</f>
        <v/>
      </c>
      <c r="M1242" t="str">
        <f>IF(AND(TimeSpend[[#This Row],[Personnel number]]&lt;&gt;"",TimeSpend[[#This Row],[Date]]&lt;&gt;""),TimeSpend[[#This Row],[Employee Name]],"")</f>
        <v/>
      </c>
      <c r="N1242" t="str">
        <f t="shared" si="38"/>
        <v/>
      </c>
      <c r="O1242" t="str">
        <f t="shared" si="39"/>
        <v/>
      </c>
      <c r="P1242" t="str">
        <f>IF(D1242&lt;&gt;"",VLOOKUP(D1242,Projects!B:C,2,0),"")</f>
        <v/>
      </c>
    </row>
    <row r="1243" spans="1:16" x14ac:dyDescent="0.25">
      <c r="A1243" t="str">
        <f>UPPER(IF(AND(TimeSpend[[#This Row],[Personnel number]]&lt;&gt;"",TimeSpend[[#This Row],[Date]]&lt;&gt;""),TimeSpend[[#This Row],[Personnel number]],""))</f>
        <v/>
      </c>
      <c r="B1243" s="85" t="str">
        <f>IF(AND(TimeSpend[[#This Row],[Personnel number]]&lt;&gt;"",TimeSpend[[#This Row],[Date]]&lt;&gt;""),TEXT(TimeSpend[[#This Row],[Date]],"[$-409]yyyyMMdd"),"")</f>
        <v/>
      </c>
      <c r="C1243" s="33" t="str">
        <f>IF(AND(TimeSpend[[#This Row],[Personnel number]]&lt;&gt;"",TimeSpend[[#This Row],[Date]]&lt;&gt;""),SUBSTITUTE(TimeSpend[[#This Row],[Hours]],",","."),"")</f>
        <v/>
      </c>
      <c r="D1243" t="str">
        <f>IF(AND(TimeSpend[[#This Row],[Personnel number]]&lt;&gt;"",TimeSpend[[#This Row],[Date]]&lt;&gt;""),TimeSpend[[#This Row],[Network]],"")</f>
        <v/>
      </c>
      <c r="E1243" t="str">
        <f>IF(AND(TimeSpend[[#This Row],[Personnel number]]&lt;&gt;"",TimeSpend[[#This Row],[Date]]&lt;&gt;""),TimeSpend[[#This Row],[Network Description]],"")</f>
        <v/>
      </c>
      <c r="F1243" t="str">
        <f>IF(AND(TimeSpend[[#This Row],[Personnel number]]&lt;&gt;"",TimeSpend[[#This Row],[Date]]&lt;&gt;""),TimeSpend[[#This Row],[Activity]],"")</f>
        <v/>
      </c>
      <c r="G1243" t="str">
        <f>IF(AND(TimeSpend[[#This Row],[Personnel number]]&lt;&gt;"",TimeSpend[[#This Row],[Date]]&lt;&gt;""),TimeSpend[[#This Row],[Activity description]],"")</f>
        <v/>
      </c>
      <c r="H1243" s="36" t="str">
        <f>IF(AND(TimeSpend[[#This Row],[Personnel number]]&lt;&gt;"",TimeSpend[[#This Row],[Date]]&lt;&gt;""),TimeSpend[[#This Row],[Start Time]],"")</f>
        <v/>
      </c>
      <c r="I1243" s="36" t="str">
        <f>IF(AND(TimeSpend[[#This Row],[Personnel number]]&lt;&gt;"",TimeSpend[[#This Row],[Date]]&lt;&gt;""),TimeSpend[[#This Row],[End Time]],"")</f>
        <v/>
      </c>
      <c r="J1243" t="str">
        <f>IF(AND(TimeSpend[[#This Row],[Personnel number]]&lt;&gt;"",TimeSpend[[#This Row],[Date]]&lt;&gt;""),TimeSpend[[#This Row],[Location]],"")</f>
        <v/>
      </c>
      <c r="K1243" t="str">
        <f>IF(AND(TimeSpend[[#This Row],[Personnel number]]&lt;&gt;"",TimeSpend[[#This Row],[Date]]&lt;&gt;""),TimeSpend[[#This Row],[Task]],"")</f>
        <v/>
      </c>
      <c r="L1243" t="str">
        <f>IF(AND(TimeSpend[[#This Row],[Personnel number]]&lt;&gt;"",TimeSpend[[#This Row],[Date]]&lt;&gt;""),Utilization!$J$2,"")</f>
        <v/>
      </c>
      <c r="M1243" t="str">
        <f>IF(AND(TimeSpend[[#This Row],[Personnel number]]&lt;&gt;"",TimeSpend[[#This Row],[Date]]&lt;&gt;""),TimeSpend[[#This Row],[Employee Name]],"")</f>
        <v/>
      </c>
      <c r="N1243" t="str">
        <f t="shared" si="38"/>
        <v/>
      </c>
      <c r="O1243" t="str">
        <f t="shared" si="39"/>
        <v/>
      </c>
      <c r="P1243" t="str">
        <f>IF(D1243&lt;&gt;"",VLOOKUP(D1243,Projects!B:C,2,0),"")</f>
        <v/>
      </c>
    </row>
    <row r="1244" spans="1:16" x14ac:dyDescent="0.25">
      <c r="A1244" t="str">
        <f>UPPER(IF(AND(TimeSpend[[#This Row],[Personnel number]]&lt;&gt;"",TimeSpend[[#This Row],[Date]]&lt;&gt;""),TimeSpend[[#This Row],[Personnel number]],""))</f>
        <v/>
      </c>
      <c r="B1244" s="85" t="str">
        <f>IF(AND(TimeSpend[[#This Row],[Personnel number]]&lt;&gt;"",TimeSpend[[#This Row],[Date]]&lt;&gt;""),TEXT(TimeSpend[[#This Row],[Date]],"[$-409]yyyyMMdd"),"")</f>
        <v/>
      </c>
      <c r="C1244" s="33" t="str">
        <f>IF(AND(TimeSpend[[#This Row],[Personnel number]]&lt;&gt;"",TimeSpend[[#This Row],[Date]]&lt;&gt;""),SUBSTITUTE(TimeSpend[[#This Row],[Hours]],",","."),"")</f>
        <v/>
      </c>
      <c r="D1244" t="str">
        <f>IF(AND(TimeSpend[[#This Row],[Personnel number]]&lt;&gt;"",TimeSpend[[#This Row],[Date]]&lt;&gt;""),TimeSpend[[#This Row],[Network]],"")</f>
        <v/>
      </c>
      <c r="E1244" t="str">
        <f>IF(AND(TimeSpend[[#This Row],[Personnel number]]&lt;&gt;"",TimeSpend[[#This Row],[Date]]&lt;&gt;""),TimeSpend[[#This Row],[Network Description]],"")</f>
        <v/>
      </c>
      <c r="F1244" t="str">
        <f>IF(AND(TimeSpend[[#This Row],[Personnel number]]&lt;&gt;"",TimeSpend[[#This Row],[Date]]&lt;&gt;""),TimeSpend[[#This Row],[Activity]],"")</f>
        <v/>
      </c>
      <c r="G1244" t="str">
        <f>IF(AND(TimeSpend[[#This Row],[Personnel number]]&lt;&gt;"",TimeSpend[[#This Row],[Date]]&lt;&gt;""),TimeSpend[[#This Row],[Activity description]],"")</f>
        <v/>
      </c>
      <c r="H1244" s="36" t="str">
        <f>IF(AND(TimeSpend[[#This Row],[Personnel number]]&lt;&gt;"",TimeSpend[[#This Row],[Date]]&lt;&gt;""),TimeSpend[[#This Row],[Start Time]],"")</f>
        <v/>
      </c>
      <c r="I1244" s="36" t="str">
        <f>IF(AND(TimeSpend[[#This Row],[Personnel number]]&lt;&gt;"",TimeSpend[[#This Row],[Date]]&lt;&gt;""),TimeSpend[[#This Row],[End Time]],"")</f>
        <v/>
      </c>
      <c r="J1244" t="str">
        <f>IF(AND(TimeSpend[[#This Row],[Personnel number]]&lt;&gt;"",TimeSpend[[#This Row],[Date]]&lt;&gt;""),TimeSpend[[#This Row],[Location]],"")</f>
        <v/>
      </c>
      <c r="K1244" t="str">
        <f>IF(AND(TimeSpend[[#This Row],[Personnel number]]&lt;&gt;"",TimeSpend[[#This Row],[Date]]&lt;&gt;""),TimeSpend[[#This Row],[Task]],"")</f>
        <v/>
      </c>
      <c r="L1244" t="str">
        <f>IF(AND(TimeSpend[[#This Row],[Personnel number]]&lt;&gt;"",TimeSpend[[#This Row],[Date]]&lt;&gt;""),Utilization!$J$2,"")</f>
        <v/>
      </c>
      <c r="M1244" t="str">
        <f>IF(AND(TimeSpend[[#This Row],[Personnel number]]&lt;&gt;"",TimeSpend[[#This Row],[Date]]&lt;&gt;""),TimeSpend[[#This Row],[Employee Name]],"")</f>
        <v/>
      </c>
      <c r="N1244" t="str">
        <f t="shared" si="38"/>
        <v/>
      </c>
      <c r="O1244" t="str">
        <f t="shared" si="39"/>
        <v/>
      </c>
      <c r="P1244" t="str">
        <f>IF(D1244&lt;&gt;"",VLOOKUP(D1244,Projects!B:C,2,0),"")</f>
        <v/>
      </c>
    </row>
    <row r="1245" spans="1:16" x14ac:dyDescent="0.25">
      <c r="A1245" t="str">
        <f>UPPER(IF(AND(TimeSpend[[#This Row],[Personnel number]]&lt;&gt;"",TimeSpend[[#This Row],[Date]]&lt;&gt;""),TimeSpend[[#This Row],[Personnel number]],""))</f>
        <v/>
      </c>
      <c r="B1245" s="85" t="str">
        <f>IF(AND(TimeSpend[[#This Row],[Personnel number]]&lt;&gt;"",TimeSpend[[#This Row],[Date]]&lt;&gt;""),TEXT(TimeSpend[[#This Row],[Date]],"[$-409]yyyyMMdd"),"")</f>
        <v/>
      </c>
      <c r="C1245" s="33" t="str">
        <f>IF(AND(TimeSpend[[#This Row],[Personnel number]]&lt;&gt;"",TimeSpend[[#This Row],[Date]]&lt;&gt;""),SUBSTITUTE(TimeSpend[[#This Row],[Hours]],",","."),"")</f>
        <v/>
      </c>
      <c r="D1245" t="str">
        <f>IF(AND(TimeSpend[[#This Row],[Personnel number]]&lt;&gt;"",TimeSpend[[#This Row],[Date]]&lt;&gt;""),TimeSpend[[#This Row],[Network]],"")</f>
        <v/>
      </c>
      <c r="E1245" t="str">
        <f>IF(AND(TimeSpend[[#This Row],[Personnel number]]&lt;&gt;"",TimeSpend[[#This Row],[Date]]&lt;&gt;""),TimeSpend[[#This Row],[Network Description]],"")</f>
        <v/>
      </c>
      <c r="F1245" t="str">
        <f>IF(AND(TimeSpend[[#This Row],[Personnel number]]&lt;&gt;"",TimeSpend[[#This Row],[Date]]&lt;&gt;""),TimeSpend[[#This Row],[Activity]],"")</f>
        <v/>
      </c>
      <c r="G1245" t="str">
        <f>IF(AND(TimeSpend[[#This Row],[Personnel number]]&lt;&gt;"",TimeSpend[[#This Row],[Date]]&lt;&gt;""),TimeSpend[[#This Row],[Activity description]],"")</f>
        <v/>
      </c>
      <c r="H1245" s="36" t="str">
        <f>IF(AND(TimeSpend[[#This Row],[Personnel number]]&lt;&gt;"",TimeSpend[[#This Row],[Date]]&lt;&gt;""),TimeSpend[[#This Row],[Start Time]],"")</f>
        <v/>
      </c>
      <c r="I1245" s="36" t="str">
        <f>IF(AND(TimeSpend[[#This Row],[Personnel number]]&lt;&gt;"",TimeSpend[[#This Row],[Date]]&lt;&gt;""),TimeSpend[[#This Row],[End Time]],"")</f>
        <v/>
      </c>
      <c r="J1245" t="str">
        <f>IF(AND(TimeSpend[[#This Row],[Personnel number]]&lt;&gt;"",TimeSpend[[#This Row],[Date]]&lt;&gt;""),TimeSpend[[#This Row],[Location]],"")</f>
        <v/>
      </c>
      <c r="K1245" t="str">
        <f>IF(AND(TimeSpend[[#This Row],[Personnel number]]&lt;&gt;"",TimeSpend[[#This Row],[Date]]&lt;&gt;""),TimeSpend[[#This Row],[Task]],"")</f>
        <v/>
      </c>
      <c r="L1245" t="str">
        <f>IF(AND(TimeSpend[[#This Row],[Personnel number]]&lt;&gt;"",TimeSpend[[#This Row],[Date]]&lt;&gt;""),Utilization!$J$2,"")</f>
        <v/>
      </c>
      <c r="M1245" t="str">
        <f>IF(AND(TimeSpend[[#This Row],[Personnel number]]&lt;&gt;"",TimeSpend[[#This Row],[Date]]&lt;&gt;""),TimeSpend[[#This Row],[Employee Name]],"")</f>
        <v/>
      </c>
      <c r="N1245" t="str">
        <f t="shared" si="38"/>
        <v/>
      </c>
      <c r="O1245" t="str">
        <f t="shared" si="39"/>
        <v/>
      </c>
      <c r="P1245" t="str">
        <f>IF(D1245&lt;&gt;"",VLOOKUP(D1245,Projects!B:C,2,0),"")</f>
        <v/>
      </c>
    </row>
    <row r="1246" spans="1:16" x14ac:dyDescent="0.25">
      <c r="A1246" t="str">
        <f>UPPER(IF(AND(TimeSpend[[#This Row],[Personnel number]]&lt;&gt;"",TimeSpend[[#This Row],[Date]]&lt;&gt;""),TimeSpend[[#This Row],[Personnel number]],""))</f>
        <v/>
      </c>
      <c r="B1246" s="85" t="str">
        <f>IF(AND(TimeSpend[[#This Row],[Personnel number]]&lt;&gt;"",TimeSpend[[#This Row],[Date]]&lt;&gt;""),TEXT(TimeSpend[[#This Row],[Date]],"[$-409]yyyyMMdd"),"")</f>
        <v/>
      </c>
      <c r="C1246" s="33" t="str">
        <f>IF(AND(TimeSpend[[#This Row],[Personnel number]]&lt;&gt;"",TimeSpend[[#This Row],[Date]]&lt;&gt;""),SUBSTITUTE(TimeSpend[[#This Row],[Hours]],",","."),"")</f>
        <v/>
      </c>
      <c r="D1246" t="str">
        <f>IF(AND(TimeSpend[[#This Row],[Personnel number]]&lt;&gt;"",TimeSpend[[#This Row],[Date]]&lt;&gt;""),TimeSpend[[#This Row],[Network]],"")</f>
        <v/>
      </c>
      <c r="E1246" t="str">
        <f>IF(AND(TimeSpend[[#This Row],[Personnel number]]&lt;&gt;"",TimeSpend[[#This Row],[Date]]&lt;&gt;""),TimeSpend[[#This Row],[Network Description]],"")</f>
        <v/>
      </c>
      <c r="F1246" t="str">
        <f>IF(AND(TimeSpend[[#This Row],[Personnel number]]&lt;&gt;"",TimeSpend[[#This Row],[Date]]&lt;&gt;""),TimeSpend[[#This Row],[Activity]],"")</f>
        <v/>
      </c>
      <c r="G1246" t="str">
        <f>IF(AND(TimeSpend[[#This Row],[Personnel number]]&lt;&gt;"",TimeSpend[[#This Row],[Date]]&lt;&gt;""),TimeSpend[[#This Row],[Activity description]],"")</f>
        <v/>
      </c>
      <c r="H1246" s="36" t="str">
        <f>IF(AND(TimeSpend[[#This Row],[Personnel number]]&lt;&gt;"",TimeSpend[[#This Row],[Date]]&lt;&gt;""),TimeSpend[[#This Row],[Start Time]],"")</f>
        <v/>
      </c>
      <c r="I1246" s="36" t="str">
        <f>IF(AND(TimeSpend[[#This Row],[Personnel number]]&lt;&gt;"",TimeSpend[[#This Row],[Date]]&lt;&gt;""),TimeSpend[[#This Row],[End Time]],"")</f>
        <v/>
      </c>
      <c r="J1246" t="str">
        <f>IF(AND(TimeSpend[[#This Row],[Personnel number]]&lt;&gt;"",TimeSpend[[#This Row],[Date]]&lt;&gt;""),TimeSpend[[#This Row],[Location]],"")</f>
        <v/>
      </c>
      <c r="K1246" t="str">
        <f>IF(AND(TimeSpend[[#This Row],[Personnel number]]&lt;&gt;"",TimeSpend[[#This Row],[Date]]&lt;&gt;""),TimeSpend[[#This Row],[Task]],"")</f>
        <v/>
      </c>
      <c r="L1246" t="str">
        <f>IF(AND(TimeSpend[[#This Row],[Personnel number]]&lt;&gt;"",TimeSpend[[#This Row],[Date]]&lt;&gt;""),Utilization!$J$2,"")</f>
        <v/>
      </c>
      <c r="M1246" t="str">
        <f>IF(AND(TimeSpend[[#This Row],[Personnel number]]&lt;&gt;"",TimeSpend[[#This Row],[Date]]&lt;&gt;""),TimeSpend[[#This Row],[Employee Name]],"")</f>
        <v/>
      </c>
      <c r="N1246" t="str">
        <f t="shared" si="38"/>
        <v/>
      </c>
      <c r="O1246" t="str">
        <f t="shared" si="39"/>
        <v/>
      </c>
      <c r="P1246" t="str">
        <f>IF(D1246&lt;&gt;"",VLOOKUP(D1246,Projects!B:C,2,0),"")</f>
        <v/>
      </c>
    </row>
    <row r="1247" spans="1:16" x14ac:dyDescent="0.25">
      <c r="A1247" t="str">
        <f>UPPER(IF(AND(TimeSpend[[#This Row],[Personnel number]]&lt;&gt;"",TimeSpend[[#This Row],[Date]]&lt;&gt;""),TimeSpend[[#This Row],[Personnel number]],""))</f>
        <v/>
      </c>
      <c r="B1247" s="85" t="str">
        <f>IF(AND(TimeSpend[[#This Row],[Personnel number]]&lt;&gt;"",TimeSpend[[#This Row],[Date]]&lt;&gt;""),TEXT(TimeSpend[[#This Row],[Date]],"[$-409]yyyyMMdd"),"")</f>
        <v/>
      </c>
      <c r="C1247" s="33" t="str">
        <f>IF(AND(TimeSpend[[#This Row],[Personnel number]]&lt;&gt;"",TimeSpend[[#This Row],[Date]]&lt;&gt;""),SUBSTITUTE(TimeSpend[[#This Row],[Hours]],",","."),"")</f>
        <v/>
      </c>
      <c r="D1247" t="str">
        <f>IF(AND(TimeSpend[[#This Row],[Personnel number]]&lt;&gt;"",TimeSpend[[#This Row],[Date]]&lt;&gt;""),TimeSpend[[#This Row],[Network]],"")</f>
        <v/>
      </c>
      <c r="E1247" t="str">
        <f>IF(AND(TimeSpend[[#This Row],[Personnel number]]&lt;&gt;"",TimeSpend[[#This Row],[Date]]&lt;&gt;""),TimeSpend[[#This Row],[Network Description]],"")</f>
        <v/>
      </c>
      <c r="F1247" t="str">
        <f>IF(AND(TimeSpend[[#This Row],[Personnel number]]&lt;&gt;"",TimeSpend[[#This Row],[Date]]&lt;&gt;""),TimeSpend[[#This Row],[Activity]],"")</f>
        <v/>
      </c>
      <c r="G1247" t="str">
        <f>IF(AND(TimeSpend[[#This Row],[Personnel number]]&lt;&gt;"",TimeSpend[[#This Row],[Date]]&lt;&gt;""),TimeSpend[[#This Row],[Activity description]],"")</f>
        <v/>
      </c>
      <c r="H1247" s="36" t="str">
        <f>IF(AND(TimeSpend[[#This Row],[Personnel number]]&lt;&gt;"",TimeSpend[[#This Row],[Date]]&lt;&gt;""),TimeSpend[[#This Row],[Start Time]],"")</f>
        <v/>
      </c>
      <c r="I1247" s="36" t="str">
        <f>IF(AND(TimeSpend[[#This Row],[Personnel number]]&lt;&gt;"",TimeSpend[[#This Row],[Date]]&lt;&gt;""),TimeSpend[[#This Row],[End Time]],"")</f>
        <v/>
      </c>
      <c r="J1247" t="str">
        <f>IF(AND(TimeSpend[[#This Row],[Personnel number]]&lt;&gt;"",TimeSpend[[#This Row],[Date]]&lt;&gt;""),TimeSpend[[#This Row],[Location]],"")</f>
        <v/>
      </c>
      <c r="K1247" t="str">
        <f>IF(AND(TimeSpend[[#This Row],[Personnel number]]&lt;&gt;"",TimeSpend[[#This Row],[Date]]&lt;&gt;""),TimeSpend[[#This Row],[Task]],"")</f>
        <v/>
      </c>
      <c r="L1247" t="str">
        <f>IF(AND(TimeSpend[[#This Row],[Personnel number]]&lt;&gt;"",TimeSpend[[#This Row],[Date]]&lt;&gt;""),Utilization!$J$2,"")</f>
        <v/>
      </c>
      <c r="M1247" t="str">
        <f>IF(AND(TimeSpend[[#This Row],[Personnel number]]&lt;&gt;"",TimeSpend[[#This Row],[Date]]&lt;&gt;""),TimeSpend[[#This Row],[Employee Name]],"")</f>
        <v/>
      </c>
      <c r="N1247" t="str">
        <f t="shared" si="38"/>
        <v/>
      </c>
      <c r="O1247" t="str">
        <f t="shared" si="39"/>
        <v/>
      </c>
      <c r="P1247" t="str">
        <f>IF(D1247&lt;&gt;"",VLOOKUP(D1247,Projects!B:C,2,0),"")</f>
        <v/>
      </c>
    </row>
    <row r="1248" spans="1:16" x14ac:dyDescent="0.25">
      <c r="A1248" t="str">
        <f>UPPER(IF(AND(TimeSpend[[#This Row],[Personnel number]]&lt;&gt;"",TimeSpend[[#This Row],[Date]]&lt;&gt;""),TimeSpend[[#This Row],[Personnel number]],""))</f>
        <v/>
      </c>
      <c r="B1248" s="85" t="str">
        <f>IF(AND(TimeSpend[[#This Row],[Personnel number]]&lt;&gt;"",TimeSpend[[#This Row],[Date]]&lt;&gt;""),TEXT(TimeSpend[[#This Row],[Date]],"[$-409]yyyyMMdd"),"")</f>
        <v/>
      </c>
      <c r="C1248" s="33" t="str">
        <f>IF(AND(TimeSpend[[#This Row],[Personnel number]]&lt;&gt;"",TimeSpend[[#This Row],[Date]]&lt;&gt;""),SUBSTITUTE(TimeSpend[[#This Row],[Hours]],",","."),"")</f>
        <v/>
      </c>
      <c r="D1248" t="str">
        <f>IF(AND(TimeSpend[[#This Row],[Personnel number]]&lt;&gt;"",TimeSpend[[#This Row],[Date]]&lt;&gt;""),TimeSpend[[#This Row],[Network]],"")</f>
        <v/>
      </c>
      <c r="E1248" t="str">
        <f>IF(AND(TimeSpend[[#This Row],[Personnel number]]&lt;&gt;"",TimeSpend[[#This Row],[Date]]&lt;&gt;""),TimeSpend[[#This Row],[Network Description]],"")</f>
        <v/>
      </c>
      <c r="F1248" t="str">
        <f>IF(AND(TimeSpend[[#This Row],[Personnel number]]&lt;&gt;"",TimeSpend[[#This Row],[Date]]&lt;&gt;""),TimeSpend[[#This Row],[Activity]],"")</f>
        <v/>
      </c>
      <c r="G1248" t="str">
        <f>IF(AND(TimeSpend[[#This Row],[Personnel number]]&lt;&gt;"",TimeSpend[[#This Row],[Date]]&lt;&gt;""),TimeSpend[[#This Row],[Activity description]],"")</f>
        <v/>
      </c>
      <c r="H1248" s="36" t="str">
        <f>IF(AND(TimeSpend[[#This Row],[Personnel number]]&lt;&gt;"",TimeSpend[[#This Row],[Date]]&lt;&gt;""),TimeSpend[[#This Row],[Start Time]],"")</f>
        <v/>
      </c>
      <c r="I1248" s="36" t="str">
        <f>IF(AND(TimeSpend[[#This Row],[Personnel number]]&lt;&gt;"",TimeSpend[[#This Row],[Date]]&lt;&gt;""),TimeSpend[[#This Row],[End Time]],"")</f>
        <v/>
      </c>
      <c r="J1248" t="str">
        <f>IF(AND(TimeSpend[[#This Row],[Personnel number]]&lt;&gt;"",TimeSpend[[#This Row],[Date]]&lt;&gt;""),TimeSpend[[#This Row],[Location]],"")</f>
        <v/>
      </c>
      <c r="K1248" t="str">
        <f>IF(AND(TimeSpend[[#This Row],[Personnel number]]&lt;&gt;"",TimeSpend[[#This Row],[Date]]&lt;&gt;""),TimeSpend[[#This Row],[Task]],"")</f>
        <v/>
      </c>
      <c r="L1248" t="str">
        <f>IF(AND(TimeSpend[[#This Row],[Personnel number]]&lt;&gt;"",TimeSpend[[#This Row],[Date]]&lt;&gt;""),Utilization!$J$2,"")</f>
        <v/>
      </c>
      <c r="M1248" t="str">
        <f>IF(AND(TimeSpend[[#This Row],[Personnel number]]&lt;&gt;"",TimeSpend[[#This Row],[Date]]&lt;&gt;""),TimeSpend[[#This Row],[Employee Name]],"")</f>
        <v/>
      </c>
      <c r="N1248" t="str">
        <f t="shared" si="38"/>
        <v/>
      </c>
      <c r="O1248" t="str">
        <f t="shared" si="39"/>
        <v/>
      </c>
      <c r="P1248" t="str">
        <f>IF(D1248&lt;&gt;"",VLOOKUP(D1248,Projects!B:C,2,0),"")</f>
        <v/>
      </c>
    </row>
    <row r="1249" spans="1:16" x14ac:dyDescent="0.25">
      <c r="A1249" t="str">
        <f>UPPER(IF(AND(TimeSpend[[#This Row],[Personnel number]]&lt;&gt;"",TimeSpend[[#This Row],[Date]]&lt;&gt;""),TimeSpend[[#This Row],[Personnel number]],""))</f>
        <v/>
      </c>
      <c r="B1249" s="85" t="str">
        <f>IF(AND(TimeSpend[[#This Row],[Personnel number]]&lt;&gt;"",TimeSpend[[#This Row],[Date]]&lt;&gt;""),TEXT(TimeSpend[[#This Row],[Date]],"[$-409]yyyyMMdd"),"")</f>
        <v/>
      </c>
      <c r="C1249" s="33" t="str">
        <f>IF(AND(TimeSpend[[#This Row],[Personnel number]]&lt;&gt;"",TimeSpend[[#This Row],[Date]]&lt;&gt;""),SUBSTITUTE(TimeSpend[[#This Row],[Hours]],",","."),"")</f>
        <v/>
      </c>
      <c r="D1249" t="str">
        <f>IF(AND(TimeSpend[[#This Row],[Personnel number]]&lt;&gt;"",TimeSpend[[#This Row],[Date]]&lt;&gt;""),TimeSpend[[#This Row],[Network]],"")</f>
        <v/>
      </c>
      <c r="E1249" t="str">
        <f>IF(AND(TimeSpend[[#This Row],[Personnel number]]&lt;&gt;"",TimeSpend[[#This Row],[Date]]&lt;&gt;""),TimeSpend[[#This Row],[Network Description]],"")</f>
        <v/>
      </c>
      <c r="F1249" t="str">
        <f>IF(AND(TimeSpend[[#This Row],[Personnel number]]&lt;&gt;"",TimeSpend[[#This Row],[Date]]&lt;&gt;""),TimeSpend[[#This Row],[Activity]],"")</f>
        <v/>
      </c>
      <c r="G1249" t="str">
        <f>IF(AND(TimeSpend[[#This Row],[Personnel number]]&lt;&gt;"",TimeSpend[[#This Row],[Date]]&lt;&gt;""),TimeSpend[[#This Row],[Activity description]],"")</f>
        <v/>
      </c>
      <c r="H1249" s="36" t="str">
        <f>IF(AND(TimeSpend[[#This Row],[Personnel number]]&lt;&gt;"",TimeSpend[[#This Row],[Date]]&lt;&gt;""),TimeSpend[[#This Row],[Start Time]],"")</f>
        <v/>
      </c>
      <c r="I1249" s="36" t="str">
        <f>IF(AND(TimeSpend[[#This Row],[Personnel number]]&lt;&gt;"",TimeSpend[[#This Row],[Date]]&lt;&gt;""),TimeSpend[[#This Row],[End Time]],"")</f>
        <v/>
      </c>
      <c r="J1249" t="str">
        <f>IF(AND(TimeSpend[[#This Row],[Personnel number]]&lt;&gt;"",TimeSpend[[#This Row],[Date]]&lt;&gt;""),TimeSpend[[#This Row],[Location]],"")</f>
        <v/>
      </c>
      <c r="K1249" t="str">
        <f>IF(AND(TimeSpend[[#This Row],[Personnel number]]&lt;&gt;"",TimeSpend[[#This Row],[Date]]&lt;&gt;""),TimeSpend[[#This Row],[Task]],"")</f>
        <v/>
      </c>
      <c r="L1249" t="str">
        <f>IF(AND(TimeSpend[[#This Row],[Personnel number]]&lt;&gt;"",TimeSpend[[#This Row],[Date]]&lt;&gt;""),Utilization!$J$2,"")</f>
        <v/>
      </c>
      <c r="M1249" t="str">
        <f>IF(AND(TimeSpend[[#This Row],[Personnel number]]&lt;&gt;"",TimeSpend[[#This Row],[Date]]&lt;&gt;""),TimeSpend[[#This Row],[Employee Name]],"")</f>
        <v/>
      </c>
      <c r="N1249" t="str">
        <f t="shared" si="38"/>
        <v/>
      </c>
      <c r="O1249" t="str">
        <f t="shared" si="39"/>
        <v/>
      </c>
      <c r="P1249" t="str">
        <f>IF(D1249&lt;&gt;"",VLOOKUP(D1249,Projects!B:C,2,0),"")</f>
        <v/>
      </c>
    </row>
    <row r="1250" spans="1:16" x14ac:dyDescent="0.25">
      <c r="A1250" t="str">
        <f>UPPER(IF(AND(TimeSpend[[#This Row],[Personnel number]]&lt;&gt;"",TimeSpend[[#This Row],[Date]]&lt;&gt;""),TimeSpend[[#This Row],[Personnel number]],""))</f>
        <v/>
      </c>
      <c r="B1250" s="85" t="str">
        <f>IF(AND(TimeSpend[[#This Row],[Personnel number]]&lt;&gt;"",TimeSpend[[#This Row],[Date]]&lt;&gt;""),TEXT(TimeSpend[[#This Row],[Date]],"[$-409]yyyyMMdd"),"")</f>
        <v/>
      </c>
      <c r="C1250" s="33" t="str">
        <f>IF(AND(TimeSpend[[#This Row],[Personnel number]]&lt;&gt;"",TimeSpend[[#This Row],[Date]]&lt;&gt;""),SUBSTITUTE(TimeSpend[[#This Row],[Hours]],",","."),"")</f>
        <v/>
      </c>
      <c r="D1250" t="str">
        <f>IF(AND(TimeSpend[[#This Row],[Personnel number]]&lt;&gt;"",TimeSpend[[#This Row],[Date]]&lt;&gt;""),TimeSpend[[#This Row],[Network]],"")</f>
        <v/>
      </c>
      <c r="E1250" t="str">
        <f>IF(AND(TimeSpend[[#This Row],[Personnel number]]&lt;&gt;"",TimeSpend[[#This Row],[Date]]&lt;&gt;""),TimeSpend[[#This Row],[Network Description]],"")</f>
        <v/>
      </c>
      <c r="F1250" t="str">
        <f>IF(AND(TimeSpend[[#This Row],[Personnel number]]&lt;&gt;"",TimeSpend[[#This Row],[Date]]&lt;&gt;""),TimeSpend[[#This Row],[Activity]],"")</f>
        <v/>
      </c>
      <c r="G1250" t="str">
        <f>IF(AND(TimeSpend[[#This Row],[Personnel number]]&lt;&gt;"",TimeSpend[[#This Row],[Date]]&lt;&gt;""),TimeSpend[[#This Row],[Activity description]],"")</f>
        <v/>
      </c>
      <c r="H1250" s="36" t="str">
        <f>IF(AND(TimeSpend[[#This Row],[Personnel number]]&lt;&gt;"",TimeSpend[[#This Row],[Date]]&lt;&gt;""),TimeSpend[[#This Row],[Start Time]],"")</f>
        <v/>
      </c>
      <c r="I1250" s="36" t="str">
        <f>IF(AND(TimeSpend[[#This Row],[Personnel number]]&lt;&gt;"",TimeSpend[[#This Row],[Date]]&lt;&gt;""),TimeSpend[[#This Row],[End Time]],"")</f>
        <v/>
      </c>
      <c r="J1250" t="str">
        <f>IF(AND(TimeSpend[[#This Row],[Personnel number]]&lt;&gt;"",TimeSpend[[#This Row],[Date]]&lt;&gt;""),TimeSpend[[#This Row],[Location]],"")</f>
        <v/>
      </c>
      <c r="K1250" t="str">
        <f>IF(AND(TimeSpend[[#This Row],[Personnel number]]&lt;&gt;"",TimeSpend[[#This Row],[Date]]&lt;&gt;""),TimeSpend[[#This Row],[Task]],"")</f>
        <v/>
      </c>
      <c r="L1250" t="str">
        <f>IF(AND(TimeSpend[[#This Row],[Personnel number]]&lt;&gt;"",TimeSpend[[#This Row],[Date]]&lt;&gt;""),Utilization!$J$2,"")</f>
        <v/>
      </c>
      <c r="M1250" t="str">
        <f>IF(AND(TimeSpend[[#This Row],[Personnel number]]&lt;&gt;"",TimeSpend[[#This Row],[Date]]&lt;&gt;""),TimeSpend[[#This Row],[Employee Name]],"")</f>
        <v/>
      </c>
      <c r="N1250" t="str">
        <f t="shared" si="38"/>
        <v/>
      </c>
      <c r="O1250" t="str">
        <f t="shared" si="39"/>
        <v/>
      </c>
      <c r="P1250" t="str">
        <f>IF(D1250&lt;&gt;"",VLOOKUP(D1250,Projects!B:C,2,0),"")</f>
        <v/>
      </c>
    </row>
    <row r="1251" spans="1:16" x14ac:dyDescent="0.25">
      <c r="A1251" t="str">
        <f>UPPER(IF(AND(TimeSpend[[#This Row],[Personnel number]]&lt;&gt;"",TimeSpend[[#This Row],[Date]]&lt;&gt;""),TimeSpend[[#This Row],[Personnel number]],""))</f>
        <v/>
      </c>
      <c r="B1251" s="85" t="str">
        <f>IF(AND(TimeSpend[[#This Row],[Personnel number]]&lt;&gt;"",TimeSpend[[#This Row],[Date]]&lt;&gt;""),TEXT(TimeSpend[[#This Row],[Date]],"[$-409]yyyyMMdd"),"")</f>
        <v/>
      </c>
      <c r="C1251" s="33" t="str">
        <f>IF(AND(TimeSpend[[#This Row],[Personnel number]]&lt;&gt;"",TimeSpend[[#This Row],[Date]]&lt;&gt;""),SUBSTITUTE(TimeSpend[[#This Row],[Hours]],",","."),"")</f>
        <v/>
      </c>
      <c r="D1251" t="str">
        <f>IF(AND(TimeSpend[[#This Row],[Personnel number]]&lt;&gt;"",TimeSpend[[#This Row],[Date]]&lt;&gt;""),TimeSpend[[#This Row],[Network]],"")</f>
        <v/>
      </c>
      <c r="E1251" t="str">
        <f>IF(AND(TimeSpend[[#This Row],[Personnel number]]&lt;&gt;"",TimeSpend[[#This Row],[Date]]&lt;&gt;""),TimeSpend[[#This Row],[Network Description]],"")</f>
        <v/>
      </c>
      <c r="F1251" t="str">
        <f>IF(AND(TimeSpend[[#This Row],[Personnel number]]&lt;&gt;"",TimeSpend[[#This Row],[Date]]&lt;&gt;""),TimeSpend[[#This Row],[Activity]],"")</f>
        <v/>
      </c>
      <c r="G1251" t="str">
        <f>IF(AND(TimeSpend[[#This Row],[Personnel number]]&lt;&gt;"",TimeSpend[[#This Row],[Date]]&lt;&gt;""),TimeSpend[[#This Row],[Activity description]],"")</f>
        <v/>
      </c>
      <c r="H1251" s="36" t="str">
        <f>IF(AND(TimeSpend[[#This Row],[Personnel number]]&lt;&gt;"",TimeSpend[[#This Row],[Date]]&lt;&gt;""),TimeSpend[[#This Row],[Start Time]],"")</f>
        <v/>
      </c>
      <c r="I1251" s="36" t="str">
        <f>IF(AND(TimeSpend[[#This Row],[Personnel number]]&lt;&gt;"",TimeSpend[[#This Row],[Date]]&lt;&gt;""),TimeSpend[[#This Row],[End Time]],"")</f>
        <v/>
      </c>
      <c r="J1251" t="str">
        <f>IF(AND(TimeSpend[[#This Row],[Personnel number]]&lt;&gt;"",TimeSpend[[#This Row],[Date]]&lt;&gt;""),TimeSpend[[#This Row],[Location]],"")</f>
        <v/>
      </c>
      <c r="K1251" t="str">
        <f>IF(AND(TimeSpend[[#This Row],[Personnel number]]&lt;&gt;"",TimeSpend[[#This Row],[Date]]&lt;&gt;""),TimeSpend[[#This Row],[Task]],"")</f>
        <v/>
      </c>
      <c r="L1251" t="str">
        <f>IF(AND(TimeSpend[[#This Row],[Personnel number]]&lt;&gt;"",TimeSpend[[#This Row],[Date]]&lt;&gt;""),Utilization!$J$2,"")</f>
        <v/>
      </c>
      <c r="M1251" t="str">
        <f>IF(AND(TimeSpend[[#This Row],[Personnel number]]&lt;&gt;"",TimeSpend[[#This Row],[Date]]&lt;&gt;""),TimeSpend[[#This Row],[Employee Name]],"")</f>
        <v/>
      </c>
      <c r="N1251" t="str">
        <f t="shared" si="38"/>
        <v/>
      </c>
      <c r="O1251" t="str">
        <f t="shared" si="39"/>
        <v/>
      </c>
      <c r="P1251" t="str">
        <f>IF(D1251&lt;&gt;"",VLOOKUP(D1251,Projects!B:C,2,0),"")</f>
        <v/>
      </c>
    </row>
    <row r="1252" spans="1:16" x14ac:dyDescent="0.25">
      <c r="A1252" t="str">
        <f>UPPER(IF(AND(TimeSpend[[#This Row],[Personnel number]]&lt;&gt;"",TimeSpend[[#This Row],[Date]]&lt;&gt;""),TimeSpend[[#This Row],[Personnel number]],""))</f>
        <v/>
      </c>
      <c r="B1252" s="85" t="str">
        <f>IF(AND(TimeSpend[[#This Row],[Personnel number]]&lt;&gt;"",TimeSpend[[#This Row],[Date]]&lt;&gt;""),TEXT(TimeSpend[[#This Row],[Date]],"[$-409]yyyyMMdd"),"")</f>
        <v/>
      </c>
      <c r="C1252" s="33" t="str">
        <f>IF(AND(TimeSpend[[#This Row],[Personnel number]]&lt;&gt;"",TimeSpend[[#This Row],[Date]]&lt;&gt;""),SUBSTITUTE(TimeSpend[[#This Row],[Hours]],",","."),"")</f>
        <v/>
      </c>
      <c r="D1252" t="str">
        <f>IF(AND(TimeSpend[[#This Row],[Personnel number]]&lt;&gt;"",TimeSpend[[#This Row],[Date]]&lt;&gt;""),TimeSpend[[#This Row],[Network]],"")</f>
        <v/>
      </c>
      <c r="E1252" t="str">
        <f>IF(AND(TimeSpend[[#This Row],[Personnel number]]&lt;&gt;"",TimeSpend[[#This Row],[Date]]&lt;&gt;""),TimeSpend[[#This Row],[Network Description]],"")</f>
        <v/>
      </c>
      <c r="F1252" t="str">
        <f>IF(AND(TimeSpend[[#This Row],[Personnel number]]&lt;&gt;"",TimeSpend[[#This Row],[Date]]&lt;&gt;""),TimeSpend[[#This Row],[Activity]],"")</f>
        <v/>
      </c>
      <c r="G1252" t="str">
        <f>IF(AND(TimeSpend[[#This Row],[Personnel number]]&lt;&gt;"",TimeSpend[[#This Row],[Date]]&lt;&gt;""),TimeSpend[[#This Row],[Activity description]],"")</f>
        <v/>
      </c>
      <c r="H1252" s="36" t="str">
        <f>IF(AND(TimeSpend[[#This Row],[Personnel number]]&lt;&gt;"",TimeSpend[[#This Row],[Date]]&lt;&gt;""),TimeSpend[[#This Row],[Start Time]],"")</f>
        <v/>
      </c>
      <c r="I1252" s="36" t="str">
        <f>IF(AND(TimeSpend[[#This Row],[Personnel number]]&lt;&gt;"",TimeSpend[[#This Row],[Date]]&lt;&gt;""),TimeSpend[[#This Row],[End Time]],"")</f>
        <v/>
      </c>
      <c r="J1252" t="str">
        <f>IF(AND(TimeSpend[[#This Row],[Personnel number]]&lt;&gt;"",TimeSpend[[#This Row],[Date]]&lt;&gt;""),TimeSpend[[#This Row],[Location]],"")</f>
        <v/>
      </c>
      <c r="K1252" t="str">
        <f>IF(AND(TimeSpend[[#This Row],[Personnel number]]&lt;&gt;"",TimeSpend[[#This Row],[Date]]&lt;&gt;""),TimeSpend[[#This Row],[Task]],"")</f>
        <v/>
      </c>
      <c r="L1252" t="str">
        <f>IF(AND(TimeSpend[[#This Row],[Personnel number]]&lt;&gt;"",TimeSpend[[#This Row],[Date]]&lt;&gt;""),Utilization!$J$2,"")</f>
        <v/>
      </c>
      <c r="M1252" t="str">
        <f>IF(AND(TimeSpend[[#This Row],[Personnel number]]&lt;&gt;"",TimeSpend[[#This Row],[Date]]&lt;&gt;""),TimeSpend[[#This Row],[Employee Name]],"")</f>
        <v/>
      </c>
      <c r="N1252" t="str">
        <f t="shared" si="38"/>
        <v/>
      </c>
      <c r="O1252" t="str">
        <f t="shared" si="39"/>
        <v/>
      </c>
      <c r="P1252" t="str">
        <f>IF(D1252&lt;&gt;"",VLOOKUP(D1252,Projects!B:C,2,0),"")</f>
        <v/>
      </c>
    </row>
    <row r="1253" spans="1:16" x14ac:dyDescent="0.25">
      <c r="A1253" t="str">
        <f>UPPER(IF(AND(TimeSpend[[#This Row],[Personnel number]]&lt;&gt;"",TimeSpend[[#This Row],[Date]]&lt;&gt;""),TimeSpend[[#This Row],[Personnel number]],""))</f>
        <v/>
      </c>
      <c r="B1253" s="85" t="str">
        <f>IF(AND(TimeSpend[[#This Row],[Personnel number]]&lt;&gt;"",TimeSpend[[#This Row],[Date]]&lt;&gt;""),TEXT(TimeSpend[[#This Row],[Date]],"[$-409]yyyyMMdd"),"")</f>
        <v/>
      </c>
      <c r="C1253" s="33" t="str">
        <f>IF(AND(TimeSpend[[#This Row],[Personnel number]]&lt;&gt;"",TimeSpend[[#This Row],[Date]]&lt;&gt;""),SUBSTITUTE(TimeSpend[[#This Row],[Hours]],",","."),"")</f>
        <v/>
      </c>
      <c r="D1253" t="str">
        <f>IF(AND(TimeSpend[[#This Row],[Personnel number]]&lt;&gt;"",TimeSpend[[#This Row],[Date]]&lt;&gt;""),TimeSpend[[#This Row],[Network]],"")</f>
        <v/>
      </c>
      <c r="E1253" t="str">
        <f>IF(AND(TimeSpend[[#This Row],[Personnel number]]&lt;&gt;"",TimeSpend[[#This Row],[Date]]&lt;&gt;""),TimeSpend[[#This Row],[Network Description]],"")</f>
        <v/>
      </c>
      <c r="F1253" t="str">
        <f>IF(AND(TimeSpend[[#This Row],[Personnel number]]&lt;&gt;"",TimeSpend[[#This Row],[Date]]&lt;&gt;""),TimeSpend[[#This Row],[Activity]],"")</f>
        <v/>
      </c>
      <c r="G1253" t="str">
        <f>IF(AND(TimeSpend[[#This Row],[Personnel number]]&lt;&gt;"",TimeSpend[[#This Row],[Date]]&lt;&gt;""),TimeSpend[[#This Row],[Activity description]],"")</f>
        <v/>
      </c>
      <c r="H1253" s="36" t="str">
        <f>IF(AND(TimeSpend[[#This Row],[Personnel number]]&lt;&gt;"",TimeSpend[[#This Row],[Date]]&lt;&gt;""),TimeSpend[[#This Row],[Start Time]],"")</f>
        <v/>
      </c>
      <c r="I1253" s="36" t="str">
        <f>IF(AND(TimeSpend[[#This Row],[Personnel number]]&lt;&gt;"",TimeSpend[[#This Row],[Date]]&lt;&gt;""),TimeSpend[[#This Row],[End Time]],"")</f>
        <v/>
      </c>
      <c r="J1253" t="str">
        <f>IF(AND(TimeSpend[[#This Row],[Personnel number]]&lt;&gt;"",TimeSpend[[#This Row],[Date]]&lt;&gt;""),TimeSpend[[#This Row],[Location]],"")</f>
        <v/>
      </c>
      <c r="K1253" t="str">
        <f>IF(AND(TimeSpend[[#This Row],[Personnel number]]&lt;&gt;"",TimeSpend[[#This Row],[Date]]&lt;&gt;""),TimeSpend[[#This Row],[Task]],"")</f>
        <v/>
      </c>
      <c r="L1253" t="str">
        <f>IF(AND(TimeSpend[[#This Row],[Personnel number]]&lt;&gt;"",TimeSpend[[#This Row],[Date]]&lt;&gt;""),Utilization!$J$2,"")</f>
        <v/>
      </c>
      <c r="M1253" t="str">
        <f>IF(AND(TimeSpend[[#This Row],[Personnel number]]&lt;&gt;"",TimeSpend[[#This Row],[Date]]&lt;&gt;""),TimeSpend[[#This Row],[Employee Name]],"")</f>
        <v/>
      </c>
      <c r="N1253" t="str">
        <f t="shared" si="38"/>
        <v/>
      </c>
      <c r="O1253" t="str">
        <f t="shared" si="39"/>
        <v/>
      </c>
      <c r="P1253" t="str">
        <f>IF(D1253&lt;&gt;"",VLOOKUP(D1253,Projects!B:C,2,0),"")</f>
        <v/>
      </c>
    </row>
    <row r="1254" spans="1:16" x14ac:dyDescent="0.25">
      <c r="A1254" t="str">
        <f>UPPER(IF(AND(TimeSpend[[#This Row],[Personnel number]]&lt;&gt;"",TimeSpend[[#This Row],[Date]]&lt;&gt;""),TimeSpend[[#This Row],[Personnel number]],""))</f>
        <v/>
      </c>
      <c r="B1254" s="85" t="str">
        <f>IF(AND(TimeSpend[[#This Row],[Personnel number]]&lt;&gt;"",TimeSpend[[#This Row],[Date]]&lt;&gt;""),TEXT(TimeSpend[[#This Row],[Date]],"[$-409]yyyyMMdd"),"")</f>
        <v/>
      </c>
      <c r="C1254" s="33" t="str">
        <f>IF(AND(TimeSpend[[#This Row],[Personnel number]]&lt;&gt;"",TimeSpend[[#This Row],[Date]]&lt;&gt;""),SUBSTITUTE(TimeSpend[[#This Row],[Hours]],",","."),"")</f>
        <v/>
      </c>
      <c r="D1254" t="str">
        <f>IF(AND(TimeSpend[[#This Row],[Personnel number]]&lt;&gt;"",TimeSpend[[#This Row],[Date]]&lt;&gt;""),TimeSpend[[#This Row],[Network]],"")</f>
        <v/>
      </c>
      <c r="E1254" t="str">
        <f>IF(AND(TimeSpend[[#This Row],[Personnel number]]&lt;&gt;"",TimeSpend[[#This Row],[Date]]&lt;&gt;""),TimeSpend[[#This Row],[Network Description]],"")</f>
        <v/>
      </c>
      <c r="F1254" t="str">
        <f>IF(AND(TimeSpend[[#This Row],[Personnel number]]&lt;&gt;"",TimeSpend[[#This Row],[Date]]&lt;&gt;""),TimeSpend[[#This Row],[Activity]],"")</f>
        <v/>
      </c>
      <c r="G1254" t="str">
        <f>IF(AND(TimeSpend[[#This Row],[Personnel number]]&lt;&gt;"",TimeSpend[[#This Row],[Date]]&lt;&gt;""),TimeSpend[[#This Row],[Activity description]],"")</f>
        <v/>
      </c>
      <c r="H1254" s="36" t="str">
        <f>IF(AND(TimeSpend[[#This Row],[Personnel number]]&lt;&gt;"",TimeSpend[[#This Row],[Date]]&lt;&gt;""),TimeSpend[[#This Row],[Start Time]],"")</f>
        <v/>
      </c>
      <c r="I1254" s="36" t="str">
        <f>IF(AND(TimeSpend[[#This Row],[Personnel number]]&lt;&gt;"",TimeSpend[[#This Row],[Date]]&lt;&gt;""),TimeSpend[[#This Row],[End Time]],"")</f>
        <v/>
      </c>
      <c r="J1254" t="str">
        <f>IF(AND(TimeSpend[[#This Row],[Personnel number]]&lt;&gt;"",TimeSpend[[#This Row],[Date]]&lt;&gt;""),TimeSpend[[#This Row],[Location]],"")</f>
        <v/>
      </c>
      <c r="K1254" t="str">
        <f>IF(AND(TimeSpend[[#This Row],[Personnel number]]&lt;&gt;"",TimeSpend[[#This Row],[Date]]&lt;&gt;""),TimeSpend[[#This Row],[Task]],"")</f>
        <v/>
      </c>
      <c r="L1254" t="str">
        <f>IF(AND(TimeSpend[[#This Row],[Personnel number]]&lt;&gt;"",TimeSpend[[#This Row],[Date]]&lt;&gt;""),Utilization!$J$2,"")</f>
        <v/>
      </c>
      <c r="M1254" t="str">
        <f>IF(AND(TimeSpend[[#This Row],[Personnel number]]&lt;&gt;"",TimeSpend[[#This Row],[Date]]&lt;&gt;""),TimeSpend[[#This Row],[Employee Name]],"")</f>
        <v/>
      </c>
      <c r="N1254" t="str">
        <f t="shared" si="38"/>
        <v/>
      </c>
      <c r="O1254" t="str">
        <f t="shared" si="39"/>
        <v/>
      </c>
      <c r="P1254" t="str">
        <f>IF(D1254&lt;&gt;"",VLOOKUP(D1254,Projects!B:C,2,0),"")</f>
        <v/>
      </c>
    </row>
    <row r="1255" spans="1:16" x14ac:dyDescent="0.25">
      <c r="A1255" t="str">
        <f>UPPER(IF(AND(TimeSpend[[#This Row],[Personnel number]]&lt;&gt;"",TimeSpend[[#This Row],[Date]]&lt;&gt;""),TimeSpend[[#This Row],[Personnel number]],""))</f>
        <v/>
      </c>
      <c r="B1255" s="85" t="str">
        <f>IF(AND(TimeSpend[[#This Row],[Personnel number]]&lt;&gt;"",TimeSpend[[#This Row],[Date]]&lt;&gt;""),TEXT(TimeSpend[[#This Row],[Date]],"[$-409]yyyyMMdd"),"")</f>
        <v/>
      </c>
      <c r="C1255" s="33" t="str">
        <f>IF(AND(TimeSpend[[#This Row],[Personnel number]]&lt;&gt;"",TimeSpend[[#This Row],[Date]]&lt;&gt;""),SUBSTITUTE(TimeSpend[[#This Row],[Hours]],",","."),"")</f>
        <v/>
      </c>
      <c r="D1255" t="str">
        <f>IF(AND(TimeSpend[[#This Row],[Personnel number]]&lt;&gt;"",TimeSpend[[#This Row],[Date]]&lt;&gt;""),TimeSpend[[#This Row],[Network]],"")</f>
        <v/>
      </c>
      <c r="E1255" t="str">
        <f>IF(AND(TimeSpend[[#This Row],[Personnel number]]&lt;&gt;"",TimeSpend[[#This Row],[Date]]&lt;&gt;""),TimeSpend[[#This Row],[Network Description]],"")</f>
        <v/>
      </c>
      <c r="F1255" t="str">
        <f>IF(AND(TimeSpend[[#This Row],[Personnel number]]&lt;&gt;"",TimeSpend[[#This Row],[Date]]&lt;&gt;""),TimeSpend[[#This Row],[Activity]],"")</f>
        <v/>
      </c>
      <c r="G1255" t="str">
        <f>IF(AND(TimeSpend[[#This Row],[Personnel number]]&lt;&gt;"",TimeSpend[[#This Row],[Date]]&lt;&gt;""),TimeSpend[[#This Row],[Activity description]],"")</f>
        <v/>
      </c>
      <c r="H1255" s="36" t="str">
        <f>IF(AND(TimeSpend[[#This Row],[Personnel number]]&lt;&gt;"",TimeSpend[[#This Row],[Date]]&lt;&gt;""),TimeSpend[[#This Row],[Start Time]],"")</f>
        <v/>
      </c>
      <c r="I1255" s="36" t="str">
        <f>IF(AND(TimeSpend[[#This Row],[Personnel number]]&lt;&gt;"",TimeSpend[[#This Row],[Date]]&lt;&gt;""),TimeSpend[[#This Row],[End Time]],"")</f>
        <v/>
      </c>
      <c r="J1255" t="str">
        <f>IF(AND(TimeSpend[[#This Row],[Personnel number]]&lt;&gt;"",TimeSpend[[#This Row],[Date]]&lt;&gt;""),TimeSpend[[#This Row],[Location]],"")</f>
        <v/>
      </c>
      <c r="K1255" t="str">
        <f>IF(AND(TimeSpend[[#This Row],[Personnel number]]&lt;&gt;"",TimeSpend[[#This Row],[Date]]&lt;&gt;""),TimeSpend[[#This Row],[Task]],"")</f>
        <v/>
      </c>
      <c r="L1255" t="str">
        <f>IF(AND(TimeSpend[[#This Row],[Personnel number]]&lt;&gt;"",TimeSpend[[#This Row],[Date]]&lt;&gt;""),Utilization!$J$2,"")</f>
        <v/>
      </c>
      <c r="M1255" t="str">
        <f>IF(AND(TimeSpend[[#This Row],[Personnel number]]&lt;&gt;"",TimeSpend[[#This Row],[Date]]&lt;&gt;""),TimeSpend[[#This Row],[Employee Name]],"")</f>
        <v/>
      </c>
      <c r="N1255" t="str">
        <f t="shared" si="38"/>
        <v/>
      </c>
      <c r="O1255" t="str">
        <f t="shared" si="39"/>
        <v/>
      </c>
      <c r="P1255" t="str">
        <f>IF(D1255&lt;&gt;"",VLOOKUP(D1255,Projects!B:C,2,0),"")</f>
        <v/>
      </c>
    </row>
    <row r="1256" spans="1:16" x14ac:dyDescent="0.25">
      <c r="A1256" t="str">
        <f>UPPER(IF(AND(TimeSpend[[#This Row],[Personnel number]]&lt;&gt;"",TimeSpend[[#This Row],[Date]]&lt;&gt;""),TimeSpend[[#This Row],[Personnel number]],""))</f>
        <v/>
      </c>
      <c r="B1256" s="85" t="str">
        <f>IF(AND(TimeSpend[[#This Row],[Personnel number]]&lt;&gt;"",TimeSpend[[#This Row],[Date]]&lt;&gt;""),TEXT(TimeSpend[[#This Row],[Date]],"[$-409]yyyyMMdd"),"")</f>
        <v/>
      </c>
      <c r="C1256" s="33" t="str">
        <f>IF(AND(TimeSpend[[#This Row],[Personnel number]]&lt;&gt;"",TimeSpend[[#This Row],[Date]]&lt;&gt;""),SUBSTITUTE(TimeSpend[[#This Row],[Hours]],",","."),"")</f>
        <v/>
      </c>
      <c r="D1256" t="str">
        <f>IF(AND(TimeSpend[[#This Row],[Personnel number]]&lt;&gt;"",TimeSpend[[#This Row],[Date]]&lt;&gt;""),TimeSpend[[#This Row],[Network]],"")</f>
        <v/>
      </c>
      <c r="E1256" t="str">
        <f>IF(AND(TimeSpend[[#This Row],[Personnel number]]&lt;&gt;"",TimeSpend[[#This Row],[Date]]&lt;&gt;""),TimeSpend[[#This Row],[Network Description]],"")</f>
        <v/>
      </c>
      <c r="F1256" t="str">
        <f>IF(AND(TimeSpend[[#This Row],[Personnel number]]&lt;&gt;"",TimeSpend[[#This Row],[Date]]&lt;&gt;""),TimeSpend[[#This Row],[Activity]],"")</f>
        <v/>
      </c>
      <c r="G1256" t="str">
        <f>IF(AND(TimeSpend[[#This Row],[Personnel number]]&lt;&gt;"",TimeSpend[[#This Row],[Date]]&lt;&gt;""),TimeSpend[[#This Row],[Activity description]],"")</f>
        <v/>
      </c>
      <c r="H1256" s="36" t="str">
        <f>IF(AND(TimeSpend[[#This Row],[Personnel number]]&lt;&gt;"",TimeSpend[[#This Row],[Date]]&lt;&gt;""),TimeSpend[[#This Row],[Start Time]],"")</f>
        <v/>
      </c>
      <c r="I1256" s="36" t="str">
        <f>IF(AND(TimeSpend[[#This Row],[Personnel number]]&lt;&gt;"",TimeSpend[[#This Row],[Date]]&lt;&gt;""),TimeSpend[[#This Row],[End Time]],"")</f>
        <v/>
      </c>
      <c r="J1256" t="str">
        <f>IF(AND(TimeSpend[[#This Row],[Personnel number]]&lt;&gt;"",TimeSpend[[#This Row],[Date]]&lt;&gt;""),TimeSpend[[#This Row],[Location]],"")</f>
        <v/>
      </c>
      <c r="K1256" t="str">
        <f>IF(AND(TimeSpend[[#This Row],[Personnel number]]&lt;&gt;"",TimeSpend[[#This Row],[Date]]&lt;&gt;""),TimeSpend[[#This Row],[Task]],"")</f>
        <v/>
      </c>
      <c r="L1256" t="str">
        <f>IF(AND(TimeSpend[[#This Row],[Personnel number]]&lt;&gt;"",TimeSpend[[#This Row],[Date]]&lt;&gt;""),Utilization!$J$2,"")</f>
        <v/>
      </c>
      <c r="M1256" t="str">
        <f>IF(AND(TimeSpend[[#This Row],[Personnel number]]&lt;&gt;"",TimeSpend[[#This Row],[Date]]&lt;&gt;""),TimeSpend[[#This Row],[Employee Name]],"")</f>
        <v/>
      </c>
      <c r="N1256" t="str">
        <f t="shared" si="38"/>
        <v/>
      </c>
      <c r="O1256" t="str">
        <f t="shared" si="39"/>
        <v/>
      </c>
      <c r="P1256" t="str">
        <f>IF(D1256&lt;&gt;"",VLOOKUP(D1256,Projects!B:C,2,0),"")</f>
        <v/>
      </c>
    </row>
    <row r="1257" spans="1:16" x14ac:dyDescent="0.25">
      <c r="A1257" t="str">
        <f>UPPER(IF(AND(TimeSpend[[#This Row],[Personnel number]]&lt;&gt;"",TimeSpend[[#This Row],[Date]]&lt;&gt;""),TimeSpend[[#This Row],[Personnel number]],""))</f>
        <v/>
      </c>
      <c r="B1257" s="85" t="str">
        <f>IF(AND(TimeSpend[[#This Row],[Personnel number]]&lt;&gt;"",TimeSpend[[#This Row],[Date]]&lt;&gt;""),TEXT(TimeSpend[[#This Row],[Date]],"[$-409]yyyyMMdd"),"")</f>
        <v/>
      </c>
      <c r="C1257" s="33" t="str">
        <f>IF(AND(TimeSpend[[#This Row],[Personnel number]]&lt;&gt;"",TimeSpend[[#This Row],[Date]]&lt;&gt;""),SUBSTITUTE(TimeSpend[[#This Row],[Hours]],",","."),"")</f>
        <v/>
      </c>
      <c r="D1257" t="str">
        <f>IF(AND(TimeSpend[[#This Row],[Personnel number]]&lt;&gt;"",TimeSpend[[#This Row],[Date]]&lt;&gt;""),TimeSpend[[#This Row],[Network]],"")</f>
        <v/>
      </c>
      <c r="E1257" t="str">
        <f>IF(AND(TimeSpend[[#This Row],[Personnel number]]&lt;&gt;"",TimeSpend[[#This Row],[Date]]&lt;&gt;""),TimeSpend[[#This Row],[Network Description]],"")</f>
        <v/>
      </c>
      <c r="F1257" t="str">
        <f>IF(AND(TimeSpend[[#This Row],[Personnel number]]&lt;&gt;"",TimeSpend[[#This Row],[Date]]&lt;&gt;""),TimeSpend[[#This Row],[Activity]],"")</f>
        <v/>
      </c>
      <c r="G1257" t="str">
        <f>IF(AND(TimeSpend[[#This Row],[Personnel number]]&lt;&gt;"",TimeSpend[[#This Row],[Date]]&lt;&gt;""),TimeSpend[[#This Row],[Activity description]],"")</f>
        <v/>
      </c>
      <c r="H1257" s="36" t="str">
        <f>IF(AND(TimeSpend[[#This Row],[Personnel number]]&lt;&gt;"",TimeSpend[[#This Row],[Date]]&lt;&gt;""),TimeSpend[[#This Row],[Start Time]],"")</f>
        <v/>
      </c>
      <c r="I1257" s="36" t="str">
        <f>IF(AND(TimeSpend[[#This Row],[Personnel number]]&lt;&gt;"",TimeSpend[[#This Row],[Date]]&lt;&gt;""),TimeSpend[[#This Row],[End Time]],"")</f>
        <v/>
      </c>
      <c r="J1257" t="str">
        <f>IF(AND(TimeSpend[[#This Row],[Personnel number]]&lt;&gt;"",TimeSpend[[#This Row],[Date]]&lt;&gt;""),TimeSpend[[#This Row],[Location]],"")</f>
        <v/>
      </c>
      <c r="K1257" t="str">
        <f>IF(AND(TimeSpend[[#This Row],[Personnel number]]&lt;&gt;"",TimeSpend[[#This Row],[Date]]&lt;&gt;""),TimeSpend[[#This Row],[Task]],"")</f>
        <v/>
      </c>
      <c r="L1257" t="str">
        <f>IF(AND(TimeSpend[[#This Row],[Personnel number]]&lt;&gt;"",TimeSpend[[#This Row],[Date]]&lt;&gt;""),Utilization!$J$2,"")</f>
        <v/>
      </c>
      <c r="M1257" t="str">
        <f>IF(AND(TimeSpend[[#This Row],[Personnel number]]&lt;&gt;"",TimeSpend[[#This Row],[Date]]&lt;&gt;""),TimeSpend[[#This Row],[Employee Name]],"")</f>
        <v/>
      </c>
      <c r="N1257" t="str">
        <f t="shared" si="38"/>
        <v/>
      </c>
      <c r="O1257" t="str">
        <f t="shared" si="39"/>
        <v/>
      </c>
      <c r="P1257" t="str">
        <f>IF(D1257&lt;&gt;"",VLOOKUP(D1257,Projects!B:C,2,0),"")</f>
        <v/>
      </c>
    </row>
    <row r="1258" spans="1:16" x14ac:dyDescent="0.25">
      <c r="A1258" t="str">
        <f>UPPER(IF(AND(TimeSpend[[#This Row],[Personnel number]]&lt;&gt;"",TimeSpend[[#This Row],[Date]]&lt;&gt;""),TimeSpend[[#This Row],[Personnel number]],""))</f>
        <v/>
      </c>
      <c r="B1258" s="85" t="str">
        <f>IF(AND(TimeSpend[[#This Row],[Personnel number]]&lt;&gt;"",TimeSpend[[#This Row],[Date]]&lt;&gt;""),TEXT(TimeSpend[[#This Row],[Date]],"[$-409]yyyyMMdd"),"")</f>
        <v/>
      </c>
      <c r="C1258" s="33" t="str">
        <f>IF(AND(TimeSpend[[#This Row],[Personnel number]]&lt;&gt;"",TimeSpend[[#This Row],[Date]]&lt;&gt;""),SUBSTITUTE(TimeSpend[[#This Row],[Hours]],",","."),"")</f>
        <v/>
      </c>
      <c r="D1258" t="str">
        <f>IF(AND(TimeSpend[[#This Row],[Personnel number]]&lt;&gt;"",TimeSpend[[#This Row],[Date]]&lt;&gt;""),TimeSpend[[#This Row],[Network]],"")</f>
        <v/>
      </c>
      <c r="E1258" t="str">
        <f>IF(AND(TimeSpend[[#This Row],[Personnel number]]&lt;&gt;"",TimeSpend[[#This Row],[Date]]&lt;&gt;""),TimeSpend[[#This Row],[Network Description]],"")</f>
        <v/>
      </c>
      <c r="F1258" t="str">
        <f>IF(AND(TimeSpend[[#This Row],[Personnel number]]&lt;&gt;"",TimeSpend[[#This Row],[Date]]&lt;&gt;""),TimeSpend[[#This Row],[Activity]],"")</f>
        <v/>
      </c>
      <c r="G1258" t="str">
        <f>IF(AND(TimeSpend[[#This Row],[Personnel number]]&lt;&gt;"",TimeSpend[[#This Row],[Date]]&lt;&gt;""),TimeSpend[[#This Row],[Activity description]],"")</f>
        <v/>
      </c>
      <c r="H1258" s="36" t="str">
        <f>IF(AND(TimeSpend[[#This Row],[Personnel number]]&lt;&gt;"",TimeSpend[[#This Row],[Date]]&lt;&gt;""),TimeSpend[[#This Row],[Start Time]],"")</f>
        <v/>
      </c>
      <c r="I1258" s="36" t="str">
        <f>IF(AND(TimeSpend[[#This Row],[Personnel number]]&lt;&gt;"",TimeSpend[[#This Row],[Date]]&lt;&gt;""),TimeSpend[[#This Row],[End Time]],"")</f>
        <v/>
      </c>
      <c r="J1258" t="str">
        <f>IF(AND(TimeSpend[[#This Row],[Personnel number]]&lt;&gt;"",TimeSpend[[#This Row],[Date]]&lt;&gt;""),TimeSpend[[#This Row],[Location]],"")</f>
        <v/>
      </c>
      <c r="K1258" t="str">
        <f>IF(AND(TimeSpend[[#This Row],[Personnel number]]&lt;&gt;"",TimeSpend[[#This Row],[Date]]&lt;&gt;""),TimeSpend[[#This Row],[Task]],"")</f>
        <v/>
      </c>
      <c r="L1258" t="str">
        <f>IF(AND(TimeSpend[[#This Row],[Personnel number]]&lt;&gt;"",TimeSpend[[#This Row],[Date]]&lt;&gt;""),Utilization!$J$2,"")</f>
        <v/>
      </c>
      <c r="M1258" t="str">
        <f>IF(AND(TimeSpend[[#This Row],[Personnel number]]&lt;&gt;"",TimeSpend[[#This Row],[Date]]&lt;&gt;""),TimeSpend[[#This Row],[Employee Name]],"")</f>
        <v/>
      </c>
      <c r="N1258" t="str">
        <f t="shared" si="38"/>
        <v/>
      </c>
      <c r="O1258" t="str">
        <f t="shared" si="39"/>
        <v/>
      </c>
      <c r="P1258" t="str">
        <f>IF(D1258&lt;&gt;"",VLOOKUP(D1258,Projects!B:C,2,0),"")</f>
        <v/>
      </c>
    </row>
    <row r="1259" spans="1:16" x14ac:dyDescent="0.25">
      <c r="A1259" t="str">
        <f>UPPER(IF(AND(TimeSpend[[#This Row],[Personnel number]]&lt;&gt;"",TimeSpend[[#This Row],[Date]]&lt;&gt;""),TimeSpend[[#This Row],[Personnel number]],""))</f>
        <v/>
      </c>
      <c r="B1259" s="85" t="str">
        <f>IF(AND(TimeSpend[[#This Row],[Personnel number]]&lt;&gt;"",TimeSpend[[#This Row],[Date]]&lt;&gt;""),TEXT(TimeSpend[[#This Row],[Date]],"[$-409]yyyyMMdd"),"")</f>
        <v/>
      </c>
      <c r="C1259" s="33" t="str">
        <f>IF(AND(TimeSpend[[#This Row],[Personnel number]]&lt;&gt;"",TimeSpend[[#This Row],[Date]]&lt;&gt;""),SUBSTITUTE(TimeSpend[[#This Row],[Hours]],",","."),"")</f>
        <v/>
      </c>
      <c r="D1259" t="str">
        <f>IF(AND(TimeSpend[[#This Row],[Personnel number]]&lt;&gt;"",TimeSpend[[#This Row],[Date]]&lt;&gt;""),TimeSpend[[#This Row],[Network]],"")</f>
        <v/>
      </c>
      <c r="E1259" t="str">
        <f>IF(AND(TimeSpend[[#This Row],[Personnel number]]&lt;&gt;"",TimeSpend[[#This Row],[Date]]&lt;&gt;""),TimeSpend[[#This Row],[Network Description]],"")</f>
        <v/>
      </c>
      <c r="F1259" t="str">
        <f>IF(AND(TimeSpend[[#This Row],[Personnel number]]&lt;&gt;"",TimeSpend[[#This Row],[Date]]&lt;&gt;""),TimeSpend[[#This Row],[Activity]],"")</f>
        <v/>
      </c>
      <c r="G1259" t="str">
        <f>IF(AND(TimeSpend[[#This Row],[Personnel number]]&lt;&gt;"",TimeSpend[[#This Row],[Date]]&lt;&gt;""),TimeSpend[[#This Row],[Activity description]],"")</f>
        <v/>
      </c>
      <c r="H1259" s="36" t="str">
        <f>IF(AND(TimeSpend[[#This Row],[Personnel number]]&lt;&gt;"",TimeSpend[[#This Row],[Date]]&lt;&gt;""),TimeSpend[[#This Row],[Start Time]],"")</f>
        <v/>
      </c>
      <c r="I1259" s="36" t="str">
        <f>IF(AND(TimeSpend[[#This Row],[Personnel number]]&lt;&gt;"",TimeSpend[[#This Row],[Date]]&lt;&gt;""),TimeSpend[[#This Row],[End Time]],"")</f>
        <v/>
      </c>
      <c r="J1259" t="str">
        <f>IF(AND(TimeSpend[[#This Row],[Personnel number]]&lt;&gt;"",TimeSpend[[#This Row],[Date]]&lt;&gt;""),TimeSpend[[#This Row],[Location]],"")</f>
        <v/>
      </c>
      <c r="K1259" t="str">
        <f>IF(AND(TimeSpend[[#This Row],[Personnel number]]&lt;&gt;"",TimeSpend[[#This Row],[Date]]&lt;&gt;""),TimeSpend[[#This Row],[Task]],"")</f>
        <v/>
      </c>
      <c r="L1259" t="str">
        <f>IF(AND(TimeSpend[[#This Row],[Personnel number]]&lt;&gt;"",TimeSpend[[#This Row],[Date]]&lt;&gt;""),Utilization!$J$2,"")</f>
        <v/>
      </c>
      <c r="M1259" t="str">
        <f>IF(AND(TimeSpend[[#This Row],[Personnel number]]&lt;&gt;"",TimeSpend[[#This Row],[Date]]&lt;&gt;""),TimeSpend[[#This Row],[Employee Name]],"")</f>
        <v/>
      </c>
      <c r="N1259" t="str">
        <f t="shared" si="38"/>
        <v/>
      </c>
      <c r="O1259" t="str">
        <f t="shared" si="39"/>
        <v/>
      </c>
      <c r="P1259" t="str">
        <f>IF(D1259&lt;&gt;"",VLOOKUP(D1259,Projects!B:C,2,0),"")</f>
        <v/>
      </c>
    </row>
    <row r="1260" spans="1:16" x14ac:dyDescent="0.25">
      <c r="A1260" t="str">
        <f>UPPER(IF(AND(TimeSpend[[#This Row],[Personnel number]]&lt;&gt;"",TimeSpend[[#This Row],[Date]]&lt;&gt;""),TimeSpend[[#This Row],[Personnel number]],""))</f>
        <v/>
      </c>
      <c r="B1260" s="85" t="str">
        <f>IF(AND(TimeSpend[[#This Row],[Personnel number]]&lt;&gt;"",TimeSpend[[#This Row],[Date]]&lt;&gt;""),TEXT(TimeSpend[[#This Row],[Date]],"[$-409]yyyyMMdd"),"")</f>
        <v/>
      </c>
      <c r="C1260" s="33" t="str">
        <f>IF(AND(TimeSpend[[#This Row],[Personnel number]]&lt;&gt;"",TimeSpend[[#This Row],[Date]]&lt;&gt;""),SUBSTITUTE(TimeSpend[[#This Row],[Hours]],",","."),"")</f>
        <v/>
      </c>
      <c r="D1260" t="str">
        <f>IF(AND(TimeSpend[[#This Row],[Personnel number]]&lt;&gt;"",TimeSpend[[#This Row],[Date]]&lt;&gt;""),TimeSpend[[#This Row],[Network]],"")</f>
        <v/>
      </c>
      <c r="E1260" t="str">
        <f>IF(AND(TimeSpend[[#This Row],[Personnel number]]&lt;&gt;"",TimeSpend[[#This Row],[Date]]&lt;&gt;""),TimeSpend[[#This Row],[Network Description]],"")</f>
        <v/>
      </c>
      <c r="F1260" t="str">
        <f>IF(AND(TimeSpend[[#This Row],[Personnel number]]&lt;&gt;"",TimeSpend[[#This Row],[Date]]&lt;&gt;""),TimeSpend[[#This Row],[Activity]],"")</f>
        <v/>
      </c>
      <c r="G1260" t="str">
        <f>IF(AND(TimeSpend[[#This Row],[Personnel number]]&lt;&gt;"",TimeSpend[[#This Row],[Date]]&lt;&gt;""),TimeSpend[[#This Row],[Activity description]],"")</f>
        <v/>
      </c>
      <c r="H1260" s="36" t="str">
        <f>IF(AND(TimeSpend[[#This Row],[Personnel number]]&lt;&gt;"",TimeSpend[[#This Row],[Date]]&lt;&gt;""),TimeSpend[[#This Row],[Start Time]],"")</f>
        <v/>
      </c>
      <c r="I1260" s="36" t="str">
        <f>IF(AND(TimeSpend[[#This Row],[Personnel number]]&lt;&gt;"",TimeSpend[[#This Row],[Date]]&lt;&gt;""),TimeSpend[[#This Row],[End Time]],"")</f>
        <v/>
      </c>
      <c r="J1260" t="str">
        <f>IF(AND(TimeSpend[[#This Row],[Personnel number]]&lt;&gt;"",TimeSpend[[#This Row],[Date]]&lt;&gt;""),TimeSpend[[#This Row],[Location]],"")</f>
        <v/>
      </c>
      <c r="K1260" t="str">
        <f>IF(AND(TimeSpend[[#This Row],[Personnel number]]&lt;&gt;"",TimeSpend[[#This Row],[Date]]&lt;&gt;""),TimeSpend[[#This Row],[Task]],"")</f>
        <v/>
      </c>
      <c r="L1260" t="str">
        <f>IF(AND(TimeSpend[[#This Row],[Personnel number]]&lt;&gt;"",TimeSpend[[#This Row],[Date]]&lt;&gt;""),Utilization!$J$2,"")</f>
        <v/>
      </c>
      <c r="M1260" t="str">
        <f>IF(AND(TimeSpend[[#This Row],[Personnel number]]&lt;&gt;"",TimeSpend[[#This Row],[Date]]&lt;&gt;""),TimeSpend[[#This Row],[Employee Name]],"")</f>
        <v/>
      </c>
      <c r="N1260" t="str">
        <f t="shared" si="38"/>
        <v/>
      </c>
      <c r="O1260" t="str">
        <f t="shared" si="39"/>
        <v/>
      </c>
      <c r="P1260" t="str">
        <f>IF(D1260&lt;&gt;"",VLOOKUP(D1260,Projects!B:C,2,0),"")</f>
        <v/>
      </c>
    </row>
    <row r="1261" spans="1:16" x14ac:dyDescent="0.25">
      <c r="A1261" t="str">
        <f>UPPER(IF(AND(TimeSpend[[#This Row],[Personnel number]]&lt;&gt;"",TimeSpend[[#This Row],[Date]]&lt;&gt;""),TimeSpend[[#This Row],[Personnel number]],""))</f>
        <v/>
      </c>
      <c r="B1261" s="85" t="str">
        <f>IF(AND(TimeSpend[[#This Row],[Personnel number]]&lt;&gt;"",TimeSpend[[#This Row],[Date]]&lt;&gt;""),TEXT(TimeSpend[[#This Row],[Date]],"[$-409]yyyyMMdd"),"")</f>
        <v/>
      </c>
      <c r="C1261" s="33" t="str">
        <f>IF(AND(TimeSpend[[#This Row],[Personnel number]]&lt;&gt;"",TimeSpend[[#This Row],[Date]]&lt;&gt;""),SUBSTITUTE(TimeSpend[[#This Row],[Hours]],",","."),"")</f>
        <v/>
      </c>
      <c r="D1261" t="str">
        <f>IF(AND(TimeSpend[[#This Row],[Personnel number]]&lt;&gt;"",TimeSpend[[#This Row],[Date]]&lt;&gt;""),TimeSpend[[#This Row],[Network]],"")</f>
        <v/>
      </c>
      <c r="E1261" t="str">
        <f>IF(AND(TimeSpend[[#This Row],[Personnel number]]&lt;&gt;"",TimeSpend[[#This Row],[Date]]&lt;&gt;""),TimeSpend[[#This Row],[Network Description]],"")</f>
        <v/>
      </c>
      <c r="F1261" t="str">
        <f>IF(AND(TimeSpend[[#This Row],[Personnel number]]&lt;&gt;"",TimeSpend[[#This Row],[Date]]&lt;&gt;""),TimeSpend[[#This Row],[Activity]],"")</f>
        <v/>
      </c>
      <c r="G1261" t="str">
        <f>IF(AND(TimeSpend[[#This Row],[Personnel number]]&lt;&gt;"",TimeSpend[[#This Row],[Date]]&lt;&gt;""),TimeSpend[[#This Row],[Activity description]],"")</f>
        <v/>
      </c>
      <c r="H1261" s="36" t="str">
        <f>IF(AND(TimeSpend[[#This Row],[Personnel number]]&lt;&gt;"",TimeSpend[[#This Row],[Date]]&lt;&gt;""),TimeSpend[[#This Row],[Start Time]],"")</f>
        <v/>
      </c>
      <c r="I1261" s="36" t="str">
        <f>IF(AND(TimeSpend[[#This Row],[Personnel number]]&lt;&gt;"",TimeSpend[[#This Row],[Date]]&lt;&gt;""),TimeSpend[[#This Row],[End Time]],"")</f>
        <v/>
      </c>
      <c r="J1261" t="str">
        <f>IF(AND(TimeSpend[[#This Row],[Personnel number]]&lt;&gt;"",TimeSpend[[#This Row],[Date]]&lt;&gt;""),TimeSpend[[#This Row],[Location]],"")</f>
        <v/>
      </c>
      <c r="K1261" t="str">
        <f>IF(AND(TimeSpend[[#This Row],[Personnel number]]&lt;&gt;"",TimeSpend[[#This Row],[Date]]&lt;&gt;""),TimeSpend[[#This Row],[Task]],"")</f>
        <v/>
      </c>
      <c r="L1261" t="str">
        <f>IF(AND(TimeSpend[[#This Row],[Personnel number]]&lt;&gt;"",TimeSpend[[#This Row],[Date]]&lt;&gt;""),Utilization!$J$2,"")</f>
        <v/>
      </c>
      <c r="M1261" t="str">
        <f>IF(AND(TimeSpend[[#This Row],[Personnel number]]&lt;&gt;"",TimeSpend[[#This Row],[Date]]&lt;&gt;""),TimeSpend[[#This Row],[Employee Name]],"")</f>
        <v/>
      </c>
      <c r="N1261" t="str">
        <f t="shared" si="38"/>
        <v/>
      </c>
      <c r="O1261" t="str">
        <f t="shared" si="39"/>
        <v/>
      </c>
      <c r="P1261" t="str">
        <f>IF(D1261&lt;&gt;"",VLOOKUP(D1261,Projects!B:C,2,0),"")</f>
        <v/>
      </c>
    </row>
    <row r="1262" spans="1:16" x14ac:dyDescent="0.25">
      <c r="A1262" t="str">
        <f>UPPER(IF(AND(TimeSpend[[#This Row],[Personnel number]]&lt;&gt;"",TimeSpend[[#This Row],[Date]]&lt;&gt;""),TimeSpend[[#This Row],[Personnel number]],""))</f>
        <v/>
      </c>
      <c r="B1262" s="85" t="str">
        <f>IF(AND(TimeSpend[[#This Row],[Personnel number]]&lt;&gt;"",TimeSpend[[#This Row],[Date]]&lt;&gt;""),TEXT(TimeSpend[[#This Row],[Date]],"[$-409]yyyyMMdd"),"")</f>
        <v/>
      </c>
      <c r="C1262" s="33" t="str">
        <f>IF(AND(TimeSpend[[#This Row],[Personnel number]]&lt;&gt;"",TimeSpend[[#This Row],[Date]]&lt;&gt;""),SUBSTITUTE(TimeSpend[[#This Row],[Hours]],",","."),"")</f>
        <v/>
      </c>
      <c r="D1262" t="str">
        <f>IF(AND(TimeSpend[[#This Row],[Personnel number]]&lt;&gt;"",TimeSpend[[#This Row],[Date]]&lt;&gt;""),TimeSpend[[#This Row],[Network]],"")</f>
        <v/>
      </c>
      <c r="E1262" t="str">
        <f>IF(AND(TimeSpend[[#This Row],[Personnel number]]&lt;&gt;"",TimeSpend[[#This Row],[Date]]&lt;&gt;""),TimeSpend[[#This Row],[Network Description]],"")</f>
        <v/>
      </c>
      <c r="F1262" t="str">
        <f>IF(AND(TimeSpend[[#This Row],[Personnel number]]&lt;&gt;"",TimeSpend[[#This Row],[Date]]&lt;&gt;""),TimeSpend[[#This Row],[Activity]],"")</f>
        <v/>
      </c>
      <c r="G1262" t="str">
        <f>IF(AND(TimeSpend[[#This Row],[Personnel number]]&lt;&gt;"",TimeSpend[[#This Row],[Date]]&lt;&gt;""),TimeSpend[[#This Row],[Activity description]],"")</f>
        <v/>
      </c>
      <c r="H1262" s="36" t="str">
        <f>IF(AND(TimeSpend[[#This Row],[Personnel number]]&lt;&gt;"",TimeSpend[[#This Row],[Date]]&lt;&gt;""),TimeSpend[[#This Row],[Start Time]],"")</f>
        <v/>
      </c>
      <c r="I1262" s="36" t="str">
        <f>IF(AND(TimeSpend[[#This Row],[Personnel number]]&lt;&gt;"",TimeSpend[[#This Row],[Date]]&lt;&gt;""),TimeSpend[[#This Row],[End Time]],"")</f>
        <v/>
      </c>
      <c r="J1262" t="str">
        <f>IF(AND(TimeSpend[[#This Row],[Personnel number]]&lt;&gt;"",TimeSpend[[#This Row],[Date]]&lt;&gt;""),TimeSpend[[#This Row],[Location]],"")</f>
        <v/>
      </c>
      <c r="K1262" t="str">
        <f>IF(AND(TimeSpend[[#This Row],[Personnel number]]&lt;&gt;"",TimeSpend[[#This Row],[Date]]&lt;&gt;""),TimeSpend[[#This Row],[Task]],"")</f>
        <v/>
      </c>
      <c r="L1262" t="str">
        <f>IF(AND(TimeSpend[[#This Row],[Personnel number]]&lt;&gt;"",TimeSpend[[#This Row],[Date]]&lt;&gt;""),Utilization!$J$2,"")</f>
        <v/>
      </c>
      <c r="M1262" t="str">
        <f>IF(AND(TimeSpend[[#This Row],[Personnel number]]&lt;&gt;"",TimeSpend[[#This Row],[Date]]&lt;&gt;""),TimeSpend[[#This Row],[Employee Name]],"")</f>
        <v/>
      </c>
      <c r="N1262" t="str">
        <f t="shared" si="38"/>
        <v/>
      </c>
      <c r="O1262" t="str">
        <f t="shared" si="39"/>
        <v/>
      </c>
      <c r="P1262" t="str">
        <f>IF(D1262&lt;&gt;"",VLOOKUP(D1262,Projects!B:C,2,0),"")</f>
        <v/>
      </c>
    </row>
    <row r="1263" spans="1:16" x14ac:dyDescent="0.25">
      <c r="A1263" t="str">
        <f>UPPER(IF(AND(TimeSpend[[#This Row],[Personnel number]]&lt;&gt;"",TimeSpend[[#This Row],[Date]]&lt;&gt;""),TimeSpend[[#This Row],[Personnel number]],""))</f>
        <v/>
      </c>
      <c r="B1263" s="85" t="str">
        <f>IF(AND(TimeSpend[[#This Row],[Personnel number]]&lt;&gt;"",TimeSpend[[#This Row],[Date]]&lt;&gt;""),TEXT(TimeSpend[[#This Row],[Date]],"[$-409]yyyyMMdd"),"")</f>
        <v/>
      </c>
      <c r="C1263" s="33" t="str">
        <f>IF(AND(TimeSpend[[#This Row],[Personnel number]]&lt;&gt;"",TimeSpend[[#This Row],[Date]]&lt;&gt;""),SUBSTITUTE(TimeSpend[[#This Row],[Hours]],",","."),"")</f>
        <v/>
      </c>
      <c r="D1263" t="str">
        <f>IF(AND(TimeSpend[[#This Row],[Personnel number]]&lt;&gt;"",TimeSpend[[#This Row],[Date]]&lt;&gt;""),TimeSpend[[#This Row],[Network]],"")</f>
        <v/>
      </c>
      <c r="E1263" t="str">
        <f>IF(AND(TimeSpend[[#This Row],[Personnel number]]&lt;&gt;"",TimeSpend[[#This Row],[Date]]&lt;&gt;""),TimeSpend[[#This Row],[Network Description]],"")</f>
        <v/>
      </c>
      <c r="F1263" t="str">
        <f>IF(AND(TimeSpend[[#This Row],[Personnel number]]&lt;&gt;"",TimeSpend[[#This Row],[Date]]&lt;&gt;""),TimeSpend[[#This Row],[Activity]],"")</f>
        <v/>
      </c>
      <c r="G1263" t="str">
        <f>IF(AND(TimeSpend[[#This Row],[Personnel number]]&lt;&gt;"",TimeSpend[[#This Row],[Date]]&lt;&gt;""),TimeSpend[[#This Row],[Activity description]],"")</f>
        <v/>
      </c>
      <c r="H1263" s="36" t="str">
        <f>IF(AND(TimeSpend[[#This Row],[Personnel number]]&lt;&gt;"",TimeSpend[[#This Row],[Date]]&lt;&gt;""),TimeSpend[[#This Row],[Start Time]],"")</f>
        <v/>
      </c>
      <c r="I1263" s="36" t="str">
        <f>IF(AND(TimeSpend[[#This Row],[Personnel number]]&lt;&gt;"",TimeSpend[[#This Row],[Date]]&lt;&gt;""),TimeSpend[[#This Row],[End Time]],"")</f>
        <v/>
      </c>
      <c r="J1263" t="str">
        <f>IF(AND(TimeSpend[[#This Row],[Personnel number]]&lt;&gt;"",TimeSpend[[#This Row],[Date]]&lt;&gt;""),TimeSpend[[#This Row],[Location]],"")</f>
        <v/>
      </c>
      <c r="K1263" t="str">
        <f>IF(AND(TimeSpend[[#This Row],[Personnel number]]&lt;&gt;"",TimeSpend[[#This Row],[Date]]&lt;&gt;""),TimeSpend[[#This Row],[Task]],"")</f>
        <v/>
      </c>
      <c r="L1263" t="str">
        <f>IF(AND(TimeSpend[[#This Row],[Personnel number]]&lt;&gt;"",TimeSpend[[#This Row],[Date]]&lt;&gt;""),Utilization!$J$2,"")</f>
        <v/>
      </c>
      <c r="M1263" t="str">
        <f>IF(AND(TimeSpend[[#This Row],[Personnel number]]&lt;&gt;"",TimeSpend[[#This Row],[Date]]&lt;&gt;""),TimeSpend[[#This Row],[Employee Name]],"")</f>
        <v/>
      </c>
      <c r="N1263" t="str">
        <f t="shared" si="38"/>
        <v/>
      </c>
      <c r="O1263" t="str">
        <f t="shared" si="39"/>
        <v/>
      </c>
      <c r="P1263" t="str">
        <f>IF(D1263&lt;&gt;"",VLOOKUP(D1263,Projects!B:C,2,0),"")</f>
        <v/>
      </c>
    </row>
    <row r="1264" spans="1:16" x14ac:dyDescent="0.25">
      <c r="A1264" t="str">
        <f>UPPER(IF(AND(TimeSpend[[#This Row],[Personnel number]]&lt;&gt;"",TimeSpend[[#This Row],[Date]]&lt;&gt;""),TimeSpend[[#This Row],[Personnel number]],""))</f>
        <v/>
      </c>
      <c r="B1264" s="85" t="str">
        <f>IF(AND(TimeSpend[[#This Row],[Personnel number]]&lt;&gt;"",TimeSpend[[#This Row],[Date]]&lt;&gt;""),TEXT(TimeSpend[[#This Row],[Date]],"[$-409]yyyyMMdd"),"")</f>
        <v/>
      </c>
      <c r="C1264" s="33" t="str">
        <f>IF(AND(TimeSpend[[#This Row],[Personnel number]]&lt;&gt;"",TimeSpend[[#This Row],[Date]]&lt;&gt;""),SUBSTITUTE(TimeSpend[[#This Row],[Hours]],",","."),"")</f>
        <v/>
      </c>
      <c r="D1264" t="str">
        <f>IF(AND(TimeSpend[[#This Row],[Personnel number]]&lt;&gt;"",TimeSpend[[#This Row],[Date]]&lt;&gt;""),TimeSpend[[#This Row],[Network]],"")</f>
        <v/>
      </c>
      <c r="E1264" t="str">
        <f>IF(AND(TimeSpend[[#This Row],[Personnel number]]&lt;&gt;"",TimeSpend[[#This Row],[Date]]&lt;&gt;""),TimeSpend[[#This Row],[Network Description]],"")</f>
        <v/>
      </c>
      <c r="F1264" t="str">
        <f>IF(AND(TimeSpend[[#This Row],[Personnel number]]&lt;&gt;"",TimeSpend[[#This Row],[Date]]&lt;&gt;""),TimeSpend[[#This Row],[Activity]],"")</f>
        <v/>
      </c>
      <c r="G1264" t="str">
        <f>IF(AND(TimeSpend[[#This Row],[Personnel number]]&lt;&gt;"",TimeSpend[[#This Row],[Date]]&lt;&gt;""),TimeSpend[[#This Row],[Activity description]],"")</f>
        <v/>
      </c>
      <c r="H1264" s="36" t="str">
        <f>IF(AND(TimeSpend[[#This Row],[Personnel number]]&lt;&gt;"",TimeSpend[[#This Row],[Date]]&lt;&gt;""),TimeSpend[[#This Row],[Start Time]],"")</f>
        <v/>
      </c>
      <c r="I1264" s="36" t="str">
        <f>IF(AND(TimeSpend[[#This Row],[Personnel number]]&lt;&gt;"",TimeSpend[[#This Row],[Date]]&lt;&gt;""),TimeSpend[[#This Row],[End Time]],"")</f>
        <v/>
      </c>
      <c r="J1264" t="str">
        <f>IF(AND(TimeSpend[[#This Row],[Personnel number]]&lt;&gt;"",TimeSpend[[#This Row],[Date]]&lt;&gt;""),TimeSpend[[#This Row],[Location]],"")</f>
        <v/>
      </c>
      <c r="K1264" t="str">
        <f>IF(AND(TimeSpend[[#This Row],[Personnel number]]&lt;&gt;"",TimeSpend[[#This Row],[Date]]&lt;&gt;""),TimeSpend[[#This Row],[Task]],"")</f>
        <v/>
      </c>
      <c r="L1264" t="str">
        <f>IF(AND(TimeSpend[[#This Row],[Personnel number]]&lt;&gt;"",TimeSpend[[#This Row],[Date]]&lt;&gt;""),Utilization!$J$2,"")</f>
        <v/>
      </c>
      <c r="M1264" t="str">
        <f>IF(AND(TimeSpend[[#This Row],[Personnel number]]&lt;&gt;"",TimeSpend[[#This Row],[Date]]&lt;&gt;""),TimeSpend[[#This Row],[Employee Name]],"")</f>
        <v/>
      </c>
      <c r="N1264" t="str">
        <f t="shared" si="38"/>
        <v/>
      </c>
      <c r="O1264" t="str">
        <f t="shared" si="39"/>
        <v/>
      </c>
      <c r="P1264" t="str">
        <f>IF(D1264&lt;&gt;"",VLOOKUP(D1264,Projects!B:C,2,0),"")</f>
        <v/>
      </c>
    </row>
    <row r="1265" spans="1:16" x14ac:dyDescent="0.25">
      <c r="A1265" t="str">
        <f>UPPER(IF(AND(TimeSpend[[#This Row],[Personnel number]]&lt;&gt;"",TimeSpend[[#This Row],[Date]]&lt;&gt;""),TimeSpend[[#This Row],[Personnel number]],""))</f>
        <v/>
      </c>
      <c r="B1265" s="85" t="str">
        <f>IF(AND(TimeSpend[[#This Row],[Personnel number]]&lt;&gt;"",TimeSpend[[#This Row],[Date]]&lt;&gt;""),TEXT(TimeSpend[[#This Row],[Date]],"[$-409]yyyyMMdd"),"")</f>
        <v/>
      </c>
      <c r="C1265" s="33" t="str">
        <f>IF(AND(TimeSpend[[#This Row],[Personnel number]]&lt;&gt;"",TimeSpend[[#This Row],[Date]]&lt;&gt;""),SUBSTITUTE(TimeSpend[[#This Row],[Hours]],",","."),"")</f>
        <v/>
      </c>
      <c r="D1265" t="str">
        <f>IF(AND(TimeSpend[[#This Row],[Personnel number]]&lt;&gt;"",TimeSpend[[#This Row],[Date]]&lt;&gt;""),TimeSpend[[#This Row],[Network]],"")</f>
        <v/>
      </c>
      <c r="E1265" t="str">
        <f>IF(AND(TimeSpend[[#This Row],[Personnel number]]&lt;&gt;"",TimeSpend[[#This Row],[Date]]&lt;&gt;""),TimeSpend[[#This Row],[Network Description]],"")</f>
        <v/>
      </c>
      <c r="F1265" t="str">
        <f>IF(AND(TimeSpend[[#This Row],[Personnel number]]&lt;&gt;"",TimeSpend[[#This Row],[Date]]&lt;&gt;""),TimeSpend[[#This Row],[Activity]],"")</f>
        <v/>
      </c>
      <c r="G1265" t="str">
        <f>IF(AND(TimeSpend[[#This Row],[Personnel number]]&lt;&gt;"",TimeSpend[[#This Row],[Date]]&lt;&gt;""),TimeSpend[[#This Row],[Activity description]],"")</f>
        <v/>
      </c>
      <c r="H1265" s="36" t="str">
        <f>IF(AND(TimeSpend[[#This Row],[Personnel number]]&lt;&gt;"",TimeSpend[[#This Row],[Date]]&lt;&gt;""),TimeSpend[[#This Row],[Start Time]],"")</f>
        <v/>
      </c>
      <c r="I1265" s="36" t="str">
        <f>IF(AND(TimeSpend[[#This Row],[Personnel number]]&lt;&gt;"",TimeSpend[[#This Row],[Date]]&lt;&gt;""),TimeSpend[[#This Row],[End Time]],"")</f>
        <v/>
      </c>
      <c r="J1265" t="str">
        <f>IF(AND(TimeSpend[[#This Row],[Personnel number]]&lt;&gt;"",TimeSpend[[#This Row],[Date]]&lt;&gt;""),TimeSpend[[#This Row],[Location]],"")</f>
        <v/>
      </c>
      <c r="K1265" t="str">
        <f>IF(AND(TimeSpend[[#This Row],[Personnel number]]&lt;&gt;"",TimeSpend[[#This Row],[Date]]&lt;&gt;""),TimeSpend[[#This Row],[Task]],"")</f>
        <v/>
      </c>
      <c r="L1265" t="str">
        <f>IF(AND(TimeSpend[[#This Row],[Personnel number]]&lt;&gt;"",TimeSpend[[#This Row],[Date]]&lt;&gt;""),Utilization!$J$2,"")</f>
        <v/>
      </c>
      <c r="M1265" t="str">
        <f>IF(AND(TimeSpend[[#This Row],[Personnel number]]&lt;&gt;"",TimeSpend[[#This Row],[Date]]&lt;&gt;""),TimeSpend[[#This Row],[Employee Name]],"")</f>
        <v/>
      </c>
      <c r="N1265" t="str">
        <f t="shared" si="38"/>
        <v/>
      </c>
      <c r="O1265" t="str">
        <f t="shared" si="39"/>
        <v/>
      </c>
      <c r="P1265" t="str">
        <f>IF(D1265&lt;&gt;"",VLOOKUP(D1265,Projects!B:C,2,0),"")</f>
        <v/>
      </c>
    </row>
    <row r="1266" spans="1:16" x14ac:dyDescent="0.25">
      <c r="A1266" t="str">
        <f>UPPER(IF(AND(TimeSpend[[#This Row],[Personnel number]]&lt;&gt;"",TimeSpend[[#This Row],[Date]]&lt;&gt;""),TimeSpend[[#This Row],[Personnel number]],""))</f>
        <v/>
      </c>
      <c r="B1266" s="85" t="str">
        <f>IF(AND(TimeSpend[[#This Row],[Personnel number]]&lt;&gt;"",TimeSpend[[#This Row],[Date]]&lt;&gt;""),TEXT(TimeSpend[[#This Row],[Date]],"[$-409]yyyyMMdd"),"")</f>
        <v/>
      </c>
      <c r="C1266" s="33" t="str">
        <f>IF(AND(TimeSpend[[#This Row],[Personnel number]]&lt;&gt;"",TimeSpend[[#This Row],[Date]]&lt;&gt;""),SUBSTITUTE(TimeSpend[[#This Row],[Hours]],",","."),"")</f>
        <v/>
      </c>
      <c r="D1266" t="str">
        <f>IF(AND(TimeSpend[[#This Row],[Personnel number]]&lt;&gt;"",TimeSpend[[#This Row],[Date]]&lt;&gt;""),TimeSpend[[#This Row],[Network]],"")</f>
        <v/>
      </c>
      <c r="E1266" t="str">
        <f>IF(AND(TimeSpend[[#This Row],[Personnel number]]&lt;&gt;"",TimeSpend[[#This Row],[Date]]&lt;&gt;""),TimeSpend[[#This Row],[Network Description]],"")</f>
        <v/>
      </c>
      <c r="F1266" t="str">
        <f>IF(AND(TimeSpend[[#This Row],[Personnel number]]&lt;&gt;"",TimeSpend[[#This Row],[Date]]&lt;&gt;""),TimeSpend[[#This Row],[Activity]],"")</f>
        <v/>
      </c>
      <c r="G1266" t="str">
        <f>IF(AND(TimeSpend[[#This Row],[Personnel number]]&lt;&gt;"",TimeSpend[[#This Row],[Date]]&lt;&gt;""),TimeSpend[[#This Row],[Activity description]],"")</f>
        <v/>
      </c>
      <c r="H1266" s="36" t="str">
        <f>IF(AND(TimeSpend[[#This Row],[Personnel number]]&lt;&gt;"",TimeSpend[[#This Row],[Date]]&lt;&gt;""),TimeSpend[[#This Row],[Start Time]],"")</f>
        <v/>
      </c>
      <c r="I1266" s="36" t="str">
        <f>IF(AND(TimeSpend[[#This Row],[Personnel number]]&lt;&gt;"",TimeSpend[[#This Row],[Date]]&lt;&gt;""),TimeSpend[[#This Row],[End Time]],"")</f>
        <v/>
      </c>
      <c r="J1266" t="str">
        <f>IF(AND(TimeSpend[[#This Row],[Personnel number]]&lt;&gt;"",TimeSpend[[#This Row],[Date]]&lt;&gt;""),TimeSpend[[#This Row],[Location]],"")</f>
        <v/>
      </c>
      <c r="K1266" t="str">
        <f>IF(AND(TimeSpend[[#This Row],[Personnel number]]&lt;&gt;"",TimeSpend[[#This Row],[Date]]&lt;&gt;""),TimeSpend[[#This Row],[Task]],"")</f>
        <v/>
      </c>
      <c r="L1266" t="str">
        <f>IF(AND(TimeSpend[[#This Row],[Personnel number]]&lt;&gt;"",TimeSpend[[#This Row],[Date]]&lt;&gt;""),Utilization!$J$2,"")</f>
        <v/>
      </c>
      <c r="M1266" t="str">
        <f>IF(AND(TimeSpend[[#This Row],[Personnel number]]&lt;&gt;"",TimeSpend[[#This Row],[Date]]&lt;&gt;""),TimeSpend[[#This Row],[Employee Name]],"")</f>
        <v/>
      </c>
      <c r="N1266" t="str">
        <f t="shared" si="38"/>
        <v/>
      </c>
      <c r="O1266" t="str">
        <f t="shared" si="39"/>
        <v/>
      </c>
      <c r="P1266" t="str">
        <f>IF(D1266&lt;&gt;"",VLOOKUP(D1266,Projects!B:C,2,0),"")</f>
        <v/>
      </c>
    </row>
    <row r="1267" spans="1:16" x14ac:dyDescent="0.25">
      <c r="A1267" t="str">
        <f>UPPER(IF(AND(TimeSpend[[#This Row],[Personnel number]]&lt;&gt;"",TimeSpend[[#This Row],[Date]]&lt;&gt;""),TimeSpend[[#This Row],[Personnel number]],""))</f>
        <v/>
      </c>
      <c r="B1267" s="85" t="str">
        <f>IF(AND(TimeSpend[[#This Row],[Personnel number]]&lt;&gt;"",TimeSpend[[#This Row],[Date]]&lt;&gt;""),TEXT(TimeSpend[[#This Row],[Date]],"[$-409]yyyyMMdd"),"")</f>
        <v/>
      </c>
      <c r="C1267" s="33" t="str">
        <f>IF(AND(TimeSpend[[#This Row],[Personnel number]]&lt;&gt;"",TimeSpend[[#This Row],[Date]]&lt;&gt;""),SUBSTITUTE(TimeSpend[[#This Row],[Hours]],",","."),"")</f>
        <v/>
      </c>
      <c r="D1267" t="str">
        <f>IF(AND(TimeSpend[[#This Row],[Personnel number]]&lt;&gt;"",TimeSpend[[#This Row],[Date]]&lt;&gt;""),TimeSpend[[#This Row],[Network]],"")</f>
        <v/>
      </c>
      <c r="E1267" t="str">
        <f>IF(AND(TimeSpend[[#This Row],[Personnel number]]&lt;&gt;"",TimeSpend[[#This Row],[Date]]&lt;&gt;""),TimeSpend[[#This Row],[Network Description]],"")</f>
        <v/>
      </c>
      <c r="F1267" t="str">
        <f>IF(AND(TimeSpend[[#This Row],[Personnel number]]&lt;&gt;"",TimeSpend[[#This Row],[Date]]&lt;&gt;""),TimeSpend[[#This Row],[Activity]],"")</f>
        <v/>
      </c>
      <c r="G1267" t="str">
        <f>IF(AND(TimeSpend[[#This Row],[Personnel number]]&lt;&gt;"",TimeSpend[[#This Row],[Date]]&lt;&gt;""),TimeSpend[[#This Row],[Activity description]],"")</f>
        <v/>
      </c>
      <c r="H1267" s="36" t="str">
        <f>IF(AND(TimeSpend[[#This Row],[Personnel number]]&lt;&gt;"",TimeSpend[[#This Row],[Date]]&lt;&gt;""),TimeSpend[[#This Row],[Start Time]],"")</f>
        <v/>
      </c>
      <c r="I1267" s="36" t="str">
        <f>IF(AND(TimeSpend[[#This Row],[Personnel number]]&lt;&gt;"",TimeSpend[[#This Row],[Date]]&lt;&gt;""),TimeSpend[[#This Row],[End Time]],"")</f>
        <v/>
      </c>
      <c r="J1267" t="str">
        <f>IF(AND(TimeSpend[[#This Row],[Personnel number]]&lt;&gt;"",TimeSpend[[#This Row],[Date]]&lt;&gt;""),TimeSpend[[#This Row],[Location]],"")</f>
        <v/>
      </c>
      <c r="K1267" t="str">
        <f>IF(AND(TimeSpend[[#This Row],[Personnel number]]&lt;&gt;"",TimeSpend[[#This Row],[Date]]&lt;&gt;""),TimeSpend[[#This Row],[Task]],"")</f>
        <v/>
      </c>
      <c r="L1267" t="str">
        <f>IF(AND(TimeSpend[[#This Row],[Personnel number]]&lt;&gt;"",TimeSpend[[#This Row],[Date]]&lt;&gt;""),Utilization!$J$2,"")</f>
        <v/>
      </c>
      <c r="M1267" t="str">
        <f>IF(AND(TimeSpend[[#This Row],[Personnel number]]&lt;&gt;"",TimeSpend[[#This Row],[Date]]&lt;&gt;""),TimeSpend[[#This Row],[Employee Name]],"")</f>
        <v/>
      </c>
      <c r="N1267" t="str">
        <f t="shared" si="38"/>
        <v/>
      </c>
      <c r="O1267" t="str">
        <f t="shared" si="39"/>
        <v/>
      </c>
      <c r="P1267" t="str">
        <f>IF(D1267&lt;&gt;"",VLOOKUP(D1267,Projects!B:C,2,0),"")</f>
        <v/>
      </c>
    </row>
    <row r="1268" spans="1:16" x14ac:dyDescent="0.25">
      <c r="A1268" t="str">
        <f>UPPER(IF(AND(TimeSpend[[#This Row],[Personnel number]]&lt;&gt;"",TimeSpend[[#This Row],[Date]]&lt;&gt;""),TimeSpend[[#This Row],[Personnel number]],""))</f>
        <v/>
      </c>
      <c r="B1268" s="85" t="str">
        <f>IF(AND(TimeSpend[[#This Row],[Personnel number]]&lt;&gt;"",TimeSpend[[#This Row],[Date]]&lt;&gt;""),TEXT(TimeSpend[[#This Row],[Date]],"[$-409]yyyyMMdd"),"")</f>
        <v/>
      </c>
      <c r="C1268" s="33" t="str">
        <f>IF(AND(TimeSpend[[#This Row],[Personnel number]]&lt;&gt;"",TimeSpend[[#This Row],[Date]]&lt;&gt;""),SUBSTITUTE(TimeSpend[[#This Row],[Hours]],",","."),"")</f>
        <v/>
      </c>
      <c r="D1268" t="str">
        <f>IF(AND(TimeSpend[[#This Row],[Personnel number]]&lt;&gt;"",TimeSpend[[#This Row],[Date]]&lt;&gt;""),TimeSpend[[#This Row],[Network]],"")</f>
        <v/>
      </c>
      <c r="E1268" t="str">
        <f>IF(AND(TimeSpend[[#This Row],[Personnel number]]&lt;&gt;"",TimeSpend[[#This Row],[Date]]&lt;&gt;""),TimeSpend[[#This Row],[Network Description]],"")</f>
        <v/>
      </c>
      <c r="F1268" t="str">
        <f>IF(AND(TimeSpend[[#This Row],[Personnel number]]&lt;&gt;"",TimeSpend[[#This Row],[Date]]&lt;&gt;""),TimeSpend[[#This Row],[Activity]],"")</f>
        <v/>
      </c>
      <c r="G1268" t="str">
        <f>IF(AND(TimeSpend[[#This Row],[Personnel number]]&lt;&gt;"",TimeSpend[[#This Row],[Date]]&lt;&gt;""),TimeSpend[[#This Row],[Activity description]],"")</f>
        <v/>
      </c>
      <c r="H1268" s="36" t="str">
        <f>IF(AND(TimeSpend[[#This Row],[Personnel number]]&lt;&gt;"",TimeSpend[[#This Row],[Date]]&lt;&gt;""),TimeSpend[[#This Row],[Start Time]],"")</f>
        <v/>
      </c>
      <c r="I1268" s="36" t="str">
        <f>IF(AND(TimeSpend[[#This Row],[Personnel number]]&lt;&gt;"",TimeSpend[[#This Row],[Date]]&lt;&gt;""),TimeSpend[[#This Row],[End Time]],"")</f>
        <v/>
      </c>
      <c r="J1268" t="str">
        <f>IF(AND(TimeSpend[[#This Row],[Personnel number]]&lt;&gt;"",TimeSpend[[#This Row],[Date]]&lt;&gt;""),TimeSpend[[#This Row],[Location]],"")</f>
        <v/>
      </c>
      <c r="K1268" t="str">
        <f>IF(AND(TimeSpend[[#This Row],[Personnel number]]&lt;&gt;"",TimeSpend[[#This Row],[Date]]&lt;&gt;""),TimeSpend[[#This Row],[Task]],"")</f>
        <v/>
      </c>
      <c r="L1268" t="str">
        <f>IF(AND(TimeSpend[[#This Row],[Personnel number]]&lt;&gt;"",TimeSpend[[#This Row],[Date]]&lt;&gt;""),Utilization!$J$2,"")</f>
        <v/>
      </c>
      <c r="M1268" t="str">
        <f>IF(AND(TimeSpend[[#This Row],[Personnel number]]&lt;&gt;"",TimeSpend[[#This Row],[Date]]&lt;&gt;""),TimeSpend[[#This Row],[Employee Name]],"")</f>
        <v/>
      </c>
      <c r="N1268" t="str">
        <f t="shared" si="38"/>
        <v/>
      </c>
      <c r="O1268" t="str">
        <f t="shared" si="39"/>
        <v/>
      </c>
      <c r="P1268" t="str">
        <f>IF(D1268&lt;&gt;"",VLOOKUP(D1268,Projects!B:C,2,0),"")</f>
        <v/>
      </c>
    </row>
    <row r="1269" spans="1:16" x14ac:dyDescent="0.25">
      <c r="A1269" t="str">
        <f>UPPER(IF(AND(TimeSpend[[#This Row],[Personnel number]]&lt;&gt;"",TimeSpend[[#This Row],[Date]]&lt;&gt;""),TimeSpend[[#This Row],[Personnel number]],""))</f>
        <v/>
      </c>
      <c r="B1269" s="85" t="str">
        <f>IF(AND(TimeSpend[[#This Row],[Personnel number]]&lt;&gt;"",TimeSpend[[#This Row],[Date]]&lt;&gt;""),TEXT(TimeSpend[[#This Row],[Date]],"[$-409]yyyyMMdd"),"")</f>
        <v/>
      </c>
      <c r="C1269" s="33" t="str">
        <f>IF(AND(TimeSpend[[#This Row],[Personnel number]]&lt;&gt;"",TimeSpend[[#This Row],[Date]]&lt;&gt;""),SUBSTITUTE(TimeSpend[[#This Row],[Hours]],",","."),"")</f>
        <v/>
      </c>
      <c r="D1269" t="str">
        <f>IF(AND(TimeSpend[[#This Row],[Personnel number]]&lt;&gt;"",TimeSpend[[#This Row],[Date]]&lt;&gt;""),TimeSpend[[#This Row],[Network]],"")</f>
        <v/>
      </c>
      <c r="E1269" t="str">
        <f>IF(AND(TimeSpend[[#This Row],[Personnel number]]&lt;&gt;"",TimeSpend[[#This Row],[Date]]&lt;&gt;""),TimeSpend[[#This Row],[Network Description]],"")</f>
        <v/>
      </c>
      <c r="F1269" t="str">
        <f>IF(AND(TimeSpend[[#This Row],[Personnel number]]&lt;&gt;"",TimeSpend[[#This Row],[Date]]&lt;&gt;""),TimeSpend[[#This Row],[Activity]],"")</f>
        <v/>
      </c>
      <c r="G1269" t="str">
        <f>IF(AND(TimeSpend[[#This Row],[Personnel number]]&lt;&gt;"",TimeSpend[[#This Row],[Date]]&lt;&gt;""),TimeSpend[[#This Row],[Activity description]],"")</f>
        <v/>
      </c>
      <c r="H1269" s="36" t="str">
        <f>IF(AND(TimeSpend[[#This Row],[Personnel number]]&lt;&gt;"",TimeSpend[[#This Row],[Date]]&lt;&gt;""),TimeSpend[[#This Row],[Start Time]],"")</f>
        <v/>
      </c>
      <c r="I1269" s="36" t="str">
        <f>IF(AND(TimeSpend[[#This Row],[Personnel number]]&lt;&gt;"",TimeSpend[[#This Row],[Date]]&lt;&gt;""),TimeSpend[[#This Row],[End Time]],"")</f>
        <v/>
      </c>
      <c r="J1269" t="str">
        <f>IF(AND(TimeSpend[[#This Row],[Personnel number]]&lt;&gt;"",TimeSpend[[#This Row],[Date]]&lt;&gt;""),TimeSpend[[#This Row],[Location]],"")</f>
        <v/>
      </c>
      <c r="K1269" t="str">
        <f>IF(AND(TimeSpend[[#This Row],[Personnel number]]&lt;&gt;"",TimeSpend[[#This Row],[Date]]&lt;&gt;""),TimeSpend[[#This Row],[Task]],"")</f>
        <v/>
      </c>
      <c r="L1269" t="str">
        <f>IF(AND(TimeSpend[[#This Row],[Personnel number]]&lt;&gt;"",TimeSpend[[#This Row],[Date]]&lt;&gt;""),Utilization!$J$2,"")</f>
        <v/>
      </c>
      <c r="M1269" t="str">
        <f>IF(AND(TimeSpend[[#This Row],[Personnel number]]&lt;&gt;"",TimeSpend[[#This Row],[Date]]&lt;&gt;""),TimeSpend[[#This Row],[Employee Name]],"")</f>
        <v/>
      </c>
      <c r="N1269" t="str">
        <f t="shared" si="38"/>
        <v/>
      </c>
      <c r="O1269" t="str">
        <f t="shared" si="39"/>
        <v/>
      </c>
      <c r="P1269" t="str">
        <f>IF(D1269&lt;&gt;"",VLOOKUP(D1269,Projects!B:C,2,0),"")</f>
        <v/>
      </c>
    </row>
    <row r="1270" spans="1:16" x14ac:dyDescent="0.25">
      <c r="A1270" t="str">
        <f>UPPER(IF(AND(TimeSpend[[#This Row],[Personnel number]]&lt;&gt;"",TimeSpend[[#This Row],[Date]]&lt;&gt;""),TimeSpend[[#This Row],[Personnel number]],""))</f>
        <v/>
      </c>
      <c r="B1270" s="85" t="str">
        <f>IF(AND(TimeSpend[[#This Row],[Personnel number]]&lt;&gt;"",TimeSpend[[#This Row],[Date]]&lt;&gt;""),TEXT(TimeSpend[[#This Row],[Date]],"[$-409]yyyyMMdd"),"")</f>
        <v/>
      </c>
      <c r="C1270" s="33" t="str">
        <f>IF(AND(TimeSpend[[#This Row],[Personnel number]]&lt;&gt;"",TimeSpend[[#This Row],[Date]]&lt;&gt;""),SUBSTITUTE(TimeSpend[[#This Row],[Hours]],",","."),"")</f>
        <v/>
      </c>
      <c r="D1270" t="str">
        <f>IF(AND(TimeSpend[[#This Row],[Personnel number]]&lt;&gt;"",TimeSpend[[#This Row],[Date]]&lt;&gt;""),TimeSpend[[#This Row],[Network]],"")</f>
        <v/>
      </c>
      <c r="E1270" t="str">
        <f>IF(AND(TimeSpend[[#This Row],[Personnel number]]&lt;&gt;"",TimeSpend[[#This Row],[Date]]&lt;&gt;""),TimeSpend[[#This Row],[Network Description]],"")</f>
        <v/>
      </c>
      <c r="F1270" t="str">
        <f>IF(AND(TimeSpend[[#This Row],[Personnel number]]&lt;&gt;"",TimeSpend[[#This Row],[Date]]&lt;&gt;""),TimeSpend[[#This Row],[Activity]],"")</f>
        <v/>
      </c>
      <c r="G1270" t="str">
        <f>IF(AND(TimeSpend[[#This Row],[Personnel number]]&lt;&gt;"",TimeSpend[[#This Row],[Date]]&lt;&gt;""),TimeSpend[[#This Row],[Activity description]],"")</f>
        <v/>
      </c>
      <c r="H1270" s="36" t="str">
        <f>IF(AND(TimeSpend[[#This Row],[Personnel number]]&lt;&gt;"",TimeSpend[[#This Row],[Date]]&lt;&gt;""),TimeSpend[[#This Row],[Start Time]],"")</f>
        <v/>
      </c>
      <c r="I1270" s="36" t="str">
        <f>IF(AND(TimeSpend[[#This Row],[Personnel number]]&lt;&gt;"",TimeSpend[[#This Row],[Date]]&lt;&gt;""),TimeSpend[[#This Row],[End Time]],"")</f>
        <v/>
      </c>
      <c r="J1270" t="str">
        <f>IF(AND(TimeSpend[[#This Row],[Personnel number]]&lt;&gt;"",TimeSpend[[#This Row],[Date]]&lt;&gt;""),TimeSpend[[#This Row],[Location]],"")</f>
        <v/>
      </c>
      <c r="K1270" t="str">
        <f>IF(AND(TimeSpend[[#This Row],[Personnel number]]&lt;&gt;"",TimeSpend[[#This Row],[Date]]&lt;&gt;""),TimeSpend[[#This Row],[Task]],"")</f>
        <v/>
      </c>
      <c r="L1270" t="str">
        <f>IF(AND(TimeSpend[[#This Row],[Personnel number]]&lt;&gt;"",TimeSpend[[#This Row],[Date]]&lt;&gt;""),Utilization!$J$2,"")</f>
        <v/>
      </c>
      <c r="M1270" t="str">
        <f>IF(AND(TimeSpend[[#This Row],[Personnel number]]&lt;&gt;"",TimeSpend[[#This Row],[Date]]&lt;&gt;""),TimeSpend[[#This Row],[Employee Name]],"")</f>
        <v/>
      </c>
      <c r="N1270" t="str">
        <f t="shared" si="38"/>
        <v/>
      </c>
      <c r="O1270" t="str">
        <f t="shared" si="39"/>
        <v/>
      </c>
      <c r="P1270" t="str">
        <f>IF(D1270&lt;&gt;"",VLOOKUP(D1270,Projects!B:C,2,0),"")</f>
        <v/>
      </c>
    </row>
    <row r="1271" spans="1:16" x14ac:dyDescent="0.25">
      <c r="A1271" t="str">
        <f>UPPER(IF(AND(TimeSpend[[#This Row],[Personnel number]]&lt;&gt;"",TimeSpend[[#This Row],[Date]]&lt;&gt;""),TimeSpend[[#This Row],[Personnel number]],""))</f>
        <v/>
      </c>
      <c r="B1271" s="85" t="str">
        <f>IF(AND(TimeSpend[[#This Row],[Personnel number]]&lt;&gt;"",TimeSpend[[#This Row],[Date]]&lt;&gt;""),TEXT(TimeSpend[[#This Row],[Date]],"[$-409]yyyyMMdd"),"")</f>
        <v/>
      </c>
      <c r="C1271" s="33" t="str">
        <f>IF(AND(TimeSpend[[#This Row],[Personnel number]]&lt;&gt;"",TimeSpend[[#This Row],[Date]]&lt;&gt;""),SUBSTITUTE(TimeSpend[[#This Row],[Hours]],",","."),"")</f>
        <v/>
      </c>
      <c r="D1271" t="str">
        <f>IF(AND(TimeSpend[[#This Row],[Personnel number]]&lt;&gt;"",TimeSpend[[#This Row],[Date]]&lt;&gt;""),TimeSpend[[#This Row],[Network]],"")</f>
        <v/>
      </c>
      <c r="E1271" t="str">
        <f>IF(AND(TimeSpend[[#This Row],[Personnel number]]&lt;&gt;"",TimeSpend[[#This Row],[Date]]&lt;&gt;""),TimeSpend[[#This Row],[Network Description]],"")</f>
        <v/>
      </c>
      <c r="F1271" t="str">
        <f>IF(AND(TimeSpend[[#This Row],[Personnel number]]&lt;&gt;"",TimeSpend[[#This Row],[Date]]&lt;&gt;""),TimeSpend[[#This Row],[Activity]],"")</f>
        <v/>
      </c>
      <c r="G1271" t="str">
        <f>IF(AND(TimeSpend[[#This Row],[Personnel number]]&lt;&gt;"",TimeSpend[[#This Row],[Date]]&lt;&gt;""),TimeSpend[[#This Row],[Activity description]],"")</f>
        <v/>
      </c>
      <c r="H1271" s="36" t="str">
        <f>IF(AND(TimeSpend[[#This Row],[Personnel number]]&lt;&gt;"",TimeSpend[[#This Row],[Date]]&lt;&gt;""),TimeSpend[[#This Row],[Start Time]],"")</f>
        <v/>
      </c>
      <c r="I1271" s="36" t="str">
        <f>IF(AND(TimeSpend[[#This Row],[Personnel number]]&lt;&gt;"",TimeSpend[[#This Row],[Date]]&lt;&gt;""),TimeSpend[[#This Row],[End Time]],"")</f>
        <v/>
      </c>
      <c r="J1271" t="str">
        <f>IF(AND(TimeSpend[[#This Row],[Personnel number]]&lt;&gt;"",TimeSpend[[#This Row],[Date]]&lt;&gt;""),TimeSpend[[#This Row],[Location]],"")</f>
        <v/>
      </c>
      <c r="K1271" t="str">
        <f>IF(AND(TimeSpend[[#This Row],[Personnel number]]&lt;&gt;"",TimeSpend[[#This Row],[Date]]&lt;&gt;""),TimeSpend[[#This Row],[Task]],"")</f>
        <v/>
      </c>
      <c r="L1271" t="str">
        <f>IF(AND(TimeSpend[[#This Row],[Personnel number]]&lt;&gt;"",TimeSpend[[#This Row],[Date]]&lt;&gt;""),Utilization!$J$2,"")</f>
        <v/>
      </c>
      <c r="M1271" t="str">
        <f>IF(AND(TimeSpend[[#This Row],[Personnel number]]&lt;&gt;"",TimeSpend[[#This Row],[Date]]&lt;&gt;""),TimeSpend[[#This Row],[Employee Name]],"")</f>
        <v/>
      </c>
      <c r="N1271" t="str">
        <f t="shared" si="38"/>
        <v/>
      </c>
      <c r="O1271" t="str">
        <f t="shared" si="39"/>
        <v/>
      </c>
      <c r="P1271" t="str">
        <f>IF(D1271&lt;&gt;"",VLOOKUP(D1271,Projects!B:C,2,0),"")</f>
        <v/>
      </c>
    </row>
    <row r="1272" spans="1:16" x14ac:dyDescent="0.25">
      <c r="A1272" t="str">
        <f>UPPER(IF(AND(TimeSpend[[#This Row],[Personnel number]]&lt;&gt;"",TimeSpend[[#This Row],[Date]]&lt;&gt;""),TimeSpend[[#This Row],[Personnel number]],""))</f>
        <v/>
      </c>
      <c r="B1272" s="85" t="str">
        <f>IF(AND(TimeSpend[[#This Row],[Personnel number]]&lt;&gt;"",TimeSpend[[#This Row],[Date]]&lt;&gt;""),TEXT(TimeSpend[[#This Row],[Date]],"[$-409]yyyyMMdd"),"")</f>
        <v/>
      </c>
      <c r="C1272" s="33" t="str">
        <f>IF(AND(TimeSpend[[#This Row],[Personnel number]]&lt;&gt;"",TimeSpend[[#This Row],[Date]]&lt;&gt;""),SUBSTITUTE(TimeSpend[[#This Row],[Hours]],",","."),"")</f>
        <v/>
      </c>
      <c r="D1272" t="str">
        <f>IF(AND(TimeSpend[[#This Row],[Personnel number]]&lt;&gt;"",TimeSpend[[#This Row],[Date]]&lt;&gt;""),TimeSpend[[#This Row],[Network]],"")</f>
        <v/>
      </c>
      <c r="E1272" t="str">
        <f>IF(AND(TimeSpend[[#This Row],[Personnel number]]&lt;&gt;"",TimeSpend[[#This Row],[Date]]&lt;&gt;""),TimeSpend[[#This Row],[Network Description]],"")</f>
        <v/>
      </c>
      <c r="F1272" t="str">
        <f>IF(AND(TimeSpend[[#This Row],[Personnel number]]&lt;&gt;"",TimeSpend[[#This Row],[Date]]&lt;&gt;""),TimeSpend[[#This Row],[Activity]],"")</f>
        <v/>
      </c>
      <c r="G1272" t="str">
        <f>IF(AND(TimeSpend[[#This Row],[Personnel number]]&lt;&gt;"",TimeSpend[[#This Row],[Date]]&lt;&gt;""),TimeSpend[[#This Row],[Activity description]],"")</f>
        <v/>
      </c>
      <c r="H1272" s="36" t="str">
        <f>IF(AND(TimeSpend[[#This Row],[Personnel number]]&lt;&gt;"",TimeSpend[[#This Row],[Date]]&lt;&gt;""),TimeSpend[[#This Row],[Start Time]],"")</f>
        <v/>
      </c>
      <c r="I1272" s="36" t="str">
        <f>IF(AND(TimeSpend[[#This Row],[Personnel number]]&lt;&gt;"",TimeSpend[[#This Row],[Date]]&lt;&gt;""),TimeSpend[[#This Row],[End Time]],"")</f>
        <v/>
      </c>
      <c r="J1272" t="str">
        <f>IF(AND(TimeSpend[[#This Row],[Personnel number]]&lt;&gt;"",TimeSpend[[#This Row],[Date]]&lt;&gt;""),TimeSpend[[#This Row],[Location]],"")</f>
        <v/>
      </c>
      <c r="K1272" t="str">
        <f>IF(AND(TimeSpend[[#This Row],[Personnel number]]&lt;&gt;"",TimeSpend[[#This Row],[Date]]&lt;&gt;""),TimeSpend[[#This Row],[Task]],"")</f>
        <v/>
      </c>
      <c r="L1272" t="str">
        <f>IF(AND(TimeSpend[[#This Row],[Personnel number]]&lt;&gt;"",TimeSpend[[#This Row],[Date]]&lt;&gt;""),Utilization!$J$2,"")</f>
        <v/>
      </c>
      <c r="M1272" t="str">
        <f>IF(AND(TimeSpend[[#This Row],[Personnel number]]&lt;&gt;"",TimeSpend[[#This Row],[Date]]&lt;&gt;""),TimeSpend[[#This Row],[Employee Name]],"")</f>
        <v/>
      </c>
      <c r="N1272" t="str">
        <f t="shared" si="38"/>
        <v/>
      </c>
      <c r="O1272" t="str">
        <f t="shared" si="39"/>
        <v/>
      </c>
      <c r="P1272" t="str">
        <f>IF(D1272&lt;&gt;"",VLOOKUP(D1272,Projects!B:C,2,0),"")</f>
        <v/>
      </c>
    </row>
    <row r="1273" spans="1:16" x14ac:dyDescent="0.25">
      <c r="A1273" t="str">
        <f>UPPER(IF(AND(TimeSpend[[#This Row],[Personnel number]]&lt;&gt;"",TimeSpend[[#This Row],[Date]]&lt;&gt;""),TimeSpend[[#This Row],[Personnel number]],""))</f>
        <v/>
      </c>
      <c r="B1273" s="85" t="str">
        <f>IF(AND(TimeSpend[[#This Row],[Personnel number]]&lt;&gt;"",TimeSpend[[#This Row],[Date]]&lt;&gt;""),TEXT(TimeSpend[[#This Row],[Date]],"[$-409]yyyyMMdd"),"")</f>
        <v/>
      </c>
      <c r="C1273" s="33" t="str">
        <f>IF(AND(TimeSpend[[#This Row],[Personnel number]]&lt;&gt;"",TimeSpend[[#This Row],[Date]]&lt;&gt;""),SUBSTITUTE(TimeSpend[[#This Row],[Hours]],",","."),"")</f>
        <v/>
      </c>
      <c r="D1273" t="str">
        <f>IF(AND(TimeSpend[[#This Row],[Personnel number]]&lt;&gt;"",TimeSpend[[#This Row],[Date]]&lt;&gt;""),TimeSpend[[#This Row],[Network]],"")</f>
        <v/>
      </c>
      <c r="E1273" t="str">
        <f>IF(AND(TimeSpend[[#This Row],[Personnel number]]&lt;&gt;"",TimeSpend[[#This Row],[Date]]&lt;&gt;""),TimeSpend[[#This Row],[Network Description]],"")</f>
        <v/>
      </c>
      <c r="F1273" t="str">
        <f>IF(AND(TimeSpend[[#This Row],[Personnel number]]&lt;&gt;"",TimeSpend[[#This Row],[Date]]&lt;&gt;""),TimeSpend[[#This Row],[Activity]],"")</f>
        <v/>
      </c>
      <c r="G1273" t="str">
        <f>IF(AND(TimeSpend[[#This Row],[Personnel number]]&lt;&gt;"",TimeSpend[[#This Row],[Date]]&lt;&gt;""),TimeSpend[[#This Row],[Activity description]],"")</f>
        <v/>
      </c>
      <c r="H1273" s="36" t="str">
        <f>IF(AND(TimeSpend[[#This Row],[Personnel number]]&lt;&gt;"",TimeSpend[[#This Row],[Date]]&lt;&gt;""),TimeSpend[[#This Row],[Start Time]],"")</f>
        <v/>
      </c>
      <c r="I1273" s="36" t="str">
        <f>IF(AND(TimeSpend[[#This Row],[Personnel number]]&lt;&gt;"",TimeSpend[[#This Row],[Date]]&lt;&gt;""),TimeSpend[[#This Row],[End Time]],"")</f>
        <v/>
      </c>
      <c r="J1273" t="str">
        <f>IF(AND(TimeSpend[[#This Row],[Personnel number]]&lt;&gt;"",TimeSpend[[#This Row],[Date]]&lt;&gt;""),TimeSpend[[#This Row],[Location]],"")</f>
        <v/>
      </c>
      <c r="K1273" t="str">
        <f>IF(AND(TimeSpend[[#This Row],[Personnel number]]&lt;&gt;"",TimeSpend[[#This Row],[Date]]&lt;&gt;""),TimeSpend[[#This Row],[Task]],"")</f>
        <v/>
      </c>
      <c r="L1273" t="str">
        <f>IF(AND(TimeSpend[[#This Row],[Personnel number]]&lt;&gt;"",TimeSpend[[#This Row],[Date]]&lt;&gt;""),Utilization!$J$2,"")</f>
        <v/>
      </c>
      <c r="M1273" t="str">
        <f>IF(AND(TimeSpend[[#This Row],[Personnel number]]&lt;&gt;"",TimeSpend[[#This Row],[Date]]&lt;&gt;""),TimeSpend[[#This Row],[Employee Name]],"")</f>
        <v/>
      </c>
      <c r="N1273" t="str">
        <f t="shared" si="38"/>
        <v/>
      </c>
      <c r="O1273" t="str">
        <f t="shared" si="39"/>
        <v/>
      </c>
      <c r="P1273" t="str">
        <f>IF(D1273&lt;&gt;"",VLOOKUP(D1273,Projects!B:C,2,0),"")</f>
        <v/>
      </c>
    </row>
    <row r="1274" spans="1:16" x14ac:dyDescent="0.25">
      <c r="A1274" t="str">
        <f>UPPER(IF(AND(TimeSpend[[#This Row],[Personnel number]]&lt;&gt;"",TimeSpend[[#This Row],[Date]]&lt;&gt;""),TimeSpend[[#This Row],[Personnel number]],""))</f>
        <v/>
      </c>
      <c r="B1274" s="85" t="str">
        <f>IF(AND(TimeSpend[[#This Row],[Personnel number]]&lt;&gt;"",TimeSpend[[#This Row],[Date]]&lt;&gt;""),TEXT(TimeSpend[[#This Row],[Date]],"[$-409]yyyyMMdd"),"")</f>
        <v/>
      </c>
      <c r="C1274" s="33" t="str">
        <f>IF(AND(TimeSpend[[#This Row],[Personnel number]]&lt;&gt;"",TimeSpend[[#This Row],[Date]]&lt;&gt;""),SUBSTITUTE(TimeSpend[[#This Row],[Hours]],",","."),"")</f>
        <v/>
      </c>
      <c r="D1274" t="str">
        <f>IF(AND(TimeSpend[[#This Row],[Personnel number]]&lt;&gt;"",TimeSpend[[#This Row],[Date]]&lt;&gt;""),TimeSpend[[#This Row],[Network]],"")</f>
        <v/>
      </c>
      <c r="E1274" t="str">
        <f>IF(AND(TimeSpend[[#This Row],[Personnel number]]&lt;&gt;"",TimeSpend[[#This Row],[Date]]&lt;&gt;""),TimeSpend[[#This Row],[Network Description]],"")</f>
        <v/>
      </c>
      <c r="F1274" t="str">
        <f>IF(AND(TimeSpend[[#This Row],[Personnel number]]&lt;&gt;"",TimeSpend[[#This Row],[Date]]&lt;&gt;""),TimeSpend[[#This Row],[Activity]],"")</f>
        <v/>
      </c>
      <c r="G1274" t="str">
        <f>IF(AND(TimeSpend[[#This Row],[Personnel number]]&lt;&gt;"",TimeSpend[[#This Row],[Date]]&lt;&gt;""),TimeSpend[[#This Row],[Activity description]],"")</f>
        <v/>
      </c>
      <c r="H1274" s="36" t="str">
        <f>IF(AND(TimeSpend[[#This Row],[Personnel number]]&lt;&gt;"",TimeSpend[[#This Row],[Date]]&lt;&gt;""),TimeSpend[[#This Row],[Start Time]],"")</f>
        <v/>
      </c>
      <c r="I1274" s="36" t="str">
        <f>IF(AND(TimeSpend[[#This Row],[Personnel number]]&lt;&gt;"",TimeSpend[[#This Row],[Date]]&lt;&gt;""),TimeSpend[[#This Row],[End Time]],"")</f>
        <v/>
      </c>
      <c r="J1274" t="str">
        <f>IF(AND(TimeSpend[[#This Row],[Personnel number]]&lt;&gt;"",TimeSpend[[#This Row],[Date]]&lt;&gt;""),TimeSpend[[#This Row],[Location]],"")</f>
        <v/>
      </c>
      <c r="K1274" t="str">
        <f>IF(AND(TimeSpend[[#This Row],[Personnel number]]&lt;&gt;"",TimeSpend[[#This Row],[Date]]&lt;&gt;""),TimeSpend[[#This Row],[Task]],"")</f>
        <v/>
      </c>
      <c r="L1274" t="str">
        <f>IF(AND(TimeSpend[[#This Row],[Personnel number]]&lt;&gt;"",TimeSpend[[#This Row],[Date]]&lt;&gt;""),Utilization!$J$2,"")</f>
        <v/>
      </c>
      <c r="M1274" t="str">
        <f>IF(AND(TimeSpend[[#This Row],[Personnel number]]&lt;&gt;"",TimeSpend[[#This Row],[Date]]&lt;&gt;""),TimeSpend[[#This Row],[Employee Name]],"")</f>
        <v/>
      </c>
      <c r="N1274" t="str">
        <f t="shared" si="38"/>
        <v/>
      </c>
      <c r="O1274" t="str">
        <f t="shared" si="39"/>
        <v/>
      </c>
      <c r="P1274" t="str">
        <f>IF(D1274&lt;&gt;"",VLOOKUP(D1274,Projects!B:C,2,0),"")</f>
        <v/>
      </c>
    </row>
    <row r="1275" spans="1:16" x14ac:dyDescent="0.25">
      <c r="A1275" t="str">
        <f>UPPER(IF(AND(TimeSpend[[#This Row],[Personnel number]]&lt;&gt;"",TimeSpend[[#This Row],[Date]]&lt;&gt;""),TimeSpend[[#This Row],[Personnel number]],""))</f>
        <v/>
      </c>
      <c r="B1275" s="85" t="str">
        <f>IF(AND(TimeSpend[[#This Row],[Personnel number]]&lt;&gt;"",TimeSpend[[#This Row],[Date]]&lt;&gt;""),TEXT(TimeSpend[[#This Row],[Date]],"[$-409]yyyyMMdd"),"")</f>
        <v/>
      </c>
      <c r="C1275" s="33" t="str">
        <f>IF(AND(TimeSpend[[#This Row],[Personnel number]]&lt;&gt;"",TimeSpend[[#This Row],[Date]]&lt;&gt;""),SUBSTITUTE(TimeSpend[[#This Row],[Hours]],",","."),"")</f>
        <v/>
      </c>
      <c r="D1275" t="str">
        <f>IF(AND(TimeSpend[[#This Row],[Personnel number]]&lt;&gt;"",TimeSpend[[#This Row],[Date]]&lt;&gt;""),TimeSpend[[#This Row],[Network]],"")</f>
        <v/>
      </c>
      <c r="E1275" t="str">
        <f>IF(AND(TimeSpend[[#This Row],[Personnel number]]&lt;&gt;"",TimeSpend[[#This Row],[Date]]&lt;&gt;""),TimeSpend[[#This Row],[Network Description]],"")</f>
        <v/>
      </c>
      <c r="F1275" t="str">
        <f>IF(AND(TimeSpend[[#This Row],[Personnel number]]&lt;&gt;"",TimeSpend[[#This Row],[Date]]&lt;&gt;""),TimeSpend[[#This Row],[Activity]],"")</f>
        <v/>
      </c>
      <c r="G1275" t="str">
        <f>IF(AND(TimeSpend[[#This Row],[Personnel number]]&lt;&gt;"",TimeSpend[[#This Row],[Date]]&lt;&gt;""),TimeSpend[[#This Row],[Activity description]],"")</f>
        <v/>
      </c>
      <c r="H1275" s="36" t="str">
        <f>IF(AND(TimeSpend[[#This Row],[Personnel number]]&lt;&gt;"",TimeSpend[[#This Row],[Date]]&lt;&gt;""),TimeSpend[[#This Row],[Start Time]],"")</f>
        <v/>
      </c>
      <c r="I1275" s="36" t="str">
        <f>IF(AND(TimeSpend[[#This Row],[Personnel number]]&lt;&gt;"",TimeSpend[[#This Row],[Date]]&lt;&gt;""),TimeSpend[[#This Row],[End Time]],"")</f>
        <v/>
      </c>
      <c r="J1275" t="str">
        <f>IF(AND(TimeSpend[[#This Row],[Personnel number]]&lt;&gt;"",TimeSpend[[#This Row],[Date]]&lt;&gt;""),TimeSpend[[#This Row],[Location]],"")</f>
        <v/>
      </c>
      <c r="K1275" t="str">
        <f>IF(AND(TimeSpend[[#This Row],[Personnel number]]&lt;&gt;"",TimeSpend[[#This Row],[Date]]&lt;&gt;""),TimeSpend[[#This Row],[Task]],"")</f>
        <v/>
      </c>
      <c r="L1275" t="str">
        <f>IF(AND(TimeSpend[[#This Row],[Personnel number]]&lt;&gt;"",TimeSpend[[#This Row],[Date]]&lt;&gt;""),Utilization!$J$2,"")</f>
        <v/>
      </c>
      <c r="M1275" t="str">
        <f>IF(AND(TimeSpend[[#This Row],[Personnel number]]&lt;&gt;"",TimeSpend[[#This Row],[Date]]&lt;&gt;""),TimeSpend[[#This Row],[Employee Name]],"")</f>
        <v/>
      </c>
      <c r="N1275" t="str">
        <f t="shared" si="38"/>
        <v/>
      </c>
      <c r="O1275" t="str">
        <f t="shared" si="39"/>
        <v/>
      </c>
      <c r="P1275" t="str">
        <f>IF(D1275&lt;&gt;"",VLOOKUP(D1275,Projects!B:C,2,0),"")</f>
        <v/>
      </c>
    </row>
    <row r="1276" spans="1:16" x14ac:dyDescent="0.25">
      <c r="A1276" t="str">
        <f>UPPER(IF(AND(TimeSpend[[#This Row],[Personnel number]]&lt;&gt;"",TimeSpend[[#This Row],[Date]]&lt;&gt;""),TimeSpend[[#This Row],[Personnel number]],""))</f>
        <v/>
      </c>
      <c r="B1276" s="85" t="str">
        <f>IF(AND(TimeSpend[[#This Row],[Personnel number]]&lt;&gt;"",TimeSpend[[#This Row],[Date]]&lt;&gt;""),TEXT(TimeSpend[[#This Row],[Date]],"[$-409]yyyyMMdd"),"")</f>
        <v/>
      </c>
      <c r="C1276" s="33" t="str">
        <f>IF(AND(TimeSpend[[#This Row],[Personnel number]]&lt;&gt;"",TimeSpend[[#This Row],[Date]]&lt;&gt;""),SUBSTITUTE(TimeSpend[[#This Row],[Hours]],",","."),"")</f>
        <v/>
      </c>
      <c r="D1276" t="str">
        <f>IF(AND(TimeSpend[[#This Row],[Personnel number]]&lt;&gt;"",TimeSpend[[#This Row],[Date]]&lt;&gt;""),TimeSpend[[#This Row],[Network]],"")</f>
        <v/>
      </c>
      <c r="E1276" t="str">
        <f>IF(AND(TimeSpend[[#This Row],[Personnel number]]&lt;&gt;"",TimeSpend[[#This Row],[Date]]&lt;&gt;""),TimeSpend[[#This Row],[Network Description]],"")</f>
        <v/>
      </c>
      <c r="F1276" t="str">
        <f>IF(AND(TimeSpend[[#This Row],[Personnel number]]&lt;&gt;"",TimeSpend[[#This Row],[Date]]&lt;&gt;""),TimeSpend[[#This Row],[Activity]],"")</f>
        <v/>
      </c>
      <c r="G1276" t="str">
        <f>IF(AND(TimeSpend[[#This Row],[Personnel number]]&lt;&gt;"",TimeSpend[[#This Row],[Date]]&lt;&gt;""),TimeSpend[[#This Row],[Activity description]],"")</f>
        <v/>
      </c>
      <c r="H1276" s="36" t="str">
        <f>IF(AND(TimeSpend[[#This Row],[Personnel number]]&lt;&gt;"",TimeSpend[[#This Row],[Date]]&lt;&gt;""),TimeSpend[[#This Row],[Start Time]],"")</f>
        <v/>
      </c>
      <c r="I1276" s="36" t="str">
        <f>IF(AND(TimeSpend[[#This Row],[Personnel number]]&lt;&gt;"",TimeSpend[[#This Row],[Date]]&lt;&gt;""),TimeSpend[[#This Row],[End Time]],"")</f>
        <v/>
      </c>
      <c r="J1276" t="str">
        <f>IF(AND(TimeSpend[[#This Row],[Personnel number]]&lt;&gt;"",TimeSpend[[#This Row],[Date]]&lt;&gt;""),TimeSpend[[#This Row],[Location]],"")</f>
        <v/>
      </c>
      <c r="K1276" t="str">
        <f>IF(AND(TimeSpend[[#This Row],[Personnel number]]&lt;&gt;"",TimeSpend[[#This Row],[Date]]&lt;&gt;""),TimeSpend[[#This Row],[Task]],"")</f>
        <v/>
      </c>
      <c r="L1276" t="str">
        <f>IF(AND(TimeSpend[[#This Row],[Personnel number]]&lt;&gt;"",TimeSpend[[#This Row],[Date]]&lt;&gt;""),Utilization!$J$2,"")</f>
        <v/>
      </c>
      <c r="M1276" t="str">
        <f>IF(AND(TimeSpend[[#This Row],[Personnel number]]&lt;&gt;"",TimeSpend[[#This Row],[Date]]&lt;&gt;""),TimeSpend[[#This Row],[Employee Name]],"")</f>
        <v/>
      </c>
      <c r="N1276" t="str">
        <f t="shared" si="38"/>
        <v/>
      </c>
      <c r="O1276" t="str">
        <f t="shared" si="39"/>
        <v/>
      </c>
      <c r="P1276" t="str">
        <f>IF(D1276&lt;&gt;"",VLOOKUP(D1276,Projects!B:C,2,0),"")</f>
        <v/>
      </c>
    </row>
    <row r="1277" spans="1:16" x14ac:dyDescent="0.25">
      <c r="A1277" t="str">
        <f>UPPER(IF(AND(TimeSpend[[#This Row],[Personnel number]]&lt;&gt;"",TimeSpend[[#This Row],[Date]]&lt;&gt;""),TimeSpend[[#This Row],[Personnel number]],""))</f>
        <v/>
      </c>
      <c r="B1277" s="85" t="str">
        <f>IF(AND(TimeSpend[[#This Row],[Personnel number]]&lt;&gt;"",TimeSpend[[#This Row],[Date]]&lt;&gt;""),TEXT(TimeSpend[[#This Row],[Date]],"[$-409]yyyyMMdd"),"")</f>
        <v/>
      </c>
      <c r="C1277" s="33" t="str">
        <f>IF(AND(TimeSpend[[#This Row],[Personnel number]]&lt;&gt;"",TimeSpend[[#This Row],[Date]]&lt;&gt;""),SUBSTITUTE(TimeSpend[[#This Row],[Hours]],",","."),"")</f>
        <v/>
      </c>
      <c r="D1277" t="str">
        <f>IF(AND(TimeSpend[[#This Row],[Personnel number]]&lt;&gt;"",TimeSpend[[#This Row],[Date]]&lt;&gt;""),TimeSpend[[#This Row],[Network]],"")</f>
        <v/>
      </c>
      <c r="E1277" t="str">
        <f>IF(AND(TimeSpend[[#This Row],[Personnel number]]&lt;&gt;"",TimeSpend[[#This Row],[Date]]&lt;&gt;""),TimeSpend[[#This Row],[Network Description]],"")</f>
        <v/>
      </c>
      <c r="F1277" t="str">
        <f>IF(AND(TimeSpend[[#This Row],[Personnel number]]&lt;&gt;"",TimeSpend[[#This Row],[Date]]&lt;&gt;""),TimeSpend[[#This Row],[Activity]],"")</f>
        <v/>
      </c>
      <c r="G1277" t="str">
        <f>IF(AND(TimeSpend[[#This Row],[Personnel number]]&lt;&gt;"",TimeSpend[[#This Row],[Date]]&lt;&gt;""),TimeSpend[[#This Row],[Activity description]],"")</f>
        <v/>
      </c>
      <c r="H1277" s="36" t="str">
        <f>IF(AND(TimeSpend[[#This Row],[Personnel number]]&lt;&gt;"",TimeSpend[[#This Row],[Date]]&lt;&gt;""),TimeSpend[[#This Row],[Start Time]],"")</f>
        <v/>
      </c>
      <c r="I1277" s="36" t="str">
        <f>IF(AND(TimeSpend[[#This Row],[Personnel number]]&lt;&gt;"",TimeSpend[[#This Row],[Date]]&lt;&gt;""),TimeSpend[[#This Row],[End Time]],"")</f>
        <v/>
      </c>
      <c r="J1277" t="str">
        <f>IF(AND(TimeSpend[[#This Row],[Personnel number]]&lt;&gt;"",TimeSpend[[#This Row],[Date]]&lt;&gt;""),TimeSpend[[#This Row],[Location]],"")</f>
        <v/>
      </c>
      <c r="K1277" t="str">
        <f>IF(AND(TimeSpend[[#This Row],[Personnel number]]&lt;&gt;"",TimeSpend[[#This Row],[Date]]&lt;&gt;""),TimeSpend[[#This Row],[Task]],"")</f>
        <v/>
      </c>
      <c r="L1277" t="str">
        <f>IF(AND(TimeSpend[[#This Row],[Personnel number]]&lt;&gt;"",TimeSpend[[#This Row],[Date]]&lt;&gt;""),Utilization!$J$2,"")</f>
        <v/>
      </c>
      <c r="M1277" t="str">
        <f>IF(AND(TimeSpend[[#This Row],[Personnel number]]&lt;&gt;"",TimeSpend[[#This Row],[Date]]&lt;&gt;""),TimeSpend[[#This Row],[Employee Name]],"")</f>
        <v/>
      </c>
      <c r="N1277" t="str">
        <f t="shared" si="38"/>
        <v/>
      </c>
      <c r="O1277" t="str">
        <f t="shared" si="39"/>
        <v/>
      </c>
      <c r="P1277" t="str">
        <f>IF(D1277&lt;&gt;"",VLOOKUP(D1277,Projects!B:C,2,0),"")</f>
        <v/>
      </c>
    </row>
    <row r="1278" spans="1:16" x14ac:dyDescent="0.25">
      <c r="A1278" t="str">
        <f>UPPER(IF(AND(TimeSpend[[#This Row],[Personnel number]]&lt;&gt;"",TimeSpend[[#This Row],[Date]]&lt;&gt;""),TimeSpend[[#This Row],[Personnel number]],""))</f>
        <v/>
      </c>
      <c r="B1278" s="85" t="str">
        <f>IF(AND(TimeSpend[[#This Row],[Personnel number]]&lt;&gt;"",TimeSpend[[#This Row],[Date]]&lt;&gt;""),TEXT(TimeSpend[[#This Row],[Date]],"[$-409]yyyyMMdd"),"")</f>
        <v/>
      </c>
      <c r="C1278" s="33" t="str">
        <f>IF(AND(TimeSpend[[#This Row],[Personnel number]]&lt;&gt;"",TimeSpend[[#This Row],[Date]]&lt;&gt;""),SUBSTITUTE(TimeSpend[[#This Row],[Hours]],",","."),"")</f>
        <v/>
      </c>
      <c r="D1278" t="str">
        <f>IF(AND(TimeSpend[[#This Row],[Personnel number]]&lt;&gt;"",TimeSpend[[#This Row],[Date]]&lt;&gt;""),TimeSpend[[#This Row],[Network]],"")</f>
        <v/>
      </c>
      <c r="E1278" t="str">
        <f>IF(AND(TimeSpend[[#This Row],[Personnel number]]&lt;&gt;"",TimeSpend[[#This Row],[Date]]&lt;&gt;""),TimeSpend[[#This Row],[Network Description]],"")</f>
        <v/>
      </c>
      <c r="F1278" t="str">
        <f>IF(AND(TimeSpend[[#This Row],[Personnel number]]&lt;&gt;"",TimeSpend[[#This Row],[Date]]&lt;&gt;""),TimeSpend[[#This Row],[Activity]],"")</f>
        <v/>
      </c>
      <c r="G1278" t="str">
        <f>IF(AND(TimeSpend[[#This Row],[Personnel number]]&lt;&gt;"",TimeSpend[[#This Row],[Date]]&lt;&gt;""),TimeSpend[[#This Row],[Activity description]],"")</f>
        <v/>
      </c>
      <c r="H1278" s="36" t="str">
        <f>IF(AND(TimeSpend[[#This Row],[Personnel number]]&lt;&gt;"",TimeSpend[[#This Row],[Date]]&lt;&gt;""),TimeSpend[[#This Row],[Start Time]],"")</f>
        <v/>
      </c>
      <c r="I1278" s="36" t="str">
        <f>IF(AND(TimeSpend[[#This Row],[Personnel number]]&lt;&gt;"",TimeSpend[[#This Row],[Date]]&lt;&gt;""),TimeSpend[[#This Row],[End Time]],"")</f>
        <v/>
      </c>
      <c r="J1278" t="str">
        <f>IF(AND(TimeSpend[[#This Row],[Personnel number]]&lt;&gt;"",TimeSpend[[#This Row],[Date]]&lt;&gt;""),TimeSpend[[#This Row],[Location]],"")</f>
        <v/>
      </c>
      <c r="K1278" t="str">
        <f>IF(AND(TimeSpend[[#This Row],[Personnel number]]&lt;&gt;"",TimeSpend[[#This Row],[Date]]&lt;&gt;""),TimeSpend[[#This Row],[Task]],"")</f>
        <v/>
      </c>
      <c r="L1278" t="str">
        <f>IF(AND(TimeSpend[[#This Row],[Personnel number]]&lt;&gt;"",TimeSpend[[#This Row],[Date]]&lt;&gt;""),Utilization!$J$2,"")</f>
        <v/>
      </c>
      <c r="M1278" t="str">
        <f>IF(AND(TimeSpend[[#This Row],[Personnel number]]&lt;&gt;"",TimeSpend[[#This Row],[Date]]&lt;&gt;""),TimeSpend[[#This Row],[Employee Name]],"")</f>
        <v/>
      </c>
      <c r="N1278" t="str">
        <f t="shared" si="38"/>
        <v/>
      </c>
      <c r="O1278" t="str">
        <f t="shared" si="39"/>
        <v/>
      </c>
      <c r="P1278" t="str">
        <f>IF(D1278&lt;&gt;"",VLOOKUP(D1278,Projects!B:C,2,0),"")</f>
        <v/>
      </c>
    </row>
    <row r="1279" spans="1:16" x14ac:dyDescent="0.25">
      <c r="A1279" t="str">
        <f>UPPER(IF(AND(TimeSpend[[#This Row],[Personnel number]]&lt;&gt;"",TimeSpend[[#This Row],[Date]]&lt;&gt;""),TimeSpend[[#This Row],[Personnel number]],""))</f>
        <v/>
      </c>
      <c r="B1279" s="85" t="str">
        <f>IF(AND(TimeSpend[[#This Row],[Personnel number]]&lt;&gt;"",TimeSpend[[#This Row],[Date]]&lt;&gt;""),TEXT(TimeSpend[[#This Row],[Date]],"[$-409]yyyyMMdd"),"")</f>
        <v/>
      </c>
      <c r="C1279" s="33" t="str">
        <f>IF(AND(TimeSpend[[#This Row],[Personnel number]]&lt;&gt;"",TimeSpend[[#This Row],[Date]]&lt;&gt;""),SUBSTITUTE(TimeSpend[[#This Row],[Hours]],",","."),"")</f>
        <v/>
      </c>
      <c r="D1279" t="str">
        <f>IF(AND(TimeSpend[[#This Row],[Personnel number]]&lt;&gt;"",TimeSpend[[#This Row],[Date]]&lt;&gt;""),TimeSpend[[#This Row],[Network]],"")</f>
        <v/>
      </c>
      <c r="E1279" t="str">
        <f>IF(AND(TimeSpend[[#This Row],[Personnel number]]&lt;&gt;"",TimeSpend[[#This Row],[Date]]&lt;&gt;""),TimeSpend[[#This Row],[Network Description]],"")</f>
        <v/>
      </c>
      <c r="F1279" t="str">
        <f>IF(AND(TimeSpend[[#This Row],[Personnel number]]&lt;&gt;"",TimeSpend[[#This Row],[Date]]&lt;&gt;""),TimeSpend[[#This Row],[Activity]],"")</f>
        <v/>
      </c>
      <c r="G1279" t="str">
        <f>IF(AND(TimeSpend[[#This Row],[Personnel number]]&lt;&gt;"",TimeSpend[[#This Row],[Date]]&lt;&gt;""),TimeSpend[[#This Row],[Activity description]],"")</f>
        <v/>
      </c>
      <c r="H1279" s="36" t="str">
        <f>IF(AND(TimeSpend[[#This Row],[Personnel number]]&lt;&gt;"",TimeSpend[[#This Row],[Date]]&lt;&gt;""),TimeSpend[[#This Row],[Start Time]],"")</f>
        <v/>
      </c>
      <c r="I1279" s="36" t="str">
        <f>IF(AND(TimeSpend[[#This Row],[Personnel number]]&lt;&gt;"",TimeSpend[[#This Row],[Date]]&lt;&gt;""),TimeSpend[[#This Row],[End Time]],"")</f>
        <v/>
      </c>
      <c r="J1279" t="str">
        <f>IF(AND(TimeSpend[[#This Row],[Personnel number]]&lt;&gt;"",TimeSpend[[#This Row],[Date]]&lt;&gt;""),TimeSpend[[#This Row],[Location]],"")</f>
        <v/>
      </c>
      <c r="K1279" t="str">
        <f>IF(AND(TimeSpend[[#This Row],[Personnel number]]&lt;&gt;"",TimeSpend[[#This Row],[Date]]&lt;&gt;""),TimeSpend[[#This Row],[Task]],"")</f>
        <v/>
      </c>
      <c r="L1279" t="str">
        <f>IF(AND(TimeSpend[[#This Row],[Personnel number]]&lt;&gt;"",TimeSpend[[#This Row],[Date]]&lt;&gt;""),Utilization!$J$2,"")</f>
        <v/>
      </c>
      <c r="M1279" t="str">
        <f>IF(AND(TimeSpend[[#This Row],[Personnel number]]&lt;&gt;"",TimeSpend[[#This Row],[Date]]&lt;&gt;""),TimeSpend[[#This Row],[Employee Name]],"")</f>
        <v/>
      </c>
      <c r="N1279" t="str">
        <f t="shared" si="38"/>
        <v/>
      </c>
      <c r="O1279" t="str">
        <f t="shared" si="39"/>
        <v/>
      </c>
      <c r="P1279" t="str">
        <f>IF(D1279&lt;&gt;"",VLOOKUP(D1279,Projects!B:C,2,0),"")</f>
        <v/>
      </c>
    </row>
    <row r="1280" spans="1:16" x14ac:dyDescent="0.25">
      <c r="A1280" t="str">
        <f>UPPER(IF(AND(TimeSpend[[#This Row],[Personnel number]]&lt;&gt;"",TimeSpend[[#This Row],[Date]]&lt;&gt;""),TimeSpend[[#This Row],[Personnel number]],""))</f>
        <v/>
      </c>
      <c r="B1280" s="85" t="str">
        <f>IF(AND(TimeSpend[[#This Row],[Personnel number]]&lt;&gt;"",TimeSpend[[#This Row],[Date]]&lt;&gt;""),TEXT(TimeSpend[[#This Row],[Date]],"[$-409]yyyyMMdd"),"")</f>
        <v/>
      </c>
      <c r="C1280" s="33" t="str">
        <f>IF(AND(TimeSpend[[#This Row],[Personnel number]]&lt;&gt;"",TimeSpend[[#This Row],[Date]]&lt;&gt;""),SUBSTITUTE(TimeSpend[[#This Row],[Hours]],",","."),"")</f>
        <v/>
      </c>
      <c r="D1280" t="str">
        <f>IF(AND(TimeSpend[[#This Row],[Personnel number]]&lt;&gt;"",TimeSpend[[#This Row],[Date]]&lt;&gt;""),TimeSpend[[#This Row],[Network]],"")</f>
        <v/>
      </c>
      <c r="E1280" t="str">
        <f>IF(AND(TimeSpend[[#This Row],[Personnel number]]&lt;&gt;"",TimeSpend[[#This Row],[Date]]&lt;&gt;""),TimeSpend[[#This Row],[Network Description]],"")</f>
        <v/>
      </c>
      <c r="F1280" t="str">
        <f>IF(AND(TimeSpend[[#This Row],[Personnel number]]&lt;&gt;"",TimeSpend[[#This Row],[Date]]&lt;&gt;""),TimeSpend[[#This Row],[Activity]],"")</f>
        <v/>
      </c>
      <c r="G1280" t="str">
        <f>IF(AND(TimeSpend[[#This Row],[Personnel number]]&lt;&gt;"",TimeSpend[[#This Row],[Date]]&lt;&gt;""),TimeSpend[[#This Row],[Activity description]],"")</f>
        <v/>
      </c>
      <c r="H1280" s="36" t="str">
        <f>IF(AND(TimeSpend[[#This Row],[Personnel number]]&lt;&gt;"",TimeSpend[[#This Row],[Date]]&lt;&gt;""),TimeSpend[[#This Row],[Start Time]],"")</f>
        <v/>
      </c>
      <c r="I1280" s="36" t="str">
        <f>IF(AND(TimeSpend[[#This Row],[Personnel number]]&lt;&gt;"",TimeSpend[[#This Row],[Date]]&lt;&gt;""),TimeSpend[[#This Row],[End Time]],"")</f>
        <v/>
      </c>
      <c r="J1280" t="str">
        <f>IF(AND(TimeSpend[[#This Row],[Personnel number]]&lt;&gt;"",TimeSpend[[#This Row],[Date]]&lt;&gt;""),TimeSpend[[#This Row],[Location]],"")</f>
        <v/>
      </c>
      <c r="K1280" t="str">
        <f>IF(AND(TimeSpend[[#This Row],[Personnel number]]&lt;&gt;"",TimeSpend[[#This Row],[Date]]&lt;&gt;""),TimeSpend[[#This Row],[Task]],"")</f>
        <v/>
      </c>
      <c r="L1280" t="str">
        <f>IF(AND(TimeSpend[[#This Row],[Personnel number]]&lt;&gt;"",TimeSpend[[#This Row],[Date]]&lt;&gt;""),Utilization!$J$2,"")</f>
        <v/>
      </c>
      <c r="M1280" t="str">
        <f>IF(AND(TimeSpend[[#This Row],[Personnel number]]&lt;&gt;"",TimeSpend[[#This Row],[Date]]&lt;&gt;""),TimeSpend[[#This Row],[Employee Name]],"")</f>
        <v/>
      </c>
      <c r="N1280" t="str">
        <f t="shared" si="38"/>
        <v/>
      </c>
      <c r="O1280" t="str">
        <f t="shared" si="39"/>
        <v/>
      </c>
      <c r="P1280" t="str">
        <f>IF(D1280&lt;&gt;"",VLOOKUP(D1280,Projects!B:C,2,0),"")</f>
        <v/>
      </c>
    </row>
    <row r="1281" spans="1:16" x14ac:dyDescent="0.25">
      <c r="A1281" t="str">
        <f>UPPER(IF(AND(TimeSpend[[#This Row],[Personnel number]]&lt;&gt;"",TimeSpend[[#This Row],[Date]]&lt;&gt;""),TimeSpend[[#This Row],[Personnel number]],""))</f>
        <v/>
      </c>
      <c r="B1281" s="85" t="str">
        <f>IF(AND(TimeSpend[[#This Row],[Personnel number]]&lt;&gt;"",TimeSpend[[#This Row],[Date]]&lt;&gt;""),TEXT(TimeSpend[[#This Row],[Date]],"[$-409]yyyyMMdd"),"")</f>
        <v/>
      </c>
      <c r="C1281" s="33" t="str">
        <f>IF(AND(TimeSpend[[#This Row],[Personnel number]]&lt;&gt;"",TimeSpend[[#This Row],[Date]]&lt;&gt;""),SUBSTITUTE(TimeSpend[[#This Row],[Hours]],",","."),"")</f>
        <v/>
      </c>
      <c r="D1281" t="str">
        <f>IF(AND(TimeSpend[[#This Row],[Personnel number]]&lt;&gt;"",TimeSpend[[#This Row],[Date]]&lt;&gt;""),TimeSpend[[#This Row],[Network]],"")</f>
        <v/>
      </c>
      <c r="E1281" t="str">
        <f>IF(AND(TimeSpend[[#This Row],[Personnel number]]&lt;&gt;"",TimeSpend[[#This Row],[Date]]&lt;&gt;""),TimeSpend[[#This Row],[Network Description]],"")</f>
        <v/>
      </c>
      <c r="F1281" t="str">
        <f>IF(AND(TimeSpend[[#This Row],[Personnel number]]&lt;&gt;"",TimeSpend[[#This Row],[Date]]&lt;&gt;""),TimeSpend[[#This Row],[Activity]],"")</f>
        <v/>
      </c>
      <c r="G1281" t="str">
        <f>IF(AND(TimeSpend[[#This Row],[Personnel number]]&lt;&gt;"",TimeSpend[[#This Row],[Date]]&lt;&gt;""),TimeSpend[[#This Row],[Activity description]],"")</f>
        <v/>
      </c>
      <c r="H1281" s="36" t="str">
        <f>IF(AND(TimeSpend[[#This Row],[Personnel number]]&lt;&gt;"",TimeSpend[[#This Row],[Date]]&lt;&gt;""),TimeSpend[[#This Row],[Start Time]],"")</f>
        <v/>
      </c>
      <c r="I1281" s="36" t="str">
        <f>IF(AND(TimeSpend[[#This Row],[Personnel number]]&lt;&gt;"",TimeSpend[[#This Row],[Date]]&lt;&gt;""),TimeSpend[[#This Row],[End Time]],"")</f>
        <v/>
      </c>
      <c r="J1281" t="str">
        <f>IF(AND(TimeSpend[[#This Row],[Personnel number]]&lt;&gt;"",TimeSpend[[#This Row],[Date]]&lt;&gt;""),TimeSpend[[#This Row],[Location]],"")</f>
        <v/>
      </c>
      <c r="K1281" t="str">
        <f>IF(AND(TimeSpend[[#This Row],[Personnel number]]&lt;&gt;"",TimeSpend[[#This Row],[Date]]&lt;&gt;""),TimeSpend[[#This Row],[Task]],"")</f>
        <v/>
      </c>
      <c r="L1281" t="str">
        <f>IF(AND(TimeSpend[[#This Row],[Personnel number]]&lt;&gt;"",TimeSpend[[#This Row],[Date]]&lt;&gt;""),Utilization!$J$2,"")</f>
        <v/>
      </c>
      <c r="M1281" t="str">
        <f>IF(AND(TimeSpend[[#This Row],[Personnel number]]&lt;&gt;"",TimeSpend[[#This Row],[Date]]&lt;&gt;""),TimeSpend[[#This Row],[Employee Name]],"")</f>
        <v/>
      </c>
      <c r="N1281" t="str">
        <f t="shared" si="38"/>
        <v/>
      </c>
      <c r="O1281" t="str">
        <f t="shared" si="39"/>
        <v/>
      </c>
      <c r="P1281" t="str">
        <f>IF(D1281&lt;&gt;"",VLOOKUP(D1281,Projects!B:C,2,0),"")</f>
        <v/>
      </c>
    </row>
    <row r="1282" spans="1:16" x14ac:dyDescent="0.25">
      <c r="A1282" t="str">
        <f>UPPER(IF(AND(TimeSpend[[#This Row],[Personnel number]]&lt;&gt;"",TimeSpend[[#This Row],[Date]]&lt;&gt;""),TimeSpend[[#This Row],[Personnel number]],""))</f>
        <v/>
      </c>
      <c r="B1282" s="85" t="str">
        <f>IF(AND(TimeSpend[[#This Row],[Personnel number]]&lt;&gt;"",TimeSpend[[#This Row],[Date]]&lt;&gt;""),TEXT(TimeSpend[[#This Row],[Date]],"[$-409]yyyyMMdd"),"")</f>
        <v/>
      </c>
      <c r="C1282" s="33" t="str">
        <f>IF(AND(TimeSpend[[#This Row],[Personnel number]]&lt;&gt;"",TimeSpend[[#This Row],[Date]]&lt;&gt;""),SUBSTITUTE(TimeSpend[[#This Row],[Hours]],",","."),"")</f>
        <v/>
      </c>
      <c r="D1282" t="str">
        <f>IF(AND(TimeSpend[[#This Row],[Personnel number]]&lt;&gt;"",TimeSpend[[#This Row],[Date]]&lt;&gt;""),TimeSpend[[#This Row],[Network]],"")</f>
        <v/>
      </c>
      <c r="E1282" t="str">
        <f>IF(AND(TimeSpend[[#This Row],[Personnel number]]&lt;&gt;"",TimeSpend[[#This Row],[Date]]&lt;&gt;""),TimeSpend[[#This Row],[Network Description]],"")</f>
        <v/>
      </c>
      <c r="F1282" t="str">
        <f>IF(AND(TimeSpend[[#This Row],[Personnel number]]&lt;&gt;"",TimeSpend[[#This Row],[Date]]&lt;&gt;""),TimeSpend[[#This Row],[Activity]],"")</f>
        <v/>
      </c>
      <c r="G1282" t="str">
        <f>IF(AND(TimeSpend[[#This Row],[Personnel number]]&lt;&gt;"",TimeSpend[[#This Row],[Date]]&lt;&gt;""),TimeSpend[[#This Row],[Activity description]],"")</f>
        <v/>
      </c>
      <c r="H1282" s="36" t="str">
        <f>IF(AND(TimeSpend[[#This Row],[Personnel number]]&lt;&gt;"",TimeSpend[[#This Row],[Date]]&lt;&gt;""),TimeSpend[[#This Row],[Start Time]],"")</f>
        <v/>
      </c>
      <c r="I1282" s="36" t="str">
        <f>IF(AND(TimeSpend[[#This Row],[Personnel number]]&lt;&gt;"",TimeSpend[[#This Row],[Date]]&lt;&gt;""),TimeSpend[[#This Row],[End Time]],"")</f>
        <v/>
      </c>
      <c r="J1282" t="str">
        <f>IF(AND(TimeSpend[[#This Row],[Personnel number]]&lt;&gt;"",TimeSpend[[#This Row],[Date]]&lt;&gt;""),TimeSpend[[#This Row],[Location]],"")</f>
        <v/>
      </c>
      <c r="K1282" t="str">
        <f>IF(AND(TimeSpend[[#This Row],[Personnel number]]&lt;&gt;"",TimeSpend[[#This Row],[Date]]&lt;&gt;""),TimeSpend[[#This Row],[Task]],"")</f>
        <v/>
      </c>
      <c r="L1282" t="str">
        <f>IF(AND(TimeSpend[[#This Row],[Personnel number]]&lt;&gt;"",TimeSpend[[#This Row],[Date]]&lt;&gt;""),Utilization!$J$2,"")</f>
        <v/>
      </c>
      <c r="M1282" t="str">
        <f>IF(AND(TimeSpend[[#This Row],[Personnel number]]&lt;&gt;"",TimeSpend[[#This Row],[Date]]&lt;&gt;""),TimeSpend[[#This Row],[Employee Name]],"")</f>
        <v/>
      </c>
      <c r="N1282" t="str">
        <f t="shared" ref="N1282:N1345" si="40">IF(A1282&lt;&gt;"",ROW(A1282)-1,"")</f>
        <v/>
      </c>
      <c r="O1282" t="str">
        <f t="shared" ref="O1282:O1345" si="41">IF(A1282&lt;&gt;"",L1282&amp;"-"&amp;N1282,"")</f>
        <v/>
      </c>
      <c r="P1282" t="str">
        <f>IF(D1282&lt;&gt;"",VLOOKUP(D1282,Projects!B:C,2,0),"")</f>
        <v/>
      </c>
    </row>
    <row r="1283" spans="1:16" x14ac:dyDescent="0.25">
      <c r="A1283" t="str">
        <f>UPPER(IF(AND(TimeSpend[[#This Row],[Personnel number]]&lt;&gt;"",TimeSpend[[#This Row],[Date]]&lt;&gt;""),TimeSpend[[#This Row],[Personnel number]],""))</f>
        <v/>
      </c>
      <c r="B1283" s="85" t="str">
        <f>IF(AND(TimeSpend[[#This Row],[Personnel number]]&lt;&gt;"",TimeSpend[[#This Row],[Date]]&lt;&gt;""),TEXT(TimeSpend[[#This Row],[Date]],"[$-409]yyyyMMdd"),"")</f>
        <v/>
      </c>
      <c r="C1283" s="33" t="str">
        <f>IF(AND(TimeSpend[[#This Row],[Personnel number]]&lt;&gt;"",TimeSpend[[#This Row],[Date]]&lt;&gt;""),SUBSTITUTE(TimeSpend[[#This Row],[Hours]],",","."),"")</f>
        <v/>
      </c>
      <c r="D1283" t="str">
        <f>IF(AND(TimeSpend[[#This Row],[Personnel number]]&lt;&gt;"",TimeSpend[[#This Row],[Date]]&lt;&gt;""),TimeSpend[[#This Row],[Network]],"")</f>
        <v/>
      </c>
      <c r="E1283" t="str">
        <f>IF(AND(TimeSpend[[#This Row],[Personnel number]]&lt;&gt;"",TimeSpend[[#This Row],[Date]]&lt;&gt;""),TimeSpend[[#This Row],[Network Description]],"")</f>
        <v/>
      </c>
      <c r="F1283" t="str">
        <f>IF(AND(TimeSpend[[#This Row],[Personnel number]]&lt;&gt;"",TimeSpend[[#This Row],[Date]]&lt;&gt;""),TimeSpend[[#This Row],[Activity]],"")</f>
        <v/>
      </c>
      <c r="G1283" t="str">
        <f>IF(AND(TimeSpend[[#This Row],[Personnel number]]&lt;&gt;"",TimeSpend[[#This Row],[Date]]&lt;&gt;""),TimeSpend[[#This Row],[Activity description]],"")</f>
        <v/>
      </c>
      <c r="H1283" s="36" t="str">
        <f>IF(AND(TimeSpend[[#This Row],[Personnel number]]&lt;&gt;"",TimeSpend[[#This Row],[Date]]&lt;&gt;""),TimeSpend[[#This Row],[Start Time]],"")</f>
        <v/>
      </c>
      <c r="I1283" s="36" t="str">
        <f>IF(AND(TimeSpend[[#This Row],[Personnel number]]&lt;&gt;"",TimeSpend[[#This Row],[Date]]&lt;&gt;""),TimeSpend[[#This Row],[End Time]],"")</f>
        <v/>
      </c>
      <c r="J1283" t="str">
        <f>IF(AND(TimeSpend[[#This Row],[Personnel number]]&lt;&gt;"",TimeSpend[[#This Row],[Date]]&lt;&gt;""),TimeSpend[[#This Row],[Location]],"")</f>
        <v/>
      </c>
      <c r="K1283" t="str">
        <f>IF(AND(TimeSpend[[#This Row],[Personnel number]]&lt;&gt;"",TimeSpend[[#This Row],[Date]]&lt;&gt;""),TimeSpend[[#This Row],[Task]],"")</f>
        <v/>
      </c>
      <c r="L1283" t="str">
        <f>IF(AND(TimeSpend[[#This Row],[Personnel number]]&lt;&gt;"",TimeSpend[[#This Row],[Date]]&lt;&gt;""),Utilization!$J$2,"")</f>
        <v/>
      </c>
      <c r="M1283" t="str">
        <f>IF(AND(TimeSpend[[#This Row],[Personnel number]]&lt;&gt;"",TimeSpend[[#This Row],[Date]]&lt;&gt;""),TimeSpend[[#This Row],[Employee Name]],"")</f>
        <v/>
      </c>
      <c r="N1283" t="str">
        <f t="shared" si="40"/>
        <v/>
      </c>
      <c r="O1283" t="str">
        <f t="shared" si="41"/>
        <v/>
      </c>
      <c r="P1283" t="str">
        <f>IF(D1283&lt;&gt;"",VLOOKUP(D1283,Projects!B:C,2,0),"")</f>
        <v/>
      </c>
    </row>
    <row r="1284" spans="1:16" x14ac:dyDescent="0.25">
      <c r="A1284" t="str">
        <f>UPPER(IF(AND(TimeSpend[[#This Row],[Personnel number]]&lt;&gt;"",TimeSpend[[#This Row],[Date]]&lt;&gt;""),TimeSpend[[#This Row],[Personnel number]],""))</f>
        <v/>
      </c>
      <c r="B1284" s="85" t="str">
        <f>IF(AND(TimeSpend[[#This Row],[Personnel number]]&lt;&gt;"",TimeSpend[[#This Row],[Date]]&lt;&gt;""),TEXT(TimeSpend[[#This Row],[Date]],"[$-409]yyyyMMdd"),"")</f>
        <v/>
      </c>
      <c r="C1284" s="33" t="str">
        <f>IF(AND(TimeSpend[[#This Row],[Personnel number]]&lt;&gt;"",TimeSpend[[#This Row],[Date]]&lt;&gt;""),SUBSTITUTE(TimeSpend[[#This Row],[Hours]],",","."),"")</f>
        <v/>
      </c>
      <c r="D1284" t="str">
        <f>IF(AND(TimeSpend[[#This Row],[Personnel number]]&lt;&gt;"",TimeSpend[[#This Row],[Date]]&lt;&gt;""),TimeSpend[[#This Row],[Network]],"")</f>
        <v/>
      </c>
      <c r="E1284" t="str">
        <f>IF(AND(TimeSpend[[#This Row],[Personnel number]]&lt;&gt;"",TimeSpend[[#This Row],[Date]]&lt;&gt;""),TimeSpend[[#This Row],[Network Description]],"")</f>
        <v/>
      </c>
      <c r="F1284" t="str">
        <f>IF(AND(TimeSpend[[#This Row],[Personnel number]]&lt;&gt;"",TimeSpend[[#This Row],[Date]]&lt;&gt;""),TimeSpend[[#This Row],[Activity]],"")</f>
        <v/>
      </c>
      <c r="G1284" t="str">
        <f>IF(AND(TimeSpend[[#This Row],[Personnel number]]&lt;&gt;"",TimeSpend[[#This Row],[Date]]&lt;&gt;""),TimeSpend[[#This Row],[Activity description]],"")</f>
        <v/>
      </c>
      <c r="H1284" s="36" t="str">
        <f>IF(AND(TimeSpend[[#This Row],[Personnel number]]&lt;&gt;"",TimeSpend[[#This Row],[Date]]&lt;&gt;""),TimeSpend[[#This Row],[Start Time]],"")</f>
        <v/>
      </c>
      <c r="I1284" s="36" t="str">
        <f>IF(AND(TimeSpend[[#This Row],[Personnel number]]&lt;&gt;"",TimeSpend[[#This Row],[Date]]&lt;&gt;""),TimeSpend[[#This Row],[End Time]],"")</f>
        <v/>
      </c>
      <c r="J1284" t="str">
        <f>IF(AND(TimeSpend[[#This Row],[Personnel number]]&lt;&gt;"",TimeSpend[[#This Row],[Date]]&lt;&gt;""),TimeSpend[[#This Row],[Location]],"")</f>
        <v/>
      </c>
      <c r="K1284" t="str">
        <f>IF(AND(TimeSpend[[#This Row],[Personnel number]]&lt;&gt;"",TimeSpend[[#This Row],[Date]]&lt;&gt;""),TimeSpend[[#This Row],[Task]],"")</f>
        <v/>
      </c>
      <c r="L1284" t="str">
        <f>IF(AND(TimeSpend[[#This Row],[Personnel number]]&lt;&gt;"",TimeSpend[[#This Row],[Date]]&lt;&gt;""),Utilization!$J$2,"")</f>
        <v/>
      </c>
      <c r="M1284" t="str">
        <f>IF(AND(TimeSpend[[#This Row],[Personnel number]]&lt;&gt;"",TimeSpend[[#This Row],[Date]]&lt;&gt;""),TimeSpend[[#This Row],[Employee Name]],"")</f>
        <v/>
      </c>
      <c r="N1284" t="str">
        <f t="shared" si="40"/>
        <v/>
      </c>
      <c r="O1284" t="str">
        <f t="shared" si="41"/>
        <v/>
      </c>
      <c r="P1284" t="str">
        <f>IF(D1284&lt;&gt;"",VLOOKUP(D1284,Projects!B:C,2,0),"")</f>
        <v/>
      </c>
    </row>
    <row r="1285" spans="1:16" x14ac:dyDescent="0.25">
      <c r="A1285" t="str">
        <f>UPPER(IF(AND(TimeSpend[[#This Row],[Personnel number]]&lt;&gt;"",TimeSpend[[#This Row],[Date]]&lt;&gt;""),TimeSpend[[#This Row],[Personnel number]],""))</f>
        <v/>
      </c>
      <c r="B1285" s="85" t="str">
        <f>IF(AND(TimeSpend[[#This Row],[Personnel number]]&lt;&gt;"",TimeSpend[[#This Row],[Date]]&lt;&gt;""),TEXT(TimeSpend[[#This Row],[Date]],"[$-409]yyyyMMdd"),"")</f>
        <v/>
      </c>
      <c r="C1285" s="33" t="str">
        <f>IF(AND(TimeSpend[[#This Row],[Personnel number]]&lt;&gt;"",TimeSpend[[#This Row],[Date]]&lt;&gt;""),SUBSTITUTE(TimeSpend[[#This Row],[Hours]],",","."),"")</f>
        <v/>
      </c>
      <c r="D1285" t="str">
        <f>IF(AND(TimeSpend[[#This Row],[Personnel number]]&lt;&gt;"",TimeSpend[[#This Row],[Date]]&lt;&gt;""),TimeSpend[[#This Row],[Network]],"")</f>
        <v/>
      </c>
      <c r="E1285" t="str">
        <f>IF(AND(TimeSpend[[#This Row],[Personnel number]]&lt;&gt;"",TimeSpend[[#This Row],[Date]]&lt;&gt;""),TimeSpend[[#This Row],[Network Description]],"")</f>
        <v/>
      </c>
      <c r="F1285" t="str">
        <f>IF(AND(TimeSpend[[#This Row],[Personnel number]]&lt;&gt;"",TimeSpend[[#This Row],[Date]]&lt;&gt;""),TimeSpend[[#This Row],[Activity]],"")</f>
        <v/>
      </c>
      <c r="G1285" t="str">
        <f>IF(AND(TimeSpend[[#This Row],[Personnel number]]&lt;&gt;"",TimeSpend[[#This Row],[Date]]&lt;&gt;""),TimeSpend[[#This Row],[Activity description]],"")</f>
        <v/>
      </c>
      <c r="H1285" s="36" t="str">
        <f>IF(AND(TimeSpend[[#This Row],[Personnel number]]&lt;&gt;"",TimeSpend[[#This Row],[Date]]&lt;&gt;""),TimeSpend[[#This Row],[Start Time]],"")</f>
        <v/>
      </c>
      <c r="I1285" s="36" t="str">
        <f>IF(AND(TimeSpend[[#This Row],[Personnel number]]&lt;&gt;"",TimeSpend[[#This Row],[Date]]&lt;&gt;""),TimeSpend[[#This Row],[End Time]],"")</f>
        <v/>
      </c>
      <c r="J1285" t="str">
        <f>IF(AND(TimeSpend[[#This Row],[Personnel number]]&lt;&gt;"",TimeSpend[[#This Row],[Date]]&lt;&gt;""),TimeSpend[[#This Row],[Location]],"")</f>
        <v/>
      </c>
      <c r="K1285" t="str">
        <f>IF(AND(TimeSpend[[#This Row],[Personnel number]]&lt;&gt;"",TimeSpend[[#This Row],[Date]]&lt;&gt;""),TimeSpend[[#This Row],[Task]],"")</f>
        <v/>
      </c>
      <c r="L1285" t="str">
        <f>IF(AND(TimeSpend[[#This Row],[Personnel number]]&lt;&gt;"",TimeSpend[[#This Row],[Date]]&lt;&gt;""),Utilization!$J$2,"")</f>
        <v/>
      </c>
      <c r="M1285" t="str">
        <f>IF(AND(TimeSpend[[#This Row],[Personnel number]]&lt;&gt;"",TimeSpend[[#This Row],[Date]]&lt;&gt;""),TimeSpend[[#This Row],[Employee Name]],"")</f>
        <v/>
      </c>
      <c r="N1285" t="str">
        <f t="shared" si="40"/>
        <v/>
      </c>
      <c r="O1285" t="str">
        <f t="shared" si="41"/>
        <v/>
      </c>
      <c r="P1285" t="str">
        <f>IF(D1285&lt;&gt;"",VLOOKUP(D1285,Projects!B:C,2,0),"")</f>
        <v/>
      </c>
    </row>
    <row r="1286" spans="1:16" x14ac:dyDescent="0.25">
      <c r="A1286" t="str">
        <f>UPPER(IF(AND(TimeSpend[[#This Row],[Personnel number]]&lt;&gt;"",TimeSpend[[#This Row],[Date]]&lt;&gt;""),TimeSpend[[#This Row],[Personnel number]],""))</f>
        <v/>
      </c>
      <c r="B1286" s="85" t="str">
        <f>IF(AND(TimeSpend[[#This Row],[Personnel number]]&lt;&gt;"",TimeSpend[[#This Row],[Date]]&lt;&gt;""),TEXT(TimeSpend[[#This Row],[Date]],"[$-409]yyyyMMdd"),"")</f>
        <v/>
      </c>
      <c r="C1286" s="33" t="str">
        <f>IF(AND(TimeSpend[[#This Row],[Personnel number]]&lt;&gt;"",TimeSpend[[#This Row],[Date]]&lt;&gt;""),SUBSTITUTE(TimeSpend[[#This Row],[Hours]],",","."),"")</f>
        <v/>
      </c>
      <c r="D1286" t="str">
        <f>IF(AND(TimeSpend[[#This Row],[Personnel number]]&lt;&gt;"",TimeSpend[[#This Row],[Date]]&lt;&gt;""),TimeSpend[[#This Row],[Network]],"")</f>
        <v/>
      </c>
      <c r="E1286" t="str">
        <f>IF(AND(TimeSpend[[#This Row],[Personnel number]]&lt;&gt;"",TimeSpend[[#This Row],[Date]]&lt;&gt;""),TimeSpend[[#This Row],[Network Description]],"")</f>
        <v/>
      </c>
      <c r="F1286" t="str">
        <f>IF(AND(TimeSpend[[#This Row],[Personnel number]]&lt;&gt;"",TimeSpend[[#This Row],[Date]]&lt;&gt;""),TimeSpend[[#This Row],[Activity]],"")</f>
        <v/>
      </c>
      <c r="G1286" t="str">
        <f>IF(AND(TimeSpend[[#This Row],[Personnel number]]&lt;&gt;"",TimeSpend[[#This Row],[Date]]&lt;&gt;""),TimeSpend[[#This Row],[Activity description]],"")</f>
        <v/>
      </c>
      <c r="H1286" s="36" t="str">
        <f>IF(AND(TimeSpend[[#This Row],[Personnel number]]&lt;&gt;"",TimeSpend[[#This Row],[Date]]&lt;&gt;""),TimeSpend[[#This Row],[Start Time]],"")</f>
        <v/>
      </c>
      <c r="I1286" s="36" t="str">
        <f>IF(AND(TimeSpend[[#This Row],[Personnel number]]&lt;&gt;"",TimeSpend[[#This Row],[Date]]&lt;&gt;""),TimeSpend[[#This Row],[End Time]],"")</f>
        <v/>
      </c>
      <c r="J1286" t="str">
        <f>IF(AND(TimeSpend[[#This Row],[Personnel number]]&lt;&gt;"",TimeSpend[[#This Row],[Date]]&lt;&gt;""),TimeSpend[[#This Row],[Location]],"")</f>
        <v/>
      </c>
      <c r="K1286" t="str">
        <f>IF(AND(TimeSpend[[#This Row],[Personnel number]]&lt;&gt;"",TimeSpend[[#This Row],[Date]]&lt;&gt;""),TimeSpend[[#This Row],[Task]],"")</f>
        <v/>
      </c>
      <c r="L1286" t="str">
        <f>IF(AND(TimeSpend[[#This Row],[Personnel number]]&lt;&gt;"",TimeSpend[[#This Row],[Date]]&lt;&gt;""),Utilization!$J$2,"")</f>
        <v/>
      </c>
      <c r="M1286" t="str">
        <f>IF(AND(TimeSpend[[#This Row],[Personnel number]]&lt;&gt;"",TimeSpend[[#This Row],[Date]]&lt;&gt;""),TimeSpend[[#This Row],[Employee Name]],"")</f>
        <v/>
      </c>
      <c r="N1286" t="str">
        <f t="shared" si="40"/>
        <v/>
      </c>
      <c r="O1286" t="str">
        <f t="shared" si="41"/>
        <v/>
      </c>
      <c r="P1286" t="str">
        <f>IF(D1286&lt;&gt;"",VLOOKUP(D1286,Projects!B:C,2,0),"")</f>
        <v/>
      </c>
    </row>
    <row r="1287" spans="1:16" x14ac:dyDescent="0.25">
      <c r="A1287" t="str">
        <f>UPPER(IF(AND(TimeSpend[[#This Row],[Personnel number]]&lt;&gt;"",TimeSpend[[#This Row],[Date]]&lt;&gt;""),TimeSpend[[#This Row],[Personnel number]],""))</f>
        <v/>
      </c>
      <c r="B1287" s="85" t="str">
        <f>IF(AND(TimeSpend[[#This Row],[Personnel number]]&lt;&gt;"",TimeSpend[[#This Row],[Date]]&lt;&gt;""),TEXT(TimeSpend[[#This Row],[Date]],"[$-409]yyyyMMdd"),"")</f>
        <v/>
      </c>
      <c r="C1287" s="33" t="str">
        <f>IF(AND(TimeSpend[[#This Row],[Personnel number]]&lt;&gt;"",TimeSpend[[#This Row],[Date]]&lt;&gt;""),SUBSTITUTE(TimeSpend[[#This Row],[Hours]],",","."),"")</f>
        <v/>
      </c>
      <c r="D1287" t="str">
        <f>IF(AND(TimeSpend[[#This Row],[Personnel number]]&lt;&gt;"",TimeSpend[[#This Row],[Date]]&lt;&gt;""),TimeSpend[[#This Row],[Network]],"")</f>
        <v/>
      </c>
      <c r="E1287" t="str">
        <f>IF(AND(TimeSpend[[#This Row],[Personnel number]]&lt;&gt;"",TimeSpend[[#This Row],[Date]]&lt;&gt;""),TimeSpend[[#This Row],[Network Description]],"")</f>
        <v/>
      </c>
      <c r="F1287" t="str">
        <f>IF(AND(TimeSpend[[#This Row],[Personnel number]]&lt;&gt;"",TimeSpend[[#This Row],[Date]]&lt;&gt;""),TimeSpend[[#This Row],[Activity]],"")</f>
        <v/>
      </c>
      <c r="G1287" t="str">
        <f>IF(AND(TimeSpend[[#This Row],[Personnel number]]&lt;&gt;"",TimeSpend[[#This Row],[Date]]&lt;&gt;""),TimeSpend[[#This Row],[Activity description]],"")</f>
        <v/>
      </c>
      <c r="H1287" s="36" t="str">
        <f>IF(AND(TimeSpend[[#This Row],[Personnel number]]&lt;&gt;"",TimeSpend[[#This Row],[Date]]&lt;&gt;""),TimeSpend[[#This Row],[Start Time]],"")</f>
        <v/>
      </c>
      <c r="I1287" s="36" t="str">
        <f>IF(AND(TimeSpend[[#This Row],[Personnel number]]&lt;&gt;"",TimeSpend[[#This Row],[Date]]&lt;&gt;""),TimeSpend[[#This Row],[End Time]],"")</f>
        <v/>
      </c>
      <c r="J1287" t="str">
        <f>IF(AND(TimeSpend[[#This Row],[Personnel number]]&lt;&gt;"",TimeSpend[[#This Row],[Date]]&lt;&gt;""),TimeSpend[[#This Row],[Location]],"")</f>
        <v/>
      </c>
      <c r="K1287" t="str">
        <f>IF(AND(TimeSpend[[#This Row],[Personnel number]]&lt;&gt;"",TimeSpend[[#This Row],[Date]]&lt;&gt;""),TimeSpend[[#This Row],[Task]],"")</f>
        <v/>
      </c>
      <c r="L1287" t="str">
        <f>IF(AND(TimeSpend[[#This Row],[Personnel number]]&lt;&gt;"",TimeSpend[[#This Row],[Date]]&lt;&gt;""),Utilization!$J$2,"")</f>
        <v/>
      </c>
      <c r="M1287" t="str">
        <f>IF(AND(TimeSpend[[#This Row],[Personnel number]]&lt;&gt;"",TimeSpend[[#This Row],[Date]]&lt;&gt;""),TimeSpend[[#This Row],[Employee Name]],"")</f>
        <v/>
      </c>
      <c r="N1287" t="str">
        <f t="shared" si="40"/>
        <v/>
      </c>
      <c r="O1287" t="str">
        <f t="shared" si="41"/>
        <v/>
      </c>
      <c r="P1287" t="str">
        <f>IF(D1287&lt;&gt;"",VLOOKUP(D1287,Projects!B:C,2,0),"")</f>
        <v/>
      </c>
    </row>
    <row r="1288" spans="1:16" x14ac:dyDescent="0.25">
      <c r="A1288" t="str">
        <f>UPPER(IF(AND(TimeSpend[[#This Row],[Personnel number]]&lt;&gt;"",TimeSpend[[#This Row],[Date]]&lt;&gt;""),TimeSpend[[#This Row],[Personnel number]],""))</f>
        <v/>
      </c>
      <c r="B1288" s="85" t="str">
        <f>IF(AND(TimeSpend[[#This Row],[Personnel number]]&lt;&gt;"",TimeSpend[[#This Row],[Date]]&lt;&gt;""),TEXT(TimeSpend[[#This Row],[Date]],"[$-409]yyyyMMdd"),"")</f>
        <v/>
      </c>
      <c r="C1288" s="33" t="str">
        <f>IF(AND(TimeSpend[[#This Row],[Personnel number]]&lt;&gt;"",TimeSpend[[#This Row],[Date]]&lt;&gt;""),SUBSTITUTE(TimeSpend[[#This Row],[Hours]],",","."),"")</f>
        <v/>
      </c>
      <c r="D1288" t="str">
        <f>IF(AND(TimeSpend[[#This Row],[Personnel number]]&lt;&gt;"",TimeSpend[[#This Row],[Date]]&lt;&gt;""),TimeSpend[[#This Row],[Network]],"")</f>
        <v/>
      </c>
      <c r="E1288" t="str">
        <f>IF(AND(TimeSpend[[#This Row],[Personnel number]]&lt;&gt;"",TimeSpend[[#This Row],[Date]]&lt;&gt;""),TimeSpend[[#This Row],[Network Description]],"")</f>
        <v/>
      </c>
      <c r="F1288" t="str">
        <f>IF(AND(TimeSpend[[#This Row],[Personnel number]]&lt;&gt;"",TimeSpend[[#This Row],[Date]]&lt;&gt;""),TimeSpend[[#This Row],[Activity]],"")</f>
        <v/>
      </c>
      <c r="G1288" t="str">
        <f>IF(AND(TimeSpend[[#This Row],[Personnel number]]&lt;&gt;"",TimeSpend[[#This Row],[Date]]&lt;&gt;""),TimeSpend[[#This Row],[Activity description]],"")</f>
        <v/>
      </c>
      <c r="H1288" s="36" t="str">
        <f>IF(AND(TimeSpend[[#This Row],[Personnel number]]&lt;&gt;"",TimeSpend[[#This Row],[Date]]&lt;&gt;""),TimeSpend[[#This Row],[Start Time]],"")</f>
        <v/>
      </c>
      <c r="I1288" s="36" t="str">
        <f>IF(AND(TimeSpend[[#This Row],[Personnel number]]&lt;&gt;"",TimeSpend[[#This Row],[Date]]&lt;&gt;""),TimeSpend[[#This Row],[End Time]],"")</f>
        <v/>
      </c>
      <c r="J1288" t="str">
        <f>IF(AND(TimeSpend[[#This Row],[Personnel number]]&lt;&gt;"",TimeSpend[[#This Row],[Date]]&lt;&gt;""),TimeSpend[[#This Row],[Location]],"")</f>
        <v/>
      </c>
      <c r="K1288" t="str">
        <f>IF(AND(TimeSpend[[#This Row],[Personnel number]]&lt;&gt;"",TimeSpend[[#This Row],[Date]]&lt;&gt;""),TimeSpend[[#This Row],[Task]],"")</f>
        <v/>
      </c>
      <c r="L1288" t="str">
        <f>IF(AND(TimeSpend[[#This Row],[Personnel number]]&lt;&gt;"",TimeSpend[[#This Row],[Date]]&lt;&gt;""),Utilization!$J$2,"")</f>
        <v/>
      </c>
      <c r="M1288" t="str">
        <f>IF(AND(TimeSpend[[#This Row],[Personnel number]]&lt;&gt;"",TimeSpend[[#This Row],[Date]]&lt;&gt;""),TimeSpend[[#This Row],[Employee Name]],"")</f>
        <v/>
      </c>
      <c r="N1288" t="str">
        <f t="shared" si="40"/>
        <v/>
      </c>
      <c r="O1288" t="str">
        <f t="shared" si="41"/>
        <v/>
      </c>
      <c r="P1288" t="str">
        <f>IF(D1288&lt;&gt;"",VLOOKUP(D1288,Projects!B:C,2,0),"")</f>
        <v/>
      </c>
    </row>
    <row r="1289" spans="1:16" x14ac:dyDescent="0.25">
      <c r="A1289" t="str">
        <f>UPPER(IF(AND(TimeSpend[[#This Row],[Personnel number]]&lt;&gt;"",TimeSpend[[#This Row],[Date]]&lt;&gt;""),TimeSpend[[#This Row],[Personnel number]],""))</f>
        <v/>
      </c>
      <c r="B1289" s="85" t="str">
        <f>IF(AND(TimeSpend[[#This Row],[Personnel number]]&lt;&gt;"",TimeSpend[[#This Row],[Date]]&lt;&gt;""),TEXT(TimeSpend[[#This Row],[Date]],"[$-409]yyyyMMdd"),"")</f>
        <v/>
      </c>
      <c r="C1289" s="33" t="str">
        <f>IF(AND(TimeSpend[[#This Row],[Personnel number]]&lt;&gt;"",TimeSpend[[#This Row],[Date]]&lt;&gt;""),SUBSTITUTE(TimeSpend[[#This Row],[Hours]],",","."),"")</f>
        <v/>
      </c>
      <c r="D1289" t="str">
        <f>IF(AND(TimeSpend[[#This Row],[Personnel number]]&lt;&gt;"",TimeSpend[[#This Row],[Date]]&lt;&gt;""),TimeSpend[[#This Row],[Network]],"")</f>
        <v/>
      </c>
      <c r="E1289" t="str">
        <f>IF(AND(TimeSpend[[#This Row],[Personnel number]]&lt;&gt;"",TimeSpend[[#This Row],[Date]]&lt;&gt;""),TimeSpend[[#This Row],[Network Description]],"")</f>
        <v/>
      </c>
      <c r="F1289" t="str">
        <f>IF(AND(TimeSpend[[#This Row],[Personnel number]]&lt;&gt;"",TimeSpend[[#This Row],[Date]]&lt;&gt;""),TimeSpend[[#This Row],[Activity]],"")</f>
        <v/>
      </c>
      <c r="G1289" t="str">
        <f>IF(AND(TimeSpend[[#This Row],[Personnel number]]&lt;&gt;"",TimeSpend[[#This Row],[Date]]&lt;&gt;""),TimeSpend[[#This Row],[Activity description]],"")</f>
        <v/>
      </c>
      <c r="H1289" s="36" t="str">
        <f>IF(AND(TimeSpend[[#This Row],[Personnel number]]&lt;&gt;"",TimeSpend[[#This Row],[Date]]&lt;&gt;""),TimeSpend[[#This Row],[Start Time]],"")</f>
        <v/>
      </c>
      <c r="I1289" s="36" t="str">
        <f>IF(AND(TimeSpend[[#This Row],[Personnel number]]&lt;&gt;"",TimeSpend[[#This Row],[Date]]&lt;&gt;""),TimeSpend[[#This Row],[End Time]],"")</f>
        <v/>
      </c>
      <c r="J1289" t="str">
        <f>IF(AND(TimeSpend[[#This Row],[Personnel number]]&lt;&gt;"",TimeSpend[[#This Row],[Date]]&lt;&gt;""),TimeSpend[[#This Row],[Location]],"")</f>
        <v/>
      </c>
      <c r="K1289" t="str">
        <f>IF(AND(TimeSpend[[#This Row],[Personnel number]]&lt;&gt;"",TimeSpend[[#This Row],[Date]]&lt;&gt;""),TimeSpend[[#This Row],[Task]],"")</f>
        <v/>
      </c>
      <c r="L1289" t="str">
        <f>IF(AND(TimeSpend[[#This Row],[Personnel number]]&lt;&gt;"",TimeSpend[[#This Row],[Date]]&lt;&gt;""),Utilization!$J$2,"")</f>
        <v/>
      </c>
      <c r="M1289" t="str">
        <f>IF(AND(TimeSpend[[#This Row],[Personnel number]]&lt;&gt;"",TimeSpend[[#This Row],[Date]]&lt;&gt;""),TimeSpend[[#This Row],[Employee Name]],"")</f>
        <v/>
      </c>
      <c r="N1289" t="str">
        <f t="shared" si="40"/>
        <v/>
      </c>
      <c r="O1289" t="str">
        <f t="shared" si="41"/>
        <v/>
      </c>
      <c r="P1289" t="str">
        <f>IF(D1289&lt;&gt;"",VLOOKUP(D1289,Projects!B:C,2,0),"")</f>
        <v/>
      </c>
    </row>
    <row r="1290" spans="1:16" x14ac:dyDescent="0.25">
      <c r="A1290" t="str">
        <f>UPPER(IF(AND(TimeSpend[[#This Row],[Personnel number]]&lt;&gt;"",TimeSpend[[#This Row],[Date]]&lt;&gt;""),TimeSpend[[#This Row],[Personnel number]],""))</f>
        <v/>
      </c>
      <c r="B1290" s="85" t="str">
        <f>IF(AND(TimeSpend[[#This Row],[Personnel number]]&lt;&gt;"",TimeSpend[[#This Row],[Date]]&lt;&gt;""),TEXT(TimeSpend[[#This Row],[Date]],"[$-409]yyyyMMdd"),"")</f>
        <v/>
      </c>
      <c r="C1290" s="33" t="str">
        <f>IF(AND(TimeSpend[[#This Row],[Personnel number]]&lt;&gt;"",TimeSpend[[#This Row],[Date]]&lt;&gt;""),SUBSTITUTE(TimeSpend[[#This Row],[Hours]],",","."),"")</f>
        <v/>
      </c>
      <c r="D1290" t="str">
        <f>IF(AND(TimeSpend[[#This Row],[Personnel number]]&lt;&gt;"",TimeSpend[[#This Row],[Date]]&lt;&gt;""),TimeSpend[[#This Row],[Network]],"")</f>
        <v/>
      </c>
      <c r="E1290" t="str">
        <f>IF(AND(TimeSpend[[#This Row],[Personnel number]]&lt;&gt;"",TimeSpend[[#This Row],[Date]]&lt;&gt;""),TimeSpend[[#This Row],[Network Description]],"")</f>
        <v/>
      </c>
      <c r="F1290" t="str">
        <f>IF(AND(TimeSpend[[#This Row],[Personnel number]]&lt;&gt;"",TimeSpend[[#This Row],[Date]]&lt;&gt;""),TimeSpend[[#This Row],[Activity]],"")</f>
        <v/>
      </c>
      <c r="G1290" t="str">
        <f>IF(AND(TimeSpend[[#This Row],[Personnel number]]&lt;&gt;"",TimeSpend[[#This Row],[Date]]&lt;&gt;""),TimeSpend[[#This Row],[Activity description]],"")</f>
        <v/>
      </c>
      <c r="H1290" s="36" t="str">
        <f>IF(AND(TimeSpend[[#This Row],[Personnel number]]&lt;&gt;"",TimeSpend[[#This Row],[Date]]&lt;&gt;""),TimeSpend[[#This Row],[Start Time]],"")</f>
        <v/>
      </c>
      <c r="I1290" s="36" t="str">
        <f>IF(AND(TimeSpend[[#This Row],[Personnel number]]&lt;&gt;"",TimeSpend[[#This Row],[Date]]&lt;&gt;""),TimeSpend[[#This Row],[End Time]],"")</f>
        <v/>
      </c>
      <c r="J1290" t="str">
        <f>IF(AND(TimeSpend[[#This Row],[Personnel number]]&lt;&gt;"",TimeSpend[[#This Row],[Date]]&lt;&gt;""),TimeSpend[[#This Row],[Location]],"")</f>
        <v/>
      </c>
      <c r="K1290" t="str">
        <f>IF(AND(TimeSpend[[#This Row],[Personnel number]]&lt;&gt;"",TimeSpend[[#This Row],[Date]]&lt;&gt;""),TimeSpend[[#This Row],[Task]],"")</f>
        <v/>
      </c>
      <c r="L1290" t="str">
        <f>IF(AND(TimeSpend[[#This Row],[Personnel number]]&lt;&gt;"",TimeSpend[[#This Row],[Date]]&lt;&gt;""),Utilization!$J$2,"")</f>
        <v/>
      </c>
      <c r="M1290" t="str">
        <f>IF(AND(TimeSpend[[#This Row],[Personnel number]]&lt;&gt;"",TimeSpend[[#This Row],[Date]]&lt;&gt;""),TimeSpend[[#This Row],[Employee Name]],"")</f>
        <v/>
      </c>
      <c r="N1290" t="str">
        <f t="shared" si="40"/>
        <v/>
      </c>
      <c r="O1290" t="str">
        <f t="shared" si="41"/>
        <v/>
      </c>
      <c r="P1290" t="str">
        <f>IF(D1290&lt;&gt;"",VLOOKUP(D1290,Projects!B:C,2,0),"")</f>
        <v/>
      </c>
    </row>
    <row r="1291" spans="1:16" x14ac:dyDescent="0.25">
      <c r="A1291" t="str">
        <f>UPPER(IF(AND(TimeSpend[[#This Row],[Personnel number]]&lt;&gt;"",TimeSpend[[#This Row],[Date]]&lt;&gt;""),TimeSpend[[#This Row],[Personnel number]],""))</f>
        <v/>
      </c>
      <c r="B1291" s="85" t="str">
        <f>IF(AND(TimeSpend[[#This Row],[Personnel number]]&lt;&gt;"",TimeSpend[[#This Row],[Date]]&lt;&gt;""),TEXT(TimeSpend[[#This Row],[Date]],"[$-409]yyyyMMdd"),"")</f>
        <v/>
      </c>
      <c r="C1291" s="33" t="str">
        <f>IF(AND(TimeSpend[[#This Row],[Personnel number]]&lt;&gt;"",TimeSpend[[#This Row],[Date]]&lt;&gt;""),SUBSTITUTE(TimeSpend[[#This Row],[Hours]],",","."),"")</f>
        <v/>
      </c>
      <c r="D1291" t="str">
        <f>IF(AND(TimeSpend[[#This Row],[Personnel number]]&lt;&gt;"",TimeSpend[[#This Row],[Date]]&lt;&gt;""),TimeSpend[[#This Row],[Network]],"")</f>
        <v/>
      </c>
      <c r="E1291" t="str">
        <f>IF(AND(TimeSpend[[#This Row],[Personnel number]]&lt;&gt;"",TimeSpend[[#This Row],[Date]]&lt;&gt;""),TimeSpend[[#This Row],[Network Description]],"")</f>
        <v/>
      </c>
      <c r="F1291" t="str">
        <f>IF(AND(TimeSpend[[#This Row],[Personnel number]]&lt;&gt;"",TimeSpend[[#This Row],[Date]]&lt;&gt;""),TimeSpend[[#This Row],[Activity]],"")</f>
        <v/>
      </c>
      <c r="G1291" t="str">
        <f>IF(AND(TimeSpend[[#This Row],[Personnel number]]&lt;&gt;"",TimeSpend[[#This Row],[Date]]&lt;&gt;""),TimeSpend[[#This Row],[Activity description]],"")</f>
        <v/>
      </c>
      <c r="H1291" s="36" t="str">
        <f>IF(AND(TimeSpend[[#This Row],[Personnel number]]&lt;&gt;"",TimeSpend[[#This Row],[Date]]&lt;&gt;""),TimeSpend[[#This Row],[Start Time]],"")</f>
        <v/>
      </c>
      <c r="I1291" s="36" t="str">
        <f>IF(AND(TimeSpend[[#This Row],[Personnel number]]&lt;&gt;"",TimeSpend[[#This Row],[Date]]&lt;&gt;""),TimeSpend[[#This Row],[End Time]],"")</f>
        <v/>
      </c>
      <c r="J1291" t="str">
        <f>IF(AND(TimeSpend[[#This Row],[Personnel number]]&lt;&gt;"",TimeSpend[[#This Row],[Date]]&lt;&gt;""),TimeSpend[[#This Row],[Location]],"")</f>
        <v/>
      </c>
      <c r="K1291" t="str">
        <f>IF(AND(TimeSpend[[#This Row],[Personnel number]]&lt;&gt;"",TimeSpend[[#This Row],[Date]]&lt;&gt;""),TimeSpend[[#This Row],[Task]],"")</f>
        <v/>
      </c>
      <c r="L1291" t="str">
        <f>IF(AND(TimeSpend[[#This Row],[Personnel number]]&lt;&gt;"",TimeSpend[[#This Row],[Date]]&lt;&gt;""),Utilization!$J$2,"")</f>
        <v/>
      </c>
      <c r="M1291" t="str">
        <f>IF(AND(TimeSpend[[#This Row],[Personnel number]]&lt;&gt;"",TimeSpend[[#This Row],[Date]]&lt;&gt;""),TimeSpend[[#This Row],[Employee Name]],"")</f>
        <v/>
      </c>
      <c r="N1291" t="str">
        <f t="shared" si="40"/>
        <v/>
      </c>
      <c r="O1291" t="str">
        <f t="shared" si="41"/>
        <v/>
      </c>
      <c r="P1291" t="str">
        <f>IF(D1291&lt;&gt;"",VLOOKUP(D1291,Projects!B:C,2,0),"")</f>
        <v/>
      </c>
    </row>
    <row r="1292" spans="1:16" x14ac:dyDescent="0.25">
      <c r="A1292" t="str">
        <f>UPPER(IF(AND(TimeSpend[[#This Row],[Personnel number]]&lt;&gt;"",TimeSpend[[#This Row],[Date]]&lt;&gt;""),TimeSpend[[#This Row],[Personnel number]],""))</f>
        <v/>
      </c>
      <c r="B1292" s="85" t="str">
        <f>IF(AND(TimeSpend[[#This Row],[Personnel number]]&lt;&gt;"",TimeSpend[[#This Row],[Date]]&lt;&gt;""),TEXT(TimeSpend[[#This Row],[Date]],"[$-409]yyyyMMdd"),"")</f>
        <v/>
      </c>
      <c r="C1292" s="33" t="str">
        <f>IF(AND(TimeSpend[[#This Row],[Personnel number]]&lt;&gt;"",TimeSpend[[#This Row],[Date]]&lt;&gt;""),SUBSTITUTE(TimeSpend[[#This Row],[Hours]],",","."),"")</f>
        <v/>
      </c>
      <c r="D1292" t="str">
        <f>IF(AND(TimeSpend[[#This Row],[Personnel number]]&lt;&gt;"",TimeSpend[[#This Row],[Date]]&lt;&gt;""),TimeSpend[[#This Row],[Network]],"")</f>
        <v/>
      </c>
      <c r="E1292" t="str">
        <f>IF(AND(TimeSpend[[#This Row],[Personnel number]]&lt;&gt;"",TimeSpend[[#This Row],[Date]]&lt;&gt;""),TimeSpend[[#This Row],[Network Description]],"")</f>
        <v/>
      </c>
      <c r="F1292" t="str">
        <f>IF(AND(TimeSpend[[#This Row],[Personnel number]]&lt;&gt;"",TimeSpend[[#This Row],[Date]]&lt;&gt;""),TimeSpend[[#This Row],[Activity]],"")</f>
        <v/>
      </c>
      <c r="G1292" t="str">
        <f>IF(AND(TimeSpend[[#This Row],[Personnel number]]&lt;&gt;"",TimeSpend[[#This Row],[Date]]&lt;&gt;""),TimeSpend[[#This Row],[Activity description]],"")</f>
        <v/>
      </c>
      <c r="H1292" s="36" t="str">
        <f>IF(AND(TimeSpend[[#This Row],[Personnel number]]&lt;&gt;"",TimeSpend[[#This Row],[Date]]&lt;&gt;""),TimeSpend[[#This Row],[Start Time]],"")</f>
        <v/>
      </c>
      <c r="I1292" s="36" t="str">
        <f>IF(AND(TimeSpend[[#This Row],[Personnel number]]&lt;&gt;"",TimeSpend[[#This Row],[Date]]&lt;&gt;""),TimeSpend[[#This Row],[End Time]],"")</f>
        <v/>
      </c>
      <c r="J1292" t="str">
        <f>IF(AND(TimeSpend[[#This Row],[Personnel number]]&lt;&gt;"",TimeSpend[[#This Row],[Date]]&lt;&gt;""),TimeSpend[[#This Row],[Location]],"")</f>
        <v/>
      </c>
      <c r="K1292" t="str">
        <f>IF(AND(TimeSpend[[#This Row],[Personnel number]]&lt;&gt;"",TimeSpend[[#This Row],[Date]]&lt;&gt;""),TimeSpend[[#This Row],[Task]],"")</f>
        <v/>
      </c>
      <c r="L1292" t="str">
        <f>IF(AND(TimeSpend[[#This Row],[Personnel number]]&lt;&gt;"",TimeSpend[[#This Row],[Date]]&lt;&gt;""),Utilization!$J$2,"")</f>
        <v/>
      </c>
      <c r="M1292" t="str">
        <f>IF(AND(TimeSpend[[#This Row],[Personnel number]]&lt;&gt;"",TimeSpend[[#This Row],[Date]]&lt;&gt;""),TimeSpend[[#This Row],[Employee Name]],"")</f>
        <v/>
      </c>
      <c r="N1292" t="str">
        <f t="shared" si="40"/>
        <v/>
      </c>
      <c r="O1292" t="str">
        <f t="shared" si="41"/>
        <v/>
      </c>
      <c r="P1292" t="str">
        <f>IF(D1292&lt;&gt;"",VLOOKUP(D1292,Projects!B:C,2,0),"")</f>
        <v/>
      </c>
    </row>
    <row r="1293" spans="1:16" x14ac:dyDescent="0.25">
      <c r="A1293" t="str">
        <f>UPPER(IF(AND(TimeSpend[[#This Row],[Personnel number]]&lt;&gt;"",TimeSpend[[#This Row],[Date]]&lt;&gt;""),TimeSpend[[#This Row],[Personnel number]],""))</f>
        <v/>
      </c>
      <c r="B1293" s="85" t="str">
        <f>IF(AND(TimeSpend[[#This Row],[Personnel number]]&lt;&gt;"",TimeSpend[[#This Row],[Date]]&lt;&gt;""),TEXT(TimeSpend[[#This Row],[Date]],"[$-409]yyyyMMdd"),"")</f>
        <v/>
      </c>
      <c r="C1293" s="33" t="str">
        <f>IF(AND(TimeSpend[[#This Row],[Personnel number]]&lt;&gt;"",TimeSpend[[#This Row],[Date]]&lt;&gt;""),SUBSTITUTE(TimeSpend[[#This Row],[Hours]],",","."),"")</f>
        <v/>
      </c>
      <c r="D1293" t="str">
        <f>IF(AND(TimeSpend[[#This Row],[Personnel number]]&lt;&gt;"",TimeSpend[[#This Row],[Date]]&lt;&gt;""),TimeSpend[[#This Row],[Network]],"")</f>
        <v/>
      </c>
      <c r="E1293" t="str">
        <f>IF(AND(TimeSpend[[#This Row],[Personnel number]]&lt;&gt;"",TimeSpend[[#This Row],[Date]]&lt;&gt;""),TimeSpend[[#This Row],[Network Description]],"")</f>
        <v/>
      </c>
      <c r="F1293" t="str">
        <f>IF(AND(TimeSpend[[#This Row],[Personnel number]]&lt;&gt;"",TimeSpend[[#This Row],[Date]]&lt;&gt;""),TimeSpend[[#This Row],[Activity]],"")</f>
        <v/>
      </c>
      <c r="G1293" t="str">
        <f>IF(AND(TimeSpend[[#This Row],[Personnel number]]&lt;&gt;"",TimeSpend[[#This Row],[Date]]&lt;&gt;""),TimeSpend[[#This Row],[Activity description]],"")</f>
        <v/>
      </c>
      <c r="H1293" s="36" t="str">
        <f>IF(AND(TimeSpend[[#This Row],[Personnel number]]&lt;&gt;"",TimeSpend[[#This Row],[Date]]&lt;&gt;""),TimeSpend[[#This Row],[Start Time]],"")</f>
        <v/>
      </c>
      <c r="I1293" s="36" t="str">
        <f>IF(AND(TimeSpend[[#This Row],[Personnel number]]&lt;&gt;"",TimeSpend[[#This Row],[Date]]&lt;&gt;""),TimeSpend[[#This Row],[End Time]],"")</f>
        <v/>
      </c>
      <c r="J1293" t="str">
        <f>IF(AND(TimeSpend[[#This Row],[Personnel number]]&lt;&gt;"",TimeSpend[[#This Row],[Date]]&lt;&gt;""),TimeSpend[[#This Row],[Location]],"")</f>
        <v/>
      </c>
      <c r="K1293" t="str">
        <f>IF(AND(TimeSpend[[#This Row],[Personnel number]]&lt;&gt;"",TimeSpend[[#This Row],[Date]]&lt;&gt;""),TimeSpend[[#This Row],[Task]],"")</f>
        <v/>
      </c>
      <c r="L1293" t="str">
        <f>IF(AND(TimeSpend[[#This Row],[Personnel number]]&lt;&gt;"",TimeSpend[[#This Row],[Date]]&lt;&gt;""),Utilization!$J$2,"")</f>
        <v/>
      </c>
      <c r="M1293" t="str">
        <f>IF(AND(TimeSpend[[#This Row],[Personnel number]]&lt;&gt;"",TimeSpend[[#This Row],[Date]]&lt;&gt;""),TimeSpend[[#This Row],[Employee Name]],"")</f>
        <v/>
      </c>
      <c r="N1293" t="str">
        <f t="shared" si="40"/>
        <v/>
      </c>
      <c r="O1293" t="str">
        <f t="shared" si="41"/>
        <v/>
      </c>
      <c r="P1293" t="str">
        <f>IF(D1293&lt;&gt;"",VLOOKUP(D1293,Projects!B:C,2,0),"")</f>
        <v/>
      </c>
    </row>
    <row r="1294" spans="1:16" x14ac:dyDescent="0.25">
      <c r="A1294" t="str">
        <f>UPPER(IF(AND(TimeSpend[[#This Row],[Personnel number]]&lt;&gt;"",TimeSpend[[#This Row],[Date]]&lt;&gt;""),TimeSpend[[#This Row],[Personnel number]],""))</f>
        <v/>
      </c>
      <c r="B1294" s="85" t="str">
        <f>IF(AND(TimeSpend[[#This Row],[Personnel number]]&lt;&gt;"",TimeSpend[[#This Row],[Date]]&lt;&gt;""),TEXT(TimeSpend[[#This Row],[Date]],"[$-409]yyyyMMdd"),"")</f>
        <v/>
      </c>
      <c r="C1294" s="33" t="str">
        <f>IF(AND(TimeSpend[[#This Row],[Personnel number]]&lt;&gt;"",TimeSpend[[#This Row],[Date]]&lt;&gt;""),SUBSTITUTE(TimeSpend[[#This Row],[Hours]],",","."),"")</f>
        <v/>
      </c>
      <c r="D1294" t="str">
        <f>IF(AND(TimeSpend[[#This Row],[Personnel number]]&lt;&gt;"",TimeSpend[[#This Row],[Date]]&lt;&gt;""),TimeSpend[[#This Row],[Network]],"")</f>
        <v/>
      </c>
      <c r="E1294" t="str">
        <f>IF(AND(TimeSpend[[#This Row],[Personnel number]]&lt;&gt;"",TimeSpend[[#This Row],[Date]]&lt;&gt;""),TimeSpend[[#This Row],[Network Description]],"")</f>
        <v/>
      </c>
      <c r="F1294" t="str">
        <f>IF(AND(TimeSpend[[#This Row],[Personnel number]]&lt;&gt;"",TimeSpend[[#This Row],[Date]]&lt;&gt;""),TimeSpend[[#This Row],[Activity]],"")</f>
        <v/>
      </c>
      <c r="G1294" t="str">
        <f>IF(AND(TimeSpend[[#This Row],[Personnel number]]&lt;&gt;"",TimeSpend[[#This Row],[Date]]&lt;&gt;""),TimeSpend[[#This Row],[Activity description]],"")</f>
        <v/>
      </c>
      <c r="H1294" s="36" t="str">
        <f>IF(AND(TimeSpend[[#This Row],[Personnel number]]&lt;&gt;"",TimeSpend[[#This Row],[Date]]&lt;&gt;""),TimeSpend[[#This Row],[Start Time]],"")</f>
        <v/>
      </c>
      <c r="I1294" s="36" t="str">
        <f>IF(AND(TimeSpend[[#This Row],[Personnel number]]&lt;&gt;"",TimeSpend[[#This Row],[Date]]&lt;&gt;""),TimeSpend[[#This Row],[End Time]],"")</f>
        <v/>
      </c>
      <c r="J1294" t="str">
        <f>IF(AND(TimeSpend[[#This Row],[Personnel number]]&lt;&gt;"",TimeSpend[[#This Row],[Date]]&lt;&gt;""),TimeSpend[[#This Row],[Location]],"")</f>
        <v/>
      </c>
      <c r="K1294" t="str">
        <f>IF(AND(TimeSpend[[#This Row],[Personnel number]]&lt;&gt;"",TimeSpend[[#This Row],[Date]]&lt;&gt;""),TimeSpend[[#This Row],[Task]],"")</f>
        <v/>
      </c>
      <c r="L1294" t="str">
        <f>IF(AND(TimeSpend[[#This Row],[Personnel number]]&lt;&gt;"",TimeSpend[[#This Row],[Date]]&lt;&gt;""),Utilization!$J$2,"")</f>
        <v/>
      </c>
      <c r="M1294" t="str">
        <f>IF(AND(TimeSpend[[#This Row],[Personnel number]]&lt;&gt;"",TimeSpend[[#This Row],[Date]]&lt;&gt;""),TimeSpend[[#This Row],[Employee Name]],"")</f>
        <v/>
      </c>
      <c r="N1294" t="str">
        <f t="shared" si="40"/>
        <v/>
      </c>
      <c r="O1294" t="str">
        <f t="shared" si="41"/>
        <v/>
      </c>
      <c r="P1294" t="str">
        <f>IF(D1294&lt;&gt;"",VLOOKUP(D1294,Projects!B:C,2,0),"")</f>
        <v/>
      </c>
    </row>
    <row r="1295" spans="1:16" x14ac:dyDescent="0.25">
      <c r="A1295" t="str">
        <f>UPPER(IF(AND(TimeSpend[[#This Row],[Personnel number]]&lt;&gt;"",TimeSpend[[#This Row],[Date]]&lt;&gt;""),TimeSpend[[#This Row],[Personnel number]],""))</f>
        <v/>
      </c>
      <c r="B1295" s="85" t="str">
        <f>IF(AND(TimeSpend[[#This Row],[Personnel number]]&lt;&gt;"",TimeSpend[[#This Row],[Date]]&lt;&gt;""),TEXT(TimeSpend[[#This Row],[Date]],"[$-409]yyyyMMdd"),"")</f>
        <v/>
      </c>
      <c r="C1295" s="33" t="str">
        <f>IF(AND(TimeSpend[[#This Row],[Personnel number]]&lt;&gt;"",TimeSpend[[#This Row],[Date]]&lt;&gt;""),SUBSTITUTE(TimeSpend[[#This Row],[Hours]],",","."),"")</f>
        <v/>
      </c>
      <c r="D1295" t="str">
        <f>IF(AND(TimeSpend[[#This Row],[Personnel number]]&lt;&gt;"",TimeSpend[[#This Row],[Date]]&lt;&gt;""),TimeSpend[[#This Row],[Network]],"")</f>
        <v/>
      </c>
      <c r="E1295" t="str">
        <f>IF(AND(TimeSpend[[#This Row],[Personnel number]]&lt;&gt;"",TimeSpend[[#This Row],[Date]]&lt;&gt;""),TimeSpend[[#This Row],[Network Description]],"")</f>
        <v/>
      </c>
      <c r="F1295" t="str">
        <f>IF(AND(TimeSpend[[#This Row],[Personnel number]]&lt;&gt;"",TimeSpend[[#This Row],[Date]]&lt;&gt;""),TimeSpend[[#This Row],[Activity]],"")</f>
        <v/>
      </c>
      <c r="G1295" t="str">
        <f>IF(AND(TimeSpend[[#This Row],[Personnel number]]&lt;&gt;"",TimeSpend[[#This Row],[Date]]&lt;&gt;""),TimeSpend[[#This Row],[Activity description]],"")</f>
        <v/>
      </c>
      <c r="H1295" s="36" t="str">
        <f>IF(AND(TimeSpend[[#This Row],[Personnel number]]&lt;&gt;"",TimeSpend[[#This Row],[Date]]&lt;&gt;""),TimeSpend[[#This Row],[Start Time]],"")</f>
        <v/>
      </c>
      <c r="I1295" s="36" t="str">
        <f>IF(AND(TimeSpend[[#This Row],[Personnel number]]&lt;&gt;"",TimeSpend[[#This Row],[Date]]&lt;&gt;""),TimeSpend[[#This Row],[End Time]],"")</f>
        <v/>
      </c>
      <c r="J1295" t="str">
        <f>IF(AND(TimeSpend[[#This Row],[Personnel number]]&lt;&gt;"",TimeSpend[[#This Row],[Date]]&lt;&gt;""),TimeSpend[[#This Row],[Location]],"")</f>
        <v/>
      </c>
      <c r="K1295" t="str">
        <f>IF(AND(TimeSpend[[#This Row],[Personnel number]]&lt;&gt;"",TimeSpend[[#This Row],[Date]]&lt;&gt;""),TimeSpend[[#This Row],[Task]],"")</f>
        <v/>
      </c>
      <c r="L1295" t="str">
        <f>IF(AND(TimeSpend[[#This Row],[Personnel number]]&lt;&gt;"",TimeSpend[[#This Row],[Date]]&lt;&gt;""),Utilization!$J$2,"")</f>
        <v/>
      </c>
      <c r="M1295" t="str">
        <f>IF(AND(TimeSpend[[#This Row],[Personnel number]]&lt;&gt;"",TimeSpend[[#This Row],[Date]]&lt;&gt;""),TimeSpend[[#This Row],[Employee Name]],"")</f>
        <v/>
      </c>
      <c r="N1295" t="str">
        <f t="shared" si="40"/>
        <v/>
      </c>
      <c r="O1295" t="str">
        <f t="shared" si="41"/>
        <v/>
      </c>
      <c r="P1295" t="str">
        <f>IF(D1295&lt;&gt;"",VLOOKUP(D1295,Projects!B:C,2,0),"")</f>
        <v/>
      </c>
    </row>
    <row r="1296" spans="1:16" x14ac:dyDescent="0.25">
      <c r="A1296" t="str">
        <f>UPPER(IF(AND(TimeSpend[[#This Row],[Personnel number]]&lt;&gt;"",TimeSpend[[#This Row],[Date]]&lt;&gt;""),TimeSpend[[#This Row],[Personnel number]],""))</f>
        <v/>
      </c>
      <c r="B1296" s="85" t="str">
        <f>IF(AND(TimeSpend[[#This Row],[Personnel number]]&lt;&gt;"",TimeSpend[[#This Row],[Date]]&lt;&gt;""),TEXT(TimeSpend[[#This Row],[Date]],"[$-409]yyyyMMdd"),"")</f>
        <v/>
      </c>
      <c r="C1296" s="33" t="str">
        <f>IF(AND(TimeSpend[[#This Row],[Personnel number]]&lt;&gt;"",TimeSpend[[#This Row],[Date]]&lt;&gt;""),SUBSTITUTE(TimeSpend[[#This Row],[Hours]],",","."),"")</f>
        <v/>
      </c>
      <c r="D1296" t="str">
        <f>IF(AND(TimeSpend[[#This Row],[Personnel number]]&lt;&gt;"",TimeSpend[[#This Row],[Date]]&lt;&gt;""),TimeSpend[[#This Row],[Network]],"")</f>
        <v/>
      </c>
      <c r="E1296" t="str">
        <f>IF(AND(TimeSpend[[#This Row],[Personnel number]]&lt;&gt;"",TimeSpend[[#This Row],[Date]]&lt;&gt;""),TimeSpend[[#This Row],[Network Description]],"")</f>
        <v/>
      </c>
      <c r="F1296" t="str">
        <f>IF(AND(TimeSpend[[#This Row],[Personnel number]]&lt;&gt;"",TimeSpend[[#This Row],[Date]]&lt;&gt;""),TimeSpend[[#This Row],[Activity]],"")</f>
        <v/>
      </c>
      <c r="G1296" t="str">
        <f>IF(AND(TimeSpend[[#This Row],[Personnel number]]&lt;&gt;"",TimeSpend[[#This Row],[Date]]&lt;&gt;""),TimeSpend[[#This Row],[Activity description]],"")</f>
        <v/>
      </c>
      <c r="H1296" s="36" t="str">
        <f>IF(AND(TimeSpend[[#This Row],[Personnel number]]&lt;&gt;"",TimeSpend[[#This Row],[Date]]&lt;&gt;""),TimeSpend[[#This Row],[Start Time]],"")</f>
        <v/>
      </c>
      <c r="I1296" s="36" t="str">
        <f>IF(AND(TimeSpend[[#This Row],[Personnel number]]&lt;&gt;"",TimeSpend[[#This Row],[Date]]&lt;&gt;""),TimeSpend[[#This Row],[End Time]],"")</f>
        <v/>
      </c>
      <c r="J1296" t="str">
        <f>IF(AND(TimeSpend[[#This Row],[Personnel number]]&lt;&gt;"",TimeSpend[[#This Row],[Date]]&lt;&gt;""),TimeSpend[[#This Row],[Location]],"")</f>
        <v/>
      </c>
      <c r="K1296" t="str">
        <f>IF(AND(TimeSpend[[#This Row],[Personnel number]]&lt;&gt;"",TimeSpend[[#This Row],[Date]]&lt;&gt;""),TimeSpend[[#This Row],[Task]],"")</f>
        <v/>
      </c>
      <c r="L1296" t="str">
        <f>IF(AND(TimeSpend[[#This Row],[Personnel number]]&lt;&gt;"",TimeSpend[[#This Row],[Date]]&lt;&gt;""),Utilization!$J$2,"")</f>
        <v/>
      </c>
      <c r="M1296" t="str">
        <f>IF(AND(TimeSpend[[#This Row],[Personnel number]]&lt;&gt;"",TimeSpend[[#This Row],[Date]]&lt;&gt;""),TimeSpend[[#This Row],[Employee Name]],"")</f>
        <v/>
      </c>
      <c r="N1296" t="str">
        <f t="shared" si="40"/>
        <v/>
      </c>
      <c r="O1296" t="str">
        <f t="shared" si="41"/>
        <v/>
      </c>
      <c r="P1296" t="str">
        <f>IF(D1296&lt;&gt;"",VLOOKUP(D1296,Projects!B:C,2,0),"")</f>
        <v/>
      </c>
    </row>
    <row r="1297" spans="1:16" x14ac:dyDescent="0.25">
      <c r="A1297" t="str">
        <f>UPPER(IF(AND(TimeSpend[[#This Row],[Personnel number]]&lt;&gt;"",TimeSpend[[#This Row],[Date]]&lt;&gt;""),TimeSpend[[#This Row],[Personnel number]],""))</f>
        <v/>
      </c>
      <c r="B1297" s="85" t="str">
        <f>IF(AND(TimeSpend[[#This Row],[Personnel number]]&lt;&gt;"",TimeSpend[[#This Row],[Date]]&lt;&gt;""),TEXT(TimeSpend[[#This Row],[Date]],"[$-409]yyyyMMdd"),"")</f>
        <v/>
      </c>
      <c r="C1297" s="33" t="str">
        <f>IF(AND(TimeSpend[[#This Row],[Personnel number]]&lt;&gt;"",TimeSpend[[#This Row],[Date]]&lt;&gt;""),SUBSTITUTE(TimeSpend[[#This Row],[Hours]],",","."),"")</f>
        <v/>
      </c>
      <c r="D1297" t="str">
        <f>IF(AND(TimeSpend[[#This Row],[Personnel number]]&lt;&gt;"",TimeSpend[[#This Row],[Date]]&lt;&gt;""),TimeSpend[[#This Row],[Network]],"")</f>
        <v/>
      </c>
      <c r="E1297" t="str">
        <f>IF(AND(TimeSpend[[#This Row],[Personnel number]]&lt;&gt;"",TimeSpend[[#This Row],[Date]]&lt;&gt;""),TimeSpend[[#This Row],[Network Description]],"")</f>
        <v/>
      </c>
      <c r="F1297" t="str">
        <f>IF(AND(TimeSpend[[#This Row],[Personnel number]]&lt;&gt;"",TimeSpend[[#This Row],[Date]]&lt;&gt;""),TimeSpend[[#This Row],[Activity]],"")</f>
        <v/>
      </c>
      <c r="G1297" t="str">
        <f>IF(AND(TimeSpend[[#This Row],[Personnel number]]&lt;&gt;"",TimeSpend[[#This Row],[Date]]&lt;&gt;""),TimeSpend[[#This Row],[Activity description]],"")</f>
        <v/>
      </c>
      <c r="H1297" s="36" t="str">
        <f>IF(AND(TimeSpend[[#This Row],[Personnel number]]&lt;&gt;"",TimeSpend[[#This Row],[Date]]&lt;&gt;""),TimeSpend[[#This Row],[Start Time]],"")</f>
        <v/>
      </c>
      <c r="I1297" s="36" t="str">
        <f>IF(AND(TimeSpend[[#This Row],[Personnel number]]&lt;&gt;"",TimeSpend[[#This Row],[Date]]&lt;&gt;""),TimeSpend[[#This Row],[End Time]],"")</f>
        <v/>
      </c>
      <c r="J1297" t="str">
        <f>IF(AND(TimeSpend[[#This Row],[Personnel number]]&lt;&gt;"",TimeSpend[[#This Row],[Date]]&lt;&gt;""),TimeSpend[[#This Row],[Location]],"")</f>
        <v/>
      </c>
      <c r="K1297" t="str">
        <f>IF(AND(TimeSpend[[#This Row],[Personnel number]]&lt;&gt;"",TimeSpend[[#This Row],[Date]]&lt;&gt;""),TimeSpend[[#This Row],[Task]],"")</f>
        <v/>
      </c>
      <c r="L1297" t="str">
        <f>IF(AND(TimeSpend[[#This Row],[Personnel number]]&lt;&gt;"",TimeSpend[[#This Row],[Date]]&lt;&gt;""),Utilization!$J$2,"")</f>
        <v/>
      </c>
      <c r="M1297" t="str">
        <f>IF(AND(TimeSpend[[#This Row],[Personnel number]]&lt;&gt;"",TimeSpend[[#This Row],[Date]]&lt;&gt;""),TimeSpend[[#This Row],[Employee Name]],"")</f>
        <v/>
      </c>
      <c r="N1297" t="str">
        <f t="shared" si="40"/>
        <v/>
      </c>
      <c r="O1297" t="str">
        <f t="shared" si="41"/>
        <v/>
      </c>
      <c r="P1297" t="str">
        <f>IF(D1297&lt;&gt;"",VLOOKUP(D1297,Projects!B:C,2,0),"")</f>
        <v/>
      </c>
    </row>
    <row r="1298" spans="1:16" x14ac:dyDescent="0.25">
      <c r="A1298" t="str">
        <f>UPPER(IF(AND(TimeSpend[[#This Row],[Personnel number]]&lt;&gt;"",TimeSpend[[#This Row],[Date]]&lt;&gt;""),TimeSpend[[#This Row],[Personnel number]],""))</f>
        <v/>
      </c>
      <c r="B1298" s="85" t="str">
        <f>IF(AND(TimeSpend[[#This Row],[Personnel number]]&lt;&gt;"",TimeSpend[[#This Row],[Date]]&lt;&gt;""),TEXT(TimeSpend[[#This Row],[Date]],"[$-409]yyyyMMdd"),"")</f>
        <v/>
      </c>
      <c r="C1298" s="33" t="str">
        <f>IF(AND(TimeSpend[[#This Row],[Personnel number]]&lt;&gt;"",TimeSpend[[#This Row],[Date]]&lt;&gt;""),SUBSTITUTE(TimeSpend[[#This Row],[Hours]],",","."),"")</f>
        <v/>
      </c>
      <c r="D1298" t="str">
        <f>IF(AND(TimeSpend[[#This Row],[Personnel number]]&lt;&gt;"",TimeSpend[[#This Row],[Date]]&lt;&gt;""),TimeSpend[[#This Row],[Network]],"")</f>
        <v/>
      </c>
      <c r="E1298" t="str">
        <f>IF(AND(TimeSpend[[#This Row],[Personnel number]]&lt;&gt;"",TimeSpend[[#This Row],[Date]]&lt;&gt;""),TimeSpend[[#This Row],[Network Description]],"")</f>
        <v/>
      </c>
      <c r="F1298" t="str">
        <f>IF(AND(TimeSpend[[#This Row],[Personnel number]]&lt;&gt;"",TimeSpend[[#This Row],[Date]]&lt;&gt;""),TimeSpend[[#This Row],[Activity]],"")</f>
        <v/>
      </c>
      <c r="G1298" t="str">
        <f>IF(AND(TimeSpend[[#This Row],[Personnel number]]&lt;&gt;"",TimeSpend[[#This Row],[Date]]&lt;&gt;""),TimeSpend[[#This Row],[Activity description]],"")</f>
        <v/>
      </c>
      <c r="H1298" s="36" t="str">
        <f>IF(AND(TimeSpend[[#This Row],[Personnel number]]&lt;&gt;"",TimeSpend[[#This Row],[Date]]&lt;&gt;""),TimeSpend[[#This Row],[Start Time]],"")</f>
        <v/>
      </c>
      <c r="I1298" s="36" t="str">
        <f>IF(AND(TimeSpend[[#This Row],[Personnel number]]&lt;&gt;"",TimeSpend[[#This Row],[Date]]&lt;&gt;""),TimeSpend[[#This Row],[End Time]],"")</f>
        <v/>
      </c>
      <c r="J1298" t="str">
        <f>IF(AND(TimeSpend[[#This Row],[Personnel number]]&lt;&gt;"",TimeSpend[[#This Row],[Date]]&lt;&gt;""),TimeSpend[[#This Row],[Location]],"")</f>
        <v/>
      </c>
      <c r="K1298" t="str">
        <f>IF(AND(TimeSpend[[#This Row],[Personnel number]]&lt;&gt;"",TimeSpend[[#This Row],[Date]]&lt;&gt;""),TimeSpend[[#This Row],[Task]],"")</f>
        <v/>
      </c>
      <c r="L1298" t="str">
        <f>IF(AND(TimeSpend[[#This Row],[Personnel number]]&lt;&gt;"",TimeSpend[[#This Row],[Date]]&lt;&gt;""),Utilization!$J$2,"")</f>
        <v/>
      </c>
      <c r="M1298" t="str">
        <f>IF(AND(TimeSpend[[#This Row],[Personnel number]]&lt;&gt;"",TimeSpend[[#This Row],[Date]]&lt;&gt;""),TimeSpend[[#This Row],[Employee Name]],"")</f>
        <v/>
      </c>
      <c r="N1298" t="str">
        <f t="shared" si="40"/>
        <v/>
      </c>
      <c r="O1298" t="str">
        <f t="shared" si="41"/>
        <v/>
      </c>
      <c r="P1298" t="str">
        <f>IF(D1298&lt;&gt;"",VLOOKUP(D1298,Projects!B:C,2,0),"")</f>
        <v/>
      </c>
    </row>
    <row r="1299" spans="1:16" x14ac:dyDescent="0.25">
      <c r="A1299" t="str">
        <f>UPPER(IF(AND(TimeSpend[[#This Row],[Personnel number]]&lt;&gt;"",TimeSpend[[#This Row],[Date]]&lt;&gt;""),TimeSpend[[#This Row],[Personnel number]],""))</f>
        <v/>
      </c>
      <c r="B1299" s="85" t="str">
        <f>IF(AND(TimeSpend[[#This Row],[Personnel number]]&lt;&gt;"",TimeSpend[[#This Row],[Date]]&lt;&gt;""),TEXT(TimeSpend[[#This Row],[Date]],"[$-409]yyyyMMdd"),"")</f>
        <v/>
      </c>
      <c r="C1299" s="33" t="str">
        <f>IF(AND(TimeSpend[[#This Row],[Personnel number]]&lt;&gt;"",TimeSpend[[#This Row],[Date]]&lt;&gt;""),SUBSTITUTE(TimeSpend[[#This Row],[Hours]],",","."),"")</f>
        <v/>
      </c>
      <c r="D1299" t="str">
        <f>IF(AND(TimeSpend[[#This Row],[Personnel number]]&lt;&gt;"",TimeSpend[[#This Row],[Date]]&lt;&gt;""),TimeSpend[[#This Row],[Network]],"")</f>
        <v/>
      </c>
      <c r="E1299" t="str">
        <f>IF(AND(TimeSpend[[#This Row],[Personnel number]]&lt;&gt;"",TimeSpend[[#This Row],[Date]]&lt;&gt;""),TimeSpend[[#This Row],[Network Description]],"")</f>
        <v/>
      </c>
      <c r="F1299" t="str">
        <f>IF(AND(TimeSpend[[#This Row],[Personnel number]]&lt;&gt;"",TimeSpend[[#This Row],[Date]]&lt;&gt;""),TimeSpend[[#This Row],[Activity]],"")</f>
        <v/>
      </c>
      <c r="G1299" t="str">
        <f>IF(AND(TimeSpend[[#This Row],[Personnel number]]&lt;&gt;"",TimeSpend[[#This Row],[Date]]&lt;&gt;""),TimeSpend[[#This Row],[Activity description]],"")</f>
        <v/>
      </c>
      <c r="H1299" s="36" t="str">
        <f>IF(AND(TimeSpend[[#This Row],[Personnel number]]&lt;&gt;"",TimeSpend[[#This Row],[Date]]&lt;&gt;""),TimeSpend[[#This Row],[Start Time]],"")</f>
        <v/>
      </c>
      <c r="I1299" s="36" t="str">
        <f>IF(AND(TimeSpend[[#This Row],[Personnel number]]&lt;&gt;"",TimeSpend[[#This Row],[Date]]&lt;&gt;""),TimeSpend[[#This Row],[End Time]],"")</f>
        <v/>
      </c>
      <c r="J1299" t="str">
        <f>IF(AND(TimeSpend[[#This Row],[Personnel number]]&lt;&gt;"",TimeSpend[[#This Row],[Date]]&lt;&gt;""),TimeSpend[[#This Row],[Location]],"")</f>
        <v/>
      </c>
      <c r="K1299" t="str">
        <f>IF(AND(TimeSpend[[#This Row],[Personnel number]]&lt;&gt;"",TimeSpend[[#This Row],[Date]]&lt;&gt;""),TimeSpend[[#This Row],[Task]],"")</f>
        <v/>
      </c>
      <c r="L1299" t="str">
        <f>IF(AND(TimeSpend[[#This Row],[Personnel number]]&lt;&gt;"",TimeSpend[[#This Row],[Date]]&lt;&gt;""),Utilization!$J$2,"")</f>
        <v/>
      </c>
      <c r="M1299" t="str">
        <f>IF(AND(TimeSpend[[#This Row],[Personnel number]]&lt;&gt;"",TimeSpend[[#This Row],[Date]]&lt;&gt;""),TimeSpend[[#This Row],[Employee Name]],"")</f>
        <v/>
      </c>
      <c r="N1299" t="str">
        <f t="shared" si="40"/>
        <v/>
      </c>
      <c r="O1299" t="str">
        <f t="shared" si="41"/>
        <v/>
      </c>
      <c r="P1299" t="str">
        <f>IF(D1299&lt;&gt;"",VLOOKUP(D1299,Projects!B:C,2,0),"")</f>
        <v/>
      </c>
    </row>
    <row r="1300" spans="1:16" x14ac:dyDescent="0.25">
      <c r="A1300" t="str">
        <f>UPPER(IF(AND(TimeSpend[[#This Row],[Personnel number]]&lt;&gt;"",TimeSpend[[#This Row],[Date]]&lt;&gt;""),TimeSpend[[#This Row],[Personnel number]],""))</f>
        <v/>
      </c>
      <c r="B1300" s="85" t="str">
        <f>IF(AND(TimeSpend[[#This Row],[Personnel number]]&lt;&gt;"",TimeSpend[[#This Row],[Date]]&lt;&gt;""),TEXT(TimeSpend[[#This Row],[Date]],"[$-409]yyyyMMdd"),"")</f>
        <v/>
      </c>
      <c r="C1300" s="33" t="str">
        <f>IF(AND(TimeSpend[[#This Row],[Personnel number]]&lt;&gt;"",TimeSpend[[#This Row],[Date]]&lt;&gt;""),SUBSTITUTE(TimeSpend[[#This Row],[Hours]],",","."),"")</f>
        <v/>
      </c>
      <c r="D1300" t="str">
        <f>IF(AND(TimeSpend[[#This Row],[Personnel number]]&lt;&gt;"",TimeSpend[[#This Row],[Date]]&lt;&gt;""),TimeSpend[[#This Row],[Network]],"")</f>
        <v/>
      </c>
      <c r="E1300" t="str">
        <f>IF(AND(TimeSpend[[#This Row],[Personnel number]]&lt;&gt;"",TimeSpend[[#This Row],[Date]]&lt;&gt;""),TimeSpend[[#This Row],[Network Description]],"")</f>
        <v/>
      </c>
      <c r="F1300" t="str">
        <f>IF(AND(TimeSpend[[#This Row],[Personnel number]]&lt;&gt;"",TimeSpend[[#This Row],[Date]]&lt;&gt;""),TimeSpend[[#This Row],[Activity]],"")</f>
        <v/>
      </c>
      <c r="G1300" t="str">
        <f>IF(AND(TimeSpend[[#This Row],[Personnel number]]&lt;&gt;"",TimeSpend[[#This Row],[Date]]&lt;&gt;""),TimeSpend[[#This Row],[Activity description]],"")</f>
        <v/>
      </c>
      <c r="H1300" s="36" t="str">
        <f>IF(AND(TimeSpend[[#This Row],[Personnel number]]&lt;&gt;"",TimeSpend[[#This Row],[Date]]&lt;&gt;""),TimeSpend[[#This Row],[Start Time]],"")</f>
        <v/>
      </c>
      <c r="I1300" s="36" t="str">
        <f>IF(AND(TimeSpend[[#This Row],[Personnel number]]&lt;&gt;"",TimeSpend[[#This Row],[Date]]&lt;&gt;""),TimeSpend[[#This Row],[End Time]],"")</f>
        <v/>
      </c>
      <c r="J1300" t="str">
        <f>IF(AND(TimeSpend[[#This Row],[Personnel number]]&lt;&gt;"",TimeSpend[[#This Row],[Date]]&lt;&gt;""),TimeSpend[[#This Row],[Location]],"")</f>
        <v/>
      </c>
      <c r="K1300" t="str">
        <f>IF(AND(TimeSpend[[#This Row],[Personnel number]]&lt;&gt;"",TimeSpend[[#This Row],[Date]]&lt;&gt;""),TimeSpend[[#This Row],[Task]],"")</f>
        <v/>
      </c>
      <c r="L1300" t="str">
        <f>IF(AND(TimeSpend[[#This Row],[Personnel number]]&lt;&gt;"",TimeSpend[[#This Row],[Date]]&lt;&gt;""),Utilization!$J$2,"")</f>
        <v/>
      </c>
      <c r="M1300" t="str">
        <f>IF(AND(TimeSpend[[#This Row],[Personnel number]]&lt;&gt;"",TimeSpend[[#This Row],[Date]]&lt;&gt;""),TimeSpend[[#This Row],[Employee Name]],"")</f>
        <v/>
      </c>
      <c r="N1300" t="str">
        <f t="shared" si="40"/>
        <v/>
      </c>
      <c r="O1300" t="str">
        <f t="shared" si="41"/>
        <v/>
      </c>
      <c r="P1300" t="str">
        <f>IF(D1300&lt;&gt;"",VLOOKUP(D1300,Projects!B:C,2,0),"")</f>
        <v/>
      </c>
    </row>
    <row r="1301" spans="1:16" x14ac:dyDescent="0.25">
      <c r="A1301" t="str">
        <f>UPPER(IF(AND(TimeSpend[[#This Row],[Personnel number]]&lt;&gt;"",TimeSpend[[#This Row],[Date]]&lt;&gt;""),TimeSpend[[#This Row],[Personnel number]],""))</f>
        <v/>
      </c>
      <c r="B1301" s="85" t="str">
        <f>IF(AND(TimeSpend[[#This Row],[Personnel number]]&lt;&gt;"",TimeSpend[[#This Row],[Date]]&lt;&gt;""),TEXT(TimeSpend[[#This Row],[Date]],"[$-409]yyyyMMdd"),"")</f>
        <v/>
      </c>
      <c r="C1301" s="33" t="str">
        <f>IF(AND(TimeSpend[[#This Row],[Personnel number]]&lt;&gt;"",TimeSpend[[#This Row],[Date]]&lt;&gt;""),SUBSTITUTE(TimeSpend[[#This Row],[Hours]],",","."),"")</f>
        <v/>
      </c>
      <c r="D1301" t="str">
        <f>IF(AND(TimeSpend[[#This Row],[Personnel number]]&lt;&gt;"",TimeSpend[[#This Row],[Date]]&lt;&gt;""),TimeSpend[[#This Row],[Network]],"")</f>
        <v/>
      </c>
      <c r="E1301" t="str">
        <f>IF(AND(TimeSpend[[#This Row],[Personnel number]]&lt;&gt;"",TimeSpend[[#This Row],[Date]]&lt;&gt;""),TimeSpend[[#This Row],[Network Description]],"")</f>
        <v/>
      </c>
      <c r="F1301" t="str">
        <f>IF(AND(TimeSpend[[#This Row],[Personnel number]]&lt;&gt;"",TimeSpend[[#This Row],[Date]]&lt;&gt;""),TimeSpend[[#This Row],[Activity]],"")</f>
        <v/>
      </c>
      <c r="G1301" t="str">
        <f>IF(AND(TimeSpend[[#This Row],[Personnel number]]&lt;&gt;"",TimeSpend[[#This Row],[Date]]&lt;&gt;""),TimeSpend[[#This Row],[Activity description]],"")</f>
        <v/>
      </c>
      <c r="H1301" s="36" t="str">
        <f>IF(AND(TimeSpend[[#This Row],[Personnel number]]&lt;&gt;"",TimeSpend[[#This Row],[Date]]&lt;&gt;""),TimeSpend[[#This Row],[Start Time]],"")</f>
        <v/>
      </c>
      <c r="I1301" s="36" t="str">
        <f>IF(AND(TimeSpend[[#This Row],[Personnel number]]&lt;&gt;"",TimeSpend[[#This Row],[Date]]&lt;&gt;""),TimeSpend[[#This Row],[End Time]],"")</f>
        <v/>
      </c>
      <c r="J1301" t="str">
        <f>IF(AND(TimeSpend[[#This Row],[Personnel number]]&lt;&gt;"",TimeSpend[[#This Row],[Date]]&lt;&gt;""),TimeSpend[[#This Row],[Location]],"")</f>
        <v/>
      </c>
      <c r="K1301" t="str">
        <f>IF(AND(TimeSpend[[#This Row],[Personnel number]]&lt;&gt;"",TimeSpend[[#This Row],[Date]]&lt;&gt;""),TimeSpend[[#This Row],[Task]],"")</f>
        <v/>
      </c>
      <c r="L1301" t="str">
        <f>IF(AND(TimeSpend[[#This Row],[Personnel number]]&lt;&gt;"",TimeSpend[[#This Row],[Date]]&lt;&gt;""),Utilization!$J$2,"")</f>
        <v/>
      </c>
      <c r="M1301" t="str">
        <f>IF(AND(TimeSpend[[#This Row],[Personnel number]]&lt;&gt;"",TimeSpend[[#This Row],[Date]]&lt;&gt;""),TimeSpend[[#This Row],[Employee Name]],"")</f>
        <v/>
      </c>
      <c r="N1301" t="str">
        <f t="shared" si="40"/>
        <v/>
      </c>
      <c r="O1301" t="str">
        <f t="shared" si="41"/>
        <v/>
      </c>
      <c r="P1301" t="str">
        <f>IF(D1301&lt;&gt;"",VLOOKUP(D1301,Projects!B:C,2,0),"")</f>
        <v/>
      </c>
    </row>
    <row r="1302" spans="1:16" x14ac:dyDescent="0.25">
      <c r="A1302" t="str">
        <f>UPPER(IF(AND(TimeSpend[[#This Row],[Personnel number]]&lt;&gt;"",TimeSpend[[#This Row],[Date]]&lt;&gt;""),TimeSpend[[#This Row],[Personnel number]],""))</f>
        <v/>
      </c>
      <c r="B1302" s="85" t="str">
        <f>IF(AND(TimeSpend[[#This Row],[Personnel number]]&lt;&gt;"",TimeSpend[[#This Row],[Date]]&lt;&gt;""),TEXT(TimeSpend[[#This Row],[Date]],"[$-409]yyyyMMdd"),"")</f>
        <v/>
      </c>
      <c r="C1302" s="33" t="str">
        <f>IF(AND(TimeSpend[[#This Row],[Personnel number]]&lt;&gt;"",TimeSpend[[#This Row],[Date]]&lt;&gt;""),SUBSTITUTE(TimeSpend[[#This Row],[Hours]],",","."),"")</f>
        <v/>
      </c>
      <c r="D1302" t="str">
        <f>IF(AND(TimeSpend[[#This Row],[Personnel number]]&lt;&gt;"",TimeSpend[[#This Row],[Date]]&lt;&gt;""),TimeSpend[[#This Row],[Network]],"")</f>
        <v/>
      </c>
      <c r="E1302" t="str">
        <f>IF(AND(TimeSpend[[#This Row],[Personnel number]]&lt;&gt;"",TimeSpend[[#This Row],[Date]]&lt;&gt;""),TimeSpend[[#This Row],[Network Description]],"")</f>
        <v/>
      </c>
      <c r="F1302" t="str">
        <f>IF(AND(TimeSpend[[#This Row],[Personnel number]]&lt;&gt;"",TimeSpend[[#This Row],[Date]]&lt;&gt;""),TimeSpend[[#This Row],[Activity]],"")</f>
        <v/>
      </c>
      <c r="G1302" t="str">
        <f>IF(AND(TimeSpend[[#This Row],[Personnel number]]&lt;&gt;"",TimeSpend[[#This Row],[Date]]&lt;&gt;""),TimeSpend[[#This Row],[Activity description]],"")</f>
        <v/>
      </c>
      <c r="H1302" s="36" t="str">
        <f>IF(AND(TimeSpend[[#This Row],[Personnel number]]&lt;&gt;"",TimeSpend[[#This Row],[Date]]&lt;&gt;""),TimeSpend[[#This Row],[Start Time]],"")</f>
        <v/>
      </c>
      <c r="I1302" s="36" t="str">
        <f>IF(AND(TimeSpend[[#This Row],[Personnel number]]&lt;&gt;"",TimeSpend[[#This Row],[Date]]&lt;&gt;""),TimeSpend[[#This Row],[End Time]],"")</f>
        <v/>
      </c>
      <c r="J1302" t="str">
        <f>IF(AND(TimeSpend[[#This Row],[Personnel number]]&lt;&gt;"",TimeSpend[[#This Row],[Date]]&lt;&gt;""),TimeSpend[[#This Row],[Location]],"")</f>
        <v/>
      </c>
      <c r="K1302" t="str">
        <f>IF(AND(TimeSpend[[#This Row],[Personnel number]]&lt;&gt;"",TimeSpend[[#This Row],[Date]]&lt;&gt;""),TimeSpend[[#This Row],[Task]],"")</f>
        <v/>
      </c>
      <c r="L1302" t="str">
        <f>IF(AND(TimeSpend[[#This Row],[Personnel number]]&lt;&gt;"",TimeSpend[[#This Row],[Date]]&lt;&gt;""),Utilization!$J$2,"")</f>
        <v/>
      </c>
      <c r="M1302" t="str">
        <f>IF(AND(TimeSpend[[#This Row],[Personnel number]]&lt;&gt;"",TimeSpend[[#This Row],[Date]]&lt;&gt;""),TimeSpend[[#This Row],[Employee Name]],"")</f>
        <v/>
      </c>
      <c r="N1302" t="str">
        <f t="shared" si="40"/>
        <v/>
      </c>
      <c r="O1302" t="str">
        <f t="shared" si="41"/>
        <v/>
      </c>
      <c r="P1302" t="str">
        <f>IF(D1302&lt;&gt;"",VLOOKUP(D1302,Projects!B:C,2,0),"")</f>
        <v/>
      </c>
    </row>
    <row r="1303" spans="1:16" x14ac:dyDescent="0.25">
      <c r="A1303" t="str">
        <f>UPPER(IF(AND(TimeSpend[[#This Row],[Personnel number]]&lt;&gt;"",TimeSpend[[#This Row],[Date]]&lt;&gt;""),TimeSpend[[#This Row],[Personnel number]],""))</f>
        <v/>
      </c>
      <c r="B1303" s="85" t="str">
        <f>IF(AND(TimeSpend[[#This Row],[Personnel number]]&lt;&gt;"",TimeSpend[[#This Row],[Date]]&lt;&gt;""),TEXT(TimeSpend[[#This Row],[Date]],"[$-409]yyyyMMdd"),"")</f>
        <v/>
      </c>
      <c r="C1303" s="33" t="str">
        <f>IF(AND(TimeSpend[[#This Row],[Personnel number]]&lt;&gt;"",TimeSpend[[#This Row],[Date]]&lt;&gt;""),SUBSTITUTE(TimeSpend[[#This Row],[Hours]],",","."),"")</f>
        <v/>
      </c>
      <c r="D1303" t="str">
        <f>IF(AND(TimeSpend[[#This Row],[Personnel number]]&lt;&gt;"",TimeSpend[[#This Row],[Date]]&lt;&gt;""),TimeSpend[[#This Row],[Network]],"")</f>
        <v/>
      </c>
      <c r="E1303" t="str">
        <f>IF(AND(TimeSpend[[#This Row],[Personnel number]]&lt;&gt;"",TimeSpend[[#This Row],[Date]]&lt;&gt;""),TimeSpend[[#This Row],[Network Description]],"")</f>
        <v/>
      </c>
      <c r="F1303" t="str">
        <f>IF(AND(TimeSpend[[#This Row],[Personnel number]]&lt;&gt;"",TimeSpend[[#This Row],[Date]]&lt;&gt;""),TimeSpend[[#This Row],[Activity]],"")</f>
        <v/>
      </c>
      <c r="G1303" t="str">
        <f>IF(AND(TimeSpend[[#This Row],[Personnel number]]&lt;&gt;"",TimeSpend[[#This Row],[Date]]&lt;&gt;""),TimeSpend[[#This Row],[Activity description]],"")</f>
        <v/>
      </c>
      <c r="H1303" s="36" t="str">
        <f>IF(AND(TimeSpend[[#This Row],[Personnel number]]&lt;&gt;"",TimeSpend[[#This Row],[Date]]&lt;&gt;""),TimeSpend[[#This Row],[Start Time]],"")</f>
        <v/>
      </c>
      <c r="I1303" s="36" t="str">
        <f>IF(AND(TimeSpend[[#This Row],[Personnel number]]&lt;&gt;"",TimeSpend[[#This Row],[Date]]&lt;&gt;""),TimeSpend[[#This Row],[End Time]],"")</f>
        <v/>
      </c>
      <c r="J1303" t="str">
        <f>IF(AND(TimeSpend[[#This Row],[Personnel number]]&lt;&gt;"",TimeSpend[[#This Row],[Date]]&lt;&gt;""),TimeSpend[[#This Row],[Location]],"")</f>
        <v/>
      </c>
      <c r="K1303" t="str">
        <f>IF(AND(TimeSpend[[#This Row],[Personnel number]]&lt;&gt;"",TimeSpend[[#This Row],[Date]]&lt;&gt;""),TimeSpend[[#This Row],[Task]],"")</f>
        <v/>
      </c>
      <c r="L1303" t="str">
        <f>IF(AND(TimeSpend[[#This Row],[Personnel number]]&lt;&gt;"",TimeSpend[[#This Row],[Date]]&lt;&gt;""),Utilization!$J$2,"")</f>
        <v/>
      </c>
      <c r="M1303" t="str">
        <f>IF(AND(TimeSpend[[#This Row],[Personnel number]]&lt;&gt;"",TimeSpend[[#This Row],[Date]]&lt;&gt;""),TimeSpend[[#This Row],[Employee Name]],"")</f>
        <v/>
      </c>
      <c r="N1303" t="str">
        <f t="shared" si="40"/>
        <v/>
      </c>
      <c r="O1303" t="str">
        <f t="shared" si="41"/>
        <v/>
      </c>
      <c r="P1303" t="str">
        <f>IF(D1303&lt;&gt;"",VLOOKUP(D1303,Projects!B:C,2,0),"")</f>
        <v/>
      </c>
    </row>
    <row r="1304" spans="1:16" x14ac:dyDescent="0.25">
      <c r="A1304" t="str">
        <f>UPPER(IF(AND(TimeSpend[[#This Row],[Personnel number]]&lt;&gt;"",TimeSpend[[#This Row],[Date]]&lt;&gt;""),TimeSpend[[#This Row],[Personnel number]],""))</f>
        <v/>
      </c>
      <c r="B1304" s="85" t="str">
        <f>IF(AND(TimeSpend[[#This Row],[Personnel number]]&lt;&gt;"",TimeSpend[[#This Row],[Date]]&lt;&gt;""),TEXT(TimeSpend[[#This Row],[Date]],"[$-409]yyyyMMdd"),"")</f>
        <v/>
      </c>
      <c r="C1304" s="33" t="str">
        <f>IF(AND(TimeSpend[[#This Row],[Personnel number]]&lt;&gt;"",TimeSpend[[#This Row],[Date]]&lt;&gt;""),SUBSTITUTE(TimeSpend[[#This Row],[Hours]],",","."),"")</f>
        <v/>
      </c>
      <c r="D1304" t="str">
        <f>IF(AND(TimeSpend[[#This Row],[Personnel number]]&lt;&gt;"",TimeSpend[[#This Row],[Date]]&lt;&gt;""),TimeSpend[[#This Row],[Network]],"")</f>
        <v/>
      </c>
      <c r="E1304" t="str">
        <f>IF(AND(TimeSpend[[#This Row],[Personnel number]]&lt;&gt;"",TimeSpend[[#This Row],[Date]]&lt;&gt;""),TimeSpend[[#This Row],[Network Description]],"")</f>
        <v/>
      </c>
      <c r="F1304" t="str">
        <f>IF(AND(TimeSpend[[#This Row],[Personnel number]]&lt;&gt;"",TimeSpend[[#This Row],[Date]]&lt;&gt;""),TimeSpend[[#This Row],[Activity]],"")</f>
        <v/>
      </c>
      <c r="G1304" t="str">
        <f>IF(AND(TimeSpend[[#This Row],[Personnel number]]&lt;&gt;"",TimeSpend[[#This Row],[Date]]&lt;&gt;""),TimeSpend[[#This Row],[Activity description]],"")</f>
        <v/>
      </c>
      <c r="H1304" s="36" t="str">
        <f>IF(AND(TimeSpend[[#This Row],[Personnel number]]&lt;&gt;"",TimeSpend[[#This Row],[Date]]&lt;&gt;""),TimeSpend[[#This Row],[Start Time]],"")</f>
        <v/>
      </c>
      <c r="I1304" s="36" t="str">
        <f>IF(AND(TimeSpend[[#This Row],[Personnel number]]&lt;&gt;"",TimeSpend[[#This Row],[Date]]&lt;&gt;""),TimeSpend[[#This Row],[End Time]],"")</f>
        <v/>
      </c>
      <c r="J1304" t="str">
        <f>IF(AND(TimeSpend[[#This Row],[Personnel number]]&lt;&gt;"",TimeSpend[[#This Row],[Date]]&lt;&gt;""),TimeSpend[[#This Row],[Location]],"")</f>
        <v/>
      </c>
      <c r="K1304" t="str">
        <f>IF(AND(TimeSpend[[#This Row],[Personnel number]]&lt;&gt;"",TimeSpend[[#This Row],[Date]]&lt;&gt;""),TimeSpend[[#This Row],[Task]],"")</f>
        <v/>
      </c>
      <c r="L1304" t="str">
        <f>IF(AND(TimeSpend[[#This Row],[Personnel number]]&lt;&gt;"",TimeSpend[[#This Row],[Date]]&lt;&gt;""),Utilization!$J$2,"")</f>
        <v/>
      </c>
      <c r="M1304" t="str">
        <f>IF(AND(TimeSpend[[#This Row],[Personnel number]]&lt;&gt;"",TimeSpend[[#This Row],[Date]]&lt;&gt;""),TimeSpend[[#This Row],[Employee Name]],"")</f>
        <v/>
      </c>
      <c r="N1304" t="str">
        <f t="shared" si="40"/>
        <v/>
      </c>
      <c r="O1304" t="str">
        <f t="shared" si="41"/>
        <v/>
      </c>
      <c r="P1304" t="str">
        <f>IF(D1304&lt;&gt;"",VLOOKUP(D1304,Projects!B:C,2,0),"")</f>
        <v/>
      </c>
    </row>
    <row r="1305" spans="1:16" x14ac:dyDescent="0.25">
      <c r="A1305" t="str">
        <f>UPPER(IF(AND(TimeSpend[[#This Row],[Personnel number]]&lt;&gt;"",TimeSpend[[#This Row],[Date]]&lt;&gt;""),TimeSpend[[#This Row],[Personnel number]],""))</f>
        <v/>
      </c>
      <c r="B1305" s="85" t="str">
        <f>IF(AND(TimeSpend[[#This Row],[Personnel number]]&lt;&gt;"",TimeSpend[[#This Row],[Date]]&lt;&gt;""),TEXT(TimeSpend[[#This Row],[Date]],"[$-409]yyyyMMdd"),"")</f>
        <v/>
      </c>
      <c r="C1305" s="33" t="str">
        <f>IF(AND(TimeSpend[[#This Row],[Personnel number]]&lt;&gt;"",TimeSpend[[#This Row],[Date]]&lt;&gt;""),SUBSTITUTE(TimeSpend[[#This Row],[Hours]],",","."),"")</f>
        <v/>
      </c>
      <c r="D1305" t="str">
        <f>IF(AND(TimeSpend[[#This Row],[Personnel number]]&lt;&gt;"",TimeSpend[[#This Row],[Date]]&lt;&gt;""),TimeSpend[[#This Row],[Network]],"")</f>
        <v/>
      </c>
      <c r="E1305" t="str">
        <f>IF(AND(TimeSpend[[#This Row],[Personnel number]]&lt;&gt;"",TimeSpend[[#This Row],[Date]]&lt;&gt;""),TimeSpend[[#This Row],[Network Description]],"")</f>
        <v/>
      </c>
      <c r="F1305" t="str">
        <f>IF(AND(TimeSpend[[#This Row],[Personnel number]]&lt;&gt;"",TimeSpend[[#This Row],[Date]]&lt;&gt;""),TimeSpend[[#This Row],[Activity]],"")</f>
        <v/>
      </c>
      <c r="G1305" t="str">
        <f>IF(AND(TimeSpend[[#This Row],[Personnel number]]&lt;&gt;"",TimeSpend[[#This Row],[Date]]&lt;&gt;""),TimeSpend[[#This Row],[Activity description]],"")</f>
        <v/>
      </c>
      <c r="H1305" s="36" t="str">
        <f>IF(AND(TimeSpend[[#This Row],[Personnel number]]&lt;&gt;"",TimeSpend[[#This Row],[Date]]&lt;&gt;""),TimeSpend[[#This Row],[Start Time]],"")</f>
        <v/>
      </c>
      <c r="I1305" s="36" t="str">
        <f>IF(AND(TimeSpend[[#This Row],[Personnel number]]&lt;&gt;"",TimeSpend[[#This Row],[Date]]&lt;&gt;""),TimeSpend[[#This Row],[End Time]],"")</f>
        <v/>
      </c>
      <c r="J1305" t="str">
        <f>IF(AND(TimeSpend[[#This Row],[Personnel number]]&lt;&gt;"",TimeSpend[[#This Row],[Date]]&lt;&gt;""),TimeSpend[[#This Row],[Location]],"")</f>
        <v/>
      </c>
      <c r="K1305" t="str">
        <f>IF(AND(TimeSpend[[#This Row],[Personnel number]]&lt;&gt;"",TimeSpend[[#This Row],[Date]]&lt;&gt;""),TimeSpend[[#This Row],[Task]],"")</f>
        <v/>
      </c>
      <c r="L1305" t="str">
        <f>IF(AND(TimeSpend[[#This Row],[Personnel number]]&lt;&gt;"",TimeSpend[[#This Row],[Date]]&lt;&gt;""),Utilization!$J$2,"")</f>
        <v/>
      </c>
      <c r="M1305" t="str">
        <f>IF(AND(TimeSpend[[#This Row],[Personnel number]]&lt;&gt;"",TimeSpend[[#This Row],[Date]]&lt;&gt;""),TimeSpend[[#This Row],[Employee Name]],"")</f>
        <v/>
      </c>
      <c r="N1305" t="str">
        <f t="shared" si="40"/>
        <v/>
      </c>
      <c r="O1305" t="str">
        <f t="shared" si="41"/>
        <v/>
      </c>
      <c r="P1305" t="str">
        <f>IF(D1305&lt;&gt;"",VLOOKUP(D1305,Projects!B:C,2,0),"")</f>
        <v/>
      </c>
    </row>
    <row r="1306" spans="1:16" x14ac:dyDescent="0.25">
      <c r="A1306" t="str">
        <f>UPPER(IF(AND(TimeSpend[[#This Row],[Personnel number]]&lt;&gt;"",TimeSpend[[#This Row],[Date]]&lt;&gt;""),TimeSpend[[#This Row],[Personnel number]],""))</f>
        <v/>
      </c>
      <c r="B1306" s="85" t="str">
        <f>IF(AND(TimeSpend[[#This Row],[Personnel number]]&lt;&gt;"",TimeSpend[[#This Row],[Date]]&lt;&gt;""),TEXT(TimeSpend[[#This Row],[Date]],"[$-409]yyyyMMdd"),"")</f>
        <v/>
      </c>
      <c r="C1306" s="33" t="str">
        <f>IF(AND(TimeSpend[[#This Row],[Personnel number]]&lt;&gt;"",TimeSpend[[#This Row],[Date]]&lt;&gt;""),SUBSTITUTE(TimeSpend[[#This Row],[Hours]],",","."),"")</f>
        <v/>
      </c>
      <c r="D1306" t="str">
        <f>IF(AND(TimeSpend[[#This Row],[Personnel number]]&lt;&gt;"",TimeSpend[[#This Row],[Date]]&lt;&gt;""),TimeSpend[[#This Row],[Network]],"")</f>
        <v/>
      </c>
      <c r="E1306" t="str">
        <f>IF(AND(TimeSpend[[#This Row],[Personnel number]]&lt;&gt;"",TimeSpend[[#This Row],[Date]]&lt;&gt;""),TimeSpend[[#This Row],[Network Description]],"")</f>
        <v/>
      </c>
      <c r="F1306" t="str">
        <f>IF(AND(TimeSpend[[#This Row],[Personnel number]]&lt;&gt;"",TimeSpend[[#This Row],[Date]]&lt;&gt;""),TimeSpend[[#This Row],[Activity]],"")</f>
        <v/>
      </c>
      <c r="G1306" t="str">
        <f>IF(AND(TimeSpend[[#This Row],[Personnel number]]&lt;&gt;"",TimeSpend[[#This Row],[Date]]&lt;&gt;""),TimeSpend[[#This Row],[Activity description]],"")</f>
        <v/>
      </c>
      <c r="H1306" s="36" t="str">
        <f>IF(AND(TimeSpend[[#This Row],[Personnel number]]&lt;&gt;"",TimeSpend[[#This Row],[Date]]&lt;&gt;""),TimeSpend[[#This Row],[Start Time]],"")</f>
        <v/>
      </c>
      <c r="I1306" s="36" t="str">
        <f>IF(AND(TimeSpend[[#This Row],[Personnel number]]&lt;&gt;"",TimeSpend[[#This Row],[Date]]&lt;&gt;""),TimeSpend[[#This Row],[End Time]],"")</f>
        <v/>
      </c>
      <c r="J1306" t="str">
        <f>IF(AND(TimeSpend[[#This Row],[Personnel number]]&lt;&gt;"",TimeSpend[[#This Row],[Date]]&lt;&gt;""),TimeSpend[[#This Row],[Location]],"")</f>
        <v/>
      </c>
      <c r="K1306" t="str">
        <f>IF(AND(TimeSpend[[#This Row],[Personnel number]]&lt;&gt;"",TimeSpend[[#This Row],[Date]]&lt;&gt;""),TimeSpend[[#This Row],[Task]],"")</f>
        <v/>
      </c>
      <c r="L1306" t="str">
        <f>IF(AND(TimeSpend[[#This Row],[Personnel number]]&lt;&gt;"",TimeSpend[[#This Row],[Date]]&lt;&gt;""),Utilization!$J$2,"")</f>
        <v/>
      </c>
      <c r="M1306" t="str">
        <f>IF(AND(TimeSpend[[#This Row],[Personnel number]]&lt;&gt;"",TimeSpend[[#This Row],[Date]]&lt;&gt;""),TimeSpend[[#This Row],[Employee Name]],"")</f>
        <v/>
      </c>
      <c r="N1306" t="str">
        <f t="shared" si="40"/>
        <v/>
      </c>
      <c r="O1306" t="str">
        <f t="shared" si="41"/>
        <v/>
      </c>
      <c r="P1306" t="str">
        <f>IF(D1306&lt;&gt;"",VLOOKUP(D1306,Projects!B:C,2,0),"")</f>
        <v/>
      </c>
    </row>
    <row r="1307" spans="1:16" x14ac:dyDescent="0.25">
      <c r="A1307" t="str">
        <f>UPPER(IF(AND(TimeSpend[[#This Row],[Personnel number]]&lt;&gt;"",TimeSpend[[#This Row],[Date]]&lt;&gt;""),TimeSpend[[#This Row],[Personnel number]],""))</f>
        <v/>
      </c>
      <c r="B1307" s="85" t="str">
        <f>IF(AND(TimeSpend[[#This Row],[Personnel number]]&lt;&gt;"",TimeSpend[[#This Row],[Date]]&lt;&gt;""),TEXT(TimeSpend[[#This Row],[Date]],"[$-409]yyyyMMdd"),"")</f>
        <v/>
      </c>
      <c r="C1307" s="33" t="str">
        <f>IF(AND(TimeSpend[[#This Row],[Personnel number]]&lt;&gt;"",TimeSpend[[#This Row],[Date]]&lt;&gt;""),SUBSTITUTE(TimeSpend[[#This Row],[Hours]],",","."),"")</f>
        <v/>
      </c>
      <c r="D1307" t="str">
        <f>IF(AND(TimeSpend[[#This Row],[Personnel number]]&lt;&gt;"",TimeSpend[[#This Row],[Date]]&lt;&gt;""),TimeSpend[[#This Row],[Network]],"")</f>
        <v/>
      </c>
      <c r="E1307" t="str">
        <f>IF(AND(TimeSpend[[#This Row],[Personnel number]]&lt;&gt;"",TimeSpend[[#This Row],[Date]]&lt;&gt;""),TimeSpend[[#This Row],[Network Description]],"")</f>
        <v/>
      </c>
      <c r="F1307" t="str">
        <f>IF(AND(TimeSpend[[#This Row],[Personnel number]]&lt;&gt;"",TimeSpend[[#This Row],[Date]]&lt;&gt;""),TimeSpend[[#This Row],[Activity]],"")</f>
        <v/>
      </c>
      <c r="G1307" t="str">
        <f>IF(AND(TimeSpend[[#This Row],[Personnel number]]&lt;&gt;"",TimeSpend[[#This Row],[Date]]&lt;&gt;""),TimeSpend[[#This Row],[Activity description]],"")</f>
        <v/>
      </c>
      <c r="H1307" s="36" t="str">
        <f>IF(AND(TimeSpend[[#This Row],[Personnel number]]&lt;&gt;"",TimeSpend[[#This Row],[Date]]&lt;&gt;""),TimeSpend[[#This Row],[Start Time]],"")</f>
        <v/>
      </c>
      <c r="I1307" s="36" t="str">
        <f>IF(AND(TimeSpend[[#This Row],[Personnel number]]&lt;&gt;"",TimeSpend[[#This Row],[Date]]&lt;&gt;""),TimeSpend[[#This Row],[End Time]],"")</f>
        <v/>
      </c>
      <c r="J1307" t="str">
        <f>IF(AND(TimeSpend[[#This Row],[Personnel number]]&lt;&gt;"",TimeSpend[[#This Row],[Date]]&lt;&gt;""),TimeSpend[[#This Row],[Location]],"")</f>
        <v/>
      </c>
      <c r="K1307" t="str">
        <f>IF(AND(TimeSpend[[#This Row],[Personnel number]]&lt;&gt;"",TimeSpend[[#This Row],[Date]]&lt;&gt;""),TimeSpend[[#This Row],[Task]],"")</f>
        <v/>
      </c>
      <c r="L1307" t="str">
        <f>IF(AND(TimeSpend[[#This Row],[Personnel number]]&lt;&gt;"",TimeSpend[[#This Row],[Date]]&lt;&gt;""),Utilization!$J$2,"")</f>
        <v/>
      </c>
      <c r="M1307" t="str">
        <f>IF(AND(TimeSpend[[#This Row],[Personnel number]]&lt;&gt;"",TimeSpend[[#This Row],[Date]]&lt;&gt;""),TimeSpend[[#This Row],[Employee Name]],"")</f>
        <v/>
      </c>
      <c r="N1307" t="str">
        <f t="shared" si="40"/>
        <v/>
      </c>
      <c r="O1307" t="str">
        <f t="shared" si="41"/>
        <v/>
      </c>
      <c r="P1307" t="str">
        <f>IF(D1307&lt;&gt;"",VLOOKUP(D1307,Projects!B:C,2,0),"")</f>
        <v/>
      </c>
    </row>
    <row r="1308" spans="1:16" x14ac:dyDescent="0.25">
      <c r="A1308" t="str">
        <f>UPPER(IF(AND(TimeSpend[[#This Row],[Personnel number]]&lt;&gt;"",TimeSpend[[#This Row],[Date]]&lt;&gt;""),TimeSpend[[#This Row],[Personnel number]],""))</f>
        <v/>
      </c>
      <c r="B1308" s="85" t="str">
        <f>IF(AND(TimeSpend[[#This Row],[Personnel number]]&lt;&gt;"",TimeSpend[[#This Row],[Date]]&lt;&gt;""),TEXT(TimeSpend[[#This Row],[Date]],"[$-409]yyyyMMdd"),"")</f>
        <v/>
      </c>
      <c r="C1308" s="33" t="str">
        <f>IF(AND(TimeSpend[[#This Row],[Personnel number]]&lt;&gt;"",TimeSpend[[#This Row],[Date]]&lt;&gt;""),SUBSTITUTE(TimeSpend[[#This Row],[Hours]],",","."),"")</f>
        <v/>
      </c>
      <c r="D1308" t="str">
        <f>IF(AND(TimeSpend[[#This Row],[Personnel number]]&lt;&gt;"",TimeSpend[[#This Row],[Date]]&lt;&gt;""),TimeSpend[[#This Row],[Network]],"")</f>
        <v/>
      </c>
      <c r="E1308" t="str">
        <f>IF(AND(TimeSpend[[#This Row],[Personnel number]]&lt;&gt;"",TimeSpend[[#This Row],[Date]]&lt;&gt;""),TimeSpend[[#This Row],[Network Description]],"")</f>
        <v/>
      </c>
      <c r="F1308" t="str">
        <f>IF(AND(TimeSpend[[#This Row],[Personnel number]]&lt;&gt;"",TimeSpend[[#This Row],[Date]]&lt;&gt;""),TimeSpend[[#This Row],[Activity]],"")</f>
        <v/>
      </c>
      <c r="G1308" t="str">
        <f>IF(AND(TimeSpend[[#This Row],[Personnel number]]&lt;&gt;"",TimeSpend[[#This Row],[Date]]&lt;&gt;""),TimeSpend[[#This Row],[Activity description]],"")</f>
        <v/>
      </c>
      <c r="H1308" s="36" t="str">
        <f>IF(AND(TimeSpend[[#This Row],[Personnel number]]&lt;&gt;"",TimeSpend[[#This Row],[Date]]&lt;&gt;""),TimeSpend[[#This Row],[Start Time]],"")</f>
        <v/>
      </c>
      <c r="I1308" s="36" t="str">
        <f>IF(AND(TimeSpend[[#This Row],[Personnel number]]&lt;&gt;"",TimeSpend[[#This Row],[Date]]&lt;&gt;""),TimeSpend[[#This Row],[End Time]],"")</f>
        <v/>
      </c>
      <c r="J1308" t="str">
        <f>IF(AND(TimeSpend[[#This Row],[Personnel number]]&lt;&gt;"",TimeSpend[[#This Row],[Date]]&lt;&gt;""),TimeSpend[[#This Row],[Location]],"")</f>
        <v/>
      </c>
      <c r="K1308" t="str">
        <f>IF(AND(TimeSpend[[#This Row],[Personnel number]]&lt;&gt;"",TimeSpend[[#This Row],[Date]]&lt;&gt;""),TimeSpend[[#This Row],[Task]],"")</f>
        <v/>
      </c>
      <c r="L1308" t="str">
        <f>IF(AND(TimeSpend[[#This Row],[Personnel number]]&lt;&gt;"",TimeSpend[[#This Row],[Date]]&lt;&gt;""),Utilization!$J$2,"")</f>
        <v/>
      </c>
      <c r="M1308" t="str">
        <f>IF(AND(TimeSpend[[#This Row],[Personnel number]]&lt;&gt;"",TimeSpend[[#This Row],[Date]]&lt;&gt;""),TimeSpend[[#This Row],[Employee Name]],"")</f>
        <v/>
      </c>
      <c r="N1308" t="str">
        <f t="shared" si="40"/>
        <v/>
      </c>
      <c r="O1308" t="str">
        <f t="shared" si="41"/>
        <v/>
      </c>
      <c r="P1308" t="str">
        <f>IF(D1308&lt;&gt;"",VLOOKUP(D1308,Projects!B:C,2,0),"")</f>
        <v/>
      </c>
    </row>
    <row r="1309" spans="1:16" x14ac:dyDescent="0.25">
      <c r="A1309" t="str">
        <f>UPPER(IF(AND(TimeSpend[[#This Row],[Personnel number]]&lt;&gt;"",TimeSpend[[#This Row],[Date]]&lt;&gt;""),TimeSpend[[#This Row],[Personnel number]],""))</f>
        <v/>
      </c>
      <c r="B1309" s="85" t="str">
        <f>IF(AND(TimeSpend[[#This Row],[Personnel number]]&lt;&gt;"",TimeSpend[[#This Row],[Date]]&lt;&gt;""),TEXT(TimeSpend[[#This Row],[Date]],"[$-409]yyyyMMdd"),"")</f>
        <v/>
      </c>
      <c r="C1309" s="33" t="str">
        <f>IF(AND(TimeSpend[[#This Row],[Personnel number]]&lt;&gt;"",TimeSpend[[#This Row],[Date]]&lt;&gt;""),SUBSTITUTE(TimeSpend[[#This Row],[Hours]],",","."),"")</f>
        <v/>
      </c>
      <c r="D1309" t="str">
        <f>IF(AND(TimeSpend[[#This Row],[Personnel number]]&lt;&gt;"",TimeSpend[[#This Row],[Date]]&lt;&gt;""),TimeSpend[[#This Row],[Network]],"")</f>
        <v/>
      </c>
      <c r="E1309" t="str">
        <f>IF(AND(TimeSpend[[#This Row],[Personnel number]]&lt;&gt;"",TimeSpend[[#This Row],[Date]]&lt;&gt;""),TimeSpend[[#This Row],[Network Description]],"")</f>
        <v/>
      </c>
      <c r="F1309" t="str">
        <f>IF(AND(TimeSpend[[#This Row],[Personnel number]]&lt;&gt;"",TimeSpend[[#This Row],[Date]]&lt;&gt;""),TimeSpend[[#This Row],[Activity]],"")</f>
        <v/>
      </c>
      <c r="G1309" t="str">
        <f>IF(AND(TimeSpend[[#This Row],[Personnel number]]&lt;&gt;"",TimeSpend[[#This Row],[Date]]&lt;&gt;""),TimeSpend[[#This Row],[Activity description]],"")</f>
        <v/>
      </c>
      <c r="H1309" s="36" t="str">
        <f>IF(AND(TimeSpend[[#This Row],[Personnel number]]&lt;&gt;"",TimeSpend[[#This Row],[Date]]&lt;&gt;""),TimeSpend[[#This Row],[Start Time]],"")</f>
        <v/>
      </c>
      <c r="I1309" s="36" t="str">
        <f>IF(AND(TimeSpend[[#This Row],[Personnel number]]&lt;&gt;"",TimeSpend[[#This Row],[Date]]&lt;&gt;""),TimeSpend[[#This Row],[End Time]],"")</f>
        <v/>
      </c>
      <c r="J1309" t="str">
        <f>IF(AND(TimeSpend[[#This Row],[Personnel number]]&lt;&gt;"",TimeSpend[[#This Row],[Date]]&lt;&gt;""),TimeSpend[[#This Row],[Location]],"")</f>
        <v/>
      </c>
      <c r="K1309" t="str">
        <f>IF(AND(TimeSpend[[#This Row],[Personnel number]]&lt;&gt;"",TimeSpend[[#This Row],[Date]]&lt;&gt;""),TimeSpend[[#This Row],[Task]],"")</f>
        <v/>
      </c>
      <c r="L1309" t="str">
        <f>IF(AND(TimeSpend[[#This Row],[Personnel number]]&lt;&gt;"",TimeSpend[[#This Row],[Date]]&lt;&gt;""),Utilization!$J$2,"")</f>
        <v/>
      </c>
      <c r="M1309" t="str">
        <f>IF(AND(TimeSpend[[#This Row],[Personnel number]]&lt;&gt;"",TimeSpend[[#This Row],[Date]]&lt;&gt;""),TimeSpend[[#This Row],[Employee Name]],"")</f>
        <v/>
      </c>
      <c r="N1309" t="str">
        <f t="shared" si="40"/>
        <v/>
      </c>
      <c r="O1309" t="str">
        <f t="shared" si="41"/>
        <v/>
      </c>
      <c r="P1309" t="str">
        <f>IF(D1309&lt;&gt;"",VLOOKUP(D1309,Projects!B:C,2,0),"")</f>
        <v/>
      </c>
    </row>
    <row r="1310" spans="1:16" x14ac:dyDescent="0.25">
      <c r="A1310" t="str">
        <f>UPPER(IF(AND(TimeSpend[[#This Row],[Personnel number]]&lt;&gt;"",TimeSpend[[#This Row],[Date]]&lt;&gt;""),TimeSpend[[#This Row],[Personnel number]],""))</f>
        <v/>
      </c>
      <c r="B1310" s="85" t="str">
        <f>IF(AND(TimeSpend[[#This Row],[Personnel number]]&lt;&gt;"",TimeSpend[[#This Row],[Date]]&lt;&gt;""),TEXT(TimeSpend[[#This Row],[Date]],"[$-409]yyyyMMdd"),"")</f>
        <v/>
      </c>
      <c r="C1310" s="33" t="str">
        <f>IF(AND(TimeSpend[[#This Row],[Personnel number]]&lt;&gt;"",TimeSpend[[#This Row],[Date]]&lt;&gt;""),SUBSTITUTE(TimeSpend[[#This Row],[Hours]],",","."),"")</f>
        <v/>
      </c>
      <c r="D1310" t="str">
        <f>IF(AND(TimeSpend[[#This Row],[Personnel number]]&lt;&gt;"",TimeSpend[[#This Row],[Date]]&lt;&gt;""),TimeSpend[[#This Row],[Network]],"")</f>
        <v/>
      </c>
      <c r="E1310" t="str">
        <f>IF(AND(TimeSpend[[#This Row],[Personnel number]]&lt;&gt;"",TimeSpend[[#This Row],[Date]]&lt;&gt;""),TimeSpend[[#This Row],[Network Description]],"")</f>
        <v/>
      </c>
      <c r="F1310" t="str">
        <f>IF(AND(TimeSpend[[#This Row],[Personnel number]]&lt;&gt;"",TimeSpend[[#This Row],[Date]]&lt;&gt;""),TimeSpend[[#This Row],[Activity]],"")</f>
        <v/>
      </c>
      <c r="G1310" t="str">
        <f>IF(AND(TimeSpend[[#This Row],[Personnel number]]&lt;&gt;"",TimeSpend[[#This Row],[Date]]&lt;&gt;""),TimeSpend[[#This Row],[Activity description]],"")</f>
        <v/>
      </c>
      <c r="H1310" s="36" t="str">
        <f>IF(AND(TimeSpend[[#This Row],[Personnel number]]&lt;&gt;"",TimeSpend[[#This Row],[Date]]&lt;&gt;""),TimeSpend[[#This Row],[Start Time]],"")</f>
        <v/>
      </c>
      <c r="I1310" s="36" t="str">
        <f>IF(AND(TimeSpend[[#This Row],[Personnel number]]&lt;&gt;"",TimeSpend[[#This Row],[Date]]&lt;&gt;""),TimeSpend[[#This Row],[End Time]],"")</f>
        <v/>
      </c>
      <c r="J1310" t="str">
        <f>IF(AND(TimeSpend[[#This Row],[Personnel number]]&lt;&gt;"",TimeSpend[[#This Row],[Date]]&lt;&gt;""),TimeSpend[[#This Row],[Location]],"")</f>
        <v/>
      </c>
      <c r="K1310" t="str">
        <f>IF(AND(TimeSpend[[#This Row],[Personnel number]]&lt;&gt;"",TimeSpend[[#This Row],[Date]]&lt;&gt;""),TimeSpend[[#This Row],[Task]],"")</f>
        <v/>
      </c>
      <c r="L1310" t="str">
        <f>IF(AND(TimeSpend[[#This Row],[Personnel number]]&lt;&gt;"",TimeSpend[[#This Row],[Date]]&lt;&gt;""),Utilization!$J$2,"")</f>
        <v/>
      </c>
      <c r="M1310" t="str">
        <f>IF(AND(TimeSpend[[#This Row],[Personnel number]]&lt;&gt;"",TimeSpend[[#This Row],[Date]]&lt;&gt;""),TimeSpend[[#This Row],[Employee Name]],"")</f>
        <v/>
      </c>
      <c r="N1310" t="str">
        <f t="shared" si="40"/>
        <v/>
      </c>
      <c r="O1310" t="str">
        <f t="shared" si="41"/>
        <v/>
      </c>
      <c r="P1310" t="str">
        <f>IF(D1310&lt;&gt;"",VLOOKUP(D1310,Projects!B:C,2,0),"")</f>
        <v/>
      </c>
    </row>
    <row r="1311" spans="1:16" x14ac:dyDescent="0.25">
      <c r="A1311" t="str">
        <f>UPPER(IF(AND(TimeSpend[[#This Row],[Personnel number]]&lt;&gt;"",TimeSpend[[#This Row],[Date]]&lt;&gt;""),TimeSpend[[#This Row],[Personnel number]],""))</f>
        <v/>
      </c>
      <c r="B1311" s="85" t="str">
        <f>IF(AND(TimeSpend[[#This Row],[Personnel number]]&lt;&gt;"",TimeSpend[[#This Row],[Date]]&lt;&gt;""),TEXT(TimeSpend[[#This Row],[Date]],"[$-409]yyyyMMdd"),"")</f>
        <v/>
      </c>
      <c r="C1311" s="33" t="str">
        <f>IF(AND(TimeSpend[[#This Row],[Personnel number]]&lt;&gt;"",TimeSpend[[#This Row],[Date]]&lt;&gt;""),SUBSTITUTE(TimeSpend[[#This Row],[Hours]],",","."),"")</f>
        <v/>
      </c>
      <c r="D1311" t="str">
        <f>IF(AND(TimeSpend[[#This Row],[Personnel number]]&lt;&gt;"",TimeSpend[[#This Row],[Date]]&lt;&gt;""),TimeSpend[[#This Row],[Network]],"")</f>
        <v/>
      </c>
      <c r="E1311" t="str">
        <f>IF(AND(TimeSpend[[#This Row],[Personnel number]]&lt;&gt;"",TimeSpend[[#This Row],[Date]]&lt;&gt;""),TimeSpend[[#This Row],[Network Description]],"")</f>
        <v/>
      </c>
      <c r="F1311" t="str">
        <f>IF(AND(TimeSpend[[#This Row],[Personnel number]]&lt;&gt;"",TimeSpend[[#This Row],[Date]]&lt;&gt;""),TimeSpend[[#This Row],[Activity]],"")</f>
        <v/>
      </c>
      <c r="G1311" t="str">
        <f>IF(AND(TimeSpend[[#This Row],[Personnel number]]&lt;&gt;"",TimeSpend[[#This Row],[Date]]&lt;&gt;""),TimeSpend[[#This Row],[Activity description]],"")</f>
        <v/>
      </c>
      <c r="H1311" s="36" t="str">
        <f>IF(AND(TimeSpend[[#This Row],[Personnel number]]&lt;&gt;"",TimeSpend[[#This Row],[Date]]&lt;&gt;""),TimeSpend[[#This Row],[Start Time]],"")</f>
        <v/>
      </c>
      <c r="I1311" s="36" t="str">
        <f>IF(AND(TimeSpend[[#This Row],[Personnel number]]&lt;&gt;"",TimeSpend[[#This Row],[Date]]&lt;&gt;""),TimeSpend[[#This Row],[End Time]],"")</f>
        <v/>
      </c>
      <c r="J1311" t="str">
        <f>IF(AND(TimeSpend[[#This Row],[Personnel number]]&lt;&gt;"",TimeSpend[[#This Row],[Date]]&lt;&gt;""),TimeSpend[[#This Row],[Location]],"")</f>
        <v/>
      </c>
      <c r="K1311" t="str">
        <f>IF(AND(TimeSpend[[#This Row],[Personnel number]]&lt;&gt;"",TimeSpend[[#This Row],[Date]]&lt;&gt;""),TimeSpend[[#This Row],[Task]],"")</f>
        <v/>
      </c>
      <c r="L1311" t="str">
        <f>IF(AND(TimeSpend[[#This Row],[Personnel number]]&lt;&gt;"",TimeSpend[[#This Row],[Date]]&lt;&gt;""),Utilization!$J$2,"")</f>
        <v/>
      </c>
      <c r="M1311" t="str">
        <f>IF(AND(TimeSpend[[#This Row],[Personnel number]]&lt;&gt;"",TimeSpend[[#This Row],[Date]]&lt;&gt;""),TimeSpend[[#This Row],[Employee Name]],"")</f>
        <v/>
      </c>
      <c r="N1311" t="str">
        <f t="shared" si="40"/>
        <v/>
      </c>
      <c r="O1311" t="str">
        <f t="shared" si="41"/>
        <v/>
      </c>
      <c r="P1311" t="str">
        <f>IF(D1311&lt;&gt;"",VLOOKUP(D1311,Projects!B:C,2,0),"")</f>
        <v/>
      </c>
    </row>
    <row r="1312" spans="1:16" x14ac:dyDescent="0.25">
      <c r="A1312" t="str">
        <f>UPPER(IF(AND(TimeSpend[[#This Row],[Personnel number]]&lt;&gt;"",TimeSpend[[#This Row],[Date]]&lt;&gt;""),TimeSpend[[#This Row],[Personnel number]],""))</f>
        <v/>
      </c>
      <c r="B1312" s="85" t="str">
        <f>IF(AND(TimeSpend[[#This Row],[Personnel number]]&lt;&gt;"",TimeSpend[[#This Row],[Date]]&lt;&gt;""),TEXT(TimeSpend[[#This Row],[Date]],"[$-409]yyyyMMdd"),"")</f>
        <v/>
      </c>
      <c r="C1312" s="33" t="str">
        <f>IF(AND(TimeSpend[[#This Row],[Personnel number]]&lt;&gt;"",TimeSpend[[#This Row],[Date]]&lt;&gt;""),SUBSTITUTE(TimeSpend[[#This Row],[Hours]],",","."),"")</f>
        <v/>
      </c>
      <c r="D1312" t="str">
        <f>IF(AND(TimeSpend[[#This Row],[Personnel number]]&lt;&gt;"",TimeSpend[[#This Row],[Date]]&lt;&gt;""),TimeSpend[[#This Row],[Network]],"")</f>
        <v/>
      </c>
      <c r="E1312" t="str">
        <f>IF(AND(TimeSpend[[#This Row],[Personnel number]]&lt;&gt;"",TimeSpend[[#This Row],[Date]]&lt;&gt;""),TimeSpend[[#This Row],[Network Description]],"")</f>
        <v/>
      </c>
      <c r="F1312" t="str">
        <f>IF(AND(TimeSpend[[#This Row],[Personnel number]]&lt;&gt;"",TimeSpend[[#This Row],[Date]]&lt;&gt;""),TimeSpend[[#This Row],[Activity]],"")</f>
        <v/>
      </c>
      <c r="G1312" t="str">
        <f>IF(AND(TimeSpend[[#This Row],[Personnel number]]&lt;&gt;"",TimeSpend[[#This Row],[Date]]&lt;&gt;""),TimeSpend[[#This Row],[Activity description]],"")</f>
        <v/>
      </c>
      <c r="H1312" s="36" t="str">
        <f>IF(AND(TimeSpend[[#This Row],[Personnel number]]&lt;&gt;"",TimeSpend[[#This Row],[Date]]&lt;&gt;""),TimeSpend[[#This Row],[Start Time]],"")</f>
        <v/>
      </c>
      <c r="I1312" s="36" t="str">
        <f>IF(AND(TimeSpend[[#This Row],[Personnel number]]&lt;&gt;"",TimeSpend[[#This Row],[Date]]&lt;&gt;""),TimeSpend[[#This Row],[End Time]],"")</f>
        <v/>
      </c>
      <c r="J1312" t="str">
        <f>IF(AND(TimeSpend[[#This Row],[Personnel number]]&lt;&gt;"",TimeSpend[[#This Row],[Date]]&lt;&gt;""),TimeSpend[[#This Row],[Location]],"")</f>
        <v/>
      </c>
      <c r="K1312" t="str">
        <f>IF(AND(TimeSpend[[#This Row],[Personnel number]]&lt;&gt;"",TimeSpend[[#This Row],[Date]]&lt;&gt;""),TimeSpend[[#This Row],[Task]],"")</f>
        <v/>
      </c>
      <c r="L1312" t="str">
        <f>IF(AND(TimeSpend[[#This Row],[Personnel number]]&lt;&gt;"",TimeSpend[[#This Row],[Date]]&lt;&gt;""),Utilization!$J$2,"")</f>
        <v/>
      </c>
      <c r="M1312" t="str">
        <f>IF(AND(TimeSpend[[#This Row],[Personnel number]]&lt;&gt;"",TimeSpend[[#This Row],[Date]]&lt;&gt;""),TimeSpend[[#This Row],[Employee Name]],"")</f>
        <v/>
      </c>
      <c r="N1312" t="str">
        <f t="shared" si="40"/>
        <v/>
      </c>
      <c r="O1312" t="str">
        <f t="shared" si="41"/>
        <v/>
      </c>
      <c r="P1312" t="str">
        <f>IF(D1312&lt;&gt;"",VLOOKUP(D1312,Projects!B:C,2,0),"")</f>
        <v/>
      </c>
    </row>
    <row r="1313" spans="1:16" x14ac:dyDescent="0.25">
      <c r="A1313" t="str">
        <f>UPPER(IF(AND(TimeSpend[[#This Row],[Personnel number]]&lt;&gt;"",TimeSpend[[#This Row],[Date]]&lt;&gt;""),TimeSpend[[#This Row],[Personnel number]],""))</f>
        <v/>
      </c>
      <c r="B1313" s="85" t="str">
        <f>IF(AND(TimeSpend[[#This Row],[Personnel number]]&lt;&gt;"",TimeSpend[[#This Row],[Date]]&lt;&gt;""),TEXT(TimeSpend[[#This Row],[Date]],"[$-409]yyyyMMdd"),"")</f>
        <v/>
      </c>
      <c r="C1313" s="33" t="str">
        <f>IF(AND(TimeSpend[[#This Row],[Personnel number]]&lt;&gt;"",TimeSpend[[#This Row],[Date]]&lt;&gt;""),SUBSTITUTE(TimeSpend[[#This Row],[Hours]],",","."),"")</f>
        <v/>
      </c>
      <c r="D1313" t="str">
        <f>IF(AND(TimeSpend[[#This Row],[Personnel number]]&lt;&gt;"",TimeSpend[[#This Row],[Date]]&lt;&gt;""),TimeSpend[[#This Row],[Network]],"")</f>
        <v/>
      </c>
      <c r="E1313" t="str">
        <f>IF(AND(TimeSpend[[#This Row],[Personnel number]]&lt;&gt;"",TimeSpend[[#This Row],[Date]]&lt;&gt;""),TimeSpend[[#This Row],[Network Description]],"")</f>
        <v/>
      </c>
      <c r="F1313" t="str">
        <f>IF(AND(TimeSpend[[#This Row],[Personnel number]]&lt;&gt;"",TimeSpend[[#This Row],[Date]]&lt;&gt;""),TimeSpend[[#This Row],[Activity]],"")</f>
        <v/>
      </c>
      <c r="G1313" t="str">
        <f>IF(AND(TimeSpend[[#This Row],[Personnel number]]&lt;&gt;"",TimeSpend[[#This Row],[Date]]&lt;&gt;""),TimeSpend[[#This Row],[Activity description]],"")</f>
        <v/>
      </c>
      <c r="H1313" s="36" t="str">
        <f>IF(AND(TimeSpend[[#This Row],[Personnel number]]&lt;&gt;"",TimeSpend[[#This Row],[Date]]&lt;&gt;""),TimeSpend[[#This Row],[Start Time]],"")</f>
        <v/>
      </c>
      <c r="I1313" s="36" t="str">
        <f>IF(AND(TimeSpend[[#This Row],[Personnel number]]&lt;&gt;"",TimeSpend[[#This Row],[Date]]&lt;&gt;""),TimeSpend[[#This Row],[End Time]],"")</f>
        <v/>
      </c>
      <c r="J1313" t="str">
        <f>IF(AND(TimeSpend[[#This Row],[Personnel number]]&lt;&gt;"",TimeSpend[[#This Row],[Date]]&lt;&gt;""),TimeSpend[[#This Row],[Location]],"")</f>
        <v/>
      </c>
      <c r="K1313" t="str">
        <f>IF(AND(TimeSpend[[#This Row],[Personnel number]]&lt;&gt;"",TimeSpend[[#This Row],[Date]]&lt;&gt;""),TimeSpend[[#This Row],[Task]],"")</f>
        <v/>
      </c>
      <c r="L1313" t="str">
        <f>IF(AND(TimeSpend[[#This Row],[Personnel number]]&lt;&gt;"",TimeSpend[[#This Row],[Date]]&lt;&gt;""),Utilization!$J$2,"")</f>
        <v/>
      </c>
      <c r="M1313" t="str">
        <f>IF(AND(TimeSpend[[#This Row],[Personnel number]]&lt;&gt;"",TimeSpend[[#This Row],[Date]]&lt;&gt;""),TimeSpend[[#This Row],[Employee Name]],"")</f>
        <v/>
      </c>
      <c r="N1313" t="str">
        <f t="shared" si="40"/>
        <v/>
      </c>
      <c r="O1313" t="str">
        <f t="shared" si="41"/>
        <v/>
      </c>
      <c r="P1313" t="str">
        <f>IF(D1313&lt;&gt;"",VLOOKUP(D1313,Projects!B:C,2,0),"")</f>
        <v/>
      </c>
    </row>
    <row r="1314" spans="1:16" x14ac:dyDescent="0.25">
      <c r="A1314" t="str">
        <f>UPPER(IF(AND(TimeSpend[[#This Row],[Personnel number]]&lt;&gt;"",TimeSpend[[#This Row],[Date]]&lt;&gt;""),TimeSpend[[#This Row],[Personnel number]],""))</f>
        <v/>
      </c>
      <c r="B1314" s="85" t="str">
        <f>IF(AND(TimeSpend[[#This Row],[Personnel number]]&lt;&gt;"",TimeSpend[[#This Row],[Date]]&lt;&gt;""),TEXT(TimeSpend[[#This Row],[Date]],"[$-409]yyyyMMdd"),"")</f>
        <v/>
      </c>
      <c r="C1314" s="33" t="str">
        <f>IF(AND(TimeSpend[[#This Row],[Personnel number]]&lt;&gt;"",TimeSpend[[#This Row],[Date]]&lt;&gt;""),SUBSTITUTE(TimeSpend[[#This Row],[Hours]],",","."),"")</f>
        <v/>
      </c>
      <c r="D1314" t="str">
        <f>IF(AND(TimeSpend[[#This Row],[Personnel number]]&lt;&gt;"",TimeSpend[[#This Row],[Date]]&lt;&gt;""),TimeSpend[[#This Row],[Network]],"")</f>
        <v/>
      </c>
      <c r="E1314" t="str">
        <f>IF(AND(TimeSpend[[#This Row],[Personnel number]]&lt;&gt;"",TimeSpend[[#This Row],[Date]]&lt;&gt;""),TimeSpend[[#This Row],[Network Description]],"")</f>
        <v/>
      </c>
      <c r="F1314" t="str">
        <f>IF(AND(TimeSpend[[#This Row],[Personnel number]]&lt;&gt;"",TimeSpend[[#This Row],[Date]]&lt;&gt;""),TimeSpend[[#This Row],[Activity]],"")</f>
        <v/>
      </c>
      <c r="G1314" t="str">
        <f>IF(AND(TimeSpend[[#This Row],[Personnel number]]&lt;&gt;"",TimeSpend[[#This Row],[Date]]&lt;&gt;""),TimeSpend[[#This Row],[Activity description]],"")</f>
        <v/>
      </c>
      <c r="H1314" s="36" t="str">
        <f>IF(AND(TimeSpend[[#This Row],[Personnel number]]&lt;&gt;"",TimeSpend[[#This Row],[Date]]&lt;&gt;""),TimeSpend[[#This Row],[Start Time]],"")</f>
        <v/>
      </c>
      <c r="I1314" s="36" t="str">
        <f>IF(AND(TimeSpend[[#This Row],[Personnel number]]&lt;&gt;"",TimeSpend[[#This Row],[Date]]&lt;&gt;""),TimeSpend[[#This Row],[End Time]],"")</f>
        <v/>
      </c>
      <c r="J1314" t="str">
        <f>IF(AND(TimeSpend[[#This Row],[Personnel number]]&lt;&gt;"",TimeSpend[[#This Row],[Date]]&lt;&gt;""),TimeSpend[[#This Row],[Location]],"")</f>
        <v/>
      </c>
      <c r="K1314" t="str">
        <f>IF(AND(TimeSpend[[#This Row],[Personnel number]]&lt;&gt;"",TimeSpend[[#This Row],[Date]]&lt;&gt;""),TimeSpend[[#This Row],[Task]],"")</f>
        <v/>
      </c>
      <c r="L1314" t="str">
        <f>IF(AND(TimeSpend[[#This Row],[Personnel number]]&lt;&gt;"",TimeSpend[[#This Row],[Date]]&lt;&gt;""),Utilization!$J$2,"")</f>
        <v/>
      </c>
      <c r="M1314" t="str">
        <f>IF(AND(TimeSpend[[#This Row],[Personnel number]]&lt;&gt;"",TimeSpend[[#This Row],[Date]]&lt;&gt;""),TimeSpend[[#This Row],[Employee Name]],"")</f>
        <v/>
      </c>
      <c r="N1314" t="str">
        <f t="shared" si="40"/>
        <v/>
      </c>
      <c r="O1314" t="str">
        <f t="shared" si="41"/>
        <v/>
      </c>
      <c r="P1314" t="str">
        <f>IF(D1314&lt;&gt;"",VLOOKUP(D1314,Projects!B:C,2,0),"")</f>
        <v/>
      </c>
    </row>
    <row r="1315" spans="1:16" x14ac:dyDescent="0.25">
      <c r="A1315" t="str">
        <f>UPPER(IF(AND(TimeSpend[[#This Row],[Personnel number]]&lt;&gt;"",TimeSpend[[#This Row],[Date]]&lt;&gt;""),TimeSpend[[#This Row],[Personnel number]],""))</f>
        <v/>
      </c>
      <c r="B1315" s="85" t="str">
        <f>IF(AND(TimeSpend[[#This Row],[Personnel number]]&lt;&gt;"",TimeSpend[[#This Row],[Date]]&lt;&gt;""),TEXT(TimeSpend[[#This Row],[Date]],"[$-409]yyyyMMdd"),"")</f>
        <v/>
      </c>
      <c r="C1315" s="33" t="str">
        <f>IF(AND(TimeSpend[[#This Row],[Personnel number]]&lt;&gt;"",TimeSpend[[#This Row],[Date]]&lt;&gt;""),SUBSTITUTE(TimeSpend[[#This Row],[Hours]],",","."),"")</f>
        <v/>
      </c>
      <c r="D1315" t="str">
        <f>IF(AND(TimeSpend[[#This Row],[Personnel number]]&lt;&gt;"",TimeSpend[[#This Row],[Date]]&lt;&gt;""),TimeSpend[[#This Row],[Network]],"")</f>
        <v/>
      </c>
      <c r="E1315" t="str">
        <f>IF(AND(TimeSpend[[#This Row],[Personnel number]]&lt;&gt;"",TimeSpend[[#This Row],[Date]]&lt;&gt;""),TimeSpend[[#This Row],[Network Description]],"")</f>
        <v/>
      </c>
      <c r="F1315" t="str">
        <f>IF(AND(TimeSpend[[#This Row],[Personnel number]]&lt;&gt;"",TimeSpend[[#This Row],[Date]]&lt;&gt;""),TimeSpend[[#This Row],[Activity]],"")</f>
        <v/>
      </c>
      <c r="G1315" t="str">
        <f>IF(AND(TimeSpend[[#This Row],[Personnel number]]&lt;&gt;"",TimeSpend[[#This Row],[Date]]&lt;&gt;""),TimeSpend[[#This Row],[Activity description]],"")</f>
        <v/>
      </c>
      <c r="H1315" s="36" t="str">
        <f>IF(AND(TimeSpend[[#This Row],[Personnel number]]&lt;&gt;"",TimeSpend[[#This Row],[Date]]&lt;&gt;""),TimeSpend[[#This Row],[Start Time]],"")</f>
        <v/>
      </c>
      <c r="I1315" s="36" t="str">
        <f>IF(AND(TimeSpend[[#This Row],[Personnel number]]&lt;&gt;"",TimeSpend[[#This Row],[Date]]&lt;&gt;""),TimeSpend[[#This Row],[End Time]],"")</f>
        <v/>
      </c>
      <c r="J1315" t="str">
        <f>IF(AND(TimeSpend[[#This Row],[Personnel number]]&lt;&gt;"",TimeSpend[[#This Row],[Date]]&lt;&gt;""),TimeSpend[[#This Row],[Location]],"")</f>
        <v/>
      </c>
      <c r="K1315" t="str">
        <f>IF(AND(TimeSpend[[#This Row],[Personnel number]]&lt;&gt;"",TimeSpend[[#This Row],[Date]]&lt;&gt;""),TimeSpend[[#This Row],[Task]],"")</f>
        <v/>
      </c>
      <c r="L1315" t="str">
        <f>IF(AND(TimeSpend[[#This Row],[Personnel number]]&lt;&gt;"",TimeSpend[[#This Row],[Date]]&lt;&gt;""),Utilization!$J$2,"")</f>
        <v/>
      </c>
      <c r="M1315" t="str">
        <f>IF(AND(TimeSpend[[#This Row],[Personnel number]]&lt;&gt;"",TimeSpend[[#This Row],[Date]]&lt;&gt;""),TimeSpend[[#This Row],[Employee Name]],"")</f>
        <v/>
      </c>
      <c r="N1315" t="str">
        <f t="shared" si="40"/>
        <v/>
      </c>
      <c r="O1315" t="str">
        <f t="shared" si="41"/>
        <v/>
      </c>
      <c r="P1315" t="str">
        <f>IF(D1315&lt;&gt;"",VLOOKUP(D1315,Projects!B:C,2,0),"")</f>
        <v/>
      </c>
    </row>
    <row r="1316" spans="1:16" x14ac:dyDescent="0.25">
      <c r="A1316" t="str">
        <f>UPPER(IF(AND(TimeSpend[[#This Row],[Personnel number]]&lt;&gt;"",TimeSpend[[#This Row],[Date]]&lt;&gt;""),TimeSpend[[#This Row],[Personnel number]],""))</f>
        <v/>
      </c>
      <c r="B1316" s="85" t="str">
        <f>IF(AND(TimeSpend[[#This Row],[Personnel number]]&lt;&gt;"",TimeSpend[[#This Row],[Date]]&lt;&gt;""),TEXT(TimeSpend[[#This Row],[Date]],"[$-409]yyyyMMdd"),"")</f>
        <v/>
      </c>
      <c r="C1316" s="33" t="str">
        <f>IF(AND(TimeSpend[[#This Row],[Personnel number]]&lt;&gt;"",TimeSpend[[#This Row],[Date]]&lt;&gt;""),SUBSTITUTE(TimeSpend[[#This Row],[Hours]],",","."),"")</f>
        <v/>
      </c>
      <c r="D1316" t="str">
        <f>IF(AND(TimeSpend[[#This Row],[Personnel number]]&lt;&gt;"",TimeSpend[[#This Row],[Date]]&lt;&gt;""),TimeSpend[[#This Row],[Network]],"")</f>
        <v/>
      </c>
      <c r="E1316" t="str">
        <f>IF(AND(TimeSpend[[#This Row],[Personnel number]]&lt;&gt;"",TimeSpend[[#This Row],[Date]]&lt;&gt;""),TimeSpend[[#This Row],[Network Description]],"")</f>
        <v/>
      </c>
      <c r="F1316" t="str">
        <f>IF(AND(TimeSpend[[#This Row],[Personnel number]]&lt;&gt;"",TimeSpend[[#This Row],[Date]]&lt;&gt;""),TimeSpend[[#This Row],[Activity]],"")</f>
        <v/>
      </c>
      <c r="G1316" t="str">
        <f>IF(AND(TimeSpend[[#This Row],[Personnel number]]&lt;&gt;"",TimeSpend[[#This Row],[Date]]&lt;&gt;""),TimeSpend[[#This Row],[Activity description]],"")</f>
        <v/>
      </c>
      <c r="H1316" s="36" t="str">
        <f>IF(AND(TimeSpend[[#This Row],[Personnel number]]&lt;&gt;"",TimeSpend[[#This Row],[Date]]&lt;&gt;""),TimeSpend[[#This Row],[Start Time]],"")</f>
        <v/>
      </c>
      <c r="I1316" s="36" t="str">
        <f>IF(AND(TimeSpend[[#This Row],[Personnel number]]&lt;&gt;"",TimeSpend[[#This Row],[Date]]&lt;&gt;""),TimeSpend[[#This Row],[End Time]],"")</f>
        <v/>
      </c>
      <c r="J1316" t="str">
        <f>IF(AND(TimeSpend[[#This Row],[Personnel number]]&lt;&gt;"",TimeSpend[[#This Row],[Date]]&lt;&gt;""),TimeSpend[[#This Row],[Location]],"")</f>
        <v/>
      </c>
      <c r="K1316" t="str">
        <f>IF(AND(TimeSpend[[#This Row],[Personnel number]]&lt;&gt;"",TimeSpend[[#This Row],[Date]]&lt;&gt;""),TimeSpend[[#This Row],[Task]],"")</f>
        <v/>
      </c>
      <c r="L1316" t="str">
        <f>IF(AND(TimeSpend[[#This Row],[Personnel number]]&lt;&gt;"",TimeSpend[[#This Row],[Date]]&lt;&gt;""),Utilization!$J$2,"")</f>
        <v/>
      </c>
      <c r="M1316" t="str">
        <f>IF(AND(TimeSpend[[#This Row],[Personnel number]]&lt;&gt;"",TimeSpend[[#This Row],[Date]]&lt;&gt;""),TimeSpend[[#This Row],[Employee Name]],"")</f>
        <v/>
      </c>
      <c r="N1316" t="str">
        <f t="shared" si="40"/>
        <v/>
      </c>
      <c r="O1316" t="str">
        <f t="shared" si="41"/>
        <v/>
      </c>
      <c r="P1316" t="str">
        <f>IF(D1316&lt;&gt;"",VLOOKUP(D1316,Projects!B:C,2,0),"")</f>
        <v/>
      </c>
    </row>
    <row r="1317" spans="1:16" x14ac:dyDescent="0.25">
      <c r="A1317" t="str">
        <f>UPPER(IF(AND(TimeSpend[[#This Row],[Personnel number]]&lt;&gt;"",TimeSpend[[#This Row],[Date]]&lt;&gt;""),TimeSpend[[#This Row],[Personnel number]],""))</f>
        <v/>
      </c>
      <c r="B1317" s="85" t="str">
        <f>IF(AND(TimeSpend[[#This Row],[Personnel number]]&lt;&gt;"",TimeSpend[[#This Row],[Date]]&lt;&gt;""),TEXT(TimeSpend[[#This Row],[Date]],"[$-409]yyyyMMdd"),"")</f>
        <v/>
      </c>
      <c r="C1317" s="33" t="str">
        <f>IF(AND(TimeSpend[[#This Row],[Personnel number]]&lt;&gt;"",TimeSpend[[#This Row],[Date]]&lt;&gt;""),SUBSTITUTE(TimeSpend[[#This Row],[Hours]],",","."),"")</f>
        <v/>
      </c>
      <c r="D1317" t="str">
        <f>IF(AND(TimeSpend[[#This Row],[Personnel number]]&lt;&gt;"",TimeSpend[[#This Row],[Date]]&lt;&gt;""),TimeSpend[[#This Row],[Network]],"")</f>
        <v/>
      </c>
      <c r="E1317" t="str">
        <f>IF(AND(TimeSpend[[#This Row],[Personnel number]]&lt;&gt;"",TimeSpend[[#This Row],[Date]]&lt;&gt;""),TimeSpend[[#This Row],[Network Description]],"")</f>
        <v/>
      </c>
      <c r="F1317" t="str">
        <f>IF(AND(TimeSpend[[#This Row],[Personnel number]]&lt;&gt;"",TimeSpend[[#This Row],[Date]]&lt;&gt;""),TimeSpend[[#This Row],[Activity]],"")</f>
        <v/>
      </c>
      <c r="G1317" t="str">
        <f>IF(AND(TimeSpend[[#This Row],[Personnel number]]&lt;&gt;"",TimeSpend[[#This Row],[Date]]&lt;&gt;""),TimeSpend[[#This Row],[Activity description]],"")</f>
        <v/>
      </c>
      <c r="H1317" s="36" t="str">
        <f>IF(AND(TimeSpend[[#This Row],[Personnel number]]&lt;&gt;"",TimeSpend[[#This Row],[Date]]&lt;&gt;""),TimeSpend[[#This Row],[Start Time]],"")</f>
        <v/>
      </c>
      <c r="I1317" s="36" t="str">
        <f>IF(AND(TimeSpend[[#This Row],[Personnel number]]&lt;&gt;"",TimeSpend[[#This Row],[Date]]&lt;&gt;""),TimeSpend[[#This Row],[End Time]],"")</f>
        <v/>
      </c>
      <c r="J1317" t="str">
        <f>IF(AND(TimeSpend[[#This Row],[Personnel number]]&lt;&gt;"",TimeSpend[[#This Row],[Date]]&lt;&gt;""),TimeSpend[[#This Row],[Location]],"")</f>
        <v/>
      </c>
      <c r="K1317" t="str">
        <f>IF(AND(TimeSpend[[#This Row],[Personnel number]]&lt;&gt;"",TimeSpend[[#This Row],[Date]]&lt;&gt;""),TimeSpend[[#This Row],[Task]],"")</f>
        <v/>
      </c>
      <c r="L1317" t="str">
        <f>IF(AND(TimeSpend[[#This Row],[Personnel number]]&lt;&gt;"",TimeSpend[[#This Row],[Date]]&lt;&gt;""),Utilization!$J$2,"")</f>
        <v/>
      </c>
      <c r="M1317" t="str">
        <f>IF(AND(TimeSpend[[#This Row],[Personnel number]]&lt;&gt;"",TimeSpend[[#This Row],[Date]]&lt;&gt;""),TimeSpend[[#This Row],[Employee Name]],"")</f>
        <v/>
      </c>
      <c r="N1317" t="str">
        <f t="shared" si="40"/>
        <v/>
      </c>
      <c r="O1317" t="str">
        <f t="shared" si="41"/>
        <v/>
      </c>
      <c r="P1317" t="str">
        <f>IF(D1317&lt;&gt;"",VLOOKUP(D1317,Projects!B:C,2,0),"")</f>
        <v/>
      </c>
    </row>
    <row r="1318" spans="1:16" x14ac:dyDescent="0.25">
      <c r="A1318" t="str">
        <f>UPPER(IF(AND(TimeSpend[[#This Row],[Personnel number]]&lt;&gt;"",TimeSpend[[#This Row],[Date]]&lt;&gt;""),TimeSpend[[#This Row],[Personnel number]],""))</f>
        <v/>
      </c>
      <c r="B1318" s="85" t="str">
        <f>IF(AND(TimeSpend[[#This Row],[Personnel number]]&lt;&gt;"",TimeSpend[[#This Row],[Date]]&lt;&gt;""),TEXT(TimeSpend[[#This Row],[Date]],"[$-409]yyyyMMdd"),"")</f>
        <v/>
      </c>
      <c r="C1318" s="33" t="str">
        <f>IF(AND(TimeSpend[[#This Row],[Personnel number]]&lt;&gt;"",TimeSpend[[#This Row],[Date]]&lt;&gt;""),SUBSTITUTE(TimeSpend[[#This Row],[Hours]],",","."),"")</f>
        <v/>
      </c>
      <c r="D1318" t="str">
        <f>IF(AND(TimeSpend[[#This Row],[Personnel number]]&lt;&gt;"",TimeSpend[[#This Row],[Date]]&lt;&gt;""),TimeSpend[[#This Row],[Network]],"")</f>
        <v/>
      </c>
      <c r="E1318" t="str">
        <f>IF(AND(TimeSpend[[#This Row],[Personnel number]]&lt;&gt;"",TimeSpend[[#This Row],[Date]]&lt;&gt;""),TimeSpend[[#This Row],[Network Description]],"")</f>
        <v/>
      </c>
      <c r="F1318" t="str">
        <f>IF(AND(TimeSpend[[#This Row],[Personnel number]]&lt;&gt;"",TimeSpend[[#This Row],[Date]]&lt;&gt;""),TimeSpend[[#This Row],[Activity]],"")</f>
        <v/>
      </c>
      <c r="G1318" t="str">
        <f>IF(AND(TimeSpend[[#This Row],[Personnel number]]&lt;&gt;"",TimeSpend[[#This Row],[Date]]&lt;&gt;""),TimeSpend[[#This Row],[Activity description]],"")</f>
        <v/>
      </c>
      <c r="H1318" s="36" t="str">
        <f>IF(AND(TimeSpend[[#This Row],[Personnel number]]&lt;&gt;"",TimeSpend[[#This Row],[Date]]&lt;&gt;""),TimeSpend[[#This Row],[Start Time]],"")</f>
        <v/>
      </c>
      <c r="I1318" s="36" t="str">
        <f>IF(AND(TimeSpend[[#This Row],[Personnel number]]&lt;&gt;"",TimeSpend[[#This Row],[Date]]&lt;&gt;""),TimeSpend[[#This Row],[End Time]],"")</f>
        <v/>
      </c>
      <c r="J1318" t="str">
        <f>IF(AND(TimeSpend[[#This Row],[Personnel number]]&lt;&gt;"",TimeSpend[[#This Row],[Date]]&lt;&gt;""),TimeSpend[[#This Row],[Location]],"")</f>
        <v/>
      </c>
      <c r="K1318" t="str">
        <f>IF(AND(TimeSpend[[#This Row],[Personnel number]]&lt;&gt;"",TimeSpend[[#This Row],[Date]]&lt;&gt;""),TimeSpend[[#This Row],[Task]],"")</f>
        <v/>
      </c>
      <c r="L1318" t="str">
        <f>IF(AND(TimeSpend[[#This Row],[Personnel number]]&lt;&gt;"",TimeSpend[[#This Row],[Date]]&lt;&gt;""),Utilization!$J$2,"")</f>
        <v/>
      </c>
      <c r="M1318" t="str">
        <f>IF(AND(TimeSpend[[#This Row],[Personnel number]]&lt;&gt;"",TimeSpend[[#This Row],[Date]]&lt;&gt;""),TimeSpend[[#This Row],[Employee Name]],"")</f>
        <v/>
      </c>
      <c r="N1318" t="str">
        <f t="shared" si="40"/>
        <v/>
      </c>
      <c r="O1318" t="str">
        <f t="shared" si="41"/>
        <v/>
      </c>
      <c r="P1318" t="str">
        <f>IF(D1318&lt;&gt;"",VLOOKUP(D1318,Projects!B:C,2,0),"")</f>
        <v/>
      </c>
    </row>
    <row r="1319" spans="1:16" x14ac:dyDescent="0.25">
      <c r="A1319" t="str">
        <f>UPPER(IF(AND(TimeSpend[[#This Row],[Personnel number]]&lt;&gt;"",TimeSpend[[#This Row],[Date]]&lt;&gt;""),TimeSpend[[#This Row],[Personnel number]],""))</f>
        <v/>
      </c>
      <c r="B1319" s="85" t="str">
        <f>IF(AND(TimeSpend[[#This Row],[Personnel number]]&lt;&gt;"",TimeSpend[[#This Row],[Date]]&lt;&gt;""),TEXT(TimeSpend[[#This Row],[Date]],"[$-409]yyyyMMdd"),"")</f>
        <v/>
      </c>
      <c r="C1319" s="33" t="str">
        <f>IF(AND(TimeSpend[[#This Row],[Personnel number]]&lt;&gt;"",TimeSpend[[#This Row],[Date]]&lt;&gt;""),SUBSTITUTE(TimeSpend[[#This Row],[Hours]],",","."),"")</f>
        <v/>
      </c>
      <c r="D1319" t="str">
        <f>IF(AND(TimeSpend[[#This Row],[Personnel number]]&lt;&gt;"",TimeSpend[[#This Row],[Date]]&lt;&gt;""),TimeSpend[[#This Row],[Network]],"")</f>
        <v/>
      </c>
      <c r="E1319" t="str">
        <f>IF(AND(TimeSpend[[#This Row],[Personnel number]]&lt;&gt;"",TimeSpend[[#This Row],[Date]]&lt;&gt;""),TimeSpend[[#This Row],[Network Description]],"")</f>
        <v/>
      </c>
      <c r="F1319" t="str">
        <f>IF(AND(TimeSpend[[#This Row],[Personnel number]]&lt;&gt;"",TimeSpend[[#This Row],[Date]]&lt;&gt;""),TimeSpend[[#This Row],[Activity]],"")</f>
        <v/>
      </c>
      <c r="G1319" t="str">
        <f>IF(AND(TimeSpend[[#This Row],[Personnel number]]&lt;&gt;"",TimeSpend[[#This Row],[Date]]&lt;&gt;""),TimeSpend[[#This Row],[Activity description]],"")</f>
        <v/>
      </c>
      <c r="H1319" s="36" t="str">
        <f>IF(AND(TimeSpend[[#This Row],[Personnel number]]&lt;&gt;"",TimeSpend[[#This Row],[Date]]&lt;&gt;""),TimeSpend[[#This Row],[Start Time]],"")</f>
        <v/>
      </c>
      <c r="I1319" s="36" t="str">
        <f>IF(AND(TimeSpend[[#This Row],[Personnel number]]&lt;&gt;"",TimeSpend[[#This Row],[Date]]&lt;&gt;""),TimeSpend[[#This Row],[End Time]],"")</f>
        <v/>
      </c>
      <c r="J1319" t="str">
        <f>IF(AND(TimeSpend[[#This Row],[Personnel number]]&lt;&gt;"",TimeSpend[[#This Row],[Date]]&lt;&gt;""),TimeSpend[[#This Row],[Location]],"")</f>
        <v/>
      </c>
      <c r="K1319" t="str">
        <f>IF(AND(TimeSpend[[#This Row],[Personnel number]]&lt;&gt;"",TimeSpend[[#This Row],[Date]]&lt;&gt;""),TimeSpend[[#This Row],[Task]],"")</f>
        <v/>
      </c>
      <c r="L1319" t="str">
        <f>IF(AND(TimeSpend[[#This Row],[Personnel number]]&lt;&gt;"",TimeSpend[[#This Row],[Date]]&lt;&gt;""),Utilization!$J$2,"")</f>
        <v/>
      </c>
      <c r="M1319" t="str">
        <f>IF(AND(TimeSpend[[#This Row],[Personnel number]]&lt;&gt;"",TimeSpend[[#This Row],[Date]]&lt;&gt;""),TimeSpend[[#This Row],[Employee Name]],"")</f>
        <v/>
      </c>
      <c r="N1319" t="str">
        <f t="shared" si="40"/>
        <v/>
      </c>
      <c r="O1319" t="str">
        <f t="shared" si="41"/>
        <v/>
      </c>
      <c r="P1319" t="str">
        <f>IF(D1319&lt;&gt;"",VLOOKUP(D1319,Projects!B:C,2,0),"")</f>
        <v/>
      </c>
    </row>
    <row r="1320" spans="1:16" x14ac:dyDescent="0.25">
      <c r="A1320" t="str">
        <f>UPPER(IF(AND(TimeSpend[[#This Row],[Personnel number]]&lt;&gt;"",TimeSpend[[#This Row],[Date]]&lt;&gt;""),TimeSpend[[#This Row],[Personnel number]],""))</f>
        <v/>
      </c>
      <c r="B1320" s="85" t="str">
        <f>IF(AND(TimeSpend[[#This Row],[Personnel number]]&lt;&gt;"",TimeSpend[[#This Row],[Date]]&lt;&gt;""),TEXT(TimeSpend[[#This Row],[Date]],"[$-409]yyyyMMdd"),"")</f>
        <v/>
      </c>
      <c r="C1320" s="33" t="str">
        <f>IF(AND(TimeSpend[[#This Row],[Personnel number]]&lt;&gt;"",TimeSpend[[#This Row],[Date]]&lt;&gt;""),SUBSTITUTE(TimeSpend[[#This Row],[Hours]],",","."),"")</f>
        <v/>
      </c>
      <c r="D1320" t="str">
        <f>IF(AND(TimeSpend[[#This Row],[Personnel number]]&lt;&gt;"",TimeSpend[[#This Row],[Date]]&lt;&gt;""),TimeSpend[[#This Row],[Network]],"")</f>
        <v/>
      </c>
      <c r="E1320" t="str">
        <f>IF(AND(TimeSpend[[#This Row],[Personnel number]]&lt;&gt;"",TimeSpend[[#This Row],[Date]]&lt;&gt;""),TimeSpend[[#This Row],[Network Description]],"")</f>
        <v/>
      </c>
      <c r="F1320" t="str">
        <f>IF(AND(TimeSpend[[#This Row],[Personnel number]]&lt;&gt;"",TimeSpend[[#This Row],[Date]]&lt;&gt;""),TimeSpend[[#This Row],[Activity]],"")</f>
        <v/>
      </c>
      <c r="G1320" t="str">
        <f>IF(AND(TimeSpend[[#This Row],[Personnel number]]&lt;&gt;"",TimeSpend[[#This Row],[Date]]&lt;&gt;""),TimeSpend[[#This Row],[Activity description]],"")</f>
        <v/>
      </c>
      <c r="H1320" s="36" t="str">
        <f>IF(AND(TimeSpend[[#This Row],[Personnel number]]&lt;&gt;"",TimeSpend[[#This Row],[Date]]&lt;&gt;""),TimeSpend[[#This Row],[Start Time]],"")</f>
        <v/>
      </c>
      <c r="I1320" s="36" t="str">
        <f>IF(AND(TimeSpend[[#This Row],[Personnel number]]&lt;&gt;"",TimeSpend[[#This Row],[Date]]&lt;&gt;""),TimeSpend[[#This Row],[End Time]],"")</f>
        <v/>
      </c>
      <c r="J1320" t="str">
        <f>IF(AND(TimeSpend[[#This Row],[Personnel number]]&lt;&gt;"",TimeSpend[[#This Row],[Date]]&lt;&gt;""),TimeSpend[[#This Row],[Location]],"")</f>
        <v/>
      </c>
      <c r="K1320" t="str">
        <f>IF(AND(TimeSpend[[#This Row],[Personnel number]]&lt;&gt;"",TimeSpend[[#This Row],[Date]]&lt;&gt;""),TimeSpend[[#This Row],[Task]],"")</f>
        <v/>
      </c>
      <c r="L1320" t="str">
        <f>IF(AND(TimeSpend[[#This Row],[Personnel number]]&lt;&gt;"",TimeSpend[[#This Row],[Date]]&lt;&gt;""),Utilization!$J$2,"")</f>
        <v/>
      </c>
      <c r="M1320" t="str">
        <f>IF(AND(TimeSpend[[#This Row],[Personnel number]]&lt;&gt;"",TimeSpend[[#This Row],[Date]]&lt;&gt;""),TimeSpend[[#This Row],[Employee Name]],"")</f>
        <v/>
      </c>
      <c r="N1320" t="str">
        <f t="shared" si="40"/>
        <v/>
      </c>
      <c r="O1320" t="str">
        <f t="shared" si="41"/>
        <v/>
      </c>
      <c r="P1320" t="str">
        <f>IF(D1320&lt;&gt;"",VLOOKUP(D1320,Projects!B:C,2,0),"")</f>
        <v/>
      </c>
    </row>
    <row r="1321" spans="1:16" x14ac:dyDescent="0.25">
      <c r="A1321" t="str">
        <f>UPPER(IF(AND(TimeSpend[[#This Row],[Personnel number]]&lt;&gt;"",TimeSpend[[#This Row],[Date]]&lt;&gt;""),TimeSpend[[#This Row],[Personnel number]],""))</f>
        <v/>
      </c>
      <c r="B1321" s="85" t="str">
        <f>IF(AND(TimeSpend[[#This Row],[Personnel number]]&lt;&gt;"",TimeSpend[[#This Row],[Date]]&lt;&gt;""),TEXT(TimeSpend[[#This Row],[Date]],"[$-409]yyyyMMdd"),"")</f>
        <v/>
      </c>
      <c r="C1321" s="33" t="str">
        <f>IF(AND(TimeSpend[[#This Row],[Personnel number]]&lt;&gt;"",TimeSpend[[#This Row],[Date]]&lt;&gt;""),SUBSTITUTE(TimeSpend[[#This Row],[Hours]],",","."),"")</f>
        <v/>
      </c>
      <c r="D1321" t="str">
        <f>IF(AND(TimeSpend[[#This Row],[Personnel number]]&lt;&gt;"",TimeSpend[[#This Row],[Date]]&lt;&gt;""),TimeSpend[[#This Row],[Network]],"")</f>
        <v/>
      </c>
      <c r="E1321" t="str">
        <f>IF(AND(TimeSpend[[#This Row],[Personnel number]]&lt;&gt;"",TimeSpend[[#This Row],[Date]]&lt;&gt;""),TimeSpend[[#This Row],[Network Description]],"")</f>
        <v/>
      </c>
      <c r="F1321" t="str">
        <f>IF(AND(TimeSpend[[#This Row],[Personnel number]]&lt;&gt;"",TimeSpend[[#This Row],[Date]]&lt;&gt;""),TimeSpend[[#This Row],[Activity]],"")</f>
        <v/>
      </c>
      <c r="G1321" t="str">
        <f>IF(AND(TimeSpend[[#This Row],[Personnel number]]&lt;&gt;"",TimeSpend[[#This Row],[Date]]&lt;&gt;""),TimeSpend[[#This Row],[Activity description]],"")</f>
        <v/>
      </c>
      <c r="H1321" s="36" t="str">
        <f>IF(AND(TimeSpend[[#This Row],[Personnel number]]&lt;&gt;"",TimeSpend[[#This Row],[Date]]&lt;&gt;""),TimeSpend[[#This Row],[Start Time]],"")</f>
        <v/>
      </c>
      <c r="I1321" s="36" t="str">
        <f>IF(AND(TimeSpend[[#This Row],[Personnel number]]&lt;&gt;"",TimeSpend[[#This Row],[Date]]&lt;&gt;""),TimeSpend[[#This Row],[End Time]],"")</f>
        <v/>
      </c>
      <c r="J1321" t="str">
        <f>IF(AND(TimeSpend[[#This Row],[Personnel number]]&lt;&gt;"",TimeSpend[[#This Row],[Date]]&lt;&gt;""),TimeSpend[[#This Row],[Location]],"")</f>
        <v/>
      </c>
      <c r="K1321" t="str">
        <f>IF(AND(TimeSpend[[#This Row],[Personnel number]]&lt;&gt;"",TimeSpend[[#This Row],[Date]]&lt;&gt;""),TimeSpend[[#This Row],[Task]],"")</f>
        <v/>
      </c>
      <c r="L1321" t="str">
        <f>IF(AND(TimeSpend[[#This Row],[Personnel number]]&lt;&gt;"",TimeSpend[[#This Row],[Date]]&lt;&gt;""),Utilization!$J$2,"")</f>
        <v/>
      </c>
      <c r="M1321" t="str">
        <f>IF(AND(TimeSpend[[#This Row],[Personnel number]]&lt;&gt;"",TimeSpend[[#This Row],[Date]]&lt;&gt;""),TimeSpend[[#This Row],[Employee Name]],"")</f>
        <v/>
      </c>
      <c r="N1321" t="str">
        <f t="shared" si="40"/>
        <v/>
      </c>
      <c r="O1321" t="str">
        <f t="shared" si="41"/>
        <v/>
      </c>
      <c r="P1321" t="str">
        <f>IF(D1321&lt;&gt;"",VLOOKUP(D1321,Projects!B:C,2,0),"")</f>
        <v/>
      </c>
    </row>
    <row r="1322" spans="1:16" x14ac:dyDescent="0.25">
      <c r="A1322" t="str">
        <f>UPPER(IF(AND(TimeSpend[[#This Row],[Personnel number]]&lt;&gt;"",TimeSpend[[#This Row],[Date]]&lt;&gt;""),TimeSpend[[#This Row],[Personnel number]],""))</f>
        <v/>
      </c>
      <c r="B1322" s="85" t="str">
        <f>IF(AND(TimeSpend[[#This Row],[Personnel number]]&lt;&gt;"",TimeSpend[[#This Row],[Date]]&lt;&gt;""),TEXT(TimeSpend[[#This Row],[Date]],"[$-409]yyyyMMdd"),"")</f>
        <v/>
      </c>
      <c r="C1322" s="33" t="str">
        <f>IF(AND(TimeSpend[[#This Row],[Personnel number]]&lt;&gt;"",TimeSpend[[#This Row],[Date]]&lt;&gt;""),SUBSTITUTE(TimeSpend[[#This Row],[Hours]],",","."),"")</f>
        <v/>
      </c>
      <c r="D1322" t="str">
        <f>IF(AND(TimeSpend[[#This Row],[Personnel number]]&lt;&gt;"",TimeSpend[[#This Row],[Date]]&lt;&gt;""),TimeSpend[[#This Row],[Network]],"")</f>
        <v/>
      </c>
      <c r="E1322" t="str">
        <f>IF(AND(TimeSpend[[#This Row],[Personnel number]]&lt;&gt;"",TimeSpend[[#This Row],[Date]]&lt;&gt;""),TimeSpend[[#This Row],[Network Description]],"")</f>
        <v/>
      </c>
      <c r="F1322" t="str">
        <f>IF(AND(TimeSpend[[#This Row],[Personnel number]]&lt;&gt;"",TimeSpend[[#This Row],[Date]]&lt;&gt;""),TimeSpend[[#This Row],[Activity]],"")</f>
        <v/>
      </c>
      <c r="G1322" t="str">
        <f>IF(AND(TimeSpend[[#This Row],[Personnel number]]&lt;&gt;"",TimeSpend[[#This Row],[Date]]&lt;&gt;""),TimeSpend[[#This Row],[Activity description]],"")</f>
        <v/>
      </c>
      <c r="H1322" s="36" t="str">
        <f>IF(AND(TimeSpend[[#This Row],[Personnel number]]&lt;&gt;"",TimeSpend[[#This Row],[Date]]&lt;&gt;""),TimeSpend[[#This Row],[Start Time]],"")</f>
        <v/>
      </c>
      <c r="I1322" s="36" t="str">
        <f>IF(AND(TimeSpend[[#This Row],[Personnel number]]&lt;&gt;"",TimeSpend[[#This Row],[Date]]&lt;&gt;""),TimeSpend[[#This Row],[End Time]],"")</f>
        <v/>
      </c>
      <c r="J1322" t="str">
        <f>IF(AND(TimeSpend[[#This Row],[Personnel number]]&lt;&gt;"",TimeSpend[[#This Row],[Date]]&lt;&gt;""),TimeSpend[[#This Row],[Location]],"")</f>
        <v/>
      </c>
      <c r="K1322" t="str">
        <f>IF(AND(TimeSpend[[#This Row],[Personnel number]]&lt;&gt;"",TimeSpend[[#This Row],[Date]]&lt;&gt;""),TimeSpend[[#This Row],[Task]],"")</f>
        <v/>
      </c>
      <c r="L1322" t="str">
        <f>IF(AND(TimeSpend[[#This Row],[Personnel number]]&lt;&gt;"",TimeSpend[[#This Row],[Date]]&lt;&gt;""),Utilization!$J$2,"")</f>
        <v/>
      </c>
      <c r="M1322" t="str">
        <f>IF(AND(TimeSpend[[#This Row],[Personnel number]]&lt;&gt;"",TimeSpend[[#This Row],[Date]]&lt;&gt;""),TimeSpend[[#This Row],[Employee Name]],"")</f>
        <v/>
      </c>
      <c r="N1322" t="str">
        <f t="shared" si="40"/>
        <v/>
      </c>
      <c r="O1322" t="str">
        <f t="shared" si="41"/>
        <v/>
      </c>
      <c r="P1322" t="str">
        <f>IF(D1322&lt;&gt;"",VLOOKUP(D1322,Projects!B:C,2,0),"")</f>
        <v/>
      </c>
    </row>
    <row r="1323" spans="1:16" x14ac:dyDescent="0.25">
      <c r="A1323" t="str">
        <f>UPPER(IF(AND(TimeSpend[[#This Row],[Personnel number]]&lt;&gt;"",TimeSpend[[#This Row],[Date]]&lt;&gt;""),TimeSpend[[#This Row],[Personnel number]],""))</f>
        <v/>
      </c>
      <c r="B1323" s="85" t="str">
        <f>IF(AND(TimeSpend[[#This Row],[Personnel number]]&lt;&gt;"",TimeSpend[[#This Row],[Date]]&lt;&gt;""),TEXT(TimeSpend[[#This Row],[Date]],"[$-409]yyyyMMdd"),"")</f>
        <v/>
      </c>
      <c r="C1323" s="33" t="str">
        <f>IF(AND(TimeSpend[[#This Row],[Personnel number]]&lt;&gt;"",TimeSpend[[#This Row],[Date]]&lt;&gt;""),SUBSTITUTE(TimeSpend[[#This Row],[Hours]],",","."),"")</f>
        <v/>
      </c>
      <c r="D1323" t="str">
        <f>IF(AND(TimeSpend[[#This Row],[Personnel number]]&lt;&gt;"",TimeSpend[[#This Row],[Date]]&lt;&gt;""),TimeSpend[[#This Row],[Network]],"")</f>
        <v/>
      </c>
      <c r="E1323" t="str">
        <f>IF(AND(TimeSpend[[#This Row],[Personnel number]]&lt;&gt;"",TimeSpend[[#This Row],[Date]]&lt;&gt;""),TimeSpend[[#This Row],[Network Description]],"")</f>
        <v/>
      </c>
      <c r="F1323" t="str">
        <f>IF(AND(TimeSpend[[#This Row],[Personnel number]]&lt;&gt;"",TimeSpend[[#This Row],[Date]]&lt;&gt;""),TimeSpend[[#This Row],[Activity]],"")</f>
        <v/>
      </c>
      <c r="G1323" t="str">
        <f>IF(AND(TimeSpend[[#This Row],[Personnel number]]&lt;&gt;"",TimeSpend[[#This Row],[Date]]&lt;&gt;""),TimeSpend[[#This Row],[Activity description]],"")</f>
        <v/>
      </c>
      <c r="H1323" s="36" t="str">
        <f>IF(AND(TimeSpend[[#This Row],[Personnel number]]&lt;&gt;"",TimeSpend[[#This Row],[Date]]&lt;&gt;""),TimeSpend[[#This Row],[Start Time]],"")</f>
        <v/>
      </c>
      <c r="I1323" s="36" t="str">
        <f>IF(AND(TimeSpend[[#This Row],[Personnel number]]&lt;&gt;"",TimeSpend[[#This Row],[Date]]&lt;&gt;""),TimeSpend[[#This Row],[End Time]],"")</f>
        <v/>
      </c>
      <c r="J1323" t="str">
        <f>IF(AND(TimeSpend[[#This Row],[Personnel number]]&lt;&gt;"",TimeSpend[[#This Row],[Date]]&lt;&gt;""),TimeSpend[[#This Row],[Location]],"")</f>
        <v/>
      </c>
      <c r="K1323" t="str">
        <f>IF(AND(TimeSpend[[#This Row],[Personnel number]]&lt;&gt;"",TimeSpend[[#This Row],[Date]]&lt;&gt;""),TimeSpend[[#This Row],[Task]],"")</f>
        <v/>
      </c>
      <c r="L1323" t="str">
        <f>IF(AND(TimeSpend[[#This Row],[Personnel number]]&lt;&gt;"",TimeSpend[[#This Row],[Date]]&lt;&gt;""),Utilization!$J$2,"")</f>
        <v/>
      </c>
      <c r="M1323" t="str">
        <f>IF(AND(TimeSpend[[#This Row],[Personnel number]]&lt;&gt;"",TimeSpend[[#This Row],[Date]]&lt;&gt;""),TimeSpend[[#This Row],[Employee Name]],"")</f>
        <v/>
      </c>
      <c r="N1323" t="str">
        <f t="shared" si="40"/>
        <v/>
      </c>
      <c r="O1323" t="str">
        <f t="shared" si="41"/>
        <v/>
      </c>
      <c r="P1323" t="str">
        <f>IF(D1323&lt;&gt;"",VLOOKUP(D1323,Projects!B:C,2,0),"")</f>
        <v/>
      </c>
    </row>
    <row r="1324" spans="1:16" x14ac:dyDescent="0.25">
      <c r="A1324" t="str">
        <f>UPPER(IF(AND(TimeSpend[[#This Row],[Personnel number]]&lt;&gt;"",TimeSpend[[#This Row],[Date]]&lt;&gt;""),TimeSpend[[#This Row],[Personnel number]],""))</f>
        <v/>
      </c>
      <c r="B1324" s="85" t="str">
        <f>IF(AND(TimeSpend[[#This Row],[Personnel number]]&lt;&gt;"",TimeSpend[[#This Row],[Date]]&lt;&gt;""),TEXT(TimeSpend[[#This Row],[Date]],"[$-409]yyyyMMdd"),"")</f>
        <v/>
      </c>
      <c r="C1324" s="33" t="str">
        <f>IF(AND(TimeSpend[[#This Row],[Personnel number]]&lt;&gt;"",TimeSpend[[#This Row],[Date]]&lt;&gt;""),SUBSTITUTE(TimeSpend[[#This Row],[Hours]],",","."),"")</f>
        <v/>
      </c>
      <c r="D1324" t="str">
        <f>IF(AND(TimeSpend[[#This Row],[Personnel number]]&lt;&gt;"",TimeSpend[[#This Row],[Date]]&lt;&gt;""),TimeSpend[[#This Row],[Network]],"")</f>
        <v/>
      </c>
      <c r="E1324" t="str">
        <f>IF(AND(TimeSpend[[#This Row],[Personnel number]]&lt;&gt;"",TimeSpend[[#This Row],[Date]]&lt;&gt;""),TimeSpend[[#This Row],[Network Description]],"")</f>
        <v/>
      </c>
      <c r="F1324" t="str">
        <f>IF(AND(TimeSpend[[#This Row],[Personnel number]]&lt;&gt;"",TimeSpend[[#This Row],[Date]]&lt;&gt;""),TimeSpend[[#This Row],[Activity]],"")</f>
        <v/>
      </c>
      <c r="G1324" t="str">
        <f>IF(AND(TimeSpend[[#This Row],[Personnel number]]&lt;&gt;"",TimeSpend[[#This Row],[Date]]&lt;&gt;""),TimeSpend[[#This Row],[Activity description]],"")</f>
        <v/>
      </c>
      <c r="H1324" s="36" t="str">
        <f>IF(AND(TimeSpend[[#This Row],[Personnel number]]&lt;&gt;"",TimeSpend[[#This Row],[Date]]&lt;&gt;""),TimeSpend[[#This Row],[Start Time]],"")</f>
        <v/>
      </c>
      <c r="I1324" s="36" t="str">
        <f>IF(AND(TimeSpend[[#This Row],[Personnel number]]&lt;&gt;"",TimeSpend[[#This Row],[Date]]&lt;&gt;""),TimeSpend[[#This Row],[End Time]],"")</f>
        <v/>
      </c>
      <c r="J1324" t="str">
        <f>IF(AND(TimeSpend[[#This Row],[Personnel number]]&lt;&gt;"",TimeSpend[[#This Row],[Date]]&lt;&gt;""),TimeSpend[[#This Row],[Location]],"")</f>
        <v/>
      </c>
      <c r="K1324" t="str">
        <f>IF(AND(TimeSpend[[#This Row],[Personnel number]]&lt;&gt;"",TimeSpend[[#This Row],[Date]]&lt;&gt;""),TimeSpend[[#This Row],[Task]],"")</f>
        <v/>
      </c>
      <c r="L1324" t="str">
        <f>IF(AND(TimeSpend[[#This Row],[Personnel number]]&lt;&gt;"",TimeSpend[[#This Row],[Date]]&lt;&gt;""),Utilization!$J$2,"")</f>
        <v/>
      </c>
      <c r="M1324" t="str">
        <f>IF(AND(TimeSpend[[#This Row],[Personnel number]]&lt;&gt;"",TimeSpend[[#This Row],[Date]]&lt;&gt;""),TimeSpend[[#This Row],[Employee Name]],"")</f>
        <v/>
      </c>
      <c r="N1324" t="str">
        <f t="shared" si="40"/>
        <v/>
      </c>
      <c r="O1324" t="str">
        <f t="shared" si="41"/>
        <v/>
      </c>
      <c r="P1324" t="str">
        <f>IF(D1324&lt;&gt;"",VLOOKUP(D1324,Projects!B:C,2,0),"")</f>
        <v/>
      </c>
    </row>
    <row r="1325" spans="1:16" x14ac:dyDescent="0.25">
      <c r="A1325" t="str">
        <f>UPPER(IF(AND(TimeSpend[[#This Row],[Personnel number]]&lt;&gt;"",TimeSpend[[#This Row],[Date]]&lt;&gt;""),TimeSpend[[#This Row],[Personnel number]],""))</f>
        <v/>
      </c>
      <c r="B1325" s="85" t="str">
        <f>IF(AND(TimeSpend[[#This Row],[Personnel number]]&lt;&gt;"",TimeSpend[[#This Row],[Date]]&lt;&gt;""),TEXT(TimeSpend[[#This Row],[Date]],"[$-409]yyyyMMdd"),"")</f>
        <v/>
      </c>
      <c r="C1325" s="33" t="str">
        <f>IF(AND(TimeSpend[[#This Row],[Personnel number]]&lt;&gt;"",TimeSpend[[#This Row],[Date]]&lt;&gt;""),SUBSTITUTE(TimeSpend[[#This Row],[Hours]],",","."),"")</f>
        <v/>
      </c>
      <c r="D1325" t="str">
        <f>IF(AND(TimeSpend[[#This Row],[Personnel number]]&lt;&gt;"",TimeSpend[[#This Row],[Date]]&lt;&gt;""),TimeSpend[[#This Row],[Network]],"")</f>
        <v/>
      </c>
      <c r="E1325" t="str">
        <f>IF(AND(TimeSpend[[#This Row],[Personnel number]]&lt;&gt;"",TimeSpend[[#This Row],[Date]]&lt;&gt;""),TimeSpend[[#This Row],[Network Description]],"")</f>
        <v/>
      </c>
      <c r="F1325" t="str">
        <f>IF(AND(TimeSpend[[#This Row],[Personnel number]]&lt;&gt;"",TimeSpend[[#This Row],[Date]]&lt;&gt;""),TimeSpend[[#This Row],[Activity]],"")</f>
        <v/>
      </c>
      <c r="G1325" t="str">
        <f>IF(AND(TimeSpend[[#This Row],[Personnel number]]&lt;&gt;"",TimeSpend[[#This Row],[Date]]&lt;&gt;""),TimeSpend[[#This Row],[Activity description]],"")</f>
        <v/>
      </c>
      <c r="H1325" s="36" t="str">
        <f>IF(AND(TimeSpend[[#This Row],[Personnel number]]&lt;&gt;"",TimeSpend[[#This Row],[Date]]&lt;&gt;""),TimeSpend[[#This Row],[Start Time]],"")</f>
        <v/>
      </c>
      <c r="I1325" s="36" t="str">
        <f>IF(AND(TimeSpend[[#This Row],[Personnel number]]&lt;&gt;"",TimeSpend[[#This Row],[Date]]&lt;&gt;""),TimeSpend[[#This Row],[End Time]],"")</f>
        <v/>
      </c>
      <c r="J1325" t="str">
        <f>IF(AND(TimeSpend[[#This Row],[Personnel number]]&lt;&gt;"",TimeSpend[[#This Row],[Date]]&lt;&gt;""),TimeSpend[[#This Row],[Location]],"")</f>
        <v/>
      </c>
      <c r="K1325" t="str">
        <f>IF(AND(TimeSpend[[#This Row],[Personnel number]]&lt;&gt;"",TimeSpend[[#This Row],[Date]]&lt;&gt;""),TimeSpend[[#This Row],[Task]],"")</f>
        <v/>
      </c>
      <c r="L1325" t="str">
        <f>IF(AND(TimeSpend[[#This Row],[Personnel number]]&lt;&gt;"",TimeSpend[[#This Row],[Date]]&lt;&gt;""),Utilization!$J$2,"")</f>
        <v/>
      </c>
      <c r="M1325" t="str">
        <f>IF(AND(TimeSpend[[#This Row],[Personnel number]]&lt;&gt;"",TimeSpend[[#This Row],[Date]]&lt;&gt;""),TimeSpend[[#This Row],[Employee Name]],"")</f>
        <v/>
      </c>
      <c r="N1325" t="str">
        <f t="shared" si="40"/>
        <v/>
      </c>
      <c r="O1325" t="str">
        <f t="shared" si="41"/>
        <v/>
      </c>
      <c r="P1325" t="str">
        <f>IF(D1325&lt;&gt;"",VLOOKUP(D1325,Projects!B:C,2,0),"")</f>
        <v/>
      </c>
    </row>
    <row r="1326" spans="1:16" x14ac:dyDescent="0.25">
      <c r="A1326" t="str">
        <f>UPPER(IF(AND(TimeSpend[[#This Row],[Personnel number]]&lt;&gt;"",TimeSpend[[#This Row],[Date]]&lt;&gt;""),TimeSpend[[#This Row],[Personnel number]],""))</f>
        <v/>
      </c>
      <c r="B1326" s="85" t="str">
        <f>IF(AND(TimeSpend[[#This Row],[Personnel number]]&lt;&gt;"",TimeSpend[[#This Row],[Date]]&lt;&gt;""),TEXT(TimeSpend[[#This Row],[Date]],"[$-409]yyyyMMdd"),"")</f>
        <v/>
      </c>
      <c r="C1326" s="33" t="str">
        <f>IF(AND(TimeSpend[[#This Row],[Personnel number]]&lt;&gt;"",TimeSpend[[#This Row],[Date]]&lt;&gt;""),SUBSTITUTE(TimeSpend[[#This Row],[Hours]],",","."),"")</f>
        <v/>
      </c>
      <c r="D1326" t="str">
        <f>IF(AND(TimeSpend[[#This Row],[Personnel number]]&lt;&gt;"",TimeSpend[[#This Row],[Date]]&lt;&gt;""),TimeSpend[[#This Row],[Network]],"")</f>
        <v/>
      </c>
      <c r="E1326" t="str">
        <f>IF(AND(TimeSpend[[#This Row],[Personnel number]]&lt;&gt;"",TimeSpend[[#This Row],[Date]]&lt;&gt;""),TimeSpend[[#This Row],[Network Description]],"")</f>
        <v/>
      </c>
      <c r="F1326" t="str">
        <f>IF(AND(TimeSpend[[#This Row],[Personnel number]]&lt;&gt;"",TimeSpend[[#This Row],[Date]]&lt;&gt;""),TimeSpend[[#This Row],[Activity]],"")</f>
        <v/>
      </c>
      <c r="G1326" t="str">
        <f>IF(AND(TimeSpend[[#This Row],[Personnel number]]&lt;&gt;"",TimeSpend[[#This Row],[Date]]&lt;&gt;""),TimeSpend[[#This Row],[Activity description]],"")</f>
        <v/>
      </c>
      <c r="H1326" s="36" t="str">
        <f>IF(AND(TimeSpend[[#This Row],[Personnel number]]&lt;&gt;"",TimeSpend[[#This Row],[Date]]&lt;&gt;""),TimeSpend[[#This Row],[Start Time]],"")</f>
        <v/>
      </c>
      <c r="I1326" s="36" t="str">
        <f>IF(AND(TimeSpend[[#This Row],[Personnel number]]&lt;&gt;"",TimeSpend[[#This Row],[Date]]&lt;&gt;""),TimeSpend[[#This Row],[End Time]],"")</f>
        <v/>
      </c>
      <c r="J1326" t="str">
        <f>IF(AND(TimeSpend[[#This Row],[Personnel number]]&lt;&gt;"",TimeSpend[[#This Row],[Date]]&lt;&gt;""),TimeSpend[[#This Row],[Location]],"")</f>
        <v/>
      </c>
      <c r="K1326" t="str">
        <f>IF(AND(TimeSpend[[#This Row],[Personnel number]]&lt;&gt;"",TimeSpend[[#This Row],[Date]]&lt;&gt;""),TimeSpend[[#This Row],[Task]],"")</f>
        <v/>
      </c>
      <c r="L1326" t="str">
        <f>IF(AND(TimeSpend[[#This Row],[Personnel number]]&lt;&gt;"",TimeSpend[[#This Row],[Date]]&lt;&gt;""),Utilization!$J$2,"")</f>
        <v/>
      </c>
      <c r="M1326" t="str">
        <f>IF(AND(TimeSpend[[#This Row],[Personnel number]]&lt;&gt;"",TimeSpend[[#This Row],[Date]]&lt;&gt;""),TimeSpend[[#This Row],[Employee Name]],"")</f>
        <v/>
      </c>
      <c r="N1326" t="str">
        <f t="shared" si="40"/>
        <v/>
      </c>
      <c r="O1326" t="str">
        <f t="shared" si="41"/>
        <v/>
      </c>
      <c r="P1326" t="str">
        <f>IF(D1326&lt;&gt;"",VLOOKUP(D1326,Projects!B:C,2,0),"")</f>
        <v/>
      </c>
    </row>
    <row r="1327" spans="1:16" x14ac:dyDescent="0.25">
      <c r="A1327" t="str">
        <f>UPPER(IF(AND(TimeSpend[[#This Row],[Personnel number]]&lt;&gt;"",TimeSpend[[#This Row],[Date]]&lt;&gt;""),TimeSpend[[#This Row],[Personnel number]],""))</f>
        <v/>
      </c>
      <c r="B1327" s="85" t="str">
        <f>IF(AND(TimeSpend[[#This Row],[Personnel number]]&lt;&gt;"",TimeSpend[[#This Row],[Date]]&lt;&gt;""),TEXT(TimeSpend[[#This Row],[Date]],"[$-409]yyyyMMdd"),"")</f>
        <v/>
      </c>
      <c r="C1327" s="33" t="str">
        <f>IF(AND(TimeSpend[[#This Row],[Personnel number]]&lt;&gt;"",TimeSpend[[#This Row],[Date]]&lt;&gt;""),SUBSTITUTE(TimeSpend[[#This Row],[Hours]],",","."),"")</f>
        <v/>
      </c>
      <c r="D1327" t="str">
        <f>IF(AND(TimeSpend[[#This Row],[Personnel number]]&lt;&gt;"",TimeSpend[[#This Row],[Date]]&lt;&gt;""),TimeSpend[[#This Row],[Network]],"")</f>
        <v/>
      </c>
      <c r="E1327" t="str">
        <f>IF(AND(TimeSpend[[#This Row],[Personnel number]]&lt;&gt;"",TimeSpend[[#This Row],[Date]]&lt;&gt;""),TimeSpend[[#This Row],[Network Description]],"")</f>
        <v/>
      </c>
      <c r="F1327" t="str">
        <f>IF(AND(TimeSpend[[#This Row],[Personnel number]]&lt;&gt;"",TimeSpend[[#This Row],[Date]]&lt;&gt;""),TimeSpend[[#This Row],[Activity]],"")</f>
        <v/>
      </c>
      <c r="G1327" t="str">
        <f>IF(AND(TimeSpend[[#This Row],[Personnel number]]&lt;&gt;"",TimeSpend[[#This Row],[Date]]&lt;&gt;""),TimeSpend[[#This Row],[Activity description]],"")</f>
        <v/>
      </c>
      <c r="H1327" s="36" t="str">
        <f>IF(AND(TimeSpend[[#This Row],[Personnel number]]&lt;&gt;"",TimeSpend[[#This Row],[Date]]&lt;&gt;""),TimeSpend[[#This Row],[Start Time]],"")</f>
        <v/>
      </c>
      <c r="I1327" s="36" t="str">
        <f>IF(AND(TimeSpend[[#This Row],[Personnel number]]&lt;&gt;"",TimeSpend[[#This Row],[Date]]&lt;&gt;""),TimeSpend[[#This Row],[End Time]],"")</f>
        <v/>
      </c>
      <c r="J1327" t="str">
        <f>IF(AND(TimeSpend[[#This Row],[Personnel number]]&lt;&gt;"",TimeSpend[[#This Row],[Date]]&lt;&gt;""),TimeSpend[[#This Row],[Location]],"")</f>
        <v/>
      </c>
      <c r="K1327" t="str">
        <f>IF(AND(TimeSpend[[#This Row],[Personnel number]]&lt;&gt;"",TimeSpend[[#This Row],[Date]]&lt;&gt;""),TimeSpend[[#This Row],[Task]],"")</f>
        <v/>
      </c>
      <c r="L1327" t="str">
        <f>IF(AND(TimeSpend[[#This Row],[Personnel number]]&lt;&gt;"",TimeSpend[[#This Row],[Date]]&lt;&gt;""),Utilization!$J$2,"")</f>
        <v/>
      </c>
      <c r="M1327" t="str">
        <f>IF(AND(TimeSpend[[#This Row],[Personnel number]]&lt;&gt;"",TimeSpend[[#This Row],[Date]]&lt;&gt;""),TimeSpend[[#This Row],[Employee Name]],"")</f>
        <v/>
      </c>
      <c r="N1327" t="str">
        <f t="shared" si="40"/>
        <v/>
      </c>
      <c r="O1327" t="str">
        <f t="shared" si="41"/>
        <v/>
      </c>
      <c r="P1327" t="str">
        <f>IF(D1327&lt;&gt;"",VLOOKUP(D1327,Projects!B:C,2,0),"")</f>
        <v/>
      </c>
    </row>
    <row r="1328" spans="1:16" x14ac:dyDescent="0.25">
      <c r="A1328" t="str">
        <f>UPPER(IF(AND(TimeSpend[[#This Row],[Personnel number]]&lt;&gt;"",TimeSpend[[#This Row],[Date]]&lt;&gt;""),TimeSpend[[#This Row],[Personnel number]],""))</f>
        <v/>
      </c>
      <c r="B1328" s="85" t="str">
        <f>IF(AND(TimeSpend[[#This Row],[Personnel number]]&lt;&gt;"",TimeSpend[[#This Row],[Date]]&lt;&gt;""),TEXT(TimeSpend[[#This Row],[Date]],"[$-409]yyyyMMdd"),"")</f>
        <v/>
      </c>
      <c r="C1328" s="33" t="str">
        <f>IF(AND(TimeSpend[[#This Row],[Personnel number]]&lt;&gt;"",TimeSpend[[#This Row],[Date]]&lt;&gt;""),SUBSTITUTE(TimeSpend[[#This Row],[Hours]],",","."),"")</f>
        <v/>
      </c>
      <c r="D1328" t="str">
        <f>IF(AND(TimeSpend[[#This Row],[Personnel number]]&lt;&gt;"",TimeSpend[[#This Row],[Date]]&lt;&gt;""),TimeSpend[[#This Row],[Network]],"")</f>
        <v/>
      </c>
      <c r="E1328" t="str">
        <f>IF(AND(TimeSpend[[#This Row],[Personnel number]]&lt;&gt;"",TimeSpend[[#This Row],[Date]]&lt;&gt;""),TimeSpend[[#This Row],[Network Description]],"")</f>
        <v/>
      </c>
      <c r="F1328" t="str">
        <f>IF(AND(TimeSpend[[#This Row],[Personnel number]]&lt;&gt;"",TimeSpend[[#This Row],[Date]]&lt;&gt;""),TimeSpend[[#This Row],[Activity]],"")</f>
        <v/>
      </c>
      <c r="G1328" t="str">
        <f>IF(AND(TimeSpend[[#This Row],[Personnel number]]&lt;&gt;"",TimeSpend[[#This Row],[Date]]&lt;&gt;""),TimeSpend[[#This Row],[Activity description]],"")</f>
        <v/>
      </c>
      <c r="H1328" s="36" t="str">
        <f>IF(AND(TimeSpend[[#This Row],[Personnel number]]&lt;&gt;"",TimeSpend[[#This Row],[Date]]&lt;&gt;""),TimeSpend[[#This Row],[Start Time]],"")</f>
        <v/>
      </c>
      <c r="I1328" s="36" t="str">
        <f>IF(AND(TimeSpend[[#This Row],[Personnel number]]&lt;&gt;"",TimeSpend[[#This Row],[Date]]&lt;&gt;""),TimeSpend[[#This Row],[End Time]],"")</f>
        <v/>
      </c>
      <c r="J1328" t="str">
        <f>IF(AND(TimeSpend[[#This Row],[Personnel number]]&lt;&gt;"",TimeSpend[[#This Row],[Date]]&lt;&gt;""),TimeSpend[[#This Row],[Location]],"")</f>
        <v/>
      </c>
      <c r="K1328" t="str">
        <f>IF(AND(TimeSpend[[#This Row],[Personnel number]]&lt;&gt;"",TimeSpend[[#This Row],[Date]]&lt;&gt;""),TimeSpend[[#This Row],[Task]],"")</f>
        <v/>
      </c>
      <c r="L1328" t="str">
        <f>IF(AND(TimeSpend[[#This Row],[Personnel number]]&lt;&gt;"",TimeSpend[[#This Row],[Date]]&lt;&gt;""),Utilization!$J$2,"")</f>
        <v/>
      </c>
      <c r="M1328" t="str">
        <f>IF(AND(TimeSpend[[#This Row],[Personnel number]]&lt;&gt;"",TimeSpend[[#This Row],[Date]]&lt;&gt;""),TimeSpend[[#This Row],[Employee Name]],"")</f>
        <v/>
      </c>
      <c r="N1328" t="str">
        <f t="shared" si="40"/>
        <v/>
      </c>
      <c r="O1328" t="str">
        <f t="shared" si="41"/>
        <v/>
      </c>
      <c r="P1328" t="str">
        <f>IF(D1328&lt;&gt;"",VLOOKUP(D1328,Projects!B:C,2,0),"")</f>
        <v/>
      </c>
    </row>
    <row r="1329" spans="1:16" x14ac:dyDescent="0.25">
      <c r="A1329" t="str">
        <f>UPPER(IF(AND(TimeSpend[[#This Row],[Personnel number]]&lt;&gt;"",TimeSpend[[#This Row],[Date]]&lt;&gt;""),TimeSpend[[#This Row],[Personnel number]],""))</f>
        <v/>
      </c>
      <c r="B1329" s="85" t="str">
        <f>IF(AND(TimeSpend[[#This Row],[Personnel number]]&lt;&gt;"",TimeSpend[[#This Row],[Date]]&lt;&gt;""),TEXT(TimeSpend[[#This Row],[Date]],"[$-409]yyyyMMdd"),"")</f>
        <v/>
      </c>
      <c r="C1329" s="33" t="str">
        <f>IF(AND(TimeSpend[[#This Row],[Personnel number]]&lt;&gt;"",TimeSpend[[#This Row],[Date]]&lt;&gt;""),SUBSTITUTE(TimeSpend[[#This Row],[Hours]],",","."),"")</f>
        <v/>
      </c>
      <c r="D1329" t="str">
        <f>IF(AND(TimeSpend[[#This Row],[Personnel number]]&lt;&gt;"",TimeSpend[[#This Row],[Date]]&lt;&gt;""),TimeSpend[[#This Row],[Network]],"")</f>
        <v/>
      </c>
      <c r="E1329" t="str">
        <f>IF(AND(TimeSpend[[#This Row],[Personnel number]]&lt;&gt;"",TimeSpend[[#This Row],[Date]]&lt;&gt;""),TimeSpend[[#This Row],[Network Description]],"")</f>
        <v/>
      </c>
      <c r="F1329" t="str">
        <f>IF(AND(TimeSpend[[#This Row],[Personnel number]]&lt;&gt;"",TimeSpend[[#This Row],[Date]]&lt;&gt;""),TimeSpend[[#This Row],[Activity]],"")</f>
        <v/>
      </c>
      <c r="G1329" t="str">
        <f>IF(AND(TimeSpend[[#This Row],[Personnel number]]&lt;&gt;"",TimeSpend[[#This Row],[Date]]&lt;&gt;""),TimeSpend[[#This Row],[Activity description]],"")</f>
        <v/>
      </c>
      <c r="H1329" s="36" t="str">
        <f>IF(AND(TimeSpend[[#This Row],[Personnel number]]&lt;&gt;"",TimeSpend[[#This Row],[Date]]&lt;&gt;""),TimeSpend[[#This Row],[Start Time]],"")</f>
        <v/>
      </c>
      <c r="I1329" s="36" t="str">
        <f>IF(AND(TimeSpend[[#This Row],[Personnel number]]&lt;&gt;"",TimeSpend[[#This Row],[Date]]&lt;&gt;""),TimeSpend[[#This Row],[End Time]],"")</f>
        <v/>
      </c>
      <c r="J1329" t="str">
        <f>IF(AND(TimeSpend[[#This Row],[Personnel number]]&lt;&gt;"",TimeSpend[[#This Row],[Date]]&lt;&gt;""),TimeSpend[[#This Row],[Location]],"")</f>
        <v/>
      </c>
      <c r="K1329" t="str">
        <f>IF(AND(TimeSpend[[#This Row],[Personnel number]]&lt;&gt;"",TimeSpend[[#This Row],[Date]]&lt;&gt;""),TimeSpend[[#This Row],[Task]],"")</f>
        <v/>
      </c>
      <c r="L1329" t="str">
        <f>IF(AND(TimeSpend[[#This Row],[Personnel number]]&lt;&gt;"",TimeSpend[[#This Row],[Date]]&lt;&gt;""),Utilization!$J$2,"")</f>
        <v/>
      </c>
      <c r="M1329" t="str">
        <f>IF(AND(TimeSpend[[#This Row],[Personnel number]]&lt;&gt;"",TimeSpend[[#This Row],[Date]]&lt;&gt;""),TimeSpend[[#This Row],[Employee Name]],"")</f>
        <v/>
      </c>
      <c r="N1329" t="str">
        <f t="shared" si="40"/>
        <v/>
      </c>
      <c r="O1329" t="str">
        <f t="shared" si="41"/>
        <v/>
      </c>
      <c r="P1329" t="str">
        <f>IF(D1329&lt;&gt;"",VLOOKUP(D1329,Projects!B:C,2,0),"")</f>
        <v/>
      </c>
    </row>
    <row r="1330" spans="1:16" x14ac:dyDescent="0.25">
      <c r="A1330" t="str">
        <f>UPPER(IF(AND(TimeSpend[[#This Row],[Personnel number]]&lt;&gt;"",TimeSpend[[#This Row],[Date]]&lt;&gt;""),TimeSpend[[#This Row],[Personnel number]],""))</f>
        <v/>
      </c>
      <c r="B1330" s="85" t="str">
        <f>IF(AND(TimeSpend[[#This Row],[Personnel number]]&lt;&gt;"",TimeSpend[[#This Row],[Date]]&lt;&gt;""),TEXT(TimeSpend[[#This Row],[Date]],"[$-409]yyyyMMdd"),"")</f>
        <v/>
      </c>
      <c r="C1330" s="33" t="str">
        <f>IF(AND(TimeSpend[[#This Row],[Personnel number]]&lt;&gt;"",TimeSpend[[#This Row],[Date]]&lt;&gt;""),SUBSTITUTE(TimeSpend[[#This Row],[Hours]],",","."),"")</f>
        <v/>
      </c>
      <c r="D1330" t="str">
        <f>IF(AND(TimeSpend[[#This Row],[Personnel number]]&lt;&gt;"",TimeSpend[[#This Row],[Date]]&lt;&gt;""),TimeSpend[[#This Row],[Network]],"")</f>
        <v/>
      </c>
      <c r="E1330" t="str">
        <f>IF(AND(TimeSpend[[#This Row],[Personnel number]]&lt;&gt;"",TimeSpend[[#This Row],[Date]]&lt;&gt;""),TimeSpend[[#This Row],[Network Description]],"")</f>
        <v/>
      </c>
      <c r="F1330" t="str">
        <f>IF(AND(TimeSpend[[#This Row],[Personnel number]]&lt;&gt;"",TimeSpend[[#This Row],[Date]]&lt;&gt;""),TimeSpend[[#This Row],[Activity]],"")</f>
        <v/>
      </c>
      <c r="G1330" t="str">
        <f>IF(AND(TimeSpend[[#This Row],[Personnel number]]&lt;&gt;"",TimeSpend[[#This Row],[Date]]&lt;&gt;""),TimeSpend[[#This Row],[Activity description]],"")</f>
        <v/>
      </c>
      <c r="H1330" s="36" t="str">
        <f>IF(AND(TimeSpend[[#This Row],[Personnel number]]&lt;&gt;"",TimeSpend[[#This Row],[Date]]&lt;&gt;""),TimeSpend[[#This Row],[Start Time]],"")</f>
        <v/>
      </c>
      <c r="I1330" s="36" t="str">
        <f>IF(AND(TimeSpend[[#This Row],[Personnel number]]&lt;&gt;"",TimeSpend[[#This Row],[Date]]&lt;&gt;""),TimeSpend[[#This Row],[End Time]],"")</f>
        <v/>
      </c>
      <c r="J1330" t="str">
        <f>IF(AND(TimeSpend[[#This Row],[Personnel number]]&lt;&gt;"",TimeSpend[[#This Row],[Date]]&lt;&gt;""),TimeSpend[[#This Row],[Location]],"")</f>
        <v/>
      </c>
      <c r="K1330" t="str">
        <f>IF(AND(TimeSpend[[#This Row],[Personnel number]]&lt;&gt;"",TimeSpend[[#This Row],[Date]]&lt;&gt;""),TimeSpend[[#This Row],[Task]],"")</f>
        <v/>
      </c>
      <c r="L1330" t="str">
        <f>IF(AND(TimeSpend[[#This Row],[Personnel number]]&lt;&gt;"",TimeSpend[[#This Row],[Date]]&lt;&gt;""),Utilization!$J$2,"")</f>
        <v/>
      </c>
      <c r="M1330" t="str">
        <f>IF(AND(TimeSpend[[#This Row],[Personnel number]]&lt;&gt;"",TimeSpend[[#This Row],[Date]]&lt;&gt;""),TimeSpend[[#This Row],[Employee Name]],"")</f>
        <v/>
      </c>
      <c r="N1330" t="str">
        <f t="shared" si="40"/>
        <v/>
      </c>
      <c r="O1330" t="str">
        <f t="shared" si="41"/>
        <v/>
      </c>
      <c r="P1330" t="str">
        <f>IF(D1330&lt;&gt;"",VLOOKUP(D1330,Projects!B:C,2,0),"")</f>
        <v/>
      </c>
    </row>
    <row r="1331" spans="1:16" x14ac:dyDescent="0.25">
      <c r="A1331" t="str">
        <f>UPPER(IF(AND(TimeSpend[[#This Row],[Personnel number]]&lt;&gt;"",TimeSpend[[#This Row],[Date]]&lt;&gt;""),TimeSpend[[#This Row],[Personnel number]],""))</f>
        <v/>
      </c>
      <c r="B1331" s="85" t="str">
        <f>IF(AND(TimeSpend[[#This Row],[Personnel number]]&lt;&gt;"",TimeSpend[[#This Row],[Date]]&lt;&gt;""),TEXT(TimeSpend[[#This Row],[Date]],"[$-409]yyyyMMdd"),"")</f>
        <v/>
      </c>
      <c r="C1331" s="33" t="str">
        <f>IF(AND(TimeSpend[[#This Row],[Personnel number]]&lt;&gt;"",TimeSpend[[#This Row],[Date]]&lt;&gt;""),SUBSTITUTE(TimeSpend[[#This Row],[Hours]],",","."),"")</f>
        <v/>
      </c>
      <c r="D1331" t="str">
        <f>IF(AND(TimeSpend[[#This Row],[Personnel number]]&lt;&gt;"",TimeSpend[[#This Row],[Date]]&lt;&gt;""),TimeSpend[[#This Row],[Network]],"")</f>
        <v/>
      </c>
      <c r="E1331" t="str">
        <f>IF(AND(TimeSpend[[#This Row],[Personnel number]]&lt;&gt;"",TimeSpend[[#This Row],[Date]]&lt;&gt;""),TimeSpend[[#This Row],[Network Description]],"")</f>
        <v/>
      </c>
      <c r="F1331" t="str">
        <f>IF(AND(TimeSpend[[#This Row],[Personnel number]]&lt;&gt;"",TimeSpend[[#This Row],[Date]]&lt;&gt;""),TimeSpend[[#This Row],[Activity]],"")</f>
        <v/>
      </c>
      <c r="G1331" t="str">
        <f>IF(AND(TimeSpend[[#This Row],[Personnel number]]&lt;&gt;"",TimeSpend[[#This Row],[Date]]&lt;&gt;""),TimeSpend[[#This Row],[Activity description]],"")</f>
        <v/>
      </c>
      <c r="H1331" s="36" t="str">
        <f>IF(AND(TimeSpend[[#This Row],[Personnel number]]&lt;&gt;"",TimeSpend[[#This Row],[Date]]&lt;&gt;""),TimeSpend[[#This Row],[Start Time]],"")</f>
        <v/>
      </c>
      <c r="I1331" s="36" t="str">
        <f>IF(AND(TimeSpend[[#This Row],[Personnel number]]&lt;&gt;"",TimeSpend[[#This Row],[Date]]&lt;&gt;""),TimeSpend[[#This Row],[End Time]],"")</f>
        <v/>
      </c>
      <c r="J1331" t="str">
        <f>IF(AND(TimeSpend[[#This Row],[Personnel number]]&lt;&gt;"",TimeSpend[[#This Row],[Date]]&lt;&gt;""),TimeSpend[[#This Row],[Location]],"")</f>
        <v/>
      </c>
      <c r="K1331" t="str">
        <f>IF(AND(TimeSpend[[#This Row],[Personnel number]]&lt;&gt;"",TimeSpend[[#This Row],[Date]]&lt;&gt;""),TimeSpend[[#This Row],[Task]],"")</f>
        <v/>
      </c>
      <c r="L1331" t="str">
        <f>IF(AND(TimeSpend[[#This Row],[Personnel number]]&lt;&gt;"",TimeSpend[[#This Row],[Date]]&lt;&gt;""),Utilization!$J$2,"")</f>
        <v/>
      </c>
      <c r="M1331" t="str">
        <f>IF(AND(TimeSpend[[#This Row],[Personnel number]]&lt;&gt;"",TimeSpend[[#This Row],[Date]]&lt;&gt;""),TimeSpend[[#This Row],[Employee Name]],"")</f>
        <v/>
      </c>
      <c r="N1331" t="str">
        <f t="shared" si="40"/>
        <v/>
      </c>
      <c r="O1331" t="str">
        <f t="shared" si="41"/>
        <v/>
      </c>
      <c r="P1331" t="str">
        <f>IF(D1331&lt;&gt;"",VLOOKUP(D1331,Projects!B:C,2,0),"")</f>
        <v/>
      </c>
    </row>
    <row r="1332" spans="1:16" x14ac:dyDescent="0.25">
      <c r="A1332" t="str">
        <f>UPPER(IF(AND(TimeSpend[[#This Row],[Personnel number]]&lt;&gt;"",TimeSpend[[#This Row],[Date]]&lt;&gt;""),TimeSpend[[#This Row],[Personnel number]],""))</f>
        <v/>
      </c>
      <c r="B1332" s="85" t="str">
        <f>IF(AND(TimeSpend[[#This Row],[Personnel number]]&lt;&gt;"",TimeSpend[[#This Row],[Date]]&lt;&gt;""),TEXT(TimeSpend[[#This Row],[Date]],"[$-409]yyyyMMdd"),"")</f>
        <v/>
      </c>
      <c r="C1332" s="33" t="str">
        <f>IF(AND(TimeSpend[[#This Row],[Personnel number]]&lt;&gt;"",TimeSpend[[#This Row],[Date]]&lt;&gt;""),SUBSTITUTE(TimeSpend[[#This Row],[Hours]],",","."),"")</f>
        <v/>
      </c>
      <c r="D1332" t="str">
        <f>IF(AND(TimeSpend[[#This Row],[Personnel number]]&lt;&gt;"",TimeSpend[[#This Row],[Date]]&lt;&gt;""),TimeSpend[[#This Row],[Network]],"")</f>
        <v/>
      </c>
      <c r="E1332" t="str">
        <f>IF(AND(TimeSpend[[#This Row],[Personnel number]]&lt;&gt;"",TimeSpend[[#This Row],[Date]]&lt;&gt;""),TimeSpend[[#This Row],[Network Description]],"")</f>
        <v/>
      </c>
      <c r="F1332" t="str">
        <f>IF(AND(TimeSpend[[#This Row],[Personnel number]]&lt;&gt;"",TimeSpend[[#This Row],[Date]]&lt;&gt;""),TimeSpend[[#This Row],[Activity]],"")</f>
        <v/>
      </c>
      <c r="G1332" t="str">
        <f>IF(AND(TimeSpend[[#This Row],[Personnel number]]&lt;&gt;"",TimeSpend[[#This Row],[Date]]&lt;&gt;""),TimeSpend[[#This Row],[Activity description]],"")</f>
        <v/>
      </c>
      <c r="H1332" s="36" t="str">
        <f>IF(AND(TimeSpend[[#This Row],[Personnel number]]&lt;&gt;"",TimeSpend[[#This Row],[Date]]&lt;&gt;""),TimeSpend[[#This Row],[Start Time]],"")</f>
        <v/>
      </c>
      <c r="I1332" s="36" t="str">
        <f>IF(AND(TimeSpend[[#This Row],[Personnel number]]&lt;&gt;"",TimeSpend[[#This Row],[Date]]&lt;&gt;""),TimeSpend[[#This Row],[End Time]],"")</f>
        <v/>
      </c>
      <c r="J1332" t="str">
        <f>IF(AND(TimeSpend[[#This Row],[Personnel number]]&lt;&gt;"",TimeSpend[[#This Row],[Date]]&lt;&gt;""),TimeSpend[[#This Row],[Location]],"")</f>
        <v/>
      </c>
      <c r="K1332" t="str">
        <f>IF(AND(TimeSpend[[#This Row],[Personnel number]]&lt;&gt;"",TimeSpend[[#This Row],[Date]]&lt;&gt;""),TimeSpend[[#This Row],[Task]],"")</f>
        <v/>
      </c>
      <c r="L1332" t="str">
        <f>IF(AND(TimeSpend[[#This Row],[Personnel number]]&lt;&gt;"",TimeSpend[[#This Row],[Date]]&lt;&gt;""),Utilization!$J$2,"")</f>
        <v/>
      </c>
      <c r="M1332" t="str">
        <f>IF(AND(TimeSpend[[#This Row],[Personnel number]]&lt;&gt;"",TimeSpend[[#This Row],[Date]]&lt;&gt;""),TimeSpend[[#This Row],[Employee Name]],"")</f>
        <v/>
      </c>
      <c r="N1332" t="str">
        <f t="shared" si="40"/>
        <v/>
      </c>
      <c r="O1332" t="str">
        <f t="shared" si="41"/>
        <v/>
      </c>
      <c r="P1332" t="str">
        <f>IF(D1332&lt;&gt;"",VLOOKUP(D1332,Projects!B:C,2,0),"")</f>
        <v/>
      </c>
    </row>
    <row r="1333" spans="1:16" x14ac:dyDescent="0.25">
      <c r="A1333" t="str">
        <f>UPPER(IF(AND(TimeSpend[[#This Row],[Personnel number]]&lt;&gt;"",TimeSpend[[#This Row],[Date]]&lt;&gt;""),TimeSpend[[#This Row],[Personnel number]],""))</f>
        <v/>
      </c>
      <c r="B1333" s="85" t="str">
        <f>IF(AND(TimeSpend[[#This Row],[Personnel number]]&lt;&gt;"",TimeSpend[[#This Row],[Date]]&lt;&gt;""),TEXT(TimeSpend[[#This Row],[Date]],"[$-409]yyyyMMdd"),"")</f>
        <v/>
      </c>
      <c r="C1333" s="33" t="str">
        <f>IF(AND(TimeSpend[[#This Row],[Personnel number]]&lt;&gt;"",TimeSpend[[#This Row],[Date]]&lt;&gt;""),SUBSTITUTE(TimeSpend[[#This Row],[Hours]],",","."),"")</f>
        <v/>
      </c>
      <c r="D1333" t="str">
        <f>IF(AND(TimeSpend[[#This Row],[Personnel number]]&lt;&gt;"",TimeSpend[[#This Row],[Date]]&lt;&gt;""),TimeSpend[[#This Row],[Network]],"")</f>
        <v/>
      </c>
      <c r="E1333" t="str">
        <f>IF(AND(TimeSpend[[#This Row],[Personnel number]]&lt;&gt;"",TimeSpend[[#This Row],[Date]]&lt;&gt;""),TimeSpend[[#This Row],[Network Description]],"")</f>
        <v/>
      </c>
      <c r="F1333" t="str">
        <f>IF(AND(TimeSpend[[#This Row],[Personnel number]]&lt;&gt;"",TimeSpend[[#This Row],[Date]]&lt;&gt;""),TimeSpend[[#This Row],[Activity]],"")</f>
        <v/>
      </c>
      <c r="G1333" t="str">
        <f>IF(AND(TimeSpend[[#This Row],[Personnel number]]&lt;&gt;"",TimeSpend[[#This Row],[Date]]&lt;&gt;""),TimeSpend[[#This Row],[Activity description]],"")</f>
        <v/>
      </c>
      <c r="H1333" s="36" t="str">
        <f>IF(AND(TimeSpend[[#This Row],[Personnel number]]&lt;&gt;"",TimeSpend[[#This Row],[Date]]&lt;&gt;""),TimeSpend[[#This Row],[Start Time]],"")</f>
        <v/>
      </c>
      <c r="I1333" s="36" t="str">
        <f>IF(AND(TimeSpend[[#This Row],[Personnel number]]&lt;&gt;"",TimeSpend[[#This Row],[Date]]&lt;&gt;""),TimeSpend[[#This Row],[End Time]],"")</f>
        <v/>
      </c>
      <c r="J1333" t="str">
        <f>IF(AND(TimeSpend[[#This Row],[Personnel number]]&lt;&gt;"",TimeSpend[[#This Row],[Date]]&lt;&gt;""),TimeSpend[[#This Row],[Location]],"")</f>
        <v/>
      </c>
      <c r="K1333" t="str">
        <f>IF(AND(TimeSpend[[#This Row],[Personnel number]]&lt;&gt;"",TimeSpend[[#This Row],[Date]]&lt;&gt;""),TimeSpend[[#This Row],[Task]],"")</f>
        <v/>
      </c>
      <c r="L1333" t="str">
        <f>IF(AND(TimeSpend[[#This Row],[Personnel number]]&lt;&gt;"",TimeSpend[[#This Row],[Date]]&lt;&gt;""),Utilization!$J$2,"")</f>
        <v/>
      </c>
      <c r="M1333" t="str">
        <f>IF(AND(TimeSpend[[#This Row],[Personnel number]]&lt;&gt;"",TimeSpend[[#This Row],[Date]]&lt;&gt;""),TimeSpend[[#This Row],[Employee Name]],"")</f>
        <v/>
      </c>
      <c r="N1333" t="str">
        <f t="shared" si="40"/>
        <v/>
      </c>
      <c r="O1333" t="str">
        <f t="shared" si="41"/>
        <v/>
      </c>
      <c r="P1333" t="str">
        <f>IF(D1333&lt;&gt;"",VLOOKUP(D1333,Projects!B:C,2,0),"")</f>
        <v/>
      </c>
    </row>
    <row r="1334" spans="1:16" x14ac:dyDescent="0.25">
      <c r="A1334" t="str">
        <f>UPPER(IF(AND(TimeSpend[[#This Row],[Personnel number]]&lt;&gt;"",TimeSpend[[#This Row],[Date]]&lt;&gt;""),TimeSpend[[#This Row],[Personnel number]],""))</f>
        <v/>
      </c>
      <c r="B1334" s="85" t="str">
        <f>IF(AND(TimeSpend[[#This Row],[Personnel number]]&lt;&gt;"",TimeSpend[[#This Row],[Date]]&lt;&gt;""),TEXT(TimeSpend[[#This Row],[Date]],"[$-409]yyyyMMdd"),"")</f>
        <v/>
      </c>
      <c r="C1334" s="33" t="str">
        <f>IF(AND(TimeSpend[[#This Row],[Personnel number]]&lt;&gt;"",TimeSpend[[#This Row],[Date]]&lt;&gt;""),SUBSTITUTE(TimeSpend[[#This Row],[Hours]],",","."),"")</f>
        <v/>
      </c>
      <c r="D1334" t="str">
        <f>IF(AND(TimeSpend[[#This Row],[Personnel number]]&lt;&gt;"",TimeSpend[[#This Row],[Date]]&lt;&gt;""),TimeSpend[[#This Row],[Network]],"")</f>
        <v/>
      </c>
      <c r="E1334" t="str">
        <f>IF(AND(TimeSpend[[#This Row],[Personnel number]]&lt;&gt;"",TimeSpend[[#This Row],[Date]]&lt;&gt;""),TimeSpend[[#This Row],[Network Description]],"")</f>
        <v/>
      </c>
      <c r="F1334" t="str">
        <f>IF(AND(TimeSpend[[#This Row],[Personnel number]]&lt;&gt;"",TimeSpend[[#This Row],[Date]]&lt;&gt;""),TimeSpend[[#This Row],[Activity]],"")</f>
        <v/>
      </c>
      <c r="G1334" t="str">
        <f>IF(AND(TimeSpend[[#This Row],[Personnel number]]&lt;&gt;"",TimeSpend[[#This Row],[Date]]&lt;&gt;""),TimeSpend[[#This Row],[Activity description]],"")</f>
        <v/>
      </c>
      <c r="H1334" s="36" t="str">
        <f>IF(AND(TimeSpend[[#This Row],[Personnel number]]&lt;&gt;"",TimeSpend[[#This Row],[Date]]&lt;&gt;""),TimeSpend[[#This Row],[Start Time]],"")</f>
        <v/>
      </c>
      <c r="I1334" s="36" t="str">
        <f>IF(AND(TimeSpend[[#This Row],[Personnel number]]&lt;&gt;"",TimeSpend[[#This Row],[Date]]&lt;&gt;""),TimeSpend[[#This Row],[End Time]],"")</f>
        <v/>
      </c>
      <c r="J1334" t="str">
        <f>IF(AND(TimeSpend[[#This Row],[Personnel number]]&lt;&gt;"",TimeSpend[[#This Row],[Date]]&lt;&gt;""),TimeSpend[[#This Row],[Location]],"")</f>
        <v/>
      </c>
      <c r="K1334" t="str">
        <f>IF(AND(TimeSpend[[#This Row],[Personnel number]]&lt;&gt;"",TimeSpend[[#This Row],[Date]]&lt;&gt;""),TimeSpend[[#This Row],[Task]],"")</f>
        <v/>
      </c>
      <c r="L1334" t="str">
        <f>IF(AND(TimeSpend[[#This Row],[Personnel number]]&lt;&gt;"",TimeSpend[[#This Row],[Date]]&lt;&gt;""),Utilization!$J$2,"")</f>
        <v/>
      </c>
      <c r="M1334" t="str">
        <f>IF(AND(TimeSpend[[#This Row],[Personnel number]]&lt;&gt;"",TimeSpend[[#This Row],[Date]]&lt;&gt;""),TimeSpend[[#This Row],[Employee Name]],"")</f>
        <v/>
      </c>
      <c r="N1334" t="str">
        <f t="shared" si="40"/>
        <v/>
      </c>
      <c r="O1334" t="str">
        <f t="shared" si="41"/>
        <v/>
      </c>
      <c r="P1334" t="str">
        <f>IF(D1334&lt;&gt;"",VLOOKUP(D1334,Projects!B:C,2,0),"")</f>
        <v/>
      </c>
    </row>
    <row r="1335" spans="1:16" x14ac:dyDescent="0.25">
      <c r="A1335" t="str">
        <f>UPPER(IF(AND(TimeSpend[[#This Row],[Personnel number]]&lt;&gt;"",TimeSpend[[#This Row],[Date]]&lt;&gt;""),TimeSpend[[#This Row],[Personnel number]],""))</f>
        <v/>
      </c>
      <c r="B1335" s="85" t="str">
        <f>IF(AND(TimeSpend[[#This Row],[Personnel number]]&lt;&gt;"",TimeSpend[[#This Row],[Date]]&lt;&gt;""),TEXT(TimeSpend[[#This Row],[Date]],"[$-409]yyyyMMdd"),"")</f>
        <v/>
      </c>
      <c r="C1335" s="33" t="str">
        <f>IF(AND(TimeSpend[[#This Row],[Personnel number]]&lt;&gt;"",TimeSpend[[#This Row],[Date]]&lt;&gt;""),SUBSTITUTE(TimeSpend[[#This Row],[Hours]],",","."),"")</f>
        <v/>
      </c>
      <c r="D1335" t="str">
        <f>IF(AND(TimeSpend[[#This Row],[Personnel number]]&lt;&gt;"",TimeSpend[[#This Row],[Date]]&lt;&gt;""),TimeSpend[[#This Row],[Network]],"")</f>
        <v/>
      </c>
      <c r="E1335" t="str">
        <f>IF(AND(TimeSpend[[#This Row],[Personnel number]]&lt;&gt;"",TimeSpend[[#This Row],[Date]]&lt;&gt;""),TimeSpend[[#This Row],[Network Description]],"")</f>
        <v/>
      </c>
      <c r="F1335" t="str">
        <f>IF(AND(TimeSpend[[#This Row],[Personnel number]]&lt;&gt;"",TimeSpend[[#This Row],[Date]]&lt;&gt;""),TimeSpend[[#This Row],[Activity]],"")</f>
        <v/>
      </c>
      <c r="G1335" t="str">
        <f>IF(AND(TimeSpend[[#This Row],[Personnel number]]&lt;&gt;"",TimeSpend[[#This Row],[Date]]&lt;&gt;""),TimeSpend[[#This Row],[Activity description]],"")</f>
        <v/>
      </c>
      <c r="H1335" s="36" t="str">
        <f>IF(AND(TimeSpend[[#This Row],[Personnel number]]&lt;&gt;"",TimeSpend[[#This Row],[Date]]&lt;&gt;""),TimeSpend[[#This Row],[Start Time]],"")</f>
        <v/>
      </c>
      <c r="I1335" s="36" t="str">
        <f>IF(AND(TimeSpend[[#This Row],[Personnel number]]&lt;&gt;"",TimeSpend[[#This Row],[Date]]&lt;&gt;""),TimeSpend[[#This Row],[End Time]],"")</f>
        <v/>
      </c>
      <c r="J1335" t="str">
        <f>IF(AND(TimeSpend[[#This Row],[Personnel number]]&lt;&gt;"",TimeSpend[[#This Row],[Date]]&lt;&gt;""),TimeSpend[[#This Row],[Location]],"")</f>
        <v/>
      </c>
      <c r="K1335" t="str">
        <f>IF(AND(TimeSpend[[#This Row],[Personnel number]]&lt;&gt;"",TimeSpend[[#This Row],[Date]]&lt;&gt;""),TimeSpend[[#This Row],[Task]],"")</f>
        <v/>
      </c>
      <c r="L1335" t="str">
        <f>IF(AND(TimeSpend[[#This Row],[Personnel number]]&lt;&gt;"",TimeSpend[[#This Row],[Date]]&lt;&gt;""),Utilization!$J$2,"")</f>
        <v/>
      </c>
      <c r="M1335" t="str">
        <f>IF(AND(TimeSpend[[#This Row],[Personnel number]]&lt;&gt;"",TimeSpend[[#This Row],[Date]]&lt;&gt;""),TimeSpend[[#This Row],[Employee Name]],"")</f>
        <v/>
      </c>
      <c r="N1335" t="str">
        <f t="shared" si="40"/>
        <v/>
      </c>
      <c r="O1335" t="str">
        <f t="shared" si="41"/>
        <v/>
      </c>
      <c r="P1335" t="str">
        <f>IF(D1335&lt;&gt;"",VLOOKUP(D1335,Projects!B:C,2,0),"")</f>
        <v/>
      </c>
    </row>
    <row r="1336" spans="1:16" x14ac:dyDescent="0.25">
      <c r="A1336" t="str">
        <f>UPPER(IF(AND(TimeSpend[[#This Row],[Personnel number]]&lt;&gt;"",TimeSpend[[#This Row],[Date]]&lt;&gt;""),TimeSpend[[#This Row],[Personnel number]],""))</f>
        <v/>
      </c>
      <c r="B1336" s="85" t="str">
        <f>IF(AND(TimeSpend[[#This Row],[Personnel number]]&lt;&gt;"",TimeSpend[[#This Row],[Date]]&lt;&gt;""),TEXT(TimeSpend[[#This Row],[Date]],"[$-409]yyyyMMdd"),"")</f>
        <v/>
      </c>
      <c r="C1336" s="33" t="str">
        <f>IF(AND(TimeSpend[[#This Row],[Personnel number]]&lt;&gt;"",TimeSpend[[#This Row],[Date]]&lt;&gt;""),SUBSTITUTE(TimeSpend[[#This Row],[Hours]],",","."),"")</f>
        <v/>
      </c>
      <c r="D1336" t="str">
        <f>IF(AND(TimeSpend[[#This Row],[Personnel number]]&lt;&gt;"",TimeSpend[[#This Row],[Date]]&lt;&gt;""),TimeSpend[[#This Row],[Network]],"")</f>
        <v/>
      </c>
      <c r="E1336" t="str">
        <f>IF(AND(TimeSpend[[#This Row],[Personnel number]]&lt;&gt;"",TimeSpend[[#This Row],[Date]]&lt;&gt;""),TimeSpend[[#This Row],[Network Description]],"")</f>
        <v/>
      </c>
      <c r="F1336" t="str">
        <f>IF(AND(TimeSpend[[#This Row],[Personnel number]]&lt;&gt;"",TimeSpend[[#This Row],[Date]]&lt;&gt;""),TimeSpend[[#This Row],[Activity]],"")</f>
        <v/>
      </c>
      <c r="G1336" t="str">
        <f>IF(AND(TimeSpend[[#This Row],[Personnel number]]&lt;&gt;"",TimeSpend[[#This Row],[Date]]&lt;&gt;""),TimeSpend[[#This Row],[Activity description]],"")</f>
        <v/>
      </c>
      <c r="H1336" s="36" t="str">
        <f>IF(AND(TimeSpend[[#This Row],[Personnel number]]&lt;&gt;"",TimeSpend[[#This Row],[Date]]&lt;&gt;""),TimeSpend[[#This Row],[Start Time]],"")</f>
        <v/>
      </c>
      <c r="I1336" s="36" t="str">
        <f>IF(AND(TimeSpend[[#This Row],[Personnel number]]&lt;&gt;"",TimeSpend[[#This Row],[Date]]&lt;&gt;""),TimeSpend[[#This Row],[End Time]],"")</f>
        <v/>
      </c>
      <c r="J1336" t="str">
        <f>IF(AND(TimeSpend[[#This Row],[Personnel number]]&lt;&gt;"",TimeSpend[[#This Row],[Date]]&lt;&gt;""),TimeSpend[[#This Row],[Location]],"")</f>
        <v/>
      </c>
      <c r="K1336" t="str">
        <f>IF(AND(TimeSpend[[#This Row],[Personnel number]]&lt;&gt;"",TimeSpend[[#This Row],[Date]]&lt;&gt;""),TimeSpend[[#This Row],[Task]],"")</f>
        <v/>
      </c>
      <c r="L1336" t="str">
        <f>IF(AND(TimeSpend[[#This Row],[Personnel number]]&lt;&gt;"",TimeSpend[[#This Row],[Date]]&lt;&gt;""),Utilization!$J$2,"")</f>
        <v/>
      </c>
      <c r="M1336" t="str">
        <f>IF(AND(TimeSpend[[#This Row],[Personnel number]]&lt;&gt;"",TimeSpend[[#This Row],[Date]]&lt;&gt;""),TimeSpend[[#This Row],[Employee Name]],"")</f>
        <v/>
      </c>
      <c r="N1336" t="str">
        <f t="shared" si="40"/>
        <v/>
      </c>
      <c r="O1336" t="str">
        <f t="shared" si="41"/>
        <v/>
      </c>
      <c r="P1336" t="str">
        <f>IF(D1336&lt;&gt;"",VLOOKUP(D1336,Projects!B:C,2,0),"")</f>
        <v/>
      </c>
    </row>
    <row r="1337" spans="1:16" x14ac:dyDescent="0.25">
      <c r="A1337" t="str">
        <f>UPPER(IF(AND(TimeSpend[[#This Row],[Personnel number]]&lt;&gt;"",TimeSpend[[#This Row],[Date]]&lt;&gt;""),TimeSpend[[#This Row],[Personnel number]],""))</f>
        <v/>
      </c>
      <c r="B1337" s="85" t="str">
        <f>IF(AND(TimeSpend[[#This Row],[Personnel number]]&lt;&gt;"",TimeSpend[[#This Row],[Date]]&lt;&gt;""),TEXT(TimeSpend[[#This Row],[Date]],"[$-409]yyyyMMdd"),"")</f>
        <v/>
      </c>
      <c r="C1337" s="33" t="str">
        <f>IF(AND(TimeSpend[[#This Row],[Personnel number]]&lt;&gt;"",TimeSpend[[#This Row],[Date]]&lt;&gt;""),SUBSTITUTE(TimeSpend[[#This Row],[Hours]],",","."),"")</f>
        <v/>
      </c>
      <c r="D1337" t="str">
        <f>IF(AND(TimeSpend[[#This Row],[Personnel number]]&lt;&gt;"",TimeSpend[[#This Row],[Date]]&lt;&gt;""),TimeSpend[[#This Row],[Network]],"")</f>
        <v/>
      </c>
      <c r="E1337" t="str">
        <f>IF(AND(TimeSpend[[#This Row],[Personnel number]]&lt;&gt;"",TimeSpend[[#This Row],[Date]]&lt;&gt;""),TimeSpend[[#This Row],[Network Description]],"")</f>
        <v/>
      </c>
      <c r="F1337" t="str">
        <f>IF(AND(TimeSpend[[#This Row],[Personnel number]]&lt;&gt;"",TimeSpend[[#This Row],[Date]]&lt;&gt;""),TimeSpend[[#This Row],[Activity]],"")</f>
        <v/>
      </c>
      <c r="G1337" t="str">
        <f>IF(AND(TimeSpend[[#This Row],[Personnel number]]&lt;&gt;"",TimeSpend[[#This Row],[Date]]&lt;&gt;""),TimeSpend[[#This Row],[Activity description]],"")</f>
        <v/>
      </c>
      <c r="H1337" s="36" t="str">
        <f>IF(AND(TimeSpend[[#This Row],[Personnel number]]&lt;&gt;"",TimeSpend[[#This Row],[Date]]&lt;&gt;""),TimeSpend[[#This Row],[Start Time]],"")</f>
        <v/>
      </c>
      <c r="I1337" s="36" t="str">
        <f>IF(AND(TimeSpend[[#This Row],[Personnel number]]&lt;&gt;"",TimeSpend[[#This Row],[Date]]&lt;&gt;""),TimeSpend[[#This Row],[End Time]],"")</f>
        <v/>
      </c>
      <c r="J1337" t="str">
        <f>IF(AND(TimeSpend[[#This Row],[Personnel number]]&lt;&gt;"",TimeSpend[[#This Row],[Date]]&lt;&gt;""),TimeSpend[[#This Row],[Location]],"")</f>
        <v/>
      </c>
      <c r="K1337" t="str">
        <f>IF(AND(TimeSpend[[#This Row],[Personnel number]]&lt;&gt;"",TimeSpend[[#This Row],[Date]]&lt;&gt;""),TimeSpend[[#This Row],[Task]],"")</f>
        <v/>
      </c>
      <c r="L1337" t="str">
        <f>IF(AND(TimeSpend[[#This Row],[Personnel number]]&lt;&gt;"",TimeSpend[[#This Row],[Date]]&lt;&gt;""),Utilization!$J$2,"")</f>
        <v/>
      </c>
      <c r="M1337" t="str">
        <f>IF(AND(TimeSpend[[#This Row],[Personnel number]]&lt;&gt;"",TimeSpend[[#This Row],[Date]]&lt;&gt;""),TimeSpend[[#This Row],[Employee Name]],"")</f>
        <v/>
      </c>
      <c r="N1337" t="str">
        <f t="shared" si="40"/>
        <v/>
      </c>
      <c r="O1337" t="str">
        <f t="shared" si="41"/>
        <v/>
      </c>
      <c r="P1337" t="str">
        <f>IF(D1337&lt;&gt;"",VLOOKUP(D1337,Projects!B:C,2,0),"")</f>
        <v/>
      </c>
    </row>
    <row r="1338" spans="1:16" x14ac:dyDescent="0.25">
      <c r="A1338" t="str">
        <f>UPPER(IF(AND(TimeSpend[[#This Row],[Personnel number]]&lt;&gt;"",TimeSpend[[#This Row],[Date]]&lt;&gt;""),TimeSpend[[#This Row],[Personnel number]],""))</f>
        <v/>
      </c>
      <c r="B1338" s="85" t="str">
        <f>IF(AND(TimeSpend[[#This Row],[Personnel number]]&lt;&gt;"",TimeSpend[[#This Row],[Date]]&lt;&gt;""),TEXT(TimeSpend[[#This Row],[Date]],"[$-409]yyyyMMdd"),"")</f>
        <v/>
      </c>
      <c r="C1338" s="33" t="str">
        <f>IF(AND(TimeSpend[[#This Row],[Personnel number]]&lt;&gt;"",TimeSpend[[#This Row],[Date]]&lt;&gt;""),SUBSTITUTE(TimeSpend[[#This Row],[Hours]],",","."),"")</f>
        <v/>
      </c>
      <c r="D1338" t="str">
        <f>IF(AND(TimeSpend[[#This Row],[Personnel number]]&lt;&gt;"",TimeSpend[[#This Row],[Date]]&lt;&gt;""),TimeSpend[[#This Row],[Network]],"")</f>
        <v/>
      </c>
      <c r="E1338" t="str">
        <f>IF(AND(TimeSpend[[#This Row],[Personnel number]]&lt;&gt;"",TimeSpend[[#This Row],[Date]]&lt;&gt;""),TimeSpend[[#This Row],[Network Description]],"")</f>
        <v/>
      </c>
      <c r="F1338" t="str">
        <f>IF(AND(TimeSpend[[#This Row],[Personnel number]]&lt;&gt;"",TimeSpend[[#This Row],[Date]]&lt;&gt;""),TimeSpend[[#This Row],[Activity]],"")</f>
        <v/>
      </c>
      <c r="G1338" t="str">
        <f>IF(AND(TimeSpend[[#This Row],[Personnel number]]&lt;&gt;"",TimeSpend[[#This Row],[Date]]&lt;&gt;""),TimeSpend[[#This Row],[Activity description]],"")</f>
        <v/>
      </c>
      <c r="H1338" s="36" t="str">
        <f>IF(AND(TimeSpend[[#This Row],[Personnel number]]&lt;&gt;"",TimeSpend[[#This Row],[Date]]&lt;&gt;""),TimeSpend[[#This Row],[Start Time]],"")</f>
        <v/>
      </c>
      <c r="I1338" s="36" t="str">
        <f>IF(AND(TimeSpend[[#This Row],[Personnel number]]&lt;&gt;"",TimeSpend[[#This Row],[Date]]&lt;&gt;""),TimeSpend[[#This Row],[End Time]],"")</f>
        <v/>
      </c>
      <c r="J1338" t="str">
        <f>IF(AND(TimeSpend[[#This Row],[Personnel number]]&lt;&gt;"",TimeSpend[[#This Row],[Date]]&lt;&gt;""),TimeSpend[[#This Row],[Location]],"")</f>
        <v/>
      </c>
      <c r="K1338" t="str">
        <f>IF(AND(TimeSpend[[#This Row],[Personnel number]]&lt;&gt;"",TimeSpend[[#This Row],[Date]]&lt;&gt;""),TimeSpend[[#This Row],[Task]],"")</f>
        <v/>
      </c>
      <c r="L1338" t="str">
        <f>IF(AND(TimeSpend[[#This Row],[Personnel number]]&lt;&gt;"",TimeSpend[[#This Row],[Date]]&lt;&gt;""),Utilization!$J$2,"")</f>
        <v/>
      </c>
      <c r="M1338" t="str">
        <f>IF(AND(TimeSpend[[#This Row],[Personnel number]]&lt;&gt;"",TimeSpend[[#This Row],[Date]]&lt;&gt;""),TimeSpend[[#This Row],[Employee Name]],"")</f>
        <v/>
      </c>
      <c r="N1338" t="str">
        <f t="shared" si="40"/>
        <v/>
      </c>
      <c r="O1338" t="str">
        <f t="shared" si="41"/>
        <v/>
      </c>
      <c r="P1338" t="str">
        <f>IF(D1338&lt;&gt;"",VLOOKUP(D1338,Projects!B:C,2,0),"")</f>
        <v/>
      </c>
    </row>
    <row r="1339" spans="1:16" x14ac:dyDescent="0.25">
      <c r="A1339" t="str">
        <f>UPPER(IF(AND(TimeSpend[[#This Row],[Personnel number]]&lt;&gt;"",TimeSpend[[#This Row],[Date]]&lt;&gt;""),TimeSpend[[#This Row],[Personnel number]],""))</f>
        <v/>
      </c>
      <c r="B1339" s="85" t="str">
        <f>IF(AND(TimeSpend[[#This Row],[Personnel number]]&lt;&gt;"",TimeSpend[[#This Row],[Date]]&lt;&gt;""),TEXT(TimeSpend[[#This Row],[Date]],"[$-409]yyyyMMdd"),"")</f>
        <v/>
      </c>
      <c r="C1339" s="33" t="str">
        <f>IF(AND(TimeSpend[[#This Row],[Personnel number]]&lt;&gt;"",TimeSpend[[#This Row],[Date]]&lt;&gt;""),SUBSTITUTE(TimeSpend[[#This Row],[Hours]],",","."),"")</f>
        <v/>
      </c>
      <c r="D1339" t="str">
        <f>IF(AND(TimeSpend[[#This Row],[Personnel number]]&lt;&gt;"",TimeSpend[[#This Row],[Date]]&lt;&gt;""),TimeSpend[[#This Row],[Network]],"")</f>
        <v/>
      </c>
      <c r="E1339" t="str">
        <f>IF(AND(TimeSpend[[#This Row],[Personnel number]]&lt;&gt;"",TimeSpend[[#This Row],[Date]]&lt;&gt;""),TimeSpend[[#This Row],[Network Description]],"")</f>
        <v/>
      </c>
      <c r="F1339" t="str">
        <f>IF(AND(TimeSpend[[#This Row],[Personnel number]]&lt;&gt;"",TimeSpend[[#This Row],[Date]]&lt;&gt;""),TimeSpend[[#This Row],[Activity]],"")</f>
        <v/>
      </c>
      <c r="G1339" t="str">
        <f>IF(AND(TimeSpend[[#This Row],[Personnel number]]&lt;&gt;"",TimeSpend[[#This Row],[Date]]&lt;&gt;""),TimeSpend[[#This Row],[Activity description]],"")</f>
        <v/>
      </c>
      <c r="H1339" s="36" t="str">
        <f>IF(AND(TimeSpend[[#This Row],[Personnel number]]&lt;&gt;"",TimeSpend[[#This Row],[Date]]&lt;&gt;""),TimeSpend[[#This Row],[Start Time]],"")</f>
        <v/>
      </c>
      <c r="I1339" s="36" t="str">
        <f>IF(AND(TimeSpend[[#This Row],[Personnel number]]&lt;&gt;"",TimeSpend[[#This Row],[Date]]&lt;&gt;""),TimeSpend[[#This Row],[End Time]],"")</f>
        <v/>
      </c>
      <c r="J1339" t="str">
        <f>IF(AND(TimeSpend[[#This Row],[Personnel number]]&lt;&gt;"",TimeSpend[[#This Row],[Date]]&lt;&gt;""),TimeSpend[[#This Row],[Location]],"")</f>
        <v/>
      </c>
      <c r="K1339" t="str">
        <f>IF(AND(TimeSpend[[#This Row],[Personnel number]]&lt;&gt;"",TimeSpend[[#This Row],[Date]]&lt;&gt;""),TimeSpend[[#This Row],[Task]],"")</f>
        <v/>
      </c>
      <c r="L1339" t="str">
        <f>IF(AND(TimeSpend[[#This Row],[Personnel number]]&lt;&gt;"",TimeSpend[[#This Row],[Date]]&lt;&gt;""),Utilization!$J$2,"")</f>
        <v/>
      </c>
      <c r="M1339" t="str">
        <f>IF(AND(TimeSpend[[#This Row],[Personnel number]]&lt;&gt;"",TimeSpend[[#This Row],[Date]]&lt;&gt;""),TimeSpend[[#This Row],[Employee Name]],"")</f>
        <v/>
      </c>
      <c r="N1339" t="str">
        <f t="shared" si="40"/>
        <v/>
      </c>
      <c r="O1339" t="str">
        <f t="shared" si="41"/>
        <v/>
      </c>
      <c r="P1339" t="str">
        <f>IF(D1339&lt;&gt;"",VLOOKUP(D1339,Projects!B:C,2,0),"")</f>
        <v/>
      </c>
    </row>
    <row r="1340" spans="1:16" x14ac:dyDescent="0.25">
      <c r="A1340" t="str">
        <f>UPPER(IF(AND(TimeSpend[[#This Row],[Personnel number]]&lt;&gt;"",TimeSpend[[#This Row],[Date]]&lt;&gt;""),TimeSpend[[#This Row],[Personnel number]],""))</f>
        <v/>
      </c>
      <c r="B1340" s="85" t="str">
        <f>IF(AND(TimeSpend[[#This Row],[Personnel number]]&lt;&gt;"",TimeSpend[[#This Row],[Date]]&lt;&gt;""),TEXT(TimeSpend[[#This Row],[Date]],"[$-409]yyyyMMdd"),"")</f>
        <v/>
      </c>
      <c r="C1340" s="33" t="str">
        <f>IF(AND(TimeSpend[[#This Row],[Personnel number]]&lt;&gt;"",TimeSpend[[#This Row],[Date]]&lt;&gt;""),SUBSTITUTE(TimeSpend[[#This Row],[Hours]],",","."),"")</f>
        <v/>
      </c>
      <c r="D1340" t="str">
        <f>IF(AND(TimeSpend[[#This Row],[Personnel number]]&lt;&gt;"",TimeSpend[[#This Row],[Date]]&lt;&gt;""),TimeSpend[[#This Row],[Network]],"")</f>
        <v/>
      </c>
      <c r="E1340" t="str">
        <f>IF(AND(TimeSpend[[#This Row],[Personnel number]]&lt;&gt;"",TimeSpend[[#This Row],[Date]]&lt;&gt;""),TimeSpend[[#This Row],[Network Description]],"")</f>
        <v/>
      </c>
      <c r="F1340" t="str">
        <f>IF(AND(TimeSpend[[#This Row],[Personnel number]]&lt;&gt;"",TimeSpend[[#This Row],[Date]]&lt;&gt;""),TimeSpend[[#This Row],[Activity]],"")</f>
        <v/>
      </c>
      <c r="G1340" t="str">
        <f>IF(AND(TimeSpend[[#This Row],[Personnel number]]&lt;&gt;"",TimeSpend[[#This Row],[Date]]&lt;&gt;""),TimeSpend[[#This Row],[Activity description]],"")</f>
        <v/>
      </c>
      <c r="H1340" s="36" t="str">
        <f>IF(AND(TimeSpend[[#This Row],[Personnel number]]&lt;&gt;"",TimeSpend[[#This Row],[Date]]&lt;&gt;""),TimeSpend[[#This Row],[Start Time]],"")</f>
        <v/>
      </c>
      <c r="I1340" s="36" t="str">
        <f>IF(AND(TimeSpend[[#This Row],[Personnel number]]&lt;&gt;"",TimeSpend[[#This Row],[Date]]&lt;&gt;""),TimeSpend[[#This Row],[End Time]],"")</f>
        <v/>
      </c>
      <c r="J1340" t="str">
        <f>IF(AND(TimeSpend[[#This Row],[Personnel number]]&lt;&gt;"",TimeSpend[[#This Row],[Date]]&lt;&gt;""),TimeSpend[[#This Row],[Location]],"")</f>
        <v/>
      </c>
      <c r="K1340" t="str">
        <f>IF(AND(TimeSpend[[#This Row],[Personnel number]]&lt;&gt;"",TimeSpend[[#This Row],[Date]]&lt;&gt;""),TimeSpend[[#This Row],[Task]],"")</f>
        <v/>
      </c>
      <c r="L1340" t="str">
        <f>IF(AND(TimeSpend[[#This Row],[Personnel number]]&lt;&gt;"",TimeSpend[[#This Row],[Date]]&lt;&gt;""),Utilization!$J$2,"")</f>
        <v/>
      </c>
      <c r="M1340" t="str">
        <f>IF(AND(TimeSpend[[#This Row],[Personnel number]]&lt;&gt;"",TimeSpend[[#This Row],[Date]]&lt;&gt;""),TimeSpend[[#This Row],[Employee Name]],"")</f>
        <v/>
      </c>
      <c r="N1340" t="str">
        <f t="shared" si="40"/>
        <v/>
      </c>
      <c r="O1340" t="str">
        <f t="shared" si="41"/>
        <v/>
      </c>
      <c r="P1340" t="str">
        <f>IF(D1340&lt;&gt;"",VLOOKUP(D1340,Projects!B:C,2,0),"")</f>
        <v/>
      </c>
    </row>
    <row r="1341" spans="1:16" x14ac:dyDescent="0.25">
      <c r="A1341" t="str">
        <f>UPPER(IF(AND(TimeSpend[[#This Row],[Personnel number]]&lt;&gt;"",TimeSpend[[#This Row],[Date]]&lt;&gt;""),TimeSpend[[#This Row],[Personnel number]],""))</f>
        <v/>
      </c>
      <c r="B1341" s="85" t="str">
        <f>IF(AND(TimeSpend[[#This Row],[Personnel number]]&lt;&gt;"",TimeSpend[[#This Row],[Date]]&lt;&gt;""),TEXT(TimeSpend[[#This Row],[Date]],"[$-409]yyyyMMdd"),"")</f>
        <v/>
      </c>
      <c r="C1341" s="33" t="str">
        <f>IF(AND(TimeSpend[[#This Row],[Personnel number]]&lt;&gt;"",TimeSpend[[#This Row],[Date]]&lt;&gt;""),SUBSTITUTE(TimeSpend[[#This Row],[Hours]],",","."),"")</f>
        <v/>
      </c>
      <c r="D1341" t="str">
        <f>IF(AND(TimeSpend[[#This Row],[Personnel number]]&lt;&gt;"",TimeSpend[[#This Row],[Date]]&lt;&gt;""),TimeSpend[[#This Row],[Network]],"")</f>
        <v/>
      </c>
      <c r="E1341" t="str">
        <f>IF(AND(TimeSpend[[#This Row],[Personnel number]]&lt;&gt;"",TimeSpend[[#This Row],[Date]]&lt;&gt;""),TimeSpend[[#This Row],[Network Description]],"")</f>
        <v/>
      </c>
      <c r="F1341" t="str">
        <f>IF(AND(TimeSpend[[#This Row],[Personnel number]]&lt;&gt;"",TimeSpend[[#This Row],[Date]]&lt;&gt;""),TimeSpend[[#This Row],[Activity]],"")</f>
        <v/>
      </c>
      <c r="G1341" t="str">
        <f>IF(AND(TimeSpend[[#This Row],[Personnel number]]&lt;&gt;"",TimeSpend[[#This Row],[Date]]&lt;&gt;""),TimeSpend[[#This Row],[Activity description]],"")</f>
        <v/>
      </c>
      <c r="H1341" s="36" t="str">
        <f>IF(AND(TimeSpend[[#This Row],[Personnel number]]&lt;&gt;"",TimeSpend[[#This Row],[Date]]&lt;&gt;""),TimeSpend[[#This Row],[Start Time]],"")</f>
        <v/>
      </c>
      <c r="I1341" s="36" t="str">
        <f>IF(AND(TimeSpend[[#This Row],[Personnel number]]&lt;&gt;"",TimeSpend[[#This Row],[Date]]&lt;&gt;""),TimeSpend[[#This Row],[End Time]],"")</f>
        <v/>
      </c>
      <c r="J1341" t="str">
        <f>IF(AND(TimeSpend[[#This Row],[Personnel number]]&lt;&gt;"",TimeSpend[[#This Row],[Date]]&lt;&gt;""),TimeSpend[[#This Row],[Location]],"")</f>
        <v/>
      </c>
      <c r="K1341" t="str">
        <f>IF(AND(TimeSpend[[#This Row],[Personnel number]]&lt;&gt;"",TimeSpend[[#This Row],[Date]]&lt;&gt;""),TimeSpend[[#This Row],[Task]],"")</f>
        <v/>
      </c>
      <c r="L1341" t="str">
        <f>IF(AND(TimeSpend[[#This Row],[Personnel number]]&lt;&gt;"",TimeSpend[[#This Row],[Date]]&lt;&gt;""),Utilization!$J$2,"")</f>
        <v/>
      </c>
      <c r="M1341" t="str">
        <f>IF(AND(TimeSpend[[#This Row],[Personnel number]]&lt;&gt;"",TimeSpend[[#This Row],[Date]]&lt;&gt;""),TimeSpend[[#This Row],[Employee Name]],"")</f>
        <v/>
      </c>
      <c r="N1341" t="str">
        <f t="shared" si="40"/>
        <v/>
      </c>
      <c r="O1341" t="str">
        <f t="shared" si="41"/>
        <v/>
      </c>
      <c r="P1341" t="str">
        <f>IF(D1341&lt;&gt;"",VLOOKUP(D1341,Projects!B:C,2,0),"")</f>
        <v/>
      </c>
    </row>
    <row r="1342" spans="1:16" x14ac:dyDescent="0.25">
      <c r="A1342" t="str">
        <f>UPPER(IF(AND(TimeSpend[[#This Row],[Personnel number]]&lt;&gt;"",TimeSpend[[#This Row],[Date]]&lt;&gt;""),TimeSpend[[#This Row],[Personnel number]],""))</f>
        <v/>
      </c>
      <c r="B1342" s="85" t="str">
        <f>IF(AND(TimeSpend[[#This Row],[Personnel number]]&lt;&gt;"",TimeSpend[[#This Row],[Date]]&lt;&gt;""),TEXT(TimeSpend[[#This Row],[Date]],"[$-409]yyyyMMdd"),"")</f>
        <v/>
      </c>
      <c r="C1342" s="33" t="str">
        <f>IF(AND(TimeSpend[[#This Row],[Personnel number]]&lt;&gt;"",TimeSpend[[#This Row],[Date]]&lt;&gt;""),SUBSTITUTE(TimeSpend[[#This Row],[Hours]],",","."),"")</f>
        <v/>
      </c>
      <c r="D1342" t="str">
        <f>IF(AND(TimeSpend[[#This Row],[Personnel number]]&lt;&gt;"",TimeSpend[[#This Row],[Date]]&lt;&gt;""),TimeSpend[[#This Row],[Network]],"")</f>
        <v/>
      </c>
      <c r="E1342" t="str">
        <f>IF(AND(TimeSpend[[#This Row],[Personnel number]]&lt;&gt;"",TimeSpend[[#This Row],[Date]]&lt;&gt;""),TimeSpend[[#This Row],[Network Description]],"")</f>
        <v/>
      </c>
      <c r="F1342" t="str">
        <f>IF(AND(TimeSpend[[#This Row],[Personnel number]]&lt;&gt;"",TimeSpend[[#This Row],[Date]]&lt;&gt;""),TimeSpend[[#This Row],[Activity]],"")</f>
        <v/>
      </c>
      <c r="G1342" t="str">
        <f>IF(AND(TimeSpend[[#This Row],[Personnel number]]&lt;&gt;"",TimeSpend[[#This Row],[Date]]&lt;&gt;""),TimeSpend[[#This Row],[Activity description]],"")</f>
        <v/>
      </c>
      <c r="H1342" s="36" t="str">
        <f>IF(AND(TimeSpend[[#This Row],[Personnel number]]&lt;&gt;"",TimeSpend[[#This Row],[Date]]&lt;&gt;""),TimeSpend[[#This Row],[Start Time]],"")</f>
        <v/>
      </c>
      <c r="I1342" s="36" t="str">
        <f>IF(AND(TimeSpend[[#This Row],[Personnel number]]&lt;&gt;"",TimeSpend[[#This Row],[Date]]&lt;&gt;""),TimeSpend[[#This Row],[End Time]],"")</f>
        <v/>
      </c>
      <c r="J1342" t="str">
        <f>IF(AND(TimeSpend[[#This Row],[Personnel number]]&lt;&gt;"",TimeSpend[[#This Row],[Date]]&lt;&gt;""),TimeSpend[[#This Row],[Location]],"")</f>
        <v/>
      </c>
      <c r="K1342" t="str">
        <f>IF(AND(TimeSpend[[#This Row],[Personnel number]]&lt;&gt;"",TimeSpend[[#This Row],[Date]]&lt;&gt;""),TimeSpend[[#This Row],[Task]],"")</f>
        <v/>
      </c>
      <c r="L1342" t="str">
        <f>IF(AND(TimeSpend[[#This Row],[Personnel number]]&lt;&gt;"",TimeSpend[[#This Row],[Date]]&lt;&gt;""),Utilization!$J$2,"")</f>
        <v/>
      </c>
      <c r="M1342" t="str">
        <f>IF(AND(TimeSpend[[#This Row],[Personnel number]]&lt;&gt;"",TimeSpend[[#This Row],[Date]]&lt;&gt;""),TimeSpend[[#This Row],[Employee Name]],"")</f>
        <v/>
      </c>
      <c r="N1342" t="str">
        <f t="shared" si="40"/>
        <v/>
      </c>
      <c r="O1342" t="str">
        <f t="shared" si="41"/>
        <v/>
      </c>
      <c r="P1342" t="str">
        <f>IF(D1342&lt;&gt;"",VLOOKUP(D1342,Projects!B:C,2,0),"")</f>
        <v/>
      </c>
    </row>
    <row r="1343" spans="1:16" x14ac:dyDescent="0.25">
      <c r="A1343" t="str">
        <f>UPPER(IF(AND(TimeSpend[[#This Row],[Personnel number]]&lt;&gt;"",TimeSpend[[#This Row],[Date]]&lt;&gt;""),TimeSpend[[#This Row],[Personnel number]],""))</f>
        <v/>
      </c>
      <c r="B1343" s="85" t="str">
        <f>IF(AND(TimeSpend[[#This Row],[Personnel number]]&lt;&gt;"",TimeSpend[[#This Row],[Date]]&lt;&gt;""),TEXT(TimeSpend[[#This Row],[Date]],"[$-409]yyyyMMdd"),"")</f>
        <v/>
      </c>
      <c r="C1343" s="33" t="str">
        <f>IF(AND(TimeSpend[[#This Row],[Personnel number]]&lt;&gt;"",TimeSpend[[#This Row],[Date]]&lt;&gt;""),SUBSTITUTE(TimeSpend[[#This Row],[Hours]],",","."),"")</f>
        <v/>
      </c>
      <c r="D1343" t="str">
        <f>IF(AND(TimeSpend[[#This Row],[Personnel number]]&lt;&gt;"",TimeSpend[[#This Row],[Date]]&lt;&gt;""),TimeSpend[[#This Row],[Network]],"")</f>
        <v/>
      </c>
      <c r="E1343" t="str">
        <f>IF(AND(TimeSpend[[#This Row],[Personnel number]]&lt;&gt;"",TimeSpend[[#This Row],[Date]]&lt;&gt;""),TimeSpend[[#This Row],[Network Description]],"")</f>
        <v/>
      </c>
      <c r="F1343" t="str">
        <f>IF(AND(TimeSpend[[#This Row],[Personnel number]]&lt;&gt;"",TimeSpend[[#This Row],[Date]]&lt;&gt;""),TimeSpend[[#This Row],[Activity]],"")</f>
        <v/>
      </c>
      <c r="G1343" t="str">
        <f>IF(AND(TimeSpend[[#This Row],[Personnel number]]&lt;&gt;"",TimeSpend[[#This Row],[Date]]&lt;&gt;""),TimeSpend[[#This Row],[Activity description]],"")</f>
        <v/>
      </c>
      <c r="H1343" s="36" t="str">
        <f>IF(AND(TimeSpend[[#This Row],[Personnel number]]&lt;&gt;"",TimeSpend[[#This Row],[Date]]&lt;&gt;""),TimeSpend[[#This Row],[Start Time]],"")</f>
        <v/>
      </c>
      <c r="I1343" s="36" t="str">
        <f>IF(AND(TimeSpend[[#This Row],[Personnel number]]&lt;&gt;"",TimeSpend[[#This Row],[Date]]&lt;&gt;""),TimeSpend[[#This Row],[End Time]],"")</f>
        <v/>
      </c>
      <c r="J1343" t="str">
        <f>IF(AND(TimeSpend[[#This Row],[Personnel number]]&lt;&gt;"",TimeSpend[[#This Row],[Date]]&lt;&gt;""),TimeSpend[[#This Row],[Location]],"")</f>
        <v/>
      </c>
      <c r="K1343" t="str">
        <f>IF(AND(TimeSpend[[#This Row],[Personnel number]]&lt;&gt;"",TimeSpend[[#This Row],[Date]]&lt;&gt;""),TimeSpend[[#This Row],[Task]],"")</f>
        <v/>
      </c>
      <c r="L1343" t="str">
        <f>IF(AND(TimeSpend[[#This Row],[Personnel number]]&lt;&gt;"",TimeSpend[[#This Row],[Date]]&lt;&gt;""),Utilization!$J$2,"")</f>
        <v/>
      </c>
      <c r="M1343" t="str">
        <f>IF(AND(TimeSpend[[#This Row],[Personnel number]]&lt;&gt;"",TimeSpend[[#This Row],[Date]]&lt;&gt;""),TimeSpend[[#This Row],[Employee Name]],"")</f>
        <v/>
      </c>
      <c r="N1343" t="str">
        <f t="shared" si="40"/>
        <v/>
      </c>
      <c r="O1343" t="str">
        <f t="shared" si="41"/>
        <v/>
      </c>
      <c r="P1343" t="str">
        <f>IF(D1343&lt;&gt;"",VLOOKUP(D1343,Projects!B:C,2,0),"")</f>
        <v/>
      </c>
    </row>
    <row r="1344" spans="1:16" x14ac:dyDescent="0.25">
      <c r="A1344" t="str">
        <f>UPPER(IF(AND(TimeSpend[[#This Row],[Personnel number]]&lt;&gt;"",TimeSpend[[#This Row],[Date]]&lt;&gt;""),TimeSpend[[#This Row],[Personnel number]],""))</f>
        <v/>
      </c>
      <c r="B1344" s="85" t="str">
        <f>IF(AND(TimeSpend[[#This Row],[Personnel number]]&lt;&gt;"",TimeSpend[[#This Row],[Date]]&lt;&gt;""),TEXT(TimeSpend[[#This Row],[Date]],"[$-409]yyyyMMdd"),"")</f>
        <v/>
      </c>
      <c r="C1344" s="33" t="str">
        <f>IF(AND(TimeSpend[[#This Row],[Personnel number]]&lt;&gt;"",TimeSpend[[#This Row],[Date]]&lt;&gt;""),SUBSTITUTE(TimeSpend[[#This Row],[Hours]],",","."),"")</f>
        <v/>
      </c>
      <c r="D1344" t="str">
        <f>IF(AND(TimeSpend[[#This Row],[Personnel number]]&lt;&gt;"",TimeSpend[[#This Row],[Date]]&lt;&gt;""),TimeSpend[[#This Row],[Network]],"")</f>
        <v/>
      </c>
      <c r="E1344" t="str">
        <f>IF(AND(TimeSpend[[#This Row],[Personnel number]]&lt;&gt;"",TimeSpend[[#This Row],[Date]]&lt;&gt;""),TimeSpend[[#This Row],[Network Description]],"")</f>
        <v/>
      </c>
      <c r="F1344" t="str">
        <f>IF(AND(TimeSpend[[#This Row],[Personnel number]]&lt;&gt;"",TimeSpend[[#This Row],[Date]]&lt;&gt;""),TimeSpend[[#This Row],[Activity]],"")</f>
        <v/>
      </c>
      <c r="G1344" t="str">
        <f>IF(AND(TimeSpend[[#This Row],[Personnel number]]&lt;&gt;"",TimeSpend[[#This Row],[Date]]&lt;&gt;""),TimeSpend[[#This Row],[Activity description]],"")</f>
        <v/>
      </c>
      <c r="H1344" s="36" t="str">
        <f>IF(AND(TimeSpend[[#This Row],[Personnel number]]&lt;&gt;"",TimeSpend[[#This Row],[Date]]&lt;&gt;""),TimeSpend[[#This Row],[Start Time]],"")</f>
        <v/>
      </c>
      <c r="I1344" s="36" t="str">
        <f>IF(AND(TimeSpend[[#This Row],[Personnel number]]&lt;&gt;"",TimeSpend[[#This Row],[Date]]&lt;&gt;""),TimeSpend[[#This Row],[End Time]],"")</f>
        <v/>
      </c>
      <c r="J1344" t="str">
        <f>IF(AND(TimeSpend[[#This Row],[Personnel number]]&lt;&gt;"",TimeSpend[[#This Row],[Date]]&lt;&gt;""),TimeSpend[[#This Row],[Location]],"")</f>
        <v/>
      </c>
      <c r="K1344" t="str">
        <f>IF(AND(TimeSpend[[#This Row],[Personnel number]]&lt;&gt;"",TimeSpend[[#This Row],[Date]]&lt;&gt;""),TimeSpend[[#This Row],[Task]],"")</f>
        <v/>
      </c>
      <c r="L1344" t="str">
        <f>IF(AND(TimeSpend[[#This Row],[Personnel number]]&lt;&gt;"",TimeSpend[[#This Row],[Date]]&lt;&gt;""),Utilization!$J$2,"")</f>
        <v/>
      </c>
      <c r="M1344" t="str">
        <f>IF(AND(TimeSpend[[#This Row],[Personnel number]]&lt;&gt;"",TimeSpend[[#This Row],[Date]]&lt;&gt;""),TimeSpend[[#This Row],[Employee Name]],"")</f>
        <v/>
      </c>
      <c r="N1344" t="str">
        <f t="shared" si="40"/>
        <v/>
      </c>
      <c r="O1344" t="str">
        <f t="shared" si="41"/>
        <v/>
      </c>
      <c r="P1344" t="str">
        <f>IF(D1344&lt;&gt;"",VLOOKUP(D1344,Projects!B:C,2,0),"")</f>
        <v/>
      </c>
    </row>
    <row r="1345" spans="1:16" x14ac:dyDescent="0.25">
      <c r="A1345" t="str">
        <f>UPPER(IF(AND(TimeSpend[[#This Row],[Personnel number]]&lt;&gt;"",TimeSpend[[#This Row],[Date]]&lt;&gt;""),TimeSpend[[#This Row],[Personnel number]],""))</f>
        <v/>
      </c>
      <c r="B1345" s="85" t="str">
        <f>IF(AND(TimeSpend[[#This Row],[Personnel number]]&lt;&gt;"",TimeSpend[[#This Row],[Date]]&lt;&gt;""),TEXT(TimeSpend[[#This Row],[Date]],"[$-409]yyyyMMdd"),"")</f>
        <v/>
      </c>
      <c r="C1345" s="33" t="str">
        <f>IF(AND(TimeSpend[[#This Row],[Personnel number]]&lt;&gt;"",TimeSpend[[#This Row],[Date]]&lt;&gt;""),SUBSTITUTE(TimeSpend[[#This Row],[Hours]],",","."),"")</f>
        <v/>
      </c>
      <c r="D1345" t="str">
        <f>IF(AND(TimeSpend[[#This Row],[Personnel number]]&lt;&gt;"",TimeSpend[[#This Row],[Date]]&lt;&gt;""),TimeSpend[[#This Row],[Network]],"")</f>
        <v/>
      </c>
      <c r="E1345" t="str">
        <f>IF(AND(TimeSpend[[#This Row],[Personnel number]]&lt;&gt;"",TimeSpend[[#This Row],[Date]]&lt;&gt;""),TimeSpend[[#This Row],[Network Description]],"")</f>
        <v/>
      </c>
      <c r="F1345" t="str">
        <f>IF(AND(TimeSpend[[#This Row],[Personnel number]]&lt;&gt;"",TimeSpend[[#This Row],[Date]]&lt;&gt;""),TimeSpend[[#This Row],[Activity]],"")</f>
        <v/>
      </c>
      <c r="G1345" t="str">
        <f>IF(AND(TimeSpend[[#This Row],[Personnel number]]&lt;&gt;"",TimeSpend[[#This Row],[Date]]&lt;&gt;""),TimeSpend[[#This Row],[Activity description]],"")</f>
        <v/>
      </c>
      <c r="H1345" s="36" t="str">
        <f>IF(AND(TimeSpend[[#This Row],[Personnel number]]&lt;&gt;"",TimeSpend[[#This Row],[Date]]&lt;&gt;""),TimeSpend[[#This Row],[Start Time]],"")</f>
        <v/>
      </c>
      <c r="I1345" s="36" t="str">
        <f>IF(AND(TimeSpend[[#This Row],[Personnel number]]&lt;&gt;"",TimeSpend[[#This Row],[Date]]&lt;&gt;""),TimeSpend[[#This Row],[End Time]],"")</f>
        <v/>
      </c>
      <c r="J1345" t="str">
        <f>IF(AND(TimeSpend[[#This Row],[Personnel number]]&lt;&gt;"",TimeSpend[[#This Row],[Date]]&lt;&gt;""),TimeSpend[[#This Row],[Location]],"")</f>
        <v/>
      </c>
      <c r="K1345" t="str">
        <f>IF(AND(TimeSpend[[#This Row],[Personnel number]]&lt;&gt;"",TimeSpend[[#This Row],[Date]]&lt;&gt;""),TimeSpend[[#This Row],[Task]],"")</f>
        <v/>
      </c>
      <c r="L1345" t="str">
        <f>IF(AND(TimeSpend[[#This Row],[Personnel number]]&lt;&gt;"",TimeSpend[[#This Row],[Date]]&lt;&gt;""),Utilization!$J$2,"")</f>
        <v/>
      </c>
      <c r="M1345" t="str">
        <f>IF(AND(TimeSpend[[#This Row],[Personnel number]]&lt;&gt;"",TimeSpend[[#This Row],[Date]]&lt;&gt;""),TimeSpend[[#This Row],[Employee Name]],"")</f>
        <v/>
      </c>
      <c r="N1345" t="str">
        <f t="shared" si="40"/>
        <v/>
      </c>
      <c r="O1345" t="str">
        <f t="shared" si="41"/>
        <v/>
      </c>
      <c r="P1345" t="str">
        <f>IF(D1345&lt;&gt;"",VLOOKUP(D1345,Projects!B:C,2,0),"")</f>
        <v/>
      </c>
    </row>
    <row r="1346" spans="1:16" x14ac:dyDescent="0.25">
      <c r="A1346" t="str">
        <f>UPPER(IF(AND(TimeSpend[[#This Row],[Personnel number]]&lt;&gt;"",TimeSpend[[#This Row],[Date]]&lt;&gt;""),TimeSpend[[#This Row],[Personnel number]],""))</f>
        <v/>
      </c>
      <c r="B1346" s="85" t="str">
        <f>IF(AND(TimeSpend[[#This Row],[Personnel number]]&lt;&gt;"",TimeSpend[[#This Row],[Date]]&lt;&gt;""),TEXT(TimeSpend[[#This Row],[Date]],"[$-409]yyyyMMdd"),"")</f>
        <v/>
      </c>
      <c r="C1346" s="33" t="str">
        <f>IF(AND(TimeSpend[[#This Row],[Personnel number]]&lt;&gt;"",TimeSpend[[#This Row],[Date]]&lt;&gt;""),SUBSTITUTE(TimeSpend[[#This Row],[Hours]],",","."),"")</f>
        <v/>
      </c>
      <c r="D1346" t="str">
        <f>IF(AND(TimeSpend[[#This Row],[Personnel number]]&lt;&gt;"",TimeSpend[[#This Row],[Date]]&lt;&gt;""),TimeSpend[[#This Row],[Network]],"")</f>
        <v/>
      </c>
      <c r="E1346" t="str">
        <f>IF(AND(TimeSpend[[#This Row],[Personnel number]]&lt;&gt;"",TimeSpend[[#This Row],[Date]]&lt;&gt;""),TimeSpend[[#This Row],[Network Description]],"")</f>
        <v/>
      </c>
      <c r="F1346" t="str">
        <f>IF(AND(TimeSpend[[#This Row],[Personnel number]]&lt;&gt;"",TimeSpend[[#This Row],[Date]]&lt;&gt;""),TimeSpend[[#This Row],[Activity]],"")</f>
        <v/>
      </c>
      <c r="G1346" t="str">
        <f>IF(AND(TimeSpend[[#This Row],[Personnel number]]&lt;&gt;"",TimeSpend[[#This Row],[Date]]&lt;&gt;""),TimeSpend[[#This Row],[Activity description]],"")</f>
        <v/>
      </c>
      <c r="H1346" s="36" t="str">
        <f>IF(AND(TimeSpend[[#This Row],[Personnel number]]&lt;&gt;"",TimeSpend[[#This Row],[Date]]&lt;&gt;""),TimeSpend[[#This Row],[Start Time]],"")</f>
        <v/>
      </c>
      <c r="I1346" s="36" t="str">
        <f>IF(AND(TimeSpend[[#This Row],[Personnel number]]&lt;&gt;"",TimeSpend[[#This Row],[Date]]&lt;&gt;""),TimeSpend[[#This Row],[End Time]],"")</f>
        <v/>
      </c>
      <c r="J1346" t="str">
        <f>IF(AND(TimeSpend[[#This Row],[Personnel number]]&lt;&gt;"",TimeSpend[[#This Row],[Date]]&lt;&gt;""),TimeSpend[[#This Row],[Location]],"")</f>
        <v/>
      </c>
      <c r="K1346" t="str">
        <f>IF(AND(TimeSpend[[#This Row],[Personnel number]]&lt;&gt;"",TimeSpend[[#This Row],[Date]]&lt;&gt;""),TimeSpend[[#This Row],[Task]],"")</f>
        <v/>
      </c>
      <c r="L1346" t="str">
        <f>IF(AND(TimeSpend[[#This Row],[Personnel number]]&lt;&gt;"",TimeSpend[[#This Row],[Date]]&lt;&gt;""),Utilization!$J$2,"")</f>
        <v/>
      </c>
      <c r="M1346" t="str">
        <f>IF(AND(TimeSpend[[#This Row],[Personnel number]]&lt;&gt;"",TimeSpend[[#This Row],[Date]]&lt;&gt;""),TimeSpend[[#This Row],[Employee Name]],"")</f>
        <v/>
      </c>
      <c r="N1346" t="str">
        <f t="shared" ref="N1346:N1409" si="42">IF(A1346&lt;&gt;"",ROW(A1346)-1,"")</f>
        <v/>
      </c>
      <c r="O1346" t="str">
        <f t="shared" ref="O1346:O1409" si="43">IF(A1346&lt;&gt;"",L1346&amp;"-"&amp;N1346,"")</f>
        <v/>
      </c>
      <c r="P1346" t="str">
        <f>IF(D1346&lt;&gt;"",VLOOKUP(D1346,Projects!B:C,2,0),"")</f>
        <v/>
      </c>
    </row>
    <row r="1347" spans="1:16" x14ac:dyDescent="0.25">
      <c r="A1347" t="str">
        <f>UPPER(IF(AND(TimeSpend[[#This Row],[Personnel number]]&lt;&gt;"",TimeSpend[[#This Row],[Date]]&lt;&gt;""),TimeSpend[[#This Row],[Personnel number]],""))</f>
        <v/>
      </c>
      <c r="B1347" s="85" t="str">
        <f>IF(AND(TimeSpend[[#This Row],[Personnel number]]&lt;&gt;"",TimeSpend[[#This Row],[Date]]&lt;&gt;""),TEXT(TimeSpend[[#This Row],[Date]],"[$-409]yyyyMMdd"),"")</f>
        <v/>
      </c>
      <c r="C1347" s="33" t="str">
        <f>IF(AND(TimeSpend[[#This Row],[Personnel number]]&lt;&gt;"",TimeSpend[[#This Row],[Date]]&lt;&gt;""),SUBSTITUTE(TimeSpend[[#This Row],[Hours]],",","."),"")</f>
        <v/>
      </c>
      <c r="D1347" t="str">
        <f>IF(AND(TimeSpend[[#This Row],[Personnel number]]&lt;&gt;"",TimeSpend[[#This Row],[Date]]&lt;&gt;""),TimeSpend[[#This Row],[Network]],"")</f>
        <v/>
      </c>
      <c r="E1347" t="str">
        <f>IF(AND(TimeSpend[[#This Row],[Personnel number]]&lt;&gt;"",TimeSpend[[#This Row],[Date]]&lt;&gt;""),TimeSpend[[#This Row],[Network Description]],"")</f>
        <v/>
      </c>
      <c r="F1347" t="str">
        <f>IF(AND(TimeSpend[[#This Row],[Personnel number]]&lt;&gt;"",TimeSpend[[#This Row],[Date]]&lt;&gt;""),TimeSpend[[#This Row],[Activity]],"")</f>
        <v/>
      </c>
      <c r="G1347" t="str">
        <f>IF(AND(TimeSpend[[#This Row],[Personnel number]]&lt;&gt;"",TimeSpend[[#This Row],[Date]]&lt;&gt;""),TimeSpend[[#This Row],[Activity description]],"")</f>
        <v/>
      </c>
      <c r="H1347" s="36" t="str">
        <f>IF(AND(TimeSpend[[#This Row],[Personnel number]]&lt;&gt;"",TimeSpend[[#This Row],[Date]]&lt;&gt;""),TimeSpend[[#This Row],[Start Time]],"")</f>
        <v/>
      </c>
      <c r="I1347" s="36" t="str">
        <f>IF(AND(TimeSpend[[#This Row],[Personnel number]]&lt;&gt;"",TimeSpend[[#This Row],[Date]]&lt;&gt;""),TimeSpend[[#This Row],[End Time]],"")</f>
        <v/>
      </c>
      <c r="J1347" t="str">
        <f>IF(AND(TimeSpend[[#This Row],[Personnel number]]&lt;&gt;"",TimeSpend[[#This Row],[Date]]&lt;&gt;""),TimeSpend[[#This Row],[Location]],"")</f>
        <v/>
      </c>
      <c r="K1347" t="str">
        <f>IF(AND(TimeSpend[[#This Row],[Personnel number]]&lt;&gt;"",TimeSpend[[#This Row],[Date]]&lt;&gt;""),TimeSpend[[#This Row],[Task]],"")</f>
        <v/>
      </c>
      <c r="L1347" t="str">
        <f>IF(AND(TimeSpend[[#This Row],[Personnel number]]&lt;&gt;"",TimeSpend[[#This Row],[Date]]&lt;&gt;""),Utilization!$J$2,"")</f>
        <v/>
      </c>
      <c r="M1347" t="str">
        <f>IF(AND(TimeSpend[[#This Row],[Personnel number]]&lt;&gt;"",TimeSpend[[#This Row],[Date]]&lt;&gt;""),TimeSpend[[#This Row],[Employee Name]],"")</f>
        <v/>
      </c>
      <c r="N1347" t="str">
        <f t="shared" si="42"/>
        <v/>
      </c>
      <c r="O1347" t="str">
        <f t="shared" si="43"/>
        <v/>
      </c>
      <c r="P1347" t="str">
        <f>IF(D1347&lt;&gt;"",VLOOKUP(D1347,Projects!B:C,2,0),"")</f>
        <v/>
      </c>
    </row>
    <row r="1348" spans="1:16" x14ac:dyDescent="0.25">
      <c r="A1348" t="str">
        <f>UPPER(IF(AND(TimeSpend[[#This Row],[Personnel number]]&lt;&gt;"",TimeSpend[[#This Row],[Date]]&lt;&gt;""),TimeSpend[[#This Row],[Personnel number]],""))</f>
        <v/>
      </c>
      <c r="B1348" s="85" t="str">
        <f>IF(AND(TimeSpend[[#This Row],[Personnel number]]&lt;&gt;"",TimeSpend[[#This Row],[Date]]&lt;&gt;""),TEXT(TimeSpend[[#This Row],[Date]],"[$-409]yyyyMMdd"),"")</f>
        <v/>
      </c>
      <c r="C1348" s="33" t="str">
        <f>IF(AND(TimeSpend[[#This Row],[Personnel number]]&lt;&gt;"",TimeSpend[[#This Row],[Date]]&lt;&gt;""),SUBSTITUTE(TimeSpend[[#This Row],[Hours]],",","."),"")</f>
        <v/>
      </c>
      <c r="D1348" t="str">
        <f>IF(AND(TimeSpend[[#This Row],[Personnel number]]&lt;&gt;"",TimeSpend[[#This Row],[Date]]&lt;&gt;""),TimeSpend[[#This Row],[Network]],"")</f>
        <v/>
      </c>
      <c r="E1348" t="str">
        <f>IF(AND(TimeSpend[[#This Row],[Personnel number]]&lt;&gt;"",TimeSpend[[#This Row],[Date]]&lt;&gt;""),TimeSpend[[#This Row],[Network Description]],"")</f>
        <v/>
      </c>
      <c r="F1348" t="str">
        <f>IF(AND(TimeSpend[[#This Row],[Personnel number]]&lt;&gt;"",TimeSpend[[#This Row],[Date]]&lt;&gt;""),TimeSpend[[#This Row],[Activity]],"")</f>
        <v/>
      </c>
      <c r="G1348" t="str">
        <f>IF(AND(TimeSpend[[#This Row],[Personnel number]]&lt;&gt;"",TimeSpend[[#This Row],[Date]]&lt;&gt;""),TimeSpend[[#This Row],[Activity description]],"")</f>
        <v/>
      </c>
      <c r="H1348" s="36" t="str">
        <f>IF(AND(TimeSpend[[#This Row],[Personnel number]]&lt;&gt;"",TimeSpend[[#This Row],[Date]]&lt;&gt;""),TimeSpend[[#This Row],[Start Time]],"")</f>
        <v/>
      </c>
      <c r="I1348" s="36" t="str">
        <f>IF(AND(TimeSpend[[#This Row],[Personnel number]]&lt;&gt;"",TimeSpend[[#This Row],[Date]]&lt;&gt;""),TimeSpend[[#This Row],[End Time]],"")</f>
        <v/>
      </c>
      <c r="J1348" t="str">
        <f>IF(AND(TimeSpend[[#This Row],[Personnel number]]&lt;&gt;"",TimeSpend[[#This Row],[Date]]&lt;&gt;""),TimeSpend[[#This Row],[Location]],"")</f>
        <v/>
      </c>
      <c r="K1348" t="str">
        <f>IF(AND(TimeSpend[[#This Row],[Personnel number]]&lt;&gt;"",TimeSpend[[#This Row],[Date]]&lt;&gt;""),TimeSpend[[#This Row],[Task]],"")</f>
        <v/>
      </c>
      <c r="L1348" t="str">
        <f>IF(AND(TimeSpend[[#This Row],[Personnel number]]&lt;&gt;"",TimeSpend[[#This Row],[Date]]&lt;&gt;""),Utilization!$J$2,"")</f>
        <v/>
      </c>
      <c r="M1348" t="str">
        <f>IF(AND(TimeSpend[[#This Row],[Personnel number]]&lt;&gt;"",TimeSpend[[#This Row],[Date]]&lt;&gt;""),TimeSpend[[#This Row],[Employee Name]],"")</f>
        <v/>
      </c>
      <c r="N1348" t="str">
        <f t="shared" si="42"/>
        <v/>
      </c>
      <c r="O1348" t="str">
        <f t="shared" si="43"/>
        <v/>
      </c>
      <c r="P1348" t="str">
        <f>IF(D1348&lt;&gt;"",VLOOKUP(D1348,Projects!B:C,2,0),"")</f>
        <v/>
      </c>
    </row>
    <row r="1349" spans="1:16" x14ac:dyDescent="0.25">
      <c r="A1349" t="str">
        <f>UPPER(IF(AND(TimeSpend[[#This Row],[Personnel number]]&lt;&gt;"",TimeSpend[[#This Row],[Date]]&lt;&gt;""),TimeSpend[[#This Row],[Personnel number]],""))</f>
        <v/>
      </c>
      <c r="B1349" s="85" t="str">
        <f>IF(AND(TimeSpend[[#This Row],[Personnel number]]&lt;&gt;"",TimeSpend[[#This Row],[Date]]&lt;&gt;""),TEXT(TimeSpend[[#This Row],[Date]],"[$-409]yyyyMMdd"),"")</f>
        <v/>
      </c>
      <c r="C1349" s="33" t="str">
        <f>IF(AND(TimeSpend[[#This Row],[Personnel number]]&lt;&gt;"",TimeSpend[[#This Row],[Date]]&lt;&gt;""),SUBSTITUTE(TimeSpend[[#This Row],[Hours]],",","."),"")</f>
        <v/>
      </c>
      <c r="D1349" t="str">
        <f>IF(AND(TimeSpend[[#This Row],[Personnel number]]&lt;&gt;"",TimeSpend[[#This Row],[Date]]&lt;&gt;""),TimeSpend[[#This Row],[Network]],"")</f>
        <v/>
      </c>
      <c r="E1349" t="str">
        <f>IF(AND(TimeSpend[[#This Row],[Personnel number]]&lt;&gt;"",TimeSpend[[#This Row],[Date]]&lt;&gt;""),TimeSpend[[#This Row],[Network Description]],"")</f>
        <v/>
      </c>
      <c r="F1349" t="str">
        <f>IF(AND(TimeSpend[[#This Row],[Personnel number]]&lt;&gt;"",TimeSpend[[#This Row],[Date]]&lt;&gt;""),TimeSpend[[#This Row],[Activity]],"")</f>
        <v/>
      </c>
      <c r="G1349" t="str">
        <f>IF(AND(TimeSpend[[#This Row],[Personnel number]]&lt;&gt;"",TimeSpend[[#This Row],[Date]]&lt;&gt;""),TimeSpend[[#This Row],[Activity description]],"")</f>
        <v/>
      </c>
      <c r="H1349" s="36" t="str">
        <f>IF(AND(TimeSpend[[#This Row],[Personnel number]]&lt;&gt;"",TimeSpend[[#This Row],[Date]]&lt;&gt;""),TimeSpend[[#This Row],[Start Time]],"")</f>
        <v/>
      </c>
      <c r="I1349" s="36" t="str">
        <f>IF(AND(TimeSpend[[#This Row],[Personnel number]]&lt;&gt;"",TimeSpend[[#This Row],[Date]]&lt;&gt;""),TimeSpend[[#This Row],[End Time]],"")</f>
        <v/>
      </c>
      <c r="J1349" t="str">
        <f>IF(AND(TimeSpend[[#This Row],[Personnel number]]&lt;&gt;"",TimeSpend[[#This Row],[Date]]&lt;&gt;""),TimeSpend[[#This Row],[Location]],"")</f>
        <v/>
      </c>
      <c r="K1349" t="str">
        <f>IF(AND(TimeSpend[[#This Row],[Personnel number]]&lt;&gt;"",TimeSpend[[#This Row],[Date]]&lt;&gt;""),TimeSpend[[#This Row],[Task]],"")</f>
        <v/>
      </c>
      <c r="L1349" t="str">
        <f>IF(AND(TimeSpend[[#This Row],[Personnel number]]&lt;&gt;"",TimeSpend[[#This Row],[Date]]&lt;&gt;""),Utilization!$J$2,"")</f>
        <v/>
      </c>
      <c r="M1349" t="str">
        <f>IF(AND(TimeSpend[[#This Row],[Personnel number]]&lt;&gt;"",TimeSpend[[#This Row],[Date]]&lt;&gt;""),TimeSpend[[#This Row],[Employee Name]],"")</f>
        <v/>
      </c>
      <c r="N1349" t="str">
        <f t="shared" si="42"/>
        <v/>
      </c>
      <c r="O1349" t="str">
        <f t="shared" si="43"/>
        <v/>
      </c>
      <c r="P1349" t="str">
        <f>IF(D1349&lt;&gt;"",VLOOKUP(D1349,Projects!B:C,2,0),"")</f>
        <v/>
      </c>
    </row>
    <row r="1350" spans="1:16" x14ac:dyDescent="0.25">
      <c r="A1350" t="str">
        <f>UPPER(IF(AND(TimeSpend[[#This Row],[Personnel number]]&lt;&gt;"",TimeSpend[[#This Row],[Date]]&lt;&gt;""),TimeSpend[[#This Row],[Personnel number]],""))</f>
        <v/>
      </c>
      <c r="B1350" s="85" t="str">
        <f>IF(AND(TimeSpend[[#This Row],[Personnel number]]&lt;&gt;"",TimeSpend[[#This Row],[Date]]&lt;&gt;""),TEXT(TimeSpend[[#This Row],[Date]],"[$-409]yyyyMMdd"),"")</f>
        <v/>
      </c>
      <c r="C1350" s="33" t="str">
        <f>IF(AND(TimeSpend[[#This Row],[Personnel number]]&lt;&gt;"",TimeSpend[[#This Row],[Date]]&lt;&gt;""),SUBSTITUTE(TimeSpend[[#This Row],[Hours]],",","."),"")</f>
        <v/>
      </c>
      <c r="D1350" t="str">
        <f>IF(AND(TimeSpend[[#This Row],[Personnel number]]&lt;&gt;"",TimeSpend[[#This Row],[Date]]&lt;&gt;""),TimeSpend[[#This Row],[Network]],"")</f>
        <v/>
      </c>
      <c r="E1350" t="str">
        <f>IF(AND(TimeSpend[[#This Row],[Personnel number]]&lt;&gt;"",TimeSpend[[#This Row],[Date]]&lt;&gt;""),TimeSpend[[#This Row],[Network Description]],"")</f>
        <v/>
      </c>
      <c r="F1350" t="str">
        <f>IF(AND(TimeSpend[[#This Row],[Personnel number]]&lt;&gt;"",TimeSpend[[#This Row],[Date]]&lt;&gt;""),TimeSpend[[#This Row],[Activity]],"")</f>
        <v/>
      </c>
      <c r="G1350" t="str">
        <f>IF(AND(TimeSpend[[#This Row],[Personnel number]]&lt;&gt;"",TimeSpend[[#This Row],[Date]]&lt;&gt;""),TimeSpend[[#This Row],[Activity description]],"")</f>
        <v/>
      </c>
      <c r="H1350" s="36" t="str">
        <f>IF(AND(TimeSpend[[#This Row],[Personnel number]]&lt;&gt;"",TimeSpend[[#This Row],[Date]]&lt;&gt;""),TimeSpend[[#This Row],[Start Time]],"")</f>
        <v/>
      </c>
      <c r="I1350" s="36" t="str">
        <f>IF(AND(TimeSpend[[#This Row],[Personnel number]]&lt;&gt;"",TimeSpend[[#This Row],[Date]]&lt;&gt;""),TimeSpend[[#This Row],[End Time]],"")</f>
        <v/>
      </c>
      <c r="J1350" t="str">
        <f>IF(AND(TimeSpend[[#This Row],[Personnel number]]&lt;&gt;"",TimeSpend[[#This Row],[Date]]&lt;&gt;""),TimeSpend[[#This Row],[Location]],"")</f>
        <v/>
      </c>
      <c r="K1350" t="str">
        <f>IF(AND(TimeSpend[[#This Row],[Personnel number]]&lt;&gt;"",TimeSpend[[#This Row],[Date]]&lt;&gt;""),TimeSpend[[#This Row],[Task]],"")</f>
        <v/>
      </c>
      <c r="L1350" t="str">
        <f>IF(AND(TimeSpend[[#This Row],[Personnel number]]&lt;&gt;"",TimeSpend[[#This Row],[Date]]&lt;&gt;""),Utilization!$J$2,"")</f>
        <v/>
      </c>
      <c r="M1350" t="str">
        <f>IF(AND(TimeSpend[[#This Row],[Personnel number]]&lt;&gt;"",TimeSpend[[#This Row],[Date]]&lt;&gt;""),TimeSpend[[#This Row],[Employee Name]],"")</f>
        <v/>
      </c>
      <c r="N1350" t="str">
        <f t="shared" si="42"/>
        <v/>
      </c>
      <c r="O1350" t="str">
        <f t="shared" si="43"/>
        <v/>
      </c>
      <c r="P1350" t="str">
        <f>IF(D1350&lt;&gt;"",VLOOKUP(D1350,Projects!B:C,2,0),"")</f>
        <v/>
      </c>
    </row>
    <row r="1351" spans="1:16" x14ac:dyDescent="0.25">
      <c r="A1351" t="str">
        <f>UPPER(IF(AND(TimeSpend[[#This Row],[Personnel number]]&lt;&gt;"",TimeSpend[[#This Row],[Date]]&lt;&gt;""),TimeSpend[[#This Row],[Personnel number]],""))</f>
        <v/>
      </c>
      <c r="B1351" s="85" t="str">
        <f>IF(AND(TimeSpend[[#This Row],[Personnel number]]&lt;&gt;"",TimeSpend[[#This Row],[Date]]&lt;&gt;""),TEXT(TimeSpend[[#This Row],[Date]],"[$-409]yyyyMMdd"),"")</f>
        <v/>
      </c>
      <c r="C1351" s="33" t="str">
        <f>IF(AND(TimeSpend[[#This Row],[Personnel number]]&lt;&gt;"",TimeSpend[[#This Row],[Date]]&lt;&gt;""),SUBSTITUTE(TimeSpend[[#This Row],[Hours]],",","."),"")</f>
        <v/>
      </c>
      <c r="D1351" t="str">
        <f>IF(AND(TimeSpend[[#This Row],[Personnel number]]&lt;&gt;"",TimeSpend[[#This Row],[Date]]&lt;&gt;""),TimeSpend[[#This Row],[Network]],"")</f>
        <v/>
      </c>
      <c r="E1351" t="str">
        <f>IF(AND(TimeSpend[[#This Row],[Personnel number]]&lt;&gt;"",TimeSpend[[#This Row],[Date]]&lt;&gt;""),TimeSpend[[#This Row],[Network Description]],"")</f>
        <v/>
      </c>
      <c r="F1351" t="str">
        <f>IF(AND(TimeSpend[[#This Row],[Personnel number]]&lt;&gt;"",TimeSpend[[#This Row],[Date]]&lt;&gt;""),TimeSpend[[#This Row],[Activity]],"")</f>
        <v/>
      </c>
      <c r="G1351" t="str">
        <f>IF(AND(TimeSpend[[#This Row],[Personnel number]]&lt;&gt;"",TimeSpend[[#This Row],[Date]]&lt;&gt;""),TimeSpend[[#This Row],[Activity description]],"")</f>
        <v/>
      </c>
      <c r="H1351" s="36" t="str">
        <f>IF(AND(TimeSpend[[#This Row],[Personnel number]]&lt;&gt;"",TimeSpend[[#This Row],[Date]]&lt;&gt;""),TimeSpend[[#This Row],[Start Time]],"")</f>
        <v/>
      </c>
      <c r="I1351" s="36" t="str">
        <f>IF(AND(TimeSpend[[#This Row],[Personnel number]]&lt;&gt;"",TimeSpend[[#This Row],[Date]]&lt;&gt;""),TimeSpend[[#This Row],[End Time]],"")</f>
        <v/>
      </c>
      <c r="J1351" t="str">
        <f>IF(AND(TimeSpend[[#This Row],[Personnel number]]&lt;&gt;"",TimeSpend[[#This Row],[Date]]&lt;&gt;""),TimeSpend[[#This Row],[Location]],"")</f>
        <v/>
      </c>
      <c r="K1351" t="str">
        <f>IF(AND(TimeSpend[[#This Row],[Personnel number]]&lt;&gt;"",TimeSpend[[#This Row],[Date]]&lt;&gt;""),TimeSpend[[#This Row],[Task]],"")</f>
        <v/>
      </c>
      <c r="L1351" t="str">
        <f>IF(AND(TimeSpend[[#This Row],[Personnel number]]&lt;&gt;"",TimeSpend[[#This Row],[Date]]&lt;&gt;""),Utilization!$J$2,"")</f>
        <v/>
      </c>
      <c r="M1351" t="str">
        <f>IF(AND(TimeSpend[[#This Row],[Personnel number]]&lt;&gt;"",TimeSpend[[#This Row],[Date]]&lt;&gt;""),TimeSpend[[#This Row],[Employee Name]],"")</f>
        <v/>
      </c>
      <c r="N1351" t="str">
        <f t="shared" si="42"/>
        <v/>
      </c>
      <c r="O1351" t="str">
        <f t="shared" si="43"/>
        <v/>
      </c>
      <c r="P1351" t="str">
        <f>IF(D1351&lt;&gt;"",VLOOKUP(D1351,Projects!B:C,2,0),"")</f>
        <v/>
      </c>
    </row>
    <row r="1352" spans="1:16" x14ac:dyDescent="0.25">
      <c r="A1352" t="str">
        <f>UPPER(IF(AND(TimeSpend[[#This Row],[Personnel number]]&lt;&gt;"",TimeSpend[[#This Row],[Date]]&lt;&gt;""),TimeSpend[[#This Row],[Personnel number]],""))</f>
        <v/>
      </c>
      <c r="B1352" s="85" t="str">
        <f>IF(AND(TimeSpend[[#This Row],[Personnel number]]&lt;&gt;"",TimeSpend[[#This Row],[Date]]&lt;&gt;""),TEXT(TimeSpend[[#This Row],[Date]],"[$-409]yyyyMMdd"),"")</f>
        <v/>
      </c>
      <c r="C1352" s="33" t="str">
        <f>IF(AND(TimeSpend[[#This Row],[Personnel number]]&lt;&gt;"",TimeSpend[[#This Row],[Date]]&lt;&gt;""),SUBSTITUTE(TimeSpend[[#This Row],[Hours]],",","."),"")</f>
        <v/>
      </c>
      <c r="D1352" t="str">
        <f>IF(AND(TimeSpend[[#This Row],[Personnel number]]&lt;&gt;"",TimeSpend[[#This Row],[Date]]&lt;&gt;""),TimeSpend[[#This Row],[Network]],"")</f>
        <v/>
      </c>
      <c r="E1352" t="str">
        <f>IF(AND(TimeSpend[[#This Row],[Personnel number]]&lt;&gt;"",TimeSpend[[#This Row],[Date]]&lt;&gt;""),TimeSpend[[#This Row],[Network Description]],"")</f>
        <v/>
      </c>
      <c r="F1352" t="str">
        <f>IF(AND(TimeSpend[[#This Row],[Personnel number]]&lt;&gt;"",TimeSpend[[#This Row],[Date]]&lt;&gt;""),TimeSpend[[#This Row],[Activity]],"")</f>
        <v/>
      </c>
      <c r="G1352" t="str">
        <f>IF(AND(TimeSpend[[#This Row],[Personnel number]]&lt;&gt;"",TimeSpend[[#This Row],[Date]]&lt;&gt;""),TimeSpend[[#This Row],[Activity description]],"")</f>
        <v/>
      </c>
      <c r="H1352" s="36" t="str">
        <f>IF(AND(TimeSpend[[#This Row],[Personnel number]]&lt;&gt;"",TimeSpend[[#This Row],[Date]]&lt;&gt;""),TimeSpend[[#This Row],[Start Time]],"")</f>
        <v/>
      </c>
      <c r="I1352" s="36" t="str">
        <f>IF(AND(TimeSpend[[#This Row],[Personnel number]]&lt;&gt;"",TimeSpend[[#This Row],[Date]]&lt;&gt;""),TimeSpend[[#This Row],[End Time]],"")</f>
        <v/>
      </c>
      <c r="J1352" t="str">
        <f>IF(AND(TimeSpend[[#This Row],[Personnel number]]&lt;&gt;"",TimeSpend[[#This Row],[Date]]&lt;&gt;""),TimeSpend[[#This Row],[Location]],"")</f>
        <v/>
      </c>
      <c r="K1352" t="str">
        <f>IF(AND(TimeSpend[[#This Row],[Personnel number]]&lt;&gt;"",TimeSpend[[#This Row],[Date]]&lt;&gt;""),TimeSpend[[#This Row],[Task]],"")</f>
        <v/>
      </c>
      <c r="L1352" t="str">
        <f>IF(AND(TimeSpend[[#This Row],[Personnel number]]&lt;&gt;"",TimeSpend[[#This Row],[Date]]&lt;&gt;""),Utilization!$J$2,"")</f>
        <v/>
      </c>
      <c r="M1352" t="str">
        <f>IF(AND(TimeSpend[[#This Row],[Personnel number]]&lt;&gt;"",TimeSpend[[#This Row],[Date]]&lt;&gt;""),TimeSpend[[#This Row],[Employee Name]],"")</f>
        <v/>
      </c>
      <c r="N1352" t="str">
        <f t="shared" si="42"/>
        <v/>
      </c>
      <c r="O1352" t="str">
        <f t="shared" si="43"/>
        <v/>
      </c>
      <c r="P1352" t="str">
        <f>IF(D1352&lt;&gt;"",VLOOKUP(D1352,Projects!B:C,2,0),"")</f>
        <v/>
      </c>
    </row>
    <row r="1353" spans="1:16" x14ac:dyDescent="0.25">
      <c r="A1353" t="str">
        <f>UPPER(IF(AND(TimeSpend[[#This Row],[Personnel number]]&lt;&gt;"",TimeSpend[[#This Row],[Date]]&lt;&gt;""),TimeSpend[[#This Row],[Personnel number]],""))</f>
        <v/>
      </c>
      <c r="B1353" s="85" t="str">
        <f>IF(AND(TimeSpend[[#This Row],[Personnel number]]&lt;&gt;"",TimeSpend[[#This Row],[Date]]&lt;&gt;""),TEXT(TimeSpend[[#This Row],[Date]],"[$-409]yyyyMMdd"),"")</f>
        <v/>
      </c>
      <c r="C1353" s="33" t="str">
        <f>IF(AND(TimeSpend[[#This Row],[Personnel number]]&lt;&gt;"",TimeSpend[[#This Row],[Date]]&lt;&gt;""),SUBSTITUTE(TimeSpend[[#This Row],[Hours]],",","."),"")</f>
        <v/>
      </c>
      <c r="D1353" t="str">
        <f>IF(AND(TimeSpend[[#This Row],[Personnel number]]&lt;&gt;"",TimeSpend[[#This Row],[Date]]&lt;&gt;""),TimeSpend[[#This Row],[Network]],"")</f>
        <v/>
      </c>
      <c r="E1353" t="str">
        <f>IF(AND(TimeSpend[[#This Row],[Personnel number]]&lt;&gt;"",TimeSpend[[#This Row],[Date]]&lt;&gt;""),TimeSpend[[#This Row],[Network Description]],"")</f>
        <v/>
      </c>
      <c r="F1353" t="str">
        <f>IF(AND(TimeSpend[[#This Row],[Personnel number]]&lt;&gt;"",TimeSpend[[#This Row],[Date]]&lt;&gt;""),TimeSpend[[#This Row],[Activity]],"")</f>
        <v/>
      </c>
      <c r="G1353" t="str">
        <f>IF(AND(TimeSpend[[#This Row],[Personnel number]]&lt;&gt;"",TimeSpend[[#This Row],[Date]]&lt;&gt;""),TimeSpend[[#This Row],[Activity description]],"")</f>
        <v/>
      </c>
      <c r="H1353" s="36" t="str">
        <f>IF(AND(TimeSpend[[#This Row],[Personnel number]]&lt;&gt;"",TimeSpend[[#This Row],[Date]]&lt;&gt;""),TimeSpend[[#This Row],[Start Time]],"")</f>
        <v/>
      </c>
      <c r="I1353" s="36" t="str">
        <f>IF(AND(TimeSpend[[#This Row],[Personnel number]]&lt;&gt;"",TimeSpend[[#This Row],[Date]]&lt;&gt;""),TimeSpend[[#This Row],[End Time]],"")</f>
        <v/>
      </c>
      <c r="J1353" t="str">
        <f>IF(AND(TimeSpend[[#This Row],[Personnel number]]&lt;&gt;"",TimeSpend[[#This Row],[Date]]&lt;&gt;""),TimeSpend[[#This Row],[Location]],"")</f>
        <v/>
      </c>
      <c r="K1353" t="str">
        <f>IF(AND(TimeSpend[[#This Row],[Personnel number]]&lt;&gt;"",TimeSpend[[#This Row],[Date]]&lt;&gt;""),TimeSpend[[#This Row],[Task]],"")</f>
        <v/>
      </c>
      <c r="L1353" t="str">
        <f>IF(AND(TimeSpend[[#This Row],[Personnel number]]&lt;&gt;"",TimeSpend[[#This Row],[Date]]&lt;&gt;""),Utilization!$J$2,"")</f>
        <v/>
      </c>
      <c r="M1353" t="str">
        <f>IF(AND(TimeSpend[[#This Row],[Personnel number]]&lt;&gt;"",TimeSpend[[#This Row],[Date]]&lt;&gt;""),TimeSpend[[#This Row],[Employee Name]],"")</f>
        <v/>
      </c>
      <c r="N1353" t="str">
        <f t="shared" si="42"/>
        <v/>
      </c>
      <c r="O1353" t="str">
        <f t="shared" si="43"/>
        <v/>
      </c>
      <c r="P1353" t="str">
        <f>IF(D1353&lt;&gt;"",VLOOKUP(D1353,Projects!B:C,2,0),"")</f>
        <v/>
      </c>
    </row>
    <row r="1354" spans="1:16" x14ac:dyDescent="0.25">
      <c r="A1354" t="str">
        <f>UPPER(IF(AND(TimeSpend[[#This Row],[Personnel number]]&lt;&gt;"",TimeSpend[[#This Row],[Date]]&lt;&gt;""),TimeSpend[[#This Row],[Personnel number]],""))</f>
        <v/>
      </c>
      <c r="B1354" s="85" t="str">
        <f>IF(AND(TimeSpend[[#This Row],[Personnel number]]&lt;&gt;"",TimeSpend[[#This Row],[Date]]&lt;&gt;""),TEXT(TimeSpend[[#This Row],[Date]],"[$-409]yyyyMMdd"),"")</f>
        <v/>
      </c>
      <c r="C1354" s="33" t="str">
        <f>IF(AND(TimeSpend[[#This Row],[Personnel number]]&lt;&gt;"",TimeSpend[[#This Row],[Date]]&lt;&gt;""),SUBSTITUTE(TimeSpend[[#This Row],[Hours]],",","."),"")</f>
        <v/>
      </c>
      <c r="D1354" t="str">
        <f>IF(AND(TimeSpend[[#This Row],[Personnel number]]&lt;&gt;"",TimeSpend[[#This Row],[Date]]&lt;&gt;""),TimeSpend[[#This Row],[Network]],"")</f>
        <v/>
      </c>
      <c r="E1354" t="str">
        <f>IF(AND(TimeSpend[[#This Row],[Personnel number]]&lt;&gt;"",TimeSpend[[#This Row],[Date]]&lt;&gt;""),TimeSpend[[#This Row],[Network Description]],"")</f>
        <v/>
      </c>
      <c r="F1354" t="str">
        <f>IF(AND(TimeSpend[[#This Row],[Personnel number]]&lt;&gt;"",TimeSpend[[#This Row],[Date]]&lt;&gt;""),TimeSpend[[#This Row],[Activity]],"")</f>
        <v/>
      </c>
      <c r="G1354" t="str">
        <f>IF(AND(TimeSpend[[#This Row],[Personnel number]]&lt;&gt;"",TimeSpend[[#This Row],[Date]]&lt;&gt;""),TimeSpend[[#This Row],[Activity description]],"")</f>
        <v/>
      </c>
      <c r="H1354" s="36" t="str">
        <f>IF(AND(TimeSpend[[#This Row],[Personnel number]]&lt;&gt;"",TimeSpend[[#This Row],[Date]]&lt;&gt;""),TimeSpend[[#This Row],[Start Time]],"")</f>
        <v/>
      </c>
      <c r="I1354" s="36" t="str">
        <f>IF(AND(TimeSpend[[#This Row],[Personnel number]]&lt;&gt;"",TimeSpend[[#This Row],[Date]]&lt;&gt;""),TimeSpend[[#This Row],[End Time]],"")</f>
        <v/>
      </c>
      <c r="J1354" t="str">
        <f>IF(AND(TimeSpend[[#This Row],[Personnel number]]&lt;&gt;"",TimeSpend[[#This Row],[Date]]&lt;&gt;""),TimeSpend[[#This Row],[Location]],"")</f>
        <v/>
      </c>
      <c r="K1354" t="str">
        <f>IF(AND(TimeSpend[[#This Row],[Personnel number]]&lt;&gt;"",TimeSpend[[#This Row],[Date]]&lt;&gt;""),TimeSpend[[#This Row],[Task]],"")</f>
        <v/>
      </c>
      <c r="L1354" t="str">
        <f>IF(AND(TimeSpend[[#This Row],[Personnel number]]&lt;&gt;"",TimeSpend[[#This Row],[Date]]&lt;&gt;""),Utilization!$J$2,"")</f>
        <v/>
      </c>
      <c r="M1354" t="str">
        <f>IF(AND(TimeSpend[[#This Row],[Personnel number]]&lt;&gt;"",TimeSpend[[#This Row],[Date]]&lt;&gt;""),TimeSpend[[#This Row],[Employee Name]],"")</f>
        <v/>
      </c>
      <c r="N1354" t="str">
        <f t="shared" si="42"/>
        <v/>
      </c>
      <c r="O1354" t="str">
        <f t="shared" si="43"/>
        <v/>
      </c>
      <c r="P1354" t="str">
        <f>IF(D1354&lt;&gt;"",VLOOKUP(D1354,Projects!B:C,2,0),"")</f>
        <v/>
      </c>
    </row>
    <row r="1355" spans="1:16" x14ac:dyDescent="0.25">
      <c r="A1355" t="str">
        <f>UPPER(IF(AND(TimeSpend[[#This Row],[Personnel number]]&lt;&gt;"",TimeSpend[[#This Row],[Date]]&lt;&gt;""),TimeSpend[[#This Row],[Personnel number]],""))</f>
        <v/>
      </c>
      <c r="B1355" s="85" t="str">
        <f>IF(AND(TimeSpend[[#This Row],[Personnel number]]&lt;&gt;"",TimeSpend[[#This Row],[Date]]&lt;&gt;""),TEXT(TimeSpend[[#This Row],[Date]],"[$-409]yyyyMMdd"),"")</f>
        <v/>
      </c>
      <c r="C1355" s="33" t="str">
        <f>IF(AND(TimeSpend[[#This Row],[Personnel number]]&lt;&gt;"",TimeSpend[[#This Row],[Date]]&lt;&gt;""),SUBSTITUTE(TimeSpend[[#This Row],[Hours]],",","."),"")</f>
        <v/>
      </c>
      <c r="D1355" t="str">
        <f>IF(AND(TimeSpend[[#This Row],[Personnel number]]&lt;&gt;"",TimeSpend[[#This Row],[Date]]&lt;&gt;""),TimeSpend[[#This Row],[Network]],"")</f>
        <v/>
      </c>
      <c r="E1355" t="str">
        <f>IF(AND(TimeSpend[[#This Row],[Personnel number]]&lt;&gt;"",TimeSpend[[#This Row],[Date]]&lt;&gt;""),TimeSpend[[#This Row],[Network Description]],"")</f>
        <v/>
      </c>
      <c r="F1355" t="str">
        <f>IF(AND(TimeSpend[[#This Row],[Personnel number]]&lt;&gt;"",TimeSpend[[#This Row],[Date]]&lt;&gt;""),TimeSpend[[#This Row],[Activity]],"")</f>
        <v/>
      </c>
      <c r="G1355" t="str">
        <f>IF(AND(TimeSpend[[#This Row],[Personnel number]]&lt;&gt;"",TimeSpend[[#This Row],[Date]]&lt;&gt;""),TimeSpend[[#This Row],[Activity description]],"")</f>
        <v/>
      </c>
      <c r="H1355" s="36" t="str">
        <f>IF(AND(TimeSpend[[#This Row],[Personnel number]]&lt;&gt;"",TimeSpend[[#This Row],[Date]]&lt;&gt;""),TimeSpend[[#This Row],[Start Time]],"")</f>
        <v/>
      </c>
      <c r="I1355" s="36" t="str">
        <f>IF(AND(TimeSpend[[#This Row],[Personnel number]]&lt;&gt;"",TimeSpend[[#This Row],[Date]]&lt;&gt;""),TimeSpend[[#This Row],[End Time]],"")</f>
        <v/>
      </c>
      <c r="J1355" t="str">
        <f>IF(AND(TimeSpend[[#This Row],[Personnel number]]&lt;&gt;"",TimeSpend[[#This Row],[Date]]&lt;&gt;""),TimeSpend[[#This Row],[Location]],"")</f>
        <v/>
      </c>
      <c r="K1355" t="str">
        <f>IF(AND(TimeSpend[[#This Row],[Personnel number]]&lt;&gt;"",TimeSpend[[#This Row],[Date]]&lt;&gt;""),TimeSpend[[#This Row],[Task]],"")</f>
        <v/>
      </c>
      <c r="L1355" t="str">
        <f>IF(AND(TimeSpend[[#This Row],[Personnel number]]&lt;&gt;"",TimeSpend[[#This Row],[Date]]&lt;&gt;""),Utilization!$J$2,"")</f>
        <v/>
      </c>
      <c r="M1355" t="str">
        <f>IF(AND(TimeSpend[[#This Row],[Personnel number]]&lt;&gt;"",TimeSpend[[#This Row],[Date]]&lt;&gt;""),TimeSpend[[#This Row],[Employee Name]],"")</f>
        <v/>
      </c>
      <c r="N1355" t="str">
        <f t="shared" si="42"/>
        <v/>
      </c>
      <c r="O1355" t="str">
        <f t="shared" si="43"/>
        <v/>
      </c>
      <c r="P1355" t="str">
        <f>IF(D1355&lt;&gt;"",VLOOKUP(D1355,Projects!B:C,2,0),"")</f>
        <v/>
      </c>
    </row>
    <row r="1356" spans="1:16" x14ac:dyDescent="0.25">
      <c r="A1356" t="str">
        <f>UPPER(IF(AND(TimeSpend[[#This Row],[Personnel number]]&lt;&gt;"",TimeSpend[[#This Row],[Date]]&lt;&gt;""),TimeSpend[[#This Row],[Personnel number]],""))</f>
        <v/>
      </c>
      <c r="B1356" s="85" t="str">
        <f>IF(AND(TimeSpend[[#This Row],[Personnel number]]&lt;&gt;"",TimeSpend[[#This Row],[Date]]&lt;&gt;""),TEXT(TimeSpend[[#This Row],[Date]],"[$-409]yyyyMMdd"),"")</f>
        <v/>
      </c>
      <c r="C1356" s="33" t="str">
        <f>IF(AND(TimeSpend[[#This Row],[Personnel number]]&lt;&gt;"",TimeSpend[[#This Row],[Date]]&lt;&gt;""),SUBSTITUTE(TimeSpend[[#This Row],[Hours]],",","."),"")</f>
        <v/>
      </c>
      <c r="D1356" t="str">
        <f>IF(AND(TimeSpend[[#This Row],[Personnel number]]&lt;&gt;"",TimeSpend[[#This Row],[Date]]&lt;&gt;""),TimeSpend[[#This Row],[Network]],"")</f>
        <v/>
      </c>
      <c r="E1356" t="str">
        <f>IF(AND(TimeSpend[[#This Row],[Personnel number]]&lt;&gt;"",TimeSpend[[#This Row],[Date]]&lt;&gt;""),TimeSpend[[#This Row],[Network Description]],"")</f>
        <v/>
      </c>
      <c r="F1356" t="str">
        <f>IF(AND(TimeSpend[[#This Row],[Personnel number]]&lt;&gt;"",TimeSpend[[#This Row],[Date]]&lt;&gt;""),TimeSpend[[#This Row],[Activity]],"")</f>
        <v/>
      </c>
      <c r="G1356" t="str">
        <f>IF(AND(TimeSpend[[#This Row],[Personnel number]]&lt;&gt;"",TimeSpend[[#This Row],[Date]]&lt;&gt;""),TimeSpend[[#This Row],[Activity description]],"")</f>
        <v/>
      </c>
      <c r="H1356" s="36" t="str">
        <f>IF(AND(TimeSpend[[#This Row],[Personnel number]]&lt;&gt;"",TimeSpend[[#This Row],[Date]]&lt;&gt;""),TimeSpend[[#This Row],[Start Time]],"")</f>
        <v/>
      </c>
      <c r="I1356" s="36" t="str">
        <f>IF(AND(TimeSpend[[#This Row],[Personnel number]]&lt;&gt;"",TimeSpend[[#This Row],[Date]]&lt;&gt;""),TimeSpend[[#This Row],[End Time]],"")</f>
        <v/>
      </c>
      <c r="J1356" t="str">
        <f>IF(AND(TimeSpend[[#This Row],[Personnel number]]&lt;&gt;"",TimeSpend[[#This Row],[Date]]&lt;&gt;""),TimeSpend[[#This Row],[Location]],"")</f>
        <v/>
      </c>
      <c r="K1356" t="str">
        <f>IF(AND(TimeSpend[[#This Row],[Personnel number]]&lt;&gt;"",TimeSpend[[#This Row],[Date]]&lt;&gt;""),TimeSpend[[#This Row],[Task]],"")</f>
        <v/>
      </c>
      <c r="L1356" t="str">
        <f>IF(AND(TimeSpend[[#This Row],[Personnel number]]&lt;&gt;"",TimeSpend[[#This Row],[Date]]&lt;&gt;""),Utilization!$J$2,"")</f>
        <v/>
      </c>
      <c r="M1356" t="str">
        <f>IF(AND(TimeSpend[[#This Row],[Personnel number]]&lt;&gt;"",TimeSpend[[#This Row],[Date]]&lt;&gt;""),TimeSpend[[#This Row],[Employee Name]],"")</f>
        <v/>
      </c>
      <c r="N1356" t="str">
        <f t="shared" si="42"/>
        <v/>
      </c>
      <c r="O1356" t="str">
        <f t="shared" si="43"/>
        <v/>
      </c>
      <c r="P1356" t="str">
        <f>IF(D1356&lt;&gt;"",VLOOKUP(D1356,Projects!B:C,2,0),"")</f>
        <v/>
      </c>
    </row>
    <row r="1357" spans="1:16" x14ac:dyDescent="0.25">
      <c r="A1357" t="str">
        <f>UPPER(IF(AND(TimeSpend[[#This Row],[Personnel number]]&lt;&gt;"",TimeSpend[[#This Row],[Date]]&lt;&gt;""),TimeSpend[[#This Row],[Personnel number]],""))</f>
        <v/>
      </c>
      <c r="B1357" s="85" t="str">
        <f>IF(AND(TimeSpend[[#This Row],[Personnel number]]&lt;&gt;"",TimeSpend[[#This Row],[Date]]&lt;&gt;""),TEXT(TimeSpend[[#This Row],[Date]],"[$-409]yyyyMMdd"),"")</f>
        <v/>
      </c>
      <c r="C1357" s="33" t="str">
        <f>IF(AND(TimeSpend[[#This Row],[Personnel number]]&lt;&gt;"",TimeSpend[[#This Row],[Date]]&lt;&gt;""),SUBSTITUTE(TimeSpend[[#This Row],[Hours]],",","."),"")</f>
        <v/>
      </c>
      <c r="D1357" t="str">
        <f>IF(AND(TimeSpend[[#This Row],[Personnel number]]&lt;&gt;"",TimeSpend[[#This Row],[Date]]&lt;&gt;""),TimeSpend[[#This Row],[Network]],"")</f>
        <v/>
      </c>
      <c r="E1357" t="str">
        <f>IF(AND(TimeSpend[[#This Row],[Personnel number]]&lt;&gt;"",TimeSpend[[#This Row],[Date]]&lt;&gt;""),TimeSpend[[#This Row],[Network Description]],"")</f>
        <v/>
      </c>
      <c r="F1357" t="str">
        <f>IF(AND(TimeSpend[[#This Row],[Personnel number]]&lt;&gt;"",TimeSpend[[#This Row],[Date]]&lt;&gt;""),TimeSpend[[#This Row],[Activity]],"")</f>
        <v/>
      </c>
      <c r="G1357" t="str">
        <f>IF(AND(TimeSpend[[#This Row],[Personnel number]]&lt;&gt;"",TimeSpend[[#This Row],[Date]]&lt;&gt;""),TimeSpend[[#This Row],[Activity description]],"")</f>
        <v/>
      </c>
      <c r="H1357" s="36" t="str">
        <f>IF(AND(TimeSpend[[#This Row],[Personnel number]]&lt;&gt;"",TimeSpend[[#This Row],[Date]]&lt;&gt;""),TimeSpend[[#This Row],[Start Time]],"")</f>
        <v/>
      </c>
      <c r="I1357" s="36" t="str">
        <f>IF(AND(TimeSpend[[#This Row],[Personnel number]]&lt;&gt;"",TimeSpend[[#This Row],[Date]]&lt;&gt;""),TimeSpend[[#This Row],[End Time]],"")</f>
        <v/>
      </c>
      <c r="J1357" t="str">
        <f>IF(AND(TimeSpend[[#This Row],[Personnel number]]&lt;&gt;"",TimeSpend[[#This Row],[Date]]&lt;&gt;""),TimeSpend[[#This Row],[Location]],"")</f>
        <v/>
      </c>
      <c r="K1357" t="str">
        <f>IF(AND(TimeSpend[[#This Row],[Personnel number]]&lt;&gt;"",TimeSpend[[#This Row],[Date]]&lt;&gt;""),TimeSpend[[#This Row],[Task]],"")</f>
        <v/>
      </c>
      <c r="L1357" t="str">
        <f>IF(AND(TimeSpend[[#This Row],[Personnel number]]&lt;&gt;"",TimeSpend[[#This Row],[Date]]&lt;&gt;""),Utilization!$J$2,"")</f>
        <v/>
      </c>
      <c r="M1357" t="str">
        <f>IF(AND(TimeSpend[[#This Row],[Personnel number]]&lt;&gt;"",TimeSpend[[#This Row],[Date]]&lt;&gt;""),TimeSpend[[#This Row],[Employee Name]],"")</f>
        <v/>
      </c>
      <c r="N1357" t="str">
        <f t="shared" si="42"/>
        <v/>
      </c>
      <c r="O1357" t="str">
        <f t="shared" si="43"/>
        <v/>
      </c>
      <c r="P1357" t="str">
        <f>IF(D1357&lt;&gt;"",VLOOKUP(D1357,Projects!B:C,2,0),"")</f>
        <v/>
      </c>
    </row>
    <row r="1358" spans="1:16" x14ac:dyDescent="0.25">
      <c r="A1358" t="str">
        <f>UPPER(IF(AND(TimeSpend[[#This Row],[Personnel number]]&lt;&gt;"",TimeSpend[[#This Row],[Date]]&lt;&gt;""),TimeSpend[[#This Row],[Personnel number]],""))</f>
        <v/>
      </c>
      <c r="B1358" s="85" t="str">
        <f>IF(AND(TimeSpend[[#This Row],[Personnel number]]&lt;&gt;"",TimeSpend[[#This Row],[Date]]&lt;&gt;""),TEXT(TimeSpend[[#This Row],[Date]],"[$-409]yyyyMMdd"),"")</f>
        <v/>
      </c>
      <c r="C1358" s="33" t="str">
        <f>IF(AND(TimeSpend[[#This Row],[Personnel number]]&lt;&gt;"",TimeSpend[[#This Row],[Date]]&lt;&gt;""),SUBSTITUTE(TimeSpend[[#This Row],[Hours]],",","."),"")</f>
        <v/>
      </c>
      <c r="D1358" t="str">
        <f>IF(AND(TimeSpend[[#This Row],[Personnel number]]&lt;&gt;"",TimeSpend[[#This Row],[Date]]&lt;&gt;""),TimeSpend[[#This Row],[Network]],"")</f>
        <v/>
      </c>
      <c r="E1358" t="str">
        <f>IF(AND(TimeSpend[[#This Row],[Personnel number]]&lt;&gt;"",TimeSpend[[#This Row],[Date]]&lt;&gt;""),TimeSpend[[#This Row],[Network Description]],"")</f>
        <v/>
      </c>
      <c r="F1358" t="str">
        <f>IF(AND(TimeSpend[[#This Row],[Personnel number]]&lt;&gt;"",TimeSpend[[#This Row],[Date]]&lt;&gt;""),TimeSpend[[#This Row],[Activity]],"")</f>
        <v/>
      </c>
      <c r="G1358" t="str">
        <f>IF(AND(TimeSpend[[#This Row],[Personnel number]]&lt;&gt;"",TimeSpend[[#This Row],[Date]]&lt;&gt;""),TimeSpend[[#This Row],[Activity description]],"")</f>
        <v/>
      </c>
      <c r="H1358" s="36" t="str">
        <f>IF(AND(TimeSpend[[#This Row],[Personnel number]]&lt;&gt;"",TimeSpend[[#This Row],[Date]]&lt;&gt;""),TimeSpend[[#This Row],[Start Time]],"")</f>
        <v/>
      </c>
      <c r="I1358" s="36" t="str">
        <f>IF(AND(TimeSpend[[#This Row],[Personnel number]]&lt;&gt;"",TimeSpend[[#This Row],[Date]]&lt;&gt;""),TimeSpend[[#This Row],[End Time]],"")</f>
        <v/>
      </c>
      <c r="J1358" t="str">
        <f>IF(AND(TimeSpend[[#This Row],[Personnel number]]&lt;&gt;"",TimeSpend[[#This Row],[Date]]&lt;&gt;""),TimeSpend[[#This Row],[Location]],"")</f>
        <v/>
      </c>
      <c r="K1358" t="str">
        <f>IF(AND(TimeSpend[[#This Row],[Personnel number]]&lt;&gt;"",TimeSpend[[#This Row],[Date]]&lt;&gt;""),TimeSpend[[#This Row],[Task]],"")</f>
        <v/>
      </c>
      <c r="L1358" t="str">
        <f>IF(AND(TimeSpend[[#This Row],[Personnel number]]&lt;&gt;"",TimeSpend[[#This Row],[Date]]&lt;&gt;""),Utilization!$J$2,"")</f>
        <v/>
      </c>
      <c r="M1358" t="str">
        <f>IF(AND(TimeSpend[[#This Row],[Personnel number]]&lt;&gt;"",TimeSpend[[#This Row],[Date]]&lt;&gt;""),TimeSpend[[#This Row],[Employee Name]],"")</f>
        <v/>
      </c>
      <c r="N1358" t="str">
        <f t="shared" si="42"/>
        <v/>
      </c>
      <c r="O1358" t="str">
        <f t="shared" si="43"/>
        <v/>
      </c>
      <c r="P1358" t="str">
        <f>IF(D1358&lt;&gt;"",VLOOKUP(D1358,Projects!B:C,2,0),"")</f>
        <v/>
      </c>
    </row>
    <row r="1359" spans="1:16" x14ac:dyDescent="0.25">
      <c r="A1359" t="str">
        <f>UPPER(IF(AND(TimeSpend[[#This Row],[Personnel number]]&lt;&gt;"",TimeSpend[[#This Row],[Date]]&lt;&gt;""),TimeSpend[[#This Row],[Personnel number]],""))</f>
        <v/>
      </c>
      <c r="B1359" s="85" t="str">
        <f>IF(AND(TimeSpend[[#This Row],[Personnel number]]&lt;&gt;"",TimeSpend[[#This Row],[Date]]&lt;&gt;""),TEXT(TimeSpend[[#This Row],[Date]],"[$-409]yyyyMMdd"),"")</f>
        <v/>
      </c>
      <c r="C1359" s="33" t="str">
        <f>IF(AND(TimeSpend[[#This Row],[Personnel number]]&lt;&gt;"",TimeSpend[[#This Row],[Date]]&lt;&gt;""),SUBSTITUTE(TimeSpend[[#This Row],[Hours]],",","."),"")</f>
        <v/>
      </c>
      <c r="D1359" t="str">
        <f>IF(AND(TimeSpend[[#This Row],[Personnel number]]&lt;&gt;"",TimeSpend[[#This Row],[Date]]&lt;&gt;""),TimeSpend[[#This Row],[Network]],"")</f>
        <v/>
      </c>
      <c r="E1359" t="str">
        <f>IF(AND(TimeSpend[[#This Row],[Personnel number]]&lt;&gt;"",TimeSpend[[#This Row],[Date]]&lt;&gt;""),TimeSpend[[#This Row],[Network Description]],"")</f>
        <v/>
      </c>
      <c r="F1359" t="str">
        <f>IF(AND(TimeSpend[[#This Row],[Personnel number]]&lt;&gt;"",TimeSpend[[#This Row],[Date]]&lt;&gt;""),TimeSpend[[#This Row],[Activity]],"")</f>
        <v/>
      </c>
      <c r="G1359" t="str">
        <f>IF(AND(TimeSpend[[#This Row],[Personnel number]]&lt;&gt;"",TimeSpend[[#This Row],[Date]]&lt;&gt;""),TimeSpend[[#This Row],[Activity description]],"")</f>
        <v/>
      </c>
      <c r="H1359" s="36" t="str">
        <f>IF(AND(TimeSpend[[#This Row],[Personnel number]]&lt;&gt;"",TimeSpend[[#This Row],[Date]]&lt;&gt;""),TimeSpend[[#This Row],[Start Time]],"")</f>
        <v/>
      </c>
      <c r="I1359" s="36" t="str">
        <f>IF(AND(TimeSpend[[#This Row],[Personnel number]]&lt;&gt;"",TimeSpend[[#This Row],[Date]]&lt;&gt;""),TimeSpend[[#This Row],[End Time]],"")</f>
        <v/>
      </c>
      <c r="J1359" t="str">
        <f>IF(AND(TimeSpend[[#This Row],[Personnel number]]&lt;&gt;"",TimeSpend[[#This Row],[Date]]&lt;&gt;""),TimeSpend[[#This Row],[Location]],"")</f>
        <v/>
      </c>
      <c r="K1359" t="str">
        <f>IF(AND(TimeSpend[[#This Row],[Personnel number]]&lt;&gt;"",TimeSpend[[#This Row],[Date]]&lt;&gt;""),TimeSpend[[#This Row],[Task]],"")</f>
        <v/>
      </c>
      <c r="L1359" t="str">
        <f>IF(AND(TimeSpend[[#This Row],[Personnel number]]&lt;&gt;"",TimeSpend[[#This Row],[Date]]&lt;&gt;""),Utilization!$J$2,"")</f>
        <v/>
      </c>
      <c r="M1359" t="str">
        <f>IF(AND(TimeSpend[[#This Row],[Personnel number]]&lt;&gt;"",TimeSpend[[#This Row],[Date]]&lt;&gt;""),TimeSpend[[#This Row],[Employee Name]],"")</f>
        <v/>
      </c>
      <c r="N1359" t="str">
        <f t="shared" si="42"/>
        <v/>
      </c>
      <c r="O1359" t="str">
        <f t="shared" si="43"/>
        <v/>
      </c>
      <c r="P1359" t="str">
        <f>IF(D1359&lt;&gt;"",VLOOKUP(D1359,Projects!B:C,2,0),"")</f>
        <v/>
      </c>
    </row>
    <row r="1360" spans="1:16" x14ac:dyDescent="0.25">
      <c r="A1360" t="str">
        <f>UPPER(IF(AND(TimeSpend[[#This Row],[Personnel number]]&lt;&gt;"",TimeSpend[[#This Row],[Date]]&lt;&gt;""),TimeSpend[[#This Row],[Personnel number]],""))</f>
        <v/>
      </c>
      <c r="B1360" s="85" t="str">
        <f>IF(AND(TimeSpend[[#This Row],[Personnel number]]&lt;&gt;"",TimeSpend[[#This Row],[Date]]&lt;&gt;""),TEXT(TimeSpend[[#This Row],[Date]],"[$-409]yyyyMMdd"),"")</f>
        <v/>
      </c>
      <c r="C1360" s="33" t="str">
        <f>IF(AND(TimeSpend[[#This Row],[Personnel number]]&lt;&gt;"",TimeSpend[[#This Row],[Date]]&lt;&gt;""),SUBSTITUTE(TimeSpend[[#This Row],[Hours]],",","."),"")</f>
        <v/>
      </c>
      <c r="D1360" t="str">
        <f>IF(AND(TimeSpend[[#This Row],[Personnel number]]&lt;&gt;"",TimeSpend[[#This Row],[Date]]&lt;&gt;""),TimeSpend[[#This Row],[Network]],"")</f>
        <v/>
      </c>
      <c r="E1360" t="str">
        <f>IF(AND(TimeSpend[[#This Row],[Personnel number]]&lt;&gt;"",TimeSpend[[#This Row],[Date]]&lt;&gt;""),TimeSpend[[#This Row],[Network Description]],"")</f>
        <v/>
      </c>
      <c r="F1360" t="str">
        <f>IF(AND(TimeSpend[[#This Row],[Personnel number]]&lt;&gt;"",TimeSpend[[#This Row],[Date]]&lt;&gt;""),TimeSpend[[#This Row],[Activity]],"")</f>
        <v/>
      </c>
      <c r="G1360" t="str">
        <f>IF(AND(TimeSpend[[#This Row],[Personnel number]]&lt;&gt;"",TimeSpend[[#This Row],[Date]]&lt;&gt;""),TimeSpend[[#This Row],[Activity description]],"")</f>
        <v/>
      </c>
      <c r="H1360" s="36" t="str">
        <f>IF(AND(TimeSpend[[#This Row],[Personnel number]]&lt;&gt;"",TimeSpend[[#This Row],[Date]]&lt;&gt;""),TimeSpend[[#This Row],[Start Time]],"")</f>
        <v/>
      </c>
      <c r="I1360" s="36" t="str">
        <f>IF(AND(TimeSpend[[#This Row],[Personnel number]]&lt;&gt;"",TimeSpend[[#This Row],[Date]]&lt;&gt;""),TimeSpend[[#This Row],[End Time]],"")</f>
        <v/>
      </c>
      <c r="J1360" t="str">
        <f>IF(AND(TimeSpend[[#This Row],[Personnel number]]&lt;&gt;"",TimeSpend[[#This Row],[Date]]&lt;&gt;""),TimeSpend[[#This Row],[Location]],"")</f>
        <v/>
      </c>
      <c r="K1360" t="str">
        <f>IF(AND(TimeSpend[[#This Row],[Personnel number]]&lt;&gt;"",TimeSpend[[#This Row],[Date]]&lt;&gt;""),TimeSpend[[#This Row],[Task]],"")</f>
        <v/>
      </c>
      <c r="L1360" t="str">
        <f>IF(AND(TimeSpend[[#This Row],[Personnel number]]&lt;&gt;"",TimeSpend[[#This Row],[Date]]&lt;&gt;""),Utilization!$J$2,"")</f>
        <v/>
      </c>
      <c r="M1360" t="str">
        <f>IF(AND(TimeSpend[[#This Row],[Personnel number]]&lt;&gt;"",TimeSpend[[#This Row],[Date]]&lt;&gt;""),TimeSpend[[#This Row],[Employee Name]],"")</f>
        <v/>
      </c>
      <c r="N1360" t="str">
        <f t="shared" si="42"/>
        <v/>
      </c>
      <c r="O1360" t="str">
        <f t="shared" si="43"/>
        <v/>
      </c>
      <c r="P1360" t="str">
        <f>IF(D1360&lt;&gt;"",VLOOKUP(D1360,Projects!B:C,2,0),"")</f>
        <v/>
      </c>
    </row>
    <row r="1361" spans="1:16" x14ac:dyDescent="0.25">
      <c r="A1361" t="str">
        <f>UPPER(IF(AND(TimeSpend[[#This Row],[Personnel number]]&lt;&gt;"",TimeSpend[[#This Row],[Date]]&lt;&gt;""),TimeSpend[[#This Row],[Personnel number]],""))</f>
        <v/>
      </c>
      <c r="B1361" s="85" t="str">
        <f>IF(AND(TimeSpend[[#This Row],[Personnel number]]&lt;&gt;"",TimeSpend[[#This Row],[Date]]&lt;&gt;""),TEXT(TimeSpend[[#This Row],[Date]],"[$-409]yyyyMMdd"),"")</f>
        <v/>
      </c>
      <c r="C1361" s="33" t="str">
        <f>IF(AND(TimeSpend[[#This Row],[Personnel number]]&lt;&gt;"",TimeSpend[[#This Row],[Date]]&lt;&gt;""),SUBSTITUTE(TimeSpend[[#This Row],[Hours]],",","."),"")</f>
        <v/>
      </c>
      <c r="D1361" t="str">
        <f>IF(AND(TimeSpend[[#This Row],[Personnel number]]&lt;&gt;"",TimeSpend[[#This Row],[Date]]&lt;&gt;""),TimeSpend[[#This Row],[Network]],"")</f>
        <v/>
      </c>
      <c r="E1361" t="str">
        <f>IF(AND(TimeSpend[[#This Row],[Personnel number]]&lt;&gt;"",TimeSpend[[#This Row],[Date]]&lt;&gt;""),TimeSpend[[#This Row],[Network Description]],"")</f>
        <v/>
      </c>
      <c r="F1361" t="str">
        <f>IF(AND(TimeSpend[[#This Row],[Personnel number]]&lt;&gt;"",TimeSpend[[#This Row],[Date]]&lt;&gt;""),TimeSpend[[#This Row],[Activity]],"")</f>
        <v/>
      </c>
      <c r="G1361" t="str">
        <f>IF(AND(TimeSpend[[#This Row],[Personnel number]]&lt;&gt;"",TimeSpend[[#This Row],[Date]]&lt;&gt;""),TimeSpend[[#This Row],[Activity description]],"")</f>
        <v/>
      </c>
      <c r="H1361" s="36" t="str">
        <f>IF(AND(TimeSpend[[#This Row],[Personnel number]]&lt;&gt;"",TimeSpend[[#This Row],[Date]]&lt;&gt;""),TimeSpend[[#This Row],[Start Time]],"")</f>
        <v/>
      </c>
      <c r="I1361" s="36" t="str">
        <f>IF(AND(TimeSpend[[#This Row],[Personnel number]]&lt;&gt;"",TimeSpend[[#This Row],[Date]]&lt;&gt;""),TimeSpend[[#This Row],[End Time]],"")</f>
        <v/>
      </c>
      <c r="J1361" t="str">
        <f>IF(AND(TimeSpend[[#This Row],[Personnel number]]&lt;&gt;"",TimeSpend[[#This Row],[Date]]&lt;&gt;""),TimeSpend[[#This Row],[Location]],"")</f>
        <v/>
      </c>
      <c r="K1361" t="str">
        <f>IF(AND(TimeSpend[[#This Row],[Personnel number]]&lt;&gt;"",TimeSpend[[#This Row],[Date]]&lt;&gt;""),TimeSpend[[#This Row],[Task]],"")</f>
        <v/>
      </c>
      <c r="L1361" t="str">
        <f>IF(AND(TimeSpend[[#This Row],[Personnel number]]&lt;&gt;"",TimeSpend[[#This Row],[Date]]&lt;&gt;""),Utilization!$J$2,"")</f>
        <v/>
      </c>
      <c r="M1361" t="str">
        <f>IF(AND(TimeSpend[[#This Row],[Personnel number]]&lt;&gt;"",TimeSpend[[#This Row],[Date]]&lt;&gt;""),TimeSpend[[#This Row],[Employee Name]],"")</f>
        <v/>
      </c>
      <c r="N1361" t="str">
        <f t="shared" si="42"/>
        <v/>
      </c>
      <c r="O1361" t="str">
        <f t="shared" si="43"/>
        <v/>
      </c>
      <c r="P1361" t="str">
        <f>IF(D1361&lt;&gt;"",VLOOKUP(D1361,Projects!B:C,2,0),"")</f>
        <v/>
      </c>
    </row>
    <row r="1362" spans="1:16" x14ac:dyDescent="0.25">
      <c r="A1362" t="str">
        <f>UPPER(IF(AND(TimeSpend[[#This Row],[Personnel number]]&lt;&gt;"",TimeSpend[[#This Row],[Date]]&lt;&gt;""),TimeSpend[[#This Row],[Personnel number]],""))</f>
        <v/>
      </c>
      <c r="B1362" s="85" t="str">
        <f>IF(AND(TimeSpend[[#This Row],[Personnel number]]&lt;&gt;"",TimeSpend[[#This Row],[Date]]&lt;&gt;""),TEXT(TimeSpend[[#This Row],[Date]],"[$-409]yyyyMMdd"),"")</f>
        <v/>
      </c>
      <c r="C1362" s="33" t="str">
        <f>IF(AND(TimeSpend[[#This Row],[Personnel number]]&lt;&gt;"",TimeSpend[[#This Row],[Date]]&lt;&gt;""),SUBSTITUTE(TimeSpend[[#This Row],[Hours]],",","."),"")</f>
        <v/>
      </c>
      <c r="D1362" t="str">
        <f>IF(AND(TimeSpend[[#This Row],[Personnel number]]&lt;&gt;"",TimeSpend[[#This Row],[Date]]&lt;&gt;""),TimeSpend[[#This Row],[Network]],"")</f>
        <v/>
      </c>
      <c r="E1362" t="str">
        <f>IF(AND(TimeSpend[[#This Row],[Personnel number]]&lt;&gt;"",TimeSpend[[#This Row],[Date]]&lt;&gt;""),TimeSpend[[#This Row],[Network Description]],"")</f>
        <v/>
      </c>
      <c r="F1362" t="str">
        <f>IF(AND(TimeSpend[[#This Row],[Personnel number]]&lt;&gt;"",TimeSpend[[#This Row],[Date]]&lt;&gt;""),TimeSpend[[#This Row],[Activity]],"")</f>
        <v/>
      </c>
      <c r="G1362" t="str">
        <f>IF(AND(TimeSpend[[#This Row],[Personnel number]]&lt;&gt;"",TimeSpend[[#This Row],[Date]]&lt;&gt;""),TimeSpend[[#This Row],[Activity description]],"")</f>
        <v/>
      </c>
      <c r="H1362" s="36" t="str">
        <f>IF(AND(TimeSpend[[#This Row],[Personnel number]]&lt;&gt;"",TimeSpend[[#This Row],[Date]]&lt;&gt;""),TimeSpend[[#This Row],[Start Time]],"")</f>
        <v/>
      </c>
      <c r="I1362" s="36" t="str">
        <f>IF(AND(TimeSpend[[#This Row],[Personnel number]]&lt;&gt;"",TimeSpend[[#This Row],[Date]]&lt;&gt;""),TimeSpend[[#This Row],[End Time]],"")</f>
        <v/>
      </c>
      <c r="J1362" t="str">
        <f>IF(AND(TimeSpend[[#This Row],[Personnel number]]&lt;&gt;"",TimeSpend[[#This Row],[Date]]&lt;&gt;""),TimeSpend[[#This Row],[Location]],"")</f>
        <v/>
      </c>
      <c r="K1362" t="str">
        <f>IF(AND(TimeSpend[[#This Row],[Personnel number]]&lt;&gt;"",TimeSpend[[#This Row],[Date]]&lt;&gt;""),TimeSpend[[#This Row],[Task]],"")</f>
        <v/>
      </c>
      <c r="L1362" t="str">
        <f>IF(AND(TimeSpend[[#This Row],[Personnel number]]&lt;&gt;"",TimeSpend[[#This Row],[Date]]&lt;&gt;""),Utilization!$J$2,"")</f>
        <v/>
      </c>
      <c r="M1362" t="str">
        <f>IF(AND(TimeSpend[[#This Row],[Personnel number]]&lt;&gt;"",TimeSpend[[#This Row],[Date]]&lt;&gt;""),TimeSpend[[#This Row],[Employee Name]],"")</f>
        <v/>
      </c>
      <c r="N1362" t="str">
        <f t="shared" si="42"/>
        <v/>
      </c>
      <c r="O1362" t="str">
        <f t="shared" si="43"/>
        <v/>
      </c>
      <c r="P1362" t="str">
        <f>IF(D1362&lt;&gt;"",VLOOKUP(D1362,Projects!B:C,2,0),"")</f>
        <v/>
      </c>
    </row>
    <row r="1363" spans="1:16" x14ac:dyDescent="0.25">
      <c r="A1363" t="str">
        <f>UPPER(IF(AND(TimeSpend[[#This Row],[Personnel number]]&lt;&gt;"",TimeSpend[[#This Row],[Date]]&lt;&gt;""),TimeSpend[[#This Row],[Personnel number]],""))</f>
        <v/>
      </c>
      <c r="B1363" s="85" t="str">
        <f>IF(AND(TimeSpend[[#This Row],[Personnel number]]&lt;&gt;"",TimeSpend[[#This Row],[Date]]&lt;&gt;""),TEXT(TimeSpend[[#This Row],[Date]],"[$-409]yyyyMMdd"),"")</f>
        <v/>
      </c>
      <c r="C1363" s="33" t="str">
        <f>IF(AND(TimeSpend[[#This Row],[Personnel number]]&lt;&gt;"",TimeSpend[[#This Row],[Date]]&lt;&gt;""),SUBSTITUTE(TimeSpend[[#This Row],[Hours]],",","."),"")</f>
        <v/>
      </c>
      <c r="D1363" t="str">
        <f>IF(AND(TimeSpend[[#This Row],[Personnel number]]&lt;&gt;"",TimeSpend[[#This Row],[Date]]&lt;&gt;""),TimeSpend[[#This Row],[Network]],"")</f>
        <v/>
      </c>
      <c r="E1363" t="str">
        <f>IF(AND(TimeSpend[[#This Row],[Personnel number]]&lt;&gt;"",TimeSpend[[#This Row],[Date]]&lt;&gt;""),TimeSpend[[#This Row],[Network Description]],"")</f>
        <v/>
      </c>
      <c r="F1363" t="str">
        <f>IF(AND(TimeSpend[[#This Row],[Personnel number]]&lt;&gt;"",TimeSpend[[#This Row],[Date]]&lt;&gt;""),TimeSpend[[#This Row],[Activity]],"")</f>
        <v/>
      </c>
      <c r="G1363" t="str">
        <f>IF(AND(TimeSpend[[#This Row],[Personnel number]]&lt;&gt;"",TimeSpend[[#This Row],[Date]]&lt;&gt;""),TimeSpend[[#This Row],[Activity description]],"")</f>
        <v/>
      </c>
      <c r="H1363" s="36" t="str">
        <f>IF(AND(TimeSpend[[#This Row],[Personnel number]]&lt;&gt;"",TimeSpend[[#This Row],[Date]]&lt;&gt;""),TimeSpend[[#This Row],[Start Time]],"")</f>
        <v/>
      </c>
      <c r="I1363" s="36" t="str">
        <f>IF(AND(TimeSpend[[#This Row],[Personnel number]]&lt;&gt;"",TimeSpend[[#This Row],[Date]]&lt;&gt;""),TimeSpend[[#This Row],[End Time]],"")</f>
        <v/>
      </c>
      <c r="J1363" t="str">
        <f>IF(AND(TimeSpend[[#This Row],[Personnel number]]&lt;&gt;"",TimeSpend[[#This Row],[Date]]&lt;&gt;""),TimeSpend[[#This Row],[Location]],"")</f>
        <v/>
      </c>
      <c r="K1363" t="str">
        <f>IF(AND(TimeSpend[[#This Row],[Personnel number]]&lt;&gt;"",TimeSpend[[#This Row],[Date]]&lt;&gt;""),TimeSpend[[#This Row],[Task]],"")</f>
        <v/>
      </c>
      <c r="L1363" t="str">
        <f>IF(AND(TimeSpend[[#This Row],[Personnel number]]&lt;&gt;"",TimeSpend[[#This Row],[Date]]&lt;&gt;""),Utilization!$J$2,"")</f>
        <v/>
      </c>
      <c r="M1363" t="str">
        <f>IF(AND(TimeSpend[[#This Row],[Personnel number]]&lt;&gt;"",TimeSpend[[#This Row],[Date]]&lt;&gt;""),TimeSpend[[#This Row],[Employee Name]],"")</f>
        <v/>
      </c>
      <c r="N1363" t="str">
        <f t="shared" si="42"/>
        <v/>
      </c>
      <c r="O1363" t="str">
        <f t="shared" si="43"/>
        <v/>
      </c>
      <c r="P1363" t="str">
        <f>IF(D1363&lt;&gt;"",VLOOKUP(D1363,Projects!B:C,2,0),"")</f>
        <v/>
      </c>
    </row>
    <row r="1364" spans="1:16" x14ac:dyDescent="0.25">
      <c r="A1364" t="str">
        <f>UPPER(IF(AND(TimeSpend[[#This Row],[Personnel number]]&lt;&gt;"",TimeSpend[[#This Row],[Date]]&lt;&gt;""),TimeSpend[[#This Row],[Personnel number]],""))</f>
        <v/>
      </c>
      <c r="B1364" s="85" t="str">
        <f>IF(AND(TimeSpend[[#This Row],[Personnel number]]&lt;&gt;"",TimeSpend[[#This Row],[Date]]&lt;&gt;""),TEXT(TimeSpend[[#This Row],[Date]],"[$-409]yyyyMMdd"),"")</f>
        <v/>
      </c>
      <c r="C1364" s="33" t="str">
        <f>IF(AND(TimeSpend[[#This Row],[Personnel number]]&lt;&gt;"",TimeSpend[[#This Row],[Date]]&lt;&gt;""),SUBSTITUTE(TimeSpend[[#This Row],[Hours]],",","."),"")</f>
        <v/>
      </c>
      <c r="D1364" t="str">
        <f>IF(AND(TimeSpend[[#This Row],[Personnel number]]&lt;&gt;"",TimeSpend[[#This Row],[Date]]&lt;&gt;""),TimeSpend[[#This Row],[Network]],"")</f>
        <v/>
      </c>
      <c r="E1364" t="str">
        <f>IF(AND(TimeSpend[[#This Row],[Personnel number]]&lt;&gt;"",TimeSpend[[#This Row],[Date]]&lt;&gt;""),TimeSpend[[#This Row],[Network Description]],"")</f>
        <v/>
      </c>
      <c r="F1364" t="str">
        <f>IF(AND(TimeSpend[[#This Row],[Personnel number]]&lt;&gt;"",TimeSpend[[#This Row],[Date]]&lt;&gt;""),TimeSpend[[#This Row],[Activity]],"")</f>
        <v/>
      </c>
      <c r="G1364" t="str">
        <f>IF(AND(TimeSpend[[#This Row],[Personnel number]]&lt;&gt;"",TimeSpend[[#This Row],[Date]]&lt;&gt;""),TimeSpend[[#This Row],[Activity description]],"")</f>
        <v/>
      </c>
      <c r="H1364" s="36" t="str">
        <f>IF(AND(TimeSpend[[#This Row],[Personnel number]]&lt;&gt;"",TimeSpend[[#This Row],[Date]]&lt;&gt;""),TimeSpend[[#This Row],[Start Time]],"")</f>
        <v/>
      </c>
      <c r="I1364" s="36" t="str">
        <f>IF(AND(TimeSpend[[#This Row],[Personnel number]]&lt;&gt;"",TimeSpend[[#This Row],[Date]]&lt;&gt;""),TimeSpend[[#This Row],[End Time]],"")</f>
        <v/>
      </c>
      <c r="J1364" t="str">
        <f>IF(AND(TimeSpend[[#This Row],[Personnel number]]&lt;&gt;"",TimeSpend[[#This Row],[Date]]&lt;&gt;""),TimeSpend[[#This Row],[Location]],"")</f>
        <v/>
      </c>
      <c r="K1364" t="str">
        <f>IF(AND(TimeSpend[[#This Row],[Personnel number]]&lt;&gt;"",TimeSpend[[#This Row],[Date]]&lt;&gt;""),TimeSpend[[#This Row],[Task]],"")</f>
        <v/>
      </c>
      <c r="L1364" t="str">
        <f>IF(AND(TimeSpend[[#This Row],[Personnel number]]&lt;&gt;"",TimeSpend[[#This Row],[Date]]&lt;&gt;""),Utilization!$J$2,"")</f>
        <v/>
      </c>
      <c r="M1364" t="str">
        <f>IF(AND(TimeSpend[[#This Row],[Personnel number]]&lt;&gt;"",TimeSpend[[#This Row],[Date]]&lt;&gt;""),TimeSpend[[#This Row],[Employee Name]],"")</f>
        <v/>
      </c>
      <c r="N1364" t="str">
        <f t="shared" si="42"/>
        <v/>
      </c>
      <c r="O1364" t="str">
        <f t="shared" si="43"/>
        <v/>
      </c>
      <c r="P1364" t="str">
        <f>IF(D1364&lt;&gt;"",VLOOKUP(D1364,Projects!B:C,2,0),"")</f>
        <v/>
      </c>
    </row>
    <row r="1365" spans="1:16" x14ac:dyDescent="0.25">
      <c r="A1365" t="str">
        <f>UPPER(IF(AND(TimeSpend[[#This Row],[Personnel number]]&lt;&gt;"",TimeSpend[[#This Row],[Date]]&lt;&gt;""),TimeSpend[[#This Row],[Personnel number]],""))</f>
        <v/>
      </c>
      <c r="B1365" s="85" t="str">
        <f>IF(AND(TimeSpend[[#This Row],[Personnel number]]&lt;&gt;"",TimeSpend[[#This Row],[Date]]&lt;&gt;""),TEXT(TimeSpend[[#This Row],[Date]],"[$-409]yyyyMMdd"),"")</f>
        <v/>
      </c>
      <c r="C1365" s="33" t="str">
        <f>IF(AND(TimeSpend[[#This Row],[Personnel number]]&lt;&gt;"",TimeSpend[[#This Row],[Date]]&lt;&gt;""),SUBSTITUTE(TimeSpend[[#This Row],[Hours]],",","."),"")</f>
        <v/>
      </c>
      <c r="D1365" t="str">
        <f>IF(AND(TimeSpend[[#This Row],[Personnel number]]&lt;&gt;"",TimeSpend[[#This Row],[Date]]&lt;&gt;""),TimeSpend[[#This Row],[Network]],"")</f>
        <v/>
      </c>
      <c r="E1365" t="str">
        <f>IF(AND(TimeSpend[[#This Row],[Personnel number]]&lt;&gt;"",TimeSpend[[#This Row],[Date]]&lt;&gt;""),TimeSpend[[#This Row],[Network Description]],"")</f>
        <v/>
      </c>
      <c r="F1365" t="str">
        <f>IF(AND(TimeSpend[[#This Row],[Personnel number]]&lt;&gt;"",TimeSpend[[#This Row],[Date]]&lt;&gt;""),TimeSpend[[#This Row],[Activity]],"")</f>
        <v/>
      </c>
      <c r="G1365" t="str">
        <f>IF(AND(TimeSpend[[#This Row],[Personnel number]]&lt;&gt;"",TimeSpend[[#This Row],[Date]]&lt;&gt;""),TimeSpend[[#This Row],[Activity description]],"")</f>
        <v/>
      </c>
      <c r="H1365" s="36" t="str">
        <f>IF(AND(TimeSpend[[#This Row],[Personnel number]]&lt;&gt;"",TimeSpend[[#This Row],[Date]]&lt;&gt;""),TimeSpend[[#This Row],[Start Time]],"")</f>
        <v/>
      </c>
      <c r="I1365" s="36" t="str">
        <f>IF(AND(TimeSpend[[#This Row],[Personnel number]]&lt;&gt;"",TimeSpend[[#This Row],[Date]]&lt;&gt;""),TimeSpend[[#This Row],[End Time]],"")</f>
        <v/>
      </c>
      <c r="J1365" t="str">
        <f>IF(AND(TimeSpend[[#This Row],[Personnel number]]&lt;&gt;"",TimeSpend[[#This Row],[Date]]&lt;&gt;""),TimeSpend[[#This Row],[Location]],"")</f>
        <v/>
      </c>
      <c r="K1365" t="str">
        <f>IF(AND(TimeSpend[[#This Row],[Personnel number]]&lt;&gt;"",TimeSpend[[#This Row],[Date]]&lt;&gt;""),TimeSpend[[#This Row],[Task]],"")</f>
        <v/>
      </c>
      <c r="L1365" t="str">
        <f>IF(AND(TimeSpend[[#This Row],[Personnel number]]&lt;&gt;"",TimeSpend[[#This Row],[Date]]&lt;&gt;""),Utilization!$J$2,"")</f>
        <v/>
      </c>
      <c r="M1365" t="str">
        <f>IF(AND(TimeSpend[[#This Row],[Personnel number]]&lt;&gt;"",TimeSpend[[#This Row],[Date]]&lt;&gt;""),TimeSpend[[#This Row],[Employee Name]],"")</f>
        <v/>
      </c>
      <c r="N1365" t="str">
        <f t="shared" si="42"/>
        <v/>
      </c>
      <c r="O1365" t="str">
        <f t="shared" si="43"/>
        <v/>
      </c>
      <c r="P1365" t="str">
        <f>IF(D1365&lt;&gt;"",VLOOKUP(D1365,Projects!B:C,2,0),"")</f>
        <v/>
      </c>
    </row>
    <row r="1366" spans="1:16" x14ac:dyDescent="0.25">
      <c r="A1366" t="str">
        <f>UPPER(IF(AND(TimeSpend[[#This Row],[Personnel number]]&lt;&gt;"",TimeSpend[[#This Row],[Date]]&lt;&gt;""),TimeSpend[[#This Row],[Personnel number]],""))</f>
        <v/>
      </c>
      <c r="B1366" s="85" t="str">
        <f>IF(AND(TimeSpend[[#This Row],[Personnel number]]&lt;&gt;"",TimeSpend[[#This Row],[Date]]&lt;&gt;""),TEXT(TimeSpend[[#This Row],[Date]],"[$-409]yyyyMMdd"),"")</f>
        <v/>
      </c>
      <c r="C1366" s="33" t="str">
        <f>IF(AND(TimeSpend[[#This Row],[Personnel number]]&lt;&gt;"",TimeSpend[[#This Row],[Date]]&lt;&gt;""),SUBSTITUTE(TimeSpend[[#This Row],[Hours]],",","."),"")</f>
        <v/>
      </c>
      <c r="D1366" t="str">
        <f>IF(AND(TimeSpend[[#This Row],[Personnel number]]&lt;&gt;"",TimeSpend[[#This Row],[Date]]&lt;&gt;""),TimeSpend[[#This Row],[Network]],"")</f>
        <v/>
      </c>
      <c r="E1366" t="str">
        <f>IF(AND(TimeSpend[[#This Row],[Personnel number]]&lt;&gt;"",TimeSpend[[#This Row],[Date]]&lt;&gt;""),TimeSpend[[#This Row],[Network Description]],"")</f>
        <v/>
      </c>
      <c r="F1366" t="str">
        <f>IF(AND(TimeSpend[[#This Row],[Personnel number]]&lt;&gt;"",TimeSpend[[#This Row],[Date]]&lt;&gt;""),TimeSpend[[#This Row],[Activity]],"")</f>
        <v/>
      </c>
      <c r="G1366" t="str">
        <f>IF(AND(TimeSpend[[#This Row],[Personnel number]]&lt;&gt;"",TimeSpend[[#This Row],[Date]]&lt;&gt;""),TimeSpend[[#This Row],[Activity description]],"")</f>
        <v/>
      </c>
      <c r="H1366" s="36" t="str">
        <f>IF(AND(TimeSpend[[#This Row],[Personnel number]]&lt;&gt;"",TimeSpend[[#This Row],[Date]]&lt;&gt;""),TimeSpend[[#This Row],[Start Time]],"")</f>
        <v/>
      </c>
      <c r="I1366" s="36" t="str">
        <f>IF(AND(TimeSpend[[#This Row],[Personnel number]]&lt;&gt;"",TimeSpend[[#This Row],[Date]]&lt;&gt;""),TimeSpend[[#This Row],[End Time]],"")</f>
        <v/>
      </c>
      <c r="J1366" t="str">
        <f>IF(AND(TimeSpend[[#This Row],[Personnel number]]&lt;&gt;"",TimeSpend[[#This Row],[Date]]&lt;&gt;""),TimeSpend[[#This Row],[Location]],"")</f>
        <v/>
      </c>
      <c r="K1366" t="str">
        <f>IF(AND(TimeSpend[[#This Row],[Personnel number]]&lt;&gt;"",TimeSpend[[#This Row],[Date]]&lt;&gt;""),TimeSpend[[#This Row],[Task]],"")</f>
        <v/>
      </c>
      <c r="L1366" t="str">
        <f>IF(AND(TimeSpend[[#This Row],[Personnel number]]&lt;&gt;"",TimeSpend[[#This Row],[Date]]&lt;&gt;""),Utilization!$J$2,"")</f>
        <v/>
      </c>
      <c r="M1366" t="str">
        <f>IF(AND(TimeSpend[[#This Row],[Personnel number]]&lt;&gt;"",TimeSpend[[#This Row],[Date]]&lt;&gt;""),TimeSpend[[#This Row],[Employee Name]],"")</f>
        <v/>
      </c>
      <c r="N1366" t="str">
        <f t="shared" si="42"/>
        <v/>
      </c>
      <c r="O1366" t="str">
        <f t="shared" si="43"/>
        <v/>
      </c>
      <c r="P1366" t="str">
        <f>IF(D1366&lt;&gt;"",VLOOKUP(D1366,Projects!B:C,2,0),"")</f>
        <v/>
      </c>
    </row>
    <row r="1367" spans="1:16" x14ac:dyDescent="0.25">
      <c r="A1367" t="str">
        <f>UPPER(IF(AND(TimeSpend[[#This Row],[Personnel number]]&lt;&gt;"",TimeSpend[[#This Row],[Date]]&lt;&gt;""),TimeSpend[[#This Row],[Personnel number]],""))</f>
        <v/>
      </c>
      <c r="B1367" s="85" t="str">
        <f>IF(AND(TimeSpend[[#This Row],[Personnel number]]&lt;&gt;"",TimeSpend[[#This Row],[Date]]&lt;&gt;""),TEXT(TimeSpend[[#This Row],[Date]],"[$-409]yyyyMMdd"),"")</f>
        <v/>
      </c>
      <c r="C1367" s="33" t="str">
        <f>IF(AND(TimeSpend[[#This Row],[Personnel number]]&lt;&gt;"",TimeSpend[[#This Row],[Date]]&lt;&gt;""),SUBSTITUTE(TimeSpend[[#This Row],[Hours]],",","."),"")</f>
        <v/>
      </c>
      <c r="D1367" t="str">
        <f>IF(AND(TimeSpend[[#This Row],[Personnel number]]&lt;&gt;"",TimeSpend[[#This Row],[Date]]&lt;&gt;""),TimeSpend[[#This Row],[Network]],"")</f>
        <v/>
      </c>
      <c r="E1367" t="str">
        <f>IF(AND(TimeSpend[[#This Row],[Personnel number]]&lt;&gt;"",TimeSpend[[#This Row],[Date]]&lt;&gt;""),TimeSpend[[#This Row],[Network Description]],"")</f>
        <v/>
      </c>
      <c r="F1367" t="str">
        <f>IF(AND(TimeSpend[[#This Row],[Personnel number]]&lt;&gt;"",TimeSpend[[#This Row],[Date]]&lt;&gt;""),TimeSpend[[#This Row],[Activity]],"")</f>
        <v/>
      </c>
      <c r="G1367" t="str">
        <f>IF(AND(TimeSpend[[#This Row],[Personnel number]]&lt;&gt;"",TimeSpend[[#This Row],[Date]]&lt;&gt;""),TimeSpend[[#This Row],[Activity description]],"")</f>
        <v/>
      </c>
      <c r="H1367" s="36" t="str">
        <f>IF(AND(TimeSpend[[#This Row],[Personnel number]]&lt;&gt;"",TimeSpend[[#This Row],[Date]]&lt;&gt;""),TimeSpend[[#This Row],[Start Time]],"")</f>
        <v/>
      </c>
      <c r="I1367" s="36" t="str">
        <f>IF(AND(TimeSpend[[#This Row],[Personnel number]]&lt;&gt;"",TimeSpend[[#This Row],[Date]]&lt;&gt;""),TimeSpend[[#This Row],[End Time]],"")</f>
        <v/>
      </c>
      <c r="J1367" t="str">
        <f>IF(AND(TimeSpend[[#This Row],[Personnel number]]&lt;&gt;"",TimeSpend[[#This Row],[Date]]&lt;&gt;""),TimeSpend[[#This Row],[Location]],"")</f>
        <v/>
      </c>
      <c r="K1367" t="str">
        <f>IF(AND(TimeSpend[[#This Row],[Personnel number]]&lt;&gt;"",TimeSpend[[#This Row],[Date]]&lt;&gt;""),TimeSpend[[#This Row],[Task]],"")</f>
        <v/>
      </c>
      <c r="L1367" t="str">
        <f>IF(AND(TimeSpend[[#This Row],[Personnel number]]&lt;&gt;"",TimeSpend[[#This Row],[Date]]&lt;&gt;""),Utilization!$J$2,"")</f>
        <v/>
      </c>
      <c r="M1367" t="str">
        <f>IF(AND(TimeSpend[[#This Row],[Personnel number]]&lt;&gt;"",TimeSpend[[#This Row],[Date]]&lt;&gt;""),TimeSpend[[#This Row],[Employee Name]],"")</f>
        <v/>
      </c>
      <c r="N1367" t="str">
        <f t="shared" si="42"/>
        <v/>
      </c>
      <c r="O1367" t="str">
        <f t="shared" si="43"/>
        <v/>
      </c>
      <c r="P1367" t="str">
        <f>IF(D1367&lt;&gt;"",VLOOKUP(D1367,Projects!B:C,2,0),"")</f>
        <v/>
      </c>
    </row>
    <row r="1368" spans="1:16" x14ac:dyDescent="0.25">
      <c r="A1368" t="str">
        <f>UPPER(IF(AND(TimeSpend[[#This Row],[Personnel number]]&lt;&gt;"",TimeSpend[[#This Row],[Date]]&lt;&gt;""),TimeSpend[[#This Row],[Personnel number]],""))</f>
        <v/>
      </c>
      <c r="B1368" s="85" t="str">
        <f>IF(AND(TimeSpend[[#This Row],[Personnel number]]&lt;&gt;"",TimeSpend[[#This Row],[Date]]&lt;&gt;""),TEXT(TimeSpend[[#This Row],[Date]],"[$-409]yyyyMMdd"),"")</f>
        <v/>
      </c>
      <c r="C1368" s="33" t="str">
        <f>IF(AND(TimeSpend[[#This Row],[Personnel number]]&lt;&gt;"",TimeSpend[[#This Row],[Date]]&lt;&gt;""),SUBSTITUTE(TimeSpend[[#This Row],[Hours]],",","."),"")</f>
        <v/>
      </c>
      <c r="D1368" t="str">
        <f>IF(AND(TimeSpend[[#This Row],[Personnel number]]&lt;&gt;"",TimeSpend[[#This Row],[Date]]&lt;&gt;""),TimeSpend[[#This Row],[Network]],"")</f>
        <v/>
      </c>
      <c r="E1368" t="str">
        <f>IF(AND(TimeSpend[[#This Row],[Personnel number]]&lt;&gt;"",TimeSpend[[#This Row],[Date]]&lt;&gt;""),TimeSpend[[#This Row],[Network Description]],"")</f>
        <v/>
      </c>
      <c r="F1368" t="str">
        <f>IF(AND(TimeSpend[[#This Row],[Personnel number]]&lt;&gt;"",TimeSpend[[#This Row],[Date]]&lt;&gt;""),TimeSpend[[#This Row],[Activity]],"")</f>
        <v/>
      </c>
      <c r="G1368" t="str">
        <f>IF(AND(TimeSpend[[#This Row],[Personnel number]]&lt;&gt;"",TimeSpend[[#This Row],[Date]]&lt;&gt;""),TimeSpend[[#This Row],[Activity description]],"")</f>
        <v/>
      </c>
      <c r="H1368" s="36" t="str">
        <f>IF(AND(TimeSpend[[#This Row],[Personnel number]]&lt;&gt;"",TimeSpend[[#This Row],[Date]]&lt;&gt;""),TimeSpend[[#This Row],[Start Time]],"")</f>
        <v/>
      </c>
      <c r="I1368" s="36" t="str">
        <f>IF(AND(TimeSpend[[#This Row],[Personnel number]]&lt;&gt;"",TimeSpend[[#This Row],[Date]]&lt;&gt;""),TimeSpend[[#This Row],[End Time]],"")</f>
        <v/>
      </c>
      <c r="J1368" t="str">
        <f>IF(AND(TimeSpend[[#This Row],[Personnel number]]&lt;&gt;"",TimeSpend[[#This Row],[Date]]&lt;&gt;""),TimeSpend[[#This Row],[Location]],"")</f>
        <v/>
      </c>
      <c r="K1368" t="str">
        <f>IF(AND(TimeSpend[[#This Row],[Personnel number]]&lt;&gt;"",TimeSpend[[#This Row],[Date]]&lt;&gt;""),TimeSpend[[#This Row],[Task]],"")</f>
        <v/>
      </c>
      <c r="L1368" t="str">
        <f>IF(AND(TimeSpend[[#This Row],[Personnel number]]&lt;&gt;"",TimeSpend[[#This Row],[Date]]&lt;&gt;""),Utilization!$J$2,"")</f>
        <v/>
      </c>
      <c r="M1368" t="str">
        <f>IF(AND(TimeSpend[[#This Row],[Personnel number]]&lt;&gt;"",TimeSpend[[#This Row],[Date]]&lt;&gt;""),TimeSpend[[#This Row],[Employee Name]],"")</f>
        <v/>
      </c>
      <c r="N1368" t="str">
        <f t="shared" si="42"/>
        <v/>
      </c>
      <c r="O1368" t="str">
        <f t="shared" si="43"/>
        <v/>
      </c>
      <c r="P1368" t="str">
        <f>IF(D1368&lt;&gt;"",VLOOKUP(D1368,Projects!B:C,2,0),"")</f>
        <v/>
      </c>
    </row>
    <row r="1369" spans="1:16" x14ac:dyDescent="0.25">
      <c r="A1369" t="str">
        <f>UPPER(IF(AND(TimeSpend[[#This Row],[Personnel number]]&lt;&gt;"",TimeSpend[[#This Row],[Date]]&lt;&gt;""),TimeSpend[[#This Row],[Personnel number]],""))</f>
        <v/>
      </c>
      <c r="B1369" s="85" t="str">
        <f>IF(AND(TimeSpend[[#This Row],[Personnel number]]&lt;&gt;"",TimeSpend[[#This Row],[Date]]&lt;&gt;""),TEXT(TimeSpend[[#This Row],[Date]],"[$-409]yyyyMMdd"),"")</f>
        <v/>
      </c>
      <c r="C1369" s="33" t="str">
        <f>IF(AND(TimeSpend[[#This Row],[Personnel number]]&lt;&gt;"",TimeSpend[[#This Row],[Date]]&lt;&gt;""),SUBSTITUTE(TimeSpend[[#This Row],[Hours]],",","."),"")</f>
        <v/>
      </c>
      <c r="D1369" t="str">
        <f>IF(AND(TimeSpend[[#This Row],[Personnel number]]&lt;&gt;"",TimeSpend[[#This Row],[Date]]&lt;&gt;""),TimeSpend[[#This Row],[Network]],"")</f>
        <v/>
      </c>
      <c r="E1369" t="str">
        <f>IF(AND(TimeSpend[[#This Row],[Personnel number]]&lt;&gt;"",TimeSpend[[#This Row],[Date]]&lt;&gt;""),TimeSpend[[#This Row],[Network Description]],"")</f>
        <v/>
      </c>
      <c r="F1369" t="str">
        <f>IF(AND(TimeSpend[[#This Row],[Personnel number]]&lt;&gt;"",TimeSpend[[#This Row],[Date]]&lt;&gt;""),TimeSpend[[#This Row],[Activity]],"")</f>
        <v/>
      </c>
      <c r="G1369" t="str">
        <f>IF(AND(TimeSpend[[#This Row],[Personnel number]]&lt;&gt;"",TimeSpend[[#This Row],[Date]]&lt;&gt;""),TimeSpend[[#This Row],[Activity description]],"")</f>
        <v/>
      </c>
      <c r="H1369" s="36" t="str">
        <f>IF(AND(TimeSpend[[#This Row],[Personnel number]]&lt;&gt;"",TimeSpend[[#This Row],[Date]]&lt;&gt;""),TimeSpend[[#This Row],[Start Time]],"")</f>
        <v/>
      </c>
      <c r="I1369" s="36" t="str">
        <f>IF(AND(TimeSpend[[#This Row],[Personnel number]]&lt;&gt;"",TimeSpend[[#This Row],[Date]]&lt;&gt;""),TimeSpend[[#This Row],[End Time]],"")</f>
        <v/>
      </c>
      <c r="J1369" t="str">
        <f>IF(AND(TimeSpend[[#This Row],[Personnel number]]&lt;&gt;"",TimeSpend[[#This Row],[Date]]&lt;&gt;""),TimeSpend[[#This Row],[Location]],"")</f>
        <v/>
      </c>
      <c r="K1369" t="str">
        <f>IF(AND(TimeSpend[[#This Row],[Personnel number]]&lt;&gt;"",TimeSpend[[#This Row],[Date]]&lt;&gt;""),TimeSpend[[#This Row],[Task]],"")</f>
        <v/>
      </c>
      <c r="L1369" t="str">
        <f>IF(AND(TimeSpend[[#This Row],[Personnel number]]&lt;&gt;"",TimeSpend[[#This Row],[Date]]&lt;&gt;""),Utilization!$J$2,"")</f>
        <v/>
      </c>
      <c r="M1369" t="str">
        <f>IF(AND(TimeSpend[[#This Row],[Personnel number]]&lt;&gt;"",TimeSpend[[#This Row],[Date]]&lt;&gt;""),TimeSpend[[#This Row],[Employee Name]],"")</f>
        <v/>
      </c>
      <c r="N1369" t="str">
        <f t="shared" si="42"/>
        <v/>
      </c>
      <c r="O1369" t="str">
        <f t="shared" si="43"/>
        <v/>
      </c>
      <c r="P1369" t="str">
        <f>IF(D1369&lt;&gt;"",VLOOKUP(D1369,Projects!B:C,2,0),"")</f>
        <v/>
      </c>
    </row>
    <row r="1370" spans="1:16" x14ac:dyDescent="0.25">
      <c r="A1370" t="str">
        <f>UPPER(IF(AND(TimeSpend[[#This Row],[Personnel number]]&lt;&gt;"",TimeSpend[[#This Row],[Date]]&lt;&gt;""),TimeSpend[[#This Row],[Personnel number]],""))</f>
        <v/>
      </c>
      <c r="B1370" s="85" t="str">
        <f>IF(AND(TimeSpend[[#This Row],[Personnel number]]&lt;&gt;"",TimeSpend[[#This Row],[Date]]&lt;&gt;""),TEXT(TimeSpend[[#This Row],[Date]],"[$-409]yyyyMMdd"),"")</f>
        <v/>
      </c>
      <c r="C1370" s="33" t="str">
        <f>IF(AND(TimeSpend[[#This Row],[Personnel number]]&lt;&gt;"",TimeSpend[[#This Row],[Date]]&lt;&gt;""),SUBSTITUTE(TimeSpend[[#This Row],[Hours]],",","."),"")</f>
        <v/>
      </c>
      <c r="D1370" t="str">
        <f>IF(AND(TimeSpend[[#This Row],[Personnel number]]&lt;&gt;"",TimeSpend[[#This Row],[Date]]&lt;&gt;""),TimeSpend[[#This Row],[Network]],"")</f>
        <v/>
      </c>
      <c r="E1370" t="str">
        <f>IF(AND(TimeSpend[[#This Row],[Personnel number]]&lt;&gt;"",TimeSpend[[#This Row],[Date]]&lt;&gt;""),TimeSpend[[#This Row],[Network Description]],"")</f>
        <v/>
      </c>
      <c r="F1370" t="str">
        <f>IF(AND(TimeSpend[[#This Row],[Personnel number]]&lt;&gt;"",TimeSpend[[#This Row],[Date]]&lt;&gt;""),TimeSpend[[#This Row],[Activity]],"")</f>
        <v/>
      </c>
      <c r="G1370" t="str">
        <f>IF(AND(TimeSpend[[#This Row],[Personnel number]]&lt;&gt;"",TimeSpend[[#This Row],[Date]]&lt;&gt;""),TimeSpend[[#This Row],[Activity description]],"")</f>
        <v/>
      </c>
      <c r="H1370" s="36" t="str">
        <f>IF(AND(TimeSpend[[#This Row],[Personnel number]]&lt;&gt;"",TimeSpend[[#This Row],[Date]]&lt;&gt;""),TimeSpend[[#This Row],[Start Time]],"")</f>
        <v/>
      </c>
      <c r="I1370" s="36" t="str">
        <f>IF(AND(TimeSpend[[#This Row],[Personnel number]]&lt;&gt;"",TimeSpend[[#This Row],[Date]]&lt;&gt;""),TimeSpend[[#This Row],[End Time]],"")</f>
        <v/>
      </c>
      <c r="J1370" t="str">
        <f>IF(AND(TimeSpend[[#This Row],[Personnel number]]&lt;&gt;"",TimeSpend[[#This Row],[Date]]&lt;&gt;""),TimeSpend[[#This Row],[Location]],"")</f>
        <v/>
      </c>
      <c r="K1370" t="str">
        <f>IF(AND(TimeSpend[[#This Row],[Personnel number]]&lt;&gt;"",TimeSpend[[#This Row],[Date]]&lt;&gt;""),TimeSpend[[#This Row],[Task]],"")</f>
        <v/>
      </c>
      <c r="L1370" t="str">
        <f>IF(AND(TimeSpend[[#This Row],[Personnel number]]&lt;&gt;"",TimeSpend[[#This Row],[Date]]&lt;&gt;""),Utilization!$J$2,"")</f>
        <v/>
      </c>
      <c r="M1370" t="str">
        <f>IF(AND(TimeSpend[[#This Row],[Personnel number]]&lt;&gt;"",TimeSpend[[#This Row],[Date]]&lt;&gt;""),TimeSpend[[#This Row],[Employee Name]],"")</f>
        <v/>
      </c>
      <c r="N1370" t="str">
        <f t="shared" si="42"/>
        <v/>
      </c>
      <c r="O1370" t="str">
        <f t="shared" si="43"/>
        <v/>
      </c>
      <c r="P1370" t="str">
        <f>IF(D1370&lt;&gt;"",VLOOKUP(D1370,Projects!B:C,2,0),"")</f>
        <v/>
      </c>
    </row>
    <row r="1371" spans="1:16" x14ac:dyDescent="0.25">
      <c r="A1371" t="str">
        <f>UPPER(IF(AND(TimeSpend[[#This Row],[Personnel number]]&lt;&gt;"",TimeSpend[[#This Row],[Date]]&lt;&gt;""),TimeSpend[[#This Row],[Personnel number]],""))</f>
        <v/>
      </c>
      <c r="B1371" s="85" t="str">
        <f>IF(AND(TimeSpend[[#This Row],[Personnel number]]&lt;&gt;"",TimeSpend[[#This Row],[Date]]&lt;&gt;""),TEXT(TimeSpend[[#This Row],[Date]],"[$-409]yyyyMMdd"),"")</f>
        <v/>
      </c>
      <c r="C1371" s="33" t="str">
        <f>IF(AND(TimeSpend[[#This Row],[Personnel number]]&lt;&gt;"",TimeSpend[[#This Row],[Date]]&lt;&gt;""),SUBSTITUTE(TimeSpend[[#This Row],[Hours]],",","."),"")</f>
        <v/>
      </c>
      <c r="D1371" t="str">
        <f>IF(AND(TimeSpend[[#This Row],[Personnel number]]&lt;&gt;"",TimeSpend[[#This Row],[Date]]&lt;&gt;""),TimeSpend[[#This Row],[Network]],"")</f>
        <v/>
      </c>
      <c r="E1371" t="str">
        <f>IF(AND(TimeSpend[[#This Row],[Personnel number]]&lt;&gt;"",TimeSpend[[#This Row],[Date]]&lt;&gt;""),TimeSpend[[#This Row],[Network Description]],"")</f>
        <v/>
      </c>
      <c r="F1371" t="str">
        <f>IF(AND(TimeSpend[[#This Row],[Personnel number]]&lt;&gt;"",TimeSpend[[#This Row],[Date]]&lt;&gt;""),TimeSpend[[#This Row],[Activity]],"")</f>
        <v/>
      </c>
      <c r="G1371" t="str">
        <f>IF(AND(TimeSpend[[#This Row],[Personnel number]]&lt;&gt;"",TimeSpend[[#This Row],[Date]]&lt;&gt;""),TimeSpend[[#This Row],[Activity description]],"")</f>
        <v/>
      </c>
      <c r="H1371" s="36" t="str">
        <f>IF(AND(TimeSpend[[#This Row],[Personnel number]]&lt;&gt;"",TimeSpend[[#This Row],[Date]]&lt;&gt;""),TimeSpend[[#This Row],[Start Time]],"")</f>
        <v/>
      </c>
      <c r="I1371" s="36" t="str">
        <f>IF(AND(TimeSpend[[#This Row],[Personnel number]]&lt;&gt;"",TimeSpend[[#This Row],[Date]]&lt;&gt;""),TimeSpend[[#This Row],[End Time]],"")</f>
        <v/>
      </c>
      <c r="J1371" t="str">
        <f>IF(AND(TimeSpend[[#This Row],[Personnel number]]&lt;&gt;"",TimeSpend[[#This Row],[Date]]&lt;&gt;""),TimeSpend[[#This Row],[Location]],"")</f>
        <v/>
      </c>
      <c r="K1371" t="str">
        <f>IF(AND(TimeSpend[[#This Row],[Personnel number]]&lt;&gt;"",TimeSpend[[#This Row],[Date]]&lt;&gt;""),TimeSpend[[#This Row],[Task]],"")</f>
        <v/>
      </c>
      <c r="L1371" t="str">
        <f>IF(AND(TimeSpend[[#This Row],[Personnel number]]&lt;&gt;"",TimeSpend[[#This Row],[Date]]&lt;&gt;""),Utilization!$J$2,"")</f>
        <v/>
      </c>
      <c r="M1371" t="str">
        <f>IF(AND(TimeSpend[[#This Row],[Personnel number]]&lt;&gt;"",TimeSpend[[#This Row],[Date]]&lt;&gt;""),TimeSpend[[#This Row],[Employee Name]],"")</f>
        <v/>
      </c>
      <c r="N1371" t="str">
        <f t="shared" si="42"/>
        <v/>
      </c>
      <c r="O1371" t="str">
        <f t="shared" si="43"/>
        <v/>
      </c>
      <c r="P1371" t="str">
        <f>IF(D1371&lt;&gt;"",VLOOKUP(D1371,Projects!B:C,2,0),"")</f>
        <v/>
      </c>
    </row>
    <row r="1372" spans="1:16" x14ac:dyDescent="0.25">
      <c r="A1372" t="str">
        <f>UPPER(IF(AND(TimeSpend[[#This Row],[Personnel number]]&lt;&gt;"",TimeSpend[[#This Row],[Date]]&lt;&gt;""),TimeSpend[[#This Row],[Personnel number]],""))</f>
        <v/>
      </c>
      <c r="B1372" s="85" t="str">
        <f>IF(AND(TimeSpend[[#This Row],[Personnel number]]&lt;&gt;"",TimeSpend[[#This Row],[Date]]&lt;&gt;""),TEXT(TimeSpend[[#This Row],[Date]],"[$-409]yyyyMMdd"),"")</f>
        <v/>
      </c>
      <c r="C1372" s="33" t="str">
        <f>IF(AND(TimeSpend[[#This Row],[Personnel number]]&lt;&gt;"",TimeSpend[[#This Row],[Date]]&lt;&gt;""),SUBSTITUTE(TimeSpend[[#This Row],[Hours]],",","."),"")</f>
        <v/>
      </c>
      <c r="D1372" t="str">
        <f>IF(AND(TimeSpend[[#This Row],[Personnel number]]&lt;&gt;"",TimeSpend[[#This Row],[Date]]&lt;&gt;""),TimeSpend[[#This Row],[Network]],"")</f>
        <v/>
      </c>
      <c r="E1372" t="str">
        <f>IF(AND(TimeSpend[[#This Row],[Personnel number]]&lt;&gt;"",TimeSpend[[#This Row],[Date]]&lt;&gt;""),TimeSpend[[#This Row],[Network Description]],"")</f>
        <v/>
      </c>
      <c r="F1372" t="str">
        <f>IF(AND(TimeSpend[[#This Row],[Personnel number]]&lt;&gt;"",TimeSpend[[#This Row],[Date]]&lt;&gt;""),TimeSpend[[#This Row],[Activity]],"")</f>
        <v/>
      </c>
      <c r="G1372" t="str">
        <f>IF(AND(TimeSpend[[#This Row],[Personnel number]]&lt;&gt;"",TimeSpend[[#This Row],[Date]]&lt;&gt;""),TimeSpend[[#This Row],[Activity description]],"")</f>
        <v/>
      </c>
      <c r="H1372" s="36" t="str">
        <f>IF(AND(TimeSpend[[#This Row],[Personnel number]]&lt;&gt;"",TimeSpend[[#This Row],[Date]]&lt;&gt;""),TimeSpend[[#This Row],[Start Time]],"")</f>
        <v/>
      </c>
      <c r="I1372" s="36" t="str">
        <f>IF(AND(TimeSpend[[#This Row],[Personnel number]]&lt;&gt;"",TimeSpend[[#This Row],[Date]]&lt;&gt;""),TimeSpend[[#This Row],[End Time]],"")</f>
        <v/>
      </c>
      <c r="J1372" t="str">
        <f>IF(AND(TimeSpend[[#This Row],[Personnel number]]&lt;&gt;"",TimeSpend[[#This Row],[Date]]&lt;&gt;""),TimeSpend[[#This Row],[Location]],"")</f>
        <v/>
      </c>
      <c r="K1372" t="str">
        <f>IF(AND(TimeSpend[[#This Row],[Personnel number]]&lt;&gt;"",TimeSpend[[#This Row],[Date]]&lt;&gt;""),TimeSpend[[#This Row],[Task]],"")</f>
        <v/>
      </c>
      <c r="L1372" t="str">
        <f>IF(AND(TimeSpend[[#This Row],[Personnel number]]&lt;&gt;"",TimeSpend[[#This Row],[Date]]&lt;&gt;""),Utilization!$J$2,"")</f>
        <v/>
      </c>
      <c r="M1372" t="str">
        <f>IF(AND(TimeSpend[[#This Row],[Personnel number]]&lt;&gt;"",TimeSpend[[#This Row],[Date]]&lt;&gt;""),TimeSpend[[#This Row],[Employee Name]],"")</f>
        <v/>
      </c>
      <c r="N1372" t="str">
        <f t="shared" si="42"/>
        <v/>
      </c>
      <c r="O1372" t="str">
        <f t="shared" si="43"/>
        <v/>
      </c>
      <c r="P1372" t="str">
        <f>IF(D1372&lt;&gt;"",VLOOKUP(D1372,Projects!B:C,2,0),"")</f>
        <v/>
      </c>
    </row>
    <row r="1373" spans="1:16" x14ac:dyDescent="0.25">
      <c r="A1373" t="str">
        <f>UPPER(IF(AND(TimeSpend[[#This Row],[Personnel number]]&lt;&gt;"",TimeSpend[[#This Row],[Date]]&lt;&gt;""),TimeSpend[[#This Row],[Personnel number]],""))</f>
        <v/>
      </c>
      <c r="B1373" s="85" t="str">
        <f>IF(AND(TimeSpend[[#This Row],[Personnel number]]&lt;&gt;"",TimeSpend[[#This Row],[Date]]&lt;&gt;""),TEXT(TimeSpend[[#This Row],[Date]],"[$-409]yyyyMMdd"),"")</f>
        <v/>
      </c>
      <c r="C1373" s="33" t="str">
        <f>IF(AND(TimeSpend[[#This Row],[Personnel number]]&lt;&gt;"",TimeSpend[[#This Row],[Date]]&lt;&gt;""),SUBSTITUTE(TimeSpend[[#This Row],[Hours]],",","."),"")</f>
        <v/>
      </c>
      <c r="D1373" t="str">
        <f>IF(AND(TimeSpend[[#This Row],[Personnel number]]&lt;&gt;"",TimeSpend[[#This Row],[Date]]&lt;&gt;""),TimeSpend[[#This Row],[Network]],"")</f>
        <v/>
      </c>
      <c r="E1373" t="str">
        <f>IF(AND(TimeSpend[[#This Row],[Personnel number]]&lt;&gt;"",TimeSpend[[#This Row],[Date]]&lt;&gt;""),TimeSpend[[#This Row],[Network Description]],"")</f>
        <v/>
      </c>
      <c r="F1373" t="str">
        <f>IF(AND(TimeSpend[[#This Row],[Personnel number]]&lt;&gt;"",TimeSpend[[#This Row],[Date]]&lt;&gt;""),TimeSpend[[#This Row],[Activity]],"")</f>
        <v/>
      </c>
      <c r="G1373" t="str">
        <f>IF(AND(TimeSpend[[#This Row],[Personnel number]]&lt;&gt;"",TimeSpend[[#This Row],[Date]]&lt;&gt;""),TimeSpend[[#This Row],[Activity description]],"")</f>
        <v/>
      </c>
      <c r="H1373" s="36" t="str">
        <f>IF(AND(TimeSpend[[#This Row],[Personnel number]]&lt;&gt;"",TimeSpend[[#This Row],[Date]]&lt;&gt;""),TimeSpend[[#This Row],[Start Time]],"")</f>
        <v/>
      </c>
      <c r="I1373" s="36" t="str">
        <f>IF(AND(TimeSpend[[#This Row],[Personnel number]]&lt;&gt;"",TimeSpend[[#This Row],[Date]]&lt;&gt;""),TimeSpend[[#This Row],[End Time]],"")</f>
        <v/>
      </c>
      <c r="J1373" t="str">
        <f>IF(AND(TimeSpend[[#This Row],[Personnel number]]&lt;&gt;"",TimeSpend[[#This Row],[Date]]&lt;&gt;""),TimeSpend[[#This Row],[Location]],"")</f>
        <v/>
      </c>
      <c r="K1373" t="str">
        <f>IF(AND(TimeSpend[[#This Row],[Personnel number]]&lt;&gt;"",TimeSpend[[#This Row],[Date]]&lt;&gt;""),TimeSpend[[#This Row],[Task]],"")</f>
        <v/>
      </c>
      <c r="L1373" t="str">
        <f>IF(AND(TimeSpend[[#This Row],[Personnel number]]&lt;&gt;"",TimeSpend[[#This Row],[Date]]&lt;&gt;""),Utilization!$J$2,"")</f>
        <v/>
      </c>
      <c r="M1373" t="str">
        <f>IF(AND(TimeSpend[[#This Row],[Personnel number]]&lt;&gt;"",TimeSpend[[#This Row],[Date]]&lt;&gt;""),TimeSpend[[#This Row],[Employee Name]],"")</f>
        <v/>
      </c>
      <c r="N1373" t="str">
        <f t="shared" si="42"/>
        <v/>
      </c>
      <c r="O1373" t="str">
        <f t="shared" si="43"/>
        <v/>
      </c>
      <c r="P1373" t="str">
        <f>IF(D1373&lt;&gt;"",VLOOKUP(D1373,Projects!B:C,2,0),"")</f>
        <v/>
      </c>
    </row>
    <row r="1374" spans="1:16" x14ac:dyDescent="0.25">
      <c r="A1374" t="str">
        <f>UPPER(IF(AND(TimeSpend[[#This Row],[Personnel number]]&lt;&gt;"",TimeSpend[[#This Row],[Date]]&lt;&gt;""),TimeSpend[[#This Row],[Personnel number]],""))</f>
        <v/>
      </c>
      <c r="B1374" s="85" t="str">
        <f>IF(AND(TimeSpend[[#This Row],[Personnel number]]&lt;&gt;"",TimeSpend[[#This Row],[Date]]&lt;&gt;""),TEXT(TimeSpend[[#This Row],[Date]],"[$-409]yyyyMMdd"),"")</f>
        <v/>
      </c>
      <c r="C1374" s="33" t="str">
        <f>IF(AND(TimeSpend[[#This Row],[Personnel number]]&lt;&gt;"",TimeSpend[[#This Row],[Date]]&lt;&gt;""),SUBSTITUTE(TimeSpend[[#This Row],[Hours]],",","."),"")</f>
        <v/>
      </c>
      <c r="D1374" t="str">
        <f>IF(AND(TimeSpend[[#This Row],[Personnel number]]&lt;&gt;"",TimeSpend[[#This Row],[Date]]&lt;&gt;""),TimeSpend[[#This Row],[Network]],"")</f>
        <v/>
      </c>
      <c r="E1374" t="str">
        <f>IF(AND(TimeSpend[[#This Row],[Personnel number]]&lt;&gt;"",TimeSpend[[#This Row],[Date]]&lt;&gt;""),TimeSpend[[#This Row],[Network Description]],"")</f>
        <v/>
      </c>
      <c r="F1374" t="str">
        <f>IF(AND(TimeSpend[[#This Row],[Personnel number]]&lt;&gt;"",TimeSpend[[#This Row],[Date]]&lt;&gt;""),TimeSpend[[#This Row],[Activity]],"")</f>
        <v/>
      </c>
      <c r="G1374" t="str">
        <f>IF(AND(TimeSpend[[#This Row],[Personnel number]]&lt;&gt;"",TimeSpend[[#This Row],[Date]]&lt;&gt;""),TimeSpend[[#This Row],[Activity description]],"")</f>
        <v/>
      </c>
      <c r="H1374" s="36" t="str">
        <f>IF(AND(TimeSpend[[#This Row],[Personnel number]]&lt;&gt;"",TimeSpend[[#This Row],[Date]]&lt;&gt;""),TimeSpend[[#This Row],[Start Time]],"")</f>
        <v/>
      </c>
      <c r="I1374" s="36" t="str">
        <f>IF(AND(TimeSpend[[#This Row],[Personnel number]]&lt;&gt;"",TimeSpend[[#This Row],[Date]]&lt;&gt;""),TimeSpend[[#This Row],[End Time]],"")</f>
        <v/>
      </c>
      <c r="J1374" t="str">
        <f>IF(AND(TimeSpend[[#This Row],[Personnel number]]&lt;&gt;"",TimeSpend[[#This Row],[Date]]&lt;&gt;""),TimeSpend[[#This Row],[Location]],"")</f>
        <v/>
      </c>
      <c r="K1374" t="str">
        <f>IF(AND(TimeSpend[[#This Row],[Personnel number]]&lt;&gt;"",TimeSpend[[#This Row],[Date]]&lt;&gt;""),TimeSpend[[#This Row],[Task]],"")</f>
        <v/>
      </c>
      <c r="L1374" t="str">
        <f>IF(AND(TimeSpend[[#This Row],[Personnel number]]&lt;&gt;"",TimeSpend[[#This Row],[Date]]&lt;&gt;""),Utilization!$J$2,"")</f>
        <v/>
      </c>
      <c r="M1374" t="str">
        <f>IF(AND(TimeSpend[[#This Row],[Personnel number]]&lt;&gt;"",TimeSpend[[#This Row],[Date]]&lt;&gt;""),TimeSpend[[#This Row],[Employee Name]],"")</f>
        <v/>
      </c>
      <c r="N1374" t="str">
        <f t="shared" si="42"/>
        <v/>
      </c>
      <c r="O1374" t="str">
        <f t="shared" si="43"/>
        <v/>
      </c>
      <c r="P1374" t="str">
        <f>IF(D1374&lt;&gt;"",VLOOKUP(D1374,Projects!B:C,2,0),"")</f>
        <v/>
      </c>
    </row>
    <row r="1375" spans="1:16" x14ac:dyDescent="0.25">
      <c r="A1375" t="str">
        <f>UPPER(IF(AND(TimeSpend[[#This Row],[Personnel number]]&lt;&gt;"",TimeSpend[[#This Row],[Date]]&lt;&gt;""),TimeSpend[[#This Row],[Personnel number]],""))</f>
        <v/>
      </c>
      <c r="B1375" s="85" t="str">
        <f>IF(AND(TimeSpend[[#This Row],[Personnel number]]&lt;&gt;"",TimeSpend[[#This Row],[Date]]&lt;&gt;""),TEXT(TimeSpend[[#This Row],[Date]],"[$-409]yyyyMMdd"),"")</f>
        <v/>
      </c>
      <c r="C1375" s="33" t="str">
        <f>IF(AND(TimeSpend[[#This Row],[Personnel number]]&lt;&gt;"",TimeSpend[[#This Row],[Date]]&lt;&gt;""),SUBSTITUTE(TimeSpend[[#This Row],[Hours]],",","."),"")</f>
        <v/>
      </c>
      <c r="D1375" t="str">
        <f>IF(AND(TimeSpend[[#This Row],[Personnel number]]&lt;&gt;"",TimeSpend[[#This Row],[Date]]&lt;&gt;""),TimeSpend[[#This Row],[Network]],"")</f>
        <v/>
      </c>
      <c r="E1375" t="str">
        <f>IF(AND(TimeSpend[[#This Row],[Personnel number]]&lt;&gt;"",TimeSpend[[#This Row],[Date]]&lt;&gt;""),TimeSpend[[#This Row],[Network Description]],"")</f>
        <v/>
      </c>
      <c r="F1375" t="str">
        <f>IF(AND(TimeSpend[[#This Row],[Personnel number]]&lt;&gt;"",TimeSpend[[#This Row],[Date]]&lt;&gt;""),TimeSpend[[#This Row],[Activity]],"")</f>
        <v/>
      </c>
      <c r="G1375" t="str">
        <f>IF(AND(TimeSpend[[#This Row],[Personnel number]]&lt;&gt;"",TimeSpend[[#This Row],[Date]]&lt;&gt;""),TimeSpend[[#This Row],[Activity description]],"")</f>
        <v/>
      </c>
      <c r="H1375" s="36" t="str">
        <f>IF(AND(TimeSpend[[#This Row],[Personnel number]]&lt;&gt;"",TimeSpend[[#This Row],[Date]]&lt;&gt;""),TimeSpend[[#This Row],[Start Time]],"")</f>
        <v/>
      </c>
      <c r="I1375" s="36" t="str">
        <f>IF(AND(TimeSpend[[#This Row],[Personnel number]]&lt;&gt;"",TimeSpend[[#This Row],[Date]]&lt;&gt;""),TimeSpend[[#This Row],[End Time]],"")</f>
        <v/>
      </c>
      <c r="J1375" t="str">
        <f>IF(AND(TimeSpend[[#This Row],[Personnel number]]&lt;&gt;"",TimeSpend[[#This Row],[Date]]&lt;&gt;""),TimeSpend[[#This Row],[Location]],"")</f>
        <v/>
      </c>
      <c r="K1375" t="str">
        <f>IF(AND(TimeSpend[[#This Row],[Personnel number]]&lt;&gt;"",TimeSpend[[#This Row],[Date]]&lt;&gt;""),TimeSpend[[#This Row],[Task]],"")</f>
        <v/>
      </c>
      <c r="L1375" t="str">
        <f>IF(AND(TimeSpend[[#This Row],[Personnel number]]&lt;&gt;"",TimeSpend[[#This Row],[Date]]&lt;&gt;""),Utilization!$J$2,"")</f>
        <v/>
      </c>
      <c r="M1375" t="str">
        <f>IF(AND(TimeSpend[[#This Row],[Personnel number]]&lt;&gt;"",TimeSpend[[#This Row],[Date]]&lt;&gt;""),TimeSpend[[#This Row],[Employee Name]],"")</f>
        <v/>
      </c>
      <c r="N1375" t="str">
        <f t="shared" si="42"/>
        <v/>
      </c>
      <c r="O1375" t="str">
        <f t="shared" si="43"/>
        <v/>
      </c>
      <c r="P1375" t="str">
        <f>IF(D1375&lt;&gt;"",VLOOKUP(D1375,Projects!B:C,2,0),"")</f>
        <v/>
      </c>
    </row>
    <row r="1376" spans="1:16" x14ac:dyDescent="0.25">
      <c r="A1376" t="str">
        <f>UPPER(IF(AND(TimeSpend[[#This Row],[Personnel number]]&lt;&gt;"",TimeSpend[[#This Row],[Date]]&lt;&gt;""),TimeSpend[[#This Row],[Personnel number]],""))</f>
        <v/>
      </c>
      <c r="B1376" s="85" t="str">
        <f>IF(AND(TimeSpend[[#This Row],[Personnel number]]&lt;&gt;"",TimeSpend[[#This Row],[Date]]&lt;&gt;""),TEXT(TimeSpend[[#This Row],[Date]],"[$-409]yyyyMMdd"),"")</f>
        <v/>
      </c>
      <c r="C1376" s="33" t="str">
        <f>IF(AND(TimeSpend[[#This Row],[Personnel number]]&lt;&gt;"",TimeSpend[[#This Row],[Date]]&lt;&gt;""),SUBSTITUTE(TimeSpend[[#This Row],[Hours]],",","."),"")</f>
        <v/>
      </c>
      <c r="D1376" t="str">
        <f>IF(AND(TimeSpend[[#This Row],[Personnel number]]&lt;&gt;"",TimeSpend[[#This Row],[Date]]&lt;&gt;""),TimeSpend[[#This Row],[Network]],"")</f>
        <v/>
      </c>
      <c r="E1376" t="str">
        <f>IF(AND(TimeSpend[[#This Row],[Personnel number]]&lt;&gt;"",TimeSpend[[#This Row],[Date]]&lt;&gt;""),TimeSpend[[#This Row],[Network Description]],"")</f>
        <v/>
      </c>
      <c r="F1376" t="str">
        <f>IF(AND(TimeSpend[[#This Row],[Personnel number]]&lt;&gt;"",TimeSpend[[#This Row],[Date]]&lt;&gt;""),TimeSpend[[#This Row],[Activity]],"")</f>
        <v/>
      </c>
      <c r="G1376" t="str">
        <f>IF(AND(TimeSpend[[#This Row],[Personnel number]]&lt;&gt;"",TimeSpend[[#This Row],[Date]]&lt;&gt;""),TimeSpend[[#This Row],[Activity description]],"")</f>
        <v/>
      </c>
      <c r="H1376" s="36" t="str">
        <f>IF(AND(TimeSpend[[#This Row],[Personnel number]]&lt;&gt;"",TimeSpend[[#This Row],[Date]]&lt;&gt;""),TimeSpend[[#This Row],[Start Time]],"")</f>
        <v/>
      </c>
      <c r="I1376" s="36" t="str">
        <f>IF(AND(TimeSpend[[#This Row],[Personnel number]]&lt;&gt;"",TimeSpend[[#This Row],[Date]]&lt;&gt;""),TimeSpend[[#This Row],[End Time]],"")</f>
        <v/>
      </c>
      <c r="J1376" t="str">
        <f>IF(AND(TimeSpend[[#This Row],[Personnel number]]&lt;&gt;"",TimeSpend[[#This Row],[Date]]&lt;&gt;""),TimeSpend[[#This Row],[Location]],"")</f>
        <v/>
      </c>
      <c r="K1376" t="str">
        <f>IF(AND(TimeSpend[[#This Row],[Personnel number]]&lt;&gt;"",TimeSpend[[#This Row],[Date]]&lt;&gt;""),TimeSpend[[#This Row],[Task]],"")</f>
        <v/>
      </c>
      <c r="L1376" t="str">
        <f>IF(AND(TimeSpend[[#This Row],[Personnel number]]&lt;&gt;"",TimeSpend[[#This Row],[Date]]&lt;&gt;""),Utilization!$J$2,"")</f>
        <v/>
      </c>
      <c r="M1376" t="str">
        <f>IF(AND(TimeSpend[[#This Row],[Personnel number]]&lt;&gt;"",TimeSpend[[#This Row],[Date]]&lt;&gt;""),TimeSpend[[#This Row],[Employee Name]],"")</f>
        <v/>
      </c>
      <c r="N1376" t="str">
        <f t="shared" si="42"/>
        <v/>
      </c>
      <c r="O1376" t="str">
        <f t="shared" si="43"/>
        <v/>
      </c>
      <c r="P1376" t="str">
        <f>IF(D1376&lt;&gt;"",VLOOKUP(D1376,Projects!B:C,2,0),"")</f>
        <v/>
      </c>
    </row>
    <row r="1377" spans="1:16" x14ac:dyDescent="0.25">
      <c r="A1377" t="str">
        <f>UPPER(IF(AND(TimeSpend[[#This Row],[Personnel number]]&lt;&gt;"",TimeSpend[[#This Row],[Date]]&lt;&gt;""),TimeSpend[[#This Row],[Personnel number]],""))</f>
        <v/>
      </c>
      <c r="B1377" s="85" t="str">
        <f>IF(AND(TimeSpend[[#This Row],[Personnel number]]&lt;&gt;"",TimeSpend[[#This Row],[Date]]&lt;&gt;""),TEXT(TimeSpend[[#This Row],[Date]],"[$-409]yyyyMMdd"),"")</f>
        <v/>
      </c>
      <c r="C1377" s="33" t="str">
        <f>IF(AND(TimeSpend[[#This Row],[Personnel number]]&lt;&gt;"",TimeSpend[[#This Row],[Date]]&lt;&gt;""),SUBSTITUTE(TimeSpend[[#This Row],[Hours]],",","."),"")</f>
        <v/>
      </c>
      <c r="D1377" t="str">
        <f>IF(AND(TimeSpend[[#This Row],[Personnel number]]&lt;&gt;"",TimeSpend[[#This Row],[Date]]&lt;&gt;""),TimeSpend[[#This Row],[Network]],"")</f>
        <v/>
      </c>
      <c r="E1377" t="str">
        <f>IF(AND(TimeSpend[[#This Row],[Personnel number]]&lt;&gt;"",TimeSpend[[#This Row],[Date]]&lt;&gt;""),TimeSpend[[#This Row],[Network Description]],"")</f>
        <v/>
      </c>
      <c r="F1377" t="str">
        <f>IF(AND(TimeSpend[[#This Row],[Personnel number]]&lt;&gt;"",TimeSpend[[#This Row],[Date]]&lt;&gt;""),TimeSpend[[#This Row],[Activity]],"")</f>
        <v/>
      </c>
      <c r="G1377" t="str">
        <f>IF(AND(TimeSpend[[#This Row],[Personnel number]]&lt;&gt;"",TimeSpend[[#This Row],[Date]]&lt;&gt;""),TimeSpend[[#This Row],[Activity description]],"")</f>
        <v/>
      </c>
      <c r="H1377" s="36" t="str">
        <f>IF(AND(TimeSpend[[#This Row],[Personnel number]]&lt;&gt;"",TimeSpend[[#This Row],[Date]]&lt;&gt;""),TimeSpend[[#This Row],[Start Time]],"")</f>
        <v/>
      </c>
      <c r="I1377" s="36" t="str">
        <f>IF(AND(TimeSpend[[#This Row],[Personnel number]]&lt;&gt;"",TimeSpend[[#This Row],[Date]]&lt;&gt;""),TimeSpend[[#This Row],[End Time]],"")</f>
        <v/>
      </c>
      <c r="J1377" t="str">
        <f>IF(AND(TimeSpend[[#This Row],[Personnel number]]&lt;&gt;"",TimeSpend[[#This Row],[Date]]&lt;&gt;""),TimeSpend[[#This Row],[Location]],"")</f>
        <v/>
      </c>
      <c r="K1377" t="str">
        <f>IF(AND(TimeSpend[[#This Row],[Personnel number]]&lt;&gt;"",TimeSpend[[#This Row],[Date]]&lt;&gt;""),TimeSpend[[#This Row],[Task]],"")</f>
        <v/>
      </c>
      <c r="L1377" t="str">
        <f>IF(AND(TimeSpend[[#This Row],[Personnel number]]&lt;&gt;"",TimeSpend[[#This Row],[Date]]&lt;&gt;""),Utilization!$J$2,"")</f>
        <v/>
      </c>
      <c r="M1377" t="str">
        <f>IF(AND(TimeSpend[[#This Row],[Personnel number]]&lt;&gt;"",TimeSpend[[#This Row],[Date]]&lt;&gt;""),TimeSpend[[#This Row],[Employee Name]],"")</f>
        <v/>
      </c>
      <c r="N1377" t="str">
        <f t="shared" si="42"/>
        <v/>
      </c>
      <c r="O1377" t="str">
        <f t="shared" si="43"/>
        <v/>
      </c>
      <c r="P1377" t="str">
        <f>IF(D1377&lt;&gt;"",VLOOKUP(D1377,Projects!B:C,2,0),"")</f>
        <v/>
      </c>
    </row>
    <row r="1378" spans="1:16" x14ac:dyDescent="0.25">
      <c r="A1378" t="str">
        <f>UPPER(IF(AND(TimeSpend[[#This Row],[Personnel number]]&lt;&gt;"",TimeSpend[[#This Row],[Date]]&lt;&gt;""),TimeSpend[[#This Row],[Personnel number]],""))</f>
        <v/>
      </c>
      <c r="B1378" s="85" t="str">
        <f>IF(AND(TimeSpend[[#This Row],[Personnel number]]&lt;&gt;"",TimeSpend[[#This Row],[Date]]&lt;&gt;""),TEXT(TimeSpend[[#This Row],[Date]],"[$-409]yyyyMMdd"),"")</f>
        <v/>
      </c>
      <c r="C1378" s="33" t="str">
        <f>IF(AND(TimeSpend[[#This Row],[Personnel number]]&lt;&gt;"",TimeSpend[[#This Row],[Date]]&lt;&gt;""),SUBSTITUTE(TimeSpend[[#This Row],[Hours]],",","."),"")</f>
        <v/>
      </c>
      <c r="D1378" t="str">
        <f>IF(AND(TimeSpend[[#This Row],[Personnel number]]&lt;&gt;"",TimeSpend[[#This Row],[Date]]&lt;&gt;""),TimeSpend[[#This Row],[Network]],"")</f>
        <v/>
      </c>
      <c r="E1378" t="str">
        <f>IF(AND(TimeSpend[[#This Row],[Personnel number]]&lt;&gt;"",TimeSpend[[#This Row],[Date]]&lt;&gt;""),TimeSpend[[#This Row],[Network Description]],"")</f>
        <v/>
      </c>
      <c r="F1378" t="str">
        <f>IF(AND(TimeSpend[[#This Row],[Personnel number]]&lt;&gt;"",TimeSpend[[#This Row],[Date]]&lt;&gt;""),TimeSpend[[#This Row],[Activity]],"")</f>
        <v/>
      </c>
      <c r="G1378" t="str">
        <f>IF(AND(TimeSpend[[#This Row],[Personnel number]]&lt;&gt;"",TimeSpend[[#This Row],[Date]]&lt;&gt;""),TimeSpend[[#This Row],[Activity description]],"")</f>
        <v/>
      </c>
      <c r="H1378" s="36" t="str">
        <f>IF(AND(TimeSpend[[#This Row],[Personnel number]]&lt;&gt;"",TimeSpend[[#This Row],[Date]]&lt;&gt;""),TimeSpend[[#This Row],[Start Time]],"")</f>
        <v/>
      </c>
      <c r="I1378" s="36" t="str">
        <f>IF(AND(TimeSpend[[#This Row],[Personnel number]]&lt;&gt;"",TimeSpend[[#This Row],[Date]]&lt;&gt;""),TimeSpend[[#This Row],[End Time]],"")</f>
        <v/>
      </c>
      <c r="J1378" t="str">
        <f>IF(AND(TimeSpend[[#This Row],[Personnel number]]&lt;&gt;"",TimeSpend[[#This Row],[Date]]&lt;&gt;""),TimeSpend[[#This Row],[Location]],"")</f>
        <v/>
      </c>
      <c r="K1378" t="str">
        <f>IF(AND(TimeSpend[[#This Row],[Personnel number]]&lt;&gt;"",TimeSpend[[#This Row],[Date]]&lt;&gt;""),TimeSpend[[#This Row],[Task]],"")</f>
        <v/>
      </c>
      <c r="L1378" t="str">
        <f>IF(AND(TimeSpend[[#This Row],[Personnel number]]&lt;&gt;"",TimeSpend[[#This Row],[Date]]&lt;&gt;""),Utilization!$J$2,"")</f>
        <v/>
      </c>
      <c r="M1378" t="str">
        <f>IF(AND(TimeSpend[[#This Row],[Personnel number]]&lt;&gt;"",TimeSpend[[#This Row],[Date]]&lt;&gt;""),TimeSpend[[#This Row],[Employee Name]],"")</f>
        <v/>
      </c>
      <c r="N1378" t="str">
        <f t="shared" si="42"/>
        <v/>
      </c>
      <c r="O1378" t="str">
        <f t="shared" si="43"/>
        <v/>
      </c>
      <c r="P1378" t="str">
        <f>IF(D1378&lt;&gt;"",VLOOKUP(D1378,Projects!B:C,2,0),"")</f>
        <v/>
      </c>
    </row>
    <row r="1379" spans="1:16" x14ac:dyDescent="0.25">
      <c r="A1379" t="str">
        <f>UPPER(IF(AND(TimeSpend[[#This Row],[Personnel number]]&lt;&gt;"",TimeSpend[[#This Row],[Date]]&lt;&gt;""),TimeSpend[[#This Row],[Personnel number]],""))</f>
        <v/>
      </c>
      <c r="B1379" s="85" t="str">
        <f>IF(AND(TimeSpend[[#This Row],[Personnel number]]&lt;&gt;"",TimeSpend[[#This Row],[Date]]&lt;&gt;""),TEXT(TimeSpend[[#This Row],[Date]],"[$-409]yyyyMMdd"),"")</f>
        <v/>
      </c>
      <c r="C1379" s="33" t="str">
        <f>IF(AND(TimeSpend[[#This Row],[Personnel number]]&lt;&gt;"",TimeSpend[[#This Row],[Date]]&lt;&gt;""),SUBSTITUTE(TimeSpend[[#This Row],[Hours]],",","."),"")</f>
        <v/>
      </c>
      <c r="D1379" t="str">
        <f>IF(AND(TimeSpend[[#This Row],[Personnel number]]&lt;&gt;"",TimeSpend[[#This Row],[Date]]&lt;&gt;""),TimeSpend[[#This Row],[Network]],"")</f>
        <v/>
      </c>
      <c r="E1379" t="str">
        <f>IF(AND(TimeSpend[[#This Row],[Personnel number]]&lt;&gt;"",TimeSpend[[#This Row],[Date]]&lt;&gt;""),TimeSpend[[#This Row],[Network Description]],"")</f>
        <v/>
      </c>
      <c r="F1379" t="str">
        <f>IF(AND(TimeSpend[[#This Row],[Personnel number]]&lt;&gt;"",TimeSpend[[#This Row],[Date]]&lt;&gt;""),TimeSpend[[#This Row],[Activity]],"")</f>
        <v/>
      </c>
      <c r="G1379" t="str">
        <f>IF(AND(TimeSpend[[#This Row],[Personnel number]]&lt;&gt;"",TimeSpend[[#This Row],[Date]]&lt;&gt;""),TimeSpend[[#This Row],[Activity description]],"")</f>
        <v/>
      </c>
      <c r="H1379" s="36" t="str">
        <f>IF(AND(TimeSpend[[#This Row],[Personnel number]]&lt;&gt;"",TimeSpend[[#This Row],[Date]]&lt;&gt;""),TimeSpend[[#This Row],[Start Time]],"")</f>
        <v/>
      </c>
      <c r="I1379" s="36" t="str">
        <f>IF(AND(TimeSpend[[#This Row],[Personnel number]]&lt;&gt;"",TimeSpend[[#This Row],[Date]]&lt;&gt;""),TimeSpend[[#This Row],[End Time]],"")</f>
        <v/>
      </c>
      <c r="J1379" t="str">
        <f>IF(AND(TimeSpend[[#This Row],[Personnel number]]&lt;&gt;"",TimeSpend[[#This Row],[Date]]&lt;&gt;""),TimeSpend[[#This Row],[Location]],"")</f>
        <v/>
      </c>
      <c r="K1379" t="str">
        <f>IF(AND(TimeSpend[[#This Row],[Personnel number]]&lt;&gt;"",TimeSpend[[#This Row],[Date]]&lt;&gt;""),TimeSpend[[#This Row],[Task]],"")</f>
        <v/>
      </c>
      <c r="L1379" t="str">
        <f>IF(AND(TimeSpend[[#This Row],[Personnel number]]&lt;&gt;"",TimeSpend[[#This Row],[Date]]&lt;&gt;""),Utilization!$J$2,"")</f>
        <v/>
      </c>
      <c r="M1379" t="str">
        <f>IF(AND(TimeSpend[[#This Row],[Personnel number]]&lt;&gt;"",TimeSpend[[#This Row],[Date]]&lt;&gt;""),TimeSpend[[#This Row],[Employee Name]],"")</f>
        <v/>
      </c>
      <c r="N1379" t="str">
        <f t="shared" si="42"/>
        <v/>
      </c>
      <c r="O1379" t="str">
        <f t="shared" si="43"/>
        <v/>
      </c>
      <c r="P1379" t="str">
        <f>IF(D1379&lt;&gt;"",VLOOKUP(D1379,Projects!B:C,2,0),"")</f>
        <v/>
      </c>
    </row>
    <row r="1380" spans="1:16" x14ac:dyDescent="0.25">
      <c r="A1380" t="str">
        <f>UPPER(IF(AND(TimeSpend[[#This Row],[Personnel number]]&lt;&gt;"",TimeSpend[[#This Row],[Date]]&lt;&gt;""),TimeSpend[[#This Row],[Personnel number]],""))</f>
        <v/>
      </c>
      <c r="B1380" s="85" t="str">
        <f>IF(AND(TimeSpend[[#This Row],[Personnel number]]&lt;&gt;"",TimeSpend[[#This Row],[Date]]&lt;&gt;""),TEXT(TimeSpend[[#This Row],[Date]],"[$-409]yyyyMMdd"),"")</f>
        <v/>
      </c>
      <c r="C1380" s="33" t="str">
        <f>IF(AND(TimeSpend[[#This Row],[Personnel number]]&lt;&gt;"",TimeSpend[[#This Row],[Date]]&lt;&gt;""),SUBSTITUTE(TimeSpend[[#This Row],[Hours]],",","."),"")</f>
        <v/>
      </c>
      <c r="D1380" t="str">
        <f>IF(AND(TimeSpend[[#This Row],[Personnel number]]&lt;&gt;"",TimeSpend[[#This Row],[Date]]&lt;&gt;""),TimeSpend[[#This Row],[Network]],"")</f>
        <v/>
      </c>
      <c r="E1380" t="str">
        <f>IF(AND(TimeSpend[[#This Row],[Personnel number]]&lt;&gt;"",TimeSpend[[#This Row],[Date]]&lt;&gt;""),TimeSpend[[#This Row],[Network Description]],"")</f>
        <v/>
      </c>
      <c r="F1380" t="str">
        <f>IF(AND(TimeSpend[[#This Row],[Personnel number]]&lt;&gt;"",TimeSpend[[#This Row],[Date]]&lt;&gt;""),TimeSpend[[#This Row],[Activity]],"")</f>
        <v/>
      </c>
      <c r="G1380" t="str">
        <f>IF(AND(TimeSpend[[#This Row],[Personnel number]]&lt;&gt;"",TimeSpend[[#This Row],[Date]]&lt;&gt;""),TimeSpend[[#This Row],[Activity description]],"")</f>
        <v/>
      </c>
      <c r="H1380" s="36" t="str">
        <f>IF(AND(TimeSpend[[#This Row],[Personnel number]]&lt;&gt;"",TimeSpend[[#This Row],[Date]]&lt;&gt;""),TimeSpend[[#This Row],[Start Time]],"")</f>
        <v/>
      </c>
      <c r="I1380" s="36" t="str">
        <f>IF(AND(TimeSpend[[#This Row],[Personnel number]]&lt;&gt;"",TimeSpend[[#This Row],[Date]]&lt;&gt;""),TimeSpend[[#This Row],[End Time]],"")</f>
        <v/>
      </c>
      <c r="J1380" t="str">
        <f>IF(AND(TimeSpend[[#This Row],[Personnel number]]&lt;&gt;"",TimeSpend[[#This Row],[Date]]&lt;&gt;""),TimeSpend[[#This Row],[Location]],"")</f>
        <v/>
      </c>
      <c r="K1380" t="str">
        <f>IF(AND(TimeSpend[[#This Row],[Personnel number]]&lt;&gt;"",TimeSpend[[#This Row],[Date]]&lt;&gt;""),TimeSpend[[#This Row],[Task]],"")</f>
        <v/>
      </c>
      <c r="L1380" t="str">
        <f>IF(AND(TimeSpend[[#This Row],[Personnel number]]&lt;&gt;"",TimeSpend[[#This Row],[Date]]&lt;&gt;""),Utilization!$J$2,"")</f>
        <v/>
      </c>
      <c r="M1380" t="str">
        <f>IF(AND(TimeSpend[[#This Row],[Personnel number]]&lt;&gt;"",TimeSpend[[#This Row],[Date]]&lt;&gt;""),TimeSpend[[#This Row],[Employee Name]],"")</f>
        <v/>
      </c>
      <c r="N1380" t="str">
        <f t="shared" si="42"/>
        <v/>
      </c>
      <c r="O1380" t="str">
        <f t="shared" si="43"/>
        <v/>
      </c>
      <c r="P1380" t="str">
        <f>IF(D1380&lt;&gt;"",VLOOKUP(D1380,Projects!B:C,2,0),"")</f>
        <v/>
      </c>
    </row>
    <row r="1381" spans="1:16" x14ac:dyDescent="0.25">
      <c r="A1381" t="str">
        <f>UPPER(IF(AND(TimeSpend[[#This Row],[Personnel number]]&lt;&gt;"",TimeSpend[[#This Row],[Date]]&lt;&gt;""),TimeSpend[[#This Row],[Personnel number]],""))</f>
        <v/>
      </c>
      <c r="B1381" s="85" t="str">
        <f>IF(AND(TimeSpend[[#This Row],[Personnel number]]&lt;&gt;"",TimeSpend[[#This Row],[Date]]&lt;&gt;""),TEXT(TimeSpend[[#This Row],[Date]],"[$-409]yyyyMMdd"),"")</f>
        <v/>
      </c>
      <c r="C1381" s="33" t="str">
        <f>IF(AND(TimeSpend[[#This Row],[Personnel number]]&lt;&gt;"",TimeSpend[[#This Row],[Date]]&lt;&gt;""),SUBSTITUTE(TimeSpend[[#This Row],[Hours]],",","."),"")</f>
        <v/>
      </c>
      <c r="D1381" t="str">
        <f>IF(AND(TimeSpend[[#This Row],[Personnel number]]&lt;&gt;"",TimeSpend[[#This Row],[Date]]&lt;&gt;""),TimeSpend[[#This Row],[Network]],"")</f>
        <v/>
      </c>
      <c r="E1381" t="str">
        <f>IF(AND(TimeSpend[[#This Row],[Personnel number]]&lt;&gt;"",TimeSpend[[#This Row],[Date]]&lt;&gt;""),TimeSpend[[#This Row],[Network Description]],"")</f>
        <v/>
      </c>
      <c r="F1381" t="str">
        <f>IF(AND(TimeSpend[[#This Row],[Personnel number]]&lt;&gt;"",TimeSpend[[#This Row],[Date]]&lt;&gt;""),TimeSpend[[#This Row],[Activity]],"")</f>
        <v/>
      </c>
      <c r="G1381" t="str">
        <f>IF(AND(TimeSpend[[#This Row],[Personnel number]]&lt;&gt;"",TimeSpend[[#This Row],[Date]]&lt;&gt;""),TimeSpend[[#This Row],[Activity description]],"")</f>
        <v/>
      </c>
      <c r="H1381" s="36" t="str">
        <f>IF(AND(TimeSpend[[#This Row],[Personnel number]]&lt;&gt;"",TimeSpend[[#This Row],[Date]]&lt;&gt;""),TimeSpend[[#This Row],[Start Time]],"")</f>
        <v/>
      </c>
      <c r="I1381" s="36" t="str">
        <f>IF(AND(TimeSpend[[#This Row],[Personnel number]]&lt;&gt;"",TimeSpend[[#This Row],[Date]]&lt;&gt;""),TimeSpend[[#This Row],[End Time]],"")</f>
        <v/>
      </c>
      <c r="J1381" t="str">
        <f>IF(AND(TimeSpend[[#This Row],[Personnel number]]&lt;&gt;"",TimeSpend[[#This Row],[Date]]&lt;&gt;""),TimeSpend[[#This Row],[Location]],"")</f>
        <v/>
      </c>
      <c r="K1381" t="str">
        <f>IF(AND(TimeSpend[[#This Row],[Personnel number]]&lt;&gt;"",TimeSpend[[#This Row],[Date]]&lt;&gt;""),TimeSpend[[#This Row],[Task]],"")</f>
        <v/>
      </c>
      <c r="L1381" t="str">
        <f>IF(AND(TimeSpend[[#This Row],[Personnel number]]&lt;&gt;"",TimeSpend[[#This Row],[Date]]&lt;&gt;""),Utilization!$J$2,"")</f>
        <v/>
      </c>
      <c r="M1381" t="str">
        <f>IF(AND(TimeSpend[[#This Row],[Personnel number]]&lt;&gt;"",TimeSpend[[#This Row],[Date]]&lt;&gt;""),TimeSpend[[#This Row],[Employee Name]],"")</f>
        <v/>
      </c>
      <c r="N1381" t="str">
        <f t="shared" si="42"/>
        <v/>
      </c>
      <c r="O1381" t="str">
        <f t="shared" si="43"/>
        <v/>
      </c>
      <c r="P1381" t="str">
        <f>IF(D1381&lt;&gt;"",VLOOKUP(D1381,Projects!B:C,2,0),"")</f>
        <v/>
      </c>
    </row>
    <row r="1382" spans="1:16" x14ac:dyDescent="0.25">
      <c r="A1382" t="str">
        <f>UPPER(IF(AND(TimeSpend[[#This Row],[Personnel number]]&lt;&gt;"",TimeSpend[[#This Row],[Date]]&lt;&gt;""),TimeSpend[[#This Row],[Personnel number]],""))</f>
        <v/>
      </c>
      <c r="B1382" s="85" t="str">
        <f>IF(AND(TimeSpend[[#This Row],[Personnel number]]&lt;&gt;"",TimeSpend[[#This Row],[Date]]&lt;&gt;""),TEXT(TimeSpend[[#This Row],[Date]],"[$-409]yyyyMMdd"),"")</f>
        <v/>
      </c>
      <c r="C1382" s="33" t="str">
        <f>IF(AND(TimeSpend[[#This Row],[Personnel number]]&lt;&gt;"",TimeSpend[[#This Row],[Date]]&lt;&gt;""),SUBSTITUTE(TimeSpend[[#This Row],[Hours]],",","."),"")</f>
        <v/>
      </c>
      <c r="D1382" t="str">
        <f>IF(AND(TimeSpend[[#This Row],[Personnel number]]&lt;&gt;"",TimeSpend[[#This Row],[Date]]&lt;&gt;""),TimeSpend[[#This Row],[Network]],"")</f>
        <v/>
      </c>
      <c r="E1382" t="str">
        <f>IF(AND(TimeSpend[[#This Row],[Personnel number]]&lt;&gt;"",TimeSpend[[#This Row],[Date]]&lt;&gt;""),TimeSpend[[#This Row],[Network Description]],"")</f>
        <v/>
      </c>
      <c r="F1382" t="str">
        <f>IF(AND(TimeSpend[[#This Row],[Personnel number]]&lt;&gt;"",TimeSpend[[#This Row],[Date]]&lt;&gt;""),TimeSpend[[#This Row],[Activity]],"")</f>
        <v/>
      </c>
      <c r="G1382" t="str">
        <f>IF(AND(TimeSpend[[#This Row],[Personnel number]]&lt;&gt;"",TimeSpend[[#This Row],[Date]]&lt;&gt;""),TimeSpend[[#This Row],[Activity description]],"")</f>
        <v/>
      </c>
      <c r="H1382" s="36" t="str">
        <f>IF(AND(TimeSpend[[#This Row],[Personnel number]]&lt;&gt;"",TimeSpend[[#This Row],[Date]]&lt;&gt;""),TimeSpend[[#This Row],[Start Time]],"")</f>
        <v/>
      </c>
      <c r="I1382" s="36" t="str">
        <f>IF(AND(TimeSpend[[#This Row],[Personnel number]]&lt;&gt;"",TimeSpend[[#This Row],[Date]]&lt;&gt;""),TimeSpend[[#This Row],[End Time]],"")</f>
        <v/>
      </c>
      <c r="J1382" t="str">
        <f>IF(AND(TimeSpend[[#This Row],[Personnel number]]&lt;&gt;"",TimeSpend[[#This Row],[Date]]&lt;&gt;""),TimeSpend[[#This Row],[Location]],"")</f>
        <v/>
      </c>
      <c r="K1382" t="str">
        <f>IF(AND(TimeSpend[[#This Row],[Personnel number]]&lt;&gt;"",TimeSpend[[#This Row],[Date]]&lt;&gt;""),TimeSpend[[#This Row],[Task]],"")</f>
        <v/>
      </c>
      <c r="L1382" t="str">
        <f>IF(AND(TimeSpend[[#This Row],[Personnel number]]&lt;&gt;"",TimeSpend[[#This Row],[Date]]&lt;&gt;""),Utilization!$J$2,"")</f>
        <v/>
      </c>
      <c r="M1382" t="str">
        <f>IF(AND(TimeSpend[[#This Row],[Personnel number]]&lt;&gt;"",TimeSpend[[#This Row],[Date]]&lt;&gt;""),TimeSpend[[#This Row],[Employee Name]],"")</f>
        <v/>
      </c>
      <c r="N1382" t="str">
        <f t="shared" si="42"/>
        <v/>
      </c>
      <c r="O1382" t="str">
        <f t="shared" si="43"/>
        <v/>
      </c>
      <c r="P1382" t="str">
        <f>IF(D1382&lt;&gt;"",VLOOKUP(D1382,Projects!B:C,2,0),"")</f>
        <v/>
      </c>
    </row>
    <row r="1383" spans="1:16" x14ac:dyDescent="0.25">
      <c r="A1383" t="str">
        <f>UPPER(IF(AND(TimeSpend[[#This Row],[Personnel number]]&lt;&gt;"",TimeSpend[[#This Row],[Date]]&lt;&gt;""),TimeSpend[[#This Row],[Personnel number]],""))</f>
        <v/>
      </c>
      <c r="B1383" s="85" t="str">
        <f>IF(AND(TimeSpend[[#This Row],[Personnel number]]&lt;&gt;"",TimeSpend[[#This Row],[Date]]&lt;&gt;""),TEXT(TimeSpend[[#This Row],[Date]],"[$-409]yyyyMMdd"),"")</f>
        <v/>
      </c>
      <c r="C1383" s="33" t="str">
        <f>IF(AND(TimeSpend[[#This Row],[Personnel number]]&lt;&gt;"",TimeSpend[[#This Row],[Date]]&lt;&gt;""),SUBSTITUTE(TimeSpend[[#This Row],[Hours]],",","."),"")</f>
        <v/>
      </c>
      <c r="D1383" t="str">
        <f>IF(AND(TimeSpend[[#This Row],[Personnel number]]&lt;&gt;"",TimeSpend[[#This Row],[Date]]&lt;&gt;""),TimeSpend[[#This Row],[Network]],"")</f>
        <v/>
      </c>
      <c r="E1383" t="str">
        <f>IF(AND(TimeSpend[[#This Row],[Personnel number]]&lt;&gt;"",TimeSpend[[#This Row],[Date]]&lt;&gt;""),TimeSpend[[#This Row],[Network Description]],"")</f>
        <v/>
      </c>
      <c r="F1383" t="str">
        <f>IF(AND(TimeSpend[[#This Row],[Personnel number]]&lt;&gt;"",TimeSpend[[#This Row],[Date]]&lt;&gt;""),TimeSpend[[#This Row],[Activity]],"")</f>
        <v/>
      </c>
      <c r="G1383" t="str">
        <f>IF(AND(TimeSpend[[#This Row],[Personnel number]]&lt;&gt;"",TimeSpend[[#This Row],[Date]]&lt;&gt;""),TimeSpend[[#This Row],[Activity description]],"")</f>
        <v/>
      </c>
      <c r="H1383" s="36" t="str">
        <f>IF(AND(TimeSpend[[#This Row],[Personnel number]]&lt;&gt;"",TimeSpend[[#This Row],[Date]]&lt;&gt;""),TimeSpend[[#This Row],[Start Time]],"")</f>
        <v/>
      </c>
      <c r="I1383" s="36" t="str">
        <f>IF(AND(TimeSpend[[#This Row],[Personnel number]]&lt;&gt;"",TimeSpend[[#This Row],[Date]]&lt;&gt;""),TimeSpend[[#This Row],[End Time]],"")</f>
        <v/>
      </c>
      <c r="J1383" t="str">
        <f>IF(AND(TimeSpend[[#This Row],[Personnel number]]&lt;&gt;"",TimeSpend[[#This Row],[Date]]&lt;&gt;""),TimeSpend[[#This Row],[Location]],"")</f>
        <v/>
      </c>
      <c r="K1383" t="str">
        <f>IF(AND(TimeSpend[[#This Row],[Personnel number]]&lt;&gt;"",TimeSpend[[#This Row],[Date]]&lt;&gt;""),TimeSpend[[#This Row],[Task]],"")</f>
        <v/>
      </c>
      <c r="L1383" t="str">
        <f>IF(AND(TimeSpend[[#This Row],[Personnel number]]&lt;&gt;"",TimeSpend[[#This Row],[Date]]&lt;&gt;""),Utilization!$J$2,"")</f>
        <v/>
      </c>
      <c r="M1383" t="str">
        <f>IF(AND(TimeSpend[[#This Row],[Personnel number]]&lt;&gt;"",TimeSpend[[#This Row],[Date]]&lt;&gt;""),TimeSpend[[#This Row],[Employee Name]],"")</f>
        <v/>
      </c>
      <c r="N1383" t="str">
        <f t="shared" si="42"/>
        <v/>
      </c>
      <c r="O1383" t="str">
        <f t="shared" si="43"/>
        <v/>
      </c>
      <c r="P1383" t="str">
        <f>IF(D1383&lt;&gt;"",VLOOKUP(D1383,Projects!B:C,2,0),"")</f>
        <v/>
      </c>
    </row>
    <row r="1384" spans="1:16" x14ac:dyDescent="0.25">
      <c r="A1384" t="str">
        <f>UPPER(IF(AND(TimeSpend[[#This Row],[Personnel number]]&lt;&gt;"",TimeSpend[[#This Row],[Date]]&lt;&gt;""),TimeSpend[[#This Row],[Personnel number]],""))</f>
        <v/>
      </c>
      <c r="B1384" s="85" t="str">
        <f>IF(AND(TimeSpend[[#This Row],[Personnel number]]&lt;&gt;"",TimeSpend[[#This Row],[Date]]&lt;&gt;""),TEXT(TimeSpend[[#This Row],[Date]],"[$-409]yyyyMMdd"),"")</f>
        <v/>
      </c>
      <c r="C1384" s="33" t="str">
        <f>IF(AND(TimeSpend[[#This Row],[Personnel number]]&lt;&gt;"",TimeSpend[[#This Row],[Date]]&lt;&gt;""),SUBSTITUTE(TimeSpend[[#This Row],[Hours]],",","."),"")</f>
        <v/>
      </c>
      <c r="D1384" t="str">
        <f>IF(AND(TimeSpend[[#This Row],[Personnel number]]&lt;&gt;"",TimeSpend[[#This Row],[Date]]&lt;&gt;""),TimeSpend[[#This Row],[Network]],"")</f>
        <v/>
      </c>
      <c r="E1384" t="str">
        <f>IF(AND(TimeSpend[[#This Row],[Personnel number]]&lt;&gt;"",TimeSpend[[#This Row],[Date]]&lt;&gt;""),TimeSpend[[#This Row],[Network Description]],"")</f>
        <v/>
      </c>
      <c r="F1384" t="str">
        <f>IF(AND(TimeSpend[[#This Row],[Personnel number]]&lt;&gt;"",TimeSpend[[#This Row],[Date]]&lt;&gt;""),TimeSpend[[#This Row],[Activity]],"")</f>
        <v/>
      </c>
      <c r="G1384" t="str">
        <f>IF(AND(TimeSpend[[#This Row],[Personnel number]]&lt;&gt;"",TimeSpend[[#This Row],[Date]]&lt;&gt;""),TimeSpend[[#This Row],[Activity description]],"")</f>
        <v/>
      </c>
      <c r="H1384" s="36" t="str">
        <f>IF(AND(TimeSpend[[#This Row],[Personnel number]]&lt;&gt;"",TimeSpend[[#This Row],[Date]]&lt;&gt;""),TimeSpend[[#This Row],[Start Time]],"")</f>
        <v/>
      </c>
      <c r="I1384" s="36" t="str">
        <f>IF(AND(TimeSpend[[#This Row],[Personnel number]]&lt;&gt;"",TimeSpend[[#This Row],[Date]]&lt;&gt;""),TimeSpend[[#This Row],[End Time]],"")</f>
        <v/>
      </c>
      <c r="J1384" t="str">
        <f>IF(AND(TimeSpend[[#This Row],[Personnel number]]&lt;&gt;"",TimeSpend[[#This Row],[Date]]&lt;&gt;""),TimeSpend[[#This Row],[Location]],"")</f>
        <v/>
      </c>
      <c r="K1384" t="str">
        <f>IF(AND(TimeSpend[[#This Row],[Personnel number]]&lt;&gt;"",TimeSpend[[#This Row],[Date]]&lt;&gt;""),TimeSpend[[#This Row],[Task]],"")</f>
        <v/>
      </c>
      <c r="L1384" t="str">
        <f>IF(AND(TimeSpend[[#This Row],[Personnel number]]&lt;&gt;"",TimeSpend[[#This Row],[Date]]&lt;&gt;""),Utilization!$J$2,"")</f>
        <v/>
      </c>
      <c r="M1384" t="str">
        <f>IF(AND(TimeSpend[[#This Row],[Personnel number]]&lt;&gt;"",TimeSpend[[#This Row],[Date]]&lt;&gt;""),TimeSpend[[#This Row],[Employee Name]],"")</f>
        <v/>
      </c>
      <c r="N1384" t="str">
        <f t="shared" si="42"/>
        <v/>
      </c>
      <c r="O1384" t="str">
        <f t="shared" si="43"/>
        <v/>
      </c>
      <c r="P1384" t="str">
        <f>IF(D1384&lt;&gt;"",VLOOKUP(D1384,Projects!B:C,2,0),"")</f>
        <v/>
      </c>
    </row>
    <row r="1385" spans="1:16" x14ac:dyDescent="0.25">
      <c r="A1385" t="str">
        <f>UPPER(IF(AND(TimeSpend[[#This Row],[Personnel number]]&lt;&gt;"",TimeSpend[[#This Row],[Date]]&lt;&gt;""),TimeSpend[[#This Row],[Personnel number]],""))</f>
        <v/>
      </c>
      <c r="B1385" s="85" t="str">
        <f>IF(AND(TimeSpend[[#This Row],[Personnel number]]&lt;&gt;"",TimeSpend[[#This Row],[Date]]&lt;&gt;""),TEXT(TimeSpend[[#This Row],[Date]],"[$-409]yyyyMMdd"),"")</f>
        <v/>
      </c>
      <c r="C1385" s="33" t="str">
        <f>IF(AND(TimeSpend[[#This Row],[Personnel number]]&lt;&gt;"",TimeSpend[[#This Row],[Date]]&lt;&gt;""),SUBSTITUTE(TimeSpend[[#This Row],[Hours]],",","."),"")</f>
        <v/>
      </c>
      <c r="D1385" t="str">
        <f>IF(AND(TimeSpend[[#This Row],[Personnel number]]&lt;&gt;"",TimeSpend[[#This Row],[Date]]&lt;&gt;""),TimeSpend[[#This Row],[Network]],"")</f>
        <v/>
      </c>
      <c r="E1385" t="str">
        <f>IF(AND(TimeSpend[[#This Row],[Personnel number]]&lt;&gt;"",TimeSpend[[#This Row],[Date]]&lt;&gt;""),TimeSpend[[#This Row],[Network Description]],"")</f>
        <v/>
      </c>
      <c r="F1385" t="str">
        <f>IF(AND(TimeSpend[[#This Row],[Personnel number]]&lt;&gt;"",TimeSpend[[#This Row],[Date]]&lt;&gt;""),TimeSpend[[#This Row],[Activity]],"")</f>
        <v/>
      </c>
      <c r="G1385" t="str">
        <f>IF(AND(TimeSpend[[#This Row],[Personnel number]]&lt;&gt;"",TimeSpend[[#This Row],[Date]]&lt;&gt;""),TimeSpend[[#This Row],[Activity description]],"")</f>
        <v/>
      </c>
      <c r="H1385" s="36" t="str">
        <f>IF(AND(TimeSpend[[#This Row],[Personnel number]]&lt;&gt;"",TimeSpend[[#This Row],[Date]]&lt;&gt;""),TimeSpend[[#This Row],[Start Time]],"")</f>
        <v/>
      </c>
      <c r="I1385" s="36" t="str">
        <f>IF(AND(TimeSpend[[#This Row],[Personnel number]]&lt;&gt;"",TimeSpend[[#This Row],[Date]]&lt;&gt;""),TimeSpend[[#This Row],[End Time]],"")</f>
        <v/>
      </c>
      <c r="J1385" t="str">
        <f>IF(AND(TimeSpend[[#This Row],[Personnel number]]&lt;&gt;"",TimeSpend[[#This Row],[Date]]&lt;&gt;""),TimeSpend[[#This Row],[Location]],"")</f>
        <v/>
      </c>
      <c r="K1385" t="str">
        <f>IF(AND(TimeSpend[[#This Row],[Personnel number]]&lt;&gt;"",TimeSpend[[#This Row],[Date]]&lt;&gt;""),TimeSpend[[#This Row],[Task]],"")</f>
        <v/>
      </c>
      <c r="L1385" t="str">
        <f>IF(AND(TimeSpend[[#This Row],[Personnel number]]&lt;&gt;"",TimeSpend[[#This Row],[Date]]&lt;&gt;""),Utilization!$J$2,"")</f>
        <v/>
      </c>
      <c r="M1385" t="str">
        <f>IF(AND(TimeSpend[[#This Row],[Personnel number]]&lt;&gt;"",TimeSpend[[#This Row],[Date]]&lt;&gt;""),TimeSpend[[#This Row],[Employee Name]],"")</f>
        <v/>
      </c>
      <c r="N1385" t="str">
        <f t="shared" si="42"/>
        <v/>
      </c>
      <c r="O1385" t="str">
        <f t="shared" si="43"/>
        <v/>
      </c>
      <c r="P1385" t="str">
        <f>IF(D1385&lt;&gt;"",VLOOKUP(D1385,Projects!B:C,2,0),"")</f>
        <v/>
      </c>
    </row>
    <row r="1386" spans="1:16" x14ac:dyDescent="0.25">
      <c r="A1386" t="str">
        <f>UPPER(IF(AND(TimeSpend[[#This Row],[Personnel number]]&lt;&gt;"",TimeSpend[[#This Row],[Date]]&lt;&gt;""),TimeSpend[[#This Row],[Personnel number]],""))</f>
        <v/>
      </c>
      <c r="B1386" s="85" t="str">
        <f>IF(AND(TimeSpend[[#This Row],[Personnel number]]&lt;&gt;"",TimeSpend[[#This Row],[Date]]&lt;&gt;""),TEXT(TimeSpend[[#This Row],[Date]],"[$-409]yyyyMMdd"),"")</f>
        <v/>
      </c>
      <c r="C1386" s="33" t="str">
        <f>IF(AND(TimeSpend[[#This Row],[Personnel number]]&lt;&gt;"",TimeSpend[[#This Row],[Date]]&lt;&gt;""),SUBSTITUTE(TimeSpend[[#This Row],[Hours]],",","."),"")</f>
        <v/>
      </c>
      <c r="D1386" t="str">
        <f>IF(AND(TimeSpend[[#This Row],[Personnel number]]&lt;&gt;"",TimeSpend[[#This Row],[Date]]&lt;&gt;""),TimeSpend[[#This Row],[Network]],"")</f>
        <v/>
      </c>
      <c r="E1386" t="str">
        <f>IF(AND(TimeSpend[[#This Row],[Personnel number]]&lt;&gt;"",TimeSpend[[#This Row],[Date]]&lt;&gt;""),TimeSpend[[#This Row],[Network Description]],"")</f>
        <v/>
      </c>
      <c r="F1386" t="str">
        <f>IF(AND(TimeSpend[[#This Row],[Personnel number]]&lt;&gt;"",TimeSpend[[#This Row],[Date]]&lt;&gt;""),TimeSpend[[#This Row],[Activity]],"")</f>
        <v/>
      </c>
      <c r="G1386" t="str">
        <f>IF(AND(TimeSpend[[#This Row],[Personnel number]]&lt;&gt;"",TimeSpend[[#This Row],[Date]]&lt;&gt;""),TimeSpend[[#This Row],[Activity description]],"")</f>
        <v/>
      </c>
      <c r="H1386" s="36" t="str">
        <f>IF(AND(TimeSpend[[#This Row],[Personnel number]]&lt;&gt;"",TimeSpend[[#This Row],[Date]]&lt;&gt;""),TimeSpend[[#This Row],[Start Time]],"")</f>
        <v/>
      </c>
      <c r="I1386" s="36" t="str">
        <f>IF(AND(TimeSpend[[#This Row],[Personnel number]]&lt;&gt;"",TimeSpend[[#This Row],[Date]]&lt;&gt;""),TimeSpend[[#This Row],[End Time]],"")</f>
        <v/>
      </c>
      <c r="J1386" t="str">
        <f>IF(AND(TimeSpend[[#This Row],[Personnel number]]&lt;&gt;"",TimeSpend[[#This Row],[Date]]&lt;&gt;""),TimeSpend[[#This Row],[Location]],"")</f>
        <v/>
      </c>
      <c r="K1386" t="str">
        <f>IF(AND(TimeSpend[[#This Row],[Personnel number]]&lt;&gt;"",TimeSpend[[#This Row],[Date]]&lt;&gt;""),TimeSpend[[#This Row],[Task]],"")</f>
        <v/>
      </c>
      <c r="L1386" t="str">
        <f>IF(AND(TimeSpend[[#This Row],[Personnel number]]&lt;&gt;"",TimeSpend[[#This Row],[Date]]&lt;&gt;""),Utilization!$J$2,"")</f>
        <v/>
      </c>
      <c r="M1386" t="str">
        <f>IF(AND(TimeSpend[[#This Row],[Personnel number]]&lt;&gt;"",TimeSpend[[#This Row],[Date]]&lt;&gt;""),TimeSpend[[#This Row],[Employee Name]],"")</f>
        <v/>
      </c>
      <c r="N1386" t="str">
        <f t="shared" si="42"/>
        <v/>
      </c>
      <c r="O1386" t="str">
        <f t="shared" si="43"/>
        <v/>
      </c>
      <c r="P1386" t="str">
        <f>IF(D1386&lt;&gt;"",VLOOKUP(D1386,Projects!B:C,2,0),"")</f>
        <v/>
      </c>
    </row>
    <row r="1387" spans="1:16" x14ac:dyDescent="0.25">
      <c r="A1387" t="str">
        <f>UPPER(IF(AND(TimeSpend[[#This Row],[Personnel number]]&lt;&gt;"",TimeSpend[[#This Row],[Date]]&lt;&gt;""),TimeSpend[[#This Row],[Personnel number]],""))</f>
        <v/>
      </c>
      <c r="B1387" s="85" t="str">
        <f>IF(AND(TimeSpend[[#This Row],[Personnel number]]&lt;&gt;"",TimeSpend[[#This Row],[Date]]&lt;&gt;""),TEXT(TimeSpend[[#This Row],[Date]],"[$-409]yyyyMMdd"),"")</f>
        <v/>
      </c>
      <c r="C1387" s="33" t="str">
        <f>IF(AND(TimeSpend[[#This Row],[Personnel number]]&lt;&gt;"",TimeSpend[[#This Row],[Date]]&lt;&gt;""),SUBSTITUTE(TimeSpend[[#This Row],[Hours]],",","."),"")</f>
        <v/>
      </c>
      <c r="D1387" t="str">
        <f>IF(AND(TimeSpend[[#This Row],[Personnel number]]&lt;&gt;"",TimeSpend[[#This Row],[Date]]&lt;&gt;""),TimeSpend[[#This Row],[Network]],"")</f>
        <v/>
      </c>
      <c r="E1387" t="str">
        <f>IF(AND(TimeSpend[[#This Row],[Personnel number]]&lt;&gt;"",TimeSpend[[#This Row],[Date]]&lt;&gt;""),TimeSpend[[#This Row],[Network Description]],"")</f>
        <v/>
      </c>
      <c r="F1387" t="str">
        <f>IF(AND(TimeSpend[[#This Row],[Personnel number]]&lt;&gt;"",TimeSpend[[#This Row],[Date]]&lt;&gt;""),TimeSpend[[#This Row],[Activity]],"")</f>
        <v/>
      </c>
      <c r="G1387" t="str">
        <f>IF(AND(TimeSpend[[#This Row],[Personnel number]]&lt;&gt;"",TimeSpend[[#This Row],[Date]]&lt;&gt;""),TimeSpend[[#This Row],[Activity description]],"")</f>
        <v/>
      </c>
      <c r="H1387" s="36" t="str">
        <f>IF(AND(TimeSpend[[#This Row],[Personnel number]]&lt;&gt;"",TimeSpend[[#This Row],[Date]]&lt;&gt;""),TimeSpend[[#This Row],[Start Time]],"")</f>
        <v/>
      </c>
      <c r="I1387" s="36" t="str">
        <f>IF(AND(TimeSpend[[#This Row],[Personnel number]]&lt;&gt;"",TimeSpend[[#This Row],[Date]]&lt;&gt;""),TimeSpend[[#This Row],[End Time]],"")</f>
        <v/>
      </c>
      <c r="J1387" t="str">
        <f>IF(AND(TimeSpend[[#This Row],[Personnel number]]&lt;&gt;"",TimeSpend[[#This Row],[Date]]&lt;&gt;""),TimeSpend[[#This Row],[Location]],"")</f>
        <v/>
      </c>
      <c r="K1387" t="str">
        <f>IF(AND(TimeSpend[[#This Row],[Personnel number]]&lt;&gt;"",TimeSpend[[#This Row],[Date]]&lt;&gt;""),TimeSpend[[#This Row],[Task]],"")</f>
        <v/>
      </c>
      <c r="L1387" t="str">
        <f>IF(AND(TimeSpend[[#This Row],[Personnel number]]&lt;&gt;"",TimeSpend[[#This Row],[Date]]&lt;&gt;""),Utilization!$J$2,"")</f>
        <v/>
      </c>
      <c r="M1387" t="str">
        <f>IF(AND(TimeSpend[[#This Row],[Personnel number]]&lt;&gt;"",TimeSpend[[#This Row],[Date]]&lt;&gt;""),TimeSpend[[#This Row],[Employee Name]],"")</f>
        <v/>
      </c>
      <c r="N1387" t="str">
        <f t="shared" si="42"/>
        <v/>
      </c>
      <c r="O1387" t="str">
        <f t="shared" si="43"/>
        <v/>
      </c>
      <c r="P1387" t="str">
        <f>IF(D1387&lt;&gt;"",VLOOKUP(D1387,Projects!B:C,2,0),"")</f>
        <v/>
      </c>
    </row>
    <row r="1388" spans="1:16" x14ac:dyDescent="0.25">
      <c r="A1388" t="str">
        <f>UPPER(IF(AND(TimeSpend[[#This Row],[Personnel number]]&lt;&gt;"",TimeSpend[[#This Row],[Date]]&lt;&gt;""),TimeSpend[[#This Row],[Personnel number]],""))</f>
        <v/>
      </c>
      <c r="B1388" s="85" t="str">
        <f>IF(AND(TimeSpend[[#This Row],[Personnel number]]&lt;&gt;"",TimeSpend[[#This Row],[Date]]&lt;&gt;""),TEXT(TimeSpend[[#This Row],[Date]],"[$-409]yyyyMMdd"),"")</f>
        <v/>
      </c>
      <c r="C1388" s="33" t="str">
        <f>IF(AND(TimeSpend[[#This Row],[Personnel number]]&lt;&gt;"",TimeSpend[[#This Row],[Date]]&lt;&gt;""),SUBSTITUTE(TimeSpend[[#This Row],[Hours]],",","."),"")</f>
        <v/>
      </c>
      <c r="D1388" t="str">
        <f>IF(AND(TimeSpend[[#This Row],[Personnel number]]&lt;&gt;"",TimeSpend[[#This Row],[Date]]&lt;&gt;""),TimeSpend[[#This Row],[Network]],"")</f>
        <v/>
      </c>
      <c r="E1388" t="str">
        <f>IF(AND(TimeSpend[[#This Row],[Personnel number]]&lt;&gt;"",TimeSpend[[#This Row],[Date]]&lt;&gt;""),TimeSpend[[#This Row],[Network Description]],"")</f>
        <v/>
      </c>
      <c r="F1388" t="str">
        <f>IF(AND(TimeSpend[[#This Row],[Personnel number]]&lt;&gt;"",TimeSpend[[#This Row],[Date]]&lt;&gt;""),TimeSpend[[#This Row],[Activity]],"")</f>
        <v/>
      </c>
      <c r="G1388" t="str">
        <f>IF(AND(TimeSpend[[#This Row],[Personnel number]]&lt;&gt;"",TimeSpend[[#This Row],[Date]]&lt;&gt;""),TimeSpend[[#This Row],[Activity description]],"")</f>
        <v/>
      </c>
      <c r="H1388" s="36" t="str">
        <f>IF(AND(TimeSpend[[#This Row],[Personnel number]]&lt;&gt;"",TimeSpend[[#This Row],[Date]]&lt;&gt;""),TimeSpend[[#This Row],[Start Time]],"")</f>
        <v/>
      </c>
      <c r="I1388" s="36" t="str">
        <f>IF(AND(TimeSpend[[#This Row],[Personnel number]]&lt;&gt;"",TimeSpend[[#This Row],[Date]]&lt;&gt;""),TimeSpend[[#This Row],[End Time]],"")</f>
        <v/>
      </c>
      <c r="J1388" t="str">
        <f>IF(AND(TimeSpend[[#This Row],[Personnel number]]&lt;&gt;"",TimeSpend[[#This Row],[Date]]&lt;&gt;""),TimeSpend[[#This Row],[Location]],"")</f>
        <v/>
      </c>
      <c r="K1388" t="str">
        <f>IF(AND(TimeSpend[[#This Row],[Personnel number]]&lt;&gt;"",TimeSpend[[#This Row],[Date]]&lt;&gt;""),TimeSpend[[#This Row],[Task]],"")</f>
        <v/>
      </c>
      <c r="L1388" t="str">
        <f>IF(AND(TimeSpend[[#This Row],[Personnel number]]&lt;&gt;"",TimeSpend[[#This Row],[Date]]&lt;&gt;""),Utilization!$J$2,"")</f>
        <v/>
      </c>
      <c r="M1388" t="str">
        <f>IF(AND(TimeSpend[[#This Row],[Personnel number]]&lt;&gt;"",TimeSpend[[#This Row],[Date]]&lt;&gt;""),TimeSpend[[#This Row],[Employee Name]],"")</f>
        <v/>
      </c>
      <c r="N1388" t="str">
        <f t="shared" si="42"/>
        <v/>
      </c>
      <c r="O1388" t="str">
        <f t="shared" si="43"/>
        <v/>
      </c>
      <c r="P1388" t="str">
        <f>IF(D1388&lt;&gt;"",VLOOKUP(D1388,Projects!B:C,2,0),"")</f>
        <v/>
      </c>
    </row>
    <row r="1389" spans="1:16" x14ac:dyDescent="0.25">
      <c r="A1389" t="str">
        <f>UPPER(IF(AND(TimeSpend[[#This Row],[Personnel number]]&lt;&gt;"",TimeSpend[[#This Row],[Date]]&lt;&gt;""),TimeSpend[[#This Row],[Personnel number]],""))</f>
        <v/>
      </c>
      <c r="B1389" s="85" t="str">
        <f>IF(AND(TimeSpend[[#This Row],[Personnel number]]&lt;&gt;"",TimeSpend[[#This Row],[Date]]&lt;&gt;""),TEXT(TimeSpend[[#This Row],[Date]],"[$-409]yyyyMMdd"),"")</f>
        <v/>
      </c>
      <c r="C1389" s="33" t="str">
        <f>IF(AND(TimeSpend[[#This Row],[Personnel number]]&lt;&gt;"",TimeSpend[[#This Row],[Date]]&lt;&gt;""),SUBSTITUTE(TimeSpend[[#This Row],[Hours]],",","."),"")</f>
        <v/>
      </c>
      <c r="D1389" t="str">
        <f>IF(AND(TimeSpend[[#This Row],[Personnel number]]&lt;&gt;"",TimeSpend[[#This Row],[Date]]&lt;&gt;""),TimeSpend[[#This Row],[Network]],"")</f>
        <v/>
      </c>
      <c r="E1389" t="str">
        <f>IF(AND(TimeSpend[[#This Row],[Personnel number]]&lt;&gt;"",TimeSpend[[#This Row],[Date]]&lt;&gt;""),TimeSpend[[#This Row],[Network Description]],"")</f>
        <v/>
      </c>
      <c r="F1389" t="str">
        <f>IF(AND(TimeSpend[[#This Row],[Personnel number]]&lt;&gt;"",TimeSpend[[#This Row],[Date]]&lt;&gt;""),TimeSpend[[#This Row],[Activity]],"")</f>
        <v/>
      </c>
      <c r="G1389" t="str">
        <f>IF(AND(TimeSpend[[#This Row],[Personnel number]]&lt;&gt;"",TimeSpend[[#This Row],[Date]]&lt;&gt;""),TimeSpend[[#This Row],[Activity description]],"")</f>
        <v/>
      </c>
      <c r="H1389" s="36" t="str">
        <f>IF(AND(TimeSpend[[#This Row],[Personnel number]]&lt;&gt;"",TimeSpend[[#This Row],[Date]]&lt;&gt;""),TimeSpend[[#This Row],[Start Time]],"")</f>
        <v/>
      </c>
      <c r="I1389" s="36" t="str">
        <f>IF(AND(TimeSpend[[#This Row],[Personnel number]]&lt;&gt;"",TimeSpend[[#This Row],[Date]]&lt;&gt;""),TimeSpend[[#This Row],[End Time]],"")</f>
        <v/>
      </c>
      <c r="J1389" t="str">
        <f>IF(AND(TimeSpend[[#This Row],[Personnel number]]&lt;&gt;"",TimeSpend[[#This Row],[Date]]&lt;&gt;""),TimeSpend[[#This Row],[Location]],"")</f>
        <v/>
      </c>
      <c r="K1389" t="str">
        <f>IF(AND(TimeSpend[[#This Row],[Personnel number]]&lt;&gt;"",TimeSpend[[#This Row],[Date]]&lt;&gt;""),TimeSpend[[#This Row],[Task]],"")</f>
        <v/>
      </c>
      <c r="L1389" t="str">
        <f>IF(AND(TimeSpend[[#This Row],[Personnel number]]&lt;&gt;"",TimeSpend[[#This Row],[Date]]&lt;&gt;""),Utilization!$J$2,"")</f>
        <v/>
      </c>
      <c r="M1389" t="str">
        <f>IF(AND(TimeSpend[[#This Row],[Personnel number]]&lt;&gt;"",TimeSpend[[#This Row],[Date]]&lt;&gt;""),TimeSpend[[#This Row],[Employee Name]],"")</f>
        <v/>
      </c>
      <c r="N1389" t="str">
        <f t="shared" si="42"/>
        <v/>
      </c>
      <c r="O1389" t="str">
        <f t="shared" si="43"/>
        <v/>
      </c>
      <c r="P1389" t="str">
        <f>IF(D1389&lt;&gt;"",VLOOKUP(D1389,Projects!B:C,2,0),"")</f>
        <v/>
      </c>
    </row>
    <row r="1390" spans="1:16" x14ac:dyDescent="0.25">
      <c r="A1390" t="str">
        <f>UPPER(IF(AND(TimeSpend[[#This Row],[Personnel number]]&lt;&gt;"",TimeSpend[[#This Row],[Date]]&lt;&gt;""),TimeSpend[[#This Row],[Personnel number]],""))</f>
        <v/>
      </c>
      <c r="B1390" s="85" t="str">
        <f>IF(AND(TimeSpend[[#This Row],[Personnel number]]&lt;&gt;"",TimeSpend[[#This Row],[Date]]&lt;&gt;""),TEXT(TimeSpend[[#This Row],[Date]],"[$-409]yyyyMMdd"),"")</f>
        <v/>
      </c>
      <c r="C1390" s="33" t="str">
        <f>IF(AND(TimeSpend[[#This Row],[Personnel number]]&lt;&gt;"",TimeSpend[[#This Row],[Date]]&lt;&gt;""),SUBSTITUTE(TimeSpend[[#This Row],[Hours]],",","."),"")</f>
        <v/>
      </c>
      <c r="D1390" t="str">
        <f>IF(AND(TimeSpend[[#This Row],[Personnel number]]&lt;&gt;"",TimeSpend[[#This Row],[Date]]&lt;&gt;""),TimeSpend[[#This Row],[Network]],"")</f>
        <v/>
      </c>
      <c r="E1390" t="str">
        <f>IF(AND(TimeSpend[[#This Row],[Personnel number]]&lt;&gt;"",TimeSpend[[#This Row],[Date]]&lt;&gt;""),TimeSpend[[#This Row],[Network Description]],"")</f>
        <v/>
      </c>
      <c r="F1390" t="str">
        <f>IF(AND(TimeSpend[[#This Row],[Personnel number]]&lt;&gt;"",TimeSpend[[#This Row],[Date]]&lt;&gt;""),TimeSpend[[#This Row],[Activity]],"")</f>
        <v/>
      </c>
      <c r="G1390" t="str">
        <f>IF(AND(TimeSpend[[#This Row],[Personnel number]]&lt;&gt;"",TimeSpend[[#This Row],[Date]]&lt;&gt;""),TimeSpend[[#This Row],[Activity description]],"")</f>
        <v/>
      </c>
      <c r="H1390" s="36" t="str">
        <f>IF(AND(TimeSpend[[#This Row],[Personnel number]]&lt;&gt;"",TimeSpend[[#This Row],[Date]]&lt;&gt;""),TimeSpend[[#This Row],[Start Time]],"")</f>
        <v/>
      </c>
      <c r="I1390" s="36" t="str">
        <f>IF(AND(TimeSpend[[#This Row],[Personnel number]]&lt;&gt;"",TimeSpend[[#This Row],[Date]]&lt;&gt;""),TimeSpend[[#This Row],[End Time]],"")</f>
        <v/>
      </c>
      <c r="J1390" t="str">
        <f>IF(AND(TimeSpend[[#This Row],[Personnel number]]&lt;&gt;"",TimeSpend[[#This Row],[Date]]&lt;&gt;""),TimeSpend[[#This Row],[Location]],"")</f>
        <v/>
      </c>
      <c r="K1390" t="str">
        <f>IF(AND(TimeSpend[[#This Row],[Personnel number]]&lt;&gt;"",TimeSpend[[#This Row],[Date]]&lt;&gt;""),TimeSpend[[#This Row],[Task]],"")</f>
        <v/>
      </c>
      <c r="L1390" t="str">
        <f>IF(AND(TimeSpend[[#This Row],[Personnel number]]&lt;&gt;"",TimeSpend[[#This Row],[Date]]&lt;&gt;""),Utilization!$J$2,"")</f>
        <v/>
      </c>
      <c r="M1390" t="str">
        <f>IF(AND(TimeSpend[[#This Row],[Personnel number]]&lt;&gt;"",TimeSpend[[#This Row],[Date]]&lt;&gt;""),TimeSpend[[#This Row],[Employee Name]],"")</f>
        <v/>
      </c>
      <c r="N1390" t="str">
        <f t="shared" si="42"/>
        <v/>
      </c>
      <c r="O1390" t="str">
        <f t="shared" si="43"/>
        <v/>
      </c>
      <c r="P1390" t="str">
        <f>IF(D1390&lt;&gt;"",VLOOKUP(D1390,Projects!B:C,2,0),"")</f>
        <v/>
      </c>
    </row>
    <row r="1391" spans="1:16" x14ac:dyDescent="0.25">
      <c r="A1391" t="str">
        <f>UPPER(IF(AND(TimeSpend[[#This Row],[Personnel number]]&lt;&gt;"",TimeSpend[[#This Row],[Date]]&lt;&gt;""),TimeSpend[[#This Row],[Personnel number]],""))</f>
        <v/>
      </c>
      <c r="B1391" s="85" t="str">
        <f>IF(AND(TimeSpend[[#This Row],[Personnel number]]&lt;&gt;"",TimeSpend[[#This Row],[Date]]&lt;&gt;""),TEXT(TimeSpend[[#This Row],[Date]],"[$-409]yyyyMMdd"),"")</f>
        <v/>
      </c>
      <c r="C1391" s="33" t="str">
        <f>IF(AND(TimeSpend[[#This Row],[Personnel number]]&lt;&gt;"",TimeSpend[[#This Row],[Date]]&lt;&gt;""),SUBSTITUTE(TimeSpend[[#This Row],[Hours]],",","."),"")</f>
        <v/>
      </c>
      <c r="D1391" t="str">
        <f>IF(AND(TimeSpend[[#This Row],[Personnel number]]&lt;&gt;"",TimeSpend[[#This Row],[Date]]&lt;&gt;""),TimeSpend[[#This Row],[Network]],"")</f>
        <v/>
      </c>
      <c r="E1391" t="str">
        <f>IF(AND(TimeSpend[[#This Row],[Personnel number]]&lt;&gt;"",TimeSpend[[#This Row],[Date]]&lt;&gt;""),TimeSpend[[#This Row],[Network Description]],"")</f>
        <v/>
      </c>
      <c r="F1391" t="str">
        <f>IF(AND(TimeSpend[[#This Row],[Personnel number]]&lt;&gt;"",TimeSpend[[#This Row],[Date]]&lt;&gt;""),TimeSpend[[#This Row],[Activity]],"")</f>
        <v/>
      </c>
      <c r="G1391" t="str">
        <f>IF(AND(TimeSpend[[#This Row],[Personnel number]]&lt;&gt;"",TimeSpend[[#This Row],[Date]]&lt;&gt;""),TimeSpend[[#This Row],[Activity description]],"")</f>
        <v/>
      </c>
      <c r="H1391" s="36" t="str">
        <f>IF(AND(TimeSpend[[#This Row],[Personnel number]]&lt;&gt;"",TimeSpend[[#This Row],[Date]]&lt;&gt;""),TimeSpend[[#This Row],[Start Time]],"")</f>
        <v/>
      </c>
      <c r="I1391" s="36" t="str">
        <f>IF(AND(TimeSpend[[#This Row],[Personnel number]]&lt;&gt;"",TimeSpend[[#This Row],[Date]]&lt;&gt;""),TimeSpend[[#This Row],[End Time]],"")</f>
        <v/>
      </c>
      <c r="J1391" t="str">
        <f>IF(AND(TimeSpend[[#This Row],[Personnel number]]&lt;&gt;"",TimeSpend[[#This Row],[Date]]&lt;&gt;""),TimeSpend[[#This Row],[Location]],"")</f>
        <v/>
      </c>
      <c r="K1391" t="str">
        <f>IF(AND(TimeSpend[[#This Row],[Personnel number]]&lt;&gt;"",TimeSpend[[#This Row],[Date]]&lt;&gt;""),TimeSpend[[#This Row],[Task]],"")</f>
        <v/>
      </c>
      <c r="L1391" t="str">
        <f>IF(AND(TimeSpend[[#This Row],[Personnel number]]&lt;&gt;"",TimeSpend[[#This Row],[Date]]&lt;&gt;""),Utilization!$J$2,"")</f>
        <v/>
      </c>
      <c r="M1391" t="str">
        <f>IF(AND(TimeSpend[[#This Row],[Personnel number]]&lt;&gt;"",TimeSpend[[#This Row],[Date]]&lt;&gt;""),TimeSpend[[#This Row],[Employee Name]],"")</f>
        <v/>
      </c>
      <c r="N1391" t="str">
        <f t="shared" si="42"/>
        <v/>
      </c>
      <c r="O1391" t="str">
        <f t="shared" si="43"/>
        <v/>
      </c>
      <c r="P1391" t="str">
        <f>IF(D1391&lt;&gt;"",VLOOKUP(D1391,Projects!B:C,2,0),"")</f>
        <v/>
      </c>
    </row>
    <row r="1392" spans="1:16" x14ac:dyDescent="0.25">
      <c r="A1392" t="str">
        <f>UPPER(IF(AND(TimeSpend[[#This Row],[Personnel number]]&lt;&gt;"",TimeSpend[[#This Row],[Date]]&lt;&gt;""),TimeSpend[[#This Row],[Personnel number]],""))</f>
        <v/>
      </c>
      <c r="B1392" s="85" t="str">
        <f>IF(AND(TimeSpend[[#This Row],[Personnel number]]&lt;&gt;"",TimeSpend[[#This Row],[Date]]&lt;&gt;""),TEXT(TimeSpend[[#This Row],[Date]],"[$-409]yyyyMMdd"),"")</f>
        <v/>
      </c>
      <c r="C1392" s="33" t="str">
        <f>IF(AND(TimeSpend[[#This Row],[Personnel number]]&lt;&gt;"",TimeSpend[[#This Row],[Date]]&lt;&gt;""),SUBSTITUTE(TimeSpend[[#This Row],[Hours]],",","."),"")</f>
        <v/>
      </c>
      <c r="D1392" t="str">
        <f>IF(AND(TimeSpend[[#This Row],[Personnel number]]&lt;&gt;"",TimeSpend[[#This Row],[Date]]&lt;&gt;""),TimeSpend[[#This Row],[Network]],"")</f>
        <v/>
      </c>
      <c r="E1392" t="str">
        <f>IF(AND(TimeSpend[[#This Row],[Personnel number]]&lt;&gt;"",TimeSpend[[#This Row],[Date]]&lt;&gt;""),TimeSpend[[#This Row],[Network Description]],"")</f>
        <v/>
      </c>
      <c r="F1392" t="str">
        <f>IF(AND(TimeSpend[[#This Row],[Personnel number]]&lt;&gt;"",TimeSpend[[#This Row],[Date]]&lt;&gt;""),TimeSpend[[#This Row],[Activity]],"")</f>
        <v/>
      </c>
      <c r="G1392" t="str">
        <f>IF(AND(TimeSpend[[#This Row],[Personnel number]]&lt;&gt;"",TimeSpend[[#This Row],[Date]]&lt;&gt;""),TimeSpend[[#This Row],[Activity description]],"")</f>
        <v/>
      </c>
      <c r="H1392" s="36" t="str">
        <f>IF(AND(TimeSpend[[#This Row],[Personnel number]]&lt;&gt;"",TimeSpend[[#This Row],[Date]]&lt;&gt;""),TimeSpend[[#This Row],[Start Time]],"")</f>
        <v/>
      </c>
      <c r="I1392" s="36" t="str">
        <f>IF(AND(TimeSpend[[#This Row],[Personnel number]]&lt;&gt;"",TimeSpend[[#This Row],[Date]]&lt;&gt;""),TimeSpend[[#This Row],[End Time]],"")</f>
        <v/>
      </c>
      <c r="J1392" t="str">
        <f>IF(AND(TimeSpend[[#This Row],[Personnel number]]&lt;&gt;"",TimeSpend[[#This Row],[Date]]&lt;&gt;""),TimeSpend[[#This Row],[Location]],"")</f>
        <v/>
      </c>
      <c r="K1392" t="str">
        <f>IF(AND(TimeSpend[[#This Row],[Personnel number]]&lt;&gt;"",TimeSpend[[#This Row],[Date]]&lt;&gt;""),TimeSpend[[#This Row],[Task]],"")</f>
        <v/>
      </c>
      <c r="L1392" t="str">
        <f>IF(AND(TimeSpend[[#This Row],[Personnel number]]&lt;&gt;"",TimeSpend[[#This Row],[Date]]&lt;&gt;""),Utilization!$J$2,"")</f>
        <v/>
      </c>
      <c r="M1392" t="str">
        <f>IF(AND(TimeSpend[[#This Row],[Personnel number]]&lt;&gt;"",TimeSpend[[#This Row],[Date]]&lt;&gt;""),TimeSpend[[#This Row],[Employee Name]],"")</f>
        <v/>
      </c>
      <c r="N1392" t="str">
        <f t="shared" si="42"/>
        <v/>
      </c>
      <c r="O1392" t="str">
        <f t="shared" si="43"/>
        <v/>
      </c>
      <c r="P1392" t="str">
        <f>IF(D1392&lt;&gt;"",VLOOKUP(D1392,Projects!B:C,2,0),"")</f>
        <v/>
      </c>
    </row>
    <row r="1393" spans="1:16" x14ac:dyDescent="0.25">
      <c r="A1393" t="str">
        <f>UPPER(IF(AND(TimeSpend[[#This Row],[Personnel number]]&lt;&gt;"",TimeSpend[[#This Row],[Date]]&lt;&gt;""),TimeSpend[[#This Row],[Personnel number]],""))</f>
        <v/>
      </c>
      <c r="B1393" s="85" t="str">
        <f>IF(AND(TimeSpend[[#This Row],[Personnel number]]&lt;&gt;"",TimeSpend[[#This Row],[Date]]&lt;&gt;""),TEXT(TimeSpend[[#This Row],[Date]],"[$-409]yyyyMMdd"),"")</f>
        <v/>
      </c>
      <c r="C1393" s="33" t="str">
        <f>IF(AND(TimeSpend[[#This Row],[Personnel number]]&lt;&gt;"",TimeSpend[[#This Row],[Date]]&lt;&gt;""),SUBSTITUTE(TimeSpend[[#This Row],[Hours]],",","."),"")</f>
        <v/>
      </c>
      <c r="D1393" t="str">
        <f>IF(AND(TimeSpend[[#This Row],[Personnel number]]&lt;&gt;"",TimeSpend[[#This Row],[Date]]&lt;&gt;""),TimeSpend[[#This Row],[Network]],"")</f>
        <v/>
      </c>
      <c r="E1393" t="str">
        <f>IF(AND(TimeSpend[[#This Row],[Personnel number]]&lt;&gt;"",TimeSpend[[#This Row],[Date]]&lt;&gt;""),TimeSpend[[#This Row],[Network Description]],"")</f>
        <v/>
      </c>
      <c r="F1393" t="str">
        <f>IF(AND(TimeSpend[[#This Row],[Personnel number]]&lt;&gt;"",TimeSpend[[#This Row],[Date]]&lt;&gt;""),TimeSpend[[#This Row],[Activity]],"")</f>
        <v/>
      </c>
      <c r="G1393" t="str">
        <f>IF(AND(TimeSpend[[#This Row],[Personnel number]]&lt;&gt;"",TimeSpend[[#This Row],[Date]]&lt;&gt;""),TimeSpend[[#This Row],[Activity description]],"")</f>
        <v/>
      </c>
      <c r="H1393" s="36" t="str">
        <f>IF(AND(TimeSpend[[#This Row],[Personnel number]]&lt;&gt;"",TimeSpend[[#This Row],[Date]]&lt;&gt;""),TimeSpend[[#This Row],[Start Time]],"")</f>
        <v/>
      </c>
      <c r="I1393" s="36" t="str">
        <f>IF(AND(TimeSpend[[#This Row],[Personnel number]]&lt;&gt;"",TimeSpend[[#This Row],[Date]]&lt;&gt;""),TimeSpend[[#This Row],[End Time]],"")</f>
        <v/>
      </c>
      <c r="J1393" t="str">
        <f>IF(AND(TimeSpend[[#This Row],[Personnel number]]&lt;&gt;"",TimeSpend[[#This Row],[Date]]&lt;&gt;""),TimeSpend[[#This Row],[Location]],"")</f>
        <v/>
      </c>
      <c r="K1393" t="str">
        <f>IF(AND(TimeSpend[[#This Row],[Personnel number]]&lt;&gt;"",TimeSpend[[#This Row],[Date]]&lt;&gt;""),TimeSpend[[#This Row],[Task]],"")</f>
        <v/>
      </c>
      <c r="L1393" t="str">
        <f>IF(AND(TimeSpend[[#This Row],[Personnel number]]&lt;&gt;"",TimeSpend[[#This Row],[Date]]&lt;&gt;""),Utilization!$J$2,"")</f>
        <v/>
      </c>
      <c r="M1393" t="str">
        <f>IF(AND(TimeSpend[[#This Row],[Personnel number]]&lt;&gt;"",TimeSpend[[#This Row],[Date]]&lt;&gt;""),TimeSpend[[#This Row],[Employee Name]],"")</f>
        <v/>
      </c>
      <c r="N1393" t="str">
        <f t="shared" si="42"/>
        <v/>
      </c>
      <c r="O1393" t="str">
        <f t="shared" si="43"/>
        <v/>
      </c>
      <c r="P1393" t="str">
        <f>IF(D1393&lt;&gt;"",VLOOKUP(D1393,Projects!B:C,2,0),"")</f>
        <v/>
      </c>
    </row>
    <row r="1394" spans="1:16" x14ac:dyDescent="0.25">
      <c r="A1394" t="str">
        <f>UPPER(IF(AND(TimeSpend[[#This Row],[Personnel number]]&lt;&gt;"",TimeSpend[[#This Row],[Date]]&lt;&gt;""),TimeSpend[[#This Row],[Personnel number]],""))</f>
        <v/>
      </c>
      <c r="B1394" s="85" t="str">
        <f>IF(AND(TimeSpend[[#This Row],[Personnel number]]&lt;&gt;"",TimeSpend[[#This Row],[Date]]&lt;&gt;""),TEXT(TimeSpend[[#This Row],[Date]],"[$-409]yyyyMMdd"),"")</f>
        <v/>
      </c>
      <c r="C1394" s="33" t="str">
        <f>IF(AND(TimeSpend[[#This Row],[Personnel number]]&lt;&gt;"",TimeSpend[[#This Row],[Date]]&lt;&gt;""),SUBSTITUTE(TimeSpend[[#This Row],[Hours]],",","."),"")</f>
        <v/>
      </c>
      <c r="D1394" t="str">
        <f>IF(AND(TimeSpend[[#This Row],[Personnel number]]&lt;&gt;"",TimeSpend[[#This Row],[Date]]&lt;&gt;""),TimeSpend[[#This Row],[Network]],"")</f>
        <v/>
      </c>
      <c r="E1394" t="str">
        <f>IF(AND(TimeSpend[[#This Row],[Personnel number]]&lt;&gt;"",TimeSpend[[#This Row],[Date]]&lt;&gt;""),TimeSpend[[#This Row],[Network Description]],"")</f>
        <v/>
      </c>
      <c r="F1394" t="str">
        <f>IF(AND(TimeSpend[[#This Row],[Personnel number]]&lt;&gt;"",TimeSpend[[#This Row],[Date]]&lt;&gt;""),TimeSpend[[#This Row],[Activity]],"")</f>
        <v/>
      </c>
      <c r="G1394" t="str">
        <f>IF(AND(TimeSpend[[#This Row],[Personnel number]]&lt;&gt;"",TimeSpend[[#This Row],[Date]]&lt;&gt;""),TimeSpend[[#This Row],[Activity description]],"")</f>
        <v/>
      </c>
      <c r="H1394" s="36" t="str">
        <f>IF(AND(TimeSpend[[#This Row],[Personnel number]]&lt;&gt;"",TimeSpend[[#This Row],[Date]]&lt;&gt;""),TimeSpend[[#This Row],[Start Time]],"")</f>
        <v/>
      </c>
      <c r="I1394" s="36" t="str">
        <f>IF(AND(TimeSpend[[#This Row],[Personnel number]]&lt;&gt;"",TimeSpend[[#This Row],[Date]]&lt;&gt;""),TimeSpend[[#This Row],[End Time]],"")</f>
        <v/>
      </c>
      <c r="J1394" t="str">
        <f>IF(AND(TimeSpend[[#This Row],[Personnel number]]&lt;&gt;"",TimeSpend[[#This Row],[Date]]&lt;&gt;""),TimeSpend[[#This Row],[Location]],"")</f>
        <v/>
      </c>
      <c r="K1394" t="str">
        <f>IF(AND(TimeSpend[[#This Row],[Personnel number]]&lt;&gt;"",TimeSpend[[#This Row],[Date]]&lt;&gt;""),TimeSpend[[#This Row],[Task]],"")</f>
        <v/>
      </c>
      <c r="L1394" t="str">
        <f>IF(AND(TimeSpend[[#This Row],[Personnel number]]&lt;&gt;"",TimeSpend[[#This Row],[Date]]&lt;&gt;""),Utilization!$J$2,"")</f>
        <v/>
      </c>
      <c r="M1394" t="str">
        <f>IF(AND(TimeSpend[[#This Row],[Personnel number]]&lt;&gt;"",TimeSpend[[#This Row],[Date]]&lt;&gt;""),TimeSpend[[#This Row],[Employee Name]],"")</f>
        <v/>
      </c>
      <c r="N1394" t="str">
        <f t="shared" si="42"/>
        <v/>
      </c>
      <c r="O1394" t="str">
        <f t="shared" si="43"/>
        <v/>
      </c>
      <c r="P1394" t="str">
        <f>IF(D1394&lt;&gt;"",VLOOKUP(D1394,Projects!B:C,2,0),"")</f>
        <v/>
      </c>
    </row>
    <row r="1395" spans="1:16" x14ac:dyDescent="0.25">
      <c r="A1395" t="str">
        <f>UPPER(IF(AND(TimeSpend[[#This Row],[Personnel number]]&lt;&gt;"",TimeSpend[[#This Row],[Date]]&lt;&gt;""),TimeSpend[[#This Row],[Personnel number]],""))</f>
        <v/>
      </c>
      <c r="B1395" s="85" t="str">
        <f>IF(AND(TimeSpend[[#This Row],[Personnel number]]&lt;&gt;"",TimeSpend[[#This Row],[Date]]&lt;&gt;""),TEXT(TimeSpend[[#This Row],[Date]],"[$-409]yyyyMMdd"),"")</f>
        <v/>
      </c>
      <c r="C1395" s="33" t="str">
        <f>IF(AND(TimeSpend[[#This Row],[Personnel number]]&lt;&gt;"",TimeSpend[[#This Row],[Date]]&lt;&gt;""),SUBSTITUTE(TimeSpend[[#This Row],[Hours]],",","."),"")</f>
        <v/>
      </c>
      <c r="D1395" t="str">
        <f>IF(AND(TimeSpend[[#This Row],[Personnel number]]&lt;&gt;"",TimeSpend[[#This Row],[Date]]&lt;&gt;""),TimeSpend[[#This Row],[Network]],"")</f>
        <v/>
      </c>
      <c r="E1395" t="str">
        <f>IF(AND(TimeSpend[[#This Row],[Personnel number]]&lt;&gt;"",TimeSpend[[#This Row],[Date]]&lt;&gt;""),TimeSpend[[#This Row],[Network Description]],"")</f>
        <v/>
      </c>
      <c r="F1395" t="str">
        <f>IF(AND(TimeSpend[[#This Row],[Personnel number]]&lt;&gt;"",TimeSpend[[#This Row],[Date]]&lt;&gt;""),TimeSpend[[#This Row],[Activity]],"")</f>
        <v/>
      </c>
      <c r="G1395" t="str">
        <f>IF(AND(TimeSpend[[#This Row],[Personnel number]]&lt;&gt;"",TimeSpend[[#This Row],[Date]]&lt;&gt;""),TimeSpend[[#This Row],[Activity description]],"")</f>
        <v/>
      </c>
      <c r="H1395" s="36" t="str">
        <f>IF(AND(TimeSpend[[#This Row],[Personnel number]]&lt;&gt;"",TimeSpend[[#This Row],[Date]]&lt;&gt;""),TimeSpend[[#This Row],[Start Time]],"")</f>
        <v/>
      </c>
      <c r="I1395" s="36" t="str">
        <f>IF(AND(TimeSpend[[#This Row],[Personnel number]]&lt;&gt;"",TimeSpend[[#This Row],[Date]]&lt;&gt;""),TimeSpend[[#This Row],[End Time]],"")</f>
        <v/>
      </c>
      <c r="J1395" t="str">
        <f>IF(AND(TimeSpend[[#This Row],[Personnel number]]&lt;&gt;"",TimeSpend[[#This Row],[Date]]&lt;&gt;""),TimeSpend[[#This Row],[Location]],"")</f>
        <v/>
      </c>
      <c r="K1395" t="str">
        <f>IF(AND(TimeSpend[[#This Row],[Personnel number]]&lt;&gt;"",TimeSpend[[#This Row],[Date]]&lt;&gt;""),TimeSpend[[#This Row],[Task]],"")</f>
        <v/>
      </c>
      <c r="L1395" t="str">
        <f>IF(AND(TimeSpend[[#This Row],[Personnel number]]&lt;&gt;"",TimeSpend[[#This Row],[Date]]&lt;&gt;""),Utilization!$J$2,"")</f>
        <v/>
      </c>
      <c r="M1395" t="str">
        <f>IF(AND(TimeSpend[[#This Row],[Personnel number]]&lt;&gt;"",TimeSpend[[#This Row],[Date]]&lt;&gt;""),TimeSpend[[#This Row],[Employee Name]],"")</f>
        <v/>
      </c>
      <c r="N1395" t="str">
        <f t="shared" si="42"/>
        <v/>
      </c>
      <c r="O1395" t="str">
        <f t="shared" si="43"/>
        <v/>
      </c>
      <c r="P1395" t="str">
        <f>IF(D1395&lt;&gt;"",VLOOKUP(D1395,Projects!B:C,2,0),"")</f>
        <v/>
      </c>
    </row>
    <row r="1396" spans="1:16" x14ac:dyDescent="0.25">
      <c r="A1396" t="str">
        <f>UPPER(IF(AND(TimeSpend[[#This Row],[Personnel number]]&lt;&gt;"",TimeSpend[[#This Row],[Date]]&lt;&gt;""),TimeSpend[[#This Row],[Personnel number]],""))</f>
        <v/>
      </c>
      <c r="B1396" s="85" t="str">
        <f>IF(AND(TimeSpend[[#This Row],[Personnel number]]&lt;&gt;"",TimeSpend[[#This Row],[Date]]&lt;&gt;""),TEXT(TimeSpend[[#This Row],[Date]],"[$-409]yyyyMMdd"),"")</f>
        <v/>
      </c>
      <c r="C1396" s="33" t="str">
        <f>IF(AND(TimeSpend[[#This Row],[Personnel number]]&lt;&gt;"",TimeSpend[[#This Row],[Date]]&lt;&gt;""),SUBSTITUTE(TimeSpend[[#This Row],[Hours]],",","."),"")</f>
        <v/>
      </c>
      <c r="D1396" t="str">
        <f>IF(AND(TimeSpend[[#This Row],[Personnel number]]&lt;&gt;"",TimeSpend[[#This Row],[Date]]&lt;&gt;""),TimeSpend[[#This Row],[Network]],"")</f>
        <v/>
      </c>
      <c r="E1396" t="str">
        <f>IF(AND(TimeSpend[[#This Row],[Personnel number]]&lt;&gt;"",TimeSpend[[#This Row],[Date]]&lt;&gt;""),TimeSpend[[#This Row],[Network Description]],"")</f>
        <v/>
      </c>
      <c r="F1396" t="str">
        <f>IF(AND(TimeSpend[[#This Row],[Personnel number]]&lt;&gt;"",TimeSpend[[#This Row],[Date]]&lt;&gt;""),TimeSpend[[#This Row],[Activity]],"")</f>
        <v/>
      </c>
      <c r="G1396" t="str">
        <f>IF(AND(TimeSpend[[#This Row],[Personnel number]]&lt;&gt;"",TimeSpend[[#This Row],[Date]]&lt;&gt;""),TimeSpend[[#This Row],[Activity description]],"")</f>
        <v/>
      </c>
      <c r="H1396" s="36" t="str">
        <f>IF(AND(TimeSpend[[#This Row],[Personnel number]]&lt;&gt;"",TimeSpend[[#This Row],[Date]]&lt;&gt;""),TimeSpend[[#This Row],[Start Time]],"")</f>
        <v/>
      </c>
      <c r="I1396" s="36" t="str">
        <f>IF(AND(TimeSpend[[#This Row],[Personnel number]]&lt;&gt;"",TimeSpend[[#This Row],[Date]]&lt;&gt;""),TimeSpend[[#This Row],[End Time]],"")</f>
        <v/>
      </c>
      <c r="J1396" t="str">
        <f>IF(AND(TimeSpend[[#This Row],[Personnel number]]&lt;&gt;"",TimeSpend[[#This Row],[Date]]&lt;&gt;""),TimeSpend[[#This Row],[Location]],"")</f>
        <v/>
      </c>
      <c r="K1396" t="str">
        <f>IF(AND(TimeSpend[[#This Row],[Personnel number]]&lt;&gt;"",TimeSpend[[#This Row],[Date]]&lt;&gt;""),TimeSpend[[#This Row],[Task]],"")</f>
        <v/>
      </c>
      <c r="L1396" t="str">
        <f>IF(AND(TimeSpend[[#This Row],[Personnel number]]&lt;&gt;"",TimeSpend[[#This Row],[Date]]&lt;&gt;""),Utilization!$J$2,"")</f>
        <v/>
      </c>
      <c r="M1396" t="str">
        <f>IF(AND(TimeSpend[[#This Row],[Personnel number]]&lt;&gt;"",TimeSpend[[#This Row],[Date]]&lt;&gt;""),TimeSpend[[#This Row],[Employee Name]],"")</f>
        <v/>
      </c>
      <c r="N1396" t="str">
        <f t="shared" si="42"/>
        <v/>
      </c>
      <c r="O1396" t="str">
        <f t="shared" si="43"/>
        <v/>
      </c>
      <c r="P1396" t="str">
        <f>IF(D1396&lt;&gt;"",VLOOKUP(D1396,Projects!B:C,2,0),"")</f>
        <v/>
      </c>
    </row>
    <row r="1397" spans="1:16" x14ac:dyDescent="0.25">
      <c r="A1397" t="str">
        <f>UPPER(IF(AND(TimeSpend[[#This Row],[Personnel number]]&lt;&gt;"",TimeSpend[[#This Row],[Date]]&lt;&gt;""),TimeSpend[[#This Row],[Personnel number]],""))</f>
        <v/>
      </c>
      <c r="B1397" s="85" t="str">
        <f>IF(AND(TimeSpend[[#This Row],[Personnel number]]&lt;&gt;"",TimeSpend[[#This Row],[Date]]&lt;&gt;""),TEXT(TimeSpend[[#This Row],[Date]],"[$-409]yyyyMMdd"),"")</f>
        <v/>
      </c>
      <c r="C1397" s="33" t="str">
        <f>IF(AND(TimeSpend[[#This Row],[Personnel number]]&lt;&gt;"",TimeSpend[[#This Row],[Date]]&lt;&gt;""),SUBSTITUTE(TimeSpend[[#This Row],[Hours]],",","."),"")</f>
        <v/>
      </c>
      <c r="D1397" t="str">
        <f>IF(AND(TimeSpend[[#This Row],[Personnel number]]&lt;&gt;"",TimeSpend[[#This Row],[Date]]&lt;&gt;""),TimeSpend[[#This Row],[Network]],"")</f>
        <v/>
      </c>
      <c r="E1397" t="str">
        <f>IF(AND(TimeSpend[[#This Row],[Personnel number]]&lt;&gt;"",TimeSpend[[#This Row],[Date]]&lt;&gt;""),TimeSpend[[#This Row],[Network Description]],"")</f>
        <v/>
      </c>
      <c r="F1397" t="str">
        <f>IF(AND(TimeSpend[[#This Row],[Personnel number]]&lt;&gt;"",TimeSpend[[#This Row],[Date]]&lt;&gt;""),TimeSpend[[#This Row],[Activity]],"")</f>
        <v/>
      </c>
      <c r="G1397" t="str">
        <f>IF(AND(TimeSpend[[#This Row],[Personnel number]]&lt;&gt;"",TimeSpend[[#This Row],[Date]]&lt;&gt;""),TimeSpend[[#This Row],[Activity description]],"")</f>
        <v/>
      </c>
      <c r="H1397" s="36" t="str">
        <f>IF(AND(TimeSpend[[#This Row],[Personnel number]]&lt;&gt;"",TimeSpend[[#This Row],[Date]]&lt;&gt;""),TimeSpend[[#This Row],[Start Time]],"")</f>
        <v/>
      </c>
      <c r="I1397" s="36" t="str">
        <f>IF(AND(TimeSpend[[#This Row],[Personnel number]]&lt;&gt;"",TimeSpend[[#This Row],[Date]]&lt;&gt;""),TimeSpend[[#This Row],[End Time]],"")</f>
        <v/>
      </c>
      <c r="J1397" t="str">
        <f>IF(AND(TimeSpend[[#This Row],[Personnel number]]&lt;&gt;"",TimeSpend[[#This Row],[Date]]&lt;&gt;""),TimeSpend[[#This Row],[Location]],"")</f>
        <v/>
      </c>
      <c r="K1397" t="str">
        <f>IF(AND(TimeSpend[[#This Row],[Personnel number]]&lt;&gt;"",TimeSpend[[#This Row],[Date]]&lt;&gt;""),TimeSpend[[#This Row],[Task]],"")</f>
        <v/>
      </c>
      <c r="L1397" t="str">
        <f>IF(AND(TimeSpend[[#This Row],[Personnel number]]&lt;&gt;"",TimeSpend[[#This Row],[Date]]&lt;&gt;""),Utilization!$J$2,"")</f>
        <v/>
      </c>
      <c r="M1397" t="str">
        <f>IF(AND(TimeSpend[[#This Row],[Personnel number]]&lt;&gt;"",TimeSpend[[#This Row],[Date]]&lt;&gt;""),TimeSpend[[#This Row],[Employee Name]],"")</f>
        <v/>
      </c>
      <c r="N1397" t="str">
        <f t="shared" si="42"/>
        <v/>
      </c>
      <c r="O1397" t="str">
        <f t="shared" si="43"/>
        <v/>
      </c>
      <c r="P1397" t="str">
        <f>IF(D1397&lt;&gt;"",VLOOKUP(D1397,Projects!B:C,2,0),"")</f>
        <v/>
      </c>
    </row>
    <row r="1398" spans="1:16" x14ac:dyDescent="0.25">
      <c r="A1398" t="str">
        <f>UPPER(IF(AND(TimeSpend[[#This Row],[Personnel number]]&lt;&gt;"",TimeSpend[[#This Row],[Date]]&lt;&gt;""),TimeSpend[[#This Row],[Personnel number]],""))</f>
        <v/>
      </c>
      <c r="B1398" s="85" t="str">
        <f>IF(AND(TimeSpend[[#This Row],[Personnel number]]&lt;&gt;"",TimeSpend[[#This Row],[Date]]&lt;&gt;""),TEXT(TimeSpend[[#This Row],[Date]],"[$-409]yyyyMMdd"),"")</f>
        <v/>
      </c>
      <c r="C1398" s="33" t="str">
        <f>IF(AND(TimeSpend[[#This Row],[Personnel number]]&lt;&gt;"",TimeSpend[[#This Row],[Date]]&lt;&gt;""),SUBSTITUTE(TimeSpend[[#This Row],[Hours]],",","."),"")</f>
        <v/>
      </c>
      <c r="D1398" t="str">
        <f>IF(AND(TimeSpend[[#This Row],[Personnel number]]&lt;&gt;"",TimeSpend[[#This Row],[Date]]&lt;&gt;""),TimeSpend[[#This Row],[Network]],"")</f>
        <v/>
      </c>
      <c r="E1398" t="str">
        <f>IF(AND(TimeSpend[[#This Row],[Personnel number]]&lt;&gt;"",TimeSpend[[#This Row],[Date]]&lt;&gt;""),TimeSpend[[#This Row],[Network Description]],"")</f>
        <v/>
      </c>
      <c r="F1398" t="str">
        <f>IF(AND(TimeSpend[[#This Row],[Personnel number]]&lt;&gt;"",TimeSpend[[#This Row],[Date]]&lt;&gt;""),TimeSpend[[#This Row],[Activity]],"")</f>
        <v/>
      </c>
      <c r="G1398" t="str">
        <f>IF(AND(TimeSpend[[#This Row],[Personnel number]]&lt;&gt;"",TimeSpend[[#This Row],[Date]]&lt;&gt;""),TimeSpend[[#This Row],[Activity description]],"")</f>
        <v/>
      </c>
      <c r="H1398" s="36" t="str">
        <f>IF(AND(TimeSpend[[#This Row],[Personnel number]]&lt;&gt;"",TimeSpend[[#This Row],[Date]]&lt;&gt;""),TimeSpend[[#This Row],[Start Time]],"")</f>
        <v/>
      </c>
      <c r="I1398" s="36" t="str">
        <f>IF(AND(TimeSpend[[#This Row],[Personnel number]]&lt;&gt;"",TimeSpend[[#This Row],[Date]]&lt;&gt;""),TimeSpend[[#This Row],[End Time]],"")</f>
        <v/>
      </c>
      <c r="J1398" t="str">
        <f>IF(AND(TimeSpend[[#This Row],[Personnel number]]&lt;&gt;"",TimeSpend[[#This Row],[Date]]&lt;&gt;""),TimeSpend[[#This Row],[Location]],"")</f>
        <v/>
      </c>
      <c r="K1398" t="str">
        <f>IF(AND(TimeSpend[[#This Row],[Personnel number]]&lt;&gt;"",TimeSpend[[#This Row],[Date]]&lt;&gt;""),TimeSpend[[#This Row],[Task]],"")</f>
        <v/>
      </c>
      <c r="L1398" t="str">
        <f>IF(AND(TimeSpend[[#This Row],[Personnel number]]&lt;&gt;"",TimeSpend[[#This Row],[Date]]&lt;&gt;""),Utilization!$J$2,"")</f>
        <v/>
      </c>
      <c r="M1398" t="str">
        <f>IF(AND(TimeSpend[[#This Row],[Personnel number]]&lt;&gt;"",TimeSpend[[#This Row],[Date]]&lt;&gt;""),TimeSpend[[#This Row],[Employee Name]],"")</f>
        <v/>
      </c>
      <c r="N1398" t="str">
        <f t="shared" si="42"/>
        <v/>
      </c>
      <c r="O1398" t="str">
        <f t="shared" si="43"/>
        <v/>
      </c>
      <c r="P1398" t="str">
        <f>IF(D1398&lt;&gt;"",VLOOKUP(D1398,Projects!B:C,2,0),"")</f>
        <v/>
      </c>
    </row>
    <row r="1399" spans="1:16" x14ac:dyDescent="0.25">
      <c r="A1399" t="str">
        <f>UPPER(IF(AND(TimeSpend[[#This Row],[Personnel number]]&lt;&gt;"",TimeSpend[[#This Row],[Date]]&lt;&gt;""),TimeSpend[[#This Row],[Personnel number]],""))</f>
        <v/>
      </c>
      <c r="B1399" s="85" t="str">
        <f>IF(AND(TimeSpend[[#This Row],[Personnel number]]&lt;&gt;"",TimeSpend[[#This Row],[Date]]&lt;&gt;""),TEXT(TimeSpend[[#This Row],[Date]],"[$-409]yyyyMMdd"),"")</f>
        <v/>
      </c>
      <c r="C1399" s="33" t="str">
        <f>IF(AND(TimeSpend[[#This Row],[Personnel number]]&lt;&gt;"",TimeSpend[[#This Row],[Date]]&lt;&gt;""),SUBSTITUTE(TimeSpend[[#This Row],[Hours]],",","."),"")</f>
        <v/>
      </c>
      <c r="D1399" t="str">
        <f>IF(AND(TimeSpend[[#This Row],[Personnel number]]&lt;&gt;"",TimeSpend[[#This Row],[Date]]&lt;&gt;""),TimeSpend[[#This Row],[Network]],"")</f>
        <v/>
      </c>
      <c r="E1399" t="str">
        <f>IF(AND(TimeSpend[[#This Row],[Personnel number]]&lt;&gt;"",TimeSpend[[#This Row],[Date]]&lt;&gt;""),TimeSpend[[#This Row],[Network Description]],"")</f>
        <v/>
      </c>
      <c r="F1399" t="str">
        <f>IF(AND(TimeSpend[[#This Row],[Personnel number]]&lt;&gt;"",TimeSpend[[#This Row],[Date]]&lt;&gt;""),TimeSpend[[#This Row],[Activity]],"")</f>
        <v/>
      </c>
      <c r="G1399" t="str">
        <f>IF(AND(TimeSpend[[#This Row],[Personnel number]]&lt;&gt;"",TimeSpend[[#This Row],[Date]]&lt;&gt;""),TimeSpend[[#This Row],[Activity description]],"")</f>
        <v/>
      </c>
      <c r="H1399" s="36" t="str">
        <f>IF(AND(TimeSpend[[#This Row],[Personnel number]]&lt;&gt;"",TimeSpend[[#This Row],[Date]]&lt;&gt;""),TimeSpend[[#This Row],[Start Time]],"")</f>
        <v/>
      </c>
      <c r="I1399" s="36" t="str">
        <f>IF(AND(TimeSpend[[#This Row],[Personnel number]]&lt;&gt;"",TimeSpend[[#This Row],[Date]]&lt;&gt;""),TimeSpend[[#This Row],[End Time]],"")</f>
        <v/>
      </c>
      <c r="J1399" t="str">
        <f>IF(AND(TimeSpend[[#This Row],[Personnel number]]&lt;&gt;"",TimeSpend[[#This Row],[Date]]&lt;&gt;""),TimeSpend[[#This Row],[Location]],"")</f>
        <v/>
      </c>
      <c r="K1399" t="str">
        <f>IF(AND(TimeSpend[[#This Row],[Personnel number]]&lt;&gt;"",TimeSpend[[#This Row],[Date]]&lt;&gt;""),TimeSpend[[#This Row],[Task]],"")</f>
        <v/>
      </c>
      <c r="L1399" t="str">
        <f>IF(AND(TimeSpend[[#This Row],[Personnel number]]&lt;&gt;"",TimeSpend[[#This Row],[Date]]&lt;&gt;""),Utilization!$J$2,"")</f>
        <v/>
      </c>
      <c r="M1399" t="str">
        <f>IF(AND(TimeSpend[[#This Row],[Personnel number]]&lt;&gt;"",TimeSpend[[#This Row],[Date]]&lt;&gt;""),TimeSpend[[#This Row],[Employee Name]],"")</f>
        <v/>
      </c>
      <c r="N1399" t="str">
        <f t="shared" si="42"/>
        <v/>
      </c>
      <c r="O1399" t="str">
        <f t="shared" si="43"/>
        <v/>
      </c>
      <c r="P1399" t="str">
        <f>IF(D1399&lt;&gt;"",VLOOKUP(D1399,Projects!B:C,2,0),"")</f>
        <v/>
      </c>
    </row>
    <row r="1400" spans="1:16" x14ac:dyDescent="0.25">
      <c r="A1400" t="str">
        <f>UPPER(IF(AND(TimeSpend[[#This Row],[Personnel number]]&lt;&gt;"",TimeSpend[[#This Row],[Date]]&lt;&gt;""),TimeSpend[[#This Row],[Personnel number]],""))</f>
        <v/>
      </c>
      <c r="B1400" s="85" t="str">
        <f>IF(AND(TimeSpend[[#This Row],[Personnel number]]&lt;&gt;"",TimeSpend[[#This Row],[Date]]&lt;&gt;""),TEXT(TimeSpend[[#This Row],[Date]],"[$-409]yyyyMMdd"),"")</f>
        <v/>
      </c>
      <c r="C1400" s="33" t="str">
        <f>IF(AND(TimeSpend[[#This Row],[Personnel number]]&lt;&gt;"",TimeSpend[[#This Row],[Date]]&lt;&gt;""),SUBSTITUTE(TimeSpend[[#This Row],[Hours]],",","."),"")</f>
        <v/>
      </c>
      <c r="D1400" t="str">
        <f>IF(AND(TimeSpend[[#This Row],[Personnel number]]&lt;&gt;"",TimeSpend[[#This Row],[Date]]&lt;&gt;""),TimeSpend[[#This Row],[Network]],"")</f>
        <v/>
      </c>
      <c r="E1400" t="str">
        <f>IF(AND(TimeSpend[[#This Row],[Personnel number]]&lt;&gt;"",TimeSpend[[#This Row],[Date]]&lt;&gt;""),TimeSpend[[#This Row],[Network Description]],"")</f>
        <v/>
      </c>
      <c r="F1400" t="str">
        <f>IF(AND(TimeSpend[[#This Row],[Personnel number]]&lt;&gt;"",TimeSpend[[#This Row],[Date]]&lt;&gt;""),TimeSpend[[#This Row],[Activity]],"")</f>
        <v/>
      </c>
      <c r="G1400" t="str">
        <f>IF(AND(TimeSpend[[#This Row],[Personnel number]]&lt;&gt;"",TimeSpend[[#This Row],[Date]]&lt;&gt;""),TimeSpend[[#This Row],[Activity description]],"")</f>
        <v/>
      </c>
      <c r="H1400" s="36" t="str">
        <f>IF(AND(TimeSpend[[#This Row],[Personnel number]]&lt;&gt;"",TimeSpend[[#This Row],[Date]]&lt;&gt;""),TimeSpend[[#This Row],[Start Time]],"")</f>
        <v/>
      </c>
      <c r="I1400" s="36" t="str">
        <f>IF(AND(TimeSpend[[#This Row],[Personnel number]]&lt;&gt;"",TimeSpend[[#This Row],[Date]]&lt;&gt;""),TimeSpend[[#This Row],[End Time]],"")</f>
        <v/>
      </c>
      <c r="J1400" t="str">
        <f>IF(AND(TimeSpend[[#This Row],[Personnel number]]&lt;&gt;"",TimeSpend[[#This Row],[Date]]&lt;&gt;""),TimeSpend[[#This Row],[Location]],"")</f>
        <v/>
      </c>
      <c r="K1400" t="str">
        <f>IF(AND(TimeSpend[[#This Row],[Personnel number]]&lt;&gt;"",TimeSpend[[#This Row],[Date]]&lt;&gt;""),TimeSpend[[#This Row],[Task]],"")</f>
        <v/>
      </c>
      <c r="L1400" t="str">
        <f>IF(AND(TimeSpend[[#This Row],[Personnel number]]&lt;&gt;"",TimeSpend[[#This Row],[Date]]&lt;&gt;""),Utilization!$J$2,"")</f>
        <v/>
      </c>
      <c r="M1400" t="str">
        <f>IF(AND(TimeSpend[[#This Row],[Personnel number]]&lt;&gt;"",TimeSpend[[#This Row],[Date]]&lt;&gt;""),TimeSpend[[#This Row],[Employee Name]],"")</f>
        <v/>
      </c>
      <c r="N1400" t="str">
        <f t="shared" si="42"/>
        <v/>
      </c>
      <c r="O1400" t="str">
        <f t="shared" si="43"/>
        <v/>
      </c>
      <c r="P1400" t="str">
        <f>IF(D1400&lt;&gt;"",VLOOKUP(D1400,Projects!B:C,2,0),"")</f>
        <v/>
      </c>
    </row>
    <row r="1401" spans="1:16" x14ac:dyDescent="0.25">
      <c r="A1401" t="str">
        <f>UPPER(IF(AND(TimeSpend[[#This Row],[Personnel number]]&lt;&gt;"",TimeSpend[[#This Row],[Date]]&lt;&gt;""),TimeSpend[[#This Row],[Personnel number]],""))</f>
        <v/>
      </c>
      <c r="B1401" s="85" t="str">
        <f>IF(AND(TimeSpend[[#This Row],[Personnel number]]&lt;&gt;"",TimeSpend[[#This Row],[Date]]&lt;&gt;""),TEXT(TimeSpend[[#This Row],[Date]],"[$-409]yyyyMMdd"),"")</f>
        <v/>
      </c>
      <c r="C1401" s="33" t="str">
        <f>IF(AND(TimeSpend[[#This Row],[Personnel number]]&lt;&gt;"",TimeSpend[[#This Row],[Date]]&lt;&gt;""),SUBSTITUTE(TimeSpend[[#This Row],[Hours]],",","."),"")</f>
        <v/>
      </c>
      <c r="D1401" t="str">
        <f>IF(AND(TimeSpend[[#This Row],[Personnel number]]&lt;&gt;"",TimeSpend[[#This Row],[Date]]&lt;&gt;""),TimeSpend[[#This Row],[Network]],"")</f>
        <v/>
      </c>
      <c r="E1401" t="str">
        <f>IF(AND(TimeSpend[[#This Row],[Personnel number]]&lt;&gt;"",TimeSpend[[#This Row],[Date]]&lt;&gt;""),TimeSpend[[#This Row],[Network Description]],"")</f>
        <v/>
      </c>
      <c r="F1401" t="str">
        <f>IF(AND(TimeSpend[[#This Row],[Personnel number]]&lt;&gt;"",TimeSpend[[#This Row],[Date]]&lt;&gt;""),TimeSpend[[#This Row],[Activity]],"")</f>
        <v/>
      </c>
      <c r="G1401" t="str">
        <f>IF(AND(TimeSpend[[#This Row],[Personnel number]]&lt;&gt;"",TimeSpend[[#This Row],[Date]]&lt;&gt;""),TimeSpend[[#This Row],[Activity description]],"")</f>
        <v/>
      </c>
      <c r="H1401" s="36" t="str">
        <f>IF(AND(TimeSpend[[#This Row],[Personnel number]]&lt;&gt;"",TimeSpend[[#This Row],[Date]]&lt;&gt;""),TimeSpend[[#This Row],[Start Time]],"")</f>
        <v/>
      </c>
      <c r="I1401" s="36" t="str">
        <f>IF(AND(TimeSpend[[#This Row],[Personnel number]]&lt;&gt;"",TimeSpend[[#This Row],[Date]]&lt;&gt;""),TimeSpend[[#This Row],[End Time]],"")</f>
        <v/>
      </c>
      <c r="J1401" t="str">
        <f>IF(AND(TimeSpend[[#This Row],[Personnel number]]&lt;&gt;"",TimeSpend[[#This Row],[Date]]&lt;&gt;""),TimeSpend[[#This Row],[Location]],"")</f>
        <v/>
      </c>
      <c r="K1401" t="str">
        <f>IF(AND(TimeSpend[[#This Row],[Personnel number]]&lt;&gt;"",TimeSpend[[#This Row],[Date]]&lt;&gt;""),TimeSpend[[#This Row],[Task]],"")</f>
        <v/>
      </c>
      <c r="L1401" t="str">
        <f>IF(AND(TimeSpend[[#This Row],[Personnel number]]&lt;&gt;"",TimeSpend[[#This Row],[Date]]&lt;&gt;""),Utilization!$J$2,"")</f>
        <v/>
      </c>
      <c r="M1401" t="str">
        <f>IF(AND(TimeSpend[[#This Row],[Personnel number]]&lt;&gt;"",TimeSpend[[#This Row],[Date]]&lt;&gt;""),TimeSpend[[#This Row],[Employee Name]],"")</f>
        <v/>
      </c>
      <c r="N1401" t="str">
        <f t="shared" si="42"/>
        <v/>
      </c>
      <c r="O1401" t="str">
        <f t="shared" si="43"/>
        <v/>
      </c>
      <c r="P1401" t="str">
        <f>IF(D1401&lt;&gt;"",VLOOKUP(D1401,Projects!B:C,2,0),"")</f>
        <v/>
      </c>
    </row>
    <row r="1402" spans="1:16" x14ac:dyDescent="0.25">
      <c r="A1402" t="str">
        <f>UPPER(IF(AND(TimeSpend[[#This Row],[Personnel number]]&lt;&gt;"",TimeSpend[[#This Row],[Date]]&lt;&gt;""),TimeSpend[[#This Row],[Personnel number]],""))</f>
        <v/>
      </c>
      <c r="B1402" s="85" t="str">
        <f>IF(AND(TimeSpend[[#This Row],[Personnel number]]&lt;&gt;"",TimeSpend[[#This Row],[Date]]&lt;&gt;""),TEXT(TimeSpend[[#This Row],[Date]],"[$-409]yyyyMMdd"),"")</f>
        <v/>
      </c>
      <c r="C1402" s="33" t="str">
        <f>IF(AND(TimeSpend[[#This Row],[Personnel number]]&lt;&gt;"",TimeSpend[[#This Row],[Date]]&lt;&gt;""),SUBSTITUTE(TimeSpend[[#This Row],[Hours]],",","."),"")</f>
        <v/>
      </c>
      <c r="D1402" t="str">
        <f>IF(AND(TimeSpend[[#This Row],[Personnel number]]&lt;&gt;"",TimeSpend[[#This Row],[Date]]&lt;&gt;""),TimeSpend[[#This Row],[Network]],"")</f>
        <v/>
      </c>
      <c r="E1402" t="str">
        <f>IF(AND(TimeSpend[[#This Row],[Personnel number]]&lt;&gt;"",TimeSpend[[#This Row],[Date]]&lt;&gt;""),TimeSpend[[#This Row],[Network Description]],"")</f>
        <v/>
      </c>
      <c r="F1402" t="str">
        <f>IF(AND(TimeSpend[[#This Row],[Personnel number]]&lt;&gt;"",TimeSpend[[#This Row],[Date]]&lt;&gt;""),TimeSpend[[#This Row],[Activity]],"")</f>
        <v/>
      </c>
      <c r="G1402" t="str">
        <f>IF(AND(TimeSpend[[#This Row],[Personnel number]]&lt;&gt;"",TimeSpend[[#This Row],[Date]]&lt;&gt;""),TimeSpend[[#This Row],[Activity description]],"")</f>
        <v/>
      </c>
      <c r="H1402" s="36" t="str">
        <f>IF(AND(TimeSpend[[#This Row],[Personnel number]]&lt;&gt;"",TimeSpend[[#This Row],[Date]]&lt;&gt;""),TimeSpend[[#This Row],[Start Time]],"")</f>
        <v/>
      </c>
      <c r="I1402" s="36" t="str">
        <f>IF(AND(TimeSpend[[#This Row],[Personnel number]]&lt;&gt;"",TimeSpend[[#This Row],[Date]]&lt;&gt;""),TimeSpend[[#This Row],[End Time]],"")</f>
        <v/>
      </c>
      <c r="J1402" t="str">
        <f>IF(AND(TimeSpend[[#This Row],[Personnel number]]&lt;&gt;"",TimeSpend[[#This Row],[Date]]&lt;&gt;""),TimeSpend[[#This Row],[Location]],"")</f>
        <v/>
      </c>
      <c r="K1402" t="str">
        <f>IF(AND(TimeSpend[[#This Row],[Personnel number]]&lt;&gt;"",TimeSpend[[#This Row],[Date]]&lt;&gt;""),TimeSpend[[#This Row],[Task]],"")</f>
        <v/>
      </c>
      <c r="L1402" t="str">
        <f>IF(AND(TimeSpend[[#This Row],[Personnel number]]&lt;&gt;"",TimeSpend[[#This Row],[Date]]&lt;&gt;""),Utilization!$J$2,"")</f>
        <v/>
      </c>
      <c r="M1402" t="str">
        <f>IF(AND(TimeSpend[[#This Row],[Personnel number]]&lt;&gt;"",TimeSpend[[#This Row],[Date]]&lt;&gt;""),TimeSpend[[#This Row],[Employee Name]],"")</f>
        <v/>
      </c>
      <c r="N1402" t="str">
        <f t="shared" si="42"/>
        <v/>
      </c>
      <c r="O1402" t="str">
        <f t="shared" si="43"/>
        <v/>
      </c>
      <c r="P1402" t="str">
        <f>IF(D1402&lt;&gt;"",VLOOKUP(D1402,Projects!B:C,2,0),"")</f>
        <v/>
      </c>
    </row>
    <row r="1403" spans="1:16" x14ac:dyDescent="0.25">
      <c r="A1403" t="str">
        <f>UPPER(IF(AND(TimeSpend[[#This Row],[Personnel number]]&lt;&gt;"",TimeSpend[[#This Row],[Date]]&lt;&gt;""),TimeSpend[[#This Row],[Personnel number]],""))</f>
        <v/>
      </c>
      <c r="B1403" s="85" t="str">
        <f>IF(AND(TimeSpend[[#This Row],[Personnel number]]&lt;&gt;"",TimeSpend[[#This Row],[Date]]&lt;&gt;""),TEXT(TimeSpend[[#This Row],[Date]],"[$-409]yyyyMMdd"),"")</f>
        <v/>
      </c>
      <c r="C1403" s="33" t="str">
        <f>IF(AND(TimeSpend[[#This Row],[Personnel number]]&lt;&gt;"",TimeSpend[[#This Row],[Date]]&lt;&gt;""),SUBSTITUTE(TimeSpend[[#This Row],[Hours]],",","."),"")</f>
        <v/>
      </c>
      <c r="D1403" t="str">
        <f>IF(AND(TimeSpend[[#This Row],[Personnel number]]&lt;&gt;"",TimeSpend[[#This Row],[Date]]&lt;&gt;""),TimeSpend[[#This Row],[Network]],"")</f>
        <v/>
      </c>
      <c r="E1403" t="str">
        <f>IF(AND(TimeSpend[[#This Row],[Personnel number]]&lt;&gt;"",TimeSpend[[#This Row],[Date]]&lt;&gt;""),TimeSpend[[#This Row],[Network Description]],"")</f>
        <v/>
      </c>
      <c r="F1403" t="str">
        <f>IF(AND(TimeSpend[[#This Row],[Personnel number]]&lt;&gt;"",TimeSpend[[#This Row],[Date]]&lt;&gt;""),TimeSpend[[#This Row],[Activity]],"")</f>
        <v/>
      </c>
      <c r="G1403" t="str">
        <f>IF(AND(TimeSpend[[#This Row],[Personnel number]]&lt;&gt;"",TimeSpend[[#This Row],[Date]]&lt;&gt;""),TimeSpend[[#This Row],[Activity description]],"")</f>
        <v/>
      </c>
      <c r="H1403" s="36" t="str">
        <f>IF(AND(TimeSpend[[#This Row],[Personnel number]]&lt;&gt;"",TimeSpend[[#This Row],[Date]]&lt;&gt;""),TimeSpend[[#This Row],[Start Time]],"")</f>
        <v/>
      </c>
      <c r="I1403" s="36" t="str">
        <f>IF(AND(TimeSpend[[#This Row],[Personnel number]]&lt;&gt;"",TimeSpend[[#This Row],[Date]]&lt;&gt;""),TimeSpend[[#This Row],[End Time]],"")</f>
        <v/>
      </c>
      <c r="J1403" t="str">
        <f>IF(AND(TimeSpend[[#This Row],[Personnel number]]&lt;&gt;"",TimeSpend[[#This Row],[Date]]&lt;&gt;""),TimeSpend[[#This Row],[Location]],"")</f>
        <v/>
      </c>
      <c r="K1403" t="str">
        <f>IF(AND(TimeSpend[[#This Row],[Personnel number]]&lt;&gt;"",TimeSpend[[#This Row],[Date]]&lt;&gt;""),TimeSpend[[#This Row],[Task]],"")</f>
        <v/>
      </c>
      <c r="L1403" t="str">
        <f>IF(AND(TimeSpend[[#This Row],[Personnel number]]&lt;&gt;"",TimeSpend[[#This Row],[Date]]&lt;&gt;""),Utilization!$J$2,"")</f>
        <v/>
      </c>
      <c r="M1403" t="str">
        <f>IF(AND(TimeSpend[[#This Row],[Personnel number]]&lt;&gt;"",TimeSpend[[#This Row],[Date]]&lt;&gt;""),TimeSpend[[#This Row],[Employee Name]],"")</f>
        <v/>
      </c>
      <c r="N1403" t="str">
        <f t="shared" si="42"/>
        <v/>
      </c>
      <c r="O1403" t="str">
        <f t="shared" si="43"/>
        <v/>
      </c>
      <c r="P1403" t="str">
        <f>IF(D1403&lt;&gt;"",VLOOKUP(D1403,Projects!B:C,2,0),"")</f>
        <v/>
      </c>
    </row>
    <row r="1404" spans="1:16" x14ac:dyDescent="0.25">
      <c r="A1404" t="str">
        <f>UPPER(IF(AND(TimeSpend[[#This Row],[Personnel number]]&lt;&gt;"",TimeSpend[[#This Row],[Date]]&lt;&gt;""),TimeSpend[[#This Row],[Personnel number]],""))</f>
        <v/>
      </c>
      <c r="B1404" s="85" t="str">
        <f>IF(AND(TimeSpend[[#This Row],[Personnel number]]&lt;&gt;"",TimeSpend[[#This Row],[Date]]&lt;&gt;""),TEXT(TimeSpend[[#This Row],[Date]],"[$-409]yyyyMMdd"),"")</f>
        <v/>
      </c>
      <c r="C1404" s="33" t="str">
        <f>IF(AND(TimeSpend[[#This Row],[Personnel number]]&lt;&gt;"",TimeSpend[[#This Row],[Date]]&lt;&gt;""),SUBSTITUTE(TimeSpend[[#This Row],[Hours]],",","."),"")</f>
        <v/>
      </c>
      <c r="D1404" t="str">
        <f>IF(AND(TimeSpend[[#This Row],[Personnel number]]&lt;&gt;"",TimeSpend[[#This Row],[Date]]&lt;&gt;""),TimeSpend[[#This Row],[Network]],"")</f>
        <v/>
      </c>
      <c r="E1404" t="str">
        <f>IF(AND(TimeSpend[[#This Row],[Personnel number]]&lt;&gt;"",TimeSpend[[#This Row],[Date]]&lt;&gt;""),TimeSpend[[#This Row],[Network Description]],"")</f>
        <v/>
      </c>
      <c r="F1404" t="str">
        <f>IF(AND(TimeSpend[[#This Row],[Personnel number]]&lt;&gt;"",TimeSpend[[#This Row],[Date]]&lt;&gt;""),TimeSpend[[#This Row],[Activity]],"")</f>
        <v/>
      </c>
      <c r="G1404" t="str">
        <f>IF(AND(TimeSpend[[#This Row],[Personnel number]]&lt;&gt;"",TimeSpend[[#This Row],[Date]]&lt;&gt;""),TimeSpend[[#This Row],[Activity description]],"")</f>
        <v/>
      </c>
      <c r="H1404" s="36" t="str">
        <f>IF(AND(TimeSpend[[#This Row],[Personnel number]]&lt;&gt;"",TimeSpend[[#This Row],[Date]]&lt;&gt;""),TimeSpend[[#This Row],[Start Time]],"")</f>
        <v/>
      </c>
      <c r="I1404" s="36" t="str">
        <f>IF(AND(TimeSpend[[#This Row],[Personnel number]]&lt;&gt;"",TimeSpend[[#This Row],[Date]]&lt;&gt;""),TimeSpend[[#This Row],[End Time]],"")</f>
        <v/>
      </c>
      <c r="J1404" t="str">
        <f>IF(AND(TimeSpend[[#This Row],[Personnel number]]&lt;&gt;"",TimeSpend[[#This Row],[Date]]&lt;&gt;""),TimeSpend[[#This Row],[Location]],"")</f>
        <v/>
      </c>
      <c r="K1404" t="str">
        <f>IF(AND(TimeSpend[[#This Row],[Personnel number]]&lt;&gt;"",TimeSpend[[#This Row],[Date]]&lt;&gt;""),TimeSpend[[#This Row],[Task]],"")</f>
        <v/>
      </c>
      <c r="L1404" t="str">
        <f>IF(AND(TimeSpend[[#This Row],[Personnel number]]&lt;&gt;"",TimeSpend[[#This Row],[Date]]&lt;&gt;""),Utilization!$J$2,"")</f>
        <v/>
      </c>
      <c r="M1404" t="str">
        <f>IF(AND(TimeSpend[[#This Row],[Personnel number]]&lt;&gt;"",TimeSpend[[#This Row],[Date]]&lt;&gt;""),TimeSpend[[#This Row],[Employee Name]],"")</f>
        <v/>
      </c>
      <c r="N1404" t="str">
        <f t="shared" si="42"/>
        <v/>
      </c>
      <c r="O1404" t="str">
        <f t="shared" si="43"/>
        <v/>
      </c>
      <c r="P1404" t="str">
        <f>IF(D1404&lt;&gt;"",VLOOKUP(D1404,Projects!B:C,2,0),"")</f>
        <v/>
      </c>
    </row>
    <row r="1405" spans="1:16" x14ac:dyDescent="0.25">
      <c r="A1405" t="str">
        <f>UPPER(IF(AND(TimeSpend[[#This Row],[Personnel number]]&lt;&gt;"",TimeSpend[[#This Row],[Date]]&lt;&gt;""),TimeSpend[[#This Row],[Personnel number]],""))</f>
        <v/>
      </c>
      <c r="B1405" s="85" t="str">
        <f>IF(AND(TimeSpend[[#This Row],[Personnel number]]&lt;&gt;"",TimeSpend[[#This Row],[Date]]&lt;&gt;""),TEXT(TimeSpend[[#This Row],[Date]],"[$-409]yyyyMMdd"),"")</f>
        <v/>
      </c>
      <c r="C1405" s="33" t="str">
        <f>IF(AND(TimeSpend[[#This Row],[Personnel number]]&lt;&gt;"",TimeSpend[[#This Row],[Date]]&lt;&gt;""),SUBSTITUTE(TimeSpend[[#This Row],[Hours]],",","."),"")</f>
        <v/>
      </c>
      <c r="D1405" t="str">
        <f>IF(AND(TimeSpend[[#This Row],[Personnel number]]&lt;&gt;"",TimeSpend[[#This Row],[Date]]&lt;&gt;""),TimeSpend[[#This Row],[Network]],"")</f>
        <v/>
      </c>
      <c r="E1405" t="str">
        <f>IF(AND(TimeSpend[[#This Row],[Personnel number]]&lt;&gt;"",TimeSpend[[#This Row],[Date]]&lt;&gt;""),TimeSpend[[#This Row],[Network Description]],"")</f>
        <v/>
      </c>
      <c r="F1405" t="str">
        <f>IF(AND(TimeSpend[[#This Row],[Personnel number]]&lt;&gt;"",TimeSpend[[#This Row],[Date]]&lt;&gt;""),TimeSpend[[#This Row],[Activity]],"")</f>
        <v/>
      </c>
      <c r="G1405" t="str">
        <f>IF(AND(TimeSpend[[#This Row],[Personnel number]]&lt;&gt;"",TimeSpend[[#This Row],[Date]]&lt;&gt;""),TimeSpend[[#This Row],[Activity description]],"")</f>
        <v/>
      </c>
      <c r="H1405" s="36" t="str">
        <f>IF(AND(TimeSpend[[#This Row],[Personnel number]]&lt;&gt;"",TimeSpend[[#This Row],[Date]]&lt;&gt;""),TimeSpend[[#This Row],[Start Time]],"")</f>
        <v/>
      </c>
      <c r="I1405" s="36" t="str">
        <f>IF(AND(TimeSpend[[#This Row],[Personnel number]]&lt;&gt;"",TimeSpend[[#This Row],[Date]]&lt;&gt;""),TimeSpend[[#This Row],[End Time]],"")</f>
        <v/>
      </c>
      <c r="J1405" t="str">
        <f>IF(AND(TimeSpend[[#This Row],[Personnel number]]&lt;&gt;"",TimeSpend[[#This Row],[Date]]&lt;&gt;""),TimeSpend[[#This Row],[Location]],"")</f>
        <v/>
      </c>
      <c r="K1405" t="str">
        <f>IF(AND(TimeSpend[[#This Row],[Personnel number]]&lt;&gt;"",TimeSpend[[#This Row],[Date]]&lt;&gt;""),TimeSpend[[#This Row],[Task]],"")</f>
        <v/>
      </c>
      <c r="L1405" t="str">
        <f>IF(AND(TimeSpend[[#This Row],[Personnel number]]&lt;&gt;"",TimeSpend[[#This Row],[Date]]&lt;&gt;""),Utilization!$J$2,"")</f>
        <v/>
      </c>
      <c r="M1405" t="str">
        <f>IF(AND(TimeSpend[[#This Row],[Personnel number]]&lt;&gt;"",TimeSpend[[#This Row],[Date]]&lt;&gt;""),TimeSpend[[#This Row],[Employee Name]],"")</f>
        <v/>
      </c>
      <c r="N1405" t="str">
        <f t="shared" si="42"/>
        <v/>
      </c>
      <c r="O1405" t="str">
        <f t="shared" si="43"/>
        <v/>
      </c>
      <c r="P1405" t="str">
        <f>IF(D1405&lt;&gt;"",VLOOKUP(D1405,Projects!B:C,2,0),"")</f>
        <v/>
      </c>
    </row>
    <row r="1406" spans="1:16" x14ac:dyDescent="0.25">
      <c r="A1406" t="str">
        <f>UPPER(IF(AND(TimeSpend[[#This Row],[Personnel number]]&lt;&gt;"",TimeSpend[[#This Row],[Date]]&lt;&gt;""),TimeSpend[[#This Row],[Personnel number]],""))</f>
        <v/>
      </c>
      <c r="B1406" s="85" t="str">
        <f>IF(AND(TimeSpend[[#This Row],[Personnel number]]&lt;&gt;"",TimeSpend[[#This Row],[Date]]&lt;&gt;""),TEXT(TimeSpend[[#This Row],[Date]],"[$-409]yyyyMMdd"),"")</f>
        <v/>
      </c>
      <c r="C1406" s="33" t="str">
        <f>IF(AND(TimeSpend[[#This Row],[Personnel number]]&lt;&gt;"",TimeSpend[[#This Row],[Date]]&lt;&gt;""),SUBSTITUTE(TimeSpend[[#This Row],[Hours]],",","."),"")</f>
        <v/>
      </c>
      <c r="D1406" t="str">
        <f>IF(AND(TimeSpend[[#This Row],[Personnel number]]&lt;&gt;"",TimeSpend[[#This Row],[Date]]&lt;&gt;""),TimeSpend[[#This Row],[Network]],"")</f>
        <v/>
      </c>
      <c r="E1406" t="str">
        <f>IF(AND(TimeSpend[[#This Row],[Personnel number]]&lt;&gt;"",TimeSpend[[#This Row],[Date]]&lt;&gt;""),TimeSpend[[#This Row],[Network Description]],"")</f>
        <v/>
      </c>
      <c r="F1406" t="str">
        <f>IF(AND(TimeSpend[[#This Row],[Personnel number]]&lt;&gt;"",TimeSpend[[#This Row],[Date]]&lt;&gt;""),TimeSpend[[#This Row],[Activity]],"")</f>
        <v/>
      </c>
      <c r="G1406" t="str">
        <f>IF(AND(TimeSpend[[#This Row],[Personnel number]]&lt;&gt;"",TimeSpend[[#This Row],[Date]]&lt;&gt;""),TimeSpend[[#This Row],[Activity description]],"")</f>
        <v/>
      </c>
      <c r="H1406" s="36" t="str">
        <f>IF(AND(TimeSpend[[#This Row],[Personnel number]]&lt;&gt;"",TimeSpend[[#This Row],[Date]]&lt;&gt;""),TimeSpend[[#This Row],[Start Time]],"")</f>
        <v/>
      </c>
      <c r="I1406" s="36" t="str">
        <f>IF(AND(TimeSpend[[#This Row],[Personnel number]]&lt;&gt;"",TimeSpend[[#This Row],[Date]]&lt;&gt;""),TimeSpend[[#This Row],[End Time]],"")</f>
        <v/>
      </c>
      <c r="J1406" t="str">
        <f>IF(AND(TimeSpend[[#This Row],[Personnel number]]&lt;&gt;"",TimeSpend[[#This Row],[Date]]&lt;&gt;""),TimeSpend[[#This Row],[Location]],"")</f>
        <v/>
      </c>
      <c r="K1406" t="str">
        <f>IF(AND(TimeSpend[[#This Row],[Personnel number]]&lt;&gt;"",TimeSpend[[#This Row],[Date]]&lt;&gt;""),TimeSpend[[#This Row],[Task]],"")</f>
        <v/>
      </c>
      <c r="L1406" t="str">
        <f>IF(AND(TimeSpend[[#This Row],[Personnel number]]&lt;&gt;"",TimeSpend[[#This Row],[Date]]&lt;&gt;""),Utilization!$J$2,"")</f>
        <v/>
      </c>
      <c r="M1406" t="str">
        <f>IF(AND(TimeSpend[[#This Row],[Personnel number]]&lt;&gt;"",TimeSpend[[#This Row],[Date]]&lt;&gt;""),TimeSpend[[#This Row],[Employee Name]],"")</f>
        <v/>
      </c>
      <c r="N1406" t="str">
        <f t="shared" si="42"/>
        <v/>
      </c>
      <c r="O1406" t="str">
        <f t="shared" si="43"/>
        <v/>
      </c>
      <c r="P1406" t="str">
        <f>IF(D1406&lt;&gt;"",VLOOKUP(D1406,Projects!B:C,2,0),"")</f>
        <v/>
      </c>
    </row>
    <row r="1407" spans="1:16" x14ac:dyDescent="0.25">
      <c r="A1407" t="str">
        <f>UPPER(IF(AND(TimeSpend[[#This Row],[Personnel number]]&lt;&gt;"",TimeSpend[[#This Row],[Date]]&lt;&gt;""),TimeSpend[[#This Row],[Personnel number]],""))</f>
        <v/>
      </c>
      <c r="B1407" s="85" t="str">
        <f>IF(AND(TimeSpend[[#This Row],[Personnel number]]&lt;&gt;"",TimeSpend[[#This Row],[Date]]&lt;&gt;""),TEXT(TimeSpend[[#This Row],[Date]],"[$-409]yyyyMMdd"),"")</f>
        <v/>
      </c>
      <c r="C1407" s="33" t="str">
        <f>IF(AND(TimeSpend[[#This Row],[Personnel number]]&lt;&gt;"",TimeSpend[[#This Row],[Date]]&lt;&gt;""),SUBSTITUTE(TimeSpend[[#This Row],[Hours]],",","."),"")</f>
        <v/>
      </c>
      <c r="D1407" t="str">
        <f>IF(AND(TimeSpend[[#This Row],[Personnel number]]&lt;&gt;"",TimeSpend[[#This Row],[Date]]&lt;&gt;""),TimeSpend[[#This Row],[Network]],"")</f>
        <v/>
      </c>
      <c r="E1407" t="str">
        <f>IF(AND(TimeSpend[[#This Row],[Personnel number]]&lt;&gt;"",TimeSpend[[#This Row],[Date]]&lt;&gt;""),TimeSpend[[#This Row],[Network Description]],"")</f>
        <v/>
      </c>
      <c r="F1407" t="str">
        <f>IF(AND(TimeSpend[[#This Row],[Personnel number]]&lt;&gt;"",TimeSpend[[#This Row],[Date]]&lt;&gt;""),TimeSpend[[#This Row],[Activity]],"")</f>
        <v/>
      </c>
      <c r="G1407" t="str">
        <f>IF(AND(TimeSpend[[#This Row],[Personnel number]]&lt;&gt;"",TimeSpend[[#This Row],[Date]]&lt;&gt;""),TimeSpend[[#This Row],[Activity description]],"")</f>
        <v/>
      </c>
      <c r="H1407" s="36" t="str">
        <f>IF(AND(TimeSpend[[#This Row],[Personnel number]]&lt;&gt;"",TimeSpend[[#This Row],[Date]]&lt;&gt;""),TimeSpend[[#This Row],[Start Time]],"")</f>
        <v/>
      </c>
      <c r="I1407" s="36" t="str">
        <f>IF(AND(TimeSpend[[#This Row],[Personnel number]]&lt;&gt;"",TimeSpend[[#This Row],[Date]]&lt;&gt;""),TimeSpend[[#This Row],[End Time]],"")</f>
        <v/>
      </c>
      <c r="J1407" t="str">
        <f>IF(AND(TimeSpend[[#This Row],[Personnel number]]&lt;&gt;"",TimeSpend[[#This Row],[Date]]&lt;&gt;""),TimeSpend[[#This Row],[Location]],"")</f>
        <v/>
      </c>
      <c r="K1407" t="str">
        <f>IF(AND(TimeSpend[[#This Row],[Personnel number]]&lt;&gt;"",TimeSpend[[#This Row],[Date]]&lt;&gt;""),TimeSpend[[#This Row],[Task]],"")</f>
        <v/>
      </c>
      <c r="L1407" t="str">
        <f>IF(AND(TimeSpend[[#This Row],[Personnel number]]&lt;&gt;"",TimeSpend[[#This Row],[Date]]&lt;&gt;""),Utilization!$J$2,"")</f>
        <v/>
      </c>
      <c r="M1407" t="str">
        <f>IF(AND(TimeSpend[[#This Row],[Personnel number]]&lt;&gt;"",TimeSpend[[#This Row],[Date]]&lt;&gt;""),TimeSpend[[#This Row],[Employee Name]],"")</f>
        <v/>
      </c>
      <c r="N1407" t="str">
        <f t="shared" si="42"/>
        <v/>
      </c>
      <c r="O1407" t="str">
        <f t="shared" si="43"/>
        <v/>
      </c>
      <c r="P1407" t="str">
        <f>IF(D1407&lt;&gt;"",VLOOKUP(D1407,Projects!B:C,2,0),"")</f>
        <v/>
      </c>
    </row>
    <row r="1408" spans="1:16" x14ac:dyDescent="0.25">
      <c r="A1408" t="str">
        <f>UPPER(IF(AND(TimeSpend[[#This Row],[Personnel number]]&lt;&gt;"",TimeSpend[[#This Row],[Date]]&lt;&gt;""),TimeSpend[[#This Row],[Personnel number]],""))</f>
        <v/>
      </c>
      <c r="B1408" s="85" t="str">
        <f>IF(AND(TimeSpend[[#This Row],[Personnel number]]&lt;&gt;"",TimeSpend[[#This Row],[Date]]&lt;&gt;""),TEXT(TimeSpend[[#This Row],[Date]],"[$-409]yyyyMMdd"),"")</f>
        <v/>
      </c>
      <c r="C1408" s="33" t="str">
        <f>IF(AND(TimeSpend[[#This Row],[Personnel number]]&lt;&gt;"",TimeSpend[[#This Row],[Date]]&lt;&gt;""),SUBSTITUTE(TimeSpend[[#This Row],[Hours]],",","."),"")</f>
        <v/>
      </c>
      <c r="D1408" t="str">
        <f>IF(AND(TimeSpend[[#This Row],[Personnel number]]&lt;&gt;"",TimeSpend[[#This Row],[Date]]&lt;&gt;""),TimeSpend[[#This Row],[Network]],"")</f>
        <v/>
      </c>
      <c r="E1408" t="str">
        <f>IF(AND(TimeSpend[[#This Row],[Personnel number]]&lt;&gt;"",TimeSpend[[#This Row],[Date]]&lt;&gt;""),TimeSpend[[#This Row],[Network Description]],"")</f>
        <v/>
      </c>
      <c r="F1408" t="str">
        <f>IF(AND(TimeSpend[[#This Row],[Personnel number]]&lt;&gt;"",TimeSpend[[#This Row],[Date]]&lt;&gt;""),TimeSpend[[#This Row],[Activity]],"")</f>
        <v/>
      </c>
      <c r="G1408" t="str">
        <f>IF(AND(TimeSpend[[#This Row],[Personnel number]]&lt;&gt;"",TimeSpend[[#This Row],[Date]]&lt;&gt;""),TimeSpend[[#This Row],[Activity description]],"")</f>
        <v/>
      </c>
      <c r="H1408" s="36" t="str">
        <f>IF(AND(TimeSpend[[#This Row],[Personnel number]]&lt;&gt;"",TimeSpend[[#This Row],[Date]]&lt;&gt;""),TimeSpend[[#This Row],[Start Time]],"")</f>
        <v/>
      </c>
      <c r="I1408" s="36" t="str">
        <f>IF(AND(TimeSpend[[#This Row],[Personnel number]]&lt;&gt;"",TimeSpend[[#This Row],[Date]]&lt;&gt;""),TimeSpend[[#This Row],[End Time]],"")</f>
        <v/>
      </c>
      <c r="J1408" t="str">
        <f>IF(AND(TimeSpend[[#This Row],[Personnel number]]&lt;&gt;"",TimeSpend[[#This Row],[Date]]&lt;&gt;""),TimeSpend[[#This Row],[Location]],"")</f>
        <v/>
      </c>
      <c r="K1408" t="str">
        <f>IF(AND(TimeSpend[[#This Row],[Personnel number]]&lt;&gt;"",TimeSpend[[#This Row],[Date]]&lt;&gt;""),TimeSpend[[#This Row],[Task]],"")</f>
        <v/>
      </c>
      <c r="L1408" t="str">
        <f>IF(AND(TimeSpend[[#This Row],[Personnel number]]&lt;&gt;"",TimeSpend[[#This Row],[Date]]&lt;&gt;""),Utilization!$J$2,"")</f>
        <v/>
      </c>
      <c r="M1408" t="str">
        <f>IF(AND(TimeSpend[[#This Row],[Personnel number]]&lt;&gt;"",TimeSpend[[#This Row],[Date]]&lt;&gt;""),TimeSpend[[#This Row],[Employee Name]],"")</f>
        <v/>
      </c>
      <c r="N1408" t="str">
        <f t="shared" si="42"/>
        <v/>
      </c>
      <c r="O1408" t="str">
        <f t="shared" si="43"/>
        <v/>
      </c>
      <c r="P1408" t="str">
        <f>IF(D1408&lt;&gt;"",VLOOKUP(D1408,Projects!B:C,2,0),"")</f>
        <v/>
      </c>
    </row>
    <row r="1409" spans="1:16" x14ac:dyDescent="0.25">
      <c r="A1409" t="str">
        <f>UPPER(IF(AND(TimeSpend[[#This Row],[Personnel number]]&lt;&gt;"",TimeSpend[[#This Row],[Date]]&lt;&gt;""),TimeSpend[[#This Row],[Personnel number]],""))</f>
        <v/>
      </c>
      <c r="B1409" s="85" t="str">
        <f>IF(AND(TimeSpend[[#This Row],[Personnel number]]&lt;&gt;"",TimeSpend[[#This Row],[Date]]&lt;&gt;""),TEXT(TimeSpend[[#This Row],[Date]],"[$-409]yyyyMMdd"),"")</f>
        <v/>
      </c>
      <c r="C1409" s="33" t="str">
        <f>IF(AND(TimeSpend[[#This Row],[Personnel number]]&lt;&gt;"",TimeSpend[[#This Row],[Date]]&lt;&gt;""),SUBSTITUTE(TimeSpend[[#This Row],[Hours]],",","."),"")</f>
        <v/>
      </c>
      <c r="D1409" t="str">
        <f>IF(AND(TimeSpend[[#This Row],[Personnel number]]&lt;&gt;"",TimeSpend[[#This Row],[Date]]&lt;&gt;""),TimeSpend[[#This Row],[Network]],"")</f>
        <v/>
      </c>
      <c r="E1409" t="str">
        <f>IF(AND(TimeSpend[[#This Row],[Personnel number]]&lt;&gt;"",TimeSpend[[#This Row],[Date]]&lt;&gt;""),TimeSpend[[#This Row],[Network Description]],"")</f>
        <v/>
      </c>
      <c r="F1409" t="str">
        <f>IF(AND(TimeSpend[[#This Row],[Personnel number]]&lt;&gt;"",TimeSpend[[#This Row],[Date]]&lt;&gt;""),TimeSpend[[#This Row],[Activity]],"")</f>
        <v/>
      </c>
      <c r="G1409" t="str">
        <f>IF(AND(TimeSpend[[#This Row],[Personnel number]]&lt;&gt;"",TimeSpend[[#This Row],[Date]]&lt;&gt;""),TimeSpend[[#This Row],[Activity description]],"")</f>
        <v/>
      </c>
      <c r="H1409" s="36" t="str">
        <f>IF(AND(TimeSpend[[#This Row],[Personnel number]]&lt;&gt;"",TimeSpend[[#This Row],[Date]]&lt;&gt;""),TimeSpend[[#This Row],[Start Time]],"")</f>
        <v/>
      </c>
      <c r="I1409" s="36" t="str">
        <f>IF(AND(TimeSpend[[#This Row],[Personnel number]]&lt;&gt;"",TimeSpend[[#This Row],[Date]]&lt;&gt;""),TimeSpend[[#This Row],[End Time]],"")</f>
        <v/>
      </c>
      <c r="J1409" t="str">
        <f>IF(AND(TimeSpend[[#This Row],[Personnel number]]&lt;&gt;"",TimeSpend[[#This Row],[Date]]&lt;&gt;""),TimeSpend[[#This Row],[Location]],"")</f>
        <v/>
      </c>
      <c r="K1409" t="str">
        <f>IF(AND(TimeSpend[[#This Row],[Personnel number]]&lt;&gt;"",TimeSpend[[#This Row],[Date]]&lt;&gt;""),TimeSpend[[#This Row],[Task]],"")</f>
        <v/>
      </c>
      <c r="L1409" t="str">
        <f>IF(AND(TimeSpend[[#This Row],[Personnel number]]&lt;&gt;"",TimeSpend[[#This Row],[Date]]&lt;&gt;""),Utilization!$J$2,"")</f>
        <v/>
      </c>
      <c r="M1409" t="str">
        <f>IF(AND(TimeSpend[[#This Row],[Personnel number]]&lt;&gt;"",TimeSpend[[#This Row],[Date]]&lt;&gt;""),TimeSpend[[#This Row],[Employee Name]],"")</f>
        <v/>
      </c>
      <c r="N1409" t="str">
        <f t="shared" si="42"/>
        <v/>
      </c>
      <c r="O1409" t="str">
        <f t="shared" si="43"/>
        <v/>
      </c>
      <c r="P1409" t="str">
        <f>IF(D1409&lt;&gt;"",VLOOKUP(D1409,Projects!B:C,2,0),"")</f>
        <v/>
      </c>
    </row>
    <row r="1410" spans="1:16" x14ac:dyDescent="0.25">
      <c r="A1410" t="str">
        <f>UPPER(IF(AND(TimeSpend[[#This Row],[Personnel number]]&lt;&gt;"",TimeSpend[[#This Row],[Date]]&lt;&gt;""),TimeSpend[[#This Row],[Personnel number]],""))</f>
        <v/>
      </c>
      <c r="B1410" s="85" t="str">
        <f>IF(AND(TimeSpend[[#This Row],[Personnel number]]&lt;&gt;"",TimeSpend[[#This Row],[Date]]&lt;&gt;""),TEXT(TimeSpend[[#This Row],[Date]],"[$-409]yyyyMMdd"),"")</f>
        <v/>
      </c>
      <c r="C1410" s="33" t="str">
        <f>IF(AND(TimeSpend[[#This Row],[Personnel number]]&lt;&gt;"",TimeSpend[[#This Row],[Date]]&lt;&gt;""),SUBSTITUTE(TimeSpend[[#This Row],[Hours]],",","."),"")</f>
        <v/>
      </c>
      <c r="D1410" t="str">
        <f>IF(AND(TimeSpend[[#This Row],[Personnel number]]&lt;&gt;"",TimeSpend[[#This Row],[Date]]&lt;&gt;""),TimeSpend[[#This Row],[Network]],"")</f>
        <v/>
      </c>
      <c r="E1410" t="str">
        <f>IF(AND(TimeSpend[[#This Row],[Personnel number]]&lt;&gt;"",TimeSpend[[#This Row],[Date]]&lt;&gt;""),TimeSpend[[#This Row],[Network Description]],"")</f>
        <v/>
      </c>
      <c r="F1410" t="str">
        <f>IF(AND(TimeSpend[[#This Row],[Personnel number]]&lt;&gt;"",TimeSpend[[#This Row],[Date]]&lt;&gt;""),TimeSpend[[#This Row],[Activity]],"")</f>
        <v/>
      </c>
      <c r="G1410" t="str">
        <f>IF(AND(TimeSpend[[#This Row],[Personnel number]]&lt;&gt;"",TimeSpend[[#This Row],[Date]]&lt;&gt;""),TimeSpend[[#This Row],[Activity description]],"")</f>
        <v/>
      </c>
      <c r="H1410" s="36" t="str">
        <f>IF(AND(TimeSpend[[#This Row],[Personnel number]]&lt;&gt;"",TimeSpend[[#This Row],[Date]]&lt;&gt;""),TimeSpend[[#This Row],[Start Time]],"")</f>
        <v/>
      </c>
      <c r="I1410" s="36" t="str">
        <f>IF(AND(TimeSpend[[#This Row],[Personnel number]]&lt;&gt;"",TimeSpend[[#This Row],[Date]]&lt;&gt;""),TimeSpend[[#This Row],[End Time]],"")</f>
        <v/>
      </c>
      <c r="J1410" t="str">
        <f>IF(AND(TimeSpend[[#This Row],[Personnel number]]&lt;&gt;"",TimeSpend[[#This Row],[Date]]&lt;&gt;""),TimeSpend[[#This Row],[Location]],"")</f>
        <v/>
      </c>
      <c r="K1410" t="str">
        <f>IF(AND(TimeSpend[[#This Row],[Personnel number]]&lt;&gt;"",TimeSpend[[#This Row],[Date]]&lt;&gt;""),TimeSpend[[#This Row],[Task]],"")</f>
        <v/>
      </c>
      <c r="L1410" t="str">
        <f>IF(AND(TimeSpend[[#This Row],[Personnel number]]&lt;&gt;"",TimeSpend[[#This Row],[Date]]&lt;&gt;""),Utilization!$J$2,"")</f>
        <v/>
      </c>
      <c r="M1410" t="str">
        <f>IF(AND(TimeSpend[[#This Row],[Personnel number]]&lt;&gt;"",TimeSpend[[#This Row],[Date]]&lt;&gt;""),TimeSpend[[#This Row],[Employee Name]],"")</f>
        <v/>
      </c>
      <c r="N1410" t="str">
        <f t="shared" ref="N1410:N1473" si="44">IF(A1410&lt;&gt;"",ROW(A1410)-1,"")</f>
        <v/>
      </c>
      <c r="O1410" t="str">
        <f t="shared" ref="O1410:O1473" si="45">IF(A1410&lt;&gt;"",L1410&amp;"-"&amp;N1410,"")</f>
        <v/>
      </c>
      <c r="P1410" t="str">
        <f>IF(D1410&lt;&gt;"",VLOOKUP(D1410,Projects!B:C,2,0),"")</f>
        <v/>
      </c>
    </row>
    <row r="1411" spans="1:16" x14ac:dyDescent="0.25">
      <c r="A1411" t="str">
        <f>UPPER(IF(AND(TimeSpend[[#This Row],[Personnel number]]&lt;&gt;"",TimeSpend[[#This Row],[Date]]&lt;&gt;""),TimeSpend[[#This Row],[Personnel number]],""))</f>
        <v/>
      </c>
      <c r="B1411" s="85" t="str">
        <f>IF(AND(TimeSpend[[#This Row],[Personnel number]]&lt;&gt;"",TimeSpend[[#This Row],[Date]]&lt;&gt;""),TEXT(TimeSpend[[#This Row],[Date]],"[$-409]yyyyMMdd"),"")</f>
        <v/>
      </c>
      <c r="C1411" s="33" t="str">
        <f>IF(AND(TimeSpend[[#This Row],[Personnel number]]&lt;&gt;"",TimeSpend[[#This Row],[Date]]&lt;&gt;""),SUBSTITUTE(TimeSpend[[#This Row],[Hours]],",","."),"")</f>
        <v/>
      </c>
      <c r="D1411" t="str">
        <f>IF(AND(TimeSpend[[#This Row],[Personnel number]]&lt;&gt;"",TimeSpend[[#This Row],[Date]]&lt;&gt;""),TimeSpend[[#This Row],[Network]],"")</f>
        <v/>
      </c>
      <c r="E1411" t="str">
        <f>IF(AND(TimeSpend[[#This Row],[Personnel number]]&lt;&gt;"",TimeSpend[[#This Row],[Date]]&lt;&gt;""),TimeSpend[[#This Row],[Network Description]],"")</f>
        <v/>
      </c>
      <c r="F1411" t="str">
        <f>IF(AND(TimeSpend[[#This Row],[Personnel number]]&lt;&gt;"",TimeSpend[[#This Row],[Date]]&lt;&gt;""),TimeSpend[[#This Row],[Activity]],"")</f>
        <v/>
      </c>
      <c r="G1411" t="str">
        <f>IF(AND(TimeSpend[[#This Row],[Personnel number]]&lt;&gt;"",TimeSpend[[#This Row],[Date]]&lt;&gt;""),TimeSpend[[#This Row],[Activity description]],"")</f>
        <v/>
      </c>
      <c r="H1411" s="36" t="str">
        <f>IF(AND(TimeSpend[[#This Row],[Personnel number]]&lt;&gt;"",TimeSpend[[#This Row],[Date]]&lt;&gt;""),TimeSpend[[#This Row],[Start Time]],"")</f>
        <v/>
      </c>
      <c r="I1411" s="36" t="str">
        <f>IF(AND(TimeSpend[[#This Row],[Personnel number]]&lt;&gt;"",TimeSpend[[#This Row],[Date]]&lt;&gt;""),TimeSpend[[#This Row],[End Time]],"")</f>
        <v/>
      </c>
      <c r="J1411" t="str">
        <f>IF(AND(TimeSpend[[#This Row],[Personnel number]]&lt;&gt;"",TimeSpend[[#This Row],[Date]]&lt;&gt;""),TimeSpend[[#This Row],[Location]],"")</f>
        <v/>
      </c>
      <c r="K1411" t="str">
        <f>IF(AND(TimeSpend[[#This Row],[Personnel number]]&lt;&gt;"",TimeSpend[[#This Row],[Date]]&lt;&gt;""),TimeSpend[[#This Row],[Task]],"")</f>
        <v/>
      </c>
      <c r="L1411" t="str">
        <f>IF(AND(TimeSpend[[#This Row],[Personnel number]]&lt;&gt;"",TimeSpend[[#This Row],[Date]]&lt;&gt;""),Utilization!$J$2,"")</f>
        <v/>
      </c>
      <c r="M1411" t="str">
        <f>IF(AND(TimeSpend[[#This Row],[Personnel number]]&lt;&gt;"",TimeSpend[[#This Row],[Date]]&lt;&gt;""),TimeSpend[[#This Row],[Employee Name]],"")</f>
        <v/>
      </c>
      <c r="N1411" t="str">
        <f t="shared" si="44"/>
        <v/>
      </c>
      <c r="O1411" t="str">
        <f t="shared" si="45"/>
        <v/>
      </c>
      <c r="P1411" t="str">
        <f>IF(D1411&lt;&gt;"",VLOOKUP(D1411,Projects!B:C,2,0),"")</f>
        <v/>
      </c>
    </row>
    <row r="1412" spans="1:16" x14ac:dyDescent="0.25">
      <c r="A1412" t="str">
        <f>UPPER(IF(AND(TimeSpend[[#This Row],[Personnel number]]&lt;&gt;"",TimeSpend[[#This Row],[Date]]&lt;&gt;""),TimeSpend[[#This Row],[Personnel number]],""))</f>
        <v/>
      </c>
      <c r="B1412" s="85" t="str">
        <f>IF(AND(TimeSpend[[#This Row],[Personnel number]]&lt;&gt;"",TimeSpend[[#This Row],[Date]]&lt;&gt;""),TEXT(TimeSpend[[#This Row],[Date]],"[$-409]yyyyMMdd"),"")</f>
        <v/>
      </c>
      <c r="C1412" s="33" t="str">
        <f>IF(AND(TimeSpend[[#This Row],[Personnel number]]&lt;&gt;"",TimeSpend[[#This Row],[Date]]&lt;&gt;""),SUBSTITUTE(TimeSpend[[#This Row],[Hours]],",","."),"")</f>
        <v/>
      </c>
      <c r="D1412" t="str">
        <f>IF(AND(TimeSpend[[#This Row],[Personnel number]]&lt;&gt;"",TimeSpend[[#This Row],[Date]]&lt;&gt;""),TimeSpend[[#This Row],[Network]],"")</f>
        <v/>
      </c>
      <c r="E1412" t="str">
        <f>IF(AND(TimeSpend[[#This Row],[Personnel number]]&lt;&gt;"",TimeSpend[[#This Row],[Date]]&lt;&gt;""),TimeSpend[[#This Row],[Network Description]],"")</f>
        <v/>
      </c>
      <c r="F1412" t="str">
        <f>IF(AND(TimeSpend[[#This Row],[Personnel number]]&lt;&gt;"",TimeSpend[[#This Row],[Date]]&lt;&gt;""),TimeSpend[[#This Row],[Activity]],"")</f>
        <v/>
      </c>
      <c r="G1412" t="str">
        <f>IF(AND(TimeSpend[[#This Row],[Personnel number]]&lt;&gt;"",TimeSpend[[#This Row],[Date]]&lt;&gt;""),TimeSpend[[#This Row],[Activity description]],"")</f>
        <v/>
      </c>
      <c r="H1412" s="36" t="str">
        <f>IF(AND(TimeSpend[[#This Row],[Personnel number]]&lt;&gt;"",TimeSpend[[#This Row],[Date]]&lt;&gt;""),TimeSpend[[#This Row],[Start Time]],"")</f>
        <v/>
      </c>
      <c r="I1412" s="36" t="str">
        <f>IF(AND(TimeSpend[[#This Row],[Personnel number]]&lt;&gt;"",TimeSpend[[#This Row],[Date]]&lt;&gt;""),TimeSpend[[#This Row],[End Time]],"")</f>
        <v/>
      </c>
      <c r="J1412" t="str">
        <f>IF(AND(TimeSpend[[#This Row],[Personnel number]]&lt;&gt;"",TimeSpend[[#This Row],[Date]]&lt;&gt;""),TimeSpend[[#This Row],[Location]],"")</f>
        <v/>
      </c>
      <c r="K1412" t="str">
        <f>IF(AND(TimeSpend[[#This Row],[Personnel number]]&lt;&gt;"",TimeSpend[[#This Row],[Date]]&lt;&gt;""),TimeSpend[[#This Row],[Task]],"")</f>
        <v/>
      </c>
      <c r="L1412" t="str">
        <f>IF(AND(TimeSpend[[#This Row],[Personnel number]]&lt;&gt;"",TimeSpend[[#This Row],[Date]]&lt;&gt;""),Utilization!$J$2,"")</f>
        <v/>
      </c>
      <c r="M1412" t="str">
        <f>IF(AND(TimeSpend[[#This Row],[Personnel number]]&lt;&gt;"",TimeSpend[[#This Row],[Date]]&lt;&gt;""),TimeSpend[[#This Row],[Employee Name]],"")</f>
        <v/>
      </c>
      <c r="N1412" t="str">
        <f t="shared" si="44"/>
        <v/>
      </c>
      <c r="O1412" t="str">
        <f t="shared" si="45"/>
        <v/>
      </c>
      <c r="P1412" t="str">
        <f>IF(D1412&lt;&gt;"",VLOOKUP(D1412,Projects!B:C,2,0),"")</f>
        <v/>
      </c>
    </row>
    <row r="1413" spans="1:16" x14ac:dyDescent="0.25">
      <c r="A1413" t="str">
        <f>UPPER(IF(AND(TimeSpend[[#This Row],[Personnel number]]&lt;&gt;"",TimeSpend[[#This Row],[Date]]&lt;&gt;""),TimeSpend[[#This Row],[Personnel number]],""))</f>
        <v/>
      </c>
      <c r="B1413" s="85" t="str">
        <f>IF(AND(TimeSpend[[#This Row],[Personnel number]]&lt;&gt;"",TimeSpend[[#This Row],[Date]]&lt;&gt;""),TEXT(TimeSpend[[#This Row],[Date]],"[$-409]yyyyMMdd"),"")</f>
        <v/>
      </c>
      <c r="C1413" s="33" t="str">
        <f>IF(AND(TimeSpend[[#This Row],[Personnel number]]&lt;&gt;"",TimeSpend[[#This Row],[Date]]&lt;&gt;""),SUBSTITUTE(TimeSpend[[#This Row],[Hours]],",","."),"")</f>
        <v/>
      </c>
      <c r="D1413" t="str">
        <f>IF(AND(TimeSpend[[#This Row],[Personnel number]]&lt;&gt;"",TimeSpend[[#This Row],[Date]]&lt;&gt;""),TimeSpend[[#This Row],[Network]],"")</f>
        <v/>
      </c>
      <c r="E1413" t="str">
        <f>IF(AND(TimeSpend[[#This Row],[Personnel number]]&lt;&gt;"",TimeSpend[[#This Row],[Date]]&lt;&gt;""),TimeSpend[[#This Row],[Network Description]],"")</f>
        <v/>
      </c>
      <c r="F1413" t="str">
        <f>IF(AND(TimeSpend[[#This Row],[Personnel number]]&lt;&gt;"",TimeSpend[[#This Row],[Date]]&lt;&gt;""),TimeSpend[[#This Row],[Activity]],"")</f>
        <v/>
      </c>
      <c r="G1413" t="str">
        <f>IF(AND(TimeSpend[[#This Row],[Personnel number]]&lt;&gt;"",TimeSpend[[#This Row],[Date]]&lt;&gt;""),TimeSpend[[#This Row],[Activity description]],"")</f>
        <v/>
      </c>
      <c r="H1413" s="36" t="str">
        <f>IF(AND(TimeSpend[[#This Row],[Personnel number]]&lt;&gt;"",TimeSpend[[#This Row],[Date]]&lt;&gt;""),TimeSpend[[#This Row],[Start Time]],"")</f>
        <v/>
      </c>
      <c r="I1413" s="36" t="str">
        <f>IF(AND(TimeSpend[[#This Row],[Personnel number]]&lt;&gt;"",TimeSpend[[#This Row],[Date]]&lt;&gt;""),TimeSpend[[#This Row],[End Time]],"")</f>
        <v/>
      </c>
      <c r="J1413" t="str">
        <f>IF(AND(TimeSpend[[#This Row],[Personnel number]]&lt;&gt;"",TimeSpend[[#This Row],[Date]]&lt;&gt;""),TimeSpend[[#This Row],[Location]],"")</f>
        <v/>
      </c>
      <c r="K1413" t="str">
        <f>IF(AND(TimeSpend[[#This Row],[Personnel number]]&lt;&gt;"",TimeSpend[[#This Row],[Date]]&lt;&gt;""),TimeSpend[[#This Row],[Task]],"")</f>
        <v/>
      </c>
      <c r="L1413" t="str">
        <f>IF(AND(TimeSpend[[#This Row],[Personnel number]]&lt;&gt;"",TimeSpend[[#This Row],[Date]]&lt;&gt;""),Utilization!$J$2,"")</f>
        <v/>
      </c>
      <c r="M1413" t="str">
        <f>IF(AND(TimeSpend[[#This Row],[Personnel number]]&lt;&gt;"",TimeSpend[[#This Row],[Date]]&lt;&gt;""),TimeSpend[[#This Row],[Employee Name]],"")</f>
        <v/>
      </c>
      <c r="N1413" t="str">
        <f t="shared" si="44"/>
        <v/>
      </c>
      <c r="O1413" t="str">
        <f t="shared" si="45"/>
        <v/>
      </c>
      <c r="P1413" t="str">
        <f>IF(D1413&lt;&gt;"",VLOOKUP(D1413,Projects!B:C,2,0),"")</f>
        <v/>
      </c>
    </row>
    <row r="1414" spans="1:16" x14ac:dyDescent="0.25">
      <c r="A1414" t="str">
        <f>UPPER(IF(AND(TimeSpend[[#This Row],[Personnel number]]&lt;&gt;"",TimeSpend[[#This Row],[Date]]&lt;&gt;""),TimeSpend[[#This Row],[Personnel number]],""))</f>
        <v/>
      </c>
      <c r="B1414" s="85" t="str">
        <f>IF(AND(TimeSpend[[#This Row],[Personnel number]]&lt;&gt;"",TimeSpend[[#This Row],[Date]]&lt;&gt;""),TEXT(TimeSpend[[#This Row],[Date]],"[$-409]yyyyMMdd"),"")</f>
        <v/>
      </c>
      <c r="C1414" s="33" t="str">
        <f>IF(AND(TimeSpend[[#This Row],[Personnel number]]&lt;&gt;"",TimeSpend[[#This Row],[Date]]&lt;&gt;""),SUBSTITUTE(TimeSpend[[#This Row],[Hours]],",","."),"")</f>
        <v/>
      </c>
      <c r="D1414" t="str">
        <f>IF(AND(TimeSpend[[#This Row],[Personnel number]]&lt;&gt;"",TimeSpend[[#This Row],[Date]]&lt;&gt;""),TimeSpend[[#This Row],[Network]],"")</f>
        <v/>
      </c>
      <c r="E1414" t="str">
        <f>IF(AND(TimeSpend[[#This Row],[Personnel number]]&lt;&gt;"",TimeSpend[[#This Row],[Date]]&lt;&gt;""),TimeSpend[[#This Row],[Network Description]],"")</f>
        <v/>
      </c>
      <c r="F1414" t="str">
        <f>IF(AND(TimeSpend[[#This Row],[Personnel number]]&lt;&gt;"",TimeSpend[[#This Row],[Date]]&lt;&gt;""),TimeSpend[[#This Row],[Activity]],"")</f>
        <v/>
      </c>
      <c r="G1414" t="str">
        <f>IF(AND(TimeSpend[[#This Row],[Personnel number]]&lt;&gt;"",TimeSpend[[#This Row],[Date]]&lt;&gt;""),TimeSpend[[#This Row],[Activity description]],"")</f>
        <v/>
      </c>
      <c r="H1414" s="36" t="str">
        <f>IF(AND(TimeSpend[[#This Row],[Personnel number]]&lt;&gt;"",TimeSpend[[#This Row],[Date]]&lt;&gt;""),TimeSpend[[#This Row],[Start Time]],"")</f>
        <v/>
      </c>
      <c r="I1414" s="36" t="str">
        <f>IF(AND(TimeSpend[[#This Row],[Personnel number]]&lt;&gt;"",TimeSpend[[#This Row],[Date]]&lt;&gt;""),TimeSpend[[#This Row],[End Time]],"")</f>
        <v/>
      </c>
      <c r="J1414" t="str">
        <f>IF(AND(TimeSpend[[#This Row],[Personnel number]]&lt;&gt;"",TimeSpend[[#This Row],[Date]]&lt;&gt;""),TimeSpend[[#This Row],[Location]],"")</f>
        <v/>
      </c>
      <c r="K1414" t="str">
        <f>IF(AND(TimeSpend[[#This Row],[Personnel number]]&lt;&gt;"",TimeSpend[[#This Row],[Date]]&lt;&gt;""),TimeSpend[[#This Row],[Task]],"")</f>
        <v/>
      </c>
      <c r="L1414" t="str">
        <f>IF(AND(TimeSpend[[#This Row],[Personnel number]]&lt;&gt;"",TimeSpend[[#This Row],[Date]]&lt;&gt;""),Utilization!$J$2,"")</f>
        <v/>
      </c>
      <c r="M1414" t="str">
        <f>IF(AND(TimeSpend[[#This Row],[Personnel number]]&lt;&gt;"",TimeSpend[[#This Row],[Date]]&lt;&gt;""),TimeSpend[[#This Row],[Employee Name]],"")</f>
        <v/>
      </c>
      <c r="N1414" t="str">
        <f t="shared" si="44"/>
        <v/>
      </c>
      <c r="O1414" t="str">
        <f t="shared" si="45"/>
        <v/>
      </c>
      <c r="P1414" t="str">
        <f>IF(D1414&lt;&gt;"",VLOOKUP(D1414,Projects!B:C,2,0),"")</f>
        <v/>
      </c>
    </row>
    <row r="1415" spans="1:16" x14ac:dyDescent="0.25">
      <c r="A1415" t="str">
        <f>UPPER(IF(AND(TimeSpend[[#This Row],[Personnel number]]&lt;&gt;"",TimeSpend[[#This Row],[Date]]&lt;&gt;""),TimeSpend[[#This Row],[Personnel number]],""))</f>
        <v/>
      </c>
      <c r="B1415" s="85" t="str">
        <f>IF(AND(TimeSpend[[#This Row],[Personnel number]]&lt;&gt;"",TimeSpend[[#This Row],[Date]]&lt;&gt;""),TEXT(TimeSpend[[#This Row],[Date]],"[$-409]yyyyMMdd"),"")</f>
        <v/>
      </c>
      <c r="C1415" s="33" t="str">
        <f>IF(AND(TimeSpend[[#This Row],[Personnel number]]&lt;&gt;"",TimeSpend[[#This Row],[Date]]&lt;&gt;""),SUBSTITUTE(TimeSpend[[#This Row],[Hours]],",","."),"")</f>
        <v/>
      </c>
      <c r="D1415" t="str">
        <f>IF(AND(TimeSpend[[#This Row],[Personnel number]]&lt;&gt;"",TimeSpend[[#This Row],[Date]]&lt;&gt;""),TimeSpend[[#This Row],[Network]],"")</f>
        <v/>
      </c>
      <c r="E1415" t="str">
        <f>IF(AND(TimeSpend[[#This Row],[Personnel number]]&lt;&gt;"",TimeSpend[[#This Row],[Date]]&lt;&gt;""),TimeSpend[[#This Row],[Network Description]],"")</f>
        <v/>
      </c>
      <c r="F1415" t="str">
        <f>IF(AND(TimeSpend[[#This Row],[Personnel number]]&lt;&gt;"",TimeSpend[[#This Row],[Date]]&lt;&gt;""),TimeSpend[[#This Row],[Activity]],"")</f>
        <v/>
      </c>
      <c r="G1415" t="str">
        <f>IF(AND(TimeSpend[[#This Row],[Personnel number]]&lt;&gt;"",TimeSpend[[#This Row],[Date]]&lt;&gt;""),TimeSpend[[#This Row],[Activity description]],"")</f>
        <v/>
      </c>
      <c r="H1415" s="36" t="str">
        <f>IF(AND(TimeSpend[[#This Row],[Personnel number]]&lt;&gt;"",TimeSpend[[#This Row],[Date]]&lt;&gt;""),TimeSpend[[#This Row],[Start Time]],"")</f>
        <v/>
      </c>
      <c r="I1415" s="36" t="str">
        <f>IF(AND(TimeSpend[[#This Row],[Personnel number]]&lt;&gt;"",TimeSpend[[#This Row],[Date]]&lt;&gt;""),TimeSpend[[#This Row],[End Time]],"")</f>
        <v/>
      </c>
      <c r="J1415" t="str">
        <f>IF(AND(TimeSpend[[#This Row],[Personnel number]]&lt;&gt;"",TimeSpend[[#This Row],[Date]]&lt;&gt;""),TimeSpend[[#This Row],[Location]],"")</f>
        <v/>
      </c>
      <c r="K1415" t="str">
        <f>IF(AND(TimeSpend[[#This Row],[Personnel number]]&lt;&gt;"",TimeSpend[[#This Row],[Date]]&lt;&gt;""),TimeSpend[[#This Row],[Task]],"")</f>
        <v/>
      </c>
      <c r="L1415" t="str">
        <f>IF(AND(TimeSpend[[#This Row],[Personnel number]]&lt;&gt;"",TimeSpend[[#This Row],[Date]]&lt;&gt;""),Utilization!$J$2,"")</f>
        <v/>
      </c>
      <c r="M1415" t="str">
        <f>IF(AND(TimeSpend[[#This Row],[Personnel number]]&lt;&gt;"",TimeSpend[[#This Row],[Date]]&lt;&gt;""),TimeSpend[[#This Row],[Employee Name]],"")</f>
        <v/>
      </c>
      <c r="N1415" t="str">
        <f t="shared" si="44"/>
        <v/>
      </c>
      <c r="O1415" t="str">
        <f t="shared" si="45"/>
        <v/>
      </c>
      <c r="P1415" t="str">
        <f>IF(D1415&lt;&gt;"",VLOOKUP(D1415,Projects!B:C,2,0),"")</f>
        <v/>
      </c>
    </row>
    <row r="1416" spans="1:16" x14ac:dyDescent="0.25">
      <c r="A1416" t="str">
        <f>UPPER(IF(AND(TimeSpend[[#This Row],[Personnel number]]&lt;&gt;"",TimeSpend[[#This Row],[Date]]&lt;&gt;""),TimeSpend[[#This Row],[Personnel number]],""))</f>
        <v/>
      </c>
      <c r="B1416" s="85" t="str">
        <f>IF(AND(TimeSpend[[#This Row],[Personnel number]]&lt;&gt;"",TimeSpend[[#This Row],[Date]]&lt;&gt;""),TEXT(TimeSpend[[#This Row],[Date]],"[$-409]yyyyMMdd"),"")</f>
        <v/>
      </c>
      <c r="C1416" s="33" t="str">
        <f>IF(AND(TimeSpend[[#This Row],[Personnel number]]&lt;&gt;"",TimeSpend[[#This Row],[Date]]&lt;&gt;""),SUBSTITUTE(TimeSpend[[#This Row],[Hours]],",","."),"")</f>
        <v/>
      </c>
      <c r="D1416" t="str">
        <f>IF(AND(TimeSpend[[#This Row],[Personnel number]]&lt;&gt;"",TimeSpend[[#This Row],[Date]]&lt;&gt;""),TimeSpend[[#This Row],[Network]],"")</f>
        <v/>
      </c>
      <c r="E1416" t="str">
        <f>IF(AND(TimeSpend[[#This Row],[Personnel number]]&lt;&gt;"",TimeSpend[[#This Row],[Date]]&lt;&gt;""),TimeSpend[[#This Row],[Network Description]],"")</f>
        <v/>
      </c>
      <c r="F1416" t="str">
        <f>IF(AND(TimeSpend[[#This Row],[Personnel number]]&lt;&gt;"",TimeSpend[[#This Row],[Date]]&lt;&gt;""),TimeSpend[[#This Row],[Activity]],"")</f>
        <v/>
      </c>
      <c r="G1416" t="str">
        <f>IF(AND(TimeSpend[[#This Row],[Personnel number]]&lt;&gt;"",TimeSpend[[#This Row],[Date]]&lt;&gt;""),TimeSpend[[#This Row],[Activity description]],"")</f>
        <v/>
      </c>
      <c r="H1416" s="36" t="str">
        <f>IF(AND(TimeSpend[[#This Row],[Personnel number]]&lt;&gt;"",TimeSpend[[#This Row],[Date]]&lt;&gt;""),TimeSpend[[#This Row],[Start Time]],"")</f>
        <v/>
      </c>
      <c r="I1416" s="36" t="str">
        <f>IF(AND(TimeSpend[[#This Row],[Personnel number]]&lt;&gt;"",TimeSpend[[#This Row],[Date]]&lt;&gt;""),TimeSpend[[#This Row],[End Time]],"")</f>
        <v/>
      </c>
      <c r="J1416" t="str">
        <f>IF(AND(TimeSpend[[#This Row],[Personnel number]]&lt;&gt;"",TimeSpend[[#This Row],[Date]]&lt;&gt;""),TimeSpend[[#This Row],[Location]],"")</f>
        <v/>
      </c>
      <c r="K1416" t="str">
        <f>IF(AND(TimeSpend[[#This Row],[Personnel number]]&lt;&gt;"",TimeSpend[[#This Row],[Date]]&lt;&gt;""),TimeSpend[[#This Row],[Task]],"")</f>
        <v/>
      </c>
      <c r="L1416" t="str">
        <f>IF(AND(TimeSpend[[#This Row],[Personnel number]]&lt;&gt;"",TimeSpend[[#This Row],[Date]]&lt;&gt;""),Utilization!$J$2,"")</f>
        <v/>
      </c>
      <c r="M1416" t="str">
        <f>IF(AND(TimeSpend[[#This Row],[Personnel number]]&lt;&gt;"",TimeSpend[[#This Row],[Date]]&lt;&gt;""),TimeSpend[[#This Row],[Employee Name]],"")</f>
        <v/>
      </c>
      <c r="N1416" t="str">
        <f t="shared" si="44"/>
        <v/>
      </c>
      <c r="O1416" t="str">
        <f t="shared" si="45"/>
        <v/>
      </c>
      <c r="P1416" t="str">
        <f>IF(D1416&lt;&gt;"",VLOOKUP(D1416,Projects!B:C,2,0),"")</f>
        <v/>
      </c>
    </row>
    <row r="1417" spans="1:16" x14ac:dyDescent="0.25">
      <c r="A1417" t="str">
        <f>UPPER(IF(AND(TimeSpend[[#This Row],[Personnel number]]&lt;&gt;"",TimeSpend[[#This Row],[Date]]&lt;&gt;""),TimeSpend[[#This Row],[Personnel number]],""))</f>
        <v/>
      </c>
      <c r="B1417" s="85" t="str">
        <f>IF(AND(TimeSpend[[#This Row],[Personnel number]]&lt;&gt;"",TimeSpend[[#This Row],[Date]]&lt;&gt;""),TEXT(TimeSpend[[#This Row],[Date]],"[$-409]yyyyMMdd"),"")</f>
        <v/>
      </c>
      <c r="C1417" s="33" t="str">
        <f>IF(AND(TimeSpend[[#This Row],[Personnel number]]&lt;&gt;"",TimeSpend[[#This Row],[Date]]&lt;&gt;""),SUBSTITUTE(TimeSpend[[#This Row],[Hours]],",","."),"")</f>
        <v/>
      </c>
      <c r="D1417" t="str">
        <f>IF(AND(TimeSpend[[#This Row],[Personnel number]]&lt;&gt;"",TimeSpend[[#This Row],[Date]]&lt;&gt;""),TimeSpend[[#This Row],[Network]],"")</f>
        <v/>
      </c>
      <c r="E1417" t="str">
        <f>IF(AND(TimeSpend[[#This Row],[Personnel number]]&lt;&gt;"",TimeSpend[[#This Row],[Date]]&lt;&gt;""),TimeSpend[[#This Row],[Network Description]],"")</f>
        <v/>
      </c>
      <c r="F1417" t="str">
        <f>IF(AND(TimeSpend[[#This Row],[Personnel number]]&lt;&gt;"",TimeSpend[[#This Row],[Date]]&lt;&gt;""),TimeSpend[[#This Row],[Activity]],"")</f>
        <v/>
      </c>
      <c r="G1417" t="str">
        <f>IF(AND(TimeSpend[[#This Row],[Personnel number]]&lt;&gt;"",TimeSpend[[#This Row],[Date]]&lt;&gt;""),TimeSpend[[#This Row],[Activity description]],"")</f>
        <v/>
      </c>
      <c r="H1417" s="36" t="str">
        <f>IF(AND(TimeSpend[[#This Row],[Personnel number]]&lt;&gt;"",TimeSpend[[#This Row],[Date]]&lt;&gt;""),TimeSpend[[#This Row],[Start Time]],"")</f>
        <v/>
      </c>
      <c r="I1417" s="36" t="str">
        <f>IF(AND(TimeSpend[[#This Row],[Personnel number]]&lt;&gt;"",TimeSpend[[#This Row],[Date]]&lt;&gt;""),TimeSpend[[#This Row],[End Time]],"")</f>
        <v/>
      </c>
      <c r="J1417" t="str">
        <f>IF(AND(TimeSpend[[#This Row],[Personnel number]]&lt;&gt;"",TimeSpend[[#This Row],[Date]]&lt;&gt;""),TimeSpend[[#This Row],[Location]],"")</f>
        <v/>
      </c>
      <c r="K1417" t="str">
        <f>IF(AND(TimeSpend[[#This Row],[Personnel number]]&lt;&gt;"",TimeSpend[[#This Row],[Date]]&lt;&gt;""),TimeSpend[[#This Row],[Task]],"")</f>
        <v/>
      </c>
      <c r="L1417" t="str">
        <f>IF(AND(TimeSpend[[#This Row],[Personnel number]]&lt;&gt;"",TimeSpend[[#This Row],[Date]]&lt;&gt;""),Utilization!$J$2,"")</f>
        <v/>
      </c>
      <c r="M1417" t="str">
        <f>IF(AND(TimeSpend[[#This Row],[Personnel number]]&lt;&gt;"",TimeSpend[[#This Row],[Date]]&lt;&gt;""),TimeSpend[[#This Row],[Employee Name]],"")</f>
        <v/>
      </c>
      <c r="N1417" t="str">
        <f t="shared" si="44"/>
        <v/>
      </c>
      <c r="O1417" t="str">
        <f t="shared" si="45"/>
        <v/>
      </c>
      <c r="P1417" t="str">
        <f>IF(D1417&lt;&gt;"",VLOOKUP(D1417,Projects!B:C,2,0),"")</f>
        <v/>
      </c>
    </row>
    <row r="1418" spans="1:16" x14ac:dyDescent="0.25">
      <c r="A1418" t="str">
        <f>UPPER(IF(AND(TimeSpend[[#This Row],[Personnel number]]&lt;&gt;"",TimeSpend[[#This Row],[Date]]&lt;&gt;""),TimeSpend[[#This Row],[Personnel number]],""))</f>
        <v/>
      </c>
      <c r="B1418" s="85" t="str">
        <f>IF(AND(TimeSpend[[#This Row],[Personnel number]]&lt;&gt;"",TimeSpend[[#This Row],[Date]]&lt;&gt;""),TEXT(TimeSpend[[#This Row],[Date]],"[$-409]yyyyMMdd"),"")</f>
        <v/>
      </c>
      <c r="C1418" s="33" t="str">
        <f>IF(AND(TimeSpend[[#This Row],[Personnel number]]&lt;&gt;"",TimeSpend[[#This Row],[Date]]&lt;&gt;""),SUBSTITUTE(TimeSpend[[#This Row],[Hours]],",","."),"")</f>
        <v/>
      </c>
      <c r="D1418" t="str">
        <f>IF(AND(TimeSpend[[#This Row],[Personnel number]]&lt;&gt;"",TimeSpend[[#This Row],[Date]]&lt;&gt;""),TimeSpend[[#This Row],[Network]],"")</f>
        <v/>
      </c>
      <c r="E1418" t="str">
        <f>IF(AND(TimeSpend[[#This Row],[Personnel number]]&lt;&gt;"",TimeSpend[[#This Row],[Date]]&lt;&gt;""),TimeSpend[[#This Row],[Network Description]],"")</f>
        <v/>
      </c>
      <c r="F1418" t="str">
        <f>IF(AND(TimeSpend[[#This Row],[Personnel number]]&lt;&gt;"",TimeSpend[[#This Row],[Date]]&lt;&gt;""),TimeSpend[[#This Row],[Activity]],"")</f>
        <v/>
      </c>
      <c r="G1418" t="str">
        <f>IF(AND(TimeSpend[[#This Row],[Personnel number]]&lt;&gt;"",TimeSpend[[#This Row],[Date]]&lt;&gt;""),TimeSpend[[#This Row],[Activity description]],"")</f>
        <v/>
      </c>
      <c r="H1418" s="36" t="str">
        <f>IF(AND(TimeSpend[[#This Row],[Personnel number]]&lt;&gt;"",TimeSpend[[#This Row],[Date]]&lt;&gt;""),TimeSpend[[#This Row],[Start Time]],"")</f>
        <v/>
      </c>
      <c r="I1418" s="36" t="str">
        <f>IF(AND(TimeSpend[[#This Row],[Personnel number]]&lt;&gt;"",TimeSpend[[#This Row],[Date]]&lt;&gt;""),TimeSpend[[#This Row],[End Time]],"")</f>
        <v/>
      </c>
      <c r="J1418" t="str">
        <f>IF(AND(TimeSpend[[#This Row],[Personnel number]]&lt;&gt;"",TimeSpend[[#This Row],[Date]]&lt;&gt;""),TimeSpend[[#This Row],[Location]],"")</f>
        <v/>
      </c>
      <c r="K1418" t="str">
        <f>IF(AND(TimeSpend[[#This Row],[Personnel number]]&lt;&gt;"",TimeSpend[[#This Row],[Date]]&lt;&gt;""),TimeSpend[[#This Row],[Task]],"")</f>
        <v/>
      </c>
      <c r="L1418" t="str">
        <f>IF(AND(TimeSpend[[#This Row],[Personnel number]]&lt;&gt;"",TimeSpend[[#This Row],[Date]]&lt;&gt;""),Utilization!$J$2,"")</f>
        <v/>
      </c>
      <c r="M1418" t="str">
        <f>IF(AND(TimeSpend[[#This Row],[Personnel number]]&lt;&gt;"",TimeSpend[[#This Row],[Date]]&lt;&gt;""),TimeSpend[[#This Row],[Employee Name]],"")</f>
        <v/>
      </c>
      <c r="N1418" t="str">
        <f t="shared" si="44"/>
        <v/>
      </c>
      <c r="O1418" t="str">
        <f t="shared" si="45"/>
        <v/>
      </c>
      <c r="P1418" t="str">
        <f>IF(D1418&lt;&gt;"",VLOOKUP(D1418,Projects!B:C,2,0),"")</f>
        <v/>
      </c>
    </row>
    <row r="1419" spans="1:16" x14ac:dyDescent="0.25">
      <c r="A1419" t="str">
        <f>UPPER(IF(AND(TimeSpend[[#This Row],[Personnel number]]&lt;&gt;"",TimeSpend[[#This Row],[Date]]&lt;&gt;""),TimeSpend[[#This Row],[Personnel number]],""))</f>
        <v/>
      </c>
      <c r="B1419" s="85" t="str">
        <f>IF(AND(TimeSpend[[#This Row],[Personnel number]]&lt;&gt;"",TimeSpend[[#This Row],[Date]]&lt;&gt;""),TEXT(TimeSpend[[#This Row],[Date]],"[$-409]yyyyMMdd"),"")</f>
        <v/>
      </c>
      <c r="C1419" s="33" t="str">
        <f>IF(AND(TimeSpend[[#This Row],[Personnel number]]&lt;&gt;"",TimeSpend[[#This Row],[Date]]&lt;&gt;""),SUBSTITUTE(TimeSpend[[#This Row],[Hours]],",","."),"")</f>
        <v/>
      </c>
      <c r="D1419" t="str">
        <f>IF(AND(TimeSpend[[#This Row],[Personnel number]]&lt;&gt;"",TimeSpend[[#This Row],[Date]]&lt;&gt;""),TimeSpend[[#This Row],[Network]],"")</f>
        <v/>
      </c>
      <c r="E1419" t="str">
        <f>IF(AND(TimeSpend[[#This Row],[Personnel number]]&lt;&gt;"",TimeSpend[[#This Row],[Date]]&lt;&gt;""),TimeSpend[[#This Row],[Network Description]],"")</f>
        <v/>
      </c>
      <c r="F1419" t="str">
        <f>IF(AND(TimeSpend[[#This Row],[Personnel number]]&lt;&gt;"",TimeSpend[[#This Row],[Date]]&lt;&gt;""),TimeSpend[[#This Row],[Activity]],"")</f>
        <v/>
      </c>
      <c r="G1419" t="str">
        <f>IF(AND(TimeSpend[[#This Row],[Personnel number]]&lt;&gt;"",TimeSpend[[#This Row],[Date]]&lt;&gt;""),TimeSpend[[#This Row],[Activity description]],"")</f>
        <v/>
      </c>
      <c r="H1419" s="36" t="str">
        <f>IF(AND(TimeSpend[[#This Row],[Personnel number]]&lt;&gt;"",TimeSpend[[#This Row],[Date]]&lt;&gt;""),TimeSpend[[#This Row],[Start Time]],"")</f>
        <v/>
      </c>
      <c r="I1419" s="36" t="str">
        <f>IF(AND(TimeSpend[[#This Row],[Personnel number]]&lt;&gt;"",TimeSpend[[#This Row],[Date]]&lt;&gt;""),TimeSpend[[#This Row],[End Time]],"")</f>
        <v/>
      </c>
      <c r="J1419" t="str">
        <f>IF(AND(TimeSpend[[#This Row],[Personnel number]]&lt;&gt;"",TimeSpend[[#This Row],[Date]]&lt;&gt;""),TimeSpend[[#This Row],[Location]],"")</f>
        <v/>
      </c>
      <c r="K1419" t="str">
        <f>IF(AND(TimeSpend[[#This Row],[Personnel number]]&lt;&gt;"",TimeSpend[[#This Row],[Date]]&lt;&gt;""),TimeSpend[[#This Row],[Task]],"")</f>
        <v/>
      </c>
      <c r="L1419" t="str">
        <f>IF(AND(TimeSpend[[#This Row],[Personnel number]]&lt;&gt;"",TimeSpend[[#This Row],[Date]]&lt;&gt;""),Utilization!$J$2,"")</f>
        <v/>
      </c>
      <c r="M1419" t="str">
        <f>IF(AND(TimeSpend[[#This Row],[Personnel number]]&lt;&gt;"",TimeSpend[[#This Row],[Date]]&lt;&gt;""),TimeSpend[[#This Row],[Employee Name]],"")</f>
        <v/>
      </c>
      <c r="N1419" t="str">
        <f t="shared" si="44"/>
        <v/>
      </c>
      <c r="O1419" t="str">
        <f t="shared" si="45"/>
        <v/>
      </c>
      <c r="P1419" t="str">
        <f>IF(D1419&lt;&gt;"",VLOOKUP(D1419,Projects!B:C,2,0),"")</f>
        <v/>
      </c>
    </row>
    <row r="1420" spans="1:16" x14ac:dyDescent="0.25">
      <c r="A1420" t="str">
        <f>UPPER(IF(AND(TimeSpend[[#This Row],[Personnel number]]&lt;&gt;"",TimeSpend[[#This Row],[Date]]&lt;&gt;""),TimeSpend[[#This Row],[Personnel number]],""))</f>
        <v/>
      </c>
      <c r="B1420" s="85" t="str">
        <f>IF(AND(TimeSpend[[#This Row],[Personnel number]]&lt;&gt;"",TimeSpend[[#This Row],[Date]]&lt;&gt;""),TEXT(TimeSpend[[#This Row],[Date]],"[$-409]yyyyMMdd"),"")</f>
        <v/>
      </c>
      <c r="C1420" s="33" t="str">
        <f>IF(AND(TimeSpend[[#This Row],[Personnel number]]&lt;&gt;"",TimeSpend[[#This Row],[Date]]&lt;&gt;""),SUBSTITUTE(TimeSpend[[#This Row],[Hours]],",","."),"")</f>
        <v/>
      </c>
      <c r="D1420" t="str">
        <f>IF(AND(TimeSpend[[#This Row],[Personnel number]]&lt;&gt;"",TimeSpend[[#This Row],[Date]]&lt;&gt;""),TimeSpend[[#This Row],[Network]],"")</f>
        <v/>
      </c>
      <c r="E1420" t="str">
        <f>IF(AND(TimeSpend[[#This Row],[Personnel number]]&lt;&gt;"",TimeSpend[[#This Row],[Date]]&lt;&gt;""),TimeSpend[[#This Row],[Network Description]],"")</f>
        <v/>
      </c>
      <c r="F1420" t="str">
        <f>IF(AND(TimeSpend[[#This Row],[Personnel number]]&lt;&gt;"",TimeSpend[[#This Row],[Date]]&lt;&gt;""),TimeSpend[[#This Row],[Activity]],"")</f>
        <v/>
      </c>
      <c r="G1420" t="str">
        <f>IF(AND(TimeSpend[[#This Row],[Personnel number]]&lt;&gt;"",TimeSpend[[#This Row],[Date]]&lt;&gt;""),TimeSpend[[#This Row],[Activity description]],"")</f>
        <v/>
      </c>
      <c r="H1420" s="36" t="str">
        <f>IF(AND(TimeSpend[[#This Row],[Personnel number]]&lt;&gt;"",TimeSpend[[#This Row],[Date]]&lt;&gt;""),TimeSpend[[#This Row],[Start Time]],"")</f>
        <v/>
      </c>
      <c r="I1420" s="36" t="str">
        <f>IF(AND(TimeSpend[[#This Row],[Personnel number]]&lt;&gt;"",TimeSpend[[#This Row],[Date]]&lt;&gt;""),TimeSpend[[#This Row],[End Time]],"")</f>
        <v/>
      </c>
      <c r="J1420" t="str">
        <f>IF(AND(TimeSpend[[#This Row],[Personnel number]]&lt;&gt;"",TimeSpend[[#This Row],[Date]]&lt;&gt;""),TimeSpend[[#This Row],[Location]],"")</f>
        <v/>
      </c>
      <c r="K1420" t="str">
        <f>IF(AND(TimeSpend[[#This Row],[Personnel number]]&lt;&gt;"",TimeSpend[[#This Row],[Date]]&lt;&gt;""),TimeSpend[[#This Row],[Task]],"")</f>
        <v/>
      </c>
      <c r="L1420" t="str">
        <f>IF(AND(TimeSpend[[#This Row],[Personnel number]]&lt;&gt;"",TimeSpend[[#This Row],[Date]]&lt;&gt;""),Utilization!$J$2,"")</f>
        <v/>
      </c>
      <c r="M1420" t="str">
        <f>IF(AND(TimeSpend[[#This Row],[Personnel number]]&lt;&gt;"",TimeSpend[[#This Row],[Date]]&lt;&gt;""),TimeSpend[[#This Row],[Employee Name]],"")</f>
        <v/>
      </c>
      <c r="N1420" t="str">
        <f t="shared" si="44"/>
        <v/>
      </c>
      <c r="O1420" t="str">
        <f t="shared" si="45"/>
        <v/>
      </c>
      <c r="P1420" t="str">
        <f>IF(D1420&lt;&gt;"",VLOOKUP(D1420,Projects!B:C,2,0),"")</f>
        <v/>
      </c>
    </row>
    <row r="1421" spans="1:16" x14ac:dyDescent="0.25">
      <c r="A1421" t="str">
        <f>UPPER(IF(AND(TimeSpend[[#This Row],[Personnel number]]&lt;&gt;"",TimeSpend[[#This Row],[Date]]&lt;&gt;""),TimeSpend[[#This Row],[Personnel number]],""))</f>
        <v/>
      </c>
      <c r="B1421" s="85" t="str">
        <f>IF(AND(TimeSpend[[#This Row],[Personnel number]]&lt;&gt;"",TimeSpend[[#This Row],[Date]]&lt;&gt;""),TEXT(TimeSpend[[#This Row],[Date]],"[$-409]yyyyMMdd"),"")</f>
        <v/>
      </c>
      <c r="C1421" s="33" t="str">
        <f>IF(AND(TimeSpend[[#This Row],[Personnel number]]&lt;&gt;"",TimeSpend[[#This Row],[Date]]&lt;&gt;""),SUBSTITUTE(TimeSpend[[#This Row],[Hours]],",","."),"")</f>
        <v/>
      </c>
      <c r="D1421" t="str">
        <f>IF(AND(TimeSpend[[#This Row],[Personnel number]]&lt;&gt;"",TimeSpend[[#This Row],[Date]]&lt;&gt;""),TimeSpend[[#This Row],[Network]],"")</f>
        <v/>
      </c>
      <c r="E1421" t="str">
        <f>IF(AND(TimeSpend[[#This Row],[Personnel number]]&lt;&gt;"",TimeSpend[[#This Row],[Date]]&lt;&gt;""),TimeSpend[[#This Row],[Network Description]],"")</f>
        <v/>
      </c>
      <c r="F1421" t="str">
        <f>IF(AND(TimeSpend[[#This Row],[Personnel number]]&lt;&gt;"",TimeSpend[[#This Row],[Date]]&lt;&gt;""),TimeSpend[[#This Row],[Activity]],"")</f>
        <v/>
      </c>
      <c r="G1421" t="str">
        <f>IF(AND(TimeSpend[[#This Row],[Personnel number]]&lt;&gt;"",TimeSpend[[#This Row],[Date]]&lt;&gt;""),TimeSpend[[#This Row],[Activity description]],"")</f>
        <v/>
      </c>
      <c r="H1421" s="36" t="str">
        <f>IF(AND(TimeSpend[[#This Row],[Personnel number]]&lt;&gt;"",TimeSpend[[#This Row],[Date]]&lt;&gt;""),TimeSpend[[#This Row],[Start Time]],"")</f>
        <v/>
      </c>
      <c r="I1421" s="36" t="str">
        <f>IF(AND(TimeSpend[[#This Row],[Personnel number]]&lt;&gt;"",TimeSpend[[#This Row],[Date]]&lt;&gt;""),TimeSpend[[#This Row],[End Time]],"")</f>
        <v/>
      </c>
      <c r="J1421" t="str">
        <f>IF(AND(TimeSpend[[#This Row],[Personnel number]]&lt;&gt;"",TimeSpend[[#This Row],[Date]]&lt;&gt;""),TimeSpend[[#This Row],[Location]],"")</f>
        <v/>
      </c>
      <c r="K1421" t="str">
        <f>IF(AND(TimeSpend[[#This Row],[Personnel number]]&lt;&gt;"",TimeSpend[[#This Row],[Date]]&lt;&gt;""),TimeSpend[[#This Row],[Task]],"")</f>
        <v/>
      </c>
      <c r="L1421" t="str">
        <f>IF(AND(TimeSpend[[#This Row],[Personnel number]]&lt;&gt;"",TimeSpend[[#This Row],[Date]]&lt;&gt;""),Utilization!$J$2,"")</f>
        <v/>
      </c>
      <c r="M1421" t="str">
        <f>IF(AND(TimeSpend[[#This Row],[Personnel number]]&lt;&gt;"",TimeSpend[[#This Row],[Date]]&lt;&gt;""),TimeSpend[[#This Row],[Employee Name]],"")</f>
        <v/>
      </c>
      <c r="N1421" t="str">
        <f t="shared" si="44"/>
        <v/>
      </c>
      <c r="O1421" t="str">
        <f t="shared" si="45"/>
        <v/>
      </c>
      <c r="P1421" t="str">
        <f>IF(D1421&lt;&gt;"",VLOOKUP(D1421,Projects!B:C,2,0),"")</f>
        <v/>
      </c>
    </row>
    <row r="1422" spans="1:16" x14ac:dyDescent="0.25">
      <c r="A1422" t="str">
        <f>UPPER(IF(AND(TimeSpend[[#This Row],[Personnel number]]&lt;&gt;"",TimeSpend[[#This Row],[Date]]&lt;&gt;""),TimeSpend[[#This Row],[Personnel number]],""))</f>
        <v/>
      </c>
      <c r="B1422" s="85" t="str">
        <f>IF(AND(TimeSpend[[#This Row],[Personnel number]]&lt;&gt;"",TimeSpend[[#This Row],[Date]]&lt;&gt;""),TEXT(TimeSpend[[#This Row],[Date]],"[$-409]yyyyMMdd"),"")</f>
        <v/>
      </c>
      <c r="C1422" s="33" t="str">
        <f>IF(AND(TimeSpend[[#This Row],[Personnel number]]&lt;&gt;"",TimeSpend[[#This Row],[Date]]&lt;&gt;""),SUBSTITUTE(TimeSpend[[#This Row],[Hours]],",","."),"")</f>
        <v/>
      </c>
      <c r="D1422" t="str">
        <f>IF(AND(TimeSpend[[#This Row],[Personnel number]]&lt;&gt;"",TimeSpend[[#This Row],[Date]]&lt;&gt;""),TimeSpend[[#This Row],[Network]],"")</f>
        <v/>
      </c>
      <c r="E1422" t="str">
        <f>IF(AND(TimeSpend[[#This Row],[Personnel number]]&lt;&gt;"",TimeSpend[[#This Row],[Date]]&lt;&gt;""),TimeSpend[[#This Row],[Network Description]],"")</f>
        <v/>
      </c>
      <c r="F1422" t="str">
        <f>IF(AND(TimeSpend[[#This Row],[Personnel number]]&lt;&gt;"",TimeSpend[[#This Row],[Date]]&lt;&gt;""),TimeSpend[[#This Row],[Activity]],"")</f>
        <v/>
      </c>
      <c r="G1422" t="str">
        <f>IF(AND(TimeSpend[[#This Row],[Personnel number]]&lt;&gt;"",TimeSpend[[#This Row],[Date]]&lt;&gt;""),TimeSpend[[#This Row],[Activity description]],"")</f>
        <v/>
      </c>
      <c r="H1422" s="36" t="str">
        <f>IF(AND(TimeSpend[[#This Row],[Personnel number]]&lt;&gt;"",TimeSpend[[#This Row],[Date]]&lt;&gt;""),TimeSpend[[#This Row],[Start Time]],"")</f>
        <v/>
      </c>
      <c r="I1422" s="36" t="str">
        <f>IF(AND(TimeSpend[[#This Row],[Personnel number]]&lt;&gt;"",TimeSpend[[#This Row],[Date]]&lt;&gt;""),TimeSpend[[#This Row],[End Time]],"")</f>
        <v/>
      </c>
      <c r="J1422" t="str">
        <f>IF(AND(TimeSpend[[#This Row],[Personnel number]]&lt;&gt;"",TimeSpend[[#This Row],[Date]]&lt;&gt;""),TimeSpend[[#This Row],[Location]],"")</f>
        <v/>
      </c>
      <c r="K1422" t="str">
        <f>IF(AND(TimeSpend[[#This Row],[Personnel number]]&lt;&gt;"",TimeSpend[[#This Row],[Date]]&lt;&gt;""),TimeSpend[[#This Row],[Task]],"")</f>
        <v/>
      </c>
      <c r="L1422" t="str">
        <f>IF(AND(TimeSpend[[#This Row],[Personnel number]]&lt;&gt;"",TimeSpend[[#This Row],[Date]]&lt;&gt;""),Utilization!$J$2,"")</f>
        <v/>
      </c>
      <c r="M1422" t="str">
        <f>IF(AND(TimeSpend[[#This Row],[Personnel number]]&lt;&gt;"",TimeSpend[[#This Row],[Date]]&lt;&gt;""),TimeSpend[[#This Row],[Employee Name]],"")</f>
        <v/>
      </c>
      <c r="N1422" t="str">
        <f t="shared" si="44"/>
        <v/>
      </c>
      <c r="O1422" t="str">
        <f t="shared" si="45"/>
        <v/>
      </c>
      <c r="P1422" t="str">
        <f>IF(D1422&lt;&gt;"",VLOOKUP(D1422,Projects!B:C,2,0),"")</f>
        <v/>
      </c>
    </row>
    <row r="1423" spans="1:16" x14ac:dyDescent="0.25">
      <c r="A1423" t="str">
        <f>UPPER(IF(AND(TimeSpend[[#This Row],[Personnel number]]&lt;&gt;"",TimeSpend[[#This Row],[Date]]&lt;&gt;""),TimeSpend[[#This Row],[Personnel number]],""))</f>
        <v/>
      </c>
      <c r="B1423" s="85" t="str">
        <f>IF(AND(TimeSpend[[#This Row],[Personnel number]]&lt;&gt;"",TimeSpend[[#This Row],[Date]]&lt;&gt;""),TEXT(TimeSpend[[#This Row],[Date]],"[$-409]yyyyMMdd"),"")</f>
        <v/>
      </c>
      <c r="C1423" s="33" t="str">
        <f>IF(AND(TimeSpend[[#This Row],[Personnel number]]&lt;&gt;"",TimeSpend[[#This Row],[Date]]&lt;&gt;""),SUBSTITUTE(TimeSpend[[#This Row],[Hours]],",","."),"")</f>
        <v/>
      </c>
      <c r="D1423" t="str">
        <f>IF(AND(TimeSpend[[#This Row],[Personnel number]]&lt;&gt;"",TimeSpend[[#This Row],[Date]]&lt;&gt;""),TimeSpend[[#This Row],[Network]],"")</f>
        <v/>
      </c>
      <c r="E1423" t="str">
        <f>IF(AND(TimeSpend[[#This Row],[Personnel number]]&lt;&gt;"",TimeSpend[[#This Row],[Date]]&lt;&gt;""),TimeSpend[[#This Row],[Network Description]],"")</f>
        <v/>
      </c>
      <c r="F1423" t="str">
        <f>IF(AND(TimeSpend[[#This Row],[Personnel number]]&lt;&gt;"",TimeSpend[[#This Row],[Date]]&lt;&gt;""),TimeSpend[[#This Row],[Activity]],"")</f>
        <v/>
      </c>
      <c r="G1423" t="str">
        <f>IF(AND(TimeSpend[[#This Row],[Personnel number]]&lt;&gt;"",TimeSpend[[#This Row],[Date]]&lt;&gt;""),TimeSpend[[#This Row],[Activity description]],"")</f>
        <v/>
      </c>
      <c r="H1423" s="36" t="str">
        <f>IF(AND(TimeSpend[[#This Row],[Personnel number]]&lt;&gt;"",TimeSpend[[#This Row],[Date]]&lt;&gt;""),TimeSpend[[#This Row],[Start Time]],"")</f>
        <v/>
      </c>
      <c r="I1423" s="36" t="str">
        <f>IF(AND(TimeSpend[[#This Row],[Personnel number]]&lt;&gt;"",TimeSpend[[#This Row],[Date]]&lt;&gt;""),TimeSpend[[#This Row],[End Time]],"")</f>
        <v/>
      </c>
      <c r="J1423" t="str">
        <f>IF(AND(TimeSpend[[#This Row],[Personnel number]]&lt;&gt;"",TimeSpend[[#This Row],[Date]]&lt;&gt;""),TimeSpend[[#This Row],[Location]],"")</f>
        <v/>
      </c>
      <c r="K1423" t="str">
        <f>IF(AND(TimeSpend[[#This Row],[Personnel number]]&lt;&gt;"",TimeSpend[[#This Row],[Date]]&lt;&gt;""),TimeSpend[[#This Row],[Task]],"")</f>
        <v/>
      </c>
      <c r="L1423" t="str">
        <f>IF(AND(TimeSpend[[#This Row],[Personnel number]]&lt;&gt;"",TimeSpend[[#This Row],[Date]]&lt;&gt;""),Utilization!$J$2,"")</f>
        <v/>
      </c>
      <c r="M1423" t="str">
        <f>IF(AND(TimeSpend[[#This Row],[Personnel number]]&lt;&gt;"",TimeSpend[[#This Row],[Date]]&lt;&gt;""),TimeSpend[[#This Row],[Employee Name]],"")</f>
        <v/>
      </c>
      <c r="N1423" t="str">
        <f t="shared" si="44"/>
        <v/>
      </c>
      <c r="O1423" t="str">
        <f t="shared" si="45"/>
        <v/>
      </c>
      <c r="P1423" t="str">
        <f>IF(D1423&lt;&gt;"",VLOOKUP(D1423,Projects!B:C,2,0),"")</f>
        <v/>
      </c>
    </row>
    <row r="1424" spans="1:16" x14ac:dyDescent="0.25">
      <c r="A1424" t="str">
        <f>UPPER(IF(AND(TimeSpend[[#This Row],[Personnel number]]&lt;&gt;"",TimeSpend[[#This Row],[Date]]&lt;&gt;""),TimeSpend[[#This Row],[Personnel number]],""))</f>
        <v/>
      </c>
      <c r="B1424" s="85" t="str">
        <f>IF(AND(TimeSpend[[#This Row],[Personnel number]]&lt;&gt;"",TimeSpend[[#This Row],[Date]]&lt;&gt;""),TEXT(TimeSpend[[#This Row],[Date]],"[$-409]yyyyMMdd"),"")</f>
        <v/>
      </c>
      <c r="C1424" s="33" t="str">
        <f>IF(AND(TimeSpend[[#This Row],[Personnel number]]&lt;&gt;"",TimeSpend[[#This Row],[Date]]&lt;&gt;""),SUBSTITUTE(TimeSpend[[#This Row],[Hours]],",","."),"")</f>
        <v/>
      </c>
      <c r="D1424" t="str">
        <f>IF(AND(TimeSpend[[#This Row],[Personnel number]]&lt;&gt;"",TimeSpend[[#This Row],[Date]]&lt;&gt;""),TimeSpend[[#This Row],[Network]],"")</f>
        <v/>
      </c>
      <c r="E1424" t="str">
        <f>IF(AND(TimeSpend[[#This Row],[Personnel number]]&lt;&gt;"",TimeSpend[[#This Row],[Date]]&lt;&gt;""),TimeSpend[[#This Row],[Network Description]],"")</f>
        <v/>
      </c>
      <c r="F1424" t="str">
        <f>IF(AND(TimeSpend[[#This Row],[Personnel number]]&lt;&gt;"",TimeSpend[[#This Row],[Date]]&lt;&gt;""),TimeSpend[[#This Row],[Activity]],"")</f>
        <v/>
      </c>
      <c r="G1424" t="str">
        <f>IF(AND(TimeSpend[[#This Row],[Personnel number]]&lt;&gt;"",TimeSpend[[#This Row],[Date]]&lt;&gt;""),TimeSpend[[#This Row],[Activity description]],"")</f>
        <v/>
      </c>
      <c r="H1424" s="36" t="str">
        <f>IF(AND(TimeSpend[[#This Row],[Personnel number]]&lt;&gt;"",TimeSpend[[#This Row],[Date]]&lt;&gt;""),TimeSpend[[#This Row],[Start Time]],"")</f>
        <v/>
      </c>
      <c r="I1424" s="36" t="str">
        <f>IF(AND(TimeSpend[[#This Row],[Personnel number]]&lt;&gt;"",TimeSpend[[#This Row],[Date]]&lt;&gt;""),TimeSpend[[#This Row],[End Time]],"")</f>
        <v/>
      </c>
      <c r="J1424" t="str">
        <f>IF(AND(TimeSpend[[#This Row],[Personnel number]]&lt;&gt;"",TimeSpend[[#This Row],[Date]]&lt;&gt;""),TimeSpend[[#This Row],[Location]],"")</f>
        <v/>
      </c>
      <c r="K1424" t="str">
        <f>IF(AND(TimeSpend[[#This Row],[Personnel number]]&lt;&gt;"",TimeSpend[[#This Row],[Date]]&lt;&gt;""),TimeSpend[[#This Row],[Task]],"")</f>
        <v/>
      </c>
      <c r="L1424" t="str">
        <f>IF(AND(TimeSpend[[#This Row],[Personnel number]]&lt;&gt;"",TimeSpend[[#This Row],[Date]]&lt;&gt;""),Utilization!$J$2,"")</f>
        <v/>
      </c>
      <c r="M1424" t="str">
        <f>IF(AND(TimeSpend[[#This Row],[Personnel number]]&lt;&gt;"",TimeSpend[[#This Row],[Date]]&lt;&gt;""),TimeSpend[[#This Row],[Employee Name]],"")</f>
        <v/>
      </c>
      <c r="N1424" t="str">
        <f t="shared" si="44"/>
        <v/>
      </c>
      <c r="O1424" t="str">
        <f t="shared" si="45"/>
        <v/>
      </c>
      <c r="P1424" t="str">
        <f>IF(D1424&lt;&gt;"",VLOOKUP(D1424,Projects!B:C,2,0),"")</f>
        <v/>
      </c>
    </row>
    <row r="1425" spans="1:16" x14ac:dyDescent="0.25">
      <c r="A1425" t="str">
        <f>UPPER(IF(AND(TimeSpend[[#This Row],[Personnel number]]&lt;&gt;"",TimeSpend[[#This Row],[Date]]&lt;&gt;""),TimeSpend[[#This Row],[Personnel number]],""))</f>
        <v/>
      </c>
      <c r="B1425" s="85" t="str">
        <f>IF(AND(TimeSpend[[#This Row],[Personnel number]]&lt;&gt;"",TimeSpend[[#This Row],[Date]]&lt;&gt;""),TEXT(TimeSpend[[#This Row],[Date]],"[$-409]yyyyMMdd"),"")</f>
        <v/>
      </c>
      <c r="C1425" s="33" t="str">
        <f>IF(AND(TimeSpend[[#This Row],[Personnel number]]&lt;&gt;"",TimeSpend[[#This Row],[Date]]&lt;&gt;""),SUBSTITUTE(TimeSpend[[#This Row],[Hours]],",","."),"")</f>
        <v/>
      </c>
      <c r="D1425" t="str">
        <f>IF(AND(TimeSpend[[#This Row],[Personnel number]]&lt;&gt;"",TimeSpend[[#This Row],[Date]]&lt;&gt;""),TimeSpend[[#This Row],[Network]],"")</f>
        <v/>
      </c>
      <c r="E1425" t="str">
        <f>IF(AND(TimeSpend[[#This Row],[Personnel number]]&lt;&gt;"",TimeSpend[[#This Row],[Date]]&lt;&gt;""),TimeSpend[[#This Row],[Network Description]],"")</f>
        <v/>
      </c>
      <c r="F1425" t="str">
        <f>IF(AND(TimeSpend[[#This Row],[Personnel number]]&lt;&gt;"",TimeSpend[[#This Row],[Date]]&lt;&gt;""),TimeSpend[[#This Row],[Activity]],"")</f>
        <v/>
      </c>
      <c r="G1425" t="str">
        <f>IF(AND(TimeSpend[[#This Row],[Personnel number]]&lt;&gt;"",TimeSpend[[#This Row],[Date]]&lt;&gt;""),TimeSpend[[#This Row],[Activity description]],"")</f>
        <v/>
      </c>
      <c r="H1425" s="36" t="str">
        <f>IF(AND(TimeSpend[[#This Row],[Personnel number]]&lt;&gt;"",TimeSpend[[#This Row],[Date]]&lt;&gt;""),TimeSpend[[#This Row],[Start Time]],"")</f>
        <v/>
      </c>
      <c r="I1425" s="36" t="str">
        <f>IF(AND(TimeSpend[[#This Row],[Personnel number]]&lt;&gt;"",TimeSpend[[#This Row],[Date]]&lt;&gt;""),TimeSpend[[#This Row],[End Time]],"")</f>
        <v/>
      </c>
      <c r="J1425" t="str">
        <f>IF(AND(TimeSpend[[#This Row],[Personnel number]]&lt;&gt;"",TimeSpend[[#This Row],[Date]]&lt;&gt;""),TimeSpend[[#This Row],[Location]],"")</f>
        <v/>
      </c>
      <c r="K1425" t="str">
        <f>IF(AND(TimeSpend[[#This Row],[Personnel number]]&lt;&gt;"",TimeSpend[[#This Row],[Date]]&lt;&gt;""),TimeSpend[[#This Row],[Task]],"")</f>
        <v/>
      </c>
      <c r="L1425" t="str">
        <f>IF(AND(TimeSpend[[#This Row],[Personnel number]]&lt;&gt;"",TimeSpend[[#This Row],[Date]]&lt;&gt;""),Utilization!$J$2,"")</f>
        <v/>
      </c>
      <c r="M1425" t="str">
        <f>IF(AND(TimeSpend[[#This Row],[Personnel number]]&lt;&gt;"",TimeSpend[[#This Row],[Date]]&lt;&gt;""),TimeSpend[[#This Row],[Employee Name]],"")</f>
        <v/>
      </c>
      <c r="N1425" t="str">
        <f t="shared" si="44"/>
        <v/>
      </c>
      <c r="O1425" t="str">
        <f t="shared" si="45"/>
        <v/>
      </c>
      <c r="P1425" t="str">
        <f>IF(D1425&lt;&gt;"",VLOOKUP(D1425,Projects!B:C,2,0),"")</f>
        <v/>
      </c>
    </row>
    <row r="1426" spans="1:16" x14ac:dyDescent="0.25">
      <c r="A1426" t="str">
        <f>UPPER(IF(AND(TimeSpend[[#This Row],[Personnel number]]&lt;&gt;"",TimeSpend[[#This Row],[Date]]&lt;&gt;""),TimeSpend[[#This Row],[Personnel number]],""))</f>
        <v/>
      </c>
      <c r="B1426" s="85" t="str">
        <f>IF(AND(TimeSpend[[#This Row],[Personnel number]]&lt;&gt;"",TimeSpend[[#This Row],[Date]]&lt;&gt;""),TEXT(TimeSpend[[#This Row],[Date]],"[$-409]yyyyMMdd"),"")</f>
        <v/>
      </c>
      <c r="C1426" s="33" t="str">
        <f>IF(AND(TimeSpend[[#This Row],[Personnel number]]&lt;&gt;"",TimeSpend[[#This Row],[Date]]&lt;&gt;""),SUBSTITUTE(TimeSpend[[#This Row],[Hours]],",","."),"")</f>
        <v/>
      </c>
      <c r="D1426" t="str">
        <f>IF(AND(TimeSpend[[#This Row],[Personnel number]]&lt;&gt;"",TimeSpend[[#This Row],[Date]]&lt;&gt;""),TimeSpend[[#This Row],[Network]],"")</f>
        <v/>
      </c>
      <c r="E1426" t="str">
        <f>IF(AND(TimeSpend[[#This Row],[Personnel number]]&lt;&gt;"",TimeSpend[[#This Row],[Date]]&lt;&gt;""),TimeSpend[[#This Row],[Network Description]],"")</f>
        <v/>
      </c>
      <c r="F1426" t="str">
        <f>IF(AND(TimeSpend[[#This Row],[Personnel number]]&lt;&gt;"",TimeSpend[[#This Row],[Date]]&lt;&gt;""),TimeSpend[[#This Row],[Activity]],"")</f>
        <v/>
      </c>
      <c r="G1426" t="str">
        <f>IF(AND(TimeSpend[[#This Row],[Personnel number]]&lt;&gt;"",TimeSpend[[#This Row],[Date]]&lt;&gt;""),TimeSpend[[#This Row],[Activity description]],"")</f>
        <v/>
      </c>
      <c r="H1426" s="36" t="str">
        <f>IF(AND(TimeSpend[[#This Row],[Personnel number]]&lt;&gt;"",TimeSpend[[#This Row],[Date]]&lt;&gt;""),TimeSpend[[#This Row],[Start Time]],"")</f>
        <v/>
      </c>
      <c r="I1426" s="36" t="str">
        <f>IF(AND(TimeSpend[[#This Row],[Personnel number]]&lt;&gt;"",TimeSpend[[#This Row],[Date]]&lt;&gt;""),TimeSpend[[#This Row],[End Time]],"")</f>
        <v/>
      </c>
      <c r="J1426" t="str">
        <f>IF(AND(TimeSpend[[#This Row],[Personnel number]]&lt;&gt;"",TimeSpend[[#This Row],[Date]]&lt;&gt;""),TimeSpend[[#This Row],[Location]],"")</f>
        <v/>
      </c>
      <c r="K1426" t="str">
        <f>IF(AND(TimeSpend[[#This Row],[Personnel number]]&lt;&gt;"",TimeSpend[[#This Row],[Date]]&lt;&gt;""),TimeSpend[[#This Row],[Task]],"")</f>
        <v/>
      </c>
      <c r="L1426" t="str">
        <f>IF(AND(TimeSpend[[#This Row],[Personnel number]]&lt;&gt;"",TimeSpend[[#This Row],[Date]]&lt;&gt;""),Utilization!$J$2,"")</f>
        <v/>
      </c>
      <c r="M1426" t="str">
        <f>IF(AND(TimeSpend[[#This Row],[Personnel number]]&lt;&gt;"",TimeSpend[[#This Row],[Date]]&lt;&gt;""),TimeSpend[[#This Row],[Employee Name]],"")</f>
        <v/>
      </c>
      <c r="N1426" t="str">
        <f t="shared" si="44"/>
        <v/>
      </c>
      <c r="O1426" t="str">
        <f t="shared" si="45"/>
        <v/>
      </c>
      <c r="P1426" t="str">
        <f>IF(D1426&lt;&gt;"",VLOOKUP(D1426,Projects!B:C,2,0),"")</f>
        <v/>
      </c>
    </row>
    <row r="1427" spans="1:16" x14ac:dyDescent="0.25">
      <c r="A1427" t="str">
        <f>UPPER(IF(AND(TimeSpend[[#This Row],[Personnel number]]&lt;&gt;"",TimeSpend[[#This Row],[Date]]&lt;&gt;""),TimeSpend[[#This Row],[Personnel number]],""))</f>
        <v/>
      </c>
      <c r="B1427" s="85" t="str">
        <f>IF(AND(TimeSpend[[#This Row],[Personnel number]]&lt;&gt;"",TimeSpend[[#This Row],[Date]]&lt;&gt;""),TEXT(TimeSpend[[#This Row],[Date]],"[$-409]yyyyMMdd"),"")</f>
        <v/>
      </c>
      <c r="C1427" s="33" t="str">
        <f>IF(AND(TimeSpend[[#This Row],[Personnel number]]&lt;&gt;"",TimeSpend[[#This Row],[Date]]&lt;&gt;""),SUBSTITUTE(TimeSpend[[#This Row],[Hours]],",","."),"")</f>
        <v/>
      </c>
      <c r="D1427" t="str">
        <f>IF(AND(TimeSpend[[#This Row],[Personnel number]]&lt;&gt;"",TimeSpend[[#This Row],[Date]]&lt;&gt;""),TimeSpend[[#This Row],[Network]],"")</f>
        <v/>
      </c>
      <c r="E1427" t="str">
        <f>IF(AND(TimeSpend[[#This Row],[Personnel number]]&lt;&gt;"",TimeSpend[[#This Row],[Date]]&lt;&gt;""),TimeSpend[[#This Row],[Network Description]],"")</f>
        <v/>
      </c>
      <c r="F1427" t="str">
        <f>IF(AND(TimeSpend[[#This Row],[Personnel number]]&lt;&gt;"",TimeSpend[[#This Row],[Date]]&lt;&gt;""),TimeSpend[[#This Row],[Activity]],"")</f>
        <v/>
      </c>
      <c r="G1427" t="str">
        <f>IF(AND(TimeSpend[[#This Row],[Personnel number]]&lt;&gt;"",TimeSpend[[#This Row],[Date]]&lt;&gt;""),TimeSpend[[#This Row],[Activity description]],"")</f>
        <v/>
      </c>
      <c r="H1427" s="36" t="str">
        <f>IF(AND(TimeSpend[[#This Row],[Personnel number]]&lt;&gt;"",TimeSpend[[#This Row],[Date]]&lt;&gt;""),TimeSpend[[#This Row],[Start Time]],"")</f>
        <v/>
      </c>
      <c r="I1427" s="36" t="str">
        <f>IF(AND(TimeSpend[[#This Row],[Personnel number]]&lt;&gt;"",TimeSpend[[#This Row],[Date]]&lt;&gt;""),TimeSpend[[#This Row],[End Time]],"")</f>
        <v/>
      </c>
      <c r="J1427" t="str">
        <f>IF(AND(TimeSpend[[#This Row],[Personnel number]]&lt;&gt;"",TimeSpend[[#This Row],[Date]]&lt;&gt;""),TimeSpend[[#This Row],[Location]],"")</f>
        <v/>
      </c>
      <c r="K1427" t="str">
        <f>IF(AND(TimeSpend[[#This Row],[Personnel number]]&lt;&gt;"",TimeSpend[[#This Row],[Date]]&lt;&gt;""),TimeSpend[[#This Row],[Task]],"")</f>
        <v/>
      </c>
      <c r="L1427" t="str">
        <f>IF(AND(TimeSpend[[#This Row],[Personnel number]]&lt;&gt;"",TimeSpend[[#This Row],[Date]]&lt;&gt;""),Utilization!$J$2,"")</f>
        <v/>
      </c>
      <c r="M1427" t="str">
        <f>IF(AND(TimeSpend[[#This Row],[Personnel number]]&lt;&gt;"",TimeSpend[[#This Row],[Date]]&lt;&gt;""),TimeSpend[[#This Row],[Employee Name]],"")</f>
        <v/>
      </c>
      <c r="N1427" t="str">
        <f t="shared" si="44"/>
        <v/>
      </c>
      <c r="O1427" t="str">
        <f t="shared" si="45"/>
        <v/>
      </c>
      <c r="P1427" t="str">
        <f>IF(D1427&lt;&gt;"",VLOOKUP(D1427,Projects!B:C,2,0),"")</f>
        <v/>
      </c>
    </row>
    <row r="1428" spans="1:16" x14ac:dyDescent="0.25">
      <c r="A1428" t="str">
        <f>UPPER(IF(AND(TimeSpend[[#This Row],[Personnel number]]&lt;&gt;"",TimeSpend[[#This Row],[Date]]&lt;&gt;""),TimeSpend[[#This Row],[Personnel number]],""))</f>
        <v/>
      </c>
      <c r="B1428" s="85" t="str">
        <f>IF(AND(TimeSpend[[#This Row],[Personnel number]]&lt;&gt;"",TimeSpend[[#This Row],[Date]]&lt;&gt;""),TEXT(TimeSpend[[#This Row],[Date]],"[$-409]yyyyMMdd"),"")</f>
        <v/>
      </c>
      <c r="C1428" s="33" t="str">
        <f>IF(AND(TimeSpend[[#This Row],[Personnel number]]&lt;&gt;"",TimeSpend[[#This Row],[Date]]&lt;&gt;""),SUBSTITUTE(TimeSpend[[#This Row],[Hours]],",","."),"")</f>
        <v/>
      </c>
      <c r="D1428" t="str">
        <f>IF(AND(TimeSpend[[#This Row],[Personnel number]]&lt;&gt;"",TimeSpend[[#This Row],[Date]]&lt;&gt;""),TimeSpend[[#This Row],[Network]],"")</f>
        <v/>
      </c>
      <c r="E1428" t="str">
        <f>IF(AND(TimeSpend[[#This Row],[Personnel number]]&lt;&gt;"",TimeSpend[[#This Row],[Date]]&lt;&gt;""),TimeSpend[[#This Row],[Network Description]],"")</f>
        <v/>
      </c>
      <c r="F1428" t="str">
        <f>IF(AND(TimeSpend[[#This Row],[Personnel number]]&lt;&gt;"",TimeSpend[[#This Row],[Date]]&lt;&gt;""),TimeSpend[[#This Row],[Activity]],"")</f>
        <v/>
      </c>
      <c r="G1428" t="str">
        <f>IF(AND(TimeSpend[[#This Row],[Personnel number]]&lt;&gt;"",TimeSpend[[#This Row],[Date]]&lt;&gt;""),TimeSpend[[#This Row],[Activity description]],"")</f>
        <v/>
      </c>
      <c r="H1428" s="36" t="str">
        <f>IF(AND(TimeSpend[[#This Row],[Personnel number]]&lt;&gt;"",TimeSpend[[#This Row],[Date]]&lt;&gt;""),TimeSpend[[#This Row],[Start Time]],"")</f>
        <v/>
      </c>
      <c r="I1428" s="36" t="str">
        <f>IF(AND(TimeSpend[[#This Row],[Personnel number]]&lt;&gt;"",TimeSpend[[#This Row],[Date]]&lt;&gt;""),TimeSpend[[#This Row],[End Time]],"")</f>
        <v/>
      </c>
      <c r="J1428" t="str">
        <f>IF(AND(TimeSpend[[#This Row],[Personnel number]]&lt;&gt;"",TimeSpend[[#This Row],[Date]]&lt;&gt;""),TimeSpend[[#This Row],[Location]],"")</f>
        <v/>
      </c>
      <c r="K1428" t="str">
        <f>IF(AND(TimeSpend[[#This Row],[Personnel number]]&lt;&gt;"",TimeSpend[[#This Row],[Date]]&lt;&gt;""),TimeSpend[[#This Row],[Task]],"")</f>
        <v/>
      </c>
      <c r="L1428" t="str">
        <f>IF(AND(TimeSpend[[#This Row],[Personnel number]]&lt;&gt;"",TimeSpend[[#This Row],[Date]]&lt;&gt;""),Utilization!$J$2,"")</f>
        <v/>
      </c>
      <c r="M1428" t="str">
        <f>IF(AND(TimeSpend[[#This Row],[Personnel number]]&lt;&gt;"",TimeSpend[[#This Row],[Date]]&lt;&gt;""),TimeSpend[[#This Row],[Employee Name]],"")</f>
        <v/>
      </c>
      <c r="N1428" t="str">
        <f t="shared" si="44"/>
        <v/>
      </c>
      <c r="O1428" t="str">
        <f t="shared" si="45"/>
        <v/>
      </c>
      <c r="P1428" t="str">
        <f>IF(D1428&lt;&gt;"",VLOOKUP(D1428,Projects!B:C,2,0),"")</f>
        <v/>
      </c>
    </row>
    <row r="1429" spans="1:16" x14ac:dyDescent="0.25">
      <c r="A1429" t="str">
        <f>UPPER(IF(AND(TimeSpend[[#This Row],[Personnel number]]&lt;&gt;"",TimeSpend[[#This Row],[Date]]&lt;&gt;""),TimeSpend[[#This Row],[Personnel number]],""))</f>
        <v/>
      </c>
      <c r="B1429" s="85" t="str">
        <f>IF(AND(TimeSpend[[#This Row],[Personnel number]]&lt;&gt;"",TimeSpend[[#This Row],[Date]]&lt;&gt;""),TEXT(TimeSpend[[#This Row],[Date]],"[$-409]yyyyMMdd"),"")</f>
        <v/>
      </c>
      <c r="C1429" s="33" t="str">
        <f>IF(AND(TimeSpend[[#This Row],[Personnel number]]&lt;&gt;"",TimeSpend[[#This Row],[Date]]&lt;&gt;""),SUBSTITUTE(TimeSpend[[#This Row],[Hours]],",","."),"")</f>
        <v/>
      </c>
      <c r="D1429" t="str">
        <f>IF(AND(TimeSpend[[#This Row],[Personnel number]]&lt;&gt;"",TimeSpend[[#This Row],[Date]]&lt;&gt;""),TimeSpend[[#This Row],[Network]],"")</f>
        <v/>
      </c>
      <c r="E1429" t="str">
        <f>IF(AND(TimeSpend[[#This Row],[Personnel number]]&lt;&gt;"",TimeSpend[[#This Row],[Date]]&lt;&gt;""),TimeSpend[[#This Row],[Network Description]],"")</f>
        <v/>
      </c>
      <c r="F1429" t="str">
        <f>IF(AND(TimeSpend[[#This Row],[Personnel number]]&lt;&gt;"",TimeSpend[[#This Row],[Date]]&lt;&gt;""),TimeSpend[[#This Row],[Activity]],"")</f>
        <v/>
      </c>
      <c r="G1429" t="str">
        <f>IF(AND(TimeSpend[[#This Row],[Personnel number]]&lt;&gt;"",TimeSpend[[#This Row],[Date]]&lt;&gt;""),TimeSpend[[#This Row],[Activity description]],"")</f>
        <v/>
      </c>
      <c r="H1429" s="36" t="str">
        <f>IF(AND(TimeSpend[[#This Row],[Personnel number]]&lt;&gt;"",TimeSpend[[#This Row],[Date]]&lt;&gt;""),TimeSpend[[#This Row],[Start Time]],"")</f>
        <v/>
      </c>
      <c r="I1429" s="36" t="str">
        <f>IF(AND(TimeSpend[[#This Row],[Personnel number]]&lt;&gt;"",TimeSpend[[#This Row],[Date]]&lt;&gt;""),TimeSpend[[#This Row],[End Time]],"")</f>
        <v/>
      </c>
      <c r="J1429" t="str">
        <f>IF(AND(TimeSpend[[#This Row],[Personnel number]]&lt;&gt;"",TimeSpend[[#This Row],[Date]]&lt;&gt;""),TimeSpend[[#This Row],[Location]],"")</f>
        <v/>
      </c>
      <c r="K1429" t="str">
        <f>IF(AND(TimeSpend[[#This Row],[Personnel number]]&lt;&gt;"",TimeSpend[[#This Row],[Date]]&lt;&gt;""),TimeSpend[[#This Row],[Task]],"")</f>
        <v/>
      </c>
      <c r="L1429" t="str">
        <f>IF(AND(TimeSpend[[#This Row],[Personnel number]]&lt;&gt;"",TimeSpend[[#This Row],[Date]]&lt;&gt;""),Utilization!$J$2,"")</f>
        <v/>
      </c>
      <c r="M1429" t="str">
        <f>IF(AND(TimeSpend[[#This Row],[Personnel number]]&lt;&gt;"",TimeSpend[[#This Row],[Date]]&lt;&gt;""),TimeSpend[[#This Row],[Employee Name]],"")</f>
        <v/>
      </c>
      <c r="N1429" t="str">
        <f t="shared" si="44"/>
        <v/>
      </c>
      <c r="O1429" t="str">
        <f t="shared" si="45"/>
        <v/>
      </c>
      <c r="P1429" t="str">
        <f>IF(D1429&lt;&gt;"",VLOOKUP(D1429,Projects!B:C,2,0),"")</f>
        <v/>
      </c>
    </row>
    <row r="1430" spans="1:16" x14ac:dyDescent="0.25">
      <c r="A1430" t="str">
        <f>UPPER(IF(AND(TimeSpend[[#This Row],[Personnel number]]&lt;&gt;"",TimeSpend[[#This Row],[Date]]&lt;&gt;""),TimeSpend[[#This Row],[Personnel number]],""))</f>
        <v/>
      </c>
      <c r="B1430" s="85" t="str">
        <f>IF(AND(TimeSpend[[#This Row],[Personnel number]]&lt;&gt;"",TimeSpend[[#This Row],[Date]]&lt;&gt;""),TEXT(TimeSpend[[#This Row],[Date]],"[$-409]yyyyMMdd"),"")</f>
        <v/>
      </c>
      <c r="C1430" s="33" t="str">
        <f>IF(AND(TimeSpend[[#This Row],[Personnel number]]&lt;&gt;"",TimeSpend[[#This Row],[Date]]&lt;&gt;""),SUBSTITUTE(TimeSpend[[#This Row],[Hours]],",","."),"")</f>
        <v/>
      </c>
      <c r="D1430" t="str">
        <f>IF(AND(TimeSpend[[#This Row],[Personnel number]]&lt;&gt;"",TimeSpend[[#This Row],[Date]]&lt;&gt;""),TimeSpend[[#This Row],[Network]],"")</f>
        <v/>
      </c>
      <c r="E1430" t="str">
        <f>IF(AND(TimeSpend[[#This Row],[Personnel number]]&lt;&gt;"",TimeSpend[[#This Row],[Date]]&lt;&gt;""),TimeSpend[[#This Row],[Network Description]],"")</f>
        <v/>
      </c>
      <c r="F1430" t="str">
        <f>IF(AND(TimeSpend[[#This Row],[Personnel number]]&lt;&gt;"",TimeSpend[[#This Row],[Date]]&lt;&gt;""),TimeSpend[[#This Row],[Activity]],"")</f>
        <v/>
      </c>
      <c r="G1430" t="str">
        <f>IF(AND(TimeSpend[[#This Row],[Personnel number]]&lt;&gt;"",TimeSpend[[#This Row],[Date]]&lt;&gt;""),TimeSpend[[#This Row],[Activity description]],"")</f>
        <v/>
      </c>
      <c r="H1430" s="36" t="str">
        <f>IF(AND(TimeSpend[[#This Row],[Personnel number]]&lt;&gt;"",TimeSpend[[#This Row],[Date]]&lt;&gt;""),TimeSpend[[#This Row],[Start Time]],"")</f>
        <v/>
      </c>
      <c r="I1430" s="36" t="str">
        <f>IF(AND(TimeSpend[[#This Row],[Personnel number]]&lt;&gt;"",TimeSpend[[#This Row],[Date]]&lt;&gt;""),TimeSpend[[#This Row],[End Time]],"")</f>
        <v/>
      </c>
      <c r="J1430" t="str">
        <f>IF(AND(TimeSpend[[#This Row],[Personnel number]]&lt;&gt;"",TimeSpend[[#This Row],[Date]]&lt;&gt;""),TimeSpend[[#This Row],[Location]],"")</f>
        <v/>
      </c>
      <c r="K1430" t="str">
        <f>IF(AND(TimeSpend[[#This Row],[Personnel number]]&lt;&gt;"",TimeSpend[[#This Row],[Date]]&lt;&gt;""),TimeSpend[[#This Row],[Task]],"")</f>
        <v/>
      </c>
      <c r="L1430" t="str">
        <f>IF(AND(TimeSpend[[#This Row],[Personnel number]]&lt;&gt;"",TimeSpend[[#This Row],[Date]]&lt;&gt;""),Utilization!$J$2,"")</f>
        <v/>
      </c>
      <c r="M1430" t="str">
        <f>IF(AND(TimeSpend[[#This Row],[Personnel number]]&lt;&gt;"",TimeSpend[[#This Row],[Date]]&lt;&gt;""),TimeSpend[[#This Row],[Employee Name]],"")</f>
        <v/>
      </c>
      <c r="N1430" t="str">
        <f t="shared" si="44"/>
        <v/>
      </c>
      <c r="O1430" t="str">
        <f t="shared" si="45"/>
        <v/>
      </c>
      <c r="P1430" t="str">
        <f>IF(D1430&lt;&gt;"",VLOOKUP(D1430,Projects!B:C,2,0),"")</f>
        <v/>
      </c>
    </row>
    <row r="1431" spans="1:16" x14ac:dyDescent="0.25">
      <c r="A1431" t="str">
        <f>UPPER(IF(AND(TimeSpend[[#This Row],[Personnel number]]&lt;&gt;"",TimeSpend[[#This Row],[Date]]&lt;&gt;""),TimeSpend[[#This Row],[Personnel number]],""))</f>
        <v/>
      </c>
      <c r="B1431" s="85" t="str">
        <f>IF(AND(TimeSpend[[#This Row],[Personnel number]]&lt;&gt;"",TimeSpend[[#This Row],[Date]]&lt;&gt;""),TEXT(TimeSpend[[#This Row],[Date]],"[$-409]yyyyMMdd"),"")</f>
        <v/>
      </c>
      <c r="C1431" s="33" t="str">
        <f>IF(AND(TimeSpend[[#This Row],[Personnel number]]&lt;&gt;"",TimeSpend[[#This Row],[Date]]&lt;&gt;""),SUBSTITUTE(TimeSpend[[#This Row],[Hours]],",","."),"")</f>
        <v/>
      </c>
      <c r="D1431" t="str">
        <f>IF(AND(TimeSpend[[#This Row],[Personnel number]]&lt;&gt;"",TimeSpend[[#This Row],[Date]]&lt;&gt;""),TimeSpend[[#This Row],[Network]],"")</f>
        <v/>
      </c>
      <c r="E1431" t="str">
        <f>IF(AND(TimeSpend[[#This Row],[Personnel number]]&lt;&gt;"",TimeSpend[[#This Row],[Date]]&lt;&gt;""),TimeSpend[[#This Row],[Network Description]],"")</f>
        <v/>
      </c>
      <c r="F1431" t="str">
        <f>IF(AND(TimeSpend[[#This Row],[Personnel number]]&lt;&gt;"",TimeSpend[[#This Row],[Date]]&lt;&gt;""),TimeSpend[[#This Row],[Activity]],"")</f>
        <v/>
      </c>
      <c r="G1431" t="str">
        <f>IF(AND(TimeSpend[[#This Row],[Personnel number]]&lt;&gt;"",TimeSpend[[#This Row],[Date]]&lt;&gt;""),TimeSpend[[#This Row],[Activity description]],"")</f>
        <v/>
      </c>
      <c r="H1431" s="36" t="str">
        <f>IF(AND(TimeSpend[[#This Row],[Personnel number]]&lt;&gt;"",TimeSpend[[#This Row],[Date]]&lt;&gt;""),TimeSpend[[#This Row],[Start Time]],"")</f>
        <v/>
      </c>
      <c r="I1431" s="36" t="str">
        <f>IF(AND(TimeSpend[[#This Row],[Personnel number]]&lt;&gt;"",TimeSpend[[#This Row],[Date]]&lt;&gt;""),TimeSpend[[#This Row],[End Time]],"")</f>
        <v/>
      </c>
      <c r="J1431" t="str">
        <f>IF(AND(TimeSpend[[#This Row],[Personnel number]]&lt;&gt;"",TimeSpend[[#This Row],[Date]]&lt;&gt;""),TimeSpend[[#This Row],[Location]],"")</f>
        <v/>
      </c>
      <c r="K1431" t="str">
        <f>IF(AND(TimeSpend[[#This Row],[Personnel number]]&lt;&gt;"",TimeSpend[[#This Row],[Date]]&lt;&gt;""),TimeSpend[[#This Row],[Task]],"")</f>
        <v/>
      </c>
      <c r="L1431" t="str">
        <f>IF(AND(TimeSpend[[#This Row],[Personnel number]]&lt;&gt;"",TimeSpend[[#This Row],[Date]]&lt;&gt;""),Utilization!$J$2,"")</f>
        <v/>
      </c>
      <c r="M1431" t="str">
        <f>IF(AND(TimeSpend[[#This Row],[Personnel number]]&lt;&gt;"",TimeSpend[[#This Row],[Date]]&lt;&gt;""),TimeSpend[[#This Row],[Employee Name]],"")</f>
        <v/>
      </c>
      <c r="N1431" t="str">
        <f t="shared" si="44"/>
        <v/>
      </c>
      <c r="O1431" t="str">
        <f t="shared" si="45"/>
        <v/>
      </c>
      <c r="P1431" t="str">
        <f>IF(D1431&lt;&gt;"",VLOOKUP(D1431,Projects!B:C,2,0),"")</f>
        <v/>
      </c>
    </row>
    <row r="1432" spans="1:16" x14ac:dyDescent="0.25">
      <c r="A1432" t="str">
        <f>UPPER(IF(AND(TimeSpend[[#This Row],[Personnel number]]&lt;&gt;"",TimeSpend[[#This Row],[Date]]&lt;&gt;""),TimeSpend[[#This Row],[Personnel number]],""))</f>
        <v/>
      </c>
      <c r="B1432" s="85" t="str">
        <f>IF(AND(TimeSpend[[#This Row],[Personnel number]]&lt;&gt;"",TimeSpend[[#This Row],[Date]]&lt;&gt;""),TEXT(TimeSpend[[#This Row],[Date]],"[$-409]yyyyMMdd"),"")</f>
        <v/>
      </c>
      <c r="C1432" s="33" t="str">
        <f>IF(AND(TimeSpend[[#This Row],[Personnel number]]&lt;&gt;"",TimeSpend[[#This Row],[Date]]&lt;&gt;""),SUBSTITUTE(TimeSpend[[#This Row],[Hours]],",","."),"")</f>
        <v/>
      </c>
      <c r="D1432" t="str">
        <f>IF(AND(TimeSpend[[#This Row],[Personnel number]]&lt;&gt;"",TimeSpend[[#This Row],[Date]]&lt;&gt;""),TimeSpend[[#This Row],[Network]],"")</f>
        <v/>
      </c>
      <c r="E1432" t="str">
        <f>IF(AND(TimeSpend[[#This Row],[Personnel number]]&lt;&gt;"",TimeSpend[[#This Row],[Date]]&lt;&gt;""),TimeSpend[[#This Row],[Network Description]],"")</f>
        <v/>
      </c>
      <c r="F1432" t="str">
        <f>IF(AND(TimeSpend[[#This Row],[Personnel number]]&lt;&gt;"",TimeSpend[[#This Row],[Date]]&lt;&gt;""),TimeSpend[[#This Row],[Activity]],"")</f>
        <v/>
      </c>
      <c r="G1432" t="str">
        <f>IF(AND(TimeSpend[[#This Row],[Personnel number]]&lt;&gt;"",TimeSpend[[#This Row],[Date]]&lt;&gt;""),TimeSpend[[#This Row],[Activity description]],"")</f>
        <v/>
      </c>
      <c r="H1432" s="36" t="str">
        <f>IF(AND(TimeSpend[[#This Row],[Personnel number]]&lt;&gt;"",TimeSpend[[#This Row],[Date]]&lt;&gt;""),TimeSpend[[#This Row],[Start Time]],"")</f>
        <v/>
      </c>
      <c r="I1432" s="36" t="str">
        <f>IF(AND(TimeSpend[[#This Row],[Personnel number]]&lt;&gt;"",TimeSpend[[#This Row],[Date]]&lt;&gt;""),TimeSpend[[#This Row],[End Time]],"")</f>
        <v/>
      </c>
      <c r="J1432" t="str">
        <f>IF(AND(TimeSpend[[#This Row],[Personnel number]]&lt;&gt;"",TimeSpend[[#This Row],[Date]]&lt;&gt;""),TimeSpend[[#This Row],[Location]],"")</f>
        <v/>
      </c>
      <c r="K1432" t="str">
        <f>IF(AND(TimeSpend[[#This Row],[Personnel number]]&lt;&gt;"",TimeSpend[[#This Row],[Date]]&lt;&gt;""),TimeSpend[[#This Row],[Task]],"")</f>
        <v/>
      </c>
      <c r="L1432" t="str">
        <f>IF(AND(TimeSpend[[#This Row],[Personnel number]]&lt;&gt;"",TimeSpend[[#This Row],[Date]]&lt;&gt;""),Utilization!$J$2,"")</f>
        <v/>
      </c>
      <c r="M1432" t="str">
        <f>IF(AND(TimeSpend[[#This Row],[Personnel number]]&lt;&gt;"",TimeSpend[[#This Row],[Date]]&lt;&gt;""),TimeSpend[[#This Row],[Employee Name]],"")</f>
        <v/>
      </c>
      <c r="N1432" t="str">
        <f t="shared" si="44"/>
        <v/>
      </c>
      <c r="O1432" t="str">
        <f t="shared" si="45"/>
        <v/>
      </c>
      <c r="P1432" t="str">
        <f>IF(D1432&lt;&gt;"",VLOOKUP(D1432,Projects!B:C,2,0),"")</f>
        <v/>
      </c>
    </row>
    <row r="1433" spans="1:16" x14ac:dyDescent="0.25">
      <c r="A1433" t="str">
        <f>UPPER(IF(AND(TimeSpend[[#This Row],[Personnel number]]&lt;&gt;"",TimeSpend[[#This Row],[Date]]&lt;&gt;""),TimeSpend[[#This Row],[Personnel number]],""))</f>
        <v/>
      </c>
      <c r="B1433" s="85" t="str">
        <f>IF(AND(TimeSpend[[#This Row],[Personnel number]]&lt;&gt;"",TimeSpend[[#This Row],[Date]]&lt;&gt;""),TEXT(TimeSpend[[#This Row],[Date]],"[$-409]yyyyMMdd"),"")</f>
        <v/>
      </c>
      <c r="C1433" s="33" t="str">
        <f>IF(AND(TimeSpend[[#This Row],[Personnel number]]&lt;&gt;"",TimeSpend[[#This Row],[Date]]&lt;&gt;""),SUBSTITUTE(TimeSpend[[#This Row],[Hours]],",","."),"")</f>
        <v/>
      </c>
      <c r="D1433" t="str">
        <f>IF(AND(TimeSpend[[#This Row],[Personnel number]]&lt;&gt;"",TimeSpend[[#This Row],[Date]]&lt;&gt;""),TimeSpend[[#This Row],[Network]],"")</f>
        <v/>
      </c>
      <c r="E1433" t="str">
        <f>IF(AND(TimeSpend[[#This Row],[Personnel number]]&lt;&gt;"",TimeSpend[[#This Row],[Date]]&lt;&gt;""),TimeSpend[[#This Row],[Network Description]],"")</f>
        <v/>
      </c>
      <c r="F1433" t="str">
        <f>IF(AND(TimeSpend[[#This Row],[Personnel number]]&lt;&gt;"",TimeSpend[[#This Row],[Date]]&lt;&gt;""),TimeSpend[[#This Row],[Activity]],"")</f>
        <v/>
      </c>
      <c r="G1433" t="str">
        <f>IF(AND(TimeSpend[[#This Row],[Personnel number]]&lt;&gt;"",TimeSpend[[#This Row],[Date]]&lt;&gt;""),TimeSpend[[#This Row],[Activity description]],"")</f>
        <v/>
      </c>
      <c r="H1433" s="36" t="str">
        <f>IF(AND(TimeSpend[[#This Row],[Personnel number]]&lt;&gt;"",TimeSpend[[#This Row],[Date]]&lt;&gt;""),TimeSpend[[#This Row],[Start Time]],"")</f>
        <v/>
      </c>
      <c r="I1433" s="36" t="str">
        <f>IF(AND(TimeSpend[[#This Row],[Personnel number]]&lt;&gt;"",TimeSpend[[#This Row],[Date]]&lt;&gt;""),TimeSpend[[#This Row],[End Time]],"")</f>
        <v/>
      </c>
      <c r="J1433" t="str">
        <f>IF(AND(TimeSpend[[#This Row],[Personnel number]]&lt;&gt;"",TimeSpend[[#This Row],[Date]]&lt;&gt;""),TimeSpend[[#This Row],[Location]],"")</f>
        <v/>
      </c>
      <c r="K1433" t="str">
        <f>IF(AND(TimeSpend[[#This Row],[Personnel number]]&lt;&gt;"",TimeSpend[[#This Row],[Date]]&lt;&gt;""),TimeSpend[[#This Row],[Task]],"")</f>
        <v/>
      </c>
      <c r="L1433" t="str">
        <f>IF(AND(TimeSpend[[#This Row],[Personnel number]]&lt;&gt;"",TimeSpend[[#This Row],[Date]]&lt;&gt;""),Utilization!$J$2,"")</f>
        <v/>
      </c>
      <c r="M1433" t="str">
        <f>IF(AND(TimeSpend[[#This Row],[Personnel number]]&lt;&gt;"",TimeSpend[[#This Row],[Date]]&lt;&gt;""),TimeSpend[[#This Row],[Employee Name]],"")</f>
        <v/>
      </c>
      <c r="N1433" t="str">
        <f t="shared" si="44"/>
        <v/>
      </c>
      <c r="O1433" t="str">
        <f t="shared" si="45"/>
        <v/>
      </c>
      <c r="P1433" t="str">
        <f>IF(D1433&lt;&gt;"",VLOOKUP(D1433,Projects!B:C,2,0),"")</f>
        <v/>
      </c>
    </row>
    <row r="1434" spans="1:16" x14ac:dyDescent="0.25">
      <c r="A1434" t="str">
        <f>UPPER(IF(AND(TimeSpend[[#This Row],[Personnel number]]&lt;&gt;"",TimeSpend[[#This Row],[Date]]&lt;&gt;""),TimeSpend[[#This Row],[Personnel number]],""))</f>
        <v/>
      </c>
      <c r="B1434" s="85" t="str">
        <f>IF(AND(TimeSpend[[#This Row],[Personnel number]]&lt;&gt;"",TimeSpend[[#This Row],[Date]]&lt;&gt;""),TEXT(TimeSpend[[#This Row],[Date]],"[$-409]yyyyMMdd"),"")</f>
        <v/>
      </c>
      <c r="C1434" s="33" t="str">
        <f>IF(AND(TimeSpend[[#This Row],[Personnel number]]&lt;&gt;"",TimeSpend[[#This Row],[Date]]&lt;&gt;""),SUBSTITUTE(TimeSpend[[#This Row],[Hours]],",","."),"")</f>
        <v/>
      </c>
      <c r="D1434" t="str">
        <f>IF(AND(TimeSpend[[#This Row],[Personnel number]]&lt;&gt;"",TimeSpend[[#This Row],[Date]]&lt;&gt;""),TimeSpend[[#This Row],[Network]],"")</f>
        <v/>
      </c>
      <c r="E1434" t="str">
        <f>IF(AND(TimeSpend[[#This Row],[Personnel number]]&lt;&gt;"",TimeSpend[[#This Row],[Date]]&lt;&gt;""),TimeSpend[[#This Row],[Network Description]],"")</f>
        <v/>
      </c>
      <c r="F1434" t="str">
        <f>IF(AND(TimeSpend[[#This Row],[Personnel number]]&lt;&gt;"",TimeSpend[[#This Row],[Date]]&lt;&gt;""),TimeSpend[[#This Row],[Activity]],"")</f>
        <v/>
      </c>
      <c r="G1434" t="str">
        <f>IF(AND(TimeSpend[[#This Row],[Personnel number]]&lt;&gt;"",TimeSpend[[#This Row],[Date]]&lt;&gt;""),TimeSpend[[#This Row],[Activity description]],"")</f>
        <v/>
      </c>
      <c r="H1434" s="36" t="str">
        <f>IF(AND(TimeSpend[[#This Row],[Personnel number]]&lt;&gt;"",TimeSpend[[#This Row],[Date]]&lt;&gt;""),TimeSpend[[#This Row],[Start Time]],"")</f>
        <v/>
      </c>
      <c r="I1434" s="36" t="str">
        <f>IF(AND(TimeSpend[[#This Row],[Personnel number]]&lt;&gt;"",TimeSpend[[#This Row],[Date]]&lt;&gt;""),TimeSpend[[#This Row],[End Time]],"")</f>
        <v/>
      </c>
      <c r="J1434" t="str">
        <f>IF(AND(TimeSpend[[#This Row],[Personnel number]]&lt;&gt;"",TimeSpend[[#This Row],[Date]]&lt;&gt;""),TimeSpend[[#This Row],[Location]],"")</f>
        <v/>
      </c>
      <c r="K1434" t="str">
        <f>IF(AND(TimeSpend[[#This Row],[Personnel number]]&lt;&gt;"",TimeSpend[[#This Row],[Date]]&lt;&gt;""),TimeSpend[[#This Row],[Task]],"")</f>
        <v/>
      </c>
      <c r="L1434" t="str">
        <f>IF(AND(TimeSpend[[#This Row],[Personnel number]]&lt;&gt;"",TimeSpend[[#This Row],[Date]]&lt;&gt;""),Utilization!$J$2,"")</f>
        <v/>
      </c>
      <c r="M1434" t="str">
        <f>IF(AND(TimeSpend[[#This Row],[Personnel number]]&lt;&gt;"",TimeSpend[[#This Row],[Date]]&lt;&gt;""),TimeSpend[[#This Row],[Employee Name]],"")</f>
        <v/>
      </c>
      <c r="N1434" t="str">
        <f t="shared" si="44"/>
        <v/>
      </c>
      <c r="O1434" t="str">
        <f t="shared" si="45"/>
        <v/>
      </c>
      <c r="P1434" t="str">
        <f>IF(D1434&lt;&gt;"",VLOOKUP(D1434,Projects!B:C,2,0),"")</f>
        <v/>
      </c>
    </row>
    <row r="1435" spans="1:16" x14ac:dyDescent="0.25">
      <c r="A1435" t="str">
        <f>UPPER(IF(AND(TimeSpend[[#This Row],[Personnel number]]&lt;&gt;"",TimeSpend[[#This Row],[Date]]&lt;&gt;""),TimeSpend[[#This Row],[Personnel number]],""))</f>
        <v/>
      </c>
      <c r="B1435" s="85" t="str">
        <f>IF(AND(TimeSpend[[#This Row],[Personnel number]]&lt;&gt;"",TimeSpend[[#This Row],[Date]]&lt;&gt;""),TEXT(TimeSpend[[#This Row],[Date]],"[$-409]yyyyMMdd"),"")</f>
        <v/>
      </c>
      <c r="C1435" s="33" t="str">
        <f>IF(AND(TimeSpend[[#This Row],[Personnel number]]&lt;&gt;"",TimeSpend[[#This Row],[Date]]&lt;&gt;""),SUBSTITUTE(TimeSpend[[#This Row],[Hours]],",","."),"")</f>
        <v/>
      </c>
      <c r="D1435" t="str">
        <f>IF(AND(TimeSpend[[#This Row],[Personnel number]]&lt;&gt;"",TimeSpend[[#This Row],[Date]]&lt;&gt;""),TimeSpend[[#This Row],[Network]],"")</f>
        <v/>
      </c>
      <c r="E1435" t="str">
        <f>IF(AND(TimeSpend[[#This Row],[Personnel number]]&lt;&gt;"",TimeSpend[[#This Row],[Date]]&lt;&gt;""),TimeSpend[[#This Row],[Network Description]],"")</f>
        <v/>
      </c>
      <c r="F1435" t="str">
        <f>IF(AND(TimeSpend[[#This Row],[Personnel number]]&lt;&gt;"",TimeSpend[[#This Row],[Date]]&lt;&gt;""),TimeSpend[[#This Row],[Activity]],"")</f>
        <v/>
      </c>
      <c r="G1435" t="str">
        <f>IF(AND(TimeSpend[[#This Row],[Personnel number]]&lt;&gt;"",TimeSpend[[#This Row],[Date]]&lt;&gt;""),TimeSpend[[#This Row],[Activity description]],"")</f>
        <v/>
      </c>
      <c r="H1435" s="36" t="str">
        <f>IF(AND(TimeSpend[[#This Row],[Personnel number]]&lt;&gt;"",TimeSpend[[#This Row],[Date]]&lt;&gt;""),TimeSpend[[#This Row],[Start Time]],"")</f>
        <v/>
      </c>
      <c r="I1435" s="36" t="str">
        <f>IF(AND(TimeSpend[[#This Row],[Personnel number]]&lt;&gt;"",TimeSpend[[#This Row],[Date]]&lt;&gt;""),TimeSpend[[#This Row],[End Time]],"")</f>
        <v/>
      </c>
      <c r="J1435" t="str">
        <f>IF(AND(TimeSpend[[#This Row],[Personnel number]]&lt;&gt;"",TimeSpend[[#This Row],[Date]]&lt;&gt;""),TimeSpend[[#This Row],[Location]],"")</f>
        <v/>
      </c>
      <c r="K1435" t="str">
        <f>IF(AND(TimeSpend[[#This Row],[Personnel number]]&lt;&gt;"",TimeSpend[[#This Row],[Date]]&lt;&gt;""),TimeSpend[[#This Row],[Task]],"")</f>
        <v/>
      </c>
      <c r="L1435" t="str">
        <f>IF(AND(TimeSpend[[#This Row],[Personnel number]]&lt;&gt;"",TimeSpend[[#This Row],[Date]]&lt;&gt;""),Utilization!$J$2,"")</f>
        <v/>
      </c>
      <c r="M1435" t="str">
        <f>IF(AND(TimeSpend[[#This Row],[Personnel number]]&lt;&gt;"",TimeSpend[[#This Row],[Date]]&lt;&gt;""),TimeSpend[[#This Row],[Employee Name]],"")</f>
        <v/>
      </c>
      <c r="N1435" t="str">
        <f t="shared" si="44"/>
        <v/>
      </c>
      <c r="O1435" t="str">
        <f t="shared" si="45"/>
        <v/>
      </c>
      <c r="P1435" t="str">
        <f>IF(D1435&lt;&gt;"",VLOOKUP(D1435,Projects!B:C,2,0),"")</f>
        <v/>
      </c>
    </row>
    <row r="1436" spans="1:16" x14ac:dyDescent="0.25">
      <c r="A1436" t="str">
        <f>UPPER(IF(AND(TimeSpend[[#This Row],[Personnel number]]&lt;&gt;"",TimeSpend[[#This Row],[Date]]&lt;&gt;""),TimeSpend[[#This Row],[Personnel number]],""))</f>
        <v/>
      </c>
      <c r="B1436" s="85" t="str">
        <f>IF(AND(TimeSpend[[#This Row],[Personnel number]]&lt;&gt;"",TimeSpend[[#This Row],[Date]]&lt;&gt;""),TEXT(TimeSpend[[#This Row],[Date]],"[$-409]yyyyMMdd"),"")</f>
        <v/>
      </c>
      <c r="C1436" s="33" t="str">
        <f>IF(AND(TimeSpend[[#This Row],[Personnel number]]&lt;&gt;"",TimeSpend[[#This Row],[Date]]&lt;&gt;""),SUBSTITUTE(TimeSpend[[#This Row],[Hours]],",","."),"")</f>
        <v/>
      </c>
      <c r="D1436" t="str">
        <f>IF(AND(TimeSpend[[#This Row],[Personnel number]]&lt;&gt;"",TimeSpend[[#This Row],[Date]]&lt;&gt;""),TimeSpend[[#This Row],[Network]],"")</f>
        <v/>
      </c>
      <c r="E1436" t="str">
        <f>IF(AND(TimeSpend[[#This Row],[Personnel number]]&lt;&gt;"",TimeSpend[[#This Row],[Date]]&lt;&gt;""),TimeSpend[[#This Row],[Network Description]],"")</f>
        <v/>
      </c>
      <c r="F1436" t="str">
        <f>IF(AND(TimeSpend[[#This Row],[Personnel number]]&lt;&gt;"",TimeSpend[[#This Row],[Date]]&lt;&gt;""),TimeSpend[[#This Row],[Activity]],"")</f>
        <v/>
      </c>
      <c r="G1436" t="str">
        <f>IF(AND(TimeSpend[[#This Row],[Personnel number]]&lt;&gt;"",TimeSpend[[#This Row],[Date]]&lt;&gt;""),TimeSpend[[#This Row],[Activity description]],"")</f>
        <v/>
      </c>
      <c r="H1436" s="36" t="str">
        <f>IF(AND(TimeSpend[[#This Row],[Personnel number]]&lt;&gt;"",TimeSpend[[#This Row],[Date]]&lt;&gt;""),TimeSpend[[#This Row],[Start Time]],"")</f>
        <v/>
      </c>
      <c r="I1436" s="36" t="str">
        <f>IF(AND(TimeSpend[[#This Row],[Personnel number]]&lt;&gt;"",TimeSpend[[#This Row],[Date]]&lt;&gt;""),TimeSpend[[#This Row],[End Time]],"")</f>
        <v/>
      </c>
      <c r="J1436" t="str">
        <f>IF(AND(TimeSpend[[#This Row],[Personnel number]]&lt;&gt;"",TimeSpend[[#This Row],[Date]]&lt;&gt;""),TimeSpend[[#This Row],[Location]],"")</f>
        <v/>
      </c>
      <c r="K1436" t="str">
        <f>IF(AND(TimeSpend[[#This Row],[Personnel number]]&lt;&gt;"",TimeSpend[[#This Row],[Date]]&lt;&gt;""),TimeSpend[[#This Row],[Task]],"")</f>
        <v/>
      </c>
      <c r="L1436" t="str">
        <f>IF(AND(TimeSpend[[#This Row],[Personnel number]]&lt;&gt;"",TimeSpend[[#This Row],[Date]]&lt;&gt;""),Utilization!$J$2,"")</f>
        <v/>
      </c>
      <c r="M1436" t="str">
        <f>IF(AND(TimeSpend[[#This Row],[Personnel number]]&lt;&gt;"",TimeSpend[[#This Row],[Date]]&lt;&gt;""),TimeSpend[[#This Row],[Employee Name]],"")</f>
        <v/>
      </c>
      <c r="N1436" t="str">
        <f t="shared" si="44"/>
        <v/>
      </c>
      <c r="O1436" t="str">
        <f t="shared" si="45"/>
        <v/>
      </c>
      <c r="P1436" t="str">
        <f>IF(D1436&lt;&gt;"",VLOOKUP(D1436,Projects!B:C,2,0),"")</f>
        <v/>
      </c>
    </row>
    <row r="1437" spans="1:16" x14ac:dyDescent="0.25">
      <c r="A1437" t="str">
        <f>UPPER(IF(AND(TimeSpend[[#This Row],[Personnel number]]&lt;&gt;"",TimeSpend[[#This Row],[Date]]&lt;&gt;""),TimeSpend[[#This Row],[Personnel number]],""))</f>
        <v/>
      </c>
      <c r="B1437" s="85" t="str">
        <f>IF(AND(TimeSpend[[#This Row],[Personnel number]]&lt;&gt;"",TimeSpend[[#This Row],[Date]]&lt;&gt;""),TEXT(TimeSpend[[#This Row],[Date]],"[$-409]yyyyMMdd"),"")</f>
        <v/>
      </c>
      <c r="C1437" s="33" t="str">
        <f>IF(AND(TimeSpend[[#This Row],[Personnel number]]&lt;&gt;"",TimeSpend[[#This Row],[Date]]&lt;&gt;""),SUBSTITUTE(TimeSpend[[#This Row],[Hours]],",","."),"")</f>
        <v/>
      </c>
      <c r="D1437" t="str">
        <f>IF(AND(TimeSpend[[#This Row],[Personnel number]]&lt;&gt;"",TimeSpend[[#This Row],[Date]]&lt;&gt;""),TimeSpend[[#This Row],[Network]],"")</f>
        <v/>
      </c>
      <c r="E1437" t="str">
        <f>IF(AND(TimeSpend[[#This Row],[Personnel number]]&lt;&gt;"",TimeSpend[[#This Row],[Date]]&lt;&gt;""),TimeSpend[[#This Row],[Network Description]],"")</f>
        <v/>
      </c>
      <c r="F1437" t="str">
        <f>IF(AND(TimeSpend[[#This Row],[Personnel number]]&lt;&gt;"",TimeSpend[[#This Row],[Date]]&lt;&gt;""),TimeSpend[[#This Row],[Activity]],"")</f>
        <v/>
      </c>
      <c r="G1437" t="str">
        <f>IF(AND(TimeSpend[[#This Row],[Personnel number]]&lt;&gt;"",TimeSpend[[#This Row],[Date]]&lt;&gt;""),TimeSpend[[#This Row],[Activity description]],"")</f>
        <v/>
      </c>
      <c r="H1437" s="36" t="str">
        <f>IF(AND(TimeSpend[[#This Row],[Personnel number]]&lt;&gt;"",TimeSpend[[#This Row],[Date]]&lt;&gt;""),TimeSpend[[#This Row],[Start Time]],"")</f>
        <v/>
      </c>
      <c r="I1437" s="36" t="str">
        <f>IF(AND(TimeSpend[[#This Row],[Personnel number]]&lt;&gt;"",TimeSpend[[#This Row],[Date]]&lt;&gt;""),TimeSpend[[#This Row],[End Time]],"")</f>
        <v/>
      </c>
      <c r="J1437" t="str">
        <f>IF(AND(TimeSpend[[#This Row],[Personnel number]]&lt;&gt;"",TimeSpend[[#This Row],[Date]]&lt;&gt;""),TimeSpend[[#This Row],[Location]],"")</f>
        <v/>
      </c>
      <c r="K1437" t="str">
        <f>IF(AND(TimeSpend[[#This Row],[Personnel number]]&lt;&gt;"",TimeSpend[[#This Row],[Date]]&lt;&gt;""),TimeSpend[[#This Row],[Task]],"")</f>
        <v/>
      </c>
      <c r="L1437" t="str">
        <f>IF(AND(TimeSpend[[#This Row],[Personnel number]]&lt;&gt;"",TimeSpend[[#This Row],[Date]]&lt;&gt;""),Utilization!$J$2,"")</f>
        <v/>
      </c>
      <c r="M1437" t="str">
        <f>IF(AND(TimeSpend[[#This Row],[Personnel number]]&lt;&gt;"",TimeSpend[[#This Row],[Date]]&lt;&gt;""),TimeSpend[[#This Row],[Employee Name]],"")</f>
        <v/>
      </c>
      <c r="N1437" t="str">
        <f t="shared" si="44"/>
        <v/>
      </c>
      <c r="O1437" t="str">
        <f t="shared" si="45"/>
        <v/>
      </c>
      <c r="P1437" t="str">
        <f>IF(D1437&lt;&gt;"",VLOOKUP(D1437,Projects!B:C,2,0),"")</f>
        <v/>
      </c>
    </row>
    <row r="1438" spans="1:16" x14ac:dyDescent="0.25">
      <c r="A1438" t="str">
        <f>UPPER(IF(AND(TimeSpend[[#This Row],[Personnel number]]&lt;&gt;"",TimeSpend[[#This Row],[Date]]&lt;&gt;""),TimeSpend[[#This Row],[Personnel number]],""))</f>
        <v/>
      </c>
      <c r="B1438" s="85" t="str">
        <f>IF(AND(TimeSpend[[#This Row],[Personnel number]]&lt;&gt;"",TimeSpend[[#This Row],[Date]]&lt;&gt;""),TEXT(TimeSpend[[#This Row],[Date]],"[$-409]yyyyMMdd"),"")</f>
        <v/>
      </c>
      <c r="C1438" s="33" t="str">
        <f>IF(AND(TimeSpend[[#This Row],[Personnel number]]&lt;&gt;"",TimeSpend[[#This Row],[Date]]&lt;&gt;""),SUBSTITUTE(TimeSpend[[#This Row],[Hours]],",","."),"")</f>
        <v/>
      </c>
      <c r="D1438" t="str">
        <f>IF(AND(TimeSpend[[#This Row],[Personnel number]]&lt;&gt;"",TimeSpend[[#This Row],[Date]]&lt;&gt;""),TimeSpend[[#This Row],[Network]],"")</f>
        <v/>
      </c>
      <c r="E1438" t="str">
        <f>IF(AND(TimeSpend[[#This Row],[Personnel number]]&lt;&gt;"",TimeSpend[[#This Row],[Date]]&lt;&gt;""),TimeSpend[[#This Row],[Network Description]],"")</f>
        <v/>
      </c>
      <c r="F1438" t="str">
        <f>IF(AND(TimeSpend[[#This Row],[Personnel number]]&lt;&gt;"",TimeSpend[[#This Row],[Date]]&lt;&gt;""),TimeSpend[[#This Row],[Activity]],"")</f>
        <v/>
      </c>
      <c r="G1438" t="str">
        <f>IF(AND(TimeSpend[[#This Row],[Personnel number]]&lt;&gt;"",TimeSpend[[#This Row],[Date]]&lt;&gt;""),TimeSpend[[#This Row],[Activity description]],"")</f>
        <v/>
      </c>
      <c r="H1438" s="36" t="str">
        <f>IF(AND(TimeSpend[[#This Row],[Personnel number]]&lt;&gt;"",TimeSpend[[#This Row],[Date]]&lt;&gt;""),TimeSpend[[#This Row],[Start Time]],"")</f>
        <v/>
      </c>
      <c r="I1438" s="36" t="str">
        <f>IF(AND(TimeSpend[[#This Row],[Personnel number]]&lt;&gt;"",TimeSpend[[#This Row],[Date]]&lt;&gt;""),TimeSpend[[#This Row],[End Time]],"")</f>
        <v/>
      </c>
      <c r="J1438" t="str">
        <f>IF(AND(TimeSpend[[#This Row],[Personnel number]]&lt;&gt;"",TimeSpend[[#This Row],[Date]]&lt;&gt;""),TimeSpend[[#This Row],[Location]],"")</f>
        <v/>
      </c>
      <c r="K1438" t="str">
        <f>IF(AND(TimeSpend[[#This Row],[Personnel number]]&lt;&gt;"",TimeSpend[[#This Row],[Date]]&lt;&gt;""),TimeSpend[[#This Row],[Task]],"")</f>
        <v/>
      </c>
      <c r="L1438" t="str">
        <f>IF(AND(TimeSpend[[#This Row],[Personnel number]]&lt;&gt;"",TimeSpend[[#This Row],[Date]]&lt;&gt;""),Utilization!$J$2,"")</f>
        <v/>
      </c>
      <c r="M1438" t="str">
        <f>IF(AND(TimeSpend[[#This Row],[Personnel number]]&lt;&gt;"",TimeSpend[[#This Row],[Date]]&lt;&gt;""),TimeSpend[[#This Row],[Employee Name]],"")</f>
        <v/>
      </c>
      <c r="N1438" t="str">
        <f t="shared" si="44"/>
        <v/>
      </c>
      <c r="O1438" t="str">
        <f t="shared" si="45"/>
        <v/>
      </c>
      <c r="P1438" t="str">
        <f>IF(D1438&lt;&gt;"",VLOOKUP(D1438,Projects!B:C,2,0),"")</f>
        <v/>
      </c>
    </row>
    <row r="1439" spans="1:16" x14ac:dyDescent="0.25">
      <c r="A1439" t="str">
        <f>UPPER(IF(AND(TimeSpend[[#This Row],[Personnel number]]&lt;&gt;"",TimeSpend[[#This Row],[Date]]&lt;&gt;""),TimeSpend[[#This Row],[Personnel number]],""))</f>
        <v/>
      </c>
      <c r="B1439" s="85" t="str">
        <f>IF(AND(TimeSpend[[#This Row],[Personnel number]]&lt;&gt;"",TimeSpend[[#This Row],[Date]]&lt;&gt;""),TEXT(TimeSpend[[#This Row],[Date]],"[$-409]yyyyMMdd"),"")</f>
        <v/>
      </c>
      <c r="C1439" s="33" t="str">
        <f>IF(AND(TimeSpend[[#This Row],[Personnel number]]&lt;&gt;"",TimeSpend[[#This Row],[Date]]&lt;&gt;""),SUBSTITUTE(TimeSpend[[#This Row],[Hours]],",","."),"")</f>
        <v/>
      </c>
      <c r="D1439" t="str">
        <f>IF(AND(TimeSpend[[#This Row],[Personnel number]]&lt;&gt;"",TimeSpend[[#This Row],[Date]]&lt;&gt;""),TimeSpend[[#This Row],[Network]],"")</f>
        <v/>
      </c>
      <c r="E1439" t="str">
        <f>IF(AND(TimeSpend[[#This Row],[Personnel number]]&lt;&gt;"",TimeSpend[[#This Row],[Date]]&lt;&gt;""),TimeSpend[[#This Row],[Network Description]],"")</f>
        <v/>
      </c>
      <c r="F1439" t="str">
        <f>IF(AND(TimeSpend[[#This Row],[Personnel number]]&lt;&gt;"",TimeSpend[[#This Row],[Date]]&lt;&gt;""),TimeSpend[[#This Row],[Activity]],"")</f>
        <v/>
      </c>
      <c r="G1439" t="str">
        <f>IF(AND(TimeSpend[[#This Row],[Personnel number]]&lt;&gt;"",TimeSpend[[#This Row],[Date]]&lt;&gt;""),TimeSpend[[#This Row],[Activity description]],"")</f>
        <v/>
      </c>
      <c r="H1439" s="36" t="str">
        <f>IF(AND(TimeSpend[[#This Row],[Personnel number]]&lt;&gt;"",TimeSpend[[#This Row],[Date]]&lt;&gt;""),TimeSpend[[#This Row],[Start Time]],"")</f>
        <v/>
      </c>
      <c r="I1439" s="36" t="str">
        <f>IF(AND(TimeSpend[[#This Row],[Personnel number]]&lt;&gt;"",TimeSpend[[#This Row],[Date]]&lt;&gt;""),TimeSpend[[#This Row],[End Time]],"")</f>
        <v/>
      </c>
      <c r="J1439" t="str">
        <f>IF(AND(TimeSpend[[#This Row],[Personnel number]]&lt;&gt;"",TimeSpend[[#This Row],[Date]]&lt;&gt;""),TimeSpend[[#This Row],[Location]],"")</f>
        <v/>
      </c>
      <c r="K1439" t="str">
        <f>IF(AND(TimeSpend[[#This Row],[Personnel number]]&lt;&gt;"",TimeSpend[[#This Row],[Date]]&lt;&gt;""),TimeSpend[[#This Row],[Task]],"")</f>
        <v/>
      </c>
      <c r="L1439" t="str">
        <f>IF(AND(TimeSpend[[#This Row],[Personnel number]]&lt;&gt;"",TimeSpend[[#This Row],[Date]]&lt;&gt;""),Utilization!$J$2,"")</f>
        <v/>
      </c>
      <c r="M1439" t="str">
        <f>IF(AND(TimeSpend[[#This Row],[Personnel number]]&lt;&gt;"",TimeSpend[[#This Row],[Date]]&lt;&gt;""),TimeSpend[[#This Row],[Employee Name]],"")</f>
        <v/>
      </c>
      <c r="N1439" t="str">
        <f t="shared" si="44"/>
        <v/>
      </c>
      <c r="O1439" t="str">
        <f t="shared" si="45"/>
        <v/>
      </c>
      <c r="P1439" t="str">
        <f>IF(D1439&lt;&gt;"",VLOOKUP(D1439,Projects!B:C,2,0),"")</f>
        <v/>
      </c>
    </row>
    <row r="1440" spans="1:16" x14ac:dyDescent="0.25">
      <c r="A1440" t="str">
        <f>UPPER(IF(AND(TimeSpend[[#This Row],[Personnel number]]&lt;&gt;"",TimeSpend[[#This Row],[Date]]&lt;&gt;""),TimeSpend[[#This Row],[Personnel number]],""))</f>
        <v/>
      </c>
      <c r="B1440" s="85" t="str">
        <f>IF(AND(TimeSpend[[#This Row],[Personnel number]]&lt;&gt;"",TimeSpend[[#This Row],[Date]]&lt;&gt;""),TEXT(TimeSpend[[#This Row],[Date]],"[$-409]yyyyMMdd"),"")</f>
        <v/>
      </c>
      <c r="C1440" s="33" t="str">
        <f>IF(AND(TimeSpend[[#This Row],[Personnel number]]&lt;&gt;"",TimeSpend[[#This Row],[Date]]&lt;&gt;""),SUBSTITUTE(TimeSpend[[#This Row],[Hours]],",","."),"")</f>
        <v/>
      </c>
      <c r="D1440" t="str">
        <f>IF(AND(TimeSpend[[#This Row],[Personnel number]]&lt;&gt;"",TimeSpend[[#This Row],[Date]]&lt;&gt;""),TimeSpend[[#This Row],[Network]],"")</f>
        <v/>
      </c>
      <c r="E1440" t="str">
        <f>IF(AND(TimeSpend[[#This Row],[Personnel number]]&lt;&gt;"",TimeSpend[[#This Row],[Date]]&lt;&gt;""),TimeSpend[[#This Row],[Network Description]],"")</f>
        <v/>
      </c>
      <c r="F1440" t="str">
        <f>IF(AND(TimeSpend[[#This Row],[Personnel number]]&lt;&gt;"",TimeSpend[[#This Row],[Date]]&lt;&gt;""),TimeSpend[[#This Row],[Activity]],"")</f>
        <v/>
      </c>
      <c r="G1440" t="str">
        <f>IF(AND(TimeSpend[[#This Row],[Personnel number]]&lt;&gt;"",TimeSpend[[#This Row],[Date]]&lt;&gt;""),TimeSpend[[#This Row],[Activity description]],"")</f>
        <v/>
      </c>
      <c r="H1440" s="36" t="str">
        <f>IF(AND(TimeSpend[[#This Row],[Personnel number]]&lt;&gt;"",TimeSpend[[#This Row],[Date]]&lt;&gt;""),TimeSpend[[#This Row],[Start Time]],"")</f>
        <v/>
      </c>
      <c r="I1440" s="36" t="str">
        <f>IF(AND(TimeSpend[[#This Row],[Personnel number]]&lt;&gt;"",TimeSpend[[#This Row],[Date]]&lt;&gt;""),TimeSpend[[#This Row],[End Time]],"")</f>
        <v/>
      </c>
      <c r="J1440" t="str">
        <f>IF(AND(TimeSpend[[#This Row],[Personnel number]]&lt;&gt;"",TimeSpend[[#This Row],[Date]]&lt;&gt;""),TimeSpend[[#This Row],[Location]],"")</f>
        <v/>
      </c>
      <c r="K1440" t="str">
        <f>IF(AND(TimeSpend[[#This Row],[Personnel number]]&lt;&gt;"",TimeSpend[[#This Row],[Date]]&lt;&gt;""),TimeSpend[[#This Row],[Task]],"")</f>
        <v/>
      </c>
      <c r="L1440" t="str">
        <f>IF(AND(TimeSpend[[#This Row],[Personnel number]]&lt;&gt;"",TimeSpend[[#This Row],[Date]]&lt;&gt;""),Utilization!$J$2,"")</f>
        <v/>
      </c>
      <c r="M1440" t="str">
        <f>IF(AND(TimeSpend[[#This Row],[Personnel number]]&lt;&gt;"",TimeSpend[[#This Row],[Date]]&lt;&gt;""),TimeSpend[[#This Row],[Employee Name]],"")</f>
        <v/>
      </c>
      <c r="N1440" t="str">
        <f t="shared" si="44"/>
        <v/>
      </c>
      <c r="O1440" t="str">
        <f t="shared" si="45"/>
        <v/>
      </c>
      <c r="P1440" t="str">
        <f>IF(D1440&lt;&gt;"",VLOOKUP(D1440,Projects!B:C,2,0),"")</f>
        <v/>
      </c>
    </row>
    <row r="1441" spans="1:16" x14ac:dyDescent="0.25">
      <c r="A1441" t="str">
        <f>UPPER(IF(AND(TimeSpend[[#This Row],[Personnel number]]&lt;&gt;"",TimeSpend[[#This Row],[Date]]&lt;&gt;""),TimeSpend[[#This Row],[Personnel number]],""))</f>
        <v/>
      </c>
      <c r="B1441" s="85" t="str">
        <f>IF(AND(TimeSpend[[#This Row],[Personnel number]]&lt;&gt;"",TimeSpend[[#This Row],[Date]]&lt;&gt;""),TEXT(TimeSpend[[#This Row],[Date]],"[$-409]yyyyMMdd"),"")</f>
        <v/>
      </c>
      <c r="C1441" s="33" t="str">
        <f>IF(AND(TimeSpend[[#This Row],[Personnel number]]&lt;&gt;"",TimeSpend[[#This Row],[Date]]&lt;&gt;""),SUBSTITUTE(TimeSpend[[#This Row],[Hours]],",","."),"")</f>
        <v/>
      </c>
      <c r="D1441" t="str">
        <f>IF(AND(TimeSpend[[#This Row],[Personnel number]]&lt;&gt;"",TimeSpend[[#This Row],[Date]]&lt;&gt;""),TimeSpend[[#This Row],[Network]],"")</f>
        <v/>
      </c>
      <c r="E1441" t="str">
        <f>IF(AND(TimeSpend[[#This Row],[Personnel number]]&lt;&gt;"",TimeSpend[[#This Row],[Date]]&lt;&gt;""),TimeSpend[[#This Row],[Network Description]],"")</f>
        <v/>
      </c>
      <c r="F1441" t="str">
        <f>IF(AND(TimeSpend[[#This Row],[Personnel number]]&lt;&gt;"",TimeSpend[[#This Row],[Date]]&lt;&gt;""),TimeSpend[[#This Row],[Activity]],"")</f>
        <v/>
      </c>
      <c r="G1441" t="str">
        <f>IF(AND(TimeSpend[[#This Row],[Personnel number]]&lt;&gt;"",TimeSpend[[#This Row],[Date]]&lt;&gt;""),TimeSpend[[#This Row],[Activity description]],"")</f>
        <v/>
      </c>
      <c r="H1441" s="36" t="str">
        <f>IF(AND(TimeSpend[[#This Row],[Personnel number]]&lt;&gt;"",TimeSpend[[#This Row],[Date]]&lt;&gt;""),TimeSpend[[#This Row],[Start Time]],"")</f>
        <v/>
      </c>
      <c r="I1441" s="36" t="str">
        <f>IF(AND(TimeSpend[[#This Row],[Personnel number]]&lt;&gt;"",TimeSpend[[#This Row],[Date]]&lt;&gt;""),TimeSpend[[#This Row],[End Time]],"")</f>
        <v/>
      </c>
      <c r="J1441" t="str">
        <f>IF(AND(TimeSpend[[#This Row],[Personnel number]]&lt;&gt;"",TimeSpend[[#This Row],[Date]]&lt;&gt;""),TimeSpend[[#This Row],[Location]],"")</f>
        <v/>
      </c>
      <c r="K1441" t="str">
        <f>IF(AND(TimeSpend[[#This Row],[Personnel number]]&lt;&gt;"",TimeSpend[[#This Row],[Date]]&lt;&gt;""),TimeSpend[[#This Row],[Task]],"")</f>
        <v/>
      </c>
      <c r="L1441" t="str">
        <f>IF(AND(TimeSpend[[#This Row],[Personnel number]]&lt;&gt;"",TimeSpend[[#This Row],[Date]]&lt;&gt;""),Utilization!$J$2,"")</f>
        <v/>
      </c>
      <c r="M1441" t="str">
        <f>IF(AND(TimeSpend[[#This Row],[Personnel number]]&lt;&gt;"",TimeSpend[[#This Row],[Date]]&lt;&gt;""),TimeSpend[[#This Row],[Employee Name]],"")</f>
        <v/>
      </c>
      <c r="N1441" t="str">
        <f t="shared" si="44"/>
        <v/>
      </c>
      <c r="O1441" t="str">
        <f t="shared" si="45"/>
        <v/>
      </c>
      <c r="P1441" t="str">
        <f>IF(D1441&lt;&gt;"",VLOOKUP(D1441,Projects!B:C,2,0),"")</f>
        <v/>
      </c>
    </row>
    <row r="1442" spans="1:16" x14ac:dyDescent="0.25">
      <c r="A1442" t="str">
        <f>UPPER(IF(AND(TimeSpend[[#This Row],[Personnel number]]&lt;&gt;"",TimeSpend[[#This Row],[Date]]&lt;&gt;""),TimeSpend[[#This Row],[Personnel number]],""))</f>
        <v/>
      </c>
      <c r="B1442" s="85" t="str">
        <f>IF(AND(TimeSpend[[#This Row],[Personnel number]]&lt;&gt;"",TimeSpend[[#This Row],[Date]]&lt;&gt;""),TEXT(TimeSpend[[#This Row],[Date]],"[$-409]yyyyMMdd"),"")</f>
        <v/>
      </c>
      <c r="C1442" s="33" t="str">
        <f>IF(AND(TimeSpend[[#This Row],[Personnel number]]&lt;&gt;"",TimeSpend[[#This Row],[Date]]&lt;&gt;""),SUBSTITUTE(TimeSpend[[#This Row],[Hours]],",","."),"")</f>
        <v/>
      </c>
      <c r="D1442" t="str">
        <f>IF(AND(TimeSpend[[#This Row],[Personnel number]]&lt;&gt;"",TimeSpend[[#This Row],[Date]]&lt;&gt;""),TimeSpend[[#This Row],[Network]],"")</f>
        <v/>
      </c>
      <c r="E1442" t="str">
        <f>IF(AND(TimeSpend[[#This Row],[Personnel number]]&lt;&gt;"",TimeSpend[[#This Row],[Date]]&lt;&gt;""),TimeSpend[[#This Row],[Network Description]],"")</f>
        <v/>
      </c>
      <c r="F1442" t="str">
        <f>IF(AND(TimeSpend[[#This Row],[Personnel number]]&lt;&gt;"",TimeSpend[[#This Row],[Date]]&lt;&gt;""),TimeSpend[[#This Row],[Activity]],"")</f>
        <v/>
      </c>
      <c r="G1442" t="str">
        <f>IF(AND(TimeSpend[[#This Row],[Personnel number]]&lt;&gt;"",TimeSpend[[#This Row],[Date]]&lt;&gt;""),TimeSpend[[#This Row],[Activity description]],"")</f>
        <v/>
      </c>
      <c r="H1442" s="36" t="str">
        <f>IF(AND(TimeSpend[[#This Row],[Personnel number]]&lt;&gt;"",TimeSpend[[#This Row],[Date]]&lt;&gt;""),TimeSpend[[#This Row],[Start Time]],"")</f>
        <v/>
      </c>
      <c r="I1442" s="36" t="str">
        <f>IF(AND(TimeSpend[[#This Row],[Personnel number]]&lt;&gt;"",TimeSpend[[#This Row],[Date]]&lt;&gt;""),TimeSpend[[#This Row],[End Time]],"")</f>
        <v/>
      </c>
      <c r="J1442" t="str">
        <f>IF(AND(TimeSpend[[#This Row],[Personnel number]]&lt;&gt;"",TimeSpend[[#This Row],[Date]]&lt;&gt;""),TimeSpend[[#This Row],[Location]],"")</f>
        <v/>
      </c>
      <c r="K1442" t="str">
        <f>IF(AND(TimeSpend[[#This Row],[Personnel number]]&lt;&gt;"",TimeSpend[[#This Row],[Date]]&lt;&gt;""),TimeSpend[[#This Row],[Task]],"")</f>
        <v/>
      </c>
      <c r="L1442" t="str">
        <f>IF(AND(TimeSpend[[#This Row],[Personnel number]]&lt;&gt;"",TimeSpend[[#This Row],[Date]]&lt;&gt;""),Utilization!$J$2,"")</f>
        <v/>
      </c>
      <c r="M1442" t="str">
        <f>IF(AND(TimeSpend[[#This Row],[Personnel number]]&lt;&gt;"",TimeSpend[[#This Row],[Date]]&lt;&gt;""),TimeSpend[[#This Row],[Employee Name]],"")</f>
        <v/>
      </c>
      <c r="N1442" t="str">
        <f t="shared" si="44"/>
        <v/>
      </c>
      <c r="O1442" t="str">
        <f t="shared" si="45"/>
        <v/>
      </c>
      <c r="P1442" t="str">
        <f>IF(D1442&lt;&gt;"",VLOOKUP(D1442,Projects!B:C,2,0),"")</f>
        <v/>
      </c>
    </row>
    <row r="1443" spans="1:16" x14ac:dyDescent="0.25">
      <c r="A1443" t="str">
        <f>UPPER(IF(AND(TimeSpend[[#This Row],[Personnel number]]&lt;&gt;"",TimeSpend[[#This Row],[Date]]&lt;&gt;""),TimeSpend[[#This Row],[Personnel number]],""))</f>
        <v/>
      </c>
      <c r="B1443" s="85" t="str">
        <f>IF(AND(TimeSpend[[#This Row],[Personnel number]]&lt;&gt;"",TimeSpend[[#This Row],[Date]]&lt;&gt;""),TEXT(TimeSpend[[#This Row],[Date]],"[$-409]yyyyMMdd"),"")</f>
        <v/>
      </c>
      <c r="C1443" s="33" t="str">
        <f>IF(AND(TimeSpend[[#This Row],[Personnel number]]&lt;&gt;"",TimeSpend[[#This Row],[Date]]&lt;&gt;""),SUBSTITUTE(TimeSpend[[#This Row],[Hours]],",","."),"")</f>
        <v/>
      </c>
      <c r="D1443" t="str">
        <f>IF(AND(TimeSpend[[#This Row],[Personnel number]]&lt;&gt;"",TimeSpend[[#This Row],[Date]]&lt;&gt;""),TimeSpend[[#This Row],[Network]],"")</f>
        <v/>
      </c>
      <c r="E1443" t="str">
        <f>IF(AND(TimeSpend[[#This Row],[Personnel number]]&lt;&gt;"",TimeSpend[[#This Row],[Date]]&lt;&gt;""),TimeSpend[[#This Row],[Network Description]],"")</f>
        <v/>
      </c>
      <c r="F1443" t="str">
        <f>IF(AND(TimeSpend[[#This Row],[Personnel number]]&lt;&gt;"",TimeSpend[[#This Row],[Date]]&lt;&gt;""),TimeSpend[[#This Row],[Activity]],"")</f>
        <v/>
      </c>
      <c r="G1443" t="str">
        <f>IF(AND(TimeSpend[[#This Row],[Personnel number]]&lt;&gt;"",TimeSpend[[#This Row],[Date]]&lt;&gt;""),TimeSpend[[#This Row],[Activity description]],"")</f>
        <v/>
      </c>
      <c r="H1443" s="36" t="str">
        <f>IF(AND(TimeSpend[[#This Row],[Personnel number]]&lt;&gt;"",TimeSpend[[#This Row],[Date]]&lt;&gt;""),TimeSpend[[#This Row],[Start Time]],"")</f>
        <v/>
      </c>
      <c r="I1443" s="36" t="str">
        <f>IF(AND(TimeSpend[[#This Row],[Personnel number]]&lt;&gt;"",TimeSpend[[#This Row],[Date]]&lt;&gt;""),TimeSpend[[#This Row],[End Time]],"")</f>
        <v/>
      </c>
      <c r="J1443" t="str">
        <f>IF(AND(TimeSpend[[#This Row],[Personnel number]]&lt;&gt;"",TimeSpend[[#This Row],[Date]]&lt;&gt;""),TimeSpend[[#This Row],[Location]],"")</f>
        <v/>
      </c>
      <c r="K1443" t="str">
        <f>IF(AND(TimeSpend[[#This Row],[Personnel number]]&lt;&gt;"",TimeSpend[[#This Row],[Date]]&lt;&gt;""),TimeSpend[[#This Row],[Task]],"")</f>
        <v/>
      </c>
      <c r="L1443" t="str">
        <f>IF(AND(TimeSpend[[#This Row],[Personnel number]]&lt;&gt;"",TimeSpend[[#This Row],[Date]]&lt;&gt;""),Utilization!$J$2,"")</f>
        <v/>
      </c>
      <c r="M1443" t="str">
        <f>IF(AND(TimeSpend[[#This Row],[Personnel number]]&lt;&gt;"",TimeSpend[[#This Row],[Date]]&lt;&gt;""),TimeSpend[[#This Row],[Employee Name]],"")</f>
        <v/>
      </c>
      <c r="N1443" t="str">
        <f t="shared" si="44"/>
        <v/>
      </c>
      <c r="O1443" t="str">
        <f t="shared" si="45"/>
        <v/>
      </c>
      <c r="P1443" t="str">
        <f>IF(D1443&lt;&gt;"",VLOOKUP(D1443,Projects!B:C,2,0),"")</f>
        <v/>
      </c>
    </row>
    <row r="1444" spans="1:16" x14ac:dyDescent="0.25">
      <c r="A1444" t="str">
        <f>UPPER(IF(AND(TimeSpend[[#This Row],[Personnel number]]&lt;&gt;"",TimeSpend[[#This Row],[Date]]&lt;&gt;""),TimeSpend[[#This Row],[Personnel number]],""))</f>
        <v/>
      </c>
      <c r="B1444" s="85" t="str">
        <f>IF(AND(TimeSpend[[#This Row],[Personnel number]]&lt;&gt;"",TimeSpend[[#This Row],[Date]]&lt;&gt;""),TEXT(TimeSpend[[#This Row],[Date]],"[$-409]yyyyMMdd"),"")</f>
        <v/>
      </c>
      <c r="C1444" s="33" t="str">
        <f>IF(AND(TimeSpend[[#This Row],[Personnel number]]&lt;&gt;"",TimeSpend[[#This Row],[Date]]&lt;&gt;""),SUBSTITUTE(TimeSpend[[#This Row],[Hours]],",","."),"")</f>
        <v/>
      </c>
      <c r="D1444" t="str">
        <f>IF(AND(TimeSpend[[#This Row],[Personnel number]]&lt;&gt;"",TimeSpend[[#This Row],[Date]]&lt;&gt;""),TimeSpend[[#This Row],[Network]],"")</f>
        <v/>
      </c>
      <c r="E1444" t="str">
        <f>IF(AND(TimeSpend[[#This Row],[Personnel number]]&lt;&gt;"",TimeSpend[[#This Row],[Date]]&lt;&gt;""),TimeSpend[[#This Row],[Network Description]],"")</f>
        <v/>
      </c>
      <c r="F1444" t="str">
        <f>IF(AND(TimeSpend[[#This Row],[Personnel number]]&lt;&gt;"",TimeSpend[[#This Row],[Date]]&lt;&gt;""),TimeSpend[[#This Row],[Activity]],"")</f>
        <v/>
      </c>
      <c r="G1444" t="str">
        <f>IF(AND(TimeSpend[[#This Row],[Personnel number]]&lt;&gt;"",TimeSpend[[#This Row],[Date]]&lt;&gt;""),TimeSpend[[#This Row],[Activity description]],"")</f>
        <v/>
      </c>
      <c r="H1444" s="36" t="str">
        <f>IF(AND(TimeSpend[[#This Row],[Personnel number]]&lt;&gt;"",TimeSpend[[#This Row],[Date]]&lt;&gt;""),TimeSpend[[#This Row],[Start Time]],"")</f>
        <v/>
      </c>
      <c r="I1444" s="36" t="str">
        <f>IF(AND(TimeSpend[[#This Row],[Personnel number]]&lt;&gt;"",TimeSpend[[#This Row],[Date]]&lt;&gt;""),TimeSpend[[#This Row],[End Time]],"")</f>
        <v/>
      </c>
      <c r="J1444" t="str">
        <f>IF(AND(TimeSpend[[#This Row],[Personnel number]]&lt;&gt;"",TimeSpend[[#This Row],[Date]]&lt;&gt;""),TimeSpend[[#This Row],[Location]],"")</f>
        <v/>
      </c>
      <c r="K1444" t="str">
        <f>IF(AND(TimeSpend[[#This Row],[Personnel number]]&lt;&gt;"",TimeSpend[[#This Row],[Date]]&lt;&gt;""),TimeSpend[[#This Row],[Task]],"")</f>
        <v/>
      </c>
      <c r="L1444" t="str">
        <f>IF(AND(TimeSpend[[#This Row],[Personnel number]]&lt;&gt;"",TimeSpend[[#This Row],[Date]]&lt;&gt;""),Utilization!$J$2,"")</f>
        <v/>
      </c>
      <c r="M1444" t="str">
        <f>IF(AND(TimeSpend[[#This Row],[Personnel number]]&lt;&gt;"",TimeSpend[[#This Row],[Date]]&lt;&gt;""),TimeSpend[[#This Row],[Employee Name]],"")</f>
        <v/>
      </c>
      <c r="N1444" t="str">
        <f t="shared" si="44"/>
        <v/>
      </c>
      <c r="O1444" t="str">
        <f t="shared" si="45"/>
        <v/>
      </c>
      <c r="P1444" t="str">
        <f>IF(D1444&lt;&gt;"",VLOOKUP(D1444,Projects!B:C,2,0),"")</f>
        <v/>
      </c>
    </row>
    <row r="1445" spans="1:16" x14ac:dyDescent="0.25">
      <c r="A1445" t="str">
        <f>UPPER(IF(AND(TimeSpend[[#This Row],[Personnel number]]&lt;&gt;"",TimeSpend[[#This Row],[Date]]&lt;&gt;""),TimeSpend[[#This Row],[Personnel number]],""))</f>
        <v/>
      </c>
      <c r="B1445" s="85" t="str">
        <f>IF(AND(TimeSpend[[#This Row],[Personnel number]]&lt;&gt;"",TimeSpend[[#This Row],[Date]]&lt;&gt;""),TEXT(TimeSpend[[#This Row],[Date]],"[$-409]yyyyMMdd"),"")</f>
        <v/>
      </c>
      <c r="C1445" s="33" t="str">
        <f>IF(AND(TimeSpend[[#This Row],[Personnel number]]&lt;&gt;"",TimeSpend[[#This Row],[Date]]&lt;&gt;""),SUBSTITUTE(TimeSpend[[#This Row],[Hours]],",","."),"")</f>
        <v/>
      </c>
      <c r="D1445" t="str">
        <f>IF(AND(TimeSpend[[#This Row],[Personnel number]]&lt;&gt;"",TimeSpend[[#This Row],[Date]]&lt;&gt;""),TimeSpend[[#This Row],[Network]],"")</f>
        <v/>
      </c>
      <c r="E1445" t="str">
        <f>IF(AND(TimeSpend[[#This Row],[Personnel number]]&lt;&gt;"",TimeSpend[[#This Row],[Date]]&lt;&gt;""),TimeSpend[[#This Row],[Network Description]],"")</f>
        <v/>
      </c>
      <c r="F1445" t="str">
        <f>IF(AND(TimeSpend[[#This Row],[Personnel number]]&lt;&gt;"",TimeSpend[[#This Row],[Date]]&lt;&gt;""),TimeSpend[[#This Row],[Activity]],"")</f>
        <v/>
      </c>
      <c r="G1445" t="str">
        <f>IF(AND(TimeSpend[[#This Row],[Personnel number]]&lt;&gt;"",TimeSpend[[#This Row],[Date]]&lt;&gt;""),TimeSpend[[#This Row],[Activity description]],"")</f>
        <v/>
      </c>
      <c r="H1445" s="36" t="str">
        <f>IF(AND(TimeSpend[[#This Row],[Personnel number]]&lt;&gt;"",TimeSpend[[#This Row],[Date]]&lt;&gt;""),TimeSpend[[#This Row],[Start Time]],"")</f>
        <v/>
      </c>
      <c r="I1445" s="36" t="str">
        <f>IF(AND(TimeSpend[[#This Row],[Personnel number]]&lt;&gt;"",TimeSpend[[#This Row],[Date]]&lt;&gt;""),TimeSpend[[#This Row],[End Time]],"")</f>
        <v/>
      </c>
      <c r="J1445" t="str">
        <f>IF(AND(TimeSpend[[#This Row],[Personnel number]]&lt;&gt;"",TimeSpend[[#This Row],[Date]]&lt;&gt;""),TimeSpend[[#This Row],[Location]],"")</f>
        <v/>
      </c>
      <c r="K1445" t="str">
        <f>IF(AND(TimeSpend[[#This Row],[Personnel number]]&lt;&gt;"",TimeSpend[[#This Row],[Date]]&lt;&gt;""),TimeSpend[[#This Row],[Task]],"")</f>
        <v/>
      </c>
      <c r="L1445" t="str">
        <f>IF(AND(TimeSpend[[#This Row],[Personnel number]]&lt;&gt;"",TimeSpend[[#This Row],[Date]]&lt;&gt;""),Utilization!$J$2,"")</f>
        <v/>
      </c>
      <c r="M1445" t="str">
        <f>IF(AND(TimeSpend[[#This Row],[Personnel number]]&lt;&gt;"",TimeSpend[[#This Row],[Date]]&lt;&gt;""),TimeSpend[[#This Row],[Employee Name]],"")</f>
        <v/>
      </c>
      <c r="N1445" t="str">
        <f t="shared" si="44"/>
        <v/>
      </c>
      <c r="O1445" t="str">
        <f t="shared" si="45"/>
        <v/>
      </c>
      <c r="P1445" t="str">
        <f>IF(D1445&lt;&gt;"",VLOOKUP(D1445,Projects!B:C,2,0),"")</f>
        <v/>
      </c>
    </row>
    <row r="1446" spans="1:16" x14ac:dyDescent="0.25">
      <c r="A1446" t="str">
        <f>UPPER(IF(AND(TimeSpend[[#This Row],[Personnel number]]&lt;&gt;"",TimeSpend[[#This Row],[Date]]&lt;&gt;""),TimeSpend[[#This Row],[Personnel number]],""))</f>
        <v/>
      </c>
      <c r="B1446" s="85" t="str">
        <f>IF(AND(TimeSpend[[#This Row],[Personnel number]]&lt;&gt;"",TimeSpend[[#This Row],[Date]]&lt;&gt;""),TEXT(TimeSpend[[#This Row],[Date]],"[$-409]yyyyMMdd"),"")</f>
        <v/>
      </c>
      <c r="C1446" s="33" t="str">
        <f>IF(AND(TimeSpend[[#This Row],[Personnel number]]&lt;&gt;"",TimeSpend[[#This Row],[Date]]&lt;&gt;""),SUBSTITUTE(TimeSpend[[#This Row],[Hours]],",","."),"")</f>
        <v/>
      </c>
      <c r="D1446" t="str">
        <f>IF(AND(TimeSpend[[#This Row],[Personnel number]]&lt;&gt;"",TimeSpend[[#This Row],[Date]]&lt;&gt;""),TimeSpend[[#This Row],[Network]],"")</f>
        <v/>
      </c>
      <c r="E1446" t="str">
        <f>IF(AND(TimeSpend[[#This Row],[Personnel number]]&lt;&gt;"",TimeSpend[[#This Row],[Date]]&lt;&gt;""),TimeSpend[[#This Row],[Network Description]],"")</f>
        <v/>
      </c>
      <c r="F1446" t="str">
        <f>IF(AND(TimeSpend[[#This Row],[Personnel number]]&lt;&gt;"",TimeSpend[[#This Row],[Date]]&lt;&gt;""),TimeSpend[[#This Row],[Activity]],"")</f>
        <v/>
      </c>
      <c r="G1446" t="str">
        <f>IF(AND(TimeSpend[[#This Row],[Personnel number]]&lt;&gt;"",TimeSpend[[#This Row],[Date]]&lt;&gt;""),TimeSpend[[#This Row],[Activity description]],"")</f>
        <v/>
      </c>
      <c r="H1446" s="36" t="str">
        <f>IF(AND(TimeSpend[[#This Row],[Personnel number]]&lt;&gt;"",TimeSpend[[#This Row],[Date]]&lt;&gt;""),TimeSpend[[#This Row],[Start Time]],"")</f>
        <v/>
      </c>
      <c r="I1446" s="36" t="str">
        <f>IF(AND(TimeSpend[[#This Row],[Personnel number]]&lt;&gt;"",TimeSpend[[#This Row],[Date]]&lt;&gt;""),TimeSpend[[#This Row],[End Time]],"")</f>
        <v/>
      </c>
      <c r="J1446" t="str">
        <f>IF(AND(TimeSpend[[#This Row],[Personnel number]]&lt;&gt;"",TimeSpend[[#This Row],[Date]]&lt;&gt;""),TimeSpend[[#This Row],[Location]],"")</f>
        <v/>
      </c>
      <c r="K1446" t="str">
        <f>IF(AND(TimeSpend[[#This Row],[Personnel number]]&lt;&gt;"",TimeSpend[[#This Row],[Date]]&lt;&gt;""),TimeSpend[[#This Row],[Task]],"")</f>
        <v/>
      </c>
      <c r="L1446" t="str">
        <f>IF(AND(TimeSpend[[#This Row],[Personnel number]]&lt;&gt;"",TimeSpend[[#This Row],[Date]]&lt;&gt;""),Utilization!$J$2,"")</f>
        <v/>
      </c>
      <c r="M1446" t="str">
        <f>IF(AND(TimeSpend[[#This Row],[Personnel number]]&lt;&gt;"",TimeSpend[[#This Row],[Date]]&lt;&gt;""),TimeSpend[[#This Row],[Employee Name]],"")</f>
        <v/>
      </c>
      <c r="N1446" t="str">
        <f t="shared" si="44"/>
        <v/>
      </c>
      <c r="O1446" t="str">
        <f t="shared" si="45"/>
        <v/>
      </c>
      <c r="P1446" t="str">
        <f>IF(D1446&lt;&gt;"",VLOOKUP(D1446,Projects!B:C,2,0),"")</f>
        <v/>
      </c>
    </row>
    <row r="1447" spans="1:16" x14ac:dyDescent="0.25">
      <c r="A1447" t="str">
        <f>UPPER(IF(AND(TimeSpend[[#This Row],[Personnel number]]&lt;&gt;"",TimeSpend[[#This Row],[Date]]&lt;&gt;""),TimeSpend[[#This Row],[Personnel number]],""))</f>
        <v/>
      </c>
      <c r="B1447" s="85" t="str">
        <f>IF(AND(TimeSpend[[#This Row],[Personnel number]]&lt;&gt;"",TimeSpend[[#This Row],[Date]]&lt;&gt;""),TEXT(TimeSpend[[#This Row],[Date]],"[$-409]yyyyMMdd"),"")</f>
        <v/>
      </c>
      <c r="C1447" s="33" t="str">
        <f>IF(AND(TimeSpend[[#This Row],[Personnel number]]&lt;&gt;"",TimeSpend[[#This Row],[Date]]&lt;&gt;""),SUBSTITUTE(TimeSpend[[#This Row],[Hours]],",","."),"")</f>
        <v/>
      </c>
      <c r="D1447" t="str">
        <f>IF(AND(TimeSpend[[#This Row],[Personnel number]]&lt;&gt;"",TimeSpend[[#This Row],[Date]]&lt;&gt;""),TimeSpend[[#This Row],[Network]],"")</f>
        <v/>
      </c>
      <c r="E1447" t="str">
        <f>IF(AND(TimeSpend[[#This Row],[Personnel number]]&lt;&gt;"",TimeSpend[[#This Row],[Date]]&lt;&gt;""),TimeSpend[[#This Row],[Network Description]],"")</f>
        <v/>
      </c>
      <c r="F1447" t="str">
        <f>IF(AND(TimeSpend[[#This Row],[Personnel number]]&lt;&gt;"",TimeSpend[[#This Row],[Date]]&lt;&gt;""),TimeSpend[[#This Row],[Activity]],"")</f>
        <v/>
      </c>
      <c r="G1447" t="str">
        <f>IF(AND(TimeSpend[[#This Row],[Personnel number]]&lt;&gt;"",TimeSpend[[#This Row],[Date]]&lt;&gt;""),TimeSpend[[#This Row],[Activity description]],"")</f>
        <v/>
      </c>
      <c r="H1447" s="36" t="str">
        <f>IF(AND(TimeSpend[[#This Row],[Personnel number]]&lt;&gt;"",TimeSpend[[#This Row],[Date]]&lt;&gt;""),TimeSpend[[#This Row],[Start Time]],"")</f>
        <v/>
      </c>
      <c r="I1447" s="36" t="str">
        <f>IF(AND(TimeSpend[[#This Row],[Personnel number]]&lt;&gt;"",TimeSpend[[#This Row],[Date]]&lt;&gt;""),TimeSpend[[#This Row],[End Time]],"")</f>
        <v/>
      </c>
      <c r="J1447" t="str">
        <f>IF(AND(TimeSpend[[#This Row],[Personnel number]]&lt;&gt;"",TimeSpend[[#This Row],[Date]]&lt;&gt;""),TimeSpend[[#This Row],[Location]],"")</f>
        <v/>
      </c>
      <c r="K1447" t="str">
        <f>IF(AND(TimeSpend[[#This Row],[Personnel number]]&lt;&gt;"",TimeSpend[[#This Row],[Date]]&lt;&gt;""),TimeSpend[[#This Row],[Task]],"")</f>
        <v/>
      </c>
      <c r="L1447" t="str">
        <f>IF(AND(TimeSpend[[#This Row],[Personnel number]]&lt;&gt;"",TimeSpend[[#This Row],[Date]]&lt;&gt;""),Utilization!$J$2,"")</f>
        <v/>
      </c>
      <c r="M1447" t="str">
        <f>IF(AND(TimeSpend[[#This Row],[Personnel number]]&lt;&gt;"",TimeSpend[[#This Row],[Date]]&lt;&gt;""),TimeSpend[[#This Row],[Employee Name]],"")</f>
        <v/>
      </c>
      <c r="N1447" t="str">
        <f t="shared" si="44"/>
        <v/>
      </c>
      <c r="O1447" t="str">
        <f t="shared" si="45"/>
        <v/>
      </c>
      <c r="P1447" t="str">
        <f>IF(D1447&lt;&gt;"",VLOOKUP(D1447,Projects!B:C,2,0),"")</f>
        <v/>
      </c>
    </row>
    <row r="1448" spans="1:16" x14ac:dyDescent="0.25">
      <c r="A1448" t="str">
        <f>UPPER(IF(AND(TimeSpend[[#This Row],[Personnel number]]&lt;&gt;"",TimeSpend[[#This Row],[Date]]&lt;&gt;""),TimeSpend[[#This Row],[Personnel number]],""))</f>
        <v/>
      </c>
      <c r="B1448" s="85" t="str">
        <f>IF(AND(TimeSpend[[#This Row],[Personnel number]]&lt;&gt;"",TimeSpend[[#This Row],[Date]]&lt;&gt;""),TEXT(TimeSpend[[#This Row],[Date]],"[$-409]yyyyMMdd"),"")</f>
        <v/>
      </c>
      <c r="C1448" s="33" t="str">
        <f>IF(AND(TimeSpend[[#This Row],[Personnel number]]&lt;&gt;"",TimeSpend[[#This Row],[Date]]&lt;&gt;""),SUBSTITUTE(TimeSpend[[#This Row],[Hours]],",","."),"")</f>
        <v/>
      </c>
      <c r="D1448" t="str">
        <f>IF(AND(TimeSpend[[#This Row],[Personnel number]]&lt;&gt;"",TimeSpend[[#This Row],[Date]]&lt;&gt;""),TimeSpend[[#This Row],[Network]],"")</f>
        <v/>
      </c>
      <c r="E1448" t="str">
        <f>IF(AND(TimeSpend[[#This Row],[Personnel number]]&lt;&gt;"",TimeSpend[[#This Row],[Date]]&lt;&gt;""),TimeSpend[[#This Row],[Network Description]],"")</f>
        <v/>
      </c>
      <c r="F1448" t="str">
        <f>IF(AND(TimeSpend[[#This Row],[Personnel number]]&lt;&gt;"",TimeSpend[[#This Row],[Date]]&lt;&gt;""),TimeSpend[[#This Row],[Activity]],"")</f>
        <v/>
      </c>
      <c r="G1448" t="str">
        <f>IF(AND(TimeSpend[[#This Row],[Personnel number]]&lt;&gt;"",TimeSpend[[#This Row],[Date]]&lt;&gt;""),TimeSpend[[#This Row],[Activity description]],"")</f>
        <v/>
      </c>
      <c r="H1448" s="36" t="str">
        <f>IF(AND(TimeSpend[[#This Row],[Personnel number]]&lt;&gt;"",TimeSpend[[#This Row],[Date]]&lt;&gt;""),TimeSpend[[#This Row],[Start Time]],"")</f>
        <v/>
      </c>
      <c r="I1448" s="36" t="str">
        <f>IF(AND(TimeSpend[[#This Row],[Personnel number]]&lt;&gt;"",TimeSpend[[#This Row],[Date]]&lt;&gt;""),TimeSpend[[#This Row],[End Time]],"")</f>
        <v/>
      </c>
      <c r="J1448" t="str">
        <f>IF(AND(TimeSpend[[#This Row],[Personnel number]]&lt;&gt;"",TimeSpend[[#This Row],[Date]]&lt;&gt;""),TimeSpend[[#This Row],[Location]],"")</f>
        <v/>
      </c>
      <c r="K1448" t="str">
        <f>IF(AND(TimeSpend[[#This Row],[Personnel number]]&lt;&gt;"",TimeSpend[[#This Row],[Date]]&lt;&gt;""),TimeSpend[[#This Row],[Task]],"")</f>
        <v/>
      </c>
      <c r="L1448" t="str">
        <f>IF(AND(TimeSpend[[#This Row],[Personnel number]]&lt;&gt;"",TimeSpend[[#This Row],[Date]]&lt;&gt;""),Utilization!$J$2,"")</f>
        <v/>
      </c>
      <c r="M1448" t="str">
        <f>IF(AND(TimeSpend[[#This Row],[Personnel number]]&lt;&gt;"",TimeSpend[[#This Row],[Date]]&lt;&gt;""),TimeSpend[[#This Row],[Employee Name]],"")</f>
        <v/>
      </c>
      <c r="N1448" t="str">
        <f t="shared" si="44"/>
        <v/>
      </c>
      <c r="O1448" t="str">
        <f t="shared" si="45"/>
        <v/>
      </c>
      <c r="P1448" t="str">
        <f>IF(D1448&lt;&gt;"",VLOOKUP(D1448,Projects!B:C,2,0),"")</f>
        <v/>
      </c>
    </row>
    <row r="1449" spans="1:16" x14ac:dyDescent="0.25">
      <c r="A1449" t="str">
        <f>UPPER(IF(AND(TimeSpend[[#This Row],[Personnel number]]&lt;&gt;"",TimeSpend[[#This Row],[Date]]&lt;&gt;""),TimeSpend[[#This Row],[Personnel number]],""))</f>
        <v/>
      </c>
      <c r="B1449" s="85" t="str">
        <f>IF(AND(TimeSpend[[#This Row],[Personnel number]]&lt;&gt;"",TimeSpend[[#This Row],[Date]]&lt;&gt;""),TEXT(TimeSpend[[#This Row],[Date]],"[$-409]yyyyMMdd"),"")</f>
        <v/>
      </c>
      <c r="C1449" s="33" t="str">
        <f>IF(AND(TimeSpend[[#This Row],[Personnel number]]&lt;&gt;"",TimeSpend[[#This Row],[Date]]&lt;&gt;""),SUBSTITUTE(TimeSpend[[#This Row],[Hours]],",","."),"")</f>
        <v/>
      </c>
      <c r="D1449" t="str">
        <f>IF(AND(TimeSpend[[#This Row],[Personnel number]]&lt;&gt;"",TimeSpend[[#This Row],[Date]]&lt;&gt;""),TimeSpend[[#This Row],[Network]],"")</f>
        <v/>
      </c>
      <c r="E1449" t="str">
        <f>IF(AND(TimeSpend[[#This Row],[Personnel number]]&lt;&gt;"",TimeSpend[[#This Row],[Date]]&lt;&gt;""),TimeSpend[[#This Row],[Network Description]],"")</f>
        <v/>
      </c>
      <c r="F1449" t="str">
        <f>IF(AND(TimeSpend[[#This Row],[Personnel number]]&lt;&gt;"",TimeSpend[[#This Row],[Date]]&lt;&gt;""),TimeSpend[[#This Row],[Activity]],"")</f>
        <v/>
      </c>
      <c r="G1449" t="str">
        <f>IF(AND(TimeSpend[[#This Row],[Personnel number]]&lt;&gt;"",TimeSpend[[#This Row],[Date]]&lt;&gt;""),TimeSpend[[#This Row],[Activity description]],"")</f>
        <v/>
      </c>
      <c r="H1449" s="36" t="str">
        <f>IF(AND(TimeSpend[[#This Row],[Personnel number]]&lt;&gt;"",TimeSpend[[#This Row],[Date]]&lt;&gt;""),TimeSpend[[#This Row],[Start Time]],"")</f>
        <v/>
      </c>
      <c r="I1449" s="36" t="str">
        <f>IF(AND(TimeSpend[[#This Row],[Personnel number]]&lt;&gt;"",TimeSpend[[#This Row],[Date]]&lt;&gt;""),TimeSpend[[#This Row],[End Time]],"")</f>
        <v/>
      </c>
      <c r="J1449" t="str">
        <f>IF(AND(TimeSpend[[#This Row],[Personnel number]]&lt;&gt;"",TimeSpend[[#This Row],[Date]]&lt;&gt;""),TimeSpend[[#This Row],[Location]],"")</f>
        <v/>
      </c>
      <c r="K1449" t="str">
        <f>IF(AND(TimeSpend[[#This Row],[Personnel number]]&lt;&gt;"",TimeSpend[[#This Row],[Date]]&lt;&gt;""),TimeSpend[[#This Row],[Task]],"")</f>
        <v/>
      </c>
      <c r="L1449" t="str">
        <f>IF(AND(TimeSpend[[#This Row],[Personnel number]]&lt;&gt;"",TimeSpend[[#This Row],[Date]]&lt;&gt;""),Utilization!$J$2,"")</f>
        <v/>
      </c>
      <c r="M1449" t="str">
        <f>IF(AND(TimeSpend[[#This Row],[Personnel number]]&lt;&gt;"",TimeSpend[[#This Row],[Date]]&lt;&gt;""),TimeSpend[[#This Row],[Employee Name]],"")</f>
        <v/>
      </c>
      <c r="N1449" t="str">
        <f t="shared" si="44"/>
        <v/>
      </c>
      <c r="O1449" t="str">
        <f t="shared" si="45"/>
        <v/>
      </c>
      <c r="P1449" t="str">
        <f>IF(D1449&lt;&gt;"",VLOOKUP(D1449,Projects!B:C,2,0),"")</f>
        <v/>
      </c>
    </row>
    <row r="1450" spans="1:16" x14ac:dyDescent="0.25">
      <c r="A1450" t="str">
        <f>UPPER(IF(AND(TimeSpend[[#This Row],[Personnel number]]&lt;&gt;"",TimeSpend[[#This Row],[Date]]&lt;&gt;""),TimeSpend[[#This Row],[Personnel number]],""))</f>
        <v/>
      </c>
      <c r="B1450" s="85" t="str">
        <f>IF(AND(TimeSpend[[#This Row],[Personnel number]]&lt;&gt;"",TimeSpend[[#This Row],[Date]]&lt;&gt;""),TEXT(TimeSpend[[#This Row],[Date]],"[$-409]yyyyMMdd"),"")</f>
        <v/>
      </c>
      <c r="C1450" s="33" t="str">
        <f>IF(AND(TimeSpend[[#This Row],[Personnel number]]&lt;&gt;"",TimeSpend[[#This Row],[Date]]&lt;&gt;""),SUBSTITUTE(TimeSpend[[#This Row],[Hours]],",","."),"")</f>
        <v/>
      </c>
      <c r="D1450" t="str">
        <f>IF(AND(TimeSpend[[#This Row],[Personnel number]]&lt;&gt;"",TimeSpend[[#This Row],[Date]]&lt;&gt;""),TimeSpend[[#This Row],[Network]],"")</f>
        <v/>
      </c>
      <c r="E1450" t="str">
        <f>IF(AND(TimeSpend[[#This Row],[Personnel number]]&lt;&gt;"",TimeSpend[[#This Row],[Date]]&lt;&gt;""),TimeSpend[[#This Row],[Network Description]],"")</f>
        <v/>
      </c>
      <c r="F1450" t="str">
        <f>IF(AND(TimeSpend[[#This Row],[Personnel number]]&lt;&gt;"",TimeSpend[[#This Row],[Date]]&lt;&gt;""),TimeSpend[[#This Row],[Activity]],"")</f>
        <v/>
      </c>
      <c r="G1450" t="str">
        <f>IF(AND(TimeSpend[[#This Row],[Personnel number]]&lt;&gt;"",TimeSpend[[#This Row],[Date]]&lt;&gt;""),TimeSpend[[#This Row],[Activity description]],"")</f>
        <v/>
      </c>
      <c r="H1450" s="36" t="str">
        <f>IF(AND(TimeSpend[[#This Row],[Personnel number]]&lt;&gt;"",TimeSpend[[#This Row],[Date]]&lt;&gt;""),TimeSpend[[#This Row],[Start Time]],"")</f>
        <v/>
      </c>
      <c r="I1450" s="36" t="str">
        <f>IF(AND(TimeSpend[[#This Row],[Personnel number]]&lt;&gt;"",TimeSpend[[#This Row],[Date]]&lt;&gt;""),TimeSpend[[#This Row],[End Time]],"")</f>
        <v/>
      </c>
      <c r="J1450" t="str">
        <f>IF(AND(TimeSpend[[#This Row],[Personnel number]]&lt;&gt;"",TimeSpend[[#This Row],[Date]]&lt;&gt;""),TimeSpend[[#This Row],[Location]],"")</f>
        <v/>
      </c>
      <c r="K1450" t="str">
        <f>IF(AND(TimeSpend[[#This Row],[Personnel number]]&lt;&gt;"",TimeSpend[[#This Row],[Date]]&lt;&gt;""),TimeSpend[[#This Row],[Task]],"")</f>
        <v/>
      </c>
      <c r="L1450" t="str">
        <f>IF(AND(TimeSpend[[#This Row],[Personnel number]]&lt;&gt;"",TimeSpend[[#This Row],[Date]]&lt;&gt;""),Utilization!$J$2,"")</f>
        <v/>
      </c>
      <c r="M1450" t="str">
        <f>IF(AND(TimeSpend[[#This Row],[Personnel number]]&lt;&gt;"",TimeSpend[[#This Row],[Date]]&lt;&gt;""),TimeSpend[[#This Row],[Employee Name]],"")</f>
        <v/>
      </c>
      <c r="N1450" t="str">
        <f t="shared" si="44"/>
        <v/>
      </c>
      <c r="O1450" t="str">
        <f t="shared" si="45"/>
        <v/>
      </c>
      <c r="P1450" t="str">
        <f>IF(D1450&lt;&gt;"",VLOOKUP(D1450,Projects!B:C,2,0),"")</f>
        <v/>
      </c>
    </row>
    <row r="1451" spans="1:16" x14ac:dyDescent="0.25">
      <c r="A1451" t="str">
        <f>UPPER(IF(AND(TimeSpend[[#This Row],[Personnel number]]&lt;&gt;"",TimeSpend[[#This Row],[Date]]&lt;&gt;""),TimeSpend[[#This Row],[Personnel number]],""))</f>
        <v/>
      </c>
      <c r="B1451" s="85" t="str">
        <f>IF(AND(TimeSpend[[#This Row],[Personnel number]]&lt;&gt;"",TimeSpend[[#This Row],[Date]]&lt;&gt;""),TEXT(TimeSpend[[#This Row],[Date]],"[$-409]yyyyMMdd"),"")</f>
        <v/>
      </c>
      <c r="C1451" s="33" t="str">
        <f>IF(AND(TimeSpend[[#This Row],[Personnel number]]&lt;&gt;"",TimeSpend[[#This Row],[Date]]&lt;&gt;""),SUBSTITUTE(TimeSpend[[#This Row],[Hours]],",","."),"")</f>
        <v/>
      </c>
      <c r="D1451" t="str">
        <f>IF(AND(TimeSpend[[#This Row],[Personnel number]]&lt;&gt;"",TimeSpend[[#This Row],[Date]]&lt;&gt;""),TimeSpend[[#This Row],[Network]],"")</f>
        <v/>
      </c>
      <c r="E1451" t="str">
        <f>IF(AND(TimeSpend[[#This Row],[Personnel number]]&lt;&gt;"",TimeSpend[[#This Row],[Date]]&lt;&gt;""),TimeSpend[[#This Row],[Network Description]],"")</f>
        <v/>
      </c>
      <c r="F1451" t="str">
        <f>IF(AND(TimeSpend[[#This Row],[Personnel number]]&lt;&gt;"",TimeSpend[[#This Row],[Date]]&lt;&gt;""),TimeSpend[[#This Row],[Activity]],"")</f>
        <v/>
      </c>
      <c r="G1451" t="str">
        <f>IF(AND(TimeSpend[[#This Row],[Personnel number]]&lt;&gt;"",TimeSpend[[#This Row],[Date]]&lt;&gt;""),TimeSpend[[#This Row],[Activity description]],"")</f>
        <v/>
      </c>
      <c r="H1451" s="36" t="str">
        <f>IF(AND(TimeSpend[[#This Row],[Personnel number]]&lt;&gt;"",TimeSpend[[#This Row],[Date]]&lt;&gt;""),TimeSpend[[#This Row],[Start Time]],"")</f>
        <v/>
      </c>
      <c r="I1451" s="36" t="str">
        <f>IF(AND(TimeSpend[[#This Row],[Personnel number]]&lt;&gt;"",TimeSpend[[#This Row],[Date]]&lt;&gt;""),TimeSpend[[#This Row],[End Time]],"")</f>
        <v/>
      </c>
      <c r="J1451" t="str">
        <f>IF(AND(TimeSpend[[#This Row],[Personnel number]]&lt;&gt;"",TimeSpend[[#This Row],[Date]]&lt;&gt;""),TimeSpend[[#This Row],[Location]],"")</f>
        <v/>
      </c>
      <c r="K1451" t="str">
        <f>IF(AND(TimeSpend[[#This Row],[Personnel number]]&lt;&gt;"",TimeSpend[[#This Row],[Date]]&lt;&gt;""),TimeSpend[[#This Row],[Task]],"")</f>
        <v/>
      </c>
      <c r="L1451" t="str">
        <f>IF(AND(TimeSpend[[#This Row],[Personnel number]]&lt;&gt;"",TimeSpend[[#This Row],[Date]]&lt;&gt;""),Utilization!$J$2,"")</f>
        <v/>
      </c>
      <c r="M1451" t="str">
        <f>IF(AND(TimeSpend[[#This Row],[Personnel number]]&lt;&gt;"",TimeSpend[[#This Row],[Date]]&lt;&gt;""),TimeSpend[[#This Row],[Employee Name]],"")</f>
        <v/>
      </c>
      <c r="N1451" t="str">
        <f t="shared" si="44"/>
        <v/>
      </c>
      <c r="O1451" t="str">
        <f t="shared" si="45"/>
        <v/>
      </c>
      <c r="P1451" t="str">
        <f>IF(D1451&lt;&gt;"",VLOOKUP(D1451,Projects!B:C,2,0),"")</f>
        <v/>
      </c>
    </row>
    <row r="1452" spans="1:16" x14ac:dyDescent="0.25">
      <c r="A1452" t="str">
        <f>UPPER(IF(AND(TimeSpend[[#This Row],[Personnel number]]&lt;&gt;"",TimeSpend[[#This Row],[Date]]&lt;&gt;""),TimeSpend[[#This Row],[Personnel number]],""))</f>
        <v/>
      </c>
      <c r="B1452" s="85" t="str">
        <f>IF(AND(TimeSpend[[#This Row],[Personnel number]]&lt;&gt;"",TimeSpend[[#This Row],[Date]]&lt;&gt;""),TEXT(TimeSpend[[#This Row],[Date]],"[$-409]yyyyMMdd"),"")</f>
        <v/>
      </c>
      <c r="C1452" s="33" t="str">
        <f>IF(AND(TimeSpend[[#This Row],[Personnel number]]&lt;&gt;"",TimeSpend[[#This Row],[Date]]&lt;&gt;""),SUBSTITUTE(TimeSpend[[#This Row],[Hours]],",","."),"")</f>
        <v/>
      </c>
      <c r="D1452" t="str">
        <f>IF(AND(TimeSpend[[#This Row],[Personnel number]]&lt;&gt;"",TimeSpend[[#This Row],[Date]]&lt;&gt;""),TimeSpend[[#This Row],[Network]],"")</f>
        <v/>
      </c>
      <c r="E1452" t="str">
        <f>IF(AND(TimeSpend[[#This Row],[Personnel number]]&lt;&gt;"",TimeSpend[[#This Row],[Date]]&lt;&gt;""),TimeSpend[[#This Row],[Network Description]],"")</f>
        <v/>
      </c>
      <c r="F1452" t="str">
        <f>IF(AND(TimeSpend[[#This Row],[Personnel number]]&lt;&gt;"",TimeSpend[[#This Row],[Date]]&lt;&gt;""),TimeSpend[[#This Row],[Activity]],"")</f>
        <v/>
      </c>
      <c r="G1452" t="str">
        <f>IF(AND(TimeSpend[[#This Row],[Personnel number]]&lt;&gt;"",TimeSpend[[#This Row],[Date]]&lt;&gt;""),TimeSpend[[#This Row],[Activity description]],"")</f>
        <v/>
      </c>
      <c r="H1452" s="36" t="str">
        <f>IF(AND(TimeSpend[[#This Row],[Personnel number]]&lt;&gt;"",TimeSpend[[#This Row],[Date]]&lt;&gt;""),TimeSpend[[#This Row],[Start Time]],"")</f>
        <v/>
      </c>
      <c r="I1452" s="36" t="str">
        <f>IF(AND(TimeSpend[[#This Row],[Personnel number]]&lt;&gt;"",TimeSpend[[#This Row],[Date]]&lt;&gt;""),TimeSpend[[#This Row],[End Time]],"")</f>
        <v/>
      </c>
      <c r="J1452" t="str">
        <f>IF(AND(TimeSpend[[#This Row],[Personnel number]]&lt;&gt;"",TimeSpend[[#This Row],[Date]]&lt;&gt;""),TimeSpend[[#This Row],[Location]],"")</f>
        <v/>
      </c>
      <c r="K1452" t="str">
        <f>IF(AND(TimeSpend[[#This Row],[Personnel number]]&lt;&gt;"",TimeSpend[[#This Row],[Date]]&lt;&gt;""),TimeSpend[[#This Row],[Task]],"")</f>
        <v/>
      </c>
      <c r="L1452" t="str">
        <f>IF(AND(TimeSpend[[#This Row],[Personnel number]]&lt;&gt;"",TimeSpend[[#This Row],[Date]]&lt;&gt;""),Utilization!$J$2,"")</f>
        <v/>
      </c>
      <c r="M1452" t="str">
        <f>IF(AND(TimeSpend[[#This Row],[Personnel number]]&lt;&gt;"",TimeSpend[[#This Row],[Date]]&lt;&gt;""),TimeSpend[[#This Row],[Employee Name]],"")</f>
        <v/>
      </c>
      <c r="N1452" t="str">
        <f t="shared" si="44"/>
        <v/>
      </c>
      <c r="O1452" t="str">
        <f t="shared" si="45"/>
        <v/>
      </c>
      <c r="P1452" t="str">
        <f>IF(D1452&lt;&gt;"",VLOOKUP(D1452,Projects!B:C,2,0),"")</f>
        <v/>
      </c>
    </row>
    <row r="1453" spans="1:16" x14ac:dyDescent="0.25">
      <c r="A1453" t="str">
        <f>UPPER(IF(AND(TimeSpend[[#This Row],[Personnel number]]&lt;&gt;"",TimeSpend[[#This Row],[Date]]&lt;&gt;""),TimeSpend[[#This Row],[Personnel number]],""))</f>
        <v/>
      </c>
      <c r="B1453" s="85" t="str">
        <f>IF(AND(TimeSpend[[#This Row],[Personnel number]]&lt;&gt;"",TimeSpend[[#This Row],[Date]]&lt;&gt;""),TEXT(TimeSpend[[#This Row],[Date]],"[$-409]yyyyMMdd"),"")</f>
        <v/>
      </c>
      <c r="C1453" s="33" t="str">
        <f>IF(AND(TimeSpend[[#This Row],[Personnel number]]&lt;&gt;"",TimeSpend[[#This Row],[Date]]&lt;&gt;""),SUBSTITUTE(TimeSpend[[#This Row],[Hours]],",","."),"")</f>
        <v/>
      </c>
      <c r="D1453" t="str">
        <f>IF(AND(TimeSpend[[#This Row],[Personnel number]]&lt;&gt;"",TimeSpend[[#This Row],[Date]]&lt;&gt;""),TimeSpend[[#This Row],[Network]],"")</f>
        <v/>
      </c>
      <c r="E1453" t="str">
        <f>IF(AND(TimeSpend[[#This Row],[Personnel number]]&lt;&gt;"",TimeSpend[[#This Row],[Date]]&lt;&gt;""),TimeSpend[[#This Row],[Network Description]],"")</f>
        <v/>
      </c>
      <c r="F1453" t="str">
        <f>IF(AND(TimeSpend[[#This Row],[Personnel number]]&lt;&gt;"",TimeSpend[[#This Row],[Date]]&lt;&gt;""),TimeSpend[[#This Row],[Activity]],"")</f>
        <v/>
      </c>
      <c r="G1453" t="str">
        <f>IF(AND(TimeSpend[[#This Row],[Personnel number]]&lt;&gt;"",TimeSpend[[#This Row],[Date]]&lt;&gt;""),TimeSpend[[#This Row],[Activity description]],"")</f>
        <v/>
      </c>
      <c r="H1453" s="36" t="str">
        <f>IF(AND(TimeSpend[[#This Row],[Personnel number]]&lt;&gt;"",TimeSpend[[#This Row],[Date]]&lt;&gt;""),TimeSpend[[#This Row],[Start Time]],"")</f>
        <v/>
      </c>
      <c r="I1453" s="36" t="str">
        <f>IF(AND(TimeSpend[[#This Row],[Personnel number]]&lt;&gt;"",TimeSpend[[#This Row],[Date]]&lt;&gt;""),TimeSpend[[#This Row],[End Time]],"")</f>
        <v/>
      </c>
      <c r="J1453" t="str">
        <f>IF(AND(TimeSpend[[#This Row],[Personnel number]]&lt;&gt;"",TimeSpend[[#This Row],[Date]]&lt;&gt;""),TimeSpend[[#This Row],[Location]],"")</f>
        <v/>
      </c>
      <c r="K1453" t="str">
        <f>IF(AND(TimeSpend[[#This Row],[Personnel number]]&lt;&gt;"",TimeSpend[[#This Row],[Date]]&lt;&gt;""),TimeSpend[[#This Row],[Task]],"")</f>
        <v/>
      </c>
      <c r="L1453" t="str">
        <f>IF(AND(TimeSpend[[#This Row],[Personnel number]]&lt;&gt;"",TimeSpend[[#This Row],[Date]]&lt;&gt;""),Utilization!$J$2,"")</f>
        <v/>
      </c>
      <c r="M1453" t="str">
        <f>IF(AND(TimeSpend[[#This Row],[Personnel number]]&lt;&gt;"",TimeSpend[[#This Row],[Date]]&lt;&gt;""),TimeSpend[[#This Row],[Employee Name]],"")</f>
        <v/>
      </c>
      <c r="N1453" t="str">
        <f t="shared" si="44"/>
        <v/>
      </c>
      <c r="O1453" t="str">
        <f t="shared" si="45"/>
        <v/>
      </c>
      <c r="P1453" t="str">
        <f>IF(D1453&lt;&gt;"",VLOOKUP(D1453,Projects!B:C,2,0),"")</f>
        <v/>
      </c>
    </row>
    <row r="1454" spans="1:16" x14ac:dyDescent="0.25">
      <c r="A1454" t="str">
        <f>UPPER(IF(AND(TimeSpend[[#This Row],[Personnel number]]&lt;&gt;"",TimeSpend[[#This Row],[Date]]&lt;&gt;""),TimeSpend[[#This Row],[Personnel number]],""))</f>
        <v/>
      </c>
      <c r="B1454" s="85" t="str">
        <f>IF(AND(TimeSpend[[#This Row],[Personnel number]]&lt;&gt;"",TimeSpend[[#This Row],[Date]]&lt;&gt;""),TEXT(TimeSpend[[#This Row],[Date]],"[$-409]yyyyMMdd"),"")</f>
        <v/>
      </c>
      <c r="C1454" s="33" t="str">
        <f>IF(AND(TimeSpend[[#This Row],[Personnel number]]&lt;&gt;"",TimeSpend[[#This Row],[Date]]&lt;&gt;""),SUBSTITUTE(TimeSpend[[#This Row],[Hours]],",","."),"")</f>
        <v/>
      </c>
      <c r="D1454" t="str">
        <f>IF(AND(TimeSpend[[#This Row],[Personnel number]]&lt;&gt;"",TimeSpend[[#This Row],[Date]]&lt;&gt;""),TimeSpend[[#This Row],[Network]],"")</f>
        <v/>
      </c>
      <c r="E1454" t="str">
        <f>IF(AND(TimeSpend[[#This Row],[Personnel number]]&lt;&gt;"",TimeSpend[[#This Row],[Date]]&lt;&gt;""),TimeSpend[[#This Row],[Network Description]],"")</f>
        <v/>
      </c>
      <c r="F1454" t="str">
        <f>IF(AND(TimeSpend[[#This Row],[Personnel number]]&lt;&gt;"",TimeSpend[[#This Row],[Date]]&lt;&gt;""),TimeSpend[[#This Row],[Activity]],"")</f>
        <v/>
      </c>
      <c r="G1454" t="str">
        <f>IF(AND(TimeSpend[[#This Row],[Personnel number]]&lt;&gt;"",TimeSpend[[#This Row],[Date]]&lt;&gt;""),TimeSpend[[#This Row],[Activity description]],"")</f>
        <v/>
      </c>
      <c r="H1454" s="36" t="str">
        <f>IF(AND(TimeSpend[[#This Row],[Personnel number]]&lt;&gt;"",TimeSpend[[#This Row],[Date]]&lt;&gt;""),TimeSpend[[#This Row],[Start Time]],"")</f>
        <v/>
      </c>
      <c r="I1454" s="36" t="str">
        <f>IF(AND(TimeSpend[[#This Row],[Personnel number]]&lt;&gt;"",TimeSpend[[#This Row],[Date]]&lt;&gt;""),TimeSpend[[#This Row],[End Time]],"")</f>
        <v/>
      </c>
      <c r="J1454" t="str">
        <f>IF(AND(TimeSpend[[#This Row],[Personnel number]]&lt;&gt;"",TimeSpend[[#This Row],[Date]]&lt;&gt;""),TimeSpend[[#This Row],[Location]],"")</f>
        <v/>
      </c>
      <c r="K1454" t="str">
        <f>IF(AND(TimeSpend[[#This Row],[Personnel number]]&lt;&gt;"",TimeSpend[[#This Row],[Date]]&lt;&gt;""),TimeSpend[[#This Row],[Task]],"")</f>
        <v/>
      </c>
      <c r="L1454" t="str">
        <f>IF(AND(TimeSpend[[#This Row],[Personnel number]]&lt;&gt;"",TimeSpend[[#This Row],[Date]]&lt;&gt;""),Utilization!$J$2,"")</f>
        <v/>
      </c>
      <c r="M1454" t="str">
        <f>IF(AND(TimeSpend[[#This Row],[Personnel number]]&lt;&gt;"",TimeSpend[[#This Row],[Date]]&lt;&gt;""),TimeSpend[[#This Row],[Employee Name]],"")</f>
        <v/>
      </c>
      <c r="N1454" t="str">
        <f t="shared" si="44"/>
        <v/>
      </c>
      <c r="O1454" t="str">
        <f t="shared" si="45"/>
        <v/>
      </c>
      <c r="P1454" t="str">
        <f>IF(D1454&lt;&gt;"",VLOOKUP(D1454,Projects!B:C,2,0),"")</f>
        <v/>
      </c>
    </row>
    <row r="1455" spans="1:16" x14ac:dyDescent="0.25">
      <c r="A1455" t="str">
        <f>UPPER(IF(AND(TimeSpend[[#This Row],[Personnel number]]&lt;&gt;"",TimeSpend[[#This Row],[Date]]&lt;&gt;""),TimeSpend[[#This Row],[Personnel number]],""))</f>
        <v/>
      </c>
      <c r="B1455" s="85" t="str">
        <f>IF(AND(TimeSpend[[#This Row],[Personnel number]]&lt;&gt;"",TimeSpend[[#This Row],[Date]]&lt;&gt;""),TEXT(TimeSpend[[#This Row],[Date]],"[$-409]yyyyMMdd"),"")</f>
        <v/>
      </c>
      <c r="C1455" s="33" t="str">
        <f>IF(AND(TimeSpend[[#This Row],[Personnel number]]&lt;&gt;"",TimeSpend[[#This Row],[Date]]&lt;&gt;""),SUBSTITUTE(TimeSpend[[#This Row],[Hours]],",","."),"")</f>
        <v/>
      </c>
      <c r="D1455" t="str">
        <f>IF(AND(TimeSpend[[#This Row],[Personnel number]]&lt;&gt;"",TimeSpend[[#This Row],[Date]]&lt;&gt;""),TimeSpend[[#This Row],[Network]],"")</f>
        <v/>
      </c>
      <c r="E1455" t="str">
        <f>IF(AND(TimeSpend[[#This Row],[Personnel number]]&lt;&gt;"",TimeSpend[[#This Row],[Date]]&lt;&gt;""),TimeSpend[[#This Row],[Network Description]],"")</f>
        <v/>
      </c>
      <c r="F1455" t="str">
        <f>IF(AND(TimeSpend[[#This Row],[Personnel number]]&lt;&gt;"",TimeSpend[[#This Row],[Date]]&lt;&gt;""),TimeSpend[[#This Row],[Activity]],"")</f>
        <v/>
      </c>
      <c r="G1455" t="str">
        <f>IF(AND(TimeSpend[[#This Row],[Personnel number]]&lt;&gt;"",TimeSpend[[#This Row],[Date]]&lt;&gt;""),TimeSpend[[#This Row],[Activity description]],"")</f>
        <v/>
      </c>
      <c r="H1455" s="36" t="str">
        <f>IF(AND(TimeSpend[[#This Row],[Personnel number]]&lt;&gt;"",TimeSpend[[#This Row],[Date]]&lt;&gt;""),TimeSpend[[#This Row],[Start Time]],"")</f>
        <v/>
      </c>
      <c r="I1455" s="36" t="str">
        <f>IF(AND(TimeSpend[[#This Row],[Personnel number]]&lt;&gt;"",TimeSpend[[#This Row],[Date]]&lt;&gt;""),TimeSpend[[#This Row],[End Time]],"")</f>
        <v/>
      </c>
      <c r="J1455" t="str">
        <f>IF(AND(TimeSpend[[#This Row],[Personnel number]]&lt;&gt;"",TimeSpend[[#This Row],[Date]]&lt;&gt;""),TimeSpend[[#This Row],[Location]],"")</f>
        <v/>
      </c>
      <c r="K1455" t="str">
        <f>IF(AND(TimeSpend[[#This Row],[Personnel number]]&lt;&gt;"",TimeSpend[[#This Row],[Date]]&lt;&gt;""),TimeSpend[[#This Row],[Task]],"")</f>
        <v/>
      </c>
      <c r="L1455" t="str">
        <f>IF(AND(TimeSpend[[#This Row],[Personnel number]]&lt;&gt;"",TimeSpend[[#This Row],[Date]]&lt;&gt;""),Utilization!$J$2,"")</f>
        <v/>
      </c>
      <c r="M1455" t="str">
        <f>IF(AND(TimeSpend[[#This Row],[Personnel number]]&lt;&gt;"",TimeSpend[[#This Row],[Date]]&lt;&gt;""),TimeSpend[[#This Row],[Employee Name]],"")</f>
        <v/>
      </c>
      <c r="N1455" t="str">
        <f t="shared" si="44"/>
        <v/>
      </c>
      <c r="O1455" t="str">
        <f t="shared" si="45"/>
        <v/>
      </c>
      <c r="P1455" t="str">
        <f>IF(D1455&lt;&gt;"",VLOOKUP(D1455,Projects!B:C,2,0),"")</f>
        <v/>
      </c>
    </row>
    <row r="1456" spans="1:16" x14ac:dyDescent="0.25">
      <c r="A1456" t="str">
        <f>UPPER(IF(AND(TimeSpend[[#This Row],[Personnel number]]&lt;&gt;"",TimeSpend[[#This Row],[Date]]&lt;&gt;""),TimeSpend[[#This Row],[Personnel number]],""))</f>
        <v/>
      </c>
      <c r="B1456" s="85" t="str">
        <f>IF(AND(TimeSpend[[#This Row],[Personnel number]]&lt;&gt;"",TimeSpend[[#This Row],[Date]]&lt;&gt;""),TEXT(TimeSpend[[#This Row],[Date]],"[$-409]yyyyMMdd"),"")</f>
        <v/>
      </c>
      <c r="C1456" s="33" t="str">
        <f>IF(AND(TimeSpend[[#This Row],[Personnel number]]&lt;&gt;"",TimeSpend[[#This Row],[Date]]&lt;&gt;""),SUBSTITUTE(TimeSpend[[#This Row],[Hours]],",","."),"")</f>
        <v/>
      </c>
      <c r="D1456" t="str">
        <f>IF(AND(TimeSpend[[#This Row],[Personnel number]]&lt;&gt;"",TimeSpend[[#This Row],[Date]]&lt;&gt;""),TimeSpend[[#This Row],[Network]],"")</f>
        <v/>
      </c>
      <c r="E1456" t="str">
        <f>IF(AND(TimeSpend[[#This Row],[Personnel number]]&lt;&gt;"",TimeSpend[[#This Row],[Date]]&lt;&gt;""),TimeSpend[[#This Row],[Network Description]],"")</f>
        <v/>
      </c>
      <c r="F1456" t="str">
        <f>IF(AND(TimeSpend[[#This Row],[Personnel number]]&lt;&gt;"",TimeSpend[[#This Row],[Date]]&lt;&gt;""),TimeSpend[[#This Row],[Activity]],"")</f>
        <v/>
      </c>
      <c r="G1456" t="str">
        <f>IF(AND(TimeSpend[[#This Row],[Personnel number]]&lt;&gt;"",TimeSpend[[#This Row],[Date]]&lt;&gt;""),TimeSpend[[#This Row],[Activity description]],"")</f>
        <v/>
      </c>
      <c r="H1456" s="36" t="str">
        <f>IF(AND(TimeSpend[[#This Row],[Personnel number]]&lt;&gt;"",TimeSpend[[#This Row],[Date]]&lt;&gt;""),TimeSpend[[#This Row],[Start Time]],"")</f>
        <v/>
      </c>
      <c r="I1456" s="36" t="str">
        <f>IF(AND(TimeSpend[[#This Row],[Personnel number]]&lt;&gt;"",TimeSpend[[#This Row],[Date]]&lt;&gt;""),TimeSpend[[#This Row],[End Time]],"")</f>
        <v/>
      </c>
      <c r="J1456" t="str">
        <f>IF(AND(TimeSpend[[#This Row],[Personnel number]]&lt;&gt;"",TimeSpend[[#This Row],[Date]]&lt;&gt;""),TimeSpend[[#This Row],[Location]],"")</f>
        <v/>
      </c>
      <c r="K1456" t="str">
        <f>IF(AND(TimeSpend[[#This Row],[Personnel number]]&lt;&gt;"",TimeSpend[[#This Row],[Date]]&lt;&gt;""),TimeSpend[[#This Row],[Task]],"")</f>
        <v/>
      </c>
      <c r="L1456" t="str">
        <f>IF(AND(TimeSpend[[#This Row],[Personnel number]]&lt;&gt;"",TimeSpend[[#This Row],[Date]]&lt;&gt;""),Utilization!$J$2,"")</f>
        <v/>
      </c>
      <c r="M1456" t="str">
        <f>IF(AND(TimeSpend[[#This Row],[Personnel number]]&lt;&gt;"",TimeSpend[[#This Row],[Date]]&lt;&gt;""),TimeSpend[[#This Row],[Employee Name]],"")</f>
        <v/>
      </c>
      <c r="N1456" t="str">
        <f t="shared" si="44"/>
        <v/>
      </c>
      <c r="O1456" t="str">
        <f t="shared" si="45"/>
        <v/>
      </c>
      <c r="P1456" t="str">
        <f>IF(D1456&lt;&gt;"",VLOOKUP(D1456,Projects!B:C,2,0),"")</f>
        <v/>
      </c>
    </row>
    <row r="1457" spans="1:16" x14ac:dyDescent="0.25">
      <c r="A1457" t="str">
        <f>UPPER(IF(AND(TimeSpend[[#This Row],[Personnel number]]&lt;&gt;"",TimeSpend[[#This Row],[Date]]&lt;&gt;""),TimeSpend[[#This Row],[Personnel number]],""))</f>
        <v/>
      </c>
      <c r="B1457" s="85" t="str">
        <f>IF(AND(TimeSpend[[#This Row],[Personnel number]]&lt;&gt;"",TimeSpend[[#This Row],[Date]]&lt;&gt;""),TEXT(TimeSpend[[#This Row],[Date]],"[$-409]yyyyMMdd"),"")</f>
        <v/>
      </c>
      <c r="C1457" s="33" t="str">
        <f>IF(AND(TimeSpend[[#This Row],[Personnel number]]&lt;&gt;"",TimeSpend[[#This Row],[Date]]&lt;&gt;""),SUBSTITUTE(TimeSpend[[#This Row],[Hours]],",","."),"")</f>
        <v/>
      </c>
      <c r="D1457" t="str">
        <f>IF(AND(TimeSpend[[#This Row],[Personnel number]]&lt;&gt;"",TimeSpend[[#This Row],[Date]]&lt;&gt;""),TimeSpend[[#This Row],[Network]],"")</f>
        <v/>
      </c>
      <c r="E1457" t="str">
        <f>IF(AND(TimeSpend[[#This Row],[Personnel number]]&lt;&gt;"",TimeSpend[[#This Row],[Date]]&lt;&gt;""),TimeSpend[[#This Row],[Network Description]],"")</f>
        <v/>
      </c>
      <c r="F1457" t="str">
        <f>IF(AND(TimeSpend[[#This Row],[Personnel number]]&lt;&gt;"",TimeSpend[[#This Row],[Date]]&lt;&gt;""),TimeSpend[[#This Row],[Activity]],"")</f>
        <v/>
      </c>
      <c r="G1457" t="str">
        <f>IF(AND(TimeSpend[[#This Row],[Personnel number]]&lt;&gt;"",TimeSpend[[#This Row],[Date]]&lt;&gt;""),TimeSpend[[#This Row],[Activity description]],"")</f>
        <v/>
      </c>
      <c r="H1457" s="36" t="str">
        <f>IF(AND(TimeSpend[[#This Row],[Personnel number]]&lt;&gt;"",TimeSpend[[#This Row],[Date]]&lt;&gt;""),TimeSpend[[#This Row],[Start Time]],"")</f>
        <v/>
      </c>
      <c r="I1457" s="36" t="str">
        <f>IF(AND(TimeSpend[[#This Row],[Personnel number]]&lt;&gt;"",TimeSpend[[#This Row],[Date]]&lt;&gt;""),TimeSpend[[#This Row],[End Time]],"")</f>
        <v/>
      </c>
      <c r="J1457" t="str">
        <f>IF(AND(TimeSpend[[#This Row],[Personnel number]]&lt;&gt;"",TimeSpend[[#This Row],[Date]]&lt;&gt;""),TimeSpend[[#This Row],[Location]],"")</f>
        <v/>
      </c>
      <c r="K1457" t="str">
        <f>IF(AND(TimeSpend[[#This Row],[Personnel number]]&lt;&gt;"",TimeSpend[[#This Row],[Date]]&lt;&gt;""),TimeSpend[[#This Row],[Task]],"")</f>
        <v/>
      </c>
      <c r="L1457" t="str">
        <f>IF(AND(TimeSpend[[#This Row],[Personnel number]]&lt;&gt;"",TimeSpend[[#This Row],[Date]]&lt;&gt;""),Utilization!$J$2,"")</f>
        <v/>
      </c>
      <c r="M1457" t="str">
        <f>IF(AND(TimeSpend[[#This Row],[Personnel number]]&lt;&gt;"",TimeSpend[[#This Row],[Date]]&lt;&gt;""),TimeSpend[[#This Row],[Employee Name]],"")</f>
        <v/>
      </c>
      <c r="N1457" t="str">
        <f t="shared" si="44"/>
        <v/>
      </c>
      <c r="O1457" t="str">
        <f t="shared" si="45"/>
        <v/>
      </c>
      <c r="P1457" t="str">
        <f>IF(D1457&lt;&gt;"",VLOOKUP(D1457,Projects!B:C,2,0),"")</f>
        <v/>
      </c>
    </row>
    <row r="1458" spans="1:16" x14ac:dyDescent="0.25">
      <c r="A1458" t="str">
        <f>UPPER(IF(AND(TimeSpend[[#This Row],[Personnel number]]&lt;&gt;"",TimeSpend[[#This Row],[Date]]&lt;&gt;""),TimeSpend[[#This Row],[Personnel number]],""))</f>
        <v/>
      </c>
      <c r="B1458" s="85" t="str">
        <f>IF(AND(TimeSpend[[#This Row],[Personnel number]]&lt;&gt;"",TimeSpend[[#This Row],[Date]]&lt;&gt;""),TEXT(TimeSpend[[#This Row],[Date]],"[$-409]yyyyMMdd"),"")</f>
        <v/>
      </c>
      <c r="C1458" s="33" t="str">
        <f>IF(AND(TimeSpend[[#This Row],[Personnel number]]&lt;&gt;"",TimeSpend[[#This Row],[Date]]&lt;&gt;""),SUBSTITUTE(TimeSpend[[#This Row],[Hours]],",","."),"")</f>
        <v/>
      </c>
      <c r="D1458" t="str">
        <f>IF(AND(TimeSpend[[#This Row],[Personnel number]]&lt;&gt;"",TimeSpend[[#This Row],[Date]]&lt;&gt;""),TimeSpend[[#This Row],[Network]],"")</f>
        <v/>
      </c>
      <c r="E1458" t="str">
        <f>IF(AND(TimeSpend[[#This Row],[Personnel number]]&lt;&gt;"",TimeSpend[[#This Row],[Date]]&lt;&gt;""),TimeSpend[[#This Row],[Network Description]],"")</f>
        <v/>
      </c>
      <c r="F1458" t="str">
        <f>IF(AND(TimeSpend[[#This Row],[Personnel number]]&lt;&gt;"",TimeSpend[[#This Row],[Date]]&lt;&gt;""),TimeSpend[[#This Row],[Activity]],"")</f>
        <v/>
      </c>
      <c r="G1458" t="str">
        <f>IF(AND(TimeSpend[[#This Row],[Personnel number]]&lt;&gt;"",TimeSpend[[#This Row],[Date]]&lt;&gt;""),TimeSpend[[#This Row],[Activity description]],"")</f>
        <v/>
      </c>
      <c r="H1458" s="36" t="str">
        <f>IF(AND(TimeSpend[[#This Row],[Personnel number]]&lt;&gt;"",TimeSpend[[#This Row],[Date]]&lt;&gt;""),TimeSpend[[#This Row],[Start Time]],"")</f>
        <v/>
      </c>
      <c r="I1458" s="36" t="str">
        <f>IF(AND(TimeSpend[[#This Row],[Personnel number]]&lt;&gt;"",TimeSpend[[#This Row],[Date]]&lt;&gt;""),TimeSpend[[#This Row],[End Time]],"")</f>
        <v/>
      </c>
      <c r="J1458" t="str">
        <f>IF(AND(TimeSpend[[#This Row],[Personnel number]]&lt;&gt;"",TimeSpend[[#This Row],[Date]]&lt;&gt;""),TimeSpend[[#This Row],[Location]],"")</f>
        <v/>
      </c>
      <c r="K1458" t="str">
        <f>IF(AND(TimeSpend[[#This Row],[Personnel number]]&lt;&gt;"",TimeSpend[[#This Row],[Date]]&lt;&gt;""),TimeSpend[[#This Row],[Task]],"")</f>
        <v/>
      </c>
      <c r="L1458" t="str">
        <f>IF(AND(TimeSpend[[#This Row],[Personnel number]]&lt;&gt;"",TimeSpend[[#This Row],[Date]]&lt;&gt;""),Utilization!$J$2,"")</f>
        <v/>
      </c>
      <c r="M1458" t="str">
        <f>IF(AND(TimeSpend[[#This Row],[Personnel number]]&lt;&gt;"",TimeSpend[[#This Row],[Date]]&lt;&gt;""),TimeSpend[[#This Row],[Employee Name]],"")</f>
        <v/>
      </c>
      <c r="N1458" t="str">
        <f t="shared" si="44"/>
        <v/>
      </c>
      <c r="O1458" t="str">
        <f t="shared" si="45"/>
        <v/>
      </c>
      <c r="P1458" t="str">
        <f>IF(D1458&lt;&gt;"",VLOOKUP(D1458,Projects!B:C,2,0),"")</f>
        <v/>
      </c>
    </row>
    <row r="1459" spans="1:16" x14ac:dyDescent="0.25">
      <c r="A1459" t="str">
        <f>UPPER(IF(AND(TimeSpend[[#This Row],[Personnel number]]&lt;&gt;"",TimeSpend[[#This Row],[Date]]&lt;&gt;""),TimeSpend[[#This Row],[Personnel number]],""))</f>
        <v/>
      </c>
      <c r="B1459" s="85" t="str">
        <f>IF(AND(TimeSpend[[#This Row],[Personnel number]]&lt;&gt;"",TimeSpend[[#This Row],[Date]]&lt;&gt;""),TEXT(TimeSpend[[#This Row],[Date]],"[$-409]yyyyMMdd"),"")</f>
        <v/>
      </c>
      <c r="C1459" s="33" t="str">
        <f>IF(AND(TimeSpend[[#This Row],[Personnel number]]&lt;&gt;"",TimeSpend[[#This Row],[Date]]&lt;&gt;""),SUBSTITUTE(TimeSpend[[#This Row],[Hours]],",","."),"")</f>
        <v/>
      </c>
      <c r="D1459" t="str">
        <f>IF(AND(TimeSpend[[#This Row],[Personnel number]]&lt;&gt;"",TimeSpend[[#This Row],[Date]]&lt;&gt;""),TimeSpend[[#This Row],[Network]],"")</f>
        <v/>
      </c>
      <c r="E1459" t="str">
        <f>IF(AND(TimeSpend[[#This Row],[Personnel number]]&lt;&gt;"",TimeSpend[[#This Row],[Date]]&lt;&gt;""),TimeSpend[[#This Row],[Network Description]],"")</f>
        <v/>
      </c>
      <c r="F1459" t="str">
        <f>IF(AND(TimeSpend[[#This Row],[Personnel number]]&lt;&gt;"",TimeSpend[[#This Row],[Date]]&lt;&gt;""),TimeSpend[[#This Row],[Activity]],"")</f>
        <v/>
      </c>
      <c r="G1459" t="str">
        <f>IF(AND(TimeSpend[[#This Row],[Personnel number]]&lt;&gt;"",TimeSpend[[#This Row],[Date]]&lt;&gt;""),TimeSpend[[#This Row],[Activity description]],"")</f>
        <v/>
      </c>
      <c r="H1459" s="36" t="str">
        <f>IF(AND(TimeSpend[[#This Row],[Personnel number]]&lt;&gt;"",TimeSpend[[#This Row],[Date]]&lt;&gt;""),TimeSpend[[#This Row],[Start Time]],"")</f>
        <v/>
      </c>
      <c r="I1459" s="36" t="str">
        <f>IF(AND(TimeSpend[[#This Row],[Personnel number]]&lt;&gt;"",TimeSpend[[#This Row],[Date]]&lt;&gt;""),TimeSpend[[#This Row],[End Time]],"")</f>
        <v/>
      </c>
      <c r="J1459" t="str">
        <f>IF(AND(TimeSpend[[#This Row],[Personnel number]]&lt;&gt;"",TimeSpend[[#This Row],[Date]]&lt;&gt;""),TimeSpend[[#This Row],[Location]],"")</f>
        <v/>
      </c>
      <c r="K1459" t="str">
        <f>IF(AND(TimeSpend[[#This Row],[Personnel number]]&lt;&gt;"",TimeSpend[[#This Row],[Date]]&lt;&gt;""),TimeSpend[[#This Row],[Task]],"")</f>
        <v/>
      </c>
      <c r="L1459" t="str">
        <f>IF(AND(TimeSpend[[#This Row],[Personnel number]]&lt;&gt;"",TimeSpend[[#This Row],[Date]]&lt;&gt;""),Utilization!$J$2,"")</f>
        <v/>
      </c>
      <c r="M1459" t="str">
        <f>IF(AND(TimeSpend[[#This Row],[Personnel number]]&lt;&gt;"",TimeSpend[[#This Row],[Date]]&lt;&gt;""),TimeSpend[[#This Row],[Employee Name]],"")</f>
        <v/>
      </c>
      <c r="N1459" t="str">
        <f t="shared" si="44"/>
        <v/>
      </c>
      <c r="O1459" t="str">
        <f t="shared" si="45"/>
        <v/>
      </c>
      <c r="P1459" t="str">
        <f>IF(D1459&lt;&gt;"",VLOOKUP(D1459,Projects!B:C,2,0),"")</f>
        <v/>
      </c>
    </row>
    <row r="1460" spans="1:16" x14ac:dyDescent="0.25">
      <c r="A1460" t="str">
        <f>UPPER(IF(AND(TimeSpend[[#This Row],[Personnel number]]&lt;&gt;"",TimeSpend[[#This Row],[Date]]&lt;&gt;""),TimeSpend[[#This Row],[Personnel number]],""))</f>
        <v/>
      </c>
      <c r="B1460" s="85" t="str">
        <f>IF(AND(TimeSpend[[#This Row],[Personnel number]]&lt;&gt;"",TimeSpend[[#This Row],[Date]]&lt;&gt;""),TEXT(TimeSpend[[#This Row],[Date]],"[$-409]yyyyMMdd"),"")</f>
        <v/>
      </c>
      <c r="C1460" s="33" t="str">
        <f>IF(AND(TimeSpend[[#This Row],[Personnel number]]&lt;&gt;"",TimeSpend[[#This Row],[Date]]&lt;&gt;""),SUBSTITUTE(TimeSpend[[#This Row],[Hours]],",","."),"")</f>
        <v/>
      </c>
      <c r="D1460" t="str">
        <f>IF(AND(TimeSpend[[#This Row],[Personnel number]]&lt;&gt;"",TimeSpend[[#This Row],[Date]]&lt;&gt;""),TimeSpend[[#This Row],[Network]],"")</f>
        <v/>
      </c>
      <c r="E1460" t="str">
        <f>IF(AND(TimeSpend[[#This Row],[Personnel number]]&lt;&gt;"",TimeSpend[[#This Row],[Date]]&lt;&gt;""),TimeSpend[[#This Row],[Network Description]],"")</f>
        <v/>
      </c>
      <c r="F1460" t="str">
        <f>IF(AND(TimeSpend[[#This Row],[Personnel number]]&lt;&gt;"",TimeSpend[[#This Row],[Date]]&lt;&gt;""),TimeSpend[[#This Row],[Activity]],"")</f>
        <v/>
      </c>
      <c r="G1460" t="str">
        <f>IF(AND(TimeSpend[[#This Row],[Personnel number]]&lt;&gt;"",TimeSpend[[#This Row],[Date]]&lt;&gt;""),TimeSpend[[#This Row],[Activity description]],"")</f>
        <v/>
      </c>
      <c r="H1460" s="36" t="str">
        <f>IF(AND(TimeSpend[[#This Row],[Personnel number]]&lt;&gt;"",TimeSpend[[#This Row],[Date]]&lt;&gt;""),TimeSpend[[#This Row],[Start Time]],"")</f>
        <v/>
      </c>
      <c r="I1460" s="36" t="str">
        <f>IF(AND(TimeSpend[[#This Row],[Personnel number]]&lt;&gt;"",TimeSpend[[#This Row],[Date]]&lt;&gt;""),TimeSpend[[#This Row],[End Time]],"")</f>
        <v/>
      </c>
      <c r="J1460" t="str">
        <f>IF(AND(TimeSpend[[#This Row],[Personnel number]]&lt;&gt;"",TimeSpend[[#This Row],[Date]]&lt;&gt;""),TimeSpend[[#This Row],[Location]],"")</f>
        <v/>
      </c>
      <c r="K1460" t="str">
        <f>IF(AND(TimeSpend[[#This Row],[Personnel number]]&lt;&gt;"",TimeSpend[[#This Row],[Date]]&lt;&gt;""),TimeSpend[[#This Row],[Task]],"")</f>
        <v/>
      </c>
      <c r="L1460" t="str">
        <f>IF(AND(TimeSpend[[#This Row],[Personnel number]]&lt;&gt;"",TimeSpend[[#This Row],[Date]]&lt;&gt;""),Utilization!$J$2,"")</f>
        <v/>
      </c>
      <c r="M1460" t="str">
        <f>IF(AND(TimeSpend[[#This Row],[Personnel number]]&lt;&gt;"",TimeSpend[[#This Row],[Date]]&lt;&gt;""),TimeSpend[[#This Row],[Employee Name]],"")</f>
        <v/>
      </c>
      <c r="N1460" t="str">
        <f t="shared" si="44"/>
        <v/>
      </c>
      <c r="O1460" t="str">
        <f t="shared" si="45"/>
        <v/>
      </c>
      <c r="P1460" t="str">
        <f>IF(D1460&lt;&gt;"",VLOOKUP(D1460,Projects!B:C,2,0),"")</f>
        <v/>
      </c>
    </row>
    <row r="1461" spans="1:16" x14ac:dyDescent="0.25">
      <c r="A1461" t="str">
        <f>UPPER(IF(AND(TimeSpend[[#This Row],[Personnel number]]&lt;&gt;"",TimeSpend[[#This Row],[Date]]&lt;&gt;""),TimeSpend[[#This Row],[Personnel number]],""))</f>
        <v/>
      </c>
      <c r="B1461" s="85" t="str">
        <f>IF(AND(TimeSpend[[#This Row],[Personnel number]]&lt;&gt;"",TimeSpend[[#This Row],[Date]]&lt;&gt;""),TEXT(TimeSpend[[#This Row],[Date]],"[$-409]yyyyMMdd"),"")</f>
        <v/>
      </c>
      <c r="C1461" s="33" t="str">
        <f>IF(AND(TimeSpend[[#This Row],[Personnel number]]&lt;&gt;"",TimeSpend[[#This Row],[Date]]&lt;&gt;""),SUBSTITUTE(TimeSpend[[#This Row],[Hours]],",","."),"")</f>
        <v/>
      </c>
      <c r="D1461" t="str">
        <f>IF(AND(TimeSpend[[#This Row],[Personnel number]]&lt;&gt;"",TimeSpend[[#This Row],[Date]]&lt;&gt;""),TimeSpend[[#This Row],[Network]],"")</f>
        <v/>
      </c>
      <c r="E1461" t="str">
        <f>IF(AND(TimeSpend[[#This Row],[Personnel number]]&lt;&gt;"",TimeSpend[[#This Row],[Date]]&lt;&gt;""),TimeSpend[[#This Row],[Network Description]],"")</f>
        <v/>
      </c>
      <c r="F1461" t="str">
        <f>IF(AND(TimeSpend[[#This Row],[Personnel number]]&lt;&gt;"",TimeSpend[[#This Row],[Date]]&lt;&gt;""),TimeSpend[[#This Row],[Activity]],"")</f>
        <v/>
      </c>
      <c r="G1461" t="str">
        <f>IF(AND(TimeSpend[[#This Row],[Personnel number]]&lt;&gt;"",TimeSpend[[#This Row],[Date]]&lt;&gt;""),TimeSpend[[#This Row],[Activity description]],"")</f>
        <v/>
      </c>
      <c r="H1461" s="36" t="str">
        <f>IF(AND(TimeSpend[[#This Row],[Personnel number]]&lt;&gt;"",TimeSpend[[#This Row],[Date]]&lt;&gt;""),TimeSpend[[#This Row],[Start Time]],"")</f>
        <v/>
      </c>
      <c r="I1461" s="36" t="str">
        <f>IF(AND(TimeSpend[[#This Row],[Personnel number]]&lt;&gt;"",TimeSpend[[#This Row],[Date]]&lt;&gt;""),TimeSpend[[#This Row],[End Time]],"")</f>
        <v/>
      </c>
      <c r="J1461" t="str">
        <f>IF(AND(TimeSpend[[#This Row],[Personnel number]]&lt;&gt;"",TimeSpend[[#This Row],[Date]]&lt;&gt;""),TimeSpend[[#This Row],[Location]],"")</f>
        <v/>
      </c>
      <c r="K1461" t="str">
        <f>IF(AND(TimeSpend[[#This Row],[Personnel number]]&lt;&gt;"",TimeSpend[[#This Row],[Date]]&lt;&gt;""),TimeSpend[[#This Row],[Task]],"")</f>
        <v/>
      </c>
      <c r="L1461" t="str">
        <f>IF(AND(TimeSpend[[#This Row],[Personnel number]]&lt;&gt;"",TimeSpend[[#This Row],[Date]]&lt;&gt;""),Utilization!$J$2,"")</f>
        <v/>
      </c>
      <c r="M1461" t="str">
        <f>IF(AND(TimeSpend[[#This Row],[Personnel number]]&lt;&gt;"",TimeSpend[[#This Row],[Date]]&lt;&gt;""),TimeSpend[[#This Row],[Employee Name]],"")</f>
        <v/>
      </c>
      <c r="N1461" t="str">
        <f t="shared" si="44"/>
        <v/>
      </c>
      <c r="O1461" t="str">
        <f t="shared" si="45"/>
        <v/>
      </c>
      <c r="P1461" t="str">
        <f>IF(D1461&lt;&gt;"",VLOOKUP(D1461,Projects!B:C,2,0),"")</f>
        <v/>
      </c>
    </row>
    <row r="1462" spans="1:16" x14ac:dyDescent="0.25">
      <c r="A1462" t="str">
        <f>UPPER(IF(AND(TimeSpend[[#This Row],[Personnel number]]&lt;&gt;"",TimeSpend[[#This Row],[Date]]&lt;&gt;""),TimeSpend[[#This Row],[Personnel number]],""))</f>
        <v/>
      </c>
      <c r="B1462" s="85" t="str">
        <f>IF(AND(TimeSpend[[#This Row],[Personnel number]]&lt;&gt;"",TimeSpend[[#This Row],[Date]]&lt;&gt;""),TEXT(TimeSpend[[#This Row],[Date]],"[$-409]yyyyMMdd"),"")</f>
        <v/>
      </c>
      <c r="C1462" s="33" t="str">
        <f>IF(AND(TimeSpend[[#This Row],[Personnel number]]&lt;&gt;"",TimeSpend[[#This Row],[Date]]&lt;&gt;""),SUBSTITUTE(TimeSpend[[#This Row],[Hours]],",","."),"")</f>
        <v/>
      </c>
      <c r="D1462" t="str">
        <f>IF(AND(TimeSpend[[#This Row],[Personnel number]]&lt;&gt;"",TimeSpend[[#This Row],[Date]]&lt;&gt;""),TimeSpend[[#This Row],[Network]],"")</f>
        <v/>
      </c>
      <c r="E1462" t="str">
        <f>IF(AND(TimeSpend[[#This Row],[Personnel number]]&lt;&gt;"",TimeSpend[[#This Row],[Date]]&lt;&gt;""),TimeSpend[[#This Row],[Network Description]],"")</f>
        <v/>
      </c>
      <c r="F1462" t="str">
        <f>IF(AND(TimeSpend[[#This Row],[Personnel number]]&lt;&gt;"",TimeSpend[[#This Row],[Date]]&lt;&gt;""),TimeSpend[[#This Row],[Activity]],"")</f>
        <v/>
      </c>
      <c r="G1462" t="str">
        <f>IF(AND(TimeSpend[[#This Row],[Personnel number]]&lt;&gt;"",TimeSpend[[#This Row],[Date]]&lt;&gt;""),TimeSpend[[#This Row],[Activity description]],"")</f>
        <v/>
      </c>
      <c r="H1462" s="36" t="str">
        <f>IF(AND(TimeSpend[[#This Row],[Personnel number]]&lt;&gt;"",TimeSpend[[#This Row],[Date]]&lt;&gt;""),TimeSpend[[#This Row],[Start Time]],"")</f>
        <v/>
      </c>
      <c r="I1462" s="36" t="str">
        <f>IF(AND(TimeSpend[[#This Row],[Personnel number]]&lt;&gt;"",TimeSpend[[#This Row],[Date]]&lt;&gt;""),TimeSpend[[#This Row],[End Time]],"")</f>
        <v/>
      </c>
      <c r="J1462" t="str">
        <f>IF(AND(TimeSpend[[#This Row],[Personnel number]]&lt;&gt;"",TimeSpend[[#This Row],[Date]]&lt;&gt;""),TimeSpend[[#This Row],[Location]],"")</f>
        <v/>
      </c>
      <c r="K1462" t="str">
        <f>IF(AND(TimeSpend[[#This Row],[Personnel number]]&lt;&gt;"",TimeSpend[[#This Row],[Date]]&lt;&gt;""),TimeSpend[[#This Row],[Task]],"")</f>
        <v/>
      </c>
      <c r="L1462" t="str">
        <f>IF(AND(TimeSpend[[#This Row],[Personnel number]]&lt;&gt;"",TimeSpend[[#This Row],[Date]]&lt;&gt;""),Utilization!$J$2,"")</f>
        <v/>
      </c>
      <c r="M1462" t="str">
        <f>IF(AND(TimeSpend[[#This Row],[Personnel number]]&lt;&gt;"",TimeSpend[[#This Row],[Date]]&lt;&gt;""),TimeSpend[[#This Row],[Employee Name]],"")</f>
        <v/>
      </c>
      <c r="N1462" t="str">
        <f t="shared" si="44"/>
        <v/>
      </c>
      <c r="O1462" t="str">
        <f t="shared" si="45"/>
        <v/>
      </c>
      <c r="P1462" t="str">
        <f>IF(D1462&lt;&gt;"",VLOOKUP(D1462,Projects!B:C,2,0),"")</f>
        <v/>
      </c>
    </row>
    <row r="1463" spans="1:16" x14ac:dyDescent="0.25">
      <c r="A1463" t="str">
        <f>UPPER(IF(AND(TimeSpend[[#This Row],[Personnel number]]&lt;&gt;"",TimeSpend[[#This Row],[Date]]&lt;&gt;""),TimeSpend[[#This Row],[Personnel number]],""))</f>
        <v/>
      </c>
      <c r="B1463" s="85" t="str">
        <f>IF(AND(TimeSpend[[#This Row],[Personnel number]]&lt;&gt;"",TimeSpend[[#This Row],[Date]]&lt;&gt;""),TEXT(TimeSpend[[#This Row],[Date]],"[$-409]yyyyMMdd"),"")</f>
        <v/>
      </c>
      <c r="C1463" s="33" t="str">
        <f>IF(AND(TimeSpend[[#This Row],[Personnel number]]&lt;&gt;"",TimeSpend[[#This Row],[Date]]&lt;&gt;""),SUBSTITUTE(TimeSpend[[#This Row],[Hours]],",","."),"")</f>
        <v/>
      </c>
      <c r="D1463" t="str">
        <f>IF(AND(TimeSpend[[#This Row],[Personnel number]]&lt;&gt;"",TimeSpend[[#This Row],[Date]]&lt;&gt;""),TimeSpend[[#This Row],[Network]],"")</f>
        <v/>
      </c>
      <c r="E1463" t="str">
        <f>IF(AND(TimeSpend[[#This Row],[Personnel number]]&lt;&gt;"",TimeSpend[[#This Row],[Date]]&lt;&gt;""),TimeSpend[[#This Row],[Network Description]],"")</f>
        <v/>
      </c>
      <c r="F1463" t="str">
        <f>IF(AND(TimeSpend[[#This Row],[Personnel number]]&lt;&gt;"",TimeSpend[[#This Row],[Date]]&lt;&gt;""),TimeSpend[[#This Row],[Activity]],"")</f>
        <v/>
      </c>
      <c r="G1463" t="str">
        <f>IF(AND(TimeSpend[[#This Row],[Personnel number]]&lt;&gt;"",TimeSpend[[#This Row],[Date]]&lt;&gt;""),TimeSpend[[#This Row],[Activity description]],"")</f>
        <v/>
      </c>
      <c r="H1463" s="36" t="str">
        <f>IF(AND(TimeSpend[[#This Row],[Personnel number]]&lt;&gt;"",TimeSpend[[#This Row],[Date]]&lt;&gt;""),TimeSpend[[#This Row],[Start Time]],"")</f>
        <v/>
      </c>
      <c r="I1463" s="36" t="str">
        <f>IF(AND(TimeSpend[[#This Row],[Personnel number]]&lt;&gt;"",TimeSpend[[#This Row],[Date]]&lt;&gt;""),TimeSpend[[#This Row],[End Time]],"")</f>
        <v/>
      </c>
      <c r="J1463" t="str">
        <f>IF(AND(TimeSpend[[#This Row],[Personnel number]]&lt;&gt;"",TimeSpend[[#This Row],[Date]]&lt;&gt;""),TimeSpend[[#This Row],[Location]],"")</f>
        <v/>
      </c>
      <c r="K1463" t="str">
        <f>IF(AND(TimeSpend[[#This Row],[Personnel number]]&lt;&gt;"",TimeSpend[[#This Row],[Date]]&lt;&gt;""),TimeSpend[[#This Row],[Task]],"")</f>
        <v/>
      </c>
      <c r="L1463" t="str">
        <f>IF(AND(TimeSpend[[#This Row],[Personnel number]]&lt;&gt;"",TimeSpend[[#This Row],[Date]]&lt;&gt;""),Utilization!$J$2,"")</f>
        <v/>
      </c>
      <c r="M1463" t="str">
        <f>IF(AND(TimeSpend[[#This Row],[Personnel number]]&lt;&gt;"",TimeSpend[[#This Row],[Date]]&lt;&gt;""),TimeSpend[[#This Row],[Employee Name]],"")</f>
        <v/>
      </c>
      <c r="N1463" t="str">
        <f t="shared" si="44"/>
        <v/>
      </c>
      <c r="O1463" t="str">
        <f t="shared" si="45"/>
        <v/>
      </c>
      <c r="P1463" t="str">
        <f>IF(D1463&lt;&gt;"",VLOOKUP(D1463,Projects!B:C,2,0),"")</f>
        <v/>
      </c>
    </row>
    <row r="1464" spans="1:16" x14ac:dyDescent="0.25">
      <c r="A1464" t="str">
        <f>UPPER(IF(AND(TimeSpend[[#This Row],[Personnel number]]&lt;&gt;"",TimeSpend[[#This Row],[Date]]&lt;&gt;""),TimeSpend[[#This Row],[Personnel number]],""))</f>
        <v/>
      </c>
      <c r="B1464" s="85" t="str">
        <f>IF(AND(TimeSpend[[#This Row],[Personnel number]]&lt;&gt;"",TimeSpend[[#This Row],[Date]]&lt;&gt;""),TEXT(TimeSpend[[#This Row],[Date]],"[$-409]yyyyMMdd"),"")</f>
        <v/>
      </c>
      <c r="C1464" s="33" t="str">
        <f>IF(AND(TimeSpend[[#This Row],[Personnel number]]&lt;&gt;"",TimeSpend[[#This Row],[Date]]&lt;&gt;""),SUBSTITUTE(TimeSpend[[#This Row],[Hours]],",","."),"")</f>
        <v/>
      </c>
      <c r="D1464" t="str">
        <f>IF(AND(TimeSpend[[#This Row],[Personnel number]]&lt;&gt;"",TimeSpend[[#This Row],[Date]]&lt;&gt;""),TimeSpend[[#This Row],[Network]],"")</f>
        <v/>
      </c>
      <c r="E1464" t="str">
        <f>IF(AND(TimeSpend[[#This Row],[Personnel number]]&lt;&gt;"",TimeSpend[[#This Row],[Date]]&lt;&gt;""),TimeSpend[[#This Row],[Network Description]],"")</f>
        <v/>
      </c>
      <c r="F1464" t="str">
        <f>IF(AND(TimeSpend[[#This Row],[Personnel number]]&lt;&gt;"",TimeSpend[[#This Row],[Date]]&lt;&gt;""),TimeSpend[[#This Row],[Activity]],"")</f>
        <v/>
      </c>
      <c r="G1464" t="str">
        <f>IF(AND(TimeSpend[[#This Row],[Personnel number]]&lt;&gt;"",TimeSpend[[#This Row],[Date]]&lt;&gt;""),TimeSpend[[#This Row],[Activity description]],"")</f>
        <v/>
      </c>
      <c r="H1464" s="36" t="str">
        <f>IF(AND(TimeSpend[[#This Row],[Personnel number]]&lt;&gt;"",TimeSpend[[#This Row],[Date]]&lt;&gt;""),TimeSpend[[#This Row],[Start Time]],"")</f>
        <v/>
      </c>
      <c r="I1464" s="36" t="str">
        <f>IF(AND(TimeSpend[[#This Row],[Personnel number]]&lt;&gt;"",TimeSpend[[#This Row],[Date]]&lt;&gt;""),TimeSpend[[#This Row],[End Time]],"")</f>
        <v/>
      </c>
      <c r="J1464" t="str">
        <f>IF(AND(TimeSpend[[#This Row],[Personnel number]]&lt;&gt;"",TimeSpend[[#This Row],[Date]]&lt;&gt;""),TimeSpend[[#This Row],[Location]],"")</f>
        <v/>
      </c>
      <c r="K1464" t="str">
        <f>IF(AND(TimeSpend[[#This Row],[Personnel number]]&lt;&gt;"",TimeSpend[[#This Row],[Date]]&lt;&gt;""),TimeSpend[[#This Row],[Task]],"")</f>
        <v/>
      </c>
      <c r="L1464" t="str">
        <f>IF(AND(TimeSpend[[#This Row],[Personnel number]]&lt;&gt;"",TimeSpend[[#This Row],[Date]]&lt;&gt;""),Utilization!$J$2,"")</f>
        <v/>
      </c>
      <c r="M1464" t="str">
        <f>IF(AND(TimeSpend[[#This Row],[Personnel number]]&lt;&gt;"",TimeSpend[[#This Row],[Date]]&lt;&gt;""),TimeSpend[[#This Row],[Employee Name]],"")</f>
        <v/>
      </c>
      <c r="N1464" t="str">
        <f t="shared" si="44"/>
        <v/>
      </c>
      <c r="O1464" t="str">
        <f t="shared" si="45"/>
        <v/>
      </c>
      <c r="P1464" t="str">
        <f>IF(D1464&lt;&gt;"",VLOOKUP(D1464,Projects!B:C,2,0),"")</f>
        <v/>
      </c>
    </row>
    <row r="1465" spans="1:16" x14ac:dyDescent="0.25">
      <c r="A1465" t="str">
        <f>UPPER(IF(AND(TimeSpend[[#This Row],[Personnel number]]&lt;&gt;"",TimeSpend[[#This Row],[Date]]&lt;&gt;""),TimeSpend[[#This Row],[Personnel number]],""))</f>
        <v/>
      </c>
      <c r="B1465" s="85" t="str">
        <f>IF(AND(TimeSpend[[#This Row],[Personnel number]]&lt;&gt;"",TimeSpend[[#This Row],[Date]]&lt;&gt;""),TEXT(TimeSpend[[#This Row],[Date]],"[$-409]yyyyMMdd"),"")</f>
        <v/>
      </c>
      <c r="C1465" s="33" t="str">
        <f>IF(AND(TimeSpend[[#This Row],[Personnel number]]&lt;&gt;"",TimeSpend[[#This Row],[Date]]&lt;&gt;""),SUBSTITUTE(TimeSpend[[#This Row],[Hours]],",","."),"")</f>
        <v/>
      </c>
      <c r="D1465" t="str">
        <f>IF(AND(TimeSpend[[#This Row],[Personnel number]]&lt;&gt;"",TimeSpend[[#This Row],[Date]]&lt;&gt;""),TimeSpend[[#This Row],[Network]],"")</f>
        <v/>
      </c>
      <c r="E1465" t="str">
        <f>IF(AND(TimeSpend[[#This Row],[Personnel number]]&lt;&gt;"",TimeSpend[[#This Row],[Date]]&lt;&gt;""),TimeSpend[[#This Row],[Network Description]],"")</f>
        <v/>
      </c>
      <c r="F1465" t="str">
        <f>IF(AND(TimeSpend[[#This Row],[Personnel number]]&lt;&gt;"",TimeSpend[[#This Row],[Date]]&lt;&gt;""),TimeSpend[[#This Row],[Activity]],"")</f>
        <v/>
      </c>
      <c r="G1465" t="str">
        <f>IF(AND(TimeSpend[[#This Row],[Personnel number]]&lt;&gt;"",TimeSpend[[#This Row],[Date]]&lt;&gt;""),TimeSpend[[#This Row],[Activity description]],"")</f>
        <v/>
      </c>
      <c r="H1465" s="36" t="str">
        <f>IF(AND(TimeSpend[[#This Row],[Personnel number]]&lt;&gt;"",TimeSpend[[#This Row],[Date]]&lt;&gt;""),TimeSpend[[#This Row],[Start Time]],"")</f>
        <v/>
      </c>
      <c r="I1465" s="36" t="str">
        <f>IF(AND(TimeSpend[[#This Row],[Personnel number]]&lt;&gt;"",TimeSpend[[#This Row],[Date]]&lt;&gt;""),TimeSpend[[#This Row],[End Time]],"")</f>
        <v/>
      </c>
      <c r="J1465" t="str">
        <f>IF(AND(TimeSpend[[#This Row],[Personnel number]]&lt;&gt;"",TimeSpend[[#This Row],[Date]]&lt;&gt;""),TimeSpend[[#This Row],[Location]],"")</f>
        <v/>
      </c>
      <c r="K1465" t="str">
        <f>IF(AND(TimeSpend[[#This Row],[Personnel number]]&lt;&gt;"",TimeSpend[[#This Row],[Date]]&lt;&gt;""),TimeSpend[[#This Row],[Task]],"")</f>
        <v/>
      </c>
      <c r="L1465" t="str">
        <f>IF(AND(TimeSpend[[#This Row],[Personnel number]]&lt;&gt;"",TimeSpend[[#This Row],[Date]]&lt;&gt;""),Utilization!$J$2,"")</f>
        <v/>
      </c>
      <c r="M1465" t="str">
        <f>IF(AND(TimeSpend[[#This Row],[Personnel number]]&lt;&gt;"",TimeSpend[[#This Row],[Date]]&lt;&gt;""),TimeSpend[[#This Row],[Employee Name]],"")</f>
        <v/>
      </c>
      <c r="N1465" t="str">
        <f t="shared" si="44"/>
        <v/>
      </c>
      <c r="O1465" t="str">
        <f t="shared" si="45"/>
        <v/>
      </c>
      <c r="P1465" t="str">
        <f>IF(D1465&lt;&gt;"",VLOOKUP(D1465,Projects!B:C,2,0),"")</f>
        <v/>
      </c>
    </row>
    <row r="1466" spans="1:16" x14ac:dyDescent="0.25">
      <c r="A1466" t="str">
        <f>UPPER(IF(AND(TimeSpend[[#This Row],[Personnel number]]&lt;&gt;"",TimeSpend[[#This Row],[Date]]&lt;&gt;""),TimeSpend[[#This Row],[Personnel number]],""))</f>
        <v/>
      </c>
      <c r="B1466" s="85" t="str">
        <f>IF(AND(TimeSpend[[#This Row],[Personnel number]]&lt;&gt;"",TimeSpend[[#This Row],[Date]]&lt;&gt;""),TEXT(TimeSpend[[#This Row],[Date]],"[$-409]yyyyMMdd"),"")</f>
        <v/>
      </c>
      <c r="C1466" s="33" t="str">
        <f>IF(AND(TimeSpend[[#This Row],[Personnel number]]&lt;&gt;"",TimeSpend[[#This Row],[Date]]&lt;&gt;""),SUBSTITUTE(TimeSpend[[#This Row],[Hours]],",","."),"")</f>
        <v/>
      </c>
      <c r="D1466" t="str">
        <f>IF(AND(TimeSpend[[#This Row],[Personnel number]]&lt;&gt;"",TimeSpend[[#This Row],[Date]]&lt;&gt;""),TimeSpend[[#This Row],[Network]],"")</f>
        <v/>
      </c>
      <c r="E1466" t="str">
        <f>IF(AND(TimeSpend[[#This Row],[Personnel number]]&lt;&gt;"",TimeSpend[[#This Row],[Date]]&lt;&gt;""),TimeSpend[[#This Row],[Network Description]],"")</f>
        <v/>
      </c>
      <c r="F1466" t="str">
        <f>IF(AND(TimeSpend[[#This Row],[Personnel number]]&lt;&gt;"",TimeSpend[[#This Row],[Date]]&lt;&gt;""),TimeSpend[[#This Row],[Activity]],"")</f>
        <v/>
      </c>
      <c r="G1466" t="str">
        <f>IF(AND(TimeSpend[[#This Row],[Personnel number]]&lt;&gt;"",TimeSpend[[#This Row],[Date]]&lt;&gt;""),TimeSpend[[#This Row],[Activity description]],"")</f>
        <v/>
      </c>
      <c r="H1466" s="36" t="str">
        <f>IF(AND(TimeSpend[[#This Row],[Personnel number]]&lt;&gt;"",TimeSpend[[#This Row],[Date]]&lt;&gt;""),TimeSpend[[#This Row],[Start Time]],"")</f>
        <v/>
      </c>
      <c r="I1466" s="36" t="str">
        <f>IF(AND(TimeSpend[[#This Row],[Personnel number]]&lt;&gt;"",TimeSpend[[#This Row],[Date]]&lt;&gt;""),TimeSpend[[#This Row],[End Time]],"")</f>
        <v/>
      </c>
      <c r="J1466" t="str">
        <f>IF(AND(TimeSpend[[#This Row],[Personnel number]]&lt;&gt;"",TimeSpend[[#This Row],[Date]]&lt;&gt;""),TimeSpend[[#This Row],[Location]],"")</f>
        <v/>
      </c>
      <c r="K1466" t="str">
        <f>IF(AND(TimeSpend[[#This Row],[Personnel number]]&lt;&gt;"",TimeSpend[[#This Row],[Date]]&lt;&gt;""),TimeSpend[[#This Row],[Task]],"")</f>
        <v/>
      </c>
      <c r="L1466" t="str">
        <f>IF(AND(TimeSpend[[#This Row],[Personnel number]]&lt;&gt;"",TimeSpend[[#This Row],[Date]]&lt;&gt;""),Utilization!$J$2,"")</f>
        <v/>
      </c>
      <c r="M1466" t="str">
        <f>IF(AND(TimeSpend[[#This Row],[Personnel number]]&lt;&gt;"",TimeSpend[[#This Row],[Date]]&lt;&gt;""),TimeSpend[[#This Row],[Employee Name]],"")</f>
        <v/>
      </c>
      <c r="N1466" t="str">
        <f t="shared" si="44"/>
        <v/>
      </c>
      <c r="O1466" t="str">
        <f t="shared" si="45"/>
        <v/>
      </c>
      <c r="P1466" t="str">
        <f>IF(D1466&lt;&gt;"",VLOOKUP(D1466,Projects!B:C,2,0),"")</f>
        <v/>
      </c>
    </row>
    <row r="1467" spans="1:16" x14ac:dyDescent="0.25">
      <c r="A1467" t="str">
        <f>UPPER(IF(AND(TimeSpend[[#This Row],[Personnel number]]&lt;&gt;"",TimeSpend[[#This Row],[Date]]&lt;&gt;""),TimeSpend[[#This Row],[Personnel number]],""))</f>
        <v/>
      </c>
      <c r="B1467" s="85" t="str">
        <f>IF(AND(TimeSpend[[#This Row],[Personnel number]]&lt;&gt;"",TimeSpend[[#This Row],[Date]]&lt;&gt;""),TEXT(TimeSpend[[#This Row],[Date]],"[$-409]yyyyMMdd"),"")</f>
        <v/>
      </c>
      <c r="C1467" s="33" t="str">
        <f>IF(AND(TimeSpend[[#This Row],[Personnel number]]&lt;&gt;"",TimeSpend[[#This Row],[Date]]&lt;&gt;""),SUBSTITUTE(TimeSpend[[#This Row],[Hours]],",","."),"")</f>
        <v/>
      </c>
      <c r="D1467" t="str">
        <f>IF(AND(TimeSpend[[#This Row],[Personnel number]]&lt;&gt;"",TimeSpend[[#This Row],[Date]]&lt;&gt;""),TimeSpend[[#This Row],[Network]],"")</f>
        <v/>
      </c>
      <c r="E1467" t="str">
        <f>IF(AND(TimeSpend[[#This Row],[Personnel number]]&lt;&gt;"",TimeSpend[[#This Row],[Date]]&lt;&gt;""),TimeSpend[[#This Row],[Network Description]],"")</f>
        <v/>
      </c>
      <c r="F1467" t="str">
        <f>IF(AND(TimeSpend[[#This Row],[Personnel number]]&lt;&gt;"",TimeSpend[[#This Row],[Date]]&lt;&gt;""),TimeSpend[[#This Row],[Activity]],"")</f>
        <v/>
      </c>
      <c r="G1467" t="str">
        <f>IF(AND(TimeSpend[[#This Row],[Personnel number]]&lt;&gt;"",TimeSpend[[#This Row],[Date]]&lt;&gt;""),TimeSpend[[#This Row],[Activity description]],"")</f>
        <v/>
      </c>
      <c r="H1467" s="36" t="str">
        <f>IF(AND(TimeSpend[[#This Row],[Personnel number]]&lt;&gt;"",TimeSpend[[#This Row],[Date]]&lt;&gt;""),TimeSpend[[#This Row],[Start Time]],"")</f>
        <v/>
      </c>
      <c r="I1467" s="36" t="str">
        <f>IF(AND(TimeSpend[[#This Row],[Personnel number]]&lt;&gt;"",TimeSpend[[#This Row],[Date]]&lt;&gt;""),TimeSpend[[#This Row],[End Time]],"")</f>
        <v/>
      </c>
      <c r="J1467" t="str">
        <f>IF(AND(TimeSpend[[#This Row],[Personnel number]]&lt;&gt;"",TimeSpend[[#This Row],[Date]]&lt;&gt;""),TimeSpend[[#This Row],[Location]],"")</f>
        <v/>
      </c>
      <c r="K1467" t="str">
        <f>IF(AND(TimeSpend[[#This Row],[Personnel number]]&lt;&gt;"",TimeSpend[[#This Row],[Date]]&lt;&gt;""),TimeSpend[[#This Row],[Task]],"")</f>
        <v/>
      </c>
      <c r="L1467" t="str">
        <f>IF(AND(TimeSpend[[#This Row],[Personnel number]]&lt;&gt;"",TimeSpend[[#This Row],[Date]]&lt;&gt;""),Utilization!$J$2,"")</f>
        <v/>
      </c>
      <c r="M1467" t="str">
        <f>IF(AND(TimeSpend[[#This Row],[Personnel number]]&lt;&gt;"",TimeSpend[[#This Row],[Date]]&lt;&gt;""),TimeSpend[[#This Row],[Employee Name]],"")</f>
        <v/>
      </c>
      <c r="N1467" t="str">
        <f t="shared" si="44"/>
        <v/>
      </c>
      <c r="O1467" t="str">
        <f t="shared" si="45"/>
        <v/>
      </c>
      <c r="P1467" t="str">
        <f>IF(D1467&lt;&gt;"",VLOOKUP(D1467,Projects!B:C,2,0),"")</f>
        <v/>
      </c>
    </row>
    <row r="1468" spans="1:16" x14ac:dyDescent="0.25">
      <c r="A1468" t="str">
        <f>UPPER(IF(AND(TimeSpend[[#This Row],[Personnel number]]&lt;&gt;"",TimeSpend[[#This Row],[Date]]&lt;&gt;""),TimeSpend[[#This Row],[Personnel number]],""))</f>
        <v/>
      </c>
      <c r="B1468" s="85" t="str">
        <f>IF(AND(TimeSpend[[#This Row],[Personnel number]]&lt;&gt;"",TimeSpend[[#This Row],[Date]]&lt;&gt;""),TEXT(TimeSpend[[#This Row],[Date]],"[$-409]yyyyMMdd"),"")</f>
        <v/>
      </c>
      <c r="C1468" s="33" t="str">
        <f>IF(AND(TimeSpend[[#This Row],[Personnel number]]&lt;&gt;"",TimeSpend[[#This Row],[Date]]&lt;&gt;""),SUBSTITUTE(TimeSpend[[#This Row],[Hours]],",","."),"")</f>
        <v/>
      </c>
      <c r="D1468" t="str">
        <f>IF(AND(TimeSpend[[#This Row],[Personnel number]]&lt;&gt;"",TimeSpend[[#This Row],[Date]]&lt;&gt;""),TimeSpend[[#This Row],[Network]],"")</f>
        <v/>
      </c>
      <c r="E1468" t="str">
        <f>IF(AND(TimeSpend[[#This Row],[Personnel number]]&lt;&gt;"",TimeSpend[[#This Row],[Date]]&lt;&gt;""),TimeSpend[[#This Row],[Network Description]],"")</f>
        <v/>
      </c>
      <c r="F1468" t="str">
        <f>IF(AND(TimeSpend[[#This Row],[Personnel number]]&lt;&gt;"",TimeSpend[[#This Row],[Date]]&lt;&gt;""),TimeSpend[[#This Row],[Activity]],"")</f>
        <v/>
      </c>
      <c r="G1468" t="str">
        <f>IF(AND(TimeSpend[[#This Row],[Personnel number]]&lt;&gt;"",TimeSpend[[#This Row],[Date]]&lt;&gt;""),TimeSpend[[#This Row],[Activity description]],"")</f>
        <v/>
      </c>
      <c r="H1468" s="36" t="str">
        <f>IF(AND(TimeSpend[[#This Row],[Personnel number]]&lt;&gt;"",TimeSpend[[#This Row],[Date]]&lt;&gt;""),TimeSpend[[#This Row],[Start Time]],"")</f>
        <v/>
      </c>
      <c r="I1468" s="36" t="str">
        <f>IF(AND(TimeSpend[[#This Row],[Personnel number]]&lt;&gt;"",TimeSpend[[#This Row],[Date]]&lt;&gt;""),TimeSpend[[#This Row],[End Time]],"")</f>
        <v/>
      </c>
      <c r="J1468" t="str">
        <f>IF(AND(TimeSpend[[#This Row],[Personnel number]]&lt;&gt;"",TimeSpend[[#This Row],[Date]]&lt;&gt;""),TimeSpend[[#This Row],[Location]],"")</f>
        <v/>
      </c>
      <c r="K1468" t="str">
        <f>IF(AND(TimeSpend[[#This Row],[Personnel number]]&lt;&gt;"",TimeSpend[[#This Row],[Date]]&lt;&gt;""),TimeSpend[[#This Row],[Task]],"")</f>
        <v/>
      </c>
      <c r="L1468" t="str">
        <f>IF(AND(TimeSpend[[#This Row],[Personnel number]]&lt;&gt;"",TimeSpend[[#This Row],[Date]]&lt;&gt;""),Utilization!$J$2,"")</f>
        <v/>
      </c>
      <c r="M1468" t="str">
        <f>IF(AND(TimeSpend[[#This Row],[Personnel number]]&lt;&gt;"",TimeSpend[[#This Row],[Date]]&lt;&gt;""),TimeSpend[[#This Row],[Employee Name]],"")</f>
        <v/>
      </c>
      <c r="N1468" t="str">
        <f t="shared" si="44"/>
        <v/>
      </c>
      <c r="O1468" t="str">
        <f t="shared" si="45"/>
        <v/>
      </c>
      <c r="P1468" t="str">
        <f>IF(D1468&lt;&gt;"",VLOOKUP(D1468,Projects!B:C,2,0),"")</f>
        <v/>
      </c>
    </row>
    <row r="1469" spans="1:16" x14ac:dyDescent="0.25">
      <c r="A1469" t="str">
        <f>UPPER(IF(AND(TimeSpend[[#This Row],[Personnel number]]&lt;&gt;"",TimeSpend[[#This Row],[Date]]&lt;&gt;""),TimeSpend[[#This Row],[Personnel number]],""))</f>
        <v/>
      </c>
      <c r="B1469" s="85" t="str">
        <f>IF(AND(TimeSpend[[#This Row],[Personnel number]]&lt;&gt;"",TimeSpend[[#This Row],[Date]]&lt;&gt;""),TEXT(TimeSpend[[#This Row],[Date]],"[$-409]yyyyMMdd"),"")</f>
        <v/>
      </c>
      <c r="C1469" s="33" t="str">
        <f>IF(AND(TimeSpend[[#This Row],[Personnel number]]&lt;&gt;"",TimeSpend[[#This Row],[Date]]&lt;&gt;""),SUBSTITUTE(TimeSpend[[#This Row],[Hours]],",","."),"")</f>
        <v/>
      </c>
      <c r="D1469" t="str">
        <f>IF(AND(TimeSpend[[#This Row],[Personnel number]]&lt;&gt;"",TimeSpend[[#This Row],[Date]]&lt;&gt;""),TimeSpend[[#This Row],[Network]],"")</f>
        <v/>
      </c>
      <c r="E1469" t="str">
        <f>IF(AND(TimeSpend[[#This Row],[Personnel number]]&lt;&gt;"",TimeSpend[[#This Row],[Date]]&lt;&gt;""),TimeSpend[[#This Row],[Network Description]],"")</f>
        <v/>
      </c>
      <c r="F1469" t="str">
        <f>IF(AND(TimeSpend[[#This Row],[Personnel number]]&lt;&gt;"",TimeSpend[[#This Row],[Date]]&lt;&gt;""),TimeSpend[[#This Row],[Activity]],"")</f>
        <v/>
      </c>
      <c r="G1469" t="str">
        <f>IF(AND(TimeSpend[[#This Row],[Personnel number]]&lt;&gt;"",TimeSpend[[#This Row],[Date]]&lt;&gt;""),TimeSpend[[#This Row],[Activity description]],"")</f>
        <v/>
      </c>
      <c r="H1469" s="36" t="str">
        <f>IF(AND(TimeSpend[[#This Row],[Personnel number]]&lt;&gt;"",TimeSpend[[#This Row],[Date]]&lt;&gt;""),TimeSpend[[#This Row],[Start Time]],"")</f>
        <v/>
      </c>
      <c r="I1469" s="36" t="str">
        <f>IF(AND(TimeSpend[[#This Row],[Personnel number]]&lt;&gt;"",TimeSpend[[#This Row],[Date]]&lt;&gt;""),TimeSpend[[#This Row],[End Time]],"")</f>
        <v/>
      </c>
      <c r="J1469" t="str">
        <f>IF(AND(TimeSpend[[#This Row],[Personnel number]]&lt;&gt;"",TimeSpend[[#This Row],[Date]]&lt;&gt;""),TimeSpend[[#This Row],[Location]],"")</f>
        <v/>
      </c>
      <c r="K1469" t="str">
        <f>IF(AND(TimeSpend[[#This Row],[Personnel number]]&lt;&gt;"",TimeSpend[[#This Row],[Date]]&lt;&gt;""),TimeSpend[[#This Row],[Task]],"")</f>
        <v/>
      </c>
      <c r="L1469" t="str">
        <f>IF(AND(TimeSpend[[#This Row],[Personnel number]]&lt;&gt;"",TimeSpend[[#This Row],[Date]]&lt;&gt;""),Utilization!$J$2,"")</f>
        <v/>
      </c>
      <c r="M1469" t="str">
        <f>IF(AND(TimeSpend[[#This Row],[Personnel number]]&lt;&gt;"",TimeSpend[[#This Row],[Date]]&lt;&gt;""),TimeSpend[[#This Row],[Employee Name]],"")</f>
        <v/>
      </c>
      <c r="N1469" t="str">
        <f t="shared" si="44"/>
        <v/>
      </c>
      <c r="O1469" t="str">
        <f t="shared" si="45"/>
        <v/>
      </c>
      <c r="P1469" t="str">
        <f>IF(D1469&lt;&gt;"",VLOOKUP(D1469,Projects!B:C,2,0),"")</f>
        <v/>
      </c>
    </row>
    <row r="1470" spans="1:16" x14ac:dyDescent="0.25">
      <c r="A1470" t="str">
        <f>UPPER(IF(AND(TimeSpend[[#This Row],[Personnel number]]&lt;&gt;"",TimeSpend[[#This Row],[Date]]&lt;&gt;""),TimeSpend[[#This Row],[Personnel number]],""))</f>
        <v/>
      </c>
      <c r="B1470" s="85" t="str">
        <f>IF(AND(TimeSpend[[#This Row],[Personnel number]]&lt;&gt;"",TimeSpend[[#This Row],[Date]]&lt;&gt;""),TEXT(TimeSpend[[#This Row],[Date]],"[$-409]yyyyMMdd"),"")</f>
        <v/>
      </c>
      <c r="C1470" s="33" t="str">
        <f>IF(AND(TimeSpend[[#This Row],[Personnel number]]&lt;&gt;"",TimeSpend[[#This Row],[Date]]&lt;&gt;""),SUBSTITUTE(TimeSpend[[#This Row],[Hours]],",","."),"")</f>
        <v/>
      </c>
      <c r="D1470" t="str">
        <f>IF(AND(TimeSpend[[#This Row],[Personnel number]]&lt;&gt;"",TimeSpend[[#This Row],[Date]]&lt;&gt;""),TimeSpend[[#This Row],[Network]],"")</f>
        <v/>
      </c>
      <c r="E1470" t="str">
        <f>IF(AND(TimeSpend[[#This Row],[Personnel number]]&lt;&gt;"",TimeSpend[[#This Row],[Date]]&lt;&gt;""),TimeSpend[[#This Row],[Network Description]],"")</f>
        <v/>
      </c>
      <c r="F1470" t="str">
        <f>IF(AND(TimeSpend[[#This Row],[Personnel number]]&lt;&gt;"",TimeSpend[[#This Row],[Date]]&lt;&gt;""),TimeSpend[[#This Row],[Activity]],"")</f>
        <v/>
      </c>
      <c r="G1470" t="str">
        <f>IF(AND(TimeSpend[[#This Row],[Personnel number]]&lt;&gt;"",TimeSpend[[#This Row],[Date]]&lt;&gt;""),TimeSpend[[#This Row],[Activity description]],"")</f>
        <v/>
      </c>
      <c r="H1470" s="36" t="str">
        <f>IF(AND(TimeSpend[[#This Row],[Personnel number]]&lt;&gt;"",TimeSpend[[#This Row],[Date]]&lt;&gt;""),TimeSpend[[#This Row],[Start Time]],"")</f>
        <v/>
      </c>
      <c r="I1470" s="36" t="str">
        <f>IF(AND(TimeSpend[[#This Row],[Personnel number]]&lt;&gt;"",TimeSpend[[#This Row],[Date]]&lt;&gt;""),TimeSpend[[#This Row],[End Time]],"")</f>
        <v/>
      </c>
      <c r="J1470" t="str">
        <f>IF(AND(TimeSpend[[#This Row],[Personnel number]]&lt;&gt;"",TimeSpend[[#This Row],[Date]]&lt;&gt;""),TimeSpend[[#This Row],[Location]],"")</f>
        <v/>
      </c>
      <c r="K1470" t="str">
        <f>IF(AND(TimeSpend[[#This Row],[Personnel number]]&lt;&gt;"",TimeSpend[[#This Row],[Date]]&lt;&gt;""),TimeSpend[[#This Row],[Task]],"")</f>
        <v/>
      </c>
      <c r="L1470" t="str">
        <f>IF(AND(TimeSpend[[#This Row],[Personnel number]]&lt;&gt;"",TimeSpend[[#This Row],[Date]]&lt;&gt;""),Utilization!$J$2,"")</f>
        <v/>
      </c>
      <c r="M1470" t="str">
        <f>IF(AND(TimeSpend[[#This Row],[Personnel number]]&lt;&gt;"",TimeSpend[[#This Row],[Date]]&lt;&gt;""),TimeSpend[[#This Row],[Employee Name]],"")</f>
        <v/>
      </c>
      <c r="N1470" t="str">
        <f t="shared" si="44"/>
        <v/>
      </c>
      <c r="O1470" t="str">
        <f t="shared" si="45"/>
        <v/>
      </c>
      <c r="P1470" t="str">
        <f>IF(D1470&lt;&gt;"",VLOOKUP(D1470,Projects!B:C,2,0),"")</f>
        <v/>
      </c>
    </row>
    <row r="1471" spans="1:16" x14ac:dyDescent="0.25">
      <c r="A1471" t="str">
        <f>UPPER(IF(AND(TimeSpend[[#This Row],[Personnel number]]&lt;&gt;"",TimeSpend[[#This Row],[Date]]&lt;&gt;""),TimeSpend[[#This Row],[Personnel number]],""))</f>
        <v/>
      </c>
      <c r="B1471" s="85" t="str">
        <f>IF(AND(TimeSpend[[#This Row],[Personnel number]]&lt;&gt;"",TimeSpend[[#This Row],[Date]]&lt;&gt;""),TEXT(TimeSpend[[#This Row],[Date]],"[$-409]yyyyMMdd"),"")</f>
        <v/>
      </c>
      <c r="C1471" s="33" t="str">
        <f>IF(AND(TimeSpend[[#This Row],[Personnel number]]&lt;&gt;"",TimeSpend[[#This Row],[Date]]&lt;&gt;""),SUBSTITUTE(TimeSpend[[#This Row],[Hours]],",","."),"")</f>
        <v/>
      </c>
      <c r="D1471" t="str">
        <f>IF(AND(TimeSpend[[#This Row],[Personnel number]]&lt;&gt;"",TimeSpend[[#This Row],[Date]]&lt;&gt;""),TimeSpend[[#This Row],[Network]],"")</f>
        <v/>
      </c>
      <c r="E1471" t="str">
        <f>IF(AND(TimeSpend[[#This Row],[Personnel number]]&lt;&gt;"",TimeSpend[[#This Row],[Date]]&lt;&gt;""),TimeSpend[[#This Row],[Network Description]],"")</f>
        <v/>
      </c>
      <c r="F1471" t="str">
        <f>IF(AND(TimeSpend[[#This Row],[Personnel number]]&lt;&gt;"",TimeSpend[[#This Row],[Date]]&lt;&gt;""),TimeSpend[[#This Row],[Activity]],"")</f>
        <v/>
      </c>
      <c r="G1471" t="str">
        <f>IF(AND(TimeSpend[[#This Row],[Personnel number]]&lt;&gt;"",TimeSpend[[#This Row],[Date]]&lt;&gt;""),TimeSpend[[#This Row],[Activity description]],"")</f>
        <v/>
      </c>
      <c r="H1471" s="36" t="str">
        <f>IF(AND(TimeSpend[[#This Row],[Personnel number]]&lt;&gt;"",TimeSpend[[#This Row],[Date]]&lt;&gt;""),TimeSpend[[#This Row],[Start Time]],"")</f>
        <v/>
      </c>
      <c r="I1471" s="36" t="str">
        <f>IF(AND(TimeSpend[[#This Row],[Personnel number]]&lt;&gt;"",TimeSpend[[#This Row],[Date]]&lt;&gt;""),TimeSpend[[#This Row],[End Time]],"")</f>
        <v/>
      </c>
      <c r="J1471" t="str">
        <f>IF(AND(TimeSpend[[#This Row],[Personnel number]]&lt;&gt;"",TimeSpend[[#This Row],[Date]]&lt;&gt;""),TimeSpend[[#This Row],[Location]],"")</f>
        <v/>
      </c>
      <c r="K1471" t="str">
        <f>IF(AND(TimeSpend[[#This Row],[Personnel number]]&lt;&gt;"",TimeSpend[[#This Row],[Date]]&lt;&gt;""),TimeSpend[[#This Row],[Task]],"")</f>
        <v/>
      </c>
      <c r="L1471" t="str">
        <f>IF(AND(TimeSpend[[#This Row],[Personnel number]]&lt;&gt;"",TimeSpend[[#This Row],[Date]]&lt;&gt;""),Utilization!$J$2,"")</f>
        <v/>
      </c>
      <c r="M1471" t="str">
        <f>IF(AND(TimeSpend[[#This Row],[Personnel number]]&lt;&gt;"",TimeSpend[[#This Row],[Date]]&lt;&gt;""),TimeSpend[[#This Row],[Employee Name]],"")</f>
        <v/>
      </c>
      <c r="N1471" t="str">
        <f t="shared" si="44"/>
        <v/>
      </c>
      <c r="O1471" t="str">
        <f t="shared" si="45"/>
        <v/>
      </c>
      <c r="P1471" t="str">
        <f>IF(D1471&lt;&gt;"",VLOOKUP(D1471,Projects!B:C,2,0),"")</f>
        <v/>
      </c>
    </row>
    <row r="1472" spans="1:16" x14ac:dyDescent="0.25">
      <c r="A1472" t="str">
        <f>UPPER(IF(AND(TimeSpend[[#This Row],[Personnel number]]&lt;&gt;"",TimeSpend[[#This Row],[Date]]&lt;&gt;""),TimeSpend[[#This Row],[Personnel number]],""))</f>
        <v/>
      </c>
      <c r="B1472" s="85" t="str">
        <f>IF(AND(TimeSpend[[#This Row],[Personnel number]]&lt;&gt;"",TimeSpend[[#This Row],[Date]]&lt;&gt;""),TEXT(TimeSpend[[#This Row],[Date]],"[$-409]yyyyMMdd"),"")</f>
        <v/>
      </c>
      <c r="C1472" s="33" t="str">
        <f>IF(AND(TimeSpend[[#This Row],[Personnel number]]&lt;&gt;"",TimeSpend[[#This Row],[Date]]&lt;&gt;""),SUBSTITUTE(TimeSpend[[#This Row],[Hours]],",","."),"")</f>
        <v/>
      </c>
      <c r="D1472" t="str">
        <f>IF(AND(TimeSpend[[#This Row],[Personnel number]]&lt;&gt;"",TimeSpend[[#This Row],[Date]]&lt;&gt;""),TimeSpend[[#This Row],[Network]],"")</f>
        <v/>
      </c>
      <c r="E1472" t="str">
        <f>IF(AND(TimeSpend[[#This Row],[Personnel number]]&lt;&gt;"",TimeSpend[[#This Row],[Date]]&lt;&gt;""),TimeSpend[[#This Row],[Network Description]],"")</f>
        <v/>
      </c>
      <c r="F1472" t="str">
        <f>IF(AND(TimeSpend[[#This Row],[Personnel number]]&lt;&gt;"",TimeSpend[[#This Row],[Date]]&lt;&gt;""),TimeSpend[[#This Row],[Activity]],"")</f>
        <v/>
      </c>
      <c r="G1472" t="str">
        <f>IF(AND(TimeSpend[[#This Row],[Personnel number]]&lt;&gt;"",TimeSpend[[#This Row],[Date]]&lt;&gt;""),TimeSpend[[#This Row],[Activity description]],"")</f>
        <v/>
      </c>
      <c r="H1472" s="36" t="str">
        <f>IF(AND(TimeSpend[[#This Row],[Personnel number]]&lt;&gt;"",TimeSpend[[#This Row],[Date]]&lt;&gt;""),TimeSpend[[#This Row],[Start Time]],"")</f>
        <v/>
      </c>
      <c r="I1472" s="36" t="str">
        <f>IF(AND(TimeSpend[[#This Row],[Personnel number]]&lt;&gt;"",TimeSpend[[#This Row],[Date]]&lt;&gt;""),TimeSpend[[#This Row],[End Time]],"")</f>
        <v/>
      </c>
      <c r="J1472" t="str">
        <f>IF(AND(TimeSpend[[#This Row],[Personnel number]]&lt;&gt;"",TimeSpend[[#This Row],[Date]]&lt;&gt;""),TimeSpend[[#This Row],[Location]],"")</f>
        <v/>
      </c>
      <c r="K1472" t="str">
        <f>IF(AND(TimeSpend[[#This Row],[Personnel number]]&lt;&gt;"",TimeSpend[[#This Row],[Date]]&lt;&gt;""),TimeSpend[[#This Row],[Task]],"")</f>
        <v/>
      </c>
      <c r="L1472" t="str">
        <f>IF(AND(TimeSpend[[#This Row],[Personnel number]]&lt;&gt;"",TimeSpend[[#This Row],[Date]]&lt;&gt;""),Utilization!$J$2,"")</f>
        <v/>
      </c>
      <c r="M1472" t="str">
        <f>IF(AND(TimeSpend[[#This Row],[Personnel number]]&lt;&gt;"",TimeSpend[[#This Row],[Date]]&lt;&gt;""),TimeSpend[[#This Row],[Employee Name]],"")</f>
        <v/>
      </c>
      <c r="N1472" t="str">
        <f t="shared" si="44"/>
        <v/>
      </c>
      <c r="O1472" t="str">
        <f t="shared" si="45"/>
        <v/>
      </c>
      <c r="P1472" t="str">
        <f>IF(D1472&lt;&gt;"",VLOOKUP(D1472,Projects!B:C,2,0),"")</f>
        <v/>
      </c>
    </row>
    <row r="1473" spans="1:16" x14ac:dyDescent="0.25">
      <c r="A1473" t="str">
        <f>UPPER(IF(AND(TimeSpend[[#This Row],[Personnel number]]&lt;&gt;"",TimeSpend[[#This Row],[Date]]&lt;&gt;""),TimeSpend[[#This Row],[Personnel number]],""))</f>
        <v/>
      </c>
      <c r="B1473" s="85" t="str">
        <f>IF(AND(TimeSpend[[#This Row],[Personnel number]]&lt;&gt;"",TimeSpend[[#This Row],[Date]]&lt;&gt;""),TEXT(TimeSpend[[#This Row],[Date]],"[$-409]yyyyMMdd"),"")</f>
        <v/>
      </c>
      <c r="C1473" s="33" t="str">
        <f>IF(AND(TimeSpend[[#This Row],[Personnel number]]&lt;&gt;"",TimeSpend[[#This Row],[Date]]&lt;&gt;""),SUBSTITUTE(TimeSpend[[#This Row],[Hours]],",","."),"")</f>
        <v/>
      </c>
      <c r="D1473" t="str">
        <f>IF(AND(TimeSpend[[#This Row],[Personnel number]]&lt;&gt;"",TimeSpend[[#This Row],[Date]]&lt;&gt;""),TimeSpend[[#This Row],[Network]],"")</f>
        <v/>
      </c>
      <c r="E1473" t="str">
        <f>IF(AND(TimeSpend[[#This Row],[Personnel number]]&lt;&gt;"",TimeSpend[[#This Row],[Date]]&lt;&gt;""),TimeSpend[[#This Row],[Network Description]],"")</f>
        <v/>
      </c>
      <c r="F1473" t="str">
        <f>IF(AND(TimeSpend[[#This Row],[Personnel number]]&lt;&gt;"",TimeSpend[[#This Row],[Date]]&lt;&gt;""),TimeSpend[[#This Row],[Activity]],"")</f>
        <v/>
      </c>
      <c r="G1473" t="str">
        <f>IF(AND(TimeSpend[[#This Row],[Personnel number]]&lt;&gt;"",TimeSpend[[#This Row],[Date]]&lt;&gt;""),TimeSpend[[#This Row],[Activity description]],"")</f>
        <v/>
      </c>
      <c r="H1473" s="36" t="str">
        <f>IF(AND(TimeSpend[[#This Row],[Personnel number]]&lt;&gt;"",TimeSpend[[#This Row],[Date]]&lt;&gt;""),TimeSpend[[#This Row],[Start Time]],"")</f>
        <v/>
      </c>
      <c r="I1473" s="36" t="str">
        <f>IF(AND(TimeSpend[[#This Row],[Personnel number]]&lt;&gt;"",TimeSpend[[#This Row],[Date]]&lt;&gt;""),TimeSpend[[#This Row],[End Time]],"")</f>
        <v/>
      </c>
      <c r="J1473" t="str">
        <f>IF(AND(TimeSpend[[#This Row],[Personnel number]]&lt;&gt;"",TimeSpend[[#This Row],[Date]]&lt;&gt;""),TimeSpend[[#This Row],[Location]],"")</f>
        <v/>
      </c>
      <c r="K1473" t="str">
        <f>IF(AND(TimeSpend[[#This Row],[Personnel number]]&lt;&gt;"",TimeSpend[[#This Row],[Date]]&lt;&gt;""),TimeSpend[[#This Row],[Task]],"")</f>
        <v/>
      </c>
      <c r="L1473" t="str">
        <f>IF(AND(TimeSpend[[#This Row],[Personnel number]]&lt;&gt;"",TimeSpend[[#This Row],[Date]]&lt;&gt;""),Utilization!$J$2,"")</f>
        <v/>
      </c>
      <c r="M1473" t="str">
        <f>IF(AND(TimeSpend[[#This Row],[Personnel number]]&lt;&gt;"",TimeSpend[[#This Row],[Date]]&lt;&gt;""),TimeSpend[[#This Row],[Employee Name]],"")</f>
        <v/>
      </c>
      <c r="N1473" t="str">
        <f t="shared" si="44"/>
        <v/>
      </c>
      <c r="O1473" t="str">
        <f t="shared" si="45"/>
        <v/>
      </c>
      <c r="P1473" t="str">
        <f>IF(D1473&lt;&gt;"",VLOOKUP(D1473,Projects!B:C,2,0),"")</f>
        <v/>
      </c>
    </row>
    <row r="1474" spans="1:16" x14ac:dyDescent="0.25">
      <c r="A1474" t="str">
        <f>UPPER(IF(AND(TimeSpend[[#This Row],[Personnel number]]&lt;&gt;"",TimeSpend[[#This Row],[Date]]&lt;&gt;""),TimeSpend[[#This Row],[Personnel number]],""))</f>
        <v/>
      </c>
      <c r="B1474" s="85" t="str">
        <f>IF(AND(TimeSpend[[#This Row],[Personnel number]]&lt;&gt;"",TimeSpend[[#This Row],[Date]]&lt;&gt;""),TEXT(TimeSpend[[#This Row],[Date]],"[$-409]yyyyMMdd"),"")</f>
        <v/>
      </c>
      <c r="C1474" s="33" t="str">
        <f>IF(AND(TimeSpend[[#This Row],[Personnel number]]&lt;&gt;"",TimeSpend[[#This Row],[Date]]&lt;&gt;""),SUBSTITUTE(TimeSpend[[#This Row],[Hours]],",","."),"")</f>
        <v/>
      </c>
      <c r="D1474" t="str">
        <f>IF(AND(TimeSpend[[#This Row],[Personnel number]]&lt;&gt;"",TimeSpend[[#This Row],[Date]]&lt;&gt;""),TimeSpend[[#This Row],[Network]],"")</f>
        <v/>
      </c>
      <c r="E1474" t="str">
        <f>IF(AND(TimeSpend[[#This Row],[Personnel number]]&lt;&gt;"",TimeSpend[[#This Row],[Date]]&lt;&gt;""),TimeSpend[[#This Row],[Network Description]],"")</f>
        <v/>
      </c>
      <c r="F1474" t="str">
        <f>IF(AND(TimeSpend[[#This Row],[Personnel number]]&lt;&gt;"",TimeSpend[[#This Row],[Date]]&lt;&gt;""),TimeSpend[[#This Row],[Activity]],"")</f>
        <v/>
      </c>
      <c r="G1474" t="str">
        <f>IF(AND(TimeSpend[[#This Row],[Personnel number]]&lt;&gt;"",TimeSpend[[#This Row],[Date]]&lt;&gt;""),TimeSpend[[#This Row],[Activity description]],"")</f>
        <v/>
      </c>
      <c r="H1474" s="36" t="str">
        <f>IF(AND(TimeSpend[[#This Row],[Personnel number]]&lt;&gt;"",TimeSpend[[#This Row],[Date]]&lt;&gt;""),TimeSpend[[#This Row],[Start Time]],"")</f>
        <v/>
      </c>
      <c r="I1474" s="36" t="str">
        <f>IF(AND(TimeSpend[[#This Row],[Personnel number]]&lt;&gt;"",TimeSpend[[#This Row],[Date]]&lt;&gt;""),TimeSpend[[#This Row],[End Time]],"")</f>
        <v/>
      </c>
      <c r="J1474" t="str">
        <f>IF(AND(TimeSpend[[#This Row],[Personnel number]]&lt;&gt;"",TimeSpend[[#This Row],[Date]]&lt;&gt;""),TimeSpend[[#This Row],[Location]],"")</f>
        <v/>
      </c>
      <c r="K1474" t="str">
        <f>IF(AND(TimeSpend[[#This Row],[Personnel number]]&lt;&gt;"",TimeSpend[[#This Row],[Date]]&lt;&gt;""),TimeSpend[[#This Row],[Task]],"")</f>
        <v/>
      </c>
      <c r="L1474" t="str">
        <f>IF(AND(TimeSpend[[#This Row],[Personnel number]]&lt;&gt;"",TimeSpend[[#This Row],[Date]]&lt;&gt;""),Utilization!$J$2,"")</f>
        <v/>
      </c>
      <c r="M1474" t="str">
        <f>IF(AND(TimeSpend[[#This Row],[Personnel number]]&lt;&gt;"",TimeSpend[[#This Row],[Date]]&lt;&gt;""),TimeSpend[[#This Row],[Employee Name]],"")</f>
        <v/>
      </c>
      <c r="N1474" t="str">
        <f t="shared" ref="N1474:N1537" si="46">IF(A1474&lt;&gt;"",ROW(A1474)-1,"")</f>
        <v/>
      </c>
      <c r="O1474" t="str">
        <f t="shared" ref="O1474:O1537" si="47">IF(A1474&lt;&gt;"",L1474&amp;"-"&amp;N1474,"")</f>
        <v/>
      </c>
      <c r="P1474" t="str">
        <f>IF(D1474&lt;&gt;"",VLOOKUP(D1474,Projects!B:C,2,0),"")</f>
        <v/>
      </c>
    </row>
    <row r="1475" spans="1:16" x14ac:dyDescent="0.25">
      <c r="A1475" t="str">
        <f>UPPER(IF(AND(TimeSpend[[#This Row],[Personnel number]]&lt;&gt;"",TimeSpend[[#This Row],[Date]]&lt;&gt;""),TimeSpend[[#This Row],[Personnel number]],""))</f>
        <v/>
      </c>
      <c r="B1475" s="85" t="str">
        <f>IF(AND(TimeSpend[[#This Row],[Personnel number]]&lt;&gt;"",TimeSpend[[#This Row],[Date]]&lt;&gt;""),TEXT(TimeSpend[[#This Row],[Date]],"[$-409]yyyyMMdd"),"")</f>
        <v/>
      </c>
      <c r="C1475" s="33" t="str">
        <f>IF(AND(TimeSpend[[#This Row],[Personnel number]]&lt;&gt;"",TimeSpend[[#This Row],[Date]]&lt;&gt;""),SUBSTITUTE(TimeSpend[[#This Row],[Hours]],",","."),"")</f>
        <v/>
      </c>
      <c r="D1475" t="str">
        <f>IF(AND(TimeSpend[[#This Row],[Personnel number]]&lt;&gt;"",TimeSpend[[#This Row],[Date]]&lt;&gt;""),TimeSpend[[#This Row],[Network]],"")</f>
        <v/>
      </c>
      <c r="E1475" t="str">
        <f>IF(AND(TimeSpend[[#This Row],[Personnel number]]&lt;&gt;"",TimeSpend[[#This Row],[Date]]&lt;&gt;""),TimeSpend[[#This Row],[Network Description]],"")</f>
        <v/>
      </c>
      <c r="F1475" t="str">
        <f>IF(AND(TimeSpend[[#This Row],[Personnel number]]&lt;&gt;"",TimeSpend[[#This Row],[Date]]&lt;&gt;""),TimeSpend[[#This Row],[Activity]],"")</f>
        <v/>
      </c>
      <c r="G1475" t="str">
        <f>IF(AND(TimeSpend[[#This Row],[Personnel number]]&lt;&gt;"",TimeSpend[[#This Row],[Date]]&lt;&gt;""),TimeSpend[[#This Row],[Activity description]],"")</f>
        <v/>
      </c>
      <c r="H1475" s="36" t="str">
        <f>IF(AND(TimeSpend[[#This Row],[Personnel number]]&lt;&gt;"",TimeSpend[[#This Row],[Date]]&lt;&gt;""),TimeSpend[[#This Row],[Start Time]],"")</f>
        <v/>
      </c>
      <c r="I1475" s="36" t="str">
        <f>IF(AND(TimeSpend[[#This Row],[Personnel number]]&lt;&gt;"",TimeSpend[[#This Row],[Date]]&lt;&gt;""),TimeSpend[[#This Row],[End Time]],"")</f>
        <v/>
      </c>
      <c r="J1475" t="str">
        <f>IF(AND(TimeSpend[[#This Row],[Personnel number]]&lt;&gt;"",TimeSpend[[#This Row],[Date]]&lt;&gt;""),TimeSpend[[#This Row],[Location]],"")</f>
        <v/>
      </c>
      <c r="K1475" t="str">
        <f>IF(AND(TimeSpend[[#This Row],[Personnel number]]&lt;&gt;"",TimeSpend[[#This Row],[Date]]&lt;&gt;""),TimeSpend[[#This Row],[Task]],"")</f>
        <v/>
      </c>
      <c r="L1475" t="str">
        <f>IF(AND(TimeSpend[[#This Row],[Personnel number]]&lt;&gt;"",TimeSpend[[#This Row],[Date]]&lt;&gt;""),Utilization!$J$2,"")</f>
        <v/>
      </c>
      <c r="M1475" t="str">
        <f>IF(AND(TimeSpend[[#This Row],[Personnel number]]&lt;&gt;"",TimeSpend[[#This Row],[Date]]&lt;&gt;""),TimeSpend[[#This Row],[Employee Name]],"")</f>
        <v/>
      </c>
      <c r="N1475" t="str">
        <f t="shared" si="46"/>
        <v/>
      </c>
      <c r="O1475" t="str">
        <f t="shared" si="47"/>
        <v/>
      </c>
      <c r="P1475" t="str">
        <f>IF(D1475&lt;&gt;"",VLOOKUP(D1475,Projects!B:C,2,0),"")</f>
        <v/>
      </c>
    </row>
    <row r="1476" spans="1:16" x14ac:dyDescent="0.25">
      <c r="A1476" t="str">
        <f>UPPER(IF(AND(TimeSpend[[#This Row],[Personnel number]]&lt;&gt;"",TimeSpend[[#This Row],[Date]]&lt;&gt;""),TimeSpend[[#This Row],[Personnel number]],""))</f>
        <v/>
      </c>
      <c r="B1476" s="85" t="str">
        <f>IF(AND(TimeSpend[[#This Row],[Personnel number]]&lt;&gt;"",TimeSpend[[#This Row],[Date]]&lt;&gt;""),TEXT(TimeSpend[[#This Row],[Date]],"[$-409]yyyyMMdd"),"")</f>
        <v/>
      </c>
      <c r="C1476" s="33" t="str">
        <f>IF(AND(TimeSpend[[#This Row],[Personnel number]]&lt;&gt;"",TimeSpend[[#This Row],[Date]]&lt;&gt;""),SUBSTITUTE(TimeSpend[[#This Row],[Hours]],",","."),"")</f>
        <v/>
      </c>
      <c r="D1476" t="str">
        <f>IF(AND(TimeSpend[[#This Row],[Personnel number]]&lt;&gt;"",TimeSpend[[#This Row],[Date]]&lt;&gt;""),TimeSpend[[#This Row],[Network]],"")</f>
        <v/>
      </c>
      <c r="E1476" t="str">
        <f>IF(AND(TimeSpend[[#This Row],[Personnel number]]&lt;&gt;"",TimeSpend[[#This Row],[Date]]&lt;&gt;""),TimeSpend[[#This Row],[Network Description]],"")</f>
        <v/>
      </c>
      <c r="F1476" t="str">
        <f>IF(AND(TimeSpend[[#This Row],[Personnel number]]&lt;&gt;"",TimeSpend[[#This Row],[Date]]&lt;&gt;""),TimeSpend[[#This Row],[Activity]],"")</f>
        <v/>
      </c>
      <c r="G1476" t="str">
        <f>IF(AND(TimeSpend[[#This Row],[Personnel number]]&lt;&gt;"",TimeSpend[[#This Row],[Date]]&lt;&gt;""),TimeSpend[[#This Row],[Activity description]],"")</f>
        <v/>
      </c>
      <c r="H1476" s="36" t="str">
        <f>IF(AND(TimeSpend[[#This Row],[Personnel number]]&lt;&gt;"",TimeSpend[[#This Row],[Date]]&lt;&gt;""),TimeSpend[[#This Row],[Start Time]],"")</f>
        <v/>
      </c>
      <c r="I1476" s="36" t="str">
        <f>IF(AND(TimeSpend[[#This Row],[Personnel number]]&lt;&gt;"",TimeSpend[[#This Row],[Date]]&lt;&gt;""),TimeSpend[[#This Row],[End Time]],"")</f>
        <v/>
      </c>
      <c r="J1476" t="str">
        <f>IF(AND(TimeSpend[[#This Row],[Personnel number]]&lt;&gt;"",TimeSpend[[#This Row],[Date]]&lt;&gt;""),TimeSpend[[#This Row],[Location]],"")</f>
        <v/>
      </c>
      <c r="K1476" t="str">
        <f>IF(AND(TimeSpend[[#This Row],[Personnel number]]&lt;&gt;"",TimeSpend[[#This Row],[Date]]&lt;&gt;""),TimeSpend[[#This Row],[Task]],"")</f>
        <v/>
      </c>
      <c r="L1476" t="str">
        <f>IF(AND(TimeSpend[[#This Row],[Personnel number]]&lt;&gt;"",TimeSpend[[#This Row],[Date]]&lt;&gt;""),Utilization!$J$2,"")</f>
        <v/>
      </c>
      <c r="M1476" t="str">
        <f>IF(AND(TimeSpend[[#This Row],[Personnel number]]&lt;&gt;"",TimeSpend[[#This Row],[Date]]&lt;&gt;""),TimeSpend[[#This Row],[Employee Name]],"")</f>
        <v/>
      </c>
      <c r="N1476" t="str">
        <f t="shared" si="46"/>
        <v/>
      </c>
      <c r="O1476" t="str">
        <f t="shared" si="47"/>
        <v/>
      </c>
      <c r="P1476" t="str">
        <f>IF(D1476&lt;&gt;"",VLOOKUP(D1476,Projects!B:C,2,0),"")</f>
        <v/>
      </c>
    </row>
    <row r="1477" spans="1:16" x14ac:dyDescent="0.25">
      <c r="A1477" t="str">
        <f>UPPER(IF(AND(TimeSpend[[#This Row],[Personnel number]]&lt;&gt;"",TimeSpend[[#This Row],[Date]]&lt;&gt;""),TimeSpend[[#This Row],[Personnel number]],""))</f>
        <v/>
      </c>
      <c r="B1477" s="85" t="str">
        <f>IF(AND(TimeSpend[[#This Row],[Personnel number]]&lt;&gt;"",TimeSpend[[#This Row],[Date]]&lt;&gt;""),TEXT(TimeSpend[[#This Row],[Date]],"[$-409]yyyyMMdd"),"")</f>
        <v/>
      </c>
      <c r="C1477" s="33" t="str">
        <f>IF(AND(TimeSpend[[#This Row],[Personnel number]]&lt;&gt;"",TimeSpend[[#This Row],[Date]]&lt;&gt;""),SUBSTITUTE(TimeSpend[[#This Row],[Hours]],",","."),"")</f>
        <v/>
      </c>
      <c r="D1477" t="str">
        <f>IF(AND(TimeSpend[[#This Row],[Personnel number]]&lt;&gt;"",TimeSpend[[#This Row],[Date]]&lt;&gt;""),TimeSpend[[#This Row],[Network]],"")</f>
        <v/>
      </c>
      <c r="E1477" t="str">
        <f>IF(AND(TimeSpend[[#This Row],[Personnel number]]&lt;&gt;"",TimeSpend[[#This Row],[Date]]&lt;&gt;""),TimeSpend[[#This Row],[Network Description]],"")</f>
        <v/>
      </c>
      <c r="F1477" t="str">
        <f>IF(AND(TimeSpend[[#This Row],[Personnel number]]&lt;&gt;"",TimeSpend[[#This Row],[Date]]&lt;&gt;""),TimeSpend[[#This Row],[Activity]],"")</f>
        <v/>
      </c>
      <c r="G1477" t="str">
        <f>IF(AND(TimeSpend[[#This Row],[Personnel number]]&lt;&gt;"",TimeSpend[[#This Row],[Date]]&lt;&gt;""),TimeSpend[[#This Row],[Activity description]],"")</f>
        <v/>
      </c>
      <c r="H1477" s="36" t="str">
        <f>IF(AND(TimeSpend[[#This Row],[Personnel number]]&lt;&gt;"",TimeSpend[[#This Row],[Date]]&lt;&gt;""),TimeSpend[[#This Row],[Start Time]],"")</f>
        <v/>
      </c>
      <c r="I1477" s="36" t="str">
        <f>IF(AND(TimeSpend[[#This Row],[Personnel number]]&lt;&gt;"",TimeSpend[[#This Row],[Date]]&lt;&gt;""),TimeSpend[[#This Row],[End Time]],"")</f>
        <v/>
      </c>
      <c r="J1477" t="str">
        <f>IF(AND(TimeSpend[[#This Row],[Personnel number]]&lt;&gt;"",TimeSpend[[#This Row],[Date]]&lt;&gt;""),TimeSpend[[#This Row],[Location]],"")</f>
        <v/>
      </c>
      <c r="K1477" t="str">
        <f>IF(AND(TimeSpend[[#This Row],[Personnel number]]&lt;&gt;"",TimeSpend[[#This Row],[Date]]&lt;&gt;""),TimeSpend[[#This Row],[Task]],"")</f>
        <v/>
      </c>
      <c r="L1477" t="str">
        <f>IF(AND(TimeSpend[[#This Row],[Personnel number]]&lt;&gt;"",TimeSpend[[#This Row],[Date]]&lt;&gt;""),Utilization!$J$2,"")</f>
        <v/>
      </c>
      <c r="M1477" t="str">
        <f>IF(AND(TimeSpend[[#This Row],[Personnel number]]&lt;&gt;"",TimeSpend[[#This Row],[Date]]&lt;&gt;""),TimeSpend[[#This Row],[Employee Name]],"")</f>
        <v/>
      </c>
      <c r="N1477" t="str">
        <f t="shared" si="46"/>
        <v/>
      </c>
      <c r="O1477" t="str">
        <f t="shared" si="47"/>
        <v/>
      </c>
      <c r="P1477" t="str">
        <f>IF(D1477&lt;&gt;"",VLOOKUP(D1477,Projects!B:C,2,0),"")</f>
        <v/>
      </c>
    </row>
    <row r="1478" spans="1:16" x14ac:dyDescent="0.25">
      <c r="A1478" t="str">
        <f>UPPER(IF(AND(TimeSpend[[#This Row],[Personnel number]]&lt;&gt;"",TimeSpend[[#This Row],[Date]]&lt;&gt;""),TimeSpend[[#This Row],[Personnel number]],""))</f>
        <v/>
      </c>
      <c r="B1478" s="85" t="str">
        <f>IF(AND(TimeSpend[[#This Row],[Personnel number]]&lt;&gt;"",TimeSpend[[#This Row],[Date]]&lt;&gt;""),TEXT(TimeSpend[[#This Row],[Date]],"[$-409]yyyyMMdd"),"")</f>
        <v/>
      </c>
      <c r="C1478" s="33" t="str">
        <f>IF(AND(TimeSpend[[#This Row],[Personnel number]]&lt;&gt;"",TimeSpend[[#This Row],[Date]]&lt;&gt;""),SUBSTITUTE(TimeSpend[[#This Row],[Hours]],",","."),"")</f>
        <v/>
      </c>
      <c r="D1478" t="str">
        <f>IF(AND(TimeSpend[[#This Row],[Personnel number]]&lt;&gt;"",TimeSpend[[#This Row],[Date]]&lt;&gt;""),TimeSpend[[#This Row],[Network]],"")</f>
        <v/>
      </c>
      <c r="E1478" t="str">
        <f>IF(AND(TimeSpend[[#This Row],[Personnel number]]&lt;&gt;"",TimeSpend[[#This Row],[Date]]&lt;&gt;""),TimeSpend[[#This Row],[Network Description]],"")</f>
        <v/>
      </c>
      <c r="F1478" t="str">
        <f>IF(AND(TimeSpend[[#This Row],[Personnel number]]&lt;&gt;"",TimeSpend[[#This Row],[Date]]&lt;&gt;""),TimeSpend[[#This Row],[Activity]],"")</f>
        <v/>
      </c>
      <c r="G1478" t="str">
        <f>IF(AND(TimeSpend[[#This Row],[Personnel number]]&lt;&gt;"",TimeSpend[[#This Row],[Date]]&lt;&gt;""),TimeSpend[[#This Row],[Activity description]],"")</f>
        <v/>
      </c>
      <c r="H1478" s="36" t="str">
        <f>IF(AND(TimeSpend[[#This Row],[Personnel number]]&lt;&gt;"",TimeSpend[[#This Row],[Date]]&lt;&gt;""),TimeSpend[[#This Row],[Start Time]],"")</f>
        <v/>
      </c>
      <c r="I1478" s="36" t="str">
        <f>IF(AND(TimeSpend[[#This Row],[Personnel number]]&lt;&gt;"",TimeSpend[[#This Row],[Date]]&lt;&gt;""),TimeSpend[[#This Row],[End Time]],"")</f>
        <v/>
      </c>
      <c r="J1478" t="str">
        <f>IF(AND(TimeSpend[[#This Row],[Personnel number]]&lt;&gt;"",TimeSpend[[#This Row],[Date]]&lt;&gt;""),TimeSpend[[#This Row],[Location]],"")</f>
        <v/>
      </c>
      <c r="K1478" t="str">
        <f>IF(AND(TimeSpend[[#This Row],[Personnel number]]&lt;&gt;"",TimeSpend[[#This Row],[Date]]&lt;&gt;""),TimeSpend[[#This Row],[Task]],"")</f>
        <v/>
      </c>
      <c r="L1478" t="str">
        <f>IF(AND(TimeSpend[[#This Row],[Personnel number]]&lt;&gt;"",TimeSpend[[#This Row],[Date]]&lt;&gt;""),Utilization!$J$2,"")</f>
        <v/>
      </c>
      <c r="M1478" t="str">
        <f>IF(AND(TimeSpend[[#This Row],[Personnel number]]&lt;&gt;"",TimeSpend[[#This Row],[Date]]&lt;&gt;""),TimeSpend[[#This Row],[Employee Name]],"")</f>
        <v/>
      </c>
      <c r="N1478" t="str">
        <f t="shared" si="46"/>
        <v/>
      </c>
      <c r="O1478" t="str">
        <f t="shared" si="47"/>
        <v/>
      </c>
      <c r="P1478" t="str">
        <f>IF(D1478&lt;&gt;"",VLOOKUP(D1478,Projects!B:C,2,0),"")</f>
        <v/>
      </c>
    </row>
    <row r="1479" spans="1:16" x14ac:dyDescent="0.25">
      <c r="A1479" t="str">
        <f>UPPER(IF(AND(TimeSpend[[#This Row],[Personnel number]]&lt;&gt;"",TimeSpend[[#This Row],[Date]]&lt;&gt;""),TimeSpend[[#This Row],[Personnel number]],""))</f>
        <v/>
      </c>
      <c r="B1479" s="85" t="str">
        <f>IF(AND(TimeSpend[[#This Row],[Personnel number]]&lt;&gt;"",TimeSpend[[#This Row],[Date]]&lt;&gt;""),TEXT(TimeSpend[[#This Row],[Date]],"[$-409]yyyyMMdd"),"")</f>
        <v/>
      </c>
      <c r="C1479" s="33" t="str">
        <f>IF(AND(TimeSpend[[#This Row],[Personnel number]]&lt;&gt;"",TimeSpend[[#This Row],[Date]]&lt;&gt;""),SUBSTITUTE(TimeSpend[[#This Row],[Hours]],",","."),"")</f>
        <v/>
      </c>
      <c r="D1479" t="str">
        <f>IF(AND(TimeSpend[[#This Row],[Personnel number]]&lt;&gt;"",TimeSpend[[#This Row],[Date]]&lt;&gt;""),TimeSpend[[#This Row],[Network]],"")</f>
        <v/>
      </c>
      <c r="E1479" t="str">
        <f>IF(AND(TimeSpend[[#This Row],[Personnel number]]&lt;&gt;"",TimeSpend[[#This Row],[Date]]&lt;&gt;""),TimeSpend[[#This Row],[Network Description]],"")</f>
        <v/>
      </c>
      <c r="F1479" t="str">
        <f>IF(AND(TimeSpend[[#This Row],[Personnel number]]&lt;&gt;"",TimeSpend[[#This Row],[Date]]&lt;&gt;""),TimeSpend[[#This Row],[Activity]],"")</f>
        <v/>
      </c>
      <c r="G1479" t="str">
        <f>IF(AND(TimeSpend[[#This Row],[Personnel number]]&lt;&gt;"",TimeSpend[[#This Row],[Date]]&lt;&gt;""),TimeSpend[[#This Row],[Activity description]],"")</f>
        <v/>
      </c>
      <c r="H1479" s="36" t="str">
        <f>IF(AND(TimeSpend[[#This Row],[Personnel number]]&lt;&gt;"",TimeSpend[[#This Row],[Date]]&lt;&gt;""),TimeSpend[[#This Row],[Start Time]],"")</f>
        <v/>
      </c>
      <c r="I1479" s="36" t="str">
        <f>IF(AND(TimeSpend[[#This Row],[Personnel number]]&lt;&gt;"",TimeSpend[[#This Row],[Date]]&lt;&gt;""),TimeSpend[[#This Row],[End Time]],"")</f>
        <v/>
      </c>
      <c r="J1479" t="str">
        <f>IF(AND(TimeSpend[[#This Row],[Personnel number]]&lt;&gt;"",TimeSpend[[#This Row],[Date]]&lt;&gt;""),TimeSpend[[#This Row],[Location]],"")</f>
        <v/>
      </c>
      <c r="K1479" t="str">
        <f>IF(AND(TimeSpend[[#This Row],[Personnel number]]&lt;&gt;"",TimeSpend[[#This Row],[Date]]&lt;&gt;""),TimeSpend[[#This Row],[Task]],"")</f>
        <v/>
      </c>
      <c r="L1479" t="str">
        <f>IF(AND(TimeSpend[[#This Row],[Personnel number]]&lt;&gt;"",TimeSpend[[#This Row],[Date]]&lt;&gt;""),Utilization!$J$2,"")</f>
        <v/>
      </c>
      <c r="M1479" t="str">
        <f>IF(AND(TimeSpend[[#This Row],[Personnel number]]&lt;&gt;"",TimeSpend[[#This Row],[Date]]&lt;&gt;""),TimeSpend[[#This Row],[Employee Name]],"")</f>
        <v/>
      </c>
      <c r="N1479" t="str">
        <f t="shared" si="46"/>
        <v/>
      </c>
      <c r="O1479" t="str">
        <f t="shared" si="47"/>
        <v/>
      </c>
      <c r="P1479" t="str">
        <f>IF(D1479&lt;&gt;"",VLOOKUP(D1479,Projects!B:C,2,0),"")</f>
        <v/>
      </c>
    </row>
    <row r="1480" spans="1:16" x14ac:dyDescent="0.25">
      <c r="A1480" t="str">
        <f>UPPER(IF(AND(TimeSpend[[#This Row],[Personnel number]]&lt;&gt;"",TimeSpend[[#This Row],[Date]]&lt;&gt;""),TimeSpend[[#This Row],[Personnel number]],""))</f>
        <v/>
      </c>
      <c r="B1480" s="85" t="str">
        <f>IF(AND(TimeSpend[[#This Row],[Personnel number]]&lt;&gt;"",TimeSpend[[#This Row],[Date]]&lt;&gt;""),TEXT(TimeSpend[[#This Row],[Date]],"[$-409]yyyyMMdd"),"")</f>
        <v/>
      </c>
      <c r="C1480" s="33" t="str">
        <f>IF(AND(TimeSpend[[#This Row],[Personnel number]]&lt;&gt;"",TimeSpend[[#This Row],[Date]]&lt;&gt;""),SUBSTITUTE(TimeSpend[[#This Row],[Hours]],",","."),"")</f>
        <v/>
      </c>
      <c r="D1480" t="str">
        <f>IF(AND(TimeSpend[[#This Row],[Personnel number]]&lt;&gt;"",TimeSpend[[#This Row],[Date]]&lt;&gt;""),TimeSpend[[#This Row],[Network]],"")</f>
        <v/>
      </c>
      <c r="E1480" t="str">
        <f>IF(AND(TimeSpend[[#This Row],[Personnel number]]&lt;&gt;"",TimeSpend[[#This Row],[Date]]&lt;&gt;""),TimeSpend[[#This Row],[Network Description]],"")</f>
        <v/>
      </c>
      <c r="F1480" t="str">
        <f>IF(AND(TimeSpend[[#This Row],[Personnel number]]&lt;&gt;"",TimeSpend[[#This Row],[Date]]&lt;&gt;""),TimeSpend[[#This Row],[Activity]],"")</f>
        <v/>
      </c>
      <c r="G1480" t="str">
        <f>IF(AND(TimeSpend[[#This Row],[Personnel number]]&lt;&gt;"",TimeSpend[[#This Row],[Date]]&lt;&gt;""),TimeSpend[[#This Row],[Activity description]],"")</f>
        <v/>
      </c>
      <c r="H1480" s="36" t="str">
        <f>IF(AND(TimeSpend[[#This Row],[Personnel number]]&lt;&gt;"",TimeSpend[[#This Row],[Date]]&lt;&gt;""),TimeSpend[[#This Row],[Start Time]],"")</f>
        <v/>
      </c>
      <c r="I1480" s="36" t="str">
        <f>IF(AND(TimeSpend[[#This Row],[Personnel number]]&lt;&gt;"",TimeSpend[[#This Row],[Date]]&lt;&gt;""),TimeSpend[[#This Row],[End Time]],"")</f>
        <v/>
      </c>
      <c r="J1480" t="str">
        <f>IF(AND(TimeSpend[[#This Row],[Personnel number]]&lt;&gt;"",TimeSpend[[#This Row],[Date]]&lt;&gt;""),TimeSpend[[#This Row],[Location]],"")</f>
        <v/>
      </c>
      <c r="K1480" t="str">
        <f>IF(AND(TimeSpend[[#This Row],[Personnel number]]&lt;&gt;"",TimeSpend[[#This Row],[Date]]&lt;&gt;""),TimeSpend[[#This Row],[Task]],"")</f>
        <v/>
      </c>
      <c r="L1480" t="str">
        <f>IF(AND(TimeSpend[[#This Row],[Personnel number]]&lt;&gt;"",TimeSpend[[#This Row],[Date]]&lt;&gt;""),Utilization!$J$2,"")</f>
        <v/>
      </c>
      <c r="M1480" t="str">
        <f>IF(AND(TimeSpend[[#This Row],[Personnel number]]&lt;&gt;"",TimeSpend[[#This Row],[Date]]&lt;&gt;""),TimeSpend[[#This Row],[Employee Name]],"")</f>
        <v/>
      </c>
      <c r="N1480" t="str">
        <f t="shared" si="46"/>
        <v/>
      </c>
      <c r="O1480" t="str">
        <f t="shared" si="47"/>
        <v/>
      </c>
      <c r="P1480" t="str">
        <f>IF(D1480&lt;&gt;"",VLOOKUP(D1480,Projects!B:C,2,0),"")</f>
        <v/>
      </c>
    </row>
    <row r="1481" spans="1:16" x14ac:dyDescent="0.25">
      <c r="A1481" t="str">
        <f>UPPER(IF(AND(TimeSpend[[#This Row],[Personnel number]]&lt;&gt;"",TimeSpend[[#This Row],[Date]]&lt;&gt;""),TimeSpend[[#This Row],[Personnel number]],""))</f>
        <v/>
      </c>
      <c r="B1481" s="85" t="str">
        <f>IF(AND(TimeSpend[[#This Row],[Personnel number]]&lt;&gt;"",TimeSpend[[#This Row],[Date]]&lt;&gt;""),TEXT(TimeSpend[[#This Row],[Date]],"[$-409]yyyyMMdd"),"")</f>
        <v/>
      </c>
      <c r="C1481" s="33" t="str">
        <f>IF(AND(TimeSpend[[#This Row],[Personnel number]]&lt;&gt;"",TimeSpend[[#This Row],[Date]]&lt;&gt;""),SUBSTITUTE(TimeSpend[[#This Row],[Hours]],",","."),"")</f>
        <v/>
      </c>
      <c r="D1481" t="str">
        <f>IF(AND(TimeSpend[[#This Row],[Personnel number]]&lt;&gt;"",TimeSpend[[#This Row],[Date]]&lt;&gt;""),TimeSpend[[#This Row],[Network]],"")</f>
        <v/>
      </c>
      <c r="E1481" t="str">
        <f>IF(AND(TimeSpend[[#This Row],[Personnel number]]&lt;&gt;"",TimeSpend[[#This Row],[Date]]&lt;&gt;""),TimeSpend[[#This Row],[Network Description]],"")</f>
        <v/>
      </c>
      <c r="F1481" t="str">
        <f>IF(AND(TimeSpend[[#This Row],[Personnel number]]&lt;&gt;"",TimeSpend[[#This Row],[Date]]&lt;&gt;""),TimeSpend[[#This Row],[Activity]],"")</f>
        <v/>
      </c>
      <c r="G1481" t="str">
        <f>IF(AND(TimeSpend[[#This Row],[Personnel number]]&lt;&gt;"",TimeSpend[[#This Row],[Date]]&lt;&gt;""),TimeSpend[[#This Row],[Activity description]],"")</f>
        <v/>
      </c>
      <c r="H1481" s="36" t="str">
        <f>IF(AND(TimeSpend[[#This Row],[Personnel number]]&lt;&gt;"",TimeSpend[[#This Row],[Date]]&lt;&gt;""),TimeSpend[[#This Row],[Start Time]],"")</f>
        <v/>
      </c>
      <c r="I1481" s="36" t="str">
        <f>IF(AND(TimeSpend[[#This Row],[Personnel number]]&lt;&gt;"",TimeSpend[[#This Row],[Date]]&lt;&gt;""),TimeSpend[[#This Row],[End Time]],"")</f>
        <v/>
      </c>
      <c r="J1481" t="str">
        <f>IF(AND(TimeSpend[[#This Row],[Personnel number]]&lt;&gt;"",TimeSpend[[#This Row],[Date]]&lt;&gt;""),TimeSpend[[#This Row],[Location]],"")</f>
        <v/>
      </c>
      <c r="K1481" t="str">
        <f>IF(AND(TimeSpend[[#This Row],[Personnel number]]&lt;&gt;"",TimeSpend[[#This Row],[Date]]&lt;&gt;""),TimeSpend[[#This Row],[Task]],"")</f>
        <v/>
      </c>
      <c r="L1481" t="str">
        <f>IF(AND(TimeSpend[[#This Row],[Personnel number]]&lt;&gt;"",TimeSpend[[#This Row],[Date]]&lt;&gt;""),Utilization!$J$2,"")</f>
        <v/>
      </c>
      <c r="M1481" t="str">
        <f>IF(AND(TimeSpend[[#This Row],[Personnel number]]&lt;&gt;"",TimeSpend[[#This Row],[Date]]&lt;&gt;""),TimeSpend[[#This Row],[Employee Name]],"")</f>
        <v/>
      </c>
      <c r="N1481" t="str">
        <f t="shared" si="46"/>
        <v/>
      </c>
      <c r="O1481" t="str">
        <f t="shared" si="47"/>
        <v/>
      </c>
      <c r="P1481" t="str">
        <f>IF(D1481&lt;&gt;"",VLOOKUP(D1481,Projects!B:C,2,0),"")</f>
        <v/>
      </c>
    </row>
    <row r="1482" spans="1:16" x14ac:dyDescent="0.25">
      <c r="A1482" t="str">
        <f>UPPER(IF(AND(TimeSpend[[#This Row],[Personnel number]]&lt;&gt;"",TimeSpend[[#This Row],[Date]]&lt;&gt;""),TimeSpend[[#This Row],[Personnel number]],""))</f>
        <v/>
      </c>
      <c r="B1482" s="85" t="str">
        <f>IF(AND(TimeSpend[[#This Row],[Personnel number]]&lt;&gt;"",TimeSpend[[#This Row],[Date]]&lt;&gt;""),TEXT(TimeSpend[[#This Row],[Date]],"[$-409]yyyyMMdd"),"")</f>
        <v/>
      </c>
      <c r="C1482" s="33" t="str">
        <f>IF(AND(TimeSpend[[#This Row],[Personnel number]]&lt;&gt;"",TimeSpend[[#This Row],[Date]]&lt;&gt;""),SUBSTITUTE(TimeSpend[[#This Row],[Hours]],",","."),"")</f>
        <v/>
      </c>
      <c r="D1482" t="str">
        <f>IF(AND(TimeSpend[[#This Row],[Personnel number]]&lt;&gt;"",TimeSpend[[#This Row],[Date]]&lt;&gt;""),TimeSpend[[#This Row],[Network]],"")</f>
        <v/>
      </c>
      <c r="E1482" t="str">
        <f>IF(AND(TimeSpend[[#This Row],[Personnel number]]&lt;&gt;"",TimeSpend[[#This Row],[Date]]&lt;&gt;""),TimeSpend[[#This Row],[Network Description]],"")</f>
        <v/>
      </c>
      <c r="F1482" t="str">
        <f>IF(AND(TimeSpend[[#This Row],[Personnel number]]&lt;&gt;"",TimeSpend[[#This Row],[Date]]&lt;&gt;""),TimeSpend[[#This Row],[Activity]],"")</f>
        <v/>
      </c>
      <c r="G1482" t="str">
        <f>IF(AND(TimeSpend[[#This Row],[Personnel number]]&lt;&gt;"",TimeSpend[[#This Row],[Date]]&lt;&gt;""),TimeSpend[[#This Row],[Activity description]],"")</f>
        <v/>
      </c>
      <c r="H1482" s="36" t="str">
        <f>IF(AND(TimeSpend[[#This Row],[Personnel number]]&lt;&gt;"",TimeSpend[[#This Row],[Date]]&lt;&gt;""),TimeSpend[[#This Row],[Start Time]],"")</f>
        <v/>
      </c>
      <c r="I1482" s="36" t="str">
        <f>IF(AND(TimeSpend[[#This Row],[Personnel number]]&lt;&gt;"",TimeSpend[[#This Row],[Date]]&lt;&gt;""),TimeSpend[[#This Row],[End Time]],"")</f>
        <v/>
      </c>
      <c r="J1482" t="str">
        <f>IF(AND(TimeSpend[[#This Row],[Personnel number]]&lt;&gt;"",TimeSpend[[#This Row],[Date]]&lt;&gt;""),TimeSpend[[#This Row],[Location]],"")</f>
        <v/>
      </c>
      <c r="K1482" t="str">
        <f>IF(AND(TimeSpend[[#This Row],[Personnel number]]&lt;&gt;"",TimeSpend[[#This Row],[Date]]&lt;&gt;""),TimeSpend[[#This Row],[Task]],"")</f>
        <v/>
      </c>
      <c r="L1482" t="str">
        <f>IF(AND(TimeSpend[[#This Row],[Personnel number]]&lt;&gt;"",TimeSpend[[#This Row],[Date]]&lt;&gt;""),Utilization!$J$2,"")</f>
        <v/>
      </c>
      <c r="M1482" t="str">
        <f>IF(AND(TimeSpend[[#This Row],[Personnel number]]&lt;&gt;"",TimeSpend[[#This Row],[Date]]&lt;&gt;""),TimeSpend[[#This Row],[Employee Name]],"")</f>
        <v/>
      </c>
      <c r="N1482" t="str">
        <f t="shared" si="46"/>
        <v/>
      </c>
      <c r="O1482" t="str">
        <f t="shared" si="47"/>
        <v/>
      </c>
      <c r="P1482" t="str">
        <f>IF(D1482&lt;&gt;"",VLOOKUP(D1482,Projects!B:C,2,0),"")</f>
        <v/>
      </c>
    </row>
    <row r="1483" spans="1:16" x14ac:dyDescent="0.25">
      <c r="A1483" t="str">
        <f>UPPER(IF(AND(TimeSpend[[#This Row],[Personnel number]]&lt;&gt;"",TimeSpend[[#This Row],[Date]]&lt;&gt;""),TimeSpend[[#This Row],[Personnel number]],""))</f>
        <v/>
      </c>
      <c r="B1483" s="85" t="str">
        <f>IF(AND(TimeSpend[[#This Row],[Personnel number]]&lt;&gt;"",TimeSpend[[#This Row],[Date]]&lt;&gt;""),TEXT(TimeSpend[[#This Row],[Date]],"[$-409]yyyyMMdd"),"")</f>
        <v/>
      </c>
      <c r="C1483" s="33" t="str">
        <f>IF(AND(TimeSpend[[#This Row],[Personnel number]]&lt;&gt;"",TimeSpend[[#This Row],[Date]]&lt;&gt;""),SUBSTITUTE(TimeSpend[[#This Row],[Hours]],",","."),"")</f>
        <v/>
      </c>
      <c r="D1483" t="str">
        <f>IF(AND(TimeSpend[[#This Row],[Personnel number]]&lt;&gt;"",TimeSpend[[#This Row],[Date]]&lt;&gt;""),TimeSpend[[#This Row],[Network]],"")</f>
        <v/>
      </c>
      <c r="E1483" t="str">
        <f>IF(AND(TimeSpend[[#This Row],[Personnel number]]&lt;&gt;"",TimeSpend[[#This Row],[Date]]&lt;&gt;""),TimeSpend[[#This Row],[Network Description]],"")</f>
        <v/>
      </c>
      <c r="F1483" t="str">
        <f>IF(AND(TimeSpend[[#This Row],[Personnel number]]&lt;&gt;"",TimeSpend[[#This Row],[Date]]&lt;&gt;""),TimeSpend[[#This Row],[Activity]],"")</f>
        <v/>
      </c>
      <c r="G1483" t="str">
        <f>IF(AND(TimeSpend[[#This Row],[Personnel number]]&lt;&gt;"",TimeSpend[[#This Row],[Date]]&lt;&gt;""),TimeSpend[[#This Row],[Activity description]],"")</f>
        <v/>
      </c>
      <c r="H1483" s="36" t="str">
        <f>IF(AND(TimeSpend[[#This Row],[Personnel number]]&lt;&gt;"",TimeSpend[[#This Row],[Date]]&lt;&gt;""),TimeSpend[[#This Row],[Start Time]],"")</f>
        <v/>
      </c>
      <c r="I1483" s="36" t="str">
        <f>IF(AND(TimeSpend[[#This Row],[Personnel number]]&lt;&gt;"",TimeSpend[[#This Row],[Date]]&lt;&gt;""),TimeSpend[[#This Row],[End Time]],"")</f>
        <v/>
      </c>
      <c r="J1483" t="str">
        <f>IF(AND(TimeSpend[[#This Row],[Personnel number]]&lt;&gt;"",TimeSpend[[#This Row],[Date]]&lt;&gt;""),TimeSpend[[#This Row],[Location]],"")</f>
        <v/>
      </c>
      <c r="K1483" t="str">
        <f>IF(AND(TimeSpend[[#This Row],[Personnel number]]&lt;&gt;"",TimeSpend[[#This Row],[Date]]&lt;&gt;""),TimeSpend[[#This Row],[Task]],"")</f>
        <v/>
      </c>
      <c r="L1483" t="str">
        <f>IF(AND(TimeSpend[[#This Row],[Personnel number]]&lt;&gt;"",TimeSpend[[#This Row],[Date]]&lt;&gt;""),Utilization!$J$2,"")</f>
        <v/>
      </c>
      <c r="M1483" t="str">
        <f>IF(AND(TimeSpend[[#This Row],[Personnel number]]&lt;&gt;"",TimeSpend[[#This Row],[Date]]&lt;&gt;""),TimeSpend[[#This Row],[Employee Name]],"")</f>
        <v/>
      </c>
      <c r="N1483" t="str">
        <f t="shared" si="46"/>
        <v/>
      </c>
      <c r="O1483" t="str">
        <f t="shared" si="47"/>
        <v/>
      </c>
      <c r="P1483" t="str">
        <f>IF(D1483&lt;&gt;"",VLOOKUP(D1483,Projects!B:C,2,0),"")</f>
        <v/>
      </c>
    </row>
    <row r="1484" spans="1:16" x14ac:dyDescent="0.25">
      <c r="A1484" t="str">
        <f>UPPER(IF(AND(TimeSpend[[#This Row],[Personnel number]]&lt;&gt;"",TimeSpend[[#This Row],[Date]]&lt;&gt;""),TimeSpend[[#This Row],[Personnel number]],""))</f>
        <v/>
      </c>
      <c r="B1484" s="85" t="str">
        <f>IF(AND(TimeSpend[[#This Row],[Personnel number]]&lt;&gt;"",TimeSpend[[#This Row],[Date]]&lt;&gt;""),TEXT(TimeSpend[[#This Row],[Date]],"[$-409]yyyyMMdd"),"")</f>
        <v/>
      </c>
      <c r="C1484" s="33" t="str">
        <f>IF(AND(TimeSpend[[#This Row],[Personnel number]]&lt;&gt;"",TimeSpend[[#This Row],[Date]]&lt;&gt;""),SUBSTITUTE(TimeSpend[[#This Row],[Hours]],",","."),"")</f>
        <v/>
      </c>
      <c r="D1484" t="str">
        <f>IF(AND(TimeSpend[[#This Row],[Personnel number]]&lt;&gt;"",TimeSpend[[#This Row],[Date]]&lt;&gt;""),TimeSpend[[#This Row],[Network]],"")</f>
        <v/>
      </c>
      <c r="E1484" t="str">
        <f>IF(AND(TimeSpend[[#This Row],[Personnel number]]&lt;&gt;"",TimeSpend[[#This Row],[Date]]&lt;&gt;""),TimeSpend[[#This Row],[Network Description]],"")</f>
        <v/>
      </c>
      <c r="F1484" t="str">
        <f>IF(AND(TimeSpend[[#This Row],[Personnel number]]&lt;&gt;"",TimeSpend[[#This Row],[Date]]&lt;&gt;""),TimeSpend[[#This Row],[Activity]],"")</f>
        <v/>
      </c>
      <c r="G1484" t="str">
        <f>IF(AND(TimeSpend[[#This Row],[Personnel number]]&lt;&gt;"",TimeSpend[[#This Row],[Date]]&lt;&gt;""),TimeSpend[[#This Row],[Activity description]],"")</f>
        <v/>
      </c>
      <c r="H1484" s="36" t="str">
        <f>IF(AND(TimeSpend[[#This Row],[Personnel number]]&lt;&gt;"",TimeSpend[[#This Row],[Date]]&lt;&gt;""),TimeSpend[[#This Row],[Start Time]],"")</f>
        <v/>
      </c>
      <c r="I1484" s="36" t="str">
        <f>IF(AND(TimeSpend[[#This Row],[Personnel number]]&lt;&gt;"",TimeSpend[[#This Row],[Date]]&lt;&gt;""),TimeSpend[[#This Row],[End Time]],"")</f>
        <v/>
      </c>
      <c r="J1484" t="str">
        <f>IF(AND(TimeSpend[[#This Row],[Personnel number]]&lt;&gt;"",TimeSpend[[#This Row],[Date]]&lt;&gt;""),TimeSpend[[#This Row],[Location]],"")</f>
        <v/>
      </c>
      <c r="K1484" t="str">
        <f>IF(AND(TimeSpend[[#This Row],[Personnel number]]&lt;&gt;"",TimeSpend[[#This Row],[Date]]&lt;&gt;""),TimeSpend[[#This Row],[Task]],"")</f>
        <v/>
      </c>
      <c r="L1484" t="str">
        <f>IF(AND(TimeSpend[[#This Row],[Personnel number]]&lt;&gt;"",TimeSpend[[#This Row],[Date]]&lt;&gt;""),Utilization!$J$2,"")</f>
        <v/>
      </c>
      <c r="M1484" t="str">
        <f>IF(AND(TimeSpend[[#This Row],[Personnel number]]&lt;&gt;"",TimeSpend[[#This Row],[Date]]&lt;&gt;""),TimeSpend[[#This Row],[Employee Name]],"")</f>
        <v/>
      </c>
      <c r="N1484" t="str">
        <f t="shared" si="46"/>
        <v/>
      </c>
      <c r="O1484" t="str">
        <f t="shared" si="47"/>
        <v/>
      </c>
      <c r="P1484" t="str">
        <f>IF(D1484&lt;&gt;"",VLOOKUP(D1484,Projects!B:C,2,0),"")</f>
        <v/>
      </c>
    </row>
    <row r="1485" spans="1:16" x14ac:dyDescent="0.25">
      <c r="A1485" t="str">
        <f>UPPER(IF(AND(TimeSpend[[#This Row],[Personnel number]]&lt;&gt;"",TimeSpend[[#This Row],[Date]]&lt;&gt;""),TimeSpend[[#This Row],[Personnel number]],""))</f>
        <v/>
      </c>
      <c r="B1485" s="85" t="str">
        <f>IF(AND(TimeSpend[[#This Row],[Personnel number]]&lt;&gt;"",TimeSpend[[#This Row],[Date]]&lt;&gt;""),TEXT(TimeSpend[[#This Row],[Date]],"[$-409]yyyyMMdd"),"")</f>
        <v/>
      </c>
      <c r="C1485" s="33" t="str">
        <f>IF(AND(TimeSpend[[#This Row],[Personnel number]]&lt;&gt;"",TimeSpend[[#This Row],[Date]]&lt;&gt;""),SUBSTITUTE(TimeSpend[[#This Row],[Hours]],",","."),"")</f>
        <v/>
      </c>
      <c r="D1485" t="str">
        <f>IF(AND(TimeSpend[[#This Row],[Personnel number]]&lt;&gt;"",TimeSpend[[#This Row],[Date]]&lt;&gt;""),TimeSpend[[#This Row],[Network]],"")</f>
        <v/>
      </c>
      <c r="E1485" t="str">
        <f>IF(AND(TimeSpend[[#This Row],[Personnel number]]&lt;&gt;"",TimeSpend[[#This Row],[Date]]&lt;&gt;""),TimeSpend[[#This Row],[Network Description]],"")</f>
        <v/>
      </c>
      <c r="F1485" t="str">
        <f>IF(AND(TimeSpend[[#This Row],[Personnel number]]&lt;&gt;"",TimeSpend[[#This Row],[Date]]&lt;&gt;""),TimeSpend[[#This Row],[Activity]],"")</f>
        <v/>
      </c>
      <c r="G1485" t="str">
        <f>IF(AND(TimeSpend[[#This Row],[Personnel number]]&lt;&gt;"",TimeSpend[[#This Row],[Date]]&lt;&gt;""),TimeSpend[[#This Row],[Activity description]],"")</f>
        <v/>
      </c>
      <c r="H1485" s="36" t="str">
        <f>IF(AND(TimeSpend[[#This Row],[Personnel number]]&lt;&gt;"",TimeSpend[[#This Row],[Date]]&lt;&gt;""),TimeSpend[[#This Row],[Start Time]],"")</f>
        <v/>
      </c>
      <c r="I1485" s="36" t="str">
        <f>IF(AND(TimeSpend[[#This Row],[Personnel number]]&lt;&gt;"",TimeSpend[[#This Row],[Date]]&lt;&gt;""),TimeSpend[[#This Row],[End Time]],"")</f>
        <v/>
      </c>
      <c r="J1485" t="str">
        <f>IF(AND(TimeSpend[[#This Row],[Personnel number]]&lt;&gt;"",TimeSpend[[#This Row],[Date]]&lt;&gt;""),TimeSpend[[#This Row],[Location]],"")</f>
        <v/>
      </c>
      <c r="K1485" t="str">
        <f>IF(AND(TimeSpend[[#This Row],[Personnel number]]&lt;&gt;"",TimeSpend[[#This Row],[Date]]&lt;&gt;""),TimeSpend[[#This Row],[Task]],"")</f>
        <v/>
      </c>
      <c r="L1485" t="str">
        <f>IF(AND(TimeSpend[[#This Row],[Personnel number]]&lt;&gt;"",TimeSpend[[#This Row],[Date]]&lt;&gt;""),Utilization!$J$2,"")</f>
        <v/>
      </c>
      <c r="M1485" t="str">
        <f>IF(AND(TimeSpend[[#This Row],[Personnel number]]&lt;&gt;"",TimeSpend[[#This Row],[Date]]&lt;&gt;""),TimeSpend[[#This Row],[Employee Name]],"")</f>
        <v/>
      </c>
      <c r="N1485" t="str">
        <f t="shared" si="46"/>
        <v/>
      </c>
      <c r="O1485" t="str">
        <f t="shared" si="47"/>
        <v/>
      </c>
      <c r="P1485" t="str">
        <f>IF(D1485&lt;&gt;"",VLOOKUP(D1485,Projects!B:C,2,0),"")</f>
        <v/>
      </c>
    </row>
    <row r="1486" spans="1:16" x14ac:dyDescent="0.25">
      <c r="A1486" t="str">
        <f>UPPER(IF(AND(TimeSpend[[#This Row],[Personnel number]]&lt;&gt;"",TimeSpend[[#This Row],[Date]]&lt;&gt;""),TimeSpend[[#This Row],[Personnel number]],""))</f>
        <v/>
      </c>
      <c r="B1486" s="85" t="str">
        <f>IF(AND(TimeSpend[[#This Row],[Personnel number]]&lt;&gt;"",TimeSpend[[#This Row],[Date]]&lt;&gt;""),TEXT(TimeSpend[[#This Row],[Date]],"[$-409]yyyyMMdd"),"")</f>
        <v/>
      </c>
      <c r="C1486" s="33" t="str">
        <f>IF(AND(TimeSpend[[#This Row],[Personnel number]]&lt;&gt;"",TimeSpend[[#This Row],[Date]]&lt;&gt;""),SUBSTITUTE(TimeSpend[[#This Row],[Hours]],",","."),"")</f>
        <v/>
      </c>
      <c r="D1486" t="str">
        <f>IF(AND(TimeSpend[[#This Row],[Personnel number]]&lt;&gt;"",TimeSpend[[#This Row],[Date]]&lt;&gt;""),TimeSpend[[#This Row],[Network]],"")</f>
        <v/>
      </c>
      <c r="E1486" t="str">
        <f>IF(AND(TimeSpend[[#This Row],[Personnel number]]&lt;&gt;"",TimeSpend[[#This Row],[Date]]&lt;&gt;""),TimeSpend[[#This Row],[Network Description]],"")</f>
        <v/>
      </c>
      <c r="F1486" t="str">
        <f>IF(AND(TimeSpend[[#This Row],[Personnel number]]&lt;&gt;"",TimeSpend[[#This Row],[Date]]&lt;&gt;""),TimeSpend[[#This Row],[Activity]],"")</f>
        <v/>
      </c>
      <c r="G1486" t="str">
        <f>IF(AND(TimeSpend[[#This Row],[Personnel number]]&lt;&gt;"",TimeSpend[[#This Row],[Date]]&lt;&gt;""),TimeSpend[[#This Row],[Activity description]],"")</f>
        <v/>
      </c>
      <c r="H1486" s="36" t="str">
        <f>IF(AND(TimeSpend[[#This Row],[Personnel number]]&lt;&gt;"",TimeSpend[[#This Row],[Date]]&lt;&gt;""),TimeSpend[[#This Row],[Start Time]],"")</f>
        <v/>
      </c>
      <c r="I1486" s="36" t="str">
        <f>IF(AND(TimeSpend[[#This Row],[Personnel number]]&lt;&gt;"",TimeSpend[[#This Row],[Date]]&lt;&gt;""),TimeSpend[[#This Row],[End Time]],"")</f>
        <v/>
      </c>
      <c r="J1486" t="str">
        <f>IF(AND(TimeSpend[[#This Row],[Personnel number]]&lt;&gt;"",TimeSpend[[#This Row],[Date]]&lt;&gt;""),TimeSpend[[#This Row],[Location]],"")</f>
        <v/>
      </c>
      <c r="K1486" t="str">
        <f>IF(AND(TimeSpend[[#This Row],[Personnel number]]&lt;&gt;"",TimeSpend[[#This Row],[Date]]&lt;&gt;""),TimeSpend[[#This Row],[Task]],"")</f>
        <v/>
      </c>
      <c r="L1486" t="str">
        <f>IF(AND(TimeSpend[[#This Row],[Personnel number]]&lt;&gt;"",TimeSpend[[#This Row],[Date]]&lt;&gt;""),Utilization!$J$2,"")</f>
        <v/>
      </c>
      <c r="M1486" t="str">
        <f>IF(AND(TimeSpend[[#This Row],[Personnel number]]&lt;&gt;"",TimeSpend[[#This Row],[Date]]&lt;&gt;""),TimeSpend[[#This Row],[Employee Name]],"")</f>
        <v/>
      </c>
      <c r="N1486" t="str">
        <f t="shared" si="46"/>
        <v/>
      </c>
      <c r="O1486" t="str">
        <f t="shared" si="47"/>
        <v/>
      </c>
      <c r="P1486" t="str">
        <f>IF(D1486&lt;&gt;"",VLOOKUP(D1486,Projects!B:C,2,0),"")</f>
        <v/>
      </c>
    </row>
    <row r="1487" spans="1:16" x14ac:dyDescent="0.25">
      <c r="A1487" t="str">
        <f>UPPER(IF(AND(TimeSpend[[#This Row],[Personnel number]]&lt;&gt;"",TimeSpend[[#This Row],[Date]]&lt;&gt;""),TimeSpend[[#This Row],[Personnel number]],""))</f>
        <v/>
      </c>
      <c r="B1487" s="85" t="str">
        <f>IF(AND(TimeSpend[[#This Row],[Personnel number]]&lt;&gt;"",TimeSpend[[#This Row],[Date]]&lt;&gt;""),TEXT(TimeSpend[[#This Row],[Date]],"[$-409]yyyyMMdd"),"")</f>
        <v/>
      </c>
      <c r="C1487" s="33" t="str">
        <f>IF(AND(TimeSpend[[#This Row],[Personnel number]]&lt;&gt;"",TimeSpend[[#This Row],[Date]]&lt;&gt;""),SUBSTITUTE(TimeSpend[[#This Row],[Hours]],",","."),"")</f>
        <v/>
      </c>
      <c r="D1487" t="str">
        <f>IF(AND(TimeSpend[[#This Row],[Personnel number]]&lt;&gt;"",TimeSpend[[#This Row],[Date]]&lt;&gt;""),TimeSpend[[#This Row],[Network]],"")</f>
        <v/>
      </c>
      <c r="E1487" t="str">
        <f>IF(AND(TimeSpend[[#This Row],[Personnel number]]&lt;&gt;"",TimeSpend[[#This Row],[Date]]&lt;&gt;""),TimeSpend[[#This Row],[Network Description]],"")</f>
        <v/>
      </c>
      <c r="F1487" t="str">
        <f>IF(AND(TimeSpend[[#This Row],[Personnel number]]&lt;&gt;"",TimeSpend[[#This Row],[Date]]&lt;&gt;""),TimeSpend[[#This Row],[Activity]],"")</f>
        <v/>
      </c>
      <c r="G1487" t="str">
        <f>IF(AND(TimeSpend[[#This Row],[Personnel number]]&lt;&gt;"",TimeSpend[[#This Row],[Date]]&lt;&gt;""),TimeSpend[[#This Row],[Activity description]],"")</f>
        <v/>
      </c>
      <c r="H1487" s="36" t="str">
        <f>IF(AND(TimeSpend[[#This Row],[Personnel number]]&lt;&gt;"",TimeSpend[[#This Row],[Date]]&lt;&gt;""),TimeSpend[[#This Row],[Start Time]],"")</f>
        <v/>
      </c>
      <c r="I1487" s="36" t="str">
        <f>IF(AND(TimeSpend[[#This Row],[Personnel number]]&lt;&gt;"",TimeSpend[[#This Row],[Date]]&lt;&gt;""),TimeSpend[[#This Row],[End Time]],"")</f>
        <v/>
      </c>
      <c r="J1487" t="str">
        <f>IF(AND(TimeSpend[[#This Row],[Personnel number]]&lt;&gt;"",TimeSpend[[#This Row],[Date]]&lt;&gt;""),TimeSpend[[#This Row],[Location]],"")</f>
        <v/>
      </c>
      <c r="K1487" t="str">
        <f>IF(AND(TimeSpend[[#This Row],[Personnel number]]&lt;&gt;"",TimeSpend[[#This Row],[Date]]&lt;&gt;""),TimeSpend[[#This Row],[Task]],"")</f>
        <v/>
      </c>
      <c r="L1487" t="str">
        <f>IF(AND(TimeSpend[[#This Row],[Personnel number]]&lt;&gt;"",TimeSpend[[#This Row],[Date]]&lt;&gt;""),Utilization!$J$2,"")</f>
        <v/>
      </c>
      <c r="M1487" t="str">
        <f>IF(AND(TimeSpend[[#This Row],[Personnel number]]&lt;&gt;"",TimeSpend[[#This Row],[Date]]&lt;&gt;""),TimeSpend[[#This Row],[Employee Name]],"")</f>
        <v/>
      </c>
      <c r="N1487" t="str">
        <f t="shared" si="46"/>
        <v/>
      </c>
      <c r="O1487" t="str">
        <f t="shared" si="47"/>
        <v/>
      </c>
      <c r="P1487" t="str">
        <f>IF(D1487&lt;&gt;"",VLOOKUP(D1487,Projects!B:C,2,0),"")</f>
        <v/>
      </c>
    </row>
    <row r="1488" spans="1:16" x14ac:dyDescent="0.25">
      <c r="A1488" t="str">
        <f>UPPER(IF(AND(TimeSpend[[#This Row],[Personnel number]]&lt;&gt;"",TimeSpend[[#This Row],[Date]]&lt;&gt;""),TimeSpend[[#This Row],[Personnel number]],""))</f>
        <v/>
      </c>
      <c r="B1488" s="85" t="str">
        <f>IF(AND(TimeSpend[[#This Row],[Personnel number]]&lt;&gt;"",TimeSpend[[#This Row],[Date]]&lt;&gt;""),TEXT(TimeSpend[[#This Row],[Date]],"[$-409]yyyyMMdd"),"")</f>
        <v/>
      </c>
      <c r="C1488" s="33" t="str">
        <f>IF(AND(TimeSpend[[#This Row],[Personnel number]]&lt;&gt;"",TimeSpend[[#This Row],[Date]]&lt;&gt;""),SUBSTITUTE(TimeSpend[[#This Row],[Hours]],",","."),"")</f>
        <v/>
      </c>
      <c r="D1488" t="str">
        <f>IF(AND(TimeSpend[[#This Row],[Personnel number]]&lt;&gt;"",TimeSpend[[#This Row],[Date]]&lt;&gt;""),TimeSpend[[#This Row],[Network]],"")</f>
        <v/>
      </c>
      <c r="E1488" t="str">
        <f>IF(AND(TimeSpend[[#This Row],[Personnel number]]&lt;&gt;"",TimeSpend[[#This Row],[Date]]&lt;&gt;""),TimeSpend[[#This Row],[Network Description]],"")</f>
        <v/>
      </c>
      <c r="F1488" t="str">
        <f>IF(AND(TimeSpend[[#This Row],[Personnel number]]&lt;&gt;"",TimeSpend[[#This Row],[Date]]&lt;&gt;""),TimeSpend[[#This Row],[Activity]],"")</f>
        <v/>
      </c>
      <c r="G1488" t="str">
        <f>IF(AND(TimeSpend[[#This Row],[Personnel number]]&lt;&gt;"",TimeSpend[[#This Row],[Date]]&lt;&gt;""),TimeSpend[[#This Row],[Activity description]],"")</f>
        <v/>
      </c>
      <c r="H1488" s="36" t="str">
        <f>IF(AND(TimeSpend[[#This Row],[Personnel number]]&lt;&gt;"",TimeSpend[[#This Row],[Date]]&lt;&gt;""),TimeSpend[[#This Row],[Start Time]],"")</f>
        <v/>
      </c>
      <c r="I1488" s="36" t="str">
        <f>IF(AND(TimeSpend[[#This Row],[Personnel number]]&lt;&gt;"",TimeSpend[[#This Row],[Date]]&lt;&gt;""),TimeSpend[[#This Row],[End Time]],"")</f>
        <v/>
      </c>
      <c r="J1488" t="str">
        <f>IF(AND(TimeSpend[[#This Row],[Personnel number]]&lt;&gt;"",TimeSpend[[#This Row],[Date]]&lt;&gt;""),TimeSpend[[#This Row],[Location]],"")</f>
        <v/>
      </c>
      <c r="K1488" t="str">
        <f>IF(AND(TimeSpend[[#This Row],[Personnel number]]&lt;&gt;"",TimeSpend[[#This Row],[Date]]&lt;&gt;""),TimeSpend[[#This Row],[Task]],"")</f>
        <v/>
      </c>
      <c r="L1488" t="str">
        <f>IF(AND(TimeSpend[[#This Row],[Personnel number]]&lt;&gt;"",TimeSpend[[#This Row],[Date]]&lt;&gt;""),Utilization!$J$2,"")</f>
        <v/>
      </c>
      <c r="M1488" t="str">
        <f>IF(AND(TimeSpend[[#This Row],[Personnel number]]&lt;&gt;"",TimeSpend[[#This Row],[Date]]&lt;&gt;""),TimeSpend[[#This Row],[Employee Name]],"")</f>
        <v/>
      </c>
      <c r="N1488" t="str">
        <f t="shared" si="46"/>
        <v/>
      </c>
      <c r="O1488" t="str">
        <f t="shared" si="47"/>
        <v/>
      </c>
      <c r="P1488" t="str">
        <f>IF(D1488&lt;&gt;"",VLOOKUP(D1488,Projects!B:C,2,0),"")</f>
        <v/>
      </c>
    </row>
    <row r="1489" spans="1:16" x14ac:dyDescent="0.25">
      <c r="A1489" t="str">
        <f>UPPER(IF(AND(TimeSpend[[#This Row],[Personnel number]]&lt;&gt;"",TimeSpend[[#This Row],[Date]]&lt;&gt;""),TimeSpend[[#This Row],[Personnel number]],""))</f>
        <v/>
      </c>
      <c r="B1489" s="85" t="str">
        <f>IF(AND(TimeSpend[[#This Row],[Personnel number]]&lt;&gt;"",TimeSpend[[#This Row],[Date]]&lt;&gt;""),TEXT(TimeSpend[[#This Row],[Date]],"[$-409]yyyyMMdd"),"")</f>
        <v/>
      </c>
      <c r="C1489" s="33" t="str">
        <f>IF(AND(TimeSpend[[#This Row],[Personnel number]]&lt;&gt;"",TimeSpend[[#This Row],[Date]]&lt;&gt;""),SUBSTITUTE(TimeSpend[[#This Row],[Hours]],",","."),"")</f>
        <v/>
      </c>
      <c r="D1489" t="str">
        <f>IF(AND(TimeSpend[[#This Row],[Personnel number]]&lt;&gt;"",TimeSpend[[#This Row],[Date]]&lt;&gt;""),TimeSpend[[#This Row],[Network]],"")</f>
        <v/>
      </c>
      <c r="E1489" t="str">
        <f>IF(AND(TimeSpend[[#This Row],[Personnel number]]&lt;&gt;"",TimeSpend[[#This Row],[Date]]&lt;&gt;""),TimeSpend[[#This Row],[Network Description]],"")</f>
        <v/>
      </c>
      <c r="F1489" t="str">
        <f>IF(AND(TimeSpend[[#This Row],[Personnel number]]&lt;&gt;"",TimeSpend[[#This Row],[Date]]&lt;&gt;""),TimeSpend[[#This Row],[Activity]],"")</f>
        <v/>
      </c>
      <c r="G1489" t="str">
        <f>IF(AND(TimeSpend[[#This Row],[Personnel number]]&lt;&gt;"",TimeSpend[[#This Row],[Date]]&lt;&gt;""),TimeSpend[[#This Row],[Activity description]],"")</f>
        <v/>
      </c>
      <c r="H1489" s="36" t="str">
        <f>IF(AND(TimeSpend[[#This Row],[Personnel number]]&lt;&gt;"",TimeSpend[[#This Row],[Date]]&lt;&gt;""),TimeSpend[[#This Row],[Start Time]],"")</f>
        <v/>
      </c>
      <c r="I1489" s="36" t="str">
        <f>IF(AND(TimeSpend[[#This Row],[Personnel number]]&lt;&gt;"",TimeSpend[[#This Row],[Date]]&lt;&gt;""),TimeSpend[[#This Row],[End Time]],"")</f>
        <v/>
      </c>
      <c r="J1489" t="str">
        <f>IF(AND(TimeSpend[[#This Row],[Personnel number]]&lt;&gt;"",TimeSpend[[#This Row],[Date]]&lt;&gt;""),TimeSpend[[#This Row],[Location]],"")</f>
        <v/>
      </c>
      <c r="K1489" t="str">
        <f>IF(AND(TimeSpend[[#This Row],[Personnel number]]&lt;&gt;"",TimeSpend[[#This Row],[Date]]&lt;&gt;""),TimeSpend[[#This Row],[Task]],"")</f>
        <v/>
      </c>
      <c r="L1489" t="str">
        <f>IF(AND(TimeSpend[[#This Row],[Personnel number]]&lt;&gt;"",TimeSpend[[#This Row],[Date]]&lt;&gt;""),Utilization!$J$2,"")</f>
        <v/>
      </c>
      <c r="M1489" t="str">
        <f>IF(AND(TimeSpend[[#This Row],[Personnel number]]&lt;&gt;"",TimeSpend[[#This Row],[Date]]&lt;&gt;""),TimeSpend[[#This Row],[Employee Name]],"")</f>
        <v/>
      </c>
      <c r="N1489" t="str">
        <f t="shared" si="46"/>
        <v/>
      </c>
      <c r="O1489" t="str">
        <f t="shared" si="47"/>
        <v/>
      </c>
      <c r="P1489" t="str">
        <f>IF(D1489&lt;&gt;"",VLOOKUP(D1489,Projects!B:C,2,0),"")</f>
        <v/>
      </c>
    </row>
    <row r="1490" spans="1:16" x14ac:dyDescent="0.25">
      <c r="A1490" t="str">
        <f>UPPER(IF(AND(TimeSpend[[#This Row],[Personnel number]]&lt;&gt;"",TimeSpend[[#This Row],[Date]]&lt;&gt;""),TimeSpend[[#This Row],[Personnel number]],""))</f>
        <v/>
      </c>
      <c r="B1490" s="85" t="str">
        <f>IF(AND(TimeSpend[[#This Row],[Personnel number]]&lt;&gt;"",TimeSpend[[#This Row],[Date]]&lt;&gt;""),TEXT(TimeSpend[[#This Row],[Date]],"[$-409]yyyyMMdd"),"")</f>
        <v/>
      </c>
      <c r="C1490" s="33" t="str">
        <f>IF(AND(TimeSpend[[#This Row],[Personnel number]]&lt;&gt;"",TimeSpend[[#This Row],[Date]]&lt;&gt;""),SUBSTITUTE(TimeSpend[[#This Row],[Hours]],",","."),"")</f>
        <v/>
      </c>
      <c r="D1490" t="str">
        <f>IF(AND(TimeSpend[[#This Row],[Personnel number]]&lt;&gt;"",TimeSpend[[#This Row],[Date]]&lt;&gt;""),TimeSpend[[#This Row],[Network]],"")</f>
        <v/>
      </c>
      <c r="E1490" t="str">
        <f>IF(AND(TimeSpend[[#This Row],[Personnel number]]&lt;&gt;"",TimeSpend[[#This Row],[Date]]&lt;&gt;""),TimeSpend[[#This Row],[Network Description]],"")</f>
        <v/>
      </c>
      <c r="F1490" t="str">
        <f>IF(AND(TimeSpend[[#This Row],[Personnel number]]&lt;&gt;"",TimeSpend[[#This Row],[Date]]&lt;&gt;""),TimeSpend[[#This Row],[Activity]],"")</f>
        <v/>
      </c>
      <c r="G1490" t="str">
        <f>IF(AND(TimeSpend[[#This Row],[Personnel number]]&lt;&gt;"",TimeSpend[[#This Row],[Date]]&lt;&gt;""),TimeSpend[[#This Row],[Activity description]],"")</f>
        <v/>
      </c>
      <c r="H1490" s="36" t="str">
        <f>IF(AND(TimeSpend[[#This Row],[Personnel number]]&lt;&gt;"",TimeSpend[[#This Row],[Date]]&lt;&gt;""),TimeSpend[[#This Row],[Start Time]],"")</f>
        <v/>
      </c>
      <c r="I1490" s="36" t="str">
        <f>IF(AND(TimeSpend[[#This Row],[Personnel number]]&lt;&gt;"",TimeSpend[[#This Row],[Date]]&lt;&gt;""),TimeSpend[[#This Row],[End Time]],"")</f>
        <v/>
      </c>
      <c r="J1490" t="str">
        <f>IF(AND(TimeSpend[[#This Row],[Personnel number]]&lt;&gt;"",TimeSpend[[#This Row],[Date]]&lt;&gt;""),TimeSpend[[#This Row],[Location]],"")</f>
        <v/>
      </c>
      <c r="K1490" t="str">
        <f>IF(AND(TimeSpend[[#This Row],[Personnel number]]&lt;&gt;"",TimeSpend[[#This Row],[Date]]&lt;&gt;""),TimeSpend[[#This Row],[Task]],"")</f>
        <v/>
      </c>
      <c r="L1490" t="str">
        <f>IF(AND(TimeSpend[[#This Row],[Personnel number]]&lt;&gt;"",TimeSpend[[#This Row],[Date]]&lt;&gt;""),Utilization!$J$2,"")</f>
        <v/>
      </c>
      <c r="M1490" t="str">
        <f>IF(AND(TimeSpend[[#This Row],[Personnel number]]&lt;&gt;"",TimeSpend[[#This Row],[Date]]&lt;&gt;""),TimeSpend[[#This Row],[Employee Name]],"")</f>
        <v/>
      </c>
      <c r="N1490" t="str">
        <f t="shared" si="46"/>
        <v/>
      </c>
      <c r="O1490" t="str">
        <f t="shared" si="47"/>
        <v/>
      </c>
      <c r="P1490" t="str">
        <f>IF(D1490&lt;&gt;"",VLOOKUP(D1490,Projects!B:C,2,0),"")</f>
        <v/>
      </c>
    </row>
    <row r="1491" spans="1:16" x14ac:dyDescent="0.25">
      <c r="A1491" t="str">
        <f>UPPER(IF(AND(TimeSpend[[#This Row],[Personnel number]]&lt;&gt;"",TimeSpend[[#This Row],[Date]]&lt;&gt;""),TimeSpend[[#This Row],[Personnel number]],""))</f>
        <v/>
      </c>
      <c r="B1491" s="85" t="str">
        <f>IF(AND(TimeSpend[[#This Row],[Personnel number]]&lt;&gt;"",TimeSpend[[#This Row],[Date]]&lt;&gt;""),TEXT(TimeSpend[[#This Row],[Date]],"[$-409]yyyyMMdd"),"")</f>
        <v/>
      </c>
      <c r="C1491" s="33" t="str">
        <f>IF(AND(TimeSpend[[#This Row],[Personnel number]]&lt;&gt;"",TimeSpend[[#This Row],[Date]]&lt;&gt;""),SUBSTITUTE(TimeSpend[[#This Row],[Hours]],",","."),"")</f>
        <v/>
      </c>
      <c r="D1491" t="str">
        <f>IF(AND(TimeSpend[[#This Row],[Personnel number]]&lt;&gt;"",TimeSpend[[#This Row],[Date]]&lt;&gt;""),TimeSpend[[#This Row],[Network]],"")</f>
        <v/>
      </c>
      <c r="E1491" t="str">
        <f>IF(AND(TimeSpend[[#This Row],[Personnel number]]&lt;&gt;"",TimeSpend[[#This Row],[Date]]&lt;&gt;""),TimeSpend[[#This Row],[Network Description]],"")</f>
        <v/>
      </c>
      <c r="F1491" t="str">
        <f>IF(AND(TimeSpend[[#This Row],[Personnel number]]&lt;&gt;"",TimeSpend[[#This Row],[Date]]&lt;&gt;""),TimeSpend[[#This Row],[Activity]],"")</f>
        <v/>
      </c>
      <c r="G1491" t="str">
        <f>IF(AND(TimeSpend[[#This Row],[Personnel number]]&lt;&gt;"",TimeSpend[[#This Row],[Date]]&lt;&gt;""),TimeSpend[[#This Row],[Activity description]],"")</f>
        <v/>
      </c>
      <c r="H1491" s="36" t="str">
        <f>IF(AND(TimeSpend[[#This Row],[Personnel number]]&lt;&gt;"",TimeSpend[[#This Row],[Date]]&lt;&gt;""),TimeSpend[[#This Row],[Start Time]],"")</f>
        <v/>
      </c>
      <c r="I1491" s="36" t="str">
        <f>IF(AND(TimeSpend[[#This Row],[Personnel number]]&lt;&gt;"",TimeSpend[[#This Row],[Date]]&lt;&gt;""),TimeSpend[[#This Row],[End Time]],"")</f>
        <v/>
      </c>
      <c r="J1491" t="str">
        <f>IF(AND(TimeSpend[[#This Row],[Personnel number]]&lt;&gt;"",TimeSpend[[#This Row],[Date]]&lt;&gt;""),TimeSpend[[#This Row],[Location]],"")</f>
        <v/>
      </c>
      <c r="K1491" t="str">
        <f>IF(AND(TimeSpend[[#This Row],[Personnel number]]&lt;&gt;"",TimeSpend[[#This Row],[Date]]&lt;&gt;""),TimeSpend[[#This Row],[Task]],"")</f>
        <v/>
      </c>
      <c r="L1491" t="str">
        <f>IF(AND(TimeSpend[[#This Row],[Personnel number]]&lt;&gt;"",TimeSpend[[#This Row],[Date]]&lt;&gt;""),Utilization!$J$2,"")</f>
        <v/>
      </c>
      <c r="M1491" t="str">
        <f>IF(AND(TimeSpend[[#This Row],[Personnel number]]&lt;&gt;"",TimeSpend[[#This Row],[Date]]&lt;&gt;""),TimeSpend[[#This Row],[Employee Name]],"")</f>
        <v/>
      </c>
      <c r="N1491" t="str">
        <f t="shared" si="46"/>
        <v/>
      </c>
      <c r="O1491" t="str">
        <f t="shared" si="47"/>
        <v/>
      </c>
      <c r="P1491" t="str">
        <f>IF(D1491&lt;&gt;"",VLOOKUP(D1491,Projects!B:C,2,0),"")</f>
        <v/>
      </c>
    </row>
    <row r="1492" spans="1:16" x14ac:dyDescent="0.25">
      <c r="A1492" t="str">
        <f>UPPER(IF(AND(TimeSpend[[#This Row],[Personnel number]]&lt;&gt;"",TimeSpend[[#This Row],[Date]]&lt;&gt;""),TimeSpend[[#This Row],[Personnel number]],""))</f>
        <v/>
      </c>
      <c r="B1492" s="85" t="str">
        <f>IF(AND(TimeSpend[[#This Row],[Personnel number]]&lt;&gt;"",TimeSpend[[#This Row],[Date]]&lt;&gt;""),TEXT(TimeSpend[[#This Row],[Date]],"[$-409]yyyyMMdd"),"")</f>
        <v/>
      </c>
      <c r="C1492" s="33" t="str">
        <f>IF(AND(TimeSpend[[#This Row],[Personnel number]]&lt;&gt;"",TimeSpend[[#This Row],[Date]]&lt;&gt;""),SUBSTITUTE(TimeSpend[[#This Row],[Hours]],",","."),"")</f>
        <v/>
      </c>
      <c r="D1492" t="str">
        <f>IF(AND(TimeSpend[[#This Row],[Personnel number]]&lt;&gt;"",TimeSpend[[#This Row],[Date]]&lt;&gt;""),TimeSpend[[#This Row],[Network]],"")</f>
        <v/>
      </c>
      <c r="E1492" t="str">
        <f>IF(AND(TimeSpend[[#This Row],[Personnel number]]&lt;&gt;"",TimeSpend[[#This Row],[Date]]&lt;&gt;""),TimeSpend[[#This Row],[Network Description]],"")</f>
        <v/>
      </c>
      <c r="F1492" t="str">
        <f>IF(AND(TimeSpend[[#This Row],[Personnel number]]&lt;&gt;"",TimeSpend[[#This Row],[Date]]&lt;&gt;""),TimeSpend[[#This Row],[Activity]],"")</f>
        <v/>
      </c>
      <c r="G1492" t="str">
        <f>IF(AND(TimeSpend[[#This Row],[Personnel number]]&lt;&gt;"",TimeSpend[[#This Row],[Date]]&lt;&gt;""),TimeSpend[[#This Row],[Activity description]],"")</f>
        <v/>
      </c>
      <c r="H1492" s="36" t="str">
        <f>IF(AND(TimeSpend[[#This Row],[Personnel number]]&lt;&gt;"",TimeSpend[[#This Row],[Date]]&lt;&gt;""),TimeSpend[[#This Row],[Start Time]],"")</f>
        <v/>
      </c>
      <c r="I1492" s="36" t="str">
        <f>IF(AND(TimeSpend[[#This Row],[Personnel number]]&lt;&gt;"",TimeSpend[[#This Row],[Date]]&lt;&gt;""),TimeSpend[[#This Row],[End Time]],"")</f>
        <v/>
      </c>
      <c r="J1492" t="str">
        <f>IF(AND(TimeSpend[[#This Row],[Personnel number]]&lt;&gt;"",TimeSpend[[#This Row],[Date]]&lt;&gt;""),TimeSpend[[#This Row],[Location]],"")</f>
        <v/>
      </c>
      <c r="K1492" t="str">
        <f>IF(AND(TimeSpend[[#This Row],[Personnel number]]&lt;&gt;"",TimeSpend[[#This Row],[Date]]&lt;&gt;""),TimeSpend[[#This Row],[Task]],"")</f>
        <v/>
      </c>
      <c r="L1492" t="str">
        <f>IF(AND(TimeSpend[[#This Row],[Personnel number]]&lt;&gt;"",TimeSpend[[#This Row],[Date]]&lt;&gt;""),Utilization!$J$2,"")</f>
        <v/>
      </c>
      <c r="M1492" t="str">
        <f>IF(AND(TimeSpend[[#This Row],[Personnel number]]&lt;&gt;"",TimeSpend[[#This Row],[Date]]&lt;&gt;""),TimeSpend[[#This Row],[Employee Name]],"")</f>
        <v/>
      </c>
      <c r="N1492" t="str">
        <f t="shared" si="46"/>
        <v/>
      </c>
      <c r="O1492" t="str">
        <f t="shared" si="47"/>
        <v/>
      </c>
      <c r="P1492" t="str">
        <f>IF(D1492&lt;&gt;"",VLOOKUP(D1492,Projects!B:C,2,0),"")</f>
        <v/>
      </c>
    </row>
    <row r="1493" spans="1:16" x14ac:dyDescent="0.25">
      <c r="A1493" t="str">
        <f>UPPER(IF(AND(TimeSpend[[#This Row],[Personnel number]]&lt;&gt;"",TimeSpend[[#This Row],[Date]]&lt;&gt;""),TimeSpend[[#This Row],[Personnel number]],""))</f>
        <v/>
      </c>
      <c r="B1493" s="85" t="str">
        <f>IF(AND(TimeSpend[[#This Row],[Personnel number]]&lt;&gt;"",TimeSpend[[#This Row],[Date]]&lt;&gt;""),TEXT(TimeSpend[[#This Row],[Date]],"[$-409]yyyyMMdd"),"")</f>
        <v/>
      </c>
      <c r="C1493" s="33" t="str">
        <f>IF(AND(TimeSpend[[#This Row],[Personnel number]]&lt;&gt;"",TimeSpend[[#This Row],[Date]]&lt;&gt;""),SUBSTITUTE(TimeSpend[[#This Row],[Hours]],",","."),"")</f>
        <v/>
      </c>
      <c r="D1493" t="str">
        <f>IF(AND(TimeSpend[[#This Row],[Personnel number]]&lt;&gt;"",TimeSpend[[#This Row],[Date]]&lt;&gt;""),TimeSpend[[#This Row],[Network]],"")</f>
        <v/>
      </c>
      <c r="E1493" t="str">
        <f>IF(AND(TimeSpend[[#This Row],[Personnel number]]&lt;&gt;"",TimeSpend[[#This Row],[Date]]&lt;&gt;""),TimeSpend[[#This Row],[Network Description]],"")</f>
        <v/>
      </c>
      <c r="F1493" t="str">
        <f>IF(AND(TimeSpend[[#This Row],[Personnel number]]&lt;&gt;"",TimeSpend[[#This Row],[Date]]&lt;&gt;""),TimeSpend[[#This Row],[Activity]],"")</f>
        <v/>
      </c>
      <c r="G1493" t="str">
        <f>IF(AND(TimeSpend[[#This Row],[Personnel number]]&lt;&gt;"",TimeSpend[[#This Row],[Date]]&lt;&gt;""),TimeSpend[[#This Row],[Activity description]],"")</f>
        <v/>
      </c>
      <c r="H1493" s="36" t="str">
        <f>IF(AND(TimeSpend[[#This Row],[Personnel number]]&lt;&gt;"",TimeSpend[[#This Row],[Date]]&lt;&gt;""),TimeSpend[[#This Row],[Start Time]],"")</f>
        <v/>
      </c>
      <c r="I1493" s="36" t="str">
        <f>IF(AND(TimeSpend[[#This Row],[Personnel number]]&lt;&gt;"",TimeSpend[[#This Row],[Date]]&lt;&gt;""),TimeSpend[[#This Row],[End Time]],"")</f>
        <v/>
      </c>
      <c r="J1493" t="str">
        <f>IF(AND(TimeSpend[[#This Row],[Personnel number]]&lt;&gt;"",TimeSpend[[#This Row],[Date]]&lt;&gt;""),TimeSpend[[#This Row],[Location]],"")</f>
        <v/>
      </c>
      <c r="K1493" t="str">
        <f>IF(AND(TimeSpend[[#This Row],[Personnel number]]&lt;&gt;"",TimeSpend[[#This Row],[Date]]&lt;&gt;""),TimeSpend[[#This Row],[Task]],"")</f>
        <v/>
      </c>
      <c r="L1493" t="str">
        <f>IF(AND(TimeSpend[[#This Row],[Personnel number]]&lt;&gt;"",TimeSpend[[#This Row],[Date]]&lt;&gt;""),Utilization!$J$2,"")</f>
        <v/>
      </c>
      <c r="M1493" t="str">
        <f>IF(AND(TimeSpend[[#This Row],[Personnel number]]&lt;&gt;"",TimeSpend[[#This Row],[Date]]&lt;&gt;""),TimeSpend[[#This Row],[Employee Name]],"")</f>
        <v/>
      </c>
      <c r="N1493" t="str">
        <f t="shared" si="46"/>
        <v/>
      </c>
      <c r="O1493" t="str">
        <f t="shared" si="47"/>
        <v/>
      </c>
      <c r="P1493" t="str">
        <f>IF(D1493&lt;&gt;"",VLOOKUP(D1493,Projects!B:C,2,0),"")</f>
        <v/>
      </c>
    </row>
    <row r="1494" spans="1:16" x14ac:dyDescent="0.25">
      <c r="A1494" t="str">
        <f>UPPER(IF(AND(TimeSpend[[#This Row],[Personnel number]]&lt;&gt;"",TimeSpend[[#This Row],[Date]]&lt;&gt;""),TimeSpend[[#This Row],[Personnel number]],""))</f>
        <v/>
      </c>
      <c r="B1494" s="85" t="str">
        <f>IF(AND(TimeSpend[[#This Row],[Personnel number]]&lt;&gt;"",TimeSpend[[#This Row],[Date]]&lt;&gt;""),TEXT(TimeSpend[[#This Row],[Date]],"[$-409]yyyyMMdd"),"")</f>
        <v/>
      </c>
      <c r="C1494" s="33" t="str">
        <f>IF(AND(TimeSpend[[#This Row],[Personnel number]]&lt;&gt;"",TimeSpend[[#This Row],[Date]]&lt;&gt;""),SUBSTITUTE(TimeSpend[[#This Row],[Hours]],",","."),"")</f>
        <v/>
      </c>
      <c r="D1494" t="str">
        <f>IF(AND(TimeSpend[[#This Row],[Personnel number]]&lt;&gt;"",TimeSpend[[#This Row],[Date]]&lt;&gt;""),TimeSpend[[#This Row],[Network]],"")</f>
        <v/>
      </c>
      <c r="E1494" t="str">
        <f>IF(AND(TimeSpend[[#This Row],[Personnel number]]&lt;&gt;"",TimeSpend[[#This Row],[Date]]&lt;&gt;""),TimeSpend[[#This Row],[Network Description]],"")</f>
        <v/>
      </c>
      <c r="F1494" t="str">
        <f>IF(AND(TimeSpend[[#This Row],[Personnel number]]&lt;&gt;"",TimeSpend[[#This Row],[Date]]&lt;&gt;""),TimeSpend[[#This Row],[Activity]],"")</f>
        <v/>
      </c>
      <c r="G1494" t="str">
        <f>IF(AND(TimeSpend[[#This Row],[Personnel number]]&lt;&gt;"",TimeSpend[[#This Row],[Date]]&lt;&gt;""),TimeSpend[[#This Row],[Activity description]],"")</f>
        <v/>
      </c>
      <c r="H1494" s="36" t="str">
        <f>IF(AND(TimeSpend[[#This Row],[Personnel number]]&lt;&gt;"",TimeSpend[[#This Row],[Date]]&lt;&gt;""),TimeSpend[[#This Row],[Start Time]],"")</f>
        <v/>
      </c>
      <c r="I1494" s="36" t="str">
        <f>IF(AND(TimeSpend[[#This Row],[Personnel number]]&lt;&gt;"",TimeSpend[[#This Row],[Date]]&lt;&gt;""),TimeSpend[[#This Row],[End Time]],"")</f>
        <v/>
      </c>
      <c r="J1494" t="str">
        <f>IF(AND(TimeSpend[[#This Row],[Personnel number]]&lt;&gt;"",TimeSpend[[#This Row],[Date]]&lt;&gt;""),TimeSpend[[#This Row],[Location]],"")</f>
        <v/>
      </c>
      <c r="K1494" t="str">
        <f>IF(AND(TimeSpend[[#This Row],[Personnel number]]&lt;&gt;"",TimeSpend[[#This Row],[Date]]&lt;&gt;""),TimeSpend[[#This Row],[Task]],"")</f>
        <v/>
      </c>
      <c r="L1494" t="str">
        <f>IF(AND(TimeSpend[[#This Row],[Personnel number]]&lt;&gt;"",TimeSpend[[#This Row],[Date]]&lt;&gt;""),Utilization!$J$2,"")</f>
        <v/>
      </c>
      <c r="M1494" t="str">
        <f>IF(AND(TimeSpend[[#This Row],[Personnel number]]&lt;&gt;"",TimeSpend[[#This Row],[Date]]&lt;&gt;""),TimeSpend[[#This Row],[Employee Name]],"")</f>
        <v/>
      </c>
      <c r="N1494" t="str">
        <f t="shared" si="46"/>
        <v/>
      </c>
      <c r="O1494" t="str">
        <f t="shared" si="47"/>
        <v/>
      </c>
      <c r="P1494" t="str">
        <f>IF(D1494&lt;&gt;"",VLOOKUP(D1494,Projects!B:C,2,0),"")</f>
        <v/>
      </c>
    </row>
    <row r="1495" spans="1:16" x14ac:dyDescent="0.25">
      <c r="A1495" t="str">
        <f>UPPER(IF(AND(TimeSpend[[#This Row],[Personnel number]]&lt;&gt;"",TimeSpend[[#This Row],[Date]]&lt;&gt;""),TimeSpend[[#This Row],[Personnel number]],""))</f>
        <v/>
      </c>
      <c r="B1495" s="85" t="str">
        <f>IF(AND(TimeSpend[[#This Row],[Personnel number]]&lt;&gt;"",TimeSpend[[#This Row],[Date]]&lt;&gt;""),TEXT(TimeSpend[[#This Row],[Date]],"[$-409]yyyyMMdd"),"")</f>
        <v/>
      </c>
      <c r="C1495" s="33" t="str">
        <f>IF(AND(TimeSpend[[#This Row],[Personnel number]]&lt;&gt;"",TimeSpend[[#This Row],[Date]]&lt;&gt;""),SUBSTITUTE(TimeSpend[[#This Row],[Hours]],",","."),"")</f>
        <v/>
      </c>
      <c r="D1495" t="str">
        <f>IF(AND(TimeSpend[[#This Row],[Personnel number]]&lt;&gt;"",TimeSpend[[#This Row],[Date]]&lt;&gt;""),TimeSpend[[#This Row],[Network]],"")</f>
        <v/>
      </c>
      <c r="E1495" t="str">
        <f>IF(AND(TimeSpend[[#This Row],[Personnel number]]&lt;&gt;"",TimeSpend[[#This Row],[Date]]&lt;&gt;""),TimeSpend[[#This Row],[Network Description]],"")</f>
        <v/>
      </c>
      <c r="F1495" t="str">
        <f>IF(AND(TimeSpend[[#This Row],[Personnel number]]&lt;&gt;"",TimeSpend[[#This Row],[Date]]&lt;&gt;""),TimeSpend[[#This Row],[Activity]],"")</f>
        <v/>
      </c>
      <c r="G1495" t="str">
        <f>IF(AND(TimeSpend[[#This Row],[Personnel number]]&lt;&gt;"",TimeSpend[[#This Row],[Date]]&lt;&gt;""),TimeSpend[[#This Row],[Activity description]],"")</f>
        <v/>
      </c>
      <c r="H1495" s="36" t="str">
        <f>IF(AND(TimeSpend[[#This Row],[Personnel number]]&lt;&gt;"",TimeSpend[[#This Row],[Date]]&lt;&gt;""),TimeSpend[[#This Row],[Start Time]],"")</f>
        <v/>
      </c>
      <c r="I1495" s="36" t="str">
        <f>IF(AND(TimeSpend[[#This Row],[Personnel number]]&lt;&gt;"",TimeSpend[[#This Row],[Date]]&lt;&gt;""),TimeSpend[[#This Row],[End Time]],"")</f>
        <v/>
      </c>
      <c r="J1495" t="str">
        <f>IF(AND(TimeSpend[[#This Row],[Personnel number]]&lt;&gt;"",TimeSpend[[#This Row],[Date]]&lt;&gt;""),TimeSpend[[#This Row],[Location]],"")</f>
        <v/>
      </c>
      <c r="K1495" t="str">
        <f>IF(AND(TimeSpend[[#This Row],[Personnel number]]&lt;&gt;"",TimeSpend[[#This Row],[Date]]&lt;&gt;""),TimeSpend[[#This Row],[Task]],"")</f>
        <v/>
      </c>
      <c r="L1495" t="str">
        <f>IF(AND(TimeSpend[[#This Row],[Personnel number]]&lt;&gt;"",TimeSpend[[#This Row],[Date]]&lt;&gt;""),Utilization!$J$2,"")</f>
        <v/>
      </c>
      <c r="M1495" t="str">
        <f>IF(AND(TimeSpend[[#This Row],[Personnel number]]&lt;&gt;"",TimeSpend[[#This Row],[Date]]&lt;&gt;""),TimeSpend[[#This Row],[Employee Name]],"")</f>
        <v/>
      </c>
      <c r="N1495" t="str">
        <f t="shared" si="46"/>
        <v/>
      </c>
      <c r="O1495" t="str">
        <f t="shared" si="47"/>
        <v/>
      </c>
      <c r="P1495" t="str">
        <f>IF(D1495&lt;&gt;"",VLOOKUP(D1495,Projects!B:C,2,0),"")</f>
        <v/>
      </c>
    </row>
    <row r="1496" spans="1:16" x14ac:dyDescent="0.25">
      <c r="A1496" t="str">
        <f>UPPER(IF(AND(TimeSpend[[#This Row],[Personnel number]]&lt;&gt;"",TimeSpend[[#This Row],[Date]]&lt;&gt;""),TimeSpend[[#This Row],[Personnel number]],""))</f>
        <v/>
      </c>
      <c r="B1496" s="85" t="str">
        <f>IF(AND(TimeSpend[[#This Row],[Personnel number]]&lt;&gt;"",TimeSpend[[#This Row],[Date]]&lt;&gt;""),TEXT(TimeSpend[[#This Row],[Date]],"[$-409]yyyyMMdd"),"")</f>
        <v/>
      </c>
      <c r="C1496" s="33" t="str">
        <f>IF(AND(TimeSpend[[#This Row],[Personnel number]]&lt;&gt;"",TimeSpend[[#This Row],[Date]]&lt;&gt;""),SUBSTITUTE(TimeSpend[[#This Row],[Hours]],",","."),"")</f>
        <v/>
      </c>
      <c r="D1496" t="str">
        <f>IF(AND(TimeSpend[[#This Row],[Personnel number]]&lt;&gt;"",TimeSpend[[#This Row],[Date]]&lt;&gt;""),TimeSpend[[#This Row],[Network]],"")</f>
        <v/>
      </c>
      <c r="E1496" t="str">
        <f>IF(AND(TimeSpend[[#This Row],[Personnel number]]&lt;&gt;"",TimeSpend[[#This Row],[Date]]&lt;&gt;""),TimeSpend[[#This Row],[Network Description]],"")</f>
        <v/>
      </c>
      <c r="F1496" t="str">
        <f>IF(AND(TimeSpend[[#This Row],[Personnel number]]&lt;&gt;"",TimeSpend[[#This Row],[Date]]&lt;&gt;""),TimeSpend[[#This Row],[Activity]],"")</f>
        <v/>
      </c>
      <c r="G1496" t="str">
        <f>IF(AND(TimeSpend[[#This Row],[Personnel number]]&lt;&gt;"",TimeSpend[[#This Row],[Date]]&lt;&gt;""),TimeSpend[[#This Row],[Activity description]],"")</f>
        <v/>
      </c>
      <c r="H1496" s="36" t="str">
        <f>IF(AND(TimeSpend[[#This Row],[Personnel number]]&lt;&gt;"",TimeSpend[[#This Row],[Date]]&lt;&gt;""),TimeSpend[[#This Row],[Start Time]],"")</f>
        <v/>
      </c>
      <c r="I1496" s="36" t="str">
        <f>IF(AND(TimeSpend[[#This Row],[Personnel number]]&lt;&gt;"",TimeSpend[[#This Row],[Date]]&lt;&gt;""),TimeSpend[[#This Row],[End Time]],"")</f>
        <v/>
      </c>
      <c r="J1496" t="str">
        <f>IF(AND(TimeSpend[[#This Row],[Personnel number]]&lt;&gt;"",TimeSpend[[#This Row],[Date]]&lt;&gt;""),TimeSpend[[#This Row],[Location]],"")</f>
        <v/>
      </c>
      <c r="K1496" t="str">
        <f>IF(AND(TimeSpend[[#This Row],[Personnel number]]&lt;&gt;"",TimeSpend[[#This Row],[Date]]&lt;&gt;""),TimeSpend[[#This Row],[Task]],"")</f>
        <v/>
      </c>
      <c r="L1496" t="str">
        <f>IF(AND(TimeSpend[[#This Row],[Personnel number]]&lt;&gt;"",TimeSpend[[#This Row],[Date]]&lt;&gt;""),Utilization!$J$2,"")</f>
        <v/>
      </c>
      <c r="M1496" t="str">
        <f>IF(AND(TimeSpend[[#This Row],[Personnel number]]&lt;&gt;"",TimeSpend[[#This Row],[Date]]&lt;&gt;""),TimeSpend[[#This Row],[Employee Name]],"")</f>
        <v/>
      </c>
      <c r="N1496" t="str">
        <f t="shared" si="46"/>
        <v/>
      </c>
      <c r="O1496" t="str">
        <f t="shared" si="47"/>
        <v/>
      </c>
      <c r="P1496" t="str">
        <f>IF(D1496&lt;&gt;"",VLOOKUP(D1496,Projects!B:C,2,0),"")</f>
        <v/>
      </c>
    </row>
    <row r="1497" spans="1:16" x14ac:dyDescent="0.25">
      <c r="A1497" t="str">
        <f>UPPER(IF(AND(TimeSpend[[#This Row],[Personnel number]]&lt;&gt;"",TimeSpend[[#This Row],[Date]]&lt;&gt;""),TimeSpend[[#This Row],[Personnel number]],""))</f>
        <v/>
      </c>
      <c r="B1497" s="85" t="str">
        <f>IF(AND(TimeSpend[[#This Row],[Personnel number]]&lt;&gt;"",TimeSpend[[#This Row],[Date]]&lt;&gt;""),TEXT(TimeSpend[[#This Row],[Date]],"[$-409]yyyyMMdd"),"")</f>
        <v/>
      </c>
      <c r="C1497" s="33" t="str">
        <f>IF(AND(TimeSpend[[#This Row],[Personnel number]]&lt;&gt;"",TimeSpend[[#This Row],[Date]]&lt;&gt;""),SUBSTITUTE(TimeSpend[[#This Row],[Hours]],",","."),"")</f>
        <v/>
      </c>
      <c r="D1497" t="str">
        <f>IF(AND(TimeSpend[[#This Row],[Personnel number]]&lt;&gt;"",TimeSpend[[#This Row],[Date]]&lt;&gt;""),TimeSpend[[#This Row],[Network]],"")</f>
        <v/>
      </c>
      <c r="E1497" t="str">
        <f>IF(AND(TimeSpend[[#This Row],[Personnel number]]&lt;&gt;"",TimeSpend[[#This Row],[Date]]&lt;&gt;""),TimeSpend[[#This Row],[Network Description]],"")</f>
        <v/>
      </c>
      <c r="F1497" t="str">
        <f>IF(AND(TimeSpend[[#This Row],[Personnel number]]&lt;&gt;"",TimeSpend[[#This Row],[Date]]&lt;&gt;""),TimeSpend[[#This Row],[Activity]],"")</f>
        <v/>
      </c>
      <c r="G1497" t="str">
        <f>IF(AND(TimeSpend[[#This Row],[Personnel number]]&lt;&gt;"",TimeSpend[[#This Row],[Date]]&lt;&gt;""),TimeSpend[[#This Row],[Activity description]],"")</f>
        <v/>
      </c>
      <c r="H1497" s="36" t="str">
        <f>IF(AND(TimeSpend[[#This Row],[Personnel number]]&lt;&gt;"",TimeSpend[[#This Row],[Date]]&lt;&gt;""),TimeSpend[[#This Row],[Start Time]],"")</f>
        <v/>
      </c>
      <c r="I1497" s="36" t="str">
        <f>IF(AND(TimeSpend[[#This Row],[Personnel number]]&lt;&gt;"",TimeSpend[[#This Row],[Date]]&lt;&gt;""),TimeSpend[[#This Row],[End Time]],"")</f>
        <v/>
      </c>
      <c r="J1497" t="str">
        <f>IF(AND(TimeSpend[[#This Row],[Personnel number]]&lt;&gt;"",TimeSpend[[#This Row],[Date]]&lt;&gt;""),TimeSpend[[#This Row],[Location]],"")</f>
        <v/>
      </c>
      <c r="K1497" t="str">
        <f>IF(AND(TimeSpend[[#This Row],[Personnel number]]&lt;&gt;"",TimeSpend[[#This Row],[Date]]&lt;&gt;""),TimeSpend[[#This Row],[Task]],"")</f>
        <v/>
      </c>
      <c r="L1497" t="str">
        <f>IF(AND(TimeSpend[[#This Row],[Personnel number]]&lt;&gt;"",TimeSpend[[#This Row],[Date]]&lt;&gt;""),Utilization!$J$2,"")</f>
        <v/>
      </c>
      <c r="M1497" t="str">
        <f>IF(AND(TimeSpend[[#This Row],[Personnel number]]&lt;&gt;"",TimeSpend[[#This Row],[Date]]&lt;&gt;""),TimeSpend[[#This Row],[Employee Name]],"")</f>
        <v/>
      </c>
      <c r="N1497" t="str">
        <f t="shared" si="46"/>
        <v/>
      </c>
      <c r="O1497" t="str">
        <f t="shared" si="47"/>
        <v/>
      </c>
      <c r="P1497" t="str">
        <f>IF(D1497&lt;&gt;"",VLOOKUP(D1497,Projects!B:C,2,0),"")</f>
        <v/>
      </c>
    </row>
    <row r="1498" spans="1:16" x14ac:dyDescent="0.25">
      <c r="A1498" t="str">
        <f>UPPER(IF(AND(TimeSpend[[#This Row],[Personnel number]]&lt;&gt;"",TimeSpend[[#This Row],[Date]]&lt;&gt;""),TimeSpend[[#This Row],[Personnel number]],""))</f>
        <v/>
      </c>
      <c r="B1498" s="85" t="str">
        <f>IF(AND(TimeSpend[[#This Row],[Personnel number]]&lt;&gt;"",TimeSpend[[#This Row],[Date]]&lt;&gt;""),TEXT(TimeSpend[[#This Row],[Date]],"[$-409]yyyyMMdd"),"")</f>
        <v/>
      </c>
      <c r="C1498" s="33" t="str">
        <f>IF(AND(TimeSpend[[#This Row],[Personnel number]]&lt;&gt;"",TimeSpend[[#This Row],[Date]]&lt;&gt;""),SUBSTITUTE(TimeSpend[[#This Row],[Hours]],",","."),"")</f>
        <v/>
      </c>
      <c r="D1498" t="str">
        <f>IF(AND(TimeSpend[[#This Row],[Personnel number]]&lt;&gt;"",TimeSpend[[#This Row],[Date]]&lt;&gt;""),TimeSpend[[#This Row],[Network]],"")</f>
        <v/>
      </c>
      <c r="E1498" t="str">
        <f>IF(AND(TimeSpend[[#This Row],[Personnel number]]&lt;&gt;"",TimeSpend[[#This Row],[Date]]&lt;&gt;""),TimeSpend[[#This Row],[Network Description]],"")</f>
        <v/>
      </c>
      <c r="F1498" t="str">
        <f>IF(AND(TimeSpend[[#This Row],[Personnel number]]&lt;&gt;"",TimeSpend[[#This Row],[Date]]&lt;&gt;""),TimeSpend[[#This Row],[Activity]],"")</f>
        <v/>
      </c>
      <c r="G1498" t="str">
        <f>IF(AND(TimeSpend[[#This Row],[Personnel number]]&lt;&gt;"",TimeSpend[[#This Row],[Date]]&lt;&gt;""),TimeSpend[[#This Row],[Activity description]],"")</f>
        <v/>
      </c>
      <c r="H1498" s="36" t="str">
        <f>IF(AND(TimeSpend[[#This Row],[Personnel number]]&lt;&gt;"",TimeSpend[[#This Row],[Date]]&lt;&gt;""),TimeSpend[[#This Row],[Start Time]],"")</f>
        <v/>
      </c>
      <c r="I1498" s="36" t="str">
        <f>IF(AND(TimeSpend[[#This Row],[Personnel number]]&lt;&gt;"",TimeSpend[[#This Row],[Date]]&lt;&gt;""),TimeSpend[[#This Row],[End Time]],"")</f>
        <v/>
      </c>
      <c r="J1498" t="str">
        <f>IF(AND(TimeSpend[[#This Row],[Personnel number]]&lt;&gt;"",TimeSpend[[#This Row],[Date]]&lt;&gt;""),TimeSpend[[#This Row],[Location]],"")</f>
        <v/>
      </c>
      <c r="K1498" t="str">
        <f>IF(AND(TimeSpend[[#This Row],[Personnel number]]&lt;&gt;"",TimeSpend[[#This Row],[Date]]&lt;&gt;""),TimeSpend[[#This Row],[Task]],"")</f>
        <v/>
      </c>
      <c r="L1498" t="str">
        <f>IF(AND(TimeSpend[[#This Row],[Personnel number]]&lt;&gt;"",TimeSpend[[#This Row],[Date]]&lt;&gt;""),Utilization!$J$2,"")</f>
        <v/>
      </c>
      <c r="M1498" t="str">
        <f>IF(AND(TimeSpend[[#This Row],[Personnel number]]&lt;&gt;"",TimeSpend[[#This Row],[Date]]&lt;&gt;""),TimeSpend[[#This Row],[Employee Name]],"")</f>
        <v/>
      </c>
      <c r="N1498" t="str">
        <f t="shared" si="46"/>
        <v/>
      </c>
      <c r="O1498" t="str">
        <f t="shared" si="47"/>
        <v/>
      </c>
      <c r="P1498" t="str">
        <f>IF(D1498&lt;&gt;"",VLOOKUP(D1498,Projects!B:C,2,0),"")</f>
        <v/>
      </c>
    </row>
    <row r="1499" spans="1:16" x14ac:dyDescent="0.25">
      <c r="A1499" t="str">
        <f>UPPER(IF(AND(TimeSpend[[#This Row],[Personnel number]]&lt;&gt;"",TimeSpend[[#This Row],[Date]]&lt;&gt;""),TimeSpend[[#This Row],[Personnel number]],""))</f>
        <v/>
      </c>
      <c r="B1499" s="85" t="str">
        <f>IF(AND(TimeSpend[[#This Row],[Personnel number]]&lt;&gt;"",TimeSpend[[#This Row],[Date]]&lt;&gt;""),TEXT(TimeSpend[[#This Row],[Date]],"[$-409]yyyyMMdd"),"")</f>
        <v/>
      </c>
      <c r="C1499" s="33" t="str">
        <f>IF(AND(TimeSpend[[#This Row],[Personnel number]]&lt;&gt;"",TimeSpend[[#This Row],[Date]]&lt;&gt;""),SUBSTITUTE(TimeSpend[[#This Row],[Hours]],",","."),"")</f>
        <v/>
      </c>
      <c r="D1499" t="str">
        <f>IF(AND(TimeSpend[[#This Row],[Personnel number]]&lt;&gt;"",TimeSpend[[#This Row],[Date]]&lt;&gt;""),TimeSpend[[#This Row],[Network]],"")</f>
        <v/>
      </c>
      <c r="E1499" t="str">
        <f>IF(AND(TimeSpend[[#This Row],[Personnel number]]&lt;&gt;"",TimeSpend[[#This Row],[Date]]&lt;&gt;""),TimeSpend[[#This Row],[Network Description]],"")</f>
        <v/>
      </c>
      <c r="F1499" t="str">
        <f>IF(AND(TimeSpend[[#This Row],[Personnel number]]&lt;&gt;"",TimeSpend[[#This Row],[Date]]&lt;&gt;""),TimeSpend[[#This Row],[Activity]],"")</f>
        <v/>
      </c>
      <c r="G1499" t="str">
        <f>IF(AND(TimeSpend[[#This Row],[Personnel number]]&lt;&gt;"",TimeSpend[[#This Row],[Date]]&lt;&gt;""),TimeSpend[[#This Row],[Activity description]],"")</f>
        <v/>
      </c>
      <c r="H1499" s="36" t="str">
        <f>IF(AND(TimeSpend[[#This Row],[Personnel number]]&lt;&gt;"",TimeSpend[[#This Row],[Date]]&lt;&gt;""),TimeSpend[[#This Row],[Start Time]],"")</f>
        <v/>
      </c>
      <c r="I1499" s="36" t="str">
        <f>IF(AND(TimeSpend[[#This Row],[Personnel number]]&lt;&gt;"",TimeSpend[[#This Row],[Date]]&lt;&gt;""),TimeSpend[[#This Row],[End Time]],"")</f>
        <v/>
      </c>
      <c r="J1499" t="str">
        <f>IF(AND(TimeSpend[[#This Row],[Personnel number]]&lt;&gt;"",TimeSpend[[#This Row],[Date]]&lt;&gt;""),TimeSpend[[#This Row],[Location]],"")</f>
        <v/>
      </c>
      <c r="K1499" t="str">
        <f>IF(AND(TimeSpend[[#This Row],[Personnel number]]&lt;&gt;"",TimeSpend[[#This Row],[Date]]&lt;&gt;""),TimeSpend[[#This Row],[Task]],"")</f>
        <v/>
      </c>
      <c r="L1499" t="str">
        <f>IF(AND(TimeSpend[[#This Row],[Personnel number]]&lt;&gt;"",TimeSpend[[#This Row],[Date]]&lt;&gt;""),Utilization!$J$2,"")</f>
        <v/>
      </c>
      <c r="M1499" t="str">
        <f>IF(AND(TimeSpend[[#This Row],[Personnel number]]&lt;&gt;"",TimeSpend[[#This Row],[Date]]&lt;&gt;""),TimeSpend[[#This Row],[Employee Name]],"")</f>
        <v/>
      </c>
      <c r="N1499" t="str">
        <f t="shared" si="46"/>
        <v/>
      </c>
      <c r="O1499" t="str">
        <f t="shared" si="47"/>
        <v/>
      </c>
      <c r="P1499" t="str">
        <f>IF(D1499&lt;&gt;"",VLOOKUP(D1499,Projects!B:C,2,0),"")</f>
        <v/>
      </c>
    </row>
    <row r="1500" spans="1:16" x14ac:dyDescent="0.25">
      <c r="A1500" t="str">
        <f>UPPER(IF(AND(TimeSpend[[#This Row],[Personnel number]]&lt;&gt;"",TimeSpend[[#This Row],[Date]]&lt;&gt;""),TimeSpend[[#This Row],[Personnel number]],""))</f>
        <v/>
      </c>
      <c r="B1500" s="85" t="str">
        <f>IF(AND(TimeSpend[[#This Row],[Personnel number]]&lt;&gt;"",TimeSpend[[#This Row],[Date]]&lt;&gt;""),TEXT(TimeSpend[[#This Row],[Date]],"[$-409]yyyyMMdd"),"")</f>
        <v/>
      </c>
      <c r="C1500" s="33" t="str">
        <f>IF(AND(TimeSpend[[#This Row],[Personnel number]]&lt;&gt;"",TimeSpend[[#This Row],[Date]]&lt;&gt;""),SUBSTITUTE(TimeSpend[[#This Row],[Hours]],",","."),"")</f>
        <v/>
      </c>
      <c r="D1500" t="str">
        <f>IF(AND(TimeSpend[[#This Row],[Personnel number]]&lt;&gt;"",TimeSpend[[#This Row],[Date]]&lt;&gt;""),TimeSpend[[#This Row],[Network]],"")</f>
        <v/>
      </c>
      <c r="E1500" t="str">
        <f>IF(AND(TimeSpend[[#This Row],[Personnel number]]&lt;&gt;"",TimeSpend[[#This Row],[Date]]&lt;&gt;""),TimeSpend[[#This Row],[Network Description]],"")</f>
        <v/>
      </c>
      <c r="F1500" t="str">
        <f>IF(AND(TimeSpend[[#This Row],[Personnel number]]&lt;&gt;"",TimeSpend[[#This Row],[Date]]&lt;&gt;""),TimeSpend[[#This Row],[Activity]],"")</f>
        <v/>
      </c>
      <c r="G1500" t="str">
        <f>IF(AND(TimeSpend[[#This Row],[Personnel number]]&lt;&gt;"",TimeSpend[[#This Row],[Date]]&lt;&gt;""),TimeSpend[[#This Row],[Activity description]],"")</f>
        <v/>
      </c>
      <c r="H1500" s="36" t="str">
        <f>IF(AND(TimeSpend[[#This Row],[Personnel number]]&lt;&gt;"",TimeSpend[[#This Row],[Date]]&lt;&gt;""),TimeSpend[[#This Row],[Start Time]],"")</f>
        <v/>
      </c>
      <c r="I1500" s="36" t="str">
        <f>IF(AND(TimeSpend[[#This Row],[Personnel number]]&lt;&gt;"",TimeSpend[[#This Row],[Date]]&lt;&gt;""),TimeSpend[[#This Row],[End Time]],"")</f>
        <v/>
      </c>
      <c r="J1500" t="str">
        <f>IF(AND(TimeSpend[[#This Row],[Personnel number]]&lt;&gt;"",TimeSpend[[#This Row],[Date]]&lt;&gt;""),TimeSpend[[#This Row],[Location]],"")</f>
        <v/>
      </c>
      <c r="K1500" t="str">
        <f>IF(AND(TimeSpend[[#This Row],[Personnel number]]&lt;&gt;"",TimeSpend[[#This Row],[Date]]&lt;&gt;""),TimeSpend[[#This Row],[Task]],"")</f>
        <v/>
      </c>
      <c r="L1500" t="str">
        <f>IF(AND(TimeSpend[[#This Row],[Personnel number]]&lt;&gt;"",TimeSpend[[#This Row],[Date]]&lt;&gt;""),Utilization!$J$2,"")</f>
        <v/>
      </c>
      <c r="M1500" t="str">
        <f>IF(AND(TimeSpend[[#This Row],[Personnel number]]&lt;&gt;"",TimeSpend[[#This Row],[Date]]&lt;&gt;""),TimeSpend[[#This Row],[Employee Name]],"")</f>
        <v/>
      </c>
      <c r="N1500" t="str">
        <f t="shared" si="46"/>
        <v/>
      </c>
      <c r="O1500" t="str">
        <f t="shared" si="47"/>
        <v/>
      </c>
      <c r="P1500" t="str">
        <f>IF(D1500&lt;&gt;"",VLOOKUP(D1500,Projects!B:C,2,0),"")</f>
        <v/>
      </c>
    </row>
    <row r="1501" spans="1:16" x14ac:dyDescent="0.25">
      <c r="A1501" t="str">
        <f>UPPER(IF(AND(TimeSpend[[#This Row],[Personnel number]]&lt;&gt;"",TimeSpend[[#This Row],[Date]]&lt;&gt;""),TimeSpend[[#This Row],[Personnel number]],""))</f>
        <v/>
      </c>
      <c r="B1501" s="85" t="str">
        <f>IF(AND(TimeSpend[[#This Row],[Personnel number]]&lt;&gt;"",TimeSpend[[#This Row],[Date]]&lt;&gt;""),TEXT(TimeSpend[[#This Row],[Date]],"[$-409]yyyyMMdd"),"")</f>
        <v/>
      </c>
      <c r="C1501" s="33" t="str">
        <f>IF(AND(TimeSpend[[#This Row],[Personnel number]]&lt;&gt;"",TimeSpend[[#This Row],[Date]]&lt;&gt;""),SUBSTITUTE(TimeSpend[[#This Row],[Hours]],",","."),"")</f>
        <v/>
      </c>
      <c r="D1501" t="str">
        <f>IF(AND(TimeSpend[[#This Row],[Personnel number]]&lt;&gt;"",TimeSpend[[#This Row],[Date]]&lt;&gt;""),TimeSpend[[#This Row],[Network]],"")</f>
        <v/>
      </c>
      <c r="E1501" t="str">
        <f>IF(AND(TimeSpend[[#This Row],[Personnel number]]&lt;&gt;"",TimeSpend[[#This Row],[Date]]&lt;&gt;""),TimeSpend[[#This Row],[Network Description]],"")</f>
        <v/>
      </c>
      <c r="F1501" t="str">
        <f>IF(AND(TimeSpend[[#This Row],[Personnel number]]&lt;&gt;"",TimeSpend[[#This Row],[Date]]&lt;&gt;""),TimeSpend[[#This Row],[Activity]],"")</f>
        <v/>
      </c>
      <c r="G1501" t="str">
        <f>IF(AND(TimeSpend[[#This Row],[Personnel number]]&lt;&gt;"",TimeSpend[[#This Row],[Date]]&lt;&gt;""),TimeSpend[[#This Row],[Activity description]],"")</f>
        <v/>
      </c>
      <c r="H1501" s="36" t="str">
        <f>IF(AND(TimeSpend[[#This Row],[Personnel number]]&lt;&gt;"",TimeSpend[[#This Row],[Date]]&lt;&gt;""),TimeSpend[[#This Row],[Start Time]],"")</f>
        <v/>
      </c>
      <c r="I1501" s="36" t="str">
        <f>IF(AND(TimeSpend[[#This Row],[Personnel number]]&lt;&gt;"",TimeSpend[[#This Row],[Date]]&lt;&gt;""),TimeSpend[[#This Row],[End Time]],"")</f>
        <v/>
      </c>
      <c r="J1501" t="str">
        <f>IF(AND(TimeSpend[[#This Row],[Personnel number]]&lt;&gt;"",TimeSpend[[#This Row],[Date]]&lt;&gt;""),TimeSpend[[#This Row],[Location]],"")</f>
        <v/>
      </c>
      <c r="K1501" t="str">
        <f>IF(AND(TimeSpend[[#This Row],[Personnel number]]&lt;&gt;"",TimeSpend[[#This Row],[Date]]&lt;&gt;""),TimeSpend[[#This Row],[Task]],"")</f>
        <v/>
      </c>
      <c r="L1501" t="str">
        <f>IF(AND(TimeSpend[[#This Row],[Personnel number]]&lt;&gt;"",TimeSpend[[#This Row],[Date]]&lt;&gt;""),Utilization!$J$2,"")</f>
        <v/>
      </c>
      <c r="M1501" t="str">
        <f>IF(AND(TimeSpend[[#This Row],[Personnel number]]&lt;&gt;"",TimeSpend[[#This Row],[Date]]&lt;&gt;""),TimeSpend[[#This Row],[Employee Name]],"")</f>
        <v/>
      </c>
      <c r="N1501" t="str">
        <f t="shared" si="46"/>
        <v/>
      </c>
      <c r="O1501" t="str">
        <f t="shared" si="47"/>
        <v/>
      </c>
      <c r="P1501" t="str">
        <f>IF(D1501&lt;&gt;"",VLOOKUP(D1501,Projects!B:C,2,0),"")</f>
        <v/>
      </c>
    </row>
    <row r="1502" spans="1:16" x14ac:dyDescent="0.25">
      <c r="A1502" t="str">
        <f>UPPER(IF(AND(TimeSpend[[#This Row],[Personnel number]]&lt;&gt;"",TimeSpend[[#This Row],[Date]]&lt;&gt;""),TimeSpend[[#This Row],[Personnel number]],""))</f>
        <v/>
      </c>
      <c r="B1502" s="85" t="str">
        <f>IF(AND(TimeSpend[[#This Row],[Personnel number]]&lt;&gt;"",TimeSpend[[#This Row],[Date]]&lt;&gt;""),TEXT(TimeSpend[[#This Row],[Date]],"[$-409]yyyyMMdd"),"")</f>
        <v/>
      </c>
      <c r="C1502" s="33" t="str">
        <f>IF(AND(TimeSpend[[#This Row],[Personnel number]]&lt;&gt;"",TimeSpend[[#This Row],[Date]]&lt;&gt;""),SUBSTITUTE(TimeSpend[[#This Row],[Hours]],",","."),"")</f>
        <v/>
      </c>
      <c r="D1502" t="str">
        <f>IF(AND(TimeSpend[[#This Row],[Personnel number]]&lt;&gt;"",TimeSpend[[#This Row],[Date]]&lt;&gt;""),TimeSpend[[#This Row],[Network]],"")</f>
        <v/>
      </c>
      <c r="E1502" t="str">
        <f>IF(AND(TimeSpend[[#This Row],[Personnel number]]&lt;&gt;"",TimeSpend[[#This Row],[Date]]&lt;&gt;""),TimeSpend[[#This Row],[Network Description]],"")</f>
        <v/>
      </c>
      <c r="F1502" t="str">
        <f>IF(AND(TimeSpend[[#This Row],[Personnel number]]&lt;&gt;"",TimeSpend[[#This Row],[Date]]&lt;&gt;""),TimeSpend[[#This Row],[Activity]],"")</f>
        <v/>
      </c>
      <c r="G1502" t="str">
        <f>IF(AND(TimeSpend[[#This Row],[Personnel number]]&lt;&gt;"",TimeSpend[[#This Row],[Date]]&lt;&gt;""),TimeSpend[[#This Row],[Activity description]],"")</f>
        <v/>
      </c>
      <c r="H1502" s="36" t="str">
        <f>IF(AND(TimeSpend[[#This Row],[Personnel number]]&lt;&gt;"",TimeSpend[[#This Row],[Date]]&lt;&gt;""),TimeSpend[[#This Row],[Start Time]],"")</f>
        <v/>
      </c>
      <c r="I1502" s="36" t="str">
        <f>IF(AND(TimeSpend[[#This Row],[Personnel number]]&lt;&gt;"",TimeSpend[[#This Row],[Date]]&lt;&gt;""),TimeSpend[[#This Row],[End Time]],"")</f>
        <v/>
      </c>
      <c r="J1502" t="str">
        <f>IF(AND(TimeSpend[[#This Row],[Personnel number]]&lt;&gt;"",TimeSpend[[#This Row],[Date]]&lt;&gt;""),TimeSpend[[#This Row],[Location]],"")</f>
        <v/>
      </c>
      <c r="K1502" t="str">
        <f>IF(AND(TimeSpend[[#This Row],[Personnel number]]&lt;&gt;"",TimeSpend[[#This Row],[Date]]&lt;&gt;""),TimeSpend[[#This Row],[Task]],"")</f>
        <v/>
      </c>
      <c r="L1502" t="str">
        <f>IF(AND(TimeSpend[[#This Row],[Personnel number]]&lt;&gt;"",TimeSpend[[#This Row],[Date]]&lt;&gt;""),Utilization!$J$2,"")</f>
        <v/>
      </c>
      <c r="M1502" t="str">
        <f>IF(AND(TimeSpend[[#This Row],[Personnel number]]&lt;&gt;"",TimeSpend[[#This Row],[Date]]&lt;&gt;""),TimeSpend[[#This Row],[Employee Name]],"")</f>
        <v/>
      </c>
      <c r="N1502" t="str">
        <f t="shared" si="46"/>
        <v/>
      </c>
      <c r="O1502" t="str">
        <f t="shared" si="47"/>
        <v/>
      </c>
      <c r="P1502" t="str">
        <f>IF(D1502&lt;&gt;"",VLOOKUP(D1502,Projects!B:C,2,0),"")</f>
        <v/>
      </c>
    </row>
    <row r="1503" spans="1:16" x14ac:dyDescent="0.25">
      <c r="A1503" t="str">
        <f>UPPER(IF(AND(TimeSpend[[#This Row],[Personnel number]]&lt;&gt;"",TimeSpend[[#This Row],[Date]]&lt;&gt;""),TimeSpend[[#This Row],[Personnel number]],""))</f>
        <v/>
      </c>
      <c r="B1503" s="85" t="str">
        <f>IF(AND(TimeSpend[[#This Row],[Personnel number]]&lt;&gt;"",TimeSpend[[#This Row],[Date]]&lt;&gt;""),TEXT(TimeSpend[[#This Row],[Date]],"[$-409]yyyyMMdd"),"")</f>
        <v/>
      </c>
      <c r="C1503" s="33" t="str">
        <f>IF(AND(TimeSpend[[#This Row],[Personnel number]]&lt;&gt;"",TimeSpend[[#This Row],[Date]]&lt;&gt;""),SUBSTITUTE(TimeSpend[[#This Row],[Hours]],",","."),"")</f>
        <v/>
      </c>
      <c r="D1503" t="str">
        <f>IF(AND(TimeSpend[[#This Row],[Personnel number]]&lt;&gt;"",TimeSpend[[#This Row],[Date]]&lt;&gt;""),TimeSpend[[#This Row],[Network]],"")</f>
        <v/>
      </c>
      <c r="E1503" t="str">
        <f>IF(AND(TimeSpend[[#This Row],[Personnel number]]&lt;&gt;"",TimeSpend[[#This Row],[Date]]&lt;&gt;""),TimeSpend[[#This Row],[Network Description]],"")</f>
        <v/>
      </c>
      <c r="F1503" t="str">
        <f>IF(AND(TimeSpend[[#This Row],[Personnel number]]&lt;&gt;"",TimeSpend[[#This Row],[Date]]&lt;&gt;""),TimeSpend[[#This Row],[Activity]],"")</f>
        <v/>
      </c>
      <c r="G1503" t="str">
        <f>IF(AND(TimeSpend[[#This Row],[Personnel number]]&lt;&gt;"",TimeSpend[[#This Row],[Date]]&lt;&gt;""),TimeSpend[[#This Row],[Activity description]],"")</f>
        <v/>
      </c>
      <c r="H1503" s="36" t="str">
        <f>IF(AND(TimeSpend[[#This Row],[Personnel number]]&lt;&gt;"",TimeSpend[[#This Row],[Date]]&lt;&gt;""),TimeSpend[[#This Row],[Start Time]],"")</f>
        <v/>
      </c>
      <c r="I1503" s="36" t="str">
        <f>IF(AND(TimeSpend[[#This Row],[Personnel number]]&lt;&gt;"",TimeSpend[[#This Row],[Date]]&lt;&gt;""),TimeSpend[[#This Row],[End Time]],"")</f>
        <v/>
      </c>
      <c r="J1503" t="str">
        <f>IF(AND(TimeSpend[[#This Row],[Personnel number]]&lt;&gt;"",TimeSpend[[#This Row],[Date]]&lt;&gt;""),TimeSpend[[#This Row],[Location]],"")</f>
        <v/>
      </c>
      <c r="K1503" t="str">
        <f>IF(AND(TimeSpend[[#This Row],[Personnel number]]&lt;&gt;"",TimeSpend[[#This Row],[Date]]&lt;&gt;""),TimeSpend[[#This Row],[Task]],"")</f>
        <v/>
      </c>
      <c r="L1503" t="str">
        <f>IF(AND(TimeSpend[[#This Row],[Personnel number]]&lt;&gt;"",TimeSpend[[#This Row],[Date]]&lt;&gt;""),Utilization!$J$2,"")</f>
        <v/>
      </c>
      <c r="M1503" t="str">
        <f>IF(AND(TimeSpend[[#This Row],[Personnel number]]&lt;&gt;"",TimeSpend[[#This Row],[Date]]&lt;&gt;""),TimeSpend[[#This Row],[Employee Name]],"")</f>
        <v/>
      </c>
      <c r="N1503" t="str">
        <f t="shared" si="46"/>
        <v/>
      </c>
      <c r="O1503" t="str">
        <f t="shared" si="47"/>
        <v/>
      </c>
      <c r="P1503" t="str">
        <f>IF(D1503&lt;&gt;"",VLOOKUP(D1503,Projects!B:C,2,0),"")</f>
        <v/>
      </c>
    </row>
    <row r="1504" spans="1:16" x14ac:dyDescent="0.25">
      <c r="A1504" t="str">
        <f>UPPER(IF(AND(TimeSpend[[#This Row],[Personnel number]]&lt;&gt;"",TimeSpend[[#This Row],[Date]]&lt;&gt;""),TimeSpend[[#This Row],[Personnel number]],""))</f>
        <v/>
      </c>
      <c r="B1504" s="85" t="str">
        <f>IF(AND(TimeSpend[[#This Row],[Personnel number]]&lt;&gt;"",TimeSpend[[#This Row],[Date]]&lt;&gt;""),TEXT(TimeSpend[[#This Row],[Date]],"[$-409]yyyyMMdd"),"")</f>
        <v/>
      </c>
      <c r="C1504" s="33" t="str">
        <f>IF(AND(TimeSpend[[#This Row],[Personnel number]]&lt;&gt;"",TimeSpend[[#This Row],[Date]]&lt;&gt;""),SUBSTITUTE(TimeSpend[[#This Row],[Hours]],",","."),"")</f>
        <v/>
      </c>
      <c r="D1504" t="str">
        <f>IF(AND(TimeSpend[[#This Row],[Personnel number]]&lt;&gt;"",TimeSpend[[#This Row],[Date]]&lt;&gt;""),TimeSpend[[#This Row],[Network]],"")</f>
        <v/>
      </c>
      <c r="E1504" t="str">
        <f>IF(AND(TimeSpend[[#This Row],[Personnel number]]&lt;&gt;"",TimeSpend[[#This Row],[Date]]&lt;&gt;""),TimeSpend[[#This Row],[Network Description]],"")</f>
        <v/>
      </c>
      <c r="F1504" t="str">
        <f>IF(AND(TimeSpend[[#This Row],[Personnel number]]&lt;&gt;"",TimeSpend[[#This Row],[Date]]&lt;&gt;""),TimeSpend[[#This Row],[Activity]],"")</f>
        <v/>
      </c>
      <c r="G1504" t="str">
        <f>IF(AND(TimeSpend[[#This Row],[Personnel number]]&lt;&gt;"",TimeSpend[[#This Row],[Date]]&lt;&gt;""),TimeSpend[[#This Row],[Activity description]],"")</f>
        <v/>
      </c>
      <c r="H1504" s="36" t="str">
        <f>IF(AND(TimeSpend[[#This Row],[Personnel number]]&lt;&gt;"",TimeSpend[[#This Row],[Date]]&lt;&gt;""),TimeSpend[[#This Row],[Start Time]],"")</f>
        <v/>
      </c>
      <c r="I1504" s="36" t="str">
        <f>IF(AND(TimeSpend[[#This Row],[Personnel number]]&lt;&gt;"",TimeSpend[[#This Row],[Date]]&lt;&gt;""),TimeSpend[[#This Row],[End Time]],"")</f>
        <v/>
      </c>
      <c r="J1504" t="str">
        <f>IF(AND(TimeSpend[[#This Row],[Personnel number]]&lt;&gt;"",TimeSpend[[#This Row],[Date]]&lt;&gt;""),TimeSpend[[#This Row],[Location]],"")</f>
        <v/>
      </c>
      <c r="K1504" t="str">
        <f>IF(AND(TimeSpend[[#This Row],[Personnel number]]&lt;&gt;"",TimeSpend[[#This Row],[Date]]&lt;&gt;""),TimeSpend[[#This Row],[Task]],"")</f>
        <v/>
      </c>
      <c r="L1504" t="str">
        <f>IF(AND(TimeSpend[[#This Row],[Personnel number]]&lt;&gt;"",TimeSpend[[#This Row],[Date]]&lt;&gt;""),Utilization!$J$2,"")</f>
        <v/>
      </c>
      <c r="M1504" t="str">
        <f>IF(AND(TimeSpend[[#This Row],[Personnel number]]&lt;&gt;"",TimeSpend[[#This Row],[Date]]&lt;&gt;""),TimeSpend[[#This Row],[Employee Name]],"")</f>
        <v/>
      </c>
      <c r="N1504" t="str">
        <f t="shared" si="46"/>
        <v/>
      </c>
      <c r="O1504" t="str">
        <f t="shared" si="47"/>
        <v/>
      </c>
      <c r="P1504" t="str">
        <f>IF(D1504&lt;&gt;"",VLOOKUP(D1504,Projects!B:C,2,0),"")</f>
        <v/>
      </c>
    </row>
    <row r="1505" spans="1:16" x14ac:dyDescent="0.25">
      <c r="A1505" t="str">
        <f>UPPER(IF(AND(TimeSpend[[#This Row],[Personnel number]]&lt;&gt;"",TimeSpend[[#This Row],[Date]]&lt;&gt;""),TimeSpend[[#This Row],[Personnel number]],""))</f>
        <v/>
      </c>
      <c r="B1505" s="85" t="str">
        <f>IF(AND(TimeSpend[[#This Row],[Personnel number]]&lt;&gt;"",TimeSpend[[#This Row],[Date]]&lt;&gt;""),TEXT(TimeSpend[[#This Row],[Date]],"[$-409]yyyyMMdd"),"")</f>
        <v/>
      </c>
      <c r="C1505" s="33" t="str">
        <f>IF(AND(TimeSpend[[#This Row],[Personnel number]]&lt;&gt;"",TimeSpend[[#This Row],[Date]]&lt;&gt;""),SUBSTITUTE(TimeSpend[[#This Row],[Hours]],",","."),"")</f>
        <v/>
      </c>
      <c r="D1505" t="str">
        <f>IF(AND(TimeSpend[[#This Row],[Personnel number]]&lt;&gt;"",TimeSpend[[#This Row],[Date]]&lt;&gt;""),TimeSpend[[#This Row],[Network]],"")</f>
        <v/>
      </c>
      <c r="E1505" t="str">
        <f>IF(AND(TimeSpend[[#This Row],[Personnel number]]&lt;&gt;"",TimeSpend[[#This Row],[Date]]&lt;&gt;""),TimeSpend[[#This Row],[Network Description]],"")</f>
        <v/>
      </c>
      <c r="F1505" t="str">
        <f>IF(AND(TimeSpend[[#This Row],[Personnel number]]&lt;&gt;"",TimeSpend[[#This Row],[Date]]&lt;&gt;""),TimeSpend[[#This Row],[Activity]],"")</f>
        <v/>
      </c>
      <c r="G1505" t="str">
        <f>IF(AND(TimeSpend[[#This Row],[Personnel number]]&lt;&gt;"",TimeSpend[[#This Row],[Date]]&lt;&gt;""),TimeSpend[[#This Row],[Activity description]],"")</f>
        <v/>
      </c>
      <c r="H1505" s="36" t="str">
        <f>IF(AND(TimeSpend[[#This Row],[Personnel number]]&lt;&gt;"",TimeSpend[[#This Row],[Date]]&lt;&gt;""),TimeSpend[[#This Row],[Start Time]],"")</f>
        <v/>
      </c>
      <c r="I1505" s="36" t="str">
        <f>IF(AND(TimeSpend[[#This Row],[Personnel number]]&lt;&gt;"",TimeSpend[[#This Row],[Date]]&lt;&gt;""),TimeSpend[[#This Row],[End Time]],"")</f>
        <v/>
      </c>
      <c r="J1505" t="str">
        <f>IF(AND(TimeSpend[[#This Row],[Personnel number]]&lt;&gt;"",TimeSpend[[#This Row],[Date]]&lt;&gt;""),TimeSpend[[#This Row],[Location]],"")</f>
        <v/>
      </c>
      <c r="K1505" t="str">
        <f>IF(AND(TimeSpend[[#This Row],[Personnel number]]&lt;&gt;"",TimeSpend[[#This Row],[Date]]&lt;&gt;""),TimeSpend[[#This Row],[Task]],"")</f>
        <v/>
      </c>
      <c r="L1505" t="str">
        <f>IF(AND(TimeSpend[[#This Row],[Personnel number]]&lt;&gt;"",TimeSpend[[#This Row],[Date]]&lt;&gt;""),Utilization!$J$2,"")</f>
        <v/>
      </c>
      <c r="M1505" t="str">
        <f>IF(AND(TimeSpend[[#This Row],[Personnel number]]&lt;&gt;"",TimeSpend[[#This Row],[Date]]&lt;&gt;""),TimeSpend[[#This Row],[Employee Name]],"")</f>
        <v/>
      </c>
      <c r="N1505" t="str">
        <f t="shared" si="46"/>
        <v/>
      </c>
      <c r="O1505" t="str">
        <f t="shared" si="47"/>
        <v/>
      </c>
      <c r="P1505" t="str">
        <f>IF(D1505&lt;&gt;"",VLOOKUP(D1505,Projects!B:C,2,0),"")</f>
        <v/>
      </c>
    </row>
    <row r="1506" spans="1:16" x14ac:dyDescent="0.25">
      <c r="A1506" t="str">
        <f>UPPER(IF(AND(TimeSpend[[#This Row],[Personnel number]]&lt;&gt;"",TimeSpend[[#This Row],[Date]]&lt;&gt;""),TimeSpend[[#This Row],[Personnel number]],""))</f>
        <v/>
      </c>
      <c r="B1506" s="85" t="str">
        <f>IF(AND(TimeSpend[[#This Row],[Personnel number]]&lt;&gt;"",TimeSpend[[#This Row],[Date]]&lt;&gt;""),TEXT(TimeSpend[[#This Row],[Date]],"[$-409]yyyyMMdd"),"")</f>
        <v/>
      </c>
      <c r="C1506" s="33" t="str">
        <f>IF(AND(TimeSpend[[#This Row],[Personnel number]]&lt;&gt;"",TimeSpend[[#This Row],[Date]]&lt;&gt;""),SUBSTITUTE(TimeSpend[[#This Row],[Hours]],",","."),"")</f>
        <v/>
      </c>
      <c r="D1506" t="str">
        <f>IF(AND(TimeSpend[[#This Row],[Personnel number]]&lt;&gt;"",TimeSpend[[#This Row],[Date]]&lt;&gt;""),TimeSpend[[#This Row],[Network]],"")</f>
        <v/>
      </c>
      <c r="E1506" t="str">
        <f>IF(AND(TimeSpend[[#This Row],[Personnel number]]&lt;&gt;"",TimeSpend[[#This Row],[Date]]&lt;&gt;""),TimeSpend[[#This Row],[Network Description]],"")</f>
        <v/>
      </c>
      <c r="F1506" t="str">
        <f>IF(AND(TimeSpend[[#This Row],[Personnel number]]&lt;&gt;"",TimeSpend[[#This Row],[Date]]&lt;&gt;""),TimeSpend[[#This Row],[Activity]],"")</f>
        <v/>
      </c>
      <c r="G1506" t="str">
        <f>IF(AND(TimeSpend[[#This Row],[Personnel number]]&lt;&gt;"",TimeSpend[[#This Row],[Date]]&lt;&gt;""),TimeSpend[[#This Row],[Activity description]],"")</f>
        <v/>
      </c>
      <c r="H1506" s="36" t="str">
        <f>IF(AND(TimeSpend[[#This Row],[Personnel number]]&lt;&gt;"",TimeSpend[[#This Row],[Date]]&lt;&gt;""),TimeSpend[[#This Row],[Start Time]],"")</f>
        <v/>
      </c>
      <c r="I1506" s="36" t="str">
        <f>IF(AND(TimeSpend[[#This Row],[Personnel number]]&lt;&gt;"",TimeSpend[[#This Row],[Date]]&lt;&gt;""),TimeSpend[[#This Row],[End Time]],"")</f>
        <v/>
      </c>
      <c r="J1506" t="str">
        <f>IF(AND(TimeSpend[[#This Row],[Personnel number]]&lt;&gt;"",TimeSpend[[#This Row],[Date]]&lt;&gt;""),TimeSpend[[#This Row],[Location]],"")</f>
        <v/>
      </c>
      <c r="K1506" t="str">
        <f>IF(AND(TimeSpend[[#This Row],[Personnel number]]&lt;&gt;"",TimeSpend[[#This Row],[Date]]&lt;&gt;""),TimeSpend[[#This Row],[Task]],"")</f>
        <v/>
      </c>
      <c r="L1506" t="str">
        <f>IF(AND(TimeSpend[[#This Row],[Personnel number]]&lt;&gt;"",TimeSpend[[#This Row],[Date]]&lt;&gt;""),Utilization!$J$2,"")</f>
        <v/>
      </c>
      <c r="M1506" t="str">
        <f>IF(AND(TimeSpend[[#This Row],[Personnel number]]&lt;&gt;"",TimeSpend[[#This Row],[Date]]&lt;&gt;""),TimeSpend[[#This Row],[Employee Name]],"")</f>
        <v/>
      </c>
      <c r="N1506" t="str">
        <f t="shared" si="46"/>
        <v/>
      </c>
      <c r="O1506" t="str">
        <f t="shared" si="47"/>
        <v/>
      </c>
      <c r="P1506" t="str">
        <f>IF(D1506&lt;&gt;"",VLOOKUP(D1506,Projects!B:C,2,0),"")</f>
        <v/>
      </c>
    </row>
    <row r="1507" spans="1:16" x14ac:dyDescent="0.25">
      <c r="A1507" t="str">
        <f>UPPER(IF(AND(TimeSpend[[#This Row],[Personnel number]]&lt;&gt;"",TimeSpend[[#This Row],[Date]]&lt;&gt;""),TimeSpend[[#This Row],[Personnel number]],""))</f>
        <v/>
      </c>
      <c r="B1507" s="85" t="str">
        <f>IF(AND(TimeSpend[[#This Row],[Personnel number]]&lt;&gt;"",TimeSpend[[#This Row],[Date]]&lt;&gt;""),TEXT(TimeSpend[[#This Row],[Date]],"[$-409]yyyyMMdd"),"")</f>
        <v/>
      </c>
      <c r="C1507" s="33" t="str">
        <f>IF(AND(TimeSpend[[#This Row],[Personnel number]]&lt;&gt;"",TimeSpend[[#This Row],[Date]]&lt;&gt;""),SUBSTITUTE(TimeSpend[[#This Row],[Hours]],",","."),"")</f>
        <v/>
      </c>
      <c r="D1507" t="str">
        <f>IF(AND(TimeSpend[[#This Row],[Personnel number]]&lt;&gt;"",TimeSpend[[#This Row],[Date]]&lt;&gt;""),TimeSpend[[#This Row],[Network]],"")</f>
        <v/>
      </c>
      <c r="E1507" t="str">
        <f>IF(AND(TimeSpend[[#This Row],[Personnel number]]&lt;&gt;"",TimeSpend[[#This Row],[Date]]&lt;&gt;""),TimeSpend[[#This Row],[Network Description]],"")</f>
        <v/>
      </c>
      <c r="F1507" t="str">
        <f>IF(AND(TimeSpend[[#This Row],[Personnel number]]&lt;&gt;"",TimeSpend[[#This Row],[Date]]&lt;&gt;""),TimeSpend[[#This Row],[Activity]],"")</f>
        <v/>
      </c>
      <c r="G1507" t="str">
        <f>IF(AND(TimeSpend[[#This Row],[Personnel number]]&lt;&gt;"",TimeSpend[[#This Row],[Date]]&lt;&gt;""),TimeSpend[[#This Row],[Activity description]],"")</f>
        <v/>
      </c>
      <c r="H1507" s="36" t="str">
        <f>IF(AND(TimeSpend[[#This Row],[Personnel number]]&lt;&gt;"",TimeSpend[[#This Row],[Date]]&lt;&gt;""),TimeSpend[[#This Row],[Start Time]],"")</f>
        <v/>
      </c>
      <c r="I1507" s="36" t="str">
        <f>IF(AND(TimeSpend[[#This Row],[Personnel number]]&lt;&gt;"",TimeSpend[[#This Row],[Date]]&lt;&gt;""),TimeSpend[[#This Row],[End Time]],"")</f>
        <v/>
      </c>
      <c r="J1507" t="str">
        <f>IF(AND(TimeSpend[[#This Row],[Personnel number]]&lt;&gt;"",TimeSpend[[#This Row],[Date]]&lt;&gt;""),TimeSpend[[#This Row],[Location]],"")</f>
        <v/>
      </c>
      <c r="K1507" t="str">
        <f>IF(AND(TimeSpend[[#This Row],[Personnel number]]&lt;&gt;"",TimeSpend[[#This Row],[Date]]&lt;&gt;""),TimeSpend[[#This Row],[Task]],"")</f>
        <v/>
      </c>
      <c r="L1507" t="str">
        <f>IF(AND(TimeSpend[[#This Row],[Personnel number]]&lt;&gt;"",TimeSpend[[#This Row],[Date]]&lt;&gt;""),Utilization!$J$2,"")</f>
        <v/>
      </c>
      <c r="M1507" t="str">
        <f>IF(AND(TimeSpend[[#This Row],[Personnel number]]&lt;&gt;"",TimeSpend[[#This Row],[Date]]&lt;&gt;""),TimeSpend[[#This Row],[Employee Name]],"")</f>
        <v/>
      </c>
      <c r="N1507" t="str">
        <f t="shared" si="46"/>
        <v/>
      </c>
      <c r="O1507" t="str">
        <f t="shared" si="47"/>
        <v/>
      </c>
      <c r="P1507" t="str">
        <f>IF(D1507&lt;&gt;"",VLOOKUP(D1507,Projects!B:C,2,0),"")</f>
        <v/>
      </c>
    </row>
    <row r="1508" spans="1:16" x14ac:dyDescent="0.25">
      <c r="A1508" t="str">
        <f>UPPER(IF(AND(TimeSpend[[#This Row],[Personnel number]]&lt;&gt;"",TimeSpend[[#This Row],[Date]]&lt;&gt;""),TimeSpend[[#This Row],[Personnel number]],""))</f>
        <v/>
      </c>
      <c r="B1508" s="85" t="str">
        <f>IF(AND(TimeSpend[[#This Row],[Personnel number]]&lt;&gt;"",TimeSpend[[#This Row],[Date]]&lt;&gt;""),TEXT(TimeSpend[[#This Row],[Date]],"[$-409]yyyyMMdd"),"")</f>
        <v/>
      </c>
      <c r="C1508" s="33" t="str">
        <f>IF(AND(TimeSpend[[#This Row],[Personnel number]]&lt;&gt;"",TimeSpend[[#This Row],[Date]]&lt;&gt;""),SUBSTITUTE(TimeSpend[[#This Row],[Hours]],",","."),"")</f>
        <v/>
      </c>
      <c r="D1508" t="str">
        <f>IF(AND(TimeSpend[[#This Row],[Personnel number]]&lt;&gt;"",TimeSpend[[#This Row],[Date]]&lt;&gt;""),TimeSpend[[#This Row],[Network]],"")</f>
        <v/>
      </c>
      <c r="E1508" t="str">
        <f>IF(AND(TimeSpend[[#This Row],[Personnel number]]&lt;&gt;"",TimeSpend[[#This Row],[Date]]&lt;&gt;""),TimeSpend[[#This Row],[Network Description]],"")</f>
        <v/>
      </c>
      <c r="F1508" t="str">
        <f>IF(AND(TimeSpend[[#This Row],[Personnel number]]&lt;&gt;"",TimeSpend[[#This Row],[Date]]&lt;&gt;""),TimeSpend[[#This Row],[Activity]],"")</f>
        <v/>
      </c>
      <c r="G1508" t="str">
        <f>IF(AND(TimeSpend[[#This Row],[Personnel number]]&lt;&gt;"",TimeSpend[[#This Row],[Date]]&lt;&gt;""),TimeSpend[[#This Row],[Activity description]],"")</f>
        <v/>
      </c>
      <c r="H1508" s="36" t="str">
        <f>IF(AND(TimeSpend[[#This Row],[Personnel number]]&lt;&gt;"",TimeSpend[[#This Row],[Date]]&lt;&gt;""),TimeSpend[[#This Row],[Start Time]],"")</f>
        <v/>
      </c>
      <c r="I1508" s="36" t="str">
        <f>IF(AND(TimeSpend[[#This Row],[Personnel number]]&lt;&gt;"",TimeSpend[[#This Row],[Date]]&lt;&gt;""),TimeSpend[[#This Row],[End Time]],"")</f>
        <v/>
      </c>
      <c r="J1508" t="str">
        <f>IF(AND(TimeSpend[[#This Row],[Personnel number]]&lt;&gt;"",TimeSpend[[#This Row],[Date]]&lt;&gt;""),TimeSpend[[#This Row],[Location]],"")</f>
        <v/>
      </c>
      <c r="K1508" t="str">
        <f>IF(AND(TimeSpend[[#This Row],[Personnel number]]&lt;&gt;"",TimeSpend[[#This Row],[Date]]&lt;&gt;""),TimeSpend[[#This Row],[Task]],"")</f>
        <v/>
      </c>
      <c r="L1508" t="str">
        <f>IF(AND(TimeSpend[[#This Row],[Personnel number]]&lt;&gt;"",TimeSpend[[#This Row],[Date]]&lt;&gt;""),Utilization!$J$2,"")</f>
        <v/>
      </c>
      <c r="M1508" t="str">
        <f>IF(AND(TimeSpend[[#This Row],[Personnel number]]&lt;&gt;"",TimeSpend[[#This Row],[Date]]&lt;&gt;""),TimeSpend[[#This Row],[Employee Name]],"")</f>
        <v/>
      </c>
      <c r="N1508" t="str">
        <f t="shared" si="46"/>
        <v/>
      </c>
      <c r="O1508" t="str">
        <f t="shared" si="47"/>
        <v/>
      </c>
      <c r="P1508" t="str">
        <f>IF(D1508&lt;&gt;"",VLOOKUP(D1508,Projects!B:C,2,0),"")</f>
        <v/>
      </c>
    </row>
    <row r="1509" spans="1:16" x14ac:dyDescent="0.25">
      <c r="A1509" t="str">
        <f>UPPER(IF(AND(TimeSpend[[#This Row],[Personnel number]]&lt;&gt;"",TimeSpend[[#This Row],[Date]]&lt;&gt;""),TimeSpend[[#This Row],[Personnel number]],""))</f>
        <v/>
      </c>
      <c r="B1509" s="85" t="str">
        <f>IF(AND(TimeSpend[[#This Row],[Personnel number]]&lt;&gt;"",TimeSpend[[#This Row],[Date]]&lt;&gt;""),TEXT(TimeSpend[[#This Row],[Date]],"[$-409]yyyyMMdd"),"")</f>
        <v/>
      </c>
      <c r="C1509" s="33" t="str">
        <f>IF(AND(TimeSpend[[#This Row],[Personnel number]]&lt;&gt;"",TimeSpend[[#This Row],[Date]]&lt;&gt;""),SUBSTITUTE(TimeSpend[[#This Row],[Hours]],",","."),"")</f>
        <v/>
      </c>
      <c r="D1509" t="str">
        <f>IF(AND(TimeSpend[[#This Row],[Personnel number]]&lt;&gt;"",TimeSpend[[#This Row],[Date]]&lt;&gt;""),TimeSpend[[#This Row],[Network]],"")</f>
        <v/>
      </c>
      <c r="E1509" t="str">
        <f>IF(AND(TimeSpend[[#This Row],[Personnel number]]&lt;&gt;"",TimeSpend[[#This Row],[Date]]&lt;&gt;""),TimeSpend[[#This Row],[Network Description]],"")</f>
        <v/>
      </c>
      <c r="F1509" t="str">
        <f>IF(AND(TimeSpend[[#This Row],[Personnel number]]&lt;&gt;"",TimeSpend[[#This Row],[Date]]&lt;&gt;""),TimeSpend[[#This Row],[Activity]],"")</f>
        <v/>
      </c>
      <c r="G1509" t="str">
        <f>IF(AND(TimeSpend[[#This Row],[Personnel number]]&lt;&gt;"",TimeSpend[[#This Row],[Date]]&lt;&gt;""),TimeSpend[[#This Row],[Activity description]],"")</f>
        <v/>
      </c>
      <c r="H1509" s="36" t="str">
        <f>IF(AND(TimeSpend[[#This Row],[Personnel number]]&lt;&gt;"",TimeSpend[[#This Row],[Date]]&lt;&gt;""),TimeSpend[[#This Row],[Start Time]],"")</f>
        <v/>
      </c>
      <c r="I1509" s="36" t="str">
        <f>IF(AND(TimeSpend[[#This Row],[Personnel number]]&lt;&gt;"",TimeSpend[[#This Row],[Date]]&lt;&gt;""),TimeSpend[[#This Row],[End Time]],"")</f>
        <v/>
      </c>
      <c r="J1509" t="str">
        <f>IF(AND(TimeSpend[[#This Row],[Personnel number]]&lt;&gt;"",TimeSpend[[#This Row],[Date]]&lt;&gt;""),TimeSpend[[#This Row],[Location]],"")</f>
        <v/>
      </c>
      <c r="K1509" t="str">
        <f>IF(AND(TimeSpend[[#This Row],[Personnel number]]&lt;&gt;"",TimeSpend[[#This Row],[Date]]&lt;&gt;""),TimeSpend[[#This Row],[Task]],"")</f>
        <v/>
      </c>
      <c r="L1509" t="str">
        <f>IF(AND(TimeSpend[[#This Row],[Personnel number]]&lt;&gt;"",TimeSpend[[#This Row],[Date]]&lt;&gt;""),Utilization!$J$2,"")</f>
        <v/>
      </c>
      <c r="M1509" t="str">
        <f>IF(AND(TimeSpend[[#This Row],[Personnel number]]&lt;&gt;"",TimeSpend[[#This Row],[Date]]&lt;&gt;""),TimeSpend[[#This Row],[Employee Name]],"")</f>
        <v/>
      </c>
      <c r="N1509" t="str">
        <f t="shared" si="46"/>
        <v/>
      </c>
      <c r="O1509" t="str">
        <f t="shared" si="47"/>
        <v/>
      </c>
      <c r="P1509" t="str">
        <f>IF(D1509&lt;&gt;"",VLOOKUP(D1509,Projects!B:C,2,0),"")</f>
        <v/>
      </c>
    </row>
    <row r="1510" spans="1:16" x14ac:dyDescent="0.25">
      <c r="A1510" t="str">
        <f>UPPER(IF(AND(TimeSpend[[#This Row],[Personnel number]]&lt;&gt;"",TimeSpend[[#This Row],[Date]]&lt;&gt;""),TimeSpend[[#This Row],[Personnel number]],""))</f>
        <v/>
      </c>
      <c r="B1510" s="85" t="str">
        <f>IF(AND(TimeSpend[[#This Row],[Personnel number]]&lt;&gt;"",TimeSpend[[#This Row],[Date]]&lt;&gt;""),TEXT(TimeSpend[[#This Row],[Date]],"[$-409]yyyyMMdd"),"")</f>
        <v/>
      </c>
      <c r="C1510" s="33" t="str">
        <f>IF(AND(TimeSpend[[#This Row],[Personnel number]]&lt;&gt;"",TimeSpend[[#This Row],[Date]]&lt;&gt;""),SUBSTITUTE(TimeSpend[[#This Row],[Hours]],",","."),"")</f>
        <v/>
      </c>
      <c r="D1510" t="str">
        <f>IF(AND(TimeSpend[[#This Row],[Personnel number]]&lt;&gt;"",TimeSpend[[#This Row],[Date]]&lt;&gt;""),TimeSpend[[#This Row],[Network]],"")</f>
        <v/>
      </c>
      <c r="E1510" t="str">
        <f>IF(AND(TimeSpend[[#This Row],[Personnel number]]&lt;&gt;"",TimeSpend[[#This Row],[Date]]&lt;&gt;""),TimeSpend[[#This Row],[Network Description]],"")</f>
        <v/>
      </c>
      <c r="F1510" t="str">
        <f>IF(AND(TimeSpend[[#This Row],[Personnel number]]&lt;&gt;"",TimeSpend[[#This Row],[Date]]&lt;&gt;""),TimeSpend[[#This Row],[Activity]],"")</f>
        <v/>
      </c>
      <c r="G1510" t="str">
        <f>IF(AND(TimeSpend[[#This Row],[Personnel number]]&lt;&gt;"",TimeSpend[[#This Row],[Date]]&lt;&gt;""),TimeSpend[[#This Row],[Activity description]],"")</f>
        <v/>
      </c>
      <c r="H1510" s="36" t="str">
        <f>IF(AND(TimeSpend[[#This Row],[Personnel number]]&lt;&gt;"",TimeSpend[[#This Row],[Date]]&lt;&gt;""),TimeSpend[[#This Row],[Start Time]],"")</f>
        <v/>
      </c>
      <c r="I1510" s="36" t="str">
        <f>IF(AND(TimeSpend[[#This Row],[Personnel number]]&lt;&gt;"",TimeSpend[[#This Row],[Date]]&lt;&gt;""),TimeSpend[[#This Row],[End Time]],"")</f>
        <v/>
      </c>
      <c r="J1510" t="str">
        <f>IF(AND(TimeSpend[[#This Row],[Personnel number]]&lt;&gt;"",TimeSpend[[#This Row],[Date]]&lt;&gt;""),TimeSpend[[#This Row],[Location]],"")</f>
        <v/>
      </c>
      <c r="K1510" t="str">
        <f>IF(AND(TimeSpend[[#This Row],[Personnel number]]&lt;&gt;"",TimeSpend[[#This Row],[Date]]&lt;&gt;""),TimeSpend[[#This Row],[Task]],"")</f>
        <v/>
      </c>
      <c r="L1510" t="str">
        <f>IF(AND(TimeSpend[[#This Row],[Personnel number]]&lt;&gt;"",TimeSpend[[#This Row],[Date]]&lt;&gt;""),Utilization!$J$2,"")</f>
        <v/>
      </c>
      <c r="M1510" t="str">
        <f>IF(AND(TimeSpend[[#This Row],[Personnel number]]&lt;&gt;"",TimeSpend[[#This Row],[Date]]&lt;&gt;""),TimeSpend[[#This Row],[Employee Name]],"")</f>
        <v/>
      </c>
      <c r="N1510" t="str">
        <f t="shared" si="46"/>
        <v/>
      </c>
      <c r="O1510" t="str">
        <f t="shared" si="47"/>
        <v/>
      </c>
      <c r="P1510" t="str">
        <f>IF(D1510&lt;&gt;"",VLOOKUP(D1510,Projects!B:C,2,0),"")</f>
        <v/>
      </c>
    </row>
    <row r="1511" spans="1:16" x14ac:dyDescent="0.25">
      <c r="A1511" t="str">
        <f>UPPER(IF(AND(TimeSpend[[#This Row],[Personnel number]]&lt;&gt;"",TimeSpend[[#This Row],[Date]]&lt;&gt;""),TimeSpend[[#This Row],[Personnel number]],""))</f>
        <v/>
      </c>
      <c r="B1511" s="85" t="str">
        <f>IF(AND(TimeSpend[[#This Row],[Personnel number]]&lt;&gt;"",TimeSpend[[#This Row],[Date]]&lt;&gt;""),TEXT(TimeSpend[[#This Row],[Date]],"[$-409]yyyyMMdd"),"")</f>
        <v/>
      </c>
      <c r="C1511" s="33" t="str">
        <f>IF(AND(TimeSpend[[#This Row],[Personnel number]]&lt;&gt;"",TimeSpend[[#This Row],[Date]]&lt;&gt;""),SUBSTITUTE(TimeSpend[[#This Row],[Hours]],",","."),"")</f>
        <v/>
      </c>
      <c r="D1511" t="str">
        <f>IF(AND(TimeSpend[[#This Row],[Personnel number]]&lt;&gt;"",TimeSpend[[#This Row],[Date]]&lt;&gt;""),TimeSpend[[#This Row],[Network]],"")</f>
        <v/>
      </c>
      <c r="E1511" t="str">
        <f>IF(AND(TimeSpend[[#This Row],[Personnel number]]&lt;&gt;"",TimeSpend[[#This Row],[Date]]&lt;&gt;""),TimeSpend[[#This Row],[Network Description]],"")</f>
        <v/>
      </c>
      <c r="F1511" t="str">
        <f>IF(AND(TimeSpend[[#This Row],[Personnel number]]&lt;&gt;"",TimeSpend[[#This Row],[Date]]&lt;&gt;""),TimeSpend[[#This Row],[Activity]],"")</f>
        <v/>
      </c>
      <c r="G1511" t="str">
        <f>IF(AND(TimeSpend[[#This Row],[Personnel number]]&lt;&gt;"",TimeSpend[[#This Row],[Date]]&lt;&gt;""),TimeSpend[[#This Row],[Activity description]],"")</f>
        <v/>
      </c>
      <c r="H1511" s="36" t="str">
        <f>IF(AND(TimeSpend[[#This Row],[Personnel number]]&lt;&gt;"",TimeSpend[[#This Row],[Date]]&lt;&gt;""),TimeSpend[[#This Row],[Start Time]],"")</f>
        <v/>
      </c>
      <c r="I1511" s="36" t="str">
        <f>IF(AND(TimeSpend[[#This Row],[Personnel number]]&lt;&gt;"",TimeSpend[[#This Row],[Date]]&lt;&gt;""),TimeSpend[[#This Row],[End Time]],"")</f>
        <v/>
      </c>
      <c r="J1511" t="str">
        <f>IF(AND(TimeSpend[[#This Row],[Personnel number]]&lt;&gt;"",TimeSpend[[#This Row],[Date]]&lt;&gt;""),TimeSpend[[#This Row],[Location]],"")</f>
        <v/>
      </c>
      <c r="K1511" t="str">
        <f>IF(AND(TimeSpend[[#This Row],[Personnel number]]&lt;&gt;"",TimeSpend[[#This Row],[Date]]&lt;&gt;""),TimeSpend[[#This Row],[Task]],"")</f>
        <v/>
      </c>
      <c r="L1511" t="str">
        <f>IF(AND(TimeSpend[[#This Row],[Personnel number]]&lt;&gt;"",TimeSpend[[#This Row],[Date]]&lt;&gt;""),Utilization!$J$2,"")</f>
        <v/>
      </c>
      <c r="M1511" t="str">
        <f>IF(AND(TimeSpend[[#This Row],[Personnel number]]&lt;&gt;"",TimeSpend[[#This Row],[Date]]&lt;&gt;""),TimeSpend[[#This Row],[Employee Name]],"")</f>
        <v/>
      </c>
      <c r="N1511" t="str">
        <f t="shared" si="46"/>
        <v/>
      </c>
      <c r="O1511" t="str">
        <f t="shared" si="47"/>
        <v/>
      </c>
      <c r="P1511" t="str">
        <f>IF(D1511&lt;&gt;"",VLOOKUP(D1511,Projects!B:C,2,0),"")</f>
        <v/>
      </c>
    </row>
    <row r="1512" spans="1:16" x14ac:dyDescent="0.25">
      <c r="A1512" t="str">
        <f>UPPER(IF(AND(TimeSpend[[#This Row],[Personnel number]]&lt;&gt;"",TimeSpend[[#This Row],[Date]]&lt;&gt;""),TimeSpend[[#This Row],[Personnel number]],""))</f>
        <v/>
      </c>
      <c r="B1512" s="85" t="str">
        <f>IF(AND(TimeSpend[[#This Row],[Personnel number]]&lt;&gt;"",TimeSpend[[#This Row],[Date]]&lt;&gt;""),TEXT(TimeSpend[[#This Row],[Date]],"[$-409]yyyyMMdd"),"")</f>
        <v/>
      </c>
      <c r="C1512" s="33" t="str">
        <f>IF(AND(TimeSpend[[#This Row],[Personnel number]]&lt;&gt;"",TimeSpend[[#This Row],[Date]]&lt;&gt;""),SUBSTITUTE(TimeSpend[[#This Row],[Hours]],",","."),"")</f>
        <v/>
      </c>
      <c r="D1512" t="str">
        <f>IF(AND(TimeSpend[[#This Row],[Personnel number]]&lt;&gt;"",TimeSpend[[#This Row],[Date]]&lt;&gt;""),TimeSpend[[#This Row],[Network]],"")</f>
        <v/>
      </c>
      <c r="E1512" t="str">
        <f>IF(AND(TimeSpend[[#This Row],[Personnel number]]&lt;&gt;"",TimeSpend[[#This Row],[Date]]&lt;&gt;""),TimeSpend[[#This Row],[Network Description]],"")</f>
        <v/>
      </c>
      <c r="F1512" t="str">
        <f>IF(AND(TimeSpend[[#This Row],[Personnel number]]&lt;&gt;"",TimeSpend[[#This Row],[Date]]&lt;&gt;""),TimeSpend[[#This Row],[Activity]],"")</f>
        <v/>
      </c>
      <c r="G1512" t="str">
        <f>IF(AND(TimeSpend[[#This Row],[Personnel number]]&lt;&gt;"",TimeSpend[[#This Row],[Date]]&lt;&gt;""),TimeSpend[[#This Row],[Activity description]],"")</f>
        <v/>
      </c>
      <c r="H1512" s="36" t="str">
        <f>IF(AND(TimeSpend[[#This Row],[Personnel number]]&lt;&gt;"",TimeSpend[[#This Row],[Date]]&lt;&gt;""),TimeSpend[[#This Row],[Start Time]],"")</f>
        <v/>
      </c>
      <c r="I1512" s="36" t="str">
        <f>IF(AND(TimeSpend[[#This Row],[Personnel number]]&lt;&gt;"",TimeSpend[[#This Row],[Date]]&lt;&gt;""),TimeSpend[[#This Row],[End Time]],"")</f>
        <v/>
      </c>
      <c r="J1512" t="str">
        <f>IF(AND(TimeSpend[[#This Row],[Personnel number]]&lt;&gt;"",TimeSpend[[#This Row],[Date]]&lt;&gt;""),TimeSpend[[#This Row],[Location]],"")</f>
        <v/>
      </c>
      <c r="K1512" t="str">
        <f>IF(AND(TimeSpend[[#This Row],[Personnel number]]&lt;&gt;"",TimeSpend[[#This Row],[Date]]&lt;&gt;""),TimeSpend[[#This Row],[Task]],"")</f>
        <v/>
      </c>
      <c r="L1512" t="str">
        <f>IF(AND(TimeSpend[[#This Row],[Personnel number]]&lt;&gt;"",TimeSpend[[#This Row],[Date]]&lt;&gt;""),Utilization!$J$2,"")</f>
        <v/>
      </c>
      <c r="M1512" t="str">
        <f>IF(AND(TimeSpend[[#This Row],[Personnel number]]&lt;&gt;"",TimeSpend[[#This Row],[Date]]&lt;&gt;""),TimeSpend[[#This Row],[Employee Name]],"")</f>
        <v/>
      </c>
      <c r="N1512" t="str">
        <f t="shared" si="46"/>
        <v/>
      </c>
      <c r="O1512" t="str">
        <f t="shared" si="47"/>
        <v/>
      </c>
      <c r="P1512" t="str">
        <f>IF(D1512&lt;&gt;"",VLOOKUP(D1512,Projects!B:C,2,0),"")</f>
        <v/>
      </c>
    </row>
    <row r="1513" spans="1:16" x14ac:dyDescent="0.25">
      <c r="A1513" t="str">
        <f>UPPER(IF(AND(TimeSpend[[#This Row],[Personnel number]]&lt;&gt;"",TimeSpend[[#This Row],[Date]]&lt;&gt;""),TimeSpend[[#This Row],[Personnel number]],""))</f>
        <v/>
      </c>
      <c r="B1513" s="85" t="str">
        <f>IF(AND(TimeSpend[[#This Row],[Personnel number]]&lt;&gt;"",TimeSpend[[#This Row],[Date]]&lt;&gt;""),TEXT(TimeSpend[[#This Row],[Date]],"[$-409]yyyyMMdd"),"")</f>
        <v/>
      </c>
      <c r="C1513" s="33" t="str">
        <f>IF(AND(TimeSpend[[#This Row],[Personnel number]]&lt;&gt;"",TimeSpend[[#This Row],[Date]]&lt;&gt;""),SUBSTITUTE(TimeSpend[[#This Row],[Hours]],",","."),"")</f>
        <v/>
      </c>
      <c r="D1513" t="str">
        <f>IF(AND(TimeSpend[[#This Row],[Personnel number]]&lt;&gt;"",TimeSpend[[#This Row],[Date]]&lt;&gt;""),TimeSpend[[#This Row],[Network]],"")</f>
        <v/>
      </c>
      <c r="E1513" t="str">
        <f>IF(AND(TimeSpend[[#This Row],[Personnel number]]&lt;&gt;"",TimeSpend[[#This Row],[Date]]&lt;&gt;""),TimeSpend[[#This Row],[Network Description]],"")</f>
        <v/>
      </c>
      <c r="F1513" t="str">
        <f>IF(AND(TimeSpend[[#This Row],[Personnel number]]&lt;&gt;"",TimeSpend[[#This Row],[Date]]&lt;&gt;""),TimeSpend[[#This Row],[Activity]],"")</f>
        <v/>
      </c>
      <c r="G1513" t="str">
        <f>IF(AND(TimeSpend[[#This Row],[Personnel number]]&lt;&gt;"",TimeSpend[[#This Row],[Date]]&lt;&gt;""),TimeSpend[[#This Row],[Activity description]],"")</f>
        <v/>
      </c>
      <c r="H1513" s="36" t="str">
        <f>IF(AND(TimeSpend[[#This Row],[Personnel number]]&lt;&gt;"",TimeSpend[[#This Row],[Date]]&lt;&gt;""),TimeSpend[[#This Row],[Start Time]],"")</f>
        <v/>
      </c>
      <c r="I1513" s="36" t="str">
        <f>IF(AND(TimeSpend[[#This Row],[Personnel number]]&lt;&gt;"",TimeSpend[[#This Row],[Date]]&lt;&gt;""),TimeSpend[[#This Row],[End Time]],"")</f>
        <v/>
      </c>
      <c r="J1513" t="str">
        <f>IF(AND(TimeSpend[[#This Row],[Personnel number]]&lt;&gt;"",TimeSpend[[#This Row],[Date]]&lt;&gt;""),TimeSpend[[#This Row],[Location]],"")</f>
        <v/>
      </c>
      <c r="K1513" t="str">
        <f>IF(AND(TimeSpend[[#This Row],[Personnel number]]&lt;&gt;"",TimeSpend[[#This Row],[Date]]&lt;&gt;""),TimeSpend[[#This Row],[Task]],"")</f>
        <v/>
      </c>
      <c r="L1513" t="str">
        <f>IF(AND(TimeSpend[[#This Row],[Personnel number]]&lt;&gt;"",TimeSpend[[#This Row],[Date]]&lt;&gt;""),Utilization!$J$2,"")</f>
        <v/>
      </c>
      <c r="M1513" t="str">
        <f>IF(AND(TimeSpend[[#This Row],[Personnel number]]&lt;&gt;"",TimeSpend[[#This Row],[Date]]&lt;&gt;""),TimeSpend[[#This Row],[Employee Name]],"")</f>
        <v/>
      </c>
      <c r="N1513" t="str">
        <f t="shared" si="46"/>
        <v/>
      </c>
      <c r="O1513" t="str">
        <f t="shared" si="47"/>
        <v/>
      </c>
      <c r="P1513" t="str">
        <f>IF(D1513&lt;&gt;"",VLOOKUP(D1513,Projects!B:C,2,0),"")</f>
        <v/>
      </c>
    </row>
    <row r="1514" spans="1:16" x14ac:dyDescent="0.25">
      <c r="A1514" t="str">
        <f>UPPER(IF(AND(TimeSpend[[#This Row],[Personnel number]]&lt;&gt;"",TimeSpend[[#This Row],[Date]]&lt;&gt;""),TimeSpend[[#This Row],[Personnel number]],""))</f>
        <v/>
      </c>
      <c r="B1514" s="85" t="str">
        <f>IF(AND(TimeSpend[[#This Row],[Personnel number]]&lt;&gt;"",TimeSpend[[#This Row],[Date]]&lt;&gt;""),TEXT(TimeSpend[[#This Row],[Date]],"[$-409]yyyyMMdd"),"")</f>
        <v/>
      </c>
      <c r="C1514" s="33" t="str">
        <f>IF(AND(TimeSpend[[#This Row],[Personnel number]]&lt;&gt;"",TimeSpend[[#This Row],[Date]]&lt;&gt;""),SUBSTITUTE(TimeSpend[[#This Row],[Hours]],",","."),"")</f>
        <v/>
      </c>
      <c r="D1514" t="str">
        <f>IF(AND(TimeSpend[[#This Row],[Personnel number]]&lt;&gt;"",TimeSpend[[#This Row],[Date]]&lt;&gt;""),TimeSpend[[#This Row],[Network]],"")</f>
        <v/>
      </c>
      <c r="E1514" t="str">
        <f>IF(AND(TimeSpend[[#This Row],[Personnel number]]&lt;&gt;"",TimeSpend[[#This Row],[Date]]&lt;&gt;""),TimeSpend[[#This Row],[Network Description]],"")</f>
        <v/>
      </c>
      <c r="F1514" t="str">
        <f>IF(AND(TimeSpend[[#This Row],[Personnel number]]&lt;&gt;"",TimeSpend[[#This Row],[Date]]&lt;&gt;""),TimeSpend[[#This Row],[Activity]],"")</f>
        <v/>
      </c>
      <c r="G1514" t="str">
        <f>IF(AND(TimeSpend[[#This Row],[Personnel number]]&lt;&gt;"",TimeSpend[[#This Row],[Date]]&lt;&gt;""),TimeSpend[[#This Row],[Activity description]],"")</f>
        <v/>
      </c>
      <c r="H1514" s="36" t="str">
        <f>IF(AND(TimeSpend[[#This Row],[Personnel number]]&lt;&gt;"",TimeSpend[[#This Row],[Date]]&lt;&gt;""),TimeSpend[[#This Row],[Start Time]],"")</f>
        <v/>
      </c>
      <c r="I1514" s="36" t="str">
        <f>IF(AND(TimeSpend[[#This Row],[Personnel number]]&lt;&gt;"",TimeSpend[[#This Row],[Date]]&lt;&gt;""),TimeSpend[[#This Row],[End Time]],"")</f>
        <v/>
      </c>
      <c r="J1514" t="str">
        <f>IF(AND(TimeSpend[[#This Row],[Personnel number]]&lt;&gt;"",TimeSpend[[#This Row],[Date]]&lt;&gt;""),TimeSpend[[#This Row],[Location]],"")</f>
        <v/>
      </c>
      <c r="K1514" t="str">
        <f>IF(AND(TimeSpend[[#This Row],[Personnel number]]&lt;&gt;"",TimeSpend[[#This Row],[Date]]&lt;&gt;""),TimeSpend[[#This Row],[Task]],"")</f>
        <v/>
      </c>
      <c r="L1514" t="str">
        <f>IF(AND(TimeSpend[[#This Row],[Personnel number]]&lt;&gt;"",TimeSpend[[#This Row],[Date]]&lt;&gt;""),Utilization!$J$2,"")</f>
        <v/>
      </c>
      <c r="M1514" t="str">
        <f>IF(AND(TimeSpend[[#This Row],[Personnel number]]&lt;&gt;"",TimeSpend[[#This Row],[Date]]&lt;&gt;""),TimeSpend[[#This Row],[Employee Name]],"")</f>
        <v/>
      </c>
      <c r="N1514" t="str">
        <f t="shared" si="46"/>
        <v/>
      </c>
      <c r="O1514" t="str">
        <f t="shared" si="47"/>
        <v/>
      </c>
      <c r="P1514" t="str">
        <f>IF(D1514&lt;&gt;"",VLOOKUP(D1514,Projects!B:C,2,0),"")</f>
        <v/>
      </c>
    </row>
    <row r="1515" spans="1:16" x14ac:dyDescent="0.25">
      <c r="A1515" t="str">
        <f>UPPER(IF(AND(TimeSpend[[#This Row],[Personnel number]]&lt;&gt;"",TimeSpend[[#This Row],[Date]]&lt;&gt;""),TimeSpend[[#This Row],[Personnel number]],""))</f>
        <v/>
      </c>
      <c r="B1515" s="85" t="str">
        <f>IF(AND(TimeSpend[[#This Row],[Personnel number]]&lt;&gt;"",TimeSpend[[#This Row],[Date]]&lt;&gt;""),TEXT(TimeSpend[[#This Row],[Date]],"[$-409]yyyyMMdd"),"")</f>
        <v/>
      </c>
      <c r="C1515" s="33" t="str">
        <f>IF(AND(TimeSpend[[#This Row],[Personnel number]]&lt;&gt;"",TimeSpend[[#This Row],[Date]]&lt;&gt;""),SUBSTITUTE(TimeSpend[[#This Row],[Hours]],",","."),"")</f>
        <v/>
      </c>
      <c r="D1515" t="str">
        <f>IF(AND(TimeSpend[[#This Row],[Personnel number]]&lt;&gt;"",TimeSpend[[#This Row],[Date]]&lt;&gt;""),TimeSpend[[#This Row],[Network]],"")</f>
        <v/>
      </c>
      <c r="E1515" t="str">
        <f>IF(AND(TimeSpend[[#This Row],[Personnel number]]&lt;&gt;"",TimeSpend[[#This Row],[Date]]&lt;&gt;""),TimeSpend[[#This Row],[Network Description]],"")</f>
        <v/>
      </c>
      <c r="F1515" t="str">
        <f>IF(AND(TimeSpend[[#This Row],[Personnel number]]&lt;&gt;"",TimeSpend[[#This Row],[Date]]&lt;&gt;""),TimeSpend[[#This Row],[Activity]],"")</f>
        <v/>
      </c>
      <c r="G1515" t="str">
        <f>IF(AND(TimeSpend[[#This Row],[Personnel number]]&lt;&gt;"",TimeSpend[[#This Row],[Date]]&lt;&gt;""),TimeSpend[[#This Row],[Activity description]],"")</f>
        <v/>
      </c>
      <c r="H1515" s="36" t="str">
        <f>IF(AND(TimeSpend[[#This Row],[Personnel number]]&lt;&gt;"",TimeSpend[[#This Row],[Date]]&lt;&gt;""),TimeSpend[[#This Row],[Start Time]],"")</f>
        <v/>
      </c>
      <c r="I1515" s="36" t="str">
        <f>IF(AND(TimeSpend[[#This Row],[Personnel number]]&lt;&gt;"",TimeSpend[[#This Row],[Date]]&lt;&gt;""),TimeSpend[[#This Row],[End Time]],"")</f>
        <v/>
      </c>
      <c r="J1515" t="str">
        <f>IF(AND(TimeSpend[[#This Row],[Personnel number]]&lt;&gt;"",TimeSpend[[#This Row],[Date]]&lt;&gt;""),TimeSpend[[#This Row],[Location]],"")</f>
        <v/>
      </c>
      <c r="K1515" t="str">
        <f>IF(AND(TimeSpend[[#This Row],[Personnel number]]&lt;&gt;"",TimeSpend[[#This Row],[Date]]&lt;&gt;""),TimeSpend[[#This Row],[Task]],"")</f>
        <v/>
      </c>
      <c r="L1515" t="str">
        <f>IF(AND(TimeSpend[[#This Row],[Personnel number]]&lt;&gt;"",TimeSpend[[#This Row],[Date]]&lt;&gt;""),Utilization!$J$2,"")</f>
        <v/>
      </c>
      <c r="M1515" t="str">
        <f>IF(AND(TimeSpend[[#This Row],[Personnel number]]&lt;&gt;"",TimeSpend[[#This Row],[Date]]&lt;&gt;""),TimeSpend[[#This Row],[Employee Name]],"")</f>
        <v/>
      </c>
      <c r="N1515" t="str">
        <f t="shared" si="46"/>
        <v/>
      </c>
      <c r="O1515" t="str">
        <f t="shared" si="47"/>
        <v/>
      </c>
      <c r="P1515" t="str">
        <f>IF(D1515&lt;&gt;"",VLOOKUP(D1515,Projects!B:C,2,0),"")</f>
        <v/>
      </c>
    </row>
    <row r="1516" spans="1:16" x14ac:dyDescent="0.25">
      <c r="A1516" t="str">
        <f>UPPER(IF(AND(TimeSpend[[#This Row],[Personnel number]]&lt;&gt;"",TimeSpend[[#This Row],[Date]]&lt;&gt;""),TimeSpend[[#This Row],[Personnel number]],""))</f>
        <v/>
      </c>
      <c r="B1516" s="85" t="str">
        <f>IF(AND(TimeSpend[[#This Row],[Personnel number]]&lt;&gt;"",TimeSpend[[#This Row],[Date]]&lt;&gt;""),TEXT(TimeSpend[[#This Row],[Date]],"[$-409]yyyyMMdd"),"")</f>
        <v/>
      </c>
      <c r="C1516" s="33" t="str">
        <f>IF(AND(TimeSpend[[#This Row],[Personnel number]]&lt;&gt;"",TimeSpend[[#This Row],[Date]]&lt;&gt;""),SUBSTITUTE(TimeSpend[[#This Row],[Hours]],",","."),"")</f>
        <v/>
      </c>
      <c r="D1516" t="str">
        <f>IF(AND(TimeSpend[[#This Row],[Personnel number]]&lt;&gt;"",TimeSpend[[#This Row],[Date]]&lt;&gt;""),TimeSpend[[#This Row],[Network]],"")</f>
        <v/>
      </c>
      <c r="E1516" t="str">
        <f>IF(AND(TimeSpend[[#This Row],[Personnel number]]&lt;&gt;"",TimeSpend[[#This Row],[Date]]&lt;&gt;""),TimeSpend[[#This Row],[Network Description]],"")</f>
        <v/>
      </c>
      <c r="F1516" t="str">
        <f>IF(AND(TimeSpend[[#This Row],[Personnel number]]&lt;&gt;"",TimeSpend[[#This Row],[Date]]&lt;&gt;""),TimeSpend[[#This Row],[Activity]],"")</f>
        <v/>
      </c>
      <c r="G1516" t="str">
        <f>IF(AND(TimeSpend[[#This Row],[Personnel number]]&lt;&gt;"",TimeSpend[[#This Row],[Date]]&lt;&gt;""),TimeSpend[[#This Row],[Activity description]],"")</f>
        <v/>
      </c>
      <c r="H1516" s="36" t="str">
        <f>IF(AND(TimeSpend[[#This Row],[Personnel number]]&lt;&gt;"",TimeSpend[[#This Row],[Date]]&lt;&gt;""),TimeSpend[[#This Row],[Start Time]],"")</f>
        <v/>
      </c>
      <c r="I1516" s="36" t="str">
        <f>IF(AND(TimeSpend[[#This Row],[Personnel number]]&lt;&gt;"",TimeSpend[[#This Row],[Date]]&lt;&gt;""),TimeSpend[[#This Row],[End Time]],"")</f>
        <v/>
      </c>
      <c r="J1516" t="str">
        <f>IF(AND(TimeSpend[[#This Row],[Personnel number]]&lt;&gt;"",TimeSpend[[#This Row],[Date]]&lt;&gt;""),TimeSpend[[#This Row],[Location]],"")</f>
        <v/>
      </c>
      <c r="K1516" t="str">
        <f>IF(AND(TimeSpend[[#This Row],[Personnel number]]&lt;&gt;"",TimeSpend[[#This Row],[Date]]&lt;&gt;""),TimeSpend[[#This Row],[Task]],"")</f>
        <v/>
      </c>
      <c r="L1516" t="str">
        <f>IF(AND(TimeSpend[[#This Row],[Personnel number]]&lt;&gt;"",TimeSpend[[#This Row],[Date]]&lt;&gt;""),Utilization!$J$2,"")</f>
        <v/>
      </c>
      <c r="M1516" t="str">
        <f>IF(AND(TimeSpend[[#This Row],[Personnel number]]&lt;&gt;"",TimeSpend[[#This Row],[Date]]&lt;&gt;""),TimeSpend[[#This Row],[Employee Name]],"")</f>
        <v/>
      </c>
      <c r="N1516" t="str">
        <f t="shared" si="46"/>
        <v/>
      </c>
      <c r="O1516" t="str">
        <f t="shared" si="47"/>
        <v/>
      </c>
      <c r="P1516" t="str">
        <f>IF(D1516&lt;&gt;"",VLOOKUP(D1516,Projects!B:C,2,0),"")</f>
        <v/>
      </c>
    </row>
    <row r="1517" spans="1:16" x14ac:dyDescent="0.25">
      <c r="A1517" t="str">
        <f>UPPER(IF(AND(TimeSpend[[#This Row],[Personnel number]]&lt;&gt;"",TimeSpend[[#This Row],[Date]]&lt;&gt;""),TimeSpend[[#This Row],[Personnel number]],""))</f>
        <v/>
      </c>
      <c r="B1517" s="85" t="str">
        <f>IF(AND(TimeSpend[[#This Row],[Personnel number]]&lt;&gt;"",TimeSpend[[#This Row],[Date]]&lt;&gt;""),TEXT(TimeSpend[[#This Row],[Date]],"[$-409]yyyyMMdd"),"")</f>
        <v/>
      </c>
      <c r="C1517" s="33" t="str">
        <f>IF(AND(TimeSpend[[#This Row],[Personnel number]]&lt;&gt;"",TimeSpend[[#This Row],[Date]]&lt;&gt;""),SUBSTITUTE(TimeSpend[[#This Row],[Hours]],",","."),"")</f>
        <v/>
      </c>
      <c r="D1517" t="str">
        <f>IF(AND(TimeSpend[[#This Row],[Personnel number]]&lt;&gt;"",TimeSpend[[#This Row],[Date]]&lt;&gt;""),TimeSpend[[#This Row],[Network]],"")</f>
        <v/>
      </c>
      <c r="E1517" t="str">
        <f>IF(AND(TimeSpend[[#This Row],[Personnel number]]&lt;&gt;"",TimeSpend[[#This Row],[Date]]&lt;&gt;""),TimeSpend[[#This Row],[Network Description]],"")</f>
        <v/>
      </c>
      <c r="F1517" t="str">
        <f>IF(AND(TimeSpend[[#This Row],[Personnel number]]&lt;&gt;"",TimeSpend[[#This Row],[Date]]&lt;&gt;""),TimeSpend[[#This Row],[Activity]],"")</f>
        <v/>
      </c>
      <c r="G1517" t="str">
        <f>IF(AND(TimeSpend[[#This Row],[Personnel number]]&lt;&gt;"",TimeSpend[[#This Row],[Date]]&lt;&gt;""),TimeSpend[[#This Row],[Activity description]],"")</f>
        <v/>
      </c>
      <c r="H1517" s="36" t="str">
        <f>IF(AND(TimeSpend[[#This Row],[Personnel number]]&lt;&gt;"",TimeSpend[[#This Row],[Date]]&lt;&gt;""),TimeSpend[[#This Row],[Start Time]],"")</f>
        <v/>
      </c>
      <c r="I1517" s="36" t="str">
        <f>IF(AND(TimeSpend[[#This Row],[Personnel number]]&lt;&gt;"",TimeSpend[[#This Row],[Date]]&lt;&gt;""),TimeSpend[[#This Row],[End Time]],"")</f>
        <v/>
      </c>
      <c r="J1517" t="str">
        <f>IF(AND(TimeSpend[[#This Row],[Personnel number]]&lt;&gt;"",TimeSpend[[#This Row],[Date]]&lt;&gt;""),TimeSpend[[#This Row],[Location]],"")</f>
        <v/>
      </c>
      <c r="K1517" t="str">
        <f>IF(AND(TimeSpend[[#This Row],[Personnel number]]&lt;&gt;"",TimeSpend[[#This Row],[Date]]&lt;&gt;""),TimeSpend[[#This Row],[Task]],"")</f>
        <v/>
      </c>
      <c r="L1517" t="str">
        <f>IF(AND(TimeSpend[[#This Row],[Personnel number]]&lt;&gt;"",TimeSpend[[#This Row],[Date]]&lt;&gt;""),Utilization!$J$2,"")</f>
        <v/>
      </c>
      <c r="M1517" t="str">
        <f>IF(AND(TimeSpend[[#This Row],[Personnel number]]&lt;&gt;"",TimeSpend[[#This Row],[Date]]&lt;&gt;""),TimeSpend[[#This Row],[Employee Name]],"")</f>
        <v/>
      </c>
      <c r="N1517" t="str">
        <f t="shared" si="46"/>
        <v/>
      </c>
      <c r="O1517" t="str">
        <f t="shared" si="47"/>
        <v/>
      </c>
      <c r="P1517" t="str">
        <f>IF(D1517&lt;&gt;"",VLOOKUP(D1517,Projects!B:C,2,0),"")</f>
        <v/>
      </c>
    </row>
    <row r="1518" spans="1:16" x14ac:dyDescent="0.25">
      <c r="A1518" t="str">
        <f>UPPER(IF(AND(TimeSpend[[#This Row],[Personnel number]]&lt;&gt;"",TimeSpend[[#This Row],[Date]]&lt;&gt;""),TimeSpend[[#This Row],[Personnel number]],""))</f>
        <v/>
      </c>
      <c r="B1518" s="85" t="str">
        <f>IF(AND(TimeSpend[[#This Row],[Personnel number]]&lt;&gt;"",TimeSpend[[#This Row],[Date]]&lt;&gt;""),TEXT(TimeSpend[[#This Row],[Date]],"[$-409]yyyyMMdd"),"")</f>
        <v/>
      </c>
      <c r="C1518" s="33" t="str">
        <f>IF(AND(TimeSpend[[#This Row],[Personnel number]]&lt;&gt;"",TimeSpend[[#This Row],[Date]]&lt;&gt;""),SUBSTITUTE(TimeSpend[[#This Row],[Hours]],",","."),"")</f>
        <v/>
      </c>
      <c r="D1518" t="str">
        <f>IF(AND(TimeSpend[[#This Row],[Personnel number]]&lt;&gt;"",TimeSpend[[#This Row],[Date]]&lt;&gt;""),TimeSpend[[#This Row],[Network]],"")</f>
        <v/>
      </c>
      <c r="E1518" t="str">
        <f>IF(AND(TimeSpend[[#This Row],[Personnel number]]&lt;&gt;"",TimeSpend[[#This Row],[Date]]&lt;&gt;""),TimeSpend[[#This Row],[Network Description]],"")</f>
        <v/>
      </c>
      <c r="F1518" t="str">
        <f>IF(AND(TimeSpend[[#This Row],[Personnel number]]&lt;&gt;"",TimeSpend[[#This Row],[Date]]&lt;&gt;""),TimeSpend[[#This Row],[Activity]],"")</f>
        <v/>
      </c>
      <c r="G1518" t="str">
        <f>IF(AND(TimeSpend[[#This Row],[Personnel number]]&lt;&gt;"",TimeSpend[[#This Row],[Date]]&lt;&gt;""),TimeSpend[[#This Row],[Activity description]],"")</f>
        <v/>
      </c>
      <c r="H1518" s="36" t="str">
        <f>IF(AND(TimeSpend[[#This Row],[Personnel number]]&lt;&gt;"",TimeSpend[[#This Row],[Date]]&lt;&gt;""),TimeSpend[[#This Row],[Start Time]],"")</f>
        <v/>
      </c>
      <c r="I1518" s="36" t="str">
        <f>IF(AND(TimeSpend[[#This Row],[Personnel number]]&lt;&gt;"",TimeSpend[[#This Row],[Date]]&lt;&gt;""),TimeSpend[[#This Row],[End Time]],"")</f>
        <v/>
      </c>
      <c r="J1518" t="str">
        <f>IF(AND(TimeSpend[[#This Row],[Personnel number]]&lt;&gt;"",TimeSpend[[#This Row],[Date]]&lt;&gt;""),TimeSpend[[#This Row],[Location]],"")</f>
        <v/>
      </c>
      <c r="K1518" t="str">
        <f>IF(AND(TimeSpend[[#This Row],[Personnel number]]&lt;&gt;"",TimeSpend[[#This Row],[Date]]&lt;&gt;""),TimeSpend[[#This Row],[Task]],"")</f>
        <v/>
      </c>
      <c r="L1518" t="str">
        <f>IF(AND(TimeSpend[[#This Row],[Personnel number]]&lt;&gt;"",TimeSpend[[#This Row],[Date]]&lt;&gt;""),Utilization!$J$2,"")</f>
        <v/>
      </c>
      <c r="M1518" t="str">
        <f>IF(AND(TimeSpend[[#This Row],[Personnel number]]&lt;&gt;"",TimeSpend[[#This Row],[Date]]&lt;&gt;""),TimeSpend[[#This Row],[Employee Name]],"")</f>
        <v/>
      </c>
      <c r="N1518" t="str">
        <f t="shared" si="46"/>
        <v/>
      </c>
      <c r="O1518" t="str">
        <f t="shared" si="47"/>
        <v/>
      </c>
      <c r="P1518" t="str">
        <f>IF(D1518&lt;&gt;"",VLOOKUP(D1518,Projects!B:C,2,0),"")</f>
        <v/>
      </c>
    </row>
    <row r="1519" spans="1:16" x14ac:dyDescent="0.25">
      <c r="A1519" t="str">
        <f>UPPER(IF(AND(TimeSpend[[#This Row],[Personnel number]]&lt;&gt;"",TimeSpend[[#This Row],[Date]]&lt;&gt;""),TimeSpend[[#This Row],[Personnel number]],""))</f>
        <v/>
      </c>
      <c r="B1519" s="85" t="str">
        <f>IF(AND(TimeSpend[[#This Row],[Personnel number]]&lt;&gt;"",TimeSpend[[#This Row],[Date]]&lt;&gt;""),TEXT(TimeSpend[[#This Row],[Date]],"[$-409]yyyyMMdd"),"")</f>
        <v/>
      </c>
      <c r="C1519" s="33" t="str">
        <f>IF(AND(TimeSpend[[#This Row],[Personnel number]]&lt;&gt;"",TimeSpend[[#This Row],[Date]]&lt;&gt;""),SUBSTITUTE(TimeSpend[[#This Row],[Hours]],",","."),"")</f>
        <v/>
      </c>
      <c r="D1519" t="str">
        <f>IF(AND(TimeSpend[[#This Row],[Personnel number]]&lt;&gt;"",TimeSpend[[#This Row],[Date]]&lt;&gt;""),TimeSpend[[#This Row],[Network]],"")</f>
        <v/>
      </c>
      <c r="E1519" t="str">
        <f>IF(AND(TimeSpend[[#This Row],[Personnel number]]&lt;&gt;"",TimeSpend[[#This Row],[Date]]&lt;&gt;""),TimeSpend[[#This Row],[Network Description]],"")</f>
        <v/>
      </c>
      <c r="F1519" t="str">
        <f>IF(AND(TimeSpend[[#This Row],[Personnel number]]&lt;&gt;"",TimeSpend[[#This Row],[Date]]&lt;&gt;""),TimeSpend[[#This Row],[Activity]],"")</f>
        <v/>
      </c>
      <c r="G1519" t="str">
        <f>IF(AND(TimeSpend[[#This Row],[Personnel number]]&lt;&gt;"",TimeSpend[[#This Row],[Date]]&lt;&gt;""),TimeSpend[[#This Row],[Activity description]],"")</f>
        <v/>
      </c>
      <c r="H1519" s="36" t="str">
        <f>IF(AND(TimeSpend[[#This Row],[Personnel number]]&lt;&gt;"",TimeSpend[[#This Row],[Date]]&lt;&gt;""),TimeSpend[[#This Row],[Start Time]],"")</f>
        <v/>
      </c>
      <c r="I1519" s="36" t="str">
        <f>IF(AND(TimeSpend[[#This Row],[Personnel number]]&lt;&gt;"",TimeSpend[[#This Row],[Date]]&lt;&gt;""),TimeSpend[[#This Row],[End Time]],"")</f>
        <v/>
      </c>
      <c r="J1519" t="str">
        <f>IF(AND(TimeSpend[[#This Row],[Personnel number]]&lt;&gt;"",TimeSpend[[#This Row],[Date]]&lt;&gt;""),TimeSpend[[#This Row],[Location]],"")</f>
        <v/>
      </c>
      <c r="K1519" t="str">
        <f>IF(AND(TimeSpend[[#This Row],[Personnel number]]&lt;&gt;"",TimeSpend[[#This Row],[Date]]&lt;&gt;""),TimeSpend[[#This Row],[Task]],"")</f>
        <v/>
      </c>
      <c r="L1519" t="str">
        <f>IF(AND(TimeSpend[[#This Row],[Personnel number]]&lt;&gt;"",TimeSpend[[#This Row],[Date]]&lt;&gt;""),Utilization!$J$2,"")</f>
        <v/>
      </c>
      <c r="M1519" t="str">
        <f>IF(AND(TimeSpend[[#This Row],[Personnel number]]&lt;&gt;"",TimeSpend[[#This Row],[Date]]&lt;&gt;""),TimeSpend[[#This Row],[Employee Name]],"")</f>
        <v/>
      </c>
      <c r="N1519" t="str">
        <f t="shared" si="46"/>
        <v/>
      </c>
      <c r="O1519" t="str">
        <f t="shared" si="47"/>
        <v/>
      </c>
      <c r="P1519" t="str">
        <f>IF(D1519&lt;&gt;"",VLOOKUP(D1519,Projects!B:C,2,0),"")</f>
        <v/>
      </c>
    </row>
    <row r="1520" spans="1:16" x14ac:dyDescent="0.25">
      <c r="A1520" t="str">
        <f>UPPER(IF(AND(TimeSpend[[#This Row],[Personnel number]]&lt;&gt;"",TimeSpend[[#This Row],[Date]]&lt;&gt;""),TimeSpend[[#This Row],[Personnel number]],""))</f>
        <v/>
      </c>
      <c r="B1520" s="85" t="str">
        <f>IF(AND(TimeSpend[[#This Row],[Personnel number]]&lt;&gt;"",TimeSpend[[#This Row],[Date]]&lt;&gt;""),TEXT(TimeSpend[[#This Row],[Date]],"[$-409]yyyyMMdd"),"")</f>
        <v/>
      </c>
      <c r="C1520" s="33" t="str">
        <f>IF(AND(TimeSpend[[#This Row],[Personnel number]]&lt;&gt;"",TimeSpend[[#This Row],[Date]]&lt;&gt;""),SUBSTITUTE(TimeSpend[[#This Row],[Hours]],",","."),"")</f>
        <v/>
      </c>
      <c r="D1520" t="str">
        <f>IF(AND(TimeSpend[[#This Row],[Personnel number]]&lt;&gt;"",TimeSpend[[#This Row],[Date]]&lt;&gt;""),TimeSpend[[#This Row],[Network]],"")</f>
        <v/>
      </c>
      <c r="E1520" t="str">
        <f>IF(AND(TimeSpend[[#This Row],[Personnel number]]&lt;&gt;"",TimeSpend[[#This Row],[Date]]&lt;&gt;""),TimeSpend[[#This Row],[Network Description]],"")</f>
        <v/>
      </c>
      <c r="F1520" t="str">
        <f>IF(AND(TimeSpend[[#This Row],[Personnel number]]&lt;&gt;"",TimeSpend[[#This Row],[Date]]&lt;&gt;""),TimeSpend[[#This Row],[Activity]],"")</f>
        <v/>
      </c>
      <c r="G1520" t="str">
        <f>IF(AND(TimeSpend[[#This Row],[Personnel number]]&lt;&gt;"",TimeSpend[[#This Row],[Date]]&lt;&gt;""),TimeSpend[[#This Row],[Activity description]],"")</f>
        <v/>
      </c>
      <c r="H1520" s="36" t="str">
        <f>IF(AND(TimeSpend[[#This Row],[Personnel number]]&lt;&gt;"",TimeSpend[[#This Row],[Date]]&lt;&gt;""),TimeSpend[[#This Row],[Start Time]],"")</f>
        <v/>
      </c>
      <c r="I1520" s="36" t="str">
        <f>IF(AND(TimeSpend[[#This Row],[Personnel number]]&lt;&gt;"",TimeSpend[[#This Row],[Date]]&lt;&gt;""),TimeSpend[[#This Row],[End Time]],"")</f>
        <v/>
      </c>
      <c r="J1520" t="str">
        <f>IF(AND(TimeSpend[[#This Row],[Personnel number]]&lt;&gt;"",TimeSpend[[#This Row],[Date]]&lt;&gt;""),TimeSpend[[#This Row],[Location]],"")</f>
        <v/>
      </c>
      <c r="K1520" t="str">
        <f>IF(AND(TimeSpend[[#This Row],[Personnel number]]&lt;&gt;"",TimeSpend[[#This Row],[Date]]&lt;&gt;""),TimeSpend[[#This Row],[Task]],"")</f>
        <v/>
      </c>
      <c r="L1520" t="str">
        <f>IF(AND(TimeSpend[[#This Row],[Personnel number]]&lt;&gt;"",TimeSpend[[#This Row],[Date]]&lt;&gt;""),Utilization!$J$2,"")</f>
        <v/>
      </c>
      <c r="M1520" t="str">
        <f>IF(AND(TimeSpend[[#This Row],[Personnel number]]&lt;&gt;"",TimeSpend[[#This Row],[Date]]&lt;&gt;""),TimeSpend[[#This Row],[Employee Name]],"")</f>
        <v/>
      </c>
      <c r="N1520" t="str">
        <f t="shared" si="46"/>
        <v/>
      </c>
      <c r="O1520" t="str">
        <f t="shared" si="47"/>
        <v/>
      </c>
      <c r="P1520" t="str">
        <f>IF(D1520&lt;&gt;"",VLOOKUP(D1520,Projects!B:C,2,0),"")</f>
        <v/>
      </c>
    </row>
    <row r="1521" spans="1:16" x14ac:dyDescent="0.25">
      <c r="A1521" t="str">
        <f>UPPER(IF(AND(TimeSpend[[#This Row],[Personnel number]]&lt;&gt;"",TimeSpend[[#This Row],[Date]]&lt;&gt;""),TimeSpend[[#This Row],[Personnel number]],""))</f>
        <v/>
      </c>
      <c r="B1521" s="85" t="str">
        <f>IF(AND(TimeSpend[[#This Row],[Personnel number]]&lt;&gt;"",TimeSpend[[#This Row],[Date]]&lt;&gt;""),TEXT(TimeSpend[[#This Row],[Date]],"[$-409]yyyyMMdd"),"")</f>
        <v/>
      </c>
      <c r="C1521" s="33" t="str">
        <f>IF(AND(TimeSpend[[#This Row],[Personnel number]]&lt;&gt;"",TimeSpend[[#This Row],[Date]]&lt;&gt;""),SUBSTITUTE(TimeSpend[[#This Row],[Hours]],",","."),"")</f>
        <v/>
      </c>
      <c r="D1521" t="str">
        <f>IF(AND(TimeSpend[[#This Row],[Personnel number]]&lt;&gt;"",TimeSpend[[#This Row],[Date]]&lt;&gt;""),TimeSpend[[#This Row],[Network]],"")</f>
        <v/>
      </c>
      <c r="E1521" t="str">
        <f>IF(AND(TimeSpend[[#This Row],[Personnel number]]&lt;&gt;"",TimeSpend[[#This Row],[Date]]&lt;&gt;""),TimeSpend[[#This Row],[Network Description]],"")</f>
        <v/>
      </c>
      <c r="F1521" t="str">
        <f>IF(AND(TimeSpend[[#This Row],[Personnel number]]&lt;&gt;"",TimeSpend[[#This Row],[Date]]&lt;&gt;""),TimeSpend[[#This Row],[Activity]],"")</f>
        <v/>
      </c>
      <c r="G1521" t="str">
        <f>IF(AND(TimeSpend[[#This Row],[Personnel number]]&lt;&gt;"",TimeSpend[[#This Row],[Date]]&lt;&gt;""),TimeSpend[[#This Row],[Activity description]],"")</f>
        <v/>
      </c>
      <c r="H1521" s="36" t="str">
        <f>IF(AND(TimeSpend[[#This Row],[Personnel number]]&lt;&gt;"",TimeSpend[[#This Row],[Date]]&lt;&gt;""),TimeSpend[[#This Row],[Start Time]],"")</f>
        <v/>
      </c>
      <c r="I1521" s="36" t="str">
        <f>IF(AND(TimeSpend[[#This Row],[Personnel number]]&lt;&gt;"",TimeSpend[[#This Row],[Date]]&lt;&gt;""),TimeSpend[[#This Row],[End Time]],"")</f>
        <v/>
      </c>
      <c r="J1521" t="str">
        <f>IF(AND(TimeSpend[[#This Row],[Personnel number]]&lt;&gt;"",TimeSpend[[#This Row],[Date]]&lt;&gt;""),TimeSpend[[#This Row],[Location]],"")</f>
        <v/>
      </c>
      <c r="K1521" t="str">
        <f>IF(AND(TimeSpend[[#This Row],[Personnel number]]&lt;&gt;"",TimeSpend[[#This Row],[Date]]&lt;&gt;""),TimeSpend[[#This Row],[Task]],"")</f>
        <v/>
      </c>
      <c r="L1521" t="str">
        <f>IF(AND(TimeSpend[[#This Row],[Personnel number]]&lt;&gt;"",TimeSpend[[#This Row],[Date]]&lt;&gt;""),Utilization!$J$2,"")</f>
        <v/>
      </c>
      <c r="M1521" t="str">
        <f>IF(AND(TimeSpend[[#This Row],[Personnel number]]&lt;&gt;"",TimeSpend[[#This Row],[Date]]&lt;&gt;""),TimeSpend[[#This Row],[Employee Name]],"")</f>
        <v/>
      </c>
      <c r="N1521" t="str">
        <f t="shared" si="46"/>
        <v/>
      </c>
      <c r="O1521" t="str">
        <f t="shared" si="47"/>
        <v/>
      </c>
      <c r="P1521" t="str">
        <f>IF(D1521&lt;&gt;"",VLOOKUP(D1521,Projects!B:C,2,0),"")</f>
        <v/>
      </c>
    </row>
    <row r="1522" spans="1:16" x14ac:dyDescent="0.25">
      <c r="A1522" t="str">
        <f>UPPER(IF(AND(TimeSpend[[#This Row],[Personnel number]]&lt;&gt;"",TimeSpend[[#This Row],[Date]]&lt;&gt;""),TimeSpend[[#This Row],[Personnel number]],""))</f>
        <v/>
      </c>
      <c r="B1522" s="85" t="str">
        <f>IF(AND(TimeSpend[[#This Row],[Personnel number]]&lt;&gt;"",TimeSpend[[#This Row],[Date]]&lt;&gt;""),TEXT(TimeSpend[[#This Row],[Date]],"[$-409]yyyyMMdd"),"")</f>
        <v/>
      </c>
      <c r="C1522" s="33" t="str">
        <f>IF(AND(TimeSpend[[#This Row],[Personnel number]]&lt;&gt;"",TimeSpend[[#This Row],[Date]]&lt;&gt;""),SUBSTITUTE(TimeSpend[[#This Row],[Hours]],",","."),"")</f>
        <v/>
      </c>
      <c r="D1522" t="str">
        <f>IF(AND(TimeSpend[[#This Row],[Personnel number]]&lt;&gt;"",TimeSpend[[#This Row],[Date]]&lt;&gt;""),TimeSpend[[#This Row],[Network]],"")</f>
        <v/>
      </c>
      <c r="E1522" t="str">
        <f>IF(AND(TimeSpend[[#This Row],[Personnel number]]&lt;&gt;"",TimeSpend[[#This Row],[Date]]&lt;&gt;""),TimeSpend[[#This Row],[Network Description]],"")</f>
        <v/>
      </c>
      <c r="F1522" t="str">
        <f>IF(AND(TimeSpend[[#This Row],[Personnel number]]&lt;&gt;"",TimeSpend[[#This Row],[Date]]&lt;&gt;""),TimeSpend[[#This Row],[Activity]],"")</f>
        <v/>
      </c>
      <c r="G1522" t="str">
        <f>IF(AND(TimeSpend[[#This Row],[Personnel number]]&lt;&gt;"",TimeSpend[[#This Row],[Date]]&lt;&gt;""),TimeSpend[[#This Row],[Activity description]],"")</f>
        <v/>
      </c>
      <c r="H1522" s="36" t="str">
        <f>IF(AND(TimeSpend[[#This Row],[Personnel number]]&lt;&gt;"",TimeSpend[[#This Row],[Date]]&lt;&gt;""),TimeSpend[[#This Row],[Start Time]],"")</f>
        <v/>
      </c>
      <c r="I1522" s="36" t="str">
        <f>IF(AND(TimeSpend[[#This Row],[Personnel number]]&lt;&gt;"",TimeSpend[[#This Row],[Date]]&lt;&gt;""),TimeSpend[[#This Row],[End Time]],"")</f>
        <v/>
      </c>
      <c r="J1522" t="str">
        <f>IF(AND(TimeSpend[[#This Row],[Personnel number]]&lt;&gt;"",TimeSpend[[#This Row],[Date]]&lt;&gt;""),TimeSpend[[#This Row],[Location]],"")</f>
        <v/>
      </c>
      <c r="K1522" t="str">
        <f>IF(AND(TimeSpend[[#This Row],[Personnel number]]&lt;&gt;"",TimeSpend[[#This Row],[Date]]&lt;&gt;""),TimeSpend[[#This Row],[Task]],"")</f>
        <v/>
      </c>
      <c r="L1522" t="str">
        <f>IF(AND(TimeSpend[[#This Row],[Personnel number]]&lt;&gt;"",TimeSpend[[#This Row],[Date]]&lt;&gt;""),Utilization!$J$2,"")</f>
        <v/>
      </c>
      <c r="M1522" t="str">
        <f>IF(AND(TimeSpend[[#This Row],[Personnel number]]&lt;&gt;"",TimeSpend[[#This Row],[Date]]&lt;&gt;""),TimeSpend[[#This Row],[Employee Name]],"")</f>
        <v/>
      </c>
      <c r="N1522" t="str">
        <f t="shared" si="46"/>
        <v/>
      </c>
      <c r="O1522" t="str">
        <f t="shared" si="47"/>
        <v/>
      </c>
      <c r="P1522" t="str">
        <f>IF(D1522&lt;&gt;"",VLOOKUP(D1522,Projects!B:C,2,0),"")</f>
        <v/>
      </c>
    </row>
    <row r="1523" spans="1:16" x14ac:dyDescent="0.25">
      <c r="A1523" t="str">
        <f>UPPER(IF(AND(TimeSpend[[#This Row],[Personnel number]]&lt;&gt;"",TimeSpend[[#This Row],[Date]]&lt;&gt;""),TimeSpend[[#This Row],[Personnel number]],""))</f>
        <v/>
      </c>
      <c r="B1523" s="85" t="str">
        <f>IF(AND(TimeSpend[[#This Row],[Personnel number]]&lt;&gt;"",TimeSpend[[#This Row],[Date]]&lt;&gt;""),TEXT(TimeSpend[[#This Row],[Date]],"[$-409]yyyyMMdd"),"")</f>
        <v/>
      </c>
      <c r="C1523" s="33" t="str">
        <f>IF(AND(TimeSpend[[#This Row],[Personnel number]]&lt;&gt;"",TimeSpend[[#This Row],[Date]]&lt;&gt;""),SUBSTITUTE(TimeSpend[[#This Row],[Hours]],",","."),"")</f>
        <v/>
      </c>
      <c r="D1523" t="str">
        <f>IF(AND(TimeSpend[[#This Row],[Personnel number]]&lt;&gt;"",TimeSpend[[#This Row],[Date]]&lt;&gt;""),TimeSpend[[#This Row],[Network]],"")</f>
        <v/>
      </c>
      <c r="E1523" t="str">
        <f>IF(AND(TimeSpend[[#This Row],[Personnel number]]&lt;&gt;"",TimeSpend[[#This Row],[Date]]&lt;&gt;""),TimeSpend[[#This Row],[Network Description]],"")</f>
        <v/>
      </c>
      <c r="F1523" t="str">
        <f>IF(AND(TimeSpend[[#This Row],[Personnel number]]&lt;&gt;"",TimeSpend[[#This Row],[Date]]&lt;&gt;""),TimeSpend[[#This Row],[Activity]],"")</f>
        <v/>
      </c>
      <c r="G1523" t="str">
        <f>IF(AND(TimeSpend[[#This Row],[Personnel number]]&lt;&gt;"",TimeSpend[[#This Row],[Date]]&lt;&gt;""),TimeSpend[[#This Row],[Activity description]],"")</f>
        <v/>
      </c>
      <c r="H1523" s="36" t="str">
        <f>IF(AND(TimeSpend[[#This Row],[Personnel number]]&lt;&gt;"",TimeSpend[[#This Row],[Date]]&lt;&gt;""),TimeSpend[[#This Row],[Start Time]],"")</f>
        <v/>
      </c>
      <c r="I1523" s="36" t="str">
        <f>IF(AND(TimeSpend[[#This Row],[Personnel number]]&lt;&gt;"",TimeSpend[[#This Row],[Date]]&lt;&gt;""),TimeSpend[[#This Row],[End Time]],"")</f>
        <v/>
      </c>
      <c r="J1523" t="str">
        <f>IF(AND(TimeSpend[[#This Row],[Personnel number]]&lt;&gt;"",TimeSpend[[#This Row],[Date]]&lt;&gt;""),TimeSpend[[#This Row],[Location]],"")</f>
        <v/>
      </c>
      <c r="K1523" t="str">
        <f>IF(AND(TimeSpend[[#This Row],[Personnel number]]&lt;&gt;"",TimeSpend[[#This Row],[Date]]&lt;&gt;""),TimeSpend[[#This Row],[Task]],"")</f>
        <v/>
      </c>
      <c r="L1523" t="str">
        <f>IF(AND(TimeSpend[[#This Row],[Personnel number]]&lt;&gt;"",TimeSpend[[#This Row],[Date]]&lt;&gt;""),Utilization!$J$2,"")</f>
        <v/>
      </c>
      <c r="M1523" t="str">
        <f>IF(AND(TimeSpend[[#This Row],[Personnel number]]&lt;&gt;"",TimeSpend[[#This Row],[Date]]&lt;&gt;""),TimeSpend[[#This Row],[Employee Name]],"")</f>
        <v/>
      </c>
      <c r="N1523" t="str">
        <f t="shared" si="46"/>
        <v/>
      </c>
      <c r="O1523" t="str">
        <f t="shared" si="47"/>
        <v/>
      </c>
      <c r="P1523" t="str">
        <f>IF(D1523&lt;&gt;"",VLOOKUP(D1523,Projects!B:C,2,0),"")</f>
        <v/>
      </c>
    </row>
    <row r="1524" spans="1:16" x14ac:dyDescent="0.25">
      <c r="A1524" t="str">
        <f>UPPER(IF(AND(TimeSpend[[#This Row],[Personnel number]]&lt;&gt;"",TimeSpend[[#This Row],[Date]]&lt;&gt;""),TimeSpend[[#This Row],[Personnel number]],""))</f>
        <v/>
      </c>
      <c r="B1524" s="85" t="str">
        <f>IF(AND(TimeSpend[[#This Row],[Personnel number]]&lt;&gt;"",TimeSpend[[#This Row],[Date]]&lt;&gt;""),TEXT(TimeSpend[[#This Row],[Date]],"[$-409]yyyyMMdd"),"")</f>
        <v/>
      </c>
      <c r="C1524" s="33" t="str">
        <f>IF(AND(TimeSpend[[#This Row],[Personnel number]]&lt;&gt;"",TimeSpend[[#This Row],[Date]]&lt;&gt;""),SUBSTITUTE(TimeSpend[[#This Row],[Hours]],",","."),"")</f>
        <v/>
      </c>
      <c r="D1524" t="str">
        <f>IF(AND(TimeSpend[[#This Row],[Personnel number]]&lt;&gt;"",TimeSpend[[#This Row],[Date]]&lt;&gt;""),TimeSpend[[#This Row],[Network]],"")</f>
        <v/>
      </c>
      <c r="E1524" t="str">
        <f>IF(AND(TimeSpend[[#This Row],[Personnel number]]&lt;&gt;"",TimeSpend[[#This Row],[Date]]&lt;&gt;""),TimeSpend[[#This Row],[Network Description]],"")</f>
        <v/>
      </c>
      <c r="F1524" t="str">
        <f>IF(AND(TimeSpend[[#This Row],[Personnel number]]&lt;&gt;"",TimeSpend[[#This Row],[Date]]&lt;&gt;""),TimeSpend[[#This Row],[Activity]],"")</f>
        <v/>
      </c>
      <c r="G1524" t="str">
        <f>IF(AND(TimeSpend[[#This Row],[Personnel number]]&lt;&gt;"",TimeSpend[[#This Row],[Date]]&lt;&gt;""),TimeSpend[[#This Row],[Activity description]],"")</f>
        <v/>
      </c>
      <c r="H1524" s="36" t="str">
        <f>IF(AND(TimeSpend[[#This Row],[Personnel number]]&lt;&gt;"",TimeSpend[[#This Row],[Date]]&lt;&gt;""),TimeSpend[[#This Row],[Start Time]],"")</f>
        <v/>
      </c>
      <c r="I1524" s="36" t="str">
        <f>IF(AND(TimeSpend[[#This Row],[Personnel number]]&lt;&gt;"",TimeSpend[[#This Row],[Date]]&lt;&gt;""),TimeSpend[[#This Row],[End Time]],"")</f>
        <v/>
      </c>
      <c r="J1524" t="str">
        <f>IF(AND(TimeSpend[[#This Row],[Personnel number]]&lt;&gt;"",TimeSpend[[#This Row],[Date]]&lt;&gt;""),TimeSpend[[#This Row],[Location]],"")</f>
        <v/>
      </c>
      <c r="K1524" t="str">
        <f>IF(AND(TimeSpend[[#This Row],[Personnel number]]&lt;&gt;"",TimeSpend[[#This Row],[Date]]&lt;&gt;""),TimeSpend[[#This Row],[Task]],"")</f>
        <v/>
      </c>
      <c r="L1524" t="str">
        <f>IF(AND(TimeSpend[[#This Row],[Personnel number]]&lt;&gt;"",TimeSpend[[#This Row],[Date]]&lt;&gt;""),Utilization!$J$2,"")</f>
        <v/>
      </c>
      <c r="M1524" t="str">
        <f>IF(AND(TimeSpend[[#This Row],[Personnel number]]&lt;&gt;"",TimeSpend[[#This Row],[Date]]&lt;&gt;""),TimeSpend[[#This Row],[Employee Name]],"")</f>
        <v/>
      </c>
      <c r="N1524" t="str">
        <f t="shared" si="46"/>
        <v/>
      </c>
      <c r="O1524" t="str">
        <f t="shared" si="47"/>
        <v/>
      </c>
      <c r="P1524" t="str">
        <f>IF(D1524&lt;&gt;"",VLOOKUP(D1524,Projects!B:C,2,0),"")</f>
        <v/>
      </c>
    </row>
    <row r="1525" spans="1:16" x14ac:dyDescent="0.25">
      <c r="A1525" t="str">
        <f>UPPER(IF(AND(TimeSpend[[#This Row],[Personnel number]]&lt;&gt;"",TimeSpend[[#This Row],[Date]]&lt;&gt;""),TimeSpend[[#This Row],[Personnel number]],""))</f>
        <v/>
      </c>
      <c r="B1525" s="85" t="str">
        <f>IF(AND(TimeSpend[[#This Row],[Personnel number]]&lt;&gt;"",TimeSpend[[#This Row],[Date]]&lt;&gt;""),TEXT(TimeSpend[[#This Row],[Date]],"[$-409]yyyyMMdd"),"")</f>
        <v/>
      </c>
      <c r="C1525" s="33" t="str">
        <f>IF(AND(TimeSpend[[#This Row],[Personnel number]]&lt;&gt;"",TimeSpend[[#This Row],[Date]]&lt;&gt;""),SUBSTITUTE(TimeSpend[[#This Row],[Hours]],",","."),"")</f>
        <v/>
      </c>
      <c r="D1525" t="str">
        <f>IF(AND(TimeSpend[[#This Row],[Personnel number]]&lt;&gt;"",TimeSpend[[#This Row],[Date]]&lt;&gt;""),TimeSpend[[#This Row],[Network]],"")</f>
        <v/>
      </c>
      <c r="E1525" t="str">
        <f>IF(AND(TimeSpend[[#This Row],[Personnel number]]&lt;&gt;"",TimeSpend[[#This Row],[Date]]&lt;&gt;""),TimeSpend[[#This Row],[Network Description]],"")</f>
        <v/>
      </c>
      <c r="F1525" t="str">
        <f>IF(AND(TimeSpend[[#This Row],[Personnel number]]&lt;&gt;"",TimeSpend[[#This Row],[Date]]&lt;&gt;""),TimeSpend[[#This Row],[Activity]],"")</f>
        <v/>
      </c>
      <c r="G1525" t="str">
        <f>IF(AND(TimeSpend[[#This Row],[Personnel number]]&lt;&gt;"",TimeSpend[[#This Row],[Date]]&lt;&gt;""),TimeSpend[[#This Row],[Activity description]],"")</f>
        <v/>
      </c>
      <c r="H1525" s="36" t="str">
        <f>IF(AND(TimeSpend[[#This Row],[Personnel number]]&lt;&gt;"",TimeSpend[[#This Row],[Date]]&lt;&gt;""),TimeSpend[[#This Row],[Start Time]],"")</f>
        <v/>
      </c>
      <c r="I1525" s="36" t="str">
        <f>IF(AND(TimeSpend[[#This Row],[Personnel number]]&lt;&gt;"",TimeSpend[[#This Row],[Date]]&lt;&gt;""),TimeSpend[[#This Row],[End Time]],"")</f>
        <v/>
      </c>
      <c r="J1525" t="str">
        <f>IF(AND(TimeSpend[[#This Row],[Personnel number]]&lt;&gt;"",TimeSpend[[#This Row],[Date]]&lt;&gt;""),TimeSpend[[#This Row],[Location]],"")</f>
        <v/>
      </c>
      <c r="K1525" t="str">
        <f>IF(AND(TimeSpend[[#This Row],[Personnel number]]&lt;&gt;"",TimeSpend[[#This Row],[Date]]&lt;&gt;""),TimeSpend[[#This Row],[Task]],"")</f>
        <v/>
      </c>
      <c r="L1525" t="str">
        <f>IF(AND(TimeSpend[[#This Row],[Personnel number]]&lt;&gt;"",TimeSpend[[#This Row],[Date]]&lt;&gt;""),Utilization!$J$2,"")</f>
        <v/>
      </c>
      <c r="M1525" t="str">
        <f>IF(AND(TimeSpend[[#This Row],[Personnel number]]&lt;&gt;"",TimeSpend[[#This Row],[Date]]&lt;&gt;""),TimeSpend[[#This Row],[Employee Name]],"")</f>
        <v/>
      </c>
      <c r="N1525" t="str">
        <f t="shared" si="46"/>
        <v/>
      </c>
      <c r="O1525" t="str">
        <f t="shared" si="47"/>
        <v/>
      </c>
      <c r="P1525" t="str">
        <f>IF(D1525&lt;&gt;"",VLOOKUP(D1525,Projects!B:C,2,0),"")</f>
        <v/>
      </c>
    </row>
    <row r="1526" spans="1:16" x14ac:dyDescent="0.25">
      <c r="A1526" t="str">
        <f>UPPER(IF(AND(TimeSpend[[#This Row],[Personnel number]]&lt;&gt;"",TimeSpend[[#This Row],[Date]]&lt;&gt;""),TimeSpend[[#This Row],[Personnel number]],""))</f>
        <v/>
      </c>
      <c r="B1526" s="85" t="str">
        <f>IF(AND(TimeSpend[[#This Row],[Personnel number]]&lt;&gt;"",TimeSpend[[#This Row],[Date]]&lt;&gt;""),TEXT(TimeSpend[[#This Row],[Date]],"[$-409]yyyyMMdd"),"")</f>
        <v/>
      </c>
      <c r="C1526" s="33" t="str">
        <f>IF(AND(TimeSpend[[#This Row],[Personnel number]]&lt;&gt;"",TimeSpend[[#This Row],[Date]]&lt;&gt;""),SUBSTITUTE(TimeSpend[[#This Row],[Hours]],",","."),"")</f>
        <v/>
      </c>
      <c r="D1526" t="str">
        <f>IF(AND(TimeSpend[[#This Row],[Personnel number]]&lt;&gt;"",TimeSpend[[#This Row],[Date]]&lt;&gt;""),TimeSpend[[#This Row],[Network]],"")</f>
        <v/>
      </c>
      <c r="E1526" t="str">
        <f>IF(AND(TimeSpend[[#This Row],[Personnel number]]&lt;&gt;"",TimeSpend[[#This Row],[Date]]&lt;&gt;""),TimeSpend[[#This Row],[Network Description]],"")</f>
        <v/>
      </c>
      <c r="F1526" t="str">
        <f>IF(AND(TimeSpend[[#This Row],[Personnel number]]&lt;&gt;"",TimeSpend[[#This Row],[Date]]&lt;&gt;""),TimeSpend[[#This Row],[Activity]],"")</f>
        <v/>
      </c>
      <c r="G1526" t="str">
        <f>IF(AND(TimeSpend[[#This Row],[Personnel number]]&lt;&gt;"",TimeSpend[[#This Row],[Date]]&lt;&gt;""),TimeSpend[[#This Row],[Activity description]],"")</f>
        <v/>
      </c>
      <c r="H1526" s="36" t="str">
        <f>IF(AND(TimeSpend[[#This Row],[Personnel number]]&lt;&gt;"",TimeSpend[[#This Row],[Date]]&lt;&gt;""),TimeSpend[[#This Row],[Start Time]],"")</f>
        <v/>
      </c>
      <c r="I1526" s="36" t="str">
        <f>IF(AND(TimeSpend[[#This Row],[Personnel number]]&lt;&gt;"",TimeSpend[[#This Row],[Date]]&lt;&gt;""),TimeSpend[[#This Row],[End Time]],"")</f>
        <v/>
      </c>
      <c r="J1526" t="str">
        <f>IF(AND(TimeSpend[[#This Row],[Personnel number]]&lt;&gt;"",TimeSpend[[#This Row],[Date]]&lt;&gt;""),TimeSpend[[#This Row],[Location]],"")</f>
        <v/>
      </c>
      <c r="K1526" t="str">
        <f>IF(AND(TimeSpend[[#This Row],[Personnel number]]&lt;&gt;"",TimeSpend[[#This Row],[Date]]&lt;&gt;""),TimeSpend[[#This Row],[Task]],"")</f>
        <v/>
      </c>
      <c r="L1526" t="str">
        <f>IF(AND(TimeSpend[[#This Row],[Personnel number]]&lt;&gt;"",TimeSpend[[#This Row],[Date]]&lt;&gt;""),Utilization!$J$2,"")</f>
        <v/>
      </c>
      <c r="M1526" t="str">
        <f>IF(AND(TimeSpend[[#This Row],[Personnel number]]&lt;&gt;"",TimeSpend[[#This Row],[Date]]&lt;&gt;""),TimeSpend[[#This Row],[Employee Name]],"")</f>
        <v/>
      </c>
      <c r="N1526" t="str">
        <f t="shared" si="46"/>
        <v/>
      </c>
      <c r="O1526" t="str">
        <f t="shared" si="47"/>
        <v/>
      </c>
      <c r="P1526" t="str">
        <f>IF(D1526&lt;&gt;"",VLOOKUP(D1526,Projects!B:C,2,0),"")</f>
        <v/>
      </c>
    </row>
    <row r="1527" spans="1:16" x14ac:dyDescent="0.25">
      <c r="A1527" t="str">
        <f>UPPER(IF(AND(TimeSpend[[#This Row],[Personnel number]]&lt;&gt;"",TimeSpend[[#This Row],[Date]]&lt;&gt;""),TimeSpend[[#This Row],[Personnel number]],""))</f>
        <v/>
      </c>
      <c r="B1527" s="85" t="str">
        <f>IF(AND(TimeSpend[[#This Row],[Personnel number]]&lt;&gt;"",TimeSpend[[#This Row],[Date]]&lt;&gt;""),TEXT(TimeSpend[[#This Row],[Date]],"[$-409]yyyyMMdd"),"")</f>
        <v/>
      </c>
      <c r="C1527" s="33" t="str">
        <f>IF(AND(TimeSpend[[#This Row],[Personnel number]]&lt;&gt;"",TimeSpend[[#This Row],[Date]]&lt;&gt;""),SUBSTITUTE(TimeSpend[[#This Row],[Hours]],",","."),"")</f>
        <v/>
      </c>
      <c r="D1527" t="str">
        <f>IF(AND(TimeSpend[[#This Row],[Personnel number]]&lt;&gt;"",TimeSpend[[#This Row],[Date]]&lt;&gt;""),TimeSpend[[#This Row],[Network]],"")</f>
        <v/>
      </c>
      <c r="E1527" t="str">
        <f>IF(AND(TimeSpend[[#This Row],[Personnel number]]&lt;&gt;"",TimeSpend[[#This Row],[Date]]&lt;&gt;""),TimeSpend[[#This Row],[Network Description]],"")</f>
        <v/>
      </c>
      <c r="F1527" t="str">
        <f>IF(AND(TimeSpend[[#This Row],[Personnel number]]&lt;&gt;"",TimeSpend[[#This Row],[Date]]&lt;&gt;""),TimeSpend[[#This Row],[Activity]],"")</f>
        <v/>
      </c>
      <c r="G1527" t="str">
        <f>IF(AND(TimeSpend[[#This Row],[Personnel number]]&lt;&gt;"",TimeSpend[[#This Row],[Date]]&lt;&gt;""),TimeSpend[[#This Row],[Activity description]],"")</f>
        <v/>
      </c>
      <c r="H1527" s="36" t="str">
        <f>IF(AND(TimeSpend[[#This Row],[Personnel number]]&lt;&gt;"",TimeSpend[[#This Row],[Date]]&lt;&gt;""),TimeSpend[[#This Row],[Start Time]],"")</f>
        <v/>
      </c>
      <c r="I1527" s="36" t="str">
        <f>IF(AND(TimeSpend[[#This Row],[Personnel number]]&lt;&gt;"",TimeSpend[[#This Row],[Date]]&lt;&gt;""),TimeSpend[[#This Row],[End Time]],"")</f>
        <v/>
      </c>
      <c r="J1527" t="str">
        <f>IF(AND(TimeSpend[[#This Row],[Personnel number]]&lt;&gt;"",TimeSpend[[#This Row],[Date]]&lt;&gt;""),TimeSpend[[#This Row],[Location]],"")</f>
        <v/>
      </c>
      <c r="K1527" t="str">
        <f>IF(AND(TimeSpend[[#This Row],[Personnel number]]&lt;&gt;"",TimeSpend[[#This Row],[Date]]&lt;&gt;""),TimeSpend[[#This Row],[Task]],"")</f>
        <v/>
      </c>
      <c r="L1527" t="str">
        <f>IF(AND(TimeSpend[[#This Row],[Personnel number]]&lt;&gt;"",TimeSpend[[#This Row],[Date]]&lt;&gt;""),Utilization!$J$2,"")</f>
        <v/>
      </c>
      <c r="M1527" t="str">
        <f>IF(AND(TimeSpend[[#This Row],[Personnel number]]&lt;&gt;"",TimeSpend[[#This Row],[Date]]&lt;&gt;""),TimeSpend[[#This Row],[Employee Name]],"")</f>
        <v/>
      </c>
      <c r="N1527" t="str">
        <f t="shared" si="46"/>
        <v/>
      </c>
      <c r="O1527" t="str">
        <f t="shared" si="47"/>
        <v/>
      </c>
      <c r="P1527" t="str">
        <f>IF(D1527&lt;&gt;"",VLOOKUP(D1527,Projects!B:C,2,0),"")</f>
        <v/>
      </c>
    </row>
    <row r="1528" spans="1:16" x14ac:dyDescent="0.25">
      <c r="A1528" t="str">
        <f>UPPER(IF(AND(TimeSpend[[#This Row],[Personnel number]]&lt;&gt;"",TimeSpend[[#This Row],[Date]]&lt;&gt;""),TimeSpend[[#This Row],[Personnel number]],""))</f>
        <v/>
      </c>
      <c r="B1528" s="85" t="str">
        <f>IF(AND(TimeSpend[[#This Row],[Personnel number]]&lt;&gt;"",TimeSpend[[#This Row],[Date]]&lt;&gt;""),TEXT(TimeSpend[[#This Row],[Date]],"[$-409]yyyyMMdd"),"")</f>
        <v/>
      </c>
      <c r="C1528" s="33" t="str">
        <f>IF(AND(TimeSpend[[#This Row],[Personnel number]]&lt;&gt;"",TimeSpend[[#This Row],[Date]]&lt;&gt;""),SUBSTITUTE(TimeSpend[[#This Row],[Hours]],",","."),"")</f>
        <v/>
      </c>
      <c r="D1528" t="str">
        <f>IF(AND(TimeSpend[[#This Row],[Personnel number]]&lt;&gt;"",TimeSpend[[#This Row],[Date]]&lt;&gt;""),TimeSpend[[#This Row],[Network]],"")</f>
        <v/>
      </c>
      <c r="E1528" t="str">
        <f>IF(AND(TimeSpend[[#This Row],[Personnel number]]&lt;&gt;"",TimeSpend[[#This Row],[Date]]&lt;&gt;""),TimeSpend[[#This Row],[Network Description]],"")</f>
        <v/>
      </c>
      <c r="F1528" t="str">
        <f>IF(AND(TimeSpend[[#This Row],[Personnel number]]&lt;&gt;"",TimeSpend[[#This Row],[Date]]&lt;&gt;""),TimeSpend[[#This Row],[Activity]],"")</f>
        <v/>
      </c>
      <c r="G1528" t="str">
        <f>IF(AND(TimeSpend[[#This Row],[Personnel number]]&lt;&gt;"",TimeSpend[[#This Row],[Date]]&lt;&gt;""),TimeSpend[[#This Row],[Activity description]],"")</f>
        <v/>
      </c>
      <c r="H1528" s="36" t="str">
        <f>IF(AND(TimeSpend[[#This Row],[Personnel number]]&lt;&gt;"",TimeSpend[[#This Row],[Date]]&lt;&gt;""),TimeSpend[[#This Row],[Start Time]],"")</f>
        <v/>
      </c>
      <c r="I1528" s="36" t="str">
        <f>IF(AND(TimeSpend[[#This Row],[Personnel number]]&lt;&gt;"",TimeSpend[[#This Row],[Date]]&lt;&gt;""),TimeSpend[[#This Row],[End Time]],"")</f>
        <v/>
      </c>
      <c r="J1528" t="str">
        <f>IF(AND(TimeSpend[[#This Row],[Personnel number]]&lt;&gt;"",TimeSpend[[#This Row],[Date]]&lt;&gt;""),TimeSpend[[#This Row],[Location]],"")</f>
        <v/>
      </c>
      <c r="K1528" t="str">
        <f>IF(AND(TimeSpend[[#This Row],[Personnel number]]&lt;&gt;"",TimeSpend[[#This Row],[Date]]&lt;&gt;""),TimeSpend[[#This Row],[Task]],"")</f>
        <v/>
      </c>
      <c r="L1528" t="str">
        <f>IF(AND(TimeSpend[[#This Row],[Personnel number]]&lt;&gt;"",TimeSpend[[#This Row],[Date]]&lt;&gt;""),Utilization!$J$2,"")</f>
        <v/>
      </c>
      <c r="M1528" t="str">
        <f>IF(AND(TimeSpend[[#This Row],[Personnel number]]&lt;&gt;"",TimeSpend[[#This Row],[Date]]&lt;&gt;""),TimeSpend[[#This Row],[Employee Name]],"")</f>
        <v/>
      </c>
      <c r="N1528" t="str">
        <f t="shared" si="46"/>
        <v/>
      </c>
      <c r="O1528" t="str">
        <f t="shared" si="47"/>
        <v/>
      </c>
      <c r="P1528" t="str">
        <f>IF(D1528&lt;&gt;"",VLOOKUP(D1528,Projects!B:C,2,0),"")</f>
        <v/>
      </c>
    </row>
    <row r="1529" spans="1:16" x14ac:dyDescent="0.25">
      <c r="A1529" t="str">
        <f>UPPER(IF(AND(TimeSpend[[#This Row],[Personnel number]]&lt;&gt;"",TimeSpend[[#This Row],[Date]]&lt;&gt;""),TimeSpend[[#This Row],[Personnel number]],""))</f>
        <v/>
      </c>
      <c r="B1529" s="85" t="str">
        <f>IF(AND(TimeSpend[[#This Row],[Personnel number]]&lt;&gt;"",TimeSpend[[#This Row],[Date]]&lt;&gt;""),TEXT(TimeSpend[[#This Row],[Date]],"[$-409]yyyyMMdd"),"")</f>
        <v/>
      </c>
      <c r="C1529" s="33" t="str">
        <f>IF(AND(TimeSpend[[#This Row],[Personnel number]]&lt;&gt;"",TimeSpend[[#This Row],[Date]]&lt;&gt;""),SUBSTITUTE(TimeSpend[[#This Row],[Hours]],",","."),"")</f>
        <v/>
      </c>
      <c r="D1529" t="str">
        <f>IF(AND(TimeSpend[[#This Row],[Personnel number]]&lt;&gt;"",TimeSpend[[#This Row],[Date]]&lt;&gt;""),TimeSpend[[#This Row],[Network]],"")</f>
        <v/>
      </c>
      <c r="E1529" t="str">
        <f>IF(AND(TimeSpend[[#This Row],[Personnel number]]&lt;&gt;"",TimeSpend[[#This Row],[Date]]&lt;&gt;""),TimeSpend[[#This Row],[Network Description]],"")</f>
        <v/>
      </c>
      <c r="F1529" t="str">
        <f>IF(AND(TimeSpend[[#This Row],[Personnel number]]&lt;&gt;"",TimeSpend[[#This Row],[Date]]&lt;&gt;""),TimeSpend[[#This Row],[Activity]],"")</f>
        <v/>
      </c>
      <c r="G1529" t="str">
        <f>IF(AND(TimeSpend[[#This Row],[Personnel number]]&lt;&gt;"",TimeSpend[[#This Row],[Date]]&lt;&gt;""),TimeSpend[[#This Row],[Activity description]],"")</f>
        <v/>
      </c>
      <c r="H1529" s="36" t="str">
        <f>IF(AND(TimeSpend[[#This Row],[Personnel number]]&lt;&gt;"",TimeSpend[[#This Row],[Date]]&lt;&gt;""),TimeSpend[[#This Row],[Start Time]],"")</f>
        <v/>
      </c>
      <c r="I1529" s="36" t="str">
        <f>IF(AND(TimeSpend[[#This Row],[Personnel number]]&lt;&gt;"",TimeSpend[[#This Row],[Date]]&lt;&gt;""),TimeSpend[[#This Row],[End Time]],"")</f>
        <v/>
      </c>
      <c r="J1529" t="str">
        <f>IF(AND(TimeSpend[[#This Row],[Personnel number]]&lt;&gt;"",TimeSpend[[#This Row],[Date]]&lt;&gt;""),TimeSpend[[#This Row],[Location]],"")</f>
        <v/>
      </c>
      <c r="K1529" t="str">
        <f>IF(AND(TimeSpend[[#This Row],[Personnel number]]&lt;&gt;"",TimeSpend[[#This Row],[Date]]&lt;&gt;""),TimeSpend[[#This Row],[Task]],"")</f>
        <v/>
      </c>
      <c r="L1529" t="str">
        <f>IF(AND(TimeSpend[[#This Row],[Personnel number]]&lt;&gt;"",TimeSpend[[#This Row],[Date]]&lt;&gt;""),Utilization!$J$2,"")</f>
        <v/>
      </c>
      <c r="M1529" t="str">
        <f>IF(AND(TimeSpend[[#This Row],[Personnel number]]&lt;&gt;"",TimeSpend[[#This Row],[Date]]&lt;&gt;""),TimeSpend[[#This Row],[Employee Name]],"")</f>
        <v/>
      </c>
      <c r="N1529" t="str">
        <f t="shared" si="46"/>
        <v/>
      </c>
      <c r="O1529" t="str">
        <f t="shared" si="47"/>
        <v/>
      </c>
      <c r="P1529" t="str">
        <f>IF(D1529&lt;&gt;"",VLOOKUP(D1529,Projects!B:C,2,0),"")</f>
        <v/>
      </c>
    </row>
    <row r="1530" spans="1:16" x14ac:dyDescent="0.25">
      <c r="A1530" t="str">
        <f>UPPER(IF(AND(TimeSpend[[#This Row],[Personnel number]]&lt;&gt;"",TimeSpend[[#This Row],[Date]]&lt;&gt;""),TimeSpend[[#This Row],[Personnel number]],""))</f>
        <v/>
      </c>
      <c r="B1530" s="85" t="str">
        <f>IF(AND(TimeSpend[[#This Row],[Personnel number]]&lt;&gt;"",TimeSpend[[#This Row],[Date]]&lt;&gt;""),TEXT(TimeSpend[[#This Row],[Date]],"[$-409]yyyyMMdd"),"")</f>
        <v/>
      </c>
      <c r="C1530" s="33" t="str">
        <f>IF(AND(TimeSpend[[#This Row],[Personnel number]]&lt;&gt;"",TimeSpend[[#This Row],[Date]]&lt;&gt;""),SUBSTITUTE(TimeSpend[[#This Row],[Hours]],",","."),"")</f>
        <v/>
      </c>
      <c r="D1530" t="str">
        <f>IF(AND(TimeSpend[[#This Row],[Personnel number]]&lt;&gt;"",TimeSpend[[#This Row],[Date]]&lt;&gt;""),TimeSpend[[#This Row],[Network]],"")</f>
        <v/>
      </c>
      <c r="E1530" t="str">
        <f>IF(AND(TimeSpend[[#This Row],[Personnel number]]&lt;&gt;"",TimeSpend[[#This Row],[Date]]&lt;&gt;""),TimeSpend[[#This Row],[Network Description]],"")</f>
        <v/>
      </c>
      <c r="F1530" t="str">
        <f>IF(AND(TimeSpend[[#This Row],[Personnel number]]&lt;&gt;"",TimeSpend[[#This Row],[Date]]&lt;&gt;""),TimeSpend[[#This Row],[Activity]],"")</f>
        <v/>
      </c>
      <c r="G1530" t="str">
        <f>IF(AND(TimeSpend[[#This Row],[Personnel number]]&lt;&gt;"",TimeSpend[[#This Row],[Date]]&lt;&gt;""),TimeSpend[[#This Row],[Activity description]],"")</f>
        <v/>
      </c>
      <c r="H1530" s="36" t="str">
        <f>IF(AND(TimeSpend[[#This Row],[Personnel number]]&lt;&gt;"",TimeSpend[[#This Row],[Date]]&lt;&gt;""),TimeSpend[[#This Row],[Start Time]],"")</f>
        <v/>
      </c>
      <c r="I1530" s="36" t="str">
        <f>IF(AND(TimeSpend[[#This Row],[Personnel number]]&lt;&gt;"",TimeSpend[[#This Row],[Date]]&lt;&gt;""),TimeSpend[[#This Row],[End Time]],"")</f>
        <v/>
      </c>
      <c r="J1530" t="str">
        <f>IF(AND(TimeSpend[[#This Row],[Personnel number]]&lt;&gt;"",TimeSpend[[#This Row],[Date]]&lt;&gt;""),TimeSpend[[#This Row],[Location]],"")</f>
        <v/>
      </c>
      <c r="K1530" t="str">
        <f>IF(AND(TimeSpend[[#This Row],[Personnel number]]&lt;&gt;"",TimeSpend[[#This Row],[Date]]&lt;&gt;""),TimeSpend[[#This Row],[Task]],"")</f>
        <v/>
      </c>
      <c r="L1530" t="str">
        <f>IF(AND(TimeSpend[[#This Row],[Personnel number]]&lt;&gt;"",TimeSpend[[#This Row],[Date]]&lt;&gt;""),Utilization!$J$2,"")</f>
        <v/>
      </c>
      <c r="M1530" t="str">
        <f>IF(AND(TimeSpend[[#This Row],[Personnel number]]&lt;&gt;"",TimeSpend[[#This Row],[Date]]&lt;&gt;""),TimeSpend[[#This Row],[Employee Name]],"")</f>
        <v/>
      </c>
      <c r="N1530" t="str">
        <f t="shared" si="46"/>
        <v/>
      </c>
      <c r="O1530" t="str">
        <f t="shared" si="47"/>
        <v/>
      </c>
      <c r="P1530" t="str">
        <f>IF(D1530&lt;&gt;"",VLOOKUP(D1530,Projects!B:C,2,0),"")</f>
        <v/>
      </c>
    </row>
    <row r="1531" spans="1:16" x14ac:dyDescent="0.25">
      <c r="A1531" t="str">
        <f>UPPER(IF(AND(TimeSpend[[#This Row],[Personnel number]]&lt;&gt;"",TimeSpend[[#This Row],[Date]]&lt;&gt;""),TimeSpend[[#This Row],[Personnel number]],""))</f>
        <v/>
      </c>
      <c r="B1531" s="85" t="str">
        <f>IF(AND(TimeSpend[[#This Row],[Personnel number]]&lt;&gt;"",TimeSpend[[#This Row],[Date]]&lt;&gt;""),TEXT(TimeSpend[[#This Row],[Date]],"[$-409]yyyyMMdd"),"")</f>
        <v/>
      </c>
      <c r="C1531" s="33" t="str">
        <f>IF(AND(TimeSpend[[#This Row],[Personnel number]]&lt;&gt;"",TimeSpend[[#This Row],[Date]]&lt;&gt;""),SUBSTITUTE(TimeSpend[[#This Row],[Hours]],",","."),"")</f>
        <v/>
      </c>
      <c r="D1531" t="str">
        <f>IF(AND(TimeSpend[[#This Row],[Personnel number]]&lt;&gt;"",TimeSpend[[#This Row],[Date]]&lt;&gt;""),TimeSpend[[#This Row],[Network]],"")</f>
        <v/>
      </c>
      <c r="E1531" t="str">
        <f>IF(AND(TimeSpend[[#This Row],[Personnel number]]&lt;&gt;"",TimeSpend[[#This Row],[Date]]&lt;&gt;""),TimeSpend[[#This Row],[Network Description]],"")</f>
        <v/>
      </c>
      <c r="F1531" t="str">
        <f>IF(AND(TimeSpend[[#This Row],[Personnel number]]&lt;&gt;"",TimeSpend[[#This Row],[Date]]&lt;&gt;""),TimeSpend[[#This Row],[Activity]],"")</f>
        <v/>
      </c>
      <c r="G1531" t="str">
        <f>IF(AND(TimeSpend[[#This Row],[Personnel number]]&lt;&gt;"",TimeSpend[[#This Row],[Date]]&lt;&gt;""),TimeSpend[[#This Row],[Activity description]],"")</f>
        <v/>
      </c>
      <c r="H1531" s="36" t="str">
        <f>IF(AND(TimeSpend[[#This Row],[Personnel number]]&lt;&gt;"",TimeSpend[[#This Row],[Date]]&lt;&gt;""),TimeSpend[[#This Row],[Start Time]],"")</f>
        <v/>
      </c>
      <c r="I1531" s="36" t="str">
        <f>IF(AND(TimeSpend[[#This Row],[Personnel number]]&lt;&gt;"",TimeSpend[[#This Row],[Date]]&lt;&gt;""),TimeSpend[[#This Row],[End Time]],"")</f>
        <v/>
      </c>
      <c r="J1531" t="str">
        <f>IF(AND(TimeSpend[[#This Row],[Personnel number]]&lt;&gt;"",TimeSpend[[#This Row],[Date]]&lt;&gt;""),TimeSpend[[#This Row],[Location]],"")</f>
        <v/>
      </c>
      <c r="K1531" t="str">
        <f>IF(AND(TimeSpend[[#This Row],[Personnel number]]&lt;&gt;"",TimeSpend[[#This Row],[Date]]&lt;&gt;""),TimeSpend[[#This Row],[Task]],"")</f>
        <v/>
      </c>
      <c r="L1531" t="str">
        <f>IF(AND(TimeSpend[[#This Row],[Personnel number]]&lt;&gt;"",TimeSpend[[#This Row],[Date]]&lt;&gt;""),Utilization!$J$2,"")</f>
        <v/>
      </c>
      <c r="M1531" t="str">
        <f>IF(AND(TimeSpend[[#This Row],[Personnel number]]&lt;&gt;"",TimeSpend[[#This Row],[Date]]&lt;&gt;""),TimeSpend[[#This Row],[Employee Name]],"")</f>
        <v/>
      </c>
      <c r="N1531" t="str">
        <f t="shared" si="46"/>
        <v/>
      </c>
      <c r="O1531" t="str">
        <f t="shared" si="47"/>
        <v/>
      </c>
      <c r="P1531" t="str">
        <f>IF(D1531&lt;&gt;"",VLOOKUP(D1531,Projects!B:C,2,0),"")</f>
        <v/>
      </c>
    </row>
    <row r="1532" spans="1:16" x14ac:dyDescent="0.25">
      <c r="A1532" t="str">
        <f>UPPER(IF(AND(TimeSpend[[#This Row],[Personnel number]]&lt;&gt;"",TimeSpend[[#This Row],[Date]]&lt;&gt;""),TimeSpend[[#This Row],[Personnel number]],""))</f>
        <v/>
      </c>
      <c r="B1532" s="85" t="str">
        <f>IF(AND(TimeSpend[[#This Row],[Personnel number]]&lt;&gt;"",TimeSpend[[#This Row],[Date]]&lt;&gt;""),TEXT(TimeSpend[[#This Row],[Date]],"[$-409]yyyyMMdd"),"")</f>
        <v/>
      </c>
      <c r="C1532" s="33" t="str">
        <f>IF(AND(TimeSpend[[#This Row],[Personnel number]]&lt;&gt;"",TimeSpend[[#This Row],[Date]]&lt;&gt;""),SUBSTITUTE(TimeSpend[[#This Row],[Hours]],",","."),"")</f>
        <v/>
      </c>
      <c r="D1532" t="str">
        <f>IF(AND(TimeSpend[[#This Row],[Personnel number]]&lt;&gt;"",TimeSpend[[#This Row],[Date]]&lt;&gt;""),TimeSpend[[#This Row],[Network]],"")</f>
        <v/>
      </c>
      <c r="E1532" t="str">
        <f>IF(AND(TimeSpend[[#This Row],[Personnel number]]&lt;&gt;"",TimeSpend[[#This Row],[Date]]&lt;&gt;""),TimeSpend[[#This Row],[Network Description]],"")</f>
        <v/>
      </c>
      <c r="F1532" t="str">
        <f>IF(AND(TimeSpend[[#This Row],[Personnel number]]&lt;&gt;"",TimeSpend[[#This Row],[Date]]&lt;&gt;""),TimeSpend[[#This Row],[Activity]],"")</f>
        <v/>
      </c>
      <c r="G1532" t="str">
        <f>IF(AND(TimeSpend[[#This Row],[Personnel number]]&lt;&gt;"",TimeSpend[[#This Row],[Date]]&lt;&gt;""),TimeSpend[[#This Row],[Activity description]],"")</f>
        <v/>
      </c>
      <c r="H1532" s="36" t="str">
        <f>IF(AND(TimeSpend[[#This Row],[Personnel number]]&lt;&gt;"",TimeSpend[[#This Row],[Date]]&lt;&gt;""),TimeSpend[[#This Row],[Start Time]],"")</f>
        <v/>
      </c>
      <c r="I1532" s="36" t="str">
        <f>IF(AND(TimeSpend[[#This Row],[Personnel number]]&lt;&gt;"",TimeSpend[[#This Row],[Date]]&lt;&gt;""),TimeSpend[[#This Row],[End Time]],"")</f>
        <v/>
      </c>
      <c r="J1532" t="str">
        <f>IF(AND(TimeSpend[[#This Row],[Personnel number]]&lt;&gt;"",TimeSpend[[#This Row],[Date]]&lt;&gt;""),TimeSpend[[#This Row],[Location]],"")</f>
        <v/>
      </c>
      <c r="K1532" t="str">
        <f>IF(AND(TimeSpend[[#This Row],[Personnel number]]&lt;&gt;"",TimeSpend[[#This Row],[Date]]&lt;&gt;""),TimeSpend[[#This Row],[Task]],"")</f>
        <v/>
      </c>
      <c r="L1532" t="str">
        <f>IF(AND(TimeSpend[[#This Row],[Personnel number]]&lt;&gt;"",TimeSpend[[#This Row],[Date]]&lt;&gt;""),Utilization!$J$2,"")</f>
        <v/>
      </c>
      <c r="M1532" t="str">
        <f>IF(AND(TimeSpend[[#This Row],[Personnel number]]&lt;&gt;"",TimeSpend[[#This Row],[Date]]&lt;&gt;""),TimeSpend[[#This Row],[Employee Name]],"")</f>
        <v/>
      </c>
      <c r="N1532" t="str">
        <f t="shared" si="46"/>
        <v/>
      </c>
      <c r="O1532" t="str">
        <f t="shared" si="47"/>
        <v/>
      </c>
      <c r="P1532" t="str">
        <f>IF(D1532&lt;&gt;"",VLOOKUP(D1532,Projects!B:C,2,0),"")</f>
        <v/>
      </c>
    </row>
    <row r="1533" spans="1:16" x14ac:dyDescent="0.25">
      <c r="A1533" t="str">
        <f>UPPER(IF(AND(TimeSpend[[#This Row],[Personnel number]]&lt;&gt;"",TimeSpend[[#This Row],[Date]]&lt;&gt;""),TimeSpend[[#This Row],[Personnel number]],""))</f>
        <v/>
      </c>
      <c r="B1533" s="85" t="str">
        <f>IF(AND(TimeSpend[[#This Row],[Personnel number]]&lt;&gt;"",TimeSpend[[#This Row],[Date]]&lt;&gt;""),TEXT(TimeSpend[[#This Row],[Date]],"[$-409]yyyyMMdd"),"")</f>
        <v/>
      </c>
      <c r="C1533" s="33" t="str">
        <f>IF(AND(TimeSpend[[#This Row],[Personnel number]]&lt;&gt;"",TimeSpend[[#This Row],[Date]]&lt;&gt;""),SUBSTITUTE(TimeSpend[[#This Row],[Hours]],",","."),"")</f>
        <v/>
      </c>
      <c r="D1533" t="str">
        <f>IF(AND(TimeSpend[[#This Row],[Personnel number]]&lt;&gt;"",TimeSpend[[#This Row],[Date]]&lt;&gt;""),TimeSpend[[#This Row],[Network]],"")</f>
        <v/>
      </c>
      <c r="E1533" t="str">
        <f>IF(AND(TimeSpend[[#This Row],[Personnel number]]&lt;&gt;"",TimeSpend[[#This Row],[Date]]&lt;&gt;""),TimeSpend[[#This Row],[Network Description]],"")</f>
        <v/>
      </c>
      <c r="F1533" t="str">
        <f>IF(AND(TimeSpend[[#This Row],[Personnel number]]&lt;&gt;"",TimeSpend[[#This Row],[Date]]&lt;&gt;""),TimeSpend[[#This Row],[Activity]],"")</f>
        <v/>
      </c>
      <c r="G1533" t="str">
        <f>IF(AND(TimeSpend[[#This Row],[Personnel number]]&lt;&gt;"",TimeSpend[[#This Row],[Date]]&lt;&gt;""),TimeSpend[[#This Row],[Activity description]],"")</f>
        <v/>
      </c>
      <c r="H1533" s="36" t="str">
        <f>IF(AND(TimeSpend[[#This Row],[Personnel number]]&lt;&gt;"",TimeSpend[[#This Row],[Date]]&lt;&gt;""),TimeSpend[[#This Row],[Start Time]],"")</f>
        <v/>
      </c>
      <c r="I1533" s="36" t="str">
        <f>IF(AND(TimeSpend[[#This Row],[Personnel number]]&lt;&gt;"",TimeSpend[[#This Row],[Date]]&lt;&gt;""),TimeSpend[[#This Row],[End Time]],"")</f>
        <v/>
      </c>
      <c r="J1533" t="str">
        <f>IF(AND(TimeSpend[[#This Row],[Personnel number]]&lt;&gt;"",TimeSpend[[#This Row],[Date]]&lt;&gt;""),TimeSpend[[#This Row],[Location]],"")</f>
        <v/>
      </c>
      <c r="K1533" t="str">
        <f>IF(AND(TimeSpend[[#This Row],[Personnel number]]&lt;&gt;"",TimeSpend[[#This Row],[Date]]&lt;&gt;""),TimeSpend[[#This Row],[Task]],"")</f>
        <v/>
      </c>
      <c r="L1533" t="str">
        <f>IF(AND(TimeSpend[[#This Row],[Personnel number]]&lt;&gt;"",TimeSpend[[#This Row],[Date]]&lt;&gt;""),Utilization!$J$2,"")</f>
        <v/>
      </c>
      <c r="M1533" t="str">
        <f>IF(AND(TimeSpend[[#This Row],[Personnel number]]&lt;&gt;"",TimeSpend[[#This Row],[Date]]&lt;&gt;""),TimeSpend[[#This Row],[Employee Name]],"")</f>
        <v/>
      </c>
      <c r="N1533" t="str">
        <f t="shared" si="46"/>
        <v/>
      </c>
      <c r="O1533" t="str">
        <f t="shared" si="47"/>
        <v/>
      </c>
      <c r="P1533" t="str">
        <f>IF(D1533&lt;&gt;"",VLOOKUP(D1533,Projects!B:C,2,0),"")</f>
        <v/>
      </c>
    </row>
    <row r="1534" spans="1:16" x14ac:dyDescent="0.25">
      <c r="A1534" t="str">
        <f>UPPER(IF(AND(TimeSpend[[#This Row],[Personnel number]]&lt;&gt;"",TimeSpend[[#This Row],[Date]]&lt;&gt;""),TimeSpend[[#This Row],[Personnel number]],""))</f>
        <v/>
      </c>
      <c r="B1534" s="85" t="str">
        <f>IF(AND(TimeSpend[[#This Row],[Personnel number]]&lt;&gt;"",TimeSpend[[#This Row],[Date]]&lt;&gt;""),TEXT(TimeSpend[[#This Row],[Date]],"[$-409]yyyyMMdd"),"")</f>
        <v/>
      </c>
      <c r="C1534" s="33" t="str">
        <f>IF(AND(TimeSpend[[#This Row],[Personnel number]]&lt;&gt;"",TimeSpend[[#This Row],[Date]]&lt;&gt;""),SUBSTITUTE(TimeSpend[[#This Row],[Hours]],",","."),"")</f>
        <v/>
      </c>
      <c r="D1534" t="str">
        <f>IF(AND(TimeSpend[[#This Row],[Personnel number]]&lt;&gt;"",TimeSpend[[#This Row],[Date]]&lt;&gt;""),TimeSpend[[#This Row],[Network]],"")</f>
        <v/>
      </c>
      <c r="E1534" t="str">
        <f>IF(AND(TimeSpend[[#This Row],[Personnel number]]&lt;&gt;"",TimeSpend[[#This Row],[Date]]&lt;&gt;""),TimeSpend[[#This Row],[Network Description]],"")</f>
        <v/>
      </c>
      <c r="F1534" t="str">
        <f>IF(AND(TimeSpend[[#This Row],[Personnel number]]&lt;&gt;"",TimeSpend[[#This Row],[Date]]&lt;&gt;""),TimeSpend[[#This Row],[Activity]],"")</f>
        <v/>
      </c>
      <c r="G1534" t="str">
        <f>IF(AND(TimeSpend[[#This Row],[Personnel number]]&lt;&gt;"",TimeSpend[[#This Row],[Date]]&lt;&gt;""),TimeSpend[[#This Row],[Activity description]],"")</f>
        <v/>
      </c>
      <c r="H1534" s="36" t="str">
        <f>IF(AND(TimeSpend[[#This Row],[Personnel number]]&lt;&gt;"",TimeSpend[[#This Row],[Date]]&lt;&gt;""),TimeSpend[[#This Row],[Start Time]],"")</f>
        <v/>
      </c>
      <c r="I1534" s="36" t="str">
        <f>IF(AND(TimeSpend[[#This Row],[Personnel number]]&lt;&gt;"",TimeSpend[[#This Row],[Date]]&lt;&gt;""),TimeSpend[[#This Row],[End Time]],"")</f>
        <v/>
      </c>
      <c r="J1534" t="str">
        <f>IF(AND(TimeSpend[[#This Row],[Personnel number]]&lt;&gt;"",TimeSpend[[#This Row],[Date]]&lt;&gt;""),TimeSpend[[#This Row],[Location]],"")</f>
        <v/>
      </c>
      <c r="K1534" t="str">
        <f>IF(AND(TimeSpend[[#This Row],[Personnel number]]&lt;&gt;"",TimeSpend[[#This Row],[Date]]&lt;&gt;""),TimeSpend[[#This Row],[Task]],"")</f>
        <v/>
      </c>
      <c r="L1534" t="str">
        <f>IF(AND(TimeSpend[[#This Row],[Personnel number]]&lt;&gt;"",TimeSpend[[#This Row],[Date]]&lt;&gt;""),Utilization!$J$2,"")</f>
        <v/>
      </c>
      <c r="M1534" t="str">
        <f>IF(AND(TimeSpend[[#This Row],[Personnel number]]&lt;&gt;"",TimeSpend[[#This Row],[Date]]&lt;&gt;""),TimeSpend[[#This Row],[Employee Name]],"")</f>
        <v/>
      </c>
      <c r="N1534" t="str">
        <f t="shared" si="46"/>
        <v/>
      </c>
      <c r="O1534" t="str">
        <f t="shared" si="47"/>
        <v/>
      </c>
      <c r="P1534" t="str">
        <f>IF(D1534&lt;&gt;"",VLOOKUP(D1534,Projects!B:C,2,0),"")</f>
        <v/>
      </c>
    </row>
    <row r="1535" spans="1:16" x14ac:dyDescent="0.25">
      <c r="A1535" t="str">
        <f>UPPER(IF(AND(TimeSpend[[#This Row],[Personnel number]]&lt;&gt;"",TimeSpend[[#This Row],[Date]]&lt;&gt;""),TimeSpend[[#This Row],[Personnel number]],""))</f>
        <v/>
      </c>
      <c r="B1535" s="85" t="str">
        <f>IF(AND(TimeSpend[[#This Row],[Personnel number]]&lt;&gt;"",TimeSpend[[#This Row],[Date]]&lt;&gt;""),TEXT(TimeSpend[[#This Row],[Date]],"[$-409]yyyyMMdd"),"")</f>
        <v/>
      </c>
      <c r="C1535" s="33" t="str">
        <f>IF(AND(TimeSpend[[#This Row],[Personnel number]]&lt;&gt;"",TimeSpend[[#This Row],[Date]]&lt;&gt;""),SUBSTITUTE(TimeSpend[[#This Row],[Hours]],",","."),"")</f>
        <v/>
      </c>
      <c r="D1535" t="str">
        <f>IF(AND(TimeSpend[[#This Row],[Personnel number]]&lt;&gt;"",TimeSpend[[#This Row],[Date]]&lt;&gt;""),TimeSpend[[#This Row],[Network]],"")</f>
        <v/>
      </c>
      <c r="E1535" t="str">
        <f>IF(AND(TimeSpend[[#This Row],[Personnel number]]&lt;&gt;"",TimeSpend[[#This Row],[Date]]&lt;&gt;""),TimeSpend[[#This Row],[Network Description]],"")</f>
        <v/>
      </c>
      <c r="F1535" t="str">
        <f>IF(AND(TimeSpend[[#This Row],[Personnel number]]&lt;&gt;"",TimeSpend[[#This Row],[Date]]&lt;&gt;""),TimeSpend[[#This Row],[Activity]],"")</f>
        <v/>
      </c>
      <c r="G1535" t="str">
        <f>IF(AND(TimeSpend[[#This Row],[Personnel number]]&lt;&gt;"",TimeSpend[[#This Row],[Date]]&lt;&gt;""),TimeSpend[[#This Row],[Activity description]],"")</f>
        <v/>
      </c>
      <c r="H1535" s="36" t="str">
        <f>IF(AND(TimeSpend[[#This Row],[Personnel number]]&lt;&gt;"",TimeSpend[[#This Row],[Date]]&lt;&gt;""),TimeSpend[[#This Row],[Start Time]],"")</f>
        <v/>
      </c>
      <c r="I1535" s="36" t="str">
        <f>IF(AND(TimeSpend[[#This Row],[Personnel number]]&lt;&gt;"",TimeSpend[[#This Row],[Date]]&lt;&gt;""),TimeSpend[[#This Row],[End Time]],"")</f>
        <v/>
      </c>
      <c r="J1535" t="str">
        <f>IF(AND(TimeSpend[[#This Row],[Personnel number]]&lt;&gt;"",TimeSpend[[#This Row],[Date]]&lt;&gt;""),TimeSpend[[#This Row],[Location]],"")</f>
        <v/>
      </c>
      <c r="K1535" t="str">
        <f>IF(AND(TimeSpend[[#This Row],[Personnel number]]&lt;&gt;"",TimeSpend[[#This Row],[Date]]&lt;&gt;""),TimeSpend[[#This Row],[Task]],"")</f>
        <v/>
      </c>
      <c r="L1535" t="str">
        <f>IF(AND(TimeSpend[[#This Row],[Personnel number]]&lt;&gt;"",TimeSpend[[#This Row],[Date]]&lt;&gt;""),Utilization!$J$2,"")</f>
        <v/>
      </c>
      <c r="M1535" t="str">
        <f>IF(AND(TimeSpend[[#This Row],[Personnel number]]&lt;&gt;"",TimeSpend[[#This Row],[Date]]&lt;&gt;""),TimeSpend[[#This Row],[Employee Name]],"")</f>
        <v/>
      </c>
      <c r="N1535" t="str">
        <f t="shared" si="46"/>
        <v/>
      </c>
      <c r="O1535" t="str">
        <f t="shared" si="47"/>
        <v/>
      </c>
      <c r="P1535" t="str">
        <f>IF(D1535&lt;&gt;"",VLOOKUP(D1535,Projects!B:C,2,0),"")</f>
        <v/>
      </c>
    </row>
    <row r="1536" spans="1:16" x14ac:dyDescent="0.25">
      <c r="A1536" t="str">
        <f>UPPER(IF(AND(TimeSpend[[#This Row],[Personnel number]]&lt;&gt;"",TimeSpend[[#This Row],[Date]]&lt;&gt;""),TimeSpend[[#This Row],[Personnel number]],""))</f>
        <v/>
      </c>
      <c r="B1536" s="85" t="str">
        <f>IF(AND(TimeSpend[[#This Row],[Personnel number]]&lt;&gt;"",TimeSpend[[#This Row],[Date]]&lt;&gt;""),TEXT(TimeSpend[[#This Row],[Date]],"[$-409]yyyyMMdd"),"")</f>
        <v/>
      </c>
      <c r="C1536" s="33" t="str">
        <f>IF(AND(TimeSpend[[#This Row],[Personnel number]]&lt;&gt;"",TimeSpend[[#This Row],[Date]]&lt;&gt;""),SUBSTITUTE(TimeSpend[[#This Row],[Hours]],",","."),"")</f>
        <v/>
      </c>
      <c r="D1536" t="str">
        <f>IF(AND(TimeSpend[[#This Row],[Personnel number]]&lt;&gt;"",TimeSpend[[#This Row],[Date]]&lt;&gt;""),TimeSpend[[#This Row],[Network]],"")</f>
        <v/>
      </c>
      <c r="E1536" t="str">
        <f>IF(AND(TimeSpend[[#This Row],[Personnel number]]&lt;&gt;"",TimeSpend[[#This Row],[Date]]&lt;&gt;""),TimeSpend[[#This Row],[Network Description]],"")</f>
        <v/>
      </c>
      <c r="F1536" t="str">
        <f>IF(AND(TimeSpend[[#This Row],[Personnel number]]&lt;&gt;"",TimeSpend[[#This Row],[Date]]&lt;&gt;""),TimeSpend[[#This Row],[Activity]],"")</f>
        <v/>
      </c>
      <c r="G1536" t="str">
        <f>IF(AND(TimeSpend[[#This Row],[Personnel number]]&lt;&gt;"",TimeSpend[[#This Row],[Date]]&lt;&gt;""),TimeSpend[[#This Row],[Activity description]],"")</f>
        <v/>
      </c>
      <c r="H1536" s="36" t="str">
        <f>IF(AND(TimeSpend[[#This Row],[Personnel number]]&lt;&gt;"",TimeSpend[[#This Row],[Date]]&lt;&gt;""),TimeSpend[[#This Row],[Start Time]],"")</f>
        <v/>
      </c>
      <c r="I1536" s="36" t="str">
        <f>IF(AND(TimeSpend[[#This Row],[Personnel number]]&lt;&gt;"",TimeSpend[[#This Row],[Date]]&lt;&gt;""),TimeSpend[[#This Row],[End Time]],"")</f>
        <v/>
      </c>
      <c r="J1536" t="str">
        <f>IF(AND(TimeSpend[[#This Row],[Personnel number]]&lt;&gt;"",TimeSpend[[#This Row],[Date]]&lt;&gt;""),TimeSpend[[#This Row],[Location]],"")</f>
        <v/>
      </c>
      <c r="K1536" t="str">
        <f>IF(AND(TimeSpend[[#This Row],[Personnel number]]&lt;&gt;"",TimeSpend[[#This Row],[Date]]&lt;&gt;""),TimeSpend[[#This Row],[Task]],"")</f>
        <v/>
      </c>
      <c r="L1536" t="str">
        <f>IF(AND(TimeSpend[[#This Row],[Personnel number]]&lt;&gt;"",TimeSpend[[#This Row],[Date]]&lt;&gt;""),Utilization!$J$2,"")</f>
        <v/>
      </c>
      <c r="M1536" t="str">
        <f>IF(AND(TimeSpend[[#This Row],[Personnel number]]&lt;&gt;"",TimeSpend[[#This Row],[Date]]&lt;&gt;""),TimeSpend[[#This Row],[Employee Name]],"")</f>
        <v/>
      </c>
      <c r="N1536" t="str">
        <f t="shared" si="46"/>
        <v/>
      </c>
      <c r="O1536" t="str">
        <f t="shared" si="47"/>
        <v/>
      </c>
      <c r="P1536" t="str">
        <f>IF(D1536&lt;&gt;"",VLOOKUP(D1536,Projects!B:C,2,0),"")</f>
        <v/>
      </c>
    </row>
    <row r="1537" spans="1:16" x14ac:dyDescent="0.25">
      <c r="A1537" t="str">
        <f>UPPER(IF(AND(TimeSpend[[#This Row],[Personnel number]]&lt;&gt;"",TimeSpend[[#This Row],[Date]]&lt;&gt;""),TimeSpend[[#This Row],[Personnel number]],""))</f>
        <v/>
      </c>
      <c r="B1537" s="85" t="str">
        <f>IF(AND(TimeSpend[[#This Row],[Personnel number]]&lt;&gt;"",TimeSpend[[#This Row],[Date]]&lt;&gt;""),TEXT(TimeSpend[[#This Row],[Date]],"[$-409]yyyyMMdd"),"")</f>
        <v/>
      </c>
      <c r="C1537" s="33" t="str">
        <f>IF(AND(TimeSpend[[#This Row],[Personnel number]]&lt;&gt;"",TimeSpend[[#This Row],[Date]]&lt;&gt;""),SUBSTITUTE(TimeSpend[[#This Row],[Hours]],",","."),"")</f>
        <v/>
      </c>
      <c r="D1537" t="str">
        <f>IF(AND(TimeSpend[[#This Row],[Personnel number]]&lt;&gt;"",TimeSpend[[#This Row],[Date]]&lt;&gt;""),TimeSpend[[#This Row],[Network]],"")</f>
        <v/>
      </c>
      <c r="E1537" t="str">
        <f>IF(AND(TimeSpend[[#This Row],[Personnel number]]&lt;&gt;"",TimeSpend[[#This Row],[Date]]&lt;&gt;""),TimeSpend[[#This Row],[Network Description]],"")</f>
        <v/>
      </c>
      <c r="F1537" t="str">
        <f>IF(AND(TimeSpend[[#This Row],[Personnel number]]&lt;&gt;"",TimeSpend[[#This Row],[Date]]&lt;&gt;""),TimeSpend[[#This Row],[Activity]],"")</f>
        <v/>
      </c>
      <c r="G1537" t="str">
        <f>IF(AND(TimeSpend[[#This Row],[Personnel number]]&lt;&gt;"",TimeSpend[[#This Row],[Date]]&lt;&gt;""),TimeSpend[[#This Row],[Activity description]],"")</f>
        <v/>
      </c>
      <c r="H1537" s="36" t="str">
        <f>IF(AND(TimeSpend[[#This Row],[Personnel number]]&lt;&gt;"",TimeSpend[[#This Row],[Date]]&lt;&gt;""),TimeSpend[[#This Row],[Start Time]],"")</f>
        <v/>
      </c>
      <c r="I1537" s="36" t="str">
        <f>IF(AND(TimeSpend[[#This Row],[Personnel number]]&lt;&gt;"",TimeSpend[[#This Row],[Date]]&lt;&gt;""),TimeSpend[[#This Row],[End Time]],"")</f>
        <v/>
      </c>
      <c r="J1537" t="str">
        <f>IF(AND(TimeSpend[[#This Row],[Personnel number]]&lt;&gt;"",TimeSpend[[#This Row],[Date]]&lt;&gt;""),TimeSpend[[#This Row],[Location]],"")</f>
        <v/>
      </c>
      <c r="K1537" t="str">
        <f>IF(AND(TimeSpend[[#This Row],[Personnel number]]&lt;&gt;"",TimeSpend[[#This Row],[Date]]&lt;&gt;""),TimeSpend[[#This Row],[Task]],"")</f>
        <v/>
      </c>
      <c r="L1537" t="str">
        <f>IF(AND(TimeSpend[[#This Row],[Personnel number]]&lt;&gt;"",TimeSpend[[#This Row],[Date]]&lt;&gt;""),Utilization!$J$2,"")</f>
        <v/>
      </c>
      <c r="M1537" t="str">
        <f>IF(AND(TimeSpend[[#This Row],[Personnel number]]&lt;&gt;"",TimeSpend[[#This Row],[Date]]&lt;&gt;""),TimeSpend[[#This Row],[Employee Name]],"")</f>
        <v/>
      </c>
      <c r="N1537" t="str">
        <f t="shared" si="46"/>
        <v/>
      </c>
      <c r="O1537" t="str">
        <f t="shared" si="47"/>
        <v/>
      </c>
      <c r="P1537" t="str">
        <f>IF(D1537&lt;&gt;"",VLOOKUP(D1537,Projects!B:C,2,0),"")</f>
        <v/>
      </c>
    </row>
    <row r="1538" spans="1:16" x14ac:dyDescent="0.25">
      <c r="A1538" t="str">
        <f>UPPER(IF(AND(TimeSpend[[#This Row],[Personnel number]]&lt;&gt;"",TimeSpend[[#This Row],[Date]]&lt;&gt;""),TimeSpend[[#This Row],[Personnel number]],""))</f>
        <v/>
      </c>
      <c r="B1538" s="85" t="str">
        <f>IF(AND(TimeSpend[[#This Row],[Personnel number]]&lt;&gt;"",TimeSpend[[#This Row],[Date]]&lt;&gt;""),TEXT(TimeSpend[[#This Row],[Date]],"[$-409]yyyyMMdd"),"")</f>
        <v/>
      </c>
      <c r="C1538" s="33" t="str">
        <f>IF(AND(TimeSpend[[#This Row],[Personnel number]]&lt;&gt;"",TimeSpend[[#This Row],[Date]]&lt;&gt;""),SUBSTITUTE(TimeSpend[[#This Row],[Hours]],",","."),"")</f>
        <v/>
      </c>
      <c r="D1538" t="str">
        <f>IF(AND(TimeSpend[[#This Row],[Personnel number]]&lt;&gt;"",TimeSpend[[#This Row],[Date]]&lt;&gt;""),TimeSpend[[#This Row],[Network]],"")</f>
        <v/>
      </c>
      <c r="E1538" t="str">
        <f>IF(AND(TimeSpend[[#This Row],[Personnel number]]&lt;&gt;"",TimeSpend[[#This Row],[Date]]&lt;&gt;""),TimeSpend[[#This Row],[Network Description]],"")</f>
        <v/>
      </c>
      <c r="F1538" t="str">
        <f>IF(AND(TimeSpend[[#This Row],[Personnel number]]&lt;&gt;"",TimeSpend[[#This Row],[Date]]&lt;&gt;""),TimeSpend[[#This Row],[Activity]],"")</f>
        <v/>
      </c>
      <c r="G1538" t="str">
        <f>IF(AND(TimeSpend[[#This Row],[Personnel number]]&lt;&gt;"",TimeSpend[[#This Row],[Date]]&lt;&gt;""),TimeSpend[[#This Row],[Activity description]],"")</f>
        <v/>
      </c>
      <c r="H1538" s="36" t="str">
        <f>IF(AND(TimeSpend[[#This Row],[Personnel number]]&lt;&gt;"",TimeSpend[[#This Row],[Date]]&lt;&gt;""),TimeSpend[[#This Row],[Start Time]],"")</f>
        <v/>
      </c>
      <c r="I1538" s="36" t="str">
        <f>IF(AND(TimeSpend[[#This Row],[Personnel number]]&lt;&gt;"",TimeSpend[[#This Row],[Date]]&lt;&gt;""),TimeSpend[[#This Row],[End Time]],"")</f>
        <v/>
      </c>
      <c r="J1538" t="str">
        <f>IF(AND(TimeSpend[[#This Row],[Personnel number]]&lt;&gt;"",TimeSpend[[#This Row],[Date]]&lt;&gt;""),TimeSpend[[#This Row],[Location]],"")</f>
        <v/>
      </c>
      <c r="K1538" t="str">
        <f>IF(AND(TimeSpend[[#This Row],[Personnel number]]&lt;&gt;"",TimeSpend[[#This Row],[Date]]&lt;&gt;""),TimeSpend[[#This Row],[Task]],"")</f>
        <v/>
      </c>
      <c r="L1538" t="str">
        <f>IF(AND(TimeSpend[[#This Row],[Personnel number]]&lt;&gt;"",TimeSpend[[#This Row],[Date]]&lt;&gt;""),Utilization!$J$2,"")</f>
        <v/>
      </c>
      <c r="M1538" t="str">
        <f>IF(AND(TimeSpend[[#This Row],[Personnel number]]&lt;&gt;"",TimeSpend[[#This Row],[Date]]&lt;&gt;""),TimeSpend[[#This Row],[Employee Name]],"")</f>
        <v/>
      </c>
      <c r="N1538" t="str">
        <f t="shared" ref="N1538:N1601" si="48">IF(A1538&lt;&gt;"",ROW(A1538)-1,"")</f>
        <v/>
      </c>
      <c r="O1538" t="str">
        <f t="shared" ref="O1538:O1601" si="49">IF(A1538&lt;&gt;"",L1538&amp;"-"&amp;N1538,"")</f>
        <v/>
      </c>
      <c r="P1538" t="str">
        <f>IF(D1538&lt;&gt;"",VLOOKUP(D1538,Projects!B:C,2,0),"")</f>
        <v/>
      </c>
    </row>
    <row r="1539" spans="1:16" x14ac:dyDescent="0.25">
      <c r="A1539" t="str">
        <f>UPPER(IF(AND(TimeSpend[[#This Row],[Personnel number]]&lt;&gt;"",TimeSpend[[#This Row],[Date]]&lt;&gt;""),TimeSpend[[#This Row],[Personnel number]],""))</f>
        <v/>
      </c>
      <c r="B1539" s="85" t="str">
        <f>IF(AND(TimeSpend[[#This Row],[Personnel number]]&lt;&gt;"",TimeSpend[[#This Row],[Date]]&lt;&gt;""),TEXT(TimeSpend[[#This Row],[Date]],"[$-409]yyyyMMdd"),"")</f>
        <v/>
      </c>
      <c r="C1539" s="33" t="str">
        <f>IF(AND(TimeSpend[[#This Row],[Personnel number]]&lt;&gt;"",TimeSpend[[#This Row],[Date]]&lt;&gt;""),SUBSTITUTE(TimeSpend[[#This Row],[Hours]],",","."),"")</f>
        <v/>
      </c>
      <c r="D1539" t="str">
        <f>IF(AND(TimeSpend[[#This Row],[Personnel number]]&lt;&gt;"",TimeSpend[[#This Row],[Date]]&lt;&gt;""),TimeSpend[[#This Row],[Network]],"")</f>
        <v/>
      </c>
      <c r="E1539" t="str">
        <f>IF(AND(TimeSpend[[#This Row],[Personnel number]]&lt;&gt;"",TimeSpend[[#This Row],[Date]]&lt;&gt;""),TimeSpend[[#This Row],[Network Description]],"")</f>
        <v/>
      </c>
      <c r="F1539" t="str">
        <f>IF(AND(TimeSpend[[#This Row],[Personnel number]]&lt;&gt;"",TimeSpend[[#This Row],[Date]]&lt;&gt;""),TimeSpend[[#This Row],[Activity]],"")</f>
        <v/>
      </c>
      <c r="G1539" t="str">
        <f>IF(AND(TimeSpend[[#This Row],[Personnel number]]&lt;&gt;"",TimeSpend[[#This Row],[Date]]&lt;&gt;""),TimeSpend[[#This Row],[Activity description]],"")</f>
        <v/>
      </c>
      <c r="H1539" s="36" t="str">
        <f>IF(AND(TimeSpend[[#This Row],[Personnel number]]&lt;&gt;"",TimeSpend[[#This Row],[Date]]&lt;&gt;""),TimeSpend[[#This Row],[Start Time]],"")</f>
        <v/>
      </c>
      <c r="I1539" s="36" t="str">
        <f>IF(AND(TimeSpend[[#This Row],[Personnel number]]&lt;&gt;"",TimeSpend[[#This Row],[Date]]&lt;&gt;""),TimeSpend[[#This Row],[End Time]],"")</f>
        <v/>
      </c>
      <c r="J1539" t="str">
        <f>IF(AND(TimeSpend[[#This Row],[Personnel number]]&lt;&gt;"",TimeSpend[[#This Row],[Date]]&lt;&gt;""),TimeSpend[[#This Row],[Location]],"")</f>
        <v/>
      </c>
      <c r="K1539" t="str">
        <f>IF(AND(TimeSpend[[#This Row],[Personnel number]]&lt;&gt;"",TimeSpend[[#This Row],[Date]]&lt;&gt;""),TimeSpend[[#This Row],[Task]],"")</f>
        <v/>
      </c>
      <c r="L1539" t="str">
        <f>IF(AND(TimeSpend[[#This Row],[Personnel number]]&lt;&gt;"",TimeSpend[[#This Row],[Date]]&lt;&gt;""),Utilization!$J$2,"")</f>
        <v/>
      </c>
      <c r="M1539" t="str">
        <f>IF(AND(TimeSpend[[#This Row],[Personnel number]]&lt;&gt;"",TimeSpend[[#This Row],[Date]]&lt;&gt;""),TimeSpend[[#This Row],[Employee Name]],"")</f>
        <v/>
      </c>
      <c r="N1539" t="str">
        <f t="shared" si="48"/>
        <v/>
      </c>
      <c r="O1539" t="str">
        <f t="shared" si="49"/>
        <v/>
      </c>
      <c r="P1539" t="str">
        <f>IF(D1539&lt;&gt;"",VLOOKUP(D1539,Projects!B:C,2,0),"")</f>
        <v/>
      </c>
    </row>
    <row r="1540" spans="1:16" x14ac:dyDescent="0.25">
      <c r="A1540" t="str">
        <f>UPPER(IF(AND(TimeSpend[[#This Row],[Personnel number]]&lt;&gt;"",TimeSpend[[#This Row],[Date]]&lt;&gt;""),TimeSpend[[#This Row],[Personnel number]],""))</f>
        <v/>
      </c>
      <c r="B1540" s="85" t="str">
        <f>IF(AND(TimeSpend[[#This Row],[Personnel number]]&lt;&gt;"",TimeSpend[[#This Row],[Date]]&lt;&gt;""),TEXT(TimeSpend[[#This Row],[Date]],"[$-409]yyyyMMdd"),"")</f>
        <v/>
      </c>
      <c r="C1540" s="33" t="str">
        <f>IF(AND(TimeSpend[[#This Row],[Personnel number]]&lt;&gt;"",TimeSpend[[#This Row],[Date]]&lt;&gt;""),SUBSTITUTE(TimeSpend[[#This Row],[Hours]],",","."),"")</f>
        <v/>
      </c>
      <c r="D1540" t="str">
        <f>IF(AND(TimeSpend[[#This Row],[Personnel number]]&lt;&gt;"",TimeSpend[[#This Row],[Date]]&lt;&gt;""),TimeSpend[[#This Row],[Network]],"")</f>
        <v/>
      </c>
      <c r="E1540" t="str">
        <f>IF(AND(TimeSpend[[#This Row],[Personnel number]]&lt;&gt;"",TimeSpend[[#This Row],[Date]]&lt;&gt;""),TimeSpend[[#This Row],[Network Description]],"")</f>
        <v/>
      </c>
      <c r="F1540" t="str">
        <f>IF(AND(TimeSpend[[#This Row],[Personnel number]]&lt;&gt;"",TimeSpend[[#This Row],[Date]]&lt;&gt;""),TimeSpend[[#This Row],[Activity]],"")</f>
        <v/>
      </c>
      <c r="G1540" t="str">
        <f>IF(AND(TimeSpend[[#This Row],[Personnel number]]&lt;&gt;"",TimeSpend[[#This Row],[Date]]&lt;&gt;""),TimeSpend[[#This Row],[Activity description]],"")</f>
        <v/>
      </c>
      <c r="H1540" s="36" t="str">
        <f>IF(AND(TimeSpend[[#This Row],[Personnel number]]&lt;&gt;"",TimeSpend[[#This Row],[Date]]&lt;&gt;""),TimeSpend[[#This Row],[Start Time]],"")</f>
        <v/>
      </c>
      <c r="I1540" s="36" t="str">
        <f>IF(AND(TimeSpend[[#This Row],[Personnel number]]&lt;&gt;"",TimeSpend[[#This Row],[Date]]&lt;&gt;""),TimeSpend[[#This Row],[End Time]],"")</f>
        <v/>
      </c>
      <c r="J1540" t="str">
        <f>IF(AND(TimeSpend[[#This Row],[Personnel number]]&lt;&gt;"",TimeSpend[[#This Row],[Date]]&lt;&gt;""),TimeSpend[[#This Row],[Location]],"")</f>
        <v/>
      </c>
      <c r="K1540" t="str">
        <f>IF(AND(TimeSpend[[#This Row],[Personnel number]]&lt;&gt;"",TimeSpend[[#This Row],[Date]]&lt;&gt;""),TimeSpend[[#This Row],[Task]],"")</f>
        <v/>
      </c>
      <c r="L1540" t="str">
        <f>IF(AND(TimeSpend[[#This Row],[Personnel number]]&lt;&gt;"",TimeSpend[[#This Row],[Date]]&lt;&gt;""),Utilization!$J$2,"")</f>
        <v/>
      </c>
      <c r="M1540" t="str">
        <f>IF(AND(TimeSpend[[#This Row],[Personnel number]]&lt;&gt;"",TimeSpend[[#This Row],[Date]]&lt;&gt;""),TimeSpend[[#This Row],[Employee Name]],"")</f>
        <v/>
      </c>
      <c r="N1540" t="str">
        <f t="shared" si="48"/>
        <v/>
      </c>
      <c r="O1540" t="str">
        <f t="shared" si="49"/>
        <v/>
      </c>
      <c r="P1540" t="str">
        <f>IF(D1540&lt;&gt;"",VLOOKUP(D1540,Projects!B:C,2,0),"")</f>
        <v/>
      </c>
    </row>
    <row r="1541" spans="1:16" x14ac:dyDescent="0.25">
      <c r="A1541" t="str">
        <f>UPPER(IF(AND(TimeSpend[[#This Row],[Personnel number]]&lt;&gt;"",TimeSpend[[#This Row],[Date]]&lt;&gt;""),TimeSpend[[#This Row],[Personnel number]],""))</f>
        <v/>
      </c>
      <c r="B1541" s="85" t="str">
        <f>IF(AND(TimeSpend[[#This Row],[Personnel number]]&lt;&gt;"",TimeSpend[[#This Row],[Date]]&lt;&gt;""),TEXT(TimeSpend[[#This Row],[Date]],"[$-409]yyyyMMdd"),"")</f>
        <v/>
      </c>
      <c r="C1541" s="33" t="str">
        <f>IF(AND(TimeSpend[[#This Row],[Personnel number]]&lt;&gt;"",TimeSpend[[#This Row],[Date]]&lt;&gt;""),SUBSTITUTE(TimeSpend[[#This Row],[Hours]],",","."),"")</f>
        <v/>
      </c>
      <c r="D1541" t="str">
        <f>IF(AND(TimeSpend[[#This Row],[Personnel number]]&lt;&gt;"",TimeSpend[[#This Row],[Date]]&lt;&gt;""),TimeSpend[[#This Row],[Network]],"")</f>
        <v/>
      </c>
      <c r="E1541" t="str">
        <f>IF(AND(TimeSpend[[#This Row],[Personnel number]]&lt;&gt;"",TimeSpend[[#This Row],[Date]]&lt;&gt;""),TimeSpend[[#This Row],[Network Description]],"")</f>
        <v/>
      </c>
      <c r="F1541" t="str">
        <f>IF(AND(TimeSpend[[#This Row],[Personnel number]]&lt;&gt;"",TimeSpend[[#This Row],[Date]]&lt;&gt;""),TimeSpend[[#This Row],[Activity]],"")</f>
        <v/>
      </c>
      <c r="G1541" t="str">
        <f>IF(AND(TimeSpend[[#This Row],[Personnel number]]&lt;&gt;"",TimeSpend[[#This Row],[Date]]&lt;&gt;""),TimeSpend[[#This Row],[Activity description]],"")</f>
        <v/>
      </c>
      <c r="H1541" s="36" t="str">
        <f>IF(AND(TimeSpend[[#This Row],[Personnel number]]&lt;&gt;"",TimeSpend[[#This Row],[Date]]&lt;&gt;""),TimeSpend[[#This Row],[Start Time]],"")</f>
        <v/>
      </c>
      <c r="I1541" s="36" t="str">
        <f>IF(AND(TimeSpend[[#This Row],[Personnel number]]&lt;&gt;"",TimeSpend[[#This Row],[Date]]&lt;&gt;""),TimeSpend[[#This Row],[End Time]],"")</f>
        <v/>
      </c>
      <c r="J1541" t="str">
        <f>IF(AND(TimeSpend[[#This Row],[Personnel number]]&lt;&gt;"",TimeSpend[[#This Row],[Date]]&lt;&gt;""),TimeSpend[[#This Row],[Location]],"")</f>
        <v/>
      </c>
      <c r="K1541" t="str">
        <f>IF(AND(TimeSpend[[#This Row],[Personnel number]]&lt;&gt;"",TimeSpend[[#This Row],[Date]]&lt;&gt;""),TimeSpend[[#This Row],[Task]],"")</f>
        <v/>
      </c>
      <c r="L1541" t="str">
        <f>IF(AND(TimeSpend[[#This Row],[Personnel number]]&lt;&gt;"",TimeSpend[[#This Row],[Date]]&lt;&gt;""),Utilization!$J$2,"")</f>
        <v/>
      </c>
      <c r="M1541" t="str">
        <f>IF(AND(TimeSpend[[#This Row],[Personnel number]]&lt;&gt;"",TimeSpend[[#This Row],[Date]]&lt;&gt;""),TimeSpend[[#This Row],[Employee Name]],"")</f>
        <v/>
      </c>
      <c r="N1541" t="str">
        <f t="shared" si="48"/>
        <v/>
      </c>
      <c r="O1541" t="str">
        <f t="shared" si="49"/>
        <v/>
      </c>
      <c r="P1541" t="str">
        <f>IF(D1541&lt;&gt;"",VLOOKUP(D1541,Projects!B:C,2,0),"")</f>
        <v/>
      </c>
    </row>
    <row r="1542" spans="1:16" x14ac:dyDescent="0.25">
      <c r="A1542" t="str">
        <f>UPPER(IF(AND(TimeSpend[[#This Row],[Personnel number]]&lt;&gt;"",TimeSpend[[#This Row],[Date]]&lt;&gt;""),TimeSpend[[#This Row],[Personnel number]],""))</f>
        <v/>
      </c>
      <c r="B1542" s="85" t="str">
        <f>IF(AND(TimeSpend[[#This Row],[Personnel number]]&lt;&gt;"",TimeSpend[[#This Row],[Date]]&lt;&gt;""),TEXT(TimeSpend[[#This Row],[Date]],"[$-409]yyyyMMdd"),"")</f>
        <v/>
      </c>
      <c r="C1542" s="33" t="str">
        <f>IF(AND(TimeSpend[[#This Row],[Personnel number]]&lt;&gt;"",TimeSpend[[#This Row],[Date]]&lt;&gt;""),SUBSTITUTE(TimeSpend[[#This Row],[Hours]],",","."),"")</f>
        <v/>
      </c>
      <c r="D1542" t="str">
        <f>IF(AND(TimeSpend[[#This Row],[Personnel number]]&lt;&gt;"",TimeSpend[[#This Row],[Date]]&lt;&gt;""),TimeSpend[[#This Row],[Network]],"")</f>
        <v/>
      </c>
      <c r="E1542" t="str">
        <f>IF(AND(TimeSpend[[#This Row],[Personnel number]]&lt;&gt;"",TimeSpend[[#This Row],[Date]]&lt;&gt;""),TimeSpend[[#This Row],[Network Description]],"")</f>
        <v/>
      </c>
      <c r="F1542" t="str">
        <f>IF(AND(TimeSpend[[#This Row],[Personnel number]]&lt;&gt;"",TimeSpend[[#This Row],[Date]]&lt;&gt;""),TimeSpend[[#This Row],[Activity]],"")</f>
        <v/>
      </c>
      <c r="G1542" t="str">
        <f>IF(AND(TimeSpend[[#This Row],[Personnel number]]&lt;&gt;"",TimeSpend[[#This Row],[Date]]&lt;&gt;""),TimeSpend[[#This Row],[Activity description]],"")</f>
        <v/>
      </c>
      <c r="H1542" s="36" t="str">
        <f>IF(AND(TimeSpend[[#This Row],[Personnel number]]&lt;&gt;"",TimeSpend[[#This Row],[Date]]&lt;&gt;""),TimeSpend[[#This Row],[Start Time]],"")</f>
        <v/>
      </c>
      <c r="I1542" s="36" t="str">
        <f>IF(AND(TimeSpend[[#This Row],[Personnel number]]&lt;&gt;"",TimeSpend[[#This Row],[Date]]&lt;&gt;""),TimeSpend[[#This Row],[End Time]],"")</f>
        <v/>
      </c>
      <c r="J1542" t="str">
        <f>IF(AND(TimeSpend[[#This Row],[Personnel number]]&lt;&gt;"",TimeSpend[[#This Row],[Date]]&lt;&gt;""),TimeSpend[[#This Row],[Location]],"")</f>
        <v/>
      </c>
      <c r="K1542" t="str">
        <f>IF(AND(TimeSpend[[#This Row],[Personnel number]]&lt;&gt;"",TimeSpend[[#This Row],[Date]]&lt;&gt;""),TimeSpend[[#This Row],[Task]],"")</f>
        <v/>
      </c>
      <c r="L1542" t="str">
        <f>IF(AND(TimeSpend[[#This Row],[Personnel number]]&lt;&gt;"",TimeSpend[[#This Row],[Date]]&lt;&gt;""),Utilization!$J$2,"")</f>
        <v/>
      </c>
      <c r="M1542" t="str">
        <f>IF(AND(TimeSpend[[#This Row],[Personnel number]]&lt;&gt;"",TimeSpend[[#This Row],[Date]]&lt;&gt;""),TimeSpend[[#This Row],[Employee Name]],"")</f>
        <v/>
      </c>
      <c r="N1542" t="str">
        <f t="shared" si="48"/>
        <v/>
      </c>
      <c r="O1542" t="str">
        <f t="shared" si="49"/>
        <v/>
      </c>
      <c r="P1542" t="str">
        <f>IF(D1542&lt;&gt;"",VLOOKUP(D1542,Projects!B:C,2,0),"")</f>
        <v/>
      </c>
    </row>
    <row r="1543" spans="1:16" x14ac:dyDescent="0.25">
      <c r="A1543" t="str">
        <f>UPPER(IF(AND(TimeSpend[[#This Row],[Personnel number]]&lt;&gt;"",TimeSpend[[#This Row],[Date]]&lt;&gt;""),TimeSpend[[#This Row],[Personnel number]],""))</f>
        <v/>
      </c>
      <c r="B1543" s="85" t="str">
        <f>IF(AND(TimeSpend[[#This Row],[Personnel number]]&lt;&gt;"",TimeSpend[[#This Row],[Date]]&lt;&gt;""),TEXT(TimeSpend[[#This Row],[Date]],"[$-409]yyyyMMdd"),"")</f>
        <v/>
      </c>
      <c r="C1543" s="33" t="str">
        <f>IF(AND(TimeSpend[[#This Row],[Personnel number]]&lt;&gt;"",TimeSpend[[#This Row],[Date]]&lt;&gt;""),SUBSTITUTE(TimeSpend[[#This Row],[Hours]],",","."),"")</f>
        <v/>
      </c>
      <c r="D1543" t="str">
        <f>IF(AND(TimeSpend[[#This Row],[Personnel number]]&lt;&gt;"",TimeSpend[[#This Row],[Date]]&lt;&gt;""),TimeSpend[[#This Row],[Network]],"")</f>
        <v/>
      </c>
      <c r="E1543" t="str">
        <f>IF(AND(TimeSpend[[#This Row],[Personnel number]]&lt;&gt;"",TimeSpend[[#This Row],[Date]]&lt;&gt;""),TimeSpend[[#This Row],[Network Description]],"")</f>
        <v/>
      </c>
      <c r="F1543" t="str">
        <f>IF(AND(TimeSpend[[#This Row],[Personnel number]]&lt;&gt;"",TimeSpend[[#This Row],[Date]]&lt;&gt;""),TimeSpend[[#This Row],[Activity]],"")</f>
        <v/>
      </c>
      <c r="G1543" t="str">
        <f>IF(AND(TimeSpend[[#This Row],[Personnel number]]&lt;&gt;"",TimeSpend[[#This Row],[Date]]&lt;&gt;""),TimeSpend[[#This Row],[Activity description]],"")</f>
        <v/>
      </c>
      <c r="H1543" s="36" t="str">
        <f>IF(AND(TimeSpend[[#This Row],[Personnel number]]&lt;&gt;"",TimeSpend[[#This Row],[Date]]&lt;&gt;""),TimeSpend[[#This Row],[Start Time]],"")</f>
        <v/>
      </c>
      <c r="I1543" s="36" t="str">
        <f>IF(AND(TimeSpend[[#This Row],[Personnel number]]&lt;&gt;"",TimeSpend[[#This Row],[Date]]&lt;&gt;""),TimeSpend[[#This Row],[End Time]],"")</f>
        <v/>
      </c>
      <c r="J1543" t="str">
        <f>IF(AND(TimeSpend[[#This Row],[Personnel number]]&lt;&gt;"",TimeSpend[[#This Row],[Date]]&lt;&gt;""),TimeSpend[[#This Row],[Location]],"")</f>
        <v/>
      </c>
      <c r="K1543" t="str">
        <f>IF(AND(TimeSpend[[#This Row],[Personnel number]]&lt;&gt;"",TimeSpend[[#This Row],[Date]]&lt;&gt;""),TimeSpend[[#This Row],[Task]],"")</f>
        <v/>
      </c>
      <c r="L1543" t="str">
        <f>IF(AND(TimeSpend[[#This Row],[Personnel number]]&lt;&gt;"",TimeSpend[[#This Row],[Date]]&lt;&gt;""),Utilization!$J$2,"")</f>
        <v/>
      </c>
      <c r="M1543" t="str">
        <f>IF(AND(TimeSpend[[#This Row],[Personnel number]]&lt;&gt;"",TimeSpend[[#This Row],[Date]]&lt;&gt;""),TimeSpend[[#This Row],[Employee Name]],"")</f>
        <v/>
      </c>
      <c r="N1543" t="str">
        <f t="shared" si="48"/>
        <v/>
      </c>
      <c r="O1543" t="str">
        <f t="shared" si="49"/>
        <v/>
      </c>
      <c r="P1543" t="str">
        <f>IF(D1543&lt;&gt;"",VLOOKUP(D1543,Projects!B:C,2,0),"")</f>
        <v/>
      </c>
    </row>
    <row r="1544" spans="1:16" x14ac:dyDescent="0.25">
      <c r="A1544" t="str">
        <f>UPPER(IF(AND(TimeSpend[[#This Row],[Personnel number]]&lt;&gt;"",TimeSpend[[#This Row],[Date]]&lt;&gt;""),TimeSpend[[#This Row],[Personnel number]],""))</f>
        <v/>
      </c>
      <c r="B1544" s="85" t="str">
        <f>IF(AND(TimeSpend[[#This Row],[Personnel number]]&lt;&gt;"",TimeSpend[[#This Row],[Date]]&lt;&gt;""),TEXT(TimeSpend[[#This Row],[Date]],"[$-409]yyyyMMdd"),"")</f>
        <v/>
      </c>
      <c r="C1544" s="33" t="str">
        <f>IF(AND(TimeSpend[[#This Row],[Personnel number]]&lt;&gt;"",TimeSpend[[#This Row],[Date]]&lt;&gt;""),SUBSTITUTE(TimeSpend[[#This Row],[Hours]],",","."),"")</f>
        <v/>
      </c>
      <c r="D1544" t="str">
        <f>IF(AND(TimeSpend[[#This Row],[Personnel number]]&lt;&gt;"",TimeSpend[[#This Row],[Date]]&lt;&gt;""),TimeSpend[[#This Row],[Network]],"")</f>
        <v/>
      </c>
      <c r="E1544" t="str">
        <f>IF(AND(TimeSpend[[#This Row],[Personnel number]]&lt;&gt;"",TimeSpend[[#This Row],[Date]]&lt;&gt;""),TimeSpend[[#This Row],[Network Description]],"")</f>
        <v/>
      </c>
      <c r="F1544" t="str">
        <f>IF(AND(TimeSpend[[#This Row],[Personnel number]]&lt;&gt;"",TimeSpend[[#This Row],[Date]]&lt;&gt;""),TimeSpend[[#This Row],[Activity]],"")</f>
        <v/>
      </c>
      <c r="G1544" t="str">
        <f>IF(AND(TimeSpend[[#This Row],[Personnel number]]&lt;&gt;"",TimeSpend[[#This Row],[Date]]&lt;&gt;""),TimeSpend[[#This Row],[Activity description]],"")</f>
        <v/>
      </c>
      <c r="H1544" s="36" t="str">
        <f>IF(AND(TimeSpend[[#This Row],[Personnel number]]&lt;&gt;"",TimeSpend[[#This Row],[Date]]&lt;&gt;""),TimeSpend[[#This Row],[Start Time]],"")</f>
        <v/>
      </c>
      <c r="I1544" s="36" t="str">
        <f>IF(AND(TimeSpend[[#This Row],[Personnel number]]&lt;&gt;"",TimeSpend[[#This Row],[Date]]&lt;&gt;""),TimeSpend[[#This Row],[End Time]],"")</f>
        <v/>
      </c>
      <c r="J1544" t="str">
        <f>IF(AND(TimeSpend[[#This Row],[Personnel number]]&lt;&gt;"",TimeSpend[[#This Row],[Date]]&lt;&gt;""),TimeSpend[[#This Row],[Location]],"")</f>
        <v/>
      </c>
      <c r="K1544" t="str">
        <f>IF(AND(TimeSpend[[#This Row],[Personnel number]]&lt;&gt;"",TimeSpend[[#This Row],[Date]]&lt;&gt;""),TimeSpend[[#This Row],[Task]],"")</f>
        <v/>
      </c>
      <c r="L1544" t="str">
        <f>IF(AND(TimeSpend[[#This Row],[Personnel number]]&lt;&gt;"",TimeSpend[[#This Row],[Date]]&lt;&gt;""),Utilization!$J$2,"")</f>
        <v/>
      </c>
      <c r="M1544" t="str">
        <f>IF(AND(TimeSpend[[#This Row],[Personnel number]]&lt;&gt;"",TimeSpend[[#This Row],[Date]]&lt;&gt;""),TimeSpend[[#This Row],[Employee Name]],"")</f>
        <v/>
      </c>
      <c r="N1544" t="str">
        <f t="shared" si="48"/>
        <v/>
      </c>
      <c r="O1544" t="str">
        <f t="shared" si="49"/>
        <v/>
      </c>
      <c r="P1544" t="str">
        <f>IF(D1544&lt;&gt;"",VLOOKUP(D1544,Projects!B:C,2,0),"")</f>
        <v/>
      </c>
    </row>
    <row r="1545" spans="1:16" x14ac:dyDescent="0.25">
      <c r="A1545" t="str">
        <f>UPPER(IF(AND(TimeSpend[[#This Row],[Personnel number]]&lt;&gt;"",TimeSpend[[#This Row],[Date]]&lt;&gt;""),TimeSpend[[#This Row],[Personnel number]],""))</f>
        <v/>
      </c>
      <c r="B1545" s="85" t="str">
        <f>IF(AND(TimeSpend[[#This Row],[Personnel number]]&lt;&gt;"",TimeSpend[[#This Row],[Date]]&lt;&gt;""),TEXT(TimeSpend[[#This Row],[Date]],"[$-409]yyyyMMdd"),"")</f>
        <v/>
      </c>
      <c r="C1545" s="33" t="str">
        <f>IF(AND(TimeSpend[[#This Row],[Personnel number]]&lt;&gt;"",TimeSpend[[#This Row],[Date]]&lt;&gt;""),SUBSTITUTE(TimeSpend[[#This Row],[Hours]],",","."),"")</f>
        <v/>
      </c>
      <c r="D1545" t="str">
        <f>IF(AND(TimeSpend[[#This Row],[Personnel number]]&lt;&gt;"",TimeSpend[[#This Row],[Date]]&lt;&gt;""),TimeSpend[[#This Row],[Network]],"")</f>
        <v/>
      </c>
      <c r="E1545" t="str">
        <f>IF(AND(TimeSpend[[#This Row],[Personnel number]]&lt;&gt;"",TimeSpend[[#This Row],[Date]]&lt;&gt;""),TimeSpend[[#This Row],[Network Description]],"")</f>
        <v/>
      </c>
      <c r="F1545" t="str">
        <f>IF(AND(TimeSpend[[#This Row],[Personnel number]]&lt;&gt;"",TimeSpend[[#This Row],[Date]]&lt;&gt;""),TimeSpend[[#This Row],[Activity]],"")</f>
        <v/>
      </c>
      <c r="G1545" t="str">
        <f>IF(AND(TimeSpend[[#This Row],[Personnel number]]&lt;&gt;"",TimeSpend[[#This Row],[Date]]&lt;&gt;""),TimeSpend[[#This Row],[Activity description]],"")</f>
        <v/>
      </c>
      <c r="H1545" s="36" t="str">
        <f>IF(AND(TimeSpend[[#This Row],[Personnel number]]&lt;&gt;"",TimeSpend[[#This Row],[Date]]&lt;&gt;""),TimeSpend[[#This Row],[Start Time]],"")</f>
        <v/>
      </c>
      <c r="I1545" s="36" t="str">
        <f>IF(AND(TimeSpend[[#This Row],[Personnel number]]&lt;&gt;"",TimeSpend[[#This Row],[Date]]&lt;&gt;""),TimeSpend[[#This Row],[End Time]],"")</f>
        <v/>
      </c>
      <c r="J1545" t="str">
        <f>IF(AND(TimeSpend[[#This Row],[Personnel number]]&lt;&gt;"",TimeSpend[[#This Row],[Date]]&lt;&gt;""),TimeSpend[[#This Row],[Location]],"")</f>
        <v/>
      </c>
      <c r="K1545" t="str">
        <f>IF(AND(TimeSpend[[#This Row],[Personnel number]]&lt;&gt;"",TimeSpend[[#This Row],[Date]]&lt;&gt;""),TimeSpend[[#This Row],[Task]],"")</f>
        <v/>
      </c>
      <c r="L1545" t="str">
        <f>IF(AND(TimeSpend[[#This Row],[Personnel number]]&lt;&gt;"",TimeSpend[[#This Row],[Date]]&lt;&gt;""),Utilization!$J$2,"")</f>
        <v/>
      </c>
      <c r="M1545" t="str">
        <f>IF(AND(TimeSpend[[#This Row],[Personnel number]]&lt;&gt;"",TimeSpend[[#This Row],[Date]]&lt;&gt;""),TimeSpend[[#This Row],[Employee Name]],"")</f>
        <v/>
      </c>
      <c r="N1545" t="str">
        <f t="shared" si="48"/>
        <v/>
      </c>
      <c r="O1545" t="str">
        <f t="shared" si="49"/>
        <v/>
      </c>
      <c r="P1545" t="str">
        <f>IF(D1545&lt;&gt;"",VLOOKUP(D1545,Projects!B:C,2,0),"")</f>
        <v/>
      </c>
    </row>
    <row r="1546" spans="1:16" x14ac:dyDescent="0.25">
      <c r="A1546" t="str">
        <f>UPPER(IF(AND(TimeSpend[[#This Row],[Personnel number]]&lt;&gt;"",TimeSpend[[#This Row],[Date]]&lt;&gt;""),TimeSpend[[#This Row],[Personnel number]],""))</f>
        <v/>
      </c>
      <c r="B1546" s="85" t="str">
        <f>IF(AND(TimeSpend[[#This Row],[Personnel number]]&lt;&gt;"",TimeSpend[[#This Row],[Date]]&lt;&gt;""),TEXT(TimeSpend[[#This Row],[Date]],"[$-409]yyyyMMdd"),"")</f>
        <v/>
      </c>
      <c r="C1546" s="33" t="str">
        <f>IF(AND(TimeSpend[[#This Row],[Personnel number]]&lt;&gt;"",TimeSpend[[#This Row],[Date]]&lt;&gt;""),SUBSTITUTE(TimeSpend[[#This Row],[Hours]],",","."),"")</f>
        <v/>
      </c>
      <c r="D1546" t="str">
        <f>IF(AND(TimeSpend[[#This Row],[Personnel number]]&lt;&gt;"",TimeSpend[[#This Row],[Date]]&lt;&gt;""),TimeSpend[[#This Row],[Network]],"")</f>
        <v/>
      </c>
      <c r="E1546" t="str">
        <f>IF(AND(TimeSpend[[#This Row],[Personnel number]]&lt;&gt;"",TimeSpend[[#This Row],[Date]]&lt;&gt;""),TimeSpend[[#This Row],[Network Description]],"")</f>
        <v/>
      </c>
      <c r="F1546" t="str">
        <f>IF(AND(TimeSpend[[#This Row],[Personnel number]]&lt;&gt;"",TimeSpend[[#This Row],[Date]]&lt;&gt;""),TimeSpend[[#This Row],[Activity]],"")</f>
        <v/>
      </c>
      <c r="G1546" t="str">
        <f>IF(AND(TimeSpend[[#This Row],[Personnel number]]&lt;&gt;"",TimeSpend[[#This Row],[Date]]&lt;&gt;""),TimeSpend[[#This Row],[Activity description]],"")</f>
        <v/>
      </c>
      <c r="H1546" s="36" t="str">
        <f>IF(AND(TimeSpend[[#This Row],[Personnel number]]&lt;&gt;"",TimeSpend[[#This Row],[Date]]&lt;&gt;""),TimeSpend[[#This Row],[Start Time]],"")</f>
        <v/>
      </c>
      <c r="I1546" s="36" t="str">
        <f>IF(AND(TimeSpend[[#This Row],[Personnel number]]&lt;&gt;"",TimeSpend[[#This Row],[Date]]&lt;&gt;""),TimeSpend[[#This Row],[End Time]],"")</f>
        <v/>
      </c>
      <c r="J1546" t="str">
        <f>IF(AND(TimeSpend[[#This Row],[Personnel number]]&lt;&gt;"",TimeSpend[[#This Row],[Date]]&lt;&gt;""),TimeSpend[[#This Row],[Location]],"")</f>
        <v/>
      </c>
      <c r="K1546" t="str">
        <f>IF(AND(TimeSpend[[#This Row],[Personnel number]]&lt;&gt;"",TimeSpend[[#This Row],[Date]]&lt;&gt;""),TimeSpend[[#This Row],[Task]],"")</f>
        <v/>
      </c>
      <c r="L1546" t="str">
        <f>IF(AND(TimeSpend[[#This Row],[Personnel number]]&lt;&gt;"",TimeSpend[[#This Row],[Date]]&lt;&gt;""),Utilization!$J$2,"")</f>
        <v/>
      </c>
      <c r="M1546" t="str">
        <f>IF(AND(TimeSpend[[#This Row],[Personnel number]]&lt;&gt;"",TimeSpend[[#This Row],[Date]]&lt;&gt;""),TimeSpend[[#This Row],[Employee Name]],"")</f>
        <v/>
      </c>
      <c r="N1546" t="str">
        <f t="shared" si="48"/>
        <v/>
      </c>
      <c r="O1546" t="str">
        <f t="shared" si="49"/>
        <v/>
      </c>
      <c r="P1546" t="str">
        <f>IF(D1546&lt;&gt;"",VLOOKUP(D1546,Projects!B:C,2,0),"")</f>
        <v/>
      </c>
    </row>
    <row r="1547" spans="1:16" x14ac:dyDescent="0.25">
      <c r="A1547" t="str">
        <f>UPPER(IF(AND(TimeSpend[[#This Row],[Personnel number]]&lt;&gt;"",TimeSpend[[#This Row],[Date]]&lt;&gt;""),TimeSpend[[#This Row],[Personnel number]],""))</f>
        <v/>
      </c>
      <c r="B1547" s="85" t="str">
        <f>IF(AND(TimeSpend[[#This Row],[Personnel number]]&lt;&gt;"",TimeSpend[[#This Row],[Date]]&lt;&gt;""),TEXT(TimeSpend[[#This Row],[Date]],"[$-409]yyyyMMdd"),"")</f>
        <v/>
      </c>
      <c r="C1547" s="33" t="str">
        <f>IF(AND(TimeSpend[[#This Row],[Personnel number]]&lt;&gt;"",TimeSpend[[#This Row],[Date]]&lt;&gt;""),SUBSTITUTE(TimeSpend[[#This Row],[Hours]],",","."),"")</f>
        <v/>
      </c>
      <c r="D1547" t="str">
        <f>IF(AND(TimeSpend[[#This Row],[Personnel number]]&lt;&gt;"",TimeSpend[[#This Row],[Date]]&lt;&gt;""),TimeSpend[[#This Row],[Network]],"")</f>
        <v/>
      </c>
      <c r="E1547" t="str">
        <f>IF(AND(TimeSpend[[#This Row],[Personnel number]]&lt;&gt;"",TimeSpend[[#This Row],[Date]]&lt;&gt;""),TimeSpend[[#This Row],[Network Description]],"")</f>
        <v/>
      </c>
      <c r="F1547" t="str">
        <f>IF(AND(TimeSpend[[#This Row],[Personnel number]]&lt;&gt;"",TimeSpend[[#This Row],[Date]]&lt;&gt;""),TimeSpend[[#This Row],[Activity]],"")</f>
        <v/>
      </c>
      <c r="G1547" t="str">
        <f>IF(AND(TimeSpend[[#This Row],[Personnel number]]&lt;&gt;"",TimeSpend[[#This Row],[Date]]&lt;&gt;""),TimeSpend[[#This Row],[Activity description]],"")</f>
        <v/>
      </c>
      <c r="H1547" s="36" t="str">
        <f>IF(AND(TimeSpend[[#This Row],[Personnel number]]&lt;&gt;"",TimeSpend[[#This Row],[Date]]&lt;&gt;""),TimeSpend[[#This Row],[Start Time]],"")</f>
        <v/>
      </c>
      <c r="I1547" s="36" t="str">
        <f>IF(AND(TimeSpend[[#This Row],[Personnel number]]&lt;&gt;"",TimeSpend[[#This Row],[Date]]&lt;&gt;""),TimeSpend[[#This Row],[End Time]],"")</f>
        <v/>
      </c>
      <c r="J1547" t="str">
        <f>IF(AND(TimeSpend[[#This Row],[Personnel number]]&lt;&gt;"",TimeSpend[[#This Row],[Date]]&lt;&gt;""),TimeSpend[[#This Row],[Location]],"")</f>
        <v/>
      </c>
      <c r="K1547" t="str">
        <f>IF(AND(TimeSpend[[#This Row],[Personnel number]]&lt;&gt;"",TimeSpend[[#This Row],[Date]]&lt;&gt;""),TimeSpend[[#This Row],[Task]],"")</f>
        <v/>
      </c>
      <c r="L1547" t="str">
        <f>IF(AND(TimeSpend[[#This Row],[Personnel number]]&lt;&gt;"",TimeSpend[[#This Row],[Date]]&lt;&gt;""),Utilization!$J$2,"")</f>
        <v/>
      </c>
      <c r="M1547" t="str">
        <f>IF(AND(TimeSpend[[#This Row],[Personnel number]]&lt;&gt;"",TimeSpend[[#This Row],[Date]]&lt;&gt;""),TimeSpend[[#This Row],[Employee Name]],"")</f>
        <v/>
      </c>
      <c r="N1547" t="str">
        <f t="shared" si="48"/>
        <v/>
      </c>
      <c r="O1547" t="str">
        <f t="shared" si="49"/>
        <v/>
      </c>
      <c r="P1547" t="str">
        <f>IF(D1547&lt;&gt;"",VLOOKUP(D1547,Projects!B:C,2,0),"")</f>
        <v/>
      </c>
    </row>
    <row r="1548" spans="1:16" x14ac:dyDescent="0.25">
      <c r="A1548" t="str">
        <f>UPPER(IF(AND(TimeSpend[[#This Row],[Personnel number]]&lt;&gt;"",TimeSpend[[#This Row],[Date]]&lt;&gt;""),TimeSpend[[#This Row],[Personnel number]],""))</f>
        <v/>
      </c>
      <c r="B1548" s="85" t="str">
        <f>IF(AND(TimeSpend[[#This Row],[Personnel number]]&lt;&gt;"",TimeSpend[[#This Row],[Date]]&lt;&gt;""),TEXT(TimeSpend[[#This Row],[Date]],"[$-409]yyyyMMdd"),"")</f>
        <v/>
      </c>
      <c r="C1548" s="33" t="str">
        <f>IF(AND(TimeSpend[[#This Row],[Personnel number]]&lt;&gt;"",TimeSpend[[#This Row],[Date]]&lt;&gt;""),SUBSTITUTE(TimeSpend[[#This Row],[Hours]],",","."),"")</f>
        <v/>
      </c>
      <c r="D1548" t="str">
        <f>IF(AND(TimeSpend[[#This Row],[Personnel number]]&lt;&gt;"",TimeSpend[[#This Row],[Date]]&lt;&gt;""),TimeSpend[[#This Row],[Network]],"")</f>
        <v/>
      </c>
      <c r="E1548" t="str">
        <f>IF(AND(TimeSpend[[#This Row],[Personnel number]]&lt;&gt;"",TimeSpend[[#This Row],[Date]]&lt;&gt;""),TimeSpend[[#This Row],[Network Description]],"")</f>
        <v/>
      </c>
      <c r="F1548" t="str">
        <f>IF(AND(TimeSpend[[#This Row],[Personnel number]]&lt;&gt;"",TimeSpend[[#This Row],[Date]]&lt;&gt;""),TimeSpend[[#This Row],[Activity]],"")</f>
        <v/>
      </c>
      <c r="G1548" t="str">
        <f>IF(AND(TimeSpend[[#This Row],[Personnel number]]&lt;&gt;"",TimeSpend[[#This Row],[Date]]&lt;&gt;""),TimeSpend[[#This Row],[Activity description]],"")</f>
        <v/>
      </c>
      <c r="H1548" s="36" t="str">
        <f>IF(AND(TimeSpend[[#This Row],[Personnel number]]&lt;&gt;"",TimeSpend[[#This Row],[Date]]&lt;&gt;""),TimeSpend[[#This Row],[Start Time]],"")</f>
        <v/>
      </c>
      <c r="I1548" s="36" t="str">
        <f>IF(AND(TimeSpend[[#This Row],[Personnel number]]&lt;&gt;"",TimeSpend[[#This Row],[Date]]&lt;&gt;""),TimeSpend[[#This Row],[End Time]],"")</f>
        <v/>
      </c>
      <c r="J1548" t="str">
        <f>IF(AND(TimeSpend[[#This Row],[Personnel number]]&lt;&gt;"",TimeSpend[[#This Row],[Date]]&lt;&gt;""),TimeSpend[[#This Row],[Location]],"")</f>
        <v/>
      </c>
      <c r="K1548" t="str">
        <f>IF(AND(TimeSpend[[#This Row],[Personnel number]]&lt;&gt;"",TimeSpend[[#This Row],[Date]]&lt;&gt;""),TimeSpend[[#This Row],[Task]],"")</f>
        <v/>
      </c>
      <c r="L1548" t="str">
        <f>IF(AND(TimeSpend[[#This Row],[Personnel number]]&lt;&gt;"",TimeSpend[[#This Row],[Date]]&lt;&gt;""),Utilization!$J$2,"")</f>
        <v/>
      </c>
      <c r="M1548" t="str">
        <f>IF(AND(TimeSpend[[#This Row],[Personnel number]]&lt;&gt;"",TimeSpend[[#This Row],[Date]]&lt;&gt;""),TimeSpend[[#This Row],[Employee Name]],"")</f>
        <v/>
      </c>
      <c r="N1548" t="str">
        <f t="shared" si="48"/>
        <v/>
      </c>
      <c r="O1548" t="str">
        <f t="shared" si="49"/>
        <v/>
      </c>
      <c r="P1548" t="str">
        <f>IF(D1548&lt;&gt;"",VLOOKUP(D1548,Projects!B:C,2,0),"")</f>
        <v/>
      </c>
    </row>
    <row r="1549" spans="1:16" x14ac:dyDescent="0.25">
      <c r="A1549" t="str">
        <f>UPPER(IF(AND(TimeSpend[[#This Row],[Personnel number]]&lt;&gt;"",TimeSpend[[#This Row],[Date]]&lt;&gt;""),TimeSpend[[#This Row],[Personnel number]],""))</f>
        <v/>
      </c>
      <c r="B1549" s="85" t="str">
        <f>IF(AND(TimeSpend[[#This Row],[Personnel number]]&lt;&gt;"",TimeSpend[[#This Row],[Date]]&lt;&gt;""),TEXT(TimeSpend[[#This Row],[Date]],"[$-409]yyyyMMdd"),"")</f>
        <v/>
      </c>
      <c r="C1549" s="33" t="str">
        <f>IF(AND(TimeSpend[[#This Row],[Personnel number]]&lt;&gt;"",TimeSpend[[#This Row],[Date]]&lt;&gt;""),SUBSTITUTE(TimeSpend[[#This Row],[Hours]],",","."),"")</f>
        <v/>
      </c>
      <c r="D1549" t="str">
        <f>IF(AND(TimeSpend[[#This Row],[Personnel number]]&lt;&gt;"",TimeSpend[[#This Row],[Date]]&lt;&gt;""),TimeSpend[[#This Row],[Network]],"")</f>
        <v/>
      </c>
      <c r="E1549" t="str">
        <f>IF(AND(TimeSpend[[#This Row],[Personnel number]]&lt;&gt;"",TimeSpend[[#This Row],[Date]]&lt;&gt;""),TimeSpend[[#This Row],[Network Description]],"")</f>
        <v/>
      </c>
      <c r="F1549" t="str">
        <f>IF(AND(TimeSpend[[#This Row],[Personnel number]]&lt;&gt;"",TimeSpend[[#This Row],[Date]]&lt;&gt;""),TimeSpend[[#This Row],[Activity]],"")</f>
        <v/>
      </c>
      <c r="G1549" t="str">
        <f>IF(AND(TimeSpend[[#This Row],[Personnel number]]&lt;&gt;"",TimeSpend[[#This Row],[Date]]&lt;&gt;""),TimeSpend[[#This Row],[Activity description]],"")</f>
        <v/>
      </c>
      <c r="H1549" s="36" t="str">
        <f>IF(AND(TimeSpend[[#This Row],[Personnel number]]&lt;&gt;"",TimeSpend[[#This Row],[Date]]&lt;&gt;""),TimeSpend[[#This Row],[Start Time]],"")</f>
        <v/>
      </c>
      <c r="I1549" s="36" t="str">
        <f>IF(AND(TimeSpend[[#This Row],[Personnel number]]&lt;&gt;"",TimeSpend[[#This Row],[Date]]&lt;&gt;""),TimeSpend[[#This Row],[End Time]],"")</f>
        <v/>
      </c>
      <c r="J1549" t="str">
        <f>IF(AND(TimeSpend[[#This Row],[Personnel number]]&lt;&gt;"",TimeSpend[[#This Row],[Date]]&lt;&gt;""),TimeSpend[[#This Row],[Location]],"")</f>
        <v/>
      </c>
      <c r="K1549" t="str">
        <f>IF(AND(TimeSpend[[#This Row],[Personnel number]]&lt;&gt;"",TimeSpend[[#This Row],[Date]]&lt;&gt;""),TimeSpend[[#This Row],[Task]],"")</f>
        <v/>
      </c>
      <c r="L1549" t="str">
        <f>IF(AND(TimeSpend[[#This Row],[Personnel number]]&lt;&gt;"",TimeSpend[[#This Row],[Date]]&lt;&gt;""),Utilization!$J$2,"")</f>
        <v/>
      </c>
      <c r="M1549" t="str">
        <f>IF(AND(TimeSpend[[#This Row],[Personnel number]]&lt;&gt;"",TimeSpend[[#This Row],[Date]]&lt;&gt;""),TimeSpend[[#This Row],[Employee Name]],"")</f>
        <v/>
      </c>
      <c r="N1549" t="str">
        <f t="shared" si="48"/>
        <v/>
      </c>
      <c r="O1549" t="str">
        <f t="shared" si="49"/>
        <v/>
      </c>
      <c r="P1549" t="str">
        <f>IF(D1549&lt;&gt;"",VLOOKUP(D1549,Projects!B:C,2,0),"")</f>
        <v/>
      </c>
    </row>
    <row r="1550" spans="1:16" x14ac:dyDescent="0.25">
      <c r="A1550" t="str">
        <f>UPPER(IF(AND(TimeSpend[[#This Row],[Personnel number]]&lt;&gt;"",TimeSpend[[#This Row],[Date]]&lt;&gt;""),TimeSpend[[#This Row],[Personnel number]],""))</f>
        <v/>
      </c>
      <c r="B1550" s="85" t="str">
        <f>IF(AND(TimeSpend[[#This Row],[Personnel number]]&lt;&gt;"",TimeSpend[[#This Row],[Date]]&lt;&gt;""),TEXT(TimeSpend[[#This Row],[Date]],"[$-409]yyyyMMdd"),"")</f>
        <v/>
      </c>
      <c r="C1550" s="33" t="str">
        <f>IF(AND(TimeSpend[[#This Row],[Personnel number]]&lt;&gt;"",TimeSpend[[#This Row],[Date]]&lt;&gt;""),SUBSTITUTE(TimeSpend[[#This Row],[Hours]],",","."),"")</f>
        <v/>
      </c>
      <c r="D1550" t="str">
        <f>IF(AND(TimeSpend[[#This Row],[Personnel number]]&lt;&gt;"",TimeSpend[[#This Row],[Date]]&lt;&gt;""),TimeSpend[[#This Row],[Network]],"")</f>
        <v/>
      </c>
      <c r="E1550" t="str">
        <f>IF(AND(TimeSpend[[#This Row],[Personnel number]]&lt;&gt;"",TimeSpend[[#This Row],[Date]]&lt;&gt;""),TimeSpend[[#This Row],[Network Description]],"")</f>
        <v/>
      </c>
      <c r="F1550" t="str">
        <f>IF(AND(TimeSpend[[#This Row],[Personnel number]]&lt;&gt;"",TimeSpend[[#This Row],[Date]]&lt;&gt;""),TimeSpend[[#This Row],[Activity]],"")</f>
        <v/>
      </c>
      <c r="G1550" t="str">
        <f>IF(AND(TimeSpend[[#This Row],[Personnel number]]&lt;&gt;"",TimeSpend[[#This Row],[Date]]&lt;&gt;""),TimeSpend[[#This Row],[Activity description]],"")</f>
        <v/>
      </c>
      <c r="H1550" s="36" t="str">
        <f>IF(AND(TimeSpend[[#This Row],[Personnel number]]&lt;&gt;"",TimeSpend[[#This Row],[Date]]&lt;&gt;""),TimeSpend[[#This Row],[Start Time]],"")</f>
        <v/>
      </c>
      <c r="I1550" s="36" t="str">
        <f>IF(AND(TimeSpend[[#This Row],[Personnel number]]&lt;&gt;"",TimeSpend[[#This Row],[Date]]&lt;&gt;""),TimeSpend[[#This Row],[End Time]],"")</f>
        <v/>
      </c>
      <c r="J1550" t="str">
        <f>IF(AND(TimeSpend[[#This Row],[Personnel number]]&lt;&gt;"",TimeSpend[[#This Row],[Date]]&lt;&gt;""),TimeSpend[[#This Row],[Location]],"")</f>
        <v/>
      </c>
      <c r="K1550" t="str">
        <f>IF(AND(TimeSpend[[#This Row],[Personnel number]]&lt;&gt;"",TimeSpend[[#This Row],[Date]]&lt;&gt;""),TimeSpend[[#This Row],[Task]],"")</f>
        <v/>
      </c>
      <c r="L1550" t="str">
        <f>IF(AND(TimeSpend[[#This Row],[Personnel number]]&lt;&gt;"",TimeSpend[[#This Row],[Date]]&lt;&gt;""),Utilization!$J$2,"")</f>
        <v/>
      </c>
      <c r="M1550" t="str">
        <f>IF(AND(TimeSpend[[#This Row],[Personnel number]]&lt;&gt;"",TimeSpend[[#This Row],[Date]]&lt;&gt;""),TimeSpend[[#This Row],[Employee Name]],"")</f>
        <v/>
      </c>
      <c r="N1550" t="str">
        <f t="shared" si="48"/>
        <v/>
      </c>
      <c r="O1550" t="str">
        <f t="shared" si="49"/>
        <v/>
      </c>
      <c r="P1550" t="str">
        <f>IF(D1550&lt;&gt;"",VLOOKUP(D1550,Projects!B:C,2,0),"")</f>
        <v/>
      </c>
    </row>
    <row r="1551" spans="1:16" x14ac:dyDescent="0.25">
      <c r="A1551" t="str">
        <f>UPPER(IF(AND(TimeSpend[[#This Row],[Personnel number]]&lt;&gt;"",TimeSpend[[#This Row],[Date]]&lt;&gt;""),TimeSpend[[#This Row],[Personnel number]],""))</f>
        <v/>
      </c>
      <c r="B1551" s="85" t="str">
        <f>IF(AND(TimeSpend[[#This Row],[Personnel number]]&lt;&gt;"",TimeSpend[[#This Row],[Date]]&lt;&gt;""),TEXT(TimeSpend[[#This Row],[Date]],"[$-409]yyyyMMdd"),"")</f>
        <v/>
      </c>
      <c r="C1551" s="33" t="str">
        <f>IF(AND(TimeSpend[[#This Row],[Personnel number]]&lt;&gt;"",TimeSpend[[#This Row],[Date]]&lt;&gt;""),SUBSTITUTE(TimeSpend[[#This Row],[Hours]],",","."),"")</f>
        <v/>
      </c>
      <c r="D1551" t="str">
        <f>IF(AND(TimeSpend[[#This Row],[Personnel number]]&lt;&gt;"",TimeSpend[[#This Row],[Date]]&lt;&gt;""),TimeSpend[[#This Row],[Network]],"")</f>
        <v/>
      </c>
      <c r="E1551" t="str">
        <f>IF(AND(TimeSpend[[#This Row],[Personnel number]]&lt;&gt;"",TimeSpend[[#This Row],[Date]]&lt;&gt;""),TimeSpend[[#This Row],[Network Description]],"")</f>
        <v/>
      </c>
      <c r="F1551" t="str">
        <f>IF(AND(TimeSpend[[#This Row],[Personnel number]]&lt;&gt;"",TimeSpend[[#This Row],[Date]]&lt;&gt;""),TimeSpend[[#This Row],[Activity]],"")</f>
        <v/>
      </c>
      <c r="G1551" t="str">
        <f>IF(AND(TimeSpend[[#This Row],[Personnel number]]&lt;&gt;"",TimeSpend[[#This Row],[Date]]&lt;&gt;""),TimeSpend[[#This Row],[Activity description]],"")</f>
        <v/>
      </c>
      <c r="H1551" s="36" t="str">
        <f>IF(AND(TimeSpend[[#This Row],[Personnel number]]&lt;&gt;"",TimeSpend[[#This Row],[Date]]&lt;&gt;""),TimeSpend[[#This Row],[Start Time]],"")</f>
        <v/>
      </c>
      <c r="I1551" s="36" t="str">
        <f>IF(AND(TimeSpend[[#This Row],[Personnel number]]&lt;&gt;"",TimeSpend[[#This Row],[Date]]&lt;&gt;""),TimeSpend[[#This Row],[End Time]],"")</f>
        <v/>
      </c>
      <c r="J1551" t="str">
        <f>IF(AND(TimeSpend[[#This Row],[Personnel number]]&lt;&gt;"",TimeSpend[[#This Row],[Date]]&lt;&gt;""),TimeSpend[[#This Row],[Location]],"")</f>
        <v/>
      </c>
      <c r="K1551" t="str">
        <f>IF(AND(TimeSpend[[#This Row],[Personnel number]]&lt;&gt;"",TimeSpend[[#This Row],[Date]]&lt;&gt;""),TimeSpend[[#This Row],[Task]],"")</f>
        <v/>
      </c>
      <c r="L1551" t="str">
        <f>IF(AND(TimeSpend[[#This Row],[Personnel number]]&lt;&gt;"",TimeSpend[[#This Row],[Date]]&lt;&gt;""),Utilization!$J$2,"")</f>
        <v/>
      </c>
      <c r="M1551" t="str">
        <f>IF(AND(TimeSpend[[#This Row],[Personnel number]]&lt;&gt;"",TimeSpend[[#This Row],[Date]]&lt;&gt;""),TimeSpend[[#This Row],[Employee Name]],"")</f>
        <v/>
      </c>
      <c r="N1551" t="str">
        <f t="shared" si="48"/>
        <v/>
      </c>
      <c r="O1551" t="str">
        <f t="shared" si="49"/>
        <v/>
      </c>
      <c r="P1551" t="str">
        <f>IF(D1551&lt;&gt;"",VLOOKUP(D1551,Projects!B:C,2,0),"")</f>
        <v/>
      </c>
    </row>
    <row r="1552" spans="1:16" x14ac:dyDescent="0.25">
      <c r="A1552" t="str">
        <f>UPPER(IF(AND(TimeSpend[[#This Row],[Personnel number]]&lt;&gt;"",TimeSpend[[#This Row],[Date]]&lt;&gt;""),TimeSpend[[#This Row],[Personnel number]],""))</f>
        <v/>
      </c>
      <c r="B1552" s="85" t="str">
        <f>IF(AND(TimeSpend[[#This Row],[Personnel number]]&lt;&gt;"",TimeSpend[[#This Row],[Date]]&lt;&gt;""),TEXT(TimeSpend[[#This Row],[Date]],"[$-409]yyyyMMdd"),"")</f>
        <v/>
      </c>
      <c r="C1552" s="33" t="str">
        <f>IF(AND(TimeSpend[[#This Row],[Personnel number]]&lt;&gt;"",TimeSpend[[#This Row],[Date]]&lt;&gt;""),SUBSTITUTE(TimeSpend[[#This Row],[Hours]],",","."),"")</f>
        <v/>
      </c>
      <c r="D1552" t="str">
        <f>IF(AND(TimeSpend[[#This Row],[Personnel number]]&lt;&gt;"",TimeSpend[[#This Row],[Date]]&lt;&gt;""),TimeSpend[[#This Row],[Network]],"")</f>
        <v/>
      </c>
      <c r="E1552" t="str">
        <f>IF(AND(TimeSpend[[#This Row],[Personnel number]]&lt;&gt;"",TimeSpend[[#This Row],[Date]]&lt;&gt;""),TimeSpend[[#This Row],[Network Description]],"")</f>
        <v/>
      </c>
      <c r="F1552" t="str">
        <f>IF(AND(TimeSpend[[#This Row],[Personnel number]]&lt;&gt;"",TimeSpend[[#This Row],[Date]]&lt;&gt;""),TimeSpend[[#This Row],[Activity]],"")</f>
        <v/>
      </c>
      <c r="G1552" t="str">
        <f>IF(AND(TimeSpend[[#This Row],[Personnel number]]&lt;&gt;"",TimeSpend[[#This Row],[Date]]&lt;&gt;""),TimeSpend[[#This Row],[Activity description]],"")</f>
        <v/>
      </c>
      <c r="H1552" s="36" t="str">
        <f>IF(AND(TimeSpend[[#This Row],[Personnel number]]&lt;&gt;"",TimeSpend[[#This Row],[Date]]&lt;&gt;""),TimeSpend[[#This Row],[Start Time]],"")</f>
        <v/>
      </c>
      <c r="I1552" s="36" t="str">
        <f>IF(AND(TimeSpend[[#This Row],[Personnel number]]&lt;&gt;"",TimeSpend[[#This Row],[Date]]&lt;&gt;""),TimeSpend[[#This Row],[End Time]],"")</f>
        <v/>
      </c>
      <c r="J1552" t="str">
        <f>IF(AND(TimeSpend[[#This Row],[Personnel number]]&lt;&gt;"",TimeSpend[[#This Row],[Date]]&lt;&gt;""),TimeSpend[[#This Row],[Location]],"")</f>
        <v/>
      </c>
      <c r="K1552" t="str">
        <f>IF(AND(TimeSpend[[#This Row],[Personnel number]]&lt;&gt;"",TimeSpend[[#This Row],[Date]]&lt;&gt;""),TimeSpend[[#This Row],[Task]],"")</f>
        <v/>
      </c>
      <c r="L1552" t="str">
        <f>IF(AND(TimeSpend[[#This Row],[Personnel number]]&lt;&gt;"",TimeSpend[[#This Row],[Date]]&lt;&gt;""),Utilization!$J$2,"")</f>
        <v/>
      </c>
      <c r="M1552" t="str">
        <f>IF(AND(TimeSpend[[#This Row],[Personnel number]]&lt;&gt;"",TimeSpend[[#This Row],[Date]]&lt;&gt;""),TimeSpend[[#This Row],[Employee Name]],"")</f>
        <v/>
      </c>
      <c r="N1552" t="str">
        <f t="shared" si="48"/>
        <v/>
      </c>
      <c r="O1552" t="str">
        <f t="shared" si="49"/>
        <v/>
      </c>
      <c r="P1552" t="str">
        <f>IF(D1552&lt;&gt;"",VLOOKUP(D1552,Projects!B:C,2,0),"")</f>
        <v/>
      </c>
    </row>
    <row r="1553" spans="1:16" x14ac:dyDescent="0.25">
      <c r="A1553" t="str">
        <f>UPPER(IF(AND(TimeSpend[[#This Row],[Personnel number]]&lt;&gt;"",TimeSpend[[#This Row],[Date]]&lt;&gt;""),TimeSpend[[#This Row],[Personnel number]],""))</f>
        <v/>
      </c>
      <c r="B1553" s="85" t="str">
        <f>IF(AND(TimeSpend[[#This Row],[Personnel number]]&lt;&gt;"",TimeSpend[[#This Row],[Date]]&lt;&gt;""),TEXT(TimeSpend[[#This Row],[Date]],"[$-409]yyyyMMdd"),"")</f>
        <v/>
      </c>
      <c r="C1553" s="33" t="str">
        <f>IF(AND(TimeSpend[[#This Row],[Personnel number]]&lt;&gt;"",TimeSpend[[#This Row],[Date]]&lt;&gt;""),SUBSTITUTE(TimeSpend[[#This Row],[Hours]],",","."),"")</f>
        <v/>
      </c>
      <c r="D1553" t="str">
        <f>IF(AND(TimeSpend[[#This Row],[Personnel number]]&lt;&gt;"",TimeSpend[[#This Row],[Date]]&lt;&gt;""),TimeSpend[[#This Row],[Network]],"")</f>
        <v/>
      </c>
      <c r="E1553" t="str">
        <f>IF(AND(TimeSpend[[#This Row],[Personnel number]]&lt;&gt;"",TimeSpend[[#This Row],[Date]]&lt;&gt;""),TimeSpend[[#This Row],[Network Description]],"")</f>
        <v/>
      </c>
      <c r="F1553" t="str">
        <f>IF(AND(TimeSpend[[#This Row],[Personnel number]]&lt;&gt;"",TimeSpend[[#This Row],[Date]]&lt;&gt;""),TimeSpend[[#This Row],[Activity]],"")</f>
        <v/>
      </c>
      <c r="G1553" t="str">
        <f>IF(AND(TimeSpend[[#This Row],[Personnel number]]&lt;&gt;"",TimeSpend[[#This Row],[Date]]&lt;&gt;""),TimeSpend[[#This Row],[Activity description]],"")</f>
        <v/>
      </c>
      <c r="H1553" s="36" t="str">
        <f>IF(AND(TimeSpend[[#This Row],[Personnel number]]&lt;&gt;"",TimeSpend[[#This Row],[Date]]&lt;&gt;""),TimeSpend[[#This Row],[Start Time]],"")</f>
        <v/>
      </c>
      <c r="I1553" s="36" t="str">
        <f>IF(AND(TimeSpend[[#This Row],[Personnel number]]&lt;&gt;"",TimeSpend[[#This Row],[Date]]&lt;&gt;""),TimeSpend[[#This Row],[End Time]],"")</f>
        <v/>
      </c>
      <c r="J1553" t="str">
        <f>IF(AND(TimeSpend[[#This Row],[Personnel number]]&lt;&gt;"",TimeSpend[[#This Row],[Date]]&lt;&gt;""),TimeSpend[[#This Row],[Location]],"")</f>
        <v/>
      </c>
      <c r="K1553" t="str">
        <f>IF(AND(TimeSpend[[#This Row],[Personnel number]]&lt;&gt;"",TimeSpend[[#This Row],[Date]]&lt;&gt;""),TimeSpend[[#This Row],[Task]],"")</f>
        <v/>
      </c>
      <c r="L1553" t="str">
        <f>IF(AND(TimeSpend[[#This Row],[Personnel number]]&lt;&gt;"",TimeSpend[[#This Row],[Date]]&lt;&gt;""),Utilization!$J$2,"")</f>
        <v/>
      </c>
      <c r="M1553" t="str">
        <f>IF(AND(TimeSpend[[#This Row],[Personnel number]]&lt;&gt;"",TimeSpend[[#This Row],[Date]]&lt;&gt;""),TimeSpend[[#This Row],[Employee Name]],"")</f>
        <v/>
      </c>
      <c r="N1553" t="str">
        <f t="shared" si="48"/>
        <v/>
      </c>
      <c r="O1553" t="str">
        <f t="shared" si="49"/>
        <v/>
      </c>
      <c r="P1553" t="str">
        <f>IF(D1553&lt;&gt;"",VLOOKUP(D1553,Projects!B:C,2,0),"")</f>
        <v/>
      </c>
    </row>
    <row r="1554" spans="1:16" x14ac:dyDescent="0.25">
      <c r="A1554" t="str">
        <f>UPPER(IF(AND(TimeSpend[[#This Row],[Personnel number]]&lt;&gt;"",TimeSpend[[#This Row],[Date]]&lt;&gt;""),TimeSpend[[#This Row],[Personnel number]],""))</f>
        <v/>
      </c>
      <c r="B1554" s="85" t="str">
        <f>IF(AND(TimeSpend[[#This Row],[Personnel number]]&lt;&gt;"",TimeSpend[[#This Row],[Date]]&lt;&gt;""),TEXT(TimeSpend[[#This Row],[Date]],"[$-409]yyyyMMdd"),"")</f>
        <v/>
      </c>
      <c r="C1554" s="33" t="str">
        <f>IF(AND(TimeSpend[[#This Row],[Personnel number]]&lt;&gt;"",TimeSpend[[#This Row],[Date]]&lt;&gt;""),SUBSTITUTE(TimeSpend[[#This Row],[Hours]],",","."),"")</f>
        <v/>
      </c>
      <c r="D1554" t="str">
        <f>IF(AND(TimeSpend[[#This Row],[Personnel number]]&lt;&gt;"",TimeSpend[[#This Row],[Date]]&lt;&gt;""),TimeSpend[[#This Row],[Network]],"")</f>
        <v/>
      </c>
      <c r="E1554" t="str">
        <f>IF(AND(TimeSpend[[#This Row],[Personnel number]]&lt;&gt;"",TimeSpend[[#This Row],[Date]]&lt;&gt;""),TimeSpend[[#This Row],[Network Description]],"")</f>
        <v/>
      </c>
      <c r="F1554" t="str">
        <f>IF(AND(TimeSpend[[#This Row],[Personnel number]]&lt;&gt;"",TimeSpend[[#This Row],[Date]]&lt;&gt;""),TimeSpend[[#This Row],[Activity]],"")</f>
        <v/>
      </c>
      <c r="G1554" t="str">
        <f>IF(AND(TimeSpend[[#This Row],[Personnel number]]&lt;&gt;"",TimeSpend[[#This Row],[Date]]&lt;&gt;""),TimeSpend[[#This Row],[Activity description]],"")</f>
        <v/>
      </c>
      <c r="H1554" s="36" t="str">
        <f>IF(AND(TimeSpend[[#This Row],[Personnel number]]&lt;&gt;"",TimeSpend[[#This Row],[Date]]&lt;&gt;""),TimeSpend[[#This Row],[Start Time]],"")</f>
        <v/>
      </c>
      <c r="I1554" s="36" t="str">
        <f>IF(AND(TimeSpend[[#This Row],[Personnel number]]&lt;&gt;"",TimeSpend[[#This Row],[Date]]&lt;&gt;""),TimeSpend[[#This Row],[End Time]],"")</f>
        <v/>
      </c>
      <c r="J1554" t="str">
        <f>IF(AND(TimeSpend[[#This Row],[Personnel number]]&lt;&gt;"",TimeSpend[[#This Row],[Date]]&lt;&gt;""),TimeSpend[[#This Row],[Location]],"")</f>
        <v/>
      </c>
      <c r="K1554" t="str">
        <f>IF(AND(TimeSpend[[#This Row],[Personnel number]]&lt;&gt;"",TimeSpend[[#This Row],[Date]]&lt;&gt;""),TimeSpend[[#This Row],[Task]],"")</f>
        <v/>
      </c>
      <c r="L1554" t="str">
        <f>IF(AND(TimeSpend[[#This Row],[Personnel number]]&lt;&gt;"",TimeSpend[[#This Row],[Date]]&lt;&gt;""),Utilization!$J$2,"")</f>
        <v/>
      </c>
      <c r="M1554" t="str">
        <f>IF(AND(TimeSpend[[#This Row],[Personnel number]]&lt;&gt;"",TimeSpend[[#This Row],[Date]]&lt;&gt;""),TimeSpend[[#This Row],[Employee Name]],"")</f>
        <v/>
      </c>
      <c r="N1554" t="str">
        <f t="shared" si="48"/>
        <v/>
      </c>
      <c r="O1554" t="str">
        <f t="shared" si="49"/>
        <v/>
      </c>
      <c r="P1554" t="str">
        <f>IF(D1554&lt;&gt;"",VLOOKUP(D1554,Projects!B:C,2,0),"")</f>
        <v/>
      </c>
    </row>
    <row r="1555" spans="1:16" x14ac:dyDescent="0.25">
      <c r="A1555" t="str">
        <f>UPPER(IF(AND(TimeSpend[[#This Row],[Personnel number]]&lt;&gt;"",TimeSpend[[#This Row],[Date]]&lt;&gt;""),TimeSpend[[#This Row],[Personnel number]],""))</f>
        <v/>
      </c>
      <c r="B1555" s="85" t="str">
        <f>IF(AND(TimeSpend[[#This Row],[Personnel number]]&lt;&gt;"",TimeSpend[[#This Row],[Date]]&lt;&gt;""),TEXT(TimeSpend[[#This Row],[Date]],"[$-409]yyyyMMdd"),"")</f>
        <v/>
      </c>
      <c r="C1555" s="33" t="str">
        <f>IF(AND(TimeSpend[[#This Row],[Personnel number]]&lt;&gt;"",TimeSpend[[#This Row],[Date]]&lt;&gt;""),SUBSTITUTE(TimeSpend[[#This Row],[Hours]],",","."),"")</f>
        <v/>
      </c>
      <c r="D1555" t="str">
        <f>IF(AND(TimeSpend[[#This Row],[Personnel number]]&lt;&gt;"",TimeSpend[[#This Row],[Date]]&lt;&gt;""),TimeSpend[[#This Row],[Network]],"")</f>
        <v/>
      </c>
      <c r="E1555" t="str">
        <f>IF(AND(TimeSpend[[#This Row],[Personnel number]]&lt;&gt;"",TimeSpend[[#This Row],[Date]]&lt;&gt;""),TimeSpend[[#This Row],[Network Description]],"")</f>
        <v/>
      </c>
      <c r="F1555" t="str">
        <f>IF(AND(TimeSpend[[#This Row],[Personnel number]]&lt;&gt;"",TimeSpend[[#This Row],[Date]]&lt;&gt;""),TimeSpend[[#This Row],[Activity]],"")</f>
        <v/>
      </c>
      <c r="G1555" t="str">
        <f>IF(AND(TimeSpend[[#This Row],[Personnel number]]&lt;&gt;"",TimeSpend[[#This Row],[Date]]&lt;&gt;""),TimeSpend[[#This Row],[Activity description]],"")</f>
        <v/>
      </c>
      <c r="H1555" s="36" t="str">
        <f>IF(AND(TimeSpend[[#This Row],[Personnel number]]&lt;&gt;"",TimeSpend[[#This Row],[Date]]&lt;&gt;""),TimeSpend[[#This Row],[Start Time]],"")</f>
        <v/>
      </c>
      <c r="I1555" s="36" t="str">
        <f>IF(AND(TimeSpend[[#This Row],[Personnel number]]&lt;&gt;"",TimeSpend[[#This Row],[Date]]&lt;&gt;""),TimeSpend[[#This Row],[End Time]],"")</f>
        <v/>
      </c>
      <c r="J1555" t="str">
        <f>IF(AND(TimeSpend[[#This Row],[Personnel number]]&lt;&gt;"",TimeSpend[[#This Row],[Date]]&lt;&gt;""),TimeSpend[[#This Row],[Location]],"")</f>
        <v/>
      </c>
      <c r="K1555" t="str">
        <f>IF(AND(TimeSpend[[#This Row],[Personnel number]]&lt;&gt;"",TimeSpend[[#This Row],[Date]]&lt;&gt;""),TimeSpend[[#This Row],[Task]],"")</f>
        <v/>
      </c>
      <c r="L1555" t="str">
        <f>IF(AND(TimeSpend[[#This Row],[Personnel number]]&lt;&gt;"",TimeSpend[[#This Row],[Date]]&lt;&gt;""),Utilization!$J$2,"")</f>
        <v/>
      </c>
      <c r="M1555" t="str">
        <f>IF(AND(TimeSpend[[#This Row],[Personnel number]]&lt;&gt;"",TimeSpend[[#This Row],[Date]]&lt;&gt;""),TimeSpend[[#This Row],[Employee Name]],"")</f>
        <v/>
      </c>
      <c r="N1555" t="str">
        <f t="shared" si="48"/>
        <v/>
      </c>
      <c r="O1555" t="str">
        <f t="shared" si="49"/>
        <v/>
      </c>
      <c r="P1555" t="str">
        <f>IF(D1555&lt;&gt;"",VLOOKUP(D1555,Projects!B:C,2,0),"")</f>
        <v/>
      </c>
    </row>
    <row r="1556" spans="1:16" x14ac:dyDescent="0.25">
      <c r="A1556" t="str">
        <f>UPPER(IF(AND(TimeSpend[[#This Row],[Personnel number]]&lt;&gt;"",TimeSpend[[#This Row],[Date]]&lt;&gt;""),TimeSpend[[#This Row],[Personnel number]],""))</f>
        <v/>
      </c>
      <c r="B1556" s="85" t="str">
        <f>IF(AND(TimeSpend[[#This Row],[Personnel number]]&lt;&gt;"",TimeSpend[[#This Row],[Date]]&lt;&gt;""),TEXT(TimeSpend[[#This Row],[Date]],"[$-409]yyyyMMdd"),"")</f>
        <v/>
      </c>
      <c r="C1556" s="33" t="str">
        <f>IF(AND(TimeSpend[[#This Row],[Personnel number]]&lt;&gt;"",TimeSpend[[#This Row],[Date]]&lt;&gt;""),SUBSTITUTE(TimeSpend[[#This Row],[Hours]],",","."),"")</f>
        <v/>
      </c>
      <c r="D1556" t="str">
        <f>IF(AND(TimeSpend[[#This Row],[Personnel number]]&lt;&gt;"",TimeSpend[[#This Row],[Date]]&lt;&gt;""),TimeSpend[[#This Row],[Network]],"")</f>
        <v/>
      </c>
      <c r="E1556" t="str">
        <f>IF(AND(TimeSpend[[#This Row],[Personnel number]]&lt;&gt;"",TimeSpend[[#This Row],[Date]]&lt;&gt;""),TimeSpend[[#This Row],[Network Description]],"")</f>
        <v/>
      </c>
      <c r="F1556" t="str">
        <f>IF(AND(TimeSpend[[#This Row],[Personnel number]]&lt;&gt;"",TimeSpend[[#This Row],[Date]]&lt;&gt;""),TimeSpend[[#This Row],[Activity]],"")</f>
        <v/>
      </c>
      <c r="G1556" t="str">
        <f>IF(AND(TimeSpend[[#This Row],[Personnel number]]&lt;&gt;"",TimeSpend[[#This Row],[Date]]&lt;&gt;""),TimeSpend[[#This Row],[Activity description]],"")</f>
        <v/>
      </c>
      <c r="H1556" s="36" t="str">
        <f>IF(AND(TimeSpend[[#This Row],[Personnel number]]&lt;&gt;"",TimeSpend[[#This Row],[Date]]&lt;&gt;""),TimeSpend[[#This Row],[Start Time]],"")</f>
        <v/>
      </c>
      <c r="I1556" s="36" t="str">
        <f>IF(AND(TimeSpend[[#This Row],[Personnel number]]&lt;&gt;"",TimeSpend[[#This Row],[Date]]&lt;&gt;""),TimeSpend[[#This Row],[End Time]],"")</f>
        <v/>
      </c>
      <c r="J1556" t="str">
        <f>IF(AND(TimeSpend[[#This Row],[Personnel number]]&lt;&gt;"",TimeSpend[[#This Row],[Date]]&lt;&gt;""),TimeSpend[[#This Row],[Location]],"")</f>
        <v/>
      </c>
      <c r="K1556" t="str">
        <f>IF(AND(TimeSpend[[#This Row],[Personnel number]]&lt;&gt;"",TimeSpend[[#This Row],[Date]]&lt;&gt;""),TimeSpend[[#This Row],[Task]],"")</f>
        <v/>
      </c>
      <c r="L1556" t="str">
        <f>IF(AND(TimeSpend[[#This Row],[Personnel number]]&lt;&gt;"",TimeSpend[[#This Row],[Date]]&lt;&gt;""),Utilization!$J$2,"")</f>
        <v/>
      </c>
      <c r="M1556" t="str">
        <f>IF(AND(TimeSpend[[#This Row],[Personnel number]]&lt;&gt;"",TimeSpend[[#This Row],[Date]]&lt;&gt;""),TimeSpend[[#This Row],[Employee Name]],"")</f>
        <v/>
      </c>
      <c r="N1556" t="str">
        <f t="shared" si="48"/>
        <v/>
      </c>
      <c r="O1556" t="str">
        <f t="shared" si="49"/>
        <v/>
      </c>
      <c r="P1556" t="str">
        <f>IF(D1556&lt;&gt;"",VLOOKUP(D1556,Projects!B:C,2,0),"")</f>
        <v/>
      </c>
    </row>
    <row r="1557" spans="1:16" x14ac:dyDescent="0.25">
      <c r="A1557" t="str">
        <f>UPPER(IF(AND(TimeSpend[[#This Row],[Personnel number]]&lt;&gt;"",TimeSpend[[#This Row],[Date]]&lt;&gt;""),TimeSpend[[#This Row],[Personnel number]],""))</f>
        <v/>
      </c>
      <c r="B1557" s="85" t="str">
        <f>IF(AND(TimeSpend[[#This Row],[Personnel number]]&lt;&gt;"",TimeSpend[[#This Row],[Date]]&lt;&gt;""),TEXT(TimeSpend[[#This Row],[Date]],"[$-409]yyyyMMdd"),"")</f>
        <v/>
      </c>
      <c r="C1557" s="33" t="str">
        <f>IF(AND(TimeSpend[[#This Row],[Personnel number]]&lt;&gt;"",TimeSpend[[#This Row],[Date]]&lt;&gt;""),SUBSTITUTE(TimeSpend[[#This Row],[Hours]],",","."),"")</f>
        <v/>
      </c>
      <c r="D1557" t="str">
        <f>IF(AND(TimeSpend[[#This Row],[Personnel number]]&lt;&gt;"",TimeSpend[[#This Row],[Date]]&lt;&gt;""),TimeSpend[[#This Row],[Network]],"")</f>
        <v/>
      </c>
      <c r="E1557" t="str">
        <f>IF(AND(TimeSpend[[#This Row],[Personnel number]]&lt;&gt;"",TimeSpend[[#This Row],[Date]]&lt;&gt;""),TimeSpend[[#This Row],[Network Description]],"")</f>
        <v/>
      </c>
      <c r="F1557" t="str">
        <f>IF(AND(TimeSpend[[#This Row],[Personnel number]]&lt;&gt;"",TimeSpend[[#This Row],[Date]]&lt;&gt;""),TimeSpend[[#This Row],[Activity]],"")</f>
        <v/>
      </c>
      <c r="G1557" t="str">
        <f>IF(AND(TimeSpend[[#This Row],[Personnel number]]&lt;&gt;"",TimeSpend[[#This Row],[Date]]&lt;&gt;""),TimeSpend[[#This Row],[Activity description]],"")</f>
        <v/>
      </c>
      <c r="H1557" s="36" t="str">
        <f>IF(AND(TimeSpend[[#This Row],[Personnel number]]&lt;&gt;"",TimeSpend[[#This Row],[Date]]&lt;&gt;""),TimeSpend[[#This Row],[Start Time]],"")</f>
        <v/>
      </c>
      <c r="I1557" s="36" t="str">
        <f>IF(AND(TimeSpend[[#This Row],[Personnel number]]&lt;&gt;"",TimeSpend[[#This Row],[Date]]&lt;&gt;""),TimeSpend[[#This Row],[End Time]],"")</f>
        <v/>
      </c>
      <c r="J1557" t="str">
        <f>IF(AND(TimeSpend[[#This Row],[Personnel number]]&lt;&gt;"",TimeSpend[[#This Row],[Date]]&lt;&gt;""),TimeSpend[[#This Row],[Location]],"")</f>
        <v/>
      </c>
      <c r="K1557" t="str">
        <f>IF(AND(TimeSpend[[#This Row],[Personnel number]]&lt;&gt;"",TimeSpend[[#This Row],[Date]]&lt;&gt;""),TimeSpend[[#This Row],[Task]],"")</f>
        <v/>
      </c>
      <c r="L1557" t="str">
        <f>IF(AND(TimeSpend[[#This Row],[Personnel number]]&lt;&gt;"",TimeSpend[[#This Row],[Date]]&lt;&gt;""),Utilization!$J$2,"")</f>
        <v/>
      </c>
      <c r="M1557" t="str">
        <f>IF(AND(TimeSpend[[#This Row],[Personnel number]]&lt;&gt;"",TimeSpend[[#This Row],[Date]]&lt;&gt;""),TimeSpend[[#This Row],[Employee Name]],"")</f>
        <v/>
      </c>
      <c r="N1557" t="str">
        <f t="shared" si="48"/>
        <v/>
      </c>
      <c r="O1557" t="str">
        <f t="shared" si="49"/>
        <v/>
      </c>
      <c r="P1557" t="str">
        <f>IF(D1557&lt;&gt;"",VLOOKUP(D1557,Projects!B:C,2,0),"")</f>
        <v/>
      </c>
    </row>
    <row r="1558" spans="1:16" x14ac:dyDescent="0.25">
      <c r="A1558" t="str">
        <f>UPPER(IF(AND(TimeSpend[[#This Row],[Personnel number]]&lt;&gt;"",TimeSpend[[#This Row],[Date]]&lt;&gt;""),TimeSpend[[#This Row],[Personnel number]],""))</f>
        <v/>
      </c>
      <c r="B1558" s="85" t="str">
        <f>IF(AND(TimeSpend[[#This Row],[Personnel number]]&lt;&gt;"",TimeSpend[[#This Row],[Date]]&lt;&gt;""),TEXT(TimeSpend[[#This Row],[Date]],"[$-409]yyyyMMdd"),"")</f>
        <v/>
      </c>
      <c r="C1558" s="33" t="str">
        <f>IF(AND(TimeSpend[[#This Row],[Personnel number]]&lt;&gt;"",TimeSpend[[#This Row],[Date]]&lt;&gt;""),SUBSTITUTE(TimeSpend[[#This Row],[Hours]],",","."),"")</f>
        <v/>
      </c>
      <c r="D1558" t="str">
        <f>IF(AND(TimeSpend[[#This Row],[Personnel number]]&lt;&gt;"",TimeSpend[[#This Row],[Date]]&lt;&gt;""),TimeSpend[[#This Row],[Network]],"")</f>
        <v/>
      </c>
      <c r="E1558" t="str">
        <f>IF(AND(TimeSpend[[#This Row],[Personnel number]]&lt;&gt;"",TimeSpend[[#This Row],[Date]]&lt;&gt;""),TimeSpend[[#This Row],[Network Description]],"")</f>
        <v/>
      </c>
      <c r="F1558" t="str">
        <f>IF(AND(TimeSpend[[#This Row],[Personnel number]]&lt;&gt;"",TimeSpend[[#This Row],[Date]]&lt;&gt;""),TimeSpend[[#This Row],[Activity]],"")</f>
        <v/>
      </c>
      <c r="G1558" t="str">
        <f>IF(AND(TimeSpend[[#This Row],[Personnel number]]&lt;&gt;"",TimeSpend[[#This Row],[Date]]&lt;&gt;""),TimeSpend[[#This Row],[Activity description]],"")</f>
        <v/>
      </c>
      <c r="H1558" s="36" t="str">
        <f>IF(AND(TimeSpend[[#This Row],[Personnel number]]&lt;&gt;"",TimeSpend[[#This Row],[Date]]&lt;&gt;""),TimeSpend[[#This Row],[Start Time]],"")</f>
        <v/>
      </c>
      <c r="I1558" s="36" t="str">
        <f>IF(AND(TimeSpend[[#This Row],[Personnel number]]&lt;&gt;"",TimeSpend[[#This Row],[Date]]&lt;&gt;""),TimeSpend[[#This Row],[End Time]],"")</f>
        <v/>
      </c>
      <c r="J1558" t="str">
        <f>IF(AND(TimeSpend[[#This Row],[Personnel number]]&lt;&gt;"",TimeSpend[[#This Row],[Date]]&lt;&gt;""),TimeSpend[[#This Row],[Location]],"")</f>
        <v/>
      </c>
      <c r="K1558" t="str">
        <f>IF(AND(TimeSpend[[#This Row],[Personnel number]]&lt;&gt;"",TimeSpend[[#This Row],[Date]]&lt;&gt;""),TimeSpend[[#This Row],[Task]],"")</f>
        <v/>
      </c>
      <c r="L1558" t="str">
        <f>IF(AND(TimeSpend[[#This Row],[Personnel number]]&lt;&gt;"",TimeSpend[[#This Row],[Date]]&lt;&gt;""),Utilization!$J$2,"")</f>
        <v/>
      </c>
      <c r="M1558" t="str">
        <f>IF(AND(TimeSpend[[#This Row],[Personnel number]]&lt;&gt;"",TimeSpend[[#This Row],[Date]]&lt;&gt;""),TimeSpend[[#This Row],[Employee Name]],"")</f>
        <v/>
      </c>
      <c r="N1558" t="str">
        <f t="shared" si="48"/>
        <v/>
      </c>
      <c r="O1558" t="str">
        <f t="shared" si="49"/>
        <v/>
      </c>
      <c r="P1558" t="str">
        <f>IF(D1558&lt;&gt;"",VLOOKUP(D1558,Projects!B:C,2,0),"")</f>
        <v/>
      </c>
    </row>
    <row r="1559" spans="1:16" x14ac:dyDescent="0.25">
      <c r="A1559" t="str">
        <f>UPPER(IF(AND(TimeSpend[[#This Row],[Personnel number]]&lt;&gt;"",TimeSpend[[#This Row],[Date]]&lt;&gt;""),TimeSpend[[#This Row],[Personnel number]],""))</f>
        <v/>
      </c>
      <c r="B1559" s="85" t="str">
        <f>IF(AND(TimeSpend[[#This Row],[Personnel number]]&lt;&gt;"",TimeSpend[[#This Row],[Date]]&lt;&gt;""),TEXT(TimeSpend[[#This Row],[Date]],"[$-409]yyyyMMdd"),"")</f>
        <v/>
      </c>
      <c r="C1559" s="33" t="str">
        <f>IF(AND(TimeSpend[[#This Row],[Personnel number]]&lt;&gt;"",TimeSpend[[#This Row],[Date]]&lt;&gt;""),SUBSTITUTE(TimeSpend[[#This Row],[Hours]],",","."),"")</f>
        <v/>
      </c>
      <c r="D1559" t="str">
        <f>IF(AND(TimeSpend[[#This Row],[Personnel number]]&lt;&gt;"",TimeSpend[[#This Row],[Date]]&lt;&gt;""),TimeSpend[[#This Row],[Network]],"")</f>
        <v/>
      </c>
      <c r="E1559" t="str">
        <f>IF(AND(TimeSpend[[#This Row],[Personnel number]]&lt;&gt;"",TimeSpend[[#This Row],[Date]]&lt;&gt;""),TimeSpend[[#This Row],[Network Description]],"")</f>
        <v/>
      </c>
      <c r="F1559" t="str">
        <f>IF(AND(TimeSpend[[#This Row],[Personnel number]]&lt;&gt;"",TimeSpend[[#This Row],[Date]]&lt;&gt;""),TimeSpend[[#This Row],[Activity]],"")</f>
        <v/>
      </c>
      <c r="G1559" t="str">
        <f>IF(AND(TimeSpend[[#This Row],[Personnel number]]&lt;&gt;"",TimeSpend[[#This Row],[Date]]&lt;&gt;""),TimeSpend[[#This Row],[Activity description]],"")</f>
        <v/>
      </c>
      <c r="H1559" s="36" t="str">
        <f>IF(AND(TimeSpend[[#This Row],[Personnel number]]&lt;&gt;"",TimeSpend[[#This Row],[Date]]&lt;&gt;""),TimeSpend[[#This Row],[Start Time]],"")</f>
        <v/>
      </c>
      <c r="I1559" s="36" t="str">
        <f>IF(AND(TimeSpend[[#This Row],[Personnel number]]&lt;&gt;"",TimeSpend[[#This Row],[Date]]&lt;&gt;""),TimeSpend[[#This Row],[End Time]],"")</f>
        <v/>
      </c>
      <c r="J1559" t="str">
        <f>IF(AND(TimeSpend[[#This Row],[Personnel number]]&lt;&gt;"",TimeSpend[[#This Row],[Date]]&lt;&gt;""),TimeSpend[[#This Row],[Location]],"")</f>
        <v/>
      </c>
      <c r="K1559" t="str">
        <f>IF(AND(TimeSpend[[#This Row],[Personnel number]]&lt;&gt;"",TimeSpend[[#This Row],[Date]]&lt;&gt;""),TimeSpend[[#This Row],[Task]],"")</f>
        <v/>
      </c>
      <c r="L1559" t="str">
        <f>IF(AND(TimeSpend[[#This Row],[Personnel number]]&lt;&gt;"",TimeSpend[[#This Row],[Date]]&lt;&gt;""),Utilization!$J$2,"")</f>
        <v/>
      </c>
      <c r="M1559" t="str">
        <f>IF(AND(TimeSpend[[#This Row],[Personnel number]]&lt;&gt;"",TimeSpend[[#This Row],[Date]]&lt;&gt;""),TimeSpend[[#This Row],[Employee Name]],"")</f>
        <v/>
      </c>
      <c r="N1559" t="str">
        <f t="shared" si="48"/>
        <v/>
      </c>
      <c r="O1559" t="str">
        <f t="shared" si="49"/>
        <v/>
      </c>
      <c r="P1559" t="str">
        <f>IF(D1559&lt;&gt;"",VLOOKUP(D1559,Projects!B:C,2,0),"")</f>
        <v/>
      </c>
    </row>
    <row r="1560" spans="1:16" x14ac:dyDescent="0.25">
      <c r="A1560" t="str">
        <f>UPPER(IF(AND(TimeSpend[[#This Row],[Personnel number]]&lt;&gt;"",TimeSpend[[#This Row],[Date]]&lt;&gt;""),TimeSpend[[#This Row],[Personnel number]],""))</f>
        <v/>
      </c>
      <c r="B1560" s="85" t="str">
        <f>IF(AND(TimeSpend[[#This Row],[Personnel number]]&lt;&gt;"",TimeSpend[[#This Row],[Date]]&lt;&gt;""),TEXT(TimeSpend[[#This Row],[Date]],"[$-409]yyyyMMdd"),"")</f>
        <v/>
      </c>
      <c r="C1560" s="33" t="str">
        <f>IF(AND(TimeSpend[[#This Row],[Personnel number]]&lt;&gt;"",TimeSpend[[#This Row],[Date]]&lt;&gt;""),SUBSTITUTE(TimeSpend[[#This Row],[Hours]],",","."),"")</f>
        <v/>
      </c>
      <c r="D1560" t="str">
        <f>IF(AND(TimeSpend[[#This Row],[Personnel number]]&lt;&gt;"",TimeSpend[[#This Row],[Date]]&lt;&gt;""),TimeSpend[[#This Row],[Network]],"")</f>
        <v/>
      </c>
      <c r="E1560" t="str">
        <f>IF(AND(TimeSpend[[#This Row],[Personnel number]]&lt;&gt;"",TimeSpend[[#This Row],[Date]]&lt;&gt;""),TimeSpend[[#This Row],[Network Description]],"")</f>
        <v/>
      </c>
      <c r="F1560" t="str">
        <f>IF(AND(TimeSpend[[#This Row],[Personnel number]]&lt;&gt;"",TimeSpend[[#This Row],[Date]]&lt;&gt;""),TimeSpend[[#This Row],[Activity]],"")</f>
        <v/>
      </c>
      <c r="G1560" t="str">
        <f>IF(AND(TimeSpend[[#This Row],[Personnel number]]&lt;&gt;"",TimeSpend[[#This Row],[Date]]&lt;&gt;""),TimeSpend[[#This Row],[Activity description]],"")</f>
        <v/>
      </c>
      <c r="H1560" s="36" t="str">
        <f>IF(AND(TimeSpend[[#This Row],[Personnel number]]&lt;&gt;"",TimeSpend[[#This Row],[Date]]&lt;&gt;""),TimeSpend[[#This Row],[Start Time]],"")</f>
        <v/>
      </c>
      <c r="I1560" s="36" t="str">
        <f>IF(AND(TimeSpend[[#This Row],[Personnel number]]&lt;&gt;"",TimeSpend[[#This Row],[Date]]&lt;&gt;""),TimeSpend[[#This Row],[End Time]],"")</f>
        <v/>
      </c>
      <c r="J1560" t="str">
        <f>IF(AND(TimeSpend[[#This Row],[Personnel number]]&lt;&gt;"",TimeSpend[[#This Row],[Date]]&lt;&gt;""),TimeSpend[[#This Row],[Location]],"")</f>
        <v/>
      </c>
      <c r="K1560" t="str">
        <f>IF(AND(TimeSpend[[#This Row],[Personnel number]]&lt;&gt;"",TimeSpend[[#This Row],[Date]]&lt;&gt;""),TimeSpend[[#This Row],[Task]],"")</f>
        <v/>
      </c>
      <c r="L1560" t="str">
        <f>IF(AND(TimeSpend[[#This Row],[Personnel number]]&lt;&gt;"",TimeSpend[[#This Row],[Date]]&lt;&gt;""),Utilization!$J$2,"")</f>
        <v/>
      </c>
      <c r="M1560" t="str">
        <f>IF(AND(TimeSpend[[#This Row],[Personnel number]]&lt;&gt;"",TimeSpend[[#This Row],[Date]]&lt;&gt;""),TimeSpend[[#This Row],[Employee Name]],"")</f>
        <v/>
      </c>
      <c r="N1560" t="str">
        <f t="shared" si="48"/>
        <v/>
      </c>
      <c r="O1560" t="str">
        <f t="shared" si="49"/>
        <v/>
      </c>
      <c r="P1560" t="str">
        <f>IF(D1560&lt;&gt;"",VLOOKUP(D1560,Projects!B:C,2,0),"")</f>
        <v/>
      </c>
    </row>
    <row r="1561" spans="1:16" x14ac:dyDescent="0.25">
      <c r="A1561" t="str">
        <f>UPPER(IF(AND(TimeSpend[[#This Row],[Personnel number]]&lt;&gt;"",TimeSpend[[#This Row],[Date]]&lt;&gt;""),TimeSpend[[#This Row],[Personnel number]],""))</f>
        <v/>
      </c>
      <c r="B1561" s="85" t="str">
        <f>IF(AND(TimeSpend[[#This Row],[Personnel number]]&lt;&gt;"",TimeSpend[[#This Row],[Date]]&lt;&gt;""),TEXT(TimeSpend[[#This Row],[Date]],"[$-409]yyyyMMdd"),"")</f>
        <v/>
      </c>
      <c r="C1561" s="33" t="str">
        <f>IF(AND(TimeSpend[[#This Row],[Personnel number]]&lt;&gt;"",TimeSpend[[#This Row],[Date]]&lt;&gt;""),SUBSTITUTE(TimeSpend[[#This Row],[Hours]],",","."),"")</f>
        <v/>
      </c>
      <c r="D1561" t="str">
        <f>IF(AND(TimeSpend[[#This Row],[Personnel number]]&lt;&gt;"",TimeSpend[[#This Row],[Date]]&lt;&gt;""),TimeSpend[[#This Row],[Network]],"")</f>
        <v/>
      </c>
      <c r="E1561" t="str">
        <f>IF(AND(TimeSpend[[#This Row],[Personnel number]]&lt;&gt;"",TimeSpend[[#This Row],[Date]]&lt;&gt;""),TimeSpend[[#This Row],[Network Description]],"")</f>
        <v/>
      </c>
      <c r="F1561" t="str">
        <f>IF(AND(TimeSpend[[#This Row],[Personnel number]]&lt;&gt;"",TimeSpend[[#This Row],[Date]]&lt;&gt;""),TimeSpend[[#This Row],[Activity]],"")</f>
        <v/>
      </c>
      <c r="G1561" t="str">
        <f>IF(AND(TimeSpend[[#This Row],[Personnel number]]&lt;&gt;"",TimeSpend[[#This Row],[Date]]&lt;&gt;""),TimeSpend[[#This Row],[Activity description]],"")</f>
        <v/>
      </c>
      <c r="H1561" s="36" t="str">
        <f>IF(AND(TimeSpend[[#This Row],[Personnel number]]&lt;&gt;"",TimeSpend[[#This Row],[Date]]&lt;&gt;""),TimeSpend[[#This Row],[Start Time]],"")</f>
        <v/>
      </c>
      <c r="I1561" s="36" t="str">
        <f>IF(AND(TimeSpend[[#This Row],[Personnel number]]&lt;&gt;"",TimeSpend[[#This Row],[Date]]&lt;&gt;""),TimeSpend[[#This Row],[End Time]],"")</f>
        <v/>
      </c>
      <c r="J1561" t="str">
        <f>IF(AND(TimeSpend[[#This Row],[Personnel number]]&lt;&gt;"",TimeSpend[[#This Row],[Date]]&lt;&gt;""),TimeSpend[[#This Row],[Location]],"")</f>
        <v/>
      </c>
      <c r="K1561" t="str">
        <f>IF(AND(TimeSpend[[#This Row],[Personnel number]]&lt;&gt;"",TimeSpend[[#This Row],[Date]]&lt;&gt;""),TimeSpend[[#This Row],[Task]],"")</f>
        <v/>
      </c>
      <c r="L1561" t="str">
        <f>IF(AND(TimeSpend[[#This Row],[Personnel number]]&lt;&gt;"",TimeSpend[[#This Row],[Date]]&lt;&gt;""),Utilization!$J$2,"")</f>
        <v/>
      </c>
      <c r="M1561" t="str">
        <f>IF(AND(TimeSpend[[#This Row],[Personnel number]]&lt;&gt;"",TimeSpend[[#This Row],[Date]]&lt;&gt;""),TimeSpend[[#This Row],[Employee Name]],"")</f>
        <v/>
      </c>
      <c r="N1561" t="str">
        <f t="shared" si="48"/>
        <v/>
      </c>
      <c r="O1561" t="str">
        <f t="shared" si="49"/>
        <v/>
      </c>
      <c r="P1561" t="str">
        <f>IF(D1561&lt;&gt;"",VLOOKUP(D1561,Projects!B:C,2,0),"")</f>
        <v/>
      </c>
    </row>
    <row r="1562" spans="1:16" x14ac:dyDescent="0.25">
      <c r="A1562" t="str">
        <f>UPPER(IF(AND(TimeSpend[[#This Row],[Personnel number]]&lt;&gt;"",TimeSpend[[#This Row],[Date]]&lt;&gt;""),TimeSpend[[#This Row],[Personnel number]],""))</f>
        <v/>
      </c>
      <c r="B1562" s="85" t="str">
        <f>IF(AND(TimeSpend[[#This Row],[Personnel number]]&lt;&gt;"",TimeSpend[[#This Row],[Date]]&lt;&gt;""),TEXT(TimeSpend[[#This Row],[Date]],"[$-409]yyyyMMdd"),"")</f>
        <v/>
      </c>
      <c r="C1562" s="33" t="str">
        <f>IF(AND(TimeSpend[[#This Row],[Personnel number]]&lt;&gt;"",TimeSpend[[#This Row],[Date]]&lt;&gt;""),SUBSTITUTE(TimeSpend[[#This Row],[Hours]],",","."),"")</f>
        <v/>
      </c>
      <c r="D1562" t="str">
        <f>IF(AND(TimeSpend[[#This Row],[Personnel number]]&lt;&gt;"",TimeSpend[[#This Row],[Date]]&lt;&gt;""),TimeSpend[[#This Row],[Network]],"")</f>
        <v/>
      </c>
      <c r="E1562" t="str">
        <f>IF(AND(TimeSpend[[#This Row],[Personnel number]]&lt;&gt;"",TimeSpend[[#This Row],[Date]]&lt;&gt;""),TimeSpend[[#This Row],[Network Description]],"")</f>
        <v/>
      </c>
      <c r="F1562" t="str">
        <f>IF(AND(TimeSpend[[#This Row],[Personnel number]]&lt;&gt;"",TimeSpend[[#This Row],[Date]]&lt;&gt;""),TimeSpend[[#This Row],[Activity]],"")</f>
        <v/>
      </c>
      <c r="G1562" t="str">
        <f>IF(AND(TimeSpend[[#This Row],[Personnel number]]&lt;&gt;"",TimeSpend[[#This Row],[Date]]&lt;&gt;""),TimeSpend[[#This Row],[Activity description]],"")</f>
        <v/>
      </c>
      <c r="H1562" s="36" t="str">
        <f>IF(AND(TimeSpend[[#This Row],[Personnel number]]&lt;&gt;"",TimeSpend[[#This Row],[Date]]&lt;&gt;""),TimeSpend[[#This Row],[Start Time]],"")</f>
        <v/>
      </c>
      <c r="I1562" s="36" t="str">
        <f>IF(AND(TimeSpend[[#This Row],[Personnel number]]&lt;&gt;"",TimeSpend[[#This Row],[Date]]&lt;&gt;""),TimeSpend[[#This Row],[End Time]],"")</f>
        <v/>
      </c>
      <c r="J1562" t="str">
        <f>IF(AND(TimeSpend[[#This Row],[Personnel number]]&lt;&gt;"",TimeSpend[[#This Row],[Date]]&lt;&gt;""),TimeSpend[[#This Row],[Location]],"")</f>
        <v/>
      </c>
      <c r="K1562" t="str">
        <f>IF(AND(TimeSpend[[#This Row],[Personnel number]]&lt;&gt;"",TimeSpend[[#This Row],[Date]]&lt;&gt;""),TimeSpend[[#This Row],[Task]],"")</f>
        <v/>
      </c>
      <c r="L1562" t="str">
        <f>IF(AND(TimeSpend[[#This Row],[Personnel number]]&lt;&gt;"",TimeSpend[[#This Row],[Date]]&lt;&gt;""),Utilization!$J$2,"")</f>
        <v/>
      </c>
      <c r="M1562" t="str">
        <f>IF(AND(TimeSpend[[#This Row],[Personnel number]]&lt;&gt;"",TimeSpend[[#This Row],[Date]]&lt;&gt;""),TimeSpend[[#This Row],[Employee Name]],"")</f>
        <v/>
      </c>
      <c r="N1562" t="str">
        <f t="shared" si="48"/>
        <v/>
      </c>
      <c r="O1562" t="str">
        <f t="shared" si="49"/>
        <v/>
      </c>
      <c r="P1562" t="str">
        <f>IF(D1562&lt;&gt;"",VLOOKUP(D1562,Projects!B:C,2,0),"")</f>
        <v/>
      </c>
    </row>
    <row r="1563" spans="1:16" x14ac:dyDescent="0.25">
      <c r="A1563" t="str">
        <f>UPPER(IF(AND(TimeSpend[[#This Row],[Personnel number]]&lt;&gt;"",TimeSpend[[#This Row],[Date]]&lt;&gt;""),TimeSpend[[#This Row],[Personnel number]],""))</f>
        <v/>
      </c>
      <c r="B1563" s="85" t="str">
        <f>IF(AND(TimeSpend[[#This Row],[Personnel number]]&lt;&gt;"",TimeSpend[[#This Row],[Date]]&lt;&gt;""),TEXT(TimeSpend[[#This Row],[Date]],"[$-409]yyyyMMdd"),"")</f>
        <v/>
      </c>
      <c r="C1563" s="33" t="str">
        <f>IF(AND(TimeSpend[[#This Row],[Personnel number]]&lt;&gt;"",TimeSpend[[#This Row],[Date]]&lt;&gt;""),SUBSTITUTE(TimeSpend[[#This Row],[Hours]],",","."),"")</f>
        <v/>
      </c>
      <c r="D1563" t="str">
        <f>IF(AND(TimeSpend[[#This Row],[Personnel number]]&lt;&gt;"",TimeSpend[[#This Row],[Date]]&lt;&gt;""),TimeSpend[[#This Row],[Network]],"")</f>
        <v/>
      </c>
      <c r="E1563" t="str">
        <f>IF(AND(TimeSpend[[#This Row],[Personnel number]]&lt;&gt;"",TimeSpend[[#This Row],[Date]]&lt;&gt;""),TimeSpend[[#This Row],[Network Description]],"")</f>
        <v/>
      </c>
      <c r="F1563" t="str">
        <f>IF(AND(TimeSpend[[#This Row],[Personnel number]]&lt;&gt;"",TimeSpend[[#This Row],[Date]]&lt;&gt;""),TimeSpend[[#This Row],[Activity]],"")</f>
        <v/>
      </c>
      <c r="G1563" t="str">
        <f>IF(AND(TimeSpend[[#This Row],[Personnel number]]&lt;&gt;"",TimeSpend[[#This Row],[Date]]&lt;&gt;""),TimeSpend[[#This Row],[Activity description]],"")</f>
        <v/>
      </c>
      <c r="H1563" s="36" t="str">
        <f>IF(AND(TimeSpend[[#This Row],[Personnel number]]&lt;&gt;"",TimeSpend[[#This Row],[Date]]&lt;&gt;""),TimeSpend[[#This Row],[Start Time]],"")</f>
        <v/>
      </c>
      <c r="I1563" s="36" t="str">
        <f>IF(AND(TimeSpend[[#This Row],[Personnel number]]&lt;&gt;"",TimeSpend[[#This Row],[Date]]&lt;&gt;""),TimeSpend[[#This Row],[End Time]],"")</f>
        <v/>
      </c>
      <c r="J1563" t="str">
        <f>IF(AND(TimeSpend[[#This Row],[Personnel number]]&lt;&gt;"",TimeSpend[[#This Row],[Date]]&lt;&gt;""),TimeSpend[[#This Row],[Location]],"")</f>
        <v/>
      </c>
      <c r="K1563" t="str">
        <f>IF(AND(TimeSpend[[#This Row],[Personnel number]]&lt;&gt;"",TimeSpend[[#This Row],[Date]]&lt;&gt;""),TimeSpend[[#This Row],[Task]],"")</f>
        <v/>
      </c>
      <c r="L1563" t="str">
        <f>IF(AND(TimeSpend[[#This Row],[Personnel number]]&lt;&gt;"",TimeSpend[[#This Row],[Date]]&lt;&gt;""),Utilization!$J$2,"")</f>
        <v/>
      </c>
      <c r="M1563" t="str">
        <f>IF(AND(TimeSpend[[#This Row],[Personnel number]]&lt;&gt;"",TimeSpend[[#This Row],[Date]]&lt;&gt;""),TimeSpend[[#This Row],[Employee Name]],"")</f>
        <v/>
      </c>
      <c r="N1563" t="str">
        <f t="shared" si="48"/>
        <v/>
      </c>
      <c r="O1563" t="str">
        <f t="shared" si="49"/>
        <v/>
      </c>
      <c r="P1563" t="str">
        <f>IF(D1563&lt;&gt;"",VLOOKUP(D1563,Projects!B:C,2,0),"")</f>
        <v/>
      </c>
    </row>
    <row r="1564" spans="1:16" x14ac:dyDescent="0.25">
      <c r="A1564" t="str">
        <f>UPPER(IF(AND(TimeSpend[[#This Row],[Personnel number]]&lt;&gt;"",TimeSpend[[#This Row],[Date]]&lt;&gt;""),TimeSpend[[#This Row],[Personnel number]],""))</f>
        <v/>
      </c>
      <c r="B1564" s="85" t="str">
        <f>IF(AND(TimeSpend[[#This Row],[Personnel number]]&lt;&gt;"",TimeSpend[[#This Row],[Date]]&lt;&gt;""),TEXT(TimeSpend[[#This Row],[Date]],"[$-409]yyyyMMdd"),"")</f>
        <v/>
      </c>
      <c r="C1564" s="33" t="str">
        <f>IF(AND(TimeSpend[[#This Row],[Personnel number]]&lt;&gt;"",TimeSpend[[#This Row],[Date]]&lt;&gt;""),SUBSTITUTE(TimeSpend[[#This Row],[Hours]],",","."),"")</f>
        <v/>
      </c>
      <c r="D1564" t="str">
        <f>IF(AND(TimeSpend[[#This Row],[Personnel number]]&lt;&gt;"",TimeSpend[[#This Row],[Date]]&lt;&gt;""),TimeSpend[[#This Row],[Network]],"")</f>
        <v/>
      </c>
      <c r="E1564" t="str">
        <f>IF(AND(TimeSpend[[#This Row],[Personnel number]]&lt;&gt;"",TimeSpend[[#This Row],[Date]]&lt;&gt;""),TimeSpend[[#This Row],[Network Description]],"")</f>
        <v/>
      </c>
      <c r="F1564" t="str">
        <f>IF(AND(TimeSpend[[#This Row],[Personnel number]]&lt;&gt;"",TimeSpend[[#This Row],[Date]]&lt;&gt;""),TimeSpend[[#This Row],[Activity]],"")</f>
        <v/>
      </c>
      <c r="G1564" t="str">
        <f>IF(AND(TimeSpend[[#This Row],[Personnel number]]&lt;&gt;"",TimeSpend[[#This Row],[Date]]&lt;&gt;""),TimeSpend[[#This Row],[Activity description]],"")</f>
        <v/>
      </c>
      <c r="H1564" s="36" t="str">
        <f>IF(AND(TimeSpend[[#This Row],[Personnel number]]&lt;&gt;"",TimeSpend[[#This Row],[Date]]&lt;&gt;""),TimeSpend[[#This Row],[Start Time]],"")</f>
        <v/>
      </c>
      <c r="I1564" s="36" t="str">
        <f>IF(AND(TimeSpend[[#This Row],[Personnel number]]&lt;&gt;"",TimeSpend[[#This Row],[Date]]&lt;&gt;""),TimeSpend[[#This Row],[End Time]],"")</f>
        <v/>
      </c>
      <c r="J1564" t="str">
        <f>IF(AND(TimeSpend[[#This Row],[Personnel number]]&lt;&gt;"",TimeSpend[[#This Row],[Date]]&lt;&gt;""),TimeSpend[[#This Row],[Location]],"")</f>
        <v/>
      </c>
      <c r="K1564" t="str">
        <f>IF(AND(TimeSpend[[#This Row],[Personnel number]]&lt;&gt;"",TimeSpend[[#This Row],[Date]]&lt;&gt;""),TimeSpend[[#This Row],[Task]],"")</f>
        <v/>
      </c>
      <c r="L1564" t="str">
        <f>IF(AND(TimeSpend[[#This Row],[Personnel number]]&lt;&gt;"",TimeSpend[[#This Row],[Date]]&lt;&gt;""),Utilization!$J$2,"")</f>
        <v/>
      </c>
      <c r="M1564" t="str">
        <f>IF(AND(TimeSpend[[#This Row],[Personnel number]]&lt;&gt;"",TimeSpend[[#This Row],[Date]]&lt;&gt;""),TimeSpend[[#This Row],[Employee Name]],"")</f>
        <v/>
      </c>
      <c r="N1564" t="str">
        <f t="shared" si="48"/>
        <v/>
      </c>
      <c r="O1564" t="str">
        <f t="shared" si="49"/>
        <v/>
      </c>
      <c r="P1564" t="str">
        <f>IF(D1564&lt;&gt;"",VLOOKUP(D1564,Projects!B:C,2,0),"")</f>
        <v/>
      </c>
    </row>
    <row r="1565" spans="1:16" x14ac:dyDescent="0.25">
      <c r="A1565" t="str">
        <f>UPPER(IF(AND(TimeSpend[[#This Row],[Personnel number]]&lt;&gt;"",TimeSpend[[#This Row],[Date]]&lt;&gt;""),TimeSpend[[#This Row],[Personnel number]],""))</f>
        <v/>
      </c>
      <c r="B1565" s="85" t="str">
        <f>IF(AND(TimeSpend[[#This Row],[Personnel number]]&lt;&gt;"",TimeSpend[[#This Row],[Date]]&lt;&gt;""),TEXT(TimeSpend[[#This Row],[Date]],"[$-409]yyyyMMdd"),"")</f>
        <v/>
      </c>
      <c r="C1565" s="33" t="str">
        <f>IF(AND(TimeSpend[[#This Row],[Personnel number]]&lt;&gt;"",TimeSpend[[#This Row],[Date]]&lt;&gt;""),SUBSTITUTE(TimeSpend[[#This Row],[Hours]],",","."),"")</f>
        <v/>
      </c>
      <c r="D1565" t="str">
        <f>IF(AND(TimeSpend[[#This Row],[Personnel number]]&lt;&gt;"",TimeSpend[[#This Row],[Date]]&lt;&gt;""),TimeSpend[[#This Row],[Network]],"")</f>
        <v/>
      </c>
      <c r="E1565" t="str">
        <f>IF(AND(TimeSpend[[#This Row],[Personnel number]]&lt;&gt;"",TimeSpend[[#This Row],[Date]]&lt;&gt;""),TimeSpend[[#This Row],[Network Description]],"")</f>
        <v/>
      </c>
      <c r="F1565" t="str">
        <f>IF(AND(TimeSpend[[#This Row],[Personnel number]]&lt;&gt;"",TimeSpend[[#This Row],[Date]]&lt;&gt;""),TimeSpend[[#This Row],[Activity]],"")</f>
        <v/>
      </c>
      <c r="G1565" t="str">
        <f>IF(AND(TimeSpend[[#This Row],[Personnel number]]&lt;&gt;"",TimeSpend[[#This Row],[Date]]&lt;&gt;""),TimeSpend[[#This Row],[Activity description]],"")</f>
        <v/>
      </c>
      <c r="H1565" s="36" t="str">
        <f>IF(AND(TimeSpend[[#This Row],[Personnel number]]&lt;&gt;"",TimeSpend[[#This Row],[Date]]&lt;&gt;""),TimeSpend[[#This Row],[Start Time]],"")</f>
        <v/>
      </c>
      <c r="I1565" s="36" t="str">
        <f>IF(AND(TimeSpend[[#This Row],[Personnel number]]&lt;&gt;"",TimeSpend[[#This Row],[Date]]&lt;&gt;""),TimeSpend[[#This Row],[End Time]],"")</f>
        <v/>
      </c>
      <c r="J1565" t="str">
        <f>IF(AND(TimeSpend[[#This Row],[Personnel number]]&lt;&gt;"",TimeSpend[[#This Row],[Date]]&lt;&gt;""),TimeSpend[[#This Row],[Location]],"")</f>
        <v/>
      </c>
      <c r="K1565" t="str">
        <f>IF(AND(TimeSpend[[#This Row],[Personnel number]]&lt;&gt;"",TimeSpend[[#This Row],[Date]]&lt;&gt;""),TimeSpend[[#This Row],[Task]],"")</f>
        <v/>
      </c>
      <c r="L1565" t="str">
        <f>IF(AND(TimeSpend[[#This Row],[Personnel number]]&lt;&gt;"",TimeSpend[[#This Row],[Date]]&lt;&gt;""),Utilization!$J$2,"")</f>
        <v/>
      </c>
      <c r="M1565" t="str">
        <f>IF(AND(TimeSpend[[#This Row],[Personnel number]]&lt;&gt;"",TimeSpend[[#This Row],[Date]]&lt;&gt;""),TimeSpend[[#This Row],[Employee Name]],"")</f>
        <v/>
      </c>
      <c r="N1565" t="str">
        <f t="shared" si="48"/>
        <v/>
      </c>
      <c r="O1565" t="str">
        <f t="shared" si="49"/>
        <v/>
      </c>
      <c r="P1565" t="str">
        <f>IF(D1565&lt;&gt;"",VLOOKUP(D1565,Projects!B:C,2,0),"")</f>
        <v/>
      </c>
    </row>
    <row r="1566" spans="1:16" x14ac:dyDescent="0.25">
      <c r="A1566" t="str">
        <f>UPPER(IF(AND(TimeSpend[[#This Row],[Personnel number]]&lt;&gt;"",TimeSpend[[#This Row],[Date]]&lt;&gt;""),TimeSpend[[#This Row],[Personnel number]],""))</f>
        <v/>
      </c>
      <c r="B1566" s="85" t="str">
        <f>IF(AND(TimeSpend[[#This Row],[Personnel number]]&lt;&gt;"",TimeSpend[[#This Row],[Date]]&lt;&gt;""),TEXT(TimeSpend[[#This Row],[Date]],"[$-409]yyyyMMdd"),"")</f>
        <v/>
      </c>
      <c r="C1566" s="33" t="str">
        <f>IF(AND(TimeSpend[[#This Row],[Personnel number]]&lt;&gt;"",TimeSpend[[#This Row],[Date]]&lt;&gt;""),SUBSTITUTE(TimeSpend[[#This Row],[Hours]],",","."),"")</f>
        <v/>
      </c>
      <c r="D1566" t="str">
        <f>IF(AND(TimeSpend[[#This Row],[Personnel number]]&lt;&gt;"",TimeSpend[[#This Row],[Date]]&lt;&gt;""),TimeSpend[[#This Row],[Network]],"")</f>
        <v/>
      </c>
      <c r="E1566" t="str">
        <f>IF(AND(TimeSpend[[#This Row],[Personnel number]]&lt;&gt;"",TimeSpend[[#This Row],[Date]]&lt;&gt;""),TimeSpend[[#This Row],[Network Description]],"")</f>
        <v/>
      </c>
      <c r="F1566" t="str">
        <f>IF(AND(TimeSpend[[#This Row],[Personnel number]]&lt;&gt;"",TimeSpend[[#This Row],[Date]]&lt;&gt;""),TimeSpend[[#This Row],[Activity]],"")</f>
        <v/>
      </c>
      <c r="G1566" t="str">
        <f>IF(AND(TimeSpend[[#This Row],[Personnel number]]&lt;&gt;"",TimeSpend[[#This Row],[Date]]&lt;&gt;""),TimeSpend[[#This Row],[Activity description]],"")</f>
        <v/>
      </c>
      <c r="H1566" s="36" t="str">
        <f>IF(AND(TimeSpend[[#This Row],[Personnel number]]&lt;&gt;"",TimeSpend[[#This Row],[Date]]&lt;&gt;""),TimeSpend[[#This Row],[Start Time]],"")</f>
        <v/>
      </c>
      <c r="I1566" s="36" t="str">
        <f>IF(AND(TimeSpend[[#This Row],[Personnel number]]&lt;&gt;"",TimeSpend[[#This Row],[Date]]&lt;&gt;""),TimeSpend[[#This Row],[End Time]],"")</f>
        <v/>
      </c>
      <c r="J1566" t="str">
        <f>IF(AND(TimeSpend[[#This Row],[Personnel number]]&lt;&gt;"",TimeSpend[[#This Row],[Date]]&lt;&gt;""),TimeSpend[[#This Row],[Location]],"")</f>
        <v/>
      </c>
      <c r="K1566" t="str">
        <f>IF(AND(TimeSpend[[#This Row],[Personnel number]]&lt;&gt;"",TimeSpend[[#This Row],[Date]]&lt;&gt;""),TimeSpend[[#This Row],[Task]],"")</f>
        <v/>
      </c>
      <c r="L1566" t="str">
        <f>IF(AND(TimeSpend[[#This Row],[Personnel number]]&lt;&gt;"",TimeSpend[[#This Row],[Date]]&lt;&gt;""),Utilization!$J$2,"")</f>
        <v/>
      </c>
      <c r="M1566" t="str">
        <f>IF(AND(TimeSpend[[#This Row],[Personnel number]]&lt;&gt;"",TimeSpend[[#This Row],[Date]]&lt;&gt;""),TimeSpend[[#This Row],[Employee Name]],"")</f>
        <v/>
      </c>
      <c r="N1566" t="str">
        <f t="shared" si="48"/>
        <v/>
      </c>
      <c r="O1566" t="str">
        <f t="shared" si="49"/>
        <v/>
      </c>
      <c r="P1566" t="str">
        <f>IF(D1566&lt;&gt;"",VLOOKUP(D1566,Projects!B:C,2,0),"")</f>
        <v/>
      </c>
    </row>
    <row r="1567" spans="1:16" x14ac:dyDescent="0.25">
      <c r="A1567" t="str">
        <f>UPPER(IF(AND(TimeSpend[[#This Row],[Personnel number]]&lt;&gt;"",TimeSpend[[#This Row],[Date]]&lt;&gt;""),TimeSpend[[#This Row],[Personnel number]],""))</f>
        <v/>
      </c>
      <c r="B1567" s="85" t="str">
        <f>IF(AND(TimeSpend[[#This Row],[Personnel number]]&lt;&gt;"",TimeSpend[[#This Row],[Date]]&lt;&gt;""),TEXT(TimeSpend[[#This Row],[Date]],"[$-409]yyyyMMdd"),"")</f>
        <v/>
      </c>
      <c r="C1567" s="33" t="str">
        <f>IF(AND(TimeSpend[[#This Row],[Personnel number]]&lt;&gt;"",TimeSpend[[#This Row],[Date]]&lt;&gt;""),SUBSTITUTE(TimeSpend[[#This Row],[Hours]],",","."),"")</f>
        <v/>
      </c>
      <c r="D1567" t="str">
        <f>IF(AND(TimeSpend[[#This Row],[Personnel number]]&lt;&gt;"",TimeSpend[[#This Row],[Date]]&lt;&gt;""),TimeSpend[[#This Row],[Network]],"")</f>
        <v/>
      </c>
      <c r="E1567" t="str">
        <f>IF(AND(TimeSpend[[#This Row],[Personnel number]]&lt;&gt;"",TimeSpend[[#This Row],[Date]]&lt;&gt;""),TimeSpend[[#This Row],[Network Description]],"")</f>
        <v/>
      </c>
      <c r="F1567" t="str">
        <f>IF(AND(TimeSpend[[#This Row],[Personnel number]]&lt;&gt;"",TimeSpend[[#This Row],[Date]]&lt;&gt;""),TimeSpend[[#This Row],[Activity]],"")</f>
        <v/>
      </c>
      <c r="G1567" t="str">
        <f>IF(AND(TimeSpend[[#This Row],[Personnel number]]&lt;&gt;"",TimeSpend[[#This Row],[Date]]&lt;&gt;""),TimeSpend[[#This Row],[Activity description]],"")</f>
        <v/>
      </c>
      <c r="H1567" s="36" t="str">
        <f>IF(AND(TimeSpend[[#This Row],[Personnel number]]&lt;&gt;"",TimeSpend[[#This Row],[Date]]&lt;&gt;""),TimeSpend[[#This Row],[Start Time]],"")</f>
        <v/>
      </c>
      <c r="I1567" s="36" t="str">
        <f>IF(AND(TimeSpend[[#This Row],[Personnel number]]&lt;&gt;"",TimeSpend[[#This Row],[Date]]&lt;&gt;""),TimeSpend[[#This Row],[End Time]],"")</f>
        <v/>
      </c>
      <c r="J1567" t="str">
        <f>IF(AND(TimeSpend[[#This Row],[Personnel number]]&lt;&gt;"",TimeSpend[[#This Row],[Date]]&lt;&gt;""),TimeSpend[[#This Row],[Location]],"")</f>
        <v/>
      </c>
      <c r="K1567" t="str">
        <f>IF(AND(TimeSpend[[#This Row],[Personnel number]]&lt;&gt;"",TimeSpend[[#This Row],[Date]]&lt;&gt;""),TimeSpend[[#This Row],[Task]],"")</f>
        <v/>
      </c>
      <c r="L1567" t="str">
        <f>IF(AND(TimeSpend[[#This Row],[Personnel number]]&lt;&gt;"",TimeSpend[[#This Row],[Date]]&lt;&gt;""),Utilization!$J$2,"")</f>
        <v/>
      </c>
      <c r="M1567" t="str">
        <f>IF(AND(TimeSpend[[#This Row],[Personnel number]]&lt;&gt;"",TimeSpend[[#This Row],[Date]]&lt;&gt;""),TimeSpend[[#This Row],[Employee Name]],"")</f>
        <v/>
      </c>
      <c r="N1567" t="str">
        <f t="shared" si="48"/>
        <v/>
      </c>
      <c r="O1567" t="str">
        <f t="shared" si="49"/>
        <v/>
      </c>
      <c r="P1567" t="str">
        <f>IF(D1567&lt;&gt;"",VLOOKUP(D1567,Projects!B:C,2,0),"")</f>
        <v/>
      </c>
    </row>
    <row r="1568" spans="1:16" x14ac:dyDescent="0.25">
      <c r="A1568" t="str">
        <f>UPPER(IF(AND(TimeSpend[[#This Row],[Personnel number]]&lt;&gt;"",TimeSpend[[#This Row],[Date]]&lt;&gt;""),TimeSpend[[#This Row],[Personnel number]],""))</f>
        <v/>
      </c>
      <c r="B1568" s="85" t="str">
        <f>IF(AND(TimeSpend[[#This Row],[Personnel number]]&lt;&gt;"",TimeSpend[[#This Row],[Date]]&lt;&gt;""),TEXT(TimeSpend[[#This Row],[Date]],"[$-409]yyyyMMdd"),"")</f>
        <v/>
      </c>
      <c r="C1568" s="33" t="str">
        <f>IF(AND(TimeSpend[[#This Row],[Personnel number]]&lt;&gt;"",TimeSpend[[#This Row],[Date]]&lt;&gt;""),SUBSTITUTE(TimeSpend[[#This Row],[Hours]],",","."),"")</f>
        <v/>
      </c>
      <c r="D1568" t="str">
        <f>IF(AND(TimeSpend[[#This Row],[Personnel number]]&lt;&gt;"",TimeSpend[[#This Row],[Date]]&lt;&gt;""),TimeSpend[[#This Row],[Network]],"")</f>
        <v/>
      </c>
      <c r="E1568" t="str">
        <f>IF(AND(TimeSpend[[#This Row],[Personnel number]]&lt;&gt;"",TimeSpend[[#This Row],[Date]]&lt;&gt;""),TimeSpend[[#This Row],[Network Description]],"")</f>
        <v/>
      </c>
      <c r="F1568" t="str">
        <f>IF(AND(TimeSpend[[#This Row],[Personnel number]]&lt;&gt;"",TimeSpend[[#This Row],[Date]]&lt;&gt;""),TimeSpend[[#This Row],[Activity]],"")</f>
        <v/>
      </c>
      <c r="G1568" t="str">
        <f>IF(AND(TimeSpend[[#This Row],[Personnel number]]&lt;&gt;"",TimeSpend[[#This Row],[Date]]&lt;&gt;""),TimeSpend[[#This Row],[Activity description]],"")</f>
        <v/>
      </c>
      <c r="H1568" s="36" t="str">
        <f>IF(AND(TimeSpend[[#This Row],[Personnel number]]&lt;&gt;"",TimeSpend[[#This Row],[Date]]&lt;&gt;""),TimeSpend[[#This Row],[Start Time]],"")</f>
        <v/>
      </c>
      <c r="I1568" s="36" t="str">
        <f>IF(AND(TimeSpend[[#This Row],[Personnel number]]&lt;&gt;"",TimeSpend[[#This Row],[Date]]&lt;&gt;""),TimeSpend[[#This Row],[End Time]],"")</f>
        <v/>
      </c>
      <c r="J1568" t="str">
        <f>IF(AND(TimeSpend[[#This Row],[Personnel number]]&lt;&gt;"",TimeSpend[[#This Row],[Date]]&lt;&gt;""),TimeSpend[[#This Row],[Location]],"")</f>
        <v/>
      </c>
      <c r="K1568" t="str">
        <f>IF(AND(TimeSpend[[#This Row],[Personnel number]]&lt;&gt;"",TimeSpend[[#This Row],[Date]]&lt;&gt;""),TimeSpend[[#This Row],[Task]],"")</f>
        <v/>
      </c>
      <c r="L1568" t="str">
        <f>IF(AND(TimeSpend[[#This Row],[Personnel number]]&lt;&gt;"",TimeSpend[[#This Row],[Date]]&lt;&gt;""),Utilization!$J$2,"")</f>
        <v/>
      </c>
      <c r="M1568" t="str">
        <f>IF(AND(TimeSpend[[#This Row],[Personnel number]]&lt;&gt;"",TimeSpend[[#This Row],[Date]]&lt;&gt;""),TimeSpend[[#This Row],[Employee Name]],"")</f>
        <v/>
      </c>
      <c r="N1568" t="str">
        <f t="shared" si="48"/>
        <v/>
      </c>
      <c r="O1568" t="str">
        <f t="shared" si="49"/>
        <v/>
      </c>
      <c r="P1568" t="str">
        <f>IF(D1568&lt;&gt;"",VLOOKUP(D1568,Projects!B:C,2,0),"")</f>
        <v/>
      </c>
    </row>
    <row r="1569" spans="1:16" x14ac:dyDescent="0.25">
      <c r="A1569" t="str">
        <f>UPPER(IF(AND(TimeSpend[[#This Row],[Personnel number]]&lt;&gt;"",TimeSpend[[#This Row],[Date]]&lt;&gt;""),TimeSpend[[#This Row],[Personnel number]],""))</f>
        <v/>
      </c>
      <c r="B1569" s="85" t="str">
        <f>IF(AND(TimeSpend[[#This Row],[Personnel number]]&lt;&gt;"",TimeSpend[[#This Row],[Date]]&lt;&gt;""),TEXT(TimeSpend[[#This Row],[Date]],"[$-409]yyyyMMdd"),"")</f>
        <v/>
      </c>
      <c r="C1569" s="33" t="str">
        <f>IF(AND(TimeSpend[[#This Row],[Personnel number]]&lt;&gt;"",TimeSpend[[#This Row],[Date]]&lt;&gt;""),SUBSTITUTE(TimeSpend[[#This Row],[Hours]],",","."),"")</f>
        <v/>
      </c>
      <c r="D1569" t="str">
        <f>IF(AND(TimeSpend[[#This Row],[Personnel number]]&lt;&gt;"",TimeSpend[[#This Row],[Date]]&lt;&gt;""),TimeSpend[[#This Row],[Network]],"")</f>
        <v/>
      </c>
      <c r="E1569" t="str">
        <f>IF(AND(TimeSpend[[#This Row],[Personnel number]]&lt;&gt;"",TimeSpend[[#This Row],[Date]]&lt;&gt;""),TimeSpend[[#This Row],[Network Description]],"")</f>
        <v/>
      </c>
      <c r="F1569" t="str">
        <f>IF(AND(TimeSpend[[#This Row],[Personnel number]]&lt;&gt;"",TimeSpend[[#This Row],[Date]]&lt;&gt;""),TimeSpend[[#This Row],[Activity]],"")</f>
        <v/>
      </c>
      <c r="G1569" t="str">
        <f>IF(AND(TimeSpend[[#This Row],[Personnel number]]&lt;&gt;"",TimeSpend[[#This Row],[Date]]&lt;&gt;""),TimeSpend[[#This Row],[Activity description]],"")</f>
        <v/>
      </c>
      <c r="H1569" s="36" t="str">
        <f>IF(AND(TimeSpend[[#This Row],[Personnel number]]&lt;&gt;"",TimeSpend[[#This Row],[Date]]&lt;&gt;""),TimeSpend[[#This Row],[Start Time]],"")</f>
        <v/>
      </c>
      <c r="I1569" s="36" t="str">
        <f>IF(AND(TimeSpend[[#This Row],[Personnel number]]&lt;&gt;"",TimeSpend[[#This Row],[Date]]&lt;&gt;""),TimeSpend[[#This Row],[End Time]],"")</f>
        <v/>
      </c>
      <c r="J1569" t="str">
        <f>IF(AND(TimeSpend[[#This Row],[Personnel number]]&lt;&gt;"",TimeSpend[[#This Row],[Date]]&lt;&gt;""),TimeSpend[[#This Row],[Location]],"")</f>
        <v/>
      </c>
      <c r="K1569" t="str">
        <f>IF(AND(TimeSpend[[#This Row],[Personnel number]]&lt;&gt;"",TimeSpend[[#This Row],[Date]]&lt;&gt;""),TimeSpend[[#This Row],[Task]],"")</f>
        <v/>
      </c>
      <c r="L1569" t="str">
        <f>IF(AND(TimeSpend[[#This Row],[Personnel number]]&lt;&gt;"",TimeSpend[[#This Row],[Date]]&lt;&gt;""),Utilization!$J$2,"")</f>
        <v/>
      </c>
      <c r="M1569" t="str">
        <f>IF(AND(TimeSpend[[#This Row],[Personnel number]]&lt;&gt;"",TimeSpend[[#This Row],[Date]]&lt;&gt;""),TimeSpend[[#This Row],[Employee Name]],"")</f>
        <v/>
      </c>
      <c r="N1569" t="str">
        <f t="shared" si="48"/>
        <v/>
      </c>
      <c r="O1569" t="str">
        <f t="shared" si="49"/>
        <v/>
      </c>
      <c r="P1569" t="str">
        <f>IF(D1569&lt;&gt;"",VLOOKUP(D1569,Projects!B:C,2,0),"")</f>
        <v/>
      </c>
    </row>
    <row r="1570" spans="1:16" x14ac:dyDescent="0.25">
      <c r="A1570" t="str">
        <f>UPPER(IF(AND(TimeSpend[[#This Row],[Personnel number]]&lt;&gt;"",TimeSpend[[#This Row],[Date]]&lt;&gt;""),TimeSpend[[#This Row],[Personnel number]],""))</f>
        <v/>
      </c>
      <c r="B1570" s="85" t="str">
        <f>IF(AND(TimeSpend[[#This Row],[Personnel number]]&lt;&gt;"",TimeSpend[[#This Row],[Date]]&lt;&gt;""),TEXT(TimeSpend[[#This Row],[Date]],"[$-409]yyyyMMdd"),"")</f>
        <v/>
      </c>
      <c r="C1570" s="33" t="str">
        <f>IF(AND(TimeSpend[[#This Row],[Personnel number]]&lt;&gt;"",TimeSpend[[#This Row],[Date]]&lt;&gt;""),SUBSTITUTE(TimeSpend[[#This Row],[Hours]],",","."),"")</f>
        <v/>
      </c>
      <c r="D1570" t="str">
        <f>IF(AND(TimeSpend[[#This Row],[Personnel number]]&lt;&gt;"",TimeSpend[[#This Row],[Date]]&lt;&gt;""),TimeSpend[[#This Row],[Network]],"")</f>
        <v/>
      </c>
      <c r="E1570" t="str">
        <f>IF(AND(TimeSpend[[#This Row],[Personnel number]]&lt;&gt;"",TimeSpend[[#This Row],[Date]]&lt;&gt;""),TimeSpend[[#This Row],[Network Description]],"")</f>
        <v/>
      </c>
      <c r="F1570" t="str">
        <f>IF(AND(TimeSpend[[#This Row],[Personnel number]]&lt;&gt;"",TimeSpend[[#This Row],[Date]]&lt;&gt;""),TimeSpend[[#This Row],[Activity]],"")</f>
        <v/>
      </c>
      <c r="G1570" t="str">
        <f>IF(AND(TimeSpend[[#This Row],[Personnel number]]&lt;&gt;"",TimeSpend[[#This Row],[Date]]&lt;&gt;""),TimeSpend[[#This Row],[Activity description]],"")</f>
        <v/>
      </c>
      <c r="H1570" s="36" t="str">
        <f>IF(AND(TimeSpend[[#This Row],[Personnel number]]&lt;&gt;"",TimeSpend[[#This Row],[Date]]&lt;&gt;""),TimeSpend[[#This Row],[Start Time]],"")</f>
        <v/>
      </c>
      <c r="I1570" s="36" t="str">
        <f>IF(AND(TimeSpend[[#This Row],[Personnel number]]&lt;&gt;"",TimeSpend[[#This Row],[Date]]&lt;&gt;""),TimeSpend[[#This Row],[End Time]],"")</f>
        <v/>
      </c>
      <c r="J1570" t="str">
        <f>IF(AND(TimeSpend[[#This Row],[Personnel number]]&lt;&gt;"",TimeSpend[[#This Row],[Date]]&lt;&gt;""),TimeSpend[[#This Row],[Location]],"")</f>
        <v/>
      </c>
      <c r="K1570" t="str">
        <f>IF(AND(TimeSpend[[#This Row],[Personnel number]]&lt;&gt;"",TimeSpend[[#This Row],[Date]]&lt;&gt;""),TimeSpend[[#This Row],[Task]],"")</f>
        <v/>
      </c>
      <c r="L1570" t="str">
        <f>IF(AND(TimeSpend[[#This Row],[Personnel number]]&lt;&gt;"",TimeSpend[[#This Row],[Date]]&lt;&gt;""),Utilization!$J$2,"")</f>
        <v/>
      </c>
      <c r="M1570" t="str">
        <f>IF(AND(TimeSpend[[#This Row],[Personnel number]]&lt;&gt;"",TimeSpend[[#This Row],[Date]]&lt;&gt;""),TimeSpend[[#This Row],[Employee Name]],"")</f>
        <v/>
      </c>
      <c r="N1570" t="str">
        <f t="shared" si="48"/>
        <v/>
      </c>
      <c r="O1570" t="str">
        <f t="shared" si="49"/>
        <v/>
      </c>
      <c r="P1570" t="str">
        <f>IF(D1570&lt;&gt;"",VLOOKUP(D1570,Projects!B:C,2,0),"")</f>
        <v/>
      </c>
    </row>
    <row r="1571" spans="1:16" x14ac:dyDescent="0.25">
      <c r="A1571" t="str">
        <f>UPPER(IF(AND(TimeSpend[[#This Row],[Personnel number]]&lt;&gt;"",TimeSpend[[#This Row],[Date]]&lt;&gt;""),TimeSpend[[#This Row],[Personnel number]],""))</f>
        <v/>
      </c>
      <c r="B1571" s="85" t="str">
        <f>IF(AND(TimeSpend[[#This Row],[Personnel number]]&lt;&gt;"",TimeSpend[[#This Row],[Date]]&lt;&gt;""),TEXT(TimeSpend[[#This Row],[Date]],"[$-409]yyyyMMdd"),"")</f>
        <v/>
      </c>
      <c r="C1571" s="33" t="str">
        <f>IF(AND(TimeSpend[[#This Row],[Personnel number]]&lt;&gt;"",TimeSpend[[#This Row],[Date]]&lt;&gt;""),SUBSTITUTE(TimeSpend[[#This Row],[Hours]],",","."),"")</f>
        <v/>
      </c>
      <c r="D1571" t="str">
        <f>IF(AND(TimeSpend[[#This Row],[Personnel number]]&lt;&gt;"",TimeSpend[[#This Row],[Date]]&lt;&gt;""),TimeSpend[[#This Row],[Network]],"")</f>
        <v/>
      </c>
      <c r="E1571" t="str">
        <f>IF(AND(TimeSpend[[#This Row],[Personnel number]]&lt;&gt;"",TimeSpend[[#This Row],[Date]]&lt;&gt;""),TimeSpend[[#This Row],[Network Description]],"")</f>
        <v/>
      </c>
      <c r="F1571" t="str">
        <f>IF(AND(TimeSpend[[#This Row],[Personnel number]]&lt;&gt;"",TimeSpend[[#This Row],[Date]]&lt;&gt;""),TimeSpend[[#This Row],[Activity]],"")</f>
        <v/>
      </c>
      <c r="G1571" t="str">
        <f>IF(AND(TimeSpend[[#This Row],[Personnel number]]&lt;&gt;"",TimeSpend[[#This Row],[Date]]&lt;&gt;""),TimeSpend[[#This Row],[Activity description]],"")</f>
        <v/>
      </c>
      <c r="H1571" s="36" t="str">
        <f>IF(AND(TimeSpend[[#This Row],[Personnel number]]&lt;&gt;"",TimeSpend[[#This Row],[Date]]&lt;&gt;""),TimeSpend[[#This Row],[Start Time]],"")</f>
        <v/>
      </c>
      <c r="I1571" s="36" t="str">
        <f>IF(AND(TimeSpend[[#This Row],[Personnel number]]&lt;&gt;"",TimeSpend[[#This Row],[Date]]&lt;&gt;""),TimeSpend[[#This Row],[End Time]],"")</f>
        <v/>
      </c>
      <c r="J1571" t="str">
        <f>IF(AND(TimeSpend[[#This Row],[Personnel number]]&lt;&gt;"",TimeSpend[[#This Row],[Date]]&lt;&gt;""),TimeSpend[[#This Row],[Location]],"")</f>
        <v/>
      </c>
      <c r="K1571" t="str">
        <f>IF(AND(TimeSpend[[#This Row],[Personnel number]]&lt;&gt;"",TimeSpend[[#This Row],[Date]]&lt;&gt;""),TimeSpend[[#This Row],[Task]],"")</f>
        <v/>
      </c>
      <c r="L1571" t="str">
        <f>IF(AND(TimeSpend[[#This Row],[Personnel number]]&lt;&gt;"",TimeSpend[[#This Row],[Date]]&lt;&gt;""),Utilization!$J$2,"")</f>
        <v/>
      </c>
      <c r="M1571" t="str">
        <f>IF(AND(TimeSpend[[#This Row],[Personnel number]]&lt;&gt;"",TimeSpend[[#This Row],[Date]]&lt;&gt;""),TimeSpend[[#This Row],[Employee Name]],"")</f>
        <v/>
      </c>
      <c r="N1571" t="str">
        <f t="shared" si="48"/>
        <v/>
      </c>
      <c r="O1571" t="str">
        <f t="shared" si="49"/>
        <v/>
      </c>
      <c r="P1571" t="str">
        <f>IF(D1571&lt;&gt;"",VLOOKUP(D1571,Projects!B:C,2,0),"")</f>
        <v/>
      </c>
    </row>
    <row r="1572" spans="1:16" x14ac:dyDescent="0.25">
      <c r="A1572" t="str">
        <f>UPPER(IF(AND(TimeSpend[[#This Row],[Personnel number]]&lt;&gt;"",TimeSpend[[#This Row],[Date]]&lt;&gt;""),TimeSpend[[#This Row],[Personnel number]],""))</f>
        <v/>
      </c>
      <c r="B1572" s="85" t="str">
        <f>IF(AND(TimeSpend[[#This Row],[Personnel number]]&lt;&gt;"",TimeSpend[[#This Row],[Date]]&lt;&gt;""),TEXT(TimeSpend[[#This Row],[Date]],"[$-409]yyyyMMdd"),"")</f>
        <v/>
      </c>
      <c r="C1572" s="33" t="str">
        <f>IF(AND(TimeSpend[[#This Row],[Personnel number]]&lt;&gt;"",TimeSpend[[#This Row],[Date]]&lt;&gt;""),SUBSTITUTE(TimeSpend[[#This Row],[Hours]],",","."),"")</f>
        <v/>
      </c>
      <c r="D1572" t="str">
        <f>IF(AND(TimeSpend[[#This Row],[Personnel number]]&lt;&gt;"",TimeSpend[[#This Row],[Date]]&lt;&gt;""),TimeSpend[[#This Row],[Network]],"")</f>
        <v/>
      </c>
      <c r="E1572" t="str">
        <f>IF(AND(TimeSpend[[#This Row],[Personnel number]]&lt;&gt;"",TimeSpend[[#This Row],[Date]]&lt;&gt;""),TimeSpend[[#This Row],[Network Description]],"")</f>
        <v/>
      </c>
      <c r="F1572" t="str">
        <f>IF(AND(TimeSpend[[#This Row],[Personnel number]]&lt;&gt;"",TimeSpend[[#This Row],[Date]]&lt;&gt;""),TimeSpend[[#This Row],[Activity]],"")</f>
        <v/>
      </c>
      <c r="G1572" t="str">
        <f>IF(AND(TimeSpend[[#This Row],[Personnel number]]&lt;&gt;"",TimeSpend[[#This Row],[Date]]&lt;&gt;""),TimeSpend[[#This Row],[Activity description]],"")</f>
        <v/>
      </c>
      <c r="H1572" s="36" t="str">
        <f>IF(AND(TimeSpend[[#This Row],[Personnel number]]&lt;&gt;"",TimeSpend[[#This Row],[Date]]&lt;&gt;""),TimeSpend[[#This Row],[Start Time]],"")</f>
        <v/>
      </c>
      <c r="I1572" s="36" t="str">
        <f>IF(AND(TimeSpend[[#This Row],[Personnel number]]&lt;&gt;"",TimeSpend[[#This Row],[Date]]&lt;&gt;""),TimeSpend[[#This Row],[End Time]],"")</f>
        <v/>
      </c>
      <c r="J1572" t="str">
        <f>IF(AND(TimeSpend[[#This Row],[Personnel number]]&lt;&gt;"",TimeSpend[[#This Row],[Date]]&lt;&gt;""),TimeSpend[[#This Row],[Location]],"")</f>
        <v/>
      </c>
      <c r="K1572" t="str">
        <f>IF(AND(TimeSpend[[#This Row],[Personnel number]]&lt;&gt;"",TimeSpend[[#This Row],[Date]]&lt;&gt;""),TimeSpend[[#This Row],[Task]],"")</f>
        <v/>
      </c>
      <c r="L1572" t="str">
        <f>IF(AND(TimeSpend[[#This Row],[Personnel number]]&lt;&gt;"",TimeSpend[[#This Row],[Date]]&lt;&gt;""),Utilization!$J$2,"")</f>
        <v/>
      </c>
      <c r="M1572" t="str">
        <f>IF(AND(TimeSpend[[#This Row],[Personnel number]]&lt;&gt;"",TimeSpend[[#This Row],[Date]]&lt;&gt;""),TimeSpend[[#This Row],[Employee Name]],"")</f>
        <v/>
      </c>
      <c r="N1572" t="str">
        <f t="shared" si="48"/>
        <v/>
      </c>
      <c r="O1572" t="str">
        <f t="shared" si="49"/>
        <v/>
      </c>
      <c r="P1572" t="str">
        <f>IF(D1572&lt;&gt;"",VLOOKUP(D1572,Projects!B:C,2,0),"")</f>
        <v/>
      </c>
    </row>
    <row r="1573" spans="1:16" x14ac:dyDescent="0.25">
      <c r="A1573" t="str">
        <f>UPPER(IF(AND(TimeSpend[[#This Row],[Personnel number]]&lt;&gt;"",TimeSpend[[#This Row],[Date]]&lt;&gt;""),TimeSpend[[#This Row],[Personnel number]],""))</f>
        <v/>
      </c>
      <c r="B1573" s="85" t="str">
        <f>IF(AND(TimeSpend[[#This Row],[Personnel number]]&lt;&gt;"",TimeSpend[[#This Row],[Date]]&lt;&gt;""),TEXT(TimeSpend[[#This Row],[Date]],"[$-409]yyyyMMdd"),"")</f>
        <v/>
      </c>
      <c r="C1573" s="33" t="str">
        <f>IF(AND(TimeSpend[[#This Row],[Personnel number]]&lt;&gt;"",TimeSpend[[#This Row],[Date]]&lt;&gt;""),SUBSTITUTE(TimeSpend[[#This Row],[Hours]],",","."),"")</f>
        <v/>
      </c>
      <c r="D1573" t="str">
        <f>IF(AND(TimeSpend[[#This Row],[Personnel number]]&lt;&gt;"",TimeSpend[[#This Row],[Date]]&lt;&gt;""),TimeSpend[[#This Row],[Network]],"")</f>
        <v/>
      </c>
      <c r="E1573" t="str">
        <f>IF(AND(TimeSpend[[#This Row],[Personnel number]]&lt;&gt;"",TimeSpend[[#This Row],[Date]]&lt;&gt;""),TimeSpend[[#This Row],[Network Description]],"")</f>
        <v/>
      </c>
      <c r="F1573" t="str">
        <f>IF(AND(TimeSpend[[#This Row],[Personnel number]]&lt;&gt;"",TimeSpend[[#This Row],[Date]]&lt;&gt;""),TimeSpend[[#This Row],[Activity]],"")</f>
        <v/>
      </c>
      <c r="G1573" t="str">
        <f>IF(AND(TimeSpend[[#This Row],[Personnel number]]&lt;&gt;"",TimeSpend[[#This Row],[Date]]&lt;&gt;""),TimeSpend[[#This Row],[Activity description]],"")</f>
        <v/>
      </c>
      <c r="H1573" s="36" t="str">
        <f>IF(AND(TimeSpend[[#This Row],[Personnel number]]&lt;&gt;"",TimeSpend[[#This Row],[Date]]&lt;&gt;""),TimeSpend[[#This Row],[Start Time]],"")</f>
        <v/>
      </c>
      <c r="I1573" s="36" t="str">
        <f>IF(AND(TimeSpend[[#This Row],[Personnel number]]&lt;&gt;"",TimeSpend[[#This Row],[Date]]&lt;&gt;""),TimeSpend[[#This Row],[End Time]],"")</f>
        <v/>
      </c>
      <c r="J1573" t="str">
        <f>IF(AND(TimeSpend[[#This Row],[Personnel number]]&lt;&gt;"",TimeSpend[[#This Row],[Date]]&lt;&gt;""),TimeSpend[[#This Row],[Location]],"")</f>
        <v/>
      </c>
      <c r="K1573" t="str">
        <f>IF(AND(TimeSpend[[#This Row],[Personnel number]]&lt;&gt;"",TimeSpend[[#This Row],[Date]]&lt;&gt;""),TimeSpend[[#This Row],[Task]],"")</f>
        <v/>
      </c>
      <c r="L1573" t="str">
        <f>IF(AND(TimeSpend[[#This Row],[Personnel number]]&lt;&gt;"",TimeSpend[[#This Row],[Date]]&lt;&gt;""),Utilization!$J$2,"")</f>
        <v/>
      </c>
      <c r="M1573" t="str">
        <f>IF(AND(TimeSpend[[#This Row],[Personnel number]]&lt;&gt;"",TimeSpend[[#This Row],[Date]]&lt;&gt;""),TimeSpend[[#This Row],[Employee Name]],"")</f>
        <v/>
      </c>
      <c r="N1573" t="str">
        <f t="shared" si="48"/>
        <v/>
      </c>
      <c r="O1573" t="str">
        <f t="shared" si="49"/>
        <v/>
      </c>
      <c r="P1573" t="str">
        <f>IF(D1573&lt;&gt;"",VLOOKUP(D1573,Projects!B:C,2,0),"")</f>
        <v/>
      </c>
    </row>
    <row r="1574" spans="1:16" x14ac:dyDescent="0.25">
      <c r="A1574" t="str">
        <f>UPPER(IF(AND(TimeSpend[[#This Row],[Personnel number]]&lt;&gt;"",TimeSpend[[#This Row],[Date]]&lt;&gt;""),TimeSpend[[#This Row],[Personnel number]],""))</f>
        <v/>
      </c>
      <c r="B1574" s="85" t="str">
        <f>IF(AND(TimeSpend[[#This Row],[Personnel number]]&lt;&gt;"",TimeSpend[[#This Row],[Date]]&lt;&gt;""),TEXT(TimeSpend[[#This Row],[Date]],"[$-409]yyyyMMdd"),"")</f>
        <v/>
      </c>
      <c r="C1574" s="33" t="str">
        <f>IF(AND(TimeSpend[[#This Row],[Personnel number]]&lt;&gt;"",TimeSpend[[#This Row],[Date]]&lt;&gt;""),SUBSTITUTE(TimeSpend[[#This Row],[Hours]],",","."),"")</f>
        <v/>
      </c>
      <c r="D1574" t="str">
        <f>IF(AND(TimeSpend[[#This Row],[Personnel number]]&lt;&gt;"",TimeSpend[[#This Row],[Date]]&lt;&gt;""),TimeSpend[[#This Row],[Network]],"")</f>
        <v/>
      </c>
      <c r="E1574" t="str">
        <f>IF(AND(TimeSpend[[#This Row],[Personnel number]]&lt;&gt;"",TimeSpend[[#This Row],[Date]]&lt;&gt;""),TimeSpend[[#This Row],[Network Description]],"")</f>
        <v/>
      </c>
      <c r="F1574" t="str">
        <f>IF(AND(TimeSpend[[#This Row],[Personnel number]]&lt;&gt;"",TimeSpend[[#This Row],[Date]]&lt;&gt;""),TimeSpend[[#This Row],[Activity]],"")</f>
        <v/>
      </c>
      <c r="G1574" t="str">
        <f>IF(AND(TimeSpend[[#This Row],[Personnel number]]&lt;&gt;"",TimeSpend[[#This Row],[Date]]&lt;&gt;""),TimeSpend[[#This Row],[Activity description]],"")</f>
        <v/>
      </c>
      <c r="H1574" s="36" t="str">
        <f>IF(AND(TimeSpend[[#This Row],[Personnel number]]&lt;&gt;"",TimeSpend[[#This Row],[Date]]&lt;&gt;""),TimeSpend[[#This Row],[Start Time]],"")</f>
        <v/>
      </c>
      <c r="I1574" s="36" t="str">
        <f>IF(AND(TimeSpend[[#This Row],[Personnel number]]&lt;&gt;"",TimeSpend[[#This Row],[Date]]&lt;&gt;""),TimeSpend[[#This Row],[End Time]],"")</f>
        <v/>
      </c>
      <c r="J1574" t="str">
        <f>IF(AND(TimeSpend[[#This Row],[Personnel number]]&lt;&gt;"",TimeSpend[[#This Row],[Date]]&lt;&gt;""),TimeSpend[[#This Row],[Location]],"")</f>
        <v/>
      </c>
      <c r="K1574" t="str">
        <f>IF(AND(TimeSpend[[#This Row],[Personnel number]]&lt;&gt;"",TimeSpend[[#This Row],[Date]]&lt;&gt;""),TimeSpend[[#This Row],[Task]],"")</f>
        <v/>
      </c>
      <c r="L1574" t="str">
        <f>IF(AND(TimeSpend[[#This Row],[Personnel number]]&lt;&gt;"",TimeSpend[[#This Row],[Date]]&lt;&gt;""),Utilization!$J$2,"")</f>
        <v/>
      </c>
      <c r="M1574" t="str">
        <f>IF(AND(TimeSpend[[#This Row],[Personnel number]]&lt;&gt;"",TimeSpend[[#This Row],[Date]]&lt;&gt;""),TimeSpend[[#This Row],[Employee Name]],"")</f>
        <v/>
      </c>
      <c r="N1574" t="str">
        <f t="shared" si="48"/>
        <v/>
      </c>
      <c r="O1574" t="str">
        <f t="shared" si="49"/>
        <v/>
      </c>
      <c r="P1574" t="str">
        <f>IF(D1574&lt;&gt;"",VLOOKUP(D1574,Projects!B:C,2,0),"")</f>
        <v/>
      </c>
    </row>
    <row r="1575" spans="1:16" x14ac:dyDescent="0.25">
      <c r="A1575" t="str">
        <f>UPPER(IF(AND(TimeSpend[[#This Row],[Personnel number]]&lt;&gt;"",TimeSpend[[#This Row],[Date]]&lt;&gt;""),TimeSpend[[#This Row],[Personnel number]],""))</f>
        <v/>
      </c>
      <c r="B1575" s="85" t="str">
        <f>IF(AND(TimeSpend[[#This Row],[Personnel number]]&lt;&gt;"",TimeSpend[[#This Row],[Date]]&lt;&gt;""),TEXT(TimeSpend[[#This Row],[Date]],"[$-409]yyyyMMdd"),"")</f>
        <v/>
      </c>
      <c r="C1575" s="33" t="str">
        <f>IF(AND(TimeSpend[[#This Row],[Personnel number]]&lt;&gt;"",TimeSpend[[#This Row],[Date]]&lt;&gt;""),SUBSTITUTE(TimeSpend[[#This Row],[Hours]],",","."),"")</f>
        <v/>
      </c>
      <c r="D1575" t="str">
        <f>IF(AND(TimeSpend[[#This Row],[Personnel number]]&lt;&gt;"",TimeSpend[[#This Row],[Date]]&lt;&gt;""),TimeSpend[[#This Row],[Network]],"")</f>
        <v/>
      </c>
      <c r="E1575" t="str">
        <f>IF(AND(TimeSpend[[#This Row],[Personnel number]]&lt;&gt;"",TimeSpend[[#This Row],[Date]]&lt;&gt;""),TimeSpend[[#This Row],[Network Description]],"")</f>
        <v/>
      </c>
      <c r="F1575" t="str">
        <f>IF(AND(TimeSpend[[#This Row],[Personnel number]]&lt;&gt;"",TimeSpend[[#This Row],[Date]]&lt;&gt;""),TimeSpend[[#This Row],[Activity]],"")</f>
        <v/>
      </c>
      <c r="G1575" t="str">
        <f>IF(AND(TimeSpend[[#This Row],[Personnel number]]&lt;&gt;"",TimeSpend[[#This Row],[Date]]&lt;&gt;""),TimeSpend[[#This Row],[Activity description]],"")</f>
        <v/>
      </c>
      <c r="H1575" s="36" t="str">
        <f>IF(AND(TimeSpend[[#This Row],[Personnel number]]&lt;&gt;"",TimeSpend[[#This Row],[Date]]&lt;&gt;""),TimeSpend[[#This Row],[Start Time]],"")</f>
        <v/>
      </c>
      <c r="I1575" s="36" t="str">
        <f>IF(AND(TimeSpend[[#This Row],[Personnel number]]&lt;&gt;"",TimeSpend[[#This Row],[Date]]&lt;&gt;""),TimeSpend[[#This Row],[End Time]],"")</f>
        <v/>
      </c>
      <c r="J1575" t="str">
        <f>IF(AND(TimeSpend[[#This Row],[Personnel number]]&lt;&gt;"",TimeSpend[[#This Row],[Date]]&lt;&gt;""),TimeSpend[[#This Row],[Location]],"")</f>
        <v/>
      </c>
      <c r="K1575" t="str">
        <f>IF(AND(TimeSpend[[#This Row],[Personnel number]]&lt;&gt;"",TimeSpend[[#This Row],[Date]]&lt;&gt;""),TimeSpend[[#This Row],[Task]],"")</f>
        <v/>
      </c>
      <c r="L1575" t="str">
        <f>IF(AND(TimeSpend[[#This Row],[Personnel number]]&lt;&gt;"",TimeSpend[[#This Row],[Date]]&lt;&gt;""),Utilization!$J$2,"")</f>
        <v/>
      </c>
      <c r="M1575" t="str">
        <f>IF(AND(TimeSpend[[#This Row],[Personnel number]]&lt;&gt;"",TimeSpend[[#This Row],[Date]]&lt;&gt;""),TimeSpend[[#This Row],[Employee Name]],"")</f>
        <v/>
      </c>
      <c r="N1575" t="str">
        <f t="shared" si="48"/>
        <v/>
      </c>
      <c r="O1575" t="str">
        <f t="shared" si="49"/>
        <v/>
      </c>
      <c r="P1575" t="str">
        <f>IF(D1575&lt;&gt;"",VLOOKUP(D1575,Projects!B:C,2,0),"")</f>
        <v/>
      </c>
    </row>
    <row r="1576" spans="1:16" x14ac:dyDescent="0.25">
      <c r="A1576" t="str">
        <f>UPPER(IF(AND(TimeSpend[[#This Row],[Personnel number]]&lt;&gt;"",TimeSpend[[#This Row],[Date]]&lt;&gt;""),TimeSpend[[#This Row],[Personnel number]],""))</f>
        <v/>
      </c>
      <c r="B1576" s="85" t="str">
        <f>IF(AND(TimeSpend[[#This Row],[Personnel number]]&lt;&gt;"",TimeSpend[[#This Row],[Date]]&lt;&gt;""),TEXT(TimeSpend[[#This Row],[Date]],"[$-409]yyyyMMdd"),"")</f>
        <v/>
      </c>
      <c r="C1576" s="33" t="str">
        <f>IF(AND(TimeSpend[[#This Row],[Personnel number]]&lt;&gt;"",TimeSpend[[#This Row],[Date]]&lt;&gt;""),SUBSTITUTE(TimeSpend[[#This Row],[Hours]],",","."),"")</f>
        <v/>
      </c>
      <c r="D1576" t="str">
        <f>IF(AND(TimeSpend[[#This Row],[Personnel number]]&lt;&gt;"",TimeSpend[[#This Row],[Date]]&lt;&gt;""),TimeSpend[[#This Row],[Network]],"")</f>
        <v/>
      </c>
      <c r="E1576" t="str">
        <f>IF(AND(TimeSpend[[#This Row],[Personnel number]]&lt;&gt;"",TimeSpend[[#This Row],[Date]]&lt;&gt;""),TimeSpend[[#This Row],[Network Description]],"")</f>
        <v/>
      </c>
      <c r="F1576" t="str">
        <f>IF(AND(TimeSpend[[#This Row],[Personnel number]]&lt;&gt;"",TimeSpend[[#This Row],[Date]]&lt;&gt;""),TimeSpend[[#This Row],[Activity]],"")</f>
        <v/>
      </c>
      <c r="G1576" t="str">
        <f>IF(AND(TimeSpend[[#This Row],[Personnel number]]&lt;&gt;"",TimeSpend[[#This Row],[Date]]&lt;&gt;""),TimeSpend[[#This Row],[Activity description]],"")</f>
        <v/>
      </c>
      <c r="H1576" s="36" t="str">
        <f>IF(AND(TimeSpend[[#This Row],[Personnel number]]&lt;&gt;"",TimeSpend[[#This Row],[Date]]&lt;&gt;""),TimeSpend[[#This Row],[Start Time]],"")</f>
        <v/>
      </c>
      <c r="I1576" s="36" t="str">
        <f>IF(AND(TimeSpend[[#This Row],[Personnel number]]&lt;&gt;"",TimeSpend[[#This Row],[Date]]&lt;&gt;""),TimeSpend[[#This Row],[End Time]],"")</f>
        <v/>
      </c>
      <c r="J1576" t="str">
        <f>IF(AND(TimeSpend[[#This Row],[Personnel number]]&lt;&gt;"",TimeSpend[[#This Row],[Date]]&lt;&gt;""),TimeSpend[[#This Row],[Location]],"")</f>
        <v/>
      </c>
      <c r="K1576" t="str">
        <f>IF(AND(TimeSpend[[#This Row],[Personnel number]]&lt;&gt;"",TimeSpend[[#This Row],[Date]]&lt;&gt;""),TimeSpend[[#This Row],[Task]],"")</f>
        <v/>
      </c>
      <c r="L1576" t="str">
        <f>IF(AND(TimeSpend[[#This Row],[Personnel number]]&lt;&gt;"",TimeSpend[[#This Row],[Date]]&lt;&gt;""),Utilization!$J$2,"")</f>
        <v/>
      </c>
      <c r="M1576" t="str">
        <f>IF(AND(TimeSpend[[#This Row],[Personnel number]]&lt;&gt;"",TimeSpend[[#This Row],[Date]]&lt;&gt;""),TimeSpend[[#This Row],[Employee Name]],"")</f>
        <v/>
      </c>
      <c r="N1576" t="str">
        <f t="shared" si="48"/>
        <v/>
      </c>
      <c r="O1576" t="str">
        <f t="shared" si="49"/>
        <v/>
      </c>
      <c r="P1576" t="str">
        <f>IF(D1576&lt;&gt;"",VLOOKUP(D1576,Projects!B:C,2,0),"")</f>
        <v/>
      </c>
    </row>
    <row r="1577" spans="1:16" x14ac:dyDescent="0.25">
      <c r="A1577" t="str">
        <f>UPPER(IF(AND(TimeSpend[[#This Row],[Personnel number]]&lt;&gt;"",TimeSpend[[#This Row],[Date]]&lt;&gt;""),TimeSpend[[#This Row],[Personnel number]],""))</f>
        <v/>
      </c>
      <c r="B1577" s="85" t="str">
        <f>IF(AND(TimeSpend[[#This Row],[Personnel number]]&lt;&gt;"",TimeSpend[[#This Row],[Date]]&lt;&gt;""),TEXT(TimeSpend[[#This Row],[Date]],"[$-409]yyyyMMdd"),"")</f>
        <v/>
      </c>
      <c r="C1577" s="33" t="str">
        <f>IF(AND(TimeSpend[[#This Row],[Personnel number]]&lt;&gt;"",TimeSpend[[#This Row],[Date]]&lt;&gt;""),SUBSTITUTE(TimeSpend[[#This Row],[Hours]],",","."),"")</f>
        <v/>
      </c>
      <c r="D1577" t="str">
        <f>IF(AND(TimeSpend[[#This Row],[Personnel number]]&lt;&gt;"",TimeSpend[[#This Row],[Date]]&lt;&gt;""),TimeSpend[[#This Row],[Network]],"")</f>
        <v/>
      </c>
      <c r="E1577" t="str">
        <f>IF(AND(TimeSpend[[#This Row],[Personnel number]]&lt;&gt;"",TimeSpend[[#This Row],[Date]]&lt;&gt;""),TimeSpend[[#This Row],[Network Description]],"")</f>
        <v/>
      </c>
      <c r="F1577" t="str">
        <f>IF(AND(TimeSpend[[#This Row],[Personnel number]]&lt;&gt;"",TimeSpend[[#This Row],[Date]]&lt;&gt;""),TimeSpend[[#This Row],[Activity]],"")</f>
        <v/>
      </c>
      <c r="G1577" t="str">
        <f>IF(AND(TimeSpend[[#This Row],[Personnel number]]&lt;&gt;"",TimeSpend[[#This Row],[Date]]&lt;&gt;""),TimeSpend[[#This Row],[Activity description]],"")</f>
        <v/>
      </c>
      <c r="H1577" s="36" t="str">
        <f>IF(AND(TimeSpend[[#This Row],[Personnel number]]&lt;&gt;"",TimeSpend[[#This Row],[Date]]&lt;&gt;""),TimeSpend[[#This Row],[Start Time]],"")</f>
        <v/>
      </c>
      <c r="I1577" s="36" t="str">
        <f>IF(AND(TimeSpend[[#This Row],[Personnel number]]&lt;&gt;"",TimeSpend[[#This Row],[Date]]&lt;&gt;""),TimeSpend[[#This Row],[End Time]],"")</f>
        <v/>
      </c>
      <c r="J1577" t="str">
        <f>IF(AND(TimeSpend[[#This Row],[Personnel number]]&lt;&gt;"",TimeSpend[[#This Row],[Date]]&lt;&gt;""),TimeSpend[[#This Row],[Location]],"")</f>
        <v/>
      </c>
      <c r="K1577" t="str">
        <f>IF(AND(TimeSpend[[#This Row],[Personnel number]]&lt;&gt;"",TimeSpend[[#This Row],[Date]]&lt;&gt;""),TimeSpend[[#This Row],[Task]],"")</f>
        <v/>
      </c>
      <c r="L1577" t="str">
        <f>IF(AND(TimeSpend[[#This Row],[Personnel number]]&lt;&gt;"",TimeSpend[[#This Row],[Date]]&lt;&gt;""),Utilization!$J$2,"")</f>
        <v/>
      </c>
      <c r="M1577" t="str">
        <f>IF(AND(TimeSpend[[#This Row],[Personnel number]]&lt;&gt;"",TimeSpend[[#This Row],[Date]]&lt;&gt;""),TimeSpend[[#This Row],[Employee Name]],"")</f>
        <v/>
      </c>
      <c r="N1577" t="str">
        <f t="shared" si="48"/>
        <v/>
      </c>
      <c r="O1577" t="str">
        <f t="shared" si="49"/>
        <v/>
      </c>
      <c r="P1577" t="str">
        <f>IF(D1577&lt;&gt;"",VLOOKUP(D1577,Projects!B:C,2,0),"")</f>
        <v/>
      </c>
    </row>
    <row r="1578" spans="1:16" x14ac:dyDescent="0.25">
      <c r="A1578" t="str">
        <f>UPPER(IF(AND(TimeSpend[[#This Row],[Personnel number]]&lt;&gt;"",TimeSpend[[#This Row],[Date]]&lt;&gt;""),TimeSpend[[#This Row],[Personnel number]],""))</f>
        <v/>
      </c>
      <c r="B1578" s="85" t="str">
        <f>IF(AND(TimeSpend[[#This Row],[Personnel number]]&lt;&gt;"",TimeSpend[[#This Row],[Date]]&lt;&gt;""),TEXT(TimeSpend[[#This Row],[Date]],"[$-409]yyyyMMdd"),"")</f>
        <v/>
      </c>
      <c r="C1578" s="33" t="str">
        <f>IF(AND(TimeSpend[[#This Row],[Personnel number]]&lt;&gt;"",TimeSpend[[#This Row],[Date]]&lt;&gt;""),SUBSTITUTE(TimeSpend[[#This Row],[Hours]],",","."),"")</f>
        <v/>
      </c>
      <c r="D1578" t="str">
        <f>IF(AND(TimeSpend[[#This Row],[Personnel number]]&lt;&gt;"",TimeSpend[[#This Row],[Date]]&lt;&gt;""),TimeSpend[[#This Row],[Network]],"")</f>
        <v/>
      </c>
      <c r="E1578" t="str">
        <f>IF(AND(TimeSpend[[#This Row],[Personnel number]]&lt;&gt;"",TimeSpend[[#This Row],[Date]]&lt;&gt;""),TimeSpend[[#This Row],[Network Description]],"")</f>
        <v/>
      </c>
      <c r="F1578" t="str">
        <f>IF(AND(TimeSpend[[#This Row],[Personnel number]]&lt;&gt;"",TimeSpend[[#This Row],[Date]]&lt;&gt;""),TimeSpend[[#This Row],[Activity]],"")</f>
        <v/>
      </c>
      <c r="G1578" t="str">
        <f>IF(AND(TimeSpend[[#This Row],[Personnel number]]&lt;&gt;"",TimeSpend[[#This Row],[Date]]&lt;&gt;""),TimeSpend[[#This Row],[Activity description]],"")</f>
        <v/>
      </c>
      <c r="H1578" s="36" t="str">
        <f>IF(AND(TimeSpend[[#This Row],[Personnel number]]&lt;&gt;"",TimeSpend[[#This Row],[Date]]&lt;&gt;""),TimeSpend[[#This Row],[Start Time]],"")</f>
        <v/>
      </c>
      <c r="I1578" s="36" t="str">
        <f>IF(AND(TimeSpend[[#This Row],[Personnel number]]&lt;&gt;"",TimeSpend[[#This Row],[Date]]&lt;&gt;""),TimeSpend[[#This Row],[End Time]],"")</f>
        <v/>
      </c>
      <c r="J1578" t="str">
        <f>IF(AND(TimeSpend[[#This Row],[Personnel number]]&lt;&gt;"",TimeSpend[[#This Row],[Date]]&lt;&gt;""),TimeSpend[[#This Row],[Location]],"")</f>
        <v/>
      </c>
      <c r="K1578" t="str">
        <f>IF(AND(TimeSpend[[#This Row],[Personnel number]]&lt;&gt;"",TimeSpend[[#This Row],[Date]]&lt;&gt;""),TimeSpend[[#This Row],[Task]],"")</f>
        <v/>
      </c>
      <c r="L1578" t="str">
        <f>IF(AND(TimeSpend[[#This Row],[Personnel number]]&lt;&gt;"",TimeSpend[[#This Row],[Date]]&lt;&gt;""),Utilization!$J$2,"")</f>
        <v/>
      </c>
      <c r="M1578" t="str">
        <f>IF(AND(TimeSpend[[#This Row],[Personnel number]]&lt;&gt;"",TimeSpend[[#This Row],[Date]]&lt;&gt;""),TimeSpend[[#This Row],[Employee Name]],"")</f>
        <v/>
      </c>
      <c r="N1578" t="str">
        <f t="shared" si="48"/>
        <v/>
      </c>
      <c r="O1578" t="str">
        <f t="shared" si="49"/>
        <v/>
      </c>
      <c r="P1578" t="str">
        <f>IF(D1578&lt;&gt;"",VLOOKUP(D1578,Projects!B:C,2,0),"")</f>
        <v/>
      </c>
    </row>
    <row r="1579" spans="1:16" x14ac:dyDescent="0.25">
      <c r="A1579" t="str">
        <f>UPPER(IF(AND(TimeSpend[[#This Row],[Personnel number]]&lt;&gt;"",TimeSpend[[#This Row],[Date]]&lt;&gt;""),TimeSpend[[#This Row],[Personnel number]],""))</f>
        <v/>
      </c>
      <c r="B1579" s="85" t="str">
        <f>IF(AND(TimeSpend[[#This Row],[Personnel number]]&lt;&gt;"",TimeSpend[[#This Row],[Date]]&lt;&gt;""),TEXT(TimeSpend[[#This Row],[Date]],"[$-409]yyyyMMdd"),"")</f>
        <v/>
      </c>
      <c r="C1579" s="33" t="str">
        <f>IF(AND(TimeSpend[[#This Row],[Personnel number]]&lt;&gt;"",TimeSpend[[#This Row],[Date]]&lt;&gt;""),SUBSTITUTE(TimeSpend[[#This Row],[Hours]],",","."),"")</f>
        <v/>
      </c>
      <c r="D1579" t="str">
        <f>IF(AND(TimeSpend[[#This Row],[Personnel number]]&lt;&gt;"",TimeSpend[[#This Row],[Date]]&lt;&gt;""),TimeSpend[[#This Row],[Network]],"")</f>
        <v/>
      </c>
      <c r="E1579" t="str">
        <f>IF(AND(TimeSpend[[#This Row],[Personnel number]]&lt;&gt;"",TimeSpend[[#This Row],[Date]]&lt;&gt;""),TimeSpend[[#This Row],[Network Description]],"")</f>
        <v/>
      </c>
      <c r="F1579" t="str">
        <f>IF(AND(TimeSpend[[#This Row],[Personnel number]]&lt;&gt;"",TimeSpend[[#This Row],[Date]]&lt;&gt;""),TimeSpend[[#This Row],[Activity]],"")</f>
        <v/>
      </c>
      <c r="G1579" t="str">
        <f>IF(AND(TimeSpend[[#This Row],[Personnel number]]&lt;&gt;"",TimeSpend[[#This Row],[Date]]&lt;&gt;""),TimeSpend[[#This Row],[Activity description]],"")</f>
        <v/>
      </c>
      <c r="H1579" s="36" t="str">
        <f>IF(AND(TimeSpend[[#This Row],[Personnel number]]&lt;&gt;"",TimeSpend[[#This Row],[Date]]&lt;&gt;""),TimeSpend[[#This Row],[Start Time]],"")</f>
        <v/>
      </c>
      <c r="I1579" s="36" t="str">
        <f>IF(AND(TimeSpend[[#This Row],[Personnel number]]&lt;&gt;"",TimeSpend[[#This Row],[Date]]&lt;&gt;""),TimeSpend[[#This Row],[End Time]],"")</f>
        <v/>
      </c>
      <c r="J1579" t="str">
        <f>IF(AND(TimeSpend[[#This Row],[Personnel number]]&lt;&gt;"",TimeSpend[[#This Row],[Date]]&lt;&gt;""),TimeSpend[[#This Row],[Location]],"")</f>
        <v/>
      </c>
      <c r="K1579" t="str">
        <f>IF(AND(TimeSpend[[#This Row],[Personnel number]]&lt;&gt;"",TimeSpend[[#This Row],[Date]]&lt;&gt;""),TimeSpend[[#This Row],[Task]],"")</f>
        <v/>
      </c>
      <c r="L1579" t="str">
        <f>IF(AND(TimeSpend[[#This Row],[Personnel number]]&lt;&gt;"",TimeSpend[[#This Row],[Date]]&lt;&gt;""),Utilization!$J$2,"")</f>
        <v/>
      </c>
      <c r="M1579" t="str">
        <f>IF(AND(TimeSpend[[#This Row],[Personnel number]]&lt;&gt;"",TimeSpend[[#This Row],[Date]]&lt;&gt;""),TimeSpend[[#This Row],[Employee Name]],"")</f>
        <v/>
      </c>
      <c r="N1579" t="str">
        <f t="shared" si="48"/>
        <v/>
      </c>
      <c r="O1579" t="str">
        <f t="shared" si="49"/>
        <v/>
      </c>
      <c r="P1579" t="str">
        <f>IF(D1579&lt;&gt;"",VLOOKUP(D1579,Projects!B:C,2,0),"")</f>
        <v/>
      </c>
    </row>
    <row r="1580" spans="1:16" x14ac:dyDescent="0.25">
      <c r="A1580" t="str">
        <f>UPPER(IF(AND(TimeSpend[[#This Row],[Personnel number]]&lt;&gt;"",TimeSpend[[#This Row],[Date]]&lt;&gt;""),TimeSpend[[#This Row],[Personnel number]],""))</f>
        <v/>
      </c>
      <c r="B1580" s="85" t="str">
        <f>IF(AND(TimeSpend[[#This Row],[Personnel number]]&lt;&gt;"",TimeSpend[[#This Row],[Date]]&lt;&gt;""),TEXT(TimeSpend[[#This Row],[Date]],"[$-409]yyyyMMdd"),"")</f>
        <v/>
      </c>
      <c r="C1580" s="33" t="str">
        <f>IF(AND(TimeSpend[[#This Row],[Personnel number]]&lt;&gt;"",TimeSpend[[#This Row],[Date]]&lt;&gt;""),SUBSTITUTE(TimeSpend[[#This Row],[Hours]],",","."),"")</f>
        <v/>
      </c>
      <c r="D1580" t="str">
        <f>IF(AND(TimeSpend[[#This Row],[Personnel number]]&lt;&gt;"",TimeSpend[[#This Row],[Date]]&lt;&gt;""),TimeSpend[[#This Row],[Network]],"")</f>
        <v/>
      </c>
      <c r="E1580" t="str">
        <f>IF(AND(TimeSpend[[#This Row],[Personnel number]]&lt;&gt;"",TimeSpend[[#This Row],[Date]]&lt;&gt;""),TimeSpend[[#This Row],[Network Description]],"")</f>
        <v/>
      </c>
      <c r="F1580" t="str">
        <f>IF(AND(TimeSpend[[#This Row],[Personnel number]]&lt;&gt;"",TimeSpend[[#This Row],[Date]]&lt;&gt;""),TimeSpend[[#This Row],[Activity]],"")</f>
        <v/>
      </c>
      <c r="G1580" t="str">
        <f>IF(AND(TimeSpend[[#This Row],[Personnel number]]&lt;&gt;"",TimeSpend[[#This Row],[Date]]&lt;&gt;""),TimeSpend[[#This Row],[Activity description]],"")</f>
        <v/>
      </c>
      <c r="H1580" s="36" t="str">
        <f>IF(AND(TimeSpend[[#This Row],[Personnel number]]&lt;&gt;"",TimeSpend[[#This Row],[Date]]&lt;&gt;""),TimeSpend[[#This Row],[Start Time]],"")</f>
        <v/>
      </c>
      <c r="I1580" s="36" t="str">
        <f>IF(AND(TimeSpend[[#This Row],[Personnel number]]&lt;&gt;"",TimeSpend[[#This Row],[Date]]&lt;&gt;""),TimeSpend[[#This Row],[End Time]],"")</f>
        <v/>
      </c>
      <c r="J1580" t="str">
        <f>IF(AND(TimeSpend[[#This Row],[Personnel number]]&lt;&gt;"",TimeSpend[[#This Row],[Date]]&lt;&gt;""),TimeSpend[[#This Row],[Location]],"")</f>
        <v/>
      </c>
      <c r="K1580" t="str">
        <f>IF(AND(TimeSpend[[#This Row],[Personnel number]]&lt;&gt;"",TimeSpend[[#This Row],[Date]]&lt;&gt;""),TimeSpend[[#This Row],[Task]],"")</f>
        <v/>
      </c>
      <c r="L1580" t="str">
        <f>IF(AND(TimeSpend[[#This Row],[Personnel number]]&lt;&gt;"",TimeSpend[[#This Row],[Date]]&lt;&gt;""),Utilization!$J$2,"")</f>
        <v/>
      </c>
      <c r="M1580" t="str">
        <f>IF(AND(TimeSpend[[#This Row],[Personnel number]]&lt;&gt;"",TimeSpend[[#This Row],[Date]]&lt;&gt;""),TimeSpend[[#This Row],[Employee Name]],"")</f>
        <v/>
      </c>
      <c r="N1580" t="str">
        <f t="shared" si="48"/>
        <v/>
      </c>
      <c r="O1580" t="str">
        <f t="shared" si="49"/>
        <v/>
      </c>
      <c r="P1580" t="str">
        <f>IF(D1580&lt;&gt;"",VLOOKUP(D1580,Projects!B:C,2,0),"")</f>
        <v/>
      </c>
    </row>
    <row r="1581" spans="1:16" x14ac:dyDescent="0.25">
      <c r="A1581" t="str">
        <f>UPPER(IF(AND(TimeSpend[[#This Row],[Personnel number]]&lt;&gt;"",TimeSpend[[#This Row],[Date]]&lt;&gt;""),TimeSpend[[#This Row],[Personnel number]],""))</f>
        <v/>
      </c>
      <c r="B1581" s="85" t="str">
        <f>IF(AND(TimeSpend[[#This Row],[Personnel number]]&lt;&gt;"",TimeSpend[[#This Row],[Date]]&lt;&gt;""),TEXT(TimeSpend[[#This Row],[Date]],"[$-409]yyyyMMdd"),"")</f>
        <v/>
      </c>
      <c r="C1581" s="33" t="str">
        <f>IF(AND(TimeSpend[[#This Row],[Personnel number]]&lt;&gt;"",TimeSpend[[#This Row],[Date]]&lt;&gt;""),SUBSTITUTE(TimeSpend[[#This Row],[Hours]],",","."),"")</f>
        <v/>
      </c>
      <c r="D1581" t="str">
        <f>IF(AND(TimeSpend[[#This Row],[Personnel number]]&lt;&gt;"",TimeSpend[[#This Row],[Date]]&lt;&gt;""),TimeSpend[[#This Row],[Network]],"")</f>
        <v/>
      </c>
      <c r="E1581" t="str">
        <f>IF(AND(TimeSpend[[#This Row],[Personnel number]]&lt;&gt;"",TimeSpend[[#This Row],[Date]]&lt;&gt;""),TimeSpend[[#This Row],[Network Description]],"")</f>
        <v/>
      </c>
      <c r="F1581" t="str">
        <f>IF(AND(TimeSpend[[#This Row],[Personnel number]]&lt;&gt;"",TimeSpend[[#This Row],[Date]]&lt;&gt;""),TimeSpend[[#This Row],[Activity]],"")</f>
        <v/>
      </c>
      <c r="G1581" t="str">
        <f>IF(AND(TimeSpend[[#This Row],[Personnel number]]&lt;&gt;"",TimeSpend[[#This Row],[Date]]&lt;&gt;""),TimeSpend[[#This Row],[Activity description]],"")</f>
        <v/>
      </c>
      <c r="H1581" s="36" t="str">
        <f>IF(AND(TimeSpend[[#This Row],[Personnel number]]&lt;&gt;"",TimeSpend[[#This Row],[Date]]&lt;&gt;""),TimeSpend[[#This Row],[Start Time]],"")</f>
        <v/>
      </c>
      <c r="I1581" s="36" t="str">
        <f>IF(AND(TimeSpend[[#This Row],[Personnel number]]&lt;&gt;"",TimeSpend[[#This Row],[Date]]&lt;&gt;""),TimeSpend[[#This Row],[End Time]],"")</f>
        <v/>
      </c>
      <c r="J1581" t="str">
        <f>IF(AND(TimeSpend[[#This Row],[Personnel number]]&lt;&gt;"",TimeSpend[[#This Row],[Date]]&lt;&gt;""),TimeSpend[[#This Row],[Location]],"")</f>
        <v/>
      </c>
      <c r="K1581" t="str">
        <f>IF(AND(TimeSpend[[#This Row],[Personnel number]]&lt;&gt;"",TimeSpend[[#This Row],[Date]]&lt;&gt;""),TimeSpend[[#This Row],[Task]],"")</f>
        <v/>
      </c>
      <c r="L1581" t="str">
        <f>IF(AND(TimeSpend[[#This Row],[Personnel number]]&lt;&gt;"",TimeSpend[[#This Row],[Date]]&lt;&gt;""),Utilization!$J$2,"")</f>
        <v/>
      </c>
      <c r="M1581" t="str">
        <f>IF(AND(TimeSpend[[#This Row],[Personnel number]]&lt;&gt;"",TimeSpend[[#This Row],[Date]]&lt;&gt;""),TimeSpend[[#This Row],[Employee Name]],"")</f>
        <v/>
      </c>
      <c r="N1581" t="str">
        <f t="shared" si="48"/>
        <v/>
      </c>
      <c r="O1581" t="str">
        <f t="shared" si="49"/>
        <v/>
      </c>
      <c r="P1581" t="str">
        <f>IF(D1581&lt;&gt;"",VLOOKUP(D1581,Projects!B:C,2,0),"")</f>
        <v/>
      </c>
    </row>
    <row r="1582" spans="1:16" x14ac:dyDescent="0.25">
      <c r="A1582" t="str">
        <f>UPPER(IF(AND(TimeSpend[[#This Row],[Personnel number]]&lt;&gt;"",TimeSpend[[#This Row],[Date]]&lt;&gt;""),TimeSpend[[#This Row],[Personnel number]],""))</f>
        <v/>
      </c>
      <c r="B1582" s="85" t="str">
        <f>IF(AND(TimeSpend[[#This Row],[Personnel number]]&lt;&gt;"",TimeSpend[[#This Row],[Date]]&lt;&gt;""),TEXT(TimeSpend[[#This Row],[Date]],"[$-409]yyyyMMdd"),"")</f>
        <v/>
      </c>
      <c r="C1582" s="33" t="str">
        <f>IF(AND(TimeSpend[[#This Row],[Personnel number]]&lt;&gt;"",TimeSpend[[#This Row],[Date]]&lt;&gt;""),SUBSTITUTE(TimeSpend[[#This Row],[Hours]],",","."),"")</f>
        <v/>
      </c>
      <c r="D1582" t="str">
        <f>IF(AND(TimeSpend[[#This Row],[Personnel number]]&lt;&gt;"",TimeSpend[[#This Row],[Date]]&lt;&gt;""),TimeSpend[[#This Row],[Network]],"")</f>
        <v/>
      </c>
      <c r="E1582" t="str">
        <f>IF(AND(TimeSpend[[#This Row],[Personnel number]]&lt;&gt;"",TimeSpend[[#This Row],[Date]]&lt;&gt;""),TimeSpend[[#This Row],[Network Description]],"")</f>
        <v/>
      </c>
      <c r="F1582" t="str">
        <f>IF(AND(TimeSpend[[#This Row],[Personnel number]]&lt;&gt;"",TimeSpend[[#This Row],[Date]]&lt;&gt;""),TimeSpend[[#This Row],[Activity]],"")</f>
        <v/>
      </c>
      <c r="G1582" t="str">
        <f>IF(AND(TimeSpend[[#This Row],[Personnel number]]&lt;&gt;"",TimeSpend[[#This Row],[Date]]&lt;&gt;""),TimeSpend[[#This Row],[Activity description]],"")</f>
        <v/>
      </c>
      <c r="H1582" s="36" t="str">
        <f>IF(AND(TimeSpend[[#This Row],[Personnel number]]&lt;&gt;"",TimeSpend[[#This Row],[Date]]&lt;&gt;""),TimeSpend[[#This Row],[Start Time]],"")</f>
        <v/>
      </c>
      <c r="I1582" s="36" t="str">
        <f>IF(AND(TimeSpend[[#This Row],[Personnel number]]&lt;&gt;"",TimeSpend[[#This Row],[Date]]&lt;&gt;""),TimeSpend[[#This Row],[End Time]],"")</f>
        <v/>
      </c>
      <c r="J1582" t="str">
        <f>IF(AND(TimeSpend[[#This Row],[Personnel number]]&lt;&gt;"",TimeSpend[[#This Row],[Date]]&lt;&gt;""),TimeSpend[[#This Row],[Location]],"")</f>
        <v/>
      </c>
      <c r="K1582" t="str">
        <f>IF(AND(TimeSpend[[#This Row],[Personnel number]]&lt;&gt;"",TimeSpend[[#This Row],[Date]]&lt;&gt;""),TimeSpend[[#This Row],[Task]],"")</f>
        <v/>
      </c>
      <c r="L1582" t="str">
        <f>IF(AND(TimeSpend[[#This Row],[Personnel number]]&lt;&gt;"",TimeSpend[[#This Row],[Date]]&lt;&gt;""),Utilization!$J$2,"")</f>
        <v/>
      </c>
      <c r="M1582" t="str">
        <f>IF(AND(TimeSpend[[#This Row],[Personnel number]]&lt;&gt;"",TimeSpend[[#This Row],[Date]]&lt;&gt;""),TimeSpend[[#This Row],[Employee Name]],"")</f>
        <v/>
      </c>
      <c r="N1582" t="str">
        <f t="shared" si="48"/>
        <v/>
      </c>
      <c r="O1582" t="str">
        <f t="shared" si="49"/>
        <v/>
      </c>
      <c r="P1582" t="str">
        <f>IF(D1582&lt;&gt;"",VLOOKUP(D1582,Projects!B:C,2,0),"")</f>
        <v/>
      </c>
    </row>
    <row r="1583" spans="1:16" x14ac:dyDescent="0.25">
      <c r="A1583" t="str">
        <f>UPPER(IF(AND(TimeSpend[[#This Row],[Personnel number]]&lt;&gt;"",TimeSpend[[#This Row],[Date]]&lt;&gt;""),TimeSpend[[#This Row],[Personnel number]],""))</f>
        <v/>
      </c>
      <c r="B1583" s="85" t="str">
        <f>IF(AND(TimeSpend[[#This Row],[Personnel number]]&lt;&gt;"",TimeSpend[[#This Row],[Date]]&lt;&gt;""),TEXT(TimeSpend[[#This Row],[Date]],"[$-409]yyyyMMdd"),"")</f>
        <v/>
      </c>
      <c r="C1583" s="33" t="str">
        <f>IF(AND(TimeSpend[[#This Row],[Personnel number]]&lt;&gt;"",TimeSpend[[#This Row],[Date]]&lt;&gt;""),SUBSTITUTE(TimeSpend[[#This Row],[Hours]],",","."),"")</f>
        <v/>
      </c>
      <c r="D1583" t="str">
        <f>IF(AND(TimeSpend[[#This Row],[Personnel number]]&lt;&gt;"",TimeSpend[[#This Row],[Date]]&lt;&gt;""),TimeSpend[[#This Row],[Network]],"")</f>
        <v/>
      </c>
      <c r="E1583" t="str">
        <f>IF(AND(TimeSpend[[#This Row],[Personnel number]]&lt;&gt;"",TimeSpend[[#This Row],[Date]]&lt;&gt;""),TimeSpend[[#This Row],[Network Description]],"")</f>
        <v/>
      </c>
      <c r="F1583" t="str">
        <f>IF(AND(TimeSpend[[#This Row],[Personnel number]]&lt;&gt;"",TimeSpend[[#This Row],[Date]]&lt;&gt;""),TimeSpend[[#This Row],[Activity]],"")</f>
        <v/>
      </c>
      <c r="G1583" t="str">
        <f>IF(AND(TimeSpend[[#This Row],[Personnel number]]&lt;&gt;"",TimeSpend[[#This Row],[Date]]&lt;&gt;""),TimeSpend[[#This Row],[Activity description]],"")</f>
        <v/>
      </c>
      <c r="H1583" s="36" t="str">
        <f>IF(AND(TimeSpend[[#This Row],[Personnel number]]&lt;&gt;"",TimeSpend[[#This Row],[Date]]&lt;&gt;""),TimeSpend[[#This Row],[Start Time]],"")</f>
        <v/>
      </c>
      <c r="I1583" s="36" t="str">
        <f>IF(AND(TimeSpend[[#This Row],[Personnel number]]&lt;&gt;"",TimeSpend[[#This Row],[Date]]&lt;&gt;""),TimeSpend[[#This Row],[End Time]],"")</f>
        <v/>
      </c>
      <c r="J1583" t="str">
        <f>IF(AND(TimeSpend[[#This Row],[Personnel number]]&lt;&gt;"",TimeSpend[[#This Row],[Date]]&lt;&gt;""),TimeSpend[[#This Row],[Location]],"")</f>
        <v/>
      </c>
      <c r="K1583" t="str">
        <f>IF(AND(TimeSpend[[#This Row],[Personnel number]]&lt;&gt;"",TimeSpend[[#This Row],[Date]]&lt;&gt;""),TimeSpend[[#This Row],[Task]],"")</f>
        <v/>
      </c>
      <c r="L1583" t="str">
        <f>IF(AND(TimeSpend[[#This Row],[Personnel number]]&lt;&gt;"",TimeSpend[[#This Row],[Date]]&lt;&gt;""),Utilization!$J$2,"")</f>
        <v/>
      </c>
      <c r="M1583" t="str">
        <f>IF(AND(TimeSpend[[#This Row],[Personnel number]]&lt;&gt;"",TimeSpend[[#This Row],[Date]]&lt;&gt;""),TimeSpend[[#This Row],[Employee Name]],"")</f>
        <v/>
      </c>
      <c r="N1583" t="str">
        <f t="shared" si="48"/>
        <v/>
      </c>
      <c r="O1583" t="str">
        <f t="shared" si="49"/>
        <v/>
      </c>
      <c r="P1583" t="str">
        <f>IF(D1583&lt;&gt;"",VLOOKUP(D1583,Projects!B:C,2,0),"")</f>
        <v/>
      </c>
    </row>
    <row r="1584" spans="1:16" x14ac:dyDescent="0.25">
      <c r="A1584" t="str">
        <f>UPPER(IF(AND(TimeSpend[[#This Row],[Personnel number]]&lt;&gt;"",TimeSpend[[#This Row],[Date]]&lt;&gt;""),TimeSpend[[#This Row],[Personnel number]],""))</f>
        <v/>
      </c>
      <c r="B1584" s="85" t="str">
        <f>IF(AND(TimeSpend[[#This Row],[Personnel number]]&lt;&gt;"",TimeSpend[[#This Row],[Date]]&lt;&gt;""),TEXT(TimeSpend[[#This Row],[Date]],"[$-409]yyyyMMdd"),"")</f>
        <v/>
      </c>
      <c r="C1584" s="33" t="str">
        <f>IF(AND(TimeSpend[[#This Row],[Personnel number]]&lt;&gt;"",TimeSpend[[#This Row],[Date]]&lt;&gt;""),SUBSTITUTE(TimeSpend[[#This Row],[Hours]],",","."),"")</f>
        <v/>
      </c>
      <c r="D1584" t="str">
        <f>IF(AND(TimeSpend[[#This Row],[Personnel number]]&lt;&gt;"",TimeSpend[[#This Row],[Date]]&lt;&gt;""),TimeSpend[[#This Row],[Network]],"")</f>
        <v/>
      </c>
      <c r="E1584" t="str">
        <f>IF(AND(TimeSpend[[#This Row],[Personnel number]]&lt;&gt;"",TimeSpend[[#This Row],[Date]]&lt;&gt;""),TimeSpend[[#This Row],[Network Description]],"")</f>
        <v/>
      </c>
      <c r="F1584" t="str">
        <f>IF(AND(TimeSpend[[#This Row],[Personnel number]]&lt;&gt;"",TimeSpend[[#This Row],[Date]]&lt;&gt;""),TimeSpend[[#This Row],[Activity]],"")</f>
        <v/>
      </c>
      <c r="G1584" t="str">
        <f>IF(AND(TimeSpend[[#This Row],[Personnel number]]&lt;&gt;"",TimeSpend[[#This Row],[Date]]&lt;&gt;""),TimeSpend[[#This Row],[Activity description]],"")</f>
        <v/>
      </c>
      <c r="H1584" s="36" t="str">
        <f>IF(AND(TimeSpend[[#This Row],[Personnel number]]&lt;&gt;"",TimeSpend[[#This Row],[Date]]&lt;&gt;""),TimeSpend[[#This Row],[Start Time]],"")</f>
        <v/>
      </c>
      <c r="I1584" s="36" t="str">
        <f>IF(AND(TimeSpend[[#This Row],[Personnel number]]&lt;&gt;"",TimeSpend[[#This Row],[Date]]&lt;&gt;""),TimeSpend[[#This Row],[End Time]],"")</f>
        <v/>
      </c>
      <c r="J1584" t="str">
        <f>IF(AND(TimeSpend[[#This Row],[Personnel number]]&lt;&gt;"",TimeSpend[[#This Row],[Date]]&lt;&gt;""),TimeSpend[[#This Row],[Location]],"")</f>
        <v/>
      </c>
      <c r="K1584" t="str">
        <f>IF(AND(TimeSpend[[#This Row],[Personnel number]]&lt;&gt;"",TimeSpend[[#This Row],[Date]]&lt;&gt;""),TimeSpend[[#This Row],[Task]],"")</f>
        <v/>
      </c>
      <c r="L1584" t="str">
        <f>IF(AND(TimeSpend[[#This Row],[Personnel number]]&lt;&gt;"",TimeSpend[[#This Row],[Date]]&lt;&gt;""),Utilization!$J$2,"")</f>
        <v/>
      </c>
      <c r="M1584" t="str">
        <f>IF(AND(TimeSpend[[#This Row],[Personnel number]]&lt;&gt;"",TimeSpend[[#This Row],[Date]]&lt;&gt;""),TimeSpend[[#This Row],[Employee Name]],"")</f>
        <v/>
      </c>
      <c r="N1584" t="str">
        <f t="shared" si="48"/>
        <v/>
      </c>
      <c r="O1584" t="str">
        <f t="shared" si="49"/>
        <v/>
      </c>
      <c r="P1584" t="str">
        <f>IF(D1584&lt;&gt;"",VLOOKUP(D1584,Projects!B:C,2,0),"")</f>
        <v/>
      </c>
    </row>
    <row r="1585" spans="1:16" x14ac:dyDescent="0.25">
      <c r="A1585" t="str">
        <f>UPPER(IF(AND(TimeSpend[[#This Row],[Personnel number]]&lt;&gt;"",TimeSpend[[#This Row],[Date]]&lt;&gt;""),TimeSpend[[#This Row],[Personnel number]],""))</f>
        <v/>
      </c>
      <c r="B1585" s="85" t="str">
        <f>IF(AND(TimeSpend[[#This Row],[Personnel number]]&lt;&gt;"",TimeSpend[[#This Row],[Date]]&lt;&gt;""),TEXT(TimeSpend[[#This Row],[Date]],"[$-409]yyyyMMdd"),"")</f>
        <v/>
      </c>
      <c r="C1585" s="33" t="str">
        <f>IF(AND(TimeSpend[[#This Row],[Personnel number]]&lt;&gt;"",TimeSpend[[#This Row],[Date]]&lt;&gt;""),SUBSTITUTE(TimeSpend[[#This Row],[Hours]],",","."),"")</f>
        <v/>
      </c>
      <c r="D1585" t="str">
        <f>IF(AND(TimeSpend[[#This Row],[Personnel number]]&lt;&gt;"",TimeSpend[[#This Row],[Date]]&lt;&gt;""),TimeSpend[[#This Row],[Network]],"")</f>
        <v/>
      </c>
      <c r="E1585" t="str">
        <f>IF(AND(TimeSpend[[#This Row],[Personnel number]]&lt;&gt;"",TimeSpend[[#This Row],[Date]]&lt;&gt;""),TimeSpend[[#This Row],[Network Description]],"")</f>
        <v/>
      </c>
      <c r="F1585" t="str">
        <f>IF(AND(TimeSpend[[#This Row],[Personnel number]]&lt;&gt;"",TimeSpend[[#This Row],[Date]]&lt;&gt;""),TimeSpend[[#This Row],[Activity]],"")</f>
        <v/>
      </c>
      <c r="G1585" t="str">
        <f>IF(AND(TimeSpend[[#This Row],[Personnel number]]&lt;&gt;"",TimeSpend[[#This Row],[Date]]&lt;&gt;""),TimeSpend[[#This Row],[Activity description]],"")</f>
        <v/>
      </c>
      <c r="H1585" s="36" t="str">
        <f>IF(AND(TimeSpend[[#This Row],[Personnel number]]&lt;&gt;"",TimeSpend[[#This Row],[Date]]&lt;&gt;""),TimeSpend[[#This Row],[Start Time]],"")</f>
        <v/>
      </c>
      <c r="I1585" s="36" t="str">
        <f>IF(AND(TimeSpend[[#This Row],[Personnel number]]&lt;&gt;"",TimeSpend[[#This Row],[Date]]&lt;&gt;""),TimeSpend[[#This Row],[End Time]],"")</f>
        <v/>
      </c>
      <c r="J1585" t="str">
        <f>IF(AND(TimeSpend[[#This Row],[Personnel number]]&lt;&gt;"",TimeSpend[[#This Row],[Date]]&lt;&gt;""),TimeSpend[[#This Row],[Location]],"")</f>
        <v/>
      </c>
      <c r="K1585" t="str">
        <f>IF(AND(TimeSpend[[#This Row],[Personnel number]]&lt;&gt;"",TimeSpend[[#This Row],[Date]]&lt;&gt;""),TimeSpend[[#This Row],[Task]],"")</f>
        <v/>
      </c>
      <c r="L1585" t="str">
        <f>IF(AND(TimeSpend[[#This Row],[Personnel number]]&lt;&gt;"",TimeSpend[[#This Row],[Date]]&lt;&gt;""),Utilization!$J$2,"")</f>
        <v/>
      </c>
      <c r="M1585" t="str">
        <f>IF(AND(TimeSpend[[#This Row],[Personnel number]]&lt;&gt;"",TimeSpend[[#This Row],[Date]]&lt;&gt;""),TimeSpend[[#This Row],[Employee Name]],"")</f>
        <v/>
      </c>
      <c r="N1585" t="str">
        <f t="shared" si="48"/>
        <v/>
      </c>
      <c r="O1585" t="str">
        <f t="shared" si="49"/>
        <v/>
      </c>
      <c r="P1585" t="str">
        <f>IF(D1585&lt;&gt;"",VLOOKUP(D1585,Projects!B:C,2,0),"")</f>
        <v/>
      </c>
    </row>
    <row r="1586" spans="1:16" x14ac:dyDescent="0.25">
      <c r="A1586" t="str">
        <f>UPPER(IF(AND(TimeSpend[[#This Row],[Personnel number]]&lt;&gt;"",TimeSpend[[#This Row],[Date]]&lt;&gt;""),TimeSpend[[#This Row],[Personnel number]],""))</f>
        <v/>
      </c>
      <c r="B1586" s="85" t="str">
        <f>IF(AND(TimeSpend[[#This Row],[Personnel number]]&lt;&gt;"",TimeSpend[[#This Row],[Date]]&lt;&gt;""),TEXT(TimeSpend[[#This Row],[Date]],"[$-409]yyyyMMdd"),"")</f>
        <v/>
      </c>
      <c r="C1586" s="33" t="str">
        <f>IF(AND(TimeSpend[[#This Row],[Personnel number]]&lt;&gt;"",TimeSpend[[#This Row],[Date]]&lt;&gt;""),SUBSTITUTE(TimeSpend[[#This Row],[Hours]],",","."),"")</f>
        <v/>
      </c>
      <c r="D1586" t="str">
        <f>IF(AND(TimeSpend[[#This Row],[Personnel number]]&lt;&gt;"",TimeSpend[[#This Row],[Date]]&lt;&gt;""),TimeSpend[[#This Row],[Network]],"")</f>
        <v/>
      </c>
      <c r="E1586" t="str">
        <f>IF(AND(TimeSpend[[#This Row],[Personnel number]]&lt;&gt;"",TimeSpend[[#This Row],[Date]]&lt;&gt;""),TimeSpend[[#This Row],[Network Description]],"")</f>
        <v/>
      </c>
      <c r="F1586" t="str">
        <f>IF(AND(TimeSpend[[#This Row],[Personnel number]]&lt;&gt;"",TimeSpend[[#This Row],[Date]]&lt;&gt;""),TimeSpend[[#This Row],[Activity]],"")</f>
        <v/>
      </c>
      <c r="G1586" t="str">
        <f>IF(AND(TimeSpend[[#This Row],[Personnel number]]&lt;&gt;"",TimeSpend[[#This Row],[Date]]&lt;&gt;""),TimeSpend[[#This Row],[Activity description]],"")</f>
        <v/>
      </c>
      <c r="H1586" s="36" t="str">
        <f>IF(AND(TimeSpend[[#This Row],[Personnel number]]&lt;&gt;"",TimeSpend[[#This Row],[Date]]&lt;&gt;""),TimeSpend[[#This Row],[Start Time]],"")</f>
        <v/>
      </c>
      <c r="I1586" s="36" t="str">
        <f>IF(AND(TimeSpend[[#This Row],[Personnel number]]&lt;&gt;"",TimeSpend[[#This Row],[Date]]&lt;&gt;""),TimeSpend[[#This Row],[End Time]],"")</f>
        <v/>
      </c>
      <c r="J1586" t="str">
        <f>IF(AND(TimeSpend[[#This Row],[Personnel number]]&lt;&gt;"",TimeSpend[[#This Row],[Date]]&lt;&gt;""),TimeSpend[[#This Row],[Location]],"")</f>
        <v/>
      </c>
      <c r="K1586" t="str">
        <f>IF(AND(TimeSpend[[#This Row],[Personnel number]]&lt;&gt;"",TimeSpend[[#This Row],[Date]]&lt;&gt;""),TimeSpend[[#This Row],[Task]],"")</f>
        <v/>
      </c>
      <c r="L1586" t="str">
        <f>IF(AND(TimeSpend[[#This Row],[Personnel number]]&lt;&gt;"",TimeSpend[[#This Row],[Date]]&lt;&gt;""),Utilization!$J$2,"")</f>
        <v/>
      </c>
      <c r="M1586" t="str">
        <f>IF(AND(TimeSpend[[#This Row],[Personnel number]]&lt;&gt;"",TimeSpend[[#This Row],[Date]]&lt;&gt;""),TimeSpend[[#This Row],[Employee Name]],"")</f>
        <v/>
      </c>
      <c r="N1586" t="str">
        <f t="shared" si="48"/>
        <v/>
      </c>
      <c r="O1586" t="str">
        <f t="shared" si="49"/>
        <v/>
      </c>
      <c r="P1586" t="str">
        <f>IF(D1586&lt;&gt;"",VLOOKUP(D1586,Projects!B:C,2,0),"")</f>
        <v/>
      </c>
    </row>
    <row r="1587" spans="1:16" x14ac:dyDescent="0.25">
      <c r="A1587" t="str">
        <f>UPPER(IF(AND(TimeSpend[[#This Row],[Personnel number]]&lt;&gt;"",TimeSpend[[#This Row],[Date]]&lt;&gt;""),TimeSpend[[#This Row],[Personnel number]],""))</f>
        <v/>
      </c>
      <c r="B1587" s="85" t="str">
        <f>IF(AND(TimeSpend[[#This Row],[Personnel number]]&lt;&gt;"",TimeSpend[[#This Row],[Date]]&lt;&gt;""),TEXT(TimeSpend[[#This Row],[Date]],"[$-409]yyyyMMdd"),"")</f>
        <v/>
      </c>
      <c r="C1587" s="33" t="str">
        <f>IF(AND(TimeSpend[[#This Row],[Personnel number]]&lt;&gt;"",TimeSpend[[#This Row],[Date]]&lt;&gt;""),SUBSTITUTE(TimeSpend[[#This Row],[Hours]],",","."),"")</f>
        <v/>
      </c>
      <c r="D1587" t="str">
        <f>IF(AND(TimeSpend[[#This Row],[Personnel number]]&lt;&gt;"",TimeSpend[[#This Row],[Date]]&lt;&gt;""),TimeSpend[[#This Row],[Network]],"")</f>
        <v/>
      </c>
      <c r="E1587" t="str">
        <f>IF(AND(TimeSpend[[#This Row],[Personnel number]]&lt;&gt;"",TimeSpend[[#This Row],[Date]]&lt;&gt;""),TimeSpend[[#This Row],[Network Description]],"")</f>
        <v/>
      </c>
      <c r="F1587" t="str">
        <f>IF(AND(TimeSpend[[#This Row],[Personnel number]]&lt;&gt;"",TimeSpend[[#This Row],[Date]]&lt;&gt;""),TimeSpend[[#This Row],[Activity]],"")</f>
        <v/>
      </c>
      <c r="G1587" t="str">
        <f>IF(AND(TimeSpend[[#This Row],[Personnel number]]&lt;&gt;"",TimeSpend[[#This Row],[Date]]&lt;&gt;""),TimeSpend[[#This Row],[Activity description]],"")</f>
        <v/>
      </c>
      <c r="H1587" s="36" t="str">
        <f>IF(AND(TimeSpend[[#This Row],[Personnel number]]&lt;&gt;"",TimeSpend[[#This Row],[Date]]&lt;&gt;""),TimeSpend[[#This Row],[Start Time]],"")</f>
        <v/>
      </c>
      <c r="I1587" s="36" t="str">
        <f>IF(AND(TimeSpend[[#This Row],[Personnel number]]&lt;&gt;"",TimeSpend[[#This Row],[Date]]&lt;&gt;""),TimeSpend[[#This Row],[End Time]],"")</f>
        <v/>
      </c>
      <c r="J1587" t="str">
        <f>IF(AND(TimeSpend[[#This Row],[Personnel number]]&lt;&gt;"",TimeSpend[[#This Row],[Date]]&lt;&gt;""),TimeSpend[[#This Row],[Location]],"")</f>
        <v/>
      </c>
      <c r="K1587" t="str">
        <f>IF(AND(TimeSpend[[#This Row],[Personnel number]]&lt;&gt;"",TimeSpend[[#This Row],[Date]]&lt;&gt;""),TimeSpend[[#This Row],[Task]],"")</f>
        <v/>
      </c>
      <c r="L1587" t="str">
        <f>IF(AND(TimeSpend[[#This Row],[Personnel number]]&lt;&gt;"",TimeSpend[[#This Row],[Date]]&lt;&gt;""),Utilization!$J$2,"")</f>
        <v/>
      </c>
      <c r="M1587" t="str">
        <f>IF(AND(TimeSpend[[#This Row],[Personnel number]]&lt;&gt;"",TimeSpend[[#This Row],[Date]]&lt;&gt;""),TimeSpend[[#This Row],[Employee Name]],"")</f>
        <v/>
      </c>
      <c r="N1587" t="str">
        <f t="shared" si="48"/>
        <v/>
      </c>
      <c r="O1587" t="str">
        <f t="shared" si="49"/>
        <v/>
      </c>
      <c r="P1587" t="str">
        <f>IF(D1587&lt;&gt;"",VLOOKUP(D1587,Projects!B:C,2,0),"")</f>
        <v/>
      </c>
    </row>
    <row r="1588" spans="1:16" x14ac:dyDescent="0.25">
      <c r="A1588" t="str">
        <f>UPPER(IF(AND(TimeSpend[[#This Row],[Personnel number]]&lt;&gt;"",TimeSpend[[#This Row],[Date]]&lt;&gt;""),TimeSpend[[#This Row],[Personnel number]],""))</f>
        <v/>
      </c>
      <c r="B1588" s="85" t="str">
        <f>IF(AND(TimeSpend[[#This Row],[Personnel number]]&lt;&gt;"",TimeSpend[[#This Row],[Date]]&lt;&gt;""),TEXT(TimeSpend[[#This Row],[Date]],"[$-409]yyyyMMdd"),"")</f>
        <v/>
      </c>
      <c r="C1588" s="33" t="str">
        <f>IF(AND(TimeSpend[[#This Row],[Personnel number]]&lt;&gt;"",TimeSpend[[#This Row],[Date]]&lt;&gt;""),SUBSTITUTE(TimeSpend[[#This Row],[Hours]],",","."),"")</f>
        <v/>
      </c>
      <c r="D1588" t="str">
        <f>IF(AND(TimeSpend[[#This Row],[Personnel number]]&lt;&gt;"",TimeSpend[[#This Row],[Date]]&lt;&gt;""),TimeSpend[[#This Row],[Network]],"")</f>
        <v/>
      </c>
      <c r="E1588" t="str">
        <f>IF(AND(TimeSpend[[#This Row],[Personnel number]]&lt;&gt;"",TimeSpend[[#This Row],[Date]]&lt;&gt;""),TimeSpend[[#This Row],[Network Description]],"")</f>
        <v/>
      </c>
      <c r="F1588" t="str">
        <f>IF(AND(TimeSpend[[#This Row],[Personnel number]]&lt;&gt;"",TimeSpend[[#This Row],[Date]]&lt;&gt;""),TimeSpend[[#This Row],[Activity]],"")</f>
        <v/>
      </c>
      <c r="G1588" t="str">
        <f>IF(AND(TimeSpend[[#This Row],[Personnel number]]&lt;&gt;"",TimeSpend[[#This Row],[Date]]&lt;&gt;""),TimeSpend[[#This Row],[Activity description]],"")</f>
        <v/>
      </c>
      <c r="H1588" s="36" t="str">
        <f>IF(AND(TimeSpend[[#This Row],[Personnel number]]&lt;&gt;"",TimeSpend[[#This Row],[Date]]&lt;&gt;""),TimeSpend[[#This Row],[Start Time]],"")</f>
        <v/>
      </c>
      <c r="I1588" s="36" t="str">
        <f>IF(AND(TimeSpend[[#This Row],[Personnel number]]&lt;&gt;"",TimeSpend[[#This Row],[Date]]&lt;&gt;""),TimeSpend[[#This Row],[End Time]],"")</f>
        <v/>
      </c>
      <c r="J1588" t="str">
        <f>IF(AND(TimeSpend[[#This Row],[Personnel number]]&lt;&gt;"",TimeSpend[[#This Row],[Date]]&lt;&gt;""),TimeSpend[[#This Row],[Location]],"")</f>
        <v/>
      </c>
      <c r="K1588" t="str">
        <f>IF(AND(TimeSpend[[#This Row],[Personnel number]]&lt;&gt;"",TimeSpend[[#This Row],[Date]]&lt;&gt;""),TimeSpend[[#This Row],[Task]],"")</f>
        <v/>
      </c>
      <c r="L1588" t="str">
        <f>IF(AND(TimeSpend[[#This Row],[Personnel number]]&lt;&gt;"",TimeSpend[[#This Row],[Date]]&lt;&gt;""),Utilization!$J$2,"")</f>
        <v/>
      </c>
      <c r="M1588" t="str">
        <f>IF(AND(TimeSpend[[#This Row],[Personnel number]]&lt;&gt;"",TimeSpend[[#This Row],[Date]]&lt;&gt;""),TimeSpend[[#This Row],[Employee Name]],"")</f>
        <v/>
      </c>
      <c r="N1588" t="str">
        <f t="shared" si="48"/>
        <v/>
      </c>
      <c r="O1588" t="str">
        <f t="shared" si="49"/>
        <v/>
      </c>
      <c r="P1588" t="str">
        <f>IF(D1588&lt;&gt;"",VLOOKUP(D1588,Projects!B:C,2,0),"")</f>
        <v/>
      </c>
    </row>
    <row r="1589" spans="1:16" x14ac:dyDescent="0.25">
      <c r="A1589" t="str">
        <f>UPPER(IF(AND(TimeSpend[[#This Row],[Personnel number]]&lt;&gt;"",TimeSpend[[#This Row],[Date]]&lt;&gt;""),TimeSpend[[#This Row],[Personnel number]],""))</f>
        <v/>
      </c>
      <c r="B1589" s="85" t="str">
        <f>IF(AND(TimeSpend[[#This Row],[Personnel number]]&lt;&gt;"",TimeSpend[[#This Row],[Date]]&lt;&gt;""),TEXT(TimeSpend[[#This Row],[Date]],"[$-409]yyyyMMdd"),"")</f>
        <v/>
      </c>
      <c r="C1589" s="33" t="str">
        <f>IF(AND(TimeSpend[[#This Row],[Personnel number]]&lt;&gt;"",TimeSpend[[#This Row],[Date]]&lt;&gt;""),SUBSTITUTE(TimeSpend[[#This Row],[Hours]],",","."),"")</f>
        <v/>
      </c>
      <c r="D1589" t="str">
        <f>IF(AND(TimeSpend[[#This Row],[Personnel number]]&lt;&gt;"",TimeSpend[[#This Row],[Date]]&lt;&gt;""),TimeSpend[[#This Row],[Network]],"")</f>
        <v/>
      </c>
      <c r="E1589" t="str">
        <f>IF(AND(TimeSpend[[#This Row],[Personnel number]]&lt;&gt;"",TimeSpend[[#This Row],[Date]]&lt;&gt;""),TimeSpend[[#This Row],[Network Description]],"")</f>
        <v/>
      </c>
      <c r="F1589" t="str">
        <f>IF(AND(TimeSpend[[#This Row],[Personnel number]]&lt;&gt;"",TimeSpend[[#This Row],[Date]]&lt;&gt;""),TimeSpend[[#This Row],[Activity]],"")</f>
        <v/>
      </c>
      <c r="G1589" t="str">
        <f>IF(AND(TimeSpend[[#This Row],[Personnel number]]&lt;&gt;"",TimeSpend[[#This Row],[Date]]&lt;&gt;""),TimeSpend[[#This Row],[Activity description]],"")</f>
        <v/>
      </c>
      <c r="H1589" s="36" t="str">
        <f>IF(AND(TimeSpend[[#This Row],[Personnel number]]&lt;&gt;"",TimeSpend[[#This Row],[Date]]&lt;&gt;""),TimeSpend[[#This Row],[Start Time]],"")</f>
        <v/>
      </c>
      <c r="I1589" s="36" t="str">
        <f>IF(AND(TimeSpend[[#This Row],[Personnel number]]&lt;&gt;"",TimeSpend[[#This Row],[Date]]&lt;&gt;""),TimeSpend[[#This Row],[End Time]],"")</f>
        <v/>
      </c>
      <c r="J1589" t="str">
        <f>IF(AND(TimeSpend[[#This Row],[Personnel number]]&lt;&gt;"",TimeSpend[[#This Row],[Date]]&lt;&gt;""),TimeSpend[[#This Row],[Location]],"")</f>
        <v/>
      </c>
      <c r="K1589" t="str">
        <f>IF(AND(TimeSpend[[#This Row],[Personnel number]]&lt;&gt;"",TimeSpend[[#This Row],[Date]]&lt;&gt;""),TimeSpend[[#This Row],[Task]],"")</f>
        <v/>
      </c>
      <c r="L1589" t="str">
        <f>IF(AND(TimeSpend[[#This Row],[Personnel number]]&lt;&gt;"",TimeSpend[[#This Row],[Date]]&lt;&gt;""),Utilization!$J$2,"")</f>
        <v/>
      </c>
      <c r="M1589" t="str">
        <f>IF(AND(TimeSpend[[#This Row],[Personnel number]]&lt;&gt;"",TimeSpend[[#This Row],[Date]]&lt;&gt;""),TimeSpend[[#This Row],[Employee Name]],"")</f>
        <v/>
      </c>
      <c r="N1589" t="str">
        <f t="shared" si="48"/>
        <v/>
      </c>
      <c r="O1589" t="str">
        <f t="shared" si="49"/>
        <v/>
      </c>
      <c r="P1589" t="str">
        <f>IF(D1589&lt;&gt;"",VLOOKUP(D1589,Projects!B:C,2,0),"")</f>
        <v/>
      </c>
    </row>
    <row r="1590" spans="1:16" x14ac:dyDescent="0.25">
      <c r="A1590" t="str">
        <f>UPPER(IF(AND(TimeSpend[[#This Row],[Personnel number]]&lt;&gt;"",TimeSpend[[#This Row],[Date]]&lt;&gt;""),TimeSpend[[#This Row],[Personnel number]],""))</f>
        <v/>
      </c>
      <c r="B1590" s="85" t="str">
        <f>IF(AND(TimeSpend[[#This Row],[Personnel number]]&lt;&gt;"",TimeSpend[[#This Row],[Date]]&lt;&gt;""),TEXT(TimeSpend[[#This Row],[Date]],"[$-409]yyyyMMdd"),"")</f>
        <v/>
      </c>
      <c r="C1590" s="33" t="str">
        <f>IF(AND(TimeSpend[[#This Row],[Personnel number]]&lt;&gt;"",TimeSpend[[#This Row],[Date]]&lt;&gt;""),SUBSTITUTE(TimeSpend[[#This Row],[Hours]],",","."),"")</f>
        <v/>
      </c>
      <c r="D1590" t="str">
        <f>IF(AND(TimeSpend[[#This Row],[Personnel number]]&lt;&gt;"",TimeSpend[[#This Row],[Date]]&lt;&gt;""),TimeSpend[[#This Row],[Network]],"")</f>
        <v/>
      </c>
      <c r="E1590" t="str">
        <f>IF(AND(TimeSpend[[#This Row],[Personnel number]]&lt;&gt;"",TimeSpend[[#This Row],[Date]]&lt;&gt;""),TimeSpend[[#This Row],[Network Description]],"")</f>
        <v/>
      </c>
      <c r="F1590" t="str">
        <f>IF(AND(TimeSpend[[#This Row],[Personnel number]]&lt;&gt;"",TimeSpend[[#This Row],[Date]]&lt;&gt;""),TimeSpend[[#This Row],[Activity]],"")</f>
        <v/>
      </c>
      <c r="G1590" t="str">
        <f>IF(AND(TimeSpend[[#This Row],[Personnel number]]&lt;&gt;"",TimeSpend[[#This Row],[Date]]&lt;&gt;""),TimeSpend[[#This Row],[Activity description]],"")</f>
        <v/>
      </c>
      <c r="H1590" s="36" t="str">
        <f>IF(AND(TimeSpend[[#This Row],[Personnel number]]&lt;&gt;"",TimeSpend[[#This Row],[Date]]&lt;&gt;""),TimeSpend[[#This Row],[Start Time]],"")</f>
        <v/>
      </c>
      <c r="I1590" s="36" t="str">
        <f>IF(AND(TimeSpend[[#This Row],[Personnel number]]&lt;&gt;"",TimeSpend[[#This Row],[Date]]&lt;&gt;""),TimeSpend[[#This Row],[End Time]],"")</f>
        <v/>
      </c>
      <c r="J1590" t="str">
        <f>IF(AND(TimeSpend[[#This Row],[Personnel number]]&lt;&gt;"",TimeSpend[[#This Row],[Date]]&lt;&gt;""),TimeSpend[[#This Row],[Location]],"")</f>
        <v/>
      </c>
      <c r="K1590" t="str">
        <f>IF(AND(TimeSpend[[#This Row],[Personnel number]]&lt;&gt;"",TimeSpend[[#This Row],[Date]]&lt;&gt;""),TimeSpend[[#This Row],[Task]],"")</f>
        <v/>
      </c>
      <c r="L1590" t="str">
        <f>IF(AND(TimeSpend[[#This Row],[Personnel number]]&lt;&gt;"",TimeSpend[[#This Row],[Date]]&lt;&gt;""),Utilization!$J$2,"")</f>
        <v/>
      </c>
      <c r="M1590" t="str">
        <f>IF(AND(TimeSpend[[#This Row],[Personnel number]]&lt;&gt;"",TimeSpend[[#This Row],[Date]]&lt;&gt;""),TimeSpend[[#This Row],[Employee Name]],"")</f>
        <v/>
      </c>
      <c r="N1590" t="str">
        <f t="shared" si="48"/>
        <v/>
      </c>
      <c r="O1590" t="str">
        <f t="shared" si="49"/>
        <v/>
      </c>
      <c r="P1590" t="str">
        <f>IF(D1590&lt;&gt;"",VLOOKUP(D1590,Projects!B:C,2,0),"")</f>
        <v/>
      </c>
    </row>
    <row r="1591" spans="1:16" x14ac:dyDescent="0.25">
      <c r="A1591" t="str">
        <f>UPPER(IF(AND(TimeSpend[[#This Row],[Personnel number]]&lt;&gt;"",TimeSpend[[#This Row],[Date]]&lt;&gt;""),TimeSpend[[#This Row],[Personnel number]],""))</f>
        <v/>
      </c>
      <c r="B1591" s="85" t="str">
        <f>IF(AND(TimeSpend[[#This Row],[Personnel number]]&lt;&gt;"",TimeSpend[[#This Row],[Date]]&lt;&gt;""),TEXT(TimeSpend[[#This Row],[Date]],"[$-409]yyyyMMdd"),"")</f>
        <v/>
      </c>
      <c r="C1591" s="33" t="str">
        <f>IF(AND(TimeSpend[[#This Row],[Personnel number]]&lt;&gt;"",TimeSpend[[#This Row],[Date]]&lt;&gt;""),SUBSTITUTE(TimeSpend[[#This Row],[Hours]],",","."),"")</f>
        <v/>
      </c>
      <c r="D1591" t="str">
        <f>IF(AND(TimeSpend[[#This Row],[Personnel number]]&lt;&gt;"",TimeSpend[[#This Row],[Date]]&lt;&gt;""),TimeSpend[[#This Row],[Network]],"")</f>
        <v/>
      </c>
      <c r="E1591" t="str">
        <f>IF(AND(TimeSpend[[#This Row],[Personnel number]]&lt;&gt;"",TimeSpend[[#This Row],[Date]]&lt;&gt;""),TimeSpend[[#This Row],[Network Description]],"")</f>
        <v/>
      </c>
      <c r="F1591" t="str">
        <f>IF(AND(TimeSpend[[#This Row],[Personnel number]]&lt;&gt;"",TimeSpend[[#This Row],[Date]]&lt;&gt;""),TimeSpend[[#This Row],[Activity]],"")</f>
        <v/>
      </c>
      <c r="G1591" t="str">
        <f>IF(AND(TimeSpend[[#This Row],[Personnel number]]&lt;&gt;"",TimeSpend[[#This Row],[Date]]&lt;&gt;""),TimeSpend[[#This Row],[Activity description]],"")</f>
        <v/>
      </c>
      <c r="H1591" s="36" t="str">
        <f>IF(AND(TimeSpend[[#This Row],[Personnel number]]&lt;&gt;"",TimeSpend[[#This Row],[Date]]&lt;&gt;""),TimeSpend[[#This Row],[Start Time]],"")</f>
        <v/>
      </c>
      <c r="I1591" s="36" t="str">
        <f>IF(AND(TimeSpend[[#This Row],[Personnel number]]&lt;&gt;"",TimeSpend[[#This Row],[Date]]&lt;&gt;""),TimeSpend[[#This Row],[End Time]],"")</f>
        <v/>
      </c>
      <c r="J1591" t="str">
        <f>IF(AND(TimeSpend[[#This Row],[Personnel number]]&lt;&gt;"",TimeSpend[[#This Row],[Date]]&lt;&gt;""),TimeSpend[[#This Row],[Location]],"")</f>
        <v/>
      </c>
      <c r="K1591" t="str">
        <f>IF(AND(TimeSpend[[#This Row],[Personnel number]]&lt;&gt;"",TimeSpend[[#This Row],[Date]]&lt;&gt;""),TimeSpend[[#This Row],[Task]],"")</f>
        <v/>
      </c>
      <c r="L1591" t="str">
        <f>IF(AND(TimeSpend[[#This Row],[Personnel number]]&lt;&gt;"",TimeSpend[[#This Row],[Date]]&lt;&gt;""),Utilization!$J$2,"")</f>
        <v/>
      </c>
      <c r="M1591" t="str">
        <f>IF(AND(TimeSpend[[#This Row],[Personnel number]]&lt;&gt;"",TimeSpend[[#This Row],[Date]]&lt;&gt;""),TimeSpend[[#This Row],[Employee Name]],"")</f>
        <v/>
      </c>
      <c r="N1591" t="str">
        <f t="shared" si="48"/>
        <v/>
      </c>
      <c r="O1591" t="str">
        <f t="shared" si="49"/>
        <v/>
      </c>
      <c r="P1591" t="str">
        <f>IF(D1591&lt;&gt;"",VLOOKUP(D1591,Projects!B:C,2,0),"")</f>
        <v/>
      </c>
    </row>
    <row r="1592" spans="1:16" x14ac:dyDescent="0.25">
      <c r="A1592" t="str">
        <f>UPPER(IF(AND(TimeSpend[[#This Row],[Personnel number]]&lt;&gt;"",TimeSpend[[#This Row],[Date]]&lt;&gt;""),TimeSpend[[#This Row],[Personnel number]],""))</f>
        <v/>
      </c>
      <c r="B1592" s="85" t="str">
        <f>IF(AND(TimeSpend[[#This Row],[Personnel number]]&lt;&gt;"",TimeSpend[[#This Row],[Date]]&lt;&gt;""),TEXT(TimeSpend[[#This Row],[Date]],"[$-409]yyyyMMdd"),"")</f>
        <v/>
      </c>
      <c r="C1592" s="33" t="str">
        <f>IF(AND(TimeSpend[[#This Row],[Personnel number]]&lt;&gt;"",TimeSpend[[#This Row],[Date]]&lt;&gt;""),SUBSTITUTE(TimeSpend[[#This Row],[Hours]],",","."),"")</f>
        <v/>
      </c>
      <c r="D1592" t="str">
        <f>IF(AND(TimeSpend[[#This Row],[Personnel number]]&lt;&gt;"",TimeSpend[[#This Row],[Date]]&lt;&gt;""),TimeSpend[[#This Row],[Network]],"")</f>
        <v/>
      </c>
      <c r="E1592" t="str">
        <f>IF(AND(TimeSpend[[#This Row],[Personnel number]]&lt;&gt;"",TimeSpend[[#This Row],[Date]]&lt;&gt;""),TimeSpend[[#This Row],[Network Description]],"")</f>
        <v/>
      </c>
      <c r="F1592" t="str">
        <f>IF(AND(TimeSpend[[#This Row],[Personnel number]]&lt;&gt;"",TimeSpend[[#This Row],[Date]]&lt;&gt;""),TimeSpend[[#This Row],[Activity]],"")</f>
        <v/>
      </c>
      <c r="G1592" t="str">
        <f>IF(AND(TimeSpend[[#This Row],[Personnel number]]&lt;&gt;"",TimeSpend[[#This Row],[Date]]&lt;&gt;""),TimeSpend[[#This Row],[Activity description]],"")</f>
        <v/>
      </c>
      <c r="H1592" s="36" t="str">
        <f>IF(AND(TimeSpend[[#This Row],[Personnel number]]&lt;&gt;"",TimeSpend[[#This Row],[Date]]&lt;&gt;""),TimeSpend[[#This Row],[Start Time]],"")</f>
        <v/>
      </c>
      <c r="I1592" s="36" t="str">
        <f>IF(AND(TimeSpend[[#This Row],[Personnel number]]&lt;&gt;"",TimeSpend[[#This Row],[Date]]&lt;&gt;""),TimeSpend[[#This Row],[End Time]],"")</f>
        <v/>
      </c>
      <c r="J1592" t="str">
        <f>IF(AND(TimeSpend[[#This Row],[Personnel number]]&lt;&gt;"",TimeSpend[[#This Row],[Date]]&lt;&gt;""),TimeSpend[[#This Row],[Location]],"")</f>
        <v/>
      </c>
      <c r="K1592" t="str">
        <f>IF(AND(TimeSpend[[#This Row],[Personnel number]]&lt;&gt;"",TimeSpend[[#This Row],[Date]]&lt;&gt;""),TimeSpend[[#This Row],[Task]],"")</f>
        <v/>
      </c>
      <c r="L1592" t="str">
        <f>IF(AND(TimeSpend[[#This Row],[Personnel number]]&lt;&gt;"",TimeSpend[[#This Row],[Date]]&lt;&gt;""),Utilization!$J$2,"")</f>
        <v/>
      </c>
      <c r="M1592" t="str">
        <f>IF(AND(TimeSpend[[#This Row],[Personnel number]]&lt;&gt;"",TimeSpend[[#This Row],[Date]]&lt;&gt;""),TimeSpend[[#This Row],[Employee Name]],"")</f>
        <v/>
      </c>
      <c r="N1592" t="str">
        <f t="shared" si="48"/>
        <v/>
      </c>
      <c r="O1592" t="str">
        <f t="shared" si="49"/>
        <v/>
      </c>
      <c r="P1592" t="str">
        <f>IF(D1592&lt;&gt;"",VLOOKUP(D1592,Projects!B:C,2,0),"")</f>
        <v/>
      </c>
    </row>
    <row r="1593" spans="1:16" x14ac:dyDescent="0.25">
      <c r="A1593" t="str">
        <f>UPPER(IF(AND(TimeSpend[[#This Row],[Personnel number]]&lt;&gt;"",TimeSpend[[#This Row],[Date]]&lt;&gt;""),TimeSpend[[#This Row],[Personnel number]],""))</f>
        <v/>
      </c>
      <c r="B1593" s="85" t="str">
        <f>IF(AND(TimeSpend[[#This Row],[Personnel number]]&lt;&gt;"",TimeSpend[[#This Row],[Date]]&lt;&gt;""),TEXT(TimeSpend[[#This Row],[Date]],"[$-409]yyyyMMdd"),"")</f>
        <v/>
      </c>
      <c r="C1593" s="33" t="str">
        <f>IF(AND(TimeSpend[[#This Row],[Personnel number]]&lt;&gt;"",TimeSpend[[#This Row],[Date]]&lt;&gt;""),SUBSTITUTE(TimeSpend[[#This Row],[Hours]],",","."),"")</f>
        <v/>
      </c>
      <c r="D1593" t="str">
        <f>IF(AND(TimeSpend[[#This Row],[Personnel number]]&lt;&gt;"",TimeSpend[[#This Row],[Date]]&lt;&gt;""),TimeSpend[[#This Row],[Network]],"")</f>
        <v/>
      </c>
      <c r="E1593" t="str">
        <f>IF(AND(TimeSpend[[#This Row],[Personnel number]]&lt;&gt;"",TimeSpend[[#This Row],[Date]]&lt;&gt;""),TimeSpend[[#This Row],[Network Description]],"")</f>
        <v/>
      </c>
      <c r="F1593" t="str">
        <f>IF(AND(TimeSpend[[#This Row],[Personnel number]]&lt;&gt;"",TimeSpend[[#This Row],[Date]]&lt;&gt;""),TimeSpend[[#This Row],[Activity]],"")</f>
        <v/>
      </c>
      <c r="G1593" t="str">
        <f>IF(AND(TimeSpend[[#This Row],[Personnel number]]&lt;&gt;"",TimeSpend[[#This Row],[Date]]&lt;&gt;""),TimeSpend[[#This Row],[Activity description]],"")</f>
        <v/>
      </c>
      <c r="H1593" s="36" t="str">
        <f>IF(AND(TimeSpend[[#This Row],[Personnel number]]&lt;&gt;"",TimeSpend[[#This Row],[Date]]&lt;&gt;""),TimeSpend[[#This Row],[Start Time]],"")</f>
        <v/>
      </c>
      <c r="I1593" s="36" t="str">
        <f>IF(AND(TimeSpend[[#This Row],[Personnel number]]&lt;&gt;"",TimeSpend[[#This Row],[Date]]&lt;&gt;""),TimeSpend[[#This Row],[End Time]],"")</f>
        <v/>
      </c>
      <c r="J1593" t="str">
        <f>IF(AND(TimeSpend[[#This Row],[Personnel number]]&lt;&gt;"",TimeSpend[[#This Row],[Date]]&lt;&gt;""),TimeSpend[[#This Row],[Location]],"")</f>
        <v/>
      </c>
      <c r="K1593" t="str">
        <f>IF(AND(TimeSpend[[#This Row],[Personnel number]]&lt;&gt;"",TimeSpend[[#This Row],[Date]]&lt;&gt;""),TimeSpend[[#This Row],[Task]],"")</f>
        <v/>
      </c>
      <c r="L1593" t="str">
        <f>IF(AND(TimeSpend[[#This Row],[Personnel number]]&lt;&gt;"",TimeSpend[[#This Row],[Date]]&lt;&gt;""),Utilization!$J$2,"")</f>
        <v/>
      </c>
      <c r="M1593" t="str">
        <f>IF(AND(TimeSpend[[#This Row],[Personnel number]]&lt;&gt;"",TimeSpend[[#This Row],[Date]]&lt;&gt;""),TimeSpend[[#This Row],[Employee Name]],"")</f>
        <v/>
      </c>
      <c r="N1593" t="str">
        <f t="shared" si="48"/>
        <v/>
      </c>
      <c r="O1593" t="str">
        <f t="shared" si="49"/>
        <v/>
      </c>
      <c r="P1593" t="str">
        <f>IF(D1593&lt;&gt;"",VLOOKUP(D1593,Projects!B:C,2,0),"")</f>
        <v/>
      </c>
    </row>
    <row r="1594" spans="1:16" x14ac:dyDescent="0.25">
      <c r="A1594" t="str">
        <f>UPPER(IF(AND(TimeSpend[[#This Row],[Personnel number]]&lt;&gt;"",TimeSpend[[#This Row],[Date]]&lt;&gt;""),TimeSpend[[#This Row],[Personnel number]],""))</f>
        <v/>
      </c>
      <c r="B1594" s="85" t="str">
        <f>IF(AND(TimeSpend[[#This Row],[Personnel number]]&lt;&gt;"",TimeSpend[[#This Row],[Date]]&lt;&gt;""),TEXT(TimeSpend[[#This Row],[Date]],"[$-409]yyyyMMdd"),"")</f>
        <v/>
      </c>
      <c r="C1594" s="33" t="str">
        <f>IF(AND(TimeSpend[[#This Row],[Personnel number]]&lt;&gt;"",TimeSpend[[#This Row],[Date]]&lt;&gt;""),SUBSTITUTE(TimeSpend[[#This Row],[Hours]],",","."),"")</f>
        <v/>
      </c>
      <c r="D1594" t="str">
        <f>IF(AND(TimeSpend[[#This Row],[Personnel number]]&lt;&gt;"",TimeSpend[[#This Row],[Date]]&lt;&gt;""),TimeSpend[[#This Row],[Network]],"")</f>
        <v/>
      </c>
      <c r="E1594" t="str">
        <f>IF(AND(TimeSpend[[#This Row],[Personnel number]]&lt;&gt;"",TimeSpend[[#This Row],[Date]]&lt;&gt;""),TimeSpend[[#This Row],[Network Description]],"")</f>
        <v/>
      </c>
      <c r="F1594" t="str">
        <f>IF(AND(TimeSpend[[#This Row],[Personnel number]]&lt;&gt;"",TimeSpend[[#This Row],[Date]]&lt;&gt;""),TimeSpend[[#This Row],[Activity]],"")</f>
        <v/>
      </c>
      <c r="G1594" t="str">
        <f>IF(AND(TimeSpend[[#This Row],[Personnel number]]&lt;&gt;"",TimeSpend[[#This Row],[Date]]&lt;&gt;""),TimeSpend[[#This Row],[Activity description]],"")</f>
        <v/>
      </c>
      <c r="H1594" s="36" t="str">
        <f>IF(AND(TimeSpend[[#This Row],[Personnel number]]&lt;&gt;"",TimeSpend[[#This Row],[Date]]&lt;&gt;""),TimeSpend[[#This Row],[Start Time]],"")</f>
        <v/>
      </c>
      <c r="I1594" s="36" t="str">
        <f>IF(AND(TimeSpend[[#This Row],[Personnel number]]&lt;&gt;"",TimeSpend[[#This Row],[Date]]&lt;&gt;""),TimeSpend[[#This Row],[End Time]],"")</f>
        <v/>
      </c>
      <c r="J1594" t="str">
        <f>IF(AND(TimeSpend[[#This Row],[Personnel number]]&lt;&gt;"",TimeSpend[[#This Row],[Date]]&lt;&gt;""),TimeSpend[[#This Row],[Location]],"")</f>
        <v/>
      </c>
      <c r="K1594" t="str">
        <f>IF(AND(TimeSpend[[#This Row],[Personnel number]]&lt;&gt;"",TimeSpend[[#This Row],[Date]]&lt;&gt;""),TimeSpend[[#This Row],[Task]],"")</f>
        <v/>
      </c>
      <c r="L1594" t="str">
        <f>IF(AND(TimeSpend[[#This Row],[Personnel number]]&lt;&gt;"",TimeSpend[[#This Row],[Date]]&lt;&gt;""),Utilization!$J$2,"")</f>
        <v/>
      </c>
      <c r="M1594" t="str">
        <f>IF(AND(TimeSpend[[#This Row],[Personnel number]]&lt;&gt;"",TimeSpend[[#This Row],[Date]]&lt;&gt;""),TimeSpend[[#This Row],[Employee Name]],"")</f>
        <v/>
      </c>
      <c r="N1594" t="str">
        <f t="shared" si="48"/>
        <v/>
      </c>
      <c r="O1594" t="str">
        <f t="shared" si="49"/>
        <v/>
      </c>
      <c r="P1594" t="str">
        <f>IF(D1594&lt;&gt;"",VLOOKUP(D1594,Projects!B:C,2,0),"")</f>
        <v/>
      </c>
    </row>
    <row r="1595" spans="1:16" x14ac:dyDescent="0.25">
      <c r="A1595" t="str">
        <f>UPPER(IF(AND(TimeSpend[[#This Row],[Personnel number]]&lt;&gt;"",TimeSpend[[#This Row],[Date]]&lt;&gt;""),TimeSpend[[#This Row],[Personnel number]],""))</f>
        <v/>
      </c>
      <c r="B1595" s="85" t="str">
        <f>IF(AND(TimeSpend[[#This Row],[Personnel number]]&lt;&gt;"",TimeSpend[[#This Row],[Date]]&lt;&gt;""),TEXT(TimeSpend[[#This Row],[Date]],"[$-409]yyyyMMdd"),"")</f>
        <v/>
      </c>
      <c r="C1595" s="33" t="str">
        <f>IF(AND(TimeSpend[[#This Row],[Personnel number]]&lt;&gt;"",TimeSpend[[#This Row],[Date]]&lt;&gt;""),SUBSTITUTE(TimeSpend[[#This Row],[Hours]],",","."),"")</f>
        <v/>
      </c>
      <c r="D1595" t="str">
        <f>IF(AND(TimeSpend[[#This Row],[Personnel number]]&lt;&gt;"",TimeSpend[[#This Row],[Date]]&lt;&gt;""),TimeSpend[[#This Row],[Network]],"")</f>
        <v/>
      </c>
      <c r="E1595" t="str">
        <f>IF(AND(TimeSpend[[#This Row],[Personnel number]]&lt;&gt;"",TimeSpend[[#This Row],[Date]]&lt;&gt;""),TimeSpend[[#This Row],[Network Description]],"")</f>
        <v/>
      </c>
      <c r="F1595" t="str">
        <f>IF(AND(TimeSpend[[#This Row],[Personnel number]]&lt;&gt;"",TimeSpend[[#This Row],[Date]]&lt;&gt;""),TimeSpend[[#This Row],[Activity]],"")</f>
        <v/>
      </c>
      <c r="G1595" t="str">
        <f>IF(AND(TimeSpend[[#This Row],[Personnel number]]&lt;&gt;"",TimeSpend[[#This Row],[Date]]&lt;&gt;""),TimeSpend[[#This Row],[Activity description]],"")</f>
        <v/>
      </c>
      <c r="H1595" s="36" t="str">
        <f>IF(AND(TimeSpend[[#This Row],[Personnel number]]&lt;&gt;"",TimeSpend[[#This Row],[Date]]&lt;&gt;""),TimeSpend[[#This Row],[Start Time]],"")</f>
        <v/>
      </c>
      <c r="I1595" s="36" t="str">
        <f>IF(AND(TimeSpend[[#This Row],[Personnel number]]&lt;&gt;"",TimeSpend[[#This Row],[Date]]&lt;&gt;""),TimeSpend[[#This Row],[End Time]],"")</f>
        <v/>
      </c>
      <c r="J1595" t="str">
        <f>IF(AND(TimeSpend[[#This Row],[Personnel number]]&lt;&gt;"",TimeSpend[[#This Row],[Date]]&lt;&gt;""),TimeSpend[[#This Row],[Location]],"")</f>
        <v/>
      </c>
      <c r="K1595" t="str">
        <f>IF(AND(TimeSpend[[#This Row],[Personnel number]]&lt;&gt;"",TimeSpend[[#This Row],[Date]]&lt;&gt;""),TimeSpend[[#This Row],[Task]],"")</f>
        <v/>
      </c>
      <c r="L1595" t="str">
        <f>IF(AND(TimeSpend[[#This Row],[Personnel number]]&lt;&gt;"",TimeSpend[[#This Row],[Date]]&lt;&gt;""),Utilization!$J$2,"")</f>
        <v/>
      </c>
      <c r="M1595" t="str">
        <f>IF(AND(TimeSpend[[#This Row],[Personnel number]]&lt;&gt;"",TimeSpend[[#This Row],[Date]]&lt;&gt;""),TimeSpend[[#This Row],[Employee Name]],"")</f>
        <v/>
      </c>
      <c r="N1595" t="str">
        <f t="shared" si="48"/>
        <v/>
      </c>
      <c r="O1595" t="str">
        <f t="shared" si="49"/>
        <v/>
      </c>
      <c r="P1595" t="str">
        <f>IF(D1595&lt;&gt;"",VLOOKUP(D1595,Projects!B:C,2,0),"")</f>
        <v/>
      </c>
    </row>
    <row r="1596" spans="1:16" x14ac:dyDescent="0.25">
      <c r="A1596" t="str">
        <f>UPPER(IF(AND(TimeSpend[[#This Row],[Personnel number]]&lt;&gt;"",TimeSpend[[#This Row],[Date]]&lt;&gt;""),TimeSpend[[#This Row],[Personnel number]],""))</f>
        <v/>
      </c>
      <c r="B1596" s="85" t="str">
        <f>IF(AND(TimeSpend[[#This Row],[Personnel number]]&lt;&gt;"",TimeSpend[[#This Row],[Date]]&lt;&gt;""),TEXT(TimeSpend[[#This Row],[Date]],"[$-409]yyyyMMdd"),"")</f>
        <v/>
      </c>
      <c r="C1596" s="33" t="str">
        <f>IF(AND(TimeSpend[[#This Row],[Personnel number]]&lt;&gt;"",TimeSpend[[#This Row],[Date]]&lt;&gt;""),SUBSTITUTE(TimeSpend[[#This Row],[Hours]],",","."),"")</f>
        <v/>
      </c>
      <c r="D1596" t="str">
        <f>IF(AND(TimeSpend[[#This Row],[Personnel number]]&lt;&gt;"",TimeSpend[[#This Row],[Date]]&lt;&gt;""),TimeSpend[[#This Row],[Network]],"")</f>
        <v/>
      </c>
      <c r="E1596" t="str">
        <f>IF(AND(TimeSpend[[#This Row],[Personnel number]]&lt;&gt;"",TimeSpend[[#This Row],[Date]]&lt;&gt;""),TimeSpend[[#This Row],[Network Description]],"")</f>
        <v/>
      </c>
      <c r="F1596" t="str">
        <f>IF(AND(TimeSpend[[#This Row],[Personnel number]]&lt;&gt;"",TimeSpend[[#This Row],[Date]]&lt;&gt;""),TimeSpend[[#This Row],[Activity]],"")</f>
        <v/>
      </c>
      <c r="G1596" t="str">
        <f>IF(AND(TimeSpend[[#This Row],[Personnel number]]&lt;&gt;"",TimeSpend[[#This Row],[Date]]&lt;&gt;""),TimeSpend[[#This Row],[Activity description]],"")</f>
        <v/>
      </c>
      <c r="H1596" s="36" t="str">
        <f>IF(AND(TimeSpend[[#This Row],[Personnel number]]&lt;&gt;"",TimeSpend[[#This Row],[Date]]&lt;&gt;""),TimeSpend[[#This Row],[Start Time]],"")</f>
        <v/>
      </c>
      <c r="I1596" s="36" t="str">
        <f>IF(AND(TimeSpend[[#This Row],[Personnel number]]&lt;&gt;"",TimeSpend[[#This Row],[Date]]&lt;&gt;""),TimeSpend[[#This Row],[End Time]],"")</f>
        <v/>
      </c>
      <c r="J1596" t="str">
        <f>IF(AND(TimeSpend[[#This Row],[Personnel number]]&lt;&gt;"",TimeSpend[[#This Row],[Date]]&lt;&gt;""),TimeSpend[[#This Row],[Location]],"")</f>
        <v/>
      </c>
      <c r="K1596" t="str">
        <f>IF(AND(TimeSpend[[#This Row],[Personnel number]]&lt;&gt;"",TimeSpend[[#This Row],[Date]]&lt;&gt;""),TimeSpend[[#This Row],[Task]],"")</f>
        <v/>
      </c>
      <c r="L1596" t="str">
        <f>IF(AND(TimeSpend[[#This Row],[Personnel number]]&lt;&gt;"",TimeSpend[[#This Row],[Date]]&lt;&gt;""),Utilization!$J$2,"")</f>
        <v/>
      </c>
      <c r="M1596" t="str">
        <f>IF(AND(TimeSpend[[#This Row],[Personnel number]]&lt;&gt;"",TimeSpend[[#This Row],[Date]]&lt;&gt;""),TimeSpend[[#This Row],[Employee Name]],"")</f>
        <v/>
      </c>
      <c r="N1596" t="str">
        <f t="shared" si="48"/>
        <v/>
      </c>
      <c r="O1596" t="str">
        <f t="shared" si="49"/>
        <v/>
      </c>
      <c r="P1596" t="str">
        <f>IF(D1596&lt;&gt;"",VLOOKUP(D1596,Projects!B:C,2,0),"")</f>
        <v/>
      </c>
    </row>
    <row r="1597" spans="1:16" x14ac:dyDescent="0.25">
      <c r="A1597" t="str">
        <f>UPPER(IF(AND(TimeSpend[[#This Row],[Personnel number]]&lt;&gt;"",TimeSpend[[#This Row],[Date]]&lt;&gt;""),TimeSpend[[#This Row],[Personnel number]],""))</f>
        <v/>
      </c>
      <c r="B1597" s="85" t="str">
        <f>IF(AND(TimeSpend[[#This Row],[Personnel number]]&lt;&gt;"",TimeSpend[[#This Row],[Date]]&lt;&gt;""),TEXT(TimeSpend[[#This Row],[Date]],"[$-409]yyyyMMdd"),"")</f>
        <v/>
      </c>
      <c r="C1597" s="33" t="str">
        <f>IF(AND(TimeSpend[[#This Row],[Personnel number]]&lt;&gt;"",TimeSpend[[#This Row],[Date]]&lt;&gt;""),SUBSTITUTE(TimeSpend[[#This Row],[Hours]],",","."),"")</f>
        <v/>
      </c>
      <c r="D1597" t="str">
        <f>IF(AND(TimeSpend[[#This Row],[Personnel number]]&lt;&gt;"",TimeSpend[[#This Row],[Date]]&lt;&gt;""),TimeSpend[[#This Row],[Network]],"")</f>
        <v/>
      </c>
      <c r="E1597" t="str">
        <f>IF(AND(TimeSpend[[#This Row],[Personnel number]]&lt;&gt;"",TimeSpend[[#This Row],[Date]]&lt;&gt;""),TimeSpend[[#This Row],[Network Description]],"")</f>
        <v/>
      </c>
      <c r="F1597" t="str">
        <f>IF(AND(TimeSpend[[#This Row],[Personnel number]]&lt;&gt;"",TimeSpend[[#This Row],[Date]]&lt;&gt;""),TimeSpend[[#This Row],[Activity]],"")</f>
        <v/>
      </c>
      <c r="G1597" t="str">
        <f>IF(AND(TimeSpend[[#This Row],[Personnel number]]&lt;&gt;"",TimeSpend[[#This Row],[Date]]&lt;&gt;""),TimeSpend[[#This Row],[Activity description]],"")</f>
        <v/>
      </c>
      <c r="H1597" s="36" t="str">
        <f>IF(AND(TimeSpend[[#This Row],[Personnel number]]&lt;&gt;"",TimeSpend[[#This Row],[Date]]&lt;&gt;""),TimeSpend[[#This Row],[Start Time]],"")</f>
        <v/>
      </c>
      <c r="I1597" s="36" t="str">
        <f>IF(AND(TimeSpend[[#This Row],[Personnel number]]&lt;&gt;"",TimeSpend[[#This Row],[Date]]&lt;&gt;""),TimeSpend[[#This Row],[End Time]],"")</f>
        <v/>
      </c>
      <c r="J1597" t="str">
        <f>IF(AND(TimeSpend[[#This Row],[Personnel number]]&lt;&gt;"",TimeSpend[[#This Row],[Date]]&lt;&gt;""),TimeSpend[[#This Row],[Location]],"")</f>
        <v/>
      </c>
      <c r="K1597" t="str">
        <f>IF(AND(TimeSpend[[#This Row],[Personnel number]]&lt;&gt;"",TimeSpend[[#This Row],[Date]]&lt;&gt;""),TimeSpend[[#This Row],[Task]],"")</f>
        <v/>
      </c>
      <c r="L1597" t="str">
        <f>IF(AND(TimeSpend[[#This Row],[Personnel number]]&lt;&gt;"",TimeSpend[[#This Row],[Date]]&lt;&gt;""),Utilization!$J$2,"")</f>
        <v/>
      </c>
      <c r="M1597" t="str">
        <f>IF(AND(TimeSpend[[#This Row],[Personnel number]]&lt;&gt;"",TimeSpend[[#This Row],[Date]]&lt;&gt;""),TimeSpend[[#This Row],[Employee Name]],"")</f>
        <v/>
      </c>
      <c r="N1597" t="str">
        <f t="shared" si="48"/>
        <v/>
      </c>
      <c r="O1597" t="str">
        <f t="shared" si="49"/>
        <v/>
      </c>
      <c r="P1597" t="str">
        <f>IF(D1597&lt;&gt;"",VLOOKUP(D1597,Projects!B:C,2,0),"")</f>
        <v/>
      </c>
    </row>
    <row r="1598" spans="1:16" x14ac:dyDescent="0.25">
      <c r="A1598" t="str">
        <f>UPPER(IF(AND(TimeSpend[[#This Row],[Personnel number]]&lt;&gt;"",TimeSpend[[#This Row],[Date]]&lt;&gt;""),TimeSpend[[#This Row],[Personnel number]],""))</f>
        <v/>
      </c>
      <c r="B1598" s="85" t="str">
        <f>IF(AND(TimeSpend[[#This Row],[Personnel number]]&lt;&gt;"",TimeSpend[[#This Row],[Date]]&lt;&gt;""),TEXT(TimeSpend[[#This Row],[Date]],"[$-409]yyyyMMdd"),"")</f>
        <v/>
      </c>
      <c r="C1598" s="33" t="str">
        <f>IF(AND(TimeSpend[[#This Row],[Personnel number]]&lt;&gt;"",TimeSpend[[#This Row],[Date]]&lt;&gt;""),SUBSTITUTE(TimeSpend[[#This Row],[Hours]],",","."),"")</f>
        <v/>
      </c>
      <c r="D1598" t="str">
        <f>IF(AND(TimeSpend[[#This Row],[Personnel number]]&lt;&gt;"",TimeSpend[[#This Row],[Date]]&lt;&gt;""),TimeSpend[[#This Row],[Network]],"")</f>
        <v/>
      </c>
      <c r="E1598" t="str">
        <f>IF(AND(TimeSpend[[#This Row],[Personnel number]]&lt;&gt;"",TimeSpend[[#This Row],[Date]]&lt;&gt;""),TimeSpend[[#This Row],[Network Description]],"")</f>
        <v/>
      </c>
      <c r="F1598" t="str">
        <f>IF(AND(TimeSpend[[#This Row],[Personnel number]]&lt;&gt;"",TimeSpend[[#This Row],[Date]]&lt;&gt;""),TimeSpend[[#This Row],[Activity]],"")</f>
        <v/>
      </c>
      <c r="G1598" t="str">
        <f>IF(AND(TimeSpend[[#This Row],[Personnel number]]&lt;&gt;"",TimeSpend[[#This Row],[Date]]&lt;&gt;""),TimeSpend[[#This Row],[Activity description]],"")</f>
        <v/>
      </c>
      <c r="H1598" s="36" t="str">
        <f>IF(AND(TimeSpend[[#This Row],[Personnel number]]&lt;&gt;"",TimeSpend[[#This Row],[Date]]&lt;&gt;""),TimeSpend[[#This Row],[Start Time]],"")</f>
        <v/>
      </c>
      <c r="I1598" s="36" t="str">
        <f>IF(AND(TimeSpend[[#This Row],[Personnel number]]&lt;&gt;"",TimeSpend[[#This Row],[Date]]&lt;&gt;""),TimeSpend[[#This Row],[End Time]],"")</f>
        <v/>
      </c>
      <c r="J1598" t="str">
        <f>IF(AND(TimeSpend[[#This Row],[Personnel number]]&lt;&gt;"",TimeSpend[[#This Row],[Date]]&lt;&gt;""),TimeSpend[[#This Row],[Location]],"")</f>
        <v/>
      </c>
      <c r="K1598" t="str">
        <f>IF(AND(TimeSpend[[#This Row],[Personnel number]]&lt;&gt;"",TimeSpend[[#This Row],[Date]]&lt;&gt;""),TimeSpend[[#This Row],[Task]],"")</f>
        <v/>
      </c>
      <c r="L1598" t="str">
        <f>IF(AND(TimeSpend[[#This Row],[Personnel number]]&lt;&gt;"",TimeSpend[[#This Row],[Date]]&lt;&gt;""),Utilization!$J$2,"")</f>
        <v/>
      </c>
      <c r="M1598" t="str">
        <f>IF(AND(TimeSpend[[#This Row],[Personnel number]]&lt;&gt;"",TimeSpend[[#This Row],[Date]]&lt;&gt;""),TimeSpend[[#This Row],[Employee Name]],"")</f>
        <v/>
      </c>
      <c r="N1598" t="str">
        <f t="shared" si="48"/>
        <v/>
      </c>
      <c r="O1598" t="str">
        <f t="shared" si="49"/>
        <v/>
      </c>
      <c r="P1598" t="str">
        <f>IF(D1598&lt;&gt;"",VLOOKUP(D1598,Projects!B:C,2,0),"")</f>
        <v/>
      </c>
    </row>
    <row r="1599" spans="1:16" x14ac:dyDescent="0.25">
      <c r="A1599" t="str">
        <f>UPPER(IF(AND(TimeSpend[[#This Row],[Personnel number]]&lt;&gt;"",TimeSpend[[#This Row],[Date]]&lt;&gt;""),TimeSpend[[#This Row],[Personnel number]],""))</f>
        <v/>
      </c>
      <c r="B1599" s="85" t="str">
        <f>IF(AND(TimeSpend[[#This Row],[Personnel number]]&lt;&gt;"",TimeSpend[[#This Row],[Date]]&lt;&gt;""),TEXT(TimeSpend[[#This Row],[Date]],"[$-409]yyyyMMdd"),"")</f>
        <v/>
      </c>
      <c r="C1599" s="33" t="str">
        <f>IF(AND(TimeSpend[[#This Row],[Personnel number]]&lt;&gt;"",TimeSpend[[#This Row],[Date]]&lt;&gt;""),SUBSTITUTE(TimeSpend[[#This Row],[Hours]],",","."),"")</f>
        <v/>
      </c>
      <c r="D1599" t="str">
        <f>IF(AND(TimeSpend[[#This Row],[Personnel number]]&lt;&gt;"",TimeSpend[[#This Row],[Date]]&lt;&gt;""),TimeSpend[[#This Row],[Network]],"")</f>
        <v/>
      </c>
      <c r="E1599" t="str">
        <f>IF(AND(TimeSpend[[#This Row],[Personnel number]]&lt;&gt;"",TimeSpend[[#This Row],[Date]]&lt;&gt;""),TimeSpend[[#This Row],[Network Description]],"")</f>
        <v/>
      </c>
      <c r="F1599" t="str">
        <f>IF(AND(TimeSpend[[#This Row],[Personnel number]]&lt;&gt;"",TimeSpend[[#This Row],[Date]]&lt;&gt;""),TimeSpend[[#This Row],[Activity]],"")</f>
        <v/>
      </c>
      <c r="G1599" t="str">
        <f>IF(AND(TimeSpend[[#This Row],[Personnel number]]&lt;&gt;"",TimeSpend[[#This Row],[Date]]&lt;&gt;""),TimeSpend[[#This Row],[Activity description]],"")</f>
        <v/>
      </c>
      <c r="H1599" s="36" t="str">
        <f>IF(AND(TimeSpend[[#This Row],[Personnel number]]&lt;&gt;"",TimeSpend[[#This Row],[Date]]&lt;&gt;""),TimeSpend[[#This Row],[Start Time]],"")</f>
        <v/>
      </c>
      <c r="I1599" s="36" t="str">
        <f>IF(AND(TimeSpend[[#This Row],[Personnel number]]&lt;&gt;"",TimeSpend[[#This Row],[Date]]&lt;&gt;""),TimeSpend[[#This Row],[End Time]],"")</f>
        <v/>
      </c>
      <c r="J1599" t="str">
        <f>IF(AND(TimeSpend[[#This Row],[Personnel number]]&lt;&gt;"",TimeSpend[[#This Row],[Date]]&lt;&gt;""),TimeSpend[[#This Row],[Location]],"")</f>
        <v/>
      </c>
      <c r="K1599" t="str">
        <f>IF(AND(TimeSpend[[#This Row],[Personnel number]]&lt;&gt;"",TimeSpend[[#This Row],[Date]]&lt;&gt;""),TimeSpend[[#This Row],[Task]],"")</f>
        <v/>
      </c>
      <c r="L1599" t="str">
        <f>IF(AND(TimeSpend[[#This Row],[Personnel number]]&lt;&gt;"",TimeSpend[[#This Row],[Date]]&lt;&gt;""),Utilization!$J$2,"")</f>
        <v/>
      </c>
      <c r="M1599" t="str">
        <f>IF(AND(TimeSpend[[#This Row],[Personnel number]]&lt;&gt;"",TimeSpend[[#This Row],[Date]]&lt;&gt;""),TimeSpend[[#This Row],[Employee Name]],"")</f>
        <v/>
      </c>
      <c r="N1599" t="str">
        <f t="shared" si="48"/>
        <v/>
      </c>
      <c r="O1599" t="str">
        <f t="shared" si="49"/>
        <v/>
      </c>
      <c r="P1599" t="str">
        <f>IF(D1599&lt;&gt;"",VLOOKUP(D1599,Projects!B:C,2,0),"")</f>
        <v/>
      </c>
    </row>
    <row r="1600" spans="1:16" x14ac:dyDescent="0.25">
      <c r="A1600" t="str">
        <f>UPPER(IF(AND(TimeSpend[[#This Row],[Personnel number]]&lt;&gt;"",TimeSpend[[#This Row],[Date]]&lt;&gt;""),TimeSpend[[#This Row],[Personnel number]],""))</f>
        <v/>
      </c>
      <c r="B1600" s="85" t="str">
        <f>IF(AND(TimeSpend[[#This Row],[Personnel number]]&lt;&gt;"",TimeSpend[[#This Row],[Date]]&lt;&gt;""),TEXT(TimeSpend[[#This Row],[Date]],"[$-409]yyyyMMdd"),"")</f>
        <v/>
      </c>
      <c r="C1600" s="33" t="str">
        <f>IF(AND(TimeSpend[[#This Row],[Personnel number]]&lt;&gt;"",TimeSpend[[#This Row],[Date]]&lt;&gt;""),SUBSTITUTE(TimeSpend[[#This Row],[Hours]],",","."),"")</f>
        <v/>
      </c>
      <c r="D1600" t="str">
        <f>IF(AND(TimeSpend[[#This Row],[Personnel number]]&lt;&gt;"",TimeSpend[[#This Row],[Date]]&lt;&gt;""),TimeSpend[[#This Row],[Network]],"")</f>
        <v/>
      </c>
      <c r="E1600" t="str">
        <f>IF(AND(TimeSpend[[#This Row],[Personnel number]]&lt;&gt;"",TimeSpend[[#This Row],[Date]]&lt;&gt;""),TimeSpend[[#This Row],[Network Description]],"")</f>
        <v/>
      </c>
      <c r="F1600" t="str">
        <f>IF(AND(TimeSpend[[#This Row],[Personnel number]]&lt;&gt;"",TimeSpend[[#This Row],[Date]]&lt;&gt;""),TimeSpend[[#This Row],[Activity]],"")</f>
        <v/>
      </c>
      <c r="G1600" t="str">
        <f>IF(AND(TimeSpend[[#This Row],[Personnel number]]&lt;&gt;"",TimeSpend[[#This Row],[Date]]&lt;&gt;""),TimeSpend[[#This Row],[Activity description]],"")</f>
        <v/>
      </c>
      <c r="H1600" s="36" t="str">
        <f>IF(AND(TimeSpend[[#This Row],[Personnel number]]&lt;&gt;"",TimeSpend[[#This Row],[Date]]&lt;&gt;""),TimeSpend[[#This Row],[Start Time]],"")</f>
        <v/>
      </c>
      <c r="I1600" s="36" t="str">
        <f>IF(AND(TimeSpend[[#This Row],[Personnel number]]&lt;&gt;"",TimeSpend[[#This Row],[Date]]&lt;&gt;""),TimeSpend[[#This Row],[End Time]],"")</f>
        <v/>
      </c>
      <c r="J1600" t="str">
        <f>IF(AND(TimeSpend[[#This Row],[Personnel number]]&lt;&gt;"",TimeSpend[[#This Row],[Date]]&lt;&gt;""),TimeSpend[[#This Row],[Location]],"")</f>
        <v/>
      </c>
      <c r="K1600" t="str">
        <f>IF(AND(TimeSpend[[#This Row],[Personnel number]]&lt;&gt;"",TimeSpend[[#This Row],[Date]]&lt;&gt;""),TimeSpend[[#This Row],[Task]],"")</f>
        <v/>
      </c>
      <c r="L1600" t="str">
        <f>IF(AND(TimeSpend[[#This Row],[Personnel number]]&lt;&gt;"",TimeSpend[[#This Row],[Date]]&lt;&gt;""),Utilization!$J$2,"")</f>
        <v/>
      </c>
      <c r="M1600" t="str">
        <f>IF(AND(TimeSpend[[#This Row],[Personnel number]]&lt;&gt;"",TimeSpend[[#This Row],[Date]]&lt;&gt;""),TimeSpend[[#This Row],[Employee Name]],"")</f>
        <v/>
      </c>
      <c r="N1600" t="str">
        <f t="shared" si="48"/>
        <v/>
      </c>
      <c r="O1600" t="str">
        <f t="shared" si="49"/>
        <v/>
      </c>
      <c r="P1600" t="str">
        <f>IF(D1600&lt;&gt;"",VLOOKUP(D1600,Projects!B:C,2,0),"")</f>
        <v/>
      </c>
    </row>
    <row r="1601" spans="1:16" x14ac:dyDescent="0.25">
      <c r="A1601" t="str">
        <f>UPPER(IF(AND(TimeSpend[[#This Row],[Personnel number]]&lt;&gt;"",TimeSpend[[#This Row],[Date]]&lt;&gt;""),TimeSpend[[#This Row],[Personnel number]],""))</f>
        <v/>
      </c>
      <c r="B1601" s="85" t="str">
        <f>IF(AND(TimeSpend[[#This Row],[Personnel number]]&lt;&gt;"",TimeSpend[[#This Row],[Date]]&lt;&gt;""),TEXT(TimeSpend[[#This Row],[Date]],"[$-409]yyyyMMdd"),"")</f>
        <v/>
      </c>
      <c r="C1601" s="33" t="str">
        <f>IF(AND(TimeSpend[[#This Row],[Personnel number]]&lt;&gt;"",TimeSpend[[#This Row],[Date]]&lt;&gt;""),SUBSTITUTE(TimeSpend[[#This Row],[Hours]],",","."),"")</f>
        <v/>
      </c>
      <c r="D1601" t="str">
        <f>IF(AND(TimeSpend[[#This Row],[Personnel number]]&lt;&gt;"",TimeSpend[[#This Row],[Date]]&lt;&gt;""),TimeSpend[[#This Row],[Network]],"")</f>
        <v/>
      </c>
      <c r="E1601" t="str">
        <f>IF(AND(TimeSpend[[#This Row],[Personnel number]]&lt;&gt;"",TimeSpend[[#This Row],[Date]]&lt;&gt;""),TimeSpend[[#This Row],[Network Description]],"")</f>
        <v/>
      </c>
      <c r="F1601" t="str">
        <f>IF(AND(TimeSpend[[#This Row],[Personnel number]]&lt;&gt;"",TimeSpend[[#This Row],[Date]]&lt;&gt;""),TimeSpend[[#This Row],[Activity]],"")</f>
        <v/>
      </c>
      <c r="G1601" t="str">
        <f>IF(AND(TimeSpend[[#This Row],[Personnel number]]&lt;&gt;"",TimeSpend[[#This Row],[Date]]&lt;&gt;""),TimeSpend[[#This Row],[Activity description]],"")</f>
        <v/>
      </c>
      <c r="H1601" s="36" t="str">
        <f>IF(AND(TimeSpend[[#This Row],[Personnel number]]&lt;&gt;"",TimeSpend[[#This Row],[Date]]&lt;&gt;""),TimeSpend[[#This Row],[Start Time]],"")</f>
        <v/>
      </c>
      <c r="I1601" s="36" t="str">
        <f>IF(AND(TimeSpend[[#This Row],[Personnel number]]&lt;&gt;"",TimeSpend[[#This Row],[Date]]&lt;&gt;""),TimeSpend[[#This Row],[End Time]],"")</f>
        <v/>
      </c>
      <c r="J1601" t="str">
        <f>IF(AND(TimeSpend[[#This Row],[Personnel number]]&lt;&gt;"",TimeSpend[[#This Row],[Date]]&lt;&gt;""),TimeSpend[[#This Row],[Location]],"")</f>
        <v/>
      </c>
      <c r="K1601" t="str">
        <f>IF(AND(TimeSpend[[#This Row],[Personnel number]]&lt;&gt;"",TimeSpend[[#This Row],[Date]]&lt;&gt;""),TimeSpend[[#This Row],[Task]],"")</f>
        <v/>
      </c>
      <c r="L1601" t="str">
        <f>IF(AND(TimeSpend[[#This Row],[Personnel number]]&lt;&gt;"",TimeSpend[[#This Row],[Date]]&lt;&gt;""),Utilization!$J$2,"")</f>
        <v/>
      </c>
      <c r="M1601" t="str">
        <f>IF(AND(TimeSpend[[#This Row],[Personnel number]]&lt;&gt;"",TimeSpend[[#This Row],[Date]]&lt;&gt;""),TimeSpend[[#This Row],[Employee Name]],"")</f>
        <v/>
      </c>
      <c r="N1601" t="str">
        <f t="shared" si="48"/>
        <v/>
      </c>
      <c r="O1601" t="str">
        <f t="shared" si="49"/>
        <v/>
      </c>
      <c r="P1601" t="str">
        <f>IF(D1601&lt;&gt;"",VLOOKUP(D1601,Projects!B:C,2,0),"")</f>
        <v/>
      </c>
    </row>
    <row r="1602" spans="1:16" x14ac:dyDescent="0.25">
      <c r="A1602" t="str">
        <f>UPPER(IF(AND(TimeSpend[[#This Row],[Personnel number]]&lt;&gt;"",TimeSpend[[#This Row],[Date]]&lt;&gt;""),TimeSpend[[#This Row],[Personnel number]],""))</f>
        <v/>
      </c>
      <c r="B1602" s="85" t="str">
        <f>IF(AND(TimeSpend[[#This Row],[Personnel number]]&lt;&gt;"",TimeSpend[[#This Row],[Date]]&lt;&gt;""),TEXT(TimeSpend[[#This Row],[Date]],"[$-409]yyyyMMdd"),"")</f>
        <v/>
      </c>
      <c r="C1602" s="33" t="str">
        <f>IF(AND(TimeSpend[[#This Row],[Personnel number]]&lt;&gt;"",TimeSpend[[#This Row],[Date]]&lt;&gt;""),SUBSTITUTE(TimeSpend[[#This Row],[Hours]],",","."),"")</f>
        <v/>
      </c>
      <c r="D1602" t="str">
        <f>IF(AND(TimeSpend[[#This Row],[Personnel number]]&lt;&gt;"",TimeSpend[[#This Row],[Date]]&lt;&gt;""),TimeSpend[[#This Row],[Network]],"")</f>
        <v/>
      </c>
      <c r="E1602" t="str">
        <f>IF(AND(TimeSpend[[#This Row],[Personnel number]]&lt;&gt;"",TimeSpend[[#This Row],[Date]]&lt;&gt;""),TimeSpend[[#This Row],[Network Description]],"")</f>
        <v/>
      </c>
      <c r="F1602" t="str">
        <f>IF(AND(TimeSpend[[#This Row],[Personnel number]]&lt;&gt;"",TimeSpend[[#This Row],[Date]]&lt;&gt;""),TimeSpend[[#This Row],[Activity]],"")</f>
        <v/>
      </c>
      <c r="G1602" t="str">
        <f>IF(AND(TimeSpend[[#This Row],[Personnel number]]&lt;&gt;"",TimeSpend[[#This Row],[Date]]&lt;&gt;""),TimeSpend[[#This Row],[Activity description]],"")</f>
        <v/>
      </c>
      <c r="H1602" s="36" t="str">
        <f>IF(AND(TimeSpend[[#This Row],[Personnel number]]&lt;&gt;"",TimeSpend[[#This Row],[Date]]&lt;&gt;""),TimeSpend[[#This Row],[Start Time]],"")</f>
        <v/>
      </c>
      <c r="I1602" s="36" t="str">
        <f>IF(AND(TimeSpend[[#This Row],[Personnel number]]&lt;&gt;"",TimeSpend[[#This Row],[Date]]&lt;&gt;""),TimeSpend[[#This Row],[End Time]],"")</f>
        <v/>
      </c>
      <c r="J1602" t="str">
        <f>IF(AND(TimeSpend[[#This Row],[Personnel number]]&lt;&gt;"",TimeSpend[[#This Row],[Date]]&lt;&gt;""),TimeSpend[[#This Row],[Location]],"")</f>
        <v/>
      </c>
      <c r="K1602" t="str">
        <f>IF(AND(TimeSpend[[#This Row],[Personnel number]]&lt;&gt;"",TimeSpend[[#This Row],[Date]]&lt;&gt;""),TimeSpend[[#This Row],[Task]],"")</f>
        <v/>
      </c>
      <c r="L1602" t="str">
        <f>IF(AND(TimeSpend[[#This Row],[Personnel number]]&lt;&gt;"",TimeSpend[[#This Row],[Date]]&lt;&gt;""),Utilization!$J$2,"")</f>
        <v/>
      </c>
      <c r="M1602" t="str">
        <f>IF(AND(TimeSpend[[#This Row],[Personnel number]]&lt;&gt;"",TimeSpend[[#This Row],[Date]]&lt;&gt;""),TimeSpend[[#This Row],[Employee Name]],"")</f>
        <v/>
      </c>
      <c r="N1602" t="str">
        <f t="shared" ref="N1602:N1665" si="50">IF(A1602&lt;&gt;"",ROW(A1602)-1,"")</f>
        <v/>
      </c>
      <c r="O1602" t="str">
        <f t="shared" ref="O1602:O1665" si="51">IF(A1602&lt;&gt;"",L1602&amp;"-"&amp;N1602,"")</f>
        <v/>
      </c>
      <c r="P1602" t="str">
        <f>IF(D1602&lt;&gt;"",VLOOKUP(D1602,Projects!B:C,2,0),"")</f>
        <v/>
      </c>
    </row>
    <row r="1603" spans="1:16" x14ac:dyDescent="0.25">
      <c r="A1603" t="str">
        <f>UPPER(IF(AND(TimeSpend[[#This Row],[Personnel number]]&lt;&gt;"",TimeSpend[[#This Row],[Date]]&lt;&gt;""),TimeSpend[[#This Row],[Personnel number]],""))</f>
        <v/>
      </c>
      <c r="B1603" s="85" t="str">
        <f>IF(AND(TimeSpend[[#This Row],[Personnel number]]&lt;&gt;"",TimeSpend[[#This Row],[Date]]&lt;&gt;""),TEXT(TimeSpend[[#This Row],[Date]],"[$-409]yyyyMMdd"),"")</f>
        <v/>
      </c>
      <c r="C1603" s="33" t="str">
        <f>IF(AND(TimeSpend[[#This Row],[Personnel number]]&lt;&gt;"",TimeSpend[[#This Row],[Date]]&lt;&gt;""),SUBSTITUTE(TimeSpend[[#This Row],[Hours]],",","."),"")</f>
        <v/>
      </c>
      <c r="D1603" t="str">
        <f>IF(AND(TimeSpend[[#This Row],[Personnel number]]&lt;&gt;"",TimeSpend[[#This Row],[Date]]&lt;&gt;""),TimeSpend[[#This Row],[Network]],"")</f>
        <v/>
      </c>
      <c r="E1603" t="str">
        <f>IF(AND(TimeSpend[[#This Row],[Personnel number]]&lt;&gt;"",TimeSpend[[#This Row],[Date]]&lt;&gt;""),TimeSpend[[#This Row],[Network Description]],"")</f>
        <v/>
      </c>
      <c r="F1603" t="str">
        <f>IF(AND(TimeSpend[[#This Row],[Personnel number]]&lt;&gt;"",TimeSpend[[#This Row],[Date]]&lt;&gt;""),TimeSpend[[#This Row],[Activity]],"")</f>
        <v/>
      </c>
      <c r="G1603" t="str">
        <f>IF(AND(TimeSpend[[#This Row],[Personnel number]]&lt;&gt;"",TimeSpend[[#This Row],[Date]]&lt;&gt;""),TimeSpend[[#This Row],[Activity description]],"")</f>
        <v/>
      </c>
      <c r="H1603" s="36" t="str">
        <f>IF(AND(TimeSpend[[#This Row],[Personnel number]]&lt;&gt;"",TimeSpend[[#This Row],[Date]]&lt;&gt;""),TimeSpend[[#This Row],[Start Time]],"")</f>
        <v/>
      </c>
      <c r="I1603" s="36" t="str">
        <f>IF(AND(TimeSpend[[#This Row],[Personnel number]]&lt;&gt;"",TimeSpend[[#This Row],[Date]]&lt;&gt;""),TimeSpend[[#This Row],[End Time]],"")</f>
        <v/>
      </c>
      <c r="J1603" t="str">
        <f>IF(AND(TimeSpend[[#This Row],[Personnel number]]&lt;&gt;"",TimeSpend[[#This Row],[Date]]&lt;&gt;""),TimeSpend[[#This Row],[Location]],"")</f>
        <v/>
      </c>
      <c r="K1603" t="str">
        <f>IF(AND(TimeSpend[[#This Row],[Personnel number]]&lt;&gt;"",TimeSpend[[#This Row],[Date]]&lt;&gt;""),TimeSpend[[#This Row],[Task]],"")</f>
        <v/>
      </c>
      <c r="L1603" t="str">
        <f>IF(AND(TimeSpend[[#This Row],[Personnel number]]&lt;&gt;"",TimeSpend[[#This Row],[Date]]&lt;&gt;""),Utilization!$J$2,"")</f>
        <v/>
      </c>
      <c r="M1603" t="str">
        <f>IF(AND(TimeSpend[[#This Row],[Personnel number]]&lt;&gt;"",TimeSpend[[#This Row],[Date]]&lt;&gt;""),TimeSpend[[#This Row],[Employee Name]],"")</f>
        <v/>
      </c>
      <c r="N1603" t="str">
        <f t="shared" si="50"/>
        <v/>
      </c>
      <c r="O1603" t="str">
        <f t="shared" si="51"/>
        <v/>
      </c>
      <c r="P1603" t="str">
        <f>IF(D1603&lt;&gt;"",VLOOKUP(D1603,Projects!B:C,2,0),"")</f>
        <v/>
      </c>
    </row>
    <row r="1604" spans="1:16" x14ac:dyDescent="0.25">
      <c r="A1604" t="str">
        <f>UPPER(IF(AND(TimeSpend[[#This Row],[Personnel number]]&lt;&gt;"",TimeSpend[[#This Row],[Date]]&lt;&gt;""),TimeSpend[[#This Row],[Personnel number]],""))</f>
        <v/>
      </c>
      <c r="B1604" s="85" t="str">
        <f>IF(AND(TimeSpend[[#This Row],[Personnel number]]&lt;&gt;"",TimeSpend[[#This Row],[Date]]&lt;&gt;""),TEXT(TimeSpend[[#This Row],[Date]],"[$-409]yyyyMMdd"),"")</f>
        <v/>
      </c>
      <c r="C1604" s="33" t="str">
        <f>IF(AND(TimeSpend[[#This Row],[Personnel number]]&lt;&gt;"",TimeSpend[[#This Row],[Date]]&lt;&gt;""),SUBSTITUTE(TimeSpend[[#This Row],[Hours]],",","."),"")</f>
        <v/>
      </c>
      <c r="D1604" t="str">
        <f>IF(AND(TimeSpend[[#This Row],[Personnel number]]&lt;&gt;"",TimeSpend[[#This Row],[Date]]&lt;&gt;""),TimeSpend[[#This Row],[Network]],"")</f>
        <v/>
      </c>
      <c r="E1604" t="str">
        <f>IF(AND(TimeSpend[[#This Row],[Personnel number]]&lt;&gt;"",TimeSpend[[#This Row],[Date]]&lt;&gt;""),TimeSpend[[#This Row],[Network Description]],"")</f>
        <v/>
      </c>
      <c r="F1604" t="str">
        <f>IF(AND(TimeSpend[[#This Row],[Personnel number]]&lt;&gt;"",TimeSpend[[#This Row],[Date]]&lt;&gt;""),TimeSpend[[#This Row],[Activity]],"")</f>
        <v/>
      </c>
      <c r="G1604" t="str">
        <f>IF(AND(TimeSpend[[#This Row],[Personnel number]]&lt;&gt;"",TimeSpend[[#This Row],[Date]]&lt;&gt;""),TimeSpend[[#This Row],[Activity description]],"")</f>
        <v/>
      </c>
      <c r="H1604" s="36" t="str">
        <f>IF(AND(TimeSpend[[#This Row],[Personnel number]]&lt;&gt;"",TimeSpend[[#This Row],[Date]]&lt;&gt;""),TimeSpend[[#This Row],[Start Time]],"")</f>
        <v/>
      </c>
      <c r="I1604" s="36" t="str">
        <f>IF(AND(TimeSpend[[#This Row],[Personnel number]]&lt;&gt;"",TimeSpend[[#This Row],[Date]]&lt;&gt;""),TimeSpend[[#This Row],[End Time]],"")</f>
        <v/>
      </c>
      <c r="J1604" t="str">
        <f>IF(AND(TimeSpend[[#This Row],[Personnel number]]&lt;&gt;"",TimeSpend[[#This Row],[Date]]&lt;&gt;""),TimeSpend[[#This Row],[Location]],"")</f>
        <v/>
      </c>
      <c r="K1604" t="str">
        <f>IF(AND(TimeSpend[[#This Row],[Personnel number]]&lt;&gt;"",TimeSpend[[#This Row],[Date]]&lt;&gt;""),TimeSpend[[#This Row],[Task]],"")</f>
        <v/>
      </c>
      <c r="L1604" t="str">
        <f>IF(AND(TimeSpend[[#This Row],[Personnel number]]&lt;&gt;"",TimeSpend[[#This Row],[Date]]&lt;&gt;""),Utilization!$J$2,"")</f>
        <v/>
      </c>
      <c r="M1604" t="str">
        <f>IF(AND(TimeSpend[[#This Row],[Personnel number]]&lt;&gt;"",TimeSpend[[#This Row],[Date]]&lt;&gt;""),TimeSpend[[#This Row],[Employee Name]],"")</f>
        <v/>
      </c>
      <c r="N1604" t="str">
        <f t="shared" si="50"/>
        <v/>
      </c>
      <c r="O1604" t="str">
        <f t="shared" si="51"/>
        <v/>
      </c>
      <c r="P1604" t="str">
        <f>IF(D1604&lt;&gt;"",VLOOKUP(D1604,Projects!B:C,2,0),"")</f>
        <v/>
      </c>
    </row>
    <row r="1605" spans="1:16" x14ac:dyDescent="0.25">
      <c r="A1605" t="str">
        <f>UPPER(IF(AND(TimeSpend[[#This Row],[Personnel number]]&lt;&gt;"",TimeSpend[[#This Row],[Date]]&lt;&gt;""),TimeSpend[[#This Row],[Personnel number]],""))</f>
        <v/>
      </c>
      <c r="B1605" s="85" t="str">
        <f>IF(AND(TimeSpend[[#This Row],[Personnel number]]&lt;&gt;"",TimeSpend[[#This Row],[Date]]&lt;&gt;""),TEXT(TimeSpend[[#This Row],[Date]],"[$-409]yyyyMMdd"),"")</f>
        <v/>
      </c>
      <c r="C1605" s="33" t="str">
        <f>IF(AND(TimeSpend[[#This Row],[Personnel number]]&lt;&gt;"",TimeSpend[[#This Row],[Date]]&lt;&gt;""),SUBSTITUTE(TimeSpend[[#This Row],[Hours]],",","."),"")</f>
        <v/>
      </c>
      <c r="D1605" t="str">
        <f>IF(AND(TimeSpend[[#This Row],[Personnel number]]&lt;&gt;"",TimeSpend[[#This Row],[Date]]&lt;&gt;""),TimeSpend[[#This Row],[Network]],"")</f>
        <v/>
      </c>
      <c r="E1605" t="str">
        <f>IF(AND(TimeSpend[[#This Row],[Personnel number]]&lt;&gt;"",TimeSpend[[#This Row],[Date]]&lt;&gt;""),TimeSpend[[#This Row],[Network Description]],"")</f>
        <v/>
      </c>
      <c r="F1605" t="str">
        <f>IF(AND(TimeSpend[[#This Row],[Personnel number]]&lt;&gt;"",TimeSpend[[#This Row],[Date]]&lt;&gt;""),TimeSpend[[#This Row],[Activity]],"")</f>
        <v/>
      </c>
      <c r="G1605" t="str">
        <f>IF(AND(TimeSpend[[#This Row],[Personnel number]]&lt;&gt;"",TimeSpend[[#This Row],[Date]]&lt;&gt;""),TimeSpend[[#This Row],[Activity description]],"")</f>
        <v/>
      </c>
      <c r="H1605" s="36" t="str">
        <f>IF(AND(TimeSpend[[#This Row],[Personnel number]]&lt;&gt;"",TimeSpend[[#This Row],[Date]]&lt;&gt;""),TimeSpend[[#This Row],[Start Time]],"")</f>
        <v/>
      </c>
      <c r="I1605" s="36" t="str">
        <f>IF(AND(TimeSpend[[#This Row],[Personnel number]]&lt;&gt;"",TimeSpend[[#This Row],[Date]]&lt;&gt;""),TimeSpend[[#This Row],[End Time]],"")</f>
        <v/>
      </c>
      <c r="J1605" t="str">
        <f>IF(AND(TimeSpend[[#This Row],[Personnel number]]&lt;&gt;"",TimeSpend[[#This Row],[Date]]&lt;&gt;""),TimeSpend[[#This Row],[Location]],"")</f>
        <v/>
      </c>
      <c r="K1605" t="str">
        <f>IF(AND(TimeSpend[[#This Row],[Personnel number]]&lt;&gt;"",TimeSpend[[#This Row],[Date]]&lt;&gt;""),TimeSpend[[#This Row],[Task]],"")</f>
        <v/>
      </c>
      <c r="L1605" t="str">
        <f>IF(AND(TimeSpend[[#This Row],[Personnel number]]&lt;&gt;"",TimeSpend[[#This Row],[Date]]&lt;&gt;""),Utilization!$J$2,"")</f>
        <v/>
      </c>
      <c r="M1605" t="str">
        <f>IF(AND(TimeSpend[[#This Row],[Personnel number]]&lt;&gt;"",TimeSpend[[#This Row],[Date]]&lt;&gt;""),TimeSpend[[#This Row],[Employee Name]],"")</f>
        <v/>
      </c>
      <c r="N1605" t="str">
        <f t="shared" si="50"/>
        <v/>
      </c>
      <c r="O1605" t="str">
        <f t="shared" si="51"/>
        <v/>
      </c>
      <c r="P1605" t="str">
        <f>IF(D1605&lt;&gt;"",VLOOKUP(D1605,Projects!B:C,2,0),"")</f>
        <v/>
      </c>
    </row>
    <row r="1606" spans="1:16" x14ac:dyDescent="0.25">
      <c r="A1606" t="str">
        <f>UPPER(IF(AND(TimeSpend[[#This Row],[Personnel number]]&lt;&gt;"",TimeSpend[[#This Row],[Date]]&lt;&gt;""),TimeSpend[[#This Row],[Personnel number]],""))</f>
        <v/>
      </c>
      <c r="B1606" s="85" t="str">
        <f>IF(AND(TimeSpend[[#This Row],[Personnel number]]&lt;&gt;"",TimeSpend[[#This Row],[Date]]&lt;&gt;""),TEXT(TimeSpend[[#This Row],[Date]],"[$-409]yyyyMMdd"),"")</f>
        <v/>
      </c>
      <c r="C1606" s="33" t="str">
        <f>IF(AND(TimeSpend[[#This Row],[Personnel number]]&lt;&gt;"",TimeSpend[[#This Row],[Date]]&lt;&gt;""),SUBSTITUTE(TimeSpend[[#This Row],[Hours]],",","."),"")</f>
        <v/>
      </c>
      <c r="D1606" t="str">
        <f>IF(AND(TimeSpend[[#This Row],[Personnel number]]&lt;&gt;"",TimeSpend[[#This Row],[Date]]&lt;&gt;""),TimeSpend[[#This Row],[Network]],"")</f>
        <v/>
      </c>
      <c r="E1606" t="str">
        <f>IF(AND(TimeSpend[[#This Row],[Personnel number]]&lt;&gt;"",TimeSpend[[#This Row],[Date]]&lt;&gt;""),TimeSpend[[#This Row],[Network Description]],"")</f>
        <v/>
      </c>
      <c r="F1606" t="str">
        <f>IF(AND(TimeSpend[[#This Row],[Personnel number]]&lt;&gt;"",TimeSpend[[#This Row],[Date]]&lt;&gt;""),TimeSpend[[#This Row],[Activity]],"")</f>
        <v/>
      </c>
      <c r="G1606" t="str">
        <f>IF(AND(TimeSpend[[#This Row],[Personnel number]]&lt;&gt;"",TimeSpend[[#This Row],[Date]]&lt;&gt;""),TimeSpend[[#This Row],[Activity description]],"")</f>
        <v/>
      </c>
      <c r="H1606" s="36" t="str">
        <f>IF(AND(TimeSpend[[#This Row],[Personnel number]]&lt;&gt;"",TimeSpend[[#This Row],[Date]]&lt;&gt;""),TimeSpend[[#This Row],[Start Time]],"")</f>
        <v/>
      </c>
      <c r="I1606" s="36" t="str">
        <f>IF(AND(TimeSpend[[#This Row],[Personnel number]]&lt;&gt;"",TimeSpend[[#This Row],[Date]]&lt;&gt;""),TimeSpend[[#This Row],[End Time]],"")</f>
        <v/>
      </c>
      <c r="J1606" t="str">
        <f>IF(AND(TimeSpend[[#This Row],[Personnel number]]&lt;&gt;"",TimeSpend[[#This Row],[Date]]&lt;&gt;""),TimeSpend[[#This Row],[Location]],"")</f>
        <v/>
      </c>
      <c r="K1606" t="str">
        <f>IF(AND(TimeSpend[[#This Row],[Personnel number]]&lt;&gt;"",TimeSpend[[#This Row],[Date]]&lt;&gt;""),TimeSpend[[#This Row],[Task]],"")</f>
        <v/>
      </c>
      <c r="L1606" t="str">
        <f>IF(AND(TimeSpend[[#This Row],[Personnel number]]&lt;&gt;"",TimeSpend[[#This Row],[Date]]&lt;&gt;""),Utilization!$J$2,"")</f>
        <v/>
      </c>
      <c r="M1606" t="str">
        <f>IF(AND(TimeSpend[[#This Row],[Personnel number]]&lt;&gt;"",TimeSpend[[#This Row],[Date]]&lt;&gt;""),TimeSpend[[#This Row],[Employee Name]],"")</f>
        <v/>
      </c>
      <c r="N1606" t="str">
        <f t="shared" si="50"/>
        <v/>
      </c>
      <c r="O1606" t="str">
        <f t="shared" si="51"/>
        <v/>
      </c>
      <c r="P1606" t="str">
        <f>IF(D1606&lt;&gt;"",VLOOKUP(D1606,Projects!B:C,2,0),"")</f>
        <v/>
      </c>
    </row>
    <row r="1607" spans="1:16" x14ac:dyDescent="0.25">
      <c r="A1607" t="str">
        <f>UPPER(IF(AND(TimeSpend[[#This Row],[Personnel number]]&lt;&gt;"",TimeSpend[[#This Row],[Date]]&lt;&gt;""),TimeSpend[[#This Row],[Personnel number]],""))</f>
        <v/>
      </c>
      <c r="B1607" s="85" t="str">
        <f>IF(AND(TimeSpend[[#This Row],[Personnel number]]&lt;&gt;"",TimeSpend[[#This Row],[Date]]&lt;&gt;""),TEXT(TimeSpend[[#This Row],[Date]],"[$-409]yyyyMMdd"),"")</f>
        <v/>
      </c>
      <c r="C1607" s="33" t="str">
        <f>IF(AND(TimeSpend[[#This Row],[Personnel number]]&lt;&gt;"",TimeSpend[[#This Row],[Date]]&lt;&gt;""),SUBSTITUTE(TimeSpend[[#This Row],[Hours]],",","."),"")</f>
        <v/>
      </c>
      <c r="D1607" t="str">
        <f>IF(AND(TimeSpend[[#This Row],[Personnel number]]&lt;&gt;"",TimeSpend[[#This Row],[Date]]&lt;&gt;""),TimeSpend[[#This Row],[Network]],"")</f>
        <v/>
      </c>
      <c r="E1607" t="str">
        <f>IF(AND(TimeSpend[[#This Row],[Personnel number]]&lt;&gt;"",TimeSpend[[#This Row],[Date]]&lt;&gt;""),TimeSpend[[#This Row],[Network Description]],"")</f>
        <v/>
      </c>
      <c r="F1607" t="str">
        <f>IF(AND(TimeSpend[[#This Row],[Personnel number]]&lt;&gt;"",TimeSpend[[#This Row],[Date]]&lt;&gt;""),TimeSpend[[#This Row],[Activity]],"")</f>
        <v/>
      </c>
      <c r="G1607" t="str">
        <f>IF(AND(TimeSpend[[#This Row],[Personnel number]]&lt;&gt;"",TimeSpend[[#This Row],[Date]]&lt;&gt;""),TimeSpend[[#This Row],[Activity description]],"")</f>
        <v/>
      </c>
      <c r="H1607" s="36" t="str">
        <f>IF(AND(TimeSpend[[#This Row],[Personnel number]]&lt;&gt;"",TimeSpend[[#This Row],[Date]]&lt;&gt;""),TimeSpend[[#This Row],[Start Time]],"")</f>
        <v/>
      </c>
      <c r="I1607" s="36" t="str">
        <f>IF(AND(TimeSpend[[#This Row],[Personnel number]]&lt;&gt;"",TimeSpend[[#This Row],[Date]]&lt;&gt;""),TimeSpend[[#This Row],[End Time]],"")</f>
        <v/>
      </c>
      <c r="J1607" t="str">
        <f>IF(AND(TimeSpend[[#This Row],[Personnel number]]&lt;&gt;"",TimeSpend[[#This Row],[Date]]&lt;&gt;""),TimeSpend[[#This Row],[Location]],"")</f>
        <v/>
      </c>
      <c r="K1607" t="str">
        <f>IF(AND(TimeSpend[[#This Row],[Personnel number]]&lt;&gt;"",TimeSpend[[#This Row],[Date]]&lt;&gt;""),TimeSpend[[#This Row],[Task]],"")</f>
        <v/>
      </c>
      <c r="L1607" t="str">
        <f>IF(AND(TimeSpend[[#This Row],[Personnel number]]&lt;&gt;"",TimeSpend[[#This Row],[Date]]&lt;&gt;""),Utilization!$J$2,"")</f>
        <v/>
      </c>
      <c r="M1607" t="str">
        <f>IF(AND(TimeSpend[[#This Row],[Personnel number]]&lt;&gt;"",TimeSpend[[#This Row],[Date]]&lt;&gt;""),TimeSpend[[#This Row],[Employee Name]],"")</f>
        <v/>
      </c>
      <c r="N1607" t="str">
        <f t="shared" si="50"/>
        <v/>
      </c>
      <c r="O1607" t="str">
        <f t="shared" si="51"/>
        <v/>
      </c>
      <c r="P1607" t="str">
        <f>IF(D1607&lt;&gt;"",VLOOKUP(D1607,Projects!B:C,2,0),"")</f>
        <v/>
      </c>
    </row>
    <row r="1608" spans="1:16" x14ac:dyDescent="0.25">
      <c r="A1608" t="str">
        <f>UPPER(IF(AND(TimeSpend[[#This Row],[Personnel number]]&lt;&gt;"",TimeSpend[[#This Row],[Date]]&lt;&gt;""),TimeSpend[[#This Row],[Personnel number]],""))</f>
        <v/>
      </c>
      <c r="B1608" s="85" t="str">
        <f>IF(AND(TimeSpend[[#This Row],[Personnel number]]&lt;&gt;"",TimeSpend[[#This Row],[Date]]&lt;&gt;""),TEXT(TimeSpend[[#This Row],[Date]],"[$-409]yyyyMMdd"),"")</f>
        <v/>
      </c>
      <c r="C1608" s="33" t="str">
        <f>IF(AND(TimeSpend[[#This Row],[Personnel number]]&lt;&gt;"",TimeSpend[[#This Row],[Date]]&lt;&gt;""),SUBSTITUTE(TimeSpend[[#This Row],[Hours]],",","."),"")</f>
        <v/>
      </c>
      <c r="D1608" t="str">
        <f>IF(AND(TimeSpend[[#This Row],[Personnel number]]&lt;&gt;"",TimeSpend[[#This Row],[Date]]&lt;&gt;""),TimeSpend[[#This Row],[Network]],"")</f>
        <v/>
      </c>
      <c r="E1608" t="str">
        <f>IF(AND(TimeSpend[[#This Row],[Personnel number]]&lt;&gt;"",TimeSpend[[#This Row],[Date]]&lt;&gt;""),TimeSpend[[#This Row],[Network Description]],"")</f>
        <v/>
      </c>
      <c r="F1608" t="str">
        <f>IF(AND(TimeSpend[[#This Row],[Personnel number]]&lt;&gt;"",TimeSpend[[#This Row],[Date]]&lt;&gt;""),TimeSpend[[#This Row],[Activity]],"")</f>
        <v/>
      </c>
      <c r="G1608" t="str">
        <f>IF(AND(TimeSpend[[#This Row],[Personnel number]]&lt;&gt;"",TimeSpend[[#This Row],[Date]]&lt;&gt;""),TimeSpend[[#This Row],[Activity description]],"")</f>
        <v/>
      </c>
      <c r="H1608" s="36" t="str">
        <f>IF(AND(TimeSpend[[#This Row],[Personnel number]]&lt;&gt;"",TimeSpend[[#This Row],[Date]]&lt;&gt;""),TimeSpend[[#This Row],[Start Time]],"")</f>
        <v/>
      </c>
      <c r="I1608" s="36" t="str">
        <f>IF(AND(TimeSpend[[#This Row],[Personnel number]]&lt;&gt;"",TimeSpend[[#This Row],[Date]]&lt;&gt;""),TimeSpend[[#This Row],[End Time]],"")</f>
        <v/>
      </c>
      <c r="J1608" t="str">
        <f>IF(AND(TimeSpend[[#This Row],[Personnel number]]&lt;&gt;"",TimeSpend[[#This Row],[Date]]&lt;&gt;""),TimeSpend[[#This Row],[Location]],"")</f>
        <v/>
      </c>
      <c r="K1608" t="str">
        <f>IF(AND(TimeSpend[[#This Row],[Personnel number]]&lt;&gt;"",TimeSpend[[#This Row],[Date]]&lt;&gt;""),TimeSpend[[#This Row],[Task]],"")</f>
        <v/>
      </c>
      <c r="L1608" t="str">
        <f>IF(AND(TimeSpend[[#This Row],[Personnel number]]&lt;&gt;"",TimeSpend[[#This Row],[Date]]&lt;&gt;""),Utilization!$J$2,"")</f>
        <v/>
      </c>
      <c r="M1608" t="str">
        <f>IF(AND(TimeSpend[[#This Row],[Personnel number]]&lt;&gt;"",TimeSpend[[#This Row],[Date]]&lt;&gt;""),TimeSpend[[#This Row],[Employee Name]],"")</f>
        <v/>
      </c>
      <c r="N1608" t="str">
        <f t="shared" si="50"/>
        <v/>
      </c>
      <c r="O1608" t="str">
        <f t="shared" si="51"/>
        <v/>
      </c>
      <c r="P1608" t="str">
        <f>IF(D1608&lt;&gt;"",VLOOKUP(D1608,Projects!B:C,2,0),"")</f>
        <v/>
      </c>
    </row>
    <row r="1609" spans="1:16" x14ac:dyDescent="0.25">
      <c r="A1609" t="str">
        <f>UPPER(IF(AND(TimeSpend[[#This Row],[Personnel number]]&lt;&gt;"",TimeSpend[[#This Row],[Date]]&lt;&gt;""),TimeSpend[[#This Row],[Personnel number]],""))</f>
        <v/>
      </c>
      <c r="B1609" s="85" t="str">
        <f>IF(AND(TimeSpend[[#This Row],[Personnel number]]&lt;&gt;"",TimeSpend[[#This Row],[Date]]&lt;&gt;""),TEXT(TimeSpend[[#This Row],[Date]],"[$-409]yyyyMMdd"),"")</f>
        <v/>
      </c>
      <c r="C1609" s="33" t="str">
        <f>IF(AND(TimeSpend[[#This Row],[Personnel number]]&lt;&gt;"",TimeSpend[[#This Row],[Date]]&lt;&gt;""),SUBSTITUTE(TimeSpend[[#This Row],[Hours]],",","."),"")</f>
        <v/>
      </c>
      <c r="D1609" t="str">
        <f>IF(AND(TimeSpend[[#This Row],[Personnel number]]&lt;&gt;"",TimeSpend[[#This Row],[Date]]&lt;&gt;""),TimeSpend[[#This Row],[Network]],"")</f>
        <v/>
      </c>
      <c r="E1609" t="str">
        <f>IF(AND(TimeSpend[[#This Row],[Personnel number]]&lt;&gt;"",TimeSpend[[#This Row],[Date]]&lt;&gt;""),TimeSpend[[#This Row],[Network Description]],"")</f>
        <v/>
      </c>
      <c r="F1609" t="str">
        <f>IF(AND(TimeSpend[[#This Row],[Personnel number]]&lt;&gt;"",TimeSpend[[#This Row],[Date]]&lt;&gt;""),TimeSpend[[#This Row],[Activity]],"")</f>
        <v/>
      </c>
      <c r="G1609" t="str">
        <f>IF(AND(TimeSpend[[#This Row],[Personnel number]]&lt;&gt;"",TimeSpend[[#This Row],[Date]]&lt;&gt;""),TimeSpend[[#This Row],[Activity description]],"")</f>
        <v/>
      </c>
      <c r="H1609" s="36" t="str">
        <f>IF(AND(TimeSpend[[#This Row],[Personnel number]]&lt;&gt;"",TimeSpend[[#This Row],[Date]]&lt;&gt;""),TimeSpend[[#This Row],[Start Time]],"")</f>
        <v/>
      </c>
      <c r="I1609" s="36" t="str">
        <f>IF(AND(TimeSpend[[#This Row],[Personnel number]]&lt;&gt;"",TimeSpend[[#This Row],[Date]]&lt;&gt;""),TimeSpend[[#This Row],[End Time]],"")</f>
        <v/>
      </c>
      <c r="J1609" t="str">
        <f>IF(AND(TimeSpend[[#This Row],[Personnel number]]&lt;&gt;"",TimeSpend[[#This Row],[Date]]&lt;&gt;""),TimeSpend[[#This Row],[Location]],"")</f>
        <v/>
      </c>
      <c r="K1609" t="str">
        <f>IF(AND(TimeSpend[[#This Row],[Personnel number]]&lt;&gt;"",TimeSpend[[#This Row],[Date]]&lt;&gt;""),TimeSpend[[#This Row],[Task]],"")</f>
        <v/>
      </c>
      <c r="L1609" t="str">
        <f>IF(AND(TimeSpend[[#This Row],[Personnel number]]&lt;&gt;"",TimeSpend[[#This Row],[Date]]&lt;&gt;""),Utilization!$J$2,"")</f>
        <v/>
      </c>
      <c r="M1609" t="str">
        <f>IF(AND(TimeSpend[[#This Row],[Personnel number]]&lt;&gt;"",TimeSpend[[#This Row],[Date]]&lt;&gt;""),TimeSpend[[#This Row],[Employee Name]],"")</f>
        <v/>
      </c>
      <c r="N1609" t="str">
        <f t="shared" si="50"/>
        <v/>
      </c>
      <c r="O1609" t="str">
        <f t="shared" si="51"/>
        <v/>
      </c>
      <c r="P1609" t="str">
        <f>IF(D1609&lt;&gt;"",VLOOKUP(D1609,Projects!B:C,2,0),"")</f>
        <v/>
      </c>
    </row>
    <row r="1610" spans="1:16" x14ac:dyDescent="0.25">
      <c r="A1610" t="str">
        <f>UPPER(IF(AND(TimeSpend[[#This Row],[Personnel number]]&lt;&gt;"",TimeSpend[[#This Row],[Date]]&lt;&gt;""),TimeSpend[[#This Row],[Personnel number]],""))</f>
        <v/>
      </c>
      <c r="B1610" s="85" t="str">
        <f>IF(AND(TimeSpend[[#This Row],[Personnel number]]&lt;&gt;"",TimeSpend[[#This Row],[Date]]&lt;&gt;""),TEXT(TimeSpend[[#This Row],[Date]],"[$-409]yyyyMMdd"),"")</f>
        <v/>
      </c>
      <c r="C1610" s="33" t="str">
        <f>IF(AND(TimeSpend[[#This Row],[Personnel number]]&lt;&gt;"",TimeSpend[[#This Row],[Date]]&lt;&gt;""),SUBSTITUTE(TimeSpend[[#This Row],[Hours]],",","."),"")</f>
        <v/>
      </c>
      <c r="D1610" t="str">
        <f>IF(AND(TimeSpend[[#This Row],[Personnel number]]&lt;&gt;"",TimeSpend[[#This Row],[Date]]&lt;&gt;""),TimeSpend[[#This Row],[Network]],"")</f>
        <v/>
      </c>
      <c r="E1610" t="str">
        <f>IF(AND(TimeSpend[[#This Row],[Personnel number]]&lt;&gt;"",TimeSpend[[#This Row],[Date]]&lt;&gt;""),TimeSpend[[#This Row],[Network Description]],"")</f>
        <v/>
      </c>
      <c r="F1610" t="str">
        <f>IF(AND(TimeSpend[[#This Row],[Personnel number]]&lt;&gt;"",TimeSpend[[#This Row],[Date]]&lt;&gt;""),TimeSpend[[#This Row],[Activity]],"")</f>
        <v/>
      </c>
      <c r="G1610" t="str">
        <f>IF(AND(TimeSpend[[#This Row],[Personnel number]]&lt;&gt;"",TimeSpend[[#This Row],[Date]]&lt;&gt;""),TimeSpend[[#This Row],[Activity description]],"")</f>
        <v/>
      </c>
      <c r="H1610" s="36" t="str">
        <f>IF(AND(TimeSpend[[#This Row],[Personnel number]]&lt;&gt;"",TimeSpend[[#This Row],[Date]]&lt;&gt;""),TimeSpend[[#This Row],[Start Time]],"")</f>
        <v/>
      </c>
      <c r="I1610" s="36" t="str">
        <f>IF(AND(TimeSpend[[#This Row],[Personnel number]]&lt;&gt;"",TimeSpend[[#This Row],[Date]]&lt;&gt;""),TimeSpend[[#This Row],[End Time]],"")</f>
        <v/>
      </c>
      <c r="J1610" t="str">
        <f>IF(AND(TimeSpend[[#This Row],[Personnel number]]&lt;&gt;"",TimeSpend[[#This Row],[Date]]&lt;&gt;""),TimeSpend[[#This Row],[Location]],"")</f>
        <v/>
      </c>
      <c r="K1610" t="str">
        <f>IF(AND(TimeSpend[[#This Row],[Personnel number]]&lt;&gt;"",TimeSpend[[#This Row],[Date]]&lt;&gt;""),TimeSpend[[#This Row],[Task]],"")</f>
        <v/>
      </c>
      <c r="L1610" t="str">
        <f>IF(AND(TimeSpend[[#This Row],[Personnel number]]&lt;&gt;"",TimeSpend[[#This Row],[Date]]&lt;&gt;""),Utilization!$J$2,"")</f>
        <v/>
      </c>
      <c r="M1610" t="str">
        <f>IF(AND(TimeSpend[[#This Row],[Personnel number]]&lt;&gt;"",TimeSpend[[#This Row],[Date]]&lt;&gt;""),TimeSpend[[#This Row],[Employee Name]],"")</f>
        <v/>
      </c>
      <c r="N1610" t="str">
        <f t="shared" si="50"/>
        <v/>
      </c>
      <c r="O1610" t="str">
        <f t="shared" si="51"/>
        <v/>
      </c>
      <c r="P1610" t="str">
        <f>IF(D1610&lt;&gt;"",VLOOKUP(D1610,Projects!B:C,2,0),"")</f>
        <v/>
      </c>
    </row>
    <row r="1611" spans="1:16" x14ac:dyDescent="0.25">
      <c r="A1611" t="str">
        <f>UPPER(IF(AND(TimeSpend[[#This Row],[Personnel number]]&lt;&gt;"",TimeSpend[[#This Row],[Date]]&lt;&gt;""),TimeSpend[[#This Row],[Personnel number]],""))</f>
        <v/>
      </c>
      <c r="B1611" s="85" t="str">
        <f>IF(AND(TimeSpend[[#This Row],[Personnel number]]&lt;&gt;"",TimeSpend[[#This Row],[Date]]&lt;&gt;""),TEXT(TimeSpend[[#This Row],[Date]],"[$-409]yyyyMMdd"),"")</f>
        <v/>
      </c>
      <c r="C1611" s="33" t="str">
        <f>IF(AND(TimeSpend[[#This Row],[Personnel number]]&lt;&gt;"",TimeSpend[[#This Row],[Date]]&lt;&gt;""),SUBSTITUTE(TimeSpend[[#This Row],[Hours]],",","."),"")</f>
        <v/>
      </c>
      <c r="D1611" t="str">
        <f>IF(AND(TimeSpend[[#This Row],[Personnel number]]&lt;&gt;"",TimeSpend[[#This Row],[Date]]&lt;&gt;""),TimeSpend[[#This Row],[Network]],"")</f>
        <v/>
      </c>
      <c r="E1611" t="str">
        <f>IF(AND(TimeSpend[[#This Row],[Personnel number]]&lt;&gt;"",TimeSpend[[#This Row],[Date]]&lt;&gt;""),TimeSpend[[#This Row],[Network Description]],"")</f>
        <v/>
      </c>
      <c r="F1611" t="str">
        <f>IF(AND(TimeSpend[[#This Row],[Personnel number]]&lt;&gt;"",TimeSpend[[#This Row],[Date]]&lt;&gt;""),TimeSpend[[#This Row],[Activity]],"")</f>
        <v/>
      </c>
      <c r="G1611" t="str">
        <f>IF(AND(TimeSpend[[#This Row],[Personnel number]]&lt;&gt;"",TimeSpend[[#This Row],[Date]]&lt;&gt;""),TimeSpend[[#This Row],[Activity description]],"")</f>
        <v/>
      </c>
      <c r="H1611" s="36" t="str">
        <f>IF(AND(TimeSpend[[#This Row],[Personnel number]]&lt;&gt;"",TimeSpend[[#This Row],[Date]]&lt;&gt;""),TimeSpend[[#This Row],[Start Time]],"")</f>
        <v/>
      </c>
      <c r="I1611" s="36" t="str">
        <f>IF(AND(TimeSpend[[#This Row],[Personnel number]]&lt;&gt;"",TimeSpend[[#This Row],[Date]]&lt;&gt;""),TimeSpend[[#This Row],[End Time]],"")</f>
        <v/>
      </c>
      <c r="J1611" t="str">
        <f>IF(AND(TimeSpend[[#This Row],[Personnel number]]&lt;&gt;"",TimeSpend[[#This Row],[Date]]&lt;&gt;""),TimeSpend[[#This Row],[Location]],"")</f>
        <v/>
      </c>
      <c r="K1611" t="str">
        <f>IF(AND(TimeSpend[[#This Row],[Personnel number]]&lt;&gt;"",TimeSpend[[#This Row],[Date]]&lt;&gt;""),TimeSpend[[#This Row],[Task]],"")</f>
        <v/>
      </c>
      <c r="L1611" t="str">
        <f>IF(AND(TimeSpend[[#This Row],[Personnel number]]&lt;&gt;"",TimeSpend[[#This Row],[Date]]&lt;&gt;""),Utilization!$J$2,"")</f>
        <v/>
      </c>
      <c r="M1611" t="str">
        <f>IF(AND(TimeSpend[[#This Row],[Personnel number]]&lt;&gt;"",TimeSpend[[#This Row],[Date]]&lt;&gt;""),TimeSpend[[#This Row],[Employee Name]],"")</f>
        <v/>
      </c>
      <c r="N1611" t="str">
        <f t="shared" si="50"/>
        <v/>
      </c>
      <c r="O1611" t="str">
        <f t="shared" si="51"/>
        <v/>
      </c>
      <c r="P1611" t="str">
        <f>IF(D1611&lt;&gt;"",VLOOKUP(D1611,Projects!B:C,2,0),"")</f>
        <v/>
      </c>
    </row>
    <row r="1612" spans="1:16" x14ac:dyDescent="0.25">
      <c r="A1612" t="str">
        <f>UPPER(IF(AND(TimeSpend[[#This Row],[Personnel number]]&lt;&gt;"",TimeSpend[[#This Row],[Date]]&lt;&gt;""),TimeSpend[[#This Row],[Personnel number]],""))</f>
        <v/>
      </c>
      <c r="B1612" s="85" t="str">
        <f>IF(AND(TimeSpend[[#This Row],[Personnel number]]&lt;&gt;"",TimeSpend[[#This Row],[Date]]&lt;&gt;""),TEXT(TimeSpend[[#This Row],[Date]],"[$-409]yyyyMMdd"),"")</f>
        <v/>
      </c>
      <c r="C1612" s="33" t="str">
        <f>IF(AND(TimeSpend[[#This Row],[Personnel number]]&lt;&gt;"",TimeSpend[[#This Row],[Date]]&lt;&gt;""),SUBSTITUTE(TimeSpend[[#This Row],[Hours]],",","."),"")</f>
        <v/>
      </c>
      <c r="D1612" t="str">
        <f>IF(AND(TimeSpend[[#This Row],[Personnel number]]&lt;&gt;"",TimeSpend[[#This Row],[Date]]&lt;&gt;""),TimeSpend[[#This Row],[Network]],"")</f>
        <v/>
      </c>
      <c r="E1612" t="str">
        <f>IF(AND(TimeSpend[[#This Row],[Personnel number]]&lt;&gt;"",TimeSpend[[#This Row],[Date]]&lt;&gt;""),TimeSpend[[#This Row],[Network Description]],"")</f>
        <v/>
      </c>
      <c r="F1612" t="str">
        <f>IF(AND(TimeSpend[[#This Row],[Personnel number]]&lt;&gt;"",TimeSpend[[#This Row],[Date]]&lt;&gt;""),TimeSpend[[#This Row],[Activity]],"")</f>
        <v/>
      </c>
      <c r="G1612" t="str">
        <f>IF(AND(TimeSpend[[#This Row],[Personnel number]]&lt;&gt;"",TimeSpend[[#This Row],[Date]]&lt;&gt;""),TimeSpend[[#This Row],[Activity description]],"")</f>
        <v/>
      </c>
      <c r="H1612" s="36" t="str">
        <f>IF(AND(TimeSpend[[#This Row],[Personnel number]]&lt;&gt;"",TimeSpend[[#This Row],[Date]]&lt;&gt;""),TimeSpend[[#This Row],[Start Time]],"")</f>
        <v/>
      </c>
      <c r="I1612" s="36" t="str">
        <f>IF(AND(TimeSpend[[#This Row],[Personnel number]]&lt;&gt;"",TimeSpend[[#This Row],[Date]]&lt;&gt;""),TimeSpend[[#This Row],[End Time]],"")</f>
        <v/>
      </c>
      <c r="J1612" t="str">
        <f>IF(AND(TimeSpend[[#This Row],[Personnel number]]&lt;&gt;"",TimeSpend[[#This Row],[Date]]&lt;&gt;""),TimeSpend[[#This Row],[Location]],"")</f>
        <v/>
      </c>
      <c r="K1612" t="str">
        <f>IF(AND(TimeSpend[[#This Row],[Personnel number]]&lt;&gt;"",TimeSpend[[#This Row],[Date]]&lt;&gt;""),TimeSpend[[#This Row],[Task]],"")</f>
        <v/>
      </c>
      <c r="L1612" t="str">
        <f>IF(AND(TimeSpend[[#This Row],[Personnel number]]&lt;&gt;"",TimeSpend[[#This Row],[Date]]&lt;&gt;""),Utilization!$J$2,"")</f>
        <v/>
      </c>
      <c r="M1612" t="str">
        <f>IF(AND(TimeSpend[[#This Row],[Personnel number]]&lt;&gt;"",TimeSpend[[#This Row],[Date]]&lt;&gt;""),TimeSpend[[#This Row],[Employee Name]],"")</f>
        <v/>
      </c>
      <c r="N1612" t="str">
        <f t="shared" si="50"/>
        <v/>
      </c>
      <c r="O1612" t="str">
        <f t="shared" si="51"/>
        <v/>
      </c>
      <c r="P1612" t="str">
        <f>IF(D1612&lt;&gt;"",VLOOKUP(D1612,Projects!B:C,2,0),"")</f>
        <v/>
      </c>
    </row>
    <row r="1613" spans="1:16" x14ac:dyDescent="0.25">
      <c r="A1613" t="str">
        <f>UPPER(IF(AND(TimeSpend[[#This Row],[Personnel number]]&lt;&gt;"",TimeSpend[[#This Row],[Date]]&lt;&gt;""),TimeSpend[[#This Row],[Personnel number]],""))</f>
        <v/>
      </c>
      <c r="B1613" s="85" t="str">
        <f>IF(AND(TimeSpend[[#This Row],[Personnel number]]&lt;&gt;"",TimeSpend[[#This Row],[Date]]&lt;&gt;""),TEXT(TimeSpend[[#This Row],[Date]],"[$-409]yyyyMMdd"),"")</f>
        <v/>
      </c>
      <c r="C1613" s="33" t="str">
        <f>IF(AND(TimeSpend[[#This Row],[Personnel number]]&lt;&gt;"",TimeSpend[[#This Row],[Date]]&lt;&gt;""),SUBSTITUTE(TimeSpend[[#This Row],[Hours]],",","."),"")</f>
        <v/>
      </c>
      <c r="D1613" t="str">
        <f>IF(AND(TimeSpend[[#This Row],[Personnel number]]&lt;&gt;"",TimeSpend[[#This Row],[Date]]&lt;&gt;""),TimeSpend[[#This Row],[Network]],"")</f>
        <v/>
      </c>
      <c r="E1613" t="str">
        <f>IF(AND(TimeSpend[[#This Row],[Personnel number]]&lt;&gt;"",TimeSpend[[#This Row],[Date]]&lt;&gt;""),TimeSpend[[#This Row],[Network Description]],"")</f>
        <v/>
      </c>
      <c r="F1613" t="str">
        <f>IF(AND(TimeSpend[[#This Row],[Personnel number]]&lt;&gt;"",TimeSpend[[#This Row],[Date]]&lt;&gt;""),TimeSpend[[#This Row],[Activity]],"")</f>
        <v/>
      </c>
      <c r="G1613" t="str">
        <f>IF(AND(TimeSpend[[#This Row],[Personnel number]]&lt;&gt;"",TimeSpend[[#This Row],[Date]]&lt;&gt;""),TimeSpend[[#This Row],[Activity description]],"")</f>
        <v/>
      </c>
      <c r="H1613" s="36" t="str">
        <f>IF(AND(TimeSpend[[#This Row],[Personnel number]]&lt;&gt;"",TimeSpend[[#This Row],[Date]]&lt;&gt;""),TimeSpend[[#This Row],[Start Time]],"")</f>
        <v/>
      </c>
      <c r="I1613" s="36" t="str">
        <f>IF(AND(TimeSpend[[#This Row],[Personnel number]]&lt;&gt;"",TimeSpend[[#This Row],[Date]]&lt;&gt;""),TimeSpend[[#This Row],[End Time]],"")</f>
        <v/>
      </c>
      <c r="J1613" t="str">
        <f>IF(AND(TimeSpend[[#This Row],[Personnel number]]&lt;&gt;"",TimeSpend[[#This Row],[Date]]&lt;&gt;""),TimeSpend[[#This Row],[Location]],"")</f>
        <v/>
      </c>
      <c r="K1613" t="str">
        <f>IF(AND(TimeSpend[[#This Row],[Personnel number]]&lt;&gt;"",TimeSpend[[#This Row],[Date]]&lt;&gt;""),TimeSpend[[#This Row],[Task]],"")</f>
        <v/>
      </c>
      <c r="L1613" t="str">
        <f>IF(AND(TimeSpend[[#This Row],[Personnel number]]&lt;&gt;"",TimeSpend[[#This Row],[Date]]&lt;&gt;""),Utilization!$J$2,"")</f>
        <v/>
      </c>
      <c r="M1613" t="str">
        <f>IF(AND(TimeSpend[[#This Row],[Personnel number]]&lt;&gt;"",TimeSpend[[#This Row],[Date]]&lt;&gt;""),TimeSpend[[#This Row],[Employee Name]],"")</f>
        <v/>
      </c>
      <c r="N1613" t="str">
        <f t="shared" si="50"/>
        <v/>
      </c>
      <c r="O1613" t="str">
        <f t="shared" si="51"/>
        <v/>
      </c>
      <c r="P1613" t="str">
        <f>IF(D1613&lt;&gt;"",VLOOKUP(D1613,Projects!B:C,2,0),"")</f>
        <v/>
      </c>
    </row>
    <row r="1614" spans="1:16" x14ac:dyDescent="0.25">
      <c r="A1614" t="str">
        <f>UPPER(IF(AND(TimeSpend[[#This Row],[Personnel number]]&lt;&gt;"",TimeSpend[[#This Row],[Date]]&lt;&gt;""),TimeSpend[[#This Row],[Personnel number]],""))</f>
        <v/>
      </c>
      <c r="B1614" s="85" t="str">
        <f>IF(AND(TimeSpend[[#This Row],[Personnel number]]&lt;&gt;"",TimeSpend[[#This Row],[Date]]&lt;&gt;""),TEXT(TimeSpend[[#This Row],[Date]],"[$-409]yyyyMMdd"),"")</f>
        <v/>
      </c>
      <c r="C1614" s="33" t="str">
        <f>IF(AND(TimeSpend[[#This Row],[Personnel number]]&lt;&gt;"",TimeSpend[[#This Row],[Date]]&lt;&gt;""),SUBSTITUTE(TimeSpend[[#This Row],[Hours]],",","."),"")</f>
        <v/>
      </c>
      <c r="D1614" t="str">
        <f>IF(AND(TimeSpend[[#This Row],[Personnel number]]&lt;&gt;"",TimeSpend[[#This Row],[Date]]&lt;&gt;""),TimeSpend[[#This Row],[Network]],"")</f>
        <v/>
      </c>
      <c r="E1614" t="str">
        <f>IF(AND(TimeSpend[[#This Row],[Personnel number]]&lt;&gt;"",TimeSpend[[#This Row],[Date]]&lt;&gt;""),TimeSpend[[#This Row],[Network Description]],"")</f>
        <v/>
      </c>
      <c r="F1614" t="str">
        <f>IF(AND(TimeSpend[[#This Row],[Personnel number]]&lt;&gt;"",TimeSpend[[#This Row],[Date]]&lt;&gt;""),TimeSpend[[#This Row],[Activity]],"")</f>
        <v/>
      </c>
      <c r="G1614" t="str">
        <f>IF(AND(TimeSpend[[#This Row],[Personnel number]]&lt;&gt;"",TimeSpend[[#This Row],[Date]]&lt;&gt;""),TimeSpend[[#This Row],[Activity description]],"")</f>
        <v/>
      </c>
      <c r="H1614" s="36" t="str">
        <f>IF(AND(TimeSpend[[#This Row],[Personnel number]]&lt;&gt;"",TimeSpend[[#This Row],[Date]]&lt;&gt;""),TimeSpend[[#This Row],[Start Time]],"")</f>
        <v/>
      </c>
      <c r="I1614" s="36" t="str">
        <f>IF(AND(TimeSpend[[#This Row],[Personnel number]]&lt;&gt;"",TimeSpend[[#This Row],[Date]]&lt;&gt;""),TimeSpend[[#This Row],[End Time]],"")</f>
        <v/>
      </c>
      <c r="J1614" t="str">
        <f>IF(AND(TimeSpend[[#This Row],[Personnel number]]&lt;&gt;"",TimeSpend[[#This Row],[Date]]&lt;&gt;""),TimeSpend[[#This Row],[Location]],"")</f>
        <v/>
      </c>
      <c r="K1614" t="str">
        <f>IF(AND(TimeSpend[[#This Row],[Personnel number]]&lt;&gt;"",TimeSpend[[#This Row],[Date]]&lt;&gt;""),TimeSpend[[#This Row],[Task]],"")</f>
        <v/>
      </c>
      <c r="L1614" t="str">
        <f>IF(AND(TimeSpend[[#This Row],[Personnel number]]&lt;&gt;"",TimeSpend[[#This Row],[Date]]&lt;&gt;""),Utilization!$J$2,"")</f>
        <v/>
      </c>
      <c r="M1614" t="str">
        <f>IF(AND(TimeSpend[[#This Row],[Personnel number]]&lt;&gt;"",TimeSpend[[#This Row],[Date]]&lt;&gt;""),TimeSpend[[#This Row],[Employee Name]],"")</f>
        <v/>
      </c>
      <c r="N1614" t="str">
        <f t="shared" si="50"/>
        <v/>
      </c>
      <c r="O1614" t="str">
        <f t="shared" si="51"/>
        <v/>
      </c>
      <c r="P1614" t="str">
        <f>IF(D1614&lt;&gt;"",VLOOKUP(D1614,Projects!B:C,2,0),"")</f>
        <v/>
      </c>
    </row>
    <row r="1615" spans="1:16" x14ac:dyDescent="0.25">
      <c r="A1615" t="str">
        <f>UPPER(IF(AND(TimeSpend[[#This Row],[Personnel number]]&lt;&gt;"",TimeSpend[[#This Row],[Date]]&lt;&gt;""),TimeSpend[[#This Row],[Personnel number]],""))</f>
        <v/>
      </c>
      <c r="B1615" s="85" t="str">
        <f>IF(AND(TimeSpend[[#This Row],[Personnel number]]&lt;&gt;"",TimeSpend[[#This Row],[Date]]&lt;&gt;""),TEXT(TimeSpend[[#This Row],[Date]],"[$-409]yyyyMMdd"),"")</f>
        <v/>
      </c>
      <c r="C1615" s="33" t="str">
        <f>IF(AND(TimeSpend[[#This Row],[Personnel number]]&lt;&gt;"",TimeSpend[[#This Row],[Date]]&lt;&gt;""),SUBSTITUTE(TimeSpend[[#This Row],[Hours]],",","."),"")</f>
        <v/>
      </c>
      <c r="D1615" t="str">
        <f>IF(AND(TimeSpend[[#This Row],[Personnel number]]&lt;&gt;"",TimeSpend[[#This Row],[Date]]&lt;&gt;""),TimeSpend[[#This Row],[Network]],"")</f>
        <v/>
      </c>
      <c r="E1615" t="str">
        <f>IF(AND(TimeSpend[[#This Row],[Personnel number]]&lt;&gt;"",TimeSpend[[#This Row],[Date]]&lt;&gt;""),TimeSpend[[#This Row],[Network Description]],"")</f>
        <v/>
      </c>
      <c r="F1615" t="str">
        <f>IF(AND(TimeSpend[[#This Row],[Personnel number]]&lt;&gt;"",TimeSpend[[#This Row],[Date]]&lt;&gt;""),TimeSpend[[#This Row],[Activity]],"")</f>
        <v/>
      </c>
      <c r="G1615" t="str">
        <f>IF(AND(TimeSpend[[#This Row],[Personnel number]]&lt;&gt;"",TimeSpend[[#This Row],[Date]]&lt;&gt;""),TimeSpend[[#This Row],[Activity description]],"")</f>
        <v/>
      </c>
      <c r="H1615" s="36" t="str">
        <f>IF(AND(TimeSpend[[#This Row],[Personnel number]]&lt;&gt;"",TimeSpend[[#This Row],[Date]]&lt;&gt;""),TimeSpend[[#This Row],[Start Time]],"")</f>
        <v/>
      </c>
      <c r="I1615" s="36" t="str">
        <f>IF(AND(TimeSpend[[#This Row],[Personnel number]]&lt;&gt;"",TimeSpend[[#This Row],[Date]]&lt;&gt;""),TimeSpend[[#This Row],[End Time]],"")</f>
        <v/>
      </c>
      <c r="J1615" t="str">
        <f>IF(AND(TimeSpend[[#This Row],[Personnel number]]&lt;&gt;"",TimeSpend[[#This Row],[Date]]&lt;&gt;""),TimeSpend[[#This Row],[Location]],"")</f>
        <v/>
      </c>
      <c r="K1615" t="str">
        <f>IF(AND(TimeSpend[[#This Row],[Personnel number]]&lt;&gt;"",TimeSpend[[#This Row],[Date]]&lt;&gt;""),TimeSpend[[#This Row],[Task]],"")</f>
        <v/>
      </c>
      <c r="L1615" t="str">
        <f>IF(AND(TimeSpend[[#This Row],[Personnel number]]&lt;&gt;"",TimeSpend[[#This Row],[Date]]&lt;&gt;""),Utilization!$J$2,"")</f>
        <v/>
      </c>
      <c r="M1615" t="str">
        <f>IF(AND(TimeSpend[[#This Row],[Personnel number]]&lt;&gt;"",TimeSpend[[#This Row],[Date]]&lt;&gt;""),TimeSpend[[#This Row],[Employee Name]],"")</f>
        <v/>
      </c>
      <c r="N1615" t="str">
        <f t="shared" si="50"/>
        <v/>
      </c>
      <c r="O1615" t="str">
        <f t="shared" si="51"/>
        <v/>
      </c>
      <c r="P1615" t="str">
        <f>IF(D1615&lt;&gt;"",VLOOKUP(D1615,Projects!B:C,2,0),"")</f>
        <v/>
      </c>
    </row>
    <row r="1616" spans="1:16" x14ac:dyDescent="0.25">
      <c r="A1616" t="str">
        <f>UPPER(IF(AND(TimeSpend[[#This Row],[Personnel number]]&lt;&gt;"",TimeSpend[[#This Row],[Date]]&lt;&gt;""),TimeSpend[[#This Row],[Personnel number]],""))</f>
        <v/>
      </c>
      <c r="B1616" s="85" t="str">
        <f>IF(AND(TimeSpend[[#This Row],[Personnel number]]&lt;&gt;"",TimeSpend[[#This Row],[Date]]&lt;&gt;""),TEXT(TimeSpend[[#This Row],[Date]],"[$-409]yyyyMMdd"),"")</f>
        <v/>
      </c>
      <c r="C1616" s="33" t="str">
        <f>IF(AND(TimeSpend[[#This Row],[Personnel number]]&lt;&gt;"",TimeSpend[[#This Row],[Date]]&lt;&gt;""),SUBSTITUTE(TimeSpend[[#This Row],[Hours]],",","."),"")</f>
        <v/>
      </c>
      <c r="D1616" t="str">
        <f>IF(AND(TimeSpend[[#This Row],[Personnel number]]&lt;&gt;"",TimeSpend[[#This Row],[Date]]&lt;&gt;""),TimeSpend[[#This Row],[Network]],"")</f>
        <v/>
      </c>
      <c r="E1616" t="str">
        <f>IF(AND(TimeSpend[[#This Row],[Personnel number]]&lt;&gt;"",TimeSpend[[#This Row],[Date]]&lt;&gt;""),TimeSpend[[#This Row],[Network Description]],"")</f>
        <v/>
      </c>
      <c r="F1616" t="str">
        <f>IF(AND(TimeSpend[[#This Row],[Personnel number]]&lt;&gt;"",TimeSpend[[#This Row],[Date]]&lt;&gt;""),TimeSpend[[#This Row],[Activity]],"")</f>
        <v/>
      </c>
      <c r="G1616" t="str">
        <f>IF(AND(TimeSpend[[#This Row],[Personnel number]]&lt;&gt;"",TimeSpend[[#This Row],[Date]]&lt;&gt;""),TimeSpend[[#This Row],[Activity description]],"")</f>
        <v/>
      </c>
      <c r="H1616" s="36" t="str">
        <f>IF(AND(TimeSpend[[#This Row],[Personnel number]]&lt;&gt;"",TimeSpend[[#This Row],[Date]]&lt;&gt;""),TimeSpend[[#This Row],[Start Time]],"")</f>
        <v/>
      </c>
      <c r="I1616" s="36" t="str">
        <f>IF(AND(TimeSpend[[#This Row],[Personnel number]]&lt;&gt;"",TimeSpend[[#This Row],[Date]]&lt;&gt;""),TimeSpend[[#This Row],[End Time]],"")</f>
        <v/>
      </c>
      <c r="J1616" t="str">
        <f>IF(AND(TimeSpend[[#This Row],[Personnel number]]&lt;&gt;"",TimeSpend[[#This Row],[Date]]&lt;&gt;""),TimeSpend[[#This Row],[Location]],"")</f>
        <v/>
      </c>
      <c r="K1616" t="str">
        <f>IF(AND(TimeSpend[[#This Row],[Personnel number]]&lt;&gt;"",TimeSpend[[#This Row],[Date]]&lt;&gt;""),TimeSpend[[#This Row],[Task]],"")</f>
        <v/>
      </c>
      <c r="L1616" t="str">
        <f>IF(AND(TimeSpend[[#This Row],[Personnel number]]&lt;&gt;"",TimeSpend[[#This Row],[Date]]&lt;&gt;""),Utilization!$J$2,"")</f>
        <v/>
      </c>
      <c r="M1616" t="str">
        <f>IF(AND(TimeSpend[[#This Row],[Personnel number]]&lt;&gt;"",TimeSpend[[#This Row],[Date]]&lt;&gt;""),TimeSpend[[#This Row],[Employee Name]],"")</f>
        <v/>
      </c>
      <c r="N1616" t="str">
        <f t="shared" si="50"/>
        <v/>
      </c>
      <c r="O1616" t="str">
        <f t="shared" si="51"/>
        <v/>
      </c>
      <c r="P1616" t="str">
        <f>IF(D1616&lt;&gt;"",VLOOKUP(D1616,Projects!B:C,2,0),"")</f>
        <v/>
      </c>
    </row>
    <row r="1617" spans="1:16" x14ac:dyDescent="0.25">
      <c r="A1617" t="str">
        <f>UPPER(IF(AND(TimeSpend[[#This Row],[Personnel number]]&lt;&gt;"",TimeSpend[[#This Row],[Date]]&lt;&gt;""),TimeSpend[[#This Row],[Personnel number]],""))</f>
        <v/>
      </c>
      <c r="B1617" s="85" t="str">
        <f>IF(AND(TimeSpend[[#This Row],[Personnel number]]&lt;&gt;"",TimeSpend[[#This Row],[Date]]&lt;&gt;""),TEXT(TimeSpend[[#This Row],[Date]],"[$-409]yyyyMMdd"),"")</f>
        <v/>
      </c>
      <c r="C1617" s="33" t="str">
        <f>IF(AND(TimeSpend[[#This Row],[Personnel number]]&lt;&gt;"",TimeSpend[[#This Row],[Date]]&lt;&gt;""),SUBSTITUTE(TimeSpend[[#This Row],[Hours]],",","."),"")</f>
        <v/>
      </c>
      <c r="D1617" t="str">
        <f>IF(AND(TimeSpend[[#This Row],[Personnel number]]&lt;&gt;"",TimeSpend[[#This Row],[Date]]&lt;&gt;""),TimeSpend[[#This Row],[Network]],"")</f>
        <v/>
      </c>
      <c r="E1617" t="str">
        <f>IF(AND(TimeSpend[[#This Row],[Personnel number]]&lt;&gt;"",TimeSpend[[#This Row],[Date]]&lt;&gt;""),TimeSpend[[#This Row],[Network Description]],"")</f>
        <v/>
      </c>
      <c r="F1617" t="str">
        <f>IF(AND(TimeSpend[[#This Row],[Personnel number]]&lt;&gt;"",TimeSpend[[#This Row],[Date]]&lt;&gt;""),TimeSpend[[#This Row],[Activity]],"")</f>
        <v/>
      </c>
      <c r="G1617" t="str">
        <f>IF(AND(TimeSpend[[#This Row],[Personnel number]]&lt;&gt;"",TimeSpend[[#This Row],[Date]]&lt;&gt;""),TimeSpend[[#This Row],[Activity description]],"")</f>
        <v/>
      </c>
      <c r="H1617" s="36" t="str">
        <f>IF(AND(TimeSpend[[#This Row],[Personnel number]]&lt;&gt;"",TimeSpend[[#This Row],[Date]]&lt;&gt;""),TimeSpend[[#This Row],[Start Time]],"")</f>
        <v/>
      </c>
      <c r="I1617" s="36" t="str">
        <f>IF(AND(TimeSpend[[#This Row],[Personnel number]]&lt;&gt;"",TimeSpend[[#This Row],[Date]]&lt;&gt;""),TimeSpend[[#This Row],[End Time]],"")</f>
        <v/>
      </c>
      <c r="J1617" t="str">
        <f>IF(AND(TimeSpend[[#This Row],[Personnel number]]&lt;&gt;"",TimeSpend[[#This Row],[Date]]&lt;&gt;""),TimeSpend[[#This Row],[Location]],"")</f>
        <v/>
      </c>
      <c r="K1617" t="str">
        <f>IF(AND(TimeSpend[[#This Row],[Personnel number]]&lt;&gt;"",TimeSpend[[#This Row],[Date]]&lt;&gt;""),TimeSpend[[#This Row],[Task]],"")</f>
        <v/>
      </c>
      <c r="L1617" t="str">
        <f>IF(AND(TimeSpend[[#This Row],[Personnel number]]&lt;&gt;"",TimeSpend[[#This Row],[Date]]&lt;&gt;""),Utilization!$J$2,"")</f>
        <v/>
      </c>
      <c r="M1617" t="str">
        <f>IF(AND(TimeSpend[[#This Row],[Personnel number]]&lt;&gt;"",TimeSpend[[#This Row],[Date]]&lt;&gt;""),TimeSpend[[#This Row],[Employee Name]],"")</f>
        <v/>
      </c>
      <c r="N1617" t="str">
        <f t="shared" si="50"/>
        <v/>
      </c>
      <c r="O1617" t="str">
        <f t="shared" si="51"/>
        <v/>
      </c>
      <c r="P1617" t="str">
        <f>IF(D1617&lt;&gt;"",VLOOKUP(D1617,Projects!B:C,2,0),"")</f>
        <v/>
      </c>
    </row>
    <row r="1618" spans="1:16" x14ac:dyDescent="0.25">
      <c r="A1618" t="str">
        <f>UPPER(IF(AND(TimeSpend[[#This Row],[Personnel number]]&lt;&gt;"",TimeSpend[[#This Row],[Date]]&lt;&gt;""),TimeSpend[[#This Row],[Personnel number]],""))</f>
        <v/>
      </c>
      <c r="B1618" s="85" t="str">
        <f>IF(AND(TimeSpend[[#This Row],[Personnel number]]&lt;&gt;"",TimeSpend[[#This Row],[Date]]&lt;&gt;""),TEXT(TimeSpend[[#This Row],[Date]],"[$-409]yyyyMMdd"),"")</f>
        <v/>
      </c>
      <c r="C1618" s="33" t="str">
        <f>IF(AND(TimeSpend[[#This Row],[Personnel number]]&lt;&gt;"",TimeSpend[[#This Row],[Date]]&lt;&gt;""),SUBSTITUTE(TimeSpend[[#This Row],[Hours]],",","."),"")</f>
        <v/>
      </c>
      <c r="D1618" t="str">
        <f>IF(AND(TimeSpend[[#This Row],[Personnel number]]&lt;&gt;"",TimeSpend[[#This Row],[Date]]&lt;&gt;""),TimeSpend[[#This Row],[Network]],"")</f>
        <v/>
      </c>
      <c r="E1618" t="str">
        <f>IF(AND(TimeSpend[[#This Row],[Personnel number]]&lt;&gt;"",TimeSpend[[#This Row],[Date]]&lt;&gt;""),TimeSpend[[#This Row],[Network Description]],"")</f>
        <v/>
      </c>
      <c r="F1618" t="str">
        <f>IF(AND(TimeSpend[[#This Row],[Personnel number]]&lt;&gt;"",TimeSpend[[#This Row],[Date]]&lt;&gt;""),TimeSpend[[#This Row],[Activity]],"")</f>
        <v/>
      </c>
      <c r="G1618" t="str">
        <f>IF(AND(TimeSpend[[#This Row],[Personnel number]]&lt;&gt;"",TimeSpend[[#This Row],[Date]]&lt;&gt;""),TimeSpend[[#This Row],[Activity description]],"")</f>
        <v/>
      </c>
      <c r="H1618" s="36" t="str">
        <f>IF(AND(TimeSpend[[#This Row],[Personnel number]]&lt;&gt;"",TimeSpend[[#This Row],[Date]]&lt;&gt;""),TimeSpend[[#This Row],[Start Time]],"")</f>
        <v/>
      </c>
      <c r="I1618" s="36" t="str">
        <f>IF(AND(TimeSpend[[#This Row],[Personnel number]]&lt;&gt;"",TimeSpend[[#This Row],[Date]]&lt;&gt;""),TimeSpend[[#This Row],[End Time]],"")</f>
        <v/>
      </c>
      <c r="J1618" t="str">
        <f>IF(AND(TimeSpend[[#This Row],[Personnel number]]&lt;&gt;"",TimeSpend[[#This Row],[Date]]&lt;&gt;""),TimeSpend[[#This Row],[Location]],"")</f>
        <v/>
      </c>
      <c r="K1618" t="str">
        <f>IF(AND(TimeSpend[[#This Row],[Personnel number]]&lt;&gt;"",TimeSpend[[#This Row],[Date]]&lt;&gt;""),TimeSpend[[#This Row],[Task]],"")</f>
        <v/>
      </c>
      <c r="L1618" t="str">
        <f>IF(AND(TimeSpend[[#This Row],[Personnel number]]&lt;&gt;"",TimeSpend[[#This Row],[Date]]&lt;&gt;""),Utilization!$J$2,"")</f>
        <v/>
      </c>
      <c r="M1618" t="str">
        <f>IF(AND(TimeSpend[[#This Row],[Personnel number]]&lt;&gt;"",TimeSpend[[#This Row],[Date]]&lt;&gt;""),TimeSpend[[#This Row],[Employee Name]],"")</f>
        <v/>
      </c>
      <c r="N1618" t="str">
        <f t="shared" si="50"/>
        <v/>
      </c>
      <c r="O1618" t="str">
        <f t="shared" si="51"/>
        <v/>
      </c>
      <c r="P1618" t="str">
        <f>IF(D1618&lt;&gt;"",VLOOKUP(D1618,Projects!B:C,2,0),"")</f>
        <v/>
      </c>
    </row>
    <row r="1619" spans="1:16" x14ac:dyDescent="0.25">
      <c r="A1619" t="str">
        <f>UPPER(IF(AND(TimeSpend[[#This Row],[Personnel number]]&lt;&gt;"",TimeSpend[[#This Row],[Date]]&lt;&gt;""),TimeSpend[[#This Row],[Personnel number]],""))</f>
        <v/>
      </c>
      <c r="B1619" s="85" t="str">
        <f>IF(AND(TimeSpend[[#This Row],[Personnel number]]&lt;&gt;"",TimeSpend[[#This Row],[Date]]&lt;&gt;""),TEXT(TimeSpend[[#This Row],[Date]],"[$-409]yyyyMMdd"),"")</f>
        <v/>
      </c>
      <c r="C1619" s="33" t="str">
        <f>IF(AND(TimeSpend[[#This Row],[Personnel number]]&lt;&gt;"",TimeSpend[[#This Row],[Date]]&lt;&gt;""),SUBSTITUTE(TimeSpend[[#This Row],[Hours]],",","."),"")</f>
        <v/>
      </c>
      <c r="D1619" t="str">
        <f>IF(AND(TimeSpend[[#This Row],[Personnel number]]&lt;&gt;"",TimeSpend[[#This Row],[Date]]&lt;&gt;""),TimeSpend[[#This Row],[Network]],"")</f>
        <v/>
      </c>
      <c r="E1619" t="str">
        <f>IF(AND(TimeSpend[[#This Row],[Personnel number]]&lt;&gt;"",TimeSpend[[#This Row],[Date]]&lt;&gt;""),TimeSpend[[#This Row],[Network Description]],"")</f>
        <v/>
      </c>
      <c r="F1619" t="str">
        <f>IF(AND(TimeSpend[[#This Row],[Personnel number]]&lt;&gt;"",TimeSpend[[#This Row],[Date]]&lt;&gt;""),TimeSpend[[#This Row],[Activity]],"")</f>
        <v/>
      </c>
      <c r="G1619" t="str">
        <f>IF(AND(TimeSpend[[#This Row],[Personnel number]]&lt;&gt;"",TimeSpend[[#This Row],[Date]]&lt;&gt;""),TimeSpend[[#This Row],[Activity description]],"")</f>
        <v/>
      </c>
      <c r="H1619" s="36" t="str">
        <f>IF(AND(TimeSpend[[#This Row],[Personnel number]]&lt;&gt;"",TimeSpend[[#This Row],[Date]]&lt;&gt;""),TimeSpend[[#This Row],[Start Time]],"")</f>
        <v/>
      </c>
      <c r="I1619" s="36" t="str">
        <f>IF(AND(TimeSpend[[#This Row],[Personnel number]]&lt;&gt;"",TimeSpend[[#This Row],[Date]]&lt;&gt;""),TimeSpend[[#This Row],[End Time]],"")</f>
        <v/>
      </c>
      <c r="J1619" t="str">
        <f>IF(AND(TimeSpend[[#This Row],[Personnel number]]&lt;&gt;"",TimeSpend[[#This Row],[Date]]&lt;&gt;""),TimeSpend[[#This Row],[Location]],"")</f>
        <v/>
      </c>
      <c r="K1619" t="str">
        <f>IF(AND(TimeSpend[[#This Row],[Personnel number]]&lt;&gt;"",TimeSpend[[#This Row],[Date]]&lt;&gt;""),TimeSpend[[#This Row],[Task]],"")</f>
        <v/>
      </c>
      <c r="L1619" t="str">
        <f>IF(AND(TimeSpend[[#This Row],[Personnel number]]&lt;&gt;"",TimeSpend[[#This Row],[Date]]&lt;&gt;""),Utilization!$J$2,"")</f>
        <v/>
      </c>
      <c r="M1619" t="str">
        <f>IF(AND(TimeSpend[[#This Row],[Personnel number]]&lt;&gt;"",TimeSpend[[#This Row],[Date]]&lt;&gt;""),TimeSpend[[#This Row],[Employee Name]],"")</f>
        <v/>
      </c>
      <c r="N1619" t="str">
        <f t="shared" si="50"/>
        <v/>
      </c>
      <c r="O1619" t="str">
        <f t="shared" si="51"/>
        <v/>
      </c>
      <c r="P1619" t="str">
        <f>IF(D1619&lt;&gt;"",VLOOKUP(D1619,Projects!B:C,2,0),"")</f>
        <v/>
      </c>
    </row>
    <row r="1620" spans="1:16" x14ac:dyDescent="0.25">
      <c r="A1620" t="str">
        <f>UPPER(IF(AND(TimeSpend[[#This Row],[Personnel number]]&lt;&gt;"",TimeSpend[[#This Row],[Date]]&lt;&gt;""),TimeSpend[[#This Row],[Personnel number]],""))</f>
        <v/>
      </c>
      <c r="B1620" s="85" t="str">
        <f>IF(AND(TimeSpend[[#This Row],[Personnel number]]&lt;&gt;"",TimeSpend[[#This Row],[Date]]&lt;&gt;""),TEXT(TimeSpend[[#This Row],[Date]],"[$-409]yyyyMMdd"),"")</f>
        <v/>
      </c>
      <c r="C1620" s="33" t="str">
        <f>IF(AND(TimeSpend[[#This Row],[Personnel number]]&lt;&gt;"",TimeSpend[[#This Row],[Date]]&lt;&gt;""),SUBSTITUTE(TimeSpend[[#This Row],[Hours]],",","."),"")</f>
        <v/>
      </c>
      <c r="D1620" t="str">
        <f>IF(AND(TimeSpend[[#This Row],[Personnel number]]&lt;&gt;"",TimeSpend[[#This Row],[Date]]&lt;&gt;""),TimeSpend[[#This Row],[Network]],"")</f>
        <v/>
      </c>
      <c r="E1620" t="str">
        <f>IF(AND(TimeSpend[[#This Row],[Personnel number]]&lt;&gt;"",TimeSpend[[#This Row],[Date]]&lt;&gt;""),TimeSpend[[#This Row],[Network Description]],"")</f>
        <v/>
      </c>
      <c r="F1620" t="str">
        <f>IF(AND(TimeSpend[[#This Row],[Personnel number]]&lt;&gt;"",TimeSpend[[#This Row],[Date]]&lt;&gt;""),TimeSpend[[#This Row],[Activity]],"")</f>
        <v/>
      </c>
      <c r="G1620" t="str">
        <f>IF(AND(TimeSpend[[#This Row],[Personnel number]]&lt;&gt;"",TimeSpend[[#This Row],[Date]]&lt;&gt;""),TimeSpend[[#This Row],[Activity description]],"")</f>
        <v/>
      </c>
      <c r="H1620" s="36" t="str">
        <f>IF(AND(TimeSpend[[#This Row],[Personnel number]]&lt;&gt;"",TimeSpend[[#This Row],[Date]]&lt;&gt;""),TimeSpend[[#This Row],[Start Time]],"")</f>
        <v/>
      </c>
      <c r="I1620" s="36" t="str">
        <f>IF(AND(TimeSpend[[#This Row],[Personnel number]]&lt;&gt;"",TimeSpend[[#This Row],[Date]]&lt;&gt;""),TimeSpend[[#This Row],[End Time]],"")</f>
        <v/>
      </c>
      <c r="J1620" t="str">
        <f>IF(AND(TimeSpend[[#This Row],[Personnel number]]&lt;&gt;"",TimeSpend[[#This Row],[Date]]&lt;&gt;""),TimeSpend[[#This Row],[Location]],"")</f>
        <v/>
      </c>
      <c r="K1620" t="str">
        <f>IF(AND(TimeSpend[[#This Row],[Personnel number]]&lt;&gt;"",TimeSpend[[#This Row],[Date]]&lt;&gt;""),TimeSpend[[#This Row],[Task]],"")</f>
        <v/>
      </c>
      <c r="L1620" t="str">
        <f>IF(AND(TimeSpend[[#This Row],[Personnel number]]&lt;&gt;"",TimeSpend[[#This Row],[Date]]&lt;&gt;""),Utilization!$J$2,"")</f>
        <v/>
      </c>
      <c r="M1620" t="str">
        <f>IF(AND(TimeSpend[[#This Row],[Personnel number]]&lt;&gt;"",TimeSpend[[#This Row],[Date]]&lt;&gt;""),TimeSpend[[#This Row],[Employee Name]],"")</f>
        <v/>
      </c>
      <c r="N1620" t="str">
        <f t="shared" si="50"/>
        <v/>
      </c>
      <c r="O1620" t="str">
        <f t="shared" si="51"/>
        <v/>
      </c>
      <c r="P1620" t="str">
        <f>IF(D1620&lt;&gt;"",VLOOKUP(D1620,Projects!B:C,2,0),"")</f>
        <v/>
      </c>
    </row>
    <row r="1621" spans="1:16" x14ac:dyDescent="0.25">
      <c r="A1621" t="str">
        <f>UPPER(IF(AND(TimeSpend[[#This Row],[Personnel number]]&lt;&gt;"",TimeSpend[[#This Row],[Date]]&lt;&gt;""),TimeSpend[[#This Row],[Personnel number]],""))</f>
        <v/>
      </c>
      <c r="B1621" s="85" t="str">
        <f>IF(AND(TimeSpend[[#This Row],[Personnel number]]&lt;&gt;"",TimeSpend[[#This Row],[Date]]&lt;&gt;""),TEXT(TimeSpend[[#This Row],[Date]],"[$-409]yyyyMMdd"),"")</f>
        <v/>
      </c>
      <c r="C1621" s="33" t="str">
        <f>IF(AND(TimeSpend[[#This Row],[Personnel number]]&lt;&gt;"",TimeSpend[[#This Row],[Date]]&lt;&gt;""),SUBSTITUTE(TimeSpend[[#This Row],[Hours]],",","."),"")</f>
        <v/>
      </c>
      <c r="D1621" t="str">
        <f>IF(AND(TimeSpend[[#This Row],[Personnel number]]&lt;&gt;"",TimeSpend[[#This Row],[Date]]&lt;&gt;""),TimeSpend[[#This Row],[Network]],"")</f>
        <v/>
      </c>
      <c r="E1621" t="str">
        <f>IF(AND(TimeSpend[[#This Row],[Personnel number]]&lt;&gt;"",TimeSpend[[#This Row],[Date]]&lt;&gt;""),TimeSpend[[#This Row],[Network Description]],"")</f>
        <v/>
      </c>
      <c r="F1621" t="str">
        <f>IF(AND(TimeSpend[[#This Row],[Personnel number]]&lt;&gt;"",TimeSpend[[#This Row],[Date]]&lt;&gt;""),TimeSpend[[#This Row],[Activity]],"")</f>
        <v/>
      </c>
      <c r="G1621" t="str">
        <f>IF(AND(TimeSpend[[#This Row],[Personnel number]]&lt;&gt;"",TimeSpend[[#This Row],[Date]]&lt;&gt;""),TimeSpend[[#This Row],[Activity description]],"")</f>
        <v/>
      </c>
      <c r="H1621" s="36" t="str">
        <f>IF(AND(TimeSpend[[#This Row],[Personnel number]]&lt;&gt;"",TimeSpend[[#This Row],[Date]]&lt;&gt;""),TimeSpend[[#This Row],[Start Time]],"")</f>
        <v/>
      </c>
      <c r="I1621" s="36" t="str">
        <f>IF(AND(TimeSpend[[#This Row],[Personnel number]]&lt;&gt;"",TimeSpend[[#This Row],[Date]]&lt;&gt;""),TimeSpend[[#This Row],[End Time]],"")</f>
        <v/>
      </c>
      <c r="J1621" t="str">
        <f>IF(AND(TimeSpend[[#This Row],[Personnel number]]&lt;&gt;"",TimeSpend[[#This Row],[Date]]&lt;&gt;""),TimeSpend[[#This Row],[Location]],"")</f>
        <v/>
      </c>
      <c r="K1621" t="str">
        <f>IF(AND(TimeSpend[[#This Row],[Personnel number]]&lt;&gt;"",TimeSpend[[#This Row],[Date]]&lt;&gt;""),TimeSpend[[#This Row],[Task]],"")</f>
        <v/>
      </c>
      <c r="L1621" t="str">
        <f>IF(AND(TimeSpend[[#This Row],[Personnel number]]&lt;&gt;"",TimeSpend[[#This Row],[Date]]&lt;&gt;""),Utilization!$J$2,"")</f>
        <v/>
      </c>
      <c r="M1621" t="str">
        <f>IF(AND(TimeSpend[[#This Row],[Personnel number]]&lt;&gt;"",TimeSpend[[#This Row],[Date]]&lt;&gt;""),TimeSpend[[#This Row],[Employee Name]],"")</f>
        <v/>
      </c>
      <c r="N1621" t="str">
        <f t="shared" si="50"/>
        <v/>
      </c>
      <c r="O1621" t="str">
        <f t="shared" si="51"/>
        <v/>
      </c>
      <c r="P1621" t="str">
        <f>IF(D1621&lt;&gt;"",VLOOKUP(D1621,Projects!B:C,2,0),"")</f>
        <v/>
      </c>
    </row>
    <row r="1622" spans="1:16" x14ac:dyDescent="0.25">
      <c r="A1622" t="str">
        <f>UPPER(IF(AND(TimeSpend[[#This Row],[Personnel number]]&lt;&gt;"",TimeSpend[[#This Row],[Date]]&lt;&gt;""),TimeSpend[[#This Row],[Personnel number]],""))</f>
        <v/>
      </c>
      <c r="B1622" s="85" t="str">
        <f>IF(AND(TimeSpend[[#This Row],[Personnel number]]&lt;&gt;"",TimeSpend[[#This Row],[Date]]&lt;&gt;""),TEXT(TimeSpend[[#This Row],[Date]],"[$-409]yyyyMMdd"),"")</f>
        <v/>
      </c>
      <c r="C1622" s="33" t="str">
        <f>IF(AND(TimeSpend[[#This Row],[Personnel number]]&lt;&gt;"",TimeSpend[[#This Row],[Date]]&lt;&gt;""),SUBSTITUTE(TimeSpend[[#This Row],[Hours]],",","."),"")</f>
        <v/>
      </c>
      <c r="D1622" t="str">
        <f>IF(AND(TimeSpend[[#This Row],[Personnel number]]&lt;&gt;"",TimeSpend[[#This Row],[Date]]&lt;&gt;""),TimeSpend[[#This Row],[Network]],"")</f>
        <v/>
      </c>
      <c r="E1622" t="str">
        <f>IF(AND(TimeSpend[[#This Row],[Personnel number]]&lt;&gt;"",TimeSpend[[#This Row],[Date]]&lt;&gt;""),TimeSpend[[#This Row],[Network Description]],"")</f>
        <v/>
      </c>
      <c r="F1622" t="str">
        <f>IF(AND(TimeSpend[[#This Row],[Personnel number]]&lt;&gt;"",TimeSpend[[#This Row],[Date]]&lt;&gt;""),TimeSpend[[#This Row],[Activity]],"")</f>
        <v/>
      </c>
      <c r="G1622" t="str">
        <f>IF(AND(TimeSpend[[#This Row],[Personnel number]]&lt;&gt;"",TimeSpend[[#This Row],[Date]]&lt;&gt;""),TimeSpend[[#This Row],[Activity description]],"")</f>
        <v/>
      </c>
      <c r="H1622" s="36" t="str">
        <f>IF(AND(TimeSpend[[#This Row],[Personnel number]]&lt;&gt;"",TimeSpend[[#This Row],[Date]]&lt;&gt;""),TimeSpend[[#This Row],[Start Time]],"")</f>
        <v/>
      </c>
      <c r="I1622" s="36" t="str">
        <f>IF(AND(TimeSpend[[#This Row],[Personnel number]]&lt;&gt;"",TimeSpend[[#This Row],[Date]]&lt;&gt;""),TimeSpend[[#This Row],[End Time]],"")</f>
        <v/>
      </c>
      <c r="J1622" t="str">
        <f>IF(AND(TimeSpend[[#This Row],[Personnel number]]&lt;&gt;"",TimeSpend[[#This Row],[Date]]&lt;&gt;""),TimeSpend[[#This Row],[Location]],"")</f>
        <v/>
      </c>
      <c r="K1622" t="str">
        <f>IF(AND(TimeSpend[[#This Row],[Personnel number]]&lt;&gt;"",TimeSpend[[#This Row],[Date]]&lt;&gt;""),TimeSpend[[#This Row],[Task]],"")</f>
        <v/>
      </c>
      <c r="L1622" t="str">
        <f>IF(AND(TimeSpend[[#This Row],[Personnel number]]&lt;&gt;"",TimeSpend[[#This Row],[Date]]&lt;&gt;""),Utilization!$J$2,"")</f>
        <v/>
      </c>
      <c r="M1622" t="str">
        <f>IF(AND(TimeSpend[[#This Row],[Personnel number]]&lt;&gt;"",TimeSpend[[#This Row],[Date]]&lt;&gt;""),TimeSpend[[#This Row],[Employee Name]],"")</f>
        <v/>
      </c>
      <c r="N1622" t="str">
        <f t="shared" si="50"/>
        <v/>
      </c>
      <c r="O1622" t="str">
        <f t="shared" si="51"/>
        <v/>
      </c>
      <c r="P1622" t="str">
        <f>IF(D1622&lt;&gt;"",VLOOKUP(D1622,Projects!B:C,2,0),"")</f>
        <v/>
      </c>
    </row>
    <row r="1623" spans="1:16" x14ac:dyDescent="0.25">
      <c r="A1623" t="str">
        <f>UPPER(IF(AND(TimeSpend[[#This Row],[Personnel number]]&lt;&gt;"",TimeSpend[[#This Row],[Date]]&lt;&gt;""),TimeSpend[[#This Row],[Personnel number]],""))</f>
        <v/>
      </c>
      <c r="B1623" s="85" t="str">
        <f>IF(AND(TimeSpend[[#This Row],[Personnel number]]&lt;&gt;"",TimeSpend[[#This Row],[Date]]&lt;&gt;""),TEXT(TimeSpend[[#This Row],[Date]],"[$-409]yyyyMMdd"),"")</f>
        <v/>
      </c>
      <c r="C1623" s="33" t="str">
        <f>IF(AND(TimeSpend[[#This Row],[Personnel number]]&lt;&gt;"",TimeSpend[[#This Row],[Date]]&lt;&gt;""),SUBSTITUTE(TimeSpend[[#This Row],[Hours]],",","."),"")</f>
        <v/>
      </c>
      <c r="D1623" t="str">
        <f>IF(AND(TimeSpend[[#This Row],[Personnel number]]&lt;&gt;"",TimeSpend[[#This Row],[Date]]&lt;&gt;""),TimeSpend[[#This Row],[Network]],"")</f>
        <v/>
      </c>
      <c r="E1623" t="str">
        <f>IF(AND(TimeSpend[[#This Row],[Personnel number]]&lt;&gt;"",TimeSpend[[#This Row],[Date]]&lt;&gt;""),TimeSpend[[#This Row],[Network Description]],"")</f>
        <v/>
      </c>
      <c r="F1623" t="str">
        <f>IF(AND(TimeSpend[[#This Row],[Personnel number]]&lt;&gt;"",TimeSpend[[#This Row],[Date]]&lt;&gt;""),TimeSpend[[#This Row],[Activity]],"")</f>
        <v/>
      </c>
      <c r="G1623" t="str">
        <f>IF(AND(TimeSpend[[#This Row],[Personnel number]]&lt;&gt;"",TimeSpend[[#This Row],[Date]]&lt;&gt;""),TimeSpend[[#This Row],[Activity description]],"")</f>
        <v/>
      </c>
      <c r="H1623" s="36" t="str">
        <f>IF(AND(TimeSpend[[#This Row],[Personnel number]]&lt;&gt;"",TimeSpend[[#This Row],[Date]]&lt;&gt;""),TimeSpend[[#This Row],[Start Time]],"")</f>
        <v/>
      </c>
      <c r="I1623" s="36" t="str">
        <f>IF(AND(TimeSpend[[#This Row],[Personnel number]]&lt;&gt;"",TimeSpend[[#This Row],[Date]]&lt;&gt;""),TimeSpend[[#This Row],[End Time]],"")</f>
        <v/>
      </c>
      <c r="J1623" t="str">
        <f>IF(AND(TimeSpend[[#This Row],[Personnel number]]&lt;&gt;"",TimeSpend[[#This Row],[Date]]&lt;&gt;""),TimeSpend[[#This Row],[Location]],"")</f>
        <v/>
      </c>
      <c r="K1623" t="str">
        <f>IF(AND(TimeSpend[[#This Row],[Personnel number]]&lt;&gt;"",TimeSpend[[#This Row],[Date]]&lt;&gt;""),TimeSpend[[#This Row],[Task]],"")</f>
        <v/>
      </c>
      <c r="L1623" t="str">
        <f>IF(AND(TimeSpend[[#This Row],[Personnel number]]&lt;&gt;"",TimeSpend[[#This Row],[Date]]&lt;&gt;""),Utilization!$J$2,"")</f>
        <v/>
      </c>
      <c r="M1623" t="str">
        <f>IF(AND(TimeSpend[[#This Row],[Personnel number]]&lt;&gt;"",TimeSpend[[#This Row],[Date]]&lt;&gt;""),TimeSpend[[#This Row],[Employee Name]],"")</f>
        <v/>
      </c>
      <c r="N1623" t="str">
        <f t="shared" si="50"/>
        <v/>
      </c>
      <c r="O1623" t="str">
        <f t="shared" si="51"/>
        <v/>
      </c>
      <c r="P1623" t="str">
        <f>IF(D1623&lt;&gt;"",VLOOKUP(D1623,Projects!B:C,2,0),"")</f>
        <v/>
      </c>
    </row>
    <row r="1624" spans="1:16" x14ac:dyDescent="0.25">
      <c r="A1624" t="str">
        <f>UPPER(IF(AND(TimeSpend[[#This Row],[Personnel number]]&lt;&gt;"",TimeSpend[[#This Row],[Date]]&lt;&gt;""),TimeSpend[[#This Row],[Personnel number]],""))</f>
        <v/>
      </c>
      <c r="B1624" s="85" t="str">
        <f>IF(AND(TimeSpend[[#This Row],[Personnel number]]&lt;&gt;"",TimeSpend[[#This Row],[Date]]&lt;&gt;""),TEXT(TimeSpend[[#This Row],[Date]],"[$-409]yyyyMMdd"),"")</f>
        <v/>
      </c>
      <c r="C1624" s="33" t="str">
        <f>IF(AND(TimeSpend[[#This Row],[Personnel number]]&lt;&gt;"",TimeSpend[[#This Row],[Date]]&lt;&gt;""),SUBSTITUTE(TimeSpend[[#This Row],[Hours]],",","."),"")</f>
        <v/>
      </c>
      <c r="D1624" t="str">
        <f>IF(AND(TimeSpend[[#This Row],[Personnel number]]&lt;&gt;"",TimeSpend[[#This Row],[Date]]&lt;&gt;""),TimeSpend[[#This Row],[Network]],"")</f>
        <v/>
      </c>
      <c r="E1624" t="str">
        <f>IF(AND(TimeSpend[[#This Row],[Personnel number]]&lt;&gt;"",TimeSpend[[#This Row],[Date]]&lt;&gt;""),TimeSpend[[#This Row],[Network Description]],"")</f>
        <v/>
      </c>
      <c r="F1624" t="str">
        <f>IF(AND(TimeSpend[[#This Row],[Personnel number]]&lt;&gt;"",TimeSpend[[#This Row],[Date]]&lt;&gt;""),TimeSpend[[#This Row],[Activity]],"")</f>
        <v/>
      </c>
      <c r="G1624" t="str">
        <f>IF(AND(TimeSpend[[#This Row],[Personnel number]]&lt;&gt;"",TimeSpend[[#This Row],[Date]]&lt;&gt;""),TimeSpend[[#This Row],[Activity description]],"")</f>
        <v/>
      </c>
      <c r="H1624" s="36" t="str">
        <f>IF(AND(TimeSpend[[#This Row],[Personnel number]]&lt;&gt;"",TimeSpend[[#This Row],[Date]]&lt;&gt;""),TimeSpend[[#This Row],[Start Time]],"")</f>
        <v/>
      </c>
      <c r="I1624" s="36" t="str">
        <f>IF(AND(TimeSpend[[#This Row],[Personnel number]]&lt;&gt;"",TimeSpend[[#This Row],[Date]]&lt;&gt;""),TimeSpend[[#This Row],[End Time]],"")</f>
        <v/>
      </c>
      <c r="J1624" t="str">
        <f>IF(AND(TimeSpend[[#This Row],[Personnel number]]&lt;&gt;"",TimeSpend[[#This Row],[Date]]&lt;&gt;""),TimeSpend[[#This Row],[Location]],"")</f>
        <v/>
      </c>
      <c r="K1624" t="str">
        <f>IF(AND(TimeSpend[[#This Row],[Personnel number]]&lt;&gt;"",TimeSpend[[#This Row],[Date]]&lt;&gt;""),TimeSpend[[#This Row],[Task]],"")</f>
        <v/>
      </c>
      <c r="L1624" t="str">
        <f>IF(AND(TimeSpend[[#This Row],[Personnel number]]&lt;&gt;"",TimeSpend[[#This Row],[Date]]&lt;&gt;""),Utilization!$J$2,"")</f>
        <v/>
      </c>
      <c r="M1624" t="str">
        <f>IF(AND(TimeSpend[[#This Row],[Personnel number]]&lt;&gt;"",TimeSpend[[#This Row],[Date]]&lt;&gt;""),TimeSpend[[#This Row],[Employee Name]],"")</f>
        <v/>
      </c>
      <c r="N1624" t="str">
        <f t="shared" si="50"/>
        <v/>
      </c>
      <c r="O1624" t="str">
        <f t="shared" si="51"/>
        <v/>
      </c>
      <c r="P1624" t="str">
        <f>IF(D1624&lt;&gt;"",VLOOKUP(D1624,Projects!B:C,2,0),"")</f>
        <v/>
      </c>
    </row>
    <row r="1625" spans="1:16" x14ac:dyDescent="0.25">
      <c r="A1625" t="str">
        <f>UPPER(IF(AND(TimeSpend[[#This Row],[Personnel number]]&lt;&gt;"",TimeSpend[[#This Row],[Date]]&lt;&gt;""),TimeSpend[[#This Row],[Personnel number]],""))</f>
        <v/>
      </c>
      <c r="B1625" s="85" t="str">
        <f>IF(AND(TimeSpend[[#This Row],[Personnel number]]&lt;&gt;"",TimeSpend[[#This Row],[Date]]&lt;&gt;""),TEXT(TimeSpend[[#This Row],[Date]],"[$-409]yyyyMMdd"),"")</f>
        <v/>
      </c>
      <c r="C1625" s="33" t="str">
        <f>IF(AND(TimeSpend[[#This Row],[Personnel number]]&lt;&gt;"",TimeSpend[[#This Row],[Date]]&lt;&gt;""),SUBSTITUTE(TimeSpend[[#This Row],[Hours]],",","."),"")</f>
        <v/>
      </c>
      <c r="D1625" t="str">
        <f>IF(AND(TimeSpend[[#This Row],[Personnel number]]&lt;&gt;"",TimeSpend[[#This Row],[Date]]&lt;&gt;""),TimeSpend[[#This Row],[Network]],"")</f>
        <v/>
      </c>
      <c r="E1625" t="str">
        <f>IF(AND(TimeSpend[[#This Row],[Personnel number]]&lt;&gt;"",TimeSpend[[#This Row],[Date]]&lt;&gt;""),TimeSpend[[#This Row],[Network Description]],"")</f>
        <v/>
      </c>
      <c r="F1625" t="str">
        <f>IF(AND(TimeSpend[[#This Row],[Personnel number]]&lt;&gt;"",TimeSpend[[#This Row],[Date]]&lt;&gt;""),TimeSpend[[#This Row],[Activity]],"")</f>
        <v/>
      </c>
      <c r="G1625" t="str">
        <f>IF(AND(TimeSpend[[#This Row],[Personnel number]]&lt;&gt;"",TimeSpend[[#This Row],[Date]]&lt;&gt;""),TimeSpend[[#This Row],[Activity description]],"")</f>
        <v/>
      </c>
      <c r="H1625" s="36" t="str">
        <f>IF(AND(TimeSpend[[#This Row],[Personnel number]]&lt;&gt;"",TimeSpend[[#This Row],[Date]]&lt;&gt;""),TimeSpend[[#This Row],[Start Time]],"")</f>
        <v/>
      </c>
      <c r="I1625" s="36" t="str">
        <f>IF(AND(TimeSpend[[#This Row],[Personnel number]]&lt;&gt;"",TimeSpend[[#This Row],[Date]]&lt;&gt;""),TimeSpend[[#This Row],[End Time]],"")</f>
        <v/>
      </c>
      <c r="J1625" t="str">
        <f>IF(AND(TimeSpend[[#This Row],[Personnel number]]&lt;&gt;"",TimeSpend[[#This Row],[Date]]&lt;&gt;""),TimeSpend[[#This Row],[Location]],"")</f>
        <v/>
      </c>
      <c r="K1625" t="str">
        <f>IF(AND(TimeSpend[[#This Row],[Personnel number]]&lt;&gt;"",TimeSpend[[#This Row],[Date]]&lt;&gt;""),TimeSpend[[#This Row],[Task]],"")</f>
        <v/>
      </c>
      <c r="L1625" t="str">
        <f>IF(AND(TimeSpend[[#This Row],[Personnel number]]&lt;&gt;"",TimeSpend[[#This Row],[Date]]&lt;&gt;""),Utilization!$J$2,"")</f>
        <v/>
      </c>
      <c r="M1625" t="str">
        <f>IF(AND(TimeSpend[[#This Row],[Personnel number]]&lt;&gt;"",TimeSpend[[#This Row],[Date]]&lt;&gt;""),TimeSpend[[#This Row],[Employee Name]],"")</f>
        <v/>
      </c>
      <c r="N1625" t="str">
        <f t="shared" si="50"/>
        <v/>
      </c>
      <c r="O1625" t="str">
        <f t="shared" si="51"/>
        <v/>
      </c>
      <c r="P1625" t="str">
        <f>IF(D1625&lt;&gt;"",VLOOKUP(D1625,Projects!B:C,2,0),"")</f>
        <v/>
      </c>
    </row>
    <row r="1626" spans="1:16" x14ac:dyDescent="0.25">
      <c r="A1626" t="str">
        <f>UPPER(IF(AND(TimeSpend[[#This Row],[Personnel number]]&lt;&gt;"",TimeSpend[[#This Row],[Date]]&lt;&gt;""),TimeSpend[[#This Row],[Personnel number]],""))</f>
        <v/>
      </c>
      <c r="B1626" s="85" t="str">
        <f>IF(AND(TimeSpend[[#This Row],[Personnel number]]&lt;&gt;"",TimeSpend[[#This Row],[Date]]&lt;&gt;""),TEXT(TimeSpend[[#This Row],[Date]],"[$-409]yyyyMMdd"),"")</f>
        <v/>
      </c>
      <c r="C1626" s="33" t="str">
        <f>IF(AND(TimeSpend[[#This Row],[Personnel number]]&lt;&gt;"",TimeSpend[[#This Row],[Date]]&lt;&gt;""),SUBSTITUTE(TimeSpend[[#This Row],[Hours]],",","."),"")</f>
        <v/>
      </c>
      <c r="D1626" t="str">
        <f>IF(AND(TimeSpend[[#This Row],[Personnel number]]&lt;&gt;"",TimeSpend[[#This Row],[Date]]&lt;&gt;""),TimeSpend[[#This Row],[Network]],"")</f>
        <v/>
      </c>
      <c r="E1626" t="str">
        <f>IF(AND(TimeSpend[[#This Row],[Personnel number]]&lt;&gt;"",TimeSpend[[#This Row],[Date]]&lt;&gt;""),TimeSpend[[#This Row],[Network Description]],"")</f>
        <v/>
      </c>
      <c r="F1626" t="str">
        <f>IF(AND(TimeSpend[[#This Row],[Personnel number]]&lt;&gt;"",TimeSpend[[#This Row],[Date]]&lt;&gt;""),TimeSpend[[#This Row],[Activity]],"")</f>
        <v/>
      </c>
      <c r="G1626" t="str">
        <f>IF(AND(TimeSpend[[#This Row],[Personnel number]]&lt;&gt;"",TimeSpend[[#This Row],[Date]]&lt;&gt;""),TimeSpend[[#This Row],[Activity description]],"")</f>
        <v/>
      </c>
      <c r="H1626" s="36" t="str">
        <f>IF(AND(TimeSpend[[#This Row],[Personnel number]]&lt;&gt;"",TimeSpend[[#This Row],[Date]]&lt;&gt;""),TimeSpend[[#This Row],[Start Time]],"")</f>
        <v/>
      </c>
      <c r="I1626" s="36" t="str">
        <f>IF(AND(TimeSpend[[#This Row],[Personnel number]]&lt;&gt;"",TimeSpend[[#This Row],[Date]]&lt;&gt;""),TimeSpend[[#This Row],[End Time]],"")</f>
        <v/>
      </c>
      <c r="J1626" t="str">
        <f>IF(AND(TimeSpend[[#This Row],[Personnel number]]&lt;&gt;"",TimeSpend[[#This Row],[Date]]&lt;&gt;""),TimeSpend[[#This Row],[Location]],"")</f>
        <v/>
      </c>
      <c r="K1626" t="str">
        <f>IF(AND(TimeSpend[[#This Row],[Personnel number]]&lt;&gt;"",TimeSpend[[#This Row],[Date]]&lt;&gt;""),TimeSpend[[#This Row],[Task]],"")</f>
        <v/>
      </c>
      <c r="L1626" t="str">
        <f>IF(AND(TimeSpend[[#This Row],[Personnel number]]&lt;&gt;"",TimeSpend[[#This Row],[Date]]&lt;&gt;""),Utilization!$J$2,"")</f>
        <v/>
      </c>
      <c r="M1626" t="str">
        <f>IF(AND(TimeSpend[[#This Row],[Personnel number]]&lt;&gt;"",TimeSpend[[#This Row],[Date]]&lt;&gt;""),TimeSpend[[#This Row],[Employee Name]],"")</f>
        <v/>
      </c>
      <c r="N1626" t="str">
        <f t="shared" si="50"/>
        <v/>
      </c>
      <c r="O1626" t="str">
        <f t="shared" si="51"/>
        <v/>
      </c>
      <c r="P1626" t="str">
        <f>IF(D1626&lt;&gt;"",VLOOKUP(D1626,Projects!B:C,2,0),"")</f>
        <v/>
      </c>
    </row>
    <row r="1627" spans="1:16" x14ac:dyDescent="0.25">
      <c r="A1627" t="str">
        <f>UPPER(IF(AND(TimeSpend[[#This Row],[Personnel number]]&lt;&gt;"",TimeSpend[[#This Row],[Date]]&lt;&gt;""),TimeSpend[[#This Row],[Personnel number]],""))</f>
        <v/>
      </c>
      <c r="B1627" s="85" t="str">
        <f>IF(AND(TimeSpend[[#This Row],[Personnel number]]&lt;&gt;"",TimeSpend[[#This Row],[Date]]&lt;&gt;""),TEXT(TimeSpend[[#This Row],[Date]],"[$-409]yyyyMMdd"),"")</f>
        <v/>
      </c>
      <c r="C1627" s="33" t="str">
        <f>IF(AND(TimeSpend[[#This Row],[Personnel number]]&lt;&gt;"",TimeSpend[[#This Row],[Date]]&lt;&gt;""),SUBSTITUTE(TimeSpend[[#This Row],[Hours]],",","."),"")</f>
        <v/>
      </c>
      <c r="D1627" t="str">
        <f>IF(AND(TimeSpend[[#This Row],[Personnel number]]&lt;&gt;"",TimeSpend[[#This Row],[Date]]&lt;&gt;""),TimeSpend[[#This Row],[Network]],"")</f>
        <v/>
      </c>
      <c r="E1627" t="str">
        <f>IF(AND(TimeSpend[[#This Row],[Personnel number]]&lt;&gt;"",TimeSpend[[#This Row],[Date]]&lt;&gt;""),TimeSpend[[#This Row],[Network Description]],"")</f>
        <v/>
      </c>
      <c r="F1627" t="str">
        <f>IF(AND(TimeSpend[[#This Row],[Personnel number]]&lt;&gt;"",TimeSpend[[#This Row],[Date]]&lt;&gt;""),TimeSpend[[#This Row],[Activity]],"")</f>
        <v/>
      </c>
      <c r="G1627" t="str">
        <f>IF(AND(TimeSpend[[#This Row],[Personnel number]]&lt;&gt;"",TimeSpend[[#This Row],[Date]]&lt;&gt;""),TimeSpend[[#This Row],[Activity description]],"")</f>
        <v/>
      </c>
      <c r="H1627" s="36" t="str">
        <f>IF(AND(TimeSpend[[#This Row],[Personnel number]]&lt;&gt;"",TimeSpend[[#This Row],[Date]]&lt;&gt;""),TimeSpend[[#This Row],[Start Time]],"")</f>
        <v/>
      </c>
      <c r="I1627" s="36" t="str">
        <f>IF(AND(TimeSpend[[#This Row],[Personnel number]]&lt;&gt;"",TimeSpend[[#This Row],[Date]]&lt;&gt;""),TimeSpend[[#This Row],[End Time]],"")</f>
        <v/>
      </c>
      <c r="J1627" t="str">
        <f>IF(AND(TimeSpend[[#This Row],[Personnel number]]&lt;&gt;"",TimeSpend[[#This Row],[Date]]&lt;&gt;""),TimeSpend[[#This Row],[Location]],"")</f>
        <v/>
      </c>
      <c r="K1627" t="str">
        <f>IF(AND(TimeSpend[[#This Row],[Personnel number]]&lt;&gt;"",TimeSpend[[#This Row],[Date]]&lt;&gt;""),TimeSpend[[#This Row],[Task]],"")</f>
        <v/>
      </c>
      <c r="L1627" t="str">
        <f>IF(AND(TimeSpend[[#This Row],[Personnel number]]&lt;&gt;"",TimeSpend[[#This Row],[Date]]&lt;&gt;""),Utilization!$J$2,"")</f>
        <v/>
      </c>
      <c r="M1627" t="str">
        <f>IF(AND(TimeSpend[[#This Row],[Personnel number]]&lt;&gt;"",TimeSpend[[#This Row],[Date]]&lt;&gt;""),TimeSpend[[#This Row],[Employee Name]],"")</f>
        <v/>
      </c>
      <c r="N1627" t="str">
        <f t="shared" si="50"/>
        <v/>
      </c>
      <c r="O1627" t="str">
        <f t="shared" si="51"/>
        <v/>
      </c>
      <c r="P1627" t="str">
        <f>IF(D1627&lt;&gt;"",VLOOKUP(D1627,Projects!B:C,2,0),"")</f>
        <v/>
      </c>
    </row>
    <row r="1628" spans="1:16" x14ac:dyDescent="0.25">
      <c r="A1628" t="str">
        <f>UPPER(IF(AND(TimeSpend[[#This Row],[Personnel number]]&lt;&gt;"",TimeSpend[[#This Row],[Date]]&lt;&gt;""),TimeSpend[[#This Row],[Personnel number]],""))</f>
        <v/>
      </c>
      <c r="B1628" s="85" t="str">
        <f>IF(AND(TimeSpend[[#This Row],[Personnel number]]&lt;&gt;"",TimeSpend[[#This Row],[Date]]&lt;&gt;""),TEXT(TimeSpend[[#This Row],[Date]],"[$-409]yyyyMMdd"),"")</f>
        <v/>
      </c>
      <c r="C1628" s="33" t="str">
        <f>IF(AND(TimeSpend[[#This Row],[Personnel number]]&lt;&gt;"",TimeSpend[[#This Row],[Date]]&lt;&gt;""),SUBSTITUTE(TimeSpend[[#This Row],[Hours]],",","."),"")</f>
        <v/>
      </c>
      <c r="D1628" t="str">
        <f>IF(AND(TimeSpend[[#This Row],[Personnel number]]&lt;&gt;"",TimeSpend[[#This Row],[Date]]&lt;&gt;""),TimeSpend[[#This Row],[Network]],"")</f>
        <v/>
      </c>
      <c r="E1628" t="str">
        <f>IF(AND(TimeSpend[[#This Row],[Personnel number]]&lt;&gt;"",TimeSpend[[#This Row],[Date]]&lt;&gt;""),TimeSpend[[#This Row],[Network Description]],"")</f>
        <v/>
      </c>
      <c r="F1628" t="str">
        <f>IF(AND(TimeSpend[[#This Row],[Personnel number]]&lt;&gt;"",TimeSpend[[#This Row],[Date]]&lt;&gt;""),TimeSpend[[#This Row],[Activity]],"")</f>
        <v/>
      </c>
      <c r="G1628" t="str">
        <f>IF(AND(TimeSpend[[#This Row],[Personnel number]]&lt;&gt;"",TimeSpend[[#This Row],[Date]]&lt;&gt;""),TimeSpend[[#This Row],[Activity description]],"")</f>
        <v/>
      </c>
      <c r="H1628" s="36" t="str">
        <f>IF(AND(TimeSpend[[#This Row],[Personnel number]]&lt;&gt;"",TimeSpend[[#This Row],[Date]]&lt;&gt;""),TimeSpend[[#This Row],[Start Time]],"")</f>
        <v/>
      </c>
      <c r="I1628" s="36" t="str">
        <f>IF(AND(TimeSpend[[#This Row],[Personnel number]]&lt;&gt;"",TimeSpend[[#This Row],[Date]]&lt;&gt;""),TimeSpend[[#This Row],[End Time]],"")</f>
        <v/>
      </c>
      <c r="J1628" t="str">
        <f>IF(AND(TimeSpend[[#This Row],[Personnel number]]&lt;&gt;"",TimeSpend[[#This Row],[Date]]&lt;&gt;""),TimeSpend[[#This Row],[Location]],"")</f>
        <v/>
      </c>
      <c r="K1628" t="str">
        <f>IF(AND(TimeSpend[[#This Row],[Personnel number]]&lt;&gt;"",TimeSpend[[#This Row],[Date]]&lt;&gt;""),TimeSpend[[#This Row],[Task]],"")</f>
        <v/>
      </c>
      <c r="L1628" t="str">
        <f>IF(AND(TimeSpend[[#This Row],[Personnel number]]&lt;&gt;"",TimeSpend[[#This Row],[Date]]&lt;&gt;""),Utilization!$J$2,"")</f>
        <v/>
      </c>
      <c r="M1628" t="str">
        <f>IF(AND(TimeSpend[[#This Row],[Personnel number]]&lt;&gt;"",TimeSpend[[#This Row],[Date]]&lt;&gt;""),TimeSpend[[#This Row],[Employee Name]],"")</f>
        <v/>
      </c>
      <c r="N1628" t="str">
        <f t="shared" si="50"/>
        <v/>
      </c>
      <c r="O1628" t="str">
        <f t="shared" si="51"/>
        <v/>
      </c>
      <c r="P1628" t="str">
        <f>IF(D1628&lt;&gt;"",VLOOKUP(D1628,Projects!B:C,2,0),"")</f>
        <v/>
      </c>
    </row>
    <row r="1629" spans="1:16" x14ac:dyDescent="0.25">
      <c r="A1629" t="str">
        <f>UPPER(IF(AND(TimeSpend[[#This Row],[Personnel number]]&lt;&gt;"",TimeSpend[[#This Row],[Date]]&lt;&gt;""),TimeSpend[[#This Row],[Personnel number]],""))</f>
        <v/>
      </c>
      <c r="B1629" s="85" t="str">
        <f>IF(AND(TimeSpend[[#This Row],[Personnel number]]&lt;&gt;"",TimeSpend[[#This Row],[Date]]&lt;&gt;""),TEXT(TimeSpend[[#This Row],[Date]],"[$-409]yyyyMMdd"),"")</f>
        <v/>
      </c>
      <c r="C1629" s="33" t="str">
        <f>IF(AND(TimeSpend[[#This Row],[Personnel number]]&lt;&gt;"",TimeSpend[[#This Row],[Date]]&lt;&gt;""),SUBSTITUTE(TimeSpend[[#This Row],[Hours]],",","."),"")</f>
        <v/>
      </c>
      <c r="D1629" t="str">
        <f>IF(AND(TimeSpend[[#This Row],[Personnel number]]&lt;&gt;"",TimeSpend[[#This Row],[Date]]&lt;&gt;""),TimeSpend[[#This Row],[Network]],"")</f>
        <v/>
      </c>
      <c r="E1629" t="str">
        <f>IF(AND(TimeSpend[[#This Row],[Personnel number]]&lt;&gt;"",TimeSpend[[#This Row],[Date]]&lt;&gt;""),TimeSpend[[#This Row],[Network Description]],"")</f>
        <v/>
      </c>
      <c r="F1629" t="str">
        <f>IF(AND(TimeSpend[[#This Row],[Personnel number]]&lt;&gt;"",TimeSpend[[#This Row],[Date]]&lt;&gt;""),TimeSpend[[#This Row],[Activity]],"")</f>
        <v/>
      </c>
      <c r="G1629" t="str">
        <f>IF(AND(TimeSpend[[#This Row],[Personnel number]]&lt;&gt;"",TimeSpend[[#This Row],[Date]]&lt;&gt;""),TimeSpend[[#This Row],[Activity description]],"")</f>
        <v/>
      </c>
      <c r="H1629" s="36" t="str">
        <f>IF(AND(TimeSpend[[#This Row],[Personnel number]]&lt;&gt;"",TimeSpend[[#This Row],[Date]]&lt;&gt;""),TimeSpend[[#This Row],[Start Time]],"")</f>
        <v/>
      </c>
      <c r="I1629" s="36" t="str">
        <f>IF(AND(TimeSpend[[#This Row],[Personnel number]]&lt;&gt;"",TimeSpend[[#This Row],[Date]]&lt;&gt;""),TimeSpend[[#This Row],[End Time]],"")</f>
        <v/>
      </c>
      <c r="J1629" t="str">
        <f>IF(AND(TimeSpend[[#This Row],[Personnel number]]&lt;&gt;"",TimeSpend[[#This Row],[Date]]&lt;&gt;""),TimeSpend[[#This Row],[Location]],"")</f>
        <v/>
      </c>
      <c r="K1629" t="str">
        <f>IF(AND(TimeSpend[[#This Row],[Personnel number]]&lt;&gt;"",TimeSpend[[#This Row],[Date]]&lt;&gt;""),TimeSpend[[#This Row],[Task]],"")</f>
        <v/>
      </c>
      <c r="L1629" t="str">
        <f>IF(AND(TimeSpend[[#This Row],[Personnel number]]&lt;&gt;"",TimeSpend[[#This Row],[Date]]&lt;&gt;""),Utilization!$J$2,"")</f>
        <v/>
      </c>
      <c r="M1629" t="str">
        <f>IF(AND(TimeSpend[[#This Row],[Personnel number]]&lt;&gt;"",TimeSpend[[#This Row],[Date]]&lt;&gt;""),TimeSpend[[#This Row],[Employee Name]],"")</f>
        <v/>
      </c>
      <c r="N1629" t="str">
        <f t="shared" si="50"/>
        <v/>
      </c>
      <c r="O1629" t="str">
        <f t="shared" si="51"/>
        <v/>
      </c>
      <c r="P1629" t="str">
        <f>IF(D1629&lt;&gt;"",VLOOKUP(D1629,Projects!B:C,2,0),"")</f>
        <v/>
      </c>
    </row>
    <row r="1630" spans="1:16" x14ac:dyDescent="0.25">
      <c r="A1630" t="str">
        <f>UPPER(IF(AND(TimeSpend[[#This Row],[Personnel number]]&lt;&gt;"",TimeSpend[[#This Row],[Date]]&lt;&gt;""),TimeSpend[[#This Row],[Personnel number]],""))</f>
        <v/>
      </c>
      <c r="B1630" s="85" t="str">
        <f>IF(AND(TimeSpend[[#This Row],[Personnel number]]&lt;&gt;"",TimeSpend[[#This Row],[Date]]&lt;&gt;""),TEXT(TimeSpend[[#This Row],[Date]],"[$-409]yyyyMMdd"),"")</f>
        <v/>
      </c>
      <c r="C1630" s="33" t="str">
        <f>IF(AND(TimeSpend[[#This Row],[Personnel number]]&lt;&gt;"",TimeSpend[[#This Row],[Date]]&lt;&gt;""),SUBSTITUTE(TimeSpend[[#This Row],[Hours]],",","."),"")</f>
        <v/>
      </c>
      <c r="D1630" t="str">
        <f>IF(AND(TimeSpend[[#This Row],[Personnel number]]&lt;&gt;"",TimeSpend[[#This Row],[Date]]&lt;&gt;""),TimeSpend[[#This Row],[Network]],"")</f>
        <v/>
      </c>
      <c r="E1630" t="str">
        <f>IF(AND(TimeSpend[[#This Row],[Personnel number]]&lt;&gt;"",TimeSpend[[#This Row],[Date]]&lt;&gt;""),TimeSpend[[#This Row],[Network Description]],"")</f>
        <v/>
      </c>
      <c r="F1630" t="str">
        <f>IF(AND(TimeSpend[[#This Row],[Personnel number]]&lt;&gt;"",TimeSpend[[#This Row],[Date]]&lt;&gt;""),TimeSpend[[#This Row],[Activity]],"")</f>
        <v/>
      </c>
      <c r="G1630" t="str">
        <f>IF(AND(TimeSpend[[#This Row],[Personnel number]]&lt;&gt;"",TimeSpend[[#This Row],[Date]]&lt;&gt;""),TimeSpend[[#This Row],[Activity description]],"")</f>
        <v/>
      </c>
      <c r="H1630" s="36" t="str">
        <f>IF(AND(TimeSpend[[#This Row],[Personnel number]]&lt;&gt;"",TimeSpend[[#This Row],[Date]]&lt;&gt;""),TimeSpend[[#This Row],[Start Time]],"")</f>
        <v/>
      </c>
      <c r="I1630" s="36" t="str">
        <f>IF(AND(TimeSpend[[#This Row],[Personnel number]]&lt;&gt;"",TimeSpend[[#This Row],[Date]]&lt;&gt;""),TimeSpend[[#This Row],[End Time]],"")</f>
        <v/>
      </c>
      <c r="J1630" t="str">
        <f>IF(AND(TimeSpend[[#This Row],[Personnel number]]&lt;&gt;"",TimeSpend[[#This Row],[Date]]&lt;&gt;""),TimeSpend[[#This Row],[Location]],"")</f>
        <v/>
      </c>
      <c r="K1630" t="str">
        <f>IF(AND(TimeSpend[[#This Row],[Personnel number]]&lt;&gt;"",TimeSpend[[#This Row],[Date]]&lt;&gt;""),TimeSpend[[#This Row],[Task]],"")</f>
        <v/>
      </c>
      <c r="L1630" t="str">
        <f>IF(AND(TimeSpend[[#This Row],[Personnel number]]&lt;&gt;"",TimeSpend[[#This Row],[Date]]&lt;&gt;""),Utilization!$J$2,"")</f>
        <v/>
      </c>
      <c r="M1630" t="str">
        <f>IF(AND(TimeSpend[[#This Row],[Personnel number]]&lt;&gt;"",TimeSpend[[#This Row],[Date]]&lt;&gt;""),TimeSpend[[#This Row],[Employee Name]],"")</f>
        <v/>
      </c>
      <c r="N1630" t="str">
        <f t="shared" si="50"/>
        <v/>
      </c>
      <c r="O1630" t="str">
        <f t="shared" si="51"/>
        <v/>
      </c>
      <c r="P1630" t="str">
        <f>IF(D1630&lt;&gt;"",VLOOKUP(D1630,Projects!B:C,2,0),"")</f>
        <v/>
      </c>
    </row>
    <row r="1631" spans="1:16" x14ac:dyDescent="0.25">
      <c r="A1631" t="str">
        <f>UPPER(IF(AND(TimeSpend[[#This Row],[Personnel number]]&lt;&gt;"",TimeSpend[[#This Row],[Date]]&lt;&gt;""),TimeSpend[[#This Row],[Personnel number]],""))</f>
        <v/>
      </c>
      <c r="B1631" s="85" t="str">
        <f>IF(AND(TimeSpend[[#This Row],[Personnel number]]&lt;&gt;"",TimeSpend[[#This Row],[Date]]&lt;&gt;""),TEXT(TimeSpend[[#This Row],[Date]],"[$-409]yyyyMMdd"),"")</f>
        <v/>
      </c>
      <c r="C1631" s="33" t="str">
        <f>IF(AND(TimeSpend[[#This Row],[Personnel number]]&lt;&gt;"",TimeSpend[[#This Row],[Date]]&lt;&gt;""),SUBSTITUTE(TimeSpend[[#This Row],[Hours]],",","."),"")</f>
        <v/>
      </c>
      <c r="D1631" t="str">
        <f>IF(AND(TimeSpend[[#This Row],[Personnel number]]&lt;&gt;"",TimeSpend[[#This Row],[Date]]&lt;&gt;""),TimeSpend[[#This Row],[Network]],"")</f>
        <v/>
      </c>
      <c r="E1631" t="str">
        <f>IF(AND(TimeSpend[[#This Row],[Personnel number]]&lt;&gt;"",TimeSpend[[#This Row],[Date]]&lt;&gt;""),TimeSpend[[#This Row],[Network Description]],"")</f>
        <v/>
      </c>
      <c r="F1631" t="str">
        <f>IF(AND(TimeSpend[[#This Row],[Personnel number]]&lt;&gt;"",TimeSpend[[#This Row],[Date]]&lt;&gt;""),TimeSpend[[#This Row],[Activity]],"")</f>
        <v/>
      </c>
      <c r="G1631" t="str">
        <f>IF(AND(TimeSpend[[#This Row],[Personnel number]]&lt;&gt;"",TimeSpend[[#This Row],[Date]]&lt;&gt;""),TimeSpend[[#This Row],[Activity description]],"")</f>
        <v/>
      </c>
      <c r="H1631" s="36" t="str">
        <f>IF(AND(TimeSpend[[#This Row],[Personnel number]]&lt;&gt;"",TimeSpend[[#This Row],[Date]]&lt;&gt;""),TimeSpend[[#This Row],[Start Time]],"")</f>
        <v/>
      </c>
      <c r="I1631" s="36" t="str">
        <f>IF(AND(TimeSpend[[#This Row],[Personnel number]]&lt;&gt;"",TimeSpend[[#This Row],[Date]]&lt;&gt;""),TimeSpend[[#This Row],[End Time]],"")</f>
        <v/>
      </c>
      <c r="J1631" t="str">
        <f>IF(AND(TimeSpend[[#This Row],[Personnel number]]&lt;&gt;"",TimeSpend[[#This Row],[Date]]&lt;&gt;""),TimeSpend[[#This Row],[Location]],"")</f>
        <v/>
      </c>
      <c r="K1631" t="str">
        <f>IF(AND(TimeSpend[[#This Row],[Personnel number]]&lt;&gt;"",TimeSpend[[#This Row],[Date]]&lt;&gt;""),TimeSpend[[#This Row],[Task]],"")</f>
        <v/>
      </c>
      <c r="L1631" t="str">
        <f>IF(AND(TimeSpend[[#This Row],[Personnel number]]&lt;&gt;"",TimeSpend[[#This Row],[Date]]&lt;&gt;""),Utilization!$J$2,"")</f>
        <v/>
      </c>
      <c r="M1631" t="str">
        <f>IF(AND(TimeSpend[[#This Row],[Personnel number]]&lt;&gt;"",TimeSpend[[#This Row],[Date]]&lt;&gt;""),TimeSpend[[#This Row],[Employee Name]],"")</f>
        <v/>
      </c>
      <c r="N1631" t="str">
        <f t="shared" si="50"/>
        <v/>
      </c>
      <c r="O1631" t="str">
        <f t="shared" si="51"/>
        <v/>
      </c>
      <c r="P1631" t="str">
        <f>IF(D1631&lt;&gt;"",VLOOKUP(D1631,Projects!B:C,2,0),"")</f>
        <v/>
      </c>
    </row>
    <row r="1632" spans="1:16" x14ac:dyDescent="0.25">
      <c r="A1632" t="str">
        <f>UPPER(IF(AND(TimeSpend[[#This Row],[Personnel number]]&lt;&gt;"",TimeSpend[[#This Row],[Date]]&lt;&gt;""),TimeSpend[[#This Row],[Personnel number]],""))</f>
        <v/>
      </c>
      <c r="B1632" s="85" t="str">
        <f>IF(AND(TimeSpend[[#This Row],[Personnel number]]&lt;&gt;"",TimeSpend[[#This Row],[Date]]&lt;&gt;""),TEXT(TimeSpend[[#This Row],[Date]],"[$-409]yyyyMMdd"),"")</f>
        <v/>
      </c>
      <c r="C1632" s="33" t="str">
        <f>IF(AND(TimeSpend[[#This Row],[Personnel number]]&lt;&gt;"",TimeSpend[[#This Row],[Date]]&lt;&gt;""),SUBSTITUTE(TimeSpend[[#This Row],[Hours]],",","."),"")</f>
        <v/>
      </c>
      <c r="D1632" t="str">
        <f>IF(AND(TimeSpend[[#This Row],[Personnel number]]&lt;&gt;"",TimeSpend[[#This Row],[Date]]&lt;&gt;""),TimeSpend[[#This Row],[Network]],"")</f>
        <v/>
      </c>
      <c r="E1632" t="str">
        <f>IF(AND(TimeSpend[[#This Row],[Personnel number]]&lt;&gt;"",TimeSpend[[#This Row],[Date]]&lt;&gt;""),TimeSpend[[#This Row],[Network Description]],"")</f>
        <v/>
      </c>
      <c r="F1632" t="str">
        <f>IF(AND(TimeSpend[[#This Row],[Personnel number]]&lt;&gt;"",TimeSpend[[#This Row],[Date]]&lt;&gt;""),TimeSpend[[#This Row],[Activity]],"")</f>
        <v/>
      </c>
      <c r="G1632" t="str">
        <f>IF(AND(TimeSpend[[#This Row],[Personnel number]]&lt;&gt;"",TimeSpend[[#This Row],[Date]]&lt;&gt;""),TimeSpend[[#This Row],[Activity description]],"")</f>
        <v/>
      </c>
      <c r="H1632" s="36" t="str">
        <f>IF(AND(TimeSpend[[#This Row],[Personnel number]]&lt;&gt;"",TimeSpend[[#This Row],[Date]]&lt;&gt;""),TimeSpend[[#This Row],[Start Time]],"")</f>
        <v/>
      </c>
      <c r="I1632" s="36" t="str">
        <f>IF(AND(TimeSpend[[#This Row],[Personnel number]]&lt;&gt;"",TimeSpend[[#This Row],[Date]]&lt;&gt;""),TimeSpend[[#This Row],[End Time]],"")</f>
        <v/>
      </c>
      <c r="J1632" t="str">
        <f>IF(AND(TimeSpend[[#This Row],[Personnel number]]&lt;&gt;"",TimeSpend[[#This Row],[Date]]&lt;&gt;""),TimeSpend[[#This Row],[Location]],"")</f>
        <v/>
      </c>
      <c r="K1632" t="str">
        <f>IF(AND(TimeSpend[[#This Row],[Personnel number]]&lt;&gt;"",TimeSpend[[#This Row],[Date]]&lt;&gt;""),TimeSpend[[#This Row],[Task]],"")</f>
        <v/>
      </c>
      <c r="L1632" t="str">
        <f>IF(AND(TimeSpend[[#This Row],[Personnel number]]&lt;&gt;"",TimeSpend[[#This Row],[Date]]&lt;&gt;""),Utilization!$J$2,"")</f>
        <v/>
      </c>
      <c r="M1632" t="str">
        <f>IF(AND(TimeSpend[[#This Row],[Personnel number]]&lt;&gt;"",TimeSpend[[#This Row],[Date]]&lt;&gt;""),TimeSpend[[#This Row],[Employee Name]],"")</f>
        <v/>
      </c>
      <c r="N1632" t="str">
        <f t="shared" si="50"/>
        <v/>
      </c>
      <c r="O1632" t="str">
        <f t="shared" si="51"/>
        <v/>
      </c>
      <c r="P1632" t="str">
        <f>IF(D1632&lt;&gt;"",VLOOKUP(D1632,Projects!B:C,2,0),"")</f>
        <v/>
      </c>
    </row>
    <row r="1633" spans="1:16" x14ac:dyDescent="0.25">
      <c r="A1633" t="str">
        <f>UPPER(IF(AND(TimeSpend[[#This Row],[Personnel number]]&lt;&gt;"",TimeSpend[[#This Row],[Date]]&lt;&gt;""),TimeSpend[[#This Row],[Personnel number]],""))</f>
        <v/>
      </c>
      <c r="B1633" s="85" t="str">
        <f>IF(AND(TimeSpend[[#This Row],[Personnel number]]&lt;&gt;"",TimeSpend[[#This Row],[Date]]&lt;&gt;""),TEXT(TimeSpend[[#This Row],[Date]],"[$-409]yyyyMMdd"),"")</f>
        <v/>
      </c>
      <c r="C1633" s="33" t="str">
        <f>IF(AND(TimeSpend[[#This Row],[Personnel number]]&lt;&gt;"",TimeSpend[[#This Row],[Date]]&lt;&gt;""),SUBSTITUTE(TimeSpend[[#This Row],[Hours]],",","."),"")</f>
        <v/>
      </c>
      <c r="D1633" t="str">
        <f>IF(AND(TimeSpend[[#This Row],[Personnel number]]&lt;&gt;"",TimeSpend[[#This Row],[Date]]&lt;&gt;""),TimeSpend[[#This Row],[Network]],"")</f>
        <v/>
      </c>
      <c r="E1633" t="str">
        <f>IF(AND(TimeSpend[[#This Row],[Personnel number]]&lt;&gt;"",TimeSpend[[#This Row],[Date]]&lt;&gt;""),TimeSpend[[#This Row],[Network Description]],"")</f>
        <v/>
      </c>
      <c r="F1633" t="str">
        <f>IF(AND(TimeSpend[[#This Row],[Personnel number]]&lt;&gt;"",TimeSpend[[#This Row],[Date]]&lt;&gt;""),TimeSpend[[#This Row],[Activity]],"")</f>
        <v/>
      </c>
      <c r="G1633" t="str">
        <f>IF(AND(TimeSpend[[#This Row],[Personnel number]]&lt;&gt;"",TimeSpend[[#This Row],[Date]]&lt;&gt;""),TimeSpend[[#This Row],[Activity description]],"")</f>
        <v/>
      </c>
      <c r="H1633" s="36" t="str">
        <f>IF(AND(TimeSpend[[#This Row],[Personnel number]]&lt;&gt;"",TimeSpend[[#This Row],[Date]]&lt;&gt;""),TimeSpend[[#This Row],[Start Time]],"")</f>
        <v/>
      </c>
      <c r="I1633" s="36" t="str">
        <f>IF(AND(TimeSpend[[#This Row],[Personnel number]]&lt;&gt;"",TimeSpend[[#This Row],[Date]]&lt;&gt;""),TimeSpend[[#This Row],[End Time]],"")</f>
        <v/>
      </c>
      <c r="J1633" t="str">
        <f>IF(AND(TimeSpend[[#This Row],[Personnel number]]&lt;&gt;"",TimeSpend[[#This Row],[Date]]&lt;&gt;""),TimeSpend[[#This Row],[Location]],"")</f>
        <v/>
      </c>
      <c r="K1633" t="str">
        <f>IF(AND(TimeSpend[[#This Row],[Personnel number]]&lt;&gt;"",TimeSpend[[#This Row],[Date]]&lt;&gt;""),TimeSpend[[#This Row],[Task]],"")</f>
        <v/>
      </c>
      <c r="L1633" t="str">
        <f>IF(AND(TimeSpend[[#This Row],[Personnel number]]&lt;&gt;"",TimeSpend[[#This Row],[Date]]&lt;&gt;""),Utilization!$J$2,"")</f>
        <v/>
      </c>
      <c r="M1633" t="str">
        <f>IF(AND(TimeSpend[[#This Row],[Personnel number]]&lt;&gt;"",TimeSpend[[#This Row],[Date]]&lt;&gt;""),TimeSpend[[#This Row],[Employee Name]],"")</f>
        <v/>
      </c>
      <c r="N1633" t="str">
        <f t="shared" si="50"/>
        <v/>
      </c>
      <c r="O1633" t="str">
        <f t="shared" si="51"/>
        <v/>
      </c>
      <c r="P1633" t="str">
        <f>IF(D1633&lt;&gt;"",VLOOKUP(D1633,Projects!B:C,2,0),"")</f>
        <v/>
      </c>
    </row>
    <row r="1634" spans="1:16" x14ac:dyDescent="0.25">
      <c r="A1634" t="str">
        <f>UPPER(IF(AND(TimeSpend[[#This Row],[Personnel number]]&lt;&gt;"",TimeSpend[[#This Row],[Date]]&lt;&gt;""),TimeSpend[[#This Row],[Personnel number]],""))</f>
        <v/>
      </c>
      <c r="B1634" s="85" t="str">
        <f>IF(AND(TimeSpend[[#This Row],[Personnel number]]&lt;&gt;"",TimeSpend[[#This Row],[Date]]&lt;&gt;""),TEXT(TimeSpend[[#This Row],[Date]],"[$-409]yyyyMMdd"),"")</f>
        <v/>
      </c>
      <c r="C1634" s="33" t="str">
        <f>IF(AND(TimeSpend[[#This Row],[Personnel number]]&lt;&gt;"",TimeSpend[[#This Row],[Date]]&lt;&gt;""),SUBSTITUTE(TimeSpend[[#This Row],[Hours]],",","."),"")</f>
        <v/>
      </c>
      <c r="D1634" t="str">
        <f>IF(AND(TimeSpend[[#This Row],[Personnel number]]&lt;&gt;"",TimeSpend[[#This Row],[Date]]&lt;&gt;""),TimeSpend[[#This Row],[Network]],"")</f>
        <v/>
      </c>
      <c r="E1634" t="str">
        <f>IF(AND(TimeSpend[[#This Row],[Personnel number]]&lt;&gt;"",TimeSpend[[#This Row],[Date]]&lt;&gt;""),TimeSpend[[#This Row],[Network Description]],"")</f>
        <v/>
      </c>
      <c r="F1634" t="str">
        <f>IF(AND(TimeSpend[[#This Row],[Personnel number]]&lt;&gt;"",TimeSpend[[#This Row],[Date]]&lt;&gt;""),TimeSpend[[#This Row],[Activity]],"")</f>
        <v/>
      </c>
      <c r="G1634" t="str">
        <f>IF(AND(TimeSpend[[#This Row],[Personnel number]]&lt;&gt;"",TimeSpend[[#This Row],[Date]]&lt;&gt;""),TimeSpend[[#This Row],[Activity description]],"")</f>
        <v/>
      </c>
      <c r="H1634" s="36" t="str">
        <f>IF(AND(TimeSpend[[#This Row],[Personnel number]]&lt;&gt;"",TimeSpend[[#This Row],[Date]]&lt;&gt;""),TimeSpend[[#This Row],[Start Time]],"")</f>
        <v/>
      </c>
      <c r="I1634" s="36" t="str">
        <f>IF(AND(TimeSpend[[#This Row],[Personnel number]]&lt;&gt;"",TimeSpend[[#This Row],[Date]]&lt;&gt;""),TimeSpend[[#This Row],[End Time]],"")</f>
        <v/>
      </c>
      <c r="J1634" t="str">
        <f>IF(AND(TimeSpend[[#This Row],[Personnel number]]&lt;&gt;"",TimeSpend[[#This Row],[Date]]&lt;&gt;""),TimeSpend[[#This Row],[Location]],"")</f>
        <v/>
      </c>
      <c r="K1634" t="str">
        <f>IF(AND(TimeSpend[[#This Row],[Personnel number]]&lt;&gt;"",TimeSpend[[#This Row],[Date]]&lt;&gt;""),TimeSpend[[#This Row],[Task]],"")</f>
        <v/>
      </c>
      <c r="L1634" t="str">
        <f>IF(AND(TimeSpend[[#This Row],[Personnel number]]&lt;&gt;"",TimeSpend[[#This Row],[Date]]&lt;&gt;""),Utilization!$J$2,"")</f>
        <v/>
      </c>
      <c r="M1634" t="str">
        <f>IF(AND(TimeSpend[[#This Row],[Personnel number]]&lt;&gt;"",TimeSpend[[#This Row],[Date]]&lt;&gt;""),TimeSpend[[#This Row],[Employee Name]],"")</f>
        <v/>
      </c>
      <c r="N1634" t="str">
        <f t="shared" si="50"/>
        <v/>
      </c>
      <c r="O1634" t="str">
        <f t="shared" si="51"/>
        <v/>
      </c>
      <c r="P1634" t="str">
        <f>IF(D1634&lt;&gt;"",VLOOKUP(D1634,Projects!B:C,2,0),"")</f>
        <v/>
      </c>
    </row>
    <row r="1635" spans="1:16" x14ac:dyDescent="0.25">
      <c r="A1635" t="str">
        <f>UPPER(IF(AND(TimeSpend[[#This Row],[Personnel number]]&lt;&gt;"",TimeSpend[[#This Row],[Date]]&lt;&gt;""),TimeSpend[[#This Row],[Personnel number]],""))</f>
        <v/>
      </c>
      <c r="B1635" s="85" t="str">
        <f>IF(AND(TimeSpend[[#This Row],[Personnel number]]&lt;&gt;"",TimeSpend[[#This Row],[Date]]&lt;&gt;""),TEXT(TimeSpend[[#This Row],[Date]],"[$-409]yyyyMMdd"),"")</f>
        <v/>
      </c>
      <c r="C1635" s="33" t="str">
        <f>IF(AND(TimeSpend[[#This Row],[Personnel number]]&lt;&gt;"",TimeSpend[[#This Row],[Date]]&lt;&gt;""),SUBSTITUTE(TimeSpend[[#This Row],[Hours]],",","."),"")</f>
        <v/>
      </c>
      <c r="D1635" t="str">
        <f>IF(AND(TimeSpend[[#This Row],[Personnel number]]&lt;&gt;"",TimeSpend[[#This Row],[Date]]&lt;&gt;""),TimeSpend[[#This Row],[Network]],"")</f>
        <v/>
      </c>
      <c r="E1635" t="str">
        <f>IF(AND(TimeSpend[[#This Row],[Personnel number]]&lt;&gt;"",TimeSpend[[#This Row],[Date]]&lt;&gt;""),TimeSpend[[#This Row],[Network Description]],"")</f>
        <v/>
      </c>
      <c r="F1635" t="str">
        <f>IF(AND(TimeSpend[[#This Row],[Personnel number]]&lt;&gt;"",TimeSpend[[#This Row],[Date]]&lt;&gt;""),TimeSpend[[#This Row],[Activity]],"")</f>
        <v/>
      </c>
      <c r="G1635" t="str">
        <f>IF(AND(TimeSpend[[#This Row],[Personnel number]]&lt;&gt;"",TimeSpend[[#This Row],[Date]]&lt;&gt;""),TimeSpend[[#This Row],[Activity description]],"")</f>
        <v/>
      </c>
      <c r="H1635" s="36" t="str">
        <f>IF(AND(TimeSpend[[#This Row],[Personnel number]]&lt;&gt;"",TimeSpend[[#This Row],[Date]]&lt;&gt;""),TimeSpend[[#This Row],[Start Time]],"")</f>
        <v/>
      </c>
      <c r="I1635" s="36" t="str">
        <f>IF(AND(TimeSpend[[#This Row],[Personnel number]]&lt;&gt;"",TimeSpend[[#This Row],[Date]]&lt;&gt;""),TimeSpend[[#This Row],[End Time]],"")</f>
        <v/>
      </c>
      <c r="J1635" t="str">
        <f>IF(AND(TimeSpend[[#This Row],[Personnel number]]&lt;&gt;"",TimeSpend[[#This Row],[Date]]&lt;&gt;""),TimeSpend[[#This Row],[Location]],"")</f>
        <v/>
      </c>
      <c r="K1635" t="str">
        <f>IF(AND(TimeSpend[[#This Row],[Personnel number]]&lt;&gt;"",TimeSpend[[#This Row],[Date]]&lt;&gt;""),TimeSpend[[#This Row],[Task]],"")</f>
        <v/>
      </c>
      <c r="L1635" t="str">
        <f>IF(AND(TimeSpend[[#This Row],[Personnel number]]&lt;&gt;"",TimeSpend[[#This Row],[Date]]&lt;&gt;""),Utilization!$J$2,"")</f>
        <v/>
      </c>
      <c r="M1635" t="str">
        <f>IF(AND(TimeSpend[[#This Row],[Personnel number]]&lt;&gt;"",TimeSpend[[#This Row],[Date]]&lt;&gt;""),TimeSpend[[#This Row],[Employee Name]],"")</f>
        <v/>
      </c>
      <c r="N1635" t="str">
        <f t="shared" si="50"/>
        <v/>
      </c>
      <c r="O1635" t="str">
        <f t="shared" si="51"/>
        <v/>
      </c>
      <c r="P1635" t="str">
        <f>IF(D1635&lt;&gt;"",VLOOKUP(D1635,Projects!B:C,2,0),"")</f>
        <v/>
      </c>
    </row>
    <row r="1636" spans="1:16" x14ac:dyDescent="0.25">
      <c r="A1636" t="str">
        <f>UPPER(IF(AND(TimeSpend[[#This Row],[Personnel number]]&lt;&gt;"",TimeSpend[[#This Row],[Date]]&lt;&gt;""),TimeSpend[[#This Row],[Personnel number]],""))</f>
        <v/>
      </c>
      <c r="B1636" s="85" t="str">
        <f>IF(AND(TimeSpend[[#This Row],[Personnel number]]&lt;&gt;"",TimeSpend[[#This Row],[Date]]&lt;&gt;""),TEXT(TimeSpend[[#This Row],[Date]],"[$-409]yyyyMMdd"),"")</f>
        <v/>
      </c>
      <c r="C1636" s="33" t="str">
        <f>IF(AND(TimeSpend[[#This Row],[Personnel number]]&lt;&gt;"",TimeSpend[[#This Row],[Date]]&lt;&gt;""),SUBSTITUTE(TimeSpend[[#This Row],[Hours]],",","."),"")</f>
        <v/>
      </c>
      <c r="D1636" t="str">
        <f>IF(AND(TimeSpend[[#This Row],[Personnel number]]&lt;&gt;"",TimeSpend[[#This Row],[Date]]&lt;&gt;""),TimeSpend[[#This Row],[Network]],"")</f>
        <v/>
      </c>
      <c r="E1636" t="str">
        <f>IF(AND(TimeSpend[[#This Row],[Personnel number]]&lt;&gt;"",TimeSpend[[#This Row],[Date]]&lt;&gt;""),TimeSpend[[#This Row],[Network Description]],"")</f>
        <v/>
      </c>
      <c r="F1636" t="str">
        <f>IF(AND(TimeSpend[[#This Row],[Personnel number]]&lt;&gt;"",TimeSpend[[#This Row],[Date]]&lt;&gt;""),TimeSpend[[#This Row],[Activity]],"")</f>
        <v/>
      </c>
      <c r="G1636" t="str">
        <f>IF(AND(TimeSpend[[#This Row],[Personnel number]]&lt;&gt;"",TimeSpend[[#This Row],[Date]]&lt;&gt;""),TimeSpend[[#This Row],[Activity description]],"")</f>
        <v/>
      </c>
      <c r="H1636" s="36" t="str">
        <f>IF(AND(TimeSpend[[#This Row],[Personnel number]]&lt;&gt;"",TimeSpend[[#This Row],[Date]]&lt;&gt;""),TimeSpend[[#This Row],[Start Time]],"")</f>
        <v/>
      </c>
      <c r="I1636" s="36" t="str">
        <f>IF(AND(TimeSpend[[#This Row],[Personnel number]]&lt;&gt;"",TimeSpend[[#This Row],[Date]]&lt;&gt;""),TimeSpend[[#This Row],[End Time]],"")</f>
        <v/>
      </c>
      <c r="J1636" t="str">
        <f>IF(AND(TimeSpend[[#This Row],[Personnel number]]&lt;&gt;"",TimeSpend[[#This Row],[Date]]&lt;&gt;""),TimeSpend[[#This Row],[Location]],"")</f>
        <v/>
      </c>
      <c r="K1636" t="str">
        <f>IF(AND(TimeSpend[[#This Row],[Personnel number]]&lt;&gt;"",TimeSpend[[#This Row],[Date]]&lt;&gt;""),TimeSpend[[#This Row],[Task]],"")</f>
        <v/>
      </c>
      <c r="L1636" t="str">
        <f>IF(AND(TimeSpend[[#This Row],[Personnel number]]&lt;&gt;"",TimeSpend[[#This Row],[Date]]&lt;&gt;""),Utilization!$J$2,"")</f>
        <v/>
      </c>
      <c r="M1636" t="str">
        <f>IF(AND(TimeSpend[[#This Row],[Personnel number]]&lt;&gt;"",TimeSpend[[#This Row],[Date]]&lt;&gt;""),TimeSpend[[#This Row],[Employee Name]],"")</f>
        <v/>
      </c>
      <c r="N1636" t="str">
        <f t="shared" si="50"/>
        <v/>
      </c>
      <c r="O1636" t="str">
        <f t="shared" si="51"/>
        <v/>
      </c>
      <c r="P1636" t="str">
        <f>IF(D1636&lt;&gt;"",VLOOKUP(D1636,Projects!B:C,2,0),"")</f>
        <v/>
      </c>
    </row>
    <row r="1637" spans="1:16" x14ac:dyDescent="0.25">
      <c r="A1637" t="str">
        <f>UPPER(IF(AND(TimeSpend[[#This Row],[Personnel number]]&lt;&gt;"",TimeSpend[[#This Row],[Date]]&lt;&gt;""),TimeSpend[[#This Row],[Personnel number]],""))</f>
        <v/>
      </c>
      <c r="B1637" s="85" t="str">
        <f>IF(AND(TimeSpend[[#This Row],[Personnel number]]&lt;&gt;"",TimeSpend[[#This Row],[Date]]&lt;&gt;""),TEXT(TimeSpend[[#This Row],[Date]],"[$-409]yyyyMMdd"),"")</f>
        <v/>
      </c>
      <c r="C1637" s="33" t="str">
        <f>IF(AND(TimeSpend[[#This Row],[Personnel number]]&lt;&gt;"",TimeSpend[[#This Row],[Date]]&lt;&gt;""),SUBSTITUTE(TimeSpend[[#This Row],[Hours]],",","."),"")</f>
        <v/>
      </c>
      <c r="D1637" t="str">
        <f>IF(AND(TimeSpend[[#This Row],[Personnel number]]&lt;&gt;"",TimeSpend[[#This Row],[Date]]&lt;&gt;""),TimeSpend[[#This Row],[Network]],"")</f>
        <v/>
      </c>
      <c r="E1637" t="str">
        <f>IF(AND(TimeSpend[[#This Row],[Personnel number]]&lt;&gt;"",TimeSpend[[#This Row],[Date]]&lt;&gt;""),TimeSpend[[#This Row],[Network Description]],"")</f>
        <v/>
      </c>
      <c r="F1637" t="str">
        <f>IF(AND(TimeSpend[[#This Row],[Personnel number]]&lt;&gt;"",TimeSpend[[#This Row],[Date]]&lt;&gt;""),TimeSpend[[#This Row],[Activity]],"")</f>
        <v/>
      </c>
      <c r="G1637" t="str">
        <f>IF(AND(TimeSpend[[#This Row],[Personnel number]]&lt;&gt;"",TimeSpend[[#This Row],[Date]]&lt;&gt;""),TimeSpend[[#This Row],[Activity description]],"")</f>
        <v/>
      </c>
      <c r="H1637" s="36" t="str">
        <f>IF(AND(TimeSpend[[#This Row],[Personnel number]]&lt;&gt;"",TimeSpend[[#This Row],[Date]]&lt;&gt;""),TimeSpend[[#This Row],[Start Time]],"")</f>
        <v/>
      </c>
      <c r="I1637" s="36" t="str">
        <f>IF(AND(TimeSpend[[#This Row],[Personnel number]]&lt;&gt;"",TimeSpend[[#This Row],[Date]]&lt;&gt;""),TimeSpend[[#This Row],[End Time]],"")</f>
        <v/>
      </c>
      <c r="J1637" t="str">
        <f>IF(AND(TimeSpend[[#This Row],[Personnel number]]&lt;&gt;"",TimeSpend[[#This Row],[Date]]&lt;&gt;""),TimeSpend[[#This Row],[Location]],"")</f>
        <v/>
      </c>
      <c r="K1637" t="str">
        <f>IF(AND(TimeSpend[[#This Row],[Personnel number]]&lt;&gt;"",TimeSpend[[#This Row],[Date]]&lt;&gt;""),TimeSpend[[#This Row],[Task]],"")</f>
        <v/>
      </c>
      <c r="L1637" t="str">
        <f>IF(AND(TimeSpend[[#This Row],[Personnel number]]&lt;&gt;"",TimeSpend[[#This Row],[Date]]&lt;&gt;""),Utilization!$J$2,"")</f>
        <v/>
      </c>
      <c r="M1637" t="str">
        <f>IF(AND(TimeSpend[[#This Row],[Personnel number]]&lt;&gt;"",TimeSpend[[#This Row],[Date]]&lt;&gt;""),TimeSpend[[#This Row],[Employee Name]],"")</f>
        <v/>
      </c>
      <c r="N1637" t="str">
        <f t="shared" si="50"/>
        <v/>
      </c>
      <c r="O1637" t="str">
        <f t="shared" si="51"/>
        <v/>
      </c>
      <c r="P1637" t="str">
        <f>IF(D1637&lt;&gt;"",VLOOKUP(D1637,Projects!B:C,2,0),"")</f>
        <v/>
      </c>
    </row>
    <row r="1638" spans="1:16" x14ac:dyDescent="0.25">
      <c r="A1638" t="str">
        <f>UPPER(IF(AND(TimeSpend[[#This Row],[Personnel number]]&lt;&gt;"",TimeSpend[[#This Row],[Date]]&lt;&gt;""),TimeSpend[[#This Row],[Personnel number]],""))</f>
        <v/>
      </c>
      <c r="B1638" s="85" t="str">
        <f>IF(AND(TimeSpend[[#This Row],[Personnel number]]&lt;&gt;"",TimeSpend[[#This Row],[Date]]&lt;&gt;""),TEXT(TimeSpend[[#This Row],[Date]],"[$-409]yyyyMMdd"),"")</f>
        <v/>
      </c>
      <c r="C1638" s="33" t="str">
        <f>IF(AND(TimeSpend[[#This Row],[Personnel number]]&lt;&gt;"",TimeSpend[[#This Row],[Date]]&lt;&gt;""),SUBSTITUTE(TimeSpend[[#This Row],[Hours]],",","."),"")</f>
        <v/>
      </c>
      <c r="D1638" t="str">
        <f>IF(AND(TimeSpend[[#This Row],[Personnel number]]&lt;&gt;"",TimeSpend[[#This Row],[Date]]&lt;&gt;""),TimeSpend[[#This Row],[Network]],"")</f>
        <v/>
      </c>
      <c r="E1638" t="str">
        <f>IF(AND(TimeSpend[[#This Row],[Personnel number]]&lt;&gt;"",TimeSpend[[#This Row],[Date]]&lt;&gt;""),TimeSpend[[#This Row],[Network Description]],"")</f>
        <v/>
      </c>
      <c r="F1638" t="str">
        <f>IF(AND(TimeSpend[[#This Row],[Personnel number]]&lt;&gt;"",TimeSpend[[#This Row],[Date]]&lt;&gt;""),TimeSpend[[#This Row],[Activity]],"")</f>
        <v/>
      </c>
      <c r="G1638" t="str">
        <f>IF(AND(TimeSpend[[#This Row],[Personnel number]]&lt;&gt;"",TimeSpend[[#This Row],[Date]]&lt;&gt;""),TimeSpend[[#This Row],[Activity description]],"")</f>
        <v/>
      </c>
      <c r="H1638" s="36" t="str">
        <f>IF(AND(TimeSpend[[#This Row],[Personnel number]]&lt;&gt;"",TimeSpend[[#This Row],[Date]]&lt;&gt;""),TimeSpend[[#This Row],[Start Time]],"")</f>
        <v/>
      </c>
      <c r="I1638" s="36" t="str">
        <f>IF(AND(TimeSpend[[#This Row],[Personnel number]]&lt;&gt;"",TimeSpend[[#This Row],[Date]]&lt;&gt;""),TimeSpend[[#This Row],[End Time]],"")</f>
        <v/>
      </c>
      <c r="J1638" t="str">
        <f>IF(AND(TimeSpend[[#This Row],[Personnel number]]&lt;&gt;"",TimeSpend[[#This Row],[Date]]&lt;&gt;""),TimeSpend[[#This Row],[Location]],"")</f>
        <v/>
      </c>
      <c r="K1638" t="str">
        <f>IF(AND(TimeSpend[[#This Row],[Personnel number]]&lt;&gt;"",TimeSpend[[#This Row],[Date]]&lt;&gt;""),TimeSpend[[#This Row],[Task]],"")</f>
        <v/>
      </c>
      <c r="L1638" t="str">
        <f>IF(AND(TimeSpend[[#This Row],[Personnel number]]&lt;&gt;"",TimeSpend[[#This Row],[Date]]&lt;&gt;""),Utilization!$J$2,"")</f>
        <v/>
      </c>
      <c r="M1638" t="str">
        <f>IF(AND(TimeSpend[[#This Row],[Personnel number]]&lt;&gt;"",TimeSpend[[#This Row],[Date]]&lt;&gt;""),TimeSpend[[#This Row],[Employee Name]],"")</f>
        <v/>
      </c>
      <c r="N1638" t="str">
        <f t="shared" si="50"/>
        <v/>
      </c>
      <c r="O1638" t="str">
        <f t="shared" si="51"/>
        <v/>
      </c>
      <c r="P1638" t="str">
        <f>IF(D1638&lt;&gt;"",VLOOKUP(D1638,Projects!B:C,2,0),"")</f>
        <v/>
      </c>
    </row>
    <row r="1639" spans="1:16" x14ac:dyDescent="0.25">
      <c r="A1639" t="str">
        <f>UPPER(IF(AND(TimeSpend[[#This Row],[Personnel number]]&lt;&gt;"",TimeSpend[[#This Row],[Date]]&lt;&gt;""),TimeSpend[[#This Row],[Personnel number]],""))</f>
        <v/>
      </c>
      <c r="B1639" s="85" t="str">
        <f>IF(AND(TimeSpend[[#This Row],[Personnel number]]&lt;&gt;"",TimeSpend[[#This Row],[Date]]&lt;&gt;""),TEXT(TimeSpend[[#This Row],[Date]],"[$-409]yyyyMMdd"),"")</f>
        <v/>
      </c>
      <c r="C1639" s="33" t="str">
        <f>IF(AND(TimeSpend[[#This Row],[Personnel number]]&lt;&gt;"",TimeSpend[[#This Row],[Date]]&lt;&gt;""),SUBSTITUTE(TimeSpend[[#This Row],[Hours]],",","."),"")</f>
        <v/>
      </c>
      <c r="D1639" t="str">
        <f>IF(AND(TimeSpend[[#This Row],[Personnel number]]&lt;&gt;"",TimeSpend[[#This Row],[Date]]&lt;&gt;""),TimeSpend[[#This Row],[Network]],"")</f>
        <v/>
      </c>
      <c r="E1639" t="str">
        <f>IF(AND(TimeSpend[[#This Row],[Personnel number]]&lt;&gt;"",TimeSpend[[#This Row],[Date]]&lt;&gt;""),TimeSpend[[#This Row],[Network Description]],"")</f>
        <v/>
      </c>
      <c r="F1639" t="str">
        <f>IF(AND(TimeSpend[[#This Row],[Personnel number]]&lt;&gt;"",TimeSpend[[#This Row],[Date]]&lt;&gt;""),TimeSpend[[#This Row],[Activity]],"")</f>
        <v/>
      </c>
      <c r="G1639" t="str">
        <f>IF(AND(TimeSpend[[#This Row],[Personnel number]]&lt;&gt;"",TimeSpend[[#This Row],[Date]]&lt;&gt;""),TimeSpend[[#This Row],[Activity description]],"")</f>
        <v/>
      </c>
      <c r="H1639" s="36" t="str">
        <f>IF(AND(TimeSpend[[#This Row],[Personnel number]]&lt;&gt;"",TimeSpend[[#This Row],[Date]]&lt;&gt;""),TimeSpend[[#This Row],[Start Time]],"")</f>
        <v/>
      </c>
      <c r="I1639" s="36" t="str">
        <f>IF(AND(TimeSpend[[#This Row],[Personnel number]]&lt;&gt;"",TimeSpend[[#This Row],[Date]]&lt;&gt;""),TimeSpend[[#This Row],[End Time]],"")</f>
        <v/>
      </c>
      <c r="J1639" t="str">
        <f>IF(AND(TimeSpend[[#This Row],[Personnel number]]&lt;&gt;"",TimeSpend[[#This Row],[Date]]&lt;&gt;""),TimeSpend[[#This Row],[Location]],"")</f>
        <v/>
      </c>
      <c r="K1639" t="str">
        <f>IF(AND(TimeSpend[[#This Row],[Personnel number]]&lt;&gt;"",TimeSpend[[#This Row],[Date]]&lt;&gt;""),TimeSpend[[#This Row],[Task]],"")</f>
        <v/>
      </c>
      <c r="L1639" t="str">
        <f>IF(AND(TimeSpend[[#This Row],[Personnel number]]&lt;&gt;"",TimeSpend[[#This Row],[Date]]&lt;&gt;""),Utilization!$J$2,"")</f>
        <v/>
      </c>
      <c r="M1639" t="str">
        <f>IF(AND(TimeSpend[[#This Row],[Personnel number]]&lt;&gt;"",TimeSpend[[#This Row],[Date]]&lt;&gt;""),TimeSpend[[#This Row],[Employee Name]],"")</f>
        <v/>
      </c>
      <c r="N1639" t="str">
        <f t="shared" si="50"/>
        <v/>
      </c>
      <c r="O1639" t="str">
        <f t="shared" si="51"/>
        <v/>
      </c>
      <c r="P1639" t="str">
        <f>IF(D1639&lt;&gt;"",VLOOKUP(D1639,Projects!B:C,2,0),"")</f>
        <v/>
      </c>
    </row>
    <row r="1640" spans="1:16" x14ac:dyDescent="0.25">
      <c r="A1640" t="str">
        <f>UPPER(IF(AND(TimeSpend[[#This Row],[Personnel number]]&lt;&gt;"",TimeSpend[[#This Row],[Date]]&lt;&gt;""),TimeSpend[[#This Row],[Personnel number]],""))</f>
        <v/>
      </c>
      <c r="B1640" s="85" t="str">
        <f>IF(AND(TimeSpend[[#This Row],[Personnel number]]&lt;&gt;"",TimeSpend[[#This Row],[Date]]&lt;&gt;""),TEXT(TimeSpend[[#This Row],[Date]],"[$-409]yyyyMMdd"),"")</f>
        <v/>
      </c>
      <c r="C1640" s="33" t="str">
        <f>IF(AND(TimeSpend[[#This Row],[Personnel number]]&lt;&gt;"",TimeSpend[[#This Row],[Date]]&lt;&gt;""),SUBSTITUTE(TimeSpend[[#This Row],[Hours]],",","."),"")</f>
        <v/>
      </c>
      <c r="D1640" t="str">
        <f>IF(AND(TimeSpend[[#This Row],[Personnel number]]&lt;&gt;"",TimeSpend[[#This Row],[Date]]&lt;&gt;""),TimeSpend[[#This Row],[Network]],"")</f>
        <v/>
      </c>
      <c r="E1640" t="str">
        <f>IF(AND(TimeSpend[[#This Row],[Personnel number]]&lt;&gt;"",TimeSpend[[#This Row],[Date]]&lt;&gt;""),TimeSpend[[#This Row],[Network Description]],"")</f>
        <v/>
      </c>
      <c r="F1640" t="str">
        <f>IF(AND(TimeSpend[[#This Row],[Personnel number]]&lt;&gt;"",TimeSpend[[#This Row],[Date]]&lt;&gt;""),TimeSpend[[#This Row],[Activity]],"")</f>
        <v/>
      </c>
      <c r="G1640" t="str">
        <f>IF(AND(TimeSpend[[#This Row],[Personnel number]]&lt;&gt;"",TimeSpend[[#This Row],[Date]]&lt;&gt;""),TimeSpend[[#This Row],[Activity description]],"")</f>
        <v/>
      </c>
      <c r="H1640" s="36" t="str">
        <f>IF(AND(TimeSpend[[#This Row],[Personnel number]]&lt;&gt;"",TimeSpend[[#This Row],[Date]]&lt;&gt;""),TimeSpend[[#This Row],[Start Time]],"")</f>
        <v/>
      </c>
      <c r="I1640" s="36" t="str">
        <f>IF(AND(TimeSpend[[#This Row],[Personnel number]]&lt;&gt;"",TimeSpend[[#This Row],[Date]]&lt;&gt;""),TimeSpend[[#This Row],[End Time]],"")</f>
        <v/>
      </c>
      <c r="J1640" t="str">
        <f>IF(AND(TimeSpend[[#This Row],[Personnel number]]&lt;&gt;"",TimeSpend[[#This Row],[Date]]&lt;&gt;""),TimeSpend[[#This Row],[Location]],"")</f>
        <v/>
      </c>
      <c r="K1640" t="str">
        <f>IF(AND(TimeSpend[[#This Row],[Personnel number]]&lt;&gt;"",TimeSpend[[#This Row],[Date]]&lt;&gt;""),TimeSpend[[#This Row],[Task]],"")</f>
        <v/>
      </c>
      <c r="L1640" t="str">
        <f>IF(AND(TimeSpend[[#This Row],[Personnel number]]&lt;&gt;"",TimeSpend[[#This Row],[Date]]&lt;&gt;""),Utilization!$J$2,"")</f>
        <v/>
      </c>
      <c r="M1640" t="str">
        <f>IF(AND(TimeSpend[[#This Row],[Personnel number]]&lt;&gt;"",TimeSpend[[#This Row],[Date]]&lt;&gt;""),TimeSpend[[#This Row],[Employee Name]],"")</f>
        <v/>
      </c>
      <c r="N1640" t="str">
        <f t="shared" si="50"/>
        <v/>
      </c>
      <c r="O1640" t="str">
        <f t="shared" si="51"/>
        <v/>
      </c>
      <c r="P1640" t="str">
        <f>IF(D1640&lt;&gt;"",VLOOKUP(D1640,Projects!B:C,2,0),"")</f>
        <v/>
      </c>
    </row>
    <row r="1641" spans="1:16" x14ac:dyDescent="0.25">
      <c r="A1641" t="str">
        <f>UPPER(IF(AND(TimeSpend[[#This Row],[Personnel number]]&lt;&gt;"",TimeSpend[[#This Row],[Date]]&lt;&gt;""),TimeSpend[[#This Row],[Personnel number]],""))</f>
        <v/>
      </c>
      <c r="B1641" s="85" t="str">
        <f>IF(AND(TimeSpend[[#This Row],[Personnel number]]&lt;&gt;"",TimeSpend[[#This Row],[Date]]&lt;&gt;""),TEXT(TimeSpend[[#This Row],[Date]],"[$-409]yyyyMMdd"),"")</f>
        <v/>
      </c>
      <c r="C1641" s="33" t="str">
        <f>IF(AND(TimeSpend[[#This Row],[Personnel number]]&lt;&gt;"",TimeSpend[[#This Row],[Date]]&lt;&gt;""),SUBSTITUTE(TimeSpend[[#This Row],[Hours]],",","."),"")</f>
        <v/>
      </c>
      <c r="D1641" t="str">
        <f>IF(AND(TimeSpend[[#This Row],[Personnel number]]&lt;&gt;"",TimeSpend[[#This Row],[Date]]&lt;&gt;""),TimeSpend[[#This Row],[Network]],"")</f>
        <v/>
      </c>
      <c r="E1641" t="str">
        <f>IF(AND(TimeSpend[[#This Row],[Personnel number]]&lt;&gt;"",TimeSpend[[#This Row],[Date]]&lt;&gt;""),TimeSpend[[#This Row],[Network Description]],"")</f>
        <v/>
      </c>
      <c r="F1641" t="str">
        <f>IF(AND(TimeSpend[[#This Row],[Personnel number]]&lt;&gt;"",TimeSpend[[#This Row],[Date]]&lt;&gt;""),TimeSpend[[#This Row],[Activity]],"")</f>
        <v/>
      </c>
      <c r="G1641" t="str">
        <f>IF(AND(TimeSpend[[#This Row],[Personnel number]]&lt;&gt;"",TimeSpend[[#This Row],[Date]]&lt;&gt;""),TimeSpend[[#This Row],[Activity description]],"")</f>
        <v/>
      </c>
      <c r="H1641" s="36" t="str">
        <f>IF(AND(TimeSpend[[#This Row],[Personnel number]]&lt;&gt;"",TimeSpend[[#This Row],[Date]]&lt;&gt;""),TimeSpend[[#This Row],[Start Time]],"")</f>
        <v/>
      </c>
      <c r="I1641" s="36" t="str">
        <f>IF(AND(TimeSpend[[#This Row],[Personnel number]]&lt;&gt;"",TimeSpend[[#This Row],[Date]]&lt;&gt;""),TimeSpend[[#This Row],[End Time]],"")</f>
        <v/>
      </c>
      <c r="J1641" t="str">
        <f>IF(AND(TimeSpend[[#This Row],[Personnel number]]&lt;&gt;"",TimeSpend[[#This Row],[Date]]&lt;&gt;""),TimeSpend[[#This Row],[Location]],"")</f>
        <v/>
      </c>
      <c r="K1641" t="str">
        <f>IF(AND(TimeSpend[[#This Row],[Personnel number]]&lt;&gt;"",TimeSpend[[#This Row],[Date]]&lt;&gt;""),TimeSpend[[#This Row],[Task]],"")</f>
        <v/>
      </c>
      <c r="L1641" t="str">
        <f>IF(AND(TimeSpend[[#This Row],[Personnel number]]&lt;&gt;"",TimeSpend[[#This Row],[Date]]&lt;&gt;""),Utilization!$J$2,"")</f>
        <v/>
      </c>
      <c r="M1641" t="str">
        <f>IF(AND(TimeSpend[[#This Row],[Personnel number]]&lt;&gt;"",TimeSpend[[#This Row],[Date]]&lt;&gt;""),TimeSpend[[#This Row],[Employee Name]],"")</f>
        <v/>
      </c>
      <c r="N1641" t="str">
        <f t="shared" si="50"/>
        <v/>
      </c>
      <c r="O1641" t="str">
        <f t="shared" si="51"/>
        <v/>
      </c>
      <c r="P1641" t="str">
        <f>IF(D1641&lt;&gt;"",VLOOKUP(D1641,Projects!B:C,2,0),"")</f>
        <v/>
      </c>
    </row>
    <row r="1642" spans="1:16" x14ac:dyDescent="0.25">
      <c r="A1642" t="str">
        <f>UPPER(IF(AND(TimeSpend[[#This Row],[Personnel number]]&lt;&gt;"",TimeSpend[[#This Row],[Date]]&lt;&gt;""),TimeSpend[[#This Row],[Personnel number]],""))</f>
        <v/>
      </c>
      <c r="B1642" s="85" t="str">
        <f>IF(AND(TimeSpend[[#This Row],[Personnel number]]&lt;&gt;"",TimeSpend[[#This Row],[Date]]&lt;&gt;""),TEXT(TimeSpend[[#This Row],[Date]],"[$-409]yyyyMMdd"),"")</f>
        <v/>
      </c>
      <c r="C1642" s="33" t="str">
        <f>IF(AND(TimeSpend[[#This Row],[Personnel number]]&lt;&gt;"",TimeSpend[[#This Row],[Date]]&lt;&gt;""),SUBSTITUTE(TimeSpend[[#This Row],[Hours]],",","."),"")</f>
        <v/>
      </c>
      <c r="D1642" t="str">
        <f>IF(AND(TimeSpend[[#This Row],[Personnel number]]&lt;&gt;"",TimeSpend[[#This Row],[Date]]&lt;&gt;""),TimeSpend[[#This Row],[Network]],"")</f>
        <v/>
      </c>
      <c r="E1642" t="str">
        <f>IF(AND(TimeSpend[[#This Row],[Personnel number]]&lt;&gt;"",TimeSpend[[#This Row],[Date]]&lt;&gt;""),TimeSpend[[#This Row],[Network Description]],"")</f>
        <v/>
      </c>
      <c r="F1642" t="str">
        <f>IF(AND(TimeSpend[[#This Row],[Personnel number]]&lt;&gt;"",TimeSpend[[#This Row],[Date]]&lt;&gt;""),TimeSpend[[#This Row],[Activity]],"")</f>
        <v/>
      </c>
      <c r="G1642" t="str">
        <f>IF(AND(TimeSpend[[#This Row],[Personnel number]]&lt;&gt;"",TimeSpend[[#This Row],[Date]]&lt;&gt;""),TimeSpend[[#This Row],[Activity description]],"")</f>
        <v/>
      </c>
      <c r="H1642" s="36" t="str">
        <f>IF(AND(TimeSpend[[#This Row],[Personnel number]]&lt;&gt;"",TimeSpend[[#This Row],[Date]]&lt;&gt;""),TimeSpend[[#This Row],[Start Time]],"")</f>
        <v/>
      </c>
      <c r="I1642" s="36" t="str">
        <f>IF(AND(TimeSpend[[#This Row],[Personnel number]]&lt;&gt;"",TimeSpend[[#This Row],[Date]]&lt;&gt;""),TimeSpend[[#This Row],[End Time]],"")</f>
        <v/>
      </c>
      <c r="J1642" t="str">
        <f>IF(AND(TimeSpend[[#This Row],[Personnel number]]&lt;&gt;"",TimeSpend[[#This Row],[Date]]&lt;&gt;""),TimeSpend[[#This Row],[Location]],"")</f>
        <v/>
      </c>
      <c r="K1642" t="str">
        <f>IF(AND(TimeSpend[[#This Row],[Personnel number]]&lt;&gt;"",TimeSpend[[#This Row],[Date]]&lt;&gt;""),TimeSpend[[#This Row],[Task]],"")</f>
        <v/>
      </c>
      <c r="L1642" t="str">
        <f>IF(AND(TimeSpend[[#This Row],[Personnel number]]&lt;&gt;"",TimeSpend[[#This Row],[Date]]&lt;&gt;""),Utilization!$J$2,"")</f>
        <v/>
      </c>
      <c r="M1642" t="str">
        <f>IF(AND(TimeSpend[[#This Row],[Personnel number]]&lt;&gt;"",TimeSpend[[#This Row],[Date]]&lt;&gt;""),TimeSpend[[#This Row],[Employee Name]],"")</f>
        <v/>
      </c>
      <c r="N1642" t="str">
        <f t="shared" si="50"/>
        <v/>
      </c>
      <c r="O1642" t="str">
        <f t="shared" si="51"/>
        <v/>
      </c>
      <c r="P1642" t="str">
        <f>IF(D1642&lt;&gt;"",VLOOKUP(D1642,Projects!B:C,2,0),"")</f>
        <v/>
      </c>
    </row>
    <row r="1643" spans="1:16" x14ac:dyDescent="0.25">
      <c r="A1643" t="str">
        <f>UPPER(IF(AND(TimeSpend[[#This Row],[Personnel number]]&lt;&gt;"",TimeSpend[[#This Row],[Date]]&lt;&gt;""),TimeSpend[[#This Row],[Personnel number]],""))</f>
        <v/>
      </c>
      <c r="B1643" s="85" t="str">
        <f>IF(AND(TimeSpend[[#This Row],[Personnel number]]&lt;&gt;"",TimeSpend[[#This Row],[Date]]&lt;&gt;""),TEXT(TimeSpend[[#This Row],[Date]],"[$-409]yyyyMMdd"),"")</f>
        <v/>
      </c>
      <c r="C1643" s="33" t="str">
        <f>IF(AND(TimeSpend[[#This Row],[Personnel number]]&lt;&gt;"",TimeSpend[[#This Row],[Date]]&lt;&gt;""),SUBSTITUTE(TimeSpend[[#This Row],[Hours]],",","."),"")</f>
        <v/>
      </c>
      <c r="D1643" t="str">
        <f>IF(AND(TimeSpend[[#This Row],[Personnel number]]&lt;&gt;"",TimeSpend[[#This Row],[Date]]&lt;&gt;""),TimeSpend[[#This Row],[Network]],"")</f>
        <v/>
      </c>
      <c r="E1643" t="str">
        <f>IF(AND(TimeSpend[[#This Row],[Personnel number]]&lt;&gt;"",TimeSpend[[#This Row],[Date]]&lt;&gt;""),TimeSpend[[#This Row],[Network Description]],"")</f>
        <v/>
      </c>
      <c r="F1643" t="str">
        <f>IF(AND(TimeSpend[[#This Row],[Personnel number]]&lt;&gt;"",TimeSpend[[#This Row],[Date]]&lt;&gt;""),TimeSpend[[#This Row],[Activity]],"")</f>
        <v/>
      </c>
      <c r="G1643" t="str">
        <f>IF(AND(TimeSpend[[#This Row],[Personnel number]]&lt;&gt;"",TimeSpend[[#This Row],[Date]]&lt;&gt;""),TimeSpend[[#This Row],[Activity description]],"")</f>
        <v/>
      </c>
      <c r="H1643" s="36" t="str">
        <f>IF(AND(TimeSpend[[#This Row],[Personnel number]]&lt;&gt;"",TimeSpend[[#This Row],[Date]]&lt;&gt;""),TimeSpend[[#This Row],[Start Time]],"")</f>
        <v/>
      </c>
      <c r="I1643" s="36" t="str">
        <f>IF(AND(TimeSpend[[#This Row],[Personnel number]]&lt;&gt;"",TimeSpend[[#This Row],[Date]]&lt;&gt;""),TimeSpend[[#This Row],[End Time]],"")</f>
        <v/>
      </c>
      <c r="J1643" t="str">
        <f>IF(AND(TimeSpend[[#This Row],[Personnel number]]&lt;&gt;"",TimeSpend[[#This Row],[Date]]&lt;&gt;""),TimeSpend[[#This Row],[Location]],"")</f>
        <v/>
      </c>
      <c r="K1643" t="str">
        <f>IF(AND(TimeSpend[[#This Row],[Personnel number]]&lt;&gt;"",TimeSpend[[#This Row],[Date]]&lt;&gt;""),TimeSpend[[#This Row],[Task]],"")</f>
        <v/>
      </c>
      <c r="L1643" t="str">
        <f>IF(AND(TimeSpend[[#This Row],[Personnel number]]&lt;&gt;"",TimeSpend[[#This Row],[Date]]&lt;&gt;""),Utilization!$J$2,"")</f>
        <v/>
      </c>
      <c r="M1643" t="str">
        <f>IF(AND(TimeSpend[[#This Row],[Personnel number]]&lt;&gt;"",TimeSpend[[#This Row],[Date]]&lt;&gt;""),TimeSpend[[#This Row],[Employee Name]],"")</f>
        <v/>
      </c>
      <c r="N1643" t="str">
        <f t="shared" si="50"/>
        <v/>
      </c>
      <c r="O1643" t="str">
        <f t="shared" si="51"/>
        <v/>
      </c>
      <c r="P1643" t="str">
        <f>IF(D1643&lt;&gt;"",VLOOKUP(D1643,Projects!B:C,2,0),"")</f>
        <v/>
      </c>
    </row>
    <row r="1644" spans="1:16" x14ac:dyDescent="0.25">
      <c r="A1644" t="str">
        <f>UPPER(IF(AND(TimeSpend[[#This Row],[Personnel number]]&lt;&gt;"",TimeSpend[[#This Row],[Date]]&lt;&gt;""),TimeSpend[[#This Row],[Personnel number]],""))</f>
        <v/>
      </c>
      <c r="B1644" s="85" t="str">
        <f>IF(AND(TimeSpend[[#This Row],[Personnel number]]&lt;&gt;"",TimeSpend[[#This Row],[Date]]&lt;&gt;""),TEXT(TimeSpend[[#This Row],[Date]],"[$-409]yyyyMMdd"),"")</f>
        <v/>
      </c>
      <c r="C1644" s="33" t="str">
        <f>IF(AND(TimeSpend[[#This Row],[Personnel number]]&lt;&gt;"",TimeSpend[[#This Row],[Date]]&lt;&gt;""),SUBSTITUTE(TimeSpend[[#This Row],[Hours]],",","."),"")</f>
        <v/>
      </c>
      <c r="D1644" t="str">
        <f>IF(AND(TimeSpend[[#This Row],[Personnel number]]&lt;&gt;"",TimeSpend[[#This Row],[Date]]&lt;&gt;""),TimeSpend[[#This Row],[Network]],"")</f>
        <v/>
      </c>
      <c r="E1644" t="str">
        <f>IF(AND(TimeSpend[[#This Row],[Personnel number]]&lt;&gt;"",TimeSpend[[#This Row],[Date]]&lt;&gt;""),TimeSpend[[#This Row],[Network Description]],"")</f>
        <v/>
      </c>
      <c r="F1644" t="str">
        <f>IF(AND(TimeSpend[[#This Row],[Personnel number]]&lt;&gt;"",TimeSpend[[#This Row],[Date]]&lt;&gt;""),TimeSpend[[#This Row],[Activity]],"")</f>
        <v/>
      </c>
      <c r="G1644" t="str">
        <f>IF(AND(TimeSpend[[#This Row],[Personnel number]]&lt;&gt;"",TimeSpend[[#This Row],[Date]]&lt;&gt;""),TimeSpend[[#This Row],[Activity description]],"")</f>
        <v/>
      </c>
      <c r="H1644" s="36" t="str">
        <f>IF(AND(TimeSpend[[#This Row],[Personnel number]]&lt;&gt;"",TimeSpend[[#This Row],[Date]]&lt;&gt;""),TimeSpend[[#This Row],[Start Time]],"")</f>
        <v/>
      </c>
      <c r="I1644" s="36" t="str">
        <f>IF(AND(TimeSpend[[#This Row],[Personnel number]]&lt;&gt;"",TimeSpend[[#This Row],[Date]]&lt;&gt;""),TimeSpend[[#This Row],[End Time]],"")</f>
        <v/>
      </c>
      <c r="J1644" t="str">
        <f>IF(AND(TimeSpend[[#This Row],[Personnel number]]&lt;&gt;"",TimeSpend[[#This Row],[Date]]&lt;&gt;""),TimeSpend[[#This Row],[Location]],"")</f>
        <v/>
      </c>
      <c r="K1644" t="str">
        <f>IF(AND(TimeSpend[[#This Row],[Personnel number]]&lt;&gt;"",TimeSpend[[#This Row],[Date]]&lt;&gt;""),TimeSpend[[#This Row],[Task]],"")</f>
        <v/>
      </c>
      <c r="L1644" t="str">
        <f>IF(AND(TimeSpend[[#This Row],[Personnel number]]&lt;&gt;"",TimeSpend[[#This Row],[Date]]&lt;&gt;""),Utilization!$J$2,"")</f>
        <v/>
      </c>
      <c r="M1644" t="str">
        <f>IF(AND(TimeSpend[[#This Row],[Personnel number]]&lt;&gt;"",TimeSpend[[#This Row],[Date]]&lt;&gt;""),TimeSpend[[#This Row],[Employee Name]],"")</f>
        <v/>
      </c>
      <c r="N1644" t="str">
        <f t="shared" si="50"/>
        <v/>
      </c>
      <c r="O1644" t="str">
        <f t="shared" si="51"/>
        <v/>
      </c>
      <c r="P1644" t="str">
        <f>IF(D1644&lt;&gt;"",VLOOKUP(D1644,Projects!B:C,2,0),"")</f>
        <v/>
      </c>
    </row>
    <row r="1645" spans="1:16" x14ac:dyDescent="0.25">
      <c r="A1645" t="str">
        <f>UPPER(IF(AND(TimeSpend[[#This Row],[Personnel number]]&lt;&gt;"",TimeSpend[[#This Row],[Date]]&lt;&gt;""),TimeSpend[[#This Row],[Personnel number]],""))</f>
        <v/>
      </c>
      <c r="B1645" s="85" t="str">
        <f>IF(AND(TimeSpend[[#This Row],[Personnel number]]&lt;&gt;"",TimeSpend[[#This Row],[Date]]&lt;&gt;""),TEXT(TimeSpend[[#This Row],[Date]],"[$-409]yyyyMMdd"),"")</f>
        <v/>
      </c>
      <c r="C1645" s="33" t="str">
        <f>IF(AND(TimeSpend[[#This Row],[Personnel number]]&lt;&gt;"",TimeSpend[[#This Row],[Date]]&lt;&gt;""),SUBSTITUTE(TimeSpend[[#This Row],[Hours]],",","."),"")</f>
        <v/>
      </c>
      <c r="D1645" t="str">
        <f>IF(AND(TimeSpend[[#This Row],[Personnel number]]&lt;&gt;"",TimeSpend[[#This Row],[Date]]&lt;&gt;""),TimeSpend[[#This Row],[Network]],"")</f>
        <v/>
      </c>
      <c r="E1645" t="str">
        <f>IF(AND(TimeSpend[[#This Row],[Personnel number]]&lt;&gt;"",TimeSpend[[#This Row],[Date]]&lt;&gt;""),TimeSpend[[#This Row],[Network Description]],"")</f>
        <v/>
      </c>
      <c r="F1645" t="str">
        <f>IF(AND(TimeSpend[[#This Row],[Personnel number]]&lt;&gt;"",TimeSpend[[#This Row],[Date]]&lt;&gt;""),TimeSpend[[#This Row],[Activity]],"")</f>
        <v/>
      </c>
      <c r="G1645" t="str">
        <f>IF(AND(TimeSpend[[#This Row],[Personnel number]]&lt;&gt;"",TimeSpend[[#This Row],[Date]]&lt;&gt;""),TimeSpend[[#This Row],[Activity description]],"")</f>
        <v/>
      </c>
      <c r="H1645" s="36" t="str">
        <f>IF(AND(TimeSpend[[#This Row],[Personnel number]]&lt;&gt;"",TimeSpend[[#This Row],[Date]]&lt;&gt;""),TimeSpend[[#This Row],[Start Time]],"")</f>
        <v/>
      </c>
      <c r="I1645" s="36" t="str">
        <f>IF(AND(TimeSpend[[#This Row],[Personnel number]]&lt;&gt;"",TimeSpend[[#This Row],[Date]]&lt;&gt;""),TimeSpend[[#This Row],[End Time]],"")</f>
        <v/>
      </c>
      <c r="J1645" t="str">
        <f>IF(AND(TimeSpend[[#This Row],[Personnel number]]&lt;&gt;"",TimeSpend[[#This Row],[Date]]&lt;&gt;""),TimeSpend[[#This Row],[Location]],"")</f>
        <v/>
      </c>
      <c r="K1645" t="str">
        <f>IF(AND(TimeSpend[[#This Row],[Personnel number]]&lt;&gt;"",TimeSpend[[#This Row],[Date]]&lt;&gt;""),TimeSpend[[#This Row],[Task]],"")</f>
        <v/>
      </c>
      <c r="L1645" t="str">
        <f>IF(AND(TimeSpend[[#This Row],[Personnel number]]&lt;&gt;"",TimeSpend[[#This Row],[Date]]&lt;&gt;""),Utilization!$J$2,"")</f>
        <v/>
      </c>
      <c r="M1645" t="str">
        <f>IF(AND(TimeSpend[[#This Row],[Personnel number]]&lt;&gt;"",TimeSpend[[#This Row],[Date]]&lt;&gt;""),TimeSpend[[#This Row],[Employee Name]],"")</f>
        <v/>
      </c>
      <c r="N1645" t="str">
        <f t="shared" si="50"/>
        <v/>
      </c>
      <c r="O1645" t="str">
        <f t="shared" si="51"/>
        <v/>
      </c>
      <c r="P1645" t="str">
        <f>IF(D1645&lt;&gt;"",VLOOKUP(D1645,Projects!B:C,2,0),"")</f>
        <v/>
      </c>
    </row>
    <row r="1646" spans="1:16" x14ac:dyDescent="0.25">
      <c r="A1646" t="str">
        <f>UPPER(IF(AND(TimeSpend[[#This Row],[Personnel number]]&lt;&gt;"",TimeSpend[[#This Row],[Date]]&lt;&gt;""),TimeSpend[[#This Row],[Personnel number]],""))</f>
        <v/>
      </c>
      <c r="B1646" s="85" t="str">
        <f>IF(AND(TimeSpend[[#This Row],[Personnel number]]&lt;&gt;"",TimeSpend[[#This Row],[Date]]&lt;&gt;""),TEXT(TimeSpend[[#This Row],[Date]],"[$-409]yyyyMMdd"),"")</f>
        <v/>
      </c>
      <c r="C1646" s="33" t="str">
        <f>IF(AND(TimeSpend[[#This Row],[Personnel number]]&lt;&gt;"",TimeSpend[[#This Row],[Date]]&lt;&gt;""),SUBSTITUTE(TimeSpend[[#This Row],[Hours]],",","."),"")</f>
        <v/>
      </c>
      <c r="D1646" t="str">
        <f>IF(AND(TimeSpend[[#This Row],[Personnel number]]&lt;&gt;"",TimeSpend[[#This Row],[Date]]&lt;&gt;""),TimeSpend[[#This Row],[Network]],"")</f>
        <v/>
      </c>
      <c r="E1646" t="str">
        <f>IF(AND(TimeSpend[[#This Row],[Personnel number]]&lt;&gt;"",TimeSpend[[#This Row],[Date]]&lt;&gt;""),TimeSpend[[#This Row],[Network Description]],"")</f>
        <v/>
      </c>
      <c r="F1646" t="str">
        <f>IF(AND(TimeSpend[[#This Row],[Personnel number]]&lt;&gt;"",TimeSpend[[#This Row],[Date]]&lt;&gt;""),TimeSpend[[#This Row],[Activity]],"")</f>
        <v/>
      </c>
      <c r="G1646" t="str">
        <f>IF(AND(TimeSpend[[#This Row],[Personnel number]]&lt;&gt;"",TimeSpend[[#This Row],[Date]]&lt;&gt;""),TimeSpend[[#This Row],[Activity description]],"")</f>
        <v/>
      </c>
      <c r="H1646" s="36" t="str">
        <f>IF(AND(TimeSpend[[#This Row],[Personnel number]]&lt;&gt;"",TimeSpend[[#This Row],[Date]]&lt;&gt;""),TimeSpend[[#This Row],[Start Time]],"")</f>
        <v/>
      </c>
      <c r="I1646" s="36" t="str">
        <f>IF(AND(TimeSpend[[#This Row],[Personnel number]]&lt;&gt;"",TimeSpend[[#This Row],[Date]]&lt;&gt;""),TimeSpend[[#This Row],[End Time]],"")</f>
        <v/>
      </c>
      <c r="J1646" t="str">
        <f>IF(AND(TimeSpend[[#This Row],[Personnel number]]&lt;&gt;"",TimeSpend[[#This Row],[Date]]&lt;&gt;""),TimeSpend[[#This Row],[Location]],"")</f>
        <v/>
      </c>
      <c r="K1646" t="str">
        <f>IF(AND(TimeSpend[[#This Row],[Personnel number]]&lt;&gt;"",TimeSpend[[#This Row],[Date]]&lt;&gt;""),TimeSpend[[#This Row],[Task]],"")</f>
        <v/>
      </c>
      <c r="L1646" t="str">
        <f>IF(AND(TimeSpend[[#This Row],[Personnel number]]&lt;&gt;"",TimeSpend[[#This Row],[Date]]&lt;&gt;""),Utilization!$J$2,"")</f>
        <v/>
      </c>
      <c r="M1646" t="str">
        <f>IF(AND(TimeSpend[[#This Row],[Personnel number]]&lt;&gt;"",TimeSpend[[#This Row],[Date]]&lt;&gt;""),TimeSpend[[#This Row],[Employee Name]],"")</f>
        <v/>
      </c>
      <c r="N1646" t="str">
        <f t="shared" si="50"/>
        <v/>
      </c>
      <c r="O1646" t="str">
        <f t="shared" si="51"/>
        <v/>
      </c>
      <c r="P1646" t="str">
        <f>IF(D1646&lt;&gt;"",VLOOKUP(D1646,Projects!B:C,2,0),"")</f>
        <v/>
      </c>
    </row>
    <row r="1647" spans="1:16" x14ac:dyDescent="0.25">
      <c r="A1647" t="str">
        <f>UPPER(IF(AND(TimeSpend[[#This Row],[Personnel number]]&lt;&gt;"",TimeSpend[[#This Row],[Date]]&lt;&gt;""),TimeSpend[[#This Row],[Personnel number]],""))</f>
        <v/>
      </c>
      <c r="B1647" s="85" t="str">
        <f>IF(AND(TimeSpend[[#This Row],[Personnel number]]&lt;&gt;"",TimeSpend[[#This Row],[Date]]&lt;&gt;""),TEXT(TimeSpend[[#This Row],[Date]],"[$-409]yyyyMMdd"),"")</f>
        <v/>
      </c>
      <c r="C1647" s="33" t="str">
        <f>IF(AND(TimeSpend[[#This Row],[Personnel number]]&lt;&gt;"",TimeSpend[[#This Row],[Date]]&lt;&gt;""),SUBSTITUTE(TimeSpend[[#This Row],[Hours]],",","."),"")</f>
        <v/>
      </c>
      <c r="D1647" t="str">
        <f>IF(AND(TimeSpend[[#This Row],[Personnel number]]&lt;&gt;"",TimeSpend[[#This Row],[Date]]&lt;&gt;""),TimeSpend[[#This Row],[Network]],"")</f>
        <v/>
      </c>
      <c r="E1647" t="str">
        <f>IF(AND(TimeSpend[[#This Row],[Personnel number]]&lt;&gt;"",TimeSpend[[#This Row],[Date]]&lt;&gt;""),TimeSpend[[#This Row],[Network Description]],"")</f>
        <v/>
      </c>
      <c r="F1647" t="str">
        <f>IF(AND(TimeSpend[[#This Row],[Personnel number]]&lt;&gt;"",TimeSpend[[#This Row],[Date]]&lt;&gt;""),TimeSpend[[#This Row],[Activity]],"")</f>
        <v/>
      </c>
      <c r="G1647" t="str">
        <f>IF(AND(TimeSpend[[#This Row],[Personnel number]]&lt;&gt;"",TimeSpend[[#This Row],[Date]]&lt;&gt;""),TimeSpend[[#This Row],[Activity description]],"")</f>
        <v/>
      </c>
      <c r="H1647" s="36" t="str">
        <f>IF(AND(TimeSpend[[#This Row],[Personnel number]]&lt;&gt;"",TimeSpend[[#This Row],[Date]]&lt;&gt;""),TimeSpend[[#This Row],[Start Time]],"")</f>
        <v/>
      </c>
      <c r="I1647" s="36" t="str">
        <f>IF(AND(TimeSpend[[#This Row],[Personnel number]]&lt;&gt;"",TimeSpend[[#This Row],[Date]]&lt;&gt;""),TimeSpend[[#This Row],[End Time]],"")</f>
        <v/>
      </c>
      <c r="J1647" t="str">
        <f>IF(AND(TimeSpend[[#This Row],[Personnel number]]&lt;&gt;"",TimeSpend[[#This Row],[Date]]&lt;&gt;""),TimeSpend[[#This Row],[Location]],"")</f>
        <v/>
      </c>
      <c r="K1647" t="str">
        <f>IF(AND(TimeSpend[[#This Row],[Personnel number]]&lt;&gt;"",TimeSpend[[#This Row],[Date]]&lt;&gt;""),TimeSpend[[#This Row],[Task]],"")</f>
        <v/>
      </c>
      <c r="L1647" t="str">
        <f>IF(AND(TimeSpend[[#This Row],[Personnel number]]&lt;&gt;"",TimeSpend[[#This Row],[Date]]&lt;&gt;""),Utilization!$J$2,"")</f>
        <v/>
      </c>
      <c r="M1647" t="str">
        <f>IF(AND(TimeSpend[[#This Row],[Personnel number]]&lt;&gt;"",TimeSpend[[#This Row],[Date]]&lt;&gt;""),TimeSpend[[#This Row],[Employee Name]],"")</f>
        <v/>
      </c>
      <c r="N1647" t="str">
        <f t="shared" si="50"/>
        <v/>
      </c>
      <c r="O1647" t="str">
        <f t="shared" si="51"/>
        <v/>
      </c>
      <c r="P1647" t="str">
        <f>IF(D1647&lt;&gt;"",VLOOKUP(D1647,Projects!B:C,2,0),"")</f>
        <v/>
      </c>
    </row>
    <row r="1648" spans="1:16" x14ac:dyDescent="0.25">
      <c r="A1648" t="str">
        <f>UPPER(IF(AND(TimeSpend[[#This Row],[Personnel number]]&lt;&gt;"",TimeSpend[[#This Row],[Date]]&lt;&gt;""),TimeSpend[[#This Row],[Personnel number]],""))</f>
        <v/>
      </c>
      <c r="B1648" s="85" t="str">
        <f>IF(AND(TimeSpend[[#This Row],[Personnel number]]&lt;&gt;"",TimeSpend[[#This Row],[Date]]&lt;&gt;""),TEXT(TimeSpend[[#This Row],[Date]],"[$-409]yyyyMMdd"),"")</f>
        <v/>
      </c>
      <c r="C1648" s="33" t="str">
        <f>IF(AND(TimeSpend[[#This Row],[Personnel number]]&lt;&gt;"",TimeSpend[[#This Row],[Date]]&lt;&gt;""),SUBSTITUTE(TimeSpend[[#This Row],[Hours]],",","."),"")</f>
        <v/>
      </c>
      <c r="D1648" t="str">
        <f>IF(AND(TimeSpend[[#This Row],[Personnel number]]&lt;&gt;"",TimeSpend[[#This Row],[Date]]&lt;&gt;""),TimeSpend[[#This Row],[Network]],"")</f>
        <v/>
      </c>
      <c r="E1648" t="str">
        <f>IF(AND(TimeSpend[[#This Row],[Personnel number]]&lt;&gt;"",TimeSpend[[#This Row],[Date]]&lt;&gt;""),TimeSpend[[#This Row],[Network Description]],"")</f>
        <v/>
      </c>
      <c r="F1648" t="str">
        <f>IF(AND(TimeSpend[[#This Row],[Personnel number]]&lt;&gt;"",TimeSpend[[#This Row],[Date]]&lt;&gt;""),TimeSpend[[#This Row],[Activity]],"")</f>
        <v/>
      </c>
      <c r="G1648" t="str">
        <f>IF(AND(TimeSpend[[#This Row],[Personnel number]]&lt;&gt;"",TimeSpend[[#This Row],[Date]]&lt;&gt;""),TimeSpend[[#This Row],[Activity description]],"")</f>
        <v/>
      </c>
      <c r="H1648" s="36" t="str">
        <f>IF(AND(TimeSpend[[#This Row],[Personnel number]]&lt;&gt;"",TimeSpend[[#This Row],[Date]]&lt;&gt;""),TimeSpend[[#This Row],[Start Time]],"")</f>
        <v/>
      </c>
      <c r="I1648" s="36" t="str">
        <f>IF(AND(TimeSpend[[#This Row],[Personnel number]]&lt;&gt;"",TimeSpend[[#This Row],[Date]]&lt;&gt;""),TimeSpend[[#This Row],[End Time]],"")</f>
        <v/>
      </c>
      <c r="J1648" t="str">
        <f>IF(AND(TimeSpend[[#This Row],[Personnel number]]&lt;&gt;"",TimeSpend[[#This Row],[Date]]&lt;&gt;""),TimeSpend[[#This Row],[Location]],"")</f>
        <v/>
      </c>
      <c r="K1648" t="str">
        <f>IF(AND(TimeSpend[[#This Row],[Personnel number]]&lt;&gt;"",TimeSpend[[#This Row],[Date]]&lt;&gt;""),TimeSpend[[#This Row],[Task]],"")</f>
        <v/>
      </c>
      <c r="L1648" t="str">
        <f>IF(AND(TimeSpend[[#This Row],[Personnel number]]&lt;&gt;"",TimeSpend[[#This Row],[Date]]&lt;&gt;""),Utilization!$J$2,"")</f>
        <v/>
      </c>
      <c r="M1648" t="str">
        <f>IF(AND(TimeSpend[[#This Row],[Personnel number]]&lt;&gt;"",TimeSpend[[#This Row],[Date]]&lt;&gt;""),TimeSpend[[#This Row],[Employee Name]],"")</f>
        <v/>
      </c>
      <c r="N1648" t="str">
        <f t="shared" si="50"/>
        <v/>
      </c>
      <c r="O1648" t="str">
        <f t="shared" si="51"/>
        <v/>
      </c>
      <c r="P1648" t="str">
        <f>IF(D1648&lt;&gt;"",VLOOKUP(D1648,Projects!B:C,2,0),"")</f>
        <v/>
      </c>
    </row>
    <row r="1649" spans="1:16" x14ac:dyDescent="0.25">
      <c r="A1649" t="str">
        <f>UPPER(IF(AND(TimeSpend[[#This Row],[Personnel number]]&lt;&gt;"",TimeSpend[[#This Row],[Date]]&lt;&gt;""),TimeSpend[[#This Row],[Personnel number]],""))</f>
        <v/>
      </c>
      <c r="B1649" s="85" t="str">
        <f>IF(AND(TimeSpend[[#This Row],[Personnel number]]&lt;&gt;"",TimeSpend[[#This Row],[Date]]&lt;&gt;""),TEXT(TimeSpend[[#This Row],[Date]],"[$-409]yyyyMMdd"),"")</f>
        <v/>
      </c>
      <c r="C1649" s="33" t="str">
        <f>IF(AND(TimeSpend[[#This Row],[Personnel number]]&lt;&gt;"",TimeSpend[[#This Row],[Date]]&lt;&gt;""),SUBSTITUTE(TimeSpend[[#This Row],[Hours]],",","."),"")</f>
        <v/>
      </c>
      <c r="D1649" t="str">
        <f>IF(AND(TimeSpend[[#This Row],[Personnel number]]&lt;&gt;"",TimeSpend[[#This Row],[Date]]&lt;&gt;""),TimeSpend[[#This Row],[Network]],"")</f>
        <v/>
      </c>
      <c r="E1649" t="str">
        <f>IF(AND(TimeSpend[[#This Row],[Personnel number]]&lt;&gt;"",TimeSpend[[#This Row],[Date]]&lt;&gt;""),TimeSpend[[#This Row],[Network Description]],"")</f>
        <v/>
      </c>
      <c r="F1649" t="str">
        <f>IF(AND(TimeSpend[[#This Row],[Personnel number]]&lt;&gt;"",TimeSpend[[#This Row],[Date]]&lt;&gt;""),TimeSpend[[#This Row],[Activity]],"")</f>
        <v/>
      </c>
      <c r="G1649" t="str">
        <f>IF(AND(TimeSpend[[#This Row],[Personnel number]]&lt;&gt;"",TimeSpend[[#This Row],[Date]]&lt;&gt;""),TimeSpend[[#This Row],[Activity description]],"")</f>
        <v/>
      </c>
      <c r="H1649" s="36" t="str">
        <f>IF(AND(TimeSpend[[#This Row],[Personnel number]]&lt;&gt;"",TimeSpend[[#This Row],[Date]]&lt;&gt;""),TimeSpend[[#This Row],[Start Time]],"")</f>
        <v/>
      </c>
      <c r="I1649" s="36" t="str">
        <f>IF(AND(TimeSpend[[#This Row],[Personnel number]]&lt;&gt;"",TimeSpend[[#This Row],[Date]]&lt;&gt;""),TimeSpend[[#This Row],[End Time]],"")</f>
        <v/>
      </c>
      <c r="J1649" t="str">
        <f>IF(AND(TimeSpend[[#This Row],[Personnel number]]&lt;&gt;"",TimeSpend[[#This Row],[Date]]&lt;&gt;""),TimeSpend[[#This Row],[Location]],"")</f>
        <v/>
      </c>
      <c r="K1649" t="str">
        <f>IF(AND(TimeSpend[[#This Row],[Personnel number]]&lt;&gt;"",TimeSpend[[#This Row],[Date]]&lt;&gt;""),TimeSpend[[#This Row],[Task]],"")</f>
        <v/>
      </c>
      <c r="L1649" t="str">
        <f>IF(AND(TimeSpend[[#This Row],[Personnel number]]&lt;&gt;"",TimeSpend[[#This Row],[Date]]&lt;&gt;""),Utilization!$J$2,"")</f>
        <v/>
      </c>
      <c r="M1649" t="str">
        <f>IF(AND(TimeSpend[[#This Row],[Personnel number]]&lt;&gt;"",TimeSpend[[#This Row],[Date]]&lt;&gt;""),TimeSpend[[#This Row],[Employee Name]],"")</f>
        <v/>
      </c>
      <c r="N1649" t="str">
        <f t="shared" si="50"/>
        <v/>
      </c>
      <c r="O1649" t="str">
        <f t="shared" si="51"/>
        <v/>
      </c>
      <c r="P1649" t="str">
        <f>IF(D1649&lt;&gt;"",VLOOKUP(D1649,Projects!B:C,2,0),"")</f>
        <v/>
      </c>
    </row>
    <row r="1650" spans="1:16" x14ac:dyDescent="0.25">
      <c r="A1650" t="str">
        <f>UPPER(IF(AND(TimeSpend[[#This Row],[Personnel number]]&lt;&gt;"",TimeSpend[[#This Row],[Date]]&lt;&gt;""),TimeSpend[[#This Row],[Personnel number]],""))</f>
        <v/>
      </c>
      <c r="B1650" s="85" t="str">
        <f>IF(AND(TimeSpend[[#This Row],[Personnel number]]&lt;&gt;"",TimeSpend[[#This Row],[Date]]&lt;&gt;""),TEXT(TimeSpend[[#This Row],[Date]],"[$-409]yyyyMMdd"),"")</f>
        <v/>
      </c>
      <c r="C1650" s="33" t="str">
        <f>IF(AND(TimeSpend[[#This Row],[Personnel number]]&lt;&gt;"",TimeSpend[[#This Row],[Date]]&lt;&gt;""),SUBSTITUTE(TimeSpend[[#This Row],[Hours]],",","."),"")</f>
        <v/>
      </c>
      <c r="D1650" t="str">
        <f>IF(AND(TimeSpend[[#This Row],[Personnel number]]&lt;&gt;"",TimeSpend[[#This Row],[Date]]&lt;&gt;""),TimeSpend[[#This Row],[Network]],"")</f>
        <v/>
      </c>
      <c r="E1650" t="str">
        <f>IF(AND(TimeSpend[[#This Row],[Personnel number]]&lt;&gt;"",TimeSpend[[#This Row],[Date]]&lt;&gt;""),TimeSpend[[#This Row],[Network Description]],"")</f>
        <v/>
      </c>
      <c r="F1650" t="str">
        <f>IF(AND(TimeSpend[[#This Row],[Personnel number]]&lt;&gt;"",TimeSpend[[#This Row],[Date]]&lt;&gt;""),TimeSpend[[#This Row],[Activity]],"")</f>
        <v/>
      </c>
      <c r="G1650" t="str">
        <f>IF(AND(TimeSpend[[#This Row],[Personnel number]]&lt;&gt;"",TimeSpend[[#This Row],[Date]]&lt;&gt;""),TimeSpend[[#This Row],[Activity description]],"")</f>
        <v/>
      </c>
      <c r="H1650" s="36" t="str">
        <f>IF(AND(TimeSpend[[#This Row],[Personnel number]]&lt;&gt;"",TimeSpend[[#This Row],[Date]]&lt;&gt;""),TimeSpend[[#This Row],[Start Time]],"")</f>
        <v/>
      </c>
      <c r="I1650" s="36" t="str">
        <f>IF(AND(TimeSpend[[#This Row],[Personnel number]]&lt;&gt;"",TimeSpend[[#This Row],[Date]]&lt;&gt;""),TimeSpend[[#This Row],[End Time]],"")</f>
        <v/>
      </c>
      <c r="J1650" t="str">
        <f>IF(AND(TimeSpend[[#This Row],[Personnel number]]&lt;&gt;"",TimeSpend[[#This Row],[Date]]&lt;&gt;""),TimeSpend[[#This Row],[Location]],"")</f>
        <v/>
      </c>
      <c r="K1650" t="str">
        <f>IF(AND(TimeSpend[[#This Row],[Personnel number]]&lt;&gt;"",TimeSpend[[#This Row],[Date]]&lt;&gt;""),TimeSpend[[#This Row],[Task]],"")</f>
        <v/>
      </c>
      <c r="L1650" t="str">
        <f>IF(AND(TimeSpend[[#This Row],[Personnel number]]&lt;&gt;"",TimeSpend[[#This Row],[Date]]&lt;&gt;""),Utilization!$J$2,"")</f>
        <v/>
      </c>
      <c r="M1650" t="str">
        <f>IF(AND(TimeSpend[[#This Row],[Personnel number]]&lt;&gt;"",TimeSpend[[#This Row],[Date]]&lt;&gt;""),TimeSpend[[#This Row],[Employee Name]],"")</f>
        <v/>
      </c>
      <c r="N1650" t="str">
        <f t="shared" si="50"/>
        <v/>
      </c>
      <c r="O1650" t="str">
        <f t="shared" si="51"/>
        <v/>
      </c>
      <c r="P1650" t="str">
        <f>IF(D1650&lt;&gt;"",VLOOKUP(D1650,Projects!B:C,2,0),"")</f>
        <v/>
      </c>
    </row>
    <row r="1651" spans="1:16" x14ac:dyDescent="0.25">
      <c r="A1651" t="str">
        <f>UPPER(IF(AND(TimeSpend[[#This Row],[Personnel number]]&lt;&gt;"",TimeSpend[[#This Row],[Date]]&lt;&gt;""),TimeSpend[[#This Row],[Personnel number]],""))</f>
        <v/>
      </c>
      <c r="B1651" s="85" t="str">
        <f>IF(AND(TimeSpend[[#This Row],[Personnel number]]&lt;&gt;"",TimeSpend[[#This Row],[Date]]&lt;&gt;""),TEXT(TimeSpend[[#This Row],[Date]],"[$-409]yyyyMMdd"),"")</f>
        <v/>
      </c>
      <c r="C1651" s="33" t="str">
        <f>IF(AND(TimeSpend[[#This Row],[Personnel number]]&lt;&gt;"",TimeSpend[[#This Row],[Date]]&lt;&gt;""),SUBSTITUTE(TimeSpend[[#This Row],[Hours]],",","."),"")</f>
        <v/>
      </c>
      <c r="D1651" t="str">
        <f>IF(AND(TimeSpend[[#This Row],[Personnel number]]&lt;&gt;"",TimeSpend[[#This Row],[Date]]&lt;&gt;""),TimeSpend[[#This Row],[Network]],"")</f>
        <v/>
      </c>
      <c r="E1651" t="str">
        <f>IF(AND(TimeSpend[[#This Row],[Personnel number]]&lt;&gt;"",TimeSpend[[#This Row],[Date]]&lt;&gt;""),TimeSpend[[#This Row],[Network Description]],"")</f>
        <v/>
      </c>
      <c r="F1651" t="str">
        <f>IF(AND(TimeSpend[[#This Row],[Personnel number]]&lt;&gt;"",TimeSpend[[#This Row],[Date]]&lt;&gt;""),TimeSpend[[#This Row],[Activity]],"")</f>
        <v/>
      </c>
      <c r="G1651" t="str">
        <f>IF(AND(TimeSpend[[#This Row],[Personnel number]]&lt;&gt;"",TimeSpend[[#This Row],[Date]]&lt;&gt;""),TimeSpend[[#This Row],[Activity description]],"")</f>
        <v/>
      </c>
      <c r="H1651" s="36" t="str">
        <f>IF(AND(TimeSpend[[#This Row],[Personnel number]]&lt;&gt;"",TimeSpend[[#This Row],[Date]]&lt;&gt;""),TimeSpend[[#This Row],[Start Time]],"")</f>
        <v/>
      </c>
      <c r="I1651" s="36" t="str">
        <f>IF(AND(TimeSpend[[#This Row],[Personnel number]]&lt;&gt;"",TimeSpend[[#This Row],[Date]]&lt;&gt;""),TimeSpend[[#This Row],[End Time]],"")</f>
        <v/>
      </c>
      <c r="J1651" t="str">
        <f>IF(AND(TimeSpend[[#This Row],[Personnel number]]&lt;&gt;"",TimeSpend[[#This Row],[Date]]&lt;&gt;""),TimeSpend[[#This Row],[Location]],"")</f>
        <v/>
      </c>
      <c r="K1651" t="str">
        <f>IF(AND(TimeSpend[[#This Row],[Personnel number]]&lt;&gt;"",TimeSpend[[#This Row],[Date]]&lt;&gt;""),TimeSpend[[#This Row],[Task]],"")</f>
        <v/>
      </c>
      <c r="L1651" t="str">
        <f>IF(AND(TimeSpend[[#This Row],[Personnel number]]&lt;&gt;"",TimeSpend[[#This Row],[Date]]&lt;&gt;""),Utilization!$J$2,"")</f>
        <v/>
      </c>
      <c r="M1651" t="str">
        <f>IF(AND(TimeSpend[[#This Row],[Personnel number]]&lt;&gt;"",TimeSpend[[#This Row],[Date]]&lt;&gt;""),TimeSpend[[#This Row],[Employee Name]],"")</f>
        <v/>
      </c>
      <c r="N1651" t="str">
        <f t="shared" si="50"/>
        <v/>
      </c>
      <c r="O1651" t="str">
        <f t="shared" si="51"/>
        <v/>
      </c>
      <c r="P1651" t="str">
        <f>IF(D1651&lt;&gt;"",VLOOKUP(D1651,Projects!B:C,2,0),"")</f>
        <v/>
      </c>
    </row>
    <row r="1652" spans="1:16" x14ac:dyDescent="0.25">
      <c r="A1652" t="str">
        <f>UPPER(IF(AND(TimeSpend[[#This Row],[Personnel number]]&lt;&gt;"",TimeSpend[[#This Row],[Date]]&lt;&gt;""),TimeSpend[[#This Row],[Personnel number]],""))</f>
        <v/>
      </c>
      <c r="B1652" s="85" t="str">
        <f>IF(AND(TimeSpend[[#This Row],[Personnel number]]&lt;&gt;"",TimeSpend[[#This Row],[Date]]&lt;&gt;""),TEXT(TimeSpend[[#This Row],[Date]],"[$-409]yyyyMMdd"),"")</f>
        <v/>
      </c>
      <c r="C1652" s="33" t="str">
        <f>IF(AND(TimeSpend[[#This Row],[Personnel number]]&lt;&gt;"",TimeSpend[[#This Row],[Date]]&lt;&gt;""),SUBSTITUTE(TimeSpend[[#This Row],[Hours]],",","."),"")</f>
        <v/>
      </c>
      <c r="D1652" t="str">
        <f>IF(AND(TimeSpend[[#This Row],[Personnel number]]&lt;&gt;"",TimeSpend[[#This Row],[Date]]&lt;&gt;""),TimeSpend[[#This Row],[Network]],"")</f>
        <v/>
      </c>
      <c r="E1652" t="str">
        <f>IF(AND(TimeSpend[[#This Row],[Personnel number]]&lt;&gt;"",TimeSpend[[#This Row],[Date]]&lt;&gt;""),TimeSpend[[#This Row],[Network Description]],"")</f>
        <v/>
      </c>
      <c r="F1652" t="str">
        <f>IF(AND(TimeSpend[[#This Row],[Personnel number]]&lt;&gt;"",TimeSpend[[#This Row],[Date]]&lt;&gt;""),TimeSpend[[#This Row],[Activity]],"")</f>
        <v/>
      </c>
      <c r="G1652" t="str">
        <f>IF(AND(TimeSpend[[#This Row],[Personnel number]]&lt;&gt;"",TimeSpend[[#This Row],[Date]]&lt;&gt;""),TimeSpend[[#This Row],[Activity description]],"")</f>
        <v/>
      </c>
      <c r="H1652" s="36" t="str">
        <f>IF(AND(TimeSpend[[#This Row],[Personnel number]]&lt;&gt;"",TimeSpend[[#This Row],[Date]]&lt;&gt;""),TimeSpend[[#This Row],[Start Time]],"")</f>
        <v/>
      </c>
      <c r="I1652" s="36" t="str">
        <f>IF(AND(TimeSpend[[#This Row],[Personnel number]]&lt;&gt;"",TimeSpend[[#This Row],[Date]]&lt;&gt;""),TimeSpend[[#This Row],[End Time]],"")</f>
        <v/>
      </c>
      <c r="J1652" t="str">
        <f>IF(AND(TimeSpend[[#This Row],[Personnel number]]&lt;&gt;"",TimeSpend[[#This Row],[Date]]&lt;&gt;""),TimeSpend[[#This Row],[Location]],"")</f>
        <v/>
      </c>
      <c r="K1652" t="str">
        <f>IF(AND(TimeSpend[[#This Row],[Personnel number]]&lt;&gt;"",TimeSpend[[#This Row],[Date]]&lt;&gt;""),TimeSpend[[#This Row],[Task]],"")</f>
        <v/>
      </c>
      <c r="L1652" t="str">
        <f>IF(AND(TimeSpend[[#This Row],[Personnel number]]&lt;&gt;"",TimeSpend[[#This Row],[Date]]&lt;&gt;""),Utilization!$J$2,"")</f>
        <v/>
      </c>
      <c r="M1652" t="str">
        <f>IF(AND(TimeSpend[[#This Row],[Personnel number]]&lt;&gt;"",TimeSpend[[#This Row],[Date]]&lt;&gt;""),TimeSpend[[#This Row],[Employee Name]],"")</f>
        <v/>
      </c>
      <c r="N1652" t="str">
        <f t="shared" si="50"/>
        <v/>
      </c>
      <c r="O1652" t="str">
        <f t="shared" si="51"/>
        <v/>
      </c>
      <c r="P1652" t="str">
        <f>IF(D1652&lt;&gt;"",VLOOKUP(D1652,Projects!B:C,2,0),"")</f>
        <v/>
      </c>
    </row>
    <row r="1653" spans="1:16" x14ac:dyDescent="0.25">
      <c r="A1653" t="str">
        <f>UPPER(IF(AND(TimeSpend[[#This Row],[Personnel number]]&lt;&gt;"",TimeSpend[[#This Row],[Date]]&lt;&gt;""),TimeSpend[[#This Row],[Personnel number]],""))</f>
        <v/>
      </c>
      <c r="B1653" s="85" t="str">
        <f>IF(AND(TimeSpend[[#This Row],[Personnel number]]&lt;&gt;"",TimeSpend[[#This Row],[Date]]&lt;&gt;""),TEXT(TimeSpend[[#This Row],[Date]],"[$-409]yyyyMMdd"),"")</f>
        <v/>
      </c>
      <c r="C1653" s="33" t="str">
        <f>IF(AND(TimeSpend[[#This Row],[Personnel number]]&lt;&gt;"",TimeSpend[[#This Row],[Date]]&lt;&gt;""),SUBSTITUTE(TimeSpend[[#This Row],[Hours]],",","."),"")</f>
        <v/>
      </c>
      <c r="D1653" t="str">
        <f>IF(AND(TimeSpend[[#This Row],[Personnel number]]&lt;&gt;"",TimeSpend[[#This Row],[Date]]&lt;&gt;""),TimeSpend[[#This Row],[Network]],"")</f>
        <v/>
      </c>
      <c r="E1653" t="str">
        <f>IF(AND(TimeSpend[[#This Row],[Personnel number]]&lt;&gt;"",TimeSpend[[#This Row],[Date]]&lt;&gt;""),TimeSpend[[#This Row],[Network Description]],"")</f>
        <v/>
      </c>
      <c r="F1653" t="str">
        <f>IF(AND(TimeSpend[[#This Row],[Personnel number]]&lt;&gt;"",TimeSpend[[#This Row],[Date]]&lt;&gt;""),TimeSpend[[#This Row],[Activity]],"")</f>
        <v/>
      </c>
      <c r="G1653" t="str">
        <f>IF(AND(TimeSpend[[#This Row],[Personnel number]]&lt;&gt;"",TimeSpend[[#This Row],[Date]]&lt;&gt;""),TimeSpend[[#This Row],[Activity description]],"")</f>
        <v/>
      </c>
      <c r="H1653" s="36" t="str">
        <f>IF(AND(TimeSpend[[#This Row],[Personnel number]]&lt;&gt;"",TimeSpend[[#This Row],[Date]]&lt;&gt;""),TimeSpend[[#This Row],[Start Time]],"")</f>
        <v/>
      </c>
      <c r="I1653" s="36" t="str">
        <f>IF(AND(TimeSpend[[#This Row],[Personnel number]]&lt;&gt;"",TimeSpend[[#This Row],[Date]]&lt;&gt;""),TimeSpend[[#This Row],[End Time]],"")</f>
        <v/>
      </c>
      <c r="J1653" t="str">
        <f>IF(AND(TimeSpend[[#This Row],[Personnel number]]&lt;&gt;"",TimeSpend[[#This Row],[Date]]&lt;&gt;""),TimeSpend[[#This Row],[Location]],"")</f>
        <v/>
      </c>
      <c r="K1653" t="str">
        <f>IF(AND(TimeSpend[[#This Row],[Personnel number]]&lt;&gt;"",TimeSpend[[#This Row],[Date]]&lt;&gt;""),TimeSpend[[#This Row],[Task]],"")</f>
        <v/>
      </c>
      <c r="L1653" t="str">
        <f>IF(AND(TimeSpend[[#This Row],[Personnel number]]&lt;&gt;"",TimeSpend[[#This Row],[Date]]&lt;&gt;""),Utilization!$J$2,"")</f>
        <v/>
      </c>
      <c r="M1653" t="str">
        <f>IF(AND(TimeSpend[[#This Row],[Personnel number]]&lt;&gt;"",TimeSpend[[#This Row],[Date]]&lt;&gt;""),TimeSpend[[#This Row],[Employee Name]],"")</f>
        <v/>
      </c>
      <c r="N1653" t="str">
        <f t="shared" si="50"/>
        <v/>
      </c>
      <c r="O1653" t="str">
        <f t="shared" si="51"/>
        <v/>
      </c>
      <c r="P1653" t="str">
        <f>IF(D1653&lt;&gt;"",VLOOKUP(D1653,Projects!B:C,2,0),"")</f>
        <v/>
      </c>
    </row>
    <row r="1654" spans="1:16" x14ac:dyDescent="0.25">
      <c r="A1654" t="str">
        <f>UPPER(IF(AND(TimeSpend[[#This Row],[Personnel number]]&lt;&gt;"",TimeSpend[[#This Row],[Date]]&lt;&gt;""),TimeSpend[[#This Row],[Personnel number]],""))</f>
        <v/>
      </c>
      <c r="B1654" s="85" t="str">
        <f>IF(AND(TimeSpend[[#This Row],[Personnel number]]&lt;&gt;"",TimeSpend[[#This Row],[Date]]&lt;&gt;""),TEXT(TimeSpend[[#This Row],[Date]],"[$-409]yyyyMMdd"),"")</f>
        <v/>
      </c>
      <c r="C1654" s="33" t="str">
        <f>IF(AND(TimeSpend[[#This Row],[Personnel number]]&lt;&gt;"",TimeSpend[[#This Row],[Date]]&lt;&gt;""),SUBSTITUTE(TimeSpend[[#This Row],[Hours]],",","."),"")</f>
        <v/>
      </c>
      <c r="D1654" t="str">
        <f>IF(AND(TimeSpend[[#This Row],[Personnel number]]&lt;&gt;"",TimeSpend[[#This Row],[Date]]&lt;&gt;""),TimeSpend[[#This Row],[Network]],"")</f>
        <v/>
      </c>
      <c r="E1654" t="str">
        <f>IF(AND(TimeSpend[[#This Row],[Personnel number]]&lt;&gt;"",TimeSpend[[#This Row],[Date]]&lt;&gt;""),TimeSpend[[#This Row],[Network Description]],"")</f>
        <v/>
      </c>
      <c r="F1654" t="str">
        <f>IF(AND(TimeSpend[[#This Row],[Personnel number]]&lt;&gt;"",TimeSpend[[#This Row],[Date]]&lt;&gt;""),TimeSpend[[#This Row],[Activity]],"")</f>
        <v/>
      </c>
      <c r="G1654" t="str">
        <f>IF(AND(TimeSpend[[#This Row],[Personnel number]]&lt;&gt;"",TimeSpend[[#This Row],[Date]]&lt;&gt;""),TimeSpend[[#This Row],[Activity description]],"")</f>
        <v/>
      </c>
      <c r="H1654" s="36" t="str">
        <f>IF(AND(TimeSpend[[#This Row],[Personnel number]]&lt;&gt;"",TimeSpend[[#This Row],[Date]]&lt;&gt;""),TimeSpend[[#This Row],[Start Time]],"")</f>
        <v/>
      </c>
      <c r="I1654" s="36" t="str">
        <f>IF(AND(TimeSpend[[#This Row],[Personnel number]]&lt;&gt;"",TimeSpend[[#This Row],[Date]]&lt;&gt;""),TimeSpend[[#This Row],[End Time]],"")</f>
        <v/>
      </c>
      <c r="J1654" t="str">
        <f>IF(AND(TimeSpend[[#This Row],[Personnel number]]&lt;&gt;"",TimeSpend[[#This Row],[Date]]&lt;&gt;""),TimeSpend[[#This Row],[Location]],"")</f>
        <v/>
      </c>
      <c r="K1654" t="str">
        <f>IF(AND(TimeSpend[[#This Row],[Personnel number]]&lt;&gt;"",TimeSpend[[#This Row],[Date]]&lt;&gt;""),TimeSpend[[#This Row],[Task]],"")</f>
        <v/>
      </c>
      <c r="L1654" t="str">
        <f>IF(AND(TimeSpend[[#This Row],[Personnel number]]&lt;&gt;"",TimeSpend[[#This Row],[Date]]&lt;&gt;""),Utilization!$J$2,"")</f>
        <v/>
      </c>
      <c r="M1654" t="str">
        <f>IF(AND(TimeSpend[[#This Row],[Personnel number]]&lt;&gt;"",TimeSpend[[#This Row],[Date]]&lt;&gt;""),TimeSpend[[#This Row],[Employee Name]],"")</f>
        <v/>
      </c>
      <c r="N1654" t="str">
        <f t="shared" si="50"/>
        <v/>
      </c>
      <c r="O1654" t="str">
        <f t="shared" si="51"/>
        <v/>
      </c>
      <c r="P1654" t="str">
        <f>IF(D1654&lt;&gt;"",VLOOKUP(D1654,Projects!B:C,2,0),"")</f>
        <v/>
      </c>
    </row>
    <row r="1655" spans="1:16" x14ac:dyDescent="0.25">
      <c r="A1655" t="str">
        <f>UPPER(IF(AND(TimeSpend[[#This Row],[Personnel number]]&lt;&gt;"",TimeSpend[[#This Row],[Date]]&lt;&gt;""),TimeSpend[[#This Row],[Personnel number]],""))</f>
        <v/>
      </c>
      <c r="B1655" s="85" t="str">
        <f>IF(AND(TimeSpend[[#This Row],[Personnel number]]&lt;&gt;"",TimeSpend[[#This Row],[Date]]&lt;&gt;""),TEXT(TimeSpend[[#This Row],[Date]],"[$-409]yyyyMMdd"),"")</f>
        <v/>
      </c>
      <c r="C1655" s="33" t="str">
        <f>IF(AND(TimeSpend[[#This Row],[Personnel number]]&lt;&gt;"",TimeSpend[[#This Row],[Date]]&lt;&gt;""),SUBSTITUTE(TimeSpend[[#This Row],[Hours]],",","."),"")</f>
        <v/>
      </c>
      <c r="D1655" t="str">
        <f>IF(AND(TimeSpend[[#This Row],[Personnel number]]&lt;&gt;"",TimeSpend[[#This Row],[Date]]&lt;&gt;""),TimeSpend[[#This Row],[Network]],"")</f>
        <v/>
      </c>
      <c r="E1655" t="str">
        <f>IF(AND(TimeSpend[[#This Row],[Personnel number]]&lt;&gt;"",TimeSpend[[#This Row],[Date]]&lt;&gt;""),TimeSpend[[#This Row],[Network Description]],"")</f>
        <v/>
      </c>
      <c r="F1655" t="str">
        <f>IF(AND(TimeSpend[[#This Row],[Personnel number]]&lt;&gt;"",TimeSpend[[#This Row],[Date]]&lt;&gt;""),TimeSpend[[#This Row],[Activity]],"")</f>
        <v/>
      </c>
      <c r="G1655" t="str">
        <f>IF(AND(TimeSpend[[#This Row],[Personnel number]]&lt;&gt;"",TimeSpend[[#This Row],[Date]]&lt;&gt;""),TimeSpend[[#This Row],[Activity description]],"")</f>
        <v/>
      </c>
      <c r="H1655" s="36" t="str">
        <f>IF(AND(TimeSpend[[#This Row],[Personnel number]]&lt;&gt;"",TimeSpend[[#This Row],[Date]]&lt;&gt;""),TimeSpend[[#This Row],[Start Time]],"")</f>
        <v/>
      </c>
      <c r="I1655" s="36" t="str">
        <f>IF(AND(TimeSpend[[#This Row],[Personnel number]]&lt;&gt;"",TimeSpend[[#This Row],[Date]]&lt;&gt;""),TimeSpend[[#This Row],[End Time]],"")</f>
        <v/>
      </c>
      <c r="J1655" t="str">
        <f>IF(AND(TimeSpend[[#This Row],[Personnel number]]&lt;&gt;"",TimeSpend[[#This Row],[Date]]&lt;&gt;""),TimeSpend[[#This Row],[Location]],"")</f>
        <v/>
      </c>
      <c r="K1655" t="str">
        <f>IF(AND(TimeSpend[[#This Row],[Personnel number]]&lt;&gt;"",TimeSpend[[#This Row],[Date]]&lt;&gt;""),TimeSpend[[#This Row],[Task]],"")</f>
        <v/>
      </c>
      <c r="L1655" t="str">
        <f>IF(AND(TimeSpend[[#This Row],[Personnel number]]&lt;&gt;"",TimeSpend[[#This Row],[Date]]&lt;&gt;""),Utilization!$J$2,"")</f>
        <v/>
      </c>
      <c r="M1655" t="str">
        <f>IF(AND(TimeSpend[[#This Row],[Personnel number]]&lt;&gt;"",TimeSpend[[#This Row],[Date]]&lt;&gt;""),TimeSpend[[#This Row],[Employee Name]],"")</f>
        <v/>
      </c>
      <c r="N1655" t="str">
        <f t="shared" si="50"/>
        <v/>
      </c>
      <c r="O1655" t="str">
        <f t="shared" si="51"/>
        <v/>
      </c>
      <c r="P1655" t="str">
        <f>IF(D1655&lt;&gt;"",VLOOKUP(D1655,Projects!B:C,2,0),"")</f>
        <v/>
      </c>
    </row>
    <row r="1656" spans="1:16" x14ac:dyDescent="0.25">
      <c r="A1656" t="str">
        <f>UPPER(IF(AND(TimeSpend[[#This Row],[Personnel number]]&lt;&gt;"",TimeSpend[[#This Row],[Date]]&lt;&gt;""),TimeSpend[[#This Row],[Personnel number]],""))</f>
        <v/>
      </c>
      <c r="B1656" s="85" t="str">
        <f>IF(AND(TimeSpend[[#This Row],[Personnel number]]&lt;&gt;"",TimeSpend[[#This Row],[Date]]&lt;&gt;""),TEXT(TimeSpend[[#This Row],[Date]],"[$-409]yyyyMMdd"),"")</f>
        <v/>
      </c>
      <c r="C1656" s="33" t="str">
        <f>IF(AND(TimeSpend[[#This Row],[Personnel number]]&lt;&gt;"",TimeSpend[[#This Row],[Date]]&lt;&gt;""),SUBSTITUTE(TimeSpend[[#This Row],[Hours]],",","."),"")</f>
        <v/>
      </c>
      <c r="D1656" t="str">
        <f>IF(AND(TimeSpend[[#This Row],[Personnel number]]&lt;&gt;"",TimeSpend[[#This Row],[Date]]&lt;&gt;""),TimeSpend[[#This Row],[Network]],"")</f>
        <v/>
      </c>
      <c r="E1656" t="str">
        <f>IF(AND(TimeSpend[[#This Row],[Personnel number]]&lt;&gt;"",TimeSpend[[#This Row],[Date]]&lt;&gt;""),TimeSpend[[#This Row],[Network Description]],"")</f>
        <v/>
      </c>
      <c r="F1656" t="str">
        <f>IF(AND(TimeSpend[[#This Row],[Personnel number]]&lt;&gt;"",TimeSpend[[#This Row],[Date]]&lt;&gt;""),TimeSpend[[#This Row],[Activity]],"")</f>
        <v/>
      </c>
      <c r="G1656" t="str">
        <f>IF(AND(TimeSpend[[#This Row],[Personnel number]]&lt;&gt;"",TimeSpend[[#This Row],[Date]]&lt;&gt;""),TimeSpend[[#This Row],[Activity description]],"")</f>
        <v/>
      </c>
      <c r="H1656" s="36" t="str">
        <f>IF(AND(TimeSpend[[#This Row],[Personnel number]]&lt;&gt;"",TimeSpend[[#This Row],[Date]]&lt;&gt;""),TimeSpend[[#This Row],[Start Time]],"")</f>
        <v/>
      </c>
      <c r="I1656" s="36" t="str">
        <f>IF(AND(TimeSpend[[#This Row],[Personnel number]]&lt;&gt;"",TimeSpend[[#This Row],[Date]]&lt;&gt;""),TimeSpend[[#This Row],[End Time]],"")</f>
        <v/>
      </c>
      <c r="J1656" t="str">
        <f>IF(AND(TimeSpend[[#This Row],[Personnel number]]&lt;&gt;"",TimeSpend[[#This Row],[Date]]&lt;&gt;""),TimeSpend[[#This Row],[Location]],"")</f>
        <v/>
      </c>
      <c r="K1656" t="str">
        <f>IF(AND(TimeSpend[[#This Row],[Personnel number]]&lt;&gt;"",TimeSpend[[#This Row],[Date]]&lt;&gt;""),TimeSpend[[#This Row],[Task]],"")</f>
        <v/>
      </c>
      <c r="L1656" t="str">
        <f>IF(AND(TimeSpend[[#This Row],[Personnel number]]&lt;&gt;"",TimeSpend[[#This Row],[Date]]&lt;&gt;""),Utilization!$J$2,"")</f>
        <v/>
      </c>
      <c r="M1656" t="str">
        <f>IF(AND(TimeSpend[[#This Row],[Personnel number]]&lt;&gt;"",TimeSpend[[#This Row],[Date]]&lt;&gt;""),TimeSpend[[#This Row],[Employee Name]],"")</f>
        <v/>
      </c>
      <c r="N1656" t="str">
        <f t="shared" si="50"/>
        <v/>
      </c>
      <c r="O1656" t="str">
        <f t="shared" si="51"/>
        <v/>
      </c>
      <c r="P1656" t="str">
        <f>IF(D1656&lt;&gt;"",VLOOKUP(D1656,Projects!B:C,2,0),"")</f>
        <v/>
      </c>
    </row>
    <row r="1657" spans="1:16" x14ac:dyDescent="0.25">
      <c r="A1657" t="str">
        <f>UPPER(IF(AND(TimeSpend[[#This Row],[Personnel number]]&lt;&gt;"",TimeSpend[[#This Row],[Date]]&lt;&gt;""),TimeSpend[[#This Row],[Personnel number]],""))</f>
        <v/>
      </c>
      <c r="B1657" s="85" t="str">
        <f>IF(AND(TimeSpend[[#This Row],[Personnel number]]&lt;&gt;"",TimeSpend[[#This Row],[Date]]&lt;&gt;""),TEXT(TimeSpend[[#This Row],[Date]],"[$-409]yyyyMMdd"),"")</f>
        <v/>
      </c>
      <c r="C1657" s="33" t="str">
        <f>IF(AND(TimeSpend[[#This Row],[Personnel number]]&lt;&gt;"",TimeSpend[[#This Row],[Date]]&lt;&gt;""),SUBSTITUTE(TimeSpend[[#This Row],[Hours]],",","."),"")</f>
        <v/>
      </c>
      <c r="D1657" t="str">
        <f>IF(AND(TimeSpend[[#This Row],[Personnel number]]&lt;&gt;"",TimeSpend[[#This Row],[Date]]&lt;&gt;""),TimeSpend[[#This Row],[Network]],"")</f>
        <v/>
      </c>
      <c r="E1657" t="str">
        <f>IF(AND(TimeSpend[[#This Row],[Personnel number]]&lt;&gt;"",TimeSpend[[#This Row],[Date]]&lt;&gt;""),TimeSpend[[#This Row],[Network Description]],"")</f>
        <v/>
      </c>
      <c r="F1657" t="str">
        <f>IF(AND(TimeSpend[[#This Row],[Personnel number]]&lt;&gt;"",TimeSpend[[#This Row],[Date]]&lt;&gt;""),TimeSpend[[#This Row],[Activity]],"")</f>
        <v/>
      </c>
      <c r="G1657" t="str">
        <f>IF(AND(TimeSpend[[#This Row],[Personnel number]]&lt;&gt;"",TimeSpend[[#This Row],[Date]]&lt;&gt;""),TimeSpend[[#This Row],[Activity description]],"")</f>
        <v/>
      </c>
      <c r="H1657" s="36" t="str">
        <f>IF(AND(TimeSpend[[#This Row],[Personnel number]]&lt;&gt;"",TimeSpend[[#This Row],[Date]]&lt;&gt;""),TimeSpend[[#This Row],[Start Time]],"")</f>
        <v/>
      </c>
      <c r="I1657" s="36" t="str">
        <f>IF(AND(TimeSpend[[#This Row],[Personnel number]]&lt;&gt;"",TimeSpend[[#This Row],[Date]]&lt;&gt;""),TimeSpend[[#This Row],[End Time]],"")</f>
        <v/>
      </c>
      <c r="J1657" t="str">
        <f>IF(AND(TimeSpend[[#This Row],[Personnel number]]&lt;&gt;"",TimeSpend[[#This Row],[Date]]&lt;&gt;""),TimeSpend[[#This Row],[Location]],"")</f>
        <v/>
      </c>
      <c r="K1657" t="str">
        <f>IF(AND(TimeSpend[[#This Row],[Personnel number]]&lt;&gt;"",TimeSpend[[#This Row],[Date]]&lt;&gt;""),TimeSpend[[#This Row],[Task]],"")</f>
        <v/>
      </c>
      <c r="L1657" t="str">
        <f>IF(AND(TimeSpend[[#This Row],[Personnel number]]&lt;&gt;"",TimeSpend[[#This Row],[Date]]&lt;&gt;""),Utilization!$J$2,"")</f>
        <v/>
      </c>
      <c r="M1657" t="str">
        <f>IF(AND(TimeSpend[[#This Row],[Personnel number]]&lt;&gt;"",TimeSpend[[#This Row],[Date]]&lt;&gt;""),TimeSpend[[#This Row],[Employee Name]],"")</f>
        <v/>
      </c>
      <c r="N1657" t="str">
        <f t="shared" si="50"/>
        <v/>
      </c>
      <c r="O1657" t="str">
        <f t="shared" si="51"/>
        <v/>
      </c>
      <c r="P1657" t="str">
        <f>IF(D1657&lt;&gt;"",VLOOKUP(D1657,Projects!B:C,2,0),"")</f>
        <v/>
      </c>
    </row>
    <row r="1658" spans="1:16" x14ac:dyDescent="0.25">
      <c r="A1658" t="str">
        <f>UPPER(IF(AND(TimeSpend[[#This Row],[Personnel number]]&lt;&gt;"",TimeSpend[[#This Row],[Date]]&lt;&gt;""),TimeSpend[[#This Row],[Personnel number]],""))</f>
        <v/>
      </c>
      <c r="B1658" s="85" t="str">
        <f>IF(AND(TimeSpend[[#This Row],[Personnel number]]&lt;&gt;"",TimeSpend[[#This Row],[Date]]&lt;&gt;""),TEXT(TimeSpend[[#This Row],[Date]],"[$-409]yyyyMMdd"),"")</f>
        <v/>
      </c>
      <c r="C1658" s="33" t="str">
        <f>IF(AND(TimeSpend[[#This Row],[Personnel number]]&lt;&gt;"",TimeSpend[[#This Row],[Date]]&lt;&gt;""),SUBSTITUTE(TimeSpend[[#This Row],[Hours]],",","."),"")</f>
        <v/>
      </c>
      <c r="D1658" t="str">
        <f>IF(AND(TimeSpend[[#This Row],[Personnel number]]&lt;&gt;"",TimeSpend[[#This Row],[Date]]&lt;&gt;""),TimeSpend[[#This Row],[Network]],"")</f>
        <v/>
      </c>
      <c r="E1658" t="str">
        <f>IF(AND(TimeSpend[[#This Row],[Personnel number]]&lt;&gt;"",TimeSpend[[#This Row],[Date]]&lt;&gt;""),TimeSpend[[#This Row],[Network Description]],"")</f>
        <v/>
      </c>
      <c r="F1658" t="str">
        <f>IF(AND(TimeSpend[[#This Row],[Personnel number]]&lt;&gt;"",TimeSpend[[#This Row],[Date]]&lt;&gt;""),TimeSpend[[#This Row],[Activity]],"")</f>
        <v/>
      </c>
      <c r="G1658" t="str">
        <f>IF(AND(TimeSpend[[#This Row],[Personnel number]]&lt;&gt;"",TimeSpend[[#This Row],[Date]]&lt;&gt;""),TimeSpend[[#This Row],[Activity description]],"")</f>
        <v/>
      </c>
      <c r="H1658" s="36" t="str">
        <f>IF(AND(TimeSpend[[#This Row],[Personnel number]]&lt;&gt;"",TimeSpend[[#This Row],[Date]]&lt;&gt;""),TimeSpend[[#This Row],[Start Time]],"")</f>
        <v/>
      </c>
      <c r="I1658" s="36" t="str">
        <f>IF(AND(TimeSpend[[#This Row],[Personnel number]]&lt;&gt;"",TimeSpend[[#This Row],[Date]]&lt;&gt;""),TimeSpend[[#This Row],[End Time]],"")</f>
        <v/>
      </c>
      <c r="J1658" t="str">
        <f>IF(AND(TimeSpend[[#This Row],[Personnel number]]&lt;&gt;"",TimeSpend[[#This Row],[Date]]&lt;&gt;""),TimeSpend[[#This Row],[Location]],"")</f>
        <v/>
      </c>
      <c r="K1658" t="str">
        <f>IF(AND(TimeSpend[[#This Row],[Personnel number]]&lt;&gt;"",TimeSpend[[#This Row],[Date]]&lt;&gt;""),TimeSpend[[#This Row],[Task]],"")</f>
        <v/>
      </c>
      <c r="L1658" t="str">
        <f>IF(AND(TimeSpend[[#This Row],[Personnel number]]&lt;&gt;"",TimeSpend[[#This Row],[Date]]&lt;&gt;""),Utilization!$J$2,"")</f>
        <v/>
      </c>
      <c r="M1658" t="str">
        <f>IF(AND(TimeSpend[[#This Row],[Personnel number]]&lt;&gt;"",TimeSpend[[#This Row],[Date]]&lt;&gt;""),TimeSpend[[#This Row],[Employee Name]],"")</f>
        <v/>
      </c>
      <c r="N1658" t="str">
        <f t="shared" si="50"/>
        <v/>
      </c>
      <c r="O1658" t="str">
        <f t="shared" si="51"/>
        <v/>
      </c>
      <c r="P1658" t="str">
        <f>IF(D1658&lt;&gt;"",VLOOKUP(D1658,Projects!B:C,2,0),"")</f>
        <v/>
      </c>
    </row>
    <row r="1659" spans="1:16" x14ac:dyDescent="0.25">
      <c r="A1659" t="str">
        <f>UPPER(IF(AND(TimeSpend[[#This Row],[Personnel number]]&lt;&gt;"",TimeSpend[[#This Row],[Date]]&lt;&gt;""),TimeSpend[[#This Row],[Personnel number]],""))</f>
        <v/>
      </c>
      <c r="B1659" s="85" t="str">
        <f>IF(AND(TimeSpend[[#This Row],[Personnel number]]&lt;&gt;"",TimeSpend[[#This Row],[Date]]&lt;&gt;""),TEXT(TimeSpend[[#This Row],[Date]],"[$-409]yyyyMMdd"),"")</f>
        <v/>
      </c>
      <c r="C1659" s="33" t="str">
        <f>IF(AND(TimeSpend[[#This Row],[Personnel number]]&lt;&gt;"",TimeSpend[[#This Row],[Date]]&lt;&gt;""),SUBSTITUTE(TimeSpend[[#This Row],[Hours]],",","."),"")</f>
        <v/>
      </c>
      <c r="D1659" t="str">
        <f>IF(AND(TimeSpend[[#This Row],[Personnel number]]&lt;&gt;"",TimeSpend[[#This Row],[Date]]&lt;&gt;""),TimeSpend[[#This Row],[Network]],"")</f>
        <v/>
      </c>
      <c r="E1659" t="str">
        <f>IF(AND(TimeSpend[[#This Row],[Personnel number]]&lt;&gt;"",TimeSpend[[#This Row],[Date]]&lt;&gt;""),TimeSpend[[#This Row],[Network Description]],"")</f>
        <v/>
      </c>
      <c r="F1659" t="str">
        <f>IF(AND(TimeSpend[[#This Row],[Personnel number]]&lt;&gt;"",TimeSpend[[#This Row],[Date]]&lt;&gt;""),TimeSpend[[#This Row],[Activity]],"")</f>
        <v/>
      </c>
      <c r="G1659" t="str">
        <f>IF(AND(TimeSpend[[#This Row],[Personnel number]]&lt;&gt;"",TimeSpend[[#This Row],[Date]]&lt;&gt;""),TimeSpend[[#This Row],[Activity description]],"")</f>
        <v/>
      </c>
      <c r="H1659" s="36" t="str">
        <f>IF(AND(TimeSpend[[#This Row],[Personnel number]]&lt;&gt;"",TimeSpend[[#This Row],[Date]]&lt;&gt;""),TimeSpend[[#This Row],[Start Time]],"")</f>
        <v/>
      </c>
      <c r="I1659" s="36" t="str">
        <f>IF(AND(TimeSpend[[#This Row],[Personnel number]]&lt;&gt;"",TimeSpend[[#This Row],[Date]]&lt;&gt;""),TimeSpend[[#This Row],[End Time]],"")</f>
        <v/>
      </c>
      <c r="J1659" t="str">
        <f>IF(AND(TimeSpend[[#This Row],[Personnel number]]&lt;&gt;"",TimeSpend[[#This Row],[Date]]&lt;&gt;""),TimeSpend[[#This Row],[Location]],"")</f>
        <v/>
      </c>
      <c r="K1659" t="str">
        <f>IF(AND(TimeSpend[[#This Row],[Personnel number]]&lt;&gt;"",TimeSpend[[#This Row],[Date]]&lt;&gt;""),TimeSpend[[#This Row],[Task]],"")</f>
        <v/>
      </c>
      <c r="L1659" t="str">
        <f>IF(AND(TimeSpend[[#This Row],[Personnel number]]&lt;&gt;"",TimeSpend[[#This Row],[Date]]&lt;&gt;""),Utilization!$J$2,"")</f>
        <v/>
      </c>
      <c r="M1659" t="str">
        <f>IF(AND(TimeSpend[[#This Row],[Personnel number]]&lt;&gt;"",TimeSpend[[#This Row],[Date]]&lt;&gt;""),TimeSpend[[#This Row],[Employee Name]],"")</f>
        <v/>
      </c>
      <c r="N1659" t="str">
        <f t="shared" si="50"/>
        <v/>
      </c>
      <c r="O1659" t="str">
        <f t="shared" si="51"/>
        <v/>
      </c>
      <c r="P1659" t="str">
        <f>IF(D1659&lt;&gt;"",VLOOKUP(D1659,Projects!B:C,2,0),"")</f>
        <v/>
      </c>
    </row>
    <row r="1660" spans="1:16" x14ac:dyDescent="0.25">
      <c r="A1660" t="str">
        <f>UPPER(IF(AND(TimeSpend[[#This Row],[Personnel number]]&lt;&gt;"",TimeSpend[[#This Row],[Date]]&lt;&gt;""),TimeSpend[[#This Row],[Personnel number]],""))</f>
        <v/>
      </c>
      <c r="B1660" s="85" t="str">
        <f>IF(AND(TimeSpend[[#This Row],[Personnel number]]&lt;&gt;"",TimeSpend[[#This Row],[Date]]&lt;&gt;""),TEXT(TimeSpend[[#This Row],[Date]],"[$-409]yyyyMMdd"),"")</f>
        <v/>
      </c>
      <c r="C1660" s="33" t="str">
        <f>IF(AND(TimeSpend[[#This Row],[Personnel number]]&lt;&gt;"",TimeSpend[[#This Row],[Date]]&lt;&gt;""),SUBSTITUTE(TimeSpend[[#This Row],[Hours]],",","."),"")</f>
        <v/>
      </c>
      <c r="D1660" t="str">
        <f>IF(AND(TimeSpend[[#This Row],[Personnel number]]&lt;&gt;"",TimeSpend[[#This Row],[Date]]&lt;&gt;""),TimeSpend[[#This Row],[Network]],"")</f>
        <v/>
      </c>
      <c r="E1660" t="str">
        <f>IF(AND(TimeSpend[[#This Row],[Personnel number]]&lt;&gt;"",TimeSpend[[#This Row],[Date]]&lt;&gt;""),TimeSpend[[#This Row],[Network Description]],"")</f>
        <v/>
      </c>
      <c r="F1660" t="str">
        <f>IF(AND(TimeSpend[[#This Row],[Personnel number]]&lt;&gt;"",TimeSpend[[#This Row],[Date]]&lt;&gt;""),TimeSpend[[#This Row],[Activity]],"")</f>
        <v/>
      </c>
      <c r="G1660" t="str">
        <f>IF(AND(TimeSpend[[#This Row],[Personnel number]]&lt;&gt;"",TimeSpend[[#This Row],[Date]]&lt;&gt;""),TimeSpend[[#This Row],[Activity description]],"")</f>
        <v/>
      </c>
      <c r="H1660" s="36" t="str">
        <f>IF(AND(TimeSpend[[#This Row],[Personnel number]]&lt;&gt;"",TimeSpend[[#This Row],[Date]]&lt;&gt;""),TimeSpend[[#This Row],[Start Time]],"")</f>
        <v/>
      </c>
      <c r="I1660" s="36" t="str">
        <f>IF(AND(TimeSpend[[#This Row],[Personnel number]]&lt;&gt;"",TimeSpend[[#This Row],[Date]]&lt;&gt;""),TimeSpend[[#This Row],[End Time]],"")</f>
        <v/>
      </c>
      <c r="J1660" t="str">
        <f>IF(AND(TimeSpend[[#This Row],[Personnel number]]&lt;&gt;"",TimeSpend[[#This Row],[Date]]&lt;&gt;""),TimeSpend[[#This Row],[Location]],"")</f>
        <v/>
      </c>
      <c r="K1660" t="str">
        <f>IF(AND(TimeSpend[[#This Row],[Personnel number]]&lt;&gt;"",TimeSpend[[#This Row],[Date]]&lt;&gt;""),TimeSpend[[#This Row],[Task]],"")</f>
        <v/>
      </c>
      <c r="L1660" t="str">
        <f>IF(AND(TimeSpend[[#This Row],[Personnel number]]&lt;&gt;"",TimeSpend[[#This Row],[Date]]&lt;&gt;""),Utilization!$J$2,"")</f>
        <v/>
      </c>
      <c r="M1660" t="str">
        <f>IF(AND(TimeSpend[[#This Row],[Personnel number]]&lt;&gt;"",TimeSpend[[#This Row],[Date]]&lt;&gt;""),TimeSpend[[#This Row],[Employee Name]],"")</f>
        <v/>
      </c>
      <c r="N1660" t="str">
        <f t="shared" si="50"/>
        <v/>
      </c>
      <c r="O1660" t="str">
        <f t="shared" si="51"/>
        <v/>
      </c>
      <c r="P1660" t="str">
        <f>IF(D1660&lt;&gt;"",VLOOKUP(D1660,Projects!B:C,2,0),"")</f>
        <v/>
      </c>
    </row>
    <row r="1661" spans="1:16" x14ac:dyDescent="0.25">
      <c r="A1661" t="str">
        <f>UPPER(IF(AND(TimeSpend[[#This Row],[Personnel number]]&lt;&gt;"",TimeSpend[[#This Row],[Date]]&lt;&gt;""),TimeSpend[[#This Row],[Personnel number]],""))</f>
        <v/>
      </c>
      <c r="B1661" s="85" t="str">
        <f>IF(AND(TimeSpend[[#This Row],[Personnel number]]&lt;&gt;"",TimeSpend[[#This Row],[Date]]&lt;&gt;""),TEXT(TimeSpend[[#This Row],[Date]],"[$-409]yyyyMMdd"),"")</f>
        <v/>
      </c>
      <c r="C1661" s="33" t="str">
        <f>IF(AND(TimeSpend[[#This Row],[Personnel number]]&lt;&gt;"",TimeSpend[[#This Row],[Date]]&lt;&gt;""),SUBSTITUTE(TimeSpend[[#This Row],[Hours]],",","."),"")</f>
        <v/>
      </c>
      <c r="D1661" t="str">
        <f>IF(AND(TimeSpend[[#This Row],[Personnel number]]&lt;&gt;"",TimeSpend[[#This Row],[Date]]&lt;&gt;""),TimeSpend[[#This Row],[Network]],"")</f>
        <v/>
      </c>
      <c r="E1661" t="str">
        <f>IF(AND(TimeSpend[[#This Row],[Personnel number]]&lt;&gt;"",TimeSpend[[#This Row],[Date]]&lt;&gt;""),TimeSpend[[#This Row],[Network Description]],"")</f>
        <v/>
      </c>
      <c r="F1661" t="str">
        <f>IF(AND(TimeSpend[[#This Row],[Personnel number]]&lt;&gt;"",TimeSpend[[#This Row],[Date]]&lt;&gt;""),TimeSpend[[#This Row],[Activity]],"")</f>
        <v/>
      </c>
      <c r="G1661" t="str">
        <f>IF(AND(TimeSpend[[#This Row],[Personnel number]]&lt;&gt;"",TimeSpend[[#This Row],[Date]]&lt;&gt;""),TimeSpend[[#This Row],[Activity description]],"")</f>
        <v/>
      </c>
      <c r="H1661" s="36" t="str">
        <f>IF(AND(TimeSpend[[#This Row],[Personnel number]]&lt;&gt;"",TimeSpend[[#This Row],[Date]]&lt;&gt;""),TimeSpend[[#This Row],[Start Time]],"")</f>
        <v/>
      </c>
      <c r="I1661" s="36" t="str">
        <f>IF(AND(TimeSpend[[#This Row],[Personnel number]]&lt;&gt;"",TimeSpend[[#This Row],[Date]]&lt;&gt;""),TimeSpend[[#This Row],[End Time]],"")</f>
        <v/>
      </c>
      <c r="J1661" t="str">
        <f>IF(AND(TimeSpend[[#This Row],[Personnel number]]&lt;&gt;"",TimeSpend[[#This Row],[Date]]&lt;&gt;""),TimeSpend[[#This Row],[Location]],"")</f>
        <v/>
      </c>
      <c r="K1661" t="str">
        <f>IF(AND(TimeSpend[[#This Row],[Personnel number]]&lt;&gt;"",TimeSpend[[#This Row],[Date]]&lt;&gt;""),TimeSpend[[#This Row],[Task]],"")</f>
        <v/>
      </c>
      <c r="L1661" t="str">
        <f>IF(AND(TimeSpend[[#This Row],[Personnel number]]&lt;&gt;"",TimeSpend[[#This Row],[Date]]&lt;&gt;""),Utilization!$J$2,"")</f>
        <v/>
      </c>
      <c r="M1661" t="str">
        <f>IF(AND(TimeSpend[[#This Row],[Personnel number]]&lt;&gt;"",TimeSpend[[#This Row],[Date]]&lt;&gt;""),TimeSpend[[#This Row],[Employee Name]],"")</f>
        <v/>
      </c>
      <c r="N1661" t="str">
        <f t="shared" si="50"/>
        <v/>
      </c>
      <c r="O1661" t="str">
        <f t="shared" si="51"/>
        <v/>
      </c>
      <c r="P1661" t="str">
        <f>IF(D1661&lt;&gt;"",VLOOKUP(D1661,Projects!B:C,2,0),"")</f>
        <v/>
      </c>
    </row>
    <row r="1662" spans="1:16" x14ac:dyDescent="0.25">
      <c r="A1662" t="str">
        <f>UPPER(IF(AND(TimeSpend[[#This Row],[Personnel number]]&lt;&gt;"",TimeSpend[[#This Row],[Date]]&lt;&gt;""),TimeSpend[[#This Row],[Personnel number]],""))</f>
        <v/>
      </c>
      <c r="B1662" s="85" t="str">
        <f>IF(AND(TimeSpend[[#This Row],[Personnel number]]&lt;&gt;"",TimeSpend[[#This Row],[Date]]&lt;&gt;""),TEXT(TimeSpend[[#This Row],[Date]],"[$-409]yyyyMMdd"),"")</f>
        <v/>
      </c>
      <c r="C1662" s="33" t="str">
        <f>IF(AND(TimeSpend[[#This Row],[Personnel number]]&lt;&gt;"",TimeSpend[[#This Row],[Date]]&lt;&gt;""),SUBSTITUTE(TimeSpend[[#This Row],[Hours]],",","."),"")</f>
        <v/>
      </c>
      <c r="D1662" t="str">
        <f>IF(AND(TimeSpend[[#This Row],[Personnel number]]&lt;&gt;"",TimeSpend[[#This Row],[Date]]&lt;&gt;""),TimeSpend[[#This Row],[Network]],"")</f>
        <v/>
      </c>
      <c r="E1662" t="str">
        <f>IF(AND(TimeSpend[[#This Row],[Personnel number]]&lt;&gt;"",TimeSpend[[#This Row],[Date]]&lt;&gt;""),TimeSpend[[#This Row],[Network Description]],"")</f>
        <v/>
      </c>
      <c r="F1662" t="str">
        <f>IF(AND(TimeSpend[[#This Row],[Personnel number]]&lt;&gt;"",TimeSpend[[#This Row],[Date]]&lt;&gt;""),TimeSpend[[#This Row],[Activity]],"")</f>
        <v/>
      </c>
      <c r="G1662" t="str">
        <f>IF(AND(TimeSpend[[#This Row],[Personnel number]]&lt;&gt;"",TimeSpend[[#This Row],[Date]]&lt;&gt;""),TimeSpend[[#This Row],[Activity description]],"")</f>
        <v/>
      </c>
      <c r="H1662" s="36" t="str">
        <f>IF(AND(TimeSpend[[#This Row],[Personnel number]]&lt;&gt;"",TimeSpend[[#This Row],[Date]]&lt;&gt;""),TimeSpend[[#This Row],[Start Time]],"")</f>
        <v/>
      </c>
      <c r="I1662" s="36" t="str">
        <f>IF(AND(TimeSpend[[#This Row],[Personnel number]]&lt;&gt;"",TimeSpend[[#This Row],[Date]]&lt;&gt;""),TimeSpend[[#This Row],[End Time]],"")</f>
        <v/>
      </c>
      <c r="J1662" t="str">
        <f>IF(AND(TimeSpend[[#This Row],[Personnel number]]&lt;&gt;"",TimeSpend[[#This Row],[Date]]&lt;&gt;""),TimeSpend[[#This Row],[Location]],"")</f>
        <v/>
      </c>
      <c r="K1662" t="str">
        <f>IF(AND(TimeSpend[[#This Row],[Personnel number]]&lt;&gt;"",TimeSpend[[#This Row],[Date]]&lt;&gt;""),TimeSpend[[#This Row],[Task]],"")</f>
        <v/>
      </c>
      <c r="L1662" t="str">
        <f>IF(AND(TimeSpend[[#This Row],[Personnel number]]&lt;&gt;"",TimeSpend[[#This Row],[Date]]&lt;&gt;""),Utilization!$J$2,"")</f>
        <v/>
      </c>
      <c r="M1662" t="str">
        <f>IF(AND(TimeSpend[[#This Row],[Personnel number]]&lt;&gt;"",TimeSpend[[#This Row],[Date]]&lt;&gt;""),TimeSpend[[#This Row],[Employee Name]],"")</f>
        <v/>
      </c>
      <c r="N1662" t="str">
        <f t="shared" si="50"/>
        <v/>
      </c>
      <c r="O1662" t="str">
        <f t="shared" si="51"/>
        <v/>
      </c>
      <c r="P1662" t="str">
        <f>IF(D1662&lt;&gt;"",VLOOKUP(D1662,Projects!B:C,2,0),"")</f>
        <v/>
      </c>
    </row>
    <row r="1663" spans="1:16" x14ac:dyDescent="0.25">
      <c r="A1663" t="str">
        <f>UPPER(IF(AND(TimeSpend[[#This Row],[Personnel number]]&lt;&gt;"",TimeSpend[[#This Row],[Date]]&lt;&gt;""),TimeSpend[[#This Row],[Personnel number]],""))</f>
        <v/>
      </c>
      <c r="B1663" s="85" t="str">
        <f>IF(AND(TimeSpend[[#This Row],[Personnel number]]&lt;&gt;"",TimeSpend[[#This Row],[Date]]&lt;&gt;""),TEXT(TimeSpend[[#This Row],[Date]],"[$-409]yyyyMMdd"),"")</f>
        <v/>
      </c>
      <c r="C1663" s="33" t="str">
        <f>IF(AND(TimeSpend[[#This Row],[Personnel number]]&lt;&gt;"",TimeSpend[[#This Row],[Date]]&lt;&gt;""),SUBSTITUTE(TimeSpend[[#This Row],[Hours]],",","."),"")</f>
        <v/>
      </c>
      <c r="D1663" t="str">
        <f>IF(AND(TimeSpend[[#This Row],[Personnel number]]&lt;&gt;"",TimeSpend[[#This Row],[Date]]&lt;&gt;""),TimeSpend[[#This Row],[Network]],"")</f>
        <v/>
      </c>
      <c r="E1663" t="str">
        <f>IF(AND(TimeSpend[[#This Row],[Personnel number]]&lt;&gt;"",TimeSpend[[#This Row],[Date]]&lt;&gt;""),TimeSpend[[#This Row],[Network Description]],"")</f>
        <v/>
      </c>
      <c r="F1663" t="str">
        <f>IF(AND(TimeSpend[[#This Row],[Personnel number]]&lt;&gt;"",TimeSpend[[#This Row],[Date]]&lt;&gt;""),TimeSpend[[#This Row],[Activity]],"")</f>
        <v/>
      </c>
      <c r="G1663" t="str">
        <f>IF(AND(TimeSpend[[#This Row],[Personnel number]]&lt;&gt;"",TimeSpend[[#This Row],[Date]]&lt;&gt;""),TimeSpend[[#This Row],[Activity description]],"")</f>
        <v/>
      </c>
      <c r="H1663" s="36" t="str">
        <f>IF(AND(TimeSpend[[#This Row],[Personnel number]]&lt;&gt;"",TimeSpend[[#This Row],[Date]]&lt;&gt;""),TimeSpend[[#This Row],[Start Time]],"")</f>
        <v/>
      </c>
      <c r="I1663" s="36" t="str">
        <f>IF(AND(TimeSpend[[#This Row],[Personnel number]]&lt;&gt;"",TimeSpend[[#This Row],[Date]]&lt;&gt;""),TimeSpend[[#This Row],[End Time]],"")</f>
        <v/>
      </c>
      <c r="J1663" t="str">
        <f>IF(AND(TimeSpend[[#This Row],[Personnel number]]&lt;&gt;"",TimeSpend[[#This Row],[Date]]&lt;&gt;""),TimeSpend[[#This Row],[Location]],"")</f>
        <v/>
      </c>
      <c r="K1663" t="str">
        <f>IF(AND(TimeSpend[[#This Row],[Personnel number]]&lt;&gt;"",TimeSpend[[#This Row],[Date]]&lt;&gt;""),TimeSpend[[#This Row],[Task]],"")</f>
        <v/>
      </c>
      <c r="L1663" t="str">
        <f>IF(AND(TimeSpend[[#This Row],[Personnel number]]&lt;&gt;"",TimeSpend[[#This Row],[Date]]&lt;&gt;""),Utilization!$J$2,"")</f>
        <v/>
      </c>
      <c r="M1663" t="str">
        <f>IF(AND(TimeSpend[[#This Row],[Personnel number]]&lt;&gt;"",TimeSpend[[#This Row],[Date]]&lt;&gt;""),TimeSpend[[#This Row],[Employee Name]],"")</f>
        <v/>
      </c>
      <c r="N1663" t="str">
        <f t="shared" si="50"/>
        <v/>
      </c>
      <c r="O1663" t="str">
        <f t="shared" si="51"/>
        <v/>
      </c>
      <c r="P1663" t="str">
        <f>IF(D1663&lt;&gt;"",VLOOKUP(D1663,Projects!B:C,2,0),"")</f>
        <v/>
      </c>
    </row>
    <row r="1664" spans="1:16" x14ac:dyDescent="0.25">
      <c r="A1664" t="str">
        <f>UPPER(IF(AND(TimeSpend[[#This Row],[Personnel number]]&lt;&gt;"",TimeSpend[[#This Row],[Date]]&lt;&gt;""),TimeSpend[[#This Row],[Personnel number]],""))</f>
        <v/>
      </c>
      <c r="B1664" s="85" t="str">
        <f>IF(AND(TimeSpend[[#This Row],[Personnel number]]&lt;&gt;"",TimeSpend[[#This Row],[Date]]&lt;&gt;""),TEXT(TimeSpend[[#This Row],[Date]],"[$-409]yyyyMMdd"),"")</f>
        <v/>
      </c>
      <c r="C1664" s="33" t="str">
        <f>IF(AND(TimeSpend[[#This Row],[Personnel number]]&lt;&gt;"",TimeSpend[[#This Row],[Date]]&lt;&gt;""),SUBSTITUTE(TimeSpend[[#This Row],[Hours]],",","."),"")</f>
        <v/>
      </c>
      <c r="D1664" t="str">
        <f>IF(AND(TimeSpend[[#This Row],[Personnel number]]&lt;&gt;"",TimeSpend[[#This Row],[Date]]&lt;&gt;""),TimeSpend[[#This Row],[Network]],"")</f>
        <v/>
      </c>
      <c r="E1664" t="str">
        <f>IF(AND(TimeSpend[[#This Row],[Personnel number]]&lt;&gt;"",TimeSpend[[#This Row],[Date]]&lt;&gt;""),TimeSpend[[#This Row],[Network Description]],"")</f>
        <v/>
      </c>
      <c r="F1664" t="str">
        <f>IF(AND(TimeSpend[[#This Row],[Personnel number]]&lt;&gt;"",TimeSpend[[#This Row],[Date]]&lt;&gt;""),TimeSpend[[#This Row],[Activity]],"")</f>
        <v/>
      </c>
      <c r="G1664" t="str">
        <f>IF(AND(TimeSpend[[#This Row],[Personnel number]]&lt;&gt;"",TimeSpend[[#This Row],[Date]]&lt;&gt;""),TimeSpend[[#This Row],[Activity description]],"")</f>
        <v/>
      </c>
      <c r="H1664" s="36" t="str">
        <f>IF(AND(TimeSpend[[#This Row],[Personnel number]]&lt;&gt;"",TimeSpend[[#This Row],[Date]]&lt;&gt;""),TimeSpend[[#This Row],[Start Time]],"")</f>
        <v/>
      </c>
      <c r="I1664" s="36" t="str">
        <f>IF(AND(TimeSpend[[#This Row],[Personnel number]]&lt;&gt;"",TimeSpend[[#This Row],[Date]]&lt;&gt;""),TimeSpend[[#This Row],[End Time]],"")</f>
        <v/>
      </c>
      <c r="J1664" t="str">
        <f>IF(AND(TimeSpend[[#This Row],[Personnel number]]&lt;&gt;"",TimeSpend[[#This Row],[Date]]&lt;&gt;""),TimeSpend[[#This Row],[Location]],"")</f>
        <v/>
      </c>
      <c r="K1664" t="str">
        <f>IF(AND(TimeSpend[[#This Row],[Personnel number]]&lt;&gt;"",TimeSpend[[#This Row],[Date]]&lt;&gt;""),TimeSpend[[#This Row],[Task]],"")</f>
        <v/>
      </c>
      <c r="L1664" t="str">
        <f>IF(AND(TimeSpend[[#This Row],[Personnel number]]&lt;&gt;"",TimeSpend[[#This Row],[Date]]&lt;&gt;""),Utilization!$J$2,"")</f>
        <v/>
      </c>
      <c r="M1664" t="str">
        <f>IF(AND(TimeSpend[[#This Row],[Personnel number]]&lt;&gt;"",TimeSpend[[#This Row],[Date]]&lt;&gt;""),TimeSpend[[#This Row],[Employee Name]],"")</f>
        <v/>
      </c>
      <c r="N1664" t="str">
        <f t="shared" si="50"/>
        <v/>
      </c>
      <c r="O1664" t="str">
        <f t="shared" si="51"/>
        <v/>
      </c>
      <c r="P1664" t="str">
        <f>IF(D1664&lt;&gt;"",VLOOKUP(D1664,Projects!B:C,2,0),"")</f>
        <v/>
      </c>
    </row>
    <row r="1665" spans="1:16" x14ac:dyDescent="0.25">
      <c r="A1665" t="str">
        <f>UPPER(IF(AND(TimeSpend[[#This Row],[Personnel number]]&lt;&gt;"",TimeSpend[[#This Row],[Date]]&lt;&gt;""),TimeSpend[[#This Row],[Personnel number]],""))</f>
        <v/>
      </c>
      <c r="B1665" s="85" t="str">
        <f>IF(AND(TimeSpend[[#This Row],[Personnel number]]&lt;&gt;"",TimeSpend[[#This Row],[Date]]&lt;&gt;""),TEXT(TimeSpend[[#This Row],[Date]],"[$-409]yyyyMMdd"),"")</f>
        <v/>
      </c>
      <c r="C1665" s="33" t="str">
        <f>IF(AND(TimeSpend[[#This Row],[Personnel number]]&lt;&gt;"",TimeSpend[[#This Row],[Date]]&lt;&gt;""),SUBSTITUTE(TimeSpend[[#This Row],[Hours]],",","."),"")</f>
        <v/>
      </c>
      <c r="D1665" t="str">
        <f>IF(AND(TimeSpend[[#This Row],[Personnel number]]&lt;&gt;"",TimeSpend[[#This Row],[Date]]&lt;&gt;""),TimeSpend[[#This Row],[Network]],"")</f>
        <v/>
      </c>
      <c r="E1665" t="str">
        <f>IF(AND(TimeSpend[[#This Row],[Personnel number]]&lt;&gt;"",TimeSpend[[#This Row],[Date]]&lt;&gt;""),TimeSpend[[#This Row],[Network Description]],"")</f>
        <v/>
      </c>
      <c r="F1665" t="str">
        <f>IF(AND(TimeSpend[[#This Row],[Personnel number]]&lt;&gt;"",TimeSpend[[#This Row],[Date]]&lt;&gt;""),TimeSpend[[#This Row],[Activity]],"")</f>
        <v/>
      </c>
      <c r="G1665" t="str">
        <f>IF(AND(TimeSpend[[#This Row],[Personnel number]]&lt;&gt;"",TimeSpend[[#This Row],[Date]]&lt;&gt;""),TimeSpend[[#This Row],[Activity description]],"")</f>
        <v/>
      </c>
      <c r="H1665" s="36" t="str">
        <f>IF(AND(TimeSpend[[#This Row],[Personnel number]]&lt;&gt;"",TimeSpend[[#This Row],[Date]]&lt;&gt;""),TimeSpend[[#This Row],[Start Time]],"")</f>
        <v/>
      </c>
      <c r="I1665" s="36" t="str">
        <f>IF(AND(TimeSpend[[#This Row],[Personnel number]]&lt;&gt;"",TimeSpend[[#This Row],[Date]]&lt;&gt;""),TimeSpend[[#This Row],[End Time]],"")</f>
        <v/>
      </c>
      <c r="J1665" t="str">
        <f>IF(AND(TimeSpend[[#This Row],[Personnel number]]&lt;&gt;"",TimeSpend[[#This Row],[Date]]&lt;&gt;""),TimeSpend[[#This Row],[Location]],"")</f>
        <v/>
      </c>
      <c r="K1665" t="str">
        <f>IF(AND(TimeSpend[[#This Row],[Personnel number]]&lt;&gt;"",TimeSpend[[#This Row],[Date]]&lt;&gt;""),TimeSpend[[#This Row],[Task]],"")</f>
        <v/>
      </c>
      <c r="L1665" t="str">
        <f>IF(AND(TimeSpend[[#This Row],[Personnel number]]&lt;&gt;"",TimeSpend[[#This Row],[Date]]&lt;&gt;""),Utilization!$J$2,"")</f>
        <v/>
      </c>
      <c r="M1665" t="str">
        <f>IF(AND(TimeSpend[[#This Row],[Personnel number]]&lt;&gt;"",TimeSpend[[#This Row],[Date]]&lt;&gt;""),TimeSpend[[#This Row],[Employee Name]],"")</f>
        <v/>
      </c>
      <c r="N1665" t="str">
        <f t="shared" si="50"/>
        <v/>
      </c>
      <c r="O1665" t="str">
        <f t="shared" si="51"/>
        <v/>
      </c>
      <c r="P1665" t="str">
        <f>IF(D1665&lt;&gt;"",VLOOKUP(D1665,Projects!B:C,2,0),"")</f>
        <v/>
      </c>
    </row>
    <row r="1666" spans="1:16" x14ac:dyDescent="0.25">
      <c r="A1666" t="str">
        <f>UPPER(IF(AND(TimeSpend[[#This Row],[Personnel number]]&lt;&gt;"",TimeSpend[[#This Row],[Date]]&lt;&gt;""),TimeSpend[[#This Row],[Personnel number]],""))</f>
        <v/>
      </c>
      <c r="B1666" s="85" t="str">
        <f>IF(AND(TimeSpend[[#This Row],[Personnel number]]&lt;&gt;"",TimeSpend[[#This Row],[Date]]&lt;&gt;""),TEXT(TimeSpend[[#This Row],[Date]],"[$-409]yyyyMMdd"),"")</f>
        <v/>
      </c>
      <c r="C1666" s="33" t="str">
        <f>IF(AND(TimeSpend[[#This Row],[Personnel number]]&lt;&gt;"",TimeSpend[[#This Row],[Date]]&lt;&gt;""),SUBSTITUTE(TimeSpend[[#This Row],[Hours]],",","."),"")</f>
        <v/>
      </c>
      <c r="D1666" t="str">
        <f>IF(AND(TimeSpend[[#This Row],[Personnel number]]&lt;&gt;"",TimeSpend[[#This Row],[Date]]&lt;&gt;""),TimeSpend[[#This Row],[Network]],"")</f>
        <v/>
      </c>
      <c r="E1666" t="str">
        <f>IF(AND(TimeSpend[[#This Row],[Personnel number]]&lt;&gt;"",TimeSpend[[#This Row],[Date]]&lt;&gt;""),TimeSpend[[#This Row],[Network Description]],"")</f>
        <v/>
      </c>
      <c r="F1666" t="str">
        <f>IF(AND(TimeSpend[[#This Row],[Personnel number]]&lt;&gt;"",TimeSpend[[#This Row],[Date]]&lt;&gt;""),TimeSpend[[#This Row],[Activity]],"")</f>
        <v/>
      </c>
      <c r="G1666" t="str">
        <f>IF(AND(TimeSpend[[#This Row],[Personnel number]]&lt;&gt;"",TimeSpend[[#This Row],[Date]]&lt;&gt;""),TimeSpend[[#This Row],[Activity description]],"")</f>
        <v/>
      </c>
      <c r="H1666" s="36" t="str">
        <f>IF(AND(TimeSpend[[#This Row],[Personnel number]]&lt;&gt;"",TimeSpend[[#This Row],[Date]]&lt;&gt;""),TimeSpend[[#This Row],[Start Time]],"")</f>
        <v/>
      </c>
      <c r="I1666" s="36" t="str">
        <f>IF(AND(TimeSpend[[#This Row],[Personnel number]]&lt;&gt;"",TimeSpend[[#This Row],[Date]]&lt;&gt;""),TimeSpend[[#This Row],[End Time]],"")</f>
        <v/>
      </c>
      <c r="J1666" t="str">
        <f>IF(AND(TimeSpend[[#This Row],[Personnel number]]&lt;&gt;"",TimeSpend[[#This Row],[Date]]&lt;&gt;""),TimeSpend[[#This Row],[Location]],"")</f>
        <v/>
      </c>
      <c r="K1666" t="str">
        <f>IF(AND(TimeSpend[[#This Row],[Personnel number]]&lt;&gt;"",TimeSpend[[#This Row],[Date]]&lt;&gt;""),TimeSpend[[#This Row],[Task]],"")</f>
        <v/>
      </c>
      <c r="L1666" t="str">
        <f>IF(AND(TimeSpend[[#This Row],[Personnel number]]&lt;&gt;"",TimeSpend[[#This Row],[Date]]&lt;&gt;""),Utilization!$J$2,"")</f>
        <v/>
      </c>
      <c r="M1666" t="str">
        <f>IF(AND(TimeSpend[[#This Row],[Personnel number]]&lt;&gt;"",TimeSpend[[#This Row],[Date]]&lt;&gt;""),TimeSpend[[#This Row],[Employee Name]],"")</f>
        <v/>
      </c>
      <c r="N1666" t="str">
        <f t="shared" ref="N1666:N1729" si="52">IF(A1666&lt;&gt;"",ROW(A1666)-1,"")</f>
        <v/>
      </c>
      <c r="O1666" t="str">
        <f t="shared" ref="O1666:O1729" si="53">IF(A1666&lt;&gt;"",L1666&amp;"-"&amp;N1666,"")</f>
        <v/>
      </c>
      <c r="P1666" t="str">
        <f>IF(D1666&lt;&gt;"",VLOOKUP(D1666,Projects!B:C,2,0),"")</f>
        <v/>
      </c>
    </row>
    <row r="1667" spans="1:16" x14ac:dyDescent="0.25">
      <c r="A1667" t="str">
        <f>UPPER(IF(AND(TimeSpend[[#This Row],[Personnel number]]&lt;&gt;"",TimeSpend[[#This Row],[Date]]&lt;&gt;""),TimeSpend[[#This Row],[Personnel number]],""))</f>
        <v/>
      </c>
      <c r="B1667" s="85" t="str">
        <f>IF(AND(TimeSpend[[#This Row],[Personnel number]]&lt;&gt;"",TimeSpend[[#This Row],[Date]]&lt;&gt;""),TEXT(TimeSpend[[#This Row],[Date]],"[$-409]yyyyMMdd"),"")</f>
        <v/>
      </c>
      <c r="C1667" s="33" t="str">
        <f>IF(AND(TimeSpend[[#This Row],[Personnel number]]&lt;&gt;"",TimeSpend[[#This Row],[Date]]&lt;&gt;""),SUBSTITUTE(TimeSpend[[#This Row],[Hours]],",","."),"")</f>
        <v/>
      </c>
      <c r="D1667" t="str">
        <f>IF(AND(TimeSpend[[#This Row],[Personnel number]]&lt;&gt;"",TimeSpend[[#This Row],[Date]]&lt;&gt;""),TimeSpend[[#This Row],[Network]],"")</f>
        <v/>
      </c>
      <c r="E1667" t="str">
        <f>IF(AND(TimeSpend[[#This Row],[Personnel number]]&lt;&gt;"",TimeSpend[[#This Row],[Date]]&lt;&gt;""),TimeSpend[[#This Row],[Network Description]],"")</f>
        <v/>
      </c>
      <c r="F1667" t="str">
        <f>IF(AND(TimeSpend[[#This Row],[Personnel number]]&lt;&gt;"",TimeSpend[[#This Row],[Date]]&lt;&gt;""),TimeSpend[[#This Row],[Activity]],"")</f>
        <v/>
      </c>
      <c r="G1667" t="str">
        <f>IF(AND(TimeSpend[[#This Row],[Personnel number]]&lt;&gt;"",TimeSpend[[#This Row],[Date]]&lt;&gt;""),TimeSpend[[#This Row],[Activity description]],"")</f>
        <v/>
      </c>
      <c r="H1667" s="36" t="str">
        <f>IF(AND(TimeSpend[[#This Row],[Personnel number]]&lt;&gt;"",TimeSpend[[#This Row],[Date]]&lt;&gt;""),TimeSpend[[#This Row],[Start Time]],"")</f>
        <v/>
      </c>
      <c r="I1667" s="36" t="str">
        <f>IF(AND(TimeSpend[[#This Row],[Personnel number]]&lt;&gt;"",TimeSpend[[#This Row],[Date]]&lt;&gt;""),TimeSpend[[#This Row],[End Time]],"")</f>
        <v/>
      </c>
      <c r="J1667" t="str">
        <f>IF(AND(TimeSpend[[#This Row],[Personnel number]]&lt;&gt;"",TimeSpend[[#This Row],[Date]]&lt;&gt;""),TimeSpend[[#This Row],[Location]],"")</f>
        <v/>
      </c>
      <c r="K1667" t="str">
        <f>IF(AND(TimeSpend[[#This Row],[Personnel number]]&lt;&gt;"",TimeSpend[[#This Row],[Date]]&lt;&gt;""),TimeSpend[[#This Row],[Task]],"")</f>
        <v/>
      </c>
      <c r="L1667" t="str">
        <f>IF(AND(TimeSpend[[#This Row],[Personnel number]]&lt;&gt;"",TimeSpend[[#This Row],[Date]]&lt;&gt;""),Utilization!$J$2,"")</f>
        <v/>
      </c>
      <c r="M1667" t="str">
        <f>IF(AND(TimeSpend[[#This Row],[Personnel number]]&lt;&gt;"",TimeSpend[[#This Row],[Date]]&lt;&gt;""),TimeSpend[[#This Row],[Employee Name]],"")</f>
        <v/>
      </c>
      <c r="N1667" t="str">
        <f t="shared" si="52"/>
        <v/>
      </c>
      <c r="O1667" t="str">
        <f t="shared" si="53"/>
        <v/>
      </c>
      <c r="P1667" t="str">
        <f>IF(D1667&lt;&gt;"",VLOOKUP(D1667,Projects!B:C,2,0),"")</f>
        <v/>
      </c>
    </row>
    <row r="1668" spans="1:16" x14ac:dyDescent="0.25">
      <c r="A1668" t="str">
        <f>UPPER(IF(AND(TimeSpend[[#This Row],[Personnel number]]&lt;&gt;"",TimeSpend[[#This Row],[Date]]&lt;&gt;""),TimeSpend[[#This Row],[Personnel number]],""))</f>
        <v/>
      </c>
      <c r="B1668" s="85" t="str">
        <f>IF(AND(TimeSpend[[#This Row],[Personnel number]]&lt;&gt;"",TimeSpend[[#This Row],[Date]]&lt;&gt;""),TEXT(TimeSpend[[#This Row],[Date]],"[$-409]yyyyMMdd"),"")</f>
        <v/>
      </c>
      <c r="C1668" s="33" t="str">
        <f>IF(AND(TimeSpend[[#This Row],[Personnel number]]&lt;&gt;"",TimeSpend[[#This Row],[Date]]&lt;&gt;""),SUBSTITUTE(TimeSpend[[#This Row],[Hours]],",","."),"")</f>
        <v/>
      </c>
      <c r="D1668" t="str">
        <f>IF(AND(TimeSpend[[#This Row],[Personnel number]]&lt;&gt;"",TimeSpend[[#This Row],[Date]]&lt;&gt;""),TimeSpend[[#This Row],[Network]],"")</f>
        <v/>
      </c>
      <c r="E1668" t="str">
        <f>IF(AND(TimeSpend[[#This Row],[Personnel number]]&lt;&gt;"",TimeSpend[[#This Row],[Date]]&lt;&gt;""),TimeSpend[[#This Row],[Network Description]],"")</f>
        <v/>
      </c>
      <c r="F1668" t="str">
        <f>IF(AND(TimeSpend[[#This Row],[Personnel number]]&lt;&gt;"",TimeSpend[[#This Row],[Date]]&lt;&gt;""),TimeSpend[[#This Row],[Activity]],"")</f>
        <v/>
      </c>
      <c r="G1668" t="str">
        <f>IF(AND(TimeSpend[[#This Row],[Personnel number]]&lt;&gt;"",TimeSpend[[#This Row],[Date]]&lt;&gt;""),TimeSpend[[#This Row],[Activity description]],"")</f>
        <v/>
      </c>
      <c r="H1668" s="36" t="str">
        <f>IF(AND(TimeSpend[[#This Row],[Personnel number]]&lt;&gt;"",TimeSpend[[#This Row],[Date]]&lt;&gt;""),TimeSpend[[#This Row],[Start Time]],"")</f>
        <v/>
      </c>
      <c r="I1668" s="36" t="str">
        <f>IF(AND(TimeSpend[[#This Row],[Personnel number]]&lt;&gt;"",TimeSpend[[#This Row],[Date]]&lt;&gt;""),TimeSpend[[#This Row],[End Time]],"")</f>
        <v/>
      </c>
      <c r="J1668" t="str">
        <f>IF(AND(TimeSpend[[#This Row],[Personnel number]]&lt;&gt;"",TimeSpend[[#This Row],[Date]]&lt;&gt;""),TimeSpend[[#This Row],[Location]],"")</f>
        <v/>
      </c>
      <c r="K1668" t="str">
        <f>IF(AND(TimeSpend[[#This Row],[Personnel number]]&lt;&gt;"",TimeSpend[[#This Row],[Date]]&lt;&gt;""),TimeSpend[[#This Row],[Task]],"")</f>
        <v/>
      </c>
      <c r="L1668" t="str">
        <f>IF(AND(TimeSpend[[#This Row],[Personnel number]]&lt;&gt;"",TimeSpend[[#This Row],[Date]]&lt;&gt;""),Utilization!$J$2,"")</f>
        <v/>
      </c>
      <c r="M1668" t="str">
        <f>IF(AND(TimeSpend[[#This Row],[Personnel number]]&lt;&gt;"",TimeSpend[[#This Row],[Date]]&lt;&gt;""),TimeSpend[[#This Row],[Employee Name]],"")</f>
        <v/>
      </c>
      <c r="N1668" t="str">
        <f t="shared" si="52"/>
        <v/>
      </c>
      <c r="O1668" t="str">
        <f t="shared" si="53"/>
        <v/>
      </c>
      <c r="P1668" t="str">
        <f>IF(D1668&lt;&gt;"",VLOOKUP(D1668,Projects!B:C,2,0),"")</f>
        <v/>
      </c>
    </row>
    <row r="1669" spans="1:16" x14ac:dyDescent="0.25">
      <c r="A1669" t="str">
        <f>UPPER(IF(AND(TimeSpend[[#This Row],[Personnel number]]&lt;&gt;"",TimeSpend[[#This Row],[Date]]&lt;&gt;""),TimeSpend[[#This Row],[Personnel number]],""))</f>
        <v/>
      </c>
      <c r="B1669" s="85" t="str">
        <f>IF(AND(TimeSpend[[#This Row],[Personnel number]]&lt;&gt;"",TimeSpend[[#This Row],[Date]]&lt;&gt;""),TEXT(TimeSpend[[#This Row],[Date]],"[$-409]yyyyMMdd"),"")</f>
        <v/>
      </c>
      <c r="C1669" s="33" t="str">
        <f>IF(AND(TimeSpend[[#This Row],[Personnel number]]&lt;&gt;"",TimeSpend[[#This Row],[Date]]&lt;&gt;""),SUBSTITUTE(TimeSpend[[#This Row],[Hours]],",","."),"")</f>
        <v/>
      </c>
      <c r="D1669" t="str">
        <f>IF(AND(TimeSpend[[#This Row],[Personnel number]]&lt;&gt;"",TimeSpend[[#This Row],[Date]]&lt;&gt;""),TimeSpend[[#This Row],[Network]],"")</f>
        <v/>
      </c>
      <c r="E1669" t="str">
        <f>IF(AND(TimeSpend[[#This Row],[Personnel number]]&lt;&gt;"",TimeSpend[[#This Row],[Date]]&lt;&gt;""),TimeSpend[[#This Row],[Network Description]],"")</f>
        <v/>
      </c>
      <c r="F1669" t="str">
        <f>IF(AND(TimeSpend[[#This Row],[Personnel number]]&lt;&gt;"",TimeSpend[[#This Row],[Date]]&lt;&gt;""),TimeSpend[[#This Row],[Activity]],"")</f>
        <v/>
      </c>
      <c r="G1669" t="str">
        <f>IF(AND(TimeSpend[[#This Row],[Personnel number]]&lt;&gt;"",TimeSpend[[#This Row],[Date]]&lt;&gt;""),TimeSpend[[#This Row],[Activity description]],"")</f>
        <v/>
      </c>
      <c r="H1669" s="36" t="str">
        <f>IF(AND(TimeSpend[[#This Row],[Personnel number]]&lt;&gt;"",TimeSpend[[#This Row],[Date]]&lt;&gt;""),TimeSpend[[#This Row],[Start Time]],"")</f>
        <v/>
      </c>
      <c r="I1669" s="36" t="str">
        <f>IF(AND(TimeSpend[[#This Row],[Personnel number]]&lt;&gt;"",TimeSpend[[#This Row],[Date]]&lt;&gt;""),TimeSpend[[#This Row],[End Time]],"")</f>
        <v/>
      </c>
      <c r="J1669" t="str">
        <f>IF(AND(TimeSpend[[#This Row],[Personnel number]]&lt;&gt;"",TimeSpend[[#This Row],[Date]]&lt;&gt;""),TimeSpend[[#This Row],[Location]],"")</f>
        <v/>
      </c>
      <c r="K1669" t="str">
        <f>IF(AND(TimeSpend[[#This Row],[Personnel number]]&lt;&gt;"",TimeSpend[[#This Row],[Date]]&lt;&gt;""),TimeSpend[[#This Row],[Task]],"")</f>
        <v/>
      </c>
      <c r="L1669" t="str">
        <f>IF(AND(TimeSpend[[#This Row],[Personnel number]]&lt;&gt;"",TimeSpend[[#This Row],[Date]]&lt;&gt;""),Utilization!$J$2,"")</f>
        <v/>
      </c>
      <c r="M1669" t="str">
        <f>IF(AND(TimeSpend[[#This Row],[Personnel number]]&lt;&gt;"",TimeSpend[[#This Row],[Date]]&lt;&gt;""),TimeSpend[[#This Row],[Employee Name]],"")</f>
        <v/>
      </c>
      <c r="N1669" t="str">
        <f t="shared" si="52"/>
        <v/>
      </c>
      <c r="O1669" t="str">
        <f t="shared" si="53"/>
        <v/>
      </c>
      <c r="P1669" t="str">
        <f>IF(D1669&lt;&gt;"",VLOOKUP(D1669,Projects!B:C,2,0),"")</f>
        <v/>
      </c>
    </row>
    <row r="1670" spans="1:16" x14ac:dyDescent="0.25">
      <c r="A1670" t="str">
        <f>UPPER(IF(AND(TimeSpend[[#This Row],[Personnel number]]&lt;&gt;"",TimeSpend[[#This Row],[Date]]&lt;&gt;""),TimeSpend[[#This Row],[Personnel number]],""))</f>
        <v/>
      </c>
      <c r="B1670" s="85" t="str">
        <f>IF(AND(TimeSpend[[#This Row],[Personnel number]]&lt;&gt;"",TimeSpend[[#This Row],[Date]]&lt;&gt;""),TEXT(TimeSpend[[#This Row],[Date]],"[$-409]yyyyMMdd"),"")</f>
        <v/>
      </c>
      <c r="C1670" s="33" t="str">
        <f>IF(AND(TimeSpend[[#This Row],[Personnel number]]&lt;&gt;"",TimeSpend[[#This Row],[Date]]&lt;&gt;""),SUBSTITUTE(TimeSpend[[#This Row],[Hours]],",","."),"")</f>
        <v/>
      </c>
      <c r="D1670" t="str">
        <f>IF(AND(TimeSpend[[#This Row],[Personnel number]]&lt;&gt;"",TimeSpend[[#This Row],[Date]]&lt;&gt;""),TimeSpend[[#This Row],[Network]],"")</f>
        <v/>
      </c>
      <c r="E1670" t="str">
        <f>IF(AND(TimeSpend[[#This Row],[Personnel number]]&lt;&gt;"",TimeSpend[[#This Row],[Date]]&lt;&gt;""),TimeSpend[[#This Row],[Network Description]],"")</f>
        <v/>
      </c>
      <c r="F1670" t="str">
        <f>IF(AND(TimeSpend[[#This Row],[Personnel number]]&lt;&gt;"",TimeSpend[[#This Row],[Date]]&lt;&gt;""),TimeSpend[[#This Row],[Activity]],"")</f>
        <v/>
      </c>
      <c r="G1670" t="str">
        <f>IF(AND(TimeSpend[[#This Row],[Personnel number]]&lt;&gt;"",TimeSpend[[#This Row],[Date]]&lt;&gt;""),TimeSpend[[#This Row],[Activity description]],"")</f>
        <v/>
      </c>
      <c r="H1670" s="36" t="str">
        <f>IF(AND(TimeSpend[[#This Row],[Personnel number]]&lt;&gt;"",TimeSpend[[#This Row],[Date]]&lt;&gt;""),TimeSpend[[#This Row],[Start Time]],"")</f>
        <v/>
      </c>
      <c r="I1670" s="36" t="str">
        <f>IF(AND(TimeSpend[[#This Row],[Personnel number]]&lt;&gt;"",TimeSpend[[#This Row],[Date]]&lt;&gt;""),TimeSpend[[#This Row],[End Time]],"")</f>
        <v/>
      </c>
      <c r="J1670" t="str">
        <f>IF(AND(TimeSpend[[#This Row],[Personnel number]]&lt;&gt;"",TimeSpend[[#This Row],[Date]]&lt;&gt;""),TimeSpend[[#This Row],[Location]],"")</f>
        <v/>
      </c>
      <c r="K1670" t="str">
        <f>IF(AND(TimeSpend[[#This Row],[Personnel number]]&lt;&gt;"",TimeSpend[[#This Row],[Date]]&lt;&gt;""),TimeSpend[[#This Row],[Task]],"")</f>
        <v/>
      </c>
      <c r="L1670" t="str">
        <f>IF(AND(TimeSpend[[#This Row],[Personnel number]]&lt;&gt;"",TimeSpend[[#This Row],[Date]]&lt;&gt;""),Utilization!$J$2,"")</f>
        <v/>
      </c>
      <c r="M1670" t="str">
        <f>IF(AND(TimeSpend[[#This Row],[Personnel number]]&lt;&gt;"",TimeSpend[[#This Row],[Date]]&lt;&gt;""),TimeSpend[[#This Row],[Employee Name]],"")</f>
        <v/>
      </c>
      <c r="N1670" t="str">
        <f t="shared" si="52"/>
        <v/>
      </c>
      <c r="O1670" t="str">
        <f t="shared" si="53"/>
        <v/>
      </c>
      <c r="P1670" t="str">
        <f>IF(D1670&lt;&gt;"",VLOOKUP(D1670,Projects!B:C,2,0),"")</f>
        <v/>
      </c>
    </row>
    <row r="1671" spans="1:16" x14ac:dyDescent="0.25">
      <c r="A1671" t="str">
        <f>UPPER(IF(AND(TimeSpend[[#This Row],[Personnel number]]&lt;&gt;"",TimeSpend[[#This Row],[Date]]&lt;&gt;""),TimeSpend[[#This Row],[Personnel number]],""))</f>
        <v/>
      </c>
      <c r="B1671" s="85" t="str">
        <f>IF(AND(TimeSpend[[#This Row],[Personnel number]]&lt;&gt;"",TimeSpend[[#This Row],[Date]]&lt;&gt;""),TEXT(TimeSpend[[#This Row],[Date]],"[$-409]yyyyMMdd"),"")</f>
        <v/>
      </c>
      <c r="C1671" s="33" t="str">
        <f>IF(AND(TimeSpend[[#This Row],[Personnel number]]&lt;&gt;"",TimeSpend[[#This Row],[Date]]&lt;&gt;""),SUBSTITUTE(TimeSpend[[#This Row],[Hours]],",","."),"")</f>
        <v/>
      </c>
      <c r="D1671" t="str">
        <f>IF(AND(TimeSpend[[#This Row],[Personnel number]]&lt;&gt;"",TimeSpend[[#This Row],[Date]]&lt;&gt;""),TimeSpend[[#This Row],[Network]],"")</f>
        <v/>
      </c>
      <c r="E1671" t="str">
        <f>IF(AND(TimeSpend[[#This Row],[Personnel number]]&lt;&gt;"",TimeSpend[[#This Row],[Date]]&lt;&gt;""),TimeSpend[[#This Row],[Network Description]],"")</f>
        <v/>
      </c>
      <c r="F1671" t="str">
        <f>IF(AND(TimeSpend[[#This Row],[Personnel number]]&lt;&gt;"",TimeSpend[[#This Row],[Date]]&lt;&gt;""),TimeSpend[[#This Row],[Activity]],"")</f>
        <v/>
      </c>
      <c r="G1671" t="str">
        <f>IF(AND(TimeSpend[[#This Row],[Personnel number]]&lt;&gt;"",TimeSpend[[#This Row],[Date]]&lt;&gt;""),TimeSpend[[#This Row],[Activity description]],"")</f>
        <v/>
      </c>
      <c r="H1671" s="36" t="str">
        <f>IF(AND(TimeSpend[[#This Row],[Personnel number]]&lt;&gt;"",TimeSpend[[#This Row],[Date]]&lt;&gt;""),TimeSpend[[#This Row],[Start Time]],"")</f>
        <v/>
      </c>
      <c r="I1671" s="36" t="str">
        <f>IF(AND(TimeSpend[[#This Row],[Personnel number]]&lt;&gt;"",TimeSpend[[#This Row],[Date]]&lt;&gt;""),TimeSpend[[#This Row],[End Time]],"")</f>
        <v/>
      </c>
      <c r="J1671" t="str">
        <f>IF(AND(TimeSpend[[#This Row],[Personnel number]]&lt;&gt;"",TimeSpend[[#This Row],[Date]]&lt;&gt;""),TimeSpend[[#This Row],[Location]],"")</f>
        <v/>
      </c>
      <c r="K1671" t="str">
        <f>IF(AND(TimeSpend[[#This Row],[Personnel number]]&lt;&gt;"",TimeSpend[[#This Row],[Date]]&lt;&gt;""),TimeSpend[[#This Row],[Task]],"")</f>
        <v/>
      </c>
      <c r="L1671" t="str">
        <f>IF(AND(TimeSpend[[#This Row],[Personnel number]]&lt;&gt;"",TimeSpend[[#This Row],[Date]]&lt;&gt;""),Utilization!$J$2,"")</f>
        <v/>
      </c>
      <c r="M1671" t="str">
        <f>IF(AND(TimeSpend[[#This Row],[Personnel number]]&lt;&gt;"",TimeSpend[[#This Row],[Date]]&lt;&gt;""),TimeSpend[[#This Row],[Employee Name]],"")</f>
        <v/>
      </c>
      <c r="N1671" t="str">
        <f t="shared" si="52"/>
        <v/>
      </c>
      <c r="O1671" t="str">
        <f t="shared" si="53"/>
        <v/>
      </c>
      <c r="P1671" t="str">
        <f>IF(D1671&lt;&gt;"",VLOOKUP(D1671,Projects!B:C,2,0),"")</f>
        <v/>
      </c>
    </row>
    <row r="1672" spans="1:16" x14ac:dyDescent="0.25">
      <c r="A1672" t="str">
        <f>UPPER(IF(AND(TimeSpend[[#This Row],[Personnel number]]&lt;&gt;"",TimeSpend[[#This Row],[Date]]&lt;&gt;""),TimeSpend[[#This Row],[Personnel number]],""))</f>
        <v/>
      </c>
      <c r="B1672" s="85" t="str">
        <f>IF(AND(TimeSpend[[#This Row],[Personnel number]]&lt;&gt;"",TimeSpend[[#This Row],[Date]]&lt;&gt;""),TEXT(TimeSpend[[#This Row],[Date]],"[$-409]yyyyMMdd"),"")</f>
        <v/>
      </c>
      <c r="C1672" s="33" t="str">
        <f>IF(AND(TimeSpend[[#This Row],[Personnel number]]&lt;&gt;"",TimeSpend[[#This Row],[Date]]&lt;&gt;""),SUBSTITUTE(TimeSpend[[#This Row],[Hours]],",","."),"")</f>
        <v/>
      </c>
      <c r="D1672" t="str">
        <f>IF(AND(TimeSpend[[#This Row],[Personnel number]]&lt;&gt;"",TimeSpend[[#This Row],[Date]]&lt;&gt;""),TimeSpend[[#This Row],[Network]],"")</f>
        <v/>
      </c>
      <c r="E1672" t="str">
        <f>IF(AND(TimeSpend[[#This Row],[Personnel number]]&lt;&gt;"",TimeSpend[[#This Row],[Date]]&lt;&gt;""),TimeSpend[[#This Row],[Network Description]],"")</f>
        <v/>
      </c>
      <c r="F1672" t="str">
        <f>IF(AND(TimeSpend[[#This Row],[Personnel number]]&lt;&gt;"",TimeSpend[[#This Row],[Date]]&lt;&gt;""),TimeSpend[[#This Row],[Activity]],"")</f>
        <v/>
      </c>
      <c r="G1672" t="str">
        <f>IF(AND(TimeSpend[[#This Row],[Personnel number]]&lt;&gt;"",TimeSpend[[#This Row],[Date]]&lt;&gt;""),TimeSpend[[#This Row],[Activity description]],"")</f>
        <v/>
      </c>
      <c r="H1672" s="36" t="str">
        <f>IF(AND(TimeSpend[[#This Row],[Personnel number]]&lt;&gt;"",TimeSpend[[#This Row],[Date]]&lt;&gt;""),TimeSpend[[#This Row],[Start Time]],"")</f>
        <v/>
      </c>
      <c r="I1672" s="36" t="str">
        <f>IF(AND(TimeSpend[[#This Row],[Personnel number]]&lt;&gt;"",TimeSpend[[#This Row],[Date]]&lt;&gt;""),TimeSpend[[#This Row],[End Time]],"")</f>
        <v/>
      </c>
      <c r="J1672" t="str">
        <f>IF(AND(TimeSpend[[#This Row],[Personnel number]]&lt;&gt;"",TimeSpend[[#This Row],[Date]]&lt;&gt;""),TimeSpend[[#This Row],[Location]],"")</f>
        <v/>
      </c>
      <c r="K1672" t="str">
        <f>IF(AND(TimeSpend[[#This Row],[Personnel number]]&lt;&gt;"",TimeSpend[[#This Row],[Date]]&lt;&gt;""),TimeSpend[[#This Row],[Task]],"")</f>
        <v/>
      </c>
      <c r="L1672" t="str">
        <f>IF(AND(TimeSpend[[#This Row],[Personnel number]]&lt;&gt;"",TimeSpend[[#This Row],[Date]]&lt;&gt;""),Utilization!$J$2,"")</f>
        <v/>
      </c>
      <c r="M1672" t="str">
        <f>IF(AND(TimeSpend[[#This Row],[Personnel number]]&lt;&gt;"",TimeSpend[[#This Row],[Date]]&lt;&gt;""),TimeSpend[[#This Row],[Employee Name]],"")</f>
        <v/>
      </c>
      <c r="N1672" t="str">
        <f t="shared" si="52"/>
        <v/>
      </c>
      <c r="O1672" t="str">
        <f t="shared" si="53"/>
        <v/>
      </c>
      <c r="P1672" t="str">
        <f>IF(D1672&lt;&gt;"",VLOOKUP(D1672,Projects!B:C,2,0),"")</f>
        <v/>
      </c>
    </row>
    <row r="1673" spans="1:16" x14ac:dyDescent="0.25">
      <c r="A1673" t="str">
        <f>UPPER(IF(AND(TimeSpend[[#This Row],[Personnel number]]&lt;&gt;"",TimeSpend[[#This Row],[Date]]&lt;&gt;""),TimeSpend[[#This Row],[Personnel number]],""))</f>
        <v/>
      </c>
      <c r="B1673" s="85" t="str">
        <f>IF(AND(TimeSpend[[#This Row],[Personnel number]]&lt;&gt;"",TimeSpend[[#This Row],[Date]]&lt;&gt;""),TEXT(TimeSpend[[#This Row],[Date]],"[$-409]yyyyMMdd"),"")</f>
        <v/>
      </c>
      <c r="C1673" s="33" t="str">
        <f>IF(AND(TimeSpend[[#This Row],[Personnel number]]&lt;&gt;"",TimeSpend[[#This Row],[Date]]&lt;&gt;""),SUBSTITUTE(TimeSpend[[#This Row],[Hours]],",","."),"")</f>
        <v/>
      </c>
      <c r="D1673" t="str">
        <f>IF(AND(TimeSpend[[#This Row],[Personnel number]]&lt;&gt;"",TimeSpend[[#This Row],[Date]]&lt;&gt;""),TimeSpend[[#This Row],[Network]],"")</f>
        <v/>
      </c>
      <c r="E1673" t="str">
        <f>IF(AND(TimeSpend[[#This Row],[Personnel number]]&lt;&gt;"",TimeSpend[[#This Row],[Date]]&lt;&gt;""),TimeSpend[[#This Row],[Network Description]],"")</f>
        <v/>
      </c>
      <c r="F1673" t="str">
        <f>IF(AND(TimeSpend[[#This Row],[Personnel number]]&lt;&gt;"",TimeSpend[[#This Row],[Date]]&lt;&gt;""),TimeSpend[[#This Row],[Activity]],"")</f>
        <v/>
      </c>
      <c r="G1673" t="str">
        <f>IF(AND(TimeSpend[[#This Row],[Personnel number]]&lt;&gt;"",TimeSpend[[#This Row],[Date]]&lt;&gt;""),TimeSpend[[#This Row],[Activity description]],"")</f>
        <v/>
      </c>
      <c r="H1673" s="36" t="str">
        <f>IF(AND(TimeSpend[[#This Row],[Personnel number]]&lt;&gt;"",TimeSpend[[#This Row],[Date]]&lt;&gt;""),TimeSpend[[#This Row],[Start Time]],"")</f>
        <v/>
      </c>
      <c r="I1673" s="36" t="str">
        <f>IF(AND(TimeSpend[[#This Row],[Personnel number]]&lt;&gt;"",TimeSpend[[#This Row],[Date]]&lt;&gt;""),TimeSpend[[#This Row],[End Time]],"")</f>
        <v/>
      </c>
      <c r="J1673" t="str">
        <f>IF(AND(TimeSpend[[#This Row],[Personnel number]]&lt;&gt;"",TimeSpend[[#This Row],[Date]]&lt;&gt;""),TimeSpend[[#This Row],[Location]],"")</f>
        <v/>
      </c>
      <c r="K1673" t="str">
        <f>IF(AND(TimeSpend[[#This Row],[Personnel number]]&lt;&gt;"",TimeSpend[[#This Row],[Date]]&lt;&gt;""),TimeSpend[[#This Row],[Task]],"")</f>
        <v/>
      </c>
      <c r="L1673" t="str">
        <f>IF(AND(TimeSpend[[#This Row],[Personnel number]]&lt;&gt;"",TimeSpend[[#This Row],[Date]]&lt;&gt;""),Utilization!$J$2,"")</f>
        <v/>
      </c>
      <c r="M1673" t="str">
        <f>IF(AND(TimeSpend[[#This Row],[Personnel number]]&lt;&gt;"",TimeSpend[[#This Row],[Date]]&lt;&gt;""),TimeSpend[[#This Row],[Employee Name]],"")</f>
        <v/>
      </c>
      <c r="N1673" t="str">
        <f t="shared" si="52"/>
        <v/>
      </c>
      <c r="O1673" t="str">
        <f t="shared" si="53"/>
        <v/>
      </c>
      <c r="P1673" t="str">
        <f>IF(D1673&lt;&gt;"",VLOOKUP(D1673,Projects!B:C,2,0),"")</f>
        <v/>
      </c>
    </row>
    <row r="1674" spans="1:16" x14ac:dyDescent="0.25">
      <c r="A1674" t="str">
        <f>UPPER(IF(AND(TimeSpend[[#This Row],[Personnel number]]&lt;&gt;"",TimeSpend[[#This Row],[Date]]&lt;&gt;""),TimeSpend[[#This Row],[Personnel number]],""))</f>
        <v/>
      </c>
      <c r="B1674" s="85" t="str">
        <f>IF(AND(TimeSpend[[#This Row],[Personnel number]]&lt;&gt;"",TimeSpend[[#This Row],[Date]]&lt;&gt;""),TEXT(TimeSpend[[#This Row],[Date]],"[$-409]yyyyMMdd"),"")</f>
        <v/>
      </c>
      <c r="C1674" s="33" t="str">
        <f>IF(AND(TimeSpend[[#This Row],[Personnel number]]&lt;&gt;"",TimeSpend[[#This Row],[Date]]&lt;&gt;""),SUBSTITUTE(TimeSpend[[#This Row],[Hours]],",","."),"")</f>
        <v/>
      </c>
      <c r="D1674" t="str">
        <f>IF(AND(TimeSpend[[#This Row],[Personnel number]]&lt;&gt;"",TimeSpend[[#This Row],[Date]]&lt;&gt;""),TimeSpend[[#This Row],[Network]],"")</f>
        <v/>
      </c>
      <c r="E1674" t="str">
        <f>IF(AND(TimeSpend[[#This Row],[Personnel number]]&lt;&gt;"",TimeSpend[[#This Row],[Date]]&lt;&gt;""),TimeSpend[[#This Row],[Network Description]],"")</f>
        <v/>
      </c>
      <c r="F1674" t="str">
        <f>IF(AND(TimeSpend[[#This Row],[Personnel number]]&lt;&gt;"",TimeSpend[[#This Row],[Date]]&lt;&gt;""),TimeSpend[[#This Row],[Activity]],"")</f>
        <v/>
      </c>
      <c r="G1674" t="str">
        <f>IF(AND(TimeSpend[[#This Row],[Personnel number]]&lt;&gt;"",TimeSpend[[#This Row],[Date]]&lt;&gt;""),TimeSpend[[#This Row],[Activity description]],"")</f>
        <v/>
      </c>
      <c r="H1674" s="36" t="str">
        <f>IF(AND(TimeSpend[[#This Row],[Personnel number]]&lt;&gt;"",TimeSpend[[#This Row],[Date]]&lt;&gt;""),TimeSpend[[#This Row],[Start Time]],"")</f>
        <v/>
      </c>
      <c r="I1674" s="36" t="str">
        <f>IF(AND(TimeSpend[[#This Row],[Personnel number]]&lt;&gt;"",TimeSpend[[#This Row],[Date]]&lt;&gt;""),TimeSpend[[#This Row],[End Time]],"")</f>
        <v/>
      </c>
      <c r="J1674" t="str">
        <f>IF(AND(TimeSpend[[#This Row],[Personnel number]]&lt;&gt;"",TimeSpend[[#This Row],[Date]]&lt;&gt;""),TimeSpend[[#This Row],[Location]],"")</f>
        <v/>
      </c>
      <c r="K1674" t="str">
        <f>IF(AND(TimeSpend[[#This Row],[Personnel number]]&lt;&gt;"",TimeSpend[[#This Row],[Date]]&lt;&gt;""),TimeSpend[[#This Row],[Task]],"")</f>
        <v/>
      </c>
      <c r="L1674" t="str">
        <f>IF(AND(TimeSpend[[#This Row],[Personnel number]]&lt;&gt;"",TimeSpend[[#This Row],[Date]]&lt;&gt;""),Utilization!$J$2,"")</f>
        <v/>
      </c>
      <c r="M1674" t="str">
        <f>IF(AND(TimeSpend[[#This Row],[Personnel number]]&lt;&gt;"",TimeSpend[[#This Row],[Date]]&lt;&gt;""),TimeSpend[[#This Row],[Employee Name]],"")</f>
        <v/>
      </c>
      <c r="N1674" t="str">
        <f t="shared" si="52"/>
        <v/>
      </c>
      <c r="O1674" t="str">
        <f t="shared" si="53"/>
        <v/>
      </c>
      <c r="P1674" t="str">
        <f>IF(D1674&lt;&gt;"",VLOOKUP(D1674,Projects!B:C,2,0),"")</f>
        <v/>
      </c>
    </row>
    <row r="1675" spans="1:16" x14ac:dyDescent="0.25">
      <c r="A1675" t="str">
        <f>UPPER(IF(AND(TimeSpend[[#This Row],[Personnel number]]&lt;&gt;"",TimeSpend[[#This Row],[Date]]&lt;&gt;""),TimeSpend[[#This Row],[Personnel number]],""))</f>
        <v/>
      </c>
      <c r="B1675" s="85" t="str">
        <f>IF(AND(TimeSpend[[#This Row],[Personnel number]]&lt;&gt;"",TimeSpend[[#This Row],[Date]]&lt;&gt;""),TEXT(TimeSpend[[#This Row],[Date]],"[$-409]yyyyMMdd"),"")</f>
        <v/>
      </c>
      <c r="C1675" s="33" t="str">
        <f>IF(AND(TimeSpend[[#This Row],[Personnel number]]&lt;&gt;"",TimeSpend[[#This Row],[Date]]&lt;&gt;""),SUBSTITUTE(TimeSpend[[#This Row],[Hours]],",","."),"")</f>
        <v/>
      </c>
      <c r="D1675" t="str">
        <f>IF(AND(TimeSpend[[#This Row],[Personnel number]]&lt;&gt;"",TimeSpend[[#This Row],[Date]]&lt;&gt;""),TimeSpend[[#This Row],[Network]],"")</f>
        <v/>
      </c>
      <c r="E1675" t="str">
        <f>IF(AND(TimeSpend[[#This Row],[Personnel number]]&lt;&gt;"",TimeSpend[[#This Row],[Date]]&lt;&gt;""),TimeSpend[[#This Row],[Network Description]],"")</f>
        <v/>
      </c>
      <c r="F1675" t="str">
        <f>IF(AND(TimeSpend[[#This Row],[Personnel number]]&lt;&gt;"",TimeSpend[[#This Row],[Date]]&lt;&gt;""),TimeSpend[[#This Row],[Activity]],"")</f>
        <v/>
      </c>
      <c r="G1675" t="str">
        <f>IF(AND(TimeSpend[[#This Row],[Personnel number]]&lt;&gt;"",TimeSpend[[#This Row],[Date]]&lt;&gt;""),TimeSpend[[#This Row],[Activity description]],"")</f>
        <v/>
      </c>
      <c r="H1675" s="36" t="str">
        <f>IF(AND(TimeSpend[[#This Row],[Personnel number]]&lt;&gt;"",TimeSpend[[#This Row],[Date]]&lt;&gt;""),TimeSpend[[#This Row],[Start Time]],"")</f>
        <v/>
      </c>
      <c r="I1675" s="36" t="str">
        <f>IF(AND(TimeSpend[[#This Row],[Personnel number]]&lt;&gt;"",TimeSpend[[#This Row],[Date]]&lt;&gt;""),TimeSpend[[#This Row],[End Time]],"")</f>
        <v/>
      </c>
      <c r="J1675" t="str">
        <f>IF(AND(TimeSpend[[#This Row],[Personnel number]]&lt;&gt;"",TimeSpend[[#This Row],[Date]]&lt;&gt;""),TimeSpend[[#This Row],[Location]],"")</f>
        <v/>
      </c>
      <c r="K1675" t="str">
        <f>IF(AND(TimeSpend[[#This Row],[Personnel number]]&lt;&gt;"",TimeSpend[[#This Row],[Date]]&lt;&gt;""),TimeSpend[[#This Row],[Task]],"")</f>
        <v/>
      </c>
      <c r="L1675" t="str">
        <f>IF(AND(TimeSpend[[#This Row],[Personnel number]]&lt;&gt;"",TimeSpend[[#This Row],[Date]]&lt;&gt;""),Utilization!$J$2,"")</f>
        <v/>
      </c>
      <c r="M1675" t="str">
        <f>IF(AND(TimeSpend[[#This Row],[Personnel number]]&lt;&gt;"",TimeSpend[[#This Row],[Date]]&lt;&gt;""),TimeSpend[[#This Row],[Employee Name]],"")</f>
        <v/>
      </c>
      <c r="N1675" t="str">
        <f t="shared" si="52"/>
        <v/>
      </c>
      <c r="O1675" t="str">
        <f t="shared" si="53"/>
        <v/>
      </c>
      <c r="P1675" t="str">
        <f>IF(D1675&lt;&gt;"",VLOOKUP(D1675,Projects!B:C,2,0),"")</f>
        <v/>
      </c>
    </row>
    <row r="1676" spans="1:16" x14ac:dyDescent="0.25">
      <c r="A1676" t="str">
        <f>UPPER(IF(AND(TimeSpend[[#This Row],[Personnel number]]&lt;&gt;"",TimeSpend[[#This Row],[Date]]&lt;&gt;""),TimeSpend[[#This Row],[Personnel number]],""))</f>
        <v/>
      </c>
      <c r="B1676" s="85" t="str">
        <f>IF(AND(TimeSpend[[#This Row],[Personnel number]]&lt;&gt;"",TimeSpend[[#This Row],[Date]]&lt;&gt;""),TEXT(TimeSpend[[#This Row],[Date]],"[$-409]yyyyMMdd"),"")</f>
        <v/>
      </c>
      <c r="C1676" s="33" t="str">
        <f>IF(AND(TimeSpend[[#This Row],[Personnel number]]&lt;&gt;"",TimeSpend[[#This Row],[Date]]&lt;&gt;""),SUBSTITUTE(TimeSpend[[#This Row],[Hours]],",","."),"")</f>
        <v/>
      </c>
      <c r="D1676" t="str">
        <f>IF(AND(TimeSpend[[#This Row],[Personnel number]]&lt;&gt;"",TimeSpend[[#This Row],[Date]]&lt;&gt;""),TimeSpend[[#This Row],[Network]],"")</f>
        <v/>
      </c>
      <c r="E1676" t="str">
        <f>IF(AND(TimeSpend[[#This Row],[Personnel number]]&lt;&gt;"",TimeSpend[[#This Row],[Date]]&lt;&gt;""),TimeSpend[[#This Row],[Network Description]],"")</f>
        <v/>
      </c>
      <c r="F1676" t="str">
        <f>IF(AND(TimeSpend[[#This Row],[Personnel number]]&lt;&gt;"",TimeSpend[[#This Row],[Date]]&lt;&gt;""),TimeSpend[[#This Row],[Activity]],"")</f>
        <v/>
      </c>
      <c r="G1676" t="str">
        <f>IF(AND(TimeSpend[[#This Row],[Personnel number]]&lt;&gt;"",TimeSpend[[#This Row],[Date]]&lt;&gt;""),TimeSpend[[#This Row],[Activity description]],"")</f>
        <v/>
      </c>
      <c r="H1676" s="36" t="str">
        <f>IF(AND(TimeSpend[[#This Row],[Personnel number]]&lt;&gt;"",TimeSpend[[#This Row],[Date]]&lt;&gt;""),TimeSpend[[#This Row],[Start Time]],"")</f>
        <v/>
      </c>
      <c r="I1676" s="36" t="str">
        <f>IF(AND(TimeSpend[[#This Row],[Personnel number]]&lt;&gt;"",TimeSpend[[#This Row],[Date]]&lt;&gt;""),TimeSpend[[#This Row],[End Time]],"")</f>
        <v/>
      </c>
      <c r="J1676" t="str">
        <f>IF(AND(TimeSpend[[#This Row],[Personnel number]]&lt;&gt;"",TimeSpend[[#This Row],[Date]]&lt;&gt;""),TimeSpend[[#This Row],[Location]],"")</f>
        <v/>
      </c>
      <c r="K1676" t="str">
        <f>IF(AND(TimeSpend[[#This Row],[Personnel number]]&lt;&gt;"",TimeSpend[[#This Row],[Date]]&lt;&gt;""),TimeSpend[[#This Row],[Task]],"")</f>
        <v/>
      </c>
      <c r="L1676" t="str">
        <f>IF(AND(TimeSpend[[#This Row],[Personnel number]]&lt;&gt;"",TimeSpend[[#This Row],[Date]]&lt;&gt;""),Utilization!$J$2,"")</f>
        <v/>
      </c>
      <c r="M1676" t="str">
        <f>IF(AND(TimeSpend[[#This Row],[Personnel number]]&lt;&gt;"",TimeSpend[[#This Row],[Date]]&lt;&gt;""),TimeSpend[[#This Row],[Employee Name]],"")</f>
        <v/>
      </c>
      <c r="N1676" t="str">
        <f t="shared" si="52"/>
        <v/>
      </c>
      <c r="O1676" t="str">
        <f t="shared" si="53"/>
        <v/>
      </c>
      <c r="P1676" t="str">
        <f>IF(D1676&lt;&gt;"",VLOOKUP(D1676,Projects!B:C,2,0),"")</f>
        <v/>
      </c>
    </row>
    <row r="1677" spans="1:16" x14ac:dyDescent="0.25">
      <c r="A1677" t="str">
        <f>UPPER(IF(AND(TimeSpend[[#This Row],[Personnel number]]&lt;&gt;"",TimeSpend[[#This Row],[Date]]&lt;&gt;""),TimeSpend[[#This Row],[Personnel number]],""))</f>
        <v/>
      </c>
      <c r="B1677" s="85" t="str">
        <f>IF(AND(TimeSpend[[#This Row],[Personnel number]]&lt;&gt;"",TimeSpend[[#This Row],[Date]]&lt;&gt;""),TEXT(TimeSpend[[#This Row],[Date]],"[$-409]yyyyMMdd"),"")</f>
        <v/>
      </c>
      <c r="C1677" s="33" t="str">
        <f>IF(AND(TimeSpend[[#This Row],[Personnel number]]&lt;&gt;"",TimeSpend[[#This Row],[Date]]&lt;&gt;""),SUBSTITUTE(TimeSpend[[#This Row],[Hours]],",","."),"")</f>
        <v/>
      </c>
      <c r="D1677" t="str">
        <f>IF(AND(TimeSpend[[#This Row],[Personnel number]]&lt;&gt;"",TimeSpend[[#This Row],[Date]]&lt;&gt;""),TimeSpend[[#This Row],[Network]],"")</f>
        <v/>
      </c>
      <c r="E1677" t="str">
        <f>IF(AND(TimeSpend[[#This Row],[Personnel number]]&lt;&gt;"",TimeSpend[[#This Row],[Date]]&lt;&gt;""),TimeSpend[[#This Row],[Network Description]],"")</f>
        <v/>
      </c>
      <c r="F1677" t="str">
        <f>IF(AND(TimeSpend[[#This Row],[Personnel number]]&lt;&gt;"",TimeSpend[[#This Row],[Date]]&lt;&gt;""),TimeSpend[[#This Row],[Activity]],"")</f>
        <v/>
      </c>
      <c r="G1677" t="str">
        <f>IF(AND(TimeSpend[[#This Row],[Personnel number]]&lt;&gt;"",TimeSpend[[#This Row],[Date]]&lt;&gt;""),TimeSpend[[#This Row],[Activity description]],"")</f>
        <v/>
      </c>
      <c r="H1677" s="36" t="str">
        <f>IF(AND(TimeSpend[[#This Row],[Personnel number]]&lt;&gt;"",TimeSpend[[#This Row],[Date]]&lt;&gt;""),TimeSpend[[#This Row],[Start Time]],"")</f>
        <v/>
      </c>
      <c r="I1677" s="36" t="str">
        <f>IF(AND(TimeSpend[[#This Row],[Personnel number]]&lt;&gt;"",TimeSpend[[#This Row],[Date]]&lt;&gt;""),TimeSpend[[#This Row],[End Time]],"")</f>
        <v/>
      </c>
      <c r="J1677" t="str">
        <f>IF(AND(TimeSpend[[#This Row],[Personnel number]]&lt;&gt;"",TimeSpend[[#This Row],[Date]]&lt;&gt;""),TimeSpend[[#This Row],[Location]],"")</f>
        <v/>
      </c>
      <c r="K1677" t="str">
        <f>IF(AND(TimeSpend[[#This Row],[Personnel number]]&lt;&gt;"",TimeSpend[[#This Row],[Date]]&lt;&gt;""),TimeSpend[[#This Row],[Task]],"")</f>
        <v/>
      </c>
      <c r="L1677" t="str">
        <f>IF(AND(TimeSpend[[#This Row],[Personnel number]]&lt;&gt;"",TimeSpend[[#This Row],[Date]]&lt;&gt;""),Utilization!$J$2,"")</f>
        <v/>
      </c>
      <c r="M1677" t="str">
        <f>IF(AND(TimeSpend[[#This Row],[Personnel number]]&lt;&gt;"",TimeSpend[[#This Row],[Date]]&lt;&gt;""),TimeSpend[[#This Row],[Employee Name]],"")</f>
        <v/>
      </c>
      <c r="N1677" t="str">
        <f t="shared" si="52"/>
        <v/>
      </c>
      <c r="O1677" t="str">
        <f t="shared" si="53"/>
        <v/>
      </c>
      <c r="P1677" t="str">
        <f>IF(D1677&lt;&gt;"",VLOOKUP(D1677,Projects!B:C,2,0),"")</f>
        <v/>
      </c>
    </row>
    <row r="1678" spans="1:16" x14ac:dyDescent="0.25">
      <c r="A1678" t="str">
        <f>UPPER(IF(AND(TimeSpend[[#This Row],[Personnel number]]&lt;&gt;"",TimeSpend[[#This Row],[Date]]&lt;&gt;""),TimeSpend[[#This Row],[Personnel number]],""))</f>
        <v/>
      </c>
      <c r="B1678" s="85" t="str">
        <f>IF(AND(TimeSpend[[#This Row],[Personnel number]]&lt;&gt;"",TimeSpend[[#This Row],[Date]]&lt;&gt;""),TEXT(TimeSpend[[#This Row],[Date]],"[$-409]yyyyMMdd"),"")</f>
        <v/>
      </c>
      <c r="C1678" s="33" t="str">
        <f>IF(AND(TimeSpend[[#This Row],[Personnel number]]&lt;&gt;"",TimeSpend[[#This Row],[Date]]&lt;&gt;""),SUBSTITUTE(TimeSpend[[#This Row],[Hours]],",","."),"")</f>
        <v/>
      </c>
      <c r="D1678" t="str">
        <f>IF(AND(TimeSpend[[#This Row],[Personnel number]]&lt;&gt;"",TimeSpend[[#This Row],[Date]]&lt;&gt;""),TimeSpend[[#This Row],[Network]],"")</f>
        <v/>
      </c>
      <c r="E1678" t="str">
        <f>IF(AND(TimeSpend[[#This Row],[Personnel number]]&lt;&gt;"",TimeSpend[[#This Row],[Date]]&lt;&gt;""),TimeSpend[[#This Row],[Network Description]],"")</f>
        <v/>
      </c>
      <c r="F1678" t="str">
        <f>IF(AND(TimeSpend[[#This Row],[Personnel number]]&lt;&gt;"",TimeSpend[[#This Row],[Date]]&lt;&gt;""),TimeSpend[[#This Row],[Activity]],"")</f>
        <v/>
      </c>
      <c r="G1678" t="str">
        <f>IF(AND(TimeSpend[[#This Row],[Personnel number]]&lt;&gt;"",TimeSpend[[#This Row],[Date]]&lt;&gt;""),TimeSpend[[#This Row],[Activity description]],"")</f>
        <v/>
      </c>
      <c r="H1678" s="36" t="str">
        <f>IF(AND(TimeSpend[[#This Row],[Personnel number]]&lt;&gt;"",TimeSpend[[#This Row],[Date]]&lt;&gt;""),TimeSpend[[#This Row],[Start Time]],"")</f>
        <v/>
      </c>
      <c r="I1678" s="36" t="str">
        <f>IF(AND(TimeSpend[[#This Row],[Personnel number]]&lt;&gt;"",TimeSpend[[#This Row],[Date]]&lt;&gt;""),TimeSpend[[#This Row],[End Time]],"")</f>
        <v/>
      </c>
      <c r="J1678" t="str">
        <f>IF(AND(TimeSpend[[#This Row],[Personnel number]]&lt;&gt;"",TimeSpend[[#This Row],[Date]]&lt;&gt;""),TimeSpend[[#This Row],[Location]],"")</f>
        <v/>
      </c>
      <c r="K1678" t="str">
        <f>IF(AND(TimeSpend[[#This Row],[Personnel number]]&lt;&gt;"",TimeSpend[[#This Row],[Date]]&lt;&gt;""),TimeSpend[[#This Row],[Task]],"")</f>
        <v/>
      </c>
      <c r="L1678" t="str">
        <f>IF(AND(TimeSpend[[#This Row],[Personnel number]]&lt;&gt;"",TimeSpend[[#This Row],[Date]]&lt;&gt;""),Utilization!$J$2,"")</f>
        <v/>
      </c>
      <c r="M1678" t="str">
        <f>IF(AND(TimeSpend[[#This Row],[Personnel number]]&lt;&gt;"",TimeSpend[[#This Row],[Date]]&lt;&gt;""),TimeSpend[[#This Row],[Employee Name]],"")</f>
        <v/>
      </c>
      <c r="N1678" t="str">
        <f t="shared" si="52"/>
        <v/>
      </c>
      <c r="O1678" t="str">
        <f t="shared" si="53"/>
        <v/>
      </c>
      <c r="P1678" t="str">
        <f>IF(D1678&lt;&gt;"",VLOOKUP(D1678,Projects!B:C,2,0),"")</f>
        <v/>
      </c>
    </row>
    <row r="1679" spans="1:16" x14ac:dyDescent="0.25">
      <c r="A1679" t="str">
        <f>UPPER(IF(AND(TimeSpend[[#This Row],[Personnel number]]&lt;&gt;"",TimeSpend[[#This Row],[Date]]&lt;&gt;""),TimeSpend[[#This Row],[Personnel number]],""))</f>
        <v/>
      </c>
      <c r="B1679" s="85" t="str">
        <f>IF(AND(TimeSpend[[#This Row],[Personnel number]]&lt;&gt;"",TimeSpend[[#This Row],[Date]]&lt;&gt;""),TEXT(TimeSpend[[#This Row],[Date]],"[$-409]yyyyMMdd"),"")</f>
        <v/>
      </c>
      <c r="C1679" s="33" t="str">
        <f>IF(AND(TimeSpend[[#This Row],[Personnel number]]&lt;&gt;"",TimeSpend[[#This Row],[Date]]&lt;&gt;""),SUBSTITUTE(TimeSpend[[#This Row],[Hours]],",","."),"")</f>
        <v/>
      </c>
      <c r="D1679" t="str">
        <f>IF(AND(TimeSpend[[#This Row],[Personnel number]]&lt;&gt;"",TimeSpend[[#This Row],[Date]]&lt;&gt;""),TimeSpend[[#This Row],[Network]],"")</f>
        <v/>
      </c>
      <c r="E1679" t="str">
        <f>IF(AND(TimeSpend[[#This Row],[Personnel number]]&lt;&gt;"",TimeSpend[[#This Row],[Date]]&lt;&gt;""),TimeSpend[[#This Row],[Network Description]],"")</f>
        <v/>
      </c>
      <c r="F1679" t="str">
        <f>IF(AND(TimeSpend[[#This Row],[Personnel number]]&lt;&gt;"",TimeSpend[[#This Row],[Date]]&lt;&gt;""),TimeSpend[[#This Row],[Activity]],"")</f>
        <v/>
      </c>
      <c r="G1679" t="str">
        <f>IF(AND(TimeSpend[[#This Row],[Personnel number]]&lt;&gt;"",TimeSpend[[#This Row],[Date]]&lt;&gt;""),TimeSpend[[#This Row],[Activity description]],"")</f>
        <v/>
      </c>
      <c r="H1679" s="36" t="str">
        <f>IF(AND(TimeSpend[[#This Row],[Personnel number]]&lt;&gt;"",TimeSpend[[#This Row],[Date]]&lt;&gt;""),TimeSpend[[#This Row],[Start Time]],"")</f>
        <v/>
      </c>
      <c r="I1679" s="36" t="str">
        <f>IF(AND(TimeSpend[[#This Row],[Personnel number]]&lt;&gt;"",TimeSpend[[#This Row],[Date]]&lt;&gt;""),TimeSpend[[#This Row],[End Time]],"")</f>
        <v/>
      </c>
      <c r="J1679" t="str">
        <f>IF(AND(TimeSpend[[#This Row],[Personnel number]]&lt;&gt;"",TimeSpend[[#This Row],[Date]]&lt;&gt;""),TimeSpend[[#This Row],[Location]],"")</f>
        <v/>
      </c>
      <c r="K1679" t="str">
        <f>IF(AND(TimeSpend[[#This Row],[Personnel number]]&lt;&gt;"",TimeSpend[[#This Row],[Date]]&lt;&gt;""),TimeSpend[[#This Row],[Task]],"")</f>
        <v/>
      </c>
      <c r="L1679" t="str">
        <f>IF(AND(TimeSpend[[#This Row],[Personnel number]]&lt;&gt;"",TimeSpend[[#This Row],[Date]]&lt;&gt;""),Utilization!$J$2,"")</f>
        <v/>
      </c>
      <c r="M1679" t="str">
        <f>IF(AND(TimeSpend[[#This Row],[Personnel number]]&lt;&gt;"",TimeSpend[[#This Row],[Date]]&lt;&gt;""),TimeSpend[[#This Row],[Employee Name]],"")</f>
        <v/>
      </c>
      <c r="N1679" t="str">
        <f t="shared" si="52"/>
        <v/>
      </c>
      <c r="O1679" t="str">
        <f t="shared" si="53"/>
        <v/>
      </c>
      <c r="P1679" t="str">
        <f>IF(D1679&lt;&gt;"",VLOOKUP(D1679,Projects!B:C,2,0),"")</f>
        <v/>
      </c>
    </row>
    <row r="1680" spans="1:16" x14ac:dyDescent="0.25">
      <c r="A1680" t="str">
        <f>UPPER(IF(AND(TimeSpend[[#This Row],[Personnel number]]&lt;&gt;"",TimeSpend[[#This Row],[Date]]&lt;&gt;""),TimeSpend[[#This Row],[Personnel number]],""))</f>
        <v/>
      </c>
      <c r="B1680" s="85" t="str">
        <f>IF(AND(TimeSpend[[#This Row],[Personnel number]]&lt;&gt;"",TimeSpend[[#This Row],[Date]]&lt;&gt;""),TEXT(TimeSpend[[#This Row],[Date]],"[$-409]yyyyMMdd"),"")</f>
        <v/>
      </c>
      <c r="C1680" s="33" t="str">
        <f>IF(AND(TimeSpend[[#This Row],[Personnel number]]&lt;&gt;"",TimeSpend[[#This Row],[Date]]&lt;&gt;""),SUBSTITUTE(TimeSpend[[#This Row],[Hours]],",","."),"")</f>
        <v/>
      </c>
      <c r="D1680" t="str">
        <f>IF(AND(TimeSpend[[#This Row],[Personnel number]]&lt;&gt;"",TimeSpend[[#This Row],[Date]]&lt;&gt;""),TimeSpend[[#This Row],[Network]],"")</f>
        <v/>
      </c>
      <c r="E1680" t="str">
        <f>IF(AND(TimeSpend[[#This Row],[Personnel number]]&lt;&gt;"",TimeSpend[[#This Row],[Date]]&lt;&gt;""),TimeSpend[[#This Row],[Network Description]],"")</f>
        <v/>
      </c>
      <c r="F1680" t="str">
        <f>IF(AND(TimeSpend[[#This Row],[Personnel number]]&lt;&gt;"",TimeSpend[[#This Row],[Date]]&lt;&gt;""),TimeSpend[[#This Row],[Activity]],"")</f>
        <v/>
      </c>
      <c r="G1680" t="str">
        <f>IF(AND(TimeSpend[[#This Row],[Personnel number]]&lt;&gt;"",TimeSpend[[#This Row],[Date]]&lt;&gt;""),TimeSpend[[#This Row],[Activity description]],"")</f>
        <v/>
      </c>
      <c r="H1680" s="36" t="str">
        <f>IF(AND(TimeSpend[[#This Row],[Personnel number]]&lt;&gt;"",TimeSpend[[#This Row],[Date]]&lt;&gt;""),TimeSpend[[#This Row],[Start Time]],"")</f>
        <v/>
      </c>
      <c r="I1680" s="36" t="str">
        <f>IF(AND(TimeSpend[[#This Row],[Personnel number]]&lt;&gt;"",TimeSpend[[#This Row],[Date]]&lt;&gt;""),TimeSpend[[#This Row],[End Time]],"")</f>
        <v/>
      </c>
      <c r="J1680" t="str">
        <f>IF(AND(TimeSpend[[#This Row],[Personnel number]]&lt;&gt;"",TimeSpend[[#This Row],[Date]]&lt;&gt;""),TimeSpend[[#This Row],[Location]],"")</f>
        <v/>
      </c>
      <c r="K1680" t="str">
        <f>IF(AND(TimeSpend[[#This Row],[Personnel number]]&lt;&gt;"",TimeSpend[[#This Row],[Date]]&lt;&gt;""),TimeSpend[[#This Row],[Task]],"")</f>
        <v/>
      </c>
      <c r="L1680" t="str">
        <f>IF(AND(TimeSpend[[#This Row],[Personnel number]]&lt;&gt;"",TimeSpend[[#This Row],[Date]]&lt;&gt;""),Utilization!$J$2,"")</f>
        <v/>
      </c>
      <c r="M1680" t="str">
        <f>IF(AND(TimeSpend[[#This Row],[Personnel number]]&lt;&gt;"",TimeSpend[[#This Row],[Date]]&lt;&gt;""),TimeSpend[[#This Row],[Employee Name]],"")</f>
        <v/>
      </c>
      <c r="N1680" t="str">
        <f t="shared" si="52"/>
        <v/>
      </c>
      <c r="O1680" t="str">
        <f t="shared" si="53"/>
        <v/>
      </c>
      <c r="P1680" t="str">
        <f>IF(D1680&lt;&gt;"",VLOOKUP(D1680,Projects!B:C,2,0),"")</f>
        <v/>
      </c>
    </row>
    <row r="1681" spans="1:16" x14ac:dyDescent="0.25">
      <c r="A1681" t="str">
        <f>UPPER(IF(AND(TimeSpend[[#This Row],[Personnel number]]&lt;&gt;"",TimeSpend[[#This Row],[Date]]&lt;&gt;""),TimeSpend[[#This Row],[Personnel number]],""))</f>
        <v/>
      </c>
      <c r="B1681" s="85" t="str">
        <f>IF(AND(TimeSpend[[#This Row],[Personnel number]]&lt;&gt;"",TimeSpend[[#This Row],[Date]]&lt;&gt;""),TEXT(TimeSpend[[#This Row],[Date]],"[$-409]yyyyMMdd"),"")</f>
        <v/>
      </c>
      <c r="C1681" s="33" t="str">
        <f>IF(AND(TimeSpend[[#This Row],[Personnel number]]&lt;&gt;"",TimeSpend[[#This Row],[Date]]&lt;&gt;""),SUBSTITUTE(TimeSpend[[#This Row],[Hours]],",","."),"")</f>
        <v/>
      </c>
      <c r="D1681" t="str">
        <f>IF(AND(TimeSpend[[#This Row],[Personnel number]]&lt;&gt;"",TimeSpend[[#This Row],[Date]]&lt;&gt;""),TimeSpend[[#This Row],[Network]],"")</f>
        <v/>
      </c>
      <c r="E1681" t="str">
        <f>IF(AND(TimeSpend[[#This Row],[Personnel number]]&lt;&gt;"",TimeSpend[[#This Row],[Date]]&lt;&gt;""),TimeSpend[[#This Row],[Network Description]],"")</f>
        <v/>
      </c>
      <c r="F1681" t="str">
        <f>IF(AND(TimeSpend[[#This Row],[Personnel number]]&lt;&gt;"",TimeSpend[[#This Row],[Date]]&lt;&gt;""),TimeSpend[[#This Row],[Activity]],"")</f>
        <v/>
      </c>
      <c r="G1681" t="str">
        <f>IF(AND(TimeSpend[[#This Row],[Personnel number]]&lt;&gt;"",TimeSpend[[#This Row],[Date]]&lt;&gt;""),TimeSpend[[#This Row],[Activity description]],"")</f>
        <v/>
      </c>
      <c r="H1681" s="36" t="str">
        <f>IF(AND(TimeSpend[[#This Row],[Personnel number]]&lt;&gt;"",TimeSpend[[#This Row],[Date]]&lt;&gt;""),TimeSpend[[#This Row],[Start Time]],"")</f>
        <v/>
      </c>
      <c r="I1681" s="36" t="str">
        <f>IF(AND(TimeSpend[[#This Row],[Personnel number]]&lt;&gt;"",TimeSpend[[#This Row],[Date]]&lt;&gt;""),TimeSpend[[#This Row],[End Time]],"")</f>
        <v/>
      </c>
      <c r="J1681" t="str">
        <f>IF(AND(TimeSpend[[#This Row],[Personnel number]]&lt;&gt;"",TimeSpend[[#This Row],[Date]]&lt;&gt;""),TimeSpend[[#This Row],[Location]],"")</f>
        <v/>
      </c>
      <c r="K1681" t="str">
        <f>IF(AND(TimeSpend[[#This Row],[Personnel number]]&lt;&gt;"",TimeSpend[[#This Row],[Date]]&lt;&gt;""),TimeSpend[[#This Row],[Task]],"")</f>
        <v/>
      </c>
      <c r="L1681" t="str">
        <f>IF(AND(TimeSpend[[#This Row],[Personnel number]]&lt;&gt;"",TimeSpend[[#This Row],[Date]]&lt;&gt;""),Utilization!$J$2,"")</f>
        <v/>
      </c>
      <c r="M1681" t="str">
        <f>IF(AND(TimeSpend[[#This Row],[Personnel number]]&lt;&gt;"",TimeSpend[[#This Row],[Date]]&lt;&gt;""),TimeSpend[[#This Row],[Employee Name]],"")</f>
        <v/>
      </c>
      <c r="N1681" t="str">
        <f t="shared" si="52"/>
        <v/>
      </c>
      <c r="O1681" t="str">
        <f t="shared" si="53"/>
        <v/>
      </c>
      <c r="P1681" t="str">
        <f>IF(D1681&lt;&gt;"",VLOOKUP(D1681,Projects!B:C,2,0),"")</f>
        <v/>
      </c>
    </row>
    <row r="1682" spans="1:16" x14ac:dyDescent="0.25">
      <c r="A1682" t="str">
        <f>UPPER(IF(AND(TimeSpend[[#This Row],[Personnel number]]&lt;&gt;"",TimeSpend[[#This Row],[Date]]&lt;&gt;""),TimeSpend[[#This Row],[Personnel number]],""))</f>
        <v/>
      </c>
      <c r="B1682" s="85" t="str">
        <f>IF(AND(TimeSpend[[#This Row],[Personnel number]]&lt;&gt;"",TimeSpend[[#This Row],[Date]]&lt;&gt;""),TEXT(TimeSpend[[#This Row],[Date]],"[$-409]yyyyMMdd"),"")</f>
        <v/>
      </c>
      <c r="C1682" s="33" t="str">
        <f>IF(AND(TimeSpend[[#This Row],[Personnel number]]&lt;&gt;"",TimeSpend[[#This Row],[Date]]&lt;&gt;""),SUBSTITUTE(TimeSpend[[#This Row],[Hours]],",","."),"")</f>
        <v/>
      </c>
      <c r="D1682" t="str">
        <f>IF(AND(TimeSpend[[#This Row],[Personnel number]]&lt;&gt;"",TimeSpend[[#This Row],[Date]]&lt;&gt;""),TimeSpend[[#This Row],[Network]],"")</f>
        <v/>
      </c>
      <c r="E1682" t="str">
        <f>IF(AND(TimeSpend[[#This Row],[Personnel number]]&lt;&gt;"",TimeSpend[[#This Row],[Date]]&lt;&gt;""),TimeSpend[[#This Row],[Network Description]],"")</f>
        <v/>
      </c>
      <c r="F1682" t="str">
        <f>IF(AND(TimeSpend[[#This Row],[Personnel number]]&lt;&gt;"",TimeSpend[[#This Row],[Date]]&lt;&gt;""),TimeSpend[[#This Row],[Activity]],"")</f>
        <v/>
      </c>
      <c r="G1682" t="str">
        <f>IF(AND(TimeSpend[[#This Row],[Personnel number]]&lt;&gt;"",TimeSpend[[#This Row],[Date]]&lt;&gt;""),TimeSpend[[#This Row],[Activity description]],"")</f>
        <v/>
      </c>
      <c r="H1682" s="36" t="str">
        <f>IF(AND(TimeSpend[[#This Row],[Personnel number]]&lt;&gt;"",TimeSpend[[#This Row],[Date]]&lt;&gt;""),TimeSpend[[#This Row],[Start Time]],"")</f>
        <v/>
      </c>
      <c r="I1682" s="36" t="str">
        <f>IF(AND(TimeSpend[[#This Row],[Personnel number]]&lt;&gt;"",TimeSpend[[#This Row],[Date]]&lt;&gt;""),TimeSpend[[#This Row],[End Time]],"")</f>
        <v/>
      </c>
      <c r="J1682" t="str">
        <f>IF(AND(TimeSpend[[#This Row],[Personnel number]]&lt;&gt;"",TimeSpend[[#This Row],[Date]]&lt;&gt;""),TimeSpend[[#This Row],[Location]],"")</f>
        <v/>
      </c>
      <c r="K1682" t="str">
        <f>IF(AND(TimeSpend[[#This Row],[Personnel number]]&lt;&gt;"",TimeSpend[[#This Row],[Date]]&lt;&gt;""),TimeSpend[[#This Row],[Task]],"")</f>
        <v/>
      </c>
      <c r="L1682" t="str">
        <f>IF(AND(TimeSpend[[#This Row],[Personnel number]]&lt;&gt;"",TimeSpend[[#This Row],[Date]]&lt;&gt;""),Utilization!$J$2,"")</f>
        <v/>
      </c>
      <c r="M1682" t="str">
        <f>IF(AND(TimeSpend[[#This Row],[Personnel number]]&lt;&gt;"",TimeSpend[[#This Row],[Date]]&lt;&gt;""),TimeSpend[[#This Row],[Employee Name]],"")</f>
        <v/>
      </c>
      <c r="N1682" t="str">
        <f t="shared" si="52"/>
        <v/>
      </c>
      <c r="O1682" t="str">
        <f t="shared" si="53"/>
        <v/>
      </c>
      <c r="P1682" t="str">
        <f>IF(D1682&lt;&gt;"",VLOOKUP(D1682,Projects!B:C,2,0),"")</f>
        <v/>
      </c>
    </row>
    <row r="1683" spans="1:16" x14ac:dyDescent="0.25">
      <c r="A1683" t="str">
        <f>UPPER(IF(AND(TimeSpend[[#This Row],[Personnel number]]&lt;&gt;"",TimeSpend[[#This Row],[Date]]&lt;&gt;""),TimeSpend[[#This Row],[Personnel number]],""))</f>
        <v/>
      </c>
      <c r="B1683" s="85" t="str">
        <f>IF(AND(TimeSpend[[#This Row],[Personnel number]]&lt;&gt;"",TimeSpend[[#This Row],[Date]]&lt;&gt;""),TEXT(TimeSpend[[#This Row],[Date]],"[$-409]yyyyMMdd"),"")</f>
        <v/>
      </c>
      <c r="C1683" s="33" t="str">
        <f>IF(AND(TimeSpend[[#This Row],[Personnel number]]&lt;&gt;"",TimeSpend[[#This Row],[Date]]&lt;&gt;""),SUBSTITUTE(TimeSpend[[#This Row],[Hours]],",","."),"")</f>
        <v/>
      </c>
      <c r="D1683" t="str">
        <f>IF(AND(TimeSpend[[#This Row],[Personnel number]]&lt;&gt;"",TimeSpend[[#This Row],[Date]]&lt;&gt;""),TimeSpend[[#This Row],[Network]],"")</f>
        <v/>
      </c>
      <c r="E1683" t="str">
        <f>IF(AND(TimeSpend[[#This Row],[Personnel number]]&lt;&gt;"",TimeSpend[[#This Row],[Date]]&lt;&gt;""),TimeSpend[[#This Row],[Network Description]],"")</f>
        <v/>
      </c>
      <c r="F1683" t="str">
        <f>IF(AND(TimeSpend[[#This Row],[Personnel number]]&lt;&gt;"",TimeSpend[[#This Row],[Date]]&lt;&gt;""),TimeSpend[[#This Row],[Activity]],"")</f>
        <v/>
      </c>
      <c r="G1683" t="str">
        <f>IF(AND(TimeSpend[[#This Row],[Personnel number]]&lt;&gt;"",TimeSpend[[#This Row],[Date]]&lt;&gt;""),TimeSpend[[#This Row],[Activity description]],"")</f>
        <v/>
      </c>
      <c r="H1683" s="36" t="str">
        <f>IF(AND(TimeSpend[[#This Row],[Personnel number]]&lt;&gt;"",TimeSpend[[#This Row],[Date]]&lt;&gt;""),TimeSpend[[#This Row],[Start Time]],"")</f>
        <v/>
      </c>
      <c r="I1683" s="36" t="str">
        <f>IF(AND(TimeSpend[[#This Row],[Personnel number]]&lt;&gt;"",TimeSpend[[#This Row],[Date]]&lt;&gt;""),TimeSpend[[#This Row],[End Time]],"")</f>
        <v/>
      </c>
      <c r="J1683" t="str">
        <f>IF(AND(TimeSpend[[#This Row],[Personnel number]]&lt;&gt;"",TimeSpend[[#This Row],[Date]]&lt;&gt;""),TimeSpend[[#This Row],[Location]],"")</f>
        <v/>
      </c>
      <c r="K1683" t="str">
        <f>IF(AND(TimeSpend[[#This Row],[Personnel number]]&lt;&gt;"",TimeSpend[[#This Row],[Date]]&lt;&gt;""),TimeSpend[[#This Row],[Task]],"")</f>
        <v/>
      </c>
      <c r="L1683" t="str">
        <f>IF(AND(TimeSpend[[#This Row],[Personnel number]]&lt;&gt;"",TimeSpend[[#This Row],[Date]]&lt;&gt;""),Utilization!$J$2,"")</f>
        <v/>
      </c>
      <c r="M1683" t="str">
        <f>IF(AND(TimeSpend[[#This Row],[Personnel number]]&lt;&gt;"",TimeSpend[[#This Row],[Date]]&lt;&gt;""),TimeSpend[[#This Row],[Employee Name]],"")</f>
        <v/>
      </c>
      <c r="N1683" t="str">
        <f t="shared" si="52"/>
        <v/>
      </c>
      <c r="O1683" t="str">
        <f t="shared" si="53"/>
        <v/>
      </c>
      <c r="P1683" t="str">
        <f>IF(D1683&lt;&gt;"",VLOOKUP(D1683,Projects!B:C,2,0),"")</f>
        <v/>
      </c>
    </row>
    <row r="1684" spans="1:16" x14ac:dyDescent="0.25">
      <c r="A1684" t="str">
        <f>UPPER(IF(AND(TimeSpend[[#This Row],[Personnel number]]&lt;&gt;"",TimeSpend[[#This Row],[Date]]&lt;&gt;""),TimeSpend[[#This Row],[Personnel number]],""))</f>
        <v/>
      </c>
      <c r="B1684" s="85" t="str">
        <f>IF(AND(TimeSpend[[#This Row],[Personnel number]]&lt;&gt;"",TimeSpend[[#This Row],[Date]]&lt;&gt;""),TEXT(TimeSpend[[#This Row],[Date]],"[$-409]yyyyMMdd"),"")</f>
        <v/>
      </c>
      <c r="C1684" s="33" t="str">
        <f>IF(AND(TimeSpend[[#This Row],[Personnel number]]&lt;&gt;"",TimeSpend[[#This Row],[Date]]&lt;&gt;""),SUBSTITUTE(TimeSpend[[#This Row],[Hours]],",","."),"")</f>
        <v/>
      </c>
      <c r="D1684" t="str">
        <f>IF(AND(TimeSpend[[#This Row],[Personnel number]]&lt;&gt;"",TimeSpend[[#This Row],[Date]]&lt;&gt;""),TimeSpend[[#This Row],[Network]],"")</f>
        <v/>
      </c>
      <c r="E1684" t="str">
        <f>IF(AND(TimeSpend[[#This Row],[Personnel number]]&lt;&gt;"",TimeSpend[[#This Row],[Date]]&lt;&gt;""),TimeSpend[[#This Row],[Network Description]],"")</f>
        <v/>
      </c>
      <c r="F1684" t="str">
        <f>IF(AND(TimeSpend[[#This Row],[Personnel number]]&lt;&gt;"",TimeSpend[[#This Row],[Date]]&lt;&gt;""),TimeSpend[[#This Row],[Activity]],"")</f>
        <v/>
      </c>
      <c r="G1684" t="str">
        <f>IF(AND(TimeSpend[[#This Row],[Personnel number]]&lt;&gt;"",TimeSpend[[#This Row],[Date]]&lt;&gt;""),TimeSpend[[#This Row],[Activity description]],"")</f>
        <v/>
      </c>
      <c r="H1684" s="36" t="str">
        <f>IF(AND(TimeSpend[[#This Row],[Personnel number]]&lt;&gt;"",TimeSpend[[#This Row],[Date]]&lt;&gt;""),TimeSpend[[#This Row],[Start Time]],"")</f>
        <v/>
      </c>
      <c r="I1684" s="36" t="str">
        <f>IF(AND(TimeSpend[[#This Row],[Personnel number]]&lt;&gt;"",TimeSpend[[#This Row],[Date]]&lt;&gt;""),TimeSpend[[#This Row],[End Time]],"")</f>
        <v/>
      </c>
      <c r="J1684" t="str">
        <f>IF(AND(TimeSpend[[#This Row],[Personnel number]]&lt;&gt;"",TimeSpend[[#This Row],[Date]]&lt;&gt;""),TimeSpend[[#This Row],[Location]],"")</f>
        <v/>
      </c>
      <c r="K1684" t="str">
        <f>IF(AND(TimeSpend[[#This Row],[Personnel number]]&lt;&gt;"",TimeSpend[[#This Row],[Date]]&lt;&gt;""),TimeSpend[[#This Row],[Task]],"")</f>
        <v/>
      </c>
      <c r="L1684" t="str">
        <f>IF(AND(TimeSpend[[#This Row],[Personnel number]]&lt;&gt;"",TimeSpend[[#This Row],[Date]]&lt;&gt;""),Utilization!$J$2,"")</f>
        <v/>
      </c>
      <c r="M1684" t="str">
        <f>IF(AND(TimeSpend[[#This Row],[Personnel number]]&lt;&gt;"",TimeSpend[[#This Row],[Date]]&lt;&gt;""),TimeSpend[[#This Row],[Employee Name]],"")</f>
        <v/>
      </c>
      <c r="N1684" t="str">
        <f t="shared" si="52"/>
        <v/>
      </c>
      <c r="O1684" t="str">
        <f t="shared" si="53"/>
        <v/>
      </c>
      <c r="P1684" t="str">
        <f>IF(D1684&lt;&gt;"",VLOOKUP(D1684,Projects!B:C,2,0),"")</f>
        <v/>
      </c>
    </row>
    <row r="1685" spans="1:16" x14ac:dyDescent="0.25">
      <c r="A1685" t="str">
        <f>UPPER(IF(AND(TimeSpend[[#This Row],[Personnel number]]&lt;&gt;"",TimeSpend[[#This Row],[Date]]&lt;&gt;""),TimeSpend[[#This Row],[Personnel number]],""))</f>
        <v/>
      </c>
      <c r="B1685" s="85" t="str">
        <f>IF(AND(TimeSpend[[#This Row],[Personnel number]]&lt;&gt;"",TimeSpend[[#This Row],[Date]]&lt;&gt;""),TEXT(TimeSpend[[#This Row],[Date]],"[$-409]yyyyMMdd"),"")</f>
        <v/>
      </c>
      <c r="C1685" s="33" t="str">
        <f>IF(AND(TimeSpend[[#This Row],[Personnel number]]&lt;&gt;"",TimeSpend[[#This Row],[Date]]&lt;&gt;""),SUBSTITUTE(TimeSpend[[#This Row],[Hours]],",","."),"")</f>
        <v/>
      </c>
      <c r="D1685" t="str">
        <f>IF(AND(TimeSpend[[#This Row],[Personnel number]]&lt;&gt;"",TimeSpend[[#This Row],[Date]]&lt;&gt;""),TimeSpend[[#This Row],[Network]],"")</f>
        <v/>
      </c>
      <c r="E1685" t="str">
        <f>IF(AND(TimeSpend[[#This Row],[Personnel number]]&lt;&gt;"",TimeSpend[[#This Row],[Date]]&lt;&gt;""),TimeSpend[[#This Row],[Network Description]],"")</f>
        <v/>
      </c>
      <c r="F1685" t="str">
        <f>IF(AND(TimeSpend[[#This Row],[Personnel number]]&lt;&gt;"",TimeSpend[[#This Row],[Date]]&lt;&gt;""),TimeSpend[[#This Row],[Activity]],"")</f>
        <v/>
      </c>
      <c r="G1685" t="str">
        <f>IF(AND(TimeSpend[[#This Row],[Personnel number]]&lt;&gt;"",TimeSpend[[#This Row],[Date]]&lt;&gt;""),TimeSpend[[#This Row],[Activity description]],"")</f>
        <v/>
      </c>
      <c r="H1685" s="36" t="str">
        <f>IF(AND(TimeSpend[[#This Row],[Personnel number]]&lt;&gt;"",TimeSpend[[#This Row],[Date]]&lt;&gt;""),TimeSpend[[#This Row],[Start Time]],"")</f>
        <v/>
      </c>
      <c r="I1685" s="36" t="str">
        <f>IF(AND(TimeSpend[[#This Row],[Personnel number]]&lt;&gt;"",TimeSpend[[#This Row],[Date]]&lt;&gt;""),TimeSpend[[#This Row],[End Time]],"")</f>
        <v/>
      </c>
      <c r="J1685" t="str">
        <f>IF(AND(TimeSpend[[#This Row],[Personnel number]]&lt;&gt;"",TimeSpend[[#This Row],[Date]]&lt;&gt;""),TimeSpend[[#This Row],[Location]],"")</f>
        <v/>
      </c>
      <c r="K1685" t="str">
        <f>IF(AND(TimeSpend[[#This Row],[Personnel number]]&lt;&gt;"",TimeSpend[[#This Row],[Date]]&lt;&gt;""),TimeSpend[[#This Row],[Task]],"")</f>
        <v/>
      </c>
      <c r="L1685" t="str">
        <f>IF(AND(TimeSpend[[#This Row],[Personnel number]]&lt;&gt;"",TimeSpend[[#This Row],[Date]]&lt;&gt;""),Utilization!$J$2,"")</f>
        <v/>
      </c>
      <c r="M1685" t="str">
        <f>IF(AND(TimeSpend[[#This Row],[Personnel number]]&lt;&gt;"",TimeSpend[[#This Row],[Date]]&lt;&gt;""),TimeSpend[[#This Row],[Employee Name]],"")</f>
        <v/>
      </c>
      <c r="N1685" t="str">
        <f t="shared" si="52"/>
        <v/>
      </c>
      <c r="O1685" t="str">
        <f t="shared" si="53"/>
        <v/>
      </c>
      <c r="P1685" t="str">
        <f>IF(D1685&lt;&gt;"",VLOOKUP(D1685,Projects!B:C,2,0),"")</f>
        <v/>
      </c>
    </row>
    <row r="1686" spans="1:16" x14ac:dyDescent="0.25">
      <c r="A1686" t="str">
        <f>UPPER(IF(AND(TimeSpend[[#This Row],[Personnel number]]&lt;&gt;"",TimeSpend[[#This Row],[Date]]&lt;&gt;""),TimeSpend[[#This Row],[Personnel number]],""))</f>
        <v/>
      </c>
      <c r="B1686" s="85" t="str">
        <f>IF(AND(TimeSpend[[#This Row],[Personnel number]]&lt;&gt;"",TimeSpend[[#This Row],[Date]]&lt;&gt;""),TEXT(TimeSpend[[#This Row],[Date]],"[$-409]yyyyMMdd"),"")</f>
        <v/>
      </c>
      <c r="C1686" s="33" t="str">
        <f>IF(AND(TimeSpend[[#This Row],[Personnel number]]&lt;&gt;"",TimeSpend[[#This Row],[Date]]&lt;&gt;""),SUBSTITUTE(TimeSpend[[#This Row],[Hours]],",","."),"")</f>
        <v/>
      </c>
      <c r="D1686" t="str">
        <f>IF(AND(TimeSpend[[#This Row],[Personnel number]]&lt;&gt;"",TimeSpend[[#This Row],[Date]]&lt;&gt;""),TimeSpend[[#This Row],[Network]],"")</f>
        <v/>
      </c>
      <c r="E1686" t="str">
        <f>IF(AND(TimeSpend[[#This Row],[Personnel number]]&lt;&gt;"",TimeSpend[[#This Row],[Date]]&lt;&gt;""),TimeSpend[[#This Row],[Network Description]],"")</f>
        <v/>
      </c>
      <c r="F1686" t="str">
        <f>IF(AND(TimeSpend[[#This Row],[Personnel number]]&lt;&gt;"",TimeSpend[[#This Row],[Date]]&lt;&gt;""),TimeSpend[[#This Row],[Activity]],"")</f>
        <v/>
      </c>
      <c r="G1686" t="str">
        <f>IF(AND(TimeSpend[[#This Row],[Personnel number]]&lt;&gt;"",TimeSpend[[#This Row],[Date]]&lt;&gt;""),TimeSpend[[#This Row],[Activity description]],"")</f>
        <v/>
      </c>
      <c r="H1686" s="36" t="str">
        <f>IF(AND(TimeSpend[[#This Row],[Personnel number]]&lt;&gt;"",TimeSpend[[#This Row],[Date]]&lt;&gt;""),TimeSpend[[#This Row],[Start Time]],"")</f>
        <v/>
      </c>
      <c r="I1686" s="36" t="str">
        <f>IF(AND(TimeSpend[[#This Row],[Personnel number]]&lt;&gt;"",TimeSpend[[#This Row],[Date]]&lt;&gt;""),TimeSpend[[#This Row],[End Time]],"")</f>
        <v/>
      </c>
      <c r="J1686" t="str">
        <f>IF(AND(TimeSpend[[#This Row],[Personnel number]]&lt;&gt;"",TimeSpend[[#This Row],[Date]]&lt;&gt;""),TimeSpend[[#This Row],[Location]],"")</f>
        <v/>
      </c>
      <c r="K1686" t="str">
        <f>IF(AND(TimeSpend[[#This Row],[Personnel number]]&lt;&gt;"",TimeSpend[[#This Row],[Date]]&lt;&gt;""),TimeSpend[[#This Row],[Task]],"")</f>
        <v/>
      </c>
      <c r="L1686" t="str">
        <f>IF(AND(TimeSpend[[#This Row],[Personnel number]]&lt;&gt;"",TimeSpend[[#This Row],[Date]]&lt;&gt;""),Utilization!$J$2,"")</f>
        <v/>
      </c>
      <c r="M1686" t="str">
        <f>IF(AND(TimeSpend[[#This Row],[Personnel number]]&lt;&gt;"",TimeSpend[[#This Row],[Date]]&lt;&gt;""),TimeSpend[[#This Row],[Employee Name]],"")</f>
        <v/>
      </c>
      <c r="N1686" t="str">
        <f t="shared" si="52"/>
        <v/>
      </c>
      <c r="O1686" t="str">
        <f t="shared" si="53"/>
        <v/>
      </c>
      <c r="P1686" t="str">
        <f>IF(D1686&lt;&gt;"",VLOOKUP(D1686,Projects!B:C,2,0),"")</f>
        <v/>
      </c>
    </row>
    <row r="1687" spans="1:16" x14ac:dyDescent="0.25">
      <c r="A1687" t="str">
        <f>UPPER(IF(AND(TimeSpend[[#This Row],[Personnel number]]&lt;&gt;"",TimeSpend[[#This Row],[Date]]&lt;&gt;""),TimeSpend[[#This Row],[Personnel number]],""))</f>
        <v/>
      </c>
      <c r="B1687" s="85" t="str">
        <f>IF(AND(TimeSpend[[#This Row],[Personnel number]]&lt;&gt;"",TimeSpend[[#This Row],[Date]]&lt;&gt;""),TEXT(TimeSpend[[#This Row],[Date]],"[$-409]yyyyMMdd"),"")</f>
        <v/>
      </c>
      <c r="C1687" s="33" t="str">
        <f>IF(AND(TimeSpend[[#This Row],[Personnel number]]&lt;&gt;"",TimeSpend[[#This Row],[Date]]&lt;&gt;""),SUBSTITUTE(TimeSpend[[#This Row],[Hours]],",","."),"")</f>
        <v/>
      </c>
      <c r="D1687" t="str">
        <f>IF(AND(TimeSpend[[#This Row],[Personnel number]]&lt;&gt;"",TimeSpend[[#This Row],[Date]]&lt;&gt;""),TimeSpend[[#This Row],[Network]],"")</f>
        <v/>
      </c>
      <c r="E1687" t="str">
        <f>IF(AND(TimeSpend[[#This Row],[Personnel number]]&lt;&gt;"",TimeSpend[[#This Row],[Date]]&lt;&gt;""),TimeSpend[[#This Row],[Network Description]],"")</f>
        <v/>
      </c>
      <c r="F1687" t="str">
        <f>IF(AND(TimeSpend[[#This Row],[Personnel number]]&lt;&gt;"",TimeSpend[[#This Row],[Date]]&lt;&gt;""),TimeSpend[[#This Row],[Activity]],"")</f>
        <v/>
      </c>
      <c r="G1687" t="str">
        <f>IF(AND(TimeSpend[[#This Row],[Personnel number]]&lt;&gt;"",TimeSpend[[#This Row],[Date]]&lt;&gt;""),TimeSpend[[#This Row],[Activity description]],"")</f>
        <v/>
      </c>
      <c r="H1687" s="36" t="str">
        <f>IF(AND(TimeSpend[[#This Row],[Personnel number]]&lt;&gt;"",TimeSpend[[#This Row],[Date]]&lt;&gt;""),TimeSpend[[#This Row],[Start Time]],"")</f>
        <v/>
      </c>
      <c r="I1687" s="36" t="str">
        <f>IF(AND(TimeSpend[[#This Row],[Personnel number]]&lt;&gt;"",TimeSpend[[#This Row],[Date]]&lt;&gt;""),TimeSpend[[#This Row],[End Time]],"")</f>
        <v/>
      </c>
      <c r="J1687" t="str">
        <f>IF(AND(TimeSpend[[#This Row],[Personnel number]]&lt;&gt;"",TimeSpend[[#This Row],[Date]]&lt;&gt;""),TimeSpend[[#This Row],[Location]],"")</f>
        <v/>
      </c>
      <c r="K1687" t="str">
        <f>IF(AND(TimeSpend[[#This Row],[Personnel number]]&lt;&gt;"",TimeSpend[[#This Row],[Date]]&lt;&gt;""),TimeSpend[[#This Row],[Task]],"")</f>
        <v/>
      </c>
      <c r="L1687" t="str">
        <f>IF(AND(TimeSpend[[#This Row],[Personnel number]]&lt;&gt;"",TimeSpend[[#This Row],[Date]]&lt;&gt;""),Utilization!$J$2,"")</f>
        <v/>
      </c>
      <c r="M1687" t="str">
        <f>IF(AND(TimeSpend[[#This Row],[Personnel number]]&lt;&gt;"",TimeSpend[[#This Row],[Date]]&lt;&gt;""),TimeSpend[[#This Row],[Employee Name]],"")</f>
        <v/>
      </c>
      <c r="N1687" t="str">
        <f t="shared" si="52"/>
        <v/>
      </c>
      <c r="O1687" t="str">
        <f t="shared" si="53"/>
        <v/>
      </c>
      <c r="P1687" t="str">
        <f>IF(D1687&lt;&gt;"",VLOOKUP(D1687,Projects!B:C,2,0),"")</f>
        <v/>
      </c>
    </row>
    <row r="1688" spans="1:16" x14ac:dyDescent="0.25">
      <c r="A1688" t="str">
        <f>UPPER(IF(AND(TimeSpend[[#This Row],[Personnel number]]&lt;&gt;"",TimeSpend[[#This Row],[Date]]&lt;&gt;""),TimeSpend[[#This Row],[Personnel number]],""))</f>
        <v/>
      </c>
      <c r="B1688" s="85" t="str">
        <f>IF(AND(TimeSpend[[#This Row],[Personnel number]]&lt;&gt;"",TimeSpend[[#This Row],[Date]]&lt;&gt;""),TEXT(TimeSpend[[#This Row],[Date]],"[$-409]yyyyMMdd"),"")</f>
        <v/>
      </c>
      <c r="C1688" s="33" t="str">
        <f>IF(AND(TimeSpend[[#This Row],[Personnel number]]&lt;&gt;"",TimeSpend[[#This Row],[Date]]&lt;&gt;""),SUBSTITUTE(TimeSpend[[#This Row],[Hours]],",","."),"")</f>
        <v/>
      </c>
      <c r="D1688" t="str">
        <f>IF(AND(TimeSpend[[#This Row],[Personnel number]]&lt;&gt;"",TimeSpend[[#This Row],[Date]]&lt;&gt;""),TimeSpend[[#This Row],[Network]],"")</f>
        <v/>
      </c>
      <c r="E1688" t="str">
        <f>IF(AND(TimeSpend[[#This Row],[Personnel number]]&lt;&gt;"",TimeSpend[[#This Row],[Date]]&lt;&gt;""),TimeSpend[[#This Row],[Network Description]],"")</f>
        <v/>
      </c>
      <c r="F1688" t="str">
        <f>IF(AND(TimeSpend[[#This Row],[Personnel number]]&lt;&gt;"",TimeSpend[[#This Row],[Date]]&lt;&gt;""),TimeSpend[[#This Row],[Activity]],"")</f>
        <v/>
      </c>
      <c r="G1688" t="str">
        <f>IF(AND(TimeSpend[[#This Row],[Personnel number]]&lt;&gt;"",TimeSpend[[#This Row],[Date]]&lt;&gt;""),TimeSpend[[#This Row],[Activity description]],"")</f>
        <v/>
      </c>
      <c r="H1688" s="36" t="str">
        <f>IF(AND(TimeSpend[[#This Row],[Personnel number]]&lt;&gt;"",TimeSpend[[#This Row],[Date]]&lt;&gt;""),TimeSpend[[#This Row],[Start Time]],"")</f>
        <v/>
      </c>
      <c r="I1688" s="36" t="str">
        <f>IF(AND(TimeSpend[[#This Row],[Personnel number]]&lt;&gt;"",TimeSpend[[#This Row],[Date]]&lt;&gt;""),TimeSpend[[#This Row],[End Time]],"")</f>
        <v/>
      </c>
      <c r="J1688" t="str">
        <f>IF(AND(TimeSpend[[#This Row],[Personnel number]]&lt;&gt;"",TimeSpend[[#This Row],[Date]]&lt;&gt;""),TimeSpend[[#This Row],[Location]],"")</f>
        <v/>
      </c>
      <c r="K1688" t="str">
        <f>IF(AND(TimeSpend[[#This Row],[Personnel number]]&lt;&gt;"",TimeSpend[[#This Row],[Date]]&lt;&gt;""),TimeSpend[[#This Row],[Task]],"")</f>
        <v/>
      </c>
      <c r="L1688" t="str">
        <f>IF(AND(TimeSpend[[#This Row],[Personnel number]]&lt;&gt;"",TimeSpend[[#This Row],[Date]]&lt;&gt;""),Utilization!$J$2,"")</f>
        <v/>
      </c>
      <c r="M1688" t="str">
        <f>IF(AND(TimeSpend[[#This Row],[Personnel number]]&lt;&gt;"",TimeSpend[[#This Row],[Date]]&lt;&gt;""),TimeSpend[[#This Row],[Employee Name]],"")</f>
        <v/>
      </c>
      <c r="N1688" t="str">
        <f t="shared" si="52"/>
        <v/>
      </c>
      <c r="O1688" t="str">
        <f t="shared" si="53"/>
        <v/>
      </c>
      <c r="P1688" t="str">
        <f>IF(D1688&lt;&gt;"",VLOOKUP(D1688,Projects!B:C,2,0),"")</f>
        <v/>
      </c>
    </row>
    <row r="1689" spans="1:16" x14ac:dyDescent="0.25">
      <c r="A1689" t="str">
        <f>UPPER(IF(AND(TimeSpend[[#This Row],[Personnel number]]&lt;&gt;"",TimeSpend[[#This Row],[Date]]&lt;&gt;""),TimeSpend[[#This Row],[Personnel number]],""))</f>
        <v/>
      </c>
      <c r="B1689" s="85" t="str">
        <f>IF(AND(TimeSpend[[#This Row],[Personnel number]]&lt;&gt;"",TimeSpend[[#This Row],[Date]]&lt;&gt;""),TEXT(TimeSpend[[#This Row],[Date]],"[$-409]yyyyMMdd"),"")</f>
        <v/>
      </c>
      <c r="C1689" s="33" t="str">
        <f>IF(AND(TimeSpend[[#This Row],[Personnel number]]&lt;&gt;"",TimeSpend[[#This Row],[Date]]&lt;&gt;""),SUBSTITUTE(TimeSpend[[#This Row],[Hours]],",","."),"")</f>
        <v/>
      </c>
      <c r="D1689" t="str">
        <f>IF(AND(TimeSpend[[#This Row],[Personnel number]]&lt;&gt;"",TimeSpend[[#This Row],[Date]]&lt;&gt;""),TimeSpend[[#This Row],[Network]],"")</f>
        <v/>
      </c>
      <c r="E1689" t="str">
        <f>IF(AND(TimeSpend[[#This Row],[Personnel number]]&lt;&gt;"",TimeSpend[[#This Row],[Date]]&lt;&gt;""),TimeSpend[[#This Row],[Network Description]],"")</f>
        <v/>
      </c>
      <c r="F1689" t="str">
        <f>IF(AND(TimeSpend[[#This Row],[Personnel number]]&lt;&gt;"",TimeSpend[[#This Row],[Date]]&lt;&gt;""),TimeSpend[[#This Row],[Activity]],"")</f>
        <v/>
      </c>
      <c r="G1689" t="str">
        <f>IF(AND(TimeSpend[[#This Row],[Personnel number]]&lt;&gt;"",TimeSpend[[#This Row],[Date]]&lt;&gt;""),TimeSpend[[#This Row],[Activity description]],"")</f>
        <v/>
      </c>
      <c r="H1689" s="36" t="str">
        <f>IF(AND(TimeSpend[[#This Row],[Personnel number]]&lt;&gt;"",TimeSpend[[#This Row],[Date]]&lt;&gt;""),TimeSpend[[#This Row],[Start Time]],"")</f>
        <v/>
      </c>
      <c r="I1689" s="36" t="str">
        <f>IF(AND(TimeSpend[[#This Row],[Personnel number]]&lt;&gt;"",TimeSpend[[#This Row],[Date]]&lt;&gt;""),TimeSpend[[#This Row],[End Time]],"")</f>
        <v/>
      </c>
      <c r="J1689" t="str">
        <f>IF(AND(TimeSpend[[#This Row],[Personnel number]]&lt;&gt;"",TimeSpend[[#This Row],[Date]]&lt;&gt;""),TimeSpend[[#This Row],[Location]],"")</f>
        <v/>
      </c>
      <c r="K1689" t="str">
        <f>IF(AND(TimeSpend[[#This Row],[Personnel number]]&lt;&gt;"",TimeSpend[[#This Row],[Date]]&lt;&gt;""),TimeSpend[[#This Row],[Task]],"")</f>
        <v/>
      </c>
      <c r="L1689" t="str">
        <f>IF(AND(TimeSpend[[#This Row],[Personnel number]]&lt;&gt;"",TimeSpend[[#This Row],[Date]]&lt;&gt;""),Utilization!$J$2,"")</f>
        <v/>
      </c>
      <c r="M1689" t="str">
        <f>IF(AND(TimeSpend[[#This Row],[Personnel number]]&lt;&gt;"",TimeSpend[[#This Row],[Date]]&lt;&gt;""),TimeSpend[[#This Row],[Employee Name]],"")</f>
        <v/>
      </c>
      <c r="N1689" t="str">
        <f t="shared" si="52"/>
        <v/>
      </c>
      <c r="O1689" t="str">
        <f t="shared" si="53"/>
        <v/>
      </c>
      <c r="P1689" t="str">
        <f>IF(D1689&lt;&gt;"",VLOOKUP(D1689,Projects!B:C,2,0),"")</f>
        <v/>
      </c>
    </row>
    <row r="1690" spans="1:16" x14ac:dyDescent="0.25">
      <c r="A1690" t="str">
        <f>UPPER(IF(AND(TimeSpend[[#This Row],[Personnel number]]&lt;&gt;"",TimeSpend[[#This Row],[Date]]&lt;&gt;""),TimeSpend[[#This Row],[Personnel number]],""))</f>
        <v/>
      </c>
      <c r="B1690" s="85" t="str">
        <f>IF(AND(TimeSpend[[#This Row],[Personnel number]]&lt;&gt;"",TimeSpend[[#This Row],[Date]]&lt;&gt;""),TEXT(TimeSpend[[#This Row],[Date]],"[$-409]yyyyMMdd"),"")</f>
        <v/>
      </c>
      <c r="C1690" s="33" t="str">
        <f>IF(AND(TimeSpend[[#This Row],[Personnel number]]&lt;&gt;"",TimeSpend[[#This Row],[Date]]&lt;&gt;""),SUBSTITUTE(TimeSpend[[#This Row],[Hours]],",","."),"")</f>
        <v/>
      </c>
      <c r="D1690" t="str">
        <f>IF(AND(TimeSpend[[#This Row],[Personnel number]]&lt;&gt;"",TimeSpend[[#This Row],[Date]]&lt;&gt;""),TimeSpend[[#This Row],[Network]],"")</f>
        <v/>
      </c>
      <c r="E1690" t="str">
        <f>IF(AND(TimeSpend[[#This Row],[Personnel number]]&lt;&gt;"",TimeSpend[[#This Row],[Date]]&lt;&gt;""),TimeSpend[[#This Row],[Network Description]],"")</f>
        <v/>
      </c>
      <c r="F1690" t="str">
        <f>IF(AND(TimeSpend[[#This Row],[Personnel number]]&lt;&gt;"",TimeSpend[[#This Row],[Date]]&lt;&gt;""),TimeSpend[[#This Row],[Activity]],"")</f>
        <v/>
      </c>
      <c r="G1690" t="str">
        <f>IF(AND(TimeSpend[[#This Row],[Personnel number]]&lt;&gt;"",TimeSpend[[#This Row],[Date]]&lt;&gt;""),TimeSpend[[#This Row],[Activity description]],"")</f>
        <v/>
      </c>
      <c r="H1690" s="36" t="str">
        <f>IF(AND(TimeSpend[[#This Row],[Personnel number]]&lt;&gt;"",TimeSpend[[#This Row],[Date]]&lt;&gt;""),TimeSpend[[#This Row],[Start Time]],"")</f>
        <v/>
      </c>
      <c r="I1690" s="36" t="str">
        <f>IF(AND(TimeSpend[[#This Row],[Personnel number]]&lt;&gt;"",TimeSpend[[#This Row],[Date]]&lt;&gt;""),TimeSpend[[#This Row],[End Time]],"")</f>
        <v/>
      </c>
      <c r="J1690" t="str">
        <f>IF(AND(TimeSpend[[#This Row],[Personnel number]]&lt;&gt;"",TimeSpend[[#This Row],[Date]]&lt;&gt;""),TimeSpend[[#This Row],[Location]],"")</f>
        <v/>
      </c>
      <c r="K1690" t="str">
        <f>IF(AND(TimeSpend[[#This Row],[Personnel number]]&lt;&gt;"",TimeSpend[[#This Row],[Date]]&lt;&gt;""),TimeSpend[[#This Row],[Task]],"")</f>
        <v/>
      </c>
      <c r="L1690" t="str">
        <f>IF(AND(TimeSpend[[#This Row],[Personnel number]]&lt;&gt;"",TimeSpend[[#This Row],[Date]]&lt;&gt;""),Utilization!$J$2,"")</f>
        <v/>
      </c>
      <c r="M1690" t="str">
        <f>IF(AND(TimeSpend[[#This Row],[Personnel number]]&lt;&gt;"",TimeSpend[[#This Row],[Date]]&lt;&gt;""),TimeSpend[[#This Row],[Employee Name]],"")</f>
        <v/>
      </c>
      <c r="N1690" t="str">
        <f t="shared" si="52"/>
        <v/>
      </c>
      <c r="O1690" t="str">
        <f t="shared" si="53"/>
        <v/>
      </c>
      <c r="P1690" t="str">
        <f>IF(D1690&lt;&gt;"",VLOOKUP(D1690,Projects!B:C,2,0),"")</f>
        <v/>
      </c>
    </row>
    <row r="1691" spans="1:16" x14ac:dyDescent="0.25">
      <c r="A1691" t="str">
        <f>UPPER(IF(AND(TimeSpend[[#This Row],[Personnel number]]&lt;&gt;"",TimeSpend[[#This Row],[Date]]&lt;&gt;""),TimeSpend[[#This Row],[Personnel number]],""))</f>
        <v/>
      </c>
      <c r="B1691" s="85" t="str">
        <f>IF(AND(TimeSpend[[#This Row],[Personnel number]]&lt;&gt;"",TimeSpend[[#This Row],[Date]]&lt;&gt;""),TEXT(TimeSpend[[#This Row],[Date]],"[$-409]yyyyMMdd"),"")</f>
        <v/>
      </c>
      <c r="C1691" s="33" t="str">
        <f>IF(AND(TimeSpend[[#This Row],[Personnel number]]&lt;&gt;"",TimeSpend[[#This Row],[Date]]&lt;&gt;""),SUBSTITUTE(TimeSpend[[#This Row],[Hours]],",","."),"")</f>
        <v/>
      </c>
      <c r="D1691" t="str">
        <f>IF(AND(TimeSpend[[#This Row],[Personnel number]]&lt;&gt;"",TimeSpend[[#This Row],[Date]]&lt;&gt;""),TimeSpend[[#This Row],[Network]],"")</f>
        <v/>
      </c>
      <c r="E1691" t="str">
        <f>IF(AND(TimeSpend[[#This Row],[Personnel number]]&lt;&gt;"",TimeSpend[[#This Row],[Date]]&lt;&gt;""),TimeSpend[[#This Row],[Network Description]],"")</f>
        <v/>
      </c>
      <c r="F1691" t="str">
        <f>IF(AND(TimeSpend[[#This Row],[Personnel number]]&lt;&gt;"",TimeSpend[[#This Row],[Date]]&lt;&gt;""),TimeSpend[[#This Row],[Activity]],"")</f>
        <v/>
      </c>
      <c r="G1691" t="str">
        <f>IF(AND(TimeSpend[[#This Row],[Personnel number]]&lt;&gt;"",TimeSpend[[#This Row],[Date]]&lt;&gt;""),TimeSpend[[#This Row],[Activity description]],"")</f>
        <v/>
      </c>
      <c r="H1691" s="36" t="str">
        <f>IF(AND(TimeSpend[[#This Row],[Personnel number]]&lt;&gt;"",TimeSpend[[#This Row],[Date]]&lt;&gt;""),TimeSpend[[#This Row],[Start Time]],"")</f>
        <v/>
      </c>
      <c r="I1691" s="36" t="str">
        <f>IF(AND(TimeSpend[[#This Row],[Personnel number]]&lt;&gt;"",TimeSpend[[#This Row],[Date]]&lt;&gt;""),TimeSpend[[#This Row],[End Time]],"")</f>
        <v/>
      </c>
      <c r="J1691" t="str">
        <f>IF(AND(TimeSpend[[#This Row],[Personnel number]]&lt;&gt;"",TimeSpend[[#This Row],[Date]]&lt;&gt;""),TimeSpend[[#This Row],[Location]],"")</f>
        <v/>
      </c>
      <c r="K1691" t="str">
        <f>IF(AND(TimeSpend[[#This Row],[Personnel number]]&lt;&gt;"",TimeSpend[[#This Row],[Date]]&lt;&gt;""),TimeSpend[[#This Row],[Task]],"")</f>
        <v/>
      </c>
      <c r="L1691" t="str">
        <f>IF(AND(TimeSpend[[#This Row],[Personnel number]]&lt;&gt;"",TimeSpend[[#This Row],[Date]]&lt;&gt;""),Utilization!$J$2,"")</f>
        <v/>
      </c>
      <c r="M1691" t="str">
        <f>IF(AND(TimeSpend[[#This Row],[Personnel number]]&lt;&gt;"",TimeSpend[[#This Row],[Date]]&lt;&gt;""),TimeSpend[[#This Row],[Employee Name]],"")</f>
        <v/>
      </c>
      <c r="N1691" t="str">
        <f t="shared" si="52"/>
        <v/>
      </c>
      <c r="O1691" t="str">
        <f t="shared" si="53"/>
        <v/>
      </c>
      <c r="P1691" t="str">
        <f>IF(D1691&lt;&gt;"",VLOOKUP(D1691,Projects!B:C,2,0),"")</f>
        <v/>
      </c>
    </row>
    <row r="1692" spans="1:16" x14ac:dyDescent="0.25">
      <c r="A1692" t="str">
        <f>UPPER(IF(AND(TimeSpend[[#This Row],[Personnel number]]&lt;&gt;"",TimeSpend[[#This Row],[Date]]&lt;&gt;""),TimeSpend[[#This Row],[Personnel number]],""))</f>
        <v/>
      </c>
      <c r="B1692" s="85" t="str">
        <f>IF(AND(TimeSpend[[#This Row],[Personnel number]]&lt;&gt;"",TimeSpend[[#This Row],[Date]]&lt;&gt;""),TEXT(TimeSpend[[#This Row],[Date]],"[$-409]yyyyMMdd"),"")</f>
        <v/>
      </c>
      <c r="C1692" s="33" t="str">
        <f>IF(AND(TimeSpend[[#This Row],[Personnel number]]&lt;&gt;"",TimeSpend[[#This Row],[Date]]&lt;&gt;""),SUBSTITUTE(TimeSpend[[#This Row],[Hours]],",","."),"")</f>
        <v/>
      </c>
      <c r="D1692" t="str">
        <f>IF(AND(TimeSpend[[#This Row],[Personnel number]]&lt;&gt;"",TimeSpend[[#This Row],[Date]]&lt;&gt;""),TimeSpend[[#This Row],[Network]],"")</f>
        <v/>
      </c>
      <c r="E1692" t="str">
        <f>IF(AND(TimeSpend[[#This Row],[Personnel number]]&lt;&gt;"",TimeSpend[[#This Row],[Date]]&lt;&gt;""),TimeSpend[[#This Row],[Network Description]],"")</f>
        <v/>
      </c>
      <c r="F1692" t="str">
        <f>IF(AND(TimeSpend[[#This Row],[Personnel number]]&lt;&gt;"",TimeSpend[[#This Row],[Date]]&lt;&gt;""),TimeSpend[[#This Row],[Activity]],"")</f>
        <v/>
      </c>
      <c r="G1692" t="str">
        <f>IF(AND(TimeSpend[[#This Row],[Personnel number]]&lt;&gt;"",TimeSpend[[#This Row],[Date]]&lt;&gt;""),TimeSpend[[#This Row],[Activity description]],"")</f>
        <v/>
      </c>
      <c r="H1692" s="36" t="str">
        <f>IF(AND(TimeSpend[[#This Row],[Personnel number]]&lt;&gt;"",TimeSpend[[#This Row],[Date]]&lt;&gt;""),TimeSpend[[#This Row],[Start Time]],"")</f>
        <v/>
      </c>
      <c r="I1692" s="36" t="str">
        <f>IF(AND(TimeSpend[[#This Row],[Personnel number]]&lt;&gt;"",TimeSpend[[#This Row],[Date]]&lt;&gt;""),TimeSpend[[#This Row],[End Time]],"")</f>
        <v/>
      </c>
      <c r="J1692" t="str">
        <f>IF(AND(TimeSpend[[#This Row],[Personnel number]]&lt;&gt;"",TimeSpend[[#This Row],[Date]]&lt;&gt;""),TimeSpend[[#This Row],[Location]],"")</f>
        <v/>
      </c>
      <c r="K1692" t="str">
        <f>IF(AND(TimeSpend[[#This Row],[Personnel number]]&lt;&gt;"",TimeSpend[[#This Row],[Date]]&lt;&gt;""),TimeSpend[[#This Row],[Task]],"")</f>
        <v/>
      </c>
      <c r="L1692" t="str">
        <f>IF(AND(TimeSpend[[#This Row],[Personnel number]]&lt;&gt;"",TimeSpend[[#This Row],[Date]]&lt;&gt;""),Utilization!$J$2,"")</f>
        <v/>
      </c>
      <c r="M1692" t="str">
        <f>IF(AND(TimeSpend[[#This Row],[Personnel number]]&lt;&gt;"",TimeSpend[[#This Row],[Date]]&lt;&gt;""),TimeSpend[[#This Row],[Employee Name]],"")</f>
        <v/>
      </c>
      <c r="N1692" t="str">
        <f t="shared" si="52"/>
        <v/>
      </c>
      <c r="O1692" t="str">
        <f t="shared" si="53"/>
        <v/>
      </c>
      <c r="P1692" t="str">
        <f>IF(D1692&lt;&gt;"",VLOOKUP(D1692,Projects!B:C,2,0),"")</f>
        <v/>
      </c>
    </row>
    <row r="1693" spans="1:16" x14ac:dyDescent="0.25">
      <c r="A1693" t="str">
        <f>UPPER(IF(AND(TimeSpend[[#This Row],[Personnel number]]&lt;&gt;"",TimeSpend[[#This Row],[Date]]&lt;&gt;""),TimeSpend[[#This Row],[Personnel number]],""))</f>
        <v/>
      </c>
      <c r="B1693" s="85" t="str">
        <f>IF(AND(TimeSpend[[#This Row],[Personnel number]]&lt;&gt;"",TimeSpend[[#This Row],[Date]]&lt;&gt;""),TEXT(TimeSpend[[#This Row],[Date]],"[$-409]yyyyMMdd"),"")</f>
        <v/>
      </c>
      <c r="C1693" s="33" t="str">
        <f>IF(AND(TimeSpend[[#This Row],[Personnel number]]&lt;&gt;"",TimeSpend[[#This Row],[Date]]&lt;&gt;""),SUBSTITUTE(TimeSpend[[#This Row],[Hours]],",","."),"")</f>
        <v/>
      </c>
      <c r="D1693" t="str">
        <f>IF(AND(TimeSpend[[#This Row],[Personnel number]]&lt;&gt;"",TimeSpend[[#This Row],[Date]]&lt;&gt;""),TimeSpend[[#This Row],[Network]],"")</f>
        <v/>
      </c>
      <c r="E1693" t="str">
        <f>IF(AND(TimeSpend[[#This Row],[Personnel number]]&lt;&gt;"",TimeSpend[[#This Row],[Date]]&lt;&gt;""),TimeSpend[[#This Row],[Network Description]],"")</f>
        <v/>
      </c>
      <c r="F1693" t="str">
        <f>IF(AND(TimeSpend[[#This Row],[Personnel number]]&lt;&gt;"",TimeSpend[[#This Row],[Date]]&lt;&gt;""),TimeSpend[[#This Row],[Activity]],"")</f>
        <v/>
      </c>
      <c r="G1693" t="str">
        <f>IF(AND(TimeSpend[[#This Row],[Personnel number]]&lt;&gt;"",TimeSpend[[#This Row],[Date]]&lt;&gt;""),TimeSpend[[#This Row],[Activity description]],"")</f>
        <v/>
      </c>
      <c r="H1693" s="36" t="str">
        <f>IF(AND(TimeSpend[[#This Row],[Personnel number]]&lt;&gt;"",TimeSpend[[#This Row],[Date]]&lt;&gt;""),TimeSpend[[#This Row],[Start Time]],"")</f>
        <v/>
      </c>
      <c r="I1693" s="36" t="str">
        <f>IF(AND(TimeSpend[[#This Row],[Personnel number]]&lt;&gt;"",TimeSpend[[#This Row],[Date]]&lt;&gt;""),TimeSpend[[#This Row],[End Time]],"")</f>
        <v/>
      </c>
      <c r="J1693" t="str">
        <f>IF(AND(TimeSpend[[#This Row],[Personnel number]]&lt;&gt;"",TimeSpend[[#This Row],[Date]]&lt;&gt;""),TimeSpend[[#This Row],[Location]],"")</f>
        <v/>
      </c>
      <c r="K1693" t="str">
        <f>IF(AND(TimeSpend[[#This Row],[Personnel number]]&lt;&gt;"",TimeSpend[[#This Row],[Date]]&lt;&gt;""),TimeSpend[[#This Row],[Task]],"")</f>
        <v/>
      </c>
      <c r="L1693" t="str">
        <f>IF(AND(TimeSpend[[#This Row],[Personnel number]]&lt;&gt;"",TimeSpend[[#This Row],[Date]]&lt;&gt;""),Utilization!$J$2,"")</f>
        <v/>
      </c>
      <c r="M1693" t="str">
        <f>IF(AND(TimeSpend[[#This Row],[Personnel number]]&lt;&gt;"",TimeSpend[[#This Row],[Date]]&lt;&gt;""),TimeSpend[[#This Row],[Employee Name]],"")</f>
        <v/>
      </c>
      <c r="N1693" t="str">
        <f t="shared" si="52"/>
        <v/>
      </c>
      <c r="O1693" t="str">
        <f t="shared" si="53"/>
        <v/>
      </c>
      <c r="P1693" t="str">
        <f>IF(D1693&lt;&gt;"",VLOOKUP(D1693,Projects!B:C,2,0),"")</f>
        <v/>
      </c>
    </row>
    <row r="1694" spans="1:16" x14ac:dyDescent="0.25">
      <c r="A1694" t="str">
        <f>UPPER(IF(AND(TimeSpend[[#This Row],[Personnel number]]&lt;&gt;"",TimeSpend[[#This Row],[Date]]&lt;&gt;""),TimeSpend[[#This Row],[Personnel number]],""))</f>
        <v/>
      </c>
      <c r="B1694" s="85" t="str">
        <f>IF(AND(TimeSpend[[#This Row],[Personnel number]]&lt;&gt;"",TimeSpend[[#This Row],[Date]]&lt;&gt;""),TEXT(TimeSpend[[#This Row],[Date]],"[$-409]yyyyMMdd"),"")</f>
        <v/>
      </c>
      <c r="C1694" s="33" t="str">
        <f>IF(AND(TimeSpend[[#This Row],[Personnel number]]&lt;&gt;"",TimeSpend[[#This Row],[Date]]&lt;&gt;""),SUBSTITUTE(TimeSpend[[#This Row],[Hours]],",","."),"")</f>
        <v/>
      </c>
      <c r="D1694" t="str">
        <f>IF(AND(TimeSpend[[#This Row],[Personnel number]]&lt;&gt;"",TimeSpend[[#This Row],[Date]]&lt;&gt;""),TimeSpend[[#This Row],[Network]],"")</f>
        <v/>
      </c>
      <c r="E1694" t="str">
        <f>IF(AND(TimeSpend[[#This Row],[Personnel number]]&lt;&gt;"",TimeSpend[[#This Row],[Date]]&lt;&gt;""),TimeSpend[[#This Row],[Network Description]],"")</f>
        <v/>
      </c>
      <c r="F1694" t="str">
        <f>IF(AND(TimeSpend[[#This Row],[Personnel number]]&lt;&gt;"",TimeSpend[[#This Row],[Date]]&lt;&gt;""),TimeSpend[[#This Row],[Activity]],"")</f>
        <v/>
      </c>
      <c r="G1694" t="str">
        <f>IF(AND(TimeSpend[[#This Row],[Personnel number]]&lt;&gt;"",TimeSpend[[#This Row],[Date]]&lt;&gt;""),TimeSpend[[#This Row],[Activity description]],"")</f>
        <v/>
      </c>
      <c r="H1694" s="36" t="str">
        <f>IF(AND(TimeSpend[[#This Row],[Personnel number]]&lt;&gt;"",TimeSpend[[#This Row],[Date]]&lt;&gt;""),TimeSpend[[#This Row],[Start Time]],"")</f>
        <v/>
      </c>
      <c r="I1694" s="36" t="str">
        <f>IF(AND(TimeSpend[[#This Row],[Personnel number]]&lt;&gt;"",TimeSpend[[#This Row],[Date]]&lt;&gt;""),TimeSpend[[#This Row],[End Time]],"")</f>
        <v/>
      </c>
      <c r="J1694" t="str">
        <f>IF(AND(TimeSpend[[#This Row],[Personnel number]]&lt;&gt;"",TimeSpend[[#This Row],[Date]]&lt;&gt;""),TimeSpend[[#This Row],[Location]],"")</f>
        <v/>
      </c>
      <c r="K1694" t="str">
        <f>IF(AND(TimeSpend[[#This Row],[Personnel number]]&lt;&gt;"",TimeSpend[[#This Row],[Date]]&lt;&gt;""),TimeSpend[[#This Row],[Task]],"")</f>
        <v/>
      </c>
      <c r="L1694" t="str">
        <f>IF(AND(TimeSpend[[#This Row],[Personnel number]]&lt;&gt;"",TimeSpend[[#This Row],[Date]]&lt;&gt;""),Utilization!$J$2,"")</f>
        <v/>
      </c>
      <c r="M1694" t="str">
        <f>IF(AND(TimeSpend[[#This Row],[Personnel number]]&lt;&gt;"",TimeSpend[[#This Row],[Date]]&lt;&gt;""),TimeSpend[[#This Row],[Employee Name]],"")</f>
        <v/>
      </c>
      <c r="N1694" t="str">
        <f t="shared" si="52"/>
        <v/>
      </c>
      <c r="O1694" t="str">
        <f t="shared" si="53"/>
        <v/>
      </c>
      <c r="P1694" t="str">
        <f>IF(D1694&lt;&gt;"",VLOOKUP(D1694,Projects!B:C,2,0),"")</f>
        <v/>
      </c>
    </row>
    <row r="1695" spans="1:16" x14ac:dyDescent="0.25">
      <c r="A1695" t="str">
        <f>UPPER(IF(AND(TimeSpend[[#This Row],[Personnel number]]&lt;&gt;"",TimeSpend[[#This Row],[Date]]&lt;&gt;""),TimeSpend[[#This Row],[Personnel number]],""))</f>
        <v/>
      </c>
      <c r="B1695" s="85" t="str">
        <f>IF(AND(TimeSpend[[#This Row],[Personnel number]]&lt;&gt;"",TimeSpend[[#This Row],[Date]]&lt;&gt;""),TEXT(TimeSpend[[#This Row],[Date]],"[$-409]yyyyMMdd"),"")</f>
        <v/>
      </c>
      <c r="C1695" s="33" t="str">
        <f>IF(AND(TimeSpend[[#This Row],[Personnel number]]&lt;&gt;"",TimeSpend[[#This Row],[Date]]&lt;&gt;""),SUBSTITUTE(TimeSpend[[#This Row],[Hours]],",","."),"")</f>
        <v/>
      </c>
      <c r="D1695" t="str">
        <f>IF(AND(TimeSpend[[#This Row],[Personnel number]]&lt;&gt;"",TimeSpend[[#This Row],[Date]]&lt;&gt;""),TimeSpend[[#This Row],[Network]],"")</f>
        <v/>
      </c>
      <c r="E1695" t="str">
        <f>IF(AND(TimeSpend[[#This Row],[Personnel number]]&lt;&gt;"",TimeSpend[[#This Row],[Date]]&lt;&gt;""),TimeSpend[[#This Row],[Network Description]],"")</f>
        <v/>
      </c>
      <c r="F1695" t="str">
        <f>IF(AND(TimeSpend[[#This Row],[Personnel number]]&lt;&gt;"",TimeSpend[[#This Row],[Date]]&lt;&gt;""),TimeSpend[[#This Row],[Activity]],"")</f>
        <v/>
      </c>
      <c r="G1695" t="str">
        <f>IF(AND(TimeSpend[[#This Row],[Personnel number]]&lt;&gt;"",TimeSpend[[#This Row],[Date]]&lt;&gt;""),TimeSpend[[#This Row],[Activity description]],"")</f>
        <v/>
      </c>
      <c r="H1695" s="36" t="str">
        <f>IF(AND(TimeSpend[[#This Row],[Personnel number]]&lt;&gt;"",TimeSpend[[#This Row],[Date]]&lt;&gt;""),TimeSpend[[#This Row],[Start Time]],"")</f>
        <v/>
      </c>
      <c r="I1695" s="36" t="str">
        <f>IF(AND(TimeSpend[[#This Row],[Personnel number]]&lt;&gt;"",TimeSpend[[#This Row],[Date]]&lt;&gt;""),TimeSpend[[#This Row],[End Time]],"")</f>
        <v/>
      </c>
      <c r="J1695" t="str">
        <f>IF(AND(TimeSpend[[#This Row],[Personnel number]]&lt;&gt;"",TimeSpend[[#This Row],[Date]]&lt;&gt;""),TimeSpend[[#This Row],[Location]],"")</f>
        <v/>
      </c>
      <c r="K1695" t="str">
        <f>IF(AND(TimeSpend[[#This Row],[Personnel number]]&lt;&gt;"",TimeSpend[[#This Row],[Date]]&lt;&gt;""),TimeSpend[[#This Row],[Task]],"")</f>
        <v/>
      </c>
      <c r="L1695" t="str">
        <f>IF(AND(TimeSpend[[#This Row],[Personnel number]]&lt;&gt;"",TimeSpend[[#This Row],[Date]]&lt;&gt;""),Utilization!$J$2,"")</f>
        <v/>
      </c>
      <c r="M1695" t="str">
        <f>IF(AND(TimeSpend[[#This Row],[Personnel number]]&lt;&gt;"",TimeSpend[[#This Row],[Date]]&lt;&gt;""),TimeSpend[[#This Row],[Employee Name]],"")</f>
        <v/>
      </c>
      <c r="N1695" t="str">
        <f t="shared" si="52"/>
        <v/>
      </c>
      <c r="O1695" t="str">
        <f t="shared" si="53"/>
        <v/>
      </c>
      <c r="P1695" t="str">
        <f>IF(D1695&lt;&gt;"",VLOOKUP(D1695,Projects!B:C,2,0),"")</f>
        <v/>
      </c>
    </row>
    <row r="1696" spans="1:16" x14ac:dyDescent="0.25">
      <c r="A1696" t="str">
        <f>UPPER(IF(AND(TimeSpend[[#This Row],[Personnel number]]&lt;&gt;"",TimeSpend[[#This Row],[Date]]&lt;&gt;""),TimeSpend[[#This Row],[Personnel number]],""))</f>
        <v/>
      </c>
      <c r="B1696" s="85" t="str">
        <f>IF(AND(TimeSpend[[#This Row],[Personnel number]]&lt;&gt;"",TimeSpend[[#This Row],[Date]]&lt;&gt;""),TEXT(TimeSpend[[#This Row],[Date]],"[$-409]yyyyMMdd"),"")</f>
        <v/>
      </c>
      <c r="C1696" s="33" t="str">
        <f>IF(AND(TimeSpend[[#This Row],[Personnel number]]&lt;&gt;"",TimeSpend[[#This Row],[Date]]&lt;&gt;""),SUBSTITUTE(TimeSpend[[#This Row],[Hours]],",","."),"")</f>
        <v/>
      </c>
      <c r="D1696" t="str">
        <f>IF(AND(TimeSpend[[#This Row],[Personnel number]]&lt;&gt;"",TimeSpend[[#This Row],[Date]]&lt;&gt;""),TimeSpend[[#This Row],[Network]],"")</f>
        <v/>
      </c>
      <c r="E1696" t="str">
        <f>IF(AND(TimeSpend[[#This Row],[Personnel number]]&lt;&gt;"",TimeSpend[[#This Row],[Date]]&lt;&gt;""),TimeSpend[[#This Row],[Network Description]],"")</f>
        <v/>
      </c>
      <c r="F1696" t="str">
        <f>IF(AND(TimeSpend[[#This Row],[Personnel number]]&lt;&gt;"",TimeSpend[[#This Row],[Date]]&lt;&gt;""),TimeSpend[[#This Row],[Activity]],"")</f>
        <v/>
      </c>
      <c r="G1696" t="str">
        <f>IF(AND(TimeSpend[[#This Row],[Personnel number]]&lt;&gt;"",TimeSpend[[#This Row],[Date]]&lt;&gt;""),TimeSpend[[#This Row],[Activity description]],"")</f>
        <v/>
      </c>
      <c r="H1696" s="36" t="str">
        <f>IF(AND(TimeSpend[[#This Row],[Personnel number]]&lt;&gt;"",TimeSpend[[#This Row],[Date]]&lt;&gt;""),TimeSpend[[#This Row],[Start Time]],"")</f>
        <v/>
      </c>
      <c r="I1696" s="36" t="str">
        <f>IF(AND(TimeSpend[[#This Row],[Personnel number]]&lt;&gt;"",TimeSpend[[#This Row],[Date]]&lt;&gt;""),TimeSpend[[#This Row],[End Time]],"")</f>
        <v/>
      </c>
      <c r="J1696" t="str">
        <f>IF(AND(TimeSpend[[#This Row],[Personnel number]]&lt;&gt;"",TimeSpend[[#This Row],[Date]]&lt;&gt;""),TimeSpend[[#This Row],[Location]],"")</f>
        <v/>
      </c>
      <c r="K1696" t="str">
        <f>IF(AND(TimeSpend[[#This Row],[Personnel number]]&lt;&gt;"",TimeSpend[[#This Row],[Date]]&lt;&gt;""),TimeSpend[[#This Row],[Task]],"")</f>
        <v/>
      </c>
      <c r="L1696" t="str">
        <f>IF(AND(TimeSpend[[#This Row],[Personnel number]]&lt;&gt;"",TimeSpend[[#This Row],[Date]]&lt;&gt;""),Utilization!$J$2,"")</f>
        <v/>
      </c>
      <c r="M1696" t="str">
        <f>IF(AND(TimeSpend[[#This Row],[Personnel number]]&lt;&gt;"",TimeSpend[[#This Row],[Date]]&lt;&gt;""),TimeSpend[[#This Row],[Employee Name]],"")</f>
        <v/>
      </c>
      <c r="N1696" t="str">
        <f t="shared" si="52"/>
        <v/>
      </c>
      <c r="O1696" t="str">
        <f t="shared" si="53"/>
        <v/>
      </c>
      <c r="P1696" t="str">
        <f>IF(D1696&lt;&gt;"",VLOOKUP(D1696,Projects!B:C,2,0),"")</f>
        <v/>
      </c>
    </row>
    <row r="1697" spans="1:16" x14ac:dyDescent="0.25">
      <c r="A1697" t="str">
        <f>UPPER(IF(AND(TimeSpend[[#This Row],[Personnel number]]&lt;&gt;"",TimeSpend[[#This Row],[Date]]&lt;&gt;""),TimeSpend[[#This Row],[Personnel number]],""))</f>
        <v/>
      </c>
      <c r="B1697" s="85" t="str">
        <f>IF(AND(TimeSpend[[#This Row],[Personnel number]]&lt;&gt;"",TimeSpend[[#This Row],[Date]]&lt;&gt;""),TEXT(TimeSpend[[#This Row],[Date]],"[$-409]yyyyMMdd"),"")</f>
        <v/>
      </c>
      <c r="C1697" s="33" t="str">
        <f>IF(AND(TimeSpend[[#This Row],[Personnel number]]&lt;&gt;"",TimeSpend[[#This Row],[Date]]&lt;&gt;""),SUBSTITUTE(TimeSpend[[#This Row],[Hours]],",","."),"")</f>
        <v/>
      </c>
      <c r="D1697" t="str">
        <f>IF(AND(TimeSpend[[#This Row],[Personnel number]]&lt;&gt;"",TimeSpend[[#This Row],[Date]]&lt;&gt;""),TimeSpend[[#This Row],[Network]],"")</f>
        <v/>
      </c>
      <c r="E1697" t="str">
        <f>IF(AND(TimeSpend[[#This Row],[Personnel number]]&lt;&gt;"",TimeSpend[[#This Row],[Date]]&lt;&gt;""),TimeSpend[[#This Row],[Network Description]],"")</f>
        <v/>
      </c>
      <c r="F1697" t="str">
        <f>IF(AND(TimeSpend[[#This Row],[Personnel number]]&lt;&gt;"",TimeSpend[[#This Row],[Date]]&lt;&gt;""),TimeSpend[[#This Row],[Activity]],"")</f>
        <v/>
      </c>
      <c r="G1697" t="str">
        <f>IF(AND(TimeSpend[[#This Row],[Personnel number]]&lt;&gt;"",TimeSpend[[#This Row],[Date]]&lt;&gt;""),TimeSpend[[#This Row],[Activity description]],"")</f>
        <v/>
      </c>
      <c r="H1697" s="36" t="str">
        <f>IF(AND(TimeSpend[[#This Row],[Personnel number]]&lt;&gt;"",TimeSpend[[#This Row],[Date]]&lt;&gt;""),TimeSpend[[#This Row],[Start Time]],"")</f>
        <v/>
      </c>
      <c r="I1697" s="36" t="str">
        <f>IF(AND(TimeSpend[[#This Row],[Personnel number]]&lt;&gt;"",TimeSpend[[#This Row],[Date]]&lt;&gt;""),TimeSpend[[#This Row],[End Time]],"")</f>
        <v/>
      </c>
      <c r="J1697" t="str">
        <f>IF(AND(TimeSpend[[#This Row],[Personnel number]]&lt;&gt;"",TimeSpend[[#This Row],[Date]]&lt;&gt;""),TimeSpend[[#This Row],[Location]],"")</f>
        <v/>
      </c>
      <c r="K1697" t="str">
        <f>IF(AND(TimeSpend[[#This Row],[Personnel number]]&lt;&gt;"",TimeSpend[[#This Row],[Date]]&lt;&gt;""),TimeSpend[[#This Row],[Task]],"")</f>
        <v/>
      </c>
      <c r="L1697" t="str">
        <f>IF(AND(TimeSpend[[#This Row],[Personnel number]]&lt;&gt;"",TimeSpend[[#This Row],[Date]]&lt;&gt;""),Utilization!$J$2,"")</f>
        <v/>
      </c>
      <c r="M1697" t="str">
        <f>IF(AND(TimeSpend[[#This Row],[Personnel number]]&lt;&gt;"",TimeSpend[[#This Row],[Date]]&lt;&gt;""),TimeSpend[[#This Row],[Employee Name]],"")</f>
        <v/>
      </c>
      <c r="N1697" t="str">
        <f t="shared" si="52"/>
        <v/>
      </c>
      <c r="O1697" t="str">
        <f t="shared" si="53"/>
        <v/>
      </c>
      <c r="P1697" t="str">
        <f>IF(D1697&lt;&gt;"",VLOOKUP(D1697,Projects!B:C,2,0),"")</f>
        <v/>
      </c>
    </row>
    <row r="1698" spans="1:16" x14ac:dyDescent="0.25">
      <c r="A1698" t="str">
        <f>UPPER(IF(AND(TimeSpend[[#This Row],[Personnel number]]&lt;&gt;"",TimeSpend[[#This Row],[Date]]&lt;&gt;""),TimeSpend[[#This Row],[Personnel number]],""))</f>
        <v/>
      </c>
      <c r="B1698" s="85" t="str">
        <f>IF(AND(TimeSpend[[#This Row],[Personnel number]]&lt;&gt;"",TimeSpend[[#This Row],[Date]]&lt;&gt;""),TEXT(TimeSpend[[#This Row],[Date]],"[$-409]yyyyMMdd"),"")</f>
        <v/>
      </c>
      <c r="C1698" s="33" t="str">
        <f>IF(AND(TimeSpend[[#This Row],[Personnel number]]&lt;&gt;"",TimeSpend[[#This Row],[Date]]&lt;&gt;""),SUBSTITUTE(TimeSpend[[#This Row],[Hours]],",","."),"")</f>
        <v/>
      </c>
      <c r="D1698" t="str">
        <f>IF(AND(TimeSpend[[#This Row],[Personnel number]]&lt;&gt;"",TimeSpend[[#This Row],[Date]]&lt;&gt;""),TimeSpend[[#This Row],[Network]],"")</f>
        <v/>
      </c>
      <c r="E1698" t="str">
        <f>IF(AND(TimeSpend[[#This Row],[Personnel number]]&lt;&gt;"",TimeSpend[[#This Row],[Date]]&lt;&gt;""),TimeSpend[[#This Row],[Network Description]],"")</f>
        <v/>
      </c>
      <c r="F1698" t="str">
        <f>IF(AND(TimeSpend[[#This Row],[Personnel number]]&lt;&gt;"",TimeSpend[[#This Row],[Date]]&lt;&gt;""),TimeSpend[[#This Row],[Activity]],"")</f>
        <v/>
      </c>
      <c r="G1698" t="str">
        <f>IF(AND(TimeSpend[[#This Row],[Personnel number]]&lt;&gt;"",TimeSpend[[#This Row],[Date]]&lt;&gt;""),TimeSpend[[#This Row],[Activity description]],"")</f>
        <v/>
      </c>
      <c r="H1698" s="36" t="str">
        <f>IF(AND(TimeSpend[[#This Row],[Personnel number]]&lt;&gt;"",TimeSpend[[#This Row],[Date]]&lt;&gt;""),TimeSpend[[#This Row],[Start Time]],"")</f>
        <v/>
      </c>
      <c r="I1698" s="36" t="str">
        <f>IF(AND(TimeSpend[[#This Row],[Personnel number]]&lt;&gt;"",TimeSpend[[#This Row],[Date]]&lt;&gt;""),TimeSpend[[#This Row],[End Time]],"")</f>
        <v/>
      </c>
      <c r="J1698" t="str">
        <f>IF(AND(TimeSpend[[#This Row],[Personnel number]]&lt;&gt;"",TimeSpend[[#This Row],[Date]]&lt;&gt;""),TimeSpend[[#This Row],[Location]],"")</f>
        <v/>
      </c>
      <c r="K1698" t="str">
        <f>IF(AND(TimeSpend[[#This Row],[Personnel number]]&lt;&gt;"",TimeSpend[[#This Row],[Date]]&lt;&gt;""),TimeSpend[[#This Row],[Task]],"")</f>
        <v/>
      </c>
      <c r="L1698" t="str">
        <f>IF(AND(TimeSpend[[#This Row],[Personnel number]]&lt;&gt;"",TimeSpend[[#This Row],[Date]]&lt;&gt;""),Utilization!$J$2,"")</f>
        <v/>
      </c>
      <c r="M1698" t="str">
        <f>IF(AND(TimeSpend[[#This Row],[Personnel number]]&lt;&gt;"",TimeSpend[[#This Row],[Date]]&lt;&gt;""),TimeSpend[[#This Row],[Employee Name]],"")</f>
        <v/>
      </c>
      <c r="N1698" t="str">
        <f t="shared" si="52"/>
        <v/>
      </c>
      <c r="O1698" t="str">
        <f t="shared" si="53"/>
        <v/>
      </c>
      <c r="P1698" t="str">
        <f>IF(D1698&lt;&gt;"",VLOOKUP(D1698,Projects!B:C,2,0),"")</f>
        <v/>
      </c>
    </row>
    <row r="1699" spans="1:16" x14ac:dyDescent="0.25">
      <c r="A1699" t="str">
        <f>UPPER(IF(AND(TimeSpend[[#This Row],[Personnel number]]&lt;&gt;"",TimeSpend[[#This Row],[Date]]&lt;&gt;""),TimeSpend[[#This Row],[Personnel number]],""))</f>
        <v/>
      </c>
      <c r="B1699" s="85" t="str">
        <f>IF(AND(TimeSpend[[#This Row],[Personnel number]]&lt;&gt;"",TimeSpend[[#This Row],[Date]]&lt;&gt;""),TEXT(TimeSpend[[#This Row],[Date]],"[$-409]yyyyMMdd"),"")</f>
        <v/>
      </c>
      <c r="C1699" s="33" t="str">
        <f>IF(AND(TimeSpend[[#This Row],[Personnel number]]&lt;&gt;"",TimeSpend[[#This Row],[Date]]&lt;&gt;""),SUBSTITUTE(TimeSpend[[#This Row],[Hours]],",","."),"")</f>
        <v/>
      </c>
      <c r="D1699" t="str">
        <f>IF(AND(TimeSpend[[#This Row],[Personnel number]]&lt;&gt;"",TimeSpend[[#This Row],[Date]]&lt;&gt;""),TimeSpend[[#This Row],[Network]],"")</f>
        <v/>
      </c>
      <c r="E1699" t="str">
        <f>IF(AND(TimeSpend[[#This Row],[Personnel number]]&lt;&gt;"",TimeSpend[[#This Row],[Date]]&lt;&gt;""),TimeSpend[[#This Row],[Network Description]],"")</f>
        <v/>
      </c>
      <c r="F1699" t="str">
        <f>IF(AND(TimeSpend[[#This Row],[Personnel number]]&lt;&gt;"",TimeSpend[[#This Row],[Date]]&lt;&gt;""),TimeSpend[[#This Row],[Activity]],"")</f>
        <v/>
      </c>
      <c r="G1699" t="str">
        <f>IF(AND(TimeSpend[[#This Row],[Personnel number]]&lt;&gt;"",TimeSpend[[#This Row],[Date]]&lt;&gt;""),TimeSpend[[#This Row],[Activity description]],"")</f>
        <v/>
      </c>
      <c r="H1699" s="36" t="str">
        <f>IF(AND(TimeSpend[[#This Row],[Personnel number]]&lt;&gt;"",TimeSpend[[#This Row],[Date]]&lt;&gt;""),TimeSpend[[#This Row],[Start Time]],"")</f>
        <v/>
      </c>
      <c r="I1699" s="36" t="str">
        <f>IF(AND(TimeSpend[[#This Row],[Personnel number]]&lt;&gt;"",TimeSpend[[#This Row],[Date]]&lt;&gt;""),TimeSpend[[#This Row],[End Time]],"")</f>
        <v/>
      </c>
      <c r="J1699" t="str">
        <f>IF(AND(TimeSpend[[#This Row],[Personnel number]]&lt;&gt;"",TimeSpend[[#This Row],[Date]]&lt;&gt;""),TimeSpend[[#This Row],[Location]],"")</f>
        <v/>
      </c>
      <c r="K1699" t="str">
        <f>IF(AND(TimeSpend[[#This Row],[Personnel number]]&lt;&gt;"",TimeSpend[[#This Row],[Date]]&lt;&gt;""),TimeSpend[[#This Row],[Task]],"")</f>
        <v/>
      </c>
      <c r="L1699" t="str">
        <f>IF(AND(TimeSpend[[#This Row],[Personnel number]]&lt;&gt;"",TimeSpend[[#This Row],[Date]]&lt;&gt;""),Utilization!$J$2,"")</f>
        <v/>
      </c>
      <c r="M1699" t="str">
        <f>IF(AND(TimeSpend[[#This Row],[Personnel number]]&lt;&gt;"",TimeSpend[[#This Row],[Date]]&lt;&gt;""),TimeSpend[[#This Row],[Employee Name]],"")</f>
        <v/>
      </c>
      <c r="N1699" t="str">
        <f t="shared" si="52"/>
        <v/>
      </c>
      <c r="O1699" t="str">
        <f t="shared" si="53"/>
        <v/>
      </c>
      <c r="P1699" t="str">
        <f>IF(D1699&lt;&gt;"",VLOOKUP(D1699,Projects!B:C,2,0),"")</f>
        <v/>
      </c>
    </row>
    <row r="1700" spans="1:16" x14ac:dyDescent="0.25">
      <c r="A1700" t="str">
        <f>UPPER(IF(AND(TimeSpend[[#This Row],[Personnel number]]&lt;&gt;"",TimeSpend[[#This Row],[Date]]&lt;&gt;""),TimeSpend[[#This Row],[Personnel number]],""))</f>
        <v/>
      </c>
      <c r="B1700" s="85" t="str">
        <f>IF(AND(TimeSpend[[#This Row],[Personnel number]]&lt;&gt;"",TimeSpend[[#This Row],[Date]]&lt;&gt;""),TEXT(TimeSpend[[#This Row],[Date]],"[$-409]yyyyMMdd"),"")</f>
        <v/>
      </c>
      <c r="C1700" s="33" t="str">
        <f>IF(AND(TimeSpend[[#This Row],[Personnel number]]&lt;&gt;"",TimeSpend[[#This Row],[Date]]&lt;&gt;""),SUBSTITUTE(TimeSpend[[#This Row],[Hours]],",","."),"")</f>
        <v/>
      </c>
      <c r="D1700" t="str">
        <f>IF(AND(TimeSpend[[#This Row],[Personnel number]]&lt;&gt;"",TimeSpend[[#This Row],[Date]]&lt;&gt;""),TimeSpend[[#This Row],[Network]],"")</f>
        <v/>
      </c>
      <c r="E1700" t="str">
        <f>IF(AND(TimeSpend[[#This Row],[Personnel number]]&lt;&gt;"",TimeSpend[[#This Row],[Date]]&lt;&gt;""),TimeSpend[[#This Row],[Network Description]],"")</f>
        <v/>
      </c>
      <c r="F1700" t="str">
        <f>IF(AND(TimeSpend[[#This Row],[Personnel number]]&lt;&gt;"",TimeSpend[[#This Row],[Date]]&lt;&gt;""),TimeSpend[[#This Row],[Activity]],"")</f>
        <v/>
      </c>
      <c r="G1700" t="str">
        <f>IF(AND(TimeSpend[[#This Row],[Personnel number]]&lt;&gt;"",TimeSpend[[#This Row],[Date]]&lt;&gt;""),TimeSpend[[#This Row],[Activity description]],"")</f>
        <v/>
      </c>
      <c r="H1700" s="36" t="str">
        <f>IF(AND(TimeSpend[[#This Row],[Personnel number]]&lt;&gt;"",TimeSpend[[#This Row],[Date]]&lt;&gt;""),TimeSpend[[#This Row],[Start Time]],"")</f>
        <v/>
      </c>
      <c r="I1700" s="36" t="str">
        <f>IF(AND(TimeSpend[[#This Row],[Personnel number]]&lt;&gt;"",TimeSpend[[#This Row],[Date]]&lt;&gt;""),TimeSpend[[#This Row],[End Time]],"")</f>
        <v/>
      </c>
      <c r="J1700" t="str">
        <f>IF(AND(TimeSpend[[#This Row],[Personnel number]]&lt;&gt;"",TimeSpend[[#This Row],[Date]]&lt;&gt;""),TimeSpend[[#This Row],[Location]],"")</f>
        <v/>
      </c>
      <c r="K1700" t="str">
        <f>IF(AND(TimeSpend[[#This Row],[Personnel number]]&lt;&gt;"",TimeSpend[[#This Row],[Date]]&lt;&gt;""),TimeSpend[[#This Row],[Task]],"")</f>
        <v/>
      </c>
      <c r="L1700" t="str">
        <f>IF(AND(TimeSpend[[#This Row],[Personnel number]]&lt;&gt;"",TimeSpend[[#This Row],[Date]]&lt;&gt;""),Utilization!$J$2,"")</f>
        <v/>
      </c>
      <c r="M1700" t="str">
        <f>IF(AND(TimeSpend[[#This Row],[Personnel number]]&lt;&gt;"",TimeSpend[[#This Row],[Date]]&lt;&gt;""),TimeSpend[[#This Row],[Employee Name]],"")</f>
        <v/>
      </c>
      <c r="N1700" t="str">
        <f t="shared" si="52"/>
        <v/>
      </c>
      <c r="O1700" t="str">
        <f t="shared" si="53"/>
        <v/>
      </c>
      <c r="P1700" t="str">
        <f>IF(D1700&lt;&gt;"",VLOOKUP(D1700,Projects!B:C,2,0),"")</f>
        <v/>
      </c>
    </row>
    <row r="1701" spans="1:16" x14ac:dyDescent="0.25">
      <c r="A1701" t="str">
        <f>UPPER(IF(AND(TimeSpend[[#This Row],[Personnel number]]&lt;&gt;"",TimeSpend[[#This Row],[Date]]&lt;&gt;""),TimeSpend[[#This Row],[Personnel number]],""))</f>
        <v/>
      </c>
      <c r="B1701" s="85" t="str">
        <f>IF(AND(TimeSpend[[#This Row],[Personnel number]]&lt;&gt;"",TimeSpend[[#This Row],[Date]]&lt;&gt;""),TEXT(TimeSpend[[#This Row],[Date]],"[$-409]yyyyMMdd"),"")</f>
        <v/>
      </c>
      <c r="C1701" s="33" t="str">
        <f>IF(AND(TimeSpend[[#This Row],[Personnel number]]&lt;&gt;"",TimeSpend[[#This Row],[Date]]&lt;&gt;""),SUBSTITUTE(TimeSpend[[#This Row],[Hours]],",","."),"")</f>
        <v/>
      </c>
      <c r="D1701" t="str">
        <f>IF(AND(TimeSpend[[#This Row],[Personnel number]]&lt;&gt;"",TimeSpend[[#This Row],[Date]]&lt;&gt;""),TimeSpend[[#This Row],[Network]],"")</f>
        <v/>
      </c>
      <c r="E1701" t="str">
        <f>IF(AND(TimeSpend[[#This Row],[Personnel number]]&lt;&gt;"",TimeSpend[[#This Row],[Date]]&lt;&gt;""),TimeSpend[[#This Row],[Network Description]],"")</f>
        <v/>
      </c>
      <c r="F1701" t="str">
        <f>IF(AND(TimeSpend[[#This Row],[Personnel number]]&lt;&gt;"",TimeSpend[[#This Row],[Date]]&lt;&gt;""),TimeSpend[[#This Row],[Activity]],"")</f>
        <v/>
      </c>
      <c r="G1701" t="str">
        <f>IF(AND(TimeSpend[[#This Row],[Personnel number]]&lt;&gt;"",TimeSpend[[#This Row],[Date]]&lt;&gt;""),TimeSpend[[#This Row],[Activity description]],"")</f>
        <v/>
      </c>
      <c r="H1701" s="36" t="str">
        <f>IF(AND(TimeSpend[[#This Row],[Personnel number]]&lt;&gt;"",TimeSpend[[#This Row],[Date]]&lt;&gt;""),TimeSpend[[#This Row],[Start Time]],"")</f>
        <v/>
      </c>
      <c r="I1701" s="36" t="str">
        <f>IF(AND(TimeSpend[[#This Row],[Personnel number]]&lt;&gt;"",TimeSpend[[#This Row],[Date]]&lt;&gt;""),TimeSpend[[#This Row],[End Time]],"")</f>
        <v/>
      </c>
      <c r="J1701" t="str">
        <f>IF(AND(TimeSpend[[#This Row],[Personnel number]]&lt;&gt;"",TimeSpend[[#This Row],[Date]]&lt;&gt;""),TimeSpend[[#This Row],[Location]],"")</f>
        <v/>
      </c>
      <c r="K1701" t="str">
        <f>IF(AND(TimeSpend[[#This Row],[Personnel number]]&lt;&gt;"",TimeSpend[[#This Row],[Date]]&lt;&gt;""),TimeSpend[[#This Row],[Task]],"")</f>
        <v/>
      </c>
      <c r="L1701" t="str">
        <f>IF(AND(TimeSpend[[#This Row],[Personnel number]]&lt;&gt;"",TimeSpend[[#This Row],[Date]]&lt;&gt;""),Utilization!$J$2,"")</f>
        <v/>
      </c>
      <c r="M1701" t="str">
        <f>IF(AND(TimeSpend[[#This Row],[Personnel number]]&lt;&gt;"",TimeSpend[[#This Row],[Date]]&lt;&gt;""),TimeSpend[[#This Row],[Employee Name]],"")</f>
        <v/>
      </c>
      <c r="N1701" t="str">
        <f t="shared" si="52"/>
        <v/>
      </c>
      <c r="O1701" t="str">
        <f t="shared" si="53"/>
        <v/>
      </c>
      <c r="P1701" t="str">
        <f>IF(D1701&lt;&gt;"",VLOOKUP(D1701,Projects!B:C,2,0),"")</f>
        <v/>
      </c>
    </row>
    <row r="1702" spans="1:16" x14ac:dyDescent="0.25">
      <c r="A1702" t="str">
        <f>UPPER(IF(AND(TimeSpend[[#This Row],[Personnel number]]&lt;&gt;"",TimeSpend[[#This Row],[Date]]&lt;&gt;""),TimeSpend[[#This Row],[Personnel number]],""))</f>
        <v/>
      </c>
      <c r="B1702" s="85" t="str">
        <f>IF(AND(TimeSpend[[#This Row],[Personnel number]]&lt;&gt;"",TimeSpend[[#This Row],[Date]]&lt;&gt;""),TEXT(TimeSpend[[#This Row],[Date]],"[$-409]yyyyMMdd"),"")</f>
        <v/>
      </c>
      <c r="C1702" s="33" t="str">
        <f>IF(AND(TimeSpend[[#This Row],[Personnel number]]&lt;&gt;"",TimeSpend[[#This Row],[Date]]&lt;&gt;""),SUBSTITUTE(TimeSpend[[#This Row],[Hours]],",","."),"")</f>
        <v/>
      </c>
      <c r="D1702" t="str">
        <f>IF(AND(TimeSpend[[#This Row],[Personnel number]]&lt;&gt;"",TimeSpend[[#This Row],[Date]]&lt;&gt;""),TimeSpend[[#This Row],[Network]],"")</f>
        <v/>
      </c>
      <c r="E1702" t="str">
        <f>IF(AND(TimeSpend[[#This Row],[Personnel number]]&lt;&gt;"",TimeSpend[[#This Row],[Date]]&lt;&gt;""),TimeSpend[[#This Row],[Network Description]],"")</f>
        <v/>
      </c>
      <c r="F1702" t="str">
        <f>IF(AND(TimeSpend[[#This Row],[Personnel number]]&lt;&gt;"",TimeSpend[[#This Row],[Date]]&lt;&gt;""),TimeSpend[[#This Row],[Activity]],"")</f>
        <v/>
      </c>
      <c r="G1702" t="str">
        <f>IF(AND(TimeSpend[[#This Row],[Personnel number]]&lt;&gt;"",TimeSpend[[#This Row],[Date]]&lt;&gt;""),TimeSpend[[#This Row],[Activity description]],"")</f>
        <v/>
      </c>
      <c r="H1702" s="36" t="str">
        <f>IF(AND(TimeSpend[[#This Row],[Personnel number]]&lt;&gt;"",TimeSpend[[#This Row],[Date]]&lt;&gt;""),TimeSpend[[#This Row],[Start Time]],"")</f>
        <v/>
      </c>
      <c r="I1702" s="36" t="str">
        <f>IF(AND(TimeSpend[[#This Row],[Personnel number]]&lt;&gt;"",TimeSpend[[#This Row],[Date]]&lt;&gt;""),TimeSpend[[#This Row],[End Time]],"")</f>
        <v/>
      </c>
      <c r="J1702" t="str">
        <f>IF(AND(TimeSpend[[#This Row],[Personnel number]]&lt;&gt;"",TimeSpend[[#This Row],[Date]]&lt;&gt;""),TimeSpend[[#This Row],[Location]],"")</f>
        <v/>
      </c>
      <c r="K1702" t="str">
        <f>IF(AND(TimeSpend[[#This Row],[Personnel number]]&lt;&gt;"",TimeSpend[[#This Row],[Date]]&lt;&gt;""),TimeSpend[[#This Row],[Task]],"")</f>
        <v/>
      </c>
      <c r="L1702" t="str">
        <f>IF(AND(TimeSpend[[#This Row],[Personnel number]]&lt;&gt;"",TimeSpend[[#This Row],[Date]]&lt;&gt;""),Utilization!$J$2,"")</f>
        <v/>
      </c>
      <c r="M1702" t="str">
        <f>IF(AND(TimeSpend[[#This Row],[Personnel number]]&lt;&gt;"",TimeSpend[[#This Row],[Date]]&lt;&gt;""),TimeSpend[[#This Row],[Employee Name]],"")</f>
        <v/>
      </c>
      <c r="N1702" t="str">
        <f t="shared" si="52"/>
        <v/>
      </c>
      <c r="O1702" t="str">
        <f t="shared" si="53"/>
        <v/>
      </c>
      <c r="P1702" t="str">
        <f>IF(D1702&lt;&gt;"",VLOOKUP(D1702,Projects!B:C,2,0),"")</f>
        <v/>
      </c>
    </row>
    <row r="1703" spans="1:16" x14ac:dyDescent="0.25">
      <c r="A1703" t="str">
        <f>UPPER(IF(AND(TimeSpend[[#This Row],[Personnel number]]&lt;&gt;"",TimeSpend[[#This Row],[Date]]&lt;&gt;""),TimeSpend[[#This Row],[Personnel number]],""))</f>
        <v/>
      </c>
      <c r="B1703" s="85" t="str">
        <f>IF(AND(TimeSpend[[#This Row],[Personnel number]]&lt;&gt;"",TimeSpend[[#This Row],[Date]]&lt;&gt;""),TEXT(TimeSpend[[#This Row],[Date]],"[$-409]yyyyMMdd"),"")</f>
        <v/>
      </c>
      <c r="C1703" s="33" t="str">
        <f>IF(AND(TimeSpend[[#This Row],[Personnel number]]&lt;&gt;"",TimeSpend[[#This Row],[Date]]&lt;&gt;""),SUBSTITUTE(TimeSpend[[#This Row],[Hours]],",","."),"")</f>
        <v/>
      </c>
      <c r="D1703" t="str">
        <f>IF(AND(TimeSpend[[#This Row],[Personnel number]]&lt;&gt;"",TimeSpend[[#This Row],[Date]]&lt;&gt;""),TimeSpend[[#This Row],[Network]],"")</f>
        <v/>
      </c>
      <c r="E1703" t="str">
        <f>IF(AND(TimeSpend[[#This Row],[Personnel number]]&lt;&gt;"",TimeSpend[[#This Row],[Date]]&lt;&gt;""),TimeSpend[[#This Row],[Network Description]],"")</f>
        <v/>
      </c>
      <c r="F1703" t="str">
        <f>IF(AND(TimeSpend[[#This Row],[Personnel number]]&lt;&gt;"",TimeSpend[[#This Row],[Date]]&lt;&gt;""),TimeSpend[[#This Row],[Activity]],"")</f>
        <v/>
      </c>
      <c r="G1703" t="str">
        <f>IF(AND(TimeSpend[[#This Row],[Personnel number]]&lt;&gt;"",TimeSpend[[#This Row],[Date]]&lt;&gt;""),TimeSpend[[#This Row],[Activity description]],"")</f>
        <v/>
      </c>
      <c r="H1703" s="36" t="str">
        <f>IF(AND(TimeSpend[[#This Row],[Personnel number]]&lt;&gt;"",TimeSpend[[#This Row],[Date]]&lt;&gt;""),TimeSpend[[#This Row],[Start Time]],"")</f>
        <v/>
      </c>
      <c r="I1703" s="36" t="str">
        <f>IF(AND(TimeSpend[[#This Row],[Personnel number]]&lt;&gt;"",TimeSpend[[#This Row],[Date]]&lt;&gt;""),TimeSpend[[#This Row],[End Time]],"")</f>
        <v/>
      </c>
      <c r="J1703" t="str">
        <f>IF(AND(TimeSpend[[#This Row],[Personnel number]]&lt;&gt;"",TimeSpend[[#This Row],[Date]]&lt;&gt;""),TimeSpend[[#This Row],[Location]],"")</f>
        <v/>
      </c>
      <c r="K1703" t="str">
        <f>IF(AND(TimeSpend[[#This Row],[Personnel number]]&lt;&gt;"",TimeSpend[[#This Row],[Date]]&lt;&gt;""),TimeSpend[[#This Row],[Task]],"")</f>
        <v/>
      </c>
      <c r="L1703" t="str">
        <f>IF(AND(TimeSpend[[#This Row],[Personnel number]]&lt;&gt;"",TimeSpend[[#This Row],[Date]]&lt;&gt;""),Utilization!$J$2,"")</f>
        <v/>
      </c>
      <c r="M1703" t="str">
        <f>IF(AND(TimeSpend[[#This Row],[Personnel number]]&lt;&gt;"",TimeSpend[[#This Row],[Date]]&lt;&gt;""),TimeSpend[[#This Row],[Employee Name]],"")</f>
        <v/>
      </c>
      <c r="N1703" t="str">
        <f t="shared" si="52"/>
        <v/>
      </c>
      <c r="O1703" t="str">
        <f t="shared" si="53"/>
        <v/>
      </c>
      <c r="P1703" t="str">
        <f>IF(D1703&lt;&gt;"",VLOOKUP(D1703,Projects!B:C,2,0),"")</f>
        <v/>
      </c>
    </row>
    <row r="1704" spans="1:16" x14ac:dyDescent="0.25">
      <c r="A1704" t="str">
        <f>UPPER(IF(AND(TimeSpend[[#This Row],[Personnel number]]&lt;&gt;"",TimeSpend[[#This Row],[Date]]&lt;&gt;""),TimeSpend[[#This Row],[Personnel number]],""))</f>
        <v/>
      </c>
      <c r="B1704" s="85" t="str">
        <f>IF(AND(TimeSpend[[#This Row],[Personnel number]]&lt;&gt;"",TimeSpend[[#This Row],[Date]]&lt;&gt;""),TEXT(TimeSpend[[#This Row],[Date]],"[$-409]yyyyMMdd"),"")</f>
        <v/>
      </c>
      <c r="C1704" s="33" t="str">
        <f>IF(AND(TimeSpend[[#This Row],[Personnel number]]&lt;&gt;"",TimeSpend[[#This Row],[Date]]&lt;&gt;""),SUBSTITUTE(TimeSpend[[#This Row],[Hours]],",","."),"")</f>
        <v/>
      </c>
      <c r="D1704" t="str">
        <f>IF(AND(TimeSpend[[#This Row],[Personnel number]]&lt;&gt;"",TimeSpend[[#This Row],[Date]]&lt;&gt;""),TimeSpend[[#This Row],[Network]],"")</f>
        <v/>
      </c>
      <c r="E1704" t="str">
        <f>IF(AND(TimeSpend[[#This Row],[Personnel number]]&lt;&gt;"",TimeSpend[[#This Row],[Date]]&lt;&gt;""),TimeSpend[[#This Row],[Network Description]],"")</f>
        <v/>
      </c>
      <c r="F1704" t="str">
        <f>IF(AND(TimeSpend[[#This Row],[Personnel number]]&lt;&gt;"",TimeSpend[[#This Row],[Date]]&lt;&gt;""),TimeSpend[[#This Row],[Activity]],"")</f>
        <v/>
      </c>
      <c r="G1704" t="str">
        <f>IF(AND(TimeSpend[[#This Row],[Personnel number]]&lt;&gt;"",TimeSpend[[#This Row],[Date]]&lt;&gt;""),TimeSpend[[#This Row],[Activity description]],"")</f>
        <v/>
      </c>
      <c r="H1704" s="36" t="str">
        <f>IF(AND(TimeSpend[[#This Row],[Personnel number]]&lt;&gt;"",TimeSpend[[#This Row],[Date]]&lt;&gt;""),TimeSpend[[#This Row],[Start Time]],"")</f>
        <v/>
      </c>
      <c r="I1704" s="36" t="str">
        <f>IF(AND(TimeSpend[[#This Row],[Personnel number]]&lt;&gt;"",TimeSpend[[#This Row],[Date]]&lt;&gt;""),TimeSpend[[#This Row],[End Time]],"")</f>
        <v/>
      </c>
      <c r="J1704" t="str">
        <f>IF(AND(TimeSpend[[#This Row],[Personnel number]]&lt;&gt;"",TimeSpend[[#This Row],[Date]]&lt;&gt;""),TimeSpend[[#This Row],[Location]],"")</f>
        <v/>
      </c>
      <c r="K1704" t="str">
        <f>IF(AND(TimeSpend[[#This Row],[Personnel number]]&lt;&gt;"",TimeSpend[[#This Row],[Date]]&lt;&gt;""),TimeSpend[[#This Row],[Task]],"")</f>
        <v/>
      </c>
      <c r="L1704" t="str">
        <f>IF(AND(TimeSpend[[#This Row],[Personnel number]]&lt;&gt;"",TimeSpend[[#This Row],[Date]]&lt;&gt;""),Utilization!$J$2,"")</f>
        <v/>
      </c>
      <c r="M1704" t="str">
        <f>IF(AND(TimeSpend[[#This Row],[Personnel number]]&lt;&gt;"",TimeSpend[[#This Row],[Date]]&lt;&gt;""),TimeSpend[[#This Row],[Employee Name]],"")</f>
        <v/>
      </c>
      <c r="N1704" t="str">
        <f t="shared" si="52"/>
        <v/>
      </c>
      <c r="O1704" t="str">
        <f t="shared" si="53"/>
        <v/>
      </c>
      <c r="P1704" t="str">
        <f>IF(D1704&lt;&gt;"",VLOOKUP(D1704,Projects!B:C,2,0),"")</f>
        <v/>
      </c>
    </row>
    <row r="1705" spans="1:16" x14ac:dyDescent="0.25">
      <c r="A1705" t="str">
        <f>UPPER(IF(AND(TimeSpend[[#This Row],[Personnel number]]&lt;&gt;"",TimeSpend[[#This Row],[Date]]&lt;&gt;""),TimeSpend[[#This Row],[Personnel number]],""))</f>
        <v/>
      </c>
      <c r="B1705" s="85" t="str">
        <f>IF(AND(TimeSpend[[#This Row],[Personnel number]]&lt;&gt;"",TimeSpend[[#This Row],[Date]]&lt;&gt;""),TEXT(TimeSpend[[#This Row],[Date]],"[$-409]yyyyMMdd"),"")</f>
        <v/>
      </c>
      <c r="C1705" s="33" t="str">
        <f>IF(AND(TimeSpend[[#This Row],[Personnel number]]&lt;&gt;"",TimeSpend[[#This Row],[Date]]&lt;&gt;""),SUBSTITUTE(TimeSpend[[#This Row],[Hours]],",","."),"")</f>
        <v/>
      </c>
      <c r="D1705" t="str">
        <f>IF(AND(TimeSpend[[#This Row],[Personnel number]]&lt;&gt;"",TimeSpend[[#This Row],[Date]]&lt;&gt;""),TimeSpend[[#This Row],[Network]],"")</f>
        <v/>
      </c>
      <c r="E1705" t="str">
        <f>IF(AND(TimeSpend[[#This Row],[Personnel number]]&lt;&gt;"",TimeSpend[[#This Row],[Date]]&lt;&gt;""),TimeSpend[[#This Row],[Network Description]],"")</f>
        <v/>
      </c>
      <c r="F1705" t="str">
        <f>IF(AND(TimeSpend[[#This Row],[Personnel number]]&lt;&gt;"",TimeSpend[[#This Row],[Date]]&lt;&gt;""),TimeSpend[[#This Row],[Activity]],"")</f>
        <v/>
      </c>
      <c r="G1705" t="str">
        <f>IF(AND(TimeSpend[[#This Row],[Personnel number]]&lt;&gt;"",TimeSpend[[#This Row],[Date]]&lt;&gt;""),TimeSpend[[#This Row],[Activity description]],"")</f>
        <v/>
      </c>
      <c r="H1705" s="36" t="str">
        <f>IF(AND(TimeSpend[[#This Row],[Personnel number]]&lt;&gt;"",TimeSpend[[#This Row],[Date]]&lt;&gt;""),TimeSpend[[#This Row],[Start Time]],"")</f>
        <v/>
      </c>
      <c r="I1705" s="36" t="str">
        <f>IF(AND(TimeSpend[[#This Row],[Personnel number]]&lt;&gt;"",TimeSpend[[#This Row],[Date]]&lt;&gt;""),TimeSpend[[#This Row],[End Time]],"")</f>
        <v/>
      </c>
      <c r="J1705" t="str">
        <f>IF(AND(TimeSpend[[#This Row],[Personnel number]]&lt;&gt;"",TimeSpend[[#This Row],[Date]]&lt;&gt;""),TimeSpend[[#This Row],[Location]],"")</f>
        <v/>
      </c>
      <c r="K1705" t="str">
        <f>IF(AND(TimeSpend[[#This Row],[Personnel number]]&lt;&gt;"",TimeSpend[[#This Row],[Date]]&lt;&gt;""),TimeSpend[[#This Row],[Task]],"")</f>
        <v/>
      </c>
      <c r="L1705" t="str">
        <f>IF(AND(TimeSpend[[#This Row],[Personnel number]]&lt;&gt;"",TimeSpend[[#This Row],[Date]]&lt;&gt;""),Utilization!$J$2,"")</f>
        <v/>
      </c>
      <c r="M1705" t="str">
        <f>IF(AND(TimeSpend[[#This Row],[Personnel number]]&lt;&gt;"",TimeSpend[[#This Row],[Date]]&lt;&gt;""),TimeSpend[[#This Row],[Employee Name]],"")</f>
        <v/>
      </c>
      <c r="N1705" t="str">
        <f t="shared" si="52"/>
        <v/>
      </c>
      <c r="O1705" t="str">
        <f t="shared" si="53"/>
        <v/>
      </c>
      <c r="P1705" t="str">
        <f>IF(D1705&lt;&gt;"",VLOOKUP(D1705,Projects!B:C,2,0),"")</f>
        <v/>
      </c>
    </row>
    <row r="1706" spans="1:16" x14ac:dyDescent="0.25">
      <c r="A1706" t="str">
        <f>UPPER(IF(AND(TimeSpend[[#This Row],[Personnel number]]&lt;&gt;"",TimeSpend[[#This Row],[Date]]&lt;&gt;""),TimeSpend[[#This Row],[Personnel number]],""))</f>
        <v/>
      </c>
      <c r="B1706" s="85" t="str">
        <f>IF(AND(TimeSpend[[#This Row],[Personnel number]]&lt;&gt;"",TimeSpend[[#This Row],[Date]]&lt;&gt;""),TEXT(TimeSpend[[#This Row],[Date]],"[$-409]yyyyMMdd"),"")</f>
        <v/>
      </c>
      <c r="C1706" s="33" t="str">
        <f>IF(AND(TimeSpend[[#This Row],[Personnel number]]&lt;&gt;"",TimeSpend[[#This Row],[Date]]&lt;&gt;""),SUBSTITUTE(TimeSpend[[#This Row],[Hours]],",","."),"")</f>
        <v/>
      </c>
      <c r="D1706" t="str">
        <f>IF(AND(TimeSpend[[#This Row],[Personnel number]]&lt;&gt;"",TimeSpend[[#This Row],[Date]]&lt;&gt;""),TimeSpend[[#This Row],[Network]],"")</f>
        <v/>
      </c>
      <c r="E1706" t="str">
        <f>IF(AND(TimeSpend[[#This Row],[Personnel number]]&lt;&gt;"",TimeSpend[[#This Row],[Date]]&lt;&gt;""),TimeSpend[[#This Row],[Network Description]],"")</f>
        <v/>
      </c>
      <c r="F1706" t="str">
        <f>IF(AND(TimeSpend[[#This Row],[Personnel number]]&lt;&gt;"",TimeSpend[[#This Row],[Date]]&lt;&gt;""),TimeSpend[[#This Row],[Activity]],"")</f>
        <v/>
      </c>
      <c r="G1706" t="str">
        <f>IF(AND(TimeSpend[[#This Row],[Personnel number]]&lt;&gt;"",TimeSpend[[#This Row],[Date]]&lt;&gt;""),TimeSpend[[#This Row],[Activity description]],"")</f>
        <v/>
      </c>
      <c r="H1706" s="36" t="str">
        <f>IF(AND(TimeSpend[[#This Row],[Personnel number]]&lt;&gt;"",TimeSpend[[#This Row],[Date]]&lt;&gt;""),TimeSpend[[#This Row],[Start Time]],"")</f>
        <v/>
      </c>
      <c r="I1706" s="36" t="str">
        <f>IF(AND(TimeSpend[[#This Row],[Personnel number]]&lt;&gt;"",TimeSpend[[#This Row],[Date]]&lt;&gt;""),TimeSpend[[#This Row],[End Time]],"")</f>
        <v/>
      </c>
      <c r="J1706" t="str">
        <f>IF(AND(TimeSpend[[#This Row],[Personnel number]]&lt;&gt;"",TimeSpend[[#This Row],[Date]]&lt;&gt;""),TimeSpend[[#This Row],[Location]],"")</f>
        <v/>
      </c>
      <c r="K1706" t="str">
        <f>IF(AND(TimeSpend[[#This Row],[Personnel number]]&lt;&gt;"",TimeSpend[[#This Row],[Date]]&lt;&gt;""),TimeSpend[[#This Row],[Task]],"")</f>
        <v/>
      </c>
      <c r="L1706" t="str">
        <f>IF(AND(TimeSpend[[#This Row],[Personnel number]]&lt;&gt;"",TimeSpend[[#This Row],[Date]]&lt;&gt;""),Utilization!$J$2,"")</f>
        <v/>
      </c>
      <c r="M1706" t="str">
        <f>IF(AND(TimeSpend[[#This Row],[Personnel number]]&lt;&gt;"",TimeSpend[[#This Row],[Date]]&lt;&gt;""),TimeSpend[[#This Row],[Employee Name]],"")</f>
        <v/>
      </c>
      <c r="N1706" t="str">
        <f t="shared" si="52"/>
        <v/>
      </c>
      <c r="O1706" t="str">
        <f t="shared" si="53"/>
        <v/>
      </c>
      <c r="P1706" t="str">
        <f>IF(D1706&lt;&gt;"",VLOOKUP(D1706,Projects!B:C,2,0),"")</f>
        <v/>
      </c>
    </row>
    <row r="1707" spans="1:16" x14ac:dyDescent="0.25">
      <c r="A1707" t="str">
        <f>UPPER(IF(AND(TimeSpend[[#This Row],[Personnel number]]&lt;&gt;"",TimeSpend[[#This Row],[Date]]&lt;&gt;""),TimeSpend[[#This Row],[Personnel number]],""))</f>
        <v/>
      </c>
      <c r="B1707" s="85" t="str">
        <f>IF(AND(TimeSpend[[#This Row],[Personnel number]]&lt;&gt;"",TimeSpend[[#This Row],[Date]]&lt;&gt;""),TEXT(TimeSpend[[#This Row],[Date]],"[$-409]yyyyMMdd"),"")</f>
        <v/>
      </c>
      <c r="C1707" s="33" t="str">
        <f>IF(AND(TimeSpend[[#This Row],[Personnel number]]&lt;&gt;"",TimeSpend[[#This Row],[Date]]&lt;&gt;""),SUBSTITUTE(TimeSpend[[#This Row],[Hours]],",","."),"")</f>
        <v/>
      </c>
      <c r="D1707" t="str">
        <f>IF(AND(TimeSpend[[#This Row],[Personnel number]]&lt;&gt;"",TimeSpend[[#This Row],[Date]]&lt;&gt;""),TimeSpend[[#This Row],[Network]],"")</f>
        <v/>
      </c>
      <c r="E1707" t="str">
        <f>IF(AND(TimeSpend[[#This Row],[Personnel number]]&lt;&gt;"",TimeSpend[[#This Row],[Date]]&lt;&gt;""),TimeSpend[[#This Row],[Network Description]],"")</f>
        <v/>
      </c>
      <c r="F1707" t="str">
        <f>IF(AND(TimeSpend[[#This Row],[Personnel number]]&lt;&gt;"",TimeSpend[[#This Row],[Date]]&lt;&gt;""),TimeSpend[[#This Row],[Activity]],"")</f>
        <v/>
      </c>
      <c r="G1707" t="str">
        <f>IF(AND(TimeSpend[[#This Row],[Personnel number]]&lt;&gt;"",TimeSpend[[#This Row],[Date]]&lt;&gt;""),TimeSpend[[#This Row],[Activity description]],"")</f>
        <v/>
      </c>
      <c r="H1707" s="36" t="str">
        <f>IF(AND(TimeSpend[[#This Row],[Personnel number]]&lt;&gt;"",TimeSpend[[#This Row],[Date]]&lt;&gt;""),TimeSpend[[#This Row],[Start Time]],"")</f>
        <v/>
      </c>
      <c r="I1707" s="36" t="str">
        <f>IF(AND(TimeSpend[[#This Row],[Personnel number]]&lt;&gt;"",TimeSpend[[#This Row],[Date]]&lt;&gt;""),TimeSpend[[#This Row],[End Time]],"")</f>
        <v/>
      </c>
      <c r="J1707" t="str">
        <f>IF(AND(TimeSpend[[#This Row],[Personnel number]]&lt;&gt;"",TimeSpend[[#This Row],[Date]]&lt;&gt;""),TimeSpend[[#This Row],[Location]],"")</f>
        <v/>
      </c>
      <c r="K1707" t="str">
        <f>IF(AND(TimeSpend[[#This Row],[Personnel number]]&lt;&gt;"",TimeSpend[[#This Row],[Date]]&lt;&gt;""),TimeSpend[[#This Row],[Task]],"")</f>
        <v/>
      </c>
      <c r="L1707" t="str">
        <f>IF(AND(TimeSpend[[#This Row],[Personnel number]]&lt;&gt;"",TimeSpend[[#This Row],[Date]]&lt;&gt;""),Utilization!$J$2,"")</f>
        <v/>
      </c>
      <c r="M1707" t="str">
        <f>IF(AND(TimeSpend[[#This Row],[Personnel number]]&lt;&gt;"",TimeSpend[[#This Row],[Date]]&lt;&gt;""),TimeSpend[[#This Row],[Employee Name]],"")</f>
        <v/>
      </c>
      <c r="N1707" t="str">
        <f t="shared" si="52"/>
        <v/>
      </c>
      <c r="O1707" t="str">
        <f t="shared" si="53"/>
        <v/>
      </c>
      <c r="P1707" t="str">
        <f>IF(D1707&lt;&gt;"",VLOOKUP(D1707,Projects!B:C,2,0),"")</f>
        <v/>
      </c>
    </row>
    <row r="1708" spans="1:16" x14ac:dyDescent="0.25">
      <c r="A1708" t="str">
        <f>UPPER(IF(AND(TimeSpend[[#This Row],[Personnel number]]&lt;&gt;"",TimeSpend[[#This Row],[Date]]&lt;&gt;""),TimeSpend[[#This Row],[Personnel number]],""))</f>
        <v/>
      </c>
      <c r="B1708" s="85" t="str">
        <f>IF(AND(TimeSpend[[#This Row],[Personnel number]]&lt;&gt;"",TimeSpend[[#This Row],[Date]]&lt;&gt;""),TEXT(TimeSpend[[#This Row],[Date]],"[$-409]yyyyMMdd"),"")</f>
        <v/>
      </c>
      <c r="C1708" s="33" t="str">
        <f>IF(AND(TimeSpend[[#This Row],[Personnel number]]&lt;&gt;"",TimeSpend[[#This Row],[Date]]&lt;&gt;""),SUBSTITUTE(TimeSpend[[#This Row],[Hours]],",","."),"")</f>
        <v/>
      </c>
      <c r="D1708" t="str">
        <f>IF(AND(TimeSpend[[#This Row],[Personnel number]]&lt;&gt;"",TimeSpend[[#This Row],[Date]]&lt;&gt;""),TimeSpend[[#This Row],[Network]],"")</f>
        <v/>
      </c>
      <c r="E1708" t="str">
        <f>IF(AND(TimeSpend[[#This Row],[Personnel number]]&lt;&gt;"",TimeSpend[[#This Row],[Date]]&lt;&gt;""),TimeSpend[[#This Row],[Network Description]],"")</f>
        <v/>
      </c>
      <c r="F1708" t="str">
        <f>IF(AND(TimeSpend[[#This Row],[Personnel number]]&lt;&gt;"",TimeSpend[[#This Row],[Date]]&lt;&gt;""),TimeSpend[[#This Row],[Activity]],"")</f>
        <v/>
      </c>
      <c r="G1708" t="str">
        <f>IF(AND(TimeSpend[[#This Row],[Personnel number]]&lt;&gt;"",TimeSpend[[#This Row],[Date]]&lt;&gt;""),TimeSpend[[#This Row],[Activity description]],"")</f>
        <v/>
      </c>
      <c r="H1708" s="36" t="str">
        <f>IF(AND(TimeSpend[[#This Row],[Personnel number]]&lt;&gt;"",TimeSpend[[#This Row],[Date]]&lt;&gt;""),TimeSpend[[#This Row],[Start Time]],"")</f>
        <v/>
      </c>
      <c r="I1708" s="36" t="str">
        <f>IF(AND(TimeSpend[[#This Row],[Personnel number]]&lt;&gt;"",TimeSpend[[#This Row],[Date]]&lt;&gt;""),TimeSpend[[#This Row],[End Time]],"")</f>
        <v/>
      </c>
      <c r="J1708" t="str">
        <f>IF(AND(TimeSpend[[#This Row],[Personnel number]]&lt;&gt;"",TimeSpend[[#This Row],[Date]]&lt;&gt;""),TimeSpend[[#This Row],[Location]],"")</f>
        <v/>
      </c>
      <c r="K1708" t="str">
        <f>IF(AND(TimeSpend[[#This Row],[Personnel number]]&lt;&gt;"",TimeSpend[[#This Row],[Date]]&lt;&gt;""),TimeSpend[[#This Row],[Task]],"")</f>
        <v/>
      </c>
      <c r="L1708" t="str">
        <f>IF(AND(TimeSpend[[#This Row],[Personnel number]]&lt;&gt;"",TimeSpend[[#This Row],[Date]]&lt;&gt;""),Utilization!$J$2,"")</f>
        <v/>
      </c>
      <c r="M1708" t="str">
        <f>IF(AND(TimeSpend[[#This Row],[Personnel number]]&lt;&gt;"",TimeSpend[[#This Row],[Date]]&lt;&gt;""),TimeSpend[[#This Row],[Employee Name]],"")</f>
        <v/>
      </c>
      <c r="N1708" t="str">
        <f t="shared" si="52"/>
        <v/>
      </c>
      <c r="O1708" t="str">
        <f t="shared" si="53"/>
        <v/>
      </c>
      <c r="P1708" t="str">
        <f>IF(D1708&lt;&gt;"",VLOOKUP(D1708,Projects!B:C,2,0),"")</f>
        <v/>
      </c>
    </row>
    <row r="1709" spans="1:16" x14ac:dyDescent="0.25">
      <c r="A1709" t="str">
        <f>UPPER(IF(AND(TimeSpend[[#This Row],[Personnel number]]&lt;&gt;"",TimeSpend[[#This Row],[Date]]&lt;&gt;""),TimeSpend[[#This Row],[Personnel number]],""))</f>
        <v/>
      </c>
      <c r="B1709" s="85" t="str">
        <f>IF(AND(TimeSpend[[#This Row],[Personnel number]]&lt;&gt;"",TimeSpend[[#This Row],[Date]]&lt;&gt;""),TEXT(TimeSpend[[#This Row],[Date]],"[$-409]yyyyMMdd"),"")</f>
        <v/>
      </c>
      <c r="C1709" s="33" t="str">
        <f>IF(AND(TimeSpend[[#This Row],[Personnel number]]&lt;&gt;"",TimeSpend[[#This Row],[Date]]&lt;&gt;""),SUBSTITUTE(TimeSpend[[#This Row],[Hours]],",","."),"")</f>
        <v/>
      </c>
      <c r="D1709" t="str">
        <f>IF(AND(TimeSpend[[#This Row],[Personnel number]]&lt;&gt;"",TimeSpend[[#This Row],[Date]]&lt;&gt;""),TimeSpend[[#This Row],[Network]],"")</f>
        <v/>
      </c>
      <c r="E1709" t="str">
        <f>IF(AND(TimeSpend[[#This Row],[Personnel number]]&lt;&gt;"",TimeSpend[[#This Row],[Date]]&lt;&gt;""),TimeSpend[[#This Row],[Network Description]],"")</f>
        <v/>
      </c>
      <c r="F1709" t="str">
        <f>IF(AND(TimeSpend[[#This Row],[Personnel number]]&lt;&gt;"",TimeSpend[[#This Row],[Date]]&lt;&gt;""),TimeSpend[[#This Row],[Activity]],"")</f>
        <v/>
      </c>
      <c r="G1709" t="str">
        <f>IF(AND(TimeSpend[[#This Row],[Personnel number]]&lt;&gt;"",TimeSpend[[#This Row],[Date]]&lt;&gt;""),TimeSpend[[#This Row],[Activity description]],"")</f>
        <v/>
      </c>
      <c r="H1709" s="36" t="str">
        <f>IF(AND(TimeSpend[[#This Row],[Personnel number]]&lt;&gt;"",TimeSpend[[#This Row],[Date]]&lt;&gt;""),TimeSpend[[#This Row],[Start Time]],"")</f>
        <v/>
      </c>
      <c r="I1709" s="36" t="str">
        <f>IF(AND(TimeSpend[[#This Row],[Personnel number]]&lt;&gt;"",TimeSpend[[#This Row],[Date]]&lt;&gt;""),TimeSpend[[#This Row],[End Time]],"")</f>
        <v/>
      </c>
      <c r="J1709" t="str">
        <f>IF(AND(TimeSpend[[#This Row],[Personnel number]]&lt;&gt;"",TimeSpend[[#This Row],[Date]]&lt;&gt;""),TimeSpend[[#This Row],[Location]],"")</f>
        <v/>
      </c>
      <c r="K1709" t="str">
        <f>IF(AND(TimeSpend[[#This Row],[Personnel number]]&lt;&gt;"",TimeSpend[[#This Row],[Date]]&lt;&gt;""),TimeSpend[[#This Row],[Task]],"")</f>
        <v/>
      </c>
      <c r="L1709" t="str">
        <f>IF(AND(TimeSpend[[#This Row],[Personnel number]]&lt;&gt;"",TimeSpend[[#This Row],[Date]]&lt;&gt;""),Utilization!$J$2,"")</f>
        <v/>
      </c>
      <c r="M1709" t="str">
        <f>IF(AND(TimeSpend[[#This Row],[Personnel number]]&lt;&gt;"",TimeSpend[[#This Row],[Date]]&lt;&gt;""),TimeSpend[[#This Row],[Employee Name]],"")</f>
        <v/>
      </c>
      <c r="N1709" t="str">
        <f t="shared" si="52"/>
        <v/>
      </c>
      <c r="O1709" t="str">
        <f t="shared" si="53"/>
        <v/>
      </c>
      <c r="P1709" t="str">
        <f>IF(D1709&lt;&gt;"",VLOOKUP(D1709,Projects!B:C,2,0),"")</f>
        <v/>
      </c>
    </row>
    <row r="1710" spans="1:16" x14ac:dyDescent="0.25">
      <c r="A1710" t="str">
        <f>UPPER(IF(AND(TimeSpend[[#This Row],[Personnel number]]&lt;&gt;"",TimeSpend[[#This Row],[Date]]&lt;&gt;""),TimeSpend[[#This Row],[Personnel number]],""))</f>
        <v/>
      </c>
      <c r="B1710" s="85" t="str">
        <f>IF(AND(TimeSpend[[#This Row],[Personnel number]]&lt;&gt;"",TimeSpend[[#This Row],[Date]]&lt;&gt;""),TEXT(TimeSpend[[#This Row],[Date]],"[$-409]yyyyMMdd"),"")</f>
        <v/>
      </c>
      <c r="C1710" s="33" t="str">
        <f>IF(AND(TimeSpend[[#This Row],[Personnel number]]&lt;&gt;"",TimeSpend[[#This Row],[Date]]&lt;&gt;""),SUBSTITUTE(TimeSpend[[#This Row],[Hours]],",","."),"")</f>
        <v/>
      </c>
      <c r="D1710" t="str">
        <f>IF(AND(TimeSpend[[#This Row],[Personnel number]]&lt;&gt;"",TimeSpend[[#This Row],[Date]]&lt;&gt;""),TimeSpend[[#This Row],[Network]],"")</f>
        <v/>
      </c>
      <c r="E1710" t="str">
        <f>IF(AND(TimeSpend[[#This Row],[Personnel number]]&lt;&gt;"",TimeSpend[[#This Row],[Date]]&lt;&gt;""),TimeSpend[[#This Row],[Network Description]],"")</f>
        <v/>
      </c>
      <c r="F1710" t="str">
        <f>IF(AND(TimeSpend[[#This Row],[Personnel number]]&lt;&gt;"",TimeSpend[[#This Row],[Date]]&lt;&gt;""),TimeSpend[[#This Row],[Activity]],"")</f>
        <v/>
      </c>
      <c r="G1710" t="str">
        <f>IF(AND(TimeSpend[[#This Row],[Personnel number]]&lt;&gt;"",TimeSpend[[#This Row],[Date]]&lt;&gt;""),TimeSpend[[#This Row],[Activity description]],"")</f>
        <v/>
      </c>
      <c r="H1710" s="36" t="str">
        <f>IF(AND(TimeSpend[[#This Row],[Personnel number]]&lt;&gt;"",TimeSpend[[#This Row],[Date]]&lt;&gt;""),TimeSpend[[#This Row],[Start Time]],"")</f>
        <v/>
      </c>
      <c r="I1710" s="36" t="str">
        <f>IF(AND(TimeSpend[[#This Row],[Personnel number]]&lt;&gt;"",TimeSpend[[#This Row],[Date]]&lt;&gt;""),TimeSpend[[#This Row],[End Time]],"")</f>
        <v/>
      </c>
      <c r="J1710" t="str">
        <f>IF(AND(TimeSpend[[#This Row],[Personnel number]]&lt;&gt;"",TimeSpend[[#This Row],[Date]]&lt;&gt;""),TimeSpend[[#This Row],[Location]],"")</f>
        <v/>
      </c>
      <c r="K1710" t="str">
        <f>IF(AND(TimeSpend[[#This Row],[Personnel number]]&lt;&gt;"",TimeSpend[[#This Row],[Date]]&lt;&gt;""),TimeSpend[[#This Row],[Task]],"")</f>
        <v/>
      </c>
      <c r="L1710" t="str">
        <f>IF(AND(TimeSpend[[#This Row],[Personnel number]]&lt;&gt;"",TimeSpend[[#This Row],[Date]]&lt;&gt;""),Utilization!$J$2,"")</f>
        <v/>
      </c>
      <c r="M1710" t="str">
        <f>IF(AND(TimeSpend[[#This Row],[Personnel number]]&lt;&gt;"",TimeSpend[[#This Row],[Date]]&lt;&gt;""),TimeSpend[[#This Row],[Employee Name]],"")</f>
        <v/>
      </c>
      <c r="N1710" t="str">
        <f t="shared" si="52"/>
        <v/>
      </c>
      <c r="O1710" t="str">
        <f t="shared" si="53"/>
        <v/>
      </c>
      <c r="P1710" t="str">
        <f>IF(D1710&lt;&gt;"",VLOOKUP(D1710,Projects!B:C,2,0),"")</f>
        <v/>
      </c>
    </row>
    <row r="1711" spans="1:16" x14ac:dyDescent="0.25">
      <c r="A1711" t="str">
        <f>UPPER(IF(AND(TimeSpend[[#This Row],[Personnel number]]&lt;&gt;"",TimeSpend[[#This Row],[Date]]&lt;&gt;""),TimeSpend[[#This Row],[Personnel number]],""))</f>
        <v/>
      </c>
      <c r="B1711" s="85" t="str">
        <f>IF(AND(TimeSpend[[#This Row],[Personnel number]]&lt;&gt;"",TimeSpend[[#This Row],[Date]]&lt;&gt;""),TEXT(TimeSpend[[#This Row],[Date]],"[$-409]yyyyMMdd"),"")</f>
        <v/>
      </c>
      <c r="C1711" s="33" t="str">
        <f>IF(AND(TimeSpend[[#This Row],[Personnel number]]&lt;&gt;"",TimeSpend[[#This Row],[Date]]&lt;&gt;""),SUBSTITUTE(TimeSpend[[#This Row],[Hours]],",","."),"")</f>
        <v/>
      </c>
      <c r="D1711" t="str">
        <f>IF(AND(TimeSpend[[#This Row],[Personnel number]]&lt;&gt;"",TimeSpend[[#This Row],[Date]]&lt;&gt;""),TimeSpend[[#This Row],[Network]],"")</f>
        <v/>
      </c>
      <c r="E1711" t="str">
        <f>IF(AND(TimeSpend[[#This Row],[Personnel number]]&lt;&gt;"",TimeSpend[[#This Row],[Date]]&lt;&gt;""),TimeSpend[[#This Row],[Network Description]],"")</f>
        <v/>
      </c>
      <c r="F1711" t="str">
        <f>IF(AND(TimeSpend[[#This Row],[Personnel number]]&lt;&gt;"",TimeSpend[[#This Row],[Date]]&lt;&gt;""),TimeSpend[[#This Row],[Activity]],"")</f>
        <v/>
      </c>
      <c r="G1711" t="str">
        <f>IF(AND(TimeSpend[[#This Row],[Personnel number]]&lt;&gt;"",TimeSpend[[#This Row],[Date]]&lt;&gt;""),TimeSpend[[#This Row],[Activity description]],"")</f>
        <v/>
      </c>
      <c r="H1711" s="36" t="str">
        <f>IF(AND(TimeSpend[[#This Row],[Personnel number]]&lt;&gt;"",TimeSpend[[#This Row],[Date]]&lt;&gt;""),TimeSpend[[#This Row],[Start Time]],"")</f>
        <v/>
      </c>
      <c r="I1711" s="36" t="str">
        <f>IF(AND(TimeSpend[[#This Row],[Personnel number]]&lt;&gt;"",TimeSpend[[#This Row],[Date]]&lt;&gt;""),TimeSpend[[#This Row],[End Time]],"")</f>
        <v/>
      </c>
      <c r="J1711" t="str">
        <f>IF(AND(TimeSpend[[#This Row],[Personnel number]]&lt;&gt;"",TimeSpend[[#This Row],[Date]]&lt;&gt;""),TimeSpend[[#This Row],[Location]],"")</f>
        <v/>
      </c>
      <c r="K1711" t="str">
        <f>IF(AND(TimeSpend[[#This Row],[Personnel number]]&lt;&gt;"",TimeSpend[[#This Row],[Date]]&lt;&gt;""),TimeSpend[[#This Row],[Task]],"")</f>
        <v/>
      </c>
      <c r="L1711" t="str">
        <f>IF(AND(TimeSpend[[#This Row],[Personnel number]]&lt;&gt;"",TimeSpend[[#This Row],[Date]]&lt;&gt;""),Utilization!$J$2,"")</f>
        <v/>
      </c>
      <c r="M1711" t="str">
        <f>IF(AND(TimeSpend[[#This Row],[Personnel number]]&lt;&gt;"",TimeSpend[[#This Row],[Date]]&lt;&gt;""),TimeSpend[[#This Row],[Employee Name]],"")</f>
        <v/>
      </c>
      <c r="N1711" t="str">
        <f t="shared" si="52"/>
        <v/>
      </c>
      <c r="O1711" t="str">
        <f t="shared" si="53"/>
        <v/>
      </c>
      <c r="P1711" t="str">
        <f>IF(D1711&lt;&gt;"",VLOOKUP(D1711,Projects!B:C,2,0),"")</f>
        <v/>
      </c>
    </row>
    <row r="1712" spans="1:16" x14ac:dyDescent="0.25">
      <c r="A1712" t="str">
        <f>UPPER(IF(AND(TimeSpend[[#This Row],[Personnel number]]&lt;&gt;"",TimeSpend[[#This Row],[Date]]&lt;&gt;""),TimeSpend[[#This Row],[Personnel number]],""))</f>
        <v/>
      </c>
      <c r="B1712" s="85" t="str">
        <f>IF(AND(TimeSpend[[#This Row],[Personnel number]]&lt;&gt;"",TimeSpend[[#This Row],[Date]]&lt;&gt;""),TEXT(TimeSpend[[#This Row],[Date]],"[$-409]yyyyMMdd"),"")</f>
        <v/>
      </c>
      <c r="C1712" s="33" t="str">
        <f>IF(AND(TimeSpend[[#This Row],[Personnel number]]&lt;&gt;"",TimeSpend[[#This Row],[Date]]&lt;&gt;""),SUBSTITUTE(TimeSpend[[#This Row],[Hours]],",","."),"")</f>
        <v/>
      </c>
      <c r="D1712" t="str">
        <f>IF(AND(TimeSpend[[#This Row],[Personnel number]]&lt;&gt;"",TimeSpend[[#This Row],[Date]]&lt;&gt;""),TimeSpend[[#This Row],[Network]],"")</f>
        <v/>
      </c>
      <c r="E1712" t="str">
        <f>IF(AND(TimeSpend[[#This Row],[Personnel number]]&lt;&gt;"",TimeSpend[[#This Row],[Date]]&lt;&gt;""),TimeSpend[[#This Row],[Network Description]],"")</f>
        <v/>
      </c>
      <c r="F1712" t="str">
        <f>IF(AND(TimeSpend[[#This Row],[Personnel number]]&lt;&gt;"",TimeSpend[[#This Row],[Date]]&lt;&gt;""),TimeSpend[[#This Row],[Activity]],"")</f>
        <v/>
      </c>
      <c r="G1712" t="str">
        <f>IF(AND(TimeSpend[[#This Row],[Personnel number]]&lt;&gt;"",TimeSpend[[#This Row],[Date]]&lt;&gt;""),TimeSpend[[#This Row],[Activity description]],"")</f>
        <v/>
      </c>
      <c r="H1712" s="36" t="str">
        <f>IF(AND(TimeSpend[[#This Row],[Personnel number]]&lt;&gt;"",TimeSpend[[#This Row],[Date]]&lt;&gt;""),TimeSpend[[#This Row],[Start Time]],"")</f>
        <v/>
      </c>
      <c r="I1712" s="36" t="str">
        <f>IF(AND(TimeSpend[[#This Row],[Personnel number]]&lt;&gt;"",TimeSpend[[#This Row],[Date]]&lt;&gt;""),TimeSpend[[#This Row],[End Time]],"")</f>
        <v/>
      </c>
      <c r="J1712" t="str">
        <f>IF(AND(TimeSpend[[#This Row],[Personnel number]]&lt;&gt;"",TimeSpend[[#This Row],[Date]]&lt;&gt;""),TimeSpend[[#This Row],[Location]],"")</f>
        <v/>
      </c>
      <c r="K1712" t="str">
        <f>IF(AND(TimeSpend[[#This Row],[Personnel number]]&lt;&gt;"",TimeSpend[[#This Row],[Date]]&lt;&gt;""),TimeSpend[[#This Row],[Task]],"")</f>
        <v/>
      </c>
      <c r="L1712" t="str">
        <f>IF(AND(TimeSpend[[#This Row],[Personnel number]]&lt;&gt;"",TimeSpend[[#This Row],[Date]]&lt;&gt;""),Utilization!$J$2,"")</f>
        <v/>
      </c>
      <c r="M1712" t="str">
        <f>IF(AND(TimeSpend[[#This Row],[Personnel number]]&lt;&gt;"",TimeSpend[[#This Row],[Date]]&lt;&gt;""),TimeSpend[[#This Row],[Employee Name]],"")</f>
        <v/>
      </c>
      <c r="N1712" t="str">
        <f t="shared" si="52"/>
        <v/>
      </c>
      <c r="O1712" t="str">
        <f t="shared" si="53"/>
        <v/>
      </c>
      <c r="P1712" t="str">
        <f>IF(D1712&lt;&gt;"",VLOOKUP(D1712,Projects!B:C,2,0),"")</f>
        <v/>
      </c>
    </row>
    <row r="1713" spans="1:16" x14ac:dyDescent="0.25">
      <c r="A1713" t="str">
        <f>UPPER(IF(AND(TimeSpend[[#This Row],[Personnel number]]&lt;&gt;"",TimeSpend[[#This Row],[Date]]&lt;&gt;""),TimeSpend[[#This Row],[Personnel number]],""))</f>
        <v/>
      </c>
      <c r="B1713" s="85" t="str">
        <f>IF(AND(TimeSpend[[#This Row],[Personnel number]]&lt;&gt;"",TimeSpend[[#This Row],[Date]]&lt;&gt;""),TEXT(TimeSpend[[#This Row],[Date]],"[$-409]yyyyMMdd"),"")</f>
        <v/>
      </c>
      <c r="C1713" s="33" t="str">
        <f>IF(AND(TimeSpend[[#This Row],[Personnel number]]&lt;&gt;"",TimeSpend[[#This Row],[Date]]&lt;&gt;""),SUBSTITUTE(TimeSpend[[#This Row],[Hours]],",","."),"")</f>
        <v/>
      </c>
      <c r="D1713" t="str">
        <f>IF(AND(TimeSpend[[#This Row],[Personnel number]]&lt;&gt;"",TimeSpend[[#This Row],[Date]]&lt;&gt;""),TimeSpend[[#This Row],[Network]],"")</f>
        <v/>
      </c>
      <c r="E1713" t="str">
        <f>IF(AND(TimeSpend[[#This Row],[Personnel number]]&lt;&gt;"",TimeSpend[[#This Row],[Date]]&lt;&gt;""),TimeSpend[[#This Row],[Network Description]],"")</f>
        <v/>
      </c>
      <c r="F1713" t="str">
        <f>IF(AND(TimeSpend[[#This Row],[Personnel number]]&lt;&gt;"",TimeSpend[[#This Row],[Date]]&lt;&gt;""),TimeSpend[[#This Row],[Activity]],"")</f>
        <v/>
      </c>
      <c r="G1713" t="str">
        <f>IF(AND(TimeSpend[[#This Row],[Personnel number]]&lt;&gt;"",TimeSpend[[#This Row],[Date]]&lt;&gt;""),TimeSpend[[#This Row],[Activity description]],"")</f>
        <v/>
      </c>
      <c r="H1713" s="36" t="str">
        <f>IF(AND(TimeSpend[[#This Row],[Personnel number]]&lt;&gt;"",TimeSpend[[#This Row],[Date]]&lt;&gt;""),TimeSpend[[#This Row],[Start Time]],"")</f>
        <v/>
      </c>
      <c r="I1713" s="36" t="str">
        <f>IF(AND(TimeSpend[[#This Row],[Personnel number]]&lt;&gt;"",TimeSpend[[#This Row],[Date]]&lt;&gt;""),TimeSpend[[#This Row],[End Time]],"")</f>
        <v/>
      </c>
      <c r="J1713" t="str">
        <f>IF(AND(TimeSpend[[#This Row],[Personnel number]]&lt;&gt;"",TimeSpend[[#This Row],[Date]]&lt;&gt;""),TimeSpend[[#This Row],[Location]],"")</f>
        <v/>
      </c>
      <c r="K1713" t="str">
        <f>IF(AND(TimeSpend[[#This Row],[Personnel number]]&lt;&gt;"",TimeSpend[[#This Row],[Date]]&lt;&gt;""),TimeSpend[[#This Row],[Task]],"")</f>
        <v/>
      </c>
      <c r="L1713" t="str">
        <f>IF(AND(TimeSpend[[#This Row],[Personnel number]]&lt;&gt;"",TimeSpend[[#This Row],[Date]]&lt;&gt;""),Utilization!$J$2,"")</f>
        <v/>
      </c>
      <c r="M1713" t="str">
        <f>IF(AND(TimeSpend[[#This Row],[Personnel number]]&lt;&gt;"",TimeSpend[[#This Row],[Date]]&lt;&gt;""),TimeSpend[[#This Row],[Employee Name]],"")</f>
        <v/>
      </c>
      <c r="N1713" t="str">
        <f t="shared" si="52"/>
        <v/>
      </c>
      <c r="O1713" t="str">
        <f t="shared" si="53"/>
        <v/>
      </c>
      <c r="P1713" t="str">
        <f>IF(D1713&lt;&gt;"",VLOOKUP(D1713,Projects!B:C,2,0),"")</f>
        <v/>
      </c>
    </row>
    <row r="1714" spans="1:16" x14ac:dyDescent="0.25">
      <c r="A1714" t="str">
        <f>UPPER(IF(AND(TimeSpend[[#This Row],[Personnel number]]&lt;&gt;"",TimeSpend[[#This Row],[Date]]&lt;&gt;""),TimeSpend[[#This Row],[Personnel number]],""))</f>
        <v/>
      </c>
      <c r="B1714" s="85" t="str">
        <f>IF(AND(TimeSpend[[#This Row],[Personnel number]]&lt;&gt;"",TimeSpend[[#This Row],[Date]]&lt;&gt;""),TEXT(TimeSpend[[#This Row],[Date]],"[$-409]yyyyMMdd"),"")</f>
        <v/>
      </c>
      <c r="C1714" s="33" t="str">
        <f>IF(AND(TimeSpend[[#This Row],[Personnel number]]&lt;&gt;"",TimeSpend[[#This Row],[Date]]&lt;&gt;""),SUBSTITUTE(TimeSpend[[#This Row],[Hours]],",","."),"")</f>
        <v/>
      </c>
      <c r="D1714" t="str">
        <f>IF(AND(TimeSpend[[#This Row],[Personnel number]]&lt;&gt;"",TimeSpend[[#This Row],[Date]]&lt;&gt;""),TimeSpend[[#This Row],[Network]],"")</f>
        <v/>
      </c>
      <c r="E1714" t="str">
        <f>IF(AND(TimeSpend[[#This Row],[Personnel number]]&lt;&gt;"",TimeSpend[[#This Row],[Date]]&lt;&gt;""),TimeSpend[[#This Row],[Network Description]],"")</f>
        <v/>
      </c>
      <c r="F1714" t="str">
        <f>IF(AND(TimeSpend[[#This Row],[Personnel number]]&lt;&gt;"",TimeSpend[[#This Row],[Date]]&lt;&gt;""),TimeSpend[[#This Row],[Activity]],"")</f>
        <v/>
      </c>
      <c r="G1714" t="str">
        <f>IF(AND(TimeSpend[[#This Row],[Personnel number]]&lt;&gt;"",TimeSpend[[#This Row],[Date]]&lt;&gt;""),TimeSpend[[#This Row],[Activity description]],"")</f>
        <v/>
      </c>
      <c r="H1714" s="36" t="str">
        <f>IF(AND(TimeSpend[[#This Row],[Personnel number]]&lt;&gt;"",TimeSpend[[#This Row],[Date]]&lt;&gt;""),TimeSpend[[#This Row],[Start Time]],"")</f>
        <v/>
      </c>
      <c r="I1714" s="36" t="str">
        <f>IF(AND(TimeSpend[[#This Row],[Personnel number]]&lt;&gt;"",TimeSpend[[#This Row],[Date]]&lt;&gt;""),TimeSpend[[#This Row],[End Time]],"")</f>
        <v/>
      </c>
      <c r="J1714" t="str">
        <f>IF(AND(TimeSpend[[#This Row],[Personnel number]]&lt;&gt;"",TimeSpend[[#This Row],[Date]]&lt;&gt;""),TimeSpend[[#This Row],[Location]],"")</f>
        <v/>
      </c>
      <c r="K1714" t="str">
        <f>IF(AND(TimeSpend[[#This Row],[Personnel number]]&lt;&gt;"",TimeSpend[[#This Row],[Date]]&lt;&gt;""),TimeSpend[[#This Row],[Task]],"")</f>
        <v/>
      </c>
      <c r="L1714" t="str">
        <f>IF(AND(TimeSpend[[#This Row],[Personnel number]]&lt;&gt;"",TimeSpend[[#This Row],[Date]]&lt;&gt;""),Utilization!$J$2,"")</f>
        <v/>
      </c>
      <c r="M1714" t="str">
        <f>IF(AND(TimeSpend[[#This Row],[Personnel number]]&lt;&gt;"",TimeSpend[[#This Row],[Date]]&lt;&gt;""),TimeSpend[[#This Row],[Employee Name]],"")</f>
        <v/>
      </c>
      <c r="N1714" t="str">
        <f t="shared" si="52"/>
        <v/>
      </c>
      <c r="O1714" t="str">
        <f t="shared" si="53"/>
        <v/>
      </c>
      <c r="P1714" t="str">
        <f>IF(D1714&lt;&gt;"",VLOOKUP(D1714,Projects!B:C,2,0),"")</f>
        <v/>
      </c>
    </row>
    <row r="1715" spans="1:16" x14ac:dyDescent="0.25">
      <c r="A1715" t="str">
        <f>UPPER(IF(AND(TimeSpend[[#This Row],[Personnel number]]&lt;&gt;"",TimeSpend[[#This Row],[Date]]&lt;&gt;""),TimeSpend[[#This Row],[Personnel number]],""))</f>
        <v/>
      </c>
      <c r="B1715" s="85" t="str">
        <f>IF(AND(TimeSpend[[#This Row],[Personnel number]]&lt;&gt;"",TimeSpend[[#This Row],[Date]]&lt;&gt;""),TEXT(TimeSpend[[#This Row],[Date]],"[$-409]yyyyMMdd"),"")</f>
        <v/>
      </c>
      <c r="C1715" s="33" t="str">
        <f>IF(AND(TimeSpend[[#This Row],[Personnel number]]&lt;&gt;"",TimeSpend[[#This Row],[Date]]&lt;&gt;""),SUBSTITUTE(TimeSpend[[#This Row],[Hours]],",","."),"")</f>
        <v/>
      </c>
      <c r="D1715" t="str">
        <f>IF(AND(TimeSpend[[#This Row],[Personnel number]]&lt;&gt;"",TimeSpend[[#This Row],[Date]]&lt;&gt;""),TimeSpend[[#This Row],[Network]],"")</f>
        <v/>
      </c>
      <c r="E1715" t="str">
        <f>IF(AND(TimeSpend[[#This Row],[Personnel number]]&lt;&gt;"",TimeSpend[[#This Row],[Date]]&lt;&gt;""),TimeSpend[[#This Row],[Network Description]],"")</f>
        <v/>
      </c>
      <c r="F1715" t="str">
        <f>IF(AND(TimeSpend[[#This Row],[Personnel number]]&lt;&gt;"",TimeSpend[[#This Row],[Date]]&lt;&gt;""),TimeSpend[[#This Row],[Activity]],"")</f>
        <v/>
      </c>
      <c r="G1715" t="str">
        <f>IF(AND(TimeSpend[[#This Row],[Personnel number]]&lt;&gt;"",TimeSpend[[#This Row],[Date]]&lt;&gt;""),TimeSpend[[#This Row],[Activity description]],"")</f>
        <v/>
      </c>
      <c r="H1715" s="36" t="str">
        <f>IF(AND(TimeSpend[[#This Row],[Personnel number]]&lt;&gt;"",TimeSpend[[#This Row],[Date]]&lt;&gt;""),TimeSpend[[#This Row],[Start Time]],"")</f>
        <v/>
      </c>
      <c r="I1715" s="36" t="str">
        <f>IF(AND(TimeSpend[[#This Row],[Personnel number]]&lt;&gt;"",TimeSpend[[#This Row],[Date]]&lt;&gt;""),TimeSpend[[#This Row],[End Time]],"")</f>
        <v/>
      </c>
      <c r="J1715" t="str">
        <f>IF(AND(TimeSpend[[#This Row],[Personnel number]]&lt;&gt;"",TimeSpend[[#This Row],[Date]]&lt;&gt;""),TimeSpend[[#This Row],[Location]],"")</f>
        <v/>
      </c>
      <c r="K1715" t="str">
        <f>IF(AND(TimeSpend[[#This Row],[Personnel number]]&lt;&gt;"",TimeSpend[[#This Row],[Date]]&lt;&gt;""),TimeSpend[[#This Row],[Task]],"")</f>
        <v/>
      </c>
      <c r="L1715" t="str">
        <f>IF(AND(TimeSpend[[#This Row],[Personnel number]]&lt;&gt;"",TimeSpend[[#This Row],[Date]]&lt;&gt;""),Utilization!$J$2,"")</f>
        <v/>
      </c>
      <c r="M1715" t="str">
        <f>IF(AND(TimeSpend[[#This Row],[Personnel number]]&lt;&gt;"",TimeSpend[[#This Row],[Date]]&lt;&gt;""),TimeSpend[[#This Row],[Employee Name]],"")</f>
        <v/>
      </c>
      <c r="N1715" t="str">
        <f t="shared" si="52"/>
        <v/>
      </c>
      <c r="O1715" t="str">
        <f t="shared" si="53"/>
        <v/>
      </c>
      <c r="P1715" t="str">
        <f>IF(D1715&lt;&gt;"",VLOOKUP(D1715,Projects!B:C,2,0),"")</f>
        <v/>
      </c>
    </row>
    <row r="1716" spans="1:16" x14ac:dyDescent="0.25">
      <c r="A1716" t="str">
        <f>UPPER(IF(AND(TimeSpend[[#This Row],[Personnel number]]&lt;&gt;"",TimeSpend[[#This Row],[Date]]&lt;&gt;""),TimeSpend[[#This Row],[Personnel number]],""))</f>
        <v/>
      </c>
      <c r="B1716" s="85" t="str">
        <f>IF(AND(TimeSpend[[#This Row],[Personnel number]]&lt;&gt;"",TimeSpend[[#This Row],[Date]]&lt;&gt;""),TEXT(TimeSpend[[#This Row],[Date]],"[$-409]yyyyMMdd"),"")</f>
        <v/>
      </c>
      <c r="C1716" s="33" t="str">
        <f>IF(AND(TimeSpend[[#This Row],[Personnel number]]&lt;&gt;"",TimeSpend[[#This Row],[Date]]&lt;&gt;""),SUBSTITUTE(TimeSpend[[#This Row],[Hours]],",","."),"")</f>
        <v/>
      </c>
      <c r="D1716" t="str">
        <f>IF(AND(TimeSpend[[#This Row],[Personnel number]]&lt;&gt;"",TimeSpend[[#This Row],[Date]]&lt;&gt;""),TimeSpend[[#This Row],[Network]],"")</f>
        <v/>
      </c>
      <c r="E1716" t="str">
        <f>IF(AND(TimeSpend[[#This Row],[Personnel number]]&lt;&gt;"",TimeSpend[[#This Row],[Date]]&lt;&gt;""),TimeSpend[[#This Row],[Network Description]],"")</f>
        <v/>
      </c>
      <c r="F1716" t="str">
        <f>IF(AND(TimeSpend[[#This Row],[Personnel number]]&lt;&gt;"",TimeSpend[[#This Row],[Date]]&lt;&gt;""),TimeSpend[[#This Row],[Activity]],"")</f>
        <v/>
      </c>
      <c r="G1716" t="str">
        <f>IF(AND(TimeSpend[[#This Row],[Personnel number]]&lt;&gt;"",TimeSpend[[#This Row],[Date]]&lt;&gt;""),TimeSpend[[#This Row],[Activity description]],"")</f>
        <v/>
      </c>
      <c r="H1716" s="36" t="str">
        <f>IF(AND(TimeSpend[[#This Row],[Personnel number]]&lt;&gt;"",TimeSpend[[#This Row],[Date]]&lt;&gt;""),TimeSpend[[#This Row],[Start Time]],"")</f>
        <v/>
      </c>
      <c r="I1716" s="36" t="str">
        <f>IF(AND(TimeSpend[[#This Row],[Personnel number]]&lt;&gt;"",TimeSpend[[#This Row],[Date]]&lt;&gt;""),TimeSpend[[#This Row],[End Time]],"")</f>
        <v/>
      </c>
      <c r="J1716" t="str">
        <f>IF(AND(TimeSpend[[#This Row],[Personnel number]]&lt;&gt;"",TimeSpend[[#This Row],[Date]]&lt;&gt;""),TimeSpend[[#This Row],[Location]],"")</f>
        <v/>
      </c>
      <c r="K1716" t="str">
        <f>IF(AND(TimeSpend[[#This Row],[Personnel number]]&lt;&gt;"",TimeSpend[[#This Row],[Date]]&lt;&gt;""),TimeSpend[[#This Row],[Task]],"")</f>
        <v/>
      </c>
      <c r="L1716" t="str">
        <f>IF(AND(TimeSpend[[#This Row],[Personnel number]]&lt;&gt;"",TimeSpend[[#This Row],[Date]]&lt;&gt;""),Utilization!$J$2,"")</f>
        <v/>
      </c>
      <c r="M1716" t="str">
        <f>IF(AND(TimeSpend[[#This Row],[Personnel number]]&lt;&gt;"",TimeSpend[[#This Row],[Date]]&lt;&gt;""),TimeSpend[[#This Row],[Employee Name]],"")</f>
        <v/>
      </c>
      <c r="N1716" t="str">
        <f t="shared" si="52"/>
        <v/>
      </c>
      <c r="O1716" t="str">
        <f t="shared" si="53"/>
        <v/>
      </c>
      <c r="P1716" t="str">
        <f>IF(D1716&lt;&gt;"",VLOOKUP(D1716,Projects!B:C,2,0),"")</f>
        <v/>
      </c>
    </row>
    <row r="1717" spans="1:16" x14ac:dyDescent="0.25">
      <c r="A1717" t="str">
        <f>UPPER(IF(AND(TimeSpend[[#This Row],[Personnel number]]&lt;&gt;"",TimeSpend[[#This Row],[Date]]&lt;&gt;""),TimeSpend[[#This Row],[Personnel number]],""))</f>
        <v/>
      </c>
      <c r="B1717" s="85" t="str">
        <f>IF(AND(TimeSpend[[#This Row],[Personnel number]]&lt;&gt;"",TimeSpend[[#This Row],[Date]]&lt;&gt;""),TEXT(TimeSpend[[#This Row],[Date]],"[$-409]yyyyMMdd"),"")</f>
        <v/>
      </c>
      <c r="C1717" s="33" t="str">
        <f>IF(AND(TimeSpend[[#This Row],[Personnel number]]&lt;&gt;"",TimeSpend[[#This Row],[Date]]&lt;&gt;""),SUBSTITUTE(TimeSpend[[#This Row],[Hours]],",","."),"")</f>
        <v/>
      </c>
      <c r="D1717" t="str">
        <f>IF(AND(TimeSpend[[#This Row],[Personnel number]]&lt;&gt;"",TimeSpend[[#This Row],[Date]]&lt;&gt;""),TimeSpend[[#This Row],[Network]],"")</f>
        <v/>
      </c>
      <c r="E1717" t="str">
        <f>IF(AND(TimeSpend[[#This Row],[Personnel number]]&lt;&gt;"",TimeSpend[[#This Row],[Date]]&lt;&gt;""),TimeSpend[[#This Row],[Network Description]],"")</f>
        <v/>
      </c>
      <c r="F1717" t="str">
        <f>IF(AND(TimeSpend[[#This Row],[Personnel number]]&lt;&gt;"",TimeSpend[[#This Row],[Date]]&lt;&gt;""),TimeSpend[[#This Row],[Activity]],"")</f>
        <v/>
      </c>
      <c r="G1717" t="str">
        <f>IF(AND(TimeSpend[[#This Row],[Personnel number]]&lt;&gt;"",TimeSpend[[#This Row],[Date]]&lt;&gt;""),TimeSpend[[#This Row],[Activity description]],"")</f>
        <v/>
      </c>
      <c r="H1717" s="36" t="str">
        <f>IF(AND(TimeSpend[[#This Row],[Personnel number]]&lt;&gt;"",TimeSpend[[#This Row],[Date]]&lt;&gt;""),TimeSpend[[#This Row],[Start Time]],"")</f>
        <v/>
      </c>
      <c r="I1717" s="36" t="str">
        <f>IF(AND(TimeSpend[[#This Row],[Personnel number]]&lt;&gt;"",TimeSpend[[#This Row],[Date]]&lt;&gt;""),TimeSpend[[#This Row],[End Time]],"")</f>
        <v/>
      </c>
      <c r="J1717" t="str">
        <f>IF(AND(TimeSpend[[#This Row],[Personnel number]]&lt;&gt;"",TimeSpend[[#This Row],[Date]]&lt;&gt;""),TimeSpend[[#This Row],[Location]],"")</f>
        <v/>
      </c>
      <c r="K1717" t="str">
        <f>IF(AND(TimeSpend[[#This Row],[Personnel number]]&lt;&gt;"",TimeSpend[[#This Row],[Date]]&lt;&gt;""),TimeSpend[[#This Row],[Task]],"")</f>
        <v/>
      </c>
      <c r="L1717" t="str">
        <f>IF(AND(TimeSpend[[#This Row],[Personnel number]]&lt;&gt;"",TimeSpend[[#This Row],[Date]]&lt;&gt;""),Utilization!$J$2,"")</f>
        <v/>
      </c>
      <c r="M1717" t="str">
        <f>IF(AND(TimeSpend[[#This Row],[Personnel number]]&lt;&gt;"",TimeSpend[[#This Row],[Date]]&lt;&gt;""),TimeSpend[[#This Row],[Employee Name]],"")</f>
        <v/>
      </c>
      <c r="N1717" t="str">
        <f t="shared" si="52"/>
        <v/>
      </c>
      <c r="O1717" t="str">
        <f t="shared" si="53"/>
        <v/>
      </c>
      <c r="P1717" t="str">
        <f>IF(D1717&lt;&gt;"",VLOOKUP(D1717,Projects!B:C,2,0),"")</f>
        <v/>
      </c>
    </row>
    <row r="1718" spans="1:16" x14ac:dyDescent="0.25">
      <c r="A1718" t="str">
        <f>UPPER(IF(AND(TimeSpend[[#This Row],[Personnel number]]&lt;&gt;"",TimeSpend[[#This Row],[Date]]&lt;&gt;""),TimeSpend[[#This Row],[Personnel number]],""))</f>
        <v/>
      </c>
      <c r="B1718" s="85" t="str">
        <f>IF(AND(TimeSpend[[#This Row],[Personnel number]]&lt;&gt;"",TimeSpend[[#This Row],[Date]]&lt;&gt;""),TEXT(TimeSpend[[#This Row],[Date]],"[$-409]yyyyMMdd"),"")</f>
        <v/>
      </c>
      <c r="C1718" s="33" t="str">
        <f>IF(AND(TimeSpend[[#This Row],[Personnel number]]&lt;&gt;"",TimeSpend[[#This Row],[Date]]&lt;&gt;""),SUBSTITUTE(TimeSpend[[#This Row],[Hours]],",","."),"")</f>
        <v/>
      </c>
      <c r="D1718" t="str">
        <f>IF(AND(TimeSpend[[#This Row],[Personnel number]]&lt;&gt;"",TimeSpend[[#This Row],[Date]]&lt;&gt;""),TimeSpend[[#This Row],[Network]],"")</f>
        <v/>
      </c>
      <c r="E1718" t="str">
        <f>IF(AND(TimeSpend[[#This Row],[Personnel number]]&lt;&gt;"",TimeSpend[[#This Row],[Date]]&lt;&gt;""),TimeSpend[[#This Row],[Network Description]],"")</f>
        <v/>
      </c>
      <c r="F1718" t="str">
        <f>IF(AND(TimeSpend[[#This Row],[Personnel number]]&lt;&gt;"",TimeSpend[[#This Row],[Date]]&lt;&gt;""),TimeSpend[[#This Row],[Activity]],"")</f>
        <v/>
      </c>
      <c r="G1718" t="str">
        <f>IF(AND(TimeSpend[[#This Row],[Personnel number]]&lt;&gt;"",TimeSpend[[#This Row],[Date]]&lt;&gt;""),TimeSpend[[#This Row],[Activity description]],"")</f>
        <v/>
      </c>
      <c r="H1718" s="36" t="str">
        <f>IF(AND(TimeSpend[[#This Row],[Personnel number]]&lt;&gt;"",TimeSpend[[#This Row],[Date]]&lt;&gt;""),TimeSpend[[#This Row],[Start Time]],"")</f>
        <v/>
      </c>
      <c r="I1718" s="36" t="str">
        <f>IF(AND(TimeSpend[[#This Row],[Personnel number]]&lt;&gt;"",TimeSpend[[#This Row],[Date]]&lt;&gt;""),TimeSpend[[#This Row],[End Time]],"")</f>
        <v/>
      </c>
      <c r="J1718" t="str">
        <f>IF(AND(TimeSpend[[#This Row],[Personnel number]]&lt;&gt;"",TimeSpend[[#This Row],[Date]]&lt;&gt;""),TimeSpend[[#This Row],[Location]],"")</f>
        <v/>
      </c>
      <c r="K1718" t="str">
        <f>IF(AND(TimeSpend[[#This Row],[Personnel number]]&lt;&gt;"",TimeSpend[[#This Row],[Date]]&lt;&gt;""),TimeSpend[[#This Row],[Task]],"")</f>
        <v/>
      </c>
      <c r="L1718" t="str">
        <f>IF(AND(TimeSpend[[#This Row],[Personnel number]]&lt;&gt;"",TimeSpend[[#This Row],[Date]]&lt;&gt;""),Utilization!$J$2,"")</f>
        <v/>
      </c>
      <c r="M1718" t="str">
        <f>IF(AND(TimeSpend[[#This Row],[Personnel number]]&lt;&gt;"",TimeSpend[[#This Row],[Date]]&lt;&gt;""),TimeSpend[[#This Row],[Employee Name]],"")</f>
        <v/>
      </c>
      <c r="N1718" t="str">
        <f t="shared" si="52"/>
        <v/>
      </c>
      <c r="O1718" t="str">
        <f t="shared" si="53"/>
        <v/>
      </c>
      <c r="P1718" t="str">
        <f>IF(D1718&lt;&gt;"",VLOOKUP(D1718,Projects!B:C,2,0),"")</f>
        <v/>
      </c>
    </row>
    <row r="1719" spans="1:16" x14ac:dyDescent="0.25">
      <c r="A1719" t="str">
        <f>UPPER(IF(AND(TimeSpend[[#This Row],[Personnel number]]&lt;&gt;"",TimeSpend[[#This Row],[Date]]&lt;&gt;""),TimeSpend[[#This Row],[Personnel number]],""))</f>
        <v/>
      </c>
      <c r="B1719" s="85" t="str">
        <f>IF(AND(TimeSpend[[#This Row],[Personnel number]]&lt;&gt;"",TimeSpend[[#This Row],[Date]]&lt;&gt;""),TEXT(TimeSpend[[#This Row],[Date]],"[$-409]yyyyMMdd"),"")</f>
        <v/>
      </c>
      <c r="C1719" s="33" t="str">
        <f>IF(AND(TimeSpend[[#This Row],[Personnel number]]&lt;&gt;"",TimeSpend[[#This Row],[Date]]&lt;&gt;""),SUBSTITUTE(TimeSpend[[#This Row],[Hours]],",","."),"")</f>
        <v/>
      </c>
      <c r="D1719" t="str">
        <f>IF(AND(TimeSpend[[#This Row],[Personnel number]]&lt;&gt;"",TimeSpend[[#This Row],[Date]]&lt;&gt;""),TimeSpend[[#This Row],[Network]],"")</f>
        <v/>
      </c>
      <c r="E1719" t="str">
        <f>IF(AND(TimeSpend[[#This Row],[Personnel number]]&lt;&gt;"",TimeSpend[[#This Row],[Date]]&lt;&gt;""),TimeSpend[[#This Row],[Network Description]],"")</f>
        <v/>
      </c>
      <c r="F1719" t="str">
        <f>IF(AND(TimeSpend[[#This Row],[Personnel number]]&lt;&gt;"",TimeSpend[[#This Row],[Date]]&lt;&gt;""),TimeSpend[[#This Row],[Activity]],"")</f>
        <v/>
      </c>
      <c r="G1719" t="str">
        <f>IF(AND(TimeSpend[[#This Row],[Personnel number]]&lt;&gt;"",TimeSpend[[#This Row],[Date]]&lt;&gt;""),TimeSpend[[#This Row],[Activity description]],"")</f>
        <v/>
      </c>
      <c r="H1719" s="36" t="str">
        <f>IF(AND(TimeSpend[[#This Row],[Personnel number]]&lt;&gt;"",TimeSpend[[#This Row],[Date]]&lt;&gt;""),TimeSpend[[#This Row],[Start Time]],"")</f>
        <v/>
      </c>
      <c r="I1719" s="36" t="str">
        <f>IF(AND(TimeSpend[[#This Row],[Personnel number]]&lt;&gt;"",TimeSpend[[#This Row],[Date]]&lt;&gt;""),TimeSpend[[#This Row],[End Time]],"")</f>
        <v/>
      </c>
      <c r="J1719" t="str">
        <f>IF(AND(TimeSpend[[#This Row],[Personnel number]]&lt;&gt;"",TimeSpend[[#This Row],[Date]]&lt;&gt;""),TimeSpend[[#This Row],[Location]],"")</f>
        <v/>
      </c>
      <c r="K1719" t="str">
        <f>IF(AND(TimeSpend[[#This Row],[Personnel number]]&lt;&gt;"",TimeSpend[[#This Row],[Date]]&lt;&gt;""),TimeSpend[[#This Row],[Task]],"")</f>
        <v/>
      </c>
      <c r="L1719" t="str">
        <f>IF(AND(TimeSpend[[#This Row],[Personnel number]]&lt;&gt;"",TimeSpend[[#This Row],[Date]]&lt;&gt;""),Utilization!$J$2,"")</f>
        <v/>
      </c>
      <c r="M1719" t="str">
        <f>IF(AND(TimeSpend[[#This Row],[Personnel number]]&lt;&gt;"",TimeSpend[[#This Row],[Date]]&lt;&gt;""),TimeSpend[[#This Row],[Employee Name]],"")</f>
        <v/>
      </c>
      <c r="N1719" t="str">
        <f t="shared" si="52"/>
        <v/>
      </c>
      <c r="O1719" t="str">
        <f t="shared" si="53"/>
        <v/>
      </c>
      <c r="P1719" t="str">
        <f>IF(D1719&lt;&gt;"",VLOOKUP(D1719,Projects!B:C,2,0),"")</f>
        <v/>
      </c>
    </row>
    <row r="1720" spans="1:16" x14ac:dyDescent="0.25">
      <c r="A1720" t="str">
        <f>UPPER(IF(AND(TimeSpend[[#This Row],[Personnel number]]&lt;&gt;"",TimeSpend[[#This Row],[Date]]&lt;&gt;""),TimeSpend[[#This Row],[Personnel number]],""))</f>
        <v/>
      </c>
      <c r="B1720" s="85" t="str">
        <f>IF(AND(TimeSpend[[#This Row],[Personnel number]]&lt;&gt;"",TimeSpend[[#This Row],[Date]]&lt;&gt;""),TEXT(TimeSpend[[#This Row],[Date]],"[$-409]yyyyMMdd"),"")</f>
        <v/>
      </c>
      <c r="C1720" s="33" t="str">
        <f>IF(AND(TimeSpend[[#This Row],[Personnel number]]&lt;&gt;"",TimeSpend[[#This Row],[Date]]&lt;&gt;""),SUBSTITUTE(TimeSpend[[#This Row],[Hours]],",","."),"")</f>
        <v/>
      </c>
      <c r="D1720" t="str">
        <f>IF(AND(TimeSpend[[#This Row],[Personnel number]]&lt;&gt;"",TimeSpend[[#This Row],[Date]]&lt;&gt;""),TimeSpend[[#This Row],[Network]],"")</f>
        <v/>
      </c>
      <c r="E1720" t="str">
        <f>IF(AND(TimeSpend[[#This Row],[Personnel number]]&lt;&gt;"",TimeSpend[[#This Row],[Date]]&lt;&gt;""),TimeSpend[[#This Row],[Network Description]],"")</f>
        <v/>
      </c>
      <c r="F1720" t="str">
        <f>IF(AND(TimeSpend[[#This Row],[Personnel number]]&lt;&gt;"",TimeSpend[[#This Row],[Date]]&lt;&gt;""),TimeSpend[[#This Row],[Activity]],"")</f>
        <v/>
      </c>
      <c r="G1720" t="str">
        <f>IF(AND(TimeSpend[[#This Row],[Personnel number]]&lt;&gt;"",TimeSpend[[#This Row],[Date]]&lt;&gt;""),TimeSpend[[#This Row],[Activity description]],"")</f>
        <v/>
      </c>
      <c r="H1720" s="36" t="str">
        <f>IF(AND(TimeSpend[[#This Row],[Personnel number]]&lt;&gt;"",TimeSpend[[#This Row],[Date]]&lt;&gt;""),TimeSpend[[#This Row],[Start Time]],"")</f>
        <v/>
      </c>
      <c r="I1720" s="36" t="str">
        <f>IF(AND(TimeSpend[[#This Row],[Personnel number]]&lt;&gt;"",TimeSpend[[#This Row],[Date]]&lt;&gt;""),TimeSpend[[#This Row],[End Time]],"")</f>
        <v/>
      </c>
      <c r="J1720" t="str">
        <f>IF(AND(TimeSpend[[#This Row],[Personnel number]]&lt;&gt;"",TimeSpend[[#This Row],[Date]]&lt;&gt;""),TimeSpend[[#This Row],[Location]],"")</f>
        <v/>
      </c>
      <c r="K1720" t="str">
        <f>IF(AND(TimeSpend[[#This Row],[Personnel number]]&lt;&gt;"",TimeSpend[[#This Row],[Date]]&lt;&gt;""),TimeSpend[[#This Row],[Task]],"")</f>
        <v/>
      </c>
      <c r="L1720" t="str">
        <f>IF(AND(TimeSpend[[#This Row],[Personnel number]]&lt;&gt;"",TimeSpend[[#This Row],[Date]]&lt;&gt;""),Utilization!$J$2,"")</f>
        <v/>
      </c>
      <c r="M1720" t="str">
        <f>IF(AND(TimeSpend[[#This Row],[Personnel number]]&lt;&gt;"",TimeSpend[[#This Row],[Date]]&lt;&gt;""),TimeSpend[[#This Row],[Employee Name]],"")</f>
        <v/>
      </c>
      <c r="N1720" t="str">
        <f t="shared" si="52"/>
        <v/>
      </c>
      <c r="O1720" t="str">
        <f t="shared" si="53"/>
        <v/>
      </c>
      <c r="P1720" t="str">
        <f>IF(D1720&lt;&gt;"",VLOOKUP(D1720,Projects!B:C,2,0),"")</f>
        <v/>
      </c>
    </row>
    <row r="1721" spans="1:16" x14ac:dyDescent="0.25">
      <c r="A1721" t="str">
        <f>UPPER(IF(AND(TimeSpend[[#This Row],[Personnel number]]&lt;&gt;"",TimeSpend[[#This Row],[Date]]&lt;&gt;""),TimeSpend[[#This Row],[Personnel number]],""))</f>
        <v/>
      </c>
      <c r="B1721" s="85" t="str">
        <f>IF(AND(TimeSpend[[#This Row],[Personnel number]]&lt;&gt;"",TimeSpend[[#This Row],[Date]]&lt;&gt;""),TEXT(TimeSpend[[#This Row],[Date]],"[$-409]yyyyMMdd"),"")</f>
        <v/>
      </c>
      <c r="C1721" s="33" t="str">
        <f>IF(AND(TimeSpend[[#This Row],[Personnel number]]&lt;&gt;"",TimeSpend[[#This Row],[Date]]&lt;&gt;""),SUBSTITUTE(TimeSpend[[#This Row],[Hours]],",","."),"")</f>
        <v/>
      </c>
      <c r="D1721" t="str">
        <f>IF(AND(TimeSpend[[#This Row],[Personnel number]]&lt;&gt;"",TimeSpend[[#This Row],[Date]]&lt;&gt;""),TimeSpend[[#This Row],[Network]],"")</f>
        <v/>
      </c>
      <c r="E1721" t="str">
        <f>IF(AND(TimeSpend[[#This Row],[Personnel number]]&lt;&gt;"",TimeSpend[[#This Row],[Date]]&lt;&gt;""),TimeSpend[[#This Row],[Network Description]],"")</f>
        <v/>
      </c>
      <c r="F1721" t="str">
        <f>IF(AND(TimeSpend[[#This Row],[Personnel number]]&lt;&gt;"",TimeSpend[[#This Row],[Date]]&lt;&gt;""),TimeSpend[[#This Row],[Activity]],"")</f>
        <v/>
      </c>
      <c r="G1721" t="str">
        <f>IF(AND(TimeSpend[[#This Row],[Personnel number]]&lt;&gt;"",TimeSpend[[#This Row],[Date]]&lt;&gt;""),TimeSpend[[#This Row],[Activity description]],"")</f>
        <v/>
      </c>
      <c r="H1721" s="36" t="str">
        <f>IF(AND(TimeSpend[[#This Row],[Personnel number]]&lt;&gt;"",TimeSpend[[#This Row],[Date]]&lt;&gt;""),TimeSpend[[#This Row],[Start Time]],"")</f>
        <v/>
      </c>
      <c r="I1721" s="36" t="str">
        <f>IF(AND(TimeSpend[[#This Row],[Personnel number]]&lt;&gt;"",TimeSpend[[#This Row],[Date]]&lt;&gt;""),TimeSpend[[#This Row],[End Time]],"")</f>
        <v/>
      </c>
      <c r="J1721" t="str">
        <f>IF(AND(TimeSpend[[#This Row],[Personnel number]]&lt;&gt;"",TimeSpend[[#This Row],[Date]]&lt;&gt;""),TimeSpend[[#This Row],[Location]],"")</f>
        <v/>
      </c>
      <c r="K1721" t="str">
        <f>IF(AND(TimeSpend[[#This Row],[Personnel number]]&lt;&gt;"",TimeSpend[[#This Row],[Date]]&lt;&gt;""),TimeSpend[[#This Row],[Task]],"")</f>
        <v/>
      </c>
      <c r="L1721" t="str">
        <f>IF(AND(TimeSpend[[#This Row],[Personnel number]]&lt;&gt;"",TimeSpend[[#This Row],[Date]]&lt;&gt;""),Utilization!$J$2,"")</f>
        <v/>
      </c>
      <c r="M1721" t="str">
        <f>IF(AND(TimeSpend[[#This Row],[Personnel number]]&lt;&gt;"",TimeSpend[[#This Row],[Date]]&lt;&gt;""),TimeSpend[[#This Row],[Employee Name]],"")</f>
        <v/>
      </c>
      <c r="N1721" t="str">
        <f t="shared" si="52"/>
        <v/>
      </c>
      <c r="O1721" t="str">
        <f t="shared" si="53"/>
        <v/>
      </c>
      <c r="P1721" t="str">
        <f>IF(D1721&lt;&gt;"",VLOOKUP(D1721,Projects!B:C,2,0),"")</f>
        <v/>
      </c>
    </row>
    <row r="1722" spans="1:16" x14ac:dyDescent="0.25">
      <c r="A1722" t="str">
        <f>UPPER(IF(AND(TimeSpend[[#This Row],[Personnel number]]&lt;&gt;"",TimeSpend[[#This Row],[Date]]&lt;&gt;""),TimeSpend[[#This Row],[Personnel number]],""))</f>
        <v/>
      </c>
      <c r="B1722" s="85" t="str">
        <f>IF(AND(TimeSpend[[#This Row],[Personnel number]]&lt;&gt;"",TimeSpend[[#This Row],[Date]]&lt;&gt;""),TEXT(TimeSpend[[#This Row],[Date]],"[$-409]yyyyMMdd"),"")</f>
        <v/>
      </c>
      <c r="C1722" s="33" t="str">
        <f>IF(AND(TimeSpend[[#This Row],[Personnel number]]&lt;&gt;"",TimeSpend[[#This Row],[Date]]&lt;&gt;""),SUBSTITUTE(TimeSpend[[#This Row],[Hours]],",","."),"")</f>
        <v/>
      </c>
      <c r="D1722" t="str">
        <f>IF(AND(TimeSpend[[#This Row],[Personnel number]]&lt;&gt;"",TimeSpend[[#This Row],[Date]]&lt;&gt;""),TimeSpend[[#This Row],[Network]],"")</f>
        <v/>
      </c>
      <c r="E1722" t="str">
        <f>IF(AND(TimeSpend[[#This Row],[Personnel number]]&lt;&gt;"",TimeSpend[[#This Row],[Date]]&lt;&gt;""),TimeSpend[[#This Row],[Network Description]],"")</f>
        <v/>
      </c>
      <c r="F1722" t="str">
        <f>IF(AND(TimeSpend[[#This Row],[Personnel number]]&lt;&gt;"",TimeSpend[[#This Row],[Date]]&lt;&gt;""),TimeSpend[[#This Row],[Activity]],"")</f>
        <v/>
      </c>
      <c r="G1722" t="str">
        <f>IF(AND(TimeSpend[[#This Row],[Personnel number]]&lt;&gt;"",TimeSpend[[#This Row],[Date]]&lt;&gt;""),TimeSpend[[#This Row],[Activity description]],"")</f>
        <v/>
      </c>
      <c r="H1722" s="36" t="str">
        <f>IF(AND(TimeSpend[[#This Row],[Personnel number]]&lt;&gt;"",TimeSpend[[#This Row],[Date]]&lt;&gt;""),TimeSpend[[#This Row],[Start Time]],"")</f>
        <v/>
      </c>
      <c r="I1722" s="36" t="str">
        <f>IF(AND(TimeSpend[[#This Row],[Personnel number]]&lt;&gt;"",TimeSpend[[#This Row],[Date]]&lt;&gt;""),TimeSpend[[#This Row],[End Time]],"")</f>
        <v/>
      </c>
      <c r="J1722" t="str">
        <f>IF(AND(TimeSpend[[#This Row],[Personnel number]]&lt;&gt;"",TimeSpend[[#This Row],[Date]]&lt;&gt;""),TimeSpend[[#This Row],[Location]],"")</f>
        <v/>
      </c>
      <c r="K1722" t="str">
        <f>IF(AND(TimeSpend[[#This Row],[Personnel number]]&lt;&gt;"",TimeSpend[[#This Row],[Date]]&lt;&gt;""),TimeSpend[[#This Row],[Task]],"")</f>
        <v/>
      </c>
      <c r="L1722" t="str">
        <f>IF(AND(TimeSpend[[#This Row],[Personnel number]]&lt;&gt;"",TimeSpend[[#This Row],[Date]]&lt;&gt;""),Utilization!$J$2,"")</f>
        <v/>
      </c>
      <c r="M1722" t="str">
        <f>IF(AND(TimeSpend[[#This Row],[Personnel number]]&lt;&gt;"",TimeSpend[[#This Row],[Date]]&lt;&gt;""),TimeSpend[[#This Row],[Employee Name]],"")</f>
        <v/>
      </c>
      <c r="N1722" t="str">
        <f t="shared" si="52"/>
        <v/>
      </c>
      <c r="O1722" t="str">
        <f t="shared" si="53"/>
        <v/>
      </c>
      <c r="P1722" t="str">
        <f>IF(D1722&lt;&gt;"",VLOOKUP(D1722,Projects!B:C,2,0),"")</f>
        <v/>
      </c>
    </row>
    <row r="1723" spans="1:16" x14ac:dyDescent="0.25">
      <c r="A1723" t="str">
        <f>UPPER(IF(AND(TimeSpend[[#This Row],[Personnel number]]&lt;&gt;"",TimeSpend[[#This Row],[Date]]&lt;&gt;""),TimeSpend[[#This Row],[Personnel number]],""))</f>
        <v/>
      </c>
      <c r="B1723" s="85" t="str">
        <f>IF(AND(TimeSpend[[#This Row],[Personnel number]]&lt;&gt;"",TimeSpend[[#This Row],[Date]]&lt;&gt;""),TEXT(TimeSpend[[#This Row],[Date]],"[$-409]yyyyMMdd"),"")</f>
        <v/>
      </c>
      <c r="C1723" s="33" t="str">
        <f>IF(AND(TimeSpend[[#This Row],[Personnel number]]&lt;&gt;"",TimeSpend[[#This Row],[Date]]&lt;&gt;""),SUBSTITUTE(TimeSpend[[#This Row],[Hours]],",","."),"")</f>
        <v/>
      </c>
      <c r="D1723" t="str">
        <f>IF(AND(TimeSpend[[#This Row],[Personnel number]]&lt;&gt;"",TimeSpend[[#This Row],[Date]]&lt;&gt;""),TimeSpend[[#This Row],[Network]],"")</f>
        <v/>
      </c>
      <c r="E1723" t="str">
        <f>IF(AND(TimeSpend[[#This Row],[Personnel number]]&lt;&gt;"",TimeSpend[[#This Row],[Date]]&lt;&gt;""),TimeSpend[[#This Row],[Network Description]],"")</f>
        <v/>
      </c>
      <c r="F1723" t="str">
        <f>IF(AND(TimeSpend[[#This Row],[Personnel number]]&lt;&gt;"",TimeSpend[[#This Row],[Date]]&lt;&gt;""),TimeSpend[[#This Row],[Activity]],"")</f>
        <v/>
      </c>
      <c r="G1723" t="str">
        <f>IF(AND(TimeSpend[[#This Row],[Personnel number]]&lt;&gt;"",TimeSpend[[#This Row],[Date]]&lt;&gt;""),TimeSpend[[#This Row],[Activity description]],"")</f>
        <v/>
      </c>
      <c r="H1723" s="36" t="str">
        <f>IF(AND(TimeSpend[[#This Row],[Personnel number]]&lt;&gt;"",TimeSpend[[#This Row],[Date]]&lt;&gt;""),TimeSpend[[#This Row],[Start Time]],"")</f>
        <v/>
      </c>
      <c r="I1723" s="36" t="str">
        <f>IF(AND(TimeSpend[[#This Row],[Personnel number]]&lt;&gt;"",TimeSpend[[#This Row],[Date]]&lt;&gt;""),TimeSpend[[#This Row],[End Time]],"")</f>
        <v/>
      </c>
      <c r="J1723" t="str">
        <f>IF(AND(TimeSpend[[#This Row],[Personnel number]]&lt;&gt;"",TimeSpend[[#This Row],[Date]]&lt;&gt;""),TimeSpend[[#This Row],[Location]],"")</f>
        <v/>
      </c>
      <c r="K1723" t="str">
        <f>IF(AND(TimeSpend[[#This Row],[Personnel number]]&lt;&gt;"",TimeSpend[[#This Row],[Date]]&lt;&gt;""),TimeSpend[[#This Row],[Task]],"")</f>
        <v/>
      </c>
      <c r="L1723" t="str">
        <f>IF(AND(TimeSpend[[#This Row],[Personnel number]]&lt;&gt;"",TimeSpend[[#This Row],[Date]]&lt;&gt;""),Utilization!$J$2,"")</f>
        <v/>
      </c>
      <c r="M1723" t="str">
        <f>IF(AND(TimeSpend[[#This Row],[Personnel number]]&lt;&gt;"",TimeSpend[[#This Row],[Date]]&lt;&gt;""),TimeSpend[[#This Row],[Employee Name]],"")</f>
        <v/>
      </c>
      <c r="N1723" t="str">
        <f t="shared" si="52"/>
        <v/>
      </c>
      <c r="O1723" t="str">
        <f t="shared" si="53"/>
        <v/>
      </c>
      <c r="P1723" t="str">
        <f>IF(D1723&lt;&gt;"",VLOOKUP(D1723,Projects!B:C,2,0),"")</f>
        <v/>
      </c>
    </row>
    <row r="1724" spans="1:16" x14ac:dyDescent="0.25">
      <c r="A1724" t="str">
        <f>UPPER(IF(AND(TimeSpend[[#This Row],[Personnel number]]&lt;&gt;"",TimeSpend[[#This Row],[Date]]&lt;&gt;""),TimeSpend[[#This Row],[Personnel number]],""))</f>
        <v/>
      </c>
      <c r="B1724" s="85" t="str">
        <f>IF(AND(TimeSpend[[#This Row],[Personnel number]]&lt;&gt;"",TimeSpend[[#This Row],[Date]]&lt;&gt;""),TEXT(TimeSpend[[#This Row],[Date]],"[$-409]yyyyMMdd"),"")</f>
        <v/>
      </c>
      <c r="C1724" s="33" t="str">
        <f>IF(AND(TimeSpend[[#This Row],[Personnel number]]&lt;&gt;"",TimeSpend[[#This Row],[Date]]&lt;&gt;""),SUBSTITUTE(TimeSpend[[#This Row],[Hours]],",","."),"")</f>
        <v/>
      </c>
      <c r="D1724" t="str">
        <f>IF(AND(TimeSpend[[#This Row],[Personnel number]]&lt;&gt;"",TimeSpend[[#This Row],[Date]]&lt;&gt;""),TimeSpend[[#This Row],[Network]],"")</f>
        <v/>
      </c>
      <c r="E1724" t="str">
        <f>IF(AND(TimeSpend[[#This Row],[Personnel number]]&lt;&gt;"",TimeSpend[[#This Row],[Date]]&lt;&gt;""),TimeSpend[[#This Row],[Network Description]],"")</f>
        <v/>
      </c>
      <c r="F1724" t="str">
        <f>IF(AND(TimeSpend[[#This Row],[Personnel number]]&lt;&gt;"",TimeSpend[[#This Row],[Date]]&lt;&gt;""),TimeSpend[[#This Row],[Activity]],"")</f>
        <v/>
      </c>
      <c r="G1724" t="str">
        <f>IF(AND(TimeSpend[[#This Row],[Personnel number]]&lt;&gt;"",TimeSpend[[#This Row],[Date]]&lt;&gt;""),TimeSpend[[#This Row],[Activity description]],"")</f>
        <v/>
      </c>
      <c r="H1724" s="36" t="str">
        <f>IF(AND(TimeSpend[[#This Row],[Personnel number]]&lt;&gt;"",TimeSpend[[#This Row],[Date]]&lt;&gt;""),TimeSpend[[#This Row],[Start Time]],"")</f>
        <v/>
      </c>
      <c r="I1724" s="36" t="str">
        <f>IF(AND(TimeSpend[[#This Row],[Personnel number]]&lt;&gt;"",TimeSpend[[#This Row],[Date]]&lt;&gt;""),TimeSpend[[#This Row],[End Time]],"")</f>
        <v/>
      </c>
      <c r="J1724" t="str">
        <f>IF(AND(TimeSpend[[#This Row],[Personnel number]]&lt;&gt;"",TimeSpend[[#This Row],[Date]]&lt;&gt;""),TimeSpend[[#This Row],[Location]],"")</f>
        <v/>
      </c>
      <c r="K1724" t="str">
        <f>IF(AND(TimeSpend[[#This Row],[Personnel number]]&lt;&gt;"",TimeSpend[[#This Row],[Date]]&lt;&gt;""),TimeSpend[[#This Row],[Task]],"")</f>
        <v/>
      </c>
      <c r="L1724" t="str">
        <f>IF(AND(TimeSpend[[#This Row],[Personnel number]]&lt;&gt;"",TimeSpend[[#This Row],[Date]]&lt;&gt;""),Utilization!$J$2,"")</f>
        <v/>
      </c>
      <c r="M1724" t="str">
        <f>IF(AND(TimeSpend[[#This Row],[Personnel number]]&lt;&gt;"",TimeSpend[[#This Row],[Date]]&lt;&gt;""),TimeSpend[[#This Row],[Employee Name]],"")</f>
        <v/>
      </c>
      <c r="N1724" t="str">
        <f t="shared" si="52"/>
        <v/>
      </c>
      <c r="O1724" t="str">
        <f t="shared" si="53"/>
        <v/>
      </c>
      <c r="P1724" t="str">
        <f>IF(D1724&lt;&gt;"",VLOOKUP(D1724,Projects!B:C,2,0),"")</f>
        <v/>
      </c>
    </row>
    <row r="1725" spans="1:16" x14ac:dyDescent="0.25">
      <c r="A1725" t="str">
        <f>UPPER(IF(AND(TimeSpend[[#This Row],[Personnel number]]&lt;&gt;"",TimeSpend[[#This Row],[Date]]&lt;&gt;""),TimeSpend[[#This Row],[Personnel number]],""))</f>
        <v/>
      </c>
      <c r="B1725" s="85" t="str">
        <f>IF(AND(TimeSpend[[#This Row],[Personnel number]]&lt;&gt;"",TimeSpend[[#This Row],[Date]]&lt;&gt;""),TEXT(TimeSpend[[#This Row],[Date]],"[$-409]yyyyMMdd"),"")</f>
        <v/>
      </c>
      <c r="C1725" s="33" t="str">
        <f>IF(AND(TimeSpend[[#This Row],[Personnel number]]&lt;&gt;"",TimeSpend[[#This Row],[Date]]&lt;&gt;""),SUBSTITUTE(TimeSpend[[#This Row],[Hours]],",","."),"")</f>
        <v/>
      </c>
      <c r="D1725" t="str">
        <f>IF(AND(TimeSpend[[#This Row],[Personnel number]]&lt;&gt;"",TimeSpend[[#This Row],[Date]]&lt;&gt;""),TimeSpend[[#This Row],[Network]],"")</f>
        <v/>
      </c>
      <c r="E1725" t="str">
        <f>IF(AND(TimeSpend[[#This Row],[Personnel number]]&lt;&gt;"",TimeSpend[[#This Row],[Date]]&lt;&gt;""),TimeSpend[[#This Row],[Network Description]],"")</f>
        <v/>
      </c>
      <c r="F1725" t="str">
        <f>IF(AND(TimeSpend[[#This Row],[Personnel number]]&lt;&gt;"",TimeSpend[[#This Row],[Date]]&lt;&gt;""),TimeSpend[[#This Row],[Activity]],"")</f>
        <v/>
      </c>
      <c r="G1725" t="str">
        <f>IF(AND(TimeSpend[[#This Row],[Personnel number]]&lt;&gt;"",TimeSpend[[#This Row],[Date]]&lt;&gt;""),TimeSpend[[#This Row],[Activity description]],"")</f>
        <v/>
      </c>
      <c r="H1725" s="36" t="str">
        <f>IF(AND(TimeSpend[[#This Row],[Personnel number]]&lt;&gt;"",TimeSpend[[#This Row],[Date]]&lt;&gt;""),TimeSpend[[#This Row],[Start Time]],"")</f>
        <v/>
      </c>
      <c r="I1725" s="36" t="str">
        <f>IF(AND(TimeSpend[[#This Row],[Personnel number]]&lt;&gt;"",TimeSpend[[#This Row],[Date]]&lt;&gt;""),TimeSpend[[#This Row],[End Time]],"")</f>
        <v/>
      </c>
      <c r="J1725" t="str">
        <f>IF(AND(TimeSpend[[#This Row],[Personnel number]]&lt;&gt;"",TimeSpend[[#This Row],[Date]]&lt;&gt;""),TimeSpend[[#This Row],[Location]],"")</f>
        <v/>
      </c>
      <c r="K1725" t="str">
        <f>IF(AND(TimeSpend[[#This Row],[Personnel number]]&lt;&gt;"",TimeSpend[[#This Row],[Date]]&lt;&gt;""),TimeSpend[[#This Row],[Task]],"")</f>
        <v/>
      </c>
      <c r="L1725" t="str">
        <f>IF(AND(TimeSpend[[#This Row],[Personnel number]]&lt;&gt;"",TimeSpend[[#This Row],[Date]]&lt;&gt;""),Utilization!$J$2,"")</f>
        <v/>
      </c>
      <c r="M1725" t="str">
        <f>IF(AND(TimeSpend[[#This Row],[Personnel number]]&lt;&gt;"",TimeSpend[[#This Row],[Date]]&lt;&gt;""),TimeSpend[[#This Row],[Employee Name]],"")</f>
        <v/>
      </c>
      <c r="N1725" t="str">
        <f t="shared" si="52"/>
        <v/>
      </c>
      <c r="O1725" t="str">
        <f t="shared" si="53"/>
        <v/>
      </c>
      <c r="P1725" t="str">
        <f>IF(D1725&lt;&gt;"",VLOOKUP(D1725,Projects!B:C,2,0),"")</f>
        <v/>
      </c>
    </row>
    <row r="1726" spans="1:16" x14ac:dyDescent="0.25">
      <c r="A1726" t="str">
        <f>UPPER(IF(AND(TimeSpend[[#This Row],[Personnel number]]&lt;&gt;"",TimeSpend[[#This Row],[Date]]&lt;&gt;""),TimeSpend[[#This Row],[Personnel number]],""))</f>
        <v/>
      </c>
      <c r="B1726" s="85" t="str">
        <f>IF(AND(TimeSpend[[#This Row],[Personnel number]]&lt;&gt;"",TimeSpend[[#This Row],[Date]]&lt;&gt;""),TEXT(TimeSpend[[#This Row],[Date]],"[$-409]yyyyMMdd"),"")</f>
        <v/>
      </c>
      <c r="C1726" s="33" t="str">
        <f>IF(AND(TimeSpend[[#This Row],[Personnel number]]&lt;&gt;"",TimeSpend[[#This Row],[Date]]&lt;&gt;""),SUBSTITUTE(TimeSpend[[#This Row],[Hours]],",","."),"")</f>
        <v/>
      </c>
      <c r="D1726" t="str">
        <f>IF(AND(TimeSpend[[#This Row],[Personnel number]]&lt;&gt;"",TimeSpend[[#This Row],[Date]]&lt;&gt;""),TimeSpend[[#This Row],[Network]],"")</f>
        <v/>
      </c>
      <c r="E1726" t="str">
        <f>IF(AND(TimeSpend[[#This Row],[Personnel number]]&lt;&gt;"",TimeSpend[[#This Row],[Date]]&lt;&gt;""),TimeSpend[[#This Row],[Network Description]],"")</f>
        <v/>
      </c>
      <c r="F1726" t="str">
        <f>IF(AND(TimeSpend[[#This Row],[Personnel number]]&lt;&gt;"",TimeSpend[[#This Row],[Date]]&lt;&gt;""),TimeSpend[[#This Row],[Activity]],"")</f>
        <v/>
      </c>
      <c r="G1726" t="str">
        <f>IF(AND(TimeSpend[[#This Row],[Personnel number]]&lt;&gt;"",TimeSpend[[#This Row],[Date]]&lt;&gt;""),TimeSpend[[#This Row],[Activity description]],"")</f>
        <v/>
      </c>
      <c r="H1726" s="36" t="str">
        <f>IF(AND(TimeSpend[[#This Row],[Personnel number]]&lt;&gt;"",TimeSpend[[#This Row],[Date]]&lt;&gt;""),TimeSpend[[#This Row],[Start Time]],"")</f>
        <v/>
      </c>
      <c r="I1726" s="36" t="str">
        <f>IF(AND(TimeSpend[[#This Row],[Personnel number]]&lt;&gt;"",TimeSpend[[#This Row],[Date]]&lt;&gt;""),TimeSpend[[#This Row],[End Time]],"")</f>
        <v/>
      </c>
      <c r="J1726" t="str">
        <f>IF(AND(TimeSpend[[#This Row],[Personnel number]]&lt;&gt;"",TimeSpend[[#This Row],[Date]]&lt;&gt;""),TimeSpend[[#This Row],[Location]],"")</f>
        <v/>
      </c>
      <c r="K1726" t="str">
        <f>IF(AND(TimeSpend[[#This Row],[Personnel number]]&lt;&gt;"",TimeSpend[[#This Row],[Date]]&lt;&gt;""),TimeSpend[[#This Row],[Task]],"")</f>
        <v/>
      </c>
      <c r="L1726" t="str">
        <f>IF(AND(TimeSpend[[#This Row],[Personnel number]]&lt;&gt;"",TimeSpend[[#This Row],[Date]]&lt;&gt;""),Utilization!$J$2,"")</f>
        <v/>
      </c>
      <c r="M1726" t="str">
        <f>IF(AND(TimeSpend[[#This Row],[Personnel number]]&lt;&gt;"",TimeSpend[[#This Row],[Date]]&lt;&gt;""),TimeSpend[[#This Row],[Employee Name]],"")</f>
        <v/>
      </c>
      <c r="N1726" t="str">
        <f t="shared" si="52"/>
        <v/>
      </c>
      <c r="O1726" t="str">
        <f t="shared" si="53"/>
        <v/>
      </c>
      <c r="P1726" t="str">
        <f>IF(D1726&lt;&gt;"",VLOOKUP(D1726,Projects!B:C,2,0),"")</f>
        <v/>
      </c>
    </row>
    <row r="1727" spans="1:16" x14ac:dyDescent="0.25">
      <c r="A1727" t="str">
        <f>UPPER(IF(AND(TimeSpend[[#This Row],[Personnel number]]&lt;&gt;"",TimeSpend[[#This Row],[Date]]&lt;&gt;""),TimeSpend[[#This Row],[Personnel number]],""))</f>
        <v/>
      </c>
      <c r="B1727" s="85" t="str">
        <f>IF(AND(TimeSpend[[#This Row],[Personnel number]]&lt;&gt;"",TimeSpend[[#This Row],[Date]]&lt;&gt;""),TEXT(TimeSpend[[#This Row],[Date]],"[$-409]yyyyMMdd"),"")</f>
        <v/>
      </c>
      <c r="C1727" s="33" t="str">
        <f>IF(AND(TimeSpend[[#This Row],[Personnel number]]&lt;&gt;"",TimeSpend[[#This Row],[Date]]&lt;&gt;""),SUBSTITUTE(TimeSpend[[#This Row],[Hours]],",","."),"")</f>
        <v/>
      </c>
      <c r="D1727" t="str">
        <f>IF(AND(TimeSpend[[#This Row],[Personnel number]]&lt;&gt;"",TimeSpend[[#This Row],[Date]]&lt;&gt;""),TimeSpend[[#This Row],[Network]],"")</f>
        <v/>
      </c>
      <c r="E1727" t="str">
        <f>IF(AND(TimeSpend[[#This Row],[Personnel number]]&lt;&gt;"",TimeSpend[[#This Row],[Date]]&lt;&gt;""),TimeSpend[[#This Row],[Network Description]],"")</f>
        <v/>
      </c>
      <c r="F1727" t="str">
        <f>IF(AND(TimeSpend[[#This Row],[Personnel number]]&lt;&gt;"",TimeSpend[[#This Row],[Date]]&lt;&gt;""),TimeSpend[[#This Row],[Activity]],"")</f>
        <v/>
      </c>
      <c r="G1727" t="str">
        <f>IF(AND(TimeSpend[[#This Row],[Personnel number]]&lt;&gt;"",TimeSpend[[#This Row],[Date]]&lt;&gt;""),TimeSpend[[#This Row],[Activity description]],"")</f>
        <v/>
      </c>
      <c r="H1727" s="36" t="str">
        <f>IF(AND(TimeSpend[[#This Row],[Personnel number]]&lt;&gt;"",TimeSpend[[#This Row],[Date]]&lt;&gt;""),TimeSpend[[#This Row],[Start Time]],"")</f>
        <v/>
      </c>
      <c r="I1727" s="36" t="str">
        <f>IF(AND(TimeSpend[[#This Row],[Personnel number]]&lt;&gt;"",TimeSpend[[#This Row],[Date]]&lt;&gt;""),TimeSpend[[#This Row],[End Time]],"")</f>
        <v/>
      </c>
      <c r="J1727" t="str">
        <f>IF(AND(TimeSpend[[#This Row],[Personnel number]]&lt;&gt;"",TimeSpend[[#This Row],[Date]]&lt;&gt;""),TimeSpend[[#This Row],[Location]],"")</f>
        <v/>
      </c>
      <c r="K1727" t="str">
        <f>IF(AND(TimeSpend[[#This Row],[Personnel number]]&lt;&gt;"",TimeSpend[[#This Row],[Date]]&lt;&gt;""),TimeSpend[[#This Row],[Task]],"")</f>
        <v/>
      </c>
      <c r="L1727" t="str">
        <f>IF(AND(TimeSpend[[#This Row],[Personnel number]]&lt;&gt;"",TimeSpend[[#This Row],[Date]]&lt;&gt;""),Utilization!$J$2,"")</f>
        <v/>
      </c>
      <c r="M1727" t="str">
        <f>IF(AND(TimeSpend[[#This Row],[Personnel number]]&lt;&gt;"",TimeSpend[[#This Row],[Date]]&lt;&gt;""),TimeSpend[[#This Row],[Employee Name]],"")</f>
        <v/>
      </c>
      <c r="N1727" t="str">
        <f t="shared" si="52"/>
        <v/>
      </c>
      <c r="O1727" t="str">
        <f t="shared" si="53"/>
        <v/>
      </c>
      <c r="P1727" t="str">
        <f>IF(D1727&lt;&gt;"",VLOOKUP(D1727,Projects!B:C,2,0),"")</f>
        <v/>
      </c>
    </row>
    <row r="1728" spans="1:16" x14ac:dyDescent="0.25">
      <c r="A1728" t="str">
        <f>UPPER(IF(AND(TimeSpend[[#This Row],[Personnel number]]&lt;&gt;"",TimeSpend[[#This Row],[Date]]&lt;&gt;""),TimeSpend[[#This Row],[Personnel number]],""))</f>
        <v/>
      </c>
      <c r="B1728" s="85" t="str">
        <f>IF(AND(TimeSpend[[#This Row],[Personnel number]]&lt;&gt;"",TimeSpend[[#This Row],[Date]]&lt;&gt;""),TEXT(TimeSpend[[#This Row],[Date]],"[$-409]yyyyMMdd"),"")</f>
        <v/>
      </c>
      <c r="C1728" s="33" t="str">
        <f>IF(AND(TimeSpend[[#This Row],[Personnel number]]&lt;&gt;"",TimeSpend[[#This Row],[Date]]&lt;&gt;""),SUBSTITUTE(TimeSpend[[#This Row],[Hours]],",","."),"")</f>
        <v/>
      </c>
      <c r="D1728" t="str">
        <f>IF(AND(TimeSpend[[#This Row],[Personnel number]]&lt;&gt;"",TimeSpend[[#This Row],[Date]]&lt;&gt;""),TimeSpend[[#This Row],[Network]],"")</f>
        <v/>
      </c>
      <c r="E1728" t="str">
        <f>IF(AND(TimeSpend[[#This Row],[Personnel number]]&lt;&gt;"",TimeSpend[[#This Row],[Date]]&lt;&gt;""),TimeSpend[[#This Row],[Network Description]],"")</f>
        <v/>
      </c>
      <c r="F1728" t="str">
        <f>IF(AND(TimeSpend[[#This Row],[Personnel number]]&lt;&gt;"",TimeSpend[[#This Row],[Date]]&lt;&gt;""),TimeSpend[[#This Row],[Activity]],"")</f>
        <v/>
      </c>
      <c r="G1728" t="str">
        <f>IF(AND(TimeSpend[[#This Row],[Personnel number]]&lt;&gt;"",TimeSpend[[#This Row],[Date]]&lt;&gt;""),TimeSpend[[#This Row],[Activity description]],"")</f>
        <v/>
      </c>
      <c r="H1728" s="36" t="str">
        <f>IF(AND(TimeSpend[[#This Row],[Personnel number]]&lt;&gt;"",TimeSpend[[#This Row],[Date]]&lt;&gt;""),TimeSpend[[#This Row],[Start Time]],"")</f>
        <v/>
      </c>
      <c r="I1728" s="36" t="str">
        <f>IF(AND(TimeSpend[[#This Row],[Personnel number]]&lt;&gt;"",TimeSpend[[#This Row],[Date]]&lt;&gt;""),TimeSpend[[#This Row],[End Time]],"")</f>
        <v/>
      </c>
      <c r="J1728" t="str">
        <f>IF(AND(TimeSpend[[#This Row],[Personnel number]]&lt;&gt;"",TimeSpend[[#This Row],[Date]]&lt;&gt;""),TimeSpend[[#This Row],[Location]],"")</f>
        <v/>
      </c>
      <c r="K1728" t="str">
        <f>IF(AND(TimeSpend[[#This Row],[Personnel number]]&lt;&gt;"",TimeSpend[[#This Row],[Date]]&lt;&gt;""),TimeSpend[[#This Row],[Task]],"")</f>
        <v/>
      </c>
      <c r="L1728" t="str">
        <f>IF(AND(TimeSpend[[#This Row],[Personnel number]]&lt;&gt;"",TimeSpend[[#This Row],[Date]]&lt;&gt;""),Utilization!$J$2,"")</f>
        <v/>
      </c>
      <c r="M1728" t="str">
        <f>IF(AND(TimeSpend[[#This Row],[Personnel number]]&lt;&gt;"",TimeSpend[[#This Row],[Date]]&lt;&gt;""),TimeSpend[[#This Row],[Employee Name]],"")</f>
        <v/>
      </c>
      <c r="N1728" t="str">
        <f t="shared" si="52"/>
        <v/>
      </c>
      <c r="O1728" t="str">
        <f t="shared" si="53"/>
        <v/>
      </c>
      <c r="P1728" t="str">
        <f>IF(D1728&lt;&gt;"",VLOOKUP(D1728,Projects!B:C,2,0),"")</f>
        <v/>
      </c>
    </row>
    <row r="1729" spans="1:16" x14ac:dyDescent="0.25">
      <c r="A1729" t="str">
        <f>UPPER(IF(AND(TimeSpend[[#This Row],[Personnel number]]&lt;&gt;"",TimeSpend[[#This Row],[Date]]&lt;&gt;""),TimeSpend[[#This Row],[Personnel number]],""))</f>
        <v/>
      </c>
      <c r="B1729" s="85" t="str">
        <f>IF(AND(TimeSpend[[#This Row],[Personnel number]]&lt;&gt;"",TimeSpend[[#This Row],[Date]]&lt;&gt;""),TEXT(TimeSpend[[#This Row],[Date]],"[$-409]yyyyMMdd"),"")</f>
        <v/>
      </c>
      <c r="C1729" s="33" t="str">
        <f>IF(AND(TimeSpend[[#This Row],[Personnel number]]&lt;&gt;"",TimeSpend[[#This Row],[Date]]&lt;&gt;""),SUBSTITUTE(TimeSpend[[#This Row],[Hours]],",","."),"")</f>
        <v/>
      </c>
      <c r="D1729" t="str">
        <f>IF(AND(TimeSpend[[#This Row],[Personnel number]]&lt;&gt;"",TimeSpend[[#This Row],[Date]]&lt;&gt;""),TimeSpend[[#This Row],[Network]],"")</f>
        <v/>
      </c>
      <c r="E1729" t="str">
        <f>IF(AND(TimeSpend[[#This Row],[Personnel number]]&lt;&gt;"",TimeSpend[[#This Row],[Date]]&lt;&gt;""),TimeSpend[[#This Row],[Network Description]],"")</f>
        <v/>
      </c>
      <c r="F1729" t="str">
        <f>IF(AND(TimeSpend[[#This Row],[Personnel number]]&lt;&gt;"",TimeSpend[[#This Row],[Date]]&lt;&gt;""),TimeSpend[[#This Row],[Activity]],"")</f>
        <v/>
      </c>
      <c r="G1729" t="str">
        <f>IF(AND(TimeSpend[[#This Row],[Personnel number]]&lt;&gt;"",TimeSpend[[#This Row],[Date]]&lt;&gt;""),TimeSpend[[#This Row],[Activity description]],"")</f>
        <v/>
      </c>
      <c r="H1729" s="36" t="str">
        <f>IF(AND(TimeSpend[[#This Row],[Personnel number]]&lt;&gt;"",TimeSpend[[#This Row],[Date]]&lt;&gt;""),TimeSpend[[#This Row],[Start Time]],"")</f>
        <v/>
      </c>
      <c r="I1729" s="36" t="str">
        <f>IF(AND(TimeSpend[[#This Row],[Personnel number]]&lt;&gt;"",TimeSpend[[#This Row],[Date]]&lt;&gt;""),TimeSpend[[#This Row],[End Time]],"")</f>
        <v/>
      </c>
      <c r="J1729" t="str">
        <f>IF(AND(TimeSpend[[#This Row],[Personnel number]]&lt;&gt;"",TimeSpend[[#This Row],[Date]]&lt;&gt;""),TimeSpend[[#This Row],[Location]],"")</f>
        <v/>
      </c>
      <c r="K1729" t="str">
        <f>IF(AND(TimeSpend[[#This Row],[Personnel number]]&lt;&gt;"",TimeSpend[[#This Row],[Date]]&lt;&gt;""),TimeSpend[[#This Row],[Task]],"")</f>
        <v/>
      </c>
      <c r="L1729" t="str">
        <f>IF(AND(TimeSpend[[#This Row],[Personnel number]]&lt;&gt;"",TimeSpend[[#This Row],[Date]]&lt;&gt;""),Utilization!$J$2,"")</f>
        <v/>
      </c>
      <c r="M1729" t="str">
        <f>IF(AND(TimeSpend[[#This Row],[Personnel number]]&lt;&gt;"",TimeSpend[[#This Row],[Date]]&lt;&gt;""),TimeSpend[[#This Row],[Employee Name]],"")</f>
        <v/>
      </c>
      <c r="N1729" t="str">
        <f t="shared" si="52"/>
        <v/>
      </c>
      <c r="O1729" t="str">
        <f t="shared" si="53"/>
        <v/>
      </c>
      <c r="P1729" t="str">
        <f>IF(D1729&lt;&gt;"",VLOOKUP(D1729,Projects!B:C,2,0),"")</f>
        <v/>
      </c>
    </row>
    <row r="1730" spans="1:16" x14ac:dyDescent="0.25">
      <c r="A1730" t="str">
        <f>UPPER(IF(AND(TimeSpend[[#This Row],[Personnel number]]&lt;&gt;"",TimeSpend[[#This Row],[Date]]&lt;&gt;""),TimeSpend[[#This Row],[Personnel number]],""))</f>
        <v/>
      </c>
      <c r="B1730" s="85" t="str">
        <f>IF(AND(TimeSpend[[#This Row],[Personnel number]]&lt;&gt;"",TimeSpend[[#This Row],[Date]]&lt;&gt;""),TEXT(TimeSpend[[#This Row],[Date]],"[$-409]yyyyMMdd"),"")</f>
        <v/>
      </c>
      <c r="C1730" s="33" t="str">
        <f>IF(AND(TimeSpend[[#This Row],[Personnel number]]&lt;&gt;"",TimeSpend[[#This Row],[Date]]&lt;&gt;""),SUBSTITUTE(TimeSpend[[#This Row],[Hours]],",","."),"")</f>
        <v/>
      </c>
      <c r="D1730" t="str">
        <f>IF(AND(TimeSpend[[#This Row],[Personnel number]]&lt;&gt;"",TimeSpend[[#This Row],[Date]]&lt;&gt;""),TimeSpend[[#This Row],[Network]],"")</f>
        <v/>
      </c>
      <c r="E1730" t="str">
        <f>IF(AND(TimeSpend[[#This Row],[Personnel number]]&lt;&gt;"",TimeSpend[[#This Row],[Date]]&lt;&gt;""),TimeSpend[[#This Row],[Network Description]],"")</f>
        <v/>
      </c>
      <c r="F1730" t="str">
        <f>IF(AND(TimeSpend[[#This Row],[Personnel number]]&lt;&gt;"",TimeSpend[[#This Row],[Date]]&lt;&gt;""),TimeSpend[[#This Row],[Activity]],"")</f>
        <v/>
      </c>
      <c r="G1730" t="str">
        <f>IF(AND(TimeSpend[[#This Row],[Personnel number]]&lt;&gt;"",TimeSpend[[#This Row],[Date]]&lt;&gt;""),TimeSpend[[#This Row],[Activity description]],"")</f>
        <v/>
      </c>
      <c r="H1730" s="36" t="str">
        <f>IF(AND(TimeSpend[[#This Row],[Personnel number]]&lt;&gt;"",TimeSpend[[#This Row],[Date]]&lt;&gt;""),TimeSpend[[#This Row],[Start Time]],"")</f>
        <v/>
      </c>
      <c r="I1730" s="36" t="str">
        <f>IF(AND(TimeSpend[[#This Row],[Personnel number]]&lt;&gt;"",TimeSpend[[#This Row],[Date]]&lt;&gt;""),TimeSpend[[#This Row],[End Time]],"")</f>
        <v/>
      </c>
      <c r="J1730" t="str">
        <f>IF(AND(TimeSpend[[#This Row],[Personnel number]]&lt;&gt;"",TimeSpend[[#This Row],[Date]]&lt;&gt;""),TimeSpend[[#This Row],[Location]],"")</f>
        <v/>
      </c>
      <c r="K1730" t="str">
        <f>IF(AND(TimeSpend[[#This Row],[Personnel number]]&lt;&gt;"",TimeSpend[[#This Row],[Date]]&lt;&gt;""),TimeSpend[[#This Row],[Task]],"")</f>
        <v/>
      </c>
      <c r="L1730" t="str">
        <f>IF(AND(TimeSpend[[#This Row],[Personnel number]]&lt;&gt;"",TimeSpend[[#This Row],[Date]]&lt;&gt;""),Utilization!$J$2,"")</f>
        <v/>
      </c>
      <c r="M1730" t="str">
        <f>IF(AND(TimeSpend[[#This Row],[Personnel number]]&lt;&gt;"",TimeSpend[[#This Row],[Date]]&lt;&gt;""),TimeSpend[[#This Row],[Employee Name]],"")</f>
        <v/>
      </c>
      <c r="N1730" t="str">
        <f t="shared" ref="N1730:N1793" si="54">IF(A1730&lt;&gt;"",ROW(A1730)-1,"")</f>
        <v/>
      </c>
      <c r="O1730" t="str">
        <f t="shared" ref="O1730:O1793" si="55">IF(A1730&lt;&gt;"",L1730&amp;"-"&amp;N1730,"")</f>
        <v/>
      </c>
      <c r="P1730" t="str">
        <f>IF(D1730&lt;&gt;"",VLOOKUP(D1730,Projects!B:C,2,0),"")</f>
        <v/>
      </c>
    </row>
    <row r="1731" spans="1:16" x14ac:dyDescent="0.25">
      <c r="A1731" t="str">
        <f>UPPER(IF(AND(TimeSpend[[#This Row],[Personnel number]]&lt;&gt;"",TimeSpend[[#This Row],[Date]]&lt;&gt;""),TimeSpend[[#This Row],[Personnel number]],""))</f>
        <v/>
      </c>
      <c r="B1731" s="85" t="str">
        <f>IF(AND(TimeSpend[[#This Row],[Personnel number]]&lt;&gt;"",TimeSpend[[#This Row],[Date]]&lt;&gt;""),TEXT(TimeSpend[[#This Row],[Date]],"[$-409]yyyyMMdd"),"")</f>
        <v/>
      </c>
      <c r="C1731" s="33" t="str">
        <f>IF(AND(TimeSpend[[#This Row],[Personnel number]]&lt;&gt;"",TimeSpend[[#This Row],[Date]]&lt;&gt;""),SUBSTITUTE(TimeSpend[[#This Row],[Hours]],",","."),"")</f>
        <v/>
      </c>
      <c r="D1731" t="str">
        <f>IF(AND(TimeSpend[[#This Row],[Personnel number]]&lt;&gt;"",TimeSpend[[#This Row],[Date]]&lt;&gt;""),TimeSpend[[#This Row],[Network]],"")</f>
        <v/>
      </c>
      <c r="E1731" t="str">
        <f>IF(AND(TimeSpend[[#This Row],[Personnel number]]&lt;&gt;"",TimeSpend[[#This Row],[Date]]&lt;&gt;""),TimeSpend[[#This Row],[Network Description]],"")</f>
        <v/>
      </c>
      <c r="F1731" t="str">
        <f>IF(AND(TimeSpend[[#This Row],[Personnel number]]&lt;&gt;"",TimeSpend[[#This Row],[Date]]&lt;&gt;""),TimeSpend[[#This Row],[Activity]],"")</f>
        <v/>
      </c>
      <c r="G1731" t="str">
        <f>IF(AND(TimeSpend[[#This Row],[Personnel number]]&lt;&gt;"",TimeSpend[[#This Row],[Date]]&lt;&gt;""),TimeSpend[[#This Row],[Activity description]],"")</f>
        <v/>
      </c>
      <c r="H1731" s="36" t="str">
        <f>IF(AND(TimeSpend[[#This Row],[Personnel number]]&lt;&gt;"",TimeSpend[[#This Row],[Date]]&lt;&gt;""),TimeSpend[[#This Row],[Start Time]],"")</f>
        <v/>
      </c>
      <c r="I1731" s="36" t="str">
        <f>IF(AND(TimeSpend[[#This Row],[Personnel number]]&lt;&gt;"",TimeSpend[[#This Row],[Date]]&lt;&gt;""),TimeSpend[[#This Row],[End Time]],"")</f>
        <v/>
      </c>
      <c r="J1731" t="str">
        <f>IF(AND(TimeSpend[[#This Row],[Personnel number]]&lt;&gt;"",TimeSpend[[#This Row],[Date]]&lt;&gt;""),TimeSpend[[#This Row],[Location]],"")</f>
        <v/>
      </c>
      <c r="K1731" t="str">
        <f>IF(AND(TimeSpend[[#This Row],[Personnel number]]&lt;&gt;"",TimeSpend[[#This Row],[Date]]&lt;&gt;""),TimeSpend[[#This Row],[Task]],"")</f>
        <v/>
      </c>
      <c r="L1731" t="str">
        <f>IF(AND(TimeSpend[[#This Row],[Personnel number]]&lt;&gt;"",TimeSpend[[#This Row],[Date]]&lt;&gt;""),Utilization!$J$2,"")</f>
        <v/>
      </c>
      <c r="M1731" t="str">
        <f>IF(AND(TimeSpend[[#This Row],[Personnel number]]&lt;&gt;"",TimeSpend[[#This Row],[Date]]&lt;&gt;""),TimeSpend[[#This Row],[Employee Name]],"")</f>
        <v/>
      </c>
      <c r="N1731" t="str">
        <f t="shared" si="54"/>
        <v/>
      </c>
      <c r="O1731" t="str">
        <f t="shared" si="55"/>
        <v/>
      </c>
      <c r="P1731" t="str">
        <f>IF(D1731&lt;&gt;"",VLOOKUP(D1731,Projects!B:C,2,0),"")</f>
        <v/>
      </c>
    </row>
    <row r="1732" spans="1:16" x14ac:dyDescent="0.25">
      <c r="A1732" t="str">
        <f>UPPER(IF(AND(TimeSpend[[#This Row],[Personnel number]]&lt;&gt;"",TimeSpend[[#This Row],[Date]]&lt;&gt;""),TimeSpend[[#This Row],[Personnel number]],""))</f>
        <v/>
      </c>
      <c r="B1732" s="85" t="str">
        <f>IF(AND(TimeSpend[[#This Row],[Personnel number]]&lt;&gt;"",TimeSpend[[#This Row],[Date]]&lt;&gt;""),TEXT(TimeSpend[[#This Row],[Date]],"[$-409]yyyyMMdd"),"")</f>
        <v/>
      </c>
      <c r="C1732" s="33" t="str">
        <f>IF(AND(TimeSpend[[#This Row],[Personnel number]]&lt;&gt;"",TimeSpend[[#This Row],[Date]]&lt;&gt;""),SUBSTITUTE(TimeSpend[[#This Row],[Hours]],",","."),"")</f>
        <v/>
      </c>
      <c r="D1732" t="str">
        <f>IF(AND(TimeSpend[[#This Row],[Personnel number]]&lt;&gt;"",TimeSpend[[#This Row],[Date]]&lt;&gt;""),TimeSpend[[#This Row],[Network]],"")</f>
        <v/>
      </c>
      <c r="E1732" t="str">
        <f>IF(AND(TimeSpend[[#This Row],[Personnel number]]&lt;&gt;"",TimeSpend[[#This Row],[Date]]&lt;&gt;""),TimeSpend[[#This Row],[Network Description]],"")</f>
        <v/>
      </c>
      <c r="F1732" t="str">
        <f>IF(AND(TimeSpend[[#This Row],[Personnel number]]&lt;&gt;"",TimeSpend[[#This Row],[Date]]&lt;&gt;""),TimeSpend[[#This Row],[Activity]],"")</f>
        <v/>
      </c>
      <c r="G1732" t="str">
        <f>IF(AND(TimeSpend[[#This Row],[Personnel number]]&lt;&gt;"",TimeSpend[[#This Row],[Date]]&lt;&gt;""),TimeSpend[[#This Row],[Activity description]],"")</f>
        <v/>
      </c>
      <c r="H1732" s="36" t="str">
        <f>IF(AND(TimeSpend[[#This Row],[Personnel number]]&lt;&gt;"",TimeSpend[[#This Row],[Date]]&lt;&gt;""),TimeSpend[[#This Row],[Start Time]],"")</f>
        <v/>
      </c>
      <c r="I1732" s="36" t="str">
        <f>IF(AND(TimeSpend[[#This Row],[Personnel number]]&lt;&gt;"",TimeSpend[[#This Row],[Date]]&lt;&gt;""),TimeSpend[[#This Row],[End Time]],"")</f>
        <v/>
      </c>
      <c r="J1732" t="str">
        <f>IF(AND(TimeSpend[[#This Row],[Personnel number]]&lt;&gt;"",TimeSpend[[#This Row],[Date]]&lt;&gt;""),TimeSpend[[#This Row],[Location]],"")</f>
        <v/>
      </c>
      <c r="K1732" t="str">
        <f>IF(AND(TimeSpend[[#This Row],[Personnel number]]&lt;&gt;"",TimeSpend[[#This Row],[Date]]&lt;&gt;""),TimeSpend[[#This Row],[Task]],"")</f>
        <v/>
      </c>
      <c r="L1732" t="str">
        <f>IF(AND(TimeSpend[[#This Row],[Personnel number]]&lt;&gt;"",TimeSpend[[#This Row],[Date]]&lt;&gt;""),Utilization!$J$2,"")</f>
        <v/>
      </c>
      <c r="M1732" t="str">
        <f>IF(AND(TimeSpend[[#This Row],[Personnel number]]&lt;&gt;"",TimeSpend[[#This Row],[Date]]&lt;&gt;""),TimeSpend[[#This Row],[Employee Name]],"")</f>
        <v/>
      </c>
      <c r="N1732" t="str">
        <f t="shared" si="54"/>
        <v/>
      </c>
      <c r="O1732" t="str">
        <f t="shared" si="55"/>
        <v/>
      </c>
      <c r="P1732" t="str">
        <f>IF(D1732&lt;&gt;"",VLOOKUP(D1732,Projects!B:C,2,0),"")</f>
        <v/>
      </c>
    </row>
    <row r="1733" spans="1:16" x14ac:dyDescent="0.25">
      <c r="A1733" t="str">
        <f>UPPER(IF(AND(TimeSpend[[#This Row],[Personnel number]]&lt;&gt;"",TimeSpend[[#This Row],[Date]]&lt;&gt;""),TimeSpend[[#This Row],[Personnel number]],""))</f>
        <v/>
      </c>
      <c r="B1733" s="85" t="str">
        <f>IF(AND(TimeSpend[[#This Row],[Personnel number]]&lt;&gt;"",TimeSpend[[#This Row],[Date]]&lt;&gt;""),TEXT(TimeSpend[[#This Row],[Date]],"[$-409]yyyyMMdd"),"")</f>
        <v/>
      </c>
      <c r="C1733" s="33" t="str">
        <f>IF(AND(TimeSpend[[#This Row],[Personnel number]]&lt;&gt;"",TimeSpend[[#This Row],[Date]]&lt;&gt;""),SUBSTITUTE(TimeSpend[[#This Row],[Hours]],",","."),"")</f>
        <v/>
      </c>
      <c r="D1733" t="str">
        <f>IF(AND(TimeSpend[[#This Row],[Personnel number]]&lt;&gt;"",TimeSpend[[#This Row],[Date]]&lt;&gt;""),TimeSpend[[#This Row],[Network]],"")</f>
        <v/>
      </c>
      <c r="E1733" t="str">
        <f>IF(AND(TimeSpend[[#This Row],[Personnel number]]&lt;&gt;"",TimeSpend[[#This Row],[Date]]&lt;&gt;""),TimeSpend[[#This Row],[Network Description]],"")</f>
        <v/>
      </c>
      <c r="F1733" t="str">
        <f>IF(AND(TimeSpend[[#This Row],[Personnel number]]&lt;&gt;"",TimeSpend[[#This Row],[Date]]&lt;&gt;""),TimeSpend[[#This Row],[Activity]],"")</f>
        <v/>
      </c>
      <c r="G1733" t="str">
        <f>IF(AND(TimeSpend[[#This Row],[Personnel number]]&lt;&gt;"",TimeSpend[[#This Row],[Date]]&lt;&gt;""),TimeSpend[[#This Row],[Activity description]],"")</f>
        <v/>
      </c>
      <c r="H1733" s="36" t="str">
        <f>IF(AND(TimeSpend[[#This Row],[Personnel number]]&lt;&gt;"",TimeSpend[[#This Row],[Date]]&lt;&gt;""),TimeSpend[[#This Row],[Start Time]],"")</f>
        <v/>
      </c>
      <c r="I1733" s="36" t="str">
        <f>IF(AND(TimeSpend[[#This Row],[Personnel number]]&lt;&gt;"",TimeSpend[[#This Row],[Date]]&lt;&gt;""),TimeSpend[[#This Row],[End Time]],"")</f>
        <v/>
      </c>
      <c r="J1733" t="str">
        <f>IF(AND(TimeSpend[[#This Row],[Personnel number]]&lt;&gt;"",TimeSpend[[#This Row],[Date]]&lt;&gt;""),TimeSpend[[#This Row],[Location]],"")</f>
        <v/>
      </c>
      <c r="K1733" t="str">
        <f>IF(AND(TimeSpend[[#This Row],[Personnel number]]&lt;&gt;"",TimeSpend[[#This Row],[Date]]&lt;&gt;""),TimeSpend[[#This Row],[Task]],"")</f>
        <v/>
      </c>
      <c r="L1733" t="str">
        <f>IF(AND(TimeSpend[[#This Row],[Personnel number]]&lt;&gt;"",TimeSpend[[#This Row],[Date]]&lt;&gt;""),Utilization!$J$2,"")</f>
        <v/>
      </c>
      <c r="M1733" t="str">
        <f>IF(AND(TimeSpend[[#This Row],[Personnel number]]&lt;&gt;"",TimeSpend[[#This Row],[Date]]&lt;&gt;""),TimeSpend[[#This Row],[Employee Name]],"")</f>
        <v/>
      </c>
      <c r="N1733" t="str">
        <f t="shared" si="54"/>
        <v/>
      </c>
      <c r="O1733" t="str">
        <f t="shared" si="55"/>
        <v/>
      </c>
      <c r="P1733" t="str">
        <f>IF(D1733&lt;&gt;"",VLOOKUP(D1733,Projects!B:C,2,0),"")</f>
        <v/>
      </c>
    </row>
    <row r="1734" spans="1:16" x14ac:dyDescent="0.25">
      <c r="A1734" t="str">
        <f>UPPER(IF(AND(TimeSpend[[#This Row],[Personnel number]]&lt;&gt;"",TimeSpend[[#This Row],[Date]]&lt;&gt;""),TimeSpend[[#This Row],[Personnel number]],""))</f>
        <v/>
      </c>
      <c r="B1734" s="85" t="str">
        <f>IF(AND(TimeSpend[[#This Row],[Personnel number]]&lt;&gt;"",TimeSpend[[#This Row],[Date]]&lt;&gt;""),TEXT(TimeSpend[[#This Row],[Date]],"[$-409]yyyyMMdd"),"")</f>
        <v/>
      </c>
      <c r="C1734" s="33" t="str">
        <f>IF(AND(TimeSpend[[#This Row],[Personnel number]]&lt;&gt;"",TimeSpend[[#This Row],[Date]]&lt;&gt;""),SUBSTITUTE(TimeSpend[[#This Row],[Hours]],",","."),"")</f>
        <v/>
      </c>
      <c r="D1734" t="str">
        <f>IF(AND(TimeSpend[[#This Row],[Personnel number]]&lt;&gt;"",TimeSpend[[#This Row],[Date]]&lt;&gt;""),TimeSpend[[#This Row],[Network]],"")</f>
        <v/>
      </c>
      <c r="E1734" t="str">
        <f>IF(AND(TimeSpend[[#This Row],[Personnel number]]&lt;&gt;"",TimeSpend[[#This Row],[Date]]&lt;&gt;""),TimeSpend[[#This Row],[Network Description]],"")</f>
        <v/>
      </c>
      <c r="F1734" t="str">
        <f>IF(AND(TimeSpend[[#This Row],[Personnel number]]&lt;&gt;"",TimeSpend[[#This Row],[Date]]&lt;&gt;""),TimeSpend[[#This Row],[Activity]],"")</f>
        <v/>
      </c>
      <c r="G1734" t="str">
        <f>IF(AND(TimeSpend[[#This Row],[Personnel number]]&lt;&gt;"",TimeSpend[[#This Row],[Date]]&lt;&gt;""),TimeSpend[[#This Row],[Activity description]],"")</f>
        <v/>
      </c>
      <c r="H1734" s="36" t="str">
        <f>IF(AND(TimeSpend[[#This Row],[Personnel number]]&lt;&gt;"",TimeSpend[[#This Row],[Date]]&lt;&gt;""),TimeSpend[[#This Row],[Start Time]],"")</f>
        <v/>
      </c>
      <c r="I1734" s="36" t="str">
        <f>IF(AND(TimeSpend[[#This Row],[Personnel number]]&lt;&gt;"",TimeSpend[[#This Row],[Date]]&lt;&gt;""),TimeSpend[[#This Row],[End Time]],"")</f>
        <v/>
      </c>
      <c r="J1734" t="str">
        <f>IF(AND(TimeSpend[[#This Row],[Personnel number]]&lt;&gt;"",TimeSpend[[#This Row],[Date]]&lt;&gt;""),TimeSpend[[#This Row],[Location]],"")</f>
        <v/>
      </c>
      <c r="K1734" t="str">
        <f>IF(AND(TimeSpend[[#This Row],[Personnel number]]&lt;&gt;"",TimeSpend[[#This Row],[Date]]&lt;&gt;""),TimeSpend[[#This Row],[Task]],"")</f>
        <v/>
      </c>
      <c r="L1734" t="str">
        <f>IF(AND(TimeSpend[[#This Row],[Personnel number]]&lt;&gt;"",TimeSpend[[#This Row],[Date]]&lt;&gt;""),Utilization!$J$2,"")</f>
        <v/>
      </c>
      <c r="M1734" t="str">
        <f>IF(AND(TimeSpend[[#This Row],[Personnel number]]&lt;&gt;"",TimeSpend[[#This Row],[Date]]&lt;&gt;""),TimeSpend[[#This Row],[Employee Name]],"")</f>
        <v/>
      </c>
      <c r="N1734" t="str">
        <f t="shared" si="54"/>
        <v/>
      </c>
      <c r="O1734" t="str">
        <f t="shared" si="55"/>
        <v/>
      </c>
      <c r="P1734" t="str">
        <f>IF(D1734&lt;&gt;"",VLOOKUP(D1734,Projects!B:C,2,0),"")</f>
        <v/>
      </c>
    </row>
    <row r="1735" spans="1:16" x14ac:dyDescent="0.25">
      <c r="A1735" t="str">
        <f>UPPER(IF(AND(TimeSpend[[#This Row],[Personnel number]]&lt;&gt;"",TimeSpend[[#This Row],[Date]]&lt;&gt;""),TimeSpend[[#This Row],[Personnel number]],""))</f>
        <v/>
      </c>
      <c r="B1735" s="85" t="str">
        <f>IF(AND(TimeSpend[[#This Row],[Personnel number]]&lt;&gt;"",TimeSpend[[#This Row],[Date]]&lt;&gt;""),TEXT(TimeSpend[[#This Row],[Date]],"[$-409]yyyyMMdd"),"")</f>
        <v/>
      </c>
      <c r="C1735" s="33" t="str">
        <f>IF(AND(TimeSpend[[#This Row],[Personnel number]]&lt;&gt;"",TimeSpend[[#This Row],[Date]]&lt;&gt;""),SUBSTITUTE(TimeSpend[[#This Row],[Hours]],",","."),"")</f>
        <v/>
      </c>
      <c r="D1735" t="str">
        <f>IF(AND(TimeSpend[[#This Row],[Personnel number]]&lt;&gt;"",TimeSpend[[#This Row],[Date]]&lt;&gt;""),TimeSpend[[#This Row],[Network]],"")</f>
        <v/>
      </c>
      <c r="E1735" t="str">
        <f>IF(AND(TimeSpend[[#This Row],[Personnel number]]&lt;&gt;"",TimeSpend[[#This Row],[Date]]&lt;&gt;""),TimeSpend[[#This Row],[Network Description]],"")</f>
        <v/>
      </c>
      <c r="F1735" t="str">
        <f>IF(AND(TimeSpend[[#This Row],[Personnel number]]&lt;&gt;"",TimeSpend[[#This Row],[Date]]&lt;&gt;""),TimeSpend[[#This Row],[Activity]],"")</f>
        <v/>
      </c>
      <c r="G1735" t="str">
        <f>IF(AND(TimeSpend[[#This Row],[Personnel number]]&lt;&gt;"",TimeSpend[[#This Row],[Date]]&lt;&gt;""),TimeSpend[[#This Row],[Activity description]],"")</f>
        <v/>
      </c>
      <c r="H1735" s="36" t="str">
        <f>IF(AND(TimeSpend[[#This Row],[Personnel number]]&lt;&gt;"",TimeSpend[[#This Row],[Date]]&lt;&gt;""),TimeSpend[[#This Row],[Start Time]],"")</f>
        <v/>
      </c>
      <c r="I1735" s="36" t="str">
        <f>IF(AND(TimeSpend[[#This Row],[Personnel number]]&lt;&gt;"",TimeSpend[[#This Row],[Date]]&lt;&gt;""),TimeSpend[[#This Row],[End Time]],"")</f>
        <v/>
      </c>
      <c r="J1735" t="str">
        <f>IF(AND(TimeSpend[[#This Row],[Personnel number]]&lt;&gt;"",TimeSpend[[#This Row],[Date]]&lt;&gt;""),TimeSpend[[#This Row],[Location]],"")</f>
        <v/>
      </c>
      <c r="K1735" t="str">
        <f>IF(AND(TimeSpend[[#This Row],[Personnel number]]&lt;&gt;"",TimeSpend[[#This Row],[Date]]&lt;&gt;""),TimeSpend[[#This Row],[Task]],"")</f>
        <v/>
      </c>
      <c r="L1735" t="str">
        <f>IF(AND(TimeSpend[[#This Row],[Personnel number]]&lt;&gt;"",TimeSpend[[#This Row],[Date]]&lt;&gt;""),Utilization!$J$2,"")</f>
        <v/>
      </c>
      <c r="M1735" t="str">
        <f>IF(AND(TimeSpend[[#This Row],[Personnel number]]&lt;&gt;"",TimeSpend[[#This Row],[Date]]&lt;&gt;""),TimeSpend[[#This Row],[Employee Name]],"")</f>
        <v/>
      </c>
      <c r="N1735" t="str">
        <f t="shared" si="54"/>
        <v/>
      </c>
      <c r="O1735" t="str">
        <f t="shared" si="55"/>
        <v/>
      </c>
      <c r="P1735" t="str">
        <f>IF(D1735&lt;&gt;"",VLOOKUP(D1735,Projects!B:C,2,0),"")</f>
        <v/>
      </c>
    </row>
    <row r="1736" spans="1:16" x14ac:dyDescent="0.25">
      <c r="A1736" t="str">
        <f>UPPER(IF(AND(TimeSpend[[#This Row],[Personnel number]]&lt;&gt;"",TimeSpend[[#This Row],[Date]]&lt;&gt;""),TimeSpend[[#This Row],[Personnel number]],""))</f>
        <v/>
      </c>
      <c r="B1736" s="85" t="str">
        <f>IF(AND(TimeSpend[[#This Row],[Personnel number]]&lt;&gt;"",TimeSpend[[#This Row],[Date]]&lt;&gt;""),TEXT(TimeSpend[[#This Row],[Date]],"[$-409]yyyyMMdd"),"")</f>
        <v/>
      </c>
      <c r="C1736" s="33" t="str">
        <f>IF(AND(TimeSpend[[#This Row],[Personnel number]]&lt;&gt;"",TimeSpend[[#This Row],[Date]]&lt;&gt;""),SUBSTITUTE(TimeSpend[[#This Row],[Hours]],",","."),"")</f>
        <v/>
      </c>
      <c r="D1736" t="str">
        <f>IF(AND(TimeSpend[[#This Row],[Personnel number]]&lt;&gt;"",TimeSpend[[#This Row],[Date]]&lt;&gt;""),TimeSpend[[#This Row],[Network]],"")</f>
        <v/>
      </c>
      <c r="E1736" t="str">
        <f>IF(AND(TimeSpend[[#This Row],[Personnel number]]&lt;&gt;"",TimeSpend[[#This Row],[Date]]&lt;&gt;""),TimeSpend[[#This Row],[Network Description]],"")</f>
        <v/>
      </c>
      <c r="F1736" t="str">
        <f>IF(AND(TimeSpend[[#This Row],[Personnel number]]&lt;&gt;"",TimeSpend[[#This Row],[Date]]&lt;&gt;""),TimeSpend[[#This Row],[Activity]],"")</f>
        <v/>
      </c>
      <c r="G1736" t="str">
        <f>IF(AND(TimeSpend[[#This Row],[Personnel number]]&lt;&gt;"",TimeSpend[[#This Row],[Date]]&lt;&gt;""),TimeSpend[[#This Row],[Activity description]],"")</f>
        <v/>
      </c>
      <c r="H1736" s="36" t="str">
        <f>IF(AND(TimeSpend[[#This Row],[Personnel number]]&lt;&gt;"",TimeSpend[[#This Row],[Date]]&lt;&gt;""),TimeSpend[[#This Row],[Start Time]],"")</f>
        <v/>
      </c>
      <c r="I1736" s="36" t="str">
        <f>IF(AND(TimeSpend[[#This Row],[Personnel number]]&lt;&gt;"",TimeSpend[[#This Row],[Date]]&lt;&gt;""),TimeSpend[[#This Row],[End Time]],"")</f>
        <v/>
      </c>
      <c r="J1736" t="str">
        <f>IF(AND(TimeSpend[[#This Row],[Personnel number]]&lt;&gt;"",TimeSpend[[#This Row],[Date]]&lt;&gt;""),TimeSpend[[#This Row],[Location]],"")</f>
        <v/>
      </c>
      <c r="K1736" t="str">
        <f>IF(AND(TimeSpend[[#This Row],[Personnel number]]&lt;&gt;"",TimeSpend[[#This Row],[Date]]&lt;&gt;""),TimeSpend[[#This Row],[Task]],"")</f>
        <v/>
      </c>
      <c r="L1736" t="str">
        <f>IF(AND(TimeSpend[[#This Row],[Personnel number]]&lt;&gt;"",TimeSpend[[#This Row],[Date]]&lt;&gt;""),Utilization!$J$2,"")</f>
        <v/>
      </c>
      <c r="M1736" t="str">
        <f>IF(AND(TimeSpend[[#This Row],[Personnel number]]&lt;&gt;"",TimeSpend[[#This Row],[Date]]&lt;&gt;""),TimeSpend[[#This Row],[Employee Name]],"")</f>
        <v/>
      </c>
      <c r="N1736" t="str">
        <f t="shared" si="54"/>
        <v/>
      </c>
      <c r="O1736" t="str">
        <f t="shared" si="55"/>
        <v/>
      </c>
      <c r="P1736" t="str">
        <f>IF(D1736&lt;&gt;"",VLOOKUP(D1736,Projects!B:C,2,0),"")</f>
        <v/>
      </c>
    </row>
    <row r="1737" spans="1:16" x14ac:dyDescent="0.25">
      <c r="A1737" t="str">
        <f>UPPER(IF(AND(TimeSpend[[#This Row],[Personnel number]]&lt;&gt;"",TimeSpend[[#This Row],[Date]]&lt;&gt;""),TimeSpend[[#This Row],[Personnel number]],""))</f>
        <v/>
      </c>
      <c r="B1737" s="85" t="str">
        <f>IF(AND(TimeSpend[[#This Row],[Personnel number]]&lt;&gt;"",TimeSpend[[#This Row],[Date]]&lt;&gt;""),TEXT(TimeSpend[[#This Row],[Date]],"[$-409]yyyyMMdd"),"")</f>
        <v/>
      </c>
      <c r="C1737" s="33" t="str">
        <f>IF(AND(TimeSpend[[#This Row],[Personnel number]]&lt;&gt;"",TimeSpend[[#This Row],[Date]]&lt;&gt;""),SUBSTITUTE(TimeSpend[[#This Row],[Hours]],",","."),"")</f>
        <v/>
      </c>
      <c r="D1737" t="str">
        <f>IF(AND(TimeSpend[[#This Row],[Personnel number]]&lt;&gt;"",TimeSpend[[#This Row],[Date]]&lt;&gt;""),TimeSpend[[#This Row],[Network]],"")</f>
        <v/>
      </c>
      <c r="E1737" t="str">
        <f>IF(AND(TimeSpend[[#This Row],[Personnel number]]&lt;&gt;"",TimeSpend[[#This Row],[Date]]&lt;&gt;""),TimeSpend[[#This Row],[Network Description]],"")</f>
        <v/>
      </c>
      <c r="F1737" t="str">
        <f>IF(AND(TimeSpend[[#This Row],[Personnel number]]&lt;&gt;"",TimeSpend[[#This Row],[Date]]&lt;&gt;""),TimeSpend[[#This Row],[Activity]],"")</f>
        <v/>
      </c>
      <c r="G1737" t="str">
        <f>IF(AND(TimeSpend[[#This Row],[Personnel number]]&lt;&gt;"",TimeSpend[[#This Row],[Date]]&lt;&gt;""),TimeSpend[[#This Row],[Activity description]],"")</f>
        <v/>
      </c>
      <c r="H1737" s="36" t="str">
        <f>IF(AND(TimeSpend[[#This Row],[Personnel number]]&lt;&gt;"",TimeSpend[[#This Row],[Date]]&lt;&gt;""),TimeSpend[[#This Row],[Start Time]],"")</f>
        <v/>
      </c>
      <c r="I1737" s="36" t="str">
        <f>IF(AND(TimeSpend[[#This Row],[Personnel number]]&lt;&gt;"",TimeSpend[[#This Row],[Date]]&lt;&gt;""),TimeSpend[[#This Row],[End Time]],"")</f>
        <v/>
      </c>
      <c r="J1737" t="str">
        <f>IF(AND(TimeSpend[[#This Row],[Personnel number]]&lt;&gt;"",TimeSpend[[#This Row],[Date]]&lt;&gt;""),TimeSpend[[#This Row],[Location]],"")</f>
        <v/>
      </c>
      <c r="K1737" t="str">
        <f>IF(AND(TimeSpend[[#This Row],[Personnel number]]&lt;&gt;"",TimeSpend[[#This Row],[Date]]&lt;&gt;""),TimeSpend[[#This Row],[Task]],"")</f>
        <v/>
      </c>
      <c r="L1737" t="str">
        <f>IF(AND(TimeSpend[[#This Row],[Personnel number]]&lt;&gt;"",TimeSpend[[#This Row],[Date]]&lt;&gt;""),Utilization!$J$2,"")</f>
        <v/>
      </c>
      <c r="M1737" t="str">
        <f>IF(AND(TimeSpend[[#This Row],[Personnel number]]&lt;&gt;"",TimeSpend[[#This Row],[Date]]&lt;&gt;""),TimeSpend[[#This Row],[Employee Name]],"")</f>
        <v/>
      </c>
      <c r="N1737" t="str">
        <f t="shared" si="54"/>
        <v/>
      </c>
      <c r="O1737" t="str">
        <f t="shared" si="55"/>
        <v/>
      </c>
      <c r="P1737" t="str">
        <f>IF(D1737&lt;&gt;"",VLOOKUP(D1737,Projects!B:C,2,0),"")</f>
        <v/>
      </c>
    </row>
    <row r="1738" spans="1:16" x14ac:dyDescent="0.25">
      <c r="A1738" t="str">
        <f>UPPER(IF(AND(TimeSpend[[#This Row],[Personnel number]]&lt;&gt;"",TimeSpend[[#This Row],[Date]]&lt;&gt;""),TimeSpend[[#This Row],[Personnel number]],""))</f>
        <v/>
      </c>
      <c r="B1738" s="85" t="str">
        <f>IF(AND(TimeSpend[[#This Row],[Personnel number]]&lt;&gt;"",TimeSpend[[#This Row],[Date]]&lt;&gt;""),TEXT(TimeSpend[[#This Row],[Date]],"[$-409]yyyyMMdd"),"")</f>
        <v/>
      </c>
      <c r="C1738" s="33" t="str">
        <f>IF(AND(TimeSpend[[#This Row],[Personnel number]]&lt;&gt;"",TimeSpend[[#This Row],[Date]]&lt;&gt;""),SUBSTITUTE(TimeSpend[[#This Row],[Hours]],",","."),"")</f>
        <v/>
      </c>
      <c r="D1738" t="str">
        <f>IF(AND(TimeSpend[[#This Row],[Personnel number]]&lt;&gt;"",TimeSpend[[#This Row],[Date]]&lt;&gt;""),TimeSpend[[#This Row],[Network]],"")</f>
        <v/>
      </c>
      <c r="E1738" t="str">
        <f>IF(AND(TimeSpend[[#This Row],[Personnel number]]&lt;&gt;"",TimeSpend[[#This Row],[Date]]&lt;&gt;""),TimeSpend[[#This Row],[Network Description]],"")</f>
        <v/>
      </c>
      <c r="F1738" t="str">
        <f>IF(AND(TimeSpend[[#This Row],[Personnel number]]&lt;&gt;"",TimeSpend[[#This Row],[Date]]&lt;&gt;""),TimeSpend[[#This Row],[Activity]],"")</f>
        <v/>
      </c>
      <c r="G1738" t="str">
        <f>IF(AND(TimeSpend[[#This Row],[Personnel number]]&lt;&gt;"",TimeSpend[[#This Row],[Date]]&lt;&gt;""),TimeSpend[[#This Row],[Activity description]],"")</f>
        <v/>
      </c>
      <c r="H1738" s="36" t="str">
        <f>IF(AND(TimeSpend[[#This Row],[Personnel number]]&lt;&gt;"",TimeSpend[[#This Row],[Date]]&lt;&gt;""),TimeSpend[[#This Row],[Start Time]],"")</f>
        <v/>
      </c>
      <c r="I1738" s="36" t="str">
        <f>IF(AND(TimeSpend[[#This Row],[Personnel number]]&lt;&gt;"",TimeSpend[[#This Row],[Date]]&lt;&gt;""),TimeSpend[[#This Row],[End Time]],"")</f>
        <v/>
      </c>
      <c r="J1738" t="str">
        <f>IF(AND(TimeSpend[[#This Row],[Personnel number]]&lt;&gt;"",TimeSpend[[#This Row],[Date]]&lt;&gt;""),TimeSpend[[#This Row],[Location]],"")</f>
        <v/>
      </c>
      <c r="K1738" t="str">
        <f>IF(AND(TimeSpend[[#This Row],[Personnel number]]&lt;&gt;"",TimeSpend[[#This Row],[Date]]&lt;&gt;""),TimeSpend[[#This Row],[Task]],"")</f>
        <v/>
      </c>
      <c r="L1738" t="str">
        <f>IF(AND(TimeSpend[[#This Row],[Personnel number]]&lt;&gt;"",TimeSpend[[#This Row],[Date]]&lt;&gt;""),Utilization!$J$2,"")</f>
        <v/>
      </c>
      <c r="M1738" t="str">
        <f>IF(AND(TimeSpend[[#This Row],[Personnel number]]&lt;&gt;"",TimeSpend[[#This Row],[Date]]&lt;&gt;""),TimeSpend[[#This Row],[Employee Name]],"")</f>
        <v/>
      </c>
      <c r="N1738" t="str">
        <f t="shared" si="54"/>
        <v/>
      </c>
      <c r="O1738" t="str">
        <f t="shared" si="55"/>
        <v/>
      </c>
      <c r="P1738" t="str">
        <f>IF(D1738&lt;&gt;"",VLOOKUP(D1738,Projects!B:C,2,0),"")</f>
        <v/>
      </c>
    </row>
    <row r="1739" spans="1:16" x14ac:dyDescent="0.25">
      <c r="A1739" t="str">
        <f>UPPER(IF(AND(TimeSpend[[#This Row],[Personnel number]]&lt;&gt;"",TimeSpend[[#This Row],[Date]]&lt;&gt;""),TimeSpend[[#This Row],[Personnel number]],""))</f>
        <v/>
      </c>
      <c r="B1739" s="85" t="str">
        <f>IF(AND(TimeSpend[[#This Row],[Personnel number]]&lt;&gt;"",TimeSpend[[#This Row],[Date]]&lt;&gt;""),TEXT(TimeSpend[[#This Row],[Date]],"[$-409]yyyyMMdd"),"")</f>
        <v/>
      </c>
      <c r="C1739" s="33" t="str">
        <f>IF(AND(TimeSpend[[#This Row],[Personnel number]]&lt;&gt;"",TimeSpend[[#This Row],[Date]]&lt;&gt;""),SUBSTITUTE(TimeSpend[[#This Row],[Hours]],",","."),"")</f>
        <v/>
      </c>
      <c r="D1739" t="str">
        <f>IF(AND(TimeSpend[[#This Row],[Personnel number]]&lt;&gt;"",TimeSpend[[#This Row],[Date]]&lt;&gt;""),TimeSpend[[#This Row],[Network]],"")</f>
        <v/>
      </c>
      <c r="E1739" t="str">
        <f>IF(AND(TimeSpend[[#This Row],[Personnel number]]&lt;&gt;"",TimeSpend[[#This Row],[Date]]&lt;&gt;""),TimeSpend[[#This Row],[Network Description]],"")</f>
        <v/>
      </c>
      <c r="F1739" t="str">
        <f>IF(AND(TimeSpend[[#This Row],[Personnel number]]&lt;&gt;"",TimeSpend[[#This Row],[Date]]&lt;&gt;""),TimeSpend[[#This Row],[Activity]],"")</f>
        <v/>
      </c>
      <c r="G1739" t="str">
        <f>IF(AND(TimeSpend[[#This Row],[Personnel number]]&lt;&gt;"",TimeSpend[[#This Row],[Date]]&lt;&gt;""),TimeSpend[[#This Row],[Activity description]],"")</f>
        <v/>
      </c>
      <c r="H1739" s="36" t="str">
        <f>IF(AND(TimeSpend[[#This Row],[Personnel number]]&lt;&gt;"",TimeSpend[[#This Row],[Date]]&lt;&gt;""),TimeSpend[[#This Row],[Start Time]],"")</f>
        <v/>
      </c>
      <c r="I1739" s="36" t="str">
        <f>IF(AND(TimeSpend[[#This Row],[Personnel number]]&lt;&gt;"",TimeSpend[[#This Row],[Date]]&lt;&gt;""),TimeSpend[[#This Row],[End Time]],"")</f>
        <v/>
      </c>
      <c r="J1739" t="str">
        <f>IF(AND(TimeSpend[[#This Row],[Personnel number]]&lt;&gt;"",TimeSpend[[#This Row],[Date]]&lt;&gt;""),TimeSpend[[#This Row],[Location]],"")</f>
        <v/>
      </c>
      <c r="K1739" t="str">
        <f>IF(AND(TimeSpend[[#This Row],[Personnel number]]&lt;&gt;"",TimeSpend[[#This Row],[Date]]&lt;&gt;""),TimeSpend[[#This Row],[Task]],"")</f>
        <v/>
      </c>
      <c r="L1739" t="str">
        <f>IF(AND(TimeSpend[[#This Row],[Personnel number]]&lt;&gt;"",TimeSpend[[#This Row],[Date]]&lt;&gt;""),Utilization!$J$2,"")</f>
        <v/>
      </c>
      <c r="M1739" t="str">
        <f>IF(AND(TimeSpend[[#This Row],[Personnel number]]&lt;&gt;"",TimeSpend[[#This Row],[Date]]&lt;&gt;""),TimeSpend[[#This Row],[Employee Name]],"")</f>
        <v/>
      </c>
      <c r="N1739" t="str">
        <f t="shared" si="54"/>
        <v/>
      </c>
      <c r="O1739" t="str">
        <f t="shared" si="55"/>
        <v/>
      </c>
      <c r="P1739" t="str">
        <f>IF(D1739&lt;&gt;"",VLOOKUP(D1739,Projects!B:C,2,0),"")</f>
        <v/>
      </c>
    </row>
    <row r="1740" spans="1:16" x14ac:dyDescent="0.25">
      <c r="A1740" t="str">
        <f>UPPER(IF(AND(TimeSpend[[#This Row],[Personnel number]]&lt;&gt;"",TimeSpend[[#This Row],[Date]]&lt;&gt;""),TimeSpend[[#This Row],[Personnel number]],""))</f>
        <v/>
      </c>
      <c r="B1740" s="85" t="str">
        <f>IF(AND(TimeSpend[[#This Row],[Personnel number]]&lt;&gt;"",TimeSpend[[#This Row],[Date]]&lt;&gt;""),TEXT(TimeSpend[[#This Row],[Date]],"[$-409]yyyyMMdd"),"")</f>
        <v/>
      </c>
      <c r="C1740" s="33" t="str">
        <f>IF(AND(TimeSpend[[#This Row],[Personnel number]]&lt;&gt;"",TimeSpend[[#This Row],[Date]]&lt;&gt;""),SUBSTITUTE(TimeSpend[[#This Row],[Hours]],",","."),"")</f>
        <v/>
      </c>
      <c r="D1740" t="str">
        <f>IF(AND(TimeSpend[[#This Row],[Personnel number]]&lt;&gt;"",TimeSpend[[#This Row],[Date]]&lt;&gt;""),TimeSpend[[#This Row],[Network]],"")</f>
        <v/>
      </c>
      <c r="E1740" t="str">
        <f>IF(AND(TimeSpend[[#This Row],[Personnel number]]&lt;&gt;"",TimeSpend[[#This Row],[Date]]&lt;&gt;""),TimeSpend[[#This Row],[Network Description]],"")</f>
        <v/>
      </c>
      <c r="F1740" t="str">
        <f>IF(AND(TimeSpend[[#This Row],[Personnel number]]&lt;&gt;"",TimeSpend[[#This Row],[Date]]&lt;&gt;""),TimeSpend[[#This Row],[Activity]],"")</f>
        <v/>
      </c>
      <c r="G1740" t="str">
        <f>IF(AND(TimeSpend[[#This Row],[Personnel number]]&lt;&gt;"",TimeSpend[[#This Row],[Date]]&lt;&gt;""),TimeSpend[[#This Row],[Activity description]],"")</f>
        <v/>
      </c>
      <c r="H1740" s="36" t="str">
        <f>IF(AND(TimeSpend[[#This Row],[Personnel number]]&lt;&gt;"",TimeSpend[[#This Row],[Date]]&lt;&gt;""),TimeSpend[[#This Row],[Start Time]],"")</f>
        <v/>
      </c>
      <c r="I1740" s="36" t="str">
        <f>IF(AND(TimeSpend[[#This Row],[Personnel number]]&lt;&gt;"",TimeSpend[[#This Row],[Date]]&lt;&gt;""),TimeSpend[[#This Row],[End Time]],"")</f>
        <v/>
      </c>
      <c r="J1740" t="str">
        <f>IF(AND(TimeSpend[[#This Row],[Personnel number]]&lt;&gt;"",TimeSpend[[#This Row],[Date]]&lt;&gt;""),TimeSpend[[#This Row],[Location]],"")</f>
        <v/>
      </c>
      <c r="K1740" t="str">
        <f>IF(AND(TimeSpend[[#This Row],[Personnel number]]&lt;&gt;"",TimeSpend[[#This Row],[Date]]&lt;&gt;""),TimeSpend[[#This Row],[Task]],"")</f>
        <v/>
      </c>
      <c r="L1740" t="str">
        <f>IF(AND(TimeSpend[[#This Row],[Personnel number]]&lt;&gt;"",TimeSpend[[#This Row],[Date]]&lt;&gt;""),Utilization!$J$2,"")</f>
        <v/>
      </c>
      <c r="M1740" t="str">
        <f>IF(AND(TimeSpend[[#This Row],[Personnel number]]&lt;&gt;"",TimeSpend[[#This Row],[Date]]&lt;&gt;""),TimeSpend[[#This Row],[Employee Name]],"")</f>
        <v/>
      </c>
      <c r="N1740" t="str">
        <f t="shared" si="54"/>
        <v/>
      </c>
      <c r="O1740" t="str">
        <f t="shared" si="55"/>
        <v/>
      </c>
      <c r="P1740" t="str">
        <f>IF(D1740&lt;&gt;"",VLOOKUP(D1740,Projects!B:C,2,0),"")</f>
        <v/>
      </c>
    </row>
    <row r="1741" spans="1:16" x14ac:dyDescent="0.25">
      <c r="A1741" t="str">
        <f>UPPER(IF(AND(TimeSpend[[#This Row],[Personnel number]]&lt;&gt;"",TimeSpend[[#This Row],[Date]]&lt;&gt;""),TimeSpend[[#This Row],[Personnel number]],""))</f>
        <v/>
      </c>
      <c r="B1741" s="85" t="str">
        <f>IF(AND(TimeSpend[[#This Row],[Personnel number]]&lt;&gt;"",TimeSpend[[#This Row],[Date]]&lt;&gt;""),TEXT(TimeSpend[[#This Row],[Date]],"[$-409]yyyyMMdd"),"")</f>
        <v/>
      </c>
      <c r="C1741" s="33" t="str">
        <f>IF(AND(TimeSpend[[#This Row],[Personnel number]]&lt;&gt;"",TimeSpend[[#This Row],[Date]]&lt;&gt;""),SUBSTITUTE(TimeSpend[[#This Row],[Hours]],",","."),"")</f>
        <v/>
      </c>
      <c r="D1741" t="str">
        <f>IF(AND(TimeSpend[[#This Row],[Personnel number]]&lt;&gt;"",TimeSpend[[#This Row],[Date]]&lt;&gt;""),TimeSpend[[#This Row],[Network]],"")</f>
        <v/>
      </c>
      <c r="E1741" t="str">
        <f>IF(AND(TimeSpend[[#This Row],[Personnel number]]&lt;&gt;"",TimeSpend[[#This Row],[Date]]&lt;&gt;""),TimeSpend[[#This Row],[Network Description]],"")</f>
        <v/>
      </c>
      <c r="F1741" t="str">
        <f>IF(AND(TimeSpend[[#This Row],[Personnel number]]&lt;&gt;"",TimeSpend[[#This Row],[Date]]&lt;&gt;""),TimeSpend[[#This Row],[Activity]],"")</f>
        <v/>
      </c>
      <c r="G1741" t="str">
        <f>IF(AND(TimeSpend[[#This Row],[Personnel number]]&lt;&gt;"",TimeSpend[[#This Row],[Date]]&lt;&gt;""),TimeSpend[[#This Row],[Activity description]],"")</f>
        <v/>
      </c>
      <c r="H1741" s="36" t="str">
        <f>IF(AND(TimeSpend[[#This Row],[Personnel number]]&lt;&gt;"",TimeSpend[[#This Row],[Date]]&lt;&gt;""),TimeSpend[[#This Row],[Start Time]],"")</f>
        <v/>
      </c>
      <c r="I1741" s="36" t="str">
        <f>IF(AND(TimeSpend[[#This Row],[Personnel number]]&lt;&gt;"",TimeSpend[[#This Row],[Date]]&lt;&gt;""),TimeSpend[[#This Row],[End Time]],"")</f>
        <v/>
      </c>
      <c r="J1741" t="str">
        <f>IF(AND(TimeSpend[[#This Row],[Personnel number]]&lt;&gt;"",TimeSpend[[#This Row],[Date]]&lt;&gt;""),TimeSpend[[#This Row],[Location]],"")</f>
        <v/>
      </c>
      <c r="K1741" t="str">
        <f>IF(AND(TimeSpend[[#This Row],[Personnel number]]&lt;&gt;"",TimeSpend[[#This Row],[Date]]&lt;&gt;""),TimeSpend[[#This Row],[Task]],"")</f>
        <v/>
      </c>
      <c r="L1741" t="str">
        <f>IF(AND(TimeSpend[[#This Row],[Personnel number]]&lt;&gt;"",TimeSpend[[#This Row],[Date]]&lt;&gt;""),Utilization!$J$2,"")</f>
        <v/>
      </c>
      <c r="M1741" t="str">
        <f>IF(AND(TimeSpend[[#This Row],[Personnel number]]&lt;&gt;"",TimeSpend[[#This Row],[Date]]&lt;&gt;""),TimeSpend[[#This Row],[Employee Name]],"")</f>
        <v/>
      </c>
      <c r="N1741" t="str">
        <f t="shared" si="54"/>
        <v/>
      </c>
      <c r="O1741" t="str">
        <f t="shared" si="55"/>
        <v/>
      </c>
      <c r="P1741" t="str">
        <f>IF(D1741&lt;&gt;"",VLOOKUP(D1741,Projects!B:C,2,0),"")</f>
        <v/>
      </c>
    </row>
    <row r="1742" spans="1:16" x14ac:dyDescent="0.25">
      <c r="A1742" t="str">
        <f>UPPER(IF(AND(TimeSpend[[#This Row],[Personnel number]]&lt;&gt;"",TimeSpend[[#This Row],[Date]]&lt;&gt;""),TimeSpend[[#This Row],[Personnel number]],""))</f>
        <v/>
      </c>
      <c r="B1742" s="85" t="str">
        <f>IF(AND(TimeSpend[[#This Row],[Personnel number]]&lt;&gt;"",TimeSpend[[#This Row],[Date]]&lt;&gt;""),TEXT(TimeSpend[[#This Row],[Date]],"[$-409]yyyyMMdd"),"")</f>
        <v/>
      </c>
      <c r="C1742" s="33" t="str">
        <f>IF(AND(TimeSpend[[#This Row],[Personnel number]]&lt;&gt;"",TimeSpend[[#This Row],[Date]]&lt;&gt;""),SUBSTITUTE(TimeSpend[[#This Row],[Hours]],",","."),"")</f>
        <v/>
      </c>
      <c r="D1742" t="str">
        <f>IF(AND(TimeSpend[[#This Row],[Personnel number]]&lt;&gt;"",TimeSpend[[#This Row],[Date]]&lt;&gt;""),TimeSpend[[#This Row],[Network]],"")</f>
        <v/>
      </c>
      <c r="E1742" t="str">
        <f>IF(AND(TimeSpend[[#This Row],[Personnel number]]&lt;&gt;"",TimeSpend[[#This Row],[Date]]&lt;&gt;""),TimeSpend[[#This Row],[Network Description]],"")</f>
        <v/>
      </c>
      <c r="F1742" t="str">
        <f>IF(AND(TimeSpend[[#This Row],[Personnel number]]&lt;&gt;"",TimeSpend[[#This Row],[Date]]&lt;&gt;""),TimeSpend[[#This Row],[Activity]],"")</f>
        <v/>
      </c>
      <c r="G1742" t="str">
        <f>IF(AND(TimeSpend[[#This Row],[Personnel number]]&lt;&gt;"",TimeSpend[[#This Row],[Date]]&lt;&gt;""),TimeSpend[[#This Row],[Activity description]],"")</f>
        <v/>
      </c>
      <c r="H1742" s="36" t="str">
        <f>IF(AND(TimeSpend[[#This Row],[Personnel number]]&lt;&gt;"",TimeSpend[[#This Row],[Date]]&lt;&gt;""),TimeSpend[[#This Row],[Start Time]],"")</f>
        <v/>
      </c>
      <c r="I1742" s="36" t="str">
        <f>IF(AND(TimeSpend[[#This Row],[Personnel number]]&lt;&gt;"",TimeSpend[[#This Row],[Date]]&lt;&gt;""),TimeSpend[[#This Row],[End Time]],"")</f>
        <v/>
      </c>
      <c r="J1742" t="str">
        <f>IF(AND(TimeSpend[[#This Row],[Personnel number]]&lt;&gt;"",TimeSpend[[#This Row],[Date]]&lt;&gt;""),TimeSpend[[#This Row],[Location]],"")</f>
        <v/>
      </c>
      <c r="K1742" t="str">
        <f>IF(AND(TimeSpend[[#This Row],[Personnel number]]&lt;&gt;"",TimeSpend[[#This Row],[Date]]&lt;&gt;""),TimeSpend[[#This Row],[Task]],"")</f>
        <v/>
      </c>
      <c r="L1742" t="str">
        <f>IF(AND(TimeSpend[[#This Row],[Personnel number]]&lt;&gt;"",TimeSpend[[#This Row],[Date]]&lt;&gt;""),Utilization!$J$2,"")</f>
        <v/>
      </c>
      <c r="M1742" t="str">
        <f>IF(AND(TimeSpend[[#This Row],[Personnel number]]&lt;&gt;"",TimeSpend[[#This Row],[Date]]&lt;&gt;""),TimeSpend[[#This Row],[Employee Name]],"")</f>
        <v/>
      </c>
      <c r="N1742" t="str">
        <f t="shared" si="54"/>
        <v/>
      </c>
      <c r="O1742" t="str">
        <f t="shared" si="55"/>
        <v/>
      </c>
      <c r="P1742" t="str">
        <f>IF(D1742&lt;&gt;"",VLOOKUP(D1742,Projects!B:C,2,0),"")</f>
        <v/>
      </c>
    </row>
    <row r="1743" spans="1:16" x14ac:dyDescent="0.25">
      <c r="A1743" t="str">
        <f>UPPER(IF(AND(TimeSpend[[#This Row],[Personnel number]]&lt;&gt;"",TimeSpend[[#This Row],[Date]]&lt;&gt;""),TimeSpend[[#This Row],[Personnel number]],""))</f>
        <v/>
      </c>
      <c r="B1743" s="85" t="str">
        <f>IF(AND(TimeSpend[[#This Row],[Personnel number]]&lt;&gt;"",TimeSpend[[#This Row],[Date]]&lt;&gt;""),TEXT(TimeSpend[[#This Row],[Date]],"[$-409]yyyyMMdd"),"")</f>
        <v/>
      </c>
      <c r="C1743" s="33" t="str">
        <f>IF(AND(TimeSpend[[#This Row],[Personnel number]]&lt;&gt;"",TimeSpend[[#This Row],[Date]]&lt;&gt;""),SUBSTITUTE(TimeSpend[[#This Row],[Hours]],",","."),"")</f>
        <v/>
      </c>
      <c r="D1743" t="str">
        <f>IF(AND(TimeSpend[[#This Row],[Personnel number]]&lt;&gt;"",TimeSpend[[#This Row],[Date]]&lt;&gt;""),TimeSpend[[#This Row],[Network]],"")</f>
        <v/>
      </c>
      <c r="E1743" t="str">
        <f>IF(AND(TimeSpend[[#This Row],[Personnel number]]&lt;&gt;"",TimeSpend[[#This Row],[Date]]&lt;&gt;""),TimeSpend[[#This Row],[Network Description]],"")</f>
        <v/>
      </c>
      <c r="F1743" t="str">
        <f>IF(AND(TimeSpend[[#This Row],[Personnel number]]&lt;&gt;"",TimeSpend[[#This Row],[Date]]&lt;&gt;""),TimeSpend[[#This Row],[Activity]],"")</f>
        <v/>
      </c>
      <c r="G1743" t="str">
        <f>IF(AND(TimeSpend[[#This Row],[Personnel number]]&lt;&gt;"",TimeSpend[[#This Row],[Date]]&lt;&gt;""),TimeSpend[[#This Row],[Activity description]],"")</f>
        <v/>
      </c>
      <c r="H1743" s="36" t="str">
        <f>IF(AND(TimeSpend[[#This Row],[Personnel number]]&lt;&gt;"",TimeSpend[[#This Row],[Date]]&lt;&gt;""),TimeSpend[[#This Row],[Start Time]],"")</f>
        <v/>
      </c>
      <c r="I1743" s="36" t="str">
        <f>IF(AND(TimeSpend[[#This Row],[Personnel number]]&lt;&gt;"",TimeSpend[[#This Row],[Date]]&lt;&gt;""),TimeSpend[[#This Row],[End Time]],"")</f>
        <v/>
      </c>
      <c r="J1743" t="str">
        <f>IF(AND(TimeSpend[[#This Row],[Personnel number]]&lt;&gt;"",TimeSpend[[#This Row],[Date]]&lt;&gt;""),TimeSpend[[#This Row],[Location]],"")</f>
        <v/>
      </c>
      <c r="K1743" t="str">
        <f>IF(AND(TimeSpend[[#This Row],[Personnel number]]&lt;&gt;"",TimeSpend[[#This Row],[Date]]&lt;&gt;""),TimeSpend[[#This Row],[Task]],"")</f>
        <v/>
      </c>
      <c r="L1743" t="str">
        <f>IF(AND(TimeSpend[[#This Row],[Personnel number]]&lt;&gt;"",TimeSpend[[#This Row],[Date]]&lt;&gt;""),Utilization!$J$2,"")</f>
        <v/>
      </c>
      <c r="M1743" t="str">
        <f>IF(AND(TimeSpend[[#This Row],[Personnel number]]&lt;&gt;"",TimeSpend[[#This Row],[Date]]&lt;&gt;""),TimeSpend[[#This Row],[Employee Name]],"")</f>
        <v/>
      </c>
      <c r="N1743" t="str">
        <f t="shared" si="54"/>
        <v/>
      </c>
      <c r="O1743" t="str">
        <f t="shared" si="55"/>
        <v/>
      </c>
      <c r="P1743" t="str">
        <f>IF(D1743&lt;&gt;"",VLOOKUP(D1743,Projects!B:C,2,0),"")</f>
        <v/>
      </c>
    </row>
    <row r="1744" spans="1:16" x14ac:dyDescent="0.25">
      <c r="A1744" t="str">
        <f>UPPER(IF(AND(TimeSpend[[#This Row],[Personnel number]]&lt;&gt;"",TimeSpend[[#This Row],[Date]]&lt;&gt;""),TimeSpend[[#This Row],[Personnel number]],""))</f>
        <v/>
      </c>
      <c r="B1744" s="85" t="str">
        <f>IF(AND(TimeSpend[[#This Row],[Personnel number]]&lt;&gt;"",TimeSpend[[#This Row],[Date]]&lt;&gt;""),TEXT(TimeSpend[[#This Row],[Date]],"[$-409]yyyyMMdd"),"")</f>
        <v/>
      </c>
      <c r="C1744" s="33" t="str">
        <f>IF(AND(TimeSpend[[#This Row],[Personnel number]]&lt;&gt;"",TimeSpend[[#This Row],[Date]]&lt;&gt;""),SUBSTITUTE(TimeSpend[[#This Row],[Hours]],",","."),"")</f>
        <v/>
      </c>
      <c r="D1744" t="str">
        <f>IF(AND(TimeSpend[[#This Row],[Personnel number]]&lt;&gt;"",TimeSpend[[#This Row],[Date]]&lt;&gt;""),TimeSpend[[#This Row],[Network]],"")</f>
        <v/>
      </c>
      <c r="E1744" t="str">
        <f>IF(AND(TimeSpend[[#This Row],[Personnel number]]&lt;&gt;"",TimeSpend[[#This Row],[Date]]&lt;&gt;""),TimeSpend[[#This Row],[Network Description]],"")</f>
        <v/>
      </c>
      <c r="F1744" t="str">
        <f>IF(AND(TimeSpend[[#This Row],[Personnel number]]&lt;&gt;"",TimeSpend[[#This Row],[Date]]&lt;&gt;""),TimeSpend[[#This Row],[Activity]],"")</f>
        <v/>
      </c>
      <c r="G1744" t="str">
        <f>IF(AND(TimeSpend[[#This Row],[Personnel number]]&lt;&gt;"",TimeSpend[[#This Row],[Date]]&lt;&gt;""),TimeSpend[[#This Row],[Activity description]],"")</f>
        <v/>
      </c>
      <c r="H1744" s="36" t="str">
        <f>IF(AND(TimeSpend[[#This Row],[Personnel number]]&lt;&gt;"",TimeSpend[[#This Row],[Date]]&lt;&gt;""),TimeSpend[[#This Row],[Start Time]],"")</f>
        <v/>
      </c>
      <c r="I1744" s="36" t="str">
        <f>IF(AND(TimeSpend[[#This Row],[Personnel number]]&lt;&gt;"",TimeSpend[[#This Row],[Date]]&lt;&gt;""),TimeSpend[[#This Row],[End Time]],"")</f>
        <v/>
      </c>
      <c r="J1744" t="str">
        <f>IF(AND(TimeSpend[[#This Row],[Personnel number]]&lt;&gt;"",TimeSpend[[#This Row],[Date]]&lt;&gt;""),TimeSpend[[#This Row],[Location]],"")</f>
        <v/>
      </c>
      <c r="K1744" t="str">
        <f>IF(AND(TimeSpend[[#This Row],[Personnel number]]&lt;&gt;"",TimeSpend[[#This Row],[Date]]&lt;&gt;""),TimeSpend[[#This Row],[Task]],"")</f>
        <v/>
      </c>
      <c r="L1744" t="str">
        <f>IF(AND(TimeSpend[[#This Row],[Personnel number]]&lt;&gt;"",TimeSpend[[#This Row],[Date]]&lt;&gt;""),Utilization!$J$2,"")</f>
        <v/>
      </c>
      <c r="M1744" t="str">
        <f>IF(AND(TimeSpend[[#This Row],[Personnel number]]&lt;&gt;"",TimeSpend[[#This Row],[Date]]&lt;&gt;""),TimeSpend[[#This Row],[Employee Name]],"")</f>
        <v/>
      </c>
      <c r="N1744" t="str">
        <f t="shared" si="54"/>
        <v/>
      </c>
      <c r="O1744" t="str">
        <f t="shared" si="55"/>
        <v/>
      </c>
      <c r="P1744" t="str">
        <f>IF(D1744&lt;&gt;"",VLOOKUP(D1744,Projects!B:C,2,0),"")</f>
        <v/>
      </c>
    </row>
    <row r="1745" spans="1:16" x14ac:dyDescent="0.25">
      <c r="A1745" t="str">
        <f>UPPER(IF(AND(TimeSpend[[#This Row],[Personnel number]]&lt;&gt;"",TimeSpend[[#This Row],[Date]]&lt;&gt;""),TimeSpend[[#This Row],[Personnel number]],""))</f>
        <v/>
      </c>
      <c r="B1745" s="85" t="str">
        <f>IF(AND(TimeSpend[[#This Row],[Personnel number]]&lt;&gt;"",TimeSpend[[#This Row],[Date]]&lt;&gt;""),TEXT(TimeSpend[[#This Row],[Date]],"[$-409]yyyyMMdd"),"")</f>
        <v/>
      </c>
      <c r="C1745" s="33" t="str">
        <f>IF(AND(TimeSpend[[#This Row],[Personnel number]]&lt;&gt;"",TimeSpend[[#This Row],[Date]]&lt;&gt;""),SUBSTITUTE(TimeSpend[[#This Row],[Hours]],",","."),"")</f>
        <v/>
      </c>
      <c r="D1745" t="str">
        <f>IF(AND(TimeSpend[[#This Row],[Personnel number]]&lt;&gt;"",TimeSpend[[#This Row],[Date]]&lt;&gt;""),TimeSpend[[#This Row],[Network]],"")</f>
        <v/>
      </c>
      <c r="E1745" t="str">
        <f>IF(AND(TimeSpend[[#This Row],[Personnel number]]&lt;&gt;"",TimeSpend[[#This Row],[Date]]&lt;&gt;""),TimeSpend[[#This Row],[Network Description]],"")</f>
        <v/>
      </c>
      <c r="F1745" t="str">
        <f>IF(AND(TimeSpend[[#This Row],[Personnel number]]&lt;&gt;"",TimeSpend[[#This Row],[Date]]&lt;&gt;""),TimeSpend[[#This Row],[Activity]],"")</f>
        <v/>
      </c>
      <c r="G1745" t="str">
        <f>IF(AND(TimeSpend[[#This Row],[Personnel number]]&lt;&gt;"",TimeSpend[[#This Row],[Date]]&lt;&gt;""),TimeSpend[[#This Row],[Activity description]],"")</f>
        <v/>
      </c>
      <c r="H1745" s="36" t="str">
        <f>IF(AND(TimeSpend[[#This Row],[Personnel number]]&lt;&gt;"",TimeSpend[[#This Row],[Date]]&lt;&gt;""),TimeSpend[[#This Row],[Start Time]],"")</f>
        <v/>
      </c>
      <c r="I1745" s="36" t="str">
        <f>IF(AND(TimeSpend[[#This Row],[Personnel number]]&lt;&gt;"",TimeSpend[[#This Row],[Date]]&lt;&gt;""),TimeSpend[[#This Row],[End Time]],"")</f>
        <v/>
      </c>
      <c r="J1745" t="str">
        <f>IF(AND(TimeSpend[[#This Row],[Personnel number]]&lt;&gt;"",TimeSpend[[#This Row],[Date]]&lt;&gt;""),TimeSpend[[#This Row],[Location]],"")</f>
        <v/>
      </c>
      <c r="K1745" t="str">
        <f>IF(AND(TimeSpend[[#This Row],[Personnel number]]&lt;&gt;"",TimeSpend[[#This Row],[Date]]&lt;&gt;""),TimeSpend[[#This Row],[Task]],"")</f>
        <v/>
      </c>
      <c r="L1745" t="str">
        <f>IF(AND(TimeSpend[[#This Row],[Personnel number]]&lt;&gt;"",TimeSpend[[#This Row],[Date]]&lt;&gt;""),Utilization!$J$2,"")</f>
        <v/>
      </c>
      <c r="M1745" t="str">
        <f>IF(AND(TimeSpend[[#This Row],[Personnel number]]&lt;&gt;"",TimeSpend[[#This Row],[Date]]&lt;&gt;""),TimeSpend[[#This Row],[Employee Name]],"")</f>
        <v/>
      </c>
      <c r="N1745" t="str">
        <f t="shared" si="54"/>
        <v/>
      </c>
      <c r="O1745" t="str">
        <f t="shared" si="55"/>
        <v/>
      </c>
      <c r="P1745" t="str">
        <f>IF(D1745&lt;&gt;"",VLOOKUP(D1745,Projects!B:C,2,0),"")</f>
        <v/>
      </c>
    </row>
    <row r="1746" spans="1:16" x14ac:dyDescent="0.25">
      <c r="A1746" t="str">
        <f>UPPER(IF(AND(TimeSpend[[#This Row],[Personnel number]]&lt;&gt;"",TimeSpend[[#This Row],[Date]]&lt;&gt;""),TimeSpend[[#This Row],[Personnel number]],""))</f>
        <v/>
      </c>
      <c r="B1746" s="85" t="str">
        <f>IF(AND(TimeSpend[[#This Row],[Personnel number]]&lt;&gt;"",TimeSpend[[#This Row],[Date]]&lt;&gt;""),TEXT(TimeSpend[[#This Row],[Date]],"[$-409]yyyyMMdd"),"")</f>
        <v/>
      </c>
      <c r="C1746" s="33" t="str">
        <f>IF(AND(TimeSpend[[#This Row],[Personnel number]]&lt;&gt;"",TimeSpend[[#This Row],[Date]]&lt;&gt;""),SUBSTITUTE(TimeSpend[[#This Row],[Hours]],",","."),"")</f>
        <v/>
      </c>
      <c r="D1746" t="str">
        <f>IF(AND(TimeSpend[[#This Row],[Personnel number]]&lt;&gt;"",TimeSpend[[#This Row],[Date]]&lt;&gt;""),TimeSpend[[#This Row],[Network]],"")</f>
        <v/>
      </c>
      <c r="E1746" t="str">
        <f>IF(AND(TimeSpend[[#This Row],[Personnel number]]&lt;&gt;"",TimeSpend[[#This Row],[Date]]&lt;&gt;""),TimeSpend[[#This Row],[Network Description]],"")</f>
        <v/>
      </c>
      <c r="F1746" t="str">
        <f>IF(AND(TimeSpend[[#This Row],[Personnel number]]&lt;&gt;"",TimeSpend[[#This Row],[Date]]&lt;&gt;""),TimeSpend[[#This Row],[Activity]],"")</f>
        <v/>
      </c>
      <c r="G1746" t="str">
        <f>IF(AND(TimeSpend[[#This Row],[Personnel number]]&lt;&gt;"",TimeSpend[[#This Row],[Date]]&lt;&gt;""),TimeSpend[[#This Row],[Activity description]],"")</f>
        <v/>
      </c>
      <c r="H1746" s="36" t="str">
        <f>IF(AND(TimeSpend[[#This Row],[Personnel number]]&lt;&gt;"",TimeSpend[[#This Row],[Date]]&lt;&gt;""),TimeSpend[[#This Row],[Start Time]],"")</f>
        <v/>
      </c>
      <c r="I1746" s="36" t="str">
        <f>IF(AND(TimeSpend[[#This Row],[Personnel number]]&lt;&gt;"",TimeSpend[[#This Row],[Date]]&lt;&gt;""),TimeSpend[[#This Row],[End Time]],"")</f>
        <v/>
      </c>
      <c r="J1746" t="str">
        <f>IF(AND(TimeSpend[[#This Row],[Personnel number]]&lt;&gt;"",TimeSpend[[#This Row],[Date]]&lt;&gt;""),TimeSpend[[#This Row],[Location]],"")</f>
        <v/>
      </c>
      <c r="K1746" t="str">
        <f>IF(AND(TimeSpend[[#This Row],[Personnel number]]&lt;&gt;"",TimeSpend[[#This Row],[Date]]&lt;&gt;""),TimeSpend[[#This Row],[Task]],"")</f>
        <v/>
      </c>
      <c r="L1746" t="str">
        <f>IF(AND(TimeSpend[[#This Row],[Personnel number]]&lt;&gt;"",TimeSpend[[#This Row],[Date]]&lt;&gt;""),Utilization!$J$2,"")</f>
        <v/>
      </c>
      <c r="M1746" t="str">
        <f>IF(AND(TimeSpend[[#This Row],[Personnel number]]&lt;&gt;"",TimeSpend[[#This Row],[Date]]&lt;&gt;""),TimeSpend[[#This Row],[Employee Name]],"")</f>
        <v/>
      </c>
      <c r="N1746" t="str">
        <f t="shared" si="54"/>
        <v/>
      </c>
      <c r="O1746" t="str">
        <f t="shared" si="55"/>
        <v/>
      </c>
      <c r="P1746" t="str">
        <f>IF(D1746&lt;&gt;"",VLOOKUP(D1746,Projects!B:C,2,0),"")</f>
        <v/>
      </c>
    </row>
    <row r="1747" spans="1:16" x14ac:dyDescent="0.25">
      <c r="A1747" t="str">
        <f>UPPER(IF(AND(TimeSpend[[#This Row],[Personnel number]]&lt;&gt;"",TimeSpend[[#This Row],[Date]]&lt;&gt;""),TimeSpend[[#This Row],[Personnel number]],""))</f>
        <v/>
      </c>
      <c r="B1747" s="85" t="str">
        <f>IF(AND(TimeSpend[[#This Row],[Personnel number]]&lt;&gt;"",TimeSpend[[#This Row],[Date]]&lt;&gt;""),TEXT(TimeSpend[[#This Row],[Date]],"[$-409]yyyyMMdd"),"")</f>
        <v/>
      </c>
      <c r="C1747" s="33" t="str">
        <f>IF(AND(TimeSpend[[#This Row],[Personnel number]]&lt;&gt;"",TimeSpend[[#This Row],[Date]]&lt;&gt;""),SUBSTITUTE(TimeSpend[[#This Row],[Hours]],",","."),"")</f>
        <v/>
      </c>
      <c r="D1747" t="str">
        <f>IF(AND(TimeSpend[[#This Row],[Personnel number]]&lt;&gt;"",TimeSpend[[#This Row],[Date]]&lt;&gt;""),TimeSpend[[#This Row],[Network]],"")</f>
        <v/>
      </c>
      <c r="E1747" t="str">
        <f>IF(AND(TimeSpend[[#This Row],[Personnel number]]&lt;&gt;"",TimeSpend[[#This Row],[Date]]&lt;&gt;""),TimeSpend[[#This Row],[Network Description]],"")</f>
        <v/>
      </c>
      <c r="F1747" t="str">
        <f>IF(AND(TimeSpend[[#This Row],[Personnel number]]&lt;&gt;"",TimeSpend[[#This Row],[Date]]&lt;&gt;""),TimeSpend[[#This Row],[Activity]],"")</f>
        <v/>
      </c>
      <c r="G1747" t="str">
        <f>IF(AND(TimeSpend[[#This Row],[Personnel number]]&lt;&gt;"",TimeSpend[[#This Row],[Date]]&lt;&gt;""),TimeSpend[[#This Row],[Activity description]],"")</f>
        <v/>
      </c>
      <c r="H1747" s="36" t="str">
        <f>IF(AND(TimeSpend[[#This Row],[Personnel number]]&lt;&gt;"",TimeSpend[[#This Row],[Date]]&lt;&gt;""),TimeSpend[[#This Row],[Start Time]],"")</f>
        <v/>
      </c>
      <c r="I1747" s="36" t="str">
        <f>IF(AND(TimeSpend[[#This Row],[Personnel number]]&lt;&gt;"",TimeSpend[[#This Row],[Date]]&lt;&gt;""),TimeSpend[[#This Row],[End Time]],"")</f>
        <v/>
      </c>
      <c r="J1747" t="str">
        <f>IF(AND(TimeSpend[[#This Row],[Personnel number]]&lt;&gt;"",TimeSpend[[#This Row],[Date]]&lt;&gt;""),TimeSpend[[#This Row],[Location]],"")</f>
        <v/>
      </c>
      <c r="K1747" t="str">
        <f>IF(AND(TimeSpend[[#This Row],[Personnel number]]&lt;&gt;"",TimeSpend[[#This Row],[Date]]&lt;&gt;""),TimeSpend[[#This Row],[Task]],"")</f>
        <v/>
      </c>
      <c r="L1747" t="str">
        <f>IF(AND(TimeSpend[[#This Row],[Personnel number]]&lt;&gt;"",TimeSpend[[#This Row],[Date]]&lt;&gt;""),Utilization!$J$2,"")</f>
        <v/>
      </c>
      <c r="M1747" t="str">
        <f>IF(AND(TimeSpend[[#This Row],[Personnel number]]&lt;&gt;"",TimeSpend[[#This Row],[Date]]&lt;&gt;""),TimeSpend[[#This Row],[Employee Name]],"")</f>
        <v/>
      </c>
      <c r="N1747" t="str">
        <f t="shared" si="54"/>
        <v/>
      </c>
      <c r="O1747" t="str">
        <f t="shared" si="55"/>
        <v/>
      </c>
      <c r="P1747" t="str">
        <f>IF(D1747&lt;&gt;"",VLOOKUP(D1747,Projects!B:C,2,0),"")</f>
        <v/>
      </c>
    </row>
    <row r="1748" spans="1:16" x14ac:dyDescent="0.25">
      <c r="A1748" t="str">
        <f>UPPER(IF(AND(TimeSpend[[#This Row],[Personnel number]]&lt;&gt;"",TimeSpend[[#This Row],[Date]]&lt;&gt;""),TimeSpend[[#This Row],[Personnel number]],""))</f>
        <v/>
      </c>
      <c r="B1748" s="85" t="str">
        <f>IF(AND(TimeSpend[[#This Row],[Personnel number]]&lt;&gt;"",TimeSpend[[#This Row],[Date]]&lt;&gt;""),TEXT(TimeSpend[[#This Row],[Date]],"[$-409]yyyyMMdd"),"")</f>
        <v/>
      </c>
      <c r="C1748" s="33" t="str">
        <f>IF(AND(TimeSpend[[#This Row],[Personnel number]]&lt;&gt;"",TimeSpend[[#This Row],[Date]]&lt;&gt;""),SUBSTITUTE(TimeSpend[[#This Row],[Hours]],",","."),"")</f>
        <v/>
      </c>
      <c r="D1748" t="str">
        <f>IF(AND(TimeSpend[[#This Row],[Personnel number]]&lt;&gt;"",TimeSpend[[#This Row],[Date]]&lt;&gt;""),TimeSpend[[#This Row],[Network]],"")</f>
        <v/>
      </c>
      <c r="E1748" t="str">
        <f>IF(AND(TimeSpend[[#This Row],[Personnel number]]&lt;&gt;"",TimeSpend[[#This Row],[Date]]&lt;&gt;""),TimeSpend[[#This Row],[Network Description]],"")</f>
        <v/>
      </c>
      <c r="F1748" t="str">
        <f>IF(AND(TimeSpend[[#This Row],[Personnel number]]&lt;&gt;"",TimeSpend[[#This Row],[Date]]&lt;&gt;""),TimeSpend[[#This Row],[Activity]],"")</f>
        <v/>
      </c>
      <c r="G1748" t="str">
        <f>IF(AND(TimeSpend[[#This Row],[Personnel number]]&lt;&gt;"",TimeSpend[[#This Row],[Date]]&lt;&gt;""),TimeSpend[[#This Row],[Activity description]],"")</f>
        <v/>
      </c>
      <c r="H1748" s="36" t="str">
        <f>IF(AND(TimeSpend[[#This Row],[Personnel number]]&lt;&gt;"",TimeSpend[[#This Row],[Date]]&lt;&gt;""),TimeSpend[[#This Row],[Start Time]],"")</f>
        <v/>
      </c>
      <c r="I1748" s="36" t="str">
        <f>IF(AND(TimeSpend[[#This Row],[Personnel number]]&lt;&gt;"",TimeSpend[[#This Row],[Date]]&lt;&gt;""),TimeSpend[[#This Row],[End Time]],"")</f>
        <v/>
      </c>
      <c r="J1748" t="str">
        <f>IF(AND(TimeSpend[[#This Row],[Personnel number]]&lt;&gt;"",TimeSpend[[#This Row],[Date]]&lt;&gt;""),TimeSpend[[#This Row],[Location]],"")</f>
        <v/>
      </c>
      <c r="K1748" t="str">
        <f>IF(AND(TimeSpend[[#This Row],[Personnel number]]&lt;&gt;"",TimeSpend[[#This Row],[Date]]&lt;&gt;""),TimeSpend[[#This Row],[Task]],"")</f>
        <v/>
      </c>
      <c r="L1748" t="str">
        <f>IF(AND(TimeSpend[[#This Row],[Personnel number]]&lt;&gt;"",TimeSpend[[#This Row],[Date]]&lt;&gt;""),Utilization!$J$2,"")</f>
        <v/>
      </c>
      <c r="M1748" t="str">
        <f>IF(AND(TimeSpend[[#This Row],[Personnel number]]&lt;&gt;"",TimeSpend[[#This Row],[Date]]&lt;&gt;""),TimeSpend[[#This Row],[Employee Name]],"")</f>
        <v/>
      </c>
      <c r="N1748" t="str">
        <f t="shared" si="54"/>
        <v/>
      </c>
      <c r="O1748" t="str">
        <f t="shared" si="55"/>
        <v/>
      </c>
      <c r="P1748" t="str">
        <f>IF(D1748&lt;&gt;"",VLOOKUP(D1748,Projects!B:C,2,0),"")</f>
        <v/>
      </c>
    </row>
    <row r="1749" spans="1:16" x14ac:dyDescent="0.25">
      <c r="A1749" t="str">
        <f>UPPER(IF(AND(TimeSpend[[#This Row],[Personnel number]]&lt;&gt;"",TimeSpend[[#This Row],[Date]]&lt;&gt;""),TimeSpend[[#This Row],[Personnel number]],""))</f>
        <v/>
      </c>
      <c r="B1749" s="85" t="str">
        <f>IF(AND(TimeSpend[[#This Row],[Personnel number]]&lt;&gt;"",TimeSpend[[#This Row],[Date]]&lt;&gt;""),TEXT(TimeSpend[[#This Row],[Date]],"[$-409]yyyyMMdd"),"")</f>
        <v/>
      </c>
      <c r="C1749" s="33" t="str">
        <f>IF(AND(TimeSpend[[#This Row],[Personnel number]]&lt;&gt;"",TimeSpend[[#This Row],[Date]]&lt;&gt;""),SUBSTITUTE(TimeSpend[[#This Row],[Hours]],",","."),"")</f>
        <v/>
      </c>
      <c r="D1749" t="str">
        <f>IF(AND(TimeSpend[[#This Row],[Personnel number]]&lt;&gt;"",TimeSpend[[#This Row],[Date]]&lt;&gt;""),TimeSpend[[#This Row],[Network]],"")</f>
        <v/>
      </c>
      <c r="E1749" t="str">
        <f>IF(AND(TimeSpend[[#This Row],[Personnel number]]&lt;&gt;"",TimeSpend[[#This Row],[Date]]&lt;&gt;""),TimeSpend[[#This Row],[Network Description]],"")</f>
        <v/>
      </c>
      <c r="F1749" t="str">
        <f>IF(AND(TimeSpend[[#This Row],[Personnel number]]&lt;&gt;"",TimeSpend[[#This Row],[Date]]&lt;&gt;""),TimeSpend[[#This Row],[Activity]],"")</f>
        <v/>
      </c>
      <c r="G1749" t="str">
        <f>IF(AND(TimeSpend[[#This Row],[Personnel number]]&lt;&gt;"",TimeSpend[[#This Row],[Date]]&lt;&gt;""),TimeSpend[[#This Row],[Activity description]],"")</f>
        <v/>
      </c>
      <c r="H1749" s="36" t="str">
        <f>IF(AND(TimeSpend[[#This Row],[Personnel number]]&lt;&gt;"",TimeSpend[[#This Row],[Date]]&lt;&gt;""),TimeSpend[[#This Row],[Start Time]],"")</f>
        <v/>
      </c>
      <c r="I1749" s="36" t="str">
        <f>IF(AND(TimeSpend[[#This Row],[Personnel number]]&lt;&gt;"",TimeSpend[[#This Row],[Date]]&lt;&gt;""),TimeSpend[[#This Row],[End Time]],"")</f>
        <v/>
      </c>
      <c r="J1749" t="str">
        <f>IF(AND(TimeSpend[[#This Row],[Personnel number]]&lt;&gt;"",TimeSpend[[#This Row],[Date]]&lt;&gt;""),TimeSpend[[#This Row],[Location]],"")</f>
        <v/>
      </c>
      <c r="K1749" t="str">
        <f>IF(AND(TimeSpend[[#This Row],[Personnel number]]&lt;&gt;"",TimeSpend[[#This Row],[Date]]&lt;&gt;""),TimeSpend[[#This Row],[Task]],"")</f>
        <v/>
      </c>
      <c r="L1749" t="str">
        <f>IF(AND(TimeSpend[[#This Row],[Personnel number]]&lt;&gt;"",TimeSpend[[#This Row],[Date]]&lt;&gt;""),Utilization!$J$2,"")</f>
        <v/>
      </c>
      <c r="M1749" t="str">
        <f>IF(AND(TimeSpend[[#This Row],[Personnel number]]&lt;&gt;"",TimeSpend[[#This Row],[Date]]&lt;&gt;""),TimeSpend[[#This Row],[Employee Name]],"")</f>
        <v/>
      </c>
      <c r="N1749" t="str">
        <f t="shared" si="54"/>
        <v/>
      </c>
      <c r="O1749" t="str">
        <f t="shared" si="55"/>
        <v/>
      </c>
      <c r="P1749" t="str">
        <f>IF(D1749&lt;&gt;"",VLOOKUP(D1749,Projects!B:C,2,0),"")</f>
        <v/>
      </c>
    </row>
    <row r="1750" spans="1:16" x14ac:dyDescent="0.25">
      <c r="A1750" t="str">
        <f>UPPER(IF(AND(TimeSpend[[#This Row],[Personnel number]]&lt;&gt;"",TimeSpend[[#This Row],[Date]]&lt;&gt;""),TimeSpend[[#This Row],[Personnel number]],""))</f>
        <v/>
      </c>
      <c r="B1750" s="85" t="str">
        <f>IF(AND(TimeSpend[[#This Row],[Personnel number]]&lt;&gt;"",TimeSpend[[#This Row],[Date]]&lt;&gt;""),TEXT(TimeSpend[[#This Row],[Date]],"[$-409]yyyyMMdd"),"")</f>
        <v/>
      </c>
      <c r="C1750" s="33" t="str">
        <f>IF(AND(TimeSpend[[#This Row],[Personnel number]]&lt;&gt;"",TimeSpend[[#This Row],[Date]]&lt;&gt;""),SUBSTITUTE(TimeSpend[[#This Row],[Hours]],",","."),"")</f>
        <v/>
      </c>
      <c r="D1750" t="str">
        <f>IF(AND(TimeSpend[[#This Row],[Personnel number]]&lt;&gt;"",TimeSpend[[#This Row],[Date]]&lt;&gt;""),TimeSpend[[#This Row],[Network]],"")</f>
        <v/>
      </c>
      <c r="E1750" t="str">
        <f>IF(AND(TimeSpend[[#This Row],[Personnel number]]&lt;&gt;"",TimeSpend[[#This Row],[Date]]&lt;&gt;""),TimeSpend[[#This Row],[Network Description]],"")</f>
        <v/>
      </c>
      <c r="F1750" t="str">
        <f>IF(AND(TimeSpend[[#This Row],[Personnel number]]&lt;&gt;"",TimeSpend[[#This Row],[Date]]&lt;&gt;""),TimeSpend[[#This Row],[Activity]],"")</f>
        <v/>
      </c>
      <c r="G1750" t="str">
        <f>IF(AND(TimeSpend[[#This Row],[Personnel number]]&lt;&gt;"",TimeSpend[[#This Row],[Date]]&lt;&gt;""),TimeSpend[[#This Row],[Activity description]],"")</f>
        <v/>
      </c>
      <c r="H1750" s="36" t="str">
        <f>IF(AND(TimeSpend[[#This Row],[Personnel number]]&lt;&gt;"",TimeSpend[[#This Row],[Date]]&lt;&gt;""),TimeSpend[[#This Row],[Start Time]],"")</f>
        <v/>
      </c>
      <c r="I1750" s="36" t="str">
        <f>IF(AND(TimeSpend[[#This Row],[Personnel number]]&lt;&gt;"",TimeSpend[[#This Row],[Date]]&lt;&gt;""),TimeSpend[[#This Row],[End Time]],"")</f>
        <v/>
      </c>
      <c r="J1750" t="str">
        <f>IF(AND(TimeSpend[[#This Row],[Personnel number]]&lt;&gt;"",TimeSpend[[#This Row],[Date]]&lt;&gt;""),TimeSpend[[#This Row],[Location]],"")</f>
        <v/>
      </c>
      <c r="K1750" t="str">
        <f>IF(AND(TimeSpend[[#This Row],[Personnel number]]&lt;&gt;"",TimeSpend[[#This Row],[Date]]&lt;&gt;""),TimeSpend[[#This Row],[Task]],"")</f>
        <v/>
      </c>
      <c r="L1750" t="str">
        <f>IF(AND(TimeSpend[[#This Row],[Personnel number]]&lt;&gt;"",TimeSpend[[#This Row],[Date]]&lt;&gt;""),Utilization!$J$2,"")</f>
        <v/>
      </c>
      <c r="M1750" t="str">
        <f>IF(AND(TimeSpend[[#This Row],[Personnel number]]&lt;&gt;"",TimeSpend[[#This Row],[Date]]&lt;&gt;""),TimeSpend[[#This Row],[Employee Name]],"")</f>
        <v/>
      </c>
      <c r="N1750" t="str">
        <f t="shared" si="54"/>
        <v/>
      </c>
      <c r="O1750" t="str">
        <f t="shared" si="55"/>
        <v/>
      </c>
      <c r="P1750" t="str">
        <f>IF(D1750&lt;&gt;"",VLOOKUP(D1750,Projects!B:C,2,0),"")</f>
        <v/>
      </c>
    </row>
    <row r="1751" spans="1:16" x14ac:dyDescent="0.25">
      <c r="A1751" t="str">
        <f>UPPER(IF(AND(TimeSpend[[#This Row],[Personnel number]]&lt;&gt;"",TimeSpend[[#This Row],[Date]]&lt;&gt;""),TimeSpend[[#This Row],[Personnel number]],""))</f>
        <v/>
      </c>
      <c r="B1751" s="85" t="str">
        <f>IF(AND(TimeSpend[[#This Row],[Personnel number]]&lt;&gt;"",TimeSpend[[#This Row],[Date]]&lt;&gt;""),TEXT(TimeSpend[[#This Row],[Date]],"[$-409]yyyyMMdd"),"")</f>
        <v/>
      </c>
      <c r="C1751" s="33" t="str">
        <f>IF(AND(TimeSpend[[#This Row],[Personnel number]]&lt;&gt;"",TimeSpend[[#This Row],[Date]]&lt;&gt;""),SUBSTITUTE(TimeSpend[[#This Row],[Hours]],",","."),"")</f>
        <v/>
      </c>
      <c r="D1751" t="str">
        <f>IF(AND(TimeSpend[[#This Row],[Personnel number]]&lt;&gt;"",TimeSpend[[#This Row],[Date]]&lt;&gt;""),TimeSpend[[#This Row],[Network]],"")</f>
        <v/>
      </c>
      <c r="E1751" t="str">
        <f>IF(AND(TimeSpend[[#This Row],[Personnel number]]&lt;&gt;"",TimeSpend[[#This Row],[Date]]&lt;&gt;""),TimeSpend[[#This Row],[Network Description]],"")</f>
        <v/>
      </c>
      <c r="F1751" t="str">
        <f>IF(AND(TimeSpend[[#This Row],[Personnel number]]&lt;&gt;"",TimeSpend[[#This Row],[Date]]&lt;&gt;""),TimeSpend[[#This Row],[Activity]],"")</f>
        <v/>
      </c>
      <c r="G1751" t="str">
        <f>IF(AND(TimeSpend[[#This Row],[Personnel number]]&lt;&gt;"",TimeSpend[[#This Row],[Date]]&lt;&gt;""),TimeSpend[[#This Row],[Activity description]],"")</f>
        <v/>
      </c>
      <c r="H1751" s="36" t="str">
        <f>IF(AND(TimeSpend[[#This Row],[Personnel number]]&lt;&gt;"",TimeSpend[[#This Row],[Date]]&lt;&gt;""),TimeSpend[[#This Row],[Start Time]],"")</f>
        <v/>
      </c>
      <c r="I1751" s="36" t="str">
        <f>IF(AND(TimeSpend[[#This Row],[Personnel number]]&lt;&gt;"",TimeSpend[[#This Row],[Date]]&lt;&gt;""),TimeSpend[[#This Row],[End Time]],"")</f>
        <v/>
      </c>
      <c r="J1751" t="str">
        <f>IF(AND(TimeSpend[[#This Row],[Personnel number]]&lt;&gt;"",TimeSpend[[#This Row],[Date]]&lt;&gt;""),TimeSpend[[#This Row],[Location]],"")</f>
        <v/>
      </c>
      <c r="K1751" t="str">
        <f>IF(AND(TimeSpend[[#This Row],[Personnel number]]&lt;&gt;"",TimeSpend[[#This Row],[Date]]&lt;&gt;""),TimeSpend[[#This Row],[Task]],"")</f>
        <v/>
      </c>
      <c r="L1751" t="str">
        <f>IF(AND(TimeSpend[[#This Row],[Personnel number]]&lt;&gt;"",TimeSpend[[#This Row],[Date]]&lt;&gt;""),Utilization!$J$2,"")</f>
        <v/>
      </c>
      <c r="M1751" t="str">
        <f>IF(AND(TimeSpend[[#This Row],[Personnel number]]&lt;&gt;"",TimeSpend[[#This Row],[Date]]&lt;&gt;""),TimeSpend[[#This Row],[Employee Name]],"")</f>
        <v/>
      </c>
      <c r="N1751" t="str">
        <f t="shared" si="54"/>
        <v/>
      </c>
      <c r="O1751" t="str">
        <f t="shared" si="55"/>
        <v/>
      </c>
      <c r="P1751" t="str">
        <f>IF(D1751&lt;&gt;"",VLOOKUP(D1751,Projects!B:C,2,0),"")</f>
        <v/>
      </c>
    </row>
    <row r="1752" spans="1:16" x14ac:dyDescent="0.25">
      <c r="A1752" t="str">
        <f>UPPER(IF(AND(TimeSpend[[#This Row],[Personnel number]]&lt;&gt;"",TimeSpend[[#This Row],[Date]]&lt;&gt;""),TimeSpend[[#This Row],[Personnel number]],""))</f>
        <v/>
      </c>
      <c r="B1752" s="85" t="str">
        <f>IF(AND(TimeSpend[[#This Row],[Personnel number]]&lt;&gt;"",TimeSpend[[#This Row],[Date]]&lt;&gt;""),TEXT(TimeSpend[[#This Row],[Date]],"[$-409]yyyyMMdd"),"")</f>
        <v/>
      </c>
      <c r="C1752" s="33" t="str">
        <f>IF(AND(TimeSpend[[#This Row],[Personnel number]]&lt;&gt;"",TimeSpend[[#This Row],[Date]]&lt;&gt;""),SUBSTITUTE(TimeSpend[[#This Row],[Hours]],",","."),"")</f>
        <v/>
      </c>
      <c r="D1752" t="str">
        <f>IF(AND(TimeSpend[[#This Row],[Personnel number]]&lt;&gt;"",TimeSpend[[#This Row],[Date]]&lt;&gt;""),TimeSpend[[#This Row],[Network]],"")</f>
        <v/>
      </c>
      <c r="E1752" t="str">
        <f>IF(AND(TimeSpend[[#This Row],[Personnel number]]&lt;&gt;"",TimeSpend[[#This Row],[Date]]&lt;&gt;""),TimeSpend[[#This Row],[Network Description]],"")</f>
        <v/>
      </c>
      <c r="F1752" t="str">
        <f>IF(AND(TimeSpend[[#This Row],[Personnel number]]&lt;&gt;"",TimeSpend[[#This Row],[Date]]&lt;&gt;""),TimeSpend[[#This Row],[Activity]],"")</f>
        <v/>
      </c>
      <c r="G1752" t="str">
        <f>IF(AND(TimeSpend[[#This Row],[Personnel number]]&lt;&gt;"",TimeSpend[[#This Row],[Date]]&lt;&gt;""),TimeSpend[[#This Row],[Activity description]],"")</f>
        <v/>
      </c>
      <c r="H1752" s="36" t="str">
        <f>IF(AND(TimeSpend[[#This Row],[Personnel number]]&lt;&gt;"",TimeSpend[[#This Row],[Date]]&lt;&gt;""),TimeSpend[[#This Row],[Start Time]],"")</f>
        <v/>
      </c>
      <c r="I1752" s="36" t="str">
        <f>IF(AND(TimeSpend[[#This Row],[Personnel number]]&lt;&gt;"",TimeSpend[[#This Row],[Date]]&lt;&gt;""),TimeSpend[[#This Row],[End Time]],"")</f>
        <v/>
      </c>
      <c r="J1752" t="str">
        <f>IF(AND(TimeSpend[[#This Row],[Personnel number]]&lt;&gt;"",TimeSpend[[#This Row],[Date]]&lt;&gt;""),TimeSpend[[#This Row],[Location]],"")</f>
        <v/>
      </c>
      <c r="K1752" t="str">
        <f>IF(AND(TimeSpend[[#This Row],[Personnel number]]&lt;&gt;"",TimeSpend[[#This Row],[Date]]&lt;&gt;""),TimeSpend[[#This Row],[Task]],"")</f>
        <v/>
      </c>
      <c r="L1752" t="str">
        <f>IF(AND(TimeSpend[[#This Row],[Personnel number]]&lt;&gt;"",TimeSpend[[#This Row],[Date]]&lt;&gt;""),Utilization!$J$2,"")</f>
        <v/>
      </c>
      <c r="M1752" t="str">
        <f>IF(AND(TimeSpend[[#This Row],[Personnel number]]&lt;&gt;"",TimeSpend[[#This Row],[Date]]&lt;&gt;""),TimeSpend[[#This Row],[Employee Name]],"")</f>
        <v/>
      </c>
      <c r="N1752" t="str">
        <f t="shared" si="54"/>
        <v/>
      </c>
      <c r="O1752" t="str">
        <f t="shared" si="55"/>
        <v/>
      </c>
      <c r="P1752" t="str">
        <f>IF(D1752&lt;&gt;"",VLOOKUP(D1752,Projects!B:C,2,0),"")</f>
        <v/>
      </c>
    </row>
    <row r="1753" spans="1:16" x14ac:dyDescent="0.25">
      <c r="A1753" t="str">
        <f>UPPER(IF(AND(TimeSpend[[#This Row],[Personnel number]]&lt;&gt;"",TimeSpend[[#This Row],[Date]]&lt;&gt;""),TimeSpend[[#This Row],[Personnel number]],""))</f>
        <v/>
      </c>
      <c r="B1753" s="85" t="str">
        <f>IF(AND(TimeSpend[[#This Row],[Personnel number]]&lt;&gt;"",TimeSpend[[#This Row],[Date]]&lt;&gt;""),TEXT(TimeSpend[[#This Row],[Date]],"[$-409]yyyyMMdd"),"")</f>
        <v/>
      </c>
      <c r="C1753" s="33" t="str">
        <f>IF(AND(TimeSpend[[#This Row],[Personnel number]]&lt;&gt;"",TimeSpend[[#This Row],[Date]]&lt;&gt;""),SUBSTITUTE(TimeSpend[[#This Row],[Hours]],",","."),"")</f>
        <v/>
      </c>
      <c r="D1753" t="str">
        <f>IF(AND(TimeSpend[[#This Row],[Personnel number]]&lt;&gt;"",TimeSpend[[#This Row],[Date]]&lt;&gt;""),TimeSpend[[#This Row],[Network]],"")</f>
        <v/>
      </c>
      <c r="E1753" t="str">
        <f>IF(AND(TimeSpend[[#This Row],[Personnel number]]&lt;&gt;"",TimeSpend[[#This Row],[Date]]&lt;&gt;""),TimeSpend[[#This Row],[Network Description]],"")</f>
        <v/>
      </c>
      <c r="F1753" t="str">
        <f>IF(AND(TimeSpend[[#This Row],[Personnel number]]&lt;&gt;"",TimeSpend[[#This Row],[Date]]&lt;&gt;""),TimeSpend[[#This Row],[Activity]],"")</f>
        <v/>
      </c>
      <c r="G1753" t="str">
        <f>IF(AND(TimeSpend[[#This Row],[Personnel number]]&lt;&gt;"",TimeSpend[[#This Row],[Date]]&lt;&gt;""),TimeSpend[[#This Row],[Activity description]],"")</f>
        <v/>
      </c>
      <c r="H1753" s="36" t="str">
        <f>IF(AND(TimeSpend[[#This Row],[Personnel number]]&lt;&gt;"",TimeSpend[[#This Row],[Date]]&lt;&gt;""),TimeSpend[[#This Row],[Start Time]],"")</f>
        <v/>
      </c>
      <c r="I1753" s="36" t="str">
        <f>IF(AND(TimeSpend[[#This Row],[Personnel number]]&lt;&gt;"",TimeSpend[[#This Row],[Date]]&lt;&gt;""),TimeSpend[[#This Row],[End Time]],"")</f>
        <v/>
      </c>
      <c r="J1753" t="str">
        <f>IF(AND(TimeSpend[[#This Row],[Personnel number]]&lt;&gt;"",TimeSpend[[#This Row],[Date]]&lt;&gt;""),TimeSpend[[#This Row],[Location]],"")</f>
        <v/>
      </c>
      <c r="K1753" t="str">
        <f>IF(AND(TimeSpend[[#This Row],[Personnel number]]&lt;&gt;"",TimeSpend[[#This Row],[Date]]&lt;&gt;""),TimeSpend[[#This Row],[Task]],"")</f>
        <v/>
      </c>
      <c r="L1753" t="str">
        <f>IF(AND(TimeSpend[[#This Row],[Personnel number]]&lt;&gt;"",TimeSpend[[#This Row],[Date]]&lt;&gt;""),Utilization!$J$2,"")</f>
        <v/>
      </c>
      <c r="M1753" t="str">
        <f>IF(AND(TimeSpend[[#This Row],[Personnel number]]&lt;&gt;"",TimeSpend[[#This Row],[Date]]&lt;&gt;""),TimeSpend[[#This Row],[Employee Name]],"")</f>
        <v/>
      </c>
      <c r="N1753" t="str">
        <f t="shared" si="54"/>
        <v/>
      </c>
      <c r="O1753" t="str">
        <f t="shared" si="55"/>
        <v/>
      </c>
      <c r="P1753" t="str">
        <f>IF(D1753&lt;&gt;"",VLOOKUP(D1753,Projects!B:C,2,0),"")</f>
        <v/>
      </c>
    </row>
    <row r="1754" spans="1:16" x14ac:dyDescent="0.25">
      <c r="A1754" t="str">
        <f>UPPER(IF(AND(TimeSpend[[#This Row],[Personnel number]]&lt;&gt;"",TimeSpend[[#This Row],[Date]]&lt;&gt;""),TimeSpend[[#This Row],[Personnel number]],""))</f>
        <v/>
      </c>
      <c r="B1754" s="85" t="str">
        <f>IF(AND(TimeSpend[[#This Row],[Personnel number]]&lt;&gt;"",TimeSpend[[#This Row],[Date]]&lt;&gt;""),TEXT(TimeSpend[[#This Row],[Date]],"[$-409]yyyyMMdd"),"")</f>
        <v/>
      </c>
      <c r="C1754" s="33" t="str">
        <f>IF(AND(TimeSpend[[#This Row],[Personnel number]]&lt;&gt;"",TimeSpend[[#This Row],[Date]]&lt;&gt;""),SUBSTITUTE(TimeSpend[[#This Row],[Hours]],",","."),"")</f>
        <v/>
      </c>
      <c r="D1754" t="str">
        <f>IF(AND(TimeSpend[[#This Row],[Personnel number]]&lt;&gt;"",TimeSpend[[#This Row],[Date]]&lt;&gt;""),TimeSpend[[#This Row],[Network]],"")</f>
        <v/>
      </c>
      <c r="E1754" t="str">
        <f>IF(AND(TimeSpend[[#This Row],[Personnel number]]&lt;&gt;"",TimeSpend[[#This Row],[Date]]&lt;&gt;""),TimeSpend[[#This Row],[Network Description]],"")</f>
        <v/>
      </c>
      <c r="F1754" t="str">
        <f>IF(AND(TimeSpend[[#This Row],[Personnel number]]&lt;&gt;"",TimeSpend[[#This Row],[Date]]&lt;&gt;""),TimeSpend[[#This Row],[Activity]],"")</f>
        <v/>
      </c>
      <c r="G1754" t="str">
        <f>IF(AND(TimeSpend[[#This Row],[Personnel number]]&lt;&gt;"",TimeSpend[[#This Row],[Date]]&lt;&gt;""),TimeSpend[[#This Row],[Activity description]],"")</f>
        <v/>
      </c>
      <c r="H1754" s="36" t="str">
        <f>IF(AND(TimeSpend[[#This Row],[Personnel number]]&lt;&gt;"",TimeSpend[[#This Row],[Date]]&lt;&gt;""),TimeSpend[[#This Row],[Start Time]],"")</f>
        <v/>
      </c>
      <c r="I1754" s="36" t="str">
        <f>IF(AND(TimeSpend[[#This Row],[Personnel number]]&lt;&gt;"",TimeSpend[[#This Row],[Date]]&lt;&gt;""),TimeSpend[[#This Row],[End Time]],"")</f>
        <v/>
      </c>
      <c r="J1754" t="str">
        <f>IF(AND(TimeSpend[[#This Row],[Personnel number]]&lt;&gt;"",TimeSpend[[#This Row],[Date]]&lt;&gt;""),TimeSpend[[#This Row],[Location]],"")</f>
        <v/>
      </c>
      <c r="K1754" t="str">
        <f>IF(AND(TimeSpend[[#This Row],[Personnel number]]&lt;&gt;"",TimeSpend[[#This Row],[Date]]&lt;&gt;""),TimeSpend[[#This Row],[Task]],"")</f>
        <v/>
      </c>
      <c r="L1754" t="str">
        <f>IF(AND(TimeSpend[[#This Row],[Personnel number]]&lt;&gt;"",TimeSpend[[#This Row],[Date]]&lt;&gt;""),Utilization!$J$2,"")</f>
        <v/>
      </c>
      <c r="M1754" t="str">
        <f>IF(AND(TimeSpend[[#This Row],[Personnel number]]&lt;&gt;"",TimeSpend[[#This Row],[Date]]&lt;&gt;""),TimeSpend[[#This Row],[Employee Name]],"")</f>
        <v/>
      </c>
      <c r="N1754" t="str">
        <f t="shared" si="54"/>
        <v/>
      </c>
      <c r="O1754" t="str">
        <f t="shared" si="55"/>
        <v/>
      </c>
      <c r="P1754" t="str">
        <f>IF(D1754&lt;&gt;"",VLOOKUP(D1754,Projects!B:C,2,0),"")</f>
        <v/>
      </c>
    </row>
    <row r="1755" spans="1:16" x14ac:dyDescent="0.25">
      <c r="A1755" t="str">
        <f>UPPER(IF(AND(TimeSpend[[#This Row],[Personnel number]]&lt;&gt;"",TimeSpend[[#This Row],[Date]]&lt;&gt;""),TimeSpend[[#This Row],[Personnel number]],""))</f>
        <v/>
      </c>
      <c r="B1755" s="85" t="str">
        <f>IF(AND(TimeSpend[[#This Row],[Personnel number]]&lt;&gt;"",TimeSpend[[#This Row],[Date]]&lt;&gt;""),TEXT(TimeSpend[[#This Row],[Date]],"[$-409]yyyyMMdd"),"")</f>
        <v/>
      </c>
      <c r="C1755" s="33" t="str">
        <f>IF(AND(TimeSpend[[#This Row],[Personnel number]]&lt;&gt;"",TimeSpend[[#This Row],[Date]]&lt;&gt;""),SUBSTITUTE(TimeSpend[[#This Row],[Hours]],",","."),"")</f>
        <v/>
      </c>
      <c r="D1755" t="str">
        <f>IF(AND(TimeSpend[[#This Row],[Personnel number]]&lt;&gt;"",TimeSpend[[#This Row],[Date]]&lt;&gt;""),TimeSpend[[#This Row],[Network]],"")</f>
        <v/>
      </c>
      <c r="E1755" t="str">
        <f>IF(AND(TimeSpend[[#This Row],[Personnel number]]&lt;&gt;"",TimeSpend[[#This Row],[Date]]&lt;&gt;""),TimeSpend[[#This Row],[Network Description]],"")</f>
        <v/>
      </c>
      <c r="F1755" t="str">
        <f>IF(AND(TimeSpend[[#This Row],[Personnel number]]&lt;&gt;"",TimeSpend[[#This Row],[Date]]&lt;&gt;""),TimeSpend[[#This Row],[Activity]],"")</f>
        <v/>
      </c>
      <c r="G1755" t="str">
        <f>IF(AND(TimeSpend[[#This Row],[Personnel number]]&lt;&gt;"",TimeSpend[[#This Row],[Date]]&lt;&gt;""),TimeSpend[[#This Row],[Activity description]],"")</f>
        <v/>
      </c>
      <c r="H1755" s="36" t="str">
        <f>IF(AND(TimeSpend[[#This Row],[Personnel number]]&lt;&gt;"",TimeSpend[[#This Row],[Date]]&lt;&gt;""),TimeSpend[[#This Row],[Start Time]],"")</f>
        <v/>
      </c>
      <c r="I1755" s="36" t="str">
        <f>IF(AND(TimeSpend[[#This Row],[Personnel number]]&lt;&gt;"",TimeSpend[[#This Row],[Date]]&lt;&gt;""),TimeSpend[[#This Row],[End Time]],"")</f>
        <v/>
      </c>
      <c r="J1755" t="str">
        <f>IF(AND(TimeSpend[[#This Row],[Personnel number]]&lt;&gt;"",TimeSpend[[#This Row],[Date]]&lt;&gt;""),TimeSpend[[#This Row],[Location]],"")</f>
        <v/>
      </c>
      <c r="K1755" t="str">
        <f>IF(AND(TimeSpend[[#This Row],[Personnel number]]&lt;&gt;"",TimeSpend[[#This Row],[Date]]&lt;&gt;""),TimeSpend[[#This Row],[Task]],"")</f>
        <v/>
      </c>
      <c r="L1755" t="str">
        <f>IF(AND(TimeSpend[[#This Row],[Personnel number]]&lt;&gt;"",TimeSpend[[#This Row],[Date]]&lt;&gt;""),Utilization!$J$2,"")</f>
        <v/>
      </c>
      <c r="M1755" t="str">
        <f>IF(AND(TimeSpend[[#This Row],[Personnel number]]&lt;&gt;"",TimeSpend[[#This Row],[Date]]&lt;&gt;""),TimeSpend[[#This Row],[Employee Name]],"")</f>
        <v/>
      </c>
      <c r="N1755" t="str">
        <f t="shared" si="54"/>
        <v/>
      </c>
      <c r="O1755" t="str">
        <f t="shared" si="55"/>
        <v/>
      </c>
      <c r="P1755" t="str">
        <f>IF(D1755&lt;&gt;"",VLOOKUP(D1755,Projects!B:C,2,0),"")</f>
        <v/>
      </c>
    </row>
    <row r="1756" spans="1:16" x14ac:dyDescent="0.25">
      <c r="A1756" t="str">
        <f>UPPER(IF(AND(TimeSpend[[#This Row],[Personnel number]]&lt;&gt;"",TimeSpend[[#This Row],[Date]]&lt;&gt;""),TimeSpend[[#This Row],[Personnel number]],""))</f>
        <v/>
      </c>
      <c r="B1756" s="85" t="str">
        <f>IF(AND(TimeSpend[[#This Row],[Personnel number]]&lt;&gt;"",TimeSpend[[#This Row],[Date]]&lt;&gt;""),TEXT(TimeSpend[[#This Row],[Date]],"[$-409]yyyyMMdd"),"")</f>
        <v/>
      </c>
      <c r="C1756" s="33" t="str">
        <f>IF(AND(TimeSpend[[#This Row],[Personnel number]]&lt;&gt;"",TimeSpend[[#This Row],[Date]]&lt;&gt;""),SUBSTITUTE(TimeSpend[[#This Row],[Hours]],",","."),"")</f>
        <v/>
      </c>
      <c r="D1756" t="str">
        <f>IF(AND(TimeSpend[[#This Row],[Personnel number]]&lt;&gt;"",TimeSpend[[#This Row],[Date]]&lt;&gt;""),TimeSpend[[#This Row],[Network]],"")</f>
        <v/>
      </c>
      <c r="E1756" t="str">
        <f>IF(AND(TimeSpend[[#This Row],[Personnel number]]&lt;&gt;"",TimeSpend[[#This Row],[Date]]&lt;&gt;""),TimeSpend[[#This Row],[Network Description]],"")</f>
        <v/>
      </c>
      <c r="F1756" t="str">
        <f>IF(AND(TimeSpend[[#This Row],[Personnel number]]&lt;&gt;"",TimeSpend[[#This Row],[Date]]&lt;&gt;""),TimeSpend[[#This Row],[Activity]],"")</f>
        <v/>
      </c>
      <c r="G1756" t="str">
        <f>IF(AND(TimeSpend[[#This Row],[Personnel number]]&lt;&gt;"",TimeSpend[[#This Row],[Date]]&lt;&gt;""),TimeSpend[[#This Row],[Activity description]],"")</f>
        <v/>
      </c>
      <c r="H1756" s="36" t="str">
        <f>IF(AND(TimeSpend[[#This Row],[Personnel number]]&lt;&gt;"",TimeSpend[[#This Row],[Date]]&lt;&gt;""),TimeSpend[[#This Row],[Start Time]],"")</f>
        <v/>
      </c>
      <c r="I1756" s="36" t="str">
        <f>IF(AND(TimeSpend[[#This Row],[Personnel number]]&lt;&gt;"",TimeSpend[[#This Row],[Date]]&lt;&gt;""),TimeSpend[[#This Row],[End Time]],"")</f>
        <v/>
      </c>
      <c r="J1756" t="str">
        <f>IF(AND(TimeSpend[[#This Row],[Personnel number]]&lt;&gt;"",TimeSpend[[#This Row],[Date]]&lt;&gt;""),TimeSpend[[#This Row],[Location]],"")</f>
        <v/>
      </c>
      <c r="K1756" t="str">
        <f>IF(AND(TimeSpend[[#This Row],[Personnel number]]&lt;&gt;"",TimeSpend[[#This Row],[Date]]&lt;&gt;""),TimeSpend[[#This Row],[Task]],"")</f>
        <v/>
      </c>
      <c r="L1756" t="str">
        <f>IF(AND(TimeSpend[[#This Row],[Personnel number]]&lt;&gt;"",TimeSpend[[#This Row],[Date]]&lt;&gt;""),Utilization!$J$2,"")</f>
        <v/>
      </c>
      <c r="M1756" t="str">
        <f>IF(AND(TimeSpend[[#This Row],[Personnel number]]&lt;&gt;"",TimeSpend[[#This Row],[Date]]&lt;&gt;""),TimeSpend[[#This Row],[Employee Name]],"")</f>
        <v/>
      </c>
      <c r="N1756" t="str">
        <f t="shared" si="54"/>
        <v/>
      </c>
      <c r="O1756" t="str">
        <f t="shared" si="55"/>
        <v/>
      </c>
      <c r="P1756" t="str">
        <f>IF(D1756&lt;&gt;"",VLOOKUP(D1756,Projects!B:C,2,0),"")</f>
        <v/>
      </c>
    </row>
    <row r="1757" spans="1:16" x14ac:dyDescent="0.25">
      <c r="A1757" t="str">
        <f>UPPER(IF(AND(TimeSpend[[#This Row],[Personnel number]]&lt;&gt;"",TimeSpend[[#This Row],[Date]]&lt;&gt;""),TimeSpend[[#This Row],[Personnel number]],""))</f>
        <v/>
      </c>
      <c r="B1757" s="85" t="str">
        <f>IF(AND(TimeSpend[[#This Row],[Personnel number]]&lt;&gt;"",TimeSpend[[#This Row],[Date]]&lt;&gt;""),TEXT(TimeSpend[[#This Row],[Date]],"[$-409]yyyyMMdd"),"")</f>
        <v/>
      </c>
      <c r="C1757" s="33" t="str">
        <f>IF(AND(TimeSpend[[#This Row],[Personnel number]]&lt;&gt;"",TimeSpend[[#This Row],[Date]]&lt;&gt;""),SUBSTITUTE(TimeSpend[[#This Row],[Hours]],",","."),"")</f>
        <v/>
      </c>
      <c r="D1757" t="str">
        <f>IF(AND(TimeSpend[[#This Row],[Personnel number]]&lt;&gt;"",TimeSpend[[#This Row],[Date]]&lt;&gt;""),TimeSpend[[#This Row],[Network]],"")</f>
        <v/>
      </c>
      <c r="E1757" t="str">
        <f>IF(AND(TimeSpend[[#This Row],[Personnel number]]&lt;&gt;"",TimeSpend[[#This Row],[Date]]&lt;&gt;""),TimeSpend[[#This Row],[Network Description]],"")</f>
        <v/>
      </c>
      <c r="F1757" t="str">
        <f>IF(AND(TimeSpend[[#This Row],[Personnel number]]&lt;&gt;"",TimeSpend[[#This Row],[Date]]&lt;&gt;""),TimeSpend[[#This Row],[Activity]],"")</f>
        <v/>
      </c>
      <c r="G1757" t="str">
        <f>IF(AND(TimeSpend[[#This Row],[Personnel number]]&lt;&gt;"",TimeSpend[[#This Row],[Date]]&lt;&gt;""),TimeSpend[[#This Row],[Activity description]],"")</f>
        <v/>
      </c>
      <c r="H1757" s="36" t="str">
        <f>IF(AND(TimeSpend[[#This Row],[Personnel number]]&lt;&gt;"",TimeSpend[[#This Row],[Date]]&lt;&gt;""),TimeSpend[[#This Row],[Start Time]],"")</f>
        <v/>
      </c>
      <c r="I1757" s="36" t="str">
        <f>IF(AND(TimeSpend[[#This Row],[Personnel number]]&lt;&gt;"",TimeSpend[[#This Row],[Date]]&lt;&gt;""),TimeSpend[[#This Row],[End Time]],"")</f>
        <v/>
      </c>
      <c r="J1757" t="str">
        <f>IF(AND(TimeSpend[[#This Row],[Personnel number]]&lt;&gt;"",TimeSpend[[#This Row],[Date]]&lt;&gt;""),TimeSpend[[#This Row],[Location]],"")</f>
        <v/>
      </c>
      <c r="K1757" t="str">
        <f>IF(AND(TimeSpend[[#This Row],[Personnel number]]&lt;&gt;"",TimeSpend[[#This Row],[Date]]&lt;&gt;""),TimeSpend[[#This Row],[Task]],"")</f>
        <v/>
      </c>
      <c r="L1757" t="str">
        <f>IF(AND(TimeSpend[[#This Row],[Personnel number]]&lt;&gt;"",TimeSpend[[#This Row],[Date]]&lt;&gt;""),Utilization!$J$2,"")</f>
        <v/>
      </c>
      <c r="M1757" t="str">
        <f>IF(AND(TimeSpend[[#This Row],[Personnel number]]&lt;&gt;"",TimeSpend[[#This Row],[Date]]&lt;&gt;""),TimeSpend[[#This Row],[Employee Name]],"")</f>
        <v/>
      </c>
      <c r="N1757" t="str">
        <f t="shared" si="54"/>
        <v/>
      </c>
      <c r="O1757" t="str">
        <f t="shared" si="55"/>
        <v/>
      </c>
      <c r="P1757" t="str">
        <f>IF(D1757&lt;&gt;"",VLOOKUP(D1757,Projects!B:C,2,0),"")</f>
        <v/>
      </c>
    </row>
    <row r="1758" spans="1:16" x14ac:dyDescent="0.25">
      <c r="A1758" t="str">
        <f>UPPER(IF(AND(TimeSpend[[#This Row],[Personnel number]]&lt;&gt;"",TimeSpend[[#This Row],[Date]]&lt;&gt;""),TimeSpend[[#This Row],[Personnel number]],""))</f>
        <v/>
      </c>
      <c r="B1758" s="85" t="str">
        <f>IF(AND(TimeSpend[[#This Row],[Personnel number]]&lt;&gt;"",TimeSpend[[#This Row],[Date]]&lt;&gt;""),TEXT(TimeSpend[[#This Row],[Date]],"[$-409]yyyyMMdd"),"")</f>
        <v/>
      </c>
      <c r="C1758" s="33" t="str">
        <f>IF(AND(TimeSpend[[#This Row],[Personnel number]]&lt;&gt;"",TimeSpend[[#This Row],[Date]]&lt;&gt;""),SUBSTITUTE(TimeSpend[[#This Row],[Hours]],",","."),"")</f>
        <v/>
      </c>
      <c r="D1758" t="str">
        <f>IF(AND(TimeSpend[[#This Row],[Personnel number]]&lt;&gt;"",TimeSpend[[#This Row],[Date]]&lt;&gt;""),TimeSpend[[#This Row],[Network]],"")</f>
        <v/>
      </c>
      <c r="E1758" t="str">
        <f>IF(AND(TimeSpend[[#This Row],[Personnel number]]&lt;&gt;"",TimeSpend[[#This Row],[Date]]&lt;&gt;""),TimeSpend[[#This Row],[Network Description]],"")</f>
        <v/>
      </c>
      <c r="F1758" t="str">
        <f>IF(AND(TimeSpend[[#This Row],[Personnel number]]&lt;&gt;"",TimeSpend[[#This Row],[Date]]&lt;&gt;""),TimeSpend[[#This Row],[Activity]],"")</f>
        <v/>
      </c>
      <c r="G1758" t="str">
        <f>IF(AND(TimeSpend[[#This Row],[Personnel number]]&lt;&gt;"",TimeSpend[[#This Row],[Date]]&lt;&gt;""),TimeSpend[[#This Row],[Activity description]],"")</f>
        <v/>
      </c>
      <c r="H1758" s="36" t="str">
        <f>IF(AND(TimeSpend[[#This Row],[Personnel number]]&lt;&gt;"",TimeSpend[[#This Row],[Date]]&lt;&gt;""),TimeSpend[[#This Row],[Start Time]],"")</f>
        <v/>
      </c>
      <c r="I1758" s="36" t="str">
        <f>IF(AND(TimeSpend[[#This Row],[Personnel number]]&lt;&gt;"",TimeSpend[[#This Row],[Date]]&lt;&gt;""),TimeSpend[[#This Row],[End Time]],"")</f>
        <v/>
      </c>
      <c r="J1758" t="str">
        <f>IF(AND(TimeSpend[[#This Row],[Personnel number]]&lt;&gt;"",TimeSpend[[#This Row],[Date]]&lt;&gt;""),TimeSpend[[#This Row],[Location]],"")</f>
        <v/>
      </c>
      <c r="K1758" t="str">
        <f>IF(AND(TimeSpend[[#This Row],[Personnel number]]&lt;&gt;"",TimeSpend[[#This Row],[Date]]&lt;&gt;""),TimeSpend[[#This Row],[Task]],"")</f>
        <v/>
      </c>
      <c r="L1758" t="str">
        <f>IF(AND(TimeSpend[[#This Row],[Personnel number]]&lt;&gt;"",TimeSpend[[#This Row],[Date]]&lt;&gt;""),Utilization!$J$2,"")</f>
        <v/>
      </c>
      <c r="M1758" t="str">
        <f>IF(AND(TimeSpend[[#This Row],[Personnel number]]&lt;&gt;"",TimeSpend[[#This Row],[Date]]&lt;&gt;""),TimeSpend[[#This Row],[Employee Name]],"")</f>
        <v/>
      </c>
      <c r="N1758" t="str">
        <f t="shared" si="54"/>
        <v/>
      </c>
      <c r="O1758" t="str">
        <f t="shared" si="55"/>
        <v/>
      </c>
      <c r="P1758" t="str">
        <f>IF(D1758&lt;&gt;"",VLOOKUP(D1758,Projects!B:C,2,0),"")</f>
        <v/>
      </c>
    </row>
    <row r="1759" spans="1:16" x14ac:dyDescent="0.25">
      <c r="A1759" t="str">
        <f>UPPER(IF(AND(TimeSpend[[#This Row],[Personnel number]]&lt;&gt;"",TimeSpend[[#This Row],[Date]]&lt;&gt;""),TimeSpend[[#This Row],[Personnel number]],""))</f>
        <v/>
      </c>
      <c r="B1759" s="85" t="str">
        <f>IF(AND(TimeSpend[[#This Row],[Personnel number]]&lt;&gt;"",TimeSpend[[#This Row],[Date]]&lt;&gt;""),TEXT(TimeSpend[[#This Row],[Date]],"[$-409]yyyyMMdd"),"")</f>
        <v/>
      </c>
      <c r="C1759" s="33" t="str">
        <f>IF(AND(TimeSpend[[#This Row],[Personnel number]]&lt;&gt;"",TimeSpend[[#This Row],[Date]]&lt;&gt;""),SUBSTITUTE(TimeSpend[[#This Row],[Hours]],",","."),"")</f>
        <v/>
      </c>
      <c r="D1759" t="str">
        <f>IF(AND(TimeSpend[[#This Row],[Personnel number]]&lt;&gt;"",TimeSpend[[#This Row],[Date]]&lt;&gt;""),TimeSpend[[#This Row],[Network]],"")</f>
        <v/>
      </c>
      <c r="E1759" t="str">
        <f>IF(AND(TimeSpend[[#This Row],[Personnel number]]&lt;&gt;"",TimeSpend[[#This Row],[Date]]&lt;&gt;""),TimeSpend[[#This Row],[Network Description]],"")</f>
        <v/>
      </c>
      <c r="F1759" t="str">
        <f>IF(AND(TimeSpend[[#This Row],[Personnel number]]&lt;&gt;"",TimeSpend[[#This Row],[Date]]&lt;&gt;""),TimeSpend[[#This Row],[Activity]],"")</f>
        <v/>
      </c>
      <c r="G1759" t="str">
        <f>IF(AND(TimeSpend[[#This Row],[Personnel number]]&lt;&gt;"",TimeSpend[[#This Row],[Date]]&lt;&gt;""),TimeSpend[[#This Row],[Activity description]],"")</f>
        <v/>
      </c>
      <c r="H1759" s="36" t="str">
        <f>IF(AND(TimeSpend[[#This Row],[Personnel number]]&lt;&gt;"",TimeSpend[[#This Row],[Date]]&lt;&gt;""),TimeSpend[[#This Row],[Start Time]],"")</f>
        <v/>
      </c>
      <c r="I1759" s="36" t="str">
        <f>IF(AND(TimeSpend[[#This Row],[Personnel number]]&lt;&gt;"",TimeSpend[[#This Row],[Date]]&lt;&gt;""),TimeSpend[[#This Row],[End Time]],"")</f>
        <v/>
      </c>
      <c r="J1759" t="str">
        <f>IF(AND(TimeSpend[[#This Row],[Personnel number]]&lt;&gt;"",TimeSpend[[#This Row],[Date]]&lt;&gt;""),TimeSpend[[#This Row],[Location]],"")</f>
        <v/>
      </c>
      <c r="K1759" t="str">
        <f>IF(AND(TimeSpend[[#This Row],[Personnel number]]&lt;&gt;"",TimeSpend[[#This Row],[Date]]&lt;&gt;""),TimeSpend[[#This Row],[Task]],"")</f>
        <v/>
      </c>
      <c r="L1759" t="str">
        <f>IF(AND(TimeSpend[[#This Row],[Personnel number]]&lt;&gt;"",TimeSpend[[#This Row],[Date]]&lt;&gt;""),Utilization!$J$2,"")</f>
        <v/>
      </c>
      <c r="M1759" t="str">
        <f>IF(AND(TimeSpend[[#This Row],[Personnel number]]&lt;&gt;"",TimeSpend[[#This Row],[Date]]&lt;&gt;""),TimeSpend[[#This Row],[Employee Name]],"")</f>
        <v/>
      </c>
      <c r="N1759" t="str">
        <f t="shared" si="54"/>
        <v/>
      </c>
      <c r="O1759" t="str">
        <f t="shared" si="55"/>
        <v/>
      </c>
      <c r="P1759" t="str">
        <f>IF(D1759&lt;&gt;"",VLOOKUP(D1759,Projects!B:C,2,0),"")</f>
        <v/>
      </c>
    </row>
    <row r="1760" spans="1:16" x14ac:dyDescent="0.25">
      <c r="A1760" t="str">
        <f>UPPER(IF(AND(TimeSpend[[#This Row],[Personnel number]]&lt;&gt;"",TimeSpend[[#This Row],[Date]]&lt;&gt;""),TimeSpend[[#This Row],[Personnel number]],""))</f>
        <v/>
      </c>
      <c r="B1760" s="85" t="str">
        <f>IF(AND(TimeSpend[[#This Row],[Personnel number]]&lt;&gt;"",TimeSpend[[#This Row],[Date]]&lt;&gt;""),TEXT(TimeSpend[[#This Row],[Date]],"[$-409]yyyyMMdd"),"")</f>
        <v/>
      </c>
      <c r="C1760" s="33" t="str">
        <f>IF(AND(TimeSpend[[#This Row],[Personnel number]]&lt;&gt;"",TimeSpend[[#This Row],[Date]]&lt;&gt;""),SUBSTITUTE(TimeSpend[[#This Row],[Hours]],",","."),"")</f>
        <v/>
      </c>
      <c r="D1760" t="str">
        <f>IF(AND(TimeSpend[[#This Row],[Personnel number]]&lt;&gt;"",TimeSpend[[#This Row],[Date]]&lt;&gt;""),TimeSpend[[#This Row],[Network]],"")</f>
        <v/>
      </c>
      <c r="E1760" t="str">
        <f>IF(AND(TimeSpend[[#This Row],[Personnel number]]&lt;&gt;"",TimeSpend[[#This Row],[Date]]&lt;&gt;""),TimeSpend[[#This Row],[Network Description]],"")</f>
        <v/>
      </c>
      <c r="F1760" t="str">
        <f>IF(AND(TimeSpend[[#This Row],[Personnel number]]&lt;&gt;"",TimeSpend[[#This Row],[Date]]&lt;&gt;""),TimeSpend[[#This Row],[Activity]],"")</f>
        <v/>
      </c>
      <c r="G1760" t="str">
        <f>IF(AND(TimeSpend[[#This Row],[Personnel number]]&lt;&gt;"",TimeSpend[[#This Row],[Date]]&lt;&gt;""),TimeSpend[[#This Row],[Activity description]],"")</f>
        <v/>
      </c>
      <c r="H1760" s="36" t="str">
        <f>IF(AND(TimeSpend[[#This Row],[Personnel number]]&lt;&gt;"",TimeSpend[[#This Row],[Date]]&lt;&gt;""),TimeSpend[[#This Row],[Start Time]],"")</f>
        <v/>
      </c>
      <c r="I1760" s="36" t="str">
        <f>IF(AND(TimeSpend[[#This Row],[Personnel number]]&lt;&gt;"",TimeSpend[[#This Row],[Date]]&lt;&gt;""),TimeSpend[[#This Row],[End Time]],"")</f>
        <v/>
      </c>
      <c r="J1760" t="str">
        <f>IF(AND(TimeSpend[[#This Row],[Personnel number]]&lt;&gt;"",TimeSpend[[#This Row],[Date]]&lt;&gt;""),TimeSpend[[#This Row],[Location]],"")</f>
        <v/>
      </c>
      <c r="K1760" t="str">
        <f>IF(AND(TimeSpend[[#This Row],[Personnel number]]&lt;&gt;"",TimeSpend[[#This Row],[Date]]&lt;&gt;""),TimeSpend[[#This Row],[Task]],"")</f>
        <v/>
      </c>
      <c r="L1760" t="str">
        <f>IF(AND(TimeSpend[[#This Row],[Personnel number]]&lt;&gt;"",TimeSpend[[#This Row],[Date]]&lt;&gt;""),Utilization!$J$2,"")</f>
        <v/>
      </c>
      <c r="M1760" t="str">
        <f>IF(AND(TimeSpend[[#This Row],[Personnel number]]&lt;&gt;"",TimeSpend[[#This Row],[Date]]&lt;&gt;""),TimeSpend[[#This Row],[Employee Name]],"")</f>
        <v/>
      </c>
      <c r="N1760" t="str">
        <f t="shared" si="54"/>
        <v/>
      </c>
      <c r="O1760" t="str">
        <f t="shared" si="55"/>
        <v/>
      </c>
      <c r="P1760" t="str">
        <f>IF(D1760&lt;&gt;"",VLOOKUP(D1760,Projects!B:C,2,0),"")</f>
        <v/>
      </c>
    </row>
    <row r="1761" spans="1:16" x14ac:dyDescent="0.25">
      <c r="A1761" t="str">
        <f>UPPER(IF(AND(TimeSpend[[#This Row],[Personnel number]]&lt;&gt;"",TimeSpend[[#This Row],[Date]]&lt;&gt;""),TimeSpend[[#This Row],[Personnel number]],""))</f>
        <v/>
      </c>
      <c r="B1761" s="85" t="str">
        <f>IF(AND(TimeSpend[[#This Row],[Personnel number]]&lt;&gt;"",TimeSpend[[#This Row],[Date]]&lt;&gt;""),TEXT(TimeSpend[[#This Row],[Date]],"[$-409]yyyyMMdd"),"")</f>
        <v/>
      </c>
      <c r="C1761" s="33" t="str">
        <f>IF(AND(TimeSpend[[#This Row],[Personnel number]]&lt;&gt;"",TimeSpend[[#This Row],[Date]]&lt;&gt;""),SUBSTITUTE(TimeSpend[[#This Row],[Hours]],",","."),"")</f>
        <v/>
      </c>
      <c r="D1761" t="str">
        <f>IF(AND(TimeSpend[[#This Row],[Personnel number]]&lt;&gt;"",TimeSpend[[#This Row],[Date]]&lt;&gt;""),TimeSpend[[#This Row],[Network]],"")</f>
        <v/>
      </c>
      <c r="E1761" t="str">
        <f>IF(AND(TimeSpend[[#This Row],[Personnel number]]&lt;&gt;"",TimeSpend[[#This Row],[Date]]&lt;&gt;""),TimeSpend[[#This Row],[Network Description]],"")</f>
        <v/>
      </c>
      <c r="F1761" t="str">
        <f>IF(AND(TimeSpend[[#This Row],[Personnel number]]&lt;&gt;"",TimeSpend[[#This Row],[Date]]&lt;&gt;""),TimeSpend[[#This Row],[Activity]],"")</f>
        <v/>
      </c>
      <c r="G1761" t="str">
        <f>IF(AND(TimeSpend[[#This Row],[Personnel number]]&lt;&gt;"",TimeSpend[[#This Row],[Date]]&lt;&gt;""),TimeSpend[[#This Row],[Activity description]],"")</f>
        <v/>
      </c>
      <c r="H1761" s="36" t="str">
        <f>IF(AND(TimeSpend[[#This Row],[Personnel number]]&lt;&gt;"",TimeSpend[[#This Row],[Date]]&lt;&gt;""),TimeSpend[[#This Row],[Start Time]],"")</f>
        <v/>
      </c>
      <c r="I1761" s="36" t="str">
        <f>IF(AND(TimeSpend[[#This Row],[Personnel number]]&lt;&gt;"",TimeSpend[[#This Row],[Date]]&lt;&gt;""),TimeSpend[[#This Row],[End Time]],"")</f>
        <v/>
      </c>
      <c r="J1761" t="str">
        <f>IF(AND(TimeSpend[[#This Row],[Personnel number]]&lt;&gt;"",TimeSpend[[#This Row],[Date]]&lt;&gt;""),TimeSpend[[#This Row],[Location]],"")</f>
        <v/>
      </c>
      <c r="K1761" t="str">
        <f>IF(AND(TimeSpend[[#This Row],[Personnel number]]&lt;&gt;"",TimeSpend[[#This Row],[Date]]&lt;&gt;""),TimeSpend[[#This Row],[Task]],"")</f>
        <v/>
      </c>
      <c r="L1761" t="str">
        <f>IF(AND(TimeSpend[[#This Row],[Personnel number]]&lt;&gt;"",TimeSpend[[#This Row],[Date]]&lt;&gt;""),Utilization!$J$2,"")</f>
        <v/>
      </c>
      <c r="M1761" t="str">
        <f>IF(AND(TimeSpend[[#This Row],[Personnel number]]&lt;&gt;"",TimeSpend[[#This Row],[Date]]&lt;&gt;""),TimeSpend[[#This Row],[Employee Name]],"")</f>
        <v/>
      </c>
      <c r="N1761" t="str">
        <f t="shared" si="54"/>
        <v/>
      </c>
      <c r="O1761" t="str">
        <f t="shared" si="55"/>
        <v/>
      </c>
      <c r="P1761" t="str">
        <f>IF(D1761&lt;&gt;"",VLOOKUP(D1761,Projects!B:C,2,0),"")</f>
        <v/>
      </c>
    </row>
    <row r="1762" spans="1:16" x14ac:dyDescent="0.25">
      <c r="A1762" t="str">
        <f>UPPER(IF(AND(TimeSpend[[#This Row],[Personnel number]]&lt;&gt;"",TimeSpend[[#This Row],[Date]]&lt;&gt;""),TimeSpend[[#This Row],[Personnel number]],""))</f>
        <v/>
      </c>
      <c r="B1762" s="85" t="str">
        <f>IF(AND(TimeSpend[[#This Row],[Personnel number]]&lt;&gt;"",TimeSpend[[#This Row],[Date]]&lt;&gt;""),TEXT(TimeSpend[[#This Row],[Date]],"[$-409]yyyyMMdd"),"")</f>
        <v/>
      </c>
      <c r="C1762" s="33" t="str">
        <f>IF(AND(TimeSpend[[#This Row],[Personnel number]]&lt;&gt;"",TimeSpend[[#This Row],[Date]]&lt;&gt;""),SUBSTITUTE(TimeSpend[[#This Row],[Hours]],",","."),"")</f>
        <v/>
      </c>
      <c r="D1762" t="str">
        <f>IF(AND(TimeSpend[[#This Row],[Personnel number]]&lt;&gt;"",TimeSpend[[#This Row],[Date]]&lt;&gt;""),TimeSpend[[#This Row],[Network]],"")</f>
        <v/>
      </c>
      <c r="E1762" t="str">
        <f>IF(AND(TimeSpend[[#This Row],[Personnel number]]&lt;&gt;"",TimeSpend[[#This Row],[Date]]&lt;&gt;""),TimeSpend[[#This Row],[Network Description]],"")</f>
        <v/>
      </c>
      <c r="F1762" t="str">
        <f>IF(AND(TimeSpend[[#This Row],[Personnel number]]&lt;&gt;"",TimeSpend[[#This Row],[Date]]&lt;&gt;""),TimeSpend[[#This Row],[Activity]],"")</f>
        <v/>
      </c>
      <c r="G1762" t="str">
        <f>IF(AND(TimeSpend[[#This Row],[Personnel number]]&lt;&gt;"",TimeSpend[[#This Row],[Date]]&lt;&gt;""),TimeSpend[[#This Row],[Activity description]],"")</f>
        <v/>
      </c>
      <c r="H1762" s="36" t="str">
        <f>IF(AND(TimeSpend[[#This Row],[Personnel number]]&lt;&gt;"",TimeSpend[[#This Row],[Date]]&lt;&gt;""),TimeSpend[[#This Row],[Start Time]],"")</f>
        <v/>
      </c>
      <c r="I1762" s="36" t="str">
        <f>IF(AND(TimeSpend[[#This Row],[Personnel number]]&lt;&gt;"",TimeSpend[[#This Row],[Date]]&lt;&gt;""),TimeSpend[[#This Row],[End Time]],"")</f>
        <v/>
      </c>
      <c r="J1762" t="str">
        <f>IF(AND(TimeSpend[[#This Row],[Personnel number]]&lt;&gt;"",TimeSpend[[#This Row],[Date]]&lt;&gt;""),TimeSpend[[#This Row],[Location]],"")</f>
        <v/>
      </c>
      <c r="K1762" t="str">
        <f>IF(AND(TimeSpend[[#This Row],[Personnel number]]&lt;&gt;"",TimeSpend[[#This Row],[Date]]&lt;&gt;""),TimeSpend[[#This Row],[Task]],"")</f>
        <v/>
      </c>
      <c r="L1762" t="str">
        <f>IF(AND(TimeSpend[[#This Row],[Personnel number]]&lt;&gt;"",TimeSpend[[#This Row],[Date]]&lt;&gt;""),Utilization!$J$2,"")</f>
        <v/>
      </c>
      <c r="M1762" t="str">
        <f>IF(AND(TimeSpend[[#This Row],[Personnel number]]&lt;&gt;"",TimeSpend[[#This Row],[Date]]&lt;&gt;""),TimeSpend[[#This Row],[Employee Name]],"")</f>
        <v/>
      </c>
      <c r="N1762" t="str">
        <f t="shared" si="54"/>
        <v/>
      </c>
      <c r="O1762" t="str">
        <f t="shared" si="55"/>
        <v/>
      </c>
      <c r="P1762" t="str">
        <f>IF(D1762&lt;&gt;"",VLOOKUP(D1762,Projects!B:C,2,0),"")</f>
        <v/>
      </c>
    </row>
    <row r="1763" spans="1:16" x14ac:dyDescent="0.25">
      <c r="A1763" t="str">
        <f>UPPER(IF(AND(TimeSpend[[#This Row],[Personnel number]]&lt;&gt;"",TimeSpend[[#This Row],[Date]]&lt;&gt;""),TimeSpend[[#This Row],[Personnel number]],""))</f>
        <v/>
      </c>
      <c r="B1763" s="85" t="str">
        <f>IF(AND(TimeSpend[[#This Row],[Personnel number]]&lt;&gt;"",TimeSpend[[#This Row],[Date]]&lt;&gt;""),TEXT(TimeSpend[[#This Row],[Date]],"[$-409]yyyyMMdd"),"")</f>
        <v/>
      </c>
      <c r="C1763" s="33" t="str">
        <f>IF(AND(TimeSpend[[#This Row],[Personnel number]]&lt;&gt;"",TimeSpend[[#This Row],[Date]]&lt;&gt;""),SUBSTITUTE(TimeSpend[[#This Row],[Hours]],",","."),"")</f>
        <v/>
      </c>
      <c r="D1763" t="str">
        <f>IF(AND(TimeSpend[[#This Row],[Personnel number]]&lt;&gt;"",TimeSpend[[#This Row],[Date]]&lt;&gt;""),TimeSpend[[#This Row],[Network]],"")</f>
        <v/>
      </c>
      <c r="E1763" t="str">
        <f>IF(AND(TimeSpend[[#This Row],[Personnel number]]&lt;&gt;"",TimeSpend[[#This Row],[Date]]&lt;&gt;""),TimeSpend[[#This Row],[Network Description]],"")</f>
        <v/>
      </c>
      <c r="F1763" t="str">
        <f>IF(AND(TimeSpend[[#This Row],[Personnel number]]&lt;&gt;"",TimeSpend[[#This Row],[Date]]&lt;&gt;""),TimeSpend[[#This Row],[Activity]],"")</f>
        <v/>
      </c>
      <c r="G1763" t="str">
        <f>IF(AND(TimeSpend[[#This Row],[Personnel number]]&lt;&gt;"",TimeSpend[[#This Row],[Date]]&lt;&gt;""),TimeSpend[[#This Row],[Activity description]],"")</f>
        <v/>
      </c>
      <c r="H1763" s="36" t="str">
        <f>IF(AND(TimeSpend[[#This Row],[Personnel number]]&lt;&gt;"",TimeSpend[[#This Row],[Date]]&lt;&gt;""),TimeSpend[[#This Row],[Start Time]],"")</f>
        <v/>
      </c>
      <c r="I1763" s="36" t="str">
        <f>IF(AND(TimeSpend[[#This Row],[Personnel number]]&lt;&gt;"",TimeSpend[[#This Row],[Date]]&lt;&gt;""),TimeSpend[[#This Row],[End Time]],"")</f>
        <v/>
      </c>
      <c r="J1763" t="str">
        <f>IF(AND(TimeSpend[[#This Row],[Personnel number]]&lt;&gt;"",TimeSpend[[#This Row],[Date]]&lt;&gt;""),TimeSpend[[#This Row],[Location]],"")</f>
        <v/>
      </c>
      <c r="K1763" t="str">
        <f>IF(AND(TimeSpend[[#This Row],[Personnel number]]&lt;&gt;"",TimeSpend[[#This Row],[Date]]&lt;&gt;""),TimeSpend[[#This Row],[Task]],"")</f>
        <v/>
      </c>
      <c r="L1763" t="str">
        <f>IF(AND(TimeSpend[[#This Row],[Personnel number]]&lt;&gt;"",TimeSpend[[#This Row],[Date]]&lt;&gt;""),Utilization!$J$2,"")</f>
        <v/>
      </c>
      <c r="M1763" t="str">
        <f>IF(AND(TimeSpend[[#This Row],[Personnel number]]&lt;&gt;"",TimeSpend[[#This Row],[Date]]&lt;&gt;""),TimeSpend[[#This Row],[Employee Name]],"")</f>
        <v/>
      </c>
      <c r="N1763" t="str">
        <f t="shared" si="54"/>
        <v/>
      </c>
      <c r="O1763" t="str">
        <f t="shared" si="55"/>
        <v/>
      </c>
      <c r="P1763" t="str">
        <f>IF(D1763&lt;&gt;"",VLOOKUP(D1763,Projects!B:C,2,0),"")</f>
        <v/>
      </c>
    </row>
    <row r="1764" spans="1:16" x14ac:dyDescent="0.25">
      <c r="A1764" t="str">
        <f>UPPER(IF(AND(TimeSpend[[#This Row],[Personnel number]]&lt;&gt;"",TimeSpend[[#This Row],[Date]]&lt;&gt;""),TimeSpend[[#This Row],[Personnel number]],""))</f>
        <v/>
      </c>
      <c r="B1764" s="85" t="str">
        <f>IF(AND(TimeSpend[[#This Row],[Personnel number]]&lt;&gt;"",TimeSpend[[#This Row],[Date]]&lt;&gt;""),TEXT(TimeSpend[[#This Row],[Date]],"[$-409]yyyyMMdd"),"")</f>
        <v/>
      </c>
      <c r="C1764" s="33" t="str">
        <f>IF(AND(TimeSpend[[#This Row],[Personnel number]]&lt;&gt;"",TimeSpend[[#This Row],[Date]]&lt;&gt;""),SUBSTITUTE(TimeSpend[[#This Row],[Hours]],",","."),"")</f>
        <v/>
      </c>
      <c r="D1764" t="str">
        <f>IF(AND(TimeSpend[[#This Row],[Personnel number]]&lt;&gt;"",TimeSpend[[#This Row],[Date]]&lt;&gt;""),TimeSpend[[#This Row],[Network]],"")</f>
        <v/>
      </c>
      <c r="E1764" t="str">
        <f>IF(AND(TimeSpend[[#This Row],[Personnel number]]&lt;&gt;"",TimeSpend[[#This Row],[Date]]&lt;&gt;""),TimeSpend[[#This Row],[Network Description]],"")</f>
        <v/>
      </c>
      <c r="F1764" t="str">
        <f>IF(AND(TimeSpend[[#This Row],[Personnel number]]&lt;&gt;"",TimeSpend[[#This Row],[Date]]&lt;&gt;""),TimeSpend[[#This Row],[Activity]],"")</f>
        <v/>
      </c>
      <c r="G1764" t="str">
        <f>IF(AND(TimeSpend[[#This Row],[Personnel number]]&lt;&gt;"",TimeSpend[[#This Row],[Date]]&lt;&gt;""),TimeSpend[[#This Row],[Activity description]],"")</f>
        <v/>
      </c>
      <c r="H1764" s="36" t="str">
        <f>IF(AND(TimeSpend[[#This Row],[Personnel number]]&lt;&gt;"",TimeSpend[[#This Row],[Date]]&lt;&gt;""),TimeSpend[[#This Row],[Start Time]],"")</f>
        <v/>
      </c>
      <c r="I1764" s="36" t="str">
        <f>IF(AND(TimeSpend[[#This Row],[Personnel number]]&lt;&gt;"",TimeSpend[[#This Row],[Date]]&lt;&gt;""),TimeSpend[[#This Row],[End Time]],"")</f>
        <v/>
      </c>
      <c r="J1764" t="str">
        <f>IF(AND(TimeSpend[[#This Row],[Personnel number]]&lt;&gt;"",TimeSpend[[#This Row],[Date]]&lt;&gt;""),TimeSpend[[#This Row],[Location]],"")</f>
        <v/>
      </c>
      <c r="K1764" t="str">
        <f>IF(AND(TimeSpend[[#This Row],[Personnel number]]&lt;&gt;"",TimeSpend[[#This Row],[Date]]&lt;&gt;""),TimeSpend[[#This Row],[Task]],"")</f>
        <v/>
      </c>
      <c r="L1764" t="str">
        <f>IF(AND(TimeSpend[[#This Row],[Personnel number]]&lt;&gt;"",TimeSpend[[#This Row],[Date]]&lt;&gt;""),Utilization!$J$2,"")</f>
        <v/>
      </c>
      <c r="M1764" t="str">
        <f>IF(AND(TimeSpend[[#This Row],[Personnel number]]&lt;&gt;"",TimeSpend[[#This Row],[Date]]&lt;&gt;""),TimeSpend[[#This Row],[Employee Name]],"")</f>
        <v/>
      </c>
      <c r="N1764" t="str">
        <f t="shared" si="54"/>
        <v/>
      </c>
      <c r="O1764" t="str">
        <f t="shared" si="55"/>
        <v/>
      </c>
      <c r="P1764" t="str">
        <f>IF(D1764&lt;&gt;"",VLOOKUP(D1764,Projects!B:C,2,0),"")</f>
        <v/>
      </c>
    </row>
    <row r="1765" spans="1:16" x14ac:dyDescent="0.25">
      <c r="A1765" t="str">
        <f>UPPER(IF(AND(TimeSpend[[#This Row],[Personnel number]]&lt;&gt;"",TimeSpend[[#This Row],[Date]]&lt;&gt;""),TimeSpend[[#This Row],[Personnel number]],""))</f>
        <v/>
      </c>
      <c r="B1765" s="85" t="str">
        <f>IF(AND(TimeSpend[[#This Row],[Personnel number]]&lt;&gt;"",TimeSpend[[#This Row],[Date]]&lt;&gt;""),TEXT(TimeSpend[[#This Row],[Date]],"[$-409]yyyyMMdd"),"")</f>
        <v/>
      </c>
      <c r="C1765" s="33" t="str">
        <f>IF(AND(TimeSpend[[#This Row],[Personnel number]]&lt;&gt;"",TimeSpend[[#This Row],[Date]]&lt;&gt;""),SUBSTITUTE(TimeSpend[[#This Row],[Hours]],",","."),"")</f>
        <v/>
      </c>
      <c r="D1765" t="str">
        <f>IF(AND(TimeSpend[[#This Row],[Personnel number]]&lt;&gt;"",TimeSpend[[#This Row],[Date]]&lt;&gt;""),TimeSpend[[#This Row],[Network]],"")</f>
        <v/>
      </c>
      <c r="E1765" t="str">
        <f>IF(AND(TimeSpend[[#This Row],[Personnel number]]&lt;&gt;"",TimeSpend[[#This Row],[Date]]&lt;&gt;""),TimeSpend[[#This Row],[Network Description]],"")</f>
        <v/>
      </c>
      <c r="F1765" t="str">
        <f>IF(AND(TimeSpend[[#This Row],[Personnel number]]&lt;&gt;"",TimeSpend[[#This Row],[Date]]&lt;&gt;""),TimeSpend[[#This Row],[Activity]],"")</f>
        <v/>
      </c>
      <c r="G1765" t="str">
        <f>IF(AND(TimeSpend[[#This Row],[Personnel number]]&lt;&gt;"",TimeSpend[[#This Row],[Date]]&lt;&gt;""),TimeSpend[[#This Row],[Activity description]],"")</f>
        <v/>
      </c>
      <c r="H1765" s="36" t="str">
        <f>IF(AND(TimeSpend[[#This Row],[Personnel number]]&lt;&gt;"",TimeSpend[[#This Row],[Date]]&lt;&gt;""),TimeSpend[[#This Row],[Start Time]],"")</f>
        <v/>
      </c>
      <c r="I1765" s="36" t="str">
        <f>IF(AND(TimeSpend[[#This Row],[Personnel number]]&lt;&gt;"",TimeSpend[[#This Row],[Date]]&lt;&gt;""),TimeSpend[[#This Row],[End Time]],"")</f>
        <v/>
      </c>
      <c r="J1765" t="str">
        <f>IF(AND(TimeSpend[[#This Row],[Personnel number]]&lt;&gt;"",TimeSpend[[#This Row],[Date]]&lt;&gt;""),TimeSpend[[#This Row],[Location]],"")</f>
        <v/>
      </c>
      <c r="K1765" t="str">
        <f>IF(AND(TimeSpend[[#This Row],[Personnel number]]&lt;&gt;"",TimeSpend[[#This Row],[Date]]&lt;&gt;""),TimeSpend[[#This Row],[Task]],"")</f>
        <v/>
      </c>
      <c r="L1765" t="str">
        <f>IF(AND(TimeSpend[[#This Row],[Personnel number]]&lt;&gt;"",TimeSpend[[#This Row],[Date]]&lt;&gt;""),Utilization!$J$2,"")</f>
        <v/>
      </c>
      <c r="M1765" t="str">
        <f>IF(AND(TimeSpend[[#This Row],[Personnel number]]&lt;&gt;"",TimeSpend[[#This Row],[Date]]&lt;&gt;""),TimeSpend[[#This Row],[Employee Name]],"")</f>
        <v/>
      </c>
      <c r="N1765" t="str">
        <f t="shared" si="54"/>
        <v/>
      </c>
      <c r="O1765" t="str">
        <f t="shared" si="55"/>
        <v/>
      </c>
      <c r="P1765" t="str">
        <f>IF(D1765&lt;&gt;"",VLOOKUP(D1765,Projects!B:C,2,0),"")</f>
        <v/>
      </c>
    </row>
    <row r="1766" spans="1:16" x14ac:dyDescent="0.25">
      <c r="A1766" t="str">
        <f>UPPER(IF(AND(TimeSpend[[#This Row],[Personnel number]]&lt;&gt;"",TimeSpend[[#This Row],[Date]]&lt;&gt;""),TimeSpend[[#This Row],[Personnel number]],""))</f>
        <v/>
      </c>
      <c r="B1766" s="85" t="str">
        <f>IF(AND(TimeSpend[[#This Row],[Personnel number]]&lt;&gt;"",TimeSpend[[#This Row],[Date]]&lt;&gt;""),TEXT(TimeSpend[[#This Row],[Date]],"[$-409]yyyyMMdd"),"")</f>
        <v/>
      </c>
      <c r="C1766" s="33" t="str">
        <f>IF(AND(TimeSpend[[#This Row],[Personnel number]]&lt;&gt;"",TimeSpend[[#This Row],[Date]]&lt;&gt;""),SUBSTITUTE(TimeSpend[[#This Row],[Hours]],",","."),"")</f>
        <v/>
      </c>
      <c r="D1766" t="str">
        <f>IF(AND(TimeSpend[[#This Row],[Personnel number]]&lt;&gt;"",TimeSpend[[#This Row],[Date]]&lt;&gt;""),TimeSpend[[#This Row],[Network]],"")</f>
        <v/>
      </c>
      <c r="E1766" t="str">
        <f>IF(AND(TimeSpend[[#This Row],[Personnel number]]&lt;&gt;"",TimeSpend[[#This Row],[Date]]&lt;&gt;""),TimeSpend[[#This Row],[Network Description]],"")</f>
        <v/>
      </c>
      <c r="F1766" t="str">
        <f>IF(AND(TimeSpend[[#This Row],[Personnel number]]&lt;&gt;"",TimeSpend[[#This Row],[Date]]&lt;&gt;""),TimeSpend[[#This Row],[Activity]],"")</f>
        <v/>
      </c>
      <c r="G1766" t="str">
        <f>IF(AND(TimeSpend[[#This Row],[Personnel number]]&lt;&gt;"",TimeSpend[[#This Row],[Date]]&lt;&gt;""),TimeSpend[[#This Row],[Activity description]],"")</f>
        <v/>
      </c>
      <c r="H1766" s="36" t="str">
        <f>IF(AND(TimeSpend[[#This Row],[Personnel number]]&lt;&gt;"",TimeSpend[[#This Row],[Date]]&lt;&gt;""),TimeSpend[[#This Row],[Start Time]],"")</f>
        <v/>
      </c>
      <c r="I1766" s="36" t="str">
        <f>IF(AND(TimeSpend[[#This Row],[Personnel number]]&lt;&gt;"",TimeSpend[[#This Row],[Date]]&lt;&gt;""),TimeSpend[[#This Row],[End Time]],"")</f>
        <v/>
      </c>
      <c r="J1766" t="str">
        <f>IF(AND(TimeSpend[[#This Row],[Personnel number]]&lt;&gt;"",TimeSpend[[#This Row],[Date]]&lt;&gt;""),TimeSpend[[#This Row],[Location]],"")</f>
        <v/>
      </c>
      <c r="K1766" t="str">
        <f>IF(AND(TimeSpend[[#This Row],[Personnel number]]&lt;&gt;"",TimeSpend[[#This Row],[Date]]&lt;&gt;""),TimeSpend[[#This Row],[Task]],"")</f>
        <v/>
      </c>
      <c r="L1766" t="str">
        <f>IF(AND(TimeSpend[[#This Row],[Personnel number]]&lt;&gt;"",TimeSpend[[#This Row],[Date]]&lt;&gt;""),Utilization!$J$2,"")</f>
        <v/>
      </c>
      <c r="M1766" t="str">
        <f>IF(AND(TimeSpend[[#This Row],[Personnel number]]&lt;&gt;"",TimeSpend[[#This Row],[Date]]&lt;&gt;""),TimeSpend[[#This Row],[Employee Name]],"")</f>
        <v/>
      </c>
      <c r="N1766" t="str">
        <f t="shared" si="54"/>
        <v/>
      </c>
      <c r="O1766" t="str">
        <f t="shared" si="55"/>
        <v/>
      </c>
      <c r="P1766" t="str">
        <f>IF(D1766&lt;&gt;"",VLOOKUP(D1766,Projects!B:C,2,0),"")</f>
        <v/>
      </c>
    </row>
    <row r="1767" spans="1:16" x14ac:dyDescent="0.25">
      <c r="A1767" t="str">
        <f>UPPER(IF(AND(TimeSpend[[#This Row],[Personnel number]]&lt;&gt;"",TimeSpend[[#This Row],[Date]]&lt;&gt;""),TimeSpend[[#This Row],[Personnel number]],""))</f>
        <v/>
      </c>
      <c r="B1767" s="85" t="str">
        <f>IF(AND(TimeSpend[[#This Row],[Personnel number]]&lt;&gt;"",TimeSpend[[#This Row],[Date]]&lt;&gt;""),TEXT(TimeSpend[[#This Row],[Date]],"[$-409]yyyyMMdd"),"")</f>
        <v/>
      </c>
      <c r="C1767" s="33" t="str">
        <f>IF(AND(TimeSpend[[#This Row],[Personnel number]]&lt;&gt;"",TimeSpend[[#This Row],[Date]]&lt;&gt;""),SUBSTITUTE(TimeSpend[[#This Row],[Hours]],",","."),"")</f>
        <v/>
      </c>
      <c r="D1767" t="str">
        <f>IF(AND(TimeSpend[[#This Row],[Personnel number]]&lt;&gt;"",TimeSpend[[#This Row],[Date]]&lt;&gt;""),TimeSpend[[#This Row],[Network]],"")</f>
        <v/>
      </c>
      <c r="E1767" t="str">
        <f>IF(AND(TimeSpend[[#This Row],[Personnel number]]&lt;&gt;"",TimeSpend[[#This Row],[Date]]&lt;&gt;""),TimeSpend[[#This Row],[Network Description]],"")</f>
        <v/>
      </c>
      <c r="F1767" t="str">
        <f>IF(AND(TimeSpend[[#This Row],[Personnel number]]&lt;&gt;"",TimeSpend[[#This Row],[Date]]&lt;&gt;""),TimeSpend[[#This Row],[Activity]],"")</f>
        <v/>
      </c>
      <c r="G1767" t="str">
        <f>IF(AND(TimeSpend[[#This Row],[Personnel number]]&lt;&gt;"",TimeSpend[[#This Row],[Date]]&lt;&gt;""),TimeSpend[[#This Row],[Activity description]],"")</f>
        <v/>
      </c>
      <c r="H1767" s="36" t="str">
        <f>IF(AND(TimeSpend[[#This Row],[Personnel number]]&lt;&gt;"",TimeSpend[[#This Row],[Date]]&lt;&gt;""),TimeSpend[[#This Row],[Start Time]],"")</f>
        <v/>
      </c>
      <c r="I1767" s="36" t="str">
        <f>IF(AND(TimeSpend[[#This Row],[Personnel number]]&lt;&gt;"",TimeSpend[[#This Row],[Date]]&lt;&gt;""),TimeSpend[[#This Row],[End Time]],"")</f>
        <v/>
      </c>
      <c r="J1767" t="str">
        <f>IF(AND(TimeSpend[[#This Row],[Personnel number]]&lt;&gt;"",TimeSpend[[#This Row],[Date]]&lt;&gt;""),TimeSpend[[#This Row],[Location]],"")</f>
        <v/>
      </c>
      <c r="K1767" t="str">
        <f>IF(AND(TimeSpend[[#This Row],[Personnel number]]&lt;&gt;"",TimeSpend[[#This Row],[Date]]&lt;&gt;""),TimeSpend[[#This Row],[Task]],"")</f>
        <v/>
      </c>
      <c r="L1767" t="str">
        <f>IF(AND(TimeSpend[[#This Row],[Personnel number]]&lt;&gt;"",TimeSpend[[#This Row],[Date]]&lt;&gt;""),Utilization!$J$2,"")</f>
        <v/>
      </c>
      <c r="M1767" t="str">
        <f>IF(AND(TimeSpend[[#This Row],[Personnel number]]&lt;&gt;"",TimeSpend[[#This Row],[Date]]&lt;&gt;""),TimeSpend[[#This Row],[Employee Name]],"")</f>
        <v/>
      </c>
      <c r="N1767" t="str">
        <f t="shared" si="54"/>
        <v/>
      </c>
      <c r="O1767" t="str">
        <f t="shared" si="55"/>
        <v/>
      </c>
      <c r="P1767" t="str">
        <f>IF(D1767&lt;&gt;"",VLOOKUP(D1767,Projects!B:C,2,0),"")</f>
        <v/>
      </c>
    </row>
    <row r="1768" spans="1:16" x14ac:dyDescent="0.25">
      <c r="A1768" t="str">
        <f>UPPER(IF(AND(TimeSpend[[#This Row],[Personnel number]]&lt;&gt;"",TimeSpend[[#This Row],[Date]]&lt;&gt;""),TimeSpend[[#This Row],[Personnel number]],""))</f>
        <v/>
      </c>
      <c r="B1768" s="85" t="str">
        <f>IF(AND(TimeSpend[[#This Row],[Personnel number]]&lt;&gt;"",TimeSpend[[#This Row],[Date]]&lt;&gt;""),TEXT(TimeSpend[[#This Row],[Date]],"[$-409]yyyyMMdd"),"")</f>
        <v/>
      </c>
      <c r="C1768" s="33" t="str">
        <f>IF(AND(TimeSpend[[#This Row],[Personnel number]]&lt;&gt;"",TimeSpend[[#This Row],[Date]]&lt;&gt;""),SUBSTITUTE(TimeSpend[[#This Row],[Hours]],",","."),"")</f>
        <v/>
      </c>
      <c r="D1768" t="str">
        <f>IF(AND(TimeSpend[[#This Row],[Personnel number]]&lt;&gt;"",TimeSpend[[#This Row],[Date]]&lt;&gt;""),TimeSpend[[#This Row],[Network]],"")</f>
        <v/>
      </c>
      <c r="E1768" t="str">
        <f>IF(AND(TimeSpend[[#This Row],[Personnel number]]&lt;&gt;"",TimeSpend[[#This Row],[Date]]&lt;&gt;""),TimeSpend[[#This Row],[Network Description]],"")</f>
        <v/>
      </c>
      <c r="F1768" t="str">
        <f>IF(AND(TimeSpend[[#This Row],[Personnel number]]&lt;&gt;"",TimeSpend[[#This Row],[Date]]&lt;&gt;""),TimeSpend[[#This Row],[Activity]],"")</f>
        <v/>
      </c>
      <c r="G1768" t="str">
        <f>IF(AND(TimeSpend[[#This Row],[Personnel number]]&lt;&gt;"",TimeSpend[[#This Row],[Date]]&lt;&gt;""),TimeSpend[[#This Row],[Activity description]],"")</f>
        <v/>
      </c>
      <c r="H1768" s="36" t="str">
        <f>IF(AND(TimeSpend[[#This Row],[Personnel number]]&lt;&gt;"",TimeSpend[[#This Row],[Date]]&lt;&gt;""),TimeSpend[[#This Row],[Start Time]],"")</f>
        <v/>
      </c>
      <c r="I1768" s="36" t="str">
        <f>IF(AND(TimeSpend[[#This Row],[Personnel number]]&lt;&gt;"",TimeSpend[[#This Row],[Date]]&lt;&gt;""),TimeSpend[[#This Row],[End Time]],"")</f>
        <v/>
      </c>
      <c r="J1768" t="str">
        <f>IF(AND(TimeSpend[[#This Row],[Personnel number]]&lt;&gt;"",TimeSpend[[#This Row],[Date]]&lt;&gt;""),TimeSpend[[#This Row],[Location]],"")</f>
        <v/>
      </c>
      <c r="K1768" t="str">
        <f>IF(AND(TimeSpend[[#This Row],[Personnel number]]&lt;&gt;"",TimeSpend[[#This Row],[Date]]&lt;&gt;""),TimeSpend[[#This Row],[Task]],"")</f>
        <v/>
      </c>
      <c r="L1768" t="str">
        <f>IF(AND(TimeSpend[[#This Row],[Personnel number]]&lt;&gt;"",TimeSpend[[#This Row],[Date]]&lt;&gt;""),Utilization!$J$2,"")</f>
        <v/>
      </c>
      <c r="M1768" t="str">
        <f>IF(AND(TimeSpend[[#This Row],[Personnel number]]&lt;&gt;"",TimeSpend[[#This Row],[Date]]&lt;&gt;""),TimeSpend[[#This Row],[Employee Name]],"")</f>
        <v/>
      </c>
      <c r="N1768" t="str">
        <f t="shared" si="54"/>
        <v/>
      </c>
      <c r="O1768" t="str">
        <f t="shared" si="55"/>
        <v/>
      </c>
      <c r="P1768" t="str">
        <f>IF(D1768&lt;&gt;"",VLOOKUP(D1768,Projects!B:C,2,0),"")</f>
        <v/>
      </c>
    </row>
    <row r="1769" spans="1:16" x14ac:dyDescent="0.25">
      <c r="A1769" t="str">
        <f>UPPER(IF(AND(TimeSpend[[#This Row],[Personnel number]]&lt;&gt;"",TimeSpend[[#This Row],[Date]]&lt;&gt;""),TimeSpend[[#This Row],[Personnel number]],""))</f>
        <v/>
      </c>
      <c r="B1769" s="85" t="str">
        <f>IF(AND(TimeSpend[[#This Row],[Personnel number]]&lt;&gt;"",TimeSpend[[#This Row],[Date]]&lt;&gt;""),TEXT(TimeSpend[[#This Row],[Date]],"[$-409]yyyyMMdd"),"")</f>
        <v/>
      </c>
      <c r="C1769" s="33" t="str">
        <f>IF(AND(TimeSpend[[#This Row],[Personnel number]]&lt;&gt;"",TimeSpend[[#This Row],[Date]]&lt;&gt;""),SUBSTITUTE(TimeSpend[[#This Row],[Hours]],",","."),"")</f>
        <v/>
      </c>
      <c r="D1769" t="str">
        <f>IF(AND(TimeSpend[[#This Row],[Personnel number]]&lt;&gt;"",TimeSpend[[#This Row],[Date]]&lt;&gt;""),TimeSpend[[#This Row],[Network]],"")</f>
        <v/>
      </c>
      <c r="E1769" t="str">
        <f>IF(AND(TimeSpend[[#This Row],[Personnel number]]&lt;&gt;"",TimeSpend[[#This Row],[Date]]&lt;&gt;""),TimeSpend[[#This Row],[Network Description]],"")</f>
        <v/>
      </c>
      <c r="F1769" t="str">
        <f>IF(AND(TimeSpend[[#This Row],[Personnel number]]&lt;&gt;"",TimeSpend[[#This Row],[Date]]&lt;&gt;""),TimeSpend[[#This Row],[Activity]],"")</f>
        <v/>
      </c>
      <c r="G1769" t="str">
        <f>IF(AND(TimeSpend[[#This Row],[Personnel number]]&lt;&gt;"",TimeSpend[[#This Row],[Date]]&lt;&gt;""),TimeSpend[[#This Row],[Activity description]],"")</f>
        <v/>
      </c>
      <c r="H1769" s="36" t="str">
        <f>IF(AND(TimeSpend[[#This Row],[Personnel number]]&lt;&gt;"",TimeSpend[[#This Row],[Date]]&lt;&gt;""),TimeSpend[[#This Row],[Start Time]],"")</f>
        <v/>
      </c>
      <c r="I1769" s="36" t="str">
        <f>IF(AND(TimeSpend[[#This Row],[Personnel number]]&lt;&gt;"",TimeSpend[[#This Row],[Date]]&lt;&gt;""),TimeSpend[[#This Row],[End Time]],"")</f>
        <v/>
      </c>
      <c r="J1769" t="str">
        <f>IF(AND(TimeSpend[[#This Row],[Personnel number]]&lt;&gt;"",TimeSpend[[#This Row],[Date]]&lt;&gt;""),TimeSpend[[#This Row],[Location]],"")</f>
        <v/>
      </c>
      <c r="K1769" t="str">
        <f>IF(AND(TimeSpend[[#This Row],[Personnel number]]&lt;&gt;"",TimeSpend[[#This Row],[Date]]&lt;&gt;""),TimeSpend[[#This Row],[Task]],"")</f>
        <v/>
      </c>
      <c r="L1769" t="str">
        <f>IF(AND(TimeSpend[[#This Row],[Personnel number]]&lt;&gt;"",TimeSpend[[#This Row],[Date]]&lt;&gt;""),Utilization!$J$2,"")</f>
        <v/>
      </c>
      <c r="M1769" t="str">
        <f>IF(AND(TimeSpend[[#This Row],[Personnel number]]&lt;&gt;"",TimeSpend[[#This Row],[Date]]&lt;&gt;""),TimeSpend[[#This Row],[Employee Name]],"")</f>
        <v/>
      </c>
      <c r="N1769" t="str">
        <f t="shared" si="54"/>
        <v/>
      </c>
      <c r="O1769" t="str">
        <f t="shared" si="55"/>
        <v/>
      </c>
      <c r="P1769" t="str">
        <f>IF(D1769&lt;&gt;"",VLOOKUP(D1769,Projects!B:C,2,0),"")</f>
        <v/>
      </c>
    </row>
    <row r="1770" spans="1:16" x14ac:dyDescent="0.25">
      <c r="A1770" t="str">
        <f>UPPER(IF(AND(TimeSpend[[#This Row],[Personnel number]]&lt;&gt;"",TimeSpend[[#This Row],[Date]]&lt;&gt;""),TimeSpend[[#This Row],[Personnel number]],""))</f>
        <v/>
      </c>
      <c r="B1770" s="85" t="str">
        <f>IF(AND(TimeSpend[[#This Row],[Personnel number]]&lt;&gt;"",TimeSpend[[#This Row],[Date]]&lt;&gt;""),TEXT(TimeSpend[[#This Row],[Date]],"[$-409]yyyyMMdd"),"")</f>
        <v/>
      </c>
      <c r="C1770" s="33" t="str">
        <f>IF(AND(TimeSpend[[#This Row],[Personnel number]]&lt;&gt;"",TimeSpend[[#This Row],[Date]]&lt;&gt;""),SUBSTITUTE(TimeSpend[[#This Row],[Hours]],",","."),"")</f>
        <v/>
      </c>
      <c r="D1770" t="str">
        <f>IF(AND(TimeSpend[[#This Row],[Personnel number]]&lt;&gt;"",TimeSpend[[#This Row],[Date]]&lt;&gt;""),TimeSpend[[#This Row],[Network]],"")</f>
        <v/>
      </c>
      <c r="E1770" t="str">
        <f>IF(AND(TimeSpend[[#This Row],[Personnel number]]&lt;&gt;"",TimeSpend[[#This Row],[Date]]&lt;&gt;""),TimeSpend[[#This Row],[Network Description]],"")</f>
        <v/>
      </c>
      <c r="F1770" t="str">
        <f>IF(AND(TimeSpend[[#This Row],[Personnel number]]&lt;&gt;"",TimeSpend[[#This Row],[Date]]&lt;&gt;""),TimeSpend[[#This Row],[Activity]],"")</f>
        <v/>
      </c>
      <c r="G1770" t="str">
        <f>IF(AND(TimeSpend[[#This Row],[Personnel number]]&lt;&gt;"",TimeSpend[[#This Row],[Date]]&lt;&gt;""),TimeSpend[[#This Row],[Activity description]],"")</f>
        <v/>
      </c>
      <c r="H1770" s="36" t="str">
        <f>IF(AND(TimeSpend[[#This Row],[Personnel number]]&lt;&gt;"",TimeSpend[[#This Row],[Date]]&lt;&gt;""),TimeSpend[[#This Row],[Start Time]],"")</f>
        <v/>
      </c>
      <c r="I1770" s="36" t="str">
        <f>IF(AND(TimeSpend[[#This Row],[Personnel number]]&lt;&gt;"",TimeSpend[[#This Row],[Date]]&lt;&gt;""),TimeSpend[[#This Row],[End Time]],"")</f>
        <v/>
      </c>
      <c r="J1770" t="str">
        <f>IF(AND(TimeSpend[[#This Row],[Personnel number]]&lt;&gt;"",TimeSpend[[#This Row],[Date]]&lt;&gt;""),TimeSpend[[#This Row],[Location]],"")</f>
        <v/>
      </c>
      <c r="K1770" t="str">
        <f>IF(AND(TimeSpend[[#This Row],[Personnel number]]&lt;&gt;"",TimeSpend[[#This Row],[Date]]&lt;&gt;""),TimeSpend[[#This Row],[Task]],"")</f>
        <v/>
      </c>
      <c r="L1770" t="str">
        <f>IF(AND(TimeSpend[[#This Row],[Personnel number]]&lt;&gt;"",TimeSpend[[#This Row],[Date]]&lt;&gt;""),Utilization!$J$2,"")</f>
        <v/>
      </c>
      <c r="M1770" t="str">
        <f>IF(AND(TimeSpend[[#This Row],[Personnel number]]&lt;&gt;"",TimeSpend[[#This Row],[Date]]&lt;&gt;""),TimeSpend[[#This Row],[Employee Name]],"")</f>
        <v/>
      </c>
      <c r="N1770" t="str">
        <f t="shared" si="54"/>
        <v/>
      </c>
      <c r="O1770" t="str">
        <f t="shared" si="55"/>
        <v/>
      </c>
      <c r="P1770" t="str">
        <f>IF(D1770&lt;&gt;"",VLOOKUP(D1770,Projects!B:C,2,0),"")</f>
        <v/>
      </c>
    </row>
    <row r="1771" spans="1:16" x14ac:dyDescent="0.25">
      <c r="A1771" t="str">
        <f>UPPER(IF(AND(TimeSpend[[#This Row],[Personnel number]]&lt;&gt;"",TimeSpend[[#This Row],[Date]]&lt;&gt;""),TimeSpend[[#This Row],[Personnel number]],""))</f>
        <v/>
      </c>
      <c r="B1771" s="85" t="str">
        <f>IF(AND(TimeSpend[[#This Row],[Personnel number]]&lt;&gt;"",TimeSpend[[#This Row],[Date]]&lt;&gt;""),TEXT(TimeSpend[[#This Row],[Date]],"[$-409]yyyyMMdd"),"")</f>
        <v/>
      </c>
      <c r="C1771" s="33" t="str">
        <f>IF(AND(TimeSpend[[#This Row],[Personnel number]]&lt;&gt;"",TimeSpend[[#This Row],[Date]]&lt;&gt;""),SUBSTITUTE(TimeSpend[[#This Row],[Hours]],",","."),"")</f>
        <v/>
      </c>
      <c r="D1771" t="str">
        <f>IF(AND(TimeSpend[[#This Row],[Personnel number]]&lt;&gt;"",TimeSpend[[#This Row],[Date]]&lt;&gt;""),TimeSpend[[#This Row],[Network]],"")</f>
        <v/>
      </c>
      <c r="E1771" t="str">
        <f>IF(AND(TimeSpend[[#This Row],[Personnel number]]&lt;&gt;"",TimeSpend[[#This Row],[Date]]&lt;&gt;""),TimeSpend[[#This Row],[Network Description]],"")</f>
        <v/>
      </c>
      <c r="F1771" t="str">
        <f>IF(AND(TimeSpend[[#This Row],[Personnel number]]&lt;&gt;"",TimeSpend[[#This Row],[Date]]&lt;&gt;""),TimeSpend[[#This Row],[Activity]],"")</f>
        <v/>
      </c>
      <c r="G1771" t="str">
        <f>IF(AND(TimeSpend[[#This Row],[Personnel number]]&lt;&gt;"",TimeSpend[[#This Row],[Date]]&lt;&gt;""),TimeSpend[[#This Row],[Activity description]],"")</f>
        <v/>
      </c>
      <c r="H1771" s="36" t="str">
        <f>IF(AND(TimeSpend[[#This Row],[Personnel number]]&lt;&gt;"",TimeSpend[[#This Row],[Date]]&lt;&gt;""),TimeSpend[[#This Row],[Start Time]],"")</f>
        <v/>
      </c>
      <c r="I1771" s="36" t="str">
        <f>IF(AND(TimeSpend[[#This Row],[Personnel number]]&lt;&gt;"",TimeSpend[[#This Row],[Date]]&lt;&gt;""),TimeSpend[[#This Row],[End Time]],"")</f>
        <v/>
      </c>
      <c r="J1771" t="str">
        <f>IF(AND(TimeSpend[[#This Row],[Personnel number]]&lt;&gt;"",TimeSpend[[#This Row],[Date]]&lt;&gt;""),TimeSpend[[#This Row],[Location]],"")</f>
        <v/>
      </c>
      <c r="K1771" t="str">
        <f>IF(AND(TimeSpend[[#This Row],[Personnel number]]&lt;&gt;"",TimeSpend[[#This Row],[Date]]&lt;&gt;""),TimeSpend[[#This Row],[Task]],"")</f>
        <v/>
      </c>
      <c r="L1771" t="str">
        <f>IF(AND(TimeSpend[[#This Row],[Personnel number]]&lt;&gt;"",TimeSpend[[#This Row],[Date]]&lt;&gt;""),Utilization!$J$2,"")</f>
        <v/>
      </c>
      <c r="M1771" t="str">
        <f>IF(AND(TimeSpend[[#This Row],[Personnel number]]&lt;&gt;"",TimeSpend[[#This Row],[Date]]&lt;&gt;""),TimeSpend[[#This Row],[Employee Name]],"")</f>
        <v/>
      </c>
      <c r="N1771" t="str">
        <f t="shared" si="54"/>
        <v/>
      </c>
      <c r="O1771" t="str">
        <f t="shared" si="55"/>
        <v/>
      </c>
      <c r="P1771" t="str">
        <f>IF(D1771&lt;&gt;"",VLOOKUP(D1771,Projects!B:C,2,0),"")</f>
        <v/>
      </c>
    </row>
    <row r="1772" spans="1:16" x14ac:dyDescent="0.25">
      <c r="A1772" t="str">
        <f>UPPER(IF(AND(TimeSpend[[#This Row],[Personnel number]]&lt;&gt;"",TimeSpend[[#This Row],[Date]]&lt;&gt;""),TimeSpend[[#This Row],[Personnel number]],""))</f>
        <v/>
      </c>
      <c r="B1772" s="85" t="str">
        <f>IF(AND(TimeSpend[[#This Row],[Personnel number]]&lt;&gt;"",TimeSpend[[#This Row],[Date]]&lt;&gt;""),TEXT(TimeSpend[[#This Row],[Date]],"[$-409]yyyyMMdd"),"")</f>
        <v/>
      </c>
      <c r="C1772" s="33" t="str">
        <f>IF(AND(TimeSpend[[#This Row],[Personnel number]]&lt;&gt;"",TimeSpend[[#This Row],[Date]]&lt;&gt;""),SUBSTITUTE(TimeSpend[[#This Row],[Hours]],",","."),"")</f>
        <v/>
      </c>
      <c r="D1772" t="str">
        <f>IF(AND(TimeSpend[[#This Row],[Personnel number]]&lt;&gt;"",TimeSpend[[#This Row],[Date]]&lt;&gt;""),TimeSpend[[#This Row],[Network]],"")</f>
        <v/>
      </c>
      <c r="E1772" t="str">
        <f>IF(AND(TimeSpend[[#This Row],[Personnel number]]&lt;&gt;"",TimeSpend[[#This Row],[Date]]&lt;&gt;""),TimeSpend[[#This Row],[Network Description]],"")</f>
        <v/>
      </c>
      <c r="F1772" t="str">
        <f>IF(AND(TimeSpend[[#This Row],[Personnel number]]&lt;&gt;"",TimeSpend[[#This Row],[Date]]&lt;&gt;""),TimeSpend[[#This Row],[Activity]],"")</f>
        <v/>
      </c>
      <c r="G1772" t="str">
        <f>IF(AND(TimeSpend[[#This Row],[Personnel number]]&lt;&gt;"",TimeSpend[[#This Row],[Date]]&lt;&gt;""),TimeSpend[[#This Row],[Activity description]],"")</f>
        <v/>
      </c>
      <c r="H1772" s="36" t="str">
        <f>IF(AND(TimeSpend[[#This Row],[Personnel number]]&lt;&gt;"",TimeSpend[[#This Row],[Date]]&lt;&gt;""),TimeSpend[[#This Row],[Start Time]],"")</f>
        <v/>
      </c>
      <c r="I1772" s="36" t="str">
        <f>IF(AND(TimeSpend[[#This Row],[Personnel number]]&lt;&gt;"",TimeSpend[[#This Row],[Date]]&lt;&gt;""),TimeSpend[[#This Row],[End Time]],"")</f>
        <v/>
      </c>
      <c r="J1772" t="str">
        <f>IF(AND(TimeSpend[[#This Row],[Personnel number]]&lt;&gt;"",TimeSpend[[#This Row],[Date]]&lt;&gt;""),TimeSpend[[#This Row],[Location]],"")</f>
        <v/>
      </c>
      <c r="K1772" t="str">
        <f>IF(AND(TimeSpend[[#This Row],[Personnel number]]&lt;&gt;"",TimeSpend[[#This Row],[Date]]&lt;&gt;""),TimeSpend[[#This Row],[Task]],"")</f>
        <v/>
      </c>
      <c r="L1772" t="str">
        <f>IF(AND(TimeSpend[[#This Row],[Personnel number]]&lt;&gt;"",TimeSpend[[#This Row],[Date]]&lt;&gt;""),Utilization!$J$2,"")</f>
        <v/>
      </c>
      <c r="M1772" t="str">
        <f>IF(AND(TimeSpend[[#This Row],[Personnel number]]&lt;&gt;"",TimeSpend[[#This Row],[Date]]&lt;&gt;""),TimeSpend[[#This Row],[Employee Name]],"")</f>
        <v/>
      </c>
      <c r="N1772" t="str">
        <f t="shared" si="54"/>
        <v/>
      </c>
      <c r="O1772" t="str">
        <f t="shared" si="55"/>
        <v/>
      </c>
      <c r="P1772" t="str">
        <f>IF(D1772&lt;&gt;"",VLOOKUP(D1772,Projects!B:C,2,0),"")</f>
        <v/>
      </c>
    </row>
    <row r="1773" spans="1:16" x14ac:dyDescent="0.25">
      <c r="A1773" t="str">
        <f>UPPER(IF(AND(TimeSpend[[#This Row],[Personnel number]]&lt;&gt;"",TimeSpend[[#This Row],[Date]]&lt;&gt;""),TimeSpend[[#This Row],[Personnel number]],""))</f>
        <v/>
      </c>
      <c r="B1773" s="85" t="str">
        <f>IF(AND(TimeSpend[[#This Row],[Personnel number]]&lt;&gt;"",TimeSpend[[#This Row],[Date]]&lt;&gt;""),TEXT(TimeSpend[[#This Row],[Date]],"[$-409]yyyyMMdd"),"")</f>
        <v/>
      </c>
      <c r="C1773" s="33" t="str">
        <f>IF(AND(TimeSpend[[#This Row],[Personnel number]]&lt;&gt;"",TimeSpend[[#This Row],[Date]]&lt;&gt;""),SUBSTITUTE(TimeSpend[[#This Row],[Hours]],",","."),"")</f>
        <v/>
      </c>
      <c r="D1773" t="str">
        <f>IF(AND(TimeSpend[[#This Row],[Personnel number]]&lt;&gt;"",TimeSpend[[#This Row],[Date]]&lt;&gt;""),TimeSpend[[#This Row],[Network]],"")</f>
        <v/>
      </c>
      <c r="E1773" t="str">
        <f>IF(AND(TimeSpend[[#This Row],[Personnel number]]&lt;&gt;"",TimeSpend[[#This Row],[Date]]&lt;&gt;""),TimeSpend[[#This Row],[Network Description]],"")</f>
        <v/>
      </c>
      <c r="F1773" t="str">
        <f>IF(AND(TimeSpend[[#This Row],[Personnel number]]&lt;&gt;"",TimeSpend[[#This Row],[Date]]&lt;&gt;""),TimeSpend[[#This Row],[Activity]],"")</f>
        <v/>
      </c>
      <c r="G1773" t="str">
        <f>IF(AND(TimeSpend[[#This Row],[Personnel number]]&lt;&gt;"",TimeSpend[[#This Row],[Date]]&lt;&gt;""),TimeSpend[[#This Row],[Activity description]],"")</f>
        <v/>
      </c>
      <c r="H1773" s="36" t="str">
        <f>IF(AND(TimeSpend[[#This Row],[Personnel number]]&lt;&gt;"",TimeSpend[[#This Row],[Date]]&lt;&gt;""),TimeSpend[[#This Row],[Start Time]],"")</f>
        <v/>
      </c>
      <c r="I1773" s="36" t="str">
        <f>IF(AND(TimeSpend[[#This Row],[Personnel number]]&lt;&gt;"",TimeSpend[[#This Row],[Date]]&lt;&gt;""),TimeSpend[[#This Row],[End Time]],"")</f>
        <v/>
      </c>
      <c r="J1773" t="str">
        <f>IF(AND(TimeSpend[[#This Row],[Personnel number]]&lt;&gt;"",TimeSpend[[#This Row],[Date]]&lt;&gt;""),TimeSpend[[#This Row],[Location]],"")</f>
        <v/>
      </c>
      <c r="K1773" t="str">
        <f>IF(AND(TimeSpend[[#This Row],[Personnel number]]&lt;&gt;"",TimeSpend[[#This Row],[Date]]&lt;&gt;""),TimeSpend[[#This Row],[Task]],"")</f>
        <v/>
      </c>
      <c r="L1773" t="str">
        <f>IF(AND(TimeSpend[[#This Row],[Personnel number]]&lt;&gt;"",TimeSpend[[#This Row],[Date]]&lt;&gt;""),Utilization!$J$2,"")</f>
        <v/>
      </c>
      <c r="M1773" t="str">
        <f>IF(AND(TimeSpend[[#This Row],[Personnel number]]&lt;&gt;"",TimeSpend[[#This Row],[Date]]&lt;&gt;""),TimeSpend[[#This Row],[Employee Name]],"")</f>
        <v/>
      </c>
      <c r="N1773" t="str">
        <f t="shared" si="54"/>
        <v/>
      </c>
      <c r="O1773" t="str">
        <f t="shared" si="55"/>
        <v/>
      </c>
      <c r="P1773" t="str">
        <f>IF(D1773&lt;&gt;"",VLOOKUP(D1773,Projects!B:C,2,0),"")</f>
        <v/>
      </c>
    </row>
    <row r="1774" spans="1:16" x14ac:dyDescent="0.25">
      <c r="A1774" t="str">
        <f>UPPER(IF(AND(TimeSpend[[#This Row],[Personnel number]]&lt;&gt;"",TimeSpend[[#This Row],[Date]]&lt;&gt;""),TimeSpend[[#This Row],[Personnel number]],""))</f>
        <v/>
      </c>
      <c r="B1774" s="85" t="str">
        <f>IF(AND(TimeSpend[[#This Row],[Personnel number]]&lt;&gt;"",TimeSpend[[#This Row],[Date]]&lt;&gt;""),TEXT(TimeSpend[[#This Row],[Date]],"[$-409]yyyyMMdd"),"")</f>
        <v/>
      </c>
      <c r="C1774" s="33" t="str">
        <f>IF(AND(TimeSpend[[#This Row],[Personnel number]]&lt;&gt;"",TimeSpend[[#This Row],[Date]]&lt;&gt;""),SUBSTITUTE(TimeSpend[[#This Row],[Hours]],",","."),"")</f>
        <v/>
      </c>
      <c r="D1774" t="str">
        <f>IF(AND(TimeSpend[[#This Row],[Personnel number]]&lt;&gt;"",TimeSpend[[#This Row],[Date]]&lt;&gt;""),TimeSpend[[#This Row],[Network]],"")</f>
        <v/>
      </c>
      <c r="E1774" t="str">
        <f>IF(AND(TimeSpend[[#This Row],[Personnel number]]&lt;&gt;"",TimeSpend[[#This Row],[Date]]&lt;&gt;""),TimeSpend[[#This Row],[Network Description]],"")</f>
        <v/>
      </c>
      <c r="F1774" t="str">
        <f>IF(AND(TimeSpend[[#This Row],[Personnel number]]&lt;&gt;"",TimeSpend[[#This Row],[Date]]&lt;&gt;""),TimeSpend[[#This Row],[Activity]],"")</f>
        <v/>
      </c>
      <c r="G1774" t="str">
        <f>IF(AND(TimeSpend[[#This Row],[Personnel number]]&lt;&gt;"",TimeSpend[[#This Row],[Date]]&lt;&gt;""),TimeSpend[[#This Row],[Activity description]],"")</f>
        <v/>
      </c>
      <c r="H1774" s="36" t="str">
        <f>IF(AND(TimeSpend[[#This Row],[Personnel number]]&lt;&gt;"",TimeSpend[[#This Row],[Date]]&lt;&gt;""),TimeSpend[[#This Row],[Start Time]],"")</f>
        <v/>
      </c>
      <c r="I1774" s="36" t="str">
        <f>IF(AND(TimeSpend[[#This Row],[Personnel number]]&lt;&gt;"",TimeSpend[[#This Row],[Date]]&lt;&gt;""),TimeSpend[[#This Row],[End Time]],"")</f>
        <v/>
      </c>
      <c r="J1774" t="str">
        <f>IF(AND(TimeSpend[[#This Row],[Personnel number]]&lt;&gt;"",TimeSpend[[#This Row],[Date]]&lt;&gt;""),TimeSpend[[#This Row],[Location]],"")</f>
        <v/>
      </c>
      <c r="K1774" t="str">
        <f>IF(AND(TimeSpend[[#This Row],[Personnel number]]&lt;&gt;"",TimeSpend[[#This Row],[Date]]&lt;&gt;""),TimeSpend[[#This Row],[Task]],"")</f>
        <v/>
      </c>
      <c r="L1774" t="str">
        <f>IF(AND(TimeSpend[[#This Row],[Personnel number]]&lt;&gt;"",TimeSpend[[#This Row],[Date]]&lt;&gt;""),Utilization!$J$2,"")</f>
        <v/>
      </c>
      <c r="M1774" t="str">
        <f>IF(AND(TimeSpend[[#This Row],[Personnel number]]&lt;&gt;"",TimeSpend[[#This Row],[Date]]&lt;&gt;""),TimeSpend[[#This Row],[Employee Name]],"")</f>
        <v/>
      </c>
      <c r="N1774" t="str">
        <f t="shared" si="54"/>
        <v/>
      </c>
      <c r="O1774" t="str">
        <f t="shared" si="55"/>
        <v/>
      </c>
      <c r="P1774" t="str">
        <f>IF(D1774&lt;&gt;"",VLOOKUP(D1774,Projects!B:C,2,0),"")</f>
        <v/>
      </c>
    </row>
    <row r="1775" spans="1:16" x14ac:dyDescent="0.25">
      <c r="A1775" t="str">
        <f>UPPER(IF(AND(TimeSpend[[#This Row],[Personnel number]]&lt;&gt;"",TimeSpend[[#This Row],[Date]]&lt;&gt;""),TimeSpend[[#This Row],[Personnel number]],""))</f>
        <v/>
      </c>
      <c r="B1775" s="85" t="str">
        <f>IF(AND(TimeSpend[[#This Row],[Personnel number]]&lt;&gt;"",TimeSpend[[#This Row],[Date]]&lt;&gt;""),TEXT(TimeSpend[[#This Row],[Date]],"[$-409]yyyyMMdd"),"")</f>
        <v/>
      </c>
      <c r="C1775" s="33" t="str">
        <f>IF(AND(TimeSpend[[#This Row],[Personnel number]]&lt;&gt;"",TimeSpend[[#This Row],[Date]]&lt;&gt;""),SUBSTITUTE(TimeSpend[[#This Row],[Hours]],",","."),"")</f>
        <v/>
      </c>
      <c r="D1775" t="str">
        <f>IF(AND(TimeSpend[[#This Row],[Personnel number]]&lt;&gt;"",TimeSpend[[#This Row],[Date]]&lt;&gt;""),TimeSpend[[#This Row],[Network]],"")</f>
        <v/>
      </c>
      <c r="E1775" t="str">
        <f>IF(AND(TimeSpend[[#This Row],[Personnel number]]&lt;&gt;"",TimeSpend[[#This Row],[Date]]&lt;&gt;""),TimeSpend[[#This Row],[Network Description]],"")</f>
        <v/>
      </c>
      <c r="F1775" t="str">
        <f>IF(AND(TimeSpend[[#This Row],[Personnel number]]&lt;&gt;"",TimeSpend[[#This Row],[Date]]&lt;&gt;""),TimeSpend[[#This Row],[Activity]],"")</f>
        <v/>
      </c>
      <c r="G1775" t="str">
        <f>IF(AND(TimeSpend[[#This Row],[Personnel number]]&lt;&gt;"",TimeSpend[[#This Row],[Date]]&lt;&gt;""),TimeSpend[[#This Row],[Activity description]],"")</f>
        <v/>
      </c>
      <c r="H1775" s="36" t="str">
        <f>IF(AND(TimeSpend[[#This Row],[Personnel number]]&lt;&gt;"",TimeSpend[[#This Row],[Date]]&lt;&gt;""),TimeSpend[[#This Row],[Start Time]],"")</f>
        <v/>
      </c>
      <c r="I1775" s="36" t="str">
        <f>IF(AND(TimeSpend[[#This Row],[Personnel number]]&lt;&gt;"",TimeSpend[[#This Row],[Date]]&lt;&gt;""),TimeSpend[[#This Row],[End Time]],"")</f>
        <v/>
      </c>
      <c r="J1775" t="str">
        <f>IF(AND(TimeSpend[[#This Row],[Personnel number]]&lt;&gt;"",TimeSpend[[#This Row],[Date]]&lt;&gt;""),TimeSpend[[#This Row],[Location]],"")</f>
        <v/>
      </c>
      <c r="K1775" t="str">
        <f>IF(AND(TimeSpend[[#This Row],[Personnel number]]&lt;&gt;"",TimeSpend[[#This Row],[Date]]&lt;&gt;""),TimeSpend[[#This Row],[Task]],"")</f>
        <v/>
      </c>
      <c r="L1775" t="str">
        <f>IF(AND(TimeSpend[[#This Row],[Personnel number]]&lt;&gt;"",TimeSpend[[#This Row],[Date]]&lt;&gt;""),Utilization!$J$2,"")</f>
        <v/>
      </c>
      <c r="M1775" t="str">
        <f>IF(AND(TimeSpend[[#This Row],[Personnel number]]&lt;&gt;"",TimeSpend[[#This Row],[Date]]&lt;&gt;""),TimeSpend[[#This Row],[Employee Name]],"")</f>
        <v/>
      </c>
      <c r="N1775" t="str">
        <f t="shared" si="54"/>
        <v/>
      </c>
      <c r="O1775" t="str">
        <f t="shared" si="55"/>
        <v/>
      </c>
      <c r="P1775" t="str">
        <f>IF(D1775&lt;&gt;"",VLOOKUP(D1775,Projects!B:C,2,0),"")</f>
        <v/>
      </c>
    </row>
    <row r="1776" spans="1:16" x14ac:dyDescent="0.25">
      <c r="A1776" t="str">
        <f>UPPER(IF(AND(TimeSpend[[#This Row],[Personnel number]]&lt;&gt;"",TimeSpend[[#This Row],[Date]]&lt;&gt;""),TimeSpend[[#This Row],[Personnel number]],""))</f>
        <v/>
      </c>
      <c r="B1776" s="85" t="str">
        <f>IF(AND(TimeSpend[[#This Row],[Personnel number]]&lt;&gt;"",TimeSpend[[#This Row],[Date]]&lt;&gt;""),TEXT(TimeSpend[[#This Row],[Date]],"[$-409]yyyyMMdd"),"")</f>
        <v/>
      </c>
      <c r="C1776" s="33" t="str">
        <f>IF(AND(TimeSpend[[#This Row],[Personnel number]]&lt;&gt;"",TimeSpend[[#This Row],[Date]]&lt;&gt;""),SUBSTITUTE(TimeSpend[[#This Row],[Hours]],",","."),"")</f>
        <v/>
      </c>
      <c r="D1776" t="str">
        <f>IF(AND(TimeSpend[[#This Row],[Personnel number]]&lt;&gt;"",TimeSpend[[#This Row],[Date]]&lt;&gt;""),TimeSpend[[#This Row],[Network]],"")</f>
        <v/>
      </c>
      <c r="E1776" t="str">
        <f>IF(AND(TimeSpend[[#This Row],[Personnel number]]&lt;&gt;"",TimeSpend[[#This Row],[Date]]&lt;&gt;""),TimeSpend[[#This Row],[Network Description]],"")</f>
        <v/>
      </c>
      <c r="F1776" t="str">
        <f>IF(AND(TimeSpend[[#This Row],[Personnel number]]&lt;&gt;"",TimeSpend[[#This Row],[Date]]&lt;&gt;""),TimeSpend[[#This Row],[Activity]],"")</f>
        <v/>
      </c>
      <c r="G1776" t="str">
        <f>IF(AND(TimeSpend[[#This Row],[Personnel number]]&lt;&gt;"",TimeSpend[[#This Row],[Date]]&lt;&gt;""),TimeSpend[[#This Row],[Activity description]],"")</f>
        <v/>
      </c>
      <c r="H1776" s="36" t="str">
        <f>IF(AND(TimeSpend[[#This Row],[Personnel number]]&lt;&gt;"",TimeSpend[[#This Row],[Date]]&lt;&gt;""),TimeSpend[[#This Row],[Start Time]],"")</f>
        <v/>
      </c>
      <c r="I1776" s="36" t="str">
        <f>IF(AND(TimeSpend[[#This Row],[Personnel number]]&lt;&gt;"",TimeSpend[[#This Row],[Date]]&lt;&gt;""),TimeSpend[[#This Row],[End Time]],"")</f>
        <v/>
      </c>
      <c r="J1776" t="str">
        <f>IF(AND(TimeSpend[[#This Row],[Personnel number]]&lt;&gt;"",TimeSpend[[#This Row],[Date]]&lt;&gt;""),TimeSpend[[#This Row],[Location]],"")</f>
        <v/>
      </c>
      <c r="K1776" t="str">
        <f>IF(AND(TimeSpend[[#This Row],[Personnel number]]&lt;&gt;"",TimeSpend[[#This Row],[Date]]&lt;&gt;""),TimeSpend[[#This Row],[Task]],"")</f>
        <v/>
      </c>
      <c r="L1776" t="str">
        <f>IF(AND(TimeSpend[[#This Row],[Personnel number]]&lt;&gt;"",TimeSpend[[#This Row],[Date]]&lt;&gt;""),Utilization!$J$2,"")</f>
        <v/>
      </c>
      <c r="M1776" t="str">
        <f>IF(AND(TimeSpend[[#This Row],[Personnel number]]&lt;&gt;"",TimeSpend[[#This Row],[Date]]&lt;&gt;""),TimeSpend[[#This Row],[Employee Name]],"")</f>
        <v/>
      </c>
      <c r="N1776" t="str">
        <f t="shared" si="54"/>
        <v/>
      </c>
      <c r="O1776" t="str">
        <f t="shared" si="55"/>
        <v/>
      </c>
      <c r="P1776" t="str">
        <f>IF(D1776&lt;&gt;"",VLOOKUP(D1776,Projects!B:C,2,0),"")</f>
        <v/>
      </c>
    </row>
    <row r="1777" spans="1:16" x14ac:dyDescent="0.25">
      <c r="A1777" t="str">
        <f>UPPER(IF(AND(TimeSpend[[#This Row],[Personnel number]]&lt;&gt;"",TimeSpend[[#This Row],[Date]]&lt;&gt;""),TimeSpend[[#This Row],[Personnel number]],""))</f>
        <v/>
      </c>
      <c r="B1777" s="85" t="str">
        <f>IF(AND(TimeSpend[[#This Row],[Personnel number]]&lt;&gt;"",TimeSpend[[#This Row],[Date]]&lt;&gt;""),TEXT(TimeSpend[[#This Row],[Date]],"[$-409]yyyyMMdd"),"")</f>
        <v/>
      </c>
      <c r="C1777" s="33" t="str">
        <f>IF(AND(TimeSpend[[#This Row],[Personnel number]]&lt;&gt;"",TimeSpend[[#This Row],[Date]]&lt;&gt;""),SUBSTITUTE(TimeSpend[[#This Row],[Hours]],",","."),"")</f>
        <v/>
      </c>
      <c r="D1777" t="str">
        <f>IF(AND(TimeSpend[[#This Row],[Personnel number]]&lt;&gt;"",TimeSpend[[#This Row],[Date]]&lt;&gt;""),TimeSpend[[#This Row],[Network]],"")</f>
        <v/>
      </c>
      <c r="E1777" t="str">
        <f>IF(AND(TimeSpend[[#This Row],[Personnel number]]&lt;&gt;"",TimeSpend[[#This Row],[Date]]&lt;&gt;""),TimeSpend[[#This Row],[Network Description]],"")</f>
        <v/>
      </c>
      <c r="F1777" t="str">
        <f>IF(AND(TimeSpend[[#This Row],[Personnel number]]&lt;&gt;"",TimeSpend[[#This Row],[Date]]&lt;&gt;""),TimeSpend[[#This Row],[Activity]],"")</f>
        <v/>
      </c>
      <c r="G1777" t="str">
        <f>IF(AND(TimeSpend[[#This Row],[Personnel number]]&lt;&gt;"",TimeSpend[[#This Row],[Date]]&lt;&gt;""),TimeSpend[[#This Row],[Activity description]],"")</f>
        <v/>
      </c>
      <c r="H1777" s="36" t="str">
        <f>IF(AND(TimeSpend[[#This Row],[Personnel number]]&lt;&gt;"",TimeSpend[[#This Row],[Date]]&lt;&gt;""),TimeSpend[[#This Row],[Start Time]],"")</f>
        <v/>
      </c>
      <c r="I1777" s="36" t="str">
        <f>IF(AND(TimeSpend[[#This Row],[Personnel number]]&lt;&gt;"",TimeSpend[[#This Row],[Date]]&lt;&gt;""),TimeSpend[[#This Row],[End Time]],"")</f>
        <v/>
      </c>
      <c r="J1777" t="str">
        <f>IF(AND(TimeSpend[[#This Row],[Personnel number]]&lt;&gt;"",TimeSpend[[#This Row],[Date]]&lt;&gt;""),TimeSpend[[#This Row],[Location]],"")</f>
        <v/>
      </c>
      <c r="K1777" t="str">
        <f>IF(AND(TimeSpend[[#This Row],[Personnel number]]&lt;&gt;"",TimeSpend[[#This Row],[Date]]&lt;&gt;""),TimeSpend[[#This Row],[Task]],"")</f>
        <v/>
      </c>
      <c r="L1777" t="str">
        <f>IF(AND(TimeSpend[[#This Row],[Personnel number]]&lt;&gt;"",TimeSpend[[#This Row],[Date]]&lt;&gt;""),Utilization!$J$2,"")</f>
        <v/>
      </c>
      <c r="M1777" t="str">
        <f>IF(AND(TimeSpend[[#This Row],[Personnel number]]&lt;&gt;"",TimeSpend[[#This Row],[Date]]&lt;&gt;""),TimeSpend[[#This Row],[Employee Name]],"")</f>
        <v/>
      </c>
      <c r="N1777" t="str">
        <f t="shared" si="54"/>
        <v/>
      </c>
      <c r="O1777" t="str">
        <f t="shared" si="55"/>
        <v/>
      </c>
      <c r="P1777" t="str">
        <f>IF(D1777&lt;&gt;"",VLOOKUP(D1777,Projects!B:C,2,0),"")</f>
        <v/>
      </c>
    </row>
    <row r="1778" spans="1:16" x14ac:dyDescent="0.25">
      <c r="A1778" t="str">
        <f>UPPER(IF(AND(TimeSpend[[#This Row],[Personnel number]]&lt;&gt;"",TimeSpend[[#This Row],[Date]]&lt;&gt;""),TimeSpend[[#This Row],[Personnel number]],""))</f>
        <v/>
      </c>
      <c r="B1778" s="85" t="str">
        <f>IF(AND(TimeSpend[[#This Row],[Personnel number]]&lt;&gt;"",TimeSpend[[#This Row],[Date]]&lt;&gt;""),TEXT(TimeSpend[[#This Row],[Date]],"[$-409]yyyyMMdd"),"")</f>
        <v/>
      </c>
      <c r="C1778" s="33" t="str">
        <f>IF(AND(TimeSpend[[#This Row],[Personnel number]]&lt;&gt;"",TimeSpend[[#This Row],[Date]]&lt;&gt;""),SUBSTITUTE(TimeSpend[[#This Row],[Hours]],",","."),"")</f>
        <v/>
      </c>
      <c r="D1778" t="str">
        <f>IF(AND(TimeSpend[[#This Row],[Personnel number]]&lt;&gt;"",TimeSpend[[#This Row],[Date]]&lt;&gt;""),TimeSpend[[#This Row],[Network]],"")</f>
        <v/>
      </c>
      <c r="E1778" t="str">
        <f>IF(AND(TimeSpend[[#This Row],[Personnel number]]&lt;&gt;"",TimeSpend[[#This Row],[Date]]&lt;&gt;""),TimeSpend[[#This Row],[Network Description]],"")</f>
        <v/>
      </c>
      <c r="F1778" t="str">
        <f>IF(AND(TimeSpend[[#This Row],[Personnel number]]&lt;&gt;"",TimeSpend[[#This Row],[Date]]&lt;&gt;""),TimeSpend[[#This Row],[Activity]],"")</f>
        <v/>
      </c>
      <c r="G1778" t="str">
        <f>IF(AND(TimeSpend[[#This Row],[Personnel number]]&lt;&gt;"",TimeSpend[[#This Row],[Date]]&lt;&gt;""),TimeSpend[[#This Row],[Activity description]],"")</f>
        <v/>
      </c>
      <c r="H1778" s="36" t="str">
        <f>IF(AND(TimeSpend[[#This Row],[Personnel number]]&lt;&gt;"",TimeSpend[[#This Row],[Date]]&lt;&gt;""),TimeSpend[[#This Row],[Start Time]],"")</f>
        <v/>
      </c>
      <c r="I1778" s="36" t="str">
        <f>IF(AND(TimeSpend[[#This Row],[Personnel number]]&lt;&gt;"",TimeSpend[[#This Row],[Date]]&lt;&gt;""),TimeSpend[[#This Row],[End Time]],"")</f>
        <v/>
      </c>
      <c r="J1778" t="str">
        <f>IF(AND(TimeSpend[[#This Row],[Personnel number]]&lt;&gt;"",TimeSpend[[#This Row],[Date]]&lt;&gt;""),TimeSpend[[#This Row],[Location]],"")</f>
        <v/>
      </c>
      <c r="K1778" t="str">
        <f>IF(AND(TimeSpend[[#This Row],[Personnel number]]&lt;&gt;"",TimeSpend[[#This Row],[Date]]&lt;&gt;""),TimeSpend[[#This Row],[Task]],"")</f>
        <v/>
      </c>
      <c r="L1778" t="str">
        <f>IF(AND(TimeSpend[[#This Row],[Personnel number]]&lt;&gt;"",TimeSpend[[#This Row],[Date]]&lt;&gt;""),Utilization!$J$2,"")</f>
        <v/>
      </c>
      <c r="M1778" t="str">
        <f>IF(AND(TimeSpend[[#This Row],[Personnel number]]&lt;&gt;"",TimeSpend[[#This Row],[Date]]&lt;&gt;""),TimeSpend[[#This Row],[Employee Name]],"")</f>
        <v/>
      </c>
      <c r="N1778" t="str">
        <f t="shared" si="54"/>
        <v/>
      </c>
      <c r="O1778" t="str">
        <f t="shared" si="55"/>
        <v/>
      </c>
      <c r="P1778" t="str">
        <f>IF(D1778&lt;&gt;"",VLOOKUP(D1778,Projects!B:C,2,0),"")</f>
        <v/>
      </c>
    </row>
    <row r="1779" spans="1:16" x14ac:dyDescent="0.25">
      <c r="A1779" t="str">
        <f>UPPER(IF(AND(TimeSpend[[#This Row],[Personnel number]]&lt;&gt;"",TimeSpend[[#This Row],[Date]]&lt;&gt;""),TimeSpend[[#This Row],[Personnel number]],""))</f>
        <v/>
      </c>
      <c r="B1779" s="85" t="str">
        <f>IF(AND(TimeSpend[[#This Row],[Personnel number]]&lt;&gt;"",TimeSpend[[#This Row],[Date]]&lt;&gt;""),TEXT(TimeSpend[[#This Row],[Date]],"[$-409]yyyyMMdd"),"")</f>
        <v/>
      </c>
      <c r="C1779" s="33" t="str">
        <f>IF(AND(TimeSpend[[#This Row],[Personnel number]]&lt;&gt;"",TimeSpend[[#This Row],[Date]]&lt;&gt;""),SUBSTITUTE(TimeSpend[[#This Row],[Hours]],",","."),"")</f>
        <v/>
      </c>
      <c r="D1779" t="str">
        <f>IF(AND(TimeSpend[[#This Row],[Personnel number]]&lt;&gt;"",TimeSpend[[#This Row],[Date]]&lt;&gt;""),TimeSpend[[#This Row],[Network]],"")</f>
        <v/>
      </c>
      <c r="E1779" t="str">
        <f>IF(AND(TimeSpend[[#This Row],[Personnel number]]&lt;&gt;"",TimeSpend[[#This Row],[Date]]&lt;&gt;""),TimeSpend[[#This Row],[Network Description]],"")</f>
        <v/>
      </c>
      <c r="F1779" t="str">
        <f>IF(AND(TimeSpend[[#This Row],[Personnel number]]&lt;&gt;"",TimeSpend[[#This Row],[Date]]&lt;&gt;""),TimeSpend[[#This Row],[Activity]],"")</f>
        <v/>
      </c>
      <c r="G1779" t="str">
        <f>IF(AND(TimeSpend[[#This Row],[Personnel number]]&lt;&gt;"",TimeSpend[[#This Row],[Date]]&lt;&gt;""),TimeSpend[[#This Row],[Activity description]],"")</f>
        <v/>
      </c>
      <c r="H1779" s="36" t="str">
        <f>IF(AND(TimeSpend[[#This Row],[Personnel number]]&lt;&gt;"",TimeSpend[[#This Row],[Date]]&lt;&gt;""),TimeSpend[[#This Row],[Start Time]],"")</f>
        <v/>
      </c>
      <c r="I1779" s="36" t="str">
        <f>IF(AND(TimeSpend[[#This Row],[Personnel number]]&lt;&gt;"",TimeSpend[[#This Row],[Date]]&lt;&gt;""),TimeSpend[[#This Row],[End Time]],"")</f>
        <v/>
      </c>
      <c r="J1779" t="str">
        <f>IF(AND(TimeSpend[[#This Row],[Personnel number]]&lt;&gt;"",TimeSpend[[#This Row],[Date]]&lt;&gt;""),TimeSpend[[#This Row],[Location]],"")</f>
        <v/>
      </c>
      <c r="K1779" t="str">
        <f>IF(AND(TimeSpend[[#This Row],[Personnel number]]&lt;&gt;"",TimeSpend[[#This Row],[Date]]&lt;&gt;""),TimeSpend[[#This Row],[Task]],"")</f>
        <v/>
      </c>
      <c r="L1779" t="str">
        <f>IF(AND(TimeSpend[[#This Row],[Personnel number]]&lt;&gt;"",TimeSpend[[#This Row],[Date]]&lt;&gt;""),Utilization!$J$2,"")</f>
        <v/>
      </c>
      <c r="M1779" t="str">
        <f>IF(AND(TimeSpend[[#This Row],[Personnel number]]&lt;&gt;"",TimeSpend[[#This Row],[Date]]&lt;&gt;""),TimeSpend[[#This Row],[Employee Name]],"")</f>
        <v/>
      </c>
      <c r="N1779" t="str">
        <f t="shared" si="54"/>
        <v/>
      </c>
      <c r="O1779" t="str">
        <f t="shared" si="55"/>
        <v/>
      </c>
      <c r="P1779" t="str">
        <f>IF(D1779&lt;&gt;"",VLOOKUP(D1779,Projects!B:C,2,0),"")</f>
        <v/>
      </c>
    </row>
    <row r="1780" spans="1:16" x14ac:dyDescent="0.25">
      <c r="A1780" t="str">
        <f>UPPER(IF(AND(TimeSpend[[#This Row],[Personnel number]]&lt;&gt;"",TimeSpend[[#This Row],[Date]]&lt;&gt;""),TimeSpend[[#This Row],[Personnel number]],""))</f>
        <v/>
      </c>
      <c r="B1780" s="85" t="str">
        <f>IF(AND(TimeSpend[[#This Row],[Personnel number]]&lt;&gt;"",TimeSpend[[#This Row],[Date]]&lt;&gt;""),TEXT(TimeSpend[[#This Row],[Date]],"[$-409]yyyyMMdd"),"")</f>
        <v/>
      </c>
      <c r="C1780" s="33" t="str">
        <f>IF(AND(TimeSpend[[#This Row],[Personnel number]]&lt;&gt;"",TimeSpend[[#This Row],[Date]]&lt;&gt;""),SUBSTITUTE(TimeSpend[[#This Row],[Hours]],",","."),"")</f>
        <v/>
      </c>
      <c r="D1780" t="str">
        <f>IF(AND(TimeSpend[[#This Row],[Personnel number]]&lt;&gt;"",TimeSpend[[#This Row],[Date]]&lt;&gt;""),TimeSpend[[#This Row],[Network]],"")</f>
        <v/>
      </c>
      <c r="E1780" t="str">
        <f>IF(AND(TimeSpend[[#This Row],[Personnel number]]&lt;&gt;"",TimeSpend[[#This Row],[Date]]&lt;&gt;""),TimeSpend[[#This Row],[Network Description]],"")</f>
        <v/>
      </c>
      <c r="F1780" t="str">
        <f>IF(AND(TimeSpend[[#This Row],[Personnel number]]&lt;&gt;"",TimeSpend[[#This Row],[Date]]&lt;&gt;""),TimeSpend[[#This Row],[Activity]],"")</f>
        <v/>
      </c>
      <c r="G1780" t="str">
        <f>IF(AND(TimeSpend[[#This Row],[Personnel number]]&lt;&gt;"",TimeSpend[[#This Row],[Date]]&lt;&gt;""),TimeSpend[[#This Row],[Activity description]],"")</f>
        <v/>
      </c>
      <c r="H1780" s="36" t="str">
        <f>IF(AND(TimeSpend[[#This Row],[Personnel number]]&lt;&gt;"",TimeSpend[[#This Row],[Date]]&lt;&gt;""),TimeSpend[[#This Row],[Start Time]],"")</f>
        <v/>
      </c>
      <c r="I1780" s="36" t="str">
        <f>IF(AND(TimeSpend[[#This Row],[Personnel number]]&lt;&gt;"",TimeSpend[[#This Row],[Date]]&lt;&gt;""),TimeSpend[[#This Row],[End Time]],"")</f>
        <v/>
      </c>
      <c r="J1780" t="str">
        <f>IF(AND(TimeSpend[[#This Row],[Personnel number]]&lt;&gt;"",TimeSpend[[#This Row],[Date]]&lt;&gt;""),TimeSpend[[#This Row],[Location]],"")</f>
        <v/>
      </c>
      <c r="K1780" t="str">
        <f>IF(AND(TimeSpend[[#This Row],[Personnel number]]&lt;&gt;"",TimeSpend[[#This Row],[Date]]&lt;&gt;""),TimeSpend[[#This Row],[Task]],"")</f>
        <v/>
      </c>
      <c r="L1780" t="str">
        <f>IF(AND(TimeSpend[[#This Row],[Personnel number]]&lt;&gt;"",TimeSpend[[#This Row],[Date]]&lt;&gt;""),Utilization!$J$2,"")</f>
        <v/>
      </c>
      <c r="M1780" t="str">
        <f>IF(AND(TimeSpend[[#This Row],[Personnel number]]&lt;&gt;"",TimeSpend[[#This Row],[Date]]&lt;&gt;""),TimeSpend[[#This Row],[Employee Name]],"")</f>
        <v/>
      </c>
      <c r="N1780" t="str">
        <f t="shared" si="54"/>
        <v/>
      </c>
      <c r="O1780" t="str">
        <f t="shared" si="55"/>
        <v/>
      </c>
      <c r="P1780" t="str">
        <f>IF(D1780&lt;&gt;"",VLOOKUP(D1780,Projects!B:C,2,0),"")</f>
        <v/>
      </c>
    </row>
    <row r="1781" spans="1:16" x14ac:dyDescent="0.25">
      <c r="A1781" t="str">
        <f>UPPER(IF(AND(TimeSpend[[#This Row],[Personnel number]]&lt;&gt;"",TimeSpend[[#This Row],[Date]]&lt;&gt;""),TimeSpend[[#This Row],[Personnel number]],""))</f>
        <v/>
      </c>
      <c r="B1781" s="85" t="str">
        <f>IF(AND(TimeSpend[[#This Row],[Personnel number]]&lt;&gt;"",TimeSpend[[#This Row],[Date]]&lt;&gt;""),TEXT(TimeSpend[[#This Row],[Date]],"[$-409]yyyyMMdd"),"")</f>
        <v/>
      </c>
      <c r="C1781" s="33" t="str">
        <f>IF(AND(TimeSpend[[#This Row],[Personnel number]]&lt;&gt;"",TimeSpend[[#This Row],[Date]]&lt;&gt;""),SUBSTITUTE(TimeSpend[[#This Row],[Hours]],",","."),"")</f>
        <v/>
      </c>
      <c r="D1781" t="str">
        <f>IF(AND(TimeSpend[[#This Row],[Personnel number]]&lt;&gt;"",TimeSpend[[#This Row],[Date]]&lt;&gt;""),TimeSpend[[#This Row],[Network]],"")</f>
        <v/>
      </c>
      <c r="E1781" t="str">
        <f>IF(AND(TimeSpend[[#This Row],[Personnel number]]&lt;&gt;"",TimeSpend[[#This Row],[Date]]&lt;&gt;""),TimeSpend[[#This Row],[Network Description]],"")</f>
        <v/>
      </c>
      <c r="F1781" t="str">
        <f>IF(AND(TimeSpend[[#This Row],[Personnel number]]&lt;&gt;"",TimeSpend[[#This Row],[Date]]&lt;&gt;""),TimeSpend[[#This Row],[Activity]],"")</f>
        <v/>
      </c>
      <c r="G1781" t="str">
        <f>IF(AND(TimeSpend[[#This Row],[Personnel number]]&lt;&gt;"",TimeSpend[[#This Row],[Date]]&lt;&gt;""),TimeSpend[[#This Row],[Activity description]],"")</f>
        <v/>
      </c>
      <c r="H1781" s="36" t="str">
        <f>IF(AND(TimeSpend[[#This Row],[Personnel number]]&lt;&gt;"",TimeSpend[[#This Row],[Date]]&lt;&gt;""),TimeSpend[[#This Row],[Start Time]],"")</f>
        <v/>
      </c>
      <c r="I1781" s="36" t="str">
        <f>IF(AND(TimeSpend[[#This Row],[Personnel number]]&lt;&gt;"",TimeSpend[[#This Row],[Date]]&lt;&gt;""),TimeSpend[[#This Row],[End Time]],"")</f>
        <v/>
      </c>
      <c r="J1781" t="str">
        <f>IF(AND(TimeSpend[[#This Row],[Personnel number]]&lt;&gt;"",TimeSpend[[#This Row],[Date]]&lt;&gt;""),TimeSpend[[#This Row],[Location]],"")</f>
        <v/>
      </c>
      <c r="K1781" t="str">
        <f>IF(AND(TimeSpend[[#This Row],[Personnel number]]&lt;&gt;"",TimeSpend[[#This Row],[Date]]&lt;&gt;""),TimeSpend[[#This Row],[Task]],"")</f>
        <v/>
      </c>
      <c r="L1781" t="str">
        <f>IF(AND(TimeSpend[[#This Row],[Personnel number]]&lt;&gt;"",TimeSpend[[#This Row],[Date]]&lt;&gt;""),Utilization!$J$2,"")</f>
        <v/>
      </c>
      <c r="M1781" t="str">
        <f>IF(AND(TimeSpend[[#This Row],[Personnel number]]&lt;&gt;"",TimeSpend[[#This Row],[Date]]&lt;&gt;""),TimeSpend[[#This Row],[Employee Name]],"")</f>
        <v/>
      </c>
      <c r="N1781" t="str">
        <f t="shared" si="54"/>
        <v/>
      </c>
      <c r="O1781" t="str">
        <f t="shared" si="55"/>
        <v/>
      </c>
      <c r="P1781" t="str">
        <f>IF(D1781&lt;&gt;"",VLOOKUP(D1781,Projects!B:C,2,0),"")</f>
        <v/>
      </c>
    </row>
    <row r="1782" spans="1:16" x14ac:dyDescent="0.25">
      <c r="A1782" t="str">
        <f>UPPER(IF(AND(TimeSpend[[#This Row],[Personnel number]]&lt;&gt;"",TimeSpend[[#This Row],[Date]]&lt;&gt;""),TimeSpend[[#This Row],[Personnel number]],""))</f>
        <v/>
      </c>
      <c r="B1782" s="85" t="str">
        <f>IF(AND(TimeSpend[[#This Row],[Personnel number]]&lt;&gt;"",TimeSpend[[#This Row],[Date]]&lt;&gt;""),TEXT(TimeSpend[[#This Row],[Date]],"[$-409]yyyyMMdd"),"")</f>
        <v/>
      </c>
      <c r="C1782" s="33" t="str">
        <f>IF(AND(TimeSpend[[#This Row],[Personnel number]]&lt;&gt;"",TimeSpend[[#This Row],[Date]]&lt;&gt;""),SUBSTITUTE(TimeSpend[[#This Row],[Hours]],",","."),"")</f>
        <v/>
      </c>
      <c r="D1782" t="str">
        <f>IF(AND(TimeSpend[[#This Row],[Personnel number]]&lt;&gt;"",TimeSpend[[#This Row],[Date]]&lt;&gt;""),TimeSpend[[#This Row],[Network]],"")</f>
        <v/>
      </c>
      <c r="E1782" t="str">
        <f>IF(AND(TimeSpend[[#This Row],[Personnel number]]&lt;&gt;"",TimeSpend[[#This Row],[Date]]&lt;&gt;""),TimeSpend[[#This Row],[Network Description]],"")</f>
        <v/>
      </c>
      <c r="F1782" t="str">
        <f>IF(AND(TimeSpend[[#This Row],[Personnel number]]&lt;&gt;"",TimeSpend[[#This Row],[Date]]&lt;&gt;""),TimeSpend[[#This Row],[Activity]],"")</f>
        <v/>
      </c>
      <c r="G1782" t="str">
        <f>IF(AND(TimeSpend[[#This Row],[Personnel number]]&lt;&gt;"",TimeSpend[[#This Row],[Date]]&lt;&gt;""),TimeSpend[[#This Row],[Activity description]],"")</f>
        <v/>
      </c>
      <c r="H1782" s="36" t="str">
        <f>IF(AND(TimeSpend[[#This Row],[Personnel number]]&lt;&gt;"",TimeSpend[[#This Row],[Date]]&lt;&gt;""),TimeSpend[[#This Row],[Start Time]],"")</f>
        <v/>
      </c>
      <c r="I1782" s="36" t="str">
        <f>IF(AND(TimeSpend[[#This Row],[Personnel number]]&lt;&gt;"",TimeSpend[[#This Row],[Date]]&lt;&gt;""),TimeSpend[[#This Row],[End Time]],"")</f>
        <v/>
      </c>
      <c r="J1782" t="str">
        <f>IF(AND(TimeSpend[[#This Row],[Personnel number]]&lt;&gt;"",TimeSpend[[#This Row],[Date]]&lt;&gt;""),TimeSpend[[#This Row],[Location]],"")</f>
        <v/>
      </c>
      <c r="K1782" t="str">
        <f>IF(AND(TimeSpend[[#This Row],[Personnel number]]&lt;&gt;"",TimeSpend[[#This Row],[Date]]&lt;&gt;""),TimeSpend[[#This Row],[Task]],"")</f>
        <v/>
      </c>
      <c r="L1782" t="str">
        <f>IF(AND(TimeSpend[[#This Row],[Personnel number]]&lt;&gt;"",TimeSpend[[#This Row],[Date]]&lt;&gt;""),Utilization!$J$2,"")</f>
        <v/>
      </c>
      <c r="M1782" t="str">
        <f>IF(AND(TimeSpend[[#This Row],[Personnel number]]&lt;&gt;"",TimeSpend[[#This Row],[Date]]&lt;&gt;""),TimeSpend[[#This Row],[Employee Name]],"")</f>
        <v/>
      </c>
      <c r="N1782" t="str">
        <f t="shared" si="54"/>
        <v/>
      </c>
      <c r="O1782" t="str">
        <f t="shared" si="55"/>
        <v/>
      </c>
      <c r="P1782" t="str">
        <f>IF(D1782&lt;&gt;"",VLOOKUP(D1782,Projects!B:C,2,0),"")</f>
        <v/>
      </c>
    </row>
    <row r="1783" spans="1:16" x14ac:dyDescent="0.25">
      <c r="A1783" t="str">
        <f>UPPER(IF(AND(TimeSpend[[#This Row],[Personnel number]]&lt;&gt;"",TimeSpend[[#This Row],[Date]]&lt;&gt;""),TimeSpend[[#This Row],[Personnel number]],""))</f>
        <v/>
      </c>
      <c r="B1783" s="85" t="str">
        <f>IF(AND(TimeSpend[[#This Row],[Personnel number]]&lt;&gt;"",TimeSpend[[#This Row],[Date]]&lt;&gt;""),TEXT(TimeSpend[[#This Row],[Date]],"[$-409]yyyyMMdd"),"")</f>
        <v/>
      </c>
      <c r="C1783" s="33" t="str">
        <f>IF(AND(TimeSpend[[#This Row],[Personnel number]]&lt;&gt;"",TimeSpend[[#This Row],[Date]]&lt;&gt;""),SUBSTITUTE(TimeSpend[[#This Row],[Hours]],",","."),"")</f>
        <v/>
      </c>
      <c r="D1783" t="str">
        <f>IF(AND(TimeSpend[[#This Row],[Personnel number]]&lt;&gt;"",TimeSpend[[#This Row],[Date]]&lt;&gt;""),TimeSpend[[#This Row],[Network]],"")</f>
        <v/>
      </c>
      <c r="E1783" t="str">
        <f>IF(AND(TimeSpend[[#This Row],[Personnel number]]&lt;&gt;"",TimeSpend[[#This Row],[Date]]&lt;&gt;""),TimeSpend[[#This Row],[Network Description]],"")</f>
        <v/>
      </c>
      <c r="F1783" t="str">
        <f>IF(AND(TimeSpend[[#This Row],[Personnel number]]&lt;&gt;"",TimeSpend[[#This Row],[Date]]&lt;&gt;""),TimeSpend[[#This Row],[Activity]],"")</f>
        <v/>
      </c>
      <c r="G1783" t="str">
        <f>IF(AND(TimeSpend[[#This Row],[Personnel number]]&lt;&gt;"",TimeSpend[[#This Row],[Date]]&lt;&gt;""),TimeSpend[[#This Row],[Activity description]],"")</f>
        <v/>
      </c>
      <c r="H1783" s="36" t="str">
        <f>IF(AND(TimeSpend[[#This Row],[Personnel number]]&lt;&gt;"",TimeSpend[[#This Row],[Date]]&lt;&gt;""),TimeSpend[[#This Row],[Start Time]],"")</f>
        <v/>
      </c>
      <c r="I1783" s="36" t="str">
        <f>IF(AND(TimeSpend[[#This Row],[Personnel number]]&lt;&gt;"",TimeSpend[[#This Row],[Date]]&lt;&gt;""),TimeSpend[[#This Row],[End Time]],"")</f>
        <v/>
      </c>
      <c r="J1783" t="str">
        <f>IF(AND(TimeSpend[[#This Row],[Personnel number]]&lt;&gt;"",TimeSpend[[#This Row],[Date]]&lt;&gt;""),TimeSpend[[#This Row],[Location]],"")</f>
        <v/>
      </c>
      <c r="K1783" t="str">
        <f>IF(AND(TimeSpend[[#This Row],[Personnel number]]&lt;&gt;"",TimeSpend[[#This Row],[Date]]&lt;&gt;""),TimeSpend[[#This Row],[Task]],"")</f>
        <v/>
      </c>
      <c r="L1783" t="str">
        <f>IF(AND(TimeSpend[[#This Row],[Personnel number]]&lt;&gt;"",TimeSpend[[#This Row],[Date]]&lt;&gt;""),Utilization!$J$2,"")</f>
        <v/>
      </c>
      <c r="M1783" t="str">
        <f>IF(AND(TimeSpend[[#This Row],[Personnel number]]&lt;&gt;"",TimeSpend[[#This Row],[Date]]&lt;&gt;""),TimeSpend[[#This Row],[Employee Name]],"")</f>
        <v/>
      </c>
      <c r="N1783" t="str">
        <f t="shared" si="54"/>
        <v/>
      </c>
      <c r="O1783" t="str">
        <f t="shared" si="55"/>
        <v/>
      </c>
      <c r="P1783" t="str">
        <f>IF(D1783&lt;&gt;"",VLOOKUP(D1783,Projects!B:C,2,0),"")</f>
        <v/>
      </c>
    </row>
    <row r="1784" spans="1:16" x14ac:dyDescent="0.25">
      <c r="A1784" t="str">
        <f>UPPER(IF(AND(TimeSpend[[#This Row],[Personnel number]]&lt;&gt;"",TimeSpend[[#This Row],[Date]]&lt;&gt;""),TimeSpend[[#This Row],[Personnel number]],""))</f>
        <v/>
      </c>
      <c r="B1784" s="85" t="str">
        <f>IF(AND(TimeSpend[[#This Row],[Personnel number]]&lt;&gt;"",TimeSpend[[#This Row],[Date]]&lt;&gt;""),TEXT(TimeSpend[[#This Row],[Date]],"[$-409]yyyyMMdd"),"")</f>
        <v/>
      </c>
      <c r="C1784" s="33" t="str">
        <f>IF(AND(TimeSpend[[#This Row],[Personnel number]]&lt;&gt;"",TimeSpend[[#This Row],[Date]]&lt;&gt;""),SUBSTITUTE(TimeSpend[[#This Row],[Hours]],",","."),"")</f>
        <v/>
      </c>
      <c r="D1784" t="str">
        <f>IF(AND(TimeSpend[[#This Row],[Personnel number]]&lt;&gt;"",TimeSpend[[#This Row],[Date]]&lt;&gt;""),TimeSpend[[#This Row],[Network]],"")</f>
        <v/>
      </c>
      <c r="E1784" t="str">
        <f>IF(AND(TimeSpend[[#This Row],[Personnel number]]&lt;&gt;"",TimeSpend[[#This Row],[Date]]&lt;&gt;""),TimeSpend[[#This Row],[Network Description]],"")</f>
        <v/>
      </c>
      <c r="F1784" t="str">
        <f>IF(AND(TimeSpend[[#This Row],[Personnel number]]&lt;&gt;"",TimeSpend[[#This Row],[Date]]&lt;&gt;""),TimeSpend[[#This Row],[Activity]],"")</f>
        <v/>
      </c>
      <c r="G1784" t="str">
        <f>IF(AND(TimeSpend[[#This Row],[Personnel number]]&lt;&gt;"",TimeSpend[[#This Row],[Date]]&lt;&gt;""),TimeSpend[[#This Row],[Activity description]],"")</f>
        <v/>
      </c>
      <c r="H1784" s="36" t="str">
        <f>IF(AND(TimeSpend[[#This Row],[Personnel number]]&lt;&gt;"",TimeSpend[[#This Row],[Date]]&lt;&gt;""),TimeSpend[[#This Row],[Start Time]],"")</f>
        <v/>
      </c>
      <c r="I1784" s="36" t="str">
        <f>IF(AND(TimeSpend[[#This Row],[Personnel number]]&lt;&gt;"",TimeSpend[[#This Row],[Date]]&lt;&gt;""),TimeSpend[[#This Row],[End Time]],"")</f>
        <v/>
      </c>
      <c r="J1784" t="str">
        <f>IF(AND(TimeSpend[[#This Row],[Personnel number]]&lt;&gt;"",TimeSpend[[#This Row],[Date]]&lt;&gt;""),TimeSpend[[#This Row],[Location]],"")</f>
        <v/>
      </c>
      <c r="K1784" t="str">
        <f>IF(AND(TimeSpend[[#This Row],[Personnel number]]&lt;&gt;"",TimeSpend[[#This Row],[Date]]&lt;&gt;""),TimeSpend[[#This Row],[Task]],"")</f>
        <v/>
      </c>
      <c r="L1784" t="str">
        <f>IF(AND(TimeSpend[[#This Row],[Personnel number]]&lt;&gt;"",TimeSpend[[#This Row],[Date]]&lt;&gt;""),Utilization!$J$2,"")</f>
        <v/>
      </c>
      <c r="M1784" t="str">
        <f>IF(AND(TimeSpend[[#This Row],[Personnel number]]&lt;&gt;"",TimeSpend[[#This Row],[Date]]&lt;&gt;""),TimeSpend[[#This Row],[Employee Name]],"")</f>
        <v/>
      </c>
      <c r="N1784" t="str">
        <f t="shared" si="54"/>
        <v/>
      </c>
      <c r="O1784" t="str">
        <f t="shared" si="55"/>
        <v/>
      </c>
      <c r="P1784" t="str">
        <f>IF(D1784&lt;&gt;"",VLOOKUP(D1784,Projects!B:C,2,0),"")</f>
        <v/>
      </c>
    </row>
    <row r="1785" spans="1:16" x14ac:dyDescent="0.25">
      <c r="A1785" t="str">
        <f>UPPER(IF(AND(TimeSpend[[#This Row],[Personnel number]]&lt;&gt;"",TimeSpend[[#This Row],[Date]]&lt;&gt;""),TimeSpend[[#This Row],[Personnel number]],""))</f>
        <v/>
      </c>
      <c r="B1785" s="85" t="str">
        <f>IF(AND(TimeSpend[[#This Row],[Personnel number]]&lt;&gt;"",TimeSpend[[#This Row],[Date]]&lt;&gt;""),TEXT(TimeSpend[[#This Row],[Date]],"[$-409]yyyyMMdd"),"")</f>
        <v/>
      </c>
      <c r="C1785" s="33" t="str">
        <f>IF(AND(TimeSpend[[#This Row],[Personnel number]]&lt;&gt;"",TimeSpend[[#This Row],[Date]]&lt;&gt;""),SUBSTITUTE(TimeSpend[[#This Row],[Hours]],",","."),"")</f>
        <v/>
      </c>
      <c r="D1785" t="str">
        <f>IF(AND(TimeSpend[[#This Row],[Personnel number]]&lt;&gt;"",TimeSpend[[#This Row],[Date]]&lt;&gt;""),TimeSpend[[#This Row],[Network]],"")</f>
        <v/>
      </c>
      <c r="E1785" t="str">
        <f>IF(AND(TimeSpend[[#This Row],[Personnel number]]&lt;&gt;"",TimeSpend[[#This Row],[Date]]&lt;&gt;""),TimeSpend[[#This Row],[Network Description]],"")</f>
        <v/>
      </c>
      <c r="F1785" t="str">
        <f>IF(AND(TimeSpend[[#This Row],[Personnel number]]&lt;&gt;"",TimeSpend[[#This Row],[Date]]&lt;&gt;""),TimeSpend[[#This Row],[Activity]],"")</f>
        <v/>
      </c>
      <c r="G1785" t="str">
        <f>IF(AND(TimeSpend[[#This Row],[Personnel number]]&lt;&gt;"",TimeSpend[[#This Row],[Date]]&lt;&gt;""),TimeSpend[[#This Row],[Activity description]],"")</f>
        <v/>
      </c>
      <c r="H1785" s="36" t="str">
        <f>IF(AND(TimeSpend[[#This Row],[Personnel number]]&lt;&gt;"",TimeSpend[[#This Row],[Date]]&lt;&gt;""),TimeSpend[[#This Row],[Start Time]],"")</f>
        <v/>
      </c>
      <c r="I1785" s="36" t="str">
        <f>IF(AND(TimeSpend[[#This Row],[Personnel number]]&lt;&gt;"",TimeSpend[[#This Row],[Date]]&lt;&gt;""),TimeSpend[[#This Row],[End Time]],"")</f>
        <v/>
      </c>
      <c r="J1785" t="str">
        <f>IF(AND(TimeSpend[[#This Row],[Personnel number]]&lt;&gt;"",TimeSpend[[#This Row],[Date]]&lt;&gt;""),TimeSpend[[#This Row],[Location]],"")</f>
        <v/>
      </c>
      <c r="K1785" t="str">
        <f>IF(AND(TimeSpend[[#This Row],[Personnel number]]&lt;&gt;"",TimeSpend[[#This Row],[Date]]&lt;&gt;""),TimeSpend[[#This Row],[Task]],"")</f>
        <v/>
      </c>
      <c r="L1785" t="str">
        <f>IF(AND(TimeSpend[[#This Row],[Personnel number]]&lt;&gt;"",TimeSpend[[#This Row],[Date]]&lt;&gt;""),Utilization!$J$2,"")</f>
        <v/>
      </c>
      <c r="M1785" t="str">
        <f>IF(AND(TimeSpend[[#This Row],[Personnel number]]&lt;&gt;"",TimeSpend[[#This Row],[Date]]&lt;&gt;""),TimeSpend[[#This Row],[Employee Name]],"")</f>
        <v/>
      </c>
      <c r="N1785" t="str">
        <f t="shared" si="54"/>
        <v/>
      </c>
      <c r="O1785" t="str">
        <f t="shared" si="55"/>
        <v/>
      </c>
      <c r="P1785" t="str">
        <f>IF(D1785&lt;&gt;"",VLOOKUP(D1785,Projects!B:C,2,0),"")</f>
        <v/>
      </c>
    </row>
    <row r="1786" spans="1:16" x14ac:dyDescent="0.25">
      <c r="A1786" t="str">
        <f>UPPER(IF(AND(TimeSpend[[#This Row],[Personnel number]]&lt;&gt;"",TimeSpend[[#This Row],[Date]]&lt;&gt;""),TimeSpend[[#This Row],[Personnel number]],""))</f>
        <v/>
      </c>
      <c r="B1786" s="85" t="str">
        <f>IF(AND(TimeSpend[[#This Row],[Personnel number]]&lt;&gt;"",TimeSpend[[#This Row],[Date]]&lt;&gt;""),TEXT(TimeSpend[[#This Row],[Date]],"[$-409]yyyyMMdd"),"")</f>
        <v/>
      </c>
      <c r="C1786" s="33" t="str">
        <f>IF(AND(TimeSpend[[#This Row],[Personnel number]]&lt;&gt;"",TimeSpend[[#This Row],[Date]]&lt;&gt;""),SUBSTITUTE(TimeSpend[[#This Row],[Hours]],",","."),"")</f>
        <v/>
      </c>
      <c r="D1786" t="str">
        <f>IF(AND(TimeSpend[[#This Row],[Personnel number]]&lt;&gt;"",TimeSpend[[#This Row],[Date]]&lt;&gt;""),TimeSpend[[#This Row],[Network]],"")</f>
        <v/>
      </c>
      <c r="E1786" t="str">
        <f>IF(AND(TimeSpend[[#This Row],[Personnel number]]&lt;&gt;"",TimeSpend[[#This Row],[Date]]&lt;&gt;""),TimeSpend[[#This Row],[Network Description]],"")</f>
        <v/>
      </c>
      <c r="F1786" t="str">
        <f>IF(AND(TimeSpend[[#This Row],[Personnel number]]&lt;&gt;"",TimeSpend[[#This Row],[Date]]&lt;&gt;""),TimeSpend[[#This Row],[Activity]],"")</f>
        <v/>
      </c>
      <c r="G1786" t="str">
        <f>IF(AND(TimeSpend[[#This Row],[Personnel number]]&lt;&gt;"",TimeSpend[[#This Row],[Date]]&lt;&gt;""),TimeSpend[[#This Row],[Activity description]],"")</f>
        <v/>
      </c>
      <c r="H1786" s="36" t="str">
        <f>IF(AND(TimeSpend[[#This Row],[Personnel number]]&lt;&gt;"",TimeSpend[[#This Row],[Date]]&lt;&gt;""),TimeSpend[[#This Row],[Start Time]],"")</f>
        <v/>
      </c>
      <c r="I1786" s="36" t="str">
        <f>IF(AND(TimeSpend[[#This Row],[Personnel number]]&lt;&gt;"",TimeSpend[[#This Row],[Date]]&lt;&gt;""),TimeSpend[[#This Row],[End Time]],"")</f>
        <v/>
      </c>
      <c r="J1786" t="str">
        <f>IF(AND(TimeSpend[[#This Row],[Personnel number]]&lt;&gt;"",TimeSpend[[#This Row],[Date]]&lt;&gt;""),TimeSpend[[#This Row],[Location]],"")</f>
        <v/>
      </c>
      <c r="K1786" t="str">
        <f>IF(AND(TimeSpend[[#This Row],[Personnel number]]&lt;&gt;"",TimeSpend[[#This Row],[Date]]&lt;&gt;""),TimeSpend[[#This Row],[Task]],"")</f>
        <v/>
      </c>
      <c r="L1786" t="str">
        <f>IF(AND(TimeSpend[[#This Row],[Personnel number]]&lt;&gt;"",TimeSpend[[#This Row],[Date]]&lt;&gt;""),Utilization!$J$2,"")</f>
        <v/>
      </c>
      <c r="M1786" t="str">
        <f>IF(AND(TimeSpend[[#This Row],[Personnel number]]&lt;&gt;"",TimeSpend[[#This Row],[Date]]&lt;&gt;""),TimeSpend[[#This Row],[Employee Name]],"")</f>
        <v/>
      </c>
      <c r="N1786" t="str">
        <f t="shared" si="54"/>
        <v/>
      </c>
      <c r="O1786" t="str">
        <f t="shared" si="55"/>
        <v/>
      </c>
      <c r="P1786" t="str">
        <f>IF(D1786&lt;&gt;"",VLOOKUP(D1786,Projects!B:C,2,0),"")</f>
        <v/>
      </c>
    </row>
    <row r="1787" spans="1:16" x14ac:dyDescent="0.25">
      <c r="A1787" t="str">
        <f>UPPER(IF(AND(TimeSpend[[#This Row],[Personnel number]]&lt;&gt;"",TimeSpend[[#This Row],[Date]]&lt;&gt;""),TimeSpend[[#This Row],[Personnel number]],""))</f>
        <v/>
      </c>
      <c r="B1787" s="85" t="str">
        <f>IF(AND(TimeSpend[[#This Row],[Personnel number]]&lt;&gt;"",TimeSpend[[#This Row],[Date]]&lt;&gt;""),TEXT(TimeSpend[[#This Row],[Date]],"[$-409]yyyyMMdd"),"")</f>
        <v/>
      </c>
      <c r="C1787" s="33" t="str">
        <f>IF(AND(TimeSpend[[#This Row],[Personnel number]]&lt;&gt;"",TimeSpend[[#This Row],[Date]]&lt;&gt;""),SUBSTITUTE(TimeSpend[[#This Row],[Hours]],",","."),"")</f>
        <v/>
      </c>
      <c r="D1787" t="str">
        <f>IF(AND(TimeSpend[[#This Row],[Personnel number]]&lt;&gt;"",TimeSpend[[#This Row],[Date]]&lt;&gt;""),TimeSpend[[#This Row],[Network]],"")</f>
        <v/>
      </c>
      <c r="E1787" t="str">
        <f>IF(AND(TimeSpend[[#This Row],[Personnel number]]&lt;&gt;"",TimeSpend[[#This Row],[Date]]&lt;&gt;""),TimeSpend[[#This Row],[Network Description]],"")</f>
        <v/>
      </c>
      <c r="F1787" t="str">
        <f>IF(AND(TimeSpend[[#This Row],[Personnel number]]&lt;&gt;"",TimeSpend[[#This Row],[Date]]&lt;&gt;""),TimeSpend[[#This Row],[Activity]],"")</f>
        <v/>
      </c>
      <c r="G1787" t="str">
        <f>IF(AND(TimeSpend[[#This Row],[Personnel number]]&lt;&gt;"",TimeSpend[[#This Row],[Date]]&lt;&gt;""),TimeSpend[[#This Row],[Activity description]],"")</f>
        <v/>
      </c>
      <c r="H1787" s="36" t="str">
        <f>IF(AND(TimeSpend[[#This Row],[Personnel number]]&lt;&gt;"",TimeSpend[[#This Row],[Date]]&lt;&gt;""),TimeSpend[[#This Row],[Start Time]],"")</f>
        <v/>
      </c>
      <c r="I1787" s="36" t="str">
        <f>IF(AND(TimeSpend[[#This Row],[Personnel number]]&lt;&gt;"",TimeSpend[[#This Row],[Date]]&lt;&gt;""),TimeSpend[[#This Row],[End Time]],"")</f>
        <v/>
      </c>
      <c r="J1787" t="str">
        <f>IF(AND(TimeSpend[[#This Row],[Personnel number]]&lt;&gt;"",TimeSpend[[#This Row],[Date]]&lt;&gt;""),TimeSpend[[#This Row],[Location]],"")</f>
        <v/>
      </c>
      <c r="K1787" t="str">
        <f>IF(AND(TimeSpend[[#This Row],[Personnel number]]&lt;&gt;"",TimeSpend[[#This Row],[Date]]&lt;&gt;""),TimeSpend[[#This Row],[Task]],"")</f>
        <v/>
      </c>
      <c r="L1787" t="str">
        <f>IF(AND(TimeSpend[[#This Row],[Personnel number]]&lt;&gt;"",TimeSpend[[#This Row],[Date]]&lt;&gt;""),Utilization!$J$2,"")</f>
        <v/>
      </c>
      <c r="M1787" t="str">
        <f>IF(AND(TimeSpend[[#This Row],[Personnel number]]&lt;&gt;"",TimeSpend[[#This Row],[Date]]&lt;&gt;""),TimeSpend[[#This Row],[Employee Name]],"")</f>
        <v/>
      </c>
      <c r="N1787" t="str">
        <f t="shared" si="54"/>
        <v/>
      </c>
      <c r="O1787" t="str">
        <f t="shared" si="55"/>
        <v/>
      </c>
      <c r="P1787" t="str">
        <f>IF(D1787&lt;&gt;"",VLOOKUP(D1787,Projects!B:C,2,0),"")</f>
        <v/>
      </c>
    </row>
    <row r="1788" spans="1:16" x14ac:dyDescent="0.25">
      <c r="A1788" t="str">
        <f>UPPER(IF(AND(TimeSpend[[#This Row],[Personnel number]]&lt;&gt;"",TimeSpend[[#This Row],[Date]]&lt;&gt;""),TimeSpend[[#This Row],[Personnel number]],""))</f>
        <v/>
      </c>
      <c r="B1788" s="85" t="str">
        <f>IF(AND(TimeSpend[[#This Row],[Personnel number]]&lt;&gt;"",TimeSpend[[#This Row],[Date]]&lt;&gt;""),TEXT(TimeSpend[[#This Row],[Date]],"[$-409]yyyyMMdd"),"")</f>
        <v/>
      </c>
      <c r="C1788" s="33" t="str">
        <f>IF(AND(TimeSpend[[#This Row],[Personnel number]]&lt;&gt;"",TimeSpend[[#This Row],[Date]]&lt;&gt;""),SUBSTITUTE(TimeSpend[[#This Row],[Hours]],",","."),"")</f>
        <v/>
      </c>
      <c r="D1788" t="str">
        <f>IF(AND(TimeSpend[[#This Row],[Personnel number]]&lt;&gt;"",TimeSpend[[#This Row],[Date]]&lt;&gt;""),TimeSpend[[#This Row],[Network]],"")</f>
        <v/>
      </c>
      <c r="E1788" t="str">
        <f>IF(AND(TimeSpend[[#This Row],[Personnel number]]&lt;&gt;"",TimeSpend[[#This Row],[Date]]&lt;&gt;""),TimeSpend[[#This Row],[Network Description]],"")</f>
        <v/>
      </c>
      <c r="F1788" t="str">
        <f>IF(AND(TimeSpend[[#This Row],[Personnel number]]&lt;&gt;"",TimeSpend[[#This Row],[Date]]&lt;&gt;""),TimeSpend[[#This Row],[Activity]],"")</f>
        <v/>
      </c>
      <c r="G1788" t="str">
        <f>IF(AND(TimeSpend[[#This Row],[Personnel number]]&lt;&gt;"",TimeSpend[[#This Row],[Date]]&lt;&gt;""),TimeSpend[[#This Row],[Activity description]],"")</f>
        <v/>
      </c>
      <c r="H1788" s="36" t="str">
        <f>IF(AND(TimeSpend[[#This Row],[Personnel number]]&lt;&gt;"",TimeSpend[[#This Row],[Date]]&lt;&gt;""),TimeSpend[[#This Row],[Start Time]],"")</f>
        <v/>
      </c>
      <c r="I1788" s="36" t="str">
        <f>IF(AND(TimeSpend[[#This Row],[Personnel number]]&lt;&gt;"",TimeSpend[[#This Row],[Date]]&lt;&gt;""),TimeSpend[[#This Row],[End Time]],"")</f>
        <v/>
      </c>
      <c r="J1788" t="str">
        <f>IF(AND(TimeSpend[[#This Row],[Personnel number]]&lt;&gt;"",TimeSpend[[#This Row],[Date]]&lt;&gt;""),TimeSpend[[#This Row],[Location]],"")</f>
        <v/>
      </c>
      <c r="K1788" t="str">
        <f>IF(AND(TimeSpend[[#This Row],[Personnel number]]&lt;&gt;"",TimeSpend[[#This Row],[Date]]&lt;&gt;""),TimeSpend[[#This Row],[Task]],"")</f>
        <v/>
      </c>
      <c r="L1788" t="str">
        <f>IF(AND(TimeSpend[[#This Row],[Personnel number]]&lt;&gt;"",TimeSpend[[#This Row],[Date]]&lt;&gt;""),Utilization!$J$2,"")</f>
        <v/>
      </c>
      <c r="M1788" t="str">
        <f>IF(AND(TimeSpend[[#This Row],[Personnel number]]&lt;&gt;"",TimeSpend[[#This Row],[Date]]&lt;&gt;""),TimeSpend[[#This Row],[Employee Name]],"")</f>
        <v/>
      </c>
      <c r="N1788" t="str">
        <f t="shared" si="54"/>
        <v/>
      </c>
      <c r="O1788" t="str">
        <f t="shared" si="55"/>
        <v/>
      </c>
      <c r="P1788" t="str">
        <f>IF(D1788&lt;&gt;"",VLOOKUP(D1788,Projects!B:C,2,0),"")</f>
        <v/>
      </c>
    </row>
    <row r="1789" spans="1:16" x14ac:dyDescent="0.25">
      <c r="A1789" t="str">
        <f>UPPER(IF(AND(TimeSpend[[#This Row],[Personnel number]]&lt;&gt;"",TimeSpend[[#This Row],[Date]]&lt;&gt;""),TimeSpend[[#This Row],[Personnel number]],""))</f>
        <v/>
      </c>
      <c r="B1789" s="85" t="str">
        <f>IF(AND(TimeSpend[[#This Row],[Personnel number]]&lt;&gt;"",TimeSpend[[#This Row],[Date]]&lt;&gt;""),TEXT(TimeSpend[[#This Row],[Date]],"[$-409]yyyyMMdd"),"")</f>
        <v/>
      </c>
      <c r="C1789" s="33" t="str">
        <f>IF(AND(TimeSpend[[#This Row],[Personnel number]]&lt;&gt;"",TimeSpend[[#This Row],[Date]]&lt;&gt;""),SUBSTITUTE(TimeSpend[[#This Row],[Hours]],",","."),"")</f>
        <v/>
      </c>
      <c r="D1789" t="str">
        <f>IF(AND(TimeSpend[[#This Row],[Personnel number]]&lt;&gt;"",TimeSpend[[#This Row],[Date]]&lt;&gt;""),TimeSpend[[#This Row],[Network]],"")</f>
        <v/>
      </c>
      <c r="E1789" t="str">
        <f>IF(AND(TimeSpend[[#This Row],[Personnel number]]&lt;&gt;"",TimeSpend[[#This Row],[Date]]&lt;&gt;""),TimeSpend[[#This Row],[Network Description]],"")</f>
        <v/>
      </c>
      <c r="F1789" t="str">
        <f>IF(AND(TimeSpend[[#This Row],[Personnel number]]&lt;&gt;"",TimeSpend[[#This Row],[Date]]&lt;&gt;""),TimeSpend[[#This Row],[Activity]],"")</f>
        <v/>
      </c>
      <c r="G1789" t="str">
        <f>IF(AND(TimeSpend[[#This Row],[Personnel number]]&lt;&gt;"",TimeSpend[[#This Row],[Date]]&lt;&gt;""),TimeSpend[[#This Row],[Activity description]],"")</f>
        <v/>
      </c>
      <c r="H1789" s="36" t="str">
        <f>IF(AND(TimeSpend[[#This Row],[Personnel number]]&lt;&gt;"",TimeSpend[[#This Row],[Date]]&lt;&gt;""),TimeSpend[[#This Row],[Start Time]],"")</f>
        <v/>
      </c>
      <c r="I1789" s="36" t="str">
        <f>IF(AND(TimeSpend[[#This Row],[Personnel number]]&lt;&gt;"",TimeSpend[[#This Row],[Date]]&lt;&gt;""),TimeSpend[[#This Row],[End Time]],"")</f>
        <v/>
      </c>
      <c r="J1789" t="str">
        <f>IF(AND(TimeSpend[[#This Row],[Personnel number]]&lt;&gt;"",TimeSpend[[#This Row],[Date]]&lt;&gt;""),TimeSpend[[#This Row],[Location]],"")</f>
        <v/>
      </c>
      <c r="K1789" t="str">
        <f>IF(AND(TimeSpend[[#This Row],[Personnel number]]&lt;&gt;"",TimeSpend[[#This Row],[Date]]&lt;&gt;""),TimeSpend[[#This Row],[Task]],"")</f>
        <v/>
      </c>
      <c r="L1789" t="str">
        <f>IF(AND(TimeSpend[[#This Row],[Personnel number]]&lt;&gt;"",TimeSpend[[#This Row],[Date]]&lt;&gt;""),Utilization!$J$2,"")</f>
        <v/>
      </c>
      <c r="M1789" t="str">
        <f>IF(AND(TimeSpend[[#This Row],[Personnel number]]&lt;&gt;"",TimeSpend[[#This Row],[Date]]&lt;&gt;""),TimeSpend[[#This Row],[Employee Name]],"")</f>
        <v/>
      </c>
      <c r="N1789" t="str">
        <f t="shared" si="54"/>
        <v/>
      </c>
      <c r="O1789" t="str">
        <f t="shared" si="55"/>
        <v/>
      </c>
      <c r="P1789" t="str">
        <f>IF(D1789&lt;&gt;"",VLOOKUP(D1789,Projects!B:C,2,0),"")</f>
        <v/>
      </c>
    </row>
    <row r="1790" spans="1:16" x14ac:dyDescent="0.25">
      <c r="A1790" t="str">
        <f>UPPER(IF(AND(TimeSpend[[#This Row],[Personnel number]]&lt;&gt;"",TimeSpend[[#This Row],[Date]]&lt;&gt;""),TimeSpend[[#This Row],[Personnel number]],""))</f>
        <v/>
      </c>
      <c r="B1790" s="85" t="str">
        <f>IF(AND(TimeSpend[[#This Row],[Personnel number]]&lt;&gt;"",TimeSpend[[#This Row],[Date]]&lt;&gt;""),TEXT(TimeSpend[[#This Row],[Date]],"[$-409]yyyyMMdd"),"")</f>
        <v/>
      </c>
      <c r="C1790" s="33" t="str">
        <f>IF(AND(TimeSpend[[#This Row],[Personnel number]]&lt;&gt;"",TimeSpend[[#This Row],[Date]]&lt;&gt;""),SUBSTITUTE(TimeSpend[[#This Row],[Hours]],",","."),"")</f>
        <v/>
      </c>
      <c r="D1790" t="str">
        <f>IF(AND(TimeSpend[[#This Row],[Personnel number]]&lt;&gt;"",TimeSpend[[#This Row],[Date]]&lt;&gt;""),TimeSpend[[#This Row],[Network]],"")</f>
        <v/>
      </c>
      <c r="E1790" t="str">
        <f>IF(AND(TimeSpend[[#This Row],[Personnel number]]&lt;&gt;"",TimeSpend[[#This Row],[Date]]&lt;&gt;""),TimeSpend[[#This Row],[Network Description]],"")</f>
        <v/>
      </c>
      <c r="F1790" t="str">
        <f>IF(AND(TimeSpend[[#This Row],[Personnel number]]&lt;&gt;"",TimeSpend[[#This Row],[Date]]&lt;&gt;""),TimeSpend[[#This Row],[Activity]],"")</f>
        <v/>
      </c>
      <c r="G1790" t="str">
        <f>IF(AND(TimeSpend[[#This Row],[Personnel number]]&lt;&gt;"",TimeSpend[[#This Row],[Date]]&lt;&gt;""),TimeSpend[[#This Row],[Activity description]],"")</f>
        <v/>
      </c>
      <c r="H1790" s="36" t="str">
        <f>IF(AND(TimeSpend[[#This Row],[Personnel number]]&lt;&gt;"",TimeSpend[[#This Row],[Date]]&lt;&gt;""),TimeSpend[[#This Row],[Start Time]],"")</f>
        <v/>
      </c>
      <c r="I1790" s="36" t="str">
        <f>IF(AND(TimeSpend[[#This Row],[Personnel number]]&lt;&gt;"",TimeSpend[[#This Row],[Date]]&lt;&gt;""),TimeSpend[[#This Row],[End Time]],"")</f>
        <v/>
      </c>
      <c r="J1790" t="str">
        <f>IF(AND(TimeSpend[[#This Row],[Personnel number]]&lt;&gt;"",TimeSpend[[#This Row],[Date]]&lt;&gt;""),TimeSpend[[#This Row],[Location]],"")</f>
        <v/>
      </c>
      <c r="K1790" t="str">
        <f>IF(AND(TimeSpend[[#This Row],[Personnel number]]&lt;&gt;"",TimeSpend[[#This Row],[Date]]&lt;&gt;""),TimeSpend[[#This Row],[Task]],"")</f>
        <v/>
      </c>
      <c r="L1790" t="str">
        <f>IF(AND(TimeSpend[[#This Row],[Personnel number]]&lt;&gt;"",TimeSpend[[#This Row],[Date]]&lt;&gt;""),Utilization!$J$2,"")</f>
        <v/>
      </c>
      <c r="M1790" t="str">
        <f>IF(AND(TimeSpend[[#This Row],[Personnel number]]&lt;&gt;"",TimeSpend[[#This Row],[Date]]&lt;&gt;""),TimeSpend[[#This Row],[Employee Name]],"")</f>
        <v/>
      </c>
      <c r="N1790" t="str">
        <f t="shared" si="54"/>
        <v/>
      </c>
      <c r="O1790" t="str">
        <f t="shared" si="55"/>
        <v/>
      </c>
      <c r="P1790" t="str">
        <f>IF(D1790&lt;&gt;"",VLOOKUP(D1790,Projects!B:C,2,0),"")</f>
        <v/>
      </c>
    </row>
    <row r="1791" spans="1:16" x14ac:dyDescent="0.25">
      <c r="A1791" t="str">
        <f>UPPER(IF(AND(TimeSpend[[#This Row],[Personnel number]]&lt;&gt;"",TimeSpend[[#This Row],[Date]]&lt;&gt;""),TimeSpend[[#This Row],[Personnel number]],""))</f>
        <v/>
      </c>
      <c r="B1791" s="85" t="str">
        <f>IF(AND(TimeSpend[[#This Row],[Personnel number]]&lt;&gt;"",TimeSpend[[#This Row],[Date]]&lt;&gt;""),TEXT(TimeSpend[[#This Row],[Date]],"[$-409]yyyyMMdd"),"")</f>
        <v/>
      </c>
      <c r="C1791" s="33" t="str">
        <f>IF(AND(TimeSpend[[#This Row],[Personnel number]]&lt;&gt;"",TimeSpend[[#This Row],[Date]]&lt;&gt;""),SUBSTITUTE(TimeSpend[[#This Row],[Hours]],",","."),"")</f>
        <v/>
      </c>
      <c r="D1791" t="str">
        <f>IF(AND(TimeSpend[[#This Row],[Personnel number]]&lt;&gt;"",TimeSpend[[#This Row],[Date]]&lt;&gt;""),TimeSpend[[#This Row],[Network]],"")</f>
        <v/>
      </c>
      <c r="E1791" t="str">
        <f>IF(AND(TimeSpend[[#This Row],[Personnel number]]&lt;&gt;"",TimeSpend[[#This Row],[Date]]&lt;&gt;""),TimeSpend[[#This Row],[Network Description]],"")</f>
        <v/>
      </c>
      <c r="F1791" t="str">
        <f>IF(AND(TimeSpend[[#This Row],[Personnel number]]&lt;&gt;"",TimeSpend[[#This Row],[Date]]&lt;&gt;""),TimeSpend[[#This Row],[Activity]],"")</f>
        <v/>
      </c>
      <c r="G1791" t="str">
        <f>IF(AND(TimeSpend[[#This Row],[Personnel number]]&lt;&gt;"",TimeSpend[[#This Row],[Date]]&lt;&gt;""),TimeSpend[[#This Row],[Activity description]],"")</f>
        <v/>
      </c>
      <c r="H1791" s="36" t="str">
        <f>IF(AND(TimeSpend[[#This Row],[Personnel number]]&lt;&gt;"",TimeSpend[[#This Row],[Date]]&lt;&gt;""),TimeSpend[[#This Row],[Start Time]],"")</f>
        <v/>
      </c>
      <c r="I1791" s="36" t="str">
        <f>IF(AND(TimeSpend[[#This Row],[Personnel number]]&lt;&gt;"",TimeSpend[[#This Row],[Date]]&lt;&gt;""),TimeSpend[[#This Row],[End Time]],"")</f>
        <v/>
      </c>
      <c r="J1791" t="str">
        <f>IF(AND(TimeSpend[[#This Row],[Personnel number]]&lt;&gt;"",TimeSpend[[#This Row],[Date]]&lt;&gt;""),TimeSpend[[#This Row],[Location]],"")</f>
        <v/>
      </c>
      <c r="K1791" t="str">
        <f>IF(AND(TimeSpend[[#This Row],[Personnel number]]&lt;&gt;"",TimeSpend[[#This Row],[Date]]&lt;&gt;""),TimeSpend[[#This Row],[Task]],"")</f>
        <v/>
      </c>
      <c r="L1791" t="str">
        <f>IF(AND(TimeSpend[[#This Row],[Personnel number]]&lt;&gt;"",TimeSpend[[#This Row],[Date]]&lt;&gt;""),Utilization!$J$2,"")</f>
        <v/>
      </c>
      <c r="M1791" t="str">
        <f>IF(AND(TimeSpend[[#This Row],[Personnel number]]&lt;&gt;"",TimeSpend[[#This Row],[Date]]&lt;&gt;""),TimeSpend[[#This Row],[Employee Name]],"")</f>
        <v/>
      </c>
      <c r="N1791" t="str">
        <f t="shared" si="54"/>
        <v/>
      </c>
      <c r="O1791" t="str">
        <f t="shared" si="55"/>
        <v/>
      </c>
      <c r="P1791" t="str">
        <f>IF(D1791&lt;&gt;"",VLOOKUP(D1791,Projects!B:C,2,0),"")</f>
        <v/>
      </c>
    </row>
    <row r="1792" spans="1:16" x14ac:dyDescent="0.25">
      <c r="A1792" t="str">
        <f>UPPER(IF(AND(TimeSpend[[#This Row],[Personnel number]]&lt;&gt;"",TimeSpend[[#This Row],[Date]]&lt;&gt;""),TimeSpend[[#This Row],[Personnel number]],""))</f>
        <v/>
      </c>
      <c r="B1792" s="85" t="str">
        <f>IF(AND(TimeSpend[[#This Row],[Personnel number]]&lt;&gt;"",TimeSpend[[#This Row],[Date]]&lt;&gt;""),TEXT(TimeSpend[[#This Row],[Date]],"[$-409]yyyyMMdd"),"")</f>
        <v/>
      </c>
      <c r="C1792" s="33" t="str">
        <f>IF(AND(TimeSpend[[#This Row],[Personnel number]]&lt;&gt;"",TimeSpend[[#This Row],[Date]]&lt;&gt;""),SUBSTITUTE(TimeSpend[[#This Row],[Hours]],",","."),"")</f>
        <v/>
      </c>
      <c r="D1792" t="str">
        <f>IF(AND(TimeSpend[[#This Row],[Personnel number]]&lt;&gt;"",TimeSpend[[#This Row],[Date]]&lt;&gt;""),TimeSpend[[#This Row],[Network]],"")</f>
        <v/>
      </c>
      <c r="E1792" t="str">
        <f>IF(AND(TimeSpend[[#This Row],[Personnel number]]&lt;&gt;"",TimeSpend[[#This Row],[Date]]&lt;&gt;""),TimeSpend[[#This Row],[Network Description]],"")</f>
        <v/>
      </c>
      <c r="F1792" t="str">
        <f>IF(AND(TimeSpend[[#This Row],[Personnel number]]&lt;&gt;"",TimeSpend[[#This Row],[Date]]&lt;&gt;""),TimeSpend[[#This Row],[Activity]],"")</f>
        <v/>
      </c>
      <c r="G1792" t="str">
        <f>IF(AND(TimeSpend[[#This Row],[Personnel number]]&lt;&gt;"",TimeSpend[[#This Row],[Date]]&lt;&gt;""),TimeSpend[[#This Row],[Activity description]],"")</f>
        <v/>
      </c>
      <c r="H1792" s="36" t="str">
        <f>IF(AND(TimeSpend[[#This Row],[Personnel number]]&lt;&gt;"",TimeSpend[[#This Row],[Date]]&lt;&gt;""),TimeSpend[[#This Row],[Start Time]],"")</f>
        <v/>
      </c>
      <c r="I1792" s="36" t="str">
        <f>IF(AND(TimeSpend[[#This Row],[Personnel number]]&lt;&gt;"",TimeSpend[[#This Row],[Date]]&lt;&gt;""),TimeSpend[[#This Row],[End Time]],"")</f>
        <v/>
      </c>
      <c r="J1792" t="str">
        <f>IF(AND(TimeSpend[[#This Row],[Personnel number]]&lt;&gt;"",TimeSpend[[#This Row],[Date]]&lt;&gt;""),TimeSpend[[#This Row],[Location]],"")</f>
        <v/>
      </c>
      <c r="K1792" t="str">
        <f>IF(AND(TimeSpend[[#This Row],[Personnel number]]&lt;&gt;"",TimeSpend[[#This Row],[Date]]&lt;&gt;""),TimeSpend[[#This Row],[Task]],"")</f>
        <v/>
      </c>
      <c r="L1792" t="str">
        <f>IF(AND(TimeSpend[[#This Row],[Personnel number]]&lt;&gt;"",TimeSpend[[#This Row],[Date]]&lt;&gt;""),Utilization!$J$2,"")</f>
        <v/>
      </c>
      <c r="M1792" t="str">
        <f>IF(AND(TimeSpend[[#This Row],[Personnel number]]&lt;&gt;"",TimeSpend[[#This Row],[Date]]&lt;&gt;""),TimeSpend[[#This Row],[Employee Name]],"")</f>
        <v/>
      </c>
      <c r="N1792" t="str">
        <f t="shared" si="54"/>
        <v/>
      </c>
      <c r="O1792" t="str">
        <f t="shared" si="55"/>
        <v/>
      </c>
      <c r="P1792" t="str">
        <f>IF(D1792&lt;&gt;"",VLOOKUP(D1792,Projects!B:C,2,0),"")</f>
        <v/>
      </c>
    </row>
    <row r="1793" spans="1:16" x14ac:dyDescent="0.25">
      <c r="A1793" t="str">
        <f>UPPER(IF(AND(TimeSpend[[#This Row],[Personnel number]]&lt;&gt;"",TimeSpend[[#This Row],[Date]]&lt;&gt;""),TimeSpend[[#This Row],[Personnel number]],""))</f>
        <v/>
      </c>
      <c r="B1793" s="85" t="str">
        <f>IF(AND(TimeSpend[[#This Row],[Personnel number]]&lt;&gt;"",TimeSpend[[#This Row],[Date]]&lt;&gt;""),TEXT(TimeSpend[[#This Row],[Date]],"[$-409]yyyyMMdd"),"")</f>
        <v/>
      </c>
      <c r="C1793" s="33" t="str">
        <f>IF(AND(TimeSpend[[#This Row],[Personnel number]]&lt;&gt;"",TimeSpend[[#This Row],[Date]]&lt;&gt;""),SUBSTITUTE(TimeSpend[[#This Row],[Hours]],",","."),"")</f>
        <v/>
      </c>
      <c r="D1793" t="str">
        <f>IF(AND(TimeSpend[[#This Row],[Personnel number]]&lt;&gt;"",TimeSpend[[#This Row],[Date]]&lt;&gt;""),TimeSpend[[#This Row],[Network]],"")</f>
        <v/>
      </c>
      <c r="E1793" t="str">
        <f>IF(AND(TimeSpend[[#This Row],[Personnel number]]&lt;&gt;"",TimeSpend[[#This Row],[Date]]&lt;&gt;""),TimeSpend[[#This Row],[Network Description]],"")</f>
        <v/>
      </c>
      <c r="F1793" t="str">
        <f>IF(AND(TimeSpend[[#This Row],[Personnel number]]&lt;&gt;"",TimeSpend[[#This Row],[Date]]&lt;&gt;""),TimeSpend[[#This Row],[Activity]],"")</f>
        <v/>
      </c>
      <c r="G1793" t="str">
        <f>IF(AND(TimeSpend[[#This Row],[Personnel number]]&lt;&gt;"",TimeSpend[[#This Row],[Date]]&lt;&gt;""),TimeSpend[[#This Row],[Activity description]],"")</f>
        <v/>
      </c>
      <c r="H1793" s="36" t="str">
        <f>IF(AND(TimeSpend[[#This Row],[Personnel number]]&lt;&gt;"",TimeSpend[[#This Row],[Date]]&lt;&gt;""),TimeSpend[[#This Row],[Start Time]],"")</f>
        <v/>
      </c>
      <c r="I1793" s="36" t="str">
        <f>IF(AND(TimeSpend[[#This Row],[Personnel number]]&lt;&gt;"",TimeSpend[[#This Row],[Date]]&lt;&gt;""),TimeSpend[[#This Row],[End Time]],"")</f>
        <v/>
      </c>
      <c r="J1793" t="str">
        <f>IF(AND(TimeSpend[[#This Row],[Personnel number]]&lt;&gt;"",TimeSpend[[#This Row],[Date]]&lt;&gt;""),TimeSpend[[#This Row],[Location]],"")</f>
        <v/>
      </c>
      <c r="K1793" t="str">
        <f>IF(AND(TimeSpend[[#This Row],[Personnel number]]&lt;&gt;"",TimeSpend[[#This Row],[Date]]&lt;&gt;""),TimeSpend[[#This Row],[Task]],"")</f>
        <v/>
      </c>
      <c r="L1793" t="str">
        <f>IF(AND(TimeSpend[[#This Row],[Personnel number]]&lt;&gt;"",TimeSpend[[#This Row],[Date]]&lt;&gt;""),Utilization!$J$2,"")</f>
        <v/>
      </c>
      <c r="M1793" t="str">
        <f>IF(AND(TimeSpend[[#This Row],[Personnel number]]&lt;&gt;"",TimeSpend[[#This Row],[Date]]&lt;&gt;""),TimeSpend[[#This Row],[Employee Name]],"")</f>
        <v/>
      </c>
      <c r="N1793" t="str">
        <f t="shared" si="54"/>
        <v/>
      </c>
      <c r="O1793" t="str">
        <f t="shared" si="55"/>
        <v/>
      </c>
      <c r="P1793" t="str">
        <f>IF(D1793&lt;&gt;"",VLOOKUP(D1793,Projects!B:C,2,0),"")</f>
        <v/>
      </c>
    </row>
    <row r="1794" spans="1:16" x14ac:dyDescent="0.25">
      <c r="A1794" t="str">
        <f>UPPER(IF(AND(TimeSpend[[#This Row],[Personnel number]]&lt;&gt;"",TimeSpend[[#This Row],[Date]]&lt;&gt;""),TimeSpend[[#This Row],[Personnel number]],""))</f>
        <v/>
      </c>
      <c r="B1794" s="85" t="str">
        <f>IF(AND(TimeSpend[[#This Row],[Personnel number]]&lt;&gt;"",TimeSpend[[#This Row],[Date]]&lt;&gt;""),TEXT(TimeSpend[[#This Row],[Date]],"[$-409]yyyyMMdd"),"")</f>
        <v/>
      </c>
      <c r="C1794" s="33" t="str">
        <f>IF(AND(TimeSpend[[#This Row],[Personnel number]]&lt;&gt;"",TimeSpend[[#This Row],[Date]]&lt;&gt;""),SUBSTITUTE(TimeSpend[[#This Row],[Hours]],",","."),"")</f>
        <v/>
      </c>
      <c r="D1794" t="str">
        <f>IF(AND(TimeSpend[[#This Row],[Personnel number]]&lt;&gt;"",TimeSpend[[#This Row],[Date]]&lt;&gt;""),TimeSpend[[#This Row],[Network]],"")</f>
        <v/>
      </c>
      <c r="E1794" t="str">
        <f>IF(AND(TimeSpend[[#This Row],[Personnel number]]&lt;&gt;"",TimeSpend[[#This Row],[Date]]&lt;&gt;""),TimeSpend[[#This Row],[Network Description]],"")</f>
        <v/>
      </c>
      <c r="F1794" t="str">
        <f>IF(AND(TimeSpend[[#This Row],[Personnel number]]&lt;&gt;"",TimeSpend[[#This Row],[Date]]&lt;&gt;""),TimeSpend[[#This Row],[Activity]],"")</f>
        <v/>
      </c>
      <c r="G1794" t="str">
        <f>IF(AND(TimeSpend[[#This Row],[Personnel number]]&lt;&gt;"",TimeSpend[[#This Row],[Date]]&lt;&gt;""),TimeSpend[[#This Row],[Activity description]],"")</f>
        <v/>
      </c>
      <c r="H1794" s="36" t="str">
        <f>IF(AND(TimeSpend[[#This Row],[Personnel number]]&lt;&gt;"",TimeSpend[[#This Row],[Date]]&lt;&gt;""),TimeSpend[[#This Row],[Start Time]],"")</f>
        <v/>
      </c>
      <c r="I1794" s="36" t="str">
        <f>IF(AND(TimeSpend[[#This Row],[Personnel number]]&lt;&gt;"",TimeSpend[[#This Row],[Date]]&lt;&gt;""),TimeSpend[[#This Row],[End Time]],"")</f>
        <v/>
      </c>
      <c r="J1794" t="str">
        <f>IF(AND(TimeSpend[[#This Row],[Personnel number]]&lt;&gt;"",TimeSpend[[#This Row],[Date]]&lt;&gt;""),TimeSpend[[#This Row],[Location]],"")</f>
        <v/>
      </c>
      <c r="K1794" t="str">
        <f>IF(AND(TimeSpend[[#This Row],[Personnel number]]&lt;&gt;"",TimeSpend[[#This Row],[Date]]&lt;&gt;""),TimeSpend[[#This Row],[Task]],"")</f>
        <v/>
      </c>
      <c r="L1794" t="str">
        <f>IF(AND(TimeSpend[[#This Row],[Personnel number]]&lt;&gt;"",TimeSpend[[#This Row],[Date]]&lt;&gt;""),Utilization!$J$2,"")</f>
        <v/>
      </c>
      <c r="M1794" t="str">
        <f>IF(AND(TimeSpend[[#This Row],[Personnel number]]&lt;&gt;"",TimeSpend[[#This Row],[Date]]&lt;&gt;""),TimeSpend[[#This Row],[Employee Name]],"")</f>
        <v/>
      </c>
      <c r="N1794" t="str">
        <f t="shared" ref="N1794:N1857" si="56">IF(A1794&lt;&gt;"",ROW(A1794)-1,"")</f>
        <v/>
      </c>
      <c r="O1794" t="str">
        <f t="shared" ref="O1794:O1857" si="57">IF(A1794&lt;&gt;"",L1794&amp;"-"&amp;N1794,"")</f>
        <v/>
      </c>
      <c r="P1794" t="str">
        <f>IF(D1794&lt;&gt;"",VLOOKUP(D1794,Projects!B:C,2,0),"")</f>
        <v/>
      </c>
    </row>
    <row r="1795" spans="1:16" x14ac:dyDescent="0.25">
      <c r="A1795" t="str">
        <f>UPPER(IF(AND(TimeSpend[[#This Row],[Personnel number]]&lt;&gt;"",TimeSpend[[#This Row],[Date]]&lt;&gt;""),TimeSpend[[#This Row],[Personnel number]],""))</f>
        <v/>
      </c>
      <c r="B1795" s="85" t="str">
        <f>IF(AND(TimeSpend[[#This Row],[Personnel number]]&lt;&gt;"",TimeSpend[[#This Row],[Date]]&lt;&gt;""),TEXT(TimeSpend[[#This Row],[Date]],"[$-409]yyyyMMdd"),"")</f>
        <v/>
      </c>
      <c r="C1795" s="33" t="str">
        <f>IF(AND(TimeSpend[[#This Row],[Personnel number]]&lt;&gt;"",TimeSpend[[#This Row],[Date]]&lt;&gt;""),SUBSTITUTE(TimeSpend[[#This Row],[Hours]],",","."),"")</f>
        <v/>
      </c>
      <c r="D1795" t="str">
        <f>IF(AND(TimeSpend[[#This Row],[Personnel number]]&lt;&gt;"",TimeSpend[[#This Row],[Date]]&lt;&gt;""),TimeSpend[[#This Row],[Network]],"")</f>
        <v/>
      </c>
      <c r="E1795" t="str">
        <f>IF(AND(TimeSpend[[#This Row],[Personnel number]]&lt;&gt;"",TimeSpend[[#This Row],[Date]]&lt;&gt;""),TimeSpend[[#This Row],[Network Description]],"")</f>
        <v/>
      </c>
      <c r="F1795" t="str">
        <f>IF(AND(TimeSpend[[#This Row],[Personnel number]]&lt;&gt;"",TimeSpend[[#This Row],[Date]]&lt;&gt;""),TimeSpend[[#This Row],[Activity]],"")</f>
        <v/>
      </c>
      <c r="G1795" t="str">
        <f>IF(AND(TimeSpend[[#This Row],[Personnel number]]&lt;&gt;"",TimeSpend[[#This Row],[Date]]&lt;&gt;""),TimeSpend[[#This Row],[Activity description]],"")</f>
        <v/>
      </c>
      <c r="H1795" s="36" t="str">
        <f>IF(AND(TimeSpend[[#This Row],[Personnel number]]&lt;&gt;"",TimeSpend[[#This Row],[Date]]&lt;&gt;""),TimeSpend[[#This Row],[Start Time]],"")</f>
        <v/>
      </c>
      <c r="I1795" s="36" t="str">
        <f>IF(AND(TimeSpend[[#This Row],[Personnel number]]&lt;&gt;"",TimeSpend[[#This Row],[Date]]&lt;&gt;""),TimeSpend[[#This Row],[End Time]],"")</f>
        <v/>
      </c>
      <c r="J1795" t="str">
        <f>IF(AND(TimeSpend[[#This Row],[Personnel number]]&lt;&gt;"",TimeSpend[[#This Row],[Date]]&lt;&gt;""),TimeSpend[[#This Row],[Location]],"")</f>
        <v/>
      </c>
      <c r="K1795" t="str">
        <f>IF(AND(TimeSpend[[#This Row],[Personnel number]]&lt;&gt;"",TimeSpend[[#This Row],[Date]]&lt;&gt;""),TimeSpend[[#This Row],[Task]],"")</f>
        <v/>
      </c>
      <c r="L1795" t="str">
        <f>IF(AND(TimeSpend[[#This Row],[Personnel number]]&lt;&gt;"",TimeSpend[[#This Row],[Date]]&lt;&gt;""),Utilization!$J$2,"")</f>
        <v/>
      </c>
      <c r="M1795" t="str">
        <f>IF(AND(TimeSpend[[#This Row],[Personnel number]]&lt;&gt;"",TimeSpend[[#This Row],[Date]]&lt;&gt;""),TimeSpend[[#This Row],[Employee Name]],"")</f>
        <v/>
      </c>
      <c r="N1795" t="str">
        <f t="shared" si="56"/>
        <v/>
      </c>
      <c r="O1795" t="str">
        <f t="shared" si="57"/>
        <v/>
      </c>
      <c r="P1795" t="str">
        <f>IF(D1795&lt;&gt;"",VLOOKUP(D1795,Projects!B:C,2,0),"")</f>
        <v/>
      </c>
    </row>
    <row r="1796" spans="1:16" x14ac:dyDescent="0.25">
      <c r="A1796" t="str">
        <f>UPPER(IF(AND(TimeSpend[[#This Row],[Personnel number]]&lt;&gt;"",TimeSpend[[#This Row],[Date]]&lt;&gt;""),TimeSpend[[#This Row],[Personnel number]],""))</f>
        <v/>
      </c>
      <c r="B1796" s="85" t="str">
        <f>IF(AND(TimeSpend[[#This Row],[Personnel number]]&lt;&gt;"",TimeSpend[[#This Row],[Date]]&lt;&gt;""),TEXT(TimeSpend[[#This Row],[Date]],"[$-409]yyyyMMdd"),"")</f>
        <v/>
      </c>
      <c r="C1796" s="33" t="str">
        <f>IF(AND(TimeSpend[[#This Row],[Personnel number]]&lt;&gt;"",TimeSpend[[#This Row],[Date]]&lt;&gt;""),SUBSTITUTE(TimeSpend[[#This Row],[Hours]],",","."),"")</f>
        <v/>
      </c>
      <c r="D1796" t="str">
        <f>IF(AND(TimeSpend[[#This Row],[Personnel number]]&lt;&gt;"",TimeSpend[[#This Row],[Date]]&lt;&gt;""),TimeSpend[[#This Row],[Network]],"")</f>
        <v/>
      </c>
      <c r="E1796" t="str">
        <f>IF(AND(TimeSpend[[#This Row],[Personnel number]]&lt;&gt;"",TimeSpend[[#This Row],[Date]]&lt;&gt;""),TimeSpend[[#This Row],[Network Description]],"")</f>
        <v/>
      </c>
      <c r="F1796" t="str">
        <f>IF(AND(TimeSpend[[#This Row],[Personnel number]]&lt;&gt;"",TimeSpend[[#This Row],[Date]]&lt;&gt;""),TimeSpend[[#This Row],[Activity]],"")</f>
        <v/>
      </c>
      <c r="G1796" t="str">
        <f>IF(AND(TimeSpend[[#This Row],[Personnel number]]&lt;&gt;"",TimeSpend[[#This Row],[Date]]&lt;&gt;""),TimeSpend[[#This Row],[Activity description]],"")</f>
        <v/>
      </c>
      <c r="H1796" s="36" t="str">
        <f>IF(AND(TimeSpend[[#This Row],[Personnel number]]&lt;&gt;"",TimeSpend[[#This Row],[Date]]&lt;&gt;""),TimeSpend[[#This Row],[Start Time]],"")</f>
        <v/>
      </c>
      <c r="I1796" s="36" t="str">
        <f>IF(AND(TimeSpend[[#This Row],[Personnel number]]&lt;&gt;"",TimeSpend[[#This Row],[Date]]&lt;&gt;""),TimeSpend[[#This Row],[End Time]],"")</f>
        <v/>
      </c>
      <c r="J1796" t="str">
        <f>IF(AND(TimeSpend[[#This Row],[Personnel number]]&lt;&gt;"",TimeSpend[[#This Row],[Date]]&lt;&gt;""),TimeSpend[[#This Row],[Location]],"")</f>
        <v/>
      </c>
      <c r="K1796" t="str">
        <f>IF(AND(TimeSpend[[#This Row],[Personnel number]]&lt;&gt;"",TimeSpend[[#This Row],[Date]]&lt;&gt;""),TimeSpend[[#This Row],[Task]],"")</f>
        <v/>
      </c>
      <c r="L1796" t="str">
        <f>IF(AND(TimeSpend[[#This Row],[Personnel number]]&lt;&gt;"",TimeSpend[[#This Row],[Date]]&lt;&gt;""),Utilization!$J$2,"")</f>
        <v/>
      </c>
      <c r="M1796" t="str">
        <f>IF(AND(TimeSpend[[#This Row],[Personnel number]]&lt;&gt;"",TimeSpend[[#This Row],[Date]]&lt;&gt;""),TimeSpend[[#This Row],[Employee Name]],"")</f>
        <v/>
      </c>
      <c r="N1796" t="str">
        <f t="shared" si="56"/>
        <v/>
      </c>
      <c r="O1796" t="str">
        <f t="shared" si="57"/>
        <v/>
      </c>
      <c r="P1796" t="str">
        <f>IF(D1796&lt;&gt;"",VLOOKUP(D1796,Projects!B:C,2,0),"")</f>
        <v/>
      </c>
    </row>
    <row r="1797" spans="1:16" x14ac:dyDescent="0.25">
      <c r="A1797" t="str">
        <f>UPPER(IF(AND(TimeSpend[[#This Row],[Personnel number]]&lt;&gt;"",TimeSpend[[#This Row],[Date]]&lt;&gt;""),TimeSpend[[#This Row],[Personnel number]],""))</f>
        <v/>
      </c>
      <c r="B1797" s="85" t="str">
        <f>IF(AND(TimeSpend[[#This Row],[Personnel number]]&lt;&gt;"",TimeSpend[[#This Row],[Date]]&lt;&gt;""),TEXT(TimeSpend[[#This Row],[Date]],"[$-409]yyyyMMdd"),"")</f>
        <v/>
      </c>
      <c r="C1797" s="33" t="str">
        <f>IF(AND(TimeSpend[[#This Row],[Personnel number]]&lt;&gt;"",TimeSpend[[#This Row],[Date]]&lt;&gt;""),SUBSTITUTE(TimeSpend[[#This Row],[Hours]],",","."),"")</f>
        <v/>
      </c>
      <c r="D1797" t="str">
        <f>IF(AND(TimeSpend[[#This Row],[Personnel number]]&lt;&gt;"",TimeSpend[[#This Row],[Date]]&lt;&gt;""),TimeSpend[[#This Row],[Network]],"")</f>
        <v/>
      </c>
      <c r="E1797" t="str">
        <f>IF(AND(TimeSpend[[#This Row],[Personnel number]]&lt;&gt;"",TimeSpend[[#This Row],[Date]]&lt;&gt;""),TimeSpend[[#This Row],[Network Description]],"")</f>
        <v/>
      </c>
      <c r="F1797" t="str">
        <f>IF(AND(TimeSpend[[#This Row],[Personnel number]]&lt;&gt;"",TimeSpend[[#This Row],[Date]]&lt;&gt;""),TimeSpend[[#This Row],[Activity]],"")</f>
        <v/>
      </c>
      <c r="G1797" t="str">
        <f>IF(AND(TimeSpend[[#This Row],[Personnel number]]&lt;&gt;"",TimeSpend[[#This Row],[Date]]&lt;&gt;""),TimeSpend[[#This Row],[Activity description]],"")</f>
        <v/>
      </c>
      <c r="H1797" s="36" t="str">
        <f>IF(AND(TimeSpend[[#This Row],[Personnel number]]&lt;&gt;"",TimeSpend[[#This Row],[Date]]&lt;&gt;""),TimeSpend[[#This Row],[Start Time]],"")</f>
        <v/>
      </c>
      <c r="I1797" s="36" t="str">
        <f>IF(AND(TimeSpend[[#This Row],[Personnel number]]&lt;&gt;"",TimeSpend[[#This Row],[Date]]&lt;&gt;""),TimeSpend[[#This Row],[End Time]],"")</f>
        <v/>
      </c>
      <c r="J1797" t="str">
        <f>IF(AND(TimeSpend[[#This Row],[Personnel number]]&lt;&gt;"",TimeSpend[[#This Row],[Date]]&lt;&gt;""),TimeSpend[[#This Row],[Location]],"")</f>
        <v/>
      </c>
      <c r="K1797" t="str">
        <f>IF(AND(TimeSpend[[#This Row],[Personnel number]]&lt;&gt;"",TimeSpend[[#This Row],[Date]]&lt;&gt;""),TimeSpend[[#This Row],[Task]],"")</f>
        <v/>
      </c>
      <c r="L1797" t="str">
        <f>IF(AND(TimeSpend[[#This Row],[Personnel number]]&lt;&gt;"",TimeSpend[[#This Row],[Date]]&lt;&gt;""),Utilization!$J$2,"")</f>
        <v/>
      </c>
      <c r="M1797" t="str">
        <f>IF(AND(TimeSpend[[#This Row],[Personnel number]]&lt;&gt;"",TimeSpend[[#This Row],[Date]]&lt;&gt;""),TimeSpend[[#This Row],[Employee Name]],"")</f>
        <v/>
      </c>
      <c r="N1797" t="str">
        <f t="shared" si="56"/>
        <v/>
      </c>
      <c r="O1797" t="str">
        <f t="shared" si="57"/>
        <v/>
      </c>
      <c r="P1797" t="str">
        <f>IF(D1797&lt;&gt;"",VLOOKUP(D1797,Projects!B:C,2,0),"")</f>
        <v/>
      </c>
    </row>
    <row r="1798" spans="1:16" x14ac:dyDescent="0.25">
      <c r="A1798" t="str">
        <f>UPPER(IF(AND(TimeSpend[[#This Row],[Personnel number]]&lt;&gt;"",TimeSpend[[#This Row],[Date]]&lt;&gt;""),TimeSpend[[#This Row],[Personnel number]],""))</f>
        <v/>
      </c>
      <c r="B1798" s="85" t="str">
        <f>IF(AND(TimeSpend[[#This Row],[Personnel number]]&lt;&gt;"",TimeSpend[[#This Row],[Date]]&lt;&gt;""),TEXT(TimeSpend[[#This Row],[Date]],"[$-409]yyyyMMdd"),"")</f>
        <v/>
      </c>
      <c r="C1798" s="33" t="str">
        <f>IF(AND(TimeSpend[[#This Row],[Personnel number]]&lt;&gt;"",TimeSpend[[#This Row],[Date]]&lt;&gt;""),SUBSTITUTE(TimeSpend[[#This Row],[Hours]],",","."),"")</f>
        <v/>
      </c>
      <c r="D1798" t="str">
        <f>IF(AND(TimeSpend[[#This Row],[Personnel number]]&lt;&gt;"",TimeSpend[[#This Row],[Date]]&lt;&gt;""),TimeSpend[[#This Row],[Network]],"")</f>
        <v/>
      </c>
      <c r="E1798" t="str">
        <f>IF(AND(TimeSpend[[#This Row],[Personnel number]]&lt;&gt;"",TimeSpend[[#This Row],[Date]]&lt;&gt;""),TimeSpend[[#This Row],[Network Description]],"")</f>
        <v/>
      </c>
      <c r="F1798" t="str">
        <f>IF(AND(TimeSpend[[#This Row],[Personnel number]]&lt;&gt;"",TimeSpend[[#This Row],[Date]]&lt;&gt;""),TimeSpend[[#This Row],[Activity]],"")</f>
        <v/>
      </c>
      <c r="G1798" t="str">
        <f>IF(AND(TimeSpend[[#This Row],[Personnel number]]&lt;&gt;"",TimeSpend[[#This Row],[Date]]&lt;&gt;""),TimeSpend[[#This Row],[Activity description]],"")</f>
        <v/>
      </c>
      <c r="H1798" s="36" t="str">
        <f>IF(AND(TimeSpend[[#This Row],[Personnel number]]&lt;&gt;"",TimeSpend[[#This Row],[Date]]&lt;&gt;""),TimeSpend[[#This Row],[Start Time]],"")</f>
        <v/>
      </c>
      <c r="I1798" s="36" t="str">
        <f>IF(AND(TimeSpend[[#This Row],[Personnel number]]&lt;&gt;"",TimeSpend[[#This Row],[Date]]&lt;&gt;""),TimeSpend[[#This Row],[End Time]],"")</f>
        <v/>
      </c>
      <c r="J1798" t="str">
        <f>IF(AND(TimeSpend[[#This Row],[Personnel number]]&lt;&gt;"",TimeSpend[[#This Row],[Date]]&lt;&gt;""),TimeSpend[[#This Row],[Location]],"")</f>
        <v/>
      </c>
      <c r="K1798" t="str">
        <f>IF(AND(TimeSpend[[#This Row],[Personnel number]]&lt;&gt;"",TimeSpend[[#This Row],[Date]]&lt;&gt;""),TimeSpend[[#This Row],[Task]],"")</f>
        <v/>
      </c>
      <c r="L1798" t="str">
        <f>IF(AND(TimeSpend[[#This Row],[Personnel number]]&lt;&gt;"",TimeSpend[[#This Row],[Date]]&lt;&gt;""),Utilization!$J$2,"")</f>
        <v/>
      </c>
      <c r="M1798" t="str">
        <f>IF(AND(TimeSpend[[#This Row],[Personnel number]]&lt;&gt;"",TimeSpend[[#This Row],[Date]]&lt;&gt;""),TimeSpend[[#This Row],[Employee Name]],"")</f>
        <v/>
      </c>
      <c r="N1798" t="str">
        <f t="shared" si="56"/>
        <v/>
      </c>
      <c r="O1798" t="str">
        <f t="shared" si="57"/>
        <v/>
      </c>
      <c r="P1798" t="str">
        <f>IF(D1798&lt;&gt;"",VLOOKUP(D1798,Projects!B:C,2,0),"")</f>
        <v/>
      </c>
    </row>
    <row r="1799" spans="1:16" x14ac:dyDescent="0.25">
      <c r="A1799" t="str">
        <f>UPPER(IF(AND(TimeSpend[[#This Row],[Personnel number]]&lt;&gt;"",TimeSpend[[#This Row],[Date]]&lt;&gt;""),TimeSpend[[#This Row],[Personnel number]],""))</f>
        <v/>
      </c>
      <c r="B1799" s="85" t="str">
        <f>IF(AND(TimeSpend[[#This Row],[Personnel number]]&lt;&gt;"",TimeSpend[[#This Row],[Date]]&lt;&gt;""),TEXT(TimeSpend[[#This Row],[Date]],"[$-409]yyyyMMdd"),"")</f>
        <v/>
      </c>
      <c r="C1799" s="33" t="str">
        <f>IF(AND(TimeSpend[[#This Row],[Personnel number]]&lt;&gt;"",TimeSpend[[#This Row],[Date]]&lt;&gt;""),SUBSTITUTE(TimeSpend[[#This Row],[Hours]],",","."),"")</f>
        <v/>
      </c>
      <c r="D1799" t="str">
        <f>IF(AND(TimeSpend[[#This Row],[Personnel number]]&lt;&gt;"",TimeSpend[[#This Row],[Date]]&lt;&gt;""),TimeSpend[[#This Row],[Network]],"")</f>
        <v/>
      </c>
      <c r="E1799" t="str">
        <f>IF(AND(TimeSpend[[#This Row],[Personnel number]]&lt;&gt;"",TimeSpend[[#This Row],[Date]]&lt;&gt;""),TimeSpend[[#This Row],[Network Description]],"")</f>
        <v/>
      </c>
      <c r="F1799" t="str">
        <f>IF(AND(TimeSpend[[#This Row],[Personnel number]]&lt;&gt;"",TimeSpend[[#This Row],[Date]]&lt;&gt;""),TimeSpend[[#This Row],[Activity]],"")</f>
        <v/>
      </c>
      <c r="G1799" t="str">
        <f>IF(AND(TimeSpend[[#This Row],[Personnel number]]&lt;&gt;"",TimeSpend[[#This Row],[Date]]&lt;&gt;""),TimeSpend[[#This Row],[Activity description]],"")</f>
        <v/>
      </c>
      <c r="H1799" s="36" t="str">
        <f>IF(AND(TimeSpend[[#This Row],[Personnel number]]&lt;&gt;"",TimeSpend[[#This Row],[Date]]&lt;&gt;""),TimeSpend[[#This Row],[Start Time]],"")</f>
        <v/>
      </c>
      <c r="I1799" s="36" t="str">
        <f>IF(AND(TimeSpend[[#This Row],[Personnel number]]&lt;&gt;"",TimeSpend[[#This Row],[Date]]&lt;&gt;""),TimeSpend[[#This Row],[End Time]],"")</f>
        <v/>
      </c>
      <c r="J1799" t="str">
        <f>IF(AND(TimeSpend[[#This Row],[Personnel number]]&lt;&gt;"",TimeSpend[[#This Row],[Date]]&lt;&gt;""),TimeSpend[[#This Row],[Location]],"")</f>
        <v/>
      </c>
      <c r="K1799" t="str">
        <f>IF(AND(TimeSpend[[#This Row],[Personnel number]]&lt;&gt;"",TimeSpend[[#This Row],[Date]]&lt;&gt;""),TimeSpend[[#This Row],[Task]],"")</f>
        <v/>
      </c>
      <c r="L1799" t="str">
        <f>IF(AND(TimeSpend[[#This Row],[Personnel number]]&lt;&gt;"",TimeSpend[[#This Row],[Date]]&lt;&gt;""),Utilization!$J$2,"")</f>
        <v/>
      </c>
      <c r="M1799" t="str">
        <f>IF(AND(TimeSpend[[#This Row],[Personnel number]]&lt;&gt;"",TimeSpend[[#This Row],[Date]]&lt;&gt;""),TimeSpend[[#This Row],[Employee Name]],"")</f>
        <v/>
      </c>
      <c r="N1799" t="str">
        <f t="shared" si="56"/>
        <v/>
      </c>
      <c r="O1799" t="str">
        <f t="shared" si="57"/>
        <v/>
      </c>
      <c r="P1799" t="str">
        <f>IF(D1799&lt;&gt;"",VLOOKUP(D1799,Projects!B:C,2,0),"")</f>
        <v/>
      </c>
    </row>
    <row r="1800" spans="1:16" x14ac:dyDescent="0.25">
      <c r="A1800" t="str">
        <f>UPPER(IF(AND(TimeSpend[[#This Row],[Personnel number]]&lt;&gt;"",TimeSpend[[#This Row],[Date]]&lt;&gt;""),TimeSpend[[#This Row],[Personnel number]],""))</f>
        <v/>
      </c>
      <c r="B1800" s="85" t="str">
        <f>IF(AND(TimeSpend[[#This Row],[Personnel number]]&lt;&gt;"",TimeSpend[[#This Row],[Date]]&lt;&gt;""),TEXT(TimeSpend[[#This Row],[Date]],"[$-409]yyyyMMdd"),"")</f>
        <v/>
      </c>
      <c r="C1800" s="33" t="str">
        <f>IF(AND(TimeSpend[[#This Row],[Personnel number]]&lt;&gt;"",TimeSpend[[#This Row],[Date]]&lt;&gt;""),SUBSTITUTE(TimeSpend[[#This Row],[Hours]],",","."),"")</f>
        <v/>
      </c>
      <c r="D1800" t="str">
        <f>IF(AND(TimeSpend[[#This Row],[Personnel number]]&lt;&gt;"",TimeSpend[[#This Row],[Date]]&lt;&gt;""),TimeSpend[[#This Row],[Network]],"")</f>
        <v/>
      </c>
      <c r="E1800" t="str">
        <f>IF(AND(TimeSpend[[#This Row],[Personnel number]]&lt;&gt;"",TimeSpend[[#This Row],[Date]]&lt;&gt;""),TimeSpend[[#This Row],[Network Description]],"")</f>
        <v/>
      </c>
      <c r="F1800" t="str">
        <f>IF(AND(TimeSpend[[#This Row],[Personnel number]]&lt;&gt;"",TimeSpend[[#This Row],[Date]]&lt;&gt;""),TimeSpend[[#This Row],[Activity]],"")</f>
        <v/>
      </c>
      <c r="G1800" t="str">
        <f>IF(AND(TimeSpend[[#This Row],[Personnel number]]&lt;&gt;"",TimeSpend[[#This Row],[Date]]&lt;&gt;""),TimeSpend[[#This Row],[Activity description]],"")</f>
        <v/>
      </c>
      <c r="H1800" s="36" t="str">
        <f>IF(AND(TimeSpend[[#This Row],[Personnel number]]&lt;&gt;"",TimeSpend[[#This Row],[Date]]&lt;&gt;""),TimeSpend[[#This Row],[Start Time]],"")</f>
        <v/>
      </c>
      <c r="I1800" s="36" t="str">
        <f>IF(AND(TimeSpend[[#This Row],[Personnel number]]&lt;&gt;"",TimeSpend[[#This Row],[Date]]&lt;&gt;""),TimeSpend[[#This Row],[End Time]],"")</f>
        <v/>
      </c>
      <c r="J1800" t="str">
        <f>IF(AND(TimeSpend[[#This Row],[Personnel number]]&lt;&gt;"",TimeSpend[[#This Row],[Date]]&lt;&gt;""),TimeSpend[[#This Row],[Location]],"")</f>
        <v/>
      </c>
      <c r="K1800" t="str">
        <f>IF(AND(TimeSpend[[#This Row],[Personnel number]]&lt;&gt;"",TimeSpend[[#This Row],[Date]]&lt;&gt;""),TimeSpend[[#This Row],[Task]],"")</f>
        <v/>
      </c>
      <c r="L1800" t="str">
        <f>IF(AND(TimeSpend[[#This Row],[Personnel number]]&lt;&gt;"",TimeSpend[[#This Row],[Date]]&lt;&gt;""),Utilization!$J$2,"")</f>
        <v/>
      </c>
      <c r="M1800" t="str">
        <f>IF(AND(TimeSpend[[#This Row],[Personnel number]]&lt;&gt;"",TimeSpend[[#This Row],[Date]]&lt;&gt;""),TimeSpend[[#This Row],[Employee Name]],"")</f>
        <v/>
      </c>
      <c r="N1800" t="str">
        <f t="shared" si="56"/>
        <v/>
      </c>
      <c r="O1800" t="str">
        <f t="shared" si="57"/>
        <v/>
      </c>
      <c r="P1800" t="str">
        <f>IF(D1800&lt;&gt;"",VLOOKUP(D1800,Projects!B:C,2,0),"")</f>
        <v/>
      </c>
    </row>
    <row r="1801" spans="1:16" x14ac:dyDescent="0.25">
      <c r="A1801" t="str">
        <f>UPPER(IF(AND(TimeSpend[[#This Row],[Personnel number]]&lt;&gt;"",TimeSpend[[#This Row],[Date]]&lt;&gt;""),TimeSpend[[#This Row],[Personnel number]],""))</f>
        <v/>
      </c>
      <c r="B1801" s="85" t="str">
        <f>IF(AND(TimeSpend[[#This Row],[Personnel number]]&lt;&gt;"",TimeSpend[[#This Row],[Date]]&lt;&gt;""),TEXT(TimeSpend[[#This Row],[Date]],"[$-409]yyyyMMdd"),"")</f>
        <v/>
      </c>
      <c r="C1801" s="33" t="str">
        <f>IF(AND(TimeSpend[[#This Row],[Personnel number]]&lt;&gt;"",TimeSpend[[#This Row],[Date]]&lt;&gt;""),SUBSTITUTE(TimeSpend[[#This Row],[Hours]],",","."),"")</f>
        <v/>
      </c>
      <c r="D1801" t="str">
        <f>IF(AND(TimeSpend[[#This Row],[Personnel number]]&lt;&gt;"",TimeSpend[[#This Row],[Date]]&lt;&gt;""),TimeSpend[[#This Row],[Network]],"")</f>
        <v/>
      </c>
      <c r="E1801" t="str">
        <f>IF(AND(TimeSpend[[#This Row],[Personnel number]]&lt;&gt;"",TimeSpend[[#This Row],[Date]]&lt;&gt;""),TimeSpend[[#This Row],[Network Description]],"")</f>
        <v/>
      </c>
      <c r="F1801" t="str">
        <f>IF(AND(TimeSpend[[#This Row],[Personnel number]]&lt;&gt;"",TimeSpend[[#This Row],[Date]]&lt;&gt;""),TimeSpend[[#This Row],[Activity]],"")</f>
        <v/>
      </c>
      <c r="G1801" t="str">
        <f>IF(AND(TimeSpend[[#This Row],[Personnel number]]&lt;&gt;"",TimeSpend[[#This Row],[Date]]&lt;&gt;""),TimeSpend[[#This Row],[Activity description]],"")</f>
        <v/>
      </c>
      <c r="H1801" s="36" t="str">
        <f>IF(AND(TimeSpend[[#This Row],[Personnel number]]&lt;&gt;"",TimeSpend[[#This Row],[Date]]&lt;&gt;""),TimeSpend[[#This Row],[Start Time]],"")</f>
        <v/>
      </c>
      <c r="I1801" s="36" t="str">
        <f>IF(AND(TimeSpend[[#This Row],[Personnel number]]&lt;&gt;"",TimeSpend[[#This Row],[Date]]&lt;&gt;""),TimeSpend[[#This Row],[End Time]],"")</f>
        <v/>
      </c>
      <c r="J1801" t="str">
        <f>IF(AND(TimeSpend[[#This Row],[Personnel number]]&lt;&gt;"",TimeSpend[[#This Row],[Date]]&lt;&gt;""),TimeSpend[[#This Row],[Location]],"")</f>
        <v/>
      </c>
      <c r="K1801" t="str">
        <f>IF(AND(TimeSpend[[#This Row],[Personnel number]]&lt;&gt;"",TimeSpend[[#This Row],[Date]]&lt;&gt;""),TimeSpend[[#This Row],[Task]],"")</f>
        <v/>
      </c>
      <c r="L1801" t="str">
        <f>IF(AND(TimeSpend[[#This Row],[Personnel number]]&lt;&gt;"",TimeSpend[[#This Row],[Date]]&lt;&gt;""),Utilization!$J$2,"")</f>
        <v/>
      </c>
      <c r="M1801" t="str">
        <f>IF(AND(TimeSpend[[#This Row],[Personnel number]]&lt;&gt;"",TimeSpend[[#This Row],[Date]]&lt;&gt;""),TimeSpend[[#This Row],[Employee Name]],"")</f>
        <v/>
      </c>
      <c r="N1801" t="str">
        <f t="shared" si="56"/>
        <v/>
      </c>
      <c r="O1801" t="str">
        <f t="shared" si="57"/>
        <v/>
      </c>
      <c r="P1801" t="str">
        <f>IF(D1801&lt;&gt;"",VLOOKUP(D1801,Projects!B:C,2,0),"")</f>
        <v/>
      </c>
    </row>
    <row r="1802" spans="1:16" x14ac:dyDescent="0.25">
      <c r="A1802" t="str">
        <f>UPPER(IF(AND(TimeSpend[[#This Row],[Personnel number]]&lt;&gt;"",TimeSpend[[#This Row],[Date]]&lt;&gt;""),TimeSpend[[#This Row],[Personnel number]],""))</f>
        <v/>
      </c>
      <c r="B1802" s="85" t="str">
        <f>IF(AND(TimeSpend[[#This Row],[Personnel number]]&lt;&gt;"",TimeSpend[[#This Row],[Date]]&lt;&gt;""),TEXT(TimeSpend[[#This Row],[Date]],"[$-409]yyyyMMdd"),"")</f>
        <v/>
      </c>
      <c r="C1802" s="33" t="str">
        <f>IF(AND(TimeSpend[[#This Row],[Personnel number]]&lt;&gt;"",TimeSpend[[#This Row],[Date]]&lt;&gt;""),SUBSTITUTE(TimeSpend[[#This Row],[Hours]],",","."),"")</f>
        <v/>
      </c>
      <c r="D1802" t="str">
        <f>IF(AND(TimeSpend[[#This Row],[Personnel number]]&lt;&gt;"",TimeSpend[[#This Row],[Date]]&lt;&gt;""),TimeSpend[[#This Row],[Network]],"")</f>
        <v/>
      </c>
      <c r="E1802" t="str">
        <f>IF(AND(TimeSpend[[#This Row],[Personnel number]]&lt;&gt;"",TimeSpend[[#This Row],[Date]]&lt;&gt;""),TimeSpend[[#This Row],[Network Description]],"")</f>
        <v/>
      </c>
      <c r="F1802" t="str">
        <f>IF(AND(TimeSpend[[#This Row],[Personnel number]]&lt;&gt;"",TimeSpend[[#This Row],[Date]]&lt;&gt;""),TimeSpend[[#This Row],[Activity]],"")</f>
        <v/>
      </c>
      <c r="G1802" t="str">
        <f>IF(AND(TimeSpend[[#This Row],[Personnel number]]&lt;&gt;"",TimeSpend[[#This Row],[Date]]&lt;&gt;""),TimeSpend[[#This Row],[Activity description]],"")</f>
        <v/>
      </c>
      <c r="H1802" s="36" t="str">
        <f>IF(AND(TimeSpend[[#This Row],[Personnel number]]&lt;&gt;"",TimeSpend[[#This Row],[Date]]&lt;&gt;""),TimeSpend[[#This Row],[Start Time]],"")</f>
        <v/>
      </c>
      <c r="I1802" s="36" t="str">
        <f>IF(AND(TimeSpend[[#This Row],[Personnel number]]&lt;&gt;"",TimeSpend[[#This Row],[Date]]&lt;&gt;""),TimeSpend[[#This Row],[End Time]],"")</f>
        <v/>
      </c>
      <c r="J1802" t="str">
        <f>IF(AND(TimeSpend[[#This Row],[Personnel number]]&lt;&gt;"",TimeSpend[[#This Row],[Date]]&lt;&gt;""),TimeSpend[[#This Row],[Location]],"")</f>
        <v/>
      </c>
      <c r="K1802" t="str">
        <f>IF(AND(TimeSpend[[#This Row],[Personnel number]]&lt;&gt;"",TimeSpend[[#This Row],[Date]]&lt;&gt;""),TimeSpend[[#This Row],[Task]],"")</f>
        <v/>
      </c>
      <c r="L1802" t="str">
        <f>IF(AND(TimeSpend[[#This Row],[Personnel number]]&lt;&gt;"",TimeSpend[[#This Row],[Date]]&lt;&gt;""),Utilization!$J$2,"")</f>
        <v/>
      </c>
      <c r="M1802" t="str">
        <f>IF(AND(TimeSpend[[#This Row],[Personnel number]]&lt;&gt;"",TimeSpend[[#This Row],[Date]]&lt;&gt;""),TimeSpend[[#This Row],[Employee Name]],"")</f>
        <v/>
      </c>
      <c r="N1802" t="str">
        <f t="shared" si="56"/>
        <v/>
      </c>
      <c r="O1802" t="str">
        <f t="shared" si="57"/>
        <v/>
      </c>
      <c r="P1802" t="str">
        <f>IF(D1802&lt;&gt;"",VLOOKUP(D1802,Projects!B:C,2,0),"")</f>
        <v/>
      </c>
    </row>
    <row r="1803" spans="1:16" x14ac:dyDescent="0.25">
      <c r="A1803" t="str">
        <f>UPPER(IF(AND(TimeSpend[[#This Row],[Personnel number]]&lt;&gt;"",TimeSpend[[#This Row],[Date]]&lt;&gt;""),TimeSpend[[#This Row],[Personnel number]],""))</f>
        <v/>
      </c>
      <c r="B1803" s="85" t="str">
        <f>IF(AND(TimeSpend[[#This Row],[Personnel number]]&lt;&gt;"",TimeSpend[[#This Row],[Date]]&lt;&gt;""),TEXT(TimeSpend[[#This Row],[Date]],"[$-409]yyyyMMdd"),"")</f>
        <v/>
      </c>
      <c r="C1803" s="33" t="str">
        <f>IF(AND(TimeSpend[[#This Row],[Personnel number]]&lt;&gt;"",TimeSpend[[#This Row],[Date]]&lt;&gt;""),SUBSTITUTE(TimeSpend[[#This Row],[Hours]],",","."),"")</f>
        <v/>
      </c>
      <c r="D1803" t="str">
        <f>IF(AND(TimeSpend[[#This Row],[Personnel number]]&lt;&gt;"",TimeSpend[[#This Row],[Date]]&lt;&gt;""),TimeSpend[[#This Row],[Network]],"")</f>
        <v/>
      </c>
      <c r="E1803" t="str">
        <f>IF(AND(TimeSpend[[#This Row],[Personnel number]]&lt;&gt;"",TimeSpend[[#This Row],[Date]]&lt;&gt;""),TimeSpend[[#This Row],[Network Description]],"")</f>
        <v/>
      </c>
      <c r="F1803" t="str">
        <f>IF(AND(TimeSpend[[#This Row],[Personnel number]]&lt;&gt;"",TimeSpend[[#This Row],[Date]]&lt;&gt;""),TimeSpend[[#This Row],[Activity]],"")</f>
        <v/>
      </c>
      <c r="G1803" t="str">
        <f>IF(AND(TimeSpend[[#This Row],[Personnel number]]&lt;&gt;"",TimeSpend[[#This Row],[Date]]&lt;&gt;""),TimeSpend[[#This Row],[Activity description]],"")</f>
        <v/>
      </c>
      <c r="H1803" s="36" t="str">
        <f>IF(AND(TimeSpend[[#This Row],[Personnel number]]&lt;&gt;"",TimeSpend[[#This Row],[Date]]&lt;&gt;""),TimeSpend[[#This Row],[Start Time]],"")</f>
        <v/>
      </c>
      <c r="I1803" s="36" t="str">
        <f>IF(AND(TimeSpend[[#This Row],[Personnel number]]&lt;&gt;"",TimeSpend[[#This Row],[Date]]&lt;&gt;""),TimeSpend[[#This Row],[End Time]],"")</f>
        <v/>
      </c>
      <c r="J1803" t="str">
        <f>IF(AND(TimeSpend[[#This Row],[Personnel number]]&lt;&gt;"",TimeSpend[[#This Row],[Date]]&lt;&gt;""),TimeSpend[[#This Row],[Location]],"")</f>
        <v/>
      </c>
      <c r="K1803" t="str">
        <f>IF(AND(TimeSpend[[#This Row],[Personnel number]]&lt;&gt;"",TimeSpend[[#This Row],[Date]]&lt;&gt;""),TimeSpend[[#This Row],[Task]],"")</f>
        <v/>
      </c>
      <c r="L1803" t="str">
        <f>IF(AND(TimeSpend[[#This Row],[Personnel number]]&lt;&gt;"",TimeSpend[[#This Row],[Date]]&lt;&gt;""),Utilization!$J$2,"")</f>
        <v/>
      </c>
      <c r="M1803" t="str">
        <f>IF(AND(TimeSpend[[#This Row],[Personnel number]]&lt;&gt;"",TimeSpend[[#This Row],[Date]]&lt;&gt;""),TimeSpend[[#This Row],[Employee Name]],"")</f>
        <v/>
      </c>
      <c r="N1803" t="str">
        <f t="shared" si="56"/>
        <v/>
      </c>
      <c r="O1803" t="str">
        <f t="shared" si="57"/>
        <v/>
      </c>
      <c r="P1803" t="str">
        <f>IF(D1803&lt;&gt;"",VLOOKUP(D1803,Projects!B:C,2,0),"")</f>
        <v/>
      </c>
    </row>
    <row r="1804" spans="1:16" x14ac:dyDescent="0.25">
      <c r="A1804" t="str">
        <f>UPPER(IF(AND(TimeSpend[[#This Row],[Personnel number]]&lt;&gt;"",TimeSpend[[#This Row],[Date]]&lt;&gt;""),TimeSpend[[#This Row],[Personnel number]],""))</f>
        <v/>
      </c>
      <c r="B1804" s="85" t="str">
        <f>IF(AND(TimeSpend[[#This Row],[Personnel number]]&lt;&gt;"",TimeSpend[[#This Row],[Date]]&lt;&gt;""),TEXT(TimeSpend[[#This Row],[Date]],"[$-409]yyyyMMdd"),"")</f>
        <v/>
      </c>
      <c r="C1804" s="33" t="str">
        <f>IF(AND(TimeSpend[[#This Row],[Personnel number]]&lt;&gt;"",TimeSpend[[#This Row],[Date]]&lt;&gt;""),SUBSTITUTE(TimeSpend[[#This Row],[Hours]],",","."),"")</f>
        <v/>
      </c>
      <c r="D1804" t="str">
        <f>IF(AND(TimeSpend[[#This Row],[Personnel number]]&lt;&gt;"",TimeSpend[[#This Row],[Date]]&lt;&gt;""),TimeSpend[[#This Row],[Network]],"")</f>
        <v/>
      </c>
      <c r="E1804" t="str">
        <f>IF(AND(TimeSpend[[#This Row],[Personnel number]]&lt;&gt;"",TimeSpend[[#This Row],[Date]]&lt;&gt;""),TimeSpend[[#This Row],[Network Description]],"")</f>
        <v/>
      </c>
      <c r="F1804" t="str">
        <f>IF(AND(TimeSpend[[#This Row],[Personnel number]]&lt;&gt;"",TimeSpend[[#This Row],[Date]]&lt;&gt;""),TimeSpend[[#This Row],[Activity]],"")</f>
        <v/>
      </c>
      <c r="G1804" t="str">
        <f>IF(AND(TimeSpend[[#This Row],[Personnel number]]&lt;&gt;"",TimeSpend[[#This Row],[Date]]&lt;&gt;""),TimeSpend[[#This Row],[Activity description]],"")</f>
        <v/>
      </c>
      <c r="H1804" s="36" t="str">
        <f>IF(AND(TimeSpend[[#This Row],[Personnel number]]&lt;&gt;"",TimeSpend[[#This Row],[Date]]&lt;&gt;""),TimeSpend[[#This Row],[Start Time]],"")</f>
        <v/>
      </c>
      <c r="I1804" s="36" t="str">
        <f>IF(AND(TimeSpend[[#This Row],[Personnel number]]&lt;&gt;"",TimeSpend[[#This Row],[Date]]&lt;&gt;""),TimeSpend[[#This Row],[End Time]],"")</f>
        <v/>
      </c>
      <c r="J1804" t="str">
        <f>IF(AND(TimeSpend[[#This Row],[Personnel number]]&lt;&gt;"",TimeSpend[[#This Row],[Date]]&lt;&gt;""),TimeSpend[[#This Row],[Location]],"")</f>
        <v/>
      </c>
      <c r="K1804" t="str">
        <f>IF(AND(TimeSpend[[#This Row],[Personnel number]]&lt;&gt;"",TimeSpend[[#This Row],[Date]]&lt;&gt;""),TimeSpend[[#This Row],[Task]],"")</f>
        <v/>
      </c>
      <c r="L1804" t="str">
        <f>IF(AND(TimeSpend[[#This Row],[Personnel number]]&lt;&gt;"",TimeSpend[[#This Row],[Date]]&lt;&gt;""),Utilization!$J$2,"")</f>
        <v/>
      </c>
      <c r="M1804" t="str">
        <f>IF(AND(TimeSpend[[#This Row],[Personnel number]]&lt;&gt;"",TimeSpend[[#This Row],[Date]]&lt;&gt;""),TimeSpend[[#This Row],[Employee Name]],"")</f>
        <v/>
      </c>
      <c r="N1804" t="str">
        <f t="shared" si="56"/>
        <v/>
      </c>
      <c r="O1804" t="str">
        <f t="shared" si="57"/>
        <v/>
      </c>
      <c r="P1804" t="str">
        <f>IF(D1804&lt;&gt;"",VLOOKUP(D1804,Projects!B:C,2,0),"")</f>
        <v/>
      </c>
    </row>
    <row r="1805" spans="1:16" x14ac:dyDescent="0.25">
      <c r="A1805" t="str">
        <f>UPPER(IF(AND(TimeSpend[[#This Row],[Personnel number]]&lt;&gt;"",TimeSpend[[#This Row],[Date]]&lt;&gt;""),TimeSpend[[#This Row],[Personnel number]],""))</f>
        <v/>
      </c>
      <c r="B1805" s="85" t="str">
        <f>IF(AND(TimeSpend[[#This Row],[Personnel number]]&lt;&gt;"",TimeSpend[[#This Row],[Date]]&lt;&gt;""),TEXT(TimeSpend[[#This Row],[Date]],"[$-409]yyyyMMdd"),"")</f>
        <v/>
      </c>
      <c r="C1805" s="33" t="str">
        <f>IF(AND(TimeSpend[[#This Row],[Personnel number]]&lt;&gt;"",TimeSpend[[#This Row],[Date]]&lt;&gt;""),SUBSTITUTE(TimeSpend[[#This Row],[Hours]],",","."),"")</f>
        <v/>
      </c>
      <c r="D1805" t="str">
        <f>IF(AND(TimeSpend[[#This Row],[Personnel number]]&lt;&gt;"",TimeSpend[[#This Row],[Date]]&lt;&gt;""),TimeSpend[[#This Row],[Network]],"")</f>
        <v/>
      </c>
      <c r="E1805" t="str">
        <f>IF(AND(TimeSpend[[#This Row],[Personnel number]]&lt;&gt;"",TimeSpend[[#This Row],[Date]]&lt;&gt;""),TimeSpend[[#This Row],[Network Description]],"")</f>
        <v/>
      </c>
      <c r="F1805" t="str">
        <f>IF(AND(TimeSpend[[#This Row],[Personnel number]]&lt;&gt;"",TimeSpend[[#This Row],[Date]]&lt;&gt;""),TimeSpend[[#This Row],[Activity]],"")</f>
        <v/>
      </c>
      <c r="G1805" t="str">
        <f>IF(AND(TimeSpend[[#This Row],[Personnel number]]&lt;&gt;"",TimeSpend[[#This Row],[Date]]&lt;&gt;""),TimeSpend[[#This Row],[Activity description]],"")</f>
        <v/>
      </c>
      <c r="H1805" s="36" t="str">
        <f>IF(AND(TimeSpend[[#This Row],[Personnel number]]&lt;&gt;"",TimeSpend[[#This Row],[Date]]&lt;&gt;""),TimeSpend[[#This Row],[Start Time]],"")</f>
        <v/>
      </c>
      <c r="I1805" s="36" t="str">
        <f>IF(AND(TimeSpend[[#This Row],[Personnel number]]&lt;&gt;"",TimeSpend[[#This Row],[Date]]&lt;&gt;""),TimeSpend[[#This Row],[End Time]],"")</f>
        <v/>
      </c>
      <c r="J1805" t="str">
        <f>IF(AND(TimeSpend[[#This Row],[Personnel number]]&lt;&gt;"",TimeSpend[[#This Row],[Date]]&lt;&gt;""),TimeSpend[[#This Row],[Location]],"")</f>
        <v/>
      </c>
      <c r="K1805" t="str">
        <f>IF(AND(TimeSpend[[#This Row],[Personnel number]]&lt;&gt;"",TimeSpend[[#This Row],[Date]]&lt;&gt;""),TimeSpend[[#This Row],[Task]],"")</f>
        <v/>
      </c>
      <c r="L1805" t="str">
        <f>IF(AND(TimeSpend[[#This Row],[Personnel number]]&lt;&gt;"",TimeSpend[[#This Row],[Date]]&lt;&gt;""),Utilization!$J$2,"")</f>
        <v/>
      </c>
      <c r="M1805" t="str">
        <f>IF(AND(TimeSpend[[#This Row],[Personnel number]]&lt;&gt;"",TimeSpend[[#This Row],[Date]]&lt;&gt;""),TimeSpend[[#This Row],[Employee Name]],"")</f>
        <v/>
      </c>
      <c r="N1805" t="str">
        <f t="shared" si="56"/>
        <v/>
      </c>
      <c r="O1805" t="str">
        <f t="shared" si="57"/>
        <v/>
      </c>
      <c r="P1805" t="str">
        <f>IF(D1805&lt;&gt;"",VLOOKUP(D1805,Projects!B:C,2,0),"")</f>
        <v/>
      </c>
    </row>
    <row r="1806" spans="1:16" x14ac:dyDescent="0.25">
      <c r="A1806" t="str">
        <f>UPPER(IF(AND(TimeSpend[[#This Row],[Personnel number]]&lt;&gt;"",TimeSpend[[#This Row],[Date]]&lt;&gt;""),TimeSpend[[#This Row],[Personnel number]],""))</f>
        <v/>
      </c>
      <c r="B1806" s="85" t="str">
        <f>IF(AND(TimeSpend[[#This Row],[Personnel number]]&lt;&gt;"",TimeSpend[[#This Row],[Date]]&lt;&gt;""),TEXT(TimeSpend[[#This Row],[Date]],"[$-409]yyyyMMdd"),"")</f>
        <v/>
      </c>
      <c r="C1806" s="33" t="str">
        <f>IF(AND(TimeSpend[[#This Row],[Personnel number]]&lt;&gt;"",TimeSpend[[#This Row],[Date]]&lt;&gt;""),SUBSTITUTE(TimeSpend[[#This Row],[Hours]],",","."),"")</f>
        <v/>
      </c>
      <c r="D1806" t="str">
        <f>IF(AND(TimeSpend[[#This Row],[Personnel number]]&lt;&gt;"",TimeSpend[[#This Row],[Date]]&lt;&gt;""),TimeSpend[[#This Row],[Network]],"")</f>
        <v/>
      </c>
      <c r="E1806" t="str">
        <f>IF(AND(TimeSpend[[#This Row],[Personnel number]]&lt;&gt;"",TimeSpend[[#This Row],[Date]]&lt;&gt;""),TimeSpend[[#This Row],[Network Description]],"")</f>
        <v/>
      </c>
      <c r="F1806" t="str">
        <f>IF(AND(TimeSpend[[#This Row],[Personnel number]]&lt;&gt;"",TimeSpend[[#This Row],[Date]]&lt;&gt;""),TimeSpend[[#This Row],[Activity]],"")</f>
        <v/>
      </c>
      <c r="G1806" t="str">
        <f>IF(AND(TimeSpend[[#This Row],[Personnel number]]&lt;&gt;"",TimeSpend[[#This Row],[Date]]&lt;&gt;""),TimeSpend[[#This Row],[Activity description]],"")</f>
        <v/>
      </c>
      <c r="H1806" s="36" t="str">
        <f>IF(AND(TimeSpend[[#This Row],[Personnel number]]&lt;&gt;"",TimeSpend[[#This Row],[Date]]&lt;&gt;""),TimeSpend[[#This Row],[Start Time]],"")</f>
        <v/>
      </c>
      <c r="I1806" s="36" t="str">
        <f>IF(AND(TimeSpend[[#This Row],[Personnel number]]&lt;&gt;"",TimeSpend[[#This Row],[Date]]&lt;&gt;""),TimeSpend[[#This Row],[End Time]],"")</f>
        <v/>
      </c>
      <c r="J1806" t="str">
        <f>IF(AND(TimeSpend[[#This Row],[Personnel number]]&lt;&gt;"",TimeSpend[[#This Row],[Date]]&lt;&gt;""),TimeSpend[[#This Row],[Location]],"")</f>
        <v/>
      </c>
      <c r="K1806" t="str">
        <f>IF(AND(TimeSpend[[#This Row],[Personnel number]]&lt;&gt;"",TimeSpend[[#This Row],[Date]]&lt;&gt;""),TimeSpend[[#This Row],[Task]],"")</f>
        <v/>
      </c>
      <c r="L1806" t="str">
        <f>IF(AND(TimeSpend[[#This Row],[Personnel number]]&lt;&gt;"",TimeSpend[[#This Row],[Date]]&lt;&gt;""),Utilization!$J$2,"")</f>
        <v/>
      </c>
      <c r="M1806" t="str">
        <f>IF(AND(TimeSpend[[#This Row],[Personnel number]]&lt;&gt;"",TimeSpend[[#This Row],[Date]]&lt;&gt;""),TimeSpend[[#This Row],[Employee Name]],"")</f>
        <v/>
      </c>
      <c r="N1806" t="str">
        <f t="shared" si="56"/>
        <v/>
      </c>
      <c r="O1806" t="str">
        <f t="shared" si="57"/>
        <v/>
      </c>
      <c r="P1806" t="str">
        <f>IF(D1806&lt;&gt;"",VLOOKUP(D1806,Projects!B:C,2,0),"")</f>
        <v/>
      </c>
    </row>
    <row r="1807" spans="1:16" x14ac:dyDescent="0.25">
      <c r="A1807" t="str">
        <f>UPPER(IF(AND(TimeSpend[[#This Row],[Personnel number]]&lt;&gt;"",TimeSpend[[#This Row],[Date]]&lt;&gt;""),TimeSpend[[#This Row],[Personnel number]],""))</f>
        <v/>
      </c>
      <c r="B1807" s="85" t="str">
        <f>IF(AND(TimeSpend[[#This Row],[Personnel number]]&lt;&gt;"",TimeSpend[[#This Row],[Date]]&lt;&gt;""),TEXT(TimeSpend[[#This Row],[Date]],"[$-409]yyyyMMdd"),"")</f>
        <v/>
      </c>
      <c r="C1807" s="33" t="str">
        <f>IF(AND(TimeSpend[[#This Row],[Personnel number]]&lt;&gt;"",TimeSpend[[#This Row],[Date]]&lt;&gt;""),SUBSTITUTE(TimeSpend[[#This Row],[Hours]],",","."),"")</f>
        <v/>
      </c>
      <c r="D1807" t="str">
        <f>IF(AND(TimeSpend[[#This Row],[Personnel number]]&lt;&gt;"",TimeSpend[[#This Row],[Date]]&lt;&gt;""),TimeSpend[[#This Row],[Network]],"")</f>
        <v/>
      </c>
      <c r="E1807" t="str">
        <f>IF(AND(TimeSpend[[#This Row],[Personnel number]]&lt;&gt;"",TimeSpend[[#This Row],[Date]]&lt;&gt;""),TimeSpend[[#This Row],[Network Description]],"")</f>
        <v/>
      </c>
      <c r="F1807" t="str">
        <f>IF(AND(TimeSpend[[#This Row],[Personnel number]]&lt;&gt;"",TimeSpend[[#This Row],[Date]]&lt;&gt;""),TimeSpend[[#This Row],[Activity]],"")</f>
        <v/>
      </c>
      <c r="G1807" t="str">
        <f>IF(AND(TimeSpend[[#This Row],[Personnel number]]&lt;&gt;"",TimeSpend[[#This Row],[Date]]&lt;&gt;""),TimeSpend[[#This Row],[Activity description]],"")</f>
        <v/>
      </c>
      <c r="H1807" s="36" t="str">
        <f>IF(AND(TimeSpend[[#This Row],[Personnel number]]&lt;&gt;"",TimeSpend[[#This Row],[Date]]&lt;&gt;""),TimeSpend[[#This Row],[Start Time]],"")</f>
        <v/>
      </c>
      <c r="I1807" s="36" t="str">
        <f>IF(AND(TimeSpend[[#This Row],[Personnel number]]&lt;&gt;"",TimeSpend[[#This Row],[Date]]&lt;&gt;""),TimeSpend[[#This Row],[End Time]],"")</f>
        <v/>
      </c>
      <c r="J1807" t="str">
        <f>IF(AND(TimeSpend[[#This Row],[Personnel number]]&lt;&gt;"",TimeSpend[[#This Row],[Date]]&lt;&gt;""),TimeSpend[[#This Row],[Location]],"")</f>
        <v/>
      </c>
      <c r="K1807" t="str">
        <f>IF(AND(TimeSpend[[#This Row],[Personnel number]]&lt;&gt;"",TimeSpend[[#This Row],[Date]]&lt;&gt;""),TimeSpend[[#This Row],[Task]],"")</f>
        <v/>
      </c>
      <c r="L1807" t="str">
        <f>IF(AND(TimeSpend[[#This Row],[Personnel number]]&lt;&gt;"",TimeSpend[[#This Row],[Date]]&lt;&gt;""),Utilization!$J$2,"")</f>
        <v/>
      </c>
      <c r="M1807" t="str">
        <f>IF(AND(TimeSpend[[#This Row],[Personnel number]]&lt;&gt;"",TimeSpend[[#This Row],[Date]]&lt;&gt;""),TimeSpend[[#This Row],[Employee Name]],"")</f>
        <v/>
      </c>
      <c r="N1807" t="str">
        <f t="shared" si="56"/>
        <v/>
      </c>
      <c r="O1807" t="str">
        <f t="shared" si="57"/>
        <v/>
      </c>
      <c r="P1807" t="str">
        <f>IF(D1807&lt;&gt;"",VLOOKUP(D1807,Projects!B:C,2,0),"")</f>
        <v/>
      </c>
    </row>
    <row r="1808" spans="1:16" x14ac:dyDescent="0.25">
      <c r="A1808" t="str">
        <f>UPPER(IF(AND(TimeSpend[[#This Row],[Personnel number]]&lt;&gt;"",TimeSpend[[#This Row],[Date]]&lt;&gt;""),TimeSpend[[#This Row],[Personnel number]],""))</f>
        <v/>
      </c>
      <c r="B1808" s="85" t="str">
        <f>IF(AND(TimeSpend[[#This Row],[Personnel number]]&lt;&gt;"",TimeSpend[[#This Row],[Date]]&lt;&gt;""),TEXT(TimeSpend[[#This Row],[Date]],"[$-409]yyyyMMdd"),"")</f>
        <v/>
      </c>
      <c r="C1808" s="33" t="str">
        <f>IF(AND(TimeSpend[[#This Row],[Personnel number]]&lt;&gt;"",TimeSpend[[#This Row],[Date]]&lt;&gt;""),SUBSTITUTE(TimeSpend[[#This Row],[Hours]],",","."),"")</f>
        <v/>
      </c>
      <c r="D1808" t="str">
        <f>IF(AND(TimeSpend[[#This Row],[Personnel number]]&lt;&gt;"",TimeSpend[[#This Row],[Date]]&lt;&gt;""),TimeSpend[[#This Row],[Network]],"")</f>
        <v/>
      </c>
      <c r="E1808" t="str">
        <f>IF(AND(TimeSpend[[#This Row],[Personnel number]]&lt;&gt;"",TimeSpend[[#This Row],[Date]]&lt;&gt;""),TimeSpend[[#This Row],[Network Description]],"")</f>
        <v/>
      </c>
      <c r="F1808" t="str">
        <f>IF(AND(TimeSpend[[#This Row],[Personnel number]]&lt;&gt;"",TimeSpend[[#This Row],[Date]]&lt;&gt;""),TimeSpend[[#This Row],[Activity]],"")</f>
        <v/>
      </c>
      <c r="G1808" t="str">
        <f>IF(AND(TimeSpend[[#This Row],[Personnel number]]&lt;&gt;"",TimeSpend[[#This Row],[Date]]&lt;&gt;""),TimeSpend[[#This Row],[Activity description]],"")</f>
        <v/>
      </c>
      <c r="H1808" s="36" t="str">
        <f>IF(AND(TimeSpend[[#This Row],[Personnel number]]&lt;&gt;"",TimeSpend[[#This Row],[Date]]&lt;&gt;""),TimeSpend[[#This Row],[Start Time]],"")</f>
        <v/>
      </c>
      <c r="I1808" s="36" t="str">
        <f>IF(AND(TimeSpend[[#This Row],[Personnel number]]&lt;&gt;"",TimeSpend[[#This Row],[Date]]&lt;&gt;""),TimeSpend[[#This Row],[End Time]],"")</f>
        <v/>
      </c>
      <c r="J1808" t="str">
        <f>IF(AND(TimeSpend[[#This Row],[Personnel number]]&lt;&gt;"",TimeSpend[[#This Row],[Date]]&lt;&gt;""),TimeSpend[[#This Row],[Location]],"")</f>
        <v/>
      </c>
      <c r="K1808" t="str">
        <f>IF(AND(TimeSpend[[#This Row],[Personnel number]]&lt;&gt;"",TimeSpend[[#This Row],[Date]]&lt;&gt;""),TimeSpend[[#This Row],[Task]],"")</f>
        <v/>
      </c>
      <c r="L1808" t="str">
        <f>IF(AND(TimeSpend[[#This Row],[Personnel number]]&lt;&gt;"",TimeSpend[[#This Row],[Date]]&lt;&gt;""),Utilization!$J$2,"")</f>
        <v/>
      </c>
      <c r="M1808" t="str">
        <f>IF(AND(TimeSpend[[#This Row],[Personnel number]]&lt;&gt;"",TimeSpend[[#This Row],[Date]]&lt;&gt;""),TimeSpend[[#This Row],[Employee Name]],"")</f>
        <v/>
      </c>
      <c r="N1808" t="str">
        <f t="shared" si="56"/>
        <v/>
      </c>
      <c r="O1808" t="str">
        <f t="shared" si="57"/>
        <v/>
      </c>
      <c r="P1808" t="str">
        <f>IF(D1808&lt;&gt;"",VLOOKUP(D1808,Projects!B:C,2,0),"")</f>
        <v/>
      </c>
    </row>
    <row r="1809" spans="1:16" x14ac:dyDescent="0.25">
      <c r="A1809" t="str">
        <f>UPPER(IF(AND(TimeSpend[[#This Row],[Personnel number]]&lt;&gt;"",TimeSpend[[#This Row],[Date]]&lt;&gt;""),TimeSpend[[#This Row],[Personnel number]],""))</f>
        <v/>
      </c>
      <c r="B1809" s="85" t="str">
        <f>IF(AND(TimeSpend[[#This Row],[Personnel number]]&lt;&gt;"",TimeSpend[[#This Row],[Date]]&lt;&gt;""),TEXT(TimeSpend[[#This Row],[Date]],"[$-409]yyyyMMdd"),"")</f>
        <v/>
      </c>
      <c r="C1809" s="33" t="str">
        <f>IF(AND(TimeSpend[[#This Row],[Personnel number]]&lt;&gt;"",TimeSpend[[#This Row],[Date]]&lt;&gt;""),SUBSTITUTE(TimeSpend[[#This Row],[Hours]],",","."),"")</f>
        <v/>
      </c>
      <c r="D1809" t="str">
        <f>IF(AND(TimeSpend[[#This Row],[Personnel number]]&lt;&gt;"",TimeSpend[[#This Row],[Date]]&lt;&gt;""),TimeSpend[[#This Row],[Network]],"")</f>
        <v/>
      </c>
      <c r="E1809" t="str">
        <f>IF(AND(TimeSpend[[#This Row],[Personnel number]]&lt;&gt;"",TimeSpend[[#This Row],[Date]]&lt;&gt;""),TimeSpend[[#This Row],[Network Description]],"")</f>
        <v/>
      </c>
      <c r="F1809" t="str">
        <f>IF(AND(TimeSpend[[#This Row],[Personnel number]]&lt;&gt;"",TimeSpend[[#This Row],[Date]]&lt;&gt;""),TimeSpend[[#This Row],[Activity]],"")</f>
        <v/>
      </c>
      <c r="G1809" t="str">
        <f>IF(AND(TimeSpend[[#This Row],[Personnel number]]&lt;&gt;"",TimeSpend[[#This Row],[Date]]&lt;&gt;""),TimeSpend[[#This Row],[Activity description]],"")</f>
        <v/>
      </c>
      <c r="H1809" s="36" t="str">
        <f>IF(AND(TimeSpend[[#This Row],[Personnel number]]&lt;&gt;"",TimeSpend[[#This Row],[Date]]&lt;&gt;""),TimeSpend[[#This Row],[Start Time]],"")</f>
        <v/>
      </c>
      <c r="I1809" s="36" t="str">
        <f>IF(AND(TimeSpend[[#This Row],[Personnel number]]&lt;&gt;"",TimeSpend[[#This Row],[Date]]&lt;&gt;""),TimeSpend[[#This Row],[End Time]],"")</f>
        <v/>
      </c>
      <c r="J1809" t="str">
        <f>IF(AND(TimeSpend[[#This Row],[Personnel number]]&lt;&gt;"",TimeSpend[[#This Row],[Date]]&lt;&gt;""),TimeSpend[[#This Row],[Location]],"")</f>
        <v/>
      </c>
      <c r="K1809" t="str">
        <f>IF(AND(TimeSpend[[#This Row],[Personnel number]]&lt;&gt;"",TimeSpend[[#This Row],[Date]]&lt;&gt;""),TimeSpend[[#This Row],[Task]],"")</f>
        <v/>
      </c>
      <c r="L1809" t="str">
        <f>IF(AND(TimeSpend[[#This Row],[Personnel number]]&lt;&gt;"",TimeSpend[[#This Row],[Date]]&lt;&gt;""),Utilization!$J$2,"")</f>
        <v/>
      </c>
      <c r="M1809" t="str">
        <f>IF(AND(TimeSpend[[#This Row],[Personnel number]]&lt;&gt;"",TimeSpend[[#This Row],[Date]]&lt;&gt;""),TimeSpend[[#This Row],[Employee Name]],"")</f>
        <v/>
      </c>
      <c r="N1809" t="str">
        <f t="shared" si="56"/>
        <v/>
      </c>
      <c r="O1809" t="str">
        <f t="shared" si="57"/>
        <v/>
      </c>
      <c r="P1809" t="str">
        <f>IF(D1809&lt;&gt;"",VLOOKUP(D1809,Projects!B:C,2,0),"")</f>
        <v/>
      </c>
    </row>
    <row r="1810" spans="1:16" x14ac:dyDescent="0.25">
      <c r="A1810" t="str">
        <f>UPPER(IF(AND(TimeSpend[[#This Row],[Personnel number]]&lt;&gt;"",TimeSpend[[#This Row],[Date]]&lt;&gt;""),TimeSpend[[#This Row],[Personnel number]],""))</f>
        <v/>
      </c>
      <c r="B1810" s="85" t="str">
        <f>IF(AND(TimeSpend[[#This Row],[Personnel number]]&lt;&gt;"",TimeSpend[[#This Row],[Date]]&lt;&gt;""),TEXT(TimeSpend[[#This Row],[Date]],"[$-409]yyyyMMdd"),"")</f>
        <v/>
      </c>
      <c r="C1810" s="33" t="str">
        <f>IF(AND(TimeSpend[[#This Row],[Personnel number]]&lt;&gt;"",TimeSpend[[#This Row],[Date]]&lt;&gt;""),SUBSTITUTE(TimeSpend[[#This Row],[Hours]],",","."),"")</f>
        <v/>
      </c>
      <c r="D1810" t="str">
        <f>IF(AND(TimeSpend[[#This Row],[Personnel number]]&lt;&gt;"",TimeSpend[[#This Row],[Date]]&lt;&gt;""),TimeSpend[[#This Row],[Network]],"")</f>
        <v/>
      </c>
      <c r="E1810" t="str">
        <f>IF(AND(TimeSpend[[#This Row],[Personnel number]]&lt;&gt;"",TimeSpend[[#This Row],[Date]]&lt;&gt;""),TimeSpend[[#This Row],[Network Description]],"")</f>
        <v/>
      </c>
      <c r="F1810" t="str">
        <f>IF(AND(TimeSpend[[#This Row],[Personnel number]]&lt;&gt;"",TimeSpend[[#This Row],[Date]]&lt;&gt;""),TimeSpend[[#This Row],[Activity]],"")</f>
        <v/>
      </c>
      <c r="G1810" t="str">
        <f>IF(AND(TimeSpend[[#This Row],[Personnel number]]&lt;&gt;"",TimeSpend[[#This Row],[Date]]&lt;&gt;""),TimeSpend[[#This Row],[Activity description]],"")</f>
        <v/>
      </c>
      <c r="H1810" s="36" t="str">
        <f>IF(AND(TimeSpend[[#This Row],[Personnel number]]&lt;&gt;"",TimeSpend[[#This Row],[Date]]&lt;&gt;""),TimeSpend[[#This Row],[Start Time]],"")</f>
        <v/>
      </c>
      <c r="I1810" s="36" t="str">
        <f>IF(AND(TimeSpend[[#This Row],[Personnel number]]&lt;&gt;"",TimeSpend[[#This Row],[Date]]&lt;&gt;""),TimeSpend[[#This Row],[End Time]],"")</f>
        <v/>
      </c>
      <c r="J1810" t="str">
        <f>IF(AND(TimeSpend[[#This Row],[Personnel number]]&lt;&gt;"",TimeSpend[[#This Row],[Date]]&lt;&gt;""),TimeSpend[[#This Row],[Location]],"")</f>
        <v/>
      </c>
      <c r="K1810" t="str">
        <f>IF(AND(TimeSpend[[#This Row],[Personnel number]]&lt;&gt;"",TimeSpend[[#This Row],[Date]]&lt;&gt;""),TimeSpend[[#This Row],[Task]],"")</f>
        <v/>
      </c>
      <c r="L1810" t="str">
        <f>IF(AND(TimeSpend[[#This Row],[Personnel number]]&lt;&gt;"",TimeSpend[[#This Row],[Date]]&lt;&gt;""),Utilization!$J$2,"")</f>
        <v/>
      </c>
      <c r="M1810" t="str">
        <f>IF(AND(TimeSpend[[#This Row],[Personnel number]]&lt;&gt;"",TimeSpend[[#This Row],[Date]]&lt;&gt;""),TimeSpend[[#This Row],[Employee Name]],"")</f>
        <v/>
      </c>
      <c r="N1810" t="str">
        <f t="shared" si="56"/>
        <v/>
      </c>
      <c r="O1810" t="str">
        <f t="shared" si="57"/>
        <v/>
      </c>
      <c r="P1810" t="str">
        <f>IF(D1810&lt;&gt;"",VLOOKUP(D1810,Projects!B:C,2,0),"")</f>
        <v/>
      </c>
    </row>
    <row r="1811" spans="1:16" x14ac:dyDescent="0.25">
      <c r="A1811" t="str">
        <f>UPPER(IF(AND(TimeSpend[[#This Row],[Personnel number]]&lt;&gt;"",TimeSpend[[#This Row],[Date]]&lt;&gt;""),TimeSpend[[#This Row],[Personnel number]],""))</f>
        <v/>
      </c>
      <c r="B1811" s="85" t="str">
        <f>IF(AND(TimeSpend[[#This Row],[Personnel number]]&lt;&gt;"",TimeSpend[[#This Row],[Date]]&lt;&gt;""),TEXT(TimeSpend[[#This Row],[Date]],"[$-409]yyyyMMdd"),"")</f>
        <v/>
      </c>
      <c r="C1811" s="33" t="str">
        <f>IF(AND(TimeSpend[[#This Row],[Personnel number]]&lt;&gt;"",TimeSpend[[#This Row],[Date]]&lt;&gt;""),SUBSTITUTE(TimeSpend[[#This Row],[Hours]],",","."),"")</f>
        <v/>
      </c>
      <c r="D1811" t="str">
        <f>IF(AND(TimeSpend[[#This Row],[Personnel number]]&lt;&gt;"",TimeSpend[[#This Row],[Date]]&lt;&gt;""),TimeSpend[[#This Row],[Network]],"")</f>
        <v/>
      </c>
      <c r="E1811" t="str">
        <f>IF(AND(TimeSpend[[#This Row],[Personnel number]]&lt;&gt;"",TimeSpend[[#This Row],[Date]]&lt;&gt;""),TimeSpend[[#This Row],[Network Description]],"")</f>
        <v/>
      </c>
      <c r="F1811" t="str">
        <f>IF(AND(TimeSpend[[#This Row],[Personnel number]]&lt;&gt;"",TimeSpend[[#This Row],[Date]]&lt;&gt;""),TimeSpend[[#This Row],[Activity]],"")</f>
        <v/>
      </c>
      <c r="G1811" t="str">
        <f>IF(AND(TimeSpend[[#This Row],[Personnel number]]&lt;&gt;"",TimeSpend[[#This Row],[Date]]&lt;&gt;""),TimeSpend[[#This Row],[Activity description]],"")</f>
        <v/>
      </c>
      <c r="H1811" s="36" t="str">
        <f>IF(AND(TimeSpend[[#This Row],[Personnel number]]&lt;&gt;"",TimeSpend[[#This Row],[Date]]&lt;&gt;""),TimeSpend[[#This Row],[Start Time]],"")</f>
        <v/>
      </c>
      <c r="I1811" s="36" t="str">
        <f>IF(AND(TimeSpend[[#This Row],[Personnel number]]&lt;&gt;"",TimeSpend[[#This Row],[Date]]&lt;&gt;""),TimeSpend[[#This Row],[End Time]],"")</f>
        <v/>
      </c>
      <c r="J1811" t="str">
        <f>IF(AND(TimeSpend[[#This Row],[Personnel number]]&lt;&gt;"",TimeSpend[[#This Row],[Date]]&lt;&gt;""),TimeSpend[[#This Row],[Location]],"")</f>
        <v/>
      </c>
      <c r="K1811" t="str">
        <f>IF(AND(TimeSpend[[#This Row],[Personnel number]]&lt;&gt;"",TimeSpend[[#This Row],[Date]]&lt;&gt;""),TimeSpend[[#This Row],[Task]],"")</f>
        <v/>
      </c>
      <c r="L1811" t="str">
        <f>IF(AND(TimeSpend[[#This Row],[Personnel number]]&lt;&gt;"",TimeSpend[[#This Row],[Date]]&lt;&gt;""),Utilization!$J$2,"")</f>
        <v/>
      </c>
      <c r="M1811" t="str">
        <f>IF(AND(TimeSpend[[#This Row],[Personnel number]]&lt;&gt;"",TimeSpend[[#This Row],[Date]]&lt;&gt;""),TimeSpend[[#This Row],[Employee Name]],"")</f>
        <v/>
      </c>
      <c r="N1811" t="str">
        <f t="shared" si="56"/>
        <v/>
      </c>
      <c r="O1811" t="str">
        <f t="shared" si="57"/>
        <v/>
      </c>
      <c r="P1811" t="str">
        <f>IF(D1811&lt;&gt;"",VLOOKUP(D1811,Projects!B:C,2,0),"")</f>
        <v/>
      </c>
    </row>
    <row r="1812" spans="1:16" x14ac:dyDescent="0.25">
      <c r="A1812" t="str">
        <f>UPPER(IF(AND(TimeSpend[[#This Row],[Personnel number]]&lt;&gt;"",TimeSpend[[#This Row],[Date]]&lt;&gt;""),TimeSpend[[#This Row],[Personnel number]],""))</f>
        <v/>
      </c>
      <c r="B1812" s="85" t="str">
        <f>IF(AND(TimeSpend[[#This Row],[Personnel number]]&lt;&gt;"",TimeSpend[[#This Row],[Date]]&lt;&gt;""),TEXT(TimeSpend[[#This Row],[Date]],"[$-409]yyyyMMdd"),"")</f>
        <v/>
      </c>
      <c r="C1812" s="33" t="str">
        <f>IF(AND(TimeSpend[[#This Row],[Personnel number]]&lt;&gt;"",TimeSpend[[#This Row],[Date]]&lt;&gt;""),SUBSTITUTE(TimeSpend[[#This Row],[Hours]],",","."),"")</f>
        <v/>
      </c>
      <c r="D1812" t="str">
        <f>IF(AND(TimeSpend[[#This Row],[Personnel number]]&lt;&gt;"",TimeSpend[[#This Row],[Date]]&lt;&gt;""),TimeSpend[[#This Row],[Network]],"")</f>
        <v/>
      </c>
      <c r="E1812" t="str">
        <f>IF(AND(TimeSpend[[#This Row],[Personnel number]]&lt;&gt;"",TimeSpend[[#This Row],[Date]]&lt;&gt;""),TimeSpend[[#This Row],[Network Description]],"")</f>
        <v/>
      </c>
      <c r="F1812" t="str">
        <f>IF(AND(TimeSpend[[#This Row],[Personnel number]]&lt;&gt;"",TimeSpend[[#This Row],[Date]]&lt;&gt;""),TimeSpend[[#This Row],[Activity]],"")</f>
        <v/>
      </c>
      <c r="G1812" t="str">
        <f>IF(AND(TimeSpend[[#This Row],[Personnel number]]&lt;&gt;"",TimeSpend[[#This Row],[Date]]&lt;&gt;""),TimeSpend[[#This Row],[Activity description]],"")</f>
        <v/>
      </c>
      <c r="H1812" s="36" t="str">
        <f>IF(AND(TimeSpend[[#This Row],[Personnel number]]&lt;&gt;"",TimeSpend[[#This Row],[Date]]&lt;&gt;""),TimeSpend[[#This Row],[Start Time]],"")</f>
        <v/>
      </c>
      <c r="I1812" s="36" t="str">
        <f>IF(AND(TimeSpend[[#This Row],[Personnel number]]&lt;&gt;"",TimeSpend[[#This Row],[Date]]&lt;&gt;""),TimeSpend[[#This Row],[End Time]],"")</f>
        <v/>
      </c>
      <c r="J1812" t="str">
        <f>IF(AND(TimeSpend[[#This Row],[Personnel number]]&lt;&gt;"",TimeSpend[[#This Row],[Date]]&lt;&gt;""),TimeSpend[[#This Row],[Location]],"")</f>
        <v/>
      </c>
      <c r="K1812" t="str">
        <f>IF(AND(TimeSpend[[#This Row],[Personnel number]]&lt;&gt;"",TimeSpend[[#This Row],[Date]]&lt;&gt;""),TimeSpend[[#This Row],[Task]],"")</f>
        <v/>
      </c>
      <c r="L1812" t="str">
        <f>IF(AND(TimeSpend[[#This Row],[Personnel number]]&lt;&gt;"",TimeSpend[[#This Row],[Date]]&lt;&gt;""),Utilization!$J$2,"")</f>
        <v/>
      </c>
      <c r="M1812" t="str">
        <f>IF(AND(TimeSpend[[#This Row],[Personnel number]]&lt;&gt;"",TimeSpend[[#This Row],[Date]]&lt;&gt;""),TimeSpend[[#This Row],[Employee Name]],"")</f>
        <v/>
      </c>
      <c r="N1812" t="str">
        <f t="shared" si="56"/>
        <v/>
      </c>
      <c r="O1812" t="str">
        <f t="shared" si="57"/>
        <v/>
      </c>
      <c r="P1812" t="str">
        <f>IF(D1812&lt;&gt;"",VLOOKUP(D1812,Projects!B:C,2,0),"")</f>
        <v/>
      </c>
    </row>
    <row r="1813" spans="1:16" x14ac:dyDescent="0.25">
      <c r="A1813" t="str">
        <f>UPPER(IF(AND(TimeSpend[[#This Row],[Personnel number]]&lt;&gt;"",TimeSpend[[#This Row],[Date]]&lt;&gt;""),TimeSpend[[#This Row],[Personnel number]],""))</f>
        <v/>
      </c>
      <c r="B1813" s="85" t="str">
        <f>IF(AND(TimeSpend[[#This Row],[Personnel number]]&lt;&gt;"",TimeSpend[[#This Row],[Date]]&lt;&gt;""),TEXT(TimeSpend[[#This Row],[Date]],"[$-409]yyyyMMdd"),"")</f>
        <v/>
      </c>
      <c r="C1813" s="33" t="str">
        <f>IF(AND(TimeSpend[[#This Row],[Personnel number]]&lt;&gt;"",TimeSpend[[#This Row],[Date]]&lt;&gt;""),SUBSTITUTE(TimeSpend[[#This Row],[Hours]],",","."),"")</f>
        <v/>
      </c>
      <c r="D1813" t="str">
        <f>IF(AND(TimeSpend[[#This Row],[Personnel number]]&lt;&gt;"",TimeSpend[[#This Row],[Date]]&lt;&gt;""),TimeSpend[[#This Row],[Network]],"")</f>
        <v/>
      </c>
      <c r="E1813" t="str">
        <f>IF(AND(TimeSpend[[#This Row],[Personnel number]]&lt;&gt;"",TimeSpend[[#This Row],[Date]]&lt;&gt;""),TimeSpend[[#This Row],[Network Description]],"")</f>
        <v/>
      </c>
      <c r="F1813" t="str">
        <f>IF(AND(TimeSpend[[#This Row],[Personnel number]]&lt;&gt;"",TimeSpend[[#This Row],[Date]]&lt;&gt;""),TimeSpend[[#This Row],[Activity]],"")</f>
        <v/>
      </c>
      <c r="G1813" t="str">
        <f>IF(AND(TimeSpend[[#This Row],[Personnel number]]&lt;&gt;"",TimeSpend[[#This Row],[Date]]&lt;&gt;""),TimeSpend[[#This Row],[Activity description]],"")</f>
        <v/>
      </c>
      <c r="H1813" s="36" t="str">
        <f>IF(AND(TimeSpend[[#This Row],[Personnel number]]&lt;&gt;"",TimeSpend[[#This Row],[Date]]&lt;&gt;""),TimeSpend[[#This Row],[Start Time]],"")</f>
        <v/>
      </c>
      <c r="I1813" s="36" t="str">
        <f>IF(AND(TimeSpend[[#This Row],[Personnel number]]&lt;&gt;"",TimeSpend[[#This Row],[Date]]&lt;&gt;""),TimeSpend[[#This Row],[End Time]],"")</f>
        <v/>
      </c>
      <c r="J1813" t="str">
        <f>IF(AND(TimeSpend[[#This Row],[Personnel number]]&lt;&gt;"",TimeSpend[[#This Row],[Date]]&lt;&gt;""),TimeSpend[[#This Row],[Location]],"")</f>
        <v/>
      </c>
      <c r="K1813" t="str">
        <f>IF(AND(TimeSpend[[#This Row],[Personnel number]]&lt;&gt;"",TimeSpend[[#This Row],[Date]]&lt;&gt;""),TimeSpend[[#This Row],[Task]],"")</f>
        <v/>
      </c>
      <c r="L1813" t="str">
        <f>IF(AND(TimeSpend[[#This Row],[Personnel number]]&lt;&gt;"",TimeSpend[[#This Row],[Date]]&lt;&gt;""),Utilization!$J$2,"")</f>
        <v/>
      </c>
      <c r="M1813" t="str">
        <f>IF(AND(TimeSpend[[#This Row],[Personnel number]]&lt;&gt;"",TimeSpend[[#This Row],[Date]]&lt;&gt;""),TimeSpend[[#This Row],[Employee Name]],"")</f>
        <v/>
      </c>
      <c r="N1813" t="str">
        <f t="shared" si="56"/>
        <v/>
      </c>
      <c r="O1813" t="str">
        <f t="shared" si="57"/>
        <v/>
      </c>
      <c r="P1813" t="str">
        <f>IF(D1813&lt;&gt;"",VLOOKUP(D1813,Projects!B:C,2,0),"")</f>
        <v/>
      </c>
    </row>
    <row r="1814" spans="1:16" x14ac:dyDescent="0.25">
      <c r="A1814" t="str">
        <f>UPPER(IF(AND(TimeSpend[[#This Row],[Personnel number]]&lt;&gt;"",TimeSpend[[#This Row],[Date]]&lt;&gt;""),TimeSpend[[#This Row],[Personnel number]],""))</f>
        <v/>
      </c>
      <c r="B1814" s="85" t="str">
        <f>IF(AND(TimeSpend[[#This Row],[Personnel number]]&lt;&gt;"",TimeSpend[[#This Row],[Date]]&lt;&gt;""),TEXT(TimeSpend[[#This Row],[Date]],"[$-409]yyyyMMdd"),"")</f>
        <v/>
      </c>
      <c r="C1814" s="33" t="str">
        <f>IF(AND(TimeSpend[[#This Row],[Personnel number]]&lt;&gt;"",TimeSpend[[#This Row],[Date]]&lt;&gt;""),SUBSTITUTE(TimeSpend[[#This Row],[Hours]],",","."),"")</f>
        <v/>
      </c>
      <c r="D1814" t="str">
        <f>IF(AND(TimeSpend[[#This Row],[Personnel number]]&lt;&gt;"",TimeSpend[[#This Row],[Date]]&lt;&gt;""),TimeSpend[[#This Row],[Network]],"")</f>
        <v/>
      </c>
      <c r="E1814" t="str">
        <f>IF(AND(TimeSpend[[#This Row],[Personnel number]]&lt;&gt;"",TimeSpend[[#This Row],[Date]]&lt;&gt;""),TimeSpend[[#This Row],[Network Description]],"")</f>
        <v/>
      </c>
      <c r="F1814" t="str">
        <f>IF(AND(TimeSpend[[#This Row],[Personnel number]]&lt;&gt;"",TimeSpend[[#This Row],[Date]]&lt;&gt;""),TimeSpend[[#This Row],[Activity]],"")</f>
        <v/>
      </c>
      <c r="G1814" t="str">
        <f>IF(AND(TimeSpend[[#This Row],[Personnel number]]&lt;&gt;"",TimeSpend[[#This Row],[Date]]&lt;&gt;""),TimeSpend[[#This Row],[Activity description]],"")</f>
        <v/>
      </c>
      <c r="H1814" s="36" t="str">
        <f>IF(AND(TimeSpend[[#This Row],[Personnel number]]&lt;&gt;"",TimeSpend[[#This Row],[Date]]&lt;&gt;""),TimeSpend[[#This Row],[Start Time]],"")</f>
        <v/>
      </c>
      <c r="I1814" s="36" t="str">
        <f>IF(AND(TimeSpend[[#This Row],[Personnel number]]&lt;&gt;"",TimeSpend[[#This Row],[Date]]&lt;&gt;""),TimeSpend[[#This Row],[End Time]],"")</f>
        <v/>
      </c>
      <c r="J1814" t="str">
        <f>IF(AND(TimeSpend[[#This Row],[Personnel number]]&lt;&gt;"",TimeSpend[[#This Row],[Date]]&lt;&gt;""),TimeSpend[[#This Row],[Location]],"")</f>
        <v/>
      </c>
      <c r="K1814" t="str">
        <f>IF(AND(TimeSpend[[#This Row],[Personnel number]]&lt;&gt;"",TimeSpend[[#This Row],[Date]]&lt;&gt;""),TimeSpend[[#This Row],[Task]],"")</f>
        <v/>
      </c>
      <c r="L1814" t="str">
        <f>IF(AND(TimeSpend[[#This Row],[Personnel number]]&lt;&gt;"",TimeSpend[[#This Row],[Date]]&lt;&gt;""),Utilization!$J$2,"")</f>
        <v/>
      </c>
      <c r="M1814" t="str">
        <f>IF(AND(TimeSpend[[#This Row],[Personnel number]]&lt;&gt;"",TimeSpend[[#This Row],[Date]]&lt;&gt;""),TimeSpend[[#This Row],[Employee Name]],"")</f>
        <v/>
      </c>
      <c r="N1814" t="str">
        <f t="shared" si="56"/>
        <v/>
      </c>
      <c r="O1814" t="str">
        <f t="shared" si="57"/>
        <v/>
      </c>
      <c r="P1814" t="str">
        <f>IF(D1814&lt;&gt;"",VLOOKUP(D1814,Projects!B:C,2,0),"")</f>
        <v/>
      </c>
    </row>
    <row r="1815" spans="1:16" x14ac:dyDescent="0.25">
      <c r="A1815" t="str">
        <f>UPPER(IF(AND(TimeSpend[[#This Row],[Personnel number]]&lt;&gt;"",TimeSpend[[#This Row],[Date]]&lt;&gt;""),TimeSpend[[#This Row],[Personnel number]],""))</f>
        <v/>
      </c>
      <c r="B1815" s="85" t="str">
        <f>IF(AND(TimeSpend[[#This Row],[Personnel number]]&lt;&gt;"",TimeSpend[[#This Row],[Date]]&lt;&gt;""),TEXT(TimeSpend[[#This Row],[Date]],"[$-409]yyyyMMdd"),"")</f>
        <v/>
      </c>
      <c r="C1815" s="33" t="str">
        <f>IF(AND(TimeSpend[[#This Row],[Personnel number]]&lt;&gt;"",TimeSpend[[#This Row],[Date]]&lt;&gt;""),SUBSTITUTE(TimeSpend[[#This Row],[Hours]],",","."),"")</f>
        <v/>
      </c>
      <c r="D1815" t="str">
        <f>IF(AND(TimeSpend[[#This Row],[Personnel number]]&lt;&gt;"",TimeSpend[[#This Row],[Date]]&lt;&gt;""),TimeSpend[[#This Row],[Network]],"")</f>
        <v/>
      </c>
      <c r="E1815" t="str">
        <f>IF(AND(TimeSpend[[#This Row],[Personnel number]]&lt;&gt;"",TimeSpend[[#This Row],[Date]]&lt;&gt;""),TimeSpend[[#This Row],[Network Description]],"")</f>
        <v/>
      </c>
      <c r="F1815" t="str">
        <f>IF(AND(TimeSpend[[#This Row],[Personnel number]]&lt;&gt;"",TimeSpend[[#This Row],[Date]]&lt;&gt;""),TimeSpend[[#This Row],[Activity]],"")</f>
        <v/>
      </c>
      <c r="G1815" t="str">
        <f>IF(AND(TimeSpend[[#This Row],[Personnel number]]&lt;&gt;"",TimeSpend[[#This Row],[Date]]&lt;&gt;""),TimeSpend[[#This Row],[Activity description]],"")</f>
        <v/>
      </c>
      <c r="H1815" s="36" t="str">
        <f>IF(AND(TimeSpend[[#This Row],[Personnel number]]&lt;&gt;"",TimeSpend[[#This Row],[Date]]&lt;&gt;""),TimeSpend[[#This Row],[Start Time]],"")</f>
        <v/>
      </c>
      <c r="I1815" s="36" t="str">
        <f>IF(AND(TimeSpend[[#This Row],[Personnel number]]&lt;&gt;"",TimeSpend[[#This Row],[Date]]&lt;&gt;""),TimeSpend[[#This Row],[End Time]],"")</f>
        <v/>
      </c>
      <c r="J1815" t="str">
        <f>IF(AND(TimeSpend[[#This Row],[Personnel number]]&lt;&gt;"",TimeSpend[[#This Row],[Date]]&lt;&gt;""),TimeSpend[[#This Row],[Location]],"")</f>
        <v/>
      </c>
      <c r="K1815" t="str">
        <f>IF(AND(TimeSpend[[#This Row],[Personnel number]]&lt;&gt;"",TimeSpend[[#This Row],[Date]]&lt;&gt;""),TimeSpend[[#This Row],[Task]],"")</f>
        <v/>
      </c>
      <c r="L1815" t="str">
        <f>IF(AND(TimeSpend[[#This Row],[Personnel number]]&lt;&gt;"",TimeSpend[[#This Row],[Date]]&lt;&gt;""),Utilization!$J$2,"")</f>
        <v/>
      </c>
      <c r="M1815" t="str">
        <f>IF(AND(TimeSpend[[#This Row],[Personnel number]]&lt;&gt;"",TimeSpend[[#This Row],[Date]]&lt;&gt;""),TimeSpend[[#This Row],[Employee Name]],"")</f>
        <v/>
      </c>
      <c r="N1815" t="str">
        <f t="shared" si="56"/>
        <v/>
      </c>
      <c r="O1815" t="str">
        <f t="shared" si="57"/>
        <v/>
      </c>
      <c r="P1815" t="str">
        <f>IF(D1815&lt;&gt;"",VLOOKUP(D1815,Projects!B:C,2,0),"")</f>
        <v/>
      </c>
    </row>
    <row r="1816" spans="1:16" x14ac:dyDescent="0.25">
      <c r="A1816" t="str">
        <f>UPPER(IF(AND(TimeSpend[[#This Row],[Personnel number]]&lt;&gt;"",TimeSpend[[#This Row],[Date]]&lt;&gt;""),TimeSpend[[#This Row],[Personnel number]],""))</f>
        <v/>
      </c>
      <c r="B1816" s="85" t="str">
        <f>IF(AND(TimeSpend[[#This Row],[Personnel number]]&lt;&gt;"",TimeSpend[[#This Row],[Date]]&lt;&gt;""),TEXT(TimeSpend[[#This Row],[Date]],"[$-409]yyyyMMdd"),"")</f>
        <v/>
      </c>
      <c r="C1816" s="33" t="str">
        <f>IF(AND(TimeSpend[[#This Row],[Personnel number]]&lt;&gt;"",TimeSpend[[#This Row],[Date]]&lt;&gt;""),SUBSTITUTE(TimeSpend[[#This Row],[Hours]],",","."),"")</f>
        <v/>
      </c>
      <c r="D1816" t="str">
        <f>IF(AND(TimeSpend[[#This Row],[Personnel number]]&lt;&gt;"",TimeSpend[[#This Row],[Date]]&lt;&gt;""),TimeSpend[[#This Row],[Network]],"")</f>
        <v/>
      </c>
      <c r="E1816" t="str">
        <f>IF(AND(TimeSpend[[#This Row],[Personnel number]]&lt;&gt;"",TimeSpend[[#This Row],[Date]]&lt;&gt;""),TimeSpend[[#This Row],[Network Description]],"")</f>
        <v/>
      </c>
      <c r="F1816" t="str">
        <f>IF(AND(TimeSpend[[#This Row],[Personnel number]]&lt;&gt;"",TimeSpend[[#This Row],[Date]]&lt;&gt;""),TimeSpend[[#This Row],[Activity]],"")</f>
        <v/>
      </c>
      <c r="G1816" t="str">
        <f>IF(AND(TimeSpend[[#This Row],[Personnel number]]&lt;&gt;"",TimeSpend[[#This Row],[Date]]&lt;&gt;""),TimeSpend[[#This Row],[Activity description]],"")</f>
        <v/>
      </c>
      <c r="H1816" s="36" t="str">
        <f>IF(AND(TimeSpend[[#This Row],[Personnel number]]&lt;&gt;"",TimeSpend[[#This Row],[Date]]&lt;&gt;""),TimeSpend[[#This Row],[Start Time]],"")</f>
        <v/>
      </c>
      <c r="I1816" s="36" t="str">
        <f>IF(AND(TimeSpend[[#This Row],[Personnel number]]&lt;&gt;"",TimeSpend[[#This Row],[Date]]&lt;&gt;""),TimeSpend[[#This Row],[End Time]],"")</f>
        <v/>
      </c>
      <c r="J1816" t="str">
        <f>IF(AND(TimeSpend[[#This Row],[Personnel number]]&lt;&gt;"",TimeSpend[[#This Row],[Date]]&lt;&gt;""),TimeSpend[[#This Row],[Location]],"")</f>
        <v/>
      </c>
      <c r="K1816" t="str">
        <f>IF(AND(TimeSpend[[#This Row],[Personnel number]]&lt;&gt;"",TimeSpend[[#This Row],[Date]]&lt;&gt;""),TimeSpend[[#This Row],[Task]],"")</f>
        <v/>
      </c>
      <c r="L1816" t="str">
        <f>IF(AND(TimeSpend[[#This Row],[Personnel number]]&lt;&gt;"",TimeSpend[[#This Row],[Date]]&lt;&gt;""),Utilization!$J$2,"")</f>
        <v/>
      </c>
      <c r="M1816" t="str">
        <f>IF(AND(TimeSpend[[#This Row],[Personnel number]]&lt;&gt;"",TimeSpend[[#This Row],[Date]]&lt;&gt;""),TimeSpend[[#This Row],[Employee Name]],"")</f>
        <v/>
      </c>
      <c r="N1816" t="str">
        <f t="shared" si="56"/>
        <v/>
      </c>
      <c r="O1816" t="str">
        <f t="shared" si="57"/>
        <v/>
      </c>
      <c r="P1816" t="str">
        <f>IF(D1816&lt;&gt;"",VLOOKUP(D1816,Projects!B:C,2,0),"")</f>
        <v/>
      </c>
    </row>
    <row r="1817" spans="1:16" x14ac:dyDescent="0.25">
      <c r="A1817" t="str">
        <f>UPPER(IF(AND(TimeSpend[[#This Row],[Personnel number]]&lt;&gt;"",TimeSpend[[#This Row],[Date]]&lt;&gt;""),TimeSpend[[#This Row],[Personnel number]],""))</f>
        <v/>
      </c>
      <c r="B1817" s="85" t="str">
        <f>IF(AND(TimeSpend[[#This Row],[Personnel number]]&lt;&gt;"",TimeSpend[[#This Row],[Date]]&lt;&gt;""),TEXT(TimeSpend[[#This Row],[Date]],"[$-409]yyyyMMdd"),"")</f>
        <v/>
      </c>
      <c r="C1817" s="33" t="str">
        <f>IF(AND(TimeSpend[[#This Row],[Personnel number]]&lt;&gt;"",TimeSpend[[#This Row],[Date]]&lt;&gt;""),SUBSTITUTE(TimeSpend[[#This Row],[Hours]],",","."),"")</f>
        <v/>
      </c>
      <c r="D1817" t="str">
        <f>IF(AND(TimeSpend[[#This Row],[Personnel number]]&lt;&gt;"",TimeSpend[[#This Row],[Date]]&lt;&gt;""),TimeSpend[[#This Row],[Network]],"")</f>
        <v/>
      </c>
      <c r="E1817" t="str">
        <f>IF(AND(TimeSpend[[#This Row],[Personnel number]]&lt;&gt;"",TimeSpend[[#This Row],[Date]]&lt;&gt;""),TimeSpend[[#This Row],[Network Description]],"")</f>
        <v/>
      </c>
      <c r="F1817" t="str">
        <f>IF(AND(TimeSpend[[#This Row],[Personnel number]]&lt;&gt;"",TimeSpend[[#This Row],[Date]]&lt;&gt;""),TimeSpend[[#This Row],[Activity]],"")</f>
        <v/>
      </c>
      <c r="G1817" t="str">
        <f>IF(AND(TimeSpend[[#This Row],[Personnel number]]&lt;&gt;"",TimeSpend[[#This Row],[Date]]&lt;&gt;""),TimeSpend[[#This Row],[Activity description]],"")</f>
        <v/>
      </c>
      <c r="H1817" s="36" t="str">
        <f>IF(AND(TimeSpend[[#This Row],[Personnel number]]&lt;&gt;"",TimeSpend[[#This Row],[Date]]&lt;&gt;""),TimeSpend[[#This Row],[Start Time]],"")</f>
        <v/>
      </c>
      <c r="I1817" s="36" t="str">
        <f>IF(AND(TimeSpend[[#This Row],[Personnel number]]&lt;&gt;"",TimeSpend[[#This Row],[Date]]&lt;&gt;""),TimeSpend[[#This Row],[End Time]],"")</f>
        <v/>
      </c>
      <c r="J1817" t="str">
        <f>IF(AND(TimeSpend[[#This Row],[Personnel number]]&lt;&gt;"",TimeSpend[[#This Row],[Date]]&lt;&gt;""),TimeSpend[[#This Row],[Location]],"")</f>
        <v/>
      </c>
      <c r="K1817" t="str">
        <f>IF(AND(TimeSpend[[#This Row],[Personnel number]]&lt;&gt;"",TimeSpend[[#This Row],[Date]]&lt;&gt;""),TimeSpend[[#This Row],[Task]],"")</f>
        <v/>
      </c>
      <c r="L1817" t="str">
        <f>IF(AND(TimeSpend[[#This Row],[Personnel number]]&lt;&gt;"",TimeSpend[[#This Row],[Date]]&lt;&gt;""),Utilization!$J$2,"")</f>
        <v/>
      </c>
      <c r="M1817" t="str">
        <f>IF(AND(TimeSpend[[#This Row],[Personnel number]]&lt;&gt;"",TimeSpend[[#This Row],[Date]]&lt;&gt;""),TimeSpend[[#This Row],[Employee Name]],"")</f>
        <v/>
      </c>
      <c r="N1817" t="str">
        <f t="shared" si="56"/>
        <v/>
      </c>
      <c r="O1817" t="str">
        <f t="shared" si="57"/>
        <v/>
      </c>
      <c r="P1817" t="str">
        <f>IF(D1817&lt;&gt;"",VLOOKUP(D1817,Projects!B:C,2,0),"")</f>
        <v/>
      </c>
    </row>
    <row r="1818" spans="1:16" x14ac:dyDescent="0.25">
      <c r="A1818" t="str">
        <f>UPPER(IF(AND(TimeSpend[[#This Row],[Personnel number]]&lt;&gt;"",TimeSpend[[#This Row],[Date]]&lt;&gt;""),TimeSpend[[#This Row],[Personnel number]],""))</f>
        <v/>
      </c>
      <c r="B1818" s="85" t="str">
        <f>IF(AND(TimeSpend[[#This Row],[Personnel number]]&lt;&gt;"",TimeSpend[[#This Row],[Date]]&lt;&gt;""),TEXT(TimeSpend[[#This Row],[Date]],"[$-409]yyyyMMdd"),"")</f>
        <v/>
      </c>
      <c r="C1818" s="33" t="str">
        <f>IF(AND(TimeSpend[[#This Row],[Personnel number]]&lt;&gt;"",TimeSpend[[#This Row],[Date]]&lt;&gt;""),SUBSTITUTE(TimeSpend[[#This Row],[Hours]],",","."),"")</f>
        <v/>
      </c>
      <c r="D1818" t="str">
        <f>IF(AND(TimeSpend[[#This Row],[Personnel number]]&lt;&gt;"",TimeSpend[[#This Row],[Date]]&lt;&gt;""),TimeSpend[[#This Row],[Network]],"")</f>
        <v/>
      </c>
      <c r="E1818" t="str">
        <f>IF(AND(TimeSpend[[#This Row],[Personnel number]]&lt;&gt;"",TimeSpend[[#This Row],[Date]]&lt;&gt;""),TimeSpend[[#This Row],[Network Description]],"")</f>
        <v/>
      </c>
      <c r="F1818" t="str">
        <f>IF(AND(TimeSpend[[#This Row],[Personnel number]]&lt;&gt;"",TimeSpend[[#This Row],[Date]]&lt;&gt;""),TimeSpend[[#This Row],[Activity]],"")</f>
        <v/>
      </c>
      <c r="G1818" t="str">
        <f>IF(AND(TimeSpend[[#This Row],[Personnel number]]&lt;&gt;"",TimeSpend[[#This Row],[Date]]&lt;&gt;""),TimeSpend[[#This Row],[Activity description]],"")</f>
        <v/>
      </c>
      <c r="H1818" s="36" t="str">
        <f>IF(AND(TimeSpend[[#This Row],[Personnel number]]&lt;&gt;"",TimeSpend[[#This Row],[Date]]&lt;&gt;""),TimeSpend[[#This Row],[Start Time]],"")</f>
        <v/>
      </c>
      <c r="I1818" s="36" t="str">
        <f>IF(AND(TimeSpend[[#This Row],[Personnel number]]&lt;&gt;"",TimeSpend[[#This Row],[Date]]&lt;&gt;""),TimeSpend[[#This Row],[End Time]],"")</f>
        <v/>
      </c>
      <c r="J1818" t="str">
        <f>IF(AND(TimeSpend[[#This Row],[Personnel number]]&lt;&gt;"",TimeSpend[[#This Row],[Date]]&lt;&gt;""),TimeSpend[[#This Row],[Location]],"")</f>
        <v/>
      </c>
      <c r="K1818" t="str">
        <f>IF(AND(TimeSpend[[#This Row],[Personnel number]]&lt;&gt;"",TimeSpend[[#This Row],[Date]]&lt;&gt;""),TimeSpend[[#This Row],[Task]],"")</f>
        <v/>
      </c>
      <c r="L1818" t="str">
        <f>IF(AND(TimeSpend[[#This Row],[Personnel number]]&lt;&gt;"",TimeSpend[[#This Row],[Date]]&lt;&gt;""),Utilization!$J$2,"")</f>
        <v/>
      </c>
      <c r="M1818" t="str">
        <f>IF(AND(TimeSpend[[#This Row],[Personnel number]]&lt;&gt;"",TimeSpend[[#This Row],[Date]]&lt;&gt;""),TimeSpend[[#This Row],[Employee Name]],"")</f>
        <v/>
      </c>
      <c r="N1818" t="str">
        <f t="shared" si="56"/>
        <v/>
      </c>
      <c r="O1818" t="str">
        <f t="shared" si="57"/>
        <v/>
      </c>
      <c r="P1818" t="str">
        <f>IF(D1818&lt;&gt;"",VLOOKUP(D1818,Projects!B:C,2,0),"")</f>
        <v/>
      </c>
    </row>
    <row r="1819" spans="1:16" x14ac:dyDescent="0.25">
      <c r="A1819" t="str">
        <f>UPPER(IF(AND(TimeSpend[[#This Row],[Personnel number]]&lt;&gt;"",TimeSpend[[#This Row],[Date]]&lt;&gt;""),TimeSpend[[#This Row],[Personnel number]],""))</f>
        <v/>
      </c>
      <c r="B1819" s="85" t="str">
        <f>IF(AND(TimeSpend[[#This Row],[Personnel number]]&lt;&gt;"",TimeSpend[[#This Row],[Date]]&lt;&gt;""),TEXT(TimeSpend[[#This Row],[Date]],"[$-409]yyyyMMdd"),"")</f>
        <v/>
      </c>
      <c r="C1819" s="33" t="str">
        <f>IF(AND(TimeSpend[[#This Row],[Personnel number]]&lt;&gt;"",TimeSpend[[#This Row],[Date]]&lt;&gt;""),SUBSTITUTE(TimeSpend[[#This Row],[Hours]],",","."),"")</f>
        <v/>
      </c>
      <c r="D1819" t="str">
        <f>IF(AND(TimeSpend[[#This Row],[Personnel number]]&lt;&gt;"",TimeSpend[[#This Row],[Date]]&lt;&gt;""),TimeSpend[[#This Row],[Network]],"")</f>
        <v/>
      </c>
      <c r="E1819" t="str">
        <f>IF(AND(TimeSpend[[#This Row],[Personnel number]]&lt;&gt;"",TimeSpend[[#This Row],[Date]]&lt;&gt;""),TimeSpend[[#This Row],[Network Description]],"")</f>
        <v/>
      </c>
      <c r="F1819" t="str">
        <f>IF(AND(TimeSpend[[#This Row],[Personnel number]]&lt;&gt;"",TimeSpend[[#This Row],[Date]]&lt;&gt;""),TimeSpend[[#This Row],[Activity]],"")</f>
        <v/>
      </c>
      <c r="G1819" t="str">
        <f>IF(AND(TimeSpend[[#This Row],[Personnel number]]&lt;&gt;"",TimeSpend[[#This Row],[Date]]&lt;&gt;""),TimeSpend[[#This Row],[Activity description]],"")</f>
        <v/>
      </c>
      <c r="H1819" s="36" t="str">
        <f>IF(AND(TimeSpend[[#This Row],[Personnel number]]&lt;&gt;"",TimeSpend[[#This Row],[Date]]&lt;&gt;""),TimeSpend[[#This Row],[Start Time]],"")</f>
        <v/>
      </c>
      <c r="I1819" s="36" t="str">
        <f>IF(AND(TimeSpend[[#This Row],[Personnel number]]&lt;&gt;"",TimeSpend[[#This Row],[Date]]&lt;&gt;""),TimeSpend[[#This Row],[End Time]],"")</f>
        <v/>
      </c>
      <c r="J1819" t="str">
        <f>IF(AND(TimeSpend[[#This Row],[Personnel number]]&lt;&gt;"",TimeSpend[[#This Row],[Date]]&lt;&gt;""),TimeSpend[[#This Row],[Location]],"")</f>
        <v/>
      </c>
      <c r="K1819" t="str">
        <f>IF(AND(TimeSpend[[#This Row],[Personnel number]]&lt;&gt;"",TimeSpend[[#This Row],[Date]]&lt;&gt;""),TimeSpend[[#This Row],[Task]],"")</f>
        <v/>
      </c>
      <c r="L1819" t="str">
        <f>IF(AND(TimeSpend[[#This Row],[Personnel number]]&lt;&gt;"",TimeSpend[[#This Row],[Date]]&lt;&gt;""),Utilization!$J$2,"")</f>
        <v/>
      </c>
      <c r="M1819" t="str">
        <f>IF(AND(TimeSpend[[#This Row],[Personnel number]]&lt;&gt;"",TimeSpend[[#This Row],[Date]]&lt;&gt;""),TimeSpend[[#This Row],[Employee Name]],"")</f>
        <v/>
      </c>
      <c r="N1819" t="str">
        <f t="shared" si="56"/>
        <v/>
      </c>
      <c r="O1819" t="str">
        <f t="shared" si="57"/>
        <v/>
      </c>
      <c r="P1819" t="str">
        <f>IF(D1819&lt;&gt;"",VLOOKUP(D1819,Projects!B:C,2,0),"")</f>
        <v/>
      </c>
    </row>
    <row r="1820" spans="1:16" x14ac:dyDescent="0.25">
      <c r="A1820" t="str">
        <f>UPPER(IF(AND(TimeSpend[[#This Row],[Personnel number]]&lt;&gt;"",TimeSpend[[#This Row],[Date]]&lt;&gt;""),TimeSpend[[#This Row],[Personnel number]],""))</f>
        <v/>
      </c>
      <c r="B1820" s="85" t="str">
        <f>IF(AND(TimeSpend[[#This Row],[Personnel number]]&lt;&gt;"",TimeSpend[[#This Row],[Date]]&lt;&gt;""),TEXT(TimeSpend[[#This Row],[Date]],"[$-409]yyyyMMdd"),"")</f>
        <v/>
      </c>
      <c r="C1820" s="33" t="str">
        <f>IF(AND(TimeSpend[[#This Row],[Personnel number]]&lt;&gt;"",TimeSpend[[#This Row],[Date]]&lt;&gt;""),SUBSTITUTE(TimeSpend[[#This Row],[Hours]],",","."),"")</f>
        <v/>
      </c>
      <c r="D1820" t="str">
        <f>IF(AND(TimeSpend[[#This Row],[Personnel number]]&lt;&gt;"",TimeSpend[[#This Row],[Date]]&lt;&gt;""),TimeSpend[[#This Row],[Network]],"")</f>
        <v/>
      </c>
      <c r="E1820" t="str">
        <f>IF(AND(TimeSpend[[#This Row],[Personnel number]]&lt;&gt;"",TimeSpend[[#This Row],[Date]]&lt;&gt;""),TimeSpend[[#This Row],[Network Description]],"")</f>
        <v/>
      </c>
      <c r="F1820" t="str">
        <f>IF(AND(TimeSpend[[#This Row],[Personnel number]]&lt;&gt;"",TimeSpend[[#This Row],[Date]]&lt;&gt;""),TimeSpend[[#This Row],[Activity]],"")</f>
        <v/>
      </c>
      <c r="G1820" t="str">
        <f>IF(AND(TimeSpend[[#This Row],[Personnel number]]&lt;&gt;"",TimeSpend[[#This Row],[Date]]&lt;&gt;""),TimeSpend[[#This Row],[Activity description]],"")</f>
        <v/>
      </c>
      <c r="H1820" s="36" t="str">
        <f>IF(AND(TimeSpend[[#This Row],[Personnel number]]&lt;&gt;"",TimeSpend[[#This Row],[Date]]&lt;&gt;""),TimeSpend[[#This Row],[Start Time]],"")</f>
        <v/>
      </c>
      <c r="I1820" s="36" t="str">
        <f>IF(AND(TimeSpend[[#This Row],[Personnel number]]&lt;&gt;"",TimeSpend[[#This Row],[Date]]&lt;&gt;""),TimeSpend[[#This Row],[End Time]],"")</f>
        <v/>
      </c>
      <c r="J1820" t="str">
        <f>IF(AND(TimeSpend[[#This Row],[Personnel number]]&lt;&gt;"",TimeSpend[[#This Row],[Date]]&lt;&gt;""),TimeSpend[[#This Row],[Location]],"")</f>
        <v/>
      </c>
      <c r="K1820" t="str">
        <f>IF(AND(TimeSpend[[#This Row],[Personnel number]]&lt;&gt;"",TimeSpend[[#This Row],[Date]]&lt;&gt;""),TimeSpend[[#This Row],[Task]],"")</f>
        <v/>
      </c>
      <c r="L1820" t="str">
        <f>IF(AND(TimeSpend[[#This Row],[Personnel number]]&lt;&gt;"",TimeSpend[[#This Row],[Date]]&lt;&gt;""),Utilization!$J$2,"")</f>
        <v/>
      </c>
      <c r="M1820" t="str">
        <f>IF(AND(TimeSpend[[#This Row],[Personnel number]]&lt;&gt;"",TimeSpend[[#This Row],[Date]]&lt;&gt;""),TimeSpend[[#This Row],[Employee Name]],"")</f>
        <v/>
      </c>
      <c r="N1820" t="str">
        <f t="shared" si="56"/>
        <v/>
      </c>
      <c r="O1820" t="str">
        <f t="shared" si="57"/>
        <v/>
      </c>
      <c r="P1820" t="str">
        <f>IF(D1820&lt;&gt;"",VLOOKUP(D1820,Projects!B:C,2,0),"")</f>
        <v/>
      </c>
    </row>
    <row r="1821" spans="1:16" x14ac:dyDescent="0.25">
      <c r="A1821" t="str">
        <f>UPPER(IF(AND(TimeSpend[[#This Row],[Personnel number]]&lt;&gt;"",TimeSpend[[#This Row],[Date]]&lt;&gt;""),TimeSpend[[#This Row],[Personnel number]],""))</f>
        <v/>
      </c>
      <c r="B1821" s="85" t="str">
        <f>IF(AND(TimeSpend[[#This Row],[Personnel number]]&lt;&gt;"",TimeSpend[[#This Row],[Date]]&lt;&gt;""),TEXT(TimeSpend[[#This Row],[Date]],"[$-409]yyyyMMdd"),"")</f>
        <v/>
      </c>
      <c r="C1821" s="33" t="str">
        <f>IF(AND(TimeSpend[[#This Row],[Personnel number]]&lt;&gt;"",TimeSpend[[#This Row],[Date]]&lt;&gt;""),SUBSTITUTE(TimeSpend[[#This Row],[Hours]],",","."),"")</f>
        <v/>
      </c>
      <c r="D1821" t="str">
        <f>IF(AND(TimeSpend[[#This Row],[Personnel number]]&lt;&gt;"",TimeSpend[[#This Row],[Date]]&lt;&gt;""),TimeSpend[[#This Row],[Network]],"")</f>
        <v/>
      </c>
      <c r="E1821" t="str">
        <f>IF(AND(TimeSpend[[#This Row],[Personnel number]]&lt;&gt;"",TimeSpend[[#This Row],[Date]]&lt;&gt;""),TimeSpend[[#This Row],[Network Description]],"")</f>
        <v/>
      </c>
      <c r="F1821" t="str">
        <f>IF(AND(TimeSpend[[#This Row],[Personnel number]]&lt;&gt;"",TimeSpend[[#This Row],[Date]]&lt;&gt;""),TimeSpend[[#This Row],[Activity]],"")</f>
        <v/>
      </c>
      <c r="G1821" t="str">
        <f>IF(AND(TimeSpend[[#This Row],[Personnel number]]&lt;&gt;"",TimeSpend[[#This Row],[Date]]&lt;&gt;""),TimeSpend[[#This Row],[Activity description]],"")</f>
        <v/>
      </c>
      <c r="H1821" s="36" t="str">
        <f>IF(AND(TimeSpend[[#This Row],[Personnel number]]&lt;&gt;"",TimeSpend[[#This Row],[Date]]&lt;&gt;""),TimeSpend[[#This Row],[Start Time]],"")</f>
        <v/>
      </c>
      <c r="I1821" s="36" t="str">
        <f>IF(AND(TimeSpend[[#This Row],[Personnel number]]&lt;&gt;"",TimeSpend[[#This Row],[Date]]&lt;&gt;""),TimeSpend[[#This Row],[End Time]],"")</f>
        <v/>
      </c>
      <c r="J1821" t="str">
        <f>IF(AND(TimeSpend[[#This Row],[Personnel number]]&lt;&gt;"",TimeSpend[[#This Row],[Date]]&lt;&gt;""),TimeSpend[[#This Row],[Location]],"")</f>
        <v/>
      </c>
      <c r="K1821" t="str">
        <f>IF(AND(TimeSpend[[#This Row],[Personnel number]]&lt;&gt;"",TimeSpend[[#This Row],[Date]]&lt;&gt;""),TimeSpend[[#This Row],[Task]],"")</f>
        <v/>
      </c>
      <c r="L1821" t="str">
        <f>IF(AND(TimeSpend[[#This Row],[Personnel number]]&lt;&gt;"",TimeSpend[[#This Row],[Date]]&lt;&gt;""),Utilization!$J$2,"")</f>
        <v/>
      </c>
      <c r="M1821" t="str">
        <f>IF(AND(TimeSpend[[#This Row],[Personnel number]]&lt;&gt;"",TimeSpend[[#This Row],[Date]]&lt;&gt;""),TimeSpend[[#This Row],[Employee Name]],"")</f>
        <v/>
      </c>
      <c r="N1821" t="str">
        <f t="shared" si="56"/>
        <v/>
      </c>
      <c r="O1821" t="str">
        <f t="shared" si="57"/>
        <v/>
      </c>
      <c r="P1821" t="str">
        <f>IF(D1821&lt;&gt;"",VLOOKUP(D1821,Projects!B:C,2,0),"")</f>
        <v/>
      </c>
    </row>
    <row r="1822" spans="1:16" x14ac:dyDescent="0.25">
      <c r="A1822" t="str">
        <f>UPPER(IF(AND(TimeSpend[[#This Row],[Personnel number]]&lt;&gt;"",TimeSpend[[#This Row],[Date]]&lt;&gt;""),TimeSpend[[#This Row],[Personnel number]],""))</f>
        <v/>
      </c>
      <c r="B1822" s="85" t="str">
        <f>IF(AND(TimeSpend[[#This Row],[Personnel number]]&lt;&gt;"",TimeSpend[[#This Row],[Date]]&lt;&gt;""),TEXT(TimeSpend[[#This Row],[Date]],"[$-409]yyyyMMdd"),"")</f>
        <v/>
      </c>
      <c r="C1822" s="33" t="str">
        <f>IF(AND(TimeSpend[[#This Row],[Personnel number]]&lt;&gt;"",TimeSpend[[#This Row],[Date]]&lt;&gt;""),SUBSTITUTE(TimeSpend[[#This Row],[Hours]],",","."),"")</f>
        <v/>
      </c>
      <c r="D1822" t="str">
        <f>IF(AND(TimeSpend[[#This Row],[Personnel number]]&lt;&gt;"",TimeSpend[[#This Row],[Date]]&lt;&gt;""),TimeSpend[[#This Row],[Network]],"")</f>
        <v/>
      </c>
      <c r="E1822" t="str">
        <f>IF(AND(TimeSpend[[#This Row],[Personnel number]]&lt;&gt;"",TimeSpend[[#This Row],[Date]]&lt;&gt;""),TimeSpend[[#This Row],[Network Description]],"")</f>
        <v/>
      </c>
      <c r="F1822" t="str">
        <f>IF(AND(TimeSpend[[#This Row],[Personnel number]]&lt;&gt;"",TimeSpend[[#This Row],[Date]]&lt;&gt;""),TimeSpend[[#This Row],[Activity]],"")</f>
        <v/>
      </c>
      <c r="G1822" t="str">
        <f>IF(AND(TimeSpend[[#This Row],[Personnel number]]&lt;&gt;"",TimeSpend[[#This Row],[Date]]&lt;&gt;""),TimeSpend[[#This Row],[Activity description]],"")</f>
        <v/>
      </c>
      <c r="H1822" s="36" t="str">
        <f>IF(AND(TimeSpend[[#This Row],[Personnel number]]&lt;&gt;"",TimeSpend[[#This Row],[Date]]&lt;&gt;""),TimeSpend[[#This Row],[Start Time]],"")</f>
        <v/>
      </c>
      <c r="I1822" s="36" t="str">
        <f>IF(AND(TimeSpend[[#This Row],[Personnel number]]&lt;&gt;"",TimeSpend[[#This Row],[Date]]&lt;&gt;""),TimeSpend[[#This Row],[End Time]],"")</f>
        <v/>
      </c>
      <c r="J1822" t="str">
        <f>IF(AND(TimeSpend[[#This Row],[Personnel number]]&lt;&gt;"",TimeSpend[[#This Row],[Date]]&lt;&gt;""),TimeSpend[[#This Row],[Location]],"")</f>
        <v/>
      </c>
      <c r="K1822" t="str">
        <f>IF(AND(TimeSpend[[#This Row],[Personnel number]]&lt;&gt;"",TimeSpend[[#This Row],[Date]]&lt;&gt;""),TimeSpend[[#This Row],[Task]],"")</f>
        <v/>
      </c>
      <c r="L1822" t="str">
        <f>IF(AND(TimeSpend[[#This Row],[Personnel number]]&lt;&gt;"",TimeSpend[[#This Row],[Date]]&lt;&gt;""),Utilization!$J$2,"")</f>
        <v/>
      </c>
      <c r="M1822" t="str">
        <f>IF(AND(TimeSpend[[#This Row],[Personnel number]]&lt;&gt;"",TimeSpend[[#This Row],[Date]]&lt;&gt;""),TimeSpend[[#This Row],[Employee Name]],"")</f>
        <v/>
      </c>
      <c r="N1822" t="str">
        <f t="shared" si="56"/>
        <v/>
      </c>
      <c r="O1822" t="str">
        <f t="shared" si="57"/>
        <v/>
      </c>
      <c r="P1822" t="str">
        <f>IF(D1822&lt;&gt;"",VLOOKUP(D1822,Projects!B:C,2,0),"")</f>
        <v/>
      </c>
    </row>
    <row r="1823" spans="1:16" x14ac:dyDescent="0.25">
      <c r="A1823" t="str">
        <f>UPPER(IF(AND(TimeSpend[[#This Row],[Personnel number]]&lt;&gt;"",TimeSpend[[#This Row],[Date]]&lt;&gt;""),TimeSpend[[#This Row],[Personnel number]],""))</f>
        <v/>
      </c>
      <c r="B1823" s="85" t="str">
        <f>IF(AND(TimeSpend[[#This Row],[Personnel number]]&lt;&gt;"",TimeSpend[[#This Row],[Date]]&lt;&gt;""),TEXT(TimeSpend[[#This Row],[Date]],"[$-409]yyyyMMdd"),"")</f>
        <v/>
      </c>
      <c r="C1823" s="33" t="str">
        <f>IF(AND(TimeSpend[[#This Row],[Personnel number]]&lt;&gt;"",TimeSpend[[#This Row],[Date]]&lt;&gt;""),SUBSTITUTE(TimeSpend[[#This Row],[Hours]],",","."),"")</f>
        <v/>
      </c>
      <c r="D1823" t="str">
        <f>IF(AND(TimeSpend[[#This Row],[Personnel number]]&lt;&gt;"",TimeSpend[[#This Row],[Date]]&lt;&gt;""),TimeSpend[[#This Row],[Network]],"")</f>
        <v/>
      </c>
      <c r="E1823" t="str">
        <f>IF(AND(TimeSpend[[#This Row],[Personnel number]]&lt;&gt;"",TimeSpend[[#This Row],[Date]]&lt;&gt;""),TimeSpend[[#This Row],[Network Description]],"")</f>
        <v/>
      </c>
      <c r="F1823" t="str">
        <f>IF(AND(TimeSpend[[#This Row],[Personnel number]]&lt;&gt;"",TimeSpend[[#This Row],[Date]]&lt;&gt;""),TimeSpend[[#This Row],[Activity]],"")</f>
        <v/>
      </c>
      <c r="G1823" t="str">
        <f>IF(AND(TimeSpend[[#This Row],[Personnel number]]&lt;&gt;"",TimeSpend[[#This Row],[Date]]&lt;&gt;""),TimeSpend[[#This Row],[Activity description]],"")</f>
        <v/>
      </c>
      <c r="H1823" s="36" t="str">
        <f>IF(AND(TimeSpend[[#This Row],[Personnel number]]&lt;&gt;"",TimeSpend[[#This Row],[Date]]&lt;&gt;""),TimeSpend[[#This Row],[Start Time]],"")</f>
        <v/>
      </c>
      <c r="I1823" s="36" t="str">
        <f>IF(AND(TimeSpend[[#This Row],[Personnel number]]&lt;&gt;"",TimeSpend[[#This Row],[Date]]&lt;&gt;""),TimeSpend[[#This Row],[End Time]],"")</f>
        <v/>
      </c>
      <c r="J1823" t="str">
        <f>IF(AND(TimeSpend[[#This Row],[Personnel number]]&lt;&gt;"",TimeSpend[[#This Row],[Date]]&lt;&gt;""),TimeSpend[[#This Row],[Location]],"")</f>
        <v/>
      </c>
      <c r="K1823" t="str">
        <f>IF(AND(TimeSpend[[#This Row],[Personnel number]]&lt;&gt;"",TimeSpend[[#This Row],[Date]]&lt;&gt;""),TimeSpend[[#This Row],[Task]],"")</f>
        <v/>
      </c>
      <c r="L1823" t="str">
        <f>IF(AND(TimeSpend[[#This Row],[Personnel number]]&lt;&gt;"",TimeSpend[[#This Row],[Date]]&lt;&gt;""),Utilization!$J$2,"")</f>
        <v/>
      </c>
      <c r="M1823" t="str">
        <f>IF(AND(TimeSpend[[#This Row],[Personnel number]]&lt;&gt;"",TimeSpend[[#This Row],[Date]]&lt;&gt;""),TimeSpend[[#This Row],[Employee Name]],"")</f>
        <v/>
      </c>
      <c r="N1823" t="str">
        <f t="shared" si="56"/>
        <v/>
      </c>
      <c r="O1823" t="str">
        <f t="shared" si="57"/>
        <v/>
      </c>
      <c r="P1823" t="str">
        <f>IF(D1823&lt;&gt;"",VLOOKUP(D1823,Projects!B:C,2,0),"")</f>
        <v/>
      </c>
    </row>
    <row r="1824" spans="1:16" x14ac:dyDescent="0.25">
      <c r="A1824" t="str">
        <f>UPPER(IF(AND(TimeSpend[[#This Row],[Personnel number]]&lt;&gt;"",TimeSpend[[#This Row],[Date]]&lt;&gt;""),TimeSpend[[#This Row],[Personnel number]],""))</f>
        <v/>
      </c>
      <c r="B1824" s="85" t="str">
        <f>IF(AND(TimeSpend[[#This Row],[Personnel number]]&lt;&gt;"",TimeSpend[[#This Row],[Date]]&lt;&gt;""),TEXT(TimeSpend[[#This Row],[Date]],"[$-409]yyyyMMdd"),"")</f>
        <v/>
      </c>
      <c r="C1824" s="33" t="str">
        <f>IF(AND(TimeSpend[[#This Row],[Personnel number]]&lt;&gt;"",TimeSpend[[#This Row],[Date]]&lt;&gt;""),SUBSTITUTE(TimeSpend[[#This Row],[Hours]],",","."),"")</f>
        <v/>
      </c>
      <c r="D1824" t="str">
        <f>IF(AND(TimeSpend[[#This Row],[Personnel number]]&lt;&gt;"",TimeSpend[[#This Row],[Date]]&lt;&gt;""),TimeSpend[[#This Row],[Network]],"")</f>
        <v/>
      </c>
      <c r="E1824" t="str">
        <f>IF(AND(TimeSpend[[#This Row],[Personnel number]]&lt;&gt;"",TimeSpend[[#This Row],[Date]]&lt;&gt;""),TimeSpend[[#This Row],[Network Description]],"")</f>
        <v/>
      </c>
      <c r="F1824" t="str">
        <f>IF(AND(TimeSpend[[#This Row],[Personnel number]]&lt;&gt;"",TimeSpend[[#This Row],[Date]]&lt;&gt;""),TimeSpend[[#This Row],[Activity]],"")</f>
        <v/>
      </c>
      <c r="G1824" t="str">
        <f>IF(AND(TimeSpend[[#This Row],[Personnel number]]&lt;&gt;"",TimeSpend[[#This Row],[Date]]&lt;&gt;""),TimeSpend[[#This Row],[Activity description]],"")</f>
        <v/>
      </c>
      <c r="H1824" s="36" t="str">
        <f>IF(AND(TimeSpend[[#This Row],[Personnel number]]&lt;&gt;"",TimeSpend[[#This Row],[Date]]&lt;&gt;""),TimeSpend[[#This Row],[Start Time]],"")</f>
        <v/>
      </c>
      <c r="I1824" s="36" t="str">
        <f>IF(AND(TimeSpend[[#This Row],[Personnel number]]&lt;&gt;"",TimeSpend[[#This Row],[Date]]&lt;&gt;""),TimeSpend[[#This Row],[End Time]],"")</f>
        <v/>
      </c>
      <c r="J1824" t="str">
        <f>IF(AND(TimeSpend[[#This Row],[Personnel number]]&lt;&gt;"",TimeSpend[[#This Row],[Date]]&lt;&gt;""),TimeSpend[[#This Row],[Location]],"")</f>
        <v/>
      </c>
      <c r="K1824" t="str">
        <f>IF(AND(TimeSpend[[#This Row],[Personnel number]]&lt;&gt;"",TimeSpend[[#This Row],[Date]]&lt;&gt;""),TimeSpend[[#This Row],[Task]],"")</f>
        <v/>
      </c>
      <c r="L1824" t="str">
        <f>IF(AND(TimeSpend[[#This Row],[Personnel number]]&lt;&gt;"",TimeSpend[[#This Row],[Date]]&lt;&gt;""),Utilization!$J$2,"")</f>
        <v/>
      </c>
      <c r="M1824" t="str">
        <f>IF(AND(TimeSpend[[#This Row],[Personnel number]]&lt;&gt;"",TimeSpend[[#This Row],[Date]]&lt;&gt;""),TimeSpend[[#This Row],[Employee Name]],"")</f>
        <v/>
      </c>
      <c r="N1824" t="str">
        <f t="shared" si="56"/>
        <v/>
      </c>
      <c r="O1824" t="str">
        <f t="shared" si="57"/>
        <v/>
      </c>
      <c r="P1824" t="str">
        <f>IF(D1824&lt;&gt;"",VLOOKUP(D1824,Projects!B:C,2,0),"")</f>
        <v/>
      </c>
    </row>
    <row r="1825" spans="1:16" x14ac:dyDescent="0.25">
      <c r="A1825" t="str">
        <f>UPPER(IF(AND(TimeSpend[[#This Row],[Personnel number]]&lt;&gt;"",TimeSpend[[#This Row],[Date]]&lt;&gt;""),TimeSpend[[#This Row],[Personnel number]],""))</f>
        <v/>
      </c>
      <c r="B1825" s="85" t="str">
        <f>IF(AND(TimeSpend[[#This Row],[Personnel number]]&lt;&gt;"",TimeSpend[[#This Row],[Date]]&lt;&gt;""),TEXT(TimeSpend[[#This Row],[Date]],"[$-409]yyyyMMdd"),"")</f>
        <v/>
      </c>
      <c r="C1825" s="33" t="str">
        <f>IF(AND(TimeSpend[[#This Row],[Personnel number]]&lt;&gt;"",TimeSpend[[#This Row],[Date]]&lt;&gt;""),SUBSTITUTE(TimeSpend[[#This Row],[Hours]],",","."),"")</f>
        <v/>
      </c>
      <c r="D1825" t="str">
        <f>IF(AND(TimeSpend[[#This Row],[Personnel number]]&lt;&gt;"",TimeSpend[[#This Row],[Date]]&lt;&gt;""),TimeSpend[[#This Row],[Network]],"")</f>
        <v/>
      </c>
      <c r="E1825" t="str">
        <f>IF(AND(TimeSpend[[#This Row],[Personnel number]]&lt;&gt;"",TimeSpend[[#This Row],[Date]]&lt;&gt;""),TimeSpend[[#This Row],[Network Description]],"")</f>
        <v/>
      </c>
      <c r="F1825" t="str">
        <f>IF(AND(TimeSpend[[#This Row],[Personnel number]]&lt;&gt;"",TimeSpend[[#This Row],[Date]]&lt;&gt;""),TimeSpend[[#This Row],[Activity]],"")</f>
        <v/>
      </c>
      <c r="G1825" t="str">
        <f>IF(AND(TimeSpend[[#This Row],[Personnel number]]&lt;&gt;"",TimeSpend[[#This Row],[Date]]&lt;&gt;""),TimeSpend[[#This Row],[Activity description]],"")</f>
        <v/>
      </c>
      <c r="H1825" s="36" t="str">
        <f>IF(AND(TimeSpend[[#This Row],[Personnel number]]&lt;&gt;"",TimeSpend[[#This Row],[Date]]&lt;&gt;""),TimeSpend[[#This Row],[Start Time]],"")</f>
        <v/>
      </c>
      <c r="I1825" s="36" t="str">
        <f>IF(AND(TimeSpend[[#This Row],[Personnel number]]&lt;&gt;"",TimeSpend[[#This Row],[Date]]&lt;&gt;""),TimeSpend[[#This Row],[End Time]],"")</f>
        <v/>
      </c>
      <c r="J1825" t="str">
        <f>IF(AND(TimeSpend[[#This Row],[Personnel number]]&lt;&gt;"",TimeSpend[[#This Row],[Date]]&lt;&gt;""),TimeSpend[[#This Row],[Location]],"")</f>
        <v/>
      </c>
      <c r="K1825" t="str">
        <f>IF(AND(TimeSpend[[#This Row],[Personnel number]]&lt;&gt;"",TimeSpend[[#This Row],[Date]]&lt;&gt;""),TimeSpend[[#This Row],[Task]],"")</f>
        <v/>
      </c>
      <c r="L1825" t="str">
        <f>IF(AND(TimeSpend[[#This Row],[Personnel number]]&lt;&gt;"",TimeSpend[[#This Row],[Date]]&lt;&gt;""),Utilization!$J$2,"")</f>
        <v/>
      </c>
      <c r="M1825" t="str">
        <f>IF(AND(TimeSpend[[#This Row],[Personnel number]]&lt;&gt;"",TimeSpend[[#This Row],[Date]]&lt;&gt;""),TimeSpend[[#This Row],[Employee Name]],"")</f>
        <v/>
      </c>
      <c r="N1825" t="str">
        <f t="shared" si="56"/>
        <v/>
      </c>
      <c r="O1825" t="str">
        <f t="shared" si="57"/>
        <v/>
      </c>
      <c r="P1825" t="str">
        <f>IF(D1825&lt;&gt;"",VLOOKUP(D1825,Projects!B:C,2,0),"")</f>
        <v/>
      </c>
    </row>
    <row r="1826" spans="1:16" x14ac:dyDescent="0.25">
      <c r="A1826" t="str">
        <f>UPPER(IF(AND(TimeSpend[[#This Row],[Personnel number]]&lt;&gt;"",TimeSpend[[#This Row],[Date]]&lt;&gt;""),TimeSpend[[#This Row],[Personnel number]],""))</f>
        <v/>
      </c>
      <c r="B1826" s="85" t="str">
        <f>IF(AND(TimeSpend[[#This Row],[Personnel number]]&lt;&gt;"",TimeSpend[[#This Row],[Date]]&lt;&gt;""),TEXT(TimeSpend[[#This Row],[Date]],"[$-409]yyyyMMdd"),"")</f>
        <v/>
      </c>
      <c r="C1826" s="33" t="str">
        <f>IF(AND(TimeSpend[[#This Row],[Personnel number]]&lt;&gt;"",TimeSpend[[#This Row],[Date]]&lt;&gt;""),SUBSTITUTE(TimeSpend[[#This Row],[Hours]],",","."),"")</f>
        <v/>
      </c>
      <c r="D1826" t="str">
        <f>IF(AND(TimeSpend[[#This Row],[Personnel number]]&lt;&gt;"",TimeSpend[[#This Row],[Date]]&lt;&gt;""),TimeSpend[[#This Row],[Network]],"")</f>
        <v/>
      </c>
      <c r="E1826" t="str">
        <f>IF(AND(TimeSpend[[#This Row],[Personnel number]]&lt;&gt;"",TimeSpend[[#This Row],[Date]]&lt;&gt;""),TimeSpend[[#This Row],[Network Description]],"")</f>
        <v/>
      </c>
      <c r="F1826" t="str">
        <f>IF(AND(TimeSpend[[#This Row],[Personnel number]]&lt;&gt;"",TimeSpend[[#This Row],[Date]]&lt;&gt;""),TimeSpend[[#This Row],[Activity]],"")</f>
        <v/>
      </c>
      <c r="G1826" t="str">
        <f>IF(AND(TimeSpend[[#This Row],[Personnel number]]&lt;&gt;"",TimeSpend[[#This Row],[Date]]&lt;&gt;""),TimeSpend[[#This Row],[Activity description]],"")</f>
        <v/>
      </c>
      <c r="H1826" s="36" t="str">
        <f>IF(AND(TimeSpend[[#This Row],[Personnel number]]&lt;&gt;"",TimeSpend[[#This Row],[Date]]&lt;&gt;""),TimeSpend[[#This Row],[Start Time]],"")</f>
        <v/>
      </c>
      <c r="I1826" s="36" t="str">
        <f>IF(AND(TimeSpend[[#This Row],[Personnel number]]&lt;&gt;"",TimeSpend[[#This Row],[Date]]&lt;&gt;""),TimeSpend[[#This Row],[End Time]],"")</f>
        <v/>
      </c>
      <c r="J1826" t="str">
        <f>IF(AND(TimeSpend[[#This Row],[Personnel number]]&lt;&gt;"",TimeSpend[[#This Row],[Date]]&lt;&gt;""),TimeSpend[[#This Row],[Location]],"")</f>
        <v/>
      </c>
      <c r="K1826" t="str">
        <f>IF(AND(TimeSpend[[#This Row],[Personnel number]]&lt;&gt;"",TimeSpend[[#This Row],[Date]]&lt;&gt;""),TimeSpend[[#This Row],[Task]],"")</f>
        <v/>
      </c>
      <c r="L1826" t="str">
        <f>IF(AND(TimeSpend[[#This Row],[Personnel number]]&lt;&gt;"",TimeSpend[[#This Row],[Date]]&lt;&gt;""),Utilization!$J$2,"")</f>
        <v/>
      </c>
      <c r="M1826" t="str">
        <f>IF(AND(TimeSpend[[#This Row],[Personnel number]]&lt;&gt;"",TimeSpend[[#This Row],[Date]]&lt;&gt;""),TimeSpend[[#This Row],[Employee Name]],"")</f>
        <v/>
      </c>
      <c r="N1826" t="str">
        <f t="shared" si="56"/>
        <v/>
      </c>
      <c r="O1826" t="str">
        <f t="shared" si="57"/>
        <v/>
      </c>
      <c r="P1826" t="str">
        <f>IF(D1826&lt;&gt;"",VLOOKUP(D1826,Projects!B:C,2,0),"")</f>
        <v/>
      </c>
    </row>
    <row r="1827" spans="1:16" x14ac:dyDescent="0.25">
      <c r="A1827" t="str">
        <f>UPPER(IF(AND(TimeSpend[[#This Row],[Personnel number]]&lt;&gt;"",TimeSpend[[#This Row],[Date]]&lt;&gt;""),TimeSpend[[#This Row],[Personnel number]],""))</f>
        <v/>
      </c>
      <c r="B1827" s="85" t="str">
        <f>IF(AND(TimeSpend[[#This Row],[Personnel number]]&lt;&gt;"",TimeSpend[[#This Row],[Date]]&lt;&gt;""),TEXT(TimeSpend[[#This Row],[Date]],"[$-409]yyyyMMdd"),"")</f>
        <v/>
      </c>
      <c r="C1827" s="33" t="str">
        <f>IF(AND(TimeSpend[[#This Row],[Personnel number]]&lt;&gt;"",TimeSpend[[#This Row],[Date]]&lt;&gt;""),SUBSTITUTE(TimeSpend[[#This Row],[Hours]],",","."),"")</f>
        <v/>
      </c>
      <c r="D1827" t="str">
        <f>IF(AND(TimeSpend[[#This Row],[Personnel number]]&lt;&gt;"",TimeSpend[[#This Row],[Date]]&lt;&gt;""),TimeSpend[[#This Row],[Network]],"")</f>
        <v/>
      </c>
      <c r="E1827" t="str">
        <f>IF(AND(TimeSpend[[#This Row],[Personnel number]]&lt;&gt;"",TimeSpend[[#This Row],[Date]]&lt;&gt;""),TimeSpend[[#This Row],[Network Description]],"")</f>
        <v/>
      </c>
      <c r="F1827" t="str">
        <f>IF(AND(TimeSpend[[#This Row],[Personnel number]]&lt;&gt;"",TimeSpend[[#This Row],[Date]]&lt;&gt;""),TimeSpend[[#This Row],[Activity]],"")</f>
        <v/>
      </c>
      <c r="G1827" t="str">
        <f>IF(AND(TimeSpend[[#This Row],[Personnel number]]&lt;&gt;"",TimeSpend[[#This Row],[Date]]&lt;&gt;""),TimeSpend[[#This Row],[Activity description]],"")</f>
        <v/>
      </c>
      <c r="H1827" s="36" t="str">
        <f>IF(AND(TimeSpend[[#This Row],[Personnel number]]&lt;&gt;"",TimeSpend[[#This Row],[Date]]&lt;&gt;""),TimeSpend[[#This Row],[Start Time]],"")</f>
        <v/>
      </c>
      <c r="I1827" s="36" t="str">
        <f>IF(AND(TimeSpend[[#This Row],[Personnel number]]&lt;&gt;"",TimeSpend[[#This Row],[Date]]&lt;&gt;""),TimeSpend[[#This Row],[End Time]],"")</f>
        <v/>
      </c>
      <c r="J1827" t="str">
        <f>IF(AND(TimeSpend[[#This Row],[Personnel number]]&lt;&gt;"",TimeSpend[[#This Row],[Date]]&lt;&gt;""),TimeSpend[[#This Row],[Location]],"")</f>
        <v/>
      </c>
      <c r="K1827" t="str">
        <f>IF(AND(TimeSpend[[#This Row],[Personnel number]]&lt;&gt;"",TimeSpend[[#This Row],[Date]]&lt;&gt;""),TimeSpend[[#This Row],[Task]],"")</f>
        <v/>
      </c>
      <c r="L1827" t="str">
        <f>IF(AND(TimeSpend[[#This Row],[Personnel number]]&lt;&gt;"",TimeSpend[[#This Row],[Date]]&lt;&gt;""),Utilization!$J$2,"")</f>
        <v/>
      </c>
      <c r="M1827" t="str">
        <f>IF(AND(TimeSpend[[#This Row],[Personnel number]]&lt;&gt;"",TimeSpend[[#This Row],[Date]]&lt;&gt;""),TimeSpend[[#This Row],[Employee Name]],"")</f>
        <v/>
      </c>
      <c r="N1827" t="str">
        <f t="shared" si="56"/>
        <v/>
      </c>
      <c r="O1827" t="str">
        <f t="shared" si="57"/>
        <v/>
      </c>
      <c r="P1827" t="str">
        <f>IF(D1827&lt;&gt;"",VLOOKUP(D1827,Projects!B:C,2,0),"")</f>
        <v/>
      </c>
    </row>
    <row r="1828" spans="1:16" x14ac:dyDescent="0.25">
      <c r="A1828" t="str">
        <f>UPPER(IF(AND(TimeSpend[[#This Row],[Personnel number]]&lt;&gt;"",TimeSpend[[#This Row],[Date]]&lt;&gt;""),TimeSpend[[#This Row],[Personnel number]],""))</f>
        <v/>
      </c>
      <c r="B1828" s="85" t="str">
        <f>IF(AND(TimeSpend[[#This Row],[Personnel number]]&lt;&gt;"",TimeSpend[[#This Row],[Date]]&lt;&gt;""),TEXT(TimeSpend[[#This Row],[Date]],"[$-409]yyyyMMdd"),"")</f>
        <v/>
      </c>
      <c r="C1828" s="33" t="str">
        <f>IF(AND(TimeSpend[[#This Row],[Personnel number]]&lt;&gt;"",TimeSpend[[#This Row],[Date]]&lt;&gt;""),SUBSTITUTE(TimeSpend[[#This Row],[Hours]],",","."),"")</f>
        <v/>
      </c>
      <c r="D1828" t="str">
        <f>IF(AND(TimeSpend[[#This Row],[Personnel number]]&lt;&gt;"",TimeSpend[[#This Row],[Date]]&lt;&gt;""),TimeSpend[[#This Row],[Network]],"")</f>
        <v/>
      </c>
      <c r="E1828" t="str">
        <f>IF(AND(TimeSpend[[#This Row],[Personnel number]]&lt;&gt;"",TimeSpend[[#This Row],[Date]]&lt;&gt;""),TimeSpend[[#This Row],[Network Description]],"")</f>
        <v/>
      </c>
      <c r="F1828" t="str">
        <f>IF(AND(TimeSpend[[#This Row],[Personnel number]]&lt;&gt;"",TimeSpend[[#This Row],[Date]]&lt;&gt;""),TimeSpend[[#This Row],[Activity]],"")</f>
        <v/>
      </c>
      <c r="G1828" t="str">
        <f>IF(AND(TimeSpend[[#This Row],[Personnel number]]&lt;&gt;"",TimeSpend[[#This Row],[Date]]&lt;&gt;""),TimeSpend[[#This Row],[Activity description]],"")</f>
        <v/>
      </c>
      <c r="H1828" s="36" t="str">
        <f>IF(AND(TimeSpend[[#This Row],[Personnel number]]&lt;&gt;"",TimeSpend[[#This Row],[Date]]&lt;&gt;""),TimeSpend[[#This Row],[Start Time]],"")</f>
        <v/>
      </c>
      <c r="I1828" s="36" t="str">
        <f>IF(AND(TimeSpend[[#This Row],[Personnel number]]&lt;&gt;"",TimeSpend[[#This Row],[Date]]&lt;&gt;""),TimeSpend[[#This Row],[End Time]],"")</f>
        <v/>
      </c>
      <c r="J1828" t="str">
        <f>IF(AND(TimeSpend[[#This Row],[Personnel number]]&lt;&gt;"",TimeSpend[[#This Row],[Date]]&lt;&gt;""),TimeSpend[[#This Row],[Location]],"")</f>
        <v/>
      </c>
      <c r="K1828" t="str">
        <f>IF(AND(TimeSpend[[#This Row],[Personnel number]]&lt;&gt;"",TimeSpend[[#This Row],[Date]]&lt;&gt;""),TimeSpend[[#This Row],[Task]],"")</f>
        <v/>
      </c>
      <c r="L1828" t="str">
        <f>IF(AND(TimeSpend[[#This Row],[Personnel number]]&lt;&gt;"",TimeSpend[[#This Row],[Date]]&lt;&gt;""),Utilization!$J$2,"")</f>
        <v/>
      </c>
      <c r="M1828" t="str">
        <f>IF(AND(TimeSpend[[#This Row],[Personnel number]]&lt;&gt;"",TimeSpend[[#This Row],[Date]]&lt;&gt;""),TimeSpend[[#This Row],[Employee Name]],"")</f>
        <v/>
      </c>
      <c r="N1828" t="str">
        <f t="shared" si="56"/>
        <v/>
      </c>
      <c r="O1828" t="str">
        <f t="shared" si="57"/>
        <v/>
      </c>
      <c r="P1828" t="str">
        <f>IF(D1828&lt;&gt;"",VLOOKUP(D1828,Projects!B:C,2,0),"")</f>
        <v/>
      </c>
    </row>
    <row r="1829" spans="1:16" x14ac:dyDescent="0.25">
      <c r="A1829" t="str">
        <f>UPPER(IF(AND(TimeSpend[[#This Row],[Personnel number]]&lt;&gt;"",TimeSpend[[#This Row],[Date]]&lt;&gt;""),TimeSpend[[#This Row],[Personnel number]],""))</f>
        <v/>
      </c>
      <c r="B1829" s="85" t="str">
        <f>IF(AND(TimeSpend[[#This Row],[Personnel number]]&lt;&gt;"",TimeSpend[[#This Row],[Date]]&lt;&gt;""),TEXT(TimeSpend[[#This Row],[Date]],"[$-409]yyyyMMdd"),"")</f>
        <v/>
      </c>
      <c r="C1829" s="33" t="str">
        <f>IF(AND(TimeSpend[[#This Row],[Personnel number]]&lt;&gt;"",TimeSpend[[#This Row],[Date]]&lt;&gt;""),SUBSTITUTE(TimeSpend[[#This Row],[Hours]],",","."),"")</f>
        <v/>
      </c>
      <c r="D1829" t="str">
        <f>IF(AND(TimeSpend[[#This Row],[Personnel number]]&lt;&gt;"",TimeSpend[[#This Row],[Date]]&lt;&gt;""),TimeSpend[[#This Row],[Network]],"")</f>
        <v/>
      </c>
      <c r="E1829" t="str">
        <f>IF(AND(TimeSpend[[#This Row],[Personnel number]]&lt;&gt;"",TimeSpend[[#This Row],[Date]]&lt;&gt;""),TimeSpend[[#This Row],[Network Description]],"")</f>
        <v/>
      </c>
      <c r="F1829" t="str">
        <f>IF(AND(TimeSpend[[#This Row],[Personnel number]]&lt;&gt;"",TimeSpend[[#This Row],[Date]]&lt;&gt;""),TimeSpend[[#This Row],[Activity]],"")</f>
        <v/>
      </c>
      <c r="G1829" t="str">
        <f>IF(AND(TimeSpend[[#This Row],[Personnel number]]&lt;&gt;"",TimeSpend[[#This Row],[Date]]&lt;&gt;""),TimeSpend[[#This Row],[Activity description]],"")</f>
        <v/>
      </c>
      <c r="H1829" s="36" t="str">
        <f>IF(AND(TimeSpend[[#This Row],[Personnel number]]&lt;&gt;"",TimeSpend[[#This Row],[Date]]&lt;&gt;""),TimeSpend[[#This Row],[Start Time]],"")</f>
        <v/>
      </c>
      <c r="I1829" s="36" t="str">
        <f>IF(AND(TimeSpend[[#This Row],[Personnel number]]&lt;&gt;"",TimeSpend[[#This Row],[Date]]&lt;&gt;""),TimeSpend[[#This Row],[End Time]],"")</f>
        <v/>
      </c>
      <c r="J1829" t="str">
        <f>IF(AND(TimeSpend[[#This Row],[Personnel number]]&lt;&gt;"",TimeSpend[[#This Row],[Date]]&lt;&gt;""),TimeSpend[[#This Row],[Location]],"")</f>
        <v/>
      </c>
      <c r="K1829" t="str">
        <f>IF(AND(TimeSpend[[#This Row],[Personnel number]]&lt;&gt;"",TimeSpend[[#This Row],[Date]]&lt;&gt;""),TimeSpend[[#This Row],[Task]],"")</f>
        <v/>
      </c>
      <c r="L1829" t="str">
        <f>IF(AND(TimeSpend[[#This Row],[Personnel number]]&lt;&gt;"",TimeSpend[[#This Row],[Date]]&lt;&gt;""),Utilization!$J$2,"")</f>
        <v/>
      </c>
      <c r="M1829" t="str">
        <f>IF(AND(TimeSpend[[#This Row],[Personnel number]]&lt;&gt;"",TimeSpend[[#This Row],[Date]]&lt;&gt;""),TimeSpend[[#This Row],[Employee Name]],"")</f>
        <v/>
      </c>
      <c r="N1829" t="str">
        <f t="shared" si="56"/>
        <v/>
      </c>
      <c r="O1829" t="str">
        <f t="shared" si="57"/>
        <v/>
      </c>
      <c r="P1829" t="str">
        <f>IF(D1829&lt;&gt;"",VLOOKUP(D1829,Projects!B:C,2,0),"")</f>
        <v/>
      </c>
    </row>
    <row r="1830" spans="1:16" x14ac:dyDescent="0.25">
      <c r="A1830" t="str">
        <f>UPPER(IF(AND(TimeSpend[[#This Row],[Personnel number]]&lt;&gt;"",TimeSpend[[#This Row],[Date]]&lt;&gt;""),TimeSpend[[#This Row],[Personnel number]],""))</f>
        <v/>
      </c>
      <c r="B1830" s="85" t="str">
        <f>IF(AND(TimeSpend[[#This Row],[Personnel number]]&lt;&gt;"",TimeSpend[[#This Row],[Date]]&lt;&gt;""),TEXT(TimeSpend[[#This Row],[Date]],"[$-409]yyyyMMdd"),"")</f>
        <v/>
      </c>
      <c r="C1830" s="33" t="str">
        <f>IF(AND(TimeSpend[[#This Row],[Personnel number]]&lt;&gt;"",TimeSpend[[#This Row],[Date]]&lt;&gt;""),SUBSTITUTE(TimeSpend[[#This Row],[Hours]],",","."),"")</f>
        <v/>
      </c>
      <c r="D1830" t="str">
        <f>IF(AND(TimeSpend[[#This Row],[Personnel number]]&lt;&gt;"",TimeSpend[[#This Row],[Date]]&lt;&gt;""),TimeSpend[[#This Row],[Network]],"")</f>
        <v/>
      </c>
      <c r="E1830" t="str">
        <f>IF(AND(TimeSpend[[#This Row],[Personnel number]]&lt;&gt;"",TimeSpend[[#This Row],[Date]]&lt;&gt;""),TimeSpend[[#This Row],[Network Description]],"")</f>
        <v/>
      </c>
      <c r="F1830" t="str">
        <f>IF(AND(TimeSpend[[#This Row],[Personnel number]]&lt;&gt;"",TimeSpend[[#This Row],[Date]]&lt;&gt;""),TimeSpend[[#This Row],[Activity]],"")</f>
        <v/>
      </c>
      <c r="G1830" t="str">
        <f>IF(AND(TimeSpend[[#This Row],[Personnel number]]&lt;&gt;"",TimeSpend[[#This Row],[Date]]&lt;&gt;""),TimeSpend[[#This Row],[Activity description]],"")</f>
        <v/>
      </c>
      <c r="H1830" s="36" t="str">
        <f>IF(AND(TimeSpend[[#This Row],[Personnel number]]&lt;&gt;"",TimeSpend[[#This Row],[Date]]&lt;&gt;""),TimeSpend[[#This Row],[Start Time]],"")</f>
        <v/>
      </c>
      <c r="I1830" s="36" t="str">
        <f>IF(AND(TimeSpend[[#This Row],[Personnel number]]&lt;&gt;"",TimeSpend[[#This Row],[Date]]&lt;&gt;""),TimeSpend[[#This Row],[End Time]],"")</f>
        <v/>
      </c>
      <c r="J1830" t="str">
        <f>IF(AND(TimeSpend[[#This Row],[Personnel number]]&lt;&gt;"",TimeSpend[[#This Row],[Date]]&lt;&gt;""),TimeSpend[[#This Row],[Location]],"")</f>
        <v/>
      </c>
      <c r="K1830" t="str">
        <f>IF(AND(TimeSpend[[#This Row],[Personnel number]]&lt;&gt;"",TimeSpend[[#This Row],[Date]]&lt;&gt;""),TimeSpend[[#This Row],[Task]],"")</f>
        <v/>
      </c>
      <c r="L1830" t="str">
        <f>IF(AND(TimeSpend[[#This Row],[Personnel number]]&lt;&gt;"",TimeSpend[[#This Row],[Date]]&lt;&gt;""),Utilization!$J$2,"")</f>
        <v/>
      </c>
      <c r="M1830" t="str">
        <f>IF(AND(TimeSpend[[#This Row],[Personnel number]]&lt;&gt;"",TimeSpend[[#This Row],[Date]]&lt;&gt;""),TimeSpend[[#This Row],[Employee Name]],"")</f>
        <v/>
      </c>
      <c r="N1830" t="str">
        <f t="shared" si="56"/>
        <v/>
      </c>
      <c r="O1830" t="str">
        <f t="shared" si="57"/>
        <v/>
      </c>
      <c r="P1830" t="str">
        <f>IF(D1830&lt;&gt;"",VLOOKUP(D1830,Projects!B:C,2,0),"")</f>
        <v/>
      </c>
    </row>
    <row r="1831" spans="1:16" x14ac:dyDescent="0.25">
      <c r="A1831" t="str">
        <f>UPPER(IF(AND(TimeSpend[[#This Row],[Personnel number]]&lt;&gt;"",TimeSpend[[#This Row],[Date]]&lt;&gt;""),TimeSpend[[#This Row],[Personnel number]],""))</f>
        <v/>
      </c>
      <c r="B1831" s="85" t="str">
        <f>IF(AND(TimeSpend[[#This Row],[Personnel number]]&lt;&gt;"",TimeSpend[[#This Row],[Date]]&lt;&gt;""),TEXT(TimeSpend[[#This Row],[Date]],"[$-409]yyyyMMdd"),"")</f>
        <v/>
      </c>
      <c r="C1831" s="33" t="str">
        <f>IF(AND(TimeSpend[[#This Row],[Personnel number]]&lt;&gt;"",TimeSpend[[#This Row],[Date]]&lt;&gt;""),SUBSTITUTE(TimeSpend[[#This Row],[Hours]],",","."),"")</f>
        <v/>
      </c>
      <c r="D1831" t="str">
        <f>IF(AND(TimeSpend[[#This Row],[Personnel number]]&lt;&gt;"",TimeSpend[[#This Row],[Date]]&lt;&gt;""),TimeSpend[[#This Row],[Network]],"")</f>
        <v/>
      </c>
      <c r="E1831" t="str">
        <f>IF(AND(TimeSpend[[#This Row],[Personnel number]]&lt;&gt;"",TimeSpend[[#This Row],[Date]]&lt;&gt;""),TimeSpend[[#This Row],[Network Description]],"")</f>
        <v/>
      </c>
      <c r="F1831" t="str">
        <f>IF(AND(TimeSpend[[#This Row],[Personnel number]]&lt;&gt;"",TimeSpend[[#This Row],[Date]]&lt;&gt;""),TimeSpend[[#This Row],[Activity]],"")</f>
        <v/>
      </c>
      <c r="G1831" t="str">
        <f>IF(AND(TimeSpend[[#This Row],[Personnel number]]&lt;&gt;"",TimeSpend[[#This Row],[Date]]&lt;&gt;""),TimeSpend[[#This Row],[Activity description]],"")</f>
        <v/>
      </c>
      <c r="H1831" s="36" t="str">
        <f>IF(AND(TimeSpend[[#This Row],[Personnel number]]&lt;&gt;"",TimeSpend[[#This Row],[Date]]&lt;&gt;""),TimeSpend[[#This Row],[Start Time]],"")</f>
        <v/>
      </c>
      <c r="I1831" s="36" t="str">
        <f>IF(AND(TimeSpend[[#This Row],[Personnel number]]&lt;&gt;"",TimeSpend[[#This Row],[Date]]&lt;&gt;""),TimeSpend[[#This Row],[End Time]],"")</f>
        <v/>
      </c>
      <c r="J1831" t="str">
        <f>IF(AND(TimeSpend[[#This Row],[Personnel number]]&lt;&gt;"",TimeSpend[[#This Row],[Date]]&lt;&gt;""),TimeSpend[[#This Row],[Location]],"")</f>
        <v/>
      </c>
      <c r="K1831" t="str">
        <f>IF(AND(TimeSpend[[#This Row],[Personnel number]]&lt;&gt;"",TimeSpend[[#This Row],[Date]]&lt;&gt;""),TimeSpend[[#This Row],[Task]],"")</f>
        <v/>
      </c>
      <c r="L1831" t="str">
        <f>IF(AND(TimeSpend[[#This Row],[Personnel number]]&lt;&gt;"",TimeSpend[[#This Row],[Date]]&lt;&gt;""),Utilization!$J$2,"")</f>
        <v/>
      </c>
      <c r="M1831" t="str">
        <f>IF(AND(TimeSpend[[#This Row],[Personnel number]]&lt;&gt;"",TimeSpend[[#This Row],[Date]]&lt;&gt;""),TimeSpend[[#This Row],[Employee Name]],"")</f>
        <v/>
      </c>
      <c r="N1831" t="str">
        <f t="shared" si="56"/>
        <v/>
      </c>
      <c r="O1831" t="str">
        <f t="shared" si="57"/>
        <v/>
      </c>
      <c r="P1831" t="str">
        <f>IF(D1831&lt;&gt;"",VLOOKUP(D1831,Projects!B:C,2,0),"")</f>
        <v/>
      </c>
    </row>
    <row r="1832" spans="1:16" x14ac:dyDescent="0.25">
      <c r="A1832" t="str">
        <f>UPPER(IF(AND(TimeSpend[[#This Row],[Personnel number]]&lt;&gt;"",TimeSpend[[#This Row],[Date]]&lt;&gt;""),TimeSpend[[#This Row],[Personnel number]],""))</f>
        <v/>
      </c>
      <c r="B1832" s="85" t="str">
        <f>IF(AND(TimeSpend[[#This Row],[Personnel number]]&lt;&gt;"",TimeSpend[[#This Row],[Date]]&lt;&gt;""),TEXT(TimeSpend[[#This Row],[Date]],"[$-409]yyyyMMdd"),"")</f>
        <v/>
      </c>
      <c r="C1832" s="33" t="str">
        <f>IF(AND(TimeSpend[[#This Row],[Personnel number]]&lt;&gt;"",TimeSpend[[#This Row],[Date]]&lt;&gt;""),SUBSTITUTE(TimeSpend[[#This Row],[Hours]],",","."),"")</f>
        <v/>
      </c>
      <c r="D1832" t="str">
        <f>IF(AND(TimeSpend[[#This Row],[Personnel number]]&lt;&gt;"",TimeSpend[[#This Row],[Date]]&lt;&gt;""),TimeSpend[[#This Row],[Network]],"")</f>
        <v/>
      </c>
      <c r="E1832" t="str">
        <f>IF(AND(TimeSpend[[#This Row],[Personnel number]]&lt;&gt;"",TimeSpend[[#This Row],[Date]]&lt;&gt;""),TimeSpend[[#This Row],[Network Description]],"")</f>
        <v/>
      </c>
      <c r="F1832" t="str">
        <f>IF(AND(TimeSpend[[#This Row],[Personnel number]]&lt;&gt;"",TimeSpend[[#This Row],[Date]]&lt;&gt;""),TimeSpend[[#This Row],[Activity]],"")</f>
        <v/>
      </c>
      <c r="G1832" t="str">
        <f>IF(AND(TimeSpend[[#This Row],[Personnel number]]&lt;&gt;"",TimeSpend[[#This Row],[Date]]&lt;&gt;""),TimeSpend[[#This Row],[Activity description]],"")</f>
        <v/>
      </c>
      <c r="H1832" s="36" t="str">
        <f>IF(AND(TimeSpend[[#This Row],[Personnel number]]&lt;&gt;"",TimeSpend[[#This Row],[Date]]&lt;&gt;""),TimeSpend[[#This Row],[Start Time]],"")</f>
        <v/>
      </c>
      <c r="I1832" s="36" t="str">
        <f>IF(AND(TimeSpend[[#This Row],[Personnel number]]&lt;&gt;"",TimeSpend[[#This Row],[Date]]&lt;&gt;""),TimeSpend[[#This Row],[End Time]],"")</f>
        <v/>
      </c>
      <c r="J1832" t="str">
        <f>IF(AND(TimeSpend[[#This Row],[Personnel number]]&lt;&gt;"",TimeSpend[[#This Row],[Date]]&lt;&gt;""),TimeSpend[[#This Row],[Location]],"")</f>
        <v/>
      </c>
      <c r="K1832" t="str">
        <f>IF(AND(TimeSpend[[#This Row],[Personnel number]]&lt;&gt;"",TimeSpend[[#This Row],[Date]]&lt;&gt;""),TimeSpend[[#This Row],[Task]],"")</f>
        <v/>
      </c>
      <c r="L1832" t="str">
        <f>IF(AND(TimeSpend[[#This Row],[Personnel number]]&lt;&gt;"",TimeSpend[[#This Row],[Date]]&lt;&gt;""),Utilization!$J$2,"")</f>
        <v/>
      </c>
      <c r="M1832" t="str">
        <f>IF(AND(TimeSpend[[#This Row],[Personnel number]]&lt;&gt;"",TimeSpend[[#This Row],[Date]]&lt;&gt;""),TimeSpend[[#This Row],[Employee Name]],"")</f>
        <v/>
      </c>
      <c r="N1832" t="str">
        <f t="shared" si="56"/>
        <v/>
      </c>
      <c r="O1832" t="str">
        <f t="shared" si="57"/>
        <v/>
      </c>
      <c r="P1832" t="str">
        <f>IF(D1832&lt;&gt;"",VLOOKUP(D1832,Projects!B:C,2,0),"")</f>
        <v/>
      </c>
    </row>
    <row r="1833" spans="1:16" x14ac:dyDescent="0.25">
      <c r="A1833" t="str">
        <f>UPPER(IF(AND(TimeSpend[[#This Row],[Personnel number]]&lt;&gt;"",TimeSpend[[#This Row],[Date]]&lt;&gt;""),TimeSpend[[#This Row],[Personnel number]],""))</f>
        <v/>
      </c>
      <c r="B1833" s="85" t="str">
        <f>IF(AND(TimeSpend[[#This Row],[Personnel number]]&lt;&gt;"",TimeSpend[[#This Row],[Date]]&lt;&gt;""),TEXT(TimeSpend[[#This Row],[Date]],"[$-409]yyyyMMdd"),"")</f>
        <v/>
      </c>
      <c r="C1833" s="33" t="str">
        <f>IF(AND(TimeSpend[[#This Row],[Personnel number]]&lt;&gt;"",TimeSpend[[#This Row],[Date]]&lt;&gt;""),SUBSTITUTE(TimeSpend[[#This Row],[Hours]],",","."),"")</f>
        <v/>
      </c>
      <c r="D1833" t="str">
        <f>IF(AND(TimeSpend[[#This Row],[Personnel number]]&lt;&gt;"",TimeSpend[[#This Row],[Date]]&lt;&gt;""),TimeSpend[[#This Row],[Network]],"")</f>
        <v/>
      </c>
      <c r="E1833" t="str">
        <f>IF(AND(TimeSpend[[#This Row],[Personnel number]]&lt;&gt;"",TimeSpend[[#This Row],[Date]]&lt;&gt;""),TimeSpend[[#This Row],[Network Description]],"")</f>
        <v/>
      </c>
      <c r="F1833" t="str">
        <f>IF(AND(TimeSpend[[#This Row],[Personnel number]]&lt;&gt;"",TimeSpend[[#This Row],[Date]]&lt;&gt;""),TimeSpend[[#This Row],[Activity]],"")</f>
        <v/>
      </c>
      <c r="G1833" t="str">
        <f>IF(AND(TimeSpend[[#This Row],[Personnel number]]&lt;&gt;"",TimeSpend[[#This Row],[Date]]&lt;&gt;""),TimeSpend[[#This Row],[Activity description]],"")</f>
        <v/>
      </c>
      <c r="H1833" s="36" t="str">
        <f>IF(AND(TimeSpend[[#This Row],[Personnel number]]&lt;&gt;"",TimeSpend[[#This Row],[Date]]&lt;&gt;""),TimeSpend[[#This Row],[Start Time]],"")</f>
        <v/>
      </c>
      <c r="I1833" s="36" t="str">
        <f>IF(AND(TimeSpend[[#This Row],[Personnel number]]&lt;&gt;"",TimeSpend[[#This Row],[Date]]&lt;&gt;""),TimeSpend[[#This Row],[End Time]],"")</f>
        <v/>
      </c>
      <c r="J1833" t="str">
        <f>IF(AND(TimeSpend[[#This Row],[Personnel number]]&lt;&gt;"",TimeSpend[[#This Row],[Date]]&lt;&gt;""),TimeSpend[[#This Row],[Location]],"")</f>
        <v/>
      </c>
      <c r="K1833" t="str">
        <f>IF(AND(TimeSpend[[#This Row],[Personnel number]]&lt;&gt;"",TimeSpend[[#This Row],[Date]]&lt;&gt;""),TimeSpend[[#This Row],[Task]],"")</f>
        <v/>
      </c>
      <c r="L1833" t="str">
        <f>IF(AND(TimeSpend[[#This Row],[Personnel number]]&lt;&gt;"",TimeSpend[[#This Row],[Date]]&lt;&gt;""),Utilization!$J$2,"")</f>
        <v/>
      </c>
      <c r="M1833" t="str">
        <f>IF(AND(TimeSpend[[#This Row],[Personnel number]]&lt;&gt;"",TimeSpend[[#This Row],[Date]]&lt;&gt;""),TimeSpend[[#This Row],[Employee Name]],"")</f>
        <v/>
      </c>
      <c r="N1833" t="str">
        <f t="shared" si="56"/>
        <v/>
      </c>
      <c r="O1833" t="str">
        <f t="shared" si="57"/>
        <v/>
      </c>
      <c r="P1833" t="str">
        <f>IF(D1833&lt;&gt;"",VLOOKUP(D1833,Projects!B:C,2,0),"")</f>
        <v/>
      </c>
    </row>
    <row r="1834" spans="1:16" x14ac:dyDescent="0.25">
      <c r="A1834" t="str">
        <f>UPPER(IF(AND(TimeSpend[[#This Row],[Personnel number]]&lt;&gt;"",TimeSpend[[#This Row],[Date]]&lt;&gt;""),TimeSpend[[#This Row],[Personnel number]],""))</f>
        <v/>
      </c>
      <c r="B1834" s="85" t="str">
        <f>IF(AND(TimeSpend[[#This Row],[Personnel number]]&lt;&gt;"",TimeSpend[[#This Row],[Date]]&lt;&gt;""),TEXT(TimeSpend[[#This Row],[Date]],"[$-409]yyyyMMdd"),"")</f>
        <v/>
      </c>
      <c r="C1834" s="33" t="str">
        <f>IF(AND(TimeSpend[[#This Row],[Personnel number]]&lt;&gt;"",TimeSpend[[#This Row],[Date]]&lt;&gt;""),SUBSTITUTE(TimeSpend[[#This Row],[Hours]],",","."),"")</f>
        <v/>
      </c>
      <c r="D1834" t="str">
        <f>IF(AND(TimeSpend[[#This Row],[Personnel number]]&lt;&gt;"",TimeSpend[[#This Row],[Date]]&lt;&gt;""),TimeSpend[[#This Row],[Network]],"")</f>
        <v/>
      </c>
      <c r="E1834" t="str">
        <f>IF(AND(TimeSpend[[#This Row],[Personnel number]]&lt;&gt;"",TimeSpend[[#This Row],[Date]]&lt;&gt;""),TimeSpend[[#This Row],[Network Description]],"")</f>
        <v/>
      </c>
      <c r="F1834" t="str">
        <f>IF(AND(TimeSpend[[#This Row],[Personnel number]]&lt;&gt;"",TimeSpend[[#This Row],[Date]]&lt;&gt;""),TimeSpend[[#This Row],[Activity]],"")</f>
        <v/>
      </c>
      <c r="G1834" t="str">
        <f>IF(AND(TimeSpend[[#This Row],[Personnel number]]&lt;&gt;"",TimeSpend[[#This Row],[Date]]&lt;&gt;""),TimeSpend[[#This Row],[Activity description]],"")</f>
        <v/>
      </c>
      <c r="H1834" s="36" t="str">
        <f>IF(AND(TimeSpend[[#This Row],[Personnel number]]&lt;&gt;"",TimeSpend[[#This Row],[Date]]&lt;&gt;""),TimeSpend[[#This Row],[Start Time]],"")</f>
        <v/>
      </c>
      <c r="I1834" s="36" t="str">
        <f>IF(AND(TimeSpend[[#This Row],[Personnel number]]&lt;&gt;"",TimeSpend[[#This Row],[Date]]&lt;&gt;""),TimeSpend[[#This Row],[End Time]],"")</f>
        <v/>
      </c>
      <c r="J1834" t="str">
        <f>IF(AND(TimeSpend[[#This Row],[Personnel number]]&lt;&gt;"",TimeSpend[[#This Row],[Date]]&lt;&gt;""),TimeSpend[[#This Row],[Location]],"")</f>
        <v/>
      </c>
      <c r="K1834" t="str">
        <f>IF(AND(TimeSpend[[#This Row],[Personnel number]]&lt;&gt;"",TimeSpend[[#This Row],[Date]]&lt;&gt;""),TimeSpend[[#This Row],[Task]],"")</f>
        <v/>
      </c>
      <c r="L1834" t="str">
        <f>IF(AND(TimeSpend[[#This Row],[Personnel number]]&lt;&gt;"",TimeSpend[[#This Row],[Date]]&lt;&gt;""),Utilization!$J$2,"")</f>
        <v/>
      </c>
      <c r="M1834" t="str">
        <f>IF(AND(TimeSpend[[#This Row],[Personnel number]]&lt;&gt;"",TimeSpend[[#This Row],[Date]]&lt;&gt;""),TimeSpend[[#This Row],[Employee Name]],"")</f>
        <v/>
      </c>
      <c r="N1834" t="str">
        <f t="shared" si="56"/>
        <v/>
      </c>
      <c r="O1834" t="str">
        <f t="shared" si="57"/>
        <v/>
      </c>
      <c r="P1834" t="str">
        <f>IF(D1834&lt;&gt;"",VLOOKUP(D1834,Projects!B:C,2,0),"")</f>
        <v/>
      </c>
    </row>
    <row r="1835" spans="1:16" x14ac:dyDescent="0.25">
      <c r="A1835" t="str">
        <f>UPPER(IF(AND(TimeSpend[[#This Row],[Personnel number]]&lt;&gt;"",TimeSpend[[#This Row],[Date]]&lt;&gt;""),TimeSpend[[#This Row],[Personnel number]],""))</f>
        <v/>
      </c>
      <c r="B1835" s="85" t="str">
        <f>IF(AND(TimeSpend[[#This Row],[Personnel number]]&lt;&gt;"",TimeSpend[[#This Row],[Date]]&lt;&gt;""),TEXT(TimeSpend[[#This Row],[Date]],"[$-409]yyyyMMdd"),"")</f>
        <v/>
      </c>
      <c r="C1835" s="33" t="str">
        <f>IF(AND(TimeSpend[[#This Row],[Personnel number]]&lt;&gt;"",TimeSpend[[#This Row],[Date]]&lt;&gt;""),SUBSTITUTE(TimeSpend[[#This Row],[Hours]],",","."),"")</f>
        <v/>
      </c>
      <c r="D1835" t="str">
        <f>IF(AND(TimeSpend[[#This Row],[Personnel number]]&lt;&gt;"",TimeSpend[[#This Row],[Date]]&lt;&gt;""),TimeSpend[[#This Row],[Network]],"")</f>
        <v/>
      </c>
      <c r="E1835" t="str">
        <f>IF(AND(TimeSpend[[#This Row],[Personnel number]]&lt;&gt;"",TimeSpend[[#This Row],[Date]]&lt;&gt;""),TimeSpend[[#This Row],[Network Description]],"")</f>
        <v/>
      </c>
      <c r="F1835" t="str">
        <f>IF(AND(TimeSpend[[#This Row],[Personnel number]]&lt;&gt;"",TimeSpend[[#This Row],[Date]]&lt;&gt;""),TimeSpend[[#This Row],[Activity]],"")</f>
        <v/>
      </c>
      <c r="G1835" t="str">
        <f>IF(AND(TimeSpend[[#This Row],[Personnel number]]&lt;&gt;"",TimeSpend[[#This Row],[Date]]&lt;&gt;""),TimeSpend[[#This Row],[Activity description]],"")</f>
        <v/>
      </c>
      <c r="H1835" s="36" t="str">
        <f>IF(AND(TimeSpend[[#This Row],[Personnel number]]&lt;&gt;"",TimeSpend[[#This Row],[Date]]&lt;&gt;""),TimeSpend[[#This Row],[Start Time]],"")</f>
        <v/>
      </c>
      <c r="I1835" s="36" t="str">
        <f>IF(AND(TimeSpend[[#This Row],[Personnel number]]&lt;&gt;"",TimeSpend[[#This Row],[Date]]&lt;&gt;""),TimeSpend[[#This Row],[End Time]],"")</f>
        <v/>
      </c>
      <c r="J1835" t="str">
        <f>IF(AND(TimeSpend[[#This Row],[Personnel number]]&lt;&gt;"",TimeSpend[[#This Row],[Date]]&lt;&gt;""),TimeSpend[[#This Row],[Location]],"")</f>
        <v/>
      </c>
      <c r="K1835" t="str">
        <f>IF(AND(TimeSpend[[#This Row],[Personnel number]]&lt;&gt;"",TimeSpend[[#This Row],[Date]]&lt;&gt;""),TimeSpend[[#This Row],[Task]],"")</f>
        <v/>
      </c>
      <c r="L1835" t="str">
        <f>IF(AND(TimeSpend[[#This Row],[Personnel number]]&lt;&gt;"",TimeSpend[[#This Row],[Date]]&lt;&gt;""),Utilization!$J$2,"")</f>
        <v/>
      </c>
      <c r="M1835" t="str">
        <f>IF(AND(TimeSpend[[#This Row],[Personnel number]]&lt;&gt;"",TimeSpend[[#This Row],[Date]]&lt;&gt;""),TimeSpend[[#This Row],[Employee Name]],"")</f>
        <v/>
      </c>
      <c r="N1835" t="str">
        <f t="shared" si="56"/>
        <v/>
      </c>
      <c r="O1835" t="str">
        <f t="shared" si="57"/>
        <v/>
      </c>
      <c r="P1835" t="str">
        <f>IF(D1835&lt;&gt;"",VLOOKUP(D1835,Projects!B:C,2,0),"")</f>
        <v/>
      </c>
    </row>
    <row r="1836" spans="1:16" x14ac:dyDescent="0.25">
      <c r="A1836" t="str">
        <f>UPPER(IF(AND(TimeSpend[[#This Row],[Personnel number]]&lt;&gt;"",TimeSpend[[#This Row],[Date]]&lt;&gt;""),TimeSpend[[#This Row],[Personnel number]],""))</f>
        <v/>
      </c>
      <c r="B1836" s="85" t="str">
        <f>IF(AND(TimeSpend[[#This Row],[Personnel number]]&lt;&gt;"",TimeSpend[[#This Row],[Date]]&lt;&gt;""),TEXT(TimeSpend[[#This Row],[Date]],"[$-409]yyyyMMdd"),"")</f>
        <v/>
      </c>
      <c r="C1836" s="33" t="str">
        <f>IF(AND(TimeSpend[[#This Row],[Personnel number]]&lt;&gt;"",TimeSpend[[#This Row],[Date]]&lt;&gt;""),SUBSTITUTE(TimeSpend[[#This Row],[Hours]],",","."),"")</f>
        <v/>
      </c>
      <c r="D1836" t="str">
        <f>IF(AND(TimeSpend[[#This Row],[Personnel number]]&lt;&gt;"",TimeSpend[[#This Row],[Date]]&lt;&gt;""),TimeSpend[[#This Row],[Network]],"")</f>
        <v/>
      </c>
      <c r="E1836" t="str">
        <f>IF(AND(TimeSpend[[#This Row],[Personnel number]]&lt;&gt;"",TimeSpend[[#This Row],[Date]]&lt;&gt;""),TimeSpend[[#This Row],[Network Description]],"")</f>
        <v/>
      </c>
      <c r="F1836" t="str">
        <f>IF(AND(TimeSpend[[#This Row],[Personnel number]]&lt;&gt;"",TimeSpend[[#This Row],[Date]]&lt;&gt;""),TimeSpend[[#This Row],[Activity]],"")</f>
        <v/>
      </c>
      <c r="G1836" t="str">
        <f>IF(AND(TimeSpend[[#This Row],[Personnel number]]&lt;&gt;"",TimeSpend[[#This Row],[Date]]&lt;&gt;""),TimeSpend[[#This Row],[Activity description]],"")</f>
        <v/>
      </c>
      <c r="H1836" s="36" t="str">
        <f>IF(AND(TimeSpend[[#This Row],[Personnel number]]&lt;&gt;"",TimeSpend[[#This Row],[Date]]&lt;&gt;""),TimeSpend[[#This Row],[Start Time]],"")</f>
        <v/>
      </c>
      <c r="I1836" s="36" t="str">
        <f>IF(AND(TimeSpend[[#This Row],[Personnel number]]&lt;&gt;"",TimeSpend[[#This Row],[Date]]&lt;&gt;""),TimeSpend[[#This Row],[End Time]],"")</f>
        <v/>
      </c>
      <c r="J1836" t="str">
        <f>IF(AND(TimeSpend[[#This Row],[Personnel number]]&lt;&gt;"",TimeSpend[[#This Row],[Date]]&lt;&gt;""),TimeSpend[[#This Row],[Location]],"")</f>
        <v/>
      </c>
      <c r="K1836" t="str">
        <f>IF(AND(TimeSpend[[#This Row],[Personnel number]]&lt;&gt;"",TimeSpend[[#This Row],[Date]]&lt;&gt;""),TimeSpend[[#This Row],[Task]],"")</f>
        <v/>
      </c>
      <c r="L1836" t="str">
        <f>IF(AND(TimeSpend[[#This Row],[Personnel number]]&lt;&gt;"",TimeSpend[[#This Row],[Date]]&lt;&gt;""),Utilization!$J$2,"")</f>
        <v/>
      </c>
      <c r="M1836" t="str">
        <f>IF(AND(TimeSpend[[#This Row],[Personnel number]]&lt;&gt;"",TimeSpend[[#This Row],[Date]]&lt;&gt;""),TimeSpend[[#This Row],[Employee Name]],"")</f>
        <v/>
      </c>
      <c r="N1836" t="str">
        <f t="shared" si="56"/>
        <v/>
      </c>
      <c r="O1836" t="str">
        <f t="shared" si="57"/>
        <v/>
      </c>
      <c r="P1836" t="str">
        <f>IF(D1836&lt;&gt;"",VLOOKUP(D1836,Projects!B:C,2,0),"")</f>
        <v/>
      </c>
    </row>
    <row r="1837" spans="1:16" x14ac:dyDescent="0.25">
      <c r="A1837" t="str">
        <f>UPPER(IF(AND(TimeSpend[[#This Row],[Personnel number]]&lt;&gt;"",TimeSpend[[#This Row],[Date]]&lt;&gt;""),TimeSpend[[#This Row],[Personnel number]],""))</f>
        <v/>
      </c>
      <c r="B1837" s="85" t="str">
        <f>IF(AND(TimeSpend[[#This Row],[Personnel number]]&lt;&gt;"",TimeSpend[[#This Row],[Date]]&lt;&gt;""),TEXT(TimeSpend[[#This Row],[Date]],"[$-409]yyyyMMdd"),"")</f>
        <v/>
      </c>
      <c r="C1837" s="33" t="str">
        <f>IF(AND(TimeSpend[[#This Row],[Personnel number]]&lt;&gt;"",TimeSpend[[#This Row],[Date]]&lt;&gt;""),SUBSTITUTE(TimeSpend[[#This Row],[Hours]],",","."),"")</f>
        <v/>
      </c>
      <c r="D1837" t="str">
        <f>IF(AND(TimeSpend[[#This Row],[Personnel number]]&lt;&gt;"",TimeSpend[[#This Row],[Date]]&lt;&gt;""),TimeSpend[[#This Row],[Network]],"")</f>
        <v/>
      </c>
      <c r="E1837" t="str">
        <f>IF(AND(TimeSpend[[#This Row],[Personnel number]]&lt;&gt;"",TimeSpend[[#This Row],[Date]]&lt;&gt;""),TimeSpend[[#This Row],[Network Description]],"")</f>
        <v/>
      </c>
      <c r="F1837" t="str">
        <f>IF(AND(TimeSpend[[#This Row],[Personnel number]]&lt;&gt;"",TimeSpend[[#This Row],[Date]]&lt;&gt;""),TimeSpend[[#This Row],[Activity]],"")</f>
        <v/>
      </c>
      <c r="G1837" t="str">
        <f>IF(AND(TimeSpend[[#This Row],[Personnel number]]&lt;&gt;"",TimeSpend[[#This Row],[Date]]&lt;&gt;""),TimeSpend[[#This Row],[Activity description]],"")</f>
        <v/>
      </c>
      <c r="H1837" s="36" t="str">
        <f>IF(AND(TimeSpend[[#This Row],[Personnel number]]&lt;&gt;"",TimeSpend[[#This Row],[Date]]&lt;&gt;""),TimeSpend[[#This Row],[Start Time]],"")</f>
        <v/>
      </c>
      <c r="I1837" s="36" t="str">
        <f>IF(AND(TimeSpend[[#This Row],[Personnel number]]&lt;&gt;"",TimeSpend[[#This Row],[Date]]&lt;&gt;""),TimeSpend[[#This Row],[End Time]],"")</f>
        <v/>
      </c>
      <c r="J1837" t="str">
        <f>IF(AND(TimeSpend[[#This Row],[Personnel number]]&lt;&gt;"",TimeSpend[[#This Row],[Date]]&lt;&gt;""),TimeSpend[[#This Row],[Location]],"")</f>
        <v/>
      </c>
      <c r="K1837" t="str">
        <f>IF(AND(TimeSpend[[#This Row],[Personnel number]]&lt;&gt;"",TimeSpend[[#This Row],[Date]]&lt;&gt;""),TimeSpend[[#This Row],[Task]],"")</f>
        <v/>
      </c>
      <c r="L1837" t="str">
        <f>IF(AND(TimeSpend[[#This Row],[Personnel number]]&lt;&gt;"",TimeSpend[[#This Row],[Date]]&lt;&gt;""),Utilization!$J$2,"")</f>
        <v/>
      </c>
      <c r="M1837" t="str">
        <f>IF(AND(TimeSpend[[#This Row],[Personnel number]]&lt;&gt;"",TimeSpend[[#This Row],[Date]]&lt;&gt;""),TimeSpend[[#This Row],[Employee Name]],"")</f>
        <v/>
      </c>
      <c r="N1837" t="str">
        <f t="shared" si="56"/>
        <v/>
      </c>
      <c r="O1837" t="str">
        <f t="shared" si="57"/>
        <v/>
      </c>
      <c r="P1837" t="str">
        <f>IF(D1837&lt;&gt;"",VLOOKUP(D1837,Projects!B:C,2,0),"")</f>
        <v/>
      </c>
    </row>
    <row r="1838" spans="1:16" x14ac:dyDescent="0.25">
      <c r="A1838" t="str">
        <f>UPPER(IF(AND(TimeSpend[[#This Row],[Personnel number]]&lt;&gt;"",TimeSpend[[#This Row],[Date]]&lt;&gt;""),TimeSpend[[#This Row],[Personnel number]],""))</f>
        <v/>
      </c>
      <c r="B1838" s="85" t="str">
        <f>IF(AND(TimeSpend[[#This Row],[Personnel number]]&lt;&gt;"",TimeSpend[[#This Row],[Date]]&lt;&gt;""),TEXT(TimeSpend[[#This Row],[Date]],"[$-409]yyyyMMdd"),"")</f>
        <v/>
      </c>
      <c r="C1838" s="33" t="str">
        <f>IF(AND(TimeSpend[[#This Row],[Personnel number]]&lt;&gt;"",TimeSpend[[#This Row],[Date]]&lt;&gt;""),SUBSTITUTE(TimeSpend[[#This Row],[Hours]],",","."),"")</f>
        <v/>
      </c>
      <c r="D1838" t="str">
        <f>IF(AND(TimeSpend[[#This Row],[Personnel number]]&lt;&gt;"",TimeSpend[[#This Row],[Date]]&lt;&gt;""),TimeSpend[[#This Row],[Network]],"")</f>
        <v/>
      </c>
      <c r="E1838" t="str">
        <f>IF(AND(TimeSpend[[#This Row],[Personnel number]]&lt;&gt;"",TimeSpend[[#This Row],[Date]]&lt;&gt;""),TimeSpend[[#This Row],[Network Description]],"")</f>
        <v/>
      </c>
      <c r="F1838" t="str">
        <f>IF(AND(TimeSpend[[#This Row],[Personnel number]]&lt;&gt;"",TimeSpend[[#This Row],[Date]]&lt;&gt;""),TimeSpend[[#This Row],[Activity]],"")</f>
        <v/>
      </c>
      <c r="G1838" t="str">
        <f>IF(AND(TimeSpend[[#This Row],[Personnel number]]&lt;&gt;"",TimeSpend[[#This Row],[Date]]&lt;&gt;""),TimeSpend[[#This Row],[Activity description]],"")</f>
        <v/>
      </c>
      <c r="H1838" s="36" t="str">
        <f>IF(AND(TimeSpend[[#This Row],[Personnel number]]&lt;&gt;"",TimeSpend[[#This Row],[Date]]&lt;&gt;""),TimeSpend[[#This Row],[Start Time]],"")</f>
        <v/>
      </c>
      <c r="I1838" s="36" t="str">
        <f>IF(AND(TimeSpend[[#This Row],[Personnel number]]&lt;&gt;"",TimeSpend[[#This Row],[Date]]&lt;&gt;""),TimeSpend[[#This Row],[End Time]],"")</f>
        <v/>
      </c>
      <c r="J1838" t="str">
        <f>IF(AND(TimeSpend[[#This Row],[Personnel number]]&lt;&gt;"",TimeSpend[[#This Row],[Date]]&lt;&gt;""),TimeSpend[[#This Row],[Location]],"")</f>
        <v/>
      </c>
      <c r="K1838" t="str">
        <f>IF(AND(TimeSpend[[#This Row],[Personnel number]]&lt;&gt;"",TimeSpend[[#This Row],[Date]]&lt;&gt;""),TimeSpend[[#This Row],[Task]],"")</f>
        <v/>
      </c>
      <c r="L1838" t="str">
        <f>IF(AND(TimeSpend[[#This Row],[Personnel number]]&lt;&gt;"",TimeSpend[[#This Row],[Date]]&lt;&gt;""),Utilization!$J$2,"")</f>
        <v/>
      </c>
      <c r="M1838" t="str">
        <f>IF(AND(TimeSpend[[#This Row],[Personnel number]]&lt;&gt;"",TimeSpend[[#This Row],[Date]]&lt;&gt;""),TimeSpend[[#This Row],[Employee Name]],"")</f>
        <v/>
      </c>
      <c r="N1838" t="str">
        <f t="shared" si="56"/>
        <v/>
      </c>
      <c r="O1838" t="str">
        <f t="shared" si="57"/>
        <v/>
      </c>
      <c r="P1838" t="str">
        <f>IF(D1838&lt;&gt;"",VLOOKUP(D1838,Projects!B:C,2,0),"")</f>
        <v/>
      </c>
    </row>
    <row r="1839" spans="1:16" x14ac:dyDescent="0.25">
      <c r="A1839" t="str">
        <f>UPPER(IF(AND(TimeSpend[[#This Row],[Personnel number]]&lt;&gt;"",TimeSpend[[#This Row],[Date]]&lt;&gt;""),TimeSpend[[#This Row],[Personnel number]],""))</f>
        <v/>
      </c>
      <c r="B1839" s="85" t="str">
        <f>IF(AND(TimeSpend[[#This Row],[Personnel number]]&lt;&gt;"",TimeSpend[[#This Row],[Date]]&lt;&gt;""),TEXT(TimeSpend[[#This Row],[Date]],"[$-409]yyyyMMdd"),"")</f>
        <v/>
      </c>
      <c r="C1839" s="33" t="str">
        <f>IF(AND(TimeSpend[[#This Row],[Personnel number]]&lt;&gt;"",TimeSpend[[#This Row],[Date]]&lt;&gt;""),SUBSTITUTE(TimeSpend[[#This Row],[Hours]],",","."),"")</f>
        <v/>
      </c>
      <c r="D1839" t="str">
        <f>IF(AND(TimeSpend[[#This Row],[Personnel number]]&lt;&gt;"",TimeSpend[[#This Row],[Date]]&lt;&gt;""),TimeSpend[[#This Row],[Network]],"")</f>
        <v/>
      </c>
      <c r="E1839" t="str">
        <f>IF(AND(TimeSpend[[#This Row],[Personnel number]]&lt;&gt;"",TimeSpend[[#This Row],[Date]]&lt;&gt;""),TimeSpend[[#This Row],[Network Description]],"")</f>
        <v/>
      </c>
      <c r="F1839" t="str">
        <f>IF(AND(TimeSpend[[#This Row],[Personnel number]]&lt;&gt;"",TimeSpend[[#This Row],[Date]]&lt;&gt;""),TimeSpend[[#This Row],[Activity]],"")</f>
        <v/>
      </c>
      <c r="G1839" t="str">
        <f>IF(AND(TimeSpend[[#This Row],[Personnel number]]&lt;&gt;"",TimeSpend[[#This Row],[Date]]&lt;&gt;""),TimeSpend[[#This Row],[Activity description]],"")</f>
        <v/>
      </c>
      <c r="H1839" s="36" t="str">
        <f>IF(AND(TimeSpend[[#This Row],[Personnel number]]&lt;&gt;"",TimeSpend[[#This Row],[Date]]&lt;&gt;""),TimeSpend[[#This Row],[Start Time]],"")</f>
        <v/>
      </c>
      <c r="I1839" s="36" t="str">
        <f>IF(AND(TimeSpend[[#This Row],[Personnel number]]&lt;&gt;"",TimeSpend[[#This Row],[Date]]&lt;&gt;""),TimeSpend[[#This Row],[End Time]],"")</f>
        <v/>
      </c>
      <c r="J1839" t="str">
        <f>IF(AND(TimeSpend[[#This Row],[Personnel number]]&lt;&gt;"",TimeSpend[[#This Row],[Date]]&lt;&gt;""),TimeSpend[[#This Row],[Location]],"")</f>
        <v/>
      </c>
      <c r="K1839" t="str">
        <f>IF(AND(TimeSpend[[#This Row],[Personnel number]]&lt;&gt;"",TimeSpend[[#This Row],[Date]]&lt;&gt;""),TimeSpend[[#This Row],[Task]],"")</f>
        <v/>
      </c>
      <c r="L1839" t="str">
        <f>IF(AND(TimeSpend[[#This Row],[Personnel number]]&lt;&gt;"",TimeSpend[[#This Row],[Date]]&lt;&gt;""),Utilization!$J$2,"")</f>
        <v/>
      </c>
      <c r="M1839" t="str">
        <f>IF(AND(TimeSpend[[#This Row],[Personnel number]]&lt;&gt;"",TimeSpend[[#This Row],[Date]]&lt;&gt;""),TimeSpend[[#This Row],[Employee Name]],"")</f>
        <v/>
      </c>
      <c r="N1839" t="str">
        <f t="shared" si="56"/>
        <v/>
      </c>
      <c r="O1839" t="str">
        <f t="shared" si="57"/>
        <v/>
      </c>
      <c r="P1839" t="str">
        <f>IF(D1839&lt;&gt;"",VLOOKUP(D1839,Projects!B:C,2,0),"")</f>
        <v/>
      </c>
    </row>
    <row r="1840" spans="1:16" x14ac:dyDescent="0.25">
      <c r="A1840" t="str">
        <f>UPPER(IF(AND(TimeSpend[[#This Row],[Personnel number]]&lt;&gt;"",TimeSpend[[#This Row],[Date]]&lt;&gt;""),TimeSpend[[#This Row],[Personnel number]],""))</f>
        <v/>
      </c>
      <c r="B1840" s="85" t="str">
        <f>IF(AND(TimeSpend[[#This Row],[Personnel number]]&lt;&gt;"",TimeSpend[[#This Row],[Date]]&lt;&gt;""),TEXT(TimeSpend[[#This Row],[Date]],"[$-409]yyyyMMdd"),"")</f>
        <v/>
      </c>
      <c r="C1840" s="33" t="str">
        <f>IF(AND(TimeSpend[[#This Row],[Personnel number]]&lt;&gt;"",TimeSpend[[#This Row],[Date]]&lt;&gt;""),SUBSTITUTE(TimeSpend[[#This Row],[Hours]],",","."),"")</f>
        <v/>
      </c>
      <c r="D1840" t="str">
        <f>IF(AND(TimeSpend[[#This Row],[Personnel number]]&lt;&gt;"",TimeSpend[[#This Row],[Date]]&lt;&gt;""),TimeSpend[[#This Row],[Network]],"")</f>
        <v/>
      </c>
      <c r="E1840" t="str">
        <f>IF(AND(TimeSpend[[#This Row],[Personnel number]]&lt;&gt;"",TimeSpend[[#This Row],[Date]]&lt;&gt;""),TimeSpend[[#This Row],[Network Description]],"")</f>
        <v/>
      </c>
      <c r="F1840" t="str">
        <f>IF(AND(TimeSpend[[#This Row],[Personnel number]]&lt;&gt;"",TimeSpend[[#This Row],[Date]]&lt;&gt;""),TimeSpend[[#This Row],[Activity]],"")</f>
        <v/>
      </c>
      <c r="G1840" t="str">
        <f>IF(AND(TimeSpend[[#This Row],[Personnel number]]&lt;&gt;"",TimeSpend[[#This Row],[Date]]&lt;&gt;""),TimeSpend[[#This Row],[Activity description]],"")</f>
        <v/>
      </c>
      <c r="H1840" s="36" t="str">
        <f>IF(AND(TimeSpend[[#This Row],[Personnel number]]&lt;&gt;"",TimeSpend[[#This Row],[Date]]&lt;&gt;""),TimeSpend[[#This Row],[Start Time]],"")</f>
        <v/>
      </c>
      <c r="I1840" s="36" t="str">
        <f>IF(AND(TimeSpend[[#This Row],[Personnel number]]&lt;&gt;"",TimeSpend[[#This Row],[Date]]&lt;&gt;""),TimeSpend[[#This Row],[End Time]],"")</f>
        <v/>
      </c>
      <c r="J1840" t="str">
        <f>IF(AND(TimeSpend[[#This Row],[Personnel number]]&lt;&gt;"",TimeSpend[[#This Row],[Date]]&lt;&gt;""),TimeSpend[[#This Row],[Location]],"")</f>
        <v/>
      </c>
      <c r="K1840" t="str">
        <f>IF(AND(TimeSpend[[#This Row],[Personnel number]]&lt;&gt;"",TimeSpend[[#This Row],[Date]]&lt;&gt;""),TimeSpend[[#This Row],[Task]],"")</f>
        <v/>
      </c>
      <c r="L1840" t="str">
        <f>IF(AND(TimeSpend[[#This Row],[Personnel number]]&lt;&gt;"",TimeSpend[[#This Row],[Date]]&lt;&gt;""),Utilization!$J$2,"")</f>
        <v/>
      </c>
      <c r="M1840" t="str">
        <f>IF(AND(TimeSpend[[#This Row],[Personnel number]]&lt;&gt;"",TimeSpend[[#This Row],[Date]]&lt;&gt;""),TimeSpend[[#This Row],[Employee Name]],"")</f>
        <v/>
      </c>
      <c r="N1840" t="str">
        <f t="shared" si="56"/>
        <v/>
      </c>
      <c r="O1840" t="str">
        <f t="shared" si="57"/>
        <v/>
      </c>
      <c r="P1840" t="str">
        <f>IF(D1840&lt;&gt;"",VLOOKUP(D1840,Projects!B:C,2,0),"")</f>
        <v/>
      </c>
    </row>
    <row r="1841" spans="1:16" x14ac:dyDescent="0.25">
      <c r="A1841" t="str">
        <f>UPPER(IF(AND(TimeSpend[[#This Row],[Personnel number]]&lt;&gt;"",TimeSpend[[#This Row],[Date]]&lt;&gt;""),TimeSpend[[#This Row],[Personnel number]],""))</f>
        <v/>
      </c>
      <c r="B1841" s="85" t="str">
        <f>IF(AND(TimeSpend[[#This Row],[Personnel number]]&lt;&gt;"",TimeSpend[[#This Row],[Date]]&lt;&gt;""),TEXT(TimeSpend[[#This Row],[Date]],"[$-409]yyyyMMdd"),"")</f>
        <v/>
      </c>
      <c r="C1841" s="33" t="str">
        <f>IF(AND(TimeSpend[[#This Row],[Personnel number]]&lt;&gt;"",TimeSpend[[#This Row],[Date]]&lt;&gt;""),SUBSTITUTE(TimeSpend[[#This Row],[Hours]],",","."),"")</f>
        <v/>
      </c>
      <c r="D1841" t="str">
        <f>IF(AND(TimeSpend[[#This Row],[Personnel number]]&lt;&gt;"",TimeSpend[[#This Row],[Date]]&lt;&gt;""),TimeSpend[[#This Row],[Network]],"")</f>
        <v/>
      </c>
      <c r="E1841" t="str">
        <f>IF(AND(TimeSpend[[#This Row],[Personnel number]]&lt;&gt;"",TimeSpend[[#This Row],[Date]]&lt;&gt;""),TimeSpend[[#This Row],[Network Description]],"")</f>
        <v/>
      </c>
      <c r="F1841" t="str">
        <f>IF(AND(TimeSpend[[#This Row],[Personnel number]]&lt;&gt;"",TimeSpend[[#This Row],[Date]]&lt;&gt;""),TimeSpend[[#This Row],[Activity]],"")</f>
        <v/>
      </c>
      <c r="G1841" t="str">
        <f>IF(AND(TimeSpend[[#This Row],[Personnel number]]&lt;&gt;"",TimeSpend[[#This Row],[Date]]&lt;&gt;""),TimeSpend[[#This Row],[Activity description]],"")</f>
        <v/>
      </c>
      <c r="H1841" s="36" t="str">
        <f>IF(AND(TimeSpend[[#This Row],[Personnel number]]&lt;&gt;"",TimeSpend[[#This Row],[Date]]&lt;&gt;""),TimeSpend[[#This Row],[Start Time]],"")</f>
        <v/>
      </c>
      <c r="I1841" s="36" t="str">
        <f>IF(AND(TimeSpend[[#This Row],[Personnel number]]&lt;&gt;"",TimeSpend[[#This Row],[Date]]&lt;&gt;""),TimeSpend[[#This Row],[End Time]],"")</f>
        <v/>
      </c>
      <c r="J1841" t="str">
        <f>IF(AND(TimeSpend[[#This Row],[Personnel number]]&lt;&gt;"",TimeSpend[[#This Row],[Date]]&lt;&gt;""),TimeSpend[[#This Row],[Location]],"")</f>
        <v/>
      </c>
      <c r="K1841" t="str">
        <f>IF(AND(TimeSpend[[#This Row],[Personnel number]]&lt;&gt;"",TimeSpend[[#This Row],[Date]]&lt;&gt;""),TimeSpend[[#This Row],[Task]],"")</f>
        <v/>
      </c>
      <c r="L1841" t="str">
        <f>IF(AND(TimeSpend[[#This Row],[Personnel number]]&lt;&gt;"",TimeSpend[[#This Row],[Date]]&lt;&gt;""),Utilization!$J$2,"")</f>
        <v/>
      </c>
      <c r="M1841" t="str">
        <f>IF(AND(TimeSpend[[#This Row],[Personnel number]]&lt;&gt;"",TimeSpend[[#This Row],[Date]]&lt;&gt;""),TimeSpend[[#This Row],[Employee Name]],"")</f>
        <v/>
      </c>
      <c r="N1841" t="str">
        <f t="shared" si="56"/>
        <v/>
      </c>
      <c r="O1841" t="str">
        <f t="shared" si="57"/>
        <v/>
      </c>
      <c r="P1841" t="str">
        <f>IF(D1841&lt;&gt;"",VLOOKUP(D1841,Projects!B:C,2,0),"")</f>
        <v/>
      </c>
    </row>
    <row r="1842" spans="1:16" x14ac:dyDescent="0.25">
      <c r="A1842" t="str">
        <f>UPPER(IF(AND(TimeSpend[[#This Row],[Personnel number]]&lt;&gt;"",TimeSpend[[#This Row],[Date]]&lt;&gt;""),TimeSpend[[#This Row],[Personnel number]],""))</f>
        <v/>
      </c>
      <c r="B1842" s="85" t="str">
        <f>IF(AND(TimeSpend[[#This Row],[Personnel number]]&lt;&gt;"",TimeSpend[[#This Row],[Date]]&lt;&gt;""),TEXT(TimeSpend[[#This Row],[Date]],"[$-409]yyyyMMdd"),"")</f>
        <v/>
      </c>
      <c r="C1842" s="33" t="str">
        <f>IF(AND(TimeSpend[[#This Row],[Personnel number]]&lt;&gt;"",TimeSpend[[#This Row],[Date]]&lt;&gt;""),SUBSTITUTE(TimeSpend[[#This Row],[Hours]],",","."),"")</f>
        <v/>
      </c>
      <c r="D1842" t="str">
        <f>IF(AND(TimeSpend[[#This Row],[Personnel number]]&lt;&gt;"",TimeSpend[[#This Row],[Date]]&lt;&gt;""),TimeSpend[[#This Row],[Network]],"")</f>
        <v/>
      </c>
      <c r="E1842" t="str">
        <f>IF(AND(TimeSpend[[#This Row],[Personnel number]]&lt;&gt;"",TimeSpend[[#This Row],[Date]]&lt;&gt;""),TimeSpend[[#This Row],[Network Description]],"")</f>
        <v/>
      </c>
      <c r="F1842" t="str">
        <f>IF(AND(TimeSpend[[#This Row],[Personnel number]]&lt;&gt;"",TimeSpend[[#This Row],[Date]]&lt;&gt;""),TimeSpend[[#This Row],[Activity]],"")</f>
        <v/>
      </c>
      <c r="G1842" t="str">
        <f>IF(AND(TimeSpend[[#This Row],[Personnel number]]&lt;&gt;"",TimeSpend[[#This Row],[Date]]&lt;&gt;""),TimeSpend[[#This Row],[Activity description]],"")</f>
        <v/>
      </c>
      <c r="H1842" s="36" t="str">
        <f>IF(AND(TimeSpend[[#This Row],[Personnel number]]&lt;&gt;"",TimeSpend[[#This Row],[Date]]&lt;&gt;""),TimeSpend[[#This Row],[Start Time]],"")</f>
        <v/>
      </c>
      <c r="I1842" s="36" t="str">
        <f>IF(AND(TimeSpend[[#This Row],[Personnel number]]&lt;&gt;"",TimeSpend[[#This Row],[Date]]&lt;&gt;""),TimeSpend[[#This Row],[End Time]],"")</f>
        <v/>
      </c>
      <c r="J1842" t="str">
        <f>IF(AND(TimeSpend[[#This Row],[Personnel number]]&lt;&gt;"",TimeSpend[[#This Row],[Date]]&lt;&gt;""),TimeSpend[[#This Row],[Location]],"")</f>
        <v/>
      </c>
      <c r="K1842" t="str">
        <f>IF(AND(TimeSpend[[#This Row],[Personnel number]]&lt;&gt;"",TimeSpend[[#This Row],[Date]]&lt;&gt;""),TimeSpend[[#This Row],[Task]],"")</f>
        <v/>
      </c>
      <c r="L1842" t="str">
        <f>IF(AND(TimeSpend[[#This Row],[Personnel number]]&lt;&gt;"",TimeSpend[[#This Row],[Date]]&lt;&gt;""),Utilization!$J$2,"")</f>
        <v/>
      </c>
      <c r="M1842" t="str">
        <f>IF(AND(TimeSpend[[#This Row],[Personnel number]]&lt;&gt;"",TimeSpend[[#This Row],[Date]]&lt;&gt;""),TimeSpend[[#This Row],[Employee Name]],"")</f>
        <v/>
      </c>
      <c r="N1842" t="str">
        <f t="shared" si="56"/>
        <v/>
      </c>
      <c r="O1842" t="str">
        <f t="shared" si="57"/>
        <v/>
      </c>
      <c r="P1842" t="str">
        <f>IF(D1842&lt;&gt;"",VLOOKUP(D1842,Projects!B:C,2,0),"")</f>
        <v/>
      </c>
    </row>
    <row r="1843" spans="1:16" x14ac:dyDescent="0.25">
      <c r="A1843" t="str">
        <f>UPPER(IF(AND(TimeSpend[[#This Row],[Personnel number]]&lt;&gt;"",TimeSpend[[#This Row],[Date]]&lt;&gt;""),TimeSpend[[#This Row],[Personnel number]],""))</f>
        <v/>
      </c>
      <c r="B1843" s="85" t="str">
        <f>IF(AND(TimeSpend[[#This Row],[Personnel number]]&lt;&gt;"",TimeSpend[[#This Row],[Date]]&lt;&gt;""),TEXT(TimeSpend[[#This Row],[Date]],"[$-409]yyyyMMdd"),"")</f>
        <v/>
      </c>
      <c r="C1843" s="33" t="str">
        <f>IF(AND(TimeSpend[[#This Row],[Personnel number]]&lt;&gt;"",TimeSpend[[#This Row],[Date]]&lt;&gt;""),SUBSTITUTE(TimeSpend[[#This Row],[Hours]],",","."),"")</f>
        <v/>
      </c>
      <c r="D1843" t="str">
        <f>IF(AND(TimeSpend[[#This Row],[Personnel number]]&lt;&gt;"",TimeSpend[[#This Row],[Date]]&lt;&gt;""),TimeSpend[[#This Row],[Network]],"")</f>
        <v/>
      </c>
      <c r="E1843" t="str">
        <f>IF(AND(TimeSpend[[#This Row],[Personnel number]]&lt;&gt;"",TimeSpend[[#This Row],[Date]]&lt;&gt;""),TimeSpend[[#This Row],[Network Description]],"")</f>
        <v/>
      </c>
      <c r="F1843" t="str">
        <f>IF(AND(TimeSpend[[#This Row],[Personnel number]]&lt;&gt;"",TimeSpend[[#This Row],[Date]]&lt;&gt;""),TimeSpend[[#This Row],[Activity]],"")</f>
        <v/>
      </c>
      <c r="G1843" t="str">
        <f>IF(AND(TimeSpend[[#This Row],[Personnel number]]&lt;&gt;"",TimeSpend[[#This Row],[Date]]&lt;&gt;""),TimeSpend[[#This Row],[Activity description]],"")</f>
        <v/>
      </c>
      <c r="H1843" s="36" t="str">
        <f>IF(AND(TimeSpend[[#This Row],[Personnel number]]&lt;&gt;"",TimeSpend[[#This Row],[Date]]&lt;&gt;""),TimeSpend[[#This Row],[Start Time]],"")</f>
        <v/>
      </c>
      <c r="I1843" s="36" t="str">
        <f>IF(AND(TimeSpend[[#This Row],[Personnel number]]&lt;&gt;"",TimeSpend[[#This Row],[Date]]&lt;&gt;""),TimeSpend[[#This Row],[End Time]],"")</f>
        <v/>
      </c>
      <c r="J1843" t="str">
        <f>IF(AND(TimeSpend[[#This Row],[Personnel number]]&lt;&gt;"",TimeSpend[[#This Row],[Date]]&lt;&gt;""),TimeSpend[[#This Row],[Location]],"")</f>
        <v/>
      </c>
      <c r="K1843" t="str">
        <f>IF(AND(TimeSpend[[#This Row],[Personnel number]]&lt;&gt;"",TimeSpend[[#This Row],[Date]]&lt;&gt;""),TimeSpend[[#This Row],[Task]],"")</f>
        <v/>
      </c>
      <c r="L1843" t="str">
        <f>IF(AND(TimeSpend[[#This Row],[Personnel number]]&lt;&gt;"",TimeSpend[[#This Row],[Date]]&lt;&gt;""),Utilization!$J$2,"")</f>
        <v/>
      </c>
      <c r="M1843" t="str">
        <f>IF(AND(TimeSpend[[#This Row],[Personnel number]]&lt;&gt;"",TimeSpend[[#This Row],[Date]]&lt;&gt;""),TimeSpend[[#This Row],[Employee Name]],"")</f>
        <v/>
      </c>
      <c r="N1843" t="str">
        <f t="shared" si="56"/>
        <v/>
      </c>
      <c r="O1843" t="str">
        <f t="shared" si="57"/>
        <v/>
      </c>
      <c r="P1843" t="str">
        <f>IF(D1843&lt;&gt;"",VLOOKUP(D1843,Projects!B:C,2,0),"")</f>
        <v/>
      </c>
    </row>
    <row r="1844" spans="1:16" x14ac:dyDescent="0.25">
      <c r="A1844" t="str">
        <f>UPPER(IF(AND(TimeSpend[[#This Row],[Personnel number]]&lt;&gt;"",TimeSpend[[#This Row],[Date]]&lt;&gt;""),TimeSpend[[#This Row],[Personnel number]],""))</f>
        <v/>
      </c>
      <c r="B1844" s="85" t="str">
        <f>IF(AND(TimeSpend[[#This Row],[Personnel number]]&lt;&gt;"",TimeSpend[[#This Row],[Date]]&lt;&gt;""),TEXT(TimeSpend[[#This Row],[Date]],"[$-409]yyyyMMdd"),"")</f>
        <v/>
      </c>
      <c r="C1844" s="33" t="str">
        <f>IF(AND(TimeSpend[[#This Row],[Personnel number]]&lt;&gt;"",TimeSpend[[#This Row],[Date]]&lt;&gt;""),SUBSTITUTE(TimeSpend[[#This Row],[Hours]],",","."),"")</f>
        <v/>
      </c>
      <c r="D1844" t="str">
        <f>IF(AND(TimeSpend[[#This Row],[Personnel number]]&lt;&gt;"",TimeSpend[[#This Row],[Date]]&lt;&gt;""),TimeSpend[[#This Row],[Network]],"")</f>
        <v/>
      </c>
      <c r="E1844" t="str">
        <f>IF(AND(TimeSpend[[#This Row],[Personnel number]]&lt;&gt;"",TimeSpend[[#This Row],[Date]]&lt;&gt;""),TimeSpend[[#This Row],[Network Description]],"")</f>
        <v/>
      </c>
      <c r="F1844" t="str">
        <f>IF(AND(TimeSpend[[#This Row],[Personnel number]]&lt;&gt;"",TimeSpend[[#This Row],[Date]]&lt;&gt;""),TimeSpend[[#This Row],[Activity]],"")</f>
        <v/>
      </c>
      <c r="G1844" t="str">
        <f>IF(AND(TimeSpend[[#This Row],[Personnel number]]&lt;&gt;"",TimeSpend[[#This Row],[Date]]&lt;&gt;""),TimeSpend[[#This Row],[Activity description]],"")</f>
        <v/>
      </c>
      <c r="H1844" s="36" t="str">
        <f>IF(AND(TimeSpend[[#This Row],[Personnel number]]&lt;&gt;"",TimeSpend[[#This Row],[Date]]&lt;&gt;""),TimeSpend[[#This Row],[Start Time]],"")</f>
        <v/>
      </c>
      <c r="I1844" s="36" t="str">
        <f>IF(AND(TimeSpend[[#This Row],[Personnel number]]&lt;&gt;"",TimeSpend[[#This Row],[Date]]&lt;&gt;""),TimeSpend[[#This Row],[End Time]],"")</f>
        <v/>
      </c>
      <c r="J1844" t="str">
        <f>IF(AND(TimeSpend[[#This Row],[Personnel number]]&lt;&gt;"",TimeSpend[[#This Row],[Date]]&lt;&gt;""),TimeSpend[[#This Row],[Location]],"")</f>
        <v/>
      </c>
      <c r="K1844" t="str">
        <f>IF(AND(TimeSpend[[#This Row],[Personnel number]]&lt;&gt;"",TimeSpend[[#This Row],[Date]]&lt;&gt;""),TimeSpend[[#This Row],[Task]],"")</f>
        <v/>
      </c>
      <c r="L1844" t="str">
        <f>IF(AND(TimeSpend[[#This Row],[Personnel number]]&lt;&gt;"",TimeSpend[[#This Row],[Date]]&lt;&gt;""),Utilization!$J$2,"")</f>
        <v/>
      </c>
      <c r="M1844" t="str">
        <f>IF(AND(TimeSpend[[#This Row],[Personnel number]]&lt;&gt;"",TimeSpend[[#This Row],[Date]]&lt;&gt;""),TimeSpend[[#This Row],[Employee Name]],"")</f>
        <v/>
      </c>
      <c r="N1844" t="str">
        <f t="shared" si="56"/>
        <v/>
      </c>
      <c r="O1844" t="str">
        <f t="shared" si="57"/>
        <v/>
      </c>
      <c r="P1844" t="str">
        <f>IF(D1844&lt;&gt;"",VLOOKUP(D1844,Projects!B:C,2,0),"")</f>
        <v/>
      </c>
    </row>
    <row r="1845" spans="1:16" x14ac:dyDescent="0.25">
      <c r="A1845" t="str">
        <f>UPPER(IF(AND(TimeSpend[[#This Row],[Personnel number]]&lt;&gt;"",TimeSpend[[#This Row],[Date]]&lt;&gt;""),TimeSpend[[#This Row],[Personnel number]],""))</f>
        <v/>
      </c>
      <c r="B1845" s="85" t="str">
        <f>IF(AND(TimeSpend[[#This Row],[Personnel number]]&lt;&gt;"",TimeSpend[[#This Row],[Date]]&lt;&gt;""),TEXT(TimeSpend[[#This Row],[Date]],"[$-409]yyyyMMdd"),"")</f>
        <v/>
      </c>
      <c r="C1845" s="33" t="str">
        <f>IF(AND(TimeSpend[[#This Row],[Personnel number]]&lt;&gt;"",TimeSpend[[#This Row],[Date]]&lt;&gt;""),SUBSTITUTE(TimeSpend[[#This Row],[Hours]],",","."),"")</f>
        <v/>
      </c>
      <c r="D1845" t="str">
        <f>IF(AND(TimeSpend[[#This Row],[Personnel number]]&lt;&gt;"",TimeSpend[[#This Row],[Date]]&lt;&gt;""),TimeSpend[[#This Row],[Network]],"")</f>
        <v/>
      </c>
      <c r="E1845" t="str">
        <f>IF(AND(TimeSpend[[#This Row],[Personnel number]]&lt;&gt;"",TimeSpend[[#This Row],[Date]]&lt;&gt;""),TimeSpend[[#This Row],[Network Description]],"")</f>
        <v/>
      </c>
      <c r="F1845" t="str">
        <f>IF(AND(TimeSpend[[#This Row],[Personnel number]]&lt;&gt;"",TimeSpend[[#This Row],[Date]]&lt;&gt;""),TimeSpend[[#This Row],[Activity]],"")</f>
        <v/>
      </c>
      <c r="G1845" t="str">
        <f>IF(AND(TimeSpend[[#This Row],[Personnel number]]&lt;&gt;"",TimeSpend[[#This Row],[Date]]&lt;&gt;""),TimeSpend[[#This Row],[Activity description]],"")</f>
        <v/>
      </c>
      <c r="H1845" s="36" t="str">
        <f>IF(AND(TimeSpend[[#This Row],[Personnel number]]&lt;&gt;"",TimeSpend[[#This Row],[Date]]&lt;&gt;""),TimeSpend[[#This Row],[Start Time]],"")</f>
        <v/>
      </c>
      <c r="I1845" s="36" t="str">
        <f>IF(AND(TimeSpend[[#This Row],[Personnel number]]&lt;&gt;"",TimeSpend[[#This Row],[Date]]&lt;&gt;""),TimeSpend[[#This Row],[End Time]],"")</f>
        <v/>
      </c>
      <c r="J1845" t="str">
        <f>IF(AND(TimeSpend[[#This Row],[Personnel number]]&lt;&gt;"",TimeSpend[[#This Row],[Date]]&lt;&gt;""),TimeSpend[[#This Row],[Location]],"")</f>
        <v/>
      </c>
      <c r="K1845" t="str">
        <f>IF(AND(TimeSpend[[#This Row],[Personnel number]]&lt;&gt;"",TimeSpend[[#This Row],[Date]]&lt;&gt;""),TimeSpend[[#This Row],[Task]],"")</f>
        <v/>
      </c>
      <c r="L1845" t="str">
        <f>IF(AND(TimeSpend[[#This Row],[Personnel number]]&lt;&gt;"",TimeSpend[[#This Row],[Date]]&lt;&gt;""),Utilization!$J$2,"")</f>
        <v/>
      </c>
      <c r="M1845" t="str">
        <f>IF(AND(TimeSpend[[#This Row],[Personnel number]]&lt;&gt;"",TimeSpend[[#This Row],[Date]]&lt;&gt;""),TimeSpend[[#This Row],[Employee Name]],"")</f>
        <v/>
      </c>
      <c r="N1845" t="str">
        <f t="shared" si="56"/>
        <v/>
      </c>
      <c r="O1845" t="str">
        <f t="shared" si="57"/>
        <v/>
      </c>
      <c r="P1845" t="str">
        <f>IF(D1845&lt;&gt;"",VLOOKUP(D1845,Projects!B:C,2,0),"")</f>
        <v/>
      </c>
    </row>
    <row r="1846" spans="1:16" x14ac:dyDescent="0.25">
      <c r="A1846" t="str">
        <f>UPPER(IF(AND(TimeSpend[[#This Row],[Personnel number]]&lt;&gt;"",TimeSpend[[#This Row],[Date]]&lt;&gt;""),TimeSpend[[#This Row],[Personnel number]],""))</f>
        <v/>
      </c>
      <c r="B1846" s="85" t="str">
        <f>IF(AND(TimeSpend[[#This Row],[Personnel number]]&lt;&gt;"",TimeSpend[[#This Row],[Date]]&lt;&gt;""),TEXT(TimeSpend[[#This Row],[Date]],"[$-409]yyyyMMdd"),"")</f>
        <v/>
      </c>
      <c r="C1846" s="33" t="str">
        <f>IF(AND(TimeSpend[[#This Row],[Personnel number]]&lt;&gt;"",TimeSpend[[#This Row],[Date]]&lt;&gt;""),SUBSTITUTE(TimeSpend[[#This Row],[Hours]],",","."),"")</f>
        <v/>
      </c>
      <c r="D1846" t="str">
        <f>IF(AND(TimeSpend[[#This Row],[Personnel number]]&lt;&gt;"",TimeSpend[[#This Row],[Date]]&lt;&gt;""),TimeSpend[[#This Row],[Network]],"")</f>
        <v/>
      </c>
      <c r="E1846" t="str">
        <f>IF(AND(TimeSpend[[#This Row],[Personnel number]]&lt;&gt;"",TimeSpend[[#This Row],[Date]]&lt;&gt;""),TimeSpend[[#This Row],[Network Description]],"")</f>
        <v/>
      </c>
      <c r="F1846" t="str">
        <f>IF(AND(TimeSpend[[#This Row],[Personnel number]]&lt;&gt;"",TimeSpend[[#This Row],[Date]]&lt;&gt;""),TimeSpend[[#This Row],[Activity]],"")</f>
        <v/>
      </c>
      <c r="G1846" t="str">
        <f>IF(AND(TimeSpend[[#This Row],[Personnel number]]&lt;&gt;"",TimeSpend[[#This Row],[Date]]&lt;&gt;""),TimeSpend[[#This Row],[Activity description]],"")</f>
        <v/>
      </c>
      <c r="H1846" s="36" t="str">
        <f>IF(AND(TimeSpend[[#This Row],[Personnel number]]&lt;&gt;"",TimeSpend[[#This Row],[Date]]&lt;&gt;""),TimeSpend[[#This Row],[Start Time]],"")</f>
        <v/>
      </c>
      <c r="I1846" s="36" t="str">
        <f>IF(AND(TimeSpend[[#This Row],[Personnel number]]&lt;&gt;"",TimeSpend[[#This Row],[Date]]&lt;&gt;""),TimeSpend[[#This Row],[End Time]],"")</f>
        <v/>
      </c>
      <c r="J1846" t="str">
        <f>IF(AND(TimeSpend[[#This Row],[Personnel number]]&lt;&gt;"",TimeSpend[[#This Row],[Date]]&lt;&gt;""),TimeSpend[[#This Row],[Location]],"")</f>
        <v/>
      </c>
      <c r="K1846" t="str">
        <f>IF(AND(TimeSpend[[#This Row],[Personnel number]]&lt;&gt;"",TimeSpend[[#This Row],[Date]]&lt;&gt;""),TimeSpend[[#This Row],[Task]],"")</f>
        <v/>
      </c>
      <c r="L1846" t="str">
        <f>IF(AND(TimeSpend[[#This Row],[Personnel number]]&lt;&gt;"",TimeSpend[[#This Row],[Date]]&lt;&gt;""),Utilization!$J$2,"")</f>
        <v/>
      </c>
      <c r="M1846" t="str">
        <f>IF(AND(TimeSpend[[#This Row],[Personnel number]]&lt;&gt;"",TimeSpend[[#This Row],[Date]]&lt;&gt;""),TimeSpend[[#This Row],[Employee Name]],"")</f>
        <v/>
      </c>
      <c r="N1846" t="str">
        <f t="shared" si="56"/>
        <v/>
      </c>
      <c r="O1846" t="str">
        <f t="shared" si="57"/>
        <v/>
      </c>
      <c r="P1846" t="str">
        <f>IF(D1846&lt;&gt;"",VLOOKUP(D1846,Projects!B:C,2,0),"")</f>
        <v/>
      </c>
    </row>
    <row r="1847" spans="1:16" x14ac:dyDescent="0.25">
      <c r="A1847" t="str">
        <f>UPPER(IF(AND(TimeSpend[[#This Row],[Personnel number]]&lt;&gt;"",TimeSpend[[#This Row],[Date]]&lt;&gt;""),TimeSpend[[#This Row],[Personnel number]],""))</f>
        <v/>
      </c>
      <c r="B1847" s="85" t="str">
        <f>IF(AND(TimeSpend[[#This Row],[Personnel number]]&lt;&gt;"",TimeSpend[[#This Row],[Date]]&lt;&gt;""),TEXT(TimeSpend[[#This Row],[Date]],"[$-409]yyyyMMdd"),"")</f>
        <v/>
      </c>
      <c r="C1847" s="33" t="str">
        <f>IF(AND(TimeSpend[[#This Row],[Personnel number]]&lt;&gt;"",TimeSpend[[#This Row],[Date]]&lt;&gt;""),SUBSTITUTE(TimeSpend[[#This Row],[Hours]],",","."),"")</f>
        <v/>
      </c>
      <c r="D1847" t="str">
        <f>IF(AND(TimeSpend[[#This Row],[Personnel number]]&lt;&gt;"",TimeSpend[[#This Row],[Date]]&lt;&gt;""),TimeSpend[[#This Row],[Network]],"")</f>
        <v/>
      </c>
      <c r="E1847" t="str">
        <f>IF(AND(TimeSpend[[#This Row],[Personnel number]]&lt;&gt;"",TimeSpend[[#This Row],[Date]]&lt;&gt;""),TimeSpend[[#This Row],[Network Description]],"")</f>
        <v/>
      </c>
      <c r="F1847" t="str">
        <f>IF(AND(TimeSpend[[#This Row],[Personnel number]]&lt;&gt;"",TimeSpend[[#This Row],[Date]]&lt;&gt;""),TimeSpend[[#This Row],[Activity]],"")</f>
        <v/>
      </c>
      <c r="G1847" t="str">
        <f>IF(AND(TimeSpend[[#This Row],[Personnel number]]&lt;&gt;"",TimeSpend[[#This Row],[Date]]&lt;&gt;""),TimeSpend[[#This Row],[Activity description]],"")</f>
        <v/>
      </c>
      <c r="H1847" s="36" t="str">
        <f>IF(AND(TimeSpend[[#This Row],[Personnel number]]&lt;&gt;"",TimeSpend[[#This Row],[Date]]&lt;&gt;""),TimeSpend[[#This Row],[Start Time]],"")</f>
        <v/>
      </c>
      <c r="I1847" s="36" t="str">
        <f>IF(AND(TimeSpend[[#This Row],[Personnel number]]&lt;&gt;"",TimeSpend[[#This Row],[Date]]&lt;&gt;""),TimeSpend[[#This Row],[End Time]],"")</f>
        <v/>
      </c>
      <c r="J1847" t="str">
        <f>IF(AND(TimeSpend[[#This Row],[Personnel number]]&lt;&gt;"",TimeSpend[[#This Row],[Date]]&lt;&gt;""),TimeSpend[[#This Row],[Location]],"")</f>
        <v/>
      </c>
      <c r="K1847" t="str">
        <f>IF(AND(TimeSpend[[#This Row],[Personnel number]]&lt;&gt;"",TimeSpend[[#This Row],[Date]]&lt;&gt;""),TimeSpend[[#This Row],[Task]],"")</f>
        <v/>
      </c>
      <c r="L1847" t="str">
        <f>IF(AND(TimeSpend[[#This Row],[Personnel number]]&lt;&gt;"",TimeSpend[[#This Row],[Date]]&lt;&gt;""),Utilization!$J$2,"")</f>
        <v/>
      </c>
      <c r="M1847" t="str">
        <f>IF(AND(TimeSpend[[#This Row],[Personnel number]]&lt;&gt;"",TimeSpend[[#This Row],[Date]]&lt;&gt;""),TimeSpend[[#This Row],[Employee Name]],"")</f>
        <v/>
      </c>
      <c r="N1847" t="str">
        <f t="shared" si="56"/>
        <v/>
      </c>
      <c r="O1847" t="str">
        <f t="shared" si="57"/>
        <v/>
      </c>
      <c r="P1847" t="str">
        <f>IF(D1847&lt;&gt;"",VLOOKUP(D1847,Projects!B:C,2,0),"")</f>
        <v/>
      </c>
    </row>
    <row r="1848" spans="1:16" x14ac:dyDescent="0.25">
      <c r="A1848" t="str">
        <f>UPPER(IF(AND(TimeSpend[[#This Row],[Personnel number]]&lt;&gt;"",TimeSpend[[#This Row],[Date]]&lt;&gt;""),TimeSpend[[#This Row],[Personnel number]],""))</f>
        <v/>
      </c>
      <c r="B1848" s="85" t="str">
        <f>IF(AND(TimeSpend[[#This Row],[Personnel number]]&lt;&gt;"",TimeSpend[[#This Row],[Date]]&lt;&gt;""),TEXT(TimeSpend[[#This Row],[Date]],"[$-409]yyyyMMdd"),"")</f>
        <v/>
      </c>
      <c r="C1848" s="33" t="str">
        <f>IF(AND(TimeSpend[[#This Row],[Personnel number]]&lt;&gt;"",TimeSpend[[#This Row],[Date]]&lt;&gt;""),SUBSTITUTE(TimeSpend[[#This Row],[Hours]],",","."),"")</f>
        <v/>
      </c>
      <c r="D1848" t="str">
        <f>IF(AND(TimeSpend[[#This Row],[Personnel number]]&lt;&gt;"",TimeSpend[[#This Row],[Date]]&lt;&gt;""),TimeSpend[[#This Row],[Network]],"")</f>
        <v/>
      </c>
      <c r="E1848" t="str">
        <f>IF(AND(TimeSpend[[#This Row],[Personnel number]]&lt;&gt;"",TimeSpend[[#This Row],[Date]]&lt;&gt;""),TimeSpend[[#This Row],[Network Description]],"")</f>
        <v/>
      </c>
      <c r="F1848" t="str">
        <f>IF(AND(TimeSpend[[#This Row],[Personnel number]]&lt;&gt;"",TimeSpend[[#This Row],[Date]]&lt;&gt;""),TimeSpend[[#This Row],[Activity]],"")</f>
        <v/>
      </c>
      <c r="G1848" t="str">
        <f>IF(AND(TimeSpend[[#This Row],[Personnel number]]&lt;&gt;"",TimeSpend[[#This Row],[Date]]&lt;&gt;""),TimeSpend[[#This Row],[Activity description]],"")</f>
        <v/>
      </c>
      <c r="H1848" s="36" t="str">
        <f>IF(AND(TimeSpend[[#This Row],[Personnel number]]&lt;&gt;"",TimeSpend[[#This Row],[Date]]&lt;&gt;""),TimeSpend[[#This Row],[Start Time]],"")</f>
        <v/>
      </c>
      <c r="I1848" s="36" t="str">
        <f>IF(AND(TimeSpend[[#This Row],[Personnel number]]&lt;&gt;"",TimeSpend[[#This Row],[Date]]&lt;&gt;""),TimeSpend[[#This Row],[End Time]],"")</f>
        <v/>
      </c>
      <c r="J1848" t="str">
        <f>IF(AND(TimeSpend[[#This Row],[Personnel number]]&lt;&gt;"",TimeSpend[[#This Row],[Date]]&lt;&gt;""),TimeSpend[[#This Row],[Location]],"")</f>
        <v/>
      </c>
      <c r="K1848" t="str">
        <f>IF(AND(TimeSpend[[#This Row],[Personnel number]]&lt;&gt;"",TimeSpend[[#This Row],[Date]]&lt;&gt;""),TimeSpend[[#This Row],[Task]],"")</f>
        <v/>
      </c>
      <c r="L1848" t="str">
        <f>IF(AND(TimeSpend[[#This Row],[Personnel number]]&lt;&gt;"",TimeSpend[[#This Row],[Date]]&lt;&gt;""),Utilization!$J$2,"")</f>
        <v/>
      </c>
      <c r="M1848" t="str">
        <f>IF(AND(TimeSpend[[#This Row],[Personnel number]]&lt;&gt;"",TimeSpend[[#This Row],[Date]]&lt;&gt;""),TimeSpend[[#This Row],[Employee Name]],"")</f>
        <v/>
      </c>
      <c r="N1848" t="str">
        <f t="shared" si="56"/>
        <v/>
      </c>
      <c r="O1848" t="str">
        <f t="shared" si="57"/>
        <v/>
      </c>
      <c r="P1848" t="str">
        <f>IF(D1848&lt;&gt;"",VLOOKUP(D1848,Projects!B:C,2,0),"")</f>
        <v/>
      </c>
    </row>
    <row r="1849" spans="1:16" x14ac:dyDescent="0.25">
      <c r="A1849" t="str">
        <f>UPPER(IF(AND(TimeSpend[[#This Row],[Personnel number]]&lt;&gt;"",TimeSpend[[#This Row],[Date]]&lt;&gt;""),TimeSpend[[#This Row],[Personnel number]],""))</f>
        <v/>
      </c>
      <c r="B1849" s="85" t="str">
        <f>IF(AND(TimeSpend[[#This Row],[Personnel number]]&lt;&gt;"",TimeSpend[[#This Row],[Date]]&lt;&gt;""),TEXT(TimeSpend[[#This Row],[Date]],"[$-409]yyyyMMdd"),"")</f>
        <v/>
      </c>
      <c r="C1849" s="33" t="str">
        <f>IF(AND(TimeSpend[[#This Row],[Personnel number]]&lt;&gt;"",TimeSpend[[#This Row],[Date]]&lt;&gt;""),SUBSTITUTE(TimeSpend[[#This Row],[Hours]],",","."),"")</f>
        <v/>
      </c>
      <c r="D1849" t="str">
        <f>IF(AND(TimeSpend[[#This Row],[Personnel number]]&lt;&gt;"",TimeSpend[[#This Row],[Date]]&lt;&gt;""),TimeSpend[[#This Row],[Network]],"")</f>
        <v/>
      </c>
      <c r="E1849" t="str">
        <f>IF(AND(TimeSpend[[#This Row],[Personnel number]]&lt;&gt;"",TimeSpend[[#This Row],[Date]]&lt;&gt;""),TimeSpend[[#This Row],[Network Description]],"")</f>
        <v/>
      </c>
      <c r="F1849" t="str">
        <f>IF(AND(TimeSpend[[#This Row],[Personnel number]]&lt;&gt;"",TimeSpend[[#This Row],[Date]]&lt;&gt;""),TimeSpend[[#This Row],[Activity]],"")</f>
        <v/>
      </c>
      <c r="G1849" t="str">
        <f>IF(AND(TimeSpend[[#This Row],[Personnel number]]&lt;&gt;"",TimeSpend[[#This Row],[Date]]&lt;&gt;""),TimeSpend[[#This Row],[Activity description]],"")</f>
        <v/>
      </c>
      <c r="H1849" s="36" t="str">
        <f>IF(AND(TimeSpend[[#This Row],[Personnel number]]&lt;&gt;"",TimeSpend[[#This Row],[Date]]&lt;&gt;""),TimeSpend[[#This Row],[Start Time]],"")</f>
        <v/>
      </c>
      <c r="I1849" s="36" t="str">
        <f>IF(AND(TimeSpend[[#This Row],[Personnel number]]&lt;&gt;"",TimeSpend[[#This Row],[Date]]&lt;&gt;""),TimeSpend[[#This Row],[End Time]],"")</f>
        <v/>
      </c>
      <c r="J1849" t="str">
        <f>IF(AND(TimeSpend[[#This Row],[Personnel number]]&lt;&gt;"",TimeSpend[[#This Row],[Date]]&lt;&gt;""),TimeSpend[[#This Row],[Location]],"")</f>
        <v/>
      </c>
      <c r="K1849" t="str">
        <f>IF(AND(TimeSpend[[#This Row],[Personnel number]]&lt;&gt;"",TimeSpend[[#This Row],[Date]]&lt;&gt;""),TimeSpend[[#This Row],[Task]],"")</f>
        <v/>
      </c>
      <c r="L1849" t="str">
        <f>IF(AND(TimeSpend[[#This Row],[Personnel number]]&lt;&gt;"",TimeSpend[[#This Row],[Date]]&lt;&gt;""),Utilization!$J$2,"")</f>
        <v/>
      </c>
      <c r="M1849" t="str">
        <f>IF(AND(TimeSpend[[#This Row],[Personnel number]]&lt;&gt;"",TimeSpend[[#This Row],[Date]]&lt;&gt;""),TimeSpend[[#This Row],[Employee Name]],"")</f>
        <v/>
      </c>
      <c r="N1849" t="str">
        <f t="shared" si="56"/>
        <v/>
      </c>
      <c r="O1849" t="str">
        <f t="shared" si="57"/>
        <v/>
      </c>
      <c r="P1849" t="str">
        <f>IF(D1849&lt;&gt;"",VLOOKUP(D1849,Projects!B:C,2,0),"")</f>
        <v/>
      </c>
    </row>
    <row r="1850" spans="1:16" x14ac:dyDescent="0.25">
      <c r="A1850" t="str">
        <f>UPPER(IF(AND(TimeSpend[[#This Row],[Personnel number]]&lt;&gt;"",TimeSpend[[#This Row],[Date]]&lt;&gt;""),TimeSpend[[#This Row],[Personnel number]],""))</f>
        <v/>
      </c>
      <c r="B1850" s="85" t="str">
        <f>IF(AND(TimeSpend[[#This Row],[Personnel number]]&lt;&gt;"",TimeSpend[[#This Row],[Date]]&lt;&gt;""),TEXT(TimeSpend[[#This Row],[Date]],"[$-409]yyyyMMdd"),"")</f>
        <v/>
      </c>
      <c r="C1850" s="33" t="str">
        <f>IF(AND(TimeSpend[[#This Row],[Personnel number]]&lt;&gt;"",TimeSpend[[#This Row],[Date]]&lt;&gt;""),SUBSTITUTE(TimeSpend[[#This Row],[Hours]],",","."),"")</f>
        <v/>
      </c>
      <c r="D1850" t="str">
        <f>IF(AND(TimeSpend[[#This Row],[Personnel number]]&lt;&gt;"",TimeSpend[[#This Row],[Date]]&lt;&gt;""),TimeSpend[[#This Row],[Network]],"")</f>
        <v/>
      </c>
      <c r="E1850" t="str">
        <f>IF(AND(TimeSpend[[#This Row],[Personnel number]]&lt;&gt;"",TimeSpend[[#This Row],[Date]]&lt;&gt;""),TimeSpend[[#This Row],[Network Description]],"")</f>
        <v/>
      </c>
      <c r="F1850" t="str">
        <f>IF(AND(TimeSpend[[#This Row],[Personnel number]]&lt;&gt;"",TimeSpend[[#This Row],[Date]]&lt;&gt;""),TimeSpend[[#This Row],[Activity]],"")</f>
        <v/>
      </c>
      <c r="G1850" t="str">
        <f>IF(AND(TimeSpend[[#This Row],[Personnel number]]&lt;&gt;"",TimeSpend[[#This Row],[Date]]&lt;&gt;""),TimeSpend[[#This Row],[Activity description]],"")</f>
        <v/>
      </c>
      <c r="H1850" s="36" t="str">
        <f>IF(AND(TimeSpend[[#This Row],[Personnel number]]&lt;&gt;"",TimeSpend[[#This Row],[Date]]&lt;&gt;""),TimeSpend[[#This Row],[Start Time]],"")</f>
        <v/>
      </c>
      <c r="I1850" s="36" t="str">
        <f>IF(AND(TimeSpend[[#This Row],[Personnel number]]&lt;&gt;"",TimeSpend[[#This Row],[Date]]&lt;&gt;""),TimeSpend[[#This Row],[End Time]],"")</f>
        <v/>
      </c>
      <c r="J1850" t="str">
        <f>IF(AND(TimeSpend[[#This Row],[Personnel number]]&lt;&gt;"",TimeSpend[[#This Row],[Date]]&lt;&gt;""),TimeSpend[[#This Row],[Location]],"")</f>
        <v/>
      </c>
      <c r="K1850" t="str">
        <f>IF(AND(TimeSpend[[#This Row],[Personnel number]]&lt;&gt;"",TimeSpend[[#This Row],[Date]]&lt;&gt;""),TimeSpend[[#This Row],[Task]],"")</f>
        <v/>
      </c>
      <c r="L1850" t="str">
        <f>IF(AND(TimeSpend[[#This Row],[Personnel number]]&lt;&gt;"",TimeSpend[[#This Row],[Date]]&lt;&gt;""),Utilization!$J$2,"")</f>
        <v/>
      </c>
      <c r="M1850" t="str">
        <f>IF(AND(TimeSpend[[#This Row],[Personnel number]]&lt;&gt;"",TimeSpend[[#This Row],[Date]]&lt;&gt;""),TimeSpend[[#This Row],[Employee Name]],"")</f>
        <v/>
      </c>
      <c r="N1850" t="str">
        <f t="shared" si="56"/>
        <v/>
      </c>
      <c r="O1850" t="str">
        <f t="shared" si="57"/>
        <v/>
      </c>
      <c r="P1850" t="str">
        <f>IF(D1850&lt;&gt;"",VLOOKUP(D1850,Projects!B:C,2,0),"")</f>
        <v/>
      </c>
    </row>
    <row r="1851" spans="1:16" x14ac:dyDescent="0.25">
      <c r="A1851" t="str">
        <f>UPPER(IF(AND(TimeSpend[[#This Row],[Personnel number]]&lt;&gt;"",TimeSpend[[#This Row],[Date]]&lt;&gt;""),TimeSpend[[#This Row],[Personnel number]],""))</f>
        <v/>
      </c>
      <c r="B1851" s="85" t="str">
        <f>IF(AND(TimeSpend[[#This Row],[Personnel number]]&lt;&gt;"",TimeSpend[[#This Row],[Date]]&lt;&gt;""),TEXT(TimeSpend[[#This Row],[Date]],"[$-409]yyyyMMdd"),"")</f>
        <v/>
      </c>
      <c r="C1851" s="33" t="str">
        <f>IF(AND(TimeSpend[[#This Row],[Personnel number]]&lt;&gt;"",TimeSpend[[#This Row],[Date]]&lt;&gt;""),SUBSTITUTE(TimeSpend[[#This Row],[Hours]],",","."),"")</f>
        <v/>
      </c>
      <c r="D1851" t="str">
        <f>IF(AND(TimeSpend[[#This Row],[Personnel number]]&lt;&gt;"",TimeSpend[[#This Row],[Date]]&lt;&gt;""),TimeSpend[[#This Row],[Network]],"")</f>
        <v/>
      </c>
      <c r="E1851" t="str">
        <f>IF(AND(TimeSpend[[#This Row],[Personnel number]]&lt;&gt;"",TimeSpend[[#This Row],[Date]]&lt;&gt;""),TimeSpend[[#This Row],[Network Description]],"")</f>
        <v/>
      </c>
      <c r="F1851" t="str">
        <f>IF(AND(TimeSpend[[#This Row],[Personnel number]]&lt;&gt;"",TimeSpend[[#This Row],[Date]]&lt;&gt;""),TimeSpend[[#This Row],[Activity]],"")</f>
        <v/>
      </c>
      <c r="G1851" t="str">
        <f>IF(AND(TimeSpend[[#This Row],[Personnel number]]&lt;&gt;"",TimeSpend[[#This Row],[Date]]&lt;&gt;""),TimeSpend[[#This Row],[Activity description]],"")</f>
        <v/>
      </c>
      <c r="H1851" s="36" t="str">
        <f>IF(AND(TimeSpend[[#This Row],[Personnel number]]&lt;&gt;"",TimeSpend[[#This Row],[Date]]&lt;&gt;""),TimeSpend[[#This Row],[Start Time]],"")</f>
        <v/>
      </c>
      <c r="I1851" s="36" t="str">
        <f>IF(AND(TimeSpend[[#This Row],[Personnel number]]&lt;&gt;"",TimeSpend[[#This Row],[Date]]&lt;&gt;""),TimeSpend[[#This Row],[End Time]],"")</f>
        <v/>
      </c>
      <c r="J1851" t="str">
        <f>IF(AND(TimeSpend[[#This Row],[Personnel number]]&lt;&gt;"",TimeSpend[[#This Row],[Date]]&lt;&gt;""),TimeSpend[[#This Row],[Location]],"")</f>
        <v/>
      </c>
      <c r="K1851" t="str">
        <f>IF(AND(TimeSpend[[#This Row],[Personnel number]]&lt;&gt;"",TimeSpend[[#This Row],[Date]]&lt;&gt;""),TimeSpend[[#This Row],[Task]],"")</f>
        <v/>
      </c>
      <c r="L1851" t="str">
        <f>IF(AND(TimeSpend[[#This Row],[Personnel number]]&lt;&gt;"",TimeSpend[[#This Row],[Date]]&lt;&gt;""),Utilization!$J$2,"")</f>
        <v/>
      </c>
      <c r="M1851" t="str">
        <f>IF(AND(TimeSpend[[#This Row],[Personnel number]]&lt;&gt;"",TimeSpend[[#This Row],[Date]]&lt;&gt;""),TimeSpend[[#This Row],[Employee Name]],"")</f>
        <v/>
      </c>
      <c r="N1851" t="str">
        <f t="shared" si="56"/>
        <v/>
      </c>
      <c r="O1851" t="str">
        <f t="shared" si="57"/>
        <v/>
      </c>
      <c r="P1851" t="str">
        <f>IF(D1851&lt;&gt;"",VLOOKUP(D1851,Projects!B:C,2,0),"")</f>
        <v/>
      </c>
    </row>
    <row r="1852" spans="1:16" x14ac:dyDescent="0.25">
      <c r="A1852" t="str">
        <f>UPPER(IF(AND(TimeSpend[[#This Row],[Personnel number]]&lt;&gt;"",TimeSpend[[#This Row],[Date]]&lt;&gt;""),TimeSpend[[#This Row],[Personnel number]],""))</f>
        <v/>
      </c>
      <c r="B1852" s="85" t="str">
        <f>IF(AND(TimeSpend[[#This Row],[Personnel number]]&lt;&gt;"",TimeSpend[[#This Row],[Date]]&lt;&gt;""),TEXT(TimeSpend[[#This Row],[Date]],"[$-409]yyyyMMdd"),"")</f>
        <v/>
      </c>
      <c r="C1852" s="33" t="str">
        <f>IF(AND(TimeSpend[[#This Row],[Personnel number]]&lt;&gt;"",TimeSpend[[#This Row],[Date]]&lt;&gt;""),SUBSTITUTE(TimeSpend[[#This Row],[Hours]],",","."),"")</f>
        <v/>
      </c>
      <c r="D1852" t="str">
        <f>IF(AND(TimeSpend[[#This Row],[Personnel number]]&lt;&gt;"",TimeSpend[[#This Row],[Date]]&lt;&gt;""),TimeSpend[[#This Row],[Network]],"")</f>
        <v/>
      </c>
      <c r="E1852" t="str">
        <f>IF(AND(TimeSpend[[#This Row],[Personnel number]]&lt;&gt;"",TimeSpend[[#This Row],[Date]]&lt;&gt;""),TimeSpend[[#This Row],[Network Description]],"")</f>
        <v/>
      </c>
      <c r="F1852" t="str">
        <f>IF(AND(TimeSpend[[#This Row],[Personnel number]]&lt;&gt;"",TimeSpend[[#This Row],[Date]]&lt;&gt;""),TimeSpend[[#This Row],[Activity]],"")</f>
        <v/>
      </c>
      <c r="G1852" t="str">
        <f>IF(AND(TimeSpend[[#This Row],[Personnel number]]&lt;&gt;"",TimeSpend[[#This Row],[Date]]&lt;&gt;""),TimeSpend[[#This Row],[Activity description]],"")</f>
        <v/>
      </c>
      <c r="H1852" s="36" t="str">
        <f>IF(AND(TimeSpend[[#This Row],[Personnel number]]&lt;&gt;"",TimeSpend[[#This Row],[Date]]&lt;&gt;""),TimeSpend[[#This Row],[Start Time]],"")</f>
        <v/>
      </c>
      <c r="I1852" s="36" t="str">
        <f>IF(AND(TimeSpend[[#This Row],[Personnel number]]&lt;&gt;"",TimeSpend[[#This Row],[Date]]&lt;&gt;""),TimeSpend[[#This Row],[End Time]],"")</f>
        <v/>
      </c>
      <c r="J1852" t="str">
        <f>IF(AND(TimeSpend[[#This Row],[Personnel number]]&lt;&gt;"",TimeSpend[[#This Row],[Date]]&lt;&gt;""),TimeSpend[[#This Row],[Location]],"")</f>
        <v/>
      </c>
      <c r="K1852" t="str">
        <f>IF(AND(TimeSpend[[#This Row],[Personnel number]]&lt;&gt;"",TimeSpend[[#This Row],[Date]]&lt;&gt;""),TimeSpend[[#This Row],[Task]],"")</f>
        <v/>
      </c>
      <c r="L1852" t="str">
        <f>IF(AND(TimeSpend[[#This Row],[Personnel number]]&lt;&gt;"",TimeSpend[[#This Row],[Date]]&lt;&gt;""),Utilization!$J$2,"")</f>
        <v/>
      </c>
      <c r="M1852" t="str">
        <f>IF(AND(TimeSpend[[#This Row],[Personnel number]]&lt;&gt;"",TimeSpend[[#This Row],[Date]]&lt;&gt;""),TimeSpend[[#This Row],[Employee Name]],"")</f>
        <v/>
      </c>
      <c r="N1852" t="str">
        <f t="shared" si="56"/>
        <v/>
      </c>
      <c r="O1852" t="str">
        <f t="shared" si="57"/>
        <v/>
      </c>
      <c r="P1852" t="str">
        <f>IF(D1852&lt;&gt;"",VLOOKUP(D1852,Projects!B:C,2,0),"")</f>
        <v/>
      </c>
    </row>
    <row r="1853" spans="1:16" x14ac:dyDescent="0.25">
      <c r="A1853" t="str">
        <f>UPPER(IF(AND(TimeSpend[[#This Row],[Personnel number]]&lt;&gt;"",TimeSpend[[#This Row],[Date]]&lt;&gt;""),TimeSpend[[#This Row],[Personnel number]],""))</f>
        <v/>
      </c>
      <c r="B1853" s="85" t="str">
        <f>IF(AND(TimeSpend[[#This Row],[Personnel number]]&lt;&gt;"",TimeSpend[[#This Row],[Date]]&lt;&gt;""),TEXT(TimeSpend[[#This Row],[Date]],"[$-409]yyyyMMdd"),"")</f>
        <v/>
      </c>
      <c r="C1853" s="33" t="str">
        <f>IF(AND(TimeSpend[[#This Row],[Personnel number]]&lt;&gt;"",TimeSpend[[#This Row],[Date]]&lt;&gt;""),SUBSTITUTE(TimeSpend[[#This Row],[Hours]],",","."),"")</f>
        <v/>
      </c>
      <c r="D1853" t="str">
        <f>IF(AND(TimeSpend[[#This Row],[Personnel number]]&lt;&gt;"",TimeSpend[[#This Row],[Date]]&lt;&gt;""),TimeSpend[[#This Row],[Network]],"")</f>
        <v/>
      </c>
      <c r="E1853" t="str">
        <f>IF(AND(TimeSpend[[#This Row],[Personnel number]]&lt;&gt;"",TimeSpend[[#This Row],[Date]]&lt;&gt;""),TimeSpend[[#This Row],[Network Description]],"")</f>
        <v/>
      </c>
      <c r="F1853" t="str">
        <f>IF(AND(TimeSpend[[#This Row],[Personnel number]]&lt;&gt;"",TimeSpend[[#This Row],[Date]]&lt;&gt;""),TimeSpend[[#This Row],[Activity]],"")</f>
        <v/>
      </c>
      <c r="G1853" t="str">
        <f>IF(AND(TimeSpend[[#This Row],[Personnel number]]&lt;&gt;"",TimeSpend[[#This Row],[Date]]&lt;&gt;""),TimeSpend[[#This Row],[Activity description]],"")</f>
        <v/>
      </c>
      <c r="H1853" s="36" t="str">
        <f>IF(AND(TimeSpend[[#This Row],[Personnel number]]&lt;&gt;"",TimeSpend[[#This Row],[Date]]&lt;&gt;""),TimeSpend[[#This Row],[Start Time]],"")</f>
        <v/>
      </c>
      <c r="I1853" s="36" t="str">
        <f>IF(AND(TimeSpend[[#This Row],[Personnel number]]&lt;&gt;"",TimeSpend[[#This Row],[Date]]&lt;&gt;""),TimeSpend[[#This Row],[End Time]],"")</f>
        <v/>
      </c>
      <c r="J1853" t="str">
        <f>IF(AND(TimeSpend[[#This Row],[Personnel number]]&lt;&gt;"",TimeSpend[[#This Row],[Date]]&lt;&gt;""),TimeSpend[[#This Row],[Location]],"")</f>
        <v/>
      </c>
      <c r="K1853" t="str">
        <f>IF(AND(TimeSpend[[#This Row],[Personnel number]]&lt;&gt;"",TimeSpend[[#This Row],[Date]]&lt;&gt;""),TimeSpend[[#This Row],[Task]],"")</f>
        <v/>
      </c>
      <c r="L1853" t="str">
        <f>IF(AND(TimeSpend[[#This Row],[Personnel number]]&lt;&gt;"",TimeSpend[[#This Row],[Date]]&lt;&gt;""),Utilization!$J$2,"")</f>
        <v/>
      </c>
      <c r="M1853" t="str">
        <f>IF(AND(TimeSpend[[#This Row],[Personnel number]]&lt;&gt;"",TimeSpend[[#This Row],[Date]]&lt;&gt;""),TimeSpend[[#This Row],[Employee Name]],"")</f>
        <v/>
      </c>
      <c r="N1853" t="str">
        <f t="shared" si="56"/>
        <v/>
      </c>
      <c r="O1853" t="str">
        <f t="shared" si="57"/>
        <v/>
      </c>
      <c r="P1853" t="str">
        <f>IF(D1853&lt;&gt;"",VLOOKUP(D1853,Projects!B:C,2,0),"")</f>
        <v/>
      </c>
    </row>
    <row r="1854" spans="1:16" x14ac:dyDescent="0.25">
      <c r="A1854" t="str">
        <f>UPPER(IF(AND(TimeSpend[[#This Row],[Personnel number]]&lt;&gt;"",TimeSpend[[#This Row],[Date]]&lt;&gt;""),TimeSpend[[#This Row],[Personnel number]],""))</f>
        <v/>
      </c>
      <c r="B1854" s="85" t="str">
        <f>IF(AND(TimeSpend[[#This Row],[Personnel number]]&lt;&gt;"",TimeSpend[[#This Row],[Date]]&lt;&gt;""),TEXT(TimeSpend[[#This Row],[Date]],"[$-409]yyyyMMdd"),"")</f>
        <v/>
      </c>
      <c r="C1854" s="33" t="str">
        <f>IF(AND(TimeSpend[[#This Row],[Personnel number]]&lt;&gt;"",TimeSpend[[#This Row],[Date]]&lt;&gt;""),SUBSTITUTE(TimeSpend[[#This Row],[Hours]],",","."),"")</f>
        <v/>
      </c>
      <c r="D1854" t="str">
        <f>IF(AND(TimeSpend[[#This Row],[Personnel number]]&lt;&gt;"",TimeSpend[[#This Row],[Date]]&lt;&gt;""),TimeSpend[[#This Row],[Network]],"")</f>
        <v/>
      </c>
      <c r="E1854" t="str">
        <f>IF(AND(TimeSpend[[#This Row],[Personnel number]]&lt;&gt;"",TimeSpend[[#This Row],[Date]]&lt;&gt;""),TimeSpend[[#This Row],[Network Description]],"")</f>
        <v/>
      </c>
      <c r="F1854" t="str">
        <f>IF(AND(TimeSpend[[#This Row],[Personnel number]]&lt;&gt;"",TimeSpend[[#This Row],[Date]]&lt;&gt;""),TimeSpend[[#This Row],[Activity]],"")</f>
        <v/>
      </c>
      <c r="G1854" t="str">
        <f>IF(AND(TimeSpend[[#This Row],[Personnel number]]&lt;&gt;"",TimeSpend[[#This Row],[Date]]&lt;&gt;""),TimeSpend[[#This Row],[Activity description]],"")</f>
        <v/>
      </c>
      <c r="H1854" s="36" t="str">
        <f>IF(AND(TimeSpend[[#This Row],[Personnel number]]&lt;&gt;"",TimeSpend[[#This Row],[Date]]&lt;&gt;""),TimeSpend[[#This Row],[Start Time]],"")</f>
        <v/>
      </c>
      <c r="I1854" s="36" t="str">
        <f>IF(AND(TimeSpend[[#This Row],[Personnel number]]&lt;&gt;"",TimeSpend[[#This Row],[Date]]&lt;&gt;""),TimeSpend[[#This Row],[End Time]],"")</f>
        <v/>
      </c>
      <c r="J1854" t="str">
        <f>IF(AND(TimeSpend[[#This Row],[Personnel number]]&lt;&gt;"",TimeSpend[[#This Row],[Date]]&lt;&gt;""),TimeSpend[[#This Row],[Location]],"")</f>
        <v/>
      </c>
      <c r="K1854" t="str">
        <f>IF(AND(TimeSpend[[#This Row],[Personnel number]]&lt;&gt;"",TimeSpend[[#This Row],[Date]]&lt;&gt;""),TimeSpend[[#This Row],[Task]],"")</f>
        <v/>
      </c>
      <c r="L1854" t="str">
        <f>IF(AND(TimeSpend[[#This Row],[Personnel number]]&lt;&gt;"",TimeSpend[[#This Row],[Date]]&lt;&gt;""),Utilization!$J$2,"")</f>
        <v/>
      </c>
      <c r="M1854" t="str">
        <f>IF(AND(TimeSpend[[#This Row],[Personnel number]]&lt;&gt;"",TimeSpend[[#This Row],[Date]]&lt;&gt;""),TimeSpend[[#This Row],[Employee Name]],"")</f>
        <v/>
      </c>
      <c r="N1854" t="str">
        <f t="shared" si="56"/>
        <v/>
      </c>
      <c r="O1854" t="str">
        <f t="shared" si="57"/>
        <v/>
      </c>
      <c r="P1854" t="str">
        <f>IF(D1854&lt;&gt;"",VLOOKUP(D1854,Projects!B:C,2,0),"")</f>
        <v/>
      </c>
    </row>
    <row r="1855" spans="1:16" x14ac:dyDescent="0.25">
      <c r="A1855" t="str">
        <f>UPPER(IF(AND(TimeSpend[[#This Row],[Personnel number]]&lt;&gt;"",TimeSpend[[#This Row],[Date]]&lt;&gt;""),TimeSpend[[#This Row],[Personnel number]],""))</f>
        <v/>
      </c>
      <c r="B1855" s="85" t="str">
        <f>IF(AND(TimeSpend[[#This Row],[Personnel number]]&lt;&gt;"",TimeSpend[[#This Row],[Date]]&lt;&gt;""),TEXT(TimeSpend[[#This Row],[Date]],"[$-409]yyyyMMdd"),"")</f>
        <v/>
      </c>
      <c r="C1855" s="33" t="str">
        <f>IF(AND(TimeSpend[[#This Row],[Personnel number]]&lt;&gt;"",TimeSpend[[#This Row],[Date]]&lt;&gt;""),SUBSTITUTE(TimeSpend[[#This Row],[Hours]],",","."),"")</f>
        <v/>
      </c>
      <c r="D1855" t="str">
        <f>IF(AND(TimeSpend[[#This Row],[Personnel number]]&lt;&gt;"",TimeSpend[[#This Row],[Date]]&lt;&gt;""),TimeSpend[[#This Row],[Network]],"")</f>
        <v/>
      </c>
      <c r="E1855" t="str">
        <f>IF(AND(TimeSpend[[#This Row],[Personnel number]]&lt;&gt;"",TimeSpend[[#This Row],[Date]]&lt;&gt;""),TimeSpend[[#This Row],[Network Description]],"")</f>
        <v/>
      </c>
      <c r="F1855" t="str">
        <f>IF(AND(TimeSpend[[#This Row],[Personnel number]]&lt;&gt;"",TimeSpend[[#This Row],[Date]]&lt;&gt;""),TimeSpend[[#This Row],[Activity]],"")</f>
        <v/>
      </c>
      <c r="G1855" t="str">
        <f>IF(AND(TimeSpend[[#This Row],[Personnel number]]&lt;&gt;"",TimeSpend[[#This Row],[Date]]&lt;&gt;""),TimeSpend[[#This Row],[Activity description]],"")</f>
        <v/>
      </c>
      <c r="H1855" s="36" t="str">
        <f>IF(AND(TimeSpend[[#This Row],[Personnel number]]&lt;&gt;"",TimeSpend[[#This Row],[Date]]&lt;&gt;""),TimeSpend[[#This Row],[Start Time]],"")</f>
        <v/>
      </c>
      <c r="I1855" s="36" t="str">
        <f>IF(AND(TimeSpend[[#This Row],[Personnel number]]&lt;&gt;"",TimeSpend[[#This Row],[Date]]&lt;&gt;""),TimeSpend[[#This Row],[End Time]],"")</f>
        <v/>
      </c>
      <c r="J1855" t="str">
        <f>IF(AND(TimeSpend[[#This Row],[Personnel number]]&lt;&gt;"",TimeSpend[[#This Row],[Date]]&lt;&gt;""),TimeSpend[[#This Row],[Location]],"")</f>
        <v/>
      </c>
      <c r="K1855" t="str">
        <f>IF(AND(TimeSpend[[#This Row],[Personnel number]]&lt;&gt;"",TimeSpend[[#This Row],[Date]]&lt;&gt;""),TimeSpend[[#This Row],[Task]],"")</f>
        <v/>
      </c>
      <c r="L1855" t="str">
        <f>IF(AND(TimeSpend[[#This Row],[Personnel number]]&lt;&gt;"",TimeSpend[[#This Row],[Date]]&lt;&gt;""),Utilization!$J$2,"")</f>
        <v/>
      </c>
      <c r="M1855" t="str">
        <f>IF(AND(TimeSpend[[#This Row],[Personnel number]]&lt;&gt;"",TimeSpend[[#This Row],[Date]]&lt;&gt;""),TimeSpend[[#This Row],[Employee Name]],"")</f>
        <v/>
      </c>
      <c r="N1855" t="str">
        <f t="shared" si="56"/>
        <v/>
      </c>
      <c r="O1855" t="str">
        <f t="shared" si="57"/>
        <v/>
      </c>
      <c r="P1855" t="str">
        <f>IF(D1855&lt;&gt;"",VLOOKUP(D1855,Projects!B:C,2,0),"")</f>
        <v/>
      </c>
    </row>
    <row r="1856" spans="1:16" x14ac:dyDescent="0.25">
      <c r="A1856" t="str">
        <f>UPPER(IF(AND(TimeSpend[[#This Row],[Personnel number]]&lt;&gt;"",TimeSpend[[#This Row],[Date]]&lt;&gt;""),TimeSpend[[#This Row],[Personnel number]],""))</f>
        <v/>
      </c>
      <c r="B1856" s="85" t="str">
        <f>IF(AND(TimeSpend[[#This Row],[Personnel number]]&lt;&gt;"",TimeSpend[[#This Row],[Date]]&lt;&gt;""),TEXT(TimeSpend[[#This Row],[Date]],"[$-409]yyyyMMdd"),"")</f>
        <v/>
      </c>
      <c r="C1856" s="33" t="str">
        <f>IF(AND(TimeSpend[[#This Row],[Personnel number]]&lt;&gt;"",TimeSpend[[#This Row],[Date]]&lt;&gt;""),SUBSTITUTE(TimeSpend[[#This Row],[Hours]],",","."),"")</f>
        <v/>
      </c>
      <c r="D1856" t="str">
        <f>IF(AND(TimeSpend[[#This Row],[Personnel number]]&lt;&gt;"",TimeSpend[[#This Row],[Date]]&lt;&gt;""),TimeSpend[[#This Row],[Network]],"")</f>
        <v/>
      </c>
      <c r="E1856" t="str">
        <f>IF(AND(TimeSpend[[#This Row],[Personnel number]]&lt;&gt;"",TimeSpend[[#This Row],[Date]]&lt;&gt;""),TimeSpend[[#This Row],[Network Description]],"")</f>
        <v/>
      </c>
      <c r="F1856" t="str">
        <f>IF(AND(TimeSpend[[#This Row],[Personnel number]]&lt;&gt;"",TimeSpend[[#This Row],[Date]]&lt;&gt;""),TimeSpend[[#This Row],[Activity]],"")</f>
        <v/>
      </c>
      <c r="G1856" t="str">
        <f>IF(AND(TimeSpend[[#This Row],[Personnel number]]&lt;&gt;"",TimeSpend[[#This Row],[Date]]&lt;&gt;""),TimeSpend[[#This Row],[Activity description]],"")</f>
        <v/>
      </c>
      <c r="H1856" s="36" t="str">
        <f>IF(AND(TimeSpend[[#This Row],[Personnel number]]&lt;&gt;"",TimeSpend[[#This Row],[Date]]&lt;&gt;""),TimeSpend[[#This Row],[Start Time]],"")</f>
        <v/>
      </c>
      <c r="I1856" s="36" t="str">
        <f>IF(AND(TimeSpend[[#This Row],[Personnel number]]&lt;&gt;"",TimeSpend[[#This Row],[Date]]&lt;&gt;""),TimeSpend[[#This Row],[End Time]],"")</f>
        <v/>
      </c>
      <c r="J1856" t="str">
        <f>IF(AND(TimeSpend[[#This Row],[Personnel number]]&lt;&gt;"",TimeSpend[[#This Row],[Date]]&lt;&gt;""),TimeSpend[[#This Row],[Location]],"")</f>
        <v/>
      </c>
      <c r="K1856" t="str">
        <f>IF(AND(TimeSpend[[#This Row],[Personnel number]]&lt;&gt;"",TimeSpend[[#This Row],[Date]]&lt;&gt;""),TimeSpend[[#This Row],[Task]],"")</f>
        <v/>
      </c>
      <c r="L1856" t="str">
        <f>IF(AND(TimeSpend[[#This Row],[Personnel number]]&lt;&gt;"",TimeSpend[[#This Row],[Date]]&lt;&gt;""),Utilization!$J$2,"")</f>
        <v/>
      </c>
      <c r="M1856" t="str">
        <f>IF(AND(TimeSpend[[#This Row],[Personnel number]]&lt;&gt;"",TimeSpend[[#This Row],[Date]]&lt;&gt;""),TimeSpend[[#This Row],[Employee Name]],"")</f>
        <v/>
      </c>
      <c r="N1856" t="str">
        <f t="shared" si="56"/>
        <v/>
      </c>
      <c r="O1856" t="str">
        <f t="shared" si="57"/>
        <v/>
      </c>
      <c r="P1856" t="str">
        <f>IF(D1856&lt;&gt;"",VLOOKUP(D1856,Projects!B:C,2,0),"")</f>
        <v/>
      </c>
    </row>
    <row r="1857" spans="1:16" x14ac:dyDescent="0.25">
      <c r="A1857" t="str">
        <f>UPPER(IF(AND(TimeSpend[[#This Row],[Personnel number]]&lt;&gt;"",TimeSpend[[#This Row],[Date]]&lt;&gt;""),TimeSpend[[#This Row],[Personnel number]],""))</f>
        <v/>
      </c>
      <c r="B1857" s="85" t="str">
        <f>IF(AND(TimeSpend[[#This Row],[Personnel number]]&lt;&gt;"",TimeSpend[[#This Row],[Date]]&lt;&gt;""),TEXT(TimeSpend[[#This Row],[Date]],"[$-409]yyyyMMdd"),"")</f>
        <v/>
      </c>
      <c r="C1857" s="33" t="str">
        <f>IF(AND(TimeSpend[[#This Row],[Personnel number]]&lt;&gt;"",TimeSpend[[#This Row],[Date]]&lt;&gt;""),SUBSTITUTE(TimeSpend[[#This Row],[Hours]],",","."),"")</f>
        <v/>
      </c>
      <c r="D1857" t="str">
        <f>IF(AND(TimeSpend[[#This Row],[Personnel number]]&lt;&gt;"",TimeSpend[[#This Row],[Date]]&lt;&gt;""),TimeSpend[[#This Row],[Network]],"")</f>
        <v/>
      </c>
      <c r="E1857" t="str">
        <f>IF(AND(TimeSpend[[#This Row],[Personnel number]]&lt;&gt;"",TimeSpend[[#This Row],[Date]]&lt;&gt;""),TimeSpend[[#This Row],[Network Description]],"")</f>
        <v/>
      </c>
      <c r="F1857" t="str">
        <f>IF(AND(TimeSpend[[#This Row],[Personnel number]]&lt;&gt;"",TimeSpend[[#This Row],[Date]]&lt;&gt;""),TimeSpend[[#This Row],[Activity]],"")</f>
        <v/>
      </c>
      <c r="G1857" t="str">
        <f>IF(AND(TimeSpend[[#This Row],[Personnel number]]&lt;&gt;"",TimeSpend[[#This Row],[Date]]&lt;&gt;""),TimeSpend[[#This Row],[Activity description]],"")</f>
        <v/>
      </c>
      <c r="H1857" s="36" t="str">
        <f>IF(AND(TimeSpend[[#This Row],[Personnel number]]&lt;&gt;"",TimeSpend[[#This Row],[Date]]&lt;&gt;""),TimeSpend[[#This Row],[Start Time]],"")</f>
        <v/>
      </c>
      <c r="I1857" s="36" t="str">
        <f>IF(AND(TimeSpend[[#This Row],[Personnel number]]&lt;&gt;"",TimeSpend[[#This Row],[Date]]&lt;&gt;""),TimeSpend[[#This Row],[End Time]],"")</f>
        <v/>
      </c>
      <c r="J1857" t="str">
        <f>IF(AND(TimeSpend[[#This Row],[Personnel number]]&lt;&gt;"",TimeSpend[[#This Row],[Date]]&lt;&gt;""),TimeSpend[[#This Row],[Location]],"")</f>
        <v/>
      </c>
      <c r="K1857" t="str">
        <f>IF(AND(TimeSpend[[#This Row],[Personnel number]]&lt;&gt;"",TimeSpend[[#This Row],[Date]]&lt;&gt;""),TimeSpend[[#This Row],[Task]],"")</f>
        <v/>
      </c>
      <c r="L1857" t="str">
        <f>IF(AND(TimeSpend[[#This Row],[Personnel number]]&lt;&gt;"",TimeSpend[[#This Row],[Date]]&lt;&gt;""),Utilization!$J$2,"")</f>
        <v/>
      </c>
      <c r="M1857" t="str">
        <f>IF(AND(TimeSpend[[#This Row],[Personnel number]]&lt;&gt;"",TimeSpend[[#This Row],[Date]]&lt;&gt;""),TimeSpend[[#This Row],[Employee Name]],"")</f>
        <v/>
      </c>
      <c r="N1857" t="str">
        <f t="shared" si="56"/>
        <v/>
      </c>
      <c r="O1857" t="str">
        <f t="shared" si="57"/>
        <v/>
      </c>
      <c r="P1857" t="str">
        <f>IF(D1857&lt;&gt;"",VLOOKUP(D1857,Projects!B:C,2,0),"")</f>
        <v/>
      </c>
    </row>
    <row r="1858" spans="1:16" x14ac:dyDescent="0.25">
      <c r="A1858" t="str">
        <f>UPPER(IF(AND(TimeSpend[[#This Row],[Personnel number]]&lt;&gt;"",TimeSpend[[#This Row],[Date]]&lt;&gt;""),TimeSpend[[#This Row],[Personnel number]],""))</f>
        <v/>
      </c>
      <c r="B1858" s="85" t="str">
        <f>IF(AND(TimeSpend[[#This Row],[Personnel number]]&lt;&gt;"",TimeSpend[[#This Row],[Date]]&lt;&gt;""),TEXT(TimeSpend[[#This Row],[Date]],"[$-409]yyyyMMdd"),"")</f>
        <v/>
      </c>
      <c r="C1858" s="33" t="str">
        <f>IF(AND(TimeSpend[[#This Row],[Personnel number]]&lt;&gt;"",TimeSpend[[#This Row],[Date]]&lt;&gt;""),SUBSTITUTE(TimeSpend[[#This Row],[Hours]],",","."),"")</f>
        <v/>
      </c>
      <c r="D1858" t="str">
        <f>IF(AND(TimeSpend[[#This Row],[Personnel number]]&lt;&gt;"",TimeSpend[[#This Row],[Date]]&lt;&gt;""),TimeSpend[[#This Row],[Network]],"")</f>
        <v/>
      </c>
      <c r="E1858" t="str">
        <f>IF(AND(TimeSpend[[#This Row],[Personnel number]]&lt;&gt;"",TimeSpend[[#This Row],[Date]]&lt;&gt;""),TimeSpend[[#This Row],[Network Description]],"")</f>
        <v/>
      </c>
      <c r="F1858" t="str">
        <f>IF(AND(TimeSpend[[#This Row],[Personnel number]]&lt;&gt;"",TimeSpend[[#This Row],[Date]]&lt;&gt;""),TimeSpend[[#This Row],[Activity]],"")</f>
        <v/>
      </c>
      <c r="G1858" t="str">
        <f>IF(AND(TimeSpend[[#This Row],[Personnel number]]&lt;&gt;"",TimeSpend[[#This Row],[Date]]&lt;&gt;""),TimeSpend[[#This Row],[Activity description]],"")</f>
        <v/>
      </c>
      <c r="H1858" s="36" t="str">
        <f>IF(AND(TimeSpend[[#This Row],[Personnel number]]&lt;&gt;"",TimeSpend[[#This Row],[Date]]&lt;&gt;""),TimeSpend[[#This Row],[Start Time]],"")</f>
        <v/>
      </c>
      <c r="I1858" s="36" t="str">
        <f>IF(AND(TimeSpend[[#This Row],[Personnel number]]&lt;&gt;"",TimeSpend[[#This Row],[Date]]&lt;&gt;""),TimeSpend[[#This Row],[End Time]],"")</f>
        <v/>
      </c>
      <c r="J1858" t="str">
        <f>IF(AND(TimeSpend[[#This Row],[Personnel number]]&lt;&gt;"",TimeSpend[[#This Row],[Date]]&lt;&gt;""),TimeSpend[[#This Row],[Location]],"")</f>
        <v/>
      </c>
      <c r="K1858" t="str">
        <f>IF(AND(TimeSpend[[#This Row],[Personnel number]]&lt;&gt;"",TimeSpend[[#This Row],[Date]]&lt;&gt;""),TimeSpend[[#This Row],[Task]],"")</f>
        <v/>
      </c>
      <c r="L1858" t="str">
        <f>IF(AND(TimeSpend[[#This Row],[Personnel number]]&lt;&gt;"",TimeSpend[[#This Row],[Date]]&lt;&gt;""),Utilization!$J$2,"")</f>
        <v/>
      </c>
      <c r="M1858" t="str">
        <f>IF(AND(TimeSpend[[#This Row],[Personnel number]]&lt;&gt;"",TimeSpend[[#This Row],[Date]]&lt;&gt;""),TimeSpend[[#This Row],[Employee Name]],"")</f>
        <v/>
      </c>
      <c r="N1858" t="str">
        <f t="shared" ref="N1858:N1921" si="58">IF(A1858&lt;&gt;"",ROW(A1858)-1,"")</f>
        <v/>
      </c>
      <c r="O1858" t="str">
        <f t="shared" ref="O1858:O1921" si="59">IF(A1858&lt;&gt;"",L1858&amp;"-"&amp;N1858,"")</f>
        <v/>
      </c>
      <c r="P1858" t="str">
        <f>IF(D1858&lt;&gt;"",VLOOKUP(D1858,Projects!B:C,2,0),"")</f>
        <v/>
      </c>
    </row>
    <row r="1859" spans="1:16" x14ac:dyDescent="0.25">
      <c r="A1859" t="str">
        <f>UPPER(IF(AND(TimeSpend[[#This Row],[Personnel number]]&lt;&gt;"",TimeSpend[[#This Row],[Date]]&lt;&gt;""),TimeSpend[[#This Row],[Personnel number]],""))</f>
        <v/>
      </c>
      <c r="B1859" s="85" t="str">
        <f>IF(AND(TimeSpend[[#This Row],[Personnel number]]&lt;&gt;"",TimeSpend[[#This Row],[Date]]&lt;&gt;""),TEXT(TimeSpend[[#This Row],[Date]],"[$-409]yyyyMMdd"),"")</f>
        <v/>
      </c>
      <c r="C1859" s="33" t="str">
        <f>IF(AND(TimeSpend[[#This Row],[Personnel number]]&lt;&gt;"",TimeSpend[[#This Row],[Date]]&lt;&gt;""),SUBSTITUTE(TimeSpend[[#This Row],[Hours]],",","."),"")</f>
        <v/>
      </c>
      <c r="D1859" t="str">
        <f>IF(AND(TimeSpend[[#This Row],[Personnel number]]&lt;&gt;"",TimeSpend[[#This Row],[Date]]&lt;&gt;""),TimeSpend[[#This Row],[Network]],"")</f>
        <v/>
      </c>
      <c r="E1859" t="str">
        <f>IF(AND(TimeSpend[[#This Row],[Personnel number]]&lt;&gt;"",TimeSpend[[#This Row],[Date]]&lt;&gt;""),TimeSpend[[#This Row],[Network Description]],"")</f>
        <v/>
      </c>
      <c r="F1859" t="str">
        <f>IF(AND(TimeSpend[[#This Row],[Personnel number]]&lt;&gt;"",TimeSpend[[#This Row],[Date]]&lt;&gt;""),TimeSpend[[#This Row],[Activity]],"")</f>
        <v/>
      </c>
      <c r="G1859" t="str">
        <f>IF(AND(TimeSpend[[#This Row],[Personnel number]]&lt;&gt;"",TimeSpend[[#This Row],[Date]]&lt;&gt;""),TimeSpend[[#This Row],[Activity description]],"")</f>
        <v/>
      </c>
      <c r="H1859" s="36" t="str">
        <f>IF(AND(TimeSpend[[#This Row],[Personnel number]]&lt;&gt;"",TimeSpend[[#This Row],[Date]]&lt;&gt;""),TimeSpend[[#This Row],[Start Time]],"")</f>
        <v/>
      </c>
      <c r="I1859" s="36" t="str">
        <f>IF(AND(TimeSpend[[#This Row],[Personnel number]]&lt;&gt;"",TimeSpend[[#This Row],[Date]]&lt;&gt;""),TimeSpend[[#This Row],[End Time]],"")</f>
        <v/>
      </c>
      <c r="J1859" t="str">
        <f>IF(AND(TimeSpend[[#This Row],[Personnel number]]&lt;&gt;"",TimeSpend[[#This Row],[Date]]&lt;&gt;""),TimeSpend[[#This Row],[Location]],"")</f>
        <v/>
      </c>
      <c r="K1859" t="str">
        <f>IF(AND(TimeSpend[[#This Row],[Personnel number]]&lt;&gt;"",TimeSpend[[#This Row],[Date]]&lt;&gt;""),TimeSpend[[#This Row],[Task]],"")</f>
        <v/>
      </c>
      <c r="L1859" t="str">
        <f>IF(AND(TimeSpend[[#This Row],[Personnel number]]&lt;&gt;"",TimeSpend[[#This Row],[Date]]&lt;&gt;""),Utilization!$J$2,"")</f>
        <v/>
      </c>
      <c r="M1859" t="str">
        <f>IF(AND(TimeSpend[[#This Row],[Personnel number]]&lt;&gt;"",TimeSpend[[#This Row],[Date]]&lt;&gt;""),TimeSpend[[#This Row],[Employee Name]],"")</f>
        <v/>
      </c>
      <c r="N1859" t="str">
        <f t="shared" si="58"/>
        <v/>
      </c>
      <c r="O1859" t="str">
        <f t="shared" si="59"/>
        <v/>
      </c>
      <c r="P1859" t="str">
        <f>IF(D1859&lt;&gt;"",VLOOKUP(D1859,Projects!B:C,2,0),"")</f>
        <v/>
      </c>
    </row>
    <row r="1860" spans="1:16" x14ac:dyDescent="0.25">
      <c r="A1860" t="str">
        <f>UPPER(IF(AND(TimeSpend[[#This Row],[Personnel number]]&lt;&gt;"",TimeSpend[[#This Row],[Date]]&lt;&gt;""),TimeSpend[[#This Row],[Personnel number]],""))</f>
        <v/>
      </c>
      <c r="B1860" s="85" t="str">
        <f>IF(AND(TimeSpend[[#This Row],[Personnel number]]&lt;&gt;"",TimeSpend[[#This Row],[Date]]&lt;&gt;""),TEXT(TimeSpend[[#This Row],[Date]],"[$-409]yyyyMMdd"),"")</f>
        <v/>
      </c>
      <c r="C1860" s="33" t="str">
        <f>IF(AND(TimeSpend[[#This Row],[Personnel number]]&lt;&gt;"",TimeSpend[[#This Row],[Date]]&lt;&gt;""),SUBSTITUTE(TimeSpend[[#This Row],[Hours]],",","."),"")</f>
        <v/>
      </c>
      <c r="D1860" t="str">
        <f>IF(AND(TimeSpend[[#This Row],[Personnel number]]&lt;&gt;"",TimeSpend[[#This Row],[Date]]&lt;&gt;""),TimeSpend[[#This Row],[Network]],"")</f>
        <v/>
      </c>
      <c r="E1860" t="str">
        <f>IF(AND(TimeSpend[[#This Row],[Personnel number]]&lt;&gt;"",TimeSpend[[#This Row],[Date]]&lt;&gt;""),TimeSpend[[#This Row],[Network Description]],"")</f>
        <v/>
      </c>
      <c r="F1860" t="str">
        <f>IF(AND(TimeSpend[[#This Row],[Personnel number]]&lt;&gt;"",TimeSpend[[#This Row],[Date]]&lt;&gt;""),TimeSpend[[#This Row],[Activity]],"")</f>
        <v/>
      </c>
      <c r="G1860" t="str">
        <f>IF(AND(TimeSpend[[#This Row],[Personnel number]]&lt;&gt;"",TimeSpend[[#This Row],[Date]]&lt;&gt;""),TimeSpend[[#This Row],[Activity description]],"")</f>
        <v/>
      </c>
      <c r="H1860" s="36" t="str">
        <f>IF(AND(TimeSpend[[#This Row],[Personnel number]]&lt;&gt;"",TimeSpend[[#This Row],[Date]]&lt;&gt;""),TimeSpend[[#This Row],[Start Time]],"")</f>
        <v/>
      </c>
      <c r="I1860" s="36" t="str">
        <f>IF(AND(TimeSpend[[#This Row],[Personnel number]]&lt;&gt;"",TimeSpend[[#This Row],[Date]]&lt;&gt;""),TimeSpend[[#This Row],[End Time]],"")</f>
        <v/>
      </c>
      <c r="J1860" t="str">
        <f>IF(AND(TimeSpend[[#This Row],[Personnel number]]&lt;&gt;"",TimeSpend[[#This Row],[Date]]&lt;&gt;""),TimeSpend[[#This Row],[Location]],"")</f>
        <v/>
      </c>
      <c r="K1860" t="str">
        <f>IF(AND(TimeSpend[[#This Row],[Personnel number]]&lt;&gt;"",TimeSpend[[#This Row],[Date]]&lt;&gt;""),TimeSpend[[#This Row],[Task]],"")</f>
        <v/>
      </c>
      <c r="L1860" t="str">
        <f>IF(AND(TimeSpend[[#This Row],[Personnel number]]&lt;&gt;"",TimeSpend[[#This Row],[Date]]&lt;&gt;""),Utilization!$J$2,"")</f>
        <v/>
      </c>
      <c r="M1860" t="str">
        <f>IF(AND(TimeSpend[[#This Row],[Personnel number]]&lt;&gt;"",TimeSpend[[#This Row],[Date]]&lt;&gt;""),TimeSpend[[#This Row],[Employee Name]],"")</f>
        <v/>
      </c>
      <c r="N1860" t="str">
        <f t="shared" si="58"/>
        <v/>
      </c>
      <c r="O1860" t="str">
        <f t="shared" si="59"/>
        <v/>
      </c>
      <c r="P1860" t="str">
        <f>IF(D1860&lt;&gt;"",VLOOKUP(D1860,Projects!B:C,2,0),"")</f>
        <v/>
      </c>
    </row>
    <row r="1861" spans="1:16" x14ac:dyDescent="0.25">
      <c r="A1861" t="str">
        <f>UPPER(IF(AND(TimeSpend[[#This Row],[Personnel number]]&lt;&gt;"",TimeSpend[[#This Row],[Date]]&lt;&gt;""),TimeSpend[[#This Row],[Personnel number]],""))</f>
        <v/>
      </c>
      <c r="B1861" s="85" t="str">
        <f>IF(AND(TimeSpend[[#This Row],[Personnel number]]&lt;&gt;"",TimeSpend[[#This Row],[Date]]&lt;&gt;""),TEXT(TimeSpend[[#This Row],[Date]],"[$-409]yyyyMMdd"),"")</f>
        <v/>
      </c>
      <c r="C1861" s="33" t="str">
        <f>IF(AND(TimeSpend[[#This Row],[Personnel number]]&lt;&gt;"",TimeSpend[[#This Row],[Date]]&lt;&gt;""),SUBSTITUTE(TimeSpend[[#This Row],[Hours]],",","."),"")</f>
        <v/>
      </c>
      <c r="D1861" t="str">
        <f>IF(AND(TimeSpend[[#This Row],[Personnel number]]&lt;&gt;"",TimeSpend[[#This Row],[Date]]&lt;&gt;""),TimeSpend[[#This Row],[Network]],"")</f>
        <v/>
      </c>
      <c r="E1861" t="str">
        <f>IF(AND(TimeSpend[[#This Row],[Personnel number]]&lt;&gt;"",TimeSpend[[#This Row],[Date]]&lt;&gt;""),TimeSpend[[#This Row],[Network Description]],"")</f>
        <v/>
      </c>
      <c r="F1861" t="str">
        <f>IF(AND(TimeSpend[[#This Row],[Personnel number]]&lt;&gt;"",TimeSpend[[#This Row],[Date]]&lt;&gt;""),TimeSpend[[#This Row],[Activity]],"")</f>
        <v/>
      </c>
      <c r="G1861" t="str">
        <f>IF(AND(TimeSpend[[#This Row],[Personnel number]]&lt;&gt;"",TimeSpend[[#This Row],[Date]]&lt;&gt;""),TimeSpend[[#This Row],[Activity description]],"")</f>
        <v/>
      </c>
      <c r="H1861" s="36" t="str">
        <f>IF(AND(TimeSpend[[#This Row],[Personnel number]]&lt;&gt;"",TimeSpend[[#This Row],[Date]]&lt;&gt;""),TimeSpend[[#This Row],[Start Time]],"")</f>
        <v/>
      </c>
      <c r="I1861" s="36" t="str">
        <f>IF(AND(TimeSpend[[#This Row],[Personnel number]]&lt;&gt;"",TimeSpend[[#This Row],[Date]]&lt;&gt;""),TimeSpend[[#This Row],[End Time]],"")</f>
        <v/>
      </c>
      <c r="J1861" t="str">
        <f>IF(AND(TimeSpend[[#This Row],[Personnel number]]&lt;&gt;"",TimeSpend[[#This Row],[Date]]&lt;&gt;""),TimeSpend[[#This Row],[Location]],"")</f>
        <v/>
      </c>
      <c r="K1861" t="str">
        <f>IF(AND(TimeSpend[[#This Row],[Personnel number]]&lt;&gt;"",TimeSpend[[#This Row],[Date]]&lt;&gt;""),TimeSpend[[#This Row],[Task]],"")</f>
        <v/>
      </c>
      <c r="L1861" t="str">
        <f>IF(AND(TimeSpend[[#This Row],[Personnel number]]&lt;&gt;"",TimeSpend[[#This Row],[Date]]&lt;&gt;""),Utilization!$J$2,"")</f>
        <v/>
      </c>
      <c r="M1861" t="str">
        <f>IF(AND(TimeSpend[[#This Row],[Personnel number]]&lt;&gt;"",TimeSpend[[#This Row],[Date]]&lt;&gt;""),TimeSpend[[#This Row],[Employee Name]],"")</f>
        <v/>
      </c>
      <c r="N1861" t="str">
        <f t="shared" si="58"/>
        <v/>
      </c>
      <c r="O1861" t="str">
        <f t="shared" si="59"/>
        <v/>
      </c>
      <c r="P1861" t="str">
        <f>IF(D1861&lt;&gt;"",VLOOKUP(D1861,Projects!B:C,2,0),"")</f>
        <v/>
      </c>
    </row>
    <row r="1862" spans="1:16" x14ac:dyDescent="0.25">
      <c r="A1862" t="str">
        <f>UPPER(IF(AND(TimeSpend[[#This Row],[Personnel number]]&lt;&gt;"",TimeSpend[[#This Row],[Date]]&lt;&gt;""),TimeSpend[[#This Row],[Personnel number]],""))</f>
        <v/>
      </c>
      <c r="B1862" s="85" t="str">
        <f>IF(AND(TimeSpend[[#This Row],[Personnel number]]&lt;&gt;"",TimeSpend[[#This Row],[Date]]&lt;&gt;""),TEXT(TimeSpend[[#This Row],[Date]],"[$-409]yyyyMMdd"),"")</f>
        <v/>
      </c>
      <c r="C1862" s="33" t="str">
        <f>IF(AND(TimeSpend[[#This Row],[Personnel number]]&lt;&gt;"",TimeSpend[[#This Row],[Date]]&lt;&gt;""),SUBSTITUTE(TimeSpend[[#This Row],[Hours]],",","."),"")</f>
        <v/>
      </c>
      <c r="D1862" t="str">
        <f>IF(AND(TimeSpend[[#This Row],[Personnel number]]&lt;&gt;"",TimeSpend[[#This Row],[Date]]&lt;&gt;""),TimeSpend[[#This Row],[Network]],"")</f>
        <v/>
      </c>
      <c r="E1862" t="str">
        <f>IF(AND(TimeSpend[[#This Row],[Personnel number]]&lt;&gt;"",TimeSpend[[#This Row],[Date]]&lt;&gt;""),TimeSpend[[#This Row],[Network Description]],"")</f>
        <v/>
      </c>
      <c r="F1862" t="str">
        <f>IF(AND(TimeSpend[[#This Row],[Personnel number]]&lt;&gt;"",TimeSpend[[#This Row],[Date]]&lt;&gt;""),TimeSpend[[#This Row],[Activity]],"")</f>
        <v/>
      </c>
      <c r="G1862" t="str">
        <f>IF(AND(TimeSpend[[#This Row],[Personnel number]]&lt;&gt;"",TimeSpend[[#This Row],[Date]]&lt;&gt;""),TimeSpend[[#This Row],[Activity description]],"")</f>
        <v/>
      </c>
      <c r="H1862" s="36" t="str">
        <f>IF(AND(TimeSpend[[#This Row],[Personnel number]]&lt;&gt;"",TimeSpend[[#This Row],[Date]]&lt;&gt;""),TimeSpend[[#This Row],[Start Time]],"")</f>
        <v/>
      </c>
      <c r="I1862" s="36" t="str">
        <f>IF(AND(TimeSpend[[#This Row],[Personnel number]]&lt;&gt;"",TimeSpend[[#This Row],[Date]]&lt;&gt;""),TimeSpend[[#This Row],[End Time]],"")</f>
        <v/>
      </c>
      <c r="J1862" t="str">
        <f>IF(AND(TimeSpend[[#This Row],[Personnel number]]&lt;&gt;"",TimeSpend[[#This Row],[Date]]&lt;&gt;""),TimeSpend[[#This Row],[Location]],"")</f>
        <v/>
      </c>
      <c r="K1862" t="str">
        <f>IF(AND(TimeSpend[[#This Row],[Personnel number]]&lt;&gt;"",TimeSpend[[#This Row],[Date]]&lt;&gt;""),TimeSpend[[#This Row],[Task]],"")</f>
        <v/>
      </c>
      <c r="L1862" t="str">
        <f>IF(AND(TimeSpend[[#This Row],[Personnel number]]&lt;&gt;"",TimeSpend[[#This Row],[Date]]&lt;&gt;""),Utilization!$J$2,"")</f>
        <v/>
      </c>
      <c r="M1862" t="str">
        <f>IF(AND(TimeSpend[[#This Row],[Personnel number]]&lt;&gt;"",TimeSpend[[#This Row],[Date]]&lt;&gt;""),TimeSpend[[#This Row],[Employee Name]],"")</f>
        <v/>
      </c>
      <c r="N1862" t="str">
        <f t="shared" si="58"/>
        <v/>
      </c>
      <c r="O1862" t="str">
        <f t="shared" si="59"/>
        <v/>
      </c>
      <c r="P1862" t="str">
        <f>IF(D1862&lt;&gt;"",VLOOKUP(D1862,Projects!B:C,2,0),"")</f>
        <v/>
      </c>
    </row>
    <row r="1863" spans="1:16" x14ac:dyDescent="0.25">
      <c r="A1863" t="str">
        <f>UPPER(IF(AND(TimeSpend[[#This Row],[Personnel number]]&lt;&gt;"",TimeSpend[[#This Row],[Date]]&lt;&gt;""),TimeSpend[[#This Row],[Personnel number]],""))</f>
        <v/>
      </c>
      <c r="B1863" s="85" t="str">
        <f>IF(AND(TimeSpend[[#This Row],[Personnel number]]&lt;&gt;"",TimeSpend[[#This Row],[Date]]&lt;&gt;""),TEXT(TimeSpend[[#This Row],[Date]],"[$-409]yyyyMMdd"),"")</f>
        <v/>
      </c>
      <c r="C1863" s="33" t="str">
        <f>IF(AND(TimeSpend[[#This Row],[Personnel number]]&lt;&gt;"",TimeSpend[[#This Row],[Date]]&lt;&gt;""),SUBSTITUTE(TimeSpend[[#This Row],[Hours]],",","."),"")</f>
        <v/>
      </c>
      <c r="D1863" t="str">
        <f>IF(AND(TimeSpend[[#This Row],[Personnel number]]&lt;&gt;"",TimeSpend[[#This Row],[Date]]&lt;&gt;""),TimeSpend[[#This Row],[Network]],"")</f>
        <v/>
      </c>
      <c r="E1863" t="str">
        <f>IF(AND(TimeSpend[[#This Row],[Personnel number]]&lt;&gt;"",TimeSpend[[#This Row],[Date]]&lt;&gt;""),TimeSpend[[#This Row],[Network Description]],"")</f>
        <v/>
      </c>
      <c r="F1863" t="str">
        <f>IF(AND(TimeSpend[[#This Row],[Personnel number]]&lt;&gt;"",TimeSpend[[#This Row],[Date]]&lt;&gt;""),TimeSpend[[#This Row],[Activity]],"")</f>
        <v/>
      </c>
      <c r="G1863" t="str">
        <f>IF(AND(TimeSpend[[#This Row],[Personnel number]]&lt;&gt;"",TimeSpend[[#This Row],[Date]]&lt;&gt;""),TimeSpend[[#This Row],[Activity description]],"")</f>
        <v/>
      </c>
      <c r="H1863" s="36" t="str">
        <f>IF(AND(TimeSpend[[#This Row],[Personnel number]]&lt;&gt;"",TimeSpend[[#This Row],[Date]]&lt;&gt;""),TimeSpend[[#This Row],[Start Time]],"")</f>
        <v/>
      </c>
      <c r="I1863" s="36" t="str">
        <f>IF(AND(TimeSpend[[#This Row],[Personnel number]]&lt;&gt;"",TimeSpend[[#This Row],[Date]]&lt;&gt;""),TimeSpend[[#This Row],[End Time]],"")</f>
        <v/>
      </c>
      <c r="J1863" t="str">
        <f>IF(AND(TimeSpend[[#This Row],[Personnel number]]&lt;&gt;"",TimeSpend[[#This Row],[Date]]&lt;&gt;""),TimeSpend[[#This Row],[Location]],"")</f>
        <v/>
      </c>
      <c r="K1863" t="str">
        <f>IF(AND(TimeSpend[[#This Row],[Personnel number]]&lt;&gt;"",TimeSpend[[#This Row],[Date]]&lt;&gt;""),TimeSpend[[#This Row],[Task]],"")</f>
        <v/>
      </c>
      <c r="L1863" t="str">
        <f>IF(AND(TimeSpend[[#This Row],[Personnel number]]&lt;&gt;"",TimeSpend[[#This Row],[Date]]&lt;&gt;""),Utilization!$J$2,"")</f>
        <v/>
      </c>
      <c r="M1863" t="str">
        <f>IF(AND(TimeSpend[[#This Row],[Personnel number]]&lt;&gt;"",TimeSpend[[#This Row],[Date]]&lt;&gt;""),TimeSpend[[#This Row],[Employee Name]],"")</f>
        <v/>
      </c>
      <c r="N1863" t="str">
        <f t="shared" si="58"/>
        <v/>
      </c>
      <c r="O1863" t="str">
        <f t="shared" si="59"/>
        <v/>
      </c>
      <c r="P1863" t="str">
        <f>IF(D1863&lt;&gt;"",VLOOKUP(D1863,Projects!B:C,2,0),"")</f>
        <v/>
      </c>
    </row>
    <row r="1864" spans="1:16" x14ac:dyDescent="0.25">
      <c r="A1864" t="str">
        <f>UPPER(IF(AND(TimeSpend[[#This Row],[Personnel number]]&lt;&gt;"",TimeSpend[[#This Row],[Date]]&lt;&gt;""),TimeSpend[[#This Row],[Personnel number]],""))</f>
        <v/>
      </c>
      <c r="B1864" s="85" t="str">
        <f>IF(AND(TimeSpend[[#This Row],[Personnel number]]&lt;&gt;"",TimeSpend[[#This Row],[Date]]&lt;&gt;""),TEXT(TimeSpend[[#This Row],[Date]],"[$-409]yyyyMMdd"),"")</f>
        <v/>
      </c>
      <c r="C1864" s="33" t="str">
        <f>IF(AND(TimeSpend[[#This Row],[Personnel number]]&lt;&gt;"",TimeSpend[[#This Row],[Date]]&lt;&gt;""),SUBSTITUTE(TimeSpend[[#This Row],[Hours]],",","."),"")</f>
        <v/>
      </c>
      <c r="D1864" t="str">
        <f>IF(AND(TimeSpend[[#This Row],[Personnel number]]&lt;&gt;"",TimeSpend[[#This Row],[Date]]&lt;&gt;""),TimeSpend[[#This Row],[Network]],"")</f>
        <v/>
      </c>
      <c r="E1864" t="str">
        <f>IF(AND(TimeSpend[[#This Row],[Personnel number]]&lt;&gt;"",TimeSpend[[#This Row],[Date]]&lt;&gt;""),TimeSpend[[#This Row],[Network Description]],"")</f>
        <v/>
      </c>
      <c r="F1864" t="str">
        <f>IF(AND(TimeSpend[[#This Row],[Personnel number]]&lt;&gt;"",TimeSpend[[#This Row],[Date]]&lt;&gt;""),TimeSpend[[#This Row],[Activity]],"")</f>
        <v/>
      </c>
      <c r="G1864" t="str">
        <f>IF(AND(TimeSpend[[#This Row],[Personnel number]]&lt;&gt;"",TimeSpend[[#This Row],[Date]]&lt;&gt;""),TimeSpend[[#This Row],[Activity description]],"")</f>
        <v/>
      </c>
      <c r="H1864" s="36" t="str">
        <f>IF(AND(TimeSpend[[#This Row],[Personnel number]]&lt;&gt;"",TimeSpend[[#This Row],[Date]]&lt;&gt;""),TimeSpend[[#This Row],[Start Time]],"")</f>
        <v/>
      </c>
      <c r="I1864" s="36" t="str">
        <f>IF(AND(TimeSpend[[#This Row],[Personnel number]]&lt;&gt;"",TimeSpend[[#This Row],[Date]]&lt;&gt;""),TimeSpend[[#This Row],[End Time]],"")</f>
        <v/>
      </c>
      <c r="J1864" t="str">
        <f>IF(AND(TimeSpend[[#This Row],[Personnel number]]&lt;&gt;"",TimeSpend[[#This Row],[Date]]&lt;&gt;""),TimeSpend[[#This Row],[Location]],"")</f>
        <v/>
      </c>
      <c r="K1864" t="str">
        <f>IF(AND(TimeSpend[[#This Row],[Personnel number]]&lt;&gt;"",TimeSpend[[#This Row],[Date]]&lt;&gt;""),TimeSpend[[#This Row],[Task]],"")</f>
        <v/>
      </c>
      <c r="L1864" t="str">
        <f>IF(AND(TimeSpend[[#This Row],[Personnel number]]&lt;&gt;"",TimeSpend[[#This Row],[Date]]&lt;&gt;""),Utilization!$J$2,"")</f>
        <v/>
      </c>
      <c r="M1864" t="str">
        <f>IF(AND(TimeSpend[[#This Row],[Personnel number]]&lt;&gt;"",TimeSpend[[#This Row],[Date]]&lt;&gt;""),TimeSpend[[#This Row],[Employee Name]],"")</f>
        <v/>
      </c>
      <c r="N1864" t="str">
        <f t="shared" si="58"/>
        <v/>
      </c>
      <c r="O1864" t="str">
        <f t="shared" si="59"/>
        <v/>
      </c>
      <c r="P1864" t="str">
        <f>IF(D1864&lt;&gt;"",VLOOKUP(D1864,Projects!B:C,2,0),"")</f>
        <v/>
      </c>
    </row>
    <row r="1865" spans="1:16" x14ac:dyDescent="0.25">
      <c r="A1865" t="str">
        <f>UPPER(IF(AND(TimeSpend[[#This Row],[Personnel number]]&lt;&gt;"",TimeSpend[[#This Row],[Date]]&lt;&gt;""),TimeSpend[[#This Row],[Personnel number]],""))</f>
        <v/>
      </c>
      <c r="B1865" s="85" t="str">
        <f>IF(AND(TimeSpend[[#This Row],[Personnel number]]&lt;&gt;"",TimeSpend[[#This Row],[Date]]&lt;&gt;""),TEXT(TimeSpend[[#This Row],[Date]],"[$-409]yyyyMMdd"),"")</f>
        <v/>
      </c>
      <c r="C1865" s="33" t="str">
        <f>IF(AND(TimeSpend[[#This Row],[Personnel number]]&lt;&gt;"",TimeSpend[[#This Row],[Date]]&lt;&gt;""),SUBSTITUTE(TimeSpend[[#This Row],[Hours]],",","."),"")</f>
        <v/>
      </c>
      <c r="D1865" t="str">
        <f>IF(AND(TimeSpend[[#This Row],[Personnel number]]&lt;&gt;"",TimeSpend[[#This Row],[Date]]&lt;&gt;""),TimeSpend[[#This Row],[Network]],"")</f>
        <v/>
      </c>
      <c r="E1865" t="str">
        <f>IF(AND(TimeSpend[[#This Row],[Personnel number]]&lt;&gt;"",TimeSpend[[#This Row],[Date]]&lt;&gt;""),TimeSpend[[#This Row],[Network Description]],"")</f>
        <v/>
      </c>
      <c r="F1865" t="str">
        <f>IF(AND(TimeSpend[[#This Row],[Personnel number]]&lt;&gt;"",TimeSpend[[#This Row],[Date]]&lt;&gt;""),TimeSpend[[#This Row],[Activity]],"")</f>
        <v/>
      </c>
      <c r="G1865" t="str">
        <f>IF(AND(TimeSpend[[#This Row],[Personnel number]]&lt;&gt;"",TimeSpend[[#This Row],[Date]]&lt;&gt;""),TimeSpend[[#This Row],[Activity description]],"")</f>
        <v/>
      </c>
      <c r="H1865" s="36" t="str">
        <f>IF(AND(TimeSpend[[#This Row],[Personnel number]]&lt;&gt;"",TimeSpend[[#This Row],[Date]]&lt;&gt;""),TimeSpend[[#This Row],[Start Time]],"")</f>
        <v/>
      </c>
      <c r="I1865" s="36" t="str">
        <f>IF(AND(TimeSpend[[#This Row],[Personnel number]]&lt;&gt;"",TimeSpend[[#This Row],[Date]]&lt;&gt;""),TimeSpend[[#This Row],[End Time]],"")</f>
        <v/>
      </c>
      <c r="J1865" t="str">
        <f>IF(AND(TimeSpend[[#This Row],[Personnel number]]&lt;&gt;"",TimeSpend[[#This Row],[Date]]&lt;&gt;""),TimeSpend[[#This Row],[Location]],"")</f>
        <v/>
      </c>
      <c r="K1865" t="str">
        <f>IF(AND(TimeSpend[[#This Row],[Personnel number]]&lt;&gt;"",TimeSpend[[#This Row],[Date]]&lt;&gt;""),TimeSpend[[#This Row],[Task]],"")</f>
        <v/>
      </c>
      <c r="L1865" t="str">
        <f>IF(AND(TimeSpend[[#This Row],[Personnel number]]&lt;&gt;"",TimeSpend[[#This Row],[Date]]&lt;&gt;""),Utilization!$J$2,"")</f>
        <v/>
      </c>
      <c r="M1865" t="str">
        <f>IF(AND(TimeSpend[[#This Row],[Personnel number]]&lt;&gt;"",TimeSpend[[#This Row],[Date]]&lt;&gt;""),TimeSpend[[#This Row],[Employee Name]],"")</f>
        <v/>
      </c>
      <c r="N1865" t="str">
        <f t="shared" si="58"/>
        <v/>
      </c>
      <c r="O1865" t="str">
        <f t="shared" si="59"/>
        <v/>
      </c>
      <c r="P1865" t="str">
        <f>IF(D1865&lt;&gt;"",VLOOKUP(D1865,Projects!B:C,2,0),"")</f>
        <v/>
      </c>
    </row>
    <row r="1866" spans="1:16" x14ac:dyDescent="0.25">
      <c r="A1866" t="str">
        <f>UPPER(IF(AND(TimeSpend[[#This Row],[Personnel number]]&lt;&gt;"",TimeSpend[[#This Row],[Date]]&lt;&gt;""),TimeSpend[[#This Row],[Personnel number]],""))</f>
        <v/>
      </c>
      <c r="B1866" s="85" t="str">
        <f>IF(AND(TimeSpend[[#This Row],[Personnel number]]&lt;&gt;"",TimeSpend[[#This Row],[Date]]&lt;&gt;""),TEXT(TimeSpend[[#This Row],[Date]],"[$-409]yyyyMMdd"),"")</f>
        <v/>
      </c>
      <c r="C1866" s="33" t="str">
        <f>IF(AND(TimeSpend[[#This Row],[Personnel number]]&lt;&gt;"",TimeSpend[[#This Row],[Date]]&lt;&gt;""),SUBSTITUTE(TimeSpend[[#This Row],[Hours]],",","."),"")</f>
        <v/>
      </c>
      <c r="D1866" t="str">
        <f>IF(AND(TimeSpend[[#This Row],[Personnel number]]&lt;&gt;"",TimeSpend[[#This Row],[Date]]&lt;&gt;""),TimeSpend[[#This Row],[Network]],"")</f>
        <v/>
      </c>
      <c r="E1866" t="str">
        <f>IF(AND(TimeSpend[[#This Row],[Personnel number]]&lt;&gt;"",TimeSpend[[#This Row],[Date]]&lt;&gt;""),TimeSpend[[#This Row],[Network Description]],"")</f>
        <v/>
      </c>
      <c r="F1866" t="str">
        <f>IF(AND(TimeSpend[[#This Row],[Personnel number]]&lt;&gt;"",TimeSpend[[#This Row],[Date]]&lt;&gt;""),TimeSpend[[#This Row],[Activity]],"")</f>
        <v/>
      </c>
      <c r="G1866" t="str">
        <f>IF(AND(TimeSpend[[#This Row],[Personnel number]]&lt;&gt;"",TimeSpend[[#This Row],[Date]]&lt;&gt;""),TimeSpend[[#This Row],[Activity description]],"")</f>
        <v/>
      </c>
      <c r="H1866" s="36" t="str">
        <f>IF(AND(TimeSpend[[#This Row],[Personnel number]]&lt;&gt;"",TimeSpend[[#This Row],[Date]]&lt;&gt;""),TimeSpend[[#This Row],[Start Time]],"")</f>
        <v/>
      </c>
      <c r="I1866" s="36" t="str">
        <f>IF(AND(TimeSpend[[#This Row],[Personnel number]]&lt;&gt;"",TimeSpend[[#This Row],[Date]]&lt;&gt;""),TimeSpend[[#This Row],[End Time]],"")</f>
        <v/>
      </c>
      <c r="J1866" t="str">
        <f>IF(AND(TimeSpend[[#This Row],[Personnel number]]&lt;&gt;"",TimeSpend[[#This Row],[Date]]&lt;&gt;""),TimeSpend[[#This Row],[Location]],"")</f>
        <v/>
      </c>
      <c r="K1866" t="str">
        <f>IF(AND(TimeSpend[[#This Row],[Personnel number]]&lt;&gt;"",TimeSpend[[#This Row],[Date]]&lt;&gt;""),TimeSpend[[#This Row],[Task]],"")</f>
        <v/>
      </c>
      <c r="L1866" t="str">
        <f>IF(AND(TimeSpend[[#This Row],[Personnel number]]&lt;&gt;"",TimeSpend[[#This Row],[Date]]&lt;&gt;""),Utilization!$J$2,"")</f>
        <v/>
      </c>
      <c r="M1866" t="str">
        <f>IF(AND(TimeSpend[[#This Row],[Personnel number]]&lt;&gt;"",TimeSpend[[#This Row],[Date]]&lt;&gt;""),TimeSpend[[#This Row],[Employee Name]],"")</f>
        <v/>
      </c>
      <c r="N1866" t="str">
        <f t="shared" si="58"/>
        <v/>
      </c>
      <c r="O1866" t="str">
        <f t="shared" si="59"/>
        <v/>
      </c>
      <c r="P1866" t="str">
        <f>IF(D1866&lt;&gt;"",VLOOKUP(D1866,Projects!B:C,2,0),"")</f>
        <v/>
      </c>
    </row>
    <row r="1867" spans="1:16" x14ac:dyDescent="0.25">
      <c r="A1867" t="str">
        <f>UPPER(IF(AND(TimeSpend[[#This Row],[Personnel number]]&lt;&gt;"",TimeSpend[[#This Row],[Date]]&lt;&gt;""),TimeSpend[[#This Row],[Personnel number]],""))</f>
        <v/>
      </c>
      <c r="B1867" s="85" t="str">
        <f>IF(AND(TimeSpend[[#This Row],[Personnel number]]&lt;&gt;"",TimeSpend[[#This Row],[Date]]&lt;&gt;""),TEXT(TimeSpend[[#This Row],[Date]],"[$-409]yyyyMMdd"),"")</f>
        <v/>
      </c>
      <c r="C1867" s="33" t="str">
        <f>IF(AND(TimeSpend[[#This Row],[Personnel number]]&lt;&gt;"",TimeSpend[[#This Row],[Date]]&lt;&gt;""),SUBSTITUTE(TimeSpend[[#This Row],[Hours]],",","."),"")</f>
        <v/>
      </c>
      <c r="D1867" t="str">
        <f>IF(AND(TimeSpend[[#This Row],[Personnel number]]&lt;&gt;"",TimeSpend[[#This Row],[Date]]&lt;&gt;""),TimeSpend[[#This Row],[Network]],"")</f>
        <v/>
      </c>
      <c r="E1867" t="str">
        <f>IF(AND(TimeSpend[[#This Row],[Personnel number]]&lt;&gt;"",TimeSpend[[#This Row],[Date]]&lt;&gt;""),TimeSpend[[#This Row],[Network Description]],"")</f>
        <v/>
      </c>
      <c r="F1867" t="str">
        <f>IF(AND(TimeSpend[[#This Row],[Personnel number]]&lt;&gt;"",TimeSpend[[#This Row],[Date]]&lt;&gt;""),TimeSpend[[#This Row],[Activity]],"")</f>
        <v/>
      </c>
      <c r="G1867" t="str">
        <f>IF(AND(TimeSpend[[#This Row],[Personnel number]]&lt;&gt;"",TimeSpend[[#This Row],[Date]]&lt;&gt;""),TimeSpend[[#This Row],[Activity description]],"")</f>
        <v/>
      </c>
      <c r="H1867" s="36" t="str">
        <f>IF(AND(TimeSpend[[#This Row],[Personnel number]]&lt;&gt;"",TimeSpend[[#This Row],[Date]]&lt;&gt;""),TimeSpend[[#This Row],[Start Time]],"")</f>
        <v/>
      </c>
      <c r="I1867" s="36" t="str">
        <f>IF(AND(TimeSpend[[#This Row],[Personnel number]]&lt;&gt;"",TimeSpend[[#This Row],[Date]]&lt;&gt;""),TimeSpend[[#This Row],[End Time]],"")</f>
        <v/>
      </c>
      <c r="J1867" t="str">
        <f>IF(AND(TimeSpend[[#This Row],[Personnel number]]&lt;&gt;"",TimeSpend[[#This Row],[Date]]&lt;&gt;""),TimeSpend[[#This Row],[Location]],"")</f>
        <v/>
      </c>
      <c r="K1867" t="str">
        <f>IF(AND(TimeSpend[[#This Row],[Personnel number]]&lt;&gt;"",TimeSpend[[#This Row],[Date]]&lt;&gt;""),TimeSpend[[#This Row],[Task]],"")</f>
        <v/>
      </c>
      <c r="L1867" t="str">
        <f>IF(AND(TimeSpend[[#This Row],[Personnel number]]&lt;&gt;"",TimeSpend[[#This Row],[Date]]&lt;&gt;""),Utilization!$J$2,"")</f>
        <v/>
      </c>
      <c r="M1867" t="str">
        <f>IF(AND(TimeSpend[[#This Row],[Personnel number]]&lt;&gt;"",TimeSpend[[#This Row],[Date]]&lt;&gt;""),TimeSpend[[#This Row],[Employee Name]],"")</f>
        <v/>
      </c>
      <c r="N1867" t="str">
        <f t="shared" si="58"/>
        <v/>
      </c>
      <c r="O1867" t="str">
        <f t="shared" si="59"/>
        <v/>
      </c>
      <c r="P1867" t="str">
        <f>IF(D1867&lt;&gt;"",VLOOKUP(D1867,Projects!B:C,2,0),"")</f>
        <v/>
      </c>
    </row>
    <row r="1868" spans="1:16" x14ac:dyDescent="0.25">
      <c r="A1868" t="str">
        <f>UPPER(IF(AND(TimeSpend[[#This Row],[Personnel number]]&lt;&gt;"",TimeSpend[[#This Row],[Date]]&lt;&gt;""),TimeSpend[[#This Row],[Personnel number]],""))</f>
        <v/>
      </c>
      <c r="B1868" s="85" t="str">
        <f>IF(AND(TimeSpend[[#This Row],[Personnel number]]&lt;&gt;"",TimeSpend[[#This Row],[Date]]&lt;&gt;""),TEXT(TimeSpend[[#This Row],[Date]],"[$-409]yyyyMMdd"),"")</f>
        <v/>
      </c>
      <c r="C1868" s="33" t="str">
        <f>IF(AND(TimeSpend[[#This Row],[Personnel number]]&lt;&gt;"",TimeSpend[[#This Row],[Date]]&lt;&gt;""),SUBSTITUTE(TimeSpend[[#This Row],[Hours]],",","."),"")</f>
        <v/>
      </c>
      <c r="D1868" t="str">
        <f>IF(AND(TimeSpend[[#This Row],[Personnel number]]&lt;&gt;"",TimeSpend[[#This Row],[Date]]&lt;&gt;""),TimeSpend[[#This Row],[Network]],"")</f>
        <v/>
      </c>
      <c r="E1868" t="str">
        <f>IF(AND(TimeSpend[[#This Row],[Personnel number]]&lt;&gt;"",TimeSpend[[#This Row],[Date]]&lt;&gt;""),TimeSpend[[#This Row],[Network Description]],"")</f>
        <v/>
      </c>
      <c r="F1868" t="str">
        <f>IF(AND(TimeSpend[[#This Row],[Personnel number]]&lt;&gt;"",TimeSpend[[#This Row],[Date]]&lt;&gt;""),TimeSpend[[#This Row],[Activity]],"")</f>
        <v/>
      </c>
      <c r="G1868" t="str">
        <f>IF(AND(TimeSpend[[#This Row],[Personnel number]]&lt;&gt;"",TimeSpend[[#This Row],[Date]]&lt;&gt;""),TimeSpend[[#This Row],[Activity description]],"")</f>
        <v/>
      </c>
      <c r="H1868" s="36" t="str">
        <f>IF(AND(TimeSpend[[#This Row],[Personnel number]]&lt;&gt;"",TimeSpend[[#This Row],[Date]]&lt;&gt;""),TimeSpend[[#This Row],[Start Time]],"")</f>
        <v/>
      </c>
      <c r="I1868" s="36" t="str">
        <f>IF(AND(TimeSpend[[#This Row],[Personnel number]]&lt;&gt;"",TimeSpend[[#This Row],[Date]]&lt;&gt;""),TimeSpend[[#This Row],[End Time]],"")</f>
        <v/>
      </c>
      <c r="J1868" t="str">
        <f>IF(AND(TimeSpend[[#This Row],[Personnel number]]&lt;&gt;"",TimeSpend[[#This Row],[Date]]&lt;&gt;""),TimeSpend[[#This Row],[Location]],"")</f>
        <v/>
      </c>
      <c r="K1868" t="str">
        <f>IF(AND(TimeSpend[[#This Row],[Personnel number]]&lt;&gt;"",TimeSpend[[#This Row],[Date]]&lt;&gt;""),TimeSpend[[#This Row],[Task]],"")</f>
        <v/>
      </c>
      <c r="L1868" t="str">
        <f>IF(AND(TimeSpend[[#This Row],[Personnel number]]&lt;&gt;"",TimeSpend[[#This Row],[Date]]&lt;&gt;""),Utilization!$J$2,"")</f>
        <v/>
      </c>
      <c r="M1868" t="str">
        <f>IF(AND(TimeSpend[[#This Row],[Personnel number]]&lt;&gt;"",TimeSpend[[#This Row],[Date]]&lt;&gt;""),TimeSpend[[#This Row],[Employee Name]],"")</f>
        <v/>
      </c>
      <c r="N1868" t="str">
        <f t="shared" si="58"/>
        <v/>
      </c>
      <c r="O1868" t="str">
        <f t="shared" si="59"/>
        <v/>
      </c>
      <c r="P1868" t="str">
        <f>IF(D1868&lt;&gt;"",VLOOKUP(D1868,Projects!B:C,2,0),"")</f>
        <v/>
      </c>
    </row>
    <row r="1869" spans="1:16" x14ac:dyDescent="0.25">
      <c r="A1869" t="str">
        <f>UPPER(IF(AND(TimeSpend[[#This Row],[Personnel number]]&lt;&gt;"",TimeSpend[[#This Row],[Date]]&lt;&gt;""),TimeSpend[[#This Row],[Personnel number]],""))</f>
        <v/>
      </c>
      <c r="B1869" s="85" t="str">
        <f>IF(AND(TimeSpend[[#This Row],[Personnel number]]&lt;&gt;"",TimeSpend[[#This Row],[Date]]&lt;&gt;""),TEXT(TimeSpend[[#This Row],[Date]],"[$-409]yyyyMMdd"),"")</f>
        <v/>
      </c>
      <c r="C1869" s="33" t="str">
        <f>IF(AND(TimeSpend[[#This Row],[Personnel number]]&lt;&gt;"",TimeSpend[[#This Row],[Date]]&lt;&gt;""),SUBSTITUTE(TimeSpend[[#This Row],[Hours]],",","."),"")</f>
        <v/>
      </c>
      <c r="D1869" t="str">
        <f>IF(AND(TimeSpend[[#This Row],[Personnel number]]&lt;&gt;"",TimeSpend[[#This Row],[Date]]&lt;&gt;""),TimeSpend[[#This Row],[Network]],"")</f>
        <v/>
      </c>
      <c r="E1869" t="str">
        <f>IF(AND(TimeSpend[[#This Row],[Personnel number]]&lt;&gt;"",TimeSpend[[#This Row],[Date]]&lt;&gt;""),TimeSpend[[#This Row],[Network Description]],"")</f>
        <v/>
      </c>
      <c r="F1869" t="str">
        <f>IF(AND(TimeSpend[[#This Row],[Personnel number]]&lt;&gt;"",TimeSpend[[#This Row],[Date]]&lt;&gt;""),TimeSpend[[#This Row],[Activity]],"")</f>
        <v/>
      </c>
      <c r="G1869" t="str">
        <f>IF(AND(TimeSpend[[#This Row],[Personnel number]]&lt;&gt;"",TimeSpend[[#This Row],[Date]]&lt;&gt;""),TimeSpend[[#This Row],[Activity description]],"")</f>
        <v/>
      </c>
      <c r="H1869" s="36" t="str">
        <f>IF(AND(TimeSpend[[#This Row],[Personnel number]]&lt;&gt;"",TimeSpend[[#This Row],[Date]]&lt;&gt;""),TimeSpend[[#This Row],[Start Time]],"")</f>
        <v/>
      </c>
      <c r="I1869" s="36" t="str">
        <f>IF(AND(TimeSpend[[#This Row],[Personnel number]]&lt;&gt;"",TimeSpend[[#This Row],[Date]]&lt;&gt;""),TimeSpend[[#This Row],[End Time]],"")</f>
        <v/>
      </c>
      <c r="J1869" t="str">
        <f>IF(AND(TimeSpend[[#This Row],[Personnel number]]&lt;&gt;"",TimeSpend[[#This Row],[Date]]&lt;&gt;""),TimeSpend[[#This Row],[Location]],"")</f>
        <v/>
      </c>
      <c r="K1869" t="str">
        <f>IF(AND(TimeSpend[[#This Row],[Personnel number]]&lt;&gt;"",TimeSpend[[#This Row],[Date]]&lt;&gt;""),TimeSpend[[#This Row],[Task]],"")</f>
        <v/>
      </c>
      <c r="L1869" t="str">
        <f>IF(AND(TimeSpend[[#This Row],[Personnel number]]&lt;&gt;"",TimeSpend[[#This Row],[Date]]&lt;&gt;""),Utilization!$J$2,"")</f>
        <v/>
      </c>
      <c r="M1869" t="str">
        <f>IF(AND(TimeSpend[[#This Row],[Personnel number]]&lt;&gt;"",TimeSpend[[#This Row],[Date]]&lt;&gt;""),TimeSpend[[#This Row],[Employee Name]],"")</f>
        <v/>
      </c>
      <c r="N1869" t="str">
        <f t="shared" si="58"/>
        <v/>
      </c>
      <c r="O1869" t="str">
        <f t="shared" si="59"/>
        <v/>
      </c>
      <c r="P1869" t="str">
        <f>IF(D1869&lt;&gt;"",VLOOKUP(D1869,Projects!B:C,2,0),"")</f>
        <v/>
      </c>
    </row>
    <row r="1870" spans="1:16" x14ac:dyDescent="0.25">
      <c r="A1870" t="str">
        <f>UPPER(IF(AND(TimeSpend[[#This Row],[Personnel number]]&lt;&gt;"",TimeSpend[[#This Row],[Date]]&lt;&gt;""),TimeSpend[[#This Row],[Personnel number]],""))</f>
        <v/>
      </c>
      <c r="B1870" s="85" t="str">
        <f>IF(AND(TimeSpend[[#This Row],[Personnel number]]&lt;&gt;"",TimeSpend[[#This Row],[Date]]&lt;&gt;""),TEXT(TimeSpend[[#This Row],[Date]],"[$-409]yyyyMMdd"),"")</f>
        <v/>
      </c>
      <c r="C1870" s="33" t="str">
        <f>IF(AND(TimeSpend[[#This Row],[Personnel number]]&lt;&gt;"",TimeSpend[[#This Row],[Date]]&lt;&gt;""),SUBSTITUTE(TimeSpend[[#This Row],[Hours]],",","."),"")</f>
        <v/>
      </c>
      <c r="D1870" t="str">
        <f>IF(AND(TimeSpend[[#This Row],[Personnel number]]&lt;&gt;"",TimeSpend[[#This Row],[Date]]&lt;&gt;""),TimeSpend[[#This Row],[Network]],"")</f>
        <v/>
      </c>
      <c r="E1870" t="str">
        <f>IF(AND(TimeSpend[[#This Row],[Personnel number]]&lt;&gt;"",TimeSpend[[#This Row],[Date]]&lt;&gt;""),TimeSpend[[#This Row],[Network Description]],"")</f>
        <v/>
      </c>
      <c r="F1870" t="str">
        <f>IF(AND(TimeSpend[[#This Row],[Personnel number]]&lt;&gt;"",TimeSpend[[#This Row],[Date]]&lt;&gt;""),TimeSpend[[#This Row],[Activity]],"")</f>
        <v/>
      </c>
      <c r="G1870" t="str">
        <f>IF(AND(TimeSpend[[#This Row],[Personnel number]]&lt;&gt;"",TimeSpend[[#This Row],[Date]]&lt;&gt;""),TimeSpend[[#This Row],[Activity description]],"")</f>
        <v/>
      </c>
      <c r="H1870" s="36" t="str">
        <f>IF(AND(TimeSpend[[#This Row],[Personnel number]]&lt;&gt;"",TimeSpend[[#This Row],[Date]]&lt;&gt;""),TimeSpend[[#This Row],[Start Time]],"")</f>
        <v/>
      </c>
      <c r="I1870" s="36" t="str">
        <f>IF(AND(TimeSpend[[#This Row],[Personnel number]]&lt;&gt;"",TimeSpend[[#This Row],[Date]]&lt;&gt;""),TimeSpend[[#This Row],[End Time]],"")</f>
        <v/>
      </c>
      <c r="J1870" t="str">
        <f>IF(AND(TimeSpend[[#This Row],[Personnel number]]&lt;&gt;"",TimeSpend[[#This Row],[Date]]&lt;&gt;""),TimeSpend[[#This Row],[Location]],"")</f>
        <v/>
      </c>
      <c r="K1870" t="str">
        <f>IF(AND(TimeSpend[[#This Row],[Personnel number]]&lt;&gt;"",TimeSpend[[#This Row],[Date]]&lt;&gt;""),TimeSpend[[#This Row],[Task]],"")</f>
        <v/>
      </c>
      <c r="L1870" t="str">
        <f>IF(AND(TimeSpend[[#This Row],[Personnel number]]&lt;&gt;"",TimeSpend[[#This Row],[Date]]&lt;&gt;""),Utilization!$J$2,"")</f>
        <v/>
      </c>
      <c r="M1870" t="str">
        <f>IF(AND(TimeSpend[[#This Row],[Personnel number]]&lt;&gt;"",TimeSpend[[#This Row],[Date]]&lt;&gt;""),TimeSpend[[#This Row],[Employee Name]],"")</f>
        <v/>
      </c>
      <c r="N1870" t="str">
        <f t="shared" si="58"/>
        <v/>
      </c>
      <c r="O1870" t="str">
        <f t="shared" si="59"/>
        <v/>
      </c>
      <c r="P1870" t="str">
        <f>IF(D1870&lt;&gt;"",VLOOKUP(D1870,Projects!B:C,2,0),"")</f>
        <v/>
      </c>
    </row>
    <row r="1871" spans="1:16" x14ac:dyDescent="0.25">
      <c r="A1871" t="str">
        <f>UPPER(IF(AND(TimeSpend[[#This Row],[Personnel number]]&lt;&gt;"",TimeSpend[[#This Row],[Date]]&lt;&gt;""),TimeSpend[[#This Row],[Personnel number]],""))</f>
        <v/>
      </c>
      <c r="B1871" s="85" t="str">
        <f>IF(AND(TimeSpend[[#This Row],[Personnel number]]&lt;&gt;"",TimeSpend[[#This Row],[Date]]&lt;&gt;""),TEXT(TimeSpend[[#This Row],[Date]],"[$-409]yyyyMMdd"),"")</f>
        <v/>
      </c>
      <c r="C1871" s="33" t="str">
        <f>IF(AND(TimeSpend[[#This Row],[Personnel number]]&lt;&gt;"",TimeSpend[[#This Row],[Date]]&lt;&gt;""),SUBSTITUTE(TimeSpend[[#This Row],[Hours]],",","."),"")</f>
        <v/>
      </c>
      <c r="D1871" t="str">
        <f>IF(AND(TimeSpend[[#This Row],[Personnel number]]&lt;&gt;"",TimeSpend[[#This Row],[Date]]&lt;&gt;""),TimeSpend[[#This Row],[Network]],"")</f>
        <v/>
      </c>
      <c r="E1871" t="str">
        <f>IF(AND(TimeSpend[[#This Row],[Personnel number]]&lt;&gt;"",TimeSpend[[#This Row],[Date]]&lt;&gt;""),TimeSpend[[#This Row],[Network Description]],"")</f>
        <v/>
      </c>
      <c r="F1871" t="str">
        <f>IF(AND(TimeSpend[[#This Row],[Personnel number]]&lt;&gt;"",TimeSpend[[#This Row],[Date]]&lt;&gt;""),TimeSpend[[#This Row],[Activity]],"")</f>
        <v/>
      </c>
      <c r="G1871" t="str">
        <f>IF(AND(TimeSpend[[#This Row],[Personnel number]]&lt;&gt;"",TimeSpend[[#This Row],[Date]]&lt;&gt;""),TimeSpend[[#This Row],[Activity description]],"")</f>
        <v/>
      </c>
      <c r="H1871" s="36" t="str">
        <f>IF(AND(TimeSpend[[#This Row],[Personnel number]]&lt;&gt;"",TimeSpend[[#This Row],[Date]]&lt;&gt;""),TimeSpend[[#This Row],[Start Time]],"")</f>
        <v/>
      </c>
      <c r="I1871" s="36" t="str">
        <f>IF(AND(TimeSpend[[#This Row],[Personnel number]]&lt;&gt;"",TimeSpend[[#This Row],[Date]]&lt;&gt;""),TimeSpend[[#This Row],[End Time]],"")</f>
        <v/>
      </c>
      <c r="J1871" t="str">
        <f>IF(AND(TimeSpend[[#This Row],[Personnel number]]&lt;&gt;"",TimeSpend[[#This Row],[Date]]&lt;&gt;""),TimeSpend[[#This Row],[Location]],"")</f>
        <v/>
      </c>
      <c r="K1871" t="str">
        <f>IF(AND(TimeSpend[[#This Row],[Personnel number]]&lt;&gt;"",TimeSpend[[#This Row],[Date]]&lt;&gt;""),TimeSpend[[#This Row],[Task]],"")</f>
        <v/>
      </c>
      <c r="L1871" t="str">
        <f>IF(AND(TimeSpend[[#This Row],[Personnel number]]&lt;&gt;"",TimeSpend[[#This Row],[Date]]&lt;&gt;""),Utilization!$J$2,"")</f>
        <v/>
      </c>
      <c r="M1871" t="str">
        <f>IF(AND(TimeSpend[[#This Row],[Personnel number]]&lt;&gt;"",TimeSpend[[#This Row],[Date]]&lt;&gt;""),TimeSpend[[#This Row],[Employee Name]],"")</f>
        <v/>
      </c>
      <c r="N1871" t="str">
        <f t="shared" si="58"/>
        <v/>
      </c>
      <c r="O1871" t="str">
        <f t="shared" si="59"/>
        <v/>
      </c>
      <c r="P1871" t="str">
        <f>IF(D1871&lt;&gt;"",VLOOKUP(D1871,Projects!B:C,2,0),"")</f>
        <v/>
      </c>
    </row>
    <row r="1872" spans="1:16" x14ac:dyDescent="0.25">
      <c r="A1872" t="str">
        <f>UPPER(IF(AND(TimeSpend[[#This Row],[Personnel number]]&lt;&gt;"",TimeSpend[[#This Row],[Date]]&lt;&gt;""),TimeSpend[[#This Row],[Personnel number]],""))</f>
        <v/>
      </c>
      <c r="B1872" s="85" t="str">
        <f>IF(AND(TimeSpend[[#This Row],[Personnel number]]&lt;&gt;"",TimeSpend[[#This Row],[Date]]&lt;&gt;""),TEXT(TimeSpend[[#This Row],[Date]],"[$-409]yyyyMMdd"),"")</f>
        <v/>
      </c>
      <c r="C1872" s="33" t="str">
        <f>IF(AND(TimeSpend[[#This Row],[Personnel number]]&lt;&gt;"",TimeSpend[[#This Row],[Date]]&lt;&gt;""),SUBSTITUTE(TimeSpend[[#This Row],[Hours]],",","."),"")</f>
        <v/>
      </c>
      <c r="D1872" t="str">
        <f>IF(AND(TimeSpend[[#This Row],[Personnel number]]&lt;&gt;"",TimeSpend[[#This Row],[Date]]&lt;&gt;""),TimeSpend[[#This Row],[Network]],"")</f>
        <v/>
      </c>
      <c r="E1872" t="str">
        <f>IF(AND(TimeSpend[[#This Row],[Personnel number]]&lt;&gt;"",TimeSpend[[#This Row],[Date]]&lt;&gt;""),TimeSpend[[#This Row],[Network Description]],"")</f>
        <v/>
      </c>
      <c r="F1872" t="str">
        <f>IF(AND(TimeSpend[[#This Row],[Personnel number]]&lt;&gt;"",TimeSpend[[#This Row],[Date]]&lt;&gt;""),TimeSpend[[#This Row],[Activity]],"")</f>
        <v/>
      </c>
      <c r="G1872" t="str">
        <f>IF(AND(TimeSpend[[#This Row],[Personnel number]]&lt;&gt;"",TimeSpend[[#This Row],[Date]]&lt;&gt;""),TimeSpend[[#This Row],[Activity description]],"")</f>
        <v/>
      </c>
      <c r="H1872" s="36" t="str">
        <f>IF(AND(TimeSpend[[#This Row],[Personnel number]]&lt;&gt;"",TimeSpend[[#This Row],[Date]]&lt;&gt;""),TimeSpend[[#This Row],[Start Time]],"")</f>
        <v/>
      </c>
      <c r="I1872" s="36" t="str">
        <f>IF(AND(TimeSpend[[#This Row],[Personnel number]]&lt;&gt;"",TimeSpend[[#This Row],[Date]]&lt;&gt;""),TimeSpend[[#This Row],[End Time]],"")</f>
        <v/>
      </c>
      <c r="J1872" t="str">
        <f>IF(AND(TimeSpend[[#This Row],[Personnel number]]&lt;&gt;"",TimeSpend[[#This Row],[Date]]&lt;&gt;""),TimeSpend[[#This Row],[Location]],"")</f>
        <v/>
      </c>
      <c r="K1872" t="str">
        <f>IF(AND(TimeSpend[[#This Row],[Personnel number]]&lt;&gt;"",TimeSpend[[#This Row],[Date]]&lt;&gt;""),TimeSpend[[#This Row],[Task]],"")</f>
        <v/>
      </c>
      <c r="L1872" t="str">
        <f>IF(AND(TimeSpend[[#This Row],[Personnel number]]&lt;&gt;"",TimeSpend[[#This Row],[Date]]&lt;&gt;""),Utilization!$J$2,"")</f>
        <v/>
      </c>
      <c r="M1872" t="str">
        <f>IF(AND(TimeSpend[[#This Row],[Personnel number]]&lt;&gt;"",TimeSpend[[#This Row],[Date]]&lt;&gt;""),TimeSpend[[#This Row],[Employee Name]],"")</f>
        <v/>
      </c>
      <c r="N1872" t="str">
        <f t="shared" si="58"/>
        <v/>
      </c>
      <c r="O1872" t="str">
        <f t="shared" si="59"/>
        <v/>
      </c>
      <c r="P1872" t="str">
        <f>IF(D1872&lt;&gt;"",VLOOKUP(D1872,Projects!B:C,2,0),"")</f>
        <v/>
      </c>
    </row>
    <row r="1873" spans="1:16" x14ac:dyDescent="0.25">
      <c r="A1873" t="str">
        <f>UPPER(IF(AND(TimeSpend[[#This Row],[Personnel number]]&lt;&gt;"",TimeSpend[[#This Row],[Date]]&lt;&gt;""),TimeSpend[[#This Row],[Personnel number]],""))</f>
        <v/>
      </c>
      <c r="B1873" s="85" t="str">
        <f>IF(AND(TimeSpend[[#This Row],[Personnel number]]&lt;&gt;"",TimeSpend[[#This Row],[Date]]&lt;&gt;""),TEXT(TimeSpend[[#This Row],[Date]],"[$-409]yyyyMMdd"),"")</f>
        <v/>
      </c>
      <c r="C1873" s="33" t="str">
        <f>IF(AND(TimeSpend[[#This Row],[Personnel number]]&lt;&gt;"",TimeSpend[[#This Row],[Date]]&lt;&gt;""),SUBSTITUTE(TimeSpend[[#This Row],[Hours]],",","."),"")</f>
        <v/>
      </c>
      <c r="D1873" t="str">
        <f>IF(AND(TimeSpend[[#This Row],[Personnel number]]&lt;&gt;"",TimeSpend[[#This Row],[Date]]&lt;&gt;""),TimeSpend[[#This Row],[Network]],"")</f>
        <v/>
      </c>
      <c r="E1873" t="str">
        <f>IF(AND(TimeSpend[[#This Row],[Personnel number]]&lt;&gt;"",TimeSpend[[#This Row],[Date]]&lt;&gt;""),TimeSpend[[#This Row],[Network Description]],"")</f>
        <v/>
      </c>
      <c r="F1873" t="str">
        <f>IF(AND(TimeSpend[[#This Row],[Personnel number]]&lt;&gt;"",TimeSpend[[#This Row],[Date]]&lt;&gt;""),TimeSpend[[#This Row],[Activity]],"")</f>
        <v/>
      </c>
      <c r="G1873" t="str">
        <f>IF(AND(TimeSpend[[#This Row],[Personnel number]]&lt;&gt;"",TimeSpend[[#This Row],[Date]]&lt;&gt;""),TimeSpend[[#This Row],[Activity description]],"")</f>
        <v/>
      </c>
      <c r="H1873" s="36" t="str">
        <f>IF(AND(TimeSpend[[#This Row],[Personnel number]]&lt;&gt;"",TimeSpend[[#This Row],[Date]]&lt;&gt;""),TimeSpend[[#This Row],[Start Time]],"")</f>
        <v/>
      </c>
      <c r="I1873" s="36" t="str">
        <f>IF(AND(TimeSpend[[#This Row],[Personnel number]]&lt;&gt;"",TimeSpend[[#This Row],[Date]]&lt;&gt;""),TimeSpend[[#This Row],[End Time]],"")</f>
        <v/>
      </c>
      <c r="J1873" t="str">
        <f>IF(AND(TimeSpend[[#This Row],[Personnel number]]&lt;&gt;"",TimeSpend[[#This Row],[Date]]&lt;&gt;""),TimeSpend[[#This Row],[Location]],"")</f>
        <v/>
      </c>
      <c r="K1873" t="str">
        <f>IF(AND(TimeSpend[[#This Row],[Personnel number]]&lt;&gt;"",TimeSpend[[#This Row],[Date]]&lt;&gt;""),TimeSpend[[#This Row],[Task]],"")</f>
        <v/>
      </c>
      <c r="L1873" t="str">
        <f>IF(AND(TimeSpend[[#This Row],[Personnel number]]&lt;&gt;"",TimeSpend[[#This Row],[Date]]&lt;&gt;""),Utilization!$J$2,"")</f>
        <v/>
      </c>
      <c r="M1873" t="str">
        <f>IF(AND(TimeSpend[[#This Row],[Personnel number]]&lt;&gt;"",TimeSpend[[#This Row],[Date]]&lt;&gt;""),TimeSpend[[#This Row],[Employee Name]],"")</f>
        <v/>
      </c>
      <c r="N1873" t="str">
        <f t="shared" si="58"/>
        <v/>
      </c>
      <c r="O1873" t="str">
        <f t="shared" si="59"/>
        <v/>
      </c>
      <c r="P1873" t="str">
        <f>IF(D1873&lt;&gt;"",VLOOKUP(D1873,Projects!B:C,2,0),"")</f>
        <v/>
      </c>
    </row>
    <row r="1874" spans="1:16" x14ac:dyDescent="0.25">
      <c r="A1874" t="str">
        <f>UPPER(IF(AND(TimeSpend[[#This Row],[Personnel number]]&lt;&gt;"",TimeSpend[[#This Row],[Date]]&lt;&gt;""),TimeSpend[[#This Row],[Personnel number]],""))</f>
        <v/>
      </c>
      <c r="B1874" s="85" t="str">
        <f>IF(AND(TimeSpend[[#This Row],[Personnel number]]&lt;&gt;"",TimeSpend[[#This Row],[Date]]&lt;&gt;""),TEXT(TimeSpend[[#This Row],[Date]],"[$-409]yyyyMMdd"),"")</f>
        <v/>
      </c>
      <c r="C1874" s="33" t="str">
        <f>IF(AND(TimeSpend[[#This Row],[Personnel number]]&lt;&gt;"",TimeSpend[[#This Row],[Date]]&lt;&gt;""),SUBSTITUTE(TimeSpend[[#This Row],[Hours]],",","."),"")</f>
        <v/>
      </c>
      <c r="D1874" t="str">
        <f>IF(AND(TimeSpend[[#This Row],[Personnel number]]&lt;&gt;"",TimeSpend[[#This Row],[Date]]&lt;&gt;""),TimeSpend[[#This Row],[Network]],"")</f>
        <v/>
      </c>
      <c r="E1874" t="str">
        <f>IF(AND(TimeSpend[[#This Row],[Personnel number]]&lt;&gt;"",TimeSpend[[#This Row],[Date]]&lt;&gt;""),TimeSpend[[#This Row],[Network Description]],"")</f>
        <v/>
      </c>
      <c r="F1874" t="str">
        <f>IF(AND(TimeSpend[[#This Row],[Personnel number]]&lt;&gt;"",TimeSpend[[#This Row],[Date]]&lt;&gt;""),TimeSpend[[#This Row],[Activity]],"")</f>
        <v/>
      </c>
      <c r="G1874" t="str">
        <f>IF(AND(TimeSpend[[#This Row],[Personnel number]]&lt;&gt;"",TimeSpend[[#This Row],[Date]]&lt;&gt;""),TimeSpend[[#This Row],[Activity description]],"")</f>
        <v/>
      </c>
      <c r="H1874" s="36" t="str">
        <f>IF(AND(TimeSpend[[#This Row],[Personnel number]]&lt;&gt;"",TimeSpend[[#This Row],[Date]]&lt;&gt;""),TimeSpend[[#This Row],[Start Time]],"")</f>
        <v/>
      </c>
      <c r="I1874" s="36" t="str">
        <f>IF(AND(TimeSpend[[#This Row],[Personnel number]]&lt;&gt;"",TimeSpend[[#This Row],[Date]]&lt;&gt;""),TimeSpend[[#This Row],[End Time]],"")</f>
        <v/>
      </c>
      <c r="J1874" t="str">
        <f>IF(AND(TimeSpend[[#This Row],[Personnel number]]&lt;&gt;"",TimeSpend[[#This Row],[Date]]&lt;&gt;""),TimeSpend[[#This Row],[Location]],"")</f>
        <v/>
      </c>
      <c r="K1874" t="str">
        <f>IF(AND(TimeSpend[[#This Row],[Personnel number]]&lt;&gt;"",TimeSpend[[#This Row],[Date]]&lt;&gt;""),TimeSpend[[#This Row],[Task]],"")</f>
        <v/>
      </c>
      <c r="L1874" t="str">
        <f>IF(AND(TimeSpend[[#This Row],[Personnel number]]&lt;&gt;"",TimeSpend[[#This Row],[Date]]&lt;&gt;""),Utilization!$J$2,"")</f>
        <v/>
      </c>
      <c r="M1874" t="str">
        <f>IF(AND(TimeSpend[[#This Row],[Personnel number]]&lt;&gt;"",TimeSpend[[#This Row],[Date]]&lt;&gt;""),TimeSpend[[#This Row],[Employee Name]],"")</f>
        <v/>
      </c>
      <c r="N1874" t="str">
        <f t="shared" si="58"/>
        <v/>
      </c>
      <c r="O1874" t="str">
        <f t="shared" si="59"/>
        <v/>
      </c>
      <c r="P1874" t="str">
        <f>IF(D1874&lt;&gt;"",VLOOKUP(D1874,Projects!B:C,2,0),"")</f>
        <v/>
      </c>
    </row>
    <row r="1875" spans="1:16" x14ac:dyDescent="0.25">
      <c r="A1875" t="str">
        <f>UPPER(IF(AND(TimeSpend[[#This Row],[Personnel number]]&lt;&gt;"",TimeSpend[[#This Row],[Date]]&lt;&gt;""),TimeSpend[[#This Row],[Personnel number]],""))</f>
        <v/>
      </c>
      <c r="B1875" s="85" t="str">
        <f>IF(AND(TimeSpend[[#This Row],[Personnel number]]&lt;&gt;"",TimeSpend[[#This Row],[Date]]&lt;&gt;""),TEXT(TimeSpend[[#This Row],[Date]],"[$-409]yyyyMMdd"),"")</f>
        <v/>
      </c>
      <c r="C1875" s="33" t="str">
        <f>IF(AND(TimeSpend[[#This Row],[Personnel number]]&lt;&gt;"",TimeSpend[[#This Row],[Date]]&lt;&gt;""),SUBSTITUTE(TimeSpend[[#This Row],[Hours]],",","."),"")</f>
        <v/>
      </c>
      <c r="D1875" t="str">
        <f>IF(AND(TimeSpend[[#This Row],[Personnel number]]&lt;&gt;"",TimeSpend[[#This Row],[Date]]&lt;&gt;""),TimeSpend[[#This Row],[Network]],"")</f>
        <v/>
      </c>
      <c r="E1875" t="str">
        <f>IF(AND(TimeSpend[[#This Row],[Personnel number]]&lt;&gt;"",TimeSpend[[#This Row],[Date]]&lt;&gt;""),TimeSpend[[#This Row],[Network Description]],"")</f>
        <v/>
      </c>
      <c r="F1875" t="str">
        <f>IF(AND(TimeSpend[[#This Row],[Personnel number]]&lt;&gt;"",TimeSpend[[#This Row],[Date]]&lt;&gt;""),TimeSpend[[#This Row],[Activity]],"")</f>
        <v/>
      </c>
      <c r="G1875" t="str">
        <f>IF(AND(TimeSpend[[#This Row],[Personnel number]]&lt;&gt;"",TimeSpend[[#This Row],[Date]]&lt;&gt;""),TimeSpend[[#This Row],[Activity description]],"")</f>
        <v/>
      </c>
      <c r="H1875" s="36" t="str">
        <f>IF(AND(TimeSpend[[#This Row],[Personnel number]]&lt;&gt;"",TimeSpend[[#This Row],[Date]]&lt;&gt;""),TimeSpend[[#This Row],[Start Time]],"")</f>
        <v/>
      </c>
      <c r="I1875" s="36" t="str">
        <f>IF(AND(TimeSpend[[#This Row],[Personnel number]]&lt;&gt;"",TimeSpend[[#This Row],[Date]]&lt;&gt;""),TimeSpend[[#This Row],[End Time]],"")</f>
        <v/>
      </c>
      <c r="J1875" t="str">
        <f>IF(AND(TimeSpend[[#This Row],[Personnel number]]&lt;&gt;"",TimeSpend[[#This Row],[Date]]&lt;&gt;""),TimeSpend[[#This Row],[Location]],"")</f>
        <v/>
      </c>
      <c r="K1875" t="str">
        <f>IF(AND(TimeSpend[[#This Row],[Personnel number]]&lt;&gt;"",TimeSpend[[#This Row],[Date]]&lt;&gt;""),TimeSpend[[#This Row],[Task]],"")</f>
        <v/>
      </c>
      <c r="L1875" t="str">
        <f>IF(AND(TimeSpend[[#This Row],[Personnel number]]&lt;&gt;"",TimeSpend[[#This Row],[Date]]&lt;&gt;""),Utilization!$J$2,"")</f>
        <v/>
      </c>
      <c r="M1875" t="str">
        <f>IF(AND(TimeSpend[[#This Row],[Personnel number]]&lt;&gt;"",TimeSpend[[#This Row],[Date]]&lt;&gt;""),TimeSpend[[#This Row],[Employee Name]],"")</f>
        <v/>
      </c>
      <c r="N1875" t="str">
        <f t="shared" si="58"/>
        <v/>
      </c>
      <c r="O1875" t="str">
        <f t="shared" si="59"/>
        <v/>
      </c>
      <c r="P1875" t="str">
        <f>IF(D1875&lt;&gt;"",VLOOKUP(D1875,Projects!B:C,2,0),"")</f>
        <v/>
      </c>
    </row>
    <row r="1876" spans="1:16" x14ac:dyDescent="0.25">
      <c r="A1876" t="str">
        <f>UPPER(IF(AND(TimeSpend[[#This Row],[Personnel number]]&lt;&gt;"",TimeSpend[[#This Row],[Date]]&lt;&gt;""),TimeSpend[[#This Row],[Personnel number]],""))</f>
        <v/>
      </c>
      <c r="B1876" s="85" t="str">
        <f>IF(AND(TimeSpend[[#This Row],[Personnel number]]&lt;&gt;"",TimeSpend[[#This Row],[Date]]&lt;&gt;""),TEXT(TimeSpend[[#This Row],[Date]],"[$-409]yyyyMMdd"),"")</f>
        <v/>
      </c>
      <c r="C1876" s="33" t="str">
        <f>IF(AND(TimeSpend[[#This Row],[Personnel number]]&lt;&gt;"",TimeSpend[[#This Row],[Date]]&lt;&gt;""),SUBSTITUTE(TimeSpend[[#This Row],[Hours]],",","."),"")</f>
        <v/>
      </c>
      <c r="D1876" t="str">
        <f>IF(AND(TimeSpend[[#This Row],[Personnel number]]&lt;&gt;"",TimeSpend[[#This Row],[Date]]&lt;&gt;""),TimeSpend[[#This Row],[Network]],"")</f>
        <v/>
      </c>
      <c r="E1876" t="str">
        <f>IF(AND(TimeSpend[[#This Row],[Personnel number]]&lt;&gt;"",TimeSpend[[#This Row],[Date]]&lt;&gt;""),TimeSpend[[#This Row],[Network Description]],"")</f>
        <v/>
      </c>
      <c r="F1876" t="str">
        <f>IF(AND(TimeSpend[[#This Row],[Personnel number]]&lt;&gt;"",TimeSpend[[#This Row],[Date]]&lt;&gt;""),TimeSpend[[#This Row],[Activity]],"")</f>
        <v/>
      </c>
      <c r="G1876" t="str">
        <f>IF(AND(TimeSpend[[#This Row],[Personnel number]]&lt;&gt;"",TimeSpend[[#This Row],[Date]]&lt;&gt;""),TimeSpend[[#This Row],[Activity description]],"")</f>
        <v/>
      </c>
      <c r="H1876" s="36" t="str">
        <f>IF(AND(TimeSpend[[#This Row],[Personnel number]]&lt;&gt;"",TimeSpend[[#This Row],[Date]]&lt;&gt;""),TimeSpend[[#This Row],[Start Time]],"")</f>
        <v/>
      </c>
      <c r="I1876" s="36" t="str">
        <f>IF(AND(TimeSpend[[#This Row],[Personnel number]]&lt;&gt;"",TimeSpend[[#This Row],[Date]]&lt;&gt;""),TimeSpend[[#This Row],[End Time]],"")</f>
        <v/>
      </c>
      <c r="J1876" t="str">
        <f>IF(AND(TimeSpend[[#This Row],[Personnel number]]&lt;&gt;"",TimeSpend[[#This Row],[Date]]&lt;&gt;""),TimeSpend[[#This Row],[Location]],"")</f>
        <v/>
      </c>
      <c r="K1876" t="str">
        <f>IF(AND(TimeSpend[[#This Row],[Personnel number]]&lt;&gt;"",TimeSpend[[#This Row],[Date]]&lt;&gt;""),TimeSpend[[#This Row],[Task]],"")</f>
        <v/>
      </c>
      <c r="L1876" t="str">
        <f>IF(AND(TimeSpend[[#This Row],[Personnel number]]&lt;&gt;"",TimeSpend[[#This Row],[Date]]&lt;&gt;""),Utilization!$J$2,"")</f>
        <v/>
      </c>
      <c r="M1876" t="str">
        <f>IF(AND(TimeSpend[[#This Row],[Personnel number]]&lt;&gt;"",TimeSpend[[#This Row],[Date]]&lt;&gt;""),TimeSpend[[#This Row],[Employee Name]],"")</f>
        <v/>
      </c>
      <c r="N1876" t="str">
        <f t="shared" si="58"/>
        <v/>
      </c>
      <c r="O1876" t="str">
        <f t="shared" si="59"/>
        <v/>
      </c>
      <c r="P1876" t="str">
        <f>IF(D1876&lt;&gt;"",VLOOKUP(D1876,Projects!B:C,2,0),"")</f>
        <v/>
      </c>
    </row>
    <row r="1877" spans="1:16" x14ac:dyDescent="0.25">
      <c r="A1877" t="str">
        <f>UPPER(IF(AND(TimeSpend[[#This Row],[Personnel number]]&lt;&gt;"",TimeSpend[[#This Row],[Date]]&lt;&gt;""),TimeSpend[[#This Row],[Personnel number]],""))</f>
        <v/>
      </c>
      <c r="B1877" s="85" t="str">
        <f>IF(AND(TimeSpend[[#This Row],[Personnel number]]&lt;&gt;"",TimeSpend[[#This Row],[Date]]&lt;&gt;""),TEXT(TimeSpend[[#This Row],[Date]],"[$-409]yyyyMMdd"),"")</f>
        <v/>
      </c>
      <c r="C1877" s="33" t="str">
        <f>IF(AND(TimeSpend[[#This Row],[Personnel number]]&lt;&gt;"",TimeSpend[[#This Row],[Date]]&lt;&gt;""),SUBSTITUTE(TimeSpend[[#This Row],[Hours]],",","."),"")</f>
        <v/>
      </c>
      <c r="D1877" t="str">
        <f>IF(AND(TimeSpend[[#This Row],[Personnel number]]&lt;&gt;"",TimeSpend[[#This Row],[Date]]&lt;&gt;""),TimeSpend[[#This Row],[Network]],"")</f>
        <v/>
      </c>
      <c r="E1877" t="str">
        <f>IF(AND(TimeSpend[[#This Row],[Personnel number]]&lt;&gt;"",TimeSpend[[#This Row],[Date]]&lt;&gt;""),TimeSpend[[#This Row],[Network Description]],"")</f>
        <v/>
      </c>
      <c r="F1877" t="str">
        <f>IF(AND(TimeSpend[[#This Row],[Personnel number]]&lt;&gt;"",TimeSpend[[#This Row],[Date]]&lt;&gt;""),TimeSpend[[#This Row],[Activity]],"")</f>
        <v/>
      </c>
      <c r="G1877" t="str">
        <f>IF(AND(TimeSpend[[#This Row],[Personnel number]]&lt;&gt;"",TimeSpend[[#This Row],[Date]]&lt;&gt;""),TimeSpend[[#This Row],[Activity description]],"")</f>
        <v/>
      </c>
      <c r="H1877" s="36" t="str">
        <f>IF(AND(TimeSpend[[#This Row],[Personnel number]]&lt;&gt;"",TimeSpend[[#This Row],[Date]]&lt;&gt;""),TimeSpend[[#This Row],[Start Time]],"")</f>
        <v/>
      </c>
      <c r="I1877" s="36" t="str">
        <f>IF(AND(TimeSpend[[#This Row],[Personnel number]]&lt;&gt;"",TimeSpend[[#This Row],[Date]]&lt;&gt;""),TimeSpend[[#This Row],[End Time]],"")</f>
        <v/>
      </c>
      <c r="J1877" t="str">
        <f>IF(AND(TimeSpend[[#This Row],[Personnel number]]&lt;&gt;"",TimeSpend[[#This Row],[Date]]&lt;&gt;""),TimeSpend[[#This Row],[Location]],"")</f>
        <v/>
      </c>
      <c r="K1877" t="str">
        <f>IF(AND(TimeSpend[[#This Row],[Personnel number]]&lt;&gt;"",TimeSpend[[#This Row],[Date]]&lt;&gt;""),TimeSpend[[#This Row],[Task]],"")</f>
        <v/>
      </c>
      <c r="L1877" t="str">
        <f>IF(AND(TimeSpend[[#This Row],[Personnel number]]&lt;&gt;"",TimeSpend[[#This Row],[Date]]&lt;&gt;""),Utilization!$J$2,"")</f>
        <v/>
      </c>
      <c r="M1877" t="str">
        <f>IF(AND(TimeSpend[[#This Row],[Personnel number]]&lt;&gt;"",TimeSpend[[#This Row],[Date]]&lt;&gt;""),TimeSpend[[#This Row],[Employee Name]],"")</f>
        <v/>
      </c>
      <c r="N1877" t="str">
        <f t="shared" si="58"/>
        <v/>
      </c>
      <c r="O1877" t="str">
        <f t="shared" si="59"/>
        <v/>
      </c>
      <c r="P1877" t="str">
        <f>IF(D1877&lt;&gt;"",VLOOKUP(D1877,Projects!B:C,2,0),"")</f>
        <v/>
      </c>
    </row>
    <row r="1878" spans="1:16" x14ac:dyDescent="0.25">
      <c r="A1878" t="str">
        <f>UPPER(IF(AND(TimeSpend[[#This Row],[Personnel number]]&lt;&gt;"",TimeSpend[[#This Row],[Date]]&lt;&gt;""),TimeSpend[[#This Row],[Personnel number]],""))</f>
        <v/>
      </c>
      <c r="B1878" s="85" t="str">
        <f>IF(AND(TimeSpend[[#This Row],[Personnel number]]&lt;&gt;"",TimeSpend[[#This Row],[Date]]&lt;&gt;""),TEXT(TimeSpend[[#This Row],[Date]],"[$-409]yyyyMMdd"),"")</f>
        <v/>
      </c>
      <c r="C1878" s="33" t="str">
        <f>IF(AND(TimeSpend[[#This Row],[Personnel number]]&lt;&gt;"",TimeSpend[[#This Row],[Date]]&lt;&gt;""),SUBSTITUTE(TimeSpend[[#This Row],[Hours]],",","."),"")</f>
        <v/>
      </c>
      <c r="D1878" t="str">
        <f>IF(AND(TimeSpend[[#This Row],[Personnel number]]&lt;&gt;"",TimeSpend[[#This Row],[Date]]&lt;&gt;""),TimeSpend[[#This Row],[Network]],"")</f>
        <v/>
      </c>
      <c r="E1878" t="str">
        <f>IF(AND(TimeSpend[[#This Row],[Personnel number]]&lt;&gt;"",TimeSpend[[#This Row],[Date]]&lt;&gt;""),TimeSpend[[#This Row],[Network Description]],"")</f>
        <v/>
      </c>
      <c r="F1878" t="str">
        <f>IF(AND(TimeSpend[[#This Row],[Personnel number]]&lt;&gt;"",TimeSpend[[#This Row],[Date]]&lt;&gt;""),TimeSpend[[#This Row],[Activity]],"")</f>
        <v/>
      </c>
      <c r="G1878" t="str">
        <f>IF(AND(TimeSpend[[#This Row],[Personnel number]]&lt;&gt;"",TimeSpend[[#This Row],[Date]]&lt;&gt;""),TimeSpend[[#This Row],[Activity description]],"")</f>
        <v/>
      </c>
      <c r="H1878" s="36" t="str">
        <f>IF(AND(TimeSpend[[#This Row],[Personnel number]]&lt;&gt;"",TimeSpend[[#This Row],[Date]]&lt;&gt;""),TimeSpend[[#This Row],[Start Time]],"")</f>
        <v/>
      </c>
      <c r="I1878" s="36" t="str">
        <f>IF(AND(TimeSpend[[#This Row],[Personnel number]]&lt;&gt;"",TimeSpend[[#This Row],[Date]]&lt;&gt;""),TimeSpend[[#This Row],[End Time]],"")</f>
        <v/>
      </c>
      <c r="J1878" t="str">
        <f>IF(AND(TimeSpend[[#This Row],[Personnel number]]&lt;&gt;"",TimeSpend[[#This Row],[Date]]&lt;&gt;""),TimeSpend[[#This Row],[Location]],"")</f>
        <v/>
      </c>
      <c r="K1878" t="str">
        <f>IF(AND(TimeSpend[[#This Row],[Personnel number]]&lt;&gt;"",TimeSpend[[#This Row],[Date]]&lt;&gt;""),TimeSpend[[#This Row],[Task]],"")</f>
        <v/>
      </c>
      <c r="L1878" t="str">
        <f>IF(AND(TimeSpend[[#This Row],[Personnel number]]&lt;&gt;"",TimeSpend[[#This Row],[Date]]&lt;&gt;""),Utilization!$J$2,"")</f>
        <v/>
      </c>
      <c r="M1878" t="str">
        <f>IF(AND(TimeSpend[[#This Row],[Personnel number]]&lt;&gt;"",TimeSpend[[#This Row],[Date]]&lt;&gt;""),TimeSpend[[#This Row],[Employee Name]],"")</f>
        <v/>
      </c>
      <c r="N1878" t="str">
        <f t="shared" si="58"/>
        <v/>
      </c>
      <c r="O1878" t="str">
        <f t="shared" si="59"/>
        <v/>
      </c>
      <c r="P1878" t="str">
        <f>IF(D1878&lt;&gt;"",VLOOKUP(D1878,Projects!B:C,2,0),"")</f>
        <v/>
      </c>
    </row>
    <row r="1879" spans="1:16" x14ac:dyDescent="0.25">
      <c r="A1879" t="str">
        <f>UPPER(IF(AND(TimeSpend[[#This Row],[Personnel number]]&lt;&gt;"",TimeSpend[[#This Row],[Date]]&lt;&gt;""),TimeSpend[[#This Row],[Personnel number]],""))</f>
        <v/>
      </c>
      <c r="B1879" s="85" t="str">
        <f>IF(AND(TimeSpend[[#This Row],[Personnel number]]&lt;&gt;"",TimeSpend[[#This Row],[Date]]&lt;&gt;""),TEXT(TimeSpend[[#This Row],[Date]],"[$-409]yyyyMMdd"),"")</f>
        <v/>
      </c>
      <c r="C1879" s="33" t="str">
        <f>IF(AND(TimeSpend[[#This Row],[Personnel number]]&lt;&gt;"",TimeSpend[[#This Row],[Date]]&lt;&gt;""),SUBSTITUTE(TimeSpend[[#This Row],[Hours]],",","."),"")</f>
        <v/>
      </c>
      <c r="D1879" t="str">
        <f>IF(AND(TimeSpend[[#This Row],[Personnel number]]&lt;&gt;"",TimeSpend[[#This Row],[Date]]&lt;&gt;""),TimeSpend[[#This Row],[Network]],"")</f>
        <v/>
      </c>
      <c r="E1879" t="str">
        <f>IF(AND(TimeSpend[[#This Row],[Personnel number]]&lt;&gt;"",TimeSpend[[#This Row],[Date]]&lt;&gt;""),TimeSpend[[#This Row],[Network Description]],"")</f>
        <v/>
      </c>
      <c r="F1879" t="str">
        <f>IF(AND(TimeSpend[[#This Row],[Personnel number]]&lt;&gt;"",TimeSpend[[#This Row],[Date]]&lt;&gt;""),TimeSpend[[#This Row],[Activity]],"")</f>
        <v/>
      </c>
      <c r="G1879" t="str">
        <f>IF(AND(TimeSpend[[#This Row],[Personnel number]]&lt;&gt;"",TimeSpend[[#This Row],[Date]]&lt;&gt;""),TimeSpend[[#This Row],[Activity description]],"")</f>
        <v/>
      </c>
      <c r="H1879" s="36" t="str">
        <f>IF(AND(TimeSpend[[#This Row],[Personnel number]]&lt;&gt;"",TimeSpend[[#This Row],[Date]]&lt;&gt;""),TimeSpend[[#This Row],[Start Time]],"")</f>
        <v/>
      </c>
      <c r="I1879" s="36" t="str">
        <f>IF(AND(TimeSpend[[#This Row],[Personnel number]]&lt;&gt;"",TimeSpend[[#This Row],[Date]]&lt;&gt;""),TimeSpend[[#This Row],[End Time]],"")</f>
        <v/>
      </c>
      <c r="J1879" t="str">
        <f>IF(AND(TimeSpend[[#This Row],[Personnel number]]&lt;&gt;"",TimeSpend[[#This Row],[Date]]&lt;&gt;""),TimeSpend[[#This Row],[Location]],"")</f>
        <v/>
      </c>
      <c r="K1879" t="str">
        <f>IF(AND(TimeSpend[[#This Row],[Personnel number]]&lt;&gt;"",TimeSpend[[#This Row],[Date]]&lt;&gt;""),TimeSpend[[#This Row],[Task]],"")</f>
        <v/>
      </c>
      <c r="L1879" t="str">
        <f>IF(AND(TimeSpend[[#This Row],[Personnel number]]&lt;&gt;"",TimeSpend[[#This Row],[Date]]&lt;&gt;""),Utilization!$J$2,"")</f>
        <v/>
      </c>
      <c r="M1879" t="str">
        <f>IF(AND(TimeSpend[[#This Row],[Personnel number]]&lt;&gt;"",TimeSpend[[#This Row],[Date]]&lt;&gt;""),TimeSpend[[#This Row],[Employee Name]],"")</f>
        <v/>
      </c>
      <c r="N1879" t="str">
        <f t="shared" si="58"/>
        <v/>
      </c>
      <c r="O1879" t="str">
        <f t="shared" si="59"/>
        <v/>
      </c>
      <c r="P1879" t="str">
        <f>IF(D1879&lt;&gt;"",VLOOKUP(D1879,Projects!B:C,2,0),"")</f>
        <v/>
      </c>
    </row>
    <row r="1880" spans="1:16" x14ac:dyDescent="0.25">
      <c r="A1880" t="str">
        <f>UPPER(IF(AND(TimeSpend[[#This Row],[Personnel number]]&lt;&gt;"",TimeSpend[[#This Row],[Date]]&lt;&gt;""),TimeSpend[[#This Row],[Personnel number]],""))</f>
        <v/>
      </c>
      <c r="B1880" s="85" t="str">
        <f>IF(AND(TimeSpend[[#This Row],[Personnel number]]&lt;&gt;"",TimeSpend[[#This Row],[Date]]&lt;&gt;""),TEXT(TimeSpend[[#This Row],[Date]],"[$-409]yyyyMMdd"),"")</f>
        <v/>
      </c>
      <c r="C1880" s="33" t="str">
        <f>IF(AND(TimeSpend[[#This Row],[Personnel number]]&lt;&gt;"",TimeSpend[[#This Row],[Date]]&lt;&gt;""),SUBSTITUTE(TimeSpend[[#This Row],[Hours]],",","."),"")</f>
        <v/>
      </c>
      <c r="D1880" t="str">
        <f>IF(AND(TimeSpend[[#This Row],[Personnel number]]&lt;&gt;"",TimeSpend[[#This Row],[Date]]&lt;&gt;""),TimeSpend[[#This Row],[Network]],"")</f>
        <v/>
      </c>
      <c r="E1880" t="str">
        <f>IF(AND(TimeSpend[[#This Row],[Personnel number]]&lt;&gt;"",TimeSpend[[#This Row],[Date]]&lt;&gt;""),TimeSpend[[#This Row],[Network Description]],"")</f>
        <v/>
      </c>
      <c r="F1880" t="str">
        <f>IF(AND(TimeSpend[[#This Row],[Personnel number]]&lt;&gt;"",TimeSpend[[#This Row],[Date]]&lt;&gt;""),TimeSpend[[#This Row],[Activity]],"")</f>
        <v/>
      </c>
      <c r="G1880" t="str">
        <f>IF(AND(TimeSpend[[#This Row],[Personnel number]]&lt;&gt;"",TimeSpend[[#This Row],[Date]]&lt;&gt;""),TimeSpend[[#This Row],[Activity description]],"")</f>
        <v/>
      </c>
      <c r="H1880" s="36" t="str">
        <f>IF(AND(TimeSpend[[#This Row],[Personnel number]]&lt;&gt;"",TimeSpend[[#This Row],[Date]]&lt;&gt;""),TimeSpend[[#This Row],[Start Time]],"")</f>
        <v/>
      </c>
      <c r="I1880" s="36" t="str">
        <f>IF(AND(TimeSpend[[#This Row],[Personnel number]]&lt;&gt;"",TimeSpend[[#This Row],[Date]]&lt;&gt;""),TimeSpend[[#This Row],[End Time]],"")</f>
        <v/>
      </c>
      <c r="J1880" t="str">
        <f>IF(AND(TimeSpend[[#This Row],[Personnel number]]&lt;&gt;"",TimeSpend[[#This Row],[Date]]&lt;&gt;""),TimeSpend[[#This Row],[Location]],"")</f>
        <v/>
      </c>
      <c r="K1880" t="str">
        <f>IF(AND(TimeSpend[[#This Row],[Personnel number]]&lt;&gt;"",TimeSpend[[#This Row],[Date]]&lt;&gt;""),TimeSpend[[#This Row],[Task]],"")</f>
        <v/>
      </c>
      <c r="L1880" t="str">
        <f>IF(AND(TimeSpend[[#This Row],[Personnel number]]&lt;&gt;"",TimeSpend[[#This Row],[Date]]&lt;&gt;""),Utilization!$J$2,"")</f>
        <v/>
      </c>
      <c r="M1880" t="str">
        <f>IF(AND(TimeSpend[[#This Row],[Personnel number]]&lt;&gt;"",TimeSpend[[#This Row],[Date]]&lt;&gt;""),TimeSpend[[#This Row],[Employee Name]],"")</f>
        <v/>
      </c>
      <c r="N1880" t="str">
        <f t="shared" si="58"/>
        <v/>
      </c>
      <c r="O1880" t="str">
        <f t="shared" si="59"/>
        <v/>
      </c>
      <c r="P1880" t="str">
        <f>IF(D1880&lt;&gt;"",VLOOKUP(D1880,Projects!B:C,2,0),"")</f>
        <v/>
      </c>
    </row>
    <row r="1881" spans="1:16" x14ac:dyDescent="0.25">
      <c r="A1881" t="str">
        <f>UPPER(IF(AND(TimeSpend[[#This Row],[Personnel number]]&lt;&gt;"",TimeSpend[[#This Row],[Date]]&lt;&gt;""),TimeSpend[[#This Row],[Personnel number]],""))</f>
        <v/>
      </c>
      <c r="B1881" s="85" t="str">
        <f>IF(AND(TimeSpend[[#This Row],[Personnel number]]&lt;&gt;"",TimeSpend[[#This Row],[Date]]&lt;&gt;""),TEXT(TimeSpend[[#This Row],[Date]],"[$-409]yyyyMMdd"),"")</f>
        <v/>
      </c>
      <c r="C1881" s="33" t="str">
        <f>IF(AND(TimeSpend[[#This Row],[Personnel number]]&lt;&gt;"",TimeSpend[[#This Row],[Date]]&lt;&gt;""),SUBSTITUTE(TimeSpend[[#This Row],[Hours]],",","."),"")</f>
        <v/>
      </c>
      <c r="D1881" t="str">
        <f>IF(AND(TimeSpend[[#This Row],[Personnel number]]&lt;&gt;"",TimeSpend[[#This Row],[Date]]&lt;&gt;""),TimeSpend[[#This Row],[Network]],"")</f>
        <v/>
      </c>
      <c r="E1881" t="str">
        <f>IF(AND(TimeSpend[[#This Row],[Personnel number]]&lt;&gt;"",TimeSpend[[#This Row],[Date]]&lt;&gt;""),TimeSpend[[#This Row],[Network Description]],"")</f>
        <v/>
      </c>
      <c r="F1881" t="str">
        <f>IF(AND(TimeSpend[[#This Row],[Personnel number]]&lt;&gt;"",TimeSpend[[#This Row],[Date]]&lt;&gt;""),TimeSpend[[#This Row],[Activity]],"")</f>
        <v/>
      </c>
      <c r="G1881" t="str">
        <f>IF(AND(TimeSpend[[#This Row],[Personnel number]]&lt;&gt;"",TimeSpend[[#This Row],[Date]]&lt;&gt;""),TimeSpend[[#This Row],[Activity description]],"")</f>
        <v/>
      </c>
      <c r="H1881" s="36" t="str">
        <f>IF(AND(TimeSpend[[#This Row],[Personnel number]]&lt;&gt;"",TimeSpend[[#This Row],[Date]]&lt;&gt;""),TimeSpend[[#This Row],[Start Time]],"")</f>
        <v/>
      </c>
      <c r="I1881" s="36" t="str">
        <f>IF(AND(TimeSpend[[#This Row],[Personnel number]]&lt;&gt;"",TimeSpend[[#This Row],[Date]]&lt;&gt;""),TimeSpend[[#This Row],[End Time]],"")</f>
        <v/>
      </c>
      <c r="J1881" t="str">
        <f>IF(AND(TimeSpend[[#This Row],[Personnel number]]&lt;&gt;"",TimeSpend[[#This Row],[Date]]&lt;&gt;""),TimeSpend[[#This Row],[Location]],"")</f>
        <v/>
      </c>
      <c r="K1881" t="str">
        <f>IF(AND(TimeSpend[[#This Row],[Personnel number]]&lt;&gt;"",TimeSpend[[#This Row],[Date]]&lt;&gt;""),TimeSpend[[#This Row],[Task]],"")</f>
        <v/>
      </c>
      <c r="L1881" t="str">
        <f>IF(AND(TimeSpend[[#This Row],[Personnel number]]&lt;&gt;"",TimeSpend[[#This Row],[Date]]&lt;&gt;""),Utilization!$J$2,"")</f>
        <v/>
      </c>
      <c r="M1881" t="str">
        <f>IF(AND(TimeSpend[[#This Row],[Personnel number]]&lt;&gt;"",TimeSpend[[#This Row],[Date]]&lt;&gt;""),TimeSpend[[#This Row],[Employee Name]],"")</f>
        <v/>
      </c>
      <c r="N1881" t="str">
        <f t="shared" si="58"/>
        <v/>
      </c>
      <c r="O1881" t="str">
        <f t="shared" si="59"/>
        <v/>
      </c>
      <c r="P1881" t="str">
        <f>IF(D1881&lt;&gt;"",VLOOKUP(D1881,Projects!B:C,2,0),"")</f>
        <v/>
      </c>
    </row>
    <row r="1882" spans="1:16" x14ac:dyDescent="0.25">
      <c r="A1882" t="str">
        <f>UPPER(IF(AND(TimeSpend[[#This Row],[Personnel number]]&lt;&gt;"",TimeSpend[[#This Row],[Date]]&lt;&gt;""),TimeSpend[[#This Row],[Personnel number]],""))</f>
        <v/>
      </c>
      <c r="B1882" s="85" t="str">
        <f>IF(AND(TimeSpend[[#This Row],[Personnel number]]&lt;&gt;"",TimeSpend[[#This Row],[Date]]&lt;&gt;""),TEXT(TimeSpend[[#This Row],[Date]],"[$-409]yyyyMMdd"),"")</f>
        <v/>
      </c>
      <c r="C1882" s="33" t="str">
        <f>IF(AND(TimeSpend[[#This Row],[Personnel number]]&lt;&gt;"",TimeSpend[[#This Row],[Date]]&lt;&gt;""),SUBSTITUTE(TimeSpend[[#This Row],[Hours]],",","."),"")</f>
        <v/>
      </c>
      <c r="D1882" t="str">
        <f>IF(AND(TimeSpend[[#This Row],[Personnel number]]&lt;&gt;"",TimeSpend[[#This Row],[Date]]&lt;&gt;""),TimeSpend[[#This Row],[Network]],"")</f>
        <v/>
      </c>
      <c r="E1882" t="str">
        <f>IF(AND(TimeSpend[[#This Row],[Personnel number]]&lt;&gt;"",TimeSpend[[#This Row],[Date]]&lt;&gt;""),TimeSpend[[#This Row],[Network Description]],"")</f>
        <v/>
      </c>
      <c r="F1882" t="str">
        <f>IF(AND(TimeSpend[[#This Row],[Personnel number]]&lt;&gt;"",TimeSpend[[#This Row],[Date]]&lt;&gt;""),TimeSpend[[#This Row],[Activity]],"")</f>
        <v/>
      </c>
      <c r="G1882" t="str">
        <f>IF(AND(TimeSpend[[#This Row],[Personnel number]]&lt;&gt;"",TimeSpend[[#This Row],[Date]]&lt;&gt;""),TimeSpend[[#This Row],[Activity description]],"")</f>
        <v/>
      </c>
      <c r="H1882" s="36" t="str">
        <f>IF(AND(TimeSpend[[#This Row],[Personnel number]]&lt;&gt;"",TimeSpend[[#This Row],[Date]]&lt;&gt;""),TimeSpend[[#This Row],[Start Time]],"")</f>
        <v/>
      </c>
      <c r="I1882" s="36" t="str">
        <f>IF(AND(TimeSpend[[#This Row],[Personnel number]]&lt;&gt;"",TimeSpend[[#This Row],[Date]]&lt;&gt;""),TimeSpend[[#This Row],[End Time]],"")</f>
        <v/>
      </c>
      <c r="J1882" t="str">
        <f>IF(AND(TimeSpend[[#This Row],[Personnel number]]&lt;&gt;"",TimeSpend[[#This Row],[Date]]&lt;&gt;""),TimeSpend[[#This Row],[Location]],"")</f>
        <v/>
      </c>
      <c r="K1882" t="str">
        <f>IF(AND(TimeSpend[[#This Row],[Personnel number]]&lt;&gt;"",TimeSpend[[#This Row],[Date]]&lt;&gt;""),TimeSpend[[#This Row],[Task]],"")</f>
        <v/>
      </c>
      <c r="L1882" t="str">
        <f>IF(AND(TimeSpend[[#This Row],[Personnel number]]&lt;&gt;"",TimeSpend[[#This Row],[Date]]&lt;&gt;""),Utilization!$J$2,"")</f>
        <v/>
      </c>
      <c r="M1882" t="str">
        <f>IF(AND(TimeSpend[[#This Row],[Personnel number]]&lt;&gt;"",TimeSpend[[#This Row],[Date]]&lt;&gt;""),TimeSpend[[#This Row],[Employee Name]],"")</f>
        <v/>
      </c>
      <c r="N1882" t="str">
        <f t="shared" si="58"/>
        <v/>
      </c>
      <c r="O1882" t="str">
        <f t="shared" si="59"/>
        <v/>
      </c>
      <c r="P1882" t="str">
        <f>IF(D1882&lt;&gt;"",VLOOKUP(D1882,Projects!B:C,2,0),"")</f>
        <v/>
      </c>
    </row>
    <row r="1883" spans="1:16" x14ac:dyDescent="0.25">
      <c r="A1883" t="str">
        <f>UPPER(IF(AND(TimeSpend[[#This Row],[Personnel number]]&lt;&gt;"",TimeSpend[[#This Row],[Date]]&lt;&gt;""),TimeSpend[[#This Row],[Personnel number]],""))</f>
        <v/>
      </c>
      <c r="B1883" s="85" t="str">
        <f>IF(AND(TimeSpend[[#This Row],[Personnel number]]&lt;&gt;"",TimeSpend[[#This Row],[Date]]&lt;&gt;""),TEXT(TimeSpend[[#This Row],[Date]],"[$-409]yyyyMMdd"),"")</f>
        <v/>
      </c>
      <c r="C1883" s="33" t="str">
        <f>IF(AND(TimeSpend[[#This Row],[Personnel number]]&lt;&gt;"",TimeSpend[[#This Row],[Date]]&lt;&gt;""),SUBSTITUTE(TimeSpend[[#This Row],[Hours]],",","."),"")</f>
        <v/>
      </c>
      <c r="D1883" t="str">
        <f>IF(AND(TimeSpend[[#This Row],[Personnel number]]&lt;&gt;"",TimeSpend[[#This Row],[Date]]&lt;&gt;""),TimeSpend[[#This Row],[Network]],"")</f>
        <v/>
      </c>
      <c r="E1883" t="str">
        <f>IF(AND(TimeSpend[[#This Row],[Personnel number]]&lt;&gt;"",TimeSpend[[#This Row],[Date]]&lt;&gt;""),TimeSpend[[#This Row],[Network Description]],"")</f>
        <v/>
      </c>
      <c r="F1883" t="str">
        <f>IF(AND(TimeSpend[[#This Row],[Personnel number]]&lt;&gt;"",TimeSpend[[#This Row],[Date]]&lt;&gt;""),TimeSpend[[#This Row],[Activity]],"")</f>
        <v/>
      </c>
      <c r="G1883" t="str">
        <f>IF(AND(TimeSpend[[#This Row],[Personnel number]]&lt;&gt;"",TimeSpend[[#This Row],[Date]]&lt;&gt;""),TimeSpend[[#This Row],[Activity description]],"")</f>
        <v/>
      </c>
      <c r="H1883" s="36" t="str">
        <f>IF(AND(TimeSpend[[#This Row],[Personnel number]]&lt;&gt;"",TimeSpend[[#This Row],[Date]]&lt;&gt;""),TimeSpend[[#This Row],[Start Time]],"")</f>
        <v/>
      </c>
      <c r="I1883" s="36" t="str">
        <f>IF(AND(TimeSpend[[#This Row],[Personnel number]]&lt;&gt;"",TimeSpend[[#This Row],[Date]]&lt;&gt;""),TimeSpend[[#This Row],[End Time]],"")</f>
        <v/>
      </c>
      <c r="J1883" t="str">
        <f>IF(AND(TimeSpend[[#This Row],[Personnel number]]&lt;&gt;"",TimeSpend[[#This Row],[Date]]&lt;&gt;""),TimeSpend[[#This Row],[Location]],"")</f>
        <v/>
      </c>
      <c r="K1883" t="str">
        <f>IF(AND(TimeSpend[[#This Row],[Personnel number]]&lt;&gt;"",TimeSpend[[#This Row],[Date]]&lt;&gt;""),TimeSpend[[#This Row],[Task]],"")</f>
        <v/>
      </c>
      <c r="L1883" t="str">
        <f>IF(AND(TimeSpend[[#This Row],[Personnel number]]&lt;&gt;"",TimeSpend[[#This Row],[Date]]&lt;&gt;""),Utilization!$J$2,"")</f>
        <v/>
      </c>
      <c r="M1883" t="str">
        <f>IF(AND(TimeSpend[[#This Row],[Personnel number]]&lt;&gt;"",TimeSpend[[#This Row],[Date]]&lt;&gt;""),TimeSpend[[#This Row],[Employee Name]],"")</f>
        <v/>
      </c>
      <c r="N1883" t="str">
        <f t="shared" si="58"/>
        <v/>
      </c>
      <c r="O1883" t="str">
        <f t="shared" si="59"/>
        <v/>
      </c>
      <c r="P1883" t="str">
        <f>IF(D1883&lt;&gt;"",VLOOKUP(D1883,Projects!B:C,2,0),"")</f>
        <v/>
      </c>
    </row>
    <row r="1884" spans="1:16" x14ac:dyDescent="0.25">
      <c r="A1884" t="str">
        <f>UPPER(IF(AND(TimeSpend[[#This Row],[Personnel number]]&lt;&gt;"",TimeSpend[[#This Row],[Date]]&lt;&gt;""),TimeSpend[[#This Row],[Personnel number]],""))</f>
        <v/>
      </c>
      <c r="B1884" s="85" t="str">
        <f>IF(AND(TimeSpend[[#This Row],[Personnel number]]&lt;&gt;"",TimeSpend[[#This Row],[Date]]&lt;&gt;""),TEXT(TimeSpend[[#This Row],[Date]],"[$-409]yyyyMMdd"),"")</f>
        <v/>
      </c>
      <c r="C1884" s="33" t="str">
        <f>IF(AND(TimeSpend[[#This Row],[Personnel number]]&lt;&gt;"",TimeSpend[[#This Row],[Date]]&lt;&gt;""),SUBSTITUTE(TimeSpend[[#This Row],[Hours]],",","."),"")</f>
        <v/>
      </c>
      <c r="D1884" t="str">
        <f>IF(AND(TimeSpend[[#This Row],[Personnel number]]&lt;&gt;"",TimeSpend[[#This Row],[Date]]&lt;&gt;""),TimeSpend[[#This Row],[Network]],"")</f>
        <v/>
      </c>
      <c r="E1884" t="str">
        <f>IF(AND(TimeSpend[[#This Row],[Personnel number]]&lt;&gt;"",TimeSpend[[#This Row],[Date]]&lt;&gt;""),TimeSpend[[#This Row],[Network Description]],"")</f>
        <v/>
      </c>
      <c r="F1884" t="str">
        <f>IF(AND(TimeSpend[[#This Row],[Personnel number]]&lt;&gt;"",TimeSpend[[#This Row],[Date]]&lt;&gt;""),TimeSpend[[#This Row],[Activity]],"")</f>
        <v/>
      </c>
      <c r="G1884" t="str">
        <f>IF(AND(TimeSpend[[#This Row],[Personnel number]]&lt;&gt;"",TimeSpend[[#This Row],[Date]]&lt;&gt;""),TimeSpend[[#This Row],[Activity description]],"")</f>
        <v/>
      </c>
      <c r="H1884" s="36" t="str">
        <f>IF(AND(TimeSpend[[#This Row],[Personnel number]]&lt;&gt;"",TimeSpend[[#This Row],[Date]]&lt;&gt;""),TimeSpend[[#This Row],[Start Time]],"")</f>
        <v/>
      </c>
      <c r="I1884" s="36" t="str">
        <f>IF(AND(TimeSpend[[#This Row],[Personnel number]]&lt;&gt;"",TimeSpend[[#This Row],[Date]]&lt;&gt;""),TimeSpend[[#This Row],[End Time]],"")</f>
        <v/>
      </c>
      <c r="J1884" t="str">
        <f>IF(AND(TimeSpend[[#This Row],[Personnel number]]&lt;&gt;"",TimeSpend[[#This Row],[Date]]&lt;&gt;""),TimeSpend[[#This Row],[Location]],"")</f>
        <v/>
      </c>
      <c r="K1884" t="str">
        <f>IF(AND(TimeSpend[[#This Row],[Personnel number]]&lt;&gt;"",TimeSpend[[#This Row],[Date]]&lt;&gt;""),TimeSpend[[#This Row],[Task]],"")</f>
        <v/>
      </c>
      <c r="L1884" t="str">
        <f>IF(AND(TimeSpend[[#This Row],[Personnel number]]&lt;&gt;"",TimeSpend[[#This Row],[Date]]&lt;&gt;""),Utilization!$J$2,"")</f>
        <v/>
      </c>
      <c r="M1884" t="str">
        <f>IF(AND(TimeSpend[[#This Row],[Personnel number]]&lt;&gt;"",TimeSpend[[#This Row],[Date]]&lt;&gt;""),TimeSpend[[#This Row],[Employee Name]],"")</f>
        <v/>
      </c>
      <c r="N1884" t="str">
        <f t="shared" si="58"/>
        <v/>
      </c>
      <c r="O1884" t="str">
        <f t="shared" si="59"/>
        <v/>
      </c>
      <c r="P1884" t="str">
        <f>IF(D1884&lt;&gt;"",VLOOKUP(D1884,Projects!B:C,2,0),"")</f>
        <v/>
      </c>
    </row>
    <row r="1885" spans="1:16" x14ac:dyDescent="0.25">
      <c r="A1885" t="str">
        <f>UPPER(IF(AND(TimeSpend[[#This Row],[Personnel number]]&lt;&gt;"",TimeSpend[[#This Row],[Date]]&lt;&gt;""),TimeSpend[[#This Row],[Personnel number]],""))</f>
        <v/>
      </c>
      <c r="B1885" s="85" t="str">
        <f>IF(AND(TimeSpend[[#This Row],[Personnel number]]&lt;&gt;"",TimeSpend[[#This Row],[Date]]&lt;&gt;""),TEXT(TimeSpend[[#This Row],[Date]],"[$-409]yyyyMMdd"),"")</f>
        <v/>
      </c>
      <c r="C1885" s="33" t="str">
        <f>IF(AND(TimeSpend[[#This Row],[Personnel number]]&lt;&gt;"",TimeSpend[[#This Row],[Date]]&lt;&gt;""),SUBSTITUTE(TimeSpend[[#This Row],[Hours]],",","."),"")</f>
        <v/>
      </c>
      <c r="D1885" t="str">
        <f>IF(AND(TimeSpend[[#This Row],[Personnel number]]&lt;&gt;"",TimeSpend[[#This Row],[Date]]&lt;&gt;""),TimeSpend[[#This Row],[Network]],"")</f>
        <v/>
      </c>
      <c r="E1885" t="str">
        <f>IF(AND(TimeSpend[[#This Row],[Personnel number]]&lt;&gt;"",TimeSpend[[#This Row],[Date]]&lt;&gt;""),TimeSpend[[#This Row],[Network Description]],"")</f>
        <v/>
      </c>
      <c r="F1885" t="str">
        <f>IF(AND(TimeSpend[[#This Row],[Personnel number]]&lt;&gt;"",TimeSpend[[#This Row],[Date]]&lt;&gt;""),TimeSpend[[#This Row],[Activity]],"")</f>
        <v/>
      </c>
      <c r="G1885" t="str">
        <f>IF(AND(TimeSpend[[#This Row],[Personnel number]]&lt;&gt;"",TimeSpend[[#This Row],[Date]]&lt;&gt;""),TimeSpend[[#This Row],[Activity description]],"")</f>
        <v/>
      </c>
      <c r="H1885" s="36" t="str">
        <f>IF(AND(TimeSpend[[#This Row],[Personnel number]]&lt;&gt;"",TimeSpend[[#This Row],[Date]]&lt;&gt;""),TimeSpend[[#This Row],[Start Time]],"")</f>
        <v/>
      </c>
      <c r="I1885" s="36" t="str">
        <f>IF(AND(TimeSpend[[#This Row],[Personnel number]]&lt;&gt;"",TimeSpend[[#This Row],[Date]]&lt;&gt;""),TimeSpend[[#This Row],[End Time]],"")</f>
        <v/>
      </c>
      <c r="J1885" t="str">
        <f>IF(AND(TimeSpend[[#This Row],[Personnel number]]&lt;&gt;"",TimeSpend[[#This Row],[Date]]&lt;&gt;""),TimeSpend[[#This Row],[Location]],"")</f>
        <v/>
      </c>
      <c r="K1885" t="str">
        <f>IF(AND(TimeSpend[[#This Row],[Personnel number]]&lt;&gt;"",TimeSpend[[#This Row],[Date]]&lt;&gt;""),TimeSpend[[#This Row],[Task]],"")</f>
        <v/>
      </c>
      <c r="L1885" t="str">
        <f>IF(AND(TimeSpend[[#This Row],[Personnel number]]&lt;&gt;"",TimeSpend[[#This Row],[Date]]&lt;&gt;""),Utilization!$J$2,"")</f>
        <v/>
      </c>
      <c r="M1885" t="str">
        <f>IF(AND(TimeSpend[[#This Row],[Personnel number]]&lt;&gt;"",TimeSpend[[#This Row],[Date]]&lt;&gt;""),TimeSpend[[#This Row],[Employee Name]],"")</f>
        <v/>
      </c>
      <c r="N1885" t="str">
        <f t="shared" si="58"/>
        <v/>
      </c>
      <c r="O1885" t="str">
        <f t="shared" si="59"/>
        <v/>
      </c>
      <c r="P1885" t="str">
        <f>IF(D1885&lt;&gt;"",VLOOKUP(D1885,Projects!B:C,2,0),"")</f>
        <v/>
      </c>
    </row>
    <row r="1886" spans="1:16" x14ac:dyDescent="0.25">
      <c r="A1886" t="str">
        <f>UPPER(IF(AND(TimeSpend[[#This Row],[Personnel number]]&lt;&gt;"",TimeSpend[[#This Row],[Date]]&lt;&gt;""),TimeSpend[[#This Row],[Personnel number]],""))</f>
        <v/>
      </c>
      <c r="B1886" s="85" t="str">
        <f>IF(AND(TimeSpend[[#This Row],[Personnel number]]&lt;&gt;"",TimeSpend[[#This Row],[Date]]&lt;&gt;""),TEXT(TimeSpend[[#This Row],[Date]],"[$-409]yyyyMMdd"),"")</f>
        <v/>
      </c>
      <c r="C1886" s="33" t="str">
        <f>IF(AND(TimeSpend[[#This Row],[Personnel number]]&lt;&gt;"",TimeSpend[[#This Row],[Date]]&lt;&gt;""),SUBSTITUTE(TimeSpend[[#This Row],[Hours]],",","."),"")</f>
        <v/>
      </c>
      <c r="D1886" t="str">
        <f>IF(AND(TimeSpend[[#This Row],[Personnel number]]&lt;&gt;"",TimeSpend[[#This Row],[Date]]&lt;&gt;""),TimeSpend[[#This Row],[Network]],"")</f>
        <v/>
      </c>
      <c r="E1886" t="str">
        <f>IF(AND(TimeSpend[[#This Row],[Personnel number]]&lt;&gt;"",TimeSpend[[#This Row],[Date]]&lt;&gt;""),TimeSpend[[#This Row],[Network Description]],"")</f>
        <v/>
      </c>
      <c r="F1886" t="str">
        <f>IF(AND(TimeSpend[[#This Row],[Personnel number]]&lt;&gt;"",TimeSpend[[#This Row],[Date]]&lt;&gt;""),TimeSpend[[#This Row],[Activity]],"")</f>
        <v/>
      </c>
      <c r="G1886" t="str">
        <f>IF(AND(TimeSpend[[#This Row],[Personnel number]]&lt;&gt;"",TimeSpend[[#This Row],[Date]]&lt;&gt;""),TimeSpend[[#This Row],[Activity description]],"")</f>
        <v/>
      </c>
      <c r="H1886" s="36" t="str">
        <f>IF(AND(TimeSpend[[#This Row],[Personnel number]]&lt;&gt;"",TimeSpend[[#This Row],[Date]]&lt;&gt;""),TimeSpend[[#This Row],[Start Time]],"")</f>
        <v/>
      </c>
      <c r="I1886" s="36" t="str">
        <f>IF(AND(TimeSpend[[#This Row],[Personnel number]]&lt;&gt;"",TimeSpend[[#This Row],[Date]]&lt;&gt;""),TimeSpend[[#This Row],[End Time]],"")</f>
        <v/>
      </c>
      <c r="J1886" t="str">
        <f>IF(AND(TimeSpend[[#This Row],[Personnel number]]&lt;&gt;"",TimeSpend[[#This Row],[Date]]&lt;&gt;""),TimeSpend[[#This Row],[Location]],"")</f>
        <v/>
      </c>
      <c r="K1886" t="str">
        <f>IF(AND(TimeSpend[[#This Row],[Personnel number]]&lt;&gt;"",TimeSpend[[#This Row],[Date]]&lt;&gt;""),TimeSpend[[#This Row],[Task]],"")</f>
        <v/>
      </c>
      <c r="L1886" t="str">
        <f>IF(AND(TimeSpend[[#This Row],[Personnel number]]&lt;&gt;"",TimeSpend[[#This Row],[Date]]&lt;&gt;""),Utilization!$J$2,"")</f>
        <v/>
      </c>
      <c r="M1886" t="str">
        <f>IF(AND(TimeSpend[[#This Row],[Personnel number]]&lt;&gt;"",TimeSpend[[#This Row],[Date]]&lt;&gt;""),TimeSpend[[#This Row],[Employee Name]],"")</f>
        <v/>
      </c>
      <c r="N1886" t="str">
        <f t="shared" si="58"/>
        <v/>
      </c>
      <c r="O1886" t="str">
        <f t="shared" si="59"/>
        <v/>
      </c>
      <c r="P1886" t="str">
        <f>IF(D1886&lt;&gt;"",VLOOKUP(D1886,Projects!B:C,2,0),"")</f>
        <v/>
      </c>
    </row>
    <row r="1887" spans="1:16" x14ac:dyDescent="0.25">
      <c r="A1887" t="str">
        <f>UPPER(IF(AND(TimeSpend[[#This Row],[Personnel number]]&lt;&gt;"",TimeSpend[[#This Row],[Date]]&lt;&gt;""),TimeSpend[[#This Row],[Personnel number]],""))</f>
        <v/>
      </c>
      <c r="B1887" s="85" t="str">
        <f>IF(AND(TimeSpend[[#This Row],[Personnel number]]&lt;&gt;"",TimeSpend[[#This Row],[Date]]&lt;&gt;""),TEXT(TimeSpend[[#This Row],[Date]],"[$-409]yyyyMMdd"),"")</f>
        <v/>
      </c>
      <c r="C1887" s="33" t="str">
        <f>IF(AND(TimeSpend[[#This Row],[Personnel number]]&lt;&gt;"",TimeSpend[[#This Row],[Date]]&lt;&gt;""),SUBSTITUTE(TimeSpend[[#This Row],[Hours]],",","."),"")</f>
        <v/>
      </c>
      <c r="D1887" t="str">
        <f>IF(AND(TimeSpend[[#This Row],[Personnel number]]&lt;&gt;"",TimeSpend[[#This Row],[Date]]&lt;&gt;""),TimeSpend[[#This Row],[Network]],"")</f>
        <v/>
      </c>
      <c r="E1887" t="str">
        <f>IF(AND(TimeSpend[[#This Row],[Personnel number]]&lt;&gt;"",TimeSpend[[#This Row],[Date]]&lt;&gt;""),TimeSpend[[#This Row],[Network Description]],"")</f>
        <v/>
      </c>
      <c r="F1887" t="str">
        <f>IF(AND(TimeSpend[[#This Row],[Personnel number]]&lt;&gt;"",TimeSpend[[#This Row],[Date]]&lt;&gt;""),TimeSpend[[#This Row],[Activity]],"")</f>
        <v/>
      </c>
      <c r="G1887" t="str">
        <f>IF(AND(TimeSpend[[#This Row],[Personnel number]]&lt;&gt;"",TimeSpend[[#This Row],[Date]]&lt;&gt;""),TimeSpend[[#This Row],[Activity description]],"")</f>
        <v/>
      </c>
      <c r="H1887" s="36" t="str">
        <f>IF(AND(TimeSpend[[#This Row],[Personnel number]]&lt;&gt;"",TimeSpend[[#This Row],[Date]]&lt;&gt;""),TimeSpend[[#This Row],[Start Time]],"")</f>
        <v/>
      </c>
      <c r="I1887" s="36" t="str">
        <f>IF(AND(TimeSpend[[#This Row],[Personnel number]]&lt;&gt;"",TimeSpend[[#This Row],[Date]]&lt;&gt;""),TimeSpend[[#This Row],[End Time]],"")</f>
        <v/>
      </c>
      <c r="J1887" t="str">
        <f>IF(AND(TimeSpend[[#This Row],[Personnel number]]&lt;&gt;"",TimeSpend[[#This Row],[Date]]&lt;&gt;""),TimeSpend[[#This Row],[Location]],"")</f>
        <v/>
      </c>
      <c r="K1887" t="str">
        <f>IF(AND(TimeSpend[[#This Row],[Personnel number]]&lt;&gt;"",TimeSpend[[#This Row],[Date]]&lt;&gt;""),TimeSpend[[#This Row],[Task]],"")</f>
        <v/>
      </c>
      <c r="L1887" t="str">
        <f>IF(AND(TimeSpend[[#This Row],[Personnel number]]&lt;&gt;"",TimeSpend[[#This Row],[Date]]&lt;&gt;""),Utilization!$J$2,"")</f>
        <v/>
      </c>
      <c r="M1887" t="str">
        <f>IF(AND(TimeSpend[[#This Row],[Personnel number]]&lt;&gt;"",TimeSpend[[#This Row],[Date]]&lt;&gt;""),TimeSpend[[#This Row],[Employee Name]],"")</f>
        <v/>
      </c>
      <c r="N1887" t="str">
        <f t="shared" si="58"/>
        <v/>
      </c>
      <c r="O1887" t="str">
        <f t="shared" si="59"/>
        <v/>
      </c>
      <c r="P1887" t="str">
        <f>IF(D1887&lt;&gt;"",VLOOKUP(D1887,Projects!B:C,2,0),"")</f>
        <v/>
      </c>
    </row>
    <row r="1888" spans="1:16" x14ac:dyDescent="0.25">
      <c r="A1888" t="str">
        <f>UPPER(IF(AND(TimeSpend[[#This Row],[Personnel number]]&lt;&gt;"",TimeSpend[[#This Row],[Date]]&lt;&gt;""),TimeSpend[[#This Row],[Personnel number]],""))</f>
        <v/>
      </c>
      <c r="B1888" s="85" t="str">
        <f>IF(AND(TimeSpend[[#This Row],[Personnel number]]&lt;&gt;"",TimeSpend[[#This Row],[Date]]&lt;&gt;""),TEXT(TimeSpend[[#This Row],[Date]],"[$-409]yyyyMMdd"),"")</f>
        <v/>
      </c>
      <c r="C1888" s="33" t="str">
        <f>IF(AND(TimeSpend[[#This Row],[Personnel number]]&lt;&gt;"",TimeSpend[[#This Row],[Date]]&lt;&gt;""),SUBSTITUTE(TimeSpend[[#This Row],[Hours]],",","."),"")</f>
        <v/>
      </c>
      <c r="D1888" t="str">
        <f>IF(AND(TimeSpend[[#This Row],[Personnel number]]&lt;&gt;"",TimeSpend[[#This Row],[Date]]&lt;&gt;""),TimeSpend[[#This Row],[Network]],"")</f>
        <v/>
      </c>
      <c r="E1888" t="str">
        <f>IF(AND(TimeSpend[[#This Row],[Personnel number]]&lt;&gt;"",TimeSpend[[#This Row],[Date]]&lt;&gt;""),TimeSpend[[#This Row],[Network Description]],"")</f>
        <v/>
      </c>
      <c r="F1888" t="str">
        <f>IF(AND(TimeSpend[[#This Row],[Personnel number]]&lt;&gt;"",TimeSpend[[#This Row],[Date]]&lt;&gt;""),TimeSpend[[#This Row],[Activity]],"")</f>
        <v/>
      </c>
      <c r="G1888" t="str">
        <f>IF(AND(TimeSpend[[#This Row],[Personnel number]]&lt;&gt;"",TimeSpend[[#This Row],[Date]]&lt;&gt;""),TimeSpend[[#This Row],[Activity description]],"")</f>
        <v/>
      </c>
      <c r="H1888" s="36" t="str">
        <f>IF(AND(TimeSpend[[#This Row],[Personnel number]]&lt;&gt;"",TimeSpend[[#This Row],[Date]]&lt;&gt;""),TimeSpend[[#This Row],[Start Time]],"")</f>
        <v/>
      </c>
      <c r="I1888" s="36" t="str">
        <f>IF(AND(TimeSpend[[#This Row],[Personnel number]]&lt;&gt;"",TimeSpend[[#This Row],[Date]]&lt;&gt;""),TimeSpend[[#This Row],[End Time]],"")</f>
        <v/>
      </c>
      <c r="J1888" t="str">
        <f>IF(AND(TimeSpend[[#This Row],[Personnel number]]&lt;&gt;"",TimeSpend[[#This Row],[Date]]&lt;&gt;""),TimeSpend[[#This Row],[Location]],"")</f>
        <v/>
      </c>
      <c r="K1888" t="str">
        <f>IF(AND(TimeSpend[[#This Row],[Personnel number]]&lt;&gt;"",TimeSpend[[#This Row],[Date]]&lt;&gt;""),TimeSpend[[#This Row],[Task]],"")</f>
        <v/>
      </c>
      <c r="L1888" t="str">
        <f>IF(AND(TimeSpend[[#This Row],[Personnel number]]&lt;&gt;"",TimeSpend[[#This Row],[Date]]&lt;&gt;""),Utilization!$J$2,"")</f>
        <v/>
      </c>
      <c r="M1888" t="str">
        <f>IF(AND(TimeSpend[[#This Row],[Personnel number]]&lt;&gt;"",TimeSpend[[#This Row],[Date]]&lt;&gt;""),TimeSpend[[#This Row],[Employee Name]],"")</f>
        <v/>
      </c>
      <c r="N1888" t="str">
        <f t="shared" si="58"/>
        <v/>
      </c>
      <c r="O1888" t="str">
        <f t="shared" si="59"/>
        <v/>
      </c>
      <c r="P1888" t="str">
        <f>IF(D1888&lt;&gt;"",VLOOKUP(D1888,Projects!B:C,2,0),"")</f>
        <v/>
      </c>
    </row>
    <row r="1889" spans="1:16" x14ac:dyDescent="0.25">
      <c r="A1889" t="str">
        <f>UPPER(IF(AND(TimeSpend[[#This Row],[Personnel number]]&lt;&gt;"",TimeSpend[[#This Row],[Date]]&lt;&gt;""),TimeSpend[[#This Row],[Personnel number]],""))</f>
        <v/>
      </c>
      <c r="B1889" s="85" t="str">
        <f>IF(AND(TimeSpend[[#This Row],[Personnel number]]&lt;&gt;"",TimeSpend[[#This Row],[Date]]&lt;&gt;""),TEXT(TimeSpend[[#This Row],[Date]],"[$-409]yyyyMMdd"),"")</f>
        <v/>
      </c>
      <c r="C1889" s="33" t="str">
        <f>IF(AND(TimeSpend[[#This Row],[Personnel number]]&lt;&gt;"",TimeSpend[[#This Row],[Date]]&lt;&gt;""),SUBSTITUTE(TimeSpend[[#This Row],[Hours]],",","."),"")</f>
        <v/>
      </c>
      <c r="D1889" t="str">
        <f>IF(AND(TimeSpend[[#This Row],[Personnel number]]&lt;&gt;"",TimeSpend[[#This Row],[Date]]&lt;&gt;""),TimeSpend[[#This Row],[Network]],"")</f>
        <v/>
      </c>
      <c r="E1889" t="str">
        <f>IF(AND(TimeSpend[[#This Row],[Personnel number]]&lt;&gt;"",TimeSpend[[#This Row],[Date]]&lt;&gt;""),TimeSpend[[#This Row],[Network Description]],"")</f>
        <v/>
      </c>
      <c r="F1889" t="str">
        <f>IF(AND(TimeSpend[[#This Row],[Personnel number]]&lt;&gt;"",TimeSpend[[#This Row],[Date]]&lt;&gt;""),TimeSpend[[#This Row],[Activity]],"")</f>
        <v/>
      </c>
      <c r="G1889" t="str">
        <f>IF(AND(TimeSpend[[#This Row],[Personnel number]]&lt;&gt;"",TimeSpend[[#This Row],[Date]]&lt;&gt;""),TimeSpend[[#This Row],[Activity description]],"")</f>
        <v/>
      </c>
      <c r="H1889" s="36" t="str">
        <f>IF(AND(TimeSpend[[#This Row],[Personnel number]]&lt;&gt;"",TimeSpend[[#This Row],[Date]]&lt;&gt;""),TimeSpend[[#This Row],[Start Time]],"")</f>
        <v/>
      </c>
      <c r="I1889" s="36" t="str">
        <f>IF(AND(TimeSpend[[#This Row],[Personnel number]]&lt;&gt;"",TimeSpend[[#This Row],[Date]]&lt;&gt;""),TimeSpend[[#This Row],[End Time]],"")</f>
        <v/>
      </c>
      <c r="J1889" t="str">
        <f>IF(AND(TimeSpend[[#This Row],[Personnel number]]&lt;&gt;"",TimeSpend[[#This Row],[Date]]&lt;&gt;""),TimeSpend[[#This Row],[Location]],"")</f>
        <v/>
      </c>
      <c r="K1889" t="str">
        <f>IF(AND(TimeSpend[[#This Row],[Personnel number]]&lt;&gt;"",TimeSpend[[#This Row],[Date]]&lt;&gt;""),TimeSpend[[#This Row],[Task]],"")</f>
        <v/>
      </c>
      <c r="L1889" t="str">
        <f>IF(AND(TimeSpend[[#This Row],[Personnel number]]&lt;&gt;"",TimeSpend[[#This Row],[Date]]&lt;&gt;""),Utilization!$J$2,"")</f>
        <v/>
      </c>
      <c r="M1889" t="str">
        <f>IF(AND(TimeSpend[[#This Row],[Personnel number]]&lt;&gt;"",TimeSpend[[#This Row],[Date]]&lt;&gt;""),TimeSpend[[#This Row],[Employee Name]],"")</f>
        <v/>
      </c>
      <c r="N1889" t="str">
        <f t="shared" si="58"/>
        <v/>
      </c>
      <c r="O1889" t="str">
        <f t="shared" si="59"/>
        <v/>
      </c>
      <c r="P1889" t="str">
        <f>IF(D1889&lt;&gt;"",VLOOKUP(D1889,Projects!B:C,2,0),"")</f>
        <v/>
      </c>
    </row>
    <row r="1890" spans="1:16" x14ac:dyDescent="0.25">
      <c r="A1890" t="str">
        <f>UPPER(IF(AND(TimeSpend[[#This Row],[Personnel number]]&lt;&gt;"",TimeSpend[[#This Row],[Date]]&lt;&gt;""),TimeSpend[[#This Row],[Personnel number]],""))</f>
        <v/>
      </c>
      <c r="B1890" s="85" t="str">
        <f>IF(AND(TimeSpend[[#This Row],[Personnel number]]&lt;&gt;"",TimeSpend[[#This Row],[Date]]&lt;&gt;""),TEXT(TimeSpend[[#This Row],[Date]],"[$-409]yyyyMMdd"),"")</f>
        <v/>
      </c>
      <c r="C1890" s="33" t="str">
        <f>IF(AND(TimeSpend[[#This Row],[Personnel number]]&lt;&gt;"",TimeSpend[[#This Row],[Date]]&lt;&gt;""),SUBSTITUTE(TimeSpend[[#This Row],[Hours]],",","."),"")</f>
        <v/>
      </c>
      <c r="D1890" t="str">
        <f>IF(AND(TimeSpend[[#This Row],[Personnel number]]&lt;&gt;"",TimeSpend[[#This Row],[Date]]&lt;&gt;""),TimeSpend[[#This Row],[Network]],"")</f>
        <v/>
      </c>
      <c r="E1890" t="str">
        <f>IF(AND(TimeSpend[[#This Row],[Personnel number]]&lt;&gt;"",TimeSpend[[#This Row],[Date]]&lt;&gt;""),TimeSpend[[#This Row],[Network Description]],"")</f>
        <v/>
      </c>
      <c r="F1890" t="str">
        <f>IF(AND(TimeSpend[[#This Row],[Personnel number]]&lt;&gt;"",TimeSpend[[#This Row],[Date]]&lt;&gt;""),TimeSpend[[#This Row],[Activity]],"")</f>
        <v/>
      </c>
      <c r="G1890" t="str">
        <f>IF(AND(TimeSpend[[#This Row],[Personnel number]]&lt;&gt;"",TimeSpend[[#This Row],[Date]]&lt;&gt;""),TimeSpend[[#This Row],[Activity description]],"")</f>
        <v/>
      </c>
      <c r="H1890" s="36" t="str">
        <f>IF(AND(TimeSpend[[#This Row],[Personnel number]]&lt;&gt;"",TimeSpend[[#This Row],[Date]]&lt;&gt;""),TimeSpend[[#This Row],[Start Time]],"")</f>
        <v/>
      </c>
      <c r="I1890" s="36" t="str">
        <f>IF(AND(TimeSpend[[#This Row],[Personnel number]]&lt;&gt;"",TimeSpend[[#This Row],[Date]]&lt;&gt;""),TimeSpend[[#This Row],[End Time]],"")</f>
        <v/>
      </c>
      <c r="J1890" t="str">
        <f>IF(AND(TimeSpend[[#This Row],[Personnel number]]&lt;&gt;"",TimeSpend[[#This Row],[Date]]&lt;&gt;""),TimeSpend[[#This Row],[Location]],"")</f>
        <v/>
      </c>
      <c r="K1890" t="str">
        <f>IF(AND(TimeSpend[[#This Row],[Personnel number]]&lt;&gt;"",TimeSpend[[#This Row],[Date]]&lt;&gt;""),TimeSpend[[#This Row],[Task]],"")</f>
        <v/>
      </c>
      <c r="L1890" t="str">
        <f>IF(AND(TimeSpend[[#This Row],[Personnel number]]&lt;&gt;"",TimeSpend[[#This Row],[Date]]&lt;&gt;""),Utilization!$J$2,"")</f>
        <v/>
      </c>
      <c r="M1890" t="str">
        <f>IF(AND(TimeSpend[[#This Row],[Personnel number]]&lt;&gt;"",TimeSpend[[#This Row],[Date]]&lt;&gt;""),TimeSpend[[#This Row],[Employee Name]],"")</f>
        <v/>
      </c>
      <c r="N1890" t="str">
        <f t="shared" si="58"/>
        <v/>
      </c>
      <c r="O1890" t="str">
        <f t="shared" si="59"/>
        <v/>
      </c>
      <c r="P1890" t="str">
        <f>IF(D1890&lt;&gt;"",VLOOKUP(D1890,Projects!B:C,2,0),"")</f>
        <v/>
      </c>
    </row>
    <row r="1891" spans="1:16" x14ac:dyDescent="0.25">
      <c r="A1891" t="str">
        <f>UPPER(IF(AND(TimeSpend[[#This Row],[Personnel number]]&lt;&gt;"",TimeSpend[[#This Row],[Date]]&lt;&gt;""),TimeSpend[[#This Row],[Personnel number]],""))</f>
        <v/>
      </c>
      <c r="B1891" s="85" t="str">
        <f>IF(AND(TimeSpend[[#This Row],[Personnel number]]&lt;&gt;"",TimeSpend[[#This Row],[Date]]&lt;&gt;""),TEXT(TimeSpend[[#This Row],[Date]],"[$-409]yyyyMMdd"),"")</f>
        <v/>
      </c>
      <c r="C1891" s="33" t="str">
        <f>IF(AND(TimeSpend[[#This Row],[Personnel number]]&lt;&gt;"",TimeSpend[[#This Row],[Date]]&lt;&gt;""),SUBSTITUTE(TimeSpend[[#This Row],[Hours]],",","."),"")</f>
        <v/>
      </c>
      <c r="D1891" t="str">
        <f>IF(AND(TimeSpend[[#This Row],[Personnel number]]&lt;&gt;"",TimeSpend[[#This Row],[Date]]&lt;&gt;""),TimeSpend[[#This Row],[Network]],"")</f>
        <v/>
      </c>
      <c r="E1891" t="str">
        <f>IF(AND(TimeSpend[[#This Row],[Personnel number]]&lt;&gt;"",TimeSpend[[#This Row],[Date]]&lt;&gt;""),TimeSpend[[#This Row],[Network Description]],"")</f>
        <v/>
      </c>
      <c r="F1891" t="str">
        <f>IF(AND(TimeSpend[[#This Row],[Personnel number]]&lt;&gt;"",TimeSpend[[#This Row],[Date]]&lt;&gt;""),TimeSpend[[#This Row],[Activity]],"")</f>
        <v/>
      </c>
      <c r="G1891" t="str">
        <f>IF(AND(TimeSpend[[#This Row],[Personnel number]]&lt;&gt;"",TimeSpend[[#This Row],[Date]]&lt;&gt;""),TimeSpend[[#This Row],[Activity description]],"")</f>
        <v/>
      </c>
      <c r="H1891" s="36" t="str">
        <f>IF(AND(TimeSpend[[#This Row],[Personnel number]]&lt;&gt;"",TimeSpend[[#This Row],[Date]]&lt;&gt;""),TimeSpend[[#This Row],[Start Time]],"")</f>
        <v/>
      </c>
      <c r="I1891" s="36" t="str">
        <f>IF(AND(TimeSpend[[#This Row],[Personnel number]]&lt;&gt;"",TimeSpend[[#This Row],[Date]]&lt;&gt;""),TimeSpend[[#This Row],[End Time]],"")</f>
        <v/>
      </c>
      <c r="J1891" t="str">
        <f>IF(AND(TimeSpend[[#This Row],[Personnel number]]&lt;&gt;"",TimeSpend[[#This Row],[Date]]&lt;&gt;""),TimeSpend[[#This Row],[Location]],"")</f>
        <v/>
      </c>
      <c r="K1891" t="str">
        <f>IF(AND(TimeSpend[[#This Row],[Personnel number]]&lt;&gt;"",TimeSpend[[#This Row],[Date]]&lt;&gt;""),TimeSpend[[#This Row],[Task]],"")</f>
        <v/>
      </c>
      <c r="L1891" t="str">
        <f>IF(AND(TimeSpend[[#This Row],[Personnel number]]&lt;&gt;"",TimeSpend[[#This Row],[Date]]&lt;&gt;""),Utilization!$J$2,"")</f>
        <v/>
      </c>
      <c r="M1891" t="str">
        <f>IF(AND(TimeSpend[[#This Row],[Personnel number]]&lt;&gt;"",TimeSpend[[#This Row],[Date]]&lt;&gt;""),TimeSpend[[#This Row],[Employee Name]],"")</f>
        <v/>
      </c>
      <c r="N1891" t="str">
        <f t="shared" si="58"/>
        <v/>
      </c>
      <c r="O1891" t="str">
        <f t="shared" si="59"/>
        <v/>
      </c>
      <c r="P1891" t="str">
        <f>IF(D1891&lt;&gt;"",VLOOKUP(D1891,Projects!B:C,2,0),"")</f>
        <v/>
      </c>
    </row>
    <row r="1892" spans="1:16" x14ac:dyDescent="0.25">
      <c r="A1892" t="str">
        <f>UPPER(IF(AND(TimeSpend[[#This Row],[Personnel number]]&lt;&gt;"",TimeSpend[[#This Row],[Date]]&lt;&gt;""),TimeSpend[[#This Row],[Personnel number]],""))</f>
        <v/>
      </c>
      <c r="B1892" s="85" t="str">
        <f>IF(AND(TimeSpend[[#This Row],[Personnel number]]&lt;&gt;"",TimeSpend[[#This Row],[Date]]&lt;&gt;""),TEXT(TimeSpend[[#This Row],[Date]],"[$-409]yyyyMMdd"),"")</f>
        <v/>
      </c>
      <c r="C1892" s="33" t="str">
        <f>IF(AND(TimeSpend[[#This Row],[Personnel number]]&lt;&gt;"",TimeSpend[[#This Row],[Date]]&lt;&gt;""),SUBSTITUTE(TimeSpend[[#This Row],[Hours]],",","."),"")</f>
        <v/>
      </c>
      <c r="D1892" t="str">
        <f>IF(AND(TimeSpend[[#This Row],[Personnel number]]&lt;&gt;"",TimeSpend[[#This Row],[Date]]&lt;&gt;""),TimeSpend[[#This Row],[Network]],"")</f>
        <v/>
      </c>
      <c r="E1892" t="str">
        <f>IF(AND(TimeSpend[[#This Row],[Personnel number]]&lt;&gt;"",TimeSpend[[#This Row],[Date]]&lt;&gt;""),TimeSpend[[#This Row],[Network Description]],"")</f>
        <v/>
      </c>
      <c r="F1892" t="str">
        <f>IF(AND(TimeSpend[[#This Row],[Personnel number]]&lt;&gt;"",TimeSpend[[#This Row],[Date]]&lt;&gt;""),TimeSpend[[#This Row],[Activity]],"")</f>
        <v/>
      </c>
      <c r="G1892" t="str">
        <f>IF(AND(TimeSpend[[#This Row],[Personnel number]]&lt;&gt;"",TimeSpend[[#This Row],[Date]]&lt;&gt;""),TimeSpend[[#This Row],[Activity description]],"")</f>
        <v/>
      </c>
      <c r="H1892" s="36" t="str">
        <f>IF(AND(TimeSpend[[#This Row],[Personnel number]]&lt;&gt;"",TimeSpend[[#This Row],[Date]]&lt;&gt;""),TimeSpend[[#This Row],[Start Time]],"")</f>
        <v/>
      </c>
      <c r="I1892" s="36" t="str">
        <f>IF(AND(TimeSpend[[#This Row],[Personnel number]]&lt;&gt;"",TimeSpend[[#This Row],[Date]]&lt;&gt;""),TimeSpend[[#This Row],[End Time]],"")</f>
        <v/>
      </c>
      <c r="J1892" t="str">
        <f>IF(AND(TimeSpend[[#This Row],[Personnel number]]&lt;&gt;"",TimeSpend[[#This Row],[Date]]&lt;&gt;""),TimeSpend[[#This Row],[Location]],"")</f>
        <v/>
      </c>
      <c r="K1892" t="str">
        <f>IF(AND(TimeSpend[[#This Row],[Personnel number]]&lt;&gt;"",TimeSpend[[#This Row],[Date]]&lt;&gt;""),TimeSpend[[#This Row],[Task]],"")</f>
        <v/>
      </c>
      <c r="L1892" t="str">
        <f>IF(AND(TimeSpend[[#This Row],[Personnel number]]&lt;&gt;"",TimeSpend[[#This Row],[Date]]&lt;&gt;""),Utilization!$J$2,"")</f>
        <v/>
      </c>
      <c r="M1892" t="str">
        <f>IF(AND(TimeSpend[[#This Row],[Personnel number]]&lt;&gt;"",TimeSpend[[#This Row],[Date]]&lt;&gt;""),TimeSpend[[#This Row],[Employee Name]],"")</f>
        <v/>
      </c>
      <c r="N1892" t="str">
        <f t="shared" si="58"/>
        <v/>
      </c>
      <c r="O1892" t="str">
        <f t="shared" si="59"/>
        <v/>
      </c>
      <c r="P1892" t="str">
        <f>IF(D1892&lt;&gt;"",VLOOKUP(D1892,Projects!B:C,2,0),"")</f>
        <v/>
      </c>
    </row>
    <row r="1893" spans="1:16" x14ac:dyDescent="0.25">
      <c r="A1893" t="str">
        <f>UPPER(IF(AND(TimeSpend[[#This Row],[Personnel number]]&lt;&gt;"",TimeSpend[[#This Row],[Date]]&lt;&gt;""),TimeSpend[[#This Row],[Personnel number]],""))</f>
        <v/>
      </c>
      <c r="B1893" s="85" t="str">
        <f>IF(AND(TimeSpend[[#This Row],[Personnel number]]&lt;&gt;"",TimeSpend[[#This Row],[Date]]&lt;&gt;""),TEXT(TimeSpend[[#This Row],[Date]],"[$-409]yyyyMMdd"),"")</f>
        <v/>
      </c>
      <c r="C1893" s="33" t="str">
        <f>IF(AND(TimeSpend[[#This Row],[Personnel number]]&lt;&gt;"",TimeSpend[[#This Row],[Date]]&lt;&gt;""),SUBSTITUTE(TimeSpend[[#This Row],[Hours]],",","."),"")</f>
        <v/>
      </c>
      <c r="D1893" t="str">
        <f>IF(AND(TimeSpend[[#This Row],[Personnel number]]&lt;&gt;"",TimeSpend[[#This Row],[Date]]&lt;&gt;""),TimeSpend[[#This Row],[Network]],"")</f>
        <v/>
      </c>
      <c r="E1893" t="str">
        <f>IF(AND(TimeSpend[[#This Row],[Personnel number]]&lt;&gt;"",TimeSpend[[#This Row],[Date]]&lt;&gt;""),TimeSpend[[#This Row],[Network Description]],"")</f>
        <v/>
      </c>
      <c r="F1893" t="str">
        <f>IF(AND(TimeSpend[[#This Row],[Personnel number]]&lt;&gt;"",TimeSpend[[#This Row],[Date]]&lt;&gt;""),TimeSpend[[#This Row],[Activity]],"")</f>
        <v/>
      </c>
      <c r="G1893" t="str">
        <f>IF(AND(TimeSpend[[#This Row],[Personnel number]]&lt;&gt;"",TimeSpend[[#This Row],[Date]]&lt;&gt;""),TimeSpend[[#This Row],[Activity description]],"")</f>
        <v/>
      </c>
      <c r="H1893" s="36" t="str">
        <f>IF(AND(TimeSpend[[#This Row],[Personnel number]]&lt;&gt;"",TimeSpend[[#This Row],[Date]]&lt;&gt;""),TimeSpend[[#This Row],[Start Time]],"")</f>
        <v/>
      </c>
      <c r="I1893" s="36" t="str">
        <f>IF(AND(TimeSpend[[#This Row],[Personnel number]]&lt;&gt;"",TimeSpend[[#This Row],[Date]]&lt;&gt;""),TimeSpend[[#This Row],[End Time]],"")</f>
        <v/>
      </c>
      <c r="J1893" t="str">
        <f>IF(AND(TimeSpend[[#This Row],[Personnel number]]&lt;&gt;"",TimeSpend[[#This Row],[Date]]&lt;&gt;""),TimeSpend[[#This Row],[Location]],"")</f>
        <v/>
      </c>
      <c r="K1893" t="str">
        <f>IF(AND(TimeSpend[[#This Row],[Personnel number]]&lt;&gt;"",TimeSpend[[#This Row],[Date]]&lt;&gt;""),TimeSpend[[#This Row],[Task]],"")</f>
        <v/>
      </c>
      <c r="L1893" t="str">
        <f>IF(AND(TimeSpend[[#This Row],[Personnel number]]&lt;&gt;"",TimeSpend[[#This Row],[Date]]&lt;&gt;""),Utilization!$J$2,"")</f>
        <v/>
      </c>
      <c r="M1893" t="str">
        <f>IF(AND(TimeSpend[[#This Row],[Personnel number]]&lt;&gt;"",TimeSpend[[#This Row],[Date]]&lt;&gt;""),TimeSpend[[#This Row],[Employee Name]],"")</f>
        <v/>
      </c>
      <c r="N1893" t="str">
        <f t="shared" si="58"/>
        <v/>
      </c>
      <c r="O1893" t="str">
        <f t="shared" si="59"/>
        <v/>
      </c>
      <c r="P1893" t="str">
        <f>IF(D1893&lt;&gt;"",VLOOKUP(D1893,Projects!B:C,2,0),"")</f>
        <v/>
      </c>
    </row>
    <row r="1894" spans="1:16" x14ac:dyDescent="0.25">
      <c r="A1894" t="str">
        <f>UPPER(IF(AND(TimeSpend[[#This Row],[Personnel number]]&lt;&gt;"",TimeSpend[[#This Row],[Date]]&lt;&gt;""),TimeSpend[[#This Row],[Personnel number]],""))</f>
        <v/>
      </c>
      <c r="B1894" s="85" t="str">
        <f>IF(AND(TimeSpend[[#This Row],[Personnel number]]&lt;&gt;"",TimeSpend[[#This Row],[Date]]&lt;&gt;""),TEXT(TimeSpend[[#This Row],[Date]],"[$-409]yyyyMMdd"),"")</f>
        <v/>
      </c>
      <c r="C1894" s="33" t="str">
        <f>IF(AND(TimeSpend[[#This Row],[Personnel number]]&lt;&gt;"",TimeSpend[[#This Row],[Date]]&lt;&gt;""),SUBSTITUTE(TimeSpend[[#This Row],[Hours]],",","."),"")</f>
        <v/>
      </c>
      <c r="D1894" t="str">
        <f>IF(AND(TimeSpend[[#This Row],[Personnel number]]&lt;&gt;"",TimeSpend[[#This Row],[Date]]&lt;&gt;""),TimeSpend[[#This Row],[Network]],"")</f>
        <v/>
      </c>
      <c r="E1894" t="str">
        <f>IF(AND(TimeSpend[[#This Row],[Personnel number]]&lt;&gt;"",TimeSpend[[#This Row],[Date]]&lt;&gt;""),TimeSpend[[#This Row],[Network Description]],"")</f>
        <v/>
      </c>
      <c r="F1894" t="str">
        <f>IF(AND(TimeSpend[[#This Row],[Personnel number]]&lt;&gt;"",TimeSpend[[#This Row],[Date]]&lt;&gt;""),TimeSpend[[#This Row],[Activity]],"")</f>
        <v/>
      </c>
      <c r="G1894" t="str">
        <f>IF(AND(TimeSpend[[#This Row],[Personnel number]]&lt;&gt;"",TimeSpend[[#This Row],[Date]]&lt;&gt;""),TimeSpend[[#This Row],[Activity description]],"")</f>
        <v/>
      </c>
      <c r="H1894" s="36" t="str">
        <f>IF(AND(TimeSpend[[#This Row],[Personnel number]]&lt;&gt;"",TimeSpend[[#This Row],[Date]]&lt;&gt;""),TimeSpend[[#This Row],[Start Time]],"")</f>
        <v/>
      </c>
      <c r="I1894" s="36" t="str">
        <f>IF(AND(TimeSpend[[#This Row],[Personnel number]]&lt;&gt;"",TimeSpend[[#This Row],[Date]]&lt;&gt;""),TimeSpend[[#This Row],[End Time]],"")</f>
        <v/>
      </c>
      <c r="J1894" t="str">
        <f>IF(AND(TimeSpend[[#This Row],[Personnel number]]&lt;&gt;"",TimeSpend[[#This Row],[Date]]&lt;&gt;""),TimeSpend[[#This Row],[Location]],"")</f>
        <v/>
      </c>
      <c r="K1894" t="str">
        <f>IF(AND(TimeSpend[[#This Row],[Personnel number]]&lt;&gt;"",TimeSpend[[#This Row],[Date]]&lt;&gt;""),TimeSpend[[#This Row],[Task]],"")</f>
        <v/>
      </c>
      <c r="L1894" t="str">
        <f>IF(AND(TimeSpend[[#This Row],[Personnel number]]&lt;&gt;"",TimeSpend[[#This Row],[Date]]&lt;&gt;""),Utilization!$J$2,"")</f>
        <v/>
      </c>
      <c r="M1894" t="str">
        <f>IF(AND(TimeSpend[[#This Row],[Personnel number]]&lt;&gt;"",TimeSpend[[#This Row],[Date]]&lt;&gt;""),TimeSpend[[#This Row],[Employee Name]],"")</f>
        <v/>
      </c>
      <c r="N1894" t="str">
        <f t="shared" si="58"/>
        <v/>
      </c>
      <c r="O1894" t="str">
        <f t="shared" si="59"/>
        <v/>
      </c>
      <c r="P1894" t="str">
        <f>IF(D1894&lt;&gt;"",VLOOKUP(D1894,Projects!B:C,2,0),"")</f>
        <v/>
      </c>
    </row>
    <row r="1895" spans="1:16" x14ac:dyDescent="0.25">
      <c r="A1895" t="str">
        <f>UPPER(IF(AND(TimeSpend[[#This Row],[Personnel number]]&lt;&gt;"",TimeSpend[[#This Row],[Date]]&lt;&gt;""),TimeSpend[[#This Row],[Personnel number]],""))</f>
        <v/>
      </c>
      <c r="B1895" s="85" t="str">
        <f>IF(AND(TimeSpend[[#This Row],[Personnel number]]&lt;&gt;"",TimeSpend[[#This Row],[Date]]&lt;&gt;""),TEXT(TimeSpend[[#This Row],[Date]],"[$-409]yyyyMMdd"),"")</f>
        <v/>
      </c>
      <c r="C1895" s="33" t="str">
        <f>IF(AND(TimeSpend[[#This Row],[Personnel number]]&lt;&gt;"",TimeSpend[[#This Row],[Date]]&lt;&gt;""),SUBSTITUTE(TimeSpend[[#This Row],[Hours]],",","."),"")</f>
        <v/>
      </c>
      <c r="D1895" t="str">
        <f>IF(AND(TimeSpend[[#This Row],[Personnel number]]&lt;&gt;"",TimeSpend[[#This Row],[Date]]&lt;&gt;""),TimeSpend[[#This Row],[Network]],"")</f>
        <v/>
      </c>
      <c r="E1895" t="str">
        <f>IF(AND(TimeSpend[[#This Row],[Personnel number]]&lt;&gt;"",TimeSpend[[#This Row],[Date]]&lt;&gt;""),TimeSpend[[#This Row],[Network Description]],"")</f>
        <v/>
      </c>
      <c r="F1895" t="str">
        <f>IF(AND(TimeSpend[[#This Row],[Personnel number]]&lt;&gt;"",TimeSpend[[#This Row],[Date]]&lt;&gt;""),TimeSpend[[#This Row],[Activity]],"")</f>
        <v/>
      </c>
      <c r="G1895" t="str">
        <f>IF(AND(TimeSpend[[#This Row],[Personnel number]]&lt;&gt;"",TimeSpend[[#This Row],[Date]]&lt;&gt;""),TimeSpend[[#This Row],[Activity description]],"")</f>
        <v/>
      </c>
      <c r="H1895" s="36" t="str">
        <f>IF(AND(TimeSpend[[#This Row],[Personnel number]]&lt;&gt;"",TimeSpend[[#This Row],[Date]]&lt;&gt;""),TimeSpend[[#This Row],[Start Time]],"")</f>
        <v/>
      </c>
      <c r="I1895" s="36" t="str">
        <f>IF(AND(TimeSpend[[#This Row],[Personnel number]]&lt;&gt;"",TimeSpend[[#This Row],[Date]]&lt;&gt;""),TimeSpend[[#This Row],[End Time]],"")</f>
        <v/>
      </c>
      <c r="J1895" t="str">
        <f>IF(AND(TimeSpend[[#This Row],[Personnel number]]&lt;&gt;"",TimeSpend[[#This Row],[Date]]&lt;&gt;""),TimeSpend[[#This Row],[Location]],"")</f>
        <v/>
      </c>
      <c r="K1895" t="str">
        <f>IF(AND(TimeSpend[[#This Row],[Personnel number]]&lt;&gt;"",TimeSpend[[#This Row],[Date]]&lt;&gt;""),TimeSpend[[#This Row],[Task]],"")</f>
        <v/>
      </c>
      <c r="L1895" t="str">
        <f>IF(AND(TimeSpend[[#This Row],[Personnel number]]&lt;&gt;"",TimeSpend[[#This Row],[Date]]&lt;&gt;""),Utilization!$J$2,"")</f>
        <v/>
      </c>
      <c r="M1895" t="str">
        <f>IF(AND(TimeSpend[[#This Row],[Personnel number]]&lt;&gt;"",TimeSpend[[#This Row],[Date]]&lt;&gt;""),TimeSpend[[#This Row],[Employee Name]],"")</f>
        <v/>
      </c>
      <c r="N1895" t="str">
        <f t="shared" si="58"/>
        <v/>
      </c>
      <c r="O1895" t="str">
        <f t="shared" si="59"/>
        <v/>
      </c>
      <c r="P1895" t="str">
        <f>IF(D1895&lt;&gt;"",VLOOKUP(D1895,Projects!B:C,2,0),"")</f>
        <v/>
      </c>
    </row>
    <row r="1896" spans="1:16" x14ac:dyDescent="0.25">
      <c r="A1896" t="str">
        <f>UPPER(IF(AND(TimeSpend[[#This Row],[Personnel number]]&lt;&gt;"",TimeSpend[[#This Row],[Date]]&lt;&gt;""),TimeSpend[[#This Row],[Personnel number]],""))</f>
        <v/>
      </c>
      <c r="B1896" s="85" t="str">
        <f>IF(AND(TimeSpend[[#This Row],[Personnel number]]&lt;&gt;"",TimeSpend[[#This Row],[Date]]&lt;&gt;""),TEXT(TimeSpend[[#This Row],[Date]],"[$-409]yyyyMMdd"),"")</f>
        <v/>
      </c>
      <c r="C1896" s="33" t="str">
        <f>IF(AND(TimeSpend[[#This Row],[Personnel number]]&lt;&gt;"",TimeSpend[[#This Row],[Date]]&lt;&gt;""),SUBSTITUTE(TimeSpend[[#This Row],[Hours]],",","."),"")</f>
        <v/>
      </c>
      <c r="D1896" t="str">
        <f>IF(AND(TimeSpend[[#This Row],[Personnel number]]&lt;&gt;"",TimeSpend[[#This Row],[Date]]&lt;&gt;""),TimeSpend[[#This Row],[Network]],"")</f>
        <v/>
      </c>
      <c r="E1896" t="str">
        <f>IF(AND(TimeSpend[[#This Row],[Personnel number]]&lt;&gt;"",TimeSpend[[#This Row],[Date]]&lt;&gt;""),TimeSpend[[#This Row],[Network Description]],"")</f>
        <v/>
      </c>
      <c r="F1896" t="str">
        <f>IF(AND(TimeSpend[[#This Row],[Personnel number]]&lt;&gt;"",TimeSpend[[#This Row],[Date]]&lt;&gt;""),TimeSpend[[#This Row],[Activity]],"")</f>
        <v/>
      </c>
      <c r="G1896" t="str">
        <f>IF(AND(TimeSpend[[#This Row],[Personnel number]]&lt;&gt;"",TimeSpend[[#This Row],[Date]]&lt;&gt;""),TimeSpend[[#This Row],[Activity description]],"")</f>
        <v/>
      </c>
      <c r="H1896" s="36" t="str">
        <f>IF(AND(TimeSpend[[#This Row],[Personnel number]]&lt;&gt;"",TimeSpend[[#This Row],[Date]]&lt;&gt;""),TimeSpend[[#This Row],[Start Time]],"")</f>
        <v/>
      </c>
      <c r="I1896" s="36" t="str">
        <f>IF(AND(TimeSpend[[#This Row],[Personnel number]]&lt;&gt;"",TimeSpend[[#This Row],[Date]]&lt;&gt;""),TimeSpend[[#This Row],[End Time]],"")</f>
        <v/>
      </c>
      <c r="J1896" t="str">
        <f>IF(AND(TimeSpend[[#This Row],[Personnel number]]&lt;&gt;"",TimeSpend[[#This Row],[Date]]&lt;&gt;""),TimeSpend[[#This Row],[Location]],"")</f>
        <v/>
      </c>
      <c r="K1896" t="str">
        <f>IF(AND(TimeSpend[[#This Row],[Personnel number]]&lt;&gt;"",TimeSpend[[#This Row],[Date]]&lt;&gt;""),TimeSpend[[#This Row],[Task]],"")</f>
        <v/>
      </c>
      <c r="L1896" t="str">
        <f>IF(AND(TimeSpend[[#This Row],[Personnel number]]&lt;&gt;"",TimeSpend[[#This Row],[Date]]&lt;&gt;""),Utilization!$J$2,"")</f>
        <v/>
      </c>
      <c r="M1896" t="str">
        <f>IF(AND(TimeSpend[[#This Row],[Personnel number]]&lt;&gt;"",TimeSpend[[#This Row],[Date]]&lt;&gt;""),TimeSpend[[#This Row],[Employee Name]],"")</f>
        <v/>
      </c>
      <c r="N1896" t="str">
        <f t="shared" si="58"/>
        <v/>
      </c>
      <c r="O1896" t="str">
        <f t="shared" si="59"/>
        <v/>
      </c>
      <c r="P1896" t="str">
        <f>IF(D1896&lt;&gt;"",VLOOKUP(D1896,Projects!B:C,2,0),"")</f>
        <v/>
      </c>
    </row>
    <row r="1897" spans="1:16" x14ac:dyDescent="0.25">
      <c r="A1897" t="str">
        <f>UPPER(IF(AND(TimeSpend[[#This Row],[Personnel number]]&lt;&gt;"",TimeSpend[[#This Row],[Date]]&lt;&gt;""),TimeSpend[[#This Row],[Personnel number]],""))</f>
        <v/>
      </c>
      <c r="B1897" s="85" t="str">
        <f>IF(AND(TimeSpend[[#This Row],[Personnel number]]&lt;&gt;"",TimeSpend[[#This Row],[Date]]&lt;&gt;""),TEXT(TimeSpend[[#This Row],[Date]],"[$-409]yyyyMMdd"),"")</f>
        <v/>
      </c>
      <c r="C1897" s="33" t="str">
        <f>IF(AND(TimeSpend[[#This Row],[Personnel number]]&lt;&gt;"",TimeSpend[[#This Row],[Date]]&lt;&gt;""),SUBSTITUTE(TimeSpend[[#This Row],[Hours]],",","."),"")</f>
        <v/>
      </c>
      <c r="D1897" t="str">
        <f>IF(AND(TimeSpend[[#This Row],[Personnel number]]&lt;&gt;"",TimeSpend[[#This Row],[Date]]&lt;&gt;""),TimeSpend[[#This Row],[Network]],"")</f>
        <v/>
      </c>
      <c r="E1897" t="str">
        <f>IF(AND(TimeSpend[[#This Row],[Personnel number]]&lt;&gt;"",TimeSpend[[#This Row],[Date]]&lt;&gt;""),TimeSpend[[#This Row],[Network Description]],"")</f>
        <v/>
      </c>
      <c r="F1897" t="str">
        <f>IF(AND(TimeSpend[[#This Row],[Personnel number]]&lt;&gt;"",TimeSpend[[#This Row],[Date]]&lt;&gt;""),TimeSpend[[#This Row],[Activity]],"")</f>
        <v/>
      </c>
      <c r="G1897" t="str">
        <f>IF(AND(TimeSpend[[#This Row],[Personnel number]]&lt;&gt;"",TimeSpend[[#This Row],[Date]]&lt;&gt;""),TimeSpend[[#This Row],[Activity description]],"")</f>
        <v/>
      </c>
      <c r="H1897" s="36" t="str">
        <f>IF(AND(TimeSpend[[#This Row],[Personnel number]]&lt;&gt;"",TimeSpend[[#This Row],[Date]]&lt;&gt;""),TimeSpend[[#This Row],[Start Time]],"")</f>
        <v/>
      </c>
      <c r="I1897" s="36" t="str">
        <f>IF(AND(TimeSpend[[#This Row],[Personnel number]]&lt;&gt;"",TimeSpend[[#This Row],[Date]]&lt;&gt;""),TimeSpend[[#This Row],[End Time]],"")</f>
        <v/>
      </c>
      <c r="J1897" t="str">
        <f>IF(AND(TimeSpend[[#This Row],[Personnel number]]&lt;&gt;"",TimeSpend[[#This Row],[Date]]&lt;&gt;""),TimeSpend[[#This Row],[Location]],"")</f>
        <v/>
      </c>
      <c r="K1897" t="str">
        <f>IF(AND(TimeSpend[[#This Row],[Personnel number]]&lt;&gt;"",TimeSpend[[#This Row],[Date]]&lt;&gt;""),TimeSpend[[#This Row],[Task]],"")</f>
        <v/>
      </c>
      <c r="L1897" t="str">
        <f>IF(AND(TimeSpend[[#This Row],[Personnel number]]&lt;&gt;"",TimeSpend[[#This Row],[Date]]&lt;&gt;""),Utilization!$J$2,"")</f>
        <v/>
      </c>
      <c r="M1897" t="str">
        <f>IF(AND(TimeSpend[[#This Row],[Personnel number]]&lt;&gt;"",TimeSpend[[#This Row],[Date]]&lt;&gt;""),TimeSpend[[#This Row],[Employee Name]],"")</f>
        <v/>
      </c>
      <c r="N1897" t="str">
        <f t="shared" si="58"/>
        <v/>
      </c>
      <c r="O1897" t="str">
        <f t="shared" si="59"/>
        <v/>
      </c>
      <c r="P1897" t="str">
        <f>IF(D1897&lt;&gt;"",VLOOKUP(D1897,Projects!B:C,2,0),"")</f>
        <v/>
      </c>
    </row>
    <row r="1898" spans="1:16" x14ac:dyDescent="0.25">
      <c r="A1898" t="str">
        <f>UPPER(IF(AND(TimeSpend[[#This Row],[Personnel number]]&lt;&gt;"",TimeSpend[[#This Row],[Date]]&lt;&gt;""),TimeSpend[[#This Row],[Personnel number]],""))</f>
        <v/>
      </c>
      <c r="B1898" s="85" t="str">
        <f>IF(AND(TimeSpend[[#This Row],[Personnel number]]&lt;&gt;"",TimeSpend[[#This Row],[Date]]&lt;&gt;""),TEXT(TimeSpend[[#This Row],[Date]],"[$-409]yyyyMMdd"),"")</f>
        <v/>
      </c>
      <c r="C1898" s="33" t="str">
        <f>IF(AND(TimeSpend[[#This Row],[Personnel number]]&lt;&gt;"",TimeSpend[[#This Row],[Date]]&lt;&gt;""),SUBSTITUTE(TimeSpend[[#This Row],[Hours]],",","."),"")</f>
        <v/>
      </c>
      <c r="D1898" t="str">
        <f>IF(AND(TimeSpend[[#This Row],[Personnel number]]&lt;&gt;"",TimeSpend[[#This Row],[Date]]&lt;&gt;""),TimeSpend[[#This Row],[Network]],"")</f>
        <v/>
      </c>
      <c r="E1898" t="str">
        <f>IF(AND(TimeSpend[[#This Row],[Personnel number]]&lt;&gt;"",TimeSpend[[#This Row],[Date]]&lt;&gt;""),TimeSpend[[#This Row],[Network Description]],"")</f>
        <v/>
      </c>
      <c r="F1898" t="str">
        <f>IF(AND(TimeSpend[[#This Row],[Personnel number]]&lt;&gt;"",TimeSpend[[#This Row],[Date]]&lt;&gt;""),TimeSpend[[#This Row],[Activity]],"")</f>
        <v/>
      </c>
      <c r="G1898" t="str">
        <f>IF(AND(TimeSpend[[#This Row],[Personnel number]]&lt;&gt;"",TimeSpend[[#This Row],[Date]]&lt;&gt;""),TimeSpend[[#This Row],[Activity description]],"")</f>
        <v/>
      </c>
      <c r="H1898" s="36" t="str">
        <f>IF(AND(TimeSpend[[#This Row],[Personnel number]]&lt;&gt;"",TimeSpend[[#This Row],[Date]]&lt;&gt;""),TimeSpend[[#This Row],[Start Time]],"")</f>
        <v/>
      </c>
      <c r="I1898" s="36" t="str">
        <f>IF(AND(TimeSpend[[#This Row],[Personnel number]]&lt;&gt;"",TimeSpend[[#This Row],[Date]]&lt;&gt;""),TimeSpend[[#This Row],[End Time]],"")</f>
        <v/>
      </c>
      <c r="J1898" t="str">
        <f>IF(AND(TimeSpend[[#This Row],[Personnel number]]&lt;&gt;"",TimeSpend[[#This Row],[Date]]&lt;&gt;""),TimeSpend[[#This Row],[Location]],"")</f>
        <v/>
      </c>
      <c r="K1898" t="str">
        <f>IF(AND(TimeSpend[[#This Row],[Personnel number]]&lt;&gt;"",TimeSpend[[#This Row],[Date]]&lt;&gt;""),TimeSpend[[#This Row],[Task]],"")</f>
        <v/>
      </c>
      <c r="L1898" t="str">
        <f>IF(AND(TimeSpend[[#This Row],[Personnel number]]&lt;&gt;"",TimeSpend[[#This Row],[Date]]&lt;&gt;""),Utilization!$J$2,"")</f>
        <v/>
      </c>
      <c r="M1898" t="str">
        <f>IF(AND(TimeSpend[[#This Row],[Personnel number]]&lt;&gt;"",TimeSpend[[#This Row],[Date]]&lt;&gt;""),TimeSpend[[#This Row],[Employee Name]],"")</f>
        <v/>
      </c>
      <c r="N1898" t="str">
        <f t="shared" si="58"/>
        <v/>
      </c>
      <c r="O1898" t="str">
        <f t="shared" si="59"/>
        <v/>
      </c>
      <c r="P1898" t="str">
        <f>IF(D1898&lt;&gt;"",VLOOKUP(D1898,Projects!B:C,2,0),"")</f>
        <v/>
      </c>
    </row>
    <row r="1899" spans="1:16" x14ac:dyDescent="0.25">
      <c r="A1899" t="str">
        <f>UPPER(IF(AND(TimeSpend[[#This Row],[Personnel number]]&lt;&gt;"",TimeSpend[[#This Row],[Date]]&lt;&gt;""),TimeSpend[[#This Row],[Personnel number]],""))</f>
        <v/>
      </c>
      <c r="B1899" s="85" t="str">
        <f>IF(AND(TimeSpend[[#This Row],[Personnel number]]&lt;&gt;"",TimeSpend[[#This Row],[Date]]&lt;&gt;""),TEXT(TimeSpend[[#This Row],[Date]],"[$-409]yyyyMMdd"),"")</f>
        <v/>
      </c>
      <c r="C1899" s="33" t="str">
        <f>IF(AND(TimeSpend[[#This Row],[Personnel number]]&lt;&gt;"",TimeSpend[[#This Row],[Date]]&lt;&gt;""),SUBSTITUTE(TimeSpend[[#This Row],[Hours]],",","."),"")</f>
        <v/>
      </c>
      <c r="D1899" t="str">
        <f>IF(AND(TimeSpend[[#This Row],[Personnel number]]&lt;&gt;"",TimeSpend[[#This Row],[Date]]&lt;&gt;""),TimeSpend[[#This Row],[Network]],"")</f>
        <v/>
      </c>
      <c r="E1899" t="str">
        <f>IF(AND(TimeSpend[[#This Row],[Personnel number]]&lt;&gt;"",TimeSpend[[#This Row],[Date]]&lt;&gt;""),TimeSpend[[#This Row],[Network Description]],"")</f>
        <v/>
      </c>
      <c r="F1899" t="str">
        <f>IF(AND(TimeSpend[[#This Row],[Personnel number]]&lt;&gt;"",TimeSpend[[#This Row],[Date]]&lt;&gt;""),TimeSpend[[#This Row],[Activity]],"")</f>
        <v/>
      </c>
      <c r="G1899" t="str">
        <f>IF(AND(TimeSpend[[#This Row],[Personnel number]]&lt;&gt;"",TimeSpend[[#This Row],[Date]]&lt;&gt;""),TimeSpend[[#This Row],[Activity description]],"")</f>
        <v/>
      </c>
      <c r="H1899" s="36" t="str">
        <f>IF(AND(TimeSpend[[#This Row],[Personnel number]]&lt;&gt;"",TimeSpend[[#This Row],[Date]]&lt;&gt;""),TimeSpend[[#This Row],[Start Time]],"")</f>
        <v/>
      </c>
      <c r="I1899" s="36" t="str">
        <f>IF(AND(TimeSpend[[#This Row],[Personnel number]]&lt;&gt;"",TimeSpend[[#This Row],[Date]]&lt;&gt;""),TimeSpend[[#This Row],[End Time]],"")</f>
        <v/>
      </c>
      <c r="J1899" t="str">
        <f>IF(AND(TimeSpend[[#This Row],[Personnel number]]&lt;&gt;"",TimeSpend[[#This Row],[Date]]&lt;&gt;""),TimeSpend[[#This Row],[Location]],"")</f>
        <v/>
      </c>
      <c r="K1899" t="str">
        <f>IF(AND(TimeSpend[[#This Row],[Personnel number]]&lt;&gt;"",TimeSpend[[#This Row],[Date]]&lt;&gt;""),TimeSpend[[#This Row],[Task]],"")</f>
        <v/>
      </c>
      <c r="L1899" t="str">
        <f>IF(AND(TimeSpend[[#This Row],[Personnel number]]&lt;&gt;"",TimeSpend[[#This Row],[Date]]&lt;&gt;""),Utilization!$J$2,"")</f>
        <v/>
      </c>
      <c r="M1899" t="str">
        <f>IF(AND(TimeSpend[[#This Row],[Personnel number]]&lt;&gt;"",TimeSpend[[#This Row],[Date]]&lt;&gt;""),TimeSpend[[#This Row],[Employee Name]],"")</f>
        <v/>
      </c>
      <c r="N1899" t="str">
        <f t="shared" si="58"/>
        <v/>
      </c>
      <c r="O1899" t="str">
        <f t="shared" si="59"/>
        <v/>
      </c>
      <c r="P1899" t="str">
        <f>IF(D1899&lt;&gt;"",VLOOKUP(D1899,Projects!B:C,2,0),"")</f>
        <v/>
      </c>
    </row>
    <row r="1900" spans="1:16" x14ac:dyDescent="0.25">
      <c r="A1900" t="str">
        <f>UPPER(IF(AND(TimeSpend[[#This Row],[Personnel number]]&lt;&gt;"",TimeSpend[[#This Row],[Date]]&lt;&gt;""),TimeSpend[[#This Row],[Personnel number]],""))</f>
        <v/>
      </c>
      <c r="B1900" s="85" t="str">
        <f>IF(AND(TimeSpend[[#This Row],[Personnel number]]&lt;&gt;"",TimeSpend[[#This Row],[Date]]&lt;&gt;""),TEXT(TimeSpend[[#This Row],[Date]],"[$-409]yyyyMMdd"),"")</f>
        <v/>
      </c>
      <c r="C1900" s="33" t="str">
        <f>IF(AND(TimeSpend[[#This Row],[Personnel number]]&lt;&gt;"",TimeSpend[[#This Row],[Date]]&lt;&gt;""),SUBSTITUTE(TimeSpend[[#This Row],[Hours]],",","."),"")</f>
        <v/>
      </c>
      <c r="D1900" t="str">
        <f>IF(AND(TimeSpend[[#This Row],[Personnel number]]&lt;&gt;"",TimeSpend[[#This Row],[Date]]&lt;&gt;""),TimeSpend[[#This Row],[Network]],"")</f>
        <v/>
      </c>
      <c r="E1900" t="str">
        <f>IF(AND(TimeSpend[[#This Row],[Personnel number]]&lt;&gt;"",TimeSpend[[#This Row],[Date]]&lt;&gt;""),TimeSpend[[#This Row],[Network Description]],"")</f>
        <v/>
      </c>
      <c r="F1900" t="str">
        <f>IF(AND(TimeSpend[[#This Row],[Personnel number]]&lt;&gt;"",TimeSpend[[#This Row],[Date]]&lt;&gt;""),TimeSpend[[#This Row],[Activity]],"")</f>
        <v/>
      </c>
      <c r="G1900" t="str">
        <f>IF(AND(TimeSpend[[#This Row],[Personnel number]]&lt;&gt;"",TimeSpend[[#This Row],[Date]]&lt;&gt;""),TimeSpend[[#This Row],[Activity description]],"")</f>
        <v/>
      </c>
      <c r="H1900" s="36" t="str">
        <f>IF(AND(TimeSpend[[#This Row],[Personnel number]]&lt;&gt;"",TimeSpend[[#This Row],[Date]]&lt;&gt;""),TimeSpend[[#This Row],[Start Time]],"")</f>
        <v/>
      </c>
      <c r="I1900" s="36" t="str">
        <f>IF(AND(TimeSpend[[#This Row],[Personnel number]]&lt;&gt;"",TimeSpend[[#This Row],[Date]]&lt;&gt;""),TimeSpend[[#This Row],[End Time]],"")</f>
        <v/>
      </c>
      <c r="J1900" t="str">
        <f>IF(AND(TimeSpend[[#This Row],[Personnel number]]&lt;&gt;"",TimeSpend[[#This Row],[Date]]&lt;&gt;""),TimeSpend[[#This Row],[Location]],"")</f>
        <v/>
      </c>
      <c r="K1900" t="str">
        <f>IF(AND(TimeSpend[[#This Row],[Personnel number]]&lt;&gt;"",TimeSpend[[#This Row],[Date]]&lt;&gt;""),TimeSpend[[#This Row],[Task]],"")</f>
        <v/>
      </c>
      <c r="L1900" t="str">
        <f>IF(AND(TimeSpend[[#This Row],[Personnel number]]&lt;&gt;"",TimeSpend[[#This Row],[Date]]&lt;&gt;""),Utilization!$J$2,"")</f>
        <v/>
      </c>
      <c r="M1900" t="str">
        <f>IF(AND(TimeSpend[[#This Row],[Personnel number]]&lt;&gt;"",TimeSpend[[#This Row],[Date]]&lt;&gt;""),TimeSpend[[#This Row],[Employee Name]],"")</f>
        <v/>
      </c>
      <c r="N1900" t="str">
        <f t="shared" si="58"/>
        <v/>
      </c>
      <c r="O1900" t="str">
        <f t="shared" si="59"/>
        <v/>
      </c>
      <c r="P1900" t="str">
        <f>IF(D1900&lt;&gt;"",VLOOKUP(D1900,Projects!B:C,2,0),"")</f>
        <v/>
      </c>
    </row>
    <row r="1901" spans="1:16" x14ac:dyDescent="0.25">
      <c r="A1901" t="str">
        <f>UPPER(IF(AND(TimeSpend[[#This Row],[Personnel number]]&lt;&gt;"",TimeSpend[[#This Row],[Date]]&lt;&gt;""),TimeSpend[[#This Row],[Personnel number]],""))</f>
        <v/>
      </c>
      <c r="B1901" s="85" t="str">
        <f>IF(AND(TimeSpend[[#This Row],[Personnel number]]&lt;&gt;"",TimeSpend[[#This Row],[Date]]&lt;&gt;""),TEXT(TimeSpend[[#This Row],[Date]],"[$-409]yyyyMMdd"),"")</f>
        <v/>
      </c>
      <c r="C1901" s="33" t="str">
        <f>IF(AND(TimeSpend[[#This Row],[Personnel number]]&lt;&gt;"",TimeSpend[[#This Row],[Date]]&lt;&gt;""),SUBSTITUTE(TimeSpend[[#This Row],[Hours]],",","."),"")</f>
        <v/>
      </c>
      <c r="D1901" t="str">
        <f>IF(AND(TimeSpend[[#This Row],[Personnel number]]&lt;&gt;"",TimeSpend[[#This Row],[Date]]&lt;&gt;""),TimeSpend[[#This Row],[Network]],"")</f>
        <v/>
      </c>
      <c r="E1901" t="str">
        <f>IF(AND(TimeSpend[[#This Row],[Personnel number]]&lt;&gt;"",TimeSpend[[#This Row],[Date]]&lt;&gt;""),TimeSpend[[#This Row],[Network Description]],"")</f>
        <v/>
      </c>
      <c r="F1901" t="str">
        <f>IF(AND(TimeSpend[[#This Row],[Personnel number]]&lt;&gt;"",TimeSpend[[#This Row],[Date]]&lt;&gt;""),TimeSpend[[#This Row],[Activity]],"")</f>
        <v/>
      </c>
      <c r="G1901" t="str">
        <f>IF(AND(TimeSpend[[#This Row],[Personnel number]]&lt;&gt;"",TimeSpend[[#This Row],[Date]]&lt;&gt;""),TimeSpend[[#This Row],[Activity description]],"")</f>
        <v/>
      </c>
      <c r="H1901" s="36" t="str">
        <f>IF(AND(TimeSpend[[#This Row],[Personnel number]]&lt;&gt;"",TimeSpend[[#This Row],[Date]]&lt;&gt;""),TimeSpend[[#This Row],[Start Time]],"")</f>
        <v/>
      </c>
      <c r="I1901" s="36" t="str">
        <f>IF(AND(TimeSpend[[#This Row],[Personnel number]]&lt;&gt;"",TimeSpend[[#This Row],[Date]]&lt;&gt;""),TimeSpend[[#This Row],[End Time]],"")</f>
        <v/>
      </c>
      <c r="J1901" t="str">
        <f>IF(AND(TimeSpend[[#This Row],[Personnel number]]&lt;&gt;"",TimeSpend[[#This Row],[Date]]&lt;&gt;""),TimeSpend[[#This Row],[Location]],"")</f>
        <v/>
      </c>
      <c r="K1901" t="str">
        <f>IF(AND(TimeSpend[[#This Row],[Personnel number]]&lt;&gt;"",TimeSpend[[#This Row],[Date]]&lt;&gt;""),TimeSpend[[#This Row],[Task]],"")</f>
        <v/>
      </c>
      <c r="L1901" t="str">
        <f>IF(AND(TimeSpend[[#This Row],[Personnel number]]&lt;&gt;"",TimeSpend[[#This Row],[Date]]&lt;&gt;""),Utilization!$J$2,"")</f>
        <v/>
      </c>
      <c r="M1901" t="str">
        <f>IF(AND(TimeSpend[[#This Row],[Personnel number]]&lt;&gt;"",TimeSpend[[#This Row],[Date]]&lt;&gt;""),TimeSpend[[#This Row],[Employee Name]],"")</f>
        <v/>
      </c>
      <c r="N1901" t="str">
        <f t="shared" si="58"/>
        <v/>
      </c>
      <c r="O1901" t="str">
        <f t="shared" si="59"/>
        <v/>
      </c>
      <c r="P1901" t="str">
        <f>IF(D1901&lt;&gt;"",VLOOKUP(D1901,Projects!B:C,2,0),"")</f>
        <v/>
      </c>
    </row>
    <row r="1902" spans="1:16" x14ac:dyDescent="0.25">
      <c r="A1902" t="str">
        <f>UPPER(IF(AND(TimeSpend[[#This Row],[Personnel number]]&lt;&gt;"",TimeSpend[[#This Row],[Date]]&lt;&gt;""),TimeSpend[[#This Row],[Personnel number]],""))</f>
        <v/>
      </c>
      <c r="B1902" s="85" t="str">
        <f>IF(AND(TimeSpend[[#This Row],[Personnel number]]&lt;&gt;"",TimeSpend[[#This Row],[Date]]&lt;&gt;""),TEXT(TimeSpend[[#This Row],[Date]],"[$-409]yyyyMMdd"),"")</f>
        <v/>
      </c>
      <c r="C1902" s="33" t="str">
        <f>IF(AND(TimeSpend[[#This Row],[Personnel number]]&lt;&gt;"",TimeSpend[[#This Row],[Date]]&lt;&gt;""),SUBSTITUTE(TimeSpend[[#This Row],[Hours]],",","."),"")</f>
        <v/>
      </c>
      <c r="D1902" t="str">
        <f>IF(AND(TimeSpend[[#This Row],[Personnel number]]&lt;&gt;"",TimeSpend[[#This Row],[Date]]&lt;&gt;""),TimeSpend[[#This Row],[Network]],"")</f>
        <v/>
      </c>
      <c r="E1902" t="str">
        <f>IF(AND(TimeSpend[[#This Row],[Personnel number]]&lt;&gt;"",TimeSpend[[#This Row],[Date]]&lt;&gt;""),TimeSpend[[#This Row],[Network Description]],"")</f>
        <v/>
      </c>
      <c r="F1902" t="str">
        <f>IF(AND(TimeSpend[[#This Row],[Personnel number]]&lt;&gt;"",TimeSpend[[#This Row],[Date]]&lt;&gt;""),TimeSpend[[#This Row],[Activity]],"")</f>
        <v/>
      </c>
      <c r="G1902" t="str">
        <f>IF(AND(TimeSpend[[#This Row],[Personnel number]]&lt;&gt;"",TimeSpend[[#This Row],[Date]]&lt;&gt;""),TimeSpend[[#This Row],[Activity description]],"")</f>
        <v/>
      </c>
      <c r="H1902" s="36" t="str">
        <f>IF(AND(TimeSpend[[#This Row],[Personnel number]]&lt;&gt;"",TimeSpend[[#This Row],[Date]]&lt;&gt;""),TimeSpend[[#This Row],[Start Time]],"")</f>
        <v/>
      </c>
      <c r="I1902" s="36" t="str">
        <f>IF(AND(TimeSpend[[#This Row],[Personnel number]]&lt;&gt;"",TimeSpend[[#This Row],[Date]]&lt;&gt;""),TimeSpend[[#This Row],[End Time]],"")</f>
        <v/>
      </c>
      <c r="J1902" t="str">
        <f>IF(AND(TimeSpend[[#This Row],[Personnel number]]&lt;&gt;"",TimeSpend[[#This Row],[Date]]&lt;&gt;""),TimeSpend[[#This Row],[Location]],"")</f>
        <v/>
      </c>
      <c r="K1902" t="str">
        <f>IF(AND(TimeSpend[[#This Row],[Personnel number]]&lt;&gt;"",TimeSpend[[#This Row],[Date]]&lt;&gt;""),TimeSpend[[#This Row],[Task]],"")</f>
        <v/>
      </c>
      <c r="L1902" t="str">
        <f>IF(AND(TimeSpend[[#This Row],[Personnel number]]&lt;&gt;"",TimeSpend[[#This Row],[Date]]&lt;&gt;""),Utilization!$J$2,"")</f>
        <v/>
      </c>
      <c r="M1902" t="str">
        <f>IF(AND(TimeSpend[[#This Row],[Personnel number]]&lt;&gt;"",TimeSpend[[#This Row],[Date]]&lt;&gt;""),TimeSpend[[#This Row],[Employee Name]],"")</f>
        <v/>
      </c>
      <c r="N1902" t="str">
        <f t="shared" si="58"/>
        <v/>
      </c>
      <c r="O1902" t="str">
        <f t="shared" si="59"/>
        <v/>
      </c>
      <c r="P1902" t="str">
        <f>IF(D1902&lt;&gt;"",VLOOKUP(D1902,Projects!B:C,2,0),"")</f>
        <v/>
      </c>
    </row>
    <row r="1903" spans="1:16" x14ac:dyDescent="0.25">
      <c r="A1903" t="str">
        <f>UPPER(IF(AND(TimeSpend[[#This Row],[Personnel number]]&lt;&gt;"",TimeSpend[[#This Row],[Date]]&lt;&gt;""),TimeSpend[[#This Row],[Personnel number]],""))</f>
        <v/>
      </c>
      <c r="B1903" s="85" t="str">
        <f>IF(AND(TimeSpend[[#This Row],[Personnel number]]&lt;&gt;"",TimeSpend[[#This Row],[Date]]&lt;&gt;""),TEXT(TimeSpend[[#This Row],[Date]],"[$-409]yyyyMMdd"),"")</f>
        <v/>
      </c>
      <c r="C1903" s="33" t="str">
        <f>IF(AND(TimeSpend[[#This Row],[Personnel number]]&lt;&gt;"",TimeSpend[[#This Row],[Date]]&lt;&gt;""),SUBSTITUTE(TimeSpend[[#This Row],[Hours]],",","."),"")</f>
        <v/>
      </c>
      <c r="D1903" t="str">
        <f>IF(AND(TimeSpend[[#This Row],[Personnel number]]&lt;&gt;"",TimeSpend[[#This Row],[Date]]&lt;&gt;""),TimeSpend[[#This Row],[Network]],"")</f>
        <v/>
      </c>
      <c r="E1903" t="str">
        <f>IF(AND(TimeSpend[[#This Row],[Personnel number]]&lt;&gt;"",TimeSpend[[#This Row],[Date]]&lt;&gt;""),TimeSpend[[#This Row],[Network Description]],"")</f>
        <v/>
      </c>
      <c r="F1903" t="str">
        <f>IF(AND(TimeSpend[[#This Row],[Personnel number]]&lt;&gt;"",TimeSpend[[#This Row],[Date]]&lt;&gt;""),TimeSpend[[#This Row],[Activity]],"")</f>
        <v/>
      </c>
      <c r="G1903" t="str">
        <f>IF(AND(TimeSpend[[#This Row],[Personnel number]]&lt;&gt;"",TimeSpend[[#This Row],[Date]]&lt;&gt;""),TimeSpend[[#This Row],[Activity description]],"")</f>
        <v/>
      </c>
      <c r="H1903" s="36" t="str">
        <f>IF(AND(TimeSpend[[#This Row],[Personnel number]]&lt;&gt;"",TimeSpend[[#This Row],[Date]]&lt;&gt;""),TimeSpend[[#This Row],[Start Time]],"")</f>
        <v/>
      </c>
      <c r="I1903" s="36" t="str">
        <f>IF(AND(TimeSpend[[#This Row],[Personnel number]]&lt;&gt;"",TimeSpend[[#This Row],[Date]]&lt;&gt;""),TimeSpend[[#This Row],[End Time]],"")</f>
        <v/>
      </c>
      <c r="J1903" t="str">
        <f>IF(AND(TimeSpend[[#This Row],[Personnel number]]&lt;&gt;"",TimeSpend[[#This Row],[Date]]&lt;&gt;""),TimeSpend[[#This Row],[Location]],"")</f>
        <v/>
      </c>
      <c r="K1903" t="str">
        <f>IF(AND(TimeSpend[[#This Row],[Personnel number]]&lt;&gt;"",TimeSpend[[#This Row],[Date]]&lt;&gt;""),TimeSpend[[#This Row],[Task]],"")</f>
        <v/>
      </c>
      <c r="L1903" t="str">
        <f>IF(AND(TimeSpend[[#This Row],[Personnel number]]&lt;&gt;"",TimeSpend[[#This Row],[Date]]&lt;&gt;""),Utilization!$J$2,"")</f>
        <v/>
      </c>
      <c r="M1903" t="str">
        <f>IF(AND(TimeSpend[[#This Row],[Personnel number]]&lt;&gt;"",TimeSpend[[#This Row],[Date]]&lt;&gt;""),TimeSpend[[#This Row],[Employee Name]],"")</f>
        <v/>
      </c>
      <c r="N1903" t="str">
        <f t="shared" si="58"/>
        <v/>
      </c>
      <c r="O1903" t="str">
        <f t="shared" si="59"/>
        <v/>
      </c>
      <c r="P1903" t="str">
        <f>IF(D1903&lt;&gt;"",VLOOKUP(D1903,Projects!B:C,2,0),"")</f>
        <v/>
      </c>
    </row>
    <row r="1904" spans="1:16" x14ac:dyDescent="0.25">
      <c r="A1904" t="str">
        <f>UPPER(IF(AND(TimeSpend[[#This Row],[Personnel number]]&lt;&gt;"",TimeSpend[[#This Row],[Date]]&lt;&gt;""),TimeSpend[[#This Row],[Personnel number]],""))</f>
        <v/>
      </c>
      <c r="B1904" s="85" t="str">
        <f>IF(AND(TimeSpend[[#This Row],[Personnel number]]&lt;&gt;"",TimeSpend[[#This Row],[Date]]&lt;&gt;""),TEXT(TimeSpend[[#This Row],[Date]],"[$-409]yyyyMMdd"),"")</f>
        <v/>
      </c>
      <c r="C1904" s="33" t="str">
        <f>IF(AND(TimeSpend[[#This Row],[Personnel number]]&lt;&gt;"",TimeSpend[[#This Row],[Date]]&lt;&gt;""),SUBSTITUTE(TimeSpend[[#This Row],[Hours]],",","."),"")</f>
        <v/>
      </c>
      <c r="D1904" t="str">
        <f>IF(AND(TimeSpend[[#This Row],[Personnel number]]&lt;&gt;"",TimeSpend[[#This Row],[Date]]&lt;&gt;""),TimeSpend[[#This Row],[Network]],"")</f>
        <v/>
      </c>
      <c r="E1904" t="str">
        <f>IF(AND(TimeSpend[[#This Row],[Personnel number]]&lt;&gt;"",TimeSpend[[#This Row],[Date]]&lt;&gt;""),TimeSpend[[#This Row],[Network Description]],"")</f>
        <v/>
      </c>
      <c r="F1904" t="str">
        <f>IF(AND(TimeSpend[[#This Row],[Personnel number]]&lt;&gt;"",TimeSpend[[#This Row],[Date]]&lt;&gt;""),TimeSpend[[#This Row],[Activity]],"")</f>
        <v/>
      </c>
      <c r="G1904" t="str">
        <f>IF(AND(TimeSpend[[#This Row],[Personnel number]]&lt;&gt;"",TimeSpend[[#This Row],[Date]]&lt;&gt;""),TimeSpend[[#This Row],[Activity description]],"")</f>
        <v/>
      </c>
      <c r="H1904" s="36" t="str">
        <f>IF(AND(TimeSpend[[#This Row],[Personnel number]]&lt;&gt;"",TimeSpend[[#This Row],[Date]]&lt;&gt;""),TimeSpend[[#This Row],[Start Time]],"")</f>
        <v/>
      </c>
      <c r="I1904" s="36" t="str">
        <f>IF(AND(TimeSpend[[#This Row],[Personnel number]]&lt;&gt;"",TimeSpend[[#This Row],[Date]]&lt;&gt;""),TimeSpend[[#This Row],[End Time]],"")</f>
        <v/>
      </c>
      <c r="J1904" t="str">
        <f>IF(AND(TimeSpend[[#This Row],[Personnel number]]&lt;&gt;"",TimeSpend[[#This Row],[Date]]&lt;&gt;""),TimeSpend[[#This Row],[Location]],"")</f>
        <v/>
      </c>
      <c r="K1904" t="str">
        <f>IF(AND(TimeSpend[[#This Row],[Personnel number]]&lt;&gt;"",TimeSpend[[#This Row],[Date]]&lt;&gt;""),TimeSpend[[#This Row],[Task]],"")</f>
        <v/>
      </c>
      <c r="L1904" t="str">
        <f>IF(AND(TimeSpend[[#This Row],[Personnel number]]&lt;&gt;"",TimeSpend[[#This Row],[Date]]&lt;&gt;""),Utilization!$J$2,"")</f>
        <v/>
      </c>
      <c r="M1904" t="str">
        <f>IF(AND(TimeSpend[[#This Row],[Personnel number]]&lt;&gt;"",TimeSpend[[#This Row],[Date]]&lt;&gt;""),TimeSpend[[#This Row],[Employee Name]],"")</f>
        <v/>
      </c>
      <c r="N1904" t="str">
        <f t="shared" si="58"/>
        <v/>
      </c>
      <c r="O1904" t="str">
        <f t="shared" si="59"/>
        <v/>
      </c>
      <c r="P1904" t="str">
        <f>IF(D1904&lt;&gt;"",VLOOKUP(D1904,Projects!B:C,2,0),"")</f>
        <v/>
      </c>
    </row>
    <row r="1905" spans="1:16" x14ac:dyDescent="0.25">
      <c r="A1905" t="str">
        <f>UPPER(IF(AND(TimeSpend[[#This Row],[Personnel number]]&lt;&gt;"",TimeSpend[[#This Row],[Date]]&lt;&gt;""),TimeSpend[[#This Row],[Personnel number]],""))</f>
        <v/>
      </c>
      <c r="B1905" s="85" t="str">
        <f>IF(AND(TimeSpend[[#This Row],[Personnel number]]&lt;&gt;"",TimeSpend[[#This Row],[Date]]&lt;&gt;""),TEXT(TimeSpend[[#This Row],[Date]],"[$-409]yyyyMMdd"),"")</f>
        <v/>
      </c>
      <c r="C1905" s="33" t="str">
        <f>IF(AND(TimeSpend[[#This Row],[Personnel number]]&lt;&gt;"",TimeSpend[[#This Row],[Date]]&lt;&gt;""),SUBSTITUTE(TimeSpend[[#This Row],[Hours]],",","."),"")</f>
        <v/>
      </c>
      <c r="D1905" t="str">
        <f>IF(AND(TimeSpend[[#This Row],[Personnel number]]&lt;&gt;"",TimeSpend[[#This Row],[Date]]&lt;&gt;""),TimeSpend[[#This Row],[Network]],"")</f>
        <v/>
      </c>
      <c r="E1905" t="str">
        <f>IF(AND(TimeSpend[[#This Row],[Personnel number]]&lt;&gt;"",TimeSpend[[#This Row],[Date]]&lt;&gt;""),TimeSpend[[#This Row],[Network Description]],"")</f>
        <v/>
      </c>
      <c r="F1905" t="str">
        <f>IF(AND(TimeSpend[[#This Row],[Personnel number]]&lt;&gt;"",TimeSpend[[#This Row],[Date]]&lt;&gt;""),TimeSpend[[#This Row],[Activity]],"")</f>
        <v/>
      </c>
      <c r="G1905" t="str">
        <f>IF(AND(TimeSpend[[#This Row],[Personnel number]]&lt;&gt;"",TimeSpend[[#This Row],[Date]]&lt;&gt;""),TimeSpend[[#This Row],[Activity description]],"")</f>
        <v/>
      </c>
      <c r="H1905" s="36" t="str">
        <f>IF(AND(TimeSpend[[#This Row],[Personnel number]]&lt;&gt;"",TimeSpend[[#This Row],[Date]]&lt;&gt;""),TimeSpend[[#This Row],[Start Time]],"")</f>
        <v/>
      </c>
      <c r="I1905" s="36" t="str">
        <f>IF(AND(TimeSpend[[#This Row],[Personnel number]]&lt;&gt;"",TimeSpend[[#This Row],[Date]]&lt;&gt;""),TimeSpend[[#This Row],[End Time]],"")</f>
        <v/>
      </c>
      <c r="J1905" t="str">
        <f>IF(AND(TimeSpend[[#This Row],[Personnel number]]&lt;&gt;"",TimeSpend[[#This Row],[Date]]&lt;&gt;""),TimeSpend[[#This Row],[Location]],"")</f>
        <v/>
      </c>
      <c r="K1905" t="str">
        <f>IF(AND(TimeSpend[[#This Row],[Personnel number]]&lt;&gt;"",TimeSpend[[#This Row],[Date]]&lt;&gt;""),TimeSpend[[#This Row],[Task]],"")</f>
        <v/>
      </c>
      <c r="L1905" t="str">
        <f>IF(AND(TimeSpend[[#This Row],[Personnel number]]&lt;&gt;"",TimeSpend[[#This Row],[Date]]&lt;&gt;""),Utilization!$J$2,"")</f>
        <v/>
      </c>
      <c r="M1905" t="str">
        <f>IF(AND(TimeSpend[[#This Row],[Personnel number]]&lt;&gt;"",TimeSpend[[#This Row],[Date]]&lt;&gt;""),TimeSpend[[#This Row],[Employee Name]],"")</f>
        <v/>
      </c>
      <c r="N1905" t="str">
        <f t="shared" si="58"/>
        <v/>
      </c>
      <c r="O1905" t="str">
        <f t="shared" si="59"/>
        <v/>
      </c>
      <c r="P1905" t="str">
        <f>IF(D1905&lt;&gt;"",VLOOKUP(D1905,Projects!B:C,2,0),"")</f>
        <v/>
      </c>
    </row>
    <row r="1906" spans="1:16" x14ac:dyDescent="0.25">
      <c r="A1906" t="str">
        <f>UPPER(IF(AND(TimeSpend[[#This Row],[Personnel number]]&lt;&gt;"",TimeSpend[[#This Row],[Date]]&lt;&gt;""),TimeSpend[[#This Row],[Personnel number]],""))</f>
        <v/>
      </c>
      <c r="B1906" s="85" t="str">
        <f>IF(AND(TimeSpend[[#This Row],[Personnel number]]&lt;&gt;"",TimeSpend[[#This Row],[Date]]&lt;&gt;""),TEXT(TimeSpend[[#This Row],[Date]],"[$-409]yyyyMMdd"),"")</f>
        <v/>
      </c>
      <c r="C1906" s="33" t="str">
        <f>IF(AND(TimeSpend[[#This Row],[Personnel number]]&lt;&gt;"",TimeSpend[[#This Row],[Date]]&lt;&gt;""),SUBSTITUTE(TimeSpend[[#This Row],[Hours]],",","."),"")</f>
        <v/>
      </c>
      <c r="D1906" t="str">
        <f>IF(AND(TimeSpend[[#This Row],[Personnel number]]&lt;&gt;"",TimeSpend[[#This Row],[Date]]&lt;&gt;""),TimeSpend[[#This Row],[Network]],"")</f>
        <v/>
      </c>
      <c r="E1906" t="str">
        <f>IF(AND(TimeSpend[[#This Row],[Personnel number]]&lt;&gt;"",TimeSpend[[#This Row],[Date]]&lt;&gt;""),TimeSpend[[#This Row],[Network Description]],"")</f>
        <v/>
      </c>
      <c r="F1906" t="str">
        <f>IF(AND(TimeSpend[[#This Row],[Personnel number]]&lt;&gt;"",TimeSpend[[#This Row],[Date]]&lt;&gt;""),TimeSpend[[#This Row],[Activity]],"")</f>
        <v/>
      </c>
      <c r="G1906" t="str">
        <f>IF(AND(TimeSpend[[#This Row],[Personnel number]]&lt;&gt;"",TimeSpend[[#This Row],[Date]]&lt;&gt;""),TimeSpend[[#This Row],[Activity description]],"")</f>
        <v/>
      </c>
      <c r="H1906" s="36" t="str">
        <f>IF(AND(TimeSpend[[#This Row],[Personnel number]]&lt;&gt;"",TimeSpend[[#This Row],[Date]]&lt;&gt;""),TimeSpend[[#This Row],[Start Time]],"")</f>
        <v/>
      </c>
      <c r="I1906" s="36" t="str">
        <f>IF(AND(TimeSpend[[#This Row],[Personnel number]]&lt;&gt;"",TimeSpend[[#This Row],[Date]]&lt;&gt;""),TimeSpend[[#This Row],[End Time]],"")</f>
        <v/>
      </c>
      <c r="J1906" t="str">
        <f>IF(AND(TimeSpend[[#This Row],[Personnel number]]&lt;&gt;"",TimeSpend[[#This Row],[Date]]&lt;&gt;""),TimeSpend[[#This Row],[Location]],"")</f>
        <v/>
      </c>
      <c r="K1906" t="str">
        <f>IF(AND(TimeSpend[[#This Row],[Personnel number]]&lt;&gt;"",TimeSpend[[#This Row],[Date]]&lt;&gt;""),TimeSpend[[#This Row],[Task]],"")</f>
        <v/>
      </c>
      <c r="L1906" t="str">
        <f>IF(AND(TimeSpend[[#This Row],[Personnel number]]&lt;&gt;"",TimeSpend[[#This Row],[Date]]&lt;&gt;""),Utilization!$J$2,"")</f>
        <v/>
      </c>
      <c r="M1906" t="str">
        <f>IF(AND(TimeSpend[[#This Row],[Personnel number]]&lt;&gt;"",TimeSpend[[#This Row],[Date]]&lt;&gt;""),TimeSpend[[#This Row],[Employee Name]],"")</f>
        <v/>
      </c>
      <c r="N1906" t="str">
        <f t="shared" si="58"/>
        <v/>
      </c>
      <c r="O1906" t="str">
        <f t="shared" si="59"/>
        <v/>
      </c>
      <c r="P1906" t="str">
        <f>IF(D1906&lt;&gt;"",VLOOKUP(D1906,Projects!B:C,2,0),"")</f>
        <v/>
      </c>
    </row>
    <row r="1907" spans="1:16" x14ac:dyDescent="0.25">
      <c r="A1907" t="str">
        <f>UPPER(IF(AND(TimeSpend[[#This Row],[Personnel number]]&lt;&gt;"",TimeSpend[[#This Row],[Date]]&lt;&gt;""),TimeSpend[[#This Row],[Personnel number]],""))</f>
        <v/>
      </c>
      <c r="B1907" s="85" t="str">
        <f>IF(AND(TimeSpend[[#This Row],[Personnel number]]&lt;&gt;"",TimeSpend[[#This Row],[Date]]&lt;&gt;""),TEXT(TimeSpend[[#This Row],[Date]],"[$-409]yyyyMMdd"),"")</f>
        <v/>
      </c>
      <c r="C1907" s="33" t="str">
        <f>IF(AND(TimeSpend[[#This Row],[Personnel number]]&lt;&gt;"",TimeSpend[[#This Row],[Date]]&lt;&gt;""),SUBSTITUTE(TimeSpend[[#This Row],[Hours]],",","."),"")</f>
        <v/>
      </c>
      <c r="D1907" t="str">
        <f>IF(AND(TimeSpend[[#This Row],[Personnel number]]&lt;&gt;"",TimeSpend[[#This Row],[Date]]&lt;&gt;""),TimeSpend[[#This Row],[Network]],"")</f>
        <v/>
      </c>
      <c r="E1907" t="str">
        <f>IF(AND(TimeSpend[[#This Row],[Personnel number]]&lt;&gt;"",TimeSpend[[#This Row],[Date]]&lt;&gt;""),TimeSpend[[#This Row],[Network Description]],"")</f>
        <v/>
      </c>
      <c r="F1907" t="str">
        <f>IF(AND(TimeSpend[[#This Row],[Personnel number]]&lt;&gt;"",TimeSpend[[#This Row],[Date]]&lt;&gt;""),TimeSpend[[#This Row],[Activity]],"")</f>
        <v/>
      </c>
      <c r="G1907" t="str">
        <f>IF(AND(TimeSpend[[#This Row],[Personnel number]]&lt;&gt;"",TimeSpend[[#This Row],[Date]]&lt;&gt;""),TimeSpend[[#This Row],[Activity description]],"")</f>
        <v/>
      </c>
      <c r="H1907" s="36" t="str">
        <f>IF(AND(TimeSpend[[#This Row],[Personnel number]]&lt;&gt;"",TimeSpend[[#This Row],[Date]]&lt;&gt;""),TimeSpend[[#This Row],[Start Time]],"")</f>
        <v/>
      </c>
      <c r="I1907" s="36" t="str">
        <f>IF(AND(TimeSpend[[#This Row],[Personnel number]]&lt;&gt;"",TimeSpend[[#This Row],[Date]]&lt;&gt;""),TimeSpend[[#This Row],[End Time]],"")</f>
        <v/>
      </c>
      <c r="J1907" t="str">
        <f>IF(AND(TimeSpend[[#This Row],[Personnel number]]&lt;&gt;"",TimeSpend[[#This Row],[Date]]&lt;&gt;""),TimeSpend[[#This Row],[Location]],"")</f>
        <v/>
      </c>
      <c r="K1907" t="str">
        <f>IF(AND(TimeSpend[[#This Row],[Personnel number]]&lt;&gt;"",TimeSpend[[#This Row],[Date]]&lt;&gt;""),TimeSpend[[#This Row],[Task]],"")</f>
        <v/>
      </c>
      <c r="L1907" t="str">
        <f>IF(AND(TimeSpend[[#This Row],[Personnel number]]&lt;&gt;"",TimeSpend[[#This Row],[Date]]&lt;&gt;""),Utilization!$J$2,"")</f>
        <v/>
      </c>
      <c r="M1907" t="str">
        <f>IF(AND(TimeSpend[[#This Row],[Personnel number]]&lt;&gt;"",TimeSpend[[#This Row],[Date]]&lt;&gt;""),TimeSpend[[#This Row],[Employee Name]],"")</f>
        <v/>
      </c>
      <c r="N1907" t="str">
        <f t="shared" si="58"/>
        <v/>
      </c>
      <c r="O1907" t="str">
        <f t="shared" si="59"/>
        <v/>
      </c>
      <c r="P1907" t="str">
        <f>IF(D1907&lt;&gt;"",VLOOKUP(D1907,Projects!B:C,2,0),"")</f>
        <v/>
      </c>
    </row>
    <row r="1908" spans="1:16" x14ac:dyDescent="0.25">
      <c r="A1908" t="str">
        <f>UPPER(IF(AND(TimeSpend[[#This Row],[Personnel number]]&lt;&gt;"",TimeSpend[[#This Row],[Date]]&lt;&gt;""),TimeSpend[[#This Row],[Personnel number]],""))</f>
        <v/>
      </c>
      <c r="B1908" s="85" t="str">
        <f>IF(AND(TimeSpend[[#This Row],[Personnel number]]&lt;&gt;"",TimeSpend[[#This Row],[Date]]&lt;&gt;""),TEXT(TimeSpend[[#This Row],[Date]],"[$-409]yyyyMMdd"),"")</f>
        <v/>
      </c>
      <c r="C1908" s="33" t="str">
        <f>IF(AND(TimeSpend[[#This Row],[Personnel number]]&lt;&gt;"",TimeSpend[[#This Row],[Date]]&lt;&gt;""),SUBSTITUTE(TimeSpend[[#This Row],[Hours]],",","."),"")</f>
        <v/>
      </c>
      <c r="D1908" t="str">
        <f>IF(AND(TimeSpend[[#This Row],[Personnel number]]&lt;&gt;"",TimeSpend[[#This Row],[Date]]&lt;&gt;""),TimeSpend[[#This Row],[Network]],"")</f>
        <v/>
      </c>
      <c r="E1908" t="str">
        <f>IF(AND(TimeSpend[[#This Row],[Personnel number]]&lt;&gt;"",TimeSpend[[#This Row],[Date]]&lt;&gt;""),TimeSpend[[#This Row],[Network Description]],"")</f>
        <v/>
      </c>
      <c r="F1908" t="str">
        <f>IF(AND(TimeSpend[[#This Row],[Personnel number]]&lt;&gt;"",TimeSpend[[#This Row],[Date]]&lt;&gt;""),TimeSpend[[#This Row],[Activity]],"")</f>
        <v/>
      </c>
      <c r="G1908" t="str">
        <f>IF(AND(TimeSpend[[#This Row],[Personnel number]]&lt;&gt;"",TimeSpend[[#This Row],[Date]]&lt;&gt;""),TimeSpend[[#This Row],[Activity description]],"")</f>
        <v/>
      </c>
      <c r="H1908" s="36" t="str">
        <f>IF(AND(TimeSpend[[#This Row],[Personnel number]]&lt;&gt;"",TimeSpend[[#This Row],[Date]]&lt;&gt;""),TimeSpend[[#This Row],[Start Time]],"")</f>
        <v/>
      </c>
      <c r="I1908" s="36" t="str">
        <f>IF(AND(TimeSpend[[#This Row],[Personnel number]]&lt;&gt;"",TimeSpend[[#This Row],[Date]]&lt;&gt;""),TimeSpend[[#This Row],[End Time]],"")</f>
        <v/>
      </c>
      <c r="J1908" t="str">
        <f>IF(AND(TimeSpend[[#This Row],[Personnel number]]&lt;&gt;"",TimeSpend[[#This Row],[Date]]&lt;&gt;""),TimeSpend[[#This Row],[Location]],"")</f>
        <v/>
      </c>
      <c r="K1908" t="str">
        <f>IF(AND(TimeSpend[[#This Row],[Personnel number]]&lt;&gt;"",TimeSpend[[#This Row],[Date]]&lt;&gt;""),TimeSpend[[#This Row],[Task]],"")</f>
        <v/>
      </c>
      <c r="L1908" t="str">
        <f>IF(AND(TimeSpend[[#This Row],[Personnel number]]&lt;&gt;"",TimeSpend[[#This Row],[Date]]&lt;&gt;""),Utilization!$J$2,"")</f>
        <v/>
      </c>
      <c r="M1908" t="str">
        <f>IF(AND(TimeSpend[[#This Row],[Personnel number]]&lt;&gt;"",TimeSpend[[#This Row],[Date]]&lt;&gt;""),TimeSpend[[#This Row],[Employee Name]],"")</f>
        <v/>
      </c>
      <c r="N1908" t="str">
        <f t="shared" si="58"/>
        <v/>
      </c>
      <c r="O1908" t="str">
        <f t="shared" si="59"/>
        <v/>
      </c>
      <c r="P1908" t="str">
        <f>IF(D1908&lt;&gt;"",VLOOKUP(D1908,Projects!B:C,2,0),"")</f>
        <v/>
      </c>
    </row>
    <row r="1909" spans="1:16" x14ac:dyDescent="0.25">
      <c r="A1909" t="str">
        <f>UPPER(IF(AND(TimeSpend[[#This Row],[Personnel number]]&lt;&gt;"",TimeSpend[[#This Row],[Date]]&lt;&gt;""),TimeSpend[[#This Row],[Personnel number]],""))</f>
        <v/>
      </c>
      <c r="B1909" s="85" t="str">
        <f>IF(AND(TimeSpend[[#This Row],[Personnel number]]&lt;&gt;"",TimeSpend[[#This Row],[Date]]&lt;&gt;""),TEXT(TimeSpend[[#This Row],[Date]],"[$-409]yyyyMMdd"),"")</f>
        <v/>
      </c>
      <c r="C1909" s="33" t="str">
        <f>IF(AND(TimeSpend[[#This Row],[Personnel number]]&lt;&gt;"",TimeSpend[[#This Row],[Date]]&lt;&gt;""),SUBSTITUTE(TimeSpend[[#This Row],[Hours]],",","."),"")</f>
        <v/>
      </c>
      <c r="D1909" t="str">
        <f>IF(AND(TimeSpend[[#This Row],[Personnel number]]&lt;&gt;"",TimeSpend[[#This Row],[Date]]&lt;&gt;""),TimeSpend[[#This Row],[Network]],"")</f>
        <v/>
      </c>
      <c r="E1909" t="str">
        <f>IF(AND(TimeSpend[[#This Row],[Personnel number]]&lt;&gt;"",TimeSpend[[#This Row],[Date]]&lt;&gt;""),TimeSpend[[#This Row],[Network Description]],"")</f>
        <v/>
      </c>
      <c r="F1909" t="str">
        <f>IF(AND(TimeSpend[[#This Row],[Personnel number]]&lt;&gt;"",TimeSpend[[#This Row],[Date]]&lt;&gt;""),TimeSpend[[#This Row],[Activity]],"")</f>
        <v/>
      </c>
      <c r="G1909" t="str">
        <f>IF(AND(TimeSpend[[#This Row],[Personnel number]]&lt;&gt;"",TimeSpend[[#This Row],[Date]]&lt;&gt;""),TimeSpend[[#This Row],[Activity description]],"")</f>
        <v/>
      </c>
      <c r="H1909" s="36" t="str">
        <f>IF(AND(TimeSpend[[#This Row],[Personnel number]]&lt;&gt;"",TimeSpend[[#This Row],[Date]]&lt;&gt;""),TimeSpend[[#This Row],[Start Time]],"")</f>
        <v/>
      </c>
      <c r="I1909" s="36" t="str">
        <f>IF(AND(TimeSpend[[#This Row],[Personnel number]]&lt;&gt;"",TimeSpend[[#This Row],[Date]]&lt;&gt;""),TimeSpend[[#This Row],[End Time]],"")</f>
        <v/>
      </c>
      <c r="J1909" t="str">
        <f>IF(AND(TimeSpend[[#This Row],[Personnel number]]&lt;&gt;"",TimeSpend[[#This Row],[Date]]&lt;&gt;""),TimeSpend[[#This Row],[Location]],"")</f>
        <v/>
      </c>
      <c r="K1909" t="str">
        <f>IF(AND(TimeSpend[[#This Row],[Personnel number]]&lt;&gt;"",TimeSpend[[#This Row],[Date]]&lt;&gt;""),TimeSpend[[#This Row],[Task]],"")</f>
        <v/>
      </c>
      <c r="L1909" t="str">
        <f>IF(AND(TimeSpend[[#This Row],[Personnel number]]&lt;&gt;"",TimeSpend[[#This Row],[Date]]&lt;&gt;""),Utilization!$J$2,"")</f>
        <v/>
      </c>
      <c r="M1909" t="str">
        <f>IF(AND(TimeSpend[[#This Row],[Personnel number]]&lt;&gt;"",TimeSpend[[#This Row],[Date]]&lt;&gt;""),TimeSpend[[#This Row],[Employee Name]],"")</f>
        <v/>
      </c>
      <c r="N1909" t="str">
        <f t="shared" si="58"/>
        <v/>
      </c>
      <c r="O1909" t="str">
        <f t="shared" si="59"/>
        <v/>
      </c>
      <c r="P1909" t="str">
        <f>IF(D1909&lt;&gt;"",VLOOKUP(D1909,Projects!B:C,2,0),"")</f>
        <v/>
      </c>
    </row>
    <row r="1910" spans="1:16" x14ac:dyDescent="0.25">
      <c r="A1910" t="str">
        <f>UPPER(IF(AND(TimeSpend[[#This Row],[Personnel number]]&lt;&gt;"",TimeSpend[[#This Row],[Date]]&lt;&gt;""),TimeSpend[[#This Row],[Personnel number]],""))</f>
        <v/>
      </c>
      <c r="B1910" s="85" t="str">
        <f>IF(AND(TimeSpend[[#This Row],[Personnel number]]&lt;&gt;"",TimeSpend[[#This Row],[Date]]&lt;&gt;""),TEXT(TimeSpend[[#This Row],[Date]],"[$-409]yyyyMMdd"),"")</f>
        <v/>
      </c>
      <c r="C1910" s="33" t="str">
        <f>IF(AND(TimeSpend[[#This Row],[Personnel number]]&lt;&gt;"",TimeSpend[[#This Row],[Date]]&lt;&gt;""),SUBSTITUTE(TimeSpend[[#This Row],[Hours]],",","."),"")</f>
        <v/>
      </c>
      <c r="D1910" t="str">
        <f>IF(AND(TimeSpend[[#This Row],[Personnel number]]&lt;&gt;"",TimeSpend[[#This Row],[Date]]&lt;&gt;""),TimeSpend[[#This Row],[Network]],"")</f>
        <v/>
      </c>
      <c r="E1910" t="str">
        <f>IF(AND(TimeSpend[[#This Row],[Personnel number]]&lt;&gt;"",TimeSpend[[#This Row],[Date]]&lt;&gt;""),TimeSpend[[#This Row],[Network Description]],"")</f>
        <v/>
      </c>
      <c r="F1910" t="str">
        <f>IF(AND(TimeSpend[[#This Row],[Personnel number]]&lt;&gt;"",TimeSpend[[#This Row],[Date]]&lt;&gt;""),TimeSpend[[#This Row],[Activity]],"")</f>
        <v/>
      </c>
      <c r="G1910" t="str">
        <f>IF(AND(TimeSpend[[#This Row],[Personnel number]]&lt;&gt;"",TimeSpend[[#This Row],[Date]]&lt;&gt;""),TimeSpend[[#This Row],[Activity description]],"")</f>
        <v/>
      </c>
      <c r="H1910" s="36" t="str">
        <f>IF(AND(TimeSpend[[#This Row],[Personnel number]]&lt;&gt;"",TimeSpend[[#This Row],[Date]]&lt;&gt;""),TimeSpend[[#This Row],[Start Time]],"")</f>
        <v/>
      </c>
      <c r="I1910" s="36" t="str">
        <f>IF(AND(TimeSpend[[#This Row],[Personnel number]]&lt;&gt;"",TimeSpend[[#This Row],[Date]]&lt;&gt;""),TimeSpend[[#This Row],[End Time]],"")</f>
        <v/>
      </c>
      <c r="J1910" t="str">
        <f>IF(AND(TimeSpend[[#This Row],[Personnel number]]&lt;&gt;"",TimeSpend[[#This Row],[Date]]&lt;&gt;""),TimeSpend[[#This Row],[Location]],"")</f>
        <v/>
      </c>
      <c r="K1910" t="str">
        <f>IF(AND(TimeSpend[[#This Row],[Personnel number]]&lt;&gt;"",TimeSpend[[#This Row],[Date]]&lt;&gt;""),TimeSpend[[#This Row],[Task]],"")</f>
        <v/>
      </c>
      <c r="L1910" t="str">
        <f>IF(AND(TimeSpend[[#This Row],[Personnel number]]&lt;&gt;"",TimeSpend[[#This Row],[Date]]&lt;&gt;""),Utilization!$J$2,"")</f>
        <v/>
      </c>
      <c r="M1910" t="str">
        <f>IF(AND(TimeSpend[[#This Row],[Personnel number]]&lt;&gt;"",TimeSpend[[#This Row],[Date]]&lt;&gt;""),TimeSpend[[#This Row],[Employee Name]],"")</f>
        <v/>
      </c>
      <c r="N1910" t="str">
        <f t="shared" si="58"/>
        <v/>
      </c>
      <c r="O1910" t="str">
        <f t="shared" si="59"/>
        <v/>
      </c>
      <c r="P1910" t="str">
        <f>IF(D1910&lt;&gt;"",VLOOKUP(D1910,Projects!B:C,2,0),"")</f>
        <v/>
      </c>
    </row>
    <row r="1911" spans="1:16" x14ac:dyDescent="0.25">
      <c r="A1911" t="str">
        <f>UPPER(IF(AND(TimeSpend[[#This Row],[Personnel number]]&lt;&gt;"",TimeSpend[[#This Row],[Date]]&lt;&gt;""),TimeSpend[[#This Row],[Personnel number]],""))</f>
        <v/>
      </c>
      <c r="B1911" s="85" t="str">
        <f>IF(AND(TimeSpend[[#This Row],[Personnel number]]&lt;&gt;"",TimeSpend[[#This Row],[Date]]&lt;&gt;""),TEXT(TimeSpend[[#This Row],[Date]],"[$-409]yyyyMMdd"),"")</f>
        <v/>
      </c>
      <c r="C1911" s="33" t="str">
        <f>IF(AND(TimeSpend[[#This Row],[Personnel number]]&lt;&gt;"",TimeSpend[[#This Row],[Date]]&lt;&gt;""),SUBSTITUTE(TimeSpend[[#This Row],[Hours]],",","."),"")</f>
        <v/>
      </c>
      <c r="D1911" t="str">
        <f>IF(AND(TimeSpend[[#This Row],[Personnel number]]&lt;&gt;"",TimeSpend[[#This Row],[Date]]&lt;&gt;""),TimeSpend[[#This Row],[Network]],"")</f>
        <v/>
      </c>
      <c r="E1911" t="str">
        <f>IF(AND(TimeSpend[[#This Row],[Personnel number]]&lt;&gt;"",TimeSpend[[#This Row],[Date]]&lt;&gt;""),TimeSpend[[#This Row],[Network Description]],"")</f>
        <v/>
      </c>
      <c r="F1911" t="str">
        <f>IF(AND(TimeSpend[[#This Row],[Personnel number]]&lt;&gt;"",TimeSpend[[#This Row],[Date]]&lt;&gt;""),TimeSpend[[#This Row],[Activity]],"")</f>
        <v/>
      </c>
      <c r="G1911" t="str">
        <f>IF(AND(TimeSpend[[#This Row],[Personnel number]]&lt;&gt;"",TimeSpend[[#This Row],[Date]]&lt;&gt;""),TimeSpend[[#This Row],[Activity description]],"")</f>
        <v/>
      </c>
      <c r="H1911" s="36" t="str">
        <f>IF(AND(TimeSpend[[#This Row],[Personnel number]]&lt;&gt;"",TimeSpend[[#This Row],[Date]]&lt;&gt;""),TimeSpend[[#This Row],[Start Time]],"")</f>
        <v/>
      </c>
      <c r="I1911" s="36" t="str">
        <f>IF(AND(TimeSpend[[#This Row],[Personnel number]]&lt;&gt;"",TimeSpend[[#This Row],[Date]]&lt;&gt;""),TimeSpend[[#This Row],[End Time]],"")</f>
        <v/>
      </c>
      <c r="J1911" t="str">
        <f>IF(AND(TimeSpend[[#This Row],[Personnel number]]&lt;&gt;"",TimeSpend[[#This Row],[Date]]&lt;&gt;""),TimeSpend[[#This Row],[Location]],"")</f>
        <v/>
      </c>
      <c r="K1911" t="str">
        <f>IF(AND(TimeSpend[[#This Row],[Personnel number]]&lt;&gt;"",TimeSpend[[#This Row],[Date]]&lt;&gt;""),TimeSpend[[#This Row],[Task]],"")</f>
        <v/>
      </c>
      <c r="L1911" t="str">
        <f>IF(AND(TimeSpend[[#This Row],[Personnel number]]&lt;&gt;"",TimeSpend[[#This Row],[Date]]&lt;&gt;""),Utilization!$J$2,"")</f>
        <v/>
      </c>
      <c r="M1911" t="str">
        <f>IF(AND(TimeSpend[[#This Row],[Personnel number]]&lt;&gt;"",TimeSpend[[#This Row],[Date]]&lt;&gt;""),TimeSpend[[#This Row],[Employee Name]],"")</f>
        <v/>
      </c>
      <c r="N1911" t="str">
        <f t="shared" si="58"/>
        <v/>
      </c>
      <c r="O1911" t="str">
        <f t="shared" si="59"/>
        <v/>
      </c>
      <c r="P1911" t="str">
        <f>IF(D1911&lt;&gt;"",VLOOKUP(D1911,Projects!B:C,2,0),"")</f>
        <v/>
      </c>
    </row>
    <row r="1912" spans="1:16" x14ac:dyDescent="0.25">
      <c r="A1912" t="str">
        <f>UPPER(IF(AND(TimeSpend[[#This Row],[Personnel number]]&lt;&gt;"",TimeSpend[[#This Row],[Date]]&lt;&gt;""),TimeSpend[[#This Row],[Personnel number]],""))</f>
        <v/>
      </c>
      <c r="B1912" s="85" t="str">
        <f>IF(AND(TimeSpend[[#This Row],[Personnel number]]&lt;&gt;"",TimeSpend[[#This Row],[Date]]&lt;&gt;""),TEXT(TimeSpend[[#This Row],[Date]],"[$-409]yyyyMMdd"),"")</f>
        <v/>
      </c>
      <c r="C1912" s="33" t="str">
        <f>IF(AND(TimeSpend[[#This Row],[Personnel number]]&lt;&gt;"",TimeSpend[[#This Row],[Date]]&lt;&gt;""),SUBSTITUTE(TimeSpend[[#This Row],[Hours]],",","."),"")</f>
        <v/>
      </c>
      <c r="D1912" t="str">
        <f>IF(AND(TimeSpend[[#This Row],[Personnel number]]&lt;&gt;"",TimeSpend[[#This Row],[Date]]&lt;&gt;""),TimeSpend[[#This Row],[Network]],"")</f>
        <v/>
      </c>
      <c r="E1912" t="str">
        <f>IF(AND(TimeSpend[[#This Row],[Personnel number]]&lt;&gt;"",TimeSpend[[#This Row],[Date]]&lt;&gt;""),TimeSpend[[#This Row],[Network Description]],"")</f>
        <v/>
      </c>
      <c r="F1912" t="str">
        <f>IF(AND(TimeSpend[[#This Row],[Personnel number]]&lt;&gt;"",TimeSpend[[#This Row],[Date]]&lt;&gt;""),TimeSpend[[#This Row],[Activity]],"")</f>
        <v/>
      </c>
      <c r="G1912" t="str">
        <f>IF(AND(TimeSpend[[#This Row],[Personnel number]]&lt;&gt;"",TimeSpend[[#This Row],[Date]]&lt;&gt;""),TimeSpend[[#This Row],[Activity description]],"")</f>
        <v/>
      </c>
      <c r="H1912" s="36" t="str">
        <f>IF(AND(TimeSpend[[#This Row],[Personnel number]]&lt;&gt;"",TimeSpend[[#This Row],[Date]]&lt;&gt;""),TimeSpend[[#This Row],[Start Time]],"")</f>
        <v/>
      </c>
      <c r="I1912" s="36" t="str">
        <f>IF(AND(TimeSpend[[#This Row],[Personnel number]]&lt;&gt;"",TimeSpend[[#This Row],[Date]]&lt;&gt;""),TimeSpend[[#This Row],[End Time]],"")</f>
        <v/>
      </c>
      <c r="J1912" t="str">
        <f>IF(AND(TimeSpend[[#This Row],[Personnel number]]&lt;&gt;"",TimeSpend[[#This Row],[Date]]&lt;&gt;""),TimeSpend[[#This Row],[Location]],"")</f>
        <v/>
      </c>
      <c r="K1912" t="str">
        <f>IF(AND(TimeSpend[[#This Row],[Personnel number]]&lt;&gt;"",TimeSpend[[#This Row],[Date]]&lt;&gt;""),TimeSpend[[#This Row],[Task]],"")</f>
        <v/>
      </c>
      <c r="L1912" t="str">
        <f>IF(AND(TimeSpend[[#This Row],[Personnel number]]&lt;&gt;"",TimeSpend[[#This Row],[Date]]&lt;&gt;""),Utilization!$J$2,"")</f>
        <v/>
      </c>
      <c r="M1912" t="str">
        <f>IF(AND(TimeSpend[[#This Row],[Personnel number]]&lt;&gt;"",TimeSpend[[#This Row],[Date]]&lt;&gt;""),TimeSpend[[#This Row],[Employee Name]],"")</f>
        <v/>
      </c>
      <c r="N1912" t="str">
        <f t="shared" si="58"/>
        <v/>
      </c>
      <c r="O1912" t="str">
        <f t="shared" si="59"/>
        <v/>
      </c>
      <c r="P1912" t="str">
        <f>IF(D1912&lt;&gt;"",VLOOKUP(D1912,Projects!B:C,2,0),"")</f>
        <v/>
      </c>
    </row>
    <row r="1913" spans="1:16" x14ac:dyDescent="0.25">
      <c r="A1913" t="str">
        <f>UPPER(IF(AND(TimeSpend[[#This Row],[Personnel number]]&lt;&gt;"",TimeSpend[[#This Row],[Date]]&lt;&gt;""),TimeSpend[[#This Row],[Personnel number]],""))</f>
        <v/>
      </c>
      <c r="B1913" s="85" t="str">
        <f>IF(AND(TimeSpend[[#This Row],[Personnel number]]&lt;&gt;"",TimeSpend[[#This Row],[Date]]&lt;&gt;""),TEXT(TimeSpend[[#This Row],[Date]],"[$-409]yyyyMMdd"),"")</f>
        <v/>
      </c>
      <c r="C1913" s="33" t="str">
        <f>IF(AND(TimeSpend[[#This Row],[Personnel number]]&lt;&gt;"",TimeSpend[[#This Row],[Date]]&lt;&gt;""),SUBSTITUTE(TimeSpend[[#This Row],[Hours]],",","."),"")</f>
        <v/>
      </c>
      <c r="D1913" t="str">
        <f>IF(AND(TimeSpend[[#This Row],[Personnel number]]&lt;&gt;"",TimeSpend[[#This Row],[Date]]&lt;&gt;""),TimeSpend[[#This Row],[Network]],"")</f>
        <v/>
      </c>
      <c r="E1913" t="str">
        <f>IF(AND(TimeSpend[[#This Row],[Personnel number]]&lt;&gt;"",TimeSpend[[#This Row],[Date]]&lt;&gt;""),TimeSpend[[#This Row],[Network Description]],"")</f>
        <v/>
      </c>
      <c r="F1913" t="str">
        <f>IF(AND(TimeSpend[[#This Row],[Personnel number]]&lt;&gt;"",TimeSpend[[#This Row],[Date]]&lt;&gt;""),TimeSpend[[#This Row],[Activity]],"")</f>
        <v/>
      </c>
      <c r="G1913" t="str">
        <f>IF(AND(TimeSpend[[#This Row],[Personnel number]]&lt;&gt;"",TimeSpend[[#This Row],[Date]]&lt;&gt;""),TimeSpend[[#This Row],[Activity description]],"")</f>
        <v/>
      </c>
      <c r="H1913" s="36" t="str">
        <f>IF(AND(TimeSpend[[#This Row],[Personnel number]]&lt;&gt;"",TimeSpend[[#This Row],[Date]]&lt;&gt;""),TimeSpend[[#This Row],[Start Time]],"")</f>
        <v/>
      </c>
      <c r="I1913" s="36" t="str">
        <f>IF(AND(TimeSpend[[#This Row],[Personnel number]]&lt;&gt;"",TimeSpend[[#This Row],[Date]]&lt;&gt;""),TimeSpend[[#This Row],[End Time]],"")</f>
        <v/>
      </c>
      <c r="J1913" t="str">
        <f>IF(AND(TimeSpend[[#This Row],[Personnel number]]&lt;&gt;"",TimeSpend[[#This Row],[Date]]&lt;&gt;""),TimeSpend[[#This Row],[Location]],"")</f>
        <v/>
      </c>
      <c r="K1913" t="str">
        <f>IF(AND(TimeSpend[[#This Row],[Personnel number]]&lt;&gt;"",TimeSpend[[#This Row],[Date]]&lt;&gt;""),TimeSpend[[#This Row],[Task]],"")</f>
        <v/>
      </c>
      <c r="L1913" t="str">
        <f>IF(AND(TimeSpend[[#This Row],[Personnel number]]&lt;&gt;"",TimeSpend[[#This Row],[Date]]&lt;&gt;""),Utilization!$J$2,"")</f>
        <v/>
      </c>
      <c r="M1913" t="str">
        <f>IF(AND(TimeSpend[[#This Row],[Personnel number]]&lt;&gt;"",TimeSpend[[#This Row],[Date]]&lt;&gt;""),TimeSpend[[#This Row],[Employee Name]],"")</f>
        <v/>
      </c>
      <c r="N1913" t="str">
        <f t="shared" si="58"/>
        <v/>
      </c>
      <c r="O1913" t="str">
        <f t="shared" si="59"/>
        <v/>
      </c>
      <c r="P1913" t="str">
        <f>IF(D1913&lt;&gt;"",VLOOKUP(D1913,Projects!B:C,2,0),"")</f>
        <v/>
      </c>
    </row>
    <row r="1914" spans="1:16" x14ac:dyDescent="0.25">
      <c r="A1914" t="str">
        <f>UPPER(IF(AND(TimeSpend[[#This Row],[Personnel number]]&lt;&gt;"",TimeSpend[[#This Row],[Date]]&lt;&gt;""),TimeSpend[[#This Row],[Personnel number]],""))</f>
        <v/>
      </c>
      <c r="B1914" s="85" t="str">
        <f>IF(AND(TimeSpend[[#This Row],[Personnel number]]&lt;&gt;"",TimeSpend[[#This Row],[Date]]&lt;&gt;""),TEXT(TimeSpend[[#This Row],[Date]],"[$-409]yyyyMMdd"),"")</f>
        <v/>
      </c>
      <c r="C1914" s="33" t="str">
        <f>IF(AND(TimeSpend[[#This Row],[Personnel number]]&lt;&gt;"",TimeSpend[[#This Row],[Date]]&lt;&gt;""),SUBSTITUTE(TimeSpend[[#This Row],[Hours]],",","."),"")</f>
        <v/>
      </c>
      <c r="D1914" t="str">
        <f>IF(AND(TimeSpend[[#This Row],[Personnel number]]&lt;&gt;"",TimeSpend[[#This Row],[Date]]&lt;&gt;""),TimeSpend[[#This Row],[Network]],"")</f>
        <v/>
      </c>
      <c r="E1914" t="str">
        <f>IF(AND(TimeSpend[[#This Row],[Personnel number]]&lt;&gt;"",TimeSpend[[#This Row],[Date]]&lt;&gt;""),TimeSpend[[#This Row],[Network Description]],"")</f>
        <v/>
      </c>
      <c r="F1914" t="str">
        <f>IF(AND(TimeSpend[[#This Row],[Personnel number]]&lt;&gt;"",TimeSpend[[#This Row],[Date]]&lt;&gt;""),TimeSpend[[#This Row],[Activity]],"")</f>
        <v/>
      </c>
      <c r="G1914" t="str">
        <f>IF(AND(TimeSpend[[#This Row],[Personnel number]]&lt;&gt;"",TimeSpend[[#This Row],[Date]]&lt;&gt;""),TimeSpend[[#This Row],[Activity description]],"")</f>
        <v/>
      </c>
      <c r="H1914" s="36" t="str">
        <f>IF(AND(TimeSpend[[#This Row],[Personnel number]]&lt;&gt;"",TimeSpend[[#This Row],[Date]]&lt;&gt;""),TimeSpend[[#This Row],[Start Time]],"")</f>
        <v/>
      </c>
      <c r="I1914" s="36" t="str">
        <f>IF(AND(TimeSpend[[#This Row],[Personnel number]]&lt;&gt;"",TimeSpend[[#This Row],[Date]]&lt;&gt;""),TimeSpend[[#This Row],[End Time]],"")</f>
        <v/>
      </c>
      <c r="J1914" t="str">
        <f>IF(AND(TimeSpend[[#This Row],[Personnel number]]&lt;&gt;"",TimeSpend[[#This Row],[Date]]&lt;&gt;""),TimeSpend[[#This Row],[Location]],"")</f>
        <v/>
      </c>
      <c r="K1914" t="str">
        <f>IF(AND(TimeSpend[[#This Row],[Personnel number]]&lt;&gt;"",TimeSpend[[#This Row],[Date]]&lt;&gt;""),TimeSpend[[#This Row],[Task]],"")</f>
        <v/>
      </c>
      <c r="L1914" t="str">
        <f>IF(AND(TimeSpend[[#This Row],[Personnel number]]&lt;&gt;"",TimeSpend[[#This Row],[Date]]&lt;&gt;""),Utilization!$J$2,"")</f>
        <v/>
      </c>
      <c r="M1914" t="str">
        <f>IF(AND(TimeSpend[[#This Row],[Personnel number]]&lt;&gt;"",TimeSpend[[#This Row],[Date]]&lt;&gt;""),TimeSpend[[#This Row],[Employee Name]],"")</f>
        <v/>
      </c>
      <c r="N1914" t="str">
        <f t="shared" si="58"/>
        <v/>
      </c>
      <c r="O1914" t="str">
        <f t="shared" si="59"/>
        <v/>
      </c>
      <c r="P1914" t="str">
        <f>IF(D1914&lt;&gt;"",VLOOKUP(D1914,Projects!B:C,2,0),"")</f>
        <v/>
      </c>
    </row>
    <row r="1915" spans="1:16" x14ac:dyDescent="0.25">
      <c r="A1915" t="str">
        <f>UPPER(IF(AND(TimeSpend[[#This Row],[Personnel number]]&lt;&gt;"",TimeSpend[[#This Row],[Date]]&lt;&gt;""),TimeSpend[[#This Row],[Personnel number]],""))</f>
        <v/>
      </c>
      <c r="B1915" s="85" t="str">
        <f>IF(AND(TimeSpend[[#This Row],[Personnel number]]&lt;&gt;"",TimeSpend[[#This Row],[Date]]&lt;&gt;""),TEXT(TimeSpend[[#This Row],[Date]],"[$-409]yyyyMMdd"),"")</f>
        <v/>
      </c>
      <c r="C1915" s="33" t="str">
        <f>IF(AND(TimeSpend[[#This Row],[Personnel number]]&lt;&gt;"",TimeSpend[[#This Row],[Date]]&lt;&gt;""),SUBSTITUTE(TimeSpend[[#This Row],[Hours]],",","."),"")</f>
        <v/>
      </c>
      <c r="D1915" t="str">
        <f>IF(AND(TimeSpend[[#This Row],[Personnel number]]&lt;&gt;"",TimeSpend[[#This Row],[Date]]&lt;&gt;""),TimeSpend[[#This Row],[Network]],"")</f>
        <v/>
      </c>
      <c r="E1915" t="str">
        <f>IF(AND(TimeSpend[[#This Row],[Personnel number]]&lt;&gt;"",TimeSpend[[#This Row],[Date]]&lt;&gt;""),TimeSpend[[#This Row],[Network Description]],"")</f>
        <v/>
      </c>
      <c r="F1915" t="str">
        <f>IF(AND(TimeSpend[[#This Row],[Personnel number]]&lt;&gt;"",TimeSpend[[#This Row],[Date]]&lt;&gt;""),TimeSpend[[#This Row],[Activity]],"")</f>
        <v/>
      </c>
      <c r="G1915" t="str">
        <f>IF(AND(TimeSpend[[#This Row],[Personnel number]]&lt;&gt;"",TimeSpend[[#This Row],[Date]]&lt;&gt;""),TimeSpend[[#This Row],[Activity description]],"")</f>
        <v/>
      </c>
      <c r="H1915" s="36" t="str">
        <f>IF(AND(TimeSpend[[#This Row],[Personnel number]]&lt;&gt;"",TimeSpend[[#This Row],[Date]]&lt;&gt;""),TimeSpend[[#This Row],[Start Time]],"")</f>
        <v/>
      </c>
      <c r="I1915" s="36" t="str">
        <f>IF(AND(TimeSpend[[#This Row],[Personnel number]]&lt;&gt;"",TimeSpend[[#This Row],[Date]]&lt;&gt;""),TimeSpend[[#This Row],[End Time]],"")</f>
        <v/>
      </c>
      <c r="J1915" t="str">
        <f>IF(AND(TimeSpend[[#This Row],[Personnel number]]&lt;&gt;"",TimeSpend[[#This Row],[Date]]&lt;&gt;""),TimeSpend[[#This Row],[Location]],"")</f>
        <v/>
      </c>
      <c r="K1915" t="str">
        <f>IF(AND(TimeSpend[[#This Row],[Personnel number]]&lt;&gt;"",TimeSpend[[#This Row],[Date]]&lt;&gt;""),TimeSpend[[#This Row],[Task]],"")</f>
        <v/>
      </c>
      <c r="L1915" t="str">
        <f>IF(AND(TimeSpend[[#This Row],[Personnel number]]&lt;&gt;"",TimeSpend[[#This Row],[Date]]&lt;&gt;""),Utilization!$J$2,"")</f>
        <v/>
      </c>
      <c r="M1915" t="str">
        <f>IF(AND(TimeSpend[[#This Row],[Personnel number]]&lt;&gt;"",TimeSpend[[#This Row],[Date]]&lt;&gt;""),TimeSpend[[#This Row],[Employee Name]],"")</f>
        <v/>
      </c>
      <c r="N1915" t="str">
        <f t="shared" si="58"/>
        <v/>
      </c>
      <c r="O1915" t="str">
        <f t="shared" si="59"/>
        <v/>
      </c>
      <c r="P1915" t="str">
        <f>IF(D1915&lt;&gt;"",VLOOKUP(D1915,Projects!B:C,2,0),"")</f>
        <v/>
      </c>
    </row>
    <row r="1916" spans="1:16" x14ac:dyDescent="0.25">
      <c r="A1916" t="str">
        <f>UPPER(IF(AND(TimeSpend[[#This Row],[Personnel number]]&lt;&gt;"",TimeSpend[[#This Row],[Date]]&lt;&gt;""),TimeSpend[[#This Row],[Personnel number]],""))</f>
        <v/>
      </c>
      <c r="B1916" s="85" t="str">
        <f>IF(AND(TimeSpend[[#This Row],[Personnel number]]&lt;&gt;"",TimeSpend[[#This Row],[Date]]&lt;&gt;""),TEXT(TimeSpend[[#This Row],[Date]],"[$-409]yyyyMMdd"),"")</f>
        <v/>
      </c>
      <c r="C1916" s="33" t="str">
        <f>IF(AND(TimeSpend[[#This Row],[Personnel number]]&lt;&gt;"",TimeSpend[[#This Row],[Date]]&lt;&gt;""),SUBSTITUTE(TimeSpend[[#This Row],[Hours]],",","."),"")</f>
        <v/>
      </c>
      <c r="D1916" t="str">
        <f>IF(AND(TimeSpend[[#This Row],[Personnel number]]&lt;&gt;"",TimeSpend[[#This Row],[Date]]&lt;&gt;""),TimeSpend[[#This Row],[Network]],"")</f>
        <v/>
      </c>
      <c r="E1916" t="str">
        <f>IF(AND(TimeSpend[[#This Row],[Personnel number]]&lt;&gt;"",TimeSpend[[#This Row],[Date]]&lt;&gt;""),TimeSpend[[#This Row],[Network Description]],"")</f>
        <v/>
      </c>
      <c r="F1916" t="str">
        <f>IF(AND(TimeSpend[[#This Row],[Personnel number]]&lt;&gt;"",TimeSpend[[#This Row],[Date]]&lt;&gt;""),TimeSpend[[#This Row],[Activity]],"")</f>
        <v/>
      </c>
      <c r="G1916" t="str">
        <f>IF(AND(TimeSpend[[#This Row],[Personnel number]]&lt;&gt;"",TimeSpend[[#This Row],[Date]]&lt;&gt;""),TimeSpend[[#This Row],[Activity description]],"")</f>
        <v/>
      </c>
      <c r="H1916" s="36" t="str">
        <f>IF(AND(TimeSpend[[#This Row],[Personnel number]]&lt;&gt;"",TimeSpend[[#This Row],[Date]]&lt;&gt;""),TimeSpend[[#This Row],[Start Time]],"")</f>
        <v/>
      </c>
      <c r="I1916" s="36" t="str">
        <f>IF(AND(TimeSpend[[#This Row],[Personnel number]]&lt;&gt;"",TimeSpend[[#This Row],[Date]]&lt;&gt;""),TimeSpend[[#This Row],[End Time]],"")</f>
        <v/>
      </c>
      <c r="J1916" t="str">
        <f>IF(AND(TimeSpend[[#This Row],[Personnel number]]&lt;&gt;"",TimeSpend[[#This Row],[Date]]&lt;&gt;""),TimeSpend[[#This Row],[Location]],"")</f>
        <v/>
      </c>
      <c r="K1916" t="str">
        <f>IF(AND(TimeSpend[[#This Row],[Personnel number]]&lt;&gt;"",TimeSpend[[#This Row],[Date]]&lt;&gt;""),TimeSpend[[#This Row],[Task]],"")</f>
        <v/>
      </c>
      <c r="L1916" t="str">
        <f>IF(AND(TimeSpend[[#This Row],[Personnel number]]&lt;&gt;"",TimeSpend[[#This Row],[Date]]&lt;&gt;""),Utilization!$J$2,"")</f>
        <v/>
      </c>
      <c r="M1916" t="str">
        <f>IF(AND(TimeSpend[[#This Row],[Personnel number]]&lt;&gt;"",TimeSpend[[#This Row],[Date]]&lt;&gt;""),TimeSpend[[#This Row],[Employee Name]],"")</f>
        <v/>
      </c>
      <c r="N1916" t="str">
        <f t="shared" si="58"/>
        <v/>
      </c>
      <c r="O1916" t="str">
        <f t="shared" si="59"/>
        <v/>
      </c>
      <c r="P1916" t="str">
        <f>IF(D1916&lt;&gt;"",VLOOKUP(D1916,Projects!B:C,2,0),"")</f>
        <v/>
      </c>
    </row>
    <row r="1917" spans="1:16" x14ac:dyDescent="0.25">
      <c r="A1917" t="str">
        <f>UPPER(IF(AND(TimeSpend[[#This Row],[Personnel number]]&lt;&gt;"",TimeSpend[[#This Row],[Date]]&lt;&gt;""),TimeSpend[[#This Row],[Personnel number]],""))</f>
        <v/>
      </c>
      <c r="B1917" s="85" t="str">
        <f>IF(AND(TimeSpend[[#This Row],[Personnel number]]&lt;&gt;"",TimeSpend[[#This Row],[Date]]&lt;&gt;""),TEXT(TimeSpend[[#This Row],[Date]],"[$-409]yyyyMMdd"),"")</f>
        <v/>
      </c>
      <c r="C1917" s="33" t="str">
        <f>IF(AND(TimeSpend[[#This Row],[Personnel number]]&lt;&gt;"",TimeSpend[[#This Row],[Date]]&lt;&gt;""),SUBSTITUTE(TimeSpend[[#This Row],[Hours]],",","."),"")</f>
        <v/>
      </c>
      <c r="D1917" t="str">
        <f>IF(AND(TimeSpend[[#This Row],[Personnel number]]&lt;&gt;"",TimeSpend[[#This Row],[Date]]&lt;&gt;""),TimeSpend[[#This Row],[Network]],"")</f>
        <v/>
      </c>
      <c r="E1917" t="str">
        <f>IF(AND(TimeSpend[[#This Row],[Personnel number]]&lt;&gt;"",TimeSpend[[#This Row],[Date]]&lt;&gt;""),TimeSpend[[#This Row],[Network Description]],"")</f>
        <v/>
      </c>
      <c r="F1917" t="str">
        <f>IF(AND(TimeSpend[[#This Row],[Personnel number]]&lt;&gt;"",TimeSpend[[#This Row],[Date]]&lt;&gt;""),TimeSpend[[#This Row],[Activity]],"")</f>
        <v/>
      </c>
      <c r="G1917" t="str">
        <f>IF(AND(TimeSpend[[#This Row],[Personnel number]]&lt;&gt;"",TimeSpend[[#This Row],[Date]]&lt;&gt;""),TimeSpend[[#This Row],[Activity description]],"")</f>
        <v/>
      </c>
      <c r="H1917" s="36" t="str">
        <f>IF(AND(TimeSpend[[#This Row],[Personnel number]]&lt;&gt;"",TimeSpend[[#This Row],[Date]]&lt;&gt;""),TimeSpend[[#This Row],[Start Time]],"")</f>
        <v/>
      </c>
      <c r="I1917" s="36" t="str">
        <f>IF(AND(TimeSpend[[#This Row],[Personnel number]]&lt;&gt;"",TimeSpend[[#This Row],[Date]]&lt;&gt;""),TimeSpend[[#This Row],[End Time]],"")</f>
        <v/>
      </c>
      <c r="J1917" t="str">
        <f>IF(AND(TimeSpend[[#This Row],[Personnel number]]&lt;&gt;"",TimeSpend[[#This Row],[Date]]&lt;&gt;""),TimeSpend[[#This Row],[Location]],"")</f>
        <v/>
      </c>
      <c r="K1917" t="str">
        <f>IF(AND(TimeSpend[[#This Row],[Personnel number]]&lt;&gt;"",TimeSpend[[#This Row],[Date]]&lt;&gt;""),TimeSpend[[#This Row],[Task]],"")</f>
        <v/>
      </c>
      <c r="L1917" t="str">
        <f>IF(AND(TimeSpend[[#This Row],[Personnel number]]&lt;&gt;"",TimeSpend[[#This Row],[Date]]&lt;&gt;""),Utilization!$J$2,"")</f>
        <v/>
      </c>
      <c r="M1917" t="str">
        <f>IF(AND(TimeSpend[[#This Row],[Personnel number]]&lt;&gt;"",TimeSpend[[#This Row],[Date]]&lt;&gt;""),TimeSpend[[#This Row],[Employee Name]],"")</f>
        <v/>
      </c>
      <c r="N1917" t="str">
        <f t="shared" si="58"/>
        <v/>
      </c>
      <c r="O1917" t="str">
        <f t="shared" si="59"/>
        <v/>
      </c>
      <c r="P1917" t="str">
        <f>IF(D1917&lt;&gt;"",VLOOKUP(D1917,Projects!B:C,2,0),"")</f>
        <v/>
      </c>
    </row>
    <row r="1918" spans="1:16" x14ac:dyDescent="0.25">
      <c r="A1918" t="str">
        <f>UPPER(IF(AND(TimeSpend[[#This Row],[Personnel number]]&lt;&gt;"",TimeSpend[[#This Row],[Date]]&lt;&gt;""),TimeSpend[[#This Row],[Personnel number]],""))</f>
        <v/>
      </c>
      <c r="B1918" s="85" t="str">
        <f>IF(AND(TimeSpend[[#This Row],[Personnel number]]&lt;&gt;"",TimeSpend[[#This Row],[Date]]&lt;&gt;""),TEXT(TimeSpend[[#This Row],[Date]],"[$-409]yyyyMMdd"),"")</f>
        <v/>
      </c>
      <c r="C1918" s="33" t="str">
        <f>IF(AND(TimeSpend[[#This Row],[Personnel number]]&lt;&gt;"",TimeSpend[[#This Row],[Date]]&lt;&gt;""),SUBSTITUTE(TimeSpend[[#This Row],[Hours]],",","."),"")</f>
        <v/>
      </c>
      <c r="D1918" t="str">
        <f>IF(AND(TimeSpend[[#This Row],[Personnel number]]&lt;&gt;"",TimeSpend[[#This Row],[Date]]&lt;&gt;""),TimeSpend[[#This Row],[Network]],"")</f>
        <v/>
      </c>
      <c r="E1918" t="str">
        <f>IF(AND(TimeSpend[[#This Row],[Personnel number]]&lt;&gt;"",TimeSpend[[#This Row],[Date]]&lt;&gt;""),TimeSpend[[#This Row],[Network Description]],"")</f>
        <v/>
      </c>
      <c r="F1918" t="str">
        <f>IF(AND(TimeSpend[[#This Row],[Personnel number]]&lt;&gt;"",TimeSpend[[#This Row],[Date]]&lt;&gt;""),TimeSpend[[#This Row],[Activity]],"")</f>
        <v/>
      </c>
      <c r="G1918" t="str">
        <f>IF(AND(TimeSpend[[#This Row],[Personnel number]]&lt;&gt;"",TimeSpend[[#This Row],[Date]]&lt;&gt;""),TimeSpend[[#This Row],[Activity description]],"")</f>
        <v/>
      </c>
      <c r="H1918" s="36" t="str">
        <f>IF(AND(TimeSpend[[#This Row],[Personnel number]]&lt;&gt;"",TimeSpend[[#This Row],[Date]]&lt;&gt;""),TimeSpend[[#This Row],[Start Time]],"")</f>
        <v/>
      </c>
      <c r="I1918" s="36" t="str">
        <f>IF(AND(TimeSpend[[#This Row],[Personnel number]]&lt;&gt;"",TimeSpend[[#This Row],[Date]]&lt;&gt;""),TimeSpend[[#This Row],[End Time]],"")</f>
        <v/>
      </c>
      <c r="J1918" t="str">
        <f>IF(AND(TimeSpend[[#This Row],[Personnel number]]&lt;&gt;"",TimeSpend[[#This Row],[Date]]&lt;&gt;""),TimeSpend[[#This Row],[Location]],"")</f>
        <v/>
      </c>
      <c r="K1918" t="str">
        <f>IF(AND(TimeSpend[[#This Row],[Personnel number]]&lt;&gt;"",TimeSpend[[#This Row],[Date]]&lt;&gt;""),TimeSpend[[#This Row],[Task]],"")</f>
        <v/>
      </c>
      <c r="L1918" t="str">
        <f>IF(AND(TimeSpend[[#This Row],[Personnel number]]&lt;&gt;"",TimeSpend[[#This Row],[Date]]&lt;&gt;""),Utilization!$J$2,"")</f>
        <v/>
      </c>
      <c r="M1918" t="str">
        <f>IF(AND(TimeSpend[[#This Row],[Personnel number]]&lt;&gt;"",TimeSpend[[#This Row],[Date]]&lt;&gt;""),TimeSpend[[#This Row],[Employee Name]],"")</f>
        <v/>
      </c>
      <c r="N1918" t="str">
        <f t="shared" si="58"/>
        <v/>
      </c>
      <c r="O1918" t="str">
        <f t="shared" si="59"/>
        <v/>
      </c>
      <c r="P1918" t="str">
        <f>IF(D1918&lt;&gt;"",VLOOKUP(D1918,Projects!B:C,2,0),"")</f>
        <v/>
      </c>
    </row>
    <row r="1919" spans="1:16" x14ac:dyDescent="0.25">
      <c r="A1919" t="str">
        <f>UPPER(IF(AND(TimeSpend[[#This Row],[Personnel number]]&lt;&gt;"",TimeSpend[[#This Row],[Date]]&lt;&gt;""),TimeSpend[[#This Row],[Personnel number]],""))</f>
        <v/>
      </c>
      <c r="B1919" s="85" t="str">
        <f>IF(AND(TimeSpend[[#This Row],[Personnel number]]&lt;&gt;"",TimeSpend[[#This Row],[Date]]&lt;&gt;""),TEXT(TimeSpend[[#This Row],[Date]],"[$-409]yyyyMMdd"),"")</f>
        <v/>
      </c>
      <c r="C1919" s="33" t="str">
        <f>IF(AND(TimeSpend[[#This Row],[Personnel number]]&lt;&gt;"",TimeSpend[[#This Row],[Date]]&lt;&gt;""),SUBSTITUTE(TimeSpend[[#This Row],[Hours]],",","."),"")</f>
        <v/>
      </c>
      <c r="D1919" t="str">
        <f>IF(AND(TimeSpend[[#This Row],[Personnel number]]&lt;&gt;"",TimeSpend[[#This Row],[Date]]&lt;&gt;""),TimeSpend[[#This Row],[Network]],"")</f>
        <v/>
      </c>
      <c r="E1919" t="str">
        <f>IF(AND(TimeSpend[[#This Row],[Personnel number]]&lt;&gt;"",TimeSpend[[#This Row],[Date]]&lt;&gt;""),TimeSpend[[#This Row],[Network Description]],"")</f>
        <v/>
      </c>
      <c r="F1919" t="str">
        <f>IF(AND(TimeSpend[[#This Row],[Personnel number]]&lt;&gt;"",TimeSpend[[#This Row],[Date]]&lt;&gt;""),TimeSpend[[#This Row],[Activity]],"")</f>
        <v/>
      </c>
      <c r="G1919" t="str">
        <f>IF(AND(TimeSpend[[#This Row],[Personnel number]]&lt;&gt;"",TimeSpend[[#This Row],[Date]]&lt;&gt;""),TimeSpend[[#This Row],[Activity description]],"")</f>
        <v/>
      </c>
      <c r="H1919" s="36" t="str">
        <f>IF(AND(TimeSpend[[#This Row],[Personnel number]]&lt;&gt;"",TimeSpend[[#This Row],[Date]]&lt;&gt;""),TimeSpend[[#This Row],[Start Time]],"")</f>
        <v/>
      </c>
      <c r="I1919" s="36" t="str">
        <f>IF(AND(TimeSpend[[#This Row],[Personnel number]]&lt;&gt;"",TimeSpend[[#This Row],[Date]]&lt;&gt;""),TimeSpend[[#This Row],[End Time]],"")</f>
        <v/>
      </c>
      <c r="J1919" t="str">
        <f>IF(AND(TimeSpend[[#This Row],[Personnel number]]&lt;&gt;"",TimeSpend[[#This Row],[Date]]&lt;&gt;""),TimeSpend[[#This Row],[Location]],"")</f>
        <v/>
      </c>
      <c r="K1919" t="str">
        <f>IF(AND(TimeSpend[[#This Row],[Personnel number]]&lt;&gt;"",TimeSpend[[#This Row],[Date]]&lt;&gt;""),TimeSpend[[#This Row],[Task]],"")</f>
        <v/>
      </c>
      <c r="L1919" t="str">
        <f>IF(AND(TimeSpend[[#This Row],[Personnel number]]&lt;&gt;"",TimeSpend[[#This Row],[Date]]&lt;&gt;""),Utilization!$J$2,"")</f>
        <v/>
      </c>
      <c r="M1919" t="str">
        <f>IF(AND(TimeSpend[[#This Row],[Personnel number]]&lt;&gt;"",TimeSpend[[#This Row],[Date]]&lt;&gt;""),TimeSpend[[#This Row],[Employee Name]],"")</f>
        <v/>
      </c>
      <c r="N1919" t="str">
        <f t="shared" si="58"/>
        <v/>
      </c>
      <c r="O1919" t="str">
        <f t="shared" si="59"/>
        <v/>
      </c>
      <c r="P1919" t="str">
        <f>IF(D1919&lt;&gt;"",VLOOKUP(D1919,Projects!B:C,2,0),"")</f>
        <v/>
      </c>
    </row>
    <row r="1920" spans="1:16" x14ac:dyDescent="0.25">
      <c r="A1920" t="str">
        <f>UPPER(IF(AND(TimeSpend[[#This Row],[Personnel number]]&lt;&gt;"",TimeSpend[[#This Row],[Date]]&lt;&gt;""),TimeSpend[[#This Row],[Personnel number]],""))</f>
        <v/>
      </c>
      <c r="B1920" s="85" t="str">
        <f>IF(AND(TimeSpend[[#This Row],[Personnel number]]&lt;&gt;"",TimeSpend[[#This Row],[Date]]&lt;&gt;""),TEXT(TimeSpend[[#This Row],[Date]],"[$-409]yyyyMMdd"),"")</f>
        <v/>
      </c>
      <c r="C1920" s="33" t="str">
        <f>IF(AND(TimeSpend[[#This Row],[Personnel number]]&lt;&gt;"",TimeSpend[[#This Row],[Date]]&lt;&gt;""),SUBSTITUTE(TimeSpend[[#This Row],[Hours]],",","."),"")</f>
        <v/>
      </c>
      <c r="D1920" t="str">
        <f>IF(AND(TimeSpend[[#This Row],[Personnel number]]&lt;&gt;"",TimeSpend[[#This Row],[Date]]&lt;&gt;""),TimeSpend[[#This Row],[Network]],"")</f>
        <v/>
      </c>
      <c r="E1920" t="str">
        <f>IF(AND(TimeSpend[[#This Row],[Personnel number]]&lt;&gt;"",TimeSpend[[#This Row],[Date]]&lt;&gt;""),TimeSpend[[#This Row],[Network Description]],"")</f>
        <v/>
      </c>
      <c r="F1920" t="str">
        <f>IF(AND(TimeSpend[[#This Row],[Personnel number]]&lt;&gt;"",TimeSpend[[#This Row],[Date]]&lt;&gt;""),TimeSpend[[#This Row],[Activity]],"")</f>
        <v/>
      </c>
      <c r="G1920" t="str">
        <f>IF(AND(TimeSpend[[#This Row],[Personnel number]]&lt;&gt;"",TimeSpend[[#This Row],[Date]]&lt;&gt;""),TimeSpend[[#This Row],[Activity description]],"")</f>
        <v/>
      </c>
      <c r="H1920" s="36" t="str">
        <f>IF(AND(TimeSpend[[#This Row],[Personnel number]]&lt;&gt;"",TimeSpend[[#This Row],[Date]]&lt;&gt;""),TimeSpend[[#This Row],[Start Time]],"")</f>
        <v/>
      </c>
      <c r="I1920" s="36" t="str">
        <f>IF(AND(TimeSpend[[#This Row],[Personnel number]]&lt;&gt;"",TimeSpend[[#This Row],[Date]]&lt;&gt;""),TimeSpend[[#This Row],[End Time]],"")</f>
        <v/>
      </c>
      <c r="J1920" t="str">
        <f>IF(AND(TimeSpend[[#This Row],[Personnel number]]&lt;&gt;"",TimeSpend[[#This Row],[Date]]&lt;&gt;""),TimeSpend[[#This Row],[Location]],"")</f>
        <v/>
      </c>
      <c r="K1920" t="str">
        <f>IF(AND(TimeSpend[[#This Row],[Personnel number]]&lt;&gt;"",TimeSpend[[#This Row],[Date]]&lt;&gt;""),TimeSpend[[#This Row],[Task]],"")</f>
        <v/>
      </c>
      <c r="L1920" t="str">
        <f>IF(AND(TimeSpend[[#This Row],[Personnel number]]&lt;&gt;"",TimeSpend[[#This Row],[Date]]&lt;&gt;""),Utilization!$J$2,"")</f>
        <v/>
      </c>
      <c r="M1920" t="str">
        <f>IF(AND(TimeSpend[[#This Row],[Personnel number]]&lt;&gt;"",TimeSpend[[#This Row],[Date]]&lt;&gt;""),TimeSpend[[#This Row],[Employee Name]],"")</f>
        <v/>
      </c>
      <c r="N1920" t="str">
        <f t="shared" si="58"/>
        <v/>
      </c>
      <c r="O1920" t="str">
        <f t="shared" si="59"/>
        <v/>
      </c>
      <c r="P1920" t="str">
        <f>IF(D1920&lt;&gt;"",VLOOKUP(D1920,Projects!B:C,2,0),"")</f>
        <v/>
      </c>
    </row>
    <row r="1921" spans="1:16" x14ac:dyDescent="0.25">
      <c r="A1921" t="str">
        <f>UPPER(IF(AND(TimeSpend[[#This Row],[Personnel number]]&lt;&gt;"",TimeSpend[[#This Row],[Date]]&lt;&gt;""),TimeSpend[[#This Row],[Personnel number]],""))</f>
        <v/>
      </c>
      <c r="B1921" s="85" t="str">
        <f>IF(AND(TimeSpend[[#This Row],[Personnel number]]&lt;&gt;"",TimeSpend[[#This Row],[Date]]&lt;&gt;""),TEXT(TimeSpend[[#This Row],[Date]],"[$-409]yyyyMMdd"),"")</f>
        <v/>
      </c>
      <c r="C1921" s="33" t="str">
        <f>IF(AND(TimeSpend[[#This Row],[Personnel number]]&lt;&gt;"",TimeSpend[[#This Row],[Date]]&lt;&gt;""),SUBSTITUTE(TimeSpend[[#This Row],[Hours]],",","."),"")</f>
        <v/>
      </c>
      <c r="D1921" t="str">
        <f>IF(AND(TimeSpend[[#This Row],[Personnel number]]&lt;&gt;"",TimeSpend[[#This Row],[Date]]&lt;&gt;""),TimeSpend[[#This Row],[Network]],"")</f>
        <v/>
      </c>
      <c r="E1921" t="str">
        <f>IF(AND(TimeSpend[[#This Row],[Personnel number]]&lt;&gt;"",TimeSpend[[#This Row],[Date]]&lt;&gt;""),TimeSpend[[#This Row],[Network Description]],"")</f>
        <v/>
      </c>
      <c r="F1921" t="str">
        <f>IF(AND(TimeSpend[[#This Row],[Personnel number]]&lt;&gt;"",TimeSpend[[#This Row],[Date]]&lt;&gt;""),TimeSpend[[#This Row],[Activity]],"")</f>
        <v/>
      </c>
      <c r="G1921" t="str">
        <f>IF(AND(TimeSpend[[#This Row],[Personnel number]]&lt;&gt;"",TimeSpend[[#This Row],[Date]]&lt;&gt;""),TimeSpend[[#This Row],[Activity description]],"")</f>
        <v/>
      </c>
      <c r="H1921" s="36" t="str">
        <f>IF(AND(TimeSpend[[#This Row],[Personnel number]]&lt;&gt;"",TimeSpend[[#This Row],[Date]]&lt;&gt;""),TimeSpend[[#This Row],[Start Time]],"")</f>
        <v/>
      </c>
      <c r="I1921" s="36" t="str">
        <f>IF(AND(TimeSpend[[#This Row],[Personnel number]]&lt;&gt;"",TimeSpend[[#This Row],[Date]]&lt;&gt;""),TimeSpend[[#This Row],[End Time]],"")</f>
        <v/>
      </c>
      <c r="J1921" t="str">
        <f>IF(AND(TimeSpend[[#This Row],[Personnel number]]&lt;&gt;"",TimeSpend[[#This Row],[Date]]&lt;&gt;""),TimeSpend[[#This Row],[Location]],"")</f>
        <v/>
      </c>
      <c r="K1921" t="str">
        <f>IF(AND(TimeSpend[[#This Row],[Personnel number]]&lt;&gt;"",TimeSpend[[#This Row],[Date]]&lt;&gt;""),TimeSpend[[#This Row],[Task]],"")</f>
        <v/>
      </c>
      <c r="L1921" t="str">
        <f>IF(AND(TimeSpend[[#This Row],[Personnel number]]&lt;&gt;"",TimeSpend[[#This Row],[Date]]&lt;&gt;""),Utilization!$J$2,"")</f>
        <v/>
      </c>
      <c r="M1921" t="str">
        <f>IF(AND(TimeSpend[[#This Row],[Personnel number]]&lt;&gt;"",TimeSpend[[#This Row],[Date]]&lt;&gt;""),TimeSpend[[#This Row],[Employee Name]],"")</f>
        <v/>
      </c>
      <c r="N1921" t="str">
        <f t="shared" si="58"/>
        <v/>
      </c>
      <c r="O1921" t="str">
        <f t="shared" si="59"/>
        <v/>
      </c>
      <c r="P1921" t="str">
        <f>IF(D1921&lt;&gt;"",VLOOKUP(D1921,Projects!B:C,2,0),"")</f>
        <v/>
      </c>
    </row>
    <row r="1922" spans="1:16" x14ac:dyDescent="0.25">
      <c r="A1922" t="str">
        <f>UPPER(IF(AND(TimeSpend[[#This Row],[Personnel number]]&lt;&gt;"",TimeSpend[[#This Row],[Date]]&lt;&gt;""),TimeSpend[[#This Row],[Personnel number]],""))</f>
        <v/>
      </c>
      <c r="B1922" s="85" t="str">
        <f>IF(AND(TimeSpend[[#This Row],[Personnel number]]&lt;&gt;"",TimeSpend[[#This Row],[Date]]&lt;&gt;""),TEXT(TimeSpend[[#This Row],[Date]],"[$-409]yyyyMMdd"),"")</f>
        <v/>
      </c>
      <c r="C1922" s="33" t="str">
        <f>IF(AND(TimeSpend[[#This Row],[Personnel number]]&lt;&gt;"",TimeSpend[[#This Row],[Date]]&lt;&gt;""),SUBSTITUTE(TimeSpend[[#This Row],[Hours]],",","."),"")</f>
        <v/>
      </c>
      <c r="D1922" t="str">
        <f>IF(AND(TimeSpend[[#This Row],[Personnel number]]&lt;&gt;"",TimeSpend[[#This Row],[Date]]&lt;&gt;""),TimeSpend[[#This Row],[Network]],"")</f>
        <v/>
      </c>
      <c r="E1922" t="str">
        <f>IF(AND(TimeSpend[[#This Row],[Personnel number]]&lt;&gt;"",TimeSpend[[#This Row],[Date]]&lt;&gt;""),TimeSpend[[#This Row],[Network Description]],"")</f>
        <v/>
      </c>
      <c r="F1922" t="str">
        <f>IF(AND(TimeSpend[[#This Row],[Personnel number]]&lt;&gt;"",TimeSpend[[#This Row],[Date]]&lt;&gt;""),TimeSpend[[#This Row],[Activity]],"")</f>
        <v/>
      </c>
      <c r="G1922" t="str">
        <f>IF(AND(TimeSpend[[#This Row],[Personnel number]]&lt;&gt;"",TimeSpend[[#This Row],[Date]]&lt;&gt;""),TimeSpend[[#This Row],[Activity description]],"")</f>
        <v/>
      </c>
      <c r="H1922" s="36" t="str">
        <f>IF(AND(TimeSpend[[#This Row],[Personnel number]]&lt;&gt;"",TimeSpend[[#This Row],[Date]]&lt;&gt;""),TimeSpend[[#This Row],[Start Time]],"")</f>
        <v/>
      </c>
      <c r="I1922" s="36" t="str">
        <f>IF(AND(TimeSpend[[#This Row],[Personnel number]]&lt;&gt;"",TimeSpend[[#This Row],[Date]]&lt;&gt;""),TimeSpend[[#This Row],[End Time]],"")</f>
        <v/>
      </c>
      <c r="J1922" t="str">
        <f>IF(AND(TimeSpend[[#This Row],[Personnel number]]&lt;&gt;"",TimeSpend[[#This Row],[Date]]&lt;&gt;""),TimeSpend[[#This Row],[Location]],"")</f>
        <v/>
      </c>
      <c r="K1922" t="str">
        <f>IF(AND(TimeSpend[[#This Row],[Personnel number]]&lt;&gt;"",TimeSpend[[#This Row],[Date]]&lt;&gt;""),TimeSpend[[#This Row],[Task]],"")</f>
        <v/>
      </c>
      <c r="L1922" t="str">
        <f>IF(AND(TimeSpend[[#This Row],[Personnel number]]&lt;&gt;"",TimeSpend[[#This Row],[Date]]&lt;&gt;""),Utilization!$J$2,"")</f>
        <v/>
      </c>
      <c r="M1922" t="str">
        <f>IF(AND(TimeSpend[[#This Row],[Personnel number]]&lt;&gt;"",TimeSpend[[#This Row],[Date]]&lt;&gt;""),TimeSpend[[#This Row],[Employee Name]],"")</f>
        <v/>
      </c>
      <c r="N1922" t="str">
        <f t="shared" ref="N1922:N1985" si="60">IF(A1922&lt;&gt;"",ROW(A1922)-1,"")</f>
        <v/>
      </c>
      <c r="O1922" t="str">
        <f t="shared" ref="O1922:O1985" si="61">IF(A1922&lt;&gt;"",L1922&amp;"-"&amp;N1922,"")</f>
        <v/>
      </c>
      <c r="P1922" t="str">
        <f>IF(D1922&lt;&gt;"",VLOOKUP(D1922,Projects!B:C,2,0),"")</f>
        <v/>
      </c>
    </row>
    <row r="1923" spans="1:16" x14ac:dyDescent="0.25">
      <c r="A1923" t="str">
        <f>UPPER(IF(AND(TimeSpend[[#This Row],[Personnel number]]&lt;&gt;"",TimeSpend[[#This Row],[Date]]&lt;&gt;""),TimeSpend[[#This Row],[Personnel number]],""))</f>
        <v/>
      </c>
      <c r="B1923" s="85" t="str">
        <f>IF(AND(TimeSpend[[#This Row],[Personnel number]]&lt;&gt;"",TimeSpend[[#This Row],[Date]]&lt;&gt;""),TEXT(TimeSpend[[#This Row],[Date]],"[$-409]yyyyMMdd"),"")</f>
        <v/>
      </c>
      <c r="C1923" s="33" t="str">
        <f>IF(AND(TimeSpend[[#This Row],[Personnel number]]&lt;&gt;"",TimeSpend[[#This Row],[Date]]&lt;&gt;""),SUBSTITUTE(TimeSpend[[#This Row],[Hours]],",","."),"")</f>
        <v/>
      </c>
      <c r="D1923" t="str">
        <f>IF(AND(TimeSpend[[#This Row],[Personnel number]]&lt;&gt;"",TimeSpend[[#This Row],[Date]]&lt;&gt;""),TimeSpend[[#This Row],[Network]],"")</f>
        <v/>
      </c>
      <c r="E1923" t="str">
        <f>IF(AND(TimeSpend[[#This Row],[Personnel number]]&lt;&gt;"",TimeSpend[[#This Row],[Date]]&lt;&gt;""),TimeSpend[[#This Row],[Network Description]],"")</f>
        <v/>
      </c>
      <c r="F1923" t="str">
        <f>IF(AND(TimeSpend[[#This Row],[Personnel number]]&lt;&gt;"",TimeSpend[[#This Row],[Date]]&lt;&gt;""),TimeSpend[[#This Row],[Activity]],"")</f>
        <v/>
      </c>
      <c r="G1923" t="str">
        <f>IF(AND(TimeSpend[[#This Row],[Personnel number]]&lt;&gt;"",TimeSpend[[#This Row],[Date]]&lt;&gt;""),TimeSpend[[#This Row],[Activity description]],"")</f>
        <v/>
      </c>
      <c r="H1923" s="36" t="str">
        <f>IF(AND(TimeSpend[[#This Row],[Personnel number]]&lt;&gt;"",TimeSpend[[#This Row],[Date]]&lt;&gt;""),TimeSpend[[#This Row],[Start Time]],"")</f>
        <v/>
      </c>
      <c r="I1923" s="36" t="str">
        <f>IF(AND(TimeSpend[[#This Row],[Personnel number]]&lt;&gt;"",TimeSpend[[#This Row],[Date]]&lt;&gt;""),TimeSpend[[#This Row],[End Time]],"")</f>
        <v/>
      </c>
      <c r="J1923" t="str">
        <f>IF(AND(TimeSpend[[#This Row],[Personnel number]]&lt;&gt;"",TimeSpend[[#This Row],[Date]]&lt;&gt;""),TimeSpend[[#This Row],[Location]],"")</f>
        <v/>
      </c>
      <c r="K1923" t="str">
        <f>IF(AND(TimeSpend[[#This Row],[Personnel number]]&lt;&gt;"",TimeSpend[[#This Row],[Date]]&lt;&gt;""),TimeSpend[[#This Row],[Task]],"")</f>
        <v/>
      </c>
      <c r="L1923" t="str">
        <f>IF(AND(TimeSpend[[#This Row],[Personnel number]]&lt;&gt;"",TimeSpend[[#This Row],[Date]]&lt;&gt;""),Utilization!$J$2,"")</f>
        <v/>
      </c>
      <c r="M1923" t="str">
        <f>IF(AND(TimeSpend[[#This Row],[Personnel number]]&lt;&gt;"",TimeSpend[[#This Row],[Date]]&lt;&gt;""),TimeSpend[[#This Row],[Employee Name]],"")</f>
        <v/>
      </c>
      <c r="N1923" t="str">
        <f t="shared" si="60"/>
        <v/>
      </c>
      <c r="O1923" t="str">
        <f t="shared" si="61"/>
        <v/>
      </c>
      <c r="P1923" t="str">
        <f>IF(D1923&lt;&gt;"",VLOOKUP(D1923,Projects!B:C,2,0),"")</f>
        <v/>
      </c>
    </row>
    <row r="1924" spans="1:16" x14ac:dyDescent="0.25">
      <c r="A1924" t="str">
        <f>UPPER(IF(AND(TimeSpend[[#This Row],[Personnel number]]&lt;&gt;"",TimeSpend[[#This Row],[Date]]&lt;&gt;""),TimeSpend[[#This Row],[Personnel number]],""))</f>
        <v/>
      </c>
      <c r="B1924" s="85" t="str">
        <f>IF(AND(TimeSpend[[#This Row],[Personnel number]]&lt;&gt;"",TimeSpend[[#This Row],[Date]]&lt;&gt;""),TEXT(TimeSpend[[#This Row],[Date]],"[$-409]yyyyMMdd"),"")</f>
        <v/>
      </c>
      <c r="C1924" s="33" t="str">
        <f>IF(AND(TimeSpend[[#This Row],[Personnel number]]&lt;&gt;"",TimeSpend[[#This Row],[Date]]&lt;&gt;""),SUBSTITUTE(TimeSpend[[#This Row],[Hours]],",","."),"")</f>
        <v/>
      </c>
      <c r="D1924" t="str">
        <f>IF(AND(TimeSpend[[#This Row],[Personnel number]]&lt;&gt;"",TimeSpend[[#This Row],[Date]]&lt;&gt;""),TimeSpend[[#This Row],[Network]],"")</f>
        <v/>
      </c>
      <c r="E1924" t="str">
        <f>IF(AND(TimeSpend[[#This Row],[Personnel number]]&lt;&gt;"",TimeSpend[[#This Row],[Date]]&lt;&gt;""),TimeSpend[[#This Row],[Network Description]],"")</f>
        <v/>
      </c>
      <c r="F1924" t="str">
        <f>IF(AND(TimeSpend[[#This Row],[Personnel number]]&lt;&gt;"",TimeSpend[[#This Row],[Date]]&lt;&gt;""),TimeSpend[[#This Row],[Activity]],"")</f>
        <v/>
      </c>
      <c r="G1924" t="str">
        <f>IF(AND(TimeSpend[[#This Row],[Personnel number]]&lt;&gt;"",TimeSpend[[#This Row],[Date]]&lt;&gt;""),TimeSpend[[#This Row],[Activity description]],"")</f>
        <v/>
      </c>
      <c r="H1924" s="36" t="str">
        <f>IF(AND(TimeSpend[[#This Row],[Personnel number]]&lt;&gt;"",TimeSpend[[#This Row],[Date]]&lt;&gt;""),TimeSpend[[#This Row],[Start Time]],"")</f>
        <v/>
      </c>
      <c r="I1924" s="36" t="str">
        <f>IF(AND(TimeSpend[[#This Row],[Personnel number]]&lt;&gt;"",TimeSpend[[#This Row],[Date]]&lt;&gt;""),TimeSpend[[#This Row],[End Time]],"")</f>
        <v/>
      </c>
      <c r="J1924" t="str">
        <f>IF(AND(TimeSpend[[#This Row],[Personnel number]]&lt;&gt;"",TimeSpend[[#This Row],[Date]]&lt;&gt;""),TimeSpend[[#This Row],[Location]],"")</f>
        <v/>
      </c>
      <c r="K1924" t="str">
        <f>IF(AND(TimeSpend[[#This Row],[Personnel number]]&lt;&gt;"",TimeSpend[[#This Row],[Date]]&lt;&gt;""),TimeSpend[[#This Row],[Task]],"")</f>
        <v/>
      </c>
      <c r="L1924" t="str">
        <f>IF(AND(TimeSpend[[#This Row],[Personnel number]]&lt;&gt;"",TimeSpend[[#This Row],[Date]]&lt;&gt;""),Utilization!$J$2,"")</f>
        <v/>
      </c>
      <c r="M1924" t="str">
        <f>IF(AND(TimeSpend[[#This Row],[Personnel number]]&lt;&gt;"",TimeSpend[[#This Row],[Date]]&lt;&gt;""),TimeSpend[[#This Row],[Employee Name]],"")</f>
        <v/>
      </c>
      <c r="N1924" t="str">
        <f t="shared" si="60"/>
        <v/>
      </c>
      <c r="O1924" t="str">
        <f t="shared" si="61"/>
        <v/>
      </c>
      <c r="P1924" t="str">
        <f>IF(D1924&lt;&gt;"",VLOOKUP(D1924,Projects!B:C,2,0),"")</f>
        <v/>
      </c>
    </row>
    <row r="1925" spans="1:16" x14ac:dyDescent="0.25">
      <c r="A1925" t="str">
        <f>UPPER(IF(AND(TimeSpend[[#This Row],[Personnel number]]&lt;&gt;"",TimeSpend[[#This Row],[Date]]&lt;&gt;""),TimeSpend[[#This Row],[Personnel number]],""))</f>
        <v/>
      </c>
      <c r="B1925" s="85" t="str">
        <f>IF(AND(TimeSpend[[#This Row],[Personnel number]]&lt;&gt;"",TimeSpend[[#This Row],[Date]]&lt;&gt;""),TEXT(TimeSpend[[#This Row],[Date]],"[$-409]yyyyMMdd"),"")</f>
        <v/>
      </c>
      <c r="C1925" s="33" t="str">
        <f>IF(AND(TimeSpend[[#This Row],[Personnel number]]&lt;&gt;"",TimeSpend[[#This Row],[Date]]&lt;&gt;""),SUBSTITUTE(TimeSpend[[#This Row],[Hours]],",","."),"")</f>
        <v/>
      </c>
      <c r="D1925" t="str">
        <f>IF(AND(TimeSpend[[#This Row],[Personnel number]]&lt;&gt;"",TimeSpend[[#This Row],[Date]]&lt;&gt;""),TimeSpend[[#This Row],[Network]],"")</f>
        <v/>
      </c>
      <c r="E1925" t="str">
        <f>IF(AND(TimeSpend[[#This Row],[Personnel number]]&lt;&gt;"",TimeSpend[[#This Row],[Date]]&lt;&gt;""),TimeSpend[[#This Row],[Network Description]],"")</f>
        <v/>
      </c>
      <c r="F1925" t="str">
        <f>IF(AND(TimeSpend[[#This Row],[Personnel number]]&lt;&gt;"",TimeSpend[[#This Row],[Date]]&lt;&gt;""),TimeSpend[[#This Row],[Activity]],"")</f>
        <v/>
      </c>
      <c r="G1925" t="str">
        <f>IF(AND(TimeSpend[[#This Row],[Personnel number]]&lt;&gt;"",TimeSpend[[#This Row],[Date]]&lt;&gt;""),TimeSpend[[#This Row],[Activity description]],"")</f>
        <v/>
      </c>
      <c r="H1925" s="36" t="str">
        <f>IF(AND(TimeSpend[[#This Row],[Personnel number]]&lt;&gt;"",TimeSpend[[#This Row],[Date]]&lt;&gt;""),TimeSpend[[#This Row],[Start Time]],"")</f>
        <v/>
      </c>
      <c r="I1925" s="36" t="str">
        <f>IF(AND(TimeSpend[[#This Row],[Personnel number]]&lt;&gt;"",TimeSpend[[#This Row],[Date]]&lt;&gt;""),TimeSpend[[#This Row],[End Time]],"")</f>
        <v/>
      </c>
      <c r="J1925" t="str">
        <f>IF(AND(TimeSpend[[#This Row],[Personnel number]]&lt;&gt;"",TimeSpend[[#This Row],[Date]]&lt;&gt;""),TimeSpend[[#This Row],[Location]],"")</f>
        <v/>
      </c>
      <c r="K1925" t="str">
        <f>IF(AND(TimeSpend[[#This Row],[Personnel number]]&lt;&gt;"",TimeSpend[[#This Row],[Date]]&lt;&gt;""),TimeSpend[[#This Row],[Task]],"")</f>
        <v/>
      </c>
      <c r="L1925" t="str">
        <f>IF(AND(TimeSpend[[#This Row],[Personnel number]]&lt;&gt;"",TimeSpend[[#This Row],[Date]]&lt;&gt;""),Utilization!$J$2,"")</f>
        <v/>
      </c>
      <c r="M1925" t="str">
        <f>IF(AND(TimeSpend[[#This Row],[Personnel number]]&lt;&gt;"",TimeSpend[[#This Row],[Date]]&lt;&gt;""),TimeSpend[[#This Row],[Employee Name]],"")</f>
        <v/>
      </c>
      <c r="N1925" t="str">
        <f t="shared" si="60"/>
        <v/>
      </c>
      <c r="O1925" t="str">
        <f t="shared" si="61"/>
        <v/>
      </c>
      <c r="P1925" t="str">
        <f>IF(D1925&lt;&gt;"",VLOOKUP(D1925,Projects!B:C,2,0),"")</f>
        <v/>
      </c>
    </row>
    <row r="1926" spans="1:16" x14ac:dyDescent="0.25">
      <c r="A1926" t="str">
        <f>UPPER(IF(AND(TimeSpend[[#This Row],[Personnel number]]&lt;&gt;"",TimeSpend[[#This Row],[Date]]&lt;&gt;""),TimeSpend[[#This Row],[Personnel number]],""))</f>
        <v/>
      </c>
      <c r="B1926" s="85" t="str">
        <f>IF(AND(TimeSpend[[#This Row],[Personnel number]]&lt;&gt;"",TimeSpend[[#This Row],[Date]]&lt;&gt;""),TEXT(TimeSpend[[#This Row],[Date]],"[$-409]yyyyMMdd"),"")</f>
        <v/>
      </c>
      <c r="C1926" s="33" t="str">
        <f>IF(AND(TimeSpend[[#This Row],[Personnel number]]&lt;&gt;"",TimeSpend[[#This Row],[Date]]&lt;&gt;""),SUBSTITUTE(TimeSpend[[#This Row],[Hours]],",","."),"")</f>
        <v/>
      </c>
      <c r="D1926" t="str">
        <f>IF(AND(TimeSpend[[#This Row],[Personnel number]]&lt;&gt;"",TimeSpend[[#This Row],[Date]]&lt;&gt;""),TimeSpend[[#This Row],[Network]],"")</f>
        <v/>
      </c>
      <c r="E1926" t="str">
        <f>IF(AND(TimeSpend[[#This Row],[Personnel number]]&lt;&gt;"",TimeSpend[[#This Row],[Date]]&lt;&gt;""),TimeSpend[[#This Row],[Network Description]],"")</f>
        <v/>
      </c>
      <c r="F1926" t="str">
        <f>IF(AND(TimeSpend[[#This Row],[Personnel number]]&lt;&gt;"",TimeSpend[[#This Row],[Date]]&lt;&gt;""),TimeSpend[[#This Row],[Activity]],"")</f>
        <v/>
      </c>
      <c r="G1926" t="str">
        <f>IF(AND(TimeSpend[[#This Row],[Personnel number]]&lt;&gt;"",TimeSpend[[#This Row],[Date]]&lt;&gt;""),TimeSpend[[#This Row],[Activity description]],"")</f>
        <v/>
      </c>
      <c r="H1926" s="36" t="str">
        <f>IF(AND(TimeSpend[[#This Row],[Personnel number]]&lt;&gt;"",TimeSpend[[#This Row],[Date]]&lt;&gt;""),TimeSpend[[#This Row],[Start Time]],"")</f>
        <v/>
      </c>
      <c r="I1926" s="36" t="str">
        <f>IF(AND(TimeSpend[[#This Row],[Personnel number]]&lt;&gt;"",TimeSpend[[#This Row],[Date]]&lt;&gt;""),TimeSpend[[#This Row],[End Time]],"")</f>
        <v/>
      </c>
      <c r="J1926" t="str">
        <f>IF(AND(TimeSpend[[#This Row],[Personnel number]]&lt;&gt;"",TimeSpend[[#This Row],[Date]]&lt;&gt;""),TimeSpend[[#This Row],[Location]],"")</f>
        <v/>
      </c>
      <c r="K1926" t="str">
        <f>IF(AND(TimeSpend[[#This Row],[Personnel number]]&lt;&gt;"",TimeSpend[[#This Row],[Date]]&lt;&gt;""),TimeSpend[[#This Row],[Task]],"")</f>
        <v/>
      </c>
      <c r="L1926" t="str">
        <f>IF(AND(TimeSpend[[#This Row],[Personnel number]]&lt;&gt;"",TimeSpend[[#This Row],[Date]]&lt;&gt;""),Utilization!$J$2,"")</f>
        <v/>
      </c>
      <c r="M1926" t="str">
        <f>IF(AND(TimeSpend[[#This Row],[Personnel number]]&lt;&gt;"",TimeSpend[[#This Row],[Date]]&lt;&gt;""),TimeSpend[[#This Row],[Employee Name]],"")</f>
        <v/>
      </c>
      <c r="N1926" t="str">
        <f t="shared" si="60"/>
        <v/>
      </c>
      <c r="O1926" t="str">
        <f t="shared" si="61"/>
        <v/>
      </c>
      <c r="P1926" t="str">
        <f>IF(D1926&lt;&gt;"",VLOOKUP(D1926,Projects!B:C,2,0),"")</f>
        <v/>
      </c>
    </row>
    <row r="1927" spans="1:16" x14ac:dyDescent="0.25">
      <c r="A1927" t="str">
        <f>UPPER(IF(AND(TimeSpend[[#This Row],[Personnel number]]&lt;&gt;"",TimeSpend[[#This Row],[Date]]&lt;&gt;""),TimeSpend[[#This Row],[Personnel number]],""))</f>
        <v/>
      </c>
      <c r="B1927" s="85" t="str">
        <f>IF(AND(TimeSpend[[#This Row],[Personnel number]]&lt;&gt;"",TimeSpend[[#This Row],[Date]]&lt;&gt;""),TEXT(TimeSpend[[#This Row],[Date]],"[$-409]yyyyMMdd"),"")</f>
        <v/>
      </c>
      <c r="C1927" s="33" t="str">
        <f>IF(AND(TimeSpend[[#This Row],[Personnel number]]&lt;&gt;"",TimeSpend[[#This Row],[Date]]&lt;&gt;""),SUBSTITUTE(TimeSpend[[#This Row],[Hours]],",","."),"")</f>
        <v/>
      </c>
      <c r="D1927" t="str">
        <f>IF(AND(TimeSpend[[#This Row],[Personnel number]]&lt;&gt;"",TimeSpend[[#This Row],[Date]]&lt;&gt;""),TimeSpend[[#This Row],[Network]],"")</f>
        <v/>
      </c>
      <c r="E1927" t="str">
        <f>IF(AND(TimeSpend[[#This Row],[Personnel number]]&lt;&gt;"",TimeSpend[[#This Row],[Date]]&lt;&gt;""),TimeSpend[[#This Row],[Network Description]],"")</f>
        <v/>
      </c>
      <c r="F1927" t="str">
        <f>IF(AND(TimeSpend[[#This Row],[Personnel number]]&lt;&gt;"",TimeSpend[[#This Row],[Date]]&lt;&gt;""),TimeSpend[[#This Row],[Activity]],"")</f>
        <v/>
      </c>
      <c r="G1927" t="str">
        <f>IF(AND(TimeSpend[[#This Row],[Personnel number]]&lt;&gt;"",TimeSpend[[#This Row],[Date]]&lt;&gt;""),TimeSpend[[#This Row],[Activity description]],"")</f>
        <v/>
      </c>
      <c r="H1927" s="36" t="str">
        <f>IF(AND(TimeSpend[[#This Row],[Personnel number]]&lt;&gt;"",TimeSpend[[#This Row],[Date]]&lt;&gt;""),TimeSpend[[#This Row],[Start Time]],"")</f>
        <v/>
      </c>
      <c r="I1927" s="36" t="str">
        <f>IF(AND(TimeSpend[[#This Row],[Personnel number]]&lt;&gt;"",TimeSpend[[#This Row],[Date]]&lt;&gt;""),TimeSpend[[#This Row],[End Time]],"")</f>
        <v/>
      </c>
      <c r="J1927" t="str">
        <f>IF(AND(TimeSpend[[#This Row],[Personnel number]]&lt;&gt;"",TimeSpend[[#This Row],[Date]]&lt;&gt;""),TimeSpend[[#This Row],[Location]],"")</f>
        <v/>
      </c>
      <c r="K1927" t="str">
        <f>IF(AND(TimeSpend[[#This Row],[Personnel number]]&lt;&gt;"",TimeSpend[[#This Row],[Date]]&lt;&gt;""),TimeSpend[[#This Row],[Task]],"")</f>
        <v/>
      </c>
      <c r="L1927" t="str">
        <f>IF(AND(TimeSpend[[#This Row],[Personnel number]]&lt;&gt;"",TimeSpend[[#This Row],[Date]]&lt;&gt;""),Utilization!$J$2,"")</f>
        <v/>
      </c>
      <c r="M1927" t="str">
        <f>IF(AND(TimeSpend[[#This Row],[Personnel number]]&lt;&gt;"",TimeSpend[[#This Row],[Date]]&lt;&gt;""),TimeSpend[[#This Row],[Employee Name]],"")</f>
        <v/>
      </c>
      <c r="N1927" t="str">
        <f t="shared" si="60"/>
        <v/>
      </c>
      <c r="O1927" t="str">
        <f t="shared" si="61"/>
        <v/>
      </c>
      <c r="P1927" t="str">
        <f>IF(D1927&lt;&gt;"",VLOOKUP(D1927,Projects!B:C,2,0),"")</f>
        <v/>
      </c>
    </row>
    <row r="1928" spans="1:16" x14ac:dyDescent="0.25">
      <c r="A1928" t="str">
        <f>UPPER(IF(AND(TimeSpend[[#This Row],[Personnel number]]&lt;&gt;"",TimeSpend[[#This Row],[Date]]&lt;&gt;""),TimeSpend[[#This Row],[Personnel number]],""))</f>
        <v/>
      </c>
      <c r="B1928" s="85" t="str">
        <f>IF(AND(TimeSpend[[#This Row],[Personnel number]]&lt;&gt;"",TimeSpend[[#This Row],[Date]]&lt;&gt;""),TEXT(TimeSpend[[#This Row],[Date]],"[$-409]yyyyMMdd"),"")</f>
        <v/>
      </c>
      <c r="C1928" s="33" t="str">
        <f>IF(AND(TimeSpend[[#This Row],[Personnel number]]&lt;&gt;"",TimeSpend[[#This Row],[Date]]&lt;&gt;""),SUBSTITUTE(TimeSpend[[#This Row],[Hours]],",","."),"")</f>
        <v/>
      </c>
      <c r="D1928" t="str">
        <f>IF(AND(TimeSpend[[#This Row],[Personnel number]]&lt;&gt;"",TimeSpend[[#This Row],[Date]]&lt;&gt;""),TimeSpend[[#This Row],[Network]],"")</f>
        <v/>
      </c>
      <c r="E1928" t="str">
        <f>IF(AND(TimeSpend[[#This Row],[Personnel number]]&lt;&gt;"",TimeSpend[[#This Row],[Date]]&lt;&gt;""),TimeSpend[[#This Row],[Network Description]],"")</f>
        <v/>
      </c>
      <c r="F1928" t="str">
        <f>IF(AND(TimeSpend[[#This Row],[Personnel number]]&lt;&gt;"",TimeSpend[[#This Row],[Date]]&lt;&gt;""),TimeSpend[[#This Row],[Activity]],"")</f>
        <v/>
      </c>
      <c r="G1928" t="str">
        <f>IF(AND(TimeSpend[[#This Row],[Personnel number]]&lt;&gt;"",TimeSpend[[#This Row],[Date]]&lt;&gt;""),TimeSpend[[#This Row],[Activity description]],"")</f>
        <v/>
      </c>
      <c r="H1928" s="36" t="str">
        <f>IF(AND(TimeSpend[[#This Row],[Personnel number]]&lt;&gt;"",TimeSpend[[#This Row],[Date]]&lt;&gt;""),TimeSpend[[#This Row],[Start Time]],"")</f>
        <v/>
      </c>
      <c r="I1928" s="36" t="str">
        <f>IF(AND(TimeSpend[[#This Row],[Personnel number]]&lt;&gt;"",TimeSpend[[#This Row],[Date]]&lt;&gt;""),TimeSpend[[#This Row],[End Time]],"")</f>
        <v/>
      </c>
      <c r="J1928" t="str">
        <f>IF(AND(TimeSpend[[#This Row],[Personnel number]]&lt;&gt;"",TimeSpend[[#This Row],[Date]]&lt;&gt;""),TimeSpend[[#This Row],[Location]],"")</f>
        <v/>
      </c>
      <c r="K1928" t="str">
        <f>IF(AND(TimeSpend[[#This Row],[Personnel number]]&lt;&gt;"",TimeSpend[[#This Row],[Date]]&lt;&gt;""),TimeSpend[[#This Row],[Task]],"")</f>
        <v/>
      </c>
      <c r="L1928" t="str">
        <f>IF(AND(TimeSpend[[#This Row],[Personnel number]]&lt;&gt;"",TimeSpend[[#This Row],[Date]]&lt;&gt;""),Utilization!$J$2,"")</f>
        <v/>
      </c>
      <c r="M1928" t="str">
        <f>IF(AND(TimeSpend[[#This Row],[Personnel number]]&lt;&gt;"",TimeSpend[[#This Row],[Date]]&lt;&gt;""),TimeSpend[[#This Row],[Employee Name]],"")</f>
        <v/>
      </c>
      <c r="N1928" t="str">
        <f t="shared" si="60"/>
        <v/>
      </c>
      <c r="O1928" t="str">
        <f t="shared" si="61"/>
        <v/>
      </c>
      <c r="P1928" t="str">
        <f>IF(D1928&lt;&gt;"",VLOOKUP(D1928,Projects!B:C,2,0),"")</f>
        <v/>
      </c>
    </row>
    <row r="1929" spans="1:16" x14ac:dyDescent="0.25">
      <c r="A1929" t="str">
        <f>UPPER(IF(AND(TimeSpend[[#This Row],[Personnel number]]&lt;&gt;"",TimeSpend[[#This Row],[Date]]&lt;&gt;""),TimeSpend[[#This Row],[Personnel number]],""))</f>
        <v/>
      </c>
      <c r="B1929" s="85" t="str">
        <f>IF(AND(TimeSpend[[#This Row],[Personnel number]]&lt;&gt;"",TimeSpend[[#This Row],[Date]]&lt;&gt;""),TEXT(TimeSpend[[#This Row],[Date]],"[$-409]yyyyMMdd"),"")</f>
        <v/>
      </c>
      <c r="C1929" s="33" t="str">
        <f>IF(AND(TimeSpend[[#This Row],[Personnel number]]&lt;&gt;"",TimeSpend[[#This Row],[Date]]&lt;&gt;""),SUBSTITUTE(TimeSpend[[#This Row],[Hours]],",","."),"")</f>
        <v/>
      </c>
      <c r="D1929" t="str">
        <f>IF(AND(TimeSpend[[#This Row],[Personnel number]]&lt;&gt;"",TimeSpend[[#This Row],[Date]]&lt;&gt;""),TimeSpend[[#This Row],[Network]],"")</f>
        <v/>
      </c>
      <c r="E1929" t="str">
        <f>IF(AND(TimeSpend[[#This Row],[Personnel number]]&lt;&gt;"",TimeSpend[[#This Row],[Date]]&lt;&gt;""),TimeSpend[[#This Row],[Network Description]],"")</f>
        <v/>
      </c>
      <c r="F1929" t="str">
        <f>IF(AND(TimeSpend[[#This Row],[Personnel number]]&lt;&gt;"",TimeSpend[[#This Row],[Date]]&lt;&gt;""),TimeSpend[[#This Row],[Activity]],"")</f>
        <v/>
      </c>
      <c r="G1929" t="str">
        <f>IF(AND(TimeSpend[[#This Row],[Personnel number]]&lt;&gt;"",TimeSpend[[#This Row],[Date]]&lt;&gt;""),TimeSpend[[#This Row],[Activity description]],"")</f>
        <v/>
      </c>
      <c r="H1929" s="36" t="str">
        <f>IF(AND(TimeSpend[[#This Row],[Personnel number]]&lt;&gt;"",TimeSpend[[#This Row],[Date]]&lt;&gt;""),TimeSpend[[#This Row],[Start Time]],"")</f>
        <v/>
      </c>
      <c r="I1929" s="36" t="str">
        <f>IF(AND(TimeSpend[[#This Row],[Personnel number]]&lt;&gt;"",TimeSpend[[#This Row],[Date]]&lt;&gt;""),TimeSpend[[#This Row],[End Time]],"")</f>
        <v/>
      </c>
      <c r="J1929" t="str">
        <f>IF(AND(TimeSpend[[#This Row],[Personnel number]]&lt;&gt;"",TimeSpend[[#This Row],[Date]]&lt;&gt;""),TimeSpend[[#This Row],[Location]],"")</f>
        <v/>
      </c>
      <c r="K1929" t="str">
        <f>IF(AND(TimeSpend[[#This Row],[Personnel number]]&lt;&gt;"",TimeSpend[[#This Row],[Date]]&lt;&gt;""),TimeSpend[[#This Row],[Task]],"")</f>
        <v/>
      </c>
      <c r="L1929" t="str">
        <f>IF(AND(TimeSpend[[#This Row],[Personnel number]]&lt;&gt;"",TimeSpend[[#This Row],[Date]]&lt;&gt;""),Utilization!$J$2,"")</f>
        <v/>
      </c>
      <c r="M1929" t="str">
        <f>IF(AND(TimeSpend[[#This Row],[Personnel number]]&lt;&gt;"",TimeSpend[[#This Row],[Date]]&lt;&gt;""),TimeSpend[[#This Row],[Employee Name]],"")</f>
        <v/>
      </c>
      <c r="N1929" t="str">
        <f t="shared" si="60"/>
        <v/>
      </c>
      <c r="O1929" t="str">
        <f t="shared" si="61"/>
        <v/>
      </c>
      <c r="P1929" t="str">
        <f>IF(D1929&lt;&gt;"",VLOOKUP(D1929,Projects!B:C,2,0),"")</f>
        <v/>
      </c>
    </row>
    <row r="1930" spans="1:16" x14ac:dyDescent="0.25">
      <c r="A1930" t="str">
        <f>UPPER(IF(AND(TimeSpend[[#This Row],[Personnel number]]&lt;&gt;"",TimeSpend[[#This Row],[Date]]&lt;&gt;""),TimeSpend[[#This Row],[Personnel number]],""))</f>
        <v/>
      </c>
      <c r="B1930" s="85" t="str">
        <f>IF(AND(TimeSpend[[#This Row],[Personnel number]]&lt;&gt;"",TimeSpend[[#This Row],[Date]]&lt;&gt;""),TEXT(TimeSpend[[#This Row],[Date]],"[$-409]yyyyMMdd"),"")</f>
        <v/>
      </c>
      <c r="C1930" s="33" t="str">
        <f>IF(AND(TimeSpend[[#This Row],[Personnel number]]&lt;&gt;"",TimeSpend[[#This Row],[Date]]&lt;&gt;""),SUBSTITUTE(TimeSpend[[#This Row],[Hours]],",","."),"")</f>
        <v/>
      </c>
      <c r="D1930" t="str">
        <f>IF(AND(TimeSpend[[#This Row],[Personnel number]]&lt;&gt;"",TimeSpend[[#This Row],[Date]]&lt;&gt;""),TimeSpend[[#This Row],[Network]],"")</f>
        <v/>
      </c>
      <c r="E1930" t="str">
        <f>IF(AND(TimeSpend[[#This Row],[Personnel number]]&lt;&gt;"",TimeSpend[[#This Row],[Date]]&lt;&gt;""),TimeSpend[[#This Row],[Network Description]],"")</f>
        <v/>
      </c>
      <c r="F1930" t="str">
        <f>IF(AND(TimeSpend[[#This Row],[Personnel number]]&lt;&gt;"",TimeSpend[[#This Row],[Date]]&lt;&gt;""),TimeSpend[[#This Row],[Activity]],"")</f>
        <v/>
      </c>
      <c r="G1930" t="str">
        <f>IF(AND(TimeSpend[[#This Row],[Personnel number]]&lt;&gt;"",TimeSpend[[#This Row],[Date]]&lt;&gt;""),TimeSpend[[#This Row],[Activity description]],"")</f>
        <v/>
      </c>
      <c r="H1930" s="36" t="str">
        <f>IF(AND(TimeSpend[[#This Row],[Personnel number]]&lt;&gt;"",TimeSpend[[#This Row],[Date]]&lt;&gt;""),TimeSpend[[#This Row],[Start Time]],"")</f>
        <v/>
      </c>
      <c r="I1930" s="36" t="str">
        <f>IF(AND(TimeSpend[[#This Row],[Personnel number]]&lt;&gt;"",TimeSpend[[#This Row],[Date]]&lt;&gt;""),TimeSpend[[#This Row],[End Time]],"")</f>
        <v/>
      </c>
      <c r="J1930" t="str">
        <f>IF(AND(TimeSpend[[#This Row],[Personnel number]]&lt;&gt;"",TimeSpend[[#This Row],[Date]]&lt;&gt;""),TimeSpend[[#This Row],[Location]],"")</f>
        <v/>
      </c>
      <c r="K1930" t="str">
        <f>IF(AND(TimeSpend[[#This Row],[Personnel number]]&lt;&gt;"",TimeSpend[[#This Row],[Date]]&lt;&gt;""),TimeSpend[[#This Row],[Task]],"")</f>
        <v/>
      </c>
      <c r="L1930" t="str">
        <f>IF(AND(TimeSpend[[#This Row],[Personnel number]]&lt;&gt;"",TimeSpend[[#This Row],[Date]]&lt;&gt;""),Utilization!$J$2,"")</f>
        <v/>
      </c>
      <c r="M1930" t="str">
        <f>IF(AND(TimeSpend[[#This Row],[Personnel number]]&lt;&gt;"",TimeSpend[[#This Row],[Date]]&lt;&gt;""),TimeSpend[[#This Row],[Employee Name]],"")</f>
        <v/>
      </c>
      <c r="N1930" t="str">
        <f t="shared" si="60"/>
        <v/>
      </c>
      <c r="O1930" t="str">
        <f t="shared" si="61"/>
        <v/>
      </c>
      <c r="P1930" t="str">
        <f>IF(D1930&lt;&gt;"",VLOOKUP(D1930,Projects!B:C,2,0),"")</f>
        <v/>
      </c>
    </row>
    <row r="1931" spans="1:16" x14ac:dyDescent="0.25">
      <c r="A1931" t="str">
        <f>UPPER(IF(AND(TimeSpend[[#This Row],[Personnel number]]&lt;&gt;"",TimeSpend[[#This Row],[Date]]&lt;&gt;""),TimeSpend[[#This Row],[Personnel number]],""))</f>
        <v/>
      </c>
      <c r="B1931" s="85" t="str">
        <f>IF(AND(TimeSpend[[#This Row],[Personnel number]]&lt;&gt;"",TimeSpend[[#This Row],[Date]]&lt;&gt;""),TEXT(TimeSpend[[#This Row],[Date]],"[$-409]yyyyMMdd"),"")</f>
        <v/>
      </c>
      <c r="C1931" s="33" t="str">
        <f>IF(AND(TimeSpend[[#This Row],[Personnel number]]&lt;&gt;"",TimeSpend[[#This Row],[Date]]&lt;&gt;""),SUBSTITUTE(TimeSpend[[#This Row],[Hours]],",","."),"")</f>
        <v/>
      </c>
      <c r="D1931" t="str">
        <f>IF(AND(TimeSpend[[#This Row],[Personnel number]]&lt;&gt;"",TimeSpend[[#This Row],[Date]]&lt;&gt;""),TimeSpend[[#This Row],[Network]],"")</f>
        <v/>
      </c>
      <c r="E1931" t="str">
        <f>IF(AND(TimeSpend[[#This Row],[Personnel number]]&lt;&gt;"",TimeSpend[[#This Row],[Date]]&lt;&gt;""),TimeSpend[[#This Row],[Network Description]],"")</f>
        <v/>
      </c>
      <c r="F1931" t="str">
        <f>IF(AND(TimeSpend[[#This Row],[Personnel number]]&lt;&gt;"",TimeSpend[[#This Row],[Date]]&lt;&gt;""),TimeSpend[[#This Row],[Activity]],"")</f>
        <v/>
      </c>
      <c r="G1931" t="str">
        <f>IF(AND(TimeSpend[[#This Row],[Personnel number]]&lt;&gt;"",TimeSpend[[#This Row],[Date]]&lt;&gt;""),TimeSpend[[#This Row],[Activity description]],"")</f>
        <v/>
      </c>
      <c r="H1931" s="36" t="str">
        <f>IF(AND(TimeSpend[[#This Row],[Personnel number]]&lt;&gt;"",TimeSpend[[#This Row],[Date]]&lt;&gt;""),TimeSpend[[#This Row],[Start Time]],"")</f>
        <v/>
      </c>
      <c r="I1931" s="36" t="str">
        <f>IF(AND(TimeSpend[[#This Row],[Personnel number]]&lt;&gt;"",TimeSpend[[#This Row],[Date]]&lt;&gt;""),TimeSpend[[#This Row],[End Time]],"")</f>
        <v/>
      </c>
      <c r="J1931" t="str">
        <f>IF(AND(TimeSpend[[#This Row],[Personnel number]]&lt;&gt;"",TimeSpend[[#This Row],[Date]]&lt;&gt;""),TimeSpend[[#This Row],[Location]],"")</f>
        <v/>
      </c>
      <c r="K1931" t="str">
        <f>IF(AND(TimeSpend[[#This Row],[Personnel number]]&lt;&gt;"",TimeSpend[[#This Row],[Date]]&lt;&gt;""),TimeSpend[[#This Row],[Task]],"")</f>
        <v/>
      </c>
      <c r="L1931" t="str">
        <f>IF(AND(TimeSpend[[#This Row],[Personnel number]]&lt;&gt;"",TimeSpend[[#This Row],[Date]]&lt;&gt;""),Utilization!$J$2,"")</f>
        <v/>
      </c>
      <c r="M1931" t="str">
        <f>IF(AND(TimeSpend[[#This Row],[Personnel number]]&lt;&gt;"",TimeSpend[[#This Row],[Date]]&lt;&gt;""),TimeSpend[[#This Row],[Employee Name]],"")</f>
        <v/>
      </c>
      <c r="N1931" t="str">
        <f t="shared" si="60"/>
        <v/>
      </c>
      <c r="O1931" t="str">
        <f t="shared" si="61"/>
        <v/>
      </c>
      <c r="P1931" t="str">
        <f>IF(D1931&lt;&gt;"",VLOOKUP(D1931,Projects!B:C,2,0),"")</f>
        <v/>
      </c>
    </row>
    <row r="1932" spans="1:16" x14ac:dyDescent="0.25">
      <c r="A1932" t="str">
        <f>UPPER(IF(AND(TimeSpend[[#This Row],[Personnel number]]&lt;&gt;"",TimeSpend[[#This Row],[Date]]&lt;&gt;""),TimeSpend[[#This Row],[Personnel number]],""))</f>
        <v/>
      </c>
      <c r="B1932" s="85" t="str">
        <f>IF(AND(TimeSpend[[#This Row],[Personnel number]]&lt;&gt;"",TimeSpend[[#This Row],[Date]]&lt;&gt;""),TEXT(TimeSpend[[#This Row],[Date]],"[$-409]yyyyMMdd"),"")</f>
        <v/>
      </c>
      <c r="C1932" s="33" t="str">
        <f>IF(AND(TimeSpend[[#This Row],[Personnel number]]&lt;&gt;"",TimeSpend[[#This Row],[Date]]&lt;&gt;""),SUBSTITUTE(TimeSpend[[#This Row],[Hours]],",","."),"")</f>
        <v/>
      </c>
      <c r="D1932" t="str">
        <f>IF(AND(TimeSpend[[#This Row],[Personnel number]]&lt;&gt;"",TimeSpend[[#This Row],[Date]]&lt;&gt;""),TimeSpend[[#This Row],[Network]],"")</f>
        <v/>
      </c>
      <c r="E1932" t="str">
        <f>IF(AND(TimeSpend[[#This Row],[Personnel number]]&lt;&gt;"",TimeSpend[[#This Row],[Date]]&lt;&gt;""),TimeSpend[[#This Row],[Network Description]],"")</f>
        <v/>
      </c>
      <c r="F1932" t="str">
        <f>IF(AND(TimeSpend[[#This Row],[Personnel number]]&lt;&gt;"",TimeSpend[[#This Row],[Date]]&lt;&gt;""),TimeSpend[[#This Row],[Activity]],"")</f>
        <v/>
      </c>
      <c r="G1932" t="str">
        <f>IF(AND(TimeSpend[[#This Row],[Personnel number]]&lt;&gt;"",TimeSpend[[#This Row],[Date]]&lt;&gt;""),TimeSpend[[#This Row],[Activity description]],"")</f>
        <v/>
      </c>
      <c r="H1932" s="36" t="str">
        <f>IF(AND(TimeSpend[[#This Row],[Personnel number]]&lt;&gt;"",TimeSpend[[#This Row],[Date]]&lt;&gt;""),TimeSpend[[#This Row],[Start Time]],"")</f>
        <v/>
      </c>
      <c r="I1932" s="36" t="str">
        <f>IF(AND(TimeSpend[[#This Row],[Personnel number]]&lt;&gt;"",TimeSpend[[#This Row],[Date]]&lt;&gt;""),TimeSpend[[#This Row],[End Time]],"")</f>
        <v/>
      </c>
      <c r="J1932" t="str">
        <f>IF(AND(TimeSpend[[#This Row],[Personnel number]]&lt;&gt;"",TimeSpend[[#This Row],[Date]]&lt;&gt;""),TimeSpend[[#This Row],[Location]],"")</f>
        <v/>
      </c>
      <c r="K1932" t="str">
        <f>IF(AND(TimeSpend[[#This Row],[Personnel number]]&lt;&gt;"",TimeSpend[[#This Row],[Date]]&lt;&gt;""),TimeSpend[[#This Row],[Task]],"")</f>
        <v/>
      </c>
      <c r="L1932" t="str">
        <f>IF(AND(TimeSpend[[#This Row],[Personnel number]]&lt;&gt;"",TimeSpend[[#This Row],[Date]]&lt;&gt;""),Utilization!$J$2,"")</f>
        <v/>
      </c>
      <c r="M1932" t="str">
        <f>IF(AND(TimeSpend[[#This Row],[Personnel number]]&lt;&gt;"",TimeSpend[[#This Row],[Date]]&lt;&gt;""),TimeSpend[[#This Row],[Employee Name]],"")</f>
        <v/>
      </c>
      <c r="N1932" t="str">
        <f t="shared" si="60"/>
        <v/>
      </c>
      <c r="O1932" t="str">
        <f t="shared" si="61"/>
        <v/>
      </c>
      <c r="P1932" t="str">
        <f>IF(D1932&lt;&gt;"",VLOOKUP(D1932,Projects!B:C,2,0),"")</f>
        <v/>
      </c>
    </row>
    <row r="1933" spans="1:16" x14ac:dyDescent="0.25">
      <c r="A1933" t="str">
        <f>UPPER(IF(AND(TimeSpend[[#This Row],[Personnel number]]&lt;&gt;"",TimeSpend[[#This Row],[Date]]&lt;&gt;""),TimeSpend[[#This Row],[Personnel number]],""))</f>
        <v/>
      </c>
      <c r="B1933" s="85" t="str">
        <f>IF(AND(TimeSpend[[#This Row],[Personnel number]]&lt;&gt;"",TimeSpend[[#This Row],[Date]]&lt;&gt;""),TEXT(TimeSpend[[#This Row],[Date]],"[$-409]yyyyMMdd"),"")</f>
        <v/>
      </c>
      <c r="C1933" s="33" t="str">
        <f>IF(AND(TimeSpend[[#This Row],[Personnel number]]&lt;&gt;"",TimeSpend[[#This Row],[Date]]&lt;&gt;""),SUBSTITUTE(TimeSpend[[#This Row],[Hours]],",","."),"")</f>
        <v/>
      </c>
      <c r="D1933" t="str">
        <f>IF(AND(TimeSpend[[#This Row],[Personnel number]]&lt;&gt;"",TimeSpend[[#This Row],[Date]]&lt;&gt;""),TimeSpend[[#This Row],[Network]],"")</f>
        <v/>
      </c>
      <c r="E1933" t="str">
        <f>IF(AND(TimeSpend[[#This Row],[Personnel number]]&lt;&gt;"",TimeSpend[[#This Row],[Date]]&lt;&gt;""),TimeSpend[[#This Row],[Network Description]],"")</f>
        <v/>
      </c>
      <c r="F1933" t="str">
        <f>IF(AND(TimeSpend[[#This Row],[Personnel number]]&lt;&gt;"",TimeSpend[[#This Row],[Date]]&lt;&gt;""),TimeSpend[[#This Row],[Activity]],"")</f>
        <v/>
      </c>
      <c r="G1933" t="str">
        <f>IF(AND(TimeSpend[[#This Row],[Personnel number]]&lt;&gt;"",TimeSpend[[#This Row],[Date]]&lt;&gt;""),TimeSpend[[#This Row],[Activity description]],"")</f>
        <v/>
      </c>
      <c r="H1933" s="36" t="str">
        <f>IF(AND(TimeSpend[[#This Row],[Personnel number]]&lt;&gt;"",TimeSpend[[#This Row],[Date]]&lt;&gt;""),TimeSpend[[#This Row],[Start Time]],"")</f>
        <v/>
      </c>
      <c r="I1933" s="36" t="str">
        <f>IF(AND(TimeSpend[[#This Row],[Personnel number]]&lt;&gt;"",TimeSpend[[#This Row],[Date]]&lt;&gt;""),TimeSpend[[#This Row],[End Time]],"")</f>
        <v/>
      </c>
      <c r="J1933" t="str">
        <f>IF(AND(TimeSpend[[#This Row],[Personnel number]]&lt;&gt;"",TimeSpend[[#This Row],[Date]]&lt;&gt;""),TimeSpend[[#This Row],[Location]],"")</f>
        <v/>
      </c>
      <c r="K1933" t="str">
        <f>IF(AND(TimeSpend[[#This Row],[Personnel number]]&lt;&gt;"",TimeSpend[[#This Row],[Date]]&lt;&gt;""),TimeSpend[[#This Row],[Task]],"")</f>
        <v/>
      </c>
      <c r="L1933" t="str">
        <f>IF(AND(TimeSpend[[#This Row],[Personnel number]]&lt;&gt;"",TimeSpend[[#This Row],[Date]]&lt;&gt;""),Utilization!$J$2,"")</f>
        <v/>
      </c>
      <c r="M1933" t="str">
        <f>IF(AND(TimeSpend[[#This Row],[Personnel number]]&lt;&gt;"",TimeSpend[[#This Row],[Date]]&lt;&gt;""),TimeSpend[[#This Row],[Employee Name]],"")</f>
        <v/>
      </c>
      <c r="N1933" t="str">
        <f t="shared" si="60"/>
        <v/>
      </c>
      <c r="O1933" t="str">
        <f t="shared" si="61"/>
        <v/>
      </c>
      <c r="P1933" t="str">
        <f>IF(D1933&lt;&gt;"",VLOOKUP(D1933,Projects!B:C,2,0),"")</f>
        <v/>
      </c>
    </row>
    <row r="1934" spans="1:16" x14ac:dyDescent="0.25">
      <c r="A1934" t="str">
        <f>UPPER(IF(AND(TimeSpend[[#This Row],[Personnel number]]&lt;&gt;"",TimeSpend[[#This Row],[Date]]&lt;&gt;""),TimeSpend[[#This Row],[Personnel number]],""))</f>
        <v/>
      </c>
      <c r="B1934" s="85" t="str">
        <f>IF(AND(TimeSpend[[#This Row],[Personnel number]]&lt;&gt;"",TimeSpend[[#This Row],[Date]]&lt;&gt;""),TEXT(TimeSpend[[#This Row],[Date]],"[$-409]yyyyMMdd"),"")</f>
        <v/>
      </c>
      <c r="C1934" s="33" t="str">
        <f>IF(AND(TimeSpend[[#This Row],[Personnel number]]&lt;&gt;"",TimeSpend[[#This Row],[Date]]&lt;&gt;""),SUBSTITUTE(TimeSpend[[#This Row],[Hours]],",","."),"")</f>
        <v/>
      </c>
      <c r="D1934" t="str">
        <f>IF(AND(TimeSpend[[#This Row],[Personnel number]]&lt;&gt;"",TimeSpend[[#This Row],[Date]]&lt;&gt;""),TimeSpend[[#This Row],[Network]],"")</f>
        <v/>
      </c>
      <c r="E1934" t="str">
        <f>IF(AND(TimeSpend[[#This Row],[Personnel number]]&lt;&gt;"",TimeSpend[[#This Row],[Date]]&lt;&gt;""),TimeSpend[[#This Row],[Network Description]],"")</f>
        <v/>
      </c>
      <c r="F1934" t="str">
        <f>IF(AND(TimeSpend[[#This Row],[Personnel number]]&lt;&gt;"",TimeSpend[[#This Row],[Date]]&lt;&gt;""),TimeSpend[[#This Row],[Activity]],"")</f>
        <v/>
      </c>
      <c r="G1934" t="str">
        <f>IF(AND(TimeSpend[[#This Row],[Personnel number]]&lt;&gt;"",TimeSpend[[#This Row],[Date]]&lt;&gt;""),TimeSpend[[#This Row],[Activity description]],"")</f>
        <v/>
      </c>
      <c r="H1934" s="36" t="str">
        <f>IF(AND(TimeSpend[[#This Row],[Personnel number]]&lt;&gt;"",TimeSpend[[#This Row],[Date]]&lt;&gt;""),TimeSpend[[#This Row],[Start Time]],"")</f>
        <v/>
      </c>
      <c r="I1934" s="36" t="str">
        <f>IF(AND(TimeSpend[[#This Row],[Personnel number]]&lt;&gt;"",TimeSpend[[#This Row],[Date]]&lt;&gt;""),TimeSpend[[#This Row],[End Time]],"")</f>
        <v/>
      </c>
      <c r="J1934" t="str">
        <f>IF(AND(TimeSpend[[#This Row],[Personnel number]]&lt;&gt;"",TimeSpend[[#This Row],[Date]]&lt;&gt;""),TimeSpend[[#This Row],[Location]],"")</f>
        <v/>
      </c>
      <c r="K1934" t="str">
        <f>IF(AND(TimeSpend[[#This Row],[Personnel number]]&lt;&gt;"",TimeSpend[[#This Row],[Date]]&lt;&gt;""),TimeSpend[[#This Row],[Task]],"")</f>
        <v/>
      </c>
      <c r="L1934" t="str">
        <f>IF(AND(TimeSpend[[#This Row],[Personnel number]]&lt;&gt;"",TimeSpend[[#This Row],[Date]]&lt;&gt;""),Utilization!$J$2,"")</f>
        <v/>
      </c>
      <c r="M1934" t="str">
        <f>IF(AND(TimeSpend[[#This Row],[Personnel number]]&lt;&gt;"",TimeSpend[[#This Row],[Date]]&lt;&gt;""),TimeSpend[[#This Row],[Employee Name]],"")</f>
        <v/>
      </c>
      <c r="N1934" t="str">
        <f t="shared" si="60"/>
        <v/>
      </c>
      <c r="O1934" t="str">
        <f t="shared" si="61"/>
        <v/>
      </c>
      <c r="P1934" t="str">
        <f>IF(D1934&lt;&gt;"",VLOOKUP(D1934,Projects!B:C,2,0),"")</f>
        <v/>
      </c>
    </row>
    <row r="1935" spans="1:16" x14ac:dyDescent="0.25">
      <c r="A1935" t="str">
        <f>UPPER(IF(AND(TimeSpend[[#This Row],[Personnel number]]&lt;&gt;"",TimeSpend[[#This Row],[Date]]&lt;&gt;""),TimeSpend[[#This Row],[Personnel number]],""))</f>
        <v/>
      </c>
      <c r="B1935" s="85" t="str">
        <f>IF(AND(TimeSpend[[#This Row],[Personnel number]]&lt;&gt;"",TimeSpend[[#This Row],[Date]]&lt;&gt;""),TEXT(TimeSpend[[#This Row],[Date]],"[$-409]yyyyMMdd"),"")</f>
        <v/>
      </c>
      <c r="C1935" s="33" t="str">
        <f>IF(AND(TimeSpend[[#This Row],[Personnel number]]&lt;&gt;"",TimeSpend[[#This Row],[Date]]&lt;&gt;""),SUBSTITUTE(TimeSpend[[#This Row],[Hours]],",","."),"")</f>
        <v/>
      </c>
      <c r="D1935" t="str">
        <f>IF(AND(TimeSpend[[#This Row],[Personnel number]]&lt;&gt;"",TimeSpend[[#This Row],[Date]]&lt;&gt;""),TimeSpend[[#This Row],[Network]],"")</f>
        <v/>
      </c>
      <c r="E1935" t="str">
        <f>IF(AND(TimeSpend[[#This Row],[Personnel number]]&lt;&gt;"",TimeSpend[[#This Row],[Date]]&lt;&gt;""),TimeSpend[[#This Row],[Network Description]],"")</f>
        <v/>
      </c>
      <c r="F1935" t="str">
        <f>IF(AND(TimeSpend[[#This Row],[Personnel number]]&lt;&gt;"",TimeSpend[[#This Row],[Date]]&lt;&gt;""),TimeSpend[[#This Row],[Activity]],"")</f>
        <v/>
      </c>
      <c r="G1935" t="str">
        <f>IF(AND(TimeSpend[[#This Row],[Personnel number]]&lt;&gt;"",TimeSpend[[#This Row],[Date]]&lt;&gt;""),TimeSpend[[#This Row],[Activity description]],"")</f>
        <v/>
      </c>
      <c r="H1935" s="36" t="str">
        <f>IF(AND(TimeSpend[[#This Row],[Personnel number]]&lt;&gt;"",TimeSpend[[#This Row],[Date]]&lt;&gt;""),TimeSpend[[#This Row],[Start Time]],"")</f>
        <v/>
      </c>
      <c r="I1935" s="36" t="str">
        <f>IF(AND(TimeSpend[[#This Row],[Personnel number]]&lt;&gt;"",TimeSpend[[#This Row],[Date]]&lt;&gt;""),TimeSpend[[#This Row],[End Time]],"")</f>
        <v/>
      </c>
      <c r="J1935" t="str">
        <f>IF(AND(TimeSpend[[#This Row],[Personnel number]]&lt;&gt;"",TimeSpend[[#This Row],[Date]]&lt;&gt;""),TimeSpend[[#This Row],[Location]],"")</f>
        <v/>
      </c>
      <c r="K1935" t="str">
        <f>IF(AND(TimeSpend[[#This Row],[Personnel number]]&lt;&gt;"",TimeSpend[[#This Row],[Date]]&lt;&gt;""),TimeSpend[[#This Row],[Task]],"")</f>
        <v/>
      </c>
      <c r="L1935" t="str">
        <f>IF(AND(TimeSpend[[#This Row],[Personnel number]]&lt;&gt;"",TimeSpend[[#This Row],[Date]]&lt;&gt;""),Utilization!$J$2,"")</f>
        <v/>
      </c>
      <c r="M1935" t="str">
        <f>IF(AND(TimeSpend[[#This Row],[Personnel number]]&lt;&gt;"",TimeSpend[[#This Row],[Date]]&lt;&gt;""),TimeSpend[[#This Row],[Employee Name]],"")</f>
        <v/>
      </c>
      <c r="N1935" t="str">
        <f t="shared" si="60"/>
        <v/>
      </c>
      <c r="O1935" t="str">
        <f t="shared" si="61"/>
        <v/>
      </c>
      <c r="P1935" t="str">
        <f>IF(D1935&lt;&gt;"",VLOOKUP(D1935,Projects!B:C,2,0),"")</f>
        <v/>
      </c>
    </row>
    <row r="1936" spans="1:16" x14ac:dyDescent="0.25">
      <c r="A1936" t="str">
        <f>UPPER(IF(AND(TimeSpend[[#This Row],[Personnel number]]&lt;&gt;"",TimeSpend[[#This Row],[Date]]&lt;&gt;""),TimeSpend[[#This Row],[Personnel number]],""))</f>
        <v/>
      </c>
      <c r="B1936" s="85" t="str">
        <f>IF(AND(TimeSpend[[#This Row],[Personnel number]]&lt;&gt;"",TimeSpend[[#This Row],[Date]]&lt;&gt;""),TEXT(TimeSpend[[#This Row],[Date]],"[$-409]yyyyMMdd"),"")</f>
        <v/>
      </c>
      <c r="C1936" s="33" t="str">
        <f>IF(AND(TimeSpend[[#This Row],[Personnel number]]&lt;&gt;"",TimeSpend[[#This Row],[Date]]&lt;&gt;""),SUBSTITUTE(TimeSpend[[#This Row],[Hours]],",","."),"")</f>
        <v/>
      </c>
      <c r="D1936" t="str">
        <f>IF(AND(TimeSpend[[#This Row],[Personnel number]]&lt;&gt;"",TimeSpend[[#This Row],[Date]]&lt;&gt;""),TimeSpend[[#This Row],[Network]],"")</f>
        <v/>
      </c>
      <c r="E1936" t="str">
        <f>IF(AND(TimeSpend[[#This Row],[Personnel number]]&lt;&gt;"",TimeSpend[[#This Row],[Date]]&lt;&gt;""),TimeSpend[[#This Row],[Network Description]],"")</f>
        <v/>
      </c>
      <c r="F1936" t="str">
        <f>IF(AND(TimeSpend[[#This Row],[Personnel number]]&lt;&gt;"",TimeSpend[[#This Row],[Date]]&lt;&gt;""),TimeSpend[[#This Row],[Activity]],"")</f>
        <v/>
      </c>
      <c r="G1936" t="str">
        <f>IF(AND(TimeSpend[[#This Row],[Personnel number]]&lt;&gt;"",TimeSpend[[#This Row],[Date]]&lt;&gt;""),TimeSpend[[#This Row],[Activity description]],"")</f>
        <v/>
      </c>
      <c r="H1936" s="36" t="str">
        <f>IF(AND(TimeSpend[[#This Row],[Personnel number]]&lt;&gt;"",TimeSpend[[#This Row],[Date]]&lt;&gt;""),TimeSpend[[#This Row],[Start Time]],"")</f>
        <v/>
      </c>
      <c r="I1936" s="36" t="str">
        <f>IF(AND(TimeSpend[[#This Row],[Personnel number]]&lt;&gt;"",TimeSpend[[#This Row],[Date]]&lt;&gt;""),TimeSpend[[#This Row],[End Time]],"")</f>
        <v/>
      </c>
      <c r="J1936" t="str">
        <f>IF(AND(TimeSpend[[#This Row],[Personnel number]]&lt;&gt;"",TimeSpend[[#This Row],[Date]]&lt;&gt;""),TimeSpend[[#This Row],[Location]],"")</f>
        <v/>
      </c>
      <c r="K1936" t="str">
        <f>IF(AND(TimeSpend[[#This Row],[Personnel number]]&lt;&gt;"",TimeSpend[[#This Row],[Date]]&lt;&gt;""),TimeSpend[[#This Row],[Task]],"")</f>
        <v/>
      </c>
      <c r="L1936" t="str">
        <f>IF(AND(TimeSpend[[#This Row],[Personnel number]]&lt;&gt;"",TimeSpend[[#This Row],[Date]]&lt;&gt;""),Utilization!$J$2,"")</f>
        <v/>
      </c>
      <c r="M1936" t="str">
        <f>IF(AND(TimeSpend[[#This Row],[Personnel number]]&lt;&gt;"",TimeSpend[[#This Row],[Date]]&lt;&gt;""),TimeSpend[[#This Row],[Employee Name]],"")</f>
        <v/>
      </c>
      <c r="N1936" t="str">
        <f t="shared" si="60"/>
        <v/>
      </c>
      <c r="O1936" t="str">
        <f t="shared" si="61"/>
        <v/>
      </c>
      <c r="P1936" t="str">
        <f>IF(D1936&lt;&gt;"",VLOOKUP(D1936,Projects!B:C,2,0),"")</f>
        <v/>
      </c>
    </row>
    <row r="1937" spans="1:16" x14ac:dyDescent="0.25">
      <c r="A1937" t="str">
        <f>UPPER(IF(AND(TimeSpend[[#This Row],[Personnel number]]&lt;&gt;"",TimeSpend[[#This Row],[Date]]&lt;&gt;""),TimeSpend[[#This Row],[Personnel number]],""))</f>
        <v/>
      </c>
      <c r="B1937" s="85" t="str">
        <f>IF(AND(TimeSpend[[#This Row],[Personnel number]]&lt;&gt;"",TimeSpend[[#This Row],[Date]]&lt;&gt;""),TEXT(TimeSpend[[#This Row],[Date]],"[$-409]yyyyMMdd"),"")</f>
        <v/>
      </c>
      <c r="C1937" s="33" t="str">
        <f>IF(AND(TimeSpend[[#This Row],[Personnel number]]&lt;&gt;"",TimeSpend[[#This Row],[Date]]&lt;&gt;""),SUBSTITUTE(TimeSpend[[#This Row],[Hours]],",","."),"")</f>
        <v/>
      </c>
      <c r="D1937" t="str">
        <f>IF(AND(TimeSpend[[#This Row],[Personnel number]]&lt;&gt;"",TimeSpend[[#This Row],[Date]]&lt;&gt;""),TimeSpend[[#This Row],[Network]],"")</f>
        <v/>
      </c>
      <c r="E1937" t="str">
        <f>IF(AND(TimeSpend[[#This Row],[Personnel number]]&lt;&gt;"",TimeSpend[[#This Row],[Date]]&lt;&gt;""),TimeSpend[[#This Row],[Network Description]],"")</f>
        <v/>
      </c>
      <c r="F1937" t="str">
        <f>IF(AND(TimeSpend[[#This Row],[Personnel number]]&lt;&gt;"",TimeSpend[[#This Row],[Date]]&lt;&gt;""),TimeSpend[[#This Row],[Activity]],"")</f>
        <v/>
      </c>
      <c r="G1937" t="str">
        <f>IF(AND(TimeSpend[[#This Row],[Personnel number]]&lt;&gt;"",TimeSpend[[#This Row],[Date]]&lt;&gt;""),TimeSpend[[#This Row],[Activity description]],"")</f>
        <v/>
      </c>
      <c r="H1937" s="36" t="str">
        <f>IF(AND(TimeSpend[[#This Row],[Personnel number]]&lt;&gt;"",TimeSpend[[#This Row],[Date]]&lt;&gt;""),TimeSpend[[#This Row],[Start Time]],"")</f>
        <v/>
      </c>
      <c r="I1937" s="36" t="str">
        <f>IF(AND(TimeSpend[[#This Row],[Personnel number]]&lt;&gt;"",TimeSpend[[#This Row],[Date]]&lt;&gt;""),TimeSpend[[#This Row],[End Time]],"")</f>
        <v/>
      </c>
      <c r="J1937" t="str">
        <f>IF(AND(TimeSpend[[#This Row],[Personnel number]]&lt;&gt;"",TimeSpend[[#This Row],[Date]]&lt;&gt;""),TimeSpend[[#This Row],[Location]],"")</f>
        <v/>
      </c>
      <c r="K1937" t="str">
        <f>IF(AND(TimeSpend[[#This Row],[Personnel number]]&lt;&gt;"",TimeSpend[[#This Row],[Date]]&lt;&gt;""),TimeSpend[[#This Row],[Task]],"")</f>
        <v/>
      </c>
      <c r="L1937" t="str">
        <f>IF(AND(TimeSpend[[#This Row],[Personnel number]]&lt;&gt;"",TimeSpend[[#This Row],[Date]]&lt;&gt;""),Utilization!$J$2,"")</f>
        <v/>
      </c>
      <c r="M1937" t="str">
        <f>IF(AND(TimeSpend[[#This Row],[Personnel number]]&lt;&gt;"",TimeSpend[[#This Row],[Date]]&lt;&gt;""),TimeSpend[[#This Row],[Employee Name]],"")</f>
        <v/>
      </c>
      <c r="N1937" t="str">
        <f t="shared" si="60"/>
        <v/>
      </c>
      <c r="O1937" t="str">
        <f t="shared" si="61"/>
        <v/>
      </c>
      <c r="P1937" t="str">
        <f>IF(D1937&lt;&gt;"",VLOOKUP(D1937,Projects!B:C,2,0),"")</f>
        <v/>
      </c>
    </row>
    <row r="1938" spans="1:16" x14ac:dyDescent="0.25">
      <c r="A1938" t="str">
        <f>UPPER(IF(AND(TimeSpend[[#This Row],[Personnel number]]&lt;&gt;"",TimeSpend[[#This Row],[Date]]&lt;&gt;""),TimeSpend[[#This Row],[Personnel number]],""))</f>
        <v/>
      </c>
      <c r="B1938" s="85" t="str">
        <f>IF(AND(TimeSpend[[#This Row],[Personnel number]]&lt;&gt;"",TimeSpend[[#This Row],[Date]]&lt;&gt;""),TEXT(TimeSpend[[#This Row],[Date]],"[$-409]yyyyMMdd"),"")</f>
        <v/>
      </c>
      <c r="C1938" s="33" t="str">
        <f>IF(AND(TimeSpend[[#This Row],[Personnel number]]&lt;&gt;"",TimeSpend[[#This Row],[Date]]&lt;&gt;""),SUBSTITUTE(TimeSpend[[#This Row],[Hours]],",","."),"")</f>
        <v/>
      </c>
      <c r="D1938" t="str">
        <f>IF(AND(TimeSpend[[#This Row],[Personnel number]]&lt;&gt;"",TimeSpend[[#This Row],[Date]]&lt;&gt;""),TimeSpend[[#This Row],[Network]],"")</f>
        <v/>
      </c>
      <c r="E1938" t="str">
        <f>IF(AND(TimeSpend[[#This Row],[Personnel number]]&lt;&gt;"",TimeSpend[[#This Row],[Date]]&lt;&gt;""),TimeSpend[[#This Row],[Network Description]],"")</f>
        <v/>
      </c>
      <c r="F1938" t="str">
        <f>IF(AND(TimeSpend[[#This Row],[Personnel number]]&lt;&gt;"",TimeSpend[[#This Row],[Date]]&lt;&gt;""),TimeSpend[[#This Row],[Activity]],"")</f>
        <v/>
      </c>
      <c r="G1938" t="str">
        <f>IF(AND(TimeSpend[[#This Row],[Personnel number]]&lt;&gt;"",TimeSpend[[#This Row],[Date]]&lt;&gt;""),TimeSpend[[#This Row],[Activity description]],"")</f>
        <v/>
      </c>
      <c r="H1938" s="36" t="str">
        <f>IF(AND(TimeSpend[[#This Row],[Personnel number]]&lt;&gt;"",TimeSpend[[#This Row],[Date]]&lt;&gt;""),TimeSpend[[#This Row],[Start Time]],"")</f>
        <v/>
      </c>
      <c r="I1938" s="36" t="str">
        <f>IF(AND(TimeSpend[[#This Row],[Personnel number]]&lt;&gt;"",TimeSpend[[#This Row],[Date]]&lt;&gt;""),TimeSpend[[#This Row],[End Time]],"")</f>
        <v/>
      </c>
      <c r="J1938" t="str">
        <f>IF(AND(TimeSpend[[#This Row],[Personnel number]]&lt;&gt;"",TimeSpend[[#This Row],[Date]]&lt;&gt;""),TimeSpend[[#This Row],[Location]],"")</f>
        <v/>
      </c>
      <c r="K1938" t="str">
        <f>IF(AND(TimeSpend[[#This Row],[Personnel number]]&lt;&gt;"",TimeSpend[[#This Row],[Date]]&lt;&gt;""),TimeSpend[[#This Row],[Task]],"")</f>
        <v/>
      </c>
      <c r="L1938" t="str">
        <f>IF(AND(TimeSpend[[#This Row],[Personnel number]]&lt;&gt;"",TimeSpend[[#This Row],[Date]]&lt;&gt;""),Utilization!$J$2,"")</f>
        <v/>
      </c>
      <c r="M1938" t="str">
        <f>IF(AND(TimeSpend[[#This Row],[Personnel number]]&lt;&gt;"",TimeSpend[[#This Row],[Date]]&lt;&gt;""),TimeSpend[[#This Row],[Employee Name]],"")</f>
        <v/>
      </c>
      <c r="N1938" t="str">
        <f t="shared" si="60"/>
        <v/>
      </c>
      <c r="O1938" t="str">
        <f t="shared" si="61"/>
        <v/>
      </c>
      <c r="P1938" t="str">
        <f>IF(D1938&lt;&gt;"",VLOOKUP(D1938,Projects!B:C,2,0),"")</f>
        <v/>
      </c>
    </row>
    <row r="1939" spans="1:16" x14ac:dyDescent="0.25">
      <c r="A1939" t="str">
        <f>UPPER(IF(AND(TimeSpend[[#This Row],[Personnel number]]&lt;&gt;"",TimeSpend[[#This Row],[Date]]&lt;&gt;""),TimeSpend[[#This Row],[Personnel number]],""))</f>
        <v/>
      </c>
      <c r="B1939" s="85" t="str">
        <f>IF(AND(TimeSpend[[#This Row],[Personnel number]]&lt;&gt;"",TimeSpend[[#This Row],[Date]]&lt;&gt;""),TEXT(TimeSpend[[#This Row],[Date]],"[$-409]yyyyMMdd"),"")</f>
        <v/>
      </c>
      <c r="C1939" s="33" t="str">
        <f>IF(AND(TimeSpend[[#This Row],[Personnel number]]&lt;&gt;"",TimeSpend[[#This Row],[Date]]&lt;&gt;""),SUBSTITUTE(TimeSpend[[#This Row],[Hours]],",","."),"")</f>
        <v/>
      </c>
      <c r="D1939" t="str">
        <f>IF(AND(TimeSpend[[#This Row],[Personnel number]]&lt;&gt;"",TimeSpend[[#This Row],[Date]]&lt;&gt;""),TimeSpend[[#This Row],[Network]],"")</f>
        <v/>
      </c>
      <c r="E1939" t="str">
        <f>IF(AND(TimeSpend[[#This Row],[Personnel number]]&lt;&gt;"",TimeSpend[[#This Row],[Date]]&lt;&gt;""),TimeSpend[[#This Row],[Network Description]],"")</f>
        <v/>
      </c>
      <c r="F1939" t="str">
        <f>IF(AND(TimeSpend[[#This Row],[Personnel number]]&lt;&gt;"",TimeSpend[[#This Row],[Date]]&lt;&gt;""),TimeSpend[[#This Row],[Activity]],"")</f>
        <v/>
      </c>
      <c r="G1939" t="str">
        <f>IF(AND(TimeSpend[[#This Row],[Personnel number]]&lt;&gt;"",TimeSpend[[#This Row],[Date]]&lt;&gt;""),TimeSpend[[#This Row],[Activity description]],"")</f>
        <v/>
      </c>
      <c r="H1939" s="36" t="str">
        <f>IF(AND(TimeSpend[[#This Row],[Personnel number]]&lt;&gt;"",TimeSpend[[#This Row],[Date]]&lt;&gt;""),TimeSpend[[#This Row],[Start Time]],"")</f>
        <v/>
      </c>
      <c r="I1939" s="36" t="str">
        <f>IF(AND(TimeSpend[[#This Row],[Personnel number]]&lt;&gt;"",TimeSpend[[#This Row],[Date]]&lt;&gt;""),TimeSpend[[#This Row],[End Time]],"")</f>
        <v/>
      </c>
      <c r="J1939" t="str">
        <f>IF(AND(TimeSpend[[#This Row],[Personnel number]]&lt;&gt;"",TimeSpend[[#This Row],[Date]]&lt;&gt;""),TimeSpend[[#This Row],[Location]],"")</f>
        <v/>
      </c>
      <c r="K1939" t="str">
        <f>IF(AND(TimeSpend[[#This Row],[Personnel number]]&lt;&gt;"",TimeSpend[[#This Row],[Date]]&lt;&gt;""),TimeSpend[[#This Row],[Task]],"")</f>
        <v/>
      </c>
      <c r="L1939" t="str">
        <f>IF(AND(TimeSpend[[#This Row],[Personnel number]]&lt;&gt;"",TimeSpend[[#This Row],[Date]]&lt;&gt;""),Utilization!$J$2,"")</f>
        <v/>
      </c>
      <c r="M1939" t="str">
        <f>IF(AND(TimeSpend[[#This Row],[Personnel number]]&lt;&gt;"",TimeSpend[[#This Row],[Date]]&lt;&gt;""),TimeSpend[[#This Row],[Employee Name]],"")</f>
        <v/>
      </c>
      <c r="N1939" t="str">
        <f t="shared" si="60"/>
        <v/>
      </c>
      <c r="O1939" t="str">
        <f t="shared" si="61"/>
        <v/>
      </c>
      <c r="P1939" t="str">
        <f>IF(D1939&lt;&gt;"",VLOOKUP(D1939,Projects!B:C,2,0),"")</f>
        <v/>
      </c>
    </row>
    <row r="1940" spans="1:16" x14ac:dyDescent="0.25">
      <c r="A1940" t="str">
        <f>UPPER(IF(AND(TimeSpend[[#This Row],[Personnel number]]&lt;&gt;"",TimeSpend[[#This Row],[Date]]&lt;&gt;""),TimeSpend[[#This Row],[Personnel number]],""))</f>
        <v/>
      </c>
      <c r="B1940" s="85" t="str">
        <f>IF(AND(TimeSpend[[#This Row],[Personnel number]]&lt;&gt;"",TimeSpend[[#This Row],[Date]]&lt;&gt;""),TEXT(TimeSpend[[#This Row],[Date]],"[$-409]yyyyMMdd"),"")</f>
        <v/>
      </c>
      <c r="C1940" s="33" t="str">
        <f>IF(AND(TimeSpend[[#This Row],[Personnel number]]&lt;&gt;"",TimeSpend[[#This Row],[Date]]&lt;&gt;""),SUBSTITUTE(TimeSpend[[#This Row],[Hours]],",","."),"")</f>
        <v/>
      </c>
      <c r="D1940" t="str">
        <f>IF(AND(TimeSpend[[#This Row],[Personnel number]]&lt;&gt;"",TimeSpend[[#This Row],[Date]]&lt;&gt;""),TimeSpend[[#This Row],[Network]],"")</f>
        <v/>
      </c>
      <c r="E1940" t="str">
        <f>IF(AND(TimeSpend[[#This Row],[Personnel number]]&lt;&gt;"",TimeSpend[[#This Row],[Date]]&lt;&gt;""),TimeSpend[[#This Row],[Network Description]],"")</f>
        <v/>
      </c>
      <c r="F1940" t="str">
        <f>IF(AND(TimeSpend[[#This Row],[Personnel number]]&lt;&gt;"",TimeSpend[[#This Row],[Date]]&lt;&gt;""),TimeSpend[[#This Row],[Activity]],"")</f>
        <v/>
      </c>
      <c r="G1940" t="str">
        <f>IF(AND(TimeSpend[[#This Row],[Personnel number]]&lt;&gt;"",TimeSpend[[#This Row],[Date]]&lt;&gt;""),TimeSpend[[#This Row],[Activity description]],"")</f>
        <v/>
      </c>
      <c r="H1940" s="36" t="str">
        <f>IF(AND(TimeSpend[[#This Row],[Personnel number]]&lt;&gt;"",TimeSpend[[#This Row],[Date]]&lt;&gt;""),TimeSpend[[#This Row],[Start Time]],"")</f>
        <v/>
      </c>
      <c r="I1940" s="36" t="str">
        <f>IF(AND(TimeSpend[[#This Row],[Personnel number]]&lt;&gt;"",TimeSpend[[#This Row],[Date]]&lt;&gt;""),TimeSpend[[#This Row],[End Time]],"")</f>
        <v/>
      </c>
      <c r="J1940" t="str">
        <f>IF(AND(TimeSpend[[#This Row],[Personnel number]]&lt;&gt;"",TimeSpend[[#This Row],[Date]]&lt;&gt;""),TimeSpend[[#This Row],[Location]],"")</f>
        <v/>
      </c>
      <c r="K1940" t="str">
        <f>IF(AND(TimeSpend[[#This Row],[Personnel number]]&lt;&gt;"",TimeSpend[[#This Row],[Date]]&lt;&gt;""),TimeSpend[[#This Row],[Task]],"")</f>
        <v/>
      </c>
      <c r="L1940" t="str">
        <f>IF(AND(TimeSpend[[#This Row],[Personnel number]]&lt;&gt;"",TimeSpend[[#This Row],[Date]]&lt;&gt;""),Utilization!$J$2,"")</f>
        <v/>
      </c>
      <c r="M1940" t="str">
        <f>IF(AND(TimeSpend[[#This Row],[Personnel number]]&lt;&gt;"",TimeSpend[[#This Row],[Date]]&lt;&gt;""),TimeSpend[[#This Row],[Employee Name]],"")</f>
        <v/>
      </c>
      <c r="N1940" t="str">
        <f t="shared" si="60"/>
        <v/>
      </c>
      <c r="O1940" t="str">
        <f t="shared" si="61"/>
        <v/>
      </c>
      <c r="P1940" t="str">
        <f>IF(D1940&lt;&gt;"",VLOOKUP(D1940,Projects!B:C,2,0),"")</f>
        <v/>
      </c>
    </row>
    <row r="1941" spans="1:16" x14ac:dyDescent="0.25">
      <c r="A1941" t="str">
        <f>UPPER(IF(AND(TimeSpend[[#This Row],[Personnel number]]&lt;&gt;"",TimeSpend[[#This Row],[Date]]&lt;&gt;""),TimeSpend[[#This Row],[Personnel number]],""))</f>
        <v/>
      </c>
      <c r="B1941" s="85" t="str">
        <f>IF(AND(TimeSpend[[#This Row],[Personnel number]]&lt;&gt;"",TimeSpend[[#This Row],[Date]]&lt;&gt;""),TEXT(TimeSpend[[#This Row],[Date]],"[$-409]yyyyMMdd"),"")</f>
        <v/>
      </c>
      <c r="C1941" s="33" t="str">
        <f>IF(AND(TimeSpend[[#This Row],[Personnel number]]&lt;&gt;"",TimeSpend[[#This Row],[Date]]&lt;&gt;""),SUBSTITUTE(TimeSpend[[#This Row],[Hours]],",","."),"")</f>
        <v/>
      </c>
      <c r="D1941" t="str">
        <f>IF(AND(TimeSpend[[#This Row],[Personnel number]]&lt;&gt;"",TimeSpend[[#This Row],[Date]]&lt;&gt;""),TimeSpend[[#This Row],[Network]],"")</f>
        <v/>
      </c>
      <c r="E1941" t="str">
        <f>IF(AND(TimeSpend[[#This Row],[Personnel number]]&lt;&gt;"",TimeSpend[[#This Row],[Date]]&lt;&gt;""),TimeSpend[[#This Row],[Network Description]],"")</f>
        <v/>
      </c>
      <c r="F1941" t="str">
        <f>IF(AND(TimeSpend[[#This Row],[Personnel number]]&lt;&gt;"",TimeSpend[[#This Row],[Date]]&lt;&gt;""),TimeSpend[[#This Row],[Activity]],"")</f>
        <v/>
      </c>
      <c r="G1941" t="str">
        <f>IF(AND(TimeSpend[[#This Row],[Personnel number]]&lt;&gt;"",TimeSpend[[#This Row],[Date]]&lt;&gt;""),TimeSpend[[#This Row],[Activity description]],"")</f>
        <v/>
      </c>
      <c r="H1941" s="36" t="str">
        <f>IF(AND(TimeSpend[[#This Row],[Personnel number]]&lt;&gt;"",TimeSpend[[#This Row],[Date]]&lt;&gt;""),TimeSpend[[#This Row],[Start Time]],"")</f>
        <v/>
      </c>
      <c r="I1941" s="36" t="str">
        <f>IF(AND(TimeSpend[[#This Row],[Personnel number]]&lt;&gt;"",TimeSpend[[#This Row],[Date]]&lt;&gt;""),TimeSpend[[#This Row],[End Time]],"")</f>
        <v/>
      </c>
      <c r="J1941" t="str">
        <f>IF(AND(TimeSpend[[#This Row],[Personnel number]]&lt;&gt;"",TimeSpend[[#This Row],[Date]]&lt;&gt;""),TimeSpend[[#This Row],[Location]],"")</f>
        <v/>
      </c>
      <c r="K1941" t="str">
        <f>IF(AND(TimeSpend[[#This Row],[Personnel number]]&lt;&gt;"",TimeSpend[[#This Row],[Date]]&lt;&gt;""),TimeSpend[[#This Row],[Task]],"")</f>
        <v/>
      </c>
      <c r="L1941" t="str">
        <f>IF(AND(TimeSpend[[#This Row],[Personnel number]]&lt;&gt;"",TimeSpend[[#This Row],[Date]]&lt;&gt;""),Utilization!$J$2,"")</f>
        <v/>
      </c>
      <c r="M1941" t="str">
        <f>IF(AND(TimeSpend[[#This Row],[Personnel number]]&lt;&gt;"",TimeSpend[[#This Row],[Date]]&lt;&gt;""),TimeSpend[[#This Row],[Employee Name]],"")</f>
        <v/>
      </c>
      <c r="N1941" t="str">
        <f t="shared" si="60"/>
        <v/>
      </c>
      <c r="O1941" t="str">
        <f t="shared" si="61"/>
        <v/>
      </c>
      <c r="P1941" t="str">
        <f>IF(D1941&lt;&gt;"",VLOOKUP(D1941,Projects!B:C,2,0),"")</f>
        <v/>
      </c>
    </row>
    <row r="1942" spans="1:16" x14ac:dyDescent="0.25">
      <c r="A1942" t="str">
        <f>UPPER(IF(AND(TimeSpend[[#This Row],[Personnel number]]&lt;&gt;"",TimeSpend[[#This Row],[Date]]&lt;&gt;""),TimeSpend[[#This Row],[Personnel number]],""))</f>
        <v/>
      </c>
      <c r="B1942" s="85" t="str">
        <f>IF(AND(TimeSpend[[#This Row],[Personnel number]]&lt;&gt;"",TimeSpend[[#This Row],[Date]]&lt;&gt;""),TEXT(TimeSpend[[#This Row],[Date]],"[$-409]yyyyMMdd"),"")</f>
        <v/>
      </c>
      <c r="C1942" s="33" t="str">
        <f>IF(AND(TimeSpend[[#This Row],[Personnel number]]&lt;&gt;"",TimeSpend[[#This Row],[Date]]&lt;&gt;""),SUBSTITUTE(TimeSpend[[#This Row],[Hours]],",","."),"")</f>
        <v/>
      </c>
      <c r="D1942" t="str">
        <f>IF(AND(TimeSpend[[#This Row],[Personnel number]]&lt;&gt;"",TimeSpend[[#This Row],[Date]]&lt;&gt;""),TimeSpend[[#This Row],[Network]],"")</f>
        <v/>
      </c>
      <c r="E1942" t="str">
        <f>IF(AND(TimeSpend[[#This Row],[Personnel number]]&lt;&gt;"",TimeSpend[[#This Row],[Date]]&lt;&gt;""),TimeSpend[[#This Row],[Network Description]],"")</f>
        <v/>
      </c>
      <c r="F1942" t="str">
        <f>IF(AND(TimeSpend[[#This Row],[Personnel number]]&lt;&gt;"",TimeSpend[[#This Row],[Date]]&lt;&gt;""),TimeSpend[[#This Row],[Activity]],"")</f>
        <v/>
      </c>
      <c r="G1942" t="str">
        <f>IF(AND(TimeSpend[[#This Row],[Personnel number]]&lt;&gt;"",TimeSpend[[#This Row],[Date]]&lt;&gt;""),TimeSpend[[#This Row],[Activity description]],"")</f>
        <v/>
      </c>
      <c r="H1942" s="36" t="str">
        <f>IF(AND(TimeSpend[[#This Row],[Personnel number]]&lt;&gt;"",TimeSpend[[#This Row],[Date]]&lt;&gt;""),TimeSpend[[#This Row],[Start Time]],"")</f>
        <v/>
      </c>
      <c r="I1942" s="36" t="str">
        <f>IF(AND(TimeSpend[[#This Row],[Personnel number]]&lt;&gt;"",TimeSpend[[#This Row],[Date]]&lt;&gt;""),TimeSpend[[#This Row],[End Time]],"")</f>
        <v/>
      </c>
      <c r="J1942" t="str">
        <f>IF(AND(TimeSpend[[#This Row],[Personnel number]]&lt;&gt;"",TimeSpend[[#This Row],[Date]]&lt;&gt;""),TimeSpend[[#This Row],[Location]],"")</f>
        <v/>
      </c>
      <c r="K1942" t="str">
        <f>IF(AND(TimeSpend[[#This Row],[Personnel number]]&lt;&gt;"",TimeSpend[[#This Row],[Date]]&lt;&gt;""),TimeSpend[[#This Row],[Task]],"")</f>
        <v/>
      </c>
      <c r="L1942" t="str">
        <f>IF(AND(TimeSpend[[#This Row],[Personnel number]]&lt;&gt;"",TimeSpend[[#This Row],[Date]]&lt;&gt;""),Utilization!$J$2,"")</f>
        <v/>
      </c>
      <c r="M1942" t="str">
        <f>IF(AND(TimeSpend[[#This Row],[Personnel number]]&lt;&gt;"",TimeSpend[[#This Row],[Date]]&lt;&gt;""),TimeSpend[[#This Row],[Employee Name]],"")</f>
        <v/>
      </c>
      <c r="N1942" t="str">
        <f t="shared" si="60"/>
        <v/>
      </c>
      <c r="O1942" t="str">
        <f t="shared" si="61"/>
        <v/>
      </c>
      <c r="P1942" t="str">
        <f>IF(D1942&lt;&gt;"",VLOOKUP(D1942,Projects!B:C,2,0),"")</f>
        <v/>
      </c>
    </row>
    <row r="1943" spans="1:16" x14ac:dyDescent="0.25">
      <c r="A1943" t="str">
        <f>UPPER(IF(AND(TimeSpend[[#This Row],[Personnel number]]&lt;&gt;"",TimeSpend[[#This Row],[Date]]&lt;&gt;""),TimeSpend[[#This Row],[Personnel number]],""))</f>
        <v/>
      </c>
      <c r="B1943" s="85" t="str">
        <f>IF(AND(TimeSpend[[#This Row],[Personnel number]]&lt;&gt;"",TimeSpend[[#This Row],[Date]]&lt;&gt;""),TEXT(TimeSpend[[#This Row],[Date]],"[$-409]yyyyMMdd"),"")</f>
        <v/>
      </c>
      <c r="C1943" s="33" t="str">
        <f>IF(AND(TimeSpend[[#This Row],[Personnel number]]&lt;&gt;"",TimeSpend[[#This Row],[Date]]&lt;&gt;""),SUBSTITUTE(TimeSpend[[#This Row],[Hours]],",","."),"")</f>
        <v/>
      </c>
      <c r="D1943" t="str">
        <f>IF(AND(TimeSpend[[#This Row],[Personnel number]]&lt;&gt;"",TimeSpend[[#This Row],[Date]]&lt;&gt;""),TimeSpend[[#This Row],[Network]],"")</f>
        <v/>
      </c>
      <c r="E1943" t="str">
        <f>IF(AND(TimeSpend[[#This Row],[Personnel number]]&lt;&gt;"",TimeSpend[[#This Row],[Date]]&lt;&gt;""),TimeSpend[[#This Row],[Network Description]],"")</f>
        <v/>
      </c>
      <c r="F1943" t="str">
        <f>IF(AND(TimeSpend[[#This Row],[Personnel number]]&lt;&gt;"",TimeSpend[[#This Row],[Date]]&lt;&gt;""),TimeSpend[[#This Row],[Activity]],"")</f>
        <v/>
      </c>
      <c r="G1943" t="str">
        <f>IF(AND(TimeSpend[[#This Row],[Personnel number]]&lt;&gt;"",TimeSpend[[#This Row],[Date]]&lt;&gt;""),TimeSpend[[#This Row],[Activity description]],"")</f>
        <v/>
      </c>
      <c r="H1943" s="36" t="str">
        <f>IF(AND(TimeSpend[[#This Row],[Personnel number]]&lt;&gt;"",TimeSpend[[#This Row],[Date]]&lt;&gt;""),TimeSpend[[#This Row],[Start Time]],"")</f>
        <v/>
      </c>
      <c r="I1943" s="36" t="str">
        <f>IF(AND(TimeSpend[[#This Row],[Personnel number]]&lt;&gt;"",TimeSpend[[#This Row],[Date]]&lt;&gt;""),TimeSpend[[#This Row],[End Time]],"")</f>
        <v/>
      </c>
      <c r="J1943" t="str">
        <f>IF(AND(TimeSpend[[#This Row],[Personnel number]]&lt;&gt;"",TimeSpend[[#This Row],[Date]]&lt;&gt;""),TimeSpend[[#This Row],[Location]],"")</f>
        <v/>
      </c>
      <c r="K1943" t="str">
        <f>IF(AND(TimeSpend[[#This Row],[Personnel number]]&lt;&gt;"",TimeSpend[[#This Row],[Date]]&lt;&gt;""),TimeSpend[[#This Row],[Task]],"")</f>
        <v/>
      </c>
      <c r="L1943" t="str">
        <f>IF(AND(TimeSpend[[#This Row],[Personnel number]]&lt;&gt;"",TimeSpend[[#This Row],[Date]]&lt;&gt;""),Utilization!$J$2,"")</f>
        <v/>
      </c>
      <c r="M1943" t="str">
        <f>IF(AND(TimeSpend[[#This Row],[Personnel number]]&lt;&gt;"",TimeSpend[[#This Row],[Date]]&lt;&gt;""),TimeSpend[[#This Row],[Employee Name]],"")</f>
        <v/>
      </c>
      <c r="N1943" t="str">
        <f t="shared" si="60"/>
        <v/>
      </c>
      <c r="O1943" t="str">
        <f t="shared" si="61"/>
        <v/>
      </c>
      <c r="P1943" t="str">
        <f>IF(D1943&lt;&gt;"",VLOOKUP(D1943,Projects!B:C,2,0),"")</f>
        <v/>
      </c>
    </row>
    <row r="1944" spans="1:16" x14ac:dyDescent="0.25">
      <c r="A1944" t="str">
        <f>UPPER(IF(AND(TimeSpend[[#This Row],[Personnel number]]&lt;&gt;"",TimeSpend[[#This Row],[Date]]&lt;&gt;""),TimeSpend[[#This Row],[Personnel number]],""))</f>
        <v/>
      </c>
      <c r="B1944" s="85" t="str">
        <f>IF(AND(TimeSpend[[#This Row],[Personnel number]]&lt;&gt;"",TimeSpend[[#This Row],[Date]]&lt;&gt;""),TEXT(TimeSpend[[#This Row],[Date]],"[$-409]yyyyMMdd"),"")</f>
        <v/>
      </c>
      <c r="C1944" s="33" t="str">
        <f>IF(AND(TimeSpend[[#This Row],[Personnel number]]&lt;&gt;"",TimeSpend[[#This Row],[Date]]&lt;&gt;""),SUBSTITUTE(TimeSpend[[#This Row],[Hours]],",","."),"")</f>
        <v/>
      </c>
      <c r="D1944" t="str">
        <f>IF(AND(TimeSpend[[#This Row],[Personnel number]]&lt;&gt;"",TimeSpend[[#This Row],[Date]]&lt;&gt;""),TimeSpend[[#This Row],[Network]],"")</f>
        <v/>
      </c>
      <c r="E1944" t="str">
        <f>IF(AND(TimeSpend[[#This Row],[Personnel number]]&lt;&gt;"",TimeSpend[[#This Row],[Date]]&lt;&gt;""),TimeSpend[[#This Row],[Network Description]],"")</f>
        <v/>
      </c>
      <c r="F1944" t="str">
        <f>IF(AND(TimeSpend[[#This Row],[Personnel number]]&lt;&gt;"",TimeSpend[[#This Row],[Date]]&lt;&gt;""),TimeSpend[[#This Row],[Activity]],"")</f>
        <v/>
      </c>
      <c r="G1944" t="str">
        <f>IF(AND(TimeSpend[[#This Row],[Personnel number]]&lt;&gt;"",TimeSpend[[#This Row],[Date]]&lt;&gt;""),TimeSpend[[#This Row],[Activity description]],"")</f>
        <v/>
      </c>
      <c r="H1944" s="36" t="str">
        <f>IF(AND(TimeSpend[[#This Row],[Personnel number]]&lt;&gt;"",TimeSpend[[#This Row],[Date]]&lt;&gt;""),TimeSpend[[#This Row],[Start Time]],"")</f>
        <v/>
      </c>
      <c r="I1944" s="36" t="str">
        <f>IF(AND(TimeSpend[[#This Row],[Personnel number]]&lt;&gt;"",TimeSpend[[#This Row],[Date]]&lt;&gt;""),TimeSpend[[#This Row],[End Time]],"")</f>
        <v/>
      </c>
      <c r="J1944" t="str">
        <f>IF(AND(TimeSpend[[#This Row],[Personnel number]]&lt;&gt;"",TimeSpend[[#This Row],[Date]]&lt;&gt;""),TimeSpend[[#This Row],[Location]],"")</f>
        <v/>
      </c>
      <c r="K1944" t="str">
        <f>IF(AND(TimeSpend[[#This Row],[Personnel number]]&lt;&gt;"",TimeSpend[[#This Row],[Date]]&lt;&gt;""),TimeSpend[[#This Row],[Task]],"")</f>
        <v/>
      </c>
      <c r="L1944" t="str">
        <f>IF(AND(TimeSpend[[#This Row],[Personnel number]]&lt;&gt;"",TimeSpend[[#This Row],[Date]]&lt;&gt;""),Utilization!$J$2,"")</f>
        <v/>
      </c>
      <c r="M1944" t="str">
        <f>IF(AND(TimeSpend[[#This Row],[Personnel number]]&lt;&gt;"",TimeSpend[[#This Row],[Date]]&lt;&gt;""),TimeSpend[[#This Row],[Employee Name]],"")</f>
        <v/>
      </c>
      <c r="N1944" t="str">
        <f t="shared" si="60"/>
        <v/>
      </c>
      <c r="O1944" t="str">
        <f t="shared" si="61"/>
        <v/>
      </c>
      <c r="P1944" t="str">
        <f>IF(D1944&lt;&gt;"",VLOOKUP(D1944,Projects!B:C,2,0),"")</f>
        <v/>
      </c>
    </row>
    <row r="1945" spans="1:16" x14ac:dyDescent="0.25">
      <c r="A1945" t="str">
        <f>UPPER(IF(AND(TimeSpend[[#This Row],[Personnel number]]&lt;&gt;"",TimeSpend[[#This Row],[Date]]&lt;&gt;""),TimeSpend[[#This Row],[Personnel number]],""))</f>
        <v/>
      </c>
      <c r="B1945" s="85" t="str">
        <f>IF(AND(TimeSpend[[#This Row],[Personnel number]]&lt;&gt;"",TimeSpend[[#This Row],[Date]]&lt;&gt;""),TEXT(TimeSpend[[#This Row],[Date]],"[$-409]yyyyMMdd"),"")</f>
        <v/>
      </c>
      <c r="C1945" s="33" t="str">
        <f>IF(AND(TimeSpend[[#This Row],[Personnel number]]&lt;&gt;"",TimeSpend[[#This Row],[Date]]&lt;&gt;""),SUBSTITUTE(TimeSpend[[#This Row],[Hours]],",","."),"")</f>
        <v/>
      </c>
      <c r="D1945" t="str">
        <f>IF(AND(TimeSpend[[#This Row],[Personnel number]]&lt;&gt;"",TimeSpend[[#This Row],[Date]]&lt;&gt;""),TimeSpend[[#This Row],[Network]],"")</f>
        <v/>
      </c>
      <c r="E1945" t="str">
        <f>IF(AND(TimeSpend[[#This Row],[Personnel number]]&lt;&gt;"",TimeSpend[[#This Row],[Date]]&lt;&gt;""),TimeSpend[[#This Row],[Network Description]],"")</f>
        <v/>
      </c>
      <c r="F1945" t="str">
        <f>IF(AND(TimeSpend[[#This Row],[Personnel number]]&lt;&gt;"",TimeSpend[[#This Row],[Date]]&lt;&gt;""),TimeSpend[[#This Row],[Activity]],"")</f>
        <v/>
      </c>
      <c r="G1945" t="str">
        <f>IF(AND(TimeSpend[[#This Row],[Personnel number]]&lt;&gt;"",TimeSpend[[#This Row],[Date]]&lt;&gt;""),TimeSpend[[#This Row],[Activity description]],"")</f>
        <v/>
      </c>
      <c r="H1945" s="36" t="str">
        <f>IF(AND(TimeSpend[[#This Row],[Personnel number]]&lt;&gt;"",TimeSpend[[#This Row],[Date]]&lt;&gt;""),TimeSpend[[#This Row],[Start Time]],"")</f>
        <v/>
      </c>
      <c r="I1945" s="36" t="str">
        <f>IF(AND(TimeSpend[[#This Row],[Personnel number]]&lt;&gt;"",TimeSpend[[#This Row],[Date]]&lt;&gt;""),TimeSpend[[#This Row],[End Time]],"")</f>
        <v/>
      </c>
      <c r="J1945" t="str">
        <f>IF(AND(TimeSpend[[#This Row],[Personnel number]]&lt;&gt;"",TimeSpend[[#This Row],[Date]]&lt;&gt;""),TimeSpend[[#This Row],[Location]],"")</f>
        <v/>
      </c>
      <c r="K1945" t="str">
        <f>IF(AND(TimeSpend[[#This Row],[Personnel number]]&lt;&gt;"",TimeSpend[[#This Row],[Date]]&lt;&gt;""),TimeSpend[[#This Row],[Task]],"")</f>
        <v/>
      </c>
      <c r="L1945" t="str">
        <f>IF(AND(TimeSpend[[#This Row],[Personnel number]]&lt;&gt;"",TimeSpend[[#This Row],[Date]]&lt;&gt;""),Utilization!$J$2,"")</f>
        <v/>
      </c>
      <c r="M1945" t="str">
        <f>IF(AND(TimeSpend[[#This Row],[Personnel number]]&lt;&gt;"",TimeSpend[[#This Row],[Date]]&lt;&gt;""),TimeSpend[[#This Row],[Employee Name]],"")</f>
        <v/>
      </c>
      <c r="N1945" t="str">
        <f t="shared" si="60"/>
        <v/>
      </c>
      <c r="O1945" t="str">
        <f t="shared" si="61"/>
        <v/>
      </c>
      <c r="P1945" t="str">
        <f>IF(D1945&lt;&gt;"",VLOOKUP(D1945,Projects!B:C,2,0),"")</f>
        <v/>
      </c>
    </row>
    <row r="1946" spans="1:16" x14ac:dyDescent="0.25">
      <c r="A1946" t="str">
        <f>UPPER(IF(AND(TimeSpend[[#This Row],[Personnel number]]&lt;&gt;"",TimeSpend[[#This Row],[Date]]&lt;&gt;""),TimeSpend[[#This Row],[Personnel number]],""))</f>
        <v/>
      </c>
      <c r="B1946" s="85" t="str">
        <f>IF(AND(TimeSpend[[#This Row],[Personnel number]]&lt;&gt;"",TimeSpend[[#This Row],[Date]]&lt;&gt;""),TEXT(TimeSpend[[#This Row],[Date]],"[$-409]yyyyMMdd"),"")</f>
        <v/>
      </c>
      <c r="C1946" s="33" t="str">
        <f>IF(AND(TimeSpend[[#This Row],[Personnel number]]&lt;&gt;"",TimeSpend[[#This Row],[Date]]&lt;&gt;""),SUBSTITUTE(TimeSpend[[#This Row],[Hours]],",","."),"")</f>
        <v/>
      </c>
      <c r="D1946" t="str">
        <f>IF(AND(TimeSpend[[#This Row],[Personnel number]]&lt;&gt;"",TimeSpend[[#This Row],[Date]]&lt;&gt;""),TimeSpend[[#This Row],[Network]],"")</f>
        <v/>
      </c>
      <c r="E1946" t="str">
        <f>IF(AND(TimeSpend[[#This Row],[Personnel number]]&lt;&gt;"",TimeSpend[[#This Row],[Date]]&lt;&gt;""),TimeSpend[[#This Row],[Network Description]],"")</f>
        <v/>
      </c>
      <c r="F1946" t="str">
        <f>IF(AND(TimeSpend[[#This Row],[Personnel number]]&lt;&gt;"",TimeSpend[[#This Row],[Date]]&lt;&gt;""),TimeSpend[[#This Row],[Activity]],"")</f>
        <v/>
      </c>
      <c r="G1946" t="str">
        <f>IF(AND(TimeSpend[[#This Row],[Personnel number]]&lt;&gt;"",TimeSpend[[#This Row],[Date]]&lt;&gt;""),TimeSpend[[#This Row],[Activity description]],"")</f>
        <v/>
      </c>
      <c r="H1946" s="36" t="str">
        <f>IF(AND(TimeSpend[[#This Row],[Personnel number]]&lt;&gt;"",TimeSpend[[#This Row],[Date]]&lt;&gt;""),TimeSpend[[#This Row],[Start Time]],"")</f>
        <v/>
      </c>
      <c r="I1946" s="36" t="str">
        <f>IF(AND(TimeSpend[[#This Row],[Personnel number]]&lt;&gt;"",TimeSpend[[#This Row],[Date]]&lt;&gt;""),TimeSpend[[#This Row],[End Time]],"")</f>
        <v/>
      </c>
      <c r="J1946" t="str">
        <f>IF(AND(TimeSpend[[#This Row],[Personnel number]]&lt;&gt;"",TimeSpend[[#This Row],[Date]]&lt;&gt;""),TimeSpend[[#This Row],[Location]],"")</f>
        <v/>
      </c>
      <c r="K1946" t="str">
        <f>IF(AND(TimeSpend[[#This Row],[Personnel number]]&lt;&gt;"",TimeSpend[[#This Row],[Date]]&lt;&gt;""),TimeSpend[[#This Row],[Task]],"")</f>
        <v/>
      </c>
      <c r="L1946" t="str">
        <f>IF(AND(TimeSpend[[#This Row],[Personnel number]]&lt;&gt;"",TimeSpend[[#This Row],[Date]]&lt;&gt;""),Utilization!$J$2,"")</f>
        <v/>
      </c>
      <c r="M1946" t="str">
        <f>IF(AND(TimeSpend[[#This Row],[Personnel number]]&lt;&gt;"",TimeSpend[[#This Row],[Date]]&lt;&gt;""),TimeSpend[[#This Row],[Employee Name]],"")</f>
        <v/>
      </c>
      <c r="N1946" t="str">
        <f t="shared" si="60"/>
        <v/>
      </c>
      <c r="O1946" t="str">
        <f t="shared" si="61"/>
        <v/>
      </c>
      <c r="P1946" t="str">
        <f>IF(D1946&lt;&gt;"",VLOOKUP(D1946,Projects!B:C,2,0),"")</f>
        <v/>
      </c>
    </row>
    <row r="1947" spans="1:16" x14ac:dyDescent="0.25">
      <c r="A1947" t="str">
        <f>UPPER(IF(AND(TimeSpend[[#This Row],[Personnel number]]&lt;&gt;"",TimeSpend[[#This Row],[Date]]&lt;&gt;""),TimeSpend[[#This Row],[Personnel number]],""))</f>
        <v/>
      </c>
      <c r="B1947" s="85" t="str">
        <f>IF(AND(TimeSpend[[#This Row],[Personnel number]]&lt;&gt;"",TimeSpend[[#This Row],[Date]]&lt;&gt;""),TEXT(TimeSpend[[#This Row],[Date]],"[$-409]yyyyMMdd"),"")</f>
        <v/>
      </c>
      <c r="C1947" s="33" t="str">
        <f>IF(AND(TimeSpend[[#This Row],[Personnel number]]&lt;&gt;"",TimeSpend[[#This Row],[Date]]&lt;&gt;""),SUBSTITUTE(TimeSpend[[#This Row],[Hours]],",","."),"")</f>
        <v/>
      </c>
      <c r="D1947" t="str">
        <f>IF(AND(TimeSpend[[#This Row],[Personnel number]]&lt;&gt;"",TimeSpend[[#This Row],[Date]]&lt;&gt;""),TimeSpend[[#This Row],[Network]],"")</f>
        <v/>
      </c>
      <c r="E1947" t="str">
        <f>IF(AND(TimeSpend[[#This Row],[Personnel number]]&lt;&gt;"",TimeSpend[[#This Row],[Date]]&lt;&gt;""),TimeSpend[[#This Row],[Network Description]],"")</f>
        <v/>
      </c>
      <c r="F1947" t="str">
        <f>IF(AND(TimeSpend[[#This Row],[Personnel number]]&lt;&gt;"",TimeSpend[[#This Row],[Date]]&lt;&gt;""),TimeSpend[[#This Row],[Activity]],"")</f>
        <v/>
      </c>
      <c r="G1947" t="str">
        <f>IF(AND(TimeSpend[[#This Row],[Personnel number]]&lt;&gt;"",TimeSpend[[#This Row],[Date]]&lt;&gt;""),TimeSpend[[#This Row],[Activity description]],"")</f>
        <v/>
      </c>
      <c r="H1947" s="36" t="str">
        <f>IF(AND(TimeSpend[[#This Row],[Personnel number]]&lt;&gt;"",TimeSpend[[#This Row],[Date]]&lt;&gt;""),TimeSpend[[#This Row],[Start Time]],"")</f>
        <v/>
      </c>
      <c r="I1947" s="36" t="str">
        <f>IF(AND(TimeSpend[[#This Row],[Personnel number]]&lt;&gt;"",TimeSpend[[#This Row],[Date]]&lt;&gt;""),TimeSpend[[#This Row],[End Time]],"")</f>
        <v/>
      </c>
      <c r="J1947" t="str">
        <f>IF(AND(TimeSpend[[#This Row],[Personnel number]]&lt;&gt;"",TimeSpend[[#This Row],[Date]]&lt;&gt;""),TimeSpend[[#This Row],[Location]],"")</f>
        <v/>
      </c>
      <c r="K1947" t="str">
        <f>IF(AND(TimeSpend[[#This Row],[Personnel number]]&lt;&gt;"",TimeSpend[[#This Row],[Date]]&lt;&gt;""),TimeSpend[[#This Row],[Task]],"")</f>
        <v/>
      </c>
      <c r="L1947" t="str">
        <f>IF(AND(TimeSpend[[#This Row],[Personnel number]]&lt;&gt;"",TimeSpend[[#This Row],[Date]]&lt;&gt;""),Utilization!$J$2,"")</f>
        <v/>
      </c>
      <c r="M1947" t="str">
        <f>IF(AND(TimeSpend[[#This Row],[Personnel number]]&lt;&gt;"",TimeSpend[[#This Row],[Date]]&lt;&gt;""),TimeSpend[[#This Row],[Employee Name]],"")</f>
        <v/>
      </c>
      <c r="N1947" t="str">
        <f t="shared" si="60"/>
        <v/>
      </c>
      <c r="O1947" t="str">
        <f t="shared" si="61"/>
        <v/>
      </c>
      <c r="P1947" t="str">
        <f>IF(D1947&lt;&gt;"",VLOOKUP(D1947,Projects!B:C,2,0),"")</f>
        <v/>
      </c>
    </row>
    <row r="1948" spans="1:16" x14ac:dyDescent="0.25">
      <c r="A1948" t="str">
        <f>UPPER(IF(AND(TimeSpend[[#This Row],[Personnel number]]&lt;&gt;"",TimeSpend[[#This Row],[Date]]&lt;&gt;""),TimeSpend[[#This Row],[Personnel number]],""))</f>
        <v/>
      </c>
      <c r="B1948" s="85" t="str">
        <f>IF(AND(TimeSpend[[#This Row],[Personnel number]]&lt;&gt;"",TimeSpend[[#This Row],[Date]]&lt;&gt;""),TEXT(TimeSpend[[#This Row],[Date]],"[$-409]yyyyMMdd"),"")</f>
        <v/>
      </c>
      <c r="C1948" s="33" t="str">
        <f>IF(AND(TimeSpend[[#This Row],[Personnel number]]&lt;&gt;"",TimeSpend[[#This Row],[Date]]&lt;&gt;""),SUBSTITUTE(TimeSpend[[#This Row],[Hours]],",","."),"")</f>
        <v/>
      </c>
      <c r="D1948" t="str">
        <f>IF(AND(TimeSpend[[#This Row],[Personnel number]]&lt;&gt;"",TimeSpend[[#This Row],[Date]]&lt;&gt;""),TimeSpend[[#This Row],[Network]],"")</f>
        <v/>
      </c>
      <c r="E1948" t="str">
        <f>IF(AND(TimeSpend[[#This Row],[Personnel number]]&lt;&gt;"",TimeSpend[[#This Row],[Date]]&lt;&gt;""),TimeSpend[[#This Row],[Network Description]],"")</f>
        <v/>
      </c>
      <c r="F1948" t="str">
        <f>IF(AND(TimeSpend[[#This Row],[Personnel number]]&lt;&gt;"",TimeSpend[[#This Row],[Date]]&lt;&gt;""),TimeSpend[[#This Row],[Activity]],"")</f>
        <v/>
      </c>
      <c r="G1948" t="str">
        <f>IF(AND(TimeSpend[[#This Row],[Personnel number]]&lt;&gt;"",TimeSpend[[#This Row],[Date]]&lt;&gt;""),TimeSpend[[#This Row],[Activity description]],"")</f>
        <v/>
      </c>
      <c r="H1948" s="36" t="str">
        <f>IF(AND(TimeSpend[[#This Row],[Personnel number]]&lt;&gt;"",TimeSpend[[#This Row],[Date]]&lt;&gt;""),TimeSpend[[#This Row],[Start Time]],"")</f>
        <v/>
      </c>
      <c r="I1948" s="36" t="str">
        <f>IF(AND(TimeSpend[[#This Row],[Personnel number]]&lt;&gt;"",TimeSpend[[#This Row],[Date]]&lt;&gt;""),TimeSpend[[#This Row],[End Time]],"")</f>
        <v/>
      </c>
      <c r="J1948" t="str">
        <f>IF(AND(TimeSpend[[#This Row],[Personnel number]]&lt;&gt;"",TimeSpend[[#This Row],[Date]]&lt;&gt;""),TimeSpend[[#This Row],[Location]],"")</f>
        <v/>
      </c>
      <c r="K1948" t="str">
        <f>IF(AND(TimeSpend[[#This Row],[Personnel number]]&lt;&gt;"",TimeSpend[[#This Row],[Date]]&lt;&gt;""),TimeSpend[[#This Row],[Task]],"")</f>
        <v/>
      </c>
      <c r="L1948" t="str">
        <f>IF(AND(TimeSpend[[#This Row],[Personnel number]]&lt;&gt;"",TimeSpend[[#This Row],[Date]]&lt;&gt;""),Utilization!$J$2,"")</f>
        <v/>
      </c>
      <c r="M1948" t="str">
        <f>IF(AND(TimeSpend[[#This Row],[Personnel number]]&lt;&gt;"",TimeSpend[[#This Row],[Date]]&lt;&gt;""),TimeSpend[[#This Row],[Employee Name]],"")</f>
        <v/>
      </c>
      <c r="N1948" t="str">
        <f t="shared" si="60"/>
        <v/>
      </c>
      <c r="O1948" t="str">
        <f t="shared" si="61"/>
        <v/>
      </c>
      <c r="P1948" t="str">
        <f>IF(D1948&lt;&gt;"",VLOOKUP(D1948,Projects!B:C,2,0),"")</f>
        <v/>
      </c>
    </row>
    <row r="1949" spans="1:16" x14ac:dyDescent="0.25">
      <c r="A1949" t="str">
        <f>UPPER(IF(AND(TimeSpend[[#This Row],[Personnel number]]&lt;&gt;"",TimeSpend[[#This Row],[Date]]&lt;&gt;""),TimeSpend[[#This Row],[Personnel number]],""))</f>
        <v/>
      </c>
      <c r="B1949" s="85" t="str">
        <f>IF(AND(TimeSpend[[#This Row],[Personnel number]]&lt;&gt;"",TimeSpend[[#This Row],[Date]]&lt;&gt;""),TEXT(TimeSpend[[#This Row],[Date]],"[$-409]yyyyMMdd"),"")</f>
        <v/>
      </c>
      <c r="C1949" s="33" t="str">
        <f>IF(AND(TimeSpend[[#This Row],[Personnel number]]&lt;&gt;"",TimeSpend[[#This Row],[Date]]&lt;&gt;""),SUBSTITUTE(TimeSpend[[#This Row],[Hours]],",","."),"")</f>
        <v/>
      </c>
      <c r="D1949" t="str">
        <f>IF(AND(TimeSpend[[#This Row],[Personnel number]]&lt;&gt;"",TimeSpend[[#This Row],[Date]]&lt;&gt;""),TimeSpend[[#This Row],[Network]],"")</f>
        <v/>
      </c>
      <c r="E1949" t="str">
        <f>IF(AND(TimeSpend[[#This Row],[Personnel number]]&lt;&gt;"",TimeSpend[[#This Row],[Date]]&lt;&gt;""),TimeSpend[[#This Row],[Network Description]],"")</f>
        <v/>
      </c>
      <c r="F1949" t="str">
        <f>IF(AND(TimeSpend[[#This Row],[Personnel number]]&lt;&gt;"",TimeSpend[[#This Row],[Date]]&lt;&gt;""),TimeSpend[[#This Row],[Activity]],"")</f>
        <v/>
      </c>
      <c r="G1949" t="str">
        <f>IF(AND(TimeSpend[[#This Row],[Personnel number]]&lt;&gt;"",TimeSpend[[#This Row],[Date]]&lt;&gt;""),TimeSpend[[#This Row],[Activity description]],"")</f>
        <v/>
      </c>
      <c r="H1949" s="36" t="str">
        <f>IF(AND(TimeSpend[[#This Row],[Personnel number]]&lt;&gt;"",TimeSpend[[#This Row],[Date]]&lt;&gt;""),TimeSpend[[#This Row],[Start Time]],"")</f>
        <v/>
      </c>
      <c r="I1949" s="36" t="str">
        <f>IF(AND(TimeSpend[[#This Row],[Personnel number]]&lt;&gt;"",TimeSpend[[#This Row],[Date]]&lt;&gt;""),TimeSpend[[#This Row],[End Time]],"")</f>
        <v/>
      </c>
      <c r="J1949" t="str">
        <f>IF(AND(TimeSpend[[#This Row],[Personnel number]]&lt;&gt;"",TimeSpend[[#This Row],[Date]]&lt;&gt;""),TimeSpend[[#This Row],[Location]],"")</f>
        <v/>
      </c>
      <c r="K1949" t="str">
        <f>IF(AND(TimeSpend[[#This Row],[Personnel number]]&lt;&gt;"",TimeSpend[[#This Row],[Date]]&lt;&gt;""),TimeSpend[[#This Row],[Task]],"")</f>
        <v/>
      </c>
      <c r="L1949" t="str">
        <f>IF(AND(TimeSpend[[#This Row],[Personnel number]]&lt;&gt;"",TimeSpend[[#This Row],[Date]]&lt;&gt;""),Utilization!$J$2,"")</f>
        <v/>
      </c>
      <c r="M1949" t="str">
        <f>IF(AND(TimeSpend[[#This Row],[Personnel number]]&lt;&gt;"",TimeSpend[[#This Row],[Date]]&lt;&gt;""),TimeSpend[[#This Row],[Employee Name]],"")</f>
        <v/>
      </c>
      <c r="N1949" t="str">
        <f t="shared" si="60"/>
        <v/>
      </c>
      <c r="O1949" t="str">
        <f t="shared" si="61"/>
        <v/>
      </c>
      <c r="P1949" t="str">
        <f>IF(D1949&lt;&gt;"",VLOOKUP(D1949,Projects!B:C,2,0),"")</f>
        <v/>
      </c>
    </row>
    <row r="1950" spans="1:16" x14ac:dyDescent="0.25">
      <c r="A1950" t="str">
        <f>UPPER(IF(AND(TimeSpend[[#This Row],[Personnel number]]&lt;&gt;"",TimeSpend[[#This Row],[Date]]&lt;&gt;""),TimeSpend[[#This Row],[Personnel number]],""))</f>
        <v/>
      </c>
      <c r="B1950" s="85" t="str">
        <f>IF(AND(TimeSpend[[#This Row],[Personnel number]]&lt;&gt;"",TimeSpend[[#This Row],[Date]]&lt;&gt;""),TEXT(TimeSpend[[#This Row],[Date]],"[$-409]yyyyMMdd"),"")</f>
        <v/>
      </c>
      <c r="C1950" s="33" t="str">
        <f>IF(AND(TimeSpend[[#This Row],[Personnel number]]&lt;&gt;"",TimeSpend[[#This Row],[Date]]&lt;&gt;""),SUBSTITUTE(TimeSpend[[#This Row],[Hours]],",","."),"")</f>
        <v/>
      </c>
      <c r="D1950" t="str">
        <f>IF(AND(TimeSpend[[#This Row],[Personnel number]]&lt;&gt;"",TimeSpend[[#This Row],[Date]]&lt;&gt;""),TimeSpend[[#This Row],[Network]],"")</f>
        <v/>
      </c>
      <c r="E1950" t="str">
        <f>IF(AND(TimeSpend[[#This Row],[Personnel number]]&lt;&gt;"",TimeSpend[[#This Row],[Date]]&lt;&gt;""),TimeSpend[[#This Row],[Network Description]],"")</f>
        <v/>
      </c>
      <c r="F1950" t="str">
        <f>IF(AND(TimeSpend[[#This Row],[Personnel number]]&lt;&gt;"",TimeSpend[[#This Row],[Date]]&lt;&gt;""),TimeSpend[[#This Row],[Activity]],"")</f>
        <v/>
      </c>
      <c r="G1950" t="str">
        <f>IF(AND(TimeSpend[[#This Row],[Personnel number]]&lt;&gt;"",TimeSpend[[#This Row],[Date]]&lt;&gt;""),TimeSpend[[#This Row],[Activity description]],"")</f>
        <v/>
      </c>
      <c r="H1950" s="36" t="str">
        <f>IF(AND(TimeSpend[[#This Row],[Personnel number]]&lt;&gt;"",TimeSpend[[#This Row],[Date]]&lt;&gt;""),TimeSpend[[#This Row],[Start Time]],"")</f>
        <v/>
      </c>
      <c r="I1950" s="36" t="str">
        <f>IF(AND(TimeSpend[[#This Row],[Personnel number]]&lt;&gt;"",TimeSpend[[#This Row],[Date]]&lt;&gt;""),TimeSpend[[#This Row],[End Time]],"")</f>
        <v/>
      </c>
      <c r="J1950" t="str">
        <f>IF(AND(TimeSpend[[#This Row],[Personnel number]]&lt;&gt;"",TimeSpend[[#This Row],[Date]]&lt;&gt;""),TimeSpend[[#This Row],[Location]],"")</f>
        <v/>
      </c>
      <c r="K1950" t="str">
        <f>IF(AND(TimeSpend[[#This Row],[Personnel number]]&lt;&gt;"",TimeSpend[[#This Row],[Date]]&lt;&gt;""),TimeSpend[[#This Row],[Task]],"")</f>
        <v/>
      </c>
      <c r="L1950" t="str">
        <f>IF(AND(TimeSpend[[#This Row],[Personnel number]]&lt;&gt;"",TimeSpend[[#This Row],[Date]]&lt;&gt;""),Utilization!$J$2,"")</f>
        <v/>
      </c>
      <c r="M1950" t="str">
        <f>IF(AND(TimeSpend[[#This Row],[Personnel number]]&lt;&gt;"",TimeSpend[[#This Row],[Date]]&lt;&gt;""),TimeSpend[[#This Row],[Employee Name]],"")</f>
        <v/>
      </c>
      <c r="N1950" t="str">
        <f t="shared" si="60"/>
        <v/>
      </c>
      <c r="O1950" t="str">
        <f t="shared" si="61"/>
        <v/>
      </c>
      <c r="P1950" t="str">
        <f>IF(D1950&lt;&gt;"",VLOOKUP(D1950,Projects!B:C,2,0),"")</f>
        <v/>
      </c>
    </row>
    <row r="1951" spans="1:16" x14ac:dyDescent="0.25">
      <c r="A1951" t="str">
        <f>UPPER(IF(AND(TimeSpend[[#This Row],[Personnel number]]&lt;&gt;"",TimeSpend[[#This Row],[Date]]&lt;&gt;""),TimeSpend[[#This Row],[Personnel number]],""))</f>
        <v/>
      </c>
      <c r="B1951" s="85" t="str">
        <f>IF(AND(TimeSpend[[#This Row],[Personnel number]]&lt;&gt;"",TimeSpend[[#This Row],[Date]]&lt;&gt;""),TEXT(TimeSpend[[#This Row],[Date]],"[$-409]yyyyMMdd"),"")</f>
        <v/>
      </c>
      <c r="C1951" s="33" t="str">
        <f>IF(AND(TimeSpend[[#This Row],[Personnel number]]&lt;&gt;"",TimeSpend[[#This Row],[Date]]&lt;&gt;""),SUBSTITUTE(TimeSpend[[#This Row],[Hours]],",","."),"")</f>
        <v/>
      </c>
      <c r="D1951" t="str">
        <f>IF(AND(TimeSpend[[#This Row],[Personnel number]]&lt;&gt;"",TimeSpend[[#This Row],[Date]]&lt;&gt;""),TimeSpend[[#This Row],[Network]],"")</f>
        <v/>
      </c>
      <c r="E1951" t="str">
        <f>IF(AND(TimeSpend[[#This Row],[Personnel number]]&lt;&gt;"",TimeSpend[[#This Row],[Date]]&lt;&gt;""),TimeSpend[[#This Row],[Network Description]],"")</f>
        <v/>
      </c>
      <c r="F1951" t="str">
        <f>IF(AND(TimeSpend[[#This Row],[Personnel number]]&lt;&gt;"",TimeSpend[[#This Row],[Date]]&lt;&gt;""),TimeSpend[[#This Row],[Activity]],"")</f>
        <v/>
      </c>
      <c r="G1951" t="str">
        <f>IF(AND(TimeSpend[[#This Row],[Personnel number]]&lt;&gt;"",TimeSpend[[#This Row],[Date]]&lt;&gt;""),TimeSpend[[#This Row],[Activity description]],"")</f>
        <v/>
      </c>
      <c r="H1951" s="36" t="str">
        <f>IF(AND(TimeSpend[[#This Row],[Personnel number]]&lt;&gt;"",TimeSpend[[#This Row],[Date]]&lt;&gt;""),TimeSpend[[#This Row],[Start Time]],"")</f>
        <v/>
      </c>
      <c r="I1951" s="36" t="str">
        <f>IF(AND(TimeSpend[[#This Row],[Personnel number]]&lt;&gt;"",TimeSpend[[#This Row],[Date]]&lt;&gt;""),TimeSpend[[#This Row],[End Time]],"")</f>
        <v/>
      </c>
      <c r="J1951" t="str">
        <f>IF(AND(TimeSpend[[#This Row],[Personnel number]]&lt;&gt;"",TimeSpend[[#This Row],[Date]]&lt;&gt;""),TimeSpend[[#This Row],[Location]],"")</f>
        <v/>
      </c>
      <c r="K1951" t="str">
        <f>IF(AND(TimeSpend[[#This Row],[Personnel number]]&lt;&gt;"",TimeSpend[[#This Row],[Date]]&lt;&gt;""),TimeSpend[[#This Row],[Task]],"")</f>
        <v/>
      </c>
      <c r="L1951" t="str">
        <f>IF(AND(TimeSpend[[#This Row],[Personnel number]]&lt;&gt;"",TimeSpend[[#This Row],[Date]]&lt;&gt;""),Utilization!$J$2,"")</f>
        <v/>
      </c>
      <c r="M1951" t="str">
        <f>IF(AND(TimeSpend[[#This Row],[Personnel number]]&lt;&gt;"",TimeSpend[[#This Row],[Date]]&lt;&gt;""),TimeSpend[[#This Row],[Employee Name]],"")</f>
        <v/>
      </c>
      <c r="N1951" t="str">
        <f t="shared" si="60"/>
        <v/>
      </c>
      <c r="O1951" t="str">
        <f t="shared" si="61"/>
        <v/>
      </c>
      <c r="P1951" t="str">
        <f>IF(D1951&lt;&gt;"",VLOOKUP(D1951,Projects!B:C,2,0),"")</f>
        <v/>
      </c>
    </row>
    <row r="1952" spans="1:16" x14ac:dyDescent="0.25">
      <c r="A1952" t="str">
        <f>UPPER(IF(AND(TimeSpend[[#This Row],[Personnel number]]&lt;&gt;"",TimeSpend[[#This Row],[Date]]&lt;&gt;""),TimeSpend[[#This Row],[Personnel number]],""))</f>
        <v/>
      </c>
      <c r="B1952" s="85" t="str">
        <f>IF(AND(TimeSpend[[#This Row],[Personnel number]]&lt;&gt;"",TimeSpend[[#This Row],[Date]]&lt;&gt;""),TEXT(TimeSpend[[#This Row],[Date]],"[$-409]yyyyMMdd"),"")</f>
        <v/>
      </c>
      <c r="C1952" s="33" t="str">
        <f>IF(AND(TimeSpend[[#This Row],[Personnel number]]&lt;&gt;"",TimeSpend[[#This Row],[Date]]&lt;&gt;""),SUBSTITUTE(TimeSpend[[#This Row],[Hours]],",","."),"")</f>
        <v/>
      </c>
      <c r="D1952" t="str">
        <f>IF(AND(TimeSpend[[#This Row],[Personnel number]]&lt;&gt;"",TimeSpend[[#This Row],[Date]]&lt;&gt;""),TimeSpend[[#This Row],[Network]],"")</f>
        <v/>
      </c>
      <c r="E1952" t="str">
        <f>IF(AND(TimeSpend[[#This Row],[Personnel number]]&lt;&gt;"",TimeSpend[[#This Row],[Date]]&lt;&gt;""),TimeSpend[[#This Row],[Network Description]],"")</f>
        <v/>
      </c>
      <c r="F1952" t="str">
        <f>IF(AND(TimeSpend[[#This Row],[Personnel number]]&lt;&gt;"",TimeSpend[[#This Row],[Date]]&lt;&gt;""),TimeSpend[[#This Row],[Activity]],"")</f>
        <v/>
      </c>
      <c r="G1952" t="str">
        <f>IF(AND(TimeSpend[[#This Row],[Personnel number]]&lt;&gt;"",TimeSpend[[#This Row],[Date]]&lt;&gt;""),TimeSpend[[#This Row],[Activity description]],"")</f>
        <v/>
      </c>
      <c r="H1952" s="36" t="str">
        <f>IF(AND(TimeSpend[[#This Row],[Personnel number]]&lt;&gt;"",TimeSpend[[#This Row],[Date]]&lt;&gt;""),TimeSpend[[#This Row],[Start Time]],"")</f>
        <v/>
      </c>
      <c r="I1952" s="36" t="str">
        <f>IF(AND(TimeSpend[[#This Row],[Personnel number]]&lt;&gt;"",TimeSpend[[#This Row],[Date]]&lt;&gt;""),TimeSpend[[#This Row],[End Time]],"")</f>
        <v/>
      </c>
      <c r="J1952" t="str">
        <f>IF(AND(TimeSpend[[#This Row],[Personnel number]]&lt;&gt;"",TimeSpend[[#This Row],[Date]]&lt;&gt;""),TimeSpend[[#This Row],[Location]],"")</f>
        <v/>
      </c>
      <c r="K1952" t="str">
        <f>IF(AND(TimeSpend[[#This Row],[Personnel number]]&lt;&gt;"",TimeSpend[[#This Row],[Date]]&lt;&gt;""),TimeSpend[[#This Row],[Task]],"")</f>
        <v/>
      </c>
      <c r="L1952" t="str">
        <f>IF(AND(TimeSpend[[#This Row],[Personnel number]]&lt;&gt;"",TimeSpend[[#This Row],[Date]]&lt;&gt;""),Utilization!$J$2,"")</f>
        <v/>
      </c>
      <c r="M1952" t="str">
        <f>IF(AND(TimeSpend[[#This Row],[Personnel number]]&lt;&gt;"",TimeSpend[[#This Row],[Date]]&lt;&gt;""),TimeSpend[[#This Row],[Employee Name]],"")</f>
        <v/>
      </c>
      <c r="N1952" t="str">
        <f t="shared" si="60"/>
        <v/>
      </c>
      <c r="O1952" t="str">
        <f t="shared" si="61"/>
        <v/>
      </c>
      <c r="P1952" t="str">
        <f>IF(D1952&lt;&gt;"",VLOOKUP(D1952,Projects!B:C,2,0),"")</f>
        <v/>
      </c>
    </row>
    <row r="1953" spans="1:16" x14ac:dyDescent="0.25">
      <c r="A1953" t="str">
        <f>UPPER(IF(AND(TimeSpend[[#This Row],[Personnel number]]&lt;&gt;"",TimeSpend[[#This Row],[Date]]&lt;&gt;""),TimeSpend[[#This Row],[Personnel number]],""))</f>
        <v/>
      </c>
      <c r="B1953" s="85" t="str">
        <f>IF(AND(TimeSpend[[#This Row],[Personnel number]]&lt;&gt;"",TimeSpend[[#This Row],[Date]]&lt;&gt;""),TEXT(TimeSpend[[#This Row],[Date]],"[$-409]yyyyMMdd"),"")</f>
        <v/>
      </c>
      <c r="C1953" s="33" t="str">
        <f>IF(AND(TimeSpend[[#This Row],[Personnel number]]&lt;&gt;"",TimeSpend[[#This Row],[Date]]&lt;&gt;""),SUBSTITUTE(TimeSpend[[#This Row],[Hours]],",","."),"")</f>
        <v/>
      </c>
      <c r="D1953" t="str">
        <f>IF(AND(TimeSpend[[#This Row],[Personnel number]]&lt;&gt;"",TimeSpend[[#This Row],[Date]]&lt;&gt;""),TimeSpend[[#This Row],[Network]],"")</f>
        <v/>
      </c>
      <c r="E1953" t="str">
        <f>IF(AND(TimeSpend[[#This Row],[Personnel number]]&lt;&gt;"",TimeSpend[[#This Row],[Date]]&lt;&gt;""),TimeSpend[[#This Row],[Network Description]],"")</f>
        <v/>
      </c>
      <c r="F1953" t="str">
        <f>IF(AND(TimeSpend[[#This Row],[Personnel number]]&lt;&gt;"",TimeSpend[[#This Row],[Date]]&lt;&gt;""),TimeSpend[[#This Row],[Activity]],"")</f>
        <v/>
      </c>
      <c r="G1953" t="str">
        <f>IF(AND(TimeSpend[[#This Row],[Personnel number]]&lt;&gt;"",TimeSpend[[#This Row],[Date]]&lt;&gt;""),TimeSpend[[#This Row],[Activity description]],"")</f>
        <v/>
      </c>
      <c r="H1953" s="36" t="str">
        <f>IF(AND(TimeSpend[[#This Row],[Personnel number]]&lt;&gt;"",TimeSpend[[#This Row],[Date]]&lt;&gt;""),TimeSpend[[#This Row],[Start Time]],"")</f>
        <v/>
      </c>
      <c r="I1953" s="36" t="str">
        <f>IF(AND(TimeSpend[[#This Row],[Personnel number]]&lt;&gt;"",TimeSpend[[#This Row],[Date]]&lt;&gt;""),TimeSpend[[#This Row],[End Time]],"")</f>
        <v/>
      </c>
      <c r="J1953" t="str">
        <f>IF(AND(TimeSpend[[#This Row],[Personnel number]]&lt;&gt;"",TimeSpend[[#This Row],[Date]]&lt;&gt;""),TimeSpend[[#This Row],[Location]],"")</f>
        <v/>
      </c>
      <c r="K1953" t="str">
        <f>IF(AND(TimeSpend[[#This Row],[Personnel number]]&lt;&gt;"",TimeSpend[[#This Row],[Date]]&lt;&gt;""),TimeSpend[[#This Row],[Task]],"")</f>
        <v/>
      </c>
      <c r="L1953" t="str">
        <f>IF(AND(TimeSpend[[#This Row],[Personnel number]]&lt;&gt;"",TimeSpend[[#This Row],[Date]]&lt;&gt;""),Utilization!$J$2,"")</f>
        <v/>
      </c>
      <c r="M1953" t="str">
        <f>IF(AND(TimeSpend[[#This Row],[Personnel number]]&lt;&gt;"",TimeSpend[[#This Row],[Date]]&lt;&gt;""),TimeSpend[[#This Row],[Employee Name]],"")</f>
        <v/>
      </c>
      <c r="N1953" t="str">
        <f t="shared" si="60"/>
        <v/>
      </c>
      <c r="O1953" t="str">
        <f t="shared" si="61"/>
        <v/>
      </c>
      <c r="P1953" t="str">
        <f>IF(D1953&lt;&gt;"",VLOOKUP(D1953,Projects!B:C,2,0),"")</f>
        <v/>
      </c>
    </row>
    <row r="1954" spans="1:16" x14ac:dyDescent="0.25">
      <c r="A1954" t="str">
        <f>UPPER(IF(AND(TimeSpend[[#This Row],[Personnel number]]&lt;&gt;"",TimeSpend[[#This Row],[Date]]&lt;&gt;""),TimeSpend[[#This Row],[Personnel number]],""))</f>
        <v/>
      </c>
      <c r="B1954" s="85" t="str">
        <f>IF(AND(TimeSpend[[#This Row],[Personnel number]]&lt;&gt;"",TimeSpend[[#This Row],[Date]]&lt;&gt;""),TEXT(TimeSpend[[#This Row],[Date]],"[$-409]yyyyMMdd"),"")</f>
        <v/>
      </c>
      <c r="C1954" s="33" t="str">
        <f>IF(AND(TimeSpend[[#This Row],[Personnel number]]&lt;&gt;"",TimeSpend[[#This Row],[Date]]&lt;&gt;""),SUBSTITUTE(TimeSpend[[#This Row],[Hours]],",","."),"")</f>
        <v/>
      </c>
      <c r="D1954" t="str">
        <f>IF(AND(TimeSpend[[#This Row],[Personnel number]]&lt;&gt;"",TimeSpend[[#This Row],[Date]]&lt;&gt;""),TimeSpend[[#This Row],[Network]],"")</f>
        <v/>
      </c>
      <c r="E1954" t="str">
        <f>IF(AND(TimeSpend[[#This Row],[Personnel number]]&lt;&gt;"",TimeSpend[[#This Row],[Date]]&lt;&gt;""),TimeSpend[[#This Row],[Network Description]],"")</f>
        <v/>
      </c>
      <c r="F1954" t="str">
        <f>IF(AND(TimeSpend[[#This Row],[Personnel number]]&lt;&gt;"",TimeSpend[[#This Row],[Date]]&lt;&gt;""),TimeSpend[[#This Row],[Activity]],"")</f>
        <v/>
      </c>
      <c r="G1954" t="str">
        <f>IF(AND(TimeSpend[[#This Row],[Personnel number]]&lt;&gt;"",TimeSpend[[#This Row],[Date]]&lt;&gt;""),TimeSpend[[#This Row],[Activity description]],"")</f>
        <v/>
      </c>
      <c r="H1954" s="36" t="str">
        <f>IF(AND(TimeSpend[[#This Row],[Personnel number]]&lt;&gt;"",TimeSpend[[#This Row],[Date]]&lt;&gt;""),TimeSpend[[#This Row],[Start Time]],"")</f>
        <v/>
      </c>
      <c r="I1954" s="36" t="str">
        <f>IF(AND(TimeSpend[[#This Row],[Personnel number]]&lt;&gt;"",TimeSpend[[#This Row],[Date]]&lt;&gt;""),TimeSpend[[#This Row],[End Time]],"")</f>
        <v/>
      </c>
      <c r="J1954" t="str">
        <f>IF(AND(TimeSpend[[#This Row],[Personnel number]]&lt;&gt;"",TimeSpend[[#This Row],[Date]]&lt;&gt;""),TimeSpend[[#This Row],[Location]],"")</f>
        <v/>
      </c>
      <c r="K1954" t="str">
        <f>IF(AND(TimeSpend[[#This Row],[Personnel number]]&lt;&gt;"",TimeSpend[[#This Row],[Date]]&lt;&gt;""),TimeSpend[[#This Row],[Task]],"")</f>
        <v/>
      </c>
      <c r="L1954" t="str">
        <f>IF(AND(TimeSpend[[#This Row],[Personnel number]]&lt;&gt;"",TimeSpend[[#This Row],[Date]]&lt;&gt;""),Utilization!$J$2,"")</f>
        <v/>
      </c>
      <c r="M1954" t="str">
        <f>IF(AND(TimeSpend[[#This Row],[Personnel number]]&lt;&gt;"",TimeSpend[[#This Row],[Date]]&lt;&gt;""),TimeSpend[[#This Row],[Employee Name]],"")</f>
        <v/>
      </c>
      <c r="N1954" t="str">
        <f t="shared" si="60"/>
        <v/>
      </c>
      <c r="O1954" t="str">
        <f t="shared" si="61"/>
        <v/>
      </c>
      <c r="P1954" t="str">
        <f>IF(D1954&lt;&gt;"",VLOOKUP(D1954,Projects!B:C,2,0),"")</f>
        <v/>
      </c>
    </row>
    <row r="1955" spans="1:16" x14ac:dyDescent="0.25">
      <c r="A1955" t="str">
        <f>UPPER(IF(AND(TimeSpend[[#This Row],[Personnel number]]&lt;&gt;"",TimeSpend[[#This Row],[Date]]&lt;&gt;""),TimeSpend[[#This Row],[Personnel number]],""))</f>
        <v/>
      </c>
      <c r="B1955" s="85" t="str">
        <f>IF(AND(TimeSpend[[#This Row],[Personnel number]]&lt;&gt;"",TimeSpend[[#This Row],[Date]]&lt;&gt;""),TEXT(TimeSpend[[#This Row],[Date]],"[$-409]yyyyMMdd"),"")</f>
        <v/>
      </c>
      <c r="C1955" s="33" t="str">
        <f>IF(AND(TimeSpend[[#This Row],[Personnel number]]&lt;&gt;"",TimeSpend[[#This Row],[Date]]&lt;&gt;""),SUBSTITUTE(TimeSpend[[#This Row],[Hours]],",","."),"")</f>
        <v/>
      </c>
      <c r="D1955" t="str">
        <f>IF(AND(TimeSpend[[#This Row],[Personnel number]]&lt;&gt;"",TimeSpend[[#This Row],[Date]]&lt;&gt;""),TimeSpend[[#This Row],[Network]],"")</f>
        <v/>
      </c>
      <c r="E1955" t="str">
        <f>IF(AND(TimeSpend[[#This Row],[Personnel number]]&lt;&gt;"",TimeSpend[[#This Row],[Date]]&lt;&gt;""),TimeSpend[[#This Row],[Network Description]],"")</f>
        <v/>
      </c>
      <c r="F1955" t="str">
        <f>IF(AND(TimeSpend[[#This Row],[Personnel number]]&lt;&gt;"",TimeSpend[[#This Row],[Date]]&lt;&gt;""),TimeSpend[[#This Row],[Activity]],"")</f>
        <v/>
      </c>
      <c r="G1955" t="str">
        <f>IF(AND(TimeSpend[[#This Row],[Personnel number]]&lt;&gt;"",TimeSpend[[#This Row],[Date]]&lt;&gt;""),TimeSpend[[#This Row],[Activity description]],"")</f>
        <v/>
      </c>
      <c r="H1955" s="36" t="str">
        <f>IF(AND(TimeSpend[[#This Row],[Personnel number]]&lt;&gt;"",TimeSpend[[#This Row],[Date]]&lt;&gt;""),TimeSpend[[#This Row],[Start Time]],"")</f>
        <v/>
      </c>
      <c r="I1955" s="36" t="str">
        <f>IF(AND(TimeSpend[[#This Row],[Personnel number]]&lt;&gt;"",TimeSpend[[#This Row],[Date]]&lt;&gt;""),TimeSpend[[#This Row],[End Time]],"")</f>
        <v/>
      </c>
      <c r="J1955" t="str">
        <f>IF(AND(TimeSpend[[#This Row],[Personnel number]]&lt;&gt;"",TimeSpend[[#This Row],[Date]]&lt;&gt;""),TimeSpend[[#This Row],[Location]],"")</f>
        <v/>
      </c>
      <c r="K1955" t="str">
        <f>IF(AND(TimeSpend[[#This Row],[Personnel number]]&lt;&gt;"",TimeSpend[[#This Row],[Date]]&lt;&gt;""),TimeSpend[[#This Row],[Task]],"")</f>
        <v/>
      </c>
      <c r="L1955" t="str">
        <f>IF(AND(TimeSpend[[#This Row],[Personnel number]]&lt;&gt;"",TimeSpend[[#This Row],[Date]]&lt;&gt;""),Utilization!$J$2,"")</f>
        <v/>
      </c>
      <c r="M1955" t="str">
        <f>IF(AND(TimeSpend[[#This Row],[Personnel number]]&lt;&gt;"",TimeSpend[[#This Row],[Date]]&lt;&gt;""),TimeSpend[[#This Row],[Employee Name]],"")</f>
        <v/>
      </c>
      <c r="N1955" t="str">
        <f t="shared" si="60"/>
        <v/>
      </c>
      <c r="O1955" t="str">
        <f t="shared" si="61"/>
        <v/>
      </c>
      <c r="P1955" t="str">
        <f>IF(D1955&lt;&gt;"",VLOOKUP(D1955,Projects!B:C,2,0),"")</f>
        <v/>
      </c>
    </row>
    <row r="1956" spans="1:16" x14ac:dyDescent="0.25">
      <c r="A1956" t="str">
        <f>UPPER(IF(AND(TimeSpend[[#This Row],[Personnel number]]&lt;&gt;"",TimeSpend[[#This Row],[Date]]&lt;&gt;""),TimeSpend[[#This Row],[Personnel number]],""))</f>
        <v/>
      </c>
      <c r="B1956" s="85" t="str">
        <f>IF(AND(TimeSpend[[#This Row],[Personnel number]]&lt;&gt;"",TimeSpend[[#This Row],[Date]]&lt;&gt;""),TEXT(TimeSpend[[#This Row],[Date]],"[$-409]yyyyMMdd"),"")</f>
        <v/>
      </c>
      <c r="C1956" s="33" t="str">
        <f>IF(AND(TimeSpend[[#This Row],[Personnel number]]&lt;&gt;"",TimeSpend[[#This Row],[Date]]&lt;&gt;""),SUBSTITUTE(TimeSpend[[#This Row],[Hours]],",","."),"")</f>
        <v/>
      </c>
      <c r="D1956" t="str">
        <f>IF(AND(TimeSpend[[#This Row],[Personnel number]]&lt;&gt;"",TimeSpend[[#This Row],[Date]]&lt;&gt;""),TimeSpend[[#This Row],[Network]],"")</f>
        <v/>
      </c>
      <c r="E1956" t="str">
        <f>IF(AND(TimeSpend[[#This Row],[Personnel number]]&lt;&gt;"",TimeSpend[[#This Row],[Date]]&lt;&gt;""),TimeSpend[[#This Row],[Network Description]],"")</f>
        <v/>
      </c>
      <c r="F1956" t="str">
        <f>IF(AND(TimeSpend[[#This Row],[Personnel number]]&lt;&gt;"",TimeSpend[[#This Row],[Date]]&lt;&gt;""),TimeSpend[[#This Row],[Activity]],"")</f>
        <v/>
      </c>
      <c r="G1956" t="str">
        <f>IF(AND(TimeSpend[[#This Row],[Personnel number]]&lt;&gt;"",TimeSpend[[#This Row],[Date]]&lt;&gt;""),TimeSpend[[#This Row],[Activity description]],"")</f>
        <v/>
      </c>
      <c r="H1956" s="36" t="str">
        <f>IF(AND(TimeSpend[[#This Row],[Personnel number]]&lt;&gt;"",TimeSpend[[#This Row],[Date]]&lt;&gt;""),TimeSpend[[#This Row],[Start Time]],"")</f>
        <v/>
      </c>
      <c r="I1956" s="36" t="str">
        <f>IF(AND(TimeSpend[[#This Row],[Personnel number]]&lt;&gt;"",TimeSpend[[#This Row],[Date]]&lt;&gt;""),TimeSpend[[#This Row],[End Time]],"")</f>
        <v/>
      </c>
      <c r="J1956" t="str">
        <f>IF(AND(TimeSpend[[#This Row],[Personnel number]]&lt;&gt;"",TimeSpend[[#This Row],[Date]]&lt;&gt;""),TimeSpend[[#This Row],[Location]],"")</f>
        <v/>
      </c>
      <c r="K1956" t="str">
        <f>IF(AND(TimeSpend[[#This Row],[Personnel number]]&lt;&gt;"",TimeSpend[[#This Row],[Date]]&lt;&gt;""),TimeSpend[[#This Row],[Task]],"")</f>
        <v/>
      </c>
      <c r="L1956" t="str">
        <f>IF(AND(TimeSpend[[#This Row],[Personnel number]]&lt;&gt;"",TimeSpend[[#This Row],[Date]]&lt;&gt;""),Utilization!$J$2,"")</f>
        <v/>
      </c>
      <c r="M1956" t="str">
        <f>IF(AND(TimeSpend[[#This Row],[Personnel number]]&lt;&gt;"",TimeSpend[[#This Row],[Date]]&lt;&gt;""),TimeSpend[[#This Row],[Employee Name]],"")</f>
        <v/>
      </c>
      <c r="N1956" t="str">
        <f t="shared" si="60"/>
        <v/>
      </c>
      <c r="O1956" t="str">
        <f t="shared" si="61"/>
        <v/>
      </c>
      <c r="P1956" t="str">
        <f>IF(D1956&lt;&gt;"",VLOOKUP(D1956,Projects!B:C,2,0),"")</f>
        <v/>
      </c>
    </row>
    <row r="1957" spans="1:16" x14ac:dyDescent="0.25">
      <c r="A1957" t="str">
        <f>UPPER(IF(AND(TimeSpend[[#This Row],[Personnel number]]&lt;&gt;"",TimeSpend[[#This Row],[Date]]&lt;&gt;""),TimeSpend[[#This Row],[Personnel number]],""))</f>
        <v/>
      </c>
      <c r="B1957" s="85" t="str">
        <f>IF(AND(TimeSpend[[#This Row],[Personnel number]]&lt;&gt;"",TimeSpend[[#This Row],[Date]]&lt;&gt;""),TEXT(TimeSpend[[#This Row],[Date]],"[$-409]yyyyMMdd"),"")</f>
        <v/>
      </c>
      <c r="C1957" s="33" t="str">
        <f>IF(AND(TimeSpend[[#This Row],[Personnel number]]&lt;&gt;"",TimeSpend[[#This Row],[Date]]&lt;&gt;""),SUBSTITUTE(TimeSpend[[#This Row],[Hours]],",","."),"")</f>
        <v/>
      </c>
      <c r="D1957" t="str">
        <f>IF(AND(TimeSpend[[#This Row],[Personnel number]]&lt;&gt;"",TimeSpend[[#This Row],[Date]]&lt;&gt;""),TimeSpend[[#This Row],[Network]],"")</f>
        <v/>
      </c>
      <c r="E1957" t="str">
        <f>IF(AND(TimeSpend[[#This Row],[Personnel number]]&lt;&gt;"",TimeSpend[[#This Row],[Date]]&lt;&gt;""),TimeSpend[[#This Row],[Network Description]],"")</f>
        <v/>
      </c>
      <c r="F1957" t="str">
        <f>IF(AND(TimeSpend[[#This Row],[Personnel number]]&lt;&gt;"",TimeSpend[[#This Row],[Date]]&lt;&gt;""),TimeSpend[[#This Row],[Activity]],"")</f>
        <v/>
      </c>
      <c r="G1957" t="str">
        <f>IF(AND(TimeSpend[[#This Row],[Personnel number]]&lt;&gt;"",TimeSpend[[#This Row],[Date]]&lt;&gt;""),TimeSpend[[#This Row],[Activity description]],"")</f>
        <v/>
      </c>
      <c r="H1957" s="36" t="str">
        <f>IF(AND(TimeSpend[[#This Row],[Personnel number]]&lt;&gt;"",TimeSpend[[#This Row],[Date]]&lt;&gt;""),TimeSpend[[#This Row],[Start Time]],"")</f>
        <v/>
      </c>
      <c r="I1957" s="36" t="str">
        <f>IF(AND(TimeSpend[[#This Row],[Personnel number]]&lt;&gt;"",TimeSpend[[#This Row],[Date]]&lt;&gt;""),TimeSpend[[#This Row],[End Time]],"")</f>
        <v/>
      </c>
      <c r="J1957" t="str">
        <f>IF(AND(TimeSpend[[#This Row],[Personnel number]]&lt;&gt;"",TimeSpend[[#This Row],[Date]]&lt;&gt;""),TimeSpend[[#This Row],[Location]],"")</f>
        <v/>
      </c>
      <c r="K1957" t="str">
        <f>IF(AND(TimeSpend[[#This Row],[Personnel number]]&lt;&gt;"",TimeSpend[[#This Row],[Date]]&lt;&gt;""),TimeSpend[[#This Row],[Task]],"")</f>
        <v/>
      </c>
      <c r="L1957" t="str">
        <f>IF(AND(TimeSpend[[#This Row],[Personnel number]]&lt;&gt;"",TimeSpend[[#This Row],[Date]]&lt;&gt;""),Utilization!$J$2,"")</f>
        <v/>
      </c>
      <c r="M1957" t="str">
        <f>IF(AND(TimeSpend[[#This Row],[Personnel number]]&lt;&gt;"",TimeSpend[[#This Row],[Date]]&lt;&gt;""),TimeSpend[[#This Row],[Employee Name]],"")</f>
        <v/>
      </c>
      <c r="N1957" t="str">
        <f t="shared" si="60"/>
        <v/>
      </c>
      <c r="O1957" t="str">
        <f t="shared" si="61"/>
        <v/>
      </c>
      <c r="P1957" t="str">
        <f>IF(D1957&lt;&gt;"",VLOOKUP(D1957,Projects!B:C,2,0),"")</f>
        <v/>
      </c>
    </row>
    <row r="1958" spans="1:16" x14ac:dyDescent="0.25">
      <c r="A1958" t="str">
        <f>UPPER(IF(AND(TimeSpend[[#This Row],[Personnel number]]&lt;&gt;"",TimeSpend[[#This Row],[Date]]&lt;&gt;""),TimeSpend[[#This Row],[Personnel number]],""))</f>
        <v/>
      </c>
      <c r="B1958" s="85" t="str">
        <f>IF(AND(TimeSpend[[#This Row],[Personnel number]]&lt;&gt;"",TimeSpend[[#This Row],[Date]]&lt;&gt;""),TEXT(TimeSpend[[#This Row],[Date]],"[$-409]yyyyMMdd"),"")</f>
        <v/>
      </c>
      <c r="C1958" s="33" t="str">
        <f>IF(AND(TimeSpend[[#This Row],[Personnel number]]&lt;&gt;"",TimeSpend[[#This Row],[Date]]&lt;&gt;""),SUBSTITUTE(TimeSpend[[#This Row],[Hours]],",","."),"")</f>
        <v/>
      </c>
      <c r="D1958" t="str">
        <f>IF(AND(TimeSpend[[#This Row],[Personnel number]]&lt;&gt;"",TimeSpend[[#This Row],[Date]]&lt;&gt;""),TimeSpend[[#This Row],[Network]],"")</f>
        <v/>
      </c>
      <c r="E1958" t="str">
        <f>IF(AND(TimeSpend[[#This Row],[Personnel number]]&lt;&gt;"",TimeSpend[[#This Row],[Date]]&lt;&gt;""),TimeSpend[[#This Row],[Network Description]],"")</f>
        <v/>
      </c>
      <c r="F1958" t="str">
        <f>IF(AND(TimeSpend[[#This Row],[Personnel number]]&lt;&gt;"",TimeSpend[[#This Row],[Date]]&lt;&gt;""),TimeSpend[[#This Row],[Activity]],"")</f>
        <v/>
      </c>
      <c r="G1958" t="str">
        <f>IF(AND(TimeSpend[[#This Row],[Personnel number]]&lt;&gt;"",TimeSpend[[#This Row],[Date]]&lt;&gt;""),TimeSpend[[#This Row],[Activity description]],"")</f>
        <v/>
      </c>
      <c r="H1958" s="36" t="str">
        <f>IF(AND(TimeSpend[[#This Row],[Personnel number]]&lt;&gt;"",TimeSpend[[#This Row],[Date]]&lt;&gt;""),TimeSpend[[#This Row],[Start Time]],"")</f>
        <v/>
      </c>
      <c r="I1958" s="36" t="str">
        <f>IF(AND(TimeSpend[[#This Row],[Personnel number]]&lt;&gt;"",TimeSpend[[#This Row],[Date]]&lt;&gt;""),TimeSpend[[#This Row],[End Time]],"")</f>
        <v/>
      </c>
      <c r="J1958" t="str">
        <f>IF(AND(TimeSpend[[#This Row],[Personnel number]]&lt;&gt;"",TimeSpend[[#This Row],[Date]]&lt;&gt;""),TimeSpend[[#This Row],[Location]],"")</f>
        <v/>
      </c>
      <c r="K1958" t="str">
        <f>IF(AND(TimeSpend[[#This Row],[Personnel number]]&lt;&gt;"",TimeSpend[[#This Row],[Date]]&lt;&gt;""),TimeSpend[[#This Row],[Task]],"")</f>
        <v/>
      </c>
      <c r="L1958" t="str">
        <f>IF(AND(TimeSpend[[#This Row],[Personnel number]]&lt;&gt;"",TimeSpend[[#This Row],[Date]]&lt;&gt;""),Utilization!$J$2,"")</f>
        <v/>
      </c>
      <c r="M1958" t="str">
        <f>IF(AND(TimeSpend[[#This Row],[Personnel number]]&lt;&gt;"",TimeSpend[[#This Row],[Date]]&lt;&gt;""),TimeSpend[[#This Row],[Employee Name]],"")</f>
        <v/>
      </c>
      <c r="N1958" t="str">
        <f t="shared" si="60"/>
        <v/>
      </c>
      <c r="O1958" t="str">
        <f t="shared" si="61"/>
        <v/>
      </c>
      <c r="P1958" t="str">
        <f>IF(D1958&lt;&gt;"",VLOOKUP(D1958,Projects!B:C,2,0),"")</f>
        <v/>
      </c>
    </row>
    <row r="1959" spans="1:16" x14ac:dyDescent="0.25">
      <c r="A1959" t="str">
        <f>UPPER(IF(AND(TimeSpend[[#This Row],[Personnel number]]&lt;&gt;"",TimeSpend[[#This Row],[Date]]&lt;&gt;""),TimeSpend[[#This Row],[Personnel number]],""))</f>
        <v/>
      </c>
      <c r="B1959" s="85" t="str">
        <f>IF(AND(TimeSpend[[#This Row],[Personnel number]]&lt;&gt;"",TimeSpend[[#This Row],[Date]]&lt;&gt;""),TEXT(TimeSpend[[#This Row],[Date]],"[$-409]yyyyMMdd"),"")</f>
        <v/>
      </c>
      <c r="C1959" s="33" t="str">
        <f>IF(AND(TimeSpend[[#This Row],[Personnel number]]&lt;&gt;"",TimeSpend[[#This Row],[Date]]&lt;&gt;""),SUBSTITUTE(TimeSpend[[#This Row],[Hours]],",","."),"")</f>
        <v/>
      </c>
      <c r="D1959" t="str">
        <f>IF(AND(TimeSpend[[#This Row],[Personnel number]]&lt;&gt;"",TimeSpend[[#This Row],[Date]]&lt;&gt;""),TimeSpend[[#This Row],[Network]],"")</f>
        <v/>
      </c>
      <c r="E1959" t="str">
        <f>IF(AND(TimeSpend[[#This Row],[Personnel number]]&lt;&gt;"",TimeSpend[[#This Row],[Date]]&lt;&gt;""),TimeSpend[[#This Row],[Network Description]],"")</f>
        <v/>
      </c>
      <c r="F1959" t="str">
        <f>IF(AND(TimeSpend[[#This Row],[Personnel number]]&lt;&gt;"",TimeSpend[[#This Row],[Date]]&lt;&gt;""),TimeSpend[[#This Row],[Activity]],"")</f>
        <v/>
      </c>
      <c r="G1959" t="str">
        <f>IF(AND(TimeSpend[[#This Row],[Personnel number]]&lt;&gt;"",TimeSpend[[#This Row],[Date]]&lt;&gt;""),TimeSpend[[#This Row],[Activity description]],"")</f>
        <v/>
      </c>
      <c r="H1959" s="36" t="str">
        <f>IF(AND(TimeSpend[[#This Row],[Personnel number]]&lt;&gt;"",TimeSpend[[#This Row],[Date]]&lt;&gt;""),TimeSpend[[#This Row],[Start Time]],"")</f>
        <v/>
      </c>
      <c r="I1959" s="36" t="str">
        <f>IF(AND(TimeSpend[[#This Row],[Personnel number]]&lt;&gt;"",TimeSpend[[#This Row],[Date]]&lt;&gt;""),TimeSpend[[#This Row],[End Time]],"")</f>
        <v/>
      </c>
      <c r="J1959" t="str">
        <f>IF(AND(TimeSpend[[#This Row],[Personnel number]]&lt;&gt;"",TimeSpend[[#This Row],[Date]]&lt;&gt;""),TimeSpend[[#This Row],[Location]],"")</f>
        <v/>
      </c>
      <c r="K1959" t="str">
        <f>IF(AND(TimeSpend[[#This Row],[Personnel number]]&lt;&gt;"",TimeSpend[[#This Row],[Date]]&lt;&gt;""),TimeSpend[[#This Row],[Task]],"")</f>
        <v/>
      </c>
      <c r="L1959" t="str">
        <f>IF(AND(TimeSpend[[#This Row],[Personnel number]]&lt;&gt;"",TimeSpend[[#This Row],[Date]]&lt;&gt;""),Utilization!$J$2,"")</f>
        <v/>
      </c>
      <c r="M1959" t="str">
        <f>IF(AND(TimeSpend[[#This Row],[Personnel number]]&lt;&gt;"",TimeSpend[[#This Row],[Date]]&lt;&gt;""),TimeSpend[[#This Row],[Employee Name]],"")</f>
        <v/>
      </c>
      <c r="N1959" t="str">
        <f t="shared" si="60"/>
        <v/>
      </c>
      <c r="O1959" t="str">
        <f t="shared" si="61"/>
        <v/>
      </c>
      <c r="P1959" t="str">
        <f>IF(D1959&lt;&gt;"",VLOOKUP(D1959,Projects!B:C,2,0),"")</f>
        <v/>
      </c>
    </row>
    <row r="1960" spans="1:16" x14ac:dyDescent="0.25">
      <c r="A1960" t="str">
        <f>UPPER(IF(AND(TimeSpend[[#This Row],[Personnel number]]&lt;&gt;"",TimeSpend[[#This Row],[Date]]&lt;&gt;""),TimeSpend[[#This Row],[Personnel number]],""))</f>
        <v/>
      </c>
      <c r="B1960" s="85" t="str">
        <f>IF(AND(TimeSpend[[#This Row],[Personnel number]]&lt;&gt;"",TimeSpend[[#This Row],[Date]]&lt;&gt;""),TEXT(TimeSpend[[#This Row],[Date]],"[$-409]yyyyMMdd"),"")</f>
        <v/>
      </c>
      <c r="C1960" s="33" t="str">
        <f>IF(AND(TimeSpend[[#This Row],[Personnel number]]&lt;&gt;"",TimeSpend[[#This Row],[Date]]&lt;&gt;""),SUBSTITUTE(TimeSpend[[#This Row],[Hours]],",","."),"")</f>
        <v/>
      </c>
      <c r="D1960" t="str">
        <f>IF(AND(TimeSpend[[#This Row],[Personnel number]]&lt;&gt;"",TimeSpend[[#This Row],[Date]]&lt;&gt;""),TimeSpend[[#This Row],[Network]],"")</f>
        <v/>
      </c>
      <c r="E1960" t="str">
        <f>IF(AND(TimeSpend[[#This Row],[Personnel number]]&lt;&gt;"",TimeSpend[[#This Row],[Date]]&lt;&gt;""),TimeSpend[[#This Row],[Network Description]],"")</f>
        <v/>
      </c>
      <c r="F1960" t="str">
        <f>IF(AND(TimeSpend[[#This Row],[Personnel number]]&lt;&gt;"",TimeSpend[[#This Row],[Date]]&lt;&gt;""),TimeSpend[[#This Row],[Activity]],"")</f>
        <v/>
      </c>
      <c r="G1960" t="str">
        <f>IF(AND(TimeSpend[[#This Row],[Personnel number]]&lt;&gt;"",TimeSpend[[#This Row],[Date]]&lt;&gt;""),TimeSpend[[#This Row],[Activity description]],"")</f>
        <v/>
      </c>
      <c r="H1960" s="36" t="str">
        <f>IF(AND(TimeSpend[[#This Row],[Personnel number]]&lt;&gt;"",TimeSpend[[#This Row],[Date]]&lt;&gt;""),TimeSpend[[#This Row],[Start Time]],"")</f>
        <v/>
      </c>
      <c r="I1960" s="36" t="str">
        <f>IF(AND(TimeSpend[[#This Row],[Personnel number]]&lt;&gt;"",TimeSpend[[#This Row],[Date]]&lt;&gt;""),TimeSpend[[#This Row],[End Time]],"")</f>
        <v/>
      </c>
      <c r="J1960" t="str">
        <f>IF(AND(TimeSpend[[#This Row],[Personnel number]]&lt;&gt;"",TimeSpend[[#This Row],[Date]]&lt;&gt;""),TimeSpend[[#This Row],[Location]],"")</f>
        <v/>
      </c>
      <c r="K1960" t="str">
        <f>IF(AND(TimeSpend[[#This Row],[Personnel number]]&lt;&gt;"",TimeSpend[[#This Row],[Date]]&lt;&gt;""),TimeSpend[[#This Row],[Task]],"")</f>
        <v/>
      </c>
      <c r="L1960" t="str">
        <f>IF(AND(TimeSpend[[#This Row],[Personnel number]]&lt;&gt;"",TimeSpend[[#This Row],[Date]]&lt;&gt;""),Utilization!$J$2,"")</f>
        <v/>
      </c>
      <c r="M1960" t="str">
        <f>IF(AND(TimeSpend[[#This Row],[Personnel number]]&lt;&gt;"",TimeSpend[[#This Row],[Date]]&lt;&gt;""),TimeSpend[[#This Row],[Employee Name]],"")</f>
        <v/>
      </c>
      <c r="N1960" t="str">
        <f t="shared" si="60"/>
        <v/>
      </c>
      <c r="O1960" t="str">
        <f t="shared" si="61"/>
        <v/>
      </c>
      <c r="P1960" t="str">
        <f>IF(D1960&lt;&gt;"",VLOOKUP(D1960,Projects!B:C,2,0),"")</f>
        <v/>
      </c>
    </row>
    <row r="1961" spans="1:16" x14ac:dyDescent="0.25">
      <c r="A1961" t="str">
        <f>UPPER(IF(AND(TimeSpend[[#This Row],[Personnel number]]&lt;&gt;"",TimeSpend[[#This Row],[Date]]&lt;&gt;""),TimeSpend[[#This Row],[Personnel number]],""))</f>
        <v/>
      </c>
      <c r="B1961" s="85" t="str">
        <f>IF(AND(TimeSpend[[#This Row],[Personnel number]]&lt;&gt;"",TimeSpend[[#This Row],[Date]]&lt;&gt;""),TEXT(TimeSpend[[#This Row],[Date]],"[$-409]yyyyMMdd"),"")</f>
        <v/>
      </c>
      <c r="C1961" s="33" t="str">
        <f>IF(AND(TimeSpend[[#This Row],[Personnel number]]&lt;&gt;"",TimeSpend[[#This Row],[Date]]&lt;&gt;""),SUBSTITUTE(TimeSpend[[#This Row],[Hours]],",","."),"")</f>
        <v/>
      </c>
      <c r="D1961" t="str">
        <f>IF(AND(TimeSpend[[#This Row],[Personnel number]]&lt;&gt;"",TimeSpend[[#This Row],[Date]]&lt;&gt;""),TimeSpend[[#This Row],[Network]],"")</f>
        <v/>
      </c>
      <c r="E1961" t="str">
        <f>IF(AND(TimeSpend[[#This Row],[Personnel number]]&lt;&gt;"",TimeSpend[[#This Row],[Date]]&lt;&gt;""),TimeSpend[[#This Row],[Network Description]],"")</f>
        <v/>
      </c>
      <c r="F1961" t="str">
        <f>IF(AND(TimeSpend[[#This Row],[Personnel number]]&lt;&gt;"",TimeSpend[[#This Row],[Date]]&lt;&gt;""),TimeSpend[[#This Row],[Activity]],"")</f>
        <v/>
      </c>
      <c r="G1961" t="str">
        <f>IF(AND(TimeSpend[[#This Row],[Personnel number]]&lt;&gt;"",TimeSpend[[#This Row],[Date]]&lt;&gt;""),TimeSpend[[#This Row],[Activity description]],"")</f>
        <v/>
      </c>
      <c r="H1961" s="36" t="str">
        <f>IF(AND(TimeSpend[[#This Row],[Personnel number]]&lt;&gt;"",TimeSpend[[#This Row],[Date]]&lt;&gt;""),TimeSpend[[#This Row],[Start Time]],"")</f>
        <v/>
      </c>
      <c r="I1961" s="36" t="str">
        <f>IF(AND(TimeSpend[[#This Row],[Personnel number]]&lt;&gt;"",TimeSpend[[#This Row],[Date]]&lt;&gt;""),TimeSpend[[#This Row],[End Time]],"")</f>
        <v/>
      </c>
      <c r="J1961" t="str">
        <f>IF(AND(TimeSpend[[#This Row],[Personnel number]]&lt;&gt;"",TimeSpend[[#This Row],[Date]]&lt;&gt;""),TimeSpend[[#This Row],[Location]],"")</f>
        <v/>
      </c>
      <c r="K1961" t="str">
        <f>IF(AND(TimeSpend[[#This Row],[Personnel number]]&lt;&gt;"",TimeSpend[[#This Row],[Date]]&lt;&gt;""),TimeSpend[[#This Row],[Task]],"")</f>
        <v/>
      </c>
      <c r="L1961" t="str">
        <f>IF(AND(TimeSpend[[#This Row],[Personnel number]]&lt;&gt;"",TimeSpend[[#This Row],[Date]]&lt;&gt;""),Utilization!$J$2,"")</f>
        <v/>
      </c>
      <c r="M1961" t="str">
        <f>IF(AND(TimeSpend[[#This Row],[Personnel number]]&lt;&gt;"",TimeSpend[[#This Row],[Date]]&lt;&gt;""),TimeSpend[[#This Row],[Employee Name]],"")</f>
        <v/>
      </c>
      <c r="N1961" t="str">
        <f t="shared" si="60"/>
        <v/>
      </c>
      <c r="O1961" t="str">
        <f t="shared" si="61"/>
        <v/>
      </c>
      <c r="P1961" t="str">
        <f>IF(D1961&lt;&gt;"",VLOOKUP(D1961,Projects!B:C,2,0),"")</f>
        <v/>
      </c>
    </row>
    <row r="1962" spans="1:16" x14ac:dyDescent="0.25">
      <c r="A1962" t="str">
        <f>UPPER(IF(AND(TimeSpend[[#This Row],[Personnel number]]&lt;&gt;"",TimeSpend[[#This Row],[Date]]&lt;&gt;""),TimeSpend[[#This Row],[Personnel number]],""))</f>
        <v/>
      </c>
      <c r="B1962" s="85" t="str">
        <f>IF(AND(TimeSpend[[#This Row],[Personnel number]]&lt;&gt;"",TimeSpend[[#This Row],[Date]]&lt;&gt;""),TEXT(TimeSpend[[#This Row],[Date]],"[$-409]yyyyMMdd"),"")</f>
        <v/>
      </c>
      <c r="C1962" s="33" t="str">
        <f>IF(AND(TimeSpend[[#This Row],[Personnel number]]&lt;&gt;"",TimeSpend[[#This Row],[Date]]&lt;&gt;""),SUBSTITUTE(TimeSpend[[#This Row],[Hours]],",","."),"")</f>
        <v/>
      </c>
      <c r="D1962" t="str">
        <f>IF(AND(TimeSpend[[#This Row],[Personnel number]]&lt;&gt;"",TimeSpend[[#This Row],[Date]]&lt;&gt;""),TimeSpend[[#This Row],[Network]],"")</f>
        <v/>
      </c>
      <c r="E1962" t="str">
        <f>IF(AND(TimeSpend[[#This Row],[Personnel number]]&lt;&gt;"",TimeSpend[[#This Row],[Date]]&lt;&gt;""),TimeSpend[[#This Row],[Network Description]],"")</f>
        <v/>
      </c>
      <c r="F1962" t="str">
        <f>IF(AND(TimeSpend[[#This Row],[Personnel number]]&lt;&gt;"",TimeSpend[[#This Row],[Date]]&lt;&gt;""),TimeSpend[[#This Row],[Activity]],"")</f>
        <v/>
      </c>
      <c r="G1962" t="str">
        <f>IF(AND(TimeSpend[[#This Row],[Personnel number]]&lt;&gt;"",TimeSpend[[#This Row],[Date]]&lt;&gt;""),TimeSpend[[#This Row],[Activity description]],"")</f>
        <v/>
      </c>
      <c r="H1962" s="36" t="str">
        <f>IF(AND(TimeSpend[[#This Row],[Personnel number]]&lt;&gt;"",TimeSpend[[#This Row],[Date]]&lt;&gt;""),TimeSpend[[#This Row],[Start Time]],"")</f>
        <v/>
      </c>
      <c r="I1962" s="36" t="str">
        <f>IF(AND(TimeSpend[[#This Row],[Personnel number]]&lt;&gt;"",TimeSpend[[#This Row],[Date]]&lt;&gt;""),TimeSpend[[#This Row],[End Time]],"")</f>
        <v/>
      </c>
      <c r="J1962" t="str">
        <f>IF(AND(TimeSpend[[#This Row],[Personnel number]]&lt;&gt;"",TimeSpend[[#This Row],[Date]]&lt;&gt;""),TimeSpend[[#This Row],[Location]],"")</f>
        <v/>
      </c>
      <c r="K1962" t="str">
        <f>IF(AND(TimeSpend[[#This Row],[Personnel number]]&lt;&gt;"",TimeSpend[[#This Row],[Date]]&lt;&gt;""),TimeSpend[[#This Row],[Task]],"")</f>
        <v/>
      </c>
      <c r="L1962" t="str">
        <f>IF(AND(TimeSpend[[#This Row],[Personnel number]]&lt;&gt;"",TimeSpend[[#This Row],[Date]]&lt;&gt;""),Utilization!$J$2,"")</f>
        <v/>
      </c>
      <c r="M1962" t="str">
        <f>IF(AND(TimeSpend[[#This Row],[Personnel number]]&lt;&gt;"",TimeSpend[[#This Row],[Date]]&lt;&gt;""),TimeSpend[[#This Row],[Employee Name]],"")</f>
        <v/>
      </c>
      <c r="N1962" t="str">
        <f t="shared" si="60"/>
        <v/>
      </c>
      <c r="O1962" t="str">
        <f t="shared" si="61"/>
        <v/>
      </c>
      <c r="P1962" t="str">
        <f>IF(D1962&lt;&gt;"",VLOOKUP(D1962,Projects!B:C,2,0),"")</f>
        <v/>
      </c>
    </row>
    <row r="1963" spans="1:16" x14ac:dyDescent="0.25">
      <c r="A1963" t="str">
        <f>UPPER(IF(AND(TimeSpend[[#This Row],[Personnel number]]&lt;&gt;"",TimeSpend[[#This Row],[Date]]&lt;&gt;""),TimeSpend[[#This Row],[Personnel number]],""))</f>
        <v/>
      </c>
      <c r="B1963" s="85" t="str">
        <f>IF(AND(TimeSpend[[#This Row],[Personnel number]]&lt;&gt;"",TimeSpend[[#This Row],[Date]]&lt;&gt;""),TEXT(TimeSpend[[#This Row],[Date]],"[$-409]yyyyMMdd"),"")</f>
        <v/>
      </c>
      <c r="C1963" s="33" t="str">
        <f>IF(AND(TimeSpend[[#This Row],[Personnel number]]&lt;&gt;"",TimeSpend[[#This Row],[Date]]&lt;&gt;""),SUBSTITUTE(TimeSpend[[#This Row],[Hours]],",","."),"")</f>
        <v/>
      </c>
      <c r="D1963" t="str">
        <f>IF(AND(TimeSpend[[#This Row],[Personnel number]]&lt;&gt;"",TimeSpend[[#This Row],[Date]]&lt;&gt;""),TimeSpend[[#This Row],[Network]],"")</f>
        <v/>
      </c>
      <c r="E1963" t="str">
        <f>IF(AND(TimeSpend[[#This Row],[Personnel number]]&lt;&gt;"",TimeSpend[[#This Row],[Date]]&lt;&gt;""),TimeSpend[[#This Row],[Network Description]],"")</f>
        <v/>
      </c>
      <c r="F1963" t="str">
        <f>IF(AND(TimeSpend[[#This Row],[Personnel number]]&lt;&gt;"",TimeSpend[[#This Row],[Date]]&lt;&gt;""),TimeSpend[[#This Row],[Activity]],"")</f>
        <v/>
      </c>
      <c r="G1963" t="str">
        <f>IF(AND(TimeSpend[[#This Row],[Personnel number]]&lt;&gt;"",TimeSpend[[#This Row],[Date]]&lt;&gt;""),TimeSpend[[#This Row],[Activity description]],"")</f>
        <v/>
      </c>
      <c r="H1963" s="36" t="str">
        <f>IF(AND(TimeSpend[[#This Row],[Personnel number]]&lt;&gt;"",TimeSpend[[#This Row],[Date]]&lt;&gt;""),TimeSpend[[#This Row],[Start Time]],"")</f>
        <v/>
      </c>
      <c r="I1963" s="36" t="str">
        <f>IF(AND(TimeSpend[[#This Row],[Personnel number]]&lt;&gt;"",TimeSpend[[#This Row],[Date]]&lt;&gt;""),TimeSpend[[#This Row],[End Time]],"")</f>
        <v/>
      </c>
      <c r="J1963" t="str">
        <f>IF(AND(TimeSpend[[#This Row],[Personnel number]]&lt;&gt;"",TimeSpend[[#This Row],[Date]]&lt;&gt;""),TimeSpend[[#This Row],[Location]],"")</f>
        <v/>
      </c>
      <c r="K1963" t="str">
        <f>IF(AND(TimeSpend[[#This Row],[Personnel number]]&lt;&gt;"",TimeSpend[[#This Row],[Date]]&lt;&gt;""),TimeSpend[[#This Row],[Task]],"")</f>
        <v/>
      </c>
      <c r="L1963" t="str">
        <f>IF(AND(TimeSpend[[#This Row],[Personnel number]]&lt;&gt;"",TimeSpend[[#This Row],[Date]]&lt;&gt;""),Utilization!$J$2,"")</f>
        <v/>
      </c>
      <c r="M1963" t="str">
        <f>IF(AND(TimeSpend[[#This Row],[Personnel number]]&lt;&gt;"",TimeSpend[[#This Row],[Date]]&lt;&gt;""),TimeSpend[[#This Row],[Employee Name]],"")</f>
        <v/>
      </c>
      <c r="N1963" t="str">
        <f t="shared" si="60"/>
        <v/>
      </c>
      <c r="O1963" t="str">
        <f t="shared" si="61"/>
        <v/>
      </c>
      <c r="P1963" t="str">
        <f>IF(D1963&lt;&gt;"",VLOOKUP(D1963,Projects!B:C,2,0),"")</f>
        <v/>
      </c>
    </row>
    <row r="1964" spans="1:16" x14ac:dyDescent="0.25">
      <c r="A1964" t="str">
        <f>UPPER(IF(AND(TimeSpend[[#This Row],[Personnel number]]&lt;&gt;"",TimeSpend[[#This Row],[Date]]&lt;&gt;""),TimeSpend[[#This Row],[Personnel number]],""))</f>
        <v/>
      </c>
      <c r="B1964" s="85" t="str">
        <f>IF(AND(TimeSpend[[#This Row],[Personnel number]]&lt;&gt;"",TimeSpend[[#This Row],[Date]]&lt;&gt;""),TEXT(TimeSpend[[#This Row],[Date]],"[$-409]yyyyMMdd"),"")</f>
        <v/>
      </c>
      <c r="C1964" s="33" t="str">
        <f>IF(AND(TimeSpend[[#This Row],[Personnel number]]&lt;&gt;"",TimeSpend[[#This Row],[Date]]&lt;&gt;""),SUBSTITUTE(TimeSpend[[#This Row],[Hours]],",","."),"")</f>
        <v/>
      </c>
      <c r="D1964" t="str">
        <f>IF(AND(TimeSpend[[#This Row],[Personnel number]]&lt;&gt;"",TimeSpend[[#This Row],[Date]]&lt;&gt;""),TimeSpend[[#This Row],[Network]],"")</f>
        <v/>
      </c>
      <c r="E1964" t="str">
        <f>IF(AND(TimeSpend[[#This Row],[Personnel number]]&lt;&gt;"",TimeSpend[[#This Row],[Date]]&lt;&gt;""),TimeSpend[[#This Row],[Network Description]],"")</f>
        <v/>
      </c>
      <c r="F1964" t="str">
        <f>IF(AND(TimeSpend[[#This Row],[Personnel number]]&lt;&gt;"",TimeSpend[[#This Row],[Date]]&lt;&gt;""),TimeSpend[[#This Row],[Activity]],"")</f>
        <v/>
      </c>
      <c r="G1964" t="str">
        <f>IF(AND(TimeSpend[[#This Row],[Personnel number]]&lt;&gt;"",TimeSpend[[#This Row],[Date]]&lt;&gt;""),TimeSpend[[#This Row],[Activity description]],"")</f>
        <v/>
      </c>
      <c r="H1964" s="36" t="str">
        <f>IF(AND(TimeSpend[[#This Row],[Personnel number]]&lt;&gt;"",TimeSpend[[#This Row],[Date]]&lt;&gt;""),TimeSpend[[#This Row],[Start Time]],"")</f>
        <v/>
      </c>
      <c r="I1964" s="36" t="str">
        <f>IF(AND(TimeSpend[[#This Row],[Personnel number]]&lt;&gt;"",TimeSpend[[#This Row],[Date]]&lt;&gt;""),TimeSpend[[#This Row],[End Time]],"")</f>
        <v/>
      </c>
      <c r="J1964" t="str">
        <f>IF(AND(TimeSpend[[#This Row],[Personnel number]]&lt;&gt;"",TimeSpend[[#This Row],[Date]]&lt;&gt;""),TimeSpend[[#This Row],[Location]],"")</f>
        <v/>
      </c>
      <c r="K1964" t="str">
        <f>IF(AND(TimeSpend[[#This Row],[Personnel number]]&lt;&gt;"",TimeSpend[[#This Row],[Date]]&lt;&gt;""),TimeSpend[[#This Row],[Task]],"")</f>
        <v/>
      </c>
      <c r="L1964" t="str">
        <f>IF(AND(TimeSpend[[#This Row],[Personnel number]]&lt;&gt;"",TimeSpend[[#This Row],[Date]]&lt;&gt;""),Utilization!$J$2,"")</f>
        <v/>
      </c>
      <c r="M1964" t="str">
        <f>IF(AND(TimeSpend[[#This Row],[Personnel number]]&lt;&gt;"",TimeSpend[[#This Row],[Date]]&lt;&gt;""),TimeSpend[[#This Row],[Employee Name]],"")</f>
        <v/>
      </c>
      <c r="N1964" t="str">
        <f t="shared" si="60"/>
        <v/>
      </c>
      <c r="O1964" t="str">
        <f t="shared" si="61"/>
        <v/>
      </c>
      <c r="P1964" t="str">
        <f>IF(D1964&lt;&gt;"",VLOOKUP(D1964,Projects!B:C,2,0),"")</f>
        <v/>
      </c>
    </row>
    <row r="1965" spans="1:16" x14ac:dyDescent="0.25">
      <c r="A1965" t="str">
        <f>UPPER(IF(AND(TimeSpend[[#This Row],[Personnel number]]&lt;&gt;"",TimeSpend[[#This Row],[Date]]&lt;&gt;""),TimeSpend[[#This Row],[Personnel number]],""))</f>
        <v/>
      </c>
      <c r="B1965" s="85" t="str">
        <f>IF(AND(TimeSpend[[#This Row],[Personnel number]]&lt;&gt;"",TimeSpend[[#This Row],[Date]]&lt;&gt;""),TEXT(TimeSpend[[#This Row],[Date]],"[$-409]yyyyMMdd"),"")</f>
        <v/>
      </c>
      <c r="C1965" s="33" t="str">
        <f>IF(AND(TimeSpend[[#This Row],[Personnel number]]&lt;&gt;"",TimeSpend[[#This Row],[Date]]&lt;&gt;""),SUBSTITUTE(TimeSpend[[#This Row],[Hours]],",","."),"")</f>
        <v/>
      </c>
      <c r="D1965" t="str">
        <f>IF(AND(TimeSpend[[#This Row],[Personnel number]]&lt;&gt;"",TimeSpend[[#This Row],[Date]]&lt;&gt;""),TimeSpend[[#This Row],[Network]],"")</f>
        <v/>
      </c>
      <c r="E1965" t="str">
        <f>IF(AND(TimeSpend[[#This Row],[Personnel number]]&lt;&gt;"",TimeSpend[[#This Row],[Date]]&lt;&gt;""),TimeSpend[[#This Row],[Network Description]],"")</f>
        <v/>
      </c>
      <c r="F1965" t="str">
        <f>IF(AND(TimeSpend[[#This Row],[Personnel number]]&lt;&gt;"",TimeSpend[[#This Row],[Date]]&lt;&gt;""),TimeSpend[[#This Row],[Activity]],"")</f>
        <v/>
      </c>
      <c r="G1965" t="str">
        <f>IF(AND(TimeSpend[[#This Row],[Personnel number]]&lt;&gt;"",TimeSpend[[#This Row],[Date]]&lt;&gt;""),TimeSpend[[#This Row],[Activity description]],"")</f>
        <v/>
      </c>
      <c r="H1965" s="36" t="str">
        <f>IF(AND(TimeSpend[[#This Row],[Personnel number]]&lt;&gt;"",TimeSpend[[#This Row],[Date]]&lt;&gt;""),TimeSpend[[#This Row],[Start Time]],"")</f>
        <v/>
      </c>
      <c r="I1965" s="36" t="str">
        <f>IF(AND(TimeSpend[[#This Row],[Personnel number]]&lt;&gt;"",TimeSpend[[#This Row],[Date]]&lt;&gt;""),TimeSpend[[#This Row],[End Time]],"")</f>
        <v/>
      </c>
      <c r="J1965" t="str">
        <f>IF(AND(TimeSpend[[#This Row],[Personnel number]]&lt;&gt;"",TimeSpend[[#This Row],[Date]]&lt;&gt;""),TimeSpend[[#This Row],[Location]],"")</f>
        <v/>
      </c>
      <c r="K1965" t="str">
        <f>IF(AND(TimeSpend[[#This Row],[Personnel number]]&lt;&gt;"",TimeSpend[[#This Row],[Date]]&lt;&gt;""),TimeSpend[[#This Row],[Task]],"")</f>
        <v/>
      </c>
      <c r="L1965" t="str">
        <f>IF(AND(TimeSpend[[#This Row],[Personnel number]]&lt;&gt;"",TimeSpend[[#This Row],[Date]]&lt;&gt;""),Utilization!$J$2,"")</f>
        <v/>
      </c>
      <c r="M1965" t="str">
        <f>IF(AND(TimeSpend[[#This Row],[Personnel number]]&lt;&gt;"",TimeSpend[[#This Row],[Date]]&lt;&gt;""),TimeSpend[[#This Row],[Employee Name]],"")</f>
        <v/>
      </c>
      <c r="N1965" t="str">
        <f t="shared" si="60"/>
        <v/>
      </c>
      <c r="O1965" t="str">
        <f t="shared" si="61"/>
        <v/>
      </c>
      <c r="P1965" t="str">
        <f>IF(D1965&lt;&gt;"",VLOOKUP(D1965,Projects!B:C,2,0),"")</f>
        <v/>
      </c>
    </row>
    <row r="1966" spans="1:16" x14ac:dyDescent="0.25">
      <c r="A1966" t="str">
        <f>UPPER(IF(AND(TimeSpend[[#This Row],[Personnel number]]&lt;&gt;"",TimeSpend[[#This Row],[Date]]&lt;&gt;""),TimeSpend[[#This Row],[Personnel number]],""))</f>
        <v/>
      </c>
      <c r="B1966" s="85" t="str">
        <f>IF(AND(TimeSpend[[#This Row],[Personnel number]]&lt;&gt;"",TimeSpend[[#This Row],[Date]]&lt;&gt;""),TEXT(TimeSpend[[#This Row],[Date]],"[$-409]yyyyMMdd"),"")</f>
        <v/>
      </c>
      <c r="C1966" s="33" t="str">
        <f>IF(AND(TimeSpend[[#This Row],[Personnel number]]&lt;&gt;"",TimeSpend[[#This Row],[Date]]&lt;&gt;""),SUBSTITUTE(TimeSpend[[#This Row],[Hours]],",","."),"")</f>
        <v/>
      </c>
      <c r="D1966" t="str">
        <f>IF(AND(TimeSpend[[#This Row],[Personnel number]]&lt;&gt;"",TimeSpend[[#This Row],[Date]]&lt;&gt;""),TimeSpend[[#This Row],[Network]],"")</f>
        <v/>
      </c>
      <c r="E1966" t="str">
        <f>IF(AND(TimeSpend[[#This Row],[Personnel number]]&lt;&gt;"",TimeSpend[[#This Row],[Date]]&lt;&gt;""),TimeSpend[[#This Row],[Network Description]],"")</f>
        <v/>
      </c>
      <c r="F1966" t="str">
        <f>IF(AND(TimeSpend[[#This Row],[Personnel number]]&lt;&gt;"",TimeSpend[[#This Row],[Date]]&lt;&gt;""),TimeSpend[[#This Row],[Activity]],"")</f>
        <v/>
      </c>
      <c r="G1966" t="str">
        <f>IF(AND(TimeSpend[[#This Row],[Personnel number]]&lt;&gt;"",TimeSpend[[#This Row],[Date]]&lt;&gt;""),TimeSpend[[#This Row],[Activity description]],"")</f>
        <v/>
      </c>
      <c r="H1966" s="36" t="str">
        <f>IF(AND(TimeSpend[[#This Row],[Personnel number]]&lt;&gt;"",TimeSpend[[#This Row],[Date]]&lt;&gt;""),TimeSpend[[#This Row],[Start Time]],"")</f>
        <v/>
      </c>
      <c r="I1966" s="36" t="str">
        <f>IF(AND(TimeSpend[[#This Row],[Personnel number]]&lt;&gt;"",TimeSpend[[#This Row],[Date]]&lt;&gt;""),TimeSpend[[#This Row],[End Time]],"")</f>
        <v/>
      </c>
      <c r="J1966" t="str">
        <f>IF(AND(TimeSpend[[#This Row],[Personnel number]]&lt;&gt;"",TimeSpend[[#This Row],[Date]]&lt;&gt;""),TimeSpend[[#This Row],[Location]],"")</f>
        <v/>
      </c>
      <c r="K1966" t="str">
        <f>IF(AND(TimeSpend[[#This Row],[Personnel number]]&lt;&gt;"",TimeSpend[[#This Row],[Date]]&lt;&gt;""),TimeSpend[[#This Row],[Task]],"")</f>
        <v/>
      </c>
      <c r="L1966" t="str">
        <f>IF(AND(TimeSpend[[#This Row],[Personnel number]]&lt;&gt;"",TimeSpend[[#This Row],[Date]]&lt;&gt;""),Utilization!$J$2,"")</f>
        <v/>
      </c>
      <c r="M1966" t="str">
        <f>IF(AND(TimeSpend[[#This Row],[Personnel number]]&lt;&gt;"",TimeSpend[[#This Row],[Date]]&lt;&gt;""),TimeSpend[[#This Row],[Employee Name]],"")</f>
        <v/>
      </c>
      <c r="N1966" t="str">
        <f t="shared" si="60"/>
        <v/>
      </c>
      <c r="O1966" t="str">
        <f t="shared" si="61"/>
        <v/>
      </c>
      <c r="P1966" t="str">
        <f>IF(D1966&lt;&gt;"",VLOOKUP(D1966,Projects!B:C,2,0),"")</f>
        <v/>
      </c>
    </row>
    <row r="1967" spans="1:16" x14ac:dyDescent="0.25">
      <c r="A1967" t="str">
        <f>UPPER(IF(AND(TimeSpend[[#This Row],[Personnel number]]&lt;&gt;"",TimeSpend[[#This Row],[Date]]&lt;&gt;""),TimeSpend[[#This Row],[Personnel number]],""))</f>
        <v/>
      </c>
      <c r="B1967" s="85" t="str">
        <f>IF(AND(TimeSpend[[#This Row],[Personnel number]]&lt;&gt;"",TimeSpend[[#This Row],[Date]]&lt;&gt;""),TEXT(TimeSpend[[#This Row],[Date]],"[$-409]yyyyMMdd"),"")</f>
        <v/>
      </c>
      <c r="C1967" s="33" t="str">
        <f>IF(AND(TimeSpend[[#This Row],[Personnel number]]&lt;&gt;"",TimeSpend[[#This Row],[Date]]&lt;&gt;""),SUBSTITUTE(TimeSpend[[#This Row],[Hours]],",","."),"")</f>
        <v/>
      </c>
      <c r="D1967" t="str">
        <f>IF(AND(TimeSpend[[#This Row],[Personnel number]]&lt;&gt;"",TimeSpend[[#This Row],[Date]]&lt;&gt;""),TimeSpend[[#This Row],[Network]],"")</f>
        <v/>
      </c>
      <c r="E1967" t="str">
        <f>IF(AND(TimeSpend[[#This Row],[Personnel number]]&lt;&gt;"",TimeSpend[[#This Row],[Date]]&lt;&gt;""),TimeSpend[[#This Row],[Network Description]],"")</f>
        <v/>
      </c>
      <c r="F1967" t="str">
        <f>IF(AND(TimeSpend[[#This Row],[Personnel number]]&lt;&gt;"",TimeSpend[[#This Row],[Date]]&lt;&gt;""),TimeSpend[[#This Row],[Activity]],"")</f>
        <v/>
      </c>
      <c r="G1967" t="str">
        <f>IF(AND(TimeSpend[[#This Row],[Personnel number]]&lt;&gt;"",TimeSpend[[#This Row],[Date]]&lt;&gt;""),TimeSpend[[#This Row],[Activity description]],"")</f>
        <v/>
      </c>
      <c r="H1967" s="36" t="str">
        <f>IF(AND(TimeSpend[[#This Row],[Personnel number]]&lt;&gt;"",TimeSpend[[#This Row],[Date]]&lt;&gt;""),TimeSpend[[#This Row],[Start Time]],"")</f>
        <v/>
      </c>
      <c r="I1967" s="36" t="str">
        <f>IF(AND(TimeSpend[[#This Row],[Personnel number]]&lt;&gt;"",TimeSpend[[#This Row],[Date]]&lt;&gt;""),TimeSpend[[#This Row],[End Time]],"")</f>
        <v/>
      </c>
      <c r="J1967" t="str">
        <f>IF(AND(TimeSpend[[#This Row],[Personnel number]]&lt;&gt;"",TimeSpend[[#This Row],[Date]]&lt;&gt;""),TimeSpend[[#This Row],[Location]],"")</f>
        <v/>
      </c>
      <c r="K1967" t="str">
        <f>IF(AND(TimeSpend[[#This Row],[Personnel number]]&lt;&gt;"",TimeSpend[[#This Row],[Date]]&lt;&gt;""),TimeSpend[[#This Row],[Task]],"")</f>
        <v/>
      </c>
      <c r="L1967" t="str">
        <f>IF(AND(TimeSpend[[#This Row],[Personnel number]]&lt;&gt;"",TimeSpend[[#This Row],[Date]]&lt;&gt;""),Utilization!$J$2,"")</f>
        <v/>
      </c>
      <c r="M1967" t="str">
        <f>IF(AND(TimeSpend[[#This Row],[Personnel number]]&lt;&gt;"",TimeSpend[[#This Row],[Date]]&lt;&gt;""),TimeSpend[[#This Row],[Employee Name]],"")</f>
        <v/>
      </c>
      <c r="N1967" t="str">
        <f t="shared" si="60"/>
        <v/>
      </c>
      <c r="O1967" t="str">
        <f t="shared" si="61"/>
        <v/>
      </c>
      <c r="P1967" t="str">
        <f>IF(D1967&lt;&gt;"",VLOOKUP(D1967,Projects!B:C,2,0),"")</f>
        <v/>
      </c>
    </row>
    <row r="1968" spans="1:16" x14ac:dyDescent="0.25">
      <c r="A1968" t="str">
        <f>UPPER(IF(AND(TimeSpend[[#This Row],[Personnel number]]&lt;&gt;"",TimeSpend[[#This Row],[Date]]&lt;&gt;""),TimeSpend[[#This Row],[Personnel number]],""))</f>
        <v/>
      </c>
      <c r="B1968" s="85" t="str">
        <f>IF(AND(TimeSpend[[#This Row],[Personnel number]]&lt;&gt;"",TimeSpend[[#This Row],[Date]]&lt;&gt;""),TEXT(TimeSpend[[#This Row],[Date]],"[$-409]yyyyMMdd"),"")</f>
        <v/>
      </c>
      <c r="C1968" s="33" t="str">
        <f>IF(AND(TimeSpend[[#This Row],[Personnel number]]&lt;&gt;"",TimeSpend[[#This Row],[Date]]&lt;&gt;""),SUBSTITUTE(TimeSpend[[#This Row],[Hours]],",","."),"")</f>
        <v/>
      </c>
      <c r="D1968" t="str">
        <f>IF(AND(TimeSpend[[#This Row],[Personnel number]]&lt;&gt;"",TimeSpend[[#This Row],[Date]]&lt;&gt;""),TimeSpend[[#This Row],[Network]],"")</f>
        <v/>
      </c>
      <c r="E1968" t="str">
        <f>IF(AND(TimeSpend[[#This Row],[Personnel number]]&lt;&gt;"",TimeSpend[[#This Row],[Date]]&lt;&gt;""),TimeSpend[[#This Row],[Network Description]],"")</f>
        <v/>
      </c>
      <c r="F1968" t="str">
        <f>IF(AND(TimeSpend[[#This Row],[Personnel number]]&lt;&gt;"",TimeSpend[[#This Row],[Date]]&lt;&gt;""),TimeSpend[[#This Row],[Activity]],"")</f>
        <v/>
      </c>
      <c r="G1968" t="str">
        <f>IF(AND(TimeSpend[[#This Row],[Personnel number]]&lt;&gt;"",TimeSpend[[#This Row],[Date]]&lt;&gt;""),TimeSpend[[#This Row],[Activity description]],"")</f>
        <v/>
      </c>
      <c r="H1968" s="36" t="str">
        <f>IF(AND(TimeSpend[[#This Row],[Personnel number]]&lt;&gt;"",TimeSpend[[#This Row],[Date]]&lt;&gt;""),TimeSpend[[#This Row],[Start Time]],"")</f>
        <v/>
      </c>
      <c r="I1968" s="36" t="str">
        <f>IF(AND(TimeSpend[[#This Row],[Personnel number]]&lt;&gt;"",TimeSpend[[#This Row],[Date]]&lt;&gt;""),TimeSpend[[#This Row],[End Time]],"")</f>
        <v/>
      </c>
      <c r="J1968" t="str">
        <f>IF(AND(TimeSpend[[#This Row],[Personnel number]]&lt;&gt;"",TimeSpend[[#This Row],[Date]]&lt;&gt;""),TimeSpend[[#This Row],[Location]],"")</f>
        <v/>
      </c>
      <c r="K1968" t="str">
        <f>IF(AND(TimeSpend[[#This Row],[Personnel number]]&lt;&gt;"",TimeSpend[[#This Row],[Date]]&lt;&gt;""),TimeSpend[[#This Row],[Task]],"")</f>
        <v/>
      </c>
      <c r="L1968" t="str">
        <f>IF(AND(TimeSpend[[#This Row],[Personnel number]]&lt;&gt;"",TimeSpend[[#This Row],[Date]]&lt;&gt;""),Utilization!$J$2,"")</f>
        <v/>
      </c>
      <c r="M1968" t="str">
        <f>IF(AND(TimeSpend[[#This Row],[Personnel number]]&lt;&gt;"",TimeSpend[[#This Row],[Date]]&lt;&gt;""),TimeSpend[[#This Row],[Employee Name]],"")</f>
        <v/>
      </c>
      <c r="N1968" t="str">
        <f t="shared" si="60"/>
        <v/>
      </c>
      <c r="O1968" t="str">
        <f t="shared" si="61"/>
        <v/>
      </c>
      <c r="P1968" t="str">
        <f>IF(D1968&lt;&gt;"",VLOOKUP(D1968,Projects!B:C,2,0),"")</f>
        <v/>
      </c>
    </row>
    <row r="1969" spans="1:16" x14ac:dyDescent="0.25">
      <c r="A1969" t="str">
        <f>UPPER(IF(AND(TimeSpend[[#This Row],[Personnel number]]&lt;&gt;"",TimeSpend[[#This Row],[Date]]&lt;&gt;""),TimeSpend[[#This Row],[Personnel number]],""))</f>
        <v/>
      </c>
      <c r="B1969" s="85" t="str">
        <f>IF(AND(TimeSpend[[#This Row],[Personnel number]]&lt;&gt;"",TimeSpend[[#This Row],[Date]]&lt;&gt;""),TEXT(TimeSpend[[#This Row],[Date]],"[$-409]yyyyMMdd"),"")</f>
        <v/>
      </c>
      <c r="C1969" s="33" t="str">
        <f>IF(AND(TimeSpend[[#This Row],[Personnel number]]&lt;&gt;"",TimeSpend[[#This Row],[Date]]&lt;&gt;""),SUBSTITUTE(TimeSpend[[#This Row],[Hours]],",","."),"")</f>
        <v/>
      </c>
      <c r="D1969" t="str">
        <f>IF(AND(TimeSpend[[#This Row],[Personnel number]]&lt;&gt;"",TimeSpend[[#This Row],[Date]]&lt;&gt;""),TimeSpend[[#This Row],[Network]],"")</f>
        <v/>
      </c>
      <c r="E1969" t="str">
        <f>IF(AND(TimeSpend[[#This Row],[Personnel number]]&lt;&gt;"",TimeSpend[[#This Row],[Date]]&lt;&gt;""),TimeSpend[[#This Row],[Network Description]],"")</f>
        <v/>
      </c>
      <c r="F1969" t="str">
        <f>IF(AND(TimeSpend[[#This Row],[Personnel number]]&lt;&gt;"",TimeSpend[[#This Row],[Date]]&lt;&gt;""),TimeSpend[[#This Row],[Activity]],"")</f>
        <v/>
      </c>
      <c r="G1969" t="str">
        <f>IF(AND(TimeSpend[[#This Row],[Personnel number]]&lt;&gt;"",TimeSpend[[#This Row],[Date]]&lt;&gt;""),TimeSpend[[#This Row],[Activity description]],"")</f>
        <v/>
      </c>
      <c r="H1969" s="36" t="str">
        <f>IF(AND(TimeSpend[[#This Row],[Personnel number]]&lt;&gt;"",TimeSpend[[#This Row],[Date]]&lt;&gt;""),TimeSpend[[#This Row],[Start Time]],"")</f>
        <v/>
      </c>
      <c r="I1969" s="36" t="str">
        <f>IF(AND(TimeSpend[[#This Row],[Personnel number]]&lt;&gt;"",TimeSpend[[#This Row],[Date]]&lt;&gt;""),TimeSpend[[#This Row],[End Time]],"")</f>
        <v/>
      </c>
      <c r="J1969" t="str">
        <f>IF(AND(TimeSpend[[#This Row],[Personnel number]]&lt;&gt;"",TimeSpend[[#This Row],[Date]]&lt;&gt;""),TimeSpend[[#This Row],[Location]],"")</f>
        <v/>
      </c>
      <c r="K1969" t="str">
        <f>IF(AND(TimeSpend[[#This Row],[Personnel number]]&lt;&gt;"",TimeSpend[[#This Row],[Date]]&lt;&gt;""),TimeSpend[[#This Row],[Task]],"")</f>
        <v/>
      </c>
      <c r="L1969" t="str">
        <f>IF(AND(TimeSpend[[#This Row],[Personnel number]]&lt;&gt;"",TimeSpend[[#This Row],[Date]]&lt;&gt;""),Utilization!$J$2,"")</f>
        <v/>
      </c>
      <c r="M1969" t="str">
        <f>IF(AND(TimeSpend[[#This Row],[Personnel number]]&lt;&gt;"",TimeSpend[[#This Row],[Date]]&lt;&gt;""),TimeSpend[[#This Row],[Employee Name]],"")</f>
        <v/>
      </c>
      <c r="N1969" t="str">
        <f t="shared" si="60"/>
        <v/>
      </c>
      <c r="O1969" t="str">
        <f t="shared" si="61"/>
        <v/>
      </c>
      <c r="P1969" t="str">
        <f>IF(D1969&lt;&gt;"",VLOOKUP(D1969,Projects!B:C,2,0),"")</f>
        <v/>
      </c>
    </row>
    <row r="1970" spans="1:16" x14ac:dyDescent="0.25">
      <c r="A1970" t="str">
        <f>UPPER(IF(AND(TimeSpend[[#This Row],[Personnel number]]&lt;&gt;"",TimeSpend[[#This Row],[Date]]&lt;&gt;""),TimeSpend[[#This Row],[Personnel number]],""))</f>
        <v/>
      </c>
      <c r="B1970" s="85" t="str">
        <f>IF(AND(TimeSpend[[#This Row],[Personnel number]]&lt;&gt;"",TimeSpend[[#This Row],[Date]]&lt;&gt;""),TEXT(TimeSpend[[#This Row],[Date]],"[$-409]yyyyMMdd"),"")</f>
        <v/>
      </c>
      <c r="C1970" s="33" t="str">
        <f>IF(AND(TimeSpend[[#This Row],[Personnel number]]&lt;&gt;"",TimeSpend[[#This Row],[Date]]&lt;&gt;""),SUBSTITUTE(TimeSpend[[#This Row],[Hours]],",","."),"")</f>
        <v/>
      </c>
      <c r="D1970" t="str">
        <f>IF(AND(TimeSpend[[#This Row],[Personnel number]]&lt;&gt;"",TimeSpend[[#This Row],[Date]]&lt;&gt;""),TimeSpend[[#This Row],[Network]],"")</f>
        <v/>
      </c>
      <c r="E1970" t="str">
        <f>IF(AND(TimeSpend[[#This Row],[Personnel number]]&lt;&gt;"",TimeSpend[[#This Row],[Date]]&lt;&gt;""),TimeSpend[[#This Row],[Network Description]],"")</f>
        <v/>
      </c>
      <c r="F1970" t="str">
        <f>IF(AND(TimeSpend[[#This Row],[Personnel number]]&lt;&gt;"",TimeSpend[[#This Row],[Date]]&lt;&gt;""),TimeSpend[[#This Row],[Activity]],"")</f>
        <v/>
      </c>
      <c r="G1970" t="str">
        <f>IF(AND(TimeSpend[[#This Row],[Personnel number]]&lt;&gt;"",TimeSpend[[#This Row],[Date]]&lt;&gt;""),TimeSpend[[#This Row],[Activity description]],"")</f>
        <v/>
      </c>
      <c r="H1970" s="36" t="str">
        <f>IF(AND(TimeSpend[[#This Row],[Personnel number]]&lt;&gt;"",TimeSpend[[#This Row],[Date]]&lt;&gt;""),TimeSpend[[#This Row],[Start Time]],"")</f>
        <v/>
      </c>
      <c r="I1970" s="36" t="str">
        <f>IF(AND(TimeSpend[[#This Row],[Personnel number]]&lt;&gt;"",TimeSpend[[#This Row],[Date]]&lt;&gt;""),TimeSpend[[#This Row],[End Time]],"")</f>
        <v/>
      </c>
      <c r="J1970" t="str">
        <f>IF(AND(TimeSpend[[#This Row],[Personnel number]]&lt;&gt;"",TimeSpend[[#This Row],[Date]]&lt;&gt;""),TimeSpend[[#This Row],[Location]],"")</f>
        <v/>
      </c>
      <c r="K1970" t="str">
        <f>IF(AND(TimeSpend[[#This Row],[Personnel number]]&lt;&gt;"",TimeSpend[[#This Row],[Date]]&lt;&gt;""),TimeSpend[[#This Row],[Task]],"")</f>
        <v/>
      </c>
      <c r="L1970" t="str">
        <f>IF(AND(TimeSpend[[#This Row],[Personnel number]]&lt;&gt;"",TimeSpend[[#This Row],[Date]]&lt;&gt;""),Utilization!$J$2,"")</f>
        <v/>
      </c>
      <c r="M1970" t="str">
        <f>IF(AND(TimeSpend[[#This Row],[Personnel number]]&lt;&gt;"",TimeSpend[[#This Row],[Date]]&lt;&gt;""),TimeSpend[[#This Row],[Employee Name]],"")</f>
        <v/>
      </c>
      <c r="N1970" t="str">
        <f t="shared" si="60"/>
        <v/>
      </c>
      <c r="O1970" t="str">
        <f t="shared" si="61"/>
        <v/>
      </c>
      <c r="P1970" t="str">
        <f>IF(D1970&lt;&gt;"",VLOOKUP(D1970,Projects!B:C,2,0),"")</f>
        <v/>
      </c>
    </row>
    <row r="1971" spans="1:16" x14ac:dyDescent="0.25">
      <c r="A1971" t="str">
        <f>UPPER(IF(AND(TimeSpend[[#This Row],[Personnel number]]&lt;&gt;"",TimeSpend[[#This Row],[Date]]&lt;&gt;""),TimeSpend[[#This Row],[Personnel number]],""))</f>
        <v/>
      </c>
      <c r="B1971" s="85" t="str">
        <f>IF(AND(TimeSpend[[#This Row],[Personnel number]]&lt;&gt;"",TimeSpend[[#This Row],[Date]]&lt;&gt;""),TEXT(TimeSpend[[#This Row],[Date]],"[$-409]yyyyMMdd"),"")</f>
        <v/>
      </c>
      <c r="C1971" s="33" t="str">
        <f>IF(AND(TimeSpend[[#This Row],[Personnel number]]&lt;&gt;"",TimeSpend[[#This Row],[Date]]&lt;&gt;""),SUBSTITUTE(TimeSpend[[#This Row],[Hours]],",","."),"")</f>
        <v/>
      </c>
      <c r="D1971" t="str">
        <f>IF(AND(TimeSpend[[#This Row],[Personnel number]]&lt;&gt;"",TimeSpend[[#This Row],[Date]]&lt;&gt;""),TimeSpend[[#This Row],[Network]],"")</f>
        <v/>
      </c>
      <c r="E1971" t="str">
        <f>IF(AND(TimeSpend[[#This Row],[Personnel number]]&lt;&gt;"",TimeSpend[[#This Row],[Date]]&lt;&gt;""),TimeSpend[[#This Row],[Network Description]],"")</f>
        <v/>
      </c>
      <c r="F1971" t="str">
        <f>IF(AND(TimeSpend[[#This Row],[Personnel number]]&lt;&gt;"",TimeSpend[[#This Row],[Date]]&lt;&gt;""),TimeSpend[[#This Row],[Activity]],"")</f>
        <v/>
      </c>
      <c r="G1971" t="str">
        <f>IF(AND(TimeSpend[[#This Row],[Personnel number]]&lt;&gt;"",TimeSpend[[#This Row],[Date]]&lt;&gt;""),TimeSpend[[#This Row],[Activity description]],"")</f>
        <v/>
      </c>
      <c r="H1971" s="36" t="str">
        <f>IF(AND(TimeSpend[[#This Row],[Personnel number]]&lt;&gt;"",TimeSpend[[#This Row],[Date]]&lt;&gt;""),TimeSpend[[#This Row],[Start Time]],"")</f>
        <v/>
      </c>
      <c r="I1971" s="36" t="str">
        <f>IF(AND(TimeSpend[[#This Row],[Personnel number]]&lt;&gt;"",TimeSpend[[#This Row],[Date]]&lt;&gt;""),TimeSpend[[#This Row],[End Time]],"")</f>
        <v/>
      </c>
      <c r="J1971" t="str">
        <f>IF(AND(TimeSpend[[#This Row],[Personnel number]]&lt;&gt;"",TimeSpend[[#This Row],[Date]]&lt;&gt;""),TimeSpend[[#This Row],[Location]],"")</f>
        <v/>
      </c>
      <c r="K1971" t="str">
        <f>IF(AND(TimeSpend[[#This Row],[Personnel number]]&lt;&gt;"",TimeSpend[[#This Row],[Date]]&lt;&gt;""),TimeSpend[[#This Row],[Task]],"")</f>
        <v/>
      </c>
      <c r="L1971" t="str">
        <f>IF(AND(TimeSpend[[#This Row],[Personnel number]]&lt;&gt;"",TimeSpend[[#This Row],[Date]]&lt;&gt;""),Utilization!$J$2,"")</f>
        <v/>
      </c>
      <c r="M1971" t="str">
        <f>IF(AND(TimeSpend[[#This Row],[Personnel number]]&lt;&gt;"",TimeSpend[[#This Row],[Date]]&lt;&gt;""),TimeSpend[[#This Row],[Employee Name]],"")</f>
        <v/>
      </c>
      <c r="N1971" t="str">
        <f t="shared" si="60"/>
        <v/>
      </c>
      <c r="O1971" t="str">
        <f t="shared" si="61"/>
        <v/>
      </c>
      <c r="P1971" t="str">
        <f>IF(D1971&lt;&gt;"",VLOOKUP(D1971,Projects!B:C,2,0),"")</f>
        <v/>
      </c>
    </row>
    <row r="1972" spans="1:16" x14ac:dyDescent="0.25">
      <c r="A1972" t="str">
        <f>UPPER(IF(AND(TimeSpend[[#This Row],[Personnel number]]&lt;&gt;"",TimeSpend[[#This Row],[Date]]&lt;&gt;""),TimeSpend[[#This Row],[Personnel number]],""))</f>
        <v/>
      </c>
      <c r="B1972" s="85" t="str">
        <f>IF(AND(TimeSpend[[#This Row],[Personnel number]]&lt;&gt;"",TimeSpend[[#This Row],[Date]]&lt;&gt;""),TEXT(TimeSpend[[#This Row],[Date]],"[$-409]yyyyMMdd"),"")</f>
        <v/>
      </c>
      <c r="C1972" s="33" t="str">
        <f>IF(AND(TimeSpend[[#This Row],[Personnel number]]&lt;&gt;"",TimeSpend[[#This Row],[Date]]&lt;&gt;""),SUBSTITUTE(TimeSpend[[#This Row],[Hours]],",","."),"")</f>
        <v/>
      </c>
      <c r="D1972" t="str">
        <f>IF(AND(TimeSpend[[#This Row],[Personnel number]]&lt;&gt;"",TimeSpend[[#This Row],[Date]]&lt;&gt;""),TimeSpend[[#This Row],[Network]],"")</f>
        <v/>
      </c>
      <c r="E1972" t="str">
        <f>IF(AND(TimeSpend[[#This Row],[Personnel number]]&lt;&gt;"",TimeSpend[[#This Row],[Date]]&lt;&gt;""),TimeSpend[[#This Row],[Network Description]],"")</f>
        <v/>
      </c>
      <c r="F1972" t="str">
        <f>IF(AND(TimeSpend[[#This Row],[Personnel number]]&lt;&gt;"",TimeSpend[[#This Row],[Date]]&lt;&gt;""),TimeSpend[[#This Row],[Activity]],"")</f>
        <v/>
      </c>
      <c r="G1972" t="str">
        <f>IF(AND(TimeSpend[[#This Row],[Personnel number]]&lt;&gt;"",TimeSpend[[#This Row],[Date]]&lt;&gt;""),TimeSpend[[#This Row],[Activity description]],"")</f>
        <v/>
      </c>
      <c r="H1972" s="36" t="str">
        <f>IF(AND(TimeSpend[[#This Row],[Personnel number]]&lt;&gt;"",TimeSpend[[#This Row],[Date]]&lt;&gt;""),TimeSpend[[#This Row],[Start Time]],"")</f>
        <v/>
      </c>
      <c r="I1972" s="36" t="str">
        <f>IF(AND(TimeSpend[[#This Row],[Personnel number]]&lt;&gt;"",TimeSpend[[#This Row],[Date]]&lt;&gt;""),TimeSpend[[#This Row],[End Time]],"")</f>
        <v/>
      </c>
      <c r="J1972" t="str">
        <f>IF(AND(TimeSpend[[#This Row],[Personnel number]]&lt;&gt;"",TimeSpend[[#This Row],[Date]]&lt;&gt;""),TimeSpend[[#This Row],[Location]],"")</f>
        <v/>
      </c>
      <c r="K1972" t="str">
        <f>IF(AND(TimeSpend[[#This Row],[Personnel number]]&lt;&gt;"",TimeSpend[[#This Row],[Date]]&lt;&gt;""),TimeSpend[[#This Row],[Task]],"")</f>
        <v/>
      </c>
      <c r="L1972" t="str">
        <f>IF(AND(TimeSpend[[#This Row],[Personnel number]]&lt;&gt;"",TimeSpend[[#This Row],[Date]]&lt;&gt;""),Utilization!$J$2,"")</f>
        <v/>
      </c>
      <c r="M1972" t="str">
        <f>IF(AND(TimeSpend[[#This Row],[Personnel number]]&lt;&gt;"",TimeSpend[[#This Row],[Date]]&lt;&gt;""),TimeSpend[[#This Row],[Employee Name]],"")</f>
        <v/>
      </c>
      <c r="N1972" t="str">
        <f t="shared" si="60"/>
        <v/>
      </c>
      <c r="O1972" t="str">
        <f t="shared" si="61"/>
        <v/>
      </c>
      <c r="P1972" t="str">
        <f>IF(D1972&lt;&gt;"",VLOOKUP(D1972,Projects!B:C,2,0),"")</f>
        <v/>
      </c>
    </row>
    <row r="1973" spans="1:16" x14ac:dyDescent="0.25">
      <c r="A1973" t="str">
        <f>UPPER(IF(AND(TimeSpend[[#This Row],[Personnel number]]&lt;&gt;"",TimeSpend[[#This Row],[Date]]&lt;&gt;""),TimeSpend[[#This Row],[Personnel number]],""))</f>
        <v/>
      </c>
      <c r="B1973" s="85" t="str">
        <f>IF(AND(TimeSpend[[#This Row],[Personnel number]]&lt;&gt;"",TimeSpend[[#This Row],[Date]]&lt;&gt;""),TEXT(TimeSpend[[#This Row],[Date]],"[$-409]yyyyMMdd"),"")</f>
        <v/>
      </c>
      <c r="C1973" s="33" t="str">
        <f>IF(AND(TimeSpend[[#This Row],[Personnel number]]&lt;&gt;"",TimeSpend[[#This Row],[Date]]&lt;&gt;""),SUBSTITUTE(TimeSpend[[#This Row],[Hours]],",","."),"")</f>
        <v/>
      </c>
      <c r="D1973" t="str">
        <f>IF(AND(TimeSpend[[#This Row],[Personnel number]]&lt;&gt;"",TimeSpend[[#This Row],[Date]]&lt;&gt;""),TimeSpend[[#This Row],[Network]],"")</f>
        <v/>
      </c>
      <c r="E1973" t="str">
        <f>IF(AND(TimeSpend[[#This Row],[Personnel number]]&lt;&gt;"",TimeSpend[[#This Row],[Date]]&lt;&gt;""),TimeSpend[[#This Row],[Network Description]],"")</f>
        <v/>
      </c>
      <c r="F1973" t="str">
        <f>IF(AND(TimeSpend[[#This Row],[Personnel number]]&lt;&gt;"",TimeSpend[[#This Row],[Date]]&lt;&gt;""),TimeSpend[[#This Row],[Activity]],"")</f>
        <v/>
      </c>
      <c r="G1973" t="str">
        <f>IF(AND(TimeSpend[[#This Row],[Personnel number]]&lt;&gt;"",TimeSpend[[#This Row],[Date]]&lt;&gt;""),TimeSpend[[#This Row],[Activity description]],"")</f>
        <v/>
      </c>
      <c r="H1973" s="36" t="str">
        <f>IF(AND(TimeSpend[[#This Row],[Personnel number]]&lt;&gt;"",TimeSpend[[#This Row],[Date]]&lt;&gt;""),TimeSpend[[#This Row],[Start Time]],"")</f>
        <v/>
      </c>
      <c r="I1973" s="36" t="str">
        <f>IF(AND(TimeSpend[[#This Row],[Personnel number]]&lt;&gt;"",TimeSpend[[#This Row],[Date]]&lt;&gt;""),TimeSpend[[#This Row],[End Time]],"")</f>
        <v/>
      </c>
      <c r="J1973" t="str">
        <f>IF(AND(TimeSpend[[#This Row],[Personnel number]]&lt;&gt;"",TimeSpend[[#This Row],[Date]]&lt;&gt;""),TimeSpend[[#This Row],[Location]],"")</f>
        <v/>
      </c>
      <c r="K1973" t="str">
        <f>IF(AND(TimeSpend[[#This Row],[Personnel number]]&lt;&gt;"",TimeSpend[[#This Row],[Date]]&lt;&gt;""),TimeSpend[[#This Row],[Task]],"")</f>
        <v/>
      </c>
      <c r="L1973" t="str">
        <f>IF(AND(TimeSpend[[#This Row],[Personnel number]]&lt;&gt;"",TimeSpend[[#This Row],[Date]]&lt;&gt;""),Utilization!$J$2,"")</f>
        <v/>
      </c>
      <c r="M1973" t="str">
        <f>IF(AND(TimeSpend[[#This Row],[Personnel number]]&lt;&gt;"",TimeSpend[[#This Row],[Date]]&lt;&gt;""),TimeSpend[[#This Row],[Employee Name]],"")</f>
        <v/>
      </c>
      <c r="N1973" t="str">
        <f t="shared" si="60"/>
        <v/>
      </c>
      <c r="O1973" t="str">
        <f t="shared" si="61"/>
        <v/>
      </c>
      <c r="P1973" t="str">
        <f>IF(D1973&lt;&gt;"",VLOOKUP(D1973,Projects!B:C,2,0),"")</f>
        <v/>
      </c>
    </row>
    <row r="1974" spans="1:16" x14ac:dyDescent="0.25">
      <c r="A1974" t="str">
        <f>UPPER(IF(AND(TimeSpend[[#This Row],[Personnel number]]&lt;&gt;"",TimeSpend[[#This Row],[Date]]&lt;&gt;""),TimeSpend[[#This Row],[Personnel number]],""))</f>
        <v/>
      </c>
      <c r="B1974" s="85" t="str">
        <f>IF(AND(TimeSpend[[#This Row],[Personnel number]]&lt;&gt;"",TimeSpend[[#This Row],[Date]]&lt;&gt;""),TEXT(TimeSpend[[#This Row],[Date]],"[$-409]yyyyMMdd"),"")</f>
        <v/>
      </c>
      <c r="C1974" s="33" t="str">
        <f>IF(AND(TimeSpend[[#This Row],[Personnel number]]&lt;&gt;"",TimeSpend[[#This Row],[Date]]&lt;&gt;""),SUBSTITUTE(TimeSpend[[#This Row],[Hours]],",","."),"")</f>
        <v/>
      </c>
      <c r="D1974" t="str">
        <f>IF(AND(TimeSpend[[#This Row],[Personnel number]]&lt;&gt;"",TimeSpend[[#This Row],[Date]]&lt;&gt;""),TimeSpend[[#This Row],[Network]],"")</f>
        <v/>
      </c>
      <c r="E1974" t="str">
        <f>IF(AND(TimeSpend[[#This Row],[Personnel number]]&lt;&gt;"",TimeSpend[[#This Row],[Date]]&lt;&gt;""),TimeSpend[[#This Row],[Network Description]],"")</f>
        <v/>
      </c>
      <c r="F1974" t="str">
        <f>IF(AND(TimeSpend[[#This Row],[Personnel number]]&lt;&gt;"",TimeSpend[[#This Row],[Date]]&lt;&gt;""),TimeSpend[[#This Row],[Activity]],"")</f>
        <v/>
      </c>
      <c r="G1974" t="str">
        <f>IF(AND(TimeSpend[[#This Row],[Personnel number]]&lt;&gt;"",TimeSpend[[#This Row],[Date]]&lt;&gt;""),TimeSpend[[#This Row],[Activity description]],"")</f>
        <v/>
      </c>
      <c r="H1974" s="36" t="str">
        <f>IF(AND(TimeSpend[[#This Row],[Personnel number]]&lt;&gt;"",TimeSpend[[#This Row],[Date]]&lt;&gt;""),TimeSpend[[#This Row],[Start Time]],"")</f>
        <v/>
      </c>
      <c r="I1974" s="36" t="str">
        <f>IF(AND(TimeSpend[[#This Row],[Personnel number]]&lt;&gt;"",TimeSpend[[#This Row],[Date]]&lt;&gt;""),TimeSpend[[#This Row],[End Time]],"")</f>
        <v/>
      </c>
      <c r="J1974" t="str">
        <f>IF(AND(TimeSpend[[#This Row],[Personnel number]]&lt;&gt;"",TimeSpend[[#This Row],[Date]]&lt;&gt;""),TimeSpend[[#This Row],[Location]],"")</f>
        <v/>
      </c>
      <c r="K1974" t="str">
        <f>IF(AND(TimeSpend[[#This Row],[Personnel number]]&lt;&gt;"",TimeSpend[[#This Row],[Date]]&lt;&gt;""),TimeSpend[[#This Row],[Task]],"")</f>
        <v/>
      </c>
      <c r="L1974" t="str">
        <f>IF(AND(TimeSpend[[#This Row],[Personnel number]]&lt;&gt;"",TimeSpend[[#This Row],[Date]]&lt;&gt;""),Utilization!$J$2,"")</f>
        <v/>
      </c>
      <c r="M1974" t="str">
        <f>IF(AND(TimeSpend[[#This Row],[Personnel number]]&lt;&gt;"",TimeSpend[[#This Row],[Date]]&lt;&gt;""),TimeSpend[[#This Row],[Employee Name]],"")</f>
        <v/>
      </c>
      <c r="N1974" t="str">
        <f t="shared" si="60"/>
        <v/>
      </c>
      <c r="O1974" t="str">
        <f t="shared" si="61"/>
        <v/>
      </c>
      <c r="P1974" t="str">
        <f>IF(D1974&lt;&gt;"",VLOOKUP(D1974,Projects!B:C,2,0),"")</f>
        <v/>
      </c>
    </row>
    <row r="1975" spans="1:16" x14ac:dyDescent="0.25">
      <c r="A1975" t="str">
        <f>UPPER(IF(AND(TimeSpend[[#This Row],[Personnel number]]&lt;&gt;"",TimeSpend[[#This Row],[Date]]&lt;&gt;""),TimeSpend[[#This Row],[Personnel number]],""))</f>
        <v/>
      </c>
      <c r="B1975" s="85" t="str">
        <f>IF(AND(TimeSpend[[#This Row],[Personnel number]]&lt;&gt;"",TimeSpend[[#This Row],[Date]]&lt;&gt;""),TEXT(TimeSpend[[#This Row],[Date]],"[$-409]yyyyMMdd"),"")</f>
        <v/>
      </c>
      <c r="C1975" s="33" t="str">
        <f>IF(AND(TimeSpend[[#This Row],[Personnel number]]&lt;&gt;"",TimeSpend[[#This Row],[Date]]&lt;&gt;""),SUBSTITUTE(TimeSpend[[#This Row],[Hours]],",","."),"")</f>
        <v/>
      </c>
      <c r="D1975" t="str">
        <f>IF(AND(TimeSpend[[#This Row],[Personnel number]]&lt;&gt;"",TimeSpend[[#This Row],[Date]]&lt;&gt;""),TimeSpend[[#This Row],[Network]],"")</f>
        <v/>
      </c>
      <c r="E1975" t="str">
        <f>IF(AND(TimeSpend[[#This Row],[Personnel number]]&lt;&gt;"",TimeSpend[[#This Row],[Date]]&lt;&gt;""),TimeSpend[[#This Row],[Network Description]],"")</f>
        <v/>
      </c>
      <c r="F1975" t="str">
        <f>IF(AND(TimeSpend[[#This Row],[Personnel number]]&lt;&gt;"",TimeSpend[[#This Row],[Date]]&lt;&gt;""),TimeSpend[[#This Row],[Activity]],"")</f>
        <v/>
      </c>
      <c r="G1975" t="str">
        <f>IF(AND(TimeSpend[[#This Row],[Personnel number]]&lt;&gt;"",TimeSpend[[#This Row],[Date]]&lt;&gt;""),TimeSpend[[#This Row],[Activity description]],"")</f>
        <v/>
      </c>
      <c r="H1975" s="36" t="str">
        <f>IF(AND(TimeSpend[[#This Row],[Personnel number]]&lt;&gt;"",TimeSpend[[#This Row],[Date]]&lt;&gt;""),TimeSpend[[#This Row],[Start Time]],"")</f>
        <v/>
      </c>
      <c r="I1975" s="36" t="str">
        <f>IF(AND(TimeSpend[[#This Row],[Personnel number]]&lt;&gt;"",TimeSpend[[#This Row],[Date]]&lt;&gt;""),TimeSpend[[#This Row],[End Time]],"")</f>
        <v/>
      </c>
      <c r="J1975" t="str">
        <f>IF(AND(TimeSpend[[#This Row],[Personnel number]]&lt;&gt;"",TimeSpend[[#This Row],[Date]]&lt;&gt;""),TimeSpend[[#This Row],[Location]],"")</f>
        <v/>
      </c>
      <c r="K1975" t="str">
        <f>IF(AND(TimeSpend[[#This Row],[Personnel number]]&lt;&gt;"",TimeSpend[[#This Row],[Date]]&lt;&gt;""),TimeSpend[[#This Row],[Task]],"")</f>
        <v/>
      </c>
      <c r="L1975" t="str">
        <f>IF(AND(TimeSpend[[#This Row],[Personnel number]]&lt;&gt;"",TimeSpend[[#This Row],[Date]]&lt;&gt;""),Utilization!$J$2,"")</f>
        <v/>
      </c>
      <c r="M1975" t="str">
        <f>IF(AND(TimeSpend[[#This Row],[Personnel number]]&lt;&gt;"",TimeSpend[[#This Row],[Date]]&lt;&gt;""),TimeSpend[[#This Row],[Employee Name]],"")</f>
        <v/>
      </c>
      <c r="N1975" t="str">
        <f t="shared" si="60"/>
        <v/>
      </c>
      <c r="O1975" t="str">
        <f t="shared" si="61"/>
        <v/>
      </c>
      <c r="P1975" t="str">
        <f>IF(D1975&lt;&gt;"",VLOOKUP(D1975,Projects!B:C,2,0),"")</f>
        <v/>
      </c>
    </row>
    <row r="1976" spans="1:16" x14ac:dyDescent="0.25">
      <c r="A1976" t="str">
        <f>UPPER(IF(AND(TimeSpend[[#This Row],[Personnel number]]&lt;&gt;"",TimeSpend[[#This Row],[Date]]&lt;&gt;""),TimeSpend[[#This Row],[Personnel number]],""))</f>
        <v/>
      </c>
      <c r="B1976" s="85" t="str">
        <f>IF(AND(TimeSpend[[#This Row],[Personnel number]]&lt;&gt;"",TimeSpend[[#This Row],[Date]]&lt;&gt;""),TEXT(TimeSpend[[#This Row],[Date]],"[$-409]yyyyMMdd"),"")</f>
        <v/>
      </c>
      <c r="C1976" s="33" t="str">
        <f>IF(AND(TimeSpend[[#This Row],[Personnel number]]&lt;&gt;"",TimeSpend[[#This Row],[Date]]&lt;&gt;""),SUBSTITUTE(TimeSpend[[#This Row],[Hours]],",","."),"")</f>
        <v/>
      </c>
      <c r="D1976" t="str">
        <f>IF(AND(TimeSpend[[#This Row],[Personnel number]]&lt;&gt;"",TimeSpend[[#This Row],[Date]]&lt;&gt;""),TimeSpend[[#This Row],[Network]],"")</f>
        <v/>
      </c>
      <c r="E1976" t="str">
        <f>IF(AND(TimeSpend[[#This Row],[Personnel number]]&lt;&gt;"",TimeSpend[[#This Row],[Date]]&lt;&gt;""),TimeSpend[[#This Row],[Network Description]],"")</f>
        <v/>
      </c>
      <c r="F1976" t="str">
        <f>IF(AND(TimeSpend[[#This Row],[Personnel number]]&lt;&gt;"",TimeSpend[[#This Row],[Date]]&lt;&gt;""),TimeSpend[[#This Row],[Activity]],"")</f>
        <v/>
      </c>
      <c r="G1976" t="str">
        <f>IF(AND(TimeSpend[[#This Row],[Personnel number]]&lt;&gt;"",TimeSpend[[#This Row],[Date]]&lt;&gt;""),TimeSpend[[#This Row],[Activity description]],"")</f>
        <v/>
      </c>
      <c r="H1976" s="36" t="str">
        <f>IF(AND(TimeSpend[[#This Row],[Personnel number]]&lt;&gt;"",TimeSpend[[#This Row],[Date]]&lt;&gt;""),TimeSpend[[#This Row],[Start Time]],"")</f>
        <v/>
      </c>
      <c r="I1976" s="36" t="str">
        <f>IF(AND(TimeSpend[[#This Row],[Personnel number]]&lt;&gt;"",TimeSpend[[#This Row],[Date]]&lt;&gt;""),TimeSpend[[#This Row],[End Time]],"")</f>
        <v/>
      </c>
      <c r="J1976" t="str">
        <f>IF(AND(TimeSpend[[#This Row],[Personnel number]]&lt;&gt;"",TimeSpend[[#This Row],[Date]]&lt;&gt;""),TimeSpend[[#This Row],[Location]],"")</f>
        <v/>
      </c>
      <c r="K1976" t="str">
        <f>IF(AND(TimeSpend[[#This Row],[Personnel number]]&lt;&gt;"",TimeSpend[[#This Row],[Date]]&lt;&gt;""),TimeSpend[[#This Row],[Task]],"")</f>
        <v/>
      </c>
      <c r="L1976" t="str">
        <f>IF(AND(TimeSpend[[#This Row],[Personnel number]]&lt;&gt;"",TimeSpend[[#This Row],[Date]]&lt;&gt;""),Utilization!$J$2,"")</f>
        <v/>
      </c>
      <c r="M1976" t="str">
        <f>IF(AND(TimeSpend[[#This Row],[Personnel number]]&lt;&gt;"",TimeSpend[[#This Row],[Date]]&lt;&gt;""),TimeSpend[[#This Row],[Employee Name]],"")</f>
        <v/>
      </c>
      <c r="N1976" t="str">
        <f t="shared" si="60"/>
        <v/>
      </c>
      <c r="O1976" t="str">
        <f t="shared" si="61"/>
        <v/>
      </c>
      <c r="P1976" t="str">
        <f>IF(D1976&lt;&gt;"",VLOOKUP(D1976,Projects!B:C,2,0),"")</f>
        <v/>
      </c>
    </row>
    <row r="1977" spans="1:16" x14ac:dyDescent="0.25">
      <c r="A1977" t="str">
        <f>UPPER(IF(AND(TimeSpend[[#This Row],[Personnel number]]&lt;&gt;"",TimeSpend[[#This Row],[Date]]&lt;&gt;""),TimeSpend[[#This Row],[Personnel number]],""))</f>
        <v/>
      </c>
      <c r="B1977" s="85" t="str">
        <f>IF(AND(TimeSpend[[#This Row],[Personnel number]]&lt;&gt;"",TimeSpend[[#This Row],[Date]]&lt;&gt;""),TEXT(TimeSpend[[#This Row],[Date]],"[$-409]yyyyMMdd"),"")</f>
        <v/>
      </c>
      <c r="C1977" s="33" t="str">
        <f>IF(AND(TimeSpend[[#This Row],[Personnel number]]&lt;&gt;"",TimeSpend[[#This Row],[Date]]&lt;&gt;""),SUBSTITUTE(TimeSpend[[#This Row],[Hours]],",","."),"")</f>
        <v/>
      </c>
      <c r="D1977" t="str">
        <f>IF(AND(TimeSpend[[#This Row],[Personnel number]]&lt;&gt;"",TimeSpend[[#This Row],[Date]]&lt;&gt;""),TimeSpend[[#This Row],[Network]],"")</f>
        <v/>
      </c>
      <c r="E1977" t="str">
        <f>IF(AND(TimeSpend[[#This Row],[Personnel number]]&lt;&gt;"",TimeSpend[[#This Row],[Date]]&lt;&gt;""),TimeSpend[[#This Row],[Network Description]],"")</f>
        <v/>
      </c>
      <c r="F1977" t="str">
        <f>IF(AND(TimeSpend[[#This Row],[Personnel number]]&lt;&gt;"",TimeSpend[[#This Row],[Date]]&lt;&gt;""),TimeSpend[[#This Row],[Activity]],"")</f>
        <v/>
      </c>
      <c r="G1977" t="str">
        <f>IF(AND(TimeSpend[[#This Row],[Personnel number]]&lt;&gt;"",TimeSpend[[#This Row],[Date]]&lt;&gt;""),TimeSpend[[#This Row],[Activity description]],"")</f>
        <v/>
      </c>
      <c r="H1977" s="36" t="str">
        <f>IF(AND(TimeSpend[[#This Row],[Personnel number]]&lt;&gt;"",TimeSpend[[#This Row],[Date]]&lt;&gt;""),TimeSpend[[#This Row],[Start Time]],"")</f>
        <v/>
      </c>
      <c r="I1977" s="36" t="str">
        <f>IF(AND(TimeSpend[[#This Row],[Personnel number]]&lt;&gt;"",TimeSpend[[#This Row],[Date]]&lt;&gt;""),TimeSpend[[#This Row],[End Time]],"")</f>
        <v/>
      </c>
      <c r="J1977" t="str">
        <f>IF(AND(TimeSpend[[#This Row],[Personnel number]]&lt;&gt;"",TimeSpend[[#This Row],[Date]]&lt;&gt;""),TimeSpend[[#This Row],[Location]],"")</f>
        <v/>
      </c>
      <c r="K1977" t="str">
        <f>IF(AND(TimeSpend[[#This Row],[Personnel number]]&lt;&gt;"",TimeSpend[[#This Row],[Date]]&lt;&gt;""),TimeSpend[[#This Row],[Task]],"")</f>
        <v/>
      </c>
      <c r="L1977" t="str">
        <f>IF(AND(TimeSpend[[#This Row],[Personnel number]]&lt;&gt;"",TimeSpend[[#This Row],[Date]]&lt;&gt;""),Utilization!$J$2,"")</f>
        <v/>
      </c>
      <c r="M1977" t="str">
        <f>IF(AND(TimeSpend[[#This Row],[Personnel number]]&lt;&gt;"",TimeSpend[[#This Row],[Date]]&lt;&gt;""),TimeSpend[[#This Row],[Employee Name]],"")</f>
        <v/>
      </c>
      <c r="N1977" t="str">
        <f t="shared" si="60"/>
        <v/>
      </c>
      <c r="O1977" t="str">
        <f t="shared" si="61"/>
        <v/>
      </c>
      <c r="P1977" t="str">
        <f>IF(D1977&lt;&gt;"",VLOOKUP(D1977,Projects!B:C,2,0),"")</f>
        <v/>
      </c>
    </row>
    <row r="1978" spans="1:16" x14ac:dyDescent="0.25">
      <c r="A1978" t="str">
        <f>UPPER(IF(AND(TimeSpend[[#This Row],[Personnel number]]&lt;&gt;"",TimeSpend[[#This Row],[Date]]&lt;&gt;""),TimeSpend[[#This Row],[Personnel number]],""))</f>
        <v/>
      </c>
      <c r="B1978" s="85" t="str">
        <f>IF(AND(TimeSpend[[#This Row],[Personnel number]]&lt;&gt;"",TimeSpend[[#This Row],[Date]]&lt;&gt;""),TEXT(TimeSpend[[#This Row],[Date]],"[$-409]yyyyMMdd"),"")</f>
        <v/>
      </c>
      <c r="C1978" s="33" t="str">
        <f>IF(AND(TimeSpend[[#This Row],[Personnel number]]&lt;&gt;"",TimeSpend[[#This Row],[Date]]&lt;&gt;""),SUBSTITUTE(TimeSpend[[#This Row],[Hours]],",","."),"")</f>
        <v/>
      </c>
      <c r="D1978" t="str">
        <f>IF(AND(TimeSpend[[#This Row],[Personnel number]]&lt;&gt;"",TimeSpend[[#This Row],[Date]]&lt;&gt;""),TimeSpend[[#This Row],[Network]],"")</f>
        <v/>
      </c>
      <c r="E1978" t="str">
        <f>IF(AND(TimeSpend[[#This Row],[Personnel number]]&lt;&gt;"",TimeSpend[[#This Row],[Date]]&lt;&gt;""),TimeSpend[[#This Row],[Network Description]],"")</f>
        <v/>
      </c>
      <c r="F1978" t="str">
        <f>IF(AND(TimeSpend[[#This Row],[Personnel number]]&lt;&gt;"",TimeSpend[[#This Row],[Date]]&lt;&gt;""),TimeSpend[[#This Row],[Activity]],"")</f>
        <v/>
      </c>
      <c r="G1978" t="str">
        <f>IF(AND(TimeSpend[[#This Row],[Personnel number]]&lt;&gt;"",TimeSpend[[#This Row],[Date]]&lt;&gt;""),TimeSpend[[#This Row],[Activity description]],"")</f>
        <v/>
      </c>
      <c r="H1978" s="36" t="str">
        <f>IF(AND(TimeSpend[[#This Row],[Personnel number]]&lt;&gt;"",TimeSpend[[#This Row],[Date]]&lt;&gt;""),TimeSpend[[#This Row],[Start Time]],"")</f>
        <v/>
      </c>
      <c r="I1978" s="36" t="str">
        <f>IF(AND(TimeSpend[[#This Row],[Personnel number]]&lt;&gt;"",TimeSpend[[#This Row],[Date]]&lt;&gt;""),TimeSpend[[#This Row],[End Time]],"")</f>
        <v/>
      </c>
      <c r="J1978" t="str">
        <f>IF(AND(TimeSpend[[#This Row],[Personnel number]]&lt;&gt;"",TimeSpend[[#This Row],[Date]]&lt;&gt;""),TimeSpend[[#This Row],[Location]],"")</f>
        <v/>
      </c>
      <c r="K1978" t="str">
        <f>IF(AND(TimeSpend[[#This Row],[Personnel number]]&lt;&gt;"",TimeSpend[[#This Row],[Date]]&lt;&gt;""),TimeSpend[[#This Row],[Task]],"")</f>
        <v/>
      </c>
      <c r="L1978" t="str">
        <f>IF(AND(TimeSpend[[#This Row],[Personnel number]]&lt;&gt;"",TimeSpend[[#This Row],[Date]]&lt;&gt;""),Utilization!$J$2,"")</f>
        <v/>
      </c>
      <c r="M1978" t="str">
        <f>IF(AND(TimeSpend[[#This Row],[Personnel number]]&lt;&gt;"",TimeSpend[[#This Row],[Date]]&lt;&gt;""),TimeSpend[[#This Row],[Employee Name]],"")</f>
        <v/>
      </c>
      <c r="N1978" t="str">
        <f t="shared" si="60"/>
        <v/>
      </c>
      <c r="O1978" t="str">
        <f t="shared" si="61"/>
        <v/>
      </c>
      <c r="P1978" t="str">
        <f>IF(D1978&lt;&gt;"",VLOOKUP(D1978,Projects!B:C,2,0),"")</f>
        <v/>
      </c>
    </row>
    <row r="1979" spans="1:16" x14ac:dyDescent="0.25">
      <c r="A1979" t="str">
        <f>UPPER(IF(AND(TimeSpend[[#This Row],[Personnel number]]&lt;&gt;"",TimeSpend[[#This Row],[Date]]&lt;&gt;""),TimeSpend[[#This Row],[Personnel number]],""))</f>
        <v/>
      </c>
      <c r="B1979" s="85" t="str">
        <f>IF(AND(TimeSpend[[#This Row],[Personnel number]]&lt;&gt;"",TimeSpend[[#This Row],[Date]]&lt;&gt;""),TEXT(TimeSpend[[#This Row],[Date]],"[$-409]yyyyMMdd"),"")</f>
        <v/>
      </c>
      <c r="C1979" s="33" t="str">
        <f>IF(AND(TimeSpend[[#This Row],[Personnel number]]&lt;&gt;"",TimeSpend[[#This Row],[Date]]&lt;&gt;""),SUBSTITUTE(TimeSpend[[#This Row],[Hours]],",","."),"")</f>
        <v/>
      </c>
      <c r="D1979" t="str">
        <f>IF(AND(TimeSpend[[#This Row],[Personnel number]]&lt;&gt;"",TimeSpend[[#This Row],[Date]]&lt;&gt;""),TimeSpend[[#This Row],[Network]],"")</f>
        <v/>
      </c>
      <c r="E1979" t="str">
        <f>IF(AND(TimeSpend[[#This Row],[Personnel number]]&lt;&gt;"",TimeSpend[[#This Row],[Date]]&lt;&gt;""),TimeSpend[[#This Row],[Network Description]],"")</f>
        <v/>
      </c>
      <c r="F1979" t="str">
        <f>IF(AND(TimeSpend[[#This Row],[Personnel number]]&lt;&gt;"",TimeSpend[[#This Row],[Date]]&lt;&gt;""),TimeSpend[[#This Row],[Activity]],"")</f>
        <v/>
      </c>
      <c r="G1979" t="str">
        <f>IF(AND(TimeSpend[[#This Row],[Personnel number]]&lt;&gt;"",TimeSpend[[#This Row],[Date]]&lt;&gt;""),TimeSpend[[#This Row],[Activity description]],"")</f>
        <v/>
      </c>
      <c r="H1979" s="36" t="str">
        <f>IF(AND(TimeSpend[[#This Row],[Personnel number]]&lt;&gt;"",TimeSpend[[#This Row],[Date]]&lt;&gt;""),TimeSpend[[#This Row],[Start Time]],"")</f>
        <v/>
      </c>
      <c r="I1979" s="36" t="str">
        <f>IF(AND(TimeSpend[[#This Row],[Personnel number]]&lt;&gt;"",TimeSpend[[#This Row],[Date]]&lt;&gt;""),TimeSpend[[#This Row],[End Time]],"")</f>
        <v/>
      </c>
      <c r="J1979" t="str">
        <f>IF(AND(TimeSpend[[#This Row],[Personnel number]]&lt;&gt;"",TimeSpend[[#This Row],[Date]]&lt;&gt;""),TimeSpend[[#This Row],[Location]],"")</f>
        <v/>
      </c>
      <c r="K1979" t="str">
        <f>IF(AND(TimeSpend[[#This Row],[Personnel number]]&lt;&gt;"",TimeSpend[[#This Row],[Date]]&lt;&gt;""),TimeSpend[[#This Row],[Task]],"")</f>
        <v/>
      </c>
      <c r="L1979" t="str">
        <f>IF(AND(TimeSpend[[#This Row],[Personnel number]]&lt;&gt;"",TimeSpend[[#This Row],[Date]]&lt;&gt;""),Utilization!$J$2,"")</f>
        <v/>
      </c>
      <c r="M1979" t="str">
        <f>IF(AND(TimeSpend[[#This Row],[Personnel number]]&lt;&gt;"",TimeSpend[[#This Row],[Date]]&lt;&gt;""),TimeSpend[[#This Row],[Employee Name]],"")</f>
        <v/>
      </c>
      <c r="N1979" t="str">
        <f t="shared" si="60"/>
        <v/>
      </c>
      <c r="O1979" t="str">
        <f t="shared" si="61"/>
        <v/>
      </c>
      <c r="P1979" t="str">
        <f>IF(D1979&lt;&gt;"",VLOOKUP(D1979,Projects!B:C,2,0),"")</f>
        <v/>
      </c>
    </row>
    <row r="1980" spans="1:16" x14ac:dyDescent="0.25">
      <c r="A1980" t="str">
        <f>UPPER(IF(AND(TimeSpend[[#This Row],[Personnel number]]&lt;&gt;"",TimeSpend[[#This Row],[Date]]&lt;&gt;""),TimeSpend[[#This Row],[Personnel number]],""))</f>
        <v/>
      </c>
      <c r="B1980" s="85" t="str">
        <f>IF(AND(TimeSpend[[#This Row],[Personnel number]]&lt;&gt;"",TimeSpend[[#This Row],[Date]]&lt;&gt;""),TEXT(TimeSpend[[#This Row],[Date]],"[$-409]yyyyMMdd"),"")</f>
        <v/>
      </c>
      <c r="C1980" s="33" t="str">
        <f>IF(AND(TimeSpend[[#This Row],[Personnel number]]&lt;&gt;"",TimeSpend[[#This Row],[Date]]&lt;&gt;""),SUBSTITUTE(TimeSpend[[#This Row],[Hours]],",","."),"")</f>
        <v/>
      </c>
      <c r="D1980" t="str">
        <f>IF(AND(TimeSpend[[#This Row],[Personnel number]]&lt;&gt;"",TimeSpend[[#This Row],[Date]]&lt;&gt;""),TimeSpend[[#This Row],[Network]],"")</f>
        <v/>
      </c>
      <c r="E1980" t="str">
        <f>IF(AND(TimeSpend[[#This Row],[Personnel number]]&lt;&gt;"",TimeSpend[[#This Row],[Date]]&lt;&gt;""),TimeSpend[[#This Row],[Network Description]],"")</f>
        <v/>
      </c>
      <c r="F1980" t="str">
        <f>IF(AND(TimeSpend[[#This Row],[Personnel number]]&lt;&gt;"",TimeSpend[[#This Row],[Date]]&lt;&gt;""),TimeSpend[[#This Row],[Activity]],"")</f>
        <v/>
      </c>
      <c r="G1980" t="str">
        <f>IF(AND(TimeSpend[[#This Row],[Personnel number]]&lt;&gt;"",TimeSpend[[#This Row],[Date]]&lt;&gt;""),TimeSpend[[#This Row],[Activity description]],"")</f>
        <v/>
      </c>
      <c r="H1980" s="36" t="str">
        <f>IF(AND(TimeSpend[[#This Row],[Personnel number]]&lt;&gt;"",TimeSpend[[#This Row],[Date]]&lt;&gt;""),TimeSpend[[#This Row],[Start Time]],"")</f>
        <v/>
      </c>
      <c r="I1980" s="36" t="str">
        <f>IF(AND(TimeSpend[[#This Row],[Personnel number]]&lt;&gt;"",TimeSpend[[#This Row],[Date]]&lt;&gt;""),TimeSpend[[#This Row],[End Time]],"")</f>
        <v/>
      </c>
      <c r="J1980" t="str">
        <f>IF(AND(TimeSpend[[#This Row],[Personnel number]]&lt;&gt;"",TimeSpend[[#This Row],[Date]]&lt;&gt;""),TimeSpend[[#This Row],[Location]],"")</f>
        <v/>
      </c>
      <c r="K1980" t="str">
        <f>IF(AND(TimeSpend[[#This Row],[Personnel number]]&lt;&gt;"",TimeSpend[[#This Row],[Date]]&lt;&gt;""),TimeSpend[[#This Row],[Task]],"")</f>
        <v/>
      </c>
      <c r="L1980" t="str">
        <f>IF(AND(TimeSpend[[#This Row],[Personnel number]]&lt;&gt;"",TimeSpend[[#This Row],[Date]]&lt;&gt;""),Utilization!$J$2,"")</f>
        <v/>
      </c>
      <c r="M1980" t="str">
        <f>IF(AND(TimeSpend[[#This Row],[Personnel number]]&lt;&gt;"",TimeSpend[[#This Row],[Date]]&lt;&gt;""),TimeSpend[[#This Row],[Employee Name]],"")</f>
        <v/>
      </c>
      <c r="N1980" t="str">
        <f t="shared" si="60"/>
        <v/>
      </c>
      <c r="O1980" t="str">
        <f t="shared" si="61"/>
        <v/>
      </c>
      <c r="P1980" t="str">
        <f>IF(D1980&lt;&gt;"",VLOOKUP(D1980,Projects!B:C,2,0),"")</f>
        <v/>
      </c>
    </row>
    <row r="1981" spans="1:16" x14ac:dyDescent="0.25">
      <c r="A1981" t="str">
        <f>UPPER(IF(AND(TimeSpend[[#This Row],[Personnel number]]&lt;&gt;"",TimeSpend[[#This Row],[Date]]&lt;&gt;""),TimeSpend[[#This Row],[Personnel number]],""))</f>
        <v/>
      </c>
      <c r="B1981" s="85" t="str">
        <f>IF(AND(TimeSpend[[#This Row],[Personnel number]]&lt;&gt;"",TimeSpend[[#This Row],[Date]]&lt;&gt;""),TEXT(TimeSpend[[#This Row],[Date]],"[$-409]yyyyMMdd"),"")</f>
        <v/>
      </c>
      <c r="C1981" s="33" t="str">
        <f>IF(AND(TimeSpend[[#This Row],[Personnel number]]&lt;&gt;"",TimeSpend[[#This Row],[Date]]&lt;&gt;""),SUBSTITUTE(TimeSpend[[#This Row],[Hours]],",","."),"")</f>
        <v/>
      </c>
      <c r="D1981" t="str">
        <f>IF(AND(TimeSpend[[#This Row],[Personnel number]]&lt;&gt;"",TimeSpend[[#This Row],[Date]]&lt;&gt;""),TimeSpend[[#This Row],[Network]],"")</f>
        <v/>
      </c>
      <c r="E1981" t="str">
        <f>IF(AND(TimeSpend[[#This Row],[Personnel number]]&lt;&gt;"",TimeSpend[[#This Row],[Date]]&lt;&gt;""),TimeSpend[[#This Row],[Network Description]],"")</f>
        <v/>
      </c>
      <c r="F1981" t="str">
        <f>IF(AND(TimeSpend[[#This Row],[Personnel number]]&lt;&gt;"",TimeSpend[[#This Row],[Date]]&lt;&gt;""),TimeSpend[[#This Row],[Activity]],"")</f>
        <v/>
      </c>
      <c r="G1981" t="str">
        <f>IF(AND(TimeSpend[[#This Row],[Personnel number]]&lt;&gt;"",TimeSpend[[#This Row],[Date]]&lt;&gt;""),TimeSpend[[#This Row],[Activity description]],"")</f>
        <v/>
      </c>
      <c r="H1981" s="36" t="str">
        <f>IF(AND(TimeSpend[[#This Row],[Personnel number]]&lt;&gt;"",TimeSpend[[#This Row],[Date]]&lt;&gt;""),TimeSpend[[#This Row],[Start Time]],"")</f>
        <v/>
      </c>
      <c r="I1981" s="36" t="str">
        <f>IF(AND(TimeSpend[[#This Row],[Personnel number]]&lt;&gt;"",TimeSpend[[#This Row],[Date]]&lt;&gt;""),TimeSpend[[#This Row],[End Time]],"")</f>
        <v/>
      </c>
      <c r="J1981" t="str">
        <f>IF(AND(TimeSpend[[#This Row],[Personnel number]]&lt;&gt;"",TimeSpend[[#This Row],[Date]]&lt;&gt;""),TimeSpend[[#This Row],[Location]],"")</f>
        <v/>
      </c>
      <c r="K1981" t="str">
        <f>IF(AND(TimeSpend[[#This Row],[Personnel number]]&lt;&gt;"",TimeSpend[[#This Row],[Date]]&lt;&gt;""),TimeSpend[[#This Row],[Task]],"")</f>
        <v/>
      </c>
      <c r="L1981" t="str">
        <f>IF(AND(TimeSpend[[#This Row],[Personnel number]]&lt;&gt;"",TimeSpend[[#This Row],[Date]]&lt;&gt;""),Utilization!$J$2,"")</f>
        <v/>
      </c>
      <c r="M1981" t="str">
        <f>IF(AND(TimeSpend[[#This Row],[Personnel number]]&lt;&gt;"",TimeSpend[[#This Row],[Date]]&lt;&gt;""),TimeSpend[[#This Row],[Employee Name]],"")</f>
        <v/>
      </c>
      <c r="N1981" t="str">
        <f t="shared" si="60"/>
        <v/>
      </c>
      <c r="O1981" t="str">
        <f t="shared" si="61"/>
        <v/>
      </c>
      <c r="P1981" t="str">
        <f>IF(D1981&lt;&gt;"",VLOOKUP(D1981,Projects!B:C,2,0),"")</f>
        <v/>
      </c>
    </row>
    <row r="1982" spans="1:16" x14ac:dyDescent="0.25">
      <c r="A1982" t="str">
        <f>UPPER(IF(AND(TimeSpend[[#This Row],[Personnel number]]&lt;&gt;"",TimeSpend[[#This Row],[Date]]&lt;&gt;""),TimeSpend[[#This Row],[Personnel number]],""))</f>
        <v/>
      </c>
      <c r="B1982" s="85" t="str">
        <f>IF(AND(TimeSpend[[#This Row],[Personnel number]]&lt;&gt;"",TimeSpend[[#This Row],[Date]]&lt;&gt;""),TEXT(TimeSpend[[#This Row],[Date]],"[$-409]yyyyMMdd"),"")</f>
        <v/>
      </c>
      <c r="C1982" s="33" t="str">
        <f>IF(AND(TimeSpend[[#This Row],[Personnel number]]&lt;&gt;"",TimeSpend[[#This Row],[Date]]&lt;&gt;""),SUBSTITUTE(TimeSpend[[#This Row],[Hours]],",","."),"")</f>
        <v/>
      </c>
      <c r="D1982" t="str">
        <f>IF(AND(TimeSpend[[#This Row],[Personnel number]]&lt;&gt;"",TimeSpend[[#This Row],[Date]]&lt;&gt;""),TimeSpend[[#This Row],[Network]],"")</f>
        <v/>
      </c>
      <c r="E1982" t="str">
        <f>IF(AND(TimeSpend[[#This Row],[Personnel number]]&lt;&gt;"",TimeSpend[[#This Row],[Date]]&lt;&gt;""),TimeSpend[[#This Row],[Network Description]],"")</f>
        <v/>
      </c>
      <c r="F1982" t="str">
        <f>IF(AND(TimeSpend[[#This Row],[Personnel number]]&lt;&gt;"",TimeSpend[[#This Row],[Date]]&lt;&gt;""),TimeSpend[[#This Row],[Activity]],"")</f>
        <v/>
      </c>
      <c r="G1982" t="str">
        <f>IF(AND(TimeSpend[[#This Row],[Personnel number]]&lt;&gt;"",TimeSpend[[#This Row],[Date]]&lt;&gt;""),TimeSpend[[#This Row],[Activity description]],"")</f>
        <v/>
      </c>
      <c r="H1982" s="36" t="str">
        <f>IF(AND(TimeSpend[[#This Row],[Personnel number]]&lt;&gt;"",TimeSpend[[#This Row],[Date]]&lt;&gt;""),TimeSpend[[#This Row],[Start Time]],"")</f>
        <v/>
      </c>
      <c r="I1982" s="36" t="str">
        <f>IF(AND(TimeSpend[[#This Row],[Personnel number]]&lt;&gt;"",TimeSpend[[#This Row],[Date]]&lt;&gt;""),TimeSpend[[#This Row],[End Time]],"")</f>
        <v/>
      </c>
      <c r="J1982" t="str">
        <f>IF(AND(TimeSpend[[#This Row],[Personnel number]]&lt;&gt;"",TimeSpend[[#This Row],[Date]]&lt;&gt;""),TimeSpend[[#This Row],[Location]],"")</f>
        <v/>
      </c>
      <c r="K1982" t="str">
        <f>IF(AND(TimeSpend[[#This Row],[Personnel number]]&lt;&gt;"",TimeSpend[[#This Row],[Date]]&lt;&gt;""),TimeSpend[[#This Row],[Task]],"")</f>
        <v/>
      </c>
      <c r="L1982" t="str">
        <f>IF(AND(TimeSpend[[#This Row],[Personnel number]]&lt;&gt;"",TimeSpend[[#This Row],[Date]]&lt;&gt;""),Utilization!$J$2,"")</f>
        <v/>
      </c>
      <c r="M1982" t="str">
        <f>IF(AND(TimeSpend[[#This Row],[Personnel number]]&lt;&gt;"",TimeSpend[[#This Row],[Date]]&lt;&gt;""),TimeSpend[[#This Row],[Employee Name]],"")</f>
        <v/>
      </c>
      <c r="N1982" t="str">
        <f t="shared" si="60"/>
        <v/>
      </c>
      <c r="O1982" t="str">
        <f t="shared" si="61"/>
        <v/>
      </c>
      <c r="P1982" t="str">
        <f>IF(D1982&lt;&gt;"",VLOOKUP(D1982,Projects!B:C,2,0),"")</f>
        <v/>
      </c>
    </row>
    <row r="1983" spans="1:16" x14ac:dyDescent="0.25">
      <c r="A1983" t="str">
        <f>UPPER(IF(AND(TimeSpend[[#This Row],[Personnel number]]&lt;&gt;"",TimeSpend[[#This Row],[Date]]&lt;&gt;""),TimeSpend[[#This Row],[Personnel number]],""))</f>
        <v/>
      </c>
      <c r="B1983" s="85" t="str">
        <f>IF(AND(TimeSpend[[#This Row],[Personnel number]]&lt;&gt;"",TimeSpend[[#This Row],[Date]]&lt;&gt;""),TEXT(TimeSpend[[#This Row],[Date]],"[$-409]yyyyMMdd"),"")</f>
        <v/>
      </c>
      <c r="C1983" s="33" t="str">
        <f>IF(AND(TimeSpend[[#This Row],[Personnel number]]&lt;&gt;"",TimeSpend[[#This Row],[Date]]&lt;&gt;""),SUBSTITUTE(TimeSpend[[#This Row],[Hours]],",","."),"")</f>
        <v/>
      </c>
      <c r="D1983" t="str">
        <f>IF(AND(TimeSpend[[#This Row],[Personnel number]]&lt;&gt;"",TimeSpend[[#This Row],[Date]]&lt;&gt;""),TimeSpend[[#This Row],[Network]],"")</f>
        <v/>
      </c>
      <c r="E1983" t="str">
        <f>IF(AND(TimeSpend[[#This Row],[Personnel number]]&lt;&gt;"",TimeSpend[[#This Row],[Date]]&lt;&gt;""),TimeSpend[[#This Row],[Network Description]],"")</f>
        <v/>
      </c>
      <c r="F1983" t="str">
        <f>IF(AND(TimeSpend[[#This Row],[Personnel number]]&lt;&gt;"",TimeSpend[[#This Row],[Date]]&lt;&gt;""),TimeSpend[[#This Row],[Activity]],"")</f>
        <v/>
      </c>
      <c r="G1983" t="str">
        <f>IF(AND(TimeSpend[[#This Row],[Personnel number]]&lt;&gt;"",TimeSpend[[#This Row],[Date]]&lt;&gt;""),TimeSpend[[#This Row],[Activity description]],"")</f>
        <v/>
      </c>
      <c r="H1983" s="36" t="str">
        <f>IF(AND(TimeSpend[[#This Row],[Personnel number]]&lt;&gt;"",TimeSpend[[#This Row],[Date]]&lt;&gt;""),TimeSpend[[#This Row],[Start Time]],"")</f>
        <v/>
      </c>
      <c r="I1983" s="36" t="str">
        <f>IF(AND(TimeSpend[[#This Row],[Personnel number]]&lt;&gt;"",TimeSpend[[#This Row],[Date]]&lt;&gt;""),TimeSpend[[#This Row],[End Time]],"")</f>
        <v/>
      </c>
      <c r="J1983" t="str">
        <f>IF(AND(TimeSpend[[#This Row],[Personnel number]]&lt;&gt;"",TimeSpend[[#This Row],[Date]]&lt;&gt;""),TimeSpend[[#This Row],[Location]],"")</f>
        <v/>
      </c>
      <c r="K1983" t="str">
        <f>IF(AND(TimeSpend[[#This Row],[Personnel number]]&lt;&gt;"",TimeSpend[[#This Row],[Date]]&lt;&gt;""),TimeSpend[[#This Row],[Task]],"")</f>
        <v/>
      </c>
      <c r="L1983" t="str">
        <f>IF(AND(TimeSpend[[#This Row],[Personnel number]]&lt;&gt;"",TimeSpend[[#This Row],[Date]]&lt;&gt;""),Utilization!$J$2,"")</f>
        <v/>
      </c>
      <c r="M1983" t="str">
        <f>IF(AND(TimeSpend[[#This Row],[Personnel number]]&lt;&gt;"",TimeSpend[[#This Row],[Date]]&lt;&gt;""),TimeSpend[[#This Row],[Employee Name]],"")</f>
        <v/>
      </c>
      <c r="N1983" t="str">
        <f t="shared" si="60"/>
        <v/>
      </c>
      <c r="O1983" t="str">
        <f t="shared" si="61"/>
        <v/>
      </c>
      <c r="P1983" t="str">
        <f>IF(D1983&lt;&gt;"",VLOOKUP(D1983,Projects!B:C,2,0),"")</f>
        <v/>
      </c>
    </row>
    <row r="1984" spans="1:16" x14ac:dyDescent="0.25">
      <c r="A1984" t="str">
        <f>UPPER(IF(AND(TimeSpend[[#This Row],[Personnel number]]&lt;&gt;"",TimeSpend[[#This Row],[Date]]&lt;&gt;""),TimeSpend[[#This Row],[Personnel number]],""))</f>
        <v/>
      </c>
      <c r="B1984" s="85" t="str">
        <f>IF(AND(TimeSpend[[#This Row],[Personnel number]]&lt;&gt;"",TimeSpend[[#This Row],[Date]]&lt;&gt;""),TEXT(TimeSpend[[#This Row],[Date]],"[$-409]yyyyMMdd"),"")</f>
        <v/>
      </c>
      <c r="C1984" s="33" t="str">
        <f>IF(AND(TimeSpend[[#This Row],[Personnel number]]&lt;&gt;"",TimeSpend[[#This Row],[Date]]&lt;&gt;""),SUBSTITUTE(TimeSpend[[#This Row],[Hours]],",","."),"")</f>
        <v/>
      </c>
      <c r="D1984" t="str">
        <f>IF(AND(TimeSpend[[#This Row],[Personnel number]]&lt;&gt;"",TimeSpend[[#This Row],[Date]]&lt;&gt;""),TimeSpend[[#This Row],[Network]],"")</f>
        <v/>
      </c>
      <c r="E1984" t="str">
        <f>IF(AND(TimeSpend[[#This Row],[Personnel number]]&lt;&gt;"",TimeSpend[[#This Row],[Date]]&lt;&gt;""),TimeSpend[[#This Row],[Network Description]],"")</f>
        <v/>
      </c>
      <c r="F1984" t="str">
        <f>IF(AND(TimeSpend[[#This Row],[Personnel number]]&lt;&gt;"",TimeSpend[[#This Row],[Date]]&lt;&gt;""),TimeSpend[[#This Row],[Activity]],"")</f>
        <v/>
      </c>
      <c r="G1984" t="str">
        <f>IF(AND(TimeSpend[[#This Row],[Personnel number]]&lt;&gt;"",TimeSpend[[#This Row],[Date]]&lt;&gt;""),TimeSpend[[#This Row],[Activity description]],"")</f>
        <v/>
      </c>
      <c r="H1984" s="36" t="str">
        <f>IF(AND(TimeSpend[[#This Row],[Personnel number]]&lt;&gt;"",TimeSpend[[#This Row],[Date]]&lt;&gt;""),TimeSpend[[#This Row],[Start Time]],"")</f>
        <v/>
      </c>
      <c r="I1984" s="36" t="str">
        <f>IF(AND(TimeSpend[[#This Row],[Personnel number]]&lt;&gt;"",TimeSpend[[#This Row],[Date]]&lt;&gt;""),TimeSpend[[#This Row],[End Time]],"")</f>
        <v/>
      </c>
      <c r="J1984" t="str">
        <f>IF(AND(TimeSpend[[#This Row],[Personnel number]]&lt;&gt;"",TimeSpend[[#This Row],[Date]]&lt;&gt;""),TimeSpend[[#This Row],[Location]],"")</f>
        <v/>
      </c>
      <c r="K1984" t="str">
        <f>IF(AND(TimeSpend[[#This Row],[Personnel number]]&lt;&gt;"",TimeSpend[[#This Row],[Date]]&lt;&gt;""),TimeSpend[[#This Row],[Task]],"")</f>
        <v/>
      </c>
      <c r="L1984" t="str">
        <f>IF(AND(TimeSpend[[#This Row],[Personnel number]]&lt;&gt;"",TimeSpend[[#This Row],[Date]]&lt;&gt;""),Utilization!$J$2,"")</f>
        <v/>
      </c>
      <c r="M1984" t="str">
        <f>IF(AND(TimeSpend[[#This Row],[Personnel number]]&lt;&gt;"",TimeSpend[[#This Row],[Date]]&lt;&gt;""),TimeSpend[[#This Row],[Employee Name]],"")</f>
        <v/>
      </c>
      <c r="N1984" t="str">
        <f t="shared" si="60"/>
        <v/>
      </c>
      <c r="O1984" t="str">
        <f t="shared" si="61"/>
        <v/>
      </c>
      <c r="P1984" t="str">
        <f>IF(D1984&lt;&gt;"",VLOOKUP(D1984,Projects!B:C,2,0),"")</f>
        <v/>
      </c>
    </row>
    <row r="1985" spans="1:16" x14ac:dyDescent="0.25">
      <c r="A1985" t="str">
        <f>UPPER(IF(AND(TimeSpend[[#This Row],[Personnel number]]&lt;&gt;"",TimeSpend[[#This Row],[Date]]&lt;&gt;""),TimeSpend[[#This Row],[Personnel number]],""))</f>
        <v/>
      </c>
      <c r="B1985" s="85" t="str">
        <f>IF(AND(TimeSpend[[#This Row],[Personnel number]]&lt;&gt;"",TimeSpend[[#This Row],[Date]]&lt;&gt;""),TEXT(TimeSpend[[#This Row],[Date]],"[$-409]yyyyMMdd"),"")</f>
        <v/>
      </c>
      <c r="C1985" s="33" t="str">
        <f>IF(AND(TimeSpend[[#This Row],[Personnel number]]&lt;&gt;"",TimeSpend[[#This Row],[Date]]&lt;&gt;""),SUBSTITUTE(TimeSpend[[#This Row],[Hours]],",","."),"")</f>
        <v/>
      </c>
      <c r="D1985" t="str">
        <f>IF(AND(TimeSpend[[#This Row],[Personnel number]]&lt;&gt;"",TimeSpend[[#This Row],[Date]]&lt;&gt;""),TimeSpend[[#This Row],[Network]],"")</f>
        <v/>
      </c>
      <c r="E1985" t="str">
        <f>IF(AND(TimeSpend[[#This Row],[Personnel number]]&lt;&gt;"",TimeSpend[[#This Row],[Date]]&lt;&gt;""),TimeSpend[[#This Row],[Network Description]],"")</f>
        <v/>
      </c>
      <c r="F1985" t="str">
        <f>IF(AND(TimeSpend[[#This Row],[Personnel number]]&lt;&gt;"",TimeSpend[[#This Row],[Date]]&lt;&gt;""),TimeSpend[[#This Row],[Activity]],"")</f>
        <v/>
      </c>
      <c r="G1985" t="str">
        <f>IF(AND(TimeSpend[[#This Row],[Personnel number]]&lt;&gt;"",TimeSpend[[#This Row],[Date]]&lt;&gt;""),TimeSpend[[#This Row],[Activity description]],"")</f>
        <v/>
      </c>
      <c r="H1985" s="36" t="str">
        <f>IF(AND(TimeSpend[[#This Row],[Personnel number]]&lt;&gt;"",TimeSpend[[#This Row],[Date]]&lt;&gt;""),TimeSpend[[#This Row],[Start Time]],"")</f>
        <v/>
      </c>
      <c r="I1985" s="36" t="str">
        <f>IF(AND(TimeSpend[[#This Row],[Personnel number]]&lt;&gt;"",TimeSpend[[#This Row],[Date]]&lt;&gt;""),TimeSpend[[#This Row],[End Time]],"")</f>
        <v/>
      </c>
      <c r="J1985" t="str">
        <f>IF(AND(TimeSpend[[#This Row],[Personnel number]]&lt;&gt;"",TimeSpend[[#This Row],[Date]]&lt;&gt;""),TimeSpend[[#This Row],[Location]],"")</f>
        <v/>
      </c>
      <c r="K1985" t="str">
        <f>IF(AND(TimeSpend[[#This Row],[Personnel number]]&lt;&gt;"",TimeSpend[[#This Row],[Date]]&lt;&gt;""),TimeSpend[[#This Row],[Task]],"")</f>
        <v/>
      </c>
      <c r="L1985" t="str">
        <f>IF(AND(TimeSpend[[#This Row],[Personnel number]]&lt;&gt;"",TimeSpend[[#This Row],[Date]]&lt;&gt;""),Utilization!$J$2,"")</f>
        <v/>
      </c>
      <c r="M1985" t="str">
        <f>IF(AND(TimeSpend[[#This Row],[Personnel number]]&lt;&gt;"",TimeSpend[[#This Row],[Date]]&lt;&gt;""),TimeSpend[[#This Row],[Employee Name]],"")</f>
        <v/>
      </c>
      <c r="N1985" t="str">
        <f t="shared" si="60"/>
        <v/>
      </c>
      <c r="O1985" t="str">
        <f t="shared" si="61"/>
        <v/>
      </c>
      <c r="P1985" t="str">
        <f>IF(D1985&lt;&gt;"",VLOOKUP(D1985,Projects!B:C,2,0),"")</f>
        <v/>
      </c>
    </row>
    <row r="1986" spans="1:16" x14ac:dyDescent="0.25">
      <c r="A1986" t="str">
        <f>UPPER(IF(AND(TimeSpend[[#This Row],[Personnel number]]&lt;&gt;"",TimeSpend[[#This Row],[Date]]&lt;&gt;""),TimeSpend[[#This Row],[Personnel number]],""))</f>
        <v/>
      </c>
      <c r="B1986" s="85" t="str">
        <f>IF(AND(TimeSpend[[#This Row],[Personnel number]]&lt;&gt;"",TimeSpend[[#This Row],[Date]]&lt;&gt;""),TEXT(TimeSpend[[#This Row],[Date]],"[$-409]yyyyMMdd"),"")</f>
        <v/>
      </c>
      <c r="C1986" s="33" t="str">
        <f>IF(AND(TimeSpend[[#This Row],[Personnel number]]&lt;&gt;"",TimeSpend[[#This Row],[Date]]&lt;&gt;""),SUBSTITUTE(TimeSpend[[#This Row],[Hours]],",","."),"")</f>
        <v/>
      </c>
      <c r="D1986" t="str">
        <f>IF(AND(TimeSpend[[#This Row],[Personnel number]]&lt;&gt;"",TimeSpend[[#This Row],[Date]]&lt;&gt;""),TimeSpend[[#This Row],[Network]],"")</f>
        <v/>
      </c>
      <c r="E1986" t="str">
        <f>IF(AND(TimeSpend[[#This Row],[Personnel number]]&lt;&gt;"",TimeSpend[[#This Row],[Date]]&lt;&gt;""),TimeSpend[[#This Row],[Network Description]],"")</f>
        <v/>
      </c>
      <c r="F1986" t="str">
        <f>IF(AND(TimeSpend[[#This Row],[Personnel number]]&lt;&gt;"",TimeSpend[[#This Row],[Date]]&lt;&gt;""),TimeSpend[[#This Row],[Activity]],"")</f>
        <v/>
      </c>
      <c r="G1986" t="str">
        <f>IF(AND(TimeSpend[[#This Row],[Personnel number]]&lt;&gt;"",TimeSpend[[#This Row],[Date]]&lt;&gt;""),TimeSpend[[#This Row],[Activity description]],"")</f>
        <v/>
      </c>
      <c r="H1986" s="36" t="str">
        <f>IF(AND(TimeSpend[[#This Row],[Personnel number]]&lt;&gt;"",TimeSpend[[#This Row],[Date]]&lt;&gt;""),TimeSpend[[#This Row],[Start Time]],"")</f>
        <v/>
      </c>
      <c r="I1986" s="36" t="str">
        <f>IF(AND(TimeSpend[[#This Row],[Personnel number]]&lt;&gt;"",TimeSpend[[#This Row],[Date]]&lt;&gt;""),TimeSpend[[#This Row],[End Time]],"")</f>
        <v/>
      </c>
      <c r="J1986" t="str">
        <f>IF(AND(TimeSpend[[#This Row],[Personnel number]]&lt;&gt;"",TimeSpend[[#This Row],[Date]]&lt;&gt;""),TimeSpend[[#This Row],[Location]],"")</f>
        <v/>
      </c>
      <c r="K1986" t="str">
        <f>IF(AND(TimeSpend[[#This Row],[Personnel number]]&lt;&gt;"",TimeSpend[[#This Row],[Date]]&lt;&gt;""),TimeSpend[[#This Row],[Task]],"")</f>
        <v/>
      </c>
      <c r="L1986" t="str">
        <f>IF(AND(TimeSpend[[#This Row],[Personnel number]]&lt;&gt;"",TimeSpend[[#This Row],[Date]]&lt;&gt;""),Utilization!$J$2,"")</f>
        <v/>
      </c>
      <c r="M1986" t="str">
        <f>IF(AND(TimeSpend[[#This Row],[Personnel number]]&lt;&gt;"",TimeSpend[[#This Row],[Date]]&lt;&gt;""),TimeSpend[[#This Row],[Employee Name]],"")</f>
        <v/>
      </c>
      <c r="N1986" t="str">
        <f t="shared" ref="N1986:N2049" si="62">IF(A1986&lt;&gt;"",ROW(A1986)-1,"")</f>
        <v/>
      </c>
      <c r="O1986" t="str">
        <f t="shared" ref="O1986:O2049" si="63">IF(A1986&lt;&gt;"",L1986&amp;"-"&amp;N1986,"")</f>
        <v/>
      </c>
      <c r="P1986" t="str">
        <f>IF(D1986&lt;&gt;"",VLOOKUP(D1986,Projects!B:C,2,0),"")</f>
        <v/>
      </c>
    </row>
    <row r="1987" spans="1:16" x14ac:dyDescent="0.25">
      <c r="A1987" t="str">
        <f>UPPER(IF(AND(TimeSpend[[#This Row],[Personnel number]]&lt;&gt;"",TimeSpend[[#This Row],[Date]]&lt;&gt;""),TimeSpend[[#This Row],[Personnel number]],""))</f>
        <v/>
      </c>
      <c r="B1987" s="85" t="str">
        <f>IF(AND(TimeSpend[[#This Row],[Personnel number]]&lt;&gt;"",TimeSpend[[#This Row],[Date]]&lt;&gt;""),TEXT(TimeSpend[[#This Row],[Date]],"[$-409]yyyyMMdd"),"")</f>
        <v/>
      </c>
      <c r="C1987" s="33" t="str">
        <f>IF(AND(TimeSpend[[#This Row],[Personnel number]]&lt;&gt;"",TimeSpend[[#This Row],[Date]]&lt;&gt;""),SUBSTITUTE(TimeSpend[[#This Row],[Hours]],",","."),"")</f>
        <v/>
      </c>
      <c r="D1987" t="str">
        <f>IF(AND(TimeSpend[[#This Row],[Personnel number]]&lt;&gt;"",TimeSpend[[#This Row],[Date]]&lt;&gt;""),TimeSpend[[#This Row],[Network]],"")</f>
        <v/>
      </c>
      <c r="E1987" t="str">
        <f>IF(AND(TimeSpend[[#This Row],[Personnel number]]&lt;&gt;"",TimeSpend[[#This Row],[Date]]&lt;&gt;""),TimeSpend[[#This Row],[Network Description]],"")</f>
        <v/>
      </c>
      <c r="F1987" t="str">
        <f>IF(AND(TimeSpend[[#This Row],[Personnel number]]&lt;&gt;"",TimeSpend[[#This Row],[Date]]&lt;&gt;""),TimeSpend[[#This Row],[Activity]],"")</f>
        <v/>
      </c>
      <c r="G1987" t="str">
        <f>IF(AND(TimeSpend[[#This Row],[Personnel number]]&lt;&gt;"",TimeSpend[[#This Row],[Date]]&lt;&gt;""),TimeSpend[[#This Row],[Activity description]],"")</f>
        <v/>
      </c>
      <c r="H1987" s="36" t="str">
        <f>IF(AND(TimeSpend[[#This Row],[Personnel number]]&lt;&gt;"",TimeSpend[[#This Row],[Date]]&lt;&gt;""),TimeSpend[[#This Row],[Start Time]],"")</f>
        <v/>
      </c>
      <c r="I1987" s="36" t="str">
        <f>IF(AND(TimeSpend[[#This Row],[Personnel number]]&lt;&gt;"",TimeSpend[[#This Row],[Date]]&lt;&gt;""),TimeSpend[[#This Row],[End Time]],"")</f>
        <v/>
      </c>
      <c r="J1987" t="str">
        <f>IF(AND(TimeSpend[[#This Row],[Personnel number]]&lt;&gt;"",TimeSpend[[#This Row],[Date]]&lt;&gt;""),TimeSpend[[#This Row],[Location]],"")</f>
        <v/>
      </c>
      <c r="K1987" t="str">
        <f>IF(AND(TimeSpend[[#This Row],[Personnel number]]&lt;&gt;"",TimeSpend[[#This Row],[Date]]&lt;&gt;""),TimeSpend[[#This Row],[Task]],"")</f>
        <v/>
      </c>
      <c r="L1987" t="str">
        <f>IF(AND(TimeSpend[[#This Row],[Personnel number]]&lt;&gt;"",TimeSpend[[#This Row],[Date]]&lt;&gt;""),Utilization!$J$2,"")</f>
        <v/>
      </c>
      <c r="M1987" t="str">
        <f>IF(AND(TimeSpend[[#This Row],[Personnel number]]&lt;&gt;"",TimeSpend[[#This Row],[Date]]&lt;&gt;""),TimeSpend[[#This Row],[Employee Name]],"")</f>
        <v/>
      </c>
      <c r="N1987" t="str">
        <f t="shared" si="62"/>
        <v/>
      </c>
      <c r="O1987" t="str">
        <f t="shared" si="63"/>
        <v/>
      </c>
      <c r="P1987" t="str">
        <f>IF(D1987&lt;&gt;"",VLOOKUP(D1987,Projects!B:C,2,0),"")</f>
        <v/>
      </c>
    </row>
    <row r="1988" spans="1:16" x14ac:dyDescent="0.25">
      <c r="A1988" t="str">
        <f>UPPER(IF(AND(TimeSpend[[#This Row],[Personnel number]]&lt;&gt;"",TimeSpend[[#This Row],[Date]]&lt;&gt;""),TimeSpend[[#This Row],[Personnel number]],""))</f>
        <v/>
      </c>
      <c r="B1988" s="85" t="str">
        <f>IF(AND(TimeSpend[[#This Row],[Personnel number]]&lt;&gt;"",TimeSpend[[#This Row],[Date]]&lt;&gt;""),TEXT(TimeSpend[[#This Row],[Date]],"[$-409]yyyyMMdd"),"")</f>
        <v/>
      </c>
      <c r="C1988" s="33" t="str">
        <f>IF(AND(TimeSpend[[#This Row],[Personnel number]]&lt;&gt;"",TimeSpend[[#This Row],[Date]]&lt;&gt;""),SUBSTITUTE(TimeSpend[[#This Row],[Hours]],",","."),"")</f>
        <v/>
      </c>
      <c r="D1988" t="str">
        <f>IF(AND(TimeSpend[[#This Row],[Personnel number]]&lt;&gt;"",TimeSpend[[#This Row],[Date]]&lt;&gt;""),TimeSpend[[#This Row],[Network]],"")</f>
        <v/>
      </c>
      <c r="E1988" t="str">
        <f>IF(AND(TimeSpend[[#This Row],[Personnel number]]&lt;&gt;"",TimeSpend[[#This Row],[Date]]&lt;&gt;""),TimeSpend[[#This Row],[Network Description]],"")</f>
        <v/>
      </c>
      <c r="F1988" t="str">
        <f>IF(AND(TimeSpend[[#This Row],[Personnel number]]&lt;&gt;"",TimeSpend[[#This Row],[Date]]&lt;&gt;""),TimeSpend[[#This Row],[Activity]],"")</f>
        <v/>
      </c>
      <c r="G1988" t="str">
        <f>IF(AND(TimeSpend[[#This Row],[Personnel number]]&lt;&gt;"",TimeSpend[[#This Row],[Date]]&lt;&gt;""),TimeSpend[[#This Row],[Activity description]],"")</f>
        <v/>
      </c>
      <c r="H1988" s="36" t="str">
        <f>IF(AND(TimeSpend[[#This Row],[Personnel number]]&lt;&gt;"",TimeSpend[[#This Row],[Date]]&lt;&gt;""),TimeSpend[[#This Row],[Start Time]],"")</f>
        <v/>
      </c>
      <c r="I1988" s="36" t="str">
        <f>IF(AND(TimeSpend[[#This Row],[Personnel number]]&lt;&gt;"",TimeSpend[[#This Row],[Date]]&lt;&gt;""),TimeSpend[[#This Row],[End Time]],"")</f>
        <v/>
      </c>
      <c r="J1988" t="str">
        <f>IF(AND(TimeSpend[[#This Row],[Personnel number]]&lt;&gt;"",TimeSpend[[#This Row],[Date]]&lt;&gt;""),TimeSpend[[#This Row],[Location]],"")</f>
        <v/>
      </c>
      <c r="K1988" t="str">
        <f>IF(AND(TimeSpend[[#This Row],[Personnel number]]&lt;&gt;"",TimeSpend[[#This Row],[Date]]&lt;&gt;""),TimeSpend[[#This Row],[Task]],"")</f>
        <v/>
      </c>
      <c r="L1988" t="str">
        <f>IF(AND(TimeSpend[[#This Row],[Personnel number]]&lt;&gt;"",TimeSpend[[#This Row],[Date]]&lt;&gt;""),Utilization!$J$2,"")</f>
        <v/>
      </c>
      <c r="M1988" t="str">
        <f>IF(AND(TimeSpend[[#This Row],[Personnel number]]&lt;&gt;"",TimeSpend[[#This Row],[Date]]&lt;&gt;""),TimeSpend[[#This Row],[Employee Name]],"")</f>
        <v/>
      </c>
      <c r="N1988" t="str">
        <f t="shared" si="62"/>
        <v/>
      </c>
      <c r="O1988" t="str">
        <f t="shared" si="63"/>
        <v/>
      </c>
      <c r="P1988" t="str">
        <f>IF(D1988&lt;&gt;"",VLOOKUP(D1988,Projects!B:C,2,0),"")</f>
        <v/>
      </c>
    </row>
    <row r="1989" spans="1:16" x14ac:dyDescent="0.25">
      <c r="A1989" t="str">
        <f>UPPER(IF(AND(TimeSpend[[#This Row],[Personnel number]]&lt;&gt;"",TimeSpend[[#This Row],[Date]]&lt;&gt;""),TimeSpend[[#This Row],[Personnel number]],""))</f>
        <v/>
      </c>
      <c r="B1989" s="85" t="str">
        <f>IF(AND(TimeSpend[[#This Row],[Personnel number]]&lt;&gt;"",TimeSpend[[#This Row],[Date]]&lt;&gt;""),TEXT(TimeSpend[[#This Row],[Date]],"[$-409]yyyyMMdd"),"")</f>
        <v/>
      </c>
      <c r="C1989" s="33" t="str">
        <f>IF(AND(TimeSpend[[#This Row],[Personnel number]]&lt;&gt;"",TimeSpend[[#This Row],[Date]]&lt;&gt;""),SUBSTITUTE(TimeSpend[[#This Row],[Hours]],",","."),"")</f>
        <v/>
      </c>
      <c r="D1989" t="str">
        <f>IF(AND(TimeSpend[[#This Row],[Personnel number]]&lt;&gt;"",TimeSpend[[#This Row],[Date]]&lt;&gt;""),TimeSpend[[#This Row],[Network]],"")</f>
        <v/>
      </c>
      <c r="E1989" t="str">
        <f>IF(AND(TimeSpend[[#This Row],[Personnel number]]&lt;&gt;"",TimeSpend[[#This Row],[Date]]&lt;&gt;""),TimeSpend[[#This Row],[Network Description]],"")</f>
        <v/>
      </c>
      <c r="F1989" t="str">
        <f>IF(AND(TimeSpend[[#This Row],[Personnel number]]&lt;&gt;"",TimeSpend[[#This Row],[Date]]&lt;&gt;""),TimeSpend[[#This Row],[Activity]],"")</f>
        <v/>
      </c>
      <c r="G1989" t="str">
        <f>IF(AND(TimeSpend[[#This Row],[Personnel number]]&lt;&gt;"",TimeSpend[[#This Row],[Date]]&lt;&gt;""),TimeSpend[[#This Row],[Activity description]],"")</f>
        <v/>
      </c>
      <c r="H1989" s="36" t="str">
        <f>IF(AND(TimeSpend[[#This Row],[Personnel number]]&lt;&gt;"",TimeSpend[[#This Row],[Date]]&lt;&gt;""),TimeSpend[[#This Row],[Start Time]],"")</f>
        <v/>
      </c>
      <c r="I1989" s="36" t="str">
        <f>IF(AND(TimeSpend[[#This Row],[Personnel number]]&lt;&gt;"",TimeSpend[[#This Row],[Date]]&lt;&gt;""),TimeSpend[[#This Row],[End Time]],"")</f>
        <v/>
      </c>
      <c r="J1989" t="str">
        <f>IF(AND(TimeSpend[[#This Row],[Personnel number]]&lt;&gt;"",TimeSpend[[#This Row],[Date]]&lt;&gt;""),TimeSpend[[#This Row],[Location]],"")</f>
        <v/>
      </c>
      <c r="K1989" t="str">
        <f>IF(AND(TimeSpend[[#This Row],[Personnel number]]&lt;&gt;"",TimeSpend[[#This Row],[Date]]&lt;&gt;""),TimeSpend[[#This Row],[Task]],"")</f>
        <v/>
      </c>
      <c r="L1989" t="str">
        <f>IF(AND(TimeSpend[[#This Row],[Personnel number]]&lt;&gt;"",TimeSpend[[#This Row],[Date]]&lt;&gt;""),Utilization!$J$2,"")</f>
        <v/>
      </c>
      <c r="M1989" t="str">
        <f>IF(AND(TimeSpend[[#This Row],[Personnel number]]&lt;&gt;"",TimeSpend[[#This Row],[Date]]&lt;&gt;""),TimeSpend[[#This Row],[Employee Name]],"")</f>
        <v/>
      </c>
      <c r="N1989" t="str">
        <f t="shared" si="62"/>
        <v/>
      </c>
      <c r="O1989" t="str">
        <f t="shared" si="63"/>
        <v/>
      </c>
      <c r="P1989" t="str">
        <f>IF(D1989&lt;&gt;"",VLOOKUP(D1989,Projects!B:C,2,0),"")</f>
        <v/>
      </c>
    </row>
    <row r="1990" spans="1:16" x14ac:dyDescent="0.25">
      <c r="A1990" t="str">
        <f>UPPER(IF(AND(TimeSpend[[#This Row],[Personnel number]]&lt;&gt;"",TimeSpend[[#This Row],[Date]]&lt;&gt;""),TimeSpend[[#This Row],[Personnel number]],""))</f>
        <v/>
      </c>
      <c r="B1990" s="85" t="str">
        <f>IF(AND(TimeSpend[[#This Row],[Personnel number]]&lt;&gt;"",TimeSpend[[#This Row],[Date]]&lt;&gt;""),TEXT(TimeSpend[[#This Row],[Date]],"[$-409]yyyyMMdd"),"")</f>
        <v/>
      </c>
      <c r="C1990" s="33" t="str">
        <f>IF(AND(TimeSpend[[#This Row],[Personnel number]]&lt;&gt;"",TimeSpend[[#This Row],[Date]]&lt;&gt;""),SUBSTITUTE(TimeSpend[[#This Row],[Hours]],",","."),"")</f>
        <v/>
      </c>
      <c r="D1990" t="str">
        <f>IF(AND(TimeSpend[[#This Row],[Personnel number]]&lt;&gt;"",TimeSpend[[#This Row],[Date]]&lt;&gt;""),TimeSpend[[#This Row],[Network]],"")</f>
        <v/>
      </c>
      <c r="E1990" t="str">
        <f>IF(AND(TimeSpend[[#This Row],[Personnel number]]&lt;&gt;"",TimeSpend[[#This Row],[Date]]&lt;&gt;""),TimeSpend[[#This Row],[Network Description]],"")</f>
        <v/>
      </c>
      <c r="F1990" t="str">
        <f>IF(AND(TimeSpend[[#This Row],[Personnel number]]&lt;&gt;"",TimeSpend[[#This Row],[Date]]&lt;&gt;""),TimeSpend[[#This Row],[Activity]],"")</f>
        <v/>
      </c>
      <c r="G1990" t="str">
        <f>IF(AND(TimeSpend[[#This Row],[Personnel number]]&lt;&gt;"",TimeSpend[[#This Row],[Date]]&lt;&gt;""),TimeSpend[[#This Row],[Activity description]],"")</f>
        <v/>
      </c>
      <c r="H1990" s="36" t="str">
        <f>IF(AND(TimeSpend[[#This Row],[Personnel number]]&lt;&gt;"",TimeSpend[[#This Row],[Date]]&lt;&gt;""),TimeSpend[[#This Row],[Start Time]],"")</f>
        <v/>
      </c>
      <c r="I1990" s="36" t="str">
        <f>IF(AND(TimeSpend[[#This Row],[Personnel number]]&lt;&gt;"",TimeSpend[[#This Row],[Date]]&lt;&gt;""),TimeSpend[[#This Row],[End Time]],"")</f>
        <v/>
      </c>
      <c r="J1990" t="str">
        <f>IF(AND(TimeSpend[[#This Row],[Personnel number]]&lt;&gt;"",TimeSpend[[#This Row],[Date]]&lt;&gt;""),TimeSpend[[#This Row],[Location]],"")</f>
        <v/>
      </c>
      <c r="K1990" t="str">
        <f>IF(AND(TimeSpend[[#This Row],[Personnel number]]&lt;&gt;"",TimeSpend[[#This Row],[Date]]&lt;&gt;""),TimeSpend[[#This Row],[Task]],"")</f>
        <v/>
      </c>
      <c r="L1990" t="str">
        <f>IF(AND(TimeSpend[[#This Row],[Personnel number]]&lt;&gt;"",TimeSpend[[#This Row],[Date]]&lt;&gt;""),Utilization!$J$2,"")</f>
        <v/>
      </c>
      <c r="M1990" t="str">
        <f>IF(AND(TimeSpend[[#This Row],[Personnel number]]&lt;&gt;"",TimeSpend[[#This Row],[Date]]&lt;&gt;""),TimeSpend[[#This Row],[Employee Name]],"")</f>
        <v/>
      </c>
      <c r="N1990" t="str">
        <f t="shared" si="62"/>
        <v/>
      </c>
      <c r="O1990" t="str">
        <f t="shared" si="63"/>
        <v/>
      </c>
      <c r="P1990" t="str">
        <f>IF(D1990&lt;&gt;"",VLOOKUP(D1990,Projects!B:C,2,0),"")</f>
        <v/>
      </c>
    </row>
    <row r="1991" spans="1:16" x14ac:dyDescent="0.25">
      <c r="A1991" t="str">
        <f>UPPER(IF(AND(TimeSpend[[#This Row],[Personnel number]]&lt;&gt;"",TimeSpend[[#This Row],[Date]]&lt;&gt;""),TimeSpend[[#This Row],[Personnel number]],""))</f>
        <v/>
      </c>
      <c r="B1991" s="85" t="str">
        <f>IF(AND(TimeSpend[[#This Row],[Personnel number]]&lt;&gt;"",TimeSpend[[#This Row],[Date]]&lt;&gt;""),TEXT(TimeSpend[[#This Row],[Date]],"[$-409]yyyyMMdd"),"")</f>
        <v/>
      </c>
      <c r="C1991" s="33" t="str">
        <f>IF(AND(TimeSpend[[#This Row],[Personnel number]]&lt;&gt;"",TimeSpend[[#This Row],[Date]]&lt;&gt;""),SUBSTITUTE(TimeSpend[[#This Row],[Hours]],",","."),"")</f>
        <v/>
      </c>
      <c r="D1991" t="str">
        <f>IF(AND(TimeSpend[[#This Row],[Personnel number]]&lt;&gt;"",TimeSpend[[#This Row],[Date]]&lt;&gt;""),TimeSpend[[#This Row],[Network]],"")</f>
        <v/>
      </c>
      <c r="E1991" t="str">
        <f>IF(AND(TimeSpend[[#This Row],[Personnel number]]&lt;&gt;"",TimeSpend[[#This Row],[Date]]&lt;&gt;""),TimeSpend[[#This Row],[Network Description]],"")</f>
        <v/>
      </c>
      <c r="F1991" t="str">
        <f>IF(AND(TimeSpend[[#This Row],[Personnel number]]&lt;&gt;"",TimeSpend[[#This Row],[Date]]&lt;&gt;""),TimeSpend[[#This Row],[Activity]],"")</f>
        <v/>
      </c>
      <c r="G1991" t="str">
        <f>IF(AND(TimeSpend[[#This Row],[Personnel number]]&lt;&gt;"",TimeSpend[[#This Row],[Date]]&lt;&gt;""),TimeSpend[[#This Row],[Activity description]],"")</f>
        <v/>
      </c>
      <c r="H1991" s="36" t="str">
        <f>IF(AND(TimeSpend[[#This Row],[Personnel number]]&lt;&gt;"",TimeSpend[[#This Row],[Date]]&lt;&gt;""),TimeSpend[[#This Row],[Start Time]],"")</f>
        <v/>
      </c>
      <c r="I1991" s="36" t="str">
        <f>IF(AND(TimeSpend[[#This Row],[Personnel number]]&lt;&gt;"",TimeSpend[[#This Row],[Date]]&lt;&gt;""),TimeSpend[[#This Row],[End Time]],"")</f>
        <v/>
      </c>
      <c r="J1991" t="str">
        <f>IF(AND(TimeSpend[[#This Row],[Personnel number]]&lt;&gt;"",TimeSpend[[#This Row],[Date]]&lt;&gt;""),TimeSpend[[#This Row],[Location]],"")</f>
        <v/>
      </c>
      <c r="K1991" t="str">
        <f>IF(AND(TimeSpend[[#This Row],[Personnel number]]&lt;&gt;"",TimeSpend[[#This Row],[Date]]&lt;&gt;""),TimeSpend[[#This Row],[Task]],"")</f>
        <v/>
      </c>
      <c r="L1991" t="str">
        <f>IF(AND(TimeSpend[[#This Row],[Personnel number]]&lt;&gt;"",TimeSpend[[#This Row],[Date]]&lt;&gt;""),Utilization!$J$2,"")</f>
        <v/>
      </c>
      <c r="M1991" t="str">
        <f>IF(AND(TimeSpend[[#This Row],[Personnel number]]&lt;&gt;"",TimeSpend[[#This Row],[Date]]&lt;&gt;""),TimeSpend[[#This Row],[Employee Name]],"")</f>
        <v/>
      </c>
      <c r="N1991" t="str">
        <f t="shared" si="62"/>
        <v/>
      </c>
      <c r="O1991" t="str">
        <f t="shared" si="63"/>
        <v/>
      </c>
      <c r="P1991" t="str">
        <f>IF(D1991&lt;&gt;"",VLOOKUP(D1991,Projects!B:C,2,0),"")</f>
        <v/>
      </c>
    </row>
    <row r="1992" spans="1:16" x14ac:dyDescent="0.25">
      <c r="A1992" t="str">
        <f>UPPER(IF(AND(TimeSpend[[#This Row],[Personnel number]]&lt;&gt;"",TimeSpend[[#This Row],[Date]]&lt;&gt;""),TimeSpend[[#This Row],[Personnel number]],""))</f>
        <v/>
      </c>
      <c r="B1992" s="85" t="str">
        <f>IF(AND(TimeSpend[[#This Row],[Personnel number]]&lt;&gt;"",TimeSpend[[#This Row],[Date]]&lt;&gt;""),TEXT(TimeSpend[[#This Row],[Date]],"[$-409]yyyyMMdd"),"")</f>
        <v/>
      </c>
      <c r="C1992" s="33" t="str">
        <f>IF(AND(TimeSpend[[#This Row],[Personnel number]]&lt;&gt;"",TimeSpend[[#This Row],[Date]]&lt;&gt;""),SUBSTITUTE(TimeSpend[[#This Row],[Hours]],",","."),"")</f>
        <v/>
      </c>
      <c r="D1992" t="str">
        <f>IF(AND(TimeSpend[[#This Row],[Personnel number]]&lt;&gt;"",TimeSpend[[#This Row],[Date]]&lt;&gt;""),TimeSpend[[#This Row],[Network]],"")</f>
        <v/>
      </c>
      <c r="E1992" t="str">
        <f>IF(AND(TimeSpend[[#This Row],[Personnel number]]&lt;&gt;"",TimeSpend[[#This Row],[Date]]&lt;&gt;""),TimeSpend[[#This Row],[Network Description]],"")</f>
        <v/>
      </c>
      <c r="F1992" t="str">
        <f>IF(AND(TimeSpend[[#This Row],[Personnel number]]&lt;&gt;"",TimeSpend[[#This Row],[Date]]&lt;&gt;""),TimeSpend[[#This Row],[Activity]],"")</f>
        <v/>
      </c>
      <c r="G1992" t="str">
        <f>IF(AND(TimeSpend[[#This Row],[Personnel number]]&lt;&gt;"",TimeSpend[[#This Row],[Date]]&lt;&gt;""),TimeSpend[[#This Row],[Activity description]],"")</f>
        <v/>
      </c>
      <c r="H1992" s="36" t="str">
        <f>IF(AND(TimeSpend[[#This Row],[Personnel number]]&lt;&gt;"",TimeSpend[[#This Row],[Date]]&lt;&gt;""),TimeSpend[[#This Row],[Start Time]],"")</f>
        <v/>
      </c>
      <c r="I1992" s="36" t="str">
        <f>IF(AND(TimeSpend[[#This Row],[Personnel number]]&lt;&gt;"",TimeSpend[[#This Row],[Date]]&lt;&gt;""),TimeSpend[[#This Row],[End Time]],"")</f>
        <v/>
      </c>
      <c r="J1992" t="str">
        <f>IF(AND(TimeSpend[[#This Row],[Personnel number]]&lt;&gt;"",TimeSpend[[#This Row],[Date]]&lt;&gt;""),TimeSpend[[#This Row],[Location]],"")</f>
        <v/>
      </c>
      <c r="K1992" t="str">
        <f>IF(AND(TimeSpend[[#This Row],[Personnel number]]&lt;&gt;"",TimeSpend[[#This Row],[Date]]&lt;&gt;""),TimeSpend[[#This Row],[Task]],"")</f>
        <v/>
      </c>
      <c r="L1992" t="str">
        <f>IF(AND(TimeSpend[[#This Row],[Personnel number]]&lt;&gt;"",TimeSpend[[#This Row],[Date]]&lt;&gt;""),Utilization!$J$2,"")</f>
        <v/>
      </c>
      <c r="M1992" t="str">
        <f>IF(AND(TimeSpend[[#This Row],[Personnel number]]&lt;&gt;"",TimeSpend[[#This Row],[Date]]&lt;&gt;""),TimeSpend[[#This Row],[Employee Name]],"")</f>
        <v/>
      </c>
      <c r="N1992" t="str">
        <f t="shared" si="62"/>
        <v/>
      </c>
      <c r="O1992" t="str">
        <f t="shared" si="63"/>
        <v/>
      </c>
      <c r="P1992" t="str">
        <f>IF(D1992&lt;&gt;"",VLOOKUP(D1992,Projects!B:C,2,0),"")</f>
        <v/>
      </c>
    </row>
    <row r="1993" spans="1:16" x14ac:dyDescent="0.25">
      <c r="A1993" t="str">
        <f>UPPER(IF(AND(TimeSpend[[#This Row],[Personnel number]]&lt;&gt;"",TimeSpend[[#This Row],[Date]]&lt;&gt;""),TimeSpend[[#This Row],[Personnel number]],""))</f>
        <v/>
      </c>
      <c r="B1993" s="85" t="str">
        <f>IF(AND(TimeSpend[[#This Row],[Personnel number]]&lt;&gt;"",TimeSpend[[#This Row],[Date]]&lt;&gt;""),TEXT(TimeSpend[[#This Row],[Date]],"[$-409]yyyyMMdd"),"")</f>
        <v/>
      </c>
      <c r="C1993" s="33" t="str">
        <f>IF(AND(TimeSpend[[#This Row],[Personnel number]]&lt;&gt;"",TimeSpend[[#This Row],[Date]]&lt;&gt;""),SUBSTITUTE(TimeSpend[[#This Row],[Hours]],",","."),"")</f>
        <v/>
      </c>
      <c r="D1993" t="str">
        <f>IF(AND(TimeSpend[[#This Row],[Personnel number]]&lt;&gt;"",TimeSpend[[#This Row],[Date]]&lt;&gt;""),TimeSpend[[#This Row],[Network]],"")</f>
        <v/>
      </c>
      <c r="E1993" t="str">
        <f>IF(AND(TimeSpend[[#This Row],[Personnel number]]&lt;&gt;"",TimeSpend[[#This Row],[Date]]&lt;&gt;""),TimeSpend[[#This Row],[Network Description]],"")</f>
        <v/>
      </c>
      <c r="F1993" t="str">
        <f>IF(AND(TimeSpend[[#This Row],[Personnel number]]&lt;&gt;"",TimeSpend[[#This Row],[Date]]&lt;&gt;""),TimeSpend[[#This Row],[Activity]],"")</f>
        <v/>
      </c>
      <c r="G1993" t="str">
        <f>IF(AND(TimeSpend[[#This Row],[Personnel number]]&lt;&gt;"",TimeSpend[[#This Row],[Date]]&lt;&gt;""),TimeSpend[[#This Row],[Activity description]],"")</f>
        <v/>
      </c>
      <c r="H1993" s="36" t="str">
        <f>IF(AND(TimeSpend[[#This Row],[Personnel number]]&lt;&gt;"",TimeSpend[[#This Row],[Date]]&lt;&gt;""),TimeSpend[[#This Row],[Start Time]],"")</f>
        <v/>
      </c>
      <c r="I1993" s="36" t="str">
        <f>IF(AND(TimeSpend[[#This Row],[Personnel number]]&lt;&gt;"",TimeSpend[[#This Row],[Date]]&lt;&gt;""),TimeSpend[[#This Row],[End Time]],"")</f>
        <v/>
      </c>
      <c r="J1993" t="str">
        <f>IF(AND(TimeSpend[[#This Row],[Personnel number]]&lt;&gt;"",TimeSpend[[#This Row],[Date]]&lt;&gt;""),TimeSpend[[#This Row],[Location]],"")</f>
        <v/>
      </c>
      <c r="K1993" t="str">
        <f>IF(AND(TimeSpend[[#This Row],[Personnel number]]&lt;&gt;"",TimeSpend[[#This Row],[Date]]&lt;&gt;""),TimeSpend[[#This Row],[Task]],"")</f>
        <v/>
      </c>
      <c r="L1993" t="str">
        <f>IF(AND(TimeSpend[[#This Row],[Personnel number]]&lt;&gt;"",TimeSpend[[#This Row],[Date]]&lt;&gt;""),Utilization!$J$2,"")</f>
        <v/>
      </c>
      <c r="M1993" t="str">
        <f>IF(AND(TimeSpend[[#This Row],[Personnel number]]&lt;&gt;"",TimeSpend[[#This Row],[Date]]&lt;&gt;""),TimeSpend[[#This Row],[Employee Name]],"")</f>
        <v/>
      </c>
      <c r="N1993" t="str">
        <f t="shared" si="62"/>
        <v/>
      </c>
      <c r="O1993" t="str">
        <f t="shared" si="63"/>
        <v/>
      </c>
      <c r="P1993" t="str">
        <f>IF(D1993&lt;&gt;"",VLOOKUP(D1993,Projects!B:C,2,0),"")</f>
        <v/>
      </c>
    </row>
    <row r="1994" spans="1:16" x14ac:dyDescent="0.25">
      <c r="A1994" t="str">
        <f>UPPER(IF(AND(TimeSpend[[#This Row],[Personnel number]]&lt;&gt;"",TimeSpend[[#This Row],[Date]]&lt;&gt;""),TimeSpend[[#This Row],[Personnel number]],""))</f>
        <v/>
      </c>
      <c r="B1994" s="85" t="str">
        <f>IF(AND(TimeSpend[[#This Row],[Personnel number]]&lt;&gt;"",TimeSpend[[#This Row],[Date]]&lt;&gt;""),TEXT(TimeSpend[[#This Row],[Date]],"[$-409]yyyyMMdd"),"")</f>
        <v/>
      </c>
      <c r="C1994" s="33" t="str">
        <f>IF(AND(TimeSpend[[#This Row],[Personnel number]]&lt;&gt;"",TimeSpend[[#This Row],[Date]]&lt;&gt;""),SUBSTITUTE(TimeSpend[[#This Row],[Hours]],",","."),"")</f>
        <v/>
      </c>
      <c r="D1994" t="str">
        <f>IF(AND(TimeSpend[[#This Row],[Personnel number]]&lt;&gt;"",TimeSpend[[#This Row],[Date]]&lt;&gt;""),TimeSpend[[#This Row],[Network]],"")</f>
        <v/>
      </c>
      <c r="E1994" t="str">
        <f>IF(AND(TimeSpend[[#This Row],[Personnel number]]&lt;&gt;"",TimeSpend[[#This Row],[Date]]&lt;&gt;""),TimeSpend[[#This Row],[Network Description]],"")</f>
        <v/>
      </c>
      <c r="F1994" t="str">
        <f>IF(AND(TimeSpend[[#This Row],[Personnel number]]&lt;&gt;"",TimeSpend[[#This Row],[Date]]&lt;&gt;""),TimeSpend[[#This Row],[Activity]],"")</f>
        <v/>
      </c>
      <c r="G1994" t="str">
        <f>IF(AND(TimeSpend[[#This Row],[Personnel number]]&lt;&gt;"",TimeSpend[[#This Row],[Date]]&lt;&gt;""),TimeSpend[[#This Row],[Activity description]],"")</f>
        <v/>
      </c>
      <c r="H1994" s="36" t="str">
        <f>IF(AND(TimeSpend[[#This Row],[Personnel number]]&lt;&gt;"",TimeSpend[[#This Row],[Date]]&lt;&gt;""),TimeSpend[[#This Row],[Start Time]],"")</f>
        <v/>
      </c>
      <c r="I1994" s="36" t="str">
        <f>IF(AND(TimeSpend[[#This Row],[Personnel number]]&lt;&gt;"",TimeSpend[[#This Row],[Date]]&lt;&gt;""),TimeSpend[[#This Row],[End Time]],"")</f>
        <v/>
      </c>
      <c r="J1994" t="str">
        <f>IF(AND(TimeSpend[[#This Row],[Personnel number]]&lt;&gt;"",TimeSpend[[#This Row],[Date]]&lt;&gt;""),TimeSpend[[#This Row],[Location]],"")</f>
        <v/>
      </c>
      <c r="K1994" t="str">
        <f>IF(AND(TimeSpend[[#This Row],[Personnel number]]&lt;&gt;"",TimeSpend[[#This Row],[Date]]&lt;&gt;""),TimeSpend[[#This Row],[Task]],"")</f>
        <v/>
      </c>
      <c r="L1994" t="str">
        <f>IF(AND(TimeSpend[[#This Row],[Personnel number]]&lt;&gt;"",TimeSpend[[#This Row],[Date]]&lt;&gt;""),Utilization!$J$2,"")</f>
        <v/>
      </c>
      <c r="M1994" t="str">
        <f>IF(AND(TimeSpend[[#This Row],[Personnel number]]&lt;&gt;"",TimeSpend[[#This Row],[Date]]&lt;&gt;""),TimeSpend[[#This Row],[Employee Name]],"")</f>
        <v/>
      </c>
      <c r="N1994" t="str">
        <f t="shared" si="62"/>
        <v/>
      </c>
      <c r="O1994" t="str">
        <f t="shared" si="63"/>
        <v/>
      </c>
      <c r="P1994" t="str">
        <f>IF(D1994&lt;&gt;"",VLOOKUP(D1994,Projects!B:C,2,0),"")</f>
        <v/>
      </c>
    </row>
    <row r="1995" spans="1:16" x14ac:dyDescent="0.25">
      <c r="A1995" t="str">
        <f>UPPER(IF(AND(TimeSpend[[#This Row],[Personnel number]]&lt;&gt;"",TimeSpend[[#This Row],[Date]]&lt;&gt;""),TimeSpend[[#This Row],[Personnel number]],""))</f>
        <v/>
      </c>
      <c r="B1995" s="85" t="str">
        <f>IF(AND(TimeSpend[[#This Row],[Personnel number]]&lt;&gt;"",TimeSpend[[#This Row],[Date]]&lt;&gt;""),TEXT(TimeSpend[[#This Row],[Date]],"[$-409]yyyyMMdd"),"")</f>
        <v/>
      </c>
      <c r="C1995" s="33" t="str">
        <f>IF(AND(TimeSpend[[#This Row],[Personnel number]]&lt;&gt;"",TimeSpend[[#This Row],[Date]]&lt;&gt;""),SUBSTITUTE(TimeSpend[[#This Row],[Hours]],",","."),"")</f>
        <v/>
      </c>
      <c r="D1995" t="str">
        <f>IF(AND(TimeSpend[[#This Row],[Personnel number]]&lt;&gt;"",TimeSpend[[#This Row],[Date]]&lt;&gt;""),TimeSpend[[#This Row],[Network]],"")</f>
        <v/>
      </c>
      <c r="E1995" t="str">
        <f>IF(AND(TimeSpend[[#This Row],[Personnel number]]&lt;&gt;"",TimeSpend[[#This Row],[Date]]&lt;&gt;""),TimeSpend[[#This Row],[Network Description]],"")</f>
        <v/>
      </c>
      <c r="F1995" t="str">
        <f>IF(AND(TimeSpend[[#This Row],[Personnel number]]&lt;&gt;"",TimeSpend[[#This Row],[Date]]&lt;&gt;""),TimeSpend[[#This Row],[Activity]],"")</f>
        <v/>
      </c>
      <c r="G1995" t="str">
        <f>IF(AND(TimeSpend[[#This Row],[Personnel number]]&lt;&gt;"",TimeSpend[[#This Row],[Date]]&lt;&gt;""),TimeSpend[[#This Row],[Activity description]],"")</f>
        <v/>
      </c>
      <c r="H1995" s="36" t="str">
        <f>IF(AND(TimeSpend[[#This Row],[Personnel number]]&lt;&gt;"",TimeSpend[[#This Row],[Date]]&lt;&gt;""),TimeSpend[[#This Row],[Start Time]],"")</f>
        <v/>
      </c>
      <c r="I1995" s="36" t="str">
        <f>IF(AND(TimeSpend[[#This Row],[Personnel number]]&lt;&gt;"",TimeSpend[[#This Row],[Date]]&lt;&gt;""),TimeSpend[[#This Row],[End Time]],"")</f>
        <v/>
      </c>
      <c r="J1995" t="str">
        <f>IF(AND(TimeSpend[[#This Row],[Personnel number]]&lt;&gt;"",TimeSpend[[#This Row],[Date]]&lt;&gt;""),TimeSpend[[#This Row],[Location]],"")</f>
        <v/>
      </c>
      <c r="K1995" t="str">
        <f>IF(AND(TimeSpend[[#This Row],[Personnel number]]&lt;&gt;"",TimeSpend[[#This Row],[Date]]&lt;&gt;""),TimeSpend[[#This Row],[Task]],"")</f>
        <v/>
      </c>
      <c r="L1995" t="str">
        <f>IF(AND(TimeSpend[[#This Row],[Personnel number]]&lt;&gt;"",TimeSpend[[#This Row],[Date]]&lt;&gt;""),Utilization!$J$2,"")</f>
        <v/>
      </c>
      <c r="M1995" t="str">
        <f>IF(AND(TimeSpend[[#This Row],[Personnel number]]&lt;&gt;"",TimeSpend[[#This Row],[Date]]&lt;&gt;""),TimeSpend[[#This Row],[Employee Name]],"")</f>
        <v/>
      </c>
      <c r="N1995" t="str">
        <f t="shared" si="62"/>
        <v/>
      </c>
      <c r="O1995" t="str">
        <f t="shared" si="63"/>
        <v/>
      </c>
      <c r="P1995" t="str">
        <f>IF(D1995&lt;&gt;"",VLOOKUP(D1995,Projects!B:C,2,0),"")</f>
        <v/>
      </c>
    </row>
    <row r="1996" spans="1:16" x14ac:dyDescent="0.25">
      <c r="A1996" t="str">
        <f>UPPER(IF(AND(TimeSpend[[#This Row],[Personnel number]]&lt;&gt;"",TimeSpend[[#This Row],[Date]]&lt;&gt;""),TimeSpend[[#This Row],[Personnel number]],""))</f>
        <v/>
      </c>
      <c r="B1996" s="85" t="str">
        <f>IF(AND(TimeSpend[[#This Row],[Personnel number]]&lt;&gt;"",TimeSpend[[#This Row],[Date]]&lt;&gt;""),TEXT(TimeSpend[[#This Row],[Date]],"[$-409]yyyyMMdd"),"")</f>
        <v/>
      </c>
      <c r="C1996" s="33" t="str">
        <f>IF(AND(TimeSpend[[#This Row],[Personnel number]]&lt;&gt;"",TimeSpend[[#This Row],[Date]]&lt;&gt;""),SUBSTITUTE(TimeSpend[[#This Row],[Hours]],",","."),"")</f>
        <v/>
      </c>
      <c r="D1996" t="str">
        <f>IF(AND(TimeSpend[[#This Row],[Personnel number]]&lt;&gt;"",TimeSpend[[#This Row],[Date]]&lt;&gt;""),TimeSpend[[#This Row],[Network]],"")</f>
        <v/>
      </c>
      <c r="E1996" t="str">
        <f>IF(AND(TimeSpend[[#This Row],[Personnel number]]&lt;&gt;"",TimeSpend[[#This Row],[Date]]&lt;&gt;""),TimeSpend[[#This Row],[Network Description]],"")</f>
        <v/>
      </c>
      <c r="F1996" t="str">
        <f>IF(AND(TimeSpend[[#This Row],[Personnel number]]&lt;&gt;"",TimeSpend[[#This Row],[Date]]&lt;&gt;""),TimeSpend[[#This Row],[Activity]],"")</f>
        <v/>
      </c>
      <c r="G1996" t="str">
        <f>IF(AND(TimeSpend[[#This Row],[Personnel number]]&lt;&gt;"",TimeSpend[[#This Row],[Date]]&lt;&gt;""),TimeSpend[[#This Row],[Activity description]],"")</f>
        <v/>
      </c>
      <c r="H1996" s="36" t="str">
        <f>IF(AND(TimeSpend[[#This Row],[Personnel number]]&lt;&gt;"",TimeSpend[[#This Row],[Date]]&lt;&gt;""),TimeSpend[[#This Row],[Start Time]],"")</f>
        <v/>
      </c>
      <c r="I1996" s="36" t="str">
        <f>IF(AND(TimeSpend[[#This Row],[Personnel number]]&lt;&gt;"",TimeSpend[[#This Row],[Date]]&lt;&gt;""),TimeSpend[[#This Row],[End Time]],"")</f>
        <v/>
      </c>
      <c r="J1996" t="str">
        <f>IF(AND(TimeSpend[[#This Row],[Personnel number]]&lt;&gt;"",TimeSpend[[#This Row],[Date]]&lt;&gt;""),TimeSpend[[#This Row],[Location]],"")</f>
        <v/>
      </c>
      <c r="K1996" t="str">
        <f>IF(AND(TimeSpend[[#This Row],[Personnel number]]&lt;&gt;"",TimeSpend[[#This Row],[Date]]&lt;&gt;""),TimeSpend[[#This Row],[Task]],"")</f>
        <v/>
      </c>
      <c r="L1996" t="str">
        <f>IF(AND(TimeSpend[[#This Row],[Personnel number]]&lt;&gt;"",TimeSpend[[#This Row],[Date]]&lt;&gt;""),Utilization!$J$2,"")</f>
        <v/>
      </c>
      <c r="M1996" t="str">
        <f>IF(AND(TimeSpend[[#This Row],[Personnel number]]&lt;&gt;"",TimeSpend[[#This Row],[Date]]&lt;&gt;""),TimeSpend[[#This Row],[Employee Name]],"")</f>
        <v/>
      </c>
      <c r="N1996" t="str">
        <f t="shared" si="62"/>
        <v/>
      </c>
      <c r="O1996" t="str">
        <f t="shared" si="63"/>
        <v/>
      </c>
      <c r="P1996" t="str">
        <f>IF(D1996&lt;&gt;"",VLOOKUP(D1996,Projects!B:C,2,0),"")</f>
        <v/>
      </c>
    </row>
    <row r="1997" spans="1:16" x14ac:dyDescent="0.25">
      <c r="A1997" t="str">
        <f>UPPER(IF(AND(TimeSpend[[#This Row],[Personnel number]]&lt;&gt;"",TimeSpend[[#This Row],[Date]]&lt;&gt;""),TimeSpend[[#This Row],[Personnel number]],""))</f>
        <v/>
      </c>
      <c r="B1997" s="85" t="str">
        <f>IF(AND(TimeSpend[[#This Row],[Personnel number]]&lt;&gt;"",TimeSpend[[#This Row],[Date]]&lt;&gt;""),TEXT(TimeSpend[[#This Row],[Date]],"[$-409]yyyyMMdd"),"")</f>
        <v/>
      </c>
      <c r="C1997" s="33" t="str">
        <f>IF(AND(TimeSpend[[#This Row],[Personnel number]]&lt;&gt;"",TimeSpend[[#This Row],[Date]]&lt;&gt;""),SUBSTITUTE(TimeSpend[[#This Row],[Hours]],",","."),"")</f>
        <v/>
      </c>
      <c r="D1997" t="str">
        <f>IF(AND(TimeSpend[[#This Row],[Personnel number]]&lt;&gt;"",TimeSpend[[#This Row],[Date]]&lt;&gt;""),TimeSpend[[#This Row],[Network]],"")</f>
        <v/>
      </c>
      <c r="E1997" t="str">
        <f>IF(AND(TimeSpend[[#This Row],[Personnel number]]&lt;&gt;"",TimeSpend[[#This Row],[Date]]&lt;&gt;""),TimeSpend[[#This Row],[Network Description]],"")</f>
        <v/>
      </c>
      <c r="F1997" t="str">
        <f>IF(AND(TimeSpend[[#This Row],[Personnel number]]&lt;&gt;"",TimeSpend[[#This Row],[Date]]&lt;&gt;""),TimeSpend[[#This Row],[Activity]],"")</f>
        <v/>
      </c>
      <c r="G1997" t="str">
        <f>IF(AND(TimeSpend[[#This Row],[Personnel number]]&lt;&gt;"",TimeSpend[[#This Row],[Date]]&lt;&gt;""),TimeSpend[[#This Row],[Activity description]],"")</f>
        <v/>
      </c>
      <c r="H1997" s="36" t="str">
        <f>IF(AND(TimeSpend[[#This Row],[Personnel number]]&lt;&gt;"",TimeSpend[[#This Row],[Date]]&lt;&gt;""),TimeSpend[[#This Row],[Start Time]],"")</f>
        <v/>
      </c>
      <c r="I1997" s="36" t="str">
        <f>IF(AND(TimeSpend[[#This Row],[Personnel number]]&lt;&gt;"",TimeSpend[[#This Row],[Date]]&lt;&gt;""),TimeSpend[[#This Row],[End Time]],"")</f>
        <v/>
      </c>
      <c r="J1997" t="str">
        <f>IF(AND(TimeSpend[[#This Row],[Personnel number]]&lt;&gt;"",TimeSpend[[#This Row],[Date]]&lt;&gt;""),TimeSpend[[#This Row],[Location]],"")</f>
        <v/>
      </c>
      <c r="K1997" t="str">
        <f>IF(AND(TimeSpend[[#This Row],[Personnel number]]&lt;&gt;"",TimeSpend[[#This Row],[Date]]&lt;&gt;""),TimeSpend[[#This Row],[Task]],"")</f>
        <v/>
      </c>
      <c r="L1997" t="str">
        <f>IF(AND(TimeSpend[[#This Row],[Personnel number]]&lt;&gt;"",TimeSpend[[#This Row],[Date]]&lt;&gt;""),Utilization!$J$2,"")</f>
        <v/>
      </c>
      <c r="M1997" t="str">
        <f>IF(AND(TimeSpend[[#This Row],[Personnel number]]&lt;&gt;"",TimeSpend[[#This Row],[Date]]&lt;&gt;""),TimeSpend[[#This Row],[Employee Name]],"")</f>
        <v/>
      </c>
      <c r="N1997" t="str">
        <f t="shared" si="62"/>
        <v/>
      </c>
      <c r="O1997" t="str">
        <f t="shared" si="63"/>
        <v/>
      </c>
      <c r="P1997" t="str">
        <f>IF(D1997&lt;&gt;"",VLOOKUP(D1997,Projects!B:C,2,0),"")</f>
        <v/>
      </c>
    </row>
    <row r="1998" spans="1:16" x14ac:dyDescent="0.25">
      <c r="A1998" t="str">
        <f>UPPER(IF(AND(TimeSpend[[#This Row],[Personnel number]]&lt;&gt;"",TimeSpend[[#This Row],[Date]]&lt;&gt;""),TimeSpend[[#This Row],[Personnel number]],""))</f>
        <v/>
      </c>
      <c r="B1998" s="85" t="str">
        <f>IF(AND(TimeSpend[[#This Row],[Personnel number]]&lt;&gt;"",TimeSpend[[#This Row],[Date]]&lt;&gt;""),TEXT(TimeSpend[[#This Row],[Date]],"[$-409]yyyyMMdd"),"")</f>
        <v/>
      </c>
      <c r="C1998" s="33" t="str">
        <f>IF(AND(TimeSpend[[#This Row],[Personnel number]]&lt;&gt;"",TimeSpend[[#This Row],[Date]]&lt;&gt;""),SUBSTITUTE(TimeSpend[[#This Row],[Hours]],",","."),"")</f>
        <v/>
      </c>
      <c r="D1998" t="str">
        <f>IF(AND(TimeSpend[[#This Row],[Personnel number]]&lt;&gt;"",TimeSpend[[#This Row],[Date]]&lt;&gt;""),TimeSpend[[#This Row],[Network]],"")</f>
        <v/>
      </c>
      <c r="E1998" t="str">
        <f>IF(AND(TimeSpend[[#This Row],[Personnel number]]&lt;&gt;"",TimeSpend[[#This Row],[Date]]&lt;&gt;""),TimeSpend[[#This Row],[Network Description]],"")</f>
        <v/>
      </c>
      <c r="F1998" t="str">
        <f>IF(AND(TimeSpend[[#This Row],[Personnel number]]&lt;&gt;"",TimeSpend[[#This Row],[Date]]&lt;&gt;""),TimeSpend[[#This Row],[Activity]],"")</f>
        <v/>
      </c>
      <c r="G1998" t="str">
        <f>IF(AND(TimeSpend[[#This Row],[Personnel number]]&lt;&gt;"",TimeSpend[[#This Row],[Date]]&lt;&gt;""),TimeSpend[[#This Row],[Activity description]],"")</f>
        <v/>
      </c>
      <c r="H1998" s="36" t="str">
        <f>IF(AND(TimeSpend[[#This Row],[Personnel number]]&lt;&gt;"",TimeSpend[[#This Row],[Date]]&lt;&gt;""),TimeSpend[[#This Row],[Start Time]],"")</f>
        <v/>
      </c>
      <c r="I1998" s="36" t="str">
        <f>IF(AND(TimeSpend[[#This Row],[Personnel number]]&lt;&gt;"",TimeSpend[[#This Row],[Date]]&lt;&gt;""),TimeSpend[[#This Row],[End Time]],"")</f>
        <v/>
      </c>
      <c r="J1998" t="str">
        <f>IF(AND(TimeSpend[[#This Row],[Personnel number]]&lt;&gt;"",TimeSpend[[#This Row],[Date]]&lt;&gt;""),TimeSpend[[#This Row],[Location]],"")</f>
        <v/>
      </c>
      <c r="K1998" t="str">
        <f>IF(AND(TimeSpend[[#This Row],[Personnel number]]&lt;&gt;"",TimeSpend[[#This Row],[Date]]&lt;&gt;""),TimeSpend[[#This Row],[Task]],"")</f>
        <v/>
      </c>
      <c r="L1998" t="str">
        <f>IF(AND(TimeSpend[[#This Row],[Personnel number]]&lt;&gt;"",TimeSpend[[#This Row],[Date]]&lt;&gt;""),Utilization!$J$2,"")</f>
        <v/>
      </c>
      <c r="M1998" t="str">
        <f>IF(AND(TimeSpend[[#This Row],[Personnel number]]&lt;&gt;"",TimeSpend[[#This Row],[Date]]&lt;&gt;""),TimeSpend[[#This Row],[Employee Name]],"")</f>
        <v/>
      </c>
      <c r="N1998" t="str">
        <f t="shared" si="62"/>
        <v/>
      </c>
      <c r="O1998" t="str">
        <f t="shared" si="63"/>
        <v/>
      </c>
      <c r="P1998" t="str">
        <f>IF(D1998&lt;&gt;"",VLOOKUP(D1998,Projects!B:C,2,0),"")</f>
        <v/>
      </c>
    </row>
    <row r="1999" spans="1:16" x14ac:dyDescent="0.25">
      <c r="A1999" t="str">
        <f>UPPER(IF(AND(TimeSpend[[#This Row],[Personnel number]]&lt;&gt;"",TimeSpend[[#This Row],[Date]]&lt;&gt;""),TimeSpend[[#This Row],[Personnel number]],""))</f>
        <v/>
      </c>
      <c r="B1999" s="85" t="str">
        <f>IF(AND(TimeSpend[[#This Row],[Personnel number]]&lt;&gt;"",TimeSpend[[#This Row],[Date]]&lt;&gt;""),TEXT(TimeSpend[[#This Row],[Date]],"[$-409]yyyyMMdd"),"")</f>
        <v/>
      </c>
      <c r="C1999" s="33" t="str">
        <f>IF(AND(TimeSpend[[#This Row],[Personnel number]]&lt;&gt;"",TimeSpend[[#This Row],[Date]]&lt;&gt;""),SUBSTITUTE(TimeSpend[[#This Row],[Hours]],",","."),"")</f>
        <v/>
      </c>
      <c r="D1999" t="str">
        <f>IF(AND(TimeSpend[[#This Row],[Personnel number]]&lt;&gt;"",TimeSpend[[#This Row],[Date]]&lt;&gt;""),TimeSpend[[#This Row],[Network]],"")</f>
        <v/>
      </c>
      <c r="E1999" t="str">
        <f>IF(AND(TimeSpend[[#This Row],[Personnel number]]&lt;&gt;"",TimeSpend[[#This Row],[Date]]&lt;&gt;""),TimeSpend[[#This Row],[Network Description]],"")</f>
        <v/>
      </c>
      <c r="F1999" t="str">
        <f>IF(AND(TimeSpend[[#This Row],[Personnel number]]&lt;&gt;"",TimeSpend[[#This Row],[Date]]&lt;&gt;""),TimeSpend[[#This Row],[Activity]],"")</f>
        <v/>
      </c>
      <c r="G1999" t="str">
        <f>IF(AND(TimeSpend[[#This Row],[Personnel number]]&lt;&gt;"",TimeSpend[[#This Row],[Date]]&lt;&gt;""),TimeSpend[[#This Row],[Activity description]],"")</f>
        <v/>
      </c>
      <c r="H1999" s="36" t="str">
        <f>IF(AND(TimeSpend[[#This Row],[Personnel number]]&lt;&gt;"",TimeSpend[[#This Row],[Date]]&lt;&gt;""),TimeSpend[[#This Row],[Start Time]],"")</f>
        <v/>
      </c>
      <c r="I1999" s="36" t="str">
        <f>IF(AND(TimeSpend[[#This Row],[Personnel number]]&lt;&gt;"",TimeSpend[[#This Row],[Date]]&lt;&gt;""),TimeSpend[[#This Row],[End Time]],"")</f>
        <v/>
      </c>
      <c r="J1999" t="str">
        <f>IF(AND(TimeSpend[[#This Row],[Personnel number]]&lt;&gt;"",TimeSpend[[#This Row],[Date]]&lt;&gt;""),TimeSpend[[#This Row],[Location]],"")</f>
        <v/>
      </c>
      <c r="K1999" t="str">
        <f>IF(AND(TimeSpend[[#This Row],[Personnel number]]&lt;&gt;"",TimeSpend[[#This Row],[Date]]&lt;&gt;""),TimeSpend[[#This Row],[Task]],"")</f>
        <v/>
      </c>
      <c r="L1999" t="str">
        <f>IF(AND(TimeSpend[[#This Row],[Personnel number]]&lt;&gt;"",TimeSpend[[#This Row],[Date]]&lt;&gt;""),Utilization!$J$2,"")</f>
        <v/>
      </c>
      <c r="M1999" t="str">
        <f>IF(AND(TimeSpend[[#This Row],[Personnel number]]&lt;&gt;"",TimeSpend[[#This Row],[Date]]&lt;&gt;""),TimeSpend[[#This Row],[Employee Name]],"")</f>
        <v/>
      </c>
      <c r="N1999" t="str">
        <f t="shared" si="62"/>
        <v/>
      </c>
      <c r="O1999" t="str">
        <f t="shared" si="63"/>
        <v/>
      </c>
      <c r="P1999" t="str">
        <f>IF(D1999&lt;&gt;"",VLOOKUP(D1999,Projects!B:C,2,0),"")</f>
        <v/>
      </c>
    </row>
    <row r="2000" spans="1:16" x14ac:dyDescent="0.25">
      <c r="A2000" t="str">
        <f>UPPER(IF(AND(TimeSpend[[#This Row],[Personnel number]]&lt;&gt;"",TimeSpend[[#This Row],[Date]]&lt;&gt;""),TimeSpend[[#This Row],[Personnel number]],""))</f>
        <v/>
      </c>
      <c r="B2000" s="85" t="str">
        <f>IF(AND(TimeSpend[[#This Row],[Personnel number]]&lt;&gt;"",TimeSpend[[#This Row],[Date]]&lt;&gt;""),TEXT(TimeSpend[[#This Row],[Date]],"[$-409]yyyyMMdd"),"")</f>
        <v/>
      </c>
      <c r="C2000" s="33" t="str">
        <f>IF(AND(TimeSpend[[#This Row],[Personnel number]]&lt;&gt;"",TimeSpend[[#This Row],[Date]]&lt;&gt;""),SUBSTITUTE(TimeSpend[[#This Row],[Hours]],",","."),"")</f>
        <v/>
      </c>
      <c r="D2000" t="str">
        <f>IF(AND(TimeSpend[[#This Row],[Personnel number]]&lt;&gt;"",TimeSpend[[#This Row],[Date]]&lt;&gt;""),TimeSpend[[#This Row],[Network]],"")</f>
        <v/>
      </c>
      <c r="E2000" t="str">
        <f>IF(AND(TimeSpend[[#This Row],[Personnel number]]&lt;&gt;"",TimeSpend[[#This Row],[Date]]&lt;&gt;""),TimeSpend[[#This Row],[Network Description]],"")</f>
        <v/>
      </c>
      <c r="F2000" t="str">
        <f>IF(AND(TimeSpend[[#This Row],[Personnel number]]&lt;&gt;"",TimeSpend[[#This Row],[Date]]&lt;&gt;""),TimeSpend[[#This Row],[Activity]],"")</f>
        <v/>
      </c>
      <c r="G2000" t="str">
        <f>IF(AND(TimeSpend[[#This Row],[Personnel number]]&lt;&gt;"",TimeSpend[[#This Row],[Date]]&lt;&gt;""),TimeSpend[[#This Row],[Activity description]],"")</f>
        <v/>
      </c>
      <c r="H2000" s="36" t="str">
        <f>IF(AND(TimeSpend[[#This Row],[Personnel number]]&lt;&gt;"",TimeSpend[[#This Row],[Date]]&lt;&gt;""),TimeSpend[[#This Row],[Start Time]],"")</f>
        <v/>
      </c>
      <c r="I2000" s="36" t="str">
        <f>IF(AND(TimeSpend[[#This Row],[Personnel number]]&lt;&gt;"",TimeSpend[[#This Row],[Date]]&lt;&gt;""),TimeSpend[[#This Row],[End Time]],"")</f>
        <v/>
      </c>
      <c r="J2000" t="str">
        <f>IF(AND(TimeSpend[[#This Row],[Personnel number]]&lt;&gt;"",TimeSpend[[#This Row],[Date]]&lt;&gt;""),TimeSpend[[#This Row],[Location]],"")</f>
        <v/>
      </c>
      <c r="K2000" t="str">
        <f>IF(AND(TimeSpend[[#This Row],[Personnel number]]&lt;&gt;"",TimeSpend[[#This Row],[Date]]&lt;&gt;""),TimeSpend[[#This Row],[Task]],"")</f>
        <v/>
      </c>
      <c r="L2000" t="str">
        <f>IF(AND(TimeSpend[[#This Row],[Personnel number]]&lt;&gt;"",TimeSpend[[#This Row],[Date]]&lt;&gt;""),Utilization!$J$2,"")</f>
        <v/>
      </c>
      <c r="M2000" t="str">
        <f>IF(AND(TimeSpend[[#This Row],[Personnel number]]&lt;&gt;"",TimeSpend[[#This Row],[Date]]&lt;&gt;""),TimeSpend[[#This Row],[Employee Name]],"")</f>
        <v/>
      </c>
      <c r="N2000" t="str">
        <f t="shared" si="62"/>
        <v/>
      </c>
      <c r="O2000" t="str">
        <f t="shared" si="63"/>
        <v/>
      </c>
      <c r="P2000" t="str">
        <f>IF(D2000&lt;&gt;"",VLOOKUP(D2000,Projects!B:C,2,0),"")</f>
        <v/>
      </c>
    </row>
    <row r="2001" spans="1:16" x14ac:dyDescent="0.25">
      <c r="A2001" t="str">
        <f>UPPER(IF(AND(TimeSpend[[#This Row],[Personnel number]]&lt;&gt;"",TimeSpend[[#This Row],[Date]]&lt;&gt;""),TimeSpend[[#This Row],[Personnel number]],""))</f>
        <v/>
      </c>
      <c r="B2001" s="85" t="str">
        <f>IF(AND(TimeSpend[[#This Row],[Personnel number]]&lt;&gt;"",TimeSpend[[#This Row],[Date]]&lt;&gt;""),TEXT(TimeSpend[[#This Row],[Date]],"[$-409]yyyyMMdd"),"")</f>
        <v/>
      </c>
      <c r="C2001" s="33" t="str">
        <f>IF(AND(TimeSpend[[#This Row],[Personnel number]]&lt;&gt;"",TimeSpend[[#This Row],[Date]]&lt;&gt;""),SUBSTITUTE(TimeSpend[[#This Row],[Hours]],",","."),"")</f>
        <v/>
      </c>
      <c r="D2001" t="str">
        <f>IF(AND(TimeSpend[[#This Row],[Personnel number]]&lt;&gt;"",TimeSpend[[#This Row],[Date]]&lt;&gt;""),TimeSpend[[#This Row],[Network]],"")</f>
        <v/>
      </c>
      <c r="E2001" t="str">
        <f>IF(AND(TimeSpend[[#This Row],[Personnel number]]&lt;&gt;"",TimeSpend[[#This Row],[Date]]&lt;&gt;""),TimeSpend[[#This Row],[Network Description]],"")</f>
        <v/>
      </c>
      <c r="F2001" t="str">
        <f>IF(AND(TimeSpend[[#This Row],[Personnel number]]&lt;&gt;"",TimeSpend[[#This Row],[Date]]&lt;&gt;""),TimeSpend[[#This Row],[Activity]],"")</f>
        <v/>
      </c>
      <c r="G2001" t="str">
        <f>IF(AND(TimeSpend[[#This Row],[Personnel number]]&lt;&gt;"",TimeSpend[[#This Row],[Date]]&lt;&gt;""),TimeSpend[[#This Row],[Activity description]],"")</f>
        <v/>
      </c>
      <c r="H2001" s="36" t="str">
        <f>IF(AND(TimeSpend[[#This Row],[Personnel number]]&lt;&gt;"",TimeSpend[[#This Row],[Date]]&lt;&gt;""),TimeSpend[[#This Row],[Start Time]],"")</f>
        <v/>
      </c>
      <c r="I2001" s="36" t="str">
        <f>IF(AND(TimeSpend[[#This Row],[Personnel number]]&lt;&gt;"",TimeSpend[[#This Row],[Date]]&lt;&gt;""),TimeSpend[[#This Row],[End Time]],"")</f>
        <v/>
      </c>
      <c r="J2001" t="str">
        <f>IF(AND(TimeSpend[[#This Row],[Personnel number]]&lt;&gt;"",TimeSpend[[#This Row],[Date]]&lt;&gt;""),TimeSpend[[#This Row],[Location]],"")</f>
        <v/>
      </c>
      <c r="K2001" t="str">
        <f>IF(AND(TimeSpend[[#This Row],[Personnel number]]&lt;&gt;"",TimeSpend[[#This Row],[Date]]&lt;&gt;""),TimeSpend[[#This Row],[Task]],"")</f>
        <v/>
      </c>
      <c r="L2001" t="str">
        <f>IF(AND(TimeSpend[[#This Row],[Personnel number]]&lt;&gt;"",TimeSpend[[#This Row],[Date]]&lt;&gt;""),Utilization!$J$2,"")</f>
        <v/>
      </c>
      <c r="M2001" t="str">
        <f>IF(AND(TimeSpend[[#This Row],[Personnel number]]&lt;&gt;"",TimeSpend[[#This Row],[Date]]&lt;&gt;""),TimeSpend[[#This Row],[Employee Name]],"")</f>
        <v/>
      </c>
      <c r="N2001" t="str">
        <f t="shared" si="62"/>
        <v/>
      </c>
      <c r="O2001" t="str">
        <f t="shared" si="63"/>
        <v/>
      </c>
      <c r="P2001" t="str">
        <f>IF(D2001&lt;&gt;"",VLOOKUP(D2001,Projects!B:C,2,0),"")</f>
        <v/>
      </c>
    </row>
    <row r="2002" spans="1:16" x14ac:dyDescent="0.25">
      <c r="A2002" t="str">
        <f>UPPER(IF(AND(TimeSpend[[#This Row],[Personnel number]]&lt;&gt;"",TimeSpend[[#This Row],[Date]]&lt;&gt;""),TimeSpend[[#This Row],[Personnel number]],""))</f>
        <v/>
      </c>
      <c r="B2002" s="85" t="str">
        <f>IF(AND(TimeSpend[[#This Row],[Personnel number]]&lt;&gt;"",TimeSpend[[#This Row],[Date]]&lt;&gt;""),TEXT(TimeSpend[[#This Row],[Date]],"[$-409]yyyyMMdd"),"")</f>
        <v/>
      </c>
      <c r="C2002" s="33" t="str">
        <f>IF(AND(TimeSpend[[#This Row],[Personnel number]]&lt;&gt;"",TimeSpend[[#This Row],[Date]]&lt;&gt;""),SUBSTITUTE(TimeSpend[[#This Row],[Hours]],",","."),"")</f>
        <v/>
      </c>
      <c r="D2002" t="str">
        <f>IF(AND(TimeSpend[[#This Row],[Personnel number]]&lt;&gt;"",TimeSpend[[#This Row],[Date]]&lt;&gt;""),TimeSpend[[#This Row],[Network]],"")</f>
        <v/>
      </c>
      <c r="E2002" t="str">
        <f>IF(AND(TimeSpend[[#This Row],[Personnel number]]&lt;&gt;"",TimeSpend[[#This Row],[Date]]&lt;&gt;""),TimeSpend[[#This Row],[Network Description]],"")</f>
        <v/>
      </c>
      <c r="F2002" t="str">
        <f>IF(AND(TimeSpend[[#This Row],[Personnel number]]&lt;&gt;"",TimeSpend[[#This Row],[Date]]&lt;&gt;""),TimeSpend[[#This Row],[Activity]],"")</f>
        <v/>
      </c>
      <c r="G2002" t="str">
        <f>IF(AND(TimeSpend[[#This Row],[Personnel number]]&lt;&gt;"",TimeSpend[[#This Row],[Date]]&lt;&gt;""),TimeSpend[[#This Row],[Activity description]],"")</f>
        <v/>
      </c>
      <c r="H2002" s="36" t="str">
        <f>IF(AND(TimeSpend[[#This Row],[Personnel number]]&lt;&gt;"",TimeSpend[[#This Row],[Date]]&lt;&gt;""),TimeSpend[[#This Row],[Start Time]],"")</f>
        <v/>
      </c>
      <c r="I2002" s="36" t="str">
        <f>IF(AND(TimeSpend[[#This Row],[Personnel number]]&lt;&gt;"",TimeSpend[[#This Row],[Date]]&lt;&gt;""),TimeSpend[[#This Row],[End Time]],"")</f>
        <v/>
      </c>
      <c r="J2002" t="str">
        <f>IF(AND(TimeSpend[[#This Row],[Personnel number]]&lt;&gt;"",TimeSpend[[#This Row],[Date]]&lt;&gt;""),TimeSpend[[#This Row],[Location]],"")</f>
        <v/>
      </c>
      <c r="K2002" t="str">
        <f>IF(AND(TimeSpend[[#This Row],[Personnel number]]&lt;&gt;"",TimeSpend[[#This Row],[Date]]&lt;&gt;""),TimeSpend[[#This Row],[Task]],"")</f>
        <v/>
      </c>
      <c r="L2002" t="str">
        <f>IF(AND(TimeSpend[[#This Row],[Personnel number]]&lt;&gt;"",TimeSpend[[#This Row],[Date]]&lt;&gt;""),Utilization!$J$2,"")</f>
        <v/>
      </c>
      <c r="M2002" t="str">
        <f>IF(AND(TimeSpend[[#This Row],[Personnel number]]&lt;&gt;"",TimeSpend[[#This Row],[Date]]&lt;&gt;""),TimeSpend[[#This Row],[Employee Name]],"")</f>
        <v/>
      </c>
      <c r="N2002" t="str">
        <f t="shared" si="62"/>
        <v/>
      </c>
      <c r="O2002" t="str">
        <f t="shared" si="63"/>
        <v/>
      </c>
      <c r="P2002" t="str">
        <f>IF(D2002&lt;&gt;"",VLOOKUP(D2002,Projects!B:C,2,0),"")</f>
        <v/>
      </c>
    </row>
    <row r="2003" spans="1:16" x14ac:dyDescent="0.25">
      <c r="A2003" t="str">
        <f>UPPER(IF(AND(TimeSpend[[#This Row],[Personnel number]]&lt;&gt;"",TimeSpend[[#This Row],[Date]]&lt;&gt;""),TimeSpend[[#This Row],[Personnel number]],""))</f>
        <v/>
      </c>
      <c r="B2003" s="85" t="str">
        <f>IF(AND(TimeSpend[[#This Row],[Personnel number]]&lt;&gt;"",TimeSpend[[#This Row],[Date]]&lt;&gt;""),TEXT(TimeSpend[[#This Row],[Date]],"[$-409]yyyyMMdd"),"")</f>
        <v/>
      </c>
      <c r="C2003" s="33" t="str">
        <f>IF(AND(TimeSpend[[#This Row],[Personnel number]]&lt;&gt;"",TimeSpend[[#This Row],[Date]]&lt;&gt;""),SUBSTITUTE(TimeSpend[[#This Row],[Hours]],",","."),"")</f>
        <v/>
      </c>
      <c r="D2003" t="str">
        <f>IF(AND(TimeSpend[[#This Row],[Personnel number]]&lt;&gt;"",TimeSpend[[#This Row],[Date]]&lt;&gt;""),TimeSpend[[#This Row],[Network]],"")</f>
        <v/>
      </c>
      <c r="E2003" t="str">
        <f>IF(AND(TimeSpend[[#This Row],[Personnel number]]&lt;&gt;"",TimeSpend[[#This Row],[Date]]&lt;&gt;""),TimeSpend[[#This Row],[Network Description]],"")</f>
        <v/>
      </c>
      <c r="F2003" t="str">
        <f>IF(AND(TimeSpend[[#This Row],[Personnel number]]&lt;&gt;"",TimeSpend[[#This Row],[Date]]&lt;&gt;""),TimeSpend[[#This Row],[Activity]],"")</f>
        <v/>
      </c>
      <c r="G2003" t="str">
        <f>IF(AND(TimeSpend[[#This Row],[Personnel number]]&lt;&gt;"",TimeSpend[[#This Row],[Date]]&lt;&gt;""),TimeSpend[[#This Row],[Activity description]],"")</f>
        <v/>
      </c>
      <c r="H2003" s="36" t="str">
        <f>IF(AND(TimeSpend[[#This Row],[Personnel number]]&lt;&gt;"",TimeSpend[[#This Row],[Date]]&lt;&gt;""),TimeSpend[[#This Row],[Start Time]],"")</f>
        <v/>
      </c>
      <c r="I2003" s="36" t="str">
        <f>IF(AND(TimeSpend[[#This Row],[Personnel number]]&lt;&gt;"",TimeSpend[[#This Row],[Date]]&lt;&gt;""),TimeSpend[[#This Row],[End Time]],"")</f>
        <v/>
      </c>
      <c r="J2003" t="str">
        <f>IF(AND(TimeSpend[[#This Row],[Personnel number]]&lt;&gt;"",TimeSpend[[#This Row],[Date]]&lt;&gt;""),TimeSpend[[#This Row],[Location]],"")</f>
        <v/>
      </c>
      <c r="K2003" t="str">
        <f>IF(AND(TimeSpend[[#This Row],[Personnel number]]&lt;&gt;"",TimeSpend[[#This Row],[Date]]&lt;&gt;""),TimeSpend[[#This Row],[Task]],"")</f>
        <v/>
      </c>
      <c r="L2003" t="str">
        <f>IF(AND(TimeSpend[[#This Row],[Personnel number]]&lt;&gt;"",TimeSpend[[#This Row],[Date]]&lt;&gt;""),Utilization!$J$2,"")</f>
        <v/>
      </c>
      <c r="M2003" t="str">
        <f>IF(AND(TimeSpend[[#This Row],[Personnel number]]&lt;&gt;"",TimeSpend[[#This Row],[Date]]&lt;&gt;""),TimeSpend[[#This Row],[Employee Name]],"")</f>
        <v/>
      </c>
      <c r="N2003" t="str">
        <f t="shared" si="62"/>
        <v/>
      </c>
      <c r="O2003" t="str">
        <f t="shared" si="63"/>
        <v/>
      </c>
      <c r="P2003" t="str">
        <f>IF(D2003&lt;&gt;"",VLOOKUP(D2003,Projects!B:C,2,0),"")</f>
        <v/>
      </c>
    </row>
    <row r="2004" spans="1:16" x14ac:dyDescent="0.25">
      <c r="A2004" t="str">
        <f>UPPER(IF(AND(TimeSpend[[#This Row],[Personnel number]]&lt;&gt;"",TimeSpend[[#This Row],[Date]]&lt;&gt;""),TimeSpend[[#This Row],[Personnel number]],""))</f>
        <v/>
      </c>
      <c r="B2004" s="85" t="str">
        <f>IF(AND(TimeSpend[[#This Row],[Personnel number]]&lt;&gt;"",TimeSpend[[#This Row],[Date]]&lt;&gt;""),TEXT(TimeSpend[[#This Row],[Date]],"[$-409]yyyyMMdd"),"")</f>
        <v/>
      </c>
      <c r="C2004" s="33" t="str">
        <f>IF(AND(TimeSpend[[#This Row],[Personnel number]]&lt;&gt;"",TimeSpend[[#This Row],[Date]]&lt;&gt;""),SUBSTITUTE(TimeSpend[[#This Row],[Hours]],",","."),"")</f>
        <v/>
      </c>
      <c r="D2004" t="str">
        <f>IF(AND(TimeSpend[[#This Row],[Personnel number]]&lt;&gt;"",TimeSpend[[#This Row],[Date]]&lt;&gt;""),TimeSpend[[#This Row],[Network]],"")</f>
        <v/>
      </c>
      <c r="E2004" t="str">
        <f>IF(AND(TimeSpend[[#This Row],[Personnel number]]&lt;&gt;"",TimeSpend[[#This Row],[Date]]&lt;&gt;""),TimeSpend[[#This Row],[Network Description]],"")</f>
        <v/>
      </c>
      <c r="F2004" t="str">
        <f>IF(AND(TimeSpend[[#This Row],[Personnel number]]&lt;&gt;"",TimeSpend[[#This Row],[Date]]&lt;&gt;""),TimeSpend[[#This Row],[Activity]],"")</f>
        <v/>
      </c>
      <c r="G2004" t="str">
        <f>IF(AND(TimeSpend[[#This Row],[Personnel number]]&lt;&gt;"",TimeSpend[[#This Row],[Date]]&lt;&gt;""),TimeSpend[[#This Row],[Activity description]],"")</f>
        <v/>
      </c>
      <c r="H2004" s="36" t="str">
        <f>IF(AND(TimeSpend[[#This Row],[Personnel number]]&lt;&gt;"",TimeSpend[[#This Row],[Date]]&lt;&gt;""),TimeSpend[[#This Row],[Start Time]],"")</f>
        <v/>
      </c>
      <c r="I2004" s="36" t="str">
        <f>IF(AND(TimeSpend[[#This Row],[Personnel number]]&lt;&gt;"",TimeSpend[[#This Row],[Date]]&lt;&gt;""),TimeSpend[[#This Row],[End Time]],"")</f>
        <v/>
      </c>
      <c r="J2004" t="str">
        <f>IF(AND(TimeSpend[[#This Row],[Personnel number]]&lt;&gt;"",TimeSpend[[#This Row],[Date]]&lt;&gt;""),TimeSpend[[#This Row],[Location]],"")</f>
        <v/>
      </c>
      <c r="K2004" t="str">
        <f>IF(AND(TimeSpend[[#This Row],[Personnel number]]&lt;&gt;"",TimeSpend[[#This Row],[Date]]&lt;&gt;""),TimeSpend[[#This Row],[Task]],"")</f>
        <v/>
      </c>
      <c r="L2004" t="str">
        <f>IF(AND(TimeSpend[[#This Row],[Personnel number]]&lt;&gt;"",TimeSpend[[#This Row],[Date]]&lt;&gt;""),Utilization!$J$2,"")</f>
        <v/>
      </c>
      <c r="M2004" t="str">
        <f>IF(AND(TimeSpend[[#This Row],[Personnel number]]&lt;&gt;"",TimeSpend[[#This Row],[Date]]&lt;&gt;""),TimeSpend[[#This Row],[Employee Name]],"")</f>
        <v/>
      </c>
      <c r="N2004" t="str">
        <f t="shared" si="62"/>
        <v/>
      </c>
      <c r="O2004" t="str">
        <f t="shared" si="63"/>
        <v/>
      </c>
      <c r="P2004" t="str">
        <f>IF(D2004&lt;&gt;"",VLOOKUP(D2004,Projects!B:C,2,0),"")</f>
        <v/>
      </c>
    </row>
    <row r="2005" spans="1:16" x14ac:dyDescent="0.25">
      <c r="A2005" t="str">
        <f>UPPER(IF(AND(TimeSpend[[#This Row],[Personnel number]]&lt;&gt;"",TimeSpend[[#This Row],[Date]]&lt;&gt;""),TimeSpend[[#This Row],[Personnel number]],""))</f>
        <v/>
      </c>
      <c r="B2005" s="85" t="str">
        <f>IF(AND(TimeSpend[[#This Row],[Personnel number]]&lt;&gt;"",TimeSpend[[#This Row],[Date]]&lt;&gt;""),TEXT(TimeSpend[[#This Row],[Date]],"[$-409]yyyyMMdd"),"")</f>
        <v/>
      </c>
      <c r="C2005" s="33" t="str">
        <f>IF(AND(TimeSpend[[#This Row],[Personnel number]]&lt;&gt;"",TimeSpend[[#This Row],[Date]]&lt;&gt;""),SUBSTITUTE(TimeSpend[[#This Row],[Hours]],",","."),"")</f>
        <v/>
      </c>
      <c r="D2005" t="str">
        <f>IF(AND(TimeSpend[[#This Row],[Personnel number]]&lt;&gt;"",TimeSpend[[#This Row],[Date]]&lt;&gt;""),TimeSpend[[#This Row],[Network]],"")</f>
        <v/>
      </c>
      <c r="E2005" t="str">
        <f>IF(AND(TimeSpend[[#This Row],[Personnel number]]&lt;&gt;"",TimeSpend[[#This Row],[Date]]&lt;&gt;""),TimeSpend[[#This Row],[Network Description]],"")</f>
        <v/>
      </c>
      <c r="F2005" t="str">
        <f>IF(AND(TimeSpend[[#This Row],[Personnel number]]&lt;&gt;"",TimeSpend[[#This Row],[Date]]&lt;&gt;""),TimeSpend[[#This Row],[Activity]],"")</f>
        <v/>
      </c>
      <c r="G2005" t="str">
        <f>IF(AND(TimeSpend[[#This Row],[Personnel number]]&lt;&gt;"",TimeSpend[[#This Row],[Date]]&lt;&gt;""),TimeSpend[[#This Row],[Activity description]],"")</f>
        <v/>
      </c>
      <c r="H2005" s="36" t="str">
        <f>IF(AND(TimeSpend[[#This Row],[Personnel number]]&lt;&gt;"",TimeSpend[[#This Row],[Date]]&lt;&gt;""),TimeSpend[[#This Row],[Start Time]],"")</f>
        <v/>
      </c>
      <c r="I2005" s="36" t="str">
        <f>IF(AND(TimeSpend[[#This Row],[Personnel number]]&lt;&gt;"",TimeSpend[[#This Row],[Date]]&lt;&gt;""),TimeSpend[[#This Row],[End Time]],"")</f>
        <v/>
      </c>
      <c r="J2005" t="str">
        <f>IF(AND(TimeSpend[[#This Row],[Personnel number]]&lt;&gt;"",TimeSpend[[#This Row],[Date]]&lt;&gt;""),TimeSpend[[#This Row],[Location]],"")</f>
        <v/>
      </c>
      <c r="K2005" t="str">
        <f>IF(AND(TimeSpend[[#This Row],[Personnel number]]&lt;&gt;"",TimeSpend[[#This Row],[Date]]&lt;&gt;""),TimeSpend[[#This Row],[Task]],"")</f>
        <v/>
      </c>
      <c r="L2005" t="str">
        <f>IF(AND(TimeSpend[[#This Row],[Personnel number]]&lt;&gt;"",TimeSpend[[#This Row],[Date]]&lt;&gt;""),Utilization!$J$2,"")</f>
        <v/>
      </c>
      <c r="M2005" t="str">
        <f>IF(AND(TimeSpend[[#This Row],[Personnel number]]&lt;&gt;"",TimeSpend[[#This Row],[Date]]&lt;&gt;""),TimeSpend[[#This Row],[Employee Name]],"")</f>
        <v/>
      </c>
      <c r="N2005" t="str">
        <f t="shared" si="62"/>
        <v/>
      </c>
      <c r="O2005" t="str">
        <f t="shared" si="63"/>
        <v/>
      </c>
      <c r="P2005" t="str">
        <f>IF(D2005&lt;&gt;"",VLOOKUP(D2005,Projects!B:C,2,0),"")</f>
        <v/>
      </c>
    </row>
    <row r="2006" spans="1:16" x14ac:dyDescent="0.25">
      <c r="A2006" t="str">
        <f>UPPER(IF(AND(TimeSpend[[#This Row],[Personnel number]]&lt;&gt;"",TimeSpend[[#This Row],[Date]]&lt;&gt;""),TimeSpend[[#This Row],[Personnel number]],""))</f>
        <v/>
      </c>
      <c r="B2006" s="85" t="str">
        <f>IF(AND(TimeSpend[[#This Row],[Personnel number]]&lt;&gt;"",TimeSpend[[#This Row],[Date]]&lt;&gt;""),TEXT(TimeSpend[[#This Row],[Date]],"[$-409]yyyyMMdd"),"")</f>
        <v/>
      </c>
      <c r="C2006" s="33" t="str">
        <f>IF(AND(TimeSpend[[#This Row],[Personnel number]]&lt;&gt;"",TimeSpend[[#This Row],[Date]]&lt;&gt;""),SUBSTITUTE(TimeSpend[[#This Row],[Hours]],",","."),"")</f>
        <v/>
      </c>
      <c r="D2006" t="str">
        <f>IF(AND(TimeSpend[[#This Row],[Personnel number]]&lt;&gt;"",TimeSpend[[#This Row],[Date]]&lt;&gt;""),TimeSpend[[#This Row],[Network]],"")</f>
        <v/>
      </c>
      <c r="E2006" t="str">
        <f>IF(AND(TimeSpend[[#This Row],[Personnel number]]&lt;&gt;"",TimeSpend[[#This Row],[Date]]&lt;&gt;""),TimeSpend[[#This Row],[Network Description]],"")</f>
        <v/>
      </c>
      <c r="F2006" t="str">
        <f>IF(AND(TimeSpend[[#This Row],[Personnel number]]&lt;&gt;"",TimeSpend[[#This Row],[Date]]&lt;&gt;""),TimeSpend[[#This Row],[Activity]],"")</f>
        <v/>
      </c>
      <c r="G2006" t="str">
        <f>IF(AND(TimeSpend[[#This Row],[Personnel number]]&lt;&gt;"",TimeSpend[[#This Row],[Date]]&lt;&gt;""),TimeSpend[[#This Row],[Activity description]],"")</f>
        <v/>
      </c>
      <c r="H2006" s="36" t="str">
        <f>IF(AND(TimeSpend[[#This Row],[Personnel number]]&lt;&gt;"",TimeSpend[[#This Row],[Date]]&lt;&gt;""),TimeSpend[[#This Row],[Start Time]],"")</f>
        <v/>
      </c>
      <c r="I2006" s="36" t="str">
        <f>IF(AND(TimeSpend[[#This Row],[Personnel number]]&lt;&gt;"",TimeSpend[[#This Row],[Date]]&lt;&gt;""),TimeSpend[[#This Row],[End Time]],"")</f>
        <v/>
      </c>
      <c r="J2006" t="str">
        <f>IF(AND(TimeSpend[[#This Row],[Personnel number]]&lt;&gt;"",TimeSpend[[#This Row],[Date]]&lt;&gt;""),TimeSpend[[#This Row],[Location]],"")</f>
        <v/>
      </c>
      <c r="K2006" t="str">
        <f>IF(AND(TimeSpend[[#This Row],[Personnel number]]&lt;&gt;"",TimeSpend[[#This Row],[Date]]&lt;&gt;""),TimeSpend[[#This Row],[Task]],"")</f>
        <v/>
      </c>
      <c r="L2006" t="str">
        <f>IF(AND(TimeSpend[[#This Row],[Personnel number]]&lt;&gt;"",TimeSpend[[#This Row],[Date]]&lt;&gt;""),Utilization!$J$2,"")</f>
        <v/>
      </c>
      <c r="M2006" t="str">
        <f>IF(AND(TimeSpend[[#This Row],[Personnel number]]&lt;&gt;"",TimeSpend[[#This Row],[Date]]&lt;&gt;""),TimeSpend[[#This Row],[Employee Name]],"")</f>
        <v/>
      </c>
      <c r="N2006" t="str">
        <f t="shared" si="62"/>
        <v/>
      </c>
      <c r="O2006" t="str">
        <f t="shared" si="63"/>
        <v/>
      </c>
      <c r="P2006" t="str">
        <f>IF(D2006&lt;&gt;"",VLOOKUP(D2006,Projects!B:C,2,0),"")</f>
        <v/>
      </c>
    </row>
    <row r="2007" spans="1:16" x14ac:dyDescent="0.25">
      <c r="A2007" t="str">
        <f>UPPER(IF(AND(TimeSpend[[#This Row],[Personnel number]]&lt;&gt;"",TimeSpend[[#This Row],[Date]]&lt;&gt;""),TimeSpend[[#This Row],[Personnel number]],""))</f>
        <v/>
      </c>
      <c r="B2007" s="85" t="str">
        <f>IF(AND(TimeSpend[[#This Row],[Personnel number]]&lt;&gt;"",TimeSpend[[#This Row],[Date]]&lt;&gt;""),TEXT(TimeSpend[[#This Row],[Date]],"[$-409]yyyyMMdd"),"")</f>
        <v/>
      </c>
      <c r="C2007" s="33" t="str">
        <f>IF(AND(TimeSpend[[#This Row],[Personnel number]]&lt;&gt;"",TimeSpend[[#This Row],[Date]]&lt;&gt;""),SUBSTITUTE(TimeSpend[[#This Row],[Hours]],",","."),"")</f>
        <v/>
      </c>
      <c r="D2007" t="str">
        <f>IF(AND(TimeSpend[[#This Row],[Personnel number]]&lt;&gt;"",TimeSpend[[#This Row],[Date]]&lt;&gt;""),TimeSpend[[#This Row],[Network]],"")</f>
        <v/>
      </c>
      <c r="E2007" t="str">
        <f>IF(AND(TimeSpend[[#This Row],[Personnel number]]&lt;&gt;"",TimeSpend[[#This Row],[Date]]&lt;&gt;""),TimeSpend[[#This Row],[Network Description]],"")</f>
        <v/>
      </c>
      <c r="F2007" t="str">
        <f>IF(AND(TimeSpend[[#This Row],[Personnel number]]&lt;&gt;"",TimeSpend[[#This Row],[Date]]&lt;&gt;""),TimeSpend[[#This Row],[Activity]],"")</f>
        <v/>
      </c>
      <c r="G2007" t="str">
        <f>IF(AND(TimeSpend[[#This Row],[Personnel number]]&lt;&gt;"",TimeSpend[[#This Row],[Date]]&lt;&gt;""),TimeSpend[[#This Row],[Activity description]],"")</f>
        <v/>
      </c>
      <c r="H2007" s="36" t="str">
        <f>IF(AND(TimeSpend[[#This Row],[Personnel number]]&lt;&gt;"",TimeSpend[[#This Row],[Date]]&lt;&gt;""),TimeSpend[[#This Row],[Start Time]],"")</f>
        <v/>
      </c>
      <c r="I2007" s="36" t="str">
        <f>IF(AND(TimeSpend[[#This Row],[Personnel number]]&lt;&gt;"",TimeSpend[[#This Row],[Date]]&lt;&gt;""),TimeSpend[[#This Row],[End Time]],"")</f>
        <v/>
      </c>
      <c r="J2007" t="str">
        <f>IF(AND(TimeSpend[[#This Row],[Personnel number]]&lt;&gt;"",TimeSpend[[#This Row],[Date]]&lt;&gt;""),TimeSpend[[#This Row],[Location]],"")</f>
        <v/>
      </c>
      <c r="K2007" t="str">
        <f>IF(AND(TimeSpend[[#This Row],[Personnel number]]&lt;&gt;"",TimeSpend[[#This Row],[Date]]&lt;&gt;""),TimeSpend[[#This Row],[Task]],"")</f>
        <v/>
      </c>
      <c r="L2007" t="str">
        <f>IF(AND(TimeSpend[[#This Row],[Personnel number]]&lt;&gt;"",TimeSpend[[#This Row],[Date]]&lt;&gt;""),Utilization!$J$2,"")</f>
        <v/>
      </c>
      <c r="M2007" t="str">
        <f>IF(AND(TimeSpend[[#This Row],[Personnel number]]&lt;&gt;"",TimeSpend[[#This Row],[Date]]&lt;&gt;""),TimeSpend[[#This Row],[Employee Name]],"")</f>
        <v/>
      </c>
      <c r="N2007" t="str">
        <f t="shared" si="62"/>
        <v/>
      </c>
      <c r="O2007" t="str">
        <f t="shared" si="63"/>
        <v/>
      </c>
      <c r="P2007" t="str">
        <f>IF(D2007&lt;&gt;"",VLOOKUP(D2007,Projects!B:C,2,0),"")</f>
        <v/>
      </c>
    </row>
    <row r="2008" spans="1:16" x14ac:dyDescent="0.25">
      <c r="A2008" t="str">
        <f>UPPER(IF(AND(TimeSpend[[#This Row],[Personnel number]]&lt;&gt;"",TimeSpend[[#This Row],[Date]]&lt;&gt;""),TimeSpend[[#This Row],[Personnel number]],""))</f>
        <v/>
      </c>
      <c r="B2008" s="85" t="str">
        <f>IF(AND(TimeSpend[[#This Row],[Personnel number]]&lt;&gt;"",TimeSpend[[#This Row],[Date]]&lt;&gt;""),TEXT(TimeSpend[[#This Row],[Date]],"[$-409]yyyyMMdd"),"")</f>
        <v/>
      </c>
      <c r="C2008" s="33" t="str">
        <f>IF(AND(TimeSpend[[#This Row],[Personnel number]]&lt;&gt;"",TimeSpend[[#This Row],[Date]]&lt;&gt;""),SUBSTITUTE(TimeSpend[[#This Row],[Hours]],",","."),"")</f>
        <v/>
      </c>
      <c r="D2008" t="str">
        <f>IF(AND(TimeSpend[[#This Row],[Personnel number]]&lt;&gt;"",TimeSpend[[#This Row],[Date]]&lt;&gt;""),TimeSpend[[#This Row],[Network]],"")</f>
        <v/>
      </c>
      <c r="E2008" t="str">
        <f>IF(AND(TimeSpend[[#This Row],[Personnel number]]&lt;&gt;"",TimeSpend[[#This Row],[Date]]&lt;&gt;""),TimeSpend[[#This Row],[Network Description]],"")</f>
        <v/>
      </c>
      <c r="F2008" t="str">
        <f>IF(AND(TimeSpend[[#This Row],[Personnel number]]&lt;&gt;"",TimeSpend[[#This Row],[Date]]&lt;&gt;""),TimeSpend[[#This Row],[Activity]],"")</f>
        <v/>
      </c>
      <c r="G2008" t="str">
        <f>IF(AND(TimeSpend[[#This Row],[Personnel number]]&lt;&gt;"",TimeSpend[[#This Row],[Date]]&lt;&gt;""),TimeSpend[[#This Row],[Activity description]],"")</f>
        <v/>
      </c>
      <c r="H2008" s="36" t="str">
        <f>IF(AND(TimeSpend[[#This Row],[Personnel number]]&lt;&gt;"",TimeSpend[[#This Row],[Date]]&lt;&gt;""),TimeSpend[[#This Row],[Start Time]],"")</f>
        <v/>
      </c>
      <c r="I2008" s="36" t="str">
        <f>IF(AND(TimeSpend[[#This Row],[Personnel number]]&lt;&gt;"",TimeSpend[[#This Row],[Date]]&lt;&gt;""),TimeSpend[[#This Row],[End Time]],"")</f>
        <v/>
      </c>
      <c r="J2008" t="str">
        <f>IF(AND(TimeSpend[[#This Row],[Personnel number]]&lt;&gt;"",TimeSpend[[#This Row],[Date]]&lt;&gt;""),TimeSpend[[#This Row],[Location]],"")</f>
        <v/>
      </c>
      <c r="K2008" t="str">
        <f>IF(AND(TimeSpend[[#This Row],[Personnel number]]&lt;&gt;"",TimeSpend[[#This Row],[Date]]&lt;&gt;""),TimeSpend[[#This Row],[Task]],"")</f>
        <v/>
      </c>
      <c r="L2008" t="str">
        <f>IF(AND(TimeSpend[[#This Row],[Personnel number]]&lt;&gt;"",TimeSpend[[#This Row],[Date]]&lt;&gt;""),Utilization!$J$2,"")</f>
        <v/>
      </c>
      <c r="M2008" t="str">
        <f>IF(AND(TimeSpend[[#This Row],[Personnel number]]&lt;&gt;"",TimeSpend[[#This Row],[Date]]&lt;&gt;""),TimeSpend[[#This Row],[Employee Name]],"")</f>
        <v/>
      </c>
      <c r="N2008" t="str">
        <f t="shared" si="62"/>
        <v/>
      </c>
      <c r="O2008" t="str">
        <f t="shared" si="63"/>
        <v/>
      </c>
      <c r="P2008" t="str">
        <f>IF(D2008&lt;&gt;"",VLOOKUP(D2008,Projects!B:C,2,0),"")</f>
        <v/>
      </c>
    </row>
    <row r="2009" spans="1:16" x14ac:dyDescent="0.25">
      <c r="A2009" t="str">
        <f>UPPER(IF(AND(TimeSpend[[#This Row],[Personnel number]]&lt;&gt;"",TimeSpend[[#This Row],[Date]]&lt;&gt;""),TimeSpend[[#This Row],[Personnel number]],""))</f>
        <v/>
      </c>
      <c r="B2009" s="85" t="str">
        <f>IF(AND(TimeSpend[[#This Row],[Personnel number]]&lt;&gt;"",TimeSpend[[#This Row],[Date]]&lt;&gt;""),TEXT(TimeSpend[[#This Row],[Date]],"[$-409]yyyyMMdd"),"")</f>
        <v/>
      </c>
      <c r="C2009" s="33" t="str">
        <f>IF(AND(TimeSpend[[#This Row],[Personnel number]]&lt;&gt;"",TimeSpend[[#This Row],[Date]]&lt;&gt;""),SUBSTITUTE(TimeSpend[[#This Row],[Hours]],",","."),"")</f>
        <v/>
      </c>
      <c r="D2009" t="str">
        <f>IF(AND(TimeSpend[[#This Row],[Personnel number]]&lt;&gt;"",TimeSpend[[#This Row],[Date]]&lt;&gt;""),TimeSpend[[#This Row],[Network]],"")</f>
        <v/>
      </c>
      <c r="E2009" t="str">
        <f>IF(AND(TimeSpend[[#This Row],[Personnel number]]&lt;&gt;"",TimeSpend[[#This Row],[Date]]&lt;&gt;""),TimeSpend[[#This Row],[Network Description]],"")</f>
        <v/>
      </c>
      <c r="F2009" t="str">
        <f>IF(AND(TimeSpend[[#This Row],[Personnel number]]&lt;&gt;"",TimeSpend[[#This Row],[Date]]&lt;&gt;""),TimeSpend[[#This Row],[Activity]],"")</f>
        <v/>
      </c>
      <c r="G2009" t="str">
        <f>IF(AND(TimeSpend[[#This Row],[Personnel number]]&lt;&gt;"",TimeSpend[[#This Row],[Date]]&lt;&gt;""),TimeSpend[[#This Row],[Activity description]],"")</f>
        <v/>
      </c>
      <c r="H2009" s="36" t="str">
        <f>IF(AND(TimeSpend[[#This Row],[Personnel number]]&lt;&gt;"",TimeSpend[[#This Row],[Date]]&lt;&gt;""),TimeSpend[[#This Row],[Start Time]],"")</f>
        <v/>
      </c>
      <c r="I2009" s="36" t="str">
        <f>IF(AND(TimeSpend[[#This Row],[Personnel number]]&lt;&gt;"",TimeSpend[[#This Row],[Date]]&lt;&gt;""),TimeSpend[[#This Row],[End Time]],"")</f>
        <v/>
      </c>
      <c r="J2009" t="str">
        <f>IF(AND(TimeSpend[[#This Row],[Personnel number]]&lt;&gt;"",TimeSpend[[#This Row],[Date]]&lt;&gt;""),TimeSpend[[#This Row],[Location]],"")</f>
        <v/>
      </c>
      <c r="K2009" t="str">
        <f>IF(AND(TimeSpend[[#This Row],[Personnel number]]&lt;&gt;"",TimeSpend[[#This Row],[Date]]&lt;&gt;""),TimeSpend[[#This Row],[Task]],"")</f>
        <v/>
      </c>
      <c r="L2009" t="str">
        <f>IF(AND(TimeSpend[[#This Row],[Personnel number]]&lt;&gt;"",TimeSpend[[#This Row],[Date]]&lt;&gt;""),Utilization!$J$2,"")</f>
        <v/>
      </c>
      <c r="M2009" t="str">
        <f>IF(AND(TimeSpend[[#This Row],[Personnel number]]&lt;&gt;"",TimeSpend[[#This Row],[Date]]&lt;&gt;""),TimeSpend[[#This Row],[Employee Name]],"")</f>
        <v/>
      </c>
      <c r="N2009" t="str">
        <f t="shared" si="62"/>
        <v/>
      </c>
      <c r="O2009" t="str">
        <f t="shared" si="63"/>
        <v/>
      </c>
      <c r="P2009" t="str">
        <f>IF(D2009&lt;&gt;"",VLOOKUP(D2009,Projects!B:C,2,0),"")</f>
        <v/>
      </c>
    </row>
    <row r="2010" spans="1:16" x14ac:dyDescent="0.25">
      <c r="A2010" t="str">
        <f>UPPER(IF(AND(TimeSpend[[#This Row],[Personnel number]]&lt;&gt;"",TimeSpend[[#This Row],[Date]]&lt;&gt;""),TimeSpend[[#This Row],[Personnel number]],""))</f>
        <v/>
      </c>
      <c r="B2010" s="85" t="str">
        <f>IF(AND(TimeSpend[[#This Row],[Personnel number]]&lt;&gt;"",TimeSpend[[#This Row],[Date]]&lt;&gt;""),TEXT(TimeSpend[[#This Row],[Date]],"[$-409]yyyyMMdd"),"")</f>
        <v/>
      </c>
      <c r="C2010" s="33" t="str">
        <f>IF(AND(TimeSpend[[#This Row],[Personnel number]]&lt;&gt;"",TimeSpend[[#This Row],[Date]]&lt;&gt;""),SUBSTITUTE(TimeSpend[[#This Row],[Hours]],",","."),"")</f>
        <v/>
      </c>
      <c r="D2010" t="str">
        <f>IF(AND(TimeSpend[[#This Row],[Personnel number]]&lt;&gt;"",TimeSpend[[#This Row],[Date]]&lt;&gt;""),TimeSpend[[#This Row],[Network]],"")</f>
        <v/>
      </c>
      <c r="E2010" t="str">
        <f>IF(AND(TimeSpend[[#This Row],[Personnel number]]&lt;&gt;"",TimeSpend[[#This Row],[Date]]&lt;&gt;""),TimeSpend[[#This Row],[Network Description]],"")</f>
        <v/>
      </c>
      <c r="F2010" t="str">
        <f>IF(AND(TimeSpend[[#This Row],[Personnel number]]&lt;&gt;"",TimeSpend[[#This Row],[Date]]&lt;&gt;""),TimeSpend[[#This Row],[Activity]],"")</f>
        <v/>
      </c>
      <c r="G2010" t="str">
        <f>IF(AND(TimeSpend[[#This Row],[Personnel number]]&lt;&gt;"",TimeSpend[[#This Row],[Date]]&lt;&gt;""),TimeSpend[[#This Row],[Activity description]],"")</f>
        <v/>
      </c>
      <c r="H2010" s="36" t="str">
        <f>IF(AND(TimeSpend[[#This Row],[Personnel number]]&lt;&gt;"",TimeSpend[[#This Row],[Date]]&lt;&gt;""),TimeSpend[[#This Row],[Start Time]],"")</f>
        <v/>
      </c>
      <c r="I2010" s="36" t="str">
        <f>IF(AND(TimeSpend[[#This Row],[Personnel number]]&lt;&gt;"",TimeSpend[[#This Row],[Date]]&lt;&gt;""),TimeSpend[[#This Row],[End Time]],"")</f>
        <v/>
      </c>
      <c r="J2010" t="str">
        <f>IF(AND(TimeSpend[[#This Row],[Personnel number]]&lt;&gt;"",TimeSpend[[#This Row],[Date]]&lt;&gt;""),TimeSpend[[#This Row],[Location]],"")</f>
        <v/>
      </c>
      <c r="K2010" t="str">
        <f>IF(AND(TimeSpend[[#This Row],[Personnel number]]&lt;&gt;"",TimeSpend[[#This Row],[Date]]&lt;&gt;""),TimeSpend[[#This Row],[Task]],"")</f>
        <v/>
      </c>
      <c r="L2010" t="str">
        <f>IF(AND(TimeSpend[[#This Row],[Personnel number]]&lt;&gt;"",TimeSpend[[#This Row],[Date]]&lt;&gt;""),Utilization!$J$2,"")</f>
        <v/>
      </c>
      <c r="M2010" t="str">
        <f>IF(AND(TimeSpend[[#This Row],[Personnel number]]&lt;&gt;"",TimeSpend[[#This Row],[Date]]&lt;&gt;""),TimeSpend[[#This Row],[Employee Name]],"")</f>
        <v/>
      </c>
      <c r="N2010" t="str">
        <f t="shared" si="62"/>
        <v/>
      </c>
      <c r="O2010" t="str">
        <f t="shared" si="63"/>
        <v/>
      </c>
      <c r="P2010" t="str">
        <f>IF(D2010&lt;&gt;"",VLOOKUP(D2010,Projects!B:C,2,0),"")</f>
        <v/>
      </c>
    </row>
    <row r="2011" spans="1:16" x14ac:dyDescent="0.25">
      <c r="A2011" t="str">
        <f>UPPER(IF(AND(TimeSpend[[#This Row],[Personnel number]]&lt;&gt;"",TimeSpend[[#This Row],[Date]]&lt;&gt;""),TimeSpend[[#This Row],[Personnel number]],""))</f>
        <v/>
      </c>
      <c r="B2011" s="85" t="str">
        <f>IF(AND(TimeSpend[[#This Row],[Personnel number]]&lt;&gt;"",TimeSpend[[#This Row],[Date]]&lt;&gt;""),TEXT(TimeSpend[[#This Row],[Date]],"[$-409]yyyyMMdd"),"")</f>
        <v/>
      </c>
      <c r="C2011" s="33" t="str">
        <f>IF(AND(TimeSpend[[#This Row],[Personnel number]]&lt;&gt;"",TimeSpend[[#This Row],[Date]]&lt;&gt;""),SUBSTITUTE(TimeSpend[[#This Row],[Hours]],",","."),"")</f>
        <v/>
      </c>
      <c r="D2011" t="str">
        <f>IF(AND(TimeSpend[[#This Row],[Personnel number]]&lt;&gt;"",TimeSpend[[#This Row],[Date]]&lt;&gt;""),TimeSpend[[#This Row],[Network]],"")</f>
        <v/>
      </c>
      <c r="E2011" t="str">
        <f>IF(AND(TimeSpend[[#This Row],[Personnel number]]&lt;&gt;"",TimeSpend[[#This Row],[Date]]&lt;&gt;""),TimeSpend[[#This Row],[Network Description]],"")</f>
        <v/>
      </c>
      <c r="F2011" t="str">
        <f>IF(AND(TimeSpend[[#This Row],[Personnel number]]&lt;&gt;"",TimeSpend[[#This Row],[Date]]&lt;&gt;""),TimeSpend[[#This Row],[Activity]],"")</f>
        <v/>
      </c>
      <c r="G2011" t="str">
        <f>IF(AND(TimeSpend[[#This Row],[Personnel number]]&lt;&gt;"",TimeSpend[[#This Row],[Date]]&lt;&gt;""),TimeSpend[[#This Row],[Activity description]],"")</f>
        <v/>
      </c>
      <c r="H2011" s="36" t="str">
        <f>IF(AND(TimeSpend[[#This Row],[Personnel number]]&lt;&gt;"",TimeSpend[[#This Row],[Date]]&lt;&gt;""),TimeSpend[[#This Row],[Start Time]],"")</f>
        <v/>
      </c>
      <c r="I2011" s="36" t="str">
        <f>IF(AND(TimeSpend[[#This Row],[Personnel number]]&lt;&gt;"",TimeSpend[[#This Row],[Date]]&lt;&gt;""),TimeSpend[[#This Row],[End Time]],"")</f>
        <v/>
      </c>
      <c r="J2011" t="str">
        <f>IF(AND(TimeSpend[[#This Row],[Personnel number]]&lt;&gt;"",TimeSpend[[#This Row],[Date]]&lt;&gt;""),TimeSpend[[#This Row],[Location]],"")</f>
        <v/>
      </c>
      <c r="K2011" t="str">
        <f>IF(AND(TimeSpend[[#This Row],[Personnel number]]&lt;&gt;"",TimeSpend[[#This Row],[Date]]&lt;&gt;""),TimeSpend[[#This Row],[Task]],"")</f>
        <v/>
      </c>
      <c r="L2011" t="str">
        <f>IF(AND(TimeSpend[[#This Row],[Personnel number]]&lt;&gt;"",TimeSpend[[#This Row],[Date]]&lt;&gt;""),Utilization!$J$2,"")</f>
        <v/>
      </c>
      <c r="M2011" t="str">
        <f>IF(AND(TimeSpend[[#This Row],[Personnel number]]&lt;&gt;"",TimeSpend[[#This Row],[Date]]&lt;&gt;""),TimeSpend[[#This Row],[Employee Name]],"")</f>
        <v/>
      </c>
      <c r="N2011" t="str">
        <f t="shared" si="62"/>
        <v/>
      </c>
      <c r="O2011" t="str">
        <f t="shared" si="63"/>
        <v/>
      </c>
      <c r="P2011" t="str">
        <f>IF(D2011&lt;&gt;"",VLOOKUP(D2011,Projects!B:C,2,0),"")</f>
        <v/>
      </c>
    </row>
    <row r="2012" spans="1:16" x14ac:dyDescent="0.25">
      <c r="A2012" t="str">
        <f>UPPER(IF(AND(TimeSpend[[#This Row],[Personnel number]]&lt;&gt;"",TimeSpend[[#This Row],[Date]]&lt;&gt;""),TimeSpend[[#This Row],[Personnel number]],""))</f>
        <v/>
      </c>
      <c r="B2012" s="85" t="str">
        <f>IF(AND(TimeSpend[[#This Row],[Personnel number]]&lt;&gt;"",TimeSpend[[#This Row],[Date]]&lt;&gt;""),TEXT(TimeSpend[[#This Row],[Date]],"[$-409]yyyyMMdd"),"")</f>
        <v/>
      </c>
      <c r="C2012" s="33" t="str">
        <f>IF(AND(TimeSpend[[#This Row],[Personnel number]]&lt;&gt;"",TimeSpend[[#This Row],[Date]]&lt;&gt;""),SUBSTITUTE(TimeSpend[[#This Row],[Hours]],",","."),"")</f>
        <v/>
      </c>
      <c r="D2012" t="str">
        <f>IF(AND(TimeSpend[[#This Row],[Personnel number]]&lt;&gt;"",TimeSpend[[#This Row],[Date]]&lt;&gt;""),TimeSpend[[#This Row],[Network]],"")</f>
        <v/>
      </c>
      <c r="E2012" t="str">
        <f>IF(AND(TimeSpend[[#This Row],[Personnel number]]&lt;&gt;"",TimeSpend[[#This Row],[Date]]&lt;&gt;""),TimeSpend[[#This Row],[Network Description]],"")</f>
        <v/>
      </c>
      <c r="F2012" t="str">
        <f>IF(AND(TimeSpend[[#This Row],[Personnel number]]&lt;&gt;"",TimeSpend[[#This Row],[Date]]&lt;&gt;""),TimeSpend[[#This Row],[Activity]],"")</f>
        <v/>
      </c>
      <c r="G2012" t="str">
        <f>IF(AND(TimeSpend[[#This Row],[Personnel number]]&lt;&gt;"",TimeSpend[[#This Row],[Date]]&lt;&gt;""),TimeSpend[[#This Row],[Activity description]],"")</f>
        <v/>
      </c>
      <c r="H2012" s="36" t="str">
        <f>IF(AND(TimeSpend[[#This Row],[Personnel number]]&lt;&gt;"",TimeSpend[[#This Row],[Date]]&lt;&gt;""),TimeSpend[[#This Row],[Start Time]],"")</f>
        <v/>
      </c>
      <c r="I2012" s="36" t="str">
        <f>IF(AND(TimeSpend[[#This Row],[Personnel number]]&lt;&gt;"",TimeSpend[[#This Row],[Date]]&lt;&gt;""),TimeSpend[[#This Row],[End Time]],"")</f>
        <v/>
      </c>
      <c r="J2012" t="str">
        <f>IF(AND(TimeSpend[[#This Row],[Personnel number]]&lt;&gt;"",TimeSpend[[#This Row],[Date]]&lt;&gt;""),TimeSpend[[#This Row],[Location]],"")</f>
        <v/>
      </c>
      <c r="K2012" t="str">
        <f>IF(AND(TimeSpend[[#This Row],[Personnel number]]&lt;&gt;"",TimeSpend[[#This Row],[Date]]&lt;&gt;""),TimeSpend[[#This Row],[Task]],"")</f>
        <v/>
      </c>
      <c r="L2012" t="str">
        <f>IF(AND(TimeSpend[[#This Row],[Personnel number]]&lt;&gt;"",TimeSpend[[#This Row],[Date]]&lt;&gt;""),Utilization!$J$2,"")</f>
        <v/>
      </c>
      <c r="M2012" t="str">
        <f>IF(AND(TimeSpend[[#This Row],[Personnel number]]&lt;&gt;"",TimeSpend[[#This Row],[Date]]&lt;&gt;""),TimeSpend[[#This Row],[Employee Name]],"")</f>
        <v/>
      </c>
      <c r="N2012" t="str">
        <f t="shared" si="62"/>
        <v/>
      </c>
      <c r="O2012" t="str">
        <f t="shared" si="63"/>
        <v/>
      </c>
      <c r="P2012" t="str">
        <f>IF(D2012&lt;&gt;"",VLOOKUP(D2012,Projects!B:C,2,0),"")</f>
        <v/>
      </c>
    </row>
    <row r="2013" spans="1:16" x14ac:dyDescent="0.25">
      <c r="A2013" t="str">
        <f>UPPER(IF(AND(TimeSpend[[#This Row],[Personnel number]]&lt;&gt;"",TimeSpend[[#This Row],[Date]]&lt;&gt;""),TimeSpend[[#This Row],[Personnel number]],""))</f>
        <v/>
      </c>
      <c r="B2013" s="85" t="str">
        <f>IF(AND(TimeSpend[[#This Row],[Personnel number]]&lt;&gt;"",TimeSpend[[#This Row],[Date]]&lt;&gt;""),TEXT(TimeSpend[[#This Row],[Date]],"[$-409]yyyyMMdd"),"")</f>
        <v/>
      </c>
      <c r="C2013" s="33" t="str">
        <f>IF(AND(TimeSpend[[#This Row],[Personnel number]]&lt;&gt;"",TimeSpend[[#This Row],[Date]]&lt;&gt;""),SUBSTITUTE(TimeSpend[[#This Row],[Hours]],",","."),"")</f>
        <v/>
      </c>
      <c r="D2013" t="str">
        <f>IF(AND(TimeSpend[[#This Row],[Personnel number]]&lt;&gt;"",TimeSpend[[#This Row],[Date]]&lt;&gt;""),TimeSpend[[#This Row],[Network]],"")</f>
        <v/>
      </c>
      <c r="E2013" t="str">
        <f>IF(AND(TimeSpend[[#This Row],[Personnel number]]&lt;&gt;"",TimeSpend[[#This Row],[Date]]&lt;&gt;""),TimeSpend[[#This Row],[Network Description]],"")</f>
        <v/>
      </c>
      <c r="F2013" t="str">
        <f>IF(AND(TimeSpend[[#This Row],[Personnel number]]&lt;&gt;"",TimeSpend[[#This Row],[Date]]&lt;&gt;""),TimeSpend[[#This Row],[Activity]],"")</f>
        <v/>
      </c>
      <c r="G2013" t="str">
        <f>IF(AND(TimeSpend[[#This Row],[Personnel number]]&lt;&gt;"",TimeSpend[[#This Row],[Date]]&lt;&gt;""),TimeSpend[[#This Row],[Activity description]],"")</f>
        <v/>
      </c>
      <c r="H2013" s="36" t="str">
        <f>IF(AND(TimeSpend[[#This Row],[Personnel number]]&lt;&gt;"",TimeSpend[[#This Row],[Date]]&lt;&gt;""),TimeSpend[[#This Row],[Start Time]],"")</f>
        <v/>
      </c>
      <c r="I2013" s="36" t="str">
        <f>IF(AND(TimeSpend[[#This Row],[Personnel number]]&lt;&gt;"",TimeSpend[[#This Row],[Date]]&lt;&gt;""),TimeSpend[[#This Row],[End Time]],"")</f>
        <v/>
      </c>
      <c r="J2013" t="str">
        <f>IF(AND(TimeSpend[[#This Row],[Personnel number]]&lt;&gt;"",TimeSpend[[#This Row],[Date]]&lt;&gt;""),TimeSpend[[#This Row],[Location]],"")</f>
        <v/>
      </c>
      <c r="K2013" t="str">
        <f>IF(AND(TimeSpend[[#This Row],[Personnel number]]&lt;&gt;"",TimeSpend[[#This Row],[Date]]&lt;&gt;""),TimeSpend[[#This Row],[Task]],"")</f>
        <v/>
      </c>
      <c r="L2013" t="str">
        <f>IF(AND(TimeSpend[[#This Row],[Personnel number]]&lt;&gt;"",TimeSpend[[#This Row],[Date]]&lt;&gt;""),Utilization!$J$2,"")</f>
        <v/>
      </c>
      <c r="M2013" t="str">
        <f>IF(AND(TimeSpend[[#This Row],[Personnel number]]&lt;&gt;"",TimeSpend[[#This Row],[Date]]&lt;&gt;""),TimeSpend[[#This Row],[Employee Name]],"")</f>
        <v/>
      </c>
      <c r="N2013" t="str">
        <f t="shared" si="62"/>
        <v/>
      </c>
      <c r="O2013" t="str">
        <f t="shared" si="63"/>
        <v/>
      </c>
      <c r="P2013" t="str">
        <f>IF(D2013&lt;&gt;"",VLOOKUP(D2013,Projects!B:C,2,0),"")</f>
        <v/>
      </c>
    </row>
    <row r="2014" spans="1:16" x14ac:dyDescent="0.25">
      <c r="A2014" t="str">
        <f>UPPER(IF(AND(TimeSpend[[#This Row],[Personnel number]]&lt;&gt;"",TimeSpend[[#This Row],[Date]]&lt;&gt;""),TimeSpend[[#This Row],[Personnel number]],""))</f>
        <v/>
      </c>
      <c r="B2014" s="85" t="str">
        <f>IF(AND(TimeSpend[[#This Row],[Personnel number]]&lt;&gt;"",TimeSpend[[#This Row],[Date]]&lt;&gt;""),TEXT(TimeSpend[[#This Row],[Date]],"[$-409]yyyyMMdd"),"")</f>
        <v/>
      </c>
      <c r="C2014" s="33" t="str">
        <f>IF(AND(TimeSpend[[#This Row],[Personnel number]]&lt;&gt;"",TimeSpend[[#This Row],[Date]]&lt;&gt;""),SUBSTITUTE(TimeSpend[[#This Row],[Hours]],",","."),"")</f>
        <v/>
      </c>
      <c r="D2014" t="str">
        <f>IF(AND(TimeSpend[[#This Row],[Personnel number]]&lt;&gt;"",TimeSpend[[#This Row],[Date]]&lt;&gt;""),TimeSpend[[#This Row],[Network]],"")</f>
        <v/>
      </c>
      <c r="E2014" t="str">
        <f>IF(AND(TimeSpend[[#This Row],[Personnel number]]&lt;&gt;"",TimeSpend[[#This Row],[Date]]&lt;&gt;""),TimeSpend[[#This Row],[Network Description]],"")</f>
        <v/>
      </c>
      <c r="F2014" t="str">
        <f>IF(AND(TimeSpend[[#This Row],[Personnel number]]&lt;&gt;"",TimeSpend[[#This Row],[Date]]&lt;&gt;""),TimeSpend[[#This Row],[Activity]],"")</f>
        <v/>
      </c>
      <c r="G2014" t="str">
        <f>IF(AND(TimeSpend[[#This Row],[Personnel number]]&lt;&gt;"",TimeSpend[[#This Row],[Date]]&lt;&gt;""),TimeSpend[[#This Row],[Activity description]],"")</f>
        <v/>
      </c>
      <c r="H2014" s="36" t="str">
        <f>IF(AND(TimeSpend[[#This Row],[Personnel number]]&lt;&gt;"",TimeSpend[[#This Row],[Date]]&lt;&gt;""),TimeSpend[[#This Row],[Start Time]],"")</f>
        <v/>
      </c>
      <c r="I2014" s="36" t="str">
        <f>IF(AND(TimeSpend[[#This Row],[Personnel number]]&lt;&gt;"",TimeSpend[[#This Row],[Date]]&lt;&gt;""),TimeSpend[[#This Row],[End Time]],"")</f>
        <v/>
      </c>
      <c r="J2014" t="str">
        <f>IF(AND(TimeSpend[[#This Row],[Personnel number]]&lt;&gt;"",TimeSpend[[#This Row],[Date]]&lt;&gt;""),TimeSpend[[#This Row],[Location]],"")</f>
        <v/>
      </c>
      <c r="K2014" t="str">
        <f>IF(AND(TimeSpend[[#This Row],[Personnel number]]&lt;&gt;"",TimeSpend[[#This Row],[Date]]&lt;&gt;""),TimeSpend[[#This Row],[Task]],"")</f>
        <v/>
      </c>
      <c r="L2014" t="str">
        <f>IF(AND(TimeSpend[[#This Row],[Personnel number]]&lt;&gt;"",TimeSpend[[#This Row],[Date]]&lt;&gt;""),Utilization!$J$2,"")</f>
        <v/>
      </c>
      <c r="M2014" t="str">
        <f>IF(AND(TimeSpend[[#This Row],[Personnel number]]&lt;&gt;"",TimeSpend[[#This Row],[Date]]&lt;&gt;""),TimeSpend[[#This Row],[Employee Name]],"")</f>
        <v/>
      </c>
      <c r="N2014" t="str">
        <f t="shared" si="62"/>
        <v/>
      </c>
      <c r="O2014" t="str">
        <f t="shared" si="63"/>
        <v/>
      </c>
      <c r="P2014" t="str">
        <f>IF(D2014&lt;&gt;"",VLOOKUP(D2014,Projects!B:C,2,0),"")</f>
        <v/>
      </c>
    </row>
    <row r="2015" spans="1:16" x14ac:dyDescent="0.25">
      <c r="A2015" t="str">
        <f>UPPER(IF(AND(TimeSpend[[#This Row],[Personnel number]]&lt;&gt;"",TimeSpend[[#This Row],[Date]]&lt;&gt;""),TimeSpend[[#This Row],[Personnel number]],""))</f>
        <v/>
      </c>
      <c r="B2015" s="85" t="str">
        <f>IF(AND(TimeSpend[[#This Row],[Personnel number]]&lt;&gt;"",TimeSpend[[#This Row],[Date]]&lt;&gt;""),TEXT(TimeSpend[[#This Row],[Date]],"[$-409]yyyyMMdd"),"")</f>
        <v/>
      </c>
      <c r="C2015" s="33" t="str">
        <f>IF(AND(TimeSpend[[#This Row],[Personnel number]]&lt;&gt;"",TimeSpend[[#This Row],[Date]]&lt;&gt;""),SUBSTITUTE(TimeSpend[[#This Row],[Hours]],",","."),"")</f>
        <v/>
      </c>
      <c r="D2015" t="str">
        <f>IF(AND(TimeSpend[[#This Row],[Personnel number]]&lt;&gt;"",TimeSpend[[#This Row],[Date]]&lt;&gt;""),TimeSpend[[#This Row],[Network]],"")</f>
        <v/>
      </c>
      <c r="E2015" t="str">
        <f>IF(AND(TimeSpend[[#This Row],[Personnel number]]&lt;&gt;"",TimeSpend[[#This Row],[Date]]&lt;&gt;""),TimeSpend[[#This Row],[Network Description]],"")</f>
        <v/>
      </c>
      <c r="F2015" t="str">
        <f>IF(AND(TimeSpend[[#This Row],[Personnel number]]&lt;&gt;"",TimeSpend[[#This Row],[Date]]&lt;&gt;""),TimeSpend[[#This Row],[Activity]],"")</f>
        <v/>
      </c>
      <c r="G2015" t="str">
        <f>IF(AND(TimeSpend[[#This Row],[Personnel number]]&lt;&gt;"",TimeSpend[[#This Row],[Date]]&lt;&gt;""),TimeSpend[[#This Row],[Activity description]],"")</f>
        <v/>
      </c>
      <c r="H2015" s="36" t="str">
        <f>IF(AND(TimeSpend[[#This Row],[Personnel number]]&lt;&gt;"",TimeSpend[[#This Row],[Date]]&lt;&gt;""),TimeSpend[[#This Row],[Start Time]],"")</f>
        <v/>
      </c>
      <c r="I2015" s="36" t="str">
        <f>IF(AND(TimeSpend[[#This Row],[Personnel number]]&lt;&gt;"",TimeSpend[[#This Row],[Date]]&lt;&gt;""),TimeSpend[[#This Row],[End Time]],"")</f>
        <v/>
      </c>
      <c r="J2015" t="str">
        <f>IF(AND(TimeSpend[[#This Row],[Personnel number]]&lt;&gt;"",TimeSpend[[#This Row],[Date]]&lt;&gt;""),TimeSpend[[#This Row],[Location]],"")</f>
        <v/>
      </c>
      <c r="K2015" t="str">
        <f>IF(AND(TimeSpend[[#This Row],[Personnel number]]&lt;&gt;"",TimeSpend[[#This Row],[Date]]&lt;&gt;""),TimeSpend[[#This Row],[Task]],"")</f>
        <v/>
      </c>
      <c r="L2015" t="str">
        <f>IF(AND(TimeSpend[[#This Row],[Personnel number]]&lt;&gt;"",TimeSpend[[#This Row],[Date]]&lt;&gt;""),Utilization!$J$2,"")</f>
        <v/>
      </c>
      <c r="M2015" t="str">
        <f>IF(AND(TimeSpend[[#This Row],[Personnel number]]&lt;&gt;"",TimeSpend[[#This Row],[Date]]&lt;&gt;""),TimeSpend[[#This Row],[Employee Name]],"")</f>
        <v/>
      </c>
      <c r="N2015" t="str">
        <f t="shared" si="62"/>
        <v/>
      </c>
      <c r="O2015" t="str">
        <f t="shared" si="63"/>
        <v/>
      </c>
      <c r="P2015" t="str">
        <f>IF(D2015&lt;&gt;"",VLOOKUP(D2015,Projects!B:C,2,0),"")</f>
        <v/>
      </c>
    </row>
    <row r="2016" spans="1:16" x14ac:dyDescent="0.25">
      <c r="A2016" t="str">
        <f>UPPER(IF(AND(TimeSpend[[#This Row],[Personnel number]]&lt;&gt;"",TimeSpend[[#This Row],[Date]]&lt;&gt;""),TimeSpend[[#This Row],[Personnel number]],""))</f>
        <v/>
      </c>
      <c r="B2016" s="85" t="str">
        <f>IF(AND(TimeSpend[[#This Row],[Personnel number]]&lt;&gt;"",TimeSpend[[#This Row],[Date]]&lt;&gt;""),TEXT(TimeSpend[[#This Row],[Date]],"[$-409]yyyyMMdd"),"")</f>
        <v/>
      </c>
      <c r="C2016" s="33" t="str">
        <f>IF(AND(TimeSpend[[#This Row],[Personnel number]]&lt;&gt;"",TimeSpend[[#This Row],[Date]]&lt;&gt;""),SUBSTITUTE(TimeSpend[[#This Row],[Hours]],",","."),"")</f>
        <v/>
      </c>
      <c r="D2016" t="str">
        <f>IF(AND(TimeSpend[[#This Row],[Personnel number]]&lt;&gt;"",TimeSpend[[#This Row],[Date]]&lt;&gt;""),TimeSpend[[#This Row],[Network]],"")</f>
        <v/>
      </c>
      <c r="E2016" t="str">
        <f>IF(AND(TimeSpend[[#This Row],[Personnel number]]&lt;&gt;"",TimeSpend[[#This Row],[Date]]&lt;&gt;""),TimeSpend[[#This Row],[Network Description]],"")</f>
        <v/>
      </c>
      <c r="F2016" t="str">
        <f>IF(AND(TimeSpend[[#This Row],[Personnel number]]&lt;&gt;"",TimeSpend[[#This Row],[Date]]&lt;&gt;""),TimeSpend[[#This Row],[Activity]],"")</f>
        <v/>
      </c>
      <c r="G2016" t="str">
        <f>IF(AND(TimeSpend[[#This Row],[Personnel number]]&lt;&gt;"",TimeSpend[[#This Row],[Date]]&lt;&gt;""),TimeSpend[[#This Row],[Activity description]],"")</f>
        <v/>
      </c>
      <c r="H2016" s="36" t="str">
        <f>IF(AND(TimeSpend[[#This Row],[Personnel number]]&lt;&gt;"",TimeSpend[[#This Row],[Date]]&lt;&gt;""),TimeSpend[[#This Row],[Start Time]],"")</f>
        <v/>
      </c>
      <c r="I2016" s="36" t="str">
        <f>IF(AND(TimeSpend[[#This Row],[Personnel number]]&lt;&gt;"",TimeSpend[[#This Row],[Date]]&lt;&gt;""),TimeSpend[[#This Row],[End Time]],"")</f>
        <v/>
      </c>
      <c r="J2016" t="str">
        <f>IF(AND(TimeSpend[[#This Row],[Personnel number]]&lt;&gt;"",TimeSpend[[#This Row],[Date]]&lt;&gt;""),TimeSpend[[#This Row],[Location]],"")</f>
        <v/>
      </c>
      <c r="K2016" t="str">
        <f>IF(AND(TimeSpend[[#This Row],[Personnel number]]&lt;&gt;"",TimeSpend[[#This Row],[Date]]&lt;&gt;""),TimeSpend[[#This Row],[Task]],"")</f>
        <v/>
      </c>
      <c r="L2016" t="str">
        <f>IF(AND(TimeSpend[[#This Row],[Personnel number]]&lt;&gt;"",TimeSpend[[#This Row],[Date]]&lt;&gt;""),Utilization!$J$2,"")</f>
        <v/>
      </c>
      <c r="M2016" t="str">
        <f>IF(AND(TimeSpend[[#This Row],[Personnel number]]&lt;&gt;"",TimeSpend[[#This Row],[Date]]&lt;&gt;""),TimeSpend[[#This Row],[Employee Name]],"")</f>
        <v/>
      </c>
      <c r="N2016" t="str">
        <f t="shared" si="62"/>
        <v/>
      </c>
      <c r="O2016" t="str">
        <f t="shared" si="63"/>
        <v/>
      </c>
      <c r="P2016" t="str">
        <f>IF(D2016&lt;&gt;"",VLOOKUP(D2016,Projects!B:C,2,0),"")</f>
        <v/>
      </c>
    </row>
    <row r="2017" spans="1:16" x14ac:dyDescent="0.25">
      <c r="A2017" t="str">
        <f>UPPER(IF(AND(TimeSpend[[#This Row],[Personnel number]]&lt;&gt;"",TimeSpend[[#This Row],[Date]]&lt;&gt;""),TimeSpend[[#This Row],[Personnel number]],""))</f>
        <v/>
      </c>
      <c r="B2017" s="85" t="str">
        <f>IF(AND(TimeSpend[[#This Row],[Personnel number]]&lt;&gt;"",TimeSpend[[#This Row],[Date]]&lt;&gt;""),TEXT(TimeSpend[[#This Row],[Date]],"[$-409]yyyyMMdd"),"")</f>
        <v/>
      </c>
      <c r="C2017" s="33" t="str">
        <f>IF(AND(TimeSpend[[#This Row],[Personnel number]]&lt;&gt;"",TimeSpend[[#This Row],[Date]]&lt;&gt;""),SUBSTITUTE(TimeSpend[[#This Row],[Hours]],",","."),"")</f>
        <v/>
      </c>
      <c r="D2017" t="str">
        <f>IF(AND(TimeSpend[[#This Row],[Personnel number]]&lt;&gt;"",TimeSpend[[#This Row],[Date]]&lt;&gt;""),TimeSpend[[#This Row],[Network]],"")</f>
        <v/>
      </c>
      <c r="E2017" t="str">
        <f>IF(AND(TimeSpend[[#This Row],[Personnel number]]&lt;&gt;"",TimeSpend[[#This Row],[Date]]&lt;&gt;""),TimeSpend[[#This Row],[Network Description]],"")</f>
        <v/>
      </c>
      <c r="F2017" t="str">
        <f>IF(AND(TimeSpend[[#This Row],[Personnel number]]&lt;&gt;"",TimeSpend[[#This Row],[Date]]&lt;&gt;""),TimeSpend[[#This Row],[Activity]],"")</f>
        <v/>
      </c>
      <c r="G2017" t="str">
        <f>IF(AND(TimeSpend[[#This Row],[Personnel number]]&lt;&gt;"",TimeSpend[[#This Row],[Date]]&lt;&gt;""),TimeSpend[[#This Row],[Activity description]],"")</f>
        <v/>
      </c>
      <c r="H2017" s="36" t="str">
        <f>IF(AND(TimeSpend[[#This Row],[Personnel number]]&lt;&gt;"",TimeSpend[[#This Row],[Date]]&lt;&gt;""),TimeSpend[[#This Row],[Start Time]],"")</f>
        <v/>
      </c>
      <c r="I2017" s="36" t="str">
        <f>IF(AND(TimeSpend[[#This Row],[Personnel number]]&lt;&gt;"",TimeSpend[[#This Row],[Date]]&lt;&gt;""),TimeSpend[[#This Row],[End Time]],"")</f>
        <v/>
      </c>
      <c r="J2017" t="str">
        <f>IF(AND(TimeSpend[[#This Row],[Personnel number]]&lt;&gt;"",TimeSpend[[#This Row],[Date]]&lt;&gt;""),TimeSpend[[#This Row],[Location]],"")</f>
        <v/>
      </c>
      <c r="K2017" t="str">
        <f>IF(AND(TimeSpend[[#This Row],[Personnel number]]&lt;&gt;"",TimeSpend[[#This Row],[Date]]&lt;&gt;""),TimeSpend[[#This Row],[Task]],"")</f>
        <v/>
      </c>
      <c r="L2017" t="str">
        <f>IF(AND(TimeSpend[[#This Row],[Personnel number]]&lt;&gt;"",TimeSpend[[#This Row],[Date]]&lt;&gt;""),Utilization!$J$2,"")</f>
        <v/>
      </c>
      <c r="M2017" t="str">
        <f>IF(AND(TimeSpend[[#This Row],[Personnel number]]&lt;&gt;"",TimeSpend[[#This Row],[Date]]&lt;&gt;""),TimeSpend[[#This Row],[Employee Name]],"")</f>
        <v/>
      </c>
      <c r="N2017" t="str">
        <f t="shared" si="62"/>
        <v/>
      </c>
      <c r="O2017" t="str">
        <f t="shared" si="63"/>
        <v/>
      </c>
      <c r="P2017" t="str">
        <f>IF(D2017&lt;&gt;"",VLOOKUP(D2017,Projects!B:C,2,0),"")</f>
        <v/>
      </c>
    </row>
    <row r="2018" spans="1:16" x14ac:dyDescent="0.25">
      <c r="A2018" t="str">
        <f>UPPER(IF(AND(TimeSpend[[#This Row],[Personnel number]]&lt;&gt;"",TimeSpend[[#This Row],[Date]]&lt;&gt;""),TimeSpend[[#This Row],[Personnel number]],""))</f>
        <v/>
      </c>
      <c r="B2018" s="85" t="str">
        <f>IF(AND(TimeSpend[[#This Row],[Personnel number]]&lt;&gt;"",TimeSpend[[#This Row],[Date]]&lt;&gt;""),TEXT(TimeSpend[[#This Row],[Date]],"[$-409]yyyyMMdd"),"")</f>
        <v/>
      </c>
      <c r="C2018" s="33" t="str">
        <f>IF(AND(TimeSpend[[#This Row],[Personnel number]]&lt;&gt;"",TimeSpend[[#This Row],[Date]]&lt;&gt;""),SUBSTITUTE(TimeSpend[[#This Row],[Hours]],",","."),"")</f>
        <v/>
      </c>
      <c r="D2018" t="str">
        <f>IF(AND(TimeSpend[[#This Row],[Personnel number]]&lt;&gt;"",TimeSpend[[#This Row],[Date]]&lt;&gt;""),TimeSpend[[#This Row],[Network]],"")</f>
        <v/>
      </c>
      <c r="E2018" t="str">
        <f>IF(AND(TimeSpend[[#This Row],[Personnel number]]&lt;&gt;"",TimeSpend[[#This Row],[Date]]&lt;&gt;""),TimeSpend[[#This Row],[Network Description]],"")</f>
        <v/>
      </c>
      <c r="F2018" t="str">
        <f>IF(AND(TimeSpend[[#This Row],[Personnel number]]&lt;&gt;"",TimeSpend[[#This Row],[Date]]&lt;&gt;""),TimeSpend[[#This Row],[Activity]],"")</f>
        <v/>
      </c>
      <c r="G2018" t="str">
        <f>IF(AND(TimeSpend[[#This Row],[Personnel number]]&lt;&gt;"",TimeSpend[[#This Row],[Date]]&lt;&gt;""),TimeSpend[[#This Row],[Activity description]],"")</f>
        <v/>
      </c>
      <c r="H2018" s="36" t="str">
        <f>IF(AND(TimeSpend[[#This Row],[Personnel number]]&lt;&gt;"",TimeSpend[[#This Row],[Date]]&lt;&gt;""),TimeSpend[[#This Row],[Start Time]],"")</f>
        <v/>
      </c>
      <c r="I2018" s="36" t="str">
        <f>IF(AND(TimeSpend[[#This Row],[Personnel number]]&lt;&gt;"",TimeSpend[[#This Row],[Date]]&lt;&gt;""),TimeSpend[[#This Row],[End Time]],"")</f>
        <v/>
      </c>
      <c r="J2018" t="str">
        <f>IF(AND(TimeSpend[[#This Row],[Personnel number]]&lt;&gt;"",TimeSpend[[#This Row],[Date]]&lt;&gt;""),TimeSpend[[#This Row],[Location]],"")</f>
        <v/>
      </c>
      <c r="K2018" t="str">
        <f>IF(AND(TimeSpend[[#This Row],[Personnel number]]&lt;&gt;"",TimeSpend[[#This Row],[Date]]&lt;&gt;""),TimeSpend[[#This Row],[Task]],"")</f>
        <v/>
      </c>
      <c r="L2018" t="str">
        <f>IF(AND(TimeSpend[[#This Row],[Personnel number]]&lt;&gt;"",TimeSpend[[#This Row],[Date]]&lt;&gt;""),Utilization!$J$2,"")</f>
        <v/>
      </c>
      <c r="M2018" t="str">
        <f>IF(AND(TimeSpend[[#This Row],[Personnel number]]&lt;&gt;"",TimeSpend[[#This Row],[Date]]&lt;&gt;""),TimeSpend[[#This Row],[Employee Name]],"")</f>
        <v/>
      </c>
      <c r="N2018" t="str">
        <f t="shared" si="62"/>
        <v/>
      </c>
      <c r="O2018" t="str">
        <f t="shared" si="63"/>
        <v/>
      </c>
      <c r="P2018" t="str">
        <f>IF(D2018&lt;&gt;"",VLOOKUP(D2018,Projects!B:C,2,0),"")</f>
        <v/>
      </c>
    </row>
    <row r="2019" spans="1:16" x14ac:dyDescent="0.25">
      <c r="A2019" t="str">
        <f>UPPER(IF(AND(TimeSpend[[#This Row],[Personnel number]]&lt;&gt;"",TimeSpend[[#This Row],[Date]]&lt;&gt;""),TimeSpend[[#This Row],[Personnel number]],""))</f>
        <v/>
      </c>
      <c r="B2019" s="85" t="str">
        <f>IF(AND(TimeSpend[[#This Row],[Personnel number]]&lt;&gt;"",TimeSpend[[#This Row],[Date]]&lt;&gt;""),TEXT(TimeSpend[[#This Row],[Date]],"[$-409]yyyyMMdd"),"")</f>
        <v/>
      </c>
      <c r="C2019" s="33" t="str">
        <f>IF(AND(TimeSpend[[#This Row],[Personnel number]]&lt;&gt;"",TimeSpend[[#This Row],[Date]]&lt;&gt;""),SUBSTITUTE(TimeSpend[[#This Row],[Hours]],",","."),"")</f>
        <v/>
      </c>
      <c r="D2019" t="str">
        <f>IF(AND(TimeSpend[[#This Row],[Personnel number]]&lt;&gt;"",TimeSpend[[#This Row],[Date]]&lt;&gt;""),TimeSpend[[#This Row],[Network]],"")</f>
        <v/>
      </c>
      <c r="E2019" t="str">
        <f>IF(AND(TimeSpend[[#This Row],[Personnel number]]&lt;&gt;"",TimeSpend[[#This Row],[Date]]&lt;&gt;""),TimeSpend[[#This Row],[Network Description]],"")</f>
        <v/>
      </c>
      <c r="F2019" t="str">
        <f>IF(AND(TimeSpend[[#This Row],[Personnel number]]&lt;&gt;"",TimeSpend[[#This Row],[Date]]&lt;&gt;""),TimeSpend[[#This Row],[Activity]],"")</f>
        <v/>
      </c>
      <c r="G2019" t="str">
        <f>IF(AND(TimeSpend[[#This Row],[Personnel number]]&lt;&gt;"",TimeSpend[[#This Row],[Date]]&lt;&gt;""),TimeSpend[[#This Row],[Activity description]],"")</f>
        <v/>
      </c>
      <c r="H2019" s="36" t="str">
        <f>IF(AND(TimeSpend[[#This Row],[Personnel number]]&lt;&gt;"",TimeSpend[[#This Row],[Date]]&lt;&gt;""),TimeSpend[[#This Row],[Start Time]],"")</f>
        <v/>
      </c>
      <c r="I2019" s="36" t="str">
        <f>IF(AND(TimeSpend[[#This Row],[Personnel number]]&lt;&gt;"",TimeSpend[[#This Row],[Date]]&lt;&gt;""),TimeSpend[[#This Row],[End Time]],"")</f>
        <v/>
      </c>
      <c r="J2019" t="str">
        <f>IF(AND(TimeSpend[[#This Row],[Personnel number]]&lt;&gt;"",TimeSpend[[#This Row],[Date]]&lt;&gt;""),TimeSpend[[#This Row],[Location]],"")</f>
        <v/>
      </c>
      <c r="K2019" t="str">
        <f>IF(AND(TimeSpend[[#This Row],[Personnel number]]&lt;&gt;"",TimeSpend[[#This Row],[Date]]&lt;&gt;""),TimeSpend[[#This Row],[Task]],"")</f>
        <v/>
      </c>
      <c r="L2019" t="str">
        <f>IF(AND(TimeSpend[[#This Row],[Personnel number]]&lt;&gt;"",TimeSpend[[#This Row],[Date]]&lt;&gt;""),Utilization!$J$2,"")</f>
        <v/>
      </c>
      <c r="M2019" t="str">
        <f>IF(AND(TimeSpend[[#This Row],[Personnel number]]&lt;&gt;"",TimeSpend[[#This Row],[Date]]&lt;&gt;""),TimeSpend[[#This Row],[Employee Name]],"")</f>
        <v/>
      </c>
      <c r="N2019" t="str">
        <f t="shared" si="62"/>
        <v/>
      </c>
      <c r="O2019" t="str">
        <f t="shared" si="63"/>
        <v/>
      </c>
      <c r="P2019" t="str">
        <f>IF(D2019&lt;&gt;"",VLOOKUP(D2019,Projects!B:C,2,0),"")</f>
        <v/>
      </c>
    </row>
    <row r="2020" spans="1:16" x14ac:dyDescent="0.25">
      <c r="A2020" t="str">
        <f>UPPER(IF(AND(TimeSpend[[#This Row],[Personnel number]]&lt;&gt;"",TimeSpend[[#This Row],[Date]]&lt;&gt;""),TimeSpend[[#This Row],[Personnel number]],""))</f>
        <v/>
      </c>
      <c r="B2020" s="85" t="str">
        <f>IF(AND(TimeSpend[[#This Row],[Personnel number]]&lt;&gt;"",TimeSpend[[#This Row],[Date]]&lt;&gt;""),TEXT(TimeSpend[[#This Row],[Date]],"[$-409]yyyyMMdd"),"")</f>
        <v/>
      </c>
      <c r="C2020" s="33" t="str">
        <f>IF(AND(TimeSpend[[#This Row],[Personnel number]]&lt;&gt;"",TimeSpend[[#This Row],[Date]]&lt;&gt;""),SUBSTITUTE(TimeSpend[[#This Row],[Hours]],",","."),"")</f>
        <v/>
      </c>
      <c r="D2020" t="str">
        <f>IF(AND(TimeSpend[[#This Row],[Personnel number]]&lt;&gt;"",TimeSpend[[#This Row],[Date]]&lt;&gt;""),TimeSpend[[#This Row],[Network]],"")</f>
        <v/>
      </c>
      <c r="E2020" t="str">
        <f>IF(AND(TimeSpend[[#This Row],[Personnel number]]&lt;&gt;"",TimeSpend[[#This Row],[Date]]&lt;&gt;""),TimeSpend[[#This Row],[Network Description]],"")</f>
        <v/>
      </c>
      <c r="F2020" t="str">
        <f>IF(AND(TimeSpend[[#This Row],[Personnel number]]&lt;&gt;"",TimeSpend[[#This Row],[Date]]&lt;&gt;""),TimeSpend[[#This Row],[Activity]],"")</f>
        <v/>
      </c>
      <c r="G2020" t="str">
        <f>IF(AND(TimeSpend[[#This Row],[Personnel number]]&lt;&gt;"",TimeSpend[[#This Row],[Date]]&lt;&gt;""),TimeSpend[[#This Row],[Activity description]],"")</f>
        <v/>
      </c>
      <c r="H2020" s="36" t="str">
        <f>IF(AND(TimeSpend[[#This Row],[Personnel number]]&lt;&gt;"",TimeSpend[[#This Row],[Date]]&lt;&gt;""),TimeSpend[[#This Row],[Start Time]],"")</f>
        <v/>
      </c>
      <c r="I2020" s="36" t="str">
        <f>IF(AND(TimeSpend[[#This Row],[Personnel number]]&lt;&gt;"",TimeSpend[[#This Row],[Date]]&lt;&gt;""),TimeSpend[[#This Row],[End Time]],"")</f>
        <v/>
      </c>
      <c r="J2020" t="str">
        <f>IF(AND(TimeSpend[[#This Row],[Personnel number]]&lt;&gt;"",TimeSpend[[#This Row],[Date]]&lt;&gt;""),TimeSpend[[#This Row],[Location]],"")</f>
        <v/>
      </c>
      <c r="K2020" t="str">
        <f>IF(AND(TimeSpend[[#This Row],[Personnel number]]&lt;&gt;"",TimeSpend[[#This Row],[Date]]&lt;&gt;""),TimeSpend[[#This Row],[Task]],"")</f>
        <v/>
      </c>
      <c r="L2020" t="str">
        <f>IF(AND(TimeSpend[[#This Row],[Personnel number]]&lt;&gt;"",TimeSpend[[#This Row],[Date]]&lt;&gt;""),Utilization!$J$2,"")</f>
        <v/>
      </c>
      <c r="M2020" t="str">
        <f>IF(AND(TimeSpend[[#This Row],[Personnel number]]&lt;&gt;"",TimeSpend[[#This Row],[Date]]&lt;&gt;""),TimeSpend[[#This Row],[Employee Name]],"")</f>
        <v/>
      </c>
      <c r="N2020" t="str">
        <f t="shared" si="62"/>
        <v/>
      </c>
      <c r="O2020" t="str">
        <f t="shared" si="63"/>
        <v/>
      </c>
      <c r="P2020" t="str">
        <f>IF(D2020&lt;&gt;"",VLOOKUP(D2020,Projects!B:C,2,0),"")</f>
        <v/>
      </c>
    </row>
    <row r="2021" spans="1:16" x14ac:dyDescent="0.25">
      <c r="A2021" t="str">
        <f>UPPER(IF(AND(TimeSpend[[#This Row],[Personnel number]]&lt;&gt;"",TimeSpend[[#This Row],[Date]]&lt;&gt;""),TimeSpend[[#This Row],[Personnel number]],""))</f>
        <v/>
      </c>
      <c r="B2021" s="85" t="str">
        <f>IF(AND(TimeSpend[[#This Row],[Personnel number]]&lt;&gt;"",TimeSpend[[#This Row],[Date]]&lt;&gt;""),TEXT(TimeSpend[[#This Row],[Date]],"[$-409]yyyyMMdd"),"")</f>
        <v/>
      </c>
      <c r="C2021" s="33" t="str">
        <f>IF(AND(TimeSpend[[#This Row],[Personnel number]]&lt;&gt;"",TimeSpend[[#This Row],[Date]]&lt;&gt;""),SUBSTITUTE(TimeSpend[[#This Row],[Hours]],",","."),"")</f>
        <v/>
      </c>
      <c r="D2021" t="str">
        <f>IF(AND(TimeSpend[[#This Row],[Personnel number]]&lt;&gt;"",TimeSpend[[#This Row],[Date]]&lt;&gt;""),TimeSpend[[#This Row],[Network]],"")</f>
        <v/>
      </c>
      <c r="E2021" t="str">
        <f>IF(AND(TimeSpend[[#This Row],[Personnel number]]&lt;&gt;"",TimeSpend[[#This Row],[Date]]&lt;&gt;""),TimeSpend[[#This Row],[Network Description]],"")</f>
        <v/>
      </c>
      <c r="F2021" t="str">
        <f>IF(AND(TimeSpend[[#This Row],[Personnel number]]&lt;&gt;"",TimeSpend[[#This Row],[Date]]&lt;&gt;""),TimeSpend[[#This Row],[Activity]],"")</f>
        <v/>
      </c>
      <c r="G2021" t="str">
        <f>IF(AND(TimeSpend[[#This Row],[Personnel number]]&lt;&gt;"",TimeSpend[[#This Row],[Date]]&lt;&gt;""),TimeSpend[[#This Row],[Activity description]],"")</f>
        <v/>
      </c>
      <c r="H2021" s="36" t="str">
        <f>IF(AND(TimeSpend[[#This Row],[Personnel number]]&lt;&gt;"",TimeSpend[[#This Row],[Date]]&lt;&gt;""),TimeSpend[[#This Row],[Start Time]],"")</f>
        <v/>
      </c>
      <c r="I2021" s="36" t="str">
        <f>IF(AND(TimeSpend[[#This Row],[Personnel number]]&lt;&gt;"",TimeSpend[[#This Row],[Date]]&lt;&gt;""),TimeSpend[[#This Row],[End Time]],"")</f>
        <v/>
      </c>
      <c r="J2021" t="str">
        <f>IF(AND(TimeSpend[[#This Row],[Personnel number]]&lt;&gt;"",TimeSpend[[#This Row],[Date]]&lt;&gt;""),TimeSpend[[#This Row],[Location]],"")</f>
        <v/>
      </c>
      <c r="K2021" t="str">
        <f>IF(AND(TimeSpend[[#This Row],[Personnel number]]&lt;&gt;"",TimeSpend[[#This Row],[Date]]&lt;&gt;""),TimeSpend[[#This Row],[Task]],"")</f>
        <v/>
      </c>
      <c r="L2021" t="str">
        <f>IF(AND(TimeSpend[[#This Row],[Personnel number]]&lt;&gt;"",TimeSpend[[#This Row],[Date]]&lt;&gt;""),Utilization!$J$2,"")</f>
        <v/>
      </c>
      <c r="M2021" t="str">
        <f>IF(AND(TimeSpend[[#This Row],[Personnel number]]&lt;&gt;"",TimeSpend[[#This Row],[Date]]&lt;&gt;""),TimeSpend[[#This Row],[Employee Name]],"")</f>
        <v/>
      </c>
      <c r="N2021" t="str">
        <f t="shared" si="62"/>
        <v/>
      </c>
      <c r="O2021" t="str">
        <f t="shared" si="63"/>
        <v/>
      </c>
      <c r="P2021" t="str">
        <f>IF(D2021&lt;&gt;"",VLOOKUP(D2021,Projects!B:C,2,0),"")</f>
        <v/>
      </c>
    </row>
    <row r="2022" spans="1:16" x14ac:dyDescent="0.25">
      <c r="A2022" t="str">
        <f>UPPER(IF(AND(TimeSpend[[#This Row],[Personnel number]]&lt;&gt;"",TimeSpend[[#This Row],[Date]]&lt;&gt;""),TimeSpend[[#This Row],[Personnel number]],""))</f>
        <v/>
      </c>
      <c r="B2022" s="85" t="str">
        <f>IF(AND(TimeSpend[[#This Row],[Personnel number]]&lt;&gt;"",TimeSpend[[#This Row],[Date]]&lt;&gt;""),TEXT(TimeSpend[[#This Row],[Date]],"[$-409]yyyyMMdd"),"")</f>
        <v/>
      </c>
      <c r="C2022" s="33" t="str">
        <f>IF(AND(TimeSpend[[#This Row],[Personnel number]]&lt;&gt;"",TimeSpend[[#This Row],[Date]]&lt;&gt;""),SUBSTITUTE(TimeSpend[[#This Row],[Hours]],",","."),"")</f>
        <v/>
      </c>
      <c r="D2022" t="str">
        <f>IF(AND(TimeSpend[[#This Row],[Personnel number]]&lt;&gt;"",TimeSpend[[#This Row],[Date]]&lt;&gt;""),TimeSpend[[#This Row],[Network]],"")</f>
        <v/>
      </c>
      <c r="E2022" t="str">
        <f>IF(AND(TimeSpend[[#This Row],[Personnel number]]&lt;&gt;"",TimeSpend[[#This Row],[Date]]&lt;&gt;""),TimeSpend[[#This Row],[Network Description]],"")</f>
        <v/>
      </c>
      <c r="F2022" t="str">
        <f>IF(AND(TimeSpend[[#This Row],[Personnel number]]&lt;&gt;"",TimeSpend[[#This Row],[Date]]&lt;&gt;""),TimeSpend[[#This Row],[Activity]],"")</f>
        <v/>
      </c>
      <c r="G2022" t="str">
        <f>IF(AND(TimeSpend[[#This Row],[Personnel number]]&lt;&gt;"",TimeSpend[[#This Row],[Date]]&lt;&gt;""),TimeSpend[[#This Row],[Activity description]],"")</f>
        <v/>
      </c>
      <c r="H2022" s="36" t="str">
        <f>IF(AND(TimeSpend[[#This Row],[Personnel number]]&lt;&gt;"",TimeSpend[[#This Row],[Date]]&lt;&gt;""),TimeSpend[[#This Row],[Start Time]],"")</f>
        <v/>
      </c>
      <c r="I2022" s="36" t="str">
        <f>IF(AND(TimeSpend[[#This Row],[Personnel number]]&lt;&gt;"",TimeSpend[[#This Row],[Date]]&lt;&gt;""),TimeSpend[[#This Row],[End Time]],"")</f>
        <v/>
      </c>
      <c r="J2022" t="str">
        <f>IF(AND(TimeSpend[[#This Row],[Personnel number]]&lt;&gt;"",TimeSpend[[#This Row],[Date]]&lt;&gt;""),TimeSpend[[#This Row],[Location]],"")</f>
        <v/>
      </c>
      <c r="K2022" t="str">
        <f>IF(AND(TimeSpend[[#This Row],[Personnel number]]&lt;&gt;"",TimeSpend[[#This Row],[Date]]&lt;&gt;""),TimeSpend[[#This Row],[Task]],"")</f>
        <v/>
      </c>
      <c r="L2022" t="str">
        <f>IF(AND(TimeSpend[[#This Row],[Personnel number]]&lt;&gt;"",TimeSpend[[#This Row],[Date]]&lt;&gt;""),Utilization!$J$2,"")</f>
        <v/>
      </c>
      <c r="M2022" t="str">
        <f>IF(AND(TimeSpend[[#This Row],[Personnel number]]&lt;&gt;"",TimeSpend[[#This Row],[Date]]&lt;&gt;""),TimeSpend[[#This Row],[Employee Name]],"")</f>
        <v/>
      </c>
      <c r="N2022" t="str">
        <f t="shared" si="62"/>
        <v/>
      </c>
      <c r="O2022" t="str">
        <f t="shared" si="63"/>
        <v/>
      </c>
      <c r="P2022" t="str">
        <f>IF(D2022&lt;&gt;"",VLOOKUP(D2022,Projects!B:C,2,0),"")</f>
        <v/>
      </c>
    </row>
    <row r="2023" spans="1:16" x14ac:dyDescent="0.25">
      <c r="A2023" t="str">
        <f>UPPER(IF(AND(TimeSpend[[#This Row],[Personnel number]]&lt;&gt;"",TimeSpend[[#This Row],[Date]]&lt;&gt;""),TimeSpend[[#This Row],[Personnel number]],""))</f>
        <v/>
      </c>
      <c r="B2023" s="85" t="str">
        <f>IF(AND(TimeSpend[[#This Row],[Personnel number]]&lt;&gt;"",TimeSpend[[#This Row],[Date]]&lt;&gt;""),TEXT(TimeSpend[[#This Row],[Date]],"[$-409]yyyyMMdd"),"")</f>
        <v/>
      </c>
      <c r="C2023" s="33" t="str">
        <f>IF(AND(TimeSpend[[#This Row],[Personnel number]]&lt;&gt;"",TimeSpend[[#This Row],[Date]]&lt;&gt;""),SUBSTITUTE(TimeSpend[[#This Row],[Hours]],",","."),"")</f>
        <v/>
      </c>
      <c r="D2023" t="str">
        <f>IF(AND(TimeSpend[[#This Row],[Personnel number]]&lt;&gt;"",TimeSpend[[#This Row],[Date]]&lt;&gt;""),TimeSpend[[#This Row],[Network]],"")</f>
        <v/>
      </c>
      <c r="E2023" t="str">
        <f>IF(AND(TimeSpend[[#This Row],[Personnel number]]&lt;&gt;"",TimeSpend[[#This Row],[Date]]&lt;&gt;""),TimeSpend[[#This Row],[Network Description]],"")</f>
        <v/>
      </c>
      <c r="F2023" t="str">
        <f>IF(AND(TimeSpend[[#This Row],[Personnel number]]&lt;&gt;"",TimeSpend[[#This Row],[Date]]&lt;&gt;""),TimeSpend[[#This Row],[Activity]],"")</f>
        <v/>
      </c>
      <c r="G2023" t="str">
        <f>IF(AND(TimeSpend[[#This Row],[Personnel number]]&lt;&gt;"",TimeSpend[[#This Row],[Date]]&lt;&gt;""),TimeSpend[[#This Row],[Activity description]],"")</f>
        <v/>
      </c>
      <c r="H2023" s="36" t="str">
        <f>IF(AND(TimeSpend[[#This Row],[Personnel number]]&lt;&gt;"",TimeSpend[[#This Row],[Date]]&lt;&gt;""),TimeSpend[[#This Row],[Start Time]],"")</f>
        <v/>
      </c>
      <c r="I2023" s="36" t="str">
        <f>IF(AND(TimeSpend[[#This Row],[Personnel number]]&lt;&gt;"",TimeSpend[[#This Row],[Date]]&lt;&gt;""),TimeSpend[[#This Row],[End Time]],"")</f>
        <v/>
      </c>
      <c r="J2023" t="str">
        <f>IF(AND(TimeSpend[[#This Row],[Personnel number]]&lt;&gt;"",TimeSpend[[#This Row],[Date]]&lt;&gt;""),TimeSpend[[#This Row],[Location]],"")</f>
        <v/>
      </c>
      <c r="K2023" t="str">
        <f>IF(AND(TimeSpend[[#This Row],[Personnel number]]&lt;&gt;"",TimeSpend[[#This Row],[Date]]&lt;&gt;""),TimeSpend[[#This Row],[Task]],"")</f>
        <v/>
      </c>
      <c r="L2023" t="str">
        <f>IF(AND(TimeSpend[[#This Row],[Personnel number]]&lt;&gt;"",TimeSpend[[#This Row],[Date]]&lt;&gt;""),Utilization!$J$2,"")</f>
        <v/>
      </c>
      <c r="M2023" t="str">
        <f>IF(AND(TimeSpend[[#This Row],[Personnel number]]&lt;&gt;"",TimeSpend[[#This Row],[Date]]&lt;&gt;""),TimeSpend[[#This Row],[Employee Name]],"")</f>
        <v/>
      </c>
      <c r="N2023" t="str">
        <f t="shared" si="62"/>
        <v/>
      </c>
      <c r="O2023" t="str">
        <f t="shared" si="63"/>
        <v/>
      </c>
      <c r="P2023" t="str">
        <f>IF(D2023&lt;&gt;"",VLOOKUP(D2023,Projects!B:C,2,0),"")</f>
        <v/>
      </c>
    </row>
    <row r="2024" spans="1:16" x14ac:dyDescent="0.25">
      <c r="A2024" t="str">
        <f>UPPER(IF(AND(TimeSpend[[#This Row],[Personnel number]]&lt;&gt;"",TimeSpend[[#This Row],[Date]]&lt;&gt;""),TimeSpend[[#This Row],[Personnel number]],""))</f>
        <v/>
      </c>
      <c r="B2024" s="85" t="str">
        <f>IF(AND(TimeSpend[[#This Row],[Personnel number]]&lt;&gt;"",TimeSpend[[#This Row],[Date]]&lt;&gt;""),TEXT(TimeSpend[[#This Row],[Date]],"[$-409]yyyyMMdd"),"")</f>
        <v/>
      </c>
      <c r="C2024" s="33" t="str">
        <f>IF(AND(TimeSpend[[#This Row],[Personnel number]]&lt;&gt;"",TimeSpend[[#This Row],[Date]]&lt;&gt;""),SUBSTITUTE(TimeSpend[[#This Row],[Hours]],",","."),"")</f>
        <v/>
      </c>
      <c r="D2024" t="str">
        <f>IF(AND(TimeSpend[[#This Row],[Personnel number]]&lt;&gt;"",TimeSpend[[#This Row],[Date]]&lt;&gt;""),TimeSpend[[#This Row],[Network]],"")</f>
        <v/>
      </c>
      <c r="E2024" t="str">
        <f>IF(AND(TimeSpend[[#This Row],[Personnel number]]&lt;&gt;"",TimeSpend[[#This Row],[Date]]&lt;&gt;""),TimeSpend[[#This Row],[Network Description]],"")</f>
        <v/>
      </c>
      <c r="F2024" t="str">
        <f>IF(AND(TimeSpend[[#This Row],[Personnel number]]&lt;&gt;"",TimeSpend[[#This Row],[Date]]&lt;&gt;""),TimeSpend[[#This Row],[Activity]],"")</f>
        <v/>
      </c>
      <c r="G2024" t="str">
        <f>IF(AND(TimeSpend[[#This Row],[Personnel number]]&lt;&gt;"",TimeSpend[[#This Row],[Date]]&lt;&gt;""),TimeSpend[[#This Row],[Activity description]],"")</f>
        <v/>
      </c>
      <c r="H2024" s="36" t="str">
        <f>IF(AND(TimeSpend[[#This Row],[Personnel number]]&lt;&gt;"",TimeSpend[[#This Row],[Date]]&lt;&gt;""),TimeSpend[[#This Row],[Start Time]],"")</f>
        <v/>
      </c>
      <c r="I2024" s="36" t="str">
        <f>IF(AND(TimeSpend[[#This Row],[Personnel number]]&lt;&gt;"",TimeSpend[[#This Row],[Date]]&lt;&gt;""),TimeSpend[[#This Row],[End Time]],"")</f>
        <v/>
      </c>
      <c r="J2024" t="str">
        <f>IF(AND(TimeSpend[[#This Row],[Personnel number]]&lt;&gt;"",TimeSpend[[#This Row],[Date]]&lt;&gt;""),TimeSpend[[#This Row],[Location]],"")</f>
        <v/>
      </c>
      <c r="K2024" t="str">
        <f>IF(AND(TimeSpend[[#This Row],[Personnel number]]&lt;&gt;"",TimeSpend[[#This Row],[Date]]&lt;&gt;""),TimeSpend[[#This Row],[Task]],"")</f>
        <v/>
      </c>
      <c r="L2024" t="str">
        <f>IF(AND(TimeSpend[[#This Row],[Personnel number]]&lt;&gt;"",TimeSpend[[#This Row],[Date]]&lt;&gt;""),Utilization!$J$2,"")</f>
        <v/>
      </c>
      <c r="M2024" t="str">
        <f>IF(AND(TimeSpend[[#This Row],[Personnel number]]&lt;&gt;"",TimeSpend[[#This Row],[Date]]&lt;&gt;""),TimeSpend[[#This Row],[Employee Name]],"")</f>
        <v/>
      </c>
      <c r="N2024" t="str">
        <f t="shared" si="62"/>
        <v/>
      </c>
      <c r="O2024" t="str">
        <f t="shared" si="63"/>
        <v/>
      </c>
      <c r="P2024" t="str">
        <f>IF(D2024&lt;&gt;"",VLOOKUP(D2024,Projects!B:C,2,0),"")</f>
        <v/>
      </c>
    </row>
    <row r="2025" spans="1:16" x14ac:dyDescent="0.25">
      <c r="A2025" t="str">
        <f>UPPER(IF(AND(TimeSpend[[#This Row],[Personnel number]]&lt;&gt;"",TimeSpend[[#This Row],[Date]]&lt;&gt;""),TimeSpend[[#This Row],[Personnel number]],""))</f>
        <v/>
      </c>
      <c r="B2025" s="85" t="str">
        <f>IF(AND(TimeSpend[[#This Row],[Personnel number]]&lt;&gt;"",TimeSpend[[#This Row],[Date]]&lt;&gt;""),TEXT(TimeSpend[[#This Row],[Date]],"[$-409]yyyyMMdd"),"")</f>
        <v/>
      </c>
      <c r="C2025" s="33" t="str">
        <f>IF(AND(TimeSpend[[#This Row],[Personnel number]]&lt;&gt;"",TimeSpend[[#This Row],[Date]]&lt;&gt;""),SUBSTITUTE(TimeSpend[[#This Row],[Hours]],",","."),"")</f>
        <v/>
      </c>
      <c r="D2025" t="str">
        <f>IF(AND(TimeSpend[[#This Row],[Personnel number]]&lt;&gt;"",TimeSpend[[#This Row],[Date]]&lt;&gt;""),TimeSpend[[#This Row],[Network]],"")</f>
        <v/>
      </c>
      <c r="E2025" t="str">
        <f>IF(AND(TimeSpend[[#This Row],[Personnel number]]&lt;&gt;"",TimeSpend[[#This Row],[Date]]&lt;&gt;""),TimeSpend[[#This Row],[Network Description]],"")</f>
        <v/>
      </c>
      <c r="F2025" t="str">
        <f>IF(AND(TimeSpend[[#This Row],[Personnel number]]&lt;&gt;"",TimeSpend[[#This Row],[Date]]&lt;&gt;""),TimeSpend[[#This Row],[Activity]],"")</f>
        <v/>
      </c>
      <c r="G2025" t="str">
        <f>IF(AND(TimeSpend[[#This Row],[Personnel number]]&lt;&gt;"",TimeSpend[[#This Row],[Date]]&lt;&gt;""),TimeSpend[[#This Row],[Activity description]],"")</f>
        <v/>
      </c>
      <c r="H2025" s="36" t="str">
        <f>IF(AND(TimeSpend[[#This Row],[Personnel number]]&lt;&gt;"",TimeSpend[[#This Row],[Date]]&lt;&gt;""),TimeSpend[[#This Row],[Start Time]],"")</f>
        <v/>
      </c>
      <c r="I2025" s="36" t="str">
        <f>IF(AND(TimeSpend[[#This Row],[Personnel number]]&lt;&gt;"",TimeSpend[[#This Row],[Date]]&lt;&gt;""),TimeSpend[[#This Row],[End Time]],"")</f>
        <v/>
      </c>
      <c r="J2025" t="str">
        <f>IF(AND(TimeSpend[[#This Row],[Personnel number]]&lt;&gt;"",TimeSpend[[#This Row],[Date]]&lt;&gt;""),TimeSpend[[#This Row],[Location]],"")</f>
        <v/>
      </c>
      <c r="K2025" t="str">
        <f>IF(AND(TimeSpend[[#This Row],[Personnel number]]&lt;&gt;"",TimeSpend[[#This Row],[Date]]&lt;&gt;""),TimeSpend[[#This Row],[Task]],"")</f>
        <v/>
      </c>
      <c r="L2025" t="str">
        <f>IF(AND(TimeSpend[[#This Row],[Personnel number]]&lt;&gt;"",TimeSpend[[#This Row],[Date]]&lt;&gt;""),Utilization!$J$2,"")</f>
        <v/>
      </c>
      <c r="M2025" t="str">
        <f>IF(AND(TimeSpend[[#This Row],[Personnel number]]&lt;&gt;"",TimeSpend[[#This Row],[Date]]&lt;&gt;""),TimeSpend[[#This Row],[Employee Name]],"")</f>
        <v/>
      </c>
      <c r="N2025" t="str">
        <f t="shared" si="62"/>
        <v/>
      </c>
      <c r="O2025" t="str">
        <f t="shared" si="63"/>
        <v/>
      </c>
      <c r="P2025" t="str">
        <f>IF(D2025&lt;&gt;"",VLOOKUP(D2025,Projects!B:C,2,0),"")</f>
        <v/>
      </c>
    </row>
    <row r="2026" spans="1:16" x14ac:dyDescent="0.25">
      <c r="A2026" t="str">
        <f>UPPER(IF(AND(TimeSpend[[#This Row],[Personnel number]]&lt;&gt;"",TimeSpend[[#This Row],[Date]]&lt;&gt;""),TimeSpend[[#This Row],[Personnel number]],""))</f>
        <v/>
      </c>
      <c r="B2026" s="85" t="str">
        <f>IF(AND(TimeSpend[[#This Row],[Personnel number]]&lt;&gt;"",TimeSpend[[#This Row],[Date]]&lt;&gt;""),TEXT(TimeSpend[[#This Row],[Date]],"[$-409]yyyyMMdd"),"")</f>
        <v/>
      </c>
      <c r="C2026" s="33" t="str">
        <f>IF(AND(TimeSpend[[#This Row],[Personnel number]]&lt;&gt;"",TimeSpend[[#This Row],[Date]]&lt;&gt;""),SUBSTITUTE(TimeSpend[[#This Row],[Hours]],",","."),"")</f>
        <v/>
      </c>
      <c r="D2026" t="str">
        <f>IF(AND(TimeSpend[[#This Row],[Personnel number]]&lt;&gt;"",TimeSpend[[#This Row],[Date]]&lt;&gt;""),TimeSpend[[#This Row],[Network]],"")</f>
        <v/>
      </c>
      <c r="E2026" t="str">
        <f>IF(AND(TimeSpend[[#This Row],[Personnel number]]&lt;&gt;"",TimeSpend[[#This Row],[Date]]&lt;&gt;""),TimeSpend[[#This Row],[Network Description]],"")</f>
        <v/>
      </c>
      <c r="F2026" t="str">
        <f>IF(AND(TimeSpend[[#This Row],[Personnel number]]&lt;&gt;"",TimeSpend[[#This Row],[Date]]&lt;&gt;""),TimeSpend[[#This Row],[Activity]],"")</f>
        <v/>
      </c>
      <c r="G2026" t="str">
        <f>IF(AND(TimeSpend[[#This Row],[Personnel number]]&lt;&gt;"",TimeSpend[[#This Row],[Date]]&lt;&gt;""),TimeSpend[[#This Row],[Activity description]],"")</f>
        <v/>
      </c>
      <c r="H2026" s="36" t="str">
        <f>IF(AND(TimeSpend[[#This Row],[Personnel number]]&lt;&gt;"",TimeSpend[[#This Row],[Date]]&lt;&gt;""),TimeSpend[[#This Row],[Start Time]],"")</f>
        <v/>
      </c>
      <c r="I2026" s="36" t="str">
        <f>IF(AND(TimeSpend[[#This Row],[Personnel number]]&lt;&gt;"",TimeSpend[[#This Row],[Date]]&lt;&gt;""),TimeSpend[[#This Row],[End Time]],"")</f>
        <v/>
      </c>
      <c r="J2026" t="str">
        <f>IF(AND(TimeSpend[[#This Row],[Personnel number]]&lt;&gt;"",TimeSpend[[#This Row],[Date]]&lt;&gt;""),TimeSpend[[#This Row],[Location]],"")</f>
        <v/>
      </c>
      <c r="K2026" t="str">
        <f>IF(AND(TimeSpend[[#This Row],[Personnel number]]&lt;&gt;"",TimeSpend[[#This Row],[Date]]&lt;&gt;""),TimeSpend[[#This Row],[Task]],"")</f>
        <v/>
      </c>
      <c r="L2026" t="str">
        <f>IF(AND(TimeSpend[[#This Row],[Personnel number]]&lt;&gt;"",TimeSpend[[#This Row],[Date]]&lt;&gt;""),Utilization!$J$2,"")</f>
        <v/>
      </c>
      <c r="M2026" t="str">
        <f>IF(AND(TimeSpend[[#This Row],[Personnel number]]&lt;&gt;"",TimeSpend[[#This Row],[Date]]&lt;&gt;""),TimeSpend[[#This Row],[Employee Name]],"")</f>
        <v/>
      </c>
      <c r="N2026" t="str">
        <f t="shared" si="62"/>
        <v/>
      </c>
      <c r="O2026" t="str">
        <f t="shared" si="63"/>
        <v/>
      </c>
      <c r="P2026" t="str">
        <f>IF(D2026&lt;&gt;"",VLOOKUP(D2026,Projects!B:C,2,0),"")</f>
        <v/>
      </c>
    </row>
    <row r="2027" spans="1:16" x14ac:dyDescent="0.25">
      <c r="A2027" t="str">
        <f>UPPER(IF(AND(TimeSpend[[#This Row],[Personnel number]]&lt;&gt;"",TimeSpend[[#This Row],[Date]]&lt;&gt;""),TimeSpend[[#This Row],[Personnel number]],""))</f>
        <v/>
      </c>
      <c r="B2027" s="85" t="str">
        <f>IF(AND(TimeSpend[[#This Row],[Personnel number]]&lt;&gt;"",TimeSpend[[#This Row],[Date]]&lt;&gt;""),TEXT(TimeSpend[[#This Row],[Date]],"[$-409]yyyyMMdd"),"")</f>
        <v/>
      </c>
      <c r="C2027" s="33" t="str">
        <f>IF(AND(TimeSpend[[#This Row],[Personnel number]]&lt;&gt;"",TimeSpend[[#This Row],[Date]]&lt;&gt;""),SUBSTITUTE(TimeSpend[[#This Row],[Hours]],",","."),"")</f>
        <v/>
      </c>
      <c r="D2027" t="str">
        <f>IF(AND(TimeSpend[[#This Row],[Personnel number]]&lt;&gt;"",TimeSpend[[#This Row],[Date]]&lt;&gt;""),TimeSpend[[#This Row],[Network]],"")</f>
        <v/>
      </c>
      <c r="E2027" t="str">
        <f>IF(AND(TimeSpend[[#This Row],[Personnel number]]&lt;&gt;"",TimeSpend[[#This Row],[Date]]&lt;&gt;""),TimeSpend[[#This Row],[Network Description]],"")</f>
        <v/>
      </c>
      <c r="F2027" t="str">
        <f>IF(AND(TimeSpend[[#This Row],[Personnel number]]&lt;&gt;"",TimeSpend[[#This Row],[Date]]&lt;&gt;""),TimeSpend[[#This Row],[Activity]],"")</f>
        <v/>
      </c>
      <c r="G2027" t="str">
        <f>IF(AND(TimeSpend[[#This Row],[Personnel number]]&lt;&gt;"",TimeSpend[[#This Row],[Date]]&lt;&gt;""),TimeSpend[[#This Row],[Activity description]],"")</f>
        <v/>
      </c>
      <c r="H2027" s="36" t="str">
        <f>IF(AND(TimeSpend[[#This Row],[Personnel number]]&lt;&gt;"",TimeSpend[[#This Row],[Date]]&lt;&gt;""),TimeSpend[[#This Row],[Start Time]],"")</f>
        <v/>
      </c>
      <c r="I2027" s="36" t="str">
        <f>IF(AND(TimeSpend[[#This Row],[Personnel number]]&lt;&gt;"",TimeSpend[[#This Row],[Date]]&lt;&gt;""),TimeSpend[[#This Row],[End Time]],"")</f>
        <v/>
      </c>
      <c r="J2027" t="str">
        <f>IF(AND(TimeSpend[[#This Row],[Personnel number]]&lt;&gt;"",TimeSpend[[#This Row],[Date]]&lt;&gt;""),TimeSpend[[#This Row],[Location]],"")</f>
        <v/>
      </c>
      <c r="K2027" t="str">
        <f>IF(AND(TimeSpend[[#This Row],[Personnel number]]&lt;&gt;"",TimeSpend[[#This Row],[Date]]&lt;&gt;""),TimeSpend[[#This Row],[Task]],"")</f>
        <v/>
      </c>
      <c r="L2027" t="str">
        <f>IF(AND(TimeSpend[[#This Row],[Personnel number]]&lt;&gt;"",TimeSpend[[#This Row],[Date]]&lt;&gt;""),Utilization!$J$2,"")</f>
        <v/>
      </c>
      <c r="M2027" t="str">
        <f>IF(AND(TimeSpend[[#This Row],[Personnel number]]&lt;&gt;"",TimeSpend[[#This Row],[Date]]&lt;&gt;""),TimeSpend[[#This Row],[Employee Name]],"")</f>
        <v/>
      </c>
      <c r="N2027" t="str">
        <f t="shared" si="62"/>
        <v/>
      </c>
      <c r="O2027" t="str">
        <f t="shared" si="63"/>
        <v/>
      </c>
      <c r="P2027" t="str">
        <f>IF(D2027&lt;&gt;"",VLOOKUP(D2027,Projects!B:C,2,0),"")</f>
        <v/>
      </c>
    </row>
    <row r="2028" spans="1:16" x14ac:dyDescent="0.25">
      <c r="A2028" t="str">
        <f>UPPER(IF(AND(TimeSpend[[#This Row],[Personnel number]]&lt;&gt;"",TimeSpend[[#This Row],[Date]]&lt;&gt;""),TimeSpend[[#This Row],[Personnel number]],""))</f>
        <v/>
      </c>
      <c r="B2028" s="85" t="str">
        <f>IF(AND(TimeSpend[[#This Row],[Personnel number]]&lt;&gt;"",TimeSpend[[#This Row],[Date]]&lt;&gt;""),TEXT(TimeSpend[[#This Row],[Date]],"[$-409]yyyyMMdd"),"")</f>
        <v/>
      </c>
      <c r="C2028" s="33" t="str">
        <f>IF(AND(TimeSpend[[#This Row],[Personnel number]]&lt;&gt;"",TimeSpend[[#This Row],[Date]]&lt;&gt;""),SUBSTITUTE(TimeSpend[[#This Row],[Hours]],",","."),"")</f>
        <v/>
      </c>
      <c r="D2028" t="str">
        <f>IF(AND(TimeSpend[[#This Row],[Personnel number]]&lt;&gt;"",TimeSpend[[#This Row],[Date]]&lt;&gt;""),TimeSpend[[#This Row],[Network]],"")</f>
        <v/>
      </c>
      <c r="E2028" t="str">
        <f>IF(AND(TimeSpend[[#This Row],[Personnel number]]&lt;&gt;"",TimeSpend[[#This Row],[Date]]&lt;&gt;""),TimeSpend[[#This Row],[Network Description]],"")</f>
        <v/>
      </c>
      <c r="F2028" t="str">
        <f>IF(AND(TimeSpend[[#This Row],[Personnel number]]&lt;&gt;"",TimeSpend[[#This Row],[Date]]&lt;&gt;""),TimeSpend[[#This Row],[Activity]],"")</f>
        <v/>
      </c>
      <c r="G2028" t="str">
        <f>IF(AND(TimeSpend[[#This Row],[Personnel number]]&lt;&gt;"",TimeSpend[[#This Row],[Date]]&lt;&gt;""),TimeSpend[[#This Row],[Activity description]],"")</f>
        <v/>
      </c>
      <c r="H2028" s="36" t="str">
        <f>IF(AND(TimeSpend[[#This Row],[Personnel number]]&lt;&gt;"",TimeSpend[[#This Row],[Date]]&lt;&gt;""),TimeSpend[[#This Row],[Start Time]],"")</f>
        <v/>
      </c>
      <c r="I2028" s="36" t="str">
        <f>IF(AND(TimeSpend[[#This Row],[Personnel number]]&lt;&gt;"",TimeSpend[[#This Row],[Date]]&lt;&gt;""),TimeSpend[[#This Row],[End Time]],"")</f>
        <v/>
      </c>
      <c r="J2028" t="str">
        <f>IF(AND(TimeSpend[[#This Row],[Personnel number]]&lt;&gt;"",TimeSpend[[#This Row],[Date]]&lt;&gt;""),TimeSpend[[#This Row],[Location]],"")</f>
        <v/>
      </c>
      <c r="K2028" t="str">
        <f>IF(AND(TimeSpend[[#This Row],[Personnel number]]&lt;&gt;"",TimeSpend[[#This Row],[Date]]&lt;&gt;""),TimeSpend[[#This Row],[Task]],"")</f>
        <v/>
      </c>
      <c r="L2028" t="str">
        <f>IF(AND(TimeSpend[[#This Row],[Personnel number]]&lt;&gt;"",TimeSpend[[#This Row],[Date]]&lt;&gt;""),Utilization!$J$2,"")</f>
        <v/>
      </c>
      <c r="M2028" t="str">
        <f>IF(AND(TimeSpend[[#This Row],[Personnel number]]&lt;&gt;"",TimeSpend[[#This Row],[Date]]&lt;&gt;""),TimeSpend[[#This Row],[Employee Name]],"")</f>
        <v/>
      </c>
      <c r="N2028" t="str">
        <f t="shared" si="62"/>
        <v/>
      </c>
      <c r="O2028" t="str">
        <f t="shared" si="63"/>
        <v/>
      </c>
      <c r="P2028" t="str">
        <f>IF(D2028&lt;&gt;"",VLOOKUP(D2028,Projects!B:C,2,0),"")</f>
        <v/>
      </c>
    </row>
    <row r="2029" spans="1:16" x14ac:dyDescent="0.25">
      <c r="A2029" t="str">
        <f>UPPER(IF(AND(TimeSpend[[#This Row],[Personnel number]]&lt;&gt;"",TimeSpend[[#This Row],[Date]]&lt;&gt;""),TimeSpend[[#This Row],[Personnel number]],""))</f>
        <v/>
      </c>
      <c r="B2029" s="85" t="str">
        <f>IF(AND(TimeSpend[[#This Row],[Personnel number]]&lt;&gt;"",TimeSpend[[#This Row],[Date]]&lt;&gt;""),TEXT(TimeSpend[[#This Row],[Date]],"[$-409]yyyyMMdd"),"")</f>
        <v/>
      </c>
      <c r="C2029" s="33" t="str">
        <f>IF(AND(TimeSpend[[#This Row],[Personnel number]]&lt;&gt;"",TimeSpend[[#This Row],[Date]]&lt;&gt;""),SUBSTITUTE(TimeSpend[[#This Row],[Hours]],",","."),"")</f>
        <v/>
      </c>
      <c r="D2029" t="str">
        <f>IF(AND(TimeSpend[[#This Row],[Personnel number]]&lt;&gt;"",TimeSpend[[#This Row],[Date]]&lt;&gt;""),TimeSpend[[#This Row],[Network]],"")</f>
        <v/>
      </c>
      <c r="E2029" t="str">
        <f>IF(AND(TimeSpend[[#This Row],[Personnel number]]&lt;&gt;"",TimeSpend[[#This Row],[Date]]&lt;&gt;""),TimeSpend[[#This Row],[Network Description]],"")</f>
        <v/>
      </c>
      <c r="F2029" t="str">
        <f>IF(AND(TimeSpend[[#This Row],[Personnel number]]&lt;&gt;"",TimeSpend[[#This Row],[Date]]&lt;&gt;""),TimeSpend[[#This Row],[Activity]],"")</f>
        <v/>
      </c>
      <c r="G2029" t="str">
        <f>IF(AND(TimeSpend[[#This Row],[Personnel number]]&lt;&gt;"",TimeSpend[[#This Row],[Date]]&lt;&gt;""),TimeSpend[[#This Row],[Activity description]],"")</f>
        <v/>
      </c>
      <c r="H2029" s="36" t="str">
        <f>IF(AND(TimeSpend[[#This Row],[Personnel number]]&lt;&gt;"",TimeSpend[[#This Row],[Date]]&lt;&gt;""),TimeSpend[[#This Row],[Start Time]],"")</f>
        <v/>
      </c>
      <c r="I2029" s="36" t="str">
        <f>IF(AND(TimeSpend[[#This Row],[Personnel number]]&lt;&gt;"",TimeSpend[[#This Row],[Date]]&lt;&gt;""),TimeSpend[[#This Row],[End Time]],"")</f>
        <v/>
      </c>
      <c r="J2029" t="str">
        <f>IF(AND(TimeSpend[[#This Row],[Personnel number]]&lt;&gt;"",TimeSpend[[#This Row],[Date]]&lt;&gt;""),TimeSpend[[#This Row],[Location]],"")</f>
        <v/>
      </c>
      <c r="K2029" t="str">
        <f>IF(AND(TimeSpend[[#This Row],[Personnel number]]&lt;&gt;"",TimeSpend[[#This Row],[Date]]&lt;&gt;""),TimeSpend[[#This Row],[Task]],"")</f>
        <v/>
      </c>
      <c r="L2029" t="str">
        <f>IF(AND(TimeSpend[[#This Row],[Personnel number]]&lt;&gt;"",TimeSpend[[#This Row],[Date]]&lt;&gt;""),Utilization!$J$2,"")</f>
        <v/>
      </c>
      <c r="M2029" t="str">
        <f>IF(AND(TimeSpend[[#This Row],[Personnel number]]&lt;&gt;"",TimeSpend[[#This Row],[Date]]&lt;&gt;""),TimeSpend[[#This Row],[Employee Name]],"")</f>
        <v/>
      </c>
      <c r="N2029" t="str">
        <f t="shared" si="62"/>
        <v/>
      </c>
      <c r="O2029" t="str">
        <f t="shared" si="63"/>
        <v/>
      </c>
      <c r="P2029" t="str">
        <f>IF(D2029&lt;&gt;"",VLOOKUP(D2029,Projects!B:C,2,0),"")</f>
        <v/>
      </c>
    </row>
    <row r="2030" spans="1:16" x14ac:dyDescent="0.25">
      <c r="A2030" t="str">
        <f>UPPER(IF(AND(TimeSpend[[#This Row],[Personnel number]]&lt;&gt;"",TimeSpend[[#This Row],[Date]]&lt;&gt;""),TimeSpend[[#This Row],[Personnel number]],""))</f>
        <v/>
      </c>
      <c r="B2030" s="85" t="str">
        <f>IF(AND(TimeSpend[[#This Row],[Personnel number]]&lt;&gt;"",TimeSpend[[#This Row],[Date]]&lt;&gt;""),TEXT(TimeSpend[[#This Row],[Date]],"[$-409]yyyyMMdd"),"")</f>
        <v/>
      </c>
      <c r="C2030" s="33" t="str">
        <f>IF(AND(TimeSpend[[#This Row],[Personnel number]]&lt;&gt;"",TimeSpend[[#This Row],[Date]]&lt;&gt;""),SUBSTITUTE(TimeSpend[[#This Row],[Hours]],",","."),"")</f>
        <v/>
      </c>
      <c r="D2030" t="str">
        <f>IF(AND(TimeSpend[[#This Row],[Personnel number]]&lt;&gt;"",TimeSpend[[#This Row],[Date]]&lt;&gt;""),TimeSpend[[#This Row],[Network]],"")</f>
        <v/>
      </c>
      <c r="E2030" t="str">
        <f>IF(AND(TimeSpend[[#This Row],[Personnel number]]&lt;&gt;"",TimeSpend[[#This Row],[Date]]&lt;&gt;""),TimeSpend[[#This Row],[Network Description]],"")</f>
        <v/>
      </c>
      <c r="F2030" t="str">
        <f>IF(AND(TimeSpend[[#This Row],[Personnel number]]&lt;&gt;"",TimeSpend[[#This Row],[Date]]&lt;&gt;""),TimeSpend[[#This Row],[Activity]],"")</f>
        <v/>
      </c>
      <c r="G2030" t="str">
        <f>IF(AND(TimeSpend[[#This Row],[Personnel number]]&lt;&gt;"",TimeSpend[[#This Row],[Date]]&lt;&gt;""),TimeSpend[[#This Row],[Activity description]],"")</f>
        <v/>
      </c>
      <c r="H2030" s="36" t="str">
        <f>IF(AND(TimeSpend[[#This Row],[Personnel number]]&lt;&gt;"",TimeSpend[[#This Row],[Date]]&lt;&gt;""),TimeSpend[[#This Row],[Start Time]],"")</f>
        <v/>
      </c>
      <c r="I2030" s="36" t="str">
        <f>IF(AND(TimeSpend[[#This Row],[Personnel number]]&lt;&gt;"",TimeSpend[[#This Row],[Date]]&lt;&gt;""),TimeSpend[[#This Row],[End Time]],"")</f>
        <v/>
      </c>
      <c r="J2030" t="str">
        <f>IF(AND(TimeSpend[[#This Row],[Personnel number]]&lt;&gt;"",TimeSpend[[#This Row],[Date]]&lt;&gt;""),TimeSpend[[#This Row],[Location]],"")</f>
        <v/>
      </c>
      <c r="K2030" t="str">
        <f>IF(AND(TimeSpend[[#This Row],[Personnel number]]&lt;&gt;"",TimeSpend[[#This Row],[Date]]&lt;&gt;""),TimeSpend[[#This Row],[Task]],"")</f>
        <v/>
      </c>
      <c r="L2030" t="str">
        <f>IF(AND(TimeSpend[[#This Row],[Personnel number]]&lt;&gt;"",TimeSpend[[#This Row],[Date]]&lt;&gt;""),Utilization!$J$2,"")</f>
        <v/>
      </c>
      <c r="M2030" t="str">
        <f>IF(AND(TimeSpend[[#This Row],[Personnel number]]&lt;&gt;"",TimeSpend[[#This Row],[Date]]&lt;&gt;""),TimeSpend[[#This Row],[Employee Name]],"")</f>
        <v/>
      </c>
      <c r="N2030" t="str">
        <f t="shared" si="62"/>
        <v/>
      </c>
      <c r="O2030" t="str">
        <f t="shared" si="63"/>
        <v/>
      </c>
      <c r="P2030" t="str">
        <f>IF(D2030&lt;&gt;"",VLOOKUP(D2030,Projects!B:C,2,0),"")</f>
        <v/>
      </c>
    </row>
    <row r="2031" spans="1:16" x14ac:dyDescent="0.25">
      <c r="A2031" t="str">
        <f>UPPER(IF(AND(TimeSpend[[#This Row],[Personnel number]]&lt;&gt;"",TimeSpend[[#This Row],[Date]]&lt;&gt;""),TimeSpend[[#This Row],[Personnel number]],""))</f>
        <v/>
      </c>
      <c r="B2031" s="85" t="str">
        <f>IF(AND(TimeSpend[[#This Row],[Personnel number]]&lt;&gt;"",TimeSpend[[#This Row],[Date]]&lt;&gt;""),TEXT(TimeSpend[[#This Row],[Date]],"[$-409]yyyyMMdd"),"")</f>
        <v/>
      </c>
      <c r="C2031" s="33" t="str">
        <f>IF(AND(TimeSpend[[#This Row],[Personnel number]]&lt;&gt;"",TimeSpend[[#This Row],[Date]]&lt;&gt;""),SUBSTITUTE(TimeSpend[[#This Row],[Hours]],",","."),"")</f>
        <v/>
      </c>
      <c r="D2031" t="str">
        <f>IF(AND(TimeSpend[[#This Row],[Personnel number]]&lt;&gt;"",TimeSpend[[#This Row],[Date]]&lt;&gt;""),TimeSpend[[#This Row],[Network]],"")</f>
        <v/>
      </c>
      <c r="E2031" t="str">
        <f>IF(AND(TimeSpend[[#This Row],[Personnel number]]&lt;&gt;"",TimeSpend[[#This Row],[Date]]&lt;&gt;""),TimeSpend[[#This Row],[Network Description]],"")</f>
        <v/>
      </c>
      <c r="F2031" t="str">
        <f>IF(AND(TimeSpend[[#This Row],[Personnel number]]&lt;&gt;"",TimeSpend[[#This Row],[Date]]&lt;&gt;""),TimeSpend[[#This Row],[Activity]],"")</f>
        <v/>
      </c>
      <c r="G2031" t="str">
        <f>IF(AND(TimeSpend[[#This Row],[Personnel number]]&lt;&gt;"",TimeSpend[[#This Row],[Date]]&lt;&gt;""),TimeSpend[[#This Row],[Activity description]],"")</f>
        <v/>
      </c>
      <c r="H2031" s="36" t="str">
        <f>IF(AND(TimeSpend[[#This Row],[Personnel number]]&lt;&gt;"",TimeSpend[[#This Row],[Date]]&lt;&gt;""),TimeSpend[[#This Row],[Start Time]],"")</f>
        <v/>
      </c>
      <c r="I2031" s="36" t="str">
        <f>IF(AND(TimeSpend[[#This Row],[Personnel number]]&lt;&gt;"",TimeSpend[[#This Row],[Date]]&lt;&gt;""),TimeSpend[[#This Row],[End Time]],"")</f>
        <v/>
      </c>
      <c r="J2031" t="str">
        <f>IF(AND(TimeSpend[[#This Row],[Personnel number]]&lt;&gt;"",TimeSpend[[#This Row],[Date]]&lt;&gt;""),TimeSpend[[#This Row],[Location]],"")</f>
        <v/>
      </c>
      <c r="K2031" t="str">
        <f>IF(AND(TimeSpend[[#This Row],[Personnel number]]&lt;&gt;"",TimeSpend[[#This Row],[Date]]&lt;&gt;""),TimeSpend[[#This Row],[Task]],"")</f>
        <v/>
      </c>
      <c r="L2031" t="str">
        <f>IF(AND(TimeSpend[[#This Row],[Personnel number]]&lt;&gt;"",TimeSpend[[#This Row],[Date]]&lt;&gt;""),Utilization!$J$2,"")</f>
        <v/>
      </c>
      <c r="M2031" t="str">
        <f>IF(AND(TimeSpend[[#This Row],[Personnel number]]&lt;&gt;"",TimeSpend[[#This Row],[Date]]&lt;&gt;""),TimeSpend[[#This Row],[Employee Name]],"")</f>
        <v/>
      </c>
      <c r="N2031" t="str">
        <f t="shared" si="62"/>
        <v/>
      </c>
      <c r="O2031" t="str">
        <f t="shared" si="63"/>
        <v/>
      </c>
      <c r="P2031" t="str">
        <f>IF(D2031&lt;&gt;"",VLOOKUP(D2031,Projects!B:C,2,0),"")</f>
        <v/>
      </c>
    </row>
    <row r="2032" spans="1:16" x14ac:dyDescent="0.25">
      <c r="A2032" t="str">
        <f>UPPER(IF(AND(TimeSpend[[#This Row],[Personnel number]]&lt;&gt;"",TimeSpend[[#This Row],[Date]]&lt;&gt;""),TimeSpend[[#This Row],[Personnel number]],""))</f>
        <v/>
      </c>
      <c r="B2032" s="85" t="str">
        <f>IF(AND(TimeSpend[[#This Row],[Personnel number]]&lt;&gt;"",TimeSpend[[#This Row],[Date]]&lt;&gt;""),TEXT(TimeSpend[[#This Row],[Date]],"[$-409]yyyyMMdd"),"")</f>
        <v/>
      </c>
      <c r="C2032" s="33" t="str">
        <f>IF(AND(TimeSpend[[#This Row],[Personnel number]]&lt;&gt;"",TimeSpend[[#This Row],[Date]]&lt;&gt;""),SUBSTITUTE(TimeSpend[[#This Row],[Hours]],",","."),"")</f>
        <v/>
      </c>
      <c r="D2032" t="str">
        <f>IF(AND(TimeSpend[[#This Row],[Personnel number]]&lt;&gt;"",TimeSpend[[#This Row],[Date]]&lt;&gt;""),TimeSpend[[#This Row],[Network]],"")</f>
        <v/>
      </c>
      <c r="E2032" t="str">
        <f>IF(AND(TimeSpend[[#This Row],[Personnel number]]&lt;&gt;"",TimeSpend[[#This Row],[Date]]&lt;&gt;""),TimeSpend[[#This Row],[Network Description]],"")</f>
        <v/>
      </c>
      <c r="F2032" t="str">
        <f>IF(AND(TimeSpend[[#This Row],[Personnel number]]&lt;&gt;"",TimeSpend[[#This Row],[Date]]&lt;&gt;""),TimeSpend[[#This Row],[Activity]],"")</f>
        <v/>
      </c>
      <c r="G2032" t="str">
        <f>IF(AND(TimeSpend[[#This Row],[Personnel number]]&lt;&gt;"",TimeSpend[[#This Row],[Date]]&lt;&gt;""),TimeSpend[[#This Row],[Activity description]],"")</f>
        <v/>
      </c>
      <c r="H2032" s="36" t="str">
        <f>IF(AND(TimeSpend[[#This Row],[Personnel number]]&lt;&gt;"",TimeSpend[[#This Row],[Date]]&lt;&gt;""),TimeSpend[[#This Row],[Start Time]],"")</f>
        <v/>
      </c>
      <c r="I2032" s="36" t="str">
        <f>IF(AND(TimeSpend[[#This Row],[Personnel number]]&lt;&gt;"",TimeSpend[[#This Row],[Date]]&lt;&gt;""),TimeSpend[[#This Row],[End Time]],"")</f>
        <v/>
      </c>
      <c r="J2032" t="str">
        <f>IF(AND(TimeSpend[[#This Row],[Personnel number]]&lt;&gt;"",TimeSpend[[#This Row],[Date]]&lt;&gt;""),TimeSpend[[#This Row],[Location]],"")</f>
        <v/>
      </c>
      <c r="K2032" t="str">
        <f>IF(AND(TimeSpend[[#This Row],[Personnel number]]&lt;&gt;"",TimeSpend[[#This Row],[Date]]&lt;&gt;""),TimeSpend[[#This Row],[Task]],"")</f>
        <v/>
      </c>
      <c r="L2032" t="str">
        <f>IF(AND(TimeSpend[[#This Row],[Personnel number]]&lt;&gt;"",TimeSpend[[#This Row],[Date]]&lt;&gt;""),Utilization!$J$2,"")</f>
        <v/>
      </c>
      <c r="M2032" t="str">
        <f>IF(AND(TimeSpend[[#This Row],[Personnel number]]&lt;&gt;"",TimeSpend[[#This Row],[Date]]&lt;&gt;""),TimeSpend[[#This Row],[Employee Name]],"")</f>
        <v/>
      </c>
      <c r="N2032" t="str">
        <f t="shared" si="62"/>
        <v/>
      </c>
      <c r="O2032" t="str">
        <f t="shared" si="63"/>
        <v/>
      </c>
      <c r="P2032" t="str">
        <f>IF(D2032&lt;&gt;"",VLOOKUP(D2032,Projects!B:C,2,0),"")</f>
        <v/>
      </c>
    </row>
    <row r="2033" spans="1:16" x14ac:dyDescent="0.25">
      <c r="A2033" t="str">
        <f>UPPER(IF(AND(TimeSpend[[#This Row],[Personnel number]]&lt;&gt;"",TimeSpend[[#This Row],[Date]]&lt;&gt;""),TimeSpend[[#This Row],[Personnel number]],""))</f>
        <v/>
      </c>
      <c r="B2033" s="85" t="str">
        <f>IF(AND(TimeSpend[[#This Row],[Personnel number]]&lt;&gt;"",TimeSpend[[#This Row],[Date]]&lt;&gt;""),TEXT(TimeSpend[[#This Row],[Date]],"[$-409]yyyyMMdd"),"")</f>
        <v/>
      </c>
      <c r="C2033" s="33" t="str">
        <f>IF(AND(TimeSpend[[#This Row],[Personnel number]]&lt;&gt;"",TimeSpend[[#This Row],[Date]]&lt;&gt;""),SUBSTITUTE(TimeSpend[[#This Row],[Hours]],",","."),"")</f>
        <v/>
      </c>
      <c r="D2033" t="str">
        <f>IF(AND(TimeSpend[[#This Row],[Personnel number]]&lt;&gt;"",TimeSpend[[#This Row],[Date]]&lt;&gt;""),TimeSpend[[#This Row],[Network]],"")</f>
        <v/>
      </c>
      <c r="E2033" t="str">
        <f>IF(AND(TimeSpend[[#This Row],[Personnel number]]&lt;&gt;"",TimeSpend[[#This Row],[Date]]&lt;&gt;""),TimeSpend[[#This Row],[Network Description]],"")</f>
        <v/>
      </c>
      <c r="F2033" t="str">
        <f>IF(AND(TimeSpend[[#This Row],[Personnel number]]&lt;&gt;"",TimeSpend[[#This Row],[Date]]&lt;&gt;""),TimeSpend[[#This Row],[Activity]],"")</f>
        <v/>
      </c>
      <c r="G2033" t="str">
        <f>IF(AND(TimeSpend[[#This Row],[Personnel number]]&lt;&gt;"",TimeSpend[[#This Row],[Date]]&lt;&gt;""),TimeSpend[[#This Row],[Activity description]],"")</f>
        <v/>
      </c>
      <c r="H2033" s="36" t="str">
        <f>IF(AND(TimeSpend[[#This Row],[Personnel number]]&lt;&gt;"",TimeSpend[[#This Row],[Date]]&lt;&gt;""),TimeSpend[[#This Row],[Start Time]],"")</f>
        <v/>
      </c>
      <c r="I2033" s="36" t="str">
        <f>IF(AND(TimeSpend[[#This Row],[Personnel number]]&lt;&gt;"",TimeSpend[[#This Row],[Date]]&lt;&gt;""),TimeSpend[[#This Row],[End Time]],"")</f>
        <v/>
      </c>
      <c r="J2033" t="str">
        <f>IF(AND(TimeSpend[[#This Row],[Personnel number]]&lt;&gt;"",TimeSpend[[#This Row],[Date]]&lt;&gt;""),TimeSpend[[#This Row],[Location]],"")</f>
        <v/>
      </c>
      <c r="K2033" t="str">
        <f>IF(AND(TimeSpend[[#This Row],[Personnel number]]&lt;&gt;"",TimeSpend[[#This Row],[Date]]&lt;&gt;""),TimeSpend[[#This Row],[Task]],"")</f>
        <v/>
      </c>
      <c r="L2033" t="str">
        <f>IF(AND(TimeSpend[[#This Row],[Personnel number]]&lt;&gt;"",TimeSpend[[#This Row],[Date]]&lt;&gt;""),Utilization!$J$2,"")</f>
        <v/>
      </c>
      <c r="M2033" t="str">
        <f>IF(AND(TimeSpend[[#This Row],[Personnel number]]&lt;&gt;"",TimeSpend[[#This Row],[Date]]&lt;&gt;""),TimeSpend[[#This Row],[Employee Name]],"")</f>
        <v/>
      </c>
      <c r="N2033" t="str">
        <f t="shared" si="62"/>
        <v/>
      </c>
      <c r="O2033" t="str">
        <f t="shared" si="63"/>
        <v/>
      </c>
      <c r="P2033" t="str">
        <f>IF(D2033&lt;&gt;"",VLOOKUP(D2033,Projects!B:C,2,0),"")</f>
        <v/>
      </c>
    </row>
    <row r="2034" spans="1:16" x14ac:dyDescent="0.25">
      <c r="A2034" t="str">
        <f>UPPER(IF(AND(TimeSpend[[#This Row],[Personnel number]]&lt;&gt;"",TimeSpend[[#This Row],[Date]]&lt;&gt;""),TimeSpend[[#This Row],[Personnel number]],""))</f>
        <v/>
      </c>
      <c r="B2034" s="85" t="str">
        <f>IF(AND(TimeSpend[[#This Row],[Personnel number]]&lt;&gt;"",TimeSpend[[#This Row],[Date]]&lt;&gt;""),TEXT(TimeSpend[[#This Row],[Date]],"[$-409]yyyyMMdd"),"")</f>
        <v/>
      </c>
      <c r="C2034" s="33" t="str">
        <f>IF(AND(TimeSpend[[#This Row],[Personnel number]]&lt;&gt;"",TimeSpend[[#This Row],[Date]]&lt;&gt;""),SUBSTITUTE(TimeSpend[[#This Row],[Hours]],",","."),"")</f>
        <v/>
      </c>
      <c r="D2034" t="str">
        <f>IF(AND(TimeSpend[[#This Row],[Personnel number]]&lt;&gt;"",TimeSpend[[#This Row],[Date]]&lt;&gt;""),TimeSpend[[#This Row],[Network]],"")</f>
        <v/>
      </c>
      <c r="E2034" t="str">
        <f>IF(AND(TimeSpend[[#This Row],[Personnel number]]&lt;&gt;"",TimeSpend[[#This Row],[Date]]&lt;&gt;""),TimeSpend[[#This Row],[Network Description]],"")</f>
        <v/>
      </c>
      <c r="F2034" t="str">
        <f>IF(AND(TimeSpend[[#This Row],[Personnel number]]&lt;&gt;"",TimeSpend[[#This Row],[Date]]&lt;&gt;""),TimeSpend[[#This Row],[Activity]],"")</f>
        <v/>
      </c>
      <c r="G2034" t="str">
        <f>IF(AND(TimeSpend[[#This Row],[Personnel number]]&lt;&gt;"",TimeSpend[[#This Row],[Date]]&lt;&gt;""),TimeSpend[[#This Row],[Activity description]],"")</f>
        <v/>
      </c>
      <c r="H2034" s="36" t="str">
        <f>IF(AND(TimeSpend[[#This Row],[Personnel number]]&lt;&gt;"",TimeSpend[[#This Row],[Date]]&lt;&gt;""),TimeSpend[[#This Row],[Start Time]],"")</f>
        <v/>
      </c>
      <c r="I2034" s="36" t="str">
        <f>IF(AND(TimeSpend[[#This Row],[Personnel number]]&lt;&gt;"",TimeSpend[[#This Row],[Date]]&lt;&gt;""),TimeSpend[[#This Row],[End Time]],"")</f>
        <v/>
      </c>
      <c r="J2034" t="str">
        <f>IF(AND(TimeSpend[[#This Row],[Personnel number]]&lt;&gt;"",TimeSpend[[#This Row],[Date]]&lt;&gt;""),TimeSpend[[#This Row],[Location]],"")</f>
        <v/>
      </c>
      <c r="K2034" t="str">
        <f>IF(AND(TimeSpend[[#This Row],[Personnel number]]&lt;&gt;"",TimeSpend[[#This Row],[Date]]&lt;&gt;""),TimeSpend[[#This Row],[Task]],"")</f>
        <v/>
      </c>
      <c r="L2034" t="str">
        <f>IF(AND(TimeSpend[[#This Row],[Personnel number]]&lt;&gt;"",TimeSpend[[#This Row],[Date]]&lt;&gt;""),Utilization!$J$2,"")</f>
        <v/>
      </c>
      <c r="M2034" t="str">
        <f>IF(AND(TimeSpend[[#This Row],[Personnel number]]&lt;&gt;"",TimeSpend[[#This Row],[Date]]&lt;&gt;""),TimeSpend[[#This Row],[Employee Name]],"")</f>
        <v/>
      </c>
      <c r="N2034" t="str">
        <f t="shared" si="62"/>
        <v/>
      </c>
      <c r="O2034" t="str">
        <f t="shared" si="63"/>
        <v/>
      </c>
      <c r="P2034" t="str">
        <f>IF(D2034&lt;&gt;"",VLOOKUP(D2034,Projects!B:C,2,0),"")</f>
        <v/>
      </c>
    </row>
    <row r="2035" spans="1:16" x14ac:dyDescent="0.25">
      <c r="A2035" t="str">
        <f>UPPER(IF(AND(TimeSpend[[#This Row],[Personnel number]]&lt;&gt;"",TimeSpend[[#This Row],[Date]]&lt;&gt;""),TimeSpend[[#This Row],[Personnel number]],""))</f>
        <v/>
      </c>
      <c r="B2035" s="85" t="str">
        <f>IF(AND(TimeSpend[[#This Row],[Personnel number]]&lt;&gt;"",TimeSpend[[#This Row],[Date]]&lt;&gt;""),TEXT(TimeSpend[[#This Row],[Date]],"[$-409]yyyyMMdd"),"")</f>
        <v/>
      </c>
      <c r="C2035" s="33" t="str">
        <f>IF(AND(TimeSpend[[#This Row],[Personnel number]]&lt;&gt;"",TimeSpend[[#This Row],[Date]]&lt;&gt;""),SUBSTITUTE(TimeSpend[[#This Row],[Hours]],",","."),"")</f>
        <v/>
      </c>
      <c r="D2035" t="str">
        <f>IF(AND(TimeSpend[[#This Row],[Personnel number]]&lt;&gt;"",TimeSpend[[#This Row],[Date]]&lt;&gt;""),TimeSpend[[#This Row],[Network]],"")</f>
        <v/>
      </c>
      <c r="E2035" t="str">
        <f>IF(AND(TimeSpend[[#This Row],[Personnel number]]&lt;&gt;"",TimeSpend[[#This Row],[Date]]&lt;&gt;""),TimeSpend[[#This Row],[Network Description]],"")</f>
        <v/>
      </c>
      <c r="F2035" t="str">
        <f>IF(AND(TimeSpend[[#This Row],[Personnel number]]&lt;&gt;"",TimeSpend[[#This Row],[Date]]&lt;&gt;""),TimeSpend[[#This Row],[Activity]],"")</f>
        <v/>
      </c>
      <c r="G2035" t="str">
        <f>IF(AND(TimeSpend[[#This Row],[Personnel number]]&lt;&gt;"",TimeSpend[[#This Row],[Date]]&lt;&gt;""),TimeSpend[[#This Row],[Activity description]],"")</f>
        <v/>
      </c>
      <c r="H2035" s="36" t="str">
        <f>IF(AND(TimeSpend[[#This Row],[Personnel number]]&lt;&gt;"",TimeSpend[[#This Row],[Date]]&lt;&gt;""),TimeSpend[[#This Row],[Start Time]],"")</f>
        <v/>
      </c>
      <c r="I2035" s="36" t="str">
        <f>IF(AND(TimeSpend[[#This Row],[Personnel number]]&lt;&gt;"",TimeSpend[[#This Row],[Date]]&lt;&gt;""),TimeSpend[[#This Row],[End Time]],"")</f>
        <v/>
      </c>
      <c r="J2035" t="str">
        <f>IF(AND(TimeSpend[[#This Row],[Personnel number]]&lt;&gt;"",TimeSpend[[#This Row],[Date]]&lt;&gt;""),TimeSpend[[#This Row],[Location]],"")</f>
        <v/>
      </c>
      <c r="K2035" t="str">
        <f>IF(AND(TimeSpend[[#This Row],[Personnel number]]&lt;&gt;"",TimeSpend[[#This Row],[Date]]&lt;&gt;""),TimeSpend[[#This Row],[Task]],"")</f>
        <v/>
      </c>
      <c r="L2035" t="str">
        <f>IF(AND(TimeSpend[[#This Row],[Personnel number]]&lt;&gt;"",TimeSpend[[#This Row],[Date]]&lt;&gt;""),Utilization!$J$2,"")</f>
        <v/>
      </c>
      <c r="M2035" t="str">
        <f>IF(AND(TimeSpend[[#This Row],[Personnel number]]&lt;&gt;"",TimeSpend[[#This Row],[Date]]&lt;&gt;""),TimeSpend[[#This Row],[Employee Name]],"")</f>
        <v/>
      </c>
      <c r="N2035" t="str">
        <f t="shared" si="62"/>
        <v/>
      </c>
      <c r="O2035" t="str">
        <f t="shared" si="63"/>
        <v/>
      </c>
      <c r="P2035" t="str">
        <f>IF(D2035&lt;&gt;"",VLOOKUP(D2035,Projects!B:C,2,0),"")</f>
        <v/>
      </c>
    </row>
    <row r="2036" spans="1:16" x14ac:dyDescent="0.25">
      <c r="A2036" t="str">
        <f>UPPER(IF(AND(TimeSpend[[#This Row],[Personnel number]]&lt;&gt;"",TimeSpend[[#This Row],[Date]]&lt;&gt;""),TimeSpend[[#This Row],[Personnel number]],""))</f>
        <v/>
      </c>
      <c r="B2036" s="85" t="str">
        <f>IF(AND(TimeSpend[[#This Row],[Personnel number]]&lt;&gt;"",TimeSpend[[#This Row],[Date]]&lt;&gt;""),TEXT(TimeSpend[[#This Row],[Date]],"[$-409]yyyyMMdd"),"")</f>
        <v/>
      </c>
      <c r="C2036" s="33" t="str">
        <f>IF(AND(TimeSpend[[#This Row],[Personnel number]]&lt;&gt;"",TimeSpend[[#This Row],[Date]]&lt;&gt;""),SUBSTITUTE(TimeSpend[[#This Row],[Hours]],",","."),"")</f>
        <v/>
      </c>
      <c r="D2036" t="str">
        <f>IF(AND(TimeSpend[[#This Row],[Personnel number]]&lt;&gt;"",TimeSpend[[#This Row],[Date]]&lt;&gt;""),TimeSpend[[#This Row],[Network]],"")</f>
        <v/>
      </c>
      <c r="E2036" t="str">
        <f>IF(AND(TimeSpend[[#This Row],[Personnel number]]&lt;&gt;"",TimeSpend[[#This Row],[Date]]&lt;&gt;""),TimeSpend[[#This Row],[Network Description]],"")</f>
        <v/>
      </c>
      <c r="F2036" t="str">
        <f>IF(AND(TimeSpend[[#This Row],[Personnel number]]&lt;&gt;"",TimeSpend[[#This Row],[Date]]&lt;&gt;""),TimeSpend[[#This Row],[Activity]],"")</f>
        <v/>
      </c>
      <c r="G2036" t="str">
        <f>IF(AND(TimeSpend[[#This Row],[Personnel number]]&lt;&gt;"",TimeSpend[[#This Row],[Date]]&lt;&gt;""),TimeSpend[[#This Row],[Activity description]],"")</f>
        <v/>
      </c>
      <c r="H2036" s="36" t="str">
        <f>IF(AND(TimeSpend[[#This Row],[Personnel number]]&lt;&gt;"",TimeSpend[[#This Row],[Date]]&lt;&gt;""),TimeSpend[[#This Row],[Start Time]],"")</f>
        <v/>
      </c>
      <c r="I2036" s="36" t="str">
        <f>IF(AND(TimeSpend[[#This Row],[Personnel number]]&lt;&gt;"",TimeSpend[[#This Row],[Date]]&lt;&gt;""),TimeSpend[[#This Row],[End Time]],"")</f>
        <v/>
      </c>
      <c r="J2036" t="str">
        <f>IF(AND(TimeSpend[[#This Row],[Personnel number]]&lt;&gt;"",TimeSpend[[#This Row],[Date]]&lt;&gt;""),TimeSpend[[#This Row],[Location]],"")</f>
        <v/>
      </c>
      <c r="K2036" t="str">
        <f>IF(AND(TimeSpend[[#This Row],[Personnel number]]&lt;&gt;"",TimeSpend[[#This Row],[Date]]&lt;&gt;""),TimeSpend[[#This Row],[Task]],"")</f>
        <v/>
      </c>
      <c r="L2036" t="str">
        <f>IF(AND(TimeSpend[[#This Row],[Personnel number]]&lt;&gt;"",TimeSpend[[#This Row],[Date]]&lt;&gt;""),Utilization!$J$2,"")</f>
        <v/>
      </c>
      <c r="M2036" t="str">
        <f>IF(AND(TimeSpend[[#This Row],[Personnel number]]&lt;&gt;"",TimeSpend[[#This Row],[Date]]&lt;&gt;""),TimeSpend[[#This Row],[Employee Name]],"")</f>
        <v/>
      </c>
      <c r="N2036" t="str">
        <f t="shared" si="62"/>
        <v/>
      </c>
      <c r="O2036" t="str">
        <f t="shared" si="63"/>
        <v/>
      </c>
      <c r="P2036" t="str">
        <f>IF(D2036&lt;&gt;"",VLOOKUP(D2036,Projects!B:C,2,0),"")</f>
        <v/>
      </c>
    </row>
    <row r="2037" spans="1:16" x14ac:dyDescent="0.25">
      <c r="A2037" t="str">
        <f>UPPER(IF(AND(TimeSpend[[#This Row],[Personnel number]]&lt;&gt;"",TimeSpend[[#This Row],[Date]]&lt;&gt;""),TimeSpend[[#This Row],[Personnel number]],""))</f>
        <v/>
      </c>
      <c r="B2037" s="85" t="str">
        <f>IF(AND(TimeSpend[[#This Row],[Personnel number]]&lt;&gt;"",TimeSpend[[#This Row],[Date]]&lt;&gt;""),TEXT(TimeSpend[[#This Row],[Date]],"[$-409]yyyyMMdd"),"")</f>
        <v/>
      </c>
      <c r="C2037" s="33" t="str">
        <f>IF(AND(TimeSpend[[#This Row],[Personnel number]]&lt;&gt;"",TimeSpend[[#This Row],[Date]]&lt;&gt;""),SUBSTITUTE(TimeSpend[[#This Row],[Hours]],",","."),"")</f>
        <v/>
      </c>
      <c r="D2037" t="str">
        <f>IF(AND(TimeSpend[[#This Row],[Personnel number]]&lt;&gt;"",TimeSpend[[#This Row],[Date]]&lt;&gt;""),TimeSpend[[#This Row],[Network]],"")</f>
        <v/>
      </c>
      <c r="E2037" t="str">
        <f>IF(AND(TimeSpend[[#This Row],[Personnel number]]&lt;&gt;"",TimeSpend[[#This Row],[Date]]&lt;&gt;""),TimeSpend[[#This Row],[Network Description]],"")</f>
        <v/>
      </c>
      <c r="F2037" t="str">
        <f>IF(AND(TimeSpend[[#This Row],[Personnel number]]&lt;&gt;"",TimeSpend[[#This Row],[Date]]&lt;&gt;""),TimeSpend[[#This Row],[Activity]],"")</f>
        <v/>
      </c>
      <c r="G2037" t="str">
        <f>IF(AND(TimeSpend[[#This Row],[Personnel number]]&lt;&gt;"",TimeSpend[[#This Row],[Date]]&lt;&gt;""),TimeSpend[[#This Row],[Activity description]],"")</f>
        <v/>
      </c>
      <c r="H2037" s="36" t="str">
        <f>IF(AND(TimeSpend[[#This Row],[Personnel number]]&lt;&gt;"",TimeSpend[[#This Row],[Date]]&lt;&gt;""),TimeSpend[[#This Row],[Start Time]],"")</f>
        <v/>
      </c>
      <c r="I2037" s="36" t="str">
        <f>IF(AND(TimeSpend[[#This Row],[Personnel number]]&lt;&gt;"",TimeSpend[[#This Row],[Date]]&lt;&gt;""),TimeSpend[[#This Row],[End Time]],"")</f>
        <v/>
      </c>
      <c r="J2037" t="str">
        <f>IF(AND(TimeSpend[[#This Row],[Personnel number]]&lt;&gt;"",TimeSpend[[#This Row],[Date]]&lt;&gt;""),TimeSpend[[#This Row],[Location]],"")</f>
        <v/>
      </c>
      <c r="K2037" t="str">
        <f>IF(AND(TimeSpend[[#This Row],[Personnel number]]&lt;&gt;"",TimeSpend[[#This Row],[Date]]&lt;&gt;""),TimeSpend[[#This Row],[Task]],"")</f>
        <v/>
      </c>
      <c r="L2037" t="str">
        <f>IF(AND(TimeSpend[[#This Row],[Personnel number]]&lt;&gt;"",TimeSpend[[#This Row],[Date]]&lt;&gt;""),Utilization!$J$2,"")</f>
        <v/>
      </c>
      <c r="M2037" t="str">
        <f>IF(AND(TimeSpend[[#This Row],[Personnel number]]&lt;&gt;"",TimeSpend[[#This Row],[Date]]&lt;&gt;""),TimeSpend[[#This Row],[Employee Name]],"")</f>
        <v/>
      </c>
      <c r="N2037" t="str">
        <f t="shared" si="62"/>
        <v/>
      </c>
      <c r="O2037" t="str">
        <f t="shared" si="63"/>
        <v/>
      </c>
      <c r="P2037" t="str">
        <f>IF(D2037&lt;&gt;"",VLOOKUP(D2037,Projects!B:C,2,0),"")</f>
        <v/>
      </c>
    </row>
    <row r="2038" spans="1:16" x14ac:dyDescent="0.25">
      <c r="A2038" t="str">
        <f>UPPER(IF(AND(TimeSpend[[#This Row],[Personnel number]]&lt;&gt;"",TimeSpend[[#This Row],[Date]]&lt;&gt;""),TimeSpend[[#This Row],[Personnel number]],""))</f>
        <v/>
      </c>
      <c r="B2038" s="85" t="str">
        <f>IF(AND(TimeSpend[[#This Row],[Personnel number]]&lt;&gt;"",TimeSpend[[#This Row],[Date]]&lt;&gt;""),TEXT(TimeSpend[[#This Row],[Date]],"[$-409]yyyyMMdd"),"")</f>
        <v/>
      </c>
      <c r="C2038" s="33" t="str">
        <f>IF(AND(TimeSpend[[#This Row],[Personnel number]]&lt;&gt;"",TimeSpend[[#This Row],[Date]]&lt;&gt;""),SUBSTITUTE(TimeSpend[[#This Row],[Hours]],",","."),"")</f>
        <v/>
      </c>
      <c r="D2038" t="str">
        <f>IF(AND(TimeSpend[[#This Row],[Personnel number]]&lt;&gt;"",TimeSpend[[#This Row],[Date]]&lt;&gt;""),TimeSpend[[#This Row],[Network]],"")</f>
        <v/>
      </c>
      <c r="E2038" t="str">
        <f>IF(AND(TimeSpend[[#This Row],[Personnel number]]&lt;&gt;"",TimeSpend[[#This Row],[Date]]&lt;&gt;""),TimeSpend[[#This Row],[Network Description]],"")</f>
        <v/>
      </c>
      <c r="F2038" t="str">
        <f>IF(AND(TimeSpend[[#This Row],[Personnel number]]&lt;&gt;"",TimeSpend[[#This Row],[Date]]&lt;&gt;""),TimeSpend[[#This Row],[Activity]],"")</f>
        <v/>
      </c>
      <c r="G2038" t="str">
        <f>IF(AND(TimeSpend[[#This Row],[Personnel number]]&lt;&gt;"",TimeSpend[[#This Row],[Date]]&lt;&gt;""),TimeSpend[[#This Row],[Activity description]],"")</f>
        <v/>
      </c>
      <c r="H2038" s="36" t="str">
        <f>IF(AND(TimeSpend[[#This Row],[Personnel number]]&lt;&gt;"",TimeSpend[[#This Row],[Date]]&lt;&gt;""),TimeSpend[[#This Row],[Start Time]],"")</f>
        <v/>
      </c>
      <c r="I2038" s="36" t="str">
        <f>IF(AND(TimeSpend[[#This Row],[Personnel number]]&lt;&gt;"",TimeSpend[[#This Row],[Date]]&lt;&gt;""),TimeSpend[[#This Row],[End Time]],"")</f>
        <v/>
      </c>
      <c r="J2038" t="str">
        <f>IF(AND(TimeSpend[[#This Row],[Personnel number]]&lt;&gt;"",TimeSpend[[#This Row],[Date]]&lt;&gt;""),TimeSpend[[#This Row],[Location]],"")</f>
        <v/>
      </c>
      <c r="K2038" t="str">
        <f>IF(AND(TimeSpend[[#This Row],[Personnel number]]&lt;&gt;"",TimeSpend[[#This Row],[Date]]&lt;&gt;""),TimeSpend[[#This Row],[Task]],"")</f>
        <v/>
      </c>
      <c r="L2038" t="str">
        <f>IF(AND(TimeSpend[[#This Row],[Personnel number]]&lt;&gt;"",TimeSpend[[#This Row],[Date]]&lt;&gt;""),Utilization!$J$2,"")</f>
        <v/>
      </c>
      <c r="M2038" t="str">
        <f>IF(AND(TimeSpend[[#This Row],[Personnel number]]&lt;&gt;"",TimeSpend[[#This Row],[Date]]&lt;&gt;""),TimeSpend[[#This Row],[Employee Name]],"")</f>
        <v/>
      </c>
      <c r="N2038" t="str">
        <f t="shared" si="62"/>
        <v/>
      </c>
      <c r="O2038" t="str">
        <f t="shared" si="63"/>
        <v/>
      </c>
      <c r="P2038" t="str">
        <f>IF(D2038&lt;&gt;"",VLOOKUP(D2038,Projects!B:C,2,0),"")</f>
        <v/>
      </c>
    </row>
    <row r="2039" spans="1:16" x14ac:dyDescent="0.25">
      <c r="A2039" t="str">
        <f>UPPER(IF(AND(TimeSpend[[#This Row],[Personnel number]]&lt;&gt;"",TimeSpend[[#This Row],[Date]]&lt;&gt;""),TimeSpend[[#This Row],[Personnel number]],""))</f>
        <v/>
      </c>
      <c r="B2039" s="85" t="str">
        <f>IF(AND(TimeSpend[[#This Row],[Personnel number]]&lt;&gt;"",TimeSpend[[#This Row],[Date]]&lt;&gt;""),TEXT(TimeSpend[[#This Row],[Date]],"[$-409]yyyyMMdd"),"")</f>
        <v/>
      </c>
      <c r="C2039" s="33" t="str">
        <f>IF(AND(TimeSpend[[#This Row],[Personnel number]]&lt;&gt;"",TimeSpend[[#This Row],[Date]]&lt;&gt;""),SUBSTITUTE(TimeSpend[[#This Row],[Hours]],",","."),"")</f>
        <v/>
      </c>
      <c r="D2039" t="str">
        <f>IF(AND(TimeSpend[[#This Row],[Personnel number]]&lt;&gt;"",TimeSpend[[#This Row],[Date]]&lt;&gt;""),TimeSpend[[#This Row],[Network]],"")</f>
        <v/>
      </c>
      <c r="E2039" t="str">
        <f>IF(AND(TimeSpend[[#This Row],[Personnel number]]&lt;&gt;"",TimeSpend[[#This Row],[Date]]&lt;&gt;""),TimeSpend[[#This Row],[Network Description]],"")</f>
        <v/>
      </c>
      <c r="F2039" t="str">
        <f>IF(AND(TimeSpend[[#This Row],[Personnel number]]&lt;&gt;"",TimeSpend[[#This Row],[Date]]&lt;&gt;""),TimeSpend[[#This Row],[Activity]],"")</f>
        <v/>
      </c>
      <c r="G2039" t="str">
        <f>IF(AND(TimeSpend[[#This Row],[Personnel number]]&lt;&gt;"",TimeSpend[[#This Row],[Date]]&lt;&gt;""),TimeSpend[[#This Row],[Activity description]],"")</f>
        <v/>
      </c>
      <c r="H2039" s="36" t="str">
        <f>IF(AND(TimeSpend[[#This Row],[Personnel number]]&lt;&gt;"",TimeSpend[[#This Row],[Date]]&lt;&gt;""),TimeSpend[[#This Row],[Start Time]],"")</f>
        <v/>
      </c>
      <c r="I2039" s="36" t="str">
        <f>IF(AND(TimeSpend[[#This Row],[Personnel number]]&lt;&gt;"",TimeSpend[[#This Row],[Date]]&lt;&gt;""),TimeSpend[[#This Row],[End Time]],"")</f>
        <v/>
      </c>
      <c r="J2039" t="str">
        <f>IF(AND(TimeSpend[[#This Row],[Personnel number]]&lt;&gt;"",TimeSpend[[#This Row],[Date]]&lt;&gt;""),TimeSpend[[#This Row],[Location]],"")</f>
        <v/>
      </c>
      <c r="K2039" t="str">
        <f>IF(AND(TimeSpend[[#This Row],[Personnel number]]&lt;&gt;"",TimeSpend[[#This Row],[Date]]&lt;&gt;""),TimeSpend[[#This Row],[Task]],"")</f>
        <v/>
      </c>
      <c r="L2039" t="str">
        <f>IF(AND(TimeSpend[[#This Row],[Personnel number]]&lt;&gt;"",TimeSpend[[#This Row],[Date]]&lt;&gt;""),Utilization!$J$2,"")</f>
        <v/>
      </c>
      <c r="M2039" t="str">
        <f>IF(AND(TimeSpend[[#This Row],[Personnel number]]&lt;&gt;"",TimeSpend[[#This Row],[Date]]&lt;&gt;""),TimeSpend[[#This Row],[Employee Name]],"")</f>
        <v/>
      </c>
      <c r="N2039" t="str">
        <f t="shared" si="62"/>
        <v/>
      </c>
      <c r="O2039" t="str">
        <f t="shared" si="63"/>
        <v/>
      </c>
      <c r="P2039" t="str">
        <f>IF(D2039&lt;&gt;"",VLOOKUP(D2039,Projects!B:C,2,0),"")</f>
        <v/>
      </c>
    </row>
    <row r="2040" spans="1:16" x14ac:dyDescent="0.25">
      <c r="A2040" t="str">
        <f>UPPER(IF(AND(TimeSpend[[#This Row],[Personnel number]]&lt;&gt;"",TimeSpend[[#This Row],[Date]]&lt;&gt;""),TimeSpend[[#This Row],[Personnel number]],""))</f>
        <v/>
      </c>
      <c r="B2040" s="85" t="str">
        <f>IF(AND(TimeSpend[[#This Row],[Personnel number]]&lt;&gt;"",TimeSpend[[#This Row],[Date]]&lt;&gt;""),TEXT(TimeSpend[[#This Row],[Date]],"[$-409]yyyyMMdd"),"")</f>
        <v/>
      </c>
      <c r="C2040" s="33" t="str">
        <f>IF(AND(TimeSpend[[#This Row],[Personnel number]]&lt;&gt;"",TimeSpend[[#This Row],[Date]]&lt;&gt;""),SUBSTITUTE(TimeSpend[[#This Row],[Hours]],",","."),"")</f>
        <v/>
      </c>
      <c r="D2040" t="str">
        <f>IF(AND(TimeSpend[[#This Row],[Personnel number]]&lt;&gt;"",TimeSpend[[#This Row],[Date]]&lt;&gt;""),TimeSpend[[#This Row],[Network]],"")</f>
        <v/>
      </c>
      <c r="E2040" t="str">
        <f>IF(AND(TimeSpend[[#This Row],[Personnel number]]&lt;&gt;"",TimeSpend[[#This Row],[Date]]&lt;&gt;""),TimeSpend[[#This Row],[Network Description]],"")</f>
        <v/>
      </c>
      <c r="F2040" t="str">
        <f>IF(AND(TimeSpend[[#This Row],[Personnel number]]&lt;&gt;"",TimeSpend[[#This Row],[Date]]&lt;&gt;""),TimeSpend[[#This Row],[Activity]],"")</f>
        <v/>
      </c>
      <c r="G2040" t="str">
        <f>IF(AND(TimeSpend[[#This Row],[Personnel number]]&lt;&gt;"",TimeSpend[[#This Row],[Date]]&lt;&gt;""),TimeSpend[[#This Row],[Activity description]],"")</f>
        <v/>
      </c>
      <c r="H2040" s="36" t="str">
        <f>IF(AND(TimeSpend[[#This Row],[Personnel number]]&lt;&gt;"",TimeSpend[[#This Row],[Date]]&lt;&gt;""),TimeSpend[[#This Row],[Start Time]],"")</f>
        <v/>
      </c>
      <c r="I2040" s="36" t="str">
        <f>IF(AND(TimeSpend[[#This Row],[Personnel number]]&lt;&gt;"",TimeSpend[[#This Row],[Date]]&lt;&gt;""),TimeSpend[[#This Row],[End Time]],"")</f>
        <v/>
      </c>
      <c r="J2040" t="str">
        <f>IF(AND(TimeSpend[[#This Row],[Personnel number]]&lt;&gt;"",TimeSpend[[#This Row],[Date]]&lt;&gt;""),TimeSpend[[#This Row],[Location]],"")</f>
        <v/>
      </c>
      <c r="K2040" t="str">
        <f>IF(AND(TimeSpend[[#This Row],[Personnel number]]&lt;&gt;"",TimeSpend[[#This Row],[Date]]&lt;&gt;""),TimeSpend[[#This Row],[Task]],"")</f>
        <v/>
      </c>
      <c r="L2040" t="str">
        <f>IF(AND(TimeSpend[[#This Row],[Personnel number]]&lt;&gt;"",TimeSpend[[#This Row],[Date]]&lt;&gt;""),Utilization!$J$2,"")</f>
        <v/>
      </c>
      <c r="M2040" t="str">
        <f>IF(AND(TimeSpend[[#This Row],[Personnel number]]&lt;&gt;"",TimeSpend[[#This Row],[Date]]&lt;&gt;""),TimeSpend[[#This Row],[Employee Name]],"")</f>
        <v/>
      </c>
      <c r="N2040" t="str">
        <f t="shared" si="62"/>
        <v/>
      </c>
      <c r="O2040" t="str">
        <f t="shared" si="63"/>
        <v/>
      </c>
      <c r="P2040" t="str">
        <f>IF(D2040&lt;&gt;"",VLOOKUP(D2040,Projects!B:C,2,0),"")</f>
        <v/>
      </c>
    </row>
    <row r="2041" spans="1:16" x14ac:dyDescent="0.25">
      <c r="A2041" t="str">
        <f>UPPER(IF(AND(TimeSpend[[#This Row],[Personnel number]]&lt;&gt;"",TimeSpend[[#This Row],[Date]]&lt;&gt;""),TimeSpend[[#This Row],[Personnel number]],""))</f>
        <v/>
      </c>
      <c r="B2041" s="85" t="str">
        <f>IF(AND(TimeSpend[[#This Row],[Personnel number]]&lt;&gt;"",TimeSpend[[#This Row],[Date]]&lt;&gt;""),TEXT(TimeSpend[[#This Row],[Date]],"[$-409]yyyyMMdd"),"")</f>
        <v/>
      </c>
      <c r="C2041" s="33" t="str">
        <f>IF(AND(TimeSpend[[#This Row],[Personnel number]]&lt;&gt;"",TimeSpend[[#This Row],[Date]]&lt;&gt;""),SUBSTITUTE(TimeSpend[[#This Row],[Hours]],",","."),"")</f>
        <v/>
      </c>
      <c r="D2041" t="str">
        <f>IF(AND(TimeSpend[[#This Row],[Personnel number]]&lt;&gt;"",TimeSpend[[#This Row],[Date]]&lt;&gt;""),TimeSpend[[#This Row],[Network]],"")</f>
        <v/>
      </c>
      <c r="E2041" t="str">
        <f>IF(AND(TimeSpend[[#This Row],[Personnel number]]&lt;&gt;"",TimeSpend[[#This Row],[Date]]&lt;&gt;""),TimeSpend[[#This Row],[Network Description]],"")</f>
        <v/>
      </c>
      <c r="F2041" t="str">
        <f>IF(AND(TimeSpend[[#This Row],[Personnel number]]&lt;&gt;"",TimeSpend[[#This Row],[Date]]&lt;&gt;""),TimeSpend[[#This Row],[Activity]],"")</f>
        <v/>
      </c>
      <c r="G2041" t="str">
        <f>IF(AND(TimeSpend[[#This Row],[Personnel number]]&lt;&gt;"",TimeSpend[[#This Row],[Date]]&lt;&gt;""),TimeSpend[[#This Row],[Activity description]],"")</f>
        <v/>
      </c>
      <c r="H2041" s="36" t="str">
        <f>IF(AND(TimeSpend[[#This Row],[Personnel number]]&lt;&gt;"",TimeSpend[[#This Row],[Date]]&lt;&gt;""),TimeSpend[[#This Row],[Start Time]],"")</f>
        <v/>
      </c>
      <c r="I2041" s="36" t="str">
        <f>IF(AND(TimeSpend[[#This Row],[Personnel number]]&lt;&gt;"",TimeSpend[[#This Row],[Date]]&lt;&gt;""),TimeSpend[[#This Row],[End Time]],"")</f>
        <v/>
      </c>
      <c r="J2041" t="str">
        <f>IF(AND(TimeSpend[[#This Row],[Personnel number]]&lt;&gt;"",TimeSpend[[#This Row],[Date]]&lt;&gt;""),TimeSpend[[#This Row],[Location]],"")</f>
        <v/>
      </c>
      <c r="K2041" t="str">
        <f>IF(AND(TimeSpend[[#This Row],[Personnel number]]&lt;&gt;"",TimeSpend[[#This Row],[Date]]&lt;&gt;""),TimeSpend[[#This Row],[Task]],"")</f>
        <v/>
      </c>
      <c r="L2041" t="str">
        <f>IF(AND(TimeSpend[[#This Row],[Personnel number]]&lt;&gt;"",TimeSpend[[#This Row],[Date]]&lt;&gt;""),Utilization!$J$2,"")</f>
        <v/>
      </c>
      <c r="M2041" t="str">
        <f>IF(AND(TimeSpend[[#This Row],[Personnel number]]&lt;&gt;"",TimeSpend[[#This Row],[Date]]&lt;&gt;""),TimeSpend[[#This Row],[Employee Name]],"")</f>
        <v/>
      </c>
      <c r="N2041" t="str">
        <f t="shared" si="62"/>
        <v/>
      </c>
      <c r="O2041" t="str">
        <f t="shared" si="63"/>
        <v/>
      </c>
      <c r="P2041" t="str">
        <f>IF(D2041&lt;&gt;"",VLOOKUP(D2041,Projects!B:C,2,0),"")</f>
        <v/>
      </c>
    </row>
    <row r="2042" spans="1:16" x14ac:dyDescent="0.25">
      <c r="A2042" t="str">
        <f>UPPER(IF(AND(TimeSpend[[#This Row],[Personnel number]]&lt;&gt;"",TimeSpend[[#This Row],[Date]]&lt;&gt;""),TimeSpend[[#This Row],[Personnel number]],""))</f>
        <v/>
      </c>
      <c r="B2042" s="85" t="str">
        <f>IF(AND(TimeSpend[[#This Row],[Personnel number]]&lt;&gt;"",TimeSpend[[#This Row],[Date]]&lt;&gt;""),TEXT(TimeSpend[[#This Row],[Date]],"[$-409]yyyyMMdd"),"")</f>
        <v/>
      </c>
      <c r="C2042" s="33" t="str">
        <f>IF(AND(TimeSpend[[#This Row],[Personnel number]]&lt;&gt;"",TimeSpend[[#This Row],[Date]]&lt;&gt;""),SUBSTITUTE(TimeSpend[[#This Row],[Hours]],",","."),"")</f>
        <v/>
      </c>
      <c r="D2042" t="str">
        <f>IF(AND(TimeSpend[[#This Row],[Personnel number]]&lt;&gt;"",TimeSpend[[#This Row],[Date]]&lt;&gt;""),TimeSpend[[#This Row],[Network]],"")</f>
        <v/>
      </c>
      <c r="E2042" t="str">
        <f>IF(AND(TimeSpend[[#This Row],[Personnel number]]&lt;&gt;"",TimeSpend[[#This Row],[Date]]&lt;&gt;""),TimeSpend[[#This Row],[Network Description]],"")</f>
        <v/>
      </c>
      <c r="F2042" t="str">
        <f>IF(AND(TimeSpend[[#This Row],[Personnel number]]&lt;&gt;"",TimeSpend[[#This Row],[Date]]&lt;&gt;""),TimeSpend[[#This Row],[Activity]],"")</f>
        <v/>
      </c>
      <c r="G2042" t="str">
        <f>IF(AND(TimeSpend[[#This Row],[Personnel number]]&lt;&gt;"",TimeSpend[[#This Row],[Date]]&lt;&gt;""),TimeSpend[[#This Row],[Activity description]],"")</f>
        <v/>
      </c>
      <c r="H2042" s="36" t="str">
        <f>IF(AND(TimeSpend[[#This Row],[Personnel number]]&lt;&gt;"",TimeSpend[[#This Row],[Date]]&lt;&gt;""),TimeSpend[[#This Row],[Start Time]],"")</f>
        <v/>
      </c>
      <c r="I2042" s="36" t="str">
        <f>IF(AND(TimeSpend[[#This Row],[Personnel number]]&lt;&gt;"",TimeSpend[[#This Row],[Date]]&lt;&gt;""),TimeSpend[[#This Row],[End Time]],"")</f>
        <v/>
      </c>
      <c r="J2042" t="str">
        <f>IF(AND(TimeSpend[[#This Row],[Personnel number]]&lt;&gt;"",TimeSpend[[#This Row],[Date]]&lt;&gt;""),TimeSpend[[#This Row],[Location]],"")</f>
        <v/>
      </c>
      <c r="K2042" t="str">
        <f>IF(AND(TimeSpend[[#This Row],[Personnel number]]&lt;&gt;"",TimeSpend[[#This Row],[Date]]&lt;&gt;""),TimeSpend[[#This Row],[Task]],"")</f>
        <v/>
      </c>
      <c r="L2042" t="str">
        <f>IF(AND(TimeSpend[[#This Row],[Personnel number]]&lt;&gt;"",TimeSpend[[#This Row],[Date]]&lt;&gt;""),Utilization!$J$2,"")</f>
        <v/>
      </c>
      <c r="M2042" t="str">
        <f>IF(AND(TimeSpend[[#This Row],[Personnel number]]&lt;&gt;"",TimeSpend[[#This Row],[Date]]&lt;&gt;""),TimeSpend[[#This Row],[Employee Name]],"")</f>
        <v/>
      </c>
      <c r="N2042" t="str">
        <f t="shared" si="62"/>
        <v/>
      </c>
      <c r="O2042" t="str">
        <f t="shared" si="63"/>
        <v/>
      </c>
      <c r="P2042" t="str">
        <f>IF(D2042&lt;&gt;"",VLOOKUP(D2042,Projects!B:C,2,0),"")</f>
        <v/>
      </c>
    </row>
    <row r="2043" spans="1:16" x14ac:dyDescent="0.25">
      <c r="A2043" t="str">
        <f>UPPER(IF(AND(TimeSpend[[#This Row],[Personnel number]]&lt;&gt;"",TimeSpend[[#This Row],[Date]]&lt;&gt;""),TimeSpend[[#This Row],[Personnel number]],""))</f>
        <v/>
      </c>
      <c r="B2043" s="85" t="str">
        <f>IF(AND(TimeSpend[[#This Row],[Personnel number]]&lt;&gt;"",TimeSpend[[#This Row],[Date]]&lt;&gt;""),TEXT(TimeSpend[[#This Row],[Date]],"[$-409]yyyyMMdd"),"")</f>
        <v/>
      </c>
      <c r="C2043" s="33" t="str">
        <f>IF(AND(TimeSpend[[#This Row],[Personnel number]]&lt;&gt;"",TimeSpend[[#This Row],[Date]]&lt;&gt;""),SUBSTITUTE(TimeSpend[[#This Row],[Hours]],",","."),"")</f>
        <v/>
      </c>
      <c r="D2043" t="str">
        <f>IF(AND(TimeSpend[[#This Row],[Personnel number]]&lt;&gt;"",TimeSpend[[#This Row],[Date]]&lt;&gt;""),TimeSpend[[#This Row],[Network]],"")</f>
        <v/>
      </c>
      <c r="E2043" t="str">
        <f>IF(AND(TimeSpend[[#This Row],[Personnel number]]&lt;&gt;"",TimeSpend[[#This Row],[Date]]&lt;&gt;""),TimeSpend[[#This Row],[Network Description]],"")</f>
        <v/>
      </c>
      <c r="F2043" t="str">
        <f>IF(AND(TimeSpend[[#This Row],[Personnel number]]&lt;&gt;"",TimeSpend[[#This Row],[Date]]&lt;&gt;""),TimeSpend[[#This Row],[Activity]],"")</f>
        <v/>
      </c>
      <c r="G2043" t="str">
        <f>IF(AND(TimeSpend[[#This Row],[Personnel number]]&lt;&gt;"",TimeSpend[[#This Row],[Date]]&lt;&gt;""),TimeSpend[[#This Row],[Activity description]],"")</f>
        <v/>
      </c>
      <c r="H2043" s="36" t="str">
        <f>IF(AND(TimeSpend[[#This Row],[Personnel number]]&lt;&gt;"",TimeSpend[[#This Row],[Date]]&lt;&gt;""),TimeSpend[[#This Row],[Start Time]],"")</f>
        <v/>
      </c>
      <c r="I2043" s="36" t="str">
        <f>IF(AND(TimeSpend[[#This Row],[Personnel number]]&lt;&gt;"",TimeSpend[[#This Row],[Date]]&lt;&gt;""),TimeSpend[[#This Row],[End Time]],"")</f>
        <v/>
      </c>
      <c r="J2043" t="str">
        <f>IF(AND(TimeSpend[[#This Row],[Personnel number]]&lt;&gt;"",TimeSpend[[#This Row],[Date]]&lt;&gt;""),TimeSpend[[#This Row],[Location]],"")</f>
        <v/>
      </c>
      <c r="K2043" t="str">
        <f>IF(AND(TimeSpend[[#This Row],[Personnel number]]&lt;&gt;"",TimeSpend[[#This Row],[Date]]&lt;&gt;""),TimeSpend[[#This Row],[Task]],"")</f>
        <v/>
      </c>
      <c r="L2043" t="str">
        <f>IF(AND(TimeSpend[[#This Row],[Personnel number]]&lt;&gt;"",TimeSpend[[#This Row],[Date]]&lt;&gt;""),Utilization!$J$2,"")</f>
        <v/>
      </c>
      <c r="M2043" t="str">
        <f>IF(AND(TimeSpend[[#This Row],[Personnel number]]&lt;&gt;"",TimeSpend[[#This Row],[Date]]&lt;&gt;""),TimeSpend[[#This Row],[Employee Name]],"")</f>
        <v/>
      </c>
      <c r="N2043" t="str">
        <f t="shared" si="62"/>
        <v/>
      </c>
      <c r="O2043" t="str">
        <f t="shared" si="63"/>
        <v/>
      </c>
      <c r="P2043" t="str">
        <f>IF(D2043&lt;&gt;"",VLOOKUP(D2043,Projects!B:C,2,0),"")</f>
        <v/>
      </c>
    </row>
    <row r="2044" spans="1:16" x14ac:dyDescent="0.25">
      <c r="A2044" t="str">
        <f>UPPER(IF(AND(TimeSpend[[#This Row],[Personnel number]]&lt;&gt;"",TimeSpend[[#This Row],[Date]]&lt;&gt;""),TimeSpend[[#This Row],[Personnel number]],""))</f>
        <v/>
      </c>
      <c r="B2044" s="85" t="str">
        <f>IF(AND(TimeSpend[[#This Row],[Personnel number]]&lt;&gt;"",TimeSpend[[#This Row],[Date]]&lt;&gt;""),TEXT(TimeSpend[[#This Row],[Date]],"[$-409]yyyyMMdd"),"")</f>
        <v/>
      </c>
      <c r="C2044" s="33" t="str">
        <f>IF(AND(TimeSpend[[#This Row],[Personnel number]]&lt;&gt;"",TimeSpend[[#This Row],[Date]]&lt;&gt;""),SUBSTITUTE(TimeSpend[[#This Row],[Hours]],",","."),"")</f>
        <v/>
      </c>
      <c r="D2044" t="str">
        <f>IF(AND(TimeSpend[[#This Row],[Personnel number]]&lt;&gt;"",TimeSpend[[#This Row],[Date]]&lt;&gt;""),TimeSpend[[#This Row],[Network]],"")</f>
        <v/>
      </c>
      <c r="E2044" t="str">
        <f>IF(AND(TimeSpend[[#This Row],[Personnel number]]&lt;&gt;"",TimeSpend[[#This Row],[Date]]&lt;&gt;""),TimeSpend[[#This Row],[Network Description]],"")</f>
        <v/>
      </c>
      <c r="F2044" t="str">
        <f>IF(AND(TimeSpend[[#This Row],[Personnel number]]&lt;&gt;"",TimeSpend[[#This Row],[Date]]&lt;&gt;""),TimeSpend[[#This Row],[Activity]],"")</f>
        <v/>
      </c>
      <c r="G2044" t="str">
        <f>IF(AND(TimeSpend[[#This Row],[Personnel number]]&lt;&gt;"",TimeSpend[[#This Row],[Date]]&lt;&gt;""),TimeSpend[[#This Row],[Activity description]],"")</f>
        <v/>
      </c>
      <c r="H2044" s="36" t="str">
        <f>IF(AND(TimeSpend[[#This Row],[Personnel number]]&lt;&gt;"",TimeSpend[[#This Row],[Date]]&lt;&gt;""),TimeSpend[[#This Row],[Start Time]],"")</f>
        <v/>
      </c>
      <c r="I2044" s="36" t="str">
        <f>IF(AND(TimeSpend[[#This Row],[Personnel number]]&lt;&gt;"",TimeSpend[[#This Row],[Date]]&lt;&gt;""),TimeSpend[[#This Row],[End Time]],"")</f>
        <v/>
      </c>
      <c r="J2044" t="str">
        <f>IF(AND(TimeSpend[[#This Row],[Personnel number]]&lt;&gt;"",TimeSpend[[#This Row],[Date]]&lt;&gt;""),TimeSpend[[#This Row],[Location]],"")</f>
        <v/>
      </c>
      <c r="K2044" t="str">
        <f>IF(AND(TimeSpend[[#This Row],[Personnel number]]&lt;&gt;"",TimeSpend[[#This Row],[Date]]&lt;&gt;""),TimeSpend[[#This Row],[Task]],"")</f>
        <v/>
      </c>
      <c r="L2044" t="str">
        <f>IF(AND(TimeSpend[[#This Row],[Personnel number]]&lt;&gt;"",TimeSpend[[#This Row],[Date]]&lt;&gt;""),Utilization!$J$2,"")</f>
        <v/>
      </c>
      <c r="M2044" t="str">
        <f>IF(AND(TimeSpend[[#This Row],[Personnel number]]&lt;&gt;"",TimeSpend[[#This Row],[Date]]&lt;&gt;""),TimeSpend[[#This Row],[Employee Name]],"")</f>
        <v/>
      </c>
      <c r="N2044" t="str">
        <f t="shared" si="62"/>
        <v/>
      </c>
      <c r="O2044" t="str">
        <f t="shared" si="63"/>
        <v/>
      </c>
      <c r="P2044" t="str">
        <f>IF(D2044&lt;&gt;"",VLOOKUP(D2044,Projects!B:C,2,0),"")</f>
        <v/>
      </c>
    </row>
    <row r="2045" spans="1:16" x14ac:dyDescent="0.25">
      <c r="A2045" t="str">
        <f>UPPER(IF(AND(TimeSpend[[#This Row],[Personnel number]]&lt;&gt;"",TimeSpend[[#This Row],[Date]]&lt;&gt;""),TimeSpend[[#This Row],[Personnel number]],""))</f>
        <v/>
      </c>
      <c r="B2045" s="85" t="str">
        <f>IF(AND(TimeSpend[[#This Row],[Personnel number]]&lt;&gt;"",TimeSpend[[#This Row],[Date]]&lt;&gt;""),TEXT(TimeSpend[[#This Row],[Date]],"[$-409]yyyyMMdd"),"")</f>
        <v/>
      </c>
      <c r="C2045" s="33" t="str">
        <f>IF(AND(TimeSpend[[#This Row],[Personnel number]]&lt;&gt;"",TimeSpend[[#This Row],[Date]]&lt;&gt;""),SUBSTITUTE(TimeSpend[[#This Row],[Hours]],",","."),"")</f>
        <v/>
      </c>
      <c r="D2045" t="str">
        <f>IF(AND(TimeSpend[[#This Row],[Personnel number]]&lt;&gt;"",TimeSpend[[#This Row],[Date]]&lt;&gt;""),TimeSpend[[#This Row],[Network]],"")</f>
        <v/>
      </c>
      <c r="E2045" t="str">
        <f>IF(AND(TimeSpend[[#This Row],[Personnel number]]&lt;&gt;"",TimeSpend[[#This Row],[Date]]&lt;&gt;""),TimeSpend[[#This Row],[Network Description]],"")</f>
        <v/>
      </c>
      <c r="F2045" t="str">
        <f>IF(AND(TimeSpend[[#This Row],[Personnel number]]&lt;&gt;"",TimeSpend[[#This Row],[Date]]&lt;&gt;""),TimeSpend[[#This Row],[Activity]],"")</f>
        <v/>
      </c>
      <c r="G2045" t="str">
        <f>IF(AND(TimeSpend[[#This Row],[Personnel number]]&lt;&gt;"",TimeSpend[[#This Row],[Date]]&lt;&gt;""),TimeSpend[[#This Row],[Activity description]],"")</f>
        <v/>
      </c>
      <c r="H2045" s="36" t="str">
        <f>IF(AND(TimeSpend[[#This Row],[Personnel number]]&lt;&gt;"",TimeSpend[[#This Row],[Date]]&lt;&gt;""),TimeSpend[[#This Row],[Start Time]],"")</f>
        <v/>
      </c>
      <c r="I2045" s="36" t="str">
        <f>IF(AND(TimeSpend[[#This Row],[Personnel number]]&lt;&gt;"",TimeSpend[[#This Row],[Date]]&lt;&gt;""),TimeSpend[[#This Row],[End Time]],"")</f>
        <v/>
      </c>
      <c r="J2045" t="str">
        <f>IF(AND(TimeSpend[[#This Row],[Personnel number]]&lt;&gt;"",TimeSpend[[#This Row],[Date]]&lt;&gt;""),TimeSpend[[#This Row],[Location]],"")</f>
        <v/>
      </c>
      <c r="K2045" t="str">
        <f>IF(AND(TimeSpend[[#This Row],[Personnel number]]&lt;&gt;"",TimeSpend[[#This Row],[Date]]&lt;&gt;""),TimeSpend[[#This Row],[Task]],"")</f>
        <v/>
      </c>
      <c r="L2045" t="str">
        <f>IF(AND(TimeSpend[[#This Row],[Personnel number]]&lt;&gt;"",TimeSpend[[#This Row],[Date]]&lt;&gt;""),Utilization!$J$2,"")</f>
        <v/>
      </c>
      <c r="M2045" t="str">
        <f>IF(AND(TimeSpend[[#This Row],[Personnel number]]&lt;&gt;"",TimeSpend[[#This Row],[Date]]&lt;&gt;""),TimeSpend[[#This Row],[Employee Name]],"")</f>
        <v/>
      </c>
      <c r="N2045" t="str">
        <f t="shared" si="62"/>
        <v/>
      </c>
      <c r="O2045" t="str">
        <f t="shared" si="63"/>
        <v/>
      </c>
      <c r="P2045" t="str">
        <f>IF(D2045&lt;&gt;"",VLOOKUP(D2045,Projects!B:C,2,0),"")</f>
        <v/>
      </c>
    </row>
    <row r="2046" spans="1:16" x14ac:dyDescent="0.25">
      <c r="A2046" t="str">
        <f>UPPER(IF(AND(TimeSpend[[#This Row],[Personnel number]]&lt;&gt;"",TimeSpend[[#This Row],[Date]]&lt;&gt;""),TimeSpend[[#This Row],[Personnel number]],""))</f>
        <v/>
      </c>
      <c r="B2046" s="85" t="str">
        <f>IF(AND(TimeSpend[[#This Row],[Personnel number]]&lt;&gt;"",TimeSpend[[#This Row],[Date]]&lt;&gt;""),TEXT(TimeSpend[[#This Row],[Date]],"[$-409]yyyyMMdd"),"")</f>
        <v/>
      </c>
      <c r="C2046" s="33" t="str">
        <f>IF(AND(TimeSpend[[#This Row],[Personnel number]]&lt;&gt;"",TimeSpend[[#This Row],[Date]]&lt;&gt;""),SUBSTITUTE(TimeSpend[[#This Row],[Hours]],",","."),"")</f>
        <v/>
      </c>
      <c r="D2046" t="str">
        <f>IF(AND(TimeSpend[[#This Row],[Personnel number]]&lt;&gt;"",TimeSpend[[#This Row],[Date]]&lt;&gt;""),TimeSpend[[#This Row],[Network]],"")</f>
        <v/>
      </c>
      <c r="E2046" t="str">
        <f>IF(AND(TimeSpend[[#This Row],[Personnel number]]&lt;&gt;"",TimeSpend[[#This Row],[Date]]&lt;&gt;""),TimeSpend[[#This Row],[Network Description]],"")</f>
        <v/>
      </c>
      <c r="F2046" t="str">
        <f>IF(AND(TimeSpend[[#This Row],[Personnel number]]&lt;&gt;"",TimeSpend[[#This Row],[Date]]&lt;&gt;""),TimeSpend[[#This Row],[Activity]],"")</f>
        <v/>
      </c>
      <c r="G2046" t="str">
        <f>IF(AND(TimeSpend[[#This Row],[Personnel number]]&lt;&gt;"",TimeSpend[[#This Row],[Date]]&lt;&gt;""),TimeSpend[[#This Row],[Activity description]],"")</f>
        <v/>
      </c>
      <c r="H2046" s="36" t="str">
        <f>IF(AND(TimeSpend[[#This Row],[Personnel number]]&lt;&gt;"",TimeSpend[[#This Row],[Date]]&lt;&gt;""),TimeSpend[[#This Row],[Start Time]],"")</f>
        <v/>
      </c>
      <c r="I2046" s="36" t="str">
        <f>IF(AND(TimeSpend[[#This Row],[Personnel number]]&lt;&gt;"",TimeSpend[[#This Row],[Date]]&lt;&gt;""),TimeSpend[[#This Row],[End Time]],"")</f>
        <v/>
      </c>
      <c r="J2046" t="str">
        <f>IF(AND(TimeSpend[[#This Row],[Personnel number]]&lt;&gt;"",TimeSpend[[#This Row],[Date]]&lt;&gt;""),TimeSpend[[#This Row],[Location]],"")</f>
        <v/>
      </c>
      <c r="K2046" t="str">
        <f>IF(AND(TimeSpend[[#This Row],[Personnel number]]&lt;&gt;"",TimeSpend[[#This Row],[Date]]&lt;&gt;""),TimeSpend[[#This Row],[Task]],"")</f>
        <v/>
      </c>
      <c r="L2046" t="str">
        <f>IF(AND(TimeSpend[[#This Row],[Personnel number]]&lt;&gt;"",TimeSpend[[#This Row],[Date]]&lt;&gt;""),Utilization!$J$2,"")</f>
        <v/>
      </c>
      <c r="M2046" t="str">
        <f>IF(AND(TimeSpend[[#This Row],[Personnel number]]&lt;&gt;"",TimeSpend[[#This Row],[Date]]&lt;&gt;""),TimeSpend[[#This Row],[Employee Name]],"")</f>
        <v/>
      </c>
      <c r="N2046" t="str">
        <f t="shared" si="62"/>
        <v/>
      </c>
      <c r="O2046" t="str">
        <f t="shared" si="63"/>
        <v/>
      </c>
      <c r="P2046" t="str">
        <f>IF(D2046&lt;&gt;"",VLOOKUP(D2046,Projects!B:C,2,0),"")</f>
        <v/>
      </c>
    </row>
    <row r="2047" spans="1:16" x14ac:dyDescent="0.25">
      <c r="A2047" t="str">
        <f>UPPER(IF(AND(TimeSpend[[#This Row],[Personnel number]]&lt;&gt;"",TimeSpend[[#This Row],[Date]]&lt;&gt;""),TimeSpend[[#This Row],[Personnel number]],""))</f>
        <v/>
      </c>
      <c r="B2047" s="85" t="str">
        <f>IF(AND(TimeSpend[[#This Row],[Personnel number]]&lt;&gt;"",TimeSpend[[#This Row],[Date]]&lt;&gt;""),TEXT(TimeSpend[[#This Row],[Date]],"[$-409]yyyyMMdd"),"")</f>
        <v/>
      </c>
      <c r="C2047" s="33" t="str">
        <f>IF(AND(TimeSpend[[#This Row],[Personnel number]]&lt;&gt;"",TimeSpend[[#This Row],[Date]]&lt;&gt;""),SUBSTITUTE(TimeSpend[[#This Row],[Hours]],",","."),"")</f>
        <v/>
      </c>
      <c r="D2047" t="str">
        <f>IF(AND(TimeSpend[[#This Row],[Personnel number]]&lt;&gt;"",TimeSpend[[#This Row],[Date]]&lt;&gt;""),TimeSpend[[#This Row],[Network]],"")</f>
        <v/>
      </c>
      <c r="E2047" t="str">
        <f>IF(AND(TimeSpend[[#This Row],[Personnel number]]&lt;&gt;"",TimeSpend[[#This Row],[Date]]&lt;&gt;""),TimeSpend[[#This Row],[Network Description]],"")</f>
        <v/>
      </c>
      <c r="F2047" t="str">
        <f>IF(AND(TimeSpend[[#This Row],[Personnel number]]&lt;&gt;"",TimeSpend[[#This Row],[Date]]&lt;&gt;""),TimeSpend[[#This Row],[Activity]],"")</f>
        <v/>
      </c>
      <c r="G2047" t="str">
        <f>IF(AND(TimeSpend[[#This Row],[Personnel number]]&lt;&gt;"",TimeSpend[[#This Row],[Date]]&lt;&gt;""),TimeSpend[[#This Row],[Activity description]],"")</f>
        <v/>
      </c>
      <c r="H2047" s="36" t="str">
        <f>IF(AND(TimeSpend[[#This Row],[Personnel number]]&lt;&gt;"",TimeSpend[[#This Row],[Date]]&lt;&gt;""),TimeSpend[[#This Row],[Start Time]],"")</f>
        <v/>
      </c>
      <c r="I2047" s="36" t="str">
        <f>IF(AND(TimeSpend[[#This Row],[Personnel number]]&lt;&gt;"",TimeSpend[[#This Row],[Date]]&lt;&gt;""),TimeSpend[[#This Row],[End Time]],"")</f>
        <v/>
      </c>
      <c r="J2047" t="str">
        <f>IF(AND(TimeSpend[[#This Row],[Personnel number]]&lt;&gt;"",TimeSpend[[#This Row],[Date]]&lt;&gt;""),TimeSpend[[#This Row],[Location]],"")</f>
        <v/>
      </c>
      <c r="K2047" t="str">
        <f>IF(AND(TimeSpend[[#This Row],[Personnel number]]&lt;&gt;"",TimeSpend[[#This Row],[Date]]&lt;&gt;""),TimeSpend[[#This Row],[Task]],"")</f>
        <v/>
      </c>
      <c r="L2047" t="str">
        <f>IF(AND(TimeSpend[[#This Row],[Personnel number]]&lt;&gt;"",TimeSpend[[#This Row],[Date]]&lt;&gt;""),Utilization!$J$2,"")</f>
        <v/>
      </c>
      <c r="M2047" t="str">
        <f>IF(AND(TimeSpend[[#This Row],[Personnel number]]&lt;&gt;"",TimeSpend[[#This Row],[Date]]&lt;&gt;""),TimeSpend[[#This Row],[Employee Name]],"")</f>
        <v/>
      </c>
      <c r="N2047" t="str">
        <f t="shared" si="62"/>
        <v/>
      </c>
      <c r="O2047" t="str">
        <f t="shared" si="63"/>
        <v/>
      </c>
      <c r="P2047" t="str">
        <f>IF(D2047&lt;&gt;"",VLOOKUP(D2047,Projects!B:C,2,0),"")</f>
        <v/>
      </c>
    </row>
    <row r="2048" spans="1:16" x14ac:dyDescent="0.25">
      <c r="A2048" t="str">
        <f>UPPER(IF(AND(TimeSpend[[#This Row],[Personnel number]]&lt;&gt;"",TimeSpend[[#This Row],[Date]]&lt;&gt;""),TimeSpend[[#This Row],[Personnel number]],""))</f>
        <v/>
      </c>
      <c r="B2048" s="85" t="str">
        <f>IF(AND(TimeSpend[[#This Row],[Personnel number]]&lt;&gt;"",TimeSpend[[#This Row],[Date]]&lt;&gt;""),TEXT(TimeSpend[[#This Row],[Date]],"[$-409]yyyyMMdd"),"")</f>
        <v/>
      </c>
      <c r="C2048" s="33" t="str">
        <f>IF(AND(TimeSpend[[#This Row],[Personnel number]]&lt;&gt;"",TimeSpend[[#This Row],[Date]]&lt;&gt;""),SUBSTITUTE(TimeSpend[[#This Row],[Hours]],",","."),"")</f>
        <v/>
      </c>
      <c r="D2048" t="str">
        <f>IF(AND(TimeSpend[[#This Row],[Personnel number]]&lt;&gt;"",TimeSpend[[#This Row],[Date]]&lt;&gt;""),TimeSpend[[#This Row],[Network]],"")</f>
        <v/>
      </c>
      <c r="E2048" t="str">
        <f>IF(AND(TimeSpend[[#This Row],[Personnel number]]&lt;&gt;"",TimeSpend[[#This Row],[Date]]&lt;&gt;""),TimeSpend[[#This Row],[Network Description]],"")</f>
        <v/>
      </c>
      <c r="F2048" t="str">
        <f>IF(AND(TimeSpend[[#This Row],[Personnel number]]&lt;&gt;"",TimeSpend[[#This Row],[Date]]&lt;&gt;""),TimeSpend[[#This Row],[Activity]],"")</f>
        <v/>
      </c>
      <c r="G2048" t="str">
        <f>IF(AND(TimeSpend[[#This Row],[Personnel number]]&lt;&gt;"",TimeSpend[[#This Row],[Date]]&lt;&gt;""),TimeSpend[[#This Row],[Activity description]],"")</f>
        <v/>
      </c>
      <c r="H2048" s="36" t="str">
        <f>IF(AND(TimeSpend[[#This Row],[Personnel number]]&lt;&gt;"",TimeSpend[[#This Row],[Date]]&lt;&gt;""),TimeSpend[[#This Row],[Start Time]],"")</f>
        <v/>
      </c>
      <c r="I2048" s="36" t="str">
        <f>IF(AND(TimeSpend[[#This Row],[Personnel number]]&lt;&gt;"",TimeSpend[[#This Row],[Date]]&lt;&gt;""),TimeSpend[[#This Row],[End Time]],"")</f>
        <v/>
      </c>
      <c r="J2048" t="str">
        <f>IF(AND(TimeSpend[[#This Row],[Personnel number]]&lt;&gt;"",TimeSpend[[#This Row],[Date]]&lt;&gt;""),TimeSpend[[#This Row],[Location]],"")</f>
        <v/>
      </c>
      <c r="K2048" t="str">
        <f>IF(AND(TimeSpend[[#This Row],[Personnel number]]&lt;&gt;"",TimeSpend[[#This Row],[Date]]&lt;&gt;""),TimeSpend[[#This Row],[Task]],"")</f>
        <v/>
      </c>
      <c r="L2048" t="str">
        <f>IF(AND(TimeSpend[[#This Row],[Personnel number]]&lt;&gt;"",TimeSpend[[#This Row],[Date]]&lt;&gt;""),Utilization!$J$2,"")</f>
        <v/>
      </c>
      <c r="M2048" t="str">
        <f>IF(AND(TimeSpend[[#This Row],[Personnel number]]&lt;&gt;"",TimeSpend[[#This Row],[Date]]&lt;&gt;""),TimeSpend[[#This Row],[Employee Name]],"")</f>
        <v/>
      </c>
      <c r="N2048" t="str">
        <f t="shared" si="62"/>
        <v/>
      </c>
      <c r="O2048" t="str">
        <f t="shared" si="63"/>
        <v/>
      </c>
      <c r="P2048" t="str">
        <f>IF(D2048&lt;&gt;"",VLOOKUP(D2048,Projects!B:C,2,0),"")</f>
        <v/>
      </c>
    </row>
    <row r="2049" spans="1:16" x14ac:dyDescent="0.25">
      <c r="A2049" t="str">
        <f>UPPER(IF(AND(TimeSpend[[#This Row],[Personnel number]]&lt;&gt;"",TimeSpend[[#This Row],[Date]]&lt;&gt;""),TimeSpend[[#This Row],[Personnel number]],""))</f>
        <v/>
      </c>
      <c r="B2049" s="85" t="str">
        <f>IF(AND(TimeSpend[[#This Row],[Personnel number]]&lt;&gt;"",TimeSpend[[#This Row],[Date]]&lt;&gt;""),TEXT(TimeSpend[[#This Row],[Date]],"[$-409]yyyyMMdd"),"")</f>
        <v/>
      </c>
      <c r="C2049" s="33" t="str">
        <f>IF(AND(TimeSpend[[#This Row],[Personnel number]]&lt;&gt;"",TimeSpend[[#This Row],[Date]]&lt;&gt;""),SUBSTITUTE(TimeSpend[[#This Row],[Hours]],",","."),"")</f>
        <v/>
      </c>
      <c r="D2049" t="str">
        <f>IF(AND(TimeSpend[[#This Row],[Personnel number]]&lt;&gt;"",TimeSpend[[#This Row],[Date]]&lt;&gt;""),TimeSpend[[#This Row],[Network]],"")</f>
        <v/>
      </c>
      <c r="E2049" t="str">
        <f>IF(AND(TimeSpend[[#This Row],[Personnel number]]&lt;&gt;"",TimeSpend[[#This Row],[Date]]&lt;&gt;""),TimeSpend[[#This Row],[Network Description]],"")</f>
        <v/>
      </c>
      <c r="F2049" t="str">
        <f>IF(AND(TimeSpend[[#This Row],[Personnel number]]&lt;&gt;"",TimeSpend[[#This Row],[Date]]&lt;&gt;""),TimeSpend[[#This Row],[Activity]],"")</f>
        <v/>
      </c>
      <c r="G2049" t="str">
        <f>IF(AND(TimeSpend[[#This Row],[Personnel number]]&lt;&gt;"",TimeSpend[[#This Row],[Date]]&lt;&gt;""),TimeSpend[[#This Row],[Activity description]],"")</f>
        <v/>
      </c>
      <c r="H2049" s="36" t="str">
        <f>IF(AND(TimeSpend[[#This Row],[Personnel number]]&lt;&gt;"",TimeSpend[[#This Row],[Date]]&lt;&gt;""),TimeSpend[[#This Row],[Start Time]],"")</f>
        <v/>
      </c>
      <c r="I2049" s="36" t="str">
        <f>IF(AND(TimeSpend[[#This Row],[Personnel number]]&lt;&gt;"",TimeSpend[[#This Row],[Date]]&lt;&gt;""),TimeSpend[[#This Row],[End Time]],"")</f>
        <v/>
      </c>
      <c r="J2049" t="str">
        <f>IF(AND(TimeSpend[[#This Row],[Personnel number]]&lt;&gt;"",TimeSpend[[#This Row],[Date]]&lt;&gt;""),TimeSpend[[#This Row],[Location]],"")</f>
        <v/>
      </c>
      <c r="K2049" t="str">
        <f>IF(AND(TimeSpend[[#This Row],[Personnel number]]&lt;&gt;"",TimeSpend[[#This Row],[Date]]&lt;&gt;""),TimeSpend[[#This Row],[Task]],"")</f>
        <v/>
      </c>
      <c r="L2049" t="str">
        <f>IF(AND(TimeSpend[[#This Row],[Personnel number]]&lt;&gt;"",TimeSpend[[#This Row],[Date]]&lt;&gt;""),Utilization!$J$2,"")</f>
        <v/>
      </c>
      <c r="M2049" t="str">
        <f>IF(AND(TimeSpend[[#This Row],[Personnel number]]&lt;&gt;"",TimeSpend[[#This Row],[Date]]&lt;&gt;""),TimeSpend[[#This Row],[Employee Name]],"")</f>
        <v/>
      </c>
      <c r="N2049" t="str">
        <f t="shared" si="62"/>
        <v/>
      </c>
      <c r="O2049" t="str">
        <f t="shared" si="63"/>
        <v/>
      </c>
      <c r="P2049" t="str">
        <f>IF(D2049&lt;&gt;"",VLOOKUP(D2049,Projects!B:C,2,0),"")</f>
        <v/>
      </c>
    </row>
    <row r="2050" spans="1:16" x14ac:dyDescent="0.25">
      <c r="A2050" t="str">
        <f>UPPER(IF(AND(TimeSpend[[#This Row],[Personnel number]]&lt;&gt;"",TimeSpend[[#This Row],[Date]]&lt;&gt;""),TimeSpend[[#This Row],[Personnel number]],""))</f>
        <v/>
      </c>
      <c r="B2050" s="85" t="str">
        <f>IF(AND(TimeSpend[[#This Row],[Personnel number]]&lt;&gt;"",TimeSpend[[#This Row],[Date]]&lt;&gt;""),TEXT(TimeSpend[[#This Row],[Date]],"[$-409]yyyyMMdd"),"")</f>
        <v/>
      </c>
      <c r="C2050" s="33" t="str">
        <f>IF(AND(TimeSpend[[#This Row],[Personnel number]]&lt;&gt;"",TimeSpend[[#This Row],[Date]]&lt;&gt;""),SUBSTITUTE(TimeSpend[[#This Row],[Hours]],",","."),"")</f>
        <v/>
      </c>
      <c r="D2050" t="str">
        <f>IF(AND(TimeSpend[[#This Row],[Personnel number]]&lt;&gt;"",TimeSpend[[#This Row],[Date]]&lt;&gt;""),TimeSpend[[#This Row],[Network]],"")</f>
        <v/>
      </c>
      <c r="E2050" t="str">
        <f>IF(AND(TimeSpend[[#This Row],[Personnel number]]&lt;&gt;"",TimeSpend[[#This Row],[Date]]&lt;&gt;""),TimeSpend[[#This Row],[Network Description]],"")</f>
        <v/>
      </c>
      <c r="F2050" t="str">
        <f>IF(AND(TimeSpend[[#This Row],[Personnel number]]&lt;&gt;"",TimeSpend[[#This Row],[Date]]&lt;&gt;""),TimeSpend[[#This Row],[Activity]],"")</f>
        <v/>
      </c>
      <c r="G2050" t="str">
        <f>IF(AND(TimeSpend[[#This Row],[Personnel number]]&lt;&gt;"",TimeSpend[[#This Row],[Date]]&lt;&gt;""),TimeSpend[[#This Row],[Activity description]],"")</f>
        <v/>
      </c>
      <c r="H2050" s="36" t="str">
        <f>IF(AND(TimeSpend[[#This Row],[Personnel number]]&lt;&gt;"",TimeSpend[[#This Row],[Date]]&lt;&gt;""),TimeSpend[[#This Row],[Start Time]],"")</f>
        <v/>
      </c>
      <c r="I2050" s="36" t="str">
        <f>IF(AND(TimeSpend[[#This Row],[Personnel number]]&lt;&gt;"",TimeSpend[[#This Row],[Date]]&lt;&gt;""),TimeSpend[[#This Row],[End Time]],"")</f>
        <v/>
      </c>
      <c r="J2050" t="str">
        <f>IF(AND(TimeSpend[[#This Row],[Personnel number]]&lt;&gt;"",TimeSpend[[#This Row],[Date]]&lt;&gt;""),TimeSpend[[#This Row],[Location]],"")</f>
        <v/>
      </c>
      <c r="K2050" t="str">
        <f>IF(AND(TimeSpend[[#This Row],[Personnel number]]&lt;&gt;"",TimeSpend[[#This Row],[Date]]&lt;&gt;""),TimeSpend[[#This Row],[Task]],"")</f>
        <v/>
      </c>
      <c r="L2050" t="str">
        <f>IF(AND(TimeSpend[[#This Row],[Personnel number]]&lt;&gt;"",TimeSpend[[#This Row],[Date]]&lt;&gt;""),Utilization!$J$2,"")</f>
        <v/>
      </c>
      <c r="M2050" t="str">
        <f>IF(AND(TimeSpend[[#This Row],[Personnel number]]&lt;&gt;"",TimeSpend[[#This Row],[Date]]&lt;&gt;""),TimeSpend[[#This Row],[Employee Name]],"")</f>
        <v/>
      </c>
      <c r="N2050" t="str">
        <f t="shared" ref="N2050:N2113" si="64">IF(A2050&lt;&gt;"",ROW(A2050)-1,"")</f>
        <v/>
      </c>
      <c r="O2050" t="str">
        <f t="shared" ref="O2050:O2113" si="65">IF(A2050&lt;&gt;"",L2050&amp;"-"&amp;N2050,"")</f>
        <v/>
      </c>
      <c r="P2050" t="str">
        <f>IF(D2050&lt;&gt;"",VLOOKUP(D2050,Projects!B:C,2,0),"")</f>
        <v/>
      </c>
    </row>
    <row r="2051" spans="1:16" x14ac:dyDescent="0.25">
      <c r="A2051" t="str">
        <f>UPPER(IF(AND(TimeSpend[[#This Row],[Personnel number]]&lt;&gt;"",TimeSpend[[#This Row],[Date]]&lt;&gt;""),TimeSpend[[#This Row],[Personnel number]],""))</f>
        <v/>
      </c>
      <c r="B2051" s="85" t="str">
        <f>IF(AND(TimeSpend[[#This Row],[Personnel number]]&lt;&gt;"",TimeSpend[[#This Row],[Date]]&lt;&gt;""),TEXT(TimeSpend[[#This Row],[Date]],"[$-409]yyyyMMdd"),"")</f>
        <v/>
      </c>
      <c r="C2051" s="33" t="str">
        <f>IF(AND(TimeSpend[[#This Row],[Personnel number]]&lt;&gt;"",TimeSpend[[#This Row],[Date]]&lt;&gt;""),SUBSTITUTE(TimeSpend[[#This Row],[Hours]],",","."),"")</f>
        <v/>
      </c>
      <c r="D2051" t="str">
        <f>IF(AND(TimeSpend[[#This Row],[Personnel number]]&lt;&gt;"",TimeSpend[[#This Row],[Date]]&lt;&gt;""),TimeSpend[[#This Row],[Network]],"")</f>
        <v/>
      </c>
      <c r="E2051" t="str">
        <f>IF(AND(TimeSpend[[#This Row],[Personnel number]]&lt;&gt;"",TimeSpend[[#This Row],[Date]]&lt;&gt;""),TimeSpend[[#This Row],[Network Description]],"")</f>
        <v/>
      </c>
      <c r="F2051" t="str">
        <f>IF(AND(TimeSpend[[#This Row],[Personnel number]]&lt;&gt;"",TimeSpend[[#This Row],[Date]]&lt;&gt;""),TimeSpend[[#This Row],[Activity]],"")</f>
        <v/>
      </c>
      <c r="G2051" t="str">
        <f>IF(AND(TimeSpend[[#This Row],[Personnel number]]&lt;&gt;"",TimeSpend[[#This Row],[Date]]&lt;&gt;""),TimeSpend[[#This Row],[Activity description]],"")</f>
        <v/>
      </c>
      <c r="H2051" s="36" t="str">
        <f>IF(AND(TimeSpend[[#This Row],[Personnel number]]&lt;&gt;"",TimeSpend[[#This Row],[Date]]&lt;&gt;""),TimeSpend[[#This Row],[Start Time]],"")</f>
        <v/>
      </c>
      <c r="I2051" s="36" t="str">
        <f>IF(AND(TimeSpend[[#This Row],[Personnel number]]&lt;&gt;"",TimeSpend[[#This Row],[Date]]&lt;&gt;""),TimeSpend[[#This Row],[End Time]],"")</f>
        <v/>
      </c>
      <c r="J2051" t="str">
        <f>IF(AND(TimeSpend[[#This Row],[Personnel number]]&lt;&gt;"",TimeSpend[[#This Row],[Date]]&lt;&gt;""),TimeSpend[[#This Row],[Location]],"")</f>
        <v/>
      </c>
      <c r="K2051" t="str">
        <f>IF(AND(TimeSpend[[#This Row],[Personnel number]]&lt;&gt;"",TimeSpend[[#This Row],[Date]]&lt;&gt;""),TimeSpend[[#This Row],[Task]],"")</f>
        <v/>
      </c>
      <c r="L2051" t="str">
        <f>IF(AND(TimeSpend[[#This Row],[Personnel number]]&lt;&gt;"",TimeSpend[[#This Row],[Date]]&lt;&gt;""),Utilization!$J$2,"")</f>
        <v/>
      </c>
      <c r="M2051" t="str">
        <f>IF(AND(TimeSpend[[#This Row],[Personnel number]]&lt;&gt;"",TimeSpend[[#This Row],[Date]]&lt;&gt;""),TimeSpend[[#This Row],[Employee Name]],"")</f>
        <v/>
      </c>
      <c r="N2051" t="str">
        <f t="shared" si="64"/>
        <v/>
      </c>
      <c r="O2051" t="str">
        <f t="shared" si="65"/>
        <v/>
      </c>
      <c r="P2051" t="str">
        <f>IF(D2051&lt;&gt;"",VLOOKUP(D2051,Projects!B:C,2,0),"")</f>
        <v/>
      </c>
    </row>
    <row r="2052" spans="1:16" x14ac:dyDescent="0.25">
      <c r="A2052" t="str">
        <f>UPPER(IF(AND(TimeSpend[[#This Row],[Personnel number]]&lt;&gt;"",TimeSpend[[#This Row],[Date]]&lt;&gt;""),TimeSpend[[#This Row],[Personnel number]],""))</f>
        <v/>
      </c>
      <c r="B2052" s="85" t="str">
        <f>IF(AND(TimeSpend[[#This Row],[Personnel number]]&lt;&gt;"",TimeSpend[[#This Row],[Date]]&lt;&gt;""),TEXT(TimeSpend[[#This Row],[Date]],"[$-409]yyyyMMdd"),"")</f>
        <v/>
      </c>
      <c r="C2052" s="33" t="str">
        <f>IF(AND(TimeSpend[[#This Row],[Personnel number]]&lt;&gt;"",TimeSpend[[#This Row],[Date]]&lt;&gt;""),SUBSTITUTE(TimeSpend[[#This Row],[Hours]],",","."),"")</f>
        <v/>
      </c>
      <c r="D2052" t="str">
        <f>IF(AND(TimeSpend[[#This Row],[Personnel number]]&lt;&gt;"",TimeSpend[[#This Row],[Date]]&lt;&gt;""),TimeSpend[[#This Row],[Network]],"")</f>
        <v/>
      </c>
      <c r="E2052" t="str">
        <f>IF(AND(TimeSpend[[#This Row],[Personnel number]]&lt;&gt;"",TimeSpend[[#This Row],[Date]]&lt;&gt;""),TimeSpend[[#This Row],[Network Description]],"")</f>
        <v/>
      </c>
      <c r="F2052" t="str">
        <f>IF(AND(TimeSpend[[#This Row],[Personnel number]]&lt;&gt;"",TimeSpend[[#This Row],[Date]]&lt;&gt;""),TimeSpend[[#This Row],[Activity]],"")</f>
        <v/>
      </c>
      <c r="G2052" t="str">
        <f>IF(AND(TimeSpend[[#This Row],[Personnel number]]&lt;&gt;"",TimeSpend[[#This Row],[Date]]&lt;&gt;""),TimeSpend[[#This Row],[Activity description]],"")</f>
        <v/>
      </c>
      <c r="H2052" s="36" t="str">
        <f>IF(AND(TimeSpend[[#This Row],[Personnel number]]&lt;&gt;"",TimeSpend[[#This Row],[Date]]&lt;&gt;""),TimeSpend[[#This Row],[Start Time]],"")</f>
        <v/>
      </c>
      <c r="I2052" s="36" t="str">
        <f>IF(AND(TimeSpend[[#This Row],[Personnel number]]&lt;&gt;"",TimeSpend[[#This Row],[Date]]&lt;&gt;""),TimeSpend[[#This Row],[End Time]],"")</f>
        <v/>
      </c>
      <c r="J2052" t="str">
        <f>IF(AND(TimeSpend[[#This Row],[Personnel number]]&lt;&gt;"",TimeSpend[[#This Row],[Date]]&lt;&gt;""),TimeSpend[[#This Row],[Location]],"")</f>
        <v/>
      </c>
      <c r="K2052" t="str">
        <f>IF(AND(TimeSpend[[#This Row],[Personnel number]]&lt;&gt;"",TimeSpend[[#This Row],[Date]]&lt;&gt;""),TimeSpend[[#This Row],[Task]],"")</f>
        <v/>
      </c>
      <c r="L2052" t="str">
        <f>IF(AND(TimeSpend[[#This Row],[Personnel number]]&lt;&gt;"",TimeSpend[[#This Row],[Date]]&lt;&gt;""),Utilization!$J$2,"")</f>
        <v/>
      </c>
      <c r="M2052" t="str">
        <f>IF(AND(TimeSpend[[#This Row],[Personnel number]]&lt;&gt;"",TimeSpend[[#This Row],[Date]]&lt;&gt;""),TimeSpend[[#This Row],[Employee Name]],"")</f>
        <v/>
      </c>
      <c r="N2052" t="str">
        <f t="shared" si="64"/>
        <v/>
      </c>
      <c r="O2052" t="str">
        <f t="shared" si="65"/>
        <v/>
      </c>
      <c r="P2052" t="str">
        <f>IF(D2052&lt;&gt;"",VLOOKUP(D2052,Projects!B:C,2,0),"")</f>
        <v/>
      </c>
    </row>
    <row r="2053" spans="1:16" x14ac:dyDescent="0.25">
      <c r="A2053" t="str">
        <f>UPPER(IF(AND(TimeSpend[[#This Row],[Personnel number]]&lt;&gt;"",TimeSpend[[#This Row],[Date]]&lt;&gt;""),TimeSpend[[#This Row],[Personnel number]],""))</f>
        <v/>
      </c>
      <c r="B2053" s="85" t="str">
        <f>IF(AND(TimeSpend[[#This Row],[Personnel number]]&lt;&gt;"",TimeSpend[[#This Row],[Date]]&lt;&gt;""),TEXT(TimeSpend[[#This Row],[Date]],"[$-409]yyyyMMdd"),"")</f>
        <v/>
      </c>
      <c r="C2053" s="33" t="str">
        <f>IF(AND(TimeSpend[[#This Row],[Personnel number]]&lt;&gt;"",TimeSpend[[#This Row],[Date]]&lt;&gt;""),SUBSTITUTE(TimeSpend[[#This Row],[Hours]],",","."),"")</f>
        <v/>
      </c>
      <c r="D2053" t="str">
        <f>IF(AND(TimeSpend[[#This Row],[Personnel number]]&lt;&gt;"",TimeSpend[[#This Row],[Date]]&lt;&gt;""),TimeSpend[[#This Row],[Network]],"")</f>
        <v/>
      </c>
      <c r="E2053" t="str">
        <f>IF(AND(TimeSpend[[#This Row],[Personnel number]]&lt;&gt;"",TimeSpend[[#This Row],[Date]]&lt;&gt;""),TimeSpend[[#This Row],[Network Description]],"")</f>
        <v/>
      </c>
      <c r="F2053" t="str">
        <f>IF(AND(TimeSpend[[#This Row],[Personnel number]]&lt;&gt;"",TimeSpend[[#This Row],[Date]]&lt;&gt;""),TimeSpend[[#This Row],[Activity]],"")</f>
        <v/>
      </c>
      <c r="G2053" t="str">
        <f>IF(AND(TimeSpend[[#This Row],[Personnel number]]&lt;&gt;"",TimeSpend[[#This Row],[Date]]&lt;&gt;""),TimeSpend[[#This Row],[Activity description]],"")</f>
        <v/>
      </c>
      <c r="H2053" s="36" t="str">
        <f>IF(AND(TimeSpend[[#This Row],[Personnel number]]&lt;&gt;"",TimeSpend[[#This Row],[Date]]&lt;&gt;""),TimeSpend[[#This Row],[Start Time]],"")</f>
        <v/>
      </c>
      <c r="I2053" s="36" t="str">
        <f>IF(AND(TimeSpend[[#This Row],[Personnel number]]&lt;&gt;"",TimeSpend[[#This Row],[Date]]&lt;&gt;""),TimeSpend[[#This Row],[End Time]],"")</f>
        <v/>
      </c>
      <c r="J2053" t="str">
        <f>IF(AND(TimeSpend[[#This Row],[Personnel number]]&lt;&gt;"",TimeSpend[[#This Row],[Date]]&lt;&gt;""),TimeSpend[[#This Row],[Location]],"")</f>
        <v/>
      </c>
      <c r="K2053" t="str">
        <f>IF(AND(TimeSpend[[#This Row],[Personnel number]]&lt;&gt;"",TimeSpend[[#This Row],[Date]]&lt;&gt;""),TimeSpend[[#This Row],[Task]],"")</f>
        <v/>
      </c>
      <c r="L2053" t="str">
        <f>IF(AND(TimeSpend[[#This Row],[Personnel number]]&lt;&gt;"",TimeSpend[[#This Row],[Date]]&lt;&gt;""),Utilization!$J$2,"")</f>
        <v/>
      </c>
      <c r="M2053" t="str">
        <f>IF(AND(TimeSpend[[#This Row],[Personnel number]]&lt;&gt;"",TimeSpend[[#This Row],[Date]]&lt;&gt;""),TimeSpend[[#This Row],[Employee Name]],"")</f>
        <v/>
      </c>
      <c r="N2053" t="str">
        <f t="shared" si="64"/>
        <v/>
      </c>
      <c r="O2053" t="str">
        <f t="shared" si="65"/>
        <v/>
      </c>
      <c r="P2053" t="str">
        <f>IF(D2053&lt;&gt;"",VLOOKUP(D2053,Projects!B:C,2,0),"")</f>
        <v/>
      </c>
    </row>
    <row r="2054" spans="1:16" x14ac:dyDescent="0.25">
      <c r="A2054" t="str">
        <f>UPPER(IF(AND(TimeSpend[[#This Row],[Personnel number]]&lt;&gt;"",TimeSpend[[#This Row],[Date]]&lt;&gt;""),TimeSpend[[#This Row],[Personnel number]],""))</f>
        <v/>
      </c>
      <c r="B2054" s="85" t="str">
        <f>IF(AND(TimeSpend[[#This Row],[Personnel number]]&lt;&gt;"",TimeSpend[[#This Row],[Date]]&lt;&gt;""),TEXT(TimeSpend[[#This Row],[Date]],"[$-409]yyyyMMdd"),"")</f>
        <v/>
      </c>
      <c r="C2054" s="33" t="str">
        <f>IF(AND(TimeSpend[[#This Row],[Personnel number]]&lt;&gt;"",TimeSpend[[#This Row],[Date]]&lt;&gt;""),SUBSTITUTE(TimeSpend[[#This Row],[Hours]],",","."),"")</f>
        <v/>
      </c>
      <c r="D2054" t="str">
        <f>IF(AND(TimeSpend[[#This Row],[Personnel number]]&lt;&gt;"",TimeSpend[[#This Row],[Date]]&lt;&gt;""),TimeSpend[[#This Row],[Network]],"")</f>
        <v/>
      </c>
      <c r="E2054" t="str">
        <f>IF(AND(TimeSpend[[#This Row],[Personnel number]]&lt;&gt;"",TimeSpend[[#This Row],[Date]]&lt;&gt;""),TimeSpend[[#This Row],[Network Description]],"")</f>
        <v/>
      </c>
      <c r="F2054" t="str">
        <f>IF(AND(TimeSpend[[#This Row],[Personnel number]]&lt;&gt;"",TimeSpend[[#This Row],[Date]]&lt;&gt;""),TimeSpend[[#This Row],[Activity]],"")</f>
        <v/>
      </c>
      <c r="G2054" t="str">
        <f>IF(AND(TimeSpend[[#This Row],[Personnel number]]&lt;&gt;"",TimeSpend[[#This Row],[Date]]&lt;&gt;""),TimeSpend[[#This Row],[Activity description]],"")</f>
        <v/>
      </c>
      <c r="H2054" s="36" t="str">
        <f>IF(AND(TimeSpend[[#This Row],[Personnel number]]&lt;&gt;"",TimeSpend[[#This Row],[Date]]&lt;&gt;""),TimeSpend[[#This Row],[Start Time]],"")</f>
        <v/>
      </c>
      <c r="I2054" s="36" t="str">
        <f>IF(AND(TimeSpend[[#This Row],[Personnel number]]&lt;&gt;"",TimeSpend[[#This Row],[Date]]&lt;&gt;""),TimeSpend[[#This Row],[End Time]],"")</f>
        <v/>
      </c>
      <c r="J2054" t="str">
        <f>IF(AND(TimeSpend[[#This Row],[Personnel number]]&lt;&gt;"",TimeSpend[[#This Row],[Date]]&lt;&gt;""),TimeSpend[[#This Row],[Location]],"")</f>
        <v/>
      </c>
      <c r="K2054" t="str">
        <f>IF(AND(TimeSpend[[#This Row],[Personnel number]]&lt;&gt;"",TimeSpend[[#This Row],[Date]]&lt;&gt;""),TimeSpend[[#This Row],[Task]],"")</f>
        <v/>
      </c>
      <c r="L2054" t="str">
        <f>IF(AND(TimeSpend[[#This Row],[Personnel number]]&lt;&gt;"",TimeSpend[[#This Row],[Date]]&lt;&gt;""),Utilization!$J$2,"")</f>
        <v/>
      </c>
      <c r="M2054" t="str">
        <f>IF(AND(TimeSpend[[#This Row],[Personnel number]]&lt;&gt;"",TimeSpend[[#This Row],[Date]]&lt;&gt;""),TimeSpend[[#This Row],[Employee Name]],"")</f>
        <v/>
      </c>
      <c r="N2054" t="str">
        <f t="shared" si="64"/>
        <v/>
      </c>
      <c r="O2054" t="str">
        <f t="shared" si="65"/>
        <v/>
      </c>
      <c r="P2054" t="str">
        <f>IF(D2054&lt;&gt;"",VLOOKUP(D2054,Projects!B:C,2,0),"")</f>
        <v/>
      </c>
    </row>
    <row r="2055" spans="1:16" x14ac:dyDescent="0.25">
      <c r="A2055" t="str">
        <f>UPPER(IF(AND(TimeSpend[[#This Row],[Personnel number]]&lt;&gt;"",TimeSpend[[#This Row],[Date]]&lt;&gt;""),TimeSpend[[#This Row],[Personnel number]],""))</f>
        <v/>
      </c>
      <c r="B2055" s="85" t="str">
        <f>IF(AND(TimeSpend[[#This Row],[Personnel number]]&lt;&gt;"",TimeSpend[[#This Row],[Date]]&lt;&gt;""),TEXT(TimeSpend[[#This Row],[Date]],"[$-409]yyyyMMdd"),"")</f>
        <v/>
      </c>
      <c r="C2055" s="33" t="str">
        <f>IF(AND(TimeSpend[[#This Row],[Personnel number]]&lt;&gt;"",TimeSpend[[#This Row],[Date]]&lt;&gt;""),SUBSTITUTE(TimeSpend[[#This Row],[Hours]],",","."),"")</f>
        <v/>
      </c>
      <c r="D2055" t="str">
        <f>IF(AND(TimeSpend[[#This Row],[Personnel number]]&lt;&gt;"",TimeSpend[[#This Row],[Date]]&lt;&gt;""),TimeSpend[[#This Row],[Network]],"")</f>
        <v/>
      </c>
      <c r="E2055" t="str">
        <f>IF(AND(TimeSpend[[#This Row],[Personnel number]]&lt;&gt;"",TimeSpend[[#This Row],[Date]]&lt;&gt;""),TimeSpend[[#This Row],[Network Description]],"")</f>
        <v/>
      </c>
      <c r="F2055" t="str">
        <f>IF(AND(TimeSpend[[#This Row],[Personnel number]]&lt;&gt;"",TimeSpend[[#This Row],[Date]]&lt;&gt;""),TimeSpend[[#This Row],[Activity]],"")</f>
        <v/>
      </c>
      <c r="G2055" t="str">
        <f>IF(AND(TimeSpend[[#This Row],[Personnel number]]&lt;&gt;"",TimeSpend[[#This Row],[Date]]&lt;&gt;""),TimeSpend[[#This Row],[Activity description]],"")</f>
        <v/>
      </c>
      <c r="H2055" s="36" t="str">
        <f>IF(AND(TimeSpend[[#This Row],[Personnel number]]&lt;&gt;"",TimeSpend[[#This Row],[Date]]&lt;&gt;""),TimeSpend[[#This Row],[Start Time]],"")</f>
        <v/>
      </c>
      <c r="I2055" s="36" t="str">
        <f>IF(AND(TimeSpend[[#This Row],[Personnel number]]&lt;&gt;"",TimeSpend[[#This Row],[Date]]&lt;&gt;""),TimeSpend[[#This Row],[End Time]],"")</f>
        <v/>
      </c>
      <c r="J2055" t="str">
        <f>IF(AND(TimeSpend[[#This Row],[Personnel number]]&lt;&gt;"",TimeSpend[[#This Row],[Date]]&lt;&gt;""),TimeSpend[[#This Row],[Location]],"")</f>
        <v/>
      </c>
      <c r="K2055" t="str">
        <f>IF(AND(TimeSpend[[#This Row],[Personnel number]]&lt;&gt;"",TimeSpend[[#This Row],[Date]]&lt;&gt;""),TimeSpend[[#This Row],[Task]],"")</f>
        <v/>
      </c>
      <c r="L2055" t="str">
        <f>IF(AND(TimeSpend[[#This Row],[Personnel number]]&lt;&gt;"",TimeSpend[[#This Row],[Date]]&lt;&gt;""),Utilization!$J$2,"")</f>
        <v/>
      </c>
      <c r="M2055" t="str">
        <f>IF(AND(TimeSpend[[#This Row],[Personnel number]]&lt;&gt;"",TimeSpend[[#This Row],[Date]]&lt;&gt;""),TimeSpend[[#This Row],[Employee Name]],"")</f>
        <v/>
      </c>
      <c r="N2055" t="str">
        <f t="shared" si="64"/>
        <v/>
      </c>
      <c r="O2055" t="str">
        <f t="shared" si="65"/>
        <v/>
      </c>
      <c r="P2055" t="str">
        <f>IF(D2055&lt;&gt;"",VLOOKUP(D2055,Projects!B:C,2,0),"")</f>
        <v/>
      </c>
    </row>
    <row r="2056" spans="1:16" x14ac:dyDescent="0.25">
      <c r="A2056" t="str">
        <f>UPPER(IF(AND(TimeSpend[[#This Row],[Personnel number]]&lt;&gt;"",TimeSpend[[#This Row],[Date]]&lt;&gt;""),TimeSpend[[#This Row],[Personnel number]],""))</f>
        <v/>
      </c>
      <c r="B2056" s="85" t="str">
        <f>IF(AND(TimeSpend[[#This Row],[Personnel number]]&lt;&gt;"",TimeSpend[[#This Row],[Date]]&lt;&gt;""),TEXT(TimeSpend[[#This Row],[Date]],"[$-409]yyyyMMdd"),"")</f>
        <v/>
      </c>
      <c r="C2056" s="33" t="str">
        <f>IF(AND(TimeSpend[[#This Row],[Personnel number]]&lt;&gt;"",TimeSpend[[#This Row],[Date]]&lt;&gt;""),SUBSTITUTE(TimeSpend[[#This Row],[Hours]],",","."),"")</f>
        <v/>
      </c>
      <c r="D2056" t="str">
        <f>IF(AND(TimeSpend[[#This Row],[Personnel number]]&lt;&gt;"",TimeSpend[[#This Row],[Date]]&lt;&gt;""),TimeSpend[[#This Row],[Network]],"")</f>
        <v/>
      </c>
      <c r="E2056" t="str">
        <f>IF(AND(TimeSpend[[#This Row],[Personnel number]]&lt;&gt;"",TimeSpend[[#This Row],[Date]]&lt;&gt;""),TimeSpend[[#This Row],[Network Description]],"")</f>
        <v/>
      </c>
      <c r="F2056" t="str">
        <f>IF(AND(TimeSpend[[#This Row],[Personnel number]]&lt;&gt;"",TimeSpend[[#This Row],[Date]]&lt;&gt;""),TimeSpend[[#This Row],[Activity]],"")</f>
        <v/>
      </c>
      <c r="G2056" t="str">
        <f>IF(AND(TimeSpend[[#This Row],[Personnel number]]&lt;&gt;"",TimeSpend[[#This Row],[Date]]&lt;&gt;""),TimeSpend[[#This Row],[Activity description]],"")</f>
        <v/>
      </c>
      <c r="H2056" s="36" t="str">
        <f>IF(AND(TimeSpend[[#This Row],[Personnel number]]&lt;&gt;"",TimeSpend[[#This Row],[Date]]&lt;&gt;""),TimeSpend[[#This Row],[Start Time]],"")</f>
        <v/>
      </c>
      <c r="I2056" s="36" t="str">
        <f>IF(AND(TimeSpend[[#This Row],[Personnel number]]&lt;&gt;"",TimeSpend[[#This Row],[Date]]&lt;&gt;""),TimeSpend[[#This Row],[End Time]],"")</f>
        <v/>
      </c>
      <c r="J2056" t="str">
        <f>IF(AND(TimeSpend[[#This Row],[Personnel number]]&lt;&gt;"",TimeSpend[[#This Row],[Date]]&lt;&gt;""),TimeSpend[[#This Row],[Location]],"")</f>
        <v/>
      </c>
      <c r="K2056" t="str">
        <f>IF(AND(TimeSpend[[#This Row],[Personnel number]]&lt;&gt;"",TimeSpend[[#This Row],[Date]]&lt;&gt;""),TimeSpend[[#This Row],[Task]],"")</f>
        <v/>
      </c>
      <c r="L2056" t="str">
        <f>IF(AND(TimeSpend[[#This Row],[Personnel number]]&lt;&gt;"",TimeSpend[[#This Row],[Date]]&lt;&gt;""),Utilization!$J$2,"")</f>
        <v/>
      </c>
      <c r="M2056" t="str">
        <f>IF(AND(TimeSpend[[#This Row],[Personnel number]]&lt;&gt;"",TimeSpend[[#This Row],[Date]]&lt;&gt;""),TimeSpend[[#This Row],[Employee Name]],"")</f>
        <v/>
      </c>
      <c r="N2056" t="str">
        <f t="shared" si="64"/>
        <v/>
      </c>
      <c r="O2056" t="str">
        <f t="shared" si="65"/>
        <v/>
      </c>
      <c r="P2056" t="str">
        <f>IF(D2056&lt;&gt;"",VLOOKUP(D2056,Projects!B:C,2,0),"")</f>
        <v/>
      </c>
    </row>
    <row r="2057" spans="1:16" x14ac:dyDescent="0.25">
      <c r="A2057" t="str">
        <f>UPPER(IF(AND(TimeSpend[[#This Row],[Personnel number]]&lt;&gt;"",TimeSpend[[#This Row],[Date]]&lt;&gt;""),TimeSpend[[#This Row],[Personnel number]],""))</f>
        <v/>
      </c>
      <c r="B2057" s="85" t="str">
        <f>IF(AND(TimeSpend[[#This Row],[Personnel number]]&lt;&gt;"",TimeSpend[[#This Row],[Date]]&lt;&gt;""),TEXT(TimeSpend[[#This Row],[Date]],"[$-409]yyyyMMdd"),"")</f>
        <v/>
      </c>
      <c r="C2057" s="33" t="str">
        <f>IF(AND(TimeSpend[[#This Row],[Personnel number]]&lt;&gt;"",TimeSpend[[#This Row],[Date]]&lt;&gt;""),SUBSTITUTE(TimeSpend[[#This Row],[Hours]],",","."),"")</f>
        <v/>
      </c>
      <c r="D2057" t="str">
        <f>IF(AND(TimeSpend[[#This Row],[Personnel number]]&lt;&gt;"",TimeSpend[[#This Row],[Date]]&lt;&gt;""),TimeSpend[[#This Row],[Network]],"")</f>
        <v/>
      </c>
      <c r="E2057" t="str">
        <f>IF(AND(TimeSpend[[#This Row],[Personnel number]]&lt;&gt;"",TimeSpend[[#This Row],[Date]]&lt;&gt;""),TimeSpend[[#This Row],[Network Description]],"")</f>
        <v/>
      </c>
      <c r="F2057" t="str">
        <f>IF(AND(TimeSpend[[#This Row],[Personnel number]]&lt;&gt;"",TimeSpend[[#This Row],[Date]]&lt;&gt;""),TimeSpend[[#This Row],[Activity]],"")</f>
        <v/>
      </c>
      <c r="G2057" t="str">
        <f>IF(AND(TimeSpend[[#This Row],[Personnel number]]&lt;&gt;"",TimeSpend[[#This Row],[Date]]&lt;&gt;""),TimeSpend[[#This Row],[Activity description]],"")</f>
        <v/>
      </c>
      <c r="H2057" s="36" t="str">
        <f>IF(AND(TimeSpend[[#This Row],[Personnel number]]&lt;&gt;"",TimeSpend[[#This Row],[Date]]&lt;&gt;""),TimeSpend[[#This Row],[Start Time]],"")</f>
        <v/>
      </c>
      <c r="I2057" s="36" t="str">
        <f>IF(AND(TimeSpend[[#This Row],[Personnel number]]&lt;&gt;"",TimeSpend[[#This Row],[Date]]&lt;&gt;""),TimeSpend[[#This Row],[End Time]],"")</f>
        <v/>
      </c>
      <c r="J2057" t="str">
        <f>IF(AND(TimeSpend[[#This Row],[Personnel number]]&lt;&gt;"",TimeSpend[[#This Row],[Date]]&lt;&gt;""),TimeSpend[[#This Row],[Location]],"")</f>
        <v/>
      </c>
      <c r="K2057" t="str">
        <f>IF(AND(TimeSpend[[#This Row],[Personnel number]]&lt;&gt;"",TimeSpend[[#This Row],[Date]]&lt;&gt;""),TimeSpend[[#This Row],[Task]],"")</f>
        <v/>
      </c>
      <c r="L2057" t="str">
        <f>IF(AND(TimeSpend[[#This Row],[Personnel number]]&lt;&gt;"",TimeSpend[[#This Row],[Date]]&lt;&gt;""),Utilization!$J$2,"")</f>
        <v/>
      </c>
      <c r="M2057" t="str">
        <f>IF(AND(TimeSpend[[#This Row],[Personnel number]]&lt;&gt;"",TimeSpend[[#This Row],[Date]]&lt;&gt;""),TimeSpend[[#This Row],[Employee Name]],"")</f>
        <v/>
      </c>
      <c r="N2057" t="str">
        <f t="shared" si="64"/>
        <v/>
      </c>
      <c r="O2057" t="str">
        <f t="shared" si="65"/>
        <v/>
      </c>
      <c r="P2057" t="str">
        <f>IF(D2057&lt;&gt;"",VLOOKUP(D2057,Projects!B:C,2,0),"")</f>
        <v/>
      </c>
    </row>
    <row r="2058" spans="1:16" x14ac:dyDescent="0.25">
      <c r="A2058" t="str">
        <f>UPPER(IF(AND(TimeSpend[[#This Row],[Personnel number]]&lt;&gt;"",TimeSpend[[#This Row],[Date]]&lt;&gt;""),TimeSpend[[#This Row],[Personnel number]],""))</f>
        <v/>
      </c>
      <c r="B2058" s="85" t="str">
        <f>IF(AND(TimeSpend[[#This Row],[Personnel number]]&lt;&gt;"",TimeSpend[[#This Row],[Date]]&lt;&gt;""),TEXT(TimeSpend[[#This Row],[Date]],"[$-409]yyyyMMdd"),"")</f>
        <v/>
      </c>
      <c r="C2058" s="33" t="str">
        <f>IF(AND(TimeSpend[[#This Row],[Personnel number]]&lt;&gt;"",TimeSpend[[#This Row],[Date]]&lt;&gt;""),SUBSTITUTE(TimeSpend[[#This Row],[Hours]],",","."),"")</f>
        <v/>
      </c>
      <c r="D2058" t="str">
        <f>IF(AND(TimeSpend[[#This Row],[Personnel number]]&lt;&gt;"",TimeSpend[[#This Row],[Date]]&lt;&gt;""),TimeSpend[[#This Row],[Network]],"")</f>
        <v/>
      </c>
      <c r="E2058" t="str">
        <f>IF(AND(TimeSpend[[#This Row],[Personnel number]]&lt;&gt;"",TimeSpend[[#This Row],[Date]]&lt;&gt;""),TimeSpend[[#This Row],[Network Description]],"")</f>
        <v/>
      </c>
      <c r="F2058" t="str">
        <f>IF(AND(TimeSpend[[#This Row],[Personnel number]]&lt;&gt;"",TimeSpend[[#This Row],[Date]]&lt;&gt;""),TimeSpend[[#This Row],[Activity]],"")</f>
        <v/>
      </c>
      <c r="G2058" t="str">
        <f>IF(AND(TimeSpend[[#This Row],[Personnel number]]&lt;&gt;"",TimeSpend[[#This Row],[Date]]&lt;&gt;""),TimeSpend[[#This Row],[Activity description]],"")</f>
        <v/>
      </c>
      <c r="H2058" s="36" t="str">
        <f>IF(AND(TimeSpend[[#This Row],[Personnel number]]&lt;&gt;"",TimeSpend[[#This Row],[Date]]&lt;&gt;""),TimeSpend[[#This Row],[Start Time]],"")</f>
        <v/>
      </c>
      <c r="I2058" s="36" t="str">
        <f>IF(AND(TimeSpend[[#This Row],[Personnel number]]&lt;&gt;"",TimeSpend[[#This Row],[Date]]&lt;&gt;""),TimeSpend[[#This Row],[End Time]],"")</f>
        <v/>
      </c>
      <c r="J2058" t="str">
        <f>IF(AND(TimeSpend[[#This Row],[Personnel number]]&lt;&gt;"",TimeSpend[[#This Row],[Date]]&lt;&gt;""),TimeSpend[[#This Row],[Location]],"")</f>
        <v/>
      </c>
      <c r="K2058" t="str">
        <f>IF(AND(TimeSpend[[#This Row],[Personnel number]]&lt;&gt;"",TimeSpend[[#This Row],[Date]]&lt;&gt;""),TimeSpend[[#This Row],[Task]],"")</f>
        <v/>
      </c>
      <c r="L2058" t="str">
        <f>IF(AND(TimeSpend[[#This Row],[Personnel number]]&lt;&gt;"",TimeSpend[[#This Row],[Date]]&lt;&gt;""),Utilization!$J$2,"")</f>
        <v/>
      </c>
      <c r="M2058" t="str">
        <f>IF(AND(TimeSpend[[#This Row],[Personnel number]]&lt;&gt;"",TimeSpend[[#This Row],[Date]]&lt;&gt;""),TimeSpend[[#This Row],[Employee Name]],"")</f>
        <v/>
      </c>
      <c r="N2058" t="str">
        <f t="shared" si="64"/>
        <v/>
      </c>
      <c r="O2058" t="str">
        <f t="shared" si="65"/>
        <v/>
      </c>
      <c r="P2058" t="str">
        <f>IF(D2058&lt;&gt;"",VLOOKUP(D2058,Projects!B:C,2,0),"")</f>
        <v/>
      </c>
    </row>
    <row r="2059" spans="1:16" x14ac:dyDescent="0.25">
      <c r="A2059" t="str">
        <f>UPPER(IF(AND(TimeSpend[[#This Row],[Personnel number]]&lt;&gt;"",TimeSpend[[#This Row],[Date]]&lt;&gt;""),TimeSpend[[#This Row],[Personnel number]],""))</f>
        <v/>
      </c>
      <c r="B2059" s="85" t="str">
        <f>IF(AND(TimeSpend[[#This Row],[Personnel number]]&lt;&gt;"",TimeSpend[[#This Row],[Date]]&lt;&gt;""),TEXT(TimeSpend[[#This Row],[Date]],"[$-409]yyyyMMdd"),"")</f>
        <v/>
      </c>
      <c r="C2059" s="33" t="str">
        <f>IF(AND(TimeSpend[[#This Row],[Personnel number]]&lt;&gt;"",TimeSpend[[#This Row],[Date]]&lt;&gt;""),SUBSTITUTE(TimeSpend[[#This Row],[Hours]],",","."),"")</f>
        <v/>
      </c>
      <c r="D2059" t="str">
        <f>IF(AND(TimeSpend[[#This Row],[Personnel number]]&lt;&gt;"",TimeSpend[[#This Row],[Date]]&lt;&gt;""),TimeSpend[[#This Row],[Network]],"")</f>
        <v/>
      </c>
      <c r="E2059" t="str">
        <f>IF(AND(TimeSpend[[#This Row],[Personnel number]]&lt;&gt;"",TimeSpend[[#This Row],[Date]]&lt;&gt;""),TimeSpend[[#This Row],[Network Description]],"")</f>
        <v/>
      </c>
      <c r="F2059" t="str">
        <f>IF(AND(TimeSpend[[#This Row],[Personnel number]]&lt;&gt;"",TimeSpend[[#This Row],[Date]]&lt;&gt;""),TimeSpend[[#This Row],[Activity]],"")</f>
        <v/>
      </c>
      <c r="G2059" t="str">
        <f>IF(AND(TimeSpend[[#This Row],[Personnel number]]&lt;&gt;"",TimeSpend[[#This Row],[Date]]&lt;&gt;""),TimeSpend[[#This Row],[Activity description]],"")</f>
        <v/>
      </c>
      <c r="H2059" s="36" t="str">
        <f>IF(AND(TimeSpend[[#This Row],[Personnel number]]&lt;&gt;"",TimeSpend[[#This Row],[Date]]&lt;&gt;""),TimeSpend[[#This Row],[Start Time]],"")</f>
        <v/>
      </c>
      <c r="I2059" s="36" t="str">
        <f>IF(AND(TimeSpend[[#This Row],[Personnel number]]&lt;&gt;"",TimeSpend[[#This Row],[Date]]&lt;&gt;""),TimeSpend[[#This Row],[End Time]],"")</f>
        <v/>
      </c>
      <c r="J2059" t="str">
        <f>IF(AND(TimeSpend[[#This Row],[Personnel number]]&lt;&gt;"",TimeSpend[[#This Row],[Date]]&lt;&gt;""),TimeSpend[[#This Row],[Location]],"")</f>
        <v/>
      </c>
      <c r="K2059" t="str">
        <f>IF(AND(TimeSpend[[#This Row],[Personnel number]]&lt;&gt;"",TimeSpend[[#This Row],[Date]]&lt;&gt;""),TimeSpend[[#This Row],[Task]],"")</f>
        <v/>
      </c>
      <c r="L2059" t="str">
        <f>IF(AND(TimeSpend[[#This Row],[Personnel number]]&lt;&gt;"",TimeSpend[[#This Row],[Date]]&lt;&gt;""),Utilization!$J$2,"")</f>
        <v/>
      </c>
      <c r="M2059" t="str">
        <f>IF(AND(TimeSpend[[#This Row],[Personnel number]]&lt;&gt;"",TimeSpend[[#This Row],[Date]]&lt;&gt;""),TimeSpend[[#This Row],[Employee Name]],"")</f>
        <v/>
      </c>
      <c r="N2059" t="str">
        <f t="shared" si="64"/>
        <v/>
      </c>
      <c r="O2059" t="str">
        <f t="shared" si="65"/>
        <v/>
      </c>
      <c r="P2059" t="str">
        <f>IF(D2059&lt;&gt;"",VLOOKUP(D2059,Projects!B:C,2,0),"")</f>
        <v/>
      </c>
    </row>
    <row r="2060" spans="1:16" x14ac:dyDescent="0.25">
      <c r="A2060" t="str">
        <f>UPPER(IF(AND(TimeSpend[[#This Row],[Personnel number]]&lt;&gt;"",TimeSpend[[#This Row],[Date]]&lt;&gt;""),TimeSpend[[#This Row],[Personnel number]],""))</f>
        <v/>
      </c>
      <c r="B2060" s="85" t="str">
        <f>IF(AND(TimeSpend[[#This Row],[Personnel number]]&lt;&gt;"",TimeSpend[[#This Row],[Date]]&lt;&gt;""),TEXT(TimeSpend[[#This Row],[Date]],"[$-409]yyyyMMdd"),"")</f>
        <v/>
      </c>
      <c r="C2060" s="33" t="str">
        <f>IF(AND(TimeSpend[[#This Row],[Personnel number]]&lt;&gt;"",TimeSpend[[#This Row],[Date]]&lt;&gt;""),SUBSTITUTE(TimeSpend[[#This Row],[Hours]],",","."),"")</f>
        <v/>
      </c>
      <c r="D2060" t="str">
        <f>IF(AND(TimeSpend[[#This Row],[Personnel number]]&lt;&gt;"",TimeSpend[[#This Row],[Date]]&lt;&gt;""),TimeSpend[[#This Row],[Network]],"")</f>
        <v/>
      </c>
      <c r="E2060" t="str">
        <f>IF(AND(TimeSpend[[#This Row],[Personnel number]]&lt;&gt;"",TimeSpend[[#This Row],[Date]]&lt;&gt;""),TimeSpend[[#This Row],[Network Description]],"")</f>
        <v/>
      </c>
      <c r="F2060" t="str">
        <f>IF(AND(TimeSpend[[#This Row],[Personnel number]]&lt;&gt;"",TimeSpend[[#This Row],[Date]]&lt;&gt;""),TimeSpend[[#This Row],[Activity]],"")</f>
        <v/>
      </c>
      <c r="G2060" t="str">
        <f>IF(AND(TimeSpend[[#This Row],[Personnel number]]&lt;&gt;"",TimeSpend[[#This Row],[Date]]&lt;&gt;""),TimeSpend[[#This Row],[Activity description]],"")</f>
        <v/>
      </c>
      <c r="H2060" s="36" t="str">
        <f>IF(AND(TimeSpend[[#This Row],[Personnel number]]&lt;&gt;"",TimeSpend[[#This Row],[Date]]&lt;&gt;""),TimeSpend[[#This Row],[Start Time]],"")</f>
        <v/>
      </c>
      <c r="I2060" s="36" t="str">
        <f>IF(AND(TimeSpend[[#This Row],[Personnel number]]&lt;&gt;"",TimeSpend[[#This Row],[Date]]&lt;&gt;""),TimeSpend[[#This Row],[End Time]],"")</f>
        <v/>
      </c>
      <c r="J2060" t="str">
        <f>IF(AND(TimeSpend[[#This Row],[Personnel number]]&lt;&gt;"",TimeSpend[[#This Row],[Date]]&lt;&gt;""),TimeSpend[[#This Row],[Location]],"")</f>
        <v/>
      </c>
      <c r="K2060" t="str">
        <f>IF(AND(TimeSpend[[#This Row],[Personnel number]]&lt;&gt;"",TimeSpend[[#This Row],[Date]]&lt;&gt;""),TimeSpend[[#This Row],[Task]],"")</f>
        <v/>
      </c>
      <c r="L2060" t="str">
        <f>IF(AND(TimeSpend[[#This Row],[Personnel number]]&lt;&gt;"",TimeSpend[[#This Row],[Date]]&lt;&gt;""),Utilization!$J$2,"")</f>
        <v/>
      </c>
      <c r="M2060" t="str">
        <f>IF(AND(TimeSpend[[#This Row],[Personnel number]]&lt;&gt;"",TimeSpend[[#This Row],[Date]]&lt;&gt;""),TimeSpend[[#This Row],[Employee Name]],"")</f>
        <v/>
      </c>
      <c r="N2060" t="str">
        <f t="shared" si="64"/>
        <v/>
      </c>
      <c r="O2060" t="str">
        <f t="shared" si="65"/>
        <v/>
      </c>
      <c r="P2060" t="str">
        <f>IF(D2060&lt;&gt;"",VLOOKUP(D2060,Projects!B:C,2,0),"")</f>
        <v/>
      </c>
    </row>
    <row r="2061" spans="1:16" x14ac:dyDescent="0.25">
      <c r="A2061" t="str">
        <f>UPPER(IF(AND(TimeSpend[[#This Row],[Personnel number]]&lt;&gt;"",TimeSpend[[#This Row],[Date]]&lt;&gt;""),TimeSpend[[#This Row],[Personnel number]],""))</f>
        <v/>
      </c>
      <c r="B2061" s="85" t="str">
        <f>IF(AND(TimeSpend[[#This Row],[Personnel number]]&lt;&gt;"",TimeSpend[[#This Row],[Date]]&lt;&gt;""),TEXT(TimeSpend[[#This Row],[Date]],"[$-409]yyyyMMdd"),"")</f>
        <v/>
      </c>
      <c r="C2061" s="33" t="str">
        <f>IF(AND(TimeSpend[[#This Row],[Personnel number]]&lt;&gt;"",TimeSpend[[#This Row],[Date]]&lt;&gt;""),SUBSTITUTE(TimeSpend[[#This Row],[Hours]],",","."),"")</f>
        <v/>
      </c>
      <c r="D2061" t="str">
        <f>IF(AND(TimeSpend[[#This Row],[Personnel number]]&lt;&gt;"",TimeSpend[[#This Row],[Date]]&lt;&gt;""),TimeSpend[[#This Row],[Network]],"")</f>
        <v/>
      </c>
      <c r="E2061" t="str">
        <f>IF(AND(TimeSpend[[#This Row],[Personnel number]]&lt;&gt;"",TimeSpend[[#This Row],[Date]]&lt;&gt;""),TimeSpend[[#This Row],[Network Description]],"")</f>
        <v/>
      </c>
      <c r="F2061" t="str">
        <f>IF(AND(TimeSpend[[#This Row],[Personnel number]]&lt;&gt;"",TimeSpend[[#This Row],[Date]]&lt;&gt;""),TimeSpend[[#This Row],[Activity]],"")</f>
        <v/>
      </c>
      <c r="G2061" t="str">
        <f>IF(AND(TimeSpend[[#This Row],[Personnel number]]&lt;&gt;"",TimeSpend[[#This Row],[Date]]&lt;&gt;""),TimeSpend[[#This Row],[Activity description]],"")</f>
        <v/>
      </c>
      <c r="H2061" s="36" t="str">
        <f>IF(AND(TimeSpend[[#This Row],[Personnel number]]&lt;&gt;"",TimeSpend[[#This Row],[Date]]&lt;&gt;""),TimeSpend[[#This Row],[Start Time]],"")</f>
        <v/>
      </c>
      <c r="I2061" s="36" t="str">
        <f>IF(AND(TimeSpend[[#This Row],[Personnel number]]&lt;&gt;"",TimeSpend[[#This Row],[Date]]&lt;&gt;""),TimeSpend[[#This Row],[End Time]],"")</f>
        <v/>
      </c>
      <c r="J2061" t="str">
        <f>IF(AND(TimeSpend[[#This Row],[Personnel number]]&lt;&gt;"",TimeSpend[[#This Row],[Date]]&lt;&gt;""),TimeSpend[[#This Row],[Location]],"")</f>
        <v/>
      </c>
      <c r="K2061" t="str">
        <f>IF(AND(TimeSpend[[#This Row],[Personnel number]]&lt;&gt;"",TimeSpend[[#This Row],[Date]]&lt;&gt;""),TimeSpend[[#This Row],[Task]],"")</f>
        <v/>
      </c>
      <c r="L2061" t="str">
        <f>IF(AND(TimeSpend[[#This Row],[Personnel number]]&lt;&gt;"",TimeSpend[[#This Row],[Date]]&lt;&gt;""),Utilization!$J$2,"")</f>
        <v/>
      </c>
      <c r="M2061" t="str">
        <f>IF(AND(TimeSpend[[#This Row],[Personnel number]]&lt;&gt;"",TimeSpend[[#This Row],[Date]]&lt;&gt;""),TimeSpend[[#This Row],[Employee Name]],"")</f>
        <v/>
      </c>
      <c r="N2061" t="str">
        <f t="shared" si="64"/>
        <v/>
      </c>
      <c r="O2061" t="str">
        <f t="shared" si="65"/>
        <v/>
      </c>
      <c r="P2061" t="str">
        <f>IF(D2061&lt;&gt;"",VLOOKUP(D2061,Projects!B:C,2,0),"")</f>
        <v/>
      </c>
    </row>
    <row r="2062" spans="1:16" x14ac:dyDescent="0.25">
      <c r="A2062" t="str">
        <f>UPPER(IF(AND(TimeSpend[[#This Row],[Personnel number]]&lt;&gt;"",TimeSpend[[#This Row],[Date]]&lt;&gt;""),TimeSpend[[#This Row],[Personnel number]],""))</f>
        <v/>
      </c>
      <c r="B2062" s="85" t="str">
        <f>IF(AND(TimeSpend[[#This Row],[Personnel number]]&lt;&gt;"",TimeSpend[[#This Row],[Date]]&lt;&gt;""),TEXT(TimeSpend[[#This Row],[Date]],"[$-409]yyyyMMdd"),"")</f>
        <v/>
      </c>
      <c r="C2062" s="33" t="str">
        <f>IF(AND(TimeSpend[[#This Row],[Personnel number]]&lt;&gt;"",TimeSpend[[#This Row],[Date]]&lt;&gt;""),SUBSTITUTE(TimeSpend[[#This Row],[Hours]],",","."),"")</f>
        <v/>
      </c>
      <c r="D2062" t="str">
        <f>IF(AND(TimeSpend[[#This Row],[Personnel number]]&lt;&gt;"",TimeSpend[[#This Row],[Date]]&lt;&gt;""),TimeSpend[[#This Row],[Network]],"")</f>
        <v/>
      </c>
      <c r="E2062" t="str">
        <f>IF(AND(TimeSpend[[#This Row],[Personnel number]]&lt;&gt;"",TimeSpend[[#This Row],[Date]]&lt;&gt;""),TimeSpend[[#This Row],[Network Description]],"")</f>
        <v/>
      </c>
      <c r="F2062" t="str">
        <f>IF(AND(TimeSpend[[#This Row],[Personnel number]]&lt;&gt;"",TimeSpend[[#This Row],[Date]]&lt;&gt;""),TimeSpend[[#This Row],[Activity]],"")</f>
        <v/>
      </c>
      <c r="G2062" t="str">
        <f>IF(AND(TimeSpend[[#This Row],[Personnel number]]&lt;&gt;"",TimeSpend[[#This Row],[Date]]&lt;&gt;""),TimeSpend[[#This Row],[Activity description]],"")</f>
        <v/>
      </c>
      <c r="H2062" s="36" t="str">
        <f>IF(AND(TimeSpend[[#This Row],[Personnel number]]&lt;&gt;"",TimeSpend[[#This Row],[Date]]&lt;&gt;""),TimeSpend[[#This Row],[Start Time]],"")</f>
        <v/>
      </c>
      <c r="I2062" s="36" t="str">
        <f>IF(AND(TimeSpend[[#This Row],[Personnel number]]&lt;&gt;"",TimeSpend[[#This Row],[Date]]&lt;&gt;""),TimeSpend[[#This Row],[End Time]],"")</f>
        <v/>
      </c>
      <c r="J2062" t="str">
        <f>IF(AND(TimeSpend[[#This Row],[Personnel number]]&lt;&gt;"",TimeSpend[[#This Row],[Date]]&lt;&gt;""),TimeSpend[[#This Row],[Location]],"")</f>
        <v/>
      </c>
      <c r="K2062" t="str">
        <f>IF(AND(TimeSpend[[#This Row],[Personnel number]]&lt;&gt;"",TimeSpend[[#This Row],[Date]]&lt;&gt;""),TimeSpend[[#This Row],[Task]],"")</f>
        <v/>
      </c>
      <c r="L2062" t="str">
        <f>IF(AND(TimeSpend[[#This Row],[Personnel number]]&lt;&gt;"",TimeSpend[[#This Row],[Date]]&lt;&gt;""),Utilization!$J$2,"")</f>
        <v/>
      </c>
      <c r="M2062" t="str">
        <f>IF(AND(TimeSpend[[#This Row],[Personnel number]]&lt;&gt;"",TimeSpend[[#This Row],[Date]]&lt;&gt;""),TimeSpend[[#This Row],[Employee Name]],"")</f>
        <v/>
      </c>
      <c r="N2062" t="str">
        <f t="shared" si="64"/>
        <v/>
      </c>
      <c r="O2062" t="str">
        <f t="shared" si="65"/>
        <v/>
      </c>
      <c r="P2062" t="str">
        <f>IF(D2062&lt;&gt;"",VLOOKUP(D2062,Projects!B:C,2,0),"")</f>
        <v/>
      </c>
    </row>
    <row r="2063" spans="1:16" x14ac:dyDescent="0.25">
      <c r="A2063" t="str">
        <f>UPPER(IF(AND(TimeSpend[[#This Row],[Personnel number]]&lt;&gt;"",TimeSpend[[#This Row],[Date]]&lt;&gt;""),TimeSpend[[#This Row],[Personnel number]],""))</f>
        <v/>
      </c>
      <c r="B2063" s="85" t="str">
        <f>IF(AND(TimeSpend[[#This Row],[Personnel number]]&lt;&gt;"",TimeSpend[[#This Row],[Date]]&lt;&gt;""),TEXT(TimeSpend[[#This Row],[Date]],"[$-409]yyyyMMdd"),"")</f>
        <v/>
      </c>
      <c r="C2063" s="33" t="str">
        <f>IF(AND(TimeSpend[[#This Row],[Personnel number]]&lt;&gt;"",TimeSpend[[#This Row],[Date]]&lt;&gt;""),SUBSTITUTE(TimeSpend[[#This Row],[Hours]],",","."),"")</f>
        <v/>
      </c>
      <c r="D2063" t="str">
        <f>IF(AND(TimeSpend[[#This Row],[Personnel number]]&lt;&gt;"",TimeSpend[[#This Row],[Date]]&lt;&gt;""),TimeSpend[[#This Row],[Network]],"")</f>
        <v/>
      </c>
      <c r="E2063" t="str">
        <f>IF(AND(TimeSpend[[#This Row],[Personnel number]]&lt;&gt;"",TimeSpend[[#This Row],[Date]]&lt;&gt;""),TimeSpend[[#This Row],[Network Description]],"")</f>
        <v/>
      </c>
      <c r="F2063" t="str">
        <f>IF(AND(TimeSpend[[#This Row],[Personnel number]]&lt;&gt;"",TimeSpend[[#This Row],[Date]]&lt;&gt;""),TimeSpend[[#This Row],[Activity]],"")</f>
        <v/>
      </c>
      <c r="G2063" t="str">
        <f>IF(AND(TimeSpend[[#This Row],[Personnel number]]&lt;&gt;"",TimeSpend[[#This Row],[Date]]&lt;&gt;""),TimeSpend[[#This Row],[Activity description]],"")</f>
        <v/>
      </c>
      <c r="H2063" s="36" t="str">
        <f>IF(AND(TimeSpend[[#This Row],[Personnel number]]&lt;&gt;"",TimeSpend[[#This Row],[Date]]&lt;&gt;""),TimeSpend[[#This Row],[Start Time]],"")</f>
        <v/>
      </c>
      <c r="I2063" s="36" t="str">
        <f>IF(AND(TimeSpend[[#This Row],[Personnel number]]&lt;&gt;"",TimeSpend[[#This Row],[Date]]&lt;&gt;""),TimeSpend[[#This Row],[End Time]],"")</f>
        <v/>
      </c>
      <c r="J2063" t="str">
        <f>IF(AND(TimeSpend[[#This Row],[Personnel number]]&lt;&gt;"",TimeSpend[[#This Row],[Date]]&lt;&gt;""),TimeSpend[[#This Row],[Location]],"")</f>
        <v/>
      </c>
      <c r="K2063" t="str">
        <f>IF(AND(TimeSpend[[#This Row],[Personnel number]]&lt;&gt;"",TimeSpend[[#This Row],[Date]]&lt;&gt;""),TimeSpend[[#This Row],[Task]],"")</f>
        <v/>
      </c>
      <c r="L2063" t="str">
        <f>IF(AND(TimeSpend[[#This Row],[Personnel number]]&lt;&gt;"",TimeSpend[[#This Row],[Date]]&lt;&gt;""),Utilization!$J$2,"")</f>
        <v/>
      </c>
      <c r="M2063" t="str">
        <f>IF(AND(TimeSpend[[#This Row],[Personnel number]]&lt;&gt;"",TimeSpend[[#This Row],[Date]]&lt;&gt;""),TimeSpend[[#This Row],[Employee Name]],"")</f>
        <v/>
      </c>
      <c r="N2063" t="str">
        <f t="shared" si="64"/>
        <v/>
      </c>
      <c r="O2063" t="str">
        <f t="shared" si="65"/>
        <v/>
      </c>
      <c r="P2063" t="str">
        <f>IF(D2063&lt;&gt;"",VLOOKUP(D2063,Projects!B:C,2,0),"")</f>
        <v/>
      </c>
    </row>
    <row r="2064" spans="1:16" x14ac:dyDescent="0.25">
      <c r="A2064" t="str">
        <f>UPPER(IF(AND(TimeSpend[[#This Row],[Personnel number]]&lt;&gt;"",TimeSpend[[#This Row],[Date]]&lt;&gt;""),TimeSpend[[#This Row],[Personnel number]],""))</f>
        <v/>
      </c>
      <c r="B2064" s="85" t="str">
        <f>IF(AND(TimeSpend[[#This Row],[Personnel number]]&lt;&gt;"",TimeSpend[[#This Row],[Date]]&lt;&gt;""),TEXT(TimeSpend[[#This Row],[Date]],"[$-409]yyyyMMdd"),"")</f>
        <v/>
      </c>
      <c r="C2064" s="33" t="str">
        <f>IF(AND(TimeSpend[[#This Row],[Personnel number]]&lt;&gt;"",TimeSpend[[#This Row],[Date]]&lt;&gt;""),SUBSTITUTE(TimeSpend[[#This Row],[Hours]],",","."),"")</f>
        <v/>
      </c>
      <c r="D2064" t="str">
        <f>IF(AND(TimeSpend[[#This Row],[Personnel number]]&lt;&gt;"",TimeSpend[[#This Row],[Date]]&lt;&gt;""),TimeSpend[[#This Row],[Network]],"")</f>
        <v/>
      </c>
      <c r="E2064" t="str">
        <f>IF(AND(TimeSpend[[#This Row],[Personnel number]]&lt;&gt;"",TimeSpend[[#This Row],[Date]]&lt;&gt;""),TimeSpend[[#This Row],[Network Description]],"")</f>
        <v/>
      </c>
      <c r="F2064" t="str">
        <f>IF(AND(TimeSpend[[#This Row],[Personnel number]]&lt;&gt;"",TimeSpend[[#This Row],[Date]]&lt;&gt;""),TimeSpend[[#This Row],[Activity]],"")</f>
        <v/>
      </c>
      <c r="G2064" t="str">
        <f>IF(AND(TimeSpend[[#This Row],[Personnel number]]&lt;&gt;"",TimeSpend[[#This Row],[Date]]&lt;&gt;""),TimeSpend[[#This Row],[Activity description]],"")</f>
        <v/>
      </c>
      <c r="H2064" s="36" t="str">
        <f>IF(AND(TimeSpend[[#This Row],[Personnel number]]&lt;&gt;"",TimeSpend[[#This Row],[Date]]&lt;&gt;""),TimeSpend[[#This Row],[Start Time]],"")</f>
        <v/>
      </c>
      <c r="I2064" s="36" t="str">
        <f>IF(AND(TimeSpend[[#This Row],[Personnel number]]&lt;&gt;"",TimeSpend[[#This Row],[Date]]&lt;&gt;""),TimeSpend[[#This Row],[End Time]],"")</f>
        <v/>
      </c>
      <c r="J2064" t="str">
        <f>IF(AND(TimeSpend[[#This Row],[Personnel number]]&lt;&gt;"",TimeSpend[[#This Row],[Date]]&lt;&gt;""),TimeSpend[[#This Row],[Location]],"")</f>
        <v/>
      </c>
      <c r="K2064" t="str">
        <f>IF(AND(TimeSpend[[#This Row],[Personnel number]]&lt;&gt;"",TimeSpend[[#This Row],[Date]]&lt;&gt;""),TimeSpend[[#This Row],[Task]],"")</f>
        <v/>
      </c>
      <c r="L2064" t="str">
        <f>IF(AND(TimeSpend[[#This Row],[Personnel number]]&lt;&gt;"",TimeSpend[[#This Row],[Date]]&lt;&gt;""),Utilization!$J$2,"")</f>
        <v/>
      </c>
      <c r="M2064" t="str">
        <f>IF(AND(TimeSpend[[#This Row],[Personnel number]]&lt;&gt;"",TimeSpend[[#This Row],[Date]]&lt;&gt;""),TimeSpend[[#This Row],[Employee Name]],"")</f>
        <v/>
      </c>
      <c r="N2064" t="str">
        <f t="shared" si="64"/>
        <v/>
      </c>
      <c r="O2064" t="str">
        <f t="shared" si="65"/>
        <v/>
      </c>
      <c r="P2064" t="str">
        <f>IF(D2064&lt;&gt;"",VLOOKUP(D2064,Projects!B:C,2,0),"")</f>
        <v/>
      </c>
    </row>
    <row r="2065" spans="1:16" x14ac:dyDescent="0.25">
      <c r="A2065" t="str">
        <f>UPPER(IF(AND(TimeSpend[[#This Row],[Personnel number]]&lt;&gt;"",TimeSpend[[#This Row],[Date]]&lt;&gt;""),TimeSpend[[#This Row],[Personnel number]],""))</f>
        <v/>
      </c>
      <c r="B2065" s="85" t="str">
        <f>IF(AND(TimeSpend[[#This Row],[Personnel number]]&lt;&gt;"",TimeSpend[[#This Row],[Date]]&lt;&gt;""),TEXT(TimeSpend[[#This Row],[Date]],"[$-409]yyyyMMdd"),"")</f>
        <v/>
      </c>
      <c r="C2065" s="33" t="str">
        <f>IF(AND(TimeSpend[[#This Row],[Personnel number]]&lt;&gt;"",TimeSpend[[#This Row],[Date]]&lt;&gt;""),SUBSTITUTE(TimeSpend[[#This Row],[Hours]],",","."),"")</f>
        <v/>
      </c>
      <c r="D2065" t="str">
        <f>IF(AND(TimeSpend[[#This Row],[Personnel number]]&lt;&gt;"",TimeSpend[[#This Row],[Date]]&lt;&gt;""),TimeSpend[[#This Row],[Network]],"")</f>
        <v/>
      </c>
      <c r="E2065" t="str">
        <f>IF(AND(TimeSpend[[#This Row],[Personnel number]]&lt;&gt;"",TimeSpend[[#This Row],[Date]]&lt;&gt;""),TimeSpend[[#This Row],[Network Description]],"")</f>
        <v/>
      </c>
      <c r="F2065" t="str">
        <f>IF(AND(TimeSpend[[#This Row],[Personnel number]]&lt;&gt;"",TimeSpend[[#This Row],[Date]]&lt;&gt;""),TimeSpend[[#This Row],[Activity]],"")</f>
        <v/>
      </c>
      <c r="G2065" t="str">
        <f>IF(AND(TimeSpend[[#This Row],[Personnel number]]&lt;&gt;"",TimeSpend[[#This Row],[Date]]&lt;&gt;""),TimeSpend[[#This Row],[Activity description]],"")</f>
        <v/>
      </c>
      <c r="H2065" s="36" t="str">
        <f>IF(AND(TimeSpend[[#This Row],[Personnel number]]&lt;&gt;"",TimeSpend[[#This Row],[Date]]&lt;&gt;""),TimeSpend[[#This Row],[Start Time]],"")</f>
        <v/>
      </c>
      <c r="I2065" s="36" t="str">
        <f>IF(AND(TimeSpend[[#This Row],[Personnel number]]&lt;&gt;"",TimeSpend[[#This Row],[Date]]&lt;&gt;""),TimeSpend[[#This Row],[End Time]],"")</f>
        <v/>
      </c>
      <c r="J2065" t="str">
        <f>IF(AND(TimeSpend[[#This Row],[Personnel number]]&lt;&gt;"",TimeSpend[[#This Row],[Date]]&lt;&gt;""),TimeSpend[[#This Row],[Location]],"")</f>
        <v/>
      </c>
      <c r="K2065" t="str">
        <f>IF(AND(TimeSpend[[#This Row],[Personnel number]]&lt;&gt;"",TimeSpend[[#This Row],[Date]]&lt;&gt;""),TimeSpend[[#This Row],[Task]],"")</f>
        <v/>
      </c>
      <c r="L2065" t="str">
        <f>IF(AND(TimeSpend[[#This Row],[Personnel number]]&lt;&gt;"",TimeSpend[[#This Row],[Date]]&lt;&gt;""),Utilization!$J$2,"")</f>
        <v/>
      </c>
      <c r="M2065" t="str">
        <f>IF(AND(TimeSpend[[#This Row],[Personnel number]]&lt;&gt;"",TimeSpend[[#This Row],[Date]]&lt;&gt;""),TimeSpend[[#This Row],[Employee Name]],"")</f>
        <v/>
      </c>
      <c r="N2065" t="str">
        <f t="shared" si="64"/>
        <v/>
      </c>
      <c r="O2065" t="str">
        <f t="shared" si="65"/>
        <v/>
      </c>
      <c r="P2065" t="str">
        <f>IF(D2065&lt;&gt;"",VLOOKUP(D2065,Projects!B:C,2,0),"")</f>
        <v/>
      </c>
    </row>
    <row r="2066" spans="1:16" x14ac:dyDescent="0.25">
      <c r="A2066" t="str">
        <f>UPPER(IF(AND(TimeSpend[[#This Row],[Personnel number]]&lt;&gt;"",TimeSpend[[#This Row],[Date]]&lt;&gt;""),TimeSpend[[#This Row],[Personnel number]],""))</f>
        <v/>
      </c>
      <c r="B2066" s="85" t="str">
        <f>IF(AND(TimeSpend[[#This Row],[Personnel number]]&lt;&gt;"",TimeSpend[[#This Row],[Date]]&lt;&gt;""),TEXT(TimeSpend[[#This Row],[Date]],"[$-409]yyyyMMdd"),"")</f>
        <v/>
      </c>
      <c r="C2066" s="33" t="str">
        <f>IF(AND(TimeSpend[[#This Row],[Personnel number]]&lt;&gt;"",TimeSpend[[#This Row],[Date]]&lt;&gt;""),SUBSTITUTE(TimeSpend[[#This Row],[Hours]],",","."),"")</f>
        <v/>
      </c>
      <c r="D2066" t="str">
        <f>IF(AND(TimeSpend[[#This Row],[Personnel number]]&lt;&gt;"",TimeSpend[[#This Row],[Date]]&lt;&gt;""),TimeSpend[[#This Row],[Network]],"")</f>
        <v/>
      </c>
      <c r="E2066" t="str">
        <f>IF(AND(TimeSpend[[#This Row],[Personnel number]]&lt;&gt;"",TimeSpend[[#This Row],[Date]]&lt;&gt;""),TimeSpend[[#This Row],[Network Description]],"")</f>
        <v/>
      </c>
      <c r="F2066" t="str">
        <f>IF(AND(TimeSpend[[#This Row],[Personnel number]]&lt;&gt;"",TimeSpend[[#This Row],[Date]]&lt;&gt;""),TimeSpend[[#This Row],[Activity]],"")</f>
        <v/>
      </c>
      <c r="G2066" t="str">
        <f>IF(AND(TimeSpend[[#This Row],[Personnel number]]&lt;&gt;"",TimeSpend[[#This Row],[Date]]&lt;&gt;""),TimeSpend[[#This Row],[Activity description]],"")</f>
        <v/>
      </c>
      <c r="H2066" s="36" t="str">
        <f>IF(AND(TimeSpend[[#This Row],[Personnel number]]&lt;&gt;"",TimeSpend[[#This Row],[Date]]&lt;&gt;""),TimeSpend[[#This Row],[Start Time]],"")</f>
        <v/>
      </c>
      <c r="I2066" s="36" t="str">
        <f>IF(AND(TimeSpend[[#This Row],[Personnel number]]&lt;&gt;"",TimeSpend[[#This Row],[Date]]&lt;&gt;""),TimeSpend[[#This Row],[End Time]],"")</f>
        <v/>
      </c>
      <c r="J2066" t="str">
        <f>IF(AND(TimeSpend[[#This Row],[Personnel number]]&lt;&gt;"",TimeSpend[[#This Row],[Date]]&lt;&gt;""),TimeSpend[[#This Row],[Location]],"")</f>
        <v/>
      </c>
      <c r="K2066" t="str">
        <f>IF(AND(TimeSpend[[#This Row],[Personnel number]]&lt;&gt;"",TimeSpend[[#This Row],[Date]]&lt;&gt;""),TimeSpend[[#This Row],[Task]],"")</f>
        <v/>
      </c>
      <c r="L2066" t="str">
        <f>IF(AND(TimeSpend[[#This Row],[Personnel number]]&lt;&gt;"",TimeSpend[[#This Row],[Date]]&lt;&gt;""),Utilization!$J$2,"")</f>
        <v/>
      </c>
      <c r="M2066" t="str">
        <f>IF(AND(TimeSpend[[#This Row],[Personnel number]]&lt;&gt;"",TimeSpend[[#This Row],[Date]]&lt;&gt;""),TimeSpend[[#This Row],[Employee Name]],"")</f>
        <v/>
      </c>
      <c r="N2066" t="str">
        <f t="shared" si="64"/>
        <v/>
      </c>
      <c r="O2066" t="str">
        <f t="shared" si="65"/>
        <v/>
      </c>
      <c r="P2066" t="str">
        <f>IF(D2066&lt;&gt;"",VLOOKUP(D2066,Projects!B:C,2,0),"")</f>
        <v/>
      </c>
    </row>
    <row r="2067" spans="1:16" x14ac:dyDescent="0.25">
      <c r="A2067" t="str">
        <f>UPPER(IF(AND(TimeSpend[[#This Row],[Personnel number]]&lt;&gt;"",TimeSpend[[#This Row],[Date]]&lt;&gt;""),TimeSpend[[#This Row],[Personnel number]],""))</f>
        <v/>
      </c>
      <c r="B2067" s="85" t="str">
        <f>IF(AND(TimeSpend[[#This Row],[Personnel number]]&lt;&gt;"",TimeSpend[[#This Row],[Date]]&lt;&gt;""),TEXT(TimeSpend[[#This Row],[Date]],"[$-409]yyyyMMdd"),"")</f>
        <v/>
      </c>
      <c r="C2067" s="33" t="str">
        <f>IF(AND(TimeSpend[[#This Row],[Personnel number]]&lt;&gt;"",TimeSpend[[#This Row],[Date]]&lt;&gt;""),SUBSTITUTE(TimeSpend[[#This Row],[Hours]],",","."),"")</f>
        <v/>
      </c>
      <c r="D2067" t="str">
        <f>IF(AND(TimeSpend[[#This Row],[Personnel number]]&lt;&gt;"",TimeSpend[[#This Row],[Date]]&lt;&gt;""),TimeSpend[[#This Row],[Network]],"")</f>
        <v/>
      </c>
      <c r="E2067" t="str">
        <f>IF(AND(TimeSpend[[#This Row],[Personnel number]]&lt;&gt;"",TimeSpend[[#This Row],[Date]]&lt;&gt;""),TimeSpend[[#This Row],[Network Description]],"")</f>
        <v/>
      </c>
      <c r="F2067" t="str">
        <f>IF(AND(TimeSpend[[#This Row],[Personnel number]]&lt;&gt;"",TimeSpend[[#This Row],[Date]]&lt;&gt;""),TimeSpend[[#This Row],[Activity]],"")</f>
        <v/>
      </c>
      <c r="G2067" t="str">
        <f>IF(AND(TimeSpend[[#This Row],[Personnel number]]&lt;&gt;"",TimeSpend[[#This Row],[Date]]&lt;&gt;""),TimeSpend[[#This Row],[Activity description]],"")</f>
        <v/>
      </c>
      <c r="H2067" s="36" t="str">
        <f>IF(AND(TimeSpend[[#This Row],[Personnel number]]&lt;&gt;"",TimeSpend[[#This Row],[Date]]&lt;&gt;""),TimeSpend[[#This Row],[Start Time]],"")</f>
        <v/>
      </c>
      <c r="I2067" s="36" t="str">
        <f>IF(AND(TimeSpend[[#This Row],[Personnel number]]&lt;&gt;"",TimeSpend[[#This Row],[Date]]&lt;&gt;""),TimeSpend[[#This Row],[End Time]],"")</f>
        <v/>
      </c>
      <c r="J2067" t="str">
        <f>IF(AND(TimeSpend[[#This Row],[Personnel number]]&lt;&gt;"",TimeSpend[[#This Row],[Date]]&lt;&gt;""),TimeSpend[[#This Row],[Location]],"")</f>
        <v/>
      </c>
      <c r="K2067" t="str">
        <f>IF(AND(TimeSpend[[#This Row],[Personnel number]]&lt;&gt;"",TimeSpend[[#This Row],[Date]]&lt;&gt;""),TimeSpend[[#This Row],[Task]],"")</f>
        <v/>
      </c>
      <c r="L2067" t="str">
        <f>IF(AND(TimeSpend[[#This Row],[Personnel number]]&lt;&gt;"",TimeSpend[[#This Row],[Date]]&lt;&gt;""),Utilization!$J$2,"")</f>
        <v/>
      </c>
      <c r="M2067" t="str">
        <f>IF(AND(TimeSpend[[#This Row],[Personnel number]]&lt;&gt;"",TimeSpend[[#This Row],[Date]]&lt;&gt;""),TimeSpend[[#This Row],[Employee Name]],"")</f>
        <v/>
      </c>
      <c r="N2067" t="str">
        <f t="shared" si="64"/>
        <v/>
      </c>
      <c r="O2067" t="str">
        <f t="shared" si="65"/>
        <v/>
      </c>
      <c r="P2067" t="str">
        <f>IF(D2067&lt;&gt;"",VLOOKUP(D2067,Projects!B:C,2,0),"")</f>
        <v/>
      </c>
    </row>
    <row r="2068" spans="1:16" x14ac:dyDescent="0.25">
      <c r="A2068" t="str">
        <f>UPPER(IF(AND(TimeSpend[[#This Row],[Personnel number]]&lt;&gt;"",TimeSpend[[#This Row],[Date]]&lt;&gt;""),TimeSpend[[#This Row],[Personnel number]],""))</f>
        <v/>
      </c>
      <c r="B2068" s="85" t="str">
        <f>IF(AND(TimeSpend[[#This Row],[Personnel number]]&lt;&gt;"",TimeSpend[[#This Row],[Date]]&lt;&gt;""),TEXT(TimeSpend[[#This Row],[Date]],"[$-409]yyyyMMdd"),"")</f>
        <v/>
      </c>
      <c r="C2068" s="33" t="str">
        <f>IF(AND(TimeSpend[[#This Row],[Personnel number]]&lt;&gt;"",TimeSpend[[#This Row],[Date]]&lt;&gt;""),SUBSTITUTE(TimeSpend[[#This Row],[Hours]],",","."),"")</f>
        <v/>
      </c>
      <c r="D2068" t="str">
        <f>IF(AND(TimeSpend[[#This Row],[Personnel number]]&lt;&gt;"",TimeSpend[[#This Row],[Date]]&lt;&gt;""),TimeSpend[[#This Row],[Network]],"")</f>
        <v/>
      </c>
      <c r="E2068" t="str">
        <f>IF(AND(TimeSpend[[#This Row],[Personnel number]]&lt;&gt;"",TimeSpend[[#This Row],[Date]]&lt;&gt;""),TimeSpend[[#This Row],[Network Description]],"")</f>
        <v/>
      </c>
      <c r="F2068" t="str">
        <f>IF(AND(TimeSpend[[#This Row],[Personnel number]]&lt;&gt;"",TimeSpend[[#This Row],[Date]]&lt;&gt;""),TimeSpend[[#This Row],[Activity]],"")</f>
        <v/>
      </c>
      <c r="G2068" t="str">
        <f>IF(AND(TimeSpend[[#This Row],[Personnel number]]&lt;&gt;"",TimeSpend[[#This Row],[Date]]&lt;&gt;""),TimeSpend[[#This Row],[Activity description]],"")</f>
        <v/>
      </c>
      <c r="H2068" s="36" t="str">
        <f>IF(AND(TimeSpend[[#This Row],[Personnel number]]&lt;&gt;"",TimeSpend[[#This Row],[Date]]&lt;&gt;""),TimeSpend[[#This Row],[Start Time]],"")</f>
        <v/>
      </c>
      <c r="I2068" s="36" t="str">
        <f>IF(AND(TimeSpend[[#This Row],[Personnel number]]&lt;&gt;"",TimeSpend[[#This Row],[Date]]&lt;&gt;""),TimeSpend[[#This Row],[End Time]],"")</f>
        <v/>
      </c>
      <c r="J2068" t="str">
        <f>IF(AND(TimeSpend[[#This Row],[Personnel number]]&lt;&gt;"",TimeSpend[[#This Row],[Date]]&lt;&gt;""),TimeSpend[[#This Row],[Location]],"")</f>
        <v/>
      </c>
      <c r="K2068" t="str">
        <f>IF(AND(TimeSpend[[#This Row],[Personnel number]]&lt;&gt;"",TimeSpend[[#This Row],[Date]]&lt;&gt;""),TimeSpend[[#This Row],[Task]],"")</f>
        <v/>
      </c>
      <c r="L2068" t="str">
        <f>IF(AND(TimeSpend[[#This Row],[Personnel number]]&lt;&gt;"",TimeSpend[[#This Row],[Date]]&lt;&gt;""),Utilization!$J$2,"")</f>
        <v/>
      </c>
      <c r="M2068" t="str">
        <f>IF(AND(TimeSpend[[#This Row],[Personnel number]]&lt;&gt;"",TimeSpend[[#This Row],[Date]]&lt;&gt;""),TimeSpend[[#This Row],[Employee Name]],"")</f>
        <v/>
      </c>
      <c r="N2068" t="str">
        <f t="shared" si="64"/>
        <v/>
      </c>
      <c r="O2068" t="str">
        <f t="shared" si="65"/>
        <v/>
      </c>
      <c r="P2068" t="str">
        <f>IF(D2068&lt;&gt;"",VLOOKUP(D2068,Projects!B:C,2,0),"")</f>
        <v/>
      </c>
    </row>
    <row r="2069" spans="1:16" x14ac:dyDescent="0.25">
      <c r="A2069" t="str">
        <f>UPPER(IF(AND(TimeSpend[[#This Row],[Personnel number]]&lt;&gt;"",TimeSpend[[#This Row],[Date]]&lt;&gt;""),TimeSpend[[#This Row],[Personnel number]],""))</f>
        <v/>
      </c>
      <c r="B2069" s="85" t="str">
        <f>IF(AND(TimeSpend[[#This Row],[Personnel number]]&lt;&gt;"",TimeSpend[[#This Row],[Date]]&lt;&gt;""),TEXT(TimeSpend[[#This Row],[Date]],"[$-409]yyyyMMdd"),"")</f>
        <v/>
      </c>
      <c r="C2069" s="33" t="str">
        <f>IF(AND(TimeSpend[[#This Row],[Personnel number]]&lt;&gt;"",TimeSpend[[#This Row],[Date]]&lt;&gt;""),SUBSTITUTE(TimeSpend[[#This Row],[Hours]],",","."),"")</f>
        <v/>
      </c>
      <c r="D2069" t="str">
        <f>IF(AND(TimeSpend[[#This Row],[Personnel number]]&lt;&gt;"",TimeSpend[[#This Row],[Date]]&lt;&gt;""),TimeSpend[[#This Row],[Network]],"")</f>
        <v/>
      </c>
      <c r="E2069" t="str">
        <f>IF(AND(TimeSpend[[#This Row],[Personnel number]]&lt;&gt;"",TimeSpend[[#This Row],[Date]]&lt;&gt;""),TimeSpend[[#This Row],[Network Description]],"")</f>
        <v/>
      </c>
      <c r="F2069" t="str">
        <f>IF(AND(TimeSpend[[#This Row],[Personnel number]]&lt;&gt;"",TimeSpend[[#This Row],[Date]]&lt;&gt;""),TimeSpend[[#This Row],[Activity]],"")</f>
        <v/>
      </c>
      <c r="G2069" t="str">
        <f>IF(AND(TimeSpend[[#This Row],[Personnel number]]&lt;&gt;"",TimeSpend[[#This Row],[Date]]&lt;&gt;""),TimeSpend[[#This Row],[Activity description]],"")</f>
        <v/>
      </c>
      <c r="H2069" s="36" t="str">
        <f>IF(AND(TimeSpend[[#This Row],[Personnel number]]&lt;&gt;"",TimeSpend[[#This Row],[Date]]&lt;&gt;""),TimeSpend[[#This Row],[Start Time]],"")</f>
        <v/>
      </c>
      <c r="I2069" s="36" t="str">
        <f>IF(AND(TimeSpend[[#This Row],[Personnel number]]&lt;&gt;"",TimeSpend[[#This Row],[Date]]&lt;&gt;""),TimeSpend[[#This Row],[End Time]],"")</f>
        <v/>
      </c>
      <c r="J2069" t="str">
        <f>IF(AND(TimeSpend[[#This Row],[Personnel number]]&lt;&gt;"",TimeSpend[[#This Row],[Date]]&lt;&gt;""),TimeSpend[[#This Row],[Location]],"")</f>
        <v/>
      </c>
      <c r="K2069" t="str">
        <f>IF(AND(TimeSpend[[#This Row],[Personnel number]]&lt;&gt;"",TimeSpend[[#This Row],[Date]]&lt;&gt;""),TimeSpend[[#This Row],[Task]],"")</f>
        <v/>
      </c>
      <c r="L2069" t="str">
        <f>IF(AND(TimeSpend[[#This Row],[Personnel number]]&lt;&gt;"",TimeSpend[[#This Row],[Date]]&lt;&gt;""),Utilization!$J$2,"")</f>
        <v/>
      </c>
      <c r="M2069" t="str">
        <f>IF(AND(TimeSpend[[#This Row],[Personnel number]]&lt;&gt;"",TimeSpend[[#This Row],[Date]]&lt;&gt;""),TimeSpend[[#This Row],[Employee Name]],"")</f>
        <v/>
      </c>
      <c r="N2069" t="str">
        <f t="shared" si="64"/>
        <v/>
      </c>
      <c r="O2069" t="str">
        <f t="shared" si="65"/>
        <v/>
      </c>
      <c r="P2069" t="str">
        <f>IF(D2069&lt;&gt;"",VLOOKUP(D2069,Projects!B:C,2,0),"")</f>
        <v/>
      </c>
    </row>
    <row r="2070" spans="1:16" x14ac:dyDescent="0.25">
      <c r="A2070" t="str">
        <f>UPPER(IF(AND(TimeSpend[[#This Row],[Personnel number]]&lt;&gt;"",TimeSpend[[#This Row],[Date]]&lt;&gt;""),TimeSpend[[#This Row],[Personnel number]],""))</f>
        <v/>
      </c>
      <c r="B2070" s="85" t="str">
        <f>IF(AND(TimeSpend[[#This Row],[Personnel number]]&lt;&gt;"",TimeSpend[[#This Row],[Date]]&lt;&gt;""),TEXT(TimeSpend[[#This Row],[Date]],"[$-409]yyyyMMdd"),"")</f>
        <v/>
      </c>
      <c r="C2070" s="33" t="str">
        <f>IF(AND(TimeSpend[[#This Row],[Personnel number]]&lt;&gt;"",TimeSpend[[#This Row],[Date]]&lt;&gt;""),SUBSTITUTE(TimeSpend[[#This Row],[Hours]],",","."),"")</f>
        <v/>
      </c>
      <c r="D2070" t="str">
        <f>IF(AND(TimeSpend[[#This Row],[Personnel number]]&lt;&gt;"",TimeSpend[[#This Row],[Date]]&lt;&gt;""),TimeSpend[[#This Row],[Network]],"")</f>
        <v/>
      </c>
      <c r="E2070" t="str">
        <f>IF(AND(TimeSpend[[#This Row],[Personnel number]]&lt;&gt;"",TimeSpend[[#This Row],[Date]]&lt;&gt;""),TimeSpend[[#This Row],[Network Description]],"")</f>
        <v/>
      </c>
      <c r="F2070" t="str">
        <f>IF(AND(TimeSpend[[#This Row],[Personnel number]]&lt;&gt;"",TimeSpend[[#This Row],[Date]]&lt;&gt;""),TimeSpend[[#This Row],[Activity]],"")</f>
        <v/>
      </c>
      <c r="G2070" t="str">
        <f>IF(AND(TimeSpend[[#This Row],[Personnel number]]&lt;&gt;"",TimeSpend[[#This Row],[Date]]&lt;&gt;""),TimeSpend[[#This Row],[Activity description]],"")</f>
        <v/>
      </c>
      <c r="H2070" s="36" t="str">
        <f>IF(AND(TimeSpend[[#This Row],[Personnel number]]&lt;&gt;"",TimeSpend[[#This Row],[Date]]&lt;&gt;""),TimeSpend[[#This Row],[Start Time]],"")</f>
        <v/>
      </c>
      <c r="I2070" s="36" t="str">
        <f>IF(AND(TimeSpend[[#This Row],[Personnel number]]&lt;&gt;"",TimeSpend[[#This Row],[Date]]&lt;&gt;""),TimeSpend[[#This Row],[End Time]],"")</f>
        <v/>
      </c>
      <c r="J2070" t="str">
        <f>IF(AND(TimeSpend[[#This Row],[Personnel number]]&lt;&gt;"",TimeSpend[[#This Row],[Date]]&lt;&gt;""),TimeSpend[[#This Row],[Location]],"")</f>
        <v/>
      </c>
      <c r="K2070" t="str">
        <f>IF(AND(TimeSpend[[#This Row],[Personnel number]]&lt;&gt;"",TimeSpend[[#This Row],[Date]]&lt;&gt;""),TimeSpend[[#This Row],[Task]],"")</f>
        <v/>
      </c>
      <c r="L2070" t="str">
        <f>IF(AND(TimeSpend[[#This Row],[Personnel number]]&lt;&gt;"",TimeSpend[[#This Row],[Date]]&lt;&gt;""),Utilization!$J$2,"")</f>
        <v/>
      </c>
      <c r="M2070" t="str">
        <f>IF(AND(TimeSpend[[#This Row],[Personnel number]]&lt;&gt;"",TimeSpend[[#This Row],[Date]]&lt;&gt;""),TimeSpend[[#This Row],[Employee Name]],"")</f>
        <v/>
      </c>
      <c r="N2070" t="str">
        <f t="shared" si="64"/>
        <v/>
      </c>
      <c r="O2070" t="str">
        <f t="shared" si="65"/>
        <v/>
      </c>
      <c r="P2070" t="str">
        <f>IF(D2070&lt;&gt;"",VLOOKUP(D2070,Projects!B:C,2,0),"")</f>
        <v/>
      </c>
    </row>
    <row r="2071" spans="1:16" x14ac:dyDescent="0.25">
      <c r="A2071" t="str">
        <f>UPPER(IF(AND(TimeSpend[[#This Row],[Personnel number]]&lt;&gt;"",TimeSpend[[#This Row],[Date]]&lt;&gt;""),TimeSpend[[#This Row],[Personnel number]],""))</f>
        <v/>
      </c>
      <c r="B2071" s="85" t="str">
        <f>IF(AND(TimeSpend[[#This Row],[Personnel number]]&lt;&gt;"",TimeSpend[[#This Row],[Date]]&lt;&gt;""),TEXT(TimeSpend[[#This Row],[Date]],"[$-409]yyyyMMdd"),"")</f>
        <v/>
      </c>
      <c r="C2071" s="33" t="str">
        <f>IF(AND(TimeSpend[[#This Row],[Personnel number]]&lt;&gt;"",TimeSpend[[#This Row],[Date]]&lt;&gt;""),SUBSTITUTE(TimeSpend[[#This Row],[Hours]],",","."),"")</f>
        <v/>
      </c>
      <c r="D2071" t="str">
        <f>IF(AND(TimeSpend[[#This Row],[Personnel number]]&lt;&gt;"",TimeSpend[[#This Row],[Date]]&lt;&gt;""),TimeSpend[[#This Row],[Network]],"")</f>
        <v/>
      </c>
      <c r="E2071" t="str">
        <f>IF(AND(TimeSpend[[#This Row],[Personnel number]]&lt;&gt;"",TimeSpend[[#This Row],[Date]]&lt;&gt;""),TimeSpend[[#This Row],[Network Description]],"")</f>
        <v/>
      </c>
      <c r="F2071" t="str">
        <f>IF(AND(TimeSpend[[#This Row],[Personnel number]]&lt;&gt;"",TimeSpend[[#This Row],[Date]]&lt;&gt;""),TimeSpend[[#This Row],[Activity]],"")</f>
        <v/>
      </c>
      <c r="G2071" t="str">
        <f>IF(AND(TimeSpend[[#This Row],[Personnel number]]&lt;&gt;"",TimeSpend[[#This Row],[Date]]&lt;&gt;""),TimeSpend[[#This Row],[Activity description]],"")</f>
        <v/>
      </c>
      <c r="H2071" s="36" t="str">
        <f>IF(AND(TimeSpend[[#This Row],[Personnel number]]&lt;&gt;"",TimeSpend[[#This Row],[Date]]&lt;&gt;""),TimeSpend[[#This Row],[Start Time]],"")</f>
        <v/>
      </c>
      <c r="I2071" s="36" t="str">
        <f>IF(AND(TimeSpend[[#This Row],[Personnel number]]&lt;&gt;"",TimeSpend[[#This Row],[Date]]&lt;&gt;""),TimeSpend[[#This Row],[End Time]],"")</f>
        <v/>
      </c>
      <c r="J2071" t="str">
        <f>IF(AND(TimeSpend[[#This Row],[Personnel number]]&lt;&gt;"",TimeSpend[[#This Row],[Date]]&lt;&gt;""),TimeSpend[[#This Row],[Location]],"")</f>
        <v/>
      </c>
      <c r="K2071" t="str">
        <f>IF(AND(TimeSpend[[#This Row],[Personnel number]]&lt;&gt;"",TimeSpend[[#This Row],[Date]]&lt;&gt;""),TimeSpend[[#This Row],[Task]],"")</f>
        <v/>
      </c>
      <c r="L2071" t="str">
        <f>IF(AND(TimeSpend[[#This Row],[Personnel number]]&lt;&gt;"",TimeSpend[[#This Row],[Date]]&lt;&gt;""),Utilization!$J$2,"")</f>
        <v/>
      </c>
      <c r="M2071" t="str">
        <f>IF(AND(TimeSpend[[#This Row],[Personnel number]]&lt;&gt;"",TimeSpend[[#This Row],[Date]]&lt;&gt;""),TimeSpend[[#This Row],[Employee Name]],"")</f>
        <v/>
      </c>
      <c r="N2071" t="str">
        <f t="shared" si="64"/>
        <v/>
      </c>
      <c r="O2071" t="str">
        <f t="shared" si="65"/>
        <v/>
      </c>
      <c r="P2071" t="str">
        <f>IF(D2071&lt;&gt;"",VLOOKUP(D2071,Projects!B:C,2,0),"")</f>
        <v/>
      </c>
    </row>
    <row r="2072" spans="1:16" x14ac:dyDescent="0.25">
      <c r="A2072" t="str">
        <f>UPPER(IF(AND(TimeSpend[[#This Row],[Personnel number]]&lt;&gt;"",TimeSpend[[#This Row],[Date]]&lt;&gt;""),TimeSpend[[#This Row],[Personnel number]],""))</f>
        <v/>
      </c>
      <c r="B2072" s="85" t="str">
        <f>IF(AND(TimeSpend[[#This Row],[Personnel number]]&lt;&gt;"",TimeSpend[[#This Row],[Date]]&lt;&gt;""),TEXT(TimeSpend[[#This Row],[Date]],"[$-409]yyyyMMdd"),"")</f>
        <v/>
      </c>
      <c r="C2072" s="33" t="str">
        <f>IF(AND(TimeSpend[[#This Row],[Personnel number]]&lt;&gt;"",TimeSpend[[#This Row],[Date]]&lt;&gt;""),SUBSTITUTE(TimeSpend[[#This Row],[Hours]],",","."),"")</f>
        <v/>
      </c>
      <c r="D2072" t="str">
        <f>IF(AND(TimeSpend[[#This Row],[Personnel number]]&lt;&gt;"",TimeSpend[[#This Row],[Date]]&lt;&gt;""),TimeSpend[[#This Row],[Network]],"")</f>
        <v/>
      </c>
      <c r="E2072" t="str">
        <f>IF(AND(TimeSpend[[#This Row],[Personnel number]]&lt;&gt;"",TimeSpend[[#This Row],[Date]]&lt;&gt;""),TimeSpend[[#This Row],[Network Description]],"")</f>
        <v/>
      </c>
      <c r="F2072" t="str">
        <f>IF(AND(TimeSpend[[#This Row],[Personnel number]]&lt;&gt;"",TimeSpend[[#This Row],[Date]]&lt;&gt;""),TimeSpend[[#This Row],[Activity]],"")</f>
        <v/>
      </c>
      <c r="G2072" t="str">
        <f>IF(AND(TimeSpend[[#This Row],[Personnel number]]&lt;&gt;"",TimeSpend[[#This Row],[Date]]&lt;&gt;""),TimeSpend[[#This Row],[Activity description]],"")</f>
        <v/>
      </c>
      <c r="H2072" s="36" t="str">
        <f>IF(AND(TimeSpend[[#This Row],[Personnel number]]&lt;&gt;"",TimeSpend[[#This Row],[Date]]&lt;&gt;""),TimeSpend[[#This Row],[Start Time]],"")</f>
        <v/>
      </c>
      <c r="I2072" s="36" t="str">
        <f>IF(AND(TimeSpend[[#This Row],[Personnel number]]&lt;&gt;"",TimeSpend[[#This Row],[Date]]&lt;&gt;""),TimeSpend[[#This Row],[End Time]],"")</f>
        <v/>
      </c>
      <c r="J2072" t="str">
        <f>IF(AND(TimeSpend[[#This Row],[Personnel number]]&lt;&gt;"",TimeSpend[[#This Row],[Date]]&lt;&gt;""),TimeSpend[[#This Row],[Location]],"")</f>
        <v/>
      </c>
      <c r="K2072" t="str">
        <f>IF(AND(TimeSpend[[#This Row],[Personnel number]]&lt;&gt;"",TimeSpend[[#This Row],[Date]]&lt;&gt;""),TimeSpend[[#This Row],[Task]],"")</f>
        <v/>
      </c>
      <c r="L2072" t="str">
        <f>IF(AND(TimeSpend[[#This Row],[Personnel number]]&lt;&gt;"",TimeSpend[[#This Row],[Date]]&lt;&gt;""),Utilization!$J$2,"")</f>
        <v/>
      </c>
      <c r="M2072" t="str">
        <f>IF(AND(TimeSpend[[#This Row],[Personnel number]]&lt;&gt;"",TimeSpend[[#This Row],[Date]]&lt;&gt;""),TimeSpend[[#This Row],[Employee Name]],"")</f>
        <v/>
      </c>
      <c r="N2072" t="str">
        <f t="shared" si="64"/>
        <v/>
      </c>
      <c r="O2072" t="str">
        <f t="shared" si="65"/>
        <v/>
      </c>
      <c r="P2072" t="str">
        <f>IF(D2072&lt;&gt;"",VLOOKUP(D2072,Projects!B:C,2,0),"")</f>
        <v/>
      </c>
    </row>
    <row r="2073" spans="1:16" x14ac:dyDescent="0.25">
      <c r="A2073" t="str">
        <f>UPPER(IF(AND(TimeSpend[[#This Row],[Personnel number]]&lt;&gt;"",TimeSpend[[#This Row],[Date]]&lt;&gt;""),TimeSpend[[#This Row],[Personnel number]],""))</f>
        <v/>
      </c>
      <c r="B2073" s="85" t="str">
        <f>IF(AND(TimeSpend[[#This Row],[Personnel number]]&lt;&gt;"",TimeSpend[[#This Row],[Date]]&lt;&gt;""),TEXT(TimeSpend[[#This Row],[Date]],"[$-409]yyyyMMdd"),"")</f>
        <v/>
      </c>
      <c r="C2073" s="33" t="str">
        <f>IF(AND(TimeSpend[[#This Row],[Personnel number]]&lt;&gt;"",TimeSpend[[#This Row],[Date]]&lt;&gt;""),SUBSTITUTE(TimeSpend[[#This Row],[Hours]],",","."),"")</f>
        <v/>
      </c>
      <c r="D2073" t="str">
        <f>IF(AND(TimeSpend[[#This Row],[Personnel number]]&lt;&gt;"",TimeSpend[[#This Row],[Date]]&lt;&gt;""),TimeSpend[[#This Row],[Network]],"")</f>
        <v/>
      </c>
      <c r="E2073" t="str">
        <f>IF(AND(TimeSpend[[#This Row],[Personnel number]]&lt;&gt;"",TimeSpend[[#This Row],[Date]]&lt;&gt;""),TimeSpend[[#This Row],[Network Description]],"")</f>
        <v/>
      </c>
      <c r="F2073" t="str">
        <f>IF(AND(TimeSpend[[#This Row],[Personnel number]]&lt;&gt;"",TimeSpend[[#This Row],[Date]]&lt;&gt;""),TimeSpend[[#This Row],[Activity]],"")</f>
        <v/>
      </c>
      <c r="G2073" t="str">
        <f>IF(AND(TimeSpend[[#This Row],[Personnel number]]&lt;&gt;"",TimeSpend[[#This Row],[Date]]&lt;&gt;""),TimeSpend[[#This Row],[Activity description]],"")</f>
        <v/>
      </c>
      <c r="H2073" s="36" t="str">
        <f>IF(AND(TimeSpend[[#This Row],[Personnel number]]&lt;&gt;"",TimeSpend[[#This Row],[Date]]&lt;&gt;""),TimeSpend[[#This Row],[Start Time]],"")</f>
        <v/>
      </c>
      <c r="I2073" s="36" t="str">
        <f>IF(AND(TimeSpend[[#This Row],[Personnel number]]&lt;&gt;"",TimeSpend[[#This Row],[Date]]&lt;&gt;""),TimeSpend[[#This Row],[End Time]],"")</f>
        <v/>
      </c>
      <c r="J2073" t="str">
        <f>IF(AND(TimeSpend[[#This Row],[Personnel number]]&lt;&gt;"",TimeSpend[[#This Row],[Date]]&lt;&gt;""),TimeSpend[[#This Row],[Location]],"")</f>
        <v/>
      </c>
      <c r="K2073" t="str">
        <f>IF(AND(TimeSpend[[#This Row],[Personnel number]]&lt;&gt;"",TimeSpend[[#This Row],[Date]]&lt;&gt;""),TimeSpend[[#This Row],[Task]],"")</f>
        <v/>
      </c>
      <c r="L2073" t="str">
        <f>IF(AND(TimeSpend[[#This Row],[Personnel number]]&lt;&gt;"",TimeSpend[[#This Row],[Date]]&lt;&gt;""),Utilization!$J$2,"")</f>
        <v/>
      </c>
      <c r="M2073" t="str">
        <f>IF(AND(TimeSpend[[#This Row],[Personnel number]]&lt;&gt;"",TimeSpend[[#This Row],[Date]]&lt;&gt;""),TimeSpend[[#This Row],[Employee Name]],"")</f>
        <v/>
      </c>
      <c r="N2073" t="str">
        <f t="shared" si="64"/>
        <v/>
      </c>
      <c r="O2073" t="str">
        <f t="shared" si="65"/>
        <v/>
      </c>
      <c r="P2073" t="str">
        <f>IF(D2073&lt;&gt;"",VLOOKUP(D2073,Projects!B:C,2,0),"")</f>
        <v/>
      </c>
    </row>
    <row r="2074" spans="1:16" x14ac:dyDescent="0.25">
      <c r="A2074" t="str">
        <f>UPPER(IF(AND(TimeSpend[[#This Row],[Personnel number]]&lt;&gt;"",TimeSpend[[#This Row],[Date]]&lt;&gt;""),TimeSpend[[#This Row],[Personnel number]],""))</f>
        <v/>
      </c>
      <c r="B2074" s="85" t="str">
        <f>IF(AND(TimeSpend[[#This Row],[Personnel number]]&lt;&gt;"",TimeSpend[[#This Row],[Date]]&lt;&gt;""),TEXT(TimeSpend[[#This Row],[Date]],"[$-409]yyyyMMdd"),"")</f>
        <v/>
      </c>
      <c r="C2074" s="33" t="str">
        <f>IF(AND(TimeSpend[[#This Row],[Personnel number]]&lt;&gt;"",TimeSpend[[#This Row],[Date]]&lt;&gt;""),SUBSTITUTE(TimeSpend[[#This Row],[Hours]],",","."),"")</f>
        <v/>
      </c>
      <c r="D2074" t="str">
        <f>IF(AND(TimeSpend[[#This Row],[Personnel number]]&lt;&gt;"",TimeSpend[[#This Row],[Date]]&lt;&gt;""),TimeSpend[[#This Row],[Network]],"")</f>
        <v/>
      </c>
      <c r="E2074" t="str">
        <f>IF(AND(TimeSpend[[#This Row],[Personnel number]]&lt;&gt;"",TimeSpend[[#This Row],[Date]]&lt;&gt;""),TimeSpend[[#This Row],[Network Description]],"")</f>
        <v/>
      </c>
      <c r="F2074" t="str">
        <f>IF(AND(TimeSpend[[#This Row],[Personnel number]]&lt;&gt;"",TimeSpend[[#This Row],[Date]]&lt;&gt;""),TimeSpend[[#This Row],[Activity]],"")</f>
        <v/>
      </c>
      <c r="G2074" t="str">
        <f>IF(AND(TimeSpend[[#This Row],[Personnel number]]&lt;&gt;"",TimeSpend[[#This Row],[Date]]&lt;&gt;""),TimeSpend[[#This Row],[Activity description]],"")</f>
        <v/>
      </c>
      <c r="H2074" s="36" t="str">
        <f>IF(AND(TimeSpend[[#This Row],[Personnel number]]&lt;&gt;"",TimeSpend[[#This Row],[Date]]&lt;&gt;""),TimeSpend[[#This Row],[Start Time]],"")</f>
        <v/>
      </c>
      <c r="I2074" s="36" t="str">
        <f>IF(AND(TimeSpend[[#This Row],[Personnel number]]&lt;&gt;"",TimeSpend[[#This Row],[Date]]&lt;&gt;""),TimeSpend[[#This Row],[End Time]],"")</f>
        <v/>
      </c>
      <c r="J2074" t="str">
        <f>IF(AND(TimeSpend[[#This Row],[Personnel number]]&lt;&gt;"",TimeSpend[[#This Row],[Date]]&lt;&gt;""),TimeSpend[[#This Row],[Location]],"")</f>
        <v/>
      </c>
      <c r="K2074" t="str">
        <f>IF(AND(TimeSpend[[#This Row],[Personnel number]]&lt;&gt;"",TimeSpend[[#This Row],[Date]]&lt;&gt;""),TimeSpend[[#This Row],[Task]],"")</f>
        <v/>
      </c>
      <c r="L2074" t="str">
        <f>IF(AND(TimeSpend[[#This Row],[Personnel number]]&lt;&gt;"",TimeSpend[[#This Row],[Date]]&lt;&gt;""),Utilization!$J$2,"")</f>
        <v/>
      </c>
      <c r="M2074" t="str">
        <f>IF(AND(TimeSpend[[#This Row],[Personnel number]]&lt;&gt;"",TimeSpend[[#This Row],[Date]]&lt;&gt;""),TimeSpend[[#This Row],[Employee Name]],"")</f>
        <v/>
      </c>
      <c r="N2074" t="str">
        <f t="shared" si="64"/>
        <v/>
      </c>
      <c r="O2074" t="str">
        <f t="shared" si="65"/>
        <v/>
      </c>
      <c r="P2074" t="str">
        <f>IF(D2074&lt;&gt;"",VLOOKUP(D2074,Projects!B:C,2,0),"")</f>
        <v/>
      </c>
    </row>
    <row r="2075" spans="1:16" x14ac:dyDescent="0.25">
      <c r="A2075" t="str">
        <f>UPPER(IF(AND(TimeSpend[[#This Row],[Personnel number]]&lt;&gt;"",TimeSpend[[#This Row],[Date]]&lt;&gt;""),TimeSpend[[#This Row],[Personnel number]],""))</f>
        <v/>
      </c>
      <c r="B2075" s="85" t="str">
        <f>IF(AND(TimeSpend[[#This Row],[Personnel number]]&lt;&gt;"",TimeSpend[[#This Row],[Date]]&lt;&gt;""),TEXT(TimeSpend[[#This Row],[Date]],"[$-409]yyyyMMdd"),"")</f>
        <v/>
      </c>
      <c r="C2075" s="33" t="str">
        <f>IF(AND(TimeSpend[[#This Row],[Personnel number]]&lt;&gt;"",TimeSpend[[#This Row],[Date]]&lt;&gt;""),SUBSTITUTE(TimeSpend[[#This Row],[Hours]],",","."),"")</f>
        <v/>
      </c>
      <c r="D2075" t="str">
        <f>IF(AND(TimeSpend[[#This Row],[Personnel number]]&lt;&gt;"",TimeSpend[[#This Row],[Date]]&lt;&gt;""),TimeSpend[[#This Row],[Network]],"")</f>
        <v/>
      </c>
      <c r="E2075" t="str">
        <f>IF(AND(TimeSpend[[#This Row],[Personnel number]]&lt;&gt;"",TimeSpend[[#This Row],[Date]]&lt;&gt;""),TimeSpend[[#This Row],[Network Description]],"")</f>
        <v/>
      </c>
      <c r="F2075" t="str">
        <f>IF(AND(TimeSpend[[#This Row],[Personnel number]]&lt;&gt;"",TimeSpend[[#This Row],[Date]]&lt;&gt;""),TimeSpend[[#This Row],[Activity]],"")</f>
        <v/>
      </c>
      <c r="G2075" t="str">
        <f>IF(AND(TimeSpend[[#This Row],[Personnel number]]&lt;&gt;"",TimeSpend[[#This Row],[Date]]&lt;&gt;""),TimeSpend[[#This Row],[Activity description]],"")</f>
        <v/>
      </c>
      <c r="H2075" s="36" t="str">
        <f>IF(AND(TimeSpend[[#This Row],[Personnel number]]&lt;&gt;"",TimeSpend[[#This Row],[Date]]&lt;&gt;""),TimeSpend[[#This Row],[Start Time]],"")</f>
        <v/>
      </c>
      <c r="I2075" s="36" t="str">
        <f>IF(AND(TimeSpend[[#This Row],[Personnel number]]&lt;&gt;"",TimeSpend[[#This Row],[Date]]&lt;&gt;""),TimeSpend[[#This Row],[End Time]],"")</f>
        <v/>
      </c>
      <c r="J2075" t="str">
        <f>IF(AND(TimeSpend[[#This Row],[Personnel number]]&lt;&gt;"",TimeSpend[[#This Row],[Date]]&lt;&gt;""),TimeSpend[[#This Row],[Location]],"")</f>
        <v/>
      </c>
      <c r="K2075" t="str">
        <f>IF(AND(TimeSpend[[#This Row],[Personnel number]]&lt;&gt;"",TimeSpend[[#This Row],[Date]]&lt;&gt;""),TimeSpend[[#This Row],[Task]],"")</f>
        <v/>
      </c>
      <c r="L2075" t="str">
        <f>IF(AND(TimeSpend[[#This Row],[Personnel number]]&lt;&gt;"",TimeSpend[[#This Row],[Date]]&lt;&gt;""),Utilization!$J$2,"")</f>
        <v/>
      </c>
      <c r="M2075" t="str">
        <f>IF(AND(TimeSpend[[#This Row],[Personnel number]]&lt;&gt;"",TimeSpend[[#This Row],[Date]]&lt;&gt;""),TimeSpend[[#This Row],[Employee Name]],"")</f>
        <v/>
      </c>
      <c r="N2075" t="str">
        <f t="shared" si="64"/>
        <v/>
      </c>
      <c r="O2075" t="str">
        <f t="shared" si="65"/>
        <v/>
      </c>
      <c r="P2075" t="str">
        <f>IF(D2075&lt;&gt;"",VLOOKUP(D2075,Projects!B:C,2,0),"")</f>
        <v/>
      </c>
    </row>
    <row r="2076" spans="1:16" x14ac:dyDescent="0.25">
      <c r="A2076" t="str">
        <f>UPPER(IF(AND(TimeSpend[[#This Row],[Personnel number]]&lt;&gt;"",TimeSpend[[#This Row],[Date]]&lt;&gt;""),TimeSpend[[#This Row],[Personnel number]],""))</f>
        <v/>
      </c>
      <c r="B2076" s="85" t="str">
        <f>IF(AND(TimeSpend[[#This Row],[Personnel number]]&lt;&gt;"",TimeSpend[[#This Row],[Date]]&lt;&gt;""),TEXT(TimeSpend[[#This Row],[Date]],"[$-409]yyyyMMdd"),"")</f>
        <v/>
      </c>
      <c r="C2076" s="33" t="str">
        <f>IF(AND(TimeSpend[[#This Row],[Personnel number]]&lt;&gt;"",TimeSpend[[#This Row],[Date]]&lt;&gt;""),SUBSTITUTE(TimeSpend[[#This Row],[Hours]],",","."),"")</f>
        <v/>
      </c>
      <c r="D2076" t="str">
        <f>IF(AND(TimeSpend[[#This Row],[Personnel number]]&lt;&gt;"",TimeSpend[[#This Row],[Date]]&lt;&gt;""),TimeSpend[[#This Row],[Network]],"")</f>
        <v/>
      </c>
      <c r="E2076" t="str">
        <f>IF(AND(TimeSpend[[#This Row],[Personnel number]]&lt;&gt;"",TimeSpend[[#This Row],[Date]]&lt;&gt;""),TimeSpend[[#This Row],[Network Description]],"")</f>
        <v/>
      </c>
      <c r="F2076" t="str">
        <f>IF(AND(TimeSpend[[#This Row],[Personnel number]]&lt;&gt;"",TimeSpend[[#This Row],[Date]]&lt;&gt;""),TimeSpend[[#This Row],[Activity]],"")</f>
        <v/>
      </c>
      <c r="G2076" t="str">
        <f>IF(AND(TimeSpend[[#This Row],[Personnel number]]&lt;&gt;"",TimeSpend[[#This Row],[Date]]&lt;&gt;""),TimeSpend[[#This Row],[Activity description]],"")</f>
        <v/>
      </c>
      <c r="H2076" s="36" t="str">
        <f>IF(AND(TimeSpend[[#This Row],[Personnel number]]&lt;&gt;"",TimeSpend[[#This Row],[Date]]&lt;&gt;""),TimeSpend[[#This Row],[Start Time]],"")</f>
        <v/>
      </c>
      <c r="I2076" s="36" t="str">
        <f>IF(AND(TimeSpend[[#This Row],[Personnel number]]&lt;&gt;"",TimeSpend[[#This Row],[Date]]&lt;&gt;""),TimeSpend[[#This Row],[End Time]],"")</f>
        <v/>
      </c>
      <c r="J2076" t="str">
        <f>IF(AND(TimeSpend[[#This Row],[Personnel number]]&lt;&gt;"",TimeSpend[[#This Row],[Date]]&lt;&gt;""),TimeSpend[[#This Row],[Location]],"")</f>
        <v/>
      </c>
      <c r="K2076" t="str">
        <f>IF(AND(TimeSpend[[#This Row],[Personnel number]]&lt;&gt;"",TimeSpend[[#This Row],[Date]]&lt;&gt;""),TimeSpend[[#This Row],[Task]],"")</f>
        <v/>
      </c>
      <c r="L2076" t="str">
        <f>IF(AND(TimeSpend[[#This Row],[Personnel number]]&lt;&gt;"",TimeSpend[[#This Row],[Date]]&lt;&gt;""),Utilization!$J$2,"")</f>
        <v/>
      </c>
      <c r="M2076" t="str">
        <f>IF(AND(TimeSpend[[#This Row],[Personnel number]]&lt;&gt;"",TimeSpend[[#This Row],[Date]]&lt;&gt;""),TimeSpend[[#This Row],[Employee Name]],"")</f>
        <v/>
      </c>
      <c r="N2076" t="str">
        <f t="shared" si="64"/>
        <v/>
      </c>
      <c r="O2076" t="str">
        <f t="shared" si="65"/>
        <v/>
      </c>
      <c r="P2076" t="str">
        <f>IF(D2076&lt;&gt;"",VLOOKUP(D2076,Projects!B:C,2,0),"")</f>
        <v/>
      </c>
    </row>
    <row r="2077" spans="1:16" x14ac:dyDescent="0.25">
      <c r="A2077" t="str">
        <f>UPPER(IF(AND(TimeSpend[[#This Row],[Personnel number]]&lt;&gt;"",TimeSpend[[#This Row],[Date]]&lt;&gt;""),TimeSpend[[#This Row],[Personnel number]],""))</f>
        <v/>
      </c>
      <c r="B2077" s="85" t="str">
        <f>IF(AND(TimeSpend[[#This Row],[Personnel number]]&lt;&gt;"",TimeSpend[[#This Row],[Date]]&lt;&gt;""),TEXT(TimeSpend[[#This Row],[Date]],"[$-409]yyyyMMdd"),"")</f>
        <v/>
      </c>
      <c r="C2077" s="33" t="str">
        <f>IF(AND(TimeSpend[[#This Row],[Personnel number]]&lt;&gt;"",TimeSpend[[#This Row],[Date]]&lt;&gt;""),SUBSTITUTE(TimeSpend[[#This Row],[Hours]],",","."),"")</f>
        <v/>
      </c>
      <c r="D2077" t="str">
        <f>IF(AND(TimeSpend[[#This Row],[Personnel number]]&lt;&gt;"",TimeSpend[[#This Row],[Date]]&lt;&gt;""),TimeSpend[[#This Row],[Network]],"")</f>
        <v/>
      </c>
      <c r="E2077" t="str">
        <f>IF(AND(TimeSpend[[#This Row],[Personnel number]]&lt;&gt;"",TimeSpend[[#This Row],[Date]]&lt;&gt;""),TimeSpend[[#This Row],[Network Description]],"")</f>
        <v/>
      </c>
      <c r="F2077" t="str">
        <f>IF(AND(TimeSpend[[#This Row],[Personnel number]]&lt;&gt;"",TimeSpend[[#This Row],[Date]]&lt;&gt;""),TimeSpend[[#This Row],[Activity]],"")</f>
        <v/>
      </c>
      <c r="G2077" t="str">
        <f>IF(AND(TimeSpend[[#This Row],[Personnel number]]&lt;&gt;"",TimeSpend[[#This Row],[Date]]&lt;&gt;""),TimeSpend[[#This Row],[Activity description]],"")</f>
        <v/>
      </c>
      <c r="H2077" s="36" t="str">
        <f>IF(AND(TimeSpend[[#This Row],[Personnel number]]&lt;&gt;"",TimeSpend[[#This Row],[Date]]&lt;&gt;""),TimeSpend[[#This Row],[Start Time]],"")</f>
        <v/>
      </c>
      <c r="I2077" s="36" t="str">
        <f>IF(AND(TimeSpend[[#This Row],[Personnel number]]&lt;&gt;"",TimeSpend[[#This Row],[Date]]&lt;&gt;""),TimeSpend[[#This Row],[End Time]],"")</f>
        <v/>
      </c>
      <c r="J2077" t="str">
        <f>IF(AND(TimeSpend[[#This Row],[Personnel number]]&lt;&gt;"",TimeSpend[[#This Row],[Date]]&lt;&gt;""),TimeSpend[[#This Row],[Location]],"")</f>
        <v/>
      </c>
      <c r="K2077" t="str">
        <f>IF(AND(TimeSpend[[#This Row],[Personnel number]]&lt;&gt;"",TimeSpend[[#This Row],[Date]]&lt;&gt;""),TimeSpend[[#This Row],[Task]],"")</f>
        <v/>
      </c>
      <c r="L2077" t="str">
        <f>IF(AND(TimeSpend[[#This Row],[Personnel number]]&lt;&gt;"",TimeSpend[[#This Row],[Date]]&lt;&gt;""),Utilization!$J$2,"")</f>
        <v/>
      </c>
      <c r="M2077" t="str">
        <f>IF(AND(TimeSpend[[#This Row],[Personnel number]]&lt;&gt;"",TimeSpend[[#This Row],[Date]]&lt;&gt;""),TimeSpend[[#This Row],[Employee Name]],"")</f>
        <v/>
      </c>
      <c r="N2077" t="str">
        <f t="shared" si="64"/>
        <v/>
      </c>
      <c r="O2077" t="str">
        <f t="shared" si="65"/>
        <v/>
      </c>
      <c r="P2077" t="str">
        <f>IF(D2077&lt;&gt;"",VLOOKUP(D2077,Projects!B:C,2,0),"")</f>
        <v/>
      </c>
    </row>
    <row r="2078" spans="1:16" x14ac:dyDescent="0.25">
      <c r="A2078" t="str">
        <f>UPPER(IF(AND(TimeSpend[[#This Row],[Personnel number]]&lt;&gt;"",TimeSpend[[#This Row],[Date]]&lt;&gt;""),TimeSpend[[#This Row],[Personnel number]],""))</f>
        <v/>
      </c>
      <c r="B2078" s="85" t="str">
        <f>IF(AND(TimeSpend[[#This Row],[Personnel number]]&lt;&gt;"",TimeSpend[[#This Row],[Date]]&lt;&gt;""),TEXT(TimeSpend[[#This Row],[Date]],"[$-409]yyyyMMdd"),"")</f>
        <v/>
      </c>
      <c r="C2078" s="33" t="str">
        <f>IF(AND(TimeSpend[[#This Row],[Personnel number]]&lt;&gt;"",TimeSpend[[#This Row],[Date]]&lt;&gt;""),SUBSTITUTE(TimeSpend[[#This Row],[Hours]],",","."),"")</f>
        <v/>
      </c>
      <c r="D2078" t="str">
        <f>IF(AND(TimeSpend[[#This Row],[Personnel number]]&lt;&gt;"",TimeSpend[[#This Row],[Date]]&lt;&gt;""),TimeSpend[[#This Row],[Network]],"")</f>
        <v/>
      </c>
      <c r="E2078" t="str">
        <f>IF(AND(TimeSpend[[#This Row],[Personnel number]]&lt;&gt;"",TimeSpend[[#This Row],[Date]]&lt;&gt;""),TimeSpend[[#This Row],[Network Description]],"")</f>
        <v/>
      </c>
      <c r="F2078" t="str">
        <f>IF(AND(TimeSpend[[#This Row],[Personnel number]]&lt;&gt;"",TimeSpend[[#This Row],[Date]]&lt;&gt;""),TimeSpend[[#This Row],[Activity]],"")</f>
        <v/>
      </c>
      <c r="G2078" t="str">
        <f>IF(AND(TimeSpend[[#This Row],[Personnel number]]&lt;&gt;"",TimeSpend[[#This Row],[Date]]&lt;&gt;""),TimeSpend[[#This Row],[Activity description]],"")</f>
        <v/>
      </c>
      <c r="H2078" s="36" t="str">
        <f>IF(AND(TimeSpend[[#This Row],[Personnel number]]&lt;&gt;"",TimeSpend[[#This Row],[Date]]&lt;&gt;""),TimeSpend[[#This Row],[Start Time]],"")</f>
        <v/>
      </c>
      <c r="I2078" s="36" t="str">
        <f>IF(AND(TimeSpend[[#This Row],[Personnel number]]&lt;&gt;"",TimeSpend[[#This Row],[Date]]&lt;&gt;""),TimeSpend[[#This Row],[End Time]],"")</f>
        <v/>
      </c>
      <c r="J2078" t="str">
        <f>IF(AND(TimeSpend[[#This Row],[Personnel number]]&lt;&gt;"",TimeSpend[[#This Row],[Date]]&lt;&gt;""),TimeSpend[[#This Row],[Location]],"")</f>
        <v/>
      </c>
      <c r="K2078" t="str">
        <f>IF(AND(TimeSpend[[#This Row],[Personnel number]]&lt;&gt;"",TimeSpend[[#This Row],[Date]]&lt;&gt;""),TimeSpend[[#This Row],[Task]],"")</f>
        <v/>
      </c>
      <c r="L2078" t="str">
        <f>IF(AND(TimeSpend[[#This Row],[Personnel number]]&lt;&gt;"",TimeSpend[[#This Row],[Date]]&lt;&gt;""),Utilization!$J$2,"")</f>
        <v/>
      </c>
      <c r="M2078" t="str">
        <f>IF(AND(TimeSpend[[#This Row],[Personnel number]]&lt;&gt;"",TimeSpend[[#This Row],[Date]]&lt;&gt;""),TimeSpend[[#This Row],[Employee Name]],"")</f>
        <v/>
      </c>
      <c r="N2078" t="str">
        <f t="shared" si="64"/>
        <v/>
      </c>
      <c r="O2078" t="str">
        <f t="shared" si="65"/>
        <v/>
      </c>
      <c r="P2078" t="str">
        <f>IF(D2078&lt;&gt;"",VLOOKUP(D2078,Projects!B:C,2,0),"")</f>
        <v/>
      </c>
    </row>
    <row r="2079" spans="1:16" x14ac:dyDescent="0.25">
      <c r="A2079" t="str">
        <f>UPPER(IF(AND(TimeSpend[[#This Row],[Personnel number]]&lt;&gt;"",TimeSpend[[#This Row],[Date]]&lt;&gt;""),TimeSpend[[#This Row],[Personnel number]],""))</f>
        <v/>
      </c>
      <c r="B2079" s="85" t="str">
        <f>IF(AND(TimeSpend[[#This Row],[Personnel number]]&lt;&gt;"",TimeSpend[[#This Row],[Date]]&lt;&gt;""),TEXT(TimeSpend[[#This Row],[Date]],"[$-409]yyyyMMdd"),"")</f>
        <v/>
      </c>
      <c r="C2079" s="33" t="str">
        <f>IF(AND(TimeSpend[[#This Row],[Personnel number]]&lt;&gt;"",TimeSpend[[#This Row],[Date]]&lt;&gt;""),SUBSTITUTE(TimeSpend[[#This Row],[Hours]],",","."),"")</f>
        <v/>
      </c>
      <c r="D2079" t="str">
        <f>IF(AND(TimeSpend[[#This Row],[Personnel number]]&lt;&gt;"",TimeSpend[[#This Row],[Date]]&lt;&gt;""),TimeSpend[[#This Row],[Network]],"")</f>
        <v/>
      </c>
      <c r="E2079" t="str">
        <f>IF(AND(TimeSpend[[#This Row],[Personnel number]]&lt;&gt;"",TimeSpend[[#This Row],[Date]]&lt;&gt;""),TimeSpend[[#This Row],[Network Description]],"")</f>
        <v/>
      </c>
      <c r="F2079" t="str">
        <f>IF(AND(TimeSpend[[#This Row],[Personnel number]]&lt;&gt;"",TimeSpend[[#This Row],[Date]]&lt;&gt;""),TimeSpend[[#This Row],[Activity]],"")</f>
        <v/>
      </c>
      <c r="G2079" t="str">
        <f>IF(AND(TimeSpend[[#This Row],[Personnel number]]&lt;&gt;"",TimeSpend[[#This Row],[Date]]&lt;&gt;""),TimeSpend[[#This Row],[Activity description]],"")</f>
        <v/>
      </c>
      <c r="H2079" s="36" t="str">
        <f>IF(AND(TimeSpend[[#This Row],[Personnel number]]&lt;&gt;"",TimeSpend[[#This Row],[Date]]&lt;&gt;""),TimeSpend[[#This Row],[Start Time]],"")</f>
        <v/>
      </c>
      <c r="I2079" s="36" t="str">
        <f>IF(AND(TimeSpend[[#This Row],[Personnel number]]&lt;&gt;"",TimeSpend[[#This Row],[Date]]&lt;&gt;""),TimeSpend[[#This Row],[End Time]],"")</f>
        <v/>
      </c>
      <c r="J2079" t="str">
        <f>IF(AND(TimeSpend[[#This Row],[Personnel number]]&lt;&gt;"",TimeSpend[[#This Row],[Date]]&lt;&gt;""),TimeSpend[[#This Row],[Location]],"")</f>
        <v/>
      </c>
      <c r="K2079" t="str">
        <f>IF(AND(TimeSpend[[#This Row],[Personnel number]]&lt;&gt;"",TimeSpend[[#This Row],[Date]]&lt;&gt;""),TimeSpend[[#This Row],[Task]],"")</f>
        <v/>
      </c>
      <c r="L2079" t="str">
        <f>IF(AND(TimeSpend[[#This Row],[Personnel number]]&lt;&gt;"",TimeSpend[[#This Row],[Date]]&lt;&gt;""),Utilization!$J$2,"")</f>
        <v/>
      </c>
      <c r="M2079" t="str">
        <f>IF(AND(TimeSpend[[#This Row],[Personnel number]]&lt;&gt;"",TimeSpend[[#This Row],[Date]]&lt;&gt;""),TimeSpend[[#This Row],[Employee Name]],"")</f>
        <v/>
      </c>
      <c r="N2079" t="str">
        <f t="shared" si="64"/>
        <v/>
      </c>
      <c r="O2079" t="str">
        <f t="shared" si="65"/>
        <v/>
      </c>
      <c r="P2079" t="str">
        <f>IF(D2079&lt;&gt;"",VLOOKUP(D2079,Projects!B:C,2,0),"")</f>
        <v/>
      </c>
    </row>
    <row r="2080" spans="1:16" x14ac:dyDescent="0.25">
      <c r="A2080" t="str">
        <f>UPPER(IF(AND(TimeSpend[[#This Row],[Personnel number]]&lt;&gt;"",TimeSpend[[#This Row],[Date]]&lt;&gt;""),TimeSpend[[#This Row],[Personnel number]],""))</f>
        <v/>
      </c>
      <c r="B2080" s="85" t="str">
        <f>IF(AND(TimeSpend[[#This Row],[Personnel number]]&lt;&gt;"",TimeSpend[[#This Row],[Date]]&lt;&gt;""),TEXT(TimeSpend[[#This Row],[Date]],"[$-409]yyyyMMdd"),"")</f>
        <v/>
      </c>
      <c r="C2080" s="33" t="str">
        <f>IF(AND(TimeSpend[[#This Row],[Personnel number]]&lt;&gt;"",TimeSpend[[#This Row],[Date]]&lt;&gt;""),SUBSTITUTE(TimeSpend[[#This Row],[Hours]],",","."),"")</f>
        <v/>
      </c>
      <c r="D2080" t="str">
        <f>IF(AND(TimeSpend[[#This Row],[Personnel number]]&lt;&gt;"",TimeSpend[[#This Row],[Date]]&lt;&gt;""),TimeSpend[[#This Row],[Network]],"")</f>
        <v/>
      </c>
      <c r="E2080" t="str">
        <f>IF(AND(TimeSpend[[#This Row],[Personnel number]]&lt;&gt;"",TimeSpend[[#This Row],[Date]]&lt;&gt;""),TimeSpend[[#This Row],[Network Description]],"")</f>
        <v/>
      </c>
      <c r="F2080" t="str">
        <f>IF(AND(TimeSpend[[#This Row],[Personnel number]]&lt;&gt;"",TimeSpend[[#This Row],[Date]]&lt;&gt;""),TimeSpend[[#This Row],[Activity]],"")</f>
        <v/>
      </c>
      <c r="G2080" t="str">
        <f>IF(AND(TimeSpend[[#This Row],[Personnel number]]&lt;&gt;"",TimeSpend[[#This Row],[Date]]&lt;&gt;""),TimeSpend[[#This Row],[Activity description]],"")</f>
        <v/>
      </c>
      <c r="H2080" s="36" t="str">
        <f>IF(AND(TimeSpend[[#This Row],[Personnel number]]&lt;&gt;"",TimeSpend[[#This Row],[Date]]&lt;&gt;""),TimeSpend[[#This Row],[Start Time]],"")</f>
        <v/>
      </c>
      <c r="I2080" s="36" t="str">
        <f>IF(AND(TimeSpend[[#This Row],[Personnel number]]&lt;&gt;"",TimeSpend[[#This Row],[Date]]&lt;&gt;""),TimeSpend[[#This Row],[End Time]],"")</f>
        <v/>
      </c>
      <c r="J2080" t="str">
        <f>IF(AND(TimeSpend[[#This Row],[Personnel number]]&lt;&gt;"",TimeSpend[[#This Row],[Date]]&lt;&gt;""),TimeSpend[[#This Row],[Location]],"")</f>
        <v/>
      </c>
      <c r="K2080" t="str">
        <f>IF(AND(TimeSpend[[#This Row],[Personnel number]]&lt;&gt;"",TimeSpend[[#This Row],[Date]]&lt;&gt;""),TimeSpend[[#This Row],[Task]],"")</f>
        <v/>
      </c>
      <c r="L2080" t="str">
        <f>IF(AND(TimeSpend[[#This Row],[Personnel number]]&lt;&gt;"",TimeSpend[[#This Row],[Date]]&lt;&gt;""),Utilization!$J$2,"")</f>
        <v/>
      </c>
      <c r="M2080" t="str">
        <f>IF(AND(TimeSpend[[#This Row],[Personnel number]]&lt;&gt;"",TimeSpend[[#This Row],[Date]]&lt;&gt;""),TimeSpend[[#This Row],[Employee Name]],"")</f>
        <v/>
      </c>
      <c r="N2080" t="str">
        <f t="shared" si="64"/>
        <v/>
      </c>
      <c r="O2080" t="str">
        <f t="shared" si="65"/>
        <v/>
      </c>
      <c r="P2080" t="str">
        <f>IF(D2080&lt;&gt;"",VLOOKUP(D2080,Projects!B:C,2,0),"")</f>
        <v/>
      </c>
    </row>
    <row r="2081" spans="1:16" x14ac:dyDescent="0.25">
      <c r="A2081" t="str">
        <f>UPPER(IF(AND(TimeSpend[[#This Row],[Personnel number]]&lt;&gt;"",TimeSpend[[#This Row],[Date]]&lt;&gt;""),TimeSpend[[#This Row],[Personnel number]],""))</f>
        <v/>
      </c>
      <c r="B2081" s="85" t="str">
        <f>IF(AND(TimeSpend[[#This Row],[Personnel number]]&lt;&gt;"",TimeSpend[[#This Row],[Date]]&lt;&gt;""),TEXT(TimeSpend[[#This Row],[Date]],"[$-409]yyyyMMdd"),"")</f>
        <v/>
      </c>
      <c r="C2081" s="33" t="str">
        <f>IF(AND(TimeSpend[[#This Row],[Personnel number]]&lt;&gt;"",TimeSpend[[#This Row],[Date]]&lt;&gt;""),SUBSTITUTE(TimeSpend[[#This Row],[Hours]],",","."),"")</f>
        <v/>
      </c>
      <c r="D2081" t="str">
        <f>IF(AND(TimeSpend[[#This Row],[Personnel number]]&lt;&gt;"",TimeSpend[[#This Row],[Date]]&lt;&gt;""),TimeSpend[[#This Row],[Network]],"")</f>
        <v/>
      </c>
      <c r="E2081" t="str">
        <f>IF(AND(TimeSpend[[#This Row],[Personnel number]]&lt;&gt;"",TimeSpend[[#This Row],[Date]]&lt;&gt;""),TimeSpend[[#This Row],[Network Description]],"")</f>
        <v/>
      </c>
      <c r="F2081" t="str">
        <f>IF(AND(TimeSpend[[#This Row],[Personnel number]]&lt;&gt;"",TimeSpend[[#This Row],[Date]]&lt;&gt;""),TimeSpend[[#This Row],[Activity]],"")</f>
        <v/>
      </c>
      <c r="G2081" t="str">
        <f>IF(AND(TimeSpend[[#This Row],[Personnel number]]&lt;&gt;"",TimeSpend[[#This Row],[Date]]&lt;&gt;""),TimeSpend[[#This Row],[Activity description]],"")</f>
        <v/>
      </c>
      <c r="H2081" s="36" t="str">
        <f>IF(AND(TimeSpend[[#This Row],[Personnel number]]&lt;&gt;"",TimeSpend[[#This Row],[Date]]&lt;&gt;""),TimeSpend[[#This Row],[Start Time]],"")</f>
        <v/>
      </c>
      <c r="I2081" s="36" t="str">
        <f>IF(AND(TimeSpend[[#This Row],[Personnel number]]&lt;&gt;"",TimeSpend[[#This Row],[Date]]&lt;&gt;""),TimeSpend[[#This Row],[End Time]],"")</f>
        <v/>
      </c>
      <c r="J2081" t="str">
        <f>IF(AND(TimeSpend[[#This Row],[Personnel number]]&lt;&gt;"",TimeSpend[[#This Row],[Date]]&lt;&gt;""),TimeSpend[[#This Row],[Location]],"")</f>
        <v/>
      </c>
      <c r="K2081" t="str">
        <f>IF(AND(TimeSpend[[#This Row],[Personnel number]]&lt;&gt;"",TimeSpend[[#This Row],[Date]]&lt;&gt;""),TimeSpend[[#This Row],[Task]],"")</f>
        <v/>
      </c>
      <c r="L2081" t="str">
        <f>IF(AND(TimeSpend[[#This Row],[Personnel number]]&lt;&gt;"",TimeSpend[[#This Row],[Date]]&lt;&gt;""),Utilization!$J$2,"")</f>
        <v/>
      </c>
      <c r="M2081" t="str">
        <f>IF(AND(TimeSpend[[#This Row],[Personnel number]]&lt;&gt;"",TimeSpend[[#This Row],[Date]]&lt;&gt;""),TimeSpend[[#This Row],[Employee Name]],"")</f>
        <v/>
      </c>
      <c r="N2081" t="str">
        <f t="shared" si="64"/>
        <v/>
      </c>
      <c r="O2081" t="str">
        <f t="shared" si="65"/>
        <v/>
      </c>
      <c r="P2081" t="str">
        <f>IF(D2081&lt;&gt;"",VLOOKUP(D2081,Projects!B:C,2,0),"")</f>
        <v/>
      </c>
    </row>
    <row r="2082" spans="1:16" x14ac:dyDescent="0.25">
      <c r="A2082" t="str">
        <f>UPPER(IF(AND(TimeSpend[[#This Row],[Personnel number]]&lt;&gt;"",TimeSpend[[#This Row],[Date]]&lt;&gt;""),TimeSpend[[#This Row],[Personnel number]],""))</f>
        <v/>
      </c>
      <c r="B2082" s="85" t="str">
        <f>IF(AND(TimeSpend[[#This Row],[Personnel number]]&lt;&gt;"",TimeSpend[[#This Row],[Date]]&lt;&gt;""),TEXT(TimeSpend[[#This Row],[Date]],"[$-409]yyyyMMdd"),"")</f>
        <v/>
      </c>
      <c r="C2082" s="33" t="str">
        <f>IF(AND(TimeSpend[[#This Row],[Personnel number]]&lt;&gt;"",TimeSpend[[#This Row],[Date]]&lt;&gt;""),SUBSTITUTE(TimeSpend[[#This Row],[Hours]],",","."),"")</f>
        <v/>
      </c>
      <c r="D2082" t="str">
        <f>IF(AND(TimeSpend[[#This Row],[Personnel number]]&lt;&gt;"",TimeSpend[[#This Row],[Date]]&lt;&gt;""),TimeSpend[[#This Row],[Network]],"")</f>
        <v/>
      </c>
      <c r="E2082" t="str">
        <f>IF(AND(TimeSpend[[#This Row],[Personnel number]]&lt;&gt;"",TimeSpend[[#This Row],[Date]]&lt;&gt;""),TimeSpend[[#This Row],[Network Description]],"")</f>
        <v/>
      </c>
      <c r="F2082" t="str">
        <f>IF(AND(TimeSpend[[#This Row],[Personnel number]]&lt;&gt;"",TimeSpend[[#This Row],[Date]]&lt;&gt;""),TimeSpend[[#This Row],[Activity]],"")</f>
        <v/>
      </c>
      <c r="G2082" t="str">
        <f>IF(AND(TimeSpend[[#This Row],[Personnel number]]&lt;&gt;"",TimeSpend[[#This Row],[Date]]&lt;&gt;""),TimeSpend[[#This Row],[Activity description]],"")</f>
        <v/>
      </c>
      <c r="H2082" s="36" t="str">
        <f>IF(AND(TimeSpend[[#This Row],[Personnel number]]&lt;&gt;"",TimeSpend[[#This Row],[Date]]&lt;&gt;""),TimeSpend[[#This Row],[Start Time]],"")</f>
        <v/>
      </c>
      <c r="I2082" s="36" t="str">
        <f>IF(AND(TimeSpend[[#This Row],[Personnel number]]&lt;&gt;"",TimeSpend[[#This Row],[Date]]&lt;&gt;""),TimeSpend[[#This Row],[End Time]],"")</f>
        <v/>
      </c>
      <c r="J2082" t="str">
        <f>IF(AND(TimeSpend[[#This Row],[Personnel number]]&lt;&gt;"",TimeSpend[[#This Row],[Date]]&lt;&gt;""),TimeSpend[[#This Row],[Location]],"")</f>
        <v/>
      </c>
      <c r="K2082" t="str">
        <f>IF(AND(TimeSpend[[#This Row],[Personnel number]]&lt;&gt;"",TimeSpend[[#This Row],[Date]]&lt;&gt;""),TimeSpend[[#This Row],[Task]],"")</f>
        <v/>
      </c>
      <c r="L2082" t="str">
        <f>IF(AND(TimeSpend[[#This Row],[Personnel number]]&lt;&gt;"",TimeSpend[[#This Row],[Date]]&lt;&gt;""),Utilization!$J$2,"")</f>
        <v/>
      </c>
      <c r="M2082" t="str">
        <f>IF(AND(TimeSpend[[#This Row],[Personnel number]]&lt;&gt;"",TimeSpend[[#This Row],[Date]]&lt;&gt;""),TimeSpend[[#This Row],[Employee Name]],"")</f>
        <v/>
      </c>
      <c r="N2082" t="str">
        <f t="shared" si="64"/>
        <v/>
      </c>
      <c r="O2082" t="str">
        <f t="shared" si="65"/>
        <v/>
      </c>
      <c r="P2082" t="str">
        <f>IF(D2082&lt;&gt;"",VLOOKUP(D2082,Projects!B:C,2,0),"")</f>
        <v/>
      </c>
    </row>
    <row r="2083" spans="1:16" x14ac:dyDescent="0.25">
      <c r="A2083" t="str">
        <f>UPPER(IF(AND(TimeSpend[[#This Row],[Personnel number]]&lt;&gt;"",TimeSpend[[#This Row],[Date]]&lt;&gt;""),TimeSpend[[#This Row],[Personnel number]],""))</f>
        <v/>
      </c>
      <c r="B2083" s="85" t="str">
        <f>IF(AND(TimeSpend[[#This Row],[Personnel number]]&lt;&gt;"",TimeSpend[[#This Row],[Date]]&lt;&gt;""),TEXT(TimeSpend[[#This Row],[Date]],"[$-409]yyyyMMdd"),"")</f>
        <v/>
      </c>
      <c r="C2083" s="33" t="str">
        <f>IF(AND(TimeSpend[[#This Row],[Personnel number]]&lt;&gt;"",TimeSpend[[#This Row],[Date]]&lt;&gt;""),SUBSTITUTE(TimeSpend[[#This Row],[Hours]],",","."),"")</f>
        <v/>
      </c>
      <c r="D2083" t="str">
        <f>IF(AND(TimeSpend[[#This Row],[Personnel number]]&lt;&gt;"",TimeSpend[[#This Row],[Date]]&lt;&gt;""),TimeSpend[[#This Row],[Network]],"")</f>
        <v/>
      </c>
      <c r="E2083" t="str">
        <f>IF(AND(TimeSpend[[#This Row],[Personnel number]]&lt;&gt;"",TimeSpend[[#This Row],[Date]]&lt;&gt;""),TimeSpend[[#This Row],[Network Description]],"")</f>
        <v/>
      </c>
      <c r="F2083" t="str">
        <f>IF(AND(TimeSpend[[#This Row],[Personnel number]]&lt;&gt;"",TimeSpend[[#This Row],[Date]]&lt;&gt;""),TimeSpend[[#This Row],[Activity]],"")</f>
        <v/>
      </c>
      <c r="G2083" t="str">
        <f>IF(AND(TimeSpend[[#This Row],[Personnel number]]&lt;&gt;"",TimeSpend[[#This Row],[Date]]&lt;&gt;""),TimeSpend[[#This Row],[Activity description]],"")</f>
        <v/>
      </c>
      <c r="H2083" s="36" t="str">
        <f>IF(AND(TimeSpend[[#This Row],[Personnel number]]&lt;&gt;"",TimeSpend[[#This Row],[Date]]&lt;&gt;""),TimeSpend[[#This Row],[Start Time]],"")</f>
        <v/>
      </c>
      <c r="I2083" s="36" t="str">
        <f>IF(AND(TimeSpend[[#This Row],[Personnel number]]&lt;&gt;"",TimeSpend[[#This Row],[Date]]&lt;&gt;""),TimeSpend[[#This Row],[End Time]],"")</f>
        <v/>
      </c>
      <c r="J2083" t="str">
        <f>IF(AND(TimeSpend[[#This Row],[Personnel number]]&lt;&gt;"",TimeSpend[[#This Row],[Date]]&lt;&gt;""),TimeSpend[[#This Row],[Location]],"")</f>
        <v/>
      </c>
      <c r="K2083" t="str">
        <f>IF(AND(TimeSpend[[#This Row],[Personnel number]]&lt;&gt;"",TimeSpend[[#This Row],[Date]]&lt;&gt;""),TimeSpend[[#This Row],[Task]],"")</f>
        <v/>
      </c>
      <c r="L2083" t="str">
        <f>IF(AND(TimeSpend[[#This Row],[Personnel number]]&lt;&gt;"",TimeSpend[[#This Row],[Date]]&lt;&gt;""),Utilization!$J$2,"")</f>
        <v/>
      </c>
      <c r="M2083" t="str">
        <f>IF(AND(TimeSpend[[#This Row],[Personnel number]]&lt;&gt;"",TimeSpend[[#This Row],[Date]]&lt;&gt;""),TimeSpend[[#This Row],[Employee Name]],"")</f>
        <v/>
      </c>
      <c r="N2083" t="str">
        <f t="shared" si="64"/>
        <v/>
      </c>
      <c r="O2083" t="str">
        <f t="shared" si="65"/>
        <v/>
      </c>
      <c r="P2083" t="str">
        <f>IF(D2083&lt;&gt;"",VLOOKUP(D2083,Projects!B:C,2,0),"")</f>
        <v/>
      </c>
    </row>
    <row r="2084" spans="1:16" x14ac:dyDescent="0.25">
      <c r="A2084" t="str">
        <f>UPPER(IF(AND(TimeSpend[[#This Row],[Personnel number]]&lt;&gt;"",TimeSpend[[#This Row],[Date]]&lt;&gt;""),TimeSpend[[#This Row],[Personnel number]],""))</f>
        <v/>
      </c>
      <c r="B2084" s="85" t="str">
        <f>IF(AND(TimeSpend[[#This Row],[Personnel number]]&lt;&gt;"",TimeSpend[[#This Row],[Date]]&lt;&gt;""),TEXT(TimeSpend[[#This Row],[Date]],"[$-409]yyyyMMdd"),"")</f>
        <v/>
      </c>
      <c r="C2084" s="33" t="str">
        <f>IF(AND(TimeSpend[[#This Row],[Personnel number]]&lt;&gt;"",TimeSpend[[#This Row],[Date]]&lt;&gt;""),SUBSTITUTE(TimeSpend[[#This Row],[Hours]],",","."),"")</f>
        <v/>
      </c>
      <c r="D2084" t="str">
        <f>IF(AND(TimeSpend[[#This Row],[Personnel number]]&lt;&gt;"",TimeSpend[[#This Row],[Date]]&lt;&gt;""),TimeSpend[[#This Row],[Network]],"")</f>
        <v/>
      </c>
      <c r="E2084" t="str">
        <f>IF(AND(TimeSpend[[#This Row],[Personnel number]]&lt;&gt;"",TimeSpend[[#This Row],[Date]]&lt;&gt;""),TimeSpend[[#This Row],[Network Description]],"")</f>
        <v/>
      </c>
      <c r="F2084" t="str">
        <f>IF(AND(TimeSpend[[#This Row],[Personnel number]]&lt;&gt;"",TimeSpend[[#This Row],[Date]]&lt;&gt;""),TimeSpend[[#This Row],[Activity]],"")</f>
        <v/>
      </c>
      <c r="G2084" t="str">
        <f>IF(AND(TimeSpend[[#This Row],[Personnel number]]&lt;&gt;"",TimeSpend[[#This Row],[Date]]&lt;&gt;""),TimeSpend[[#This Row],[Activity description]],"")</f>
        <v/>
      </c>
      <c r="H2084" s="36" t="str">
        <f>IF(AND(TimeSpend[[#This Row],[Personnel number]]&lt;&gt;"",TimeSpend[[#This Row],[Date]]&lt;&gt;""),TimeSpend[[#This Row],[Start Time]],"")</f>
        <v/>
      </c>
      <c r="I2084" s="36" t="str">
        <f>IF(AND(TimeSpend[[#This Row],[Personnel number]]&lt;&gt;"",TimeSpend[[#This Row],[Date]]&lt;&gt;""),TimeSpend[[#This Row],[End Time]],"")</f>
        <v/>
      </c>
      <c r="J2084" t="str">
        <f>IF(AND(TimeSpend[[#This Row],[Personnel number]]&lt;&gt;"",TimeSpend[[#This Row],[Date]]&lt;&gt;""),TimeSpend[[#This Row],[Location]],"")</f>
        <v/>
      </c>
      <c r="K2084" t="str">
        <f>IF(AND(TimeSpend[[#This Row],[Personnel number]]&lt;&gt;"",TimeSpend[[#This Row],[Date]]&lt;&gt;""),TimeSpend[[#This Row],[Task]],"")</f>
        <v/>
      </c>
      <c r="L2084" t="str">
        <f>IF(AND(TimeSpend[[#This Row],[Personnel number]]&lt;&gt;"",TimeSpend[[#This Row],[Date]]&lt;&gt;""),Utilization!$J$2,"")</f>
        <v/>
      </c>
      <c r="M2084" t="str">
        <f>IF(AND(TimeSpend[[#This Row],[Personnel number]]&lt;&gt;"",TimeSpend[[#This Row],[Date]]&lt;&gt;""),TimeSpend[[#This Row],[Employee Name]],"")</f>
        <v/>
      </c>
      <c r="N2084" t="str">
        <f t="shared" si="64"/>
        <v/>
      </c>
      <c r="O2084" t="str">
        <f t="shared" si="65"/>
        <v/>
      </c>
      <c r="P2084" t="str">
        <f>IF(D2084&lt;&gt;"",VLOOKUP(D2084,Projects!B:C,2,0),"")</f>
        <v/>
      </c>
    </row>
    <row r="2085" spans="1:16" x14ac:dyDescent="0.25">
      <c r="A2085" t="str">
        <f>UPPER(IF(AND(TimeSpend[[#This Row],[Personnel number]]&lt;&gt;"",TimeSpend[[#This Row],[Date]]&lt;&gt;""),TimeSpend[[#This Row],[Personnel number]],""))</f>
        <v/>
      </c>
      <c r="B2085" s="85" t="str">
        <f>IF(AND(TimeSpend[[#This Row],[Personnel number]]&lt;&gt;"",TimeSpend[[#This Row],[Date]]&lt;&gt;""),TEXT(TimeSpend[[#This Row],[Date]],"[$-409]yyyyMMdd"),"")</f>
        <v/>
      </c>
      <c r="C2085" s="33" t="str">
        <f>IF(AND(TimeSpend[[#This Row],[Personnel number]]&lt;&gt;"",TimeSpend[[#This Row],[Date]]&lt;&gt;""),SUBSTITUTE(TimeSpend[[#This Row],[Hours]],",","."),"")</f>
        <v/>
      </c>
      <c r="D2085" t="str">
        <f>IF(AND(TimeSpend[[#This Row],[Personnel number]]&lt;&gt;"",TimeSpend[[#This Row],[Date]]&lt;&gt;""),TimeSpend[[#This Row],[Network]],"")</f>
        <v/>
      </c>
      <c r="E2085" t="str">
        <f>IF(AND(TimeSpend[[#This Row],[Personnel number]]&lt;&gt;"",TimeSpend[[#This Row],[Date]]&lt;&gt;""),TimeSpend[[#This Row],[Network Description]],"")</f>
        <v/>
      </c>
      <c r="F2085" t="str">
        <f>IF(AND(TimeSpend[[#This Row],[Personnel number]]&lt;&gt;"",TimeSpend[[#This Row],[Date]]&lt;&gt;""),TimeSpend[[#This Row],[Activity]],"")</f>
        <v/>
      </c>
      <c r="G2085" t="str">
        <f>IF(AND(TimeSpend[[#This Row],[Personnel number]]&lt;&gt;"",TimeSpend[[#This Row],[Date]]&lt;&gt;""),TimeSpend[[#This Row],[Activity description]],"")</f>
        <v/>
      </c>
      <c r="H2085" s="36" t="str">
        <f>IF(AND(TimeSpend[[#This Row],[Personnel number]]&lt;&gt;"",TimeSpend[[#This Row],[Date]]&lt;&gt;""),TimeSpend[[#This Row],[Start Time]],"")</f>
        <v/>
      </c>
      <c r="I2085" s="36" t="str">
        <f>IF(AND(TimeSpend[[#This Row],[Personnel number]]&lt;&gt;"",TimeSpend[[#This Row],[Date]]&lt;&gt;""),TimeSpend[[#This Row],[End Time]],"")</f>
        <v/>
      </c>
      <c r="J2085" t="str">
        <f>IF(AND(TimeSpend[[#This Row],[Personnel number]]&lt;&gt;"",TimeSpend[[#This Row],[Date]]&lt;&gt;""),TimeSpend[[#This Row],[Location]],"")</f>
        <v/>
      </c>
      <c r="K2085" t="str">
        <f>IF(AND(TimeSpend[[#This Row],[Personnel number]]&lt;&gt;"",TimeSpend[[#This Row],[Date]]&lt;&gt;""),TimeSpend[[#This Row],[Task]],"")</f>
        <v/>
      </c>
      <c r="L2085" t="str">
        <f>IF(AND(TimeSpend[[#This Row],[Personnel number]]&lt;&gt;"",TimeSpend[[#This Row],[Date]]&lt;&gt;""),Utilization!$J$2,"")</f>
        <v/>
      </c>
      <c r="M2085" t="str">
        <f>IF(AND(TimeSpend[[#This Row],[Personnel number]]&lt;&gt;"",TimeSpend[[#This Row],[Date]]&lt;&gt;""),TimeSpend[[#This Row],[Employee Name]],"")</f>
        <v/>
      </c>
      <c r="N2085" t="str">
        <f t="shared" si="64"/>
        <v/>
      </c>
      <c r="O2085" t="str">
        <f t="shared" si="65"/>
        <v/>
      </c>
      <c r="P2085" t="str">
        <f>IF(D2085&lt;&gt;"",VLOOKUP(D2085,Projects!B:C,2,0),"")</f>
        <v/>
      </c>
    </row>
    <row r="2086" spans="1:16" x14ac:dyDescent="0.25">
      <c r="A2086" t="str">
        <f>UPPER(IF(AND(TimeSpend[[#This Row],[Personnel number]]&lt;&gt;"",TimeSpend[[#This Row],[Date]]&lt;&gt;""),TimeSpend[[#This Row],[Personnel number]],""))</f>
        <v/>
      </c>
      <c r="B2086" s="85" t="str">
        <f>IF(AND(TimeSpend[[#This Row],[Personnel number]]&lt;&gt;"",TimeSpend[[#This Row],[Date]]&lt;&gt;""),TEXT(TimeSpend[[#This Row],[Date]],"[$-409]yyyyMMdd"),"")</f>
        <v/>
      </c>
      <c r="C2086" s="33" t="str">
        <f>IF(AND(TimeSpend[[#This Row],[Personnel number]]&lt;&gt;"",TimeSpend[[#This Row],[Date]]&lt;&gt;""),SUBSTITUTE(TimeSpend[[#This Row],[Hours]],",","."),"")</f>
        <v/>
      </c>
      <c r="D2086" t="str">
        <f>IF(AND(TimeSpend[[#This Row],[Personnel number]]&lt;&gt;"",TimeSpend[[#This Row],[Date]]&lt;&gt;""),TimeSpend[[#This Row],[Network]],"")</f>
        <v/>
      </c>
      <c r="E2086" t="str">
        <f>IF(AND(TimeSpend[[#This Row],[Personnel number]]&lt;&gt;"",TimeSpend[[#This Row],[Date]]&lt;&gt;""),TimeSpend[[#This Row],[Network Description]],"")</f>
        <v/>
      </c>
      <c r="F2086" t="str">
        <f>IF(AND(TimeSpend[[#This Row],[Personnel number]]&lt;&gt;"",TimeSpend[[#This Row],[Date]]&lt;&gt;""),TimeSpend[[#This Row],[Activity]],"")</f>
        <v/>
      </c>
      <c r="G2086" t="str">
        <f>IF(AND(TimeSpend[[#This Row],[Personnel number]]&lt;&gt;"",TimeSpend[[#This Row],[Date]]&lt;&gt;""),TimeSpend[[#This Row],[Activity description]],"")</f>
        <v/>
      </c>
      <c r="H2086" s="36" t="str">
        <f>IF(AND(TimeSpend[[#This Row],[Personnel number]]&lt;&gt;"",TimeSpend[[#This Row],[Date]]&lt;&gt;""),TimeSpend[[#This Row],[Start Time]],"")</f>
        <v/>
      </c>
      <c r="I2086" s="36" t="str">
        <f>IF(AND(TimeSpend[[#This Row],[Personnel number]]&lt;&gt;"",TimeSpend[[#This Row],[Date]]&lt;&gt;""),TimeSpend[[#This Row],[End Time]],"")</f>
        <v/>
      </c>
      <c r="J2086" t="str">
        <f>IF(AND(TimeSpend[[#This Row],[Personnel number]]&lt;&gt;"",TimeSpend[[#This Row],[Date]]&lt;&gt;""),TimeSpend[[#This Row],[Location]],"")</f>
        <v/>
      </c>
      <c r="K2086" t="str">
        <f>IF(AND(TimeSpend[[#This Row],[Personnel number]]&lt;&gt;"",TimeSpend[[#This Row],[Date]]&lt;&gt;""),TimeSpend[[#This Row],[Task]],"")</f>
        <v/>
      </c>
      <c r="L2086" t="str">
        <f>IF(AND(TimeSpend[[#This Row],[Personnel number]]&lt;&gt;"",TimeSpend[[#This Row],[Date]]&lt;&gt;""),Utilization!$J$2,"")</f>
        <v/>
      </c>
      <c r="M2086" t="str">
        <f>IF(AND(TimeSpend[[#This Row],[Personnel number]]&lt;&gt;"",TimeSpend[[#This Row],[Date]]&lt;&gt;""),TimeSpend[[#This Row],[Employee Name]],"")</f>
        <v/>
      </c>
      <c r="N2086" t="str">
        <f t="shared" si="64"/>
        <v/>
      </c>
      <c r="O2086" t="str">
        <f t="shared" si="65"/>
        <v/>
      </c>
      <c r="P2086" t="str">
        <f>IF(D2086&lt;&gt;"",VLOOKUP(D2086,Projects!B:C,2,0),"")</f>
        <v/>
      </c>
    </row>
    <row r="2087" spans="1:16" x14ac:dyDescent="0.25">
      <c r="A2087" t="str">
        <f>UPPER(IF(AND(TimeSpend[[#This Row],[Personnel number]]&lt;&gt;"",TimeSpend[[#This Row],[Date]]&lt;&gt;""),TimeSpend[[#This Row],[Personnel number]],""))</f>
        <v/>
      </c>
      <c r="B2087" s="85" t="str">
        <f>IF(AND(TimeSpend[[#This Row],[Personnel number]]&lt;&gt;"",TimeSpend[[#This Row],[Date]]&lt;&gt;""),TEXT(TimeSpend[[#This Row],[Date]],"[$-409]yyyyMMdd"),"")</f>
        <v/>
      </c>
      <c r="C2087" s="33" t="str">
        <f>IF(AND(TimeSpend[[#This Row],[Personnel number]]&lt;&gt;"",TimeSpend[[#This Row],[Date]]&lt;&gt;""),SUBSTITUTE(TimeSpend[[#This Row],[Hours]],",","."),"")</f>
        <v/>
      </c>
      <c r="D2087" t="str">
        <f>IF(AND(TimeSpend[[#This Row],[Personnel number]]&lt;&gt;"",TimeSpend[[#This Row],[Date]]&lt;&gt;""),TimeSpend[[#This Row],[Network]],"")</f>
        <v/>
      </c>
      <c r="E2087" t="str">
        <f>IF(AND(TimeSpend[[#This Row],[Personnel number]]&lt;&gt;"",TimeSpend[[#This Row],[Date]]&lt;&gt;""),TimeSpend[[#This Row],[Network Description]],"")</f>
        <v/>
      </c>
      <c r="F2087" t="str">
        <f>IF(AND(TimeSpend[[#This Row],[Personnel number]]&lt;&gt;"",TimeSpend[[#This Row],[Date]]&lt;&gt;""),TimeSpend[[#This Row],[Activity]],"")</f>
        <v/>
      </c>
      <c r="G2087" t="str">
        <f>IF(AND(TimeSpend[[#This Row],[Personnel number]]&lt;&gt;"",TimeSpend[[#This Row],[Date]]&lt;&gt;""),TimeSpend[[#This Row],[Activity description]],"")</f>
        <v/>
      </c>
      <c r="H2087" s="36" t="str">
        <f>IF(AND(TimeSpend[[#This Row],[Personnel number]]&lt;&gt;"",TimeSpend[[#This Row],[Date]]&lt;&gt;""),TimeSpend[[#This Row],[Start Time]],"")</f>
        <v/>
      </c>
      <c r="I2087" s="36" t="str">
        <f>IF(AND(TimeSpend[[#This Row],[Personnel number]]&lt;&gt;"",TimeSpend[[#This Row],[Date]]&lt;&gt;""),TimeSpend[[#This Row],[End Time]],"")</f>
        <v/>
      </c>
      <c r="J2087" t="str">
        <f>IF(AND(TimeSpend[[#This Row],[Personnel number]]&lt;&gt;"",TimeSpend[[#This Row],[Date]]&lt;&gt;""),TimeSpend[[#This Row],[Location]],"")</f>
        <v/>
      </c>
      <c r="K2087" t="str">
        <f>IF(AND(TimeSpend[[#This Row],[Personnel number]]&lt;&gt;"",TimeSpend[[#This Row],[Date]]&lt;&gt;""),TimeSpend[[#This Row],[Task]],"")</f>
        <v/>
      </c>
      <c r="L2087" t="str">
        <f>IF(AND(TimeSpend[[#This Row],[Personnel number]]&lt;&gt;"",TimeSpend[[#This Row],[Date]]&lt;&gt;""),Utilization!$J$2,"")</f>
        <v/>
      </c>
      <c r="M2087" t="str">
        <f>IF(AND(TimeSpend[[#This Row],[Personnel number]]&lt;&gt;"",TimeSpend[[#This Row],[Date]]&lt;&gt;""),TimeSpend[[#This Row],[Employee Name]],"")</f>
        <v/>
      </c>
      <c r="N2087" t="str">
        <f t="shared" si="64"/>
        <v/>
      </c>
      <c r="O2087" t="str">
        <f t="shared" si="65"/>
        <v/>
      </c>
      <c r="P2087" t="str">
        <f>IF(D2087&lt;&gt;"",VLOOKUP(D2087,Projects!B:C,2,0),"")</f>
        <v/>
      </c>
    </row>
    <row r="2088" spans="1:16" x14ac:dyDescent="0.25">
      <c r="A2088" t="str">
        <f>UPPER(IF(AND(TimeSpend[[#This Row],[Personnel number]]&lt;&gt;"",TimeSpend[[#This Row],[Date]]&lt;&gt;""),TimeSpend[[#This Row],[Personnel number]],""))</f>
        <v/>
      </c>
      <c r="B2088" s="85" t="str">
        <f>IF(AND(TimeSpend[[#This Row],[Personnel number]]&lt;&gt;"",TimeSpend[[#This Row],[Date]]&lt;&gt;""),TEXT(TimeSpend[[#This Row],[Date]],"[$-409]yyyyMMdd"),"")</f>
        <v/>
      </c>
      <c r="C2088" s="33" t="str">
        <f>IF(AND(TimeSpend[[#This Row],[Personnel number]]&lt;&gt;"",TimeSpend[[#This Row],[Date]]&lt;&gt;""),SUBSTITUTE(TimeSpend[[#This Row],[Hours]],",","."),"")</f>
        <v/>
      </c>
      <c r="D2088" t="str">
        <f>IF(AND(TimeSpend[[#This Row],[Personnel number]]&lt;&gt;"",TimeSpend[[#This Row],[Date]]&lt;&gt;""),TimeSpend[[#This Row],[Network]],"")</f>
        <v/>
      </c>
      <c r="E2088" t="str">
        <f>IF(AND(TimeSpend[[#This Row],[Personnel number]]&lt;&gt;"",TimeSpend[[#This Row],[Date]]&lt;&gt;""),TimeSpend[[#This Row],[Network Description]],"")</f>
        <v/>
      </c>
      <c r="F2088" t="str">
        <f>IF(AND(TimeSpend[[#This Row],[Personnel number]]&lt;&gt;"",TimeSpend[[#This Row],[Date]]&lt;&gt;""),TimeSpend[[#This Row],[Activity]],"")</f>
        <v/>
      </c>
      <c r="G2088" t="str">
        <f>IF(AND(TimeSpend[[#This Row],[Personnel number]]&lt;&gt;"",TimeSpend[[#This Row],[Date]]&lt;&gt;""),TimeSpend[[#This Row],[Activity description]],"")</f>
        <v/>
      </c>
      <c r="H2088" s="36" t="str">
        <f>IF(AND(TimeSpend[[#This Row],[Personnel number]]&lt;&gt;"",TimeSpend[[#This Row],[Date]]&lt;&gt;""),TimeSpend[[#This Row],[Start Time]],"")</f>
        <v/>
      </c>
      <c r="I2088" s="36" t="str">
        <f>IF(AND(TimeSpend[[#This Row],[Personnel number]]&lt;&gt;"",TimeSpend[[#This Row],[Date]]&lt;&gt;""),TimeSpend[[#This Row],[End Time]],"")</f>
        <v/>
      </c>
      <c r="J2088" t="str">
        <f>IF(AND(TimeSpend[[#This Row],[Personnel number]]&lt;&gt;"",TimeSpend[[#This Row],[Date]]&lt;&gt;""),TimeSpend[[#This Row],[Location]],"")</f>
        <v/>
      </c>
      <c r="K2088" t="str">
        <f>IF(AND(TimeSpend[[#This Row],[Personnel number]]&lt;&gt;"",TimeSpend[[#This Row],[Date]]&lt;&gt;""),TimeSpend[[#This Row],[Task]],"")</f>
        <v/>
      </c>
      <c r="L2088" t="str">
        <f>IF(AND(TimeSpend[[#This Row],[Personnel number]]&lt;&gt;"",TimeSpend[[#This Row],[Date]]&lt;&gt;""),Utilization!$J$2,"")</f>
        <v/>
      </c>
      <c r="M2088" t="str">
        <f>IF(AND(TimeSpend[[#This Row],[Personnel number]]&lt;&gt;"",TimeSpend[[#This Row],[Date]]&lt;&gt;""),TimeSpend[[#This Row],[Employee Name]],"")</f>
        <v/>
      </c>
      <c r="N2088" t="str">
        <f t="shared" si="64"/>
        <v/>
      </c>
      <c r="O2088" t="str">
        <f t="shared" si="65"/>
        <v/>
      </c>
      <c r="P2088" t="str">
        <f>IF(D2088&lt;&gt;"",VLOOKUP(D2088,Projects!B:C,2,0),"")</f>
        <v/>
      </c>
    </row>
    <row r="2089" spans="1:16" x14ac:dyDescent="0.25">
      <c r="A2089" t="str">
        <f>UPPER(IF(AND(TimeSpend[[#This Row],[Personnel number]]&lt;&gt;"",TimeSpend[[#This Row],[Date]]&lt;&gt;""),TimeSpend[[#This Row],[Personnel number]],""))</f>
        <v/>
      </c>
      <c r="B2089" s="85" t="str">
        <f>IF(AND(TimeSpend[[#This Row],[Personnel number]]&lt;&gt;"",TimeSpend[[#This Row],[Date]]&lt;&gt;""),TEXT(TimeSpend[[#This Row],[Date]],"[$-409]yyyyMMdd"),"")</f>
        <v/>
      </c>
      <c r="C2089" s="33" t="str">
        <f>IF(AND(TimeSpend[[#This Row],[Personnel number]]&lt;&gt;"",TimeSpend[[#This Row],[Date]]&lt;&gt;""),SUBSTITUTE(TimeSpend[[#This Row],[Hours]],",","."),"")</f>
        <v/>
      </c>
      <c r="D2089" t="str">
        <f>IF(AND(TimeSpend[[#This Row],[Personnel number]]&lt;&gt;"",TimeSpend[[#This Row],[Date]]&lt;&gt;""),TimeSpend[[#This Row],[Network]],"")</f>
        <v/>
      </c>
      <c r="E2089" t="str">
        <f>IF(AND(TimeSpend[[#This Row],[Personnel number]]&lt;&gt;"",TimeSpend[[#This Row],[Date]]&lt;&gt;""),TimeSpend[[#This Row],[Network Description]],"")</f>
        <v/>
      </c>
      <c r="F2089" t="str">
        <f>IF(AND(TimeSpend[[#This Row],[Personnel number]]&lt;&gt;"",TimeSpend[[#This Row],[Date]]&lt;&gt;""),TimeSpend[[#This Row],[Activity]],"")</f>
        <v/>
      </c>
      <c r="G2089" t="str">
        <f>IF(AND(TimeSpend[[#This Row],[Personnel number]]&lt;&gt;"",TimeSpend[[#This Row],[Date]]&lt;&gt;""),TimeSpend[[#This Row],[Activity description]],"")</f>
        <v/>
      </c>
      <c r="H2089" s="36" t="str">
        <f>IF(AND(TimeSpend[[#This Row],[Personnel number]]&lt;&gt;"",TimeSpend[[#This Row],[Date]]&lt;&gt;""),TimeSpend[[#This Row],[Start Time]],"")</f>
        <v/>
      </c>
      <c r="I2089" s="36" t="str">
        <f>IF(AND(TimeSpend[[#This Row],[Personnel number]]&lt;&gt;"",TimeSpend[[#This Row],[Date]]&lt;&gt;""),TimeSpend[[#This Row],[End Time]],"")</f>
        <v/>
      </c>
      <c r="J2089" t="str">
        <f>IF(AND(TimeSpend[[#This Row],[Personnel number]]&lt;&gt;"",TimeSpend[[#This Row],[Date]]&lt;&gt;""),TimeSpend[[#This Row],[Location]],"")</f>
        <v/>
      </c>
      <c r="K2089" t="str">
        <f>IF(AND(TimeSpend[[#This Row],[Personnel number]]&lt;&gt;"",TimeSpend[[#This Row],[Date]]&lt;&gt;""),TimeSpend[[#This Row],[Task]],"")</f>
        <v/>
      </c>
      <c r="L2089" t="str">
        <f>IF(AND(TimeSpend[[#This Row],[Personnel number]]&lt;&gt;"",TimeSpend[[#This Row],[Date]]&lt;&gt;""),Utilization!$J$2,"")</f>
        <v/>
      </c>
      <c r="M2089" t="str">
        <f>IF(AND(TimeSpend[[#This Row],[Personnel number]]&lt;&gt;"",TimeSpend[[#This Row],[Date]]&lt;&gt;""),TimeSpend[[#This Row],[Employee Name]],"")</f>
        <v/>
      </c>
      <c r="N2089" t="str">
        <f t="shared" si="64"/>
        <v/>
      </c>
      <c r="O2089" t="str">
        <f t="shared" si="65"/>
        <v/>
      </c>
      <c r="P2089" t="str">
        <f>IF(D2089&lt;&gt;"",VLOOKUP(D2089,Projects!B:C,2,0),"")</f>
        <v/>
      </c>
    </row>
    <row r="2090" spans="1:16" x14ac:dyDescent="0.25">
      <c r="A2090" t="str">
        <f>UPPER(IF(AND(TimeSpend[[#This Row],[Personnel number]]&lt;&gt;"",TimeSpend[[#This Row],[Date]]&lt;&gt;""),TimeSpend[[#This Row],[Personnel number]],""))</f>
        <v/>
      </c>
      <c r="B2090" s="85" t="str">
        <f>IF(AND(TimeSpend[[#This Row],[Personnel number]]&lt;&gt;"",TimeSpend[[#This Row],[Date]]&lt;&gt;""),TEXT(TimeSpend[[#This Row],[Date]],"[$-409]yyyyMMdd"),"")</f>
        <v/>
      </c>
      <c r="C2090" s="33" t="str">
        <f>IF(AND(TimeSpend[[#This Row],[Personnel number]]&lt;&gt;"",TimeSpend[[#This Row],[Date]]&lt;&gt;""),SUBSTITUTE(TimeSpend[[#This Row],[Hours]],",","."),"")</f>
        <v/>
      </c>
      <c r="D2090" t="str">
        <f>IF(AND(TimeSpend[[#This Row],[Personnel number]]&lt;&gt;"",TimeSpend[[#This Row],[Date]]&lt;&gt;""),TimeSpend[[#This Row],[Network]],"")</f>
        <v/>
      </c>
      <c r="E2090" t="str">
        <f>IF(AND(TimeSpend[[#This Row],[Personnel number]]&lt;&gt;"",TimeSpend[[#This Row],[Date]]&lt;&gt;""),TimeSpend[[#This Row],[Network Description]],"")</f>
        <v/>
      </c>
      <c r="F2090" t="str">
        <f>IF(AND(TimeSpend[[#This Row],[Personnel number]]&lt;&gt;"",TimeSpend[[#This Row],[Date]]&lt;&gt;""),TimeSpend[[#This Row],[Activity]],"")</f>
        <v/>
      </c>
      <c r="G2090" t="str">
        <f>IF(AND(TimeSpend[[#This Row],[Personnel number]]&lt;&gt;"",TimeSpend[[#This Row],[Date]]&lt;&gt;""),TimeSpend[[#This Row],[Activity description]],"")</f>
        <v/>
      </c>
      <c r="H2090" s="36" t="str">
        <f>IF(AND(TimeSpend[[#This Row],[Personnel number]]&lt;&gt;"",TimeSpend[[#This Row],[Date]]&lt;&gt;""),TimeSpend[[#This Row],[Start Time]],"")</f>
        <v/>
      </c>
      <c r="I2090" s="36" t="str">
        <f>IF(AND(TimeSpend[[#This Row],[Personnel number]]&lt;&gt;"",TimeSpend[[#This Row],[Date]]&lt;&gt;""),TimeSpend[[#This Row],[End Time]],"")</f>
        <v/>
      </c>
      <c r="J2090" t="str">
        <f>IF(AND(TimeSpend[[#This Row],[Personnel number]]&lt;&gt;"",TimeSpend[[#This Row],[Date]]&lt;&gt;""),TimeSpend[[#This Row],[Location]],"")</f>
        <v/>
      </c>
      <c r="K2090" t="str">
        <f>IF(AND(TimeSpend[[#This Row],[Personnel number]]&lt;&gt;"",TimeSpend[[#This Row],[Date]]&lt;&gt;""),TimeSpend[[#This Row],[Task]],"")</f>
        <v/>
      </c>
      <c r="L2090" t="str">
        <f>IF(AND(TimeSpend[[#This Row],[Personnel number]]&lt;&gt;"",TimeSpend[[#This Row],[Date]]&lt;&gt;""),Utilization!$J$2,"")</f>
        <v/>
      </c>
      <c r="M2090" t="str">
        <f>IF(AND(TimeSpend[[#This Row],[Personnel number]]&lt;&gt;"",TimeSpend[[#This Row],[Date]]&lt;&gt;""),TimeSpend[[#This Row],[Employee Name]],"")</f>
        <v/>
      </c>
      <c r="N2090" t="str">
        <f t="shared" si="64"/>
        <v/>
      </c>
      <c r="O2090" t="str">
        <f t="shared" si="65"/>
        <v/>
      </c>
      <c r="P2090" t="str">
        <f>IF(D2090&lt;&gt;"",VLOOKUP(D2090,Projects!B:C,2,0),"")</f>
        <v/>
      </c>
    </row>
    <row r="2091" spans="1:16" x14ac:dyDescent="0.25">
      <c r="A2091" t="str">
        <f>UPPER(IF(AND(TimeSpend[[#This Row],[Personnel number]]&lt;&gt;"",TimeSpend[[#This Row],[Date]]&lt;&gt;""),TimeSpend[[#This Row],[Personnel number]],""))</f>
        <v/>
      </c>
      <c r="B2091" s="85" t="str">
        <f>IF(AND(TimeSpend[[#This Row],[Personnel number]]&lt;&gt;"",TimeSpend[[#This Row],[Date]]&lt;&gt;""),TEXT(TimeSpend[[#This Row],[Date]],"[$-409]yyyyMMdd"),"")</f>
        <v/>
      </c>
      <c r="C2091" s="33" t="str">
        <f>IF(AND(TimeSpend[[#This Row],[Personnel number]]&lt;&gt;"",TimeSpend[[#This Row],[Date]]&lt;&gt;""),SUBSTITUTE(TimeSpend[[#This Row],[Hours]],",","."),"")</f>
        <v/>
      </c>
      <c r="D2091" t="str">
        <f>IF(AND(TimeSpend[[#This Row],[Personnel number]]&lt;&gt;"",TimeSpend[[#This Row],[Date]]&lt;&gt;""),TimeSpend[[#This Row],[Network]],"")</f>
        <v/>
      </c>
      <c r="E2091" t="str">
        <f>IF(AND(TimeSpend[[#This Row],[Personnel number]]&lt;&gt;"",TimeSpend[[#This Row],[Date]]&lt;&gt;""),TimeSpend[[#This Row],[Network Description]],"")</f>
        <v/>
      </c>
      <c r="F2091" t="str">
        <f>IF(AND(TimeSpend[[#This Row],[Personnel number]]&lt;&gt;"",TimeSpend[[#This Row],[Date]]&lt;&gt;""),TimeSpend[[#This Row],[Activity]],"")</f>
        <v/>
      </c>
      <c r="G2091" t="str">
        <f>IF(AND(TimeSpend[[#This Row],[Personnel number]]&lt;&gt;"",TimeSpend[[#This Row],[Date]]&lt;&gt;""),TimeSpend[[#This Row],[Activity description]],"")</f>
        <v/>
      </c>
      <c r="H2091" s="36" t="str">
        <f>IF(AND(TimeSpend[[#This Row],[Personnel number]]&lt;&gt;"",TimeSpend[[#This Row],[Date]]&lt;&gt;""),TimeSpend[[#This Row],[Start Time]],"")</f>
        <v/>
      </c>
      <c r="I2091" s="36" t="str">
        <f>IF(AND(TimeSpend[[#This Row],[Personnel number]]&lt;&gt;"",TimeSpend[[#This Row],[Date]]&lt;&gt;""),TimeSpend[[#This Row],[End Time]],"")</f>
        <v/>
      </c>
      <c r="J2091" t="str">
        <f>IF(AND(TimeSpend[[#This Row],[Personnel number]]&lt;&gt;"",TimeSpend[[#This Row],[Date]]&lt;&gt;""),TimeSpend[[#This Row],[Location]],"")</f>
        <v/>
      </c>
      <c r="K2091" t="str">
        <f>IF(AND(TimeSpend[[#This Row],[Personnel number]]&lt;&gt;"",TimeSpend[[#This Row],[Date]]&lt;&gt;""),TimeSpend[[#This Row],[Task]],"")</f>
        <v/>
      </c>
      <c r="L2091" t="str">
        <f>IF(AND(TimeSpend[[#This Row],[Personnel number]]&lt;&gt;"",TimeSpend[[#This Row],[Date]]&lt;&gt;""),Utilization!$J$2,"")</f>
        <v/>
      </c>
      <c r="M2091" t="str">
        <f>IF(AND(TimeSpend[[#This Row],[Personnel number]]&lt;&gt;"",TimeSpend[[#This Row],[Date]]&lt;&gt;""),TimeSpend[[#This Row],[Employee Name]],"")</f>
        <v/>
      </c>
      <c r="N2091" t="str">
        <f t="shared" si="64"/>
        <v/>
      </c>
      <c r="O2091" t="str">
        <f t="shared" si="65"/>
        <v/>
      </c>
      <c r="P2091" t="str">
        <f>IF(D2091&lt;&gt;"",VLOOKUP(D2091,Projects!B:C,2,0),"")</f>
        <v/>
      </c>
    </row>
    <row r="2092" spans="1:16" x14ac:dyDescent="0.25">
      <c r="A2092" t="str">
        <f>UPPER(IF(AND(TimeSpend[[#This Row],[Personnel number]]&lt;&gt;"",TimeSpend[[#This Row],[Date]]&lt;&gt;""),TimeSpend[[#This Row],[Personnel number]],""))</f>
        <v/>
      </c>
      <c r="B2092" s="85" t="str">
        <f>IF(AND(TimeSpend[[#This Row],[Personnel number]]&lt;&gt;"",TimeSpend[[#This Row],[Date]]&lt;&gt;""),TEXT(TimeSpend[[#This Row],[Date]],"[$-409]yyyyMMdd"),"")</f>
        <v/>
      </c>
      <c r="C2092" s="33" t="str">
        <f>IF(AND(TimeSpend[[#This Row],[Personnel number]]&lt;&gt;"",TimeSpend[[#This Row],[Date]]&lt;&gt;""),SUBSTITUTE(TimeSpend[[#This Row],[Hours]],",","."),"")</f>
        <v/>
      </c>
      <c r="D2092" t="str">
        <f>IF(AND(TimeSpend[[#This Row],[Personnel number]]&lt;&gt;"",TimeSpend[[#This Row],[Date]]&lt;&gt;""),TimeSpend[[#This Row],[Network]],"")</f>
        <v/>
      </c>
      <c r="E2092" t="str">
        <f>IF(AND(TimeSpend[[#This Row],[Personnel number]]&lt;&gt;"",TimeSpend[[#This Row],[Date]]&lt;&gt;""),TimeSpend[[#This Row],[Network Description]],"")</f>
        <v/>
      </c>
      <c r="F2092" t="str">
        <f>IF(AND(TimeSpend[[#This Row],[Personnel number]]&lt;&gt;"",TimeSpend[[#This Row],[Date]]&lt;&gt;""),TimeSpend[[#This Row],[Activity]],"")</f>
        <v/>
      </c>
      <c r="G2092" t="str">
        <f>IF(AND(TimeSpend[[#This Row],[Personnel number]]&lt;&gt;"",TimeSpend[[#This Row],[Date]]&lt;&gt;""),TimeSpend[[#This Row],[Activity description]],"")</f>
        <v/>
      </c>
      <c r="H2092" s="36" t="str">
        <f>IF(AND(TimeSpend[[#This Row],[Personnel number]]&lt;&gt;"",TimeSpend[[#This Row],[Date]]&lt;&gt;""),TimeSpend[[#This Row],[Start Time]],"")</f>
        <v/>
      </c>
      <c r="I2092" s="36" t="str">
        <f>IF(AND(TimeSpend[[#This Row],[Personnel number]]&lt;&gt;"",TimeSpend[[#This Row],[Date]]&lt;&gt;""),TimeSpend[[#This Row],[End Time]],"")</f>
        <v/>
      </c>
      <c r="J2092" t="str">
        <f>IF(AND(TimeSpend[[#This Row],[Personnel number]]&lt;&gt;"",TimeSpend[[#This Row],[Date]]&lt;&gt;""),TimeSpend[[#This Row],[Location]],"")</f>
        <v/>
      </c>
      <c r="K2092" t="str">
        <f>IF(AND(TimeSpend[[#This Row],[Personnel number]]&lt;&gt;"",TimeSpend[[#This Row],[Date]]&lt;&gt;""),TimeSpend[[#This Row],[Task]],"")</f>
        <v/>
      </c>
      <c r="L2092" t="str">
        <f>IF(AND(TimeSpend[[#This Row],[Personnel number]]&lt;&gt;"",TimeSpend[[#This Row],[Date]]&lt;&gt;""),Utilization!$J$2,"")</f>
        <v/>
      </c>
      <c r="M2092" t="str">
        <f>IF(AND(TimeSpend[[#This Row],[Personnel number]]&lt;&gt;"",TimeSpend[[#This Row],[Date]]&lt;&gt;""),TimeSpend[[#This Row],[Employee Name]],"")</f>
        <v/>
      </c>
      <c r="N2092" t="str">
        <f t="shared" si="64"/>
        <v/>
      </c>
      <c r="O2092" t="str">
        <f t="shared" si="65"/>
        <v/>
      </c>
      <c r="P2092" t="str">
        <f>IF(D2092&lt;&gt;"",VLOOKUP(D2092,Projects!B:C,2,0),"")</f>
        <v/>
      </c>
    </row>
    <row r="2093" spans="1:16" x14ac:dyDescent="0.25">
      <c r="A2093" t="str">
        <f>UPPER(IF(AND(TimeSpend[[#This Row],[Personnel number]]&lt;&gt;"",TimeSpend[[#This Row],[Date]]&lt;&gt;""),TimeSpend[[#This Row],[Personnel number]],""))</f>
        <v/>
      </c>
      <c r="B2093" s="85" t="str">
        <f>IF(AND(TimeSpend[[#This Row],[Personnel number]]&lt;&gt;"",TimeSpend[[#This Row],[Date]]&lt;&gt;""),TEXT(TimeSpend[[#This Row],[Date]],"[$-409]yyyyMMdd"),"")</f>
        <v/>
      </c>
      <c r="C2093" s="33" t="str">
        <f>IF(AND(TimeSpend[[#This Row],[Personnel number]]&lt;&gt;"",TimeSpend[[#This Row],[Date]]&lt;&gt;""),SUBSTITUTE(TimeSpend[[#This Row],[Hours]],",","."),"")</f>
        <v/>
      </c>
      <c r="D2093" t="str">
        <f>IF(AND(TimeSpend[[#This Row],[Personnel number]]&lt;&gt;"",TimeSpend[[#This Row],[Date]]&lt;&gt;""),TimeSpend[[#This Row],[Network]],"")</f>
        <v/>
      </c>
      <c r="E2093" t="str">
        <f>IF(AND(TimeSpend[[#This Row],[Personnel number]]&lt;&gt;"",TimeSpend[[#This Row],[Date]]&lt;&gt;""),TimeSpend[[#This Row],[Network Description]],"")</f>
        <v/>
      </c>
      <c r="F2093" t="str">
        <f>IF(AND(TimeSpend[[#This Row],[Personnel number]]&lt;&gt;"",TimeSpend[[#This Row],[Date]]&lt;&gt;""),TimeSpend[[#This Row],[Activity]],"")</f>
        <v/>
      </c>
      <c r="G2093" t="str">
        <f>IF(AND(TimeSpend[[#This Row],[Personnel number]]&lt;&gt;"",TimeSpend[[#This Row],[Date]]&lt;&gt;""),TimeSpend[[#This Row],[Activity description]],"")</f>
        <v/>
      </c>
      <c r="H2093" s="36" t="str">
        <f>IF(AND(TimeSpend[[#This Row],[Personnel number]]&lt;&gt;"",TimeSpend[[#This Row],[Date]]&lt;&gt;""),TimeSpend[[#This Row],[Start Time]],"")</f>
        <v/>
      </c>
      <c r="I2093" s="36" t="str">
        <f>IF(AND(TimeSpend[[#This Row],[Personnel number]]&lt;&gt;"",TimeSpend[[#This Row],[Date]]&lt;&gt;""),TimeSpend[[#This Row],[End Time]],"")</f>
        <v/>
      </c>
      <c r="J2093" t="str">
        <f>IF(AND(TimeSpend[[#This Row],[Personnel number]]&lt;&gt;"",TimeSpend[[#This Row],[Date]]&lt;&gt;""),TimeSpend[[#This Row],[Location]],"")</f>
        <v/>
      </c>
      <c r="K2093" t="str">
        <f>IF(AND(TimeSpend[[#This Row],[Personnel number]]&lt;&gt;"",TimeSpend[[#This Row],[Date]]&lt;&gt;""),TimeSpend[[#This Row],[Task]],"")</f>
        <v/>
      </c>
      <c r="L2093" t="str">
        <f>IF(AND(TimeSpend[[#This Row],[Personnel number]]&lt;&gt;"",TimeSpend[[#This Row],[Date]]&lt;&gt;""),Utilization!$J$2,"")</f>
        <v/>
      </c>
      <c r="M2093" t="str">
        <f>IF(AND(TimeSpend[[#This Row],[Personnel number]]&lt;&gt;"",TimeSpend[[#This Row],[Date]]&lt;&gt;""),TimeSpend[[#This Row],[Employee Name]],"")</f>
        <v/>
      </c>
      <c r="N2093" t="str">
        <f t="shared" si="64"/>
        <v/>
      </c>
      <c r="O2093" t="str">
        <f t="shared" si="65"/>
        <v/>
      </c>
      <c r="P2093" t="str">
        <f>IF(D2093&lt;&gt;"",VLOOKUP(D2093,Projects!B:C,2,0),"")</f>
        <v/>
      </c>
    </row>
    <row r="2094" spans="1:16" x14ac:dyDescent="0.25">
      <c r="A2094" t="str">
        <f>UPPER(IF(AND(TimeSpend[[#This Row],[Personnel number]]&lt;&gt;"",TimeSpend[[#This Row],[Date]]&lt;&gt;""),TimeSpend[[#This Row],[Personnel number]],""))</f>
        <v/>
      </c>
      <c r="B2094" s="85" t="str">
        <f>IF(AND(TimeSpend[[#This Row],[Personnel number]]&lt;&gt;"",TimeSpend[[#This Row],[Date]]&lt;&gt;""),TEXT(TimeSpend[[#This Row],[Date]],"[$-409]yyyyMMdd"),"")</f>
        <v/>
      </c>
      <c r="C2094" s="33" t="str">
        <f>IF(AND(TimeSpend[[#This Row],[Personnel number]]&lt;&gt;"",TimeSpend[[#This Row],[Date]]&lt;&gt;""),SUBSTITUTE(TimeSpend[[#This Row],[Hours]],",","."),"")</f>
        <v/>
      </c>
      <c r="D2094" t="str">
        <f>IF(AND(TimeSpend[[#This Row],[Personnel number]]&lt;&gt;"",TimeSpend[[#This Row],[Date]]&lt;&gt;""),TimeSpend[[#This Row],[Network]],"")</f>
        <v/>
      </c>
      <c r="E2094" t="str">
        <f>IF(AND(TimeSpend[[#This Row],[Personnel number]]&lt;&gt;"",TimeSpend[[#This Row],[Date]]&lt;&gt;""),TimeSpend[[#This Row],[Network Description]],"")</f>
        <v/>
      </c>
      <c r="F2094" t="str">
        <f>IF(AND(TimeSpend[[#This Row],[Personnel number]]&lt;&gt;"",TimeSpend[[#This Row],[Date]]&lt;&gt;""),TimeSpend[[#This Row],[Activity]],"")</f>
        <v/>
      </c>
      <c r="G2094" t="str">
        <f>IF(AND(TimeSpend[[#This Row],[Personnel number]]&lt;&gt;"",TimeSpend[[#This Row],[Date]]&lt;&gt;""),TimeSpend[[#This Row],[Activity description]],"")</f>
        <v/>
      </c>
      <c r="H2094" s="36" t="str">
        <f>IF(AND(TimeSpend[[#This Row],[Personnel number]]&lt;&gt;"",TimeSpend[[#This Row],[Date]]&lt;&gt;""),TimeSpend[[#This Row],[Start Time]],"")</f>
        <v/>
      </c>
      <c r="I2094" s="36" t="str">
        <f>IF(AND(TimeSpend[[#This Row],[Personnel number]]&lt;&gt;"",TimeSpend[[#This Row],[Date]]&lt;&gt;""),TimeSpend[[#This Row],[End Time]],"")</f>
        <v/>
      </c>
      <c r="J2094" t="str">
        <f>IF(AND(TimeSpend[[#This Row],[Personnel number]]&lt;&gt;"",TimeSpend[[#This Row],[Date]]&lt;&gt;""),TimeSpend[[#This Row],[Location]],"")</f>
        <v/>
      </c>
      <c r="K2094" t="str">
        <f>IF(AND(TimeSpend[[#This Row],[Personnel number]]&lt;&gt;"",TimeSpend[[#This Row],[Date]]&lt;&gt;""),TimeSpend[[#This Row],[Task]],"")</f>
        <v/>
      </c>
      <c r="L2094" t="str">
        <f>IF(AND(TimeSpend[[#This Row],[Personnel number]]&lt;&gt;"",TimeSpend[[#This Row],[Date]]&lt;&gt;""),Utilization!$J$2,"")</f>
        <v/>
      </c>
      <c r="M2094" t="str">
        <f>IF(AND(TimeSpend[[#This Row],[Personnel number]]&lt;&gt;"",TimeSpend[[#This Row],[Date]]&lt;&gt;""),TimeSpend[[#This Row],[Employee Name]],"")</f>
        <v/>
      </c>
      <c r="N2094" t="str">
        <f t="shared" si="64"/>
        <v/>
      </c>
      <c r="O2094" t="str">
        <f t="shared" si="65"/>
        <v/>
      </c>
      <c r="P2094" t="str">
        <f>IF(D2094&lt;&gt;"",VLOOKUP(D2094,Projects!B:C,2,0),"")</f>
        <v/>
      </c>
    </row>
    <row r="2095" spans="1:16" x14ac:dyDescent="0.25">
      <c r="A2095" t="str">
        <f>UPPER(IF(AND(TimeSpend[[#This Row],[Personnel number]]&lt;&gt;"",TimeSpend[[#This Row],[Date]]&lt;&gt;""),TimeSpend[[#This Row],[Personnel number]],""))</f>
        <v/>
      </c>
      <c r="B2095" s="85" t="str">
        <f>IF(AND(TimeSpend[[#This Row],[Personnel number]]&lt;&gt;"",TimeSpend[[#This Row],[Date]]&lt;&gt;""),TEXT(TimeSpend[[#This Row],[Date]],"[$-409]yyyyMMdd"),"")</f>
        <v/>
      </c>
      <c r="C2095" s="33" t="str">
        <f>IF(AND(TimeSpend[[#This Row],[Personnel number]]&lt;&gt;"",TimeSpend[[#This Row],[Date]]&lt;&gt;""),SUBSTITUTE(TimeSpend[[#This Row],[Hours]],",","."),"")</f>
        <v/>
      </c>
      <c r="D2095" t="str">
        <f>IF(AND(TimeSpend[[#This Row],[Personnel number]]&lt;&gt;"",TimeSpend[[#This Row],[Date]]&lt;&gt;""),TimeSpend[[#This Row],[Network]],"")</f>
        <v/>
      </c>
      <c r="E2095" t="str">
        <f>IF(AND(TimeSpend[[#This Row],[Personnel number]]&lt;&gt;"",TimeSpend[[#This Row],[Date]]&lt;&gt;""),TimeSpend[[#This Row],[Network Description]],"")</f>
        <v/>
      </c>
      <c r="F2095" t="str">
        <f>IF(AND(TimeSpend[[#This Row],[Personnel number]]&lt;&gt;"",TimeSpend[[#This Row],[Date]]&lt;&gt;""),TimeSpend[[#This Row],[Activity]],"")</f>
        <v/>
      </c>
      <c r="G2095" t="str">
        <f>IF(AND(TimeSpend[[#This Row],[Personnel number]]&lt;&gt;"",TimeSpend[[#This Row],[Date]]&lt;&gt;""),TimeSpend[[#This Row],[Activity description]],"")</f>
        <v/>
      </c>
      <c r="H2095" s="36" t="str">
        <f>IF(AND(TimeSpend[[#This Row],[Personnel number]]&lt;&gt;"",TimeSpend[[#This Row],[Date]]&lt;&gt;""),TimeSpend[[#This Row],[Start Time]],"")</f>
        <v/>
      </c>
      <c r="I2095" s="36" t="str">
        <f>IF(AND(TimeSpend[[#This Row],[Personnel number]]&lt;&gt;"",TimeSpend[[#This Row],[Date]]&lt;&gt;""),TimeSpend[[#This Row],[End Time]],"")</f>
        <v/>
      </c>
      <c r="J2095" t="str">
        <f>IF(AND(TimeSpend[[#This Row],[Personnel number]]&lt;&gt;"",TimeSpend[[#This Row],[Date]]&lt;&gt;""),TimeSpend[[#This Row],[Location]],"")</f>
        <v/>
      </c>
      <c r="K2095" t="str">
        <f>IF(AND(TimeSpend[[#This Row],[Personnel number]]&lt;&gt;"",TimeSpend[[#This Row],[Date]]&lt;&gt;""),TimeSpend[[#This Row],[Task]],"")</f>
        <v/>
      </c>
      <c r="L2095" t="str">
        <f>IF(AND(TimeSpend[[#This Row],[Personnel number]]&lt;&gt;"",TimeSpend[[#This Row],[Date]]&lt;&gt;""),Utilization!$J$2,"")</f>
        <v/>
      </c>
      <c r="M2095" t="str">
        <f>IF(AND(TimeSpend[[#This Row],[Personnel number]]&lt;&gt;"",TimeSpend[[#This Row],[Date]]&lt;&gt;""),TimeSpend[[#This Row],[Employee Name]],"")</f>
        <v/>
      </c>
      <c r="N2095" t="str">
        <f t="shared" si="64"/>
        <v/>
      </c>
      <c r="O2095" t="str">
        <f t="shared" si="65"/>
        <v/>
      </c>
      <c r="P2095" t="str">
        <f>IF(D2095&lt;&gt;"",VLOOKUP(D2095,Projects!B:C,2,0),"")</f>
        <v/>
      </c>
    </row>
    <row r="2096" spans="1:16" x14ac:dyDescent="0.25">
      <c r="A2096" t="str">
        <f>UPPER(IF(AND(TimeSpend[[#This Row],[Personnel number]]&lt;&gt;"",TimeSpend[[#This Row],[Date]]&lt;&gt;""),TimeSpend[[#This Row],[Personnel number]],""))</f>
        <v/>
      </c>
      <c r="B2096" s="85" t="str">
        <f>IF(AND(TimeSpend[[#This Row],[Personnel number]]&lt;&gt;"",TimeSpend[[#This Row],[Date]]&lt;&gt;""),TEXT(TimeSpend[[#This Row],[Date]],"[$-409]yyyyMMdd"),"")</f>
        <v/>
      </c>
      <c r="C2096" s="33" t="str">
        <f>IF(AND(TimeSpend[[#This Row],[Personnel number]]&lt;&gt;"",TimeSpend[[#This Row],[Date]]&lt;&gt;""),SUBSTITUTE(TimeSpend[[#This Row],[Hours]],",","."),"")</f>
        <v/>
      </c>
      <c r="D2096" t="str">
        <f>IF(AND(TimeSpend[[#This Row],[Personnel number]]&lt;&gt;"",TimeSpend[[#This Row],[Date]]&lt;&gt;""),TimeSpend[[#This Row],[Network]],"")</f>
        <v/>
      </c>
      <c r="E2096" t="str">
        <f>IF(AND(TimeSpend[[#This Row],[Personnel number]]&lt;&gt;"",TimeSpend[[#This Row],[Date]]&lt;&gt;""),TimeSpend[[#This Row],[Network Description]],"")</f>
        <v/>
      </c>
      <c r="F2096" t="str">
        <f>IF(AND(TimeSpend[[#This Row],[Personnel number]]&lt;&gt;"",TimeSpend[[#This Row],[Date]]&lt;&gt;""),TimeSpend[[#This Row],[Activity]],"")</f>
        <v/>
      </c>
      <c r="G2096" t="str">
        <f>IF(AND(TimeSpend[[#This Row],[Personnel number]]&lt;&gt;"",TimeSpend[[#This Row],[Date]]&lt;&gt;""),TimeSpend[[#This Row],[Activity description]],"")</f>
        <v/>
      </c>
      <c r="H2096" s="36" t="str">
        <f>IF(AND(TimeSpend[[#This Row],[Personnel number]]&lt;&gt;"",TimeSpend[[#This Row],[Date]]&lt;&gt;""),TimeSpend[[#This Row],[Start Time]],"")</f>
        <v/>
      </c>
      <c r="I2096" s="36" t="str">
        <f>IF(AND(TimeSpend[[#This Row],[Personnel number]]&lt;&gt;"",TimeSpend[[#This Row],[Date]]&lt;&gt;""),TimeSpend[[#This Row],[End Time]],"")</f>
        <v/>
      </c>
      <c r="J2096" t="str">
        <f>IF(AND(TimeSpend[[#This Row],[Personnel number]]&lt;&gt;"",TimeSpend[[#This Row],[Date]]&lt;&gt;""),TimeSpend[[#This Row],[Location]],"")</f>
        <v/>
      </c>
      <c r="K2096" t="str">
        <f>IF(AND(TimeSpend[[#This Row],[Personnel number]]&lt;&gt;"",TimeSpend[[#This Row],[Date]]&lt;&gt;""),TimeSpend[[#This Row],[Task]],"")</f>
        <v/>
      </c>
      <c r="L2096" t="str">
        <f>IF(AND(TimeSpend[[#This Row],[Personnel number]]&lt;&gt;"",TimeSpend[[#This Row],[Date]]&lt;&gt;""),Utilization!$J$2,"")</f>
        <v/>
      </c>
      <c r="M2096" t="str">
        <f>IF(AND(TimeSpend[[#This Row],[Personnel number]]&lt;&gt;"",TimeSpend[[#This Row],[Date]]&lt;&gt;""),TimeSpend[[#This Row],[Employee Name]],"")</f>
        <v/>
      </c>
      <c r="N2096" t="str">
        <f t="shared" si="64"/>
        <v/>
      </c>
      <c r="O2096" t="str">
        <f t="shared" si="65"/>
        <v/>
      </c>
      <c r="P2096" t="str">
        <f>IF(D2096&lt;&gt;"",VLOOKUP(D2096,Projects!B:C,2,0),"")</f>
        <v/>
      </c>
    </row>
    <row r="2097" spans="1:16" x14ac:dyDescent="0.25">
      <c r="A2097" t="str">
        <f>UPPER(IF(AND(TimeSpend[[#This Row],[Personnel number]]&lt;&gt;"",TimeSpend[[#This Row],[Date]]&lt;&gt;""),TimeSpend[[#This Row],[Personnel number]],""))</f>
        <v/>
      </c>
      <c r="B2097" s="85" t="str">
        <f>IF(AND(TimeSpend[[#This Row],[Personnel number]]&lt;&gt;"",TimeSpend[[#This Row],[Date]]&lt;&gt;""),TEXT(TimeSpend[[#This Row],[Date]],"[$-409]yyyyMMdd"),"")</f>
        <v/>
      </c>
      <c r="C2097" s="33" t="str">
        <f>IF(AND(TimeSpend[[#This Row],[Personnel number]]&lt;&gt;"",TimeSpend[[#This Row],[Date]]&lt;&gt;""),SUBSTITUTE(TimeSpend[[#This Row],[Hours]],",","."),"")</f>
        <v/>
      </c>
      <c r="D2097" t="str">
        <f>IF(AND(TimeSpend[[#This Row],[Personnel number]]&lt;&gt;"",TimeSpend[[#This Row],[Date]]&lt;&gt;""),TimeSpend[[#This Row],[Network]],"")</f>
        <v/>
      </c>
      <c r="E2097" t="str">
        <f>IF(AND(TimeSpend[[#This Row],[Personnel number]]&lt;&gt;"",TimeSpend[[#This Row],[Date]]&lt;&gt;""),TimeSpend[[#This Row],[Network Description]],"")</f>
        <v/>
      </c>
      <c r="F2097" t="str">
        <f>IF(AND(TimeSpend[[#This Row],[Personnel number]]&lt;&gt;"",TimeSpend[[#This Row],[Date]]&lt;&gt;""),TimeSpend[[#This Row],[Activity]],"")</f>
        <v/>
      </c>
      <c r="G2097" t="str">
        <f>IF(AND(TimeSpend[[#This Row],[Personnel number]]&lt;&gt;"",TimeSpend[[#This Row],[Date]]&lt;&gt;""),TimeSpend[[#This Row],[Activity description]],"")</f>
        <v/>
      </c>
      <c r="H2097" s="36" t="str">
        <f>IF(AND(TimeSpend[[#This Row],[Personnel number]]&lt;&gt;"",TimeSpend[[#This Row],[Date]]&lt;&gt;""),TimeSpend[[#This Row],[Start Time]],"")</f>
        <v/>
      </c>
      <c r="I2097" s="36" t="str">
        <f>IF(AND(TimeSpend[[#This Row],[Personnel number]]&lt;&gt;"",TimeSpend[[#This Row],[Date]]&lt;&gt;""),TimeSpend[[#This Row],[End Time]],"")</f>
        <v/>
      </c>
      <c r="J2097" t="str">
        <f>IF(AND(TimeSpend[[#This Row],[Personnel number]]&lt;&gt;"",TimeSpend[[#This Row],[Date]]&lt;&gt;""),TimeSpend[[#This Row],[Location]],"")</f>
        <v/>
      </c>
      <c r="K2097" t="str">
        <f>IF(AND(TimeSpend[[#This Row],[Personnel number]]&lt;&gt;"",TimeSpend[[#This Row],[Date]]&lt;&gt;""),TimeSpend[[#This Row],[Task]],"")</f>
        <v/>
      </c>
      <c r="L2097" t="str">
        <f>IF(AND(TimeSpend[[#This Row],[Personnel number]]&lt;&gt;"",TimeSpend[[#This Row],[Date]]&lt;&gt;""),Utilization!$J$2,"")</f>
        <v/>
      </c>
      <c r="M2097" t="str">
        <f>IF(AND(TimeSpend[[#This Row],[Personnel number]]&lt;&gt;"",TimeSpend[[#This Row],[Date]]&lt;&gt;""),TimeSpend[[#This Row],[Employee Name]],"")</f>
        <v/>
      </c>
      <c r="N2097" t="str">
        <f t="shared" si="64"/>
        <v/>
      </c>
      <c r="O2097" t="str">
        <f t="shared" si="65"/>
        <v/>
      </c>
      <c r="P2097" t="str">
        <f>IF(D2097&lt;&gt;"",VLOOKUP(D2097,Projects!B:C,2,0),"")</f>
        <v/>
      </c>
    </row>
    <row r="2098" spans="1:16" x14ac:dyDescent="0.25">
      <c r="A2098" t="str">
        <f>UPPER(IF(AND(TimeSpend[[#This Row],[Personnel number]]&lt;&gt;"",TimeSpend[[#This Row],[Date]]&lt;&gt;""),TimeSpend[[#This Row],[Personnel number]],""))</f>
        <v/>
      </c>
      <c r="B2098" s="85" t="str">
        <f>IF(AND(TimeSpend[[#This Row],[Personnel number]]&lt;&gt;"",TimeSpend[[#This Row],[Date]]&lt;&gt;""),TEXT(TimeSpend[[#This Row],[Date]],"[$-409]yyyyMMdd"),"")</f>
        <v/>
      </c>
      <c r="C2098" s="33" t="str">
        <f>IF(AND(TimeSpend[[#This Row],[Personnel number]]&lt;&gt;"",TimeSpend[[#This Row],[Date]]&lt;&gt;""),SUBSTITUTE(TimeSpend[[#This Row],[Hours]],",","."),"")</f>
        <v/>
      </c>
      <c r="D2098" t="str">
        <f>IF(AND(TimeSpend[[#This Row],[Personnel number]]&lt;&gt;"",TimeSpend[[#This Row],[Date]]&lt;&gt;""),TimeSpend[[#This Row],[Network]],"")</f>
        <v/>
      </c>
      <c r="E2098" t="str">
        <f>IF(AND(TimeSpend[[#This Row],[Personnel number]]&lt;&gt;"",TimeSpend[[#This Row],[Date]]&lt;&gt;""),TimeSpend[[#This Row],[Network Description]],"")</f>
        <v/>
      </c>
      <c r="F2098" t="str">
        <f>IF(AND(TimeSpend[[#This Row],[Personnel number]]&lt;&gt;"",TimeSpend[[#This Row],[Date]]&lt;&gt;""),TimeSpend[[#This Row],[Activity]],"")</f>
        <v/>
      </c>
      <c r="G2098" t="str">
        <f>IF(AND(TimeSpend[[#This Row],[Personnel number]]&lt;&gt;"",TimeSpend[[#This Row],[Date]]&lt;&gt;""),TimeSpend[[#This Row],[Activity description]],"")</f>
        <v/>
      </c>
      <c r="H2098" s="36" t="str">
        <f>IF(AND(TimeSpend[[#This Row],[Personnel number]]&lt;&gt;"",TimeSpend[[#This Row],[Date]]&lt;&gt;""),TimeSpend[[#This Row],[Start Time]],"")</f>
        <v/>
      </c>
      <c r="I2098" s="36" t="str">
        <f>IF(AND(TimeSpend[[#This Row],[Personnel number]]&lt;&gt;"",TimeSpend[[#This Row],[Date]]&lt;&gt;""),TimeSpend[[#This Row],[End Time]],"")</f>
        <v/>
      </c>
      <c r="J2098" t="str">
        <f>IF(AND(TimeSpend[[#This Row],[Personnel number]]&lt;&gt;"",TimeSpend[[#This Row],[Date]]&lt;&gt;""),TimeSpend[[#This Row],[Location]],"")</f>
        <v/>
      </c>
      <c r="K2098" t="str">
        <f>IF(AND(TimeSpend[[#This Row],[Personnel number]]&lt;&gt;"",TimeSpend[[#This Row],[Date]]&lt;&gt;""),TimeSpend[[#This Row],[Task]],"")</f>
        <v/>
      </c>
      <c r="L2098" t="str">
        <f>IF(AND(TimeSpend[[#This Row],[Personnel number]]&lt;&gt;"",TimeSpend[[#This Row],[Date]]&lt;&gt;""),Utilization!$J$2,"")</f>
        <v/>
      </c>
      <c r="M2098" t="str">
        <f>IF(AND(TimeSpend[[#This Row],[Personnel number]]&lt;&gt;"",TimeSpend[[#This Row],[Date]]&lt;&gt;""),TimeSpend[[#This Row],[Employee Name]],"")</f>
        <v/>
      </c>
      <c r="N2098" t="str">
        <f t="shared" si="64"/>
        <v/>
      </c>
      <c r="O2098" t="str">
        <f t="shared" si="65"/>
        <v/>
      </c>
      <c r="P2098" t="str">
        <f>IF(D2098&lt;&gt;"",VLOOKUP(D2098,Projects!B:C,2,0),"")</f>
        <v/>
      </c>
    </row>
    <row r="2099" spans="1:16" x14ac:dyDescent="0.25">
      <c r="A2099" t="str">
        <f>UPPER(IF(AND(TimeSpend[[#This Row],[Personnel number]]&lt;&gt;"",TimeSpend[[#This Row],[Date]]&lt;&gt;""),TimeSpend[[#This Row],[Personnel number]],""))</f>
        <v/>
      </c>
      <c r="B2099" s="85" t="str">
        <f>IF(AND(TimeSpend[[#This Row],[Personnel number]]&lt;&gt;"",TimeSpend[[#This Row],[Date]]&lt;&gt;""),TEXT(TimeSpend[[#This Row],[Date]],"[$-409]yyyyMMdd"),"")</f>
        <v/>
      </c>
      <c r="C2099" s="33" t="str">
        <f>IF(AND(TimeSpend[[#This Row],[Personnel number]]&lt;&gt;"",TimeSpend[[#This Row],[Date]]&lt;&gt;""),SUBSTITUTE(TimeSpend[[#This Row],[Hours]],",","."),"")</f>
        <v/>
      </c>
      <c r="D2099" t="str">
        <f>IF(AND(TimeSpend[[#This Row],[Personnel number]]&lt;&gt;"",TimeSpend[[#This Row],[Date]]&lt;&gt;""),TimeSpend[[#This Row],[Network]],"")</f>
        <v/>
      </c>
      <c r="E2099" t="str">
        <f>IF(AND(TimeSpend[[#This Row],[Personnel number]]&lt;&gt;"",TimeSpend[[#This Row],[Date]]&lt;&gt;""),TimeSpend[[#This Row],[Network Description]],"")</f>
        <v/>
      </c>
      <c r="F2099" t="str">
        <f>IF(AND(TimeSpend[[#This Row],[Personnel number]]&lt;&gt;"",TimeSpend[[#This Row],[Date]]&lt;&gt;""),TimeSpend[[#This Row],[Activity]],"")</f>
        <v/>
      </c>
      <c r="G2099" t="str">
        <f>IF(AND(TimeSpend[[#This Row],[Personnel number]]&lt;&gt;"",TimeSpend[[#This Row],[Date]]&lt;&gt;""),TimeSpend[[#This Row],[Activity description]],"")</f>
        <v/>
      </c>
      <c r="H2099" s="36" t="str">
        <f>IF(AND(TimeSpend[[#This Row],[Personnel number]]&lt;&gt;"",TimeSpend[[#This Row],[Date]]&lt;&gt;""),TimeSpend[[#This Row],[Start Time]],"")</f>
        <v/>
      </c>
      <c r="I2099" s="36" t="str">
        <f>IF(AND(TimeSpend[[#This Row],[Personnel number]]&lt;&gt;"",TimeSpend[[#This Row],[Date]]&lt;&gt;""),TimeSpend[[#This Row],[End Time]],"")</f>
        <v/>
      </c>
      <c r="J2099" t="str">
        <f>IF(AND(TimeSpend[[#This Row],[Personnel number]]&lt;&gt;"",TimeSpend[[#This Row],[Date]]&lt;&gt;""),TimeSpend[[#This Row],[Location]],"")</f>
        <v/>
      </c>
      <c r="K2099" t="str">
        <f>IF(AND(TimeSpend[[#This Row],[Personnel number]]&lt;&gt;"",TimeSpend[[#This Row],[Date]]&lt;&gt;""),TimeSpend[[#This Row],[Task]],"")</f>
        <v/>
      </c>
      <c r="L2099" t="str">
        <f>IF(AND(TimeSpend[[#This Row],[Personnel number]]&lt;&gt;"",TimeSpend[[#This Row],[Date]]&lt;&gt;""),Utilization!$J$2,"")</f>
        <v/>
      </c>
      <c r="M2099" t="str">
        <f>IF(AND(TimeSpend[[#This Row],[Personnel number]]&lt;&gt;"",TimeSpend[[#This Row],[Date]]&lt;&gt;""),TimeSpend[[#This Row],[Employee Name]],"")</f>
        <v/>
      </c>
      <c r="N2099" t="str">
        <f t="shared" si="64"/>
        <v/>
      </c>
      <c r="O2099" t="str">
        <f t="shared" si="65"/>
        <v/>
      </c>
      <c r="P2099" t="str">
        <f>IF(D2099&lt;&gt;"",VLOOKUP(D2099,Projects!B:C,2,0),"")</f>
        <v/>
      </c>
    </row>
    <row r="2100" spans="1:16" x14ac:dyDescent="0.25">
      <c r="A2100" t="str">
        <f>UPPER(IF(AND(TimeSpend[[#This Row],[Personnel number]]&lt;&gt;"",TimeSpend[[#This Row],[Date]]&lt;&gt;""),TimeSpend[[#This Row],[Personnel number]],""))</f>
        <v/>
      </c>
      <c r="B2100" s="85" t="str">
        <f>IF(AND(TimeSpend[[#This Row],[Personnel number]]&lt;&gt;"",TimeSpend[[#This Row],[Date]]&lt;&gt;""),TEXT(TimeSpend[[#This Row],[Date]],"[$-409]yyyyMMdd"),"")</f>
        <v/>
      </c>
      <c r="C2100" s="33" t="str">
        <f>IF(AND(TimeSpend[[#This Row],[Personnel number]]&lt;&gt;"",TimeSpend[[#This Row],[Date]]&lt;&gt;""),SUBSTITUTE(TimeSpend[[#This Row],[Hours]],",","."),"")</f>
        <v/>
      </c>
      <c r="D2100" t="str">
        <f>IF(AND(TimeSpend[[#This Row],[Personnel number]]&lt;&gt;"",TimeSpend[[#This Row],[Date]]&lt;&gt;""),TimeSpend[[#This Row],[Network]],"")</f>
        <v/>
      </c>
      <c r="E2100" t="str">
        <f>IF(AND(TimeSpend[[#This Row],[Personnel number]]&lt;&gt;"",TimeSpend[[#This Row],[Date]]&lt;&gt;""),TimeSpend[[#This Row],[Network Description]],"")</f>
        <v/>
      </c>
      <c r="F2100" t="str">
        <f>IF(AND(TimeSpend[[#This Row],[Personnel number]]&lt;&gt;"",TimeSpend[[#This Row],[Date]]&lt;&gt;""),TimeSpend[[#This Row],[Activity]],"")</f>
        <v/>
      </c>
      <c r="G2100" t="str">
        <f>IF(AND(TimeSpend[[#This Row],[Personnel number]]&lt;&gt;"",TimeSpend[[#This Row],[Date]]&lt;&gt;""),TimeSpend[[#This Row],[Activity description]],"")</f>
        <v/>
      </c>
      <c r="H2100" s="36" t="str">
        <f>IF(AND(TimeSpend[[#This Row],[Personnel number]]&lt;&gt;"",TimeSpend[[#This Row],[Date]]&lt;&gt;""),TimeSpend[[#This Row],[Start Time]],"")</f>
        <v/>
      </c>
      <c r="I2100" s="36" t="str">
        <f>IF(AND(TimeSpend[[#This Row],[Personnel number]]&lt;&gt;"",TimeSpend[[#This Row],[Date]]&lt;&gt;""),TimeSpend[[#This Row],[End Time]],"")</f>
        <v/>
      </c>
      <c r="J2100" t="str">
        <f>IF(AND(TimeSpend[[#This Row],[Personnel number]]&lt;&gt;"",TimeSpend[[#This Row],[Date]]&lt;&gt;""),TimeSpend[[#This Row],[Location]],"")</f>
        <v/>
      </c>
      <c r="K2100" t="str">
        <f>IF(AND(TimeSpend[[#This Row],[Personnel number]]&lt;&gt;"",TimeSpend[[#This Row],[Date]]&lt;&gt;""),TimeSpend[[#This Row],[Task]],"")</f>
        <v/>
      </c>
      <c r="L2100" t="str">
        <f>IF(AND(TimeSpend[[#This Row],[Personnel number]]&lt;&gt;"",TimeSpend[[#This Row],[Date]]&lt;&gt;""),Utilization!$J$2,"")</f>
        <v/>
      </c>
      <c r="M2100" t="str">
        <f>IF(AND(TimeSpend[[#This Row],[Personnel number]]&lt;&gt;"",TimeSpend[[#This Row],[Date]]&lt;&gt;""),TimeSpend[[#This Row],[Employee Name]],"")</f>
        <v/>
      </c>
      <c r="N2100" t="str">
        <f t="shared" si="64"/>
        <v/>
      </c>
      <c r="O2100" t="str">
        <f t="shared" si="65"/>
        <v/>
      </c>
      <c r="P2100" t="str">
        <f>IF(D2100&lt;&gt;"",VLOOKUP(D2100,Projects!B:C,2,0),"")</f>
        <v/>
      </c>
    </row>
    <row r="2101" spans="1:16" x14ac:dyDescent="0.25">
      <c r="A2101" t="str">
        <f>UPPER(IF(AND(TimeSpend[[#This Row],[Personnel number]]&lt;&gt;"",TimeSpend[[#This Row],[Date]]&lt;&gt;""),TimeSpend[[#This Row],[Personnel number]],""))</f>
        <v/>
      </c>
      <c r="B2101" s="85" t="str">
        <f>IF(AND(TimeSpend[[#This Row],[Personnel number]]&lt;&gt;"",TimeSpend[[#This Row],[Date]]&lt;&gt;""),TEXT(TimeSpend[[#This Row],[Date]],"[$-409]yyyyMMdd"),"")</f>
        <v/>
      </c>
      <c r="C2101" s="33" t="str">
        <f>IF(AND(TimeSpend[[#This Row],[Personnel number]]&lt;&gt;"",TimeSpend[[#This Row],[Date]]&lt;&gt;""),SUBSTITUTE(TimeSpend[[#This Row],[Hours]],",","."),"")</f>
        <v/>
      </c>
      <c r="D2101" t="str">
        <f>IF(AND(TimeSpend[[#This Row],[Personnel number]]&lt;&gt;"",TimeSpend[[#This Row],[Date]]&lt;&gt;""),TimeSpend[[#This Row],[Network]],"")</f>
        <v/>
      </c>
      <c r="E2101" t="str">
        <f>IF(AND(TimeSpend[[#This Row],[Personnel number]]&lt;&gt;"",TimeSpend[[#This Row],[Date]]&lt;&gt;""),TimeSpend[[#This Row],[Network Description]],"")</f>
        <v/>
      </c>
      <c r="F2101" t="str">
        <f>IF(AND(TimeSpend[[#This Row],[Personnel number]]&lt;&gt;"",TimeSpend[[#This Row],[Date]]&lt;&gt;""),TimeSpend[[#This Row],[Activity]],"")</f>
        <v/>
      </c>
      <c r="G2101" t="str">
        <f>IF(AND(TimeSpend[[#This Row],[Personnel number]]&lt;&gt;"",TimeSpend[[#This Row],[Date]]&lt;&gt;""),TimeSpend[[#This Row],[Activity description]],"")</f>
        <v/>
      </c>
      <c r="H2101" s="36" t="str">
        <f>IF(AND(TimeSpend[[#This Row],[Personnel number]]&lt;&gt;"",TimeSpend[[#This Row],[Date]]&lt;&gt;""),TimeSpend[[#This Row],[Start Time]],"")</f>
        <v/>
      </c>
      <c r="I2101" s="36" t="str">
        <f>IF(AND(TimeSpend[[#This Row],[Personnel number]]&lt;&gt;"",TimeSpend[[#This Row],[Date]]&lt;&gt;""),TimeSpend[[#This Row],[End Time]],"")</f>
        <v/>
      </c>
      <c r="J2101" t="str">
        <f>IF(AND(TimeSpend[[#This Row],[Personnel number]]&lt;&gt;"",TimeSpend[[#This Row],[Date]]&lt;&gt;""),TimeSpend[[#This Row],[Location]],"")</f>
        <v/>
      </c>
      <c r="K2101" t="str">
        <f>IF(AND(TimeSpend[[#This Row],[Personnel number]]&lt;&gt;"",TimeSpend[[#This Row],[Date]]&lt;&gt;""),TimeSpend[[#This Row],[Task]],"")</f>
        <v/>
      </c>
      <c r="L2101" t="str">
        <f>IF(AND(TimeSpend[[#This Row],[Personnel number]]&lt;&gt;"",TimeSpend[[#This Row],[Date]]&lt;&gt;""),Utilization!$J$2,"")</f>
        <v/>
      </c>
      <c r="M2101" t="str">
        <f>IF(AND(TimeSpend[[#This Row],[Personnel number]]&lt;&gt;"",TimeSpend[[#This Row],[Date]]&lt;&gt;""),TimeSpend[[#This Row],[Employee Name]],"")</f>
        <v/>
      </c>
      <c r="N2101" t="str">
        <f t="shared" si="64"/>
        <v/>
      </c>
      <c r="O2101" t="str">
        <f t="shared" si="65"/>
        <v/>
      </c>
      <c r="P2101" t="str">
        <f>IF(D2101&lt;&gt;"",VLOOKUP(D2101,Projects!B:C,2,0),"")</f>
        <v/>
      </c>
    </row>
    <row r="2102" spans="1:16" x14ac:dyDescent="0.25">
      <c r="A2102" t="str">
        <f>UPPER(IF(AND(TimeSpend[[#This Row],[Personnel number]]&lt;&gt;"",TimeSpend[[#This Row],[Date]]&lt;&gt;""),TimeSpend[[#This Row],[Personnel number]],""))</f>
        <v/>
      </c>
      <c r="B2102" s="85" t="str">
        <f>IF(AND(TimeSpend[[#This Row],[Personnel number]]&lt;&gt;"",TimeSpend[[#This Row],[Date]]&lt;&gt;""),TEXT(TimeSpend[[#This Row],[Date]],"[$-409]yyyyMMdd"),"")</f>
        <v/>
      </c>
      <c r="C2102" s="33" t="str">
        <f>IF(AND(TimeSpend[[#This Row],[Personnel number]]&lt;&gt;"",TimeSpend[[#This Row],[Date]]&lt;&gt;""),SUBSTITUTE(TimeSpend[[#This Row],[Hours]],",","."),"")</f>
        <v/>
      </c>
      <c r="D2102" t="str">
        <f>IF(AND(TimeSpend[[#This Row],[Personnel number]]&lt;&gt;"",TimeSpend[[#This Row],[Date]]&lt;&gt;""),TimeSpend[[#This Row],[Network]],"")</f>
        <v/>
      </c>
      <c r="E2102" t="str">
        <f>IF(AND(TimeSpend[[#This Row],[Personnel number]]&lt;&gt;"",TimeSpend[[#This Row],[Date]]&lt;&gt;""),TimeSpend[[#This Row],[Network Description]],"")</f>
        <v/>
      </c>
      <c r="F2102" t="str">
        <f>IF(AND(TimeSpend[[#This Row],[Personnel number]]&lt;&gt;"",TimeSpend[[#This Row],[Date]]&lt;&gt;""),TimeSpend[[#This Row],[Activity]],"")</f>
        <v/>
      </c>
      <c r="G2102" t="str">
        <f>IF(AND(TimeSpend[[#This Row],[Personnel number]]&lt;&gt;"",TimeSpend[[#This Row],[Date]]&lt;&gt;""),TimeSpend[[#This Row],[Activity description]],"")</f>
        <v/>
      </c>
      <c r="H2102" s="36" t="str">
        <f>IF(AND(TimeSpend[[#This Row],[Personnel number]]&lt;&gt;"",TimeSpend[[#This Row],[Date]]&lt;&gt;""),TimeSpend[[#This Row],[Start Time]],"")</f>
        <v/>
      </c>
      <c r="I2102" s="36" t="str">
        <f>IF(AND(TimeSpend[[#This Row],[Personnel number]]&lt;&gt;"",TimeSpend[[#This Row],[Date]]&lt;&gt;""),TimeSpend[[#This Row],[End Time]],"")</f>
        <v/>
      </c>
      <c r="J2102" t="str">
        <f>IF(AND(TimeSpend[[#This Row],[Personnel number]]&lt;&gt;"",TimeSpend[[#This Row],[Date]]&lt;&gt;""),TimeSpend[[#This Row],[Location]],"")</f>
        <v/>
      </c>
      <c r="K2102" t="str">
        <f>IF(AND(TimeSpend[[#This Row],[Personnel number]]&lt;&gt;"",TimeSpend[[#This Row],[Date]]&lt;&gt;""),TimeSpend[[#This Row],[Task]],"")</f>
        <v/>
      </c>
      <c r="L2102" t="str">
        <f>IF(AND(TimeSpend[[#This Row],[Personnel number]]&lt;&gt;"",TimeSpend[[#This Row],[Date]]&lt;&gt;""),Utilization!$J$2,"")</f>
        <v/>
      </c>
      <c r="M2102" t="str">
        <f>IF(AND(TimeSpend[[#This Row],[Personnel number]]&lt;&gt;"",TimeSpend[[#This Row],[Date]]&lt;&gt;""),TimeSpend[[#This Row],[Employee Name]],"")</f>
        <v/>
      </c>
      <c r="N2102" t="str">
        <f t="shared" si="64"/>
        <v/>
      </c>
      <c r="O2102" t="str">
        <f t="shared" si="65"/>
        <v/>
      </c>
      <c r="P2102" t="str">
        <f>IF(D2102&lt;&gt;"",VLOOKUP(D2102,Projects!B:C,2,0),"")</f>
        <v/>
      </c>
    </row>
    <row r="2103" spans="1:16" x14ac:dyDescent="0.25">
      <c r="A2103" t="str">
        <f>UPPER(IF(AND(TimeSpend[[#This Row],[Personnel number]]&lt;&gt;"",TimeSpend[[#This Row],[Date]]&lt;&gt;""),TimeSpend[[#This Row],[Personnel number]],""))</f>
        <v/>
      </c>
      <c r="B2103" s="85" t="str">
        <f>IF(AND(TimeSpend[[#This Row],[Personnel number]]&lt;&gt;"",TimeSpend[[#This Row],[Date]]&lt;&gt;""),TEXT(TimeSpend[[#This Row],[Date]],"[$-409]yyyyMMdd"),"")</f>
        <v/>
      </c>
      <c r="C2103" s="33" t="str">
        <f>IF(AND(TimeSpend[[#This Row],[Personnel number]]&lt;&gt;"",TimeSpend[[#This Row],[Date]]&lt;&gt;""),SUBSTITUTE(TimeSpend[[#This Row],[Hours]],",","."),"")</f>
        <v/>
      </c>
      <c r="D2103" t="str">
        <f>IF(AND(TimeSpend[[#This Row],[Personnel number]]&lt;&gt;"",TimeSpend[[#This Row],[Date]]&lt;&gt;""),TimeSpend[[#This Row],[Network]],"")</f>
        <v/>
      </c>
      <c r="E2103" t="str">
        <f>IF(AND(TimeSpend[[#This Row],[Personnel number]]&lt;&gt;"",TimeSpend[[#This Row],[Date]]&lt;&gt;""),TimeSpend[[#This Row],[Network Description]],"")</f>
        <v/>
      </c>
      <c r="F2103" t="str">
        <f>IF(AND(TimeSpend[[#This Row],[Personnel number]]&lt;&gt;"",TimeSpend[[#This Row],[Date]]&lt;&gt;""),TimeSpend[[#This Row],[Activity]],"")</f>
        <v/>
      </c>
      <c r="G2103" t="str">
        <f>IF(AND(TimeSpend[[#This Row],[Personnel number]]&lt;&gt;"",TimeSpend[[#This Row],[Date]]&lt;&gt;""),TimeSpend[[#This Row],[Activity description]],"")</f>
        <v/>
      </c>
      <c r="H2103" s="36" t="str">
        <f>IF(AND(TimeSpend[[#This Row],[Personnel number]]&lt;&gt;"",TimeSpend[[#This Row],[Date]]&lt;&gt;""),TimeSpend[[#This Row],[Start Time]],"")</f>
        <v/>
      </c>
      <c r="I2103" s="36" t="str">
        <f>IF(AND(TimeSpend[[#This Row],[Personnel number]]&lt;&gt;"",TimeSpend[[#This Row],[Date]]&lt;&gt;""),TimeSpend[[#This Row],[End Time]],"")</f>
        <v/>
      </c>
      <c r="J2103" t="str">
        <f>IF(AND(TimeSpend[[#This Row],[Personnel number]]&lt;&gt;"",TimeSpend[[#This Row],[Date]]&lt;&gt;""),TimeSpend[[#This Row],[Location]],"")</f>
        <v/>
      </c>
      <c r="K2103" t="str">
        <f>IF(AND(TimeSpend[[#This Row],[Personnel number]]&lt;&gt;"",TimeSpend[[#This Row],[Date]]&lt;&gt;""),TimeSpend[[#This Row],[Task]],"")</f>
        <v/>
      </c>
      <c r="L2103" t="str">
        <f>IF(AND(TimeSpend[[#This Row],[Personnel number]]&lt;&gt;"",TimeSpend[[#This Row],[Date]]&lt;&gt;""),Utilization!$J$2,"")</f>
        <v/>
      </c>
      <c r="M2103" t="str">
        <f>IF(AND(TimeSpend[[#This Row],[Personnel number]]&lt;&gt;"",TimeSpend[[#This Row],[Date]]&lt;&gt;""),TimeSpend[[#This Row],[Employee Name]],"")</f>
        <v/>
      </c>
      <c r="N2103" t="str">
        <f t="shared" si="64"/>
        <v/>
      </c>
      <c r="O2103" t="str">
        <f t="shared" si="65"/>
        <v/>
      </c>
      <c r="P2103" t="str">
        <f>IF(D2103&lt;&gt;"",VLOOKUP(D2103,Projects!B:C,2,0),"")</f>
        <v/>
      </c>
    </row>
    <row r="2104" spans="1:16" x14ac:dyDescent="0.25">
      <c r="A2104" t="str">
        <f>UPPER(IF(AND(TimeSpend[[#This Row],[Personnel number]]&lt;&gt;"",TimeSpend[[#This Row],[Date]]&lt;&gt;""),TimeSpend[[#This Row],[Personnel number]],""))</f>
        <v/>
      </c>
      <c r="B2104" s="85" t="str">
        <f>IF(AND(TimeSpend[[#This Row],[Personnel number]]&lt;&gt;"",TimeSpend[[#This Row],[Date]]&lt;&gt;""),TEXT(TimeSpend[[#This Row],[Date]],"[$-409]yyyyMMdd"),"")</f>
        <v/>
      </c>
      <c r="C2104" s="33" t="str">
        <f>IF(AND(TimeSpend[[#This Row],[Personnel number]]&lt;&gt;"",TimeSpend[[#This Row],[Date]]&lt;&gt;""),SUBSTITUTE(TimeSpend[[#This Row],[Hours]],",","."),"")</f>
        <v/>
      </c>
      <c r="D2104" t="str">
        <f>IF(AND(TimeSpend[[#This Row],[Personnel number]]&lt;&gt;"",TimeSpend[[#This Row],[Date]]&lt;&gt;""),TimeSpend[[#This Row],[Network]],"")</f>
        <v/>
      </c>
      <c r="E2104" t="str">
        <f>IF(AND(TimeSpend[[#This Row],[Personnel number]]&lt;&gt;"",TimeSpend[[#This Row],[Date]]&lt;&gt;""),TimeSpend[[#This Row],[Network Description]],"")</f>
        <v/>
      </c>
      <c r="F2104" t="str">
        <f>IF(AND(TimeSpend[[#This Row],[Personnel number]]&lt;&gt;"",TimeSpend[[#This Row],[Date]]&lt;&gt;""),TimeSpend[[#This Row],[Activity]],"")</f>
        <v/>
      </c>
      <c r="G2104" t="str">
        <f>IF(AND(TimeSpend[[#This Row],[Personnel number]]&lt;&gt;"",TimeSpend[[#This Row],[Date]]&lt;&gt;""),TimeSpend[[#This Row],[Activity description]],"")</f>
        <v/>
      </c>
      <c r="H2104" s="36" t="str">
        <f>IF(AND(TimeSpend[[#This Row],[Personnel number]]&lt;&gt;"",TimeSpend[[#This Row],[Date]]&lt;&gt;""),TimeSpend[[#This Row],[Start Time]],"")</f>
        <v/>
      </c>
      <c r="I2104" s="36" t="str">
        <f>IF(AND(TimeSpend[[#This Row],[Personnel number]]&lt;&gt;"",TimeSpend[[#This Row],[Date]]&lt;&gt;""),TimeSpend[[#This Row],[End Time]],"")</f>
        <v/>
      </c>
      <c r="J2104" t="str">
        <f>IF(AND(TimeSpend[[#This Row],[Personnel number]]&lt;&gt;"",TimeSpend[[#This Row],[Date]]&lt;&gt;""),TimeSpend[[#This Row],[Location]],"")</f>
        <v/>
      </c>
      <c r="K2104" t="str">
        <f>IF(AND(TimeSpend[[#This Row],[Personnel number]]&lt;&gt;"",TimeSpend[[#This Row],[Date]]&lt;&gt;""),TimeSpend[[#This Row],[Task]],"")</f>
        <v/>
      </c>
      <c r="L2104" t="str">
        <f>IF(AND(TimeSpend[[#This Row],[Personnel number]]&lt;&gt;"",TimeSpend[[#This Row],[Date]]&lt;&gt;""),Utilization!$J$2,"")</f>
        <v/>
      </c>
      <c r="M2104" t="str">
        <f>IF(AND(TimeSpend[[#This Row],[Personnel number]]&lt;&gt;"",TimeSpend[[#This Row],[Date]]&lt;&gt;""),TimeSpend[[#This Row],[Employee Name]],"")</f>
        <v/>
      </c>
      <c r="N2104" t="str">
        <f t="shared" si="64"/>
        <v/>
      </c>
      <c r="O2104" t="str">
        <f t="shared" si="65"/>
        <v/>
      </c>
      <c r="P2104" t="str">
        <f>IF(D2104&lt;&gt;"",VLOOKUP(D2104,Projects!B:C,2,0),"")</f>
        <v/>
      </c>
    </row>
    <row r="2105" spans="1:16" x14ac:dyDescent="0.25">
      <c r="A2105" t="str">
        <f>UPPER(IF(AND(TimeSpend[[#This Row],[Personnel number]]&lt;&gt;"",TimeSpend[[#This Row],[Date]]&lt;&gt;""),TimeSpend[[#This Row],[Personnel number]],""))</f>
        <v/>
      </c>
      <c r="B2105" s="85" t="str">
        <f>IF(AND(TimeSpend[[#This Row],[Personnel number]]&lt;&gt;"",TimeSpend[[#This Row],[Date]]&lt;&gt;""),TEXT(TimeSpend[[#This Row],[Date]],"[$-409]yyyyMMdd"),"")</f>
        <v/>
      </c>
      <c r="C2105" s="33" t="str">
        <f>IF(AND(TimeSpend[[#This Row],[Personnel number]]&lt;&gt;"",TimeSpend[[#This Row],[Date]]&lt;&gt;""),SUBSTITUTE(TimeSpend[[#This Row],[Hours]],",","."),"")</f>
        <v/>
      </c>
      <c r="D2105" t="str">
        <f>IF(AND(TimeSpend[[#This Row],[Personnel number]]&lt;&gt;"",TimeSpend[[#This Row],[Date]]&lt;&gt;""),TimeSpend[[#This Row],[Network]],"")</f>
        <v/>
      </c>
      <c r="E2105" t="str">
        <f>IF(AND(TimeSpend[[#This Row],[Personnel number]]&lt;&gt;"",TimeSpend[[#This Row],[Date]]&lt;&gt;""),TimeSpend[[#This Row],[Network Description]],"")</f>
        <v/>
      </c>
      <c r="F2105" t="str">
        <f>IF(AND(TimeSpend[[#This Row],[Personnel number]]&lt;&gt;"",TimeSpend[[#This Row],[Date]]&lt;&gt;""),TimeSpend[[#This Row],[Activity]],"")</f>
        <v/>
      </c>
      <c r="G2105" t="str">
        <f>IF(AND(TimeSpend[[#This Row],[Personnel number]]&lt;&gt;"",TimeSpend[[#This Row],[Date]]&lt;&gt;""),TimeSpend[[#This Row],[Activity description]],"")</f>
        <v/>
      </c>
      <c r="H2105" s="36" t="str">
        <f>IF(AND(TimeSpend[[#This Row],[Personnel number]]&lt;&gt;"",TimeSpend[[#This Row],[Date]]&lt;&gt;""),TimeSpend[[#This Row],[Start Time]],"")</f>
        <v/>
      </c>
      <c r="I2105" s="36" t="str">
        <f>IF(AND(TimeSpend[[#This Row],[Personnel number]]&lt;&gt;"",TimeSpend[[#This Row],[Date]]&lt;&gt;""),TimeSpend[[#This Row],[End Time]],"")</f>
        <v/>
      </c>
      <c r="J2105" t="str">
        <f>IF(AND(TimeSpend[[#This Row],[Personnel number]]&lt;&gt;"",TimeSpend[[#This Row],[Date]]&lt;&gt;""),TimeSpend[[#This Row],[Location]],"")</f>
        <v/>
      </c>
      <c r="K2105" t="str">
        <f>IF(AND(TimeSpend[[#This Row],[Personnel number]]&lt;&gt;"",TimeSpend[[#This Row],[Date]]&lt;&gt;""),TimeSpend[[#This Row],[Task]],"")</f>
        <v/>
      </c>
      <c r="L2105" t="str">
        <f>IF(AND(TimeSpend[[#This Row],[Personnel number]]&lt;&gt;"",TimeSpend[[#This Row],[Date]]&lt;&gt;""),Utilization!$J$2,"")</f>
        <v/>
      </c>
      <c r="M2105" t="str">
        <f>IF(AND(TimeSpend[[#This Row],[Personnel number]]&lt;&gt;"",TimeSpend[[#This Row],[Date]]&lt;&gt;""),TimeSpend[[#This Row],[Employee Name]],"")</f>
        <v/>
      </c>
      <c r="N2105" t="str">
        <f t="shared" si="64"/>
        <v/>
      </c>
      <c r="O2105" t="str">
        <f t="shared" si="65"/>
        <v/>
      </c>
      <c r="P2105" t="str">
        <f>IF(D2105&lt;&gt;"",VLOOKUP(D2105,Projects!B:C,2,0),"")</f>
        <v/>
      </c>
    </row>
    <row r="2106" spans="1:16" x14ac:dyDescent="0.25">
      <c r="A2106" t="str">
        <f>UPPER(IF(AND(TimeSpend[[#This Row],[Personnel number]]&lt;&gt;"",TimeSpend[[#This Row],[Date]]&lt;&gt;""),TimeSpend[[#This Row],[Personnel number]],""))</f>
        <v/>
      </c>
      <c r="B2106" s="85" t="str">
        <f>IF(AND(TimeSpend[[#This Row],[Personnel number]]&lt;&gt;"",TimeSpend[[#This Row],[Date]]&lt;&gt;""),TEXT(TimeSpend[[#This Row],[Date]],"[$-409]yyyyMMdd"),"")</f>
        <v/>
      </c>
      <c r="C2106" s="33" t="str">
        <f>IF(AND(TimeSpend[[#This Row],[Personnel number]]&lt;&gt;"",TimeSpend[[#This Row],[Date]]&lt;&gt;""),SUBSTITUTE(TimeSpend[[#This Row],[Hours]],",","."),"")</f>
        <v/>
      </c>
      <c r="D2106" t="str">
        <f>IF(AND(TimeSpend[[#This Row],[Personnel number]]&lt;&gt;"",TimeSpend[[#This Row],[Date]]&lt;&gt;""),TimeSpend[[#This Row],[Network]],"")</f>
        <v/>
      </c>
      <c r="E2106" t="str">
        <f>IF(AND(TimeSpend[[#This Row],[Personnel number]]&lt;&gt;"",TimeSpend[[#This Row],[Date]]&lt;&gt;""),TimeSpend[[#This Row],[Network Description]],"")</f>
        <v/>
      </c>
      <c r="F2106" t="str">
        <f>IF(AND(TimeSpend[[#This Row],[Personnel number]]&lt;&gt;"",TimeSpend[[#This Row],[Date]]&lt;&gt;""),TimeSpend[[#This Row],[Activity]],"")</f>
        <v/>
      </c>
      <c r="G2106" t="str">
        <f>IF(AND(TimeSpend[[#This Row],[Personnel number]]&lt;&gt;"",TimeSpend[[#This Row],[Date]]&lt;&gt;""),TimeSpend[[#This Row],[Activity description]],"")</f>
        <v/>
      </c>
      <c r="H2106" s="36" t="str">
        <f>IF(AND(TimeSpend[[#This Row],[Personnel number]]&lt;&gt;"",TimeSpend[[#This Row],[Date]]&lt;&gt;""),TimeSpend[[#This Row],[Start Time]],"")</f>
        <v/>
      </c>
      <c r="I2106" s="36" t="str">
        <f>IF(AND(TimeSpend[[#This Row],[Personnel number]]&lt;&gt;"",TimeSpend[[#This Row],[Date]]&lt;&gt;""),TimeSpend[[#This Row],[End Time]],"")</f>
        <v/>
      </c>
      <c r="J2106" t="str">
        <f>IF(AND(TimeSpend[[#This Row],[Personnel number]]&lt;&gt;"",TimeSpend[[#This Row],[Date]]&lt;&gt;""),TimeSpend[[#This Row],[Location]],"")</f>
        <v/>
      </c>
      <c r="K2106" t="str">
        <f>IF(AND(TimeSpend[[#This Row],[Personnel number]]&lt;&gt;"",TimeSpend[[#This Row],[Date]]&lt;&gt;""),TimeSpend[[#This Row],[Task]],"")</f>
        <v/>
      </c>
      <c r="L2106" t="str">
        <f>IF(AND(TimeSpend[[#This Row],[Personnel number]]&lt;&gt;"",TimeSpend[[#This Row],[Date]]&lt;&gt;""),Utilization!$J$2,"")</f>
        <v/>
      </c>
      <c r="M2106" t="str">
        <f>IF(AND(TimeSpend[[#This Row],[Personnel number]]&lt;&gt;"",TimeSpend[[#This Row],[Date]]&lt;&gt;""),TimeSpend[[#This Row],[Employee Name]],"")</f>
        <v/>
      </c>
      <c r="N2106" t="str">
        <f t="shared" si="64"/>
        <v/>
      </c>
      <c r="O2106" t="str">
        <f t="shared" si="65"/>
        <v/>
      </c>
      <c r="P2106" t="str">
        <f>IF(D2106&lt;&gt;"",VLOOKUP(D2106,Projects!B:C,2,0),"")</f>
        <v/>
      </c>
    </row>
    <row r="2107" spans="1:16" x14ac:dyDescent="0.25">
      <c r="A2107" t="str">
        <f>UPPER(IF(AND(TimeSpend[[#This Row],[Personnel number]]&lt;&gt;"",TimeSpend[[#This Row],[Date]]&lt;&gt;""),TimeSpend[[#This Row],[Personnel number]],""))</f>
        <v/>
      </c>
      <c r="B2107" s="85" t="str">
        <f>IF(AND(TimeSpend[[#This Row],[Personnel number]]&lt;&gt;"",TimeSpend[[#This Row],[Date]]&lt;&gt;""),TEXT(TimeSpend[[#This Row],[Date]],"[$-409]yyyyMMdd"),"")</f>
        <v/>
      </c>
      <c r="C2107" s="33" t="str">
        <f>IF(AND(TimeSpend[[#This Row],[Personnel number]]&lt;&gt;"",TimeSpend[[#This Row],[Date]]&lt;&gt;""),SUBSTITUTE(TimeSpend[[#This Row],[Hours]],",","."),"")</f>
        <v/>
      </c>
      <c r="D2107" t="str">
        <f>IF(AND(TimeSpend[[#This Row],[Personnel number]]&lt;&gt;"",TimeSpend[[#This Row],[Date]]&lt;&gt;""),TimeSpend[[#This Row],[Network]],"")</f>
        <v/>
      </c>
      <c r="E2107" t="str">
        <f>IF(AND(TimeSpend[[#This Row],[Personnel number]]&lt;&gt;"",TimeSpend[[#This Row],[Date]]&lt;&gt;""),TimeSpend[[#This Row],[Network Description]],"")</f>
        <v/>
      </c>
      <c r="F2107" t="str">
        <f>IF(AND(TimeSpend[[#This Row],[Personnel number]]&lt;&gt;"",TimeSpend[[#This Row],[Date]]&lt;&gt;""),TimeSpend[[#This Row],[Activity]],"")</f>
        <v/>
      </c>
      <c r="G2107" t="str">
        <f>IF(AND(TimeSpend[[#This Row],[Personnel number]]&lt;&gt;"",TimeSpend[[#This Row],[Date]]&lt;&gt;""),TimeSpend[[#This Row],[Activity description]],"")</f>
        <v/>
      </c>
      <c r="H2107" s="36" t="str">
        <f>IF(AND(TimeSpend[[#This Row],[Personnel number]]&lt;&gt;"",TimeSpend[[#This Row],[Date]]&lt;&gt;""),TimeSpend[[#This Row],[Start Time]],"")</f>
        <v/>
      </c>
      <c r="I2107" s="36" t="str">
        <f>IF(AND(TimeSpend[[#This Row],[Personnel number]]&lt;&gt;"",TimeSpend[[#This Row],[Date]]&lt;&gt;""),TimeSpend[[#This Row],[End Time]],"")</f>
        <v/>
      </c>
      <c r="J2107" t="str">
        <f>IF(AND(TimeSpend[[#This Row],[Personnel number]]&lt;&gt;"",TimeSpend[[#This Row],[Date]]&lt;&gt;""),TimeSpend[[#This Row],[Location]],"")</f>
        <v/>
      </c>
      <c r="K2107" t="str">
        <f>IF(AND(TimeSpend[[#This Row],[Personnel number]]&lt;&gt;"",TimeSpend[[#This Row],[Date]]&lt;&gt;""),TimeSpend[[#This Row],[Task]],"")</f>
        <v/>
      </c>
      <c r="L2107" t="str">
        <f>IF(AND(TimeSpend[[#This Row],[Personnel number]]&lt;&gt;"",TimeSpend[[#This Row],[Date]]&lt;&gt;""),Utilization!$J$2,"")</f>
        <v/>
      </c>
      <c r="M2107" t="str">
        <f>IF(AND(TimeSpend[[#This Row],[Personnel number]]&lt;&gt;"",TimeSpend[[#This Row],[Date]]&lt;&gt;""),TimeSpend[[#This Row],[Employee Name]],"")</f>
        <v/>
      </c>
      <c r="N2107" t="str">
        <f t="shared" si="64"/>
        <v/>
      </c>
      <c r="O2107" t="str">
        <f t="shared" si="65"/>
        <v/>
      </c>
      <c r="P2107" t="str">
        <f>IF(D2107&lt;&gt;"",VLOOKUP(D2107,Projects!B:C,2,0),"")</f>
        <v/>
      </c>
    </row>
    <row r="2108" spans="1:16" x14ac:dyDescent="0.25">
      <c r="A2108" t="str">
        <f>UPPER(IF(AND(TimeSpend[[#This Row],[Personnel number]]&lt;&gt;"",TimeSpend[[#This Row],[Date]]&lt;&gt;""),TimeSpend[[#This Row],[Personnel number]],""))</f>
        <v/>
      </c>
      <c r="B2108" s="85" t="str">
        <f>IF(AND(TimeSpend[[#This Row],[Personnel number]]&lt;&gt;"",TimeSpend[[#This Row],[Date]]&lt;&gt;""),TEXT(TimeSpend[[#This Row],[Date]],"[$-409]yyyyMMdd"),"")</f>
        <v/>
      </c>
      <c r="C2108" s="33" t="str">
        <f>IF(AND(TimeSpend[[#This Row],[Personnel number]]&lt;&gt;"",TimeSpend[[#This Row],[Date]]&lt;&gt;""),SUBSTITUTE(TimeSpend[[#This Row],[Hours]],",","."),"")</f>
        <v/>
      </c>
      <c r="D2108" t="str">
        <f>IF(AND(TimeSpend[[#This Row],[Personnel number]]&lt;&gt;"",TimeSpend[[#This Row],[Date]]&lt;&gt;""),TimeSpend[[#This Row],[Network]],"")</f>
        <v/>
      </c>
      <c r="E2108" t="str">
        <f>IF(AND(TimeSpend[[#This Row],[Personnel number]]&lt;&gt;"",TimeSpend[[#This Row],[Date]]&lt;&gt;""),TimeSpend[[#This Row],[Network Description]],"")</f>
        <v/>
      </c>
      <c r="F2108" t="str">
        <f>IF(AND(TimeSpend[[#This Row],[Personnel number]]&lt;&gt;"",TimeSpend[[#This Row],[Date]]&lt;&gt;""),TimeSpend[[#This Row],[Activity]],"")</f>
        <v/>
      </c>
      <c r="G2108" t="str">
        <f>IF(AND(TimeSpend[[#This Row],[Personnel number]]&lt;&gt;"",TimeSpend[[#This Row],[Date]]&lt;&gt;""),TimeSpend[[#This Row],[Activity description]],"")</f>
        <v/>
      </c>
      <c r="H2108" s="36" t="str">
        <f>IF(AND(TimeSpend[[#This Row],[Personnel number]]&lt;&gt;"",TimeSpend[[#This Row],[Date]]&lt;&gt;""),TimeSpend[[#This Row],[Start Time]],"")</f>
        <v/>
      </c>
      <c r="I2108" s="36" t="str">
        <f>IF(AND(TimeSpend[[#This Row],[Personnel number]]&lt;&gt;"",TimeSpend[[#This Row],[Date]]&lt;&gt;""),TimeSpend[[#This Row],[End Time]],"")</f>
        <v/>
      </c>
      <c r="J2108" t="str">
        <f>IF(AND(TimeSpend[[#This Row],[Personnel number]]&lt;&gt;"",TimeSpend[[#This Row],[Date]]&lt;&gt;""),TimeSpend[[#This Row],[Location]],"")</f>
        <v/>
      </c>
      <c r="K2108" t="str">
        <f>IF(AND(TimeSpend[[#This Row],[Personnel number]]&lt;&gt;"",TimeSpend[[#This Row],[Date]]&lt;&gt;""),TimeSpend[[#This Row],[Task]],"")</f>
        <v/>
      </c>
      <c r="L2108" t="str">
        <f>IF(AND(TimeSpend[[#This Row],[Personnel number]]&lt;&gt;"",TimeSpend[[#This Row],[Date]]&lt;&gt;""),Utilization!$J$2,"")</f>
        <v/>
      </c>
      <c r="M2108" t="str">
        <f>IF(AND(TimeSpend[[#This Row],[Personnel number]]&lt;&gt;"",TimeSpend[[#This Row],[Date]]&lt;&gt;""),TimeSpend[[#This Row],[Employee Name]],"")</f>
        <v/>
      </c>
      <c r="N2108" t="str">
        <f t="shared" si="64"/>
        <v/>
      </c>
      <c r="O2108" t="str">
        <f t="shared" si="65"/>
        <v/>
      </c>
      <c r="P2108" t="str">
        <f>IF(D2108&lt;&gt;"",VLOOKUP(D2108,Projects!B:C,2,0),"")</f>
        <v/>
      </c>
    </row>
    <row r="2109" spans="1:16" x14ac:dyDescent="0.25">
      <c r="A2109" t="str">
        <f>UPPER(IF(AND(TimeSpend[[#This Row],[Personnel number]]&lt;&gt;"",TimeSpend[[#This Row],[Date]]&lt;&gt;""),TimeSpend[[#This Row],[Personnel number]],""))</f>
        <v/>
      </c>
      <c r="B2109" s="85" t="str">
        <f>IF(AND(TimeSpend[[#This Row],[Personnel number]]&lt;&gt;"",TimeSpend[[#This Row],[Date]]&lt;&gt;""),TEXT(TimeSpend[[#This Row],[Date]],"[$-409]yyyyMMdd"),"")</f>
        <v/>
      </c>
      <c r="C2109" s="33" t="str">
        <f>IF(AND(TimeSpend[[#This Row],[Personnel number]]&lt;&gt;"",TimeSpend[[#This Row],[Date]]&lt;&gt;""),SUBSTITUTE(TimeSpend[[#This Row],[Hours]],",","."),"")</f>
        <v/>
      </c>
      <c r="D2109" t="str">
        <f>IF(AND(TimeSpend[[#This Row],[Personnel number]]&lt;&gt;"",TimeSpend[[#This Row],[Date]]&lt;&gt;""),TimeSpend[[#This Row],[Network]],"")</f>
        <v/>
      </c>
      <c r="E2109" t="str">
        <f>IF(AND(TimeSpend[[#This Row],[Personnel number]]&lt;&gt;"",TimeSpend[[#This Row],[Date]]&lt;&gt;""),TimeSpend[[#This Row],[Network Description]],"")</f>
        <v/>
      </c>
      <c r="F2109" t="str">
        <f>IF(AND(TimeSpend[[#This Row],[Personnel number]]&lt;&gt;"",TimeSpend[[#This Row],[Date]]&lt;&gt;""),TimeSpend[[#This Row],[Activity]],"")</f>
        <v/>
      </c>
      <c r="G2109" t="str">
        <f>IF(AND(TimeSpend[[#This Row],[Personnel number]]&lt;&gt;"",TimeSpend[[#This Row],[Date]]&lt;&gt;""),TimeSpend[[#This Row],[Activity description]],"")</f>
        <v/>
      </c>
      <c r="H2109" s="36" t="str">
        <f>IF(AND(TimeSpend[[#This Row],[Personnel number]]&lt;&gt;"",TimeSpend[[#This Row],[Date]]&lt;&gt;""),TimeSpend[[#This Row],[Start Time]],"")</f>
        <v/>
      </c>
      <c r="I2109" s="36" t="str">
        <f>IF(AND(TimeSpend[[#This Row],[Personnel number]]&lt;&gt;"",TimeSpend[[#This Row],[Date]]&lt;&gt;""),TimeSpend[[#This Row],[End Time]],"")</f>
        <v/>
      </c>
      <c r="J2109" t="str">
        <f>IF(AND(TimeSpend[[#This Row],[Personnel number]]&lt;&gt;"",TimeSpend[[#This Row],[Date]]&lt;&gt;""),TimeSpend[[#This Row],[Location]],"")</f>
        <v/>
      </c>
      <c r="K2109" t="str">
        <f>IF(AND(TimeSpend[[#This Row],[Personnel number]]&lt;&gt;"",TimeSpend[[#This Row],[Date]]&lt;&gt;""),TimeSpend[[#This Row],[Task]],"")</f>
        <v/>
      </c>
      <c r="L2109" t="str">
        <f>IF(AND(TimeSpend[[#This Row],[Personnel number]]&lt;&gt;"",TimeSpend[[#This Row],[Date]]&lt;&gt;""),Utilization!$J$2,"")</f>
        <v/>
      </c>
      <c r="M2109" t="str">
        <f>IF(AND(TimeSpend[[#This Row],[Personnel number]]&lt;&gt;"",TimeSpend[[#This Row],[Date]]&lt;&gt;""),TimeSpend[[#This Row],[Employee Name]],"")</f>
        <v/>
      </c>
      <c r="N2109" t="str">
        <f t="shared" si="64"/>
        <v/>
      </c>
      <c r="O2109" t="str">
        <f t="shared" si="65"/>
        <v/>
      </c>
      <c r="P2109" t="str">
        <f>IF(D2109&lt;&gt;"",VLOOKUP(D2109,Projects!B:C,2,0),"")</f>
        <v/>
      </c>
    </row>
    <row r="2110" spans="1:16" x14ac:dyDescent="0.25">
      <c r="A2110" t="str">
        <f>UPPER(IF(AND(TimeSpend[[#This Row],[Personnel number]]&lt;&gt;"",TimeSpend[[#This Row],[Date]]&lt;&gt;""),TimeSpend[[#This Row],[Personnel number]],""))</f>
        <v/>
      </c>
      <c r="B2110" s="85" t="str">
        <f>IF(AND(TimeSpend[[#This Row],[Personnel number]]&lt;&gt;"",TimeSpend[[#This Row],[Date]]&lt;&gt;""),TEXT(TimeSpend[[#This Row],[Date]],"[$-409]yyyyMMdd"),"")</f>
        <v/>
      </c>
      <c r="C2110" s="33" t="str">
        <f>IF(AND(TimeSpend[[#This Row],[Personnel number]]&lt;&gt;"",TimeSpend[[#This Row],[Date]]&lt;&gt;""),SUBSTITUTE(TimeSpend[[#This Row],[Hours]],",","."),"")</f>
        <v/>
      </c>
      <c r="D2110" t="str">
        <f>IF(AND(TimeSpend[[#This Row],[Personnel number]]&lt;&gt;"",TimeSpend[[#This Row],[Date]]&lt;&gt;""),TimeSpend[[#This Row],[Network]],"")</f>
        <v/>
      </c>
      <c r="E2110" t="str">
        <f>IF(AND(TimeSpend[[#This Row],[Personnel number]]&lt;&gt;"",TimeSpend[[#This Row],[Date]]&lt;&gt;""),TimeSpend[[#This Row],[Network Description]],"")</f>
        <v/>
      </c>
      <c r="F2110" t="str">
        <f>IF(AND(TimeSpend[[#This Row],[Personnel number]]&lt;&gt;"",TimeSpend[[#This Row],[Date]]&lt;&gt;""),TimeSpend[[#This Row],[Activity]],"")</f>
        <v/>
      </c>
      <c r="G2110" t="str">
        <f>IF(AND(TimeSpend[[#This Row],[Personnel number]]&lt;&gt;"",TimeSpend[[#This Row],[Date]]&lt;&gt;""),TimeSpend[[#This Row],[Activity description]],"")</f>
        <v/>
      </c>
      <c r="H2110" s="36" t="str">
        <f>IF(AND(TimeSpend[[#This Row],[Personnel number]]&lt;&gt;"",TimeSpend[[#This Row],[Date]]&lt;&gt;""),TimeSpend[[#This Row],[Start Time]],"")</f>
        <v/>
      </c>
      <c r="I2110" s="36" t="str">
        <f>IF(AND(TimeSpend[[#This Row],[Personnel number]]&lt;&gt;"",TimeSpend[[#This Row],[Date]]&lt;&gt;""),TimeSpend[[#This Row],[End Time]],"")</f>
        <v/>
      </c>
      <c r="J2110" t="str">
        <f>IF(AND(TimeSpend[[#This Row],[Personnel number]]&lt;&gt;"",TimeSpend[[#This Row],[Date]]&lt;&gt;""),TimeSpend[[#This Row],[Location]],"")</f>
        <v/>
      </c>
      <c r="K2110" t="str">
        <f>IF(AND(TimeSpend[[#This Row],[Personnel number]]&lt;&gt;"",TimeSpend[[#This Row],[Date]]&lt;&gt;""),TimeSpend[[#This Row],[Task]],"")</f>
        <v/>
      </c>
      <c r="L2110" t="str">
        <f>IF(AND(TimeSpend[[#This Row],[Personnel number]]&lt;&gt;"",TimeSpend[[#This Row],[Date]]&lt;&gt;""),Utilization!$J$2,"")</f>
        <v/>
      </c>
      <c r="M2110" t="str">
        <f>IF(AND(TimeSpend[[#This Row],[Personnel number]]&lt;&gt;"",TimeSpend[[#This Row],[Date]]&lt;&gt;""),TimeSpend[[#This Row],[Employee Name]],"")</f>
        <v/>
      </c>
      <c r="N2110" t="str">
        <f t="shared" si="64"/>
        <v/>
      </c>
      <c r="O2110" t="str">
        <f t="shared" si="65"/>
        <v/>
      </c>
      <c r="P2110" t="str">
        <f>IF(D2110&lt;&gt;"",VLOOKUP(D2110,Projects!B:C,2,0),"")</f>
        <v/>
      </c>
    </row>
    <row r="2111" spans="1:16" x14ac:dyDescent="0.25">
      <c r="A2111" t="str">
        <f>UPPER(IF(AND(TimeSpend[[#This Row],[Personnel number]]&lt;&gt;"",TimeSpend[[#This Row],[Date]]&lt;&gt;""),TimeSpend[[#This Row],[Personnel number]],""))</f>
        <v/>
      </c>
      <c r="B2111" s="85" t="str">
        <f>IF(AND(TimeSpend[[#This Row],[Personnel number]]&lt;&gt;"",TimeSpend[[#This Row],[Date]]&lt;&gt;""),TEXT(TimeSpend[[#This Row],[Date]],"[$-409]yyyyMMdd"),"")</f>
        <v/>
      </c>
      <c r="C2111" s="33" t="str">
        <f>IF(AND(TimeSpend[[#This Row],[Personnel number]]&lt;&gt;"",TimeSpend[[#This Row],[Date]]&lt;&gt;""),SUBSTITUTE(TimeSpend[[#This Row],[Hours]],",","."),"")</f>
        <v/>
      </c>
      <c r="D2111" t="str">
        <f>IF(AND(TimeSpend[[#This Row],[Personnel number]]&lt;&gt;"",TimeSpend[[#This Row],[Date]]&lt;&gt;""),TimeSpend[[#This Row],[Network]],"")</f>
        <v/>
      </c>
      <c r="E2111" t="str">
        <f>IF(AND(TimeSpend[[#This Row],[Personnel number]]&lt;&gt;"",TimeSpend[[#This Row],[Date]]&lt;&gt;""),TimeSpend[[#This Row],[Network Description]],"")</f>
        <v/>
      </c>
      <c r="F2111" t="str">
        <f>IF(AND(TimeSpend[[#This Row],[Personnel number]]&lt;&gt;"",TimeSpend[[#This Row],[Date]]&lt;&gt;""),TimeSpend[[#This Row],[Activity]],"")</f>
        <v/>
      </c>
      <c r="G2111" t="str">
        <f>IF(AND(TimeSpend[[#This Row],[Personnel number]]&lt;&gt;"",TimeSpend[[#This Row],[Date]]&lt;&gt;""),TimeSpend[[#This Row],[Activity description]],"")</f>
        <v/>
      </c>
      <c r="H2111" s="36" t="str">
        <f>IF(AND(TimeSpend[[#This Row],[Personnel number]]&lt;&gt;"",TimeSpend[[#This Row],[Date]]&lt;&gt;""),TimeSpend[[#This Row],[Start Time]],"")</f>
        <v/>
      </c>
      <c r="I2111" s="36" t="str">
        <f>IF(AND(TimeSpend[[#This Row],[Personnel number]]&lt;&gt;"",TimeSpend[[#This Row],[Date]]&lt;&gt;""),TimeSpend[[#This Row],[End Time]],"")</f>
        <v/>
      </c>
      <c r="J2111" t="str">
        <f>IF(AND(TimeSpend[[#This Row],[Personnel number]]&lt;&gt;"",TimeSpend[[#This Row],[Date]]&lt;&gt;""),TimeSpend[[#This Row],[Location]],"")</f>
        <v/>
      </c>
      <c r="K2111" t="str">
        <f>IF(AND(TimeSpend[[#This Row],[Personnel number]]&lt;&gt;"",TimeSpend[[#This Row],[Date]]&lt;&gt;""),TimeSpend[[#This Row],[Task]],"")</f>
        <v/>
      </c>
      <c r="L2111" t="str">
        <f>IF(AND(TimeSpend[[#This Row],[Personnel number]]&lt;&gt;"",TimeSpend[[#This Row],[Date]]&lt;&gt;""),Utilization!$J$2,"")</f>
        <v/>
      </c>
      <c r="M2111" t="str">
        <f>IF(AND(TimeSpend[[#This Row],[Personnel number]]&lt;&gt;"",TimeSpend[[#This Row],[Date]]&lt;&gt;""),TimeSpend[[#This Row],[Employee Name]],"")</f>
        <v/>
      </c>
      <c r="N2111" t="str">
        <f t="shared" si="64"/>
        <v/>
      </c>
      <c r="O2111" t="str">
        <f t="shared" si="65"/>
        <v/>
      </c>
      <c r="P2111" t="str">
        <f>IF(D2111&lt;&gt;"",VLOOKUP(D2111,Projects!B:C,2,0),"")</f>
        <v/>
      </c>
    </row>
    <row r="2112" spans="1:16" x14ac:dyDescent="0.25">
      <c r="A2112" t="str">
        <f>UPPER(IF(AND(TimeSpend[[#This Row],[Personnel number]]&lt;&gt;"",TimeSpend[[#This Row],[Date]]&lt;&gt;""),TimeSpend[[#This Row],[Personnel number]],""))</f>
        <v/>
      </c>
      <c r="B2112" s="85" t="str">
        <f>IF(AND(TimeSpend[[#This Row],[Personnel number]]&lt;&gt;"",TimeSpend[[#This Row],[Date]]&lt;&gt;""),TEXT(TimeSpend[[#This Row],[Date]],"[$-409]yyyyMMdd"),"")</f>
        <v/>
      </c>
      <c r="C2112" s="33" t="str">
        <f>IF(AND(TimeSpend[[#This Row],[Personnel number]]&lt;&gt;"",TimeSpend[[#This Row],[Date]]&lt;&gt;""),SUBSTITUTE(TimeSpend[[#This Row],[Hours]],",","."),"")</f>
        <v/>
      </c>
      <c r="D2112" t="str">
        <f>IF(AND(TimeSpend[[#This Row],[Personnel number]]&lt;&gt;"",TimeSpend[[#This Row],[Date]]&lt;&gt;""),TimeSpend[[#This Row],[Network]],"")</f>
        <v/>
      </c>
      <c r="E2112" t="str">
        <f>IF(AND(TimeSpend[[#This Row],[Personnel number]]&lt;&gt;"",TimeSpend[[#This Row],[Date]]&lt;&gt;""),TimeSpend[[#This Row],[Network Description]],"")</f>
        <v/>
      </c>
      <c r="F2112" t="str">
        <f>IF(AND(TimeSpend[[#This Row],[Personnel number]]&lt;&gt;"",TimeSpend[[#This Row],[Date]]&lt;&gt;""),TimeSpend[[#This Row],[Activity]],"")</f>
        <v/>
      </c>
      <c r="G2112" t="str">
        <f>IF(AND(TimeSpend[[#This Row],[Personnel number]]&lt;&gt;"",TimeSpend[[#This Row],[Date]]&lt;&gt;""),TimeSpend[[#This Row],[Activity description]],"")</f>
        <v/>
      </c>
      <c r="H2112" s="36" t="str">
        <f>IF(AND(TimeSpend[[#This Row],[Personnel number]]&lt;&gt;"",TimeSpend[[#This Row],[Date]]&lt;&gt;""),TimeSpend[[#This Row],[Start Time]],"")</f>
        <v/>
      </c>
      <c r="I2112" s="36" t="str">
        <f>IF(AND(TimeSpend[[#This Row],[Personnel number]]&lt;&gt;"",TimeSpend[[#This Row],[Date]]&lt;&gt;""),TimeSpend[[#This Row],[End Time]],"")</f>
        <v/>
      </c>
      <c r="J2112" t="str">
        <f>IF(AND(TimeSpend[[#This Row],[Personnel number]]&lt;&gt;"",TimeSpend[[#This Row],[Date]]&lt;&gt;""),TimeSpend[[#This Row],[Location]],"")</f>
        <v/>
      </c>
      <c r="K2112" t="str">
        <f>IF(AND(TimeSpend[[#This Row],[Personnel number]]&lt;&gt;"",TimeSpend[[#This Row],[Date]]&lt;&gt;""),TimeSpend[[#This Row],[Task]],"")</f>
        <v/>
      </c>
      <c r="L2112" t="str">
        <f>IF(AND(TimeSpend[[#This Row],[Personnel number]]&lt;&gt;"",TimeSpend[[#This Row],[Date]]&lt;&gt;""),Utilization!$J$2,"")</f>
        <v/>
      </c>
      <c r="M2112" t="str">
        <f>IF(AND(TimeSpend[[#This Row],[Personnel number]]&lt;&gt;"",TimeSpend[[#This Row],[Date]]&lt;&gt;""),TimeSpend[[#This Row],[Employee Name]],"")</f>
        <v/>
      </c>
      <c r="N2112" t="str">
        <f t="shared" si="64"/>
        <v/>
      </c>
      <c r="O2112" t="str">
        <f t="shared" si="65"/>
        <v/>
      </c>
      <c r="P2112" t="str">
        <f>IF(D2112&lt;&gt;"",VLOOKUP(D2112,Projects!B:C,2,0),"")</f>
        <v/>
      </c>
    </row>
    <row r="2113" spans="1:16" x14ac:dyDescent="0.25">
      <c r="A2113" t="str">
        <f>UPPER(IF(AND(TimeSpend[[#This Row],[Personnel number]]&lt;&gt;"",TimeSpend[[#This Row],[Date]]&lt;&gt;""),TimeSpend[[#This Row],[Personnel number]],""))</f>
        <v/>
      </c>
      <c r="B2113" s="85" t="str">
        <f>IF(AND(TimeSpend[[#This Row],[Personnel number]]&lt;&gt;"",TimeSpend[[#This Row],[Date]]&lt;&gt;""),TEXT(TimeSpend[[#This Row],[Date]],"[$-409]yyyyMMdd"),"")</f>
        <v/>
      </c>
      <c r="C2113" s="33" t="str">
        <f>IF(AND(TimeSpend[[#This Row],[Personnel number]]&lt;&gt;"",TimeSpend[[#This Row],[Date]]&lt;&gt;""),SUBSTITUTE(TimeSpend[[#This Row],[Hours]],",","."),"")</f>
        <v/>
      </c>
      <c r="D2113" t="str">
        <f>IF(AND(TimeSpend[[#This Row],[Personnel number]]&lt;&gt;"",TimeSpend[[#This Row],[Date]]&lt;&gt;""),TimeSpend[[#This Row],[Network]],"")</f>
        <v/>
      </c>
      <c r="E2113" t="str">
        <f>IF(AND(TimeSpend[[#This Row],[Personnel number]]&lt;&gt;"",TimeSpend[[#This Row],[Date]]&lt;&gt;""),TimeSpend[[#This Row],[Network Description]],"")</f>
        <v/>
      </c>
      <c r="F2113" t="str">
        <f>IF(AND(TimeSpend[[#This Row],[Personnel number]]&lt;&gt;"",TimeSpend[[#This Row],[Date]]&lt;&gt;""),TimeSpend[[#This Row],[Activity]],"")</f>
        <v/>
      </c>
      <c r="G2113" t="str">
        <f>IF(AND(TimeSpend[[#This Row],[Personnel number]]&lt;&gt;"",TimeSpend[[#This Row],[Date]]&lt;&gt;""),TimeSpend[[#This Row],[Activity description]],"")</f>
        <v/>
      </c>
      <c r="H2113" s="36" t="str">
        <f>IF(AND(TimeSpend[[#This Row],[Personnel number]]&lt;&gt;"",TimeSpend[[#This Row],[Date]]&lt;&gt;""),TimeSpend[[#This Row],[Start Time]],"")</f>
        <v/>
      </c>
      <c r="I2113" s="36" t="str">
        <f>IF(AND(TimeSpend[[#This Row],[Personnel number]]&lt;&gt;"",TimeSpend[[#This Row],[Date]]&lt;&gt;""),TimeSpend[[#This Row],[End Time]],"")</f>
        <v/>
      </c>
      <c r="J2113" t="str">
        <f>IF(AND(TimeSpend[[#This Row],[Personnel number]]&lt;&gt;"",TimeSpend[[#This Row],[Date]]&lt;&gt;""),TimeSpend[[#This Row],[Location]],"")</f>
        <v/>
      </c>
      <c r="K2113" t="str">
        <f>IF(AND(TimeSpend[[#This Row],[Personnel number]]&lt;&gt;"",TimeSpend[[#This Row],[Date]]&lt;&gt;""),TimeSpend[[#This Row],[Task]],"")</f>
        <v/>
      </c>
      <c r="L2113" t="str">
        <f>IF(AND(TimeSpend[[#This Row],[Personnel number]]&lt;&gt;"",TimeSpend[[#This Row],[Date]]&lt;&gt;""),Utilization!$J$2,"")</f>
        <v/>
      </c>
      <c r="M2113" t="str">
        <f>IF(AND(TimeSpend[[#This Row],[Personnel number]]&lt;&gt;"",TimeSpend[[#This Row],[Date]]&lt;&gt;""),TimeSpend[[#This Row],[Employee Name]],"")</f>
        <v/>
      </c>
      <c r="N2113" t="str">
        <f t="shared" si="64"/>
        <v/>
      </c>
      <c r="O2113" t="str">
        <f t="shared" si="65"/>
        <v/>
      </c>
      <c r="P2113" t="str">
        <f>IF(D2113&lt;&gt;"",VLOOKUP(D2113,Projects!B:C,2,0),"")</f>
        <v/>
      </c>
    </row>
    <row r="2114" spans="1:16" x14ac:dyDescent="0.25">
      <c r="A2114" t="str">
        <f>UPPER(IF(AND(TimeSpend[[#This Row],[Personnel number]]&lt;&gt;"",TimeSpend[[#This Row],[Date]]&lt;&gt;""),TimeSpend[[#This Row],[Personnel number]],""))</f>
        <v/>
      </c>
      <c r="B2114" s="85" t="str">
        <f>IF(AND(TimeSpend[[#This Row],[Personnel number]]&lt;&gt;"",TimeSpend[[#This Row],[Date]]&lt;&gt;""),TEXT(TimeSpend[[#This Row],[Date]],"[$-409]yyyyMMdd"),"")</f>
        <v/>
      </c>
      <c r="C2114" s="33" t="str">
        <f>IF(AND(TimeSpend[[#This Row],[Personnel number]]&lt;&gt;"",TimeSpend[[#This Row],[Date]]&lt;&gt;""),SUBSTITUTE(TimeSpend[[#This Row],[Hours]],",","."),"")</f>
        <v/>
      </c>
      <c r="D2114" t="str">
        <f>IF(AND(TimeSpend[[#This Row],[Personnel number]]&lt;&gt;"",TimeSpend[[#This Row],[Date]]&lt;&gt;""),TimeSpend[[#This Row],[Network]],"")</f>
        <v/>
      </c>
      <c r="E2114" t="str">
        <f>IF(AND(TimeSpend[[#This Row],[Personnel number]]&lt;&gt;"",TimeSpend[[#This Row],[Date]]&lt;&gt;""),TimeSpend[[#This Row],[Network Description]],"")</f>
        <v/>
      </c>
      <c r="F2114" t="str">
        <f>IF(AND(TimeSpend[[#This Row],[Personnel number]]&lt;&gt;"",TimeSpend[[#This Row],[Date]]&lt;&gt;""),TimeSpend[[#This Row],[Activity]],"")</f>
        <v/>
      </c>
      <c r="G2114" t="str">
        <f>IF(AND(TimeSpend[[#This Row],[Personnel number]]&lt;&gt;"",TimeSpend[[#This Row],[Date]]&lt;&gt;""),TimeSpend[[#This Row],[Activity description]],"")</f>
        <v/>
      </c>
      <c r="H2114" s="36" t="str">
        <f>IF(AND(TimeSpend[[#This Row],[Personnel number]]&lt;&gt;"",TimeSpend[[#This Row],[Date]]&lt;&gt;""),TimeSpend[[#This Row],[Start Time]],"")</f>
        <v/>
      </c>
      <c r="I2114" s="36" t="str">
        <f>IF(AND(TimeSpend[[#This Row],[Personnel number]]&lt;&gt;"",TimeSpend[[#This Row],[Date]]&lt;&gt;""),TimeSpend[[#This Row],[End Time]],"")</f>
        <v/>
      </c>
      <c r="J2114" t="str">
        <f>IF(AND(TimeSpend[[#This Row],[Personnel number]]&lt;&gt;"",TimeSpend[[#This Row],[Date]]&lt;&gt;""),TimeSpend[[#This Row],[Location]],"")</f>
        <v/>
      </c>
      <c r="K2114" t="str">
        <f>IF(AND(TimeSpend[[#This Row],[Personnel number]]&lt;&gt;"",TimeSpend[[#This Row],[Date]]&lt;&gt;""),TimeSpend[[#This Row],[Task]],"")</f>
        <v/>
      </c>
      <c r="L2114" t="str">
        <f>IF(AND(TimeSpend[[#This Row],[Personnel number]]&lt;&gt;"",TimeSpend[[#This Row],[Date]]&lt;&gt;""),Utilization!$J$2,"")</f>
        <v/>
      </c>
      <c r="M2114" t="str">
        <f>IF(AND(TimeSpend[[#This Row],[Personnel number]]&lt;&gt;"",TimeSpend[[#This Row],[Date]]&lt;&gt;""),TimeSpend[[#This Row],[Employee Name]],"")</f>
        <v/>
      </c>
      <c r="N2114" t="str">
        <f t="shared" ref="N2114:N2168" si="66">IF(A2114&lt;&gt;"",ROW(A2114)-1,"")</f>
        <v/>
      </c>
      <c r="O2114" t="str">
        <f t="shared" ref="O2114:O2168" si="67">IF(A2114&lt;&gt;"",L2114&amp;"-"&amp;N2114,"")</f>
        <v/>
      </c>
      <c r="P2114" t="str">
        <f>IF(D2114&lt;&gt;"",VLOOKUP(D2114,Projects!B:C,2,0),"")</f>
        <v/>
      </c>
    </row>
    <row r="2115" spans="1:16" x14ac:dyDescent="0.25">
      <c r="A2115" t="str">
        <f>UPPER(IF(AND(TimeSpend[[#This Row],[Personnel number]]&lt;&gt;"",TimeSpend[[#This Row],[Date]]&lt;&gt;""),TimeSpend[[#This Row],[Personnel number]],""))</f>
        <v/>
      </c>
      <c r="B2115" s="85" t="str">
        <f>IF(AND(TimeSpend[[#This Row],[Personnel number]]&lt;&gt;"",TimeSpend[[#This Row],[Date]]&lt;&gt;""),TEXT(TimeSpend[[#This Row],[Date]],"[$-409]yyyyMMdd"),"")</f>
        <v/>
      </c>
      <c r="C2115" s="33" t="str">
        <f>IF(AND(TimeSpend[[#This Row],[Personnel number]]&lt;&gt;"",TimeSpend[[#This Row],[Date]]&lt;&gt;""),SUBSTITUTE(TimeSpend[[#This Row],[Hours]],",","."),"")</f>
        <v/>
      </c>
      <c r="D2115" t="str">
        <f>IF(AND(TimeSpend[[#This Row],[Personnel number]]&lt;&gt;"",TimeSpend[[#This Row],[Date]]&lt;&gt;""),TimeSpend[[#This Row],[Network]],"")</f>
        <v/>
      </c>
      <c r="E2115" t="str">
        <f>IF(AND(TimeSpend[[#This Row],[Personnel number]]&lt;&gt;"",TimeSpend[[#This Row],[Date]]&lt;&gt;""),TimeSpend[[#This Row],[Network Description]],"")</f>
        <v/>
      </c>
      <c r="F2115" t="str">
        <f>IF(AND(TimeSpend[[#This Row],[Personnel number]]&lt;&gt;"",TimeSpend[[#This Row],[Date]]&lt;&gt;""),TimeSpend[[#This Row],[Activity]],"")</f>
        <v/>
      </c>
      <c r="G2115" t="str">
        <f>IF(AND(TimeSpend[[#This Row],[Personnel number]]&lt;&gt;"",TimeSpend[[#This Row],[Date]]&lt;&gt;""),TimeSpend[[#This Row],[Activity description]],"")</f>
        <v/>
      </c>
      <c r="H2115" s="36" t="str">
        <f>IF(AND(TimeSpend[[#This Row],[Personnel number]]&lt;&gt;"",TimeSpend[[#This Row],[Date]]&lt;&gt;""),TimeSpend[[#This Row],[Start Time]],"")</f>
        <v/>
      </c>
      <c r="I2115" s="36" t="str">
        <f>IF(AND(TimeSpend[[#This Row],[Personnel number]]&lt;&gt;"",TimeSpend[[#This Row],[Date]]&lt;&gt;""),TimeSpend[[#This Row],[End Time]],"")</f>
        <v/>
      </c>
      <c r="J2115" t="str">
        <f>IF(AND(TimeSpend[[#This Row],[Personnel number]]&lt;&gt;"",TimeSpend[[#This Row],[Date]]&lt;&gt;""),TimeSpend[[#This Row],[Location]],"")</f>
        <v/>
      </c>
      <c r="K2115" t="str">
        <f>IF(AND(TimeSpend[[#This Row],[Personnel number]]&lt;&gt;"",TimeSpend[[#This Row],[Date]]&lt;&gt;""),TimeSpend[[#This Row],[Task]],"")</f>
        <v/>
      </c>
      <c r="L2115" t="str">
        <f>IF(AND(TimeSpend[[#This Row],[Personnel number]]&lt;&gt;"",TimeSpend[[#This Row],[Date]]&lt;&gt;""),Utilization!$J$2,"")</f>
        <v/>
      </c>
      <c r="M2115" t="str">
        <f>IF(AND(TimeSpend[[#This Row],[Personnel number]]&lt;&gt;"",TimeSpend[[#This Row],[Date]]&lt;&gt;""),TimeSpend[[#This Row],[Employee Name]],"")</f>
        <v/>
      </c>
      <c r="N2115" t="str">
        <f t="shared" si="66"/>
        <v/>
      </c>
      <c r="O2115" t="str">
        <f t="shared" si="67"/>
        <v/>
      </c>
      <c r="P2115" t="str">
        <f>IF(D2115&lt;&gt;"",VLOOKUP(D2115,Projects!B:C,2,0),"")</f>
        <v/>
      </c>
    </row>
    <row r="2116" spans="1:16" x14ac:dyDescent="0.25">
      <c r="A2116" t="str">
        <f>UPPER(IF(AND(TimeSpend[[#This Row],[Personnel number]]&lt;&gt;"",TimeSpend[[#This Row],[Date]]&lt;&gt;""),TimeSpend[[#This Row],[Personnel number]],""))</f>
        <v/>
      </c>
      <c r="B2116" s="85" t="str">
        <f>IF(AND(TimeSpend[[#This Row],[Personnel number]]&lt;&gt;"",TimeSpend[[#This Row],[Date]]&lt;&gt;""),TEXT(TimeSpend[[#This Row],[Date]],"[$-409]yyyyMMdd"),"")</f>
        <v/>
      </c>
      <c r="C2116" s="33" t="str">
        <f>IF(AND(TimeSpend[[#This Row],[Personnel number]]&lt;&gt;"",TimeSpend[[#This Row],[Date]]&lt;&gt;""),SUBSTITUTE(TimeSpend[[#This Row],[Hours]],",","."),"")</f>
        <v/>
      </c>
      <c r="D2116" t="str">
        <f>IF(AND(TimeSpend[[#This Row],[Personnel number]]&lt;&gt;"",TimeSpend[[#This Row],[Date]]&lt;&gt;""),TimeSpend[[#This Row],[Network]],"")</f>
        <v/>
      </c>
      <c r="E2116" t="str">
        <f>IF(AND(TimeSpend[[#This Row],[Personnel number]]&lt;&gt;"",TimeSpend[[#This Row],[Date]]&lt;&gt;""),TimeSpend[[#This Row],[Network Description]],"")</f>
        <v/>
      </c>
      <c r="F2116" t="str">
        <f>IF(AND(TimeSpend[[#This Row],[Personnel number]]&lt;&gt;"",TimeSpend[[#This Row],[Date]]&lt;&gt;""),TimeSpend[[#This Row],[Activity]],"")</f>
        <v/>
      </c>
      <c r="G2116" t="str">
        <f>IF(AND(TimeSpend[[#This Row],[Personnel number]]&lt;&gt;"",TimeSpend[[#This Row],[Date]]&lt;&gt;""),TimeSpend[[#This Row],[Activity description]],"")</f>
        <v/>
      </c>
      <c r="H2116" s="36" t="str">
        <f>IF(AND(TimeSpend[[#This Row],[Personnel number]]&lt;&gt;"",TimeSpend[[#This Row],[Date]]&lt;&gt;""),TimeSpend[[#This Row],[Start Time]],"")</f>
        <v/>
      </c>
      <c r="I2116" s="36" t="str">
        <f>IF(AND(TimeSpend[[#This Row],[Personnel number]]&lt;&gt;"",TimeSpend[[#This Row],[Date]]&lt;&gt;""),TimeSpend[[#This Row],[End Time]],"")</f>
        <v/>
      </c>
      <c r="J2116" t="str">
        <f>IF(AND(TimeSpend[[#This Row],[Personnel number]]&lt;&gt;"",TimeSpend[[#This Row],[Date]]&lt;&gt;""),TimeSpend[[#This Row],[Location]],"")</f>
        <v/>
      </c>
      <c r="K2116" t="str">
        <f>IF(AND(TimeSpend[[#This Row],[Personnel number]]&lt;&gt;"",TimeSpend[[#This Row],[Date]]&lt;&gt;""),TimeSpend[[#This Row],[Task]],"")</f>
        <v/>
      </c>
      <c r="L2116" t="str">
        <f>IF(AND(TimeSpend[[#This Row],[Personnel number]]&lt;&gt;"",TimeSpend[[#This Row],[Date]]&lt;&gt;""),Utilization!$J$2,"")</f>
        <v/>
      </c>
      <c r="M2116" t="str">
        <f>IF(AND(TimeSpend[[#This Row],[Personnel number]]&lt;&gt;"",TimeSpend[[#This Row],[Date]]&lt;&gt;""),TimeSpend[[#This Row],[Employee Name]],"")</f>
        <v/>
      </c>
      <c r="N2116" t="str">
        <f t="shared" si="66"/>
        <v/>
      </c>
      <c r="O2116" t="str">
        <f t="shared" si="67"/>
        <v/>
      </c>
      <c r="P2116" t="str">
        <f>IF(D2116&lt;&gt;"",VLOOKUP(D2116,Projects!B:C,2,0),"")</f>
        <v/>
      </c>
    </row>
    <row r="2117" spans="1:16" x14ac:dyDescent="0.25">
      <c r="A2117" t="str">
        <f>UPPER(IF(AND(TimeSpend[[#This Row],[Personnel number]]&lt;&gt;"",TimeSpend[[#This Row],[Date]]&lt;&gt;""),TimeSpend[[#This Row],[Personnel number]],""))</f>
        <v/>
      </c>
      <c r="B2117" s="85" t="str">
        <f>IF(AND(TimeSpend[[#This Row],[Personnel number]]&lt;&gt;"",TimeSpend[[#This Row],[Date]]&lt;&gt;""),TEXT(TimeSpend[[#This Row],[Date]],"[$-409]yyyyMMdd"),"")</f>
        <v/>
      </c>
      <c r="C2117" s="33" t="str">
        <f>IF(AND(TimeSpend[[#This Row],[Personnel number]]&lt;&gt;"",TimeSpend[[#This Row],[Date]]&lt;&gt;""),SUBSTITUTE(TimeSpend[[#This Row],[Hours]],",","."),"")</f>
        <v/>
      </c>
      <c r="D2117" t="str">
        <f>IF(AND(TimeSpend[[#This Row],[Personnel number]]&lt;&gt;"",TimeSpend[[#This Row],[Date]]&lt;&gt;""),TimeSpend[[#This Row],[Network]],"")</f>
        <v/>
      </c>
      <c r="E2117" t="str">
        <f>IF(AND(TimeSpend[[#This Row],[Personnel number]]&lt;&gt;"",TimeSpend[[#This Row],[Date]]&lt;&gt;""),TimeSpend[[#This Row],[Network Description]],"")</f>
        <v/>
      </c>
      <c r="F2117" t="str">
        <f>IF(AND(TimeSpend[[#This Row],[Personnel number]]&lt;&gt;"",TimeSpend[[#This Row],[Date]]&lt;&gt;""),TimeSpend[[#This Row],[Activity]],"")</f>
        <v/>
      </c>
      <c r="G2117" t="str">
        <f>IF(AND(TimeSpend[[#This Row],[Personnel number]]&lt;&gt;"",TimeSpend[[#This Row],[Date]]&lt;&gt;""),TimeSpend[[#This Row],[Activity description]],"")</f>
        <v/>
      </c>
      <c r="H2117" s="36" t="str">
        <f>IF(AND(TimeSpend[[#This Row],[Personnel number]]&lt;&gt;"",TimeSpend[[#This Row],[Date]]&lt;&gt;""),TimeSpend[[#This Row],[Start Time]],"")</f>
        <v/>
      </c>
      <c r="I2117" s="36" t="str">
        <f>IF(AND(TimeSpend[[#This Row],[Personnel number]]&lt;&gt;"",TimeSpend[[#This Row],[Date]]&lt;&gt;""),TimeSpend[[#This Row],[End Time]],"")</f>
        <v/>
      </c>
      <c r="J2117" t="str">
        <f>IF(AND(TimeSpend[[#This Row],[Personnel number]]&lt;&gt;"",TimeSpend[[#This Row],[Date]]&lt;&gt;""),TimeSpend[[#This Row],[Location]],"")</f>
        <v/>
      </c>
      <c r="K2117" t="str">
        <f>IF(AND(TimeSpend[[#This Row],[Personnel number]]&lt;&gt;"",TimeSpend[[#This Row],[Date]]&lt;&gt;""),TimeSpend[[#This Row],[Task]],"")</f>
        <v/>
      </c>
      <c r="L2117" t="str">
        <f>IF(AND(TimeSpend[[#This Row],[Personnel number]]&lt;&gt;"",TimeSpend[[#This Row],[Date]]&lt;&gt;""),Utilization!$J$2,"")</f>
        <v/>
      </c>
      <c r="M2117" t="str">
        <f>IF(AND(TimeSpend[[#This Row],[Personnel number]]&lt;&gt;"",TimeSpend[[#This Row],[Date]]&lt;&gt;""),TimeSpend[[#This Row],[Employee Name]],"")</f>
        <v/>
      </c>
      <c r="N2117" t="str">
        <f t="shared" si="66"/>
        <v/>
      </c>
      <c r="O2117" t="str">
        <f t="shared" si="67"/>
        <v/>
      </c>
      <c r="P2117" t="str">
        <f>IF(D2117&lt;&gt;"",VLOOKUP(D2117,Projects!B:C,2,0),"")</f>
        <v/>
      </c>
    </row>
    <row r="2118" spans="1:16" x14ac:dyDescent="0.25">
      <c r="A2118" t="str">
        <f>UPPER(IF(AND(TimeSpend[[#This Row],[Personnel number]]&lt;&gt;"",TimeSpend[[#This Row],[Date]]&lt;&gt;""),TimeSpend[[#This Row],[Personnel number]],""))</f>
        <v/>
      </c>
      <c r="B2118" s="85" t="str">
        <f>IF(AND(TimeSpend[[#This Row],[Personnel number]]&lt;&gt;"",TimeSpend[[#This Row],[Date]]&lt;&gt;""),TEXT(TimeSpend[[#This Row],[Date]],"[$-409]yyyyMMdd"),"")</f>
        <v/>
      </c>
      <c r="C2118" s="33" t="str">
        <f>IF(AND(TimeSpend[[#This Row],[Personnel number]]&lt;&gt;"",TimeSpend[[#This Row],[Date]]&lt;&gt;""),SUBSTITUTE(TimeSpend[[#This Row],[Hours]],",","."),"")</f>
        <v/>
      </c>
      <c r="D2118" t="str">
        <f>IF(AND(TimeSpend[[#This Row],[Personnel number]]&lt;&gt;"",TimeSpend[[#This Row],[Date]]&lt;&gt;""),TimeSpend[[#This Row],[Network]],"")</f>
        <v/>
      </c>
      <c r="E2118" t="str">
        <f>IF(AND(TimeSpend[[#This Row],[Personnel number]]&lt;&gt;"",TimeSpend[[#This Row],[Date]]&lt;&gt;""),TimeSpend[[#This Row],[Network Description]],"")</f>
        <v/>
      </c>
      <c r="F2118" t="str">
        <f>IF(AND(TimeSpend[[#This Row],[Personnel number]]&lt;&gt;"",TimeSpend[[#This Row],[Date]]&lt;&gt;""),TimeSpend[[#This Row],[Activity]],"")</f>
        <v/>
      </c>
      <c r="G2118" t="str">
        <f>IF(AND(TimeSpend[[#This Row],[Personnel number]]&lt;&gt;"",TimeSpend[[#This Row],[Date]]&lt;&gt;""),TimeSpend[[#This Row],[Activity description]],"")</f>
        <v/>
      </c>
      <c r="H2118" s="36" t="str">
        <f>IF(AND(TimeSpend[[#This Row],[Personnel number]]&lt;&gt;"",TimeSpend[[#This Row],[Date]]&lt;&gt;""),TimeSpend[[#This Row],[Start Time]],"")</f>
        <v/>
      </c>
      <c r="I2118" s="36" t="str">
        <f>IF(AND(TimeSpend[[#This Row],[Personnel number]]&lt;&gt;"",TimeSpend[[#This Row],[Date]]&lt;&gt;""),TimeSpend[[#This Row],[End Time]],"")</f>
        <v/>
      </c>
      <c r="J2118" t="str">
        <f>IF(AND(TimeSpend[[#This Row],[Personnel number]]&lt;&gt;"",TimeSpend[[#This Row],[Date]]&lt;&gt;""),TimeSpend[[#This Row],[Location]],"")</f>
        <v/>
      </c>
      <c r="K2118" t="str">
        <f>IF(AND(TimeSpend[[#This Row],[Personnel number]]&lt;&gt;"",TimeSpend[[#This Row],[Date]]&lt;&gt;""),TimeSpend[[#This Row],[Task]],"")</f>
        <v/>
      </c>
      <c r="L2118" t="str">
        <f>IF(AND(TimeSpend[[#This Row],[Personnel number]]&lt;&gt;"",TimeSpend[[#This Row],[Date]]&lt;&gt;""),Utilization!$J$2,"")</f>
        <v/>
      </c>
      <c r="M2118" t="str">
        <f>IF(AND(TimeSpend[[#This Row],[Personnel number]]&lt;&gt;"",TimeSpend[[#This Row],[Date]]&lt;&gt;""),TimeSpend[[#This Row],[Employee Name]],"")</f>
        <v/>
      </c>
      <c r="N2118" t="str">
        <f t="shared" si="66"/>
        <v/>
      </c>
      <c r="O2118" t="str">
        <f t="shared" si="67"/>
        <v/>
      </c>
      <c r="P2118" t="str">
        <f>IF(D2118&lt;&gt;"",VLOOKUP(D2118,Projects!B:C,2,0),"")</f>
        <v/>
      </c>
    </row>
    <row r="2119" spans="1:16" x14ac:dyDescent="0.25">
      <c r="A2119" t="str">
        <f>UPPER(IF(AND(TimeSpend[[#This Row],[Personnel number]]&lt;&gt;"",TimeSpend[[#This Row],[Date]]&lt;&gt;""),TimeSpend[[#This Row],[Personnel number]],""))</f>
        <v/>
      </c>
      <c r="B2119" s="85" t="str">
        <f>IF(AND(TimeSpend[[#This Row],[Personnel number]]&lt;&gt;"",TimeSpend[[#This Row],[Date]]&lt;&gt;""),TEXT(TimeSpend[[#This Row],[Date]],"[$-409]yyyyMMdd"),"")</f>
        <v/>
      </c>
      <c r="C2119" s="33" t="str">
        <f>IF(AND(TimeSpend[[#This Row],[Personnel number]]&lt;&gt;"",TimeSpend[[#This Row],[Date]]&lt;&gt;""),SUBSTITUTE(TimeSpend[[#This Row],[Hours]],",","."),"")</f>
        <v/>
      </c>
      <c r="D2119" t="str">
        <f>IF(AND(TimeSpend[[#This Row],[Personnel number]]&lt;&gt;"",TimeSpend[[#This Row],[Date]]&lt;&gt;""),TimeSpend[[#This Row],[Network]],"")</f>
        <v/>
      </c>
      <c r="E2119" t="str">
        <f>IF(AND(TimeSpend[[#This Row],[Personnel number]]&lt;&gt;"",TimeSpend[[#This Row],[Date]]&lt;&gt;""),TimeSpend[[#This Row],[Network Description]],"")</f>
        <v/>
      </c>
      <c r="F2119" t="str">
        <f>IF(AND(TimeSpend[[#This Row],[Personnel number]]&lt;&gt;"",TimeSpend[[#This Row],[Date]]&lt;&gt;""),TimeSpend[[#This Row],[Activity]],"")</f>
        <v/>
      </c>
      <c r="G2119" t="str">
        <f>IF(AND(TimeSpend[[#This Row],[Personnel number]]&lt;&gt;"",TimeSpend[[#This Row],[Date]]&lt;&gt;""),TimeSpend[[#This Row],[Activity description]],"")</f>
        <v/>
      </c>
      <c r="H2119" s="36" t="str">
        <f>IF(AND(TimeSpend[[#This Row],[Personnel number]]&lt;&gt;"",TimeSpend[[#This Row],[Date]]&lt;&gt;""),TimeSpend[[#This Row],[Start Time]],"")</f>
        <v/>
      </c>
      <c r="I2119" s="36" t="str">
        <f>IF(AND(TimeSpend[[#This Row],[Personnel number]]&lt;&gt;"",TimeSpend[[#This Row],[Date]]&lt;&gt;""),TimeSpend[[#This Row],[End Time]],"")</f>
        <v/>
      </c>
      <c r="J2119" t="str">
        <f>IF(AND(TimeSpend[[#This Row],[Personnel number]]&lt;&gt;"",TimeSpend[[#This Row],[Date]]&lt;&gt;""),TimeSpend[[#This Row],[Location]],"")</f>
        <v/>
      </c>
      <c r="K2119" t="str">
        <f>IF(AND(TimeSpend[[#This Row],[Personnel number]]&lt;&gt;"",TimeSpend[[#This Row],[Date]]&lt;&gt;""),TimeSpend[[#This Row],[Task]],"")</f>
        <v/>
      </c>
      <c r="L2119" t="str">
        <f>IF(AND(TimeSpend[[#This Row],[Personnel number]]&lt;&gt;"",TimeSpend[[#This Row],[Date]]&lt;&gt;""),Utilization!$J$2,"")</f>
        <v/>
      </c>
      <c r="M2119" t="str">
        <f>IF(AND(TimeSpend[[#This Row],[Personnel number]]&lt;&gt;"",TimeSpend[[#This Row],[Date]]&lt;&gt;""),TimeSpend[[#This Row],[Employee Name]],"")</f>
        <v/>
      </c>
      <c r="N2119" t="str">
        <f t="shared" si="66"/>
        <v/>
      </c>
      <c r="O2119" t="str">
        <f t="shared" si="67"/>
        <v/>
      </c>
      <c r="P2119" t="str">
        <f>IF(D2119&lt;&gt;"",VLOOKUP(D2119,Projects!B:C,2,0),"")</f>
        <v/>
      </c>
    </row>
    <row r="2120" spans="1:16" x14ac:dyDescent="0.25">
      <c r="A2120" t="str">
        <f>UPPER(IF(AND(TimeSpend[[#This Row],[Personnel number]]&lt;&gt;"",TimeSpend[[#This Row],[Date]]&lt;&gt;""),TimeSpend[[#This Row],[Personnel number]],""))</f>
        <v/>
      </c>
      <c r="B2120" s="85" t="str">
        <f>IF(AND(TimeSpend[[#This Row],[Personnel number]]&lt;&gt;"",TimeSpend[[#This Row],[Date]]&lt;&gt;""),TEXT(TimeSpend[[#This Row],[Date]],"[$-409]yyyyMMdd"),"")</f>
        <v/>
      </c>
      <c r="C2120" s="33" t="str">
        <f>IF(AND(TimeSpend[[#This Row],[Personnel number]]&lt;&gt;"",TimeSpend[[#This Row],[Date]]&lt;&gt;""),SUBSTITUTE(TimeSpend[[#This Row],[Hours]],",","."),"")</f>
        <v/>
      </c>
      <c r="D2120" t="str">
        <f>IF(AND(TimeSpend[[#This Row],[Personnel number]]&lt;&gt;"",TimeSpend[[#This Row],[Date]]&lt;&gt;""),TimeSpend[[#This Row],[Network]],"")</f>
        <v/>
      </c>
      <c r="E2120" t="str">
        <f>IF(AND(TimeSpend[[#This Row],[Personnel number]]&lt;&gt;"",TimeSpend[[#This Row],[Date]]&lt;&gt;""),TimeSpend[[#This Row],[Network Description]],"")</f>
        <v/>
      </c>
      <c r="F2120" t="str">
        <f>IF(AND(TimeSpend[[#This Row],[Personnel number]]&lt;&gt;"",TimeSpend[[#This Row],[Date]]&lt;&gt;""),TimeSpend[[#This Row],[Activity]],"")</f>
        <v/>
      </c>
      <c r="G2120" t="str">
        <f>IF(AND(TimeSpend[[#This Row],[Personnel number]]&lt;&gt;"",TimeSpend[[#This Row],[Date]]&lt;&gt;""),TimeSpend[[#This Row],[Activity description]],"")</f>
        <v/>
      </c>
      <c r="H2120" s="36" t="str">
        <f>IF(AND(TimeSpend[[#This Row],[Personnel number]]&lt;&gt;"",TimeSpend[[#This Row],[Date]]&lt;&gt;""),TimeSpend[[#This Row],[Start Time]],"")</f>
        <v/>
      </c>
      <c r="I2120" s="36" t="str">
        <f>IF(AND(TimeSpend[[#This Row],[Personnel number]]&lt;&gt;"",TimeSpend[[#This Row],[Date]]&lt;&gt;""),TimeSpend[[#This Row],[End Time]],"")</f>
        <v/>
      </c>
      <c r="J2120" t="str">
        <f>IF(AND(TimeSpend[[#This Row],[Personnel number]]&lt;&gt;"",TimeSpend[[#This Row],[Date]]&lt;&gt;""),TimeSpend[[#This Row],[Location]],"")</f>
        <v/>
      </c>
      <c r="K2120" t="str">
        <f>IF(AND(TimeSpend[[#This Row],[Personnel number]]&lt;&gt;"",TimeSpend[[#This Row],[Date]]&lt;&gt;""),TimeSpend[[#This Row],[Task]],"")</f>
        <v/>
      </c>
      <c r="L2120" t="str">
        <f>IF(AND(TimeSpend[[#This Row],[Personnel number]]&lt;&gt;"",TimeSpend[[#This Row],[Date]]&lt;&gt;""),Utilization!$J$2,"")</f>
        <v/>
      </c>
      <c r="M2120" t="str">
        <f>IF(AND(TimeSpend[[#This Row],[Personnel number]]&lt;&gt;"",TimeSpend[[#This Row],[Date]]&lt;&gt;""),TimeSpend[[#This Row],[Employee Name]],"")</f>
        <v/>
      </c>
      <c r="N2120" t="str">
        <f t="shared" si="66"/>
        <v/>
      </c>
      <c r="O2120" t="str">
        <f t="shared" si="67"/>
        <v/>
      </c>
      <c r="P2120" t="str">
        <f>IF(D2120&lt;&gt;"",VLOOKUP(D2120,Projects!B:C,2,0),"")</f>
        <v/>
      </c>
    </row>
    <row r="2121" spans="1:16" x14ac:dyDescent="0.25">
      <c r="A2121" t="str">
        <f>UPPER(IF(AND(TimeSpend[[#This Row],[Personnel number]]&lt;&gt;"",TimeSpend[[#This Row],[Date]]&lt;&gt;""),TimeSpend[[#This Row],[Personnel number]],""))</f>
        <v/>
      </c>
      <c r="B2121" s="85" t="str">
        <f>IF(AND(TimeSpend[[#This Row],[Personnel number]]&lt;&gt;"",TimeSpend[[#This Row],[Date]]&lt;&gt;""),TEXT(TimeSpend[[#This Row],[Date]],"[$-409]yyyyMMdd"),"")</f>
        <v/>
      </c>
      <c r="C2121" s="33" t="str">
        <f>IF(AND(TimeSpend[[#This Row],[Personnel number]]&lt;&gt;"",TimeSpend[[#This Row],[Date]]&lt;&gt;""),SUBSTITUTE(TimeSpend[[#This Row],[Hours]],",","."),"")</f>
        <v/>
      </c>
      <c r="D2121" t="str">
        <f>IF(AND(TimeSpend[[#This Row],[Personnel number]]&lt;&gt;"",TimeSpend[[#This Row],[Date]]&lt;&gt;""),TimeSpend[[#This Row],[Network]],"")</f>
        <v/>
      </c>
      <c r="E2121" t="str">
        <f>IF(AND(TimeSpend[[#This Row],[Personnel number]]&lt;&gt;"",TimeSpend[[#This Row],[Date]]&lt;&gt;""),TimeSpend[[#This Row],[Network Description]],"")</f>
        <v/>
      </c>
      <c r="F2121" t="str">
        <f>IF(AND(TimeSpend[[#This Row],[Personnel number]]&lt;&gt;"",TimeSpend[[#This Row],[Date]]&lt;&gt;""),TimeSpend[[#This Row],[Activity]],"")</f>
        <v/>
      </c>
      <c r="G2121" t="str">
        <f>IF(AND(TimeSpend[[#This Row],[Personnel number]]&lt;&gt;"",TimeSpend[[#This Row],[Date]]&lt;&gt;""),TimeSpend[[#This Row],[Activity description]],"")</f>
        <v/>
      </c>
      <c r="H2121" s="36" t="str">
        <f>IF(AND(TimeSpend[[#This Row],[Personnel number]]&lt;&gt;"",TimeSpend[[#This Row],[Date]]&lt;&gt;""),TimeSpend[[#This Row],[Start Time]],"")</f>
        <v/>
      </c>
      <c r="I2121" s="36" t="str">
        <f>IF(AND(TimeSpend[[#This Row],[Personnel number]]&lt;&gt;"",TimeSpend[[#This Row],[Date]]&lt;&gt;""),TimeSpend[[#This Row],[End Time]],"")</f>
        <v/>
      </c>
      <c r="J2121" t="str">
        <f>IF(AND(TimeSpend[[#This Row],[Personnel number]]&lt;&gt;"",TimeSpend[[#This Row],[Date]]&lt;&gt;""),TimeSpend[[#This Row],[Location]],"")</f>
        <v/>
      </c>
      <c r="K2121" t="str">
        <f>IF(AND(TimeSpend[[#This Row],[Personnel number]]&lt;&gt;"",TimeSpend[[#This Row],[Date]]&lt;&gt;""),TimeSpend[[#This Row],[Task]],"")</f>
        <v/>
      </c>
      <c r="L2121" t="str">
        <f>IF(AND(TimeSpend[[#This Row],[Personnel number]]&lt;&gt;"",TimeSpend[[#This Row],[Date]]&lt;&gt;""),Utilization!$J$2,"")</f>
        <v/>
      </c>
      <c r="M2121" t="str">
        <f>IF(AND(TimeSpend[[#This Row],[Personnel number]]&lt;&gt;"",TimeSpend[[#This Row],[Date]]&lt;&gt;""),TimeSpend[[#This Row],[Employee Name]],"")</f>
        <v/>
      </c>
      <c r="N2121" t="str">
        <f t="shared" si="66"/>
        <v/>
      </c>
      <c r="O2121" t="str">
        <f t="shared" si="67"/>
        <v/>
      </c>
      <c r="P2121" t="str">
        <f>IF(D2121&lt;&gt;"",VLOOKUP(D2121,Projects!B:C,2,0),"")</f>
        <v/>
      </c>
    </row>
    <row r="2122" spans="1:16" x14ac:dyDescent="0.25">
      <c r="A2122" t="str">
        <f>UPPER(IF(AND(TimeSpend[[#This Row],[Personnel number]]&lt;&gt;"",TimeSpend[[#This Row],[Date]]&lt;&gt;""),TimeSpend[[#This Row],[Personnel number]],""))</f>
        <v/>
      </c>
      <c r="B2122" s="85" t="str">
        <f>IF(AND(TimeSpend[[#This Row],[Personnel number]]&lt;&gt;"",TimeSpend[[#This Row],[Date]]&lt;&gt;""),TEXT(TimeSpend[[#This Row],[Date]],"[$-409]yyyyMMdd"),"")</f>
        <v/>
      </c>
      <c r="C2122" s="33" t="str">
        <f>IF(AND(TimeSpend[[#This Row],[Personnel number]]&lt;&gt;"",TimeSpend[[#This Row],[Date]]&lt;&gt;""),SUBSTITUTE(TimeSpend[[#This Row],[Hours]],",","."),"")</f>
        <v/>
      </c>
      <c r="D2122" t="str">
        <f>IF(AND(TimeSpend[[#This Row],[Personnel number]]&lt;&gt;"",TimeSpend[[#This Row],[Date]]&lt;&gt;""),TimeSpend[[#This Row],[Network]],"")</f>
        <v/>
      </c>
      <c r="E2122" t="str">
        <f>IF(AND(TimeSpend[[#This Row],[Personnel number]]&lt;&gt;"",TimeSpend[[#This Row],[Date]]&lt;&gt;""),TimeSpend[[#This Row],[Network Description]],"")</f>
        <v/>
      </c>
      <c r="F2122" t="str">
        <f>IF(AND(TimeSpend[[#This Row],[Personnel number]]&lt;&gt;"",TimeSpend[[#This Row],[Date]]&lt;&gt;""),TimeSpend[[#This Row],[Activity]],"")</f>
        <v/>
      </c>
      <c r="G2122" t="str">
        <f>IF(AND(TimeSpend[[#This Row],[Personnel number]]&lt;&gt;"",TimeSpend[[#This Row],[Date]]&lt;&gt;""),TimeSpend[[#This Row],[Activity description]],"")</f>
        <v/>
      </c>
      <c r="H2122" s="36" t="str">
        <f>IF(AND(TimeSpend[[#This Row],[Personnel number]]&lt;&gt;"",TimeSpend[[#This Row],[Date]]&lt;&gt;""),TimeSpend[[#This Row],[Start Time]],"")</f>
        <v/>
      </c>
      <c r="I2122" s="36" t="str">
        <f>IF(AND(TimeSpend[[#This Row],[Personnel number]]&lt;&gt;"",TimeSpend[[#This Row],[Date]]&lt;&gt;""),TimeSpend[[#This Row],[End Time]],"")</f>
        <v/>
      </c>
      <c r="J2122" t="str">
        <f>IF(AND(TimeSpend[[#This Row],[Personnel number]]&lt;&gt;"",TimeSpend[[#This Row],[Date]]&lt;&gt;""),TimeSpend[[#This Row],[Location]],"")</f>
        <v/>
      </c>
      <c r="K2122" t="str">
        <f>IF(AND(TimeSpend[[#This Row],[Personnel number]]&lt;&gt;"",TimeSpend[[#This Row],[Date]]&lt;&gt;""),TimeSpend[[#This Row],[Task]],"")</f>
        <v/>
      </c>
      <c r="L2122" t="str">
        <f>IF(AND(TimeSpend[[#This Row],[Personnel number]]&lt;&gt;"",TimeSpend[[#This Row],[Date]]&lt;&gt;""),Utilization!$J$2,"")</f>
        <v/>
      </c>
      <c r="M2122" t="str">
        <f>IF(AND(TimeSpend[[#This Row],[Personnel number]]&lt;&gt;"",TimeSpend[[#This Row],[Date]]&lt;&gt;""),TimeSpend[[#This Row],[Employee Name]],"")</f>
        <v/>
      </c>
      <c r="N2122" t="str">
        <f t="shared" si="66"/>
        <v/>
      </c>
      <c r="O2122" t="str">
        <f t="shared" si="67"/>
        <v/>
      </c>
      <c r="P2122" t="str">
        <f>IF(D2122&lt;&gt;"",VLOOKUP(D2122,Projects!B:C,2,0),"")</f>
        <v/>
      </c>
    </row>
    <row r="2123" spans="1:16" x14ac:dyDescent="0.25">
      <c r="A2123" t="str">
        <f>UPPER(IF(AND(TimeSpend[[#This Row],[Personnel number]]&lt;&gt;"",TimeSpend[[#This Row],[Date]]&lt;&gt;""),TimeSpend[[#This Row],[Personnel number]],""))</f>
        <v/>
      </c>
      <c r="B2123" s="85" t="str">
        <f>IF(AND(TimeSpend[[#This Row],[Personnel number]]&lt;&gt;"",TimeSpend[[#This Row],[Date]]&lt;&gt;""),TEXT(TimeSpend[[#This Row],[Date]],"[$-409]yyyyMMdd"),"")</f>
        <v/>
      </c>
      <c r="C2123" s="33" t="str">
        <f>IF(AND(TimeSpend[[#This Row],[Personnel number]]&lt;&gt;"",TimeSpend[[#This Row],[Date]]&lt;&gt;""),SUBSTITUTE(TimeSpend[[#This Row],[Hours]],",","."),"")</f>
        <v/>
      </c>
      <c r="D2123" t="str">
        <f>IF(AND(TimeSpend[[#This Row],[Personnel number]]&lt;&gt;"",TimeSpend[[#This Row],[Date]]&lt;&gt;""),TimeSpend[[#This Row],[Network]],"")</f>
        <v/>
      </c>
      <c r="E2123" t="str">
        <f>IF(AND(TimeSpend[[#This Row],[Personnel number]]&lt;&gt;"",TimeSpend[[#This Row],[Date]]&lt;&gt;""),TimeSpend[[#This Row],[Network Description]],"")</f>
        <v/>
      </c>
      <c r="F2123" t="str">
        <f>IF(AND(TimeSpend[[#This Row],[Personnel number]]&lt;&gt;"",TimeSpend[[#This Row],[Date]]&lt;&gt;""),TimeSpend[[#This Row],[Activity]],"")</f>
        <v/>
      </c>
      <c r="G2123" t="str">
        <f>IF(AND(TimeSpend[[#This Row],[Personnel number]]&lt;&gt;"",TimeSpend[[#This Row],[Date]]&lt;&gt;""),TimeSpend[[#This Row],[Activity description]],"")</f>
        <v/>
      </c>
      <c r="H2123" s="36" t="str">
        <f>IF(AND(TimeSpend[[#This Row],[Personnel number]]&lt;&gt;"",TimeSpend[[#This Row],[Date]]&lt;&gt;""),TimeSpend[[#This Row],[Start Time]],"")</f>
        <v/>
      </c>
      <c r="I2123" s="36" t="str">
        <f>IF(AND(TimeSpend[[#This Row],[Personnel number]]&lt;&gt;"",TimeSpend[[#This Row],[Date]]&lt;&gt;""),TimeSpend[[#This Row],[End Time]],"")</f>
        <v/>
      </c>
      <c r="J2123" t="str">
        <f>IF(AND(TimeSpend[[#This Row],[Personnel number]]&lt;&gt;"",TimeSpend[[#This Row],[Date]]&lt;&gt;""),TimeSpend[[#This Row],[Location]],"")</f>
        <v/>
      </c>
      <c r="K2123" t="str">
        <f>IF(AND(TimeSpend[[#This Row],[Personnel number]]&lt;&gt;"",TimeSpend[[#This Row],[Date]]&lt;&gt;""),TimeSpend[[#This Row],[Task]],"")</f>
        <v/>
      </c>
      <c r="L2123" t="str">
        <f>IF(AND(TimeSpend[[#This Row],[Personnel number]]&lt;&gt;"",TimeSpend[[#This Row],[Date]]&lt;&gt;""),Utilization!$J$2,"")</f>
        <v/>
      </c>
      <c r="M2123" t="str">
        <f>IF(AND(TimeSpend[[#This Row],[Personnel number]]&lt;&gt;"",TimeSpend[[#This Row],[Date]]&lt;&gt;""),TimeSpend[[#This Row],[Employee Name]],"")</f>
        <v/>
      </c>
      <c r="N2123" t="str">
        <f t="shared" si="66"/>
        <v/>
      </c>
      <c r="O2123" t="str">
        <f t="shared" si="67"/>
        <v/>
      </c>
      <c r="P2123" t="str">
        <f>IF(D2123&lt;&gt;"",VLOOKUP(D2123,Projects!B:C,2,0),"")</f>
        <v/>
      </c>
    </row>
    <row r="2124" spans="1:16" x14ac:dyDescent="0.25">
      <c r="A2124" t="str">
        <f>UPPER(IF(AND(TimeSpend[[#This Row],[Personnel number]]&lt;&gt;"",TimeSpend[[#This Row],[Date]]&lt;&gt;""),TimeSpend[[#This Row],[Personnel number]],""))</f>
        <v/>
      </c>
      <c r="B2124" s="85" t="str">
        <f>IF(AND(TimeSpend[[#This Row],[Personnel number]]&lt;&gt;"",TimeSpend[[#This Row],[Date]]&lt;&gt;""),TEXT(TimeSpend[[#This Row],[Date]],"[$-409]yyyyMMdd"),"")</f>
        <v/>
      </c>
      <c r="C2124" s="33" t="str">
        <f>IF(AND(TimeSpend[[#This Row],[Personnel number]]&lt;&gt;"",TimeSpend[[#This Row],[Date]]&lt;&gt;""),SUBSTITUTE(TimeSpend[[#This Row],[Hours]],",","."),"")</f>
        <v/>
      </c>
      <c r="D2124" t="str">
        <f>IF(AND(TimeSpend[[#This Row],[Personnel number]]&lt;&gt;"",TimeSpend[[#This Row],[Date]]&lt;&gt;""),TimeSpend[[#This Row],[Network]],"")</f>
        <v/>
      </c>
      <c r="E2124" t="str">
        <f>IF(AND(TimeSpend[[#This Row],[Personnel number]]&lt;&gt;"",TimeSpend[[#This Row],[Date]]&lt;&gt;""),TimeSpend[[#This Row],[Network Description]],"")</f>
        <v/>
      </c>
      <c r="F2124" t="str">
        <f>IF(AND(TimeSpend[[#This Row],[Personnel number]]&lt;&gt;"",TimeSpend[[#This Row],[Date]]&lt;&gt;""),TimeSpend[[#This Row],[Activity]],"")</f>
        <v/>
      </c>
      <c r="G2124" t="str">
        <f>IF(AND(TimeSpend[[#This Row],[Personnel number]]&lt;&gt;"",TimeSpend[[#This Row],[Date]]&lt;&gt;""),TimeSpend[[#This Row],[Activity description]],"")</f>
        <v/>
      </c>
      <c r="H2124" s="36" t="str">
        <f>IF(AND(TimeSpend[[#This Row],[Personnel number]]&lt;&gt;"",TimeSpend[[#This Row],[Date]]&lt;&gt;""),TimeSpend[[#This Row],[Start Time]],"")</f>
        <v/>
      </c>
      <c r="I2124" s="36" t="str">
        <f>IF(AND(TimeSpend[[#This Row],[Personnel number]]&lt;&gt;"",TimeSpend[[#This Row],[Date]]&lt;&gt;""),TimeSpend[[#This Row],[End Time]],"")</f>
        <v/>
      </c>
      <c r="J2124" t="str">
        <f>IF(AND(TimeSpend[[#This Row],[Personnel number]]&lt;&gt;"",TimeSpend[[#This Row],[Date]]&lt;&gt;""),TimeSpend[[#This Row],[Location]],"")</f>
        <v/>
      </c>
      <c r="K2124" t="str">
        <f>IF(AND(TimeSpend[[#This Row],[Personnel number]]&lt;&gt;"",TimeSpend[[#This Row],[Date]]&lt;&gt;""),TimeSpend[[#This Row],[Task]],"")</f>
        <v/>
      </c>
      <c r="L2124" t="str">
        <f>IF(AND(TimeSpend[[#This Row],[Personnel number]]&lt;&gt;"",TimeSpend[[#This Row],[Date]]&lt;&gt;""),Utilization!$J$2,"")</f>
        <v/>
      </c>
      <c r="M2124" t="str">
        <f>IF(AND(TimeSpend[[#This Row],[Personnel number]]&lt;&gt;"",TimeSpend[[#This Row],[Date]]&lt;&gt;""),TimeSpend[[#This Row],[Employee Name]],"")</f>
        <v/>
      </c>
      <c r="N2124" t="str">
        <f t="shared" si="66"/>
        <v/>
      </c>
      <c r="O2124" t="str">
        <f t="shared" si="67"/>
        <v/>
      </c>
      <c r="P2124" t="str">
        <f>IF(D2124&lt;&gt;"",VLOOKUP(D2124,Projects!B:C,2,0),"")</f>
        <v/>
      </c>
    </row>
    <row r="2125" spans="1:16" x14ac:dyDescent="0.25">
      <c r="A2125" t="str">
        <f>UPPER(IF(AND(TimeSpend[[#This Row],[Personnel number]]&lt;&gt;"",TimeSpend[[#This Row],[Date]]&lt;&gt;""),TimeSpend[[#This Row],[Personnel number]],""))</f>
        <v/>
      </c>
      <c r="B2125" s="85" t="str">
        <f>IF(AND(TimeSpend[[#This Row],[Personnel number]]&lt;&gt;"",TimeSpend[[#This Row],[Date]]&lt;&gt;""),TEXT(TimeSpend[[#This Row],[Date]],"[$-409]yyyyMMdd"),"")</f>
        <v/>
      </c>
      <c r="C2125" s="33" t="str">
        <f>IF(AND(TimeSpend[[#This Row],[Personnel number]]&lt;&gt;"",TimeSpend[[#This Row],[Date]]&lt;&gt;""),SUBSTITUTE(TimeSpend[[#This Row],[Hours]],",","."),"")</f>
        <v/>
      </c>
      <c r="D2125" t="str">
        <f>IF(AND(TimeSpend[[#This Row],[Personnel number]]&lt;&gt;"",TimeSpend[[#This Row],[Date]]&lt;&gt;""),TimeSpend[[#This Row],[Network]],"")</f>
        <v/>
      </c>
      <c r="E2125" t="str">
        <f>IF(AND(TimeSpend[[#This Row],[Personnel number]]&lt;&gt;"",TimeSpend[[#This Row],[Date]]&lt;&gt;""),TimeSpend[[#This Row],[Network Description]],"")</f>
        <v/>
      </c>
      <c r="F2125" t="str">
        <f>IF(AND(TimeSpend[[#This Row],[Personnel number]]&lt;&gt;"",TimeSpend[[#This Row],[Date]]&lt;&gt;""),TimeSpend[[#This Row],[Activity]],"")</f>
        <v/>
      </c>
      <c r="G2125" t="str">
        <f>IF(AND(TimeSpend[[#This Row],[Personnel number]]&lt;&gt;"",TimeSpend[[#This Row],[Date]]&lt;&gt;""),TimeSpend[[#This Row],[Activity description]],"")</f>
        <v/>
      </c>
      <c r="H2125" s="36" t="str">
        <f>IF(AND(TimeSpend[[#This Row],[Personnel number]]&lt;&gt;"",TimeSpend[[#This Row],[Date]]&lt;&gt;""),TimeSpend[[#This Row],[Start Time]],"")</f>
        <v/>
      </c>
      <c r="I2125" s="36" t="str">
        <f>IF(AND(TimeSpend[[#This Row],[Personnel number]]&lt;&gt;"",TimeSpend[[#This Row],[Date]]&lt;&gt;""),TimeSpend[[#This Row],[End Time]],"")</f>
        <v/>
      </c>
      <c r="J2125" t="str">
        <f>IF(AND(TimeSpend[[#This Row],[Personnel number]]&lt;&gt;"",TimeSpend[[#This Row],[Date]]&lt;&gt;""),TimeSpend[[#This Row],[Location]],"")</f>
        <v/>
      </c>
      <c r="K2125" t="str">
        <f>IF(AND(TimeSpend[[#This Row],[Personnel number]]&lt;&gt;"",TimeSpend[[#This Row],[Date]]&lt;&gt;""),TimeSpend[[#This Row],[Task]],"")</f>
        <v/>
      </c>
      <c r="L2125" t="str">
        <f>IF(AND(TimeSpend[[#This Row],[Personnel number]]&lt;&gt;"",TimeSpend[[#This Row],[Date]]&lt;&gt;""),Utilization!$J$2,"")</f>
        <v/>
      </c>
      <c r="M2125" t="str">
        <f>IF(AND(TimeSpend[[#This Row],[Personnel number]]&lt;&gt;"",TimeSpend[[#This Row],[Date]]&lt;&gt;""),TimeSpend[[#This Row],[Employee Name]],"")</f>
        <v/>
      </c>
      <c r="N2125" t="str">
        <f t="shared" si="66"/>
        <v/>
      </c>
      <c r="O2125" t="str">
        <f t="shared" si="67"/>
        <v/>
      </c>
      <c r="P2125" t="str">
        <f>IF(D2125&lt;&gt;"",VLOOKUP(D2125,Projects!B:C,2,0),"")</f>
        <v/>
      </c>
    </row>
    <row r="2126" spans="1:16" x14ac:dyDescent="0.25">
      <c r="A2126" t="str">
        <f>UPPER(IF(AND(TimeSpend[[#This Row],[Personnel number]]&lt;&gt;"",TimeSpend[[#This Row],[Date]]&lt;&gt;""),TimeSpend[[#This Row],[Personnel number]],""))</f>
        <v/>
      </c>
      <c r="B2126" s="85" t="str">
        <f>IF(AND(TimeSpend[[#This Row],[Personnel number]]&lt;&gt;"",TimeSpend[[#This Row],[Date]]&lt;&gt;""),TEXT(TimeSpend[[#This Row],[Date]],"[$-409]yyyyMMdd"),"")</f>
        <v/>
      </c>
      <c r="C2126" s="33" t="str">
        <f>IF(AND(TimeSpend[[#This Row],[Personnel number]]&lt;&gt;"",TimeSpend[[#This Row],[Date]]&lt;&gt;""),SUBSTITUTE(TimeSpend[[#This Row],[Hours]],",","."),"")</f>
        <v/>
      </c>
      <c r="D2126" t="str">
        <f>IF(AND(TimeSpend[[#This Row],[Personnel number]]&lt;&gt;"",TimeSpend[[#This Row],[Date]]&lt;&gt;""),TimeSpend[[#This Row],[Network]],"")</f>
        <v/>
      </c>
      <c r="E2126" t="str">
        <f>IF(AND(TimeSpend[[#This Row],[Personnel number]]&lt;&gt;"",TimeSpend[[#This Row],[Date]]&lt;&gt;""),TimeSpend[[#This Row],[Network Description]],"")</f>
        <v/>
      </c>
      <c r="F2126" t="str">
        <f>IF(AND(TimeSpend[[#This Row],[Personnel number]]&lt;&gt;"",TimeSpend[[#This Row],[Date]]&lt;&gt;""),TimeSpend[[#This Row],[Activity]],"")</f>
        <v/>
      </c>
      <c r="G2126" t="str">
        <f>IF(AND(TimeSpend[[#This Row],[Personnel number]]&lt;&gt;"",TimeSpend[[#This Row],[Date]]&lt;&gt;""),TimeSpend[[#This Row],[Activity description]],"")</f>
        <v/>
      </c>
      <c r="H2126" s="36" t="str">
        <f>IF(AND(TimeSpend[[#This Row],[Personnel number]]&lt;&gt;"",TimeSpend[[#This Row],[Date]]&lt;&gt;""),TimeSpend[[#This Row],[Start Time]],"")</f>
        <v/>
      </c>
      <c r="I2126" s="36" t="str">
        <f>IF(AND(TimeSpend[[#This Row],[Personnel number]]&lt;&gt;"",TimeSpend[[#This Row],[Date]]&lt;&gt;""),TimeSpend[[#This Row],[End Time]],"")</f>
        <v/>
      </c>
      <c r="J2126" t="str">
        <f>IF(AND(TimeSpend[[#This Row],[Personnel number]]&lt;&gt;"",TimeSpend[[#This Row],[Date]]&lt;&gt;""),TimeSpend[[#This Row],[Location]],"")</f>
        <v/>
      </c>
      <c r="K2126" t="str">
        <f>IF(AND(TimeSpend[[#This Row],[Personnel number]]&lt;&gt;"",TimeSpend[[#This Row],[Date]]&lt;&gt;""),TimeSpend[[#This Row],[Task]],"")</f>
        <v/>
      </c>
      <c r="L2126" t="str">
        <f>IF(AND(TimeSpend[[#This Row],[Personnel number]]&lt;&gt;"",TimeSpend[[#This Row],[Date]]&lt;&gt;""),Utilization!$J$2,"")</f>
        <v/>
      </c>
      <c r="M2126" t="str">
        <f>IF(AND(TimeSpend[[#This Row],[Personnel number]]&lt;&gt;"",TimeSpend[[#This Row],[Date]]&lt;&gt;""),TimeSpend[[#This Row],[Employee Name]],"")</f>
        <v/>
      </c>
      <c r="N2126" t="str">
        <f t="shared" si="66"/>
        <v/>
      </c>
      <c r="O2126" t="str">
        <f t="shared" si="67"/>
        <v/>
      </c>
      <c r="P2126" t="str">
        <f>IF(D2126&lt;&gt;"",VLOOKUP(D2126,Projects!B:C,2,0),"")</f>
        <v/>
      </c>
    </row>
    <row r="2127" spans="1:16" x14ac:dyDescent="0.25">
      <c r="A2127" t="str">
        <f>UPPER(IF(AND(TimeSpend[[#This Row],[Personnel number]]&lt;&gt;"",TimeSpend[[#This Row],[Date]]&lt;&gt;""),TimeSpend[[#This Row],[Personnel number]],""))</f>
        <v/>
      </c>
      <c r="B2127" s="85" t="str">
        <f>IF(AND(TimeSpend[[#This Row],[Personnel number]]&lt;&gt;"",TimeSpend[[#This Row],[Date]]&lt;&gt;""),TEXT(TimeSpend[[#This Row],[Date]],"[$-409]yyyyMMdd"),"")</f>
        <v/>
      </c>
      <c r="C2127" s="33" t="str">
        <f>IF(AND(TimeSpend[[#This Row],[Personnel number]]&lt;&gt;"",TimeSpend[[#This Row],[Date]]&lt;&gt;""),SUBSTITUTE(TimeSpend[[#This Row],[Hours]],",","."),"")</f>
        <v/>
      </c>
      <c r="D2127" t="str">
        <f>IF(AND(TimeSpend[[#This Row],[Personnel number]]&lt;&gt;"",TimeSpend[[#This Row],[Date]]&lt;&gt;""),TimeSpend[[#This Row],[Network]],"")</f>
        <v/>
      </c>
      <c r="E2127" t="str">
        <f>IF(AND(TimeSpend[[#This Row],[Personnel number]]&lt;&gt;"",TimeSpend[[#This Row],[Date]]&lt;&gt;""),TimeSpend[[#This Row],[Network Description]],"")</f>
        <v/>
      </c>
      <c r="F2127" t="str">
        <f>IF(AND(TimeSpend[[#This Row],[Personnel number]]&lt;&gt;"",TimeSpend[[#This Row],[Date]]&lt;&gt;""),TimeSpend[[#This Row],[Activity]],"")</f>
        <v/>
      </c>
      <c r="G2127" t="str">
        <f>IF(AND(TimeSpend[[#This Row],[Personnel number]]&lt;&gt;"",TimeSpend[[#This Row],[Date]]&lt;&gt;""),TimeSpend[[#This Row],[Activity description]],"")</f>
        <v/>
      </c>
      <c r="H2127" s="36" t="str">
        <f>IF(AND(TimeSpend[[#This Row],[Personnel number]]&lt;&gt;"",TimeSpend[[#This Row],[Date]]&lt;&gt;""),TimeSpend[[#This Row],[Start Time]],"")</f>
        <v/>
      </c>
      <c r="I2127" s="36" t="str">
        <f>IF(AND(TimeSpend[[#This Row],[Personnel number]]&lt;&gt;"",TimeSpend[[#This Row],[Date]]&lt;&gt;""),TimeSpend[[#This Row],[End Time]],"")</f>
        <v/>
      </c>
      <c r="J2127" t="str">
        <f>IF(AND(TimeSpend[[#This Row],[Personnel number]]&lt;&gt;"",TimeSpend[[#This Row],[Date]]&lt;&gt;""),TimeSpend[[#This Row],[Location]],"")</f>
        <v/>
      </c>
      <c r="K2127" t="str">
        <f>IF(AND(TimeSpend[[#This Row],[Personnel number]]&lt;&gt;"",TimeSpend[[#This Row],[Date]]&lt;&gt;""),TimeSpend[[#This Row],[Task]],"")</f>
        <v/>
      </c>
      <c r="L2127" t="str">
        <f>IF(AND(TimeSpend[[#This Row],[Personnel number]]&lt;&gt;"",TimeSpend[[#This Row],[Date]]&lt;&gt;""),Utilization!$J$2,"")</f>
        <v/>
      </c>
      <c r="M2127" t="str">
        <f>IF(AND(TimeSpend[[#This Row],[Personnel number]]&lt;&gt;"",TimeSpend[[#This Row],[Date]]&lt;&gt;""),TimeSpend[[#This Row],[Employee Name]],"")</f>
        <v/>
      </c>
      <c r="N2127" t="str">
        <f t="shared" si="66"/>
        <v/>
      </c>
      <c r="O2127" t="str">
        <f t="shared" si="67"/>
        <v/>
      </c>
      <c r="P2127" t="str">
        <f>IF(D2127&lt;&gt;"",VLOOKUP(D2127,Projects!B:C,2,0),"")</f>
        <v/>
      </c>
    </row>
    <row r="2128" spans="1:16" x14ac:dyDescent="0.25">
      <c r="A2128" t="str">
        <f>UPPER(IF(AND(TimeSpend[[#This Row],[Personnel number]]&lt;&gt;"",TimeSpend[[#This Row],[Date]]&lt;&gt;""),TimeSpend[[#This Row],[Personnel number]],""))</f>
        <v/>
      </c>
      <c r="B2128" s="85" t="str">
        <f>IF(AND(TimeSpend[[#This Row],[Personnel number]]&lt;&gt;"",TimeSpend[[#This Row],[Date]]&lt;&gt;""),TEXT(TimeSpend[[#This Row],[Date]],"[$-409]yyyyMMdd"),"")</f>
        <v/>
      </c>
      <c r="C2128" s="33" t="str">
        <f>IF(AND(TimeSpend[[#This Row],[Personnel number]]&lt;&gt;"",TimeSpend[[#This Row],[Date]]&lt;&gt;""),SUBSTITUTE(TimeSpend[[#This Row],[Hours]],",","."),"")</f>
        <v/>
      </c>
      <c r="D2128" t="str">
        <f>IF(AND(TimeSpend[[#This Row],[Personnel number]]&lt;&gt;"",TimeSpend[[#This Row],[Date]]&lt;&gt;""),TimeSpend[[#This Row],[Network]],"")</f>
        <v/>
      </c>
      <c r="E2128" t="str">
        <f>IF(AND(TimeSpend[[#This Row],[Personnel number]]&lt;&gt;"",TimeSpend[[#This Row],[Date]]&lt;&gt;""),TimeSpend[[#This Row],[Network Description]],"")</f>
        <v/>
      </c>
      <c r="F2128" t="str">
        <f>IF(AND(TimeSpend[[#This Row],[Personnel number]]&lt;&gt;"",TimeSpend[[#This Row],[Date]]&lt;&gt;""),TimeSpend[[#This Row],[Activity]],"")</f>
        <v/>
      </c>
      <c r="G2128" t="str">
        <f>IF(AND(TimeSpend[[#This Row],[Personnel number]]&lt;&gt;"",TimeSpend[[#This Row],[Date]]&lt;&gt;""),TimeSpend[[#This Row],[Activity description]],"")</f>
        <v/>
      </c>
      <c r="H2128" s="36" t="str">
        <f>IF(AND(TimeSpend[[#This Row],[Personnel number]]&lt;&gt;"",TimeSpend[[#This Row],[Date]]&lt;&gt;""),TimeSpend[[#This Row],[Start Time]],"")</f>
        <v/>
      </c>
      <c r="I2128" s="36" t="str">
        <f>IF(AND(TimeSpend[[#This Row],[Personnel number]]&lt;&gt;"",TimeSpend[[#This Row],[Date]]&lt;&gt;""),TimeSpend[[#This Row],[End Time]],"")</f>
        <v/>
      </c>
      <c r="J2128" t="str">
        <f>IF(AND(TimeSpend[[#This Row],[Personnel number]]&lt;&gt;"",TimeSpend[[#This Row],[Date]]&lt;&gt;""),TimeSpend[[#This Row],[Location]],"")</f>
        <v/>
      </c>
      <c r="K2128" t="str">
        <f>IF(AND(TimeSpend[[#This Row],[Personnel number]]&lt;&gt;"",TimeSpend[[#This Row],[Date]]&lt;&gt;""),TimeSpend[[#This Row],[Task]],"")</f>
        <v/>
      </c>
      <c r="L2128" t="str">
        <f>IF(AND(TimeSpend[[#This Row],[Personnel number]]&lt;&gt;"",TimeSpend[[#This Row],[Date]]&lt;&gt;""),Utilization!$J$2,"")</f>
        <v/>
      </c>
      <c r="M2128" t="str">
        <f>IF(AND(TimeSpend[[#This Row],[Personnel number]]&lt;&gt;"",TimeSpend[[#This Row],[Date]]&lt;&gt;""),TimeSpend[[#This Row],[Employee Name]],"")</f>
        <v/>
      </c>
      <c r="N2128" t="str">
        <f t="shared" si="66"/>
        <v/>
      </c>
      <c r="O2128" t="str">
        <f t="shared" si="67"/>
        <v/>
      </c>
      <c r="P2128" t="str">
        <f>IF(D2128&lt;&gt;"",VLOOKUP(D2128,Projects!B:C,2,0),"")</f>
        <v/>
      </c>
    </row>
    <row r="2129" spans="1:16" x14ac:dyDescent="0.25">
      <c r="A2129" t="str">
        <f>UPPER(IF(AND(TimeSpend[[#This Row],[Personnel number]]&lt;&gt;"",TimeSpend[[#This Row],[Date]]&lt;&gt;""),TimeSpend[[#This Row],[Personnel number]],""))</f>
        <v/>
      </c>
      <c r="B2129" s="85" t="str">
        <f>IF(AND(TimeSpend[[#This Row],[Personnel number]]&lt;&gt;"",TimeSpend[[#This Row],[Date]]&lt;&gt;""),TEXT(TimeSpend[[#This Row],[Date]],"[$-409]yyyyMMdd"),"")</f>
        <v/>
      </c>
      <c r="C2129" s="33" t="str">
        <f>IF(AND(TimeSpend[[#This Row],[Personnel number]]&lt;&gt;"",TimeSpend[[#This Row],[Date]]&lt;&gt;""),SUBSTITUTE(TimeSpend[[#This Row],[Hours]],",","."),"")</f>
        <v/>
      </c>
      <c r="D2129" t="str">
        <f>IF(AND(TimeSpend[[#This Row],[Personnel number]]&lt;&gt;"",TimeSpend[[#This Row],[Date]]&lt;&gt;""),TimeSpend[[#This Row],[Network]],"")</f>
        <v/>
      </c>
      <c r="E2129" t="str">
        <f>IF(AND(TimeSpend[[#This Row],[Personnel number]]&lt;&gt;"",TimeSpend[[#This Row],[Date]]&lt;&gt;""),TimeSpend[[#This Row],[Network Description]],"")</f>
        <v/>
      </c>
      <c r="F2129" t="str">
        <f>IF(AND(TimeSpend[[#This Row],[Personnel number]]&lt;&gt;"",TimeSpend[[#This Row],[Date]]&lt;&gt;""),TimeSpend[[#This Row],[Activity]],"")</f>
        <v/>
      </c>
      <c r="G2129" t="str">
        <f>IF(AND(TimeSpend[[#This Row],[Personnel number]]&lt;&gt;"",TimeSpend[[#This Row],[Date]]&lt;&gt;""),TimeSpend[[#This Row],[Activity description]],"")</f>
        <v/>
      </c>
      <c r="H2129" s="36" t="str">
        <f>IF(AND(TimeSpend[[#This Row],[Personnel number]]&lt;&gt;"",TimeSpend[[#This Row],[Date]]&lt;&gt;""),TimeSpend[[#This Row],[Start Time]],"")</f>
        <v/>
      </c>
      <c r="I2129" s="36" t="str">
        <f>IF(AND(TimeSpend[[#This Row],[Personnel number]]&lt;&gt;"",TimeSpend[[#This Row],[Date]]&lt;&gt;""),TimeSpend[[#This Row],[End Time]],"")</f>
        <v/>
      </c>
      <c r="J2129" t="str">
        <f>IF(AND(TimeSpend[[#This Row],[Personnel number]]&lt;&gt;"",TimeSpend[[#This Row],[Date]]&lt;&gt;""),TimeSpend[[#This Row],[Location]],"")</f>
        <v/>
      </c>
      <c r="K2129" t="str">
        <f>IF(AND(TimeSpend[[#This Row],[Personnel number]]&lt;&gt;"",TimeSpend[[#This Row],[Date]]&lt;&gt;""),TimeSpend[[#This Row],[Task]],"")</f>
        <v/>
      </c>
      <c r="L2129" t="str">
        <f>IF(AND(TimeSpend[[#This Row],[Personnel number]]&lt;&gt;"",TimeSpend[[#This Row],[Date]]&lt;&gt;""),Utilization!$J$2,"")</f>
        <v/>
      </c>
      <c r="M2129" t="str">
        <f>IF(AND(TimeSpend[[#This Row],[Personnel number]]&lt;&gt;"",TimeSpend[[#This Row],[Date]]&lt;&gt;""),TimeSpend[[#This Row],[Employee Name]],"")</f>
        <v/>
      </c>
      <c r="N2129" t="str">
        <f t="shared" si="66"/>
        <v/>
      </c>
      <c r="O2129" t="str">
        <f t="shared" si="67"/>
        <v/>
      </c>
      <c r="P2129" t="str">
        <f>IF(D2129&lt;&gt;"",VLOOKUP(D2129,Projects!B:C,2,0),"")</f>
        <v/>
      </c>
    </row>
    <row r="2130" spans="1:16" x14ac:dyDescent="0.25">
      <c r="A2130" t="str">
        <f>UPPER(IF(AND(TimeSpend[[#This Row],[Personnel number]]&lt;&gt;"",TimeSpend[[#This Row],[Date]]&lt;&gt;""),TimeSpend[[#This Row],[Personnel number]],""))</f>
        <v/>
      </c>
      <c r="B2130" s="85" t="str">
        <f>IF(AND(TimeSpend[[#This Row],[Personnel number]]&lt;&gt;"",TimeSpend[[#This Row],[Date]]&lt;&gt;""),TEXT(TimeSpend[[#This Row],[Date]],"[$-409]yyyyMMdd"),"")</f>
        <v/>
      </c>
      <c r="C2130" s="33" t="str">
        <f>IF(AND(TimeSpend[[#This Row],[Personnel number]]&lt;&gt;"",TimeSpend[[#This Row],[Date]]&lt;&gt;""),SUBSTITUTE(TimeSpend[[#This Row],[Hours]],",","."),"")</f>
        <v/>
      </c>
      <c r="D2130" t="str">
        <f>IF(AND(TimeSpend[[#This Row],[Personnel number]]&lt;&gt;"",TimeSpend[[#This Row],[Date]]&lt;&gt;""),TimeSpend[[#This Row],[Network]],"")</f>
        <v/>
      </c>
      <c r="E2130" t="str">
        <f>IF(AND(TimeSpend[[#This Row],[Personnel number]]&lt;&gt;"",TimeSpend[[#This Row],[Date]]&lt;&gt;""),TimeSpend[[#This Row],[Network Description]],"")</f>
        <v/>
      </c>
      <c r="F2130" t="str">
        <f>IF(AND(TimeSpend[[#This Row],[Personnel number]]&lt;&gt;"",TimeSpend[[#This Row],[Date]]&lt;&gt;""),TimeSpend[[#This Row],[Activity]],"")</f>
        <v/>
      </c>
      <c r="G2130" t="str">
        <f>IF(AND(TimeSpend[[#This Row],[Personnel number]]&lt;&gt;"",TimeSpend[[#This Row],[Date]]&lt;&gt;""),TimeSpend[[#This Row],[Activity description]],"")</f>
        <v/>
      </c>
      <c r="H2130" s="36" t="str">
        <f>IF(AND(TimeSpend[[#This Row],[Personnel number]]&lt;&gt;"",TimeSpend[[#This Row],[Date]]&lt;&gt;""),TimeSpend[[#This Row],[Start Time]],"")</f>
        <v/>
      </c>
      <c r="I2130" s="36" t="str">
        <f>IF(AND(TimeSpend[[#This Row],[Personnel number]]&lt;&gt;"",TimeSpend[[#This Row],[Date]]&lt;&gt;""),TimeSpend[[#This Row],[End Time]],"")</f>
        <v/>
      </c>
      <c r="J2130" t="str">
        <f>IF(AND(TimeSpend[[#This Row],[Personnel number]]&lt;&gt;"",TimeSpend[[#This Row],[Date]]&lt;&gt;""),TimeSpend[[#This Row],[Location]],"")</f>
        <v/>
      </c>
      <c r="K2130" t="str">
        <f>IF(AND(TimeSpend[[#This Row],[Personnel number]]&lt;&gt;"",TimeSpend[[#This Row],[Date]]&lt;&gt;""),TimeSpend[[#This Row],[Task]],"")</f>
        <v/>
      </c>
      <c r="L2130" t="str">
        <f>IF(AND(TimeSpend[[#This Row],[Personnel number]]&lt;&gt;"",TimeSpend[[#This Row],[Date]]&lt;&gt;""),Utilization!$J$2,"")</f>
        <v/>
      </c>
      <c r="M2130" t="str">
        <f>IF(AND(TimeSpend[[#This Row],[Personnel number]]&lt;&gt;"",TimeSpend[[#This Row],[Date]]&lt;&gt;""),TimeSpend[[#This Row],[Employee Name]],"")</f>
        <v/>
      </c>
      <c r="N2130" t="str">
        <f t="shared" si="66"/>
        <v/>
      </c>
      <c r="O2130" t="str">
        <f t="shared" si="67"/>
        <v/>
      </c>
      <c r="P2130" t="str">
        <f>IF(D2130&lt;&gt;"",VLOOKUP(D2130,Projects!B:C,2,0),"")</f>
        <v/>
      </c>
    </row>
    <row r="2131" spans="1:16" x14ac:dyDescent="0.25">
      <c r="A2131" t="str">
        <f>UPPER(IF(AND(TimeSpend[[#This Row],[Personnel number]]&lt;&gt;"",TimeSpend[[#This Row],[Date]]&lt;&gt;""),TimeSpend[[#This Row],[Personnel number]],""))</f>
        <v/>
      </c>
      <c r="B2131" s="85" t="str">
        <f>IF(AND(TimeSpend[[#This Row],[Personnel number]]&lt;&gt;"",TimeSpend[[#This Row],[Date]]&lt;&gt;""),TEXT(TimeSpend[[#This Row],[Date]],"[$-409]yyyyMMdd"),"")</f>
        <v/>
      </c>
      <c r="C2131" s="33" t="str">
        <f>IF(AND(TimeSpend[[#This Row],[Personnel number]]&lt;&gt;"",TimeSpend[[#This Row],[Date]]&lt;&gt;""),SUBSTITUTE(TimeSpend[[#This Row],[Hours]],",","."),"")</f>
        <v/>
      </c>
      <c r="D2131" t="str">
        <f>IF(AND(TimeSpend[[#This Row],[Personnel number]]&lt;&gt;"",TimeSpend[[#This Row],[Date]]&lt;&gt;""),TimeSpend[[#This Row],[Network]],"")</f>
        <v/>
      </c>
      <c r="E2131" t="str">
        <f>IF(AND(TimeSpend[[#This Row],[Personnel number]]&lt;&gt;"",TimeSpend[[#This Row],[Date]]&lt;&gt;""),TimeSpend[[#This Row],[Network Description]],"")</f>
        <v/>
      </c>
      <c r="F2131" t="str">
        <f>IF(AND(TimeSpend[[#This Row],[Personnel number]]&lt;&gt;"",TimeSpend[[#This Row],[Date]]&lt;&gt;""),TimeSpend[[#This Row],[Activity]],"")</f>
        <v/>
      </c>
      <c r="G2131" t="str">
        <f>IF(AND(TimeSpend[[#This Row],[Personnel number]]&lt;&gt;"",TimeSpend[[#This Row],[Date]]&lt;&gt;""),TimeSpend[[#This Row],[Activity description]],"")</f>
        <v/>
      </c>
      <c r="H2131" s="36" t="str">
        <f>IF(AND(TimeSpend[[#This Row],[Personnel number]]&lt;&gt;"",TimeSpend[[#This Row],[Date]]&lt;&gt;""),TimeSpend[[#This Row],[Start Time]],"")</f>
        <v/>
      </c>
      <c r="I2131" s="36" t="str">
        <f>IF(AND(TimeSpend[[#This Row],[Personnel number]]&lt;&gt;"",TimeSpend[[#This Row],[Date]]&lt;&gt;""),TimeSpend[[#This Row],[End Time]],"")</f>
        <v/>
      </c>
      <c r="J2131" t="str">
        <f>IF(AND(TimeSpend[[#This Row],[Personnel number]]&lt;&gt;"",TimeSpend[[#This Row],[Date]]&lt;&gt;""),TimeSpend[[#This Row],[Location]],"")</f>
        <v/>
      </c>
      <c r="K2131" t="str">
        <f>IF(AND(TimeSpend[[#This Row],[Personnel number]]&lt;&gt;"",TimeSpend[[#This Row],[Date]]&lt;&gt;""),TimeSpend[[#This Row],[Task]],"")</f>
        <v/>
      </c>
      <c r="L2131" t="str">
        <f>IF(AND(TimeSpend[[#This Row],[Personnel number]]&lt;&gt;"",TimeSpend[[#This Row],[Date]]&lt;&gt;""),Utilization!$J$2,"")</f>
        <v/>
      </c>
      <c r="M2131" t="str">
        <f>IF(AND(TimeSpend[[#This Row],[Personnel number]]&lt;&gt;"",TimeSpend[[#This Row],[Date]]&lt;&gt;""),TimeSpend[[#This Row],[Employee Name]],"")</f>
        <v/>
      </c>
      <c r="N2131" t="str">
        <f t="shared" si="66"/>
        <v/>
      </c>
      <c r="O2131" t="str">
        <f t="shared" si="67"/>
        <v/>
      </c>
      <c r="P2131" t="str">
        <f>IF(D2131&lt;&gt;"",VLOOKUP(D2131,Projects!B:C,2,0),"")</f>
        <v/>
      </c>
    </row>
    <row r="2132" spans="1:16" x14ac:dyDescent="0.25">
      <c r="A2132" t="str">
        <f>UPPER(IF(AND(TimeSpend[[#This Row],[Personnel number]]&lt;&gt;"",TimeSpend[[#This Row],[Date]]&lt;&gt;""),TimeSpend[[#This Row],[Personnel number]],""))</f>
        <v/>
      </c>
      <c r="B2132" s="85" t="str">
        <f>IF(AND(TimeSpend[[#This Row],[Personnel number]]&lt;&gt;"",TimeSpend[[#This Row],[Date]]&lt;&gt;""),TEXT(TimeSpend[[#This Row],[Date]],"[$-409]yyyyMMdd"),"")</f>
        <v/>
      </c>
      <c r="C2132" s="33" t="str">
        <f>IF(AND(TimeSpend[[#This Row],[Personnel number]]&lt;&gt;"",TimeSpend[[#This Row],[Date]]&lt;&gt;""),SUBSTITUTE(TimeSpend[[#This Row],[Hours]],",","."),"")</f>
        <v/>
      </c>
      <c r="D2132" t="str">
        <f>IF(AND(TimeSpend[[#This Row],[Personnel number]]&lt;&gt;"",TimeSpend[[#This Row],[Date]]&lt;&gt;""),TimeSpend[[#This Row],[Network]],"")</f>
        <v/>
      </c>
      <c r="E2132" t="str">
        <f>IF(AND(TimeSpend[[#This Row],[Personnel number]]&lt;&gt;"",TimeSpend[[#This Row],[Date]]&lt;&gt;""),TimeSpend[[#This Row],[Network Description]],"")</f>
        <v/>
      </c>
      <c r="F2132" t="str">
        <f>IF(AND(TimeSpend[[#This Row],[Personnel number]]&lt;&gt;"",TimeSpend[[#This Row],[Date]]&lt;&gt;""),TimeSpend[[#This Row],[Activity]],"")</f>
        <v/>
      </c>
      <c r="G2132" t="str">
        <f>IF(AND(TimeSpend[[#This Row],[Personnel number]]&lt;&gt;"",TimeSpend[[#This Row],[Date]]&lt;&gt;""),TimeSpend[[#This Row],[Activity description]],"")</f>
        <v/>
      </c>
      <c r="H2132" s="36" t="str">
        <f>IF(AND(TimeSpend[[#This Row],[Personnel number]]&lt;&gt;"",TimeSpend[[#This Row],[Date]]&lt;&gt;""),TimeSpend[[#This Row],[Start Time]],"")</f>
        <v/>
      </c>
      <c r="I2132" s="36" t="str">
        <f>IF(AND(TimeSpend[[#This Row],[Personnel number]]&lt;&gt;"",TimeSpend[[#This Row],[Date]]&lt;&gt;""),TimeSpend[[#This Row],[End Time]],"")</f>
        <v/>
      </c>
      <c r="J2132" t="str">
        <f>IF(AND(TimeSpend[[#This Row],[Personnel number]]&lt;&gt;"",TimeSpend[[#This Row],[Date]]&lt;&gt;""),TimeSpend[[#This Row],[Location]],"")</f>
        <v/>
      </c>
      <c r="K2132" t="str">
        <f>IF(AND(TimeSpend[[#This Row],[Personnel number]]&lt;&gt;"",TimeSpend[[#This Row],[Date]]&lt;&gt;""),TimeSpend[[#This Row],[Task]],"")</f>
        <v/>
      </c>
      <c r="L2132" t="str">
        <f>IF(AND(TimeSpend[[#This Row],[Personnel number]]&lt;&gt;"",TimeSpend[[#This Row],[Date]]&lt;&gt;""),Utilization!$J$2,"")</f>
        <v/>
      </c>
      <c r="M2132" t="str">
        <f>IF(AND(TimeSpend[[#This Row],[Personnel number]]&lt;&gt;"",TimeSpend[[#This Row],[Date]]&lt;&gt;""),TimeSpend[[#This Row],[Employee Name]],"")</f>
        <v/>
      </c>
      <c r="N2132" t="str">
        <f t="shared" si="66"/>
        <v/>
      </c>
      <c r="O2132" t="str">
        <f t="shared" si="67"/>
        <v/>
      </c>
      <c r="P2132" t="str">
        <f>IF(D2132&lt;&gt;"",VLOOKUP(D2132,Projects!B:C,2,0),"")</f>
        <v/>
      </c>
    </row>
    <row r="2133" spans="1:16" x14ac:dyDescent="0.25">
      <c r="A2133" t="str">
        <f>UPPER(IF(AND(TimeSpend[[#This Row],[Personnel number]]&lt;&gt;"",TimeSpend[[#This Row],[Date]]&lt;&gt;""),TimeSpend[[#This Row],[Personnel number]],""))</f>
        <v/>
      </c>
      <c r="B2133" s="85" t="str">
        <f>IF(AND(TimeSpend[[#This Row],[Personnel number]]&lt;&gt;"",TimeSpend[[#This Row],[Date]]&lt;&gt;""),TEXT(TimeSpend[[#This Row],[Date]],"[$-409]yyyyMMdd"),"")</f>
        <v/>
      </c>
      <c r="C2133" s="33" t="str">
        <f>IF(AND(TimeSpend[[#This Row],[Personnel number]]&lt;&gt;"",TimeSpend[[#This Row],[Date]]&lt;&gt;""),SUBSTITUTE(TimeSpend[[#This Row],[Hours]],",","."),"")</f>
        <v/>
      </c>
      <c r="D2133" t="str">
        <f>IF(AND(TimeSpend[[#This Row],[Personnel number]]&lt;&gt;"",TimeSpend[[#This Row],[Date]]&lt;&gt;""),TimeSpend[[#This Row],[Network]],"")</f>
        <v/>
      </c>
      <c r="E2133" t="str">
        <f>IF(AND(TimeSpend[[#This Row],[Personnel number]]&lt;&gt;"",TimeSpend[[#This Row],[Date]]&lt;&gt;""),TimeSpend[[#This Row],[Network Description]],"")</f>
        <v/>
      </c>
      <c r="F2133" t="str">
        <f>IF(AND(TimeSpend[[#This Row],[Personnel number]]&lt;&gt;"",TimeSpend[[#This Row],[Date]]&lt;&gt;""),TimeSpend[[#This Row],[Activity]],"")</f>
        <v/>
      </c>
      <c r="G2133" t="str">
        <f>IF(AND(TimeSpend[[#This Row],[Personnel number]]&lt;&gt;"",TimeSpend[[#This Row],[Date]]&lt;&gt;""),TimeSpend[[#This Row],[Activity description]],"")</f>
        <v/>
      </c>
      <c r="H2133" s="36" t="str">
        <f>IF(AND(TimeSpend[[#This Row],[Personnel number]]&lt;&gt;"",TimeSpend[[#This Row],[Date]]&lt;&gt;""),TimeSpend[[#This Row],[Start Time]],"")</f>
        <v/>
      </c>
      <c r="I2133" s="36" t="str">
        <f>IF(AND(TimeSpend[[#This Row],[Personnel number]]&lt;&gt;"",TimeSpend[[#This Row],[Date]]&lt;&gt;""),TimeSpend[[#This Row],[End Time]],"")</f>
        <v/>
      </c>
      <c r="J2133" t="str">
        <f>IF(AND(TimeSpend[[#This Row],[Personnel number]]&lt;&gt;"",TimeSpend[[#This Row],[Date]]&lt;&gt;""),TimeSpend[[#This Row],[Location]],"")</f>
        <v/>
      </c>
      <c r="K2133" t="str">
        <f>IF(AND(TimeSpend[[#This Row],[Personnel number]]&lt;&gt;"",TimeSpend[[#This Row],[Date]]&lt;&gt;""),TimeSpend[[#This Row],[Task]],"")</f>
        <v/>
      </c>
      <c r="L2133" t="str">
        <f>IF(AND(TimeSpend[[#This Row],[Personnel number]]&lt;&gt;"",TimeSpend[[#This Row],[Date]]&lt;&gt;""),Utilization!$J$2,"")</f>
        <v/>
      </c>
      <c r="M2133" t="str">
        <f>IF(AND(TimeSpend[[#This Row],[Personnel number]]&lt;&gt;"",TimeSpend[[#This Row],[Date]]&lt;&gt;""),TimeSpend[[#This Row],[Employee Name]],"")</f>
        <v/>
      </c>
      <c r="N2133" t="str">
        <f t="shared" si="66"/>
        <v/>
      </c>
      <c r="O2133" t="str">
        <f t="shared" si="67"/>
        <v/>
      </c>
      <c r="P2133" t="str">
        <f>IF(D2133&lt;&gt;"",VLOOKUP(D2133,Projects!B:C,2,0),"")</f>
        <v/>
      </c>
    </row>
    <row r="2134" spans="1:16" x14ac:dyDescent="0.25">
      <c r="A2134" t="str">
        <f>UPPER(IF(AND(TimeSpend[[#This Row],[Personnel number]]&lt;&gt;"",TimeSpend[[#This Row],[Date]]&lt;&gt;""),TimeSpend[[#This Row],[Personnel number]],""))</f>
        <v/>
      </c>
      <c r="B2134" s="85" t="str">
        <f>IF(AND(TimeSpend[[#This Row],[Personnel number]]&lt;&gt;"",TimeSpend[[#This Row],[Date]]&lt;&gt;""),TEXT(TimeSpend[[#This Row],[Date]],"[$-409]yyyyMMdd"),"")</f>
        <v/>
      </c>
      <c r="C2134" s="33" t="str">
        <f>IF(AND(TimeSpend[[#This Row],[Personnel number]]&lt;&gt;"",TimeSpend[[#This Row],[Date]]&lt;&gt;""),SUBSTITUTE(TimeSpend[[#This Row],[Hours]],",","."),"")</f>
        <v/>
      </c>
      <c r="D2134" t="str">
        <f>IF(AND(TimeSpend[[#This Row],[Personnel number]]&lt;&gt;"",TimeSpend[[#This Row],[Date]]&lt;&gt;""),TimeSpend[[#This Row],[Network]],"")</f>
        <v/>
      </c>
      <c r="E2134" t="str">
        <f>IF(AND(TimeSpend[[#This Row],[Personnel number]]&lt;&gt;"",TimeSpend[[#This Row],[Date]]&lt;&gt;""),TimeSpend[[#This Row],[Network Description]],"")</f>
        <v/>
      </c>
      <c r="F2134" t="str">
        <f>IF(AND(TimeSpend[[#This Row],[Personnel number]]&lt;&gt;"",TimeSpend[[#This Row],[Date]]&lt;&gt;""),TimeSpend[[#This Row],[Activity]],"")</f>
        <v/>
      </c>
      <c r="G2134" t="str">
        <f>IF(AND(TimeSpend[[#This Row],[Personnel number]]&lt;&gt;"",TimeSpend[[#This Row],[Date]]&lt;&gt;""),TimeSpend[[#This Row],[Activity description]],"")</f>
        <v/>
      </c>
      <c r="H2134" s="36" t="str">
        <f>IF(AND(TimeSpend[[#This Row],[Personnel number]]&lt;&gt;"",TimeSpend[[#This Row],[Date]]&lt;&gt;""),TimeSpend[[#This Row],[Start Time]],"")</f>
        <v/>
      </c>
      <c r="I2134" s="36" t="str">
        <f>IF(AND(TimeSpend[[#This Row],[Personnel number]]&lt;&gt;"",TimeSpend[[#This Row],[Date]]&lt;&gt;""),TimeSpend[[#This Row],[End Time]],"")</f>
        <v/>
      </c>
      <c r="J2134" t="str">
        <f>IF(AND(TimeSpend[[#This Row],[Personnel number]]&lt;&gt;"",TimeSpend[[#This Row],[Date]]&lt;&gt;""),TimeSpend[[#This Row],[Location]],"")</f>
        <v/>
      </c>
      <c r="K2134" t="str">
        <f>IF(AND(TimeSpend[[#This Row],[Personnel number]]&lt;&gt;"",TimeSpend[[#This Row],[Date]]&lt;&gt;""),TimeSpend[[#This Row],[Task]],"")</f>
        <v/>
      </c>
      <c r="L2134" t="str">
        <f>IF(AND(TimeSpend[[#This Row],[Personnel number]]&lt;&gt;"",TimeSpend[[#This Row],[Date]]&lt;&gt;""),Utilization!$J$2,"")</f>
        <v/>
      </c>
      <c r="M2134" t="str">
        <f>IF(AND(TimeSpend[[#This Row],[Personnel number]]&lt;&gt;"",TimeSpend[[#This Row],[Date]]&lt;&gt;""),TimeSpend[[#This Row],[Employee Name]],"")</f>
        <v/>
      </c>
      <c r="N2134" t="str">
        <f t="shared" si="66"/>
        <v/>
      </c>
      <c r="O2134" t="str">
        <f t="shared" si="67"/>
        <v/>
      </c>
      <c r="P2134" t="str">
        <f>IF(D2134&lt;&gt;"",VLOOKUP(D2134,Projects!B:C,2,0),"")</f>
        <v/>
      </c>
    </row>
    <row r="2135" spans="1:16" x14ac:dyDescent="0.25">
      <c r="A2135" t="str">
        <f>UPPER(IF(AND(TimeSpend[[#This Row],[Personnel number]]&lt;&gt;"",TimeSpend[[#This Row],[Date]]&lt;&gt;""),TimeSpend[[#This Row],[Personnel number]],""))</f>
        <v/>
      </c>
      <c r="B2135" s="85" t="str">
        <f>IF(AND(TimeSpend[[#This Row],[Personnel number]]&lt;&gt;"",TimeSpend[[#This Row],[Date]]&lt;&gt;""),TEXT(TimeSpend[[#This Row],[Date]],"[$-409]yyyyMMdd"),"")</f>
        <v/>
      </c>
      <c r="C2135" s="33" t="str">
        <f>IF(AND(TimeSpend[[#This Row],[Personnel number]]&lt;&gt;"",TimeSpend[[#This Row],[Date]]&lt;&gt;""),SUBSTITUTE(TimeSpend[[#This Row],[Hours]],",","."),"")</f>
        <v/>
      </c>
      <c r="D2135" t="str">
        <f>IF(AND(TimeSpend[[#This Row],[Personnel number]]&lt;&gt;"",TimeSpend[[#This Row],[Date]]&lt;&gt;""),TimeSpend[[#This Row],[Network]],"")</f>
        <v/>
      </c>
      <c r="E2135" t="str">
        <f>IF(AND(TimeSpend[[#This Row],[Personnel number]]&lt;&gt;"",TimeSpend[[#This Row],[Date]]&lt;&gt;""),TimeSpend[[#This Row],[Network Description]],"")</f>
        <v/>
      </c>
      <c r="F2135" t="str">
        <f>IF(AND(TimeSpend[[#This Row],[Personnel number]]&lt;&gt;"",TimeSpend[[#This Row],[Date]]&lt;&gt;""),TimeSpend[[#This Row],[Activity]],"")</f>
        <v/>
      </c>
      <c r="G2135" t="str">
        <f>IF(AND(TimeSpend[[#This Row],[Personnel number]]&lt;&gt;"",TimeSpend[[#This Row],[Date]]&lt;&gt;""),TimeSpend[[#This Row],[Activity description]],"")</f>
        <v/>
      </c>
      <c r="H2135" s="36" t="str">
        <f>IF(AND(TimeSpend[[#This Row],[Personnel number]]&lt;&gt;"",TimeSpend[[#This Row],[Date]]&lt;&gt;""),TimeSpend[[#This Row],[Start Time]],"")</f>
        <v/>
      </c>
      <c r="I2135" s="36" t="str">
        <f>IF(AND(TimeSpend[[#This Row],[Personnel number]]&lt;&gt;"",TimeSpend[[#This Row],[Date]]&lt;&gt;""),TimeSpend[[#This Row],[End Time]],"")</f>
        <v/>
      </c>
      <c r="J2135" t="str">
        <f>IF(AND(TimeSpend[[#This Row],[Personnel number]]&lt;&gt;"",TimeSpend[[#This Row],[Date]]&lt;&gt;""),TimeSpend[[#This Row],[Location]],"")</f>
        <v/>
      </c>
      <c r="K2135" t="str">
        <f>IF(AND(TimeSpend[[#This Row],[Personnel number]]&lt;&gt;"",TimeSpend[[#This Row],[Date]]&lt;&gt;""),TimeSpend[[#This Row],[Task]],"")</f>
        <v/>
      </c>
      <c r="L2135" t="str">
        <f>IF(AND(TimeSpend[[#This Row],[Personnel number]]&lt;&gt;"",TimeSpend[[#This Row],[Date]]&lt;&gt;""),Utilization!$J$2,"")</f>
        <v/>
      </c>
      <c r="M2135" t="str">
        <f>IF(AND(TimeSpend[[#This Row],[Personnel number]]&lt;&gt;"",TimeSpend[[#This Row],[Date]]&lt;&gt;""),TimeSpend[[#This Row],[Employee Name]],"")</f>
        <v/>
      </c>
      <c r="N2135" t="str">
        <f t="shared" si="66"/>
        <v/>
      </c>
      <c r="O2135" t="str">
        <f t="shared" si="67"/>
        <v/>
      </c>
      <c r="P2135" t="str">
        <f>IF(D2135&lt;&gt;"",VLOOKUP(D2135,Projects!B:C,2,0),"")</f>
        <v/>
      </c>
    </row>
    <row r="2136" spans="1:16" x14ac:dyDescent="0.25">
      <c r="A2136" t="str">
        <f>UPPER(IF(AND(TimeSpend[[#This Row],[Personnel number]]&lt;&gt;"",TimeSpend[[#This Row],[Date]]&lt;&gt;""),TimeSpend[[#This Row],[Personnel number]],""))</f>
        <v/>
      </c>
      <c r="B2136" s="85" t="str">
        <f>IF(AND(TimeSpend[[#This Row],[Personnel number]]&lt;&gt;"",TimeSpend[[#This Row],[Date]]&lt;&gt;""),TEXT(TimeSpend[[#This Row],[Date]],"[$-409]yyyyMMdd"),"")</f>
        <v/>
      </c>
      <c r="C2136" s="33" t="str">
        <f>IF(AND(TimeSpend[[#This Row],[Personnel number]]&lt;&gt;"",TimeSpend[[#This Row],[Date]]&lt;&gt;""),SUBSTITUTE(TimeSpend[[#This Row],[Hours]],",","."),"")</f>
        <v/>
      </c>
      <c r="D2136" t="str">
        <f>IF(AND(TimeSpend[[#This Row],[Personnel number]]&lt;&gt;"",TimeSpend[[#This Row],[Date]]&lt;&gt;""),TimeSpend[[#This Row],[Network]],"")</f>
        <v/>
      </c>
      <c r="E2136" t="str">
        <f>IF(AND(TimeSpend[[#This Row],[Personnel number]]&lt;&gt;"",TimeSpend[[#This Row],[Date]]&lt;&gt;""),TimeSpend[[#This Row],[Network Description]],"")</f>
        <v/>
      </c>
      <c r="F2136" t="str">
        <f>IF(AND(TimeSpend[[#This Row],[Personnel number]]&lt;&gt;"",TimeSpend[[#This Row],[Date]]&lt;&gt;""),TimeSpend[[#This Row],[Activity]],"")</f>
        <v/>
      </c>
      <c r="G2136" t="str">
        <f>IF(AND(TimeSpend[[#This Row],[Personnel number]]&lt;&gt;"",TimeSpend[[#This Row],[Date]]&lt;&gt;""),TimeSpend[[#This Row],[Activity description]],"")</f>
        <v/>
      </c>
      <c r="H2136" s="36" t="str">
        <f>IF(AND(TimeSpend[[#This Row],[Personnel number]]&lt;&gt;"",TimeSpend[[#This Row],[Date]]&lt;&gt;""),TimeSpend[[#This Row],[Start Time]],"")</f>
        <v/>
      </c>
      <c r="I2136" s="36" t="str">
        <f>IF(AND(TimeSpend[[#This Row],[Personnel number]]&lt;&gt;"",TimeSpend[[#This Row],[Date]]&lt;&gt;""),TimeSpend[[#This Row],[End Time]],"")</f>
        <v/>
      </c>
      <c r="J2136" t="str">
        <f>IF(AND(TimeSpend[[#This Row],[Personnel number]]&lt;&gt;"",TimeSpend[[#This Row],[Date]]&lt;&gt;""),TimeSpend[[#This Row],[Location]],"")</f>
        <v/>
      </c>
      <c r="K2136" t="str">
        <f>IF(AND(TimeSpend[[#This Row],[Personnel number]]&lt;&gt;"",TimeSpend[[#This Row],[Date]]&lt;&gt;""),TimeSpend[[#This Row],[Task]],"")</f>
        <v/>
      </c>
      <c r="L2136" t="str">
        <f>IF(AND(TimeSpend[[#This Row],[Personnel number]]&lt;&gt;"",TimeSpend[[#This Row],[Date]]&lt;&gt;""),Utilization!$J$2,"")</f>
        <v/>
      </c>
      <c r="M2136" t="str">
        <f>IF(AND(TimeSpend[[#This Row],[Personnel number]]&lt;&gt;"",TimeSpend[[#This Row],[Date]]&lt;&gt;""),TimeSpend[[#This Row],[Employee Name]],"")</f>
        <v/>
      </c>
      <c r="N2136" t="str">
        <f t="shared" si="66"/>
        <v/>
      </c>
      <c r="O2136" t="str">
        <f t="shared" si="67"/>
        <v/>
      </c>
      <c r="P2136" t="str">
        <f>IF(D2136&lt;&gt;"",VLOOKUP(D2136,Projects!B:C,2,0),"")</f>
        <v/>
      </c>
    </row>
    <row r="2137" spans="1:16" x14ac:dyDescent="0.25">
      <c r="A2137" t="str">
        <f>UPPER(IF(AND(TimeSpend[[#This Row],[Personnel number]]&lt;&gt;"",TimeSpend[[#This Row],[Date]]&lt;&gt;""),TimeSpend[[#This Row],[Personnel number]],""))</f>
        <v/>
      </c>
      <c r="B2137" s="85" t="str">
        <f>IF(AND(TimeSpend[[#This Row],[Personnel number]]&lt;&gt;"",TimeSpend[[#This Row],[Date]]&lt;&gt;""),TEXT(TimeSpend[[#This Row],[Date]],"[$-409]yyyyMMdd"),"")</f>
        <v/>
      </c>
      <c r="C2137" s="33" t="str">
        <f>IF(AND(TimeSpend[[#This Row],[Personnel number]]&lt;&gt;"",TimeSpend[[#This Row],[Date]]&lt;&gt;""),SUBSTITUTE(TimeSpend[[#This Row],[Hours]],",","."),"")</f>
        <v/>
      </c>
      <c r="D2137" t="str">
        <f>IF(AND(TimeSpend[[#This Row],[Personnel number]]&lt;&gt;"",TimeSpend[[#This Row],[Date]]&lt;&gt;""),TimeSpend[[#This Row],[Network]],"")</f>
        <v/>
      </c>
      <c r="E2137" t="str">
        <f>IF(AND(TimeSpend[[#This Row],[Personnel number]]&lt;&gt;"",TimeSpend[[#This Row],[Date]]&lt;&gt;""),TimeSpend[[#This Row],[Network Description]],"")</f>
        <v/>
      </c>
      <c r="F2137" t="str">
        <f>IF(AND(TimeSpend[[#This Row],[Personnel number]]&lt;&gt;"",TimeSpend[[#This Row],[Date]]&lt;&gt;""),TimeSpend[[#This Row],[Activity]],"")</f>
        <v/>
      </c>
      <c r="G2137" t="str">
        <f>IF(AND(TimeSpend[[#This Row],[Personnel number]]&lt;&gt;"",TimeSpend[[#This Row],[Date]]&lt;&gt;""),TimeSpend[[#This Row],[Activity description]],"")</f>
        <v/>
      </c>
      <c r="H2137" s="36" t="str">
        <f>IF(AND(TimeSpend[[#This Row],[Personnel number]]&lt;&gt;"",TimeSpend[[#This Row],[Date]]&lt;&gt;""),TimeSpend[[#This Row],[Start Time]],"")</f>
        <v/>
      </c>
      <c r="I2137" s="36" t="str">
        <f>IF(AND(TimeSpend[[#This Row],[Personnel number]]&lt;&gt;"",TimeSpend[[#This Row],[Date]]&lt;&gt;""),TimeSpend[[#This Row],[End Time]],"")</f>
        <v/>
      </c>
      <c r="J2137" t="str">
        <f>IF(AND(TimeSpend[[#This Row],[Personnel number]]&lt;&gt;"",TimeSpend[[#This Row],[Date]]&lt;&gt;""),TimeSpend[[#This Row],[Location]],"")</f>
        <v/>
      </c>
      <c r="K2137" t="str">
        <f>IF(AND(TimeSpend[[#This Row],[Personnel number]]&lt;&gt;"",TimeSpend[[#This Row],[Date]]&lt;&gt;""),TimeSpend[[#This Row],[Task]],"")</f>
        <v/>
      </c>
      <c r="L2137" t="str">
        <f>IF(AND(TimeSpend[[#This Row],[Personnel number]]&lt;&gt;"",TimeSpend[[#This Row],[Date]]&lt;&gt;""),Utilization!$J$2,"")</f>
        <v/>
      </c>
      <c r="M2137" t="str">
        <f>IF(AND(TimeSpend[[#This Row],[Personnel number]]&lt;&gt;"",TimeSpend[[#This Row],[Date]]&lt;&gt;""),TimeSpend[[#This Row],[Employee Name]],"")</f>
        <v/>
      </c>
      <c r="N2137" t="str">
        <f t="shared" si="66"/>
        <v/>
      </c>
      <c r="O2137" t="str">
        <f t="shared" si="67"/>
        <v/>
      </c>
      <c r="P2137" t="str">
        <f>IF(D2137&lt;&gt;"",VLOOKUP(D2137,Projects!B:C,2,0),"")</f>
        <v/>
      </c>
    </row>
    <row r="2138" spans="1:16" x14ac:dyDescent="0.25">
      <c r="A2138" t="str">
        <f>UPPER(IF(AND(TimeSpend[[#This Row],[Personnel number]]&lt;&gt;"",TimeSpend[[#This Row],[Date]]&lt;&gt;""),TimeSpend[[#This Row],[Personnel number]],""))</f>
        <v/>
      </c>
      <c r="B2138" s="85" t="str">
        <f>IF(AND(TimeSpend[[#This Row],[Personnel number]]&lt;&gt;"",TimeSpend[[#This Row],[Date]]&lt;&gt;""),TEXT(TimeSpend[[#This Row],[Date]],"[$-409]yyyyMMdd"),"")</f>
        <v/>
      </c>
      <c r="C2138" s="33" t="str">
        <f>IF(AND(TimeSpend[[#This Row],[Personnel number]]&lt;&gt;"",TimeSpend[[#This Row],[Date]]&lt;&gt;""),SUBSTITUTE(TimeSpend[[#This Row],[Hours]],",","."),"")</f>
        <v/>
      </c>
      <c r="D2138" t="str">
        <f>IF(AND(TimeSpend[[#This Row],[Personnel number]]&lt;&gt;"",TimeSpend[[#This Row],[Date]]&lt;&gt;""),TimeSpend[[#This Row],[Network]],"")</f>
        <v/>
      </c>
      <c r="E2138" t="str">
        <f>IF(AND(TimeSpend[[#This Row],[Personnel number]]&lt;&gt;"",TimeSpend[[#This Row],[Date]]&lt;&gt;""),TimeSpend[[#This Row],[Network Description]],"")</f>
        <v/>
      </c>
      <c r="F2138" t="str">
        <f>IF(AND(TimeSpend[[#This Row],[Personnel number]]&lt;&gt;"",TimeSpend[[#This Row],[Date]]&lt;&gt;""),TimeSpend[[#This Row],[Activity]],"")</f>
        <v/>
      </c>
      <c r="G2138" t="str">
        <f>IF(AND(TimeSpend[[#This Row],[Personnel number]]&lt;&gt;"",TimeSpend[[#This Row],[Date]]&lt;&gt;""),TimeSpend[[#This Row],[Activity description]],"")</f>
        <v/>
      </c>
      <c r="H2138" s="36" t="str">
        <f>IF(AND(TimeSpend[[#This Row],[Personnel number]]&lt;&gt;"",TimeSpend[[#This Row],[Date]]&lt;&gt;""),TimeSpend[[#This Row],[Start Time]],"")</f>
        <v/>
      </c>
      <c r="I2138" s="36" t="str">
        <f>IF(AND(TimeSpend[[#This Row],[Personnel number]]&lt;&gt;"",TimeSpend[[#This Row],[Date]]&lt;&gt;""),TimeSpend[[#This Row],[End Time]],"")</f>
        <v/>
      </c>
      <c r="J2138" t="str">
        <f>IF(AND(TimeSpend[[#This Row],[Personnel number]]&lt;&gt;"",TimeSpend[[#This Row],[Date]]&lt;&gt;""),TimeSpend[[#This Row],[Location]],"")</f>
        <v/>
      </c>
      <c r="K2138" t="str">
        <f>IF(AND(TimeSpend[[#This Row],[Personnel number]]&lt;&gt;"",TimeSpend[[#This Row],[Date]]&lt;&gt;""),TimeSpend[[#This Row],[Task]],"")</f>
        <v/>
      </c>
      <c r="L2138" t="str">
        <f>IF(AND(TimeSpend[[#This Row],[Personnel number]]&lt;&gt;"",TimeSpend[[#This Row],[Date]]&lt;&gt;""),Utilization!$J$2,"")</f>
        <v/>
      </c>
      <c r="M2138" t="str">
        <f>IF(AND(TimeSpend[[#This Row],[Personnel number]]&lt;&gt;"",TimeSpend[[#This Row],[Date]]&lt;&gt;""),TimeSpend[[#This Row],[Employee Name]],"")</f>
        <v/>
      </c>
      <c r="N2138" t="str">
        <f t="shared" si="66"/>
        <v/>
      </c>
      <c r="O2138" t="str">
        <f t="shared" si="67"/>
        <v/>
      </c>
      <c r="P2138" t="str">
        <f>IF(D2138&lt;&gt;"",VLOOKUP(D2138,Projects!B:C,2,0),"")</f>
        <v/>
      </c>
    </row>
    <row r="2139" spans="1:16" x14ac:dyDescent="0.25">
      <c r="A2139" t="str">
        <f>UPPER(IF(AND(TimeSpend[[#This Row],[Personnel number]]&lt;&gt;"",TimeSpend[[#This Row],[Date]]&lt;&gt;""),TimeSpend[[#This Row],[Personnel number]],""))</f>
        <v/>
      </c>
      <c r="B2139" s="85" t="str">
        <f>IF(AND(TimeSpend[[#This Row],[Personnel number]]&lt;&gt;"",TimeSpend[[#This Row],[Date]]&lt;&gt;""),TEXT(TimeSpend[[#This Row],[Date]],"[$-409]yyyyMMdd"),"")</f>
        <v/>
      </c>
      <c r="C2139" s="33" t="str">
        <f>IF(AND(TimeSpend[[#This Row],[Personnel number]]&lt;&gt;"",TimeSpend[[#This Row],[Date]]&lt;&gt;""),SUBSTITUTE(TimeSpend[[#This Row],[Hours]],",","."),"")</f>
        <v/>
      </c>
      <c r="D2139" t="str">
        <f>IF(AND(TimeSpend[[#This Row],[Personnel number]]&lt;&gt;"",TimeSpend[[#This Row],[Date]]&lt;&gt;""),TimeSpend[[#This Row],[Network]],"")</f>
        <v/>
      </c>
      <c r="E2139" t="str">
        <f>IF(AND(TimeSpend[[#This Row],[Personnel number]]&lt;&gt;"",TimeSpend[[#This Row],[Date]]&lt;&gt;""),TimeSpend[[#This Row],[Network Description]],"")</f>
        <v/>
      </c>
      <c r="F2139" t="str">
        <f>IF(AND(TimeSpend[[#This Row],[Personnel number]]&lt;&gt;"",TimeSpend[[#This Row],[Date]]&lt;&gt;""),TimeSpend[[#This Row],[Activity]],"")</f>
        <v/>
      </c>
      <c r="G2139" t="str">
        <f>IF(AND(TimeSpend[[#This Row],[Personnel number]]&lt;&gt;"",TimeSpend[[#This Row],[Date]]&lt;&gt;""),TimeSpend[[#This Row],[Activity description]],"")</f>
        <v/>
      </c>
      <c r="H2139" s="36" t="str">
        <f>IF(AND(TimeSpend[[#This Row],[Personnel number]]&lt;&gt;"",TimeSpend[[#This Row],[Date]]&lt;&gt;""),TimeSpend[[#This Row],[Start Time]],"")</f>
        <v/>
      </c>
      <c r="I2139" s="36" t="str">
        <f>IF(AND(TimeSpend[[#This Row],[Personnel number]]&lt;&gt;"",TimeSpend[[#This Row],[Date]]&lt;&gt;""),TimeSpend[[#This Row],[End Time]],"")</f>
        <v/>
      </c>
      <c r="J2139" t="str">
        <f>IF(AND(TimeSpend[[#This Row],[Personnel number]]&lt;&gt;"",TimeSpend[[#This Row],[Date]]&lt;&gt;""),TimeSpend[[#This Row],[Location]],"")</f>
        <v/>
      </c>
      <c r="K2139" t="str">
        <f>IF(AND(TimeSpend[[#This Row],[Personnel number]]&lt;&gt;"",TimeSpend[[#This Row],[Date]]&lt;&gt;""),TimeSpend[[#This Row],[Task]],"")</f>
        <v/>
      </c>
      <c r="L2139" t="str">
        <f>IF(AND(TimeSpend[[#This Row],[Personnel number]]&lt;&gt;"",TimeSpend[[#This Row],[Date]]&lt;&gt;""),Utilization!$J$2,"")</f>
        <v/>
      </c>
      <c r="M2139" t="str">
        <f>IF(AND(TimeSpend[[#This Row],[Personnel number]]&lt;&gt;"",TimeSpend[[#This Row],[Date]]&lt;&gt;""),TimeSpend[[#This Row],[Employee Name]],"")</f>
        <v/>
      </c>
      <c r="N2139" t="str">
        <f t="shared" si="66"/>
        <v/>
      </c>
      <c r="O2139" t="str">
        <f t="shared" si="67"/>
        <v/>
      </c>
      <c r="P2139" t="str">
        <f>IF(D2139&lt;&gt;"",VLOOKUP(D2139,Projects!B:C,2,0),"")</f>
        <v/>
      </c>
    </row>
    <row r="2140" spans="1:16" x14ac:dyDescent="0.25">
      <c r="A2140" t="str">
        <f>UPPER(IF(AND(TimeSpend[[#This Row],[Personnel number]]&lt;&gt;"",TimeSpend[[#This Row],[Date]]&lt;&gt;""),TimeSpend[[#This Row],[Personnel number]],""))</f>
        <v/>
      </c>
      <c r="B2140" s="85" t="str">
        <f>IF(AND(TimeSpend[[#This Row],[Personnel number]]&lt;&gt;"",TimeSpend[[#This Row],[Date]]&lt;&gt;""),TEXT(TimeSpend[[#This Row],[Date]],"[$-409]yyyyMMdd"),"")</f>
        <v/>
      </c>
      <c r="C2140" s="33" t="str">
        <f>IF(AND(TimeSpend[[#This Row],[Personnel number]]&lt;&gt;"",TimeSpend[[#This Row],[Date]]&lt;&gt;""),SUBSTITUTE(TimeSpend[[#This Row],[Hours]],",","."),"")</f>
        <v/>
      </c>
      <c r="D2140" t="str">
        <f>IF(AND(TimeSpend[[#This Row],[Personnel number]]&lt;&gt;"",TimeSpend[[#This Row],[Date]]&lt;&gt;""),TimeSpend[[#This Row],[Network]],"")</f>
        <v/>
      </c>
      <c r="E2140" t="str">
        <f>IF(AND(TimeSpend[[#This Row],[Personnel number]]&lt;&gt;"",TimeSpend[[#This Row],[Date]]&lt;&gt;""),TimeSpend[[#This Row],[Network Description]],"")</f>
        <v/>
      </c>
      <c r="F2140" t="str">
        <f>IF(AND(TimeSpend[[#This Row],[Personnel number]]&lt;&gt;"",TimeSpend[[#This Row],[Date]]&lt;&gt;""),TimeSpend[[#This Row],[Activity]],"")</f>
        <v/>
      </c>
      <c r="G2140" t="str">
        <f>IF(AND(TimeSpend[[#This Row],[Personnel number]]&lt;&gt;"",TimeSpend[[#This Row],[Date]]&lt;&gt;""),TimeSpend[[#This Row],[Activity description]],"")</f>
        <v/>
      </c>
      <c r="H2140" s="36" t="str">
        <f>IF(AND(TimeSpend[[#This Row],[Personnel number]]&lt;&gt;"",TimeSpend[[#This Row],[Date]]&lt;&gt;""),TimeSpend[[#This Row],[Start Time]],"")</f>
        <v/>
      </c>
      <c r="I2140" s="36" t="str">
        <f>IF(AND(TimeSpend[[#This Row],[Personnel number]]&lt;&gt;"",TimeSpend[[#This Row],[Date]]&lt;&gt;""),TimeSpend[[#This Row],[End Time]],"")</f>
        <v/>
      </c>
      <c r="J2140" t="str">
        <f>IF(AND(TimeSpend[[#This Row],[Personnel number]]&lt;&gt;"",TimeSpend[[#This Row],[Date]]&lt;&gt;""),TimeSpend[[#This Row],[Location]],"")</f>
        <v/>
      </c>
      <c r="K2140" t="str">
        <f>IF(AND(TimeSpend[[#This Row],[Personnel number]]&lt;&gt;"",TimeSpend[[#This Row],[Date]]&lt;&gt;""),TimeSpend[[#This Row],[Task]],"")</f>
        <v/>
      </c>
      <c r="L2140" t="str">
        <f>IF(AND(TimeSpend[[#This Row],[Personnel number]]&lt;&gt;"",TimeSpend[[#This Row],[Date]]&lt;&gt;""),Utilization!$J$2,"")</f>
        <v/>
      </c>
      <c r="M2140" t="str">
        <f>IF(AND(TimeSpend[[#This Row],[Personnel number]]&lt;&gt;"",TimeSpend[[#This Row],[Date]]&lt;&gt;""),TimeSpend[[#This Row],[Employee Name]],"")</f>
        <v/>
      </c>
      <c r="N2140" t="str">
        <f t="shared" si="66"/>
        <v/>
      </c>
      <c r="O2140" t="str">
        <f t="shared" si="67"/>
        <v/>
      </c>
      <c r="P2140" t="str">
        <f>IF(D2140&lt;&gt;"",VLOOKUP(D2140,Projects!B:C,2,0),"")</f>
        <v/>
      </c>
    </row>
    <row r="2141" spans="1:16" x14ac:dyDescent="0.25">
      <c r="A2141" t="str">
        <f>UPPER(IF(AND(TimeSpend[[#This Row],[Personnel number]]&lt;&gt;"",TimeSpend[[#This Row],[Date]]&lt;&gt;""),TimeSpend[[#This Row],[Personnel number]],""))</f>
        <v/>
      </c>
      <c r="B2141" s="85" t="str">
        <f>IF(AND(TimeSpend[[#This Row],[Personnel number]]&lt;&gt;"",TimeSpend[[#This Row],[Date]]&lt;&gt;""),TEXT(TimeSpend[[#This Row],[Date]],"[$-409]yyyyMMdd"),"")</f>
        <v/>
      </c>
      <c r="C2141" s="33" t="str">
        <f>IF(AND(TimeSpend[[#This Row],[Personnel number]]&lt;&gt;"",TimeSpend[[#This Row],[Date]]&lt;&gt;""),SUBSTITUTE(TimeSpend[[#This Row],[Hours]],",","."),"")</f>
        <v/>
      </c>
      <c r="D2141" t="str">
        <f>IF(AND(TimeSpend[[#This Row],[Personnel number]]&lt;&gt;"",TimeSpend[[#This Row],[Date]]&lt;&gt;""),TimeSpend[[#This Row],[Network]],"")</f>
        <v/>
      </c>
      <c r="E2141" t="str">
        <f>IF(AND(TimeSpend[[#This Row],[Personnel number]]&lt;&gt;"",TimeSpend[[#This Row],[Date]]&lt;&gt;""),TimeSpend[[#This Row],[Network Description]],"")</f>
        <v/>
      </c>
      <c r="F2141" t="str">
        <f>IF(AND(TimeSpend[[#This Row],[Personnel number]]&lt;&gt;"",TimeSpend[[#This Row],[Date]]&lt;&gt;""),TimeSpend[[#This Row],[Activity]],"")</f>
        <v/>
      </c>
      <c r="G2141" t="str">
        <f>IF(AND(TimeSpend[[#This Row],[Personnel number]]&lt;&gt;"",TimeSpend[[#This Row],[Date]]&lt;&gt;""),TimeSpend[[#This Row],[Activity description]],"")</f>
        <v/>
      </c>
      <c r="H2141" s="36" t="str">
        <f>IF(AND(TimeSpend[[#This Row],[Personnel number]]&lt;&gt;"",TimeSpend[[#This Row],[Date]]&lt;&gt;""),TimeSpend[[#This Row],[Start Time]],"")</f>
        <v/>
      </c>
      <c r="I2141" s="36" t="str">
        <f>IF(AND(TimeSpend[[#This Row],[Personnel number]]&lt;&gt;"",TimeSpend[[#This Row],[Date]]&lt;&gt;""),TimeSpend[[#This Row],[End Time]],"")</f>
        <v/>
      </c>
      <c r="J2141" t="str">
        <f>IF(AND(TimeSpend[[#This Row],[Personnel number]]&lt;&gt;"",TimeSpend[[#This Row],[Date]]&lt;&gt;""),TimeSpend[[#This Row],[Location]],"")</f>
        <v/>
      </c>
      <c r="K2141" t="str">
        <f>IF(AND(TimeSpend[[#This Row],[Personnel number]]&lt;&gt;"",TimeSpend[[#This Row],[Date]]&lt;&gt;""),TimeSpend[[#This Row],[Task]],"")</f>
        <v/>
      </c>
      <c r="L2141" t="str">
        <f>IF(AND(TimeSpend[[#This Row],[Personnel number]]&lt;&gt;"",TimeSpend[[#This Row],[Date]]&lt;&gt;""),Utilization!$J$2,"")</f>
        <v/>
      </c>
      <c r="M2141" t="str">
        <f>IF(AND(TimeSpend[[#This Row],[Personnel number]]&lt;&gt;"",TimeSpend[[#This Row],[Date]]&lt;&gt;""),TimeSpend[[#This Row],[Employee Name]],"")</f>
        <v/>
      </c>
      <c r="N2141" t="str">
        <f t="shared" si="66"/>
        <v/>
      </c>
      <c r="O2141" t="str">
        <f t="shared" si="67"/>
        <v/>
      </c>
      <c r="P2141" t="str">
        <f>IF(D2141&lt;&gt;"",VLOOKUP(D2141,Projects!B:C,2,0),"")</f>
        <v/>
      </c>
    </row>
    <row r="2142" spans="1:16" x14ac:dyDescent="0.25">
      <c r="A2142" t="str">
        <f>UPPER(IF(AND(TimeSpend[[#This Row],[Personnel number]]&lt;&gt;"",TimeSpend[[#This Row],[Date]]&lt;&gt;""),TimeSpend[[#This Row],[Personnel number]],""))</f>
        <v/>
      </c>
      <c r="B2142" s="85" t="str">
        <f>IF(AND(TimeSpend[[#This Row],[Personnel number]]&lt;&gt;"",TimeSpend[[#This Row],[Date]]&lt;&gt;""),TEXT(TimeSpend[[#This Row],[Date]],"[$-409]yyyyMMdd"),"")</f>
        <v/>
      </c>
      <c r="C2142" s="33" t="str">
        <f>IF(AND(TimeSpend[[#This Row],[Personnel number]]&lt;&gt;"",TimeSpend[[#This Row],[Date]]&lt;&gt;""),SUBSTITUTE(TimeSpend[[#This Row],[Hours]],",","."),"")</f>
        <v/>
      </c>
      <c r="D2142" t="str">
        <f>IF(AND(TimeSpend[[#This Row],[Personnel number]]&lt;&gt;"",TimeSpend[[#This Row],[Date]]&lt;&gt;""),TimeSpend[[#This Row],[Network]],"")</f>
        <v/>
      </c>
      <c r="E2142" t="str">
        <f>IF(AND(TimeSpend[[#This Row],[Personnel number]]&lt;&gt;"",TimeSpend[[#This Row],[Date]]&lt;&gt;""),TimeSpend[[#This Row],[Network Description]],"")</f>
        <v/>
      </c>
      <c r="F2142" t="str">
        <f>IF(AND(TimeSpend[[#This Row],[Personnel number]]&lt;&gt;"",TimeSpend[[#This Row],[Date]]&lt;&gt;""),TimeSpend[[#This Row],[Activity]],"")</f>
        <v/>
      </c>
      <c r="G2142" t="str">
        <f>IF(AND(TimeSpend[[#This Row],[Personnel number]]&lt;&gt;"",TimeSpend[[#This Row],[Date]]&lt;&gt;""),TimeSpend[[#This Row],[Activity description]],"")</f>
        <v/>
      </c>
      <c r="H2142" s="36" t="str">
        <f>IF(AND(TimeSpend[[#This Row],[Personnel number]]&lt;&gt;"",TimeSpend[[#This Row],[Date]]&lt;&gt;""),TimeSpend[[#This Row],[Start Time]],"")</f>
        <v/>
      </c>
      <c r="I2142" s="36" t="str">
        <f>IF(AND(TimeSpend[[#This Row],[Personnel number]]&lt;&gt;"",TimeSpend[[#This Row],[Date]]&lt;&gt;""),TimeSpend[[#This Row],[End Time]],"")</f>
        <v/>
      </c>
      <c r="J2142" t="str">
        <f>IF(AND(TimeSpend[[#This Row],[Personnel number]]&lt;&gt;"",TimeSpend[[#This Row],[Date]]&lt;&gt;""),TimeSpend[[#This Row],[Location]],"")</f>
        <v/>
      </c>
      <c r="K2142" t="str">
        <f>IF(AND(TimeSpend[[#This Row],[Personnel number]]&lt;&gt;"",TimeSpend[[#This Row],[Date]]&lt;&gt;""),TimeSpend[[#This Row],[Task]],"")</f>
        <v/>
      </c>
      <c r="L2142" t="str">
        <f>IF(AND(TimeSpend[[#This Row],[Personnel number]]&lt;&gt;"",TimeSpend[[#This Row],[Date]]&lt;&gt;""),Utilization!$J$2,"")</f>
        <v/>
      </c>
      <c r="M2142" t="str">
        <f>IF(AND(TimeSpend[[#This Row],[Personnel number]]&lt;&gt;"",TimeSpend[[#This Row],[Date]]&lt;&gt;""),TimeSpend[[#This Row],[Employee Name]],"")</f>
        <v/>
      </c>
      <c r="N2142" t="str">
        <f t="shared" si="66"/>
        <v/>
      </c>
      <c r="O2142" t="str">
        <f t="shared" si="67"/>
        <v/>
      </c>
      <c r="P2142" t="str">
        <f>IF(D2142&lt;&gt;"",VLOOKUP(D2142,Projects!B:C,2,0),"")</f>
        <v/>
      </c>
    </row>
    <row r="2143" spans="1:16" x14ac:dyDescent="0.25">
      <c r="A2143" t="str">
        <f>UPPER(IF(AND(TimeSpend[[#This Row],[Personnel number]]&lt;&gt;"",TimeSpend[[#This Row],[Date]]&lt;&gt;""),TimeSpend[[#This Row],[Personnel number]],""))</f>
        <v/>
      </c>
      <c r="B2143" s="85" t="str">
        <f>IF(AND(TimeSpend[[#This Row],[Personnel number]]&lt;&gt;"",TimeSpend[[#This Row],[Date]]&lt;&gt;""),TEXT(TimeSpend[[#This Row],[Date]],"[$-409]yyyyMMdd"),"")</f>
        <v/>
      </c>
      <c r="C2143" s="33" t="str">
        <f>IF(AND(TimeSpend[[#This Row],[Personnel number]]&lt;&gt;"",TimeSpend[[#This Row],[Date]]&lt;&gt;""),SUBSTITUTE(TimeSpend[[#This Row],[Hours]],",","."),"")</f>
        <v/>
      </c>
      <c r="D2143" t="str">
        <f>IF(AND(TimeSpend[[#This Row],[Personnel number]]&lt;&gt;"",TimeSpend[[#This Row],[Date]]&lt;&gt;""),TimeSpend[[#This Row],[Network]],"")</f>
        <v/>
      </c>
      <c r="E2143" t="str">
        <f>IF(AND(TimeSpend[[#This Row],[Personnel number]]&lt;&gt;"",TimeSpend[[#This Row],[Date]]&lt;&gt;""),TimeSpend[[#This Row],[Network Description]],"")</f>
        <v/>
      </c>
      <c r="F2143" t="str">
        <f>IF(AND(TimeSpend[[#This Row],[Personnel number]]&lt;&gt;"",TimeSpend[[#This Row],[Date]]&lt;&gt;""),TimeSpend[[#This Row],[Activity]],"")</f>
        <v/>
      </c>
      <c r="G2143" t="str">
        <f>IF(AND(TimeSpend[[#This Row],[Personnel number]]&lt;&gt;"",TimeSpend[[#This Row],[Date]]&lt;&gt;""),TimeSpend[[#This Row],[Activity description]],"")</f>
        <v/>
      </c>
      <c r="H2143" s="36" t="str">
        <f>IF(AND(TimeSpend[[#This Row],[Personnel number]]&lt;&gt;"",TimeSpend[[#This Row],[Date]]&lt;&gt;""),TimeSpend[[#This Row],[Start Time]],"")</f>
        <v/>
      </c>
      <c r="I2143" s="36" t="str">
        <f>IF(AND(TimeSpend[[#This Row],[Personnel number]]&lt;&gt;"",TimeSpend[[#This Row],[Date]]&lt;&gt;""),TimeSpend[[#This Row],[End Time]],"")</f>
        <v/>
      </c>
      <c r="J2143" t="str">
        <f>IF(AND(TimeSpend[[#This Row],[Personnel number]]&lt;&gt;"",TimeSpend[[#This Row],[Date]]&lt;&gt;""),TimeSpend[[#This Row],[Location]],"")</f>
        <v/>
      </c>
      <c r="K2143" t="str">
        <f>IF(AND(TimeSpend[[#This Row],[Personnel number]]&lt;&gt;"",TimeSpend[[#This Row],[Date]]&lt;&gt;""),TimeSpend[[#This Row],[Task]],"")</f>
        <v/>
      </c>
      <c r="L2143" t="str">
        <f>IF(AND(TimeSpend[[#This Row],[Personnel number]]&lt;&gt;"",TimeSpend[[#This Row],[Date]]&lt;&gt;""),Utilization!$J$2,"")</f>
        <v/>
      </c>
      <c r="M2143" t="str">
        <f>IF(AND(TimeSpend[[#This Row],[Personnel number]]&lt;&gt;"",TimeSpend[[#This Row],[Date]]&lt;&gt;""),TimeSpend[[#This Row],[Employee Name]],"")</f>
        <v/>
      </c>
      <c r="N2143" t="str">
        <f t="shared" si="66"/>
        <v/>
      </c>
      <c r="O2143" t="str">
        <f t="shared" si="67"/>
        <v/>
      </c>
      <c r="P2143" t="str">
        <f>IF(D2143&lt;&gt;"",VLOOKUP(D2143,Projects!B:C,2,0),"")</f>
        <v/>
      </c>
    </row>
    <row r="2144" spans="1:16" x14ac:dyDescent="0.25">
      <c r="A2144" t="str">
        <f>UPPER(IF(AND(TimeSpend[[#This Row],[Personnel number]]&lt;&gt;"",TimeSpend[[#This Row],[Date]]&lt;&gt;""),TimeSpend[[#This Row],[Personnel number]],""))</f>
        <v/>
      </c>
      <c r="B2144" s="85" t="str">
        <f>IF(AND(TimeSpend[[#This Row],[Personnel number]]&lt;&gt;"",TimeSpend[[#This Row],[Date]]&lt;&gt;""),TEXT(TimeSpend[[#This Row],[Date]],"[$-409]yyyyMMdd"),"")</f>
        <v/>
      </c>
      <c r="C2144" s="33" t="str">
        <f>IF(AND(TimeSpend[[#This Row],[Personnel number]]&lt;&gt;"",TimeSpend[[#This Row],[Date]]&lt;&gt;""),SUBSTITUTE(TimeSpend[[#This Row],[Hours]],",","."),"")</f>
        <v/>
      </c>
      <c r="D2144" t="str">
        <f>IF(AND(TimeSpend[[#This Row],[Personnel number]]&lt;&gt;"",TimeSpend[[#This Row],[Date]]&lt;&gt;""),TimeSpend[[#This Row],[Network]],"")</f>
        <v/>
      </c>
      <c r="E2144" t="str">
        <f>IF(AND(TimeSpend[[#This Row],[Personnel number]]&lt;&gt;"",TimeSpend[[#This Row],[Date]]&lt;&gt;""),TimeSpend[[#This Row],[Network Description]],"")</f>
        <v/>
      </c>
      <c r="F2144" t="str">
        <f>IF(AND(TimeSpend[[#This Row],[Personnel number]]&lt;&gt;"",TimeSpend[[#This Row],[Date]]&lt;&gt;""),TimeSpend[[#This Row],[Activity]],"")</f>
        <v/>
      </c>
      <c r="G2144" t="str">
        <f>IF(AND(TimeSpend[[#This Row],[Personnel number]]&lt;&gt;"",TimeSpend[[#This Row],[Date]]&lt;&gt;""),TimeSpend[[#This Row],[Activity description]],"")</f>
        <v/>
      </c>
      <c r="H2144" s="36" t="str">
        <f>IF(AND(TimeSpend[[#This Row],[Personnel number]]&lt;&gt;"",TimeSpend[[#This Row],[Date]]&lt;&gt;""),TimeSpend[[#This Row],[Start Time]],"")</f>
        <v/>
      </c>
      <c r="I2144" s="36" t="str">
        <f>IF(AND(TimeSpend[[#This Row],[Personnel number]]&lt;&gt;"",TimeSpend[[#This Row],[Date]]&lt;&gt;""),TimeSpend[[#This Row],[End Time]],"")</f>
        <v/>
      </c>
      <c r="J2144" t="str">
        <f>IF(AND(TimeSpend[[#This Row],[Personnel number]]&lt;&gt;"",TimeSpend[[#This Row],[Date]]&lt;&gt;""),TimeSpend[[#This Row],[Location]],"")</f>
        <v/>
      </c>
      <c r="K2144" t="str">
        <f>IF(AND(TimeSpend[[#This Row],[Personnel number]]&lt;&gt;"",TimeSpend[[#This Row],[Date]]&lt;&gt;""),TimeSpend[[#This Row],[Task]],"")</f>
        <v/>
      </c>
      <c r="L2144" t="str">
        <f>IF(AND(TimeSpend[[#This Row],[Personnel number]]&lt;&gt;"",TimeSpend[[#This Row],[Date]]&lt;&gt;""),Utilization!$J$2,"")</f>
        <v/>
      </c>
      <c r="M2144" t="str">
        <f>IF(AND(TimeSpend[[#This Row],[Personnel number]]&lt;&gt;"",TimeSpend[[#This Row],[Date]]&lt;&gt;""),TimeSpend[[#This Row],[Employee Name]],"")</f>
        <v/>
      </c>
      <c r="N2144" t="str">
        <f t="shared" si="66"/>
        <v/>
      </c>
      <c r="O2144" t="str">
        <f t="shared" si="67"/>
        <v/>
      </c>
      <c r="P2144" t="str">
        <f>IF(D2144&lt;&gt;"",VLOOKUP(D2144,Projects!B:C,2,0),"")</f>
        <v/>
      </c>
    </row>
    <row r="2145" spans="1:16" x14ac:dyDescent="0.25">
      <c r="A2145" t="str">
        <f>UPPER(IF(AND(TimeSpend[[#This Row],[Personnel number]]&lt;&gt;"",TimeSpend[[#This Row],[Date]]&lt;&gt;""),TimeSpend[[#This Row],[Personnel number]],""))</f>
        <v/>
      </c>
      <c r="B2145" s="85" t="str">
        <f>IF(AND(TimeSpend[[#This Row],[Personnel number]]&lt;&gt;"",TimeSpend[[#This Row],[Date]]&lt;&gt;""),TEXT(TimeSpend[[#This Row],[Date]],"[$-409]yyyyMMdd"),"")</f>
        <v/>
      </c>
      <c r="C2145" s="33" t="str">
        <f>IF(AND(TimeSpend[[#This Row],[Personnel number]]&lt;&gt;"",TimeSpend[[#This Row],[Date]]&lt;&gt;""),SUBSTITUTE(TimeSpend[[#This Row],[Hours]],",","."),"")</f>
        <v/>
      </c>
      <c r="D2145" t="str">
        <f>IF(AND(TimeSpend[[#This Row],[Personnel number]]&lt;&gt;"",TimeSpend[[#This Row],[Date]]&lt;&gt;""),TimeSpend[[#This Row],[Network]],"")</f>
        <v/>
      </c>
      <c r="E2145" t="str">
        <f>IF(AND(TimeSpend[[#This Row],[Personnel number]]&lt;&gt;"",TimeSpend[[#This Row],[Date]]&lt;&gt;""),TimeSpend[[#This Row],[Network Description]],"")</f>
        <v/>
      </c>
      <c r="F2145" t="str">
        <f>IF(AND(TimeSpend[[#This Row],[Personnel number]]&lt;&gt;"",TimeSpend[[#This Row],[Date]]&lt;&gt;""),TimeSpend[[#This Row],[Activity]],"")</f>
        <v/>
      </c>
      <c r="G2145" t="str">
        <f>IF(AND(TimeSpend[[#This Row],[Personnel number]]&lt;&gt;"",TimeSpend[[#This Row],[Date]]&lt;&gt;""),TimeSpend[[#This Row],[Activity description]],"")</f>
        <v/>
      </c>
      <c r="H2145" s="36" t="str">
        <f>IF(AND(TimeSpend[[#This Row],[Personnel number]]&lt;&gt;"",TimeSpend[[#This Row],[Date]]&lt;&gt;""),TimeSpend[[#This Row],[Start Time]],"")</f>
        <v/>
      </c>
      <c r="I2145" s="36" t="str">
        <f>IF(AND(TimeSpend[[#This Row],[Personnel number]]&lt;&gt;"",TimeSpend[[#This Row],[Date]]&lt;&gt;""),TimeSpend[[#This Row],[End Time]],"")</f>
        <v/>
      </c>
      <c r="J2145" t="str">
        <f>IF(AND(TimeSpend[[#This Row],[Personnel number]]&lt;&gt;"",TimeSpend[[#This Row],[Date]]&lt;&gt;""),TimeSpend[[#This Row],[Location]],"")</f>
        <v/>
      </c>
      <c r="K2145" t="str">
        <f>IF(AND(TimeSpend[[#This Row],[Personnel number]]&lt;&gt;"",TimeSpend[[#This Row],[Date]]&lt;&gt;""),TimeSpend[[#This Row],[Task]],"")</f>
        <v/>
      </c>
      <c r="L2145" t="str">
        <f>IF(AND(TimeSpend[[#This Row],[Personnel number]]&lt;&gt;"",TimeSpend[[#This Row],[Date]]&lt;&gt;""),Utilization!$J$2,"")</f>
        <v/>
      </c>
      <c r="M2145" t="str">
        <f>IF(AND(TimeSpend[[#This Row],[Personnel number]]&lt;&gt;"",TimeSpend[[#This Row],[Date]]&lt;&gt;""),TimeSpend[[#This Row],[Employee Name]],"")</f>
        <v/>
      </c>
      <c r="N2145" t="str">
        <f t="shared" si="66"/>
        <v/>
      </c>
      <c r="O2145" t="str">
        <f t="shared" si="67"/>
        <v/>
      </c>
      <c r="P2145" t="str">
        <f>IF(D2145&lt;&gt;"",VLOOKUP(D2145,Projects!B:C,2,0),"")</f>
        <v/>
      </c>
    </row>
    <row r="2146" spans="1:16" x14ac:dyDescent="0.25">
      <c r="A2146" t="str">
        <f>UPPER(IF(AND(TimeSpend[[#This Row],[Personnel number]]&lt;&gt;"",TimeSpend[[#This Row],[Date]]&lt;&gt;""),TimeSpend[[#This Row],[Personnel number]],""))</f>
        <v/>
      </c>
      <c r="B2146" s="85" t="str">
        <f>IF(AND(TimeSpend[[#This Row],[Personnel number]]&lt;&gt;"",TimeSpend[[#This Row],[Date]]&lt;&gt;""),TEXT(TimeSpend[[#This Row],[Date]],"[$-409]yyyyMMdd"),"")</f>
        <v/>
      </c>
      <c r="C2146" s="33" t="str">
        <f>IF(AND(TimeSpend[[#This Row],[Personnel number]]&lt;&gt;"",TimeSpend[[#This Row],[Date]]&lt;&gt;""),SUBSTITUTE(TimeSpend[[#This Row],[Hours]],",","."),"")</f>
        <v/>
      </c>
      <c r="D2146" t="str">
        <f>IF(AND(TimeSpend[[#This Row],[Personnel number]]&lt;&gt;"",TimeSpend[[#This Row],[Date]]&lt;&gt;""),TimeSpend[[#This Row],[Network]],"")</f>
        <v/>
      </c>
      <c r="E2146" t="str">
        <f>IF(AND(TimeSpend[[#This Row],[Personnel number]]&lt;&gt;"",TimeSpend[[#This Row],[Date]]&lt;&gt;""),TimeSpend[[#This Row],[Network Description]],"")</f>
        <v/>
      </c>
      <c r="F2146" t="str">
        <f>IF(AND(TimeSpend[[#This Row],[Personnel number]]&lt;&gt;"",TimeSpend[[#This Row],[Date]]&lt;&gt;""),TimeSpend[[#This Row],[Activity]],"")</f>
        <v/>
      </c>
      <c r="G2146" t="str">
        <f>IF(AND(TimeSpend[[#This Row],[Personnel number]]&lt;&gt;"",TimeSpend[[#This Row],[Date]]&lt;&gt;""),TimeSpend[[#This Row],[Activity description]],"")</f>
        <v/>
      </c>
      <c r="H2146" s="36" t="str">
        <f>IF(AND(TimeSpend[[#This Row],[Personnel number]]&lt;&gt;"",TimeSpend[[#This Row],[Date]]&lt;&gt;""),TimeSpend[[#This Row],[Start Time]],"")</f>
        <v/>
      </c>
      <c r="I2146" s="36" t="str">
        <f>IF(AND(TimeSpend[[#This Row],[Personnel number]]&lt;&gt;"",TimeSpend[[#This Row],[Date]]&lt;&gt;""),TimeSpend[[#This Row],[End Time]],"")</f>
        <v/>
      </c>
      <c r="J2146" t="str">
        <f>IF(AND(TimeSpend[[#This Row],[Personnel number]]&lt;&gt;"",TimeSpend[[#This Row],[Date]]&lt;&gt;""),TimeSpend[[#This Row],[Location]],"")</f>
        <v/>
      </c>
      <c r="K2146" t="str">
        <f>IF(AND(TimeSpend[[#This Row],[Personnel number]]&lt;&gt;"",TimeSpend[[#This Row],[Date]]&lt;&gt;""),TimeSpend[[#This Row],[Task]],"")</f>
        <v/>
      </c>
      <c r="L2146" t="str">
        <f>IF(AND(TimeSpend[[#This Row],[Personnel number]]&lt;&gt;"",TimeSpend[[#This Row],[Date]]&lt;&gt;""),Utilization!$J$2,"")</f>
        <v/>
      </c>
      <c r="M2146" t="str">
        <f>IF(AND(TimeSpend[[#This Row],[Personnel number]]&lt;&gt;"",TimeSpend[[#This Row],[Date]]&lt;&gt;""),TimeSpend[[#This Row],[Employee Name]],"")</f>
        <v/>
      </c>
      <c r="N2146" t="str">
        <f t="shared" si="66"/>
        <v/>
      </c>
      <c r="O2146" t="str">
        <f t="shared" si="67"/>
        <v/>
      </c>
      <c r="P2146" t="str">
        <f>IF(D2146&lt;&gt;"",VLOOKUP(D2146,Projects!B:C,2,0),"")</f>
        <v/>
      </c>
    </row>
    <row r="2147" spans="1:16" x14ac:dyDescent="0.25">
      <c r="A2147" t="str">
        <f>UPPER(IF(AND(TimeSpend[[#This Row],[Personnel number]]&lt;&gt;"",TimeSpend[[#This Row],[Date]]&lt;&gt;""),TimeSpend[[#This Row],[Personnel number]],""))</f>
        <v/>
      </c>
      <c r="B2147" s="85" t="str">
        <f>IF(AND(TimeSpend[[#This Row],[Personnel number]]&lt;&gt;"",TimeSpend[[#This Row],[Date]]&lt;&gt;""),TEXT(TimeSpend[[#This Row],[Date]],"[$-409]yyyyMMdd"),"")</f>
        <v/>
      </c>
      <c r="C2147" s="33" t="str">
        <f>IF(AND(TimeSpend[[#This Row],[Personnel number]]&lt;&gt;"",TimeSpend[[#This Row],[Date]]&lt;&gt;""),SUBSTITUTE(TimeSpend[[#This Row],[Hours]],",","."),"")</f>
        <v/>
      </c>
      <c r="D2147" t="str">
        <f>IF(AND(TimeSpend[[#This Row],[Personnel number]]&lt;&gt;"",TimeSpend[[#This Row],[Date]]&lt;&gt;""),TimeSpend[[#This Row],[Network]],"")</f>
        <v/>
      </c>
      <c r="E2147" t="str">
        <f>IF(AND(TimeSpend[[#This Row],[Personnel number]]&lt;&gt;"",TimeSpend[[#This Row],[Date]]&lt;&gt;""),TimeSpend[[#This Row],[Network Description]],"")</f>
        <v/>
      </c>
      <c r="F2147" t="str">
        <f>IF(AND(TimeSpend[[#This Row],[Personnel number]]&lt;&gt;"",TimeSpend[[#This Row],[Date]]&lt;&gt;""),TimeSpend[[#This Row],[Activity]],"")</f>
        <v/>
      </c>
      <c r="G2147" t="str">
        <f>IF(AND(TimeSpend[[#This Row],[Personnel number]]&lt;&gt;"",TimeSpend[[#This Row],[Date]]&lt;&gt;""),TimeSpend[[#This Row],[Activity description]],"")</f>
        <v/>
      </c>
      <c r="H2147" s="36" t="str">
        <f>IF(AND(TimeSpend[[#This Row],[Personnel number]]&lt;&gt;"",TimeSpend[[#This Row],[Date]]&lt;&gt;""),TimeSpend[[#This Row],[Start Time]],"")</f>
        <v/>
      </c>
      <c r="I2147" s="36" t="str">
        <f>IF(AND(TimeSpend[[#This Row],[Personnel number]]&lt;&gt;"",TimeSpend[[#This Row],[Date]]&lt;&gt;""),TimeSpend[[#This Row],[End Time]],"")</f>
        <v/>
      </c>
      <c r="J2147" t="str">
        <f>IF(AND(TimeSpend[[#This Row],[Personnel number]]&lt;&gt;"",TimeSpend[[#This Row],[Date]]&lt;&gt;""),TimeSpend[[#This Row],[Location]],"")</f>
        <v/>
      </c>
      <c r="K2147" t="str">
        <f>IF(AND(TimeSpend[[#This Row],[Personnel number]]&lt;&gt;"",TimeSpend[[#This Row],[Date]]&lt;&gt;""),TimeSpend[[#This Row],[Task]],"")</f>
        <v/>
      </c>
      <c r="L2147" t="str">
        <f>IF(AND(TimeSpend[[#This Row],[Personnel number]]&lt;&gt;"",TimeSpend[[#This Row],[Date]]&lt;&gt;""),Utilization!$J$2,"")</f>
        <v/>
      </c>
      <c r="M2147" t="str">
        <f>IF(AND(TimeSpend[[#This Row],[Personnel number]]&lt;&gt;"",TimeSpend[[#This Row],[Date]]&lt;&gt;""),TimeSpend[[#This Row],[Employee Name]],"")</f>
        <v/>
      </c>
      <c r="N2147" t="str">
        <f t="shared" si="66"/>
        <v/>
      </c>
      <c r="O2147" t="str">
        <f t="shared" si="67"/>
        <v/>
      </c>
      <c r="P2147" t="str">
        <f>IF(D2147&lt;&gt;"",VLOOKUP(D2147,Projects!B:C,2,0),"")</f>
        <v/>
      </c>
    </row>
    <row r="2148" spans="1:16" x14ac:dyDescent="0.25">
      <c r="A2148" t="str">
        <f>UPPER(IF(AND(TimeSpend[[#This Row],[Personnel number]]&lt;&gt;"",TimeSpend[[#This Row],[Date]]&lt;&gt;""),TimeSpend[[#This Row],[Personnel number]],""))</f>
        <v/>
      </c>
      <c r="B2148" s="85" t="str">
        <f>IF(AND(TimeSpend[[#This Row],[Personnel number]]&lt;&gt;"",TimeSpend[[#This Row],[Date]]&lt;&gt;""),TEXT(TimeSpend[[#This Row],[Date]],"[$-409]yyyyMMdd"),"")</f>
        <v/>
      </c>
      <c r="C2148" s="33" t="str">
        <f>IF(AND(TimeSpend[[#This Row],[Personnel number]]&lt;&gt;"",TimeSpend[[#This Row],[Date]]&lt;&gt;""),SUBSTITUTE(TimeSpend[[#This Row],[Hours]],",","."),"")</f>
        <v/>
      </c>
      <c r="D2148" t="str">
        <f>IF(AND(TimeSpend[[#This Row],[Personnel number]]&lt;&gt;"",TimeSpend[[#This Row],[Date]]&lt;&gt;""),TimeSpend[[#This Row],[Network]],"")</f>
        <v/>
      </c>
      <c r="E2148" t="str">
        <f>IF(AND(TimeSpend[[#This Row],[Personnel number]]&lt;&gt;"",TimeSpend[[#This Row],[Date]]&lt;&gt;""),TimeSpend[[#This Row],[Network Description]],"")</f>
        <v/>
      </c>
      <c r="F2148" t="str">
        <f>IF(AND(TimeSpend[[#This Row],[Personnel number]]&lt;&gt;"",TimeSpend[[#This Row],[Date]]&lt;&gt;""),TimeSpend[[#This Row],[Activity]],"")</f>
        <v/>
      </c>
      <c r="G2148" t="str">
        <f>IF(AND(TimeSpend[[#This Row],[Personnel number]]&lt;&gt;"",TimeSpend[[#This Row],[Date]]&lt;&gt;""),TimeSpend[[#This Row],[Activity description]],"")</f>
        <v/>
      </c>
      <c r="H2148" s="36" t="str">
        <f>IF(AND(TimeSpend[[#This Row],[Personnel number]]&lt;&gt;"",TimeSpend[[#This Row],[Date]]&lt;&gt;""),TimeSpend[[#This Row],[Start Time]],"")</f>
        <v/>
      </c>
      <c r="I2148" s="36" t="str">
        <f>IF(AND(TimeSpend[[#This Row],[Personnel number]]&lt;&gt;"",TimeSpend[[#This Row],[Date]]&lt;&gt;""),TimeSpend[[#This Row],[End Time]],"")</f>
        <v/>
      </c>
      <c r="J2148" t="str">
        <f>IF(AND(TimeSpend[[#This Row],[Personnel number]]&lt;&gt;"",TimeSpend[[#This Row],[Date]]&lt;&gt;""),TimeSpend[[#This Row],[Location]],"")</f>
        <v/>
      </c>
      <c r="K2148" t="str">
        <f>IF(AND(TimeSpend[[#This Row],[Personnel number]]&lt;&gt;"",TimeSpend[[#This Row],[Date]]&lt;&gt;""),TimeSpend[[#This Row],[Task]],"")</f>
        <v/>
      </c>
      <c r="L2148" t="str">
        <f>IF(AND(TimeSpend[[#This Row],[Personnel number]]&lt;&gt;"",TimeSpend[[#This Row],[Date]]&lt;&gt;""),Utilization!$J$2,"")</f>
        <v/>
      </c>
      <c r="M2148" t="str">
        <f>IF(AND(TimeSpend[[#This Row],[Personnel number]]&lt;&gt;"",TimeSpend[[#This Row],[Date]]&lt;&gt;""),TimeSpend[[#This Row],[Employee Name]],"")</f>
        <v/>
      </c>
      <c r="N2148" t="str">
        <f t="shared" si="66"/>
        <v/>
      </c>
      <c r="O2148" t="str">
        <f t="shared" si="67"/>
        <v/>
      </c>
      <c r="P2148" t="str">
        <f>IF(D2148&lt;&gt;"",VLOOKUP(D2148,Projects!B:C,2,0),"")</f>
        <v/>
      </c>
    </row>
    <row r="2149" spans="1:16" x14ac:dyDescent="0.25">
      <c r="A2149" t="str">
        <f>UPPER(IF(AND(TimeSpend[[#This Row],[Personnel number]]&lt;&gt;"",TimeSpend[[#This Row],[Date]]&lt;&gt;""),TimeSpend[[#This Row],[Personnel number]],""))</f>
        <v/>
      </c>
      <c r="B2149" s="85" t="str">
        <f>IF(AND(TimeSpend[[#This Row],[Personnel number]]&lt;&gt;"",TimeSpend[[#This Row],[Date]]&lt;&gt;""),TEXT(TimeSpend[[#This Row],[Date]],"[$-409]yyyyMMdd"),"")</f>
        <v/>
      </c>
      <c r="C2149" s="33" t="str">
        <f>IF(AND(TimeSpend[[#This Row],[Personnel number]]&lt;&gt;"",TimeSpend[[#This Row],[Date]]&lt;&gt;""),SUBSTITUTE(TimeSpend[[#This Row],[Hours]],",","."),"")</f>
        <v/>
      </c>
      <c r="D2149" t="str">
        <f>IF(AND(TimeSpend[[#This Row],[Personnel number]]&lt;&gt;"",TimeSpend[[#This Row],[Date]]&lt;&gt;""),TimeSpend[[#This Row],[Network]],"")</f>
        <v/>
      </c>
      <c r="E2149" t="str">
        <f>IF(AND(TimeSpend[[#This Row],[Personnel number]]&lt;&gt;"",TimeSpend[[#This Row],[Date]]&lt;&gt;""),TimeSpend[[#This Row],[Network Description]],"")</f>
        <v/>
      </c>
      <c r="F2149" t="str">
        <f>IF(AND(TimeSpend[[#This Row],[Personnel number]]&lt;&gt;"",TimeSpend[[#This Row],[Date]]&lt;&gt;""),TimeSpend[[#This Row],[Activity]],"")</f>
        <v/>
      </c>
      <c r="G2149" t="str">
        <f>IF(AND(TimeSpend[[#This Row],[Personnel number]]&lt;&gt;"",TimeSpend[[#This Row],[Date]]&lt;&gt;""),TimeSpend[[#This Row],[Activity description]],"")</f>
        <v/>
      </c>
      <c r="H2149" s="36" t="str">
        <f>IF(AND(TimeSpend[[#This Row],[Personnel number]]&lt;&gt;"",TimeSpend[[#This Row],[Date]]&lt;&gt;""),TimeSpend[[#This Row],[Start Time]],"")</f>
        <v/>
      </c>
      <c r="I2149" s="36" t="str">
        <f>IF(AND(TimeSpend[[#This Row],[Personnel number]]&lt;&gt;"",TimeSpend[[#This Row],[Date]]&lt;&gt;""),TimeSpend[[#This Row],[End Time]],"")</f>
        <v/>
      </c>
      <c r="J2149" t="str">
        <f>IF(AND(TimeSpend[[#This Row],[Personnel number]]&lt;&gt;"",TimeSpend[[#This Row],[Date]]&lt;&gt;""),TimeSpend[[#This Row],[Location]],"")</f>
        <v/>
      </c>
      <c r="K2149" t="str">
        <f>IF(AND(TimeSpend[[#This Row],[Personnel number]]&lt;&gt;"",TimeSpend[[#This Row],[Date]]&lt;&gt;""),TimeSpend[[#This Row],[Task]],"")</f>
        <v/>
      </c>
      <c r="L2149" t="str">
        <f>IF(AND(TimeSpend[[#This Row],[Personnel number]]&lt;&gt;"",TimeSpend[[#This Row],[Date]]&lt;&gt;""),Utilization!$J$2,"")</f>
        <v/>
      </c>
      <c r="M2149" t="str">
        <f>IF(AND(TimeSpend[[#This Row],[Personnel number]]&lt;&gt;"",TimeSpend[[#This Row],[Date]]&lt;&gt;""),TimeSpend[[#This Row],[Employee Name]],"")</f>
        <v/>
      </c>
      <c r="N2149" t="str">
        <f t="shared" si="66"/>
        <v/>
      </c>
      <c r="O2149" t="str">
        <f t="shared" si="67"/>
        <v/>
      </c>
      <c r="P2149" t="str">
        <f>IF(D2149&lt;&gt;"",VLOOKUP(D2149,Projects!B:C,2,0),"")</f>
        <v/>
      </c>
    </row>
    <row r="2150" spans="1:16" x14ac:dyDescent="0.25">
      <c r="A2150" t="str">
        <f>UPPER(IF(AND(TimeSpend[[#This Row],[Personnel number]]&lt;&gt;"",TimeSpend[[#This Row],[Date]]&lt;&gt;""),TimeSpend[[#This Row],[Personnel number]],""))</f>
        <v/>
      </c>
      <c r="B2150" s="85" t="str">
        <f>IF(AND(TimeSpend[[#This Row],[Personnel number]]&lt;&gt;"",TimeSpend[[#This Row],[Date]]&lt;&gt;""),TEXT(TimeSpend[[#This Row],[Date]],"[$-409]yyyyMMdd"),"")</f>
        <v/>
      </c>
      <c r="C2150" s="33" t="str">
        <f>IF(AND(TimeSpend[[#This Row],[Personnel number]]&lt;&gt;"",TimeSpend[[#This Row],[Date]]&lt;&gt;""),SUBSTITUTE(TimeSpend[[#This Row],[Hours]],",","."),"")</f>
        <v/>
      </c>
      <c r="D2150" t="str">
        <f>IF(AND(TimeSpend[[#This Row],[Personnel number]]&lt;&gt;"",TimeSpend[[#This Row],[Date]]&lt;&gt;""),TimeSpend[[#This Row],[Network]],"")</f>
        <v/>
      </c>
      <c r="E2150" t="str">
        <f>IF(AND(TimeSpend[[#This Row],[Personnel number]]&lt;&gt;"",TimeSpend[[#This Row],[Date]]&lt;&gt;""),TimeSpend[[#This Row],[Network Description]],"")</f>
        <v/>
      </c>
      <c r="F2150" t="str">
        <f>IF(AND(TimeSpend[[#This Row],[Personnel number]]&lt;&gt;"",TimeSpend[[#This Row],[Date]]&lt;&gt;""),TimeSpend[[#This Row],[Activity]],"")</f>
        <v/>
      </c>
      <c r="G2150" t="str">
        <f>IF(AND(TimeSpend[[#This Row],[Personnel number]]&lt;&gt;"",TimeSpend[[#This Row],[Date]]&lt;&gt;""),TimeSpend[[#This Row],[Activity description]],"")</f>
        <v/>
      </c>
      <c r="H2150" s="36" t="str">
        <f>IF(AND(TimeSpend[[#This Row],[Personnel number]]&lt;&gt;"",TimeSpend[[#This Row],[Date]]&lt;&gt;""),TimeSpend[[#This Row],[Start Time]],"")</f>
        <v/>
      </c>
      <c r="I2150" s="36" t="str">
        <f>IF(AND(TimeSpend[[#This Row],[Personnel number]]&lt;&gt;"",TimeSpend[[#This Row],[Date]]&lt;&gt;""),TimeSpend[[#This Row],[End Time]],"")</f>
        <v/>
      </c>
      <c r="J2150" t="str">
        <f>IF(AND(TimeSpend[[#This Row],[Personnel number]]&lt;&gt;"",TimeSpend[[#This Row],[Date]]&lt;&gt;""),TimeSpend[[#This Row],[Location]],"")</f>
        <v/>
      </c>
      <c r="K2150" t="str">
        <f>IF(AND(TimeSpend[[#This Row],[Personnel number]]&lt;&gt;"",TimeSpend[[#This Row],[Date]]&lt;&gt;""),TimeSpend[[#This Row],[Task]],"")</f>
        <v/>
      </c>
      <c r="L2150" t="str">
        <f>IF(AND(TimeSpend[[#This Row],[Personnel number]]&lt;&gt;"",TimeSpend[[#This Row],[Date]]&lt;&gt;""),Utilization!$J$2,"")</f>
        <v/>
      </c>
      <c r="M2150" t="str">
        <f>IF(AND(TimeSpend[[#This Row],[Personnel number]]&lt;&gt;"",TimeSpend[[#This Row],[Date]]&lt;&gt;""),TimeSpend[[#This Row],[Employee Name]],"")</f>
        <v/>
      </c>
      <c r="N2150" t="str">
        <f t="shared" si="66"/>
        <v/>
      </c>
      <c r="O2150" t="str">
        <f t="shared" si="67"/>
        <v/>
      </c>
      <c r="P2150" t="str">
        <f>IF(D2150&lt;&gt;"",VLOOKUP(D2150,Projects!B:C,2,0),"")</f>
        <v/>
      </c>
    </row>
    <row r="2151" spans="1:16" x14ac:dyDescent="0.25">
      <c r="A2151" t="str">
        <f>UPPER(IF(AND(TimeSpend[[#This Row],[Personnel number]]&lt;&gt;"",TimeSpend[[#This Row],[Date]]&lt;&gt;""),TimeSpend[[#This Row],[Personnel number]],""))</f>
        <v/>
      </c>
      <c r="B2151" s="85" t="str">
        <f>IF(AND(TimeSpend[[#This Row],[Personnel number]]&lt;&gt;"",TimeSpend[[#This Row],[Date]]&lt;&gt;""),TEXT(TimeSpend[[#This Row],[Date]],"[$-409]yyyyMMdd"),"")</f>
        <v/>
      </c>
      <c r="C2151" s="33" t="str">
        <f>IF(AND(TimeSpend[[#This Row],[Personnel number]]&lt;&gt;"",TimeSpend[[#This Row],[Date]]&lt;&gt;""),SUBSTITUTE(TimeSpend[[#This Row],[Hours]],",","."),"")</f>
        <v/>
      </c>
      <c r="D2151" t="str">
        <f>IF(AND(TimeSpend[[#This Row],[Personnel number]]&lt;&gt;"",TimeSpend[[#This Row],[Date]]&lt;&gt;""),TimeSpend[[#This Row],[Network]],"")</f>
        <v/>
      </c>
      <c r="E2151" t="str">
        <f>IF(AND(TimeSpend[[#This Row],[Personnel number]]&lt;&gt;"",TimeSpend[[#This Row],[Date]]&lt;&gt;""),TimeSpend[[#This Row],[Network Description]],"")</f>
        <v/>
      </c>
      <c r="F2151" t="str">
        <f>IF(AND(TimeSpend[[#This Row],[Personnel number]]&lt;&gt;"",TimeSpend[[#This Row],[Date]]&lt;&gt;""),TimeSpend[[#This Row],[Activity]],"")</f>
        <v/>
      </c>
      <c r="G2151" t="str">
        <f>IF(AND(TimeSpend[[#This Row],[Personnel number]]&lt;&gt;"",TimeSpend[[#This Row],[Date]]&lt;&gt;""),TimeSpend[[#This Row],[Activity description]],"")</f>
        <v/>
      </c>
      <c r="H2151" s="36" t="str">
        <f>IF(AND(TimeSpend[[#This Row],[Personnel number]]&lt;&gt;"",TimeSpend[[#This Row],[Date]]&lt;&gt;""),TimeSpend[[#This Row],[Start Time]],"")</f>
        <v/>
      </c>
      <c r="I2151" s="36" t="str">
        <f>IF(AND(TimeSpend[[#This Row],[Personnel number]]&lt;&gt;"",TimeSpend[[#This Row],[Date]]&lt;&gt;""),TimeSpend[[#This Row],[End Time]],"")</f>
        <v/>
      </c>
      <c r="J2151" t="str">
        <f>IF(AND(TimeSpend[[#This Row],[Personnel number]]&lt;&gt;"",TimeSpend[[#This Row],[Date]]&lt;&gt;""),TimeSpend[[#This Row],[Location]],"")</f>
        <v/>
      </c>
      <c r="K2151" t="str">
        <f>IF(AND(TimeSpend[[#This Row],[Personnel number]]&lt;&gt;"",TimeSpend[[#This Row],[Date]]&lt;&gt;""),TimeSpend[[#This Row],[Task]],"")</f>
        <v/>
      </c>
      <c r="L2151" t="str">
        <f>IF(AND(TimeSpend[[#This Row],[Personnel number]]&lt;&gt;"",TimeSpend[[#This Row],[Date]]&lt;&gt;""),Utilization!$J$2,"")</f>
        <v/>
      </c>
      <c r="M2151" t="str">
        <f>IF(AND(TimeSpend[[#This Row],[Personnel number]]&lt;&gt;"",TimeSpend[[#This Row],[Date]]&lt;&gt;""),TimeSpend[[#This Row],[Employee Name]],"")</f>
        <v/>
      </c>
      <c r="N2151" t="str">
        <f t="shared" si="66"/>
        <v/>
      </c>
      <c r="O2151" t="str">
        <f t="shared" si="67"/>
        <v/>
      </c>
      <c r="P2151" t="str">
        <f>IF(D2151&lt;&gt;"",VLOOKUP(D2151,Projects!B:C,2,0),"")</f>
        <v/>
      </c>
    </row>
    <row r="2152" spans="1:16" x14ac:dyDescent="0.25">
      <c r="A2152" t="str">
        <f>UPPER(IF(AND(TimeSpend[[#This Row],[Personnel number]]&lt;&gt;"",TimeSpend[[#This Row],[Date]]&lt;&gt;""),TimeSpend[[#This Row],[Personnel number]],""))</f>
        <v/>
      </c>
      <c r="B2152" s="85" t="str">
        <f>IF(AND(TimeSpend[[#This Row],[Personnel number]]&lt;&gt;"",TimeSpend[[#This Row],[Date]]&lt;&gt;""),TEXT(TimeSpend[[#This Row],[Date]],"[$-409]yyyyMMdd"),"")</f>
        <v/>
      </c>
      <c r="C2152" s="33" t="str">
        <f>IF(AND(TimeSpend[[#This Row],[Personnel number]]&lt;&gt;"",TimeSpend[[#This Row],[Date]]&lt;&gt;""),SUBSTITUTE(TimeSpend[[#This Row],[Hours]],",","."),"")</f>
        <v/>
      </c>
      <c r="D2152" t="str">
        <f>IF(AND(TimeSpend[[#This Row],[Personnel number]]&lt;&gt;"",TimeSpend[[#This Row],[Date]]&lt;&gt;""),TimeSpend[[#This Row],[Network]],"")</f>
        <v/>
      </c>
      <c r="E2152" t="str">
        <f>IF(AND(TimeSpend[[#This Row],[Personnel number]]&lt;&gt;"",TimeSpend[[#This Row],[Date]]&lt;&gt;""),TimeSpend[[#This Row],[Network Description]],"")</f>
        <v/>
      </c>
      <c r="F2152" t="str">
        <f>IF(AND(TimeSpend[[#This Row],[Personnel number]]&lt;&gt;"",TimeSpend[[#This Row],[Date]]&lt;&gt;""),TimeSpend[[#This Row],[Activity]],"")</f>
        <v/>
      </c>
      <c r="G2152" t="str">
        <f>IF(AND(TimeSpend[[#This Row],[Personnel number]]&lt;&gt;"",TimeSpend[[#This Row],[Date]]&lt;&gt;""),TimeSpend[[#This Row],[Activity description]],"")</f>
        <v/>
      </c>
      <c r="H2152" s="36" t="str">
        <f>IF(AND(TimeSpend[[#This Row],[Personnel number]]&lt;&gt;"",TimeSpend[[#This Row],[Date]]&lt;&gt;""),TimeSpend[[#This Row],[Start Time]],"")</f>
        <v/>
      </c>
      <c r="I2152" s="36" t="str">
        <f>IF(AND(TimeSpend[[#This Row],[Personnel number]]&lt;&gt;"",TimeSpend[[#This Row],[Date]]&lt;&gt;""),TimeSpend[[#This Row],[End Time]],"")</f>
        <v/>
      </c>
      <c r="J2152" t="str">
        <f>IF(AND(TimeSpend[[#This Row],[Personnel number]]&lt;&gt;"",TimeSpend[[#This Row],[Date]]&lt;&gt;""),TimeSpend[[#This Row],[Location]],"")</f>
        <v/>
      </c>
      <c r="K2152" t="str">
        <f>IF(AND(TimeSpend[[#This Row],[Personnel number]]&lt;&gt;"",TimeSpend[[#This Row],[Date]]&lt;&gt;""),TimeSpend[[#This Row],[Task]],"")</f>
        <v/>
      </c>
      <c r="L2152" t="str">
        <f>IF(AND(TimeSpend[[#This Row],[Personnel number]]&lt;&gt;"",TimeSpend[[#This Row],[Date]]&lt;&gt;""),Utilization!$J$2,"")</f>
        <v/>
      </c>
      <c r="M2152" t="str">
        <f>IF(AND(TimeSpend[[#This Row],[Personnel number]]&lt;&gt;"",TimeSpend[[#This Row],[Date]]&lt;&gt;""),TimeSpend[[#This Row],[Employee Name]],"")</f>
        <v/>
      </c>
      <c r="N2152" t="str">
        <f t="shared" si="66"/>
        <v/>
      </c>
      <c r="O2152" t="str">
        <f t="shared" si="67"/>
        <v/>
      </c>
      <c r="P2152" t="str">
        <f>IF(D2152&lt;&gt;"",VLOOKUP(D2152,Projects!B:C,2,0),"")</f>
        <v/>
      </c>
    </row>
    <row r="2153" spans="1:16" x14ac:dyDescent="0.25">
      <c r="A2153" t="str">
        <f>UPPER(IF(AND(TimeSpend[[#This Row],[Personnel number]]&lt;&gt;"",TimeSpend[[#This Row],[Date]]&lt;&gt;""),TimeSpend[[#This Row],[Personnel number]],""))</f>
        <v/>
      </c>
      <c r="B2153" s="85" t="str">
        <f>IF(AND(TimeSpend[[#This Row],[Personnel number]]&lt;&gt;"",TimeSpend[[#This Row],[Date]]&lt;&gt;""),TEXT(TimeSpend[[#This Row],[Date]],"[$-409]yyyyMMdd"),"")</f>
        <v/>
      </c>
      <c r="C2153" s="33" t="str">
        <f>IF(AND(TimeSpend[[#This Row],[Personnel number]]&lt;&gt;"",TimeSpend[[#This Row],[Date]]&lt;&gt;""),SUBSTITUTE(TimeSpend[[#This Row],[Hours]],",","."),"")</f>
        <v/>
      </c>
      <c r="D2153" t="str">
        <f>IF(AND(TimeSpend[[#This Row],[Personnel number]]&lt;&gt;"",TimeSpend[[#This Row],[Date]]&lt;&gt;""),TimeSpend[[#This Row],[Network]],"")</f>
        <v/>
      </c>
      <c r="E2153" t="str">
        <f>IF(AND(TimeSpend[[#This Row],[Personnel number]]&lt;&gt;"",TimeSpend[[#This Row],[Date]]&lt;&gt;""),TimeSpend[[#This Row],[Network Description]],"")</f>
        <v/>
      </c>
      <c r="F2153" t="str">
        <f>IF(AND(TimeSpend[[#This Row],[Personnel number]]&lt;&gt;"",TimeSpend[[#This Row],[Date]]&lt;&gt;""),TimeSpend[[#This Row],[Activity]],"")</f>
        <v/>
      </c>
      <c r="G2153" t="str">
        <f>IF(AND(TimeSpend[[#This Row],[Personnel number]]&lt;&gt;"",TimeSpend[[#This Row],[Date]]&lt;&gt;""),TimeSpend[[#This Row],[Activity description]],"")</f>
        <v/>
      </c>
      <c r="H2153" s="36" t="str">
        <f>IF(AND(TimeSpend[[#This Row],[Personnel number]]&lt;&gt;"",TimeSpend[[#This Row],[Date]]&lt;&gt;""),TimeSpend[[#This Row],[Start Time]],"")</f>
        <v/>
      </c>
      <c r="I2153" s="36" t="str">
        <f>IF(AND(TimeSpend[[#This Row],[Personnel number]]&lt;&gt;"",TimeSpend[[#This Row],[Date]]&lt;&gt;""),TimeSpend[[#This Row],[End Time]],"")</f>
        <v/>
      </c>
      <c r="J2153" t="str">
        <f>IF(AND(TimeSpend[[#This Row],[Personnel number]]&lt;&gt;"",TimeSpend[[#This Row],[Date]]&lt;&gt;""),TimeSpend[[#This Row],[Location]],"")</f>
        <v/>
      </c>
      <c r="K2153" t="str">
        <f>IF(AND(TimeSpend[[#This Row],[Personnel number]]&lt;&gt;"",TimeSpend[[#This Row],[Date]]&lt;&gt;""),TimeSpend[[#This Row],[Task]],"")</f>
        <v/>
      </c>
      <c r="L2153" t="str">
        <f>IF(AND(TimeSpend[[#This Row],[Personnel number]]&lt;&gt;"",TimeSpend[[#This Row],[Date]]&lt;&gt;""),Utilization!$J$2,"")</f>
        <v/>
      </c>
      <c r="M2153" t="str">
        <f>IF(AND(TimeSpend[[#This Row],[Personnel number]]&lt;&gt;"",TimeSpend[[#This Row],[Date]]&lt;&gt;""),TimeSpend[[#This Row],[Employee Name]],"")</f>
        <v/>
      </c>
      <c r="N2153" t="str">
        <f t="shared" si="66"/>
        <v/>
      </c>
      <c r="O2153" t="str">
        <f t="shared" si="67"/>
        <v/>
      </c>
      <c r="P2153" t="str">
        <f>IF(D2153&lt;&gt;"",VLOOKUP(D2153,Projects!B:C,2,0),"")</f>
        <v/>
      </c>
    </row>
    <row r="2154" spans="1:16" x14ac:dyDescent="0.25">
      <c r="A2154" t="str">
        <f>UPPER(IF(AND(TimeSpend[[#This Row],[Personnel number]]&lt;&gt;"",TimeSpend[[#This Row],[Date]]&lt;&gt;""),TimeSpend[[#This Row],[Personnel number]],""))</f>
        <v/>
      </c>
      <c r="B2154" s="85" t="str">
        <f>IF(AND(TimeSpend[[#This Row],[Personnel number]]&lt;&gt;"",TimeSpend[[#This Row],[Date]]&lt;&gt;""),TEXT(TimeSpend[[#This Row],[Date]],"[$-409]yyyyMMdd"),"")</f>
        <v/>
      </c>
      <c r="C2154" s="33" t="str">
        <f>IF(AND(TimeSpend[[#This Row],[Personnel number]]&lt;&gt;"",TimeSpend[[#This Row],[Date]]&lt;&gt;""),SUBSTITUTE(TimeSpend[[#This Row],[Hours]],",","."),"")</f>
        <v/>
      </c>
      <c r="D2154" t="str">
        <f>IF(AND(TimeSpend[[#This Row],[Personnel number]]&lt;&gt;"",TimeSpend[[#This Row],[Date]]&lt;&gt;""),TimeSpend[[#This Row],[Network]],"")</f>
        <v/>
      </c>
      <c r="E2154" t="str">
        <f>IF(AND(TimeSpend[[#This Row],[Personnel number]]&lt;&gt;"",TimeSpend[[#This Row],[Date]]&lt;&gt;""),TimeSpend[[#This Row],[Network Description]],"")</f>
        <v/>
      </c>
      <c r="F2154" t="str">
        <f>IF(AND(TimeSpend[[#This Row],[Personnel number]]&lt;&gt;"",TimeSpend[[#This Row],[Date]]&lt;&gt;""),TimeSpend[[#This Row],[Activity]],"")</f>
        <v/>
      </c>
      <c r="G2154" t="str">
        <f>IF(AND(TimeSpend[[#This Row],[Personnel number]]&lt;&gt;"",TimeSpend[[#This Row],[Date]]&lt;&gt;""),TimeSpend[[#This Row],[Activity description]],"")</f>
        <v/>
      </c>
      <c r="H2154" s="36" t="str">
        <f>IF(AND(TimeSpend[[#This Row],[Personnel number]]&lt;&gt;"",TimeSpend[[#This Row],[Date]]&lt;&gt;""),TimeSpend[[#This Row],[Start Time]],"")</f>
        <v/>
      </c>
      <c r="I2154" s="36" t="str">
        <f>IF(AND(TimeSpend[[#This Row],[Personnel number]]&lt;&gt;"",TimeSpend[[#This Row],[Date]]&lt;&gt;""),TimeSpend[[#This Row],[End Time]],"")</f>
        <v/>
      </c>
      <c r="J2154" t="str">
        <f>IF(AND(TimeSpend[[#This Row],[Personnel number]]&lt;&gt;"",TimeSpend[[#This Row],[Date]]&lt;&gt;""),TimeSpend[[#This Row],[Location]],"")</f>
        <v/>
      </c>
      <c r="K2154" t="str">
        <f>IF(AND(TimeSpend[[#This Row],[Personnel number]]&lt;&gt;"",TimeSpend[[#This Row],[Date]]&lt;&gt;""),TimeSpend[[#This Row],[Task]],"")</f>
        <v/>
      </c>
      <c r="L2154" t="str">
        <f>IF(AND(TimeSpend[[#This Row],[Personnel number]]&lt;&gt;"",TimeSpend[[#This Row],[Date]]&lt;&gt;""),Utilization!$J$2,"")</f>
        <v/>
      </c>
      <c r="M2154" t="str">
        <f>IF(AND(TimeSpend[[#This Row],[Personnel number]]&lt;&gt;"",TimeSpend[[#This Row],[Date]]&lt;&gt;""),TimeSpend[[#This Row],[Employee Name]],"")</f>
        <v/>
      </c>
      <c r="N2154" t="str">
        <f t="shared" si="66"/>
        <v/>
      </c>
      <c r="O2154" t="str">
        <f t="shared" si="67"/>
        <v/>
      </c>
      <c r="P2154" t="str">
        <f>IF(D2154&lt;&gt;"",VLOOKUP(D2154,Projects!B:C,2,0),"")</f>
        <v/>
      </c>
    </row>
    <row r="2155" spans="1:16" x14ac:dyDescent="0.25">
      <c r="A2155" t="str">
        <f>UPPER(IF(AND(TimeSpend[[#This Row],[Personnel number]]&lt;&gt;"",TimeSpend[[#This Row],[Date]]&lt;&gt;""),TimeSpend[[#This Row],[Personnel number]],""))</f>
        <v/>
      </c>
      <c r="B2155" s="85" t="str">
        <f>IF(AND(TimeSpend[[#This Row],[Personnel number]]&lt;&gt;"",TimeSpend[[#This Row],[Date]]&lt;&gt;""),TEXT(TimeSpend[[#This Row],[Date]],"[$-409]yyyyMMdd"),"")</f>
        <v/>
      </c>
      <c r="C2155" s="33" t="str">
        <f>IF(AND(TimeSpend[[#This Row],[Personnel number]]&lt;&gt;"",TimeSpend[[#This Row],[Date]]&lt;&gt;""),SUBSTITUTE(TimeSpend[[#This Row],[Hours]],",","."),"")</f>
        <v/>
      </c>
      <c r="D2155" t="str">
        <f>IF(AND(TimeSpend[[#This Row],[Personnel number]]&lt;&gt;"",TimeSpend[[#This Row],[Date]]&lt;&gt;""),TimeSpend[[#This Row],[Network]],"")</f>
        <v/>
      </c>
      <c r="E2155" t="str">
        <f>IF(AND(TimeSpend[[#This Row],[Personnel number]]&lt;&gt;"",TimeSpend[[#This Row],[Date]]&lt;&gt;""),TimeSpend[[#This Row],[Network Description]],"")</f>
        <v/>
      </c>
      <c r="F2155" t="str">
        <f>IF(AND(TimeSpend[[#This Row],[Personnel number]]&lt;&gt;"",TimeSpend[[#This Row],[Date]]&lt;&gt;""),TimeSpend[[#This Row],[Activity]],"")</f>
        <v/>
      </c>
      <c r="G2155" t="str">
        <f>IF(AND(TimeSpend[[#This Row],[Personnel number]]&lt;&gt;"",TimeSpend[[#This Row],[Date]]&lt;&gt;""),TimeSpend[[#This Row],[Activity description]],"")</f>
        <v/>
      </c>
      <c r="H2155" s="36" t="str">
        <f>IF(AND(TimeSpend[[#This Row],[Personnel number]]&lt;&gt;"",TimeSpend[[#This Row],[Date]]&lt;&gt;""),TimeSpend[[#This Row],[Start Time]],"")</f>
        <v/>
      </c>
      <c r="I2155" s="36" t="str">
        <f>IF(AND(TimeSpend[[#This Row],[Personnel number]]&lt;&gt;"",TimeSpend[[#This Row],[Date]]&lt;&gt;""),TimeSpend[[#This Row],[End Time]],"")</f>
        <v/>
      </c>
      <c r="J2155" t="str">
        <f>IF(AND(TimeSpend[[#This Row],[Personnel number]]&lt;&gt;"",TimeSpend[[#This Row],[Date]]&lt;&gt;""),TimeSpend[[#This Row],[Location]],"")</f>
        <v/>
      </c>
      <c r="K2155" t="str">
        <f>IF(AND(TimeSpend[[#This Row],[Personnel number]]&lt;&gt;"",TimeSpend[[#This Row],[Date]]&lt;&gt;""),TimeSpend[[#This Row],[Task]],"")</f>
        <v/>
      </c>
      <c r="L2155" t="str">
        <f>IF(AND(TimeSpend[[#This Row],[Personnel number]]&lt;&gt;"",TimeSpend[[#This Row],[Date]]&lt;&gt;""),Utilization!$J$2,"")</f>
        <v/>
      </c>
      <c r="M2155" t="str">
        <f>IF(AND(TimeSpend[[#This Row],[Personnel number]]&lt;&gt;"",TimeSpend[[#This Row],[Date]]&lt;&gt;""),TimeSpend[[#This Row],[Employee Name]],"")</f>
        <v/>
      </c>
      <c r="N2155" t="str">
        <f t="shared" si="66"/>
        <v/>
      </c>
      <c r="O2155" t="str">
        <f t="shared" si="67"/>
        <v/>
      </c>
      <c r="P2155" t="str">
        <f>IF(D2155&lt;&gt;"",VLOOKUP(D2155,Projects!B:C,2,0),"")</f>
        <v/>
      </c>
    </row>
    <row r="2156" spans="1:16" x14ac:dyDescent="0.25">
      <c r="A2156" t="str">
        <f>UPPER(IF(AND(TimeSpend[[#This Row],[Personnel number]]&lt;&gt;"",TimeSpend[[#This Row],[Date]]&lt;&gt;""),TimeSpend[[#This Row],[Personnel number]],""))</f>
        <v/>
      </c>
      <c r="B2156" s="85" t="str">
        <f>IF(AND(TimeSpend[[#This Row],[Personnel number]]&lt;&gt;"",TimeSpend[[#This Row],[Date]]&lt;&gt;""),TEXT(TimeSpend[[#This Row],[Date]],"[$-409]yyyyMMdd"),"")</f>
        <v/>
      </c>
      <c r="C2156" s="33" t="str">
        <f>IF(AND(TimeSpend[[#This Row],[Personnel number]]&lt;&gt;"",TimeSpend[[#This Row],[Date]]&lt;&gt;""),SUBSTITUTE(TimeSpend[[#This Row],[Hours]],",","."),"")</f>
        <v/>
      </c>
      <c r="D2156" t="str">
        <f>IF(AND(TimeSpend[[#This Row],[Personnel number]]&lt;&gt;"",TimeSpend[[#This Row],[Date]]&lt;&gt;""),TimeSpend[[#This Row],[Network]],"")</f>
        <v/>
      </c>
      <c r="E2156" t="str">
        <f>IF(AND(TimeSpend[[#This Row],[Personnel number]]&lt;&gt;"",TimeSpend[[#This Row],[Date]]&lt;&gt;""),TimeSpend[[#This Row],[Network Description]],"")</f>
        <v/>
      </c>
      <c r="F2156" t="str">
        <f>IF(AND(TimeSpend[[#This Row],[Personnel number]]&lt;&gt;"",TimeSpend[[#This Row],[Date]]&lt;&gt;""),TimeSpend[[#This Row],[Activity]],"")</f>
        <v/>
      </c>
      <c r="G2156" t="str">
        <f>IF(AND(TimeSpend[[#This Row],[Personnel number]]&lt;&gt;"",TimeSpend[[#This Row],[Date]]&lt;&gt;""),TimeSpend[[#This Row],[Activity description]],"")</f>
        <v/>
      </c>
      <c r="H2156" s="36" t="str">
        <f>IF(AND(TimeSpend[[#This Row],[Personnel number]]&lt;&gt;"",TimeSpend[[#This Row],[Date]]&lt;&gt;""),TimeSpend[[#This Row],[Start Time]],"")</f>
        <v/>
      </c>
      <c r="I2156" s="36" t="str">
        <f>IF(AND(TimeSpend[[#This Row],[Personnel number]]&lt;&gt;"",TimeSpend[[#This Row],[Date]]&lt;&gt;""),TimeSpend[[#This Row],[End Time]],"")</f>
        <v/>
      </c>
      <c r="J2156" t="str">
        <f>IF(AND(TimeSpend[[#This Row],[Personnel number]]&lt;&gt;"",TimeSpend[[#This Row],[Date]]&lt;&gt;""),TimeSpend[[#This Row],[Location]],"")</f>
        <v/>
      </c>
      <c r="K2156" t="str">
        <f>IF(AND(TimeSpend[[#This Row],[Personnel number]]&lt;&gt;"",TimeSpend[[#This Row],[Date]]&lt;&gt;""),TimeSpend[[#This Row],[Task]],"")</f>
        <v/>
      </c>
      <c r="L2156" t="str">
        <f>IF(AND(TimeSpend[[#This Row],[Personnel number]]&lt;&gt;"",TimeSpend[[#This Row],[Date]]&lt;&gt;""),Utilization!$J$2,"")</f>
        <v/>
      </c>
      <c r="M2156" t="str">
        <f>IF(AND(TimeSpend[[#This Row],[Personnel number]]&lt;&gt;"",TimeSpend[[#This Row],[Date]]&lt;&gt;""),TimeSpend[[#This Row],[Employee Name]],"")</f>
        <v/>
      </c>
      <c r="N2156" t="str">
        <f t="shared" si="66"/>
        <v/>
      </c>
      <c r="O2156" t="str">
        <f t="shared" si="67"/>
        <v/>
      </c>
      <c r="P2156" t="str">
        <f>IF(D2156&lt;&gt;"",VLOOKUP(D2156,Projects!B:C,2,0),"")</f>
        <v/>
      </c>
    </row>
    <row r="2157" spans="1:16" x14ac:dyDescent="0.25">
      <c r="A2157" t="str">
        <f>UPPER(IF(AND(TimeSpend[[#This Row],[Personnel number]]&lt;&gt;"",TimeSpend[[#This Row],[Date]]&lt;&gt;""),TimeSpend[[#This Row],[Personnel number]],""))</f>
        <v/>
      </c>
      <c r="B2157" s="85" t="str">
        <f>IF(AND(TimeSpend[[#This Row],[Personnel number]]&lt;&gt;"",TimeSpend[[#This Row],[Date]]&lt;&gt;""),TEXT(TimeSpend[[#This Row],[Date]],"[$-409]yyyyMMdd"),"")</f>
        <v/>
      </c>
      <c r="C2157" s="33" t="str">
        <f>IF(AND(TimeSpend[[#This Row],[Personnel number]]&lt;&gt;"",TimeSpend[[#This Row],[Date]]&lt;&gt;""),SUBSTITUTE(TimeSpend[[#This Row],[Hours]],",","."),"")</f>
        <v/>
      </c>
      <c r="D2157" t="str">
        <f>IF(AND(TimeSpend[[#This Row],[Personnel number]]&lt;&gt;"",TimeSpend[[#This Row],[Date]]&lt;&gt;""),TimeSpend[[#This Row],[Network]],"")</f>
        <v/>
      </c>
      <c r="E2157" t="str">
        <f>IF(AND(TimeSpend[[#This Row],[Personnel number]]&lt;&gt;"",TimeSpend[[#This Row],[Date]]&lt;&gt;""),TimeSpend[[#This Row],[Network Description]],"")</f>
        <v/>
      </c>
      <c r="F2157" t="str">
        <f>IF(AND(TimeSpend[[#This Row],[Personnel number]]&lt;&gt;"",TimeSpend[[#This Row],[Date]]&lt;&gt;""),TimeSpend[[#This Row],[Activity]],"")</f>
        <v/>
      </c>
      <c r="G2157" t="str">
        <f>IF(AND(TimeSpend[[#This Row],[Personnel number]]&lt;&gt;"",TimeSpend[[#This Row],[Date]]&lt;&gt;""),TimeSpend[[#This Row],[Activity description]],"")</f>
        <v/>
      </c>
      <c r="H2157" s="36" t="str">
        <f>IF(AND(TimeSpend[[#This Row],[Personnel number]]&lt;&gt;"",TimeSpend[[#This Row],[Date]]&lt;&gt;""),TimeSpend[[#This Row],[Start Time]],"")</f>
        <v/>
      </c>
      <c r="I2157" s="36" t="str">
        <f>IF(AND(TimeSpend[[#This Row],[Personnel number]]&lt;&gt;"",TimeSpend[[#This Row],[Date]]&lt;&gt;""),TimeSpend[[#This Row],[End Time]],"")</f>
        <v/>
      </c>
      <c r="J2157" t="str">
        <f>IF(AND(TimeSpend[[#This Row],[Personnel number]]&lt;&gt;"",TimeSpend[[#This Row],[Date]]&lt;&gt;""),TimeSpend[[#This Row],[Location]],"")</f>
        <v/>
      </c>
      <c r="K2157" t="str">
        <f>IF(AND(TimeSpend[[#This Row],[Personnel number]]&lt;&gt;"",TimeSpend[[#This Row],[Date]]&lt;&gt;""),TimeSpend[[#This Row],[Task]],"")</f>
        <v/>
      </c>
      <c r="L2157" t="str">
        <f>IF(AND(TimeSpend[[#This Row],[Personnel number]]&lt;&gt;"",TimeSpend[[#This Row],[Date]]&lt;&gt;""),Utilization!$J$2,"")</f>
        <v/>
      </c>
      <c r="M2157" t="str">
        <f>IF(AND(TimeSpend[[#This Row],[Personnel number]]&lt;&gt;"",TimeSpend[[#This Row],[Date]]&lt;&gt;""),TimeSpend[[#This Row],[Employee Name]],"")</f>
        <v/>
      </c>
      <c r="N2157" t="str">
        <f t="shared" si="66"/>
        <v/>
      </c>
      <c r="O2157" t="str">
        <f t="shared" si="67"/>
        <v/>
      </c>
      <c r="P2157" t="str">
        <f>IF(D2157&lt;&gt;"",VLOOKUP(D2157,Projects!B:C,2,0),"")</f>
        <v/>
      </c>
    </row>
    <row r="2158" spans="1:16" x14ac:dyDescent="0.25">
      <c r="A2158" t="str">
        <f>UPPER(IF(AND(TimeSpend[[#This Row],[Personnel number]]&lt;&gt;"",TimeSpend[[#This Row],[Date]]&lt;&gt;""),TimeSpend[[#This Row],[Personnel number]],""))</f>
        <v/>
      </c>
      <c r="B2158" s="85" t="str">
        <f>IF(AND(TimeSpend[[#This Row],[Personnel number]]&lt;&gt;"",TimeSpend[[#This Row],[Date]]&lt;&gt;""),TEXT(TimeSpend[[#This Row],[Date]],"[$-409]yyyyMMdd"),"")</f>
        <v/>
      </c>
      <c r="C2158" s="33" t="str">
        <f>IF(AND(TimeSpend[[#This Row],[Personnel number]]&lt;&gt;"",TimeSpend[[#This Row],[Date]]&lt;&gt;""),SUBSTITUTE(TimeSpend[[#This Row],[Hours]],",","."),"")</f>
        <v/>
      </c>
      <c r="D2158" t="str">
        <f>IF(AND(TimeSpend[[#This Row],[Personnel number]]&lt;&gt;"",TimeSpend[[#This Row],[Date]]&lt;&gt;""),TimeSpend[[#This Row],[Network]],"")</f>
        <v/>
      </c>
      <c r="E2158" t="str">
        <f>IF(AND(TimeSpend[[#This Row],[Personnel number]]&lt;&gt;"",TimeSpend[[#This Row],[Date]]&lt;&gt;""),TimeSpend[[#This Row],[Network Description]],"")</f>
        <v/>
      </c>
      <c r="F2158" t="str">
        <f>IF(AND(TimeSpend[[#This Row],[Personnel number]]&lt;&gt;"",TimeSpend[[#This Row],[Date]]&lt;&gt;""),TimeSpend[[#This Row],[Activity]],"")</f>
        <v/>
      </c>
      <c r="G2158" t="str">
        <f>IF(AND(TimeSpend[[#This Row],[Personnel number]]&lt;&gt;"",TimeSpend[[#This Row],[Date]]&lt;&gt;""),TimeSpend[[#This Row],[Activity description]],"")</f>
        <v/>
      </c>
      <c r="H2158" s="36" t="str">
        <f>IF(AND(TimeSpend[[#This Row],[Personnel number]]&lt;&gt;"",TimeSpend[[#This Row],[Date]]&lt;&gt;""),TimeSpend[[#This Row],[Start Time]],"")</f>
        <v/>
      </c>
      <c r="I2158" s="36" t="str">
        <f>IF(AND(TimeSpend[[#This Row],[Personnel number]]&lt;&gt;"",TimeSpend[[#This Row],[Date]]&lt;&gt;""),TimeSpend[[#This Row],[End Time]],"")</f>
        <v/>
      </c>
      <c r="J2158" t="str">
        <f>IF(AND(TimeSpend[[#This Row],[Personnel number]]&lt;&gt;"",TimeSpend[[#This Row],[Date]]&lt;&gt;""),TimeSpend[[#This Row],[Location]],"")</f>
        <v/>
      </c>
      <c r="K2158" t="str">
        <f>IF(AND(TimeSpend[[#This Row],[Personnel number]]&lt;&gt;"",TimeSpend[[#This Row],[Date]]&lt;&gt;""),TimeSpend[[#This Row],[Task]],"")</f>
        <v/>
      </c>
      <c r="L2158" t="str">
        <f>IF(AND(TimeSpend[[#This Row],[Personnel number]]&lt;&gt;"",TimeSpend[[#This Row],[Date]]&lt;&gt;""),Utilization!$J$2,"")</f>
        <v/>
      </c>
      <c r="M2158" t="str">
        <f>IF(AND(TimeSpend[[#This Row],[Personnel number]]&lt;&gt;"",TimeSpend[[#This Row],[Date]]&lt;&gt;""),TimeSpend[[#This Row],[Employee Name]],"")</f>
        <v/>
      </c>
      <c r="N2158" t="str">
        <f t="shared" si="66"/>
        <v/>
      </c>
      <c r="O2158" t="str">
        <f t="shared" si="67"/>
        <v/>
      </c>
      <c r="P2158" t="str">
        <f>IF(D2158&lt;&gt;"",VLOOKUP(D2158,Projects!B:C,2,0),"")</f>
        <v/>
      </c>
    </row>
    <row r="2159" spans="1:16" x14ac:dyDescent="0.25">
      <c r="A2159" t="str">
        <f>UPPER(IF(AND(TimeSpend[[#This Row],[Personnel number]]&lt;&gt;"",TimeSpend[[#This Row],[Date]]&lt;&gt;""),TimeSpend[[#This Row],[Personnel number]],""))</f>
        <v/>
      </c>
      <c r="B2159" s="85" t="str">
        <f>IF(AND(TimeSpend[[#This Row],[Personnel number]]&lt;&gt;"",TimeSpend[[#This Row],[Date]]&lt;&gt;""),TEXT(TimeSpend[[#This Row],[Date]],"[$-409]yyyyMMdd"),"")</f>
        <v/>
      </c>
      <c r="C2159" s="33" t="str">
        <f>IF(AND(TimeSpend[[#This Row],[Personnel number]]&lt;&gt;"",TimeSpend[[#This Row],[Date]]&lt;&gt;""),SUBSTITUTE(TimeSpend[[#This Row],[Hours]],",","."),"")</f>
        <v/>
      </c>
      <c r="D2159" t="str">
        <f>IF(AND(TimeSpend[[#This Row],[Personnel number]]&lt;&gt;"",TimeSpend[[#This Row],[Date]]&lt;&gt;""),TimeSpend[[#This Row],[Network]],"")</f>
        <v/>
      </c>
      <c r="E2159" t="str">
        <f>IF(AND(TimeSpend[[#This Row],[Personnel number]]&lt;&gt;"",TimeSpend[[#This Row],[Date]]&lt;&gt;""),TimeSpend[[#This Row],[Network Description]],"")</f>
        <v/>
      </c>
      <c r="F2159" t="str">
        <f>IF(AND(TimeSpend[[#This Row],[Personnel number]]&lt;&gt;"",TimeSpend[[#This Row],[Date]]&lt;&gt;""),TimeSpend[[#This Row],[Activity]],"")</f>
        <v/>
      </c>
      <c r="G2159" t="str">
        <f>IF(AND(TimeSpend[[#This Row],[Personnel number]]&lt;&gt;"",TimeSpend[[#This Row],[Date]]&lt;&gt;""),TimeSpend[[#This Row],[Activity description]],"")</f>
        <v/>
      </c>
      <c r="H2159" s="36" t="str">
        <f>IF(AND(TimeSpend[[#This Row],[Personnel number]]&lt;&gt;"",TimeSpend[[#This Row],[Date]]&lt;&gt;""),TimeSpend[[#This Row],[Start Time]],"")</f>
        <v/>
      </c>
      <c r="I2159" s="36" t="str">
        <f>IF(AND(TimeSpend[[#This Row],[Personnel number]]&lt;&gt;"",TimeSpend[[#This Row],[Date]]&lt;&gt;""),TimeSpend[[#This Row],[End Time]],"")</f>
        <v/>
      </c>
      <c r="J2159" t="str">
        <f>IF(AND(TimeSpend[[#This Row],[Personnel number]]&lt;&gt;"",TimeSpend[[#This Row],[Date]]&lt;&gt;""),TimeSpend[[#This Row],[Location]],"")</f>
        <v/>
      </c>
      <c r="K2159" t="str">
        <f>IF(AND(TimeSpend[[#This Row],[Personnel number]]&lt;&gt;"",TimeSpend[[#This Row],[Date]]&lt;&gt;""),TimeSpend[[#This Row],[Task]],"")</f>
        <v/>
      </c>
      <c r="L2159" t="str">
        <f>IF(AND(TimeSpend[[#This Row],[Personnel number]]&lt;&gt;"",TimeSpend[[#This Row],[Date]]&lt;&gt;""),Utilization!$J$2,"")</f>
        <v/>
      </c>
      <c r="M2159" t="str">
        <f>IF(AND(TimeSpend[[#This Row],[Personnel number]]&lt;&gt;"",TimeSpend[[#This Row],[Date]]&lt;&gt;""),TimeSpend[[#This Row],[Employee Name]],"")</f>
        <v/>
      </c>
      <c r="N2159" t="str">
        <f t="shared" si="66"/>
        <v/>
      </c>
      <c r="O2159" t="str">
        <f t="shared" si="67"/>
        <v/>
      </c>
      <c r="P2159" t="str">
        <f>IF(D2159&lt;&gt;"",VLOOKUP(D2159,Projects!B:C,2,0),"")</f>
        <v/>
      </c>
    </row>
    <row r="2160" spans="1:16" x14ac:dyDescent="0.25">
      <c r="A2160" t="str">
        <f>UPPER(IF(AND(TimeSpend[[#This Row],[Personnel number]]&lt;&gt;"",TimeSpend[[#This Row],[Date]]&lt;&gt;""),TimeSpend[[#This Row],[Personnel number]],""))</f>
        <v/>
      </c>
      <c r="B2160" s="85" t="str">
        <f>IF(AND(TimeSpend[[#This Row],[Personnel number]]&lt;&gt;"",TimeSpend[[#This Row],[Date]]&lt;&gt;""),TEXT(TimeSpend[[#This Row],[Date]],"[$-409]yyyyMMdd"),"")</f>
        <v/>
      </c>
      <c r="C2160" s="33" t="str">
        <f>IF(AND(TimeSpend[[#This Row],[Personnel number]]&lt;&gt;"",TimeSpend[[#This Row],[Date]]&lt;&gt;""),SUBSTITUTE(TimeSpend[[#This Row],[Hours]],",","."),"")</f>
        <v/>
      </c>
      <c r="D2160" t="str">
        <f>IF(AND(TimeSpend[[#This Row],[Personnel number]]&lt;&gt;"",TimeSpend[[#This Row],[Date]]&lt;&gt;""),TimeSpend[[#This Row],[Network]],"")</f>
        <v/>
      </c>
      <c r="E2160" t="str">
        <f>IF(AND(TimeSpend[[#This Row],[Personnel number]]&lt;&gt;"",TimeSpend[[#This Row],[Date]]&lt;&gt;""),TimeSpend[[#This Row],[Network Description]],"")</f>
        <v/>
      </c>
      <c r="F2160" t="str">
        <f>IF(AND(TimeSpend[[#This Row],[Personnel number]]&lt;&gt;"",TimeSpend[[#This Row],[Date]]&lt;&gt;""),TimeSpend[[#This Row],[Activity]],"")</f>
        <v/>
      </c>
      <c r="G2160" t="str">
        <f>IF(AND(TimeSpend[[#This Row],[Personnel number]]&lt;&gt;"",TimeSpend[[#This Row],[Date]]&lt;&gt;""),TimeSpend[[#This Row],[Activity description]],"")</f>
        <v/>
      </c>
      <c r="H2160" s="36" t="str">
        <f>IF(AND(TimeSpend[[#This Row],[Personnel number]]&lt;&gt;"",TimeSpend[[#This Row],[Date]]&lt;&gt;""),TimeSpend[[#This Row],[Start Time]],"")</f>
        <v/>
      </c>
      <c r="I2160" s="36" t="str">
        <f>IF(AND(TimeSpend[[#This Row],[Personnel number]]&lt;&gt;"",TimeSpend[[#This Row],[Date]]&lt;&gt;""),TimeSpend[[#This Row],[End Time]],"")</f>
        <v/>
      </c>
      <c r="J2160" t="str">
        <f>IF(AND(TimeSpend[[#This Row],[Personnel number]]&lt;&gt;"",TimeSpend[[#This Row],[Date]]&lt;&gt;""),TimeSpend[[#This Row],[Location]],"")</f>
        <v/>
      </c>
      <c r="K2160" t="str">
        <f>IF(AND(TimeSpend[[#This Row],[Personnel number]]&lt;&gt;"",TimeSpend[[#This Row],[Date]]&lt;&gt;""),TimeSpend[[#This Row],[Task]],"")</f>
        <v/>
      </c>
      <c r="L2160" t="str">
        <f>IF(AND(TimeSpend[[#This Row],[Personnel number]]&lt;&gt;"",TimeSpend[[#This Row],[Date]]&lt;&gt;""),Utilization!$J$2,"")</f>
        <v/>
      </c>
      <c r="M2160" t="str">
        <f>IF(AND(TimeSpend[[#This Row],[Personnel number]]&lt;&gt;"",TimeSpend[[#This Row],[Date]]&lt;&gt;""),TimeSpend[[#This Row],[Employee Name]],"")</f>
        <v/>
      </c>
      <c r="N2160" t="str">
        <f t="shared" si="66"/>
        <v/>
      </c>
      <c r="O2160" t="str">
        <f t="shared" si="67"/>
        <v/>
      </c>
      <c r="P2160" t="str">
        <f>IF(D2160&lt;&gt;"",VLOOKUP(D2160,Projects!B:C,2,0),"")</f>
        <v/>
      </c>
    </row>
    <row r="2161" spans="1:16" x14ac:dyDescent="0.25">
      <c r="A2161" t="str">
        <f>UPPER(IF(AND(TimeSpend[[#This Row],[Personnel number]]&lt;&gt;"",TimeSpend[[#This Row],[Date]]&lt;&gt;""),TimeSpend[[#This Row],[Personnel number]],""))</f>
        <v/>
      </c>
      <c r="B2161" s="85" t="str">
        <f>IF(AND(TimeSpend[[#This Row],[Personnel number]]&lt;&gt;"",TimeSpend[[#This Row],[Date]]&lt;&gt;""),TEXT(TimeSpend[[#This Row],[Date]],"[$-409]yyyyMMdd"),"")</f>
        <v/>
      </c>
      <c r="C2161" s="33" t="str">
        <f>IF(AND(TimeSpend[[#This Row],[Personnel number]]&lt;&gt;"",TimeSpend[[#This Row],[Date]]&lt;&gt;""),SUBSTITUTE(TimeSpend[[#This Row],[Hours]],",","."),"")</f>
        <v/>
      </c>
      <c r="D2161" t="str">
        <f>IF(AND(TimeSpend[[#This Row],[Personnel number]]&lt;&gt;"",TimeSpend[[#This Row],[Date]]&lt;&gt;""),TimeSpend[[#This Row],[Network]],"")</f>
        <v/>
      </c>
      <c r="E2161" t="str">
        <f>IF(AND(TimeSpend[[#This Row],[Personnel number]]&lt;&gt;"",TimeSpend[[#This Row],[Date]]&lt;&gt;""),TimeSpend[[#This Row],[Network Description]],"")</f>
        <v/>
      </c>
      <c r="F2161" t="str">
        <f>IF(AND(TimeSpend[[#This Row],[Personnel number]]&lt;&gt;"",TimeSpend[[#This Row],[Date]]&lt;&gt;""),TimeSpend[[#This Row],[Activity]],"")</f>
        <v/>
      </c>
      <c r="G2161" t="str">
        <f>IF(AND(TimeSpend[[#This Row],[Personnel number]]&lt;&gt;"",TimeSpend[[#This Row],[Date]]&lt;&gt;""),TimeSpend[[#This Row],[Activity description]],"")</f>
        <v/>
      </c>
      <c r="H2161" s="36" t="str">
        <f>IF(AND(TimeSpend[[#This Row],[Personnel number]]&lt;&gt;"",TimeSpend[[#This Row],[Date]]&lt;&gt;""),TimeSpend[[#This Row],[Start Time]],"")</f>
        <v/>
      </c>
      <c r="I2161" s="36" t="str">
        <f>IF(AND(TimeSpend[[#This Row],[Personnel number]]&lt;&gt;"",TimeSpend[[#This Row],[Date]]&lt;&gt;""),TimeSpend[[#This Row],[End Time]],"")</f>
        <v/>
      </c>
      <c r="J2161" t="str">
        <f>IF(AND(TimeSpend[[#This Row],[Personnel number]]&lt;&gt;"",TimeSpend[[#This Row],[Date]]&lt;&gt;""),TimeSpend[[#This Row],[Location]],"")</f>
        <v/>
      </c>
      <c r="K2161" t="str">
        <f>IF(AND(TimeSpend[[#This Row],[Personnel number]]&lt;&gt;"",TimeSpend[[#This Row],[Date]]&lt;&gt;""),TimeSpend[[#This Row],[Task]],"")</f>
        <v/>
      </c>
      <c r="L2161" t="str">
        <f>IF(AND(TimeSpend[[#This Row],[Personnel number]]&lt;&gt;"",TimeSpend[[#This Row],[Date]]&lt;&gt;""),Utilization!$J$2,"")</f>
        <v/>
      </c>
      <c r="M2161" t="str">
        <f>IF(AND(TimeSpend[[#This Row],[Personnel number]]&lt;&gt;"",TimeSpend[[#This Row],[Date]]&lt;&gt;""),TimeSpend[[#This Row],[Employee Name]],"")</f>
        <v/>
      </c>
      <c r="N2161" t="str">
        <f t="shared" si="66"/>
        <v/>
      </c>
      <c r="O2161" t="str">
        <f t="shared" si="67"/>
        <v/>
      </c>
      <c r="P2161" t="str">
        <f>IF(D2161&lt;&gt;"",VLOOKUP(D2161,Projects!B:C,2,0),"")</f>
        <v/>
      </c>
    </row>
    <row r="2162" spans="1:16" x14ac:dyDescent="0.25">
      <c r="A2162" t="str">
        <f>UPPER(IF(AND(TimeSpend[[#This Row],[Personnel number]]&lt;&gt;"",TimeSpend[[#This Row],[Date]]&lt;&gt;""),TimeSpend[[#This Row],[Personnel number]],""))</f>
        <v/>
      </c>
      <c r="B2162" s="85" t="str">
        <f>IF(AND(TimeSpend[[#This Row],[Personnel number]]&lt;&gt;"",TimeSpend[[#This Row],[Date]]&lt;&gt;""),TEXT(TimeSpend[[#This Row],[Date]],"[$-409]yyyyMMdd"),"")</f>
        <v/>
      </c>
      <c r="C2162" s="33" t="str">
        <f>IF(AND(TimeSpend[[#This Row],[Personnel number]]&lt;&gt;"",TimeSpend[[#This Row],[Date]]&lt;&gt;""),SUBSTITUTE(TimeSpend[[#This Row],[Hours]],",","."),"")</f>
        <v/>
      </c>
      <c r="D2162" t="str">
        <f>IF(AND(TimeSpend[[#This Row],[Personnel number]]&lt;&gt;"",TimeSpend[[#This Row],[Date]]&lt;&gt;""),TimeSpend[[#This Row],[Network]],"")</f>
        <v/>
      </c>
      <c r="E2162" t="str">
        <f>IF(AND(TimeSpend[[#This Row],[Personnel number]]&lt;&gt;"",TimeSpend[[#This Row],[Date]]&lt;&gt;""),TimeSpend[[#This Row],[Network Description]],"")</f>
        <v/>
      </c>
      <c r="F2162" t="str">
        <f>IF(AND(TimeSpend[[#This Row],[Personnel number]]&lt;&gt;"",TimeSpend[[#This Row],[Date]]&lt;&gt;""),TimeSpend[[#This Row],[Activity]],"")</f>
        <v/>
      </c>
      <c r="G2162" t="str">
        <f>IF(AND(TimeSpend[[#This Row],[Personnel number]]&lt;&gt;"",TimeSpend[[#This Row],[Date]]&lt;&gt;""),TimeSpend[[#This Row],[Activity description]],"")</f>
        <v/>
      </c>
      <c r="H2162" s="36" t="str">
        <f>IF(AND(TimeSpend[[#This Row],[Personnel number]]&lt;&gt;"",TimeSpend[[#This Row],[Date]]&lt;&gt;""),TimeSpend[[#This Row],[Start Time]],"")</f>
        <v/>
      </c>
      <c r="I2162" s="36" t="str">
        <f>IF(AND(TimeSpend[[#This Row],[Personnel number]]&lt;&gt;"",TimeSpend[[#This Row],[Date]]&lt;&gt;""),TimeSpend[[#This Row],[End Time]],"")</f>
        <v/>
      </c>
      <c r="J2162" t="str">
        <f>IF(AND(TimeSpend[[#This Row],[Personnel number]]&lt;&gt;"",TimeSpend[[#This Row],[Date]]&lt;&gt;""),TimeSpend[[#This Row],[Location]],"")</f>
        <v/>
      </c>
      <c r="K2162" t="str">
        <f>IF(AND(TimeSpend[[#This Row],[Personnel number]]&lt;&gt;"",TimeSpend[[#This Row],[Date]]&lt;&gt;""),TimeSpend[[#This Row],[Task]],"")</f>
        <v/>
      </c>
      <c r="L2162" t="str">
        <f>IF(AND(TimeSpend[[#This Row],[Personnel number]]&lt;&gt;"",TimeSpend[[#This Row],[Date]]&lt;&gt;""),Utilization!$J$2,"")</f>
        <v/>
      </c>
      <c r="M2162" t="str">
        <f>IF(AND(TimeSpend[[#This Row],[Personnel number]]&lt;&gt;"",TimeSpend[[#This Row],[Date]]&lt;&gt;""),TimeSpend[[#This Row],[Employee Name]],"")</f>
        <v/>
      </c>
      <c r="N2162" t="str">
        <f t="shared" si="66"/>
        <v/>
      </c>
      <c r="O2162" t="str">
        <f t="shared" si="67"/>
        <v/>
      </c>
      <c r="P2162" t="str">
        <f>IF(D2162&lt;&gt;"",VLOOKUP(D2162,Projects!B:C,2,0),"")</f>
        <v/>
      </c>
    </row>
    <row r="2163" spans="1:16" x14ac:dyDescent="0.25">
      <c r="A2163" t="str">
        <f>UPPER(IF(AND(TimeSpend[[#This Row],[Personnel number]]&lt;&gt;"",TimeSpend[[#This Row],[Date]]&lt;&gt;""),TimeSpend[[#This Row],[Personnel number]],""))</f>
        <v/>
      </c>
      <c r="B2163" s="85" t="str">
        <f>IF(AND(TimeSpend[[#This Row],[Personnel number]]&lt;&gt;"",TimeSpend[[#This Row],[Date]]&lt;&gt;""),TEXT(TimeSpend[[#This Row],[Date]],"[$-409]yyyyMMdd"),"")</f>
        <v/>
      </c>
      <c r="C2163" s="33" t="str">
        <f>IF(AND(TimeSpend[[#This Row],[Personnel number]]&lt;&gt;"",TimeSpend[[#This Row],[Date]]&lt;&gt;""),SUBSTITUTE(TimeSpend[[#This Row],[Hours]],",","."),"")</f>
        <v/>
      </c>
      <c r="D2163" t="str">
        <f>IF(AND(TimeSpend[[#This Row],[Personnel number]]&lt;&gt;"",TimeSpend[[#This Row],[Date]]&lt;&gt;""),TimeSpend[[#This Row],[Network]],"")</f>
        <v/>
      </c>
      <c r="E2163" t="str">
        <f>IF(AND(TimeSpend[[#This Row],[Personnel number]]&lt;&gt;"",TimeSpend[[#This Row],[Date]]&lt;&gt;""),TimeSpend[[#This Row],[Network Description]],"")</f>
        <v/>
      </c>
      <c r="F2163" t="str">
        <f>IF(AND(TimeSpend[[#This Row],[Personnel number]]&lt;&gt;"",TimeSpend[[#This Row],[Date]]&lt;&gt;""),TimeSpend[[#This Row],[Activity]],"")</f>
        <v/>
      </c>
      <c r="G2163" t="str">
        <f>IF(AND(TimeSpend[[#This Row],[Personnel number]]&lt;&gt;"",TimeSpend[[#This Row],[Date]]&lt;&gt;""),TimeSpend[[#This Row],[Activity description]],"")</f>
        <v/>
      </c>
      <c r="H2163" s="36" t="str">
        <f>IF(AND(TimeSpend[[#This Row],[Personnel number]]&lt;&gt;"",TimeSpend[[#This Row],[Date]]&lt;&gt;""),TimeSpend[[#This Row],[Start Time]],"")</f>
        <v/>
      </c>
      <c r="I2163" s="36" t="str">
        <f>IF(AND(TimeSpend[[#This Row],[Personnel number]]&lt;&gt;"",TimeSpend[[#This Row],[Date]]&lt;&gt;""),TimeSpend[[#This Row],[End Time]],"")</f>
        <v/>
      </c>
      <c r="J2163" t="str">
        <f>IF(AND(TimeSpend[[#This Row],[Personnel number]]&lt;&gt;"",TimeSpend[[#This Row],[Date]]&lt;&gt;""),TimeSpend[[#This Row],[Location]],"")</f>
        <v/>
      </c>
      <c r="K2163" t="str">
        <f>IF(AND(TimeSpend[[#This Row],[Personnel number]]&lt;&gt;"",TimeSpend[[#This Row],[Date]]&lt;&gt;""),TimeSpend[[#This Row],[Task]],"")</f>
        <v/>
      </c>
      <c r="L2163" t="str">
        <f>IF(AND(TimeSpend[[#This Row],[Personnel number]]&lt;&gt;"",TimeSpend[[#This Row],[Date]]&lt;&gt;""),Utilization!$J$2,"")</f>
        <v/>
      </c>
      <c r="M2163" t="str">
        <f>IF(AND(TimeSpend[[#This Row],[Personnel number]]&lt;&gt;"",TimeSpend[[#This Row],[Date]]&lt;&gt;""),TimeSpend[[#This Row],[Employee Name]],"")</f>
        <v/>
      </c>
      <c r="N2163" t="str">
        <f t="shared" si="66"/>
        <v/>
      </c>
      <c r="O2163" t="str">
        <f t="shared" si="67"/>
        <v/>
      </c>
      <c r="P2163" t="str">
        <f>IF(D2163&lt;&gt;"",VLOOKUP(D2163,Projects!B:C,2,0),"")</f>
        <v/>
      </c>
    </row>
    <row r="2164" spans="1:16" x14ac:dyDescent="0.25">
      <c r="A2164" t="str">
        <f>UPPER(IF(AND(TimeSpend[[#This Row],[Personnel number]]&lt;&gt;"",TimeSpend[[#This Row],[Date]]&lt;&gt;""),TimeSpend[[#This Row],[Personnel number]],""))</f>
        <v/>
      </c>
      <c r="B2164" s="85" t="str">
        <f>IF(AND(TimeSpend[[#This Row],[Personnel number]]&lt;&gt;"",TimeSpend[[#This Row],[Date]]&lt;&gt;""),TEXT(TimeSpend[[#This Row],[Date]],"[$-409]yyyyMMdd"),"")</f>
        <v/>
      </c>
      <c r="C2164" s="33" t="str">
        <f>IF(AND(TimeSpend[[#This Row],[Personnel number]]&lt;&gt;"",TimeSpend[[#This Row],[Date]]&lt;&gt;""),SUBSTITUTE(TimeSpend[[#This Row],[Hours]],",","."),"")</f>
        <v/>
      </c>
      <c r="D2164" t="str">
        <f>IF(AND(TimeSpend[[#This Row],[Personnel number]]&lt;&gt;"",TimeSpend[[#This Row],[Date]]&lt;&gt;""),TimeSpend[[#This Row],[Network]],"")</f>
        <v/>
      </c>
      <c r="E2164" t="str">
        <f>IF(AND(TimeSpend[[#This Row],[Personnel number]]&lt;&gt;"",TimeSpend[[#This Row],[Date]]&lt;&gt;""),TimeSpend[[#This Row],[Network Description]],"")</f>
        <v/>
      </c>
      <c r="F2164" t="str">
        <f>IF(AND(TimeSpend[[#This Row],[Personnel number]]&lt;&gt;"",TimeSpend[[#This Row],[Date]]&lt;&gt;""),TimeSpend[[#This Row],[Activity]],"")</f>
        <v/>
      </c>
      <c r="G2164" t="str">
        <f>IF(AND(TimeSpend[[#This Row],[Personnel number]]&lt;&gt;"",TimeSpend[[#This Row],[Date]]&lt;&gt;""),TimeSpend[[#This Row],[Activity description]],"")</f>
        <v/>
      </c>
      <c r="H2164" s="36" t="str">
        <f>IF(AND(TimeSpend[[#This Row],[Personnel number]]&lt;&gt;"",TimeSpend[[#This Row],[Date]]&lt;&gt;""),TimeSpend[[#This Row],[Start Time]],"")</f>
        <v/>
      </c>
      <c r="I2164" s="36" t="str">
        <f>IF(AND(TimeSpend[[#This Row],[Personnel number]]&lt;&gt;"",TimeSpend[[#This Row],[Date]]&lt;&gt;""),TimeSpend[[#This Row],[End Time]],"")</f>
        <v/>
      </c>
      <c r="J2164" t="str">
        <f>IF(AND(TimeSpend[[#This Row],[Personnel number]]&lt;&gt;"",TimeSpend[[#This Row],[Date]]&lt;&gt;""),TimeSpend[[#This Row],[Location]],"")</f>
        <v/>
      </c>
      <c r="K2164" t="str">
        <f>IF(AND(TimeSpend[[#This Row],[Personnel number]]&lt;&gt;"",TimeSpend[[#This Row],[Date]]&lt;&gt;""),TimeSpend[[#This Row],[Task]],"")</f>
        <v/>
      </c>
      <c r="L2164" t="str">
        <f>IF(AND(TimeSpend[[#This Row],[Personnel number]]&lt;&gt;"",TimeSpend[[#This Row],[Date]]&lt;&gt;""),Utilization!$J$2,"")</f>
        <v/>
      </c>
      <c r="M2164" t="str">
        <f>IF(AND(TimeSpend[[#This Row],[Personnel number]]&lt;&gt;"",TimeSpend[[#This Row],[Date]]&lt;&gt;""),TimeSpend[[#This Row],[Employee Name]],"")</f>
        <v/>
      </c>
      <c r="N2164" t="str">
        <f t="shared" si="66"/>
        <v/>
      </c>
      <c r="O2164" t="str">
        <f t="shared" si="67"/>
        <v/>
      </c>
      <c r="P2164" t="str">
        <f>IF(D2164&lt;&gt;"",VLOOKUP(D2164,Projects!B:C,2,0),"")</f>
        <v/>
      </c>
    </row>
    <row r="2165" spans="1:16" x14ac:dyDescent="0.25">
      <c r="A2165" t="str">
        <f>UPPER(IF(AND(TimeSpend[[#This Row],[Personnel number]]&lt;&gt;"",TimeSpend[[#This Row],[Date]]&lt;&gt;""),TimeSpend[[#This Row],[Personnel number]],""))</f>
        <v/>
      </c>
      <c r="B2165" s="85" t="str">
        <f>IF(AND(TimeSpend[[#This Row],[Personnel number]]&lt;&gt;"",TimeSpend[[#This Row],[Date]]&lt;&gt;""),TEXT(TimeSpend[[#This Row],[Date]],"[$-409]yyyyMMdd"),"")</f>
        <v/>
      </c>
      <c r="C2165" s="33" t="str">
        <f>IF(AND(TimeSpend[[#This Row],[Personnel number]]&lt;&gt;"",TimeSpend[[#This Row],[Date]]&lt;&gt;""),SUBSTITUTE(TimeSpend[[#This Row],[Hours]],",","."),"")</f>
        <v/>
      </c>
      <c r="D2165" t="str">
        <f>IF(AND(TimeSpend[[#This Row],[Personnel number]]&lt;&gt;"",TimeSpend[[#This Row],[Date]]&lt;&gt;""),TimeSpend[[#This Row],[Network]],"")</f>
        <v/>
      </c>
      <c r="E2165" t="str">
        <f>IF(AND(TimeSpend[[#This Row],[Personnel number]]&lt;&gt;"",TimeSpend[[#This Row],[Date]]&lt;&gt;""),TimeSpend[[#This Row],[Network Description]],"")</f>
        <v/>
      </c>
      <c r="F2165" t="str">
        <f>IF(AND(TimeSpend[[#This Row],[Personnel number]]&lt;&gt;"",TimeSpend[[#This Row],[Date]]&lt;&gt;""),TimeSpend[[#This Row],[Activity]],"")</f>
        <v/>
      </c>
      <c r="G2165" t="str">
        <f>IF(AND(TimeSpend[[#This Row],[Personnel number]]&lt;&gt;"",TimeSpend[[#This Row],[Date]]&lt;&gt;""),TimeSpend[[#This Row],[Activity description]],"")</f>
        <v/>
      </c>
      <c r="H2165" s="36" t="str">
        <f>IF(AND(TimeSpend[[#This Row],[Personnel number]]&lt;&gt;"",TimeSpend[[#This Row],[Date]]&lt;&gt;""),TimeSpend[[#This Row],[Start Time]],"")</f>
        <v/>
      </c>
      <c r="I2165" s="36" t="str">
        <f>IF(AND(TimeSpend[[#This Row],[Personnel number]]&lt;&gt;"",TimeSpend[[#This Row],[Date]]&lt;&gt;""),TimeSpend[[#This Row],[End Time]],"")</f>
        <v/>
      </c>
      <c r="J2165" t="str">
        <f>IF(AND(TimeSpend[[#This Row],[Personnel number]]&lt;&gt;"",TimeSpend[[#This Row],[Date]]&lt;&gt;""),TimeSpend[[#This Row],[Location]],"")</f>
        <v/>
      </c>
      <c r="K2165" t="str">
        <f>IF(AND(TimeSpend[[#This Row],[Personnel number]]&lt;&gt;"",TimeSpend[[#This Row],[Date]]&lt;&gt;""),TimeSpend[[#This Row],[Task]],"")</f>
        <v/>
      </c>
      <c r="L2165" t="str">
        <f>IF(AND(TimeSpend[[#This Row],[Personnel number]]&lt;&gt;"",TimeSpend[[#This Row],[Date]]&lt;&gt;""),Utilization!$J$2,"")</f>
        <v/>
      </c>
      <c r="M2165" t="str">
        <f>IF(AND(TimeSpend[[#This Row],[Personnel number]]&lt;&gt;"",TimeSpend[[#This Row],[Date]]&lt;&gt;""),TimeSpend[[#This Row],[Employee Name]],"")</f>
        <v/>
      </c>
      <c r="N2165" t="str">
        <f t="shared" si="66"/>
        <v/>
      </c>
      <c r="O2165" t="str">
        <f t="shared" si="67"/>
        <v/>
      </c>
      <c r="P2165" t="str">
        <f>IF(D2165&lt;&gt;"",VLOOKUP(D2165,Projects!B:C,2,0),"")</f>
        <v/>
      </c>
    </row>
    <row r="2166" spans="1:16" x14ac:dyDescent="0.25">
      <c r="A2166" t="str">
        <f>UPPER(IF(AND(TimeSpend[[#This Row],[Personnel number]]&lt;&gt;"",TimeSpend[[#This Row],[Date]]&lt;&gt;""),TimeSpend[[#This Row],[Personnel number]],""))</f>
        <v/>
      </c>
      <c r="B2166" s="85" t="str">
        <f>IF(AND(TimeSpend[[#This Row],[Personnel number]]&lt;&gt;"",TimeSpend[[#This Row],[Date]]&lt;&gt;""),TEXT(TimeSpend[[#This Row],[Date]],"[$-409]yyyyMMdd"),"")</f>
        <v/>
      </c>
      <c r="C2166" s="33" t="str">
        <f>IF(AND(TimeSpend[[#This Row],[Personnel number]]&lt;&gt;"",TimeSpend[[#This Row],[Date]]&lt;&gt;""),SUBSTITUTE(TimeSpend[[#This Row],[Hours]],",","."),"")</f>
        <v/>
      </c>
      <c r="D2166" t="str">
        <f>IF(AND(TimeSpend[[#This Row],[Personnel number]]&lt;&gt;"",TimeSpend[[#This Row],[Date]]&lt;&gt;""),TimeSpend[[#This Row],[Network]],"")</f>
        <v/>
      </c>
      <c r="E2166" t="str">
        <f>IF(AND(TimeSpend[[#This Row],[Personnel number]]&lt;&gt;"",TimeSpend[[#This Row],[Date]]&lt;&gt;""),TimeSpend[[#This Row],[Network Description]],"")</f>
        <v/>
      </c>
      <c r="F2166" t="str">
        <f>IF(AND(TimeSpend[[#This Row],[Personnel number]]&lt;&gt;"",TimeSpend[[#This Row],[Date]]&lt;&gt;""),TimeSpend[[#This Row],[Activity]],"")</f>
        <v/>
      </c>
      <c r="G2166" t="str">
        <f>IF(AND(TimeSpend[[#This Row],[Personnel number]]&lt;&gt;"",TimeSpend[[#This Row],[Date]]&lt;&gt;""),TimeSpend[[#This Row],[Activity description]],"")</f>
        <v/>
      </c>
      <c r="H2166" s="36" t="str">
        <f>IF(AND(TimeSpend[[#This Row],[Personnel number]]&lt;&gt;"",TimeSpend[[#This Row],[Date]]&lt;&gt;""),TimeSpend[[#This Row],[Start Time]],"")</f>
        <v/>
      </c>
      <c r="I2166" s="36" t="str">
        <f>IF(AND(TimeSpend[[#This Row],[Personnel number]]&lt;&gt;"",TimeSpend[[#This Row],[Date]]&lt;&gt;""),TimeSpend[[#This Row],[End Time]],"")</f>
        <v/>
      </c>
      <c r="J2166" t="str">
        <f>IF(AND(TimeSpend[[#This Row],[Personnel number]]&lt;&gt;"",TimeSpend[[#This Row],[Date]]&lt;&gt;""),TimeSpend[[#This Row],[Location]],"")</f>
        <v/>
      </c>
      <c r="K2166" t="str">
        <f>IF(AND(TimeSpend[[#This Row],[Personnel number]]&lt;&gt;"",TimeSpend[[#This Row],[Date]]&lt;&gt;""),TimeSpend[[#This Row],[Task]],"")</f>
        <v/>
      </c>
      <c r="L2166" t="str">
        <f>IF(AND(TimeSpend[[#This Row],[Personnel number]]&lt;&gt;"",TimeSpend[[#This Row],[Date]]&lt;&gt;""),Utilization!$J$2,"")</f>
        <v/>
      </c>
      <c r="M2166" t="str">
        <f>IF(AND(TimeSpend[[#This Row],[Personnel number]]&lt;&gt;"",TimeSpend[[#This Row],[Date]]&lt;&gt;""),TimeSpend[[#This Row],[Employee Name]],"")</f>
        <v/>
      </c>
      <c r="N2166" t="str">
        <f t="shared" si="66"/>
        <v/>
      </c>
      <c r="O2166" t="str">
        <f t="shared" si="67"/>
        <v/>
      </c>
      <c r="P2166" t="str">
        <f>IF(D2166&lt;&gt;"",VLOOKUP(D2166,Projects!B:C,2,0),"")</f>
        <v/>
      </c>
    </row>
    <row r="2167" spans="1:16" x14ac:dyDescent="0.25">
      <c r="A2167" t="str">
        <f>UPPER(IF(AND(TimeSpend[[#This Row],[Personnel number]]&lt;&gt;"",TimeSpend[[#This Row],[Date]]&lt;&gt;""),TimeSpend[[#This Row],[Personnel number]],""))</f>
        <v/>
      </c>
      <c r="B2167" s="85" t="str">
        <f>IF(AND(TimeSpend[[#This Row],[Personnel number]]&lt;&gt;"",TimeSpend[[#This Row],[Date]]&lt;&gt;""),TEXT(TimeSpend[[#This Row],[Date]],"[$-409]yyyyMMdd"),"")</f>
        <v/>
      </c>
      <c r="C2167" s="33" t="str">
        <f>IF(AND(TimeSpend[[#This Row],[Personnel number]]&lt;&gt;"",TimeSpend[[#This Row],[Date]]&lt;&gt;""),SUBSTITUTE(TimeSpend[[#This Row],[Hours]],",","."),"")</f>
        <v/>
      </c>
      <c r="D2167" t="str">
        <f>IF(AND(TimeSpend[[#This Row],[Personnel number]]&lt;&gt;"",TimeSpend[[#This Row],[Date]]&lt;&gt;""),TimeSpend[[#This Row],[Network]],"")</f>
        <v/>
      </c>
      <c r="E2167" t="str">
        <f>IF(AND(TimeSpend[[#This Row],[Personnel number]]&lt;&gt;"",TimeSpend[[#This Row],[Date]]&lt;&gt;""),TimeSpend[[#This Row],[Network Description]],"")</f>
        <v/>
      </c>
      <c r="F2167" t="str">
        <f>IF(AND(TimeSpend[[#This Row],[Personnel number]]&lt;&gt;"",TimeSpend[[#This Row],[Date]]&lt;&gt;""),TimeSpend[[#This Row],[Activity]],"")</f>
        <v/>
      </c>
      <c r="G2167" t="str">
        <f>IF(AND(TimeSpend[[#This Row],[Personnel number]]&lt;&gt;"",TimeSpend[[#This Row],[Date]]&lt;&gt;""),TimeSpend[[#This Row],[Activity description]],"")</f>
        <v/>
      </c>
      <c r="H2167" s="36" t="str">
        <f>IF(AND(TimeSpend[[#This Row],[Personnel number]]&lt;&gt;"",TimeSpend[[#This Row],[Date]]&lt;&gt;""),TimeSpend[[#This Row],[Start Time]],"")</f>
        <v/>
      </c>
      <c r="I2167" s="36" t="str">
        <f>IF(AND(TimeSpend[[#This Row],[Personnel number]]&lt;&gt;"",TimeSpend[[#This Row],[Date]]&lt;&gt;""),TimeSpend[[#This Row],[End Time]],"")</f>
        <v/>
      </c>
      <c r="J2167" t="str">
        <f>IF(AND(TimeSpend[[#This Row],[Personnel number]]&lt;&gt;"",TimeSpend[[#This Row],[Date]]&lt;&gt;""),TimeSpend[[#This Row],[Location]],"")</f>
        <v/>
      </c>
      <c r="K2167" t="str">
        <f>IF(AND(TimeSpend[[#This Row],[Personnel number]]&lt;&gt;"",TimeSpend[[#This Row],[Date]]&lt;&gt;""),TimeSpend[[#This Row],[Task]],"")</f>
        <v/>
      </c>
      <c r="L2167" t="str">
        <f>IF(AND(TimeSpend[[#This Row],[Personnel number]]&lt;&gt;"",TimeSpend[[#This Row],[Date]]&lt;&gt;""),Utilization!$J$2,"")</f>
        <v/>
      </c>
      <c r="M2167" t="str">
        <f>IF(AND(TimeSpend[[#This Row],[Personnel number]]&lt;&gt;"",TimeSpend[[#This Row],[Date]]&lt;&gt;""),TimeSpend[[#This Row],[Employee Name]],"")</f>
        <v/>
      </c>
      <c r="N2167" t="str">
        <f t="shared" si="66"/>
        <v/>
      </c>
      <c r="O2167" t="str">
        <f t="shared" si="67"/>
        <v/>
      </c>
      <c r="P2167" t="str">
        <f>IF(D2167&lt;&gt;"",VLOOKUP(D2167,Projects!B:C,2,0),"")</f>
        <v/>
      </c>
    </row>
    <row r="2168" spans="1:16" x14ac:dyDescent="0.25">
      <c r="A2168" t="str">
        <f>UPPER(IF(AND(TimeSpend[[#This Row],[Personnel number]]&lt;&gt;"",TimeSpend[[#This Row],[Date]]&lt;&gt;""),TimeSpend[[#This Row],[Personnel number]],""))</f>
        <v/>
      </c>
      <c r="B2168" s="85" t="str">
        <f>IF(AND(TimeSpend[[#This Row],[Personnel number]]&lt;&gt;"",TimeSpend[[#This Row],[Date]]&lt;&gt;""),TEXT(TimeSpend[[#This Row],[Date]],"[$-409]yyyyMMdd"),"")</f>
        <v/>
      </c>
      <c r="C2168" s="33" t="str">
        <f>IF(AND(TimeSpend[[#This Row],[Personnel number]]&lt;&gt;"",TimeSpend[[#This Row],[Date]]&lt;&gt;""),SUBSTITUTE(TimeSpend[[#This Row],[Hours]],",","."),"")</f>
        <v/>
      </c>
      <c r="D2168" t="str">
        <f>IF(AND(TimeSpend[[#This Row],[Personnel number]]&lt;&gt;"",TimeSpend[[#This Row],[Date]]&lt;&gt;""),TimeSpend[[#This Row],[Network]],"")</f>
        <v/>
      </c>
      <c r="E2168" t="str">
        <f>IF(AND(TimeSpend[[#This Row],[Personnel number]]&lt;&gt;"",TimeSpend[[#This Row],[Date]]&lt;&gt;""),TimeSpend[[#This Row],[Network Description]],"")</f>
        <v/>
      </c>
      <c r="F2168" t="str">
        <f>IF(AND(TimeSpend[[#This Row],[Personnel number]]&lt;&gt;"",TimeSpend[[#This Row],[Date]]&lt;&gt;""),TimeSpend[[#This Row],[Activity]],"")</f>
        <v/>
      </c>
      <c r="G2168" t="str">
        <f>IF(AND(TimeSpend[[#This Row],[Personnel number]]&lt;&gt;"",TimeSpend[[#This Row],[Date]]&lt;&gt;""),TimeSpend[[#This Row],[Activity description]],"")</f>
        <v/>
      </c>
      <c r="H2168" s="36" t="str">
        <f>IF(AND(TimeSpend[[#This Row],[Personnel number]]&lt;&gt;"",TimeSpend[[#This Row],[Date]]&lt;&gt;""),TimeSpend[[#This Row],[Start Time]],"")</f>
        <v/>
      </c>
      <c r="I2168" s="36" t="str">
        <f>IF(AND(TimeSpend[[#This Row],[Personnel number]]&lt;&gt;"",TimeSpend[[#This Row],[Date]]&lt;&gt;""),TimeSpend[[#This Row],[End Time]],"")</f>
        <v/>
      </c>
      <c r="J2168" t="str">
        <f>IF(AND(TimeSpend[[#This Row],[Personnel number]]&lt;&gt;"",TimeSpend[[#This Row],[Date]]&lt;&gt;""),TimeSpend[[#This Row],[Location]],"")</f>
        <v/>
      </c>
      <c r="K2168" t="str">
        <f>IF(AND(TimeSpend[[#This Row],[Personnel number]]&lt;&gt;"",TimeSpend[[#This Row],[Date]]&lt;&gt;""),TimeSpend[[#This Row],[Task]],"")</f>
        <v/>
      </c>
      <c r="L2168" t="str">
        <f>IF(AND(TimeSpend[[#This Row],[Personnel number]]&lt;&gt;"",TimeSpend[[#This Row],[Date]]&lt;&gt;""),Utilization!$J$2,"")</f>
        <v/>
      </c>
      <c r="M2168" t="str">
        <f>IF(AND(TimeSpend[[#This Row],[Personnel number]]&lt;&gt;"",TimeSpend[[#This Row],[Date]]&lt;&gt;""),TimeSpend[[#This Row],[Employee Name]],"")</f>
        <v/>
      </c>
      <c r="N2168" t="str">
        <f t="shared" si="66"/>
        <v/>
      </c>
      <c r="O2168" t="str">
        <f t="shared" si="67"/>
        <v/>
      </c>
      <c r="P2168" t="str">
        <f>IF(D2168&lt;&gt;"",VLOOKUP(D2168,Projects!B:C,2,0),"")</f>
        <v/>
      </c>
    </row>
    <row r="2169" spans="1:16" x14ac:dyDescent="0.25">
      <c r="A2169" t="str">
        <f>UPPER(IF(AND(TimeSpend[[#This Row],[Personnel number]]&lt;&gt;"",TimeSpend[[#This Row],[Date]]&lt;&gt;""),TimeSpend[[#This Row],[Personnel number]],""))</f>
        <v/>
      </c>
      <c r="B2169" s="85" t="str">
        <f>IF(AND(TimeSpend[[#This Row],[Personnel number]]&lt;&gt;"",TimeSpend[[#This Row],[Date]]&lt;&gt;""),TEXT(TimeSpend[[#This Row],[Date]],"[$-409]yyyyMMdd"),"")</f>
        <v/>
      </c>
      <c r="C2169" s="33" t="str">
        <f>IF(AND(TimeSpend[[#This Row],[Personnel number]]&lt;&gt;"",TimeSpend[[#This Row],[Date]]&lt;&gt;""),SUBSTITUTE(TimeSpend[[#This Row],[Hours]],",","."),"")</f>
        <v/>
      </c>
      <c r="D2169" t="str">
        <f>IF(AND(TimeSpend[[#This Row],[Personnel number]]&lt;&gt;"",TimeSpend[[#This Row],[Date]]&lt;&gt;""),TimeSpend[[#This Row],[Network]],"")</f>
        <v/>
      </c>
      <c r="E2169" t="str">
        <f>IF(AND(TimeSpend[[#This Row],[Personnel number]]&lt;&gt;"",TimeSpend[[#This Row],[Date]]&lt;&gt;""),TimeSpend[[#This Row],[Network Description]],"")</f>
        <v/>
      </c>
      <c r="F2169" t="str">
        <f>IF(AND(TimeSpend[[#This Row],[Personnel number]]&lt;&gt;"",TimeSpend[[#This Row],[Date]]&lt;&gt;""),TimeSpend[[#This Row],[Activity]],"")</f>
        <v/>
      </c>
      <c r="G2169" t="str">
        <f>IF(AND(TimeSpend[[#This Row],[Personnel number]]&lt;&gt;"",TimeSpend[[#This Row],[Date]]&lt;&gt;""),TimeSpend[[#This Row],[Activity description]],"")</f>
        <v/>
      </c>
      <c r="H2169" s="36" t="str">
        <f>IF(AND(TimeSpend[[#This Row],[Personnel number]]&lt;&gt;"",TimeSpend[[#This Row],[Date]]&lt;&gt;""),TimeSpend[[#This Row],[Start Time]],"")</f>
        <v/>
      </c>
      <c r="I2169" s="36" t="str">
        <f>IF(AND(TimeSpend[[#This Row],[Personnel number]]&lt;&gt;"",TimeSpend[[#This Row],[Date]]&lt;&gt;""),TimeSpend[[#This Row],[End Time]],"")</f>
        <v/>
      </c>
      <c r="J2169" t="str">
        <f>IF(AND(TimeSpend[[#This Row],[Personnel number]]&lt;&gt;"",TimeSpend[[#This Row],[Date]]&lt;&gt;""),TimeSpend[[#This Row],[Location]],"")</f>
        <v/>
      </c>
      <c r="K2169" t="str">
        <f>IF(AND(TimeSpend[[#This Row],[Personnel number]]&lt;&gt;"",TimeSpend[[#This Row],[Date]]&lt;&gt;""),TimeSpend[[#This Row],[Task]],"")</f>
        <v/>
      </c>
      <c r="L2169" t="str">
        <f>IF(AND(TimeSpend[[#This Row],[Personnel number]]&lt;&gt;"",TimeSpend[[#This Row],[Date]]&lt;&gt;""),Utilization!$J$2,"")</f>
        <v/>
      </c>
      <c r="M2169" t="str">
        <f>IF(AND(TimeSpend[[#This Row],[Personnel number]]&lt;&gt;"",TimeSpend[[#This Row],[Date]]&lt;&gt;""),TimeSpend[[#This Row],[Employee Name]],"")</f>
        <v/>
      </c>
      <c r="N2169" t="str">
        <f t="shared" ref="N2169:N2232" si="68">IF(A2169&lt;&gt;"",ROW(A2169)-1,"")</f>
        <v/>
      </c>
      <c r="O2169" t="str">
        <f t="shared" ref="O2169:O2232" si="69">IF(A2169&lt;&gt;"",L2169&amp;"-"&amp;N2169,"")</f>
        <v/>
      </c>
      <c r="P2169" t="str">
        <f>IF(D2169&lt;&gt;"",VLOOKUP(D2169,Projects!B:C,2,0),"")</f>
        <v/>
      </c>
    </row>
    <row r="2170" spans="1:16" x14ac:dyDescent="0.25">
      <c r="A2170" t="str">
        <f>UPPER(IF(AND(TimeSpend[[#This Row],[Personnel number]]&lt;&gt;"",TimeSpend[[#This Row],[Date]]&lt;&gt;""),TimeSpend[[#This Row],[Personnel number]],""))</f>
        <v/>
      </c>
      <c r="B2170" s="85" t="str">
        <f>IF(AND(TimeSpend[[#This Row],[Personnel number]]&lt;&gt;"",TimeSpend[[#This Row],[Date]]&lt;&gt;""),TEXT(TimeSpend[[#This Row],[Date]],"[$-409]yyyyMMdd"),"")</f>
        <v/>
      </c>
      <c r="C2170" s="33" t="str">
        <f>IF(AND(TimeSpend[[#This Row],[Personnel number]]&lt;&gt;"",TimeSpend[[#This Row],[Date]]&lt;&gt;""),SUBSTITUTE(TimeSpend[[#This Row],[Hours]],",","."),"")</f>
        <v/>
      </c>
      <c r="D2170" t="str">
        <f>IF(AND(TimeSpend[[#This Row],[Personnel number]]&lt;&gt;"",TimeSpend[[#This Row],[Date]]&lt;&gt;""),TimeSpend[[#This Row],[Network]],"")</f>
        <v/>
      </c>
      <c r="E2170" t="str">
        <f>IF(AND(TimeSpend[[#This Row],[Personnel number]]&lt;&gt;"",TimeSpend[[#This Row],[Date]]&lt;&gt;""),TimeSpend[[#This Row],[Network Description]],"")</f>
        <v/>
      </c>
      <c r="F2170" t="str">
        <f>IF(AND(TimeSpend[[#This Row],[Personnel number]]&lt;&gt;"",TimeSpend[[#This Row],[Date]]&lt;&gt;""),TimeSpend[[#This Row],[Activity]],"")</f>
        <v/>
      </c>
      <c r="G2170" t="str">
        <f>IF(AND(TimeSpend[[#This Row],[Personnel number]]&lt;&gt;"",TimeSpend[[#This Row],[Date]]&lt;&gt;""),TimeSpend[[#This Row],[Activity description]],"")</f>
        <v/>
      </c>
      <c r="H2170" s="36" t="str">
        <f>IF(AND(TimeSpend[[#This Row],[Personnel number]]&lt;&gt;"",TimeSpend[[#This Row],[Date]]&lt;&gt;""),TimeSpend[[#This Row],[Start Time]],"")</f>
        <v/>
      </c>
      <c r="I2170" s="36" t="str">
        <f>IF(AND(TimeSpend[[#This Row],[Personnel number]]&lt;&gt;"",TimeSpend[[#This Row],[Date]]&lt;&gt;""),TimeSpend[[#This Row],[End Time]],"")</f>
        <v/>
      </c>
      <c r="J2170" t="str">
        <f>IF(AND(TimeSpend[[#This Row],[Personnel number]]&lt;&gt;"",TimeSpend[[#This Row],[Date]]&lt;&gt;""),TimeSpend[[#This Row],[Location]],"")</f>
        <v/>
      </c>
      <c r="K2170" t="str">
        <f>IF(AND(TimeSpend[[#This Row],[Personnel number]]&lt;&gt;"",TimeSpend[[#This Row],[Date]]&lt;&gt;""),TimeSpend[[#This Row],[Task]],"")</f>
        <v/>
      </c>
      <c r="L2170" t="str">
        <f>IF(AND(TimeSpend[[#This Row],[Personnel number]]&lt;&gt;"",TimeSpend[[#This Row],[Date]]&lt;&gt;""),Utilization!$J$2,"")</f>
        <v/>
      </c>
      <c r="M2170" t="str">
        <f>IF(AND(TimeSpend[[#This Row],[Personnel number]]&lt;&gt;"",TimeSpend[[#This Row],[Date]]&lt;&gt;""),TimeSpend[[#This Row],[Employee Name]],"")</f>
        <v/>
      </c>
      <c r="N2170" t="str">
        <f t="shared" si="68"/>
        <v/>
      </c>
      <c r="O2170" t="str">
        <f t="shared" si="69"/>
        <v/>
      </c>
      <c r="P2170" t="str">
        <f>IF(D2170&lt;&gt;"",VLOOKUP(D2170,Projects!B:C,2,0),"")</f>
        <v/>
      </c>
    </row>
    <row r="2171" spans="1:16" x14ac:dyDescent="0.25">
      <c r="A2171" t="str">
        <f>UPPER(IF(AND(TimeSpend[[#This Row],[Personnel number]]&lt;&gt;"",TimeSpend[[#This Row],[Date]]&lt;&gt;""),TimeSpend[[#This Row],[Personnel number]],""))</f>
        <v/>
      </c>
      <c r="B2171" s="85" t="str">
        <f>IF(AND(TimeSpend[[#This Row],[Personnel number]]&lt;&gt;"",TimeSpend[[#This Row],[Date]]&lt;&gt;""),TEXT(TimeSpend[[#This Row],[Date]],"[$-409]yyyyMMdd"),"")</f>
        <v/>
      </c>
      <c r="C2171" s="33" t="str">
        <f>IF(AND(TimeSpend[[#This Row],[Personnel number]]&lt;&gt;"",TimeSpend[[#This Row],[Date]]&lt;&gt;""),SUBSTITUTE(TimeSpend[[#This Row],[Hours]],",","."),"")</f>
        <v/>
      </c>
      <c r="D2171" t="str">
        <f>IF(AND(TimeSpend[[#This Row],[Personnel number]]&lt;&gt;"",TimeSpend[[#This Row],[Date]]&lt;&gt;""),TimeSpend[[#This Row],[Network]],"")</f>
        <v/>
      </c>
      <c r="E2171" t="str">
        <f>IF(AND(TimeSpend[[#This Row],[Personnel number]]&lt;&gt;"",TimeSpend[[#This Row],[Date]]&lt;&gt;""),TimeSpend[[#This Row],[Network Description]],"")</f>
        <v/>
      </c>
      <c r="F2171" t="str">
        <f>IF(AND(TimeSpend[[#This Row],[Personnel number]]&lt;&gt;"",TimeSpend[[#This Row],[Date]]&lt;&gt;""),TimeSpend[[#This Row],[Activity]],"")</f>
        <v/>
      </c>
      <c r="G2171" t="str">
        <f>IF(AND(TimeSpend[[#This Row],[Personnel number]]&lt;&gt;"",TimeSpend[[#This Row],[Date]]&lt;&gt;""),TimeSpend[[#This Row],[Activity description]],"")</f>
        <v/>
      </c>
      <c r="H2171" s="36" t="str">
        <f>IF(AND(TimeSpend[[#This Row],[Personnel number]]&lt;&gt;"",TimeSpend[[#This Row],[Date]]&lt;&gt;""),TimeSpend[[#This Row],[Start Time]],"")</f>
        <v/>
      </c>
      <c r="I2171" s="36" t="str">
        <f>IF(AND(TimeSpend[[#This Row],[Personnel number]]&lt;&gt;"",TimeSpend[[#This Row],[Date]]&lt;&gt;""),TimeSpend[[#This Row],[End Time]],"")</f>
        <v/>
      </c>
      <c r="J2171" t="str">
        <f>IF(AND(TimeSpend[[#This Row],[Personnel number]]&lt;&gt;"",TimeSpend[[#This Row],[Date]]&lt;&gt;""),TimeSpend[[#This Row],[Location]],"")</f>
        <v/>
      </c>
      <c r="K2171" t="str">
        <f>IF(AND(TimeSpend[[#This Row],[Personnel number]]&lt;&gt;"",TimeSpend[[#This Row],[Date]]&lt;&gt;""),TimeSpend[[#This Row],[Task]],"")</f>
        <v/>
      </c>
      <c r="L2171" t="str">
        <f>IF(AND(TimeSpend[[#This Row],[Personnel number]]&lt;&gt;"",TimeSpend[[#This Row],[Date]]&lt;&gt;""),Utilization!$J$2,"")</f>
        <v/>
      </c>
      <c r="M2171" t="str">
        <f>IF(AND(TimeSpend[[#This Row],[Personnel number]]&lt;&gt;"",TimeSpend[[#This Row],[Date]]&lt;&gt;""),TimeSpend[[#This Row],[Employee Name]],"")</f>
        <v/>
      </c>
      <c r="N2171" t="str">
        <f t="shared" si="68"/>
        <v/>
      </c>
      <c r="O2171" t="str">
        <f t="shared" si="69"/>
        <v/>
      </c>
      <c r="P2171" t="str">
        <f>IF(D2171&lt;&gt;"",VLOOKUP(D2171,Projects!B:C,2,0),"")</f>
        <v/>
      </c>
    </row>
    <row r="2172" spans="1:16" x14ac:dyDescent="0.25">
      <c r="A2172" t="str">
        <f>UPPER(IF(AND(TimeSpend[[#This Row],[Personnel number]]&lt;&gt;"",TimeSpend[[#This Row],[Date]]&lt;&gt;""),TimeSpend[[#This Row],[Personnel number]],""))</f>
        <v/>
      </c>
      <c r="B2172" s="85" t="str">
        <f>IF(AND(TimeSpend[[#This Row],[Personnel number]]&lt;&gt;"",TimeSpend[[#This Row],[Date]]&lt;&gt;""),TEXT(TimeSpend[[#This Row],[Date]],"[$-409]yyyyMMdd"),"")</f>
        <v/>
      </c>
      <c r="C2172" s="33" t="str">
        <f>IF(AND(TimeSpend[[#This Row],[Personnel number]]&lt;&gt;"",TimeSpend[[#This Row],[Date]]&lt;&gt;""),SUBSTITUTE(TimeSpend[[#This Row],[Hours]],",","."),"")</f>
        <v/>
      </c>
      <c r="D2172" t="str">
        <f>IF(AND(TimeSpend[[#This Row],[Personnel number]]&lt;&gt;"",TimeSpend[[#This Row],[Date]]&lt;&gt;""),TimeSpend[[#This Row],[Network]],"")</f>
        <v/>
      </c>
      <c r="E2172" t="str">
        <f>IF(AND(TimeSpend[[#This Row],[Personnel number]]&lt;&gt;"",TimeSpend[[#This Row],[Date]]&lt;&gt;""),TimeSpend[[#This Row],[Network Description]],"")</f>
        <v/>
      </c>
      <c r="F2172" t="str">
        <f>IF(AND(TimeSpend[[#This Row],[Personnel number]]&lt;&gt;"",TimeSpend[[#This Row],[Date]]&lt;&gt;""),TimeSpend[[#This Row],[Activity]],"")</f>
        <v/>
      </c>
      <c r="G2172" t="str">
        <f>IF(AND(TimeSpend[[#This Row],[Personnel number]]&lt;&gt;"",TimeSpend[[#This Row],[Date]]&lt;&gt;""),TimeSpend[[#This Row],[Activity description]],"")</f>
        <v/>
      </c>
      <c r="H2172" s="36" t="str">
        <f>IF(AND(TimeSpend[[#This Row],[Personnel number]]&lt;&gt;"",TimeSpend[[#This Row],[Date]]&lt;&gt;""),TimeSpend[[#This Row],[Start Time]],"")</f>
        <v/>
      </c>
      <c r="I2172" s="36" t="str">
        <f>IF(AND(TimeSpend[[#This Row],[Personnel number]]&lt;&gt;"",TimeSpend[[#This Row],[Date]]&lt;&gt;""),TimeSpend[[#This Row],[End Time]],"")</f>
        <v/>
      </c>
      <c r="J2172" t="str">
        <f>IF(AND(TimeSpend[[#This Row],[Personnel number]]&lt;&gt;"",TimeSpend[[#This Row],[Date]]&lt;&gt;""),TimeSpend[[#This Row],[Location]],"")</f>
        <v/>
      </c>
      <c r="K2172" t="str">
        <f>IF(AND(TimeSpend[[#This Row],[Personnel number]]&lt;&gt;"",TimeSpend[[#This Row],[Date]]&lt;&gt;""),TimeSpend[[#This Row],[Task]],"")</f>
        <v/>
      </c>
      <c r="L2172" t="str">
        <f>IF(AND(TimeSpend[[#This Row],[Personnel number]]&lt;&gt;"",TimeSpend[[#This Row],[Date]]&lt;&gt;""),Utilization!$J$2,"")</f>
        <v/>
      </c>
      <c r="M2172" t="str">
        <f>IF(AND(TimeSpend[[#This Row],[Personnel number]]&lt;&gt;"",TimeSpend[[#This Row],[Date]]&lt;&gt;""),TimeSpend[[#This Row],[Employee Name]],"")</f>
        <v/>
      </c>
      <c r="N2172" t="str">
        <f t="shared" si="68"/>
        <v/>
      </c>
      <c r="O2172" t="str">
        <f t="shared" si="69"/>
        <v/>
      </c>
      <c r="P2172" t="str">
        <f>IF(D2172&lt;&gt;"",VLOOKUP(D2172,Projects!B:C,2,0),"")</f>
        <v/>
      </c>
    </row>
    <row r="2173" spans="1:16" x14ac:dyDescent="0.25">
      <c r="A2173" t="str">
        <f>UPPER(IF(AND(TimeSpend[[#This Row],[Personnel number]]&lt;&gt;"",TimeSpend[[#This Row],[Date]]&lt;&gt;""),TimeSpend[[#This Row],[Personnel number]],""))</f>
        <v/>
      </c>
      <c r="B2173" s="85" t="str">
        <f>IF(AND(TimeSpend[[#This Row],[Personnel number]]&lt;&gt;"",TimeSpend[[#This Row],[Date]]&lt;&gt;""),TEXT(TimeSpend[[#This Row],[Date]],"[$-409]yyyyMMdd"),"")</f>
        <v/>
      </c>
      <c r="C2173" s="33" t="str">
        <f>IF(AND(TimeSpend[[#This Row],[Personnel number]]&lt;&gt;"",TimeSpend[[#This Row],[Date]]&lt;&gt;""),SUBSTITUTE(TimeSpend[[#This Row],[Hours]],",","."),"")</f>
        <v/>
      </c>
      <c r="D2173" t="str">
        <f>IF(AND(TimeSpend[[#This Row],[Personnel number]]&lt;&gt;"",TimeSpend[[#This Row],[Date]]&lt;&gt;""),TimeSpend[[#This Row],[Network]],"")</f>
        <v/>
      </c>
      <c r="E2173" t="str">
        <f>IF(AND(TimeSpend[[#This Row],[Personnel number]]&lt;&gt;"",TimeSpend[[#This Row],[Date]]&lt;&gt;""),TimeSpend[[#This Row],[Network Description]],"")</f>
        <v/>
      </c>
      <c r="F2173" t="str">
        <f>IF(AND(TimeSpend[[#This Row],[Personnel number]]&lt;&gt;"",TimeSpend[[#This Row],[Date]]&lt;&gt;""),TimeSpend[[#This Row],[Activity]],"")</f>
        <v/>
      </c>
      <c r="G2173" t="str">
        <f>IF(AND(TimeSpend[[#This Row],[Personnel number]]&lt;&gt;"",TimeSpend[[#This Row],[Date]]&lt;&gt;""),TimeSpend[[#This Row],[Activity description]],"")</f>
        <v/>
      </c>
      <c r="H2173" s="36" t="str">
        <f>IF(AND(TimeSpend[[#This Row],[Personnel number]]&lt;&gt;"",TimeSpend[[#This Row],[Date]]&lt;&gt;""),TimeSpend[[#This Row],[Start Time]],"")</f>
        <v/>
      </c>
      <c r="I2173" s="36" t="str">
        <f>IF(AND(TimeSpend[[#This Row],[Personnel number]]&lt;&gt;"",TimeSpend[[#This Row],[Date]]&lt;&gt;""),TimeSpend[[#This Row],[End Time]],"")</f>
        <v/>
      </c>
      <c r="J2173" t="str">
        <f>IF(AND(TimeSpend[[#This Row],[Personnel number]]&lt;&gt;"",TimeSpend[[#This Row],[Date]]&lt;&gt;""),TimeSpend[[#This Row],[Location]],"")</f>
        <v/>
      </c>
      <c r="K2173" t="str">
        <f>IF(AND(TimeSpend[[#This Row],[Personnel number]]&lt;&gt;"",TimeSpend[[#This Row],[Date]]&lt;&gt;""),TimeSpend[[#This Row],[Task]],"")</f>
        <v/>
      </c>
      <c r="L2173" t="str">
        <f>IF(AND(TimeSpend[[#This Row],[Personnel number]]&lt;&gt;"",TimeSpend[[#This Row],[Date]]&lt;&gt;""),Utilization!$J$2,"")</f>
        <v/>
      </c>
      <c r="M2173" t="str">
        <f>IF(AND(TimeSpend[[#This Row],[Personnel number]]&lt;&gt;"",TimeSpend[[#This Row],[Date]]&lt;&gt;""),TimeSpend[[#This Row],[Employee Name]],"")</f>
        <v/>
      </c>
      <c r="N2173" t="str">
        <f t="shared" si="68"/>
        <v/>
      </c>
      <c r="O2173" t="str">
        <f t="shared" si="69"/>
        <v/>
      </c>
      <c r="P2173" t="str">
        <f>IF(D2173&lt;&gt;"",VLOOKUP(D2173,Projects!B:C,2,0),"")</f>
        <v/>
      </c>
    </row>
    <row r="2174" spans="1:16" x14ac:dyDescent="0.25">
      <c r="A2174" t="str">
        <f>UPPER(IF(AND(TimeSpend[[#This Row],[Personnel number]]&lt;&gt;"",TimeSpend[[#This Row],[Date]]&lt;&gt;""),TimeSpend[[#This Row],[Personnel number]],""))</f>
        <v/>
      </c>
      <c r="B2174" s="85" t="str">
        <f>IF(AND(TimeSpend[[#This Row],[Personnel number]]&lt;&gt;"",TimeSpend[[#This Row],[Date]]&lt;&gt;""),TEXT(TimeSpend[[#This Row],[Date]],"[$-409]yyyyMMdd"),"")</f>
        <v/>
      </c>
      <c r="C2174" s="33" t="str">
        <f>IF(AND(TimeSpend[[#This Row],[Personnel number]]&lt;&gt;"",TimeSpend[[#This Row],[Date]]&lt;&gt;""),SUBSTITUTE(TimeSpend[[#This Row],[Hours]],",","."),"")</f>
        <v/>
      </c>
      <c r="D2174" t="str">
        <f>IF(AND(TimeSpend[[#This Row],[Personnel number]]&lt;&gt;"",TimeSpend[[#This Row],[Date]]&lt;&gt;""),TimeSpend[[#This Row],[Network]],"")</f>
        <v/>
      </c>
      <c r="E2174" t="str">
        <f>IF(AND(TimeSpend[[#This Row],[Personnel number]]&lt;&gt;"",TimeSpend[[#This Row],[Date]]&lt;&gt;""),TimeSpend[[#This Row],[Network Description]],"")</f>
        <v/>
      </c>
      <c r="F2174" t="str">
        <f>IF(AND(TimeSpend[[#This Row],[Personnel number]]&lt;&gt;"",TimeSpend[[#This Row],[Date]]&lt;&gt;""),TimeSpend[[#This Row],[Activity]],"")</f>
        <v/>
      </c>
      <c r="G2174" t="str">
        <f>IF(AND(TimeSpend[[#This Row],[Personnel number]]&lt;&gt;"",TimeSpend[[#This Row],[Date]]&lt;&gt;""),TimeSpend[[#This Row],[Activity description]],"")</f>
        <v/>
      </c>
      <c r="H2174" s="36" t="str">
        <f>IF(AND(TimeSpend[[#This Row],[Personnel number]]&lt;&gt;"",TimeSpend[[#This Row],[Date]]&lt;&gt;""),TimeSpend[[#This Row],[Start Time]],"")</f>
        <v/>
      </c>
      <c r="I2174" s="36" t="str">
        <f>IF(AND(TimeSpend[[#This Row],[Personnel number]]&lt;&gt;"",TimeSpend[[#This Row],[Date]]&lt;&gt;""),TimeSpend[[#This Row],[End Time]],"")</f>
        <v/>
      </c>
      <c r="J2174" t="str">
        <f>IF(AND(TimeSpend[[#This Row],[Personnel number]]&lt;&gt;"",TimeSpend[[#This Row],[Date]]&lt;&gt;""),TimeSpend[[#This Row],[Location]],"")</f>
        <v/>
      </c>
      <c r="K2174" t="str">
        <f>IF(AND(TimeSpend[[#This Row],[Personnel number]]&lt;&gt;"",TimeSpend[[#This Row],[Date]]&lt;&gt;""),TimeSpend[[#This Row],[Task]],"")</f>
        <v/>
      </c>
      <c r="L2174" t="str">
        <f>IF(AND(TimeSpend[[#This Row],[Personnel number]]&lt;&gt;"",TimeSpend[[#This Row],[Date]]&lt;&gt;""),Utilization!$J$2,"")</f>
        <v/>
      </c>
      <c r="M2174" t="str">
        <f>IF(AND(TimeSpend[[#This Row],[Personnel number]]&lt;&gt;"",TimeSpend[[#This Row],[Date]]&lt;&gt;""),TimeSpend[[#This Row],[Employee Name]],"")</f>
        <v/>
      </c>
      <c r="N2174" t="str">
        <f t="shared" si="68"/>
        <v/>
      </c>
      <c r="O2174" t="str">
        <f t="shared" si="69"/>
        <v/>
      </c>
      <c r="P2174" t="str">
        <f>IF(D2174&lt;&gt;"",VLOOKUP(D2174,Projects!B:C,2,0),"")</f>
        <v/>
      </c>
    </row>
    <row r="2175" spans="1:16" x14ac:dyDescent="0.25">
      <c r="A2175" t="str">
        <f>UPPER(IF(AND(TimeSpend[[#This Row],[Personnel number]]&lt;&gt;"",TimeSpend[[#This Row],[Date]]&lt;&gt;""),TimeSpend[[#This Row],[Personnel number]],""))</f>
        <v/>
      </c>
      <c r="B2175" s="85" t="str">
        <f>IF(AND(TimeSpend[[#This Row],[Personnel number]]&lt;&gt;"",TimeSpend[[#This Row],[Date]]&lt;&gt;""),TEXT(TimeSpend[[#This Row],[Date]],"[$-409]yyyyMMdd"),"")</f>
        <v/>
      </c>
      <c r="C2175" s="33" t="str">
        <f>IF(AND(TimeSpend[[#This Row],[Personnel number]]&lt;&gt;"",TimeSpend[[#This Row],[Date]]&lt;&gt;""),SUBSTITUTE(TimeSpend[[#This Row],[Hours]],",","."),"")</f>
        <v/>
      </c>
      <c r="D2175" t="str">
        <f>IF(AND(TimeSpend[[#This Row],[Personnel number]]&lt;&gt;"",TimeSpend[[#This Row],[Date]]&lt;&gt;""),TimeSpend[[#This Row],[Network]],"")</f>
        <v/>
      </c>
      <c r="E2175" t="str">
        <f>IF(AND(TimeSpend[[#This Row],[Personnel number]]&lt;&gt;"",TimeSpend[[#This Row],[Date]]&lt;&gt;""),TimeSpend[[#This Row],[Network Description]],"")</f>
        <v/>
      </c>
      <c r="F2175" t="str">
        <f>IF(AND(TimeSpend[[#This Row],[Personnel number]]&lt;&gt;"",TimeSpend[[#This Row],[Date]]&lt;&gt;""),TimeSpend[[#This Row],[Activity]],"")</f>
        <v/>
      </c>
      <c r="G2175" t="str">
        <f>IF(AND(TimeSpend[[#This Row],[Personnel number]]&lt;&gt;"",TimeSpend[[#This Row],[Date]]&lt;&gt;""),TimeSpend[[#This Row],[Activity description]],"")</f>
        <v/>
      </c>
      <c r="H2175" s="36" t="str">
        <f>IF(AND(TimeSpend[[#This Row],[Personnel number]]&lt;&gt;"",TimeSpend[[#This Row],[Date]]&lt;&gt;""),TimeSpend[[#This Row],[Start Time]],"")</f>
        <v/>
      </c>
      <c r="I2175" s="36" t="str">
        <f>IF(AND(TimeSpend[[#This Row],[Personnel number]]&lt;&gt;"",TimeSpend[[#This Row],[Date]]&lt;&gt;""),TimeSpend[[#This Row],[End Time]],"")</f>
        <v/>
      </c>
      <c r="J2175" t="str">
        <f>IF(AND(TimeSpend[[#This Row],[Personnel number]]&lt;&gt;"",TimeSpend[[#This Row],[Date]]&lt;&gt;""),TimeSpend[[#This Row],[Location]],"")</f>
        <v/>
      </c>
      <c r="K2175" t="str">
        <f>IF(AND(TimeSpend[[#This Row],[Personnel number]]&lt;&gt;"",TimeSpend[[#This Row],[Date]]&lt;&gt;""),TimeSpend[[#This Row],[Task]],"")</f>
        <v/>
      </c>
      <c r="L2175" t="str">
        <f>IF(AND(TimeSpend[[#This Row],[Personnel number]]&lt;&gt;"",TimeSpend[[#This Row],[Date]]&lt;&gt;""),Utilization!$J$2,"")</f>
        <v/>
      </c>
      <c r="M2175" t="str">
        <f>IF(AND(TimeSpend[[#This Row],[Personnel number]]&lt;&gt;"",TimeSpend[[#This Row],[Date]]&lt;&gt;""),TimeSpend[[#This Row],[Employee Name]],"")</f>
        <v/>
      </c>
      <c r="N2175" t="str">
        <f t="shared" si="68"/>
        <v/>
      </c>
      <c r="O2175" t="str">
        <f t="shared" si="69"/>
        <v/>
      </c>
      <c r="P2175" t="str">
        <f>IF(D2175&lt;&gt;"",VLOOKUP(D2175,Projects!B:C,2,0),"")</f>
        <v/>
      </c>
    </row>
    <row r="2176" spans="1:16" x14ac:dyDescent="0.25">
      <c r="A2176" t="str">
        <f>UPPER(IF(AND(TimeSpend[[#This Row],[Personnel number]]&lt;&gt;"",TimeSpend[[#This Row],[Date]]&lt;&gt;""),TimeSpend[[#This Row],[Personnel number]],""))</f>
        <v/>
      </c>
      <c r="B2176" s="85" t="str">
        <f>IF(AND(TimeSpend[[#This Row],[Personnel number]]&lt;&gt;"",TimeSpend[[#This Row],[Date]]&lt;&gt;""),TEXT(TimeSpend[[#This Row],[Date]],"[$-409]yyyyMMdd"),"")</f>
        <v/>
      </c>
      <c r="C2176" s="33" t="str">
        <f>IF(AND(TimeSpend[[#This Row],[Personnel number]]&lt;&gt;"",TimeSpend[[#This Row],[Date]]&lt;&gt;""),SUBSTITUTE(TimeSpend[[#This Row],[Hours]],",","."),"")</f>
        <v/>
      </c>
      <c r="D2176" t="str">
        <f>IF(AND(TimeSpend[[#This Row],[Personnel number]]&lt;&gt;"",TimeSpend[[#This Row],[Date]]&lt;&gt;""),TimeSpend[[#This Row],[Network]],"")</f>
        <v/>
      </c>
      <c r="E2176" t="str">
        <f>IF(AND(TimeSpend[[#This Row],[Personnel number]]&lt;&gt;"",TimeSpend[[#This Row],[Date]]&lt;&gt;""),TimeSpend[[#This Row],[Network Description]],"")</f>
        <v/>
      </c>
      <c r="F2176" t="str">
        <f>IF(AND(TimeSpend[[#This Row],[Personnel number]]&lt;&gt;"",TimeSpend[[#This Row],[Date]]&lt;&gt;""),TimeSpend[[#This Row],[Activity]],"")</f>
        <v/>
      </c>
      <c r="G2176" t="str">
        <f>IF(AND(TimeSpend[[#This Row],[Personnel number]]&lt;&gt;"",TimeSpend[[#This Row],[Date]]&lt;&gt;""),TimeSpend[[#This Row],[Activity description]],"")</f>
        <v/>
      </c>
      <c r="H2176" s="36" t="str">
        <f>IF(AND(TimeSpend[[#This Row],[Personnel number]]&lt;&gt;"",TimeSpend[[#This Row],[Date]]&lt;&gt;""),TimeSpend[[#This Row],[Start Time]],"")</f>
        <v/>
      </c>
      <c r="I2176" s="36" t="str">
        <f>IF(AND(TimeSpend[[#This Row],[Personnel number]]&lt;&gt;"",TimeSpend[[#This Row],[Date]]&lt;&gt;""),TimeSpend[[#This Row],[End Time]],"")</f>
        <v/>
      </c>
      <c r="J2176" t="str">
        <f>IF(AND(TimeSpend[[#This Row],[Personnel number]]&lt;&gt;"",TimeSpend[[#This Row],[Date]]&lt;&gt;""),TimeSpend[[#This Row],[Location]],"")</f>
        <v/>
      </c>
      <c r="K2176" t="str">
        <f>IF(AND(TimeSpend[[#This Row],[Personnel number]]&lt;&gt;"",TimeSpend[[#This Row],[Date]]&lt;&gt;""),TimeSpend[[#This Row],[Task]],"")</f>
        <v/>
      </c>
      <c r="L2176" t="str">
        <f>IF(AND(TimeSpend[[#This Row],[Personnel number]]&lt;&gt;"",TimeSpend[[#This Row],[Date]]&lt;&gt;""),Utilization!$J$2,"")</f>
        <v/>
      </c>
      <c r="M2176" t="str">
        <f>IF(AND(TimeSpend[[#This Row],[Personnel number]]&lt;&gt;"",TimeSpend[[#This Row],[Date]]&lt;&gt;""),TimeSpend[[#This Row],[Employee Name]],"")</f>
        <v/>
      </c>
      <c r="N2176" t="str">
        <f t="shared" si="68"/>
        <v/>
      </c>
      <c r="O2176" t="str">
        <f t="shared" si="69"/>
        <v/>
      </c>
      <c r="P2176" t="str">
        <f>IF(D2176&lt;&gt;"",VLOOKUP(D2176,Projects!B:C,2,0),"")</f>
        <v/>
      </c>
    </row>
    <row r="2177" spans="1:16" x14ac:dyDescent="0.25">
      <c r="A2177" t="str">
        <f>UPPER(IF(AND(TimeSpend[[#This Row],[Personnel number]]&lt;&gt;"",TimeSpend[[#This Row],[Date]]&lt;&gt;""),TimeSpend[[#This Row],[Personnel number]],""))</f>
        <v/>
      </c>
      <c r="B2177" s="85" t="str">
        <f>IF(AND(TimeSpend[[#This Row],[Personnel number]]&lt;&gt;"",TimeSpend[[#This Row],[Date]]&lt;&gt;""),TEXT(TimeSpend[[#This Row],[Date]],"[$-409]yyyyMMdd"),"")</f>
        <v/>
      </c>
      <c r="C2177" s="33" t="str">
        <f>IF(AND(TimeSpend[[#This Row],[Personnel number]]&lt;&gt;"",TimeSpend[[#This Row],[Date]]&lt;&gt;""),SUBSTITUTE(TimeSpend[[#This Row],[Hours]],",","."),"")</f>
        <v/>
      </c>
      <c r="D2177" t="str">
        <f>IF(AND(TimeSpend[[#This Row],[Personnel number]]&lt;&gt;"",TimeSpend[[#This Row],[Date]]&lt;&gt;""),TimeSpend[[#This Row],[Network]],"")</f>
        <v/>
      </c>
      <c r="E2177" t="str">
        <f>IF(AND(TimeSpend[[#This Row],[Personnel number]]&lt;&gt;"",TimeSpend[[#This Row],[Date]]&lt;&gt;""),TimeSpend[[#This Row],[Network Description]],"")</f>
        <v/>
      </c>
      <c r="F2177" t="str">
        <f>IF(AND(TimeSpend[[#This Row],[Personnel number]]&lt;&gt;"",TimeSpend[[#This Row],[Date]]&lt;&gt;""),TimeSpend[[#This Row],[Activity]],"")</f>
        <v/>
      </c>
      <c r="G2177" t="str">
        <f>IF(AND(TimeSpend[[#This Row],[Personnel number]]&lt;&gt;"",TimeSpend[[#This Row],[Date]]&lt;&gt;""),TimeSpend[[#This Row],[Activity description]],"")</f>
        <v/>
      </c>
      <c r="H2177" s="36" t="str">
        <f>IF(AND(TimeSpend[[#This Row],[Personnel number]]&lt;&gt;"",TimeSpend[[#This Row],[Date]]&lt;&gt;""),TimeSpend[[#This Row],[Start Time]],"")</f>
        <v/>
      </c>
      <c r="I2177" s="36" t="str">
        <f>IF(AND(TimeSpend[[#This Row],[Personnel number]]&lt;&gt;"",TimeSpend[[#This Row],[Date]]&lt;&gt;""),TimeSpend[[#This Row],[End Time]],"")</f>
        <v/>
      </c>
      <c r="J2177" t="str">
        <f>IF(AND(TimeSpend[[#This Row],[Personnel number]]&lt;&gt;"",TimeSpend[[#This Row],[Date]]&lt;&gt;""),TimeSpend[[#This Row],[Location]],"")</f>
        <v/>
      </c>
      <c r="K2177" t="str">
        <f>IF(AND(TimeSpend[[#This Row],[Personnel number]]&lt;&gt;"",TimeSpend[[#This Row],[Date]]&lt;&gt;""),TimeSpend[[#This Row],[Task]],"")</f>
        <v/>
      </c>
      <c r="L2177" t="str">
        <f>IF(AND(TimeSpend[[#This Row],[Personnel number]]&lt;&gt;"",TimeSpend[[#This Row],[Date]]&lt;&gt;""),Utilization!$J$2,"")</f>
        <v/>
      </c>
      <c r="M2177" t="str">
        <f>IF(AND(TimeSpend[[#This Row],[Personnel number]]&lt;&gt;"",TimeSpend[[#This Row],[Date]]&lt;&gt;""),TimeSpend[[#This Row],[Employee Name]],"")</f>
        <v/>
      </c>
      <c r="N2177" t="str">
        <f t="shared" si="68"/>
        <v/>
      </c>
      <c r="O2177" t="str">
        <f t="shared" si="69"/>
        <v/>
      </c>
      <c r="P2177" t="str">
        <f>IF(D2177&lt;&gt;"",VLOOKUP(D2177,Projects!B:C,2,0),"")</f>
        <v/>
      </c>
    </row>
    <row r="2178" spans="1:16" x14ac:dyDescent="0.25">
      <c r="A2178" t="str">
        <f>UPPER(IF(AND(TimeSpend[[#This Row],[Personnel number]]&lt;&gt;"",TimeSpend[[#This Row],[Date]]&lt;&gt;""),TimeSpend[[#This Row],[Personnel number]],""))</f>
        <v/>
      </c>
      <c r="B2178" s="85" t="str">
        <f>IF(AND(TimeSpend[[#This Row],[Personnel number]]&lt;&gt;"",TimeSpend[[#This Row],[Date]]&lt;&gt;""),TEXT(TimeSpend[[#This Row],[Date]],"[$-409]yyyyMMdd"),"")</f>
        <v/>
      </c>
      <c r="C2178" s="33" t="str">
        <f>IF(AND(TimeSpend[[#This Row],[Personnel number]]&lt;&gt;"",TimeSpend[[#This Row],[Date]]&lt;&gt;""),SUBSTITUTE(TimeSpend[[#This Row],[Hours]],",","."),"")</f>
        <v/>
      </c>
      <c r="D2178" t="str">
        <f>IF(AND(TimeSpend[[#This Row],[Personnel number]]&lt;&gt;"",TimeSpend[[#This Row],[Date]]&lt;&gt;""),TimeSpend[[#This Row],[Network]],"")</f>
        <v/>
      </c>
      <c r="E2178" t="str">
        <f>IF(AND(TimeSpend[[#This Row],[Personnel number]]&lt;&gt;"",TimeSpend[[#This Row],[Date]]&lt;&gt;""),TimeSpend[[#This Row],[Network Description]],"")</f>
        <v/>
      </c>
      <c r="F2178" t="str">
        <f>IF(AND(TimeSpend[[#This Row],[Personnel number]]&lt;&gt;"",TimeSpend[[#This Row],[Date]]&lt;&gt;""),TimeSpend[[#This Row],[Activity]],"")</f>
        <v/>
      </c>
      <c r="G2178" t="str">
        <f>IF(AND(TimeSpend[[#This Row],[Personnel number]]&lt;&gt;"",TimeSpend[[#This Row],[Date]]&lt;&gt;""),TimeSpend[[#This Row],[Activity description]],"")</f>
        <v/>
      </c>
      <c r="H2178" s="36" t="str">
        <f>IF(AND(TimeSpend[[#This Row],[Personnel number]]&lt;&gt;"",TimeSpend[[#This Row],[Date]]&lt;&gt;""),TimeSpend[[#This Row],[Start Time]],"")</f>
        <v/>
      </c>
      <c r="I2178" s="36" t="str">
        <f>IF(AND(TimeSpend[[#This Row],[Personnel number]]&lt;&gt;"",TimeSpend[[#This Row],[Date]]&lt;&gt;""),TimeSpend[[#This Row],[End Time]],"")</f>
        <v/>
      </c>
      <c r="J2178" t="str">
        <f>IF(AND(TimeSpend[[#This Row],[Personnel number]]&lt;&gt;"",TimeSpend[[#This Row],[Date]]&lt;&gt;""),TimeSpend[[#This Row],[Location]],"")</f>
        <v/>
      </c>
      <c r="K2178" t="str">
        <f>IF(AND(TimeSpend[[#This Row],[Personnel number]]&lt;&gt;"",TimeSpend[[#This Row],[Date]]&lt;&gt;""),TimeSpend[[#This Row],[Task]],"")</f>
        <v/>
      </c>
      <c r="L2178" t="str">
        <f>IF(AND(TimeSpend[[#This Row],[Personnel number]]&lt;&gt;"",TimeSpend[[#This Row],[Date]]&lt;&gt;""),Utilization!$J$2,"")</f>
        <v/>
      </c>
      <c r="M2178" t="str">
        <f>IF(AND(TimeSpend[[#This Row],[Personnel number]]&lt;&gt;"",TimeSpend[[#This Row],[Date]]&lt;&gt;""),TimeSpend[[#This Row],[Employee Name]],"")</f>
        <v/>
      </c>
      <c r="N2178" t="str">
        <f t="shared" si="68"/>
        <v/>
      </c>
      <c r="O2178" t="str">
        <f t="shared" si="69"/>
        <v/>
      </c>
      <c r="P2178" t="str">
        <f>IF(D2178&lt;&gt;"",VLOOKUP(D2178,Projects!B:C,2,0),"")</f>
        <v/>
      </c>
    </row>
    <row r="2179" spans="1:16" x14ac:dyDescent="0.25">
      <c r="A2179" t="str">
        <f>UPPER(IF(AND(TimeSpend[[#This Row],[Personnel number]]&lt;&gt;"",TimeSpend[[#This Row],[Date]]&lt;&gt;""),TimeSpend[[#This Row],[Personnel number]],""))</f>
        <v/>
      </c>
      <c r="B2179" s="85" t="str">
        <f>IF(AND(TimeSpend[[#This Row],[Personnel number]]&lt;&gt;"",TimeSpend[[#This Row],[Date]]&lt;&gt;""),TEXT(TimeSpend[[#This Row],[Date]],"[$-409]yyyyMMdd"),"")</f>
        <v/>
      </c>
      <c r="C2179" s="33" t="str">
        <f>IF(AND(TimeSpend[[#This Row],[Personnel number]]&lt;&gt;"",TimeSpend[[#This Row],[Date]]&lt;&gt;""),SUBSTITUTE(TimeSpend[[#This Row],[Hours]],",","."),"")</f>
        <v/>
      </c>
      <c r="D2179" t="str">
        <f>IF(AND(TimeSpend[[#This Row],[Personnel number]]&lt;&gt;"",TimeSpend[[#This Row],[Date]]&lt;&gt;""),TimeSpend[[#This Row],[Network]],"")</f>
        <v/>
      </c>
      <c r="E2179" t="str">
        <f>IF(AND(TimeSpend[[#This Row],[Personnel number]]&lt;&gt;"",TimeSpend[[#This Row],[Date]]&lt;&gt;""),TimeSpend[[#This Row],[Network Description]],"")</f>
        <v/>
      </c>
      <c r="F2179" t="str">
        <f>IF(AND(TimeSpend[[#This Row],[Personnel number]]&lt;&gt;"",TimeSpend[[#This Row],[Date]]&lt;&gt;""),TimeSpend[[#This Row],[Activity]],"")</f>
        <v/>
      </c>
      <c r="G2179" t="str">
        <f>IF(AND(TimeSpend[[#This Row],[Personnel number]]&lt;&gt;"",TimeSpend[[#This Row],[Date]]&lt;&gt;""),TimeSpend[[#This Row],[Activity description]],"")</f>
        <v/>
      </c>
      <c r="H2179" s="36" t="str">
        <f>IF(AND(TimeSpend[[#This Row],[Personnel number]]&lt;&gt;"",TimeSpend[[#This Row],[Date]]&lt;&gt;""),TimeSpend[[#This Row],[Start Time]],"")</f>
        <v/>
      </c>
      <c r="I2179" s="36" t="str">
        <f>IF(AND(TimeSpend[[#This Row],[Personnel number]]&lt;&gt;"",TimeSpend[[#This Row],[Date]]&lt;&gt;""),TimeSpend[[#This Row],[End Time]],"")</f>
        <v/>
      </c>
      <c r="J2179" t="str">
        <f>IF(AND(TimeSpend[[#This Row],[Personnel number]]&lt;&gt;"",TimeSpend[[#This Row],[Date]]&lt;&gt;""),TimeSpend[[#This Row],[Location]],"")</f>
        <v/>
      </c>
      <c r="K2179" t="str">
        <f>IF(AND(TimeSpend[[#This Row],[Personnel number]]&lt;&gt;"",TimeSpend[[#This Row],[Date]]&lt;&gt;""),TimeSpend[[#This Row],[Task]],"")</f>
        <v/>
      </c>
      <c r="L2179" t="str">
        <f>IF(AND(TimeSpend[[#This Row],[Personnel number]]&lt;&gt;"",TimeSpend[[#This Row],[Date]]&lt;&gt;""),Utilization!$J$2,"")</f>
        <v/>
      </c>
      <c r="M2179" t="str">
        <f>IF(AND(TimeSpend[[#This Row],[Personnel number]]&lt;&gt;"",TimeSpend[[#This Row],[Date]]&lt;&gt;""),TimeSpend[[#This Row],[Employee Name]],"")</f>
        <v/>
      </c>
      <c r="N2179" t="str">
        <f t="shared" si="68"/>
        <v/>
      </c>
      <c r="O2179" t="str">
        <f t="shared" si="69"/>
        <v/>
      </c>
      <c r="P2179" t="str">
        <f>IF(D2179&lt;&gt;"",VLOOKUP(D2179,Projects!B:C,2,0),"")</f>
        <v/>
      </c>
    </row>
    <row r="2180" spans="1:16" x14ac:dyDescent="0.25">
      <c r="A2180" t="str">
        <f>UPPER(IF(AND(TimeSpend[[#This Row],[Personnel number]]&lt;&gt;"",TimeSpend[[#This Row],[Date]]&lt;&gt;""),TimeSpend[[#This Row],[Personnel number]],""))</f>
        <v/>
      </c>
      <c r="B2180" s="85" t="str">
        <f>IF(AND(TimeSpend[[#This Row],[Personnel number]]&lt;&gt;"",TimeSpend[[#This Row],[Date]]&lt;&gt;""),TEXT(TimeSpend[[#This Row],[Date]],"[$-409]yyyyMMdd"),"")</f>
        <v/>
      </c>
      <c r="C2180" s="33" t="str">
        <f>IF(AND(TimeSpend[[#This Row],[Personnel number]]&lt;&gt;"",TimeSpend[[#This Row],[Date]]&lt;&gt;""),SUBSTITUTE(TimeSpend[[#This Row],[Hours]],",","."),"")</f>
        <v/>
      </c>
      <c r="D2180" t="str">
        <f>IF(AND(TimeSpend[[#This Row],[Personnel number]]&lt;&gt;"",TimeSpend[[#This Row],[Date]]&lt;&gt;""),TimeSpend[[#This Row],[Network]],"")</f>
        <v/>
      </c>
      <c r="E2180" t="str">
        <f>IF(AND(TimeSpend[[#This Row],[Personnel number]]&lt;&gt;"",TimeSpend[[#This Row],[Date]]&lt;&gt;""),TimeSpend[[#This Row],[Network Description]],"")</f>
        <v/>
      </c>
      <c r="F2180" t="str">
        <f>IF(AND(TimeSpend[[#This Row],[Personnel number]]&lt;&gt;"",TimeSpend[[#This Row],[Date]]&lt;&gt;""),TimeSpend[[#This Row],[Activity]],"")</f>
        <v/>
      </c>
      <c r="G2180" t="str">
        <f>IF(AND(TimeSpend[[#This Row],[Personnel number]]&lt;&gt;"",TimeSpend[[#This Row],[Date]]&lt;&gt;""),TimeSpend[[#This Row],[Activity description]],"")</f>
        <v/>
      </c>
      <c r="H2180" s="36" t="str">
        <f>IF(AND(TimeSpend[[#This Row],[Personnel number]]&lt;&gt;"",TimeSpend[[#This Row],[Date]]&lt;&gt;""),TimeSpend[[#This Row],[Start Time]],"")</f>
        <v/>
      </c>
      <c r="I2180" s="36" t="str">
        <f>IF(AND(TimeSpend[[#This Row],[Personnel number]]&lt;&gt;"",TimeSpend[[#This Row],[Date]]&lt;&gt;""),TimeSpend[[#This Row],[End Time]],"")</f>
        <v/>
      </c>
      <c r="J2180" t="str">
        <f>IF(AND(TimeSpend[[#This Row],[Personnel number]]&lt;&gt;"",TimeSpend[[#This Row],[Date]]&lt;&gt;""),TimeSpend[[#This Row],[Location]],"")</f>
        <v/>
      </c>
      <c r="K2180" t="str">
        <f>IF(AND(TimeSpend[[#This Row],[Personnel number]]&lt;&gt;"",TimeSpend[[#This Row],[Date]]&lt;&gt;""),TimeSpend[[#This Row],[Task]],"")</f>
        <v/>
      </c>
      <c r="L2180" t="str">
        <f>IF(AND(TimeSpend[[#This Row],[Personnel number]]&lt;&gt;"",TimeSpend[[#This Row],[Date]]&lt;&gt;""),Utilization!$J$2,"")</f>
        <v/>
      </c>
      <c r="M2180" t="str">
        <f>IF(AND(TimeSpend[[#This Row],[Personnel number]]&lt;&gt;"",TimeSpend[[#This Row],[Date]]&lt;&gt;""),TimeSpend[[#This Row],[Employee Name]],"")</f>
        <v/>
      </c>
      <c r="N2180" t="str">
        <f t="shared" si="68"/>
        <v/>
      </c>
      <c r="O2180" t="str">
        <f t="shared" si="69"/>
        <v/>
      </c>
      <c r="P2180" t="str">
        <f>IF(D2180&lt;&gt;"",VLOOKUP(D2180,Projects!B:C,2,0),"")</f>
        <v/>
      </c>
    </row>
    <row r="2181" spans="1:16" x14ac:dyDescent="0.25">
      <c r="A2181" t="str">
        <f>UPPER(IF(AND(TimeSpend[[#This Row],[Personnel number]]&lt;&gt;"",TimeSpend[[#This Row],[Date]]&lt;&gt;""),TimeSpend[[#This Row],[Personnel number]],""))</f>
        <v/>
      </c>
      <c r="B2181" s="85" t="str">
        <f>IF(AND(TimeSpend[[#This Row],[Personnel number]]&lt;&gt;"",TimeSpend[[#This Row],[Date]]&lt;&gt;""),TEXT(TimeSpend[[#This Row],[Date]],"[$-409]yyyyMMdd"),"")</f>
        <v/>
      </c>
      <c r="C2181" s="33" t="str">
        <f>IF(AND(TimeSpend[[#This Row],[Personnel number]]&lt;&gt;"",TimeSpend[[#This Row],[Date]]&lt;&gt;""),SUBSTITUTE(TimeSpend[[#This Row],[Hours]],",","."),"")</f>
        <v/>
      </c>
      <c r="D2181" t="str">
        <f>IF(AND(TimeSpend[[#This Row],[Personnel number]]&lt;&gt;"",TimeSpend[[#This Row],[Date]]&lt;&gt;""),TimeSpend[[#This Row],[Network]],"")</f>
        <v/>
      </c>
      <c r="E2181" t="str">
        <f>IF(AND(TimeSpend[[#This Row],[Personnel number]]&lt;&gt;"",TimeSpend[[#This Row],[Date]]&lt;&gt;""),TimeSpend[[#This Row],[Network Description]],"")</f>
        <v/>
      </c>
      <c r="F2181" t="str">
        <f>IF(AND(TimeSpend[[#This Row],[Personnel number]]&lt;&gt;"",TimeSpend[[#This Row],[Date]]&lt;&gt;""),TimeSpend[[#This Row],[Activity]],"")</f>
        <v/>
      </c>
      <c r="G2181" t="str">
        <f>IF(AND(TimeSpend[[#This Row],[Personnel number]]&lt;&gt;"",TimeSpend[[#This Row],[Date]]&lt;&gt;""),TimeSpend[[#This Row],[Activity description]],"")</f>
        <v/>
      </c>
      <c r="H2181" s="36" t="str">
        <f>IF(AND(TimeSpend[[#This Row],[Personnel number]]&lt;&gt;"",TimeSpend[[#This Row],[Date]]&lt;&gt;""),TimeSpend[[#This Row],[Start Time]],"")</f>
        <v/>
      </c>
      <c r="I2181" s="36" t="str">
        <f>IF(AND(TimeSpend[[#This Row],[Personnel number]]&lt;&gt;"",TimeSpend[[#This Row],[Date]]&lt;&gt;""),TimeSpend[[#This Row],[End Time]],"")</f>
        <v/>
      </c>
      <c r="J2181" t="str">
        <f>IF(AND(TimeSpend[[#This Row],[Personnel number]]&lt;&gt;"",TimeSpend[[#This Row],[Date]]&lt;&gt;""),TimeSpend[[#This Row],[Location]],"")</f>
        <v/>
      </c>
      <c r="K2181" t="str">
        <f>IF(AND(TimeSpend[[#This Row],[Personnel number]]&lt;&gt;"",TimeSpend[[#This Row],[Date]]&lt;&gt;""),TimeSpend[[#This Row],[Task]],"")</f>
        <v/>
      </c>
      <c r="L2181" t="str">
        <f>IF(AND(TimeSpend[[#This Row],[Personnel number]]&lt;&gt;"",TimeSpend[[#This Row],[Date]]&lt;&gt;""),Utilization!$J$2,"")</f>
        <v/>
      </c>
      <c r="M2181" t="str">
        <f>IF(AND(TimeSpend[[#This Row],[Personnel number]]&lt;&gt;"",TimeSpend[[#This Row],[Date]]&lt;&gt;""),TimeSpend[[#This Row],[Employee Name]],"")</f>
        <v/>
      </c>
      <c r="N2181" t="str">
        <f t="shared" si="68"/>
        <v/>
      </c>
      <c r="O2181" t="str">
        <f t="shared" si="69"/>
        <v/>
      </c>
      <c r="P2181" t="str">
        <f>IF(D2181&lt;&gt;"",VLOOKUP(D2181,Projects!B:C,2,0),"")</f>
        <v/>
      </c>
    </row>
    <row r="2182" spans="1:16" x14ac:dyDescent="0.25">
      <c r="A2182" t="str">
        <f>UPPER(IF(AND(TimeSpend[[#This Row],[Personnel number]]&lt;&gt;"",TimeSpend[[#This Row],[Date]]&lt;&gt;""),TimeSpend[[#This Row],[Personnel number]],""))</f>
        <v/>
      </c>
      <c r="B2182" s="85" t="str">
        <f>IF(AND(TimeSpend[[#This Row],[Personnel number]]&lt;&gt;"",TimeSpend[[#This Row],[Date]]&lt;&gt;""),TEXT(TimeSpend[[#This Row],[Date]],"[$-409]yyyyMMdd"),"")</f>
        <v/>
      </c>
      <c r="C2182" s="33" t="str">
        <f>IF(AND(TimeSpend[[#This Row],[Personnel number]]&lt;&gt;"",TimeSpend[[#This Row],[Date]]&lt;&gt;""),SUBSTITUTE(TimeSpend[[#This Row],[Hours]],",","."),"")</f>
        <v/>
      </c>
      <c r="D2182" t="str">
        <f>IF(AND(TimeSpend[[#This Row],[Personnel number]]&lt;&gt;"",TimeSpend[[#This Row],[Date]]&lt;&gt;""),TimeSpend[[#This Row],[Network]],"")</f>
        <v/>
      </c>
      <c r="E2182" t="str">
        <f>IF(AND(TimeSpend[[#This Row],[Personnel number]]&lt;&gt;"",TimeSpend[[#This Row],[Date]]&lt;&gt;""),TimeSpend[[#This Row],[Network Description]],"")</f>
        <v/>
      </c>
      <c r="F2182" t="str">
        <f>IF(AND(TimeSpend[[#This Row],[Personnel number]]&lt;&gt;"",TimeSpend[[#This Row],[Date]]&lt;&gt;""),TimeSpend[[#This Row],[Activity]],"")</f>
        <v/>
      </c>
      <c r="G2182" t="str">
        <f>IF(AND(TimeSpend[[#This Row],[Personnel number]]&lt;&gt;"",TimeSpend[[#This Row],[Date]]&lt;&gt;""),TimeSpend[[#This Row],[Activity description]],"")</f>
        <v/>
      </c>
      <c r="H2182" s="36" t="str">
        <f>IF(AND(TimeSpend[[#This Row],[Personnel number]]&lt;&gt;"",TimeSpend[[#This Row],[Date]]&lt;&gt;""),TimeSpend[[#This Row],[Start Time]],"")</f>
        <v/>
      </c>
      <c r="I2182" s="36" t="str">
        <f>IF(AND(TimeSpend[[#This Row],[Personnel number]]&lt;&gt;"",TimeSpend[[#This Row],[Date]]&lt;&gt;""),TimeSpend[[#This Row],[End Time]],"")</f>
        <v/>
      </c>
      <c r="J2182" t="str">
        <f>IF(AND(TimeSpend[[#This Row],[Personnel number]]&lt;&gt;"",TimeSpend[[#This Row],[Date]]&lt;&gt;""),TimeSpend[[#This Row],[Location]],"")</f>
        <v/>
      </c>
      <c r="K2182" t="str">
        <f>IF(AND(TimeSpend[[#This Row],[Personnel number]]&lt;&gt;"",TimeSpend[[#This Row],[Date]]&lt;&gt;""),TimeSpend[[#This Row],[Task]],"")</f>
        <v/>
      </c>
      <c r="L2182" t="str">
        <f>IF(AND(TimeSpend[[#This Row],[Personnel number]]&lt;&gt;"",TimeSpend[[#This Row],[Date]]&lt;&gt;""),Utilization!$J$2,"")</f>
        <v/>
      </c>
      <c r="M2182" t="str">
        <f>IF(AND(TimeSpend[[#This Row],[Personnel number]]&lt;&gt;"",TimeSpend[[#This Row],[Date]]&lt;&gt;""),TimeSpend[[#This Row],[Employee Name]],"")</f>
        <v/>
      </c>
      <c r="N2182" t="str">
        <f t="shared" si="68"/>
        <v/>
      </c>
      <c r="O2182" t="str">
        <f t="shared" si="69"/>
        <v/>
      </c>
      <c r="P2182" t="str">
        <f>IF(D2182&lt;&gt;"",VLOOKUP(D2182,Projects!B:C,2,0),"")</f>
        <v/>
      </c>
    </row>
    <row r="2183" spans="1:16" x14ac:dyDescent="0.25">
      <c r="A2183" t="str">
        <f>UPPER(IF(AND(TimeSpend[[#This Row],[Personnel number]]&lt;&gt;"",TimeSpend[[#This Row],[Date]]&lt;&gt;""),TimeSpend[[#This Row],[Personnel number]],""))</f>
        <v/>
      </c>
      <c r="B2183" s="85" t="str">
        <f>IF(AND(TimeSpend[[#This Row],[Personnel number]]&lt;&gt;"",TimeSpend[[#This Row],[Date]]&lt;&gt;""),TEXT(TimeSpend[[#This Row],[Date]],"[$-409]yyyyMMdd"),"")</f>
        <v/>
      </c>
      <c r="C2183" s="33" t="str">
        <f>IF(AND(TimeSpend[[#This Row],[Personnel number]]&lt;&gt;"",TimeSpend[[#This Row],[Date]]&lt;&gt;""),SUBSTITUTE(TimeSpend[[#This Row],[Hours]],",","."),"")</f>
        <v/>
      </c>
      <c r="D2183" t="str">
        <f>IF(AND(TimeSpend[[#This Row],[Personnel number]]&lt;&gt;"",TimeSpend[[#This Row],[Date]]&lt;&gt;""),TimeSpend[[#This Row],[Network]],"")</f>
        <v/>
      </c>
      <c r="E2183" t="str">
        <f>IF(AND(TimeSpend[[#This Row],[Personnel number]]&lt;&gt;"",TimeSpend[[#This Row],[Date]]&lt;&gt;""),TimeSpend[[#This Row],[Network Description]],"")</f>
        <v/>
      </c>
      <c r="F2183" t="str">
        <f>IF(AND(TimeSpend[[#This Row],[Personnel number]]&lt;&gt;"",TimeSpend[[#This Row],[Date]]&lt;&gt;""),TimeSpend[[#This Row],[Activity]],"")</f>
        <v/>
      </c>
      <c r="G2183" t="str">
        <f>IF(AND(TimeSpend[[#This Row],[Personnel number]]&lt;&gt;"",TimeSpend[[#This Row],[Date]]&lt;&gt;""),TimeSpend[[#This Row],[Activity description]],"")</f>
        <v/>
      </c>
      <c r="H2183" s="36" t="str">
        <f>IF(AND(TimeSpend[[#This Row],[Personnel number]]&lt;&gt;"",TimeSpend[[#This Row],[Date]]&lt;&gt;""),TimeSpend[[#This Row],[Start Time]],"")</f>
        <v/>
      </c>
      <c r="I2183" s="36" t="str">
        <f>IF(AND(TimeSpend[[#This Row],[Personnel number]]&lt;&gt;"",TimeSpend[[#This Row],[Date]]&lt;&gt;""),TimeSpend[[#This Row],[End Time]],"")</f>
        <v/>
      </c>
      <c r="J2183" t="str">
        <f>IF(AND(TimeSpend[[#This Row],[Personnel number]]&lt;&gt;"",TimeSpend[[#This Row],[Date]]&lt;&gt;""),TimeSpend[[#This Row],[Location]],"")</f>
        <v/>
      </c>
      <c r="K2183" t="str">
        <f>IF(AND(TimeSpend[[#This Row],[Personnel number]]&lt;&gt;"",TimeSpend[[#This Row],[Date]]&lt;&gt;""),TimeSpend[[#This Row],[Task]],"")</f>
        <v/>
      </c>
      <c r="L2183" t="str">
        <f>IF(AND(TimeSpend[[#This Row],[Personnel number]]&lt;&gt;"",TimeSpend[[#This Row],[Date]]&lt;&gt;""),Utilization!$J$2,"")</f>
        <v/>
      </c>
      <c r="M2183" t="str">
        <f>IF(AND(TimeSpend[[#This Row],[Personnel number]]&lt;&gt;"",TimeSpend[[#This Row],[Date]]&lt;&gt;""),TimeSpend[[#This Row],[Employee Name]],"")</f>
        <v/>
      </c>
      <c r="N2183" t="str">
        <f t="shared" si="68"/>
        <v/>
      </c>
      <c r="O2183" t="str">
        <f t="shared" si="69"/>
        <v/>
      </c>
      <c r="P2183" t="str">
        <f>IF(D2183&lt;&gt;"",VLOOKUP(D2183,Projects!B:C,2,0),"")</f>
        <v/>
      </c>
    </row>
    <row r="2184" spans="1:16" x14ac:dyDescent="0.25">
      <c r="A2184" t="str">
        <f>UPPER(IF(AND(TimeSpend[[#This Row],[Personnel number]]&lt;&gt;"",TimeSpend[[#This Row],[Date]]&lt;&gt;""),TimeSpend[[#This Row],[Personnel number]],""))</f>
        <v/>
      </c>
      <c r="B2184" s="85" t="str">
        <f>IF(AND(TimeSpend[[#This Row],[Personnel number]]&lt;&gt;"",TimeSpend[[#This Row],[Date]]&lt;&gt;""),TEXT(TimeSpend[[#This Row],[Date]],"[$-409]yyyyMMdd"),"")</f>
        <v/>
      </c>
      <c r="C2184" s="33" t="str">
        <f>IF(AND(TimeSpend[[#This Row],[Personnel number]]&lt;&gt;"",TimeSpend[[#This Row],[Date]]&lt;&gt;""),SUBSTITUTE(TimeSpend[[#This Row],[Hours]],",","."),"")</f>
        <v/>
      </c>
      <c r="D2184" t="str">
        <f>IF(AND(TimeSpend[[#This Row],[Personnel number]]&lt;&gt;"",TimeSpend[[#This Row],[Date]]&lt;&gt;""),TimeSpend[[#This Row],[Network]],"")</f>
        <v/>
      </c>
      <c r="E2184" t="str">
        <f>IF(AND(TimeSpend[[#This Row],[Personnel number]]&lt;&gt;"",TimeSpend[[#This Row],[Date]]&lt;&gt;""),TimeSpend[[#This Row],[Network Description]],"")</f>
        <v/>
      </c>
      <c r="F2184" t="str">
        <f>IF(AND(TimeSpend[[#This Row],[Personnel number]]&lt;&gt;"",TimeSpend[[#This Row],[Date]]&lt;&gt;""),TimeSpend[[#This Row],[Activity]],"")</f>
        <v/>
      </c>
      <c r="G2184" t="str">
        <f>IF(AND(TimeSpend[[#This Row],[Personnel number]]&lt;&gt;"",TimeSpend[[#This Row],[Date]]&lt;&gt;""),TimeSpend[[#This Row],[Activity description]],"")</f>
        <v/>
      </c>
      <c r="H2184" s="36" t="str">
        <f>IF(AND(TimeSpend[[#This Row],[Personnel number]]&lt;&gt;"",TimeSpend[[#This Row],[Date]]&lt;&gt;""),TimeSpend[[#This Row],[Start Time]],"")</f>
        <v/>
      </c>
      <c r="I2184" s="36" t="str">
        <f>IF(AND(TimeSpend[[#This Row],[Personnel number]]&lt;&gt;"",TimeSpend[[#This Row],[Date]]&lt;&gt;""),TimeSpend[[#This Row],[End Time]],"")</f>
        <v/>
      </c>
      <c r="J2184" t="str">
        <f>IF(AND(TimeSpend[[#This Row],[Personnel number]]&lt;&gt;"",TimeSpend[[#This Row],[Date]]&lt;&gt;""),TimeSpend[[#This Row],[Location]],"")</f>
        <v/>
      </c>
      <c r="K2184" t="str">
        <f>IF(AND(TimeSpend[[#This Row],[Personnel number]]&lt;&gt;"",TimeSpend[[#This Row],[Date]]&lt;&gt;""),TimeSpend[[#This Row],[Task]],"")</f>
        <v/>
      </c>
      <c r="L2184" t="str">
        <f>IF(AND(TimeSpend[[#This Row],[Personnel number]]&lt;&gt;"",TimeSpend[[#This Row],[Date]]&lt;&gt;""),Utilization!$J$2,"")</f>
        <v/>
      </c>
      <c r="M2184" t="str">
        <f>IF(AND(TimeSpend[[#This Row],[Personnel number]]&lt;&gt;"",TimeSpend[[#This Row],[Date]]&lt;&gt;""),TimeSpend[[#This Row],[Employee Name]],"")</f>
        <v/>
      </c>
      <c r="N2184" t="str">
        <f t="shared" si="68"/>
        <v/>
      </c>
      <c r="O2184" t="str">
        <f t="shared" si="69"/>
        <v/>
      </c>
      <c r="P2184" t="str">
        <f>IF(D2184&lt;&gt;"",VLOOKUP(D2184,Projects!B:C,2,0),"")</f>
        <v/>
      </c>
    </row>
    <row r="2185" spans="1:16" x14ac:dyDescent="0.25">
      <c r="A2185" t="str">
        <f>UPPER(IF(AND(TimeSpend[[#This Row],[Personnel number]]&lt;&gt;"",TimeSpend[[#This Row],[Date]]&lt;&gt;""),TimeSpend[[#This Row],[Personnel number]],""))</f>
        <v/>
      </c>
      <c r="B2185" s="85" t="str">
        <f>IF(AND(TimeSpend[[#This Row],[Personnel number]]&lt;&gt;"",TimeSpend[[#This Row],[Date]]&lt;&gt;""),TEXT(TimeSpend[[#This Row],[Date]],"[$-409]yyyyMMdd"),"")</f>
        <v/>
      </c>
      <c r="C2185" s="33" t="str">
        <f>IF(AND(TimeSpend[[#This Row],[Personnel number]]&lt;&gt;"",TimeSpend[[#This Row],[Date]]&lt;&gt;""),SUBSTITUTE(TimeSpend[[#This Row],[Hours]],",","."),"")</f>
        <v/>
      </c>
      <c r="D2185" t="str">
        <f>IF(AND(TimeSpend[[#This Row],[Personnel number]]&lt;&gt;"",TimeSpend[[#This Row],[Date]]&lt;&gt;""),TimeSpend[[#This Row],[Network]],"")</f>
        <v/>
      </c>
      <c r="E2185" t="str">
        <f>IF(AND(TimeSpend[[#This Row],[Personnel number]]&lt;&gt;"",TimeSpend[[#This Row],[Date]]&lt;&gt;""),TimeSpend[[#This Row],[Network Description]],"")</f>
        <v/>
      </c>
      <c r="F2185" t="str">
        <f>IF(AND(TimeSpend[[#This Row],[Personnel number]]&lt;&gt;"",TimeSpend[[#This Row],[Date]]&lt;&gt;""),TimeSpend[[#This Row],[Activity]],"")</f>
        <v/>
      </c>
      <c r="G2185" t="str">
        <f>IF(AND(TimeSpend[[#This Row],[Personnel number]]&lt;&gt;"",TimeSpend[[#This Row],[Date]]&lt;&gt;""),TimeSpend[[#This Row],[Activity description]],"")</f>
        <v/>
      </c>
      <c r="H2185" s="36" t="str">
        <f>IF(AND(TimeSpend[[#This Row],[Personnel number]]&lt;&gt;"",TimeSpend[[#This Row],[Date]]&lt;&gt;""),TimeSpend[[#This Row],[Start Time]],"")</f>
        <v/>
      </c>
      <c r="I2185" s="36" t="str">
        <f>IF(AND(TimeSpend[[#This Row],[Personnel number]]&lt;&gt;"",TimeSpend[[#This Row],[Date]]&lt;&gt;""),TimeSpend[[#This Row],[End Time]],"")</f>
        <v/>
      </c>
      <c r="J2185" t="str">
        <f>IF(AND(TimeSpend[[#This Row],[Personnel number]]&lt;&gt;"",TimeSpend[[#This Row],[Date]]&lt;&gt;""),TimeSpend[[#This Row],[Location]],"")</f>
        <v/>
      </c>
      <c r="K2185" t="str">
        <f>IF(AND(TimeSpend[[#This Row],[Personnel number]]&lt;&gt;"",TimeSpend[[#This Row],[Date]]&lt;&gt;""),TimeSpend[[#This Row],[Task]],"")</f>
        <v/>
      </c>
      <c r="L2185" t="str">
        <f>IF(AND(TimeSpend[[#This Row],[Personnel number]]&lt;&gt;"",TimeSpend[[#This Row],[Date]]&lt;&gt;""),Utilization!$J$2,"")</f>
        <v/>
      </c>
      <c r="M2185" t="str">
        <f>IF(AND(TimeSpend[[#This Row],[Personnel number]]&lt;&gt;"",TimeSpend[[#This Row],[Date]]&lt;&gt;""),TimeSpend[[#This Row],[Employee Name]],"")</f>
        <v/>
      </c>
      <c r="N2185" t="str">
        <f t="shared" si="68"/>
        <v/>
      </c>
      <c r="O2185" t="str">
        <f t="shared" si="69"/>
        <v/>
      </c>
      <c r="P2185" t="str">
        <f>IF(D2185&lt;&gt;"",VLOOKUP(D2185,Projects!B:C,2,0),"")</f>
        <v/>
      </c>
    </row>
    <row r="2186" spans="1:16" x14ac:dyDescent="0.25">
      <c r="A2186" t="str">
        <f>UPPER(IF(AND(TimeSpend[[#This Row],[Personnel number]]&lt;&gt;"",TimeSpend[[#This Row],[Date]]&lt;&gt;""),TimeSpend[[#This Row],[Personnel number]],""))</f>
        <v/>
      </c>
      <c r="B2186" s="85" t="str">
        <f>IF(AND(TimeSpend[[#This Row],[Personnel number]]&lt;&gt;"",TimeSpend[[#This Row],[Date]]&lt;&gt;""),TEXT(TimeSpend[[#This Row],[Date]],"[$-409]yyyyMMdd"),"")</f>
        <v/>
      </c>
      <c r="C2186" s="33" t="str">
        <f>IF(AND(TimeSpend[[#This Row],[Personnel number]]&lt;&gt;"",TimeSpend[[#This Row],[Date]]&lt;&gt;""),SUBSTITUTE(TimeSpend[[#This Row],[Hours]],",","."),"")</f>
        <v/>
      </c>
      <c r="D2186" t="str">
        <f>IF(AND(TimeSpend[[#This Row],[Personnel number]]&lt;&gt;"",TimeSpend[[#This Row],[Date]]&lt;&gt;""),TimeSpend[[#This Row],[Network]],"")</f>
        <v/>
      </c>
      <c r="E2186" t="str">
        <f>IF(AND(TimeSpend[[#This Row],[Personnel number]]&lt;&gt;"",TimeSpend[[#This Row],[Date]]&lt;&gt;""),TimeSpend[[#This Row],[Network Description]],"")</f>
        <v/>
      </c>
      <c r="F2186" t="str">
        <f>IF(AND(TimeSpend[[#This Row],[Personnel number]]&lt;&gt;"",TimeSpend[[#This Row],[Date]]&lt;&gt;""),TimeSpend[[#This Row],[Activity]],"")</f>
        <v/>
      </c>
      <c r="G2186" t="str">
        <f>IF(AND(TimeSpend[[#This Row],[Personnel number]]&lt;&gt;"",TimeSpend[[#This Row],[Date]]&lt;&gt;""),TimeSpend[[#This Row],[Activity description]],"")</f>
        <v/>
      </c>
      <c r="H2186" s="36" t="str">
        <f>IF(AND(TimeSpend[[#This Row],[Personnel number]]&lt;&gt;"",TimeSpend[[#This Row],[Date]]&lt;&gt;""),TimeSpend[[#This Row],[Start Time]],"")</f>
        <v/>
      </c>
      <c r="I2186" s="36" t="str">
        <f>IF(AND(TimeSpend[[#This Row],[Personnel number]]&lt;&gt;"",TimeSpend[[#This Row],[Date]]&lt;&gt;""),TimeSpend[[#This Row],[End Time]],"")</f>
        <v/>
      </c>
      <c r="J2186" t="str">
        <f>IF(AND(TimeSpend[[#This Row],[Personnel number]]&lt;&gt;"",TimeSpend[[#This Row],[Date]]&lt;&gt;""),TimeSpend[[#This Row],[Location]],"")</f>
        <v/>
      </c>
      <c r="K2186" t="str">
        <f>IF(AND(TimeSpend[[#This Row],[Personnel number]]&lt;&gt;"",TimeSpend[[#This Row],[Date]]&lt;&gt;""),TimeSpend[[#This Row],[Task]],"")</f>
        <v/>
      </c>
      <c r="L2186" t="str">
        <f>IF(AND(TimeSpend[[#This Row],[Personnel number]]&lt;&gt;"",TimeSpend[[#This Row],[Date]]&lt;&gt;""),Utilization!$J$2,"")</f>
        <v/>
      </c>
      <c r="M2186" t="str">
        <f>IF(AND(TimeSpend[[#This Row],[Personnel number]]&lt;&gt;"",TimeSpend[[#This Row],[Date]]&lt;&gt;""),TimeSpend[[#This Row],[Employee Name]],"")</f>
        <v/>
      </c>
      <c r="N2186" t="str">
        <f t="shared" si="68"/>
        <v/>
      </c>
      <c r="O2186" t="str">
        <f t="shared" si="69"/>
        <v/>
      </c>
      <c r="P2186" t="str">
        <f>IF(D2186&lt;&gt;"",VLOOKUP(D2186,Projects!B:C,2,0),"")</f>
        <v/>
      </c>
    </row>
    <row r="2187" spans="1:16" x14ac:dyDescent="0.25">
      <c r="A2187" t="str">
        <f>UPPER(IF(AND(TimeSpend[[#This Row],[Personnel number]]&lt;&gt;"",TimeSpend[[#This Row],[Date]]&lt;&gt;""),TimeSpend[[#This Row],[Personnel number]],""))</f>
        <v/>
      </c>
      <c r="B2187" s="85" t="str">
        <f>IF(AND(TimeSpend[[#This Row],[Personnel number]]&lt;&gt;"",TimeSpend[[#This Row],[Date]]&lt;&gt;""),TEXT(TimeSpend[[#This Row],[Date]],"[$-409]yyyyMMdd"),"")</f>
        <v/>
      </c>
      <c r="C2187" s="33" t="str">
        <f>IF(AND(TimeSpend[[#This Row],[Personnel number]]&lt;&gt;"",TimeSpend[[#This Row],[Date]]&lt;&gt;""),SUBSTITUTE(TimeSpend[[#This Row],[Hours]],",","."),"")</f>
        <v/>
      </c>
      <c r="D2187" t="str">
        <f>IF(AND(TimeSpend[[#This Row],[Personnel number]]&lt;&gt;"",TimeSpend[[#This Row],[Date]]&lt;&gt;""),TimeSpend[[#This Row],[Network]],"")</f>
        <v/>
      </c>
      <c r="E2187" t="str">
        <f>IF(AND(TimeSpend[[#This Row],[Personnel number]]&lt;&gt;"",TimeSpend[[#This Row],[Date]]&lt;&gt;""),TimeSpend[[#This Row],[Network Description]],"")</f>
        <v/>
      </c>
      <c r="F2187" t="str">
        <f>IF(AND(TimeSpend[[#This Row],[Personnel number]]&lt;&gt;"",TimeSpend[[#This Row],[Date]]&lt;&gt;""),TimeSpend[[#This Row],[Activity]],"")</f>
        <v/>
      </c>
      <c r="G2187" t="str">
        <f>IF(AND(TimeSpend[[#This Row],[Personnel number]]&lt;&gt;"",TimeSpend[[#This Row],[Date]]&lt;&gt;""),TimeSpend[[#This Row],[Activity description]],"")</f>
        <v/>
      </c>
      <c r="H2187" s="36" t="str">
        <f>IF(AND(TimeSpend[[#This Row],[Personnel number]]&lt;&gt;"",TimeSpend[[#This Row],[Date]]&lt;&gt;""),TimeSpend[[#This Row],[Start Time]],"")</f>
        <v/>
      </c>
      <c r="I2187" s="36" t="str">
        <f>IF(AND(TimeSpend[[#This Row],[Personnel number]]&lt;&gt;"",TimeSpend[[#This Row],[Date]]&lt;&gt;""),TimeSpend[[#This Row],[End Time]],"")</f>
        <v/>
      </c>
      <c r="J2187" t="str">
        <f>IF(AND(TimeSpend[[#This Row],[Personnel number]]&lt;&gt;"",TimeSpend[[#This Row],[Date]]&lt;&gt;""),TimeSpend[[#This Row],[Location]],"")</f>
        <v/>
      </c>
      <c r="K2187" t="str">
        <f>IF(AND(TimeSpend[[#This Row],[Personnel number]]&lt;&gt;"",TimeSpend[[#This Row],[Date]]&lt;&gt;""),TimeSpend[[#This Row],[Task]],"")</f>
        <v/>
      </c>
      <c r="L2187" t="str">
        <f>IF(AND(TimeSpend[[#This Row],[Personnel number]]&lt;&gt;"",TimeSpend[[#This Row],[Date]]&lt;&gt;""),Utilization!$J$2,"")</f>
        <v/>
      </c>
      <c r="M2187" t="str">
        <f>IF(AND(TimeSpend[[#This Row],[Personnel number]]&lt;&gt;"",TimeSpend[[#This Row],[Date]]&lt;&gt;""),TimeSpend[[#This Row],[Employee Name]],"")</f>
        <v/>
      </c>
      <c r="N2187" t="str">
        <f t="shared" si="68"/>
        <v/>
      </c>
      <c r="O2187" t="str">
        <f t="shared" si="69"/>
        <v/>
      </c>
      <c r="P2187" t="str">
        <f>IF(D2187&lt;&gt;"",VLOOKUP(D2187,Projects!B:C,2,0),"")</f>
        <v/>
      </c>
    </row>
    <row r="2188" spans="1:16" x14ac:dyDescent="0.25">
      <c r="A2188" t="str">
        <f>UPPER(IF(AND(TimeSpend[[#This Row],[Personnel number]]&lt;&gt;"",TimeSpend[[#This Row],[Date]]&lt;&gt;""),TimeSpend[[#This Row],[Personnel number]],""))</f>
        <v/>
      </c>
      <c r="B2188" s="85" t="str">
        <f>IF(AND(TimeSpend[[#This Row],[Personnel number]]&lt;&gt;"",TimeSpend[[#This Row],[Date]]&lt;&gt;""),TEXT(TimeSpend[[#This Row],[Date]],"[$-409]yyyyMMdd"),"")</f>
        <v/>
      </c>
      <c r="C2188" s="33" t="str">
        <f>IF(AND(TimeSpend[[#This Row],[Personnel number]]&lt;&gt;"",TimeSpend[[#This Row],[Date]]&lt;&gt;""),SUBSTITUTE(TimeSpend[[#This Row],[Hours]],",","."),"")</f>
        <v/>
      </c>
      <c r="D2188" t="str">
        <f>IF(AND(TimeSpend[[#This Row],[Personnel number]]&lt;&gt;"",TimeSpend[[#This Row],[Date]]&lt;&gt;""),TimeSpend[[#This Row],[Network]],"")</f>
        <v/>
      </c>
      <c r="E2188" t="str">
        <f>IF(AND(TimeSpend[[#This Row],[Personnel number]]&lt;&gt;"",TimeSpend[[#This Row],[Date]]&lt;&gt;""),TimeSpend[[#This Row],[Network Description]],"")</f>
        <v/>
      </c>
      <c r="F2188" t="str">
        <f>IF(AND(TimeSpend[[#This Row],[Personnel number]]&lt;&gt;"",TimeSpend[[#This Row],[Date]]&lt;&gt;""),TimeSpend[[#This Row],[Activity]],"")</f>
        <v/>
      </c>
      <c r="G2188" t="str">
        <f>IF(AND(TimeSpend[[#This Row],[Personnel number]]&lt;&gt;"",TimeSpend[[#This Row],[Date]]&lt;&gt;""),TimeSpend[[#This Row],[Activity description]],"")</f>
        <v/>
      </c>
      <c r="H2188" s="36" t="str">
        <f>IF(AND(TimeSpend[[#This Row],[Personnel number]]&lt;&gt;"",TimeSpend[[#This Row],[Date]]&lt;&gt;""),TimeSpend[[#This Row],[Start Time]],"")</f>
        <v/>
      </c>
      <c r="I2188" s="36" t="str">
        <f>IF(AND(TimeSpend[[#This Row],[Personnel number]]&lt;&gt;"",TimeSpend[[#This Row],[Date]]&lt;&gt;""),TimeSpend[[#This Row],[End Time]],"")</f>
        <v/>
      </c>
      <c r="J2188" t="str">
        <f>IF(AND(TimeSpend[[#This Row],[Personnel number]]&lt;&gt;"",TimeSpend[[#This Row],[Date]]&lt;&gt;""),TimeSpend[[#This Row],[Location]],"")</f>
        <v/>
      </c>
      <c r="K2188" t="str">
        <f>IF(AND(TimeSpend[[#This Row],[Personnel number]]&lt;&gt;"",TimeSpend[[#This Row],[Date]]&lt;&gt;""),TimeSpend[[#This Row],[Task]],"")</f>
        <v/>
      </c>
      <c r="L2188" t="str">
        <f>IF(AND(TimeSpend[[#This Row],[Personnel number]]&lt;&gt;"",TimeSpend[[#This Row],[Date]]&lt;&gt;""),Utilization!$J$2,"")</f>
        <v/>
      </c>
      <c r="M2188" t="str">
        <f>IF(AND(TimeSpend[[#This Row],[Personnel number]]&lt;&gt;"",TimeSpend[[#This Row],[Date]]&lt;&gt;""),TimeSpend[[#This Row],[Employee Name]],"")</f>
        <v/>
      </c>
      <c r="N2188" t="str">
        <f t="shared" si="68"/>
        <v/>
      </c>
      <c r="O2188" t="str">
        <f t="shared" si="69"/>
        <v/>
      </c>
      <c r="P2188" t="str">
        <f>IF(D2188&lt;&gt;"",VLOOKUP(D2188,Projects!B:C,2,0),"")</f>
        <v/>
      </c>
    </row>
    <row r="2189" spans="1:16" x14ac:dyDescent="0.25">
      <c r="A2189" t="str">
        <f>UPPER(IF(AND(TimeSpend[[#This Row],[Personnel number]]&lt;&gt;"",TimeSpend[[#This Row],[Date]]&lt;&gt;""),TimeSpend[[#This Row],[Personnel number]],""))</f>
        <v/>
      </c>
      <c r="B2189" s="85" t="str">
        <f>IF(AND(TimeSpend[[#This Row],[Personnel number]]&lt;&gt;"",TimeSpend[[#This Row],[Date]]&lt;&gt;""),TEXT(TimeSpend[[#This Row],[Date]],"[$-409]yyyyMMdd"),"")</f>
        <v/>
      </c>
      <c r="C2189" s="33" t="str">
        <f>IF(AND(TimeSpend[[#This Row],[Personnel number]]&lt;&gt;"",TimeSpend[[#This Row],[Date]]&lt;&gt;""),SUBSTITUTE(TimeSpend[[#This Row],[Hours]],",","."),"")</f>
        <v/>
      </c>
      <c r="D2189" t="str">
        <f>IF(AND(TimeSpend[[#This Row],[Personnel number]]&lt;&gt;"",TimeSpend[[#This Row],[Date]]&lt;&gt;""),TimeSpend[[#This Row],[Network]],"")</f>
        <v/>
      </c>
      <c r="E2189" t="str">
        <f>IF(AND(TimeSpend[[#This Row],[Personnel number]]&lt;&gt;"",TimeSpend[[#This Row],[Date]]&lt;&gt;""),TimeSpend[[#This Row],[Network Description]],"")</f>
        <v/>
      </c>
      <c r="F2189" t="str">
        <f>IF(AND(TimeSpend[[#This Row],[Personnel number]]&lt;&gt;"",TimeSpend[[#This Row],[Date]]&lt;&gt;""),TimeSpend[[#This Row],[Activity]],"")</f>
        <v/>
      </c>
      <c r="G2189" t="str">
        <f>IF(AND(TimeSpend[[#This Row],[Personnel number]]&lt;&gt;"",TimeSpend[[#This Row],[Date]]&lt;&gt;""),TimeSpend[[#This Row],[Activity description]],"")</f>
        <v/>
      </c>
      <c r="H2189" s="36" t="str">
        <f>IF(AND(TimeSpend[[#This Row],[Personnel number]]&lt;&gt;"",TimeSpend[[#This Row],[Date]]&lt;&gt;""),TimeSpend[[#This Row],[Start Time]],"")</f>
        <v/>
      </c>
      <c r="I2189" s="36" t="str">
        <f>IF(AND(TimeSpend[[#This Row],[Personnel number]]&lt;&gt;"",TimeSpend[[#This Row],[Date]]&lt;&gt;""),TimeSpend[[#This Row],[End Time]],"")</f>
        <v/>
      </c>
      <c r="J2189" t="str">
        <f>IF(AND(TimeSpend[[#This Row],[Personnel number]]&lt;&gt;"",TimeSpend[[#This Row],[Date]]&lt;&gt;""),TimeSpend[[#This Row],[Location]],"")</f>
        <v/>
      </c>
      <c r="K2189" t="str">
        <f>IF(AND(TimeSpend[[#This Row],[Personnel number]]&lt;&gt;"",TimeSpend[[#This Row],[Date]]&lt;&gt;""),TimeSpend[[#This Row],[Task]],"")</f>
        <v/>
      </c>
      <c r="L2189" t="str">
        <f>IF(AND(TimeSpend[[#This Row],[Personnel number]]&lt;&gt;"",TimeSpend[[#This Row],[Date]]&lt;&gt;""),Utilization!$J$2,"")</f>
        <v/>
      </c>
      <c r="M2189" t="str">
        <f>IF(AND(TimeSpend[[#This Row],[Personnel number]]&lt;&gt;"",TimeSpend[[#This Row],[Date]]&lt;&gt;""),TimeSpend[[#This Row],[Employee Name]],"")</f>
        <v/>
      </c>
      <c r="N2189" t="str">
        <f t="shared" si="68"/>
        <v/>
      </c>
      <c r="O2189" t="str">
        <f t="shared" si="69"/>
        <v/>
      </c>
      <c r="P2189" t="str">
        <f>IF(D2189&lt;&gt;"",VLOOKUP(D2189,Projects!B:C,2,0),"")</f>
        <v/>
      </c>
    </row>
    <row r="2190" spans="1:16" x14ac:dyDescent="0.25">
      <c r="A2190" t="str">
        <f>UPPER(IF(AND(TimeSpend[[#This Row],[Personnel number]]&lt;&gt;"",TimeSpend[[#This Row],[Date]]&lt;&gt;""),TimeSpend[[#This Row],[Personnel number]],""))</f>
        <v/>
      </c>
      <c r="B2190" s="85" t="str">
        <f>IF(AND(TimeSpend[[#This Row],[Personnel number]]&lt;&gt;"",TimeSpend[[#This Row],[Date]]&lt;&gt;""),TEXT(TimeSpend[[#This Row],[Date]],"[$-409]yyyyMMdd"),"")</f>
        <v/>
      </c>
      <c r="C2190" s="33" t="str">
        <f>IF(AND(TimeSpend[[#This Row],[Personnel number]]&lt;&gt;"",TimeSpend[[#This Row],[Date]]&lt;&gt;""),SUBSTITUTE(TimeSpend[[#This Row],[Hours]],",","."),"")</f>
        <v/>
      </c>
      <c r="D2190" t="str">
        <f>IF(AND(TimeSpend[[#This Row],[Personnel number]]&lt;&gt;"",TimeSpend[[#This Row],[Date]]&lt;&gt;""),TimeSpend[[#This Row],[Network]],"")</f>
        <v/>
      </c>
      <c r="E2190" t="str">
        <f>IF(AND(TimeSpend[[#This Row],[Personnel number]]&lt;&gt;"",TimeSpend[[#This Row],[Date]]&lt;&gt;""),TimeSpend[[#This Row],[Network Description]],"")</f>
        <v/>
      </c>
      <c r="F2190" t="str">
        <f>IF(AND(TimeSpend[[#This Row],[Personnel number]]&lt;&gt;"",TimeSpend[[#This Row],[Date]]&lt;&gt;""),TimeSpend[[#This Row],[Activity]],"")</f>
        <v/>
      </c>
      <c r="G2190" t="str">
        <f>IF(AND(TimeSpend[[#This Row],[Personnel number]]&lt;&gt;"",TimeSpend[[#This Row],[Date]]&lt;&gt;""),TimeSpend[[#This Row],[Activity description]],"")</f>
        <v/>
      </c>
      <c r="H2190" s="36" t="str">
        <f>IF(AND(TimeSpend[[#This Row],[Personnel number]]&lt;&gt;"",TimeSpend[[#This Row],[Date]]&lt;&gt;""),TimeSpend[[#This Row],[Start Time]],"")</f>
        <v/>
      </c>
      <c r="I2190" s="36" t="str">
        <f>IF(AND(TimeSpend[[#This Row],[Personnel number]]&lt;&gt;"",TimeSpend[[#This Row],[Date]]&lt;&gt;""),TimeSpend[[#This Row],[End Time]],"")</f>
        <v/>
      </c>
      <c r="J2190" t="str">
        <f>IF(AND(TimeSpend[[#This Row],[Personnel number]]&lt;&gt;"",TimeSpend[[#This Row],[Date]]&lt;&gt;""),TimeSpend[[#This Row],[Location]],"")</f>
        <v/>
      </c>
      <c r="K2190" t="str">
        <f>IF(AND(TimeSpend[[#This Row],[Personnel number]]&lt;&gt;"",TimeSpend[[#This Row],[Date]]&lt;&gt;""),TimeSpend[[#This Row],[Task]],"")</f>
        <v/>
      </c>
      <c r="L2190" t="str">
        <f>IF(AND(TimeSpend[[#This Row],[Personnel number]]&lt;&gt;"",TimeSpend[[#This Row],[Date]]&lt;&gt;""),Utilization!$J$2,"")</f>
        <v/>
      </c>
      <c r="M2190" t="str">
        <f>IF(AND(TimeSpend[[#This Row],[Personnel number]]&lt;&gt;"",TimeSpend[[#This Row],[Date]]&lt;&gt;""),TimeSpend[[#This Row],[Employee Name]],"")</f>
        <v/>
      </c>
      <c r="N2190" t="str">
        <f t="shared" si="68"/>
        <v/>
      </c>
      <c r="O2190" t="str">
        <f t="shared" si="69"/>
        <v/>
      </c>
      <c r="P2190" t="str">
        <f>IF(D2190&lt;&gt;"",VLOOKUP(D2190,Projects!B:C,2,0),"")</f>
        <v/>
      </c>
    </row>
    <row r="2191" spans="1:16" x14ac:dyDescent="0.25">
      <c r="A2191" t="str">
        <f>UPPER(IF(AND(TimeSpend[[#This Row],[Personnel number]]&lt;&gt;"",TimeSpend[[#This Row],[Date]]&lt;&gt;""),TimeSpend[[#This Row],[Personnel number]],""))</f>
        <v/>
      </c>
      <c r="B2191" s="85" t="str">
        <f>IF(AND(TimeSpend[[#This Row],[Personnel number]]&lt;&gt;"",TimeSpend[[#This Row],[Date]]&lt;&gt;""),TEXT(TimeSpend[[#This Row],[Date]],"[$-409]yyyyMMdd"),"")</f>
        <v/>
      </c>
      <c r="C2191" s="33" t="str">
        <f>IF(AND(TimeSpend[[#This Row],[Personnel number]]&lt;&gt;"",TimeSpend[[#This Row],[Date]]&lt;&gt;""),SUBSTITUTE(TimeSpend[[#This Row],[Hours]],",","."),"")</f>
        <v/>
      </c>
      <c r="D2191" t="str">
        <f>IF(AND(TimeSpend[[#This Row],[Personnel number]]&lt;&gt;"",TimeSpend[[#This Row],[Date]]&lt;&gt;""),TimeSpend[[#This Row],[Network]],"")</f>
        <v/>
      </c>
      <c r="E2191" t="str">
        <f>IF(AND(TimeSpend[[#This Row],[Personnel number]]&lt;&gt;"",TimeSpend[[#This Row],[Date]]&lt;&gt;""),TimeSpend[[#This Row],[Network Description]],"")</f>
        <v/>
      </c>
      <c r="F2191" t="str">
        <f>IF(AND(TimeSpend[[#This Row],[Personnel number]]&lt;&gt;"",TimeSpend[[#This Row],[Date]]&lt;&gt;""),TimeSpend[[#This Row],[Activity]],"")</f>
        <v/>
      </c>
      <c r="G2191" t="str">
        <f>IF(AND(TimeSpend[[#This Row],[Personnel number]]&lt;&gt;"",TimeSpend[[#This Row],[Date]]&lt;&gt;""),TimeSpend[[#This Row],[Activity description]],"")</f>
        <v/>
      </c>
      <c r="H2191" s="36" t="str">
        <f>IF(AND(TimeSpend[[#This Row],[Personnel number]]&lt;&gt;"",TimeSpend[[#This Row],[Date]]&lt;&gt;""),TimeSpend[[#This Row],[Start Time]],"")</f>
        <v/>
      </c>
      <c r="I2191" s="36" t="str">
        <f>IF(AND(TimeSpend[[#This Row],[Personnel number]]&lt;&gt;"",TimeSpend[[#This Row],[Date]]&lt;&gt;""),TimeSpend[[#This Row],[End Time]],"")</f>
        <v/>
      </c>
      <c r="J2191" t="str">
        <f>IF(AND(TimeSpend[[#This Row],[Personnel number]]&lt;&gt;"",TimeSpend[[#This Row],[Date]]&lt;&gt;""),TimeSpend[[#This Row],[Location]],"")</f>
        <v/>
      </c>
      <c r="K2191" t="str">
        <f>IF(AND(TimeSpend[[#This Row],[Personnel number]]&lt;&gt;"",TimeSpend[[#This Row],[Date]]&lt;&gt;""),TimeSpend[[#This Row],[Task]],"")</f>
        <v/>
      </c>
      <c r="L2191" t="str">
        <f>IF(AND(TimeSpend[[#This Row],[Personnel number]]&lt;&gt;"",TimeSpend[[#This Row],[Date]]&lt;&gt;""),Utilization!$J$2,"")</f>
        <v/>
      </c>
      <c r="M2191" t="str">
        <f>IF(AND(TimeSpend[[#This Row],[Personnel number]]&lt;&gt;"",TimeSpend[[#This Row],[Date]]&lt;&gt;""),TimeSpend[[#This Row],[Employee Name]],"")</f>
        <v/>
      </c>
      <c r="N2191" t="str">
        <f t="shared" si="68"/>
        <v/>
      </c>
      <c r="O2191" t="str">
        <f t="shared" si="69"/>
        <v/>
      </c>
      <c r="P2191" t="str">
        <f>IF(D2191&lt;&gt;"",VLOOKUP(D2191,Projects!B:C,2,0),"")</f>
        <v/>
      </c>
    </row>
    <row r="2192" spans="1:16" x14ac:dyDescent="0.25">
      <c r="A2192" t="str">
        <f>UPPER(IF(AND(TimeSpend[[#This Row],[Personnel number]]&lt;&gt;"",TimeSpend[[#This Row],[Date]]&lt;&gt;""),TimeSpend[[#This Row],[Personnel number]],""))</f>
        <v/>
      </c>
      <c r="B2192" s="85" t="str">
        <f>IF(AND(TimeSpend[[#This Row],[Personnel number]]&lt;&gt;"",TimeSpend[[#This Row],[Date]]&lt;&gt;""),TEXT(TimeSpend[[#This Row],[Date]],"[$-409]yyyyMMdd"),"")</f>
        <v/>
      </c>
      <c r="C2192" s="33" t="str">
        <f>IF(AND(TimeSpend[[#This Row],[Personnel number]]&lt;&gt;"",TimeSpend[[#This Row],[Date]]&lt;&gt;""),SUBSTITUTE(TimeSpend[[#This Row],[Hours]],",","."),"")</f>
        <v/>
      </c>
      <c r="D2192" t="str">
        <f>IF(AND(TimeSpend[[#This Row],[Personnel number]]&lt;&gt;"",TimeSpend[[#This Row],[Date]]&lt;&gt;""),TimeSpend[[#This Row],[Network]],"")</f>
        <v/>
      </c>
      <c r="E2192" t="str">
        <f>IF(AND(TimeSpend[[#This Row],[Personnel number]]&lt;&gt;"",TimeSpend[[#This Row],[Date]]&lt;&gt;""),TimeSpend[[#This Row],[Network Description]],"")</f>
        <v/>
      </c>
      <c r="F2192" t="str">
        <f>IF(AND(TimeSpend[[#This Row],[Personnel number]]&lt;&gt;"",TimeSpend[[#This Row],[Date]]&lt;&gt;""),TimeSpend[[#This Row],[Activity]],"")</f>
        <v/>
      </c>
      <c r="G2192" t="str">
        <f>IF(AND(TimeSpend[[#This Row],[Personnel number]]&lt;&gt;"",TimeSpend[[#This Row],[Date]]&lt;&gt;""),TimeSpend[[#This Row],[Activity description]],"")</f>
        <v/>
      </c>
      <c r="H2192" s="36" t="str">
        <f>IF(AND(TimeSpend[[#This Row],[Personnel number]]&lt;&gt;"",TimeSpend[[#This Row],[Date]]&lt;&gt;""),TimeSpend[[#This Row],[Start Time]],"")</f>
        <v/>
      </c>
      <c r="I2192" s="36" t="str">
        <f>IF(AND(TimeSpend[[#This Row],[Personnel number]]&lt;&gt;"",TimeSpend[[#This Row],[Date]]&lt;&gt;""),TimeSpend[[#This Row],[End Time]],"")</f>
        <v/>
      </c>
      <c r="J2192" t="str">
        <f>IF(AND(TimeSpend[[#This Row],[Personnel number]]&lt;&gt;"",TimeSpend[[#This Row],[Date]]&lt;&gt;""),TimeSpend[[#This Row],[Location]],"")</f>
        <v/>
      </c>
      <c r="K2192" t="str">
        <f>IF(AND(TimeSpend[[#This Row],[Personnel number]]&lt;&gt;"",TimeSpend[[#This Row],[Date]]&lt;&gt;""),TimeSpend[[#This Row],[Task]],"")</f>
        <v/>
      </c>
      <c r="L2192" t="str">
        <f>IF(AND(TimeSpend[[#This Row],[Personnel number]]&lt;&gt;"",TimeSpend[[#This Row],[Date]]&lt;&gt;""),Utilization!$J$2,"")</f>
        <v/>
      </c>
      <c r="M2192" t="str">
        <f>IF(AND(TimeSpend[[#This Row],[Personnel number]]&lt;&gt;"",TimeSpend[[#This Row],[Date]]&lt;&gt;""),TimeSpend[[#This Row],[Employee Name]],"")</f>
        <v/>
      </c>
      <c r="N2192" t="str">
        <f t="shared" si="68"/>
        <v/>
      </c>
      <c r="O2192" t="str">
        <f t="shared" si="69"/>
        <v/>
      </c>
      <c r="P2192" t="str">
        <f>IF(D2192&lt;&gt;"",VLOOKUP(D2192,Projects!B:C,2,0),"")</f>
        <v/>
      </c>
    </row>
    <row r="2193" spans="1:16" x14ac:dyDescent="0.25">
      <c r="A2193" t="str">
        <f>UPPER(IF(AND(TimeSpend[[#This Row],[Personnel number]]&lt;&gt;"",TimeSpend[[#This Row],[Date]]&lt;&gt;""),TimeSpend[[#This Row],[Personnel number]],""))</f>
        <v/>
      </c>
      <c r="B2193" s="85" t="str">
        <f>IF(AND(TimeSpend[[#This Row],[Personnel number]]&lt;&gt;"",TimeSpend[[#This Row],[Date]]&lt;&gt;""),TEXT(TimeSpend[[#This Row],[Date]],"[$-409]yyyyMMdd"),"")</f>
        <v/>
      </c>
      <c r="C2193" s="33" t="str">
        <f>IF(AND(TimeSpend[[#This Row],[Personnel number]]&lt;&gt;"",TimeSpend[[#This Row],[Date]]&lt;&gt;""),SUBSTITUTE(TimeSpend[[#This Row],[Hours]],",","."),"")</f>
        <v/>
      </c>
      <c r="D2193" t="str">
        <f>IF(AND(TimeSpend[[#This Row],[Personnel number]]&lt;&gt;"",TimeSpend[[#This Row],[Date]]&lt;&gt;""),TimeSpend[[#This Row],[Network]],"")</f>
        <v/>
      </c>
      <c r="E2193" t="str">
        <f>IF(AND(TimeSpend[[#This Row],[Personnel number]]&lt;&gt;"",TimeSpend[[#This Row],[Date]]&lt;&gt;""),TimeSpend[[#This Row],[Network Description]],"")</f>
        <v/>
      </c>
      <c r="F2193" t="str">
        <f>IF(AND(TimeSpend[[#This Row],[Personnel number]]&lt;&gt;"",TimeSpend[[#This Row],[Date]]&lt;&gt;""),TimeSpend[[#This Row],[Activity]],"")</f>
        <v/>
      </c>
      <c r="G2193" t="str">
        <f>IF(AND(TimeSpend[[#This Row],[Personnel number]]&lt;&gt;"",TimeSpend[[#This Row],[Date]]&lt;&gt;""),TimeSpend[[#This Row],[Activity description]],"")</f>
        <v/>
      </c>
      <c r="H2193" s="36" t="str">
        <f>IF(AND(TimeSpend[[#This Row],[Personnel number]]&lt;&gt;"",TimeSpend[[#This Row],[Date]]&lt;&gt;""),TimeSpend[[#This Row],[Start Time]],"")</f>
        <v/>
      </c>
      <c r="I2193" s="36" t="str">
        <f>IF(AND(TimeSpend[[#This Row],[Personnel number]]&lt;&gt;"",TimeSpend[[#This Row],[Date]]&lt;&gt;""),TimeSpend[[#This Row],[End Time]],"")</f>
        <v/>
      </c>
      <c r="J2193" t="str">
        <f>IF(AND(TimeSpend[[#This Row],[Personnel number]]&lt;&gt;"",TimeSpend[[#This Row],[Date]]&lt;&gt;""),TimeSpend[[#This Row],[Location]],"")</f>
        <v/>
      </c>
      <c r="K2193" t="str">
        <f>IF(AND(TimeSpend[[#This Row],[Personnel number]]&lt;&gt;"",TimeSpend[[#This Row],[Date]]&lt;&gt;""),TimeSpend[[#This Row],[Task]],"")</f>
        <v/>
      </c>
      <c r="L2193" t="str">
        <f>IF(AND(TimeSpend[[#This Row],[Personnel number]]&lt;&gt;"",TimeSpend[[#This Row],[Date]]&lt;&gt;""),Utilization!$J$2,"")</f>
        <v/>
      </c>
      <c r="M2193" t="str">
        <f>IF(AND(TimeSpend[[#This Row],[Personnel number]]&lt;&gt;"",TimeSpend[[#This Row],[Date]]&lt;&gt;""),TimeSpend[[#This Row],[Employee Name]],"")</f>
        <v/>
      </c>
      <c r="N2193" t="str">
        <f t="shared" si="68"/>
        <v/>
      </c>
      <c r="O2193" t="str">
        <f t="shared" si="69"/>
        <v/>
      </c>
      <c r="P2193" t="str">
        <f>IF(D2193&lt;&gt;"",VLOOKUP(D2193,Projects!B:C,2,0),"")</f>
        <v/>
      </c>
    </row>
    <row r="2194" spans="1:16" x14ac:dyDescent="0.25">
      <c r="A2194" t="str">
        <f>UPPER(IF(AND(TimeSpend[[#This Row],[Personnel number]]&lt;&gt;"",TimeSpend[[#This Row],[Date]]&lt;&gt;""),TimeSpend[[#This Row],[Personnel number]],""))</f>
        <v/>
      </c>
      <c r="B2194" s="85" t="str">
        <f>IF(AND(TimeSpend[[#This Row],[Personnel number]]&lt;&gt;"",TimeSpend[[#This Row],[Date]]&lt;&gt;""),TEXT(TimeSpend[[#This Row],[Date]],"[$-409]yyyyMMdd"),"")</f>
        <v/>
      </c>
      <c r="C2194" s="33" t="str">
        <f>IF(AND(TimeSpend[[#This Row],[Personnel number]]&lt;&gt;"",TimeSpend[[#This Row],[Date]]&lt;&gt;""),SUBSTITUTE(TimeSpend[[#This Row],[Hours]],",","."),"")</f>
        <v/>
      </c>
      <c r="D2194" t="str">
        <f>IF(AND(TimeSpend[[#This Row],[Personnel number]]&lt;&gt;"",TimeSpend[[#This Row],[Date]]&lt;&gt;""),TimeSpend[[#This Row],[Network]],"")</f>
        <v/>
      </c>
      <c r="E2194" t="str">
        <f>IF(AND(TimeSpend[[#This Row],[Personnel number]]&lt;&gt;"",TimeSpend[[#This Row],[Date]]&lt;&gt;""),TimeSpend[[#This Row],[Network Description]],"")</f>
        <v/>
      </c>
      <c r="F2194" t="str">
        <f>IF(AND(TimeSpend[[#This Row],[Personnel number]]&lt;&gt;"",TimeSpend[[#This Row],[Date]]&lt;&gt;""),TimeSpend[[#This Row],[Activity]],"")</f>
        <v/>
      </c>
      <c r="G2194" t="str">
        <f>IF(AND(TimeSpend[[#This Row],[Personnel number]]&lt;&gt;"",TimeSpend[[#This Row],[Date]]&lt;&gt;""),TimeSpend[[#This Row],[Activity description]],"")</f>
        <v/>
      </c>
      <c r="H2194" s="36" t="str">
        <f>IF(AND(TimeSpend[[#This Row],[Personnel number]]&lt;&gt;"",TimeSpend[[#This Row],[Date]]&lt;&gt;""),TimeSpend[[#This Row],[Start Time]],"")</f>
        <v/>
      </c>
      <c r="I2194" s="36" t="str">
        <f>IF(AND(TimeSpend[[#This Row],[Personnel number]]&lt;&gt;"",TimeSpend[[#This Row],[Date]]&lt;&gt;""),TimeSpend[[#This Row],[End Time]],"")</f>
        <v/>
      </c>
      <c r="J2194" t="str">
        <f>IF(AND(TimeSpend[[#This Row],[Personnel number]]&lt;&gt;"",TimeSpend[[#This Row],[Date]]&lt;&gt;""),TimeSpend[[#This Row],[Location]],"")</f>
        <v/>
      </c>
      <c r="K2194" t="str">
        <f>IF(AND(TimeSpend[[#This Row],[Personnel number]]&lt;&gt;"",TimeSpend[[#This Row],[Date]]&lt;&gt;""),TimeSpend[[#This Row],[Task]],"")</f>
        <v/>
      </c>
      <c r="L2194" t="str">
        <f>IF(AND(TimeSpend[[#This Row],[Personnel number]]&lt;&gt;"",TimeSpend[[#This Row],[Date]]&lt;&gt;""),Utilization!$J$2,"")</f>
        <v/>
      </c>
      <c r="M2194" t="str">
        <f>IF(AND(TimeSpend[[#This Row],[Personnel number]]&lt;&gt;"",TimeSpend[[#This Row],[Date]]&lt;&gt;""),TimeSpend[[#This Row],[Employee Name]],"")</f>
        <v/>
      </c>
      <c r="N2194" t="str">
        <f t="shared" si="68"/>
        <v/>
      </c>
      <c r="O2194" t="str">
        <f t="shared" si="69"/>
        <v/>
      </c>
      <c r="P2194" t="str">
        <f>IF(D2194&lt;&gt;"",VLOOKUP(D2194,Projects!B:C,2,0),"")</f>
        <v/>
      </c>
    </row>
    <row r="2195" spans="1:16" x14ac:dyDescent="0.25">
      <c r="A2195" t="str">
        <f>UPPER(IF(AND(TimeSpend[[#This Row],[Personnel number]]&lt;&gt;"",TimeSpend[[#This Row],[Date]]&lt;&gt;""),TimeSpend[[#This Row],[Personnel number]],""))</f>
        <v/>
      </c>
      <c r="B2195" s="85" t="str">
        <f>IF(AND(TimeSpend[[#This Row],[Personnel number]]&lt;&gt;"",TimeSpend[[#This Row],[Date]]&lt;&gt;""),TEXT(TimeSpend[[#This Row],[Date]],"[$-409]yyyyMMdd"),"")</f>
        <v/>
      </c>
      <c r="C2195" s="33" t="str">
        <f>IF(AND(TimeSpend[[#This Row],[Personnel number]]&lt;&gt;"",TimeSpend[[#This Row],[Date]]&lt;&gt;""),SUBSTITUTE(TimeSpend[[#This Row],[Hours]],",","."),"")</f>
        <v/>
      </c>
      <c r="D2195" t="str">
        <f>IF(AND(TimeSpend[[#This Row],[Personnel number]]&lt;&gt;"",TimeSpend[[#This Row],[Date]]&lt;&gt;""),TimeSpend[[#This Row],[Network]],"")</f>
        <v/>
      </c>
      <c r="E2195" t="str">
        <f>IF(AND(TimeSpend[[#This Row],[Personnel number]]&lt;&gt;"",TimeSpend[[#This Row],[Date]]&lt;&gt;""),TimeSpend[[#This Row],[Network Description]],"")</f>
        <v/>
      </c>
      <c r="F2195" t="str">
        <f>IF(AND(TimeSpend[[#This Row],[Personnel number]]&lt;&gt;"",TimeSpend[[#This Row],[Date]]&lt;&gt;""),TimeSpend[[#This Row],[Activity]],"")</f>
        <v/>
      </c>
      <c r="G2195" t="str">
        <f>IF(AND(TimeSpend[[#This Row],[Personnel number]]&lt;&gt;"",TimeSpend[[#This Row],[Date]]&lt;&gt;""),TimeSpend[[#This Row],[Activity description]],"")</f>
        <v/>
      </c>
      <c r="H2195" s="36" t="str">
        <f>IF(AND(TimeSpend[[#This Row],[Personnel number]]&lt;&gt;"",TimeSpend[[#This Row],[Date]]&lt;&gt;""),TimeSpend[[#This Row],[Start Time]],"")</f>
        <v/>
      </c>
      <c r="I2195" s="36" t="str">
        <f>IF(AND(TimeSpend[[#This Row],[Personnel number]]&lt;&gt;"",TimeSpend[[#This Row],[Date]]&lt;&gt;""),TimeSpend[[#This Row],[End Time]],"")</f>
        <v/>
      </c>
      <c r="J2195" t="str">
        <f>IF(AND(TimeSpend[[#This Row],[Personnel number]]&lt;&gt;"",TimeSpend[[#This Row],[Date]]&lt;&gt;""),TimeSpend[[#This Row],[Location]],"")</f>
        <v/>
      </c>
      <c r="K2195" t="str">
        <f>IF(AND(TimeSpend[[#This Row],[Personnel number]]&lt;&gt;"",TimeSpend[[#This Row],[Date]]&lt;&gt;""),TimeSpend[[#This Row],[Task]],"")</f>
        <v/>
      </c>
      <c r="L2195" t="str">
        <f>IF(AND(TimeSpend[[#This Row],[Personnel number]]&lt;&gt;"",TimeSpend[[#This Row],[Date]]&lt;&gt;""),Utilization!$J$2,"")</f>
        <v/>
      </c>
      <c r="M2195" t="str">
        <f>IF(AND(TimeSpend[[#This Row],[Personnel number]]&lt;&gt;"",TimeSpend[[#This Row],[Date]]&lt;&gt;""),TimeSpend[[#This Row],[Employee Name]],"")</f>
        <v/>
      </c>
      <c r="N2195" t="str">
        <f t="shared" si="68"/>
        <v/>
      </c>
      <c r="O2195" t="str">
        <f t="shared" si="69"/>
        <v/>
      </c>
      <c r="P2195" t="str">
        <f>IF(D2195&lt;&gt;"",VLOOKUP(D2195,Projects!B:C,2,0),"")</f>
        <v/>
      </c>
    </row>
    <row r="2196" spans="1:16" x14ac:dyDescent="0.25">
      <c r="A2196" t="str">
        <f>UPPER(IF(AND(TimeSpend[[#This Row],[Personnel number]]&lt;&gt;"",TimeSpend[[#This Row],[Date]]&lt;&gt;""),TimeSpend[[#This Row],[Personnel number]],""))</f>
        <v/>
      </c>
      <c r="B2196" s="85" t="str">
        <f>IF(AND(TimeSpend[[#This Row],[Personnel number]]&lt;&gt;"",TimeSpend[[#This Row],[Date]]&lt;&gt;""),TEXT(TimeSpend[[#This Row],[Date]],"[$-409]yyyyMMdd"),"")</f>
        <v/>
      </c>
      <c r="C2196" s="33" t="str">
        <f>IF(AND(TimeSpend[[#This Row],[Personnel number]]&lt;&gt;"",TimeSpend[[#This Row],[Date]]&lt;&gt;""),SUBSTITUTE(TimeSpend[[#This Row],[Hours]],",","."),"")</f>
        <v/>
      </c>
      <c r="D2196" t="str">
        <f>IF(AND(TimeSpend[[#This Row],[Personnel number]]&lt;&gt;"",TimeSpend[[#This Row],[Date]]&lt;&gt;""),TimeSpend[[#This Row],[Network]],"")</f>
        <v/>
      </c>
      <c r="E2196" t="str">
        <f>IF(AND(TimeSpend[[#This Row],[Personnel number]]&lt;&gt;"",TimeSpend[[#This Row],[Date]]&lt;&gt;""),TimeSpend[[#This Row],[Network Description]],"")</f>
        <v/>
      </c>
      <c r="F2196" t="str">
        <f>IF(AND(TimeSpend[[#This Row],[Personnel number]]&lt;&gt;"",TimeSpend[[#This Row],[Date]]&lt;&gt;""),TimeSpend[[#This Row],[Activity]],"")</f>
        <v/>
      </c>
      <c r="G2196" t="str">
        <f>IF(AND(TimeSpend[[#This Row],[Personnel number]]&lt;&gt;"",TimeSpend[[#This Row],[Date]]&lt;&gt;""),TimeSpend[[#This Row],[Activity description]],"")</f>
        <v/>
      </c>
      <c r="H2196" s="36" t="str">
        <f>IF(AND(TimeSpend[[#This Row],[Personnel number]]&lt;&gt;"",TimeSpend[[#This Row],[Date]]&lt;&gt;""),TimeSpend[[#This Row],[Start Time]],"")</f>
        <v/>
      </c>
      <c r="I2196" s="36" t="str">
        <f>IF(AND(TimeSpend[[#This Row],[Personnel number]]&lt;&gt;"",TimeSpend[[#This Row],[Date]]&lt;&gt;""),TimeSpend[[#This Row],[End Time]],"")</f>
        <v/>
      </c>
      <c r="J2196" t="str">
        <f>IF(AND(TimeSpend[[#This Row],[Personnel number]]&lt;&gt;"",TimeSpend[[#This Row],[Date]]&lt;&gt;""),TimeSpend[[#This Row],[Location]],"")</f>
        <v/>
      </c>
      <c r="K2196" t="str">
        <f>IF(AND(TimeSpend[[#This Row],[Personnel number]]&lt;&gt;"",TimeSpend[[#This Row],[Date]]&lt;&gt;""),TimeSpend[[#This Row],[Task]],"")</f>
        <v/>
      </c>
      <c r="L2196" t="str">
        <f>IF(AND(TimeSpend[[#This Row],[Personnel number]]&lt;&gt;"",TimeSpend[[#This Row],[Date]]&lt;&gt;""),Utilization!$J$2,"")</f>
        <v/>
      </c>
      <c r="M2196" t="str">
        <f>IF(AND(TimeSpend[[#This Row],[Personnel number]]&lt;&gt;"",TimeSpend[[#This Row],[Date]]&lt;&gt;""),TimeSpend[[#This Row],[Employee Name]],"")</f>
        <v/>
      </c>
      <c r="N2196" t="str">
        <f t="shared" si="68"/>
        <v/>
      </c>
      <c r="O2196" t="str">
        <f t="shared" si="69"/>
        <v/>
      </c>
      <c r="P2196" t="str">
        <f>IF(D2196&lt;&gt;"",VLOOKUP(D2196,Projects!B:C,2,0),"")</f>
        <v/>
      </c>
    </row>
    <row r="2197" spans="1:16" x14ac:dyDescent="0.25">
      <c r="A2197" t="str">
        <f>UPPER(IF(AND(TimeSpend[[#This Row],[Personnel number]]&lt;&gt;"",TimeSpend[[#This Row],[Date]]&lt;&gt;""),TimeSpend[[#This Row],[Personnel number]],""))</f>
        <v/>
      </c>
      <c r="B2197" s="85" t="str">
        <f>IF(AND(TimeSpend[[#This Row],[Personnel number]]&lt;&gt;"",TimeSpend[[#This Row],[Date]]&lt;&gt;""),TEXT(TimeSpend[[#This Row],[Date]],"[$-409]yyyyMMdd"),"")</f>
        <v/>
      </c>
      <c r="C2197" s="33" t="str">
        <f>IF(AND(TimeSpend[[#This Row],[Personnel number]]&lt;&gt;"",TimeSpend[[#This Row],[Date]]&lt;&gt;""),SUBSTITUTE(TimeSpend[[#This Row],[Hours]],",","."),"")</f>
        <v/>
      </c>
      <c r="D2197" t="str">
        <f>IF(AND(TimeSpend[[#This Row],[Personnel number]]&lt;&gt;"",TimeSpend[[#This Row],[Date]]&lt;&gt;""),TimeSpend[[#This Row],[Network]],"")</f>
        <v/>
      </c>
      <c r="E2197" t="str">
        <f>IF(AND(TimeSpend[[#This Row],[Personnel number]]&lt;&gt;"",TimeSpend[[#This Row],[Date]]&lt;&gt;""),TimeSpend[[#This Row],[Network Description]],"")</f>
        <v/>
      </c>
      <c r="F2197" t="str">
        <f>IF(AND(TimeSpend[[#This Row],[Personnel number]]&lt;&gt;"",TimeSpend[[#This Row],[Date]]&lt;&gt;""),TimeSpend[[#This Row],[Activity]],"")</f>
        <v/>
      </c>
      <c r="G2197" t="str">
        <f>IF(AND(TimeSpend[[#This Row],[Personnel number]]&lt;&gt;"",TimeSpend[[#This Row],[Date]]&lt;&gt;""),TimeSpend[[#This Row],[Activity description]],"")</f>
        <v/>
      </c>
      <c r="H2197" s="36" t="str">
        <f>IF(AND(TimeSpend[[#This Row],[Personnel number]]&lt;&gt;"",TimeSpend[[#This Row],[Date]]&lt;&gt;""),TimeSpend[[#This Row],[Start Time]],"")</f>
        <v/>
      </c>
      <c r="I2197" s="36" t="str">
        <f>IF(AND(TimeSpend[[#This Row],[Personnel number]]&lt;&gt;"",TimeSpend[[#This Row],[Date]]&lt;&gt;""),TimeSpend[[#This Row],[End Time]],"")</f>
        <v/>
      </c>
      <c r="J2197" t="str">
        <f>IF(AND(TimeSpend[[#This Row],[Personnel number]]&lt;&gt;"",TimeSpend[[#This Row],[Date]]&lt;&gt;""),TimeSpend[[#This Row],[Location]],"")</f>
        <v/>
      </c>
      <c r="K2197" t="str">
        <f>IF(AND(TimeSpend[[#This Row],[Personnel number]]&lt;&gt;"",TimeSpend[[#This Row],[Date]]&lt;&gt;""),TimeSpend[[#This Row],[Task]],"")</f>
        <v/>
      </c>
      <c r="L2197" t="str">
        <f>IF(AND(TimeSpend[[#This Row],[Personnel number]]&lt;&gt;"",TimeSpend[[#This Row],[Date]]&lt;&gt;""),Utilization!$J$2,"")</f>
        <v/>
      </c>
      <c r="M2197" t="str">
        <f>IF(AND(TimeSpend[[#This Row],[Personnel number]]&lt;&gt;"",TimeSpend[[#This Row],[Date]]&lt;&gt;""),TimeSpend[[#This Row],[Employee Name]],"")</f>
        <v/>
      </c>
      <c r="N2197" t="str">
        <f t="shared" si="68"/>
        <v/>
      </c>
      <c r="O2197" t="str">
        <f t="shared" si="69"/>
        <v/>
      </c>
      <c r="P2197" t="str">
        <f>IF(D2197&lt;&gt;"",VLOOKUP(D2197,Projects!B:C,2,0),"")</f>
        <v/>
      </c>
    </row>
    <row r="2198" spans="1:16" x14ac:dyDescent="0.25">
      <c r="A2198" t="str">
        <f>UPPER(IF(AND(TimeSpend[[#This Row],[Personnel number]]&lt;&gt;"",TimeSpend[[#This Row],[Date]]&lt;&gt;""),TimeSpend[[#This Row],[Personnel number]],""))</f>
        <v/>
      </c>
      <c r="B2198" s="85" t="str">
        <f>IF(AND(TimeSpend[[#This Row],[Personnel number]]&lt;&gt;"",TimeSpend[[#This Row],[Date]]&lt;&gt;""),TEXT(TimeSpend[[#This Row],[Date]],"[$-409]yyyyMMdd"),"")</f>
        <v/>
      </c>
      <c r="C2198" s="33" t="str">
        <f>IF(AND(TimeSpend[[#This Row],[Personnel number]]&lt;&gt;"",TimeSpend[[#This Row],[Date]]&lt;&gt;""),SUBSTITUTE(TimeSpend[[#This Row],[Hours]],",","."),"")</f>
        <v/>
      </c>
      <c r="D2198" t="str">
        <f>IF(AND(TimeSpend[[#This Row],[Personnel number]]&lt;&gt;"",TimeSpend[[#This Row],[Date]]&lt;&gt;""),TimeSpend[[#This Row],[Network]],"")</f>
        <v/>
      </c>
      <c r="E2198" t="str">
        <f>IF(AND(TimeSpend[[#This Row],[Personnel number]]&lt;&gt;"",TimeSpend[[#This Row],[Date]]&lt;&gt;""),TimeSpend[[#This Row],[Network Description]],"")</f>
        <v/>
      </c>
      <c r="F2198" t="str">
        <f>IF(AND(TimeSpend[[#This Row],[Personnel number]]&lt;&gt;"",TimeSpend[[#This Row],[Date]]&lt;&gt;""),TimeSpend[[#This Row],[Activity]],"")</f>
        <v/>
      </c>
      <c r="G2198" t="str">
        <f>IF(AND(TimeSpend[[#This Row],[Personnel number]]&lt;&gt;"",TimeSpend[[#This Row],[Date]]&lt;&gt;""),TimeSpend[[#This Row],[Activity description]],"")</f>
        <v/>
      </c>
      <c r="H2198" s="36" t="str">
        <f>IF(AND(TimeSpend[[#This Row],[Personnel number]]&lt;&gt;"",TimeSpend[[#This Row],[Date]]&lt;&gt;""),TimeSpend[[#This Row],[Start Time]],"")</f>
        <v/>
      </c>
      <c r="I2198" s="36" t="str">
        <f>IF(AND(TimeSpend[[#This Row],[Personnel number]]&lt;&gt;"",TimeSpend[[#This Row],[Date]]&lt;&gt;""),TimeSpend[[#This Row],[End Time]],"")</f>
        <v/>
      </c>
      <c r="J2198" t="str">
        <f>IF(AND(TimeSpend[[#This Row],[Personnel number]]&lt;&gt;"",TimeSpend[[#This Row],[Date]]&lt;&gt;""),TimeSpend[[#This Row],[Location]],"")</f>
        <v/>
      </c>
      <c r="K2198" t="str">
        <f>IF(AND(TimeSpend[[#This Row],[Personnel number]]&lt;&gt;"",TimeSpend[[#This Row],[Date]]&lt;&gt;""),TimeSpend[[#This Row],[Task]],"")</f>
        <v/>
      </c>
      <c r="L2198" t="str">
        <f>IF(AND(TimeSpend[[#This Row],[Personnel number]]&lt;&gt;"",TimeSpend[[#This Row],[Date]]&lt;&gt;""),Utilization!$J$2,"")</f>
        <v/>
      </c>
      <c r="M2198" t="str">
        <f>IF(AND(TimeSpend[[#This Row],[Personnel number]]&lt;&gt;"",TimeSpend[[#This Row],[Date]]&lt;&gt;""),TimeSpend[[#This Row],[Employee Name]],"")</f>
        <v/>
      </c>
      <c r="N2198" t="str">
        <f t="shared" si="68"/>
        <v/>
      </c>
      <c r="O2198" t="str">
        <f t="shared" si="69"/>
        <v/>
      </c>
      <c r="P2198" t="str">
        <f>IF(D2198&lt;&gt;"",VLOOKUP(D2198,Projects!B:C,2,0),"")</f>
        <v/>
      </c>
    </row>
    <row r="2199" spans="1:16" x14ac:dyDescent="0.25">
      <c r="A2199" t="str">
        <f>UPPER(IF(AND(TimeSpend[[#This Row],[Personnel number]]&lt;&gt;"",TimeSpend[[#This Row],[Date]]&lt;&gt;""),TimeSpend[[#This Row],[Personnel number]],""))</f>
        <v/>
      </c>
      <c r="B2199" s="85" t="str">
        <f>IF(AND(TimeSpend[[#This Row],[Personnel number]]&lt;&gt;"",TimeSpend[[#This Row],[Date]]&lt;&gt;""),TEXT(TimeSpend[[#This Row],[Date]],"[$-409]yyyyMMdd"),"")</f>
        <v/>
      </c>
      <c r="C2199" s="33" t="str">
        <f>IF(AND(TimeSpend[[#This Row],[Personnel number]]&lt;&gt;"",TimeSpend[[#This Row],[Date]]&lt;&gt;""),SUBSTITUTE(TimeSpend[[#This Row],[Hours]],",","."),"")</f>
        <v/>
      </c>
      <c r="D2199" t="str">
        <f>IF(AND(TimeSpend[[#This Row],[Personnel number]]&lt;&gt;"",TimeSpend[[#This Row],[Date]]&lt;&gt;""),TimeSpend[[#This Row],[Network]],"")</f>
        <v/>
      </c>
      <c r="E2199" t="str">
        <f>IF(AND(TimeSpend[[#This Row],[Personnel number]]&lt;&gt;"",TimeSpend[[#This Row],[Date]]&lt;&gt;""),TimeSpend[[#This Row],[Network Description]],"")</f>
        <v/>
      </c>
      <c r="F2199" t="str">
        <f>IF(AND(TimeSpend[[#This Row],[Personnel number]]&lt;&gt;"",TimeSpend[[#This Row],[Date]]&lt;&gt;""),TimeSpend[[#This Row],[Activity]],"")</f>
        <v/>
      </c>
      <c r="G2199" t="str">
        <f>IF(AND(TimeSpend[[#This Row],[Personnel number]]&lt;&gt;"",TimeSpend[[#This Row],[Date]]&lt;&gt;""),TimeSpend[[#This Row],[Activity description]],"")</f>
        <v/>
      </c>
      <c r="H2199" s="36" t="str">
        <f>IF(AND(TimeSpend[[#This Row],[Personnel number]]&lt;&gt;"",TimeSpend[[#This Row],[Date]]&lt;&gt;""),TimeSpend[[#This Row],[Start Time]],"")</f>
        <v/>
      </c>
      <c r="I2199" s="36" t="str">
        <f>IF(AND(TimeSpend[[#This Row],[Personnel number]]&lt;&gt;"",TimeSpend[[#This Row],[Date]]&lt;&gt;""),TimeSpend[[#This Row],[End Time]],"")</f>
        <v/>
      </c>
      <c r="J2199" t="str">
        <f>IF(AND(TimeSpend[[#This Row],[Personnel number]]&lt;&gt;"",TimeSpend[[#This Row],[Date]]&lt;&gt;""),TimeSpend[[#This Row],[Location]],"")</f>
        <v/>
      </c>
      <c r="K2199" t="str">
        <f>IF(AND(TimeSpend[[#This Row],[Personnel number]]&lt;&gt;"",TimeSpend[[#This Row],[Date]]&lt;&gt;""),TimeSpend[[#This Row],[Task]],"")</f>
        <v/>
      </c>
      <c r="L2199" t="str">
        <f>IF(AND(TimeSpend[[#This Row],[Personnel number]]&lt;&gt;"",TimeSpend[[#This Row],[Date]]&lt;&gt;""),Utilization!$J$2,"")</f>
        <v/>
      </c>
      <c r="M2199" t="str">
        <f>IF(AND(TimeSpend[[#This Row],[Personnel number]]&lt;&gt;"",TimeSpend[[#This Row],[Date]]&lt;&gt;""),TimeSpend[[#This Row],[Employee Name]],"")</f>
        <v/>
      </c>
      <c r="N2199" t="str">
        <f t="shared" si="68"/>
        <v/>
      </c>
      <c r="O2199" t="str">
        <f t="shared" si="69"/>
        <v/>
      </c>
      <c r="P2199" t="str">
        <f>IF(D2199&lt;&gt;"",VLOOKUP(D2199,Projects!B:C,2,0),"")</f>
        <v/>
      </c>
    </row>
    <row r="2200" spans="1:16" x14ac:dyDescent="0.25">
      <c r="A2200" t="str">
        <f>UPPER(IF(AND(TimeSpend[[#This Row],[Personnel number]]&lt;&gt;"",TimeSpend[[#This Row],[Date]]&lt;&gt;""),TimeSpend[[#This Row],[Personnel number]],""))</f>
        <v/>
      </c>
      <c r="B2200" s="85" t="str">
        <f>IF(AND(TimeSpend[[#This Row],[Personnel number]]&lt;&gt;"",TimeSpend[[#This Row],[Date]]&lt;&gt;""),TEXT(TimeSpend[[#This Row],[Date]],"[$-409]yyyyMMdd"),"")</f>
        <v/>
      </c>
      <c r="C2200" s="33" t="str">
        <f>IF(AND(TimeSpend[[#This Row],[Personnel number]]&lt;&gt;"",TimeSpend[[#This Row],[Date]]&lt;&gt;""),SUBSTITUTE(TimeSpend[[#This Row],[Hours]],",","."),"")</f>
        <v/>
      </c>
      <c r="D2200" t="str">
        <f>IF(AND(TimeSpend[[#This Row],[Personnel number]]&lt;&gt;"",TimeSpend[[#This Row],[Date]]&lt;&gt;""),TimeSpend[[#This Row],[Network]],"")</f>
        <v/>
      </c>
      <c r="E2200" t="str">
        <f>IF(AND(TimeSpend[[#This Row],[Personnel number]]&lt;&gt;"",TimeSpend[[#This Row],[Date]]&lt;&gt;""),TimeSpend[[#This Row],[Network Description]],"")</f>
        <v/>
      </c>
      <c r="F2200" t="str">
        <f>IF(AND(TimeSpend[[#This Row],[Personnel number]]&lt;&gt;"",TimeSpend[[#This Row],[Date]]&lt;&gt;""),TimeSpend[[#This Row],[Activity]],"")</f>
        <v/>
      </c>
      <c r="G2200" t="str">
        <f>IF(AND(TimeSpend[[#This Row],[Personnel number]]&lt;&gt;"",TimeSpend[[#This Row],[Date]]&lt;&gt;""),TimeSpend[[#This Row],[Activity description]],"")</f>
        <v/>
      </c>
      <c r="H2200" s="36" t="str">
        <f>IF(AND(TimeSpend[[#This Row],[Personnel number]]&lt;&gt;"",TimeSpend[[#This Row],[Date]]&lt;&gt;""),TimeSpend[[#This Row],[Start Time]],"")</f>
        <v/>
      </c>
      <c r="I2200" s="36" t="str">
        <f>IF(AND(TimeSpend[[#This Row],[Personnel number]]&lt;&gt;"",TimeSpend[[#This Row],[Date]]&lt;&gt;""),TimeSpend[[#This Row],[End Time]],"")</f>
        <v/>
      </c>
      <c r="J2200" t="str">
        <f>IF(AND(TimeSpend[[#This Row],[Personnel number]]&lt;&gt;"",TimeSpend[[#This Row],[Date]]&lt;&gt;""),TimeSpend[[#This Row],[Location]],"")</f>
        <v/>
      </c>
      <c r="K2200" t="str">
        <f>IF(AND(TimeSpend[[#This Row],[Personnel number]]&lt;&gt;"",TimeSpend[[#This Row],[Date]]&lt;&gt;""),TimeSpend[[#This Row],[Task]],"")</f>
        <v/>
      </c>
      <c r="L2200" t="str">
        <f>IF(AND(TimeSpend[[#This Row],[Personnel number]]&lt;&gt;"",TimeSpend[[#This Row],[Date]]&lt;&gt;""),Utilization!$J$2,"")</f>
        <v/>
      </c>
      <c r="M2200" t="str">
        <f>IF(AND(TimeSpend[[#This Row],[Personnel number]]&lt;&gt;"",TimeSpend[[#This Row],[Date]]&lt;&gt;""),TimeSpend[[#This Row],[Employee Name]],"")</f>
        <v/>
      </c>
      <c r="N2200" t="str">
        <f t="shared" si="68"/>
        <v/>
      </c>
      <c r="O2200" t="str">
        <f t="shared" si="69"/>
        <v/>
      </c>
      <c r="P2200" t="str">
        <f>IF(D2200&lt;&gt;"",VLOOKUP(D2200,Projects!B:C,2,0),"")</f>
        <v/>
      </c>
    </row>
    <row r="2201" spans="1:16" x14ac:dyDescent="0.25">
      <c r="A2201" t="str">
        <f>UPPER(IF(AND(TimeSpend[[#This Row],[Personnel number]]&lt;&gt;"",TimeSpend[[#This Row],[Date]]&lt;&gt;""),TimeSpend[[#This Row],[Personnel number]],""))</f>
        <v/>
      </c>
      <c r="B2201" s="85" t="str">
        <f>IF(AND(TimeSpend[[#This Row],[Personnel number]]&lt;&gt;"",TimeSpend[[#This Row],[Date]]&lt;&gt;""),TEXT(TimeSpend[[#This Row],[Date]],"[$-409]yyyyMMdd"),"")</f>
        <v/>
      </c>
      <c r="C2201" s="33" t="str">
        <f>IF(AND(TimeSpend[[#This Row],[Personnel number]]&lt;&gt;"",TimeSpend[[#This Row],[Date]]&lt;&gt;""),SUBSTITUTE(TimeSpend[[#This Row],[Hours]],",","."),"")</f>
        <v/>
      </c>
      <c r="D2201" t="str">
        <f>IF(AND(TimeSpend[[#This Row],[Personnel number]]&lt;&gt;"",TimeSpend[[#This Row],[Date]]&lt;&gt;""),TimeSpend[[#This Row],[Network]],"")</f>
        <v/>
      </c>
      <c r="E2201" t="str">
        <f>IF(AND(TimeSpend[[#This Row],[Personnel number]]&lt;&gt;"",TimeSpend[[#This Row],[Date]]&lt;&gt;""),TimeSpend[[#This Row],[Network Description]],"")</f>
        <v/>
      </c>
      <c r="F2201" t="str">
        <f>IF(AND(TimeSpend[[#This Row],[Personnel number]]&lt;&gt;"",TimeSpend[[#This Row],[Date]]&lt;&gt;""),TimeSpend[[#This Row],[Activity]],"")</f>
        <v/>
      </c>
      <c r="G2201" t="str">
        <f>IF(AND(TimeSpend[[#This Row],[Personnel number]]&lt;&gt;"",TimeSpend[[#This Row],[Date]]&lt;&gt;""),TimeSpend[[#This Row],[Activity description]],"")</f>
        <v/>
      </c>
      <c r="H2201" s="36" t="str">
        <f>IF(AND(TimeSpend[[#This Row],[Personnel number]]&lt;&gt;"",TimeSpend[[#This Row],[Date]]&lt;&gt;""),TimeSpend[[#This Row],[Start Time]],"")</f>
        <v/>
      </c>
      <c r="I2201" s="36" t="str">
        <f>IF(AND(TimeSpend[[#This Row],[Personnel number]]&lt;&gt;"",TimeSpend[[#This Row],[Date]]&lt;&gt;""),TimeSpend[[#This Row],[End Time]],"")</f>
        <v/>
      </c>
      <c r="J2201" t="str">
        <f>IF(AND(TimeSpend[[#This Row],[Personnel number]]&lt;&gt;"",TimeSpend[[#This Row],[Date]]&lt;&gt;""),TimeSpend[[#This Row],[Location]],"")</f>
        <v/>
      </c>
      <c r="K2201" t="str">
        <f>IF(AND(TimeSpend[[#This Row],[Personnel number]]&lt;&gt;"",TimeSpend[[#This Row],[Date]]&lt;&gt;""),TimeSpend[[#This Row],[Task]],"")</f>
        <v/>
      </c>
      <c r="L2201" t="str">
        <f>IF(AND(TimeSpend[[#This Row],[Personnel number]]&lt;&gt;"",TimeSpend[[#This Row],[Date]]&lt;&gt;""),Utilization!$J$2,"")</f>
        <v/>
      </c>
      <c r="M2201" t="str">
        <f>IF(AND(TimeSpend[[#This Row],[Personnel number]]&lt;&gt;"",TimeSpend[[#This Row],[Date]]&lt;&gt;""),TimeSpend[[#This Row],[Employee Name]],"")</f>
        <v/>
      </c>
      <c r="N2201" t="str">
        <f t="shared" si="68"/>
        <v/>
      </c>
      <c r="O2201" t="str">
        <f t="shared" si="69"/>
        <v/>
      </c>
      <c r="P2201" t="str">
        <f>IF(D2201&lt;&gt;"",VLOOKUP(D2201,Projects!B:C,2,0),"")</f>
        <v/>
      </c>
    </row>
    <row r="2202" spans="1:16" x14ac:dyDescent="0.25">
      <c r="A2202" t="str">
        <f>UPPER(IF(AND(TimeSpend[[#This Row],[Personnel number]]&lt;&gt;"",TimeSpend[[#This Row],[Date]]&lt;&gt;""),TimeSpend[[#This Row],[Personnel number]],""))</f>
        <v/>
      </c>
      <c r="B2202" s="85" t="str">
        <f>IF(AND(TimeSpend[[#This Row],[Personnel number]]&lt;&gt;"",TimeSpend[[#This Row],[Date]]&lt;&gt;""),TEXT(TimeSpend[[#This Row],[Date]],"[$-409]yyyyMMdd"),"")</f>
        <v/>
      </c>
      <c r="C2202" s="33" t="str">
        <f>IF(AND(TimeSpend[[#This Row],[Personnel number]]&lt;&gt;"",TimeSpend[[#This Row],[Date]]&lt;&gt;""),SUBSTITUTE(TimeSpend[[#This Row],[Hours]],",","."),"")</f>
        <v/>
      </c>
      <c r="D2202" t="str">
        <f>IF(AND(TimeSpend[[#This Row],[Personnel number]]&lt;&gt;"",TimeSpend[[#This Row],[Date]]&lt;&gt;""),TimeSpend[[#This Row],[Network]],"")</f>
        <v/>
      </c>
      <c r="E2202" t="str">
        <f>IF(AND(TimeSpend[[#This Row],[Personnel number]]&lt;&gt;"",TimeSpend[[#This Row],[Date]]&lt;&gt;""),TimeSpend[[#This Row],[Network Description]],"")</f>
        <v/>
      </c>
      <c r="F2202" t="str">
        <f>IF(AND(TimeSpend[[#This Row],[Personnel number]]&lt;&gt;"",TimeSpend[[#This Row],[Date]]&lt;&gt;""),TimeSpend[[#This Row],[Activity]],"")</f>
        <v/>
      </c>
      <c r="G2202" t="str">
        <f>IF(AND(TimeSpend[[#This Row],[Personnel number]]&lt;&gt;"",TimeSpend[[#This Row],[Date]]&lt;&gt;""),TimeSpend[[#This Row],[Activity description]],"")</f>
        <v/>
      </c>
      <c r="H2202" s="36" t="str">
        <f>IF(AND(TimeSpend[[#This Row],[Personnel number]]&lt;&gt;"",TimeSpend[[#This Row],[Date]]&lt;&gt;""),TimeSpend[[#This Row],[Start Time]],"")</f>
        <v/>
      </c>
      <c r="I2202" s="36" t="str">
        <f>IF(AND(TimeSpend[[#This Row],[Personnel number]]&lt;&gt;"",TimeSpend[[#This Row],[Date]]&lt;&gt;""),TimeSpend[[#This Row],[End Time]],"")</f>
        <v/>
      </c>
      <c r="J2202" t="str">
        <f>IF(AND(TimeSpend[[#This Row],[Personnel number]]&lt;&gt;"",TimeSpend[[#This Row],[Date]]&lt;&gt;""),TimeSpend[[#This Row],[Location]],"")</f>
        <v/>
      </c>
      <c r="K2202" t="str">
        <f>IF(AND(TimeSpend[[#This Row],[Personnel number]]&lt;&gt;"",TimeSpend[[#This Row],[Date]]&lt;&gt;""),TimeSpend[[#This Row],[Task]],"")</f>
        <v/>
      </c>
      <c r="L2202" t="str">
        <f>IF(AND(TimeSpend[[#This Row],[Personnel number]]&lt;&gt;"",TimeSpend[[#This Row],[Date]]&lt;&gt;""),Utilization!$J$2,"")</f>
        <v/>
      </c>
      <c r="M2202" t="str">
        <f>IF(AND(TimeSpend[[#This Row],[Personnel number]]&lt;&gt;"",TimeSpend[[#This Row],[Date]]&lt;&gt;""),TimeSpend[[#This Row],[Employee Name]],"")</f>
        <v/>
      </c>
      <c r="N2202" t="str">
        <f t="shared" si="68"/>
        <v/>
      </c>
      <c r="O2202" t="str">
        <f t="shared" si="69"/>
        <v/>
      </c>
      <c r="P2202" t="str">
        <f>IF(D2202&lt;&gt;"",VLOOKUP(D2202,Projects!B:C,2,0),"")</f>
        <v/>
      </c>
    </row>
    <row r="2203" spans="1:16" x14ac:dyDescent="0.25">
      <c r="A2203" t="str">
        <f>UPPER(IF(AND(TimeSpend[[#This Row],[Personnel number]]&lt;&gt;"",TimeSpend[[#This Row],[Date]]&lt;&gt;""),TimeSpend[[#This Row],[Personnel number]],""))</f>
        <v/>
      </c>
      <c r="B2203" s="85" t="str">
        <f>IF(AND(TimeSpend[[#This Row],[Personnel number]]&lt;&gt;"",TimeSpend[[#This Row],[Date]]&lt;&gt;""),TEXT(TimeSpend[[#This Row],[Date]],"[$-409]yyyyMMdd"),"")</f>
        <v/>
      </c>
      <c r="C2203" s="33" t="str">
        <f>IF(AND(TimeSpend[[#This Row],[Personnel number]]&lt;&gt;"",TimeSpend[[#This Row],[Date]]&lt;&gt;""),SUBSTITUTE(TimeSpend[[#This Row],[Hours]],",","."),"")</f>
        <v/>
      </c>
      <c r="D2203" t="str">
        <f>IF(AND(TimeSpend[[#This Row],[Personnel number]]&lt;&gt;"",TimeSpend[[#This Row],[Date]]&lt;&gt;""),TimeSpend[[#This Row],[Network]],"")</f>
        <v/>
      </c>
      <c r="E2203" t="str">
        <f>IF(AND(TimeSpend[[#This Row],[Personnel number]]&lt;&gt;"",TimeSpend[[#This Row],[Date]]&lt;&gt;""),TimeSpend[[#This Row],[Network Description]],"")</f>
        <v/>
      </c>
      <c r="F2203" t="str">
        <f>IF(AND(TimeSpend[[#This Row],[Personnel number]]&lt;&gt;"",TimeSpend[[#This Row],[Date]]&lt;&gt;""),TimeSpend[[#This Row],[Activity]],"")</f>
        <v/>
      </c>
      <c r="G2203" t="str">
        <f>IF(AND(TimeSpend[[#This Row],[Personnel number]]&lt;&gt;"",TimeSpend[[#This Row],[Date]]&lt;&gt;""),TimeSpend[[#This Row],[Activity description]],"")</f>
        <v/>
      </c>
      <c r="H2203" s="36" t="str">
        <f>IF(AND(TimeSpend[[#This Row],[Personnel number]]&lt;&gt;"",TimeSpend[[#This Row],[Date]]&lt;&gt;""),TimeSpend[[#This Row],[Start Time]],"")</f>
        <v/>
      </c>
      <c r="I2203" s="36" t="str">
        <f>IF(AND(TimeSpend[[#This Row],[Personnel number]]&lt;&gt;"",TimeSpend[[#This Row],[Date]]&lt;&gt;""),TimeSpend[[#This Row],[End Time]],"")</f>
        <v/>
      </c>
      <c r="J2203" t="str">
        <f>IF(AND(TimeSpend[[#This Row],[Personnel number]]&lt;&gt;"",TimeSpend[[#This Row],[Date]]&lt;&gt;""),TimeSpend[[#This Row],[Location]],"")</f>
        <v/>
      </c>
      <c r="K2203" t="str">
        <f>IF(AND(TimeSpend[[#This Row],[Personnel number]]&lt;&gt;"",TimeSpend[[#This Row],[Date]]&lt;&gt;""),TimeSpend[[#This Row],[Task]],"")</f>
        <v/>
      </c>
      <c r="L2203" t="str">
        <f>IF(AND(TimeSpend[[#This Row],[Personnel number]]&lt;&gt;"",TimeSpend[[#This Row],[Date]]&lt;&gt;""),Utilization!$J$2,"")</f>
        <v/>
      </c>
      <c r="M2203" t="str">
        <f>IF(AND(TimeSpend[[#This Row],[Personnel number]]&lt;&gt;"",TimeSpend[[#This Row],[Date]]&lt;&gt;""),TimeSpend[[#This Row],[Employee Name]],"")</f>
        <v/>
      </c>
      <c r="N2203" t="str">
        <f t="shared" si="68"/>
        <v/>
      </c>
      <c r="O2203" t="str">
        <f t="shared" si="69"/>
        <v/>
      </c>
      <c r="P2203" t="str">
        <f>IF(D2203&lt;&gt;"",VLOOKUP(D2203,Projects!B:C,2,0),"")</f>
        <v/>
      </c>
    </row>
    <row r="2204" spans="1:16" x14ac:dyDescent="0.25">
      <c r="A2204" t="str">
        <f>UPPER(IF(AND(TimeSpend[[#This Row],[Personnel number]]&lt;&gt;"",TimeSpend[[#This Row],[Date]]&lt;&gt;""),TimeSpend[[#This Row],[Personnel number]],""))</f>
        <v/>
      </c>
      <c r="B2204" s="85" t="str">
        <f>IF(AND(TimeSpend[[#This Row],[Personnel number]]&lt;&gt;"",TimeSpend[[#This Row],[Date]]&lt;&gt;""),TEXT(TimeSpend[[#This Row],[Date]],"[$-409]yyyyMMdd"),"")</f>
        <v/>
      </c>
      <c r="C2204" s="33" t="str">
        <f>IF(AND(TimeSpend[[#This Row],[Personnel number]]&lt;&gt;"",TimeSpend[[#This Row],[Date]]&lt;&gt;""),SUBSTITUTE(TimeSpend[[#This Row],[Hours]],",","."),"")</f>
        <v/>
      </c>
      <c r="D2204" t="str">
        <f>IF(AND(TimeSpend[[#This Row],[Personnel number]]&lt;&gt;"",TimeSpend[[#This Row],[Date]]&lt;&gt;""),TimeSpend[[#This Row],[Network]],"")</f>
        <v/>
      </c>
      <c r="E2204" t="str">
        <f>IF(AND(TimeSpend[[#This Row],[Personnel number]]&lt;&gt;"",TimeSpend[[#This Row],[Date]]&lt;&gt;""),TimeSpend[[#This Row],[Network Description]],"")</f>
        <v/>
      </c>
      <c r="F2204" t="str">
        <f>IF(AND(TimeSpend[[#This Row],[Personnel number]]&lt;&gt;"",TimeSpend[[#This Row],[Date]]&lt;&gt;""),TimeSpend[[#This Row],[Activity]],"")</f>
        <v/>
      </c>
      <c r="G2204" t="str">
        <f>IF(AND(TimeSpend[[#This Row],[Personnel number]]&lt;&gt;"",TimeSpend[[#This Row],[Date]]&lt;&gt;""),TimeSpend[[#This Row],[Activity description]],"")</f>
        <v/>
      </c>
      <c r="H2204" s="36" t="str">
        <f>IF(AND(TimeSpend[[#This Row],[Personnel number]]&lt;&gt;"",TimeSpend[[#This Row],[Date]]&lt;&gt;""),TimeSpend[[#This Row],[Start Time]],"")</f>
        <v/>
      </c>
      <c r="I2204" s="36" t="str">
        <f>IF(AND(TimeSpend[[#This Row],[Personnel number]]&lt;&gt;"",TimeSpend[[#This Row],[Date]]&lt;&gt;""),TimeSpend[[#This Row],[End Time]],"")</f>
        <v/>
      </c>
      <c r="J2204" t="str">
        <f>IF(AND(TimeSpend[[#This Row],[Personnel number]]&lt;&gt;"",TimeSpend[[#This Row],[Date]]&lt;&gt;""),TimeSpend[[#This Row],[Location]],"")</f>
        <v/>
      </c>
      <c r="K2204" t="str">
        <f>IF(AND(TimeSpend[[#This Row],[Personnel number]]&lt;&gt;"",TimeSpend[[#This Row],[Date]]&lt;&gt;""),TimeSpend[[#This Row],[Task]],"")</f>
        <v/>
      </c>
      <c r="L2204" t="str">
        <f>IF(AND(TimeSpend[[#This Row],[Personnel number]]&lt;&gt;"",TimeSpend[[#This Row],[Date]]&lt;&gt;""),Utilization!$J$2,"")</f>
        <v/>
      </c>
      <c r="M2204" t="str">
        <f>IF(AND(TimeSpend[[#This Row],[Personnel number]]&lt;&gt;"",TimeSpend[[#This Row],[Date]]&lt;&gt;""),TimeSpend[[#This Row],[Employee Name]],"")</f>
        <v/>
      </c>
      <c r="N2204" t="str">
        <f t="shared" si="68"/>
        <v/>
      </c>
      <c r="O2204" t="str">
        <f t="shared" si="69"/>
        <v/>
      </c>
      <c r="P2204" t="str">
        <f>IF(D2204&lt;&gt;"",VLOOKUP(D2204,Projects!B:C,2,0),"")</f>
        <v/>
      </c>
    </row>
    <row r="2205" spans="1:16" x14ac:dyDescent="0.25">
      <c r="A2205" t="str">
        <f>UPPER(IF(AND(TimeSpend[[#This Row],[Personnel number]]&lt;&gt;"",TimeSpend[[#This Row],[Date]]&lt;&gt;""),TimeSpend[[#This Row],[Personnel number]],""))</f>
        <v/>
      </c>
      <c r="B2205" s="85" t="str">
        <f>IF(AND(TimeSpend[[#This Row],[Personnel number]]&lt;&gt;"",TimeSpend[[#This Row],[Date]]&lt;&gt;""),TEXT(TimeSpend[[#This Row],[Date]],"[$-409]yyyyMMdd"),"")</f>
        <v/>
      </c>
      <c r="C2205" s="33" t="str">
        <f>IF(AND(TimeSpend[[#This Row],[Personnel number]]&lt;&gt;"",TimeSpend[[#This Row],[Date]]&lt;&gt;""),SUBSTITUTE(TimeSpend[[#This Row],[Hours]],",","."),"")</f>
        <v/>
      </c>
      <c r="D2205" t="str">
        <f>IF(AND(TimeSpend[[#This Row],[Personnel number]]&lt;&gt;"",TimeSpend[[#This Row],[Date]]&lt;&gt;""),TimeSpend[[#This Row],[Network]],"")</f>
        <v/>
      </c>
      <c r="E2205" t="str">
        <f>IF(AND(TimeSpend[[#This Row],[Personnel number]]&lt;&gt;"",TimeSpend[[#This Row],[Date]]&lt;&gt;""),TimeSpend[[#This Row],[Network Description]],"")</f>
        <v/>
      </c>
      <c r="F2205" t="str">
        <f>IF(AND(TimeSpend[[#This Row],[Personnel number]]&lt;&gt;"",TimeSpend[[#This Row],[Date]]&lt;&gt;""),TimeSpend[[#This Row],[Activity]],"")</f>
        <v/>
      </c>
      <c r="G2205" t="str">
        <f>IF(AND(TimeSpend[[#This Row],[Personnel number]]&lt;&gt;"",TimeSpend[[#This Row],[Date]]&lt;&gt;""),TimeSpend[[#This Row],[Activity description]],"")</f>
        <v/>
      </c>
      <c r="H2205" s="36" t="str">
        <f>IF(AND(TimeSpend[[#This Row],[Personnel number]]&lt;&gt;"",TimeSpend[[#This Row],[Date]]&lt;&gt;""),TimeSpend[[#This Row],[Start Time]],"")</f>
        <v/>
      </c>
      <c r="I2205" s="36" t="str">
        <f>IF(AND(TimeSpend[[#This Row],[Personnel number]]&lt;&gt;"",TimeSpend[[#This Row],[Date]]&lt;&gt;""),TimeSpend[[#This Row],[End Time]],"")</f>
        <v/>
      </c>
      <c r="J2205" t="str">
        <f>IF(AND(TimeSpend[[#This Row],[Personnel number]]&lt;&gt;"",TimeSpend[[#This Row],[Date]]&lt;&gt;""),TimeSpend[[#This Row],[Location]],"")</f>
        <v/>
      </c>
      <c r="K2205" t="str">
        <f>IF(AND(TimeSpend[[#This Row],[Personnel number]]&lt;&gt;"",TimeSpend[[#This Row],[Date]]&lt;&gt;""),TimeSpend[[#This Row],[Task]],"")</f>
        <v/>
      </c>
      <c r="L2205" t="str">
        <f>IF(AND(TimeSpend[[#This Row],[Personnel number]]&lt;&gt;"",TimeSpend[[#This Row],[Date]]&lt;&gt;""),Utilization!$J$2,"")</f>
        <v/>
      </c>
      <c r="M2205" t="str">
        <f>IF(AND(TimeSpend[[#This Row],[Personnel number]]&lt;&gt;"",TimeSpend[[#This Row],[Date]]&lt;&gt;""),TimeSpend[[#This Row],[Employee Name]],"")</f>
        <v/>
      </c>
      <c r="N2205" t="str">
        <f t="shared" si="68"/>
        <v/>
      </c>
      <c r="O2205" t="str">
        <f t="shared" si="69"/>
        <v/>
      </c>
      <c r="P2205" t="str">
        <f>IF(D2205&lt;&gt;"",VLOOKUP(D2205,Projects!B:C,2,0),"")</f>
        <v/>
      </c>
    </row>
    <row r="2206" spans="1:16" x14ac:dyDescent="0.25">
      <c r="A2206" t="str">
        <f>UPPER(IF(AND(TimeSpend[[#This Row],[Personnel number]]&lt;&gt;"",TimeSpend[[#This Row],[Date]]&lt;&gt;""),TimeSpend[[#This Row],[Personnel number]],""))</f>
        <v/>
      </c>
      <c r="B2206" s="85" t="str">
        <f>IF(AND(TimeSpend[[#This Row],[Personnel number]]&lt;&gt;"",TimeSpend[[#This Row],[Date]]&lt;&gt;""),TEXT(TimeSpend[[#This Row],[Date]],"[$-409]yyyyMMdd"),"")</f>
        <v/>
      </c>
      <c r="C2206" s="33" t="str">
        <f>IF(AND(TimeSpend[[#This Row],[Personnel number]]&lt;&gt;"",TimeSpend[[#This Row],[Date]]&lt;&gt;""),SUBSTITUTE(TimeSpend[[#This Row],[Hours]],",","."),"")</f>
        <v/>
      </c>
      <c r="D2206" t="str">
        <f>IF(AND(TimeSpend[[#This Row],[Personnel number]]&lt;&gt;"",TimeSpend[[#This Row],[Date]]&lt;&gt;""),TimeSpend[[#This Row],[Network]],"")</f>
        <v/>
      </c>
      <c r="E2206" t="str">
        <f>IF(AND(TimeSpend[[#This Row],[Personnel number]]&lt;&gt;"",TimeSpend[[#This Row],[Date]]&lt;&gt;""),TimeSpend[[#This Row],[Network Description]],"")</f>
        <v/>
      </c>
      <c r="F2206" t="str">
        <f>IF(AND(TimeSpend[[#This Row],[Personnel number]]&lt;&gt;"",TimeSpend[[#This Row],[Date]]&lt;&gt;""),TimeSpend[[#This Row],[Activity]],"")</f>
        <v/>
      </c>
      <c r="G2206" t="str">
        <f>IF(AND(TimeSpend[[#This Row],[Personnel number]]&lt;&gt;"",TimeSpend[[#This Row],[Date]]&lt;&gt;""),TimeSpend[[#This Row],[Activity description]],"")</f>
        <v/>
      </c>
      <c r="H2206" s="36" t="str">
        <f>IF(AND(TimeSpend[[#This Row],[Personnel number]]&lt;&gt;"",TimeSpend[[#This Row],[Date]]&lt;&gt;""),TimeSpend[[#This Row],[Start Time]],"")</f>
        <v/>
      </c>
      <c r="I2206" s="36" t="str">
        <f>IF(AND(TimeSpend[[#This Row],[Personnel number]]&lt;&gt;"",TimeSpend[[#This Row],[Date]]&lt;&gt;""),TimeSpend[[#This Row],[End Time]],"")</f>
        <v/>
      </c>
      <c r="J2206" t="str">
        <f>IF(AND(TimeSpend[[#This Row],[Personnel number]]&lt;&gt;"",TimeSpend[[#This Row],[Date]]&lt;&gt;""),TimeSpend[[#This Row],[Location]],"")</f>
        <v/>
      </c>
      <c r="K2206" t="str">
        <f>IF(AND(TimeSpend[[#This Row],[Personnel number]]&lt;&gt;"",TimeSpend[[#This Row],[Date]]&lt;&gt;""),TimeSpend[[#This Row],[Task]],"")</f>
        <v/>
      </c>
      <c r="L2206" t="str">
        <f>IF(AND(TimeSpend[[#This Row],[Personnel number]]&lt;&gt;"",TimeSpend[[#This Row],[Date]]&lt;&gt;""),Utilization!$J$2,"")</f>
        <v/>
      </c>
      <c r="M2206" t="str">
        <f>IF(AND(TimeSpend[[#This Row],[Personnel number]]&lt;&gt;"",TimeSpend[[#This Row],[Date]]&lt;&gt;""),TimeSpend[[#This Row],[Employee Name]],"")</f>
        <v/>
      </c>
      <c r="N2206" t="str">
        <f t="shared" si="68"/>
        <v/>
      </c>
      <c r="O2206" t="str">
        <f t="shared" si="69"/>
        <v/>
      </c>
      <c r="P2206" t="str">
        <f>IF(D2206&lt;&gt;"",VLOOKUP(D2206,Projects!B:C,2,0),"")</f>
        <v/>
      </c>
    </row>
    <row r="2207" spans="1:16" x14ac:dyDescent="0.25">
      <c r="A2207" t="str">
        <f>UPPER(IF(AND(TimeSpend[[#This Row],[Personnel number]]&lt;&gt;"",TimeSpend[[#This Row],[Date]]&lt;&gt;""),TimeSpend[[#This Row],[Personnel number]],""))</f>
        <v/>
      </c>
      <c r="B2207" s="85" t="str">
        <f>IF(AND(TimeSpend[[#This Row],[Personnel number]]&lt;&gt;"",TimeSpend[[#This Row],[Date]]&lt;&gt;""),TEXT(TimeSpend[[#This Row],[Date]],"[$-409]yyyyMMdd"),"")</f>
        <v/>
      </c>
      <c r="C2207" s="33" t="str">
        <f>IF(AND(TimeSpend[[#This Row],[Personnel number]]&lt;&gt;"",TimeSpend[[#This Row],[Date]]&lt;&gt;""),SUBSTITUTE(TimeSpend[[#This Row],[Hours]],",","."),"")</f>
        <v/>
      </c>
      <c r="D2207" t="str">
        <f>IF(AND(TimeSpend[[#This Row],[Personnel number]]&lt;&gt;"",TimeSpend[[#This Row],[Date]]&lt;&gt;""),TimeSpend[[#This Row],[Network]],"")</f>
        <v/>
      </c>
      <c r="E2207" t="str">
        <f>IF(AND(TimeSpend[[#This Row],[Personnel number]]&lt;&gt;"",TimeSpend[[#This Row],[Date]]&lt;&gt;""),TimeSpend[[#This Row],[Network Description]],"")</f>
        <v/>
      </c>
      <c r="F2207" t="str">
        <f>IF(AND(TimeSpend[[#This Row],[Personnel number]]&lt;&gt;"",TimeSpend[[#This Row],[Date]]&lt;&gt;""),TimeSpend[[#This Row],[Activity]],"")</f>
        <v/>
      </c>
      <c r="G2207" t="str">
        <f>IF(AND(TimeSpend[[#This Row],[Personnel number]]&lt;&gt;"",TimeSpend[[#This Row],[Date]]&lt;&gt;""),TimeSpend[[#This Row],[Activity description]],"")</f>
        <v/>
      </c>
      <c r="H2207" s="36" t="str">
        <f>IF(AND(TimeSpend[[#This Row],[Personnel number]]&lt;&gt;"",TimeSpend[[#This Row],[Date]]&lt;&gt;""),TimeSpend[[#This Row],[Start Time]],"")</f>
        <v/>
      </c>
      <c r="I2207" s="36" t="str">
        <f>IF(AND(TimeSpend[[#This Row],[Personnel number]]&lt;&gt;"",TimeSpend[[#This Row],[Date]]&lt;&gt;""),TimeSpend[[#This Row],[End Time]],"")</f>
        <v/>
      </c>
      <c r="J2207" t="str">
        <f>IF(AND(TimeSpend[[#This Row],[Personnel number]]&lt;&gt;"",TimeSpend[[#This Row],[Date]]&lt;&gt;""),TimeSpend[[#This Row],[Location]],"")</f>
        <v/>
      </c>
      <c r="K2207" t="str">
        <f>IF(AND(TimeSpend[[#This Row],[Personnel number]]&lt;&gt;"",TimeSpend[[#This Row],[Date]]&lt;&gt;""),TimeSpend[[#This Row],[Task]],"")</f>
        <v/>
      </c>
      <c r="L2207" t="str">
        <f>IF(AND(TimeSpend[[#This Row],[Personnel number]]&lt;&gt;"",TimeSpend[[#This Row],[Date]]&lt;&gt;""),Utilization!$J$2,"")</f>
        <v/>
      </c>
      <c r="M2207" t="str">
        <f>IF(AND(TimeSpend[[#This Row],[Personnel number]]&lt;&gt;"",TimeSpend[[#This Row],[Date]]&lt;&gt;""),TimeSpend[[#This Row],[Employee Name]],"")</f>
        <v/>
      </c>
      <c r="N2207" t="str">
        <f t="shared" si="68"/>
        <v/>
      </c>
      <c r="O2207" t="str">
        <f t="shared" si="69"/>
        <v/>
      </c>
      <c r="P2207" t="str">
        <f>IF(D2207&lt;&gt;"",VLOOKUP(D2207,Projects!B:C,2,0),"")</f>
        <v/>
      </c>
    </row>
    <row r="2208" spans="1:16" x14ac:dyDescent="0.25">
      <c r="A2208" t="str">
        <f>UPPER(IF(AND(TimeSpend[[#This Row],[Personnel number]]&lt;&gt;"",TimeSpend[[#This Row],[Date]]&lt;&gt;""),TimeSpend[[#This Row],[Personnel number]],""))</f>
        <v/>
      </c>
      <c r="B2208" s="85" t="str">
        <f>IF(AND(TimeSpend[[#This Row],[Personnel number]]&lt;&gt;"",TimeSpend[[#This Row],[Date]]&lt;&gt;""),TEXT(TimeSpend[[#This Row],[Date]],"[$-409]yyyyMMdd"),"")</f>
        <v/>
      </c>
      <c r="C2208" s="33" t="str">
        <f>IF(AND(TimeSpend[[#This Row],[Personnel number]]&lt;&gt;"",TimeSpend[[#This Row],[Date]]&lt;&gt;""),SUBSTITUTE(TimeSpend[[#This Row],[Hours]],",","."),"")</f>
        <v/>
      </c>
      <c r="D2208" t="str">
        <f>IF(AND(TimeSpend[[#This Row],[Personnel number]]&lt;&gt;"",TimeSpend[[#This Row],[Date]]&lt;&gt;""),TimeSpend[[#This Row],[Network]],"")</f>
        <v/>
      </c>
      <c r="E2208" t="str">
        <f>IF(AND(TimeSpend[[#This Row],[Personnel number]]&lt;&gt;"",TimeSpend[[#This Row],[Date]]&lt;&gt;""),TimeSpend[[#This Row],[Network Description]],"")</f>
        <v/>
      </c>
      <c r="F2208" t="str">
        <f>IF(AND(TimeSpend[[#This Row],[Personnel number]]&lt;&gt;"",TimeSpend[[#This Row],[Date]]&lt;&gt;""),TimeSpend[[#This Row],[Activity]],"")</f>
        <v/>
      </c>
      <c r="G2208" t="str">
        <f>IF(AND(TimeSpend[[#This Row],[Personnel number]]&lt;&gt;"",TimeSpend[[#This Row],[Date]]&lt;&gt;""),TimeSpend[[#This Row],[Activity description]],"")</f>
        <v/>
      </c>
      <c r="H2208" s="36" t="str">
        <f>IF(AND(TimeSpend[[#This Row],[Personnel number]]&lt;&gt;"",TimeSpend[[#This Row],[Date]]&lt;&gt;""),TimeSpend[[#This Row],[Start Time]],"")</f>
        <v/>
      </c>
      <c r="I2208" s="36" t="str">
        <f>IF(AND(TimeSpend[[#This Row],[Personnel number]]&lt;&gt;"",TimeSpend[[#This Row],[Date]]&lt;&gt;""),TimeSpend[[#This Row],[End Time]],"")</f>
        <v/>
      </c>
      <c r="J2208" t="str">
        <f>IF(AND(TimeSpend[[#This Row],[Personnel number]]&lt;&gt;"",TimeSpend[[#This Row],[Date]]&lt;&gt;""),TimeSpend[[#This Row],[Location]],"")</f>
        <v/>
      </c>
      <c r="K2208" t="str">
        <f>IF(AND(TimeSpend[[#This Row],[Personnel number]]&lt;&gt;"",TimeSpend[[#This Row],[Date]]&lt;&gt;""),TimeSpend[[#This Row],[Task]],"")</f>
        <v/>
      </c>
      <c r="L2208" t="str">
        <f>IF(AND(TimeSpend[[#This Row],[Personnel number]]&lt;&gt;"",TimeSpend[[#This Row],[Date]]&lt;&gt;""),Utilization!$J$2,"")</f>
        <v/>
      </c>
      <c r="M2208" t="str">
        <f>IF(AND(TimeSpend[[#This Row],[Personnel number]]&lt;&gt;"",TimeSpend[[#This Row],[Date]]&lt;&gt;""),TimeSpend[[#This Row],[Employee Name]],"")</f>
        <v/>
      </c>
      <c r="N2208" t="str">
        <f t="shared" si="68"/>
        <v/>
      </c>
      <c r="O2208" t="str">
        <f t="shared" si="69"/>
        <v/>
      </c>
      <c r="P2208" t="str">
        <f>IF(D2208&lt;&gt;"",VLOOKUP(D2208,Projects!B:C,2,0),"")</f>
        <v/>
      </c>
    </row>
    <row r="2209" spans="1:16" x14ac:dyDescent="0.25">
      <c r="A2209" t="str">
        <f>UPPER(IF(AND(TimeSpend[[#This Row],[Personnel number]]&lt;&gt;"",TimeSpend[[#This Row],[Date]]&lt;&gt;""),TimeSpend[[#This Row],[Personnel number]],""))</f>
        <v/>
      </c>
      <c r="B2209" s="85" t="str">
        <f>IF(AND(TimeSpend[[#This Row],[Personnel number]]&lt;&gt;"",TimeSpend[[#This Row],[Date]]&lt;&gt;""),TEXT(TimeSpend[[#This Row],[Date]],"[$-409]yyyyMMdd"),"")</f>
        <v/>
      </c>
      <c r="C2209" s="33" t="str">
        <f>IF(AND(TimeSpend[[#This Row],[Personnel number]]&lt;&gt;"",TimeSpend[[#This Row],[Date]]&lt;&gt;""),SUBSTITUTE(TimeSpend[[#This Row],[Hours]],",","."),"")</f>
        <v/>
      </c>
      <c r="D2209" t="str">
        <f>IF(AND(TimeSpend[[#This Row],[Personnel number]]&lt;&gt;"",TimeSpend[[#This Row],[Date]]&lt;&gt;""),TimeSpend[[#This Row],[Network]],"")</f>
        <v/>
      </c>
      <c r="E2209" t="str">
        <f>IF(AND(TimeSpend[[#This Row],[Personnel number]]&lt;&gt;"",TimeSpend[[#This Row],[Date]]&lt;&gt;""),TimeSpend[[#This Row],[Network Description]],"")</f>
        <v/>
      </c>
      <c r="F2209" t="str">
        <f>IF(AND(TimeSpend[[#This Row],[Personnel number]]&lt;&gt;"",TimeSpend[[#This Row],[Date]]&lt;&gt;""),TimeSpend[[#This Row],[Activity]],"")</f>
        <v/>
      </c>
      <c r="G2209" t="str">
        <f>IF(AND(TimeSpend[[#This Row],[Personnel number]]&lt;&gt;"",TimeSpend[[#This Row],[Date]]&lt;&gt;""),TimeSpend[[#This Row],[Activity description]],"")</f>
        <v/>
      </c>
      <c r="H2209" s="36" t="str">
        <f>IF(AND(TimeSpend[[#This Row],[Personnel number]]&lt;&gt;"",TimeSpend[[#This Row],[Date]]&lt;&gt;""),TimeSpend[[#This Row],[Start Time]],"")</f>
        <v/>
      </c>
      <c r="I2209" s="36" t="str">
        <f>IF(AND(TimeSpend[[#This Row],[Personnel number]]&lt;&gt;"",TimeSpend[[#This Row],[Date]]&lt;&gt;""),TimeSpend[[#This Row],[End Time]],"")</f>
        <v/>
      </c>
      <c r="J2209" t="str">
        <f>IF(AND(TimeSpend[[#This Row],[Personnel number]]&lt;&gt;"",TimeSpend[[#This Row],[Date]]&lt;&gt;""),TimeSpend[[#This Row],[Location]],"")</f>
        <v/>
      </c>
      <c r="K2209" t="str">
        <f>IF(AND(TimeSpend[[#This Row],[Personnel number]]&lt;&gt;"",TimeSpend[[#This Row],[Date]]&lt;&gt;""),TimeSpend[[#This Row],[Task]],"")</f>
        <v/>
      </c>
      <c r="L2209" t="str">
        <f>IF(AND(TimeSpend[[#This Row],[Personnel number]]&lt;&gt;"",TimeSpend[[#This Row],[Date]]&lt;&gt;""),Utilization!$J$2,"")</f>
        <v/>
      </c>
      <c r="M2209" t="str">
        <f>IF(AND(TimeSpend[[#This Row],[Personnel number]]&lt;&gt;"",TimeSpend[[#This Row],[Date]]&lt;&gt;""),TimeSpend[[#This Row],[Employee Name]],"")</f>
        <v/>
      </c>
      <c r="N2209" t="str">
        <f t="shared" si="68"/>
        <v/>
      </c>
      <c r="O2209" t="str">
        <f t="shared" si="69"/>
        <v/>
      </c>
      <c r="P2209" t="str">
        <f>IF(D2209&lt;&gt;"",VLOOKUP(D2209,Projects!B:C,2,0),"")</f>
        <v/>
      </c>
    </row>
    <row r="2210" spans="1:16" x14ac:dyDescent="0.25">
      <c r="A2210" t="str">
        <f>UPPER(IF(AND(TimeSpend[[#This Row],[Personnel number]]&lt;&gt;"",TimeSpend[[#This Row],[Date]]&lt;&gt;""),TimeSpend[[#This Row],[Personnel number]],""))</f>
        <v/>
      </c>
      <c r="B2210" s="85" t="str">
        <f>IF(AND(TimeSpend[[#This Row],[Personnel number]]&lt;&gt;"",TimeSpend[[#This Row],[Date]]&lt;&gt;""),TEXT(TimeSpend[[#This Row],[Date]],"[$-409]yyyyMMdd"),"")</f>
        <v/>
      </c>
      <c r="C2210" s="33" t="str">
        <f>IF(AND(TimeSpend[[#This Row],[Personnel number]]&lt;&gt;"",TimeSpend[[#This Row],[Date]]&lt;&gt;""),SUBSTITUTE(TimeSpend[[#This Row],[Hours]],",","."),"")</f>
        <v/>
      </c>
      <c r="D2210" t="str">
        <f>IF(AND(TimeSpend[[#This Row],[Personnel number]]&lt;&gt;"",TimeSpend[[#This Row],[Date]]&lt;&gt;""),TimeSpend[[#This Row],[Network]],"")</f>
        <v/>
      </c>
      <c r="E2210" t="str">
        <f>IF(AND(TimeSpend[[#This Row],[Personnel number]]&lt;&gt;"",TimeSpend[[#This Row],[Date]]&lt;&gt;""),TimeSpend[[#This Row],[Network Description]],"")</f>
        <v/>
      </c>
      <c r="F2210" t="str">
        <f>IF(AND(TimeSpend[[#This Row],[Personnel number]]&lt;&gt;"",TimeSpend[[#This Row],[Date]]&lt;&gt;""),TimeSpend[[#This Row],[Activity]],"")</f>
        <v/>
      </c>
      <c r="G2210" t="str">
        <f>IF(AND(TimeSpend[[#This Row],[Personnel number]]&lt;&gt;"",TimeSpend[[#This Row],[Date]]&lt;&gt;""),TimeSpend[[#This Row],[Activity description]],"")</f>
        <v/>
      </c>
      <c r="H2210" s="36" t="str">
        <f>IF(AND(TimeSpend[[#This Row],[Personnel number]]&lt;&gt;"",TimeSpend[[#This Row],[Date]]&lt;&gt;""),TimeSpend[[#This Row],[Start Time]],"")</f>
        <v/>
      </c>
      <c r="I2210" s="36" t="str">
        <f>IF(AND(TimeSpend[[#This Row],[Personnel number]]&lt;&gt;"",TimeSpend[[#This Row],[Date]]&lt;&gt;""),TimeSpend[[#This Row],[End Time]],"")</f>
        <v/>
      </c>
      <c r="J2210" t="str">
        <f>IF(AND(TimeSpend[[#This Row],[Personnel number]]&lt;&gt;"",TimeSpend[[#This Row],[Date]]&lt;&gt;""),TimeSpend[[#This Row],[Location]],"")</f>
        <v/>
      </c>
      <c r="K2210" t="str">
        <f>IF(AND(TimeSpend[[#This Row],[Personnel number]]&lt;&gt;"",TimeSpend[[#This Row],[Date]]&lt;&gt;""),TimeSpend[[#This Row],[Task]],"")</f>
        <v/>
      </c>
      <c r="L2210" t="str">
        <f>IF(AND(TimeSpend[[#This Row],[Personnel number]]&lt;&gt;"",TimeSpend[[#This Row],[Date]]&lt;&gt;""),Utilization!$J$2,"")</f>
        <v/>
      </c>
      <c r="M2210" t="str">
        <f>IF(AND(TimeSpend[[#This Row],[Personnel number]]&lt;&gt;"",TimeSpend[[#This Row],[Date]]&lt;&gt;""),TimeSpend[[#This Row],[Employee Name]],"")</f>
        <v/>
      </c>
      <c r="N2210" t="str">
        <f t="shared" si="68"/>
        <v/>
      </c>
      <c r="O2210" t="str">
        <f t="shared" si="69"/>
        <v/>
      </c>
      <c r="P2210" t="str">
        <f>IF(D2210&lt;&gt;"",VLOOKUP(D2210,Projects!B:C,2,0),"")</f>
        <v/>
      </c>
    </row>
    <row r="2211" spans="1:16" x14ac:dyDescent="0.25">
      <c r="A2211" t="str">
        <f>UPPER(IF(AND(TimeSpend[[#This Row],[Personnel number]]&lt;&gt;"",TimeSpend[[#This Row],[Date]]&lt;&gt;""),TimeSpend[[#This Row],[Personnel number]],""))</f>
        <v/>
      </c>
      <c r="B2211" s="85" t="str">
        <f>IF(AND(TimeSpend[[#This Row],[Personnel number]]&lt;&gt;"",TimeSpend[[#This Row],[Date]]&lt;&gt;""),TEXT(TimeSpend[[#This Row],[Date]],"[$-409]yyyyMMdd"),"")</f>
        <v/>
      </c>
      <c r="C2211" s="33" t="str">
        <f>IF(AND(TimeSpend[[#This Row],[Personnel number]]&lt;&gt;"",TimeSpend[[#This Row],[Date]]&lt;&gt;""),SUBSTITUTE(TimeSpend[[#This Row],[Hours]],",","."),"")</f>
        <v/>
      </c>
      <c r="D2211" t="str">
        <f>IF(AND(TimeSpend[[#This Row],[Personnel number]]&lt;&gt;"",TimeSpend[[#This Row],[Date]]&lt;&gt;""),TimeSpend[[#This Row],[Network]],"")</f>
        <v/>
      </c>
      <c r="E2211" t="str">
        <f>IF(AND(TimeSpend[[#This Row],[Personnel number]]&lt;&gt;"",TimeSpend[[#This Row],[Date]]&lt;&gt;""),TimeSpend[[#This Row],[Network Description]],"")</f>
        <v/>
      </c>
      <c r="F2211" t="str">
        <f>IF(AND(TimeSpend[[#This Row],[Personnel number]]&lt;&gt;"",TimeSpend[[#This Row],[Date]]&lt;&gt;""),TimeSpend[[#This Row],[Activity]],"")</f>
        <v/>
      </c>
      <c r="G2211" t="str">
        <f>IF(AND(TimeSpend[[#This Row],[Personnel number]]&lt;&gt;"",TimeSpend[[#This Row],[Date]]&lt;&gt;""),TimeSpend[[#This Row],[Activity description]],"")</f>
        <v/>
      </c>
      <c r="H2211" s="36" t="str">
        <f>IF(AND(TimeSpend[[#This Row],[Personnel number]]&lt;&gt;"",TimeSpend[[#This Row],[Date]]&lt;&gt;""),TimeSpend[[#This Row],[Start Time]],"")</f>
        <v/>
      </c>
      <c r="I2211" s="36" t="str">
        <f>IF(AND(TimeSpend[[#This Row],[Personnel number]]&lt;&gt;"",TimeSpend[[#This Row],[Date]]&lt;&gt;""),TimeSpend[[#This Row],[End Time]],"")</f>
        <v/>
      </c>
      <c r="J2211" t="str">
        <f>IF(AND(TimeSpend[[#This Row],[Personnel number]]&lt;&gt;"",TimeSpend[[#This Row],[Date]]&lt;&gt;""),TimeSpend[[#This Row],[Location]],"")</f>
        <v/>
      </c>
      <c r="K2211" t="str">
        <f>IF(AND(TimeSpend[[#This Row],[Personnel number]]&lt;&gt;"",TimeSpend[[#This Row],[Date]]&lt;&gt;""),TimeSpend[[#This Row],[Task]],"")</f>
        <v/>
      </c>
      <c r="L2211" t="str">
        <f>IF(AND(TimeSpend[[#This Row],[Personnel number]]&lt;&gt;"",TimeSpend[[#This Row],[Date]]&lt;&gt;""),Utilization!$J$2,"")</f>
        <v/>
      </c>
      <c r="M2211" t="str">
        <f>IF(AND(TimeSpend[[#This Row],[Personnel number]]&lt;&gt;"",TimeSpend[[#This Row],[Date]]&lt;&gt;""),TimeSpend[[#This Row],[Employee Name]],"")</f>
        <v/>
      </c>
      <c r="N2211" t="str">
        <f t="shared" si="68"/>
        <v/>
      </c>
      <c r="O2211" t="str">
        <f t="shared" si="69"/>
        <v/>
      </c>
      <c r="P2211" t="str">
        <f>IF(D2211&lt;&gt;"",VLOOKUP(D2211,Projects!B:C,2,0),"")</f>
        <v/>
      </c>
    </row>
    <row r="2212" spans="1:16" x14ac:dyDescent="0.25">
      <c r="A2212" t="str">
        <f>UPPER(IF(AND(TimeSpend[[#This Row],[Personnel number]]&lt;&gt;"",TimeSpend[[#This Row],[Date]]&lt;&gt;""),TimeSpend[[#This Row],[Personnel number]],""))</f>
        <v/>
      </c>
      <c r="B2212" s="85" t="str">
        <f>IF(AND(TimeSpend[[#This Row],[Personnel number]]&lt;&gt;"",TimeSpend[[#This Row],[Date]]&lt;&gt;""),TEXT(TimeSpend[[#This Row],[Date]],"[$-409]yyyyMMdd"),"")</f>
        <v/>
      </c>
      <c r="C2212" s="33" t="str">
        <f>IF(AND(TimeSpend[[#This Row],[Personnel number]]&lt;&gt;"",TimeSpend[[#This Row],[Date]]&lt;&gt;""),SUBSTITUTE(TimeSpend[[#This Row],[Hours]],",","."),"")</f>
        <v/>
      </c>
      <c r="D2212" t="str">
        <f>IF(AND(TimeSpend[[#This Row],[Personnel number]]&lt;&gt;"",TimeSpend[[#This Row],[Date]]&lt;&gt;""),TimeSpend[[#This Row],[Network]],"")</f>
        <v/>
      </c>
      <c r="E2212" t="str">
        <f>IF(AND(TimeSpend[[#This Row],[Personnel number]]&lt;&gt;"",TimeSpend[[#This Row],[Date]]&lt;&gt;""),TimeSpend[[#This Row],[Network Description]],"")</f>
        <v/>
      </c>
      <c r="F2212" t="str">
        <f>IF(AND(TimeSpend[[#This Row],[Personnel number]]&lt;&gt;"",TimeSpend[[#This Row],[Date]]&lt;&gt;""),TimeSpend[[#This Row],[Activity]],"")</f>
        <v/>
      </c>
      <c r="G2212" t="str">
        <f>IF(AND(TimeSpend[[#This Row],[Personnel number]]&lt;&gt;"",TimeSpend[[#This Row],[Date]]&lt;&gt;""),TimeSpend[[#This Row],[Activity description]],"")</f>
        <v/>
      </c>
      <c r="H2212" s="36" t="str">
        <f>IF(AND(TimeSpend[[#This Row],[Personnel number]]&lt;&gt;"",TimeSpend[[#This Row],[Date]]&lt;&gt;""),TimeSpend[[#This Row],[Start Time]],"")</f>
        <v/>
      </c>
      <c r="I2212" s="36" t="str">
        <f>IF(AND(TimeSpend[[#This Row],[Personnel number]]&lt;&gt;"",TimeSpend[[#This Row],[Date]]&lt;&gt;""),TimeSpend[[#This Row],[End Time]],"")</f>
        <v/>
      </c>
      <c r="J2212" t="str">
        <f>IF(AND(TimeSpend[[#This Row],[Personnel number]]&lt;&gt;"",TimeSpend[[#This Row],[Date]]&lt;&gt;""),TimeSpend[[#This Row],[Location]],"")</f>
        <v/>
      </c>
      <c r="K2212" t="str">
        <f>IF(AND(TimeSpend[[#This Row],[Personnel number]]&lt;&gt;"",TimeSpend[[#This Row],[Date]]&lt;&gt;""),TimeSpend[[#This Row],[Task]],"")</f>
        <v/>
      </c>
      <c r="L2212" t="str">
        <f>IF(AND(TimeSpend[[#This Row],[Personnel number]]&lt;&gt;"",TimeSpend[[#This Row],[Date]]&lt;&gt;""),Utilization!$J$2,"")</f>
        <v/>
      </c>
      <c r="M2212" t="str">
        <f>IF(AND(TimeSpend[[#This Row],[Personnel number]]&lt;&gt;"",TimeSpend[[#This Row],[Date]]&lt;&gt;""),TimeSpend[[#This Row],[Employee Name]],"")</f>
        <v/>
      </c>
      <c r="N2212" t="str">
        <f t="shared" si="68"/>
        <v/>
      </c>
      <c r="O2212" t="str">
        <f t="shared" si="69"/>
        <v/>
      </c>
      <c r="P2212" t="str">
        <f>IF(D2212&lt;&gt;"",VLOOKUP(D2212,Projects!B:C,2,0),"")</f>
        <v/>
      </c>
    </row>
    <row r="2213" spans="1:16" x14ac:dyDescent="0.25">
      <c r="A2213" t="str">
        <f>UPPER(IF(AND(TimeSpend[[#This Row],[Personnel number]]&lt;&gt;"",TimeSpend[[#This Row],[Date]]&lt;&gt;""),TimeSpend[[#This Row],[Personnel number]],""))</f>
        <v/>
      </c>
      <c r="B2213" s="85" t="str">
        <f>IF(AND(TimeSpend[[#This Row],[Personnel number]]&lt;&gt;"",TimeSpend[[#This Row],[Date]]&lt;&gt;""),TEXT(TimeSpend[[#This Row],[Date]],"[$-409]yyyyMMdd"),"")</f>
        <v/>
      </c>
      <c r="C2213" s="33" t="str">
        <f>IF(AND(TimeSpend[[#This Row],[Personnel number]]&lt;&gt;"",TimeSpend[[#This Row],[Date]]&lt;&gt;""),SUBSTITUTE(TimeSpend[[#This Row],[Hours]],",","."),"")</f>
        <v/>
      </c>
      <c r="D2213" t="str">
        <f>IF(AND(TimeSpend[[#This Row],[Personnel number]]&lt;&gt;"",TimeSpend[[#This Row],[Date]]&lt;&gt;""),TimeSpend[[#This Row],[Network]],"")</f>
        <v/>
      </c>
      <c r="E2213" t="str">
        <f>IF(AND(TimeSpend[[#This Row],[Personnel number]]&lt;&gt;"",TimeSpend[[#This Row],[Date]]&lt;&gt;""),TimeSpend[[#This Row],[Network Description]],"")</f>
        <v/>
      </c>
      <c r="F2213" t="str">
        <f>IF(AND(TimeSpend[[#This Row],[Personnel number]]&lt;&gt;"",TimeSpend[[#This Row],[Date]]&lt;&gt;""),TimeSpend[[#This Row],[Activity]],"")</f>
        <v/>
      </c>
      <c r="G2213" t="str">
        <f>IF(AND(TimeSpend[[#This Row],[Personnel number]]&lt;&gt;"",TimeSpend[[#This Row],[Date]]&lt;&gt;""),TimeSpend[[#This Row],[Activity description]],"")</f>
        <v/>
      </c>
      <c r="H2213" s="36" t="str">
        <f>IF(AND(TimeSpend[[#This Row],[Personnel number]]&lt;&gt;"",TimeSpend[[#This Row],[Date]]&lt;&gt;""),TimeSpend[[#This Row],[Start Time]],"")</f>
        <v/>
      </c>
      <c r="I2213" s="36" t="str">
        <f>IF(AND(TimeSpend[[#This Row],[Personnel number]]&lt;&gt;"",TimeSpend[[#This Row],[Date]]&lt;&gt;""),TimeSpend[[#This Row],[End Time]],"")</f>
        <v/>
      </c>
      <c r="J2213" t="str">
        <f>IF(AND(TimeSpend[[#This Row],[Personnel number]]&lt;&gt;"",TimeSpend[[#This Row],[Date]]&lt;&gt;""),TimeSpend[[#This Row],[Location]],"")</f>
        <v/>
      </c>
      <c r="K2213" t="str">
        <f>IF(AND(TimeSpend[[#This Row],[Personnel number]]&lt;&gt;"",TimeSpend[[#This Row],[Date]]&lt;&gt;""),TimeSpend[[#This Row],[Task]],"")</f>
        <v/>
      </c>
      <c r="L2213" t="str">
        <f>IF(AND(TimeSpend[[#This Row],[Personnel number]]&lt;&gt;"",TimeSpend[[#This Row],[Date]]&lt;&gt;""),Utilization!$J$2,"")</f>
        <v/>
      </c>
      <c r="M2213" t="str">
        <f>IF(AND(TimeSpend[[#This Row],[Personnel number]]&lt;&gt;"",TimeSpend[[#This Row],[Date]]&lt;&gt;""),TimeSpend[[#This Row],[Employee Name]],"")</f>
        <v/>
      </c>
      <c r="N2213" t="str">
        <f t="shared" si="68"/>
        <v/>
      </c>
      <c r="O2213" t="str">
        <f t="shared" si="69"/>
        <v/>
      </c>
      <c r="P2213" t="str">
        <f>IF(D2213&lt;&gt;"",VLOOKUP(D2213,Projects!B:C,2,0),"")</f>
        <v/>
      </c>
    </row>
    <row r="2214" spans="1:16" x14ac:dyDescent="0.25">
      <c r="A2214" t="str">
        <f>UPPER(IF(AND(TimeSpend[[#This Row],[Personnel number]]&lt;&gt;"",TimeSpend[[#This Row],[Date]]&lt;&gt;""),TimeSpend[[#This Row],[Personnel number]],""))</f>
        <v/>
      </c>
      <c r="B2214" s="85" t="str">
        <f>IF(AND(TimeSpend[[#This Row],[Personnel number]]&lt;&gt;"",TimeSpend[[#This Row],[Date]]&lt;&gt;""),TEXT(TimeSpend[[#This Row],[Date]],"[$-409]yyyyMMdd"),"")</f>
        <v/>
      </c>
      <c r="C2214" s="33" t="str">
        <f>IF(AND(TimeSpend[[#This Row],[Personnel number]]&lt;&gt;"",TimeSpend[[#This Row],[Date]]&lt;&gt;""),SUBSTITUTE(TimeSpend[[#This Row],[Hours]],",","."),"")</f>
        <v/>
      </c>
      <c r="D2214" t="str">
        <f>IF(AND(TimeSpend[[#This Row],[Personnel number]]&lt;&gt;"",TimeSpend[[#This Row],[Date]]&lt;&gt;""),TimeSpend[[#This Row],[Network]],"")</f>
        <v/>
      </c>
      <c r="E2214" t="str">
        <f>IF(AND(TimeSpend[[#This Row],[Personnel number]]&lt;&gt;"",TimeSpend[[#This Row],[Date]]&lt;&gt;""),TimeSpend[[#This Row],[Network Description]],"")</f>
        <v/>
      </c>
      <c r="F2214" t="str">
        <f>IF(AND(TimeSpend[[#This Row],[Personnel number]]&lt;&gt;"",TimeSpend[[#This Row],[Date]]&lt;&gt;""),TimeSpend[[#This Row],[Activity]],"")</f>
        <v/>
      </c>
      <c r="G2214" t="str">
        <f>IF(AND(TimeSpend[[#This Row],[Personnel number]]&lt;&gt;"",TimeSpend[[#This Row],[Date]]&lt;&gt;""),TimeSpend[[#This Row],[Activity description]],"")</f>
        <v/>
      </c>
      <c r="H2214" s="36" t="str">
        <f>IF(AND(TimeSpend[[#This Row],[Personnel number]]&lt;&gt;"",TimeSpend[[#This Row],[Date]]&lt;&gt;""),TimeSpend[[#This Row],[Start Time]],"")</f>
        <v/>
      </c>
      <c r="I2214" s="36" t="str">
        <f>IF(AND(TimeSpend[[#This Row],[Personnel number]]&lt;&gt;"",TimeSpend[[#This Row],[Date]]&lt;&gt;""),TimeSpend[[#This Row],[End Time]],"")</f>
        <v/>
      </c>
      <c r="J2214" t="str">
        <f>IF(AND(TimeSpend[[#This Row],[Personnel number]]&lt;&gt;"",TimeSpend[[#This Row],[Date]]&lt;&gt;""),TimeSpend[[#This Row],[Location]],"")</f>
        <v/>
      </c>
      <c r="K2214" t="str">
        <f>IF(AND(TimeSpend[[#This Row],[Personnel number]]&lt;&gt;"",TimeSpend[[#This Row],[Date]]&lt;&gt;""),TimeSpend[[#This Row],[Task]],"")</f>
        <v/>
      </c>
      <c r="L2214" t="str">
        <f>IF(AND(TimeSpend[[#This Row],[Personnel number]]&lt;&gt;"",TimeSpend[[#This Row],[Date]]&lt;&gt;""),Utilization!$J$2,"")</f>
        <v/>
      </c>
      <c r="M2214" t="str">
        <f>IF(AND(TimeSpend[[#This Row],[Personnel number]]&lt;&gt;"",TimeSpend[[#This Row],[Date]]&lt;&gt;""),TimeSpend[[#This Row],[Employee Name]],"")</f>
        <v/>
      </c>
      <c r="N2214" t="str">
        <f t="shared" si="68"/>
        <v/>
      </c>
      <c r="O2214" t="str">
        <f t="shared" si="69"/>
        <v/>
      </c>
      <c r="P2214" t="str">
        <f>IF(D2214&lt;&gt;"",VLOOKUP(D2214,Projects!B:C,2,0),"")</f>
        <v/>
      </c>
    </row>
    <row r="2215" spans="1:16" x14ac:dyDescent="0.25">
      <c r="A2215" t="str">
        <f>UPPER(IF(AND(TimeSpend[[#This Row],[Personnel number]]&lt;&gt;"",TimeSpend[[#This Row],[Date]]&lt;&gt;""),TimeSpend[[#This Row],[Personnel number]],""))</f>
        <v/>
      </c>
      <c r="B2215" s="85" t="str">
        <f>IF(AND(TimeSpend[[#This Row],[Personnel number]]&lt;&gt;"",TimeSpend[[#This Row],[Date]]&lt;&gt;""),TEXT(TimeSpend[[#This Row],[Date]],"[$-409]yyyyMMdd"),"")</f>
        <v/>
      </c>
      <c r="C2215" s="33" t="str">
        <f>IF(AND(TimeSpend[[#This Row],[Personnel number]]&lt;&gt;"",TimeSpend[[#This Row],[Date]]&lt;&gt;""),SUBSTITUTE(TimeSpend[[#This Row],[Hours]],",","."),"")</f>
        <v/>
      </c>
      <c r="D2215" t="str">
        <f>IF(AND(TimeSpend[[#This Row],[Personnel number]]&lt;&gt;"",TimeSpend[[#This Row],[Date]]&lt;&gt;""),TimeSpend[[#This Row],[Network]],"")</f>
        <v/>
      </c>
      <c r="E2215" t="str">
        <f>IF(AND(TimeSpend[[#This Row],[Personnel number]]&lt;&gt;"",TimeSpend[[#This Row],[Date]]&lt;&gt;""),TimeSpend[[#This Row],[Network Description]],"")</f>
        <v/>
      </c>
      <c r="F2215" t="str">
        <f>IF(AND(TimeSpend[[#This Row],[Personnel number]]&lt;&gt;"",TimeSpend[[#This Row],[Date]]&lt;&gt;""),TimeSpend[[#This Row],[Activity]],"")</f>
        <v/>
      </c>
      <c r="G2215" t="str">
        <f>IF(AND(TimeSpend[[#This Row],[Personnel number]]&lt;&gt;"",TimeSpend[[#This Row],[Date]]&lt;&gt;""),TimeSpend[[#This Row],[Activity description]],"")</f>
        <v/>
      </c>
      <c r="H2215" s="36" t="str">
        <f>IF(AND(TimeSpend[[#This Row],[Personnel number]]&lt;&gt;"",TimeSpend[[#This Row],[Date]]&lt;&gt;""),TimeSpend[[#This Row],[Start Time]],"")</f>
        <v/>
      </c>
      <c r="I2215" s="36" t="str">
        <f>IF(AND(TimeSpend[[#This Row],[Personnel number]]&lt;&gt;"",TimeSpend[[#This Row],[Date]]&lt;&gt;""),TimeSpend[[#This Row],[End Time]],"")</f>
        <v/>
      </c>
      <c r="J2215" t="str">
        <f>IF(AND(TimeSpend[[#This Row],[Personnel number]]&lt;&gt;"",TimeSpend[[#This Row],[Date]]&lt;&gt;""),TimeSpend[[#This Row],[Location]],"")</f>
        <v/>
      </c>
      <c r="K2215" t="str">
        <f>IF(AND(TimeSpend[[#This Row],[Personnel number]]&lt;&gt;"",TimeSpend[[#This Row],[Date]]&lt;&gt;""),TimeSpend[[#This Row],[Task]],"")</f>
        <v/>
      </c>
      <c r="L2215" t="str">
        <f>IF(AND(TimeSpend[[#This Row],[Personnel number]]&lt;&gt;"",TimeSpend[[#This Row],[Date]]&lt;&gt;""),Utilization!$J$2,"")</f>
        <v/>
      </c>
      <c r="M2215" t="str">
        <f>IF(AND(TimeSpend[[#This Row],[Personnel number]]&lt;&gt;"",TimeSpend[[#This Row],[Date]]&lt;&gt;""),TimeSpend[[#This Row],[Employee Name]],"")</f>
        <v/>
      </c>
      <c r="N2215" t="str">
        <f t="shared" si="68"/>
        <v/>
      </c>
      <c r="O2215" t="str">
        <f t="shared" si="69"/>
        <v/>
      </c>
      <c r="P2215" t="str">
        <f>IF(D2215&lt;&gt;"",VLOOKUP(D2215,Projects!B:C,2,0),"")</f>
        <v/>
      </c>
    </row>
    <row r="2216" spans="1:16" x14ac:dyDescent="0.25">
      <c r="A2216" t="str">
        <f>UPPER(IF(AND(TimeSpend[[#This Row],[Personnel number]]&lt;&gt;"",TimeSpend[[#This Row],[Date]]&lt;&gt;""),TimeSpend[[#This Row],[Personnel number]],""))</f>
        <v/>
      </c>
      <c r="B2216" s="85" t="str">
        <f>IF(AND(TimeSpend[[#This Row],[Personnel number]]&lt;&gt;"",TimeSpend[[#This Row],[Date]]&lt;&gt;""),TEXT(TimeSpend[[#This Row],[Date]],"[$-409]yyyyMMdd"),"")</f>
        <v/>
      </c>
      <c r="C2216" s="33" t="str">
        <f>IF(AND(TimeSpend[[#This Row],[Personnel number]]&lt;&gt;"",TimeSpend[[#This Row],[Date]]&lt;&gt;""),SUBSTITUTE(TimeSpend[[#This Row],[Hours]],",","."),"")</f>
        <v/>
      </c>
      <c r="D2216" t="str">
        <f>IF(AND(TimeSpend[[#This Row],[Personnel number]]&lt;&gt;"",TimeSpend[[#This Row],[Date]]&lt;&gt;""),TimeSpend[[#This Row],[Network]],"")</f>
        <v/>
      </c>
      <c r="E2216" t="str">
        <f>IF(AND(TimeSpend[[#This Row],[Personnel number]]&lt;&gt;"",TimeSpend[[#This Row],[Date]]&lt;&gt;""),TimeSpend[[#This Row],[Network Description]],"")</f>
        <v/>
      </c>
      <c r="F2216" t="str">
        <f>IF(AND(TimeSpend[[#This Row],[Personnel number]]&lt;&gt;"",TimeSpend[[#This Row],[Date]]&lt;&gt;""),TimeSpend[[#This Row],[Activity]],"")</f>
        <v/>
      </c>
      <c r="G2216" t="str">
        <f>IF(AND(TimeSpend[[#This Row],[Personnel number]]&lt;&gt;"",TimeSpend[[#This Row],[Date]]&lt;&gt;""),TimeSpend[[#This Row],[Activity description]],"")</f>
        <v/>
      </c>
      <c r="H2216" s="36" t="str">
        <f>IF(AND(TimeSpend[[#This Row],[Personnel number]]&lt;&gt;"",TimeSpend[[#This Row],[Date]]&lt;&gt;""),TimeSpend[[#This Row],[Start Time]],"")</f>
        <v/>
      </c>
      <c r="I2216" s="36" t="str">
        <f>IF(AND(TimeSpend[[#This Row],[Personnel number]]&lt;&gt;"",TimeSpend[[#This Row],[Date]]&lt;&gt;""),TimeSpend[[#This Row],[End Time]],"")</f>
        <v/>
      </c>
      <c r="J2216" t="str">
        <f>IF(AND(TimeSpend[[#This Row],[Personnel number]]&lt;&gt;"",TimeSpend[[#This Row],[Date]]&lt;&gt;""),TimeSpend[[#This Row],[Location]],"")</f>
        <v/>
      </c>
      <c r="K2216" t="str">
        <f>IF(AND(TimeSpend[[#This Row],[Personnel number]]&lt;&gt;"",TimeSpend[[#This Row],[Date]]&lt;&gt;""),TimeSpend[[#This Row],[Task]],"")</f>
        <v/>
      </c>
      <c r="L2216" t="str">
        <f>IF(AND(TimeSpend[[#This Row],[Personnel number]]&lt;&gt;"",TimeSpend[[#This Row],[Date]]&lt;&gt;""),Utilization!$J$2,"")</f>
        <v/>
      </c>
      <c r="M2216" t="str">
        <f>IF(AND(TimeSpend[[#This Row],[Personnel number]]&lt;&gt;"",TimeSpend[[#This Row],[Date]]&lt;&gt;""),TimeSpend[[#This Row],[Employee Name]],"")</f>
        <v/>
      </c>
      <c r="N2216" t="str">
        <f t="shared" si="68"/>
        <v/>
      </c>
      <c r="O2216" t="str">
        <f t="shared" si="69"/>
        <v/>
      </c>
      <c r="P2216" t="str">
        <f>IF(D2216&lt;&gt;"",VLOOKUP(D2216,Projects!B:C,2,0),"")</f>
        <v/>
      </c>
    </row>
    <row r="2217" spans="1:16" x14ac:dyDescent="0.25">
      <c r="A2217" t="str">
        <f>UPPER(IF(AND(TimeSpend[[#This Row],[Personnel number]]&lt;&gt;"",TimeSpend[[#This Row],[Date]]&lt;&gt;""),TimeSpend[[#This Row],[Personnel number]],""))</f>
        <v/>
      </c>
      <c r="B2217" s="85" t="str">
        <f>IF(AND(TimeSpend[[#This Row],[Personnel number]]&lt;&gt;"",TimeSpend[[#This Row],[Date]]&lt;&gt;""),TEXT(TimeSpend[[#This Row],[Date]],"[$-409]yyyyMMdd"),"")</f>
        <v/>
      </c>
      <c r="C2217" s="33" t="str">
        <f>IF(AND(TimeSpend[[#This Row],[Personnel number]]&lt;&gt;"",TimeSpend[[#This Row],[Date]]&lt;&gt;""),SUBSTITUTE(TimeSpend[[#This Row],[Hours]],",","."),"")</f>
        <v/>
      </c>
      <c r="D2217" t="str">
        <f>IF(AND(TimeSpend[[#This Row],[Personnel number]]&lt;&gt;"",TimeSpend[[#This Row],[Date]]&lt;&gt;""),TimeSpend[[#This Row],[Network]],"")</f>
        <v/>
      </c>
      <c r="E2217" t="str">
        <f>IF(AND(TimeSpend[[#This Row],[Personnel number]]&lt;&gt;"",TimeSpend[[#This Row],[Date]]&lt;&gt;""),TimeSpend[[#This Row],[Network Description]],"")</f>
        <v/>
      </c>
      <c r="F2217" t="str">
        <f>IF(AND(TimeSpend[[#This Row],[Personnel number]]&lt;&gt;"",TimeSpend[[#This Row],[Date]]&lt;&gt;""),TimeSpend[[#This Row],[Activity]],"")</f>
        <v/>
      </c>
      <c r="G2217" t="str">
        <f>IF(AND(TimeSpend[[#This Row],[Personnel number]]&lt;&gt;"",TimeSpend[[#This Row],[Date]]&lt;&gt;""),TimeSpend[[#This Row],[Activity description]],"")</f>
        <v/>
      </c>
      <c r="H2217" s="36" t="str">
        <f>IF(AND(TimeSpend[[#This Row],[Personnel number]]&lt;&gt;"",TimeSpend[[#This Row],[Date]]&lt;&gt;""),TimeSpend[[#This Row],[Start Time]],"")</f>
        <v/>
      </c>
      <c r="I2217" s="36" t="str">
        <f>IF(AND(TimeSpend[[#This Row],[Personnel number]]&lt;&gt;"",TimeSpend[[#This Row],[Date]]&lt;&gt;""),TimeSpend[[#This Row],[End Time]],"")</f>
        <v/>
      </c>
      <c r="J2217" t="str">
        <f>IF(AND(TimeSpend[[#This Row],[Personnel number]]&lt;&gt;"",TimeSpend[[#This Row],[Date]]&lt;&gt;""),TimeSpend[[#This Row],[Location]],"")</f>
        <v/>
      </c>
      <c r="K2217" t="str">
        <f>IF(AND(TimeSpend[[#This Row],[Personnel number]]&lt;&gt;"",TimeSpend[[#This Row],[Date]]&lt;&gt;""),TimeSpend[[#This Row],[Task]],"")</f>
        <v/>
      </c>
      <c r="L2217" t="str">
        <f>IF(AND(TimeSpend[[#This Row],[Personnel number]]&lt;&gt;"",TimeSpend[[#This Row],[Date]]&lt;&gt;""),Utilization!$J$2,"")</f>
        <v/>
      </c>
      <c r="M2217" t="str">
        <f>IF(AND(TimeSpend[[#This Row],[Personnel number]]&lt;&gt;"",TimeSpend[[#This Row],[Date]]&lt;&gt;""),TimeSpend[[#This Row],[Employee Name]],"")</f>
        <v/>
      </c>
      <c r="N2217" t="str">
        <f t="shared" si="68"/>
        <v/>
      </c>
      <c r="O2217" t="str">
        <f t="shared" si="69"/>
        <v/>
      </c>
      <c r="P2217" t="str">
        <f>IF(D2217&lt;&gt;"",VLOOKUP(D2217,Projects!B:C,2,0),"")</f>
        <v/>
      </c>
    </row>
    <row r="2218" spans="1:16" x14ac:dyDescent="0.25">
      <c r="A2218" t="str">
        <f>UPPER(IF(AND(TimeSpend[[#This Row],[Personnel number]]&lt;&gt;"",TimeSpend[[#This Row],[Date]]&lt;&gt;""),TimeSpend[[#This Row],[Personnel number]],""))</f>
        <v/>
      </c>
      <c r="B2218" s="85" t="str">
        <f>IF(AND(TimeSpend[[#This Row],[Personnel number]]&lt;&gt;"",TimeSpend[[#This Row],[Date]]&lt;&gt;""),TEXT(TimeSpend[[#This Row],[Date]],"[$-409]yyyyMMdd"),"")</f>
        <v/>
      </c>
      <c r="C2218" s="33" t="str">
        <f>IF(AND(TimeSpend[[#This Row],[Personnel number]]&lt;&gt;"",TimeSpend[[#This Row],[Date]]&lt;&gt;""),SUBSTITUTE(TimeSpend[[#This Row],[Hours]],",","."),"")</f>
        <v/>
      </c>
      <c r="D2218" t="str">
        <f>IF(AND(TimeSpend[[#This Row],[Personnel number]]&lt;&gt;"",TimeSpend[[#This Row],[Date]]&lt;&gt;""),TimeSpend[[#This Row],[Network]],"")</f>
        <v/>
      </c>
      <c r="E2218" t="str">
        <f>IF(AND(TimeSpend[[#This Row],[Personnel number]]&lt;&gt;"",TimeSpend[[#This Row],[Date]]&lt;&gt;""),TimeSpend[[#This Row],[Network Description]],"")</f>
        <v/>
      </c>
      <c r="F2218" t="str">
        <f>IF(AND(TimeSpend[[#This Row],[Personnel number]]&lt;&gt;"",TimeSpend[[#This Row],[Date]]&lt;&gt;""),TimeSpend[[#This Row],[Activity]],"")</f>
        <v/>
      </c>
      <c r="G2218" t="str">
        <f>IF(AND(TimeSpend[[#This Row],[Personnel number]]&lt;&gt;"",TimeSpend[[#This Row],[Date]]&lt;&gt;""),TimeSpend[[#This Row],[Activity description]],"")</f>
        <v/>
      </c>
      <c r="H2218" s="36" t="str">
        <f>IF(AND(TimeSpend[[#This Row],[Personnel number]]&lt;&gt;"",TimeSpend[[#This Row],[Date]]&lt;&gt;""),TimeSpend[[#This Row],[Start Time]],"")</f>
        <v/>
      </c>
      <c r="I2218" s="36" t="str">
        <f>IF(AND(TimeSpend[[#This Row],[Personnel number]]&lt;&gt;"",TimeSpend[[#This Row],[Date]]&lt;&gt;""),TimeSpend[[#This Row],[End Time]],"")</f>
        <v/>
      </c>
      <c r="J2218" t="str">
        <f>IF(AND(TimeSpend[[#This Row],[Personnel number]]&lt;&gt;"",TimeSpend[[#This Row],[Date]]&lt;&gt;""),TimeSpend[[#This Row],[Location]],"")</f>
        <v/>
      </c>
      <c r="K2218" t="str">
        <f>IF(AND(TimeSpend[[#This Row],[Personnel number]]&lt;&gt;"",TimeSpend[[#This Row],[Date]]&lt;&gt;""),TimeSpend[[#This Row],[Task]],"")</f>
        <v/>
      </c>
      <c r="L2218" t="str">
        <f>IF(AND(TimeSpend[[#This Row],[Personnel number]]&lt;&gt;"",TimeSpend[[#This Row],[Date]]&lt;&gt;""),Utilization!$J$2,"")</f>
        <v/>
      </c>
      <c r="M2218" t="str">
        <f>IF(AND(TimeSpend[[#This Row],[Personnel number]]&lt;&gt;"",TimeSpend[[#This Row],[Date]]&lt;&gt;""),TimeSpend[[#This Row],[Employee Name]],"")</f>
        <v/>
      </c>
      <c r="N2218" t="str">
        <f t="shared" si="68"/>
        <v/>
      </c>
      <c r="O2218" t="str">
        <f t="shared" si="69"/>
        <v/>
      </c>
      <c r="P2218" t="str">
        <f>IF(D2218&lt;&gt;"",VLOOKUP(D2218,Projects!B:C,2,0),"")</f>
        <v/>
      </c>
    </row>
    <row r="2219" spans="1:16" x14ac:dyDescent="0.25">
      <c r="A2219" t="str">
        <f>UPPER(IF(AND(TimeSpend[[#This Row],[Personnel number]]&lt;&gt;"",TimeSpend[[#This Row],[Date]]&lt;&gt;""),TimeSpend[[#This Row],[Personnel number]],""))</f>
        <v/>
      </c>
      <c r="B2219" s="85" t="str">
        <f>IF(AND(TimeSpend[[#This Row],[Personnel number]]&lt;&gt;"",TimeSpend[[#This Row],[Date]]&lt;&gt;""),TEXT(TimeSpend[[#This Row],[Date]],"[$-409]yyyyMMdd"),"")</f>
        <v/>
      </c>
      <c r="C2219" s="33" t="str">
        <f>IF(AND(TimeSpend[[#This Row],[Personnel number]]&lt;&gt;"",TimeSpend[[#This Row],[Date]]&lt;&gt;""),SUBSTITUTE(TimeSpend[[#This Row],[Hours]],",","."),"")</f>
        <v/>
      </c>
      <c r="D2219" t="str">
        <f>IF(AND(TimeSpend[[#This Row],[Personnel number]]&lt;&gt;"",TimeSpend[[#This Row],[Date]]&lt;&gt;""),TimeSpend[[#This Row],[Network]],"")</f>
        <v/>
      </c>
      <c r="E2219" t="str">
        <f>IF(AND(TimeSpend[[#This Row],[Personnel number]]&lt;&gt;"",TimeSpend[[#This Row],[Date]]&lt;&gt;""),TimeSpend[[#This Row],[Network Description]],"")</f>
        <v/>
      </c>
      <c r="F2219" t="str">
        <f>IF(AND(TimeSpend[[#This Row],[Personnel number]]&lt;&gt;"",TimeSpend[[#This Row],[Date]]&lt;&gt;""),TimeSpend[[#This Row],[Activity]],"")</f>
        <v/>
      </c>
      <c r="G2219" t="str">
        <f>IF(AND(TimeSpend[[#This Row],[Personnel number]]&lt;&gt;"",TimeSpend[[#This Row],[Date]]&lt;&gt;""),TimeSpend[[#This Row],[Activity description]],"")</f>
        <v/>
      </c>
      <c r="H2219" s="36" t="str">
        <f>IF(AND(TimeSpend[[#This Row],[Personnel number]]&lt;&gt;"",TimeSpend[[#This Row],[Date]]&lt;&gt;""),TimeSpend[[#This Row],[Start Time]],"")</f>
        <v/>
      </c>
      <c r="I2219" s="36" t="str">
        <f>IF(AND(TimeSpend[[#This Row],[Personnel number]]&lt;&gt;"",TimeSpend[[#This Row],[Date]]&lt;&gt;""),TimeSpend[[#This Row],[End Time]],"")</f>
        <v/>
      </c>
      <c r="J2219" t="str">
        <f>IF(AND(TimeSpend[[#This Row],[Personnel number]]&lt;&gt;"",TimeSpend[[#This Row],[Date]]&lt;&gt;""),TimeSpend[[#This Row],[Location]],"")</f>
        <v/>
      </c>
      <c r="K2219" t="str">
        <f>IF(AND(TimeSpend[[#This Row],[Personnel number]]&lt;&gt;"",TimeSpend[[#This Row],[Date]]&lt;&gt;""),TimeSpend[[#This Row],[Task]],"")</f>
        <v/>
      </c>
      <c r="L2219" t="str">
        <f>IF(AND(TimeSpend[[#This Row],[Personnel number]]&lt;&gt;"",TimeSpend[[#This Row],[Date]]&lt;&gt;""),Utilization!$J$2,"")</f>
        <v/>
      </c>
      <c r="M2219" t="str">
        <f>IF(AND(TimeSpend[[#This Row],[Personnel number]]&lt;&gt;"",TimeSpend[[#This Row],[Date]]&lt;&gt;""),TimeSpend[[#This Row],[Employee Name]],"")</f>
        <v/>
      </c>
      <c r="N2219" t="str">
        <f t="shared" si="68"/>
        <v/>
      </c>
      <c r="O2219" t="str">
        <f t="shared" si="69"/>
        <v/>
      </c>
      <c r="P2219" t="str">
        <f>IF(D2219&lt;&gt;"",VLOOKUP(D2219,Projects!B:C,2,0),"")</f>
        <v/>
      </c>
    </row>
    <row r="2220" spans="1:16" x14ac:dyDescent="0.25">
      <c r="A2220" t="str">
        <f>UPPER(IF(AND(TimeSpend[[#This Row],[Personnel number]]&lt;&gt;"",TimeSpend[[#This Row],[Date]]&lt;&gt;""),TimeSpend[[#This Row],[Personnel number]],""))</f>
        <v/>
      </c>
      <c r="B2220" s="85" t="str">
        <f>IF(AND(TimeSpend[[#This Row],[Personnel number]]&lt;&gt;"",TimeSpend[[#This Row],[Date]]&lt;&gt;""),TEXT(TimeSpend[[#This Row],[Date]],"[$-409]yyyyMMdd"),"")</f>
        <v/>
      </c>
      <c r="C2220" s="33" t="str">
        <f>IF(AND(TimeSpend[[#This Row],[Personnel number]]&lt;&gt;"",TimeSpend[[#This Row],[Date]]&lt;&gt;""),SUBSTITUTE(TimeSpend[[#This Row],[Hours]],",","."),"")</f>
        <v/>
      </c>
      <c r="D2220" t="str">
        <f>IF(AND(TimeSpend[[#This Row],[Personnel number]]&lt;&gt;"",TimeSpend[[#This Row],[Date]]&lt;&gt;""),TimeSpend[[#This Row],[Network]],"")</f>
        <v/>
      </c>
      <c r="E2220" t="str">
        <f>IF(AND(TimeSpend[[#This Row],[Personnel number]]&lt;&gt;"",TimeSpend[[#This Row],[Date]]&lt;&gt;""),TimeSpend[[#This Row],[Network Description]],"")</f>
        <v/>
      </c>
      <c r="F2220" t="str">
        <f>IF(AND(TimeSpend[[#This Row],[Personnel number]]&lt;&gt;"",TimeSpend[[#This Row],[Date]]&lt;&gt;""),TimeSpend[[#This Row],[Activity]],"")</f>
        <v/>
      </c>
      <c r="G2220" t="str">
        <f>IF(AND(TimeSpend[[#This Row],[Personnel number]]&lt;&gt;"",TimeSpend[[#This Row],[Date]]&lt;&gt;""),TimeSpend[[#This Row],[Activity description]],"")</f>
        <v/>
      </c>
      <c r="H2220" s="36" t="str">
        <f>IF(AND(TimeSpend[[#This Row],[Personnel number]]&lt;&gt;"",TimeSpend[[#This Row],[Date]]&lt;&gt;""),TimeSpend[[#This Row],[Start Time]],"")</f>
        <v/>
      </c>
      <c r="I2220" s="36" t="str">
        <f>IF(AND(TimeSpend[[#This Row],[Personnel number]]&lt;&gt;"",TimeSpend[[#This Row],[Date]]&lt;&gt;""),TimeSpend[[#This Row],[End Time]],"")</f>
        <v/>
      </c>
      <c r="J2220" t="str">
        <f>IF(AND(TimeSpend[[#This Row],[Personnel number]]&lt;&gt;"",TimeSpend[[#This Row],[Date]]&lt;&gt;""),TimeSpend[[#This Row],[Location]],"")</f>
        <v/>
      </c>
      <c r="K2220" t="str">
        <f>IF(AND(TimeSpend[[#This Row],[Personnel number]]&lt;&gt;"",TimeSpend[[#This Row],[Date]]&lt;&gt;""),TimeSpend[[#This Row],[Task]],"")</f>
        <v/>
      </c>
      <c r="L2220" t="str">
        <f>IF(AND(TimeSpend[[#This Row],[Personnel number]]&lt;&gt;"",TimeSpend[[#This Row],[Date]]&lt;&gt;""),Utilization!$J$2,"")</f>
        <v/>
      </c>
      <c r="M2220" t="str">
        <f>IF(AND(TimeSpend[[#This Row],[Personnel number]]&lt;&gt;"",TimeSpend[[#This Row],[Date]]&lt;&gt;""),TimeSpend[[#This Row],[Employee Name]],"")</f>
        <v/>
      </c>
      <c r="N2220" t="str">
        <f t="shared" si="68"/>
        <v/>
      </c>
      <c r="O2220" t="str">
        <f t="shared" si="69"/>
        <v/>
      </c>
      <c r="P2220" t="str">
        <f>IF(D2220&lt;&gt;"",VLOOKUP(D2220,Projects!B:C,2,0),"")</f>
        <v/>
      </c>
    </row>
    <row r="2221" spans="1:16" x14ac:dyDescent="0.25">
      <c r="A2221" t="str">
        <f>UPPER(IF(AND(TimeSpend[[#This Row],[Personnel number]]&lt;&gt;"",TimeSpend[[#This Row],[Date]]&lt;&gt;""),TimeSpend[[#This Row],[Personnel number]],""))</f>
        <v/>
      </c>
      <c r="B2221" s="85" t="str">
        <f>IF(AND(TimeSpend[[#This Row],[Personnel number]]&lt;&gt;"",TimeSpend[[#This Row],[Date]]&lt;&gt;""),TEXT(TimeSpend[[#This Row],[Date]],"[$-409]yyyyMMdd"),"")</f>
        <v/>
      </c>
      <c r="C2221" s="33" t="str">
        <f>IF(AND(TimeSpend[[#This Row],[Personnel number]]&lt;&gt;"",TimeSpend[[#This Row],[Date]]&lt;&gt;""),SUBSTITUTE(TimeSpend[[#This Row],[Hours]],",","."),"")</f>
        <v/>
      </c>
      <c r="D2221" t="str">
        <f>IF(AND(TimeSpend[[#This Row],[Personnel number]]&lt;&gt;"",TimeSpend[[#This Row],[Date]]&lt;&gt;""),TimeSpend[[#This Row],[Network]],"")</f>
        <v/>
      </c>
      <c r="E2221" t="str">
        <f>IF(AND(TimeSpend[[#This Row],[Personnel number]]&lt;&gt;"",TimeSpend[[#This Row],[Date]]&lt;&gt;""),TimeSpend[[#This Row],[Network Description]],"")</f>
        <v/>
      </c>
      <c r="F2221" t="str">
        <f>IF(AND(TimeSpend[[#This Row],[Personnel number]]&lt;&gt;"",TimeSpend[[#This Row],[Date]]&lt;&gt;""),TimeSpend[[#This Row],[Activity]],"")</f>
        <v/>
      </c>
      <c r="G2221" t="str">
        <f>IF(AND(TimeSpend[[#This Row],[Personnel number]]&lt;&gt;"",TimeSpend[[#This Row],[Date]]&lt;&gt;""),TimeSpend[[#This Row],[Activity description]],"")</f>
        <v/>
      </c>
      <c r="H2221" s="36" t="str">
        <f>IF(AND(TimeSpend[[#This Row],[Personnel number]]&lt;&gt;"",TimeSpend[[#This Row],[Date]]&lt;&gt;""),TimeSpend[[#This Row],[Start Time]],"")</f>
        <v/>
      </c>
      <c r="I2221" s="36" t="str">
        <f>IF(AND(TimeSpend[[#This Row],[Personnel number]]&lt;&gt;"",TimeSpend[[#This Row],[Date]]&lt;&gt;""),TimeSpend[[#This Row],[End Time]],"")</f>
        <v/>
      </c>
      <c r="J2221" t="str">
        <f>IF(AND(TimeSpend[[#This Row],[Personnel number]]&lt;&gt;"",TimeSpend[[#This Row],[Date]]&lt;&gt;""),TimeSpend[[#This Row],[Location]],"")</f>
        <v/>
      </c>
      <c r="K2221" t="str">
        <f>IF(AND(TimeSpend[[#This Row],[Personnel number]]&lt;&gt;"",TimeSpend[[#This Row],[Date]]&lt;&gt;""),TimeSpend[[#This Row],[Task]],"")</f>
        <v/>
      </c>
      <c r="L2221" t="str">
        <f>IF(AND(TimeSpend[[#This Row],[Personnel number]]&lt;&gt;"",TimeSpend[[#This Row],[Date]]&lt;&gt;""),Utilization!$J$2,"")</f>
        <v/>
      </c>
      <c r="M2221" t="str">
        <f>IF(AND(TimeSpend[[#This Row],[Personnel number]]&lt;&gt;"",TimeSpend[[#This Row],[Date]]&lt;&gt;""),TimeSpend[[#This Row],[Employee Name]],"")</f>
        <v/>
      </c>
      <c r="N2221" t="str">
        <f t="shared" si="68"/>
        <v/>
      </c>
      <c r="O2221" t="str">
        <f t="shared" si="69"/>
        <v/>
      </c>
      <c r="P2221" t="str">
        <f>IF(D2221&lt;&gt;"",VLOOKUP(D2221,Projects!B:C,2,0),"")</f>
        <v/>
      </c>
    </row>
    <row r="2222" spans="1:16" x14ac:dyDescent="0.25">
      <c r="A2222" t="str">
        <f>UPPER(IF(AND(TimeSpend[[#This Row],[Personnel number]]&lt;&gt;"",TimeSpend[[#This Row],[Date]]&lt;&gt;""),TimeSpend[[#This Row],[Personnel number]],""))</f>
        <v/>
      </c>
      <c r="B2222" s="85" t="str">
        <f>IF(AND(TimeSpend[[#This Row],[Personnel number]]&lt;&gt;"",TimeSpend[[#This Row],[Date]]&lt;&gt;""),TEXT(TimeSpend[[#This Row],[Date]],"[$-409]yyyyMMdd"),"")</f>
        <v/>
      </c>
      <c r="C2222" s="33" t="str">
        <f>IF(AND(TimeSpend[[#This Row],[Personnel number]]&lt;&gt;"",TimeSpend[[#This Row],[Date]]&lt;&gt;""),SUBSTITUTE(TimeSpend[[#This Row],[Hours]],",","."),"")</f>
        <v/>
      </c>
      <c r="D2222" t="str">
        <f>IF(AND(TimeSpend[[#This Row],[Personnel number]]&lt;&gt;"",TimeSpend[[#This Row],[Date]]&lt;&gt;""),TimeSpend[[#This Row],[Network]],"")</f>
        <v/>
      </c>
      <c r="E2222" t="str">
        <f>IF(AND(TimeSpend[[#This Row],[Personnel number]]&lt;&gt;"",TimeSpend[[#This Row],[Date]]&lt;&gt;""),TimeSpend[[#This Row],[Network Description]],"")</f>
        <v/>
      </c>
      <c r="F2222" t="str">
        <f>IF(AND(TimeSpend[[#This Row],[Personnel number]]&lt;&gt;"",TimeSpend[[#This Row],[Date]]&lt;&gt;""),TimeSpend[[#This Row],[Activity]],"")</f>
        <v/>
      </c>
      <c r="G2222" t="str">
        <f>IF(AND(TimeSpend[[#This Row],[Personnel number]]&lt;&gt;"",TimeSpend[[#This Row],[Date]]&lt;&gt;""),TimeSpend[[#This Row],[Activity description]],"")</f>
        <v/>
      </c>
      <c r="H2222" s="36" t="str">
        <f>IF(AND(TimeSpend[[#This Row],[Personnel number]]&lt;&gt;"",TimeSpend[[#This Row],[Date]]&lt;&gt;""),TimeSpend[[#This Row],[Start Time]],"")</f>
        <v/>
      </c>
      <c r="I2222" s="36" t="str">
        <f>IF(AND(TimeSpend[[#This Row],[Personnel number]]&lt;&gt;"",TimeSpend[[#This Row],[Date]]&lt;&gt;""),TimeSpend[[#This Row],[End Time]],"")</f>
        <v/>
      </c>
      <c r="J2222" t="str">
        <f>IF(AND(TimeSpend[[#This Row],[Personnel number]]&lt;&gt;"",TimeSpend[[#This Row],[Date]]&lt;&gt;""),TimeSpend[[#This Row],[Location]],"")</f>
        <v/>
      </c>
      <c r="K2222" t="str">
        <f>IF(AND(TimeSpend[[#This Row],[Personnel number]]&lt;&gt;"",TimeSpend[[#This Row],[Date]]&lt;&gt;""),TimeSpend[[#This Row],[Task]],"")</f>
        <v/>
      </c>
      <c r="L2222" t="str">
        <f>IF(AND(TimeSpend[[#This Row],[Personnel number]]&lt;&gt;"",TimeSpend[[#This Row],[Date]]&lt;&gt;""),Utilization!$J$2,"")</f>
        <v/>
      </c>
      <c r="M2222" t="str">
        <f>IF(AND(TimeSpend[[#This Row],[Personnel number]]&lt;&gt;"",TimeSpend[[#This Row],[Date]]&lt;&gt;""),TimeSpend[[#This Row],[Employee Name]],"")</f>
        <v/>
      </c>
      <c r="N2222" t="str">
        <f t="shared" si="68"/>
        <v/>
      </c>
      <c r="O2222" t="str">
        <f t="shared" si="69"/>
        <v/>
      </c>
      <c r="P2222" t="str">
        <f>IF(D2222&lt;&gt;"",VLOOKUP(D2222,Projects!B:C,2,0),"")</f>
        <v/>
      </c>
    </row>
    <row r="2223" spans="1:16" x14ac:dyDescent="0.25">
      <c r="A2223" t="str">
        <f>UPPER(IF(AND(TimeSpend[[#This Row],[Personnel number]]&lt;&gt;"",TimeSpend[[#This Row],[Date]]&lt;&gt;""),TimeSpend[[#This Row],[Personnel number]],""))</f>
        <v/>
      </c>
      <c r="B2223" s="85" t="str">
        <f>IF(AND(TimeSpend[[#This Row],[Personnel number]]&lt;&gt;"",TimeSpend[[#This Row],[Date]]&lt;&gt;""),TEXT(TimeSpend[[#This Row],[Date]],"[$-409]yyyyMMdd"),"")</f>
        <v/>
      </c>
      <c r="C2223" s="33" t="str">
        <f>IF(AND(TimeSpend[[#This Row],[Personnel number]]&lt;&gt;"",TimeSpend[[#This Row],[Date]]&lt;&gt;""),SUBSTITUTE(TimeSpend[[#This Row],[Hours]],",","."),"")</f>
        <v/>
      </c>
      <c r="D2223" t="str">
        <f>IF(AND(TimeSpend[[#This Row],[Personnel number]]&lt;&gt;"",TimeSpend[[#This Row],[Date]]&lt;&gt;""),TimeSpend[[#This Row],[Network]],"")</f>
        <v/>
      </c>
      <c r="E2223" t="str">
        <f>IF(AND(TimeSpend[[#This Row],[Personnel number]]&lt;&gt;"",TimeSpend[[#This Row],[Date]]&lt;&gt;""),TimeSpend[[#This Row],[Network Description]],"")</f>
        <v/>
      </c>
      <c r="F2223" t="str">
        <f>IF(AND(TimeSpend[[#This Row],[Personnel number]]&lt;&gt;"",TimeSpend[[#This Row],[Date]]&lt;&gt;""),TimeSpend[[#This Row],[Activity]],"")</f>
        <v/>
      </c>
      <c r="G2223" t="str">
        <f>IF(AND(TimeSpend[[#This Row],[Personnel number]]&lt;&gt;"",TimeSpend[[#This Row],[Date]]&lt;&gt;""),TimeSpend[[#This Row],[Activity description]],"")</f>
        <v/>
      </c>
      <c r="H2223" s="36" t="str">
        <f>IF(AND(TimeSpend[[#This Row],[Personnel number]]&lt;&gt;"",TimeSpend[[#This Row],[Date]]&lt;&gt;""),TimeSpend[[#This Row],[Start Time]],"")</f>
        <v/>
      </c>
      <c r="I2223" s="36" t="str">
        <f>IF(AND(TimeSpend[[#This Row],[Personnel number]]&lt;&gt;"",TimeSpend[[#This Row],[Date]]&lt;&gt;""),TimeSpend[[#This Row],[End Time]],"")</f>
        <v/>
      </c>
      <c r="J2223" t="str">
        <f>IF(AND(TimeSpend[[#This Row],[Personnel number]]&lt;&gt;"",TimeSpend[[#This Row],[Date]]&lt;&gt;""),TimeSpend[[#This Row],[Location]],"")</f>
        <v/>
      </c>
      <c r="K2223" t="str">
        <f>IF(AND(TimeSpend[[#This Row],[Personnel number]]&lt;&gt;"",TimeSpend[[#This Row],[Date]]&lt;&gt;""),TimeSpend[[#This Row],[Task]],"")</f>
        <v/>
      </c>
      <c r="L2223" t="str">
        <f>IF(AND(TimeSpend[[#This Row],[Personnel number]]&lt;&gt;"",TimeSpend[[#This Row],[Date]]&lt;&gt;""),Utilization!$J$2,"")</f>
        <v/>
      </c>
      <c r="M2223" t="str">
        <f>IF(AND(TimeSpend[[#This Row],[Personnel number]]&lt;&gt;"",TimeSpend[[#This Row],[Date]]&lt;&gt;""),TimeSpend[[#This Row],[Employee Name]],"")</f>
        <v/>
      </c>
      <c r="N2223" t="str">
        <f t="shared" si="68"/>
        <v/>
      </c>
      <c r="O2223" t="str">
        <f t="shared" si="69"/>
        <v/>
      </c>
      <c r="P2223" t="str">
        <f>IF(D2223&lt;&gt;"",VLOOKUP(D2223,Projects!B:C,2,0),"")</f>
        <v/>
      </c>
    </row>
    <row r="2224" spans="1:16" x14ac:dyDescent="0.25">
      <c r="A2224" t="str">
        <f>UPPER(IF(AND(TimeSpend[[#This Row],[Personnel number]]&lt;&gt;"",TimeSpend[[#This Row],[Date]]&lt;&gt;""),TimeSpend[[#This Row],[Personnel number]],""))</f>
        <v/>
      </c>
      <c r="B2224" s="85" t="str">
        <f>IF(AND(TimeSpend[[#This Row],[Personnel number]]&lt;&gt;"",TimeSpend[[#This Row],[Date]]&lt;&gt;""),TEXT(TimeSpend[[#This Row],[Date]],"[$-409]yyyyMMdd"),"")</f>
        <v/>
      </c>
      <c r="C2224" s="33" t="str">
        <f>IF(AND(TimeSpend[[#This Row],[Personnel number]]&lt;&gt;"",TimeSpend[[#This Row],[Date]]&lt;&gt;""),SUBSTITUTE(TimeSpend[[#This Row],[Hours]],",","."),"")</f>
        <v/>
      </c>
      <c r="D2224" t="str">
        <f>IF(AND(TimeSpend[[#This Row],[Personnel number]]&lt;&gt;"",TimeSpend[[#This Row],[Date]]&lt;&gt;""),TimeSpend[[#This Row],[Network]],"")</f>
        <v/>
      </c>
      <c r="E2224" t="str">
        <f>IF(AND(TimeSpend[[#This Row],[Personnel number]]&lt;&gt;"",TimeSpend[[#This Row],[Date]]&lt;&gt;""),TimeSpend[[#This Row],[Network Description]],"")</f>
        <v/>
      </c>
      <c r="F2224" t="str">
        <f>IF(AND(TimeSpend[[#This Row],[Personnel number]]&lt;&gt;"",TimeSpend[[#This Row],[Date]]&lt;&gt;""),TimeSpend[[#This Row],[Activity]],"")</f>
        <v/>
      </c>
      <c r="G2224" t="str">
        <f>IF(AND(TimeSpend[[#This Row],[Personnel number]]&lt;&gt;"",TimeSpend[[#This Row],[Date]]&lt;&gt;""),TimeSpend[[#This Row],[Activity description]],"")</f>
        <v/>
      </c>
      <c r="H2224" s="36" t="str">
        <f>IF(AND(TimeSpend[[#This Row],[Personnel number]]&lt;&gt;"",TimeSpend[[#This Row],[Date]]&lt;&gt;""),TimeSpend[[#This Row],[Start Time]],"")</f>
        <v/>
      </c>
      <c r="I2224" s="36" t="str">
        <f>IF(AND(TimeSpend[[#This Row],[Personnel number]]&lt;&gt;"",TimeSpend[[#This Row],[Date]]&lt;&gt;""),TimeSpend[[#This Row],[End Time]],"")</f>
        <v/>
      </c>
      <c r="J2224" t="str">
        <f>IF(AND(TimeSpend[[#This Row],[Personnel number]]&lt;&gt;"",TimeSpend[[#This Row],[Date]]&lt;&gt;""),TimeSpend[[#This Row],[Location]],"")</f>
        <v/>
      </c>
      <c r="K2224" t="str">
        <f>IF(AND(TimeSpend[[#This Row],[Personnel number]]&lt;&gt;"",TimeSpend[[#This Row],[Date]]&lt;&gt;""),TimeSpend[[#This Row],[Task]],"")</f>
        <v/>
      </c>
      <c r="L2224" t="str">
        <f>IF(AND(TimeSpend[[#This Row],[Personnel number]]&lt;&gt;"",TimeSpend[[#This Row],[Date]]&lt;&gt;""),Utilization!$J$2,"")</f>
        <v/>
      </c>
      <c r="M2224" t="str">
        <f>IF(AND(TimeSpend[[#This Row],[Personnel number]]&lt;&gt;"",TimeSpend[[#This Row],[Date]]&lt;&gt;""),TimeSpend[[#This Row],[Employee Name]],"")</f>
        <v/>
      </c>
      <c r="N2224" t="str">
        <f t="shared" si="68"/>
        <v/>
      </c>
      <c r="O2224" t="str">
        <f t="shared" si="69"/>
        <v/>
      </c>
      <c r="P2224" t="str">
        <f>IF(D2224&lt;&gt;"",VLOOKUP(D2224,Projects!B:C,2,0),"")</f>
        <v/>
      </c>
    </row>
    <row r="2225" spans="1:16" x14ac:dyDescent="0.25">
      <c r="A2225" t="str">
        <f>UPPER(IF(AND(TimeSpend[[#This Row],[Personnel number]]&lt;&gt;"",TimeSpend[[#This Row],[Date]]&lt;&gt;""),TimeSpend[[#This Row],[Personnel number]],""))</f>
        <v/>
      </c>
      <c r="B2225" s="85" t="str">
        <f>IF(AND(TimeSpend[[#This Row],[Personnel number]]&lt;&gt;"",TimeSpend[[#This Row],[Date]]&lt;&gt;""),TEXT(TimeSpend[[#This Row],[Date]],"[$-409]yyyyMMdd"),"")</f>
        <v/>
      </c>
      <c r="C2225" s="33" t="str">
        <f>IF(AND(TimeSpend[[#This Row],[Personnel number]]&lt;&gt;"",TimeSpend[[#This Row],[Date]]&lt;&gt;""),SUBSTITUTE(TimeSpend[[#This Row],[Hours]],",","."),"")</f>
        <v/>
      </c>
      <c r="D2225" t="str">
        <f>IF(AND(TimeSpend[[#This Row],[Personnel number]]&lt;&gt;"",TimeSpend[[#This Row],[Date]]&lt;&gt;""),TimeSpend[[#This Row],[Network]],"")</f>
        <v/>
      </c>
      <c r="E2225" t="str">
        <f>IF(AND(TimeSpend[[#This Row],[Personnel number]]&lt;&gt;"",TimeSpend[[#This Row],[Date]]&lt;&gt;""),TimeSpend[[#This Row],[Network Description]],"")</f>
        <v/>
      </c>
      <c r="F2225" t="str">
        <f>IF(AND(TimeSpend[[#This Row],[Personnel number]]&lt;&gt;"",TimeSpend[[#This Row],[Date]]&lt;&gt;""),TimeSpend[[#This Row],[Activity]],"")</f>
        <v/>
      </c>
      <c r="G2225" t="str">
        <f>IF(AND(TimeSpend[[#This Row],[Personnel number]]&lt;&gt;"",TimeSpend[[#This Row],[Date]]&lt;&gt;""),TimeSpend[[#This Row],[Activity description]],"")</f>
        <v/>
      </c>
      <c r="H2225" s="36" t="str">
        <f>IF(AND(TimeSpend[[#This Row],[Personnel number]]&lt;&gt;"",TimeSpend[[#This Row],[Date]]&lt;&gt;""),TimeSpend[[#This Row],[Start Time]],"")</f>
        <v/>
      </c>
      <c r="I2225" s="36" t="str">
        <f>IF(AND(TimeSpend[[#This Row],[Personnel number]]&lt;&gt;"",TimeSpend[[#This Row],[Date]]&lt;&gt;""),TimeSpend[[#This Row],[End Time]],"")</f>
        <v/>
      </c>
      <c r="J2225" t="str">
        <f>IF(AND(TimeSpend[[#This Row],[Personnel number]]&lt;&gt;"",TimeSpend[[#This Row],[Date]]&lt;&gt;""),TimeSpend[[#This Row],[Location]],"")</f>
        <v/>
      </c>
      <c r="K2225" t="str">
        <f>IF(AND(TimeSpend[[#This Row],[Personnel number]]&lt;&gt;"",TimeSpend[[#This Row],[Date]]&lt;&gt;""),TimeSpend[[#This Row],[Task]],"")</f>
        <v/>
      </c>
      <c r="L2225" t="str">
        <f>IF(AND(TimeSpend[[#This Row],[Personnel number]]&lt;&gt;"",TimeSpend[[#This Row],[Date]]&lt;&gt;""),Utilization!$J$2,"")</f>
        <v/>
      </c>
      <c r="M2225" t="str">
        <f>IF(AND(TimeSpend[[#This Row],[Personnel number]]&lt;&gt;"",TimeSpend[[#This Row],[Date]]&lt;&gt;""),TimeSpend[[#This Row],[Employee Name]],"")</f>
        <v/>
      </c>
      <c r="N2225" t="str">
        <f t="shared" si="68"/>
        <v/>
      </c>
      <c r="O2225" t="str">
        <f t="shared" si="69"/>
        <v/>
      </c>
      <c r="P2225" t="str">
        <f>IF(D2225&lt;&gt;"",VLOOKUP(D2225,Projects!B:C,2,0),"")</f>
        <v/>
      </c>
    </row>
    <row r="2226" spans="1:16" x14ac:dyDescent="0.25">
      <c r="A2226" t="str">
        <f>UPPER(IF(AND(TimeSpend[[#This Row],[Personnel number]]&lt;&gt;"",TimeSpend[[#This Row],[Date]]&lt;&gt;""),TimeSpend[[#This Row],[Personnel number]],""))</f>
        <v/>
      </c>
      <c r="B2226" s="85" t="str">
        <f>IF(AND(TimeSpend[[#This Row],[Personnel number]]&lt;&gt;"",TimeSpend[[#This Row],[Date]]&lt;&gt;""),TEXT(TimeSpend[[#This Row],[Date]],"[$-409]yyyyMMdd"),"")</f>
        <v/>
      </c>
      <c r="C2226" s="33" t="str">
        <f>IF(AND(TimeSpend[[#This Row],[Personnel number]]&lt;&gt;"",TimeSpend[[#This Row],[Date]]&lt;&gt;""),SUBSTITUTE(TimeSpend[[#This Row],[Hours]],",","."),"")</f>
        <v/>
      </c>
      <c r="D2226" t="str">
        <f>IF(AND(TimeSpend[[#This Row],[Personnel number]]&lt;&gt;"",TimeSpend[[#This Row],[Date]]&lt;&gt;""),TimeSpend[[#This Row],[Network]],"")</f>
        <v/>
      </c>
      <c r="E2226" t="str">
        <f>IF(AND(TimeSpend[[#This Row],[Personnel number]]&lt;&gt;"",TimeSpend[[#This Row],[Date]]&lt;&gt;""),TimeSpend[[#This Row],[Network Description]],"")</f>
        <v/>
      </c>
      <c r="F2226" t="str">
        <f>IF(AND(TimeSpend[[#This Row],[Personnel number]]&lt;&gt;"",TimeSpend[[#This Row],[Date]]&lt;&gt;""),TimeSpend[[#This Row],[Activity]],"")</f>
        <v/>
      </c>
      <c r="G2226" t="str">
        <f>IF(AND(TimeSpend[[#This Row],[Personnel number]]&lt;&gt;"",TimeSpend[[#This Row],[Date]]&lt;&gt;""),TimeSpend[[#This Row],[Activity description]],"")</f>
        <v/>
      </c>
      <c r="H2226" s="36" t="str">
        <f>IF(AND(TimeSpend[[#This Row],[Personnel number]]&lt;&gt;"",TimeSpend[[#This Row],[Date]]&lt;&gt;""),TimeSpend[[#This Row],[Start Time]],"")</f>
        <v/>
      </c>
      <c r="I2226" s="36" t="str">
        <f>IF(AND(TimeSpend[[#This Row],[Personnel number]]&lt;&gt;"",TimeSpend[[#This Row],[Date]]&lt;&gt;""),TimeSpend[[#This Row],[End Time]],"")</f>
        <v/>
      </c>
      <c r="J2226" t="str">
        <f>IF(AND(TimeSpend[[#This Row],[Personnel number]]&lt;&gt;"",TimeSpend[[#This Row],[Date]]&lt;&gt;""),TimeSpend[[#This Row],[Location]],"")</f>
        <v/>
      </c>
      <c r="K2226" t="str">
        <f>IF(AND(TimeSpend[[#This Row],[Personnel number]]&lt;&gt;"",TimeSpend[[#This Row],[Date]]&lt;&gt;""),TimeSpend[[#This Row],[Task]],"")</f>
        <v/>
      </c>
      <c r="L2226" t="str">
        <f>IF(AND(TimeSpend[[#This Row],[Personnel number]]&lt;&gt;"",TimeSpend[[#This Row],[Date]]&lt;&gt;""),Utilization!$J$2,"")</f>
        <v/>
      </c>
      <c r="M2226" t="str">
        <f>IF(AND(TimeSpend[[#This Row],[Personnel number]]&lt;&gt;"",TimeSpend[[#This Row],[Date]]&lt;&gt;""),TimeSpend[[#This Row],[Employee Name]],"")</f>
        <v/>
      </c>
      <c r="N2226" t="str">
        <f t="shared" si="68"/>
        <v/>
      </c>
      <c r="O2226" t="str">
        <f t="shared" si="69"/>
        <v/>
      </c>
      <c r="P2226" t="str">
        <f>IF(D2226&lt;&gt;"",VLOOKUP(D2226,Projects!B:C,2,0),"")</f>
        <v/>
      </c>
    </row>
    <row r="2227" spans="1:16" x14ac:dyDescent="0.25">
      <c r="A2227" t="str">
        <f>UPPER(IF(AND(TimeSpend[[#This Row],[Personnel number]]&lt;&gt;"",TimeSpend[[#This Row],[Date]]&lt;&gt;""),TimeSpend[[#This Row],[Personnel number]],""))</f>
        <v/>
      </c>
      <c r="B2227" s="85" t="str">
        <f>IF(AND(TimeSpend[[#This Row],[Personnel number]]&lt;&gt;"",TimeSpend[[#This Row],[Date]]&lt;&gt;""),TEXT(TimeSpend[[#This Row],[Date]],"[$-409]yyyyMMdd"),"")</f>
        <v/>
      </c>
      <c r="C2227" s="33" t="str">
        <f>IF(AND(TimeSpend[[#This Row],[Personnel number]]&lt;&gt;"",TimeSpend[[#This Row],[Date]]&lt;&gt;""),SUBSTITUTE(TimeSpend[[#This Row],[Hours]],",","."),"")</f>
        <v/>
      </c>
      <c r="D2227" t="str">
        <f>IF(AND(TimeSpend[[#This Row],[Personnel number]]&lt;&gt;"",TimeSpend[[#This Row],[Date]]&lt;&gt;""),TimeSpend[[#This Row],[Network]],"")</f>
        <v/>
      </c>
      <c r="E2227" t="str">
        <f>IF(AND(TimeSpend[[#This Row],[Personnel number]]&lt;&gt;"",TimeSpend[[#This Row],[Date]]&lt;&gt;""),TimeSpend[[#This Row],[Network Description]],"")</f>
        <v/>
      </c>
      <c r="F2227" t="str">
        <f>IF(AND(TimeSpend[[#This Row],[Personnel number]]&lt;&gt;"",TimeSpend[[#This Row],[Date]]&lt;&gt;""),TimeSpend[[#This Row],[Activity]],"")</f>
        <v/>
      </c>
      <c r="G2227" t="str">
        <f>IF(AND(TimeSpend[[#This Row],[Personnel number]]&lt;&gt;"",TimeSpend[[#This Row],[Date]]&lt;&gt;""),TimeSpend[[#This Row],[Activity description]],"")</f>
        <v/>
      </c>
      <c r="H2227" s="36" t="str">
        <f>IF(AND(TimeSpend[[#This Row],[Personnel number]]&lt;&gt;"",TimeSpend[[#This Row],[Date]]&lt;&gt;""),TimeSpend[[#This Row],[Start Time]],"")</f>
        <v/>
      </c>
      <c r="I2227" s="36" t="str">
        <f>IF(AND(TimeSpend[[#This Row],[Personnel number]]&lt;&gt;"",TimeSpend[[#This Row],[Date]]&lt;&gt;""),TimeSpend[[#This Row],[End Time]],"")</f>
        <v/>
      </c>
      <c r="J2227" t="str">
        <f>IF(AND(TimeSpend[[#This Row],[Personnel number]]&lt;&gt;"",TimeSpend[[#This Row],[Date]]&lt;&gt;""),TimeSpend[[#This Row],[Location]],"")</f>
        <v/>
      </c>
      <c r="K2227" t="str">
        <f>IF(AND(TimeSpend[[#This Row],[Personnel number]]&lt;&gt;"",TimeSpend[[#This Row],[Date]]&lt;&gt;""),TimeSpend[[#This Row],[Task]],"")</f>
        <v/>
      </c>
      <c r="L2227" t="str">
        <f>IF(AND(TimeSpend[[#This Row],[Personnel number]]&lt;&gt;"",TimeSpend[[#This Row],[Date]]&lt;&gt;""),Utilization!$J$2,"")</f>
        <v/>
      </c>
      <c r="M2227" t="str">
        <f>IF(AND(TimeSpend[[#This Row],[Personnel number]]&lt;&gt;"",TimeSpend[[#This Row],[Date]]&lt;&gt;""),TimeSpend[[#This Row],[Employee Name]],"")</f>
        <v/>
      </c>
      <c r="N2227" t="str">
        <f t="shared" si="68"/>
        <v/>
      </c>
      <c r="O2227" t="str">
        <f t="shared" si="69"/>
        <v/>
      </c>
      <c r="P2227" t="str">
        <f>IF(D2227&lt;&gt;"",VLOOKUP(D2227,Projects!B:C,2,0),"")</f>
        <v/>
      </c>
    </row>
    <row r="2228" spans="1:16" x14ac:dyDescent="0.25">
      <c r="A2228" t="str">
        <f>UPPER(IF(AND(TimeSpend[[#This Row],[Personnel number]]&lt;&gt;"",TimeSpend[[#This Row],[Date]]&lt;&gt;""),TimeSpend[[#This Row],[Personnel number]],""))</f>
        <v/>
      </c>
      <c r="B2228" s="85" t="str">
        <f>IF(AND(TimeSpend[[#This Row],[Personnel number]]&lt;&gt;"",TimeSpend[[#This Row],[Date]]&lt;&gt;""),TEXT(TimeSpend[[#This Row],[Date]],"[$-409]yyyyMMdd"),"")</f>
        <v/>
      </c>
      <c r="C2228" s="33" t="str">
        <f>IF(AND(TimeSpend[[#This Row],[Personnel number]]&lt;&gt;"",TimeSpend[[#This Row],[Date]]&lt;&gt;""),SUBSTITUTE(TimeSpend[[#This Row],[Hours]],",","."),"")</f>
        <v/>
      </c>
      <c r="D2228" t="str">
        <f>IF(AND(TimeSpend[[#This Row],[Personnel number]]&lt;&gt;"",TimeSpend[[#This Row],[Date]]&lt;&gt;""),TimeSpend[[#This Row],[Network]],"")</f>
        <v/>
      </c>
      <c r="E2228" t="str">
        <f>IF(AND(TimeSpend[[#This Row],[Personnel number]]&lt;&gt;"",TimeSpend[[#This Row],[Date]]&lt;&gt;""),TimeSpend[[#This Row],[Network Description]],"")</f>
        <v/>
      </c>
      <c r="F2228" t="str">
        <f>IF(AND(TimeSpend[[#This Row],[Personnel number]]&lt;&gt;"",TimeSpend[[#This Row],[Date]]&lt;&gt;""),TimeSpend[[#This Row],[Activity]],"")</f>
        <v/>
      </c>
      <c r="G2228" t="str">
        <f>IF(AND(TimeSpend[[#This Row],[Personnel number]]&lt;&gt;"",TimeSpend[[#This Row],[Date]]&lt;&gt;""),TimeSpend[[#This Row],[Activity description]],"")</f>
        <v/>
      </c>
      <c r="H2228" s="36" t="str">
        <f>IF(AND(TimeSpend[[#This Row],[Personnel number]]&lt;&gt;"",TimeSpend[[#This Row],[Date]]&lt;&gt;""),TimeSpend[[#This Row],[Start Time]],"")</f>
        <v/>
      </c>
      <c r="I2228" s="36" t="str">
        <f>IF(AND(TimeSpend[[#This Row],[Personnel number]]&lt;&gt;"",TimeSpend[[#This Row],[Date]]&lt;&gt;""),TimeSpend[[#This Row],[End Time]],"")</f>
        <v/>
      </c>
      <c r="J2228" t="str">
        <f>IF(AND(TimeSpend[[#This Row],[Personnel number]]&lt;&gt;"",TimeSpend[[#This Row],[Date]]&lt;&gt;""),TimeSpend[[#This Row],[Location]],"")</f>
        <v/>
      </c>
      <c r="K2228" t="str">
        <f>IF(AND(TimeSpend[[#This Row],[Personnel number]]&lt;&gt;"",TimeSpend[[#This Row],[Date]]&lt;&gt;""),TimeSpend[[#This Row],[Task]],"")</f>
        <v/>
      </c>
      <c r="L2228" t="str">
        <f>IF(AND(TimeSpend[[#This Row],[Personnel number]]&lt;&gt;"",TimeSpend[[#This Row],[Date]]&lt;&gt;""),Utilization!$J$2,"")</f>
        <v/>
      </c>
      <c r="M2228" t="str">
        <f>IF(AND(TimeSpend[[#This Row],[Personnel number]]&lt;&gt;"",TimeSpend[[#This Row],[Date]]&lt;&gt;""),TimeSpend[[#This Row],[Employee Name]],"")</f>
        <v/>
      </c>
      <c r="N2228" t="str">
        <f t="shared" si="68"/>
        <v/>
      </c>
      <c r="O2228" t="str">
        <f t="shared" si="69"/>
        <v/>
      </c>
      <c r="P2228" t="str">
        <f>IF(D2228&lt;&gt;"",VLOOKUP(D2228,Projects!B:C,2,0),"")</f>
        <v/>
      </c>
    </row>
    <row r="2229" spans="1:16" x14ac:dyDescent="0.25">
      <c r="A2229" t="str">
        <f>UPPER(IF(AND(TimeSpend[[#This Row],[Personnel number]]&lt;&gt;"",TimeSpend[[#This Row],[Date]]&lt;&gt;""),TimeSpend[[#This Row],[Personnel number]],""))</f>
        <v/>
      </c>
      <c r="B2229" s="85" t="str">
        <f>IF(AND(TimeSpend[[#This Row],[Personnel number]]&lt;&gt;"",TimeSpend[[#This Row],[Date]]&lt;&gt;""),TEXT(TimeSpend[[#This Row],[Date]],"[$-409]yyyyMMdd"),"")</f>
        <v/>
      </c>
      <c r="C2229" s="33" t="str">
        <f>IF(AND(TimeSpend[[#This Row],[Personnel number]]&lt;&gt;"",TimeSpend[[#This Row],[Date]]&lt;&gt;""),SUBSTITUTE(TimeSpend[[#This Row],[Hours]],",","."),"")</f>
        <v/>
      </c>
      <c r="D2229" t="str">
        <f>IF(AND(TimeSpend[[#This Row],[Personnel number]]&lt;&gt;"",TimeSpend[[#This Row],[Date]]&lt;&gt;""),TimeSpend[[#This Row],[Network]],"")</f>
        <v/>
      </c>
      <c r="E2229" t="str">
        <f>IF(AND(TimeSpend[[#This Row],[Personnel number]]&lt;&gt;"",TimeSpend[[#This Row],[Date]]&lt;&gt;""),TimeSpend[[#This Row],[Network Description]],"")</f>
        <v/>
      </c>
      <c r="F2229" t="str">
        <f>IF(AND(TimeSpend[[#This Row],[Personnel number]]&lt;&gt;"",TimeSpend[[#This Row],[Date]]&lt;&gt;""),TimeSpend[[#This Row],[Activity]],"")</f>
        <v/>
      </c>
      <c r="G2229" t="str">
        <f>IF(AND(TimeSpend[[#This Row],[Personnel number]]&lt;&gt;"",TimeSpend[[#This Row],[Date]]&lt;&gt;""),TimeSpend[[#This Row],[Activity description]],"")</f>
        <v/>
      </c>
      <c r="H2229" s="36" t="str">
        <f>IF(AND(TimeSpend[[#This Row],[Personnel number]]&lt;&gt;"",TimeSpend[[#This Row],[Date]]&lt;&gt;""),TimeSpend[[#This Row],[Start Time]],"")</f>
        <v/>
      </c>
      <c r="I2229" s="36" t="str">
        <f>IF(AND(TimeSpend[[#This Row],[Personnel number]]&lt;&gt;"",TimeSpend[[#This Row],[Date]]&lt;&gt;""),TimeSpend[[#This Row],[End Time]],"")</f>
        <v/>
      </c>
      <c r="J2229" t="str">
        <f>IF(AND(TimeSpend[[#This Row],[Personnel number]]&lt;&gt;"",TimeSpend[[#This Row],[Date]]&lt;&gt;""),TimeSpend[[#This Row],[Location]],"")</f>
        <v/>
      </c>
      <c r="K2229" t="str">
        <f>IF(AND(TimeSpend[[#This Row],[Personnel number]]&lt;&gt;"",TimeSpend[[#This Row],[Date]]&lt;&gt;""),TimeSpend[[#This Row],[Task]],"")</f>
        <v/>
      </c>
      <c r="L2229" t="str">
        <f>IF(AND(TimeSpend[[#This Row],[Personnel number]]&lt;&gt;"",TimeSpend[[#This Row],[Date]]&lt;&gt;""),Utilization!$J$2,"")</f>
        <v/>
      </c>
      <c r="M2229" t="str">
        <f>IF(AND(TimeSpend[[#This Row],[Personnel number]]&lt;&gt;"",TimeSpend[[#This Row],[Date]]&lt;&gt;""),TimeSpend[[#This Row],[Employee Name]],"")</f>
        <v/>
      </c>
      <c r="N2229" t="str">
        <f t="shared" si="68"/>
        <v/>
      </c>
      <c r="O2229" t="str">
        <f t="shared" si="69"/>
        <v/>
      </c>
      <c r="P2229" t="str">
        <f>IF(D2229&lt;&gt;"",VLOOKUP(D2229,Projects!B:C,2,0),"")</f>
        <v/>
      </c>
    </row>
    <row r="2230" spans="1:16" x14ac:dyDescent="0.25">
      <c r="A2230" t="str">
        <f>UPPER(IF(AND(TimeSpend[[#This Row],[Personnel number]]&lt;&gt;"",TimeSpend[[#This Row],[Date]]&lt;&gt;""),TimeSpend[[#This Row],[Personnel number]],""))</f>
        <v/>
      </c>
      <c r="B2230" s="85" t="str">
        <f>IF(AND(TimeSpend[[#This Row],[Personnel number]]&lt;&gt;"",TimeSpend[[#This Row],[Date]]&lt;&gt;""),TEXT(TimeSpend[[#This Row],[Date]],"[$-409]yyyyMMdd"),"")</f>
        <v/>
      </c>
      <c r="C2230" s="33" t="str">
        <f>IF(AND(TimeSpend[[#This Row],[Personnel number]]&lt;&gt;"",TimeSpend[[#This Row],[Date]]&lt;&gt;""),SUBSTITUTE(TimeSpend[[#This Row],[Hours]],",","."),"")</f>
        <v/>
      </c>
      <c r="D2230" t="str">
        <f>IF(AND(TimeSpend[[#This Row],[Personnel number]]&lt;&gt;"",TimeSpend[[#This Row],[Date]]&lt;&gt;""),TimeSpend[[#This Row],[Network]],"")</f>
        <v/>
      </c>
      <c r="E2230" t="str">
        <f>IF(AND(TimeSpend[[#This Row],[Personnel number]]&lt;&gt;"",TimeSpend[[#This Row],[Date]]&lt;&gt;""),TimeSpend[[#This Row],[Network Description]],"")</f>
        <v/>
      </c>
      <c r="F2230" t="str">
        <f>IF(AND(TimeSpend[[#This Row],[Personnel number]]&lt;&gt;"",TimeSpend[[#This Row],[Date]]&lt;&gt;""),TimeSpend[[#This Row],[Activity]],"")</f>
        <v/>
      </c>
      <c r="G2230" t="str">
        <f>IF(AND(TimeSpend[[#This Row],[Personnel number]]&lt;&gt;"",TimeSpend[[#This Row],[Date]]&lt;&gt;""),TimeSpend[[#This Row],[Activity description]],"")</f>
        <v/>
      </c>
      <c r="H2230" s="36" t="str">
        <f>IF(AND(TimeSpend[[#This Row],[Personnel number]]&lt;&gt;"",TimeSpend[[#This Row],[Date]]&lt;&gt;""),TimeSpend[[#This Row],[Start Time]],"")</f>
        <v/>
      </c>
      <c r="I2230" s="36" t="str">
        <f>IF(AND(TimeSpend[[#This Row],[Personnel number]]&lt;&gt;"",TimeSpend[[#This Row],[Date]]&lt;&gt;""),TimeSpend[[#This Row],[End Time]],"")</f>
        <v/>
      </c>
      <c r="J2230" t="str">
        <f>IF(AND(TimeSpend[[#This Row],[Personnel number]]&lt;&gt;"",TimeSpend[[#This Row],[Date]]&lt;&gt;""),TimeSpend[[#This Row],[Location]],"")</f>
        <v/>
      </c>
      <c r="K2230" t="str">
        <f>IF(AND(TimeSpend[[#This Row],[Personnel number]]&lt;&gt;"",TimeSpend[[#This Row],[Date]]&lt;&gt;""),TimeSpend[[#This Row],[Task]],"")</f>
        <v/>
      </c>
      <c r="L2230" t="str">
        <f>IF(AND(TimeSpend[[#This Row],[Personnel number]]&lt;&gt;"",TimeSpend[[#This Row],[Date]]&lt;&gt;""),Utilization!$J$2,"")</f>
        <v/>
      </c>
      <c r="M2230" t="str">
        <f>IF(AND(TimeSpend[[#This Row],[Personnel number]]&lt;&gt;"",TimeSpend[[#This Row],[Date]]&lt;&gt;""),TimeSpend[[#This Row],[Employee Name]],"")</f>
        <v/>
      </c>
      <c r="N2230" t="str">
        <f t="shared" si="68"/>
        <v/>
      </c>
      <c r="O2230" t="str">
        <f t="shared" si="69"/>
        <v/>
      </c>
      <c r="P2230" t="str">
        <f>IF(D2230&lt;&gt;"",VLOOKUP(D2230,Projects!B:C,2,0),"")</f>
        <v/>
      </c>
    </row>
    <row r="2231" spans="1:16" x14ac:dyDescent="0.25">
      <c r="A2231" t="str">
        <f>UPPER(IF(AND(TimeSpend[[#This Row],[Personnel number]]&lt;&gt;"",TimeSpend[[#This Row],[Date]]&lt;&gt;""),TimeSpend[[#This Row],[Personnel number]],""))</f>
        <v/>
      </c>
      <c r="B2231" s="85" t="str">
        <f>IF(AND(TimeSpend[[#This Row],[Personnel number]]&lt;&gt;"",TimeSpend[[#This Row],[Date]]&lt;&gt;""),TEXT(TimeSpend[[#This Row],[Date]],"[$-409]yyyyMMdd"),"")</f>
        <v/>
      </c>
      <c r="C2231" s="33" t="str">
        <f>IF(AND(TimeSpend[[#This Row],[Personnel number]]&lt;&gt;"",TimeSpend[[#This Row],[Date]]&lt;&gt;""),SUBSTITUTE(TimeSpend[[#This Row],[Hours]],",","."),"")</f>
        <v/>
      </c>
      <c r="D2231" t="str">
        <f>IF(AND(TimeSpend[[#This Row],[Personnel number]]&lt;&gt;"",TimeSpend[[#This Row],[Date]]&lt;&gt;""),TimeSpend[[#This Row],[Network]],"")</f>
        <v/>
      </c>
      <c r="E2231" t="str">
        <f>IF(AND(TimeSpend[[#This Row],[Personnel number]]&lt;&gt;"",TimeSpend[[#This Row],[Date]]&lt;&gt;""),TimeSpend[[#This Row],[Network Description]],"")</f>
        <v/>
      </c>
      <c r="F2231" t="str">
        <f>IF(AND(TimeSpend[[#This Row],[Personnel number]]&lt;&gt;"",TimeSpend[[#This Row],[Date]]&lt;&gt;""),TimeSpend[[#This Row],[Activity]],"")</f>
        <v/>
      </c>
      <c r="G2231" t="str">
        <f>IF(AND(TimeSpend[[#This Row],[Personnel number]]&lt;&gt;"",TimeSpend[[#This Row],[Date]]&lt;&gt;""),TimeSpend[[#This Row],[Activity description]],"")</f>
        <v/>
      </c>
      <c r="H2231" s="36" t="str">
        <f>IF(AND(TimeSpend[[#This Row],[Personnel number]]&lt;&gt;"",TimeSpend[[#This Row],[Date]]&lt;&gt;""),TimeSpend[[#This Row],[Start Time]],"")</f>
        <v/>
      </c>
      <c r="I2231" s="36" t="str">
        <f>IF(AND(TimeSpend[[#This Row],[Personnel number]]&lt;&gt;"",TimeSpend[[#This Row],[Date]]&lt;&gt;""),TimeSpend[[#This Row],[End Time]],"")</f>
        <v/>
      </c>
      <c r="J2231" t="str">
        <f>IF(AND(TimeSpend[[#This Row],[Personnel number]]&lt;&gt;"",TimeSpend[[#This Row],[Date]]&lt;&gt;""),TimeSpend[[#This Row],[Location]],"")</f>
        <v/>
      </c>
      <c r="K2231" t="str">
        <f>IF(AND(TimeSpend[[#This Row],[Personnel number]]&lt;&gt;"",TimeSpend[[#This Row],[Date]]&lt;&gt;""),TimeSpend[[#This Row],[Task]],"")</f>
        <v/>
      </c>
      <c r="L2231" t="str">
        <f>IF(AND(TimeSpend[[#This Row],[Personnel number]]&lt;&gt;"",TimeSpend[[#This Row],[Date]]&lt;&gt;""),Utilization!$J$2,"")</f>
        <v/>
      </c>
      <c r="M2231" t="str">
        <f>IF(AND(TimeSpend[[#This Row],[Personnel number]]&lt;&gt;"",TimeSpend[[#This Row],[Date]]&lt;&gt;""),TimeSpend[[#This Row],[Employee Name]],"")</f>
        <v/>
      </c>
      <c r="N2231" t="str">
        <f t="shared" si="68"/>
        <v/>
      </c>
      <c r="O2231" t="str">
        <f t="shared" si="69"/>
        <v/>
      </c>
      <c r="P2231" t="str">
        <f>IF(D2231&lt;&gt;"",VLOOKUP(D2231,Projects!B:C,2,0),"")</f>
        <v/>
      </c>
    </row>
    <row r="2232" spans="1:16" x14ac:dyDescent="0.25">
      <c r="A2232" t="str">
        <f>UPPER(IF(AND(TimeSpend[[#This Row],[Personnel number]]&lt;&gt;"",TimeSpend[[#This Row],[Date]]&lt;&gt;""),TimeSpend[[#This Row],[Personnel number]],""))</f>
        <v/>
      </c>
      <c r="B2232" s="85" t="str">
        <f>IF(AND(TimeSpend[[#This Row],[Personnel number]]&lt;&gt;"",TimeSpend[[#This Row],[Date]]&lt;&gt;""),TEXT(TimeSpend[[#This Row],[Date]],"[$-409]yyyyMMdd"),"")</f>
        <v/>
      </c>
      <c r="C2232" s="33" t="str">
        <f>IF(AND(TimeSpend[[#This Row],[Personnel number]]&lt;&gt;"",TimeSpend[[#This Row],[Date]]&lt;&gt;""),SUBSTITUTE(TimeSpend[[#This Row],[Hours]],",","."),"")</f>
        <v/>
      </c>
      <c r="D2232" t="str">
        <f>IF(AND(TimeSpend[[#This Row],[Personnel number]]&lt;&gt;"",TimeSpend[[#This Row],[Date]]&lt;&gt;""),TimeSpend[[#This Row],[Network]],"")</f>
        <v/>
      </c>
      <c r="E2232" t="str">
        <f>IF(AND(TimeSpend[[#This Row],[Personnel number]]&lt;&gt;"",TimeSpend[[#This Row],[Date]]&lt;&gt;""),TimeSpend[[#This Row],[Network Description]],"")</f>
        <v/>
      </c>
      <c r="F2232" t="str">
        <f>IF(AND(TimeSpend[[#This Row],[Personnel number]]&lt;&gt;"",TimeSpend[[#This Row],[Date]]&lt;&gt;""),TimeSpend[[#This Row],[Activity]],"")</f>
        <v/>
      </c>
      <c r="G2232" t="str">
        <f>IF(AND(TimeSpend[[#This Row],[Personnel number]]&lt;&gt;"",TimeSpend[[#This Row],[Date]]&lt;&gt;""),TimeSpend[[#This Row],[Activity description]],"")</f>
        <v/>
      </c>
      <c r="H2232" s="36" t="str">
        <f>IF(AND(TimeSpend[[#This Row],[Personnel number]]&lt;&gt;"",TimeSpend[[#This Row],[Date]]&lt;&gt;""),TimeSpend[[#This Row],[Start Time]],"")</f>
        <v/>
      </c>
      <c r="I2232" s="36" t="str">
        <f>IF(AND(TimeSpend[[#This Row],[Personnel number]]&lt;&gt;"",TimeSpend[[#This Row],[Date]]&lt;&gt;""),TimeSpend[[#This Row],[End Time]],"")</f>
        <v/>
      </c>
      <c r="J2232" t="str">
        <f>IF(AND(TimeSpend[[#This Row],[Personnel number]]&lt;&gt;"",TimeSpend[[#This Row],[Date]]&lt;&gt;""),TimeSpend[[#This Row],[Location]],"")</f>
        <v/>
      </c>
      <c r="K2232" t="str">
        <f>IF(AND(TimeSpend[[#This Row],[Personnel number]]&lt;&gt;"",TimeSpend[[#This Row],[Date]]&lt;&gt;""),TimeSpend[[#This Row],[Task]],"")</f>
        <v/>
      </c>
      <c r="L2232" t="str">
        <f>IF(AND(TimeSpend[[#This Row],[Personnel number]]&lt;&gt;"",TimeSpend[[#This Row],[Date]]&lt;&gt;""),Utilization!$J$2,"")</f>
        <v/>
      </c>
      <c r="M2232" t="str">
        <f>IF(AND(TimeSpend[[#This Row],[Personnel number]]&lt;&gt;"",TimeSpend[[#This Row],[Date]]&lt;&gt;""),TimeSpend[[#This Row],[Employee Name]],"")</f>
        <v/>
      </c>
      <c r="N2232" t="str">
        <f t="shared" si="68"/>
        <v/>
      </c>
      <c r="O2232" t="str">
        <f t="shared" si="69"/>
        <v/>
      </c>
      <c r="P2232" t="str">
        <f>IF(D2232&lt;&gt;"",VLOOKUP(D2232,Projects!B:C,2,0),"")</f>
        <v/>
      </c>
    </row>
    <row r="2233" spans="1:16" x14ac:dyDescent="0.25">
      <c r="A2233" t="str">
        <f>UPPER(IF(AND(TimeSpend[[#This Row],[Personnel number]]&lt;&gt;"",TimeSpend[[#This Row],[Date]]&lt;&gt;""),TimeSpend[[#This Row],[Personnel number]],""))</f>
        <v/>
      </c>
      <c r="B2233" s="85" t="str">
        <f>IF(AND(TimeSpend[[#This Row],[Personnel number]]&lt;&gt;"",TimeSpend[[#This Row],[Date]]&lt;&gt;""),TEXT(TimeSpend[[#This Row],[Date]],"[$-409]yyyyMMdd"),"")</f>
        <v/>
      </c>
      <c r="C2233" s="33" t="str">
        <f>IF(AND(TimeSpend[[#This Row],[Personnel number]]&lt;&gt;"",TimeSpend[[#This Row],[Date]]&lt;&gt;""),SUBSTITUTE(TimeSpend[[#This Row],[Hours]],",","."),"")</f>
        <v/>
      </c>
      <c r="D2233" t="str">
        <f>IF(AND(TimeSpend[[#This Row],[Personnel number]]&lt;&gt;"",TimeSpend[[#This Row],[Date]]&lt;&gt;""),TimeSpend[[#This Row],[Network]],"")</f>
        <v/>
      </c>
      <c r="E2233" t="str">
        <f>IF(AND(TimeSpend[[#This Row],[Personnel number]]&lt;&gt;"",TimeSpend[[#This Row],[Date]]&lt;&gt;""),TimeSpend[[#This Row],[Network Description]],"")</f>
        <v/>
      </c>
      <c r="F2233" t="str">
        <f>IF(AND(TimeSpend[[#This Row],[Personnel number]]&lt;&gt;"",TimeSpend[[#This Row],[Date]]&lt;&gt;""),TimeSpend[[#This Row],[Activity]],"")</f>
        <v/>
      </c>
      <c r="G2233" t="str">
        <f>IF(AND(TimeSpend[[#This Row],[Personnel number]]&lt;&gt;"",TimeSpend[[#This Row],[Date]]&lt;&gt;""),TimeSpend[[#This Row],[Activity description]],"")</f>
        <v/>
      </c>
      <c r="H2233" s="36" t="str">
        <f>IF(AND(TimeSpend[[#This Row],[Personnel number]]&lt;&gt;"",TimeSpend[[#This Row],[Date]]&lt;&gt;""),TimeSpend[[#This Row],[Start Time]],"")</f>
        <v/>
      </c>
      <c r="I2233" s="36" t="str">
        <f>IF(AND(TimeSpend[[#This Row],[Personnel number]]&lt;&gt;"",TimeSpend[[#This Row],[Date]]&lt;&gt;""),TimeSpend[[#This Row],[End Time]],"")</f>
        <v/>
      </c>
      <c r="J2233" t="str">
        <f>IF(AND(TimeSpend[[#This Row],[Personnel number]]&lt;&gt;"",TimeSpend[[#This Row],[Date]]&lt;&gt;""),TimeSpend[[#This Row],[Location]],"")</f>
        <v/>
      </c>
      <c r="K2233" t="str">
        <f>IF(AND(TimeSpend[[#This Row],[Personnel number]]&lt;&gt;"",TimeSpend[[#This Row],[Date]]&lt;&gt;""),TimeSpend[[#This Row],[Task]],"")</f>
        <v/>
      </c>
      <c r="L2233" t="str">
        <f>IF(AND(TimeSpend[[#This Row],[Personnel number]]&lt;&gt;"",TimeSpend[[#This Row],[Date]]&lt;&gt;""),Utilization!$J$2,"")</f>
        <v/>
      </c>
      <c r="M2233" t="str">
        <f>IF(AND(TimeSpend[[#This Row],[Personnel number]]&lt;&gt;"",TimeSpend[[#This Row],[Date]]&lt;&gt;""),TimeSpend[[#This Row],[Employee Name]],"")</f>
        <v/>
      </c>
      <c r="N2233" t="str">
        <f t="shared" ref="N2233:N2296" si="70">IF(A2233&lt;&gt;"",ROW(A2233)-1,"")</f>
        <v/>
      </c>
      <c r="O2233" t="str">
        <f t="shared" ref="O2233:O2296" si="71">IF(A2233&lt;&gt;"",L2233&amp;"-"&amp;N2233,"")</f>
        <v/>
      </c>
      <c r="P2233" t="str">
        <f>IF(D2233&lt;&gt;"",VLOOKUP(D2233,Projects!B:C,2,0),"")</f>
        <v/>
      </c>
    </row>
    <row r="2234" spans="1:16" x14ac:dyDescent="0.25">
      <c r="A2234" t="str">
        <f>UPPER(IF(AND(TimeSpend[[#This Row],[Personnel number]]&lt;&gt;"",TimeSpend[[#This Row],[Date]]&lt;&gt;""),TimeSpend[[#This Row],[Personnel number]],""))</f>
        <v/>
      </c>
      <c r="B2234" s="85" t="str">
        <f>IF(AND(TimeSpend[[#This Row],[Personnel number]]&lt;&gt;"",TimeSpend[[#This Row],[Date]]&lt;&gt;""),TEXT(TimeSpend[[#This Row],[Date]],"[$-409]yyyyMMdd"),"")</f>
        <v/>
      </c>
      <c r="C2234" s="33" t="str">
        <f>IF(AND(TimeSpend[[#This Row],[Personnel number]]&lt;&gt;"",TimeSpend[[#This Row],[Date]]&lt;&gt;""),SUBSTITUTE(TimeSpend[[#This Row],[Hours]],",","."),"")</f>
        <v/>
      </c>
      <c r="D2234" t="str">
        <f>IF(AND(TimeSpend[[#This Row],[Personnel number]]&lt;&gt;"",TimeSpend[[#This Row],[Date]]&lt;&gt;""),TimeSpend[[#This Row],[Network]],"")</f>
        <v/>
      </c>
      <c r="E2234" t="str">
        <f>IF(AND(TimeSpend[[#This Row],[Personnel number]]&lt;&gt;"",TimeSpend[[#This Row],[Date]]&lt;&gt;""),TimeSpend[[#This Row],[Network Description]],"")</f>
        <v/>
      </c>
      <c r="F2234" t="str">
        <f>IF(AND(TimeSpend[[#This Row],[Personnel number]]&lt;&gt;"",TimeSpend[[#This Row],[Date]]&lt;&gt;""),TimeSpend[[#This Row],[Activity]],"")</f>
        <v/>
      </c>
      <c r="G2234" t="str">
        <f>IF(AND(TimeSpend[[#This Row],[Personnel number]]&lt;&gt;"",TimeSpend[[#This Row],[Date]]&lt;&gt;""),TimeSpend[[#This Row],[Activity description]],"")</f>
        <v/>
      </c>
      <c r="H2234" s="36" t="str">
        <f>IF(AND(TimeSpend[[#This Row],[Personnel number]]&lt;&gt;"",TimeSpend[[#This Row],[Date]]&lt;&gt;""),TimeSpend[[#This Row],[Start Time]],"")</f>
        <v/>
      </c>
      <c r="I2234" s="36" t="str">
        <f>IF(AND(TimeSpend[[#This Row],[Personnel number]]&lt;&gt;"",TimeSpend[[#This Row],[Date]]&lt;&gt;""),TimeSpend[[#This Row],[End Time]],"")</f>
        <v/>
      </c>
      <c r="J2234" t="str">
        <f>IF(AND(TimeSpend[[#This Row],[Personnel number]]&lt;&gt;"",TimeSpend[[#This Row],[Date]]&lt;&gt;""),TimeSpend[[#This Row],[Location]],"")</f>
        <v/>
      </c>
      <c r="K2234" t="str">
        <f>IF(AND(TimeSpend[[#This Row],[Personnel number]]&lt;&gt;"",TimeSpend[[#This Row],[Date]]&lt;&gt;""),TimeSpend[[#This Row],[Task]],"")</f>
        <v/>
      </c>
      <c r="L2234" t="str">
        <f>IF(AND(TimeSpend[[#This Row],[Personnel number]]&lt;&gt;"",TimeSpend[[#This Row],[Date]]&lt;&gt;""),Utilization!$J$2,"")</f>
        <v/>
      </c>
      <c r="M2234" t="str">
        <f>IF(AND(TimeSpend[[#This Row],[Personnel number]]&lt;&gt;"",TimeSpend[[#This Row],[Date]]&lt;&gt;""),TimeSpend[[#This Row],[Employee Name]],"")</f>
        <v/>
      </c>
      <c r="N2234" t="str">
        <f t="shared" si="70"/>
        <v/>
      </c>
      <c r="O2234" t="str">
        <f t="shared" si="71"/>
        <v/>
      </c>
      <c r="P2234" t="str">
        <f>IF(D2234&lt;&gt;"",VLOOKUP(D2234,Projects!B:C,2,0),"")</f>
        <v/>
      </c>
    </row>
    <row r="2235" spans="1:16" x14ac:dyDescent="0.25">
      <c r="A2235" t="str">
        <f>UPPER(IF(AND(TimeSpend[[#This Row],[Personnel number]]&lt;&gt;"",TimeSpend[[#This Row],[Date]]&lt;&gt;""),TimeSpend[[#This Row],[Personnel number]],""))</f>
        <v/>
      </c>
      <c r="B2235" s="85" t="str">
        <f>IF(AND(TimeSpend[[#This Row],[Personnel number]]&lt;&gt;"",TimeSpend[[#This Row],[Date]]&lt;&gt;""),TEXT(TimeSpend[[#This Row],[Date]],"[$-409]yyyyMMdd"),"")</f>
        <v/>
      </c>
      <c r="C2235" s="33" t="str">
        <f>IF(AND(TimeSpend[[#This Row],[Personnel number]]&lt;&gt;"",TimeSpend[[#This Row],[Date]]&lt;&gt;""),SUBSTITUTE(TimeSpend[[#This Row],[Hours]],",","."),"")</f>
        <v/>
      </c>
      <c r="D2235" t="str">
        <f>IF(AND(TimeSpend[[#This Row],[Personnel number]]&lt;&gt;"",TimeSpend[[#This Row],[Date]]&lt;&gt;""),TimeSpend[[#This Row],[Network]],"")</f>
        <v/>
      </c>
      <c r="E2235" t="str">
        <f>IF(AND(TimeSpend[[#This Row],[Personnel number]]&lt;&gt;"",TimeSpend[[#This Row],[Date]]&lt;&gt;""),TimeSpend[[#This Row],[Network Description]],"")</f>
        <v/>
      </c>
      <c r="F2235" t="str">
        <f>IF(AND(TimeSpend[[#This Row],[Personnel number]]&lt;&gt;"",TimeSpend[[#This Row],[Date]]&lt;&gt;""),TimeSpend[[#This Row],[Activity]],"")</f>
        <v/>
      </c>
      <c r="G2235" t="str">
        <f>IF(AND(TimeSpend[[#This Row],[Personnel number]]&lt;&gt;"",TimeSpend[[#This Row],[Date]]&lt;&gt;""),TimeSpend[[#This Row],[Activity description]],"")</f>
        <v/>
      </c>
      <c r="H2235" s="36" t="str">
        <f>IF(AND(TimeSpend[[#This Row],[Personnel number]]&lt;&gt;"",TimeSpend[[#This Row],[Date]]&lt;&gt;""),TimeSpend[[#This Row],[Start Time]],"")</f>
        <v/>
      </c>
      <c r="I2235" s="36" t="str">
        <f>IF(AND(TimeSpend[[#This Row],[Personnel number]]&lt;&gt;"",TimeSpend[[#This Row],[Date]]&lt;&gt;""),TimeSpend[[#This Row],[End Time]],"")</f>
        <v/>
      </c>
      <c r="J2235" t="str">
        <f>IF(AND(TimeSpend[[#This Row],[Personnel number]]&lt;&gt;"",TimeSpend[[#This Row],[Date]]&lt;&gt;""),TimeSpend[[#This Row],[Location]],"")</f>
        <v/>
      </c>
      <c r="K2235" t="str">
        <f>IF(AND(TimeSpend[[#This Row],[Personnel number]]&lt;&gt;"",TimeSpend[[#This Row],[Date]]&lt;&gt;""),TimeSpend[[#This Row],[Task]],"")</f>
        <v/>
      </c>
      <c r="L2235" t="str">
        <f>IF(AND(TimeSpend[[#This Row],[Personnel number]]&lt;&gt;"",TimeSpend[[#This Row],[Date]]&lt;&gt;""),Utilization!$J$2,"")</f>
        <v/>
      </c>
      <c r="M2235" t="str">
        <f>IF(AND(TimeSpend[[#This Row],[Personnel number]]&lt;&gt;"",TimeSpend[[#This Row],[Date]]&lt;&gt;""),TimeSpend[[#This Row],[Employee Name]],"")</f>
        <v/>
      </c>
      <c r="N2235" t="str">
        <f t="shared" si="70"/>
        <v/>
      </c>
      <c r="O2235" t="str">
        <f t="shared" si="71"/>
        <v/>
      </c>
      <c r="P2235" t="str">
        <f>IF(D2235&lt;&gt;"",VLOOKUP(D2235,Projects!B:C,2,0),"")</f>
        <v/>
      </c>
    </row>
    <row r="2236" spans="1:16" x14ac:dyDescent="0.25">
      <c r="A2236" t="str">
        <f>UPPER(IF(AND(TimeSpend[[#This Row],[Personnel number]]&lt;&gt;"",TimeSpend[[#This Row],[Date]]&lt;&gt;""),TimeSpend[[#This Row],[Personnel number]],""))</f>
        <v/>
      </c>
      <c r="B2236" s="85" t="str">
        <f>IF(AND(TimeSpend[[#This Row],[Personnel number]]&lt;&gt;"",TimeSpend[[#This Row],[Date]]&lt;&gt;""),TEXT(TimeSpend[[#This Row],[Date]],"[$-409]yyyyMMdd"),"")</f>
        <v/>
      </c>
      <c r="C2236" s="33" t="str">
        <f>IF(AND(TimeSpend[[#This Row],[Personnel number]]&lt;&gt;"",TimeSpend[[#This Row],[Date]]&lt;&gt;""),SUBSTITUTE(TimeSpend[[#This Row],[Hours]],",","."),"")</f>
        <v/>
      </c>
      <c r="D2236" t="str">
        <f>IF(AND(TimeSpend[[#This Row],[Personnel number]]&lt;&gt;"",TimeSpend[[#This Row],[Date]]&lt;&gt;""),TimeSpend[[#This Row],[Network]],"")</f>
        <v/>
      </c>
      <c r="E2236" t="str">
        <f>IF(AND(TimeSpend[[#This Row],[Personnel number]]&lt;&gt;"",TimeSpend[[#This Row],[Date]]&lt;&gt;""),TimeSpend[[#This Row],[Network Description]],"")</f>
        <v/>
      </c>
      <c r="F2236" t="str">
        <f>IF(AND(TimeSpend[[#This Row],[Personnel number]]&lt;&gt;"",TimeSpend[[#This Row],[Date]]&lt;&gt;""),TimeSpend[[#This Row],[Activity]],"")</f>
        <v/>
      </c>
      <c r="G2236" t="str">
        <f>IF(AND(TimeSpend[[#This Row],[Personnel number]]&lt;&gt;"",TimeSpend[[#This Row],[Date]]&lt;&gt;""),TimeSpend[[#This Row],[Activity description]],"")</f>
        <v/>
      </c>
      <c r="H2236" s="36" t="str">
        <f>IF(AND(TimeSpend[[#This Row],[Personnel number]]&lt;&gt;"",TimeSpend[[#This Row],[Date]]&lt;&gt;""),TimeSpend[[#This Row],[Start Time]],"")</f>
        <v/>
      </c>
      <c r="I2236" s="36" t="str">
        <f>IF(AND(TimeSpend[[#This Row],[Personnel number]]&lt;&gt;"",TimeSpend[[#This Row],[Date]]&lt;&gt;""),TimeSpend[[#This Row],[End Time]],"")</f>
        <v/>
      </c>
      <c r="J2236" t="str">
        <f>IF(AND(TimeSpend[[#This Row],[Personnel number]]&lt;&gt;"",TimeSpend[[#This Row],[Date]]&lt;&gt;""),TimeSpend[[#This Row],[Location]],"")</f>
        <v/>
      </c>
      <c r="K2236" t="str">
        <f>IF(AND(TimeSpend[[#This Row],[Personnel number]]&lt;&gt;"",TimeSpend[[#This Row],[Date]]&lt;&gt;""),TimeSpend[[#This Row],[Task]],"")</f>
        <v/>
      </c>
      <c r="L2236" t="str">
        <f>IF(AND(TimeSpend[[#This Row],[Personnel number]]&lt;&gt;"",TimeSpend[[#This Row],[Date]]&lt;&gt;""),Utilization!$J$2,"")</f>
        <v/>
      </c>
      <c r="M2236" t="str">
        <f>IF(AND(TimeSpend[[#This Row],[Personnel number]]&lt;&gt;"",TimeSpend[[#This Row],[Date]]&lt;&gt;""),TimeSpend[[#This Row],[Employee Name]],"")</f>
        <v/>
      </c>
      <c r="N2236" t="str">
        <f t="shared" si="70"/>
        <v/>
      </c>
      <c r="O2236" t="str">
        <f t="shared" si="71"/>
        <v/>
      </c>
      <c r="P2236" t="str">
        <f>IF(D2236&lt;&gt;"",VLOOKUP(D2236,Projects!B:C,2,0),"")</f>
        <v/>
      </c>
    </row>
    <row r="2237" spans="1:16" x14ac:dyDescent="0.25">
      <c r="A2237" t="str">
        <f>UPPER(IF(AND(TimeSpend[[#This Row],[Personnel number]]&lt;&gt;"",TimeSpend[[#This Row],[Date]]&lt;&gt;""),TimeSpend[[#This Row],[Personnel number]],""))</f>
        <v/>
      </c>
      <c r="B2237" s="85" t="str">
        <f>IF(AND(TimeSpend[[#This Row],[Personnel number]]&lt;&gt;"",TimeSpend[[#This Row],[Date]]&lt;&gt;""),TEXT(TimeSpend[[#This Row],[Date]],"[$-409]yyyyMMdd"),"")</f>
        <v/>
      </c>
      <c r="C2237" s="33" t="str">
        <f>IF(AND(TimeSpend[[#This Row],[Personnel number]]&lt;&gt;"",TimeSpend[[#This Row],[Date]]&lt;&gt;""),SUBSTITUTE(TimeSpend[[#This Row],[Hours]],",","."),"")</f>
        <v/>
      </c>
      <c r="D2237" t="str">
        <f>IF(AND(TimeSpend[[#This Row],[Personnel number]]&lt;&gt;"",TimeSpend[[#This Row],[Date]]&lt;&gt;""),TimeSpend[[#This Row],[Network]],"")</f>
        <v/>
      </c>
      <c r="E2237" t="str">
        <f>IF(AND(TimeSpend[[#This Row],[Personnel number]]&lt;&gt;"",TimeSpend[[#This Row],[Date]]&lt;&gt;""),TimeSpend[[#This Row],[Network Description]],"")</f>
        <v/>
      </c>
      <c r="F2237" t="str">
        <f>IF(AND(TimeSpend[[#This Row],[Personnel number]]&lt;&gt;"",TimeSpend[[#This Row],[Date]]&lt;&gt;""),TimeSpend[[#This Row],[Activity]],"")</f>
        <v/>
      </c>
      <c r="G2237" t="str">
        <f>IF(AND(TimeSpend[[#This Row],[Personnel number]]&lt;&gt;"",TimeSpend[[#This Row],[Date]]&lt;&gt;""),TimeSpend[[#This Row],[Activity description]],"")</f>
        <v/>
      </c>
      <c r="H2237" s="36" t="str">
        <f>IF(AND(TimeSpend[[#This Row],[Personnel number]]&lt;&gt;"",TimeSpend[[#This Row],[Date]]&lt;&gt;""),TimeSpend[[#This Row],[Start Time]],"")</f>
        <v/>
      </c>
      <c r="I2237" s="36" t="str">
        <f>IF(AND(TimeSpend[[#This Row],[Personnel number]]&lt;&gt;"",TimeSpend[[#This Row],[Date]]&lt;&gt;""),TimeSpend[[#This Row],[End Time]],"")</f>
        <v/>
      </c>
      <c r="J2237" t="str">
        <f>IF(AND(TimeSpend[[#This Row],[Personnel number]]&lt;&gt;"",TimeSpend[[#This Row],[Date]]&lt;&gt;""),TimeSpend[[#This Row],[Location]],"")</f>
        <v/>
      </c>
      <c r="K2237" t="str">
        <f>IF(AND(TimeSpend[[#This Row],[Personnel number]]&lt;&gt;"",TimeSpend[[#This Row],[Date]]&lt;&gt;""),TimeSpend[[#This Row],[Task]],"")</f>
        <v/>
      </c>
      <c r="L2237" t="str">
        <f>IF(AND(TimeSpend[[#This Row],[Personnel number]]&lt;&gt;"",TimeSpend[[#This Row],[Date]]&lt;&gt;""),Utilization!$J$2,"")</f>
        <v/>
      </c>
      <c r="M2237" t="str">
        <f>IF(AND(TimeSpend[[#This Row],[Personnel number]]&lt;&gt;"",TimeSpend[[#This Row],[Date]]&lt;&gt;""),TimeSpend[[#This Row],[Employee Name]],"")</f>
        <v/>
      </c>
      <c r="N2237" t="str">
        <f t="shared" si="70"/>
        <v/>
      </c>
      <c r="O2237" t="str">
        <f t="shared" si="71"/>
        <v/>
      </c>
      <c r="P2237" t="str">
        <f>IF(D2237&lt;&gt;"",VLOOKUP(D2237,Projects!B:C,2,0),"")</f>
        <v/>
      </c>
    </row>
    <row r="2238" spans="1:16" x14ac:dyDescent="0.25">
      <c r="A2238" t="str">
        <f>UPPER(IF(AND(TimeSpend[[#This Row],[Personnel number]]&lt;&gt;"",TimeSpend[[#This Row],[Date]]&lt;&gt;""),TimeSpend[[#This Row],[Personnel number]],""))</f>
        <v/>
      </c>
      <c r="B2238" s="85" t="str">
        <f>IF(AND(TimeSpend[[#This Row],[Personnel number]]&lt;&gt;"",TimeSpend[[#This Row],[Date]]&lt;&gt;""),TEXT(TimeSpend[[#This Row],[Date]],"[$-409]yyyyMMdd"),"")</f>
        <v/>
      </c>
      <c r="C2238" s="33" t="str">
        <f>IF(AND(TimeSpend[[#This Row],[Personnel number]]&lt;&gt;"",TimeSpend[[#This Row],[Date]]&lt;&gt;""),SUBSTITUTE(TimeSpend[[#This Row],[Hours]],",","."),"")</f>
        <v/>
      </c>
      <c r="D2238" t="str">
        <f>IF(AND(TimeSpend[[#This Row],[Personnel number]]&lt;&gt;"",TimeSpend[[#This Row],[Date]]&lt;&gt;""),TimeSpend[[#This Row],[Network]],"")</f>
        <v/>
      </c>
      <c r="E2238" t="str">
        <f>IF(AND(TimeSpend[[#This Row],[Personnel number]]&lt;&gt;"",TimeSpend[[#This Row],[Date]]&lt;&gt;""),TimeSpend[[#This Row],[Network Description]],"")</f>
        <v/>
      </c>
      <c r="F2238" t="str">
        <f>IF(AND(TimeSpend[[#This Row],[Personnel number]]&lt;&gt;"",TimeSpend[[#This Row],[Date]]&lt;&gt;""),TimeSpend[[#This Row],[Activity]],"")</f>
        <v/>
      </c>
      <c r="G2238" t="str">
        <f>IF(AND(TimeSpend[[#This Row],[Personnel number]]&lt;&gt;"",TimeSpend[[#This Row],[Date]]&lt;&gt;""),TimeSpend[[#This Row],[Activity description]],"")</f>
        <v/>
      </c>
      <c r="H2238" s="36" t="str">
        <f>IF(AND(TimeSpend[[#This Row],[Personnel number]]&lt;&gt;"",TimeSpend[[#This Row],[Date]]&lt;&gt;""),TimeSpend[[#This Row],[Start Time]],"")</f>
        <v/>
      </c>
      <c r="I2238" s="36" t="str">
        <f>IF(AND(TimeSpend[[#This Row],[Personnel number]]&lt;&gt;"",TimeSpend[[#This Row],[Date]]&lt;&gt;""),TimeSpend[[#This Row],[End Time]],"")</f>
        <v/>
      </c>
      <c r="J2238" t="str">
        <f>IF(AND(TimeSpend[[#This Row],[Personnel number]]&lt;&gt;"",TimeSpend[[#This Row],[Date]]&lt;&gt;""),TimeSpend[[#This Row],[Location]],"")</f>
        <v/>
      </c>
      <c r="K2238" t="str">
        <f>IF(AND(TimeSpend[[#This Row],[Personnel number]]&lt;&gt;"",TimeSpend[[#This Row],[Date]]&lt;&gt;""),TimeSpend[[#This Row],[Task]],"")</f>
        <v/>
      </c>
      <c r="L2238" t="str">
        <f>IF(AND(TimeSpend[[#This Row],[Personnel number]]&lt;&gt;"",TimeSpend[[#This Row],[Date]]&lt;&gt;""),Utilization!$J$2,"")</f>
        <v/>
      </c>
      <c r="M2238" t="str">
        <f>IF(AND(TimeSpend[[#This Row],[Personnel number]]&lt;&gt;"",TimeSpend[[#This Row],[Date]]&lt;&gt;""),TimeSpend[[#This Row],[Employee Name]],"")</f>
        <v/>
      </c>
      <c r="N2238" t="str">
        <f t="shared" si="70"/>
        <v/>
      </c>
      <c r="O2238" t="str">
        <f t="shared" si="71"/>
        <v/>
      </c>
      <c r="P2238" t="str">
        <f>IF(D2238&lt;&gt;"",VLOOKUP(D2238,Projects!B:C,2,0),"")</f>
        <v/>
      </c>
    </row>
    <row r="2239" spans="1:16" x14ac:dyDescent="0.25">
      <c r="A2239" t="str">
        <f>UPPER(IF(AND(TimeSpend[[#This Row],[Personnel number]]&lt;&gt;"",TimeSpend[[#This Row],[Date]]&lt;&gt;""),TimeSpend[[#This Row],[Personnel number]],""))</f>
        <v/>
      </c>
      <c r="B2239" s="85" t="str">
        <f>IF(AND(TimeSpend[[#This Row],[Personnel number]]&lt;&gt;"",TimeSpend[[#This Row],[Date]]&lt;&gt;""),TEXT(TimeSpend[[#This Row],[Date]],"[$-409]yyyyMMdd"),"")</f>
        <v/>
      </c>
      <c r="C2239" s="33" t="str">
        <f>IF(AND(TimeSpend[[#This Row],[Personnel number]]&lt;&gt;"",TimeSpend[[#This Row],[Date]]&lt;&gt;""),SUBSTITUTE(TimeSpend[[#This Row],[Hours]],",","."),"")</f>
        <v/>
      </c>
      <c r="D2239" t="str">
        <f>IF(AND(TimeSpend[[#This Row],[Personnel number]]&lt;&gt;"",TimeSpend[[#This Row],[Date]]&lt;&gt;""),TimeSpend[[#This Row],[Network]],"")</f>
        <v/>
      </c>
      <c r="E2239" t="str">
        <f>IF(AND(TimeSpend[[#This Row],[Personnel number]]&lt;&gt;"",TimeSpend[[#This Row],[Date]]&lt;&gt;""),TimeSpend[[#This Row],[Network Description]],"")</f>
        <v/>
      </c>
      <c r="F2239" t="str">
        <f>IF(AND(TimeSpend[[#This Row],[Personnel number]]&lt;&gt;"",TimeSpend[[#This Row],[Date]]&lt;&gt;""),TimeSpend[[#This Row],[Activity]],"")</f>
        <v/>
      </c>
      <c r="G2239" t="str">
        <f>IF(AND(TimeSpend[[#This Row],[Personnel number]]&lt;&gt;"",TimeSpend[[#This Row],[Date]]&lt;&gt;""),TimeSpend[[#This Row],[Activity description]],"")</f>
        <v/>
      </c>
      <c r="H2239" s="36" t="str">
        <f>IF(AND(TimeSpend[[#This Row],[Personnel number]]&lt;&gt;"",TimeSpend[[#This Row],[Date]]&lt;&gt;""),TimeSpend[[#This Row],[Start Time]],"")</f>
        <v/>
      </c>
      <c r="I2239" s="36" t="str">
        <f>IF(AND(TimeSpend[[#This Row],[Personnel number]]&lt;&gt;"",TimeSpend[[#This Row],[Date]]&lt;&gt;""),TimeSpend[[#This Row],[End Time]],"")</f>
        <v/>
      </c>
      <c r="J2239" t="str">
        <f>IF(AND(TimeSpend[[#This Row],[Personnel number]]&lt;&gt;"",TimeSpend[[#This Row],[Date]]&lt;&gt;""),TimeSpend[[#This Row],[Location]],"")</f>
        <v/>
      </c>
      <c r="K2239" t="str">
        <f>IF(AND(TimeSpend[[#This Row],[Personnel number]]&lt;&gt;"",TimeSpend[[#This Row],[Date]]&lt;&gt;""),TimeSpend[[#This Row],[Task]],"")</f>
        <v/>
      </c>
      <c r="L2239" t="str">
        <f>IF(AND(TimeSpend[[#This Row],[Personnel number]]&lt;&gt;"",TimeSpend[[#This Row],[Date]]&lt;&gt;""),Utilization!$J$2,"")</f>
        <v/>
      </c>
      <c r="M2239" t="str">
        <f>IF(AND(TimeSpend[[#This Row],[Personnel number]]&lt;&gt;"",TimeSpend[[#This Row],[Date]]&lt;&gt;""),TimeSpend[[#This Row],[Employee Name]],"")</f>
        <v/>
      </c>
      <c r="N2239" t="str">
        <f t="shared" si="70"/>
        <v/>
      </c>
      <c r="O2239" t="str">
        <f t="shared" si="71"/>
        <v/>
      </c>
      <c r="P2239" t="str">
        <f>IF(D2239&lt;&gt;"",VLOOKUP(D2239,Projects!B:C,2,0),"")</f>
        <v/>
      </c>
    </row>
    <row r="2240" spans="1:16" x14ac:dyDescent="0.25">
      <c r="A2240" t="str">
        <f>UPPER(IF(AND(TimeSpend[[#This Row],[Personnel number]]&lt;&gt;"",TimeSpend[[#This Row],[Date]]&lt;&gt;""),TimeSpend[[#This Row],[Personnel number]],""))</f>
        <v/>
      </c>
      <c r="B2240" s="85" t="str">
        <f>IF(AND(TimeSpend[[#This Row],[Personnel number]]&lt;&gt;"",TimeSpend[[#This Row],[Date]]&lt;&gt;""),TEXT(TimeSpend[[#This Row],[Date]],"[$-409]yyyyMMdd"),"")</f>
        <v/>
      </c>
      <c r="C2240" s="33" t="str">
        <f>IF(AND(TimeSpend[[#This Row],[Personnel number]]&lt;&gt;"",TimeSpend[[#This Row],[Date]]&lt;&gt;""),SUBSTITUTE(TimeSpend[[#This Row],[Hours]],",","."),"")</f>
        <v/>
      </c>
      <c r="D2240" t="str">
        <f>IF(AND(TimeSpend[[#This Row],[Personnel number]]&lt;&gt;"",TimeSpend[[#This Row],[Date]]&lt;&gt;""),TimeSpend[[#This Row],[Network]],"")</f>
        <v/>
      </c>
      <c r="E2240" t="str">
        <f>IF(AND(TimeSpend[[#This Row],[Personnel number]]&lt;&gt;"",TimeSpend[[#This Row],[Date]]&lt;&gt;""),TimeSpend[[#This Row],[Network Description]],"")</f>
        <v/>
      </c>
      <c r="F2240" t="str">
        <f>IF(AND(TimeSpend[[#This Row],[Personnel number]]&lt;&gt;"",TimeSpend[[#This Row],[Date]]&lt;&gt;""),TimeSpend[[#This Row],[Activity]],"")</f>
        <v/>
      </c>
      <c r="G2240" t="str">
        <f>IF(AND(TimeSpend[[#This Row],[Personnel number]]&lt;&gt;"",TimeSpend[[#This Row],[Date]]&lt;&gt;""),TimeSpend[[#This Row],[Activity description]],"")</f>
        <v/>
      </c>
      <c r="H2240" s="36" t="str">
        <f>IF(AND(TimeSpend[[#This Row],[Personnel number]]&lt;&gt;"",TimeSpend[[#This Row],[Date]]&lt;&gt;""),TimeSpend[[#This Row],[Start Time]],"")</f>
        <v/>
      </c>
      <c r="I2240" s="36" t="str">
        <f>IF(AND(TimeSpend[[#This Row],[Personnel number]]&lt;&gt;"",TimeSpend[[#This Row],[Date]]&lt;&gt;""),TimeSpend[[#This Row],[End Time]],"")</f>
        <v/>
      </c>
      <c r="J2240" t="str">
        <f>IF(AND(TimeSpend[[#This Row],[Personnel number]]&lt;&gt;"",TimeSpend[[#This Row],[Date]]&lt;&gt;""),TimeSpend[[#This Row],[Location]],"")</f>
        <v/>
      </c>
      <c r="K2240" t="str">
        <f>IF(AND(TimeSpend[[#This Row],[Personnel number]]&lt;&gt;"",TimeSpend[[#This Row],[Date]]&lt;&gt;""),TimeSpend[[#This Row],[Task]],"")</f>
        <v/>
      </c>
      <c r="L2240" t="str">
        <f>IF(AND(TimeSpend[[#This Row],[Personnel number]]&lt;&gt;"",TimeSpend[[#This Row],[Date]]&lt;&gt;""),Utilization!$J$2,"")</f>
        <v/>
      </c>
      <c r="M2240" t="str">
        <f>IF(AND(TimeSpend[[#This Row],[Personnel number]]&lt;&gt;"",TimeSpend[[#This Row],[Date]]&lt;&gt;""),TimeSpend[[#This Row],[Employee Name]],"")</f>
        <v/>
      </c>
      <c r="N2240" t="str">
        <f t="shared" si="70"/>
        <v/>
      </c>
      <c r="O2240" t="str">
        <f t="shared" si="71"/>
        <v/>
      </c>
      <c r="P2240" t="str">
        <f>IF(D2240&lt;&gt;"",VLOOKUP(D2240,Projects!B:C,2,0),"")</f>
        <v/>
      </c>
    </row>
    <row r="2241" spans="1:16" x14ac:dyDescent="0.25">
      <c r="A2241" t="str">
        <f>UPPER(IF(AND(TimeSpend[[#This Row],[Personnel number]]&lt;&gt;"",TimeSpend[[#This Row],[Date]]&lt;&gt;""),TimeSpend[[#This Row],[Personnel number]],""))</f>
        <v/>
      </c>
      <c r="B2241" s="85" t="str">
        <f>IF(AND(TimeSpend[[#This Row],[Personnel number]]&lt;&gt;"",TimeSpend[[#This Row],[Date]]&lt;&gt;""),TEXT(TimeSpend[[#This Row],[Date]],"[$-409]yyyyMMdd"),"")</f>
        <v/>
      </c>
      <c r="C2241" s="33" t="str">
        <f>IF(AND(TimeSpend[[#This Row],[Personnel number]]&lt;&gt;"",TimeSpend[[#This Row],[Date]]&lt;&gt;""),SUBSTITUTE(TimeSpend[[#This Row],[Hours]],",","."),"")</f>
        <v/>
      </c>
      <c r="D2241" t="str">
        <f>IF(AND(TimeSpend[[#This Row],[Personnel number]]&lt;&gt;"",TimeSpend[[#This Row],[Date]]&lt;&gt;""),TimeSpend[[#This Row],[Network]],"")</f>
        <v/>
      </c>
      <c r="E2241" t="str">
        <f>IF(AND(TimeSpend[[#This Row],[Personnel number]]&lt;&gt;"",TimeSpend[[#This Row],[Date]]&lt;&gt;""),TimeSpend[[#This Row],[Network Description]],"")</f>
        <v/>
      </c>
      <c r="F2241" t="str">
        <f>IF(AND(TimeSpend[[#This Row],[Personnel number]]&lt;&gt;"",TimeSpend[[#This Row],[Date]]&lt;&gt;""),TimeSpend[[#This Row],[Activity]],"")</f>
        <v/>
      </c>
      <c r="G2241" t="str">
        <f>IF(AND(TimeSpend[[#This Row],[Personnel number]]&lt;&gt;"",TimeSpend[[#This Row],[Date]]&lt;&gt;""),TimeSpend[[#This Row],[Activity description]],"")</f>
        <v/>
      </c>
      <c r="H2241" s="36" t="str">
        <f>IF(AND(TimeSpend[[#This Row],[Personnel number]]&lt;&gt;"",TimeSpend[[#This Row],[Date]]&lt;&gt;""),TimeSpend[[#This Row],[Start Time]],"")</f>
        <v/>
      </c>
      <c r="I2241" s="36" t="str">
        <f>IF(AND(TimeSpend[[#This Row],[Personnel number]]&lt;&gt;"",TimeSpend[[#This Row],[Date]]&lt;&gt;""),TimeSpend[[#This Row],[End Time]],"")</f>
        <v/>
      </c>
      <c r="J2241" t="str">
        <f>IF(AND(TimeSpend[[#This Row],[Personnel number]]&lt;&gt;"",TimeSpend[[#This Row],[Date]]&lt;&gt;""),TimeSpend[[#This Row],[Location]],"")</f>
        <v/>
      </c>
      <c r="K2241" t="str">
        <f>IF(AND(TimeSpend[[#This Row],[Personnel number]]&lt;&gt;"",TimeSpend[[#This Row],[Date]]&lt;&gt;""),TimeSpend[[#This Row],[Task]],"")</f>
        <v/>
      </c>
      <c r="L2241" t="str">
        <f>IF(AND(TimeSpend[[#This Row],[Personnel number]]&lt;&gt;"",TimeSpend[[#This Row],[Date]]&lt;&gt;""),Utilization!$J$2,"")</f>
        <v/>
      </c>
      <c r="M2241" t="str">
        <f>IF(AND(TimeSpend[[#This Row],[Personnel number]]&lt;&gt;"",TimeSpend[[#This Row],[Date]]&lt;&gt;""),TimeSpend[[#This Row],[Employee Name]],"")</f>
        <v/>
      </c>
      <c r="N2241" t="str">
        <f t="shared" si="70"/>
        <v/>
      </c>
      <c r="O2241" t="str">
        <f t="shared" si="71"/>
        <v/>
      </c>
      <c r="P2241" t="str">
        <f>IF(D2241&lt;&gt;"",VLOOKUP(D2241,Projects!B:C,2,0),"")</f>
        <v/>
      </c>
    </row>
    <row r="2242" spans="1:16" x14ac:dyDescent="0.25">
      <c r="A2242" t="str">
        <f>UPPER(IF(AND(TimeSpend[[#This Row],[Personnel number]]&lt;&gt;"",TimeSpend[[#This Row],[Date]]&lt;&gt;""),TimeSpend[[#This Row],[Personnel number]],""))</f>
        <v/>
      </c>
      <c r="B2242" s="85" t="str">
        <f>IF(AND(TimeSpend[[#This Row],[Personnel number]]&lt;&gt;"",TimeSpend[[#This Row],[Date]]&lt;&gt;""),TEXT(TimeSpend[[#This Row],[Date]],"[$-409]yyyyMMdd"),"")</f>
        <v/>
      </c>
      <c r="C2242" s="33" t="str">
        <f>IF(AND(TimeSpend[[#This Row],[Personnel number]]&lt;&gt;"",TimeSpend[[#This Row],[Date]]&lt;&gt;""),SUBSTITUTE(TimeSpend[[#This Row],[Hours]],",","."),"")</f>
        <v/>
      </c>
      <c r="D2242" t="str">
        <f>IF(AND(TimeSpend[[#This Row],[Personnel number]]&lt;&gt;"",TimeSpend[[#This Row],[Date]]&lt;&gt;""),TimeSpend[[#This Row],[Network]],"")</f>
        <v/>
      </c>
      <c r="E2242" t="str">
        <f>IF(AND(TimeSpend[[#This Row],[Personnel number]]&lt;&gt;"",TimeSpend[[#This Row],[Date]]&lt;&gt;""),TimeSpend[[#This Row],[Network Description]],"")</f>
        <v/>
      </c>
      <c r="F2242" t="str">
        <f>IF(AND(TimeSpend[[#This Row],[Personnel number]]&lt;&gt;"",TimeSpend[[#This Row],[Date]]&lt;&gt;""),TimeSpend[[#This Row],[Activity]],"")</f>
        <v/>
      </c>
      <c r="G2242" t="str">
        <f>IF(AND(TimeSpend[[#This Row],[Personnel number]]&lt;&gt;"",TimeSpend[[#This Row],[Date]]&lt;&gt;""),TimeSpend[[#This Row],[Activity description]],"")</f>
        <v/>
      </c>
      <c r="H2242" s="36" t="str">
        <f>IF(AND(TimeSpend[[#This Row],[Personnel number]]&lt;&gt;"",TimeSpend[[#This Row],[Date]]&lt;&gt;""),TimeSpend[[#This Row],[Start Time]],"")</f>
        <v/>
      </c>
      <c r="I2242" s="36" t="str">
        <f>IF(AND(TimeSpend[[#This Row],[Personnel number]]&lt;&gt;"",TimeSpend[[#This Row],[Date]]&lt;&gt;""),TimeSpend[[#This Row],[End Time]],"")</f>
        <v/>
      </c>
      <c r="J2242" t="str">
        <f>IF(AND(TimeSpend[[#This Row],[Personnel number]]&lt;&gt;"",TimeSpend[[#This Row],[Date]]&lt;&gt;""),TimeSpend[[#This Row],[Location]],"")</f>
        <v/>
      </c>
      <c r="K2242" t="str">
        <f>IF(AND(TimeSpend[[#This Row],[Personnel number]]&lt;&gt;"",TimeSpend[[#This Row],[Date]]&lt;&gt;""),TimeSpend[[#This Row],[Task]],"")</f>
        <v/>
      </c>
      <c r="L2242" t="str">
        <f>IF(AND(TimeSpend[[#This Row],[Personnel number]]&lt;&gt;"",TimeSpend[[#This Row],[Date]]&lt;&gt;""),Utilization!$J$2,"")</f>
        <v/>
      </c>
      <c r="M2242" t="str">
        <f>IF(AND(TimeSpend[[#This Row],[Personnel number]]&lt;&gt;"",TimeSpend[[#This Row],[Date]]&lt;&gt;""),TimeSpend[[#This Row],[Employee Name]],"")</f>
        <v/>
      </c>
      <c r="N2242" t="str">
        <f t="shared" si="70"/>
        <v/>
      </c>
      <c r="O2242" t="str">
        <f t="shared" si="71"/>
        <v/>
      </c>
      <c r="P2242" t="str">
        <f>IF(D2242&lt;&gt;"",VLOOKUP(D2242,Projects!B:C,2,0),"")</f>
        <v/>
      </c>
    </row>
    <row r="2243" spans="1:16" x14ac:dyDescent="0.25">
      <c r="A2243" t="str">
        <f>UPPER(IF(AND(TimeSpend[[#This Row],[Personnel number]]&lt;&gt;"",TimeSpend[[#This Row],[Date]]&lt;&gt;""),TimeSpend[[#This Row],[Personnel number]],""))</f>
        <v/>
      </c>
      <c r="B2243" s="85" t="str">
        <f>IF(AND(TimeSpend[[#This Row],[Personnel number]]&lt;&gt;"",TimeSpend[[#This Row],[Date]]&lt;&gt;""),TEXT(TimeSpend[[#This Row],[Date]],"[$-409]yyyyMMdd"),"")</f>
        <v/>
      </c>
      <c r="C2243" s="33" t="str">
        <f>IF(AND(TimeSpend[[#This Row],[Personnel number]]&lt;&gt;"",TimeSpend[[#This Row],[Date]]&lt;&gt;""),SUBSTITUTE(TimeSpend[[#This Row],[Hours]],",","."),"")</f>
        <v/>
      </c>
      <c r="D2243" t="str">
        <f>IF(AND(TimeSpend[[#This Row],[Personnel number]]&lt;&gt;"",TimeSpend[[#This Row],[Date]]&lt;&gt;""),TimeSpend[[#This Row],[Network]],"")</f>
        <v/>
      </c>
      <c r="E2243" t="str">
        <f>IF(AND(TimeSpend[[#This Row],[Personnel number]]&lt;&gt;"",TimeSpend[[#This Row],[Date]]&lt;&gt;""),TimeSpend[[#This Row],[Network Description]],"")</f>
        <v/>
      </c>
      <c r="F2243" t="str">
        <f>IF(AND(TimeSpend[[#This Row],[Personnel number]]&lt;&gt;"",TimeSpend[[#This Row],[Date]]&lt;&gt;""),TimeSpend[[#This Row],[Activity]],"")</f>
        <v/>
      </c>
      <c r="G2243" t="str">
        <f>IF(AND(TimeSpend[[#This Row],[Personnel number]]&lt;&gt;"",TimeSpend[[#This Row],[Date]]&lt;&gt;""),TimeSpend[[#This Row],[Activity description]],"")</f>
        <v/>
      </c>
      <c r="H2243" s="36" t="str">
        <f>IF(AND(TimeSpend[[#This Row],[Personnel number]]&lt;&gt;"",TimeSpend[[#This Row],[Date]]&lt;&gt;""),TimeSpend[[#This Row],[Start Time]],"")</f>
        <v/>
      </c>
      <c r="I2243" s="36" t="str">
        <f>IF(AND(TimeSpend[[#This Row],[Personnel number]]&lt;&gt;"",TimeSpend[[#This Row],[Date]]&lt;&gt;""),TimeSpend[[#This Row],[End Time]],"")</f>
        <v/>
      </c>
      <c r="J2243" t="str">
        <f>IF(AND(TimeSpend[[#This Row],[Personnel number]]&lt;&gt;"",TimeSpend[[#This Row],[Date]]&lt;&gt;""),TimeSpend[[#This Row],[Location]],"")</f>
        <v/>
      </c>
      <c r="K2243" t="str">
        <f>IF(AND(TimeSpend[[#This Row],[Personnel number]]&lt;&gt;"",TimeSpend[[#This Row],[Date]]&lt;&gt;""),TimeSpend[[#This Row],[Task]],"")</f>
        <v/>
      </c>
      <c r="L2243" t="str">
        <f>IF(AND(TimeSpend[[#This Row],[Personnel number]]&lt;&gt;"",TimeSpend[[#This Row],[Date]]&lt;&gt;""),Utilization!$J$2,"")</f>
        <v/>
      </c>
      <c r="M2243" t="str">
        <f>IF(AND(TimeSpend[[#This Row],[Personnel number]]&lt;&gt;"",TimeSpend[[#This Row],[Date]]&lt;&gt;""),TimeSpend[[#This Row],[Employee Name]],"")</f>
        <v/>
      </c>
      <c r="N2243" t="str">
        <f t="shared" si="70"/>
        <v/>
      </c>
      <c r="O2243" t="str">
        <f t="shared" si="71"/>
        <v/>
      </c>
      <c r="P2243" t="str">
        <f>IF(D2243&lt;&gt;"",VLOOKUP(D2243,Projects!B:C,2,0),"")</f>
        <v/>
      </c>
    </row>
    <row r="2244" spans="1:16" x14ac:dyDescent="0.25">
      <c r="A2244" t="str">
        <f>UPPER(IF(AND(TimeSpend[[#This Row],[Personnel number]]&lt;&gt;"",TimeSpend[[#This Row],[Date]]&lt;&gt;""),TimeSpend[[#This Row],[Personnel number]],""))</f>
        <v/>
      </c>
      <c r="B2244" s="85" t="str">
        <f>IF(AND(TimeSpend[[#This Row],[Personnel number]]&lt;&gt;"",TimeSpend[[#This Row],[Date]]&lt;&gt;""),TEXT(TimeSpend[[#This Row],[Date]],"[$-409]yyyyMMdd"),"")</f>
        <v/>
      </c>
      <c r="C2244" s="33" t="str">
        <f>IF(AND(TimeSpend[[#This Row],[Personnel number]]&lt;&gt;"",TimeSpend[[#This Row],[Date]]&lt;&gt;""),SUBSTITUTE(TimeSpend[[#This Row],[Hours]],",","."),"")</f>
        <v/>
      </c>
      <c r="D2244" t="str">
        <f>IF(AND(TimeSpend[[#This Row],[Personnel number]]&lt;&gt;"",TimeSpend[[#This Row],[Date]]&lt;&gt;""),TimeSpend[[#This Row],[Network]],"")</f>
        <v/>
      </c>
      <c r="E2244" t="str">
        <f>IF(AND(TimeSpend[[#This Row],[Personnel number]]&lt;&gt;"",TimeSpend[[#This Row],[Date]]&lt;&gt;""),TimeSpend[[#This Row],[Network Description]],"")</f>
        <v/>
      </c>
      <c r="F2244" t="str">
        <f>IF(AND(TimeSpend[[#This Row],[Personnel number]]&lt;&gt;"",TimeSpend[[#This Row],[Date]]&lt;&gt;""),TimeSpend[[#This Row],[Activity]],"")</f>
        <v/>
      </c>
      <c r="G2244" t="str">
        <f>IF(AND(TimeSpend[[#This Row],[Personnel number]]&lt;&gt;"",TimeSpend[[#This Row],[Date]]&lt;&gt;""),TimeSpend[[#This Row],[Activity description]],"")</f>
        <v/>
      </c>
      <c r="H2244" s="36" t="str">
        <f>IF(AND(TimeSpend[[#This Row],[Personnel number]]&lt;&gt;"",TimeSpend[[#This Row],[Date]]&lt;&gt;""),TimeSpend[[#This Row],[Start Time]],"")</f>
        <v/>
      </c>
      <c r="I2244" s="36" t="str">
        <f>IF(AND(TimeSpend[[#This Row],[Personnel number]]&lt;&gt;"",TimeSpend[[#This Row],[Date]]&lt;&gt;""),TimeSpend[[#This Row],[End Time]],"")</f>
        <v/>
      </c>
      <c r="J2244" t="str">
        <f>IF(AND(TimeSpend[[#This Row],[Personnel number]]&lt;&gt;"",TimeSpend[[#This Row],[Date]]&lt;&gt;""),TimeSpend[[#This Row],[Location]],"")</f>
        <v/>
      </c>
      <c r="K2244" t="str">
        <f>IF(AND(TimeSpend[[#This Row],[Personnel number]]&lt;&gt;"",TimeSpend[[#This Row],[Date]]&lt;&gt;""),TimeSpend[[#This Row],[Task]],"")</f>
        <v/>
      </c>
      <c r="L2244" t="str">
        <f>IF(AND(TimeSpend[[#This Row],[Personnel number]]&lt;&gt;"",TimeSpend[[#This Row],[Date]]&lt;&gt;""),Utilization!$J$2,"")</f>
        <v/>
      </c>
      <c r="M2244" t="str">
        <f>IF(AND(TimeSpend[[#This Row],[Personnel number]]&lt;&gt;"",TimeSpend[[#This Row],[Date]]&lt;&gt;""),TimeSpend[[#This Row],[Employee Name]],"")</f>
        <v/>
      </c>
      <c r="N2244" t="str">
        <f t="shared" si="70"/>
        <v/>
      </c>
      <c r="O2244" t="str">
        <f t="shared" si="71"/>
        <v/>
      </c>
      <c r="P2244" t="str">
        <f>IF(D2244&lt;&gt;"",VLOOKUP(D2244,Projects!B:C,2,0),"")</f>
        <v/>
      </c>
    </row>
    <row r="2245" spans="1:16" x14ac:dyDescent="0.25">
      <c r="A2245" t="str">
        <f>UPPER(IF(AND(TimeSpend[[#This Row],[Personnel number]]&lt;&gt;"",TimeSpend[[#This Row],[Date]]&lt;&gt;""),TimeSpend[[#This Row],[Personnel number]],""))</f>
        <v/>
      </c>
      <c r="B2245" s="85" t="str">
        <f>IF(AND(TimeSpend[[#This Row],[Personnel number]]&lt;&gt;"",TimeSpend[[#This Row],[Date]]&lt;&gt;""),TEXT(TimeSpend[[#This Row],[Date]],"[$-409]yyyyMMdd"),"")</f>
        <v/>
      </c>
      <c r="C2245" s="33" t="str">
        <f>IF(AND(TimeSpend[[#This Row],[Personnel number]]&lt;&gt;"",TimeSpend[[#This Row],[Date]]&lt;&gt;""),SUBSTITUTE(TimeSpend[[#This Row],[Hours]],",","."),"")</f>
        <v/>
      </c>
      <c r="D2245" t="str">
        <f>IF(AND(TimeSpend[[#This Row],[Personnel number]]&lt;&gt;"",TimeSpend[[#This Row],[Date]]&lt;&gt;""),TimeSpend[[#This Row],[Network]],"")</f>
        <v/>
      </c>
      <c r="E2245" t="str">
        <f>IF(AND(TimeSpend[[#This Row],[Personnel number]]&lt;&gt;"",TimeSpend[[#This Row],[Date]]&lt;&gt;""),TimeSpend[[#This Row],[Network Description]],"")</f>
        <v/>
      </c>
      <c r="F2245" t="str">
        <f>IF(AND(TimeSpend[[#This Row],[Personnel number]]&lt;&gt;"",TimeSpend[[#This Row],[Date]]&lt;&gt;""),TimeSpend[[#This Row],[Activity]],"")</f>
        <v/>
      </c>
      <c r="G2245" t="str">
        <f>IF(AND(TimeSpend[[#This Row],[Personnel number]]&lt;&gt;"",TimeSpend[[#This Row],[Date]]&lt;&gt;""),TimeSpend[[#This Row],[Activity description]],"")</f>
        <v/>
      </c>
      <c r="H2245" s="36" t="str">
        <f>IF(AND(TimeSpend[[#This Row],[Personnel number]]&lt;&gt;"",TimeSpend[[#This Row],[Date]]&lt;&gt;""),TimeSpend[[#This Row],[Start Time]],"")</f>
        <v/>
      </c>
      <c r="I2245" s="36" t="str">
        <f>IF(AND(TimeSpend[[#This Row],[Personnel number]]&lt;&gt;"",TimeSpend[[#This Row],[Date]]&lt;&gt;""),TimeSpend[[#This Row],[End Time]],"")</f>
        <v/>
      </c>
      <c r="J2245" t="str">
        <f>IF(AND(TimeSpend[[#This Row],[Personnel number]]&lt;&gt;"",TimeSpend[[#This Row],[Date]]&lt;&gt;""),TimeSpend[[#This Row],[Location]],"")</f>
        <v/>
      </c>
      <c r="K2245" t="str">
        <f>IF(AND(TimeSpend[[#This Row],[Personnel number]]&lt;&gt;"",TimeSpend[[#This Row],[Date]]&lt;&gt;""),TimeSpend[[#This Row],[Task]],"")</f>
        <v/>
      </c>
      <c r="L2245" t="str">
        <f>IF(AND(TimeSpend[[#This Row],[Personnel number]]&lt;&gt;"",TimeSpend[[#This Row],[Date]]&lt;&gt;""),Utilization!$J$2,"")</f>
        <v/>
      </c>
      <c r="M2245" t="str">
        <f>IF(AND(TimeSpend[[#This Row],[Personnel number]]&lt;&gt;"",TimeSpend[[#This Row],[Date]]&lt;&gt;""),TimeSpend[[#This Row],[Employee Name]],"")</f>
        <v/>
      </c>
      <c r="N2245" t="str">
        <f t="shared" si="70"/>
        <v/>
      </c>
      <c r="O2245" t="str">
        <f t="shared" si="71"/>
        <v/>
      </c>
      <c r="P2245" t="str">
        <f>IF(D2245&lt;&gt;"",VLOOKUP(D2245,Projects!B:C,2,0),"")</f>
        <v/>
      </c>
    </row>
    <row r="2246" spans="1:16" x14ac:dyDescent="0.25">
      <c r="A2246" t="str">
        <f>UPPER(IF(AND(TimeSpend[[#This Row],[Personnel number]]&lt;&gt;"",TimeSpend[[#This Row],[Date]]&lt;&gt;""),TimeSpend[[#This Row],[Personnel number]],""))</f>
        <v/>
      </c>
      <c r="B2246" s="85" t="str">
        <f>IF(AND(TimeSpend[[#This Row],[Personnel number]]&lt;&gt;"",TimeSpend[[#This Row],[Date]]&lt;&gt;""),TEXT(TimeSpend[[#This Row],[Date]],"[$-409]yyyyMMdd"),"")</f>
        <v/>
      </c>
      <c r="C2246" s="33" t="str">
        <f>IF(AND(TimeSpend[[#This Row],[Personnel number]]&lt;&gt;"",TimeSpend[[#This Row],[Date]]&lt;&gt;""),SUBSTITUTE(TimeSpend[[#This Row],[Hours]],",","."),"")</f>
        <v/>
      </c>
      <c r="D2246" t="str">
        <f>IF(AND(TimeSpend[[#This Row],[Personnel number]]&lt;&gt;"",TimeSpend[[#This Row],[Date]]&lt;&gt;""),TimeSpend[[#This Row],[Network]],"")</f>
        <v/>
      </c>
      <c r="E2246" t="str">
        <f>IF(AND(TimeSpend[[#This Row],[Personnel number]]&lt;&gt;"",TimeSpend[[#This Row],[Date]]&lt;&gt;""),TimeSpend[[#This Row],[Network Description]],"")</f>
        <v/>
      </c>
      <c r="F2246" t="str">
        <f>IF(AND(TimeSpend[[#This Row],[Personnel number]]&lt;&gt;"",TimeSpend[[#This Row],[Date]]&lt;&gt;""),TimeSpend[[#This Row],[Activity]],"")</f>
        <v/>
      </c>
      <c r="G2246" t="str">
        <f>IF(AND(TimeSpend[[#This Row],[Personnel number]]&lt;&gt;"",TimeSpend[[#This Row],[Date]]&lt;&gt;""),TimeSpend[[#This Row],[Activity description]],"")</f>
        <v/>
      </c>
      <c r="H2246" s="36" t="str">
        <f>IF(AND(TimeSpend[[#This Row],[Personnel number]]&lt;&gt;"",TimeSpend[[#This Row],[Date]]&lt;&gt;""),TimeSpend[[#This Row],[Start Time]],"")</f>
        <v/>
      </c>
      <c r="I2246" s="36" t="str">
        <f>IF(AND(TimeSpend[[#This Row],[Personnel number]]&lt;&gt;"",TimeSpend[[#This Row],[Date]]&lt;&gt;""),TimeSpend[[#This Row],[End Time]],"")</f>
        <v/>
      </c>
      <c r="J2246" t="str">
        <f>IF(AND(TimeSpend[[#This Row],[Personnel number]]&lt;&gt;"",TimeSpend[[#This Row],[Date]]&lt;&gt;""),TimeSpend[[#This Row],[Location]],"")</f>
        <v/>
      </c>
      <c r="K2246" t="str">
        <f>IF(AND(TimeSpend[[#This Row],[Personnel number]]&lt;&gt;"",TimeSpend[[#This Row],[Date]]&lt;&gt;""),TimeSpend[[#This Row],[Task]],"")</f>
        <v/>
      </c>
      <c r="L2246" t="str">
        <f>IF(AND(TimeSpend[[#This Row],[Personnel number]]&lt;&gt;"",TimeSpend[[#This Row],[Date]]&lt;&gt;""),Utilization!$J$2,"")</f>
        <v/>
      </c>
      <c r="M2246" t="str">
        <f>IF(AND(TimeSpend[[#This Row],[Personnel number]]&lt;&gt;"",TimeSpend[[#This Row],[Date]]&lt;&gt;""),TimeSpend[[#This Row],[Employee Name]],"")</f>
        <v/>
      </c>
      <c r="N2246" t="str">
        <f t="shared" si="70"/>
        <v/>
      </c>
      <c r="O2246" t="str">
        <f t="shared" si="71"/>
        <v/>
      </c>
      <c r="P2246" t="str">
        <f>IF(D2246&lt;&gt;"",VLOOKUP(D2246,Projects!B:C,2,0),"")</f>
        <v/>
      </c>
    </row>
    <row r="2247" spans="1:16" x14ac:dyDescent="0.25">
      <c r="A2247" t="str">
        <f>UPPER(IF(AND(TimeSpend[[#This Row],[Personnel number]]&lt;&gt;"",TimeSpend[[#This Row],[Date]]&lt;&gt;""),TimeSpend[[#This Row],[Personnel number]],""))</f>
        <v/>
      </c>
      <c r="B2247" s="85" t="str">
        <f>IF(AND(TimeSpend[[#This Row],[Personnel number]]&lt;&gt;"",TimeSpend[[#This Row],[Date]]&lt;&gt;""),TEXT(TimeSpend[[#This Row],[Date]],"[$-409]yyyyMMdd"),"")</f>
        <v/>
      </c>
      <c r="C2247" s="33" t="str">
        <f>IF(AND(TimeSpend[[#This Row],[Personnel number]]&lt;&gt;"",TimeSpend[[#This Row],[Date]]&lt;&gt;""),SUBSTITUTE(TimeSpend[[#This Row],[Hours]],",","."),"")</f>
        <v/>
      </c>
      <c r="D2247" t="str">
        <f>IF(AND(TimeSpend[[#This Row],[Personnel number]]&lt;&gt;"",TimeSpend[[#This Row],[Date]]&lt;&gt;""),TimeSpend[[#This Row],[Network]],"")</f>
        <v/>
      </c>
      <c r="E2247" t="str">
        <f>IF(AND(TimeSpend[[#This Row],[Personnel number]]&lt;&gt;"",TimeSpend[[#This Row],[Date]]&lt;&gt;""),TimeSpend[[#This Row],[Network Description]],"")</f>
        <v/>
      </c>
      <c r="F2247" t="str">
        <f>IF(AND(TimeSpend[[#This Row],[Personnel number]]&lt;&gt;"",TimeSpend[[#This Row],[Date]]&lt;&gt;""),TimeSpend[[#This Row],[Activity]],"")</f>
        <v/>
      </c>
      <c r="G2247" t="str">
        <f>IF(AND(TimeSpend[[#This Row],[Personnel number]]&lt;&gt;"",TimeSpend[[#This Row],[Date]]&lt;&gt;""),TimeSpend[[#This Row],[Activity description]],"")</f>
        <v/>
      </c>
      <c r="H2247" s="36" t="str">
        <f>IF(AND(TimeSpend[[#This Row],[Personnel number]]&lt;&gt;"",TimeSpend[[#This Row],[Date]]&lt;&gt;""),TimeSpend[[#This Row],[Start Time]],"")</f>
        <v/>
      </c>
      <c r="I2247" s="36" t="str">
        <f>IF(AND(TimeSpend[[#This Row],[Personnel number]]&lt;&gt;"",TimeSpend[[#This Row],[Date]]&lt;&gt;""),TimeSpend[[#This Row],[End Time]],"")</f>
        <v/>
      </c>
      <c r="J2247" t="str">
        <f>IF(AND(TimeSpend[[#This Row],[Personnel number]]&lt;&gt;"",TimeSpend[[#This Row],[Date]]&lt;&gt;""),TimeSpend[[#This Row],[Location]],"")</f>
        <v/>
      </c>
      <c r="K2247" t="str">
        <f>IF(AND(TimeSpend[[#This Row],[Personnel number]]&lt;&gt;"",TimeSpend[[#This Row],[Date]]&lt;&gt;""),TimeSpend[[#This Row],[Task]],"")</f>
        <v/>
      </c>
      <c r="L2247" t="str">
        <f>IF(AND(TimeSpend[[#This Row],[Personnel number]]&lt;&gt;"",TimeSpend[[#This Row],[Date]]&lt;&gt;""),Utilization!$J$2,"")</f>
        <v/>
      </c>
      <c r="M2247" t="str">
        <f>IF(AND(TimeSpend[[#This Row],[Personnel number]]&lt;&gt;"",TimeSpend[[#This Row],[Date]]&lt;&gt;""),TimeSpend[[#This Row],[Employee Name]],"")</f>
        <v/>
      </c>
      <c r="N2247" t="str">
        <f t="shared" si="70"/>
        <v/>
      </c>
      <c r="O2247" t="str">
        <f t="shared" si="71"/>
        <v/>
      </c>
      <c r="P2247" t="str">
        <f>IF(D2247&lt;&gt;"",VLOOKUP(D2247,Projects!B:C,2,0),"")</f>
        <v/>
      </c>
    </row>
    <row r="2248" spans="1:16" x14ac:dyDescent="0.25">
      <c r="A2248" t="str">
        <f>UPPER(IF(AND(TimeSpend[[#This Row],[Personnel number]]&lt;&gt;"",TimeSpend[[#This Row],[Date]]&lt;&gt;""),TimeSpend[[#This Row],[Personnel number]],""))</f>
        <v/>
      </c>
      <c r="B2248" s="85" t="str">
        <f>IF(AND(TimeSpend[[#This Row],[Personnel number]]&lt;&gt;"",TimeSpend[[#This Row],[Date]]&lt;&gt;""),TEXT(TimeSpend[[#This Row],[Date]],"[$-409]yyyyMMdd"),"")</f>
        <v/>
      </c>
      <c r="C2248" s="33" t="str">
        <f>IF(AND(TimeSpend[[#This Row],[Personnel number]]&lt;&gt;"",TimeSpend[[#This Row],[Date]]&lt;&gt;""),SUBSTITUTE(TimeSpend[[#This Row],[Hours]],",","."),"")</f>
        <v/>
      </c>
      <c r="D2248" t="str">
        <f>IF(AND(TimeSpend[[#This Row],[Personnel number]]&lt;&gt;"",TimeSpend[[#This Row],[Date]]&lt;&gt;""),TimeSpend[[#This Row],[Network]],"")</f>
        <v/>
      </c>
      <c r="E2248" t="str">
        <f>IF(AND(TimeSpend[[#This Row],[Personnel number]]&lt;&gt;"",TimeSpend[[#This Row],[Date]]&lt;&gt;""),TimeSpend[[#This Row],[Network Description]],"")</f>
        <v/>
      </c>
      <c r="F2248" t="str">
        <f>IF(AND(TimeSpend[[#This Row],[Personnel number]]&lt;&gt;"",TimeSpend[[#This Row],[Date]]&lt;&gt;""),TimeSpend[[#This Row],[Activity]],"")</f>
        <v/>
      </c>
      <c r="G2248" t="str">
        <f>IF(AND(TimeSpend[[#This Row],[Personnel number]]&lt;&gt;"",TimeSpend[[#This Row],[Date]]&lt;&gt;""),TimeSpend[[#This Row],[Activity description]],"")</f>
        <v/>
      </c>
      <c r="H2248" s="36" t="str">
        <f>IF(AND(TimeSpend[[#This Row],[Personnel number]]&lt;&gt;"",TimeSpend[[#This Row],[Date]]&lt;&gt;""),TimeSpend[[#This Row],[Start Time]],"")</f>
        <v/>
      </c>
      <c r="I2248" s="36" t="str">
        <f>IF(AND(TimeSpend[[#This Row],[Personnel number]]&lt;&gt;"",TimeSpend[[#This Row],[Date]]&lt;&gt;""),TimeSpend[[#This Row],[End Time]],"")</f>
        <v/>
      </c>
      <c r="J2248" t="str">
        <f>IF(AND(TimeSpend[[#This Row],[Personnel number]]&lt;&gt;"",TimeSpend[[#This Row],[Date]]&lt;&gt;""),TimeSpend[[#This Row],[Location]],"")</f>
        <v/>
      </c>
      <c r="K2248" t="str">
        <f>IF(AND(TimeSpend[[#This Row],[Personnel number]]&lt;&gt;"",TimeSpend[[#This Row],[Date]]&lt;&gt;""),TimeSpend[[#This Row],[Task]],"")</f>
        <v/>
      </c>
      <c r="L2248" t="str">
        <f>IF(AND(TimeSpend[[#This Row],[Personnel number]]&lt;&gt;"",TimeSpend[[#This Row],[Date]]&lt;&gt;""),Utilization!$J$2,"")</f>
        <v/>
      </c>
      <c r="M2248" t="str">
        <f>IF(AND(TimeSpend[[#This Row],[Personnel number]]&lt;&gt;"",TimeSpend[[#This Row],[Date]]&lt;&gt;""),TimeSpend[[#This Row],[Employee Name]],"")</f>
        <v/>
      </c>
      <c r="N2248" t="str">
        <f t="shared" si="70"/>
        <v/>
      </c>
      <c r="O2248" t="str">
        <f t="shared" si="71"/>
        <v/>
      </c>
      <c r="P2248" t="str">
        <f>IF(D2248&lt;&gt;"",VLOOKUP(D2248,Projects!B:C,2,0),"")</f>
        <v/>
      </c>
    </row>
    <row r="2249" spans="1:16" x14ac:dyDescent="0.25">
      <c r="A2249" t="str">
        <f>UPPER(IF(AND(TimeSpend[[#This Row],[Personnel number]]&lt;&gt;"",TimeSpend[[#This Row],[Date]]&lt;&gt;""),TimeSpend[[#This Row],[Personnel number]],""))</f>
        <v/>
      </c>
      <c r="B2249" s="85" t="str">
        <f>IF(AND(TimeSpend[[#This Row],[Personnel number]]&lt;&gt;"",TimeSpend[[#This Row],[Date]]&lt;&gt;""),TEXT(TimeSpend[[#This Row],[Date]],"[$-409]yyyyMMdd"),"")</f>
        <v/>
      </c>
      <c r="C2249" s="33" t="str">
        <f>IF(AND(TimeSpend[[#This Row],[Personnel number]]&lt;&gt;"",TimeSpend[[#This Row],[Date]]&lt;&gt;""),SUBSTITUTE(TimeSpend[[#This Row],[Hours]],",","."),"")</f>
        <v/>
      </c>
      <c r="D2249" t="str">
        <f>IF(AND(TimeSpend[[#This Row],[Personnel number]]&lt;&gt;"",TimeSpend[[#This Row],[Date]]&lt;&gt;""),TimeSpend[[#This Row],[Network]],"")</f>
        <v/>
      </c>
      <c r="E2249" t="str">
        <f>IF(AND(TimeSpend[[#This Row],[Personnel number]]&lt;&gt;"",TimeSpend[[#This Row],[Date]]&lt;&gt;""),TimeSpend[[#This Row],[Network Description]],"")</f>
        <v/>
      </c>
      <c r="F2249" t="str">
        <f>IF(AND(TimeSpend[[#This Row],[Personnel number]]&lt;&gt;"",TimeSpend[[#This Row],[Date]]&lt;&gt;""),TimeSpend[[#This Row],[Activity]],"")</f>
        <v/>
      </c>
      <c r="G2249" t="str">
        <f>IF(AND(TimeSpend[[#This Row],[Personnel number]]&lt;&gt;"",TimeSpend[[#This Row],[Date]]&lt;&gt;""),TimeSpend[[#This Row],[Activity description]],"")</f>
        <v/>
      </c>
      <c r="H2249" s="36" t="str">
        <f>IF(AND(TimeSpend[[#This Row],[Personnel number]]&lt;&gt;"",TimeSpend[[#This Row],[Date]]&lt;&gt;""),TimeSpend[[#This Row],[Start Time]],"")</f>
        <v/>
      </c>
      <c r="I2249" s="36" t="str">
        <f>IF(AND(TimeSpend[[#This Row],[Personnel number]]&lt;&gt;"",TimeSpend[[#This Row],[Date]]&lt;&gt;""),TimeSpend[[#This Row],[End Time]],"")</f>
        <v/>
      </c>
      <c r="J2249" t="str">
        <f>IF(AND(TimeSpend[[#This Row],[Personnel number]]&lt;&gt;"",TimeSpend[[#This Row],[Date]]&lt;&gt;""),TimeSpend[[#This Row],[Location]],"")</f>
        <v/>
      </c>
      <c r="K2249" t="str">
        <f>IF(AND(TimeSpend[[#This Row],[Personnel number]]&lt;&gt;"",TimeSpend[[#This Row],[Date]]&lt;&gt;""),TimeSpend[[#This Row],[Task]],"")</f>
        <v/>
      </c>
      <c r="L2249" t="str">
        <f>IF(AND(TimeSpend[[#This Row],[Personnel number]]&lt;&gt;"",TimeSpend[[#This Row],[Date]]&lt;&gt;""),Utilization!$J$2,"")</f>
        <v/>
      </c>
      <c r="M2249" t="str">
        <f>IF(AND(TimeSpend[[#This Row],[Personnel number]]&lt;&gt;"",TimeSpend[[#This Row],[Date]]&lt;&gt;""),TimeSpend[[#This Row],[Employee Name]],"")</f>
        <v/>
      </c>
      <c r="N2249" t="str">
        <f t="shared" si="70"/>
        <v/>
      </c>
      <c r="O2249" t="str">
        <f t="shared" si="71"/>
        <v/>
      </c>
      <c r="P2249" t="str">
        <f>IF(D2249&lt;&gt;"",VLOOKUP(D2249,Projects!B:C,2,0),"")</f>
        <v/>
      </c>
    </row>
    <row r="2250" spans="1:16" x14ac:dyDescent="0.25">
      <c r="A2250" t="str">
        <f>UPPER(IF(AND(TimeSpend[[#This Row],[Personnel number]]&lt;&gt;"",TimeSpend[[#This Row],[Date]]&lt;&gt;""),TimeSpend[[#This Row],[Personnel number]],""))</f>
        <v/>
      </c>
      <c r="B2250" s="85" t="str">
        <f>IF(AND(TimeSpend[[#This Row],[Personnel number]]&lt;&gt;"",TimeSpend[[#This Row],[Date]]&lt;&gt;""),TEXT(TimeSpend[[#This Row],[Date]],"[$-409]yyyyMMdd"),"")</f>
        <v/>
      </c>
      <c r="C2250" s="33" t="str">
        <f>IF(AND(TimeSpend[[#This Row],[Personnel number]]&lt;&gt;"",TimeSpend[[#This Row],[Date]]&lt;&gt;""),SUBSTITUTE(TimeSpend[[#This Row],[Hours]],",","."),"")</f>
        <v/>
      </c>
      <c r="D2250" t="str">
        <f>IF(AND(TimeSpend[[#This Row],[Personnel number]]&lt;&gt;"",TimeSpend[[#This Row],[Date]]&lt;&gt;""),TimeSpend[[#This Row],[Network]],"")</f>
        <v/>
      </c>
      <c r="E2250" t="str">
        <f>IF(AND(TimeSpend[[#This Row],[Personnel number]]&lt;&gt;"",TimeSpend[[#This Row],[Date]]&lt;&gt;""),TimeSpend[[#This Row],[Network Description]],"")</f>
        <v/>
      </c>
      <c r="F2250" t="str">
        <f>IF(AND(TimeSpend[[#This Row],[Personnel number]]&lt;&gt;"",TimeSpend[[#This Row],[Date]]&lt;&gt;""),TimeSpend[[#This Row],[Activity]],"")</f>
        <v/>
      </c>
      <c r="G2250" t="str">
        <f>IF(AND(TimeSpend[[#This Row],[Personnel number]]&lt;&gt;"",TimeSpend[[#This Row],[Date]]&lt;&gt;""),TimeSpend[[#This Row],[Activity description]],"")</f>
        <v/>
      </c>
      <c r="H2250" s="36" t="str">
        <f>IF(AND(TimeSpend[[#This Row],[Personnel number]]&lt;&gt;"",TimeSpend[[#This Row],[Date]]&lt;&gt;""),TimeSpend[[#This Row],[Start Time]],"")</f>
        <v/>
      </c>
      <c r="I2250" s="36" t="str">
        <f>IF(AND(TimeSpend[[#This Row],[Personnel number]]&lt;&gt;"",TimeSpend[[#This Row],[Date]]&lt;&gt;""),TimeSpend[[#This Row],[End Time]],"")</f>
        <v/>
      </c>
      <c r="J2250" t="str">
        <f>IF(AND(TimeSpend[[#This Row],[Personnel number]]&lt;&gt;"",TimeSpend[[#This Row],[Date]]&lt;&gt;""),TimeSpend[[#This Row],[Location]],"")</f>
        <v/>
      </c>
      <c r="K2250" t="str">
        <f>IF(AND(TimeSpend[[#This Row],[Personnel number]]&lt;&gt;"",TimeSpend[[#This Row],[Date]]&lt;&gt;""),TimeSpend[[#This Row],[Task]],"")</f>
        <v/>
      </c>
      <c r="L2250" t="str">
        <f>IF(AND(TimeSpend[[#This Row],[Personnel number]]&lt;&gt;"",TimeSpend[[#This Row],[Date]]&lt;&gt;""),Utilization!$J$2,"")</f>
        <v/>
      </c>
      <c r="M2250" t="str">
        <f>IF(AND(TimeSpend[[#This Row],[Personnel number]]&lt;&gt;"",TimeSpend[[#This Row],[Date]]&lt;&gt;""),TimeSpend[[#This Row],[Employee Name]],"")</f>
        <v/>
      </c>
      <c r="N2250" t="str">
        <f t="shared" si="70"/>
        <v/>
      </c>
      <c r="O2250" t="str">
        <f t="shared" si="71"/>
        <v/>
      </c>
      <c r="P2250" t="str">
        <f>IF(D2250&lt;&gt;"",VLOOKUP(D2250,Projects!B:C,2,0),"")</f>
        <v/>
      </c>
    </row>
    <row r="2251" spans="1:16" x14ac:dyDescent="0.25">
      <c r="A2251" t="str">
        <f>UPPER(IF(AND(TimeSpend[[#This Row],[Personnel number]]&lt;&gt;"",TimeSpend[[#This Row],[Date]]&lt;&gt;""),TimeSpend[[#This Row],[Personnel number]],""))</f>
        <v/>
      </c>
      <c r="B2251" s="85" t="str">
        <f>IF(AND(TimeSpend[[#This Row],[Personnel number]]&lt;&gt;"",TimeSpend[[#This Row],[Date]]&lt;&gt;""),TEXT(TimeSpend[[#This Row],[Date]],"[$-409]yyyyMMdd"),"")</f>
        <v/>
      </c>
      <c r="C2251" s="33" t="str">
        <f>IF(AND(TimeSpend[[#This Row],[Personnel number]]&lt;&gt;"",TimeSpend[[#This Row],[Date]]&lt;&gt;""),SUBSTITUTE(TimeSpend[[#This Row],[Hours]],",","."),"")</f>
        <v/>
      </c>
      <c r="D2251" t="str">
        <f>IF(AND(TimeSpend[[#This Row],[Personnel number]]&lt;&gt;"",TimeSpend[[#This Row],[Date]]&lt;&gt;""),TimeSpend[[#This Row],[Network]],"")</f>
        <v/>
      </c>
      <c r="E2251" t="str">
        <f>IF(AND(TimeSpend[[#This Row],[Personnel number]]&lt;&gt;"",TimeSpend[[#This Row],[Date]]&lt;&gt;""),TimeSpend[[#This Row],[Network Description]],"")</f>
        <v/>
      </c>
      <c r="F2251" t="str">
        <f>IF(AND(TimeSpend[[#This Row],[Personnel number]]&lt;&gt;"",TimeSpend[[#This Row],[Date]]&lt;&gt;""),TimeSpend[[#This Row],[Activity]],"")</f>
        <v/>
      </c>
      <c r="G2251" t="str">
        <f>IF(AND(TimeSpend[[#This Row],[Personnel number]]&lt;&gt;"",TimeSpend[[#This Row],[Date]]&lt;&gt;""),TimeSpend[[#This Row],[Activity description]],"")</f>
        <v/>
      </c>
      <c r="H2251" s="36" t="str">
        <f>IF(AND(TimeSpend[[#This Row],[Personnel number]]&lt;&gt;"",TimeSpend[[#This Row],[Date]]&lt;&gt;""),TimeSpend[[#This Row],[Start Time]],"")</f>
        <v/>
      </c>
      <c r="I2251" s="36" t="str">
        <f>IF(AND(TimeSpend[[#This Row],[Personnel number]]&lt;&gt;"",TimeSpend[[#This Row],[Date]]&lt;&gt;""),TimeSpend[[#This Row],[End Time]],"")</f>
        <v/>
      </c>
      <c r="J2251" t="str">
        <f>IF(AND(TimeSpend[[#This Row],[Personnel number]]&lt;&gt;"",TimeSpend[[#This Row],[Date]]&lt;&gt;""),TimeSpend[[#This Row],[Location]],"")</f>
        <v/>
      </c>
      <c r="K2251" t="str">
        <f>IF(AND(TimeSpend[[#This Row],[Personnel number]]&lt;&gt;"",TimeSpend[[#This Row],[Date]]&lt;&gt;""),TimeSpend[[#This Row],[Task]],"")</f>
        <v/>
      </c>
      <c r="L2251" t="str">
        <f>IF(AND(TimeSpend[[#This Row],[Personnel number]]&lt;&gt;"",TimeSpend[[#This Row],[Date]]&lt;&gt;""),Utilization!$J$2,"")</f>
        <v/>
      </c>
      <c r="M2251" t="str">
        <f>IF(AND(TimeSpend[[#This Row],[Personnel number]]&lt;&gt;"",TimeSpend[[#This Row],[Date]]&lt;&gt;""),TimeSpend[[#This Row],[Employee Name]],"")</f>
        <v/>
      </c>
      <c r="N2251" t="str">
        <f t="shared" si="70"/>
        <v/>
      </c>
      <c r="O2251" t="str">
        <f t="shared" si="71"/>
        <v/>
      </c>
      <c r="P2251" t="str">
        <f>IF(D2251&lt;&gt;"",VLOOKUP(D2251,Projects!B:C,2,0),"")</f>
        <v/>
      </c>
    </row>
    <row r="2252" spans="1:16" x14ac:dyDescent="0.25">
      <c r="A2252" t="str">
        <f>UPPER(IF(AND(TimeSpend[[#This Row],[Personnel number]]&lt;&gt;"",TimeSpend[[#This Row],[Date]]&lt;&gt;""),TimeSpend[[#This Row],[Personnel number]],""))</f>
        <v/>
      </c>
      <c r="B2252" s="85" t="str">
        <f>IF(AND(TimeSpend[[#This Row],[Personnel number]]&lt;&gt;"",TimeSpend[[#This Row],[Date]]&lt;&gt;""),TEXT(TimeSpend[[#This Row],[Date]],"[$-409]yyyyMMdd"),"")</f>
        <v/>
      </c>
      <c r="C2252" s="33" t="str">
        <f>IF(AND(TimeSpend[[#This Row],[Personnel number]]&lt;&gt;"",TimeSpend[[#This Row],[Date]]&lt;&gt;""),SUBSTITUTE(TimeSpend[[#This Row],[Hours]],",","."),"")</f>
        <v/>
      </c>
      <c r="D2252" t="str">
        <f>IF(AND(TimeSpend[[#This Row],[Personnel number]]&lt;&gt;"",TimeSpend[[#This Row],[Date]]&lt;&gt;""),TimeSpend[[#This Row],[Network]],"")</f>
        <v/>
      </c>
      <c r="E2252" t="str">
        <f>IF(AND(TimeSpend[[#This Row],[Personnel number]]&lt;&gt;"",TimeSpend[[#This Row],[Date]]&lt;&gt;""),TimeSpend[[#This Row],[Network Description]],"")</f>
        <v/>
      </c>
      <c r="F2252" t="str">
        <f>IF(AND(TimeSpend[[#This Row],[Personnel number]]&lt;&gt;"",TimeSpend[[#This Row],[Date]]&lt;&gt;""),TimeSpend[[#This Row],[Activity]],"")</f>
        <v/>
      </c>
      <c r="G2252" t="str">
        <f>IF(AND(TimeSpend[[#This Row],[Personnel number]]&lt;&gt;"",TimeSpend[[#This Row],[Date]]&lt;&gt;""),TimeSpend[[#This Row],[Activity description]],"")</f>
        <v/>
      </c>
      <c r="H2252" s="36" t="str">
        <f>IF(AND(TimeSpend[[#This Row],[Personnel number]]&lt;&gt;"",TimeSpend[[#This Row],[Date]]&lt;&gt;""),TimeSpend[[#This Row],[Start Time]],"")</f>
        <v/>
      </c>
      <c r="I2252" s="36" t="str">
        <f>IF(AND(TimeSpend[[#This Row],[Personnel number]]&lt;&gt;"",TimeSpend[[#This Row],[Date]]&lt;&gt;""),TimeSpend[[#This Row],[End Time]],"")</f>
        <v/>
      </c>
      <c r="J2252" t="str">
        <f>IF(AND(TimeSpend[[#This Row],[Personnel number]]&lt;&gt;"",TimeSpend[[#This Row],[Date]]&lt;&gt;""),TimeSpend[[#This Row],[Location]],"")</f>
        <v/>
      </c>
      <c r="K2252" t="str">
        <f>IF(AND(TimeSpend[[#This Row],[Personnel number]]&lt;&gt;"",TimeSpend[[#This Row],[Date]]&lt;&gt;""),TimeSpend[[#This Row],[Task]],"")</f>
        <v/>
      </c>
      <c r="L2252" t="str">
        <f>IF(AND(TimeSpend[[#This Row],[Personnel number]]&lt;&gt;"",TimeSpend[[#This Row],[Date]]&lt;&gt;""),Utilization!$J$2,"")</f>
        <v/>
      </c>
      <c r="M2252" t="str">
        <f>IF(AND(TimeSpend[[#This Row],[Personnel number]]&lt;&gt;"",TimeSpend[[#This Row],[Date]]&lt;&gt;""),TimeSpend[[#This Row],[Employee Name]],"")</f>
        <v/>
      </c>
      <c r="N2252" t="str">
        <f t="shared" si="70"/>
        <v/>
      </c>
      <c r="O2252" t="str">
        <f t="shared" si="71"/>
        <v/>
      </c>
      <c r="P2252" t="str">
        <f>IF(D2252&lt;&gt;"",VLOOKUP(D2252,Projects!B:C,2,0),"")</f>
        <v/>
      </c>
    </row>
    <row r="2253" spans="1:16" x14ac:dyDescent="0.25">
      <c r="A2253" t="str">
        <f>UPPER(IF(AND(TimeSpend[[#This Row],[Personnel number]]&lt;&gt;"",TimeSpend[[#This Row],[Date]]&lt;&gt;""),TimeSpend[[#This Row],[Personnel number]],""))</f>
        <v/>
      </c>
      <c r="B2253" s="85" t="str">
        <f>IF(AND(TimeSpend[[#This Row],[Personnel number]]&lt;&gt;"",TimeSpend[[#This Row],[Date]]&lt;&gt;""),TEXT(TimeSpend[[#This Row],[Date]],"[$-409]yyyyMMdd"),"")</f>
        <v/>
      </c>
      <c r="C2253" s="33" t="str">
        <f>IF(AND(TimeSpend[[#This Row],[Personnel number]]&lt;&gt;"",TimeSpend[[#This Row],[Date]]&lt;&gt;""),SUBSTITUTE(TimeSpend[[#This Row],[Hours]],",","."),"")</f>
        <v/>
      </c>
      <c r="D2253" t="str">
        <f>IF(AND(TimeSpend[[#This Row],[Personnel number]]&lt;&gt;"",TimeSpend[[#This Row],[Date]]&lt;&gt;""),TimeSpend[[#This Row],[Network]],"")</f>
        <v/>
      </c>
      <c r="E2253" t="str">
        <f>IF(AND(TimeSpend[[#This Row],[Personnel number]]&lt;&gt;"",TimeSpend[[#This Row],[Date]]&lt;&gt;""),TimeSpend[[#This Row],[Network Description]],"")</f>
        <v/>
      </c>
      <c r="F2253" t="str">
        <f>IF(AND(TimeSpend[[#This Row],[Personnel number]]&lt;&gt;"",TimeSpend[[#This Row],[Date]]&lt;&gt;""),TimeSpend[[#This Row],[Activity]],"")</f>
        <v/>
      </c>
      <c r="G2253" t="str">
        <f>IF(AND(TimeSpend[[#This Row],[Personnel number]]&lt;&gt;"",TimeSpend[[#This Row],[Date]]&lt;&gt;""),TimeSpend[[#This Row],[Activity description]],"")</f>
        <v/>
      </c>
      <c r="H2253" s="36" t="str">
        <f>IF(AND(TimeSpend[[#This Row],[Personnel number]]&lt;&gt;"",TimeSpend[[#This Row],[Date]]&lt;&gt;""),TimeSpend[[#This Row],[Start Time]],"")</f>
        <v/>
      </c>
      <c r="I2253" s="36" t="str">
        <f>IF(AND(TimeSpend[[#This Row],[Personnel number]]&lt;&gt;"",TimeSpend[[#This Row],[Date]]&lt;&gt;""),TimeSpend[[#This Row],[End Time]],"")</f>
        <v/>
      </c>
      <c r="J2253" t="str">
        <f>IF(AND(TimeSpend[[#This Row],[Personnel number]]&lt;&gt;"",TimeSpend[[#This Row],[Date]]&lt;&gt;""),TimeSpend[[#This Row],[Location]],"")</f>
        <v/>
      </c>
      <c r="K2253" t="str">
        <f>IF(AND(TimeSpend[[#This Row],[Personnel number]]&lt;&gt;"",TimeSpend[[#This Row],[Date]]&lt;&gt;""),TimeSpend[[#This Row],[Task]],"")</f>
        <v/>
      </c>
      <c r="L2253" t="str">
        <f>IF(AND(TimeSpend[[#This Row],[Personnel number]]&lt;&gt;"",TimeSpend[[#This Row],[Date]]&lt;&gt;""),Utilization!$J$2,"")</f>
        <v/>
      </c>
      <c r="M2253" t="str">
        <f>IF(AND(TimeSpend[[#This Row],[Personnel number]]&lt;&gt;"",TimeSpend[[#This Row],[Date]]&lt;&gt;""),TimeSpend[[#This Row],[Employee Name]],"")</f>
        <v/>
      </c>
      <c r="N2253" t="str">
        <f t="shared" si="70"/>
        <v/>
      </c>
      <c r="O2253" t="str">
        <f t="shared" si="71"/>
        <v/>
      </c>
      <c r="P2253" t="str">
        <f>IF(D2253&lt;&gt;"",VLOOKUP(D2253,Projects!B:C,2,0),"")</f>
        <v/>
      </c>
    </row>
    <row r="2254" spans="1:16" x14ac:dyDescent="0.25">
      <c r="A2254" t="str">
        <f>UPPER(IF(AND(TimeSpend[[#This Row],[Personnel number]]&lt;&gt;"",TimeSpend[[#This Row],[Date]]&lt;&gt;""),TimeSpend[[#This Row],[Personnel number]],""))</f>
        <v/>
      </c>
      <c r="B2254" s="85" t="str">
        <f>IF(AND(TimeSpend[[#This Row],[Personnel number]]&lt;&gt;"",TimeSpend[[#This Row],[Date]]&lt;&gt;""),TEXT(TimeSpend[[#This Row],[Date]],"[$-409]yyyyMMdd"),"")</f>
        <v/>
      </c>
      <c r="C2254" s="33" t="str">
        <f>IF(AND(TimeSpend[[#This Row],[Personnel number]]&lt;&gt;"",TimeSpend[[#This Row],[Date]]&lt;&gt;""),SUBSTITUTE(TimeSpend[[#This Row],[Hours]],",","."),"")</f>
        <v/>
      </c>
      <c r="D2254" t="str">
        <f>IF(AND(TimeSpend[[#This Row],[Personnel number]]&lt;&gt;"",TimeSpend[[#This Row],[Date]]&lt;&gt;""),TimeSpend[[#This Row],[Network]],"")</f>
        <v/>
      </c>
      <c r="E2254" t="str">
        <f>IF(AND(TimeSpend[[#This Row],[Personnel number]]&lt;&gt;"",TimeSpend[[#This Row],[Date]]&lt;&gt;""),TimeSpend[[#This Row],[Network Description]],"")</f>
        <v/>
      </c>
      <c r="F2254" t="str">
        <f>IF(AND(TimeSpend[[#This Row],[Personnel number]]&lt;&gt;"",TimeSpend[[#This Row],[Date]]&lt;&gt;""),TimeSpend[[#This Row],[Activity]],"")</f>
        <v/>
      </c>
      <c r="G2254" t="str">
        <f>IF(AND(TimeSpend[[#This Row],[Personnel number]]&lt;&gt;"",TimeSpend[[#This Row],[Date]]&lt;&gt;""),TimeSpend[[#This Row],[Activity description]],"")</f>
        <v/>
      </c>
      <c r="H2254" s="36" t="str">
        <f>IF(AND(TimeSpend[[#This Row],[Personnel number]]&lt;&gt;"",TimeSpend[[#This Row],[Date]]&lt;&gt;""),TimeSpend[[#This Row],[Start Time]],"")</f>
        <v/>
      </c>
      <c r="I2254" s="36" t="str">
        <f>IF(AND(TimeSpend[[#This Row],[Personnel number]]&lt;&gt;"",TimeSpend[[#This Row],[Date]]&lt;&gt;""),TimeSpend[[#This Row],[End Time]],"")</f>
        <v/>
      </c>
      <c r="J2254" t="str">
        <f>IF(AND(TimeSpend[[#This Row],[Personnel number]]&lt;&gt;"",TimeSpend[[#This Row],[Date]]&lt;&gt;""),TimeSpend[[#This Row],[Location]],"")</f>
        <v/>
      </c>
      <c r="K2254" t="str">
        <f>IF(AND(TimeSpend[[#This Row],[Personnel number]]&lt;&gt;"",TimeSpend[[#This Row],[Date]]&lt;&gt;""),TimeSpend[[#This Row],[Task]],"")</f>
        <v/>
      </c>
      <c r="L2254" t="str">
        <f>IF(AND(TimeSpend[[#This Row],[Personnel number]]&lt;&gt;"",TimeSpend[[#This Row],[Date]]&lt;&gt;""),Utilization!$J$2,"")</f>
        <v/>
      </c>
      <c r="M2254" t="str">
        <f>IF(AND(TimeSpend[[#This Row],[Personnel number]]&lt;&gt;"",TimeSpend[[#This Row],[Date]]&lt;&gt;""),TimeSpend[[#This Row],[Employee Name]],"")</f>
        <v/>
      </c>
      <c r="N2254" t="str">
        <f t="shared" si="70"/>
        <v/>
      </c>
      <c r="O2254" t="str">
        <f t="shared" si="71"/>
        <v/>
      </c>
      <c r="P2254" t="str">
        <f>IF(D2254&lt;&gt;"",VLOOKUP(D2254,Projects!B:C,2,0),"")</f>
        <v/>
      </c>
    </row>
    <row r="2255" spans="1:16" x14ac:dyDescent="0.25">
      <c r="A2255" t="str">
        <f>UPPER(IF(AND(TimeSpend[[#This Row],[Personnel number]]&lt;&gt;"",TimeSpend[[#This Row],[Date]]&lt;&gt;""),TimeSpend[[#This Row],[Personnel number]],""))</f>
        <v/>
      </c>
      <c r="B2255" s="85" t="str">
        <f>IF(AND(TimeSpend[[#This Row],[Personnel number]]&lt;&gt;"",TimeSpend[[#This Row],[Date]]&lt;&gt;""),TEXT(TimeSpend[[#This Row],[Date]],"[$-409]yyyyMMdd"),"")</f>
        <v/>
      </c>
      <c r="C2255" s="33" t="str">
        <f>IF(AND(TimeSpend[[#This Row],[Personnel number]]&lt;&gt;"",TimeSpend[[#This Row],[Date]]&lt;&gt;""),SUBSTITUTE(TimeSpend[[#This Row],[Hours]],",","."),"")</f>
        <v/>
      </c>
      <c r="D2255" t="str">
        <f>IF(AND(TimeSpend[[#This Row],[Personnel number]]&lt;&gt;"",TimeSpend[[#This Row],[Date]]&lt;&gt;""),TimeSpend[[#This Row],[Network]],"")</f>
        <v/>
      </c>
      <c r="E2255" t="str">
        <f>IF(AND(TimeSpend[[#This Row],[Personnel number]]&lt;&gt;"",TimeSpend[[#This Row],[Date]]&lt;&gt;""),TimeSpend[[#This Row],[Network Description]],"")</f>
        <v/>
      </c>
      <c r="F2255" t="str">
        <f>IF(AND(TimeSpend[[#This Row],[Personnel number]]&lt;&gt;"",TimeSpend[[#This Row],[Date]]&lt;&gt;""),TimeSpend[[#This Row],[Activity]],"")</f>
        <v/>
      </c>
      <c r="G2255" t="str">
        <f>IF(AND(TimeSpend[[#This Row],[Personnel number]]&lt;&gt;"",TimeSpend[[#This Row],[Date]]&lt;&gt;""),TimeSpend[[#This Row],[Activity description]],"")</f>
        <v/>
      </c>
      <c r="H2255" s="36" t="str">
        <f>IF(AND(TimeSpend[[#This Row],[Personnel number]]&lt;&gt;"",TimeSpend[[#This Row],[Date]]&lt;&gt;""),TimeSpend[[#This Row],[Start Time]],"")</f>
        <v/>
      </c>
      <c r="I2255" s="36" t="str">
        <f>IF(AND(TimeSpend[[#This Row],[Personnel number]]&lt;&gt;"",TimeSpend[[#This Row],[Date]]&lt;&gt;""),TimeSpend[[#This Row],[End Time]],"")</f>
        <v/>
      </c>
      <c r="J2255" t="str">
        <f>IF(AND(TimeSpend[[#This Row],[Personnel number]]&lt;&gt;"",TimeSpend[[#This Row],[Date]]&lt;&gt;""),TimeSpend[[#This Row],[Location]],"")</f>
        <v/>
      </c>
      <c r="K2255" t="str">
        <f>IF(AND(TimeSpend[[#This Row],[Personnel number]]&lt;&gt;"",TimeSpend[[#This Row],[Date]]&lt;&gt;""),TimeSpend[[#This Row],[Task]],"")</f>
        <v/>
      </c>
      <c r="L2255" t="str">
        <f>IF(AND(TimeSpend[[#This Row],[Personnel number]]&lt;&gt;"",TimeSpend[[#This Row],[Date]]&lt;&gt;""),Utilization!$J$2,"")</f>
        <v/>
      </c>
      <c r="M2255" t="str">
        <f>IF(AND(TimeSpend[[#This Row],[Personnel number]]&lt;&gt;"",TimeSpend[[#This Row],[Date]]&lt;&gt;""),TimeSpend[[#This Row],[Employee Name]],"")</f>
        <v/>
      </c>
      <c r="N2255" t="str">
        <f t="shared" si="70"/>
        <v/>
      </c>
      <c r="O2255" t="str">
        <f t="shared" si="71"/>
        <v/>
      </c>
      <c r="P2255" t="str">
        <f>IF(D2255&lt;&gt;"",VLOOKUP(D2255,Projects!B:C,2,0),"")</f>
        <v/>
      </c>
    </row>
    <row r="2256" spans="1:16" x14ac:dyDescent="0.25">
      <c r="A2256" t="str">
        <f>UPPER(IF(AND(TimeSpend[[#This Row],[Personnel number]]&lt;&gt;"",TimeSpend[[#This Row],[Date]]&lt;&gt;""),TimeSpend[[#This Row],[Personnel number]],""))</f>
        <v/>
      </c>
      <c r="B2256" s="85" t="str">
        <f>IF(AND(TimeSpend[[#This Row],[Personnel number]]&lt;&gt;"",TimeSpend[[#This Row],[Date]]&lt;&gt;""),TEXT(TimeSpend[[#This Row],[Date]],"[$-409]yyyyMMdd"),"")</f>
        <v/>
      </c>
      <c r="C2256" s="33" t="str">
        <f>IF(AND(TimeSpend[[#This Row],[Personnel number]]&lt;&gt;"",TimeSpend[[#This Row],[Date]]&lt;&gt;""),SUBSTITUTE(TimeSpend[[#This Row],[Hours]],",","."),"")</f>
        <v/>
      </c>
      <c r="D2256" t="str">
        <f>IF(AND(TimeSpend[[#This Row],[Personnel number]]&lt;&gt;"",TimeSpend[[#This Row],[Date]]&lt;&gt;""),TimeSpend[[#This Row],[Network]],"")</f>
        <v/>
      </c>
      <c r="E2256" t="str">
        <f>IF(AND(TimeSpend[[#This Row],[Personnel number]]&lt;&gt;"",TimeSpend[[#This Row],[Date]]&lt;&gt;""),TimeSpend[[#This Row],[Network Description]],"")</f>
        <v/>
      </c>
      <c r="F2256" t="str">
        <f>IF(AND(TimeSpend[[#This Row],[Personnel number]]&lt;&gt;"",TimeSpend[[#This Row],[Date]]&lt;&gt;""),TimeSpend[[#This Row],[Activity]],"")</f>
        <v/>
      </c>
      <c r="G2256" t="str">
        <f>IF(AND(TimeSpend[[#This Row],[Personnel number]]&lt;&gt;"",TimeSpend[[#This Row],[Date]]&lt;&gt;""),TimeSpend[[#This Row],[Activity description]],"")</f>
        <v/>
      </c>
      <c r="H2256" s="36" t="str">
        <f>IF(AND(TimeSpend[[#This Row],[Personnel number]]&lt;&gt;"",TimeSpend[[#This Row],[Date]]&lt;&gt;""),TimeSpend[[#This Row],[Start Time]],"")</f>
        <v/>
      </c>
      <c r="I2256" s="36" t="str">
        <f>IF(AND(TimeSpend[[#This Row],[Personnel number]]&lt;&gt;"",TimeSpend[[#This Row],[Date]]&lt;&gt;""),TimeSpend[[#This Row],[End Time]],"")</f>
        <v/>
      </c>
      <c r="J2256" t="str">
        <f>IF(AND(TimeSpend[[#This Row],[Personnel number]]&lt;&gt;"",TimeSpend[[#This Row],[Date]]&lt;&gt;""),TimeSpend[[#This Row],[Location]],"")</f>
        <v/>
      </c>
      <c r="K2256" t="str">
        <f>IF(AND(TimeSpend[[#This Row],[Personnel number]]&lt;&gt;"",TimeSpend[[#This Row],[Date]]&lt;&gt;""),TimeSpend[[#This Row],[Task]],"")</f>
        <v/>
      </c>
      <c r="L2256" t="str">
        <f>IF(AND(TimeSpend[[#This Row],[Personnel number]]&lt;&gt;"",TimeSpend[[#This Row],[Date]]&lt;&gt;""),Utilization!$J$2,"")</f>
        <v/>
      </c>
      <c r="M2256" t="str">
        <f>IF(AND(TimeSpend[[#This Row],[Personnel number]]&lt;&gt;"",TimeSpend[[#This Row],[Date]]&lt;&gt;""),TimeSpend[[#This Row],[Employee Name]],"")</f>
        <v/>
      </c>
      <c r="N2256" t="str">
        <f t="shared" si="70"/>
        <v/>
      </c>
      <c r="O2256" t="str">
        <f t="shared" si="71"/>
        <v/>
      </c>
      <c r="P2256" t="str">
        <f>IF(D2256&lt;&gt;"",VLOOKUP(D2256,Projects!B:C,2,0),"")</f>
        <v/>
      </c>
    </row>
    <row r="2257" spans="1:16" x14ac:dyDescent="0.25">
      <c r="A2257" t="str">
        <f>UPPER(IF(AND(TimeSpend[[#This Row],[Personnel number]]&lt;&gt;"",TimeSpend[[#This Row],[Date]]&lt;&gt;""),TimeSpend[[#This Row],[Personnel number]],""))</f>
        <v/>
      </c>
      <c r="B2257" s="85" t="str">
        <f>IF(AND(TimeSpend[[#This Row],[Personnel number]]&lt;&gt;"",TimeSpend[[#This Row],[Date]]&lt;&gt;""),TEXT(TimeSpend[[#This Row],[Date]],"[$-409]yyyyMMdd"),"")</f>
        <v/>
      </c>
      <c r="C2257" s="33" t="str">
        <f>IF(AND(TimeSpend[[#This Row],[Personnel number]]&lt;&gt;"",TimeSpend[[#This Row],[Date]]&lt;&gt;""),SUBSTITUTE(TimeSpend[[#This Row],[Hours]],",","."),"")</f>
        <v/>
      </c>
      <c r="D2257" t="str">
        <f>IF(AND(TimeSpend[[#This Row],[Personnel number]]&lt;&gt;"",TimeSpend[[#This Row],[Date]]&lt;&gt;""),TimeSpend[[#This Row],[Network]],"")</f>
        <v/>
      </c>
      <c r="E2257" t="str">
        <f>IF(AND(TimeSpend[[#This Row],[Personnel number]]&lt;&gt;"",TimeSpend[[#This Row],[Date]]&lt;&gt;""),TimeSpend[[#This Row],[Network Description]],"")</f>
        <v/>
      </c>
      <c r="F2257" t="str">
        <f>IF(AND(TimeSpend[[#This Row],[Personnel number]]&lt;&gt;"",TimeSpend[[#This Row],[Date]]&lt;&gt;""),TimeSpend[[#This Row],[Activity]],"")</f>
        <v/>
      </c>
      <c r="G2257" t="str">
        <f>IF(AND(TimeSpend[[#This Row],[Personnel number]]&lt;&gt;"",TimeSpend[[#This Row],[Date]]&lt;&gt;""),TimeSpend[[#This Row],[Activity description]],"")</f>
        <v/>
      </c>
      <c r="H2257" s="36" t="str">
        <f>IF(AND(TimeSpend[[#This Row],[Personnel number]]&lt;&gt;"",TimeSpend[[#This Row],[Date]]&lt;&gt;""),TimeSpend[[#This Row],[Start Time]],"")</f>
        <v/>
      </c>
      <c r="I2257" s="36" t="str">
        <f>IF(AND(TimeSpend[[#This Row],[Personnel number]]&lt;&gt;"",TimeSpend[[#This Row],[Date]]&lt;&gt;""),TimeSpend[[#This Row],[End Time]],"")</f>
        <v/>
      </c>
      <c r="J2257" t="str">
        <f>IF(AND(TimeSpend[[#This Row],[Personnel number]]&lt;&gt;"",TimeSpend[[#This Row],[Date]]&lt;&gt;""),TimeSpend[[#This Row],[Location]],"")</f>
        <v/>
      </c>
      <c r="K2257" t="str">
        <f>IF(AND(TimeSpend[[#This Row],[Personnel number]]&lt;&gt;"",TimeSpend[[#This Row],[Date]]&lt;&gt;""),TimeSpend[[#This Row],[Task]],"")</f>
        <v/>
      </c>
      <c r="L2257" t="str">
        <f>IF(AND(TimeSpend[[#This Row],[Personnel number]]&lt;&gt;"",TimeSpend[[#This Row],[Date]]&lt;&gt;""),Utilization!$J$2,"")</f>
        <v/>
      </c>
      <c r="M2257" t="str">
        <f>IF(AND(TimeSpend[[#This Row],[Personnel number]]&lt;&gt;"",TimeSpend[[#This Row],[Date]]&lt;&gt;""),TimeSpend[[#This Row],[Employee Name]],"")</f>
        <v/>
      </c>
      <c r="N2257" t="str">
        <f t="shared" si="70"/>
        <v/>
      </c>
      <c r="O2257" t="str">
        <f t="shared" si="71"/>
        <v/>
      </c>
      <c r="P2257" t="str">
        <f>IF(D2257&lt;&gt;"",VLOOKUP(D2257,Projects!B:C,2,0),"")</f>
        <v/>
      </c>
    </row>
    <row r="2258" spans="1:16" x14ac:dyDescent="0.25">
      <c r="A2258" t="str">
        <f>UPPER(IF(AND(TimeSpend[[#This Row],[Personnel number]]&lt;&gt;"",TimeSpend[[#This Row],[Date]]&lt;&gt;""),TimeSpend[[#This Row],[Personnel number]],""))</f>
        <v/>
      </c>
      <c r="B2258" s="85" t="str">
        <f>IF(AND(TimeSpend[[#This Row],[Personnel number]]&lt;&gt;"",TimeSpend[[#This Row],[Date]]&lt;&gt;""),TEXT(TimeSpend[[#This Row],[Date]],"[$-409]yyyyMMdd"),"")</f>
        <v/>
      </c>
      <c r="C2258" s="33" t="str">
        <f>IF(AND(TimeSpend[[#This Row],[Personnel number]]&lt;&gt;"",TimeSpend[[#This Row],[Date]]&lt;&gt;""),SUBSTITUTE(TimeSpend[[#This Row],[Hours]],",","."),"")</f>
        <v/>
      </c>
      <c r="D2258" t="str">
        <f>IF(AND(TimeSpend[[#This Row],[Personnel number]]&lt;&gt;"",TimeSpend[[#This Row],[Date]]&lt;&gt;""),TimeSpend[[#This Row],[Network]],"")</f>
        <v/>
      </c>
      <c r="E2258" t="str">
        <f>IF(AND(TimeSpend[[#This Row],[Personnel number]]&lt;&gt;"",TimeSpend[[#This Row],[Date]]&lt;&gt;""),TimeSpend[[#This Row],[Network Description]],"")</f>
        <v/>
      </c>
      <c r="F2258" t="str">
        <f>IF(AND(TimeSpend[[#This Row],[Personnel number]]&lt;&gt;"",TimeSpend[[#This Row],[Date]]&lt;&gt;""),TimeSpend[[#This Row],[Activity]],"")</f>
        <v/>
      </c>
      <c r="G2258" t="str">
        <f>IF(AND(TimeSpend[[#This Row],[Personnel number]]&lt;&gt;"",TimeSpend[[#This Row],[Date]]&lt;&gt;""),TimeSpend[[#This Row],[Activity description]],"")</f>
        <v/>
      </c>
      <c r="H2258" s="36" t="str">
        <f>IF(AND(TimeSpend[[#This Row],[Personnel number]]&lt;&gt;"",TimeSpend[[#This Row],[Date]]&lt;&gt;""),TimeSpend[[#This Row],[Start Time]],"")</f>
        <v/>
      </c>
      <c r="I2258" s="36" t="str">
        <f>IF(AND(TimeSpend[[#This Row],[Personnel number]]&lt;&gt;"",TimeSpend[[#This Row],[Date]]&lt;&gt;""),TimeSpend[[#This Row],[End Time]],"")</f>
        <v/>
      </c>
      <c r="J2258" t="str">
        <f>IF(AND(TimeSpend[[#This Row],[Personnel number]]&lt;&gt;"",TimeSpend[[#This Row],[Date]]&lt;&gt;""),TimeSpend[[#This Row],[Location]],"")</f>
        <v/>
      </c>
      <c r="K2258" t="str">
        <f>IF(AND(TimeSpend[[#This Row],[Personnel number]]&lt;&gt;"",TimeSpend[[#This Row],[Date]]&lt;&gt;""),TimeSpend[[#This Row],[Task]],"")</f>
        <v/>
      </c>
      <c r="L2258" t="str">
        <f>IF(AND(TimeSpend[[#This Row],[Personnel number]]&lt;&gt;"",TimeSpend[[#This Row],[Date]]&lt;&gt;""),Utilization!$J$2,"")</f>
        <v/>
      </c>
      <c r="M2258" t="str">
        <f>IF(AND(TimeSpend[[#This Row],[Personnel number]]&lt;&gt;"",TimeSpend[[#This Row],[Date]]&lt;&gt;""),TimeSpend[[#This Row],[Employee Name]],"")</f>
        <v/>
      </c>
      <c r="N2258" t="str">
        <f t="shared" si="70"/>
        <v/>
      </c>
      <c r="O2258" t="str">
        <f t="shared" si="71"/>
        <v/>
      </c>
      <c r="P2258" t="str">
        <f>IF(D2258&lt;&gt;"",VLOOKUP(D2258,Projects!B:C,2,0),"")</f>
        <v/>
      </c>
    </row>
    <row r="2259" spans="1:16" x14ac:dyDescent="0.25">
      <c r="A2259" t="str">
        <f>UPPER(IF(AND(TimeSpend[[#This Row],[Personnel number]]&lt;&gt;"",TimeSpend[[#This Row],[Date]]&lt;&gt;""),TimeSpend[[#This Row],[Personnel number]],""))</f>
        <v/>
      </c>
      <c r="B2259" s="85" t="str">
        <f>IF(AND(TimeSpend[[#This Row],[Personnel number]]&lt;&gt;"",TimeSpend[[#This Row],[Date]]&lt;&gt;""),TEXT(TimeSpend[[#This Row],[Date]],"[$-409]yyyyMMdd"),"")</f>
        <v/>
      </c>
      <c r="C2259" s="33" t="str">
        <f>IF(AND(TimeSpend[[#This Row],[Personnel number]]&lt;&gt;"",TimeSpend[[#This Row],[Date]]&lt;&gt;""),SUBSTITUTE(TimeSpend[[#This Row],[Hours]],",","."),"")</f>
        <v/>
      </c>
      <c r="D2259" t="str">
        <f>IF(AND(TimeSpend[[#This Row],[Personnel number]]&lt;&gt;"",TimeSpend[[#This Row],[Date]]&lt;&gt;""),TimeSpend[[#This Row],[Network]],"")</f>
        <v/>
      </c>
      <c r="E2259" t="str">
        <f>IF(AND(TimeSpend[[#This Row],[Personnel number]]&lt;&gt;"",TimeSpend[[#This Row],[Date]]&lt;&gt;""),TimeSpend[[#This Row],[Network Description]],"")</f>
        <v/>
      </c>
      <c r="F2259" t="str">
        <f>IF(AND(TimeSpend[[#This Row],[Personnel number]]&lt;&gt;"",TimeSpend[[#This Row],[Date]]&lt;&gt;""),TimeSpend[[#This Row],[Activity]],"")</f>
        <v/>
      </c>
      <c r="G2259" t="str">
        <f>IF(AND(TimeSpend[[#This Row],[Personnel number]]&lt;&gt;"",TimeSpend[[#This Row],[Date]]&lt;&gt;""),TimeSpend[[#This Row],[Activity description]],"")</f>
        <v/>
      </c>
      <c r="H2259" s="36" t="str">
        <f>IF(AND(TimeSpend[[#This Row],[Personnel number]]&lt;&gt;"",TimeSpend[[#This Row],[Date]]&lt;&gt;""),TimeSpend[[#This Row],[Start Time]],"")</f>
        <v/>
      </c>
      <c r="I2259" s="36" t="str">
        <f>IF(AND(TimeSpend[[#This Row],[Personnel number]]&lt;&gt;"",TimeSpend[[#This Row],[Date]]&lt;&gt;""),TimeSpend[[#This Row],[End Time]],"")</f>
        <v/>
      </c>
      <c r="J2259" t="str">
        <f>IF(AND(TimeSpend[[#This Row],[Personnel number]]&lt;&gt;"",TimeSpend[[#This Row],[Date]]&lt;&gt;""),TimeSpend[[#This Row],[Location]],"")</f>
        <v/>
      </c>
      <c r="K2259" t="str">
        <f>IF(AND(TimeSpend[[#This Row],[Personnel number]]&lt;&gt;"",TimeSpend[[#This Row],[Date]]&lt;&gt;""),TimeSpend[[#This Row],[Task]],"")</f>
        <v/>
      </c>
      <c r="L2259" t="str">
        <f>IF(AND(TimeSpend[[#This Row],[Personnel number]]&lt;&gt;"",TimeSpend[[#This Row],[Date]]&lt;&gt;""),Utilization!$J$2,"")</f>
        <v/>
      </c>
      <c r="M2259" t="str">
        <f>IF(AND(TimeSpend[[#This Row],[Personnel number]]&lt;&gt;"",TimeSpend[[#This Row],[Date]]&lt;&gt;""),TimeSpend[[#This Row],[Employee Name]],"")</f>
        <v/>
      </c>
      <c r="N2259" t="str">
        <f t="shared" si="70"/>
        <v/>
      </c>
      <c r="O2259" t="str">
        <f t="shared" si="71"/>
        <v/>
      </c>
      <c r="P2259" t="str">
        <f>IF(D2259&lt;&gt;"",VLOOKUP(D2259,Projects!B:C,2,0),"")</f>
        <v/>
      </c>
    </row>
    <row r="2260" spans="1:16" x14ac:dyDescent="0.25">
      <c r="A2260" t="str">
        <f>UPPER(IF(AND(TimeSpend[[#This Row],[Personnel number]]&lt;&gt;"",TimeSpend[[#This Row],[Date]]&lt;&gt;""),TimeSpend[[#This Row],[Personnel number]],""))</f>
        <v/>
      </c>
      <c r="B2260" s="85" t="str">
        <f>IF(AND(TimeSpend[[#This Row],[Personnel number]]&lt;&gt;"",TimeSpend[[#This Row],[Date]]&lt;&gt;""),TEXT(TimeSpend[[#This Row],[Date]],"[$-409]yyyyMMdd"),"")</f>
        <v/>
      </c>
      <c r="C2260" s="33" t="str">
        <f>IF(AND(TimeSpend[[#This Row],[Personnel number]]&lt;&gt;"",TimeSpend[[#This Row],[Date]]&lt;&gt;""),SUBSTITUTE(TimeSpend[[#This Row],[Hours]],",","."),"")</f>
        <v/>
      </c>
      <c r="D2260" t="str">
        <f>IF(AND(TimeSpend[[#This Row],[Personnel number]]&lt;&gt;"",TimeSpend[[#This Row],[Date]]&lt;&gt;""),TimeSpend[[#This Row],[Network]],"")</f>
        <v/>
      </c>
      <c r="E2260" t="str">
        <f>IF(AND(TimeSpend[[#This Row],[Personnel number]]&lt;&gt;"",TimeSpend[[#This Row],[Date]]&lt;&gt;""),TimeSpend[[#This Row],[Network Description]],"")</f>
        <v/>
      </c>
      <c r="F2260" t="str">
        <f>IF(AND(TimeSpend[[#This Row],[Personnel number]]&lt;&gt;"",TimeSpend[[#This Row],[Date]]&lt;&gt;""),TimeSpend[[#This Row],[Activity]],"")</f>
        <v/>
      </c>
      <c r="G2260" t="str">
        <f>IF(AND(TimeSpend[[#This Row],[Personnel number]]&lt;&gt;"",TimeSpend[[#This Row],[Date]]&lt;&gt;""),TimeSpend[[#This Row],[Activity description]],"")</f>
        <v/>
      </c>
      <c r="H2260" s="36" t="str">
        <f>IF(AND(TimeSpend[[#This Row],[Personnel number]]&lt;&gt;"",TimeSpend[[#This Row],[Date]]&lt;&gt;""),TimeSpend[[#This Row],[Start Time]],"")</f>
        <v/>
      </c>
      <c r="I2260" s="36" t="str">
        <f>IF(AND(TimeSpend[[#This Row],[Personnel number]]&lt;&gt;"",TimeSpend[[#This Row],[Date]]&lt;&gt;""),TimeSpend[[#This Row],[End Time]],"")</f>
        <v/>
      </c>
      <c r="J2260" t="str">
        <f>IF(AND(TimeSpend[[#This Row],[Personnel number]]&lt;&gt;"",TimeSpend[[#This Row],[Date]]&lt;&gt;""),TimeSpend[[#This Row],[Location]],"")</f>
        <v/>
      </c>
      <c r="K2260" t="str">
        <f>IF(AND(TimeSpend[[#This Row],[Personnel number]]&lt;&gt;"",TimeSpend[[#This Row],[Date]]&lt;&gt;""),TimeSpend[[#This Row],[Task]],"")</f>
        <v/>
      </c>
      <c r="L2260" t="str">
        <f>IF(AND(TimeSpend[[#This Row],[Personnel number]]&lt;&gt;"",TimeSpend[[#This Row],[Date]]&lt;&gt;""),Utilization!$J$2,"")</f>
        <v/>
      </c>
      <c r="M2260" t="str">
        <f>IF(AND(TimeSpend[[#This Row],[Personnel number]]&lt;&gt;"",TimeSpend[[#This Row],[Date]]&lt;&gt;""),TimeSpend[[#This Row],[Employee Name]],"")</f>
        <v/>
      </c>
      <c r="N2260" t="str">
        <f t="shared" si="70"/>
        <v/>
      </c>
      <c r="O2260" t="str">
        <f t="shared" si="71"/>
        <v/>
      </c>
      <c r="P2260" t="str">
        <f>IF(D2260&lt;&gt;"",VLOOKUP(D2260,Projects!B:C,2,0),"")</f>
        <v/>
      </c>
    </row>
    <row r="2261" spans="1:16" x14ac:dyDescent="0.25">
      <c r="A2261" t="str">
        <f>UPPER(IF(AND(TimeSpend[[#This Row],[Personnel number]]&lt;&gt;"",TimeSpend[[#This Row],[Date]]&lt;&gt;""),TimeSpend[[#This Row],[Personnel number]],""))</f>
        <v/>
      </c>
      <c r="B2261" s="85" t="str">
        <f>IF(AND(TimeSpend[[#This Row],[Personnel number]]&lt;&gt;"",TimeSpend[[#This Row],[Date]]&lt;&gt;""),TEXT(TimeSpend[[#This Row],[Date]],"[$-409]yyyyMMdd"),"")</f>
        <v/>
      </c>
      <c r="C2261" s="33" t="str">
        <f>IF(AND(TimeSpend[[#This Row],[Personnel number]]&lt;&gt;"",TimeSpend[[#This Row],[Date]]&lt;&gt;""),SUBSTITUTE(TimeSpend[[#This Row],[Hours]],",","."),"")</f>
        <v/>
      </c>
      <c r="D2261" t="str">
        <f>IF(AND(TimeSpend[[#This Row],[Personnel number]]&lt;&gt;"",TimeSpend[[#This Row],[Date]]&lt;&gt;""),TimeSpend[[#This Row],[Network]],"")</f>
        <v/>
      </c>
      <c r="E2261" t="str">
        <f>IF(AND(TimeSpend[[#This Row],[Personnel number]]&lt;&gt;"",TimeSpend[[#This Row],[Date]]&lt;&gt;""),TimeSpend[[#This Row],[Network Description]],"")</f>
        <v/>
      </c>
      <c r="F2261" t="str">
        <f>IF(AND(TimeSpend[[#This Row],[Personnel number]]&lt;&gt;"",TimeSpend[[#This Row],[Date]]&lt;&gt;""),TimeSpend[[#This Row],[Activity]],"")</f>
        <v/>
      </c>
      <c r="G2261" t="str">
        <f>IF(AND(TimeSpend[[#This Row],[Personnel number]]&lt;&gt;"",TimeSpend[[#This Row],[Date]]&lt;&gt;""),TimeSpend[[#This Row],[Activity description]],"")</f>
        <v/>
      </c>
      <c r="H2261" s="36" t="str">
        <f>IF(AND(TimeSpend[[#This Row],[Personnel number]]&lt;&gt;"",TimeSpend[[#This Row],[Date]]&lt;&gt;""),TimeSpend[[#This Row],[Start Time]],"")</f>
        <v/>
      </c>
      <c r="I2261" s="36" t="str">
        <f>IF(AND(TimeSpend[[#This Row],[Personnel number]]&lt;&gt;"",TimeSpend[[#This Row],[Date]]&lt;&gt;""),TimeSpend[[#This Row],[End Time]],"")</f>
        <v/>
      </c>
      <c r="J2261" t="str">
        <f>IF(AND(TimeSpend[[#This Row],[Personnel number]]&lt;&gt;"",TimeSpend[[#This Row],[Date]]&lt;&gt;""),TimeSpend[[#This Row],[Location]],"")</f>
        <v/>
      </c>
      <c r="K2261" t="str">
        <f>IF(AND(TimeSpend[[#This Row],[Personnel number]]&lt;&gt;"",TimeSpend[[#This Row],[Date]]&lt;&gt;""),TimeSpend[[#This Row],[Task]],"")</f>
        <v/>
      </c>
      <c r="L2261" t="str">
        <f>IF(AND(TimeSpend[[#This Row],[Personnel number]]&lt;&gt;"",TimeSpend[[#This Row],[Date]]&lt;&gt;""),Utilization!$J$2,"")</f>
        <v/>
      </c>
      <c r="M2261" t="str">
        <f>IF(AND(TimeSpend[[#This Row],[Personnel number]]&lt;&gt;"",TimeSpend[[#This Row],[Date]]&lt;&gt;""),TimeSpend[[#This Row],[Employee Name]],"")</f>
        <v/>
      </c>
      <c r="N2261" t="str">
        <f t="shared" si="70"/>
        <v/>
      </c>
      <c r="O2261" t="str">
        <f t="shared" si="71"/>
        <v/>
      </c>
      <c r="P2261" t="str">
        <f>IF(D2261&lt;&gt;"",VLOOKUP(D2261,Projects!B:C,2,0),"")</f>
        <v/>
      </c>
    </row>
    <row r="2262" spans="1:16" x14ac:dyDescent="0.25">
      <c r="A2262" t="str">
        <f>UPPER(IF(AND(TimeSpend[[#This Row],[Personnel number]]&lt;&gt;"",TimeSpend[[#This Row],[Date]]&lt;&gt;""),TimeSpend[[#This Row],[Personnel number]],""))</f>
        <v/>
      </c>
      <c r="B2262" s="85" t="str">
        <f>IF(AND(TimeSpend[[#This Row],[Personnel number]]&lt;&gt;"",TimeSpend[[#This Row],[Date]]&lt;&gt;""),TEXT(TimeSpend[[#This Row],[Date]],"[$-409]yyyyMMdd"),"")</f>
        <v/>
      </c>
      <c r="C2262" s="33" t="str">
        <f>IF(AND(TimeSpend[[#This Row],[Personnel number]]&lt;&gt;"",TimeSpend[[#This Row],[Date]]&lt;&gt;""),SUBSTITUTE(TimeSpend[[#This Row],[Hours]],",","."),"")</f>
        <v/>
      </c>
      <c r="D2262" t="str">
        <f>IF(AND(TimeSpend[[#This Row],[Personnel number]]&lt;&gt;"",TimeSpend[[#This Row],[Date]]&lt;&gt;""),TimeSpend[[#This Row],[Network]],"")</f>
        <v/>
      </c>
      <c r="E2262" t="str">
        <f>IF(AND(TimeSpend[[#This Row],[Personnel number]]&lt;&gt;"",TimeSpend[[#This Row],[Date]]&lt;&gt;""),TimeSpend[[#This Row],[Network Description]],"")</f>
        <v/>
      </c>
      <c r="F2262" t="str">
        <f>IF(AND(TimeSpend[[#This Row],[Personnel number]]&lt;&gt;"",TimeSpend[[#This Row],[Date]]&lt;&gt;""),TimeSpend[[#This Row],[Activity]],"")</f>
        <v/>
      </c>
      <c r="G2262" t="str">
        <f>IF(AND(TimeSpend[[#This Row],[Personnel number]]&lt;&gt;"",TimeSpend[[#This Row],[Date]]&lt;&gt;""),TimeSpend[[#This Row],[Activity description]],"")</f>
        <v/>
      </c>
      <c r="H2262" s="36" t="str">
        <f>IF(AND(TimeSpend[[#This Row],[Personnel number]]&lt;&gt;"",TimeSpend[[#This Row],[Date]]&lt;&gt;""),TimeSpend[[#This Row],[Start Time]],"")</f>
        <v/>
      </c>
      <c r="I2262" s="36" t="str">
        <f>IF(AND(TimeSpend[[#This Row],[Personnel number]]&lt;&gt;"",TimeSpend[[#This Row],[Date]]&lt;&gt;""),TimeSpend[[#This Row],[End Time]],"")</f>
        <v/>
      </c>
      <c r="J2262" t="str">
        <f>IF(AND(TimeSpend[[#This Row],[Personnel number]]&lt;&gt;"",TimeSpend[[#This Row],[Date]]&lt;&gt;""),TimeSpend[[#This Row],[Location]],"")</f>
        <v/>
      </c>
      <c r="K2262" t="str">
        <f>IF(AND(TimeSpend[[#This Row],[Personnel number]]&lt;&gt;"",TimeSpend[[#This Row],[Date]]&lt;&gt;""),TimeSpend[[#This Row],[Task]],"")</f>
        <v/>
      </c>
      <c r="L2262" t="str">
        <f>IF(AND(TimeSpend[[#This Row],[Personnel number]]&lt;&gt;"",TimeSpend[[#This Row],[Date]]&lt;&gt;""),Utilization!$J$2,"")</f>
        <v/>
      </c>
      <c r="M2262" t="str">
        <f>IF(AND(TimeSpend[[#This Row],[Personnel number]]&lt;&gt;"",TimeSpend[[#This Row],[Date]]&lt;&gt;""),TimeSpend[[#This Row],[Employee Name]],"")</f>
        <v/>
      </c>
      <c r="N2262" t="str">
        <f t="shared" si="70"/>
        <v/>
      </c>
      <c r="O2262" t="str">
        <f t="shared" si="71"/>
        <v/>
      </c>
      <c r="P2262" t="str">
        <f>IF(D2262&lt;&gt;"",VLOOKUP(D2262,Projects!B:C,2,0),"")</f>
        <v/>
      </c>
    </row>
    <row r="2263" spans="1:16" x14ac:dyDescent="0.25">
      <c r="A2263" t="str">
        <f>UPPER(IF(AND(TimeSpend[[#This Row],[Personnel number]]&lt;&gt;"",TimeSpend[[#This Row],[Date]]&lt;&gt;""),TimeSpend[[#This Row],[Personnel number]],""))</f>
        <v/>
      </c>
      <c r="B2263" s="85" t="str">
        <f>IF(AND(TimeSpend[[#This Row],[Personnel number]]&lt;&gt;"",TimeSpend[[#This Row],[Date]]&lt;&gt;""),TEXT(TimeSpend[[#This Row],[Date]],"[$-409]yyyyMMdd"),"")</f>
        <v/>
      </c>
      <c r="C2263" s="33" t="str">
        <f>IF(AND(TimeSpend[[#This Row],[Personnel number]]&lt;&gt;"",TimeSpend[[#This Row],[Date]]&lt;&gt;""),SUBSTITUTE(TimeSpend[[#This Row],[Hours]],",","."),"")</f>
        <v/>
      </c>
      <c r="D2263" t="str">
        <f>IF(AND(TimeSpend[[#This Row],[Personnel number]]&lt;&gt;"",TimeSpend[[#This Row],[Date]]&lt;&gt;""),TimeSpend[[#This Row],[Network]],"")</f>
        <v/>
      </c>
      <c r="E2263" t="str">
        <f>IF(AND(TimeSpend[[#This Row],[Personnel number]]&lt;&gt;"",TimeSpend[[#This Row],[Date]]&lt;&gt;""),TimeSpend[[#This Row],[Network Description]],"")</f>
        <v/>
      </c>
      <c r="F2263" t="str">
        <f>IF(AND(TimeSpend[[#This Row],[Personnel number]]&lt;&gt;"",TimeSpend[[#This Row],[Date]]&lt;&gt;""),TimeSpend[[#This Row],[Activity]],"")</f>
        <v/>
      </c>
      <c r="G2263" t="str">
        <f>IF(AND(TimeSpend[[#This Row],[Personnel number]]&lt;&gt;"",TimeSpend[[#This Row],[Date]]&lt;&gt;""),TimeSpend[[#This Row],[Activity description]],"")</f>
        <v/>
      </c>
      <c r="H2263" s="36" t="str">
        <f>IF(AND(TimeSpend[[#This Row],[Personnel number]]&lt;&gt;"",TimeSpend[[#This Row],[Date]]&lt;&gt;""),TimeSpend[[#This Row],[Start Time]],"")</f>
        <v/>
      </c>
      <c r="I2263" s="36" t="str">
        <f>IF(AND(TimeSpend[[#This Row],[Personnel number]]&lt;&gt;"",TimeSpend[[#This Row],[Date]]&lt;&gt;""),TimeSpend[[#This Row],[End Time]],"")</f>
        <v/>
      </c>
      <c r="J2263" t="str">
        <f>IF(AND(TimeSpend[[#This Row],[Personnel number]]&lt;&gt;"",TimeSpend[[#This Row],[Date]]&lt;&gt;""),TimeSpend[[#This Row],[Location]],"")</f>
        <v/>
      </c>
      <c r="K2263" t="str">
        <f>IF(AND(TimeSpend[[#This Row],[Personnel number]]&lt;&gt;"",TimeSpend[[#This Row],[Date]]&lt;&gt;""),TimeSpend[[#This Row],[Task]],"")</f>
        <v/>
      </c>
      <c r="L2263" t="str">
        <f>IF(AND(TimeSpend[[#This Row],[Personnel number]]&lt;&gt;"",TimeSpend[[#This Row],[Date]]&lt;&gt;""),Utilization!$J$2,"")</f>
        <v/>
      </c>
      <c r="M2263" t="str">
        <f>IF(AND(TimeSpend[[#This Row],[Personnel number]]&lt;&gt;"",TimeSpend[[#This Row],[Date]]&lt;&gt;""),TimeSpend[[#This Row],[Employee Name]],"")</f>
        <v/>
      </c>
      <c r="N2263" t="str">
        <f t="shared" si="70"/>
        <v/>
      </c>
      <c r="O2263" t="str">
        <f t="shared" si="71"/>
        <v/>
      </c>
      <c r="P2263" t="str">
        <f>IF(D2263&lt;&gt;"",VLOOKUP(D2263,Projects!B:C,2,0),"")</f>
        <v/>
      </c>
    </row>
    <row r="2264" spans="1:16" x14ac:dyDescent="0.25">
      <c r="A2264" t="str">
        <f>UPPER(IF(AND(TimeSpend[[#This Row],[Personnel number]]&lt;&gt;"",TimeSpend[[#This Row],[Date]]&lt;&gt;""),TimeSpend[[#This Row],[Personnel number]],""))</f>
        <v/>
      </c>
      <c r="B2264" s="85" t="str">
        <f>IF(AND(TimeSpend[[#This Row],[Personnel number]]&lt;&gt;"",TimeSpend[[#This Row],[Date]]&lt;&gt;""),TEXT(TimeSpend[[#This Row],[Date]],"[$-409]yyyyMMdd"),"")</f>
        <v/>
      </c>
      <c r="C2264" s="33" t="str">
        <f>IF(AND(TimeSpend[[#This Row],[Personnel number]]&lt;&gt;"",TimeSpend[[#This Row],[Date]]&lt;&gt;""),SUBSTITUTE(TimeSpend[[#This Row],[Hours]],",","."),"")</f>
        <v/>
      </c>
      <c r="D2264" t="str">
        <f>IF(AND(TimeSpend[[#This Row],[Personnel number]]&lt;&gt;"",TimeSpend[[#This Row],[Date]]&lt;&gt;""),TimeSpend[[#This Row],[Network]],"")</f>
        <v/>
      </c>
      <c r="E2264" t="str">
        <f>IF(AND(TimeSpend[[#This Row],[Personnel number]]&lt;&gt;"",TimeSpend[[#This Row],[Date]]&lt;&gt;""),TimeSpend[[#This Row],[Network Description]],"")</f>
        <v/>
      </c>
      <c r="F2264" t="str">
        <f>IF(AND(TimeSpend[[#This Row],[Personnel number]]&lt;&gt;"",TimeSpend[[#This Row],[Date]]&lt;&gt;""),TimeSpend[[#This Row],[Activity]],"")</f>
        <v/>
      </c>
      <c r="G2264" t="str">
        <f>IF(AND(TimeSpend[[#This Row],[Personnel number]]&lt;&gt;"",TimeSpend[[#This Row],[Date]]&lt;&gt;""),TimeSpend[[#This Row],[Activity description]],"")</f>
        <v/>
      </c>
      <c r="H2264" s="36" t="str">
        <f>IF(AND(TimeSpend[[#This Row],[Personnel number]]&lt;&gt;"",TimeSpend[[#This Row],[Date]]&lt;&gt;""),TimeSpend[[#This Row],[Start Time]],"")</f>
        <v/>
      </c>
      <c r="I2264" s="36" t="str">
        <f>IF(AND(TimeSpend[[#This Row],[Personnel number]]&lt;&gt;"",TimeSpend[[#This Row],[Date]]&lt;&gt;""),TimeSpend[[#This Row],[End Time]],"")</f>
        <v/>
      </c>
      <c r="J2264" t="str">
        <f>IF(AND(TimeSpend[[#This Row],[Personnel number]]&lt;&gt;"",TimeSpend[[#This Row],[Date]]&lt;&gt;""),TimeSpend[[#This Row],[Location]],"")</f>
        <v/>
      </c>
      <c r="K2264" t="str">
        <f>IF(AND(TimeSpend[[#This Row],[Personnel number]]&lt;&gt;"",TimeSpend[[#This Row],[Date]]&lt;&gt;""),TimeSpend[[#This Row],[Task]],"")</f>
        <v/>
      </c>
      <c r="L2264" t="str">
        <f>IF(AND(TimeSpend[[#This Row],[Personnel number]]&lt;&gt;"",TimeSpend[[#This Row],[Date]]&lt;&gt;""),Utilization!$J$2,"")</f>
        <v/>
      </c>
      <c r="M2264" t="str">
        <f>IF(AND(TimeSpend[[#This Row],[Personnel number]]&lt;&gt;"",TimeSpend[[#This Row],[Date]]&lt;&gt;""),TimeSpend[[#This Row],[Employee Name]],"")</f>
        <v/>
      </c>
      <c r="N2264" t="str">
        <f t="shared" si="70"/>
        <v/>
      </c>
      <c r="O2264" t="str">
        <f t="shared" si="71"/>
        <v/>
      </c>
      <c r="P2264" t="str">
        <f>IF(D2264&lt;&gt;"",VLOOKUP(D2264,Projects!B:C,2,0),"")</f>
        <v/>
      </c>
    </row>
    <row r="2265" spans="1:16" x14ac:dyDescent="0.25">
      <c r="A2265" t="str">
        <f>UPPER(IF(AND(TimeSpend[[#This Row],[Personnel number]]&lt;&gt;"",TimeSpend[[#This Row],[Date]]&lt;&gt;""),TimeSpend[[#This Row],[Personnel number]],""))</f>
        <v/>
      </c>
      <c r="B2265" s="85" t="str">
        <f>IF(AND(TimeSpend[[#This Row],[Personnel number]]&lt;&gt;"",TimeSpend[[#This Row],[Date]]&lt;&gt;""),TEXT(TimeSpend[[#This Row],[Date]],"[$-409]yyyyMMdd"),"")</f>
        <v/>
      </c>
      <c r="C2265" s="33" t="str">
        <f>IF(AND(TimeSpend[[#This Row],[Personnel number]]&lt;&gt;"",TimeSpend[[#This Row],[Date]]&lt;&gt;""),SUBSTITUTE(TimeSpend[[#This Row],[Hours]],",","."),"")</f>
        <v/>
      </c>
      <c r="D2265" t="str">
        <f>IF(AND(TimeSpend[[#This Row],[Personnel number]]&lt;&gt;"",TimeSpend[[#This Row],[Date]]&lt;&gt;""),TimeSpend[[#This Row],[Network]],"")</f>
        <v/>
      </c>
      <c r="E2265" t="str">
        <f>IF(AND(TimeSpend[[#This Row],[Personnel number]]&lt;&gt;"",TimeSpend[[#This Row],[Date]]&lt;&gt;""),TimeSpend[[#This Row],[Network Description]],"")</f>
        <v/>
      </c>
      <c r="F2265" t="str">
        <f>IF(AND(TimeSpend[[#This Row],[Personnel number]]&lt;&gt;"",TimeSpend[[#This Row],[Date]]&lt;&gt;""),TimeSpend[[#This Row],[Activity]],"")</f>
        <v/>
      </c>
      <c r="G2265" t="str">
        <f>IF(AND(TimeSpend[[#This Row],[Personnel number]]&lt;&gt;"",TimeSpend[[#This Row],[Date]]&lt;&gt;""),TimeSpend[[#This Row],[Activity description]],"")</f>
        <v/>
      </c>
      <c r="H2265" s="36" t="str">
        <f>IF(AND(TimeSpend[[#This Row],[Personnel number]]&lt;&gt;"",TimeSpend[[#This Row],[Date]]&lt;&gt;""),TimeSpend[[#This Row],[Start Time]],"")</f>
        <v/>
      </c>
      <c r="I2265" s="36" t="str">
        <f>IF(AND(TimeSpend[[#This Row],[Personnel number]]&lt;&gt;"",TimeSpend[[#This Row],[Date]]&lt;&gt;""),TimeSpend[[#This Row],[End Time]],"")</f>
        <v/>
      </c>
      <c r="J2265" t="str">
        <f>IF(AND(TimeSpend[[#This Row],[Personnel number]]&lt;&gt;"",TimeSpend[[#This Row],[Date]]&lt;&gt;""),TimeSpend[[#This Row],[Location]],"")</f>
        <v/>
      </c>
      <c r="K2265" t="str">
        <f>IF(AND(TimeSpend[[#This Row],[Personnel number]]&lt;&gt;"",TimeSpend[[#This Row],[Date]]&lt;&gt;""),TimeSpend[[#This Row],[Task]],"")</f>
        <v/>
      </c>
      <c r="L2265" t="str">
        <f>IF(AND(TimeSpend[[#This Row],[Personnel number]]&lt;&gt;"",TimeSpend[[#This Row],[Date]]&lt;&gt;""),Utilization!$J$2,"")</f>
        <v/>
      </c>
      <c r="M2265" t="str">
        <f>IF(AND(TimeSpend[[#This Row],[Personnel number]]&lt;&gt;"",TimeSpend[[#This Row],[Date]]&lt;&gt;""),TimeSpend[[#This Row],[Employee Name]],"")</f>
        <v/>
      </c>
      <c r="N2265" t="str">
        <f t="shared" si="70"/>
        <v/>
      </c>
      <c r="O2265" t="str">
        <f t="shared" si="71"/>
        <v/>
      </c>
      <c r="P2265" t="str">
        <f>IF(D2265&lt;&gt;"",VLOOKUP(D2265,Projects!B:C,2,0),"")</f>
        <v/>
      </c>
    </row>
    <row r="2266" spans="1:16" x14ac:dyDescent="0.25">
      <c r="A2266" t="str">
        <f>UPPER(IF(AND(TimeSpend[[#This Row],[Personnel number]]&lt;&gt;"",TimeSpend[[#This Row],[Date]]&lt;&gt;""),TimeSpend[[#This Row],[Personnel number]],""))</f>
        <v/>
      </c>
      <c r="B2266" s="85" t="str">
        <f>IF(AND(TimeSpend[[#This Row],[Personnel number]]&lt;&gt;"",TimeSpend[[#This Row],[Date]]&lt;&gt;""),TEXT(TimeSpend[[#This Row],[Date]],"[$-409]yyyyMMdd"),"")</f>
        <v/>
      </c>
      <c r="C2266" s="33" t="str">
        <f>IF(AND(TimeSpend[[#This Row],[Personnel number]]&lt;&gt;"",TimeSpend[[#This Row],[Date]]&lt;&gt;""),SUBSTITUTE(TimeSpend[[#This Row],[Hours]],",","."),"")</f>
        <v/>
      </c>
      <c r="D2266" t="str">
        <f>IF(AND(TimeSpend[[#This Row],[Personnel number]]&lt;&gt;"",TimeSpend[[#This Row],[Date]]&lt;&gt;""),TimeSpend[[#This Row],[Network]],"")</f>
        <v/>
      </c>
      <c r="E2266" t="str">
        <f>IF(AND(TimeSpend[[#This Row],[Personnel number]]&lt;&gt;"",TimeSpend[[#This Row],[Date]]&lt;&gt;""),TimeSpend[[#This Row],[Network Description]],"")</f>
        <v/>
      </c>
      <c r="F2266" t="str">
        <f>IF(AND(TimeSpend[[#This Row],[Personnel number]]&lt;&gt;"",TimeSpend[[#This Row],[Date]]&lt;&gt;""),TimeSpend[[#This Row],[Activity]],"")</f>
        <v/>
      </c>
      <c r="G2266" t="str">
        <f>IF(AND(TimeSpend[[#This Row],[Personnel number]]&lt;&gt;"",TimeSpend[[#This Row],[Date]]&lt;&gt;""),TimeSpend[[#This Row],[Activity description]],"")</f>
        <v/>
      </c>
      <c r="H2266" s="36" t="str">
        <f>IF(AND(TimeSpend[[#This Row],[Personnel number]]&lt;&gt;"",TimeSpend[[#This Row],[Date]]&lt;&gt;""),TimeSpend[[#This Row],[Start Time]],"")</f>
        <v/>
      </c>
      <c r="I2266" s="36" t="str">
        <f>IF(AND(TimeSpend[[#This Row],[Personnel number]]&lt;&gt;"",TimeSpend[[#This Row],[Date]]&lt;&gt;""),TimeSpend[[#This Row],[End Time]],"")</f>
        <v/>
      </c>
      <c r="J2266" t="str">
        <f>IF(AND(TimeSpend[[#This Row],[Personnel number]]&lt;&gt;"",TimeSpend[[#This Row],[Date]]&lt;&gt;""),TimeSpend[[#This Row],[Location]],"")</f>
        <v/>
      </c>
      <c r="K2266" t="str">
        <f>IF(AND(TimeSpend[[#This Row],[Personnel number]]&lt;&gt;"",TimeSpend[[#This Row],[Date]]&lt;&gt;""),TimeSpend[[#This Row],[Task]],"")</f>
        <v/>
      </c>
      <c r="L2266" t="str">
        <f>IF(AND(TimeSpend[[#This Row],[Personnel number]]&lt;&gt;"",TimeSpend[[#This Row],[Date]]&lt;&gt;""),Utilization!$J$2,"")</f>
        <v/>
      </c>
      <c r="M2266" t="str">
        <f>IF(AND(TimeSpend[[#This Row],[Personnel number]]&lt;&gt;"",TimeSpend[[#This Row],[Date]]&lt;&gt;""),TimeSpend[[#This Row],[Employee Name]],"")</f>
        <v/>
      </c>
      <c r="N2266" t="str">
        <f t="shared" si="70"/>
        <v/>
      </c>
      <c r="O2266" t="str">
        <f t="shared" si="71"/>
        <v/>
      </c>
      <c r="P2266" t="str">
        <f>IF(D2266&lt;&gt;"",VLOOKUP(D2266,Projects!B:C,2,0),"")</f>
        <v/>
      </c>
    </row>
    <row r="2267" spans="1:16" x14ac:dyDescent="0.25">
      <c r="A2267" t="str">
        <f>UPPER(IF(AND(TimeSpend[[#This Row],[Personnel number]]&lt;&gt;"",TimeSpend[[#This Row],[Date]]&lt;&gt;""),TimeSpend[[#This Row],[Personnel number]],""))</f>
        <v/>
      </c>
      <c r="B2267" s="85" t="str">
        <f>IF(AND(TimeSpend[[#This Row],[Personnel number]]&lt;&gt;"",TimeSpend[[#This Row],[Date]]&lt;&gt;""),TEXT(TimeSpend[[#This Row],[Date]],"[$-409]yyyyMMdd"),"")</f>
        <v/>
      </c>
      <c r="C2267" s="33" t="str">
        <f>IF(AND(TimeSpend[[#This Row],[Personnel number]]&lt;&gt;"",TimeSpend[[#This Row],[Date]]&lt;&gt;""),SUBSTITUTE(TimeSpend[[#This Row],[Hours]],",","."),"")</f>
        <v/>
      </c>
      <c r="D2267" t="str">
        <f>IF(AND(TimeSpend[[#This Row],[Personnel number]]&lt;&gt;"",TimeSpend[[#This Row],[Date]]&lt;&gt;""),TimeSpend[[#This Row],[Network]],"")</f>
        <v/>
      </c>
      <c r="E2267" t="str">
        <f>IF(AND(TimeSpend[[#This Row],[Personnel number]]&lt;&gt;"",TimeSpend[[#This Row],[Date]]&lt;&gt;""),TimeSpend[[#This Row],[Network Description]],"")</f>
        <v/>
      </c>
      <c r="F2267" t="str">
        <f>IF(AND(TimeSpend[[#This Row],[Personnel number]]&lt;&gt;"",TimeSpend[[#This Row],[Date]]&lt;&gt;""),TimeSpend[[#This Row],[Activity]],"")</f>
        <v/>
      </c>
      <c r="G2267" t="str">
        <f>IF(AND(TimeSpend[[#This Row],[Personnel number]]&lt;&gt;"",TimeSpend[[#This Row],[Date]]&lt;&gt;""),TimeSpend[[#This Row],[Activity description]],"")</f>
        <v/>
      </c>
      <c r="H2267" s="36" t="str">
        <f>IF(AND(TimeSpend[[#This Row],[Personnel number]]&lt;&gt;"",TimeSpend[[#This Row],[Date]]&lt;&gt;""),TimeSpend[[#This Row],[Start Time]],"")</f>
        <v/>
      </c>
      <c r="I2267" s="36" t="str">
        <f>IF(AND(TimeSpend[[#This Row],[Personnel number]]&lt;&gt;"",TimeSpend[[#This Row],[Date]]&lt;&gt;""),TimeSpend[[#This Row],[End Time]],"")</f>
        <v/>
      </c>
      <c r="J2267" t="str">
        <f>IF(AND(TimeSpend[[#This Row],[Personnel number]]&lt;&gt;"",TimeSpend[[#This Row],[Date]]&lt;&gt;""),TimeSpend[[#This Row],[Location]],"")</f>
        <v/>
      </c>
      <c r="K2267" t="str">
        <f>IF(AND(TimeSpend[[#This Row],[Personnel number]]&lt;&gt;"",TimeSpend[[#This Row],[Date]]&lt;&gt;""),TimeSpend[[#This Row],[Task]],"")</f>
        <v/>
      </c>
      <c r="L2267" t="str">
        <f>IF(AND(TimeSpend[[#This Row],[Personnel number]]&lt;&gt;"",TimeSpend[[#This Row],[Date]]&lt;&gt;""),Utilization!$J$2,"")</f>
        <v/>
      </c>
      <c r="M2267" t="str">
        <f>IF(AND(TimeSpend[[#This Row],[Personnel number]]&lt;&gt;"",TimeSpend[[#This Row],[Date]]&lt;&gt;""),TimeSpend[[#This Row],[Employee Name]],"")</f>
        <v/>
      </c>
      <c r="N2267" t="str">
        <f t="shared" si="70"/>
        <v/>
      </c>
      <c r="O2267" t="str">
        <f t="shared" si="71"/>
        <v/>
      </c>
      <c r="P2267" t="str">
        <f>IF(D2267&lt;&gt;"",VLOOKUP(D2267,Projects!B:C,2,0),"")</f>
        <v/>
      </c>
    </row>
    <row r="2268" spans="1:16" x14ac:dyDescent="0.25">
      <c r="A2268" t="str">
        <f>UPPER(IF(AND(TimeSpend[[#This Row],[Personnel number]]&lt;&gt;"",TimeSpend[[#This Row],[Date]]&lt;&gt;""),TimeSpend[[#This Row],[Personnel number]],""))</f>
        <v/>
      </c>
      <c r="B2268" s="85" t="str">
        <f>IF(AND(TimeSpend[[#This Row],[Personnel number]]&lt;&gt;"",TimeSpend[[#This Row],[Date]]&lt;&gt;""),TEXT(TimeSpend[[#This Row],[Date]],"[$-409]yyyyMMdd"),"")</f>
        <v/>
      </c>
      <c r="C2268" s="33" t="str">
        <f>IF(AND(TimeSpend[[#This Row],[Personnel number]]&lt;&gt;"",TimeSpend[[#This Row],[Date]]&lt;&gt;""),SUBSTITUTE(TimeSpend[[#This Row],[Hours]],",","."),"")</f>
        <v/>
      </c>
      <c r="D2268" t="str">
        <f>IF(AND(TimeSpend[[#This Row],[Personnel number]]&lt;&gt;"",TimeSpend[[#This Row],[Date]]&lt;&gt;""),TimeSpend[[#This Row],[Network]],"")</f>
        <v/>
      </c>
      <c r="E2268" t="str">
        <f>IF(AND(TimeSpend[[#This Row],[Personnel number]]&lt;&gt;"",TimeSpend[[#This Row],[Date]]&lt;&gt;""),TimeSpend[[#This Row],[Network Description]],"")</f>
        <v/>
      </c>
      <c r="F2268" t="str">
        <f>IF(AND(TimeSpend[[#This Row],[Personnel number]]&lt;&gt;"",TimeSpend[[#This Row],[Date]]&lt;&gt;""),TimeSpend[[#This Row],[Activity]],"")</f>
        <v/>
      </c>
      <c r="G2268" t="str">
        <f>IF(AND(TimeSpend[[#This Row],[Personnel number]]&lt;&gt;"",TimeSpend[[#This Row],[Date]]&lt;&gt;""),TimeSpend[[#This Row],[Activity description]],"")</f>
        <v/>
      </c>
      <c r="H2268" s="36" t="str">
        <f>IF(AND(TimeSpend[[#This Row],[Personnel number]]&lt;&gt;"",TimeSpend[[#This Row],[Date]]&lt;&gt;""),TimeSpend[[#This Row],[Start Time]],"")</f>
        <v/>
      </c>
      <c r="I2268" s="36" t="str">
        <f>IF(AND(TimeSpend[[#This Row],[Personnel number]]&lt;&gt;"",TimeSpend[[#This Row],[Date]]&lt;&gt;""),TimeSpend[[#This Row],[End Time]],"")</f>
        <v/>
      </c>
      <c r="J2268" t="str">
        <f>IF(AND(TimeSpend[[#This Row],[Personnel number]]&lt;&gt;"",TimeSpend[[#This Row],[Date]]&lt;&gt;""),TimeSpend[[#This Row],[Location]],"")</f>
        <v/>
      </c>
      <c r="K2268" t="str">
        <f>IF(AND(TimeSpend[[#This Row],[Personnel number]]&lt;&gt;"",TimeSpend[[#This Row],[Date]]&lt;&gt;""),TimeSpend[[#This Row],[Task]],"")</f>
        <v/>
      </c>
      <c r="L2268" t="str">
        <f>IF(AND(TimeSpend[[#This Row],[Personnel number]]&lt;&gt;"",TimeSpend[[#This Row],[Date]]&lt;&gt;""),Utilization!$J$2,"")</f>
        <v/>
      </c>
      <c r="M2268" t="str">
        <f>IF(AND(TimeSpend[[#This Row],[Personnel number]]&lt;&gt;"",TimeSpend[[#This Row],[Date]]&lt;&gt;""),TimeSpend[[#This Row],[Employee Name]],"")</f>
        <v/>
      </c>
      <c r="N2268" t="str">
        <f t="shared" si="70"/>
        <v/>
      </c>
      <c r="O2268" t="str">
        <f t="shared" si="71"/>
        <v/>
      </c>
      <c r="P2268" t="str">
        <f>IF(D2268&lt;&gt;"",VLOOKUP(D2268,Projects!B:C,2,0),"")</f>
        <v/>
      </c>
    </row>
    <row r="2269" spans="1:16" x14ac:dyDescent="0.25">
      <c r="A2269" t="str">
        <f>UPPER(IF(AND(TimeSpend[[#This Row],[Personnel number]]&lt;&gt;"",TimeSpend[[#This Row],[Date]]&lt;&gt;""),TimeSpend[[#This Row],[Personnel number]],""))</f>
        <v/>
      </c>
      <c r="B2269" s="85" t="str">
        <f>IF(AND(TimeSpend[[#This Row],[Personnel number]]&lt;&gt;"",TimeSpend[[#This Row],[Date]]&lt;&gt;""),TEXT(TimeSpend[[#This Row],[Date]],"[$-409]yyyyMMdd"),"")</f>
        <v/>
      </c>
      <c r="C2269" s="33" t="str">
        <f>IF(AND(TimeSpend[[#This Row],[Personnel number]]&lt;&gt;"",TimeSpend[[#This Row],[Date]]&lt;&gt;""),SUBSTITUTE(TimeSpend[[#This Row],[Hours]],",","."),"")</f>
        <v/>
      </c>
      <c r="D2269" t="str">
        <f>IF(AND(TimeSpend[[#This Row],[Personnel number]]&lt;&gt;"",TimeSpend[[#This Row],[Date]]&lt;&gt;""),TimeSpend[[#This Row],[Network]],"")</f>
        <v/>
      </c>
      <c r="E2269" t="str">
        <f>IF(AND(TimeSpend[[#This Row],[Personnel number]]&lt;&gt;"",TimeSpend[[#This Row],[Date]]&lt;&gt;""),TimeSpend[[#This Row],[Network Description]],"")</f>
        <v/>
      </c>
      <c r="F2269" t="str">
        <f>IF(AND(TimeSpend[[#This Row],[Personnel number]]&lt;&gt;"",TimeSpend[[#This Row],[Date]]&lt;&gt;""),TimeSpend[[#This Row],[Activity]],"")</f>
        <v/>
      </c>
      <c r="G2269" t="str">
        <f>IF(AND(TimeSpend[[#This Row],[Personnel number]]&lt;&gt;"",TimeSpend[[#This Row],[Date]]&lt;&gt;""),TimeSpend[[#This Row],[Activity description]],"")</f>
        <v/>
      </c>
      <c r="H2269" s="36" t="str">
        <f>IF(AND(TimeSpend[[#This Row],[Personnel number]]&lt;&gt;"",TimeSpend[[#This Row],[Date]]&lt;&gt;""),TimeSpend[[#This Row],[Start Time]],"")</f>
        <v/>
      </c>
      <c r="I2269" s="36" t="str">
        <f>IF(AND(TimeSpend[[#This Row],[Personnel number]]&lt;&gt;"",TimeSpend[[#This Row],[Date]]&lt;&gt;""),TimeSpend[[#This Row],[End Time]],"")</f>
        <v/>
      </c>
      <c r="J2269" t="str">
        <f>IF(AND(TimeSpend[[#This Row],[Personnel number]]&lt;&gt;"",TimeSpend[[#This Row],[Date]]&lt;&gt;""),TimeSpend[[#This Row],[Location]],"")</f>
        <v/>
      </c>
      <c r="K2269" t="str">
        <f>IF(AND(TimeSpend[[#This Row],[Personnel number]]&lt;&gt;"",TimeSpend[[#This Row],[Date]]&lt;&gt;""),TimeSpend[[#This Row],[Task]],"")</f>
        <v/>
      </c>
      <c r="L2269" t="str">
        <f>IF(AND(TimeSpend[[#This Row],[Personnel number]]&lt;&gt;"",TimeSpend[[#This Row],[Date]]&lt;&gt;""),Utilization!$J$2,"")</f>
        <v/>
      </c>
      <c r="M2269" t="str">
        <f>IF(AND(TimeSpend[[#This Row],[Personnel number]]&lt;&gt;"",TimeSpend[[#This Row],[Date]]&lt;&gt;""),TimeSpend[[#This Row],[Employee Name]],"")</f>
        <v/>
      </c>
      <c r="N2269" t="str">
        <f t="shared" si="70"/>
        <v/>
      </c>
      <c r="O2269" t="str">
        <f t="shared" si="71"/>
        <v/>
      </c>
      <c r="P2269" t="str">
        <f>IF(D2269&lt;&gt;"",VLOOKUP(D2269,Projects!B:C,2,0),"")</f>
        <v/>
      </c>
    </row>
    <row r="2270" spans="1:16" x14ac:dyDescent="0.25">
      <c r="A2270" t="str">
        <f>UPPER(IF(AND(TimeSpend[[#This Row],[Personnel number]]&lt;&gt;"",TimeSpend[[#This Row],[Date]]&lt;&gt;""),TimeSpend[[#This Row],[Personnel number]],""))</f>
        <v/>
      </c>
      <c r="B2270" s="85" t="str">
        <f>IF(AND(TimeSpend[[#This Row],[Personnel number]]&lt;&gt;"",TimeSpend[[#This Row],[Date]]&lt;&gt;""),TEXT(TimeSpend[[#This Row],[Date]],"[$-409]yyyyMMdd"),"")</f>
        <v/>
      </c>
      <c r="C2270" s="33" t="str">
        <f>IF(AND(TimeSpend[[#This Row],[Personnel number]]&lt;&gt;"",TimeSpend[[#This Row],[Date]]&lt;&gt;""),SUBSTITUTE(TimeSpend[[#This Row],[Hours]],",","."),"")</f>
        <v/>
      </c>
      <c r="D2270" t="str">
        <f>IF(AND(TimeSpend[[#This Row],[Personnel number]]&lt;&gt;"",TimeSpend[[#This Row],[Date]]&lt;&gt;""),TimeSpend[[#This Row],[Network]],"")</f>
        <v/>
      </c>
      <c r="E2270" t="str">
        <f>IF(AND(TimeSpend[[#This Row],[Personnel number]]&lt;&gt;"",TimeSpend[[#This Row],[Date]]&lt;&gt;""),TimeSpend[[#This Row],[Network Description]],"")</f>
        <v/>
      </c>
      <c r="F2270" t="str">
        <f>IF(AND(TimeSpend[[#This Row],[Personnel number]]&lt;&gt;"",TimeSpend[[#This Row],[Date]]&lt;&gt;""),TimeSpend[[#This Row],[Activity]],"")</f>
        <v/>
      </c>
      <c r="G2270" t="str">
        <f>IF(AND(TimeSpend[[#This Row],[Personnel number]]&lt;&gt;"",TimeSpend[[#This Row],[Date]]&lt;&gt;""),TimeSpend[[#This Row],[Activity description]],"")</f>
        <v/>
      </c>
      <c r="H2270" s="36" t="str">
        <f>IF(AND(TimeSpend[[#This Row],[Personnel number]]&lt;&gt;"",TimeSpend[[#This Row],[Date]]&lt;&gt;""),TimeSpend[[#This Row],[Start Time]],"")</f>
        <v/>
      </c>
      <c r="I2270" s="36" t="str">
        <f>IF(AND(TimeSpend[[#This Row],[Personnel number]]&lt;&gt;"",TimeSpend[[#This Row],[Date]]&lt;&gt;""),TimeSpend[[#This Row],[End Time]],"")</f>
        <v/>
      </c>
      <c r="J2270" t="str">
        <f>IF(AND(TimeSpend[[#This Row],[Personnel number]]&lt;&gt;"",TimeSpend[[#This Row],[Date]]&lt;&gt;""),TimeSpend[[#This Row],[Location]],"")</f>
        <v/>
      </c>
      <c r="K2270" t="str">
        <f>IF(AND(TimeSpend[[#This Row],[Personnel number]]&lt;&gt;"",TimeSpend[[#This Row],[Date]]&lt;&gt;""),TimeSpend[[#This Row],[Task]],"")</f>
        <v/>
      </c>
      <c r="L2270" t="str">
        <f>IF(AND(TimeSpend[[#This Row],[Personnel number]]&lt;&gt;"",TimeSpend[[#This Row],[Date]]&lt;&gt;""),Utilization!$J$2,"")</f>
        <v/>
      </c>
      <c r="M2270" t="str">
        <f>IF(AND(TimeSpend[[#This Row],[Personnel number]]&lt;&gt;"",TimeSpend[[#This Row],[Date]]&lt;&gt;""),TimeSpend[[#This Row],[Employee Name]],"")</f>
        <v/>
      </c>
      <c r="N2270" t="str">
        <f t="shared" si="70"/>
        <v/>
      </c>
      <c r="O2270" t="str">
        <f t="shared" si="71"/>
        <v/>
      </c>
      <c r="P2270" t="str">
        <f>IF(D2270&lt;&gt;"",VLOOKUP(D2270,Projects!B:C,2,0),"")</f>
        <v/>
      </c>
    </row>
    <row r="2271" spans="1:16" x14ac:dyDescent="0.25">
      <c r="A2271" t="str">
        <f>UPPER(IF(AND(TimeSpend[[#This Row],[Personnel number]]&lt;&gt;"",TimeSpend[[#This Row],[Date]]&lt;&gt;""),TimeSpend[[#This Row],[Personnel number]],""))</f>
        <v/>
      </c>
      <c r="B2271" s="85" t="str">
        <f>IF(AND(TimeSpend[[#This Row],[Personnel number]]&lt;&gt;"",TimeSpend[[#This Row],[Date]]&lt;&gt;""),TEXT(TimeSpend[[#This Row],[Date]],"[$-409]yyyyMMdd"),"")</f>
        <v/>
      </c>
      <c r="C2271" s="33" t="str">
        <f>IF(AND(TimeSpend[[#This Row],[Personnel number]]&lt;&gt;"",TimeSpend[[#This Row],[Date]]&lt;&gt;""),SUBSTITUTE(TimeSpend[[#This Row],[Hours]],",","."),"")</f>
        <v/>
      </c>
      <c r="D2271" t="str">
        <f>IF(AND(TimeSpend[[#This Row],[Personnel number]]&lt;&gt;"",TimeSpend[[#This Row],[Date]]&lt;&gt;""),TimeSpend[[#This Row],[Network]],"")</f>
        <v/>
      </c>
      <c r="E2271" t="str">
        <f>IF(AND(TimeSpend[[#This Row],[Personnel number]]&lt;&gt;"",TimeSpend[[#This Row],[Date]]&lt;&gt;""),TimeSpend[[#This Row],[Network Description]],"")</f>
        <v/>
      </c>
      <c r="F2271" t="str">
        <f>IF(AND(TimeSpend[[#This Row],[Personnel number]]&lt;&gt;"",TimeSpend[[#This Row],[Date]]&lt;&gt;""),TimeSpend[[#This Row],[Activity]],"")</f>
        <v/>
      </c>
      <c r="G2271" t="str">
        <f>IF(AND(TimeSpend[[#This Row],[Personnel number]]&lt;&gt;"",TimeSpend[[#This Row],[Date]]&lt;&gt;""),TimeSpend[[#This Row],[Activity description]],"")</f>
        <v/>
      </c>
      <c r="H2271" s="36" t="str">
        <f>IF(AND(TimeSpend[[#This Row],[Personnel number]]&lt;&gt;"",TimeSpend[[#This Row],[Date]]&lt;&gt;""),TimeSpend[[#This Row],[Start Time]],"")</f>
        <v/>
      </c>
      <c r="I2271" s="36" t="str">
        <f>IF(AND(TimeSpend[[#This Row],[Personnel number]]&lt;&gt;"",TimeSpend[[#This Row],[Date]]&lt;&gt;""),TimeSpend[[#This Row],[End Time]],"")</f>
        <v/>
      </c>
      <c r="J2271" t="str">
        <f>IF(AND(TimeSpend[[#This Row],[Personnel number]]&lt;&gt;"",TimeSpend[[#This Row],[Date]]&lt;&gt;""),TimeSpend[[#This Row],[Location]],"")</f>
        <v/>
      </c>
      <c r="K2271" t="str">
        <f>IF(AND(TimeSpend[[#This Row],[Personnel number]]&lt;&gt;"",TimeSpend[[#This Row],[Date]]&lt;&gt;""),TimeSpend[[#This Row],[Task]],"")</f>
        <v/>
      </c>
      <c r="L2271" t="str">
        <f>IF(AND(TimeSpend[[#This Row],[Personnel number]]&lt;&gt;"",TimeSpend[[#This Row],[Date]]&lt;&gt;""),Utilization!$J$2,"")</f>
        <v/>
      </c>
      <c r="M2271" t="str">
        <f>IF(AND(TimeSpend[[#This Row],[Personnel number]]&lt;&gt;"",TimeSpend[[#This Row],[Date]]&lt;&gt;""),TimeSpend[[#This Row],[Employee Name]],"")</f>
        <v/>
      </c>
      <c r="N2271" t="str">
        <f t="shared" si="70"/>
        <v/>
      </c>
      <c r="O2271" t="str">
        <f t="shared" si="71"/>
        <v/>
      </c>
      <c r="P2271" t="str">
        <f>IF(D2271&lt;&gt;"",VLOOKUP(D2271,Projects!B:C,2,0),"")</f>
        <v/>
      </c>
    </row>
    <row r="2272" spans="1:16" x14ac:dyDescent="0.25">
      <c r="A2272" t="str">
        <f>UPPER(IF(AND(TimeSpend[[#This Row],[Personnel number]]&lt;&gt;"",TimeSpend[[#This Row],[Date]]&lt;&gt;""),TimeSpend[[#This Row],[Personnel number]],""))</f>
        <v/>
      </c>
      <c r="B2272" s="85" t="str">
        <f>IF(AND(TimeSpend[[#This Row],[Personnel number]]&lt;&gt;"",TimeSpend[[#This Row],[Date]]&lt;&gt;""),TEXT(TimeSpend[[#This Row],[Date]],"[$-409]yyyyMMdd"),"")</f>
        <v/>
      </c>
      <c r="C2272" s="33" t="str">
        <f>IF(AND(TimeSpend[[#This Row],[Personnel number]]&lt;&gt;"",TimeSpend[[#This Row],[Date]]&lt;&gt;""),SUBSTITUTE(TimeSpend[[#This Row],[Hours]],",","."),"")</f>
        <v/>
      </c>
      <c r="D2272" t="str">
        <f>IF(AND(TimeSpend[[#This Row],[Personnel number]]&lt;&gt;"",TimeSpend[[#This Row],[Date]]&lt;&gt;""),TimeSpend[[#This Row],[Network]],"")</f>
        <v/>
      </c>
      <c r="E2272" t="str">
        <f>IF(AND(TimeSpend[[#This Row],[Personnel number]]&lt;&gt;"",TimeSpend[[#This Row],[Date]]&lt;&gt;""),TimeSpend[[#This Row],[Network Description]],"")</f>
        <v/>
      </c>
      <c r="F2272" t="str">
        <f>IF(AND(TimeSpend[[#This Row],[Personnel number]]&lt;&gt;"",TimeSpend[[#This Row],[Date]]&lt;&gt;""),TimeSpend[[#This Row],[Activity]],"")</f>
        <v/>
      </c>
      <c r="G2272" t="str">
        <f>IF(AND(TimeSpend[[#This Row],[Personnel number]]&lt;&gt;"",TimeSpend[[#This Row],[Date]]&lt;&gt;""),TimeSpend[[#This Row],[Activity description]],"")</f>
        <v/>
      </c>
      <c r="H2272" s="36" t="str">
        <f>IF(AND(TimeSpend[[#This Row],[Personnel number]]&lt;&gt;"",TimeSpend[[#This Row],[Date]]&lt;&gt;""),TimeSpend[[#This Row],[Start Time]],"")</f>
        <v/>
      </c>
      <c r="I2272" s="36" t="str">
        <f>IF(AND(TimeSpend[[#This Row],[Personnel number]]&lt;&gt;"",TimeSpend[[#This Row],[Date]]&lt;&gt;""),TimeSpend[[#This Row],[End Time]],"")</f>
        <v/>
      </c>
      <c r="J2272" t="str">
        <f>IF(AND(TimeSpend[[#This Row],[Personnel number]]&lt;&gt;"",TimeSpend[[#This Row],[Date]]&lt;&gt;""),TimeSpend[[#This Row],[Location]],"")</f>
        <v/>
      </c>
      <c r="K2272" t="str">
        <f>IF(AND(TimeSpend[[#This Row],[Personnel number]]&lt;&gt;"",TimeSpend[[#This Row],[Date]]&lt;&gt;""),TimeSpend[[#This Row],[Task]],"")</f>
        <v/>
      </c>
      <c r="L2272" t="str">
        <f>IF(AND(TimeSpend[[#This Row],[Personnel number]]&lt;&gt;"",TimeSpend[[#This Row],[Date]]&lt;&gt;""),Utilization!$J$2,"")</f>
        <v/>
      </c>
      <c r="M2272" t="str">
        <f>IF(AND(TimeSpend[[#This Row],[Personnel number]]&lt;&gt;"",TimeSpend[[#This Row],[Date]]&lt;&gt;""),TimeSpend[[#This Row],[Employee Name]],"")</f>
        <v/>
      </c>
      <c r="N2272" t="str">
        <f t="shared" si="70"/>
        <v/>
      </c>
      <c r="O2272" t="str">
        <f t="shared" si="71"/>
        <v/>
      </c>
      <c r="P2272" t="str">
        <f>IF(D2272&lt;&gt;"",VLOOKUP(D2272,Projects!B:C,2,0),"")</f>
        <v/>
      </c>
    </row>
    <row r="2273" spans="1:16" x14ac:dyDescent="0.25">
      <c r="A2273" t="str">
        <f>UPPER(IF(AND(TimeSpend[[#This Row],[Personnel number]]&lt;&gt;"",TimeSpend[[#This Row],[Date]]&lt;&gt;""),TimeSpend[[#This Row],[Personnel number]],""))</f>
        <v/>
      </c>
      <c r="B2273" s="85" t="str">
        <f>IF(AND(TimeSpend[[#This Row],[Personnel number]]&lt;&gt;"",TimeSpend[[#This Row],[Date]]&lt;&gt;""),TEXT(TimeSpend[[#This Row],[Date]],"[$-409]yyyyMMdd"),"")</f>
        <v/>
      </c>
      <c r="C2273" s="33" t="str">
        <f>IF(AND(TimeSpend[[#This Row],[Personnel number]]&lt;&gt;"",TimeSpend[[#This Row],[Date]]&lt;&gt;""),SUBSTITUTE(TimeSpend[[#This Row],[Hours]],",","."),"")</f>
        <v/>
      </c>
      <c r="D2273" t="str">
        <f>IF(AND(TimeSpend[[#This Row],[Personnel number]]&lt;&gt;"",TimeSpend[[#This Row],[Date]]&lt;&gt;""),TimeSpend[[#This Row],[Network]],"")</f>
        <v/>
      </c>
      <c r="E2273" t="str">
        <f>IF(AND(TimeSpend[[#This Row],[Personnel number]]&lt;&gt;"",TimeSpend[[#This Row],[Date]]&lt;&gt;""),TimeSpend[[#This Row],[Network Description]],"")</f>
        <v/>
      </c>
      <c r="F2273" t="str">
        <f>IF(AND(TimeSpend[[#This Row],[Personnel number]]&lt;&gt;"",TimeSpend[[#This Row],[Date]]&lt;&gt;""),TimeSpend[[#This Row],[Activity]],"")</f>
        <v/>
      </c>
      <c r="G2273" t="str">
        <f>IF(AND(TimeSpend[[#This Row],[Personnel number]]&lt;&gt;"",TimeSpend[[#This Row],[Date]]&lt;&gt;""),TimeSpend[[#This Row],[Activity description]],"")</f>
        <v/>
      </c>
      <c r="H2273" s="36" t="str">
        <f>IF(AND(TimeSpend[[#This Row],[Personnel number]]&lt;&gt;"",TimeSpend[[#This Row],[Date]]&lt;&gt;""),TimeSpend[[#This Row],[Start Time]],"")</f>
        <v/>
      </c>
      <c r="I2273" s="36" t="str">
        <f>IF(AND(TimeSpend[[#This Row],[Personnel number]]&lt;&gt;"",TimeSpend[[#This Row],[Date]]&lt;&gt;""),TimeSpend[[#This Row],[End Time]],"")</f>
        <v/>
      </c>
      <c r="J2273" t="str">
        <f>IF(AND(TimeSpend[[#This Row],[Personnel number]]&lt;&gt;"",TimeSpend[[#This Row],[Date]]&lt;&gt;""),TimeSpend[[#This Row],[Location]],"")</f>
        <v/>
      </c>
      <c r="K2273" t="str">
        <f>IF(AND(TimeSpend[[#This Row],[Personnel number]]&lt;&gt;"",TimeSpend[[#This Row],[Date]]&lt;&gt;""),TimeSpend[[#This Row],[Task]],"")</f>
        <v/>
      </c>
      <c r="L2273" t="str">
        <f>IF(AND(TimeSpend[[#This Row],[Personnel number]]&lt;&gt;"",TimeSpend[[#This Row],[Date]]&lt;&gt;""),Utilization!$J$2,"")</f>
        <v/>
      </c>
      <c r="M2273" t="str">
        <f>IF(AND(TimeSpend[[#This Row],[Personnel number]]&lt;&gt;"",TimeSpend[[#This Row],[Date]]&lt;&gt;""),TimeSpend[[#This Row],[Employee Name]],"")</f>
        <v/>
      </c>
      <c r="N2273" t="str">
        <f t="shared" si="70"/>
        <v/>
      </c>
      <c r="O2273" t="str">
        <f t="shared" si="71"/>
        <v/>
      </c>
      <c r="P2273" t="str">
        <f>IF(D2273&lt;&gt;"",VLOOKUP(D2273,Projects!B:C,2,0),"")</f>
        <v/>
      </c>
    </row>
    <row r="2274" spans="1:16" x14ac:dyDescent="0.25">
      <c r="A2274" t="str">
        <f>UPPER(IF(AND(TimeSpend[[#This Row],[Personnel number]]&lt;&gt;"",TimeSpend[[#This Row],[Date]]&lt;&gt;""),TimeSpend[[#This Row],[Personnel number]],""))</f>
        <v/>
      </c>
      <c r="B2274" s="85" t="str">
        <f>IF(AND(TimeSpend[[#This Row],[Personnel number]]&lt;&gt;"",TimeSpend[[#This Row],[Date]]&lt;&gt;""),TEXT(TimeSpend[[#This Row],[Date]],"[$-409]yyyyMMdd"),"")</f>
        <v/>
      </c>
      <c r="C2274" s="33" t="str">
        <f>IF(AND(TimeSpend[[#This Row],[Personnel number]]&lt;&gt;"",TimeSpend[[#This Row],[Date]]&lt;&gt;""),SUBSTITUTE(TimeSpend[[#This Row],[Hours]],",","."),"")</f>
        <v/>
      </c>
      <c r="D2274" t="str">
        <f>IF(AND(TimeSpend[[#This Row],[Personnel number]]&lt;&gt;"",TimeSpend[[#This Row],[Date]]&lt;&gt;""),TimeSpend[[#This Row],[Network]],"")</f>
        <v/>
      </c>
      <c r="E2274" t="str">
        <f>IF(AND(TimeSpend[[#This Row],[Personnel number]]&lt;&gt;"",TimeSpend[[#This Row],[Date]]&lt;&gt;""),TimeSpend[[#This Row],[Network Description]],"")</f>
        <v/>
      </c>
      <c r="F2274" t="str">
        <f>IF(AND(TimeSpend[[#This Row],[Personnel number]]&lt;&gt;"",TimeSpend[[#This Row],[Date]]&lt;&gt;""),TimeSpend[[#This Row],[Activity]],"")</f>
        <v/>
      </c>
      <c r="G2274" t="str">
        <f>IF(AND(TimeSpend[[#This Row],[Personnel number]]&lt;&gt;"",TimeSpend[[#This Row],[Date]]&lt;&gt;""),TimeSpend[[#This Row],[Activity description]],"")</f>
        <v/>
      </c>
      <c r="H2274" s="36" t="str">
        <f>IF(AND(TimeSpend[[#This Row],[Personnel number]]&lt;&gt;"",TimeSpend[[#This Row],[Date]]&lt;&gt;""),TimeSpend[[#This Row],[Start Time]],"")</f>
        <v/>
      </c>
      <c r="I2274" s="36" t="str">
        <f>IF(AND(TimeSpend[[#This Row],[Personnel number]]&lt;&gt;"",TimeSpend[[#This Row],[Date]]&lt;&gt;""),TimeSpend[[#This Row],[End Time]],"")</f>
        <v/>
      </c>
      <c r="J2274" t="str">
        <f>IF(AND(TimeSpend[[#This Row],[Personnel number]]&lt;&gt;"",TimeSpend[[#This Row],[Date]]&lt;&gt;""),TimeSpend[[#This Row],[Location]],"")</f>
        <v/>
      </c>
      <c r="K2274" t="str">
        <f>IF(AND(TimeSpend[[#This Row],[Personnel number]]&lt;&gt;"",TimeSpend[[#This Row],[Date]]&lt;&gt;""),TimeSpend[[#This Row],[Task]],"")</f>
        <v/>
      </c>
      <c r="L2274" t="str">
        <f>IF(AND(TimeSpend[[#This Row],[Personnel number]]&lt;&gt;"",TimeSpend[[#This Row],[Date]]&lt;&gt;""),Utilization!$J$2,"")</f>
        <v/>
      </c>
      <c r="M2274" t="str">
        <f>IF(AND(TimeSpend[[#This Row],[Personnel number]]&lt;&gt;"",TimeSpend[[#This Row],[Date]]&lt;&gt;""),TimeSpend[[#This Row],[Employee Name]],"")</f>
        <v/>
      </c>
      <c r="N2274" t="str">
        <f t="shared" si="70"/>
        <v/>
      </c>
      <c r="O2274" t="str">
        <f t="shared" si="71"/>
        <v/>
      </c>
      <c r="P2274" t="str">
        <f>IF(D2274&lt;&gt;"",VLOOKUP(D2274,Projects!B:C,2,0),"")</f>
        <v/>
      </c>
    </row>
    <row r="2275" spans="1:16" x14ac:dyDescent="0.25">
      <c r="A2275" t="str">
        <f>UPPER(IF(AND(TimeSpend[[#This Row],[Personnel number]]&lt;&gt;"",TimeSpend[[#This Row],[Date]]&lt;&gt;""),TimeSpend[[#This Row],[Personnel number]],""))</f>
        <v/>
      </c>
      <c r="B2275" s="85" t="str">
        <f>IF(AND(TimeSpend[[#This Row],[Personnel number]]&lt;&gt;"",TimeSpend[[#This Row],[Date]]&lt;&gt;""),TEXT(TimeSpend[[#This Row],[Date]],"[$-409]yyyyMMdd"),"")</f>
        <v/>
      </c>
      <c r="C2275" s="33" t="str">
        <f>IF(AND(TimeSpend[[#This Row],[Personnel number]]&lt;&gt;"",TimeSpend[[#This Row],[Date]]&lt;&gt;""),SUBSTITUTE(TimeSpend[[#This Row],[Hours]],",","."),"")</f>
        <v/>
      </c>
      <c r="D2275" t="str">
        <f>IF(AND(TimeSpend[[#This Row],[Personnel number]]&lt;&gt;"",TimeSpend[[#This Row],[Date]]&lt;&gt;""),TimeSpend[[#This Row],[Network]],"")</f>
        <v/>
      </c>
      <c r="E2275" t="str">
        <f>IF(AND(TimeSpend[[#This Row],[Personnel number]]&lt;&gt;"",TimeSpend[[#This Row],[Date]]&lt;&gt;""),TimeSpend[[#This Row],[Network Description]],"")</f>
        <v/>
      </c>
      <c r="F2275" t="str">
        <f>IF(AND(TimeSpend[[#This Row],[Personnel number]]&lt;&gt;"",TimeSpend[[#This Row],[Date]]&lt;&gt;""),TimeSpend[[#This Row],[Activity]],"")</f>
        <v/>
      </c>
      <c r="G2275" t="str">
        <f>IF(AND(TimeSpend[[#This Row],[Personnel number]]&lt;&gt;"",TimeSpend[[#This Row],[Date]]&lt;&gt;""),TimeSpend[[#This Row],[Activity description]],"")</f>
        <v/>
      </c>
      <c r="H2275" s="36" t="str">
        <f>IF(AND(TimeSpend[[#This Row],[Personnel number]]&lt;&gt;"",TimeSpend[[#This Row],[Date]]&lt;&gt;""),TimeSpend[[#This Row],[Start Time]],"")</f>
        <v/>
      </c>
      <c r="I2275" s="36" t="str">
        <f>IF(AND(TimeSpend[[#This Row],[Personnel number]]&lt;&gt;"",TimeSpend[[#This Row],[Date]]&lt;&gt;""),TimeSpend[[#This Row],[End Time]],"")</f>
        <v/>
      </c>
      <c r="J2275" t="str">
        <f>IF(AND(TimeSpend[[#This Row],[Personnel number]]&lt;&gt;"",TimeSpend[[#This Row],[Date]]&lt;&gt;""),TimeSpend[[#This Row],[Location]],"")</f>
        <v/>
      </c>
      <c r="K2275" t="str">
        <f>IF(AND(TimeSpend[[#This Row],[Personnel number]]&lt;&gt;"",TimeSpend[[#This Row],[Date]]&lt;&gt;""),TimeSpend[[#This Row],[Task]],"")</f>
        <v/>
      </c>
      <c r="L2275" t="str">
        <f>IF(AND(TimeSpend[[#This Row],[Personnel number]]&lt;&gt;"",TimeSpend[[#This Row],[Date]]&lt;&gt;""),Utilization!$J$2,"")</f>
        <v/>
      </c>
      <c r="M2275" t="str">
        <f>IF(AND(TimeSpend[[#This Row],[Personnel number]]&lt;&gt;"",TimeSpend[[#This Row],[Date]]&lt;&gt;""),TimeSpend[[#This Row],[Employee Name]],"")</f>
        <v/>
      </c>
      <c r="N2275" t="str">
        <f t="shared" si="70"/>
        <v/>
      </c>
      <c r="O2275" t="str">
        <f t="shared" si="71"/>
        <v/>
      </c>
      <c r="P2275" t="str">
        <f>IF(D2275&lt;&gt;"",VLOOKUP(D2275,Projects!B:C,2,0),"")</f>
        <v/>
      </c>
    </row>
    <row r="2276" spans="1:16" x14ac:dyDescent="0.25">
      <c r="A2276" t="str">
        <f>UPPER(IF(AND(TimeSpend[[#This Row],[Personnel number]]&lt;&gt;"",TimeSpend[[#This Row],[Date]]&lt;&gt;""),TimeSpend[[#This Row],[Personnel number]],""))</f>
        <v/>
      </c>
      <c r="B2276" s="85" t="str">
        <f>IF(AND(TimeSpend[[#This Row],[Personnel number]]&lt;&gt;"",TimeSpend[[#This Row],[Date]]&lt;&gt;""),TEXT(TimeSpend[[#This Row],[Date]],"[$-409]yyyyMMdd"),"")</f>
        <v/>
      </c>
      <c r="C2276" s="33" t="str">
        <f>IF(AND(TimeSpend[[#This Row],[Personnel number]]&lt;&gt;"",TimeSpend[[#This Row],[Date]]&lt;&gt;""),SUBSTITUTE(TimeSpend[[#This Row],[Hours]],",","."),"")</f>
        <v/>
      </c>
      <c r="D2276" t="str">
        <f>IF(AND(TimeSpend[[#This Row],[Personnel number]]&lt;&gt;"",TimeSpend[[#This Row],[Date]]&lt;&gt;""),TimeSpend[[#This Row],[Network]],"")</f>
        <v/>
      </c>
      <c r="E2276" t="str">
        <f>IF(AND(TimeSpend[[#This Row],[Personnel number]]&lt;&gt;"",TimeSpend[[#This Row],[Date]]&lt;&gt;""),TimeSpend[[#This Row],[Network Description]],"")</f>
        <v/>
      </c>
      <c r="F2276" t="str">
        <f>IF(AND(TimeSpend[[#This Row],[Personnel number]]&lt;&gt;"",TimeSpend[[#This Row],[Date]]&lt;&gt;""),TimeSpend[[#This Row],[Activity]],"")</f>
        <v/>
      </c>
      <c r="G2276" t="str">
        <f>IF(AND(TimeSpend[[#This Row],[Personnel number]]&lt;&gt;"",TimeSpend[[#This Row],[Date]]&lt;&gt;""),TimeSpend[[#This Row],[Activity description]],"")</f>
        <v/>
      </c>
      <c r="H2276" s="36" t="str">
        <f>IF(AND(TimeSpend[[#This Row],[Personnel number]]&lt;&gt;"",TimeSpend[[#This Row],[Date]]&lt;&gt;""),TimeSpend[[#This Row],[Start Time]],"")</f>
        <v/>
      </c>
      <c r="I2276" s="36" t="str">
        <f>IF(AND(TimeSpend[[#This Row],[Personnel number]]&lt;&gt;"",TimeSpend[[#This Row],[Date]]&lt;&gt;""),TimeSpend[[#This Row],[End Time]],"")</f>
        <v/>
      </c>
      <c r="J2276" t="str">
        <f>IF(AND(TimeSpend[[#This Row],[Personnel number]]&lt;&gt;"",TimeSpend[[#This Row],[Date]]&lt;&gt;""),TimeSpend[[#This Row],[Location]],"")</f>
        <v/>
      </c>
      <c r="K2276" t="str">
        <f>IF(AND(TimeSpend[[#This Row],[Personnel number]]&lt;&gt;"",TimeSpend[[#This Row],[Date]]&lt;&gt;""),TimeSpend[[#This Row],[Task]],"")</f>
        <v/>
      </c>
      <c r="L2276" t="str">
        <f>IF(AND(TimeSpend[[#This Row],[Personnel number]]&lt;&gt;"",TimeSpend[[#This Row],[Date]]&lt;&gt;""),Utilization!$J$2,"")</f>
        <v/>
      </c>
      <c r="M2276" t="str">
        <f>IF(AND(TimeSpend[[#This Row],[Personnel number]]&lt;&gt;"",TimeSpend[[#This Row],[Date]]&lt;&gt;""),TimeSpend[[#This Row],[Employee Name]],"")</f>
        <v/>
      </c>
      <c r="N2276" t="str">
        <f t="shared" si="70"/>
        <v/>
      </c>
      <c r="O2276" t="str">
        <f t="shared" si="71"/>
        <v/>
      </c>
      <c r="P2276" t="str">
        <f>IF(D2276&lt;&gt;"",VLOOKUP(D2276,Projects!B:C,2,0),"")</f>
        <v/>
      </c>
    </row>
    <row r="2277" spans="1:16" x14ac:dyDescent="0.25">
      <c r="A2277" t="str">
        <f>UPPER(IF(AND(TimeSpend[[#This Row],[Personnel number]]&lt;&gt;"",TimeSpend[[#This Row],[Date]]&lt;&gt;""),TimeSpend[[#This Row],[Personnel number]],""))</f>
        <v/>
      </c>
      <c r="B2277" s="85" t="str">
        <f>IF(AND(TimeSpend[[#This Row],[Personnel number]]&lt;&gt;"",TimeSpend[[#This Row],[Date]]&lt;&gt;""),TEXT(TimeSpend[[#This Row],[Date]],"[$-409]yyyyMMdd"),"")</f>
        <v/>
      </c>
      <c r="C2277" s="33" t="str">
        <f>IF(AND(TimeSpend[[#This Row],[Personnel number]]&lt;&gt;"",TimeSpend[[#This Row],[Date]]&lt;&gt;""),SUBSTITUTE(TimeSpend[[#This Row],[Hours]],",","."),"")</f>
        <v/>
      </c>
      <c r="D2277" t="str">
        <f>IF(AND(TimeSpend[[#This Row],[Personnel number]]&lt;&gt;"",TimeSpend[[#This Row],[Date]]&lt;&gt;""),TimeSpend[[#This Row],[Network]],"")</f>
        <v/>
      </c>
      <c r="E2277" t="str">
        <f>IF(AND(TimeSpend[[#This Row],[Personnel number]]&lt;&gt;"",TimeSpend[[#This Row],[Date]]&lt;&gt;""),TimeSpend[[#This Row],[Network Description]],"")</f>
        <v/>
      </c>
      <c r="F2277" t="str">
        <f>IF(AND(TimeSpend[[#This Row],[Personnel number]]&lt;&gt;"",TimeSpend[[#This Row],[Date]]&lt;&gt;""),TimeSpend[[#This Row],[Activity]],"")</f>
        <v/>
      </c>
      <c r="G2277" t="str">
        <f>IF(AND(TimeSpend[[#This Row],[Personnel number]]&lt;&gt;"",TimeSpend[[#This Row],[Date]]&lt;&gt;""),TimeSpend[[#This Row],[Activity description]],"")</f>
        <v/>
      </c>
      <c r="H2277" s="36" t="str">
        <f>IF(AND(TimeSpend[[#This Row],[Personnel number]]&lt;&gt;"",TimeSpend[[#This Row],[Date]]&lt;&gt;""),TimeSpend[[#This Row],[Start Time]],"")</f>
        <v/>
      </c>
      <c r="I2277" s="36" t="str">
        <f>IF(AND(TimeSpend[[#This Row],[Personnel number]]&lt;&gt;"",TimeSpend[[#This Row],[Date]]&lt;&gt;""),TimeSpend[[#This Row],[End Time]],"")</f>
        <v/>
      </c>
      <c r="J2277" t="str">
        <f>IF(AND(TimeSpend[[#This Row],[Personnel number]]&lt;&gt;"",TimeSpend[[#This Row],[Date]]&lt;&gt;""),TimeSpend[[#This Row],[Location]],"")</f>
        <v/>
      </c>
      <c r="K2277" t="str">
        <f>IF(AND(TimeSpend[[#This Row],[Personnel number]]&lt;&gt;"",TimeSpend[[#This Row],[Date]]&lt;&gt;""),TimeSpend[[#This Row],[Task]],"")</f>
        <v/>
      </c>
      <c r="L2277" t="str">
        <f>IF(AND(TimeSpend[[#This Row],[Personnel number]]&lt;&gt;"",TimeSpend[[#This Row],[Date]]&lt;&gt;""),Utilization!$J$2,"")</f>
        <v/>
      </c>
      <c r="M2277" t="str">
        <f>IF(AND(TimeSpend[[#This Row],[Personnel number]]&lt;&gt;"",TimeSpend[[#This Row],[Date]]&lt;&gt;""),TimeSpend[[#This Row],[Employee Name]],"")</f>
        <v/>
      </c>
      <c r="N2277" t="str">
        <f t="shared" si="70"/>
        <v/>
      </c>
      <c r="O2277" t="str">
        <f t="shared" si="71"/>
        <v/>
      </c>
      <c r="P2277" t="str">
        <f>IF(D2277&lt;&gt;"",VLOOKUP(D2277,Projects!B:C,2,0),"")</f>
        <v/>
      </c>
    </row>
    <row r="2278" spans="1:16" x14ac:dyDescent="0.25">
      <c r="A2278" t="str">
        <f>UPPER(IF(AND(TimeSpend[[#This Row],[Personnel number]]&lt;&gt;"",TimeSpend[[#This Row],[Date]]&lt;&gt;""),TimeSpend[[#This Row],[Personnel number]],""))</f>
        <v/>
      </c>
      <c r="B2278" s="85" t="str">
        <f>IF(AND(TimeSpend[[#This Row],[Personnel number]]&lt;&gt;"",TimeSpend[[#This Row],[Date]]&lt;&gt;""),TEXT(TimeSpend[[#This Row],[Date]],"[$-409]yyyyMMdd"),"")</f>
        <v/>
      </c>
      <c r="C2278" s="33" t="str">
        <f>IF(AND(TimeSpend[[#This Row],[Personnel number]]&lt;&gt;"",TimeSpend[[#This Row],[Date]]&lt;&gt;""),SUBSTITUTE(TimeSpend[[#This Row],[Hours]],",","."),"")</f>
        <v/>
      </c>
      <c r="D2278" t="str">
        <f>IF(AND(TimeSpend[[#This Row],[Personnel number]]&lt;&gt;"",TimeSpend[[#This Row],[Date]]&lt;&gt;""),TimeSpend[[#This Row],[Network]],"")</f>
        <v/>
      </c>
      <c r="E2278" t="str">
        <f>IF(AND(TimeSpend[[#This Row],[Personnel number]]&lt;&gt;"",TimeSpend[[#This Row],[Date]]&lt;&gt;""),TimeSpend[[#This Row],[Network Description]],"")</f>
        <v/>
      </c>
      <c r="F2278" t="str">
        <f>IF(AND(TimeSpend[[#This Row],[Personnel number]]&lt;&gt;"",TimeSpend[[#This Row],[Date]]&lt;&gt;""),TimeSpend[[#This Row],[Activity]],"")</f>
        <v/>
      </c>
      <c r="G2278" t="str">
        <f>IF(AND(TimeSpend[[#This Row],[Personnel number]]&lt;&gt;"",TimeSpend[[#This Row],[Date]]&lt;&gt;""),TimeSpend[[#This Row],[Activity description]],"")</f>
        <v/>
      </c>
      <c r="H2278" s="36" t="str">
        <f>IF(AND(TimeSpend[[#This Row],[Personnel number]]&lt;&gt;"",TimeSpend[[#This Row],[Date]]&lt;&gt;""),TimeSpend[[#This Row],[Start Time]],"")</f>
        <v/>
      </c>
      <c r="I2278" s="36" t="str">
        <f>IF(AND(TimeSpend[[#This Row],[Personnel number]]&lt;&gt;"",TimeSpend[[#This Row],[Date]]&lt;&gt;""),TimeSpend[[#This Row],[End Time]],"")</f>
        <v/>
      </c>
      <c r="J2278" t="str">
        <f>IF(AND(TimeSpend[[#This Row],[Personnel number]]&lt;&gt;"",TimeSpend[[#This Row],[Date]]&lt;&gt;""),TimeSpend[[#This Row],[Location]],"")</f>
        <v/>
      </c>
      <c r="K2278" t="str">
        <f>IF(AND(TimeSpend[[#This Row],[Personnel number]]&lt;&gt;"",TimeSpend[[#This Row],[Date]]&lt;&gt;""),TimeSpend[[#This Row],[Task]],"")</f>
        <v/>
      </c>
      <c r="L2278" t="str">
        <f>IF(AND(TimeSpend[[#This Row],[Personnel number]]&lt;&gt;"",TimeSpend[[#This Row],[Date]]&lt;&gt;""),Utilization!$J$2,"")</f>
        <v/>
      </c>
      <c r="M2278" t="str">
        <f>IF(AND(TimeSpend[[#This Row],[Personnel number]]&lt;&gt;"",TimeSpend[[#This Row],[Date]]&lt;&gt;""),TimeSpend[[#This Row],[Employee Name]],"")</f>
        <v/>
      </c>
      <c r="N2278" t="str">
        <f t="shared" si="70"/>
        <v/>
      </c>
      <c r="O2278" t="str">
        <f t="shared" si="71"/>
        <v/>
      </c>
      <c r="P2278" t="str">
        <f>IF(D2278&lt;&gt;"",VLOOKUP(D2278,Projects!B:C,2,0),"")</f>
        <v/>
      </c>
    </row>
    <row r="2279" spans="1:16" x14ac:dyDescent="0.25">
      <c r="A2279" t="str">
        <f>UPPER(IF(AND(TimeSpend[[#This Row],[Personnel number]]&lt;&gt;"",TimeSpend[[#This Row],[Date]]&lt;&gt;""),TimeSpend[[#This Row],[Personnel number]],""))</f>
        <v/>
      </c>
      <c r="B2279" s="85" t="str">
        <f>IF(AND(TimeSpend[[#This Row],[Personnel number]]&lt;&gt;"",TimeSpend[[#This Row],[Date]]&lt;&gt;""),TEXT(TimeSpend[[#This Row],[Date]],"[$-409]yyyyMMdd"),"")</f>
        <v/>
      </c>
      <c r="C2279" s="33" t="str">
        <f>IF(AND(TimeSpend[[#This Row],[Personnel number]]&lt;&gt;"",TimeSpend[[#This Row],[Date]]&lt;&gt;""),SUBSTITUTE(TimeSpend[[#This Row],[Hours]],",","."),"")</f>
        <v/>
      </c>
      <c r="D2279" t="str">
        <f>IF(AND(TimeSpend[[#This Row],[Personnel number]]&lt;&gt;"",TimeSpend[[#This Row],[Date]]&lt;&gt;""),TimeSpend[[#This Row],[Network]],"")</f>
        <v/>
      </c>
      <c r="E2279" t="str">
        <f>IF(AND(TimeSpend[[#This Row],[Personnel number]]&lt;&gt;"",TimeSpend[[#This Row],[Date]]&lt;&gt;""),TimeSpend[[#This Row],[Network Description]],"")</f>
        <v/>
      </c>
      <c r="F2279" t="str">
        <f>IF(AND(TimeSpend[[#This Row],[Personnel number]]&lt;&gt;"",TimeSpend[[#This Row],[Date]]&lt;&gt;""),TimeSpend[[#This Row],[Activity]],"")</f>
        <v/>
      </c>
      <c r="G2279" t="str">
        <f>IF(AND(TimeSpend[[#This Row],[Personnel number]]&lt;&gt;"",TimeSpend[[#This Row],[Date]]&lt;&gt;""),TimeSpend[[#This Row],[Activity description]],"")</f>
        <v/>
      </c>
      <c r="H2279" s="36" t="str">
        <f>IF(AND(TimeSpend[[#This Row],[Personnel number]]&lt;&gt;"",TimeSpend[[#This Row],[Date]]&lt;&gt;""),TimeSpend[[#This Row],[Start Time]],"")</f>
        <v/>
      </c>
      <c r="I2279" s="36" t="str">
        <f>IF(AND(TimeSpend[[#This Row],[Personnel number]]&lt;&gt;"",TimeSpend[[#This Row],[Date]]&lt;&gt;""),TimeSpend[[#This Row],[End Time]],"")</f>
        <v/>
      </c>
      <c r="J2279" t="str">
        <f>IF(AND(TimeSpend[[#This Row],[Personnel number]]&lt;&gt;"",TimeSpend[[#This Row],[Date]]&lt;&gt;""),TimeSpend[[#This Row],[Location]],"")</f>
        <v/>
      </c>
      <c r="K2279" t="str">
        <f>IF(AND(TimeSpend[[#This Row],[Personnel number]]&lt;&gt;"",TimeSpend[[#This Row],[Date]]&lt;&gt;""),TimeSpend[[#This Row],[Task]],"")</f>
        <v/>
      </c>
      <c r="L2279" t="str">
        <f>IF(AND(TimeSpend[[#This Row],[Personnel number]]&lt;&gt;"",TimeSpend[[#This Row],[Date]]&lt;&gt;""),Utilization!$J$2,"")</f>
        <v/>
      </c>
      <c r="M2279" t="str">
        <f>IF(AND(TimeSpend[[#This Row],[Personnel number]]&lt;&gt;"",TimeSpend[[#This Row],[Date]]&lt;&gt;""),TimeSpend[[#This Row],[Employee Name]],"")</f>
        <v/>
      </c>
      <c r="N2279" t="str">
        <f t="shared" si="70"/>
        <v/>
      </c>
      <c r="O2279" t="str">
        <f t="shared" si="71"/>
        <v/>
      </c>
      <c r="P2279" t="str">
        <f>IF(D2279&lt;&gt;"",VLOOKUP(D2279,Projects!B:C,2,0),"")</f>
        <v/>
      </c>
    </row>
    <row r="2280" spans="1:16" x14ac:dyDescent="0.25">
      <c r="A2280" t="str">
        <f>UPPER(IF(AND(TimeSpend[[#This Row],[Personnel number]]&lt;&gt;"",TimeSpend[[#This Row],[Date]]&lt;&gt;""),TimeSpend[[#This Row],[Personnel number]],""))</f>
        <v/>
      </c>
      <c r="B2280" s="85" t="str">
        <f>IF(AND(TimeSpend[[#This Row],[Personnel number]]&lt;&gt;"",TimeSpend[[#This Row],[Date]]&lt;&gt;""),TEXT(TimeSpend[[#This Row],[Date]],"[$-409]yyyyMMdd"),"")</f>
        <v/>
      </c>
      <c r="C2280" s="33" t="str">
        <f>IF(AND(TimeSpend[[#This Row],[Personnel number]]&lt;&gt;"",TimeSpend[[#This Row],[Date]]&lt;&gt;""),SUBSTITUTE(TimeSpend[[#This Row],[Hours]],",","."),"")</f>
        <v/>
      </c>
      <c r="D2280" t="str">
        <f>IF(AND(TimeSpend[[#This Row],[Personnel number]]&lt;&gt;"",TimeSpend[[#This Row],[Date]]&lt;&gt;""),TimeSpend[[#This Row],[Network]],"")</f>
        <v/>
      </c>
      <c r="E2280" t="str">
        <f>IF(AND(TimeSpend[[#This Row],[Personnel number]]&lt;&gt;"",TimeSpend[[#This Row],[Date]]&lt;&gt;""),TimeSpend[[#This Row],[Network Description]],"")</f>
        <v/>
      </c>
      <c r="F2280" t="str">
        <f>IF(AND(TimeSpend[[#This Row],[Personnel number]]&lt;&gt;"",TimeSpend[[#This Row],[Date]]&lt;&gt;""),TimeSpend[[#This Row],[Activity]],"")</f>
        <v/>
      </c>
      <c r="G2280" t="str">
        <f>IF(AND(TimeSpend[[#This Row],[Personnel number]]&lt;&gt;"",TimeSpend[[#This Row],[Date]]&lt;&gt;""),TimeSpend[[#This Row],[Activity description]],"")</f>
        <v/>
      </c>
      <c r="H2280" s="36" t="str">
        <f>IF(AND(TimeSpend[[#This Row],[Personnel number]]&lt;&gt;"",TimeSpend[[#This Row],[Date]]&lt;&gt;""),TimeSpend[[#This Row],[Start Time]],"")</f>
        <v/>
      </c>
      <c r="I2280" s="36" t="str">
        <f>IF(AND(TimeSpend[[#This Row],[Personnel number]]&lt;&gt;"",TimeSpend[[#This Row],[Date]]&lt;&gt;""),TimeSpend[[#This Row],[End Time]],"")</f>
        <v/>
      </c>
      <c r="J2280" t="str">
        <f>IF(AND(TimeSpend[[#This Row],[Personnel number]]&lt;&gt;"",TimeSpend[[#This Row],[Date]]&lt;&gt;""),TimeSpend[[#This Row],[Location]],"")</f>
        <v/>
      </c>
      <c r="K2280" t="str">
        <f>IF(AND(TimeSpend[[#This Row],[Personnel number]]&lt;&gt;"",TimeSpend[[#This Row],[Date]]&lt;&gt;""),TimeSpend[[#This Row],[Task]],"")</f>
        <v/>
      </c>
      <c r="L2280" t="str">
        <f>IF(AND(TimeSpend[[#This Row],[Personnel number]]&lt;&gt;"",TimeSpend[[#This Row],[Date]]&lt;&gt;""),Utilization!$J$2,"")</f>
        <v/>
      </c>
      <c r="M2280" t="str">
        <f>IF(AND(TimeSpend[[#This Row],[Personnel number]]&lt;&gt;"",TimeSpend[[#This Row],[Date]]&lt;&gt;""),TimeSpend[[#This Row],[Employee Name]],"")</f>
        <v/>
      </c>
      <c r="N2280" t="str">
        <f t="shared" si="70"/>
        <v/>
      </c>
      <c r="O2280" t="str">
        <f t="shared" si="71"/>
        <v/>
      </c>
      <c r="P2280" t="str">
        <f>IF(D2280&lt;&gt;"",VLOOKUP(D2280,Projects!B:C,2,0),"")</f>
        <v/>
      </c>
    </row>
    <row r="2281" spans="1:16" x14ac:dyDescent="0.25">
      <c r="A2281" t="str">
        <f>UPPER(IF(AND(TimeSpend[[#This Row],[Personnel number]]&lt;&gt;"",TimeSpend[[#This Row],[Date]]&lt;&gt;""),TimeSpend[[#This Row],[Personnel number]],""))</f>
        <v/>
      </c>
      <c r="B2281" s="85" t="str">
        <f>IF(AND(TimeSpend[[#This Row],[Personnel number]]&lt;&gt;"",TimeSpend[[#This Row],[Date]]&lt;&gt;""),TEXT(TimeSpend[[#This Row],[Date]],"[$-409]yyyyMMdd"),"")</f>
        <v/>
      </c>
      <c r="C2281" s="33" t="str">
        <f>IF(AND(TimeSpend[[#This Row],[Personnel number]]&lt;&gt;"",TimeSpend[[#This Row],[Date]]&lt;&gt;""),SUBSTITUTE(TimeSpend[[#This Row],[Hours]],",","."),"")</f>
        <v/>
      </c>
      <c r="D2281" t="str">
        <f>IF(AND(TimeSpend[[#This Row],[Personnel number]]&lt;&gt;"",TimeSpend[[#This Row],[Date]]&lt;&gt;""),TimeSpend[[#This Row],[Network]],"")</f>
        <v/>
      </c>
      <c r="E2281" t="str">
        <f>IF(AND(TimeSpend[[#This Row],[Personnel number]]&lt;&gt;"",TimeSpend[[#This Row],[Date]]&lt;&gt;""),TimeSpend[[#This Row],[Network Description]],"")</f>
        <v/>
      </c>
      <c r="F2281" t="str">
        <f>IF(AND(TimeSpend[[#This Row],[Personnel number]]&lt;&gt;"",TimeSpend[[#This Row],[Date]]&lt;&gt;""),TimeSpend[[#This Row],[Activity]],"")</f>
        <v/>
      </c>
      <c r="G2281" t="str">
        <f>IF(AND(TimeSpend[[#This Row],[Personnel number]]&lt;&gt;"",TimeSpend[[#This Row],[Date]]&lt;&gt;""),TimeSpend[[#This Row],[Activity description]],"")</f>
        <v/>
      </c>
      <c r="H2281" s="36" t="str">
        <f>IF(AND(TimeSpend[[#This Row],[Personnel number]]&lt;&gt;"",TimeSpend[[#This Row],[Date]]&lt;&gt;""),TimeSpend[[#This Row],[Start Time]],"")</f>
        <v/>
      </c>
      <c r="I2281" s="36" t="str">
        <f>IF(AND(TimeSpend[[#This Row],[Personnel number]]&lt;&gt;"",TimeSpend[[#This Row],[Date]]&lt;&gt;""),TimeSpend[[#This Row],[End Time]],"")</f>
        <v/>
      </c>
      <c r="J2281" t="str">
        <f>IF(AND(TimeSpend[[#This Row],[Personnel number]]&lt;&gt;"",TimeSpend[[#This Row],[Date]]&lt;&gt;""),TimeSpend[[#This Row],[Location]],"")</f>
        <v/>
      </c>
      <c r="K2281" t="str">
        <f>IF(AND(TimeSpend[[#This Row],[Personnel number]]&lt;&gt;"",TimeSpend[[#This Row],[Date]]&lt;&gt;""),TimeSpend[[#This Row],[Task]],"")</f>
        <v/>
      </c>
      <c r="L2281" t="str">
        <f>IF(AND(TimeSpend[[#This Row],[Personnel number]]&lt;&gt;"",TimeSpend[[#This Row],[Date]]&lt;&gt;""),Utilization!$J$2,"")</f>
        <v/>
      </c>
      <c r="M2281" t="str">
        <f>IF(AND(TimeSpend[[#This Row],[Personnel number]]&lt;&gt;"",TimeSpend[[#This Row],[Date]]&lt;&gt;""),TimeSpend[[#This Row],[Employee Name]],"")</f>
        <v/>
      </c>
      <c r="N2281" t="str">
        <f t="shared" si="70"/>
        <v/>
      </c>
      <c r="O2281" t="str">
        <f t="shared" si="71"/>
        <v/>
      </c>
      <c r="P2281" t="str">
        <f>IF(D2281&lt;&gt;"",VLOOKUP(D2281,Projects!B:C,2,0),"")</f>
        <v/>
      </c>
    </row>
    <row r="2282" spans="1:16" x14ac:dyDescent="0.25">
      <c r="A2282" t="str">
        <f>UPPER(IF(AND(TimeSpend[[#This Row],[Personnel number]]&lt;&gt;"",TimeSpend[[#This Row],[Date]]&lt;&gt;""),TimeSpend[[#This Row],[Personnel number]],""))</f>
        <v/>
      </c>
      <c r="B2282" s="85" t="str">
        <f>IF(AND(TimeSpend[[#This Row],[Personnel number]]&lt;&gt;"",TimeSpend[[#This Row],[Date]]&lt;&gt;""),TEXT(TimeSpend[[#This Row],[Date]],"[$-409]yyyyMMdd"),"")</f>
        <v/>
      </c>
      <c r="C2282" s="33" t="str">
        <f>IF(AND(TimeSpend[[#This Row],[Personnel number]]&lt;&gt;"",TimeSpend[[#This Row],[Date]]&lt;&gt;""),SUBSTITUTE(TimeSpend[[#This Row],[Hours]],",","."),"")</f>
        <v/>
      </c>
      <c r="D2282" t="str">
        <f>IF(AND(TimeSpend[[#This Row],[Personnel number]]&lt;&gt;"",TimeSpend[[#This Row],[Date]]&lt;&gt;""),TimeSpend[[#This Row],[Network]],"")</f>
        <v/>
      </c>
      <c r="E2282" t="str">
        <f>IF(AND(TimeSpend[[#This Row],[Personnel number]]&lt;&gt;"",TimeSpend[[#This Row],[Date]]&lt;&gt;""),TimeSpend[[#This Row],[Network Description]],"")</f>
        <v/>
      </c>
      <c r="F2282" t="str">
        <f>IF(AND(TimeSpend[[#This Row],[Personnel number]]&lt;&gt;"",TimeSpend[[#This Row],[Date]]&lt;&gt;""),TimeSpend[[#This Row],[Activity]],"")</f>
        <v/>
      </c>
      <c r="G2282" t="str">
        <f>IF(AND(TimeSpend[[#This Row],[Personnel number]]&lt;&gt;"",TimeSpend[[#This Row],[Date]]&lt;&gt;""),TimeSpend[[#This Row],[Activity description]],"")</f>
        <v/>
      </c>
      <c r="H2282" s="36" t="str">
        <f>IF(AND(TimeSpend[[#This Row],[Personnel number]]&lt;&gt;"",TimeSpend[[#This Row],[Date]]&lt;&gt;""),TimeSpend[[#This Row],[Start Time]],"")</f>
        <v/>
      </c>
      <c r="I2282" s="36" t="str">
        <f>IF(AND(TimeSpend[[#This Row],[Personnel number]]&lt;&gt;"",TimeSpend[[#This Row],[Date]]&lt;&gt;""),TimeSpend[[#This Row],[End Time]],"")</f>
        <v/>
      </c>
      <c r="J2282" t="str">
        <f>IF(AND(TimeSpend[[#This Row],[Personnel number]]&lt;&gt;"",TimeSpend[[#This Row],[Date]]&lt;&gt;""),TimeSpend[[#This Row],[Location]],"")</f>
        <v/>
      </c>
      <c r="K2282" t="str">
        <f>IF(AND(TimeSpend[[#This Row],[Personnel number]]&lt;&gt;"",TimeSpend[[#This Row],[Date]]&lt;&gt;""),TimeSpend[[#This Row],[Task]],"")</f>
        <v/>
      </c>
      <c r="L2282" t="str">
        <f>IF(AND(TimeSpend[[#This Row],[Personnel number]]&lt;&gt;"",TimeSpend[[#This Row],[Date]]&lt;&gt;""),Utilization!$J$2,"")</f>
        <v/>
      </c>
      <c r="M2282" t="str">
        <f>IF(AND(TimeSpend[[#This Row],[Personnel number]]&lt;&gt;"",TimeSpend[[#This Row],[Date]]&lt;&gt;""),TimeSpend[[#This Row],[Employee Name]],"")</f>
        <v/>
      </c>
      <c r="N2282" t="str">
        <f t="shared" si="70"/>
        <v/>
      </c>
      <c r="O2282" t="str">
        <f t="shared" si="71"/>
        <v/>
      </c>
      <c r="P2282" t="str">
        <f>IF(D2282&lt;&gt;"",VLOOKUP(D2282,Projects!B:C,2,0),"")</f>
        <v/>
      </c>
    </row>
    <row r="2283" spans="1:16" x14ac:dyDescent="0.25">
      <c r="A2283" t="str">
        <f>UPPER(IF(AND(TimeSpend[[#This Row],[Personnel number]]&lt;&gt;"",TimeSpend[[#This Row],[Date]]&lt;&gt;""),TimeSpend[[#This Row],[Personnel number]],""))</f>
        <v/>
      </c>
      <c r="B2283" s="85" t="str">
        <f>IF(AND(TimeSpend[[#This Row],[Personnel number]]&lt;&gt;"",TimeSpend[[#This Row],[Date]]&lt;&gt;""),TEXT(TimeSpend[[#This Row],[Date]],"[$-409]yyyyMMdd"),"")</f>
        <v/>
      </c>
      <c r="C2283" s="33" t="str">
        <f>IF(AND(TimeSpend[[#This Row],[Personnel number]]&lt;&gt;"",TimeSpend[[#This Row],[Date]]&lt;&gt;""),SUBSTITUTE(TimeSpend[[#This Row],[Hours]],",","."),"")</f>
        <v/>
      </c>
      <c r="D2283" t="str">
        <f>IF(AND(TimeSpend[[#This Row],[Personnel number]]&lt;&gt;"",TimeSpend[[#This Row],[Date]]&lt;&gt;""),TimeSpend[[#This Row],[Network]],"")</f>
        <v/>
      </c>
      <c r="E2283" t="str">
        <f>IF(AND(TimeSpend[[#This Row],[Personnel number]]&lt;&gt;"",TimeSpend[[#This Row],[Date]]&lt;&gt;""),TimeSpend[[#This Row],[Network Description]],"")</f>
        <v/>
      </c>
      <c r="F2283" t="str">
        <f>IF(AND(TimeSpend[[#This Row],[Personnel number]]&lt;&gt;"",TimeSpend[[#This Row],[Date]]&lt;&gt;""),TimeSpend[[#This Row],[Activity]],"")</f>
        <v/>
      </c>
      <c r="G2283" t="str">
        <f>IF(AND(TimeSpend[[#This Row],[Personnel number]]&lt;&gt;"",TimeSpend[[#This Row],[Date]]&lt;&gt;""),TimeSpend[[#This Row],[Activity description]],"")</f>
        <v/>
      </c>
      <c r="H2283" s="36" t="str">
        <f>IF(AND(TimeSpend[[#This Row],[Personnel number]]&lt;&gt;"",TimeSpend[[#This Row],[Date]]&lt;&gt;""),TimeSpend[[#This Row],[Start Time]],"")</f>
        <v/>
      </c>
      <c r="I2283" s="36" t="str">
        <f>IF(AND(TimeSpend[[#This Row],[Personnel number]]&lt;&gt;"",TimeSpend[[#This Row],[Date]]&lt;&gt;""),TimeSpend[[#This Row],[End Time]],"")</f>
        <v/>
      </c>
      <c r="J2283" t="str">
        <f>IF(AND(TimeSpend[[#This Row],[Personnel number]]&lt;&gt;"",TimeSpend[[#This Row],[Date]]&lt;&gt;""),TimeSpend[[#This Row],[Location]],"")</f>
        <v/>
      </c>
      <c r="K2283" t="str">
        <f>IF(AND(TimeSpend[[#This Row],[Personnel number]]&lt;&gt;"",TimeSpend[[#This Row],[Date]]&lt;&gt;""),TimeSpend[[#This Row],[Task]],"")</f>
        <v/>
      </c>
      <c r="L2283" t="str">
        <f>IF(AND(TimeSpend[[#This Row],[Personnel number]]&lt;&gt;"",TimeSpend[[#This Row],[Date]]&lt;&gt;""),Utilization!$J$2,"")</f>
        <v/>
      </c>
      <c r="M2283" t="str">
        <f>IF(AND(TimeSpend[[#This Row],[Personnel number]]&lt;&gt;"",TimeSpend[[#This Row],[Date]]&lt;&gt;""),TimeSpend[[#This Row],[Employee Name]],"")</f>
        <v/>
      </c>
      <c r="N2283" t="str">
        <f t="shared" si="70"/>
        <v/>
      </c>
      <c r="O2283" t="str">
        <f t="shared" si="71"/>
        <v/>
      </c>
      <c r="P2283" t="str">
        <f>IF(D2283&lt;&gt;"",VLOOKUP(D2283,Projects!B:C,2,0),"")</f>
        <v/>
      </c>
    </row>
    <row r="2284" spans="1:16" x14ac:dyDescent="0.25">
      <c r="A2284" t="str">
        <f>UPPER(IF(AND(TimeSpend[[#This Row],[Personnel number]]&lt;&gt;"",TimeSpend[[#This Row],[Date]]&lt;&gt;""),TimeSpend[[#This Row],[Personnel number]],""))</f>
        <v/>
      </c>
      <c r="B2284" s="85" t="str">
        <f>IF(AND(TimeSpend[[#This Row],[Personnel number]]&lt;&gt;"",TimeSpend[[#This Row],[Date]]&lt;&gt;""),TEXT(TimeSpend[[#This Row],[Date]],"[$-409]yyyyMMdd"),"")</f>
        <v/>
      </c>
      <c r="C2284" s="33" t="str">
        <f>IF(AND(TimeSpend[[#This Row],[Personnel number]]&lt;&gt;"",TimeSpend[[#This Row],[Date]]&lt;&gt;""),SUBSTITUTE(TimeSpend[[#This Row],[Hours]],",","."),"")</f>
        <v/>
      </c>
      <c r="D2284" t="str">
        <f>IF(AND(TimeSpend[[#This Row],[Personnel number]]&lt;&gt;"",TimeSpend[[#This Row],[Date]]&lt;&gt;""),TimeSpend[[#This Row],[Network]],"")</f>
        <v/>
      </c>
      <c r="E2284" t="str">
        <f>IF(AND(TimeSpend[[#This Row],[Personnel number]]&lt;&gt;"",TimeSpend[[#This Row],[Date]]&lt;&gt;""),TimeSpend[[#This Row],[Network Description]],"")</f>
        <v/>
      </c>
      <c r="F2284" t="str">
        <f>IF(AND(TimeSpend[[#This Row],[Personnel number]]&lt;&gt;"",TimeSpend[[#This Row],[Date]]&lt;&gt;""),TimeSpend[[#This Row],[Activity]],"")</f>
        <v/>
      </c>
      <c r="G2284" t="str">
        <f>IF(AND(TimeSpend[[#This Row],[Personnel number]]&lt;&gt;"",TimeSpend[[#This Row],[Date]]&lt;&gt;""),TimeSpend[[#This Row],[Activity description]],"")</f>
        <v/>
      </c>
      <c r="H2284" s="36" t="str">
        <f>IF(AND(TimeSpend[[#This Row],[Personnel number]]&lt;&gt;"",TimeSpend[[#This Row],[Date]]&lt;&gt;""),TimeSpend[[#This Row],[Start Time]],"")</f>
        <v/>
      </c>
      <c r="I2284" s="36" t="str">
        <f>IF(AND(TimeSpend[[#This Row],[Personnel number]]&lt;&gt;"",TimeSpend[[#This Row],[Date]]&lt;&gt;""),TimeSpend[[#This Row],[End Time]],"")</f>
        <v/>
      </c>
      <c r="J2284" t="str">
        <f>IF(AND(TimeSpend[[#This Row],[Personnel number]]&lt;&gt;"",TimeSpend[[#This Row],[Date]]&lt;&gt;""),TimeSpend[[#This Row],[Location]],"")</f>
        <v/>
      </c>
      <c r="K2284" t="str">
        <f>IF(AND(TimeSpend[[#This Row],[Personnel number]]&lt;&gt;"",TimeSpend[[#This Row],[Date]]&lt;&gt;""),TimeSpend[[#This Row],[Task]],"")</f>
        <v/>
      </c>
      <c r="L2284" t="str">
        <f>IF(AND(TimeSpend[[#This Row],[Personnel number]]&lt;&gt;"",TimeSpend[[#This Row],[Date]]&lt;&gt;""),Utilization!$J$2,"")</f>
        <v/>
      </c>
      <c r="M2284" t="str">
        <f>IF(AND(TimeSpend[[#This Row],[Personnel number]]&lt;&gt;"",TimeSpend[[#This Row],[Date]]&lt;&gt;""),TimeSpend[[#This Row],[Employee Name]],"")</f>
        <v/>
      </c>
      <c r="N2284" t="str">
        <f t="shared" si="70"/>
        <v/>
      </c>
      <c r="O2284" t="str">
        <f t="shared" si="71"/>
        <v/>
      </c>
      <c r="P2284" t="str">
        <f>IF(D2284&lt;&gt;"",VLOOKUP(D2284,Projects!B:C,2,0),"")</f>
        <v/>
      </c>
    </row>
    <row r="2285" spans="1:16" x14ac:dyDescent="0.25">
      <c r="A2285" t="str">
        <f>UPPER(IF(AND(TimeSpend[[#This Row],[Personnel number]]&lt;&gt;"",TimeSpend[[#This Row],[Date]]&lt;&gt;""),TimeSpend[[#This Row],[Personnel number]],""))</f>
        <v/>
      </c>
      <c r="B2285" s="85" t="str">
        <f>IF(AND(TimeSpend[[#This Row],[Personnel number]]&lt;&gt;"",TimeSpend[[#This Row],[Date]]&lt;&gt;""),TEXT(TimeSpend[[#This Row],[Date]],"[$-409]yyyyMMdd"),"")</f>
        <v/>
      </c>
      <c r="C2285" s="33" t="str">
        <f>IF(AND(TimeSpend[[#This Row],[Personnel number]]&lt;&gt;"",TimeSpend[[#This Row],[Date]]&lt;&gt;""),SUBSTITUTE(TimeSpend[[#This Row],[Hours]],",","."),"")</f>
        <v/>
      </c>
      <c r="D2285" t="str">
        <f>IF(AND(TimeSpend[[#This Row],[Personnel number]]&lt;&gt;"",TimeSpend[[#This Row],[Date]]&lt;&gt;""),TimeSpend[[#This Row],[Network]],"")</f>
        <v/>
      </c>
      <c r="E2285" t="str">
        <f>IF(AND(TimeSpend[[#This Row],[Personnel number]]&lt;&gt;"",TimeSpend[[#This Row],[Date]]&lt;&gt;""),TimeSpend[[#This Row],[Network Description]],"")</f>
        <v/>
      </c>
      <c r="F2285" t="str">
        <f>IF(AND(TimeSpend[[#This Row],[Personnel number]]&lt;&gt;"",TimeSpend[[#This Row],[Date]]&lt;&gt;""),TimeSpend[[#This Row],[Activity]],"")</f>
        <v/>
      </c>
      <c r="G2285" t="str">
        <f>IF(AND(TimeSpend[[#This Row],[Personnel number]]&lt;&gt;"",TimeSpend[[#This Row],[Date]]&lt;&gt;""),TimeSpend[[#This Row],[Activity description]],"")</f>
        <v/>
      </c>
      <c r="H2285" s="36" t="str">
        <f>IF(AND(TimeSpend[[#This Row],[Personnel number]]&lt;&gt;"",TimeSpend[[#This Row],[Date]]&lt;&gt;""),TimeSpend[[#This Row],[Start Time]],"")</f>
        <v/>
      </c>
      <c r="I2285" s="36" t="str">
        <f>IF(AND(TimeSpend[[#This Row],[Personnel number]]&lt;&gt;"",TimeSpend[[#This Row],[Date]]&lt;&gt;""),TimeSpend[[#This Row],[End Time]],"")</f>
        <v/>
      </c>
      <c r="J2285" t="str">
        <f>IF(AND(TimeSpend[[#This Row],[Personnel number]]&lt;&gt;"",TimeSpend[[#This Row],[Date]]&lt;&gt;""),TimeSpend[[#This Row],[Location]],"")</f>
        <v/>
      </c>
      <c r="K2285" t="str">
        <f>IF(AND(TimeSpend[[#This Row],[Personnel number]]&lt;&gt;"",TimeSpend[[#This Row],[Date]]&lt;&gt;""),TimeSpend[[#This Row],[Task]],"")</f>
        <v/>
      </c>
      <c r="L2285" t="str">
        <f>IF(AND(TimeSpend[[#This Row],[Personnel number]]&lt;&gt;"",TimeSpend[[#This Row],[Date]]&lt;&gt;""),Utilization!$J$2,"")</f>
        <v/>
      </c>
      <c r="M2285" t="str">
        <f>IF(AND(TimeSpend[[#This Row],[Personnel number]]&lt;&gt;"",TimeSpend[[#This Row],[Date]]&lt;&gt;""),TimeSpend[[#This Row],[Employee Name]],"")</f>
        <v/>
      </c>
      <c r="N2285" t="str">
        <f t="shared" si="70"/>
        <v/>
      </c>
      <c r="O2285" t="str">
        <f t="shared" si="71"/>
        <v/>
      </c>
      <c r="P2285" t="str">
        <f>IF(D2285&lt;&gt;"",VLOOKUP(D2285,Projects!B:C,2,0),"")</f>
        <v/>
      </c>
    </row>
    <row r="2286" spans="1:16" x14ac:dyDescent="0.25">
      <c r="A2286" t="str">
        <f>UPPER(IF(AND(TimeSpend[[#This Row],[Personnel number]]&lt;&gt;"",TimeSpend[[#This Row],[Date]]&lt;&gt;""),TimeSpend[[#This Row],[Personnel number]],""))</f>
        <v/>
      </c>
      <c r="B2286" s="85" t="str">
        <f>IF(AND(TimeSpend[[#This Row],[Personnel number]]&lt;&gt;"",TimeSpend[[#This Row],[Date]]&lt;&gt;""),TEXT(TimeSpend[[#This Row],[Date]],"[$-409]yyyyMMdd"),"")</f>
        <v/>
      </c>
      <c r="C2286" s="33" t="str">
        <f>IF(AND(TimeSpend[[#This Row],[Personnel number]]&lt;&gt;"",TimeSpend[[#This Row],[Date]]&lt;&gt;""),SUBSTITUTE(TimeSpend[[#This Row],[Hours]],",","."),"")</f>
        <v/>
      </c>
      <c r="D2286" t="str">
        <f>IF(AND(TimeSpend[[#This Row],[Personnel number]]&lt;&gt;"",TimeSpend[[#This Row],[Date]]&lt;&gt;""),TimeSpend[[#This Row],[Network]],"")</f>
        <v/>
      </c>
      <c r="E2286" t="str">
        <f>IF(AND(TimeSpend[[#This Row],[Personnel number]]&lt;&gt;"",TimeSpend[[#This Row],[Date]]&lt;&gt;""),TimeSpend[[#This Row],[Network Description]],"")</f>
        <v/>
      </c>
      <c r="F2286" t="str">
        <f>IF(AND(TimeSpend[[#This Row],[Personnel number]]&lt;&gt;"",TimeSpend[[#This Row],[Date]]&lt;&gt;""),TimeSpend[[#This Row],[Activity]],"")</f>
        <v/>
      </c>
      <c r="G2286" t="str">
        <f>IF(AND(TimeSpend[[#This Row],[Personnel number]]&lt;&gt;"",TimeSpend[[#This Row],[Date]]&lt;&gt;""),TimeSpend[[#This Row],[Activity description]],"")</f>
        <v/>
      </c>
      <c r="H2286" s="36" t="str">
        <f>IF(AND(TimeSpend[[#This Row],[Personnel number]]&lt;&gt;"",TimeSpend[[#This Row],[Date]]&lt;&gt;""),TimeSpend[[#This Row],[Start Time]],"")</f>
        <v/>
      </c>
      <c r="I2286" s="36" t="str">
        <f>IF(AND(TimeSpend[[#This Row],[Personnel number]]&lt;&gt;"",TimeSpend[[#This Row],[Date]]&lt;&gt;""),TimeSpend[[#This Row],[End Time]],"")</f>
        <v/>
      </c>
      <c r="J2286" t="str">
        <f>IF(AND(TimeSpend[[#This Row],[Personnel number]]&lt;&gt;"",TimeSpend[[#This Row],[Date]]&lt;&gt;""),TimeSpend[[#This Row],[Location]],"")</f>
        <v/>
      </c>
      <c r="K2286" t="str">
        <f>IF(AND(TimeSpend[[#This Row],[Personnel number]]&lt;&gt;"",TimeSpend[[#This Row],[Date]]&lt;&gt;""),TimeSpend[[#This Row],[Task]],"")</f>
        <v/>
      </c>
      <c r="L2286" t="str">
        <f>IF(AND(TimeSpend[[#This Row],[Personnel number]]&lt;&gt;"",TimeSpend[[#This Row],[Date]]&lt;&gt;""),Utilization!$J$2,"")</f>
        <v/>
      </c>
      <c r="M2286" t="str">
        <f>IF(AND(TimeSpend[[#This Row],[Personnel number]]&lt;&gt;"",TimeSpend[[#This Row],[Date]]&lt;&gt;""),TimeSpend[[#This Row],[Employee Name]],"")</f>
        <v/>
      </c>
      <c r="N2286" t="str">
        <f t="shared" si="70"/>
        <v/>
      </c>
      <c r="O2286" t="str">
        <f t="shared" si="71"/>
        <v/>
      </c>
      <c r="P2286" t="str">
        <f>IF(D2286&lt;&gt;"",VLOOKUP(D2286,Projects!B:C,2,0),"")</f>
        <v/>
      </c>
    </row>
    <row r="2287" spans="1:16" x14ac:dyDescent="0.25">
      <c r="A2287" t="str">
        <f>UPPER(IF(AND(TimeSpend[[#This Row],[Personnel number]]&lt;&gt;"",TimeSpend[[#This Row],[Date]]&lt;&gt;""),TimeSpend[[#This Row],[Personnel number]],""))</f>
        <v/>
      </c>
      <c r="B2287" s="85" t="str">
        <f>IF(AND(TimeSpend[[#This Row],[Personnel number]]&lt;&gt;"",TimeSpend[[#This Row],[Date]]&lt;&gt;""),TEXT(TimeSpend[[#This Row],[Date]],"[$-409]yyyyMMdd"),"")</f>
        <v/>
      </c>
      <c r="C2287" s="33" t="str">
        <f>IF(AND(TimeSpend[[#This Row],[Personnel number]]&lt;&gt;"",TimeSpend[[#This Row],[Date]]&lt;&gt;""),SUBSTITUTE(TimeSpend[[#This Row],[Hours]],",","."),"")</f>
        <v/>
      </c>
      <c r="D2287" t="str">
        <f>IF(AND(TimeSpend[[#This Row],[Personnel number]]&lt;&gt;"",TimeSpend[[#This Row],[Date]]&lt;&gt;""),TimeSpend[[#This Row],[Network]],"")</f>
        <v/>
      </c>
      <c r="E2287" t="str">
        <f>IF(AND(TimeSpend[[#This Row],[Personnel number]]&lt;&gt;"",TimeSpend[[#This Row],[Date]]&lt;&gt;""),TimeSpend[[#This Row],[Network Description]],"")</f>
        <v/>
      </c>
      <c r="F2287" t="str">
        <f>IF(AND(TimeSpend[[#This Row],[Personnel number]]&lt;&gt;"",TimeSpend[[#This Row],[Date]]&lt;&gt;""),TimeSpend[[#This Row],[Activity]],"")</f>
        <v/>
      </c>
      <c r="G2287" t="str">
        <f>IF(AND(TimeSpend[[#This Row],[Personnel number]]&lt;&gt;"",TimeSpend[[#This Row],[Date]]&lt;&gt;""),TimeSpend[[#This Row],[Activity description]],"")</f>
        <v/>
      </c>
      <c r="H2287" s="36" t="str">
        <f>IF(AND(TimeSpend[[#This Row],[Personnel number]]&lt;&gt;"",TimeSpend[[#This Row],[Date]]&lt;&gt;""),TimeSpend[[#This Row],[Start Time]],"")</f>
        <v/>
      </c>
      <c r="I2287" s="36" t="str">
        <f>IF(AND(TimeSpend[[#This Row],[Personnel number]]&lt;&gt;"",TimeSpend[[#This Row],[Date]]&lt;&gt;""),TimeSpend[[#This Row],[End Time]],"")</f>
        <v/>
      </c>
      <c r="J2287" t="str">
        <f>IF(AND(TimeSpend[[#This Row],[Personnel number]]&lt;&gt;"",TimeSpend[[#This Row],[Date]]&lt;&gt;""),TimeSpend[[#This Row],[Location]],"")</f>
        <v/>
      </c>
      <c r="K2287" t="str">
        <f>IF(AND(TimeSpend[[#This Row],[Personnel number]]&lt;&gt;"",TimeSpend[[#This Row],[Date]]&lt;&gt;""),TimeSpend[[#This Row],[Task]],"")</f>
        <v/>
      </c>
      <c r="L2287" t="str">
        <f>IF(AND(TimeSpend[[#This Row],[Personnel number]]&lt;&gt;"",TimeSpend[[#This Row],[Date]]&lt;&gt;""),Utilization!$J$2,"")</f>
        <v/>
      </c>
      <c r="M2287" t="str">
        <f>IF(AND(TimeSpend[[#This Row],[Personnel number]]&lt;&gt;"",TimeSpend[[#This Row],[Date]]&lt;&gt;""),TimeSpend[[#This Row],[Employee Name]],"")</f>
        <v/>
      </c>
      <c r="N2287" t="str">
        <f t="shared" si="70"/>
        <v/>
      </c>
      <c r="O2287" t="str">
        <f t="shared" si="71"/>
        <v/>
      </c>
      <c r="P2287" t="str">
        <f>IF(D2287&lt;&gt;"",VLOOKUP(D2287,Projects!B:C,2,0),"")</f>
        <v/>
      </c>
    </row>
    <row r="2288" spans="1:16" x14ac:dyDescent="0.25">
      <c r="A2288" t="str">
        <f>UPPER(IF(AND(TimeSpend[[#This Row],[Personnel number]]&lt;&gt;"",TimeSpend[[#This Row],[Date]]&lt;&gt;""),TimeSpend[[#This Row],[Personnel number]],""))</f>
        <v/>
      </c>
      <c r="B2288" s="85" t="str">
        <f>IF(AND(TimeSpend[[#This Row],[Personnel number]]&lt;&gt;"",TimeSpend[[#This Row],[Date]]&lt;&gt;""),TEXT(TimeSpend[[#This Row],[Date]],"[$-409]yyyyMMdd"),"")</f>
        <v/>
      </c>
      <c r="C2288" s="33" t="str">
        <f>IF(AND(TimeSpend[[#This Row],[Personnel number]]&lt;&gt;"",TimeSpend[[#This Row],[Date]]&lt;&gt;""),SUBSTITUTE(TimeSpend[[#This Row],[Hours]],",","."),"")</f>
        <v/>
      </c>
      <c r="D2288" t="str">
        <f>IF(AND(TimeSpend[[#This Row],[Personnel number]]&lt;&gt;"",TimeSpend[[#This Row],[Date]]&lt;&gt;""),TimeSpend[[#This Row],[Network]],"")</f>
        <v/>
      </c>
      <c r="E2288" t="str">
        <f>IF(AND(TimeSpend[[#This Row],[Personnel number]]&lt;&gt;"",TimeSpend[[#This Row],[Date]]&lt;&gt;""),TimeSpend[[#This Row],[Network Description]],"")</f>
        <v/>
      </c>
      <c r="F2288" t="str">
        <f>IF(AND(TimeSpend[[#This Row],[Personnel number]]&lt;&gt;"",TimeSpend[[#This Row],[Date]]&lt;&gt;""),TimeSpend[[#This Row],[Activity]],"")</f>
        <v/>
      </c>
      <c r="G2288" t="str">
        <f>IF(AND(TimeSpend[[#This Row],[Personnel number]]&lt;&gt;"",TimeSpend[[#This Row],[Date]]&lt;&gt;""),TimeSpend[[#This Row],[Activity description]],"")</f>
        <v/>
      </c>
      <c r="H2288" s="36" t="str">
        <f>IF(AND(TimeSpend[[#This Row],[Personnel number]]&lt;&gt;"",TimeSpend[[#This Row],[Date]]&lt;&gt;""),TimeSpend[[#This Row],[Start Time]],"")</f>
        <v/>
      </c>
      <c r="I2288" s="36" t="str">
        <f>IF(AND(TimeSpend[[#This Row],[Personnel number]]&lt;&gt;"",TimeSpend[[#This Row],[Date]]&lt;&gt;""),TimeSpend[[#This Row],[End Time]],"")</f>
        <v/>
      </c>
      <c r="J2288" t="str">
        <f>IF(AND(TimeSpend[[#This Row],[Personnel number]]&lt;&gt;"",TimeSpend[[#This Row],[Date]]&lt;&gt;""),TimeSpend[[#This Row],[Location]],"")</f>
        <v/>
      </c>
      <c r="K2288" t="str">
        <f>IF(AND(TimeSpend[[#This Row],[Personnel number]]&lt;&gt;"",TimeSpend[[#This Row],[Date]]&lt;&gt;""),TimeSpend[[#This Row],[Task]],"")</f>
        <v/>
      </c>
      <c r="L2288" t="str">
        <f>IF(AND(TimeSpend[[#This Row],[Personnel number]]&lt;&gt;"",TimeSpend[[#This Row],[Date]]&lt;&gt;""),Utilization!$J$2,"")</f>
        <v/>
      </c>
      <c r="M2288" t="str">
        <f>IF(AND(TimeSpend[[#This Row],[Personnel number]]&lt;&gt;"",TimeSpend[[#This Row],[Date]]&lt;&gt;""),TimeSpend[[#This Row],[Employee Name]],"")</f>
        <v/>
      </c>
      <c r="N2288" t="str">
        <f t="shared" si="70"/>
        <v/>
      </c>
      <c r="O2288" t="str">
        <f t="shared" si="71"/>
        <v/>
      </c>
      <c r="P2288" t="str">
        <f>IF(D2288&lt;&gt;"",VLOOKUP(D2288,Projects!B:C,2,0),"")</f>
        <v/>
      </c>
    </row>
    <row r="2289" spans="1:16" x14ac:dyDescent="0.25">
      <c r="A2289" t="str">
        <f>UPPER(IF(AND(TimeSpend[[#This Row],[Personnel number]]&lt;&gt;"",TimeSpend[[#This Row],[Date]]&lt;&gt;""),TimeSpend[[#This Row],[Personnel number]],""))</f>
        <v/>
      </c>
      <c r="B2289" s="85" t="str">
        <f>IF(AND(TimeSpend[[#This Row],[Personnel number]]&lt;&gt;"",TimeSpend[[#This Row],[Date]]&lt;&gt;""),TEXT(TimeSpend[[#This Row],[Date]],"[$-409]yyyyMMdd"),"")</f>
        <v/>
      </c>
      <c r="C2289" s="33" t="str">
        <f>IF(AND(TimeSpend[[#This Row],[Personnel number]]&lt;&gt;"",TimeSpend[[#This Row],[Date]]&lt;&gt;""),SUBSTITUTE(TimeSpend[[#This Row],[Hours]],",","."),"")</f>
        <v/>
      </c>
      <c r="D2289" t="str">
        <f>IF(AND(TimeSpend[[#This Row],[Personnel number]]&lt;&gt;"",TimeSpend[[#This Row],[Date]]&lt;&gt;""),TimeSpend[[#This Row],[Network]],"")</f>
        <v/>
      </c>
      <c r="E2289" t="str">
        <f>IF(AND(TimeSpend[[#This Row],[Personnel number]]&lt;&gt;"",TimeSpend[[#This Row],[Date]]&lt;&gt;""),TimeSpend[[#This Row],[Network Description]],"")</f>
        <v/>
      </c>
      <c r="F2289" t="str">
        <f>IF(AND(TimeSpend[[#This Row],[Personnel number]]&lt;&gt;"",TimeSpend[[#This Row],[Date]]&lt;&gt;""),TimeSpend[[#This Row],[Activity]],"")</f>
        <v/>
      </c>
      <c r="G2289" t="str">
        <f>IF(AND(TimeSpend[[#This Row],[Personnel number]]&lt;&gt;"",TimeSpend[[#This Row],[Date]]&lt;&gt;""),TimeSpend[[#This Row],[Activity description]],"")</f>
        <v/>
      </c>
      <c r="H2289" s="36" t="str">
        <f>IF(AND(TimeSpend[[#This Row],[Personnel number]]&lt;&gt;"",TimeSpend[[#This Row],[Date]]&lt;&gt;""),TimeSpend[[#This Row],[Start Time]],"")</f>
        <v/>
      </c>
      <c r="I2289" s="36" t="str">
        <f>IF(AND(TimeSpend[[#This Row],[Personnel number]]&lt;&gt;"",TimeSpend[[#This Row],[Date]]&lt;&gt;""),TimeSpend[[#This Row],[End Time]],"")</f>
        <v/>
      </c>
      <c r="J2289" t="str">
        <f>IF(AND(TimeSpend[[#This Row],[Personnel number]]&lt;&gt;"",TimeSpend[[#This Row],[Date]]&lt;&gt;""),TimeSpend[[#This Row],[Location]],"")</f>
        <v/>
      </c>
      <c r="K2289" t="str">
        <f>IF(AND(TimeSpend[[#This Row],[Personnel number]]&lt;&gt;"",TimeSpend[[#This Row],[Date]]&lt;&gt;""),TimeSpend[[#This Row],[Task]],"")</f>
        <v/>
      </c>
      <c r="L2289" t="str">
        <f>IF(AND(TimeSpend[[#This Row],[Personnel number]]&lt;&gt;"",TimeSpend[[#This Row],[Date]]&lt;&gt;""),Utilization!$J$2,"")</f>
        <v/>
      </c>
      <c r="M2289" t="str">
        <f>IF(AND(TimeSpend[[#This Row],[Personnel number]]&lt;&gt;"",TimeSpend[[#This Row],[Date]]&lt;&gt;""),TimeSpend[[#This Row],[Employee Name]],"")</f>
        <v/>
      </c>
      <c r="N2289" t="str">
        <f t="shared" si="70"/>
        <v/>
      </c>
      <c r="O2289" t="str">
        <f t="shared" si="71"/>
        <v/>
      </c>
      <c r="P2289" t="str">
        <f>IF(D2289&lt;&gt;"",VLOOKUP(D2289,Projects!B:C,2,0),"")</f>
        <v/>
      </c>
    </row>
    <row r="2290" spans="1:16" x14ac:dyDescent="0.25">
      <c r="A2290" t="str">
        <f>UPPER(IF(AND(TimeSpend[[#This Row],[Personnel number]]&lt;&gt;"",TimeSpend[[#This Row],[Date]]&lt;&gt;""),TimeSpend[[#This Row],[Personnel number]],""))</f>
        <v/>
      </c>
      <c r="B2290" s="85" t="str">
        <f>IF(AND(TimeSpend[[#This Row],[Personnel number]]&lt;&gt;"",TimeSpend[[#This Row],[Date]]&lt;&gt;""),TEXT(TimeSpend[[#This Row],[Date]],"[$-409]yyyyMMdd"),"")</f>
        <v/>
      </c>
      <c r="C2290" s="33" t="str">
        <f>IF(AND(TimeSpend[[#This Row],[Personnel number]]&lt;&gt;"",TimeSpend[[#This Row],[Date]]&lt;&gt;""),SUBSTITUTE(TimeSpend[[#This Row],[Hours]],",","."),"")</f>
        <v/>
      </c>
      <c r="D2290" t="str">
        <f>IF(AND(TimeSpend[[#This Row],[Personnel number]]&lt;&gt;"",TimeSpend[[#This Row],[Date]]&lt;&gt;""),TimeSpend[[#This Row],[Network]],"")</f>
        <v/>
      </c>
      <c r="E2290" t="str">
        <f>IF(AND(TimeSpend[[#This Row],[Personnel number]]&lt;&gt;"",TimeSpend[[#This Row],[Date]]&lt;&gt;""),TimeSpend[[#This Row],[Network Description]],"")</f>
        <v/>
      </c>
      <c r="F2290" t="str">
        <f>IF(AND(TimeSpend[[#This Row],[Personnel number]]&lt;&gt;"",TimeSpend[[#This Row],[Date]]&lt;&gt;""),TimeSpend[[#This Row],[Activity]],"")</f>
        <v/>
      </c>
      <c r="G2290" t="str">
        <f>IF(AND(TimeSpend[[#This Row],[Personnel number]]&lt;&gt;"",TimeSpend[[#This Row],[Date]]&lt;&gt;""),TimeSpend[[#This Row],[Activity description]],"")</f>
        <v/>
      </c>
      <c r="H2290" s="36" t="str">
        <f>IF(AND(TimeSpend[[#This Row],[Personnel number]]&lt;&gt;"",TimeSpend[[#This Row],[Date]]&lt;&gt;""),TimeSpend[[#This Row],[Start Time]],"")</f>
        <v/>
      </c>
      <c r="I2290" s="36" t="str">
        <f>IF(AND(TimeSpend[[#This Row],[Personnel number]]&lt;&gt;"",TimeSpend[[#This Row],[Date]]&lt;&gt;""),TimeSpend[[#This Row],[End Time]],"")</f>
        <v/>
      </c>
      <c r="J2290" t="str">
        <f>IF(AND(TimeSpend[[#This Row],[Personnel number]]&lt;&gt;"",TimeSpend[[#This Row],[Date]]&lt;&gt;""),TimeSpend[[#This Row],[Location]],"")</f>
        <v/>
      </c>
      <c r="K2290" t="str">
        <f>IF(AND(TimeSpend[[#This Row],[Personnel number]]&lt;&gt;"",TimeSpend[[#This Row],[Date]]&lt;&gt;""),TimeSpend[[#This Row],[Task]],"")</f>
        <v/>
      </c>
      <c r="L2290" t="str">
        <f>IF(AND(TimeSpend[[#This Row],[Personnel number]]&lt;&gt;"",TimeSpend[[#This Row],[Date]]&lt;&gt;""),Utilization!$J$2,"")</f>
        <v/>
      </c>
      <c r="M2290" t="str">
        <f>IF(AND(TimeSpend[[#This Row],[Personnel number]]&lt;&gt;"",TimeSpend[[#This Row],[Date]]&lt;&gt;""),TimeSpend[[#This Row],[Employee Name]],"")</f>
        <v/>
      </c>
      <c r="N2290" t="str">
        <f t="shared" si="70"/>
        <v/>
      </c>
      <c r="O2290" t="str">
        <f t="shared" si="71"/>
        <v/>
      </c>
      <c r="P2290" t="str">
        <f>IF(D2290&lt;&gt;"",VLOOKUP(D2290,Projects!B:C,2,0),"")</f>
        <v/>
      </c>
    </row>
    <row r="2291" spans="1:16" x14ac:dyDescent="0.25">
      <c r="A2291" t="str">
        <f>UPPER(IF(AND(TimeSpend[[#This Row],[Personnel number]]&lt;&gt;"",TimeSpend[[#This Row],[Date]]&lt;&gt;""),TimeSpend[[#This Row],[Personnel number]],""))</f>
        <v/>
      </c>
      <c r="B2291" s="85" t="str">
        <f>IF(AND(TimeSpend[[#This Row],[Personnel number]]&lt;&gt;"",TimeSpend[[#This Row],[Date]]&lt;&gt;""),TEXT(TimeSpend[[#This Row],[Date]],"[$-409]yyyyMMdd"),"")</f>
        <v/>
      </c>
      <c r="C2291" s="33" t="str">
        <f>IF(AND(TimeSpend[[#This Row],[Personnel number]]&lt;&gt;"",TimeSpend[[#This Row],[Date]]&lt;&gt;""),SUBSTITUTE(TimeSpend[[#This Row],[Hours]],",","."),"")</f>
        <v/>
      </c>
      <c r="D2291" t="str">
        <f>IF(AND(TimeSpend[[#This Row],[Personnel number]]&lt;&gt;"",TimeSpend[[#This Row],[Date]]&lt;&gt;""),TimeSpend[[#This Row],[Network]],"")</f>
        <v/>
      </c>
      <c r="E2291" t="str">
        <f>IF(AND(TimeSpend[[#This Row],[Personnel number]]&lt;&gt;"",TimeSpend[[#This Row],[Date]]&lt;&gt;""),TimeSpend[[#This Row],[Network Description]],"")</f>
        <v/>
      </c>
      <c r="F2291" t="str">
        <f>IF(AND(TimeSpend[[#This Row],[Personnel number]]&lt;&gt;"",TimeSpend[[#This Row],[Date]]&lt;&gt;""),TimeSpend[[#This Row],[Activity]],"")</f>
        <v/>
      </c>
      <c r="G2291" t="str">
        <f>IF(AND(TimeSpend[[#This Row],[Personnel number]]&lt;&gt;"",TimeSpend[[#This Row],[Date]]&lt;&gt;""),TimeSpend[[#This Row],[Activity description]],"")</f>
        <v/>
      </c>
      <c r="H2291" s="36" t="str">
        <f>IF(AND(TimeSpend[[#This Row],[Personnel number]]&lt;&gt;"",TimeSpend[[#This Row],[Date]]&lt;&gt;""),TimeSpend[[#This Row],[Start Time]],"")</f>
        <v/>
      </c>
      <c r="I2291" s="36" t="str">
        <f>IF(AND(TimeSpend[[#This Row],[Personnel number]]&lt;&gt;"",TimeSpend[[#This Row],[Date]]&lt;&gt;""),TimeSpend[[#This Row],[End Time]],"")</f>
        <v/>
      </c>
      <c r="J2291" t="str">
        <f>IF(AND(TimeSpend[[#This Row],[Personnel number]]&lt;&gt;"",TimeSpend[[#This Row],[Date]]&lt;&gt;""),TimeSpend[[#This Row],[Location]],"")</f>
        <v/>
      </c>
      <c r="K2291" t="str">
        <f>IF(AND(TimeSpend[[#This Row],[Personnel number]]&lt;&gt;"",TimeSpend[[#This Row],[Date]]&lt;&gt;""),TimeSpend[[#This Row],[Task]],"")</f>
        <v/>
      </c>
      <c r="L2291" t="str">
        <f>IF(AND(TimeSpend[[#This Row],[Personnel number]]&lt;&gt;"",TimeSpend[[#This Row],[Date]]&lt;&gt;""),Utilization!$J$2,"")</f>
        <v/>
      </c>
      <c r="M2291" t="str">
        <f>IF(AND(TimeSpend[[#This Row],[Personnel number]]&lt;&gt;"",TimeSpend[[#This Row],[Date]]&lt;&gt;""),TimeSpend[[#This Row],[Employee Name]],"")</f>
        <v/>
      </c>
      <c r="N2291" t="str">
        <f t="shared" si="70"/>
        <v/>
      </c>
      <c r="O2291" t="str">
        <f t="shared" si="71"/>
        <v/>
      </c>
      <c r="P2291" t="str">
        <f>IF(D2291&lt;&gt;"",VLOOKUP(D2291,Projects!B:C,2,0),"")</f>
        <v/>
      </c>
    </row>
    <row r="2292" spans="1:16" x14ac:dyDescent="0.25">
      <c r="A2292" t="str">
        <f>UPPER(IF(AND(TimeSpend[[#This Row],[Personnel number]]&lt;&gt;"",TimeSpend[[#This Row],[Date]]&lt;&gt;""),TimeSpend[[#This Row],[Personnel number]],""))</f>
        <v/>
      </c>
      <c r="B2292" s="85" t="str">
        <f>IF(AND(TimeSpend[[#This Row],[Personnel number]]&lt;&gt;"",TimeSpend[[#This Row],[Date]]&lt;&gt;""),TEXT(TimeSpend[[#This Row],[Date]],"[$-409]yyyyMMdd"),"")</f>
        <v/>
      </c>
      <c r="C2292" s="33" t="str">
        <f>IF(AND(TimeSpend[[#This Row],[Personnel number]]&lt;&gt;"",TimeSpend[[#This Row],[Date]]&lt;&gt;""),SUBSTITUTE(TimeSpend[[#This Row],[Hours]],",","."),"")</f>
        <v/>
      </c>
      <c r="D2292" t="str">
        <f>IF(AND(TimeSpend[[#This Row],[Personnel number]]&lt;&gt;"",TimeSpend[[#This Row],[Date]]&lt;&gt;""),TimeSpend[[#This Row],[Network]],"")</f>
        <v/>
      </c>
      <c r="E2292" t="str">
        <f>IF(AND(TimeSpend[[#This Row],[Personnel number]]&lt;&gt;"",TimeSpend[[#This Row],[Date]]&lt;&gt;""),TimeSpend[[#This Row],[Network Description]],"")</f>
        <v/>
      </c>
      <c r="F2292" t="str">
        <f>IF(AND(TimeSpend[[#This Row],[Personnel number]]&lt;&gt;"",TimeSpend[[#This Row],[Date]]&lt;&gt;""),TimeSpend[[#This Row],[Activity]],"")</f>
        <v/>
      </c>
      <c r="G2292" t="str">
        <f>IF(AND(TimeSpend[[#This Row],[Personnel number]]&lt;&gt;"",TimeSpend[[#This Row],[Date]]&lt;&gt;""),TimeSpend[[#This Row],[Activity description]],"")</f>
        <v/>
      </c>
      <c r="H2292" s="36" t="str">
        <f>IF(AND(TimeSpend[[#This Row],[Personnel number]]&lt;&gt;"",TimeSpend[[#This Row],[Date]]&lt;&gt;""),TimeSpend[[#This Row],[Start Time]],"")</f>
        <v/>
      </c>
      <c r="I2292" s="36" t="str">
        <f>IF(AND(TimeSpend[[#This Row],[Personnel number]]&lt;&gt;"",TimeSpend[[#This Row],[Date]]&lt;&gt;""),TimeSpend[[#This Row],[End Time]],"")</f>
        <v/>
      </c>
      <c r="J2292" t="str">
        <f>IF(AND(TimeSpend[[#This Row],[Personnel number]]&lt;&gt;"",TimeSpend[[#This Row],[Date]]&lt;&gt;""),TimeSpend[[#This Row],[Location]],"")</f>
        <v/>
      </c>
      <c r="K2292" t="str">
        <f>IF(AND(TimeSpend[[#This Row],[Personnel number]]&lt;&gt;"",TimeSpend[[#This Row],[Date]]&lt;&gt;""),TimeSpend[[#This Row],[Task]],"")</f>
        <v/>
      </c>
      <c r="L2292" t="str">
        <f>IF(AND(TimeSpend[[#This Row],[Personnel number]]&lt;&gt;"",TimeSpend[[#This Row],[Date]]&lt;&gt;""),Utilization!$J$2,"")</f>
        <v/>
      </c>
      <c r="M2292" t="str">
        <f>IF(AND(TimeSpend[[#This Row],[Personnel number]]&lt;&gt;"",TimeSpend[[#This Row],[Date]]&lt;&gt;""),TimeSpend[[#This Row],[Employee Name]],"")</f>
        <v/>
      </c>
      <c r="N2292" t="str">
        <f t="shared" si="70"/>
        <v/>
      </c>
      <c r="O2292" t="str">
        <f t="shared" si="71"/>
        <v/>
      </c>
      <c r="P2292" t="str">
        <f>IF(D2292&lt;&gt;"",VLOOKUP(D2292,Projects!B:C,2,0),"")</f>
        <v/>
      </c>
    </row>
    <row r="2293" spans="1:16" x14ac:dyDescent="0.25">
      <c r="A2293" t="str">
        <f>UPPER(IF(AND(TimeSpend[[#This Row],[Personnel number]]&lt;&gt;"",TimeSpend[[#This Row],[Date]]&lt;&gt;""),TimeSpend[[#This Row],[Personnel number]],""))</f>
        <v/>
      </c>
      <c r="B2293" s="85" t="str">
        <f>IF(AND(TimeSpend[[#This Row],[Personnel number]]&lt;&gt;"",TimeSpend[[#This Row],[Date]]&lt;&gt;""),TEXT(TimeSpend[[#This Row],[Date]],"[$-409]yyyyMMdd"),"")</f>
        <v/>
      </c>
      <c r="C2293" s="33" t="str">
        <f>IF(AND(TimeSpend[[#This Row],[Personnel number]]&lt;&gt;"",TimeSpend[[#This Row],[Date]]&lt;&gt;""),SUBSTITUTE(TimeSpend[[#This Row],[Hours]],",","."),"")</f>
        <v/>
      </c>
      <c r="D2293" t="str">
        <f>IF(AND(TimeSpend[[#This Row],[Personnel number]]&lt;&gt;"",TimeSpend[[#This Row],[Date]]&lt;&gt;""),TimeSpend[[#This Row],[Network]],"")</f>
        <v/>
      </c>
      <c r="E2293" t="str">
        <f>IF(AND(TimeSpend[[#This Row],[Personnel number]]&lt;&gt;"",TimeSpend[[#This Row],[Date]]&lt;&gt;""),TimeSpend[[#This Row],[Network Description]],"")</f>
        <v/>
      </c>
      <c r="F2293" t="str">
        <f>IF(AND(TimeSpend[[#This Row],[Personnel number]]&lt;&gt;"",TimeSpend[[#This Row],[Date]]&lt;&gt;""),TimeSpend[[#This Row],[Activity]],"")</f>
        <v/>
      </c>
      <c r="G2293" t="str">
        <f>IF(AND(TimeSpend[[#This Row],[Personnel number]]&lt;&gt;"",TimeSpend[[#This Row],[Date]]&lt;&gt;""),TimeSpend[[#This Row],[Activity description]],"")</f>
        <v/>
      </c>
      <c r="H2293" s="36" t="str">
        <f>IF(AND(TimeSpend[[#This Row],[Personnel number]]&lt;&gt;"",TimeSpend[[#This Row],[Date]]&lt;&gt;""),TimeSpend[[#This Row],[Start Time]],"")</f>
        <v/>
      </c>
      <c r="I2293" s="36" t="str">
        <f>IF(AND(TimeSpend[[#This Row],[Personnel number]]&lt;&gt;"",TimeSpend[[#This Row],[Date]]&lt;&gt;""),TimeSpend[[#This Row],[End Time]],"")</f>
        <v/>
      </c>
      <c r="J2293" t="str">
        <f>IF(AND(TimeSpend[[#This Row],[Personnel number]]&lt;&gt;"",TimeSpend[[#This Row],[Date]]&lt;&gt;""),TimeSpend[[#This Row],[Location]],"")</f>
        <v/>
      </c>
      <c r="K2293" t="str">
        <f>IF(AND(TimeSpend[[#This Row],[Personnel number]]&lt;&gt;"",TimeSpend[[#This Row],[Date]]&lt;&gt;""),TimeSpend[[#This Row],[Task]],"")</f>
        <v/>
      </c>
      <c r="L2293" t="str">
        <f>IF(AND(TimeSpend[[#This Row],[Personnel number]]&lt;&gt;"",TimeSpend[[#This Row],[Date]]&lt;&gt;""),Utilization!$J$2,"")</f>
        <v/>
      </c>
      <c r="M2293" t="str">
        <f>IF(AND(TimeSpend[[#This Row],[Personnel number]]&lt;&gt;"",TimeSpend[[#This Row],[Date]]&lt;&gt;""),TimeSpend[[#This Row],[Employee Name]],"")</f>
        <v/>
      </c>
      <c r="N2293" t="str">
        <f t="shared" si="70"/>
        <v/>
      </c>
      <c r="O2293" t="str">
        <f t="shared" si="71"/>
        <v/>
      </c>
      <c r="P2293" t="str">
        <f>IF(D2293&lt;&gt;"",VLOOKUP(D2293,Projects!B:C,2,0),"")</f>
        <v/>
      </c>
    </row>
    <row r="2294" spans="1:16" x14ac:dyDescent="0.25">
      <c r="A2294" t="str">
        <f>UPPER(IF(AND(TimeSpend[[#This Row],[Personnel number]]&lt;&gt;"",TimeSpend[[#This Row],[Date]]&lt;&gt;""),TimeSpend[[#This Row],[Personnel number]],""))</f>
        <v/>
      </c>
      <c r="B2294" s="85" t="str">
        <f>IF(AND(TimeSpend[[#This Row],[Personnel number]]&lt;&gt;"",TimeSpend[[#This Row],[Date]]&lt;&gt;""),TEXT(TimeSpend[[#This Row],[Date]],"[$-409]yyyyMMdd"),"")</f>
        <v/>
      </c>
      <c r="C2294" s="33" t="str">
        <f>IF(AND(TimeSpend[[#This Row],[Personnel number]]&lt;&gt;"",TimeSpend[[#This Row],[Date]]&lt;&gt;""),SUBSTITUTE(TimeSpend[[#This Row],[Hours]],",","."),"")</f>
        <v/>
      </c>
      <c r="D2294" t="str">
        <f>IF(AND(TimeSpend[[#This Row],[Personnel number]]&lt;&gt;"",TimeSpend[[#This Row],[Date]]&lt;&gt;""),TimeSpend[[#This Row],[Network]],"")</f>
        <v/>
      </c>
      <c r="E2294" t="str">
        <f>IF(AND(TimeSpend[[#This Row],[Personnel number]]&lt;&gt;"",TimeSpend[[#This Row],[Date]]&lt;&gt;""),TimeSpend[[#This Row],[Network Description]],"")</f>
        <v/>
      </c>
      <c r="F2294" t="str">
        <f>IF(AND(TimeSpend[[#This Row],[Personnel number]]&lt;&gt;"",TimeSpend[[#This Row],[Date]]&lt;&gt;""),TimeSpend[[#This Row],[Activity]],"")</f>
        <v/>
      </c>
      <c r="G2294" t="str">
        <f>IF(AND(TimeSpend[[#This Row],[Personnel number]]&lt;&gt;"",TimeSpend[[#This Row],[Date]]&lt;&gt;""),TimeSpend[[#This Row],[Activity description]],"")</f>
        <v/>
      </c>
      <c r="H2294" s="36" t="str">
        <f>IF(AND(TimeSpend[[#This Row],[Personnel number]]&lt;&gt;"",TimeSpend[[#This Row],[Date]]&lt;&gt;""),TimeSpend[[#This Row],[Start Time]],"")</f>
        <v/>
      </c>
      <c r="I2294" s="36" t="str">
        <f>IF(AND(TimeSpend[[#This Row],[Personnel number]]&lt;&gt;"",TimeSpend[[#This Row],[Date]]&lt;&gt;""),TimeSpend[[#This Row],[End Time]],"")</f>
        <v/>
      </c>
      <c r="J2294" t="str">
        <f>IF(AND(TimeSpend[[#This Row],[Personnel number]]&lt;&gt;"",TimeSpend[[#This Row],[Date]]&lt;&gt;""),TimeSpend[[#This Row],[Location]],"")</f>
        <v/>
      </c>
      <c r="K2294" t="str">
        <f>IF(AND(TimeSpend[[#This Row],[Personnel number]]&lt;&gt;"",TimeSpend[[#This Row],[Date]]&lt;&gt;""),TimeSpend[[#This Row],[Task]],"")</f>
        <v/>
      </c>
      <c r="L2294" t="str">
        <f>IF(AND(TimeSpend[[#This Row],[Personnel number]]&lt;&gt;"",TimeSpend[[#This Row],[Date]]&lt;&gt;""),Utilization!$J$2,"")</f>
        <v/>
      </c>
      <c r="M2294" t="str">
        <f>IF(AND(TimeSpend[[#This Row],[Personnel number]]&lt;&gt;"",TimeSpend[[#This Row],[Date]]&lt;&gt;""),TimeSpend[[#This Row],[Employee Name]],"")</f>
        <v/>
      </c>
      <c r="N2294" t="str">
        <f t="shared" si="70"/>
        <v/>
      </c>
      <c r="O2294" t="str">
        <f t="shared" si="71"/>
        <v/>
      </c>
      <c r="P2294" t="str">
        <f>IF(D2294&lt;&gt;"",VLOOKUP(D2294,Projects!B:C,2,0),"")</f>
        <v/>
      </c>
    </row>
    <row r="2295" spans="1:16" x14ac:dyDescent="0.25">
      <c r="A2295" t="str">
        <f>UPPER(IF(AND(TimeSpend[[#This Row],[Personnel number]]&lt;&gt;"",TimeSpend[[#This Row],[Date]]&lt;&gt;""),TimeSpend[[#This Row],[Personnel number]],""))</f>
        <v/>
      </c>
      <c r="B2295" s="85" t="str">
        <f>IF(AND(TimeSpend[[#This Row],[Personnel number]]&lt;&gt;"",TimeSpend[[#This Row],[Date]]&lt;&gt;""),TEXT(TimeSpend[[#This Row],[Date]],"[$-409]yyyyMMdd"),"")</f>
        <v/>
      </c>
      <c r="C2295" s="33" t="str">
        <f>IF(AND(TimeSpend[[#This Row],[Personnel number]]&lt;&gt;"",TimeSpend[[#This Row],[Date]]&lt;&gt;""),SUBSTITUTE(TimeSpend[[#This Row],[Hours]],",","."),"")</f>
        <v/>
      </c>
      <c r="D2295" t="str">
        <f>IF(AND(TimeSpend[[#This Row],[Personnel number]]&lt;&gt;"",TimeSpend[[#This Row],[Date]]&lt;&gt;""),TimeSpend[[#This Row],[Network]],"")</f>
        <v/>
      </c>
      <c r="E2295" t="str">
        <f>IF(AND(TimeSpend[[#This Row],[Personnel number]]&lt;&gt;"",TimeSpend[[#This Row],[Date]]&lt;&gt;""),TimeSpend[[#This Row],[Network Description]],"")</f>
        <v/>
      </c>
      <c r="F2295" t="str">
        <f>IF(AND(TimeSpend[[#This Row],[Personnel number]]&lt;&gt;"",TimeSpend[[#This Row],[Date]]&lt;&gt;""),TimeSpend[[#This Row],[Activity]],"")</f>
        <v/>
      </c>
      <c r="G2295" t="str">
        <f>IF(AND(TimeSpend[[#This Row],[Personnel number]]&lt;&gt;"",TimeSpend[[#This Row],[Date]]&lt;&gt;""),TimeSpend[[#This Row],[Activity description]],"")</f>
        <v/>
      </c>
      <c r="H2295" s="36" t="str">
        <f>IF(AND(TimeSpend[[#This Row],[Personnel number]]&lt;&gt;"",TimeSpend[[#This Row],[Date]]&lt;&gt;""),TimeSpend[[#This Row],[Start Time]],"")</f>
        <v/>
      </c>
      <c r="I2295" s="36" t="str">
        <f>IF(AND(TimeSpend[[#This Row],[Personnel number]]&lt;&gt;"",TimeSpend[[#This Row],[Date]]&lt;&gt;""),TimeSpend[[#This Row],[End Time]],"")</f>
        <v/>
      </c>
      <c r="J2295" t="str">
        <f>IF(AND(TimeSpend[[#This Row],[Personnel number]]&lt;&gt;"",TimeSpend[[#This Row],[Date]]&lt;&gt;""),TimeSpend[[#This Row],[Location]],"")</f>
        <v/>
      </c>
      <c r="K2295" t="str">
        <f>IF(AND(TimeSpend[[#This Row],[Personnel number]]&lt;&gt;"",TimeSpend[[#This Row],[Date]]&lt;&gt;""),TimeSpend[[#This Row],[Task]],"")</f>
        <v/>
      </c>
      <c r="L2295" t="str">
        <f>IF(AND(TimeSpend[[#This Row],[Personnel number]]&lt;&gt;"",TimeSpend[[#This Row],[Date]]&lt;&gt;""),Utilization!$J$2,"")</f>
        <v/>
      </c>
      <c r="M2295" t="str">
        <f>IF(AND(TimeSpend[[#This Row],[Personnel number]]&lt;&gt;"",TimeSpend[[#This Row],[Date]]&lt;&gt;""),TimeSpend[[#This Row],[Employee Name]],"")</f>
        <v/>
      </c>
      <c r="N2295" t="str">
        <f t="shared" si="70"/>
        <v/>
      </c>
      <c r="O2295" t="str">
        <f t="shared" si="71"/>
        <v/>
      </c>
      <c r="P2295" t="str">
        <f>IF(D2295&lt;&gt;"",VLOOKUP(D2295,Projects!B:C,2,0),"")</f>
        <v/>
      </c>
    </row>
    <row r="2296" spans="1:16" x14ac:dyDescent="0.25">
      <c r="A2296" t="str">
        <f>UPPER(IF(AND(TimeSpend[[#This Row],[Personnel number]]&lt;&gt;"",TimeSpend[[#This Row],[Date]]&lt;&gt;""),TimeSpend[[#This Row],[Personnel number]],""))</f>
        <v/>
      </c>
      <c r="B2296" s="85" t="str">
        <f>IF(AND(TimeSpend[[#This Row],[Personnel number]]&lt;&gt;"",TimeSpend[[#This Row],[Date]]&lt;&gt;""),TEXT(TimeSpend[[#This Row],[Date]],"[$-409]yyyyMMdd"),"")</f>
        <v/>
      </c>
      <c r="C2296" s="33" t="str">
        <f>IF(AND(TimeSpend[[#This Row],[Personnel number]]&lt;&gt;"",TimeSpend[[#This Row],[Date]]&lt;&gt;""),SUBSTITUTE(TimeSpend[[#This Row],[Hours]],",","."),"")</f>
        <v/>
      </c>
      <c r="D2296" t="str">
        <f>IF(AND(TimeSpend[[#This Row],[Personnel number]]&lt;&gt;"",TimeSpend[[#This Row],[Date]]&lt;&gt;""),TimeSpend[[#This Row],[Network]],"")</f>
        <v/>
      </c>
      <c r="E2296" t="str">
        <f>IF(AND(TimeSpend[[#This Row],[Personnel number]]&lt;&gt;"",TimeSpend[[#This Row],[Date]]&lt;&gt;""),TimeSpend[[#This Row],[Network Description]],"")</f>
        <v/>
      </c>
      <c r="F2296" t="str">
        <f>IF(AND(TimeSpend[[#This Row],[Personnel number]]&lt;&gt;"",TimeSpend[[#This Row],[Date]]&lt;&gt;""),TimeSpend[[#This Row],[Activity]],"")</f>
        <v/>
      </c>
      <c r="G2296" t="str">
        <f>IF(AND(TimeSpend[[#This Row],[Personnel number]]&lt;&gt;"",TimeSpend[[#This Row],[Date]]&lt;&gt;""),TimeSpend[[#This Row],[Activity description]],"")</f>
        <v/>
      </c>
      <c r="H2296" s="36" t="str">
        <f>IF(AND(TimeSpend[[#This Row],[Personnel number]]&lt;&gt;"",TimeSpend[[#This Row],[Date]]&lt;&gt;""),TimeSpend[[#This Row],[Start Time]],"")</f>
        <v/>
      </c>
      <c r="I2296" s="36" t="str">
        <f>IF(AND(TimeSpend[[#This Row],[Personnel number]]&lt;&gt;"",TimeSpend[[#This Row],[Date]]&lt;&gt;""),TimeSpend[[#This Row],[End Time]],"")</f>
        <v/>
      </c>
      <c r="J2296" t="str">
        <f>IF(AND(TimeSpend[[#This Row],[Personnel number]]&lt;&gt;"",TimeSpend[[#This Row],[Date]]&lt;&gt;""),TimeSpend[[#This Row],[Location]],"")</f>
        <v/>
      </c>
      <c r="K2296" t="str">
        <f>IF(AND(TimeSpend[[#This Row],[Personnel number]]&lt;&gt;"",TimeSpend[[#This Row],[Date]]&lt;&gt;""),TimeSpend[[#This Row],[Task]],"")</f>
        <v/>
      </c>
      <c r="L2296" t="str">
        <f>IF(AND(TimeSpend[[#This Row],[Personnel number]]&lt;&gt;"",TimeSpend[[#This Row],[Date]]&lt;&gt;""),Utilization!$J$2,"")</f>
        <v/>
      </c>
      <c r="M2296" t="str">
        <f>IF(AND(TimeSpend[[#This Row],[Personnel number]]&lt;&gt;"",TimeSpend[[#This Row],[Date]]&lt;&gt;""),TimeSpend[[#This Row],[Employee Name]],"")</f>
        <v/>
      </c>
      <c r="N2296" t="str">
        <f t="shared" si="70"/>
        <v/>
      </c>
      <c r="O2296" t="str">
        <f t="shared" si="71"/>
        <v/>
      </c>
      <c r="P2296" t="str">
        <f>IF(D2296&lt;&gt;"",VLOOKUP(D2296,Projects!B:C,2,0),"")</f>
        <v/>
      </c>
    </row>
    <row r="2297" spans="1:16" x14ac:dyDescent="0.25">
      <c r="A2297" t="str">
        <f>UPPER(IF(AND(TimeSpend[[#This Row],[Personnel number]]&lt;&gt;"",TimeSpend[[#This Row],[Date]]&lt;&gt;""),TimeSpend[[#This Row],[Personnel number]],""))</f>
        <v/>
      </c>
      <c r="B2297" s="85" t="str">
        <f>IF(AND(TimeSpend[[#This Row],[Personnel number]]&lt;&gt;"",TimeSpend[[#This Row],[Date]]&lt;&gt;""),TEXT(TimeSpend[[#This Row],[Date]],"[$-409]yyyyMMdd"),"")</f>
        <v/>
      </c>
      <c r="C2297" s="33" t="str">
        <f>IF(AND(TimeSpend[[#This Row],[Personnel number]]&lt;&gt;"",TimeSpend[[#This Row],[Date]]&lt;&gt;""),SUBSTITUTE(TimeSpend[[#This Row],[Hours]],",","."),"")</f>
        <v/>
      </c>
      <c r="D2297" t="str">
        <f>IF(AND(TimeSpend[[#This Row],[Personnel number]]&lt;&gt;"",TimeSpend[[#This Row],[Date]]&lt;&gt;""),TimeSpend[[#This Row],[Network]],"")</f>
        <v/>
      </c>
      <c r="E2297" t="str">
        <f>IF(AND(TimeSpend[[#This Row],[Personnel number]]&lt;&gt;"",TimeSpend[[#This Row],[Date]]&lt;&gt;""),TimeSpend[[#This Row],[Network Description]],"")</f>
        <v/>
      </c>
      <c r="F2297" t="str">
        <f>IF(AND(TimeSpend[[#This Row],[Personnel number]]&lt;&gt;"",TimeSpend[[#This Row],[Date]]&lt;&gt;""),TimeSpend[[#This Row],[Activity]],"")</f>
        <v/>
      </c>
      <c r="G2297" t="str">
        <f>IF(AND(TimeSpend[[#This Row],[Personnel number]]&lt;&gt;"",TimeSpend[[#This Row],[Date]]&lt;&gt;""),TimeSpend[[#This Row],[Activity description]],"")</f>
        <v/>
      </c>
      <c r="H2297" s="36" t="str">
        <f>IF(AND(TimeSpend[[#This Row],[Personnel number]]&lt;&gt;"",TimeSpend[[#This Row],[Date]]&lt;&gt;""),TimeSpend[[#This Row],[Start Time]],"")</f>
        <v/>
      </c>
      <c r="I2297" s="36" t="str">
        <f>IF(AND(TimeSpend[[#This Row],[Personnel number]]&lt;&gt;"",TimeSpend[[#This Row],[Date]]&lt;&gt;""),TimeSpend[[#This Row],[End Time]],"")</f>
        <v/>
      </c>
      <c r="J2297" t="str">
        <f>IF(AND(TimeSpend[[#This Row],[Personnel number]]&lt;&gt;"",TimeSpend[[#This Row],[Date]]&lt;&gt;""),TimeSpend[[#This Row],[Location]],"")</f>
        <v/>
      </c>
      <c r="K2297" t="str">
        <f>IF(AND(TimeSpend[[#This Row],[Personnel number]]&lt;&gt;"",TimeSpend[[#This Row],[Date]]&lt;&gt;""),TimeSpend[[#This Row],[Task]],"")</f>
        <v/>
      </c>
      <c r="L2297" t="str">
        <f>IF(AND(TimeSpend[[#This Row],[Personnel number]]&lt;&gt;"",TimeSpend[[#This Row],[Date]]&lt;&gt;""),Utilization!$J$2,"")</f>
        <v/>
      </c>
      <c r="M2297" t="str">
        <f>IF(AND(TimeSpend[[#This Row],[Personnel number]]&lt;&gt;"",TimeSpend[[#This Row],[Date]]&lt;&gt;""),TimeSpend[[#This Row],[Employee Name]],"")</f>
        <v/>
      </c>
      <c r="N2297" t="str">
        <f t="shared" ref="N2297:N2360" si="72">IF(A2297&lt;&gt;"",ROW(A2297)-1,"")</f>
        <v/>
      </c>
      <c r="O2297" t="str">
        <f t="shared" ref="O2297:O2360" si="73">IF(A2297&lt;&gt;"",L2297&amp;"-"&amp;N2297,"")</f>
        <v/>
      </c>
      <c r="P2297" t="str">
        <f>IF(D2297&lt;&gt;"",VLOOKUP(D2297,Projects!B:C,2,0),"")</f>
        <v/>
      </c>
    </row>
    <row r="2298" spans="1:16" x14ac:dyDescent="0.25">
      <c r="A2298" t="str">
        <f>UPPER(IF(AND(TimeSpend[[#This Row],[Personnel number]]&lt;&gt;"",TimeSpend[[#This Row],[Date]]&lt;&gt;""),TimeSpend[[#This Row],[Personnel number]],""))</f>
        <v/>
      </c>
      <c r="B2298" s="85" t="str">
        <f>IF(AND(TimeSpend[[#This Row],[Personnel number]]&lt;&gt;"",TimeSpend[[#This Row],[Date]]&lt;&gt;""),TEXT(TimeSpend[[#This Row],[Date]],"[$-409]yyyyMMdd"),"")</f>
        <v/>
      </c>
      <c r="C2298" s="33" t="str">
        <f>IF(AND(TimeSpend[[#This Row],[Personnel number]]&lt;&gt;"",TimeSpend[[#This Row],[Date]]&lt;&gt;""),SUBSTITUTE(TimeSpend[[#This Row],[Hours]],",","."),"")</f>
        <v/>
      </c>
      <c r="D2298" t="str">
        <f>IF(AND(TimeSpend[[#This Row],[Personnel number]]&lt;&gt;"",TimeSpend[[#This Row],[Date]]&lt;&gt;""),TimeSpend[[#This Row],[Network]],"")</f>
        <v/>
      </c>
      <c r="E2298" t="str">
        <f>IF(AND(TimeSpend[[#This Row],[Personnel number]]&lt;&gt;"",TimeSpend[[#This Row],[Date]]&lt;&gt;""),TimeSpend[[#This Row],[Network Description]],"")</f>
        <v/>
      </c>
      <c r="F2298" t="str">
        <f>IF(AND(TimeSpend[[#This Row],[Personnel number]]&lt;&gt;"",TimeSpend[[#This Row],[Date]]&lt;&gt;""),TimeSpend[[#This Row],[Activity]],"")</f>
        <v/>
      </c>
      <c r="G2298" t="str">
        <f>IF(AND(TimeSpend[[#This Row],[Personnel number]]&lt;&gt;"",TimeSpend[[#This Row],[Date]]&lt;&gt;""),TimeSpend[[#This Row],[Activity description]],"")</f>
        <v/>
      </c>
      <c r="H2298" s="36" t="str">
        <f>IF(AND(TimeSpend[[#This Row],[Personnel number]]&lt;&gt;"",TimeSpend[[#This Row],[Date]]&lt;&gt;""),TimeSpend[[#This Row],[Start Time]],"")</f>
        <v/>
      </c>
      <c r="I2298" s="36" t="str">
        <f>IF(AND(TimeSpend[[#This Row],[Personnel number]]&lt;&gt;"",TimeSpend[[#This Row],[Date]]&lt;&gt;""),TimeSpend[[#This Row],[End Time]],"")</f>
        <v/>
      </c>
      <c r="J2298" t="str">
        <f>IF(AND(TimeSpend[[#This Row],[Personnel number]]&lt;&gt;"",TimeSpend[[#This Row],[Date]]&lt;&gt;""),TimeSpend[[#This Row],[Location]],"")</f>
        <v/>
      </c>
      <c r="K2298" t="str">
        <f>IF(AND(TimeSpend[[#This Row],[Personnel number]]&lt;&gt;"",TimeSpend[[#This Row],[Date]]&lt;&gt;""),TimeSpend[[#This Row],[Task]],"")</f>
        <v/>
      </c>
      <c r="L2298" t="str">
        <f>IF(AND(TimeSpend[[#This Row],[Personnel number]]&lt;&gt;"",TimeSpend[[#This Row],[Date]]&lt;&gt;""),Utilization!$J$2,"")</f>
        <v/>
      </c>
      <c r="M2298" t="str">
        <f>IF(AND(TimeSpend[[#This Row],[Personnel number]]&lt;&gt;"",TimeSpend[[#This Row],[Date]]&lt;&gt;""),TimeSpend[[#This Row],[Employee Name]],"")</f>
        <v/>
      </c>
      <c r="N2298" t="str">
        <f t="shared" si="72"/>
        <v/>
      </c>
      <c r="O2298" t="str">
        <f t="shared" si="73"/>
        <v/>
      </c>
      <c r="P2298" t="str">
        <f>IF(D2298&lt;&gt;"",VLOOKUP(D2298,Projects!B:C,2,0),"")</f>
        <v/>
      </c>
    </row>
    <row r="2299" spans="1:16" x14ac:dyDescent="0.25">
      <c r="A2299" t="str">
        <f>UPPER(IF(AND(TimeSpend[[#This Row],[Personnel number]]&lt;&gt;"",TimeSpend[[#This Row],[Date]]&lt;&gt;""),TimeSpend[[#This Row],[Personnel number]],""))</f>
        <v/>
      </c>
      <c r="B2299" s="85" t="str">
        <f>IF(AND(TimeSpend[[#This Row],[Personnel number]]&lt;&gt;"",TimeSpend[[#This Row],[Date]]&lt;&gt;""),TEXT(TimeSpend[[#This Row],[Date]],"[$-409]yyyyMMdd"),"")</f>
        <v/>
      </c>
      <c r="C2299" s="33" t="str">
        <f>IF(AND(TimeSpend[[#This Row],[Personnel number]]&lt;&gt;"",TimeSpend[[#This Row],[Date]]&lt;&gt;""),SUBSTITUTE(TimeSpend[[#This Row],[Hours]],",","."),"")</f>
        <v/>
      </c>
      <c r="D2299" t="str">
        <f>IF(AND(TimeSpend[[#This Row],[Personnel number]]&lt;&gt;"",TimeSpend[[#This Row],[Date]]&lt;&gt;""),TimeSpend[[#This Row],[Network]],"")</f>
        <v/>
      </c>
      <c r="E2299" t="str">
        <f>IF(AND(TimeSpend[[#This Row],[Personnel number]]&lt;&gt;"",TimeSpend[[#This Row],[Date]]&lt;&gt;""),TimeSpend[[#This Row],[Network Description]],"")</f>
        <v/>
      </c>
      <c r="F2299" t="str">
        <f>IF(AND(TimeSpend[[#This Row],[Personnel number]]&lt;&gt;"",TimeSpend[[#This Row],[Date]]&lt;&gt;""),TimeSpend[[#This Row],[Activity]],"")</f>
        <v/>
      </c>
      <c r="G2299" t="str">
        <f>IF(AND(TimeSpend[[#This Row],[Personnel number]]&lt;&gt;"",TimeSpend[[#This Row],[Date]]&lt;&gt;""),TimeSpend[[#This Row],[Activity description]],"")</f>
        <v/>
      </c>
      <c r="H2299" s="36" t="str">
        <f>IF(AND(TimeSpend[[#This Row],[Personnel number]]&lt;&gt;"",TimeSpend[[#This Row],[Date]]&lt;&gt;""),TimeSpend[[#This Row],[Start Time]],"")</f>
        <v/>
      </c>
      <c r="I2299" s="36" t="str">
        <f>IF(AND(TimeSpend[[#This Row],[Personnel number]]&lt;&gt;"",TimeSpend[[#This Row],[Date]]&lt;&gt;""),TimeSpend[[#This Row],[End Time]],"")</f>
        <v/>
      </c>
      <c r="J2299" t="str">
        <f>IF(AND(TimeSpend[[#This Row],[Personnel number]]&lt;&gt;"",TimeSpend[[#This Row],[Date]]&lt;&gt;""),TimeSpend[[#This Row],[Location]],"")</f>
        <v/>
      </c>
      <c r="K2299" t="str">
        <f>IF(AND(TimeSpend[[#This Row],[Personnel number]]&lt;&gt;"",TimeSpend[[#This Row],[Date]]&lt;&gt;""),TimeSpend[[#This Row],[Task]],"")</f>
        <v/>
      </c>
      <c r="L2299" t="str">
        <f>IF(AND(TimeSpend[[#This Row],[Personnel number]]&lt;&gt;"",TimeSpend[[#This Row],[Date]]&lt;&gt;""),Utilization!$J$2,"")</f>
        <v/>
      </c>
      <c r="M2299" t="str">
        <f>IF(AND(TimeSpend[[#This Row],[Personnel number]]&lt;&gt;"",TimeSpend[[#This Row],[Date]]&lt;&gt;""),TimeSpend[[#This Row],[Employee Name]],"")</f>
        <v/>
      </c>
      <c r="N2299" t="str">
        <f t="shared" si="72"/>
        <v/>
      </c>
      <c r="O2299" t="str">
        <f t="shared" si="73"/>
        <v/>
      </c>
      <c r="P2299" t="str">
        <f>IF(D2299&lt;&gt;"",VLOOKUP(D2299,Projects!B:C,2,0),"")</f>
        <v/>
      </c>
    </row>
    <row r="2300" spans="1:16" x14ac:dyDescent="0.25">
      <c r="A2300" t="str">
        <f>UPPER(IF(AND(TimeSpend[[#This Row],[Personnel number]]&lt;&gt;"",TimeSpend[[#This Row],[Date]]&lt;&gt;""),TimeSpend[[#This Row],[Personnel number]],""))</f>
        <v/>
      </c>
      <c r="B2300" s="85" t="str">
        <f>IF(AND(TimeSpend[[#This Row],[Personnel number]]&lt;&gt;"",TimeSpend[[#This Row],[Date]]&lt;&gt;""),TEXT(TimeSpend[[#This Row],[Date]],"[$-409]yyyyMMdd"),"")</f>
        <v/>
      </c>
      <c r="C2300" s="33" t="str">
        <f>IF(AND(TimeSpend[[#This Row],[Personnel number]]&lt;&gt;"",TimeSpend[[#This Row],[Date]]&lt;&gt;""),SUBSTITUTE(TimeSpend[[#This Row],[Hours]],",","."),"")</f>
        <v/>
      </c>
      <c r="D2300" t="str">
        <f>IF(AND(TimeSpend[[#This Row],[Personnel number]]&lt;&gt;"",TimeSpend[[#This Row],[Date]]&lt;&gt;""),TimeSpend[[#This Row],[Network]],"")</f>
        <v/>
      </c>
      <c r="E2300" t="str">
        <f>IF(AND(TimeSpend[[#This Row],[Personnel number]]&lt;&gt;"",TimeSpend[[#This Row],[Date]]&lt;&gt;""),TimeSpend[[#This Row],[Network Description]],"")</f>
        <v/>
      </c>
      <c r="F2300" t="str">
        <f>IF(AND(TimeSpend[[#This Row],[Personnel number]]&lt;&gt;"",TimeSpend[[#This Row],[Date]]&lt;&gt;""),TimeSpend[[#This Row],[Activity]],"")</f>
        <v/>
      </c>
      <c r="G2300" t="str">
        <f>IF(AND(TimeSpend[[#This Row],[Personnel number]]&lt;&gt;"",TimeSpend[[#This Row],[Date]]&lt;&gt;""),TimeSpend[[#This Row],[Activity description]],"")</f>
        <v/>
      </c>
      <c r="H2300" s="36" t="str">
        <f>IF(AND(TimeSpend[[#This Row],[Personnel number]]&lt;&gt;"",TimeSpend[[#This Row],[Date]]&lt;&gt;""),TimeSpend[[#This Row],[Start Time]],"")</f>
        <v/>
      </c>
      <c r="I2300" s="36" t="str">
        <f>IF(AND(TimeSpend[[#This Row],[Personnel number]]&lt;&gt;"",TimeSpend[[#This Row],[Date]]&lt;&gt;""),TimeSpend[[#This Row],[End Time]],"")</f>
        <v/>
      </c>
      <c r="J2300" t="str">
        <f>IF(AND(TimeSpend[[#This Row],[Personnel number]]&lt;&gt;"",TimeSpend[[#This Row],[Date]]&lt;&gt;""),TimeSpend[[#This Row],[Location]],"")</f>
        <v/>
      </c>
      <c r="K2300" t="str">
        <f>IF(AND(TimeSpend[[#This Row],[Personnel number]]&lt;&gt;"",TimeSpend[[#This Row],[Date]]&lt;&gt;""),TimeSpend[[#This Row],[Task]],"")</f>
        <v/>
      </c>
      <c r="L2300" t="str">
        <f>IF(AND(TimeSpend[[#This Row],[Personnel number]]&lt;&gt;"",TimeSpend[[#This Row],[Date]]&lt;&gt;""),Utilization!$J$2,"")</f>
        <v/>
      </c>
      <c r="M2300" t="str">
        <f>IF(AND(TimeSpend[[#This Row],[Personnel number]]&lt;&gt;"",TimeSpend[[#This Row],[Date]]&lt;&gt;""),TimeSpend[[#This Row],[Employee Name]],"")</f>
        <v/>
      </c>
      <c r="N2300" t="str">
        <f t="shared" si="72"/>
        <v/>
      </c>
      <c r="O2300" t="str">
        <f t="shared" si="73"/>
        <v/>
      </c>
      <c r="P2300" t="str">
        <f>IF(D2300&lt;&gt;"",VLOOKUP(D2300,Projects!B:C,2,0),"")</f>
        <v/>
      </c>
    </row>
    <row r="2301" spans="1:16" x14ac:dyDescent="0.25">
      <c r="A2301" t="str">
        <f>UPPER(IF(AND(TimeSpend[[#This Row],[Personnel number]]&lt;&gt;"",TimeSpend[[#This Row],[Date]]&lt;&gt;""),TimeSpend[[#This Row],[Personnel number]],""))</f>
        <v/>
      </c>
      <c r="B2301" s="85" t="str">
        <f>IF(AND(TimeSpend[[#This Row],[Personnel number]]&lt;&gt;"",TimeSpend[[#This Row],[Date]]&lt;&gt;""),TEXT(TimeSpend[[#This Row],[Date]],"[$-409]yyyyMMdd"),"")</f>
        <v/>
      </c>
      <c r="C2301" s="33" t="str">
        <f>IF(AND(TimeSpend[[#This Row],[Personnel number]]&lt;&gt;"",TimeSpend[[#This Row],[Date]]&lt;&gt;""),SUBSTITUTE(TimeSpend[[#This Row],[Hours]],",","."),"")</f>
        <v/>
      </c>
      <c r="D2301" t="str">
        <f>IF(AND(TimeSpend[[#This Row],[Personnel number]]&lt;&gt;"",TimeSpend[[#This Row],[Date]]&lt;&gt;""),TimeSpend[[#This Row],[Network]],"")</f>
        <v/>
      </c>
      <c r="E2301" t="str">
        <f>IF(AND(TimeSpend[[#This Row],[Personnel number]]&lt;&gt;"",TimeSpend[[#This Row],[Date]]&lt;&gt;""),TimeSpend[[#This Row],[Network Description]],"")</f>
        <v/>
      </c>
      <c r="F2301" t="str">
        <f>IF(AND(TimeSpend[[#This Row],[Personnel number]]&lt;&gt;"",TimeSpend[[#This Row],[Date]]&lt;&gt;""),TimeSpend[[#This Row],[Activity]],"")</f>
        <v/>
      </c>
      <c r="G2301" t="str">
        <f>IF(AND(TimeSpend[[#This Row],[Personnel number]]&lt;&gt;"",TimeSpend[[#This Row],[Date]]&lt;&gt;""),TimeSpend[[#This Row],[Activity description]],"")</f>
        <v/>
      </c>
      <c r="H2301" s="36" t="str">
        <f>IF(AND(TimeSpend[[#This Row],[Personnel number]]&lt;&gt;"",TimeSpend[[#This Row],[Date]]&lt;&gt;""),TimeSpend[[#This Row],[Start Time]],"")</f>
        <v/>
      </c>
      <c r="I2301" s="36" t="str">
        <f>IF(AND(TimeSpend[[#This Row],[Personnel number]]&lt;&gt;"",TimeSpend[[#This Row],[Date]]&lt;&gt;""),TimeSpend[[#This Row],[End Time]],"")</f>
        <v/>
      </c>
      <c r="J2301" t="str">
        <f>IF(AND(TimeSpend[[#This Row],[Personnel number]]&lt;&gt;"",TimeSpend[[#This Row],[Date]]&lt;&gt;""),TimeSpend[[#This Row],[Location]],"")</f>
        <v/>
      </c>
      <c r="K2301" t="str">
        <f>IF(AND(TimeSpend[[#This Row],[Personnel number]]&lt;&gt;"",TimeSpend[[#This Row],[Date]]&lt;&gt;""),TimeSpend[[#This Row],[Task]],"")</f>
        <v/>
      </c>
      <c r="L2301" t="str">
        <f>IF(AND(TimeSpend[[#This Row],[Personnel number]]&lt;&gt;"",TimeSpend[[#This Row],[Date]]&lt;&gt;""),Utilization!$J$2,"")</f>
        <v/>
      </c>
      <c r="M2301" t="str">
        <f>IF(AND(TimeSpend[[#This Row],[Personnel number]]&lt;&gt;"",TimeSpend[[#This Row],[Date]]&lt;&gt;""),TimeSpend[[#This Row],[Employee Name]],"")</f>
        <v/>
      </c>
      <c r="N2301" t="str">
        <f t="shared" si="72"/>
        <v/>
      </c>
      <c r="O2301" t="str">
        <f t="shared" si="73"/>
        <v/>
      </c>
      <c r="P2301" t="str">
        <f>IF(D2301&lt;&gt;"",VLOOKUP(D2301,Projects!B:C,2,0),"")</f>
        <v/>
      </c>
    </row>
    <row r="2302" spans="1:16" x14ac:dyDescent="0.25">
      <c r="A2302" t="str">
        <f>UPPER(IF(AND(TimeSpend[[#This Row],[Personnel number]]&lt;&gt;"",TimeSpend[[#This Row],[Date]]&lt;&gt;""),TimeSpend[[#This Row],[Personnel number]],""))</f>
        <v/>
      </c>
      <c r="B2302" s="85" t="str">
        <f>IF(AND(TimeSpend[[#This Row],[Personnel number]]&lt;&gt;"",TimeSpend[[#This Row],[Date]]&lt;&gt;""),TEXT(TimeSpend[[#This Row],[Date]],"[$-409]yyyyMMdd"),"")</f>
        <v/>
      </c>
      <c r="C2302" s="33" t="str">
        <f>IF(AND(TimeSpend[[#This Row],[Personnel number]]&lt;&gt;"",TimeSpend[[#This Row],[Date]]&lt;&gt;""),SUBSTITUTE(TimeSpend[[#This Row],[Hours]],",","."),"")</f>
        <v/>
      </c>
      <c r="D2302" t="str">
        <f>IF(AND(TimeSpend[[#This Row],[Personnel number]]&lt;&gt;"",TimeSpend[[#This Row],[Date]]&lt;&gt;""),TimeSpend[[#This Row],[Network]],"")</f>
        <v/>
      </c>
      <c r="E2302" t="str">
        <f>IF(AND(TimeSpend[[#This Row],[Personnel number]]&lt;&gt;"",TimeSpend[[#This Row],[Date]]&lt;&gt;""),TimeSpend[[#This Row],[Network Description]],"")</f>
        <v/>
      </c>
      <c r="F2302" t="str">
        <f>IF(AND(TimeSpend[[#This Row],[Personnel number]]&lt;&gt;"",TimeSpend[[#This Row],[Date]]&lt;&gt;""),TimeSpend[[#This Row],[Activity]],"")</f>
        <v/>
      </c>
      <c r="G2302" t="str">
        <f>IF(AND(TimeSpend[[#This Row],[Personnel number]]&lt;&gt;"",TimeSpend[[#This Row],[Date]]&lt;&gt;""),TimeSpend[[#This Row],[Activity description]],"")</f>
        <v/>
      </c>
      <c r="H2302" s="36" t="str">
        <f>IF(AND(TimeSpend[[#This Row],[Personnel number]]&lt;&gt;"",TimeSpend[[#This Row],[Date]]&lt;&gt;""),TimeSpend[[#This Row],[Start Time]],"")</f>
        <v/>
      </c>
      <c r="I2302" s="36" t="str">
        <f>IF(AND(TimeSpend[[#This Row],[Personnel number]]&lt;&gt;"",TimeSpend[[#This Row],[Date]]&lt;&gt;""),TimeSpend[[#This Row],[End Time]],"")</f>
        <v/>
      </c>
      <c r="J2302" t="str">
        <f>IF(AND(TimeSpend[[#This Row],[Personnel number]]&lt;&gt;"",TimeSpend[[#This Row],[Date]]&lt;&gt;""),TimeSpend[[#This Row],[Location]],"")</f>
        <v/>
      </c>
      <c r="K2302" t="str">
        <f>IF(AND(TimeSpend[[#This Row],[Personnel number]]&lt;&gt;"",TimeSpend[[#This Row],[Date]]&lt;&gt;""),TimeSpend[[#This Row],[Task]],"")</f>
        <v/>
      </c>
      <c r="L2302" t="str">
        <f>IF(AND(TimeSpend[[#This Row],[Personnel number]]&lt;&gt;"",TimeSpend[[#This Row],[Date]]&lt;&gt;""),Utilization!$J$2,"")</f>
        <v/>
      </c>
      <c r="M2302" t="str">
        <f>IF(AND(TimeSpend[[#This Row],[Personnel number]]&lt;&gt;"",TimeSpend[[#This Row],[Date]]&lt;&gt;""),TimeSpend[[#This Row],[Employee Name]],"")</f>
        <v/>
      </c>
      <c r="N2302" t="str">
        <f t="shared" si="72"/>
        <v/>
      </c>
      <c r="O2302" t="str">
        <f t="shared" si="73"/>
        <v/>
      </c>
      <c r="P2302" t="str">
        <f>IF(D2302&lt;&gt;"",VLOOKUP(D2302,Projects!B:C,2,0),"")</f>
        <v/>
      </c>
    </row>
    <row r="2303" spans="1:16" x14ac:dyDescent="0.25">
      <c r="A2303" t="str">
        <f>UPPER(IF(AND(TimeSpend[[#This Row],[Personnel number]]&lt;&gt;"",TimeSpend[[#This Row],[Date]]&lt;&gt;""),TimeSpend[[#This Row],[Personnel number]],""))</f>
        <v/>
      </c>
      <c r="B2303" s="85" t="str">
        <f>IF(AND(TimeSpend[[#This Row],[Personnel number]]&lt;&gt;"",TimeSpend[[#This Row],[Date]]&lt;&gt;""),TEXT(TimeSpend[[#This Row],[Date]],"[$-409]yyyyMMdd"),"")</f>
        <v/>
      </c>
      <c r="C2303" s="33" t="str">
        <f>IF(AND(TimeSpend[[#This Row],[Personnel number]]&lt;&gt;"",TimeSpend[[#This Row],[Date]]&lt;&gt;""),SUBSTITUTE(TimeSpend[[#This Row],[Hours]],",","."),"")</f>
        <v/>
      </c>
      <c r="D2303" t="str">
        <f>IF(AND(TimeSpend[[#This Row],[Personnel number]]&lt;&gt;"",TimeSpend[[#This Row],[Date]]&lt;&gt;""),TimeSpend[[#This Row],[Network]],"")</f>
        <v/>
      </c>
      <c r="E2303" t="str">
        <f>IF(AND(TimeSpend[[#This Row],[Personnel number]]&lt;&gt;"",TimeSpend[[#This Row],[Date]]&lt;&gt;""),TimeSpend[[#This Row],[Network Description]],"")</f>
        <v/>
      </c>
      <c r="F2303" t="str">
        <f>IF(AND(TimeSpend[[#This Row],[Personnel number]]&lt;&gt;"",TimeSpend[[#This Row],[Date]]&lt;&gt;""),TimeSpend[[#This Row],[Activity]],"")</f>
        <v/>
      </c>
      <c r="G2303" t="str">
        <f>IF(AND(TimeSpend[[#This Row],[Personnel number]]&lt;&gt;"",TimeSpend[[#This Row],[Date]]&lt;&gt;""),TimeSpend[[#This Row],[Activity description]],"")</f>
        <v/>
      </c>
      <c r="H2303" s="36" t="str">
        <f>IF(AND(TimeSpend[[#This Row],[Personnel number]]&lt;&gt;"",TimeSpend[[#This Row],[Date]]&lt;&gt;""),TimeSpend[[#This Row],[Start Time]],"")</f>
        <v/>
      </c>
      <c r="I2303" s="36" t="str">
        <f>IF(AND(TimeSpend[[#This Row],[Personnel number]]&lt;&gt;"",TimeSpend[[#This Row],[Date]]&lt;&gt;""),TimeSpend[[#This Row],[End Time]],"")</f>
        <v/>
      </c>
      <c r="J2303" t="str">
        <f>IF(AND(TimeSpend[[#This Row],[Personnel number]]&lt;&gt;"",TimeSpend[[#This Row],[Date]]&lt;&gt;""),TimeSpend[[#This Row],[Location]],"")</f>
        <v/>
      </c>
      <c r="K2303" t="str">
        <f>IF(AND(TimeSpend[[#This Row],[Personnel number]]&lt;&gt;"",TimeSpend[[#This Row],[Date]]&lt;&gt;""),TimeSpend[[#This Row],[Task]],"")</f>
        <v/>
      </c>
      <c r="L2303" t="str">
        <f>IF(AND(TimeSpend[[#This Row],[Personnel number]]&lt;&gt;"",TimeSpend[[#This Row],[Date]]&lt;&gt;""),Utilization!$J$2,"")</f>
        <v/>
      </c>
      <c r="M2303" t="str">
        <f>IF(AND(TimeSpend[[#This Row],[Personnel number]]&lt;&gt;"",TimeSpend[[#This Row],[Date]]&lt;&gt;""),TimeSpend[[#This Row],[Employee Name]],"")</f>
        <v/>
      </c>
      <c r="N2303" t="str">
        <f t="shared" si="72"/>
        <v/>
      </c>
      <c r="O2303" t="str">
        <f t="shared" si="73"/>
        <v/>
      </c>
      <c r="P2303" t="str">
        <f>IF(D2303&lt;&gt;"",VLOOKUP(D2303,Projects!B:C,2,0),"")</f>
        <v/>
      </c>
    </row>
    <row r="2304" spans="1:16" x14ac:dyDescent="0.25">
      <c r="A2304" t="str">
        <f>UPPER(IF(AND(TimeSpend[[#This Row],[Personnel number]]&lt;&gt;"",TimeSpend[[#This Row],[Date]]&lt;&gt;""),TimeSpend[[#This Row],[Personnel number]],""))</f>
        <v/>
      </c>
      <c r="B2304" s="85" t="str">
        <f>IF(AND(TimeSpend[[#This Row],[Personnel number]]&lt;&gt;"",TimeSpend[[#This Row],[Date]]&lt;&gt;""),TEXT(TimeSpend[[#This Row],[Date]],"[$-409]yyyyMMdd"),"")</f>
        <v/>
      </c>
      <c r="C2304" s="33" t="str">
        <f>IF(AND(TimeSpend[[#This Row],[Personnel number]]&lt;&gt;"",TimeSpend[[#This Row],[Date]]&lt;&gt;""),SUBSTITUTE(TimeSpend[[#This Row],[Hours]],",","."),"")</f>
        <v/>
      </c>
      <c r="D2304" t="str">
        <f>IF(AND(TimeSpend[[#This Row],[Personnel number]]&lt;&gt;"",TimeSpend[[#This Row],[Date]]&lt;&gt;""),TimeSpend[[#This Row],[Network]],"")</f>
        <v/>
      </c>
      <c r="E2304" t="str">
        <f>IF(AND(TimeSpend[[#This Row],[Personnel number]]&lt;&gt;"",TimeSpend[[#This Row],[Date]]&lt;&gt;""),TimeSpend[[#This Row],[Network Description]],"")</f>
        <v/>
      </c>
      <c r="F2304" t="str">
        <f>IF(AND(TimeSpend[[#This Row],[Personnel number]]&lt;&gt;"",TimeSpend[[#This Row],[Date]]&lt;&gt;""),TimeSpend[[#This Row],[Activity]],"")</f>
        <v/>
      </c>
      <c r="G2304" t="str">
        <f>IF(AND(TimeSpend[[#This Row],[Personnel number]]&lt;&gt;"",TimeSpend[[#This Row],[Date]]&lt;&gt;""),TimeSpend[[#This Row],[Activity description]],"")</f>
        <v/>
      </c>
      <c r="H2304" s="36" t="str">
        <f>IF(AND(TimeSpend[[#This Row],[Personnel number]]&lt;&gt;"",TimeSpend[[#This Row],[Date]]&lt;&gt;""),TimeSpend[[#This Row],[Start Time]],"")</f>
        <v/>
      </c>
      <c r="I2304" s="36" t="str">
        <f>IF(AND(TimeSpend[[#This Row],[Personnel number]]&lt;&gt;"",TimeSpend[[#This Row],[Date]]&lt;&gt;""),TimeSpend[[#This Row],[End Time]],"")</f>
        <v/>
      </c>
      <c r="J2304" t="str">
        <f>IF(AND(TimeSpend[[#This Row],[Personnel number]]&lt;&gt;"",TimeSpend[[#This Row],[Date]]&lt;&gt;""),TimeSpend[[#This Row],[Location]],"")</f>
        <v/>
      </c>
      <c r="K2304" t="str">
        <f>IF(AND(TimeSpend[[#This Row],[Personnel number]]&lt;&gt;"",TimeSpend[[#This Row],[Date]]&lt;&gt;""),TimeSpend[[#This Row],[Task]],"")</f>
        <v/>
      </c>
      <c r="L2304" t="str">
        <f>IF(AND(TimeSpend[[#This Row],[Personnel number]]&lt;&gt;"",TimeSpend[[#This Row],[Date]]&lt;&gt;""),Utilization!$J$2,"")</f>
        <v/>
      </c>
      <c r="M2304" t="str">
        <f>IF(AND(TimeSpend[[#This Row],[Personnel number]]&lt;&gt;"",TimeSpend[[#This Row],[Date]]&lt;&gt;""),TimeSpend[[#This Row],[Employee Name]],"")</f>
        <v/>
      </c>
      <c r="N2304" t="str">
        <f t="shared" si="72"/>
        <v/>
      </c>
      <c r="O2304" t="str">
        <f t="shared" si="73"/>
        <v/>
      </c>
      <c r="P2304" t="str">
        <f>IF(D2304&lt;&gt;"",VLOOKUP(D2304,Projects!B:C,2,0),"")</f>
        <v/>
      </c>
    </row>
    <row r="2305" spans="1:16" x14ac:dyDescent="0.25">
      <c r="A2305" t="str">
        <f>UPPER(IF(AND(TimeSpend[[#This Row],[Personnel number]]&lt;&gt;"",TimeSpend[[#This Row],[Date]]&lt;&gt;""),TimeSpend[[#This Row],[Personnel number]],""))</f>
        <v/>
      </c>
      <c r="B2305" s="85" t="str">
        <f>IF(AND(TimeSpend[[#This Row],[Personnel number]]&lt;&gt;"",TimeSpend[[#This Row],[Date]]&lt;&gt;""),TEXT(TimeSpend[[#This Row],[Date]],"[$-409]yyyyMMdd"),"")</f>
        <v/>
      </c>
      <c r="C2305" s="33" t="str">
        <f>IF(AND(TimeSpend[[#This Row],[Personnel number]]&lt;&gt;"",TimeSpend[[#This Row],[Date]]&lt;&gt;""),SUBSTITUTE(TimeSpend[[#This Row],[Hours]],",","."),"")</f>
        <v/>
      </c>
      <c r="D2305" t="str">
        <f>IF(AND(TimeSpend[[#This Row],[Personnel number]]&lt;&gt;"",TimeSpend[[#This Row],[Date]]&lt;&gt;""),TimeSpend[[#This Row],[Network]],"")</f>
        <v/>
      </c>
      <c r="E2305" t="str">
        <f>IF(AND(TimeSpend[[#This Row],[Personnel number]]&lt;&gt;"",TimeSpend[[#This Row],[Date]]&lt;&gt;""),TimeSpend[[#This Row],[Network Description]],"")</f>
        <v/>
      </c>
      <c r="F2305" t="str">
        <f>IF(AND(TimeSpend[[#This Row],[Personnel number]]&lt;&gt;"",TimeSpend[[#This Row],[Date]]&lt;&gt;""),TimeSpend[[#This Row],[Activity]],"")</f>
        <v/>
      </c>
      <c r="G2305" t="str">
        <f>IF(AND(TimeSpend[[#This Row],[Personnel number]]&lt;&gt;"",TimeSpend[[#This Row],[Date]]&lt;&gt;""),TimeSpend[[#This Row],[Activity description]],"")</f>
        <v/>
      </c>
      <c r="H2305" s="36" t="str">
        <f>IF(AND(TimeSpend[[#This Row],[Personnel number]]&lt;&gt;"",TimeSpend[[#This Row],[Date]]&lt;&gt;""),TimeSpend[[#This Row],[Start Time]],"")</f>
        <v/>
      </c>
      <c r="I2305" s="36" t="str">
        <f>IF(AND(TimeSpend[[#This Row],[Personnel number]]&lt;&gt;"",TimeSpend[[#This Row],[Date]]&lt;&gt;""),TimeSpend[[#This Row],[End Time]],"")</f>
        <v/>
      </c>
      <c r="J2305" t="str">
        <f>IF(AND(TimeSpend[[#This Row],[Personnel number]]&lt;&gt;"",TimeSpend[[#This Row],[Date]]&lt;&gt;""),TimeSpend[[#This Row],[Location]],"")</f>
        <v/>
      </c>
      <c r="K2305" t="str">
        <f>IF(AND(TimeSpend[[#This Row],[Personnel number]]&lt;&gt;"",TimeSpend[[#This Row],[Date]]&lt;&gt;""),TimeSpend[[#This Row],[Task]],"")</f>
        <v/>
      </c>
      <c r="L2305" t="str">
        <f>IF(AND(TimeSpend[[#This Row],[Personnel number]]&lt;&gt;"",TimeSpend[[#This Row],[Date]]&lt;&gt;""),Utilization!$J$2,"")</f>
        <v/>
      </c>
      <c r="M2305" t="str">
        <f>IF(AND(TimeSpend[[#This Row],[Personnel number]]&lt;&gt;"",TimeSpend[[#This Row],[Date]]&lt;&gt;""),TimeSpend[[#This Row],[Employee Name]],"")</f>
        <v/>
      </c>
      <c r="N2305" t="str">
        <f t="shared" si="72"/>
        <v/>
      </c>
      <c r="O2305" t="str">
        <f t="shared" si="73"/>
        <v/>
      </c>
      <c r="P2305" t="str">
        <f>IF(D2305&lt;&gt;"",VLOOKUP(D2305,Projects!B:C,2,0),"")</f>
        <v/>
      </c>
    </row>
    <row r="2306" spans="1:16" x14ac:dyDescent="0.25">
      <c r="A2306" t="str">
        <f>UPPER(IF(AND(TimeSpend[[#This Row],[Personnel number]]&lt;&gt;"",TimeSpend[[#This Row],[Date]]&lt;&gt;""),TimeSpend[[#This Row],[Personnel number]],""))</f>
        <v/>
      </c>
      <c r="B2306" s="85" t="str">
        <f>IF(AND(TimeSpend[[#This Row],[Personnel number]]&lt;&gt;"",TimeSpend[[#This Row],[Date]]&lt;&gt;""),TEXT(TimeSpend[[#This Row],[Date]],"[$-409]yyyyMMdd"),"")</f>
        <v/>
      </c>
      <c r="C2306" s="33" t="str">
        <f>IF(AND(TimeSpend[[#This Row],[Personnel number]]&lt;&gt;"",TimeSpend[[#This Row],[Date]]&lt;&gt;""),SUBSTITUTE(TimeSpend[[#This Row],[Hours]],",","."),"")</f>
        <v/>
      </c>
      <c r="D2306" t="str">
        <f>IF(AND(TimeSpend[[#This Row],[Personnel number]]&lt;&gt;"",TimeSpend[[#This Row],[Date]]&lt;&gt;""),TimeSpend[[#This Row],[Network]],"")</f>
        <v/>
      </c>
      <c r="E2306" t="str">
        <f>IF(AND(TimeSpend[[#This Row],[Personnel number]]&lt;&gt;"",TimeSpend[[#This Row],[Date]]&lt;&gt;""),TimeSpend[[#This Row],[Network Description]],"")</f>
        <v/>
      </c>
      <c r="F2306" t="str">
        <f>IF(AND(TimeSpend[[#This Row],[Personnel number]]&lt;&gt;"",TimeSpend[[#This Row],[Date]]&lt;&gt;""),TimeSpend[[#This Row],[Activity]],"")</f>
        <v/>
      </c>
      <c r="G2306" t="str">
        <f>IF(AND(TimeSpend[[#This Row],[Personnel number]]&lt;&gt;"",TimeSpend[[#This Row],[Date]]&lt;&gt;""),TimeSpend[[#This Row],[Activity description]],"")</f>
        <v/>
      </c>
      <c r="H2306" s="36" t="str">
        <f>IF(AND(TimeSpend[[#This Row],[Personnel number]]&lt;&gt;"",TimeSpend[[#This Row],[Date]]&lt;&gt;""),TimeSpend[[#This Row],[Start Time]],"")</f>
        <v/>
      </c>
      <c r="I2306" s="36" t="str">
        <f>IF(AND(TimeSpend[[#This Row],[Personnel number]]&lt;&gt;"",TimeSpend[[#This Row],[Date]]&lt;&gt;""),TimeSpend[[#This Row],[End Time]],"")</f>
        <v/>
      </c>
      <c r="J2306" t="str">
        <f>IF(AND(TimeSpend[[#This Row],[Personnel number]]&lt;&gt;"",TimeSpend[[#This Row],[Date]]&lt;&gt;""),TimeSpend[[#This Row],[Location]],"")</f>
        <v/>
      </c>
      <c r="K2306" t="str">
        <f>IF(AND(TimeSpend[[#This Row],[Personnel number]]&lt;&gt;"",TimeSpend[[#This Row],[Date]]&lt;&gt;""),TimeSpend[[#This Row],[Task]],"")</f>
        <v/>
      </c>
      <c r="L2306" t="str">
        <f>IF(AND(TimeSpend[[#This Row],[Personnel number]]&lt;&gt;"",TimeSpend[[#This Row],[Date]]&lt;&gt;""),Utilization!$J$2,"")</f>
        <v/>
      </c>
      <c r="M2306" t="str">
        <f>IF(AND(TimeSpend[[#This Row],[Personnel number]]&lt;&gt;"",TimeSpend[[#This Row],[Date]]&lt;&gt;""),TimeSpend[[#This Row],[Employee Name]],"")</f>
        <v/>
      </c>
      <c r="N2306" t="str">
        <f t="shared" si="72"/>
        <v/>
      </c>
      <c r="O2306" t="str">
        <f t="shared" si="73"/>
        <v/>
      </c>
      <c r="P2306" t="str">
        <f>IF(D2306&lt;&gt;"",VLOOKUP(D2306,Projects!B:C,2,0),"")</f>
        <v/>
      </c>
    </row>
    <row r="2307" spans="1:16" x14ac:dyDescent="0.25">
      <c r="A2307" t="str">
        <f>UPPER(IF(AND(TimeSpend[[#This Row],[Personnel number]]&lt;&gt;"",TimeSpend[[#This Row],[Date]]&lt;&gt;""),TimeSpend[[#This Row],[Personnel number]],""))</f>
        <v/>
      </c>
      <c r="B2307" s="85" t="str">
        <f>IF(AND(TimeSpend[[#This Row],[Personnel number]]&lt;&gt;"",TimeSpend[[#This Row],[Date]]&lt;&gt;""),TEXT(TimeSpend[[#This Row],[Date]],"[$-409]yyyyMMdd"),"")</f>
        <v/>
      </c>
      <c r="C2307" s="33" t="str">
        <f>IF(AND(TimeSpend[[#This Row],[Personnel number]]&lt;&gt;"",TimeSpend[[#This Row],[Date]]&lt;&gt;""),SUBSTITUTE(TimeSpend[[#This Row],[Hours]],",","."),"")</f>
        <v/>
      </c>
      <c r="D2307" t="str">
        <f>IF(AND(TimeSpend[[#This Row],[Personnel number]]&lt;&gt;"",TimeSpend[[#This Row],[Date]]&lt;&gt;""),TimeSpend[[#This Row],[Network]],"")</f>
        <v/>
      </c>
      <c r="E2307" t="str">
        <f>IF(AND(TimeSpend[[#This Row],[Personnel number]]&lt;&gt;"",TimeSpend[[#This Row],[Date]]&lt;&gt;""),TimeSpend[[#This Row],[Network Description]],"")</f>
        <v/>
      </c>
      <c r="F2307" t="str">
        <f>IF(AND(TimeSpend[[#This Row],[Personnel number]]&lt;&gt;"",TimeSpend[[#This Row],[Date]]&lt;&gt;""),TimeSpend[[#This Row],[Activity]],"")</f>
        <v/>
      </c>
      <c r="G2307" t="str">
        <f>IF(AND(TimeSpend[[#This Row],[Personnel number]]&lt;&gt;"",TimeSpend[[#This Row],[Date]]&lt;&gt;""),TimeSpend[[#This Row],[Activity description]],"")</f>
        <v/>
      </c>
      <c r="H2307" s="36" t="str">
        <f>IF(AND(TimeSpend[[#This Row],[Personnel number]]&lt;&gt;"",TimeSpend[[#This Row],[Date]]&lt;&gt;""),TimeSpend[[#This Row],[Start Time]],"")</f>
        <v/>
      </c>
      <c r="I2307" s="36" t="str">
        <f>IF(AND(TimeSpend[[#This Row],[Personnel number]]&lt;&gt;"",TimeSpend[[#This Row],[Date]]&lt;&gt;""),TimeSpend[[#This Row],[End Time]],"")</f>
        <v/>
      </c>
      <c r="J2307" t="str">
        <f>IF(AND(TimeSpend[[#This Row],[Personnel number]]&lt;&gt;"",TimeSpend[[#This Row],[Date]]&lt;&gt;""),TimeSpend[[#This Row],[Location]],"")</f>
        <v/>
      </c>
      <c r="K2307" t="str">
        <f>IF(AND(TimeSpend[[#This Row],[Personnel number]]&lt;&gt;"",TimeSpend[[#This Row],[Date]]&lt;&gt;""),TimeSpend[[#This Row],[Task]],"")</f>
        <v/>
      </c>
      <c r="L2307" t="str">
        <f>IF(AND(TimeSpend[[#This Row],[Personnel number]]&lt;&gt;"",TimeSpend[[#This Row],[Date]]&lt;&gt;""),Utilization!$J$2,"")</f>
        <v/>
      </c>
      <c r="M2307" t="str">
        <f>IF(AND(TimeSpend[[#This Row],[Personnel number]]&lt;&gt;"",TimeSpend[[#This Row],[Date]]&lt;&gt;""),TimeSpend[[#This Row],[Employee Name]],"")</f>
        <v/>
      </c>
      <c r="N2307" t="str">
        <f t="shared" si="72"/>
        <v/>
      </c>
      <c r="O2307" t="str">
        <f t="shared" si="73"/>
        <v/>
      </c>
      <c r="P2307" t="str">
        <f>IF(D2307&lt;&gt;"",VLOOKUP(D2307,Projects!B:C,2,0),"")</f>
        <v/>
      </c>
    </row>
    <row r="2308" spans="1:16" x14ac:dyDescent="0.25">
      <c r="A2308" t="str">
        <f>UPPER(IF(AND(TimeSpend[[#This Row],[Personnel number]]&lt;&gt;"",TimeSpend[[#This Row],[Date]]&lt;&gt;""),TimeSpend[[#This Row],[Personnel number]],""))</f>
        <v/>
      </c>
      <c r="B2308" s="85" t="str">
        <f>IF(AND(TimeSpend[[#This Row],[Personnel number]]&lt;&gt;"",TimeSpend[[#This Row],[Date]]&lt;&gt;""),TEXT(TimeSpend[[#This Row],[Date]],"[$-409]yyyyMMdd"),"")</f>
        <v/>
      </c>
      <c r="C2308" s="33" t="str">
        <f>IF(AND(TimeSpend[[#This Row],[Personnel number]]&lt;&gt;"",TimeSpend[[#This Row],[Date]]&lt;&gt;""),SUBSTITUTE(TimeSpend[[#This Row],[Hours]],",","."),"")</f>
        <v/>
      </c>
      <c r="D2308" t="str">
        <f>IF(AND(TimeSpend[[#This Row],[Personnel number]]&lt;&gt;"",TimeSpend[[#This Row],[Date]]&lt;&gt;""),TimeSpend[[#This Row],[Network]],"")</f>
        <v/>
      </c>
      <c r="E2308" t="str">
        <f>IF(AND(TimeSpend[[#This Row],[Personnel number]]&lt;&gt;"",TimeSpend[[#This Row],[Date]]&lt;&gt;""),TimeSpend[[#This Row],[Network Description]],"")</f>
        <v/>
      </c>
      <c r="F2308" t="str">
        <f>IF(AND(TimeSpend[[#This Row],[Personnel number]]&lt;&gt;"",TimeSpend[[#This Row],[Date]]&lt;&gt;""),TimeSpend[[#This Row],[Activity]],"")</f>
        <v/>
      </c>
      <c r="G2308" t="str">
        <f>IF(AND(TimeSpend[[#This Row],[Personnel number]]&lt;&gt;"",TimeSpend[[#This Row],[Date]]&lt;&gt;""),TimeSpend[[#This Row],[Activity description]],"")</f>
        <v/>
      </c>
      <c r="H2308" s="36" t="str">
        <f>IF(AND(TimeSpend[[#This Row],[Personnel number]]&lt;&gt;"",TimeSpend[[#This Row],[Date]]&lt;&gt;""),TimeSpend[[#This Row],[Start Time]],"")</f>
        <v/>
      </c>
      <c r="I2308" s="36" t="str">
        <f>IF(AND(TimeSpend[[#This Row],[Personnel number]]&lt;&gt;"",TimeSpend[[#This Row],[Date]]&lt;&gt;""),TimeSpend[[#This Row],[End Time]],"")</f>
        <v/>
      </c>
      <c r="J2308" t="str">
        <f>IF(AND(TimeSpend[[#This Row],[Personnel number]]&lt;&gt;"",TimeSpend[[#This Row],[Date]]&lt;&gt;""),TimeSpend[[#This Row],[Location]],"")</f>
        <v/>
      </c>
      <c r="K2308" t="str">
        <f>IF(AND(TimeSpend[[#This Row],[Personnel number]]&lt;&gt;"",TimeSpend[[#This Row],[Date]]&lt;&gt;""),TimeSpend[[#This Row],[Task]],"")</f>
        <v/>
      </c>
      <c r="L2308" t="str">
        <f>IF(AND(TimeSpend[[#This Row],[Personnel number]]&lt;&gt;"",TimeSpend[[#This Row],[Date]]&lt;&gt;""),Utilization!$J$2,"")</f>
        <v/>
      </c>
      <c r="M2308" t="str">
        <f>IF(AND(TimeSpend[[#This Row],[Personnel number]]&lt;&gt;"",TimeSpend[[#This Row],[Date]]&lt;&gt;""),TimeSpend[[#This Row],[Employee Name]],"")</f>
        <v/>
      </c>
      <c r="N2308" t="str">
        <f t="shared" si="72"/>
        <v/>
      </c>
      <c r="O2308" t="str">
        <f t="shared" si="73"/>
        <v/>
      </c>
      <c r="P2308" t="str">
        <f>IF(D2308&lt;&gt;"",VLOOKUP(D2308,Projects!B:C,2,0),"")</f>
        <v/>
      </c>
    </row>
    <row r="2309" spans="1:16" x14ac:dyDescent="0.25">
      <c r="A2309" t="str">
        <f>UPPER(IF(AND(TimeSpend[[#This Row],[Personnel number]]&lt;&gt;"",TimeSpend[[#This Row],[Date]]&lt;&gt;""),TimeSpend[[#This Row],[Personnel number]],""))</f>
        <v/>
      </c>
      <c r="B2309" s="85" t="str">
        <f>IF(AND(TimeSpend[[#This Row],[Personnel number]]&lt;&gt;"",TimeSpend[[#This Row],[Date]]&lt;&gt;""),TEXT(TimeSpend[[#This Row],[Date]],"[$-409]yyyyMMdd"),"")</f>
        <v/>
      </c>
      <c r="C2309" s="33" t="str">
        <f>IF(AND(TimeSpend[[#This Row],[Personnel number]]&lt;&gt;"",TimeSpend[[#This Row],[Date]]&lt;&gt;""),SUBSTITUTE(TimeSpend[[#This Row],[Hours]],",","."),"")</f>
        <v/>
      </c>
      <c r="D2309" t="str">
        <f>IF(AND(TimeSpend[[#This Row],[Personnel number]]&lt;&gt;"",TimeSpend[[#This Row],[Date]]&lt;&gt;""),TimeSpend[[#This Row],[Network]],"")</f>
        <v/>
      </c>
      <c r="E2309" t="str">
        <f>IF(AND(TimeSpend[[#This Row],[Personnel number]]&lt;&gt;"",TimeSpend[[#This Row],[Date]]&lt;&gt;""),TimeSpend[[#This Row],[Network Description]],"")</f>
        <v/>
      </c>
      <c r="F2309" t="str">
        <f>IF(AND(TimeSpend[[#This Row],[Personnel number]]&lt;&gt;"",TimeSpend[[#This Row],[Date]]&lt;&gt;""),TimeSpend[[#This Row],[Activity]],"")</f>
        <v/>
      </c>
      <c r="G2309" t="str">
        <f>IF(AND(TimeSpend[[#This Row],[Personnel number]]&lt;&gt;"",TimeSpend[[#This Row],[Date]]&lt;&gt;""),TimeSpend[[#This Row],[Activity description]],"")</f>
        <v/>
      </c>
      <c r="H2309" s="36" t="str">
        <f>IF(AND(TimeSpend[[#This Row],[Personnel number]]&lt;&gt;"",TimeSpend[[#This Row],[Date]]&lt;&gt;""),TimeSpend[[#This Row],[Start Time]],"")</f>
        <v/>
      </c>
      <c r="I2309" s="36" t="str">
        <f>IF(AND(TimeSpend[[#This Row],[Personnel number]]&lt;&gt;"",TimeSpend[[#This Row],[Date]]&lt;&gt;""),TimeSpend[[#This Row],[End Time]],"")</f>
        <v/>
      </c>
      <c r="J2309" t="str">
        <f>IF(AND(TimeSpend[[#This Row],[Personnel number]]&lt;&gt;"",TimeSpend[[#This Row],[Date]]&lt;&gt;""),TimeSpend[[#This Row],[Location]],"")</f>
        <v/>
      </c>
      <c r="K2309" t="str">
        <f>IF(AND(TimeSpend[[#This Row],[Personnel number]]&lt;&gt;"",TimeSpend[[#This Row],[Date]]&lt;&gt;""),TimeSpend[[#This Row],[Task]],"")</f>
        <v/>
      </c>
      <c r="L2309" t="str">
        <f>IF(AND(TimeSpend[[#This Row],[Personnel number]]&lt;&gt;"",TimeSpend[[#This Row],[Date]]&lt;&gt;""),Utilization!$J$2,"")</f>
        <v/>
      </c>
      <c r="M2309" t="str">
        <f>IF(AND(TimeSpend[[#This Row],[Personnel number]]&lt;&gt;"",TimeSpend[[#This Row],[Date]]&lt;&gt;""),TimeSpend[[#This Row],[Employee Name]],"")</f>
        <v/>
      </c>
      <c r="N2309" t="str">
        <f t="shared" si="72"/>
        <v/>
      </c>
      <c r="O2309" t="str">
        <f t="shared" si="73"/>
        <v/>
      </c>
      <c r="P2309" t="str">
        <f>IF(D2309&lt;&gt;"",VLOOKUP(D2309,Projects!B:C,2,0),"")</f>
        <v/>
      </c>
    </row>
    <row r="2310" spans="1:16" x14ac:dyDescent="0.25">
      <c r="A2310" t="str">
        <f>UPPER(IF(AND(TimeSpend[[#This Row],[Personnel number]]&lt;&gt;"",TimeSpend[[#This Row],[Date]]&lt;&gt;""),TimeSpend[[#This Row],[Personnel number]],""))</f>
        <v/>
      </c>
      <c r="B2310" s="85" t="str">
        <f>IF(AND(TimeSpend[[#This Row],[Personnel number]]&lt;&gt;"",TimeSpend[[#This Row],[Date]]&lt;&gt;""),TEXT(TimeSpend[[#This Row],[Date]],"[$-409]yyyyMMdd"),"")</f>
        <v/>
      </c>
      <c r="C2310" s="33" t="str">
        <f>IF(AND(TimeSpend[[#This Row],[Personnel number]]&lt;&gt;"",TimeSpend[[#This Row],[Date]]&lt;&gt;""),SUBSTITUTE(TimeSpend[[#This Row],[Hours]],",","."),"")</f>
        <v/>
      </c>
      <c r="D2310" t="str">
        <f>IF(AND(TimeSpend[[#This Row],[Personnel number]]&lt;&gt;"",TimeSpend[[#This Row],[Date]]&lt;&gt;""),TimeSpend[[#This Row],[Network]],"")</f>
        <v/>
      </c>
      <c r="E2310" t="str">
        <f>IF(AND(TimeSpend[[#This Row],[Personnel number]]&lt;&gt;"",TimeSpend[[#This Row],[Date]]&lt;&gt;""),TimeSpend[[#This Row],[Network Description]],"")</f>
        <v/>
      </c>
      <c r="F2310" t="str">
        <f>IF(AND(TimeSpend[[#This Row],[Personnel number]]&lt;&gt;"",TimeSpend[[#This Row],[Date]]&lt;&gt;""),TimeSpend[[#This Row],[Activity]],"")</f>
        <v/>
      </c>
      <c r="G2310" t="str">
        <f>IF(AND(TimeSpend[[#This Row],[Personnel number]]&lt;&gt;"",TimeSpend[[#This Row],[Date]]&lt;&gt;""),TimeSpend[[#This Row],[Activity description]],"")</f>
        <v/>
      </c>
      <c r="H2310" s="36" t="str">
        <f>IF(AND(TimeSpend[[#This Row],[Personnel number]]&lt;&gt;"",TimeSpend[[#This Row],[Date]]&lt;&gt;""),TimeSpend[[#This Row],[Start Time]],"")</f>
        <v/>
      </c>
      <c r="I2310" s="36" t="str">
        <f>IF(AND(TimeSpend[[#This Row],[Personnel number]]&lt;&gt;"",TimeSpend[[#This Row],[Date]]&lt;&gt;""),TimeSpend[[#This Row],[End Time]],"")</f>
        <v/>
      </c>
      <c r="J2310" t="str">
        <f>IF(AND(TimeSpend[[#This Row],[Personnel number]]&lt;&gt;"",TimeSpend[[#This Row],[Date]]&lt;&gt;""),TimeSpend[[#This Row],[Location]],"")</f>
        <v/>
      </c>
      <c r="K2310" t="str">
        <f>IF(AND(TimeSpend[[#This Row],[Personnel number]]&lt;&gt;"",TimeSpend[[#This Row],[Date]]&lt;&gt;""),TimeSpend[[#This Row],[Task]],"")</f>
        <v/>
      </c>
      <c r="L2310" t="str">
        <f>IF(AND(TimeSpend[[#This Row],[Personnel number]]&lt;&gt;"",TimeSpend[[#This Row],[Date]]&lt;&gt;""),Utilization!$J$2,"")</f>
        <v/>
      </c>
      <c r="M2310" t="str">
        <f>IF(AND(TimeSpend[[#This Row],[Personnel number]]&lt;&gt;"",TimeSpend[[#This Row],[Date]]&lt;&gt;""),TimeSpend[[#This Row],[Employee Name]],"")</f>
        <v/>
      </c>
      <c r="N2310" t="str">
        <f t="shared" si="72"/>
        <v/>
      </c>
      <c r="O2310" t="str">
        <f t="shared" si="73"/>
        <v/>
      </c>
      <c r="P2310" t="str">
        <f>IF(D2310&lt;&gt;"",VLOOKUP(D2310,Projects!B:C,2,0),"")</f>
        <v/>
      </c>
    </row>
    <row r="2311" spans="1:16" x14ac:dyDescent="0.25">
      <c r="A2311" t="str">
        <f>UPPER(IF(AND(TimeSpend[[#This Row],[Personnel number]]&lt;&gt;"",TimeSpend[[#This Row],[Date]]&lt;&gt;""),TimeSpend[[#This Row],[Personnel number]],""))</f>
        <v/>
      </c>
      <c r="B2311" s="85" t="str">
        <f>IF(AND(TimeSpend[[#This Row],[Personnel number]]&lt;&gt;"",TimeSpend[[#This Row],[Date]]&lt;&gt;""),TEXT(TimeSpend[[#This Row],[Date]],"[$-409]yyyyMMdd"),"")</f>
        <v/>
      </c>
      <c r="C2311" s="33" t="str">
        <f>IF(AND(TimeSpend[[#This Row],[Personnel number]]&lt;&gt;"",TimeSpend[[#This Row],[Date]]&lt;&gt;""),SUBSTITUTE(TimeSpend[[#This Row],[Hours]],",","."),"")</f>
        <v/>
      </c>
      <c r="D2311" t="str">
        <f>IF(AND(TimeSpend[[#This Row],[Personnel number]]&lt;&gt;"",TimeSpend[[#This Row],[Date]]&lt;&gt;""),TimeSpend[[#This Row],[Network]],"")</f>
        <v/>
      </c>
      <c r="E2311" t="str">
        <f>IF(AND(TimeSpend[[#This Row],[Personnel number]]&lt;&gt;"",TimeSpend[[#This Row],[Date]]&lt;&gt;""),TimeSpend[[#This Row],[Network Description]],"")</f>
        <v/>
      </c>
      <c r="F2311" t="str">
        <f>IF(AND(TimeSpend[[#This Row],[Personnel number]]&lt;&gt;"",TimeSpend[[#This Row],[Date]]&lt;&gt;""),TimeSpend[[#This Row],[Activity]],"")</f>
        <v/>
      </c>
      <c r="G2311" t="str">
        <f>IF(AND(TimeSpend[[#This Row],[Personnel number]]&lt;&gt;"",TimeSpend[[#This Row],[Date]]&lt;&gt;""),TimeSpend[[#This Row],[Activity description]],"")</f>
        <v/>
      </c>
      <c r="H2311" s="36" t="str">
        <f>IF(AND(TimeSpend[[#This Row],[Personnel number]]&lt;&gt;"",TimeSpend[[#This Row],[Date]]&lt;&gt;""),TimeSpend[[#This Row],[Start Time]],"")</f>
        <v/>
      </c>
      <c r="I2311" s="36" t="str">
        <f>IF(AND(TimeSpend[[#This Row],[Personnel number]]&lt;&gt;"",TimeSpend[[#This Row],[Date]]&lt;&gt;""),TimeSpend[[#This Row],[End Time]],"")</f>
        <v/>
      </c>
      <c r="J2311" t="str">
        <f>IF(AND(TimeSpend[[#This Row],[Personnel number]]&lt;&gt;"",TimeSpend[[#This Row],[Date]]&lt;&gt;""),TimeSpend[[#This Row],[Location]],"")</f>
        <v/>
      </c>
      <c r="K2311" t="str">
        <f>IF(AND(TimeSpend[[#This Row],[Personnel number]]&lt;&gt;"",TimeSpend[[#This Row],[Date]]&lt;&gt;""),TimeSpend[[#This Row],[Task]],"")</f>
        <v/>
      </c>
      <c r="L2311" t="str">
        <f>IF(AND(TimeSpend[[#This Row],[Personnel number]]&lt;&gt;"",TimeSpend[[#This Row],[Date]]&lt;&gt;""),Utilization!$J$2,"")</f>
        <v/>
      </c>
      <c r="M2311" t="str">
        <f>IF(AND(TimeSpend[[#This Row],[Personnel number]]&lt;&gt;"",TimeSpend[[#This Row],[Date]]&lt;&gt;""),TimeSpend[[#This Row],[Employee Name]],"")</f>
        <v/>
      </c>
      <c r="N2311" t="str">
        <f t="shared" si="72"/>
        <v/>
      </c>
      <c r="O2311" t="str">
        <f t="shared" si="73"/>
        <v/>
      </c>
      <c r="P2311" t="str">
        <f>IF(D2311&lt;&gt;"",VLOOKUP(D2311,Projects!B:C,2,0),"")</f>
        <v/>
      </c>
    </row>
    <row r="2312" spans="1:16" x14ac:dyDescent="0.25">
      <c r="A2312" t="str">
        <f>UPPER(IF(AND(TimeSpend[[#This Row],[Personnel number]]&lt;&gt;"",TimeSpend[[#This Row],[Date]]&lt;&gt;""),TimeSpend[[#This Row],[Personnel number]],""))</f>
        <v/>
      </c>
      <c r="B2312" s="85" t="str">
        <f>IF(AND(TimeSpend[[#This Row],[Personnel number]]&lt;&gt;"",TimeSpend[[#This Row],[Date]]&lt;&gt;""),TEXT(TimeSpend[[#This Row],[Date]],"[$-409]yyyyMMdd"),"")</f>
        <v/>
      </c>
      <c r="C2312" s="33" t="str">
        <f>IF(AND(TimeSpend[[#This Row],[Personnel number]]&lt;&gt;"",TimeSpend[[#This Row],[Date]]&lt;&gt;""),SUBSTITUTE(TimeSpend[[#This Row],[Hours]],",","."),"")</f>
        <v/>
      </c>
      <c r="D2312" t="str">
        <f>IF(AND(TimeSpend[[#This Row],[Personnel number]]&lt;&gt;"",TimeSpend[[#This Row],[Date]]&lt;&gt;""),TimeSpend[[#This Row],[Network]],"")</f>
        <v/>
      </c>
      <c r="E2312" t="str">
        <f>IF(AND(TimeSpend[[#This Row],[Personnel number]]&lt;&gt;"",TimeSpend[[#This Row],[Date]]&lt;&gt;""),TimeSpend[[#This Row],[Network Description]],"")</f>
        <v/>
      </c>
      <c r="F2312" t="str">
        <f>IF(AND(TimeSpend[[#This Row],[Personnel number]]&lt;&gt;"",TimeSpend[[#This Row],[Date]]&lt;&gt;""),TimeSpend[[#This Row],[Activity]],"")</f>
        <v/>
      </c>
      <c r="G2312" t="str">
        <f>IF(AND(TimeSpend[[#This Row],[Personnel number]]&lt;&gt;"",TimeSpend[[#This Row],[Date]]&lt;&gt;""),TimeSpend[[#This Row],[Activity description]],"")</f>
        <v/>
      </c>
      <c r="H2312" s="36" t="str">
        <f>IF(AND(TimeSpend[[#This Row],[Personnel number]]&lt;&gt;"",TimeSpend[[#This Row],[Date]]&lt;&gt;""),TimeSpend[[#This Row],[Start Time]],"")</f>
        <v/>
      </c>
      <c r="I2312" s="36" t="str">
        <f>IF(AND(TimeSpend[[#This Row],[Personnel number]]&lt;&gt;"",TimeSpend[[#This Row],[Date]]&lt;&gt;""),TimeSpend[[#This Row],[End Time]],"")</f>
        <v/>
      </c>
      <c r="J2312" t="str">
        <f>IF(AND(TimeSpend[[#This Row],[Personnel number]]&lt;&gt;"",TimeSpend[[#This Row],[Date]]&lt;&gt;""),TimeSpend[[#This Row],[Location]],"")</f>
        <v/>
      </c>
      <c r="K2312" t="str">
        <f>IF(AND(TimeSpend[[#This Row],[Personnel number]]&lt;&gt;"",TimeSpend[[#This Row],[Date]]&lt;&gt;""),TimeSpend[[#This Row],[Task]],"")</f>
        <v/>
      </c>
      <c r="L2312" t="str">
        <f>IF(AND(TimeSpend[[#This Row],[Personnel number]]&lt;&gt;"",TimeSpend[[#This Row],[Date]]&lt;&gt;""),Utilization!$J$2,"")</f>
        <v/>
      </c>
      <c r="M2312" t="str">
        <f>IF(AND(TimeSpend[[#This Row],[Personnel number]]&lt;&gt;"",TimeSpend[[#This Row],[Date]]&lt;&gt;""),TimeSpend[[#This Row],[Employee Name]],"")</f>
        <v/>
      </c>
      <c r="N2312" t="str">
        <f t="shared" si="72"/>
        <v/>
      </c>
      <c r="O2312" t="str">
        <f t="shared" si="73"/>
        <v/>
      </c>
      <c r="P2312" t="str">
        <f>IF(D2312&lt;&gt;"",VLOOKUP(D2312,Projects!B:C,2,0),"")</f>
        <v/>
      </c>
    </row>
    <row r="2313" spans="1:16" x14ac:dyDescent="0.25">
      <c r="A2313" t="str">
        <f>UPPER(IF(AND(TimeSpend[[#This Row],[Personnel number]]&lt;&gt;"",TimeSpend[[#This Row],[Date]]&lt;&gt;""),TimeSpend[[#This Row],[Personnel number]],""))</f>
        <v/>
      </c>
      <c r="B2313" s="85" t="str">
        <f>IF(AND(TimeSpend[[#This Row],[Personnel number]]&lt;&gt;"",TimeSpend[[#This Row],[Date]]&lt;&gt;""),TEXT(TimeSpend[[#This Row],[Date]],"[$-409]yyyyMMdd"),"")</f>
        <v/>
      </c>
      <c r="C2313" s="33" t="str">
        <f>IF(AND(TimeSpend[[#This Row],[Personnel number]]&lt;&gt;"",TimeSpend[[#This Row],[Date]]&lt;&gt;""),SUBSTITUTE(TimeSpend[[#This Row],[Hours]],",","."),"")</f>
        <v/>
      </c>
      <c r="D2313" t="str">
        <f>IF(AND(TimeSpend[[#This Row],[Personnel number]]&lt;&gt;"",TimeSpend[[#This Row],[Date]]&lt;&gt;""),TimeSpend[[#This Row],[Network]],"")</f>
        <v/>
      </c>
      <c r="E2313" t="str">
        <f>IF(AND(TimeSpend[[#This Row],[Personnel number]]&lt;&gt;"",TimeSpend[[#This Row],[Date]]&lt;&gt;""),TimeSpend[[#This Row],[Network Description]],"")</f>
        <v/>
      </c>
      <c r="F2313" t="str">
        <f>IF(AND(TimeSpend[[#This Row],[Personnel number]]&lt;&gt;"",TimeSpend[[#This Row],[Date]]&lt;&gt;""),TimeSpend[[#This Row],[Activity]],"")</f>
        <v/>
      </c>
      <c r="G2313" t="str">
        <f>IF(AND(TimeSpend[[#This Row],[Personnel number]]&lt;&gt;"",TimeSpend[[#This Row],[Date]]&lt;&gt;""),TimeSpend[[#This Row],[Activity description]],"")</f>
        <v/>
      </c>
      <c r="H2313" s="36" t="str">
        <f>IF(AND(TimeSpend[[#This Row],[Personnel number]]&lt;&gt;"",TimeSpend[[#This Row],[Date]]&lt;&gt;""),TimeSpend[[#This Row],[Start Time]],"")</f>
        <v/>
      </c>
      <c r="I2313" s="36" t="str">
        <f>IF(AND(TimeSpend[[#This Row],[Personnel number]]&lt;&gt;"",TimeSpend[[#This Row],[Date]]&lt;&gt;""),TimeSpend[[#This Row],[End Time]],"")</f>
        <v/>
      </c>
      <c r="J2313" t="str">
        <f>IF(AND(TimeSpend[[#This Row],[Personnel number]]&lt;&gt;"",TimeSpend[[#This Row],[Date]]&lt;&gt;""),TimeSpend[[#This Row],[Location]],"")</f>
        <v/>
      </c>
      <c r="K2313" t="str">
        <f>IF(AND(TimeSpend[[#This Row],[Personnel number]]&lt;&gt;"",TimeSpend[[#This Row],[Date]]&lt;&gt;""),TimeSpend[[#This Row],[Task]],"")</f>
        <v/>
      </c>
      <c r="L2313" t="str">
        <f>IF(AND(TimeSpend[[#This Row],[Personnel number]]&lt;&gt;"",TimeSpend[[#This Row],[Date]]&lt;&gt;""),Utilization!$J$2,"")</f>
        <v/>
      </c>
      <c r="M2313" t="str">
        <f>IF(AND(TimeSpend[[#This Row],[Personnel number]]&lt;&gt;"",TimeSpend[[#This Row],[Date]]&lt;&gt;""),TimeSpend[[#This Row],[Employee Name]],"")</f>
        <v/>
      </c>
      <c r="N2313" t="str">
        <f t="shared" si="72"/>
        <v/>
      </c>
      <c r="O2313" t="str">
        <f t="shared" si="73"/>
        <v/>
      </c>
      <c r="P2313" t="str">
        <f>IF(D2313&lt;&gt;"",VLOOKUP(D2313,Projects!B:C,2,0),"")</f>
        <v/>
      </c>
    </row>
    <row r="2314" spans="1:16" x14ac:dyDescent="0.25">
      <c r="A2314" t="str">
        <f>UPPER(IF(AND(TimeSpend[[#This Row],[Personnel number]]&lt;&gt;"",TimeSpend[[#This Row],[Date]]&lt;&gt;""),TimeSpend[[#This Row],[Personnel number]],""))</f>
        <v/>
      </c>
      <c r="B2314" s="85" t="str">
        <f>IF(AND(TimeSpend[[#This Row],[Personnel number]]&lt;&gt;"",TimeSpend[[#This Row],[Date]]&lt;&gt;""),TEXT(TimeSpend[[#This Row],[Date]],"[$-409]yyyyMMdd"),"")</f>
        <v/>
      </c>
      <c r="C2314" s="33" t="str">
        <f>IF(AND(TimeSpend[[#This Row],[Personnel number]]&lt;&gt;"",TimeSpend[[#This Row],[Date]]&lt;&gt;""),SUBSTITUTE(TimeSpend[[#This Row],[Hours]],",","."),"")</f>
        <v/>
      </c>
      <c r="D2314" t="str">
        <f>IF(AND(TimeSpend[[#This Row],[Personnel number]]&lt;&gt;"",TimeSpend[[#This Row],[Date]]&lt;&gt;""),TimeSpend[[#This Row],[Network]],"")</f>
        <v/>
      </c>
      <c r="E2314" t="str">
        <f>IF(AND(TimeSpend[[#This Row],[Personnel number]]&lt;&gt;"",TimeSpend[[#This Row],[Date]]&lt;&gt;""),TimeSpend[[#This Row],[Network Description]],"")</f>
        <v/>
      </c>
      <c r="F2314" t="str">
        <f>IF(AND(TimeSpend[[#This Row],[Personnel number]]&lt;&gt;"",TimeSpend[[#This Row],[Date]]&lt;&gt;""),TimeSpend[[#This Row],[Activity]],"")</f>
        <v/>
      </c>
      <c r="G2314" t="str">
        <f>IF(AND(TimeSpend[[#This Row],[Personnel number]]&lt;&gt;"",TimeSpend[[#This Row],[Date]]&lt;&gt;""),TimeSpend[[#This Row],[Activity description]],"")</f>
        <v/>
      </c>
      <c r="H2314" s="36" t="str">
        <f>IF(AND(TimeSpend[[#This Row],[Personnel number]]&lt;&gt;"",TimeSpend[[#This Row],[Date]]&lt;&gt;""),TimeSpend[[#This Row],[Start Time]],"")</f>
        <v/>
      </c>
      <c r="I2314" s="36" t="str">
        <f>IF(AND(TimeSpend[[#This Row],[Personnel number]]&lt;&gt;"",TimeSpend[[#This Row],[Date]]&lt;&gt;""),TimeSpend[[#This Row],[End Time]],"")</f>
        <v/>
      </c>
      <c r="J2314" t="str">
        <f>IF(AND(TimeSpend[[#This Row],[Personnel number]]&lt;&gt;"",TimeSpend[[#This Row],[Date]]&lt;&gt;""),TimeSpend[[#This Row],[Location]],"")</f>
        <v/>
      </c>
      <c r="K2314" t="str">
        <f>IF(AND(TimeSpend[[#This Row],[Personnel number]]&lt;&gt;"",TimeSpend[[#This Row],[Date]]&lt;&gt;""),TimeSpend[[#This Row],[Task]],"")</f>
        <v/>
      </c>
      <c r="L2314" t="str">
        <f>IF(AND(TimeSpend[[#This Row],[Personnel number]]&lt;&gt;"",TimeSpend[[#This Row],[Date]]&lt;&gt;""),Utilization!$J$2,"")</f>
        <v/>
      </c>
      <c r="M2314" t="str">
        <f>IF(AND(TimeSpend[[#This Row],[Personnel number]]&lt;&gt;"",TimeSpend[[#This Row],[Date]]&lt;&gt;""),TimeSpend[[#This Row],[Employee Name]],"")</f>
        <v/>
      </c>
      <c r="N2314" t="str">
        <f t="shared" si="72"/>
        <v/>
      </c>
      <c r="O2314" t="str">
        <f t="shared" si="73"/>
        <v/>
      </c>
      <c r="P2314" t="str">
        <f>IF(D2314&lt;&gt;"",VLOOKUP(D2314,Projects!B:C,2,0),"")</f>
        <v/>
      </c>
    </row>
    <row r="2315" spans="1:16" x14ac:dyDescent="0.25">
      <c r="A2315" t="str">
        <f>UPPER(IF(AND(TimeSpend[[#This Row],[Personnel number]]&lt;&gt;"",TimeSpend[[#This Row],[Date]]&lt;&gt;""),TimeSpend[[#This Row],[Personnel number]],""))</f>
        <v/>
      </c>
      <c r="B2315" s="85" t="str">
        <f>IF(AND(TimeSpend[[#This Row],[Personnel number]]&lt;&gt;"",TimeSpend[[#This Row],[Date]]&lt;&gt;""),TEXT(TimeSpend[[#This Row],[Date]],"[$-409]yyyyMMdd"),"")</f>
        <v/>
      </c>
      <c r="C2315" s="33" t="str">
        <f>IF(AND(TimeSpend[[#This Row],[Personnel number]]&lt;&gt;"",TimeSpend[[#This Row],[Date]]&lt;&gt;""),SUBSTITUTE(TimeSpend[[#This Row],[Hours]],",","."),"")</f>
        <v/>
      </c>
      <c r="D2315" t="str">
        <f>IF(AND(TimeSpend[[#This Row],[Personnel number]]&lt;&gt;"",TimeSpend[[#This Row],[Date]]&lt;&gt;""),TimeSpend[[#This Row],[Network]],"")</f>
        <v/>
      </c>
      <c r="E2315" t="str">
        <f>IF(AND(TimeSpend[[#This Row],[Personnel number]]&lt;&gt;"",TimeSpend[[#This Row],[Date]]&lt;&gt;""),TimeSpend[[#This Row],[Network Description]],"")</f>
        <v/>
      </c>
      <c r="F2315" t="str">
        <f>IF(AND(TimeSpend[[#This Row],[Personnel number]]&lt;&gt;"",TimeSpend[[#This Row],[Date]]&lt;&gt;""),TimeSpend[[#This Row],[Activity]],"")</f>
        <v/>
      </c>
      <c r="G2315" t="str">
        <f>IF(AND(TimeSpend[[#This Row],[Personnel number]]&lt;&gt;"",TimeSpend[[#This Row],[Date]]&lt;&gt;""),TimeSpend[[#This Row],[Activity description]],"")</f>
        <v/>
      </c>
      <c r="H2315" s="36" t="str">
        <f>IF(AND(TimeSpend[[#This Row],[Personnel number]]&lt;&gt;"",TimeSpend[[#This Row],[Date]]&lt;&gt;""),TimeSpend[[#This Row],[Start Time]],"")</f>
        <v/>
      </c>
      <c r="I2315" s="36" t="str">
        <f>IF(AND(TimeSpend[[#This Row],[Personnel number]]&lt;&gt;"",TimeSpend[[#This Row],[Date]]&lt;&gt;""),TimeSpend[[#This Row],[End Time]],"")</f>
        <v/>
      </c>
      <c r="J2315" t="str">
        <f>IF(AND(TimeSpend[[#This Row],[Personnel number]]&lt;&gt;"",TimeSpend[[#This Row],[Date]]&lt;&gt;""),TimeSpend[[#This Row],[Location]],"")</f>
        <v/>
      </c>
      <c r="K2315" t="str">
        <f>IF(AND(TimeSpend[[#This Row],[Personnel number]]&lt;&gt;"",TimeSpend[[#This Row],[Date]]&lt;&gt;""),TimeSpend[[#This Row],[Task]],"")</f>
        <v/>
      </c>
      <c r="L2315" t="str">
        <f>IF(AND(TimeSpend[[#This Row],[Personnel number]]&lt;&gt;"",TimeSpend[[#This Row],[Date]]&lt;&gt;""),Utilization!$J$2,"")</f>
        <v/>
      </c>
      <c r="M2315" t="str">
        <f>IF(AND(TimeSpend[[#This Row],[Personnel number]]&lt;&gt;"",TimeSpend[[#This Row],[Date]]&lt;&gt;""),TimeSpend[[#This Row],[Employee Name]],"")</f>
        <v/>
      </c>
      <c r="N2315" t="str">
        <f t="shared" si="72"/>
        <v/>
      </c>
      <c r="O2315" t="str">
        <f t="shared" si="73"/>
        <v/>
      </c>
      <c r="P2315" t="str">
        <f>IF(D2315&lt;&gt;"",VLOOKUP(D2315,Projects!B:C,2,0),"")</f>
        <v/>
      </c>
    </row>
    <row r="2316" spans="1:16" x14ac:dyDescent="0.25">
      <c r="A2316" t="str">
        <f>UPPER(IF(AND(TimeSpend[[#This Row],[Personnel number]]&lt;&gt;"",TimeSpend[[#This Row],[Date]]&lt;&gt;""),TimeSpend[[#This Row],[Personnel number]],""))</f>
        <v/>
      </c>
      <c r="B2316" s="85" t="str">
        <f>IF(AND(TimeSpend[[#This Row],[Personnel number]]&lt;&gt;"",TimeSpend[[#This Row],[Date]]&lt;&gt;""),TEXT(TimeSpend[[#This Row],[Date]],"[$-409]yyyyMMdd"),"")</f>
        <v/>
      </c>
      <c r="C2316" s="33" t="str">
        <f>IF(AND(TimeSpend[[#This Row],[Personnel number]]&lt;&gt;"",TimeSpend[[#This Row],[Date]]&lt;&gt;""),SUBSTITUTE(TimeSpend[[#This Row],[Hours]],",","."),"")</f>
        <v/>
      </c>
      <c r="D2316" t="str">
        <f>IF(AND(TimeSpend[[#This Row],[Personnel number]]&lt;&gt;"",TimeSpend[[#This Row],[Date]]&lt;&gt;""),TimeSpend[[#This Row],[Network]],"")</f>
        <v/>
      </c>
      <c r="E2316" t="str">
        <f>IF(AND(TimeSpend[[#This Row],[Personnel number]]&lt;&gt;"",TimeSpend[[#This Row],[Date]]&lt;&gt;""),TimeSpend[[#This Row],[Network Description]],"")</f>
        <v/>
      </c>
      <c r="F2316" t="str">
        <f>IF(AND(TimeSpend[[#This Row],[Personnel number]]&lt;&gt;"",TimeSpend[[#This Row],[Date]]&lt;&gt;""),TimeSpend[[#This Row],[Activity]],"")</f>
        <v/>
      </c>
      <c r="G2316" t="str">
        <f>IF(AND(TimeSpend[[#This Row],[Personnel number]]&lt;&gt;"",TimeSpend[[#This Row],[Date]]&lt;&gt;""),TimeSpend[[#This Row],[Activity description]],"")</f>
        <v/>
      </c>
      <c r="H2316" s="36" t="str">
        <f>IF(AND(TimeSpend[[#This Row],[Personnel number]]&lt;&gt;"",TimeSpend[[#This Row],[Date]]&lt;&gt;""),TimeSpend[[#This Row],[Start Time]],"")</f>
        <v/>
      </c>
      <c r="I2316" s="36" t="str">
        <f>IF(AND(TimeSpend[[#This Row],[Personnel number]]&lt;&gt;"",TimeSpend[[#This Row],[Date]]&lt;&gt;""),TimeSpend[[#This Row],[End Time]],"")</f>
        <v/>
      </c>
      <c r="J2316" t="str">
        <f>IF(AND(TimeSpend[[#This Row],[Personnel number]]&lt;&gt;"",TimeSpend[[#This Row],[Date]]&lt;&gt;""),TimeSpend[[#This Row],[Location]],"")</f>
        <v/>
      </c>
      <c r="K2316" t="str">
        <f>IF(AND(TimeSpend[[#This Row],[Personnel number]]&lt;&gt;"",TimeSpend[[#This Row],[Date]]&lt;&gt;""),TimeSpend[[#This Row],[Task]],"")</f>
        <v/>
      </c>
      <c r="L2316" t="str">
        <f>IF(AND(TimeSpend[[#This Row],[Personnel number]]&lt;&gt;"",TimeSpend[[#This Row],[Date]]&lt;&gt;""),Utilization!$J$2,"")</f>
        <v/>
      </c>
      <c r="M2316" t="str">
        <f>IF(AND(TimeSpend[[#This Row],[Personnel number]]&lt;&gt;"",TimeSpend[[#This Row],[Date]]&lt;&gt;""),TimeSpend[[#This Row],[Employee Name]],"")</f>
        <v/>
      </c>
      <c r="N2316" t="str">
        <f t="shared" si="72"/>
        <v/>
      </c>
      <c r="O2316" t="str">
        <f t="shared" si="73"/>
        <v/>
      </c>
      <c r="P2316" t="str">
        <f>IF(D2316&lt;&gt;"",VLOOKUP(D2316,Projects!B:C,2,0),"")</f>
        <v/>
      </c>
    </row>
    <row r="2317" spans="1:16" x14ac:dyDescent="0.25">
      <c r="A2317" t="str">
        <f>UPPER(IF(AND(TimeSpend[[#This Row],[Personnel number]]&lt;&gt;"",TimeSpend[[#This Row],[Date]]&lt;&gt;""),TimeSpend[[#This Row],[Personnel number]],""))</f>
        <v/>
      </c>
      <c r="B2317" s="85" t="str">
        <f>IF(AND(TimeSpend[[#This Row],[Personnel number]]&lt;&gt;"",TimeSpend[[#This Row],[Date]]&lt;&gt;""),TEXT(TimeSpend[[#This Row],[Date]],"[$-409]yyyyMMdd"),"")</f>
        <v/>
      </c>
      <c r="C2317" s="33" t="str">
        <f>IF(AND(TimeSpend[[#This Row],[Personnel number]]&lt;&gt;"",TimeSpend[[#This Row],[Date]]&lt;&gt;""),SUBSTITUTE(TimeSpend[[#This Row],[Hours]],",","."),"")</f>
        <v/>
      </c>
      <c r="D2317" t="str">
        <f>IF(AND(TimeSpend[[#This Row],[Personnel number]]&lt;&gt;"",TimeSpend[[#This Row],[Date]]&lt;&gt;""),TimeSpend[[#This Row],[Network]],"")</f>
        <v/>
      </c>
      <c r="E2317" t="str">
        <f>IF(AND(TimeSpend[[#This Row],[Personnel number]]&lt;&gt;"",TimeSpend[[#This Row],[Date]]&lt;&gt;""),TimeSpend[[#This Row],[Network Description]],"")</f>
        <v/>
      </c>
      <c r="F2317" t="str">
        <f>IF(AND(TimeSpend[[#This Row],[Personnel number]]&lt;&gt;"",TimeSpend[[#This Row],[Date]]&lt;&gt;""),TimeSpend[[#This Row],[Activity]],"")</f>
        <v/>
      </c>
      <c r="G2317" t="str">
        <f>IF(AND(TimeSpend[[#This Row],[Personnel number]]&lt;&gt;"",TimeSpend[[#This Row],[Date]]&lt;&gt;""),TimeSpend[[#This Row],[Activity description]],"")</f>
        <v/>
      </c>
      <c r="H2317" s="36" t="str">
        <f>IF(AND(TimeSpend[[#This Row],[Personnel number]]&lt;&gt;"",TimeSpend[[#This Row],[Date]]&lt;&gt;""),TimeSpend[[#This Row],[Start Time]],"")</f>
        <v/>
      </c>
      <c r="I2317" s="36" t="str">
        <f>IF(AND(TimeSpend[[#This Row],[Personnel number]]&lt;&gt;"",TimeSpend[[#This Row],[Date]]&lt;&gt;""),TimeSpend[[#This Row],[End Time]],"")</f>
        <v/>
      </c>
      <c r="J2317" t="str">
        <f>IF(AND(TimeSpend[[#This Row],[Personnel number]]&lt;&gt;"",TimeSpend[[#This Row],[Date]]&lt;&gt;""),TimeSpend[[#This Row],[Location]],"")</f>
        <v/>
      </c>
      <c r="K2317" t="str">
        <f>IF(AND(TimeSpend[[#This Row],[Personnel number]]&lt;&gt;"",TimeSpend[[#This Row],[Date]]&lt;&gt;""),TimeSpend[[#This Row],[Task]],"")</f>
        <v/>
      </c>
      <c r="L2317" t="str">
        <f>IF(AND(TimeSpend[[#This Row],[Personnel number]]&lt;&gt;"",TimeSpend[[#This Row],[Date]]&lt;&gt;""),Utilization!$J$2,"")</f>
        <v/>
      </c>
      <c r="M2317" t="str">
        <f>IF(AND(TimeSpend[[#This Row],[Personnel number]]&lt;&gt;"",TimeSpend[[#This Row],[Date]]&lt;&gt;""),TimeSpend[[#This Row],[Employee Name]],"")</f>
        <v/>
      </c>
      <c r="N2317" t="str">
        <f t="shared" si="72"/>
        <v/>
      </c>
      <c r="O2317" t="str">
        <f t="shared" si="73"/>
        <v/>
      </c>
      <c r="P2317" t="str">
        <f>IF(D2317&lt;&gt;"",VLOOKUP(D2317,Projects!B:C,2,0),"")</f>
        <v/>
      </c>
    </row>
    <row r="2318" spans="1:16" x14ac:dyDescent="0.25">
      <c r="A2318" t="str">
        <f>UPPER(IF(AND(TimeSpend[[#This Row],[Personnel number]]&lt;&gt;"",TimeSpend[[#This Row],[Date]]&lt;&gt;""),TimeSpend[[#This Row],[Personnel number]],""))</f>
        <v/>
      </c>
      <c r="B2318" s="85" t="str">
        <f>IF(AND(TimeSpend[[#This Row],[Personnel number]]&lt;&gt;"",TimeSpend[[#This Row],[Date]]&lt;&gt;""),TEXT(TimeSpend[[#This Row],[Date]],"[$-409]yyyyMMdd"),"")</f>
        <v/>
      </c>
      <c r="C2318" s="33" t="str">
        <f>IF(AND(TimeSpend[[#This Row],[Personnel number]]&lt;&gt;"",TimeSpend[[#This Row],[Date]]&lt;&gt;""),SUBSTITUTE(TimeSpend[[#This Row],[Hours]],",","."),"")</f>
        <v/>
      </c>
      <c r="D2318" t="str">
        <f>IF(AND(TimeSpend[[#This Row],[Personnel number]]&lt;&gt;"",TimeSpend[[#This Row],[Date]]&lt;&gt;""),TimeSpend[[#This Row],[Network]],"")</f>
        <v/>
      </c>
      <c r="E2318" t="str">
        <f>IF(AND(TimeSpend[[#This Row],[Personnel number]]&lt;&gt;"",TimeSpend[[#This Row],[Date]]&lt;&gt;""),TimeSpend[[#This Row],[Network Description]],"")</f>
        <v/>
      </c>
      <c r="F2318" t="str">
        <f>IF(AND(TimeSpend[[#This Row],[Personnel number]]&lt;&gt;"",TimeSpend[[#This Row],[Date]]&lt;&gt;""),TimeSpend[[#This Row],[Activity]],"")</f>
        <v/>
      </c>
      <c r="G2318" t="str">
        <f>IF(AND(TimeSpend[[#This Row],[Personnel number]]&lt;&gt;"",TimeSpend[[#This Row],[Date]]&lt;&gt;""),TimeSpend[[#This Row],[Activity description]],"")</f>
        <v/>
      </c>
      <c r="H2318" s="36" t="str">
        <f>IF(AND(TimeSpend[[#This Row],[Personnel number]]&lt;&gt;"",TimeSpend[[#This Row],[Date]]&lt;&gt;""),TimeSpend[[#This Row],[Start Time]],"")</f>
        <v/>
      </c>
      <c r="I2318" s="36" t="str">
        <f>IF(AND(TimeSpend[[#This Row],[Personnel number]]&lt;&gt;"",TimeSpend[[#This Row],[Date]]&lt;&gt;""),TimeSpend[[#This Row],[End Time]],"")</f>
        <v/>
      </c>
      <c r="J2318" t="str">
        <f>IF(AND(TimeSpend[[#This Row],[Personnel number]]&lt;&gt;"",TimeSpend[[#This Row],[Date]]&lt;&gt;""),TimeSpend[[#This Row],[Location]],"")</f>
        <v/>
      </c>
      <c r="K2318" t="str">
        <f>IF(AND(TimeSpend[[#This Row],[Personnel number]]&lt;&gt;"",TimeSpend[[#This Row],[Date]]&lt;&gt;""),TimeSpend[[#This Row],[Task]],"")</f>
        <v/>
      </c>
      <c r="L2318" t="str">
        <f>IF(AND(TimeSpend[[#This Row],[Personnel number]]&lt;&gt;"",TimeSpend[[#This Row],[Date]]&lt;&gt;""),Utilization!$J$2,"")</f>
        <v/>
      </c>
      <c r="M2318" t="str">
        <f>IF(AND(TimeSpend[[#This Row],[Personnel number]]&lt;&gt;"",TimeSpend[[#This Row],[Date]]&lt;&gt;""),TimeSpend[[#This Row],[Employee Name]],"")</f>
        <v/>
      </c>
      <c r="N2318" t="str">
        <f t="shared" si="72"/>
        <v/>
      </c>
      <c r="O2318" t="str">
        <f t="shared" si="73"/>
        <v/>
      </c>
      <c r="P2318" t="str">
        <f>IF(D2318&lt;&gt;"",VLOOKUP(D2318,Projects!B:C,2,0),"")</f>
        <v/>
      </c>
    </row>
    <row r="2319" spans="1:16" x14ac:dyDescent="0.25">
      <c r="A2319" t="str">
        <f>UPPER(IF(AND(TimeSpend[[#This Row],[Personnel number]]&lt;&gt;"",TimeSpend[[#This Row],[Date]]&lt;&gt;""),TimeSpend[[#This Row],[Personnel number]],""))</f>
        <v/>
      </c>
      <c r="B2319" s="85" t="str">
        <f>IF(AND(TimeSpend[[#This Row],[Personnel number]]&lt;&gt;"",TimeSpend[[#This Row],[Date]]&lt;&gt;""),TEXT(TimeSpend[[#This Row],[Date]],"[$-409]yyyyMMdd"),"")</f>
        <v/>
      </c>
      <c r="C2319" s="33" t="str">
        <f>IF(AND(TimeSpend[[#This Row],[Personnel number]]&lt;&gt;"",TimeSpend[[#This Row],[Date]]&lt;&gt;""),SUBSTITUTE(TimeSpend[[#This Row],[Hours]],",","."),"")</f>
        <v/>
      </c>
      <c r="D2319" t="str">
        <f>IF(AND(TimeSpend[[#This Row],[Personnel number]]&lt;&gt;"",TimeSpend[[#This Row],[Date]]&lt;&gt;""),TimeSpend[[#This Row],[Network]],"")</f>
        <v/>
      </c>
      <c r="E2319" t="str">
        <f>IF(AND(TimeSpend[[#This Row],[Personnel number]]&lt;&gt;"",TimeSpend[[#This Row],[Date]]&lt;&gt;""),TimeSpend[[#This Row],[Network Description]],"")</f>
        <v/>
      </c>
      <c r="F2319" t="str">
        <f>IF(AND(TimeSpend[[#This Row],[Personnel number]]&lt;&gt;"",TimeSpend[[#This Row],[Date]]&lt;&gt;""),TimeSpend[[#This Row],[Activity]],"")</f>
        <v/>
      </c>
      <c r="G2319" t="str">
        <f>IF(AND(TimeSpend[[#This Row],[Personnel number]]&lt;&gt;"",TimeSpend[[#This Row],[Date]]&lt;&gt;""),TimeSpend[[#This Row],[Activity description]],"")</f>
        <v/>
      </c>
      <c r="H2319" s="36" t="str">
        <f>IF(AND(TimeSpend[[#This Row],[Personnel number]]&lt;&gt;"",TimeSpend[[#This Row],[Date]]&lt;&gt;""),TimeSpend[[#This Row],[Start Time]],"")</f>
        <v/>
      </c>
      <c r="I2319" s="36" t="str">
        <f>IF(AND(TimeSpend[[#This Row],[Personnel number]]&lt;&gt;"",TimeSpend[[#This Row],[Date]]&lt;&gt;""),TimeSpend[[#This Row],[End Time]],"")</f>
        <v/>
      </c>
      <c r="J2319" t="str">
        <f>IF(AND(TimeSpend[[#This Row],[Personnel number]]&lt;&gt;"",TimeSpend[[#This Row],[Date]]&lt;&gt;""),TimeSpend[[#This Row],[Location]],"")</f>
        <v/>
      </c>
      <c r="K2319" t="str">
        <f>IF(AND(TimeSpend[[#This Row],[Personnel number]]&lt;&gt;"",TimeSpend[[#This Row],[Date]]&lt;&gt;""),TimeSpend[[#This Row],[Task]],"")</f>
        <v/>
      </c>
      <c r="L2319" t="str">
        <f>IF(AND(TimeSpend[[#This Row],[Personnel number]]&lt;&gt;"",TimeSpend[[#This Row],[Date]]&lt;&gt;""),Utilization!$J$2,"")</f>
        <v/>
      </c>
      <c r="M2319" t="str">
        <f>IF(AND(TimeSpend[[#This Row],[Personnel number]]&lt;&gt;"",TimeSpend[[#This Row],[Date]]&lt;&gt;""),TimeSpend[[#This Row],[Employee Name]],"")</f>
        <v/>
      </c>
      <c r="N2319" t="str">
        <f t="shared" si="72"/>
        <v/>
      </c>
      <c r="O2319" t="str">
        <f t="shared" si="73"/>
        <v/>
      </c>
      <c r="P2319" t="str">
        <f>IF(D2319&lt;&gt;"",VLOOKUP(D2319,Projects!B:C,2,0),"")</f>
        <v/>
      </c>
    </row>
    <row r="2320" spans="1:16" x14ac:dyDescent="0.25">
      <c r="A2320" t="str">
        <f>UPPER(IF(AND(TimeSpend[[#This Row],[Personnel number]]&lt;&gt;"",TimeSpend[[#This Row],[Date]]&lt;&gt;""),TimeSpend[[#This Row],[Personnel number]],""))</f>
        <v/>
      </c>
      <c r="B2320" s="85" t="str">
        <f>IF(AND(TimeSpend[[#This Row],[Personnel number]]&lt;&gt;"",TimeSpend[[#This Row],[Date]]&lt;&gt;""),TEXT(TimeSpend[[#This Row],[Date]],"[$-409]yyyyMMdd"),"")</f>
        <v/>
      </c>
      <c r="C2320" s="33" t="str">
        <f>IF(AND(TimeSpend[[#This Row],[Personnel number]]&lt;&gt;"",TimeSpend[[#This Row],[Date]]&lt;&gt;""),SUBSTITUTE(TimeSpend[[#This Row],[Hours]],",","."),"")</f>
        <v/>
      </c>
      <c r="D2320" t="str">
        <f>IF(AND(TimeSpend[[#This Row],[Personnel number]]&lt;&gt;"",TimeSpend[[#This Row],[Date]]&lt;&gt;""),TimeSpend[[#This Row],[Network]],"")</f>
        <v/>
      </c>
      <c r="E2320" t="str">
        <f>IF(AND(TimeSpend[[#This Row],[Personnel number]]&lt;&gt;"",TimeSpend[[#This Row],[Date]]&lt;&gt;""),TimeSpend[[#This Row],[Network Description]],"")</f>
        <v/>
      </c>
      <c r="F2320" t="str">
        <f>IF(AND(TimeSpend[[#This Row],[Personnel number]]&lt;&gt;"",TimeSpend[[#This Row],[Date]]&lt;&gt;""),TimeSpend[[#This Row],[Activity]],"")</f>
        <v/>
      </c>
      <c r="G2320" t="str">
        <f>IF(AND(TimeSpend[[#This Row],[Personnel number]]&lt;&gt;"",TimeSpend[[#This Row],[Date]]&lt;&gt;""),TimeSpend[[#This Row],[Activity description]],"")</f>
        <v/>
      </c>
      <c r="H2320" s="36" t="str">
        <f>IF(AND(TimeSpend[[#This Row],[Personnel number]]&lt;&gt;"",TimeSpend[[#This Row],[Date]]&lt;&gt;""),TimeSpend[[#This Row],[Start Time]],"")</f>
        <v/>
      </c>
      <c r="I2320" s="36" t="str">
        <f>IF(AND(TimeSpend[[#This Row],[Personnel number]]&lt;&gt;"",TimeSpend[[#This Row],[Date]]&lt;&gt;""),TimeSpend[[#This Row],[End Time]],"")</f>
        <v/>
      </c>
      <c r="J2320" t="str">
        <f>IF(AND(TimeSpend[[#This Row],[Personnel number]]&lt;&gt;"",TimeSpend[[#This Row],[Date]]&lt;&gt;""),TimeSpend[[#This Row],[Location]],"")</f>
        <v/>
      </c>
      <c r="K2320" t="str">
        <f>IF(AND(TimeSpend[[#This Row],[Personnel number]]&lt;&gt;"",TimeSpend[[#This Row],[Date]]&lt;&gt;""),TimeSpend[[#This Row],[Task]],"")</f>
        <v/>
      </c>
      <c r="L2320" t="str">
        <f>IF(AND(TimeSpend[[#This Row],[Personnel number]]&lt;&gt;"",TimeSpend[[#This Row],[Date]]&lt;&gt;""),Utilization!$J$2,"")</f>
        <v/>
      </c>
      <c r="M2320" t="str">
        <f>IF(AND(TimeSpend[[#This Row],[Personnel number]]&lt;&gt;"",TimeSpend[[#This Row],[Date]]&lt;&gt;""),TimeSpend[[#This Row],[Employee Name]],"")</f>
        <v/>
      </c>
      <c r="N2320" t="str">
        <f t="shared" si="72"/>
        <v/>
      </c>
      <c r="O2320" t="str">
        <f t="shared" si="73"/>
        <v/>
      </c>
      <c r="P2320" t="str">
        <f>IF(D2320&lt;&gt;"",VLOOKUP(D2320,Projects!B:C,2,0),"")</f>
        <v/>
      </c>
    </row>
    <row r="2321" spans="1:16" x14ac:dyDescent="0.25">
      <c r="A2321" t="str">
        <f>UPPER(IF(AND(TimeSpend[[#This Row],[Personnel number]]&lt;&gt;"",TimeSpend[[#This Row],[Date]]&lt;&gt;""),TimeSpend[[#This Row],[Personnel number]],""))</f>
        <v/>
      </c>
      <c r="B2321" s="85" t="str">
        <f>IF(AND(TimeSpend[[#This Row],[Personnel number]]&lt;&gt;"",TimeSpend[[#This Row],[Date]]&lt;&gt;""),TEXT(TimeSpend[[#This Row],[Date]],"[$-409]yyyyMMdd"),"")</f>
        <v/>
      </c>
      <c r="C2321" s="33" t="str">
        <f>IF(AND(TimeSpend[[#This Row],[Personnel number]]&lt;&gt;"",TimeSpend[[#This Row],[Date]]&lt;&gt;""),SUBSTITUTE(TimeSpend[[#This Row],[Hours]],",","."),"")</f>
        <v/>
      </c>
      <c r="D2321" t="str">
        <f>IF(AND(TimeSpend[[#This Row],[Personnel number]]&lt;&gt;"",TimeSpend[[#This Row],[Date]]&lt;&gt;""),TimeSpend[[#This Row],[Network]],"")</f>
        <v/>
      </c>
      <c r="E2321" t="str">
        <f>IF(AND(TimeSpend[[#This Row],[Personnel number]]&lt;&gt;"",TimeSpend[[#This Row],[Date]]&lt;&gt;""),TimeSpend[[#This Row],[Network Description]],"")</f>
        <v/>
      </c>
      <c r="F2321" t="str">
        <f>IF(AND(TimeSpend[[#This Row],[Personnel number]]&lt;&gt;"",TimeSpend[[#This Row],[Date]]&lt;&gt;""),TimeSpend[[#This Row],[Activity]],"")</f>
        <v/>
      </c>
      <c r="G2321" t="str">
        <f>IF(AND(TimeSpend[[#This Row],[Personnel number]]&lt;&gt;"",TimeSpend[[#This Row],[Date]]&lt;&gt;""),TimeSpend[[#This Row],[Activity description]],"")</f>
        <v/>
      </c>
      <c r="H2321" s="36" t="str">
        <f>IF(AND(TimeSpend[[#This Row],[Personnel number]]&lt;&gt;"",TimeSpend[[#This Row],[Date]]&lt;&gt;""),TimeSpend[[#This Row],[Start Time]],"")</f>
        <v/>
      </c>
      <c r="I2321" s="36" t="str">
        <f>IF(AND(TimeSpend[[#This Row],[Personnel number]]&lt;&gt;"",TimeSpend[[#This Row],[Date]]&lt;&gt;""),TimeSpend[[#This Row],[End Time]],"")</f>
        <v/>
      </c>
      <c r="J2321" t="str">
        <f>IF(AND(TimeSpend[[#This Row],[Personnel number]]&lt;&gt;"",TimeSpend[[#This Row],[Date]]&lt;&gt;""),TimeSpend[[#This Row],[Location]],"")</f>
        <v/>
      </c>
      <c r="K2321" t="str">
        <f>IF(AND(TimeSpend[[#This Row],[Personnel number]]&lt;&gt;"",TimeSpend[[#This Row],[Date]]&lt;&gt;""),TimeSpend[[#This Row],[Task]],"")</f>
        <v/>
      </c>
      <c r="L2321" t="str">
        <f>IF(AND(TimeSpend[[#This Row],[Personnel number]]&lt;&gt;"",TimeSpend[[#This Row],[Date]]&lt;&gt;""),Utilization!$J$2,"")</f>
        <v/>
      </c>
      <c r="M2321" t="str">
        <f>IF(AND(TimeSpend[[#This Row],[Personnel number]]&lt;&gt;"",TimeSpend[[#This Row],[Date]]&lt;&gt;""),TimeSpend[[#This Row],[Employee Name]],"")</f>
        <v/>
      </c>
      <c r="N2321" t="str">
        <f t="shared" si="72"/>
        <v/>
      </c>
      <c r="O2321" t="str">
        <f t="shared" si="73"/>
        <v/>
      </c>
      <c r="P2321" t="str">
        <f>IF(D2321&lt;&gt;"",VLOOKUP(D2321,Projects!B:C,2,0),"")</f>
        <v/>
      </c>
    </row>
    <row r="2322" spans="1:16" x14ac:dyDescent="0.25">
      <c r="A2322" t="str">
        <f>UPPER(IF(AND(TimeSpend[[#This Row],[Personnel number]]&lt;&gt;"",TimeSpend[[#This Row],[Date]]&lt;&gt;""),TimeSpend[[#This Row],[Personnel number]],""))</f>
        <v/>
      </c>
      <c r="B2322" s="85" t="str">
        <f>IF(AND(TimeSpend[[#This Row],[Personnel number]]&lt;&gt;"",TimeSpend[[#This Row],[Date]]&lt;&gt;""),TEXT(TimeSpend[[#This Row],[Date]],"[$-409]yyyyMMdd"),"")</f>
        <v/>
      </c>
      <c r="C2322" s="33" t="str">
        <f>IF(AND(TimeSpend[[#This Row],[Personnel number]]&lt;&gt;"",TimeSpend[[#This Row],[Date]]&lt;&gt;""),SUBSTITUTE(TimeSpend[[#This Row],[Hours]],",","."),"")</f>
        <v/>
      </c>
      <c r="D2322" t="str">
        <f>IF(AND(TimeSpend[[#This Row],[Personnel number]]&lt;&gt;"",TimeSpend[[#This Row],[Date]]&lt;&gt;""),TimeSpend[[#This Row],[Network]],"")</f>
        <v/>
      </c>
      <c r="E2322" t="str">
        <f>IF(AND(TimeSpend[[#This Row],[Personnel number]]&lt;&gt;"",TimeSpend[[#This Row],[Date]]&lt;&gt;""),TimeSpend[[#This Row],[Network Description]],"")</f>
        <v/>
      </c>
      <c r="F2322" t="str">
        <f>IF(AND(TimeSpend[[#This Row],[Personnel number]]&lt;&gt;"",TimeSpend[[#This Row],[Date]]&lt;&gt;""),TimeSpend[[#This Row],[Activity]],"")</f>
        <v/>
      </c>
      <c r="G2322" t="str">
        <f>IF(AND(TimeSpend[[#This Row],[Personnel number]]&lt;&gt;"",TimeSpend[[#This Row],[Date]]&lt;&gt;""),TimeSpend[[#This Row],[Activity description]],"")</f>
        <v/>
      </c>
      <c r="H2322" s="36" t="str">
        <f>IF(AND(TimeSpend[[#This Row],[Personnel number]]&lt;&gt;"",TimeSpend[[#This Row],[Date]]&lt;&gt;""),TimeSpend[[#This Row],[Start Time]],"")</f>
        <v/>
      </c>
      <c r="I2322" s="36" t="str">
        <f>IF(AND(TimeSpend[[#This Row],[Personnel number]]&lt;&gt;"",TimeSpend[[#This Row],[Date]]&lt;&gt;""),TimeSpend[[#This Row],[End Time]],"")</f>
        <v/>
      </c>
      <c r="J2322" t="str">
        <f>IF(AND(TimeSpend[[#This Row],[Personnel number]]&lt;&gt;"",TimeSpend[[#This Row],[Date]]&lt;&gt;""),TimeSpend[[#This Row],[Location]],"")</f>
        <v/>
      </c>
      <c r="K2322" t="str">
        <f>IF(AND(TimeSpend[[#This Row],[Personnel number]]&lt;&gt;"",TimeSpend[[#This Row],[Date]]&lt;&gt;""),TimeSpend[[#This Row],[Task]],"")</f>
        <v/>
      </c>
      <c r="L2322" t="str">
        <f>IF(AND(TimeSpend[[#This Row],[Personnel number]]&lt;&gt;"",TimeSpend[[#This Row],[Date]]&lt;&gt;""),Utilization!$J$2,"")</f>
        <v/>
      </c>
      <c r="M2322" t="str">
        <f>IF(AND(TimeSpend[[#This Row],[Personnel number]]&lt;&gt;"",TimeSpend[[#This Row],[Date]]&lt;&gt;""),TimeSpend[[#This Row],[Employee Name]],"")</f>
        <v/>
      </c>
      <c r="N2322" t="str">
        <f t="shared" si="72"/>
        <v/>
      </c>
      <c r="O2322" t="str">
        <f t="shared" si="73"/>
        <v/>
      </c>
      <c r="P2322" t="str">
        <f>IF(D2322&lt;&gt;"",VLOOKUP(D2322,Projects!B:C,2,0),"")</f>
        <v/>
      </c>
    </row>
    <row r="2323" spans="1:16" x14ac:dyDescent="0.25">
      <c r="A2323" t="str">
        <f>UPPER(IF(AND(TimeSpend[[#This Row],[Personnel number]]&lt;&gt;"",TimeSpend[[#This Row],[Date]]&lt;&gt;""),TimeSpend[[#This Row],[Personnel number]],""))</f>
        <v/>
      </c>
      <c r="B2323" s="85" t="str">
        <f>IF(AND(TimeSpend[[#This Row],[Personnel number]]&lt;&gt;"",TimeSpend[[#This Row],[Date]]&lt;&gt;""),TEXT(TimeSpend[[#This Row],[Date]],"[$-409]yyyyMMdd"),"")</f>
        <v/>
      </c>
      <c r="C2323" s="33" t="str">
        <f>IF(AND(TimeSpend[[#This Row],[Personnel number]]&lt;&gt;"",TimeSpend[[#This Row],[Date]]&lt;&gt;""),SUBSTITUTE(TimeSpend[[#This Row],[Hours]],",","."),"")</f>
        <v/>
      </c>
      <c r="D2323" t="str">
        <f>IF(AND(TimeSpend[[#This Row],[Personnel number]]&lt;&gt;"",TimeSpend[[#This Row],[Date]]&lt;&gt;""),TimeSpend[[#This Row],[Network]],"")</f>
        <v/>
      </c>
      <c r="E2323" t="str">
        <f>IF(AND(TimeSpend[[#This Row],[Personnel number]]&lt;&gt;"",TimeSpend[[#This Row],[Date]]&lt;&gt;""),TimeSpend[[#This Row],[Network Description]],"")</f>
        <v/>
      </c>
      <c r="F2323" t="str">
        <f>IF(AND(TimeSpend[[#This Row],[Personnel number]]&lt;&gt;"",TimeSpend[[#This Row],[Date]]&lt;&gt;""),TimeSpend[[#This Row],[Activity]],"")</f>
        <v/>
      </c>
      <c r="G2323" t="str">
        <f>IF(AND(TimeSpend[[#This Row],[Personnel number]]&lt;&gt;"",TimeSpend[[#This Row],[Date]]&lt;&gt;""),TimeSpend[[#This Row],[Activity description]],"")</f>
        <v/>
      </c>
      <c r="H2323" s="36" t="str">
        <f>IF(AND(TimeSpend[[#This Row],[Personnel number]]&lt;&gt;"",TimeSpend[[#This Row],[Date]]&lt;&gt;""),TimeSpend[[#This Row],[Start Time]],"")</f>
        <v/>
      </c>
      <c r="I2323" s="36" t="str">
        <f>IF(AND(TimeSpend[[#This Row],[Personnel number]]&lt;&gt;"",TimeSpend[[#This Row],[Date]]&lt;&gt;""),TimeSpend[[#This Row],[End Time]],"")</f>
        <v/>
      </c>
      <c r="J2323" t="str">
        <f>IF(AND(TimeSpend[[#This Row],[Personnel number]]&lt;&gt;"",TimeSpend[[#This Row],[Date]]&lt;&gt;""),TimeSpend[[#This Row],[Location]],"")</f>
        <v/>
      </c>
      <c r="K2323" t="str">
        <f>IF(AND(TimeSpend[[#This Row],[Personnel number]]&lt;&gt;"",TimeSpend[[#This Row],[Date]]&lt;&gt;""),TimeSpend[[#This Row],[Task]],"")</f>
        <v/>
      </c>
      <c r="L2323" t="str">
        <f>IF(AND(TimeSpend[[#This Row],[Personnel number]]&lt;&gt;"",TimeSpend[[#This Row],[Date]]&lt;&gt;""),Utilization!$J$2,"")</f>
        <v/>
      </c>
      <c r="M2323" t="str">
        <f>IF(AND(TimeSpend[[#This Row],[Personnel number]]&lt;&gt;"",TimeSpend[[#This Row],[Date]]&lt;&gt;""),TimeSpend[[#This Row],[Employee Name]],"")</f>
        <v/>
      </c>
      <c r="N2323" t="str">
        <f t="shared" si="72"/>
        <v/>
      </c>
      <c r="O2323" t="str">
        <f t="shared" si="73"/>
        <v/>
      </c>
      <c r="P2323" t="str">
        <f>IF(D2323&lt;&gt;"",VLOOKUP(D2323,Projects!B:C,2,0),"")</f>
        <v/>
      </c>
    </row>
    <row r="2324" spans="1:16" x14ac:dyDescent="0.25">
      <c r="A2324" t="str">
        <f>UPPER(IF(AND(TimeSpend[[#This Row],[Personnel number]]&lt;&gt;"",TimeSpend[[#This Row],[Date]]&lt;&gt;""),TimeSpend[[#This Row],[Personnel number]],""))</f>
        <v/>
      </c>
      <c r="B2324" s="85" t="str">
        <f>IF(AND(TimeSpend[[#This Row],[Personnel number]]&lt;&gt;"",TimeSpend[[#This Row],[Date]]&lt;&gt;""),TEXT(TimeSpend[[#This Row],[Date]],"[$-409]yyyyMMdd"),"")</f>
        <v/>
      </c>
      <c r="C2324" s="33" t="str">
        <f>IF(AND(TimeSpend[[#This Row],[Personnel number]]&lt;&gt;"",TimeSpend[[#This Row],[Date]]&lt;&gt;""),SUBSTITUTE(TimeSpend[[#This Row],[Hours]],",","."),"")</f>
        <v/>
      </c>
      <c r="D2324" t="str">
        <f>IF(AND(TimeSpend[[#This Row],[Personnel number]]&lt;&gt;"",TimeSpend[[#This Row],[Date]]&lt;&gt;""),TimeSpend[[#This Row],[Network]],"")</f>
        <v/>
      </c>
      <c r="E2324" t="str">
        <f>IF(AND(TimeSpend[[#This Row],[Personnel number]]&lt;&gt;"",TimeSpend[[#This Row],[Date]]&lt;&gt;""),TimeSpend[[#This Row],[Network Description]],"")</f>
        <v/>
      </c>
      <c r="F2324" t="str">
        <f>IF(AND(TimeSpend[[#This Row],[Personnel number]]&lt;&gt;"",TimeSpend[[#This Row],[Date]]&lt;&gt;""),TimeSpend[[#This Row],[Activity]],"")</f>
        <v/>
      </c>
      <c r="G2324" t="str">
        <f>IF(AND(TimeSpend[[#This Row],[Personnel number]]&lt;&gt;"",TimeSpend[[#This Row],[Date]]&lt;&gt;""),TimeSpend[[#This Row],[Activity description]],"")</f>
        <v/>
      </c>
      <c r="H2324" s="36" t="str">
        <f>IF(AND(TimeSpend[[#This Row],[Personnel number]]&lt;&gt;"",TimeSpend[[#This Row],[Date]]&lt;&gt;""),TimeSpend[[#This Row],[Start Time]],"")</f>
        <v/>
      </c>
      <c r="I2324" s="36" t="str">
        <f>IF(AND(TimeSpend[[#This Row],[Personnel number]]&lt;&gt;"",TimeSpend[[#This Row],[Date]]&lt;&gt;""),TimeSpend[[#This Row],[End Time]],"")</f>
        <v/>
      </c>
      <c r="J2324" t="str">
        <f>IF(AND(TimeSpend[[#This Row],[Personnel number]]&lt;&gt;"",TimeSpend[[#This Row],[Date]]&lt;&gt;""),TimeSpend[[#This Row],[Location]],"")</f>
        <v/>
      </c>
      <c r="K2324" t="str">
        <f>IF(AND(TimeSpend[[#This Row],[Personnel number]]&lt;&gt;"",TimeSpend[[#This Row],[Date]]&lt;&gt;""),TimeSpend[[#This Row],[Task]],"")</f>
        <v/>
      </c>
      <c r="L2324" t="str">
        <f>IF(AND(TimeSpend[[#This Row],[Personnel number]]&lt;&gt;"",TimeSpend[[#This Row],[Date]]&lt;&gt;""),Utilization!$J$2,"")</f>
        <v/>
      </c>
      <c r="M2324" t="str">
        <f>IF(AND(TimeSpend[[#This Row],[Personnel number]]&lt;&gt;"",TimeSpend[[#This Row],[Date]]&lt;&gt;""),TimeSpend[[#This Row],[Employee Name]],"")</f>
        <v/>
      </c>
      <c r="N2324" t="str">
        <f t="shared" si="72"/>
        <v/>
      </c>
      <c r="O2324" t="str">
        <f t="shared" si="73"/>
        <v/>
      </c>
      <c r="P2324" t="str">
        <f>IF(D2324&lt;&gt;"",VLOOKUP(D2324,Projects!B:C,2,0),"")</f>
        <v/>
      </c>
    </row>
    <row r="2325" spans="1:16" x14ac:dyDescent="0.25">
      <c r="A2325" t="str">
        <f>UPPER(IF(AND(TimeSpend[[#This Row],[Personnel number]]&lt;&gt;"",TimeSpend[[#This Row],[Date]]&lt;&gt;""),TimeSpend[[#This Row],[Personnel number]],""))</f>
        <v/>
      </c>
      <c r="B2325" s="85" t="str">
        <f>IF(AND(TimeSpend[[#This Row],[Personnel number]]&lt;&gt;"",TimeSpend[[#This Row],[Date]]&lt;&gt;""),TEXT(TimeSpend[[#This Row],[Date]],"[$-409]yyyyMMdd"),"")</f>
        <v/>
      </c>
      <c r="C2325" s="33" t="str">
        <f>IF(AND(TimeSpend[[#This Row],[Personnel number]]&lt;&gt;"",TimeSpend[[#This Row],[Date]]&lt;&gt;""),SUBSTITUTE(TimeSpend[[#This Row],[Hours]],",","."),"")</f>
        <v/>
      </c>
      <c r="D2325" t="str">
        <f>IF(AND(TimeSpend[[#This Row],[Personnel number]]&lt;&gt;"",TimeSpend[[#This Row],[Date]]&lt;&gt;""),TimeSpend[[#This Row],[Network]],"")</f>
        <v/>
      </c>
      <c r="E2325" t="str">
        <f>IF(AND(TimeSpend[[#This Row],[Personnel number]]&lt;&gt;"",TimeSpend[[#This Row],[Date]]&lt;&gt;""),TimeSpend[[#This Row],[Network Description]],"")</f>
        <v/>
      </c>
      <c r="F2325" t="str">
        <f>IF(AND(TimeSpend[[#This Row],[Personnel number]]&lt;&gt;"",TimeSpend[[#This Row],[Date]]&lt;&gt;""),TimeSpend[[#This Row],[Activity]],"")</f>
        <v/>
      </c>
      <c r="G2325" t="str">
        <f>IF(AND(TimeSpend[[#This Row],[Personnel number]]&lt;&gt;"",TimeSpend[[#This Row],[Date]]&lt;&gt;""),TimeSpend[[#This Row],[Activity description]],"")</f>
        <v/>
      </c>
      <c r="H2325" s="36" t="str">
        <f>IF(AND(TimeSpend[[#This Row],[Personnel number]]&lt;&gt;"",TimeSpend[[#This Row],[Date]]&lt;&gt;""),TimeSpend[[#This Row],[Start Time]],"")</f>
        <v/>
      </c>
      <c r="I2325" s="36" t="str">
        <f>IF(AND(TimeSpend[[#This Row],[Personnel number]]&lt;&gt;"",TimeSpend[[#This Row],[Date]]&lt;&gt;""),TimeSpend[[#This Row],[End Time]],"")</f>
        <v/>
      </c>
      <c r="J2325" t="str">
        <f>IF(AND(TimeSpend[[#This Row],[Personnel number]]&lt;&gt;"",TimeSpend[[#This Row],[Date]]&lt;&gt;""),TimeSpend[[#This Row],[Location]],"")</f>
        <v/>
      </c>
      <c r="K2325" t="str">
        <f>IF(AND(TimeSpend[[#This Row],[Personnel number]]&lt;&gt;"",TimeSpend[[#This Row],[Date]]&lt;&gt;""),TimeSpend[[#This Row],[Task]],"")</f>
        <v/>
      </c>
      <c r="L2325" t="str">
        <f>IF(AND(TimeSpend[[#This Row],[Personnel number]]&lt;&gt;"",TimeSpend[[#This Row],[Date]]&lt;&gt;""),Utilization!$J$2,"")</f>
        <v/>
      </c>
      <c r="M2325" t="str">
        <f>IF(AND(TimeSpend[[#This Row],[Personnel number]]&lt;&gt;"",TimeSpend[[#This Row],[Date]]&lt;&gt;""),TimeSpend[[#This Row],[Employee Name]],"")</f>
        <v/>
      </c>
      <c r="N2325" t="str">
        <f t="shared" si="72"/>
        <v/>
      </c>
      <c r="O2325" t="str">
        <f t="shared" si="73"/>
        <v/>
      </c>
      <c r="P2325" t="str">
        <f>IF(D2325&lt;&gt;"",VLOOKUP(D2325,Projects!B:C,2,0),"")</f>
        <v/>
      </c>
    </row>
    <row r="2326" spans="1:16" x14ac:dyDescent="0.25">
      <c r="A2326" t="str">
        <f>UPPER(IF(AND(TimeSpend[[#This Row],[Personnel number]]&lt;&gt;"",TimeSpend[[#This Row],[Date]]&lt;&gt;""),TimeSpend[[#This Row],[Personnel number]],""))</f>
        <v/>
      </c>
      <c r="B2326" s="85" t="str">
        <f>IF(AND(TimeSpend[[#This Row],[Personnel number]]&lt;&gt;"",TimeSpend[[#This Row],[Date]]&lt;&gt;""),TEXT(TimeSpend[[#This Row],[Date]],"[$-409]yyyyMMdd"),"")</f>
        <v/>
      </c>
      <c r="C2326" s="33" t="str">
        <f>IF(AND(TimeSpend[[#This Row],[Personnel number]]&lt;&gt;"",TimeSpend[[#This Row],[Date]]&lt;&gt;""),SUBSTITUTE(TimeSpend[[#This Row],[Hours]],",","."),"")</f>
        <v/>
      </c>
      <c r="D2326" t="str">
        <f>IF(AND(TimeSpend[[#This Row],[Personnel number]]&lt;&gt;"",TimeSpend[[#This Row],[Date]]&lt;&gt;""),TimeSpend[[#This Row],[Network]],"")</f>
        <v/>
      </c>
      <c r="E2326" t="str">
        <f>IF(AND(TimeSpend[[#This Row],[Personnel number]]&lt;&gt;"",TimeSpend[[#This Row],[Date]]&lt;&gt;""),TimeSpend[[#This Row],[Network Description]],"")</f>
        <v/>
      </c>
      <c r="F2326" t="str">
        <f>IF(AND(TimeSpend[[#This Row],[Personnel number]]&lt;&gt;"",TimeSpend[[#This Row],[Date]]&lt;&gt;""),TimeSpend[[#This Row],[Activity]],"")</f>
        <v/>
      </c>
      <c r="G2326" t="str">
        <f>IF(AND(TimeSpend[[#This Row],[Personnel number]]&lt;&gt;"",TimeSpend[[#This Row],[Date]]&lt;&gt;""),TimeSpend[[#This Row],[Activity description]],"")</f>
        <v/>
      </c>
      <c r="H2326" s="36" t="str">
        <f>IF(AND(TimeSpend[[#This Row],[Personnel number]]&lt;&gt;"",TimeSpend[[#This Row],[Date]]&lt;&gt;""),TimeSpend[[#This Row],[Start Time]],"")</f>
        <v/>
      </c>
      <c r="I2326" s="36" t="str">
        <f>IF(AND(TimeSpend[[#This Row],[Personnel number]]&lt;&gt;"",TimeSpend[[#This Row],[Date]]&lt;&gt;""),TimeSpend[[#This Row],[End Time]],"")</f>
        <v/>
      </c>
      <c r="J2326" t="str">
        <f>IF(AND(TimeSpend[[#This Row],[Personnel number]]&lt;&gt;"",TimeSpend[[#This Row],[Date]]&lt;&gt;""),TimeSpend[[#This Row],[Location]],"")</f>
        <v/>
      </c>
      <c r="K2326" t="str">
        <f>IF(AND(TimeSpend[[#This Row],[Personnel number]]&lt;&gt;"",TimeSpend[[#This Row],[Date]]&lt;&gt;""),TimeSpend[[#This Row],[Task]],"")</f>
        <v/>
      </c>
      <c r="L2326" t="str">
        <f>IF(AND(TimeSpend[[#This Row],[Personnel number]]&lt;&gt;"",TimeSpend[[#This Row],[Date]]&lt;&gt;""),Utilization!$J$2,"")</f>
        <v/>
      </c>
      <c r="M2326" t="str">
        <f>IF(AND(TimeSpend[[#This Row],[Personnel number]]&lt;&gt;"",TimeSpend[[#This Row],[Date]]&lt;&gt;""),TimeSpend[[#This Row],[Employee Name]],"")</f>
        <v/>
      </c>
      <c r="N2326" t="str">
        <f t="shared" si="72"/>
        <v/>
      </c>
      <c r="O2326" t="str">
        <f t="shared" si="73"/>
        <v/>
      </c>
      <c r="P2326" t="str">
        <f>IF(D2326&lt;&gt;"",VLOOKUP(D2326,Projects!B:C,2,0),"")</f>
        <v/>
      </c>
    </row>
    <row r="2327" spans="1:16" x14ac:dyDescent="0.25">
      <c r="A2327" t="str">
        <f>UPPER(IF(AND(TimeSpend[[#This Row],[Personnel number]]&lt;&gt;"",TimeSpend[[#This Row],[Date]]&lt;&gt;""),TimeSpend[[#This Row],[Personnel number]],""))</f>
        <v/>
      </c>
      <c r="B2327" s="85" t="str">
        <f>IF(AND(TimeSpend[[#This Row],[Personnel number]]&lt;&gt;"",TimeSpend[[#This Row],[Date]]&lt;&gt;""),TEXT(TimeSpend[[#This Row],[Date]],"[$-409]yyyyMMdd"),"")</f>
        <v/>
      </c>
      <c r="C2327" s="33" t="str">
        <f>IF(AND(TimeSpend[[#This Row],[Personnel number]]&lt;&gt;"",TimeSpend[[#This Row],[Date]]&lt;&gt;""),SUBSTITUTE(TimeSpend[[#This Row],[Hours]],",","."),"")</f>
        <v/>
      </c>
      <c r="D2327" t="str">
        <f>IF(AND(TimeSpend[[#This Row],[Personnel number]]&lt;&gt;"",TimeSpend[[#This Row],[Date]]&lt;&gt;""),TimeSpend[[#This Row],[Network]],"")</f>
        <v/>
      </c>
      <c r="E2327" t="str">
        <f>IF(AND(TimeSpend[[#This Row],[Personnel number]]&lt;&gt;"",TimeSpend[[#This Row],[Date]]&lt;&gt;""),TimeSpend[[#This Row],[Network Description]],"")</f>
        <v/>
      </c>
      <c r="F2327" t="str">
        <f>IF(AND(TimeSpend[[#This Row],[Personnel number]]&lt;&gt;"",TimeSpend[[#This Row],[Date]]&lt;&gt;""),TimeSpend[[#This Row],[Activity]],"")</f>
        <v/>
      </c>
      <c r="G2327" t="str">
        <f>IF(AND(TimeSpend[[#This Row],[Personnel number]]&lt;&gt;"",TimeSpend[[#This Row],[Date]]&lt;&gt;""),TimeSpend[[#This Row],[Activity description]],"")</f>
        <v/>
      </c>
      <c r="H2327" s="36" t="str">
        <f>IF(AND(TimeSpend[[#This Row],[Personnel number]]&lt;&gt;"",TimeSpend[[#This Row],[Date]]&lt;&gt;""),TimeSpend[[#This Row],[Start Time]],"")</f>
        <v/>
      </c>
      <c r="I2327" s="36" t="str">
        <f>IF(AND(TimeSpend[[#This Row],[Personnel number]]&lt;&gt;"",TimeSpend[[#This Row],[Date]]&lt;&gt;""),TimeSpend[[#This Row],[End Time]],"")</f>
        <v/>
      </c>
      <c r="J2327" t="str">
        <f>IF(AND(TimeSpend[[#This Row],[Personnel number]]&lt;&gt;"",TimeSpend[[#This Row],[Date]]&lt;&gt;""),TimeSpend[[#This Row],[Location]],"")</f>
        <v/>
      </c>
      <c r="K2327" t="str">
        <f>IF(AND(TimeSpend[[#This Row],[Personnel number]]&lt;&gt;"",TimeSpend[[#This Row],[Date]]&lt;&gt;""),TimeSpend[[#This Row],[Task]],"")</f>
        <v/>
      </c>
      <c r="L2327" t="str">
        <f>IF(AND(TimeSpend[[#This Row],[Personnel number]]&lt;&gt;"",TimeSpend[[#This Row],[Date]]&lt;&gt;""),Utilization!$J$2,"")</f>
        <v/>
      </c>
      <c r="M2327" t="str">
        <f>IF(AND(TimeSpend[[#This Row],[Personnel number]]&lt;&gt;"",TimeSpend[[#This Row],[Date]]&lt;&gt;""),TimeSpend[[#This Row],[Employee Name]],"")</f>
        <v/>
      </c>
      <c r="N2327" t="str">
        <f t="shared" si="72"/>
        <v/>
      </c>
      <c r="O2327" t="str">
        <f t="shared" si="73"/>
        <v/>
      </c>
      <c r="P2327" t="str">
        <f>IF(D2327&lt;&gt;"",VLOOKUP(D2327,Projects!B:C,2,0),"")</f>
        <v/>
      </c>
    </row>
    <row r="2328" spans="1:16" x14ac:dyDescent="0.25">
      <c r="A2328" t="str">
        <f>UPPER(IF(AND(TimeSpend[[#This Row],[Personnel number]]&lt;&gt;"",TimeSpend[[#This Row],[Date]]&lt;&gt;""),TimeSpend[[#This Row],[Personnel number]],""))</f>
        <v/>
      </c>
      <c r="B2328" s="85" t="str">
        <f>IF(AND(TimeSpend[[#This Row],[Personnel number]]&lt;&gt;"",TimeSpend[[#This Row],[Date]]&lt;&gt;""),TEXT(TimeSpend[[#This Row],[Date]],"[$-409]yyyyMMdd"),"")</f>
        <v/>
      </c>
      <c r="C2328" s="33" t="str">
        <f>IF(AND(TimeSpend[[#This Row],[Personnel number]]&lt;&gt;"",TimeSpend[[#This Row],[Date]]&lt;&gt;""),SUBSTITUTE(TimeSpend[[#This Row],[Hours]],",","."),"")</f>
        <v/>
      </c>
      <c r="D2328" t="str">
        <f>IF(AND(TimeSpend[[#This Row],[Personnel number]]&lt;&gt;"",TimeSpend[[#This Row],[Date]]&lt;&gt;""),TimeSpend[[#This Row],[Network]],"")</f>
        <v/>
      </c>
      <c r="E2328" t="str">
        <f>IF(AND(TimeSpend[[#This Row],[Personnel number]]&lt;&gt;"",TimeSpend[[#This Row],[Date]]&lt;&gt;""),TimeSpend[[#This Row],[Network Description]],"")</f>
        <v/>
      </c>
      <c r="F2328" t="str">
        <f>IF(AND(TimeSpend[[#This Row],[Personnel number]]&lt;&gt;"",TimeSpend[[#This Row],[Date]]&lt;&gt;""),TimeSpend[[#This Row],[Activity]],"")</f>
        <v/>
      </c>
      <c r="G2328" t="str">
        <f>IF(AND(TimeSpend[[#This Row],[Personnel number]]&lt;&gt;"",TimeSpend[[#This Row],[Date]]&lt;&gt;""),TimeSpend[[#This Row],[Activity description]],"")</f>
        <v/>
      </c>
      <c r="H2328" s="36" t="str">
        <f>IF(AND(TimeSpend[[#This Row],[Personnel number]]&lt;&gt;"",TimeSpend[[#This Row],[Date]]&lt;&gt;""),TimeSpend[[#This Row],[Start Time]],"")</f>
        <v/>
      </c>
      <c r="I2328" s="36" t="str">
        <f>IF(AND(TimeSpend[[#This Row],[Personnel number]]&lt;&gt;"",TimeSpend[[#This Row],[Date]]&lt;&gt;""),TimeSpend[[#This Row],[End Time]],"")</f>
        <v/>
      </c>
      <c r="J2328" t="str">
        <f>IF(AND(TimeSpend[[#This Row],[Personnel number]]&lt;&gt;"",TimeSpend[[#This Row],[Date]]&lt;&gt;""),TimeSpend[[#This Row],[Location]],"")</f>
        <v/>
      </c>
      <c r="K2328" t="str">
        <f>IF(AND(TimeSpend[[#This Row],[Personnel number]]&lt;&gt;"",TimeSpend[[#This Row],[Date]]&lt;&gt;""),TimeSpend[[#This Row],[Task]],"")</f>
        <v/>
      </c>
      <c r="L2328" t="str">
        <f>IF(AND(TimeSpend[[#This Row],[Personnel number]]&lt;&gt;"",TimeSpend[[#This Row],[Date]]&lt;&gt;""),Utilization!$J$2,"")</f>
        <v/>
      </c>
      <c r="M2328" t="str">
        <f>IF(AND(TimeSpend[[#This Row],[Personnel number]]&lt;&gt;"",TimeSpend[[#This Row],[Date]]&lt;&gt;""),TimeSpend[[#This Row],[Employee Name]],"")</f>
        <v/>
      </c>
      <c r="N2328" t="str">
        <f t="shared" si="72"/>
        <v/>
      </c>
      <c r="O2328" t="str">
        <f t="shared" si="73"/>
        <v/>
      </c>
      <c r="P2328" t="str">
        <f>IF(D2328&lt;&gt;"",VLOOKUP(D2328,Projects!B:C,2,0),"")</f>
        <v/>
      </c>
    </row>
    <row r="2329" spans="1:16" x14ac:dyDescent="0.25">
      <c r="A2329" t="str">
        <f>UPPER(IF(AND(TimeSpend[[#This Row],[Personnel number]]&lt;&gt;"",TimeSpend[[#This Row],[Date]]&lt;&gt;""),TimeSpend[[#This Row],[Personnel number]],""))</f>
        <v/>
      </c>
      <c r="B2329" s="85" t="str">
        <f>IF(AND(TimeSpend[[#This Row],[Personnel number]]&lt;&gt;"",TimeSpend[[#This Row],[Date]]&lt;&gt;""),TEXT(TimeSpend[[#This Row],[Date]],"[$-409]yyyyMMdd"),"")</f>
        <v/>
      </c>
      <c r="C2329" s="33" t="str">
        <f>IF(AND(TimeSpend[[#This Row],[Personnel number]]&lt;&gt;"",TimeSpend[[#This Row],[Date]]&lt;&gt;""),SUBSTITUTE(TimeSpend[[#This Row],[Hours]],",","."),"")</f>
        <v/>
      </c>
      <c r="D2329" t="str">
        <f>IF(AND(TimeSpend[[#This Row],[Personnel number]]&lt;&gt;"",TimeSpend[[#This Row],[Date]]&lt;&gt;""),TimeSpend[[#This Row],[Network]],"")</f>
        <v/>
      </c>
      <c r="E2329" t="str">
        <f>IF(AND(TimeSpend[[#This Row],[Personnel number]]&lt;&gt;"",TimeSpend[[#This Row],[Date]]&lt;&gt;""),TimeSpend[[#This Row],[Network Description]],"")</f>
        <v/>
      </c>
      <c r="F2329" t="str">
        <f>IF(AND(TimeSpend[[#This Row],[Personnel number]]&lt;&gt;"",TimeSpend[[#This Row],[Date]]&lt;&gt;""),TimeSpend[[#This Row],[Activity]],"")</f>
        <v/>
      </c>
      <c r="G2329" t="str">
        <f>IF(AND(TimeSpend[[#This Row],[Personnel number]]&lt;&gt;"",TimeSpend[[#This Row],[Date]]&lt;&gt;""),TimeSpend[[#This Row],[Activity description]],"")</f>
        <v/>
      </c>
      <c r="H2329" s="36" t="str">
        <f>IF(AND(TimeSpend[[#This Row],[Personnel number]]&lt;&gt;"",TimeSpend[[#This Row],[Date]]&lt;&gt;""),TimeSpend[[#This Row],[Start Time]],"")</f>
        <v/>
      </c>
      <c r="I2329" s="36" t="str">
        <f>IF(AND(TimeSpend[[#This Row],[Personnel number]]&lt;&gt;"",TimeSpend[[#This Row],[Date]]&lt;&gt;""),TimeSpend[[#This Row],[End Time]],"")</f>
        <v/>
      </c>
      <c r="J2329" t="str">
        <f>IF(AND(TimeSpend[[#This Row],[Personnel number]]&lt;&gt;"",TimeSpend[[#This Row],[Date]]&lt;&gt;""),TimeSpend[[#This Row],[Location]],"")</f>
        <v/>
      </c>
      <c r="K2329" t="str">
        <f>IF(AND(TimeSpend[[#This Row],[Personnel number]]&lt;&gt;"",TimeSpend[[#This Row],[Date]]&lt;&gt;""),TimeSpend[[#This Row],[Task]],"")</f>
        <v/>
      </c>
      <c r="L2329" t="str">
        <f>IF(AND(TimeSpend[[#This Row],[Personnel number]]&lt;&gt;"",TimeSpend[[#This Row],[Date]]&lt;&gt;""),Utilization!$J$2,"")</f>
        <v/>
      </c>
      <c r="M2329" t="str">
        <f>IF(AND(TimeSpend[[#This Row],[Personnel number]]&lt;&gt;"",TimeSpend[[#This Row],[Date]]&lt;&gt;""),TimeSpend[[#This Row],[Employee Name]],"")</f>
        <v/>
      </c>
      <c r="N2329" t="str">
        <f t="shared" si="72"/>
        <v/>
      </c>
      <c r="O2329" t="str">
        <f t="shared" si="73"/>
        <v/>
      </c>
      <c r="P2329" t="str">
        <f>IF(D2329&lt;&gt;"",VLOOKUP(D2329,Projects!B:C,2,0),"")</f>
        <v/>
      </c>
    </row>
    <row r="2330" spans="1:16" x14ac:dyDescent="0.25">
      <c r="A2330" t="str">
        <f>UPPER(IF(AND(TimeSpend[[#This Row],[Personnel number]]&lt;&gt;"",TimeSpend[[#This Row],[Date]]&lt;&gt;""),TimeSpend[[#This Row],[Personnel number]],""))</f>
        <v/>
      </c>
      <c r="B2330" s="85" t="str">
        <f>IF(AND(TimeSpend[[#This Row],[Personnel number]]&lt;&gt;"",TimeSpend[[#This Row],[Date]]&lt;&gt;""),TEXT(TimeSpend[[#This Row],[Date]],"[$-409]yyyyMMdd"),"")</f>
        <v/>
      </c>
      <c r="C2330" s="33" t="str">
        <f>IF(AND(TimeSpend[[#This Row],[Personnel number]]&lt;&gt;"",TimeSpend[[#This Row],[Date]]&lt;&gt;""),SUBSTITUTE(TimeSpend[[#This Row],[Hours]],",","."),"")</f>
        <v/>
      </c>
      <c r="D2330" t="str">
        <f>IF(AND(TimeSpend[[#This Row],[Personnel number]]&lt;&gt;"",TimeSpend[[#This Row],[Date]]&lt;&gt;""),TimeSpend[[#This Row],[Network]],"")</f>
        <v/>
      </c>
      <c r="E2330" t="str">
        <f>IF(AND(TimeSpend[[#This Row],[Personnel number]]&lt;&gt;"",TimeSpend[[#This Row],[Date]]&lt;&gt;""),TimeSpend[[#This Row],[Network Description]],"")</f>
        <v/>
      </c>
      <c r="F2330" t="str">
        <f>IF(AND(TimeSpend[[#This Row],[Personnel number]]&lt;&gt;"",TimeSpend[[#This Row],[Date]]&lt;&gt;""),TimeSpend[[#This Row],[Activity]],"")</f>
        <v/>
      </c>
      <c r="G2330" t="str">
        <f>IF(AND(TimeSpend[[#This Row],[Personnel number]]&lt;&gt;"",TimeSpend[[#This Row],[Date]]&lt;&gt;""),TimeSpend[[#This Row],[Activity description]],"")</f>
        <v/>
      </c>
      <c r="H2330" s="36" t="str">
        <f>IF(AND(TimeSpend[[#This Row],[Personnel number]]&lt;&gt;"",TimeSpend[[#This Row],[Date]]&lt;&gt;""),TimeSpend[[#This Row],[Start Time]],"")</f>
        <v/>
      </c>
      <c r="I2330" s="36" t="str">
        <f>IF(AND(TimeSpend[[#This Row],[Personnel number]]&lt;&gt;"",TimeSpend[[#This Row],[Date]]&lt;&gt;""),TimeSpend[[#This Row],[End Time]],"")</f>
        <v/>
      </c>
      <c r="J2330" t="str">
        <f>IF(AND(TimeSpend[[#This Row],[Personnel number]]&lt;&gt;"",TimeSpend[[#This Row],[Date]]&lt;&gt;""),TimeSpend[[#This Row],[Location]],"")</f>
        <v/>
      </c>
      <c r="K2330" t="str">
        <f>IF(AND(TimeSpend[[#This Row],[Personnel number]]&lt;&gt;"",TimeSpend[[#This Row],[Date]]&lt;&gt;""),TimeSpend[[#This Row],[Task]],"")</f>
        <v/>
      </c>
      <c r="L2330" t="str">
        <f>IF(AND(TimeSpend[[#This Row],[Personnel number]]&lt;&gt;"",TimeSpend[[#This Row],[Date]]&lt;&gt;""),Utilization!$J$2,"")</f>
        <v/>
      </c>
      <c r="M2330" t="str">
        <f>IF(AND(TimeSpend[[#This Row],[Personnel number]]&lt;&gt;"",TimeSpend[[#This Row],[Date]]&lt;&gt;""),TimeSpend[[#This Row],[Employee Name]],"")</f>
        <v/>
      </c>
      <c r="N2330" t="str">
        <f t="shared" si="72"/>
        <v/>
      </c>
      <c r="O2330" t="str">
        <f t="shared" si="73"/>
        <v/>
      </c>
      <c r="P2330" t="str">
        <f>IF(D2330&lt;&gt;"",VLOOKUP(D2330,Projects!B:C,2,0),"")</f>
        <v/>
      </c>
    </row>
    <row r="2331" spans="1:16" x14ac:dyDescent="0.25">
      <c r="A2331" t="str">
        <f>UPPER(IF(AND(TimeSpend[[#This Row],[Personnel number]]&lt;&gt;"",TimeSpend[[#This Row],[Date]]&lt;&gt;""),TimeSpend[[#This Row],[Personnel number]],""))</f>
        <v/>
      </c>
      <c r="B2331" s="85" t="str">
        <f>IF(AND(TimeSpend[[#This Row],[Personnel number]]&lt;&gt;"",TimeSpend[[#This Row],[Date]]&lt;&gt;""),TEXT(TimeSpend[[#This Row],[Date]],"[$-409]yyyyMMdd"),"")</f>
        <v/>
      </c>
      <c r="C2331" s="33" t="str">
        <f>IF(AND(TimeSpend[[#This Row],[Personnel number]]&lt;&gt;"",TimeSpend[[#This Row],[Date]]&lt;&gt;""),SUBSTITUTE(TimeSpend[[#This Row],[Hours]],",","."),"")</f>
        <v/>
      </c>
      <c r="D2331" t="str">
        <f>IF(AND(TimeSpend[[#This Row],[Personnel number]]&lt;&gt;"",TimeSpend[[#This Row],[Date]]&lt;&gt;""),TimeSpend[[#This Row],[Network]],"")</f>
        <v/>
      </c>
      <c r="E2331" t="str">
        <f>IF(AND(TimeSpend[[#This Row],[Personnel number]]&lt;&gt;"",TimeSpend[[#This Row],[Date]]&lt;&gt;""),TimeSpend[[#This Row],[Network Description]],"")</f>
        <v/>
      </c>
      <c r="F2331" t="str">
        <f>IF(AND(TimeSpend[[#This Row],[Personnel number]]&lt;&gt;"",TimeSpend[[#This Row],[Date]]&lt;&gt;""),TimeSpend[[#This Row],[Activity]],"")</f>
        <v/>
      </c>
      <c r="G2331" t="str">
        <f>IF(AND(TimeSpend[[#This Row],[Personnel number]]&lt;&gt;"",TimeSpend[[#This Row],[Date]]&lt;&gt;""),TimeSpend[[#This Row],[Activity description]],"")</f>
        <v/>
      </c>
      <c r="H2331" s="36" t="str">
        <f>IF(AND(TimeSpend[[#This Row],[Personnel number]]&lt;&gt;"",TimeSpend[[#This Row],[Date]]&lt;&gt;""),TimeSpend[[#This Row],[Start Time]],"")</f>
        <v/>
      </c>
      <c r="I2331" s="36" t="str">
        <f>IF(AND(TimeSpend[[#This Row],[Personnel number]]&lt;&gt;"",TimeSpend[[#This Row],[Date]]&lt;&gt;""),TimeSpend[[#This Row],[End Time]],"")</f>
        <v/>
      </c>
      <c r="J2331" t="str">
        <f>IF(AND(TimeSpend[[#This Row],[Personnel number]]&lt;&gt;"",TimeSpend[[#This Row],[Date]]&lt;&gt;""),TimeSpend[[#This Row],[Location]],"")</f>
        <v/>
      </c>
      <c r="K2331" t="str">
        <f>IF(AND(TimeSpend[[#This Row],[Personnel number]]&lt;&gt;"",TimeSpend[[#This Row],[Date]]&lt;&gt;""),TimeSpend[[#This Row],[Task]],"")</f>
        <v/>
      </c>
      <c r="L2331" t="str">
        <f>IF(AND(TimeSpend[[#This Row],[Personnel number]]&lt;&gt;"",TimeSpend[[#This Row],[Date]]&lt;&gt;""),Utilization!$J$2,"")</f>
        <v/>
      </c>
      <c r="M2331" t="str">
        <f>IF(AND(TimeSpend[[#This Row],[Personnel number]]&lt;&gt;"",TimeSpend[[#This Row],[Date]]&lt;&gt;""),TimeSpend[[#This Row],[Employee Name]],"")</f>
        <v/>
      </c>
      <c r="N2331" t="str">
        <f t="shared" si="72"/>
        <v/>
      </c>
      <c r="O2331" t="str">
        <f t="shared" si="73"/>
        <v/>
      </c>
      <c r="P2331" t="str">
        <f>IF(D2331&lt;&gt;"",VLOOKUP(D2331,Projects!B:C,2,0),"")</f>
        <v/>
      </c>
    </row>
    <row r="2332" spans="1:16" x14ac:dyDescent="0.25">
      <c r="A2332" t="str">
        <f>UPPER(IF(AND(TimeSpend[[#This Row],[Personnel number]]&lt;&gt;"",TimeSpend[[#This Row],[Date]]&lt;&gt;""),TimeSpend[[#This Row],[Personnel number]],""))</f>
        <v/>
      </c>
      <c r="B2332" s="85" t="str">
        <f>IF(AND(TimeSpend[[#This Row],[Personnel number]]&lt;&gt;"",TimeSpend[[#This Row],[Date]]&lt;&gt;""),TEXT(TimeSpend[[#This Row],[Date]],"[$-409]yyyyMMdd"),"")</f>
        <v/>
      </c>
      <c r="C2332" s="33" t="str">
        <f>IF(AND(TimeSpend[[#This Row],[Personnel number]]&lt;&gt;"",TimeSpend[[#This Row],[Date]]&lt;&gt;""),SUBSTITUTE(TimeSpend[[#This Row],[Hours]],",","."),"")</f>
        <v/>
      </c>
      <c r="D2332" t="str">
        <f>IF(AND(TimeSpend[[#This Row],[Personnel number]]&lt;&gt;"",TimeSpend[[#This Row],[Date]]&lt;&gt;""),TimeSpend[[#This Row],[Network]],"")</f>
        <v/>
      </c>
      <c r="E2332" t="str">
        <f>IF(AND(TimeSpend[[#This Row],[Personnel number]]&lt;&gt;"",TimeSpend[[#This Row],[Date]]&lt;&gt;""),TimeSpend[[#This Row],[Network Description]],"")</f>
        <v/>
      </c>
      <c r="F2332" t="str">
        <f>IF(AND(TimeSpend[[#This Row],[Personnel number]]&lt;&gt;"",TimeSpend[[#This Row],[Date]]&lt;&gt;""),TimeSpend[[#This Row],[Activity]],"")</f>
        <v/>
      </c>
      <c r="G2332" t="str">
        <f>IF(AND(TimeSpend[[#This Row],[Personnel number]]&lt;&gt;"",TimeSpend[[#This Row],[Date]]&lt;&gt;""),TimeSpend[[#This Row],[Activity description]],"")</f>
        <v/>
      </c>
      <c r="H2332" s="36" t="str">
        <f>IF(AND(TimeSpend[[#This Row],[Personnel number]]&lt;&gt;"",TimeSpend[[#This Row],[Date]]&lt;&gt;""),TimeSpend[[#This Row],[Start Time]],"")</f>
        <v/>
      </c>
      <c r="I2332" s="36" t="str">
        <f>IF(AND(TimeSpend[[#This Row],[Personnel number]]&lt;&gt;"",TimeSpend[[#This Row],[Date]]&lt;&gt;""),TimeSpend[[#This Row],[End Time]],"")</f>
        <v/>
      </c>
      <c r="J2332" t="str">
        <f>IF(AND(TimeSpend[[#This Row],[Personnel number]]&lt;&gt;"",TimeSpend[[#This Row],[Date]]&lt;&gt;""),TimeSpend[[#This Row],[Location]],"")</f>
        <v/>
      </c>
      <c r="K2332" t="str">
        <f>IF(AND(TimeSpend[[#This Row],[Personnel number]]&lt;&gt;"",TimeSpend[[#This Row],[Date]]&lt;&gt;""),TimeSpend[[#This Row],[Task]],"")</f>
        <v/>
      </c>
      <c r="L2332" t="str">
        <f>IF(AND(TimeSpend[[#This Row],[Personnel number]]&lt;&gt;"",TimeSpend[[#This Row],[Date]]&lt;&gt;""),Utilization!$J$2,"")</f>
        <v/>
      </c>
      <c r="M2332" t="str">
        <f>IF(AND(TimeSpend[[#This Row],[Personnel number]]&lt;&gt;"",TimeSpend[[#This Row],[Date]]&lt;&gt;""),TimeSpend[[#This Row],[Employee Name]],"")</f>
        <v/>
      </c>
      <c r="N2332" t="str">
        <f t="shared" si="72"/>
        <v/>
      </c>
      <c r="O2332" t="str">
        <f t="shared" si="73"/>
        <v/>
      </c>
      <c r="P2332" t="str">
        <f>IF(D2332&lt;&gt;"",VLOOKUP(D2332,Projects!B:C,2,0),"")</f>
        <v/>
      </c>
    </row>
    <row r="2333" spans="1:16" x14ac:dyDescent="0.25">
      <c r="A2333" t="str">
        <f>UPPER(IF(AND(TimeSpend[[#This Row],[Personnel number]]&lt;&gt;"",TimeSpend[[#This Row],[Date]]&lt;&gt;""),TimeSpend[[#This Row],[Personnel number]],""))</f>
        <v/>
      </c>
      <c r="B2333" s="85" t="str">
        <f>IF(AND(TimeSpend[[#This Row],[Personnel number]]&lt;&gt;"",TimeSpend[[#This Row],[Date]]&lt;&gt;""),TEXT(TimeSpend[[#This Row],[Date]],"[$-409]yyyyMMdd"),"")</f>
        <v/>
      </c>
      <c r="C2333" s="33" t="str">
        <f>IF(AND(TimeSpend[[#This Row],[Personnel number]]&lt;&gt;"",TimeSpend[[#This Row],[Date]]&lt;&gt;""),SUBSTITUTE(TimeSpend[[#This Row],[Hours]],",","."),"")</f>
        <v/>
      </c>
      <c r="D2333" t="str">
        <f>IF(AND(TimeSpend[[#This Row],[Personnel number]]&lt;&gt;"",TimeSpend[[#This Row],[Date]]&lt;&gt;""),TimeSpend[[#This Row],[Network]],"")</f>
        <v/>
      </c>
      <c r="E2333" t="str">
        <f>IF(AND(TimeSpend[[#This Row],[Personnel number]]&lt;&gt;"",TimeSpend[[#This Row],[Date]]&lt;&gt;""),TimeSpend[[#This Row],[Network Description]],"")</f>
        <v/>
      </c>
      <c r="F2333" t="str">
        <f>IF(AND(TimeSpend[[#This Row],[Personnel number]]&lt;&gt;"",TimeSpend[[#This Row],[Date]]&lt;&gt;""),TimeSpend[[#This Row],[Activity]],"")</f>
        <v/>
      </c>
      <c r="G2333" t="str">
        <f>IF(AND(TimeSpend[[#This Row],[Personnel number]]&lt;&gt;"",TimeSpend[[#This Row],[Date]]&lt;&gt;""),TimeSpend[[#This Row],[Activity description]],"")</f>
        <v/>
      </c>
      <c r="H2333" s="36" t="str">
        <f>IF(AND(TimeSpend[[#This Row],[Personnel number]]&lt;&gt;"",TimeSpend[[#This Row],[Date]]&lt;&gt;""),TimeSpend[[#This Row],[Start Time]],"")</f>
        <v/>
      </c>
      <c r="I2333" s="36" t="str">
        <f>IF(AND(TimeSpend[[#This Row],[Personnel number]]&lt;&gt;"",TimeSpend[[#This Row],[Date]]&lt;&gt;""),TimeSpend[[#This Row],[End Time]],"")</f>
        <v/>
      </c>
      <c r="J2333" t="str">
        <f>IF(AND(TimeSpend[[#This Row],[Personnel number]]&lt;&gt;"",TimeSpend[[#This Row],[Date]]&lt;&gt;""),TimeSpend[[#This Row],[Location]],"")</f>
        <v/>
      </c>
      <c r="K2333" t="str">
        <f>IF(AND(TimeSpend[[#This Row],[Personnel number]]&lt;&gt;"",TimeSpend[[#This Row],[Date]]&lt;&gt;""),TimeSpend[[#This Row],[Task]],"")</f>
        <v/>
      </c>
      <c r="L2333" t="str">
        <f>IF(AND(TimeSpend[[#This Row],[Personnel number]]&lt;&gt;"",TimeSpend[[#This Row],[Date]]&lt;&gt;""),Utilization!$J$2,"")</f>
        <v/>
      </c>
      <c r="M2333" t="str">
        <f>IF(AND(TimeSpend[[#This Row],[Personnel number]]&lt;&gt;"",TimeSpend[[#This Row],[Date]]&lt;&gt;""),TimeSpend[[#This Row],[Employee Name]],"")</f>
        <v/>
      </c>
      <c r="N2333" t="str">
        <f t="shared" si="72"/>
        <v/>
      </c>
      <c r="O2333" t="str">
        <f t="shared" si="73"/>
        <v/>
      </c>
      <c r="P2333" t="str">
        <f>IF(D2333&lt;&gt;"",VLOOKUP(D2333,Projects!B:C,2,0),"")</f>
        <v/>
      </c>
    </row>
    <row r="2334" spans="1:16" x14ac:dyDescent="0.25">
      <c r="A2334" t="str">
        <f>UPPER(IF(AND(TimeSpend[[#This Row],[Personnel number]]&lt;&gt;"",TimeSpend[[#This Row],[Date]]&lt;&gt;""),TimeSpend[[#This Row],[Personnel number]],""))</f>
        <v/>
      </c>
      <c r="B2334" s="85" t="str">
        <f>IF(AND(TimeSpend[[#This Row],[Personnel number]]&lt;&gt;"",TimeSpend[[#This Row],[Date]]&lt;&gt;""),TEXT(TimeSpend[[#This Row],[Date]],"[$-409]yyyyMMdd"),"")</f>
        <v/>
      </c>
      <c r="C2334" s="33" t="str">
        <f>IF(AND(TimeSpend[[#This Row],[Personnel number]]&lt;&gt;"",TimeSpend[[#This Row],[Date]]&lt;&gt;""),SUBSTITUTE(TimeSpend[[#This Row],[Hours]],",","."),"")</f>
        <v/>
      </c>
      <c r="D2334" t="str">
        <f>IF(AND(TimeSpend[[#This Row],[Personnel number]]&lt;&gt;"",TimeSpend[[#This Row],[Date]]&lt;&gt;""),TimeSpend[[#This Row],[Network]],"")</f>
        <v/>
      </c>
      <c r="E2334" t="str">
        <f>IF(AND(TimeSpend[[#This Row],[Personnel number]]&lt;&gt;"",TimeSpend[[#This Row],[Date]]&lt;&gt;""),TimeSpend[[#This Row],[Network Description]],"")</f>
        <v/>
      </c>
      <c r="F2334" t="str">
        <f>IF(AND(TimeSpend[[#This Row],[Personnel number]]&lt;&gt;"",TimeSpend[[#This Row],[Date]]&lt;&gt;""),TimeSpend[[#This Row],[Activity]],"")</f>
        <v/>
      </c>
      <c r="G2334" t="str">
        <f>IF(AND(TimeSpend[[#This Row],[Personnel number]]&lt;&gt;"",TimeSpend[[#This Row],[Date]]&lt;&gt;""),TimeSpend[[#This Row],[Activity description]],"")</f>
        <v/>
      </c>
      <c r="H2334" s="36" t="str">
        <f>IF(AND(TimeSpend[[#This Row],[Personnel number]]&lt;&gt;"",TimeSpend[[#This Row],[Date]]&lt;&gt;""),TimeSpend[[#This Row],[Start Time]],"")</f>
        <v/>
      </c>
      <c r="I2334" s="36" t="str">
        <f>IF(AND(TimeSpend[[#This Row],[Personnel number]]&lt;&gt;"",TimeSpend[[#This Row],[Date]]&lt;&gt;""),TimeSpend[[#This Row],[End Time]],"")</f>
        <v/>
      </c>
      <c r="J2334" t="str">
        <f>IF(AND(TimeSpend[[#This Row],[Personnel number]]&lt;&gt;"",TimeSpend[[#This Row],[Date]]&lt;&gt;""),TimeSpend[[#This Row],[Location]],"")</f>
        <v/>
      </c>
      <c r="K2334" t="str">
        <f>IF(AND(TimeSpend[[#This Row],[Personnel number]]&lt;&gt;"",TimeSpend[[#This Row],[Date]]&lt;&gt;""),TimeSpend[[#This Row],[Task]],"")</f>
        <v/>
      </c>
      <c r="L2334" t="str">
        <f>IF(AND(TimeSpend[[#This Row],[Personnel number]]&lt;&gt;"",TimeSpend[[#This Row],[Date]]&lt;&gt;""),Utilization!$J$2,"")</f>
        <v/>
      </c>
      <c r="M2334" t="str">
        <f>IF(AND(TimeSpend[[#This Row],[Personnel number]]&lt;&gt;"",TimeSpend[[#This Row],[Date]]&lt;&gt;""),TimeSpend[[#This Row],[Employee Name]],"")</f>
        <v/>
      </c>
      <c r="N2334" t="str">
        <f t="shared" si="72"/>
        <v/>
      </c>
      <c r="O2334" t="str">
        <f t="shared" si="73"/>
        <v/>
      </c>
      <c r="P2334" t="str">
        <f>IF(D2334&lt;&gt;"",VLOOKUP(D2334,Projects!B:C,2,0),"")</f>
        <v/>
      </c>
    </row>
    <row r="2335" spans="1:16" x14ac:dyDescent="0.25">
      <c r="A2335" t="str">
        <f>UPPER(IF(AND(TimeSpend[[#This Row],[Personnel number]]&lt;&gt;"",TimeSpend[[#This Row],[Date]]&lt;&gt;""),TimeSpend[[#This Row],[Personnel number]],""))</f>
        <v/>
      </c>
      <c r="B2335" s="85" t="str">
        <f>IF(AND(TimeSpend[[#This Row],[Personnel number]]&lt;&gt;"",TimeSpend[[#This Row],[Date]]&lt;&gt;""),TEXT(TimeSpend[[#This Row],[Date]],"[$-409]yyyyMMdd"),"")</f>
        <v/>
      </c>
      <c r="C2335" s="33" t="str">
        <f>IF(AND(TimeSpend[[#This Row],[Personnel number]]&lt;&gt;"",TimeSpend[[#This Row],[Date]]&lt;&gt;""),SUBSTITUTE(TimeSpend[[#This Row],[Hours]],",","."),"")</f>
        <v/>
      </c>
      <c r="D2335" t="str">
        <f>IF(AND(TimeSpend[[#This Row],[Personnel number]]&lt;&gt;"",TimeSpend[[#This Row],[Date]]&lt;&gt;""),TimeSpend[[#This Row],[Network]],"")</f>
        <v/>
      </c>
      <c r="E2335" t="str">
        <f>IF(AND(TimeSpend[[#This Row],[Personnel number]]&lt;&gt;"",TimeSpend[[#This Row],[Date]]&lt;&gt;""),TimeSpend[[#This Row],[Network Description]],"")</f>
        <v/>
      </c>
      <c r="F2335" t="str">
        <f>IF(AND(TimeSpend[[#This Row],[Personnel number]]&lt;&gt;"",TimeSpend[[#This Row],[Date]]&lt;&gt;""),TimeSpend[[#This Row],[Activity]],"")</f>
        <v/>
      </c>
      <c r="G2335" t="str">
        <f>IF(AND(TimeSpend[[#This Row],[Personnel number]]&lt;&gt;"",TimeSpend[[#This Row],[Date]]&lt;&gt;""),TimeSpend[[#This Row],[Activity description]],"")</f>
        <v/>
      </c>
      <c r="H2335" s="36" t="str">
        <f>IF(AND(TimeSpend[[#This Row],[Personnel number]]&lt;&gt;"",TimeSpend[[#This Row],[Date]]&lt;&gt;""),TimeSpend[[#This Row],[Start Time]],"")</f>
        <v/>
      </c>
      <c r="I2335" s="36" t="str">
        <f>IF(AND(TimeSpend[[#This Row],[Personnel number]]&lt;&gt;"",TimeSpend[[#This Row],[Date]]&lt;&gt;""),TimeSpend[[#This Row],[End Time]],"")</f>
        <v/>
      </c>
      <c r="J2335" t="str">
        <f>IF(AND(TimeSpend[[#This Row],[Personnel number]]&lt;&gt;"",TimeSpend[[#This Row],[Date]]&lt;&gt;""),TimeSpend[[#This Row],[Location]],"")</f>
        <v/>
      </c>
      <c r="K2335" t="str">
        <f>IF(AND(TimeSpend[[#This Row],[Personnel number]]&lt;&gt;"",TimeSpend[[#This Row],[Date]]&lt;&gt;""),TimeSpend[[#This Row],[Task]],"")</f>
        <v/>
      </c>
      <c r="L2335" t="str">
        <f>IF(AND(TimeSpend[[#This Row],[Personnel number]]&lt;&gt;"",TimeSpend[[#This Row],[Date]]&lt;&gt;""),Utilization!$J$2,"")</f>
        <v/>
      </c>
      <c r="M2335" t="str">
        <f>IF(AND(TimeSpend[[#This Row],[Personnel number]]&lt;&gt;"",TimeSpend[[#This Row],[Date]]&lt;&gt;""),TimeSpend[[#This Row],[Employee Name]],"")</f>
        <v/>
      </c>
      <c r="N2335" t="str">
        <f t="shared" si="72"/>
        <v/>
      </c>
      <c r="O2335" t="str">
        <f t="shared" si="73"/>
        <v/>
      </c>
      <c r="P2335" t="str">
        <f>IF(D2335&lt;&gt;"",VLOOKUP(D2335,Projects!B:C,2,0),"")</f>
        <v/>
      </c>
    </row>
    <row r="2336" spans="1:16" x14ac:dyDescent="0.25">
      <c r="A2336" t="str">
        <f>UPPER(IF(AND(TimeSpend[[#This Row],[Personnel number]]&lt;&gt;"",TimeSpend[[#This Row],[Date]]&lt;&gt;""),TimeSpend[[#This Row],[Personnel number]],""))</f>
        <v/>
      </c>
      <c r="B2336" s="85" t="str">
        <f>IF(AND(TimeSpend[[#This Row],[Personnel number]]&lt;&gt;"",TimeSpend[[#This Row],[Date]]&lt;&gt;""),TEXT(TimeSpend[[#This Row],[Date]],"[$-409]yyyyMMdd"),"")</f>
        <v/>
      </c>
      <c r="C2336" s="33" t="str">
        <f>IF(AND(TimeSpend[[#This Row],[Personnel number]]&lt;&gt;"",TimeSpend[[#This Row],[Date]]&lt;&gt;""),SUBSTITUTE(TimeSpend[[#This Row],[Hours]],",","."),"")</f>
        <v/>
      </c>
      <c r="D2336" t="str">
        <f>IF(AND(TimeSpend[[#This Row],[Personnel number]]&lt;&gt;"",TimeSpend[[#This Row],[Date]]&lt;&gt;""),TimeSpend[[#This Row],[Network]],"")</f>
        <v/>
      </c>
      <c r="E2336" t="str">
        <f>IF(AND(TimeSpend[[#This Row],[Personnel number]]&lt;&gt;"",TimeSpend[[#This Row],[Date]]&lt;&gt;""),TimeSpend[[#This Row],[Network Description]],"")</f>
        <v/>
      </c>
      <c r="F2336" t="str">
        <f>IF(AND(TimeSpend[[#This Row],[Personnel number]]&lt;&gt;"",TimeSpend[[#This Row],[Date]]&lt;&gt;""),TimeSpend[[#This Row],[Activity]],"")</f>
        <v/>
      </c>
      <c r="G2336" t="str">
        <f>IF(AND(TimeSpend[[#This Row],[Personnel number]]&lt;&gt;"",TimeSpend[[#This Row],[Date]]&lt;&gt;""),TimeSpend[[#This Row],[Activity description]],"")</f>
        <v/>
      </c>
      <c r="H2336" s="36" t="str">
        <f>IF(AND(TimeSpend[[#This Row],[Personnel number]]&lt;&gt;"",TimeSpend[[#This Row],[Date]]&lt;&gt;""),TimeSpend[[#This Row],[Start Time]],"")</f>
        <v/>
      </c>
      <c r="I2336" s="36" t="str">
        <f>IF(AND(TimeSpend[[#This Row],[Personnel number]]&lt;&gt;"",TimeSpend[[#This Row],[Date]]&lt;&gt;""),TimeSpend[[#This Row],[End Time]],"")</f>
        <v/>
      </c>
      <c r="J2336" t="str">
        <f>IF(AND(TimeSpend[[#This Row],[Personnel number]]&lt;&gt;"",TimeSpend[[#This Row],[Date]]&lt;&gt;""),TimeSpend[[#This Row],[Location]],"")</f>
        <v/>
      </c>
      <c r="K2336" t="str">
        <f>IF(AND(TimeSpend[[#This Row],[Personnel number]]&lt;&gt;"",TimeSpend[[#This Row],[Date]]&lt;&gt;""),TimeSpend[[#This Row],[Task]],"")</f>
        <v/>
      </c>
      <c r="L2336" t="str">
        <f>IF(AND(TimeSpend[[#This Row],[Personnel number]]&lt;&gt;"",TimeSpend[[#This Row],[Date]]&lt;&gt;""),Utilization!$J$2,"")</f>
        <v/>
      </c>
      <c r="M2336" t="str">
        <f>IF(AND(TimeSpend[[#This Row],[Personnel number]]&lt;&gt;"",TimeSpend[[#This Row],[Date]]&lt;&gt;""),TimeSpend[[#This Row],[Employee Name]],"")</f>
        <v/>
      </c>
      <c r="N2336" t="str">
        <f t="shared" si="72"/>
        <v/>
      </c>
      <c r="O2336" t="str">
        <f t="shared" si="73"/>
        <v/>
      </c>
      <c r="P2336" t="str">
        <f>IF(D2336&lt;&gt;"",VLOOKUP(D2336,Projects!B:C,2,0),"")</f>
        <v/>
      </c>
    </row>
    <row r="2337" spans="1:16" x14ac:dyDescent="0.25">
      <c r="A2337" t="str">
        <f>UPPER(IF(AND(TimeSpend[[#This Row],[Personnel number]]&lt;&gt;"",TimeSpend[[#This Row],[Date]]&lt;&gt;""),TimeSpend[[#This Row],[Personnel number]],""))</f>
        <v/>
      </c>
      <c r="B2337" s="85" t="str">
        <f>IF(AND(TimeSpend[[#This Row],[Personnel number]]&lt;&gt;"",TimeSpend[[#This Row],[Date]]&lt;&gt;""),TEXT(TimeSpend[[#This Row],[Date]],"[$-409]yyyyMMdd"),"")</f>
        <v/>
      </c>
      <c r="C2337" s="33" t="str">
        <f>IF(AND(TimeSpend[[#This Row],[Personnel number]]&lt;&gt;"",TimeSpend[[#This Row],[Date]]&lt;&gt;""),SUBSTITUTE(TimeSpend[[#This Row],[Hours]],",","."),"")</f>
        <v/>
      </c>
      <c r="D2337" t="str">
        <f>IF(AND(TimeSpend[[#This Row],[Personnel number]]&lt;&gt;"",TimeSpend[[#This Row],[Date]]&lt;&gt;""),TimeSpend[[#This Row],[Network]],"")</f>
        <v/>
      </c>
      <c r="E2337" t="str">
        <f>IF(AND(TimeSpend[[#This Row],[Personnel number]]&lt;&gt;"",TimeSpend[[#This Row],[Date]]&lt;&gt;""),TimeSpend[[#This Row],[Network Description]],"")</f>
        <v/>
      </c>
      <c r="F2337" t="str">
        <f>IF(AND(TimeSpend[[#This Row],[Personnel number]]&lt;&gt;"",TimeSpend[[#This Row],[Date]]&lt;&gt;""),TimeSpend[[#This Row],[Activity]],"")</f>
        <v/>
      </c>
      <c r="G2337" t="str">
        <f>IF(AND(TimeSpend[[#This Row],[Personnel number]]&lt;&gt;"",TimeSpend[[#This Row],[Date]]&lt;&gt;""),TimeSpend[[#This Row],[Activity description]],"")</f>
        <v/>
      </c>
      <c r="H2337" s="36" t="str">
        <f>IF(AND(TimeSpend[[#This Row],[Personnel number]]&lt;&gt;"",TimeSpend[[#This Row],[Date]]&lt;&gt;""),TimeSpend[[#This Row],[Start Time]],"")</f>
        <v/>
      </c>
      <c r="I2337" s="36" t="str">
        <f>IF(AND(TimeSpend[[#This Row],[Personnel number]]&lt;&gt;"",TimeSpend[[#This Row],[Date]]&lt;&gt;""),TimeSpend[[#This Row],[End Time]],"")</f>
        <v/>
      </c>
      <c r="J2337" t="str">
        <f>IF(AND(TimeSpend[[#This Row],[Personnel number]]&lt;&gt;"",TimeSpend[[#This Row],[Date]]&lt;&gt;""),TimeSpend[[#This Row],[Location]],"")</f>
        <v/>
      </c>
      <c r="K2337" t="str">
        <f>IF(AND(TimeSpend[[#This Row],[Personnel number]]&lt;&gt;"",TimeSpend[[#This Row],[Date]]&lt;&gt;""),TimeSpend[[#This Row],[Task]],"")</f>
        <v/>
      </c>
      <c r="L2337" t="str">
        <f>IF(AND(TimeSpend[[#This Row],[Personnel number]]&lt;&gt;"",TimeSpend[[#This Row],[Date]]&lt;&gt;""),Utilization!$J$2,"")</f>
        <v/>
      </c>
      <c r="M2337" t="str">
        <f>IF(AND(TimeSpend[[#This Row],[Personnel number]]&lt;&gt;"",TimeSpend[[#This Row],[Date]]&lt;&gt;""),TimeSpend[[#This Row],[Employee Name]],"")</f>
        <v/>
      </c>
      <c r="N2337" t="str">
        <f t="shared" si="72"/>
        <v/>
      </c>
      <c r="O2337" t="str">
        <f t="shared" si="73"/>
        <v/>
      </c>
      <c r="P2337" t="str">
        <f>IF(D2337&lt;&gt;"",VLOOKUP(D2337,Projects!B:C,2,0),"")</f>
        <v/>
      </c>
    </row>
    <row r="2338" spans="1:16" x14ac:dyDescent="0.25">
      <c r="A2338" t="str">
        <f>UPPER(IF(AND(TimeSpend[[#This Row],[Personnel number]]&lt;&gt;"",TimeSpend[[#This Row],[Date]]&lt;&gt;""),TimeSpend[[#This Row],[Personnel number]],""))</f>
        <v/>
      </c>
      <c r="B2338" s="85" t="str">
        <f>IF(AND(TimeSpend[[#This Row],[Personnel number]]&lt;&gt;"",TimeSpend[[#This Row],[Date]]&lt;&gt;""),TEXT(TimeSpend[[#This Row],[Date]],"[$-409]yyyyMMdd"),"")</f>
        <v/>
      </c>
      <c r="C2338" s="33" t="str">
        <f>IF(AND(TimeSpend[[#This Row],[Personnel number]]&lt;&gt;"",TimeSpend[[#This Row],[Date]]&lt;&gt;""),SUBSTITUTE(TimeSpend[[#This Row],[Hours]],",","."),"")</f>
        <v/>
      </c>
      <c r="D2338" t="str">
        <f>IF(AND(TimeSpend[[#This Row],[Personnel number]]&lt;&gt;"",TimeSpend[[#This Row],[Date]]&lt;&gt;""),TimeSpend[[#This Row],[Network]],"")</f>
        <v/>
      </c>
      <c r="E2338" t="str">
        <f>IF(AND(TimeSpend[[#This Row],[Personnel number]]&lt;&gt;"",TimeSpend[[#This Row],[Date]]&lt;&gt;""),TimeSpend[[#This Row],[Network Description]],"")</f>
        <v/>
      </c>
      <c r="F2338" t="str">
        <f>IF(AND(TimeSpend[[#This Row],[Personnel number]]&lt;&gt;"",TimeSpend[[#This Row],[Date]]&lt;&gt;""),TimeSpend[[#This Row],[Activity]],"")</f>
        <v/>
      </c>
      <c r="G2338" t="str">
        <f>IF(AND(TimeSpend[[#This Row],[Personnel number]]&lt;&gt;"",TimeSpend[[#This Row],[Date]]&lt;&gt;""),TimeSpend[[#This Row],[Activity description]],"")</f>
        <v/>
      </c>
      <c r="H2338" s="36" t="str">
        <f>IF(AND(TimeSpend[[#This Row],[Personnel number]]&lt;&gt;"",TimeSpend[[#This Row],[Date]]&lt;&gt;""),TimeSpend[[#This Row],[Start Time]],"")</f>
        <v/>
      </c>
      <c r="I2338" s="36" t="str">
        <f>IF(AND(TimeSpend[[#This Row],[Personnel number]]&lt;&gt;"",TimeSpend[[#This Row],[Date]]&lt;&gt;""),TimeSpend[[#This Row],[End Time]],"")</f>
        <v/>
      </c>
      <c r="J2338" t="str">
        <f>IF(AND(TimeSpend[[#This Row],[Personnel number]]&lt;&gt;"",TimeSpend[[#This Row],[Date]]&lt;&gt;""),TimeSpend[[#This Row],[Location]],"")</f>
        <v/>
      </c>
      <c r="K2338" t="str">
        <f>IF(AND(TimeSpend[[#This Row],[Personnel number]]&lt;&gt;"",TimeSpend[[#This Row],[Date]]&lt;&gt;""),TimeSpend[[#This Row],[Task]],"")</f>
        <v/>
      </c>
      <c r="L2338" t="str">
        <f>IF(AND(TimeSpend[[#This Row],[Personnel number]]&lt;&gt;"",TimeSpend[[#This Row],[Date]]&lt;&gt;""),Utilization!$J$2,"")</f>
        <v/>
      </c>
      <c r="M2338" t="str">
        <f>IF(AND(TimeSpend[[#This Row],[Personnel number]]&lt;&gt;"",TimeSpend[[#This Row],[Date]]&lt;&gt;""),TimeSpend[[#This Row],[Employee Name]],"")</f>
        <v/>
      </c>
      <c r="N2338" t="str">
        <f t="shared" si="72"/>
        <v/>
      </c>
      <c r="O2338" t="str">
        <f t="shared" si="73"/>
        <v/>
      </c>
      <c r="P2338" t="str">
        <f>IF(D2338&lt;&gt;"",VLOOKUP(D2338,Projects!B:C,2,0),"")</f>
        <v/>
      </c>
    </row>
    <row r="2339" spans="1:16" x14ac:dyDescent="0.25">
      <c r="A2339" t="str">
        <f>UPPER(IF(AND(TimeSpend[[#This Row],[Personnel number]]&lt;&gt;"",TimeSpend[[#This Row],[Date]]&lt;&gt;""),TimeSpend[[#This Row],[Personnel number]],""))</f>
        <v/>
      </c>
      <c r="B2339" s="85" t="str">
        <f>IF(AND(TimeSpend[[#This Row],[Personnel number]]&lt;&gt;"",TimeSpend[[#This Row],[Date]]&lt;&gt;""),TEXT(TimeSpend[[#This Row],[Date]],"[$-409]yyyyMMdd"),"")</f>
        <v/>
      </c>
      <c r="C2339" s="33" t="str">
        <f>IF(AND(TimeSpend[[#This Row],[Personnel number]]&lt;&gt;"",TimeSpend[[#This Row],[Date]]&lt;&gt;""),SUBSTITUTE(TimeSpend[[#This Row],[Hours]],",","."),"")</f>
        <v/>
      </c>
      <c r="D2339" t="str">
        <f>IF(AND(TimeSpend[[#This Row],[Personnel number]]&lt;&gt;"",TimeSpend[[#This Row],[Date]]&lt;&gt;""),TimeSpend[[#This Row],[Network]],"")</f>
        <v/>
      </c>
      <c r="E2339" t="str">
        <f>IF(AND(TimeSpend[[#This Row],[Personnel number]]&lt;&gt;"",TimeSpend[[#This Row],[Date]]&lt;&gt;""),TimeSpend[[#This Row],[Network Description]],"")</f>
        <v/>
      </c>
      <c r="F2339" t="str">
        <f>IF(AND(TimeSpend[[#This Row],[Personnel number]]&lt;&gt;"",TimeSpend[[#This Row],[Date]]&lt;&gt;""),TimeSpend[[#This Row],[Activity]],"")</f>
        <v/>
      </c>
      <c r="G2339" t="str">
        <f>IF(AND(TimeSpend[[#This Row],[Personnel number]]&lt;&gt;"",TimeSpend[[#This Row],[Date]]&lt;&gt;""),TimeSpend[[#This Row],[Activity description]],"")</f>
        <v/>
      </c>
      <c r="H2339" s="36" t="str">
        <f>IF(AND(TimeSpend[[#This Row],[Personnel number]]&lt;&gt;"",TimeSpend[[#This Row],[Date]]&lt;&gt;""),TimeSpend[[#This Row],[Start Time]],"")</f>
        <v/>
      </c>
      <c r="I2339" s="36" t="str">
        <f>IF(AND(TimeSpend[[#This Row],[Personnel number]]&lt;&gt;"",TimeSpend[[#This Row],[Date]]&lt;&gt;""),TimeSpend[[#This Row],[End Time]],"")</f>
        <v/>
      </c>
      <c r="J2339" t="str">
        <f>IF(AND(TimeSpend[[#This Row],[Personnel number]]&lt;&gt;"",TimeSpend[[#This Row],[Date]]&lt;&gt;""),TimeSpend[[#This Row],[Location]],"")</f>
        <v/>
      </c>
      <c r="K2339" t="str">
        <f>IF(AND(TimeSpend[[#This Row],[Personnel number]]&lt;&gt;"",TimeSpend[[#This Row],[Date]]&lt;&gt;""),TimeSpend[[#This Row],[Task]],"")</f>
        <v/>
      </c>
      <c r="L2339" t="str">
        <f>IF(AND(TimeSpend[[#This Row],[Personnel number]]&lt;&gt;"",TimeSpend[[#This Row],[Date]]&lt;&gt;""),Utilization!$J$2,"")</f>
        <v/>
      </c>
      <c r="M2339" t="str">
        <f>IF(AND(TimeSpend[[#This Row],[Personnel number]]&lt;&gt;"",TimeSpend[[#This Row],[Date]]&lt;&gt;""),TimeSpend[[#This Row],[Employee Name]],"")</f>
        <v/>
      </c>
      <c r="N2339" t="str">
        <f t="shared" si="72"/>
        <v/>
      </c>
      <c r="O2339" t="str">
        <f t="shared" si="73"/>
        <v/>
      </c>
      <c r="P2339" t="str">
        <f>IF(D2339&lt;&gt;"",VLOOKUP(D2339,Projects!B:C,2,0),"")</f>
        <v/>
      </c>
    </row>
    <row r="2340" spans="1:16" x14ac:dyDescent="0.25">
      <c r="A2340" t="str">
        <f>UPPER(IF(AND(TimeSpend[[#This Row],[Personnel number]]&lt;&gt;"",TimeSpend[[#This Row],[Date]]&lt;&gt;""),TimeSpend[[#This Row],[Personnel number]],""))</f>
        <v/>
      </c>
      <c r="B2340" s="85" t="str">
        <f>IF(AND(TimeSpend[[#This Row],[Personnel number]]&lt;&gt;"",TimeSpend[[#This Row],[Date]]&lt;&gt;""),TEXT(TimeSpend[[#This Row],[Date]],"[$-409]yyyyMMdd"),"")</f>
        <v/>
      </c>
      <c r="C2340" s="33" t="str">
        <f>IF(AND(TimeSpend[[#This Row],[Personnel number]]&lt;&gt;"",TimeSpend[[#This Row],[Date]]&lt;&gt;""),SUBSTITUTE(TimeSpend[[#This Row],[Hours]],",","."),"")</f>
        <v/>
      </c>
      <c r="D2340" t="str">
        <f>IF(AND(TimeSpend[[#This Row],[Personnel number]]&lt;&gt;"",TimeSpend[[#This Row],[Date]]&lt;&gt;""),TimeSpend[[#This Row],[Network]],"")</f>
        <v/>
      </c>
      <c r="E2340" t="str">
        <f>IF(AND(TimeSpend[[#This Row],[Personnel number]]&lt;&gt;"",TimeSpend[[#This Row],[Date]]&lt;&gt;""),TimeSpend[[#This Row],[Network Description]],"")</f>
        <v/>
      </c>
      <c r="F2340" t="str">
        <f>IF(AND(TimeSpend[[#This Row],[Personnel number]]&lt;&gt;"",TimeSpend[[#This Row],[Date]]&lt;&gt;""),TimeSpend[[#This Row],[Activity]],"")</f>
        <v/>
      </c>
      <c r="G2340" t="str">
        <f>IF(AND(TimeSpend[[#This Row],[Personnel number]]&lt;&gt;"",TimeSpend[[#This Row],[Date]]&lt;&gt;""),TimeSpend[[#This Row],[Activity description]],"")</f>
        <v/>
      </c>
      <c r="H2340" s="36" t="str">
        <f>IF(AND(TimeSpend[[#This Row],[Personnel number]]&lt;&gt;"",TimeSpend[[#This Row],[Date]]&lt;&gt;""),TimeSpend[[#This Row],[Start Time]],"")</f>
        <v/>
      </c>
      <c r="I2340" s="36" t="str">
        <f>IF(AND(TimeSpend[[#This Row],[Personnel number]]&lt;&gt;"",TimeSpend[[#This Row],[Date]]&lt;&gt;""),TimeSpend[[#This Row],[End Time]],"")</f>
        <v/>
      </c>
      <c r="J2340" t="str">
        <f>IF(AND(TimeSpend[[#This Row],[Personnel number]]&lt;&gt;"",TimeSpend[[#This Row],[Date]]&lt;&gt;""),TimeSpend[[#This Row],[Location]],"")</f>
        <v/>
      </c>
      <c r="K2340" t="str">
        <f>IF(AND(TimeSpend[[#This Row],[Personnel number]]&lt;&gt;"",TimeSpend[[#This Row],[Date]]&lt;&gt;""),TimeSpend[[#This Row],[Task]],"")</f>
        <v/>
      </c>
      <c r="L2340" t="str">
        <f>IF(AND(TimeSpend[[#This Row],[Personnel number]]&lt;&gt;"",TimeSpend[[#This Row],[Date]]&lt;&gt;""),Utilization!$J$2,"")</f>
        <v/>
      </c>
      <c r="M2340" t="str">
        <f>IF(AND(TimeSpend[[#This Row],[Personnel number]]&lt;&gt;"",TimeSpend[[#This Row],[Date]]&lt;&gt;""),TimeSpend[[#This Row],[Employee Name]],"")</f>
        <v/>
      </c>
      <c r="N2340" t="str">
        <f t="shared" si="72"/>
        <v/>
      </c>
      <c r="O2340" t="str">
        <f t="shared" si="73"/>
        <v/>
      </c>
      <c r="P2340" t="str">
        <f>IF(D2340&lt;&gt;"",VLOOKUP(D2340,Projects!B:C,2,0),"")</f>
        <v/>
      </c>
    </row>
    <row r="2341" spans="1:16" x14ac:dyDescent="0.25">
      <c r="A2341" t="str">
        <f>UPPER(IF(AND(TimeSpend[[#This Row],[Personnel number]]&lt;&gt;"",TimeSpend[[#This Row],[Date]]&lt;&gt;""),TimeSpend[[#This Row],[Personnel number]],""))</f>
        <v/>
      </c>
      <c r="B2341" s="85" t="str">
        <f>IF(AND(TimeSpend[[#This Row],[Personnel number]]&lt;&gt;"",TimeSpend[[#This Row],[Date]]&lt;&gt;""),TEXT(TimeSpend[[#This Row],[Date]],"[$-409]yyyyMMdd"),"")</f>
        <v/>
      </c>
      <c r="C2341" s="33" t="str">
        <f>IF(AND(TimeSpend[[#This Row],[Personnel number]]&lt;&gt;"",TimeSpend[[#This Row],[Date]]&lt;&gt;""),SUBSTITUTE(TimeSpend[[#This Row],[Hours]],",","."),"")</f>
        <v/>
      </c>
      <c r="D2341" t="str">
        <f>IF(AND(TimeSpend[[#This Row],[Personnel number]]&lt;&gt;"",TimeSpend[[#This Row],[Date]]&lt;&gt;""),TimeSpend[[#This Row],[Network]],"")</f>
        <v/>
      </c>
      <c r="E2341" t="str">
        <f>IF(AND(TimeSpend[[#This Row],[Personnel number]]&lt;&gt;"",TimeSpend[[#This Row],[Date]]&lt;&gt;""),TimeSpend[[#This Row],[Network Description]],"")</f>
        <v/>
      </c>
      <c r="F2341" t="str">
        <f>IF(AND(TimeSpend[[#This Row],[Personnel number]]&lt;&gt;"",TimeSpend[[#This Row],[Date]]&lt;&gt;""),TimeSpend[[#This Row],[Activity]],"")</f>
        <v/>
      </c>
      <c r="G2341" t="str">
        <f>IF(AND(TimeSpend[[#This Row],[Personnel number]]&lt;&gt;"",TimeSpend[[#This Row],[Date]]&lt;&gt;""),TimeSpend[[#This Row],[Activity description]],"")</f>
        <v/>
      </c>
      <c r="H2341" s="36" t="str">
        <f>IF(AND(TimeSpend[[#This Row],[Personnel number]]&lt;&gt;"",TimeSpend[[#This Row],[Date]]&lt;&gt;""),TimeSpend[[#This Row],[Start Time]],"")</f>
        <v/>
      </c>
      <c r="I2341" s="36" t="str">
        <f>IF(AND(TimeSpend[[#This Row],[Personnel number]]&lt;&gt;"",TimeSpend[[#This Row],[Date]]&lt;&gt;""),TimeSpend[[#This Row],[End Time]],"")</f>
        <v/>
      </c>
      <c r="J2341" t="str">
        <f>IF(AND(TimeSpend[[#This Row],[Personnel number]]&lt;&gt;"",TimeSpend[[#This Row],[Date]]&lt;&gt;""),TimeSpend[[#This Row],[Location]],"")</f>
        <v/>
      </c>
      <c r="K2341" t="str">
        <f>IF(AND(TimeSpend[[#This Row],[Personnel number]]&lt;&gt;"",TimeSpend[[#This Row],[Date]]&lt;&gt;""),TimeSpend[[#This Row],[Task]],"")</f>
        <v/>
      </c>
      <c r="L2341" t="str">
        <f>IF(AND(TimeSpend[[#This Row],[Personnel number]]&lt;&gt;"",TimeSpend[[#This Row],[Date]]&lt;&gt;""),Utilization!$J$2,"")</f>
        <v/>
      </c>
      <c r="M2341" t="str">
        <f>IF(AND(TimeSpend[[#This Row],[Personnel number]]&lt;&gt;"",TimeSpend[[#This Row],[Date]]&lt;&gt;""),TimeSpend[[#This Row],[Employee Name]],"")</f>
        <v/>
      </c>
      <c r="N2341" t="str">
        <f t="shared" si="72"/>
        <v/>
      </c>
      <c r="O2341" t="str">
        <f t="shared" si="73"/>
        <v/>
      </c>
      <c r="P2341" t="str">
        <f>IF(D2341&lt;&gt;"",VLOOKUP(D2341,Projects!B:C,2,0),"")</f>
        <v/>
      </c>
    </row>
    <row r="2342" spans="1:16" x14ac:dyDescent="0.25">
      <c r="A2342" t="str">
        <f>UPPER(IF(AND(TimeSpend[[#This Row],[Personnel number]]&lt;&gt;"",TimeSpend[[#This Row],[Date]]&lt;&gt;""),TimeSpend[[#This Row],[Personnel number]],""))</f>
        <v/>
      </c>
      <c r="B2342" s="85" t="str">
        <f>IF(AND(TimeSpend[[#This Row],[Personnel number]]&lt;&gt;"",TimeSpend[[#This Row],[Date]]&lt;&gt;""),TEXT(TimeSpend[[#This Row],[Date]],"[$-409]yyyyMMdd"),"")</f>
        <v/>
      </c>
      <c r="C2342" s="33" t="str">
        <f>IF(AND(TimeSpend[[#This Row],[Personnel number]]&lt;&gt;"",TimeSpend[[#This Row],[Date]]&lt;&gt;""),SUBSTITUTE(TimeSpend[[#This Row],[Hours]],",","."),"")</f>
        <v/>
      </c>
      <c r="D2342" t="str">
        <f>IF(AND(TimeSpend[[#This Row],[Personnel number]]&lt;&gt;"",TimeSpend[[#This Row],[Date]]&lt;&gt;""),TimeSpend[[#This Row],[Network]],"")</f>
        <v/>
      </c>
      <c r="E2342" t="str">
        <f>IF(AND(TimeSpend[[#This Row],[Personnel number]]&lt;&gt;"",TimeSpend[[#This Row],[Date]]&lt;&gt;""),TimeSpend[[#This Row],[Network Description]],"")</f>
        <v/>
      </c>
      <c r="F2342" t="str">
        <f>IF(AND(TimeSpend[[#This Row],[Personnel number]]&lt;&gt;"",TimeSpend[[#This Row],[Date]]&lt;&gt;""),TimeSpend[[#This Row],[Activity]],"")</f>
        <v/>
      </c>
      <c r="G2342" t="str">
        <f>IF(AND(TimeSpend[[#This Row],[Personnel number]]&lt;&gt;"",TimeSpend[[#This Row],[Date]]&lt;&gt;""),TimeSpend[[#This Row],[Activity description]],"")</f>
        <v/>
      </c>
      <c r="H2342" s="36" t="str">
        <f>IF(AND(TimeSpend[[#This Row],[Personnel number]]&lt;&gt;"",TimeSpend[[#This Row],[Date]]&lt;&gt;""),TimeSpend[[#This Row],[Start Time]],"")</f>
        <v/>
      </c>
      <c r="I2342" s="36" t="str">
        <f>IF(AND(TimeSpend[[#This Row],[Personnel number]]&lt;&gt;"",TimeSpend[[#This Row],[Date]]&lt;&gt;""),TimeSpend[[#This Row],[End Time]],"")</f>
        <v/>
      </c>
      <c r="J2342" t="str">
        <f>IF(AND(TimeSpend[[#This Row],[Personnel number]]&lt;&gt;"",TimeSpend[[#This Row],[Date]]&lt;&gt;""),TimeSpend[[#This Row],[Location]],"")</f>
        <v/>
      </c>
      <c r="K2342" t="str">
        <f>IF(AND(TimeSpend[[#This Row],[Personnel number]]&lt;&gt;"",TimeSpend[[#This Row],[Date]]&lt;&gt;""),TimeSpend[[#This Row],[Task]],"")</f>
        <v/>
      </c>
      <c r="L2342" t="str">
        <f>IF(AND(TimeSpend[[#This Row],[Personnel number]]&lt;&gt;"",TimeSpend[[#This Row],[Date]]&lt;&gt;""),Utilization!$J$2,"")</f>
        <v/>
      </c>
      <c r="M2342" t="str">
        <f>IF(AND(TimeSpend[[#This Row],[Personnel number]]&lt;&gt;"",TimeSpend[[#This Row],[Date]]&lt;&gt;""),TimeSpend[[#This Row],[Employee Name]],"")</f>
        <v/>
      </c>
      <c r="N2342" t="str">
        <f t="shared" si="72"/>
        <v/>
      </c>
      <c r="O2342" t="str">
        <f t="shared" si="73"/>
        <v/>
      </c>
      <c r="P2342" t="str">
        <f>IF(D2342&lt;&gt;"",VLOOKUP(D2342,Projects!B:C,2,0),"")</f>
        <v/>
      </c>
    </row>
    <row r="2343" spans="1:16" x14ac:dyDescent="0.25">
      <c r="A2343" t="str">
        <f>UPPER(IF(AND(TimeSpend[[#This Row],[Personnel number]]&lt;&gt;"",TimeSpend[[#This Row],[Date]]&lt;&gt;""),TimeSpend[[#This Row],[Personnel number]],""))</f>
        <v/>
      </c>
      <c r="B2343" s="85" t="str">
        <f>IF(AND(TimeSpend[[#This Row],[Personnel number]]&lt;&gt;"",TimeSpend[[#This Row],[Date]]&lt;&gt;""),TEXT(TimeSpend[[#This Row],[Date]],"[$-409]yyyyMMdd"),"")</f>
        <v/>
      </c>
      <c r="C2343" s="33" t="str">
        <f>IF(AND(TimeSpend[[#This Row],[Personnel number]]&lt;&gt;"",TimeSpend[[#This Row],[Date]]&lt;&gt;""),SUBSTITUTE(TimeSpend[[#This Row],[Hours]],",","."),"")</f>
        <v/>
      </c>
      <c r="D2343" t="str">
        <f>IF(AND(TimeSpend[[#This Row],[Personnel number]]&lt;&gt;"",TimeSpend[[#This Row],[Date]]&lt;&gt;""),TimeSpend[[#This Row],[Network]],"")</f>
        <v/>
      </c>
      <c r="E2343" t="str">
        <f>IF(AND(TimeSpend[[#This Row],[Personnel number]]&lt;&gt;"",TimeSpend[[#This Row],[Date]]&lt;&gt;""),TimeSpend[[#This Row],[Network Description]],"")</f>
        <v/>
      </c>
      <c r="F2343" t="str">
        <f>IF(AND(TimeSpend[[#This Row],[Personnel number]]&lt;&gt;"",TimeSpend[[#This Row],[Date]]&lt;&gt;""),TimeSpend[[#This Row],[Activity]],"")</f>
        <v/>
      </c>
      <c r="G2343" t="str">
        <f>IF(AND(TimeSpend[[#This Row],[Personnel number]]&lt;&gt;"",TimeSpend[[#This Row],[Date]]&lt;&gt;""),TimeSpend[[#This Row],[Activity description]],"")</f>
        <v/>
      </c>
      <c r="H2343" s="36" t="str">
        <f>IF(AND(TimeSpend[[#This Row],[Personnel number]]&lt;&gt;"",TimeSpend[[#This Row],[Date]]&lt;&gt;""),TimeSpend[[#This Row],[Start Time]],"")</f>
        <v/>
      </c>
      <c r="I2343" s="36" t="str">
        <f>IF(AND(TimeSpend[[#This Row],[Personnel number]]&lt;&gt;"",TimeSpend[[#This Row],[Date]]&lt;&gt;""),TimeSpend[[#This Row],[End Time]],"")</f>
        <v/>
      </c>
      <c r="J2343" t="str">
        <f>IF(AND(TimeSpend[[#This Row],[Personnel number]]&lt;&gt;"",TimeSpend[[#This Row],[Date]]&lt;&gt;""),TimeSpend[[#This Row],[Location]],"")</f>
        <v/>
      </c>
      <c r="K2343" t="str">
        <f>IF(AND(TimeSpend[[#This Row],[Personnel number]]&lt;&gt;"",TimeSpend[[#This Row],[Date]]&lt;&gt;""),TimeSpend[[#This Row],[Task]],"")</f>
        <v/>
      </c>
      <c r="L2343" t="str">
        <f>IF(AND(TimeSpend[[#This Row],[Personnel number]]&lt;&gt;"",TimeSpend[[#This Row],[Date]]&lt;&gt;""),Utilization!$J$2,"")</f>
        <v/>
      </c>
      <c r="M2343" t="str">
        <f>IF(AND(TimeSpend[[#This Row],[Personnel number]]&lt;&gt;"",TimeSpend[[#This Row],[Date]]&lt;&gt;""),TimeSpend[[#This Row],[Employee Name]],"")</f>
        <v/>
      </c>
      <c r="N2343" t="str">
        <f t="shared" si="72"/>
        <v/>
      </c>
      <c r="O2343" t="str">
        <f t="shared" si="73"/>
        <v/>
      </c>
      <c r="P2343" t="str">
        <f>IF(D2343&lt;&gt;"",VLOOKUP(D2343,Projects!B:C,2,0),"")</f>
        <v/>
      </c>
    </row>
    <row r="2344" spans="1:16" x14ac:dyDescent="0.25">
      <c r="A2344" t="str">
        <f>UPPER(IF(AND(TimeSpend[[#This Row],[Personnel number]]&lt;&gt;"",TimeSpend[[#This Row],[Date]]&lt;&gt;""),TimeSpend[[#This Row],[Personnel number]],""))</f>
        <v/>
      </c>
      <c r="B2344" s="85" t="str">
        <f>IF(AND(TimeSpend[[#This Row],[Personnel number]]&lt;&gt;"",TimeSpend[[#This Row],[Date]]&lt;&gt;""),TEXT(TimeSpend[[#This Row],[Date]],"[$-409]yyyyMMdd"),"")</f>
        <v/>
      </c>
      <c r="C2344" s="33" t="str">
        <f>IF(AND(TimeSpend[[#This Row],[Personnel number]]&lt;&gt;"",TimeSpend[[#This Row],[Date]]&lt;&gt;""),SUBSTITUTE(TimeSpend[[#This Row],[Hours]],",","."),"")</f>
        <v/>
      </c>
      <c r="D2344" t="str">
        <f>IF(AND(TimeSpend[[#This Row],[Personnel number]]&lt;&gt;"",TimeSpend[[#This Row],[Date]]&lt;&gt;""),TimeSpend[[#This Row],[Network]],"")</f>
        <v/>
      </c>
      <c r="E2344" t="str">
        <f>IF(AND(TimeSpend[[#This Row],[Personnel number]]&lt;&gt;"",TimeSpend[[#This Row],[Date]]&lt;&gt;""),TimeSpend[[#This Row],[Network Description]],"")</f>
        <v/>
      </c>
      <c r="F2344" t="str">
        <f>IF(AND(TimeSpend[[#This Row],[Personnel number]]&lt;&gt;"",TimeSpend[[#This Row],[Date]]&lt;&gt;""),TimeSpend[[#This Row],[Activity]],"")</f>
        <v/>
      </c>
      <c r="G2344" t="str">
        <f>IF(AND(TimeSpend[[#This Row],[Personnel number]]&lt;&gt;"",TimeSpend[[#This Row],[Date]]&lt;&gt;""),TimeSpend[[#This Row],[Activity description]],"")</f>
        <v/>
      </c>
      <c r="H2344" s="36" t="str">
        <f>IF(AND(TimeSpend[[#This Row],[Personnel number]]&lt;&gt;"",TimeSpend[[#This Row],[Date]]&lt;&gt;""),TimeSpend[[#This Row],[Start Time]],"")</f>
        <v/>
      </c>
      <c r="I2344" s="36" t="str">
        <f>IF(AND(TimeSpend[[#This Row],[Personnel number]]&lt;&gt;"",TimeSpend[[#This Row],[Date]]&lt;&gt;""),TimeSpend[[#This Row],[End Time]],"")</f>
        <v/>
      </c>
      <c r="J2344" t="str">
        <f>IF(AND(TimeSpend[[#This Row],[Personnel number]]&lt;&gt;"",TimeSpend[[#This Row],[Date]]&lt;&gt;""),TimeSpend[[#This Row],[Location]],"")</f>
        <v/>
      </c>
      <c r="K2344" t="str">
        <f>IF(AND(TimeSpend[[#This Row],[Personnel number]]&lt;&gt;"",TimeSpend[[#This Row],[Date]]&lt;&gt;""),TimeSpend[[#This Row],[Task]],"")</f>
        <v/>
      </c>
      <c r="L2344" t="str">
        <f>IF(AND(TimeSpend[[#This Row],[Personnel number]]&lt;&gt;"",TimeSpend[[#This Row],[Date]]&lt;&gt;""),Utilization!$J$2,"")</f>
        <v/>
      </c>
      <c r="M2344" t="str">
        <f>IF(AND(TimeSpend[[#This Row],[Personnel number]]&lt;&gt;"",TimeSpend[[#This Row],[Date]]&lt;&gt;""),TimeSpend[[#This Row],[Employee Name]],"")</f>
        <v/>
      </c>
      <c r="N2344" t="str">
        <f t="shared" si="72"/>
        <v/>
      </c>
      <c r="O2344" t="str">
        <f t="shared" si="73"/>
        <v/>
      </c>
      <c r="P2344" t="str">
        <f>IF(D2344&lt;&gt;"",VLOOKUP(D2344,Projects!B:C,2,0),"")</f>
        <v/>
      </c>
    </row>
    <row r="2345" spans="1:16" x14ac:dyDescent="0.25">
      <c r="A2345" t="str">
        <f>UPPER(IF(AND(TimeSpend[[#This Row],[Personnel number]]&lt;&gt;"",TimeSpend[[#This Row],[Date]]&lt;&gt;""),TimeSpend[[#This Row],[Personnel number]],""))</f>
        <v/>
      </c>
      <c r="B2345" s="85" t="str">
        <f>IF(AND(TimeSpend[[#This Row],[Personnel number]]&lt;&gt;"",TimeSpend[[#This Row],[Date]]&lt;&gt;""),TEXT(TimeSpend[[#This Row],[Date]],"[$-409]yyyyMMdd"),"")</f>
        <v/>
      </c>
      <c r="C2345" s="33" t="str">
        <f>IF(AND(TimeSpend[[#This Row],[Personnel number]]&lt;&gt;"",TimeSpend[[#This Row],[Date]]&lt;&gt;""),SUBSTITUTE(TimeSpend[[#This Row],[Hours]],",","."),"")</f>
        <v/>
      </c>
      <c r="D2345" t="str">
        <f>IF(AND(TimeSpend[[#This Row],[Personnel number]]&lt;&gt;"",TimeSpend[[#This Row],[Date]]&lt;&gt;""),TimeSpend[[#This Row],[Network]],"")</f>
        <v/>
      </c>
      <c r="E2345" t="str">
        <f>IF(AND(TimeSpend[[#This Row],[Personnel number]]&lt;&gt;"",TimeSpend[[#This Row],[Date]]&lt;&gt;""),TimeSpend[[#This Row],[Network Description]],"")</f>
        <v/>
      </c>
      <c r="F2345" t="str">
        <f>IF(AND(TimeSpend[[#This Row],[Personnel number]]&lt;&gt;"",TimeSpend[[#This Row],[Date]]&lt;&gt;""),TimeSpend[[#This Row],[Activity]],"")</f>
        <v/>
      </c>
      <c r="G2345" t="str">
        <f>IF(AND(TimeSpend[[#This Row],[Personnel number]]&lt;&gt;"",TimeSpend[[#This Row],[Date]]&lt;&gt;""),TimeSpend[[#This Row],[Activity description]],"")</f>
        <v/>
      </c>
      <c r="H2345" s="36" t="str">
        <f>IF(AND(TimeSpend[[#This Row],[Personnel number]]&lt;&gt;"",TimeSpend[[#This Row],[Date]]&lt;&gt;""),TimeSpend[[#This Row],[Start Time]],"")</f>
        <v/>
      </c>
      <c r="I2345" s="36" t="str">
        <f>IF(AND(TimeSpend[[#This Row],[Personnel number]]&lt;&gt;"",TimeSpend[[#This Row],[Date]]&lt;&gt;""),TimeSpend[[#This Row],[End Time]],"")</f>
        <v/>
      </c>
      <c r="J2345" t="str">
        <f>IF(AND(TimeSpend[[#This Row],[Personnel number]]&lt;&gt;"",TimeSpend[[#This Row],[Date]]&lt;&gt;""),TimeSpend[[#This Row],[Location]],"")</f>
        <v/>
      </c>
      <c r="K2345" t="str">
        <f>IF(AND(TimeSpend[[#This Row],[Personnel number]]&lt;&gt;"",TimeSpend[[#This Row],[Date]]&lt;&gt;""),TimeSpend[[#This Row],[Task]],"")</f>
        <v/>
      </c>
      <c r="L2345" t="str">
        <f>IF(AND(TimeSpend[[#This Row],[Personnel number]]&lt;&gt;"",TimeSpend[[#This Row],[Date]]&lt;&gt;""),Utilization!$J$2,"")</f>
        <v/>
      </c>
      <c r="M2345" t="str">
        <f>IF(AND(TimeSpend[[#This Row],[Personnel number]]&lt;&gt;"",TimeSpend[[#This Row],[Date]]&lt;&gt;""),TimeSpend[[#This Row],[Employee Name]],"")</f>
        <v/>
      </c>
      <c r="N2345" t="str">
        <f t="shared" si="72"/>
        <v/>
      </c>
      <c r="O2345" t="str">
        <f t="shared" si="73"/>
        <v/>
      </c>
      <c r="P2345" t="str">
        <f>IF(D2345&lt;&gt;"",VLOOKUP(D2345,Projects!B:C,2,0),"")</f>
        <v/>
      </c>
    </row>
    <row r="2346" spans="1:16" x14ac:dyDescent="0.25">
      <c r="A2346" t="str">
        <f>UPPER(IF(AND(TimeSpend[[#This Row],[Personnel number]]&lt;&gt;"",TimeSpend[[#This Row],[Date]]&lt;&gt;""),TimeSpend[[#This Row],[Personnel number]],""))</f>
        <v/>
      </c>
      <c r="B2346" s="85" t="str">
        <f>IF(AND(TimeSpend[[#This Row],[Personnel number]]&lt;&gt;"",TimeSpend[[#This Row],[Date]]&lt;&gt;""),TEXT(TimeSpend[[#This Row],[Date]],"[$-409]yyyyMMdd"),"")</f>
        <v/>
      </c>
      <c r="C2346" s="33" t="str">
        <f>IF(AND(TimeSpend[[#This Row],[Personnel number]]&lt;&gt;"",TimeSpend[[#This Row],[Date]]&lt;&gt;""),SUBSTITUTE(TimeSpend[[#This Row],[Hours]],",","."),"")</f>
        <v/>
      </c>
      <c r="D2346" t="str">
        <f>IF(AND(TimeSpend[[#This Row],[Personnel number]]&lt;&gt;"",TimeSpend[[#This Row],[Date]]&lt;&gt;""),TimeSpend[[#This Row],[Network]],"")</f>
        <v/>
      </c>
      <c r="E2346" t="str">
        <f>IF(AND(TimeSpend[[#This Row],[Personnel number]]&lt;&gt;"",TimeSpend[[#This Row],[Date]]&lt;&gt;""),TimeSpend[[#This Row],[Network Description]],"")</f>
        <v/>
      </c>
      <c r="F2346" t="str">
        <f>IF(AND(TimeSpend[[#This Row],[Personnel number]]&lt;&gt;"",TimeSpend[[#This Row],[Date]]&lt;&gt;""),TimeSpend[[#This Row],[Activity]],"")</f>
        <v/>
      </c>
      <c r="G2346" t="str">
        <f>IF(AND(TimeSpend[[#This Row],[Personnel number]]&lt;&gt;"",TimeSpend[[#This Row],[Date]]&lt;&gt;""),TimeSpend[[#This Row],[Activity description]],"")</f>
        <v/>
      </c>
      <c r="H2346" s="36" t="str">
        <f>IF(AND(TimeSpend[[#This Row],[Personnel number]]&lt;&gt;"",TimeSpend[[#This Row],[Date]]&lt;&gt;""),TimeSpend[[#This Row],[Start Time]],"")</f>
        <v/>
      </c>
      <c r="I2346" s="36" t="str">
        <f>IF(AND(TimeSpend[[#This Row],[Personnel number]]&lt;&gt;"",TimeSpend[[#This Row],[Date]]&lt;&gt;""),TimeSpend[[#This Row],[End Time]],"")</f>
        <v/>
      </c>
      <c r="J2346" t="str">
        <f>IF(AND(TimeSpend[[#This Row],[Personnel number]]&lt;&gt;"",TimeSpend[[#This Row],[Date]]&lt;&gt;""),TimeSpend[[#This Row],[Location]],"")</f>
        <v/>
      </c>
      <c r="K2346" t="str">
        <f>IF(AND(TimeSpend[[#This Row],[Personnel number]]&lt;&gt;"",TimeSpend[[#This Row],[Date]]&lt;&gt;""),TimeSpend[[#This Row],[Task]],"")</f>
        <v/>
      </c>
      <c r="L2346" t="str">
        <f>IF(AND(TimeSpend[[#This Row],[Personnel number]]&lt;&gt;"",TimeSpend[[#This Row],[Date]]&lt;&gt;""),Utilization!$J$2,"")</f>
        <v/>
      </c>
      <c r="M2346" t="str">
        <f>IF(AND(TimeSpend[[#This Row],[Personnel number]]&lt;&gt;"",TimeSpend[[#This Row],[Date]]&lt;&gt;""),TimeSpend[[#This Row],[Employee Name]],"")</f>
        <v/>
      </c>
      <c r="N2346" t="str">
        <f t="shared" si="72"/>
        <v/>
      </c>
      <c r="O2346" t="str">
        <f t="shared" si="73"/>
        <v/>
      </c>
      <c r="P2346" t="str">
        <f>IF(D2346&lt;&gt;"",VLOOKUP(D2346,Projects!B:C,2,0),"")</f>
        <v/>
      </c>
    </row>
    <row r="2347" spans="1:16" x14ac:dyDescent="0.25">
      <c r="A2347" t="str">
        <f>UPPER(IF(AND(TimeSpend[[#This Row],[Personnel number]]&lt;&gt;"",TimeSpend[[#This Row],[Date]]&lt;&gt;""),TimeSpend[[#This Row],[Personnel number]],""))</f>
        <v/>
      </c>
      <c r="B2347" s="85" t="str">
        <f>IF(AND(TimeSpend[[#This Row],[Personnel number]]&lt;&gt;"",TimeSpend[[#This Row],[Date]]&lt;&gt;""),TEXT(TimeSpend[[#This Row],[Date]],"[$-409]yyyyMMdd"),"")</f>
        <v/>
      </c>
      <c r="C2347" s="33" t="str">
        <f>IF(AND(TimeSpend[[#This Row],[Personnel number]]&lt;&gt;"",TimeSpend[[#This Row],[Date]]&lt;&gt;""),SUBSTITUTE(TimeSpend[[#This Row],[Hours]],",","."),"")</f>
        <v/>
      </c>
      <c r="D2347" t="str">
        <f>IF(AND(TimeSpend[[#This Row],[Personnel number]]&lt;&gt;"",TimeSpend[[#This Row],[Date]]&lt;&gt;""),TimeSpend[[#This Row],[Network]],"")</f>
        <v/>
      </c>
      <c r="E2347" t="str">
        <f>IF(AND(TimeSpend[[#This Row],[Personnel number]]&lt;&gt;"",TimeSpend[[#This Row],[Date]]&lt;&gt;""),TimeSpend[[#This Row],[Network Description]],"")</f>
        <v/>
      </c>
      <c r="F2347" t="str">
        <f>IF(AND(TimeSpend[[#This Row],[Personnel number]]&lt;&gt;"",TimeSpend[[#This Row],[Date]]&lt;&gt;""),TimeSpend[[#This Row],[Activity]],"")</f>
        <v/>
      </c>
      <c r="G2347" t="str">
        <f>IF(AND(TimeSpend[[#This Row],[Personnel number]]&lt;&gt;"",TimeSpend[[#This Row],[Date]]&lt;&gt;""),TimeSpend[[#This Row],[Activity description]],"")</f>
        <v/>
      </c>
      <c r="H2347" s="36" t="str">
        <f>IF(AND(TimeSpend[[#This Row],[Personnel number]]&lt;&gt;"",TimeSpend[[#This Row],[Date]]&lt;&gt;""),TimeSpend[[#This Row],[Start Time]],"")</f>
        <v/>
      </c>
      <c r="I2347" s="36" t="str">
        <f>IF(AND(TimeSpend[[#This Row],[Personnel number]]&lt;&gt;"",TimeSpend[[#This Row],[Date]]&lt;&gt;""),TimeSpend[[#This Row],[End Time]],"")</f>
        <v/>
      </c>
      <c r="J2347" t="str">
        <f>IF(AND(TimeSpend[[#This Row],[Personnel number]]&lt;&gt;"",TimeSpend[[#This Row],[Date]]&lt;&gt;""),TimeSpend[[#This Row],[Location]],"")</f>
        <v/>
      </c>
      <c r="K2347" t="str">
        <f>IF(AND(TimeSpend[[#This Row],[Personnel number]]&lt;&gt;"",TimeSpend[[#This Row],[Date]]&lt;&gt;""),TimeSpend[[#This Row],[Task]],"")</f>
        <v/>
      </c>
      <c r="L2347" t="str">
        <f>IF(AND(TimeSpend[[#This Row],[Personnel number]]&lt;&gt;"",TimeSpend[[#This Row],[Date]]&lt;&gt;""),Utilization!$J$2,"")</f>
        <v/>
      </c>
      <c r="M2347" t="str">
        <f>IF(AND(TimeSpend[[#This Row],[Personnel number]]&lt;&gt;"",TimeSpend[[#This Row],[Date]]&lt;&gt;""),TimeSpend[[#This Row],[Employee Name]],"")</f>
        <v/>
      </c>
      <c r="N2347" t="str">
        <f t="shared" si="72"/>
        <v/>
      </c>
      <c r="O2347" t="str">
        <f t="shared" si="73"/>
        <v/>
      </c>
      <c r="P2347" t="str">
        <f>IF(D2347&lt;&gt;"",VLOOKUP(D2347,Projects!B:C,2,0),"")</f>
        <v/>
      </c>
    </row>
    <row r="2348" spans="1:16" x14ac:dyDescent="0.25">
      <c r="A2348" t="str">
        <f>UPPER(IF(AND(TimeSpend[[#This Row],[Personnel number]]&lt;&gt;"",TimeSpend[[#This Row],[Date]]&lt;&gt;""),TimeSpend[[#This Row],[Personnel number]],""))</f>
        <v/>
      </c>
      <c r="B2348" s="85" t="str">
        <f>IF(AND(TimeSpend[[#This Row],[Personnel number]]&lt;&gt;"",TimeSpend[[#This Row],[Date]]&lt;&gt;""),TEXT(TimeSpend[[#This Row],[Date]],"[$-409]yyyyMMdd"),"")</f>
        <v/>
      </c>
      <c r="C2348" s="33" t="str">
        <f>IF(AND(TimeSpend[[#This Row],[Personnel number]]&lt;&gt;"",TimeSpend[[#This Row],[Date]]&lt;&gt;""),SUBSTITUTE(TimeSpend[[#This Row],[Hours]],",","."),"")</f>
        <v/>
      </c>
      <c r="D2348" t="str">
        <f>IF(AND(TimeSpend[[#This Row],[Personnel number]]&lt;&gt;"",TimeSpend[[#This Row],[Date]]&lt;&gt;""),TimeSpend[[#This Row],[Network]],"")</f>
        <v/>
      </c>
      <c r="E2348" t="str">
        <f>IF(AND(TimeSpend[[#This Row],[Personnel number]]&lt;&gt;"",TimeSpend[[#This Row],[Date]]&lt;&gt;""),TimeSpend[[#This Row],[Network Description]],"")</f>
        <v/>
      </c>
      <c r="F2348" t="str">
        <f>IF(AND(TimeSpend[[#This Row],[Personnel number]]&lt;&gt;"",TimeSpend[[#This Row],[Date]]&lt;&gt;""),TimeSpend[[#This Row],[Activity]],"")</f>
        <v/>
      </c>
      <c r="G2348" t="str">
        <f>IF(AND(TimeSpend[[#This Row],[Personnel number]]&lt;&gt;"",TimeSpend[[#This Row],[Date]]&lt;&gt;""),TimeSpend[[#This Row],[Activity description]],"")</f>
        <v/>
      </c>
      <c r="H2348" s="36" t="str">
        <f>IF(AND(TimeSpend[[#This Row],[Personnel number]]&lt;&gt;"",TimeSpend[[#This Row],[Date]]&lt;&gt;""),TimeSpend[[#This Row],[Start Time]],"")</f>
        <v/>
      </c>
      <c r="I2348" s="36" t="str">
        <f>IF(AND(TimeSpend[[#This Row],[Personnel number]]&lt;&gt;"",TimeSpend[[#This Row],[Date]]&lt;&gt;""),TimeSpend[[#This Row],[End Time]],"")</f>
        <v/>
      </c>
      <c r="J2348" t="str">
        <f>IF(AND(TimeSpend[[#This Row],[Personnel number]]&lt;&gt;"",TimeSpend[[#This Row],[Date]]&lt;&gt;""),TimeSpend[[#This Row],[Location]],"")</f>
        <v/>
      </c>
      <c r="K2348" t="str">
        <f>IF(AND(TimeSpend[[#This Row],[Personnel number]]&lt;&gt;"",TimeSpend[[#This Row],[Date]]&lt;&gt;""),TimeSpend[[#This Row],[Task]],"")</f>
        <v/>
      </c>
      <c r="L2348" t="str">
        <f>IF(AND(TimeSpend[[#This Row],[Personnel number]]&lt;&gt;"",TimeSpend[[#This Row],[Date]]&lt;&gt;""),Utilization!$J$2,"")</f>
        <v/>
      </c>
      <c r="M2348" t="str">
        <f>IF(AND(TimeSpend[[#This Row],[Personnel number]]&lt;&gt;"",TimeSpend[[#This Row],[Date]]&lt;&gt;""),TimeSpend[[#This Row],[Employee Name]],"")</f>
        <v/>
      </c>
      <c r="N2348" t="str">
        <f t="shared" si="72"/>
        <v/>
      </c>
      <c r="O2348" t="str">
        <f t="shared" si="73"/>
        <v/>
      </c>
      <c r="P2348" t="str">
        <f>IF(D2348&lt;&gt;"",VLOOKUP(D2348,Projects!B:C,2,0),"")</f>
        <v/>
      </c>
    </row>
    <row r="2349" spans="1:16" x14ac:dyDescent="0.25">
      <c r="A2349" t="str">
        <f>UPPER(IF(AND(TimeSpend[[#This Row],[Personnel number]]&lt;&gt;"",TimeSpend[[#This Row],[Date]]&lt;&gt;""),TimeSpend[[#This Row],[Personnel number]],""))</f>
        <v/>
      </c>
      <c r="B2349" s="85" t="str">
        <f>IF(AND(TimeSpend[[#This Row],[Personnel number]]&lt;&gt;"",TimeSpend[[#This Row],[Date]]&lt;&gt;""),TEXT(TimeSpend[[#This Row],[Date]],"[$-409]yyyyMMdd"),"")</f>
        <v/>
      </c>
      <c r="C2349" s="33" t="str">
        <f>IF(AND(TimeSpend[[#This Row],[Personnel number]]&lt;&gt;"",TimeSpend[[#This Row],[Date]]&lt;&gt;""),SUBSTITUTE(TimeSpend[[#This Row],[Hours]],",","."),"")</f>
        <v/>
      </c>
      <c r="D2349" t="str">
        <f>IF(AND(TimeSpend[[#This Row],[Personnel number]]&lt;&gt;"",TimeSpend[[#This Row],[Date]]&lt;&gt;""),TimeSpend[[#This Row],[Network]],"")</f>
        <v/>
      </c>
      <c r="E2349" t="str">
        <f>IF(AND(TimeSpend[[#This Row],[Personnel number]]&lt;&gt;"",TimeSpend[[#This Row],[Date]]&lt;&gt;""),TimeSpend[[#This Row],[Network Description]],"")</f>
        <v/>
      </c>
      <c r="F2349" t="str">
        <f>IF(AND(TimeSpend[[#This Row],[Personnel number]]&lt;&gt;"",TimeSpend[[#This Row],[Date]]&lt;&gt;""),TimeSpend[[#This Row],[Activity]],"")</f>
        <v/>
      </c>
      <c r="G2349" t="str">
        <f>IF(AND(TimeSpend[[#This Row],[Personnel number]]&lt;&gt;"",TimeSpend[[#This Row],[Date]]&lt;&gt;""),TimeSpend[[#This Row],[Activity description]],"")</f>
        <v/>
      </c>
      <c r="H2349" s="36" t="str">
        <f>IF(AND(TimeSpend[[#This Row],[Personnel number]]&lt;&gt;"",TimeSpend[[#This Row],[Date]]&lt;&gt;""),TimeSpend[[#This Row],[Start Time]],"")</f>
        <v/>
      </c>
      <c r="I2349" s="36" t="str">
        <f>IF(AND(TimeSpend[[#This Row],[Personnel number]]&lt;&gt;"",TimeSpend[[#This Row],[Date]]&lt;&gt;""),TimeSpend[[#This Row],[End Time]],"")</f>
        <v/>
      </c>
      <c r="J2349" t="str">
        <f>IF(AND(TimeSpend[[#This Row],[Personnel number]]&lt;&gt;"",TimeSpend[[#This Row],[Date]]&lt;&gt;""),TimeSpend[[#This Row],[Location]],"")</f>
        <v/>
      </c>
      <c r="K2349" t="str">
        <f>IF(AND(TimeSpend[[#This Row],[Personnel number]]&lt;&gt;"",TimeSpend[[#This Row],[Date]]&lt;&gt;""),TimeSpend[[#This Row],[Task]],"")</f>
        <v/>
      </c>
      <c r="L2349" t="str">
        <f>IF(AND(TimeSpend[[#This Row],[Personnel number]]&lt;&gt;"",TimeSpend[[#This Row],[Date]]&lt;&gt;""),Utilization!$J$2,"")</f>
        <v/>
      </c>
      <c r="M2349" t="str">
        <f>IF(AND(TimeSpend[[#This Row],[Personnel number]]&lt;&gt;"",TimeSpend[[#This Row],[Date]]&lt;&gt;""),TimeSpend[[#This Row],[Employee Name]],"")</f>
        <v/>
      </c>
      <c r="N2349" t="str">
        <f t="shared" si="72"/>
        <v/>
      </c>
      <c r="O2349" t="str">
        <f t="shared" si="73"/>
        <v/>
      </c>
      <c r="P2349" t="str">
        <f>IF(D2349&lt;&gt;"",VLOOKUP(D2349,Projects!B:C,2,0),"")</f>
        <v/>
      </c>
    </row>
    <row r="2350" spans="1:16" x14ac:dyDescent="0.25">
      <c r="A2350" t="str">
        <f>UPPER(IF(AND(TimeSpend[[#This Row],[Personnel number]]&lt;&gt;"",TimeSpend[[#This Row],[Date]]&lt;&gt;""),TimeSpend[[#This Row],[Personnel number]],""))</f>
        <v/>
      </c>
      <c r="B2350" s="85" t="str">
        <f>IF(AND(TimeSpend[[#This Row],[Personnel number]]&lt;&gt;"",TimeSpend[[#This Row],[Date]]&lt;&gt;""),TEXT(TimeSpend[[#This Row],[Date]],"[$-409]yyyyMMdd"),"")</f>
        <v/>
      </c>
      <c r="C2350" s="33" t="str">
        <f>IF(AND(TimeSpend[[#This Row],[Personnel number]]&lt;&gt;"",TimeSpend[[#This Row],[Date]]&lt;&gt;""),SUBSTITUTE(TimeSpend[[#This Row],[Hours]],",","."),"")</f>
        <v/>
      </c>
      <c r="D2350" t="str">
        <f>IF(AND(TimeSpend[[#This Row],[Personnel number]]&lt;&gt;"",TimeSpend[[#This Row],[Date]]&lt;&gt;""),TimeSpend[[#This Row],[Network]],"")</f>
        <v/>
      </c>
      <c r="E2350" t="str">
        <f>IF(AND(TimeSpend[[#This Row],[Personnel number]]&lt;&gt;"",TimeSpend[[#This Row],[Date]]&lt;&gt;""),TimeSpend[[#This Row],[Network Description]],"")</f>
        <v/>
      </c>
      <c r="F2350" t="str">
        <f>IF(AND(TimeSpend[[#This Row],[Personnel number]]&lt;&gt;"",TimeSpend[[#This Row],[Date]]&lt;&gt;""),TimeSpend[[#This Row],[Activity]],"")</f>
        <v/>
      </c>
      <c r="G2350" t="str">
        <f>IF(AND(TimeSpend[[#This Row],[Personnel number]]&lt;&gt;"",TimeSpend[[#This Row],[Date]]&lt;&gt;""),TimeSpend[[#This Row],[Activity description]],"")</f>
        <v/>
      </c>
      <c r="H2350" s="36" t="str">
        <f>IF(AND(TimeSpend[[#This Row],[Personnel number]]&lt;&gt;"",TimeSpend[[#This Row],[Date]]&lt;&gt;""),TimeSpend[[#This Row],[Start Time]],"")</f>
        <v/>
      </c>
      <c r="I2350" s="36" t="str">
        <f>IF(AND(TimeSpend[[#This Row],[Personnel number]]&lt;&gt;"",TimeSpend[[#This Row],[Date]]&lt;&gt;""),TimeSpend[[#This Row],[End Time]],"")</f>
        <v/>
      </c>
      <c r="J2350" t="str">
        <f>IF(AND(TimeSpend[[#This Row],[Personnel number]]&lt;&gt;"",TimeSpend[[#This Row],[Date]]&lt;&gt;""),TimeSpend[[#This Row],[Location]],"")</f>
        <v/>
      </c>
      <c r="K2350" t="str">
        <f>IF(AND(TimeSpend[[#This Row],[Personnel number]]&lt;&gt;"",TimeSpend[[#This Row],[Date]]&lt;&gt;""),TimeSpend[[#This Row],[Task]],"")</f>
        <v/>
      </c>
      <c r="L2350" t="str">
        <f>IF(AND(TimeSpend[[#This Row],[Personnel number]]&lt;&gt;"",TimeSpend[[#This Row],[Date]]&lt;&gt;""),Utilization!$J$2,"")</f>
        <v/>
      </c>
      <c r="M2350" t="str">
        <f>IF(AND(TimeSpend[[#This Row],[Personnel number]]&lt;&gt;"",TimeSpend[[#This Row],[Date]]&lt;&gt;""),TimeSpend[[#This Row],[Employee Name]],"")</f>
        <v/>
      </c>
      <c r="N2350" t="str">
        <f t="shared" si="72"/>
        <v/>
      </c>
      <c r="O2350" t="str">
        <f t="shared" si="73"/>
        <v/>
      </c>
      <c r="P2350" t="str">
        <f>IF(D2350&lt;&gt;"",VLOOKUP(D2350,Projects!B:C,2,0),"")</f>
        <v/>
      </c>
    </row>
    <row r="2351" spans="1:16" x14ac:dyDescent="0.25">
      <c r="A2351" t="str">
        <f>UPPER(IF(AND(TimeSpend[[#This Row],[Personnel number]]&lt;&gt;"",TimeSpend[[#This Row],[Date]]&lt;&gt;""),TimeSpend[[#This Row],[Personnel number]],""))</f>
        <v/>
      </c>
      <c r="B2351" s="85" t="str">
        <f>IF(AND(TimeSpend[[#This Row],[Personnel number]]&lt;&gt;"",TimeSpend[[#This Row],[Date]]&lt;&gt;""),TEXT(TimeSpend[[#This Row],[Date]],"[$-409]yyyyMMdd"),"")</f>
        <v/>
      </c>
      <c r="C2351" s="33" t="str">
        <f>IF(AND(TimeSpend[[#This Row],[Personnel number]]&lt;&gt;"",TimeSpend[[#This Row],[Date]]&lt;&gt;""),SUBSTITUTE(TimeSpend[[#This Row],[Hours]],",","."),"")</f>
        <v/>
      </c>
      <c r="D2351" t="str">
        <f>IF(AND(TimeSpend[[#This Row],[Personnel number]]&lt;&gt;"",TimeSpend[[#This Row],[Date]]&lt;&gt;""),TimeSpend[[#This Row],[Network]],"")</f>
        <v/>
      </c>
      <c r="E2351" t="str">
        <f>IF(AND(TimeSpend[[#This Row],[Personnel number]]&lt;&gt;"",TimeSpend[[#This Row],[Date]]&lt;&gt;""),TimeSpend[[#This Row],[Network Description]],"")</f>
        <v/>
      </c>
      <c r="F2351" t="str">
        <f>IF(AND(TimeSpend[[#This Row],[Personnel number]]&lt;&gt;"",TimeSpend[[#This Row],[Date]]&lt;&gt;""),TimeSpend[[#This Row],[Activity]],"")</f>
        <v/>
      </c>
      <c r="G2351" t="str">
        <f>IF(AND(TimeSpend[[#This Row],[Personnel number]]&lt;&gt;"",TimeSpend[[#This Row],[Date]]&lt;&gt;""),TimeSpend[[#This Row],[Activity description]],"")</f>
        <v/>
      </c>
      <c r="H2351" s="36" t="str">
        <f>IF(AND(TimeSpend[[#This Row],[Personnel number]]&lt;&gt;"",TimeSpend[[#This Row],[Date]]&lt;&gt;""),TimeSpend[[#This Row],[Start Time]],"")</f>
        <v/>
      </c>
      <c r="I2351" s="36" t="str">
        <f>IF(AND(TimeSpend[[#This Row],[Personnel number]]&lt;&gt;"",TimeSpend[[#This Row],[Date]]&lt;&gt;""),TimeSpend[[#This Row],[End Time]],"")</f>
        <v/>
      </c>
      <c r="J2351" t="str">
        <f>IF(AND(TimeSpend[[#This Row],[Personnel number]]&lt;&gt;"",TimeSpend[[#This Row],[Date]]&lt;&gt;""),TimeSpend[[#This Row],[Location]],"")</f>
        <v/>
      </c>
      <c r="K2351" t="str">
        <f>IF(AND(TimeSpend[[#This Row],[Personnel number]]&lt;&gt;"",TimeSpend[[#This Row],[Date]]&lt;&gt;""),TimeSpend[[#This Row],[Task]],"")</f>
        <v/>
      </c>
      <c r="L2351" t="str">
        <f>IF(AND(TimeSpend[[#This Row],[Personnel number]]&lt;&gt;"",TimeSpend[[#This Row],[Date]]&lt;&gt;""),Utilization!$J$2,"")</f>
        <v/>
      </c>
      <c r="M2351" t="str">
        <f>IF(AND(TimeSpend[[#This Row],[Personnel number]]&lt;&gt;"",TimeSpend[[#This Row],[Date]]&lt;&gt;""),TimeSpend[[#This Row],[Employee Name]],"")</f>
        <v/>
      </c>
      <c r="N2351" t="str">
        <f t="shared" si="72"/>
        <v/>
      </c>
      <c r="O2351" t="str">
        <f t="shared" si="73"/>
        <v/>
      </c>
      <c r="P2351" t="str">
        <f>IF(D2351&lt;&gt;"",VLOOKUP(D2351,Projects!B:C,2,0),"")</f>
        <v/>
      </c>
    </row>
    <row r="2352" spans="1:16" x14ac:dyDescent="0.25">
      <c r="A2352" t="str">
        <f>UPPER(IF(AND(TimeSpend[[#This Row],[Personnel number]]&lt;&gt;"",TimeSpend[[#This Row],[Date]]&lt;&gt;""),TimeSpend[[#This Row],[Personnel number]],""))</f>
        <v/>
      </c>
      <c r="B2352" s="85" t="str">
        <f>IF(AND(TimeSpend[[#This Row],[Personnel number]]&lt;&gt;"",TimeSpend[[#This Row],[Date]]&lt;&gt;""),TEXT(TimeSpend[[#This Row],[Date]],"[$-409]yyyyMMdd"),"")</f>
        <v/>
      </c>
      <c r="C2352" s="33" t="str">
        <f>IF(AND(TimeSpend[[#This Row],[Personnel number]]&lt;&gt;"",TimeSpend[[#This Row],[Date]]&lt;&gt;""),SUBSTITUTE(TimeSpend[[#This Row],[Hours]],",","."),"")</f>
        <v/>
      </c>
      <c r="D2352" t="str">
        <f>IF(AND(TimeSpend[[#This Row],[Personnel number]]&lt;&gt;"",TimeSpend[[#This Row],[Date]]&lt;&gt;""),TimeSpend[[#This Row],[Network]],"")</f>
        <v/>
      </c>
      <c r="E2352" t="str">
        <f>IF(AND(TimeSpend[[#This Row],[Personnel number]]&lt;&gt;"",TimeSpend[[#This Row],[Date]]&lt;&gt;""),TimeSpend[[#This Row],[Network Description]],"")</f>
        <v/>
      </c>
      <c r="F2352" t="str">
        <f>IF(AND(TimeSpend[[#This Row],[Personnel number]]&lt;&gt;"",TimeSpend[[#This Row],[Date]]&lt;&gt;""),TimeSpend[[#This Row],[Activity]],"")</f>
        <v/>
      </c>
      <c r="G2352" t="str">
        <f>IF(AND(TimeSpend[[#This Row],[Personnel number]]&lt;&gt;"",TimeSpend[[#This Row],[Date]]&lt;&gt;""),TimeSpend[[#This Row],[Activity description]],"")</f>
        <v/>
      </c>
      <c r="H2352" s="36" t="str">
        <f>IF(AND(TimeSpend[[#This Row],[Personnel number]]&lt;&gt;"",TimeSpend[[#This Row],[Date]]&lt;&gt;""),TimeSpend[[#This Row],[Start Time]],"")</f>
        <v/>
      </c>
      <c r="I2352" s="36" t="str">
        <f>IF(AND(TimeSpend[[#This Row],[Personnel number]]&lt;&gt;"",TimeSpend[[#This Row],[Date]]&lt;&gt;""),TimeSpend[[#This Row],[End Time]],"")</f>
        <v/>
      </c>
      <c r="J2352" t="str">
        <f>IF(AND(TimeSpend[[#This Row],[Personnel number]]&lt;&gt;"",TimeSpend[[#This Row],[Date]]&lt;&gt;""),TimeSpend[[#This Row],[Location]],"")</f>
        <v/>
      </c>
      <c r="K2352" t="str">
        <f>IF(AND(TimeSpend[[#This Row],[Personnel number]]&lt;&gt;"",TimeSpend[[#This Row],[Date]]&lt;&gt;""),TimeSpend[[#This Row],[Task]],"")</f>
        <v/>
      </c>
      <c r="L2352" t="str">
        <f>IF(AND(TimeSpend[[#This Row],[Personnel number]]&lt;&gt;"",TimeSpend[[#This Row],[Date]]&lt;&gt;""),Utilization!$J$2,"")</f>
        <v/>
      </c>
      <c r="M2352" t="str">
        <f>IF(AND(TimeSpend[[#This Row],[Personnel number]]&lt;&gt;"",TimeSpend[[#This Row],[Date]]&lt;&gt;""),TimeSpend[[#This Row],[Employee Name]],"")</f>
        <v/>
      </c>
      <c r="N2352" t="str">
        <f t="shared" si="72"/>
        <v/>
      </c>
      <c r="O2352" t="str">
        <f t="shared" si="73"/>
        <v/>
      </c>
      <c r="P2352" t="str">
        <f>IF(D2352&lt;&gt;"",VLOOKUP(D2352,Projects!B:C,2,0),"")</f>
        <v/>
      </c>
    </row>
    <row r="2353" spans="1:16" x14ac:dyDescent="0.25">
      <c r="A2353" t="str">
        <f>UPPER(IF(AND(TimeSpend[[#This Row],[Personnel number]]&lt;&gt;"",TimeSpend[[#This Row],[Date]]&lt;&gt;""),TimeSpend[[#This Row],[Personnel number]],""))</f>
        <v/>
      </c>
      <c r="B2353" s="85" t="str">
        <f>IF(AND(TimeSpend[[#This Row],[Personnel number]]&lt;&gt;"",TimeSpend[[#This Row],[Date]]&lt;&gt;""),TEXT(TimeSpend[[#This Row],[Date]],"[$-409]yyyyMMdd"),"")</f>
        <v/>
      </c>
      <c r="C2353" s="33" t="str">
        <f>IF(AND(TimeSpend[[#This Row],[Personnel number]]&lt;&gt;"",TimeSpend[[#This Row],[Date]]&lt;&gt;""),SUBSTITUTE(TimeSpend[[#This Row],[Hours]],",","."),"")</f>
        <v/>
      </c>
      <c r="D2353" t="str">
        <f>IF(AND(TimeSpend[[#This Row],[Personnel number]]&lt;&gt;"",TimeSpend[[#This Row],[Date]]&lt;&gt;""),TimeSpend[[#This Row],[Network]],"")</f>
        <v/>
      </c>
      <c r="E2353" t="str">
        <f>IF(AND(TimeSpend[[#This Row],[Personnel number]]&lt;&gt;"",TimeSpend[[#This Row],[Date]]&lt;&gt;""),TimeSpend[[#This Row],[Network Description]],"")</f>
        <v/>
      </c>
      <c r="F2353" t="str">
        <f>IF(AND(TimeSpend[[#This Row],[Personnel number]]&lt;&gt;"",TimeSpend[[#This Row],[Date]]&lt;&gt;""),TimeSpend[[#This Row],[Activity]],"")</f>
        <v/>
      </c>
      <c r="G2353" t="str">
        <f>IF(AND(TimeSpend[[#This Row],[Personnel number]]&lt;&gt;"",TimeSpend[[#This Row],[Date]]&lt;&gt;""),TimeSpend[[#This Row],[Activity description]],"")</f>
        <v/>
      </c>
      <c r="H2353" s="36" t="str">
        <f>IF(AND(TimeSpend[[#This Row],[Personnel number]]&lt;&gt;"",TimeSpend[[#This Row],[Date]]&lt;&gt;""),TimeSpend[[#This Row],[Start Time]],"")</f>
        <v/>
      </c>
      <c r="I2353" s="36" t="str">
        <f>IF(AND(TimeSpend[[#This Row],[Personnel number]]&lt;&gt;"",TimeSpend[[#This Row],[Date]]&lt;&gt;""),TimeSpend[[#This Row],[End Time]],"")</f>
        <v/>
      </c>
      <c r="J2353" t="str">
        <f>IF(AND(TimeSpend[[#This Row],[Personnel number]]&lt;&gt;"",TimeSpend[[#This Row],[Date]]&lt;&gt;""),TimeSpend[[#This Row],[Location]],"")</f>
        <v/>
      </c>
      <c r="K2353" t="str">
        <f>IF(AND(TimeSpend[[#This Row],[Personnel number]]&lt;&gt;"",TimeSpend[[#This Row],[Date]]&lt;&gt;""),TimeSpend[[#This Row],[Task]],"")</f>
        <v/>
      </c>
      <c r="L2353" t="str">
        <f>IF(AND(TimeSpend[[#This Row],[Personnel number]]&lt;&gt;"",TimeSpend[[#This Row],[Date]]&lt;&gt;""),Utilization!$J$2,"")</f>
        <v/>
      </c>
      <c r="M2353" t="str">
        <f>IF(AND(TimeSpend[[#This Row],[Personnel number]]&lt;&gt;"",TimeSpend[[#This Row],[Date]]&lt;&gt;""),TimeSpend[[#This Row],[Employee Name]],"")</f>
        <v/>
      </c>
      <c r="N2353" t="str">
        <f t="shared" si="72"/>
        <v/>
      </c>
      <c r="O2353" t="str">
        <f t="shared" si="73"/>
        <v/>
      </c>
      <c r="P2353" t="str">
        <f>IF(D2353&lt;&gt;"",VLOOKUP(D2353,Projects!B:C,2,0),"")</f>
        <v/>
      </c>
    </row>
    <row r="2354" spans="1:16" x14ac:dyDescent="0.25">
      <c r="A2354" t="str">
        <f>UPPER(IF(AND(TimeSpend[[#This Row],[Personnel number]]&lt;&gt;"",TimeSpend[[#This Row],[Date]]&lt;&gt;""),TimeSpend[[#This Row],[Personnel number]],""))</f>
        <v/>
      </c>
      <c r="B2354" s="85" t="str">
        <f>IF(AND(TimeSpend[[#This Row],[Personnel number]]&lt;&gt;"",TimeSpend[[#This Row],[Date]]&lt;&gt;""),TEXT(TimeSpend[[#This Row],[Date]],"[$-409]yyyyMMdd"),"")</f>
        <v/>
      </c>
      <c r="C2354" s="33" t="str">
        <f>IF(AND(TimeSpend[[#This Row],[Personnel number]]&lt;&gt;"",TimeSpend[[#This Row],[Date]]&lt;&gt;""),SUBSTITUTE(TimeSpend[[#This Row],[Hours]],",","."),"")</f>
        <v/>
      </c>
      <c r="D2354" t="str">
        <f>IF(AND(TimeSpend[[#This Row],[Personnel number]]&lt;&gt;"",TimeSpend[[#This Row],[Date]]&lt;&gt;""),TimeSpend[[#This Row],[Network]],"")</f>
        <v/>
      </c>
      <c r="E2354" t="str">
        <f>IF(AND(TimeSpend[[#This Row],[Personnel number]]&lt;&gt;"",TimeSpend[[#This Row],[Date]]&lt;&gt;""),TimeSpend[[#This Row],[Network Description]],"")</f>
        <v/>
      </c>
      <c r="F2354" t="str">
        <f>IF(AND(TimeSpend[[#This Row],[Personnel number]]&lt;&gt;"",TimeSpend[[#This Row],[Date]]&lt;&gt;""),TimeSpend[[#This Row],[Activity]],"")</f>
        <v/>
      </c>
      <c r="G2354" t="str">
        <f>IF(AND(TimeSpend[[#This Row],[Personnel number]]&lt;&gt;"",TimeSpend[[#This Row],[Date]]&lt;&gt;""),TimeSpend[[#This Row],[Activity description]],"")</f>
        <v/>
      </c>
      <c r="H2354" s="36" t="str">
        <f>IF(AND(TimeSpend[[#This Row],[Personnel number]]&lt;&gt;"",TimeSpend[[#This Row],[Date]]&lt;&gt;""),TimeSpend[[#This Row],[Start Time]],"")</f>
        <v/>
      </c>
      <c r="I2354" s="36" t="str">
        <f>IF(AND(TimeSpend[[#This Row],[Personnel number]]&lt;&gt;"",TimeSpend[[#This Row],[Date]]&lt;&gt;""),TimeSpend[[#This Row],[End Time]],"")</f>
        <v/>
      </c>
      <c r="J2354" t="str">
        <f>IF(AND(TimeSpend[[#This Row],[Personnel number]]&lt;&gt;"",TimeSpend[[#This Row],[Date]]&lt;&gt;""),TimeSpend[[#This Row],[Location]],"")</f>
        <v/>
      </c>
      <c r="K2354" t="str">
        <f>IF(AND(TimeSpend[[#This Row],[Personnel number]]&lt;&gt;"",TimeSpend[[#This Row],[Date]]&lt;&gt;""),TimeSpend[[#This Row],[Task]],"")</f>
        <v/>
      </c>
      <c r="L2354" t="str">
        <f>IF(AND(TimeSpend[[#This Row],[Personnel number]]&lt;&gt;"",TimeSpend[[#This Row],[Date]]&lt;&gt;""),Utilization!$J$2,"")</f>
        <v/>
      </c>
      <c r="M2354" t="str">
        <f>IF(AND(TimeSpend[[#This Row],[Personnel number]]&lt;&gt;"",TimeSpend[[#This Row],[Date]]&lt;&gt;""),TimeSpend[[#This Row],[Employee Name]],"")</f>
        <v/>
      </c>
      <c r="N2354" t="str">
        <f t="shared" si="72"/>
        <v/>
      </c>
      <c r="O2354" t="str">
        <f t="shared" si="73"/>
        <v/>
      </c>
      <c r="P2354" t="str">
        <f>IF(D2354&lt;&gt;"",VLOOKUP(D2354,Projects!B:C,2,0),"")</f>
        <v/>
      </c>
    </row>
    <row r="2355" spans="1:16" x14ac:dyDescent="0.25">
      <c r="A2355" t="str">
        <f>UPPER(IF(AND(TimeSpend[[#This Row],[Personnel number]]&lt;&gt;"",TimeSpend[[#This Row],[Date]]&lt;&gt;""),TimeSpend[[#This Row],[Personnel number]],""))</f>
        <v/>
      </c>
      <c r="B2355" s="85" t="str">
        <f>IF(AND(TimeSpend[[#This Row],[Personnel number]]&lt;&gt;"",TimeSpend[[#This Row],[Date]]&lt;&gt;""),TEXT(TimeSpend[[#This Row],[Date]],"[$-409]yyyyMMdd"),"")</f>
        <v/>
      </c>
      <c r="C2355" s="33" t="str">
        <f>IF(AND(TimeSpend[[#This Row],[Personnel number]]&lt;&gt;"",TimeSpend[[#This Row],[Date]]&lt;&gt;""),SUBSTITUTE(TimeSpend[[#This Row],[Hours]],",","."),"")</f>
        <v/>
      </c>
      <c r="D2355" t="str">
        <f>IF(AND(TimeSpend[[#This Row],[Personnel number]]&lt;&gt;"",TimeSpend[[#This Row],[Date]]&lt;&gt;""),TimeSpend[[#This Row],[Network]],"")</f>
        <v/>
      </c>
      <c r="E2355" t="str">
        <f>IF(AND(TimeSpend[[#This Row],[Personnel number]]&lt;&gt;"",TimeSpend[[#This Row],[Date]]&lt;&gt;""),TimeSpend[[#This Row],[Network Description]],"")</f>
        <v/>
      </c>
      <c r="F2355" t="str">
        <f>IF(AND(TimeSpend[[#This Row],[Personnel number]]&lt;&gt;"",TimeSpend[[#This Row],[Date]]&lt;&gt;""),TimeSpend[[#This Row],[Activity]],"")</f>
        <v/>
      </c>
      <c r="G2355" t="str">
        <f>IF(AND(TimeSpend[[#This Row],[Personnel number]]&lt;&gt;"",TimeSpend[[#This Row],[Date]]&lt;&gt;""),TimeSpend[[#This Row],[Activity description]],"")</f>
        <v/>
      </c>
      <c r="H2355" s="36" t="str">
        <f>IF(AND(TimeSpend[[#This Row],[Personnel number]]&lt;&gt;"",TimeSpend[[#This Row],[Date]]&lt;&gt;""),TimeSpend[[#This Row],[Start Time]],"")</f>
        <v/>
      </c>
      <c r="I2355" s="36" t="str">
        <f>IF(AND(TimeSpend[[#This Row],[Personnel number]]&lt;&gt;"",TimeSpend[[#This Row],[Date]]&lt;&gt;""),TimeSpend[[#This Row],[End Time]],"")</f>
        <v/>
      </c>
      <c r="J2355" t="str">
        <f>IF(AND(TimeSpend[[#This Row],[Personnel number]]&lt;&gt;"",TimeSpend[[#This Row],[Date]]&lt;&gt;""),TimeSpend[[#This Row],[Location]],"")</f>
        <v/>
      </c>
      <c r="K2355" t="str">
        <f>IF(AND(TimeSpend[[#This Row],[Personnel number]]&lt;&gt;"",TimeSpend[[#This Row],[Date]]&lt;&gt;""),TimeSpend[[#This Row],[Task]],"")</f>
        <v/>
      </c>
      <c r="L2355" t="str">
        <f>IF(AND(TimeSpend[[#This Row],[Personnel number]]&lt;&gt;"",TimeSpend[[#This Row],[Date]]&lt;&gt;""),Utilization!$J$2,"")</f>
        <v/>
      </c>
      <c r="M2355" t="str">
        <f>IF(AND(TimeSpend[[#This Row],[Personnel number]]&lt;&gt;"",TimeSpend[[#This Row],[Date]]&lt;&gt;""),TimeSpend[[#This Row],[Employee Name]],"")</f>
        <v/>
      </c>
      <c r="N2355" t="str">
        <f t="shared" si="72"/>
        <v/>
      </c>
      <c r="O2355" t="str">
        <f t="shared" si="73"/>
        <v/>
      </c>
      <c r="P2355" t="str">
        <f>IF(D2355&lt;&gt;"",VLOOKUP(D2355,Projects!B:C,2,0),"")</f>
        <v/>
      </c>
    </row>
    <row r="2356" spans="1:16" x14ac:dyDescent="0.25">
      <c r="A2356" t="str">
        <f>UPPER(IF(AND(TimeSpend[[#This Row],[Personnel number]]&lt;&gt;"",TimeSpend[[#This Row],[Date]]&lt;&gt;""),TimeSpend[[#This Row],[Personnel number]],""))</f>
        <v/>
      </c>
      <c r="B2356" s="85" t="str">
        <f>IF(AND(TimeSpend[[#This Row],[Personnel number]]&lt;&gt;"",TimeSpend[[#This Row],[Date]]&lt;&gt;""),TEXT(TimeSpend[[#This Row],[Date]],"[$-409]yyyyMMdd"),"")</f>
        <v/>
      </c>
      <c r="C2356" s="33" t="str">
        <f>IF(AND(TimeSpend[[#This Row],[Personnel number]]&lt;&gt;"",TimeSpend[[#This Row],[Date]]&lt;&gt;""),SUBSTITUTE(TimeSpend[[#This Row],[Hours]],",","."),"")</f>
        <v/>
      </c>
      <c r="D2356" t="str">
        <f>IF(AND(TimeSpend[[#This Row],[Personnel number]]&lt;&gt;"",TimeSpend[[#This Row],[Date]]&lt;&gt;""),TimeSpend[[#This Row],[Network]],"")</f>
        <v/>
      </c>
      <c r="E2356" t="str">
        <f>IF(AND(TimeSpend[[#This Row],[Personnel number]]&lt;&gt;"",TimeSpend[[#This Row],[Date]]&lt;&gt;""),TimeSpend[[#This Row],[Network Description]],"")</f>
        <v/>
      </c>
      <c r="F2356" t="str">
        <f>IF(AND(TimeSpend[[#This Row],[Personnel number]]&lt;&gt;"",TimeSpend[[#This Row],[Date]]&lt;&gt;""),TimeSpend[[#This Row],[Activity]],"")</f>
        <v/>
      </c>
      <c r="G2356" t="str">
        <f>IF(AND(TimeSpend[[#This Row],[Personnel number]]&lt;&gt;"",TimeSpend[[#This Row],[Date]]&lt;&gt;""),TimeSpend[[#This Row],[Activity description]],"")</f>
        <v/>
      </c>
      <c r="H2356" s="36" t="str">
        <f>IF(AND(TimeSpend[[#This Row],[Personnel number]]&lt;&gt;"",TimeSpend[[#This Row],[Date]]&lt;&gt;""),TimeSpend[[#This Row],[Start Time]],"")</f>
        <v/>
      </c>
      <c r="I2356" s="36" t="str">
        <f>IF(AND(TimeSpend[[#This Row],[Personnel number]]&lt;&gt;"",TimeSpend[[#This Row],[Date]]&lt;&gt;""),TimeSpend[[#This Row],[End Time]],"")</f>
        <v/>
      </c>
      <c r="J2356" t="str">
        <f>IF(AND(TimeSpend[[#This Row],[Personnel number]]&lt;&gt;"",TimeSpend[[#This Row],[Date]]&lt;&gt;""),TimeSpend[[#This Row],[Location]],"")</f>
        <v/>
      </c>
      <c r="K2356" t="str">
        <f>IF(AND(TimeSpend[[#This Row],[Personnel number]]&lt;&gt;"",TimeSpend[[#This Row],[Date]]&lt;&gt;""),TimeSpend[[#This Row],[Task]],"")</f>
        <v/>
      </c>
      <c r="L2356" t="str">
        <f>IF(AND(TimeSpend[[#This Row],[Personnel number]]&lt;&gt;"",TimeSpend[[#This Row],[Date]]&lt;&gt;""),Utilization!$J$2,"")</f>
        <v/>
      </c>
      <c r="M2356" t="str">
        <f>IF(AND(TimeSpend[[#This Row],[Personnel number]]&lt;&gt;"",TimeSpend[[#This Row],[Date]]&lt;&gt;""),TimeSpend[[#This Row],[Employee Name]],"")</f>
        <v/>
      </c>
      <c r="N2356" t="str">
        <f t="shared" si="72"/>
        <v/>
      </c>
      <c r="O2356" t="str">
        <f t="shared" si="73"/>
        <v/>
      </c>
      <c r="P2356" t="str">
        <f>IF(D2356&lt;&gt;"",VLOOKUP(D2356,Projects!B:C,2,0),"")</f>
        <v/>
      </c>
    </row>
    <row r="2357" spans="1:16" x14ac:dyDescent="0.25">
      <c r="A2357" t="str">
        <f>UPPER(IF(AND(TimeSpend[[#This Row],[Personnel number]]&lt;&gt;"",TimeSpend[[#This Row],[Date]]&lt;&gt;""),TimeSpend[[#This Row],[Personnel number]],""))</f>
        <v/>
      </c>
      <c r="B2357" s="85" t="str">
        <f>IF(AND(TimeSpend[[#This Row],[Personnel number]]&lt;&gt;"",TimeSpend[[#This Row],[Date]]&lt;&gt;""),TEXT(TimeSpend[[#This Row],[Date]],"[$-409]yyyyMMdd"),"")</f>
        <v/>
      </c>
      <c r="C2357" s="33" t="str">
        <f>IF(AND(TimeSpend[[#This Row],[Personnel number]]&lt;&gt;"",TimeSpend[[#This Row],[Date]]&lt;&gt;""),SUBSTITUTE(TimeSpend[[#This Row],[Hours]],",","."),"")</f>
        <v/>
      </c>
      <c r="D2357" t="str">
        <f>IF(AND(TimeSpend[[#This Row],[Personnel number]]&lt;&gt;"",TimeSpend[[#This Row],[Date]]&lt;&gt;""),TimeSpend[[#This Row],[Network]],"")</f>
        <v/>
      </c>
      <c r="E2357" t="str">
        <f>IF(AND(TimeSpend[[#This Row],[Personnel number]]&lt;&gt;"",TimeSpend[[#This Row],[Date]]&lt;&gt;""),TimeSpend[[#This Row],[Network Description]],"")</f>
        <v/>
      </c>
      <c r="F2357" t="str">
        <f>IF(AND(TimeSpend[[#This Row],[Personnel number]]&lt;&gt;"",TimeSpend[[#This Row],[Date]]&lt;&gt;""),TimeSpend[[#This Row],[Activity]],"")</f>
        <v/>
      </c>
      <c r="G2357" t="str">
        <f>IF(AND(TimeSpend[[#This Row],[Personnel number]]&lt;&gt;"",TimeSpend[[#This Row],[Date]]&lt;&gt;""),TimeSpend[[#This Row],[Activity description]],"")</f>
        <v/>
      </c>
      <c r="H2357" s="36" t="str">
        <f>IF(AND(TimeSpend[[#This Row],[Personnel number]]&lt;&gt;"",TimeSpend[[#This Row],[Date]]&lt;&gt;""),TimeSpend[[#This Row],[Start Time]],"")</f>
        <v/>
      </c>
      <c r="I2357" s="36" t="str">
        <f>IF(AND(TimeSpend[[#This Row],[Personnel number]]&lt;&gt;"",TimeSpend[[#This Row],[Date]]&lt;&gt;""),TimeSpend[[#This Row],[End Time]],"")</f>
        <v/>
      </c>
      <c r="J2357" t="str">
        <f>IF(AND(TimeSpend[[#This Row],[Personnel number]]&lt;&gt;"",TimeSpend[[#This Row],[Date]]&lt;&gt;""),TimeSpend[[#This Row],[Location]],"")</f>
        <v/>
      </c>
      <c r="K2357" t="str">
        <f>IF(AND(TimeSpend[[#This Row],[Personnel number]]&lt;&gt;"",TimeSpend[[#This Row],[Date]]&lt;&gt;""),TimeSpend[[#This Row],[Task]],"")</f>
        <v/>
      </c>
      <c r="L2357" t="str">
        <f>IF(AND(TimeSpend[[#This Row],[Personnel number]]&lt;&gt;"",TimeSpend[[#This Row],[Date]]&lt;&gt;""),Utilization!$J$2,"")</f>
        <v/>
      </c>
      <c r="M2357" t="str">
        <f>IF(AND(TimeSpend[[#This Row],[Personnel number]]&lt;&gt;"",TimeSpend[[#This Row],[Date]]&lt;&gt;""),TimeSpend[[#This Row],[Employee Name]],"")</f>
        <v/>
      </c>
      <c r="N2357" t="str">
        <f t="shared" si="72"/>
        <v/>
      </c>
      <c r="O2357" t="str">
        <f t="shared" si="73"/>
        <v/>
      </c>
      <c r="P2357" t="str">
        <f>IF(D2357&lt;&gt;"",VLOOKUP(D2357,Projects!B:C,2,0),"")</f>
        <v/>
      </c>
    </row>
    <row r="2358" spans="1:16" x14ac:dyDescent="0.25">
      <c r="A2358" t="str">
        <f>UPPER(IF(AND(TimeSpend[[#This Row],[Personnel number]]&lt;&gt;"",TimeSpend[[#This Row],[Date]]&lt;&gt;""),TimeSpend[[#This Row],[Personnel number]],""))</f>
        <v/>
      </c>
      <c r="B2358" s="85" t="str">
        <f>IF(AND(TimeSpend[[#This Row],[Personnel number]]&lt;&gt;"",TimeSpend[[#This Row],[Date]]&lt;&gt;""),TEXT(TimeSpend[[#This Row],[Date]],"[$-409]yyyyMMdd"),"")</f>
        <v/>
      </c>
      <c r="C2358" s="33" t="str">
        <f>IF(AND(TimeSpend[[#This Row],[Personnel number]]&lt;&gt;"",TimeSpend[[#This Row],[Date]]&lt;&gt;""),SUBSTITUTE(TimeSpend[[#This Row],[Hours]],",","."),"")</f>
        <v/>
      </c>
      <c r="D2358" t="str">
        <f>IF(AND(TimeSpend[[#This Row],[Personnel number]]&lt;&gt;"",TimeSpend[[#This Row],[Date]]&lt;&gt;""),TimeSpend[[#This Row],[Network]],"")</f>
        <v/>
      </c>
      <c r="E2358" t="str">
        <f>IF(AND(TimeSpend[[#This Row],[Personnel number]]&lt;&gt;"",TimeSpend[[#This Row],[Date]]&lt;&gt;""),TimeSpend[[#This Row],[Network Description]],"")</f>
        <v/>
      </c>
      <c r="F2358" t="str">
        <f>IF(AND(TimeSpend[[#This Row],[Personnel number]]&lt;&gt;"",TimeSpend[[#This Row],[Date]]&lt;&gt;""),TimeSpend[[#This Row],[Activity]],"")</f>
        <v/>
      </c>
      <c r="G2358" t="str">
        <f>IF(AND(TimeSpend[[#This Row],[Personnel number]]&lt;&gt;"",TimeSpend[[#This Row],[Date]]&lt;&gt;""),TimeSpend[[#This Row],[Activity description]],"")</f>
        <v/>
      </c>
      <c r="H2358" s="36" t="str">
        <f>IF(AND(TimeSpend[[#This Row],[Personnel number]]&lt;&gt;"",TimeSpend[[#This Row],[Date]]&lt;&gt;""),TimeSpend[[#This Row],[Start Time]],"")</f>
        <v/>
      </c>
      <c r="I2358" s="36" t="str">
        <f>IF(AND(TimeSpend[[#This Row],[Personnel number]]&lt;&gt;"",TimeSpend[[#This Row],[Date]]&lt;&gt;""),TimeSpend[[#This Row],[End Time]],"")</f>
        <v/>
      </c>
      <c r="J2358" t="str">
        <f>IF(AND(TimeSpend[[#This Row],[Personnel number]]&lt;&gt;"",TimeSpend[[#This Row],[Date]]&lt;&gt;""),TimeSpend[[#This Row],[Location]],"")</f>
        <v/>
      </c>
      <c r="K2358" t="str">
        <f>IF(AND(TimeSpend[[#This Row],[Personnel number]]&lt;&gt;"",TimeSpend[[#This Row],[Date]]&lt;&gt;""),TimeSpend[[#This Row],[Task]],"")</f>
        <v/>
      </c>
      <c r="L2358" t="str">
        <f>IF(AND(TimeSpend[[#This Row],[Personnel number]]&lt;&gt;"",TimeSpend[[#This Row],[Date]]&lt;&gt;""),Utilization!$J$2,"")</f>
        <v/>
      </c>
      <c r="M2358" t="str">
        <f>IF(AND(TimeSpend[[#This Row],[Personnel number]]&lt;&gt;"",TimeSpend[[#This Row],[Date]]&lt;&gt;""),TimeSpend[[#This Row],[Employee Name]],"")</f>
        <v/>
      </c>
      <c r="N2358" t="str">
        <f t="shared" si="72"/>
        <v/>
      </c>
      <c r="O2358" t="str">
        <f t="shared" si="73"/>
        <v/>
      </c>
      <c r="P2358" t="str">
        <f>IF(D2358&lt;&gt;"",VLOOKUP(D2358,Projects!B:C,2,0),"")</f>
        <v/>
      </c>
    </row>
    <row r="2359" spans="1:16" x14ac:dyDescent="0.25">
      <c r="A2359" t="str">
        <f>UPPER(IF(AND(TimeSpend[[#This Row],[Personnel number]]&lt;&gt;"",TimeSpend[[#This Row],[Date]]&lt;&gt;""),TimeSpend[[#This Row],[Personnel number]],""))</f>
        <v/>
      </c>
      <c r="B2359" s="85" t="str">
        <f>IF(AND(TimeSpend[[#This Row],[Personnel number]]&lt;&gt;"",TimeSpend[[#This Row],[Date]]&lt;&gt;""),TEXT(TimeSpend[[#This Row],[Date]],"[$-409]yyyyMMdd"),"")</f>
        <v/>
      </c>
      <c r="C2359" s="33" t="str">
        <f>IF(AND(TimeSpend[[#This Row],[Personnel number]]&lt;&gt;"",TimeSpend[[#This Row],[Date]]&lt;&gt;""),SUBSTITUTE(TimeSpend[[#This Row],[Hours]],",","."),"")</f>
        <v/>
      </c>
      <c r="D2359" t="str">
        <f>IF(AND(TimeSpend[[#This Row],[Personnel number]]&lt;&gt;"",TimeSpend[[#This Row],[Date]]&lt;&gt;""),TimeSpend[[#This Row],[Network]],"")</f>
        <v/>
      </c>
      <c r="E2359" t="str">
        <f>IF(AND(TimeSpend[[#This Row],[Personnel number]]&lt;&gt;"",TimeSpend[[#This Row],[Date]]&lt;&gt;""),TimeSpend[[#This Row],[Network Description]],"")</f>
        <v/>
      </c>
      <c r="F2359" t="str">
        <f>IF(AND(TimeSpend[[#This Row],[Personnel number]]&lt;&gt;"",TimeSpend[[#This Row],[Date]]&lt;&gt;""),TimeSpend[[#This Row],[Activity]],"")</f>
        <v/>
      </c>
      <c r="G2359" t="str">
        <f>IF(AND(TimeSpend[[#This Row],[Personnel number]]&lt;&gt;"",TimeSpend[[#This Row],[Date]]&lt;&gt;""),TimeSpend[[#This Row],[Activity description]],"")</f>
        <v/>
      </c>
      <c r="H2359" s="36" t="str">
        <f>IF(AND(TimeSpend[[#This Row],[Personnel number]]&lt;&gt;"",TimeSpend[[#This Row],[Date]]&lt;&gt;""),TimeSpend[[#This Row],[Start Time]],"")</f>
        <v/>
      </c>
      <c r="I2359" s="36" t="str">
        <f>IF(AND(TimeSpend[[#This Row],[Personnel number]]&lt;&gt;"",TimeSpend[[#This Row],[Date]]&lt;&gt;""),TimeSpend[[#This Row],[End Time]],"")</f>
        <v/>
      </c>
      <c r="J2359" t="str">
        <f>IF(AND(TimeSpend[[#This Row],[Personnel number]]&lt;&gt;"",TimeSpend[[#This Row],[Date]]&lt;&gt;""),TimeSpend[[#This Row],[Location]],"")</f>
        <v/>
      </c>
      <c r="K2359" t="str">
        <f>IF(AND(TimeSpend[[#This Row],[Personnel number]]&lt;&gt;"",TimeSpend[[#This Row],[Date]]&lt;&gt;""),TimeSpend[[#This Row],[Task]],"")</f>
        <v/>
      </c>
      <c r="L2359" t="str">
        <f>IF(AND(TimeSpend[[#This Row],[Personnel number]]&lt;&gt;"",TimeSpend[[#This Row],[Date]]&lt;&gt;""),Utilization!$J$2,"")</f>
        <v/>
      </c>
      <c r="M2359" t="str">
        <f>IF(AND(TimeSpend[[#This Row],[Personnel number]]&lt;&gt;"",TimeSpend[[#This Row],[Date]]&lt;&gt;""),TimeSpend[[#This Row],[Employee Name]],"")</f>
        <v/>
      </c>
      <c r="N2359" t="str">
        <f t="shared" si="72"/>
        <v/>
      </c>
      <c r="O2359" t="str">
        <f t="shared" si="73"/>
        <v/>
      </c>
      <c r="P2359" t="str">
        <f>IF(D2359&lt;&gt;"",VLOOKUP(D2359,Projects!B:C,2,0),"")</f>
        <v/>
      </c>
    </row>
    <row r="2360" spans="1:16" x14ac:dyDescent="0.25">
      <c r="A2360" t="str">
        <f>UPPER(IF(AND(TimeSpend[[#This Row],[Personnel number]]&lt;&gt;"",TimeSpend[[#This Row],[Date]]&lt;&gt;""),TimeSpend[[#This Row],[Personnel number]],""))</f>
        <v/>
      </c>
      <c r="B2360" s="85" t="str">
        <f>IF(AND(TimeSpend[[#This Row],[Personnel number]]&lt;&gt;"",TimeSpend[[#This Row],[Date]]&lt;&gt;""),TEXT(TimeSpend[[#This Row],[Date]],"[$-409]yyyyMMdd"),"")</f>
        <v/>
      </c>
      <c r="C2360" s="33" t="str">
        <f>IF(AND(TimeSpend[[#This Row],[Personnel number]]&lt;&gt;"",TimeSpend[[#This Row],[Date]]&lt;&gt;""),SUBSTITUTE(TimeSpend[[#This Row],[Hours]],",","."),"")</f>
        <v/>
      </c>
      <c r="D2360" t="str">
        <f>IF(AND(TimeSpend[[#This Row],[Personnel number]]&lt;&gt;"",TimeSpend[[#This Row],[Date]]&lt;&gt;""),TimeSpend[[#This Row],[Network]],"")</f>
        <v/>
      </c>
      <c r="E2360" t="str">
        <f>IF(AND(TimeSpend[[#This Row],[Personnel number]]&lt;&gt;"",TimeSpend[[#This Row],[Date]]&lt;&gt;""),TimeSpend[[#This Row],[Network Description]],"")</f>
        <v/>
      </c>
      <c r="F2360" t="str">
        <f>IF(AND(TimeSpend[[#This Row],[Personnel number]]&lt;&gt;"",TimeSpend[[#This Row],[Date]]&lt;&gt;""),TimeSpend[[#This Row],[Activity]],"")</f>
        <v/>
      </c>
      <c r="G2360" t="str">
        <f>IF(AND(TimeSpend[[#This Row],[Personnel number]]&lt;&gt;"",TimeSpend[[#This Row],[Date]]&lt;&gt;""),TimeSpend[[#This Row],[Activity description]],"")</f>
        <v/>
      </c>
      <c r="H2360" s="36" t="str">
        <f>IF(AND(TimeSpend[[#This Row],[Personnel number]]&lt;&gt;"",TimeSpend[[#This Row],[Date]]&lt;&gt;""),TimeSpend[[#This Row],[Start Time]],"")</f>
        <v/>
      </c>
      <c r="I2360" s="36" t="str">
        <f>IF(AND(TimeSpend[[#This Row],[Personnel number]]&lt;&gt;"",TimeSpend[[#This Row],[Date]]&lt;&gt;""),TimeSpend[[#This Row],[End Time]],"")</f>
        <v/>
      </c>
      <c r="J2360" t="str">
        <f>IF(AND(TimeSpend[[#This Row],[Personnel number]]&lt;&gt;"",TimeSpend[[#This Row],[Date]]&lt;&gt;""),TimeSpend[[#This Row],[Location]],"")</f>
        <v/>
      </c>
      <c r="K2360" t="str">
        <f>IF(AND(TimeSpend[[#This Row],[Personnel number]]&lt;&gt;"",TimeSpend[[#This Row],[Date]]&lt;&gt;""),TimeSpend[[#This Row],[Task]],"")</f>
        <v/>
      </c>
      <c r="L2360" t="str">
        <f>IF(AND(TimeSpend[[#This Row],[Personnel number]]&lt;&gt;"",TimeSpend[[#This Row],[Date]]&lt;&gt;""),Utilization!$J$2,"")</f>
        <v/>
      </c>
      <c r="M2360" t="str">
        <f>IF(AND(TimeSpend[[#This Row],[Personnel number]]&lt;&gt;"",TimeSpend[[#This Row],[Date]]&lt;&gt;""),TimeSpend[[#This Row],[Employee Name]],"")</f>
        <v/>
      </c>
      <c r="N2360" t="str">
        <f t="shared" si="72"/>
        <v/>
      </c>
      <c r="O2360" t="str">
        <f t="shared" si="73"/>
        <v/>
      </c>
      <c r="P2360" t="str">
        <f>IF(D2360&lt;&gt;"",VLOOKUP(D2360,Projects!B:C,2,0),"")</f>
        <v/>
      </c>
    </row>
    <row r="2361" spans="1:16" x14ac:dyDescent="0.25">
      <c r="A2361" t="str">
        <f>UPPER(IF(AND(TimeSpend[[#This Row],[Personnel number]]&lt;&gt;"",TimeSpend[[#This Row],[Date]]&lt;&gt;""),TimeSpend[[#This Row],[Personnel number]],""))</f>
        <v/>
      </c>
      <c r="B2361" s="85" t="str">
        <f>IF(AND(TimeSpend[[#This Row],[Personnel number]]&lt;&gt;"",TimeSpend[[#This Row],[Date]]&lt;&gt;""),TEXT(TimeSpend[[#This Row],[Date]],"[$-409]yyyyMMdd"),"")</f>
        <v/>
      </c>
      <c r="C2361" s="33" t="str">
        <f>IF(AND(TimeSpend[[#This Row],[Personnel number]]&lt;&gt;"",TimeSpend[[#This Row],[Date]]&lt;&gt;""),SUBSTITUTE(TimeSpend[[#This Row],[Hours]],",","."),"")</f>
        <v/>
      </c>
      <c r="D2361" t="str">
        <f>IF(AND(TimeSpend[[#This Row],[Personnel number]]&lt;&gt;"",TimeSpend[[#This Row],[Date]]&lt;&gt;""),TimeSpend[[#This Row],[Network]],"")</f>
        <v/>
      </c>
      <c r="E2361" t="str">
        <f>IF(AND(TimeSpend[[#This Row],[Personnel number]]&lt;&gt;"",TimeSpend[[#This Row],[Date]]&lt;&gt;""),TimeSpend[[#This Row],[Network Description]],"")</f>
        <v/>
      </c>
      <c r="F2361" t="str">
        <f>IF(AND(TimeSpend[[#This Row],[Personnel number]]&lt;&gt;"",TimeSpend[[#This Row],[Date]]&lt;&gt;""),TimeSpend[[#This Row],[Activity]],"")</f>
        <v/>
      </c>
      <c r="G2361" t="str">
        <f>IF(AND(TimeSpend[[#This Row],[Personnel number]]&lt;&gt;"",TimeSpend[[#This Row],[Date]]&lt;&gt;""),TimeSpend[[#This Row],[Activity description]],"")</f>
        <v/>
      </c>
      <c r="H2361" s="36" t="str">
        <f>IF(AND(TimeSpend[[#This Row],[Personnel number]]&lt;&gt;"",TimeSpend[[#This Row],[Date]]&lt;&gt;""),TimeSpend[[#This Row],[Start Time]],"")</f>
        <v/>
      </c>
      <c r="I2361" s="36" t="str">
        <f>IF(AND(TimeSpend[[#This Row],[Personnel number]]&lt;&gt;"",TimeSpend[[#This Row],[Date]]&lt;&gt;""),TimeSpend[[#This Row],[End Time]],"")</f>
        <v/>
      </c>
      <c r="J2361" t="str">
        <f>IF(AND(TimeSpend[[#This Row],[Personnel number]]&lt;&gt;"",TimeSpend[[#This Row],[Date]]&lt;&gt;""),TimeSpend[[#This Row],[Location]],"")</f>
        <v/>
      </c>
      <c r="K2361" t="str">
        <f>IF(AND(TimeSpend[[#This Row],[Personnel number]]&lt;&gt;"",TimeSpend[[#This Row],[Date]]&lt;&gt;""),TimeSpend[[#This Row],[Task]],"")</f>
        <v/>
      </c>
      <c r="L2361" t="str">
        <f>IF(AND(TimeSpend[[#This Row],[Personnel number]]&lt;&gt;"",TimeSpend[[#This Row],[Date]]&lt;&gt;""),Utilization!$J$2,"")</f>
        <v/>
      </c>
      <c r="M2361" t="str">
        <f>IF(AND(TimeSpend[[#This Row],[Personnel number]]&lt;&gt;"",TimeSpend[[#This Row],[Date]]&lt;&gt;""),TimeSpend[[#This Row],[Employee Name]],"")</f>
        <v/>
      </c>
      <c r="N2361" t="str">
        <f t="shared" ref="N2361:N2424" si="74">IF(A2361&lt;&gt;"",ROW(A2361)-1,"")</f>
        <v/>
      </c>
      <c r="O2361" t="str">
        <f t="shared" ref="O2361:O2424" si="75">IF(A2361&lt;&gt;"",L2361&amp;"-"&amp;N2361,"")</f>
        <v/>
      </c>
      <c r="P2361" t="str">
        <f>IF(D2361&lt;&gt;"",VLOOKUP(D2361,Projects!B:C,2,0),"")</f>
        <v/>
      </c>
    </row>
    <row r="2362" spans="1:16" x14ac:dyDescent="0.25">
      <c r="A2362" t="str">
        <f>UPPER(IF(AND(TimeSpend[[#This Row],[Personnel number]]&lt;&gt;"",TimeSpend[[#This Row],[Date]]&lt;&gt;""),TimeSpend[[#This Row],[Personnel number]],""))</f>
        <v/>
      </c>
      <c r="B2362" s="85" t="str">
        <f>IF(AND(TimeSpend[[#This Row],[Personnel number]]&lt;&gt;"",TimeSpend[[#This Row],[Date]]&lt;&gt;""),TEXT(TimeSpend[[#This Row],[Date]],"[$-409]yyyyMMdd"),"")</f>
        <v/>
      </c>
      <c r="C2362" s="33" t="str">
        <f>IF(AND(TimeSpend[[#This Row],[Personnel number]]&lt;&gt;"",TimeSpend[[#This Row],[Date]]&lt;&gt;""),SUBSTITUTE(TimeSpend[[#This Row],[Hours]],",","."),"")</f>
        <v/>
      </c>
      <c r="D2362" t="str">
        <f>IF(AND(TimeSpend[[#This Row],[Personnel number]]&lt;&gt;"",TimeSpend[[#This Row],[Date]]&lt;&gt;""),TimeSpend[[#This Row],[Network]],"")</f>
        <v/>
      </c>
      <c r="E2362" t="str">
        <f>IF(AND(TimeSpend[[#This Row],[Personnel number]]&lt;&gt;"",TimeSpend[[#This Row],[Date]]&lt;&gt;""),TimeSpend[[#This Row],[Network Description]],"")</f>
        <v/>
      </c>
      <c r="F2362" t="str">
        <f>IF(AND(TimeSpend[[#This Row],[Personnel number]]&lt;&gt;"",TimeSpend[[#This Row],[Date]]&lt;&gt;""),TimeSpend[[#This Row],[Activity]],"")</f>
        <v/>
      </c>
      <c r="G2362" t="str">
        <f>IF(AND(TimeSpend[[#This Row],[Personnel number]]&lt;&gt;"",TimeSpend[[#This Row],[Date]]&lt;&gt;""),TimeSpend[[#This Row],[Activity description]],"")</f>
        <v/>
      </c>
      <c r="H2362" s="36" t="str">
        <f>IF(AND(TimeSpend[[#This Row],[Personnel number]]&lt;&gt;"",TimeSpend[[#This Row],[Date]]&lt;&gt;""),TimeSpend[[#This Row],[Start Time]],"")</f>
        <v/>
      </c>
      <c r="I2362" s="36" t="str">
        <f>IF(AND(TimeSpend[[#This Row],[Personnel number]]&lt;&gt;"",TimeSpend[[#This Row],[Date]]&lt;&gt;""),TimeSpend[[#This Row],[End Time]],"")</f>
        <v/>
      </c>
      <c r="J2362" t="str">
        <f>IF(AND(TimeSpend[[#This Row],[Personnel number]]&lt;&gt;"",TimeSpend[[#This Row],[Date]]&lt;&gt;""),TimeSpend[[#This Row],[Location]],"")</f>
        <v/>
      </c>
      <c r="K2362" t="str">
        <f>IF(AND(TimeSpend[[#This Row],[Personnel number]]&lt;&gt;"",TimeSpend[[#This Row],[Date]]&lt;&gt;""),TimeSpend[[#This Row],[Task]],"")</f>
        <v/>
      </c>
      <c r="L2362" t="str">
        <f>IF(AND(TimeSpend[[#This Row],[Personnel number]]&lt;&gt;"",TimeSpend[[#This Row],[Date]]&lt;&gt;""),Utilization!$J$2,"")</f>
        <v/>
      </c>
      <c r="M2362" t="str">
        <f>IF(AND(TimeSpend[[#This Row],[Personnel number]]&lt;&gt;"",TimeSpend[[#This Row],[Date]]&lt;&gt;""),TimeSpend[[#This Row],[Employee Name]],"")</f>
        <v/>
      </c>
      <c r="N2362" t="str">
        <f t="shared" si="74"/>
        <v/>
      </c>
      <c r="O2362" t="str">
        <f t="shared" si="75"/>
        <v/>
      </c>
      <c r="P2362" t="str">
        <f>IF(D2362&lt;&gt;"",VLOOKUP(D2362,Projects!B:C,2,0),"")</f>
        <v/>
      </c>
    </row>
    <row r="2363" spans="1:16" x14ac:dyDescent="0.25">
      <c r="A2363" t="str">
        <f>UPPER(IF(AND(TimeSpend[[#This Row],[Personnel number]]&lt;&gt;"",TimeSpend[[#This Row],[Date]]&lt;&gt;""),TimeSpend[[#This Row],[Personnel number]],""))</f>
        <v/>
      </c>
      <c r="B2363" s="85" t="str">
        <f>IF(AND(TimeSpend[[#This Row],[Personnel number]]&lt;&gt;"",TimeSpend[[#This Row],[Date]]&lt;&gt;""),TEXT(TimeSpend[[#This Row],[Date]],"[$-409]yyyyMMdd"),"")</f>
        <v/>
      </c>
      <c r="C2363" s="33" t="str">
        <f>IF(AND(TimeSpend[[#This Row],[Personnel number]]&lt;&gt;"",TimeSpend[[#This Row],[Date]]&lt;&gt;""),SUBSTITUTE(TimeSpend[[#This Row],[Hours]],",","."),"")</f>
        <v/>
      </c>
      <c r="D2363" t="str">
        <f>IF(AND(TimeSpend[[#This Row],[Personnel number]]&lt;&gt;"",TimeSpend[[#This Row],[Date]]&lt;&gt;""),TimeSpend[[#This Row],[Network]],"")</f>
        <v/>
      </c>
      <c r="E2363" t="str">
        <f>IF(AND(TimeSpend[[#This Row],[Personnel number]]&lt;&gt;"",TimeSpend[[#This Row],[Date]]&lt;&gt;""),TimeSpend[[#This Row],[Network Description]],"")</f>
        <v/>
      </c>
      <c r="F2363" t="str">
        <f>IF(AND(TimeSpend[[#This Row],[Personnel number]]&lt;&gt;"",TimeSpend[[#This Row],[Date]]&lt;&gt;""),TimeSpend[[#This Row],[Activity]],"")</f>
        <v/>
      </c>
      <c r="G2363" t="str">
        <f>IF(AND(TimeSpend[[#This Row],[Personnel number]]&lt;&gt;"",TimeSpend[[#This Row],[Date]]&lt;&gt;""),TimeSpend[[#This Row],[Activity description]],"")</f>
        <v/>
      </c>
      <c r="H2363" s="36" t="str">
        <f>IF(AND(TimeSpend[[#This Row],[Personnel number]]&lt;&gt;"",TimeSpend[[#This Row],[Date]]&lt;&gt;""),TimeSpend[[#This Row],[Start Time]],"")</f>
        <v/>
      </c>
      <c r="I2363" s="36" t="str">
        <f>IF(AND(TimeSpend[[#This Row],[Personnel number]]&lt;&gt;"",TimeSpend[[#This Row],[Date]]&lt;&gt;""),TimeSpend[[#This Row],[End Time]],"")</f>
        <v/>
      </c>
      <c r="J2363" t="str">
        <f>IF(AND(TimeSpend[[#This Row],[Personnel number]]&lt;&gt;"",TimeSpend[[#This Row],[Date]]&lt;&gt;""),TimeSpend[[#This Row],[Location]],"")</f>
        <v/>
      </c>
      <c r="K2363" t="str">
        <f>IF(AND(TimeSpend[[#This Row],[Personnel number]]&lt;&gt;"",TimeSpend[[#This Row],[Date]]&lt;&gt;""),TimeSpend[[#This Row],[Task]],"")</f>
        <v/>
      </c>
      <c r="L2363" t="str">
        <f>IF(AND(TimeSpend[[#This Row],[Personnel number]]&lt;&gt;"",TimeSpend[[#This Row],[Date]]&lt;&gt;""),Utilization!$J$2,"")</f>
        <v/>
      </c>
      <c r="M2363" t="str">
        <f>IF(AND(TimeSpend[[#This Row],[Personnel number]]&lt;&gt;"",TimeSpend[[#This Row],[Date]]&lt;&gt;""),TimeSpend[[#This Row],[Employee Name]],"")</f>
        <v/>
      </c>
      <c r="N2363" t="str">
        <f t="shared" si="74"/>
        <v/>
      </c>
      <c r="O2363" t="str">
        <f t="shared" si="75"/>
        <v/>
      </c>
      <c r="P2363" t="str">
        <f>IF(D2363&lt;&gt;"",VLOOKUP(D2363,Projects!B:C,2,0),"")</f>
        <v/>
      </c>
    </row>
    <row r="2364" spans="1:16" x14ac:dyDescent="0.25">
      <c r="A2364" t="str">
        <f>UPPER(IF(AND(TimeSpend[[#This Row],[Personnel number]]&lt;&gt;"",TimeSpend[[#This Row],[Date]]&lt;&gt;""),TimeSpend[[#This Row],[Personnel number]],""))</f>
        <v/>
      </c>
      <c r="B2364" s="85" t="str">
        <f>IF(AND(TimeSpend[[#This Row],[Personnel number]]&lt;&gt;"",TimeSpend[[#This Row],[Date]]&lt;&gt;""),TEXT(TimeSpend[[#This Row],[Date]],"[$-409]yyyyMMdd"),"")</f>
        <v/>
      </c>
      <c r="C2364" s="33" t="str">
        <f>IF(AND(TimeSpend[[#This Row],[Personnel number]]&lt;&gt;"",TimeSpend[[#This Row],[Date]]&lt;&gt;""),SUBSTITUTE(TimeSpend[[#This Row],[Hours]],",","."),"")</f>
        <v/>
      </c>
      <c r="D2364" t="str">
        <f>IF(AND(TimeSpend[[#This Row],[Personnel number]]&lt;&gt;"",TimeSpend[[#This Row],[Date]]&lt;&gt;""),TimeSpend[[#This Row],[Network]],"")</f>
        <v/>
      </c>
      <c r="E2364" t="str">
        <f>IF(AND(TimeSpend[[#This Row],[Personnel number]]&lt;&gt;"",TimeSpend[[#This Row],[Date]]&lt;&gt;""),TimeSpend[[#This Row],[Network Description]],"")</f>
        <v/>
      </c>
      <c r="F2364" t="str">
        <f>IF(AND(TimeSpend[[#This Row],[Personnel number]]&lt;&gt;"",TimeSpend[[#This Row],[Date]]&lt;&gt;""),TimeSpend[[#This Row],[Activity]],"")</f>
        <v/>
      </c>
      <c r="G2364" t="str">
        <f>IF(AND(TimeSpend[[#This Row],[Personnel number]]&lt;&gt;"",TimeSpend[[#This Row],[Date]]&lt;&gt;""),TimeSpend[[#This Row],[Activity description]],"")</f>
        <v/>
      </c>
      <c r="H2364" s="36" t="str">
        <f>IF(AND(TimeSpend[[#This Row],[Personnel number]]&lt;&gt;"",TimeSpend[[#This Row],[Date]]&lt;&gt;""),TimeSpend[[#This Row],[Start Time]],"")</f>
        <v/>
      </c>
      <c r="I2364" s="36" t="str">
        <f>IF(AND(TimeSpend[[#This Row],[Personnel number]]&lt;&gt;"",TimeSpend[[#This Row],[Date]]&lt;&gt;""),TimeSpend[[#This Row],[End Time]],"")</f>
        <v/>
      </c>
      <c r="J2364" t="str">
        <f>IF(AND(TimeSpend[[#This Row],[Personnel number]]&lt;&gt;"",TimeSpend[[#This Row],[Date]]&lt;&gt;""),TimeSpend[[#This Row],[Location]],"")</f>
        <v/>
      </c>
      <c r="K2364" t="str">
        <f>IF(AND(TimeSpend[[#This Row],[Personnel number]]&lt;&gt;"",TimeSpend[[#This Row],[Date]]&lt;&gt;""),TimeSpend[[#This Row],[Task]],"")</f>
        <v/>
      </c>
      <c r="L2364" t="str">
        <f>IF(AND(TimeSpend[[#This Row],[Personnel number]]&lt;&gt;"",TimeSpend[[#This Row],[Date]]&lt;&gt;""),Utilization!$J$2,"")</f>
        <v/>
      </c>
      <c r="M2364" t="str">
        <f>IF(AND(TimeSpend[[#This Row],[Personnel number]]&lt;&gt;"",TimeSpend[[#This Row],[Date]]&lt;&gt;""),TimeSpend[[#This Row],[Employee Name]],"")</f>
        <v/>
      </c>
      <c r="N2364" t="str">
        <f t="shared" si="74"/>
        <v/>
      </c>
      <c r="O2364" t="str">
        <f t="shared" si="75"/>
        <v/>
      </c>
      <c r="P2364" t="str">
        <f>IF(D2364&lt;&gt;"",VLOOKUP(D2364,Projects!B:C,2,0),"")</f>
        <v/>
      </c>
    </row>
    <row r="2365" spans="1:16" x14ac:dyDescent="0.25">
      <c r="A2365" t="str">
        <f>UPPER(IF(AND(TimeSpend[[#This Row],[Personnel number]]&lt;&gt;"",TimeSpend[[#This Row],[Date]]&lt;&gt;""),TimeSpend[[#This Row],[Personnel number]],""))</f>
        <v/>
      </c>
      <c r="B2365" s="85" t="str">
        <f>IF(AND(TimeSpend[[#This Row],[Personnel number]]&lt;&gt;"",TimeSpend[[#This Row],[Date]]&lt;&gt;""),TEXT(TimeSpend[[#This Row],[Date]],"[$-409]yyyyMMdd"),"")</f>
        <v/>
      </c>
      <c r="C2365" s="33" t="str">
        <f>IF(AND(TimeSpend[[#This Row],[Personnel number]]&lt;&gt;"",TimeSpend[[#This Row],[Date]]&lt;&gt;""),SUBSTITUTE(TimeSpend[[#This Row],[Hours]],",","."),"")</f>
        <v/>
      </c>
      <c r="D2365" t="str">
        <f>IF(AND(TimeSpend[[#This Row],[Personnel number]]&lt;&gt;"",TimeSpend[[#This Row],[Date]]&lt;&gt;""),TimeSpend[[#This Row],[Network]],"")</f>
        <v/>
      </c>
      <c r="E2365" t="str">
        <f>IF(AND(TimeSpend[[#This Row],[Personnel number]]&lt;&gt;"",TimeSpend[[#This Row],[Date]]&lt;&gt;""),TimeSpend[[#This Row],[Network Description]],"")</f>
        <v/>
      </c>
      <c r="F2365" t="str">
        <f>IF(AND(TimeSpend[[#This Row],[Personnel number]]&lt;&gt;"",TimeSpend[[#This Row],[Date]]&lt;&gt;""),TimeSpend[[#This Row],[Activity]],"")</f>
        <v/>
      </c>
      <c r="G2365" t="str">
        <f>IF(AND(TimeSpend[[#This Row],[Personnel number]]&lt;&gt;"",TimeSpend[[#This Row],[Date]]&lt;&gt;""),TimeSpend[[#This Row],[Activity description]],"")</f>
        <v/>
      </c>
      <c r="H2365" s="36" t="str">
        <f>IF(AND(TimeSpend[[#This Row],[Personnel number]]&lt;&gt;"",TimeSpend[[#This Row],[Date]]&lt;&gt;""),TimeSpend[[#This Row],[Start Time]],"")</f>
        <v/>
      </c>
      <c r="I2365" s="36" t="str">
        <f>IF(AND(TimeSpend[[#This Row],[Personnel number]]&lt;&gt;"",TimeSpend[[#This Row],[Date]]&lt;&gt;""),TimeSpend[[#This Row],[End Time]],"")</f>
        <v/>
      </c>
      <c r="J2365" t="str">
        <f>IF(AND(TimeSpend[[#This Row],[Personnel number]]&lt;&gt;"",TimeSpend[[#This Row],[Date]]&lt;&gt;""),TimeSpend[[#This Row],[Location]],"")</f>
        <v/>
      </c>
      <c r="K2365" t="str">
        <f>IF(AND(TimeSpend[[#This Row],[Personnel number]]&lt;&gt;"",TimeSpend[[#This Row],[Date]]&lt;&gt;""),TimeSpend[[#This Row],[Task]],"")</f>
        <v/>
      </c>
      <c r="L2365" t="str">
        <f>IF(AND(TimeSpend[[#This Row],[Personnel number]]&lt;&gt;"",TimeSpend[[#This Row],[Date]]&lt;&gt;""),Utilization!$J$2,"")</f>
        <v/>
      </c>
      <c r="M2365" t="str">
        <f>IF(AND(TimeSpend[[#This Row],[Personnel number]]&lt;&gt;"",TimeSpend[[#This Row],[Date]]&lt;&gt;""),TimeSpend[[#This Row],[Employee Name]],"")</f>
        <v/>
      </c>
      <c r="N2365" t="str">
        <f t="shared" si="74"/>
        <v/>
      </c>
      <c r="O2365" t="str">
        <f t="shared" si="75"/>
        <v/>
      </c>
      <c r="P2365" t="str">
        <f>IF(D2365&lt;&gt;"",VLOOKUP(D2365,Projects!B:C,2,0),"")</f>
        <v/>
      </c>
    </row>
    <row r="2366" spans="1:16" x14ac:dyDescent="0.25">
      <c r="A2366" t="str">
        <f>UPPER(IF(AND(TimeSpend[[#This Row],[Personnel number]]&lt;&gt;"",TimeSpend[[#This Row],[Date]]&lt;&gt;""),TimeSpend[[#This Row],[Personnel number]],""))</f>
        <v/>
      </c>
      <c r="B2366" s="85" t="str">
        <f>IF(AND(TimeSpend[[#This Row],[Personnel number]]&lt;&gt;"",TimeSpend[[#This Row],[Date]]&lt;&gt;""),TEXT(TimeSpend[[#This Row],[Date]],"[$-409]yyyyMMdd"),"")</f>
        <v/>
      </c>
      <c r="C2366" s="33" t="str">
        <f>IF(AND(TimeSpend[[#This Row],[Personnel number]]&lt;&gt;"",TimeSpend[[#This Row],[Date]]&lt;&gt;""),SUBSTITUTE(TimeSpend[[#This Row],[Hours]],",","."),"")</f>
        <v/>
      </c>
      <c r="D2366" t="str">
        <f>IF(AND(TimeSpend[[#This Row],[Personnel number]]&lt;&gt;"",TimeSpend[[#This Row],[Date]]&lt;&gt;""),TimeSpend[[#This Row],[Network]],"")</f>
        <v/>
      </c>
      <c r="E2366" t="str">
        <f>IF(AND(TimeSpend[[#This Row],[Personnel number]]&lt;&gt;"",TimeSpend[[#This Row],[Date]]&lt;&gt;""),TimeSpend[[#This Row],[Network Description]],"")</f>
        <v/>
      </c>
      <c r="F2366" t="str">
        <f>IF(AND(TimeSpend[[#This Row],[Personnel number]]&lt;&gt;"",TimeSpend[[#This Row],[Date]]&lt;&gt;""),TimeSpend[[#This Row],[Activity]],"")</f>
        <v/>
      </c>
      <c r="G2366" t="str">
        <f>IF(AND(TimeSpend[[#This Row],[Personnel number]]&lt;&gt;"",TimeSpend[[#This Row],[Date]]&lt;&gt;""),TimeSpend[[#This Row],[Activity description]],"")</f>
        <v/>
      </c>
      <c r="H2366" s="36" t="str">
        <f>IF(AND(TimeSpend[[#This Row],[Personnel number]]&lt;&gt;"",TimeSpend[[#This Row],[Date]]&lt;&gt;""),TimeSpend[[#This Row],[Start Time]],"")</f>
        <v/>
      </c>
      <c r="I2366" s="36" t="str">
        <f>IF(AND(TimeSpend[[#This Row],[Personnel number]]&lt;&gt;"",TimeSpend[[#This Row],[Date]]&lt;&gt;""),TimeSpend[[#This Row],[End Time]],"")</f>
        <v/>
      </c>
      <c r="J2366" t="str">
        <f>IF(AND(TimeSpend[[#This Row],[Personnel number]]&lt;&gt;"",TimeSpend[[#This Row],[Date]]&lt;&gt;""),TimeSpend[[#This Row],[Location]],"")</f>
        <v/>
      </c>
      <c r="K2366" t="str">
        <f>IF(AND(TimeSpend[[#This Row],[Personnel number]]&lt;&gt;"",TimeSpend[[#This Row],[Date]]&lt;&gt;""),TimeSpend[[#This Row],[Task]],"")</f>
        <v/>
      </c>
      <c r="L2366" t="str">
        <f>IF(AND(TimeSpend[[#This Row],[Personnel number]]&lt;&gt;"",TimeSpend[[#This Row],[Date]]&lt;&gt;""),Utilization!$J$2,"")</f>
        <v/>
      </c>
      <c r="M2366" t="str">
        <f>IF(AND(TimeSpend[[#This Row],[Personnel number]]&lt;&gt;"",TimeSpend[[#This Row],[Date]]&lt;&gt;""),TimeSpend[[#This Row],[Employee Name]],"")</f>
        <v/>
      </c>
      <c r="N2366" t="str">
        <f t="shared" si="74"/>
        <v/>
      </c>
      <c r="O2366" t="str">
        <f t="shared" si="75"/>
        <v/>
      </c>
      <c r="P2366" t="str">
        <f>IF(D2366&lt;&gt;"",VLOOKUP(D2366,Projects!B:C,2,0),"")</f>
        <v/>
      </c>
    </row>
    <row r="2367" spans="1:16" x14ac:dyDescent="0.25">
      <c r="A2367" t="str">
        <f>UPPER(IF(AND(TimeSpend[[#This Row],[Personnel number]]&lt;&gt;"",TimeSpend[[#This Row],[Date]]&lt;&gt;""),TimeSpend[[#This Row],[Personnel number]],""))</f>
        <v/>
      </c>
      <c r="B2367" s="85" t="str">
        <f>IF(AND(TimeSpend[[#This Row],[Personnel number]]&lt;&gt;"",TimeSpend[[#This Row],[Date]]&lt;&gt;""),TEXT(TimeSpend[[#This Row],[Date]],"[$-409]yyyyMMdd"),"")</f>
        <v/>
      </c>
      <c r="C2367" s="33" t="str">
        <f>IF(AND(TimeSpend[[#This Row],[Personnel number]]&lt;&gt;"",TimeSpend[[#This Row],[Date]]&lt;&gt;""),SUBSTITUTE(TimeSpend[[#This Row],[Hours]],",","."),"")</f>
        <v/>
      </c>
      <c r="D2367" t="str">
        <f>IF(AND(TimeSpend[[#This Row],[Personnel number]]&lt;&gt;"",TimeSpend[[#This Row],[Date]]&lt;&gt;""),TimeSpend[[#This Row],[Network]],"")</f>
        <v/>
      </c>
      <c r="E2367" t="str">
        <f>IF(AND(TimeSpend[[#This Row],[Personnel number]]&lt;&gt;"",TimeSpend[[#This Row],[Date]]&lt;&gt;""),TimeSpend[[#This Row],[Network Description]],"")</f>
        <v/>
      </c>
      <c r="F2367" t="str">
        <f>IF(AND(TimeSpend[[#This Row],[Personnel number]]&lt;&gt;"",TimeSpend[[#This Row],[Date]]&lt;&gt;""),TimeSpend[[#This Row],[Activity]],"")</f>
        <v/>
      </c>
      <c r="G2367" t="str">
        <f>IF(AND(TimeSpend[[#This Row],[Personnel number]]&lt;&gt;"",TimeSpend[[#This Row],[Date]]&lt;&gt;""),TimeSpend[[#This Row],[Activity description]],"")</f>
        <v/>
      </c>
      <c r="H2367" s="36" t="str">
        <f>IF(AND(TimeSpend[[#This Row],[Personnel number]]&lt;&gt;"",TimeSpend[[#This Row],[Date]]&lt;&gt;""),TimeSpend[[#This Row],[Start Time]],"")</f>
        <v/>
      </c>
      <c r="I2367" s="36" t="str">
        <f>IF(AND(TimeSpend[[#This Row],[Personnel number]]&lt;&gt;"",TimeSpend[[#This Row],[Date]]&lt;&gt;""),TimeSpend[[#This Row],[End Time]],"")</f>
        <v/>
      </c>
      <c r="J2367" t="str">
        <f>IF(AND(TimeSpend[[#This Row],[Personnel number]]&lt;&gt;"",TimeSpend[[#This Row],[Date]]&lt;&gt;""),TimeSpend[[#This Row],[Location]],"")</f>
        <v/>
      </c>
      <c r="K2367" t="str">
        <f>IF(AND(TimeSpend[[#This Row],[Personnel number]]&lt;&gt;"",TimeSpend[[#This Row],[Date]]&lt;&gt;""),TimeSpend[[#This Row],[Task]],"")</f>
        <v/>
      </c>
      <c r="L2367" t="str">
        <f>IF(AND(TimeSpend[[#This Row],[Personnel number]]&lt;&gt;"",TimeSpend[[#This Row],[Date]]&lt;&gt;""),Utilization!$J$2,"")</f>
        <v/>
      </c>
      <c r="M2367" t="str">
        <f>IF(AND(TimeSpend[[#This Row],[Personnel number]]&lt;&gt;"",TimeSpend[[#This Row],[Date]]&lt;&gt;""),TimeSpend[[#This Row],[Employee Name]],"")</f>
        <v/>
      </c>
      <c r="N2367" t="str">
        <f t="shared" si="74"/>
        <v/>
      </c>
      <c r="O2367" t="str">
        <f t="shared" si="75"/>
        <v/>
      </c>
      <c r="P2367" t="str">
        <f>IF(D2367&lt;&gt;"",VLOOKUP(D2367,Projects!B:C,2,0),"")</f>
        <v/>
      </c>
    </row>
    <row r="2368" spans="1:16" x14ac:dyDescent="0.25">
      <c r="A2368" t="str">
        <f>UPPER(IF(AND(TimeSpend[[#This Row],[Personnel number]]&lt;&gt;"",TimeSpend[[#This Row],[Date]]&lt;&gt;""),TimeSpend[[#This Row],[Personnel number]],""))</f>
        <v/>
      </c>
      <c r="B2368" s="85" t="str">
        <f>IF(AND(TimeSpend[[#This Row],[Personnel number]]&lt;&gt;"",TimeSpend[[#This Row],[Date]]&lt;&gt;""),TEXT(TimeSpend[[#This Row],[Date]],"[$-409]yyyyMMdd"),"")</f>
        <v/>
      </c>
      <c r="C2368" s="33" t="str">
        <f>IF(AND(TimeSpend[[#This Row],[Personnel number]]&lt;&gt;"",TimeSpend[[#This Row],[Date]]&lt;&gt;""),SUBSTITUTE(TimeSpend[[#This Row],[Hours]],",","."),"")</f>
        <v/>
      </c>
      <c r="D2368" t="str">
        <f>IF(AND(TimeSpend[[#This Row],[Personnel number]]&lt;&gt;"",TimeSpend[[#This Row],[Date]]&lt;&gt;""),TimeSpend[[#This Row],[Network]],"")</f>
        <v/>
      </c>
      <c r="E2368" t="str">
        <f>IF(AND(TimeSpend[[#This Row],[Personnel number]]&lt;&gt;"",TimeSpend[[#This Row],[Date]]&lt;&gt;""),TimeSpend[[#This Row],[Network Description]],"")</f>
        <v/>
      </c>
      <c r="F2368" t="str">
        <f>IF(AND(TimeSpend[[#This Row],[Personnel number]]&lt;&gt;"",TimeSpend[[#This Row],[Date]]&lt;&gt;""),TimeSpend[[#This Row],[Activity]],"")</f>
        <v/>
      </c>
      <c r="G2368" t="str">
        <f>IF(AND(TimeSpend[[#This Row],[Personnel number]]&lt;&gt;"",TimeSpend[[#This Row],[Date]]&lt;&gt;""),TimeSpend[[#This Row],[Activity description]],"")</f>
        <v/>
      </c>
      <c r="H2368" s="36" t="str">
        <f>IF(AND(TimeSpend[[#This Row],[Personnel number]]&lt;&gt;"",TimeSpend[[#This Row],[Date]]&lt;&gt;""),TimeSpend[[#This Row],[Start Time]],"")</f>
        <v/>
      </c>
      <c r="I2368" s="36" t="str">
        <f>IF(AND(TimeSpend[[#This Row],[Personnel number]]&lt;&gt;"",TimeSpend[[#This Row],[Date]]&lt;&gt;""),TimeSpend[[#This Row],[End Time]],"")</f>
        <v/>
      </c>
      <c r="J2368" t="str">
        <f>IF(AND(TimeSpend[[#This Row],[Personnel number]]&lt;&gt;"",TimeSpend[[#This Row],[Date]]&lt;&gt;""),TimeSpend[[#This Row],[Location]],"")</f>
        <v/>
      </c>
      <c r="K2368" t="str">
        <f>IF(AND(TimeSpend[[#This Row],[Personnel number]]&lt;&gt;"",TimeSpend[[#This Row],[Date]]&lt;&gt;""),TimeSpend[[#This Row],[Task]],"")</f>
        <v/>
      </c>
      <c r="L2368" t="str">
        <f>IF(AND(TimeSpend[[#This Row],[Personnel number]]&lt;&gt;"",TimeSpend[[#This Row],[Date]]&lt;&gt;""),Utilization!$J$2,"")</f>
        <v/>
      </c>
      <c r="M2368" t="str">
        <f>IF(AND(TimeSpend[[#This Row],[Personnel number]]&lt;&gt;"",TimeSpend[[#This Row],[Date]]&lt;&gt;""),TimeSpend[[#This Row],[Employee Name]],"")</f>
        <v/>
      </c>
      <c r="N2368" t="str">
        <f t="shared" si="74"/>
        <v/>
      </c>
      <c r="O2368" t="str">
        <f t="shared" si="75"/>
        <v/>
      </c>
      <c r="P2368" t="str">
        <f>IF(D2368&lt;&gt;"",VLOOKUP(D2368,Projects!B:C,2,0),"")</f>
        <v/>
      </c>
    </row>
    <row r="2369" spans="1:16" x14ac:dyDescent="0.25">
      <c r="A2369" t="str">
        <f>UPPER(IF(AND(TimeSpend[[#This Row],[Personnel number]]&lt;&gt;"",TimeSpend[[#This Row],[Date]]&lt;&gt;""),TimeSpend[[#This Row],[Personnel number]],""))</f>
        <v/>
      </c>
      <c r="B2369" s="85" t="str">
        <f>IF(AND(TimeSpend[[#This Row],[Personnel number]]&lt;&gt;"",TimeSpend[[#This Row],[Date]]&lt;&gt;""),TEXT(TimeSpend[[#This Row],[Date]],"[$-409]yyyyMMdd"),"")</f>
        <v/>
      </c>
      <c r="C2369" s="33" t="str">
        <f>IF(AND(TimeSpend[[#This Row],[Personnel number]]&lt;&gt;"",TimeSpend[[#This Row],[Date]]&lt;&gt;""),SUBSTITUTE(TimeSpend[[#This Row],[Hours]],",","."),"")</f>
        <v/>
      </c>
      <c r="D2369" t="str">
        <f>IF(AND(TimeSpend[[#This Row],[Personnel number]]&lt;&gt;"",TimeSpend[[#This Row],[Date]]&lt;&gt;""),TimeSpend[[#This Row],[Network]],"")</f>
        <v/>
      </c>
      <c r="E2369" t="str">
        <f>IF(AND(TimeSpend[[#This Row],[Personnel number]]&lt;&gt;"",TimeSpend[[#This Row],[Date]]&lt;&gt;""),TimeSpend[[#This Row],[Network Description]],"")</f>
        <v/>
      </c>
      <c r="F2369" t="str">
        <f>IF(AND(TimeSpend[[#This Row],[Personnel number]]&lt;&gt;"",TimeSpend[[#This Row],[Date]]&lt;&gt;""),TimeSpend[[#This Row],[Activity]],"")</f>
        <v/>
      </c>
      <c r="G2369" t="str">
        <f>IF(AND(TimeSpend[[#This Row],[Personnel number]]&lt;&gt;"",TimeSpend[[#This Row],[Date]]&lt;&gt;""),TimeSpend[[#This Row],[Activity description]],"")</f>
        <v/>
      </c>
      <c r="H2369" s="36" t="str">
        <f>IF(AND(TimeSpend[[#This Row],[Personnel number]]&lt;&gt;"",TimeSpend[[#This Row],[Date]]&lt;&gt;""),TimeSpend[[#This Row],[Start Time]],"")</f>
        <v/>
      </c>
      <c r="I2369" s="36" t="str">
        <f>IF(AND(TimeSpend[[#This Row],[Personnel number]]&lt;&gt;"",TimeSpend[[#This Row],[Date]]&lt;&gt;""),TimeSpend[[#This Row],[End Time]],"")</f>
        <v/>
      </c>
      <c r="J2369" t="str">
        <f>IF(AND(TimeSpend[[#This Row],[Personnel number]]&lt;&gt;"",TimeSpend[[#This Row],[Date]]&lt;&gt;""),TimeSpend[[#This Row],[Location]],"")</f>
        <v/>
      </c>
      <c r="K2369" t="str">
        <f>IF(AND(TimeSpend[[#This Row],[Personnel number]]&lt;&gt;"",TimeSpend[[#This Row],[Date]]&lt;&gt;""),TimeSpend[[#This Row],[Task]],"")</f>
        <v/>
      </c>
      <c r="L2369" t="str">
        <f>IF(AND(TimeSpend[[#This Row],[Personnel number]]&lt;&gt;"",TimeSpend[[#This Row],[Date]]&lt;&gt;""),Utilization!$J$2,"")</f>
        <v/>
      </c>
      <c r="M2369" t="str">
        <f>IF(AND(TimeSpend[[#This Row],[Personnel number]]&lt;&gt;"",TimeSpend[[#This Row],[Date]]&lt;&gt;""),TimeSpend[[#This Row],[Employee Name]],"")</f>
        <v/>
      </c>
      <c r="N2369" t="str">
        <f t="shared" si="74"/>
        <v/>
      </c>
      <c r="O2369" t="str">
        <f t="shared" si="75"/>
        <v/>
      </c>
      <c r="P2369" t="str">
        <f>IF(D2369&lt;&gt;"",VLOOKUP(D2369,Projects!B:C,2,0),"")</f>
        <v/>
      </c>
    </row>
    <row r="2370" spans="1:16" x14ac:dyDescent="0.25">
      <c r="A2370" t="str">
        <f>UPPER(IF(AND(TimeSpend[[#This Row],[Personnel number]]&lt;&gt;"",TimeSpend[[#This Row],[Date]]&lt;&gt;""),TimeSpend[[#This Row],[Personnel number]],""))</f>
        <v/>
      </c>
      <c r="B2370" s="85" t="str">
        <f>IF(AND(TimeSpend[[#This Row],[Personnel number]]&lt;&gt;"",TimeSpend[[#This Row],[Date]]&lt;&gt;""),TEXT(TimeSpend[[#This Row],[Date]],"[$-409]yyyyMMdd"),"")</f>
        <v/>
      </c>
      <c r="C2370" s="33" t="str">
        <f>IF(AND(TimeSpend[[#This Row],[Personnel number]]&lt;&gt;"",TimeSpend[[#This Row],[Date]]&lt;&gt;""),SUBSTITUTE(TimeSpend[[#This Row],[Hours]],",","."),"")</f>
        <v/>
      </c>
      <c r="D2370" t="str">
        <f>IF(AND(TimeSpend[[#This Row],[Personnel number]]&lt;&gt;"",TimeSpend[[#This Row],[Date]]&lt;&gt;""),TimeSpend[[#This Row],[Network]],"")</f>
        <v/>
      </c>
      <c r="E2370" t="str">
        <f>IF(AND(TimeSpend[[#This Row],[Personnel number]]&lt;&gt;"",TimeSpend[[#This Row],[Date]]&lt;&gt;""),TimeSpend[[#This Row],[Network Description]],"")</f>
        <v/>
      </c>
      <c r="F2370" t="str">
        <f>IF(AND(TimeSpend[[#This Row],[Personnel number]]&lt;&gt;"",TimeSpend[[#This Row],[Date]]&lt;&gt;""),TimeSpend[[#This Row],[Activity]],"")</f>
        <v/>
      </c>
      <c r="G2370" t="str">
        <f>IF(AND(TimeSpend[[#This Row],[Personnel number]]&lt;&gt;"",TimeSpend[[#This Row],[Date]]&lt;&gt;""),TimeSpend[[#This Row],[Activity description]],"")</f>
        <v/>
      </c>
      <c r="H2370" s="36" t="str">
        <f>IF(AND(TimeSpend[[#This Row],[Personnel number]]&lt;&gt;"",TimeSpend[[#This Row],[Date]]&lt;&gt;""),TimeSpend[[#This Row],[Start Time]],"")</f>
        <v/>
      </c>
      <c r="I2370" s="36" t="str">
        <f>IF(AND(TimeSpend[[#This Row],[Personnel number]]&lt;&gt;"",TimeSpend[[#This Row],[Date]]&lt;&gt;""),TimeSpend[[#This Row],[End Time]],"")</f>
        <v/>
      </c>
      <c r="J2370" t="str">
        <f>IF(AND(TimeSpend[[#This Row],[Personnel number]]&lt;&gt;"",TimeSpend[[#This Row],[Date]]&lt;&gt;""),TimeSpend[[#This Row],[Location]],"")</f>
        <v/>
      </c>
      <c r="K2370" t="str">
        <f>IF(AND(TimeSpend[[#This Row],[Personnel number]]&lt;&gt;"",TimeSpend[[#This Row],[Date]]&lt;&gt;""),TimeSpend[[#This Row],[Task]],"")</f>
        <v/>
      </c>
      <c r="L2370" t="str">
        <f>IF(AND(TimeSpend[[#This Row],[Personnel number]]&lt;&gt;"",TimeSpend[[#This Row],[Date]]&lt;&gt;""),Utilization!$J$2,"")</f>
        <v/>
      </c>
      <c r="M2370" t="str">
        <f>IF(AND(TimeSpend[[#This Row],[Personnel number]]&lt;&gt;"",TimeSpend[[#This Row],[Date]]&lt;&gt;""),TimeSpend[[#This Row],[Employee Name]],"")</f>
        <v/>
      </c>
      <c r="N2370" t="str">
        <f t="shared" si="74"/>
        <v/>
      </c>
      <c r="O2370" t="str">
        <f t="shared" si="75"/>
        <v/>
      </c>
      <c r="P2370" t="str">
        <f>IF(D2370&lt;&gt;"",VLOOKUP(D2370,Projects!B:C,2,0),"")</f>
        <v/>
      </c>
    </row>
    <row r="2371" spans="1:16" x14ac:dyDescent="0.25">
      <c r="A2371" t="str">
        <f>UPPER(IF(AND(TimeSpend[[#This Row],[Personnel number]]&lt;&gt;"",TimeSpend[[#This Row],[Date]]&lt;&gt;""),TimeSpend[[#This Row],[Personnel number]],""))</f>
        <v/>
      </c>
      <c r="B2371" s="85" t="str">
        <f>IF(AND(TimeSpend[[#This Row],[Personnel number]]&lt;&gt;"",TimeSpend[[#This Row],[Date]]&lt;&gt;""),TEXT(TimeSpend[[#This Row],[Date]],"[$-409]yyyyMMdd"),"")</f>
        <v/>
      </c>
      <c r="C2371" s="33" t="str">
        <f>IF(AND(TimeSpend[[#This Row],[Personnel number]]&lt;&gt;"",TimeSpend[[#This Row],[Date]]&lt;&gt;""),SUBSTITUTE(TimeSpend[[#This Row],[Hours]],",","."),"")</f>
        <v/>
      </c>
      <c r="D2371" t="str">
        <f>IF(AND(TimeSpend[[#This Row],[Personnel number]]&lt;&gt;"",TimeSpend[[#This Row],[Date]]&lt;&gt;""),TimeSpend[[#This Row],[Network]],"")</f>
        <v/>
      </c>
      <c r="E2371" t="str">
        <f>IF(AND(TimeSpend[[#This Row],[Personnel number]]&lt;&gt;"",TimeSpend[[#This Row],[Date]]&lt;&gt;""),TimeSpend[[#This Row],[Network Description]],"")</f>
        <v/>
      </c>
      <c r="F2371" t="str">
        <f>IF(AND(TimeSpend[[#This Row],[Personnel number]]&lt;&gt;"",TimeSpend[[#This Row],[Date]]&lt;&gt;""),TimeSpend[[#This Row],[Activity]],"")</f>
        <v/>
      </c>
      <c r="G2371" t="str">
        <f>IF(AND(TimeSpend[[#This Row],[Personnel number]]&lt;&gt;"",TimeSpend[[#This Row],[Date]]&lt;&gt;""),TimeSpend[[#This Row],[Activity description]],"")</f>
        <v/>
      </c>
      <c r="H2371" s="36" t="str">
        <f>IF(AND(TimeSpend[[#This Row],[Personnel number]]&lt;&gt;"",TimeSpend[[#This Row],[Date]]&lt;&gt;""),TimeSpend[[#This Row],[Start Time]],"")</f>
        <v/>
      </c>
      <c r="I2371" s="36" t="str">
        <f>IF(AND(TimeSpend[[#This Row],[Personnel number]]&lt;&gt;"",TimeSpend[[#This Row],[Date]]&lt;&gt;""),TimeSpend[[#This Row],[End Time]],"")</f>
        <v/>
      </c>
      <c r="J2371" t="str">
        <f>IF(AND(TimeSpend[[#This Row],[Personnel number]]&lt;&gt;"",TimeSpend[[#This Row],[Date]]&lt;&gt;""),TimeSpend[[#This Row],[Location]],"")</f>
        <v/>
      </c>
      <c r="K2371" t="str">
        <f>IF(AND(TimeSpend[[#This Row],[Personnel number]]&lt;&gt;"",TimeSpend[[#This Row],[Date]]&lt;&gt;""),TimeSpend[[#This Row],[Task]],"")</f>
        <v/>
      </c>
      <c r="L2371" t="str">
        <f>IF(AND(TimeSpend[[#This Row],[Personnel number]]&lt;&gt;"",TimeSpend[[#This Row],[Date]]&lt;&gt;""),Utilization!$J$2,"")</f>
        <v/>
      </c>
      <c r="M2371" t="str">
        <f>IF(AND(TimeSpend[[#This Row],[Personnel number]]&lt;&gt;"",TimeSpend[[#This Row],[Date]]&lt;&gt;""),TimeSpend[[#This Row],[Employee Name]],"")</f>
        <v/>
      </c>
      <c r="N2371" t="str">
        <f t="shared" si="74"/>
        <v/>
      </c>
      <c r="O2371" t="str">
        <f t="shared" si="75"/>
        <v/>
      </c>
      <c r="P2371" t="str">
        <f>IF(D2371&lt;&gt;"",VLOOKUP(D2371,Projects!B:C,2,0),"")</f>
        <v/>
      </c>
    </row>
    <row r="2372" spans="1:16" x14ac:dyDescent="0.25">
      <c r="A2372" t="str">
        <f>UPPER(IF(AND(TimeSpend[[#This Row],[Personnel number]]&lt;&gt;"",TimeSpend[[#This Row],[Date]]&lt;&gt;""),TimeSpend[[#This Row],[Personnel number]],""))</f>
        <v/>
      </c>
      <c r="B2372" s="85" t="str">
        <f>IF(AND(TimeSpend[[#This Row],[Personnel number]]&lt;&gt;"",TimeSpend[[#This Row],[Date]]&lt;&gt;""),TEXT(TimeSpend[[#This Row],[Date]],"[$-409]yyyyMMdd"),"")</f>
        <v/>
      </c>
      <c r="C2372" s="33" t="str">
        <f>IF(AND(TimeSpend[[#This Row],[Personnel number]]&lt;&gt;"",TimeSpend[[#This Row],[Date]]&lt;&gt;""),SUBSTITUTE(TimeSpend[[#This Row],[Hours]],",","."),"")</f>
        <v/>
      </c>
      <c r="D2372" t="str">
        <f>IF(AND(TimeSpend[[#This Row],[Personnel number]]&lt;&gt;"",TimeSpend[[#This Row],[Date]]&lt;&gt;""),TimeSpend[[#This Row],[Network]],"")</f>
        <v/>
      </c>
      <c r="E2372" t="str">
        <f>IF(AND(TimeSpend[[#This Row],[Personnel number]]&lt;&gt;"",TimeSpend[[#This Row],[Date]]&lt;&gt;""),TimeSpend[[#This Row],[Network Description]],"")</f>
        <v/>
      </c>
      <c r="F2372" t="str">
        <f>IF(AND(TimeSpend[[#This Row],[Personnel number]]&lt;&gt;"",TimeSpend[[#This Row],[Date]]&lt;&gt;""),TimeSpend[[#This Row],[Activity]],"")</f>
        <v/>
      </c>
      <c r="G2372" t="str">
        <f>IF(AND(TimeSpend[[#This Row],[Personnel number]]&lt;&gt;"",TimeSpend[[#This Row],[Date]]&lt;&gt;""),TimeSpend[[#This Row],[Activity description]],"")</f>
        <v/>
      </c>
      <c r="H2372" s="36" t="str">
        <f>IF(AND(TimeSpend[[#This Row],[Personnel number]]&lt;&gt;"",TimeSpend[[#This Row],[Date]]&lt;&gt;""),TimeSpend[[#This Row],[Start Time]],"")</f>
        <v/>
      </c>
      <c r="I2372" s="36" t="str">
        <f>IF(AND(TimeSpend[[#This Row],[Personnel number]]&lt;&gt;"",TimeSpend[[#This Row],[Date]]&lt;&gt;""),TimeSpend[[#This Row],[End Time]],"")</f>
        <v/>
      </c>
      <c r="J2372" t="str">
        <f>IF(AND(TimeSpend[[#This Row],[Personnel number]]&lt;&gt;"",TimeSpend[[#This Row],[Date]]&lt;&gt;""),TimeSpend[[#This Row],[Location]],"")</f>
        <v/>
      </c>
      <c r="K2372" t="str">
        <f>IF(AND(TimeSpend[[#This Row],[Personnel number]]&lt;&gt;"",TimeSpend[[#This Row],[Date]]&lt;&gt;""),TimeSpend[[#This Row],[Task]],"")</f>
        <v/>
      </c>
      <c r="L2372" t="str">
        <f>IF(AND(TimeSpend[[#This Row],[Personnel number]]&lt;&gt;"",TimeSpend[[#This Row],[Date]]&lt;&gt;""),Utilization!$J$2,"")</f>
        <v/>
      </c>
      <c r="M2372" t="str">
        <f>IF(AND(TimeSpend[[#This Row],[Personnel number]]&lt;&gt;"",TimeSpend[[#This Row],[Date]]&lt;&gt;""),TimeSpend[[#This Row],[Employee Name]],"")</f>
        <v/>
      </c>
      <c r="N2372" t="str">
        <f t="shared" si="74"/>
        <v/>
      </c>
      <c r="O2372" t="str">
        <f t="shared" si="75"/>
        <v/>
      </c>
      <c r="P2372" t="str">
        <f>IF(D2372&lt;&gt;"",VLOOKUP(D2372,Projects!B:C,2,0),"")</f>
        <v/>
      </c>
    </row>
    <row r="2373" spans="1:16" x14ac:dyDescent="0.25">
      <c r="A2373" t="str">
        <f>UPPER(IF(AND(TimeSpend[[#This Row],[Personnel number]]&lt;&gt;"",TimeSpend[[#This Row],[Date]]&lt;&gt;""),TimeSpend[[#This Row],[Personnel number]],""))</f>
        <v/>
      </c>
      <c r="B2373" s="85" t="str">
        <f>IF(AND(TimeSpend[[#This Row],[Personnel number]]&lt;&gt;"",TimeSpend[[#This Row],[Date]]&lt;&gt;""),TEXT(TimeSpend[[#This Row],[Date]],"[$-409]yyyyMMdd"),"")</f>
        <v/>
      </c>
      <c r="C2373" s="33" t="str">
        <f>IF(AND(TimeSpend[[#This Row],[Personnel number]]&lt;&gt;"",TimeSpend[[#This Row],[Date]]&lt;&gt;""),SUBSTITUTE(TimeSpend[[#This Row],[Hours]],",","."),"")</f>
        <v/>
      </c>
      <c r="D2373" t="str">
        <f>IF(AND(TimeSpend[[#This Row],[Personnel number]]&lt;&gt;"",TimeSpend[[#This Row],[Date]]&lt;&gt;""),TimeSpend[[#This Row],[Network]],"")</f>
        <v/>
      </c>
      <c r="E2373" t="str">
        <f>IF(AND(TimeSpend[[#This Row],[Personnel number]]&lt;&gt;"",TimeSpend[[#This Row],[Date]]&lt;&gt;""),TimeSpend[[#This Row],[Network Description]],"")</f>
        <v/>
      </c>
      <c r="F2373" t="str">
        <f>IF(AND(TimeSpend[[#This Row],[Personnel number]]&lt;&gt;"",TimeSpend[[#This Row],[Date]]&lt;&gt;""),TimeSpend[[#This Row],[Activity]],"")</f>
        <v/>
      </c>
      <c r="G2373" t="str">
        <f>IF(AND(TimeSpend[[#This Row],[Personnel number]]&lt;&gt;"",TimeSpend[[#This Row],[Date]]&lt;&gt;""),TimeSpend[[#This Row],[Activity description]],"")</f>
        <v/>
      </c>
      <c r="H2373" s="36" t="str">
        <f>IF(AND(TimeSpend[[#This Row],[Personnel number]]&lt;&gt;"",TimeSpend[[#This Row],[Date]]&lt;&gt;""),TimeSpend[[#This Row],[Start Time]],"")</f>
        <v/>
      </c>
      <c r="I2373" s="36" t="str">
        <f>IF(AND(TimeSpend[[#This Row],[Personnel number]]&lt;&gt;"",TimeSpend[[#This Row],[Date]]&lt;&gt;""),TimeSpend[[#This Row],[End Time]],"")</f>
        <v/>
      </c>
      <c r="J2373" t="str">
        <f>IF(AND(TimeSpend[[#This Row],[Personnel number]]&lt;&gt;"",TimeSpend[[#This Row],[Date]]&lt;&gt;""),TimeSpend[[#This Row],[Location]],"")</f>
        <v/>
      </c>
      <c r="K2373" t="str">
        <f>IF(AND(TimeSpend[[#This Row],[Personnel number]]&lt;&gt;"",TimeSpend[[#This Row],[Date]]&lt;&gt;""),TimeSpend[[#This Row],[Task]],"")</f>
        <v/>
      </c>
      <c r="L2373" t="str">
        <f>IF(AND(TimeSpend[[#This Row],[Personnel number]]&lt;&gt;"",TimeSpend[[#This Row],[Date]]&lt;&gt;""),Utilization!$J$2,"")</f>
        <v/>
      </c>
      <c r="M2373" t="str">
        <f>IF(AND(TimeSpend[[#This Row],[Personnel number]]&lt;&gt;"",TimeSpend[[#This Row],[Date]]&lt;&gt;""),TimeSpend[[#This Row],[Employee Name]],"")</f>
        <v/>
      </c>
      <c r="N2373" t="str">
        <f t="shared" si="74"/>
        <v/>
      </c>
      <c r="O2373" t="str">
        <f t="shared" si="75"/>
        <v/>
      </c>
      <c r="P2373" t="str">
        <f>IF(D2373&lt;&gt;"",VLOOKUP(D2373,Projects!B:C,2,0),"")</f>
        <v/>
      </c>
    </row>
    <row r="2374" spans="1:16" x14ac:dyDescent="0.25">
      <c r="A2374" t="str">
        <f>UPPER(IF(AND(TimeSpend[[#This Row],[Personnel number]]&lt;&gt;"",TimeSpend[[#This Row],[Date]]&lt;&gt;""),TimeSpend[[#This Row],[Personnel number]],""))</f>
        <v/>
      </c>
      <c r="B2374" s="85" t="str">
        <f>IF(AND(TimeSpend[[#This Row],[Personnel number]]&lt;&gt;"",TimeSpend[[#This Row],[Date]]&lt;&gt;""),TEXT(TimeSpend[[#This Row],[Date]],"[$-409]yyyyMMdd"),"")</f>
        <v/>
      </c>
      <c r="C2374" s="33" t="str">
        <f>IF(AND(TimeSpend[[#This Row],[Personnel number]]&lt;&gt;"",TimeSpend[[#This Row],[Date]]&lt;&gt;""),SUBSTITUTE(TimeSpend[[#This Row],[Hours]],",","."),"")</f>
        <v/>
      </c>
      <c r="D2374" t="str">
        <f>IF(AND(TimeSpend[[#This Row],[Personnel number]]&lt;&gt;"",TimeSpend[[#This Row],[Date]]&lt;&gt;""),TimeSpend[[#This Row],[Network]],"")</f>
        <v/>
      </c>
      <c r="E2374" t="str">
        <f>IF(AND(TimeSpend[[#This Row],[Personnel number]]&lt;&gt;"",TimeSpend[[#This Row],[Date]]&lt;&gt;""),TimeSpend[[#This Row],[Network Description]],"")</f>
        <v/>
      </c>
      <c r="F2374" t="str">
        <f>IF(AND(TimeSpend[[#This Row],[Personnel number]]&lt;&gt;"",TimeSpend[[#This Row],[Date]]&lt;&gt;""),TimeSpend[[#This Row],[Activity]],"")</f>
        <v/>
      </c>
      <c r="G2374" t="str">
        <f>IF(AND(TimeSpend[[#This Row],[Personnel number]]&lt;&gt;"",TimeSpend[[#This Row],[Date]]&lt;&gt;""),TimeSpend[[#This Row],[Activity description]],"")</f>
        <v/>
      </c>
      <c r="H2374" s="36" t="str">
        <f>IF(AND(TimeSpend[[#This Row],[Personnel number]]&lt;&gt;"",TimeSpend[[#This Row],[Date]]&lt;&gt;""),TimeSpend[[#This Row],[Start Time]],"")</f>
        <v/>
      </c>
      <c r="I2374" s="36" t="str">
        <f>IF(AND(TimeSpend[[#This Row],[Personnel number]]&lt;&gt;"",TimeSpend[[#This Row],[Date]]&lt;&gt;""),TimeSpend[[#This Row],[End Time]],"")</f>
        <v/>
      </c>
      <c r="J2374" t="str">
        <f>IF(AND(TimeSpend[[#This Row],[Personnel number]]&lt;&gt;"",TimeSpend[[#This Row],[Date]]&lt;&gt;""),TimeSpend[[#This Row],[Location]],"")</f>
        <v/>
      </c>
      <c r="K2374" t="str">
        <f>IF(AND(TimeSpend[[#This Row],[Personnel number]]&lt;&gt;"",TimeSpend[[#This Row],[Date]]&lt;&gt;""),TimeSpend[[#This Row],[Task]],"")</f>
        <v/>
      </c>
      <c r="L2374" t="str">
        <f>IF(AND(TimeSpend[[#This Row],[Personnel number]]&lt;&gt;"",TimeSpend[[#This Row],[Date]]&lt;&gt;""),Utilization!$J$2,"")</f>
        <v/>
      </c>
      <c r="M2374" t="str">
        <f>IF(AND(TimeSpend[[#This Row],[Personnel number]]&lt;&gt;"",TimeSpend[[#This Row],[Date]]&lt;&gt;""),TimeSpend[[#This Row],[Employee Name]],"")</f>
        <v/>
      </c>
      <c r="N2374" t="str">
        <f t="shared" si="74"/>
        <v/>
      </c>
      <c r="O2374" t="str">
        <f t="shared" si="75"/>
        <v/>
      </c>
      <c r="P2374" t="str">
        <f>IF(D2374&lt;&gt;"",VLOOKUP(D2374,Projects!B:C,2,0),"")</f>
        <v/>
      </c>
    </row>
    <row r="2375" spans="1:16" x14ac:dyDescent="0.25">
      <c r="A2375" t="str">
        <f>UPPER(IF(AND(TimeSpend[[#This Row],[Personnel number]]&lt;&gt;"",TimeSpend[[#This Row],[Date]]&lt;&gt;""),TimeSpend[[#This Row],[Personnel number]],""))</f>
        <v/>
      </c>
      <c r="B2375" s="85" t="str">
        <f>IF(AND(TimeSpend[[#This Row],[Personnel number]]&lt;&gt;"",TimeSpend[[#This Row],[Date]]&lt;&gt;""),TEXT(TimeSpend[[#This Row],[Date]],"[$-409]yyyyMMdd"),"")</f>
        <v/>
      </c>
      <c r="C2375" s="33" t="str">
        <f>IF(AND(TimeSpend[[#This Row],[Personnel number]]&lt;&gt;"",TimeSpend[[#This Row],[Date]]&lt;&gt;""),SUBSTITUTE(TimeSpend[[#This Row],[Hours]],",","."),"")</f>
        <v/>
      </c>
      <c r="D2375" t="str">
        <f>IF(AND(TimeSpend[[#This Row],[Personnel number]]&lt;&gt;"",TimeSpend[[#This Row],[Date]]&lt;&gt;""),TimeSpend[[#This Row],[Network]],"")</f>
        <v/>
      </c>
      <c r="E2375" t="str">
        <f>IF(AND(TimeSpend[[#This Row],[Personnel number]]&lt;&gt;"",TimeSpend[[#This Row],[Date]]&lt;&gt;""),TimeSpend[[#This Row],[Network Description]],"")</f>
        <v/>
      </c>
      <c r="F2375" t="str">
        <f>IF(AND(TimeSpend[[#This Row],[Personnel number]]&lt;&gt;"",TimeSpend[[#This Row],[Date]]&lt;&gt;""),TimeSpend[[#This Row],[Activity]],"")</f>
        <v/>
      </c>
      <c r="G2375" t="str">
        <f>IF(AND(TimeSpend[[#This Row],[Personnel number]]&lt;&gt;"",TimeSpend[[#This Row],[Date]]&lt;&gt;""),TimeSpend[[#This Row],[Activity description]],"")</f>
        <v/>
      </c>
      <c r="H2375" s="36" t="str">
        <f>IF(AND(TimeSpend[[#This Row],[Personnel number]]&lt;&gt;"",TimeSpend[[#This Row],[Date]]&lt;&gt;""),TimeSpend[[#This Row],[Start Time]],"")</f>
        <v/>
      </c>
      <c r="I2375" s="36" t="str">
        <f>IF(AND(TimeSpend[[#This Row],[Personnel number]]&lt;&gt;"",TimeSpend[[#This Row],[Date]]&lt;&gt;""),TimeSpend[[#This Row],[End Time]],"")</f>
        <v/>
      </c>
      <c r="J2375" t="str">
        <f>IF(AND(TimeSpend[[#This Row],[Personnel number]]&lt;&gt;"",TimeSpend[[#This Row],[Date]]&lt;&gt;""),TimeSpend[[#This Row],[Location]],"")</f>
        <v/>
      </c>
      <c r="K2375" t="str">
        <f>IF(AND(TimeSpend[[#This Row],[Personnel number]]&lt;&gt;"",TimeSpend[[#This Row],[Date]]&lt;&gt;""),TimeSpend[[#This Row],[Task]],"")</f>
        <v/>
      </c>
      <c r="L2375" t="str">
        <f>IF(AND(TimeSpend[[#This Row],[Personnel number]]&lt;&gt;"",TimeSpend[[#This Row],[Date]]&lt;&gt;""),Utilization!$J$2,"")</f>
        <v/>
      </c>
      <c r="M2375" t="str">
        <f>IF(AND(TimeSpend[[#This Row],[Personnel number]]&lt;&gt;"",TimeSpend[[#This Row],[Date]]&lt;&gt;""),TimeSpend[[#This Row],[Employee Name]],"")</f>
        <v/>
      </c>
      <c r="N2375" t="str">
        <f t="shared" si="74"/>
        <v/>
      </c>
      <c r="O2375" t="str">
        <f t="shared" si="75"/>
        <v/>
      </c>
      <c r="P2375" t="str">
        <f>IF(D2375&lt;&gt;"",VLOOKUP(D2375,Projects!B:C,2,0),"")</f>
        <v/>
      </c>
    </row>
    <row r="2376" spans="1:16" x14ac:dyDescent="0.25">
      <c r="A2376" t="str">
        <f>UPPER(IF(AND(TimeSpend[[#This Row],[Personnel number]]&lt;&gt;"",TimeSpend[[#This Row],[Date]]&lt;&gt;""),TimeSpend[[#This Row],[Personnel number]],""))</f>
        <v/>
      </c>
      <c r="B2376" s="85" t="str">
        <f>IF(AND(TimeSpend[[#This Row],[Personnel number]]&lt;&gt;"",TimeSpend[[#This Row],[Date]]&lt;&gt;""),TEXT(TimeSpend[[#This Row],[Date]],"[$-409]yyyyMMdd"),"")</f>
        <v/>
      </c>
      <c r="C2376" s="33" t="str">
        <f>IF(AND(TimeSpend[[#This Row],[Personnel number]]&lt;&gt;"",TimeSpend[[#This Row],[Date]]&lt;&gt;""),SUBSTITUTE(TimeSpend[[#This Row],[Hours]],",","."),"")</f>
        <v/>
      </c>
      <c r="D2376" t="str">
        <f>IF(AND(TimeSpend[[#This Row],[Personnel number]]&lt;&gt;"",TimeSpend[[#This Row],[Date]]&lt;&gt;""),TimeSpend[[#This Row],[Network]],"")</f>
        <v/>
      </c>
      <c r="E2376" t="str">
        <f>IF(AND(TimeSpend[[#This Row],[Personnel number]]&lt;&gt;"",TimeSpend[[#This Row],[Date]]&lt;&gt;""),TimeSpend[[#This Row],[Network Description]],"")</f>
        <v/>
      </c>
      <c r="F2376" t="str">
        <f>IF(AND(TimeSpend[[#This Row],[Personnel number]]&lt;&gt;"",TimeSpend[[#This Row],[Date]]&lt;&gt;""),TimeSpend[[#This Row],[Activity]],"")</f>
        <v/>
      </c>
      <c r="G2376" t="str">
        <f>IF(AND(TimeSpend[[#This Row],[Personnel number]]&lt;&gt;"",TimeSpend[[#This Row],[Date]]&lt;&gt;""),TimeSpend[[#This Row],[Activity description]],"")</f>
        <v/>
      </c>
      <c r="H2376" s="36" t="str">
        <f>IF(AND(TimeSpend[[#This Row],[Personnel number]]&lt;&gt;"",TimeSpend[[#This Row],[Date]]&lt;&gt;""),TimeSpend[[#This Row],[Start Time]],"")</f>
        <v/>
      </c>
      <c r="I2376" s="36" t="str">
        <f>IF(AND(TimeSpend[[#This Row],[Personnel number]]&lt;&gt;"",TimeSpend[[#This Row],[Date]]&lt;&gt;""),TimeSpend[[#This Row],[End Time]],"")</f>
        <v/>
      </c>
      <c r="J2376" t="str">
        <f>IF(AND(TimeSpend[[#This Row],[Personnel number]]&lt;&gt;"",TimeSpend[[#This Row],[Date]]&lt;&gt;""),TimeSpend[[#This Row],[Location]],"")</f>
        <v/>
      </c>
      <c r="K2376" t="str">
        <f>IF(AND(TimeSpend[[#This Row],[Personnel number]]&lt;&gt;"",TimeSpend[[#This Row],[Date]]&lt;&gt;""),TimeSpend[[#This Row],[Task]],"")</f>
        <v/>
      </c>
      <c r="L2376" t="str">
        <f>IF(AND(TimeSpend[[#This Row],[Personnel number]]&lt;&gt;"",TimeSpend[[#This Row],[Date]]&lt;&gt;""),Utilization!$J$2,"")</f>
        <v/>
      </c>
      <c r="M2376" t="str">
        <f>IF(AND(TimeSpend[[#This Row],[Personnel number]]&lt;&gt;"",TimeSpend[[#This Row],[Date]]&lt;&gt;""),TimeSpend[[#This Row],[Employee Name]],"")</f>
        <v/>
      </c>
      <c r="N2376" t="str">
        <f t="shared" si="74"/>
        <v/>
      </c>
      <c r="O2376" t="str">
        <f t="shared" si="75"/>
        <v/>
      </c>
      <c r="P2376" t="str">
        <f>IF(D2376&lt;&gt;"",VLOOKUP(D2376,Projects!B:C,2,0),"")</f>
        <v/>
      </c>
    </row>
    <row r="2377" spans="1:16" x14ac:dyDescent="0.25">
      <c r="A2377" t="str">
        <f>UPPER(IF(AND(TimeSpend[[#This Row],[Personnel number]]&lt;&gt;"",TimeSpend[[#This Row],[Date]]&lt;&gt;""),TimeSpend[[#This Row],[Personnel number]],""))</f>
        <v/>
      </c>
      <c r="B2377" s="85" t="str">
        <f>IF(AND(TimeSpend[[#This Row],[Personnel number]]&lt;&gt;"",TimeSpend[[#This Row],[Date]]&lt;&gt;""),TEXT(TimeSpend[[#This Row],[Date]],"[$-409]yyyyMMdd"),"")</f>
        <v/>
      </c>
      <c r="C2377" s="33" t="str">
        <f>IF(AND(TimeSpend[[#This Row],[Personnel number]]&lt;&gt;"",TimeSpend[[#This Row],[Date]]&lt;&gt;""),SUBSTITUTE(TimeSpend[[#This Row],[Hours]],",","."),"")</f>
        <v/>
      </c>
      <c r="D2377" t="str">
        <f>IF(AND(TimeSpend[[#This Row],[Personnel number]]&lt;&gt;"",TimeSpend[[#This Row],[Date]]&lt;&gt;""),TimeSpend[[#This Row],[Network]],"")</f>
        <v/>
      </c>
      <c r="E2377" t="str">
        <f>IF(AND(TimeSpend[[#This Row],[Personnel number]]&lt;&gt;"",TimeSpend[[#This Row],[Date]]&lt;&gt;""),TimeSpend[[#This Row],[Network Description]],"")</f>
        <v/>
      </c>
      <c r="F2377" t="str">
        <f>IF(AND(TimeSpend[[#This Row],[Personnel number]]&lt;&gt;"",TimeSpend[[#This Row],[Date]]&lt;&gt;""),TimeSpend[[#This Row],[Activity]],"")</f>
        <v/>
      </c>
      <c r="G2377" t="str">
        <f>IF(AND(TimeSpend[[#This Row],[Personnel number]]&lt;&gt;"",TimeSpend[[#This Row],[Date]]&lt;&gt;""),TimeSpend[[#This Row],[Activity description]],"")</f>
        <v/>
      </c>
      <c r="H2377" s="36" t="str">
        <f>IF(AND(TimeSpend[[#This Row],[Personnel number]]&lt;&gt;"",TimeSpend[[#This Row],[Date]]&lt;&gt;""),TimeSpend[[#This Row],[Start Time]],"")</f>
        <v/>
      </c>
      <c r="I2377" s="36" t="str">
        <f>IF(AND(TimeSpend[[#This Row],[Personnel number]]&lt;&gt;"",TimeSpend[[#This Row],[Date]]&lt;&gt;""),TimeSpend[[#This Row],[End Time]],"")</f>
        <v/>
      </c>
      <c r="J2377" t="str">
        <f>IF(AND(TimeSpend[[#This Row],[Personnel number]]&lt;&gt;"",TimeSpend[[#This Row],[Date]]&lt;&gt;""),TimeSpend[[#This Row],[Location]],"")</f>
        <v/>
      </c>
      <c r="K2377" t="str">
        <f>IF(AND(TimeSpend[[#This Row],[Personnel number]]&lt;&gt;"",TimeSpend[[#This Row],[Date]]&lt;&gt;""),TimeSpend[[#This Row],[Task]],"")</f>
        <v/>
      </c>
      <c r="L2377" t="str">
        <f>IF(AND(TimeSpend[[#This Row],[Personnel number]]&lt;&gt;"",TimeSpend[[#This Row],[Date]]&lt;&gt;""),Utilization!$J$2,"")</f>
        <v/>
      </c>
      <c r="M2377" t="str">
        <f>IF(AND(TimeSpend[[#This Row],[Personnel number]]&lt;&gt;"",TimeSpend[[#This Row],[Date]]&lt;&gt;""),TimeSpend[[#This Row],[Employee Name]],"")</f>
        <v/>
      </c>
      <c r="N2377" t="str">
        <f t="shared" si="74"/>
        <v/>
      </c>
      <c r="O2377" t="str">
        <f t="shared" si="75"/>
        <v/>
      </c>
      <c r="P2377" t="str">
        <f>IF(D2377&lt;&gt;"",VLOOKUP(D2377,Projects!B:C,2,0),"")</f>
        <v/>
      </c>
    </row>
    <row r="2378" spans="1:16" x14ac:dyDescent="0.25">
      <c r="A2378" t="str">
        <f>UPPER(IF(AND(TimeSpend[[#This Row],[Personnel number]]&lt;&gt;"",TimeSpend[[#This Row],[Date]]&lt;&gt;""),TimeSpend[[#This Row],[Personnel number]],""))</f>
        <v/>
      </c>
      <c r="B2378" s="85" t="str">
        <f>IF(AND(TimeSpend[[#This Row],[Personnel number]]&lt;&gt;"",TimeSpend[[#This Row],[Date]]&lt;&gt;""),TEXT(TimeSpend[[#This Row],[Date]],"[$-409]yyyyMMdd"),"")</f>
        <v/>
      </c>
      <c r="C2378" s="33" t="str">
        <f>IF(AND(TimeSpend[[#This Row],[Personnel number]]&lt;&gt;"",TimeSpend[[#This Row],[Date]]&lt;&gt;""),SUBSTITUTE(TimeSpend[[#This Row],[Hours]],",","."),"")</f>
        <v/>
      </c>
      <c r="D2378" t="str">
        <f>IF(AND(TimeSpend[[#This Row],[Personnel number]]&lt;&gt;"",TimeSpend[[#This Row],[Date]]&lt;&gt;""),TimeSpend[[#This Row],[Network]],"")</f>
        <v/>
      </c>
      <c r="E2378" t="str">
        <f>IF(AND(TimeSpend[[#This Row],[Personnel number]]&lt;&gt;"",TimeSpend[[#This Row],[Date]]&lt;&gt;""),TimeSpend[[#This Row],[Network Description]],"")</f>
        <v/>
      </c>
      <c r="F2378" t="str">
        <f>IF(AND(TimeSpend[[#This Row],[Personnel number]]&lt;&gt;"",TimeSpend[[#This Row],[Date]]&lt;&gt;""),TimeSpend[[#This Row],[Activity]],"")</f>
        <v/>
      </c>
      <c r="G2378" t="str">
        <f>IF(AND(TimeSpend[[#This Row],[Personnel number]]&lt;&gt;"",TimeSpend[[#This Row],[Date]]&lt;&gt;""),TimeSpend[[#This Row],[Activity description]],"")</f>
        <v/>
      </c>
      <c r="H2378" s="36" t="str">
        <f>IF(AND(TimeSpend[[#This Row],[Personnel number]]&lt;&gt;"",TimeSpend[[#This Row],[Date]]&lt;&gt;""),TimeSpend[[#This Row],[Start Time]],"")</f>
        <v/>
      </c>
      <c r="I2378" s="36" t="str">
        <f>IF(AND(TimeSpend[[#This Row],[Personnel number]]&lt;&gt;"",TimeSpend[[#This Row],[Date]]&lt;&gt;""),TimeSpend[[#This Row],[End Time]],"")</f>
        <v/>
      </c>
      <c r="J2378" t="str">
        <f>IF(AND(TimeSpend[[#This Row],[Personnel number]]&lt;&gt;"",TimeSpend[[#This Row],[Date]]&lt;&gt;""),TimeSpend[[#This Row],[Location]],"")</f>
        <v/>
      </c>
      <c r="K2378" t="str">
        <f>IF(AND(TimeSpend[[#This Row],[Personnel number]]&lt;&gt;"",TimeSpend[[#This Row],[Date]]&lt;&gt;""),TimeSpend[[#This Row],[Task]],"")</f>
        <v/>
      </c>
      <c r="L2378" t="str">
        <f>IF(AND(TimeSpend[[#This Row],[Personnel number]]&lt;&gt;"",TimeSpend[[#This Row],[Date]]&lt;&gt;""),Utilization!$J$2,"")</f>
        <v/>
      </c>
      <c r="M2378" t="str">
        <f>IF(AND(TimeSpend[[#This Row],[Personnel number]]&lt;&gt;"",TimeSpend[[#This Row],[Date]]&lt;&gt;""),TimeSpend[[#This Row],[Employee Name]],"")</f>
        <v/>
      </c>
      <c r="N2378" t="str">
        <f t="shared" si="74"/>
        <v/>
      </c>
      <c r="O2378" t="str">
        <f t="shared" si="75"/>
        <v/>
      </c>
      <c r="P2378" t="str">
        <f>IF(D2378&lt;&gt;"",VLOOKUP(D2378,Projects!B:C,2,0),"")</f>
        <v/>
      </c>
    </row>
    <row r="2379" spans="1:16" x14ac:dyDescent="0.25">
      <c r="A2379" t="str">
        <f>UPPER(IF(AND(TimeSpend[[#This Row],[Personnel number]]&lt;&gt;"",TimeSpend[[#This Row],[Date]]&lt;&gt;""),TimeSpend[[#This Row],[Personnel number]],""))</f>
        <v/>
      </c>
      <c r="B2379" s="85" t="str">
        <f>IF(AND(TimeSpend[[#This Row],[Personnel number]]&lt;&gt;"",TimeSpend[[#This Row],[Date]]&lt;&gt;""),TEXT(TimeSpend[[#This Row],[Date]],"[$-409]yyyyMMdd"),"")</f>
        <v/>
      </c>
      <c r="C2379" s="33" t="str">
        <f>IF(AND(TimeSpend[[#This Row],[Personnel number]]&lt;&gt;"",TimeSpend[[#This Row],[Date]]&lt;&gt;""),SUBSTITUTE(TimeSpend[[#This Row],[Hours]],",","."),"")</f>
        <v/>
      </c>
      <c r="D2379" t="str">
        <f>IF(AND(TimeSpend[[#This Row],[Personnel number]]&lt;&gt;"",TimeSpend[[#This Row],[Date]]&lt;&gt;""),TimeSpend[[#This Row],[Network]],"")</f>
        <v/>
      </c>
      <c r="E2379" t="str">
        <f>IF(AND(TimeSpend[[#This Row],[Personnel number]]&lt;&gt;"",TimeSpend[[#This Row],[Date]]&lt;&gt;""),TimeSpend[[#This Row],[Network Description]],"")</f>
        <v/>
      </c>
      <c r="F2379" t="str">
        <f>IF(AND(TimeSpend[[#This Row],[Personnel number]]&lt;&gt;"",TimeSpend[[#This Row],[Date]]&lt;&gt;""),TimeSpend[[#This Row],[Activity]],"")</f>
        <v/>
      </c>
      <c r="G2379" t="str">
        <f>IF(AND(TimeSpend[[#This Row],[Personnel number]]&lt;&gt;"",TimeSpend[[#This Row],[Date]]&lt;&gt;""),TimeSpend[[#This Row],[Activity description]],"")</f>
        <v/>
      </c>
      <c r="H2379" s="36" t="str">
        <f>IF(AND(TimeSpend[[#This Row],[Personnel number]]&lt;&gt;"",TimeSpend[[#This Row],[Date]]&lt;&gt;""),TimeSpend[[#This Row],[Start Time]],"")</f>
        <v/>
      </c>
      <c r="I2379" s="36" t="str">
        <f>IF(AND(TimeSpend[[#This Row],[Personnel number]]&lt;&gt;"",TimeSpend[[#This Row],[Date]]&lt;&gt;""),TimeSpend[[#This Row],[End Time]],"")</f>
        <v/>
      </c>
      <c r="J2379" t="str">
        <f>IF(AND(TimeSpend[[#This Row],[Personnel number]]&lt;&gt;"",TimeSpend[[#This Row],[Date]]&lt;&gt;""),TimeSpend[[#This Row],[Location]],"")</f>
        <v/>
      </c>
      <c r="K2379" t="str">
        <f>IF(AND(TimeSpend[[#This Row],[Personnel number]]&lt;&gt;"",TimeSpend[[#This Row],[Date]]&lt;&gt;""),TimeSpend[[#This Row],[Task]],"")</f>
        <v/>
      </c>
      <c r="L2379" t="str">
        <f>IF(AND(TimeSpend[[#This Row],[Personnel number]]&lt;&gt;"",TimeSpend[[#This Row],[Date]]&lt;&gt;""),Utilization!$J$2,"")</f>
        <v/>
      </c>
      <c r="M2379" t="str">
        <f>IF(AND(TimeSpend[[#This Row],[Personnel number]]&lt;&gt;"",TimeSpend[[#This Row],[Date]]&lt;&gt;""),TimeSpend[[#This Row],[Employee Name]],"")</f>
        <v/>
      </c>
      <c r="N2379" t="str">
        <f t="shared" si="74"/>
        <v/>
      </c>
      <c r="O2379" t="str">
        <f t="shared" si="75"/>
        <v/>
      </c>
      <c r="P2379" t="str">
        <f>IF(D2379&lt;&gt;"",VLOOKUP(D2379,Projects!B:C,2,0),"")</f>
        <v/>
      </c>
    </row>
    <row r="2380" spans="1:16" x14ac:dyDescent="0.25">
      <c r="A2380" t="str">
        <f>UPPER(IF(AND(TimeSpend[[#This Row],[Personnel number]]&lt;&gt;"",TimeSpend[[#This Row],[Date]]&lt;&gt;""),TimeSpend[[#This Row],[Personnel number]],""))</f>
        <v/>
      </c>
      <c r="B2380" s="85" t="str">
        <f>IF(AND(TimeSpend[[#This Row],[Personnel number]]&lt;&gt;"",TimeSpend[[#This Row],[Date]]&lt;&gt;""),TEXT(TimeSpend[[#This Row],[Date]],"[$-409]yyyyMMdd"),"")</f>
        <v/>
      </c>
      <c r="C2380" s="33" t="str">
        <f>IF(AND(TimeSpend[[#This Row],[Personnel number]]&lt;&gt;"",TimeSpend[[#This Row],[Date]]&lt;&gt;""),SUBSTITUTE(TimeSpend[[#This Row],[Hours]],",","."),"")</f>
        <v/>
      </c>
      <c r="D2380" t="str">
        <f>IF(AND(TimeSpend[[#This Row],[Personnel number]]&lt;&gt;"",TimeSpend[[#This Row],[Date]]&lt;&gt;""),TimeSpend[[#This Row],[Network]],"")</f>
        <v/>
      </c>
      <c r="E2380" t="str">
        <f>IF(AND(TimeSpend[[#This Row],[Personnel number]]&lt;&gt;"",TimeSpend[[#This Row],[Date]]&lt;&gt;""),TimeSpend[[#This Row],[Network Description]],"")</f>
        <v/>
      </c>
      <c r="F2380" t="str">
        <f>IF(AND(TimeSpend[[#This Row],[Personnel number]]&lt;&gt;"",TimeSpend[[#This Row],[Date]]&lt;&gt;""),TimeSpend[[#This Row],[Activity]],"")</f>
        <v/>
      </c>
      <c r="G2380" t="str">
        <f>IF(AND(TimeSpend[[#This Row],[Personnel number]]&lt;&gt;"",TimeSpend[[#This Row],[Date]]&lt;&gt;""),TimeSpend[[#This Row],[Activity description]],"")</f>
        <v/>
      </c>
      <c r="H2380" s="36" t="str">
        <f>IF(AND(TimeSpend[[#This Row],[Personnel number]]&lt;&gt;"",TimeSpend[[#This Row],[Date]]&lt;&gt;""),TimeSpend[[#This Row],[Start Time]],"")</f>
        <v/>
      </c>
      <c r="I2380" s="36" t="str">
        <f>IF(AND(TimeSpend[[#This Row],[Personnel number]]&lt;&gt;"",TimeSpend[[#This Row],[Date]]&lt;&gt;""),TimeSpend[[#This Row],[End Time]],"")</f>
        <v/>
      </c>
      <c r="J2380" t="str">
        <f>IF(AND(TimeSpend[[#This Row],[Personnel number]]&lt;&gt;"",TimeSpend[[#This Row],[Date]]&lt;&gt;""),TimeSpend[[#This Row],[Location]],"")</f>
        <v/>
      </c>
      <c r="K2380" t="str">
        <f>IF(AND(TimeSpend[[#This Row],[Personnel number]]&lt;&gt;"",TimeSpend[[#This Row],[Date]]&lt;&gt;""),TimeSpend[[#This Row],[Task]],"")</f>
        <v/>
      </c>
      <c r="L2380" t="str">
        <f>IF(AND(TimeSpend[[#This Row],[Personnel number]]&lt;&gt;"",TimeSpend[[#This Row],[Date]]&lt;&gt;""),Utilization!$J$2,"")</f>
        <v/>
      </c>
      <c r="M2380" t="str">
        <f>IF(AND(TimeSpend[[#This Row],[Personnel number]]&lt;&gt;"",TimeSpend[[#This Row],[Date]]&lt;&gt;""),TimeSpend[[#This Row],[Employee Name]],"")</f>
        <v/>
      </c>
      <c r="N2380" t="str">
        <f t="shared" si="74"/>
        <v/>
      </c>
      <c r="O2380" t="str">
        <f t="shared" si="75"/>
        <v/>
      </c>
      <c r="P2380" t="str">
        <f>IF(D2380&lt;&gt;"",VLOOKUP(D2380,Projects!B:C,2,0),"")</f>
        <v/>
      </c>
    </row>
    <row r="2381" spans="1:16" x14ac:dyDescent="0.25">
      <c r="A2381" t="str">
        <f>UPPER(IF(AND(TimeSpend[[#This Row],[Personnel number]]&lt;&gt;"",TimeSpend[[#This Row],[Date]]&lt;&gt;""),TimeSpend[[#This Row],[Personnel number]],""))</f>
        <v/>
      </c>
      <c r="B2381" s="85" t="str">
        <f>IF(AND(TimeSpend[[#This Row],[Personnel number]]&lt;&gt;"",TimeSpend[[#This Row],[Date]]&lt;&gt;""),TEXT(TimeSpend[[#This Row],[Date]],"[$-409]yyyyMMdd"),"")</f>
        <v/>
      </c>
      <c r="C2381" s="33" t="str">
        <f>IF(AND(TimeSpend[[#This Row],[Personnel number]]&lt;&gt;"",TimeSpend[[#This Row],[Date]]&lt;&gt;""),SUBSTITUTE(TimeSpend[[#This Row],[Hours]],",","."),"")</f>
        <v/>
      </c>
      <c r="D2381" t="str">
        <f>IF(AND(TimeSpend[[#This Row],[Personnel number]]&lt;&gt;"",TimeSpend[[#This Row],[Date]]&lt;&gt;""),TimeSpend[[#This Row],[Network]],"")</f>
        <v/>
      </c>
      <c r="E2381" t="str">
        <f>IF(AND(TimeSpend[[#This Row],[Personnel number]]&lt;&gt;"",TimeSpend[[#This Row],[Date]]&lt;&gt;""),TimeSpend[[#This Row],[Network Description]],"")</f>
        <v/>
      </c>
      <c r="F2381" t="str">
        <f>IF(AND(TimeSpend[[#This Row],[Personnel number]]&lt;&gt;"",TimeSpend[[#This Row],[Date]]&lt;&gt;""),TimeSpend[[#This Row],[Activity]],"")</f>
        <v/>
      </c>
      <c r="G2381" t="str">
        <f>IF(AND(TimeSpend[[#This Row],[Personnel number]]&lt;&gt;"",TimeSpend[[#This Row],[Date]]&lt;&gt;""),TimeSpend[[#This Row],[Activity description]],"")</f>
        <v/>
      </c>
      <c r="H2381" s="36" t="str">
        <f>IF(AND(TimeSpend[[#This Row],[Personnel number]]&lt;&gt;"",TimeSpend[[#This Row],[Date]]&lt;&gt;""),TimeSpend[[#This Row],[Start Time]],"")</f>
        <v/>
      </c>
      <c r="I2381" s="36" t="str">
        <f>IF(AND(TimeSpend[[#This Row],[Personnel number]]&lt;&gt;"",TimeSpend[[#This Row],[Date]]&lt;&gt;""),TimeSpend[[#This Row],[End Time]],"")</f>
        <v/>
      </c>
      <c r="J2381" t="str">
        <f>IF(AND(TimeSpend[[#This Row],[Personnel number]]&lt;&gt;"",TimeSpend[[#This Row],[Date]]&lt;&gt;""),TimeSpend[[#This Row],[Location]],"")</f>
        <v/>
      </c>
      <c r="K2381" t="str">
        <f>IF(AND(TimeSpend[[#This Row],[Personnel number]]&lt;&gt;"",TimeSpend[[#This Row],[Date]]&lt;&gt;""),TimeSpend[[#This Row],[Task]],"")</f>
        <v/>
      </c>
      <c r="L2381" t="str">
        <f>IF(AND(TimeSpend[[#This Row],[Personnel number]]&lt;&gt;"",TimeSpend[[#This Row],[Date]]&lt;&gt;""),Utilization!$J$2,"")</f>
        <v/>
      </c>
      <c r="M2381" t="str">
        <f>IF(AND(TimeSpend[[#This Row],[Personnel number]]&lt;&gt;"",TimeSpend[[#This Row],[Date]]&lt;&gt;""),TimeSpend[[#This Row],[Employee Name]],"")</f>
        <v/>
      </c>
      <c r="N2381" t="str">
        <f t="shared" si="74"/>
        <v/>
      </c>
      <c r="O2381" t="str">
        <f t="shared" si="75"/>
        <v/>
      </c>
      <c r="P2381" t="str">
        <f>IF(D2381&lt;&gt;"",VLOOKUP(D2381,Projects!B:C,2,0),"")</f>
        <v/>
      </c>
    </row>
    <row r="2382" spans="1:16" x14ac:dyDescent="0.25">
      <c r="A2382" t="str">
        <f>UPPER(IF(AND(TimeSpend[[#This Row],[Personnel number]]&lt;&gt;"",TimeSpend[[#This Row],[Date]]&lt;&gt;""),TimeSpend[[#This Row],[Personnel number]],""))</f>
        <v/>
      </c>
      <c r="B2382" s="85" t="str">
        <f>IF(AND(TimeSpend[[#This Row],[Personnel number]]&lt;&gt;"",TimeSpend[[#This Row],[Date]]&lt;&gt;""),TEXT(TimeSpend[[#This Row],[Date]],"[$-409]yyyyMMdd"),"")</f>
        <v/>
      </c>
      <c r="C2382" s="33" t="str">
        <f>IF(AND(TimeSpend[[#This Row],[Personnel number]]&lt;&gt;"",TimeSpend[[#This Row],[Date]]&lt;&gt;""),SUBSTITUTE(TimeSpend[[#This Row],[Hours]],",","."),"")</f>
        <v/>
      </c>
      <c r="D2382" t="str">
        <f>IF(AND(TimeSpend[[#This Row],[Personnel number]]&lt;&gt;"",TimeSpend[[#This Row],[Date]]&lt;&gt;""),TimeSpend[[#This Row],[Network]],"")</f>
        <v/>
      </c>
      <c r="E2382" t="str">
        <f>IF(AND(TimeSpend[[#This Row],[Personnel number]]&lt;&gt;"",TimeSpend[[#This Row],[Date]]&lt;&gt;""),TimeSpend[[#This Row],[Network Description]],"")</f>
        <v/>
      </c>
      <c r="F2382" t="str">
        <f>IF(AND(TimeSpend[[#This Row],[Personnel number]]&lt;&gt;"",TimeSpend[[#This Row],[Date]]&lt;&gt;""),TimeSpend[[#This Row],[Activity]],"")</f>
        <v/>
      </c>
      <c r="G2382" t="str">
        <f>IF(AND(TimeSpend[[#This Row],[Personnel number]]&lt;&gt;"",TimeSpend[[#This Row],[Date]]&lt;&gt;""),TimeSpend[[#This Row],[Activity description]],"")</f>
        <v/>
      </c>
      <c r="H2382" s="36" t="str">
        <f>IF(AND(TimeSpend[[#This Row],[Personnel number]]&lt;&gt;"",TimeSpend[[#This Row],[Date]]&lt;&gt;""),TimeSpend[[#This Row],[Start Time]],"")</f>
        <v/>
      </c>
      <c r="I2382" s="36" t="str">
        <f>IF(AND(TimeSpend[[#This Row],[Personnel number]]&lt;&gt;"",TimeSpend[[#This Row],[Date]]&lt;&gt;""),TimeSpend[[#This Row],[End Time]],"")</f>
        <v/>
      </c>
      <c r="J2382" t="str">
        <f>IF(AND(TimeSpend[[#This Row],[Personnel number]]&lt;&gt;"",TimeSpend[[#This Row],[Date]]&lt;&gt;""),TimeSpend[[#This Row],[Location]],"")</f>
        <v/>
      </c>
      <c r="K2382" t="str">
        <f>IF(AND(TimeSpend[[#This Row],[Personnel number]]&lt;&gt;"",TimeSpend[[#This Row],[Date]]&lt;&gt;""),TimeSpend[[#This Row],[Task]],"")</f>
        <v/>
      </c>
      <c r="L2382" t="str">
        <f>IF(AND(TimeSpend[[#This Row],[Personnel number]]&lt;&gt;"",TimeSpend[[#This Row],[Date]]&lt;&gt;""),Utilization!$J$2,"")</f>
        <v/>
      </c>
      <c r="M2382" t="str">
        <f>IF(AND(TimeSpend[[#This Row],[Personnel number]]&lt;&gt;"",TimeSpend[[#This Row],[Date]]&lt;&gt;""),TimeSpend[[#This Row],[Employee Name]],"")</f>
        <v/>
      </c>
      <c r="N2382" t="str">
        <f t="shared" si="74"/>
        <v/>
      </c>
      <c r="O2382" t="str">
        <f t="shared" si="75"/>
        <v/>
      </c>
      <c r="P2382" t="str">
        <f>IF(D2382&lt;&gt;"",VLOOKUP(D2382,Projects!B:C,2,0),"")</f>
        <v/>
      </c>
    </row>
    <row r="2383" spans="1:16" x14ac:dyDescent="0.25">
      <c r="A2383" t="str">
        <f>UPPER(IF(AND(TimeSpend[[#This Row],[Personnel number]]&lt;&gt;"",TimeSpend[[#This Row],[Date]]&lt;&gt;""),TimeSpend[[#This Row],[Personnel number]],""))</f>
        <v/>
      </c>
      <c r="B2383" s="85" t="str">
        <f>IF(AND(TimeSpend[[#This Row],[Personnel number]]&lt;&gt;"",TimeSpend[[#This Row],[Date]]&lt;&gt;""),TEXT(TimeSpend[[#This Row],[Date]],"[$-409]yyyyMMdd"),"")</f>
        <v/>
      </c>
      <c r="C2383" s="33" t="str">
        <f>IF(AND(TimeSpend[[#This Row],[Personnel number]]&lt;&gt;"",TimeSpend[[#This Row],[Date]]&lt;&gt;""),SUBSTITUTE(TimeSpend[[#This Row],[Hours]],",","."),"")</f>
        <v/>
      </c>
      <c r="D2383" t="str">
        <f>IF(AND(TimeSpend[[#This Row],[Personnel number]]&lt;&gt;"",TimeSpend[[#This Row],[Date]]&lt;&gt;""),TimeSpend[[#This Row],[Network]],"")</f>
        <v/>
      </c>
      <c r="E2383" t="str">
        <f>IF(AND(TimeSpend[[#This Row],[Personnel number]]&lt;&gt;"",TimeSpend[[#This Row],[Date]]&lt;&gt;""),TimeSpend[[#This Row],[Network Description]],"")</f>
        <v/>
      </c>
      <c r="F2383" t="str">
        <f>IF(AND(TimeSpend[[#This Row],[Personnel number]]&lt;&gt;"",TimeSpend[[#This Row],[Date]]&lt;&gt;""),TimeSpend[[#This Row],[Activity]],"")</f>
        <v/>
      </c>
      <c r="G2383" t="str">
        <f>IF(AND(TimeSpend[[#This Row],[Personnel number]]&lt;&gt;"",TimeSpend[[#This Row],[Date]]&lt;&gt;""),TimeSpend[[#This Row],[Activity description]],"")</f>
        <v/>
      </c>
      <c r="H2383" s="36" t="str">
        <f>IF(AND(TimeSpend[[#This Row],[Personnel number]]&lt;&gt;"",TimeSpend[[#This Row],[Date]]&lt;&gt;""),TimeSpend[[#This Row],[Start Time]],"")</f>
        <v/>
      </c>
      <c r="I2383" s="36" t="str">
        <f>IF(AND(TimeSpend[[#This Row],[Personnel number]]&lt;&gt;"",TimeSpend[[#This Row],[Date]]&lt;&gt;""),TimeSpend[[#This Row],[End Time]],"")</f>
        <v/>
      </c>
      <c r="J2383" t="str">
        <f>IF(AND(TimeSpend[[#This Row],[Personnel number]]&lt;&gt;"",TimeSpend[[#This Row],[Date]]&lt;&gt;""),TimeSpend[[#This Row],[Location]],"")</f>
        <v/>
      </c>
      <c r="K2383" t="str">
        <f>IF(AND(TimeSpend[[#This Row],[Personnel number]]&lt;&gt;"",TimeSpend[[#This Row],[Date]]&lt;&gt;""),TimeSpend[[#This Row],[Task]],"")</f>
        <v/>
      </c>
      <c r="L2383" t="str">
        <f>IF(AND(TimeSpend[[#This Row],[Personnel number]]&lt;&gt;"",TimeSpend[[#This Row],[Date]]&lt;&gt;""),Utilization!$J$2,"")</f>
        <v/>
      </c>
      <c r="M2383" t="str">
        <f>IF(AND(TimeSpend[[#This Row],[Personnel number]]&lt;&gt;"",TimeSpend[[#This Row],[Date]]&lt;&gt;""),TimeSpend[[#This Row],[Employee Name]],"")</f>
        <v/>
      </c>
      <c r="N2383" t="str">
        <f t="shared" si="74"/>
        <v/>
      </c>
      <c r="O2383" t="str">
        <f t="shared" si="75"/>
        <v/>
      </c>
      <c r="P2383" t="str">
        <f>IF(D2383&lt;&gt;"",VLOOKUP(D2383,Projects!B:C,2,0),"")</f>
        <v/>
      </c>
    </row>
    <row r="2384" spans="1:16" x14ac:dyDescent="0.25">
      <c r="A2384" t="str">
        <f>UPPER(IF(AND(TimeSpend[[#This Row],[Personnel number]]&lt;&gt;"",TimeSpend[[#This Row],[Date]]&lt;&gt;""),TimeSpend[[#This Row],[Personnel number]],""))</f>
        <v/>
      </c>
      <c r="B2384" s="85" t="str">
        <f>IF(AND(TimeSpend[[#This Row],[Personnel number]]&lt;&gt;"",TimeSpend[[#This Row],[Date]]&lt;&gt;""),TEXT(TimeSpend[[#This Row],[Date]],"[$-409]yyyyMMdd"),"")</f>
        <v/>
      </c>
      <c r="C2384" s="33" t="str">
        <f>IF(AND(TimeSpend[[#This Row],[Personnel number]]&lt;&gt;"",TimeSpend[[#This Row],[Date]]&lt;&gt;""),SUBSTITUTE(TimeSpend[[#This Row],[Hours]],",","."),"")</f>
        <v/>
      </c>
      <c r="D2384" t="str">
        <f>IF(AND(TimeSpend[[#This Row],[Personnel number]]&lt;&gt;"",TimeSpend[[#This Row],[Date]]&lt;&gt;""),TimeSpend[[#This Row],[Network]],"")</f>
        <v/>
      </c>
      <c r="E2384" t="str">
        <f>IF(AND(TimeSpend[[#This Row],[Personnel number]]&lt;&gt;"",TimeSpend[[#This Row],[Date]]&lt;&gt;""),TimeSpend[[#This Row],[Network Description]],"")</f>
        <v/>
      </c>
      <c r="F2384" t="str">
        <f>IF(AND(TimeSpend[[#This Row],[Personnel number]]&lt;&gt;"",TimeSpend[[#This Row],[Date]]&lt;&gt;""),TimeSpend[[#This Row],[Activity]],"")</f>
        <v/>
      </c>
      <c r="G2384" t="str">
        <f>IF(AND(TimeSpend[[#This Row],[Personnel number]]&lt;&gt;"",TimeSpend[[#This Row],[Date]]&lt;&gt;""),TimeSpend[[#This Row],[Activity description]],"")</f>
        <v/>
      </c>
      <c r="H2384" s="36" t="str">
        <f>IF(AND(TimeSpend[[#This Row],[Personnel number]]&lt;&gt;"",TimeSpend[[#This Row],[Date]]&lt;&gt;""),TimeSpend[[#This Row],[Start Time]],"")</f>
        <v/>
      </c>
      <c r="I2384" s="36" t="str">
        <f>IF(AND(TimeSpend[[#This Row],[Personnel number]]&lt;&gt;"",TimeSpend[[#This Row],[Date]]&lt;&gt;""),TimeSpend[[#This Row],[End Time]],"")</f>
        <v/>
      </c>
      <c r="J2384" t="str">
        <f>IF(AND(TimeSpend[[#This Row],[Personnel number]]&lt;&gt;"",TimeSpend[[#This Row],[Date]]&lt;&gt;""),TimeSpend[[#This Row],[Location]],"")</f>
        <v/>
      </c>
      <c r="K2384" t="str">
        <f>IF(AND(TimeSpend[[#This Row],[Personnel number]]&lt;&gt;"",TimeSpend[[#This Row],[Date]]&lt;&gt;""),TimeSpend[[#This Row],[Task]],"")</f>
        <v/>
      </c>
      <c r="L2384" t="str">
        <f>IF(AND(TimeSpend[[#This Row],[Personnel number]]&lt;&gt;"",TimeSpend[[#This Row],[Date]]&lt;&gt;""),Utilization!$J$2,"")</f>
        <v/>
      </c>
      <c r="M2384" t="str">
        <f>IF(AND(TimeSpend[[#This Row],[Personnel number]]&lt;&gt;"",TimeSpend[[#This Row],[Date]]&lt;&gt;""),TimeSpend[[#This Row],[Employee Name]],"")</f>
        <v/>
      </c>
      <c r="N2384" t="str">
        <f t="shared" si="74"/>
        <v/>
      </c>
      <c r="O2384" t="str">
        <f t="shared" si="75"/>
        <v/>
      </c>
      <c r="P2384" t="str">
        <f>IF(D2384&lt;&gt;"",VLOOKUP(D2384,Projects!B:C,2,0),"")</f>
        <v/>
      </c>
    </row>
    <row r="2385" spans="1:16" x14ac:dyDescent="0.25">
      <c r="A2385" t="str">
        <f>UPPER(IF(AND(TimeSpend[[#This Row],[Personnel number]]&lt;&gt;"",TimeSpend[[#This Row],[Date]]&lt;&gt;""),TimeSpend[[#This Row],[Personnel number]],""))</f>
        <v/>
      </c>
      <c r="B2385" s="85" t="str">
        <f>IF(AND(TimeSpend[[#This Row],[Personnel number]]&lt;&gt;"",TimeSpend[[#This Row],[Date]]&lt;&gt;""),TEXT(TimeSpend[[#This Row],[Date]],"[$-409]yyyyMMdd"),"")</f>
        <v/>
      </c>
      <c r="C2385" s="33" t="str">
        <f>IF(AND(TimeSpend[[#This Row],[Personnel number]]&lt;&gt;"",TimeSpend[[#This Row],[Date]]&lt;&gt;""),SUBSTITUTE(TimeSpend[[#This Row],[Hours]],",","."),"")</f>
        <v/>
      </c>
      <c r="D2385" t="str">
        <f>IF(AND(TimeSpend[[#This Row],[Personnel number]]&lt;&gt;"",TimeSpend[[#This Row],[Date]]&lt;&gt;""),TimeSpend[[#This Row],[Network]],"")</f>
        <v/>
      </c>
      <c r="E2385" t="str">
        <f>IF(AND(TimeSpend[[#This Row],[Personnel number]]&lt;&gt;"",TimeSpend[[#This Row],[Date]]&lt;&gt;""),TimeSpend[[#This Row],[Network Description]],"")</f>
        <v/>
      </c>
      <c r="F2385" t="str">
        <f>IF(AND(TimeSpend[[#This Row],[Personnel number]]&lt;&gt;"",TimeSpend[[#This Row],[Date]]&lt;&gt;""),TimeSpend[[#This Row],[Activity]],"")</f>
        <v/>
      </c>
      <c r="G2385" t="str">
        <f>IF(AND(TimeSpend[[#This Row],[Personnel number]]&lt;&gt;"",TimeSpend[[#This Row],[Date]]&lt;&gt;""),TimeSpend[[#This Row],[Activity description]],"")</f>
        <v/>
      </c>
      <c r="H2385" s="36" t="str">
        <f>IF(AND(TimeSpend[[#This Row],[Personnel number]]&lt;&gt;"",TimeSpend[[#This Row],[Date]]&lt;&gt;""),TimeSpend[[#This Row],[Start Time]],"")</f>
        <v/>
      </c>
      <c r="I2385" s="36" t="str">
        <f>IF(AND(TimeSpend[[#This Row],[Personnel number]]&lt;&gt;"",TimeSpend[[#This Row],[Date]]&lt;&gt;""),TimeSpend[[#This Row],[End Time]],"")</f>
        <v/>
      </c>
      <c r="J2385" t="str">
        <f>IF(AND(TimeSpend[[#This Row],[Personnel number]]&lt;&gt;"",TimeSpend[[#This Row],[Date]]&lt;&gt;""),TimeSpend[[#This Row],[Location]],"")</f>
        <v/>
      </c>
      <c r="K2385" t="str">
        <f>IF(AND(TimeSpend[[#This Row],[Personnel number]]&lt;&gt;"",TimeSpend[[#This Row],[Date]]&lt;&gt;""),TimeSpend[[#This Row],[Task]],"")</f>
        <v/>
      </c>
      <c r="L2385" t="str">
        <f>IF(AND(TimeSpend[[#This Row],[Personnel number]]&lt;&gt;"",TimeSpend[[#This Row],[Date]]&lt;&gt;""),Utilization!$J$2,"")</f>
        <v/>
      </c>
      <c r="M2385" t="str">
        <f>IF(AND(TimeSpend[[#This Row],[Personnel number]]&lt;&gt;"",TimeSpend[[#This Row],[Date]]&lt;&gt;""),TimeSpend[[#This Row],[Employee Name]],"")</f>
        <v/>
      </c>
      <c r="N2385" t="str">
        <f t="shared" si="74"/>
        <v/>
      </c>
      <c r="O2385" t="str">
        <f t="shared" si="75"/>
        <v/>
      </c>
      <c r="P2385" t="str">
        <f>IF(D2385&lt;&gt;"",VLOOKUP(D2385,Projects!B:C,2,0),"")</f>
        <v/>
      </c>
    </row>
    <row r="2386" spans="1:16" x14ac:dyDescent="0.25">
      <c r="A2386" t="str">
        <f>UPPER(IF(AND(TimeSpend[[#This Row],[Personnel number]]&lt;&gt;"",TimeSpend[[#This Row],[Date]]&lt;&gt;""),TimeSpend[[#This Row],[Personnel number]],""))</f>
        <v/>
      </c>
      <c r="B2386" s="85" t="str">
        <f>IF(AND(TimeSpend[[#This Row],[Personnel number]]&lt;&gt;"",TimeSpend[[#This Row],[Date]]&lt;&gt;""),TEXT(TimeSpend[[#This Row],[Date]],"[$-409]yyyyMMdd"),"")</f>
        <v/>
      </c>
      <c r="C2386" s="33" t="str">
        <f>IF(AND(TimeSpend[[#This Row],[Personnel number]]&lt;&gt;"",TimeSpend[[#This Row],[Date]]&lt;&gt;""),SUBSTITUTE(TimeSpend[[#This Row],[Hours]],",","."),"")</f>
        <v/>
      </c>
      <c r="D2386" t="str">
        <f>IF(AND(TimeSpend[[#This Row],[Personnel number]]&lt;&gt;"",TimeSpend[[#This Row],[Date]]&lt;&gt;""),TimeSpend[[#This Row],[Network]],"")</f>
        <v/>
      </c>
      <c r="E2386" t="str">
        <f>IF(AND(TimeSpend[[#This Row],[Personnel number]]&lt;&gt;"",TimeSpend[[#This Row],[Date]]&lt;&gt;""),TimeSpend[[#This Row],[Network Description]],"")</f>
        <v/>
      </c>
      <c r="F2386" t="str">
        <f>IF(AND(TimeSpend[[#This Row],[Personnel number]]&lt;&gt;"",TimeSpend[[#This Row],[Date]]&lt;&gt;""),TimeSpend[[#This Row],[Activity]],"")</f>
        <v/>
      </c>
      <c r="G2386" t="str">
        <f>IF(AND(TimeSpend[[#This Row],[Personnel number]]&lt;&gt;"",TimeSpend[[#This Row],[Date]]&lt;&gt;""),TimeSpend[[#This Row],[Activity description]],"")</f>
        <v/>
      </c>
      <c r="H2386" s="36" t="str">
        <f>IF(AND(TimeSpend[[#This Row],[Personnel number]]&lt;&gt;"",TimeSpend[[#This Row],[Date]]&lt;&gt;""),TimeSpend[[#This Row],[Start Time]],"")</f>
        <v/>
      </c>
      <c r="I2386" s="36" t="str">
        <f>IF(AND(TimeSpend[[#This Row],[Personnel number]]&lt;&gt;"",TimeSpend[[#This Row],[Date]]&lt;&gt;""),TimeSpend[[#This Row],[End Time]],"")</f>
        <v/>
      </c>
      <c r="J2386" t="str">
        <f>IF(AND(TimeSpend[[#This Row],[Personnel number]]&lt;&gt;"",TimeSpend[[#This Row],[Date]]&lt;&gt;""),TimeSpend[[#This Row],[Location]],"")</f>
        <v/>
      </c>
      <c r="K2386" t="str">
        <f>IF(AND(TimeSpend[[#This Row],[Personnel number]]&lt;&gt;"",TimeSpend[[#This Row],[Date]]&lt;&gt;""),TimeSpend[[#This Row],[Task]],"")</f>
        <v/>
      </c>
      <c r="L2386" t="str">
        <f>IF(AND(TimeSpend[[#This Row],[Personnel number]]&lt;&gt;"",TimeSpend[[#This Row],[Date]]&lt;&gt;""),Utilization!$J$2,"")</f>
        <v/>
      </c>
      <c r="M2386" t="str">
        <f>IF(AND(TimeSpend[[#This Row],[Personnel number]]&lt;&gt;"",TimeSpend[[#This Row],[Date]]&lt;&gt;""),TimeSpend[[#This Row],[Employee Name]],"")</f>
        <v/>
      </c>
      <c r="N2386" t="str">
        <f t="shared" si="74"/>
        <v/>
      </c>
      <c r="O2386" t="str">
        <f t="shared" si="75"/>
        <v/>
      </c>
      <c r="P2386" t="str">
        <f>IF(D2386&lt;&gt;"",VLOOKUP(D2386,Projects!B:C,2,0),"")</f>
        <v/>
      </c>
    </row>
    <row r="2387" spans="1:16" x14ac:dyDescent="0.25">
      <c r="A2387" t="str">
        <f>UPPER(IF(AND(TimeSpend[[#This Row],[Personnel number]]&lt;&gt;"",TimeSpend[[#This Row],[Date]]&lt;&gt;""),TimeSpend[[#This Row],[Personnel number]],""))</f>
        <v/>
      </c>
      <c r="B2387" s="85" t="str">
        <f>IF(AND(TimeSpend[[#This Row],[Personnel number]]&lt;&gt;"",TimeSpend[[#This Row],[Date]]&lt;&gt;""),TEXT(TimeSpend[[#This Row],[Date]],"[$-409]yyyyMMdd"),"")</f>
        <v/>
      </c>
      <c r="C2387" s="33" t="str">
        <f>IF(AND(TimeSpend[[#This Row],[Personnel number]]&lt;&gt;"",TimeSpend[[#This Row],[Date]]&lt;&gt;""),SUBSTITUTE(TimeSpend[[#This Row],[Hours]],",","."),"")</f>
        <v/>
      </c>
      <c r="D2387" t="str">
        <f>IF(AND(TimeSpend[[#This Row],[Personnel number]]&lt;&gt;"",TimeSpend[[#This Row],[Date]]&lt;&gt;""),TimeSpend[[#This Row],[Network]],"")</f>
        <v/>
      </c>
      <c r="E2387" t="str">
        <f>IF(AND(TimeSpend[[#This Row],[Personnel number]]&lt;&gt;"",TimeSpend[[#This Row],[Date]]&lt;&gt;""),TimeSpend[[#This Row],[Network Description]],"")</f>
        <v/>
      </c>
      <c r="F2387" t="str">
        <f>IF(AND(TimeSpend[[#This Row],[Personnel number]]&lt;&gt;"",TimeSpend[[#This Row],[Date]]&lt;&gt;""),TimeSpend[[#This Row],[Activity]],"")</f>
        <v/>
      </c>
      <c r="G2387" t="str">
        <f>IF(AND(TimeSpend[[#This Row],[Personnel number]]&lt;&gt;"",TimeSpend[[#This Row],[Date]]&lt;&gt;""),TimeSpend[[#This Row],[Activity description]],"")</f>
        <v/>
      </c>
      <c r="H2387" s="36" t="str">
        <f>IF(AND(TimeSpend[[#This Row],[Personnel number]]&lt;&gt;"",TimeSpend[[#This Row],[Date]]&lt;&gt;""),TimeSpend[[#This Row],[Start Time]],"")</f>
        <v/>
      </c>
      <c r="I2387" s="36" t="str">
        <f>IF(AND(TimeSpend[[#This Row],[Personnel number]]&lt;&gt;"",TimeSpend[[#This Row],[Date]]&lt;&gt;""),TimeSpend[[#This Row],[End Time]],"")</f>
        <v/>
      </c>
      <c r="J2387" t="str">
        <f>IF(AND(TimeSpend[[#This Row],[Personnel number]]&lt;&gt;"",TimeSpend[[#This Row],[Date]]&lt;&gt;""),TimeSpend[[#This Row],[Location]],"")</f>
        <v/>
      </c>
      <c r="K2387" t="str">
        <f>IF(AND(TimeSpend[[#This Row],[Personnel number]]&lt;&gt;"",TimeSpend[[#This Row],[Date]]&lt;&gt;""),TimeSpend[[#This Row],[Task]],"")</f>
        <v/>
      </c>
      <c r="L2387" t="str">
        <f>IF(AND(TimeSpend[[#This Row],[Personnel number]]&lt;&gt;"",TimeSpend[[#This Row],[Date]]&lt;&gt;""),Utilization!$J$2,"")</f>
        <v/>
      </c>
      <c r="M2387" t="str">
        <f>IF(AND(TimeSpend[[#This Row],[Personnel number]]&lt;&gt;"",TimeSpend[[#This Row],[Date]]&lt;&gt;""),TimeSpend[[#This Row],[Employee Name]],"")</f>
        <v/>
      </c>
      <c r="N2387" t="str">
        <f t="shared" si="74"/>
        <v/>
      </c>
      <c r="O2387" t="str">
        <f t="shared" si="75"/>
        <v/>
      </c>
      <c r="P2387" t="str">
        <f>IF(D2387&lt;&gt;"",VLOOKUP(D2387,Projects!B:C,2,0),"")</f>
        <v/>
      </c>
    </row>
    <row r="2388" spans="1:16" x14ac:dyDescent="0.25">
      <c r="A2388" t="str">
        <f>UPPER(IF(AND(TimeSpend[[#This Row],[Personnel number]]&lt;&gt;"",TimeSpend[[#This Row],[Date]]&lt;&gt;""),TimeSpend[[#This Row],[Personnel number]],""))</f>
        <v/>
      </c>
      <c r="B2388" s="85" t="str">
        <f>IF(AND(TimeSpend[[#This Row],[Personnel number]]&lt;&gt;"",TimeSpend[[#This Row],[Date]]&lt;&gt;""),TEXT(TimeSpend[[#This Row],[Date]],"[$-409]yyyyMMdd"),"")</f>
        <v/>
      </c>
      <c r="C2388" s="33" t="str">
        <f>IF(AND(TimeSpend[[#This Row],[Personnel number]]&lt;&gt;"",TimeSpend[[#This Row],[Date]]&lt;&gt;""),SUBSTITUTE(TimeSpend[[#This Row],[Hours]],",","."),"")</f>
        <v/>
      </c>
      <c r="D2388" t="str">
        <f>IF(AND(TimeSpend[[#This Row],[Personnel number]]&lt;&gt;"",TimeSpend[[#This Row],[Date]]&lt;&gt;""),TimeSpend[[#This Row],[Network]],"")</f>
        <v/>
      </c>
      <c r="E2388" t="str">
        <f>IF(AND(TimeSpend[[#This Row],[Personnel number]]&lt;&gt;"",TimeSpend[[#This Row],[Date]]&lt;&gt;""),TimeSpend[[#This Row],[Network Description]],"")</f>
        <v/>
      </c>
      <c r="F2388" t="str">
        <f>IF(AND(TimeSpend[[#This Row],[Personnel number]]&lt;&gt;"",TimeSpend[[#This Row],[Date]]&lt;&gt;""),TimeSpend[[#This Row],[Activity]],"")</f>
        <v/>
      </c>
      <c r="G2388" t="str">
        <f>IF(AND(TimeSpend[[#This Row],[Personnel number]]&lt;&gt;"",TimeSpend[[#This Row],[Date]]&lt;&gt;""),TimeSpend[[#This Row],[Activity description]],"")</f>
        <v/>
      </c>
      <c r="H2388" s="36" t="str">
        <f>IF(AND(TimeSpend[[#This Row],[Personnel number]]&lt;&gt;"",TimeSpend[[#This Row],[Date]]&lt;&gt;""),TimeSpend[[#This Row],[Start Time]],"")</f>
        <v/>
      </c>
      <c r="I2388" s="36" t="str">
        <f>IF(AND(TimeSpend[[#This Row],[Personnel number]]&lt;&gt;"",TimeSpend[[#This Row],[Date]]&lt;&gt;""),TimeSpend[[#This Row],[End Time]],"")</f>
        <v/>
      </c>
      <c r="J2388" t="str">
        <f>IF(AND(TimeSpend[[#This Row],[Personnel number]]&lt;&gt;"",TimeSpend[[#This Row],[Date]]&lt;&gt;""),TimeSpend[[#This Row],[Location]],"")</f>
        <v/>
      </c>
      <c r="K2388" t="str">
        <f>IF(AND(TimeSpend[[#This Row],[Personnel number]]&lt;&gt;"",TimeSpend[[#This Row],[Date]]&lt;&gt;""),TimeSpend[[#This Row],[Task]],"")</f>
        <v/>
      </c>
      <c r="L2388" t="str">
        <f>IF(AND(TimeSpend[[#This Row],[Personnel number]]&lt;&gt;"",TimeSpend[[#This Row],[Date]]&lt;&gt;""),Utilization!$J$2,"")</f>
        <v/>
      </c>
      <c r="M2388" t="str">
        <f>IF(AND(TimeSpend[[#This Row],[Personnel number]]&lt;&gt;"",TimeSpend[[#This Row],[Date]]&lt;&gt;""),TimeSpend[[#This Row],[Employee Name]],"")</f>
        <v/>
      </c>
      <c r="N2388" t="str">
        <f t="shared" si="74"/>
        <v/>
      </c>
      <c r="O2388" t="str">
        <f t="shared" si="75"/>
        <v/>
      </c>
      <c r="P2388" t="str">
        <f>IF(D2388&lt;&gt;"",VLOOKUP(D2388,Projects!B:C,2,0),"")</f>
        <v/>
      </c>
    </row>
    <row r="2389" spans="1:16" x14ac:dyDescent="0.25">
      <c r="A2389" t="str">
        <f>UPPER(IF(AND(TimeSpend[[#This Row],[Personnel number]]&lt;&gt;"",TimeSpend[[#This Row],[Date]]&lt;&gt;""),TimeSpend[[#This Row],[Personnel number]],""))</f>
        <v/>
      </c>
      <c r="B2389" s="85" t="str">
        <f>IF(AND(TimeSpend[[#This Row],[Personnel number]]&lt;&gt;"",TimeSpend[[#This Row],[Date]]&lt;&gt;""),TEXT(TimeSpend[[#This Row],[Date]],"[$-409]yyyyMMdd"),"")</f>
        <v/>
      </c>
      <c r="C2389" s="33" t="str">
        <f>IF(AND(TimeSpend[[#This Row],[Personnel number]]&lt;&gt;"",TimeSpend[[#This Row],[Date]]&lt;&gt;""),SUBSTITUTE(TimeSpend[[#This Row],[Hours]],",","."),"")</f>
        <v/>
      </c>
      <c r="D2389" t="str">
        <f>IF(AND(TimeSpend[[#This Row],[Personnel number]]&lt;&gt;"",TimeSpend[[#This Row],[Date]]&lt;&gt;""),TimeSpend[[#This Row],[Network]],"")</f>
        <v/>
      </c>
      <c r="E2389" t="str">
        <f>IF(AND(TimeSpend[[#This Row],[Personnel number]]&lt;&gt;"",TimeSpend[[#This Row],[Date]]&lt;&gt;""),TimeSpend[[#This Row],[Network Description]],"")</f>
        <v/>
      </c>
      <c r="F2389" t="str">
        <f>IF(AND(TimeSpend[[#This Row],[Personnel number]]&lt;&gt;"",TimeSpend[[#This Row],[Date]]&lt;&gt;""),TimeSpend[[#This Row],[Activity]],"")</f>
        <v/>
      </c>
      <c r="G2389" t="str">
        <f>IF(AND(TimeSpend[[#This Row],[Personnel number]]&lt;&gt;"",TimeSpend[[#This Row],[Date]]&lt;&gt;""),TimeSpend[[#This Row],[Activity description]],"")</f>
        <v/>
      </c>
      <c r="H2389" s="36" t="str">
        <f>IF(AND(TimeSpend[[#This Row],[Personnel number]]&lt;&gt;"",TimeSpend[[#This Row],[Date]]&lt;&gt;""),TimeSpend[[#This Row],[Start Time]],"")</f>
        <v/>
      </c>
      <c r="I2389" s="36" t="str">
        <f>IF(AND(TimeSpend[[#This Row],[Personnel number]]&lt;&gt;"",TimeSpend[[#This Row],[Date]]&lt;&gt;""),TimeSpend[[#This Row],[End Time]],"")</f>
        <v/>
      </c>
      <c r="J2389" t="str">
        <f>IF(AND(TimeSpend[[#This Row],[Personnel number]]&lt;&gt;"",TimeSpend[[#This Row],[Date]]&lt;&gt;""),TimeSpend[[#This Row],[Location]],"")</f>
        <v/>
      </c>
      <c r="K2389" t="str">
        <f>IF(AND(TimeSpend[[#This Row],[Personnel number]]&lt;&gt;"",TimeSpend[[#This Row],[Date]]&lt;&gt;""),TimeSpend[[#This Row],[Task]],"")</f>
        <v/>
      </c>
      <c r="L2389" t="str">
        <f>IF(AND(TimeSpend[[#This Row],[Personnel number]]&lt;&gt;"",TimeSpend[[#This Row],[Date]]&lt;&gt;""),Utilization!$J$2,"")</f>
        <v/>
      </c>
      <c r="M2389" t="str">
        <f>IF(AND(TimeSpend[[#This Row],[Personnel number]]&lt;&gt;"",TimeSpend[[#This Row],[Date]]&lt;&gt;""),TimeSpend[[#This Row],[Employee Name]],"")</f>
        <v/>
      </c>
      <c r="N2389" t="str">
        <f t="shared" si="74"/>
        <v/>
      </c>
      <c r="O2389" t="str">
        <f t="shared" si="75"/>
        <v/>
      </c>
      <c r="P2389" t="str">
        <f>IF(D2389&lt;&gt;"",VLOOKUP(D2389,Projects!B:C,2,0),"")</f>
        <v/>
      </c>
    </row>
    <row r="2390" spans="1:16" x14ac:dyDescent="0.25">
      <c r="A2390" t="str">
        <f>UPPER(IF(AND(TimeSpend[[#This Row],[Personnel number]]&lt;&gt;"",TimeSpend[[#This Row],[Date]]&lt;&gt;""),TimeSpend[[#This Row],[Personnel number]],""))</f>
        <v/>
      </c>
      <c r="B2390" s="85" t="str">
        <f>IF(AND(TimeSpend[[#This Row],[Personnel number]]&lt;&gt;"",TimeSpend[[#This Row],[Date]]&lt;&gt;""),TEXT(TimeSpend[[#This Row],[Date]],"[$-409]yyyyMMdd"),"")</f>
        <v/>
      </c>
      <c r="C2390" s="33" t="str">
        <f>IF(AND(TimeSpend[[#This Row],[Personnel number]]&lt;&gt;"",TimeSpend[[#This Row],[Date]]&lt;&gt;""),SUBSTITUTE(TimeSpend[[#This Row],[Hours]],",","."),"")</f>
        <v/>
      </c>
      <c r="D2390" t="str">
        <f>IF(AND(TimeSpend[[#This Row],[Personnel number]]&lt;&gt;"",TimeSpend[[#This Row],[Date]]&lt;&gt;""),TimeSpend[[#This Row],[Network]],"")</f>
        <v/>
      </c>
      <c r="E2390" t="str">
        <f>IF(AND(TimeSpend[[#This Row],[Personnel number]]&lt;&gt;"",TimeSpend[[#This Row],[Date]]&lt;&gt;""),TimeSpend[[#This Row],[Network Description]],"")</f>
        <v/>
      </c>
      <c r="F2390" t="str">
        <f>IF(AND(TimeSpend[[#This Row],[Personnel number]]&lt;&gt;"",TimeSpend[[#This Row],[Date]]&lt;&gt;""),TimeSpend[[#This Row],[Activity]],"")</f>
        <v/>
      </c>
      <c r="G2390" t="str">
        <f>IF(AND(TimeSpend[[#This Row],[Personnel number]]&lt;&gt;"",TimeSpend[[#This Row],[Date]]&lt;&gt;""),TimeSpend[[#This Row],[Activity description]],"")</f>
        <v/>
      </c>
      <c r="H2390" s="36" t="str">
        <f>IF(AND(TimeSpend[[#This Row],[Personnel number]]&lt;&gt;"",TimeSpend[[#This Row],[Date]]&lt;&gt;""),TimeSpend[[#This Row],[Start Time]],"")</f>
        <v/>
      </c>
      <c r="I2390" s="36" t="str">
        <f>IF(AND(TimeSpend[[#This Row],[Personnel number]]&lt;&gt;"",TimeSpend[[#This Row],[Date]]&lt;&gt;""),TimeSpend[[#This Row],[End Time]],"")</f>
        <v/>
      </c>
      <c r="J2390" t="str">
        <f>IF(AND(TimeSpend[[#This Row],[Personnel number]]&lt;&gt;"",TimeSpend[[#This Row],[Date]]&lt;&gt;""),TimeSpend[[#This Row],[Location]],"")</f>
        <v/>
      </c>
      <c r="K2390" t="str">
        <f>IF(AND(TimeSpend[[#This Row],[Personnel number]]&lt;&gt;"",TimeSpend[[#This Row],[Date]]&lt;&gt;""),TimeSpend[[#This Row],[Task]],"")</f>
        <v/>
      </c>
      <c r="L2390" t="str">
        <f>IF(AND(TimeSpend[[#This Row],[Personnel number]]&lt;&gt;"",TimeSpend[[#This Row],[Date]]&lt;&gt;""),Utilization!$J$2,"")</f>
        <v/>
      </c>
      <c r="M2390" t="str">
        <f>IF(AND(TimeSpend[[#This Row],[Personnel number]]&lt;&gt;"",TimeSpend[[#This Row],[Date]]&lt;&gt;""),TimeSpend[[#This Row],[Employee Name]],"")</f>
        <v/>
      </c>
      <c r="N2390" t="str">
        <f t="shared" si="74"/>
        <v/>
      </c>
      <c r="O2390" t="str">
        <f t="shared" si="75"/>
        <v/>
      </c>
      <c r="P2390" t="str">
        <f>IF(D2390&lt;&gt;"",VLOOKUP(D2390,Projects!B:C,2,0),"")</f>
        <v/>
      </c>
    </row>
    <row r="2391" spans="1:16" x14ac:dyDescent="0.25">
      <c r="A2391" t="str">
        <f>UPPER(IF(AND(TimeSpend[[#This Row],[Personnel number]]&lt;&gt;"",TimeSpend[[#This Row],[Date]]&lt;&gt;""),TimeSpend[[#This Row],[Personnel number]],""))</f>
        <v/>
      </c>
      <c r="B2391" s="85" t="str">
        <f>IF(AND(TimeSpend[[#This Row],[Personnel number]]&lt;&gt;"",TimeSpend[[#This Row],[Date]]&lt;&gt;""),TEXT(TimeSpend[[#This Row],[Date]],"[$-409]yyyyMMdd"),"")</f>
        <v/>
      </c>
      <c r="C2391" s="33" t="str">
        <f>IF(AND(TimeSpend[[#This Row],[Personnel number]]&lt;&gt;"",TimeSpend[[#This Row],[Date]]&lt;&gt;""),SUBSTITUTE(TimeSpend[[#This Row],[Hours]],",","."),"")</f>
        <v/>
      </c>
      <c r="D2391" t="str">
        <f>IF(AND(TimeSpend[[#This Row],[Personnel number]]&lt;&gt;"",TimeSpend[[#This Row],[Date]]&lt;&gt;""),TimeSpend[[#This Row],[Network]],"")</f>
        <v/>
      </c>
      <c r="E2391" t="str">
        <f>IF(AND(TimeSpend[[#This Row],[Personnel number]]&lt;&gt;"",TimeSpend[[#This Row],[Date]]&lt;&gt;""),TimeSpend[[#This Row],[Network Description]],"")</f>
        <v/>
      </c>
      <c r="F2391" t="str">
        <f>IF(AND(TimeSpend[[#This Row],[Personnel number]]&lt;&gt;"",TimeSpend[[#This Row],[Date]]&lt;&gt;""),TimeSpend[[#This Row],[Activity]],"")</f>
        <v/>
      </c>
      <c r="G2391" t="str">
        <f>IF(AND(TimeSpend[[#This Row],[Personnel number]]&lt;&gt;"",TimeSpend[[#This Row],[Date]]&lt;&gt;""),TimeSpend[[#This Row],[Activity description]],"")</f>
        <v/>
      </c>
      <c r="H2391" s="36" t="str">
        <f>IF(AND(TimeSpend[[#This Row],[Personnel number]]&lt;&gt;"",TimeSpend[[#This Row],[Date]]&lt;&gt;""),TimeSpend[[#This Row],[Start Time]],"")</f>
        <v/>
      </c>
      <c r="I2391" s="36" t="str">
        <f>IF(AND(TimeSpend[[#This Row],[Personnel number]]&lt;&gt;"",TimeSpend[[#This Row],[Date]]&lt;&gt;""),TimeSpend[[#This Row],[End Time]],"")</f>
        <v/>
      </c>
      <c r="J2391" t="str">
        <f>IF(AND(TimeSpend[[#This Row],[Personnel number]]&lt;&gt;"",TimeSpend[[#This Row],[Date]]&lt;&gt;""),TimeSpend[[#This Row],[Location]],"")</f>
        <v/>
      </c>
      <c r="K2391" t="str">
        <f>IF(AND(TimeSpend[[#This Row],[Personnel number]]&lt;&gt;"",TimeSpend[[#This Row],[Date]]&lt;&gt;""),TimeSpend[[#This Row],[Task]],"")</f>
        <v/>
      </c>
      <c r="L2391" t="str">
        <f>IF(AND(TimeSpend[[#This Row],[Personnel number]]&lt;&gt;"",TimeSpend[[#This Row],[Date]]&lt;&gt;""),Utilization!$J$2,"")</f>
        <v/>
      </c>
      <c r="M2391" t="str">
        <f>IF(AND(TimeSpend[[#This Row],[Personnel number]]&lt;&gt;"",TimeSpend[[#This Row],[Date]]&lt;&gt;""),TimeSpend[[#This Row],[Employee Name]],"")</f>
        <v/>
      </c>
      <c r="N2391" t="str">
        <f t="shared" si="74"/>
        <v/>
      </c>
      <c r="O2391" t="str">
        <f t="shared" si="75"/>
        <v/>
      </c>
      <c r="P2391" t="str">
        <f>IF(D2391&lt;&gt;"",VLOOKUP(D2391,Projects!B:C,2,0),"")</f>
        <v/>
      </c>
    </row>
    <row r="2392" spans="1:16" x14ac:dyDescent="0.25">
      <c r="A2392" t="str">
        <f>UPPER(IF(AND(TimeSpend[[#This Row],[Personnel number]]&lt;&gt;"",TimeSpend[[#This Row],[Date]]&lt;&gt;""),TimeSpend[[#This Row],[Personnel number]],""))</f>
        <v/>
      </c>
      <c r="B2392" s="85" t="str">
        <f>IF(AND(TimeSpend[[#This Row],[Personnel number]]&lt;&gt;"",TimeSpend[[#This Row],[Date]]&lt;&gt;""),TEXT(TimeSpend[[#This Row],[Date]],"[$-409]yyyyMMdd"),"")</f>
        <v/>
      </c>
      <c r="C2392" s="33" t="str">
        <f>IF(AND(TimeSpend[[#This Row],[Personnel number]]&lt;&gt;"",TimeSpend[[#This Row],[Date]]&lt;&gt;""),SUBSTITUTE(TimeSpend[[#This Row],[Hours]],",","."),"")</f>
        <v/>
      </c>
      <c r="D2392" t="str">
        <f>IF(AND(TimeSpend[[#This Row],[Personnel number]]&lt;&gt;"",TimeSpend[[#This Row],[Date]]&lt;&gt;""),TimeSpend[[#This Row],[Network]],"")</f>
        <v/>
      </c>
      <c r="E2392" t="str">
        <f>IF(AND(TimeSpend[[#This Row],[Personnel number]]&lt;&gt;"",TimeSpend[[#This Row],[Date]]&lt;&gt;""),TimeSpend[[#This Row],[Network Description]],"")</f>
        <v/>
      </c>
      <c r="F2392" t="str">
        <f>IF(AND(TimeSpend[[#This Row],[Personnel number]]&lt;&gt;"",TimeSpend[[#This Row],[Date]]&lt;&gt;""),TimeSpend[[#This Row],[Activity]],"")</f>
        <v/>
      </c>
      <c r="G2392" t="str">
        <f>IF(AND(TimeSpend[[#This Row],[Personnel number]]&lt;&gt;"",TimeSpend[[#This Row],[Date]]&lt;&gt;""),TimeSpend[[#This Row],[Activity description]],"")</f>
        <v/>
      </c>
      <c r="H2392" s="36" t="str">
        <f>IF(AND(TimeSpend[[#This Row],[Personnel number]]&lt;&gt;"",TimeSpend[[#This Row],[Date]]&lt;&gt;""),TimeSpend[[#This Row],[Start Time]],"")</f>
        <v/>
      </c>
      <c r="I2392" s="36" t="str">
        <f>IF(AND(TimeSpend[[#This Row],[Personnel number]]&lt;&gt;"",TimeSpend[[#This Row],[Date]]&lt;&gt;""),TimeSpend[[#This Row],[End Time]],"")</f>
        <v/>
      </c>
      <c r="J2392" t="str">
        <f>IF(AND(TimeSpend[[#This Row],[Personnel number]]&lt;&gt;"",TimeSpend[[#This Row],[Date]]&lt;&gt;""),TimeSpend[[#This Row],[Location]],"")</f>
        <v/>
      </c>
      <c r="K2392" t="str">
        <f>IF(AND(TimeSpend[[#This Row],[Personnel number]]&lt;&gt;"",TimeSpend[[#This Row],[Date]]&lt;&gt;""),TimeSpend[[#This Row],[Task]],"")</f>
        <v/>
      </c>
      <c r="L2392" t="str">
        <f>IF(AND(TimeSpend[[#This Row],[Personnel number]]&lt;&gt;"",TimeSpend[[#This Row],[Date]]&lt;&gt;""),Utilization!$J$2,"")</f>
        <v/>
      </c>
      <c r="M2392" t="str">
        <f>IF(AND(TimeSpend[[#This Row],[Personnel number]]&lt;&gt;"",TimeSpend[[#This Row],[Date]]&lt;&gt;""),TimeSpend[[#This Row],[Employee Name]],"")</f>
        <v/>
      </c>
      <c r="N2392" t="str">
        <f t="shared" si="74"/>
        <v/>
      </c>
      <c r="O2392" t="str">
        <f t="shared" si="75"/>
        <v/>
      </c>
      <c r="P2392" t="str">
        <f>IF(D2392&lt;&gt;"",VLOOKUP(D2392,Projects!B:C,2,0),"")</f>
        <v/>
      </c>
    </row>
    <row r="2393" spans="1:16" x14ac:dyDescent="0.25">
      <c r="A2393" t="str">
        <f>UPPER(IF(AND(TimeSpend[[#This Row],[Personnel number]]&lt;&gt;"",TimeSpend[[#This Row],[Date]]&lt;&gt;""),TimeSpend[[#This Row],[Personnel number]],""))</f>
        <v/>
      </c>
      <c r="B2393" s="85" t="str">
        <f>IF(AND(TimeSpend[[#This Row],[Personnel number]]&lt;&gt;"",TimeSpend[[#This Row],[Date]]&lt;&gt;""),TEXT(TimeSpend[[#This Row],[Date]],"[$-409]yyyyMMdd"),"")</f>
        <v/>
      </c>
      <c r="C2393" s="33" t="str">
        <f>IF(AND(TimeSpend[[#This Row],[Personnel number]]&lt;&gt;"",TimeSpend[[#This Row],[Date]]&lt;&gt;""),SUBSTITUTE(TimeSpend[[#This Row],[Hours]],",","."),"")</f>
        <v/>
      </c>
      <c r="D2393" t="str">
        <f>IF(AND(TimeSpend[[#This Row],[Personnel number]]&lt;&gt;"",TimeSpend[[#This Row],[Date]]&lt;&gt;""),TimeSpend[[#This Row],[Network]],"")</f>
        <v/>
      </c>
      <c r="E2393" t="str">
        <f>IF(AND(TimeSpend[[#This Row],[Personnel number]]&lt;&gt;"",TimeSpend[[#This Row],[Date]]&lt;&gt;""),TimeSpend[[#This Row],[Network Description]],"")</f>
        <v/>
      </c>
      <c r="F2393" t="str">
        <f>IF(AND(TimeSpend[[#This Row],[Personnel number]]&lt;&gt;"",TimeSpend[[#This Row],[Date]]&lt;&gt;""),TimeSpend[[#This Row],[Activity]],"")</f>
        <v/>
      </c>
      <c r="G2393" t="str">
        <f>IF(AND(TimeSpend[[#This Row],[Personnel number]]&lt;&gt;"",TimeSpend[[#This Row],[Date]]&lt;&gt;""),TimeSpend[[#This Row],[Activity description]],"")</f>
        <v/>
      </c>
      <c r="H2393" s="36" t="str">
        <f>IF(AND(TimeSpend[[#This Row],[Personnel number]]&lt;&gt;"",TimeSpend[[#This Row],[Date]]&lt;&gt;""),TimeSpend[[#This Row],[Start Time]],"")</f>
        <v/>
      </c>
      <c r="I2393" s="36" t="str">
        <f>IF(AND(TimeSpend[[#This Row],[Personnel number]]&lt;&gt;"",TimeSpend[[#This Row],[Date]]&lt;&gt;""),TimeSpend[[#This Row],[End Time]],"")</f>
        <v/>
      </c>
      <c r="J2393" t="str">
        <f>IF(AND(TimeSpend[[#This Row],[Personnel number]]&lt;&gt;"",TimeSpend[[#This Row],[Date]]&lt;&gt;""),TimeSpend[[#This Row],[Location]],"")</f>
        <v/>
      </c>
      <c r="K2393" t="str">
        <f>IF(AND(TimeSpend[[#This Row],[Personnel number]]&lt;&gt;"",TimeSpend[[#This Row],[Date]]&lt;&gt;""),TimeSpend[[#This Row],[Task]],"")</f>
        <v/>
      </c>
      <c r="L2393" t="str">
        <f>IF(AND(TimeSpend[[#This Row],[Personnel number]]&lt;&gt;"",TimeSpend[[#This Row],[Date]]&lt;&gt;""),Utilization!$J$2,"")</f>
        <v/>
      </c>
      <c r="M2393" t="str">
        <f>IF(AND(TimeSpend[[#This Row],[Personnel number]]&lt;&gt;"",TimeSpend[[#This Row],[Date]]&lt;&gt;""),TimeSpend[[#This Row],[Employee Name]],"")</f>
        <v/>
      </c>
      <c r="N2393" t="str">
        <f t="shared" si="74"/>
        <v/>
      </c>
      <c r="O2393" t="str">
        <f t="shared" si="75"/>
        <v/>
      </c>
      <c r="P2393" t="str">
        <f>IF(D2393&lt;&gt;"",VLOOKUP(D2393,Projects!B:C,2,0),"")</f>
        <v/>
      </c>
    </row>
    <row r="2394" spans="1:16" x14ac:dyDescent="0.25">
      <c r="A2394" t="str">
        <f>UPPER(IF(AND(TimeSpend[[#This Row],[Personnel number]]&lt;&gt;"",TimeSpend[[#This Row],[Date]]&lt;&gt;""),TimeSpend[[#This Row],[Personnel number]],""))</f>
        <v/>
      </c>
      <c r="B2394" s="85" t="str">
        <f>IF(AND(TimeSpend[[#This Row],[Personnel number]]&lt;&gt;"",TimeSpend[[#This Row],[Date]]&lt;&gt;""),TEXT(TimeSpend[[#This Row],[Date]],"[$-409]yyyyMMdd"),"")</f>
        <v/>
      </c>
      <c r="C2394" s="33" t="str">
        <f>IF(AND(TimeSpend[[#This Row],[Personnel number]]&lt;&gt;"",TimeSpend[[#This Row],[Date]]&lt;&gt;""),SUBSTITUTE(TimeSpend[[#This Row],[Hours]],",","."),"")</f>
        <v/>
      </c>
      <c r="D2394" t="str">
        <f>IF(AND(TimeSpend[[#This Row],[Personnel number]]&lt;&gt;"",TimeSpend[[#This Row],[Date]]&lt;&gt;""),TimeSpend[[#This Row],[Network]],"")</f>
        <v/>
      </c>
      <c r="E2394" t="str">
        <f>IF(AND(TimeSpend[[#This Row],[Personnel number]]&lt;&gt;"",TimeSpend[[#This Row],[Date]]&lt;&gt;""),TimeSpend[[#This Row],[Network Description]],"")</f>
        <v/>
      </c>
      <c r="F2394" t="str">
        <f>IF(AND(TimeSpend[[#This Row],[Personnel number]]&lt;&gt;"",TimeSpend[[#This Row],[Date]]&lt;&gt;""),TimeSpend[[#This Row],[Activity]],"")</f>
        <v/>
      </c>
      <c r="G2394" t="str">
        <f>IF(AND(TimeSpend[[#This Row],[Personnel number]]&lt;&gt;"",TimeSpend[[#This Row],[Date]]&lt;&gt;""),TimeSpend[[#This Row],[Activity description]],"")</f>
        <v/>
      </c>
      <c r="H2394" s="36" t="str">
        <f>IF(AND(TimeSpend[[#This Row],[Personnel number]]&lt;&gt;"",TimeSpend[[#This Row],[Date]]&lt;&gt;""),TimeSpend[[#This Row],[Start Time]],"")</f>
        <v/>
      </c>
      <c r="I2394" s="36" t="str">
        <f>IF(AND(TimeSpend[[#This Row],[Personnel number]]&lt;&gt;"",TimeSpend[[#This Row],[Date]]&lt;&gt;""),TimeSpend[[#This Row],[End Time]],"")</f>
        <v/>
      </c>
      <c r="J2394" t="str">
        <f>IF(AND(TimeSpend[[#This Row],[Personnel number]]&lt;&gt;"",TimeSpend[[#This Row],[Date]]&lt;&gt;""),TimeSpend[[#This Row],[Location]],"")</f>
        <v/>
      </c>
      <c r="K2394" t="str">
        <f>IF(AND(TimeSpend[[#This Row],[Personnel number]]&lt;&gt;"",TimeSpend[[#This Row],[Date]]&lt;&gt;""),TimeSpend[[#This Row],[Task]],"")</f>
        <v/>
      </c>
      <c r="L2394" t="str">
        <f>IF(AND(TimeSpend[[#This Row],[Personnel number]]&lt;&gt;"",TimeSpend[[#This Row],[Date]]&lt;&gt;""),Utilization!$J$2,"")</f>
        <v/>
      </c>
      <c r="M2394" t="str">
        <f>IF(AND(TimeSpend[[#This Row],[Personnel number]]&lt;&gt;"",TimeSpend[[#This Row],[Date]]&lt;&gt;""),TimeSpend[[#This Row],[Employee Name]],"")</f>
        <v/>
      </c>
      <c r="N2394" t="str">
        <f t="shared" si="74"/>
        <v/>
      </c>
      <c r="O2394" t="str">
        <f t="shared" si="75"/>
        <v/>
      </c>
      <c r="P2394" t="str">
        <f>IF(D2394&lt;&gt;"",VLOOKUP(D2394,Projects!B:C,2,0),"")</f>
        <v/>
      </c>
    </row>
    <row r="2395" spans="1:16" x14ac:dyDescent="0.25">
      <c r="A2395" t="str">
        <f>UPPER(IF(AND(TimeSpend[[#This Row],[Personnel number]]&lt;&gt;"",TimeSpend[[#This Row],[Date]]&lt;&gt;""),TimeSpend[[#This Row],[Personnel number]],""))</f>
        <v/>
      </c>
      <c r="B2395" s="85" t="str">
        <f>IF(AND(TimeSpend[[#This Row],[Personnel number]]&lt;&gt;"",TimeSpend[[#This Row],[Date]]&lt;&gt;""),TEXT(TimeSpend[[#This Row],[Date]],"[$-409]yyyyMMdd"),"")</f>
        <v/>
      </c>
      <c r="C2395" s="33" t="str">
        <f>IF(AND(TimeSpend[[#This Row],[Personnel number]]&lt;&gt;"",TimeSpend[[#This Row],[Date]]&lt;&gt;""),SUBSTITUTE(TimeSpend[[#This Row],[Hours]],",","."),"")</f>
        <v/>
      </c>
      <c r="D2395" t="str">
        <f>IF(AND(TimeSpend[[#This Row],[Personnel number]]&lt;&gt;"",TimeSpend[[#This Row],[Date]]&lt;&gt;""),TimeSpend[[#This Row],[Network]],"")</f>
        <v/>
      </c>
      <c r="E2395" t="str">
        <f>IF(AND(TimeSpend[[#This Row],[Personnel number]]&lt;&gt;"",TimeSpend[[#This Row],[Date]]&lt;&gt;""),TimeSpend[[#This Row],[Network Description]],"")</f>
        <v/>
      </c>
      <c r="F2395" t="str">
        <f>IF(AND(TimeSpend[[#This Row],[Personnel number]]&lt;&gt;"",TimeSpend[[#This Row],[Date]]&lt;&gt;""),TimeSpend[[#This Row],[Activity]],"")</f>
        <v/>
      </c>
      <c r="G2395" t="str">
        <f>IF(AND(TimeSpend[[#This Row],[Personnel number]]&lt;&gt;"",TimeSpend[[#This Row],[Date]]&lt;&gt;""),TimeSpend[[#This Row],[Activity description]],"")</f>
        <v/>
      </c>
      <c r="H2395" s="36" t="str">
        <f>IF(AND(TimeSpend[[#This Row],[Personnel number]]&lt;&gt;"",TimeSpend[[#This Row],[Date]]&lt;&gt;""),TimeSpend[[#This Row],[Start Time]],"")</f>
        <v/>
      </c>
      <c r="I2395" s="36" t="str">
        <f>IF(AND(TimeSpend[[#This Row],[Personnel number]]&lt;&gt;"",TimeSpend[[#This Row],[Date]]&lt;&gt;""),TimeSpend[[#This Row],[End Time]],"")</f>
        <v/>
      </c>
      <c r="J2395" t="str">
        <f>IF(AND(TimeSpend[[#This Row],[Personnel number]]&lt;&gt;"",TimeSpend[[#This Row],[Date]]&lt;&gt;""),TimeSpend[[#This Row],[Location]],"")</f>
        <v/>
      </c>
      <c r="K2395" t="str">
        <f>IF(AND(TimeSpend[[#This Row],[Personnel number]]&lt;&gt;"",TimeSpend[[#This Row],[Date]]&lt;&gt;""),TimeSpend[[#This Row],[Task]],"")</f>
        <v/>
      </c>
      <c r="L2395" t="str">
        <f>IF(AND(TimeSpend[[#This Row],[Personnel number]]&lt;&gt;"",TimeSpend[[#This Row],[Date]]&lt;&gt;""),Utilization!$J$2,"")</f>
        <v/>
      </c>
      <c r="M2395" t="str">
        <f>IF(AND(TimeSpend[[#This Row],[Personnel number]]&lt;&gt;"",TimeSpend[[#This Row],[Date]]&lt;&gt;""),TimeSpend[[#This Row],[Employee Name]],"")</f>
        <v/>
      </c>
      <c r="N2395" t="str">
        <f t="shared" si="74"/>
        <v/>
      </c>
      <c r="O2395" t="str">
        <f t="shared" si="75"/>
        <v/>
      </c>
      <c r="P2395" t="str">
        <f>IF(D2395&lt;&gt;"",VLOOKUP(D2395,Projects!B:C,2,0),"")</f>
        <v/>
      </c>
    </row>
    <row r="2396" spans="1:16" x14ac:dyDescent="0.25">
      <c r="A2396" t="str">
        <f>UPPER(IF(AND(TimeSpend[[#This Row],[Personnel number]]&lt;&gt;"",TimeSpend[[#This Row],[Date]]&lt;&gt;""),TimeSpend[[#This Row],[Personnel number]],""))</f>
        <v/>
      </c>
      <c r="B2396" s="85" t="str">
        <f>IF(AND(TimeSpend[[#This Row],[Personnel number]]&lt;&gt;"",TimeSpend[[#This Row],[Date]]&lt;&gt;""),TEXT(TimeSpend[[#This Row],[Date]],"[$-409]yyyyMMdd"),"")</f>
        <v/>
      </c>
      <c r="C2396" s="33" t="str">
        <f>IF(AND(TimeSpend[[#This Row],[Personnel number]]&lt;&gt;"",TimeSpend[[#This Row],[Date]]&lt;&gt;""),SUBSTITUTE(TimeSpend[[#This Row],[Hours]],",","."),"")</f>
        <v/>
      </c>
      <c r="D2396" t="str">
        <f>IF(AND(TimeSpend[[#This Row],[Personnel number]]&lt;&gt;"",TimeSpend[[#This Row],[Date]]&lt;&gt;""),TimeSpend[[#This Row],[Network]],"")</f>
        <v/>
      </c>
      <c r="E2396" t="str">
        <f>IF(AND(TimeSpend[[#This Row],[Personnel number]]&lt;&gt;"",TimeSpend[[#This Row],[Date]]&lt;&gt;""),TimeSpend[[#This Row],[Network Description]],"")</f>
        <v/>
      </c>
      <c r="F2396" t="str">
        <f>IF(AND(TimeSpend[[#This Row],[Personnel number]]&lt;&gt;"",TimeSpend[[#This Row],[Date]]&lt;&gt;""),TimeSpend[[#This Row],[Activity]],"")</f>
        <v/>
      </c>
      <c r="G2396" t="str">
        <f>IF(AND(TimeSpend[[#This Row],[Personnel number]]&lt;&gt;"",TimeSpend[[#This Row],[Date]]&lt;&gt;""),TimeSpend[[#This Row],[Activity description]],"")</f>
        <v/>
      </c>
      <c r="H2396" s="36" t="str">
        <f>IF(AND(TimeSpend[[#This Row],[Personnel number]]&lt;&gt;"",TimeSpend[[#This Row],[Date]]&lt;&gt;""),TimeSpend[[#This Row],[Start Time]],"")</f>
        <v/>
      </c>
      <c r="I2396" s="36" t="str">
        <f>IF(AND(TimeSpend[[#This Row],[Personnel number]]&lt;&gt;"",TimeSpend[[#This Row],[Date]]&lt;&gt;""),TimeSpend[[#This Row],[End Time]],"")</f>
        <v/>
      </c>
      <c r="J2396" t="str">
        <f>IF(AND(TimeSpend[[#This Row],[Personnel number]]&lt;&gt;"",TimeSpend[[#This Row],[Date]]&lt;&gt;""),TimeSpend[[#This Row],[Location]],"")</f>
        <v/>
      </c>
      <c r="K2396" t="str">
        <f>IF(AND(TimeSpend[[#This Row],[Personnel number]]&lt;&gt;"",TimeSpend[[#This Row],[Date]]&lt;&gt;""),TimeSpend[[#This Row],[Task]],"")</f>
        <v/>
      </c>
      <c r="L2396" t="str">
        <f>IF(AND(TimeSpend[[#This Row],[Personnel number]]&lt;&gt;"",TimeSpend[[#This Row],[Date]]&lt;&gt;""),Utilization!$J$2,"")</f>
        <v/>
      </c>
      <c r="M2396" t="str">
        <f>IF(AND(TimeSpend[[#This Row],[Personnel number]]&lt;&gt;"",TimeSpend[[#This Row],[Date]]&lt;&gt;""),TimeSpend[[#This Row],[Employee Name]],"")</f>
        <v/>
      </c>
      <c r="N2396" t="str">
        <f t="shared" si="74"/>
        <v/>
      </c>
      <c r="O2396" t="str">
        <f t="shared" si="75"/>
        <v/>
      </c>
      <c r="P2396" t="str">
        <f>IF(D2396&lt;&gt;"",VLOOKUP(D2396,Projects!B:C,2,0),"")</f>
        <v/>
      </c>
    </row>
    <row r="2397" spans="1:16" x14ac:dyDescent="0.25">
      <c r="A2397" t="str">
        <f>UPPER(IF(AND(TimeSpend[[#This Row],[Personnel number]]&lt;&gt;"",TimeSpend[[#This Row],[Date]]&lt;&gt;""),TimeSpend[[#This Row],[Personnel number]],""))</f>
        <v/>
      </c>
      <c r="B2397" s="85" t="str">
        <f>IF(AND(TimeSpend[[#This Row],[Personnel number]]&lt;&gt;"",TimeSpend[[#This Row],[Date]]&lt;&gt;""),TEXT(TimeSpend[[#This Row],[Date]],"[$-409]yyyyMMdd"),"")</f>
        <v/>
      </c>
      <c r="C2397" s="33" t="str">
        <f>IF(AND(TimeSpend[[#This Row],[Personnel number]]&lt;&gt;"",TimeSpend[[#This Row],[Date]]&lt;&gt;""),SUBSTITUTE(TimeSpend[[#This Row],[Hours]],",","."),"")</f>
        <v/>
      </c>
      <c r="D2397" t="str">
        <f>IF(AND(TimeSpend[[#This Row],[Personnel number]]&lt;&gt;"",TimeSpend[[#This Row],[Date]]&lt;&gt;""),TimeSpend[[#This Row],[Network]],"")</f>
        <v/>
      </c>
      <c r="E2397" t="str">
        <f>IF(AND(TimeSpend[[#This Row],[Personnel number]]&lt;&gt;"",TimeSpend[[#This Row],[Date]]&lt;&gt;""),TimeSpend[[#This Row],[Network Description]],"")</f>
        <v/>
      </c>
      <c r="F2397" t="str">
        <f>IF(AND(TimeSpend[[#This Row],[Personnel number]]&lt;&gt;"",TimeSpend[[#This Row],[Date]]&lt;&gt;""),TimeSpend[[#This Row],[Activity]],"")</f>
        <v/>
      </c>
      <c r="G2397" t="str">
        <f>IF(AND(TimeSpend[[#This Row],[Personnel number]]&lt;&gt;"",TimeSpend[[#This Row],[Date]]&lt;&gt;""),TimeSpend[[#This Row],[Activity description]],"")</f>
        <v/>
      </c>
      <c r="H2397" s="36" t="str">
        <f>IF(AND(TimeSpend[[#This Row],[Personnel number]]&lt;&gt;"",TimeSpend[[#This Row],[Date]]&lt;&gt;""),TimeSpend[[#This Row],[Start Time]],"")</f>
        <v/>
      </c>
      <c r="I2397" s="36" t="str">
        <f>IF(AND(TimeSpend[[#This Row],[Personnel number]]&lt;&gt;"",TimeSpend[[#This Row],[Date]]&lt;&gt;""),TimeSpend[[#This Row],[End Time]],"")</f>
        <v/>
      </c>
      <c r="J2397" t="str">
        <f>IF(AND(TimeSpend[[#This Row],[Personnel number]]&lt;&gt;"",TimeSpend[[#This Row],[Date]]&lt;&gt;""),TimeSpend[[#This Row],[Location]],"")</f>
        <v/>
      </c>
      <c r="K2397" t="str">
        <f>IF(AND(TimeSpend[[#This Row],[Personnel number]]&lt;&gt;"",TimeSpend[[#This Row],[Date]]&lt;&gt;""),TimeSpend[[#This Row],[Task]],"")</f>
        <v/>
      </c>
      <c r="L2397" t="str">
        <f>IF(AND(TimeSpend[[#This Row],[Personnel number]]&lt;&gt;"",TimeSpend[[#This Row],[Date]]&lt;&gt;""),Utilization!$J$2,"")</f>
        <v/>
      </c>
      <c r="M2397" t="str">
        <f>IF(AND(TimeSpend[[#This Row],[Personnel number]]&lt;&gt;"",TimeSpend[[#This Row],[Date]]&lt;&gt;""),TimeSpend[[#This Row],[Employee Name]],"")</f>
        <v/>
      </c>
      <c r="N2397" t="str">
        <f t="shared" si="74"/>
        <v/>
      </c>
      <c r="O2397" t="str">
        <f t="shared" si="75"/>
        <v/>
      </c>
      <c r="P2397" t="str">
        <f>IF(D2397&lt;&gt;"",VLOOKUP(D2397,Projects!B:C,2,0),"")</f>
        <v/>
      </c>
    </row>
    <row r="2398" spans="1:16" x14ac:dyDescent="0.25">
      <c r="A2398" t="str">
        <f>UPPER(IF(AND(TimeSpend[[#This Row],[Personnel number]]&lt;&gt;"",TimeSpend[[#This Row],[Date]]&lt;&gt;""),TimeSpend[[#This Row],[Personnel number]],""))</f>
        <v/>
      </c>
      <c r="B2398" s="85" t="str">
        <f>IF(AND(TimeSpend[[#This Row],[Personnel number]]&lt;&gt;"",TimeSpend[[#This Row],[Date]]&lt;&gt;""),TEXT(TimeSpend[[#This Row],[Date]],"[$-409]yyyyMMdd"),"")</f>
        <v/>
      </c>
      <c r="C2398" s="33" t="str">
        <f>IF(AND(TimeSpend[[#This Row],[Personnel number]]&lt;&gt;"",TimeSpend[[#This Row],[Date]]&lt;&gt;""),SUBSTITUTE(TimeSpend[[#This Row],[Hours]],",","."),"")</f>
        <v/>
      </c>
      <c r="D2398" t="str">
        <f>IF(AND(TimeSpend[[#This Row],[Personnel number]]&lt;&gt;"",TimeSpend[[#This Row],[Date]]&lt;&gt;""),TimeSpend[[#This Row],[Network]],"")</f>
        <v/>
      </c>
      <c r="E2398" t="str">
        <f>IF(AND(TimeSpend[[#This Row],[Personnel number]]&lt;&gt;"",TimeSpend[[#This Row],[Date]]&lt;&gt;""),TimeSpend[[#This Row],[Network Description]],"")</f>
        <v/>
      </c>
      <c r="F2398" t="str">
        <f>IF(AND(TimeSpend[[#This Row],[Personnel number]]&lt;&gt;"",TimeSpend[[#This Row],[Date]]&lt;&gt;""),TimeSpend[[#This Row],[Activity]],"")</f>
        <v/>
      </c>
      <c r="G2398" t="str">
        <f>IF(AND(TimeSpend[[#This Row],[Personnel number]]&lt;&gt;"",TimeSpend[[#This Row],[Date]]&lt;&gt;""),TimeSpend[[#This Row],[Activity description]],"")</f>
        <v/>
      </c>
      <c r="H2398" s="36" t="str">
        <f>IF(AND(TimeSpend[[#This Row],[Personnel number]]&lt;&gt;"",TimeSpend[[#This Row],[Date]]&lt;&gt;""),TimeSpend[[#This Row],[Start Time]],"")</f>
        <v/>
      </c>
      <c r="I2398" s="36" t="str">
        <f>IF(AND(TimeSpend[[#This Row],[Personnel number]]&lt;&gt;"",TimeSpend[[#This Row],[Date]]&lt;&gt;""),TimeSpend[[#This Row],[End Time]],"")</f>
        <v/>
      </c>
      <c r="J2398" t="str">
        <f>IF(AND(TimeSpend[[#This Row],[Personnel number]]&lt;&gt;"",TimeSpend[[#This Row],[Date]]&lt;&gt;""),TimeSpend[[#This Row],[Location]],"")</f>
        <v/>
      </c>
      <c r="K2398" t="str">
        <f>IF(AND(TimeSpend[[#This Row],[Personnel number]]&lt;&gt;"",TimeSpend[[#This Row],[Date]]&lt;&gt;""),TimeSpend[[#This Row],[Task]],"")</f>
        <v/>
      </c>
      <c r="L2398" t="str">
        <f>IF(AND(TimeSpend[[#This Row],[Personnel number]]&lt;&gt;"",TimeSpend[[#This Row],[Date]]&lt;&gt;""),Utilization!$J$2,"")</f>
        <v/>
      </c>
      <c r="M2398" t="str">
        <f>IF(AND(TimeSpend[[#This Row],[Personnel number]]&lt;&gt;"",TimeSpend[[#This Row],[Date]]&lt;&gt;""),TimeSpend[[#This Row],[Employee Name]],"")</f>
        <v/>
      </c>
      <c r="N2398" t="str">
        <f t="shared" si="74"/>
        <v/>
      </c>
      <c r="O2398" t="str">
        <f t="shared" si="75"/>
        <v/>
      </c>
      <c r="P2398" t="str">
        <f>IF(D2398&lt;&gt;"",VLOOKUP(D2398,Projects!B:C,2,0),"")</f>
        <v/>
      </c>
    </row>
    <row r="2399" spans="1:16" x14ac:dyDescent="0.25">
      <c r="A2399" t="str">
        <f>UPPER(IF(AND(TimeSpend[[#This Row],[Personnel number]]&lt;&gt;"",TimeSpend[[#This Row],[Date]]&lt;&gt;""),TimeSpend[[#This Row],[Personnel number]],""))</f>
        <v/>
      </c>
      <c r="B2399" s="85" t="str">
        <f>IF(AND(TimeSpend[[#This Row],[Personnel number]]&lt;&gt;"",TimeSpend[[#This Row],[Date]]&lt;&gt;""),TEXT(TimeSpend[[#This Row],[Date]],"[$-409]yyyyMMdd"),"")</f>
        <v/>
      </c>
      <c r="C2399" s="33" t="str">
        <f>IF(AND(TimeSpend[[#This Row],[Personnel number]]&lt;&gt;"",TimeSpend[[#This Row],[Date]]&lt;&gt;""),SUBSTITUTE(TimeSpend[[#This Row],[Hours]],",","."),"")</f>
        <v/>
      </c>
      <c r="D2399" t="str">
        <f>IF(AND(TimeSpend[[#This Row],[Personnel number]]&lt;&gt;"",TimeSpend[[#This Row],[Date]]&lt;&gt;""),TimeSpend[[#This Row],[Network]],"")</f>
        <v/>
      </c>
      <c r="E2399" t="str">
        <f>IF(AND(TimeSpend[[#This Row],[Personnel number]]&lt;&gt;"",TimeSpend[[#This Row],[Date]]&lt;&gt;""),TimeSpend[[#This Row],[Network Description]],"")</f>
        <v/>
      </c>
      <c r="F2399" t="str">
        <f>IF(AND(TimeSpend[[#This Row],[Personnel number]]&lt;&gt;"",TimeSpend[[#This Row],[Date]]&lt;&gt;""),TimeSpend[[#This Row],[Activity]],"")</f>
        <v/>
      </c>
      <c r="G2399" t="str">
        <f>IF(AND(TimeSpend[[#This Row],[Personnel number]]&lt;&gt;"",TimeSpend[[#This Row],[Date]]&lt;&gt;""),TimeSpend[[#This Row],[Activity description]],"")</f>
        <v/>
      </c>
      <c r="H2399" s="36" t="str">
        <f>IF(AND(TimeSpend[[#This Row],[Personnel number]]&lt;&gt;"",TimeSpend[[#This Row],[Date]]&lt;&gt;""),TimeSpend[[#This Row],[Start Time]],"")</f>
        <v/>
      </c>
      <c r="I2399" s="36" t="str">
        <f>IF(AND(TimeSpend[[#This Row],[Personnel number]]&lt;&gt;"",TimeSpend[[#This Row],[Date]]&lt;&gt;""),TimeSpend[[#This Row],[End Time]],"")</f>
        <v/>
      </c>
      <c r="J2399" t="str">
        <f>IF(AND(TimeSpend[[#This Row],[Personnel number]]&lt;&gt;"",TimeSpend[[#This Row],[Date]]&lt;&gt;""),TimeSpend[[#This Row],[Location]],"")</f>
        <v/>
      </c>
      <c r="K2399" t="str">
        <f>IF(AND(TimeSpend[[#This Row],[Personnel number]]&lt;&gt;"",TimeSpend[[#This Row],[Date]]&lt;&gt;""),TimeSpend[[#This Row],[Task]],"")</f>
        <v/>
      </c>
      <c r="L2399" t="str">
        <f>IF(AND(TimeSpend[[#This Row],[Personnel number]]&lt;&gt;"",TimeSpend[[#This Row],[Date]]&lt;&gt;""),Utilization!$J$2,"")</f>
        <v/>
      </c>
      <c r="M2399" t="str">
        <f>IF(AND(TimeSpend[[#This Row],[Personnel number]]&lt;&gt;"",TimeSpend[[#This Row],[Date]]&lt;&gt;""),TimeSpend[[#This Row],[Employee Name]],"")</f>
        <v/>
      </c>
      <c r="N2399" t="str">
        <f t="shared" si="74"/>
        <v/>
      </c>
      <c r="O2399" t="str">
        <f t="shared" si="75"/>
        <v/>
      </c>
      <c r="P2399" t="str">
        <f>IF(D2399&lt;&gt;"",VLOOKUP(D2399,Projects!B:C,2,0),"")</f>
        <v/>
      </c>
    </row>
    <row r="2400" spans="1:16" x14ac:dyDescent="0.25">
      <c r="A2400" t="str">
        <f>UPPER(IF(AND(TimeSpend[[#This Row],[Personnel number]]&lt;&gt;"",TimeSpend[[#This Row],[Date]]&lt;&gt;""),TimeSpend[[#This Row],[Personnel number]],""))</f>
        <v/>
      </c>
      <c r="B2400" s="85" t="str">
        <f>IF(AND(TimeSpend[[#This Row],[Personnel number]]&lt;&gt;"",TimeSpend[[#This Row],[Date]]&lt;&gt;""),TEXT(TimeSpend[[#This Row],[Date]],"[$-409]yyyyMMdd"),"")</f>
        <v/>
      </c>
      <c r="C2400" s="33" t="str">
        <f>IF(AND(TimeSpend[[#This Row],[Personnel number]]&lt;&gt;"",TimeSpend[[#This Row],[Date]]&lt;&gt;""),SUBSTITUTE(TimeSpend[[#This Row],[Hours]],",","."),"")</f>
        <v/>
      </c>
      <c r="D2400" t="str">
        <f>IF(AND(TimeSpend[[#This Row],[Personnel number]]&lt;&gt;"",TimeSpend[[#This Row],[Date]]&lt;&gt;""),TimeSpend[[#This Row],[Network]],"")</f>
        <v/>
      </c>
      <c r="E2400" t="str">
        <f>IF(AND(TimeSpend[[#This Row],[Personnel number]]&lt;&gt;"",TimeSpend[[#This Row],[Date]]&lt;&gt;""),TimeSpend[[#This Row],[Network Description]],"")</f>
        <v/>
      </c>
      <c r="F2400" t="str">
        <f>IF(AND(TimeSpend[[#This Row],[Personnel number]]&lt;&gt;"",TimeSpend[[#This Row],[Date]]&lt;&gt;""),TimeSpend[[#This Row],[Activity]],"")</f>
        <v/>
      </c>
      <c r="G2400" t="str">
        <f>IF(AND(TimeSpend[[#This Row],[Personnel number]]&lt;&gt;"",TimeSpend[[#This Row],[Date]]&lt;&gt;""),TimeSpend[[#This Row],[Activity description]],"")</f>
        <v/>
      </c>
      <c r="H2400" s="36" t="str">
        <f>IF(AND(TimeSpend[[#This Row],[Personnel number]]&lt;&gt;"",TimeSpend[[#This Row],[Date]]&lt;&gt;""),TimeSpend[[#This Row],[Start Time]],"")</f>
        <v/>
      </c>
      <c r="I2400" s="36" t="str">
        <f>IF(AND(TimeSpend[[#This Row],[Personnel number]]&lt;&gt;"",TimeSpend[[#This Row],[Date]]&lt;&gt;""),TimeSpend[[#This Row],[End Time]],"")</f>
        <v/>
      </c>
      <c r="J2400" t="str">
        <f>IF(AND(TimeSpend[[#This Row],[Personnel number]]&lt;&gt;"",TimeSpend[[#This Row],[Date]]&lt;&gt;""),TimeSpend[[#This Row],[Location]],"")</f>
        <v/>
      </c>
      <c r="K2400" t="str">
        <f>IF(AND(TimeSpend[[#This Row],[Personnel number]]&lt;&gt;"",TimeSpend[[#This Row],[Date]]&lt;&gt;""),TimeSpend[[#This Row],[Task]],"")</f>
        <v/>
      </c>
      <c r="L2400" t="str">
        <f>IF(AND(TimeSpend[[#This Row],[Personnel number]]&lt;&gt;"",TimeSpend[[#This Row],[Date]]&lt;&gt;""),Utilization!$J$2,"")</f>
        <v/>
      </c>
      <c r="M2400" t="str">
        <f>IF(AND(TimeSpend[[#This Row],[Personnel number]]&lt;&gt;"",TimeSpend[[#This Row],[Date]]&lt;&gt;""),TimeSpend[[#This Row],[Employee Name]],"")</f>
        <v/>
      </c>
      <c r="N2400" t="str">
        <f t="shared" si="74"/>
        <v/>
      </c>
      <c r="O2400" t="str">
        <f t="shared" si="75"/>
        <v/>
      </c>
      <c r="P2400" t="str">
        <f>IF(D2400&lt;&gt;"",VLOOKUP(D2400,Projects!B:C,2,0),"")</f>
        <v/>
      </c>
    </row>
    <row r="2401" spans="1:16" x14ac:dyDescent="0.25">
      <c r="A2401" t="str">
        <f>UPPER(IF(AND(TimeSpend[[#This Row],[Personnel number]]&lt;&gt;"",TimeSpend[[#This Row],[Date]]&lt;&gt;""),TimeSpend[[#This Row],[Personnel number]],""))</f>
        <v/>
      </c>
      <c r="B2401" s="85" t="str">
        <f>IF(AND(TimeSpend[[#This Row],[Personnel number]]&lt;&gt;"",TimeSpend[[#This Row],[Date]]&lt;&gt;""),TEXT(TimeSpend[[#This Row],[Date]],"[$-409]yyyyMMdd"),"")</f>
        <v/>
      </c>
      <c r="C2401" s="33" t="str">
        <f>IF(AND(TimeSpend[[#This Row],[Personnel number]]&lt;&gt;"",TimeSpend[[#This Row],[Date]]&lt;&gt;""),SUBSTITUTE(TimeSpend[[#This Row],[Hours]],",","."),"")</f>
        <v/>
      </c>
      <c r="D2401" t="str">
        <f>IF(AND(TimeSpend[[#This Row],[Personnel number]]&lt;&gt;"",TimeSpend[[#This Row],[Date]]&lt;&gt;""),TimeSpend[[#This Row],[Network]],"")</f>
        <v/>
      </c>
      <c r="E2401" t="str">
        <f>IF(AND(TimeSpend[[#This Row],[Personnel number]]&lt;&gt;"",TimeSpend[[#This Row],[Date]]&lt;&gt;""),TimeSpend[[#This Row],[Network Description]],"")</f>
        <v/>
      </c>
      <c r="F2401" t="str">
        <f>IF(AND(TimeSpend[[#This Row],[Personnel number]]&lt;&gt;"",TimeSpend[[#This Row],[Date]]&lt;&gt;""),TimeSpend[[#This Row],[Activity]],"")</f>
        <v/>
      </c>
      <c r="G2401" t="str">
        <f>IF(AND(TimeSpend[[#This Row],[Personnel number]]&lt;&gt;"",TimeSpend[[#This Row],[Date]]&lt;&gt;""),TimeSpend[[#This Row],[Activity description]],"")</f>
        <v/>
      </c>
      <c r="H2401" s="36" t="str">
        <f>IF(AND(TimeSpend[[#This Row],[Personnel number]]&lt;&gt;"",TimeSpend[[#This Row],[Date]]&lt;&gt;""),TimeSpend[[#This Row],[Start Time]],"")</f>
        <v/>
      </c>
      <c r="I2401" s="36" t="str">
        <f>IF(AND(TimeSpend[[#This Row],[Personnel number]]&lt;&gt;"",TimeSpend[[#This Row],[Date]]&lt;&gt;""),TimeSpend[[#This Row],[End Time]],"")</f>
        <v/>
      </c>
      <c r="J2401" t="str">
        <f>IF(AND(TimeSpend[[#This Row],[Personnel number]]&lt;&gt;"",TimeSpend[[#This Row],[Date]]&lt;&gt;""),TimeSpend[[#This Row],[Location]],"")</f>
        <v/>
      </c>
      <c r="K2401" t="str">
        <f>IF(AND(TimeSpend[[#This Row],[Personnel number]]&lt;&gt;"",TimeSpend[[#This Row],[Date]]&lt;&gt;""),TimeSpend[[#This Row],[Task]],"")</f>
        <v/>
      </c>
      <c r="L2401" t="str">
        <f>IF(AND(TimeSpend[[#This Row],[Personnel number]]&lt;&gt;"",TimeSpend[[#This Row],[Date]]&lt;&gt;""),Utilization!$J$2,"")</f>
        <v/>
      </c>
      <c r="M2401" t="str">
        <f>IF(AND(TimeSpend[[#This Row],[Personnel number]]&lt;&gt;"",TimeSpend[[#This Row],[Date]]&lt;&gt;""),TimeSpend[[#This Row],[Employee Name]],"")</f>
        <v/>
      </c>
      <c r="N2401" t="str">
        <f t="shared" si="74"/>
        <v/>
      </c>
      <c r="O2401" t="str">
        <f t="shared" si="75"/>
        <v/>
      </c>
      <c r="P2401" t="str">
        <f>IF(D2401&lt;&gt;"",VLOOKUP(D2401,Projects!B:C,2,0),"")</f>
        <v/>
      </c>
    </row>
    <row r="2402" spans="1:16" x14ac:dyDescent="0.25">
      <c r="A2402" t="str">
        <f>UPPER(IF(AND(TimeSpend[[#This Row],[Personnel number]]&lt;&gt;"",TimeSpend[[#This Row],[Date]]&lt;&gt;""),TimeSpend[[#This Row],[Personnel number]],""))</f>
        <v/>
      </c>
      <c r="B2402" s="85" t="str">
        <f>IF(AND(TimeSpend[[#This Row],[Personnel number]]&lt;&gt;"",TimeSpend[[#This Row],[Date]]&lt;&gt;""),TEXT(TimeSpend[[#This Row],[Date]],"[$-409]yyyyMMdd"),"")</f>
        <v/>
      </c>
      <c r="C2402" s="33" t="str">
        <f>IF(AND(TimeSpend[[#This Row],[Personnel number]]&lt;&gt;"",TimeSpend[[#This Row],[Date]]&lt;&gt;""),SUBSTITUTE(TimeSpend[[#This Row],[Hours]],",","."),"")</f>
        <v/>
      </c>
      <c r="D2402" t="str">
        <f>IF(AND(TimeSpend[[#This Row],[Personnel number]]&lt;&gt;"",TimeSpend[[#This Row],[Date]]&lt;&gt;""),TimeSpend[[#This Row],[Network]],"")</f>
        <v/>
      </c>
      <c r="E2402" t="str">
        <f>IF(AND(TimeSpend[[#This Row],[Personnel number]]&lt;&gt;"",TimeSpend[[#This Row],[Date]]&lt;&gt;""),TimeSpend[[#This Row],[Network Description]],"")</f>
        <v/>
      </c>
      <c r="F2402" t="str">
        <f>IF(AND(TimeSpend[[#This Row],[Personnel number]]&lt;&gt;"",TimeSpend[[#This Row],[Date]]&lt;&gt;""),TimeSpend[[#This Row],[Activity]],"")</f>
        <v/>
      </c>
      <c r="G2402" t="str">
        <f>IF(AND(TimeSpend[[#This Row],[Personnel number]]&lt;&gt;"",TimeSpend[[#This Row],[Date]]&lt;&gt;""),TimeSpend[[#This Row],[Activity description]],"")</f>
        <v/>
      </c>
      <c r="H2402" s="36" t="str">
        <f>IF(AND(TimeSpend[[#This Row],[Personnel number]]&lt;&gt;"",TimeSpend[[#This Row],[Date]]&lt;&gt;""),TimeSpend[[#This Row],[Start Time]],"")</f>
        <v/>
      </c>
      <c r="I2402" s="36" t="str">
        <f>IF(AND(TimeSpend[[#This Row],[Personnel number]]&lt;&gt;"",TimeSpend[[#This Row],[Date]]&lt;&gt;""),TimeSpend[[#This Row],[End Time]],"")</f>
        <v/>
      </c>
      <c r="J2402" t="str">
        <f>IF(AND(TimeSpend[[#This Row],[Personnel number]]&lt;&gt;"",TimeSpend[[#This Row],[Date]]&lt;&gt;""),TimeSpend[[#This Row],[Location]],"")</f>
        <v/>
      </c>
      <c r="K2402" t="str">
        <f>IF(AND(TimeSpend[[#This Row],[Personnel number]]&lt;&gt;"",TimeSpend[[#This Row],[Date]]&lt;&gt;""),TimeSpend[[#This Row],[Task]],"")</f>
        <v/>
      </c>
      <c r="L2402" t="str">
        <f>IF(AND(TimeSpend[[#This Row],[Personnel number]]&lt;&gt;"",TimeSpend[[#This Row],[Date]]&lt;&gt;""),Utilization!$J$2,"")</f>
        <v/>
      </c>
      <c r="M2402" t="str">
        <f>IF(AND(TimeSpend[[#This Row],[Personnel number]]&lt;&gt;"",TimeSpend[[#This Row],[Date]]&lt;&gt;""),TimeSpend[[#This Row],[Employee Name]],"")</f>
        <v/>
      </c>
      <c r="N2402" t="str">
        <f t="shared" si="74"/>
        <v/>
      </c>
      <c r="O2402" t="str">
        <f t="shared" si="75"/>
        <v/>
      </c>
      <c r="P2402" t="str">
        <f>IF(D2402&lt;&gt;"",VLOOKUP(D2402,Projects!B:C,2,0),"")</f>
        <v/>
      </c>
    </row>
    <row r="2403" spans="1:16" x14ac:dyDescent="0.25">
      <c r="A2403" t="str">
        <f>UPPER(IF(AND(TimeSpend[[#This Row],[Personnel number]]&lt;&gt;"",TimeSpend[[#This Row],[Date]]&lt;&gt;""),TimeSpend[[#This Row],[Personnel number]],""))</f>
        <v/>
      </c>
      <c r="B2403" s="85" t="str">
        <f>IF(AND(TimeSpend[[#This Row],[Personnel number]]&lt;&gt;"",TimeSpend[[#This Row],[Date]]&lt;&gt;""),TEXT(TimeSpend[[#This Row],[Date]],"[$-409]yyyyMMdd"),"")</f>
        <v/>
      </c>
      <c r="C2403" s="33" t="str">
        <f>IF(AND(TimeSpend[[#This Row],[Personnel number]]&lt;&gt;"",TimeSpend[[#This Row],[Date]]&lt;&gt;""),SUBSTITUTE(TimeSpend[[#This Row],[Hours]],",","."),"")</f>
        <v/>
      </c>
      <c r="D2403" t="str">
        <f>IF(AND(TimeSpend[[#This Row],[Personnel number]]&lt;&gt;"",TimeSpend[[#This Row],[Date]]&lt;&gt;""),TimeSpend[[#This Row],[Network]],"")</f>
        <v/>
      </c>
      <c r="E2403" t="str">
        <f>IF(AND(TimeSpend[[#This Row],[Personnel number]]&lt;&gt;"",TimeSpend[[#This Row],[Date]]&lt;&gt;""),TimeSpend[[#This Row],[Network Description]],"")</f>
        <v/>
      </c>
      <c r="F2403" t="str">
        <f>IF(AND(TimeSpend[[#This Row],[Personnel number]]&lt;&gt;"",TimeSpend[[#This Row],[Date]]&lt;&gt;""),TimeSpend[[#This Row],[Activity]],"")</f>
        <v/>
      </c>
      <c r="G2403" t="str">
        <f>IF(AND(TimeSpend[[#This Row],[Personnel number]]&lt;&gt;"",TimeSpend[[#This Row],[Date]]&lt;&gt;""),TimeSpend[[#This Row],[Activity description]],"")</f>
        <v/>
      </c>
      <c r="H2403" s="36" t="str">
        <f>IF(AND(TimeSpend[[#This Row],[Personnel number]]&lt;&gt;"",TimeSpend[[#This Row],[Date]]&lt;&gt;""),TimeSpend[[#This Row],[Start Time]],"")</f>
        <v/>
      </c>
      <c r="I2403" s="36" t="str">
        <f>IF(AND(TimeSpend[[#This Row],[Personnel number]]&lt;&gt;"",TimeSpend[[#This Row],[Date]]&lt;&gt;""),TimeSpend[[#This Row],[End Time]],"")</f>
        <v/>
      </c>
      <c r="J2403" t="str">
        <f>IF(AND(TimeSpend[[#This Row],[Personnel number]]&lt;&gt;"",TimeSpend[[#This Row],[Date]]&lt;&gt;""),TimeSpend[[#This Row],[Location]],"")</f>
        <v/>
      </c>
      <c r="K2403" t="str">
        <f>IF(AND(TimeSpend[[#This Row],[Personnel number]]&lt;&gt;"",TimeSpend[[#This Row],[Date]]&lt;&gt;""),TimeSpend[[#This Row],[Task]],"")</f>
        <v/>
      </c>
      <c r="L2403" t="str">
        <f>IF(AND(TimeSpend[[#This Row],[Personnel number]]&lt;&gt;"",TimeSpend[[#This Row],[Date]]&lt;&gt;""),Utilization!$J$2,"")</f>
        <v/>
      </c>
      <c r="M2403" t="str">
        <f>IF(AND(TimeSpend[[#This Row],[Personnel number]]&lt;&gt;"",TimeSpend[[#This Row],[Date]]&lt;&gt;""),TimeSpend[[#This Row],[Employee Name]],"")</f>
        <v/>
      </c>
      <c r="N2403" t="str">
        <f t="shared" si="74"/>
        <v/>
      </c>
      <c r="O2403" t="str">
        <f t="shared" si="75"/>
        <v/>
      </c>
      <c r="P2403" t="str">
        <f>IF(D2403&lt;&gt;"",VLOOKUP(D2403,Projects!B:C,2,0),"")</f>
        <v/>
      </c>
    </row>
    <row r="2404" spans="1:16" x14ac:dyDescent="0.25">
      <c r="A2404" t="str">
        <f>UPPER(IF(AND(TimeSpend[[#This Row],[Personnel number]]&lt;&gt;"",TimeSpend[[#This Row],[Date]]&lt;&gt;""),TimeSpend[[#This Row],[Personnel number]],""))</f>
        <v/>
      </c>
      <c r="B2404" s="85" t="str">
        <f>IF(AND(TimeSpend[[#This Row],[Personnel number]]&lt;&gt;"",TimeSpend[[#This Row],[Date]]&lt;&gt;""),TEXT(TimeSpend[[#This Row],[Date]],"[$-409]yyyyMMdd"),"")</f>
        <v/>
      </c>
      <c r="C2404" s="33" t="str">
        <f>IF(AND(TimeSpend[[#This Row],[Personnel number]]&lt;&gt;"",TimeSpend[[#This Row],[Date]]&lt;&gt;""),SUBSTITUTE(TimeSpend[[#This Row],[Hours]],",","."),"")</f>
        <v/>
      </c>
      <c r="D2404" t="str">
        <f>IF(AND(TimeSpend[[#This Row],[Personnel number]]&lt;&gt;"",TimeSpend[[#This Row],[Date]]&lt;&gt;""),TimeSpend[[#This Row],[Network]],"")</f>
        <v/>
      </c>
      <c r="E2404" t="str">
        <f>IF(AND(TimeSpend[[#This Row],[Personnel number]]&lt;&gt;"",TimeSpend[[#This Row],[Date]]&lt;&gt;""),TimeSpend[[#This Row],[Network Description]],"")</f>
        <v/>
      </c>
      <c r="F2404" t="str">
        <f>IF(AND(TimeSpend[[#This Row],[Personnel number]]&lt;&gt;"",TimeSpend[[#This Row],[Date]]&lt;&gt;""),TimeSpend[[#This Row],[Activity]],"")</f>
        <v/>
      </c>
      <c r="G2404" t="str">
        <f>IF(AND(TimeSpend[[#This Row],[Personnel number]]&lt;&gt;"",TimeSpend[[#This Row],[Date]]&lt;&gt;""),TimeSpend[[#This Row],[Activity description]],"")</f>
        <v/>
      </c>
      <c r="H2404" s="36" t="str">
        <f>IF(AND(TimeSpend[[#This Row],[Personnel number]]&lt;&gt;"",TimeSpend[[#This Row],[Date]]&lt;&gt;""),TimeSpend[[#This Row],[Start Time]],"")</f>
        <v/>
      </c>
      <c r="I2404" s="36" t="str">
        <f>IF(AND(TimeSpend[[#This Row],[Personnel number]]&lt;&gt;"",TimeSpend[[#This Row],[Date]]&lt;&gt;""),TimeSpend[[#This Row],[End Time]],"")</f>
        <v/>
      </c>
      <c r="J2404" t="str">
        <f>IF(AND(TimeSpend[[#This Row],[Personnel number]]&lt;&gt;"",TimeSpend[[#This Row],[Date]]&lt;&gt;""),TimeSpend[[#This Row],[Location]],"")</f>
        <v/>
      </c>
      <c r="K2404" t="str">
        <f>IF(AND(TimeSpend[[#This Row],[Personnel number]]&lt;&gt;"",TimeSpend[[#This Row],[Date]]&lt;&gt;""),TimeSpend[[#This Row],[Task]],"")</f>
        <v/>
      </c>
      <c r="L2404" t="str">
        <f>IF(AND(TimeSpend[[#This Row],[Personnel number]]&lt;&gt;"",TimeSpend[[#This Row],[Date]]&lt;&gt;""),Utilization!$J$2,"")</f>
        <v/>
      </c>
      <c r="M2404" t="str">
        <f>IF(AND(TimeSpend[[#This Row],[Personnel number]]&lt;&gt;"",TimeSpend[[#This Row],[Date]]&lt;&gt;""),TimeSpend[[#This Row],[Employee Name]],"")</f>
        <v/>
      </c>
      <c r="N2404" t="str">
        <f t="shared" si="74"/>
        <v/>
      </c>
      <c r="O2404" t="str">
        <f t="shared" si="75"/>
        <v/>
      </c>
      <c r="P2404" t="str">
        <f>IF(D2404&lt;&gt;"",VLOOKUP(D2404,Projects!B:C,2,0),"")</f>
        <v/>
      </c>
    </row>
    <row r="2405" spans="1:16" x14ac:dyDescent="0.25">
      <c r="A2405" t="str">
        <f>UPPER(IF(AND(TimeSpend[[#This Row],[Personnel number]]&lt;&gt;"",TimeSpend[[#This Row],[Date]]&lt;&gt;""),TimeSpend[[#This Row],[Personnel number]],""))</f>
        <v/>
      </c>
      <c r="B2405" s="85" t="str">
        <f>IF(AND(TimeSpend[[#This Row],[Personnel number]]&lt;&gt;"",TimeSpend[[#This Row],[Date]]&lt;&gt;""),TEXT(TimeSpend[[#This Row],[Date]],"[$-409]yyyyMMdd"),"")</f>
        <v/>
      </c>
      <c r="C2405" s="33" t="str">
        <f>IF(AND(TimeSpend[[#This Row],[Personnel number]]&lt;&gt;"",TimeSpend[[#This Row],[Date]]&lt;&gt;""),SUBSTITUTE(TimeSpend[[#This Row],[Hours]],",","."),"")</f>
        <v/>
      </c>
      <c r="D2405" t="str">
        <f>IF(AND(TimeSpend[[#This Row],[Personnel number]]&lt;&gt;"",TimeSpend[[#This Row],[Date]]&lt;&gt;""),TimeSpend[[#This Row],[Network]],"")</f>
        <v/>
      </c>
      <c r="E2405" t="str">
        <f>IF(AND(TimeSpend[[#This Row],[Personnel number]]&lt;&gt;"",TimeSpend[[#This Row],[Date]]&lt;&gt;""),TimeSpend[[#This Row],[Network Description]],"")</f>
        <v/>
      </c>
      <c r="F2405" t="str">
        <f>IF(AND(TimeSpend[[#This Row],[Personnel number]]&lt;&gt;"",TimeSpend[[#This Row],[Date]]&lt;&gt;""),TimeSpend[[#This Row],[Activity]],"")</f>
        <v/>
      </c>
      <c r="G2405" t="str">
        <f>IF(AND(TimeSpend[[#This Row],[Personnel number]]&lt;&gt;"",TimeSpend[[#This Row],[Date]]&lt;&gt;""),TimeSpend[[#This Row],[Activity description]],"")</f>
        <v/>
      </c>
      <c r="H2405" s="36" t="str">
        <f>IF(AND(TimeSpend[[#This Row],[Personnel number]]&lt;&gt;"",TimeSpend[[#This Row],[Date]]&lt;&gt;""),TimeSpend[[#This Row],[Start Time]],"")</f>
        <v/>
      </c>
      <c r="I2405" s="36" t="str">
        <f>IF(AND(TimeSpend[[#This Row],[Personnel number]]&lt;&gt;"",TimeSpend[[#This Row],[Date]]&lt;&gt;""),TimeSpend[[#This Row],[End Time]],"")</f>
        <v/>
      </c>
      <c r="J2405" t="str">
        <f>IF(AND(TimeSpend[[#This Row],[Personnel number]]&lt;&gt;"",TimeSpend[[#This Row],[Date]]&lt;&gt;""),TimeSpend[[#This Row],[Location]],"")</f>
        <v/>
      </c>
      <c r="K2405" t="str">
        <f>IF(AND(TimeSpend[[#This Row],[Personnel number]]&lt;&gt;"",TimeSpend[[#This Row],[Date]]&lt;&gt;""),TimeSpend[[#This Row],[Task]],"")</f>
        <v/>
      </c>
      <c r="L2405" t="str">
        <f>IF(AND(TimeSpend[[#This Row],[Personnel number]]&lt;&gt;"",TimeSpend[[#This Row],[Date]]&lt;&gt;""),Utilization!$J$2,"")</f>
        <v/>
      </c>
      <c r="M2405" t="str">
        <f>IF(AND(TimeSpend[[#This Row],[Personnel number]]&lt;&gt;"",TimeSpend[[#This Row],[Date]]&lt;&gt;""),TimeSpend[[#This Row],[Employee Name]],"")</f>
        <v/>
      </c>
      <c r="N2405" t="str">
        <f t="shared" si="74"/>
        <v/>
      </c>
      <c r="O2405" t="str">
        <f t="shared" si="75"/>
        <v/>
      </c>
      <c r="P2405" t="str">
        <f>IF(D2405&lt;&gt;"",VLOOKUP(D2405,Projects!B:C,2,0),"")</f>
        <v/>
      </c>
    </row>
    <row r="2406" spans="1:16" x14ac:dyDescent="0.25">
      <c r="A2406" t="str">
        <f>UPPER(IF(AND(TimeSpend[[#This Row],[Personnel number]]&lt;&gt;"",TimeSpend[[#This Row],[Date]]&lt;&gt;""),TimeSpend[[#This Row],[Personnel number]],""))</f>
        <v/>
      </c>
      <c r="B2406" s="85" t="str">
        <f>IF(AND(TimeSpend[[#This Row],[Personnel number]]&lt;&gt;"",TimeSpend[[#This Row],[Date]]&lt;&gt;""),TEXT(TimeSpend[[#This Row],[Date]],"[$-409]yyyyMMdd"),"")</f>
        <v/>
      </c>
      <c r="C2406" s="33" t="str">
        <f>IF(AND(TimeSpend[[#This Row],[Personnel number]]&lt;&gt;"",TimeSpend[[#This Row],[Date]]&lt;&gt;""),SUBSTITUTE(TimeSpend[[#This Row],[Hours]],",","."),"")</f>
        <v/>
      </c>
      <c r="D2406" t="str">
        <f>IF(AND(TimeSpend[[#This Row],[Personnel number]]&lt;&gt;"",TimeSpend[[#This Row],[Date]]&lt;&gt;""),TimeSpend[[#This Row],[Network]],"")</f>
        <v/>
      </c>
      <c r="E2406" t="str">
        <f>IF(AND(TimeSpend[[#This Row],[Personnel number]]&lt;&gt;"",TimeSpend[[#This Row],[Date]]&lt;&gt;""),TimeSpend[[#This Row],[Network Description]],"")</f>
        <v/>
      </c>
      <c r="F2406" t="str">
        <f>IF(AND(TimeSpend[[#This Row],[Personnel number]]&lt;&gt;"",TimeSpend[[#This Row],[Date]]&lt;&gt;""),TimeSpend[[#This Row],[Activity]],"")</f>
        <v/>
      </c>
      <c r="G2406" t="str">
        <f>IF(AND(TimeSpend[[#This Row],[Personnel number]]&lt;&gt;"",TimeSpend[[#This Row],[Date]]&lt;&gt;""),TimeSpend[[#This Row],[Activity description]],"")</f>
        <v/>
      </c>
      <c r="H2406" s="36" t="str">
        <f>IF(AND(TimeSpend[[#This Row],[Personnel number]]&lt;&gt;"",TimeSpend[[#This Row],[Date]]&lt;&gt;""),TimeSpend[[#This Row],[Start Time]],"")</f>
        <v/>
      </c>
      <c r="I2406" s="36" t="str">
        <f>IF(AND(TimeSpend[[#This Row],[Personnel number]]&lt;&gt;"",TimeSpend[[#This Row],[Date]]&lt;&gt;""),TimeSpend[[#This Row],[End Time]],"")</f>
        <v/>
      </c>
      <c r="J2406" t="str">
        <f>IF(AND(TimeSpend[[#This Row],[Personnel number]]&lt;&gt;"",TimeSpend[[#This Row],[Date]]&lt;&gt;""),TimeSpend[[#This Row],[Location]],"")</f>
        <v/>
      </c>
      <c r="K2406" t="str">
        <f>IF(AND(TimeSpend[[#This Row],[Personnel number]]&lt;&gt;"",TimeSpend[[#This Row],[Date]]&lt;&gt;""),TimeSpend[[#This Row],[Task]],"")</f>
        <v/>
      </c>
      <c r="L2406" t="str">
        <f>IF(AND(TimeSpend[[#This Row],[Personnel number]]&lt;&gt;"",TimeSpend[[#This Row],[Date]]&lt;&gt;""),Utilization!$J$2,"")</f>
        <v/>
      </c>
      <c r="M2406" t="str">
        <f>IF(AND(TimeSpend[[#This Row],[Personnel number]]&lt;&gt;"",TimeSpend[[#This Row],[Date]]&lt;&gt;""),TimeSpend[[#This Row],[Employee Name]],"")</f>
        <v/>
      </c>
      <c r="N2406" t="str">
        <f t="shared" si="74"/>
        <v/>
      </c>
      <c r="O2406" t="str">
        <f t="shared" si="75"/>
        <v/>
      </c>
      <c r="P2406" t="str">
        <f>IF(D2406&lt;&gt;"",VLOOKUP(D2406,Projects!B:C,2,0),"")</f>
        <v/>
      </c>
    </row>
    <row r="2407" spans="1:16" x14ac:dyDescent="0.25">
      <c r="A2407" t="str">
        <f>UPPER(IF(AND(TimeSpend[[#This Row],[Personnel number]]&lt;&gt;"",TimeSpend[[#This Row],[Date]]&lt;&gt;""),TimeSpend[[#This Row],[Personnel number]],""))</f>
        <v/>
      </c>
      <c r="B2407" s="85" t="str">
        <f>IF(AND(TimeSpend[[#This Row],[Personnel number]]&lt;&gt;"",TimeSpend[[#This Row],[Date]]&lt;&gt;""),TEXT(TimeSpend[[#This Row],[Date]],"[$-409]yyyyMMdd"),"")</f>
        <v/>
      </c>
      <c r="C2407" s="33" t="str">
        <f>IF(AND(TimeSpend[[#This Row],[Personnel number]]&lt;&gt;"",TimeSpend[[#This Row],[Date]]&lt;&gt;""),SUBSTITUTE(TimeSpend[[#This Row],[Hours]],",","."),"")</f>
        <v/>
      </c>
      <c r="D2407" t="str">
        <f>IF(AND(TimeSpend[[#This Row],[Personnel number]]&lt;&gt;"",TimeSpend[[#This Row],[Date]]&lt;&gt;""),TimeSpend[[#This Row],[Network]],"")</f>
        <v/>
      </c>
      <c r="E2407" t="str">
        <f>IF(AND(TimeSpend[[#This Row],[Personnel number]]&lt;&gt;"",TimeSpend[[#This Row],[Date]]&lt;&gt;""),TimeSpend[[#This Row],[Network Description]],"")</f>
        <v/>
      </c>
      <c r="F2407" t="str">
        <f>IF(AND(TimeSpend[[#This Row],[Personnel number]]&lt;&gt;"",TimeSpend[[#This Row],[Date]]&lt;&gt;""),TimeSpend[[#This Row],[Activity]],"")</f>
        <v/>
      </c>
      <c r="G2407" t="str">
        <f>IF(AND(TimeSpend[[#This Row],[Personnel number]]&lt;&gt;"",TimeSpend[[#This Row],[Date]]&lt;&gt;""),TimeSpend[[#This Row],[Activity description]],"")</f>
        <v/>
      </c>
      <c r="H2407" s="36" t="str">
        <f>IF(AND(TimeSpend[[#This Row],[Personnel number]]&lt;&gt;"",TimeSpend[[#This Row],[Date]]&lt;&gt;""),TimeSpend[[#This Row],[Start Time]],"")</f>
        <v/>
      </c>
      <c r="I2407" s="36" t="str">
        <f>IF(AND(TimeSpend[[#This Row],[Personnel number]]&lt;&gt;"",TimeSpend[[#This Row],[Date]]&lt;&gt;""),TimeSpend[[#This Row],[End Time]],"")</f>
        <v/>
      </c>
      <c r="J2407" t="str">
        <f>IF(AND(TimeSpend[[#This Row],[Personnel number]]&lt;&gt;"",TimeSpend[[#This Row],[Date]]&lt;&gt;""),TimeSpend[[#This Row],[Location]],"")</f>
        <v/>
      </c>
      <c r="K2407" t="str">
        <f>IF(AND(TimeSpend[[#This Row],[Personnel number]]&lt;&gt;"",TimeSpend[[#This Row],[Date]]&lt;&gt;""),TimeSpend[[#This Row],[Task]],"")</f>
        <v/>
      </c>
      <c r="L2407" t="str">
        <f>IF(AND(TimeSpend[[#This Row],[Personnel number]]&lt;&gt;"",TimeSpend[[#This Row],[Date]]&lt;&gt;""),Utilization!$J$2,"")</f>
        <v/>
      </c>
      <c r="M2407" t="str">
        <f>IF(AND(TimeSpend[[#This Row],[Personnel number]]&lt;&gt;"",TimeSpend[[#This Row],[Date]]&lt;&gt;""),TimeSpend[[#This Row],[Employee Name]],"")</f>
        <v/>
      </c>
      <c r="N2407" t="str">
        <f t="shared" si="74"/>
        <v/>
      </c>
      <c r="O2407" t="str">
        <f t="shared" si="75"/>
        <v/>
      </c>
      <c r="P2407" t="str">
        <f>IF(D2407&lt;&gt;"",VLOOKUP(D2407,Projects!B:C,2,0),"")</f>
        <v/>
      </c>
    </row>
    <row r="2408" spans="1:16" x14ac:dyDescent="0.25">
      <c r="A2408" t="str">
        <f>UPPER(IF(AND(TimeSpend[[#This Row],[Personnel number]]&lt;&gt;"",TimeSpend[[#This Row],[Date]]&lt;&gt;""),TimeSpend[[#This Row],[Personnel number]],""))</f>
        <v/>
      </c>
      <c r="B2408" s="85" t="str">
        <f>IF(AND(TimeSpend[[#This Row],[Personnel number]]&lt;&gt;"",TimeSpend[[#This Row],[Date]]&lt;&gt;""),TEXT(TimeSpend[[#This Row],[Date]],"[$-409]yyyyMMdd"),"")</f>
        <v/>
      </c>
      <c r="C2408" s="33" t="str">
        <f>IF(AND(TimeSpend[[#This Row],[Personnel number]]&lt;&gt;"",TimeSpend[[#This Row],[Date]]&lt;&gt;""),SUBSTITUTE(TimeSpend[[#This Row],[Hours]],",","."),"")</f>
        <v/>
      </c>
      <c r="D2408" t="str">
        <f>IF(AND(TimeSpend[[#This Row],[Personnel number]]&lt;&gt;"",TimeSpend[[#This Row],[Date]]&lt;&gt;""),TimeSpend[[#This Row],[Network]],"")</f>
        <v/>
      </c>
      <c r="E2408" t="str">
        <f>IF(AND(TimeSpend[[#This Row],[Personnel number]]&lt;&gt;"",TimeSpend[[#This Row],[Date]]&lt;&gt;""),TimeSpend[[#This Row],[Network Description]],"")</f>
        <v/>
      </c>
      <c r="F2408" t="str">
        <f>IF(AND(TimeSpend[[#This Row],[Personnel number]]&lt;&gt;"",TimeSpend[[#This Row],[Date]]&lt;&gt;""),TimeSpend[[#This Row],[Activity]],"")</f>
        <v/>
      </c>
      <c r="G2408" t="str">
        <f>IF(AND(TimeSpend[[#This Row],[Personnel number]]&lt;&gt;"",TimeSpend[[#This Row],[Date]]&lt;&gt;""),TimeSpend[[#This Row],[Activity description]],"")</f>
        <v/>
      </c>
      <c r="H2408" s="36" t="str">
        <f>IF(AND(TimeSpend[[#This Row],[Personnel number]]&lt;&gt;"",TimeSpend[[#This Row],[Date]]&lt;&gt;""),TimeSpend[[#This Row],[Start Time]],"")</f>
        <v/>
      </c>
      <c r="I2408" s="36" t="str">
        <f>IF(AND(TimeSpend[[#This Row],[Personnel number]]&lt;&gt;"",TimeSpend[[#This Row],[Date]]&lt;&gt;""),TimeSpend[[#This Row],[End Time]],"")</f>
        <v/>
      </c>
      <c r="J2408" t="str">
        <f>IF(AND(TimeSpend[[#This Row],[Personnel number]]&lt;&gt;"",TimeSpend[[#This Row],[Date]]&lt;&gt;""),TimeSpend[[#This Row],[Location]],"")</f>
        <v/>
      </c>
      <c r="K2408" t="str">
        <f>IF(AND(TimeSpend[[#This Row],[Personnel number]]&lt;&gt;"",TimeSpend[[#This Row],[Date]]&lt;&gt;""),TimeSpend[[#This Row],[Task]],"")</f>
        <v/>
      </c>
      <c r="L2408" t="str">
        <f>IF(AND(TimeSpend[[#This Row],[Personnel number]]&lt;&gt;"",TimeSpend[[#This Row],[Date]]&lt;&gt;""),Utilization!$J$2,"")</f>
        <v/>
      </c>
      <c r="M2408" t="str">
        <f>IF(AND(TimeSpend[[#This Row],[Personnel number]]&lt;&gt;"",TimeSpend[[#This Row],[Date]]&lt;&gt;""),TimeSpend[[#This Row],[Employee Name]],"")</f>
        <v/>
      </c>
      <c r="N2408" t="str">
        <f t="shared" si="74"/>
        <v/>
      </c>
      <c r="O2408" t="str">
        <f t="shared" si="75"/>
        <v/>
      </c>
      <c r="P2408" t="str">
        <f>IF(D2408&lt;&gt;"",VLOOKUP(D2408,Projects!B:C,2,0),"")</f>
        <v/>
      </c>
    </row>
    <row r="2409" spans="1:16" x14ac:dyDescent="0.25">
      <c r="A2409" t="str">
        <f>UPPER(IF(AND(TimeSpend[[#This Row],[Personnel number]]&lt;&gt;"",TimeSpend[[#This Row],[Date]]&lt;&gt;""),TimeSpend[[#This Row],[Personnel number]],""))</f>
        <v/>
      </c>
      <c r="B2409" s="85" t="str">
        <f>IF(AND(TimeSpend[[#This Row],[Personnel number]]&lt;&gt;"",TimeSpend[[#This Row],[Date]]&lt;&gt;""),TEXT(TimeSpend[[#This Row],[Date]],"[$-409]yyyyMMdd"),"")</f>
        <v/>
      </c>
      <c r="C2409" s="33" t="str">
        <f>IF(AND(TimeSpend[[#This Row],[Personnel number]]&lt;&gt;"",TimeSpend[[#This Row],[Date]]&lt;&gt;""),SUBSTITUTE(TimeSpend[[#This Row],[Hours]],",","."),"")</f>
        <v/>
      </c>
      <c r="D2409" t="str">
        <f>IF(AND(TimeSpend[[#This Row],[Personnel number]]&lt;&gt;"",TimeSpend[[#This Row],[Date]]&lt;&gt;""),TimeSpend[[#This Row],[Network]],"")</f>
        <v/>
      </c>
      <c r="E2409" t="str">
        <f>IF(AND(TimeSpend[[#This Row],[Personnel number]]&lt;&gt;"",TimeSpend[[#This Row],[Date]]&lt;&gt;""),TimeSpend[[#This Row],[Network Description]],"")</f>
        <v/>
      </c>
      <c r="F2409" t="str">
        <f>IF(AND(TimeSpend[[#This Row],[Personnel number]]&lt;&gt;"",TimeSpend[[#This Row],[Date]]&lt;&gt;""),TimeSpend[[#This Row],[Activity]],"")</f>
        <v/>
      </c>
      <c r="G2409" t="str">
        <f>IF(AND(TimeSpend[[#This Row],[Personnel number]]&lt;&gt;"",TimeSpend[[#This Row],[Date]]&lt;&gt;""),TimeSpend[[#This Row],[Activity description]],"")</f>
        <v/>
      </c>
      <c r="H2409" s="36" t="str">
        <f>IF(AND(TimeSpend[[#This Row],[Personnel number]]&lt;&gt;"",TimeSpend[[#This Row],[Date]]&lt;&gt;""),TimeSpend[[#This Row],[Start Time]],"")</f>
        <v/>
      </c>
      <c r="I2409" s="36" t="str">
        <f>IF(AND(TimeSpend[[#This Row],[Personnel number]]&lt;&gt;"",TimeSpend[[#This Row],[Date]]&lt;&gt;""),TimeSpend[[#This Row],[End Time]],"")</f>
        <v/>
      </c>
      <c r="J2409" t="str">
        <f>IF(AND(TimeSpend[[#This Row],[Personnel number]]&lt;&gt;"",TimeSpend[[#This Row],[Date]]&lt;&gt;""),TimeSpend[[#This Row],[Location]],"")</f>
        <v/>
      </c>
      <c r="K2409" t="str">
        <f>IF(AND(TimeSpend[[#This Row],[Personnel number]]&lt;&gt;"",TimeSpend[[#This Row],[Date]]&lt;&gt;""),TimeSpend[[#This Row],[Task]],"")</f>
        <v/>
      </c>
      <c r="L2409" t="str">
        <f>IF(AND(TimeSpend[[#This Row],[Personnel number]]&lt;&gt;"",TimeSpend[[#This Row],[Date]]&lt;&gt;""),Utilization!$J$2,"")</f>
        <v/>
      </c>
      <c r="M2409" t="str">
        <f>IF(AND(TimeSpend[[#This Row],[Personnel number]]&lt;&gt;"",TimeSpend[[#This Row],[Date]]&lt;&gt;""),TimeSpend[[#This Row],[Employee Name]],"")</f>
        <v/>
      </c>
      <c r="N2409" t="str">
        <f t="shared" si="74"/>
        <v/>
      </c>
      <c r="O2409" t="str">
        <f t="shared" si="75"/>
        <v/>
      </c>
      <c r="P2409" t="str">
        <f>IF(D2409&lt;&gt;"",VLOOKUP(D2409,Projects!B:C,2,0),"")</f>
        <v/>
      </c>
    </row>
    <row r="2410" spans="1:16" x14ac:dyDescent="0.25">
      <c r="A2410" t="str">
        <f>UPPER(IF(AND(TimeSpend[[#This Row],[Personnel number]]&lt;&gt;"",TimeSpend[[#This Row],[Date]]&lt;&gt;""),TimeSpend[[#This Row],[Personnel number]],""))</f>
        <v/>
      </c>
      <c r="B2410" s="85" t="str">
        <f>IF(AND(TimeSpend[[#This Row],[Personnel number]]&lt;&gt;"",TimeSpend[[#This Row],[Date]]&lt;&gt;""),TEXT(TimeSpend[[#This Row],[Date]],"[$-409]yyyyMMdd"),"")</f>
        <v/>
      </c>
      <c r="C2410" s="33" t="str">
        <f>IF(AND(TimeSpend[[#This Row],[Personnel number]]&lt;&gt;"",TimeSpend[[#This Row],[Date]]&lt;&gt;""),SUBSTITUTE(TimeSpend[[#This Row],[Hours]],",","."),"")</f>
        <v/>
      </c>
      <c r="D2410" t="str">
        <f>IF(AND(TimeSpend[[#This Row],[Personnel number]]&lt;&gt;"",TimeSpend[[#This Row],[Date]]&lt;&gt;""),TimeSpend[[#This Row],[Network]],"")</f>
        <v/>
      </c>
      <c r="E2410" t="str">
        <f>IF(AND(TimeSpend[[#This Row],[Personnel number]]&lt;&gt;"",TimeSpend[[#This Row],[Date]]&lt;&gt;""),TimeSpend[[#This Row],[Network Description]],"")</f>
        <v/>
      </c>
      <c r="F2410" t="str">
        <f>IF(AND(TimeSpend[[#This Row],[Personnel number]]&lt;&gt;"",TimeSpend[[#This Row],[Date]]&lt;&gt;""),TimeSpend[[#This Row],[Activity]],"")</f>
        <v/>
      </c>
      <c r="G2410" t="str">
        <f>IF(AND(TimeSpend[[#This Row],[Personnel number]]&lt;&gt;"",TimeSpend[[#This Row],[Date]]&lt;&gt;""),TimeSpend[[#This Row],[Activity description]],"")</f>
        <v/>
      </c>
      <c r="H2410" s="36" t="str">
        <f>IF(AND(TimeSpend[[#This Row],[Personnel number]]&lt;&gt;"",TimeSpend[[#This Row],[Date]]&lt;&gt;""),TimeSpend[[#This Row],[Start Time]],"")</f>
        <v/>
      </c>
      <c r="I2410" s="36" t="str">
        <f>IF(AND(TimeSpend[[#This Row],[Personnel number]]&lt;&gt;"",TimeSpend[[#This Row],[Date]]&lt;&gt;""),TimeSpend[[#This Row],[End Time]],"")</f>
        <v/>
      </c>
      <c r="J2410" t="str">
        <f>IF(AND(TimeSpend[[#This Row],[Personnel number]]&lt;&gt;"",TimeSpend[[#This Row],[Date]]&lt;&gt;""),TimeSpend[[#This Row],[Location]],"")</f>
        <v/>
      </c>
      <c r="K2410" t="str">
        <f>IF(AND(TimeSpend[[#This Row],[Personnel number]]&lt;&gt;"",TimeSpend[[#This Row],[Date]]&lt;&gt;""),TimeSpend[[#This Row],[Task]],"")</f>
        <v/>
      </c>
      <c r="L2410" t="str">
        <f>IF(AND(TimeSpend[[#This Row],[Personnel number]]&lt;&gt;"",TimeSpend[[#This Row],[Date]]&lt;&gt;""),Utilization!$J$2,"")</f>
        <v/>
      </c>
      <c r="M2410" t="str">
        <f>IF(AND(TimeSpend[[#This Row],[Personnel number]]&lt;&gt;"",TimeSpend[[#This Row],[Date]]&lt;&gt;""),TimeSpend[[#This Row],[Employee Name]],"")</f>
        <v/>
      </c>
      <c r="N2410" t="str">
        <f t="shared" si="74"/>
        <v/>
      </c>
      <c r="O2410" t="str">
        <f t="shared" si="75"/>
        <v/>
      </c>
      <c r="P2410" t="str">
        <f>IF(D2410&lt;&gt;"",VLOOKUP(D2410,Projects!B:C,2,0),"")</f>
        <v/>
      </c>
    </row>
    <row r="2411" spans="1:16" x14ac:dyDescent="0.25">
      <c r="A2411" t="str">
        <f>UPPER(IF(AND(TimeSpend[[#This Row],[Personnel number]]&lt;&gt;"",TimeSpend[[#This Row],[Date]]&lt;&gt;""),TimeSpend[[#This Row],[Personnel number]],""))</f>
        <v/>
      </c>
      <c r="B2411" s="85" t="str">
        <f>IF(AND(TimeSpend[[#This Row],[Personnel number]]&lt;&gt;"",TimeSpend[[#This Row],[Date]]&lt;&gt;""),TEXT(TimeSpend[[#This Row],[Date]],"[$-409]yyyyMMdd"),"")</f>
        <v/>
      </c>
      <c r="C2411" s="33" t="str">
        <f>IF(AND(TimeSpend[[#This Row],[Personnel number]]&lt;&gt;"",TimeSpend[[#This Row],[Date]]&lt;&gt;""),SUBSTITUTE(TimeSpend[[#This Row],[Hours]],",","."),"")</f>
        <v/>
      </c>
      <c r="D2411" t="str">
        <f>IF(AND(TimeSpend[[#This Row],[Personnel number]]&lt;&gt;"",TimeSpend[[#This Row],[Date]]&lt;&gt;""),TimeSpend[[#This Row],[Network]],"")</f>
        <v/>
      </c>
      <c r="E2411" t="str">
        <f>IF(AND(TimeSpend[[#This Row],[Personnel number]]&lt;&gt;"",TimeSpend[[#This Row],[Date]]&lt;&gt;""),TimeSpend[[#This Row],[Network Description]],"")</f>
        <v/>
      </c>
      <c r="F2411" t="str">
        <f>IF(AND(TimeSpend[[#This Row],[Personnel number]]&lt;&gt;"",TimeSpend[[#This Row],[Date]]&lt;&gt;""),TimeSpend[[#This Row],[Activity]],"")</f>
        <v/>
      </c>
      <c r="G2411" t="str">
        <f>IF(AND(TimeSpend[[#This Row],[Personnel number]]&lt;&gt;"",TimeSpend[[#This Row],[Date]]&lt;&gt;""),TimeSpend[[#This Row],[Activity description]],"")</f>
        <v/>
      </c>
      <c r="H2411" s="36" t="str">
        <f>IF(AND(TimeSpend[[#This Row],[Personnel number]]&lt;&gt;"",TimeSpend[[#This Row],[Date]]&lt;&gt;""),TimeSpend[[#This Row],[Start Time]],"")</f>
        <v/>
      </c>
      <c r="I2411" s="36" t="str">
        <f>IF(AND(TimeSpend[[#This Row],[Personnel number]]&lt;&gt;"",TimeSpend[[#This Row],[Date]]&lt;&gt;""),TimeSpend[[#This Row],[End Time]],"")</f>
        <v/>
      </c>
      <c r="J2411" t="str">
        <f>IF(AND(TimeSpend[[#This Row],[Personnel number]]&lt;&gt;"",TimeSpend[[#This Row],[Date]]&lt;&gt;""),TimeSpend[[#This Row],[Location]],"")</f>
        <v/>
      </c>
      <c r="K2411" t="str">
        <f>IF(AND(TimeSpend[[#This Row],[Personnel number]]&lt;&gt;"",TimeSpend[[#This Row],[Date]]&lt;&gt;""),TimeSpend[[#This Row],[Task]],"")</f>
        <v/>
      </c>
      <c r="L2411" t="str">
        <f>IF(AND(TimeSpend[[#This Row],[Personnel number]]&lt;&gt;"",TimeSpend[[#This Row],[Date]]&lt;&gt;""),Utilization!$J$2,"")</f>
        <v/>
      </c>
      <c r="M2411" t="str">
        <f>IF(AND(TimeSpend[[#This Row],[Personnel number]]&lt;&gt;"",TimeSpend[[#This Row],[Date]]&lt;&gt;""),TimeSpend[[#This Row],[Employee Name]],"")</f>
        <v/>
      </c>
      <c r="N2411" t="str">
        <f t="shared" si="74"/>
        <v/>
      </c>
      <c r="O2411" t="str">
        <f t="shared" si="75"/>
        <v/>
      </c>
      <c r="P2411" t="str">
        <f>IF(D2411&lt;&gt;"",VLOOKUP(D2411,Projects!B:C,2,0),"")</f>
        <v/>
      </c>
    </row>
    <row r="2412" spans="1:16" x14ac:dyDescent="0.25">
      <c r="A2412" t="str">
        <f>UPPER(IF(AND(TimeSpend[[#This Row],[Personnel number]]&lt;&gt;"",TimeSpend[[#This Row],[Date]]&lt;&gt;""),TimeSpend[[#This Row],[Personnel number]],""))</f>
        <v/>
      </c>
      <c r="B2412" s="85" t="str">
        <f>IF(AND(TimeSpend[[#This Row],[Personnel number]]&lt;&gt;"",TimeSpend[[#This Row],[Date]]&lt;&gt;""),TEXT(TimeSpend[[#This Row],[Date]],"[$-409]yyyyMMdd"),"")</f>
        <v/>
      </c>
      <c r="C2412" s="33" t="str">
        <f>IF(AND(TimeSpend[[#This Row],[Personnel number]]&lt;&gt;"",TimeSpend[[#This Row],[Date]]&lt;&gt;""),SUBSTITUTE(TimeSpend[[#This Row],[Hours]],",","."),"")</f>
        <v/>
      </c>
      <c r="D2412" t="str">
        <f>IF(AND(TimeSpend[[#This Row],[Personnel number]]&lt;&gt;"",TimeSpend[[#This Row],[Date]]&lt;&gt;""),TimeSpend[[#This Row],[Network]],"")</f>
        <v/>
      </c>
      <c r="E2412" t="str">
        <f>IF(AND(TimeSpend[[#This Row],[Personnel number]]&lt;&gt;"",TimeSpend[[#This Row],[Date]]&lt;&gt;""),TimeSpend[[#This Row],[Network Description]],"")</f>
        <v/>
      </c>
      <c r="F2412" t="str">
        <f>IF(AND(TimeSpend[[#This Row],[Personnel number]]&lt;&gt;"",TimeSpend[[#This Row],[Date]]&lt;&gt;""),TimeSpend[[#This Row],[Activity]],"")</f>
        <v/>
      </c>
      <c r="G2412" t="str">
        <f>IF(AND(TimeSpend[[#This Row],[Personnel number]]&lt;&gt;"",TimeSpend[[#This Row],[Date]]&lt;&gt;""),TimeSpend[[#This Row],[Activity description]],"")</f>
        <v/>
      </c>
      <c r="H2412" s="36" t="str">
        <f>IF(AND(TimeSpend[[#This Row],[Personnel number]]&lt;&gt;"",TimeSpend[[#This Row],[Date]]&lt;&gt;""),TimeSpend[[#This Row],[Start Time]],"")</f>
        <v/>
      </c>
      <c r="I2412" s="36" t="str">
        <f>IF(AND(TimeSpend[[#This Row],[Personnel number]]&lt;&gt;"",TimeSpend[[#This Row],[Date]]&lt;&gt;""),TimeSpend[[#This Row],[End Time]],"")</f>
        <v/>
      </c>
      <c r="J2412" t="str">
        <f>IF(AND(TimeSpend[[#This Row],[Personnel number]]&lt;&gt;"",TimeSpend[[#This Row],[Date]]&lt;&gt;""),TimeSpend[[#This Row],[Location]],"")</f>
        <v/>
      </c>
      <c r="K2412" t="str">
        <f>IF(AND(TimeSpend[[#This Row],[Personnel number]]&lt;&gt;"",TimeSpend[[#This Row],[Date]]&lt;&gt;""),TimeSpend[[#This Row],[Task]],"")</f>
        <v/>
      </c>
      <c r="L2412" t="str">
        <f>IF(AND(TimeSpend[[#This Row],[Personnel number]]&lt;&gt;"",TimeSpend[[#This Row],[Date]]&lt;&gt;""),Utilization!$J$2,"")</f>
        <v/>
      </c>
      <c r="M2412" t="str">
        <f>IF(AND(TimeSpend[[#This Row],[Personnel number]]&lt;&gt;"",TimeSpend[[#This Row],[Date]]&lt;&gt;""),TimeSpend[[#This Row],[Employee Name]],"")</f>
        <v/>
      </c>
      <c r="N2412" t="str">
        <f t="shared" si="74"/>
        <v/>
      </c>
      <c r="O2412" t="str">
        <f t="shared" si="75"/>
        <v/>
      </c>
      <c r="P2412" t="str">
        <f>IF(D2412&lt;&gt;"",VLOOKUP(D2412,Projects!B:C,2,0),"")</f>
        <v/>
      </c>
    </row>
    <row r="2413" spans="1:16" x14ac:dyDescent="0.25">
      <c r="A2413" t="str">
        <f>UPPER(IF(AND(TimeSpend[[#This Row],[Personnel number]]&lt;&gt;"",TimeSpend[[#This Row],[Date]]&lt;&gt;""),TimeSpend[[#This Row],[Personnel number]],""))</f>
        <v/>
      </c>
      <c r="B2413" s="85" t="str">
        <f>IF(AND(TimeSpend[[#This Row],[Personnel number]]&lt;&gt;"",TimeSpend[[#This Row],[Date]]&lt;&gt;""),TEXT(TimeSpend[[#This Row],[Date]],"[$-409]yyyyMMdd"),"")</f>
        <v/>
      </c>
      <c r="C2413" s="33" t="str">
        <f>IF(AND(TimeSpend[[#This Row],[Personnel number]]&lt;&gt;"",TimeSpend[[#This Row],[Date]]&lt;&gt;""),SUBSTITUTE(TimeSpend[[#This Row],[Hours]],",","."),"")</f>
        <v/>
      </c>
      <c r="D2413" t="str">
        <f>IF(AND(TimeSpend[[#This Row],[Personnel number]]&lt;&gt;"",TimeSpend[[#This Row],[Date]]&lt;&gt;""),TimeSpend[[#This Row],[Network]],"")</f>
        <v/>
      </c>
      <c r="E2413" t="str">
        <f>IF(AND(TimeSpend[[#This Row],[Personnel number]]&lt;&gt;"",TimeSpend[[#This Row],[Date]]&lt;&gt;""),TimeSpend[[#This Row],[Network Description]],"")</f>
        <v/>
      </c>
      <c r="F2413" t="str">
        <f>IF(AND(TimeSpend[[#This Row],[Personnel number]]&lt;&gt;"",TimeSpend[[#This Row],[Date]]&lt;&gt;""),TimeSpend[[#This Row],[Activity]],"")</f>
        <v/>
      </c>
      <c r="G2413" t="str">
        <f>IF(AND(TimeSpend[[#This Row],[Personnel number]]&lt;&gt;"",TimeSpend[[#This Row],[Date]]&lt;&gt;""),TimeSpend[[#This Row],[Activity description]],"")</f>
        <v/>
      </c>
      <c r="H2413" s="36" t="str">
        <f>IF(AND(TimeSpend[[#This Row],[Personnel number]]&lt;&gt;"",TimeSpend[[#This Row],[Date]]&lt;&gt;""),TimeSpend[[#This Row],[Start Time]],"")</f>
        <v/>
      </c>
      <c r="I2413" s="36" t="str">
        <f>IF(AND(TimeSpend[[#This Row],[Personnel number]]&lt;&gt;"",TimeSpend[[#This Row],[Date]]&lt;&gt;""),TimeSpend[[#This Row],[End Time]],"")</f>
        <v/>
      </c>
      <c r="J2413" t="str">
        <f>IF(AND(TimeSpend[[#This Row],[Personnel number]]&lt;&gt;"",TimeSpend[[#This Row],[Date]]&lt;&gt;""),TimeSpend[[#This Row],[Location]],"")</f>
        <v/>
      </c>
      <c r="K2413" t="str">
        <f>IF(AND(TimeSpend[[#This Row],[Personnel number]]&lt;&gt;"",TimeSpend[[#This Row],[Date]]&lt;&gt;""),TimeSpend[[#This Row],[Task]],"")</f>
        <v/>
      </c>
      <c r="L2413" t="str">
        <f>IF(AND(TimeSpend[[#This Row],[Personnel number]]&lt;&gt;"",TimeSpend[[#This Row],[Date]]&lt;&gt;""),Utilization!$J$2,"")</f>
        <v/>
      </c>
      <c r="M2413" t="str">
        <f>IF(AND(TimeSpend[[#This Row],[Personnel number]]&lt;&gt;"",TimeSpend[[#This Row],[Date]]&lt;&gt;""),TimeSpend[[#This Row],[Employee Name]],"")</f>
        <v/>
      </c>
      <c r="N2413" t="str">
        <f t="shared" si="74"/>
        <v/>
      </c>
      <c r="O2413" t="str">
        <f t="shared" si="75"/>
        <v/>
      </c>
      <c r="P2413" t="str">
        <f>IF(D2413&lt;&gt;"",VLOOKUP(D2413,Projects!B:C,2,0),"")</f>
        <v/>
      </c>
    </row>
    <row r="2414" spans="1:16" x14ac:dyDescent="0.25">
      <c r="A2414" t="str">
        <f>UPPER(IF(AND(TimeSpend[[#This Row],[Personnel number]]&lt;&gt;"",TimeSpend[[#This Row],[Date]]&lt;&gt;""),TimeSpend[[#This Row],[Personnel number]],""))</f>
        <v/>
      </c>
      <c r="B2414" s="85" t="str">
        <f>IF(AND(TimeSpend[[#This Row],[Personnel number]]&lt;&gt;"",TimeSpend[[#This Row],[Date]]&lt;&gt;""),TEXT(TimeSpend[[#This Row],[Date]],"[$-409]yyyyMMdd"),"")</f>
        <v/>
      </c>
      <c r="C2414" s="33" t="str">
        <f>IF(AND(TimeSpend[[#This Row],[Personnel number]]&lt;&gt;"",TimeSpend[[#This Row],[Date]]&lt;&gt;""),SUBSTITUTE(TimeSpend[[#This Row],[Hours]],",","."),"")</f>
        <v/>
      </c>
      <c r="D2414" t="str">
        <f>IF(AND(TimeSpend[[#This Row],[Personnel number]]&lt;&gt;"",TimeSpend[[#This Row],[Date]]&lt;&gt;""),TimeSpend[[#This Row],[Network]],"")</f>
        <v/>
      </c>
      <c r="E2414" t="str">
        <f>IF(AND(TimeSpend[[#This Row],[Personnel number]]&lt;&gt;"",TimeSpend[[#This Row],[Date]]&lt;&gt;""),TimeSpend[[#This Row],[Network Description]],"")</f>
        <v/>
      </c>
      <c r="F2414" t="str">
        <f>IF(AND(TimeSpend[[#This Row],[Personnel number]]&lt;&gt;"",TimeSpend[[#This Row],[Date]]&lt;&gt;""),TimeSpend[[#This Row],[Activity]],"")</f>
        <v/>
      </c>
      <c r="G2414" t="str">
        <f>IF(AND(TimeSpend[[#This Row],[Personnel number]]&lt;&gt;"",TimeSpend[[#This Row],[Date]]&lt;&gt;""),TimeSpend[[#This Row],[Activity description]],"")</f>
        <v/>
      </c>
      <c r="H2414" s="36" t="str">
        <f>IF(AND(TimeSpend[[#This Row],[Personnel number]]&lt;&gt;"",TimeSpend[[#This Row],[Date]]&lt;&gt;""),TimeSpend[[#This Row],[Start Time]],"")</f>
        <v/>
      </c>
      <c r="I2414" s="36" t="str">
        <f>IF(AND(TimeSpend[[#This Row],[Personnel number]]&lt;&gt;"",TimeSpend[[#This Row],[Date]]&lt;&gt;""),TimeSpend[[#This Row],[End Time]],"")</f>
        <v/>
      </c>
      <c r="J2414" t="str">
        <f>IF(AND(TimeSpend[[#This Row],[Personnel number]]&lt;&gt;"",TimeSpend[[#This Row],[Date]]&lt;&gt;""),TimeSpend[[#This Row],[Location]],"")</f>
        <v/>
      </c>
      <c r="K2414" t="str">
        <f>IF(AND(TimeSpend[[#This Row],[Personnel number]]&lt;&gt;"",TimeSpend[[#This Row],[Date]]&lt;&gt;""),TimeSpend[[#This Row],[Task]],"")</f>
        <v/>
      </c>
      <c r="L2414" t="str">
        <f>IF(AND(TimeSpend[[#This Row],[Personnel number]]&lt;&gt;"",TimeSpend[[#This Row],[Date]]&lt;&gt;""),Utilization!$J$2,"")</f>
        <v/>
      </c>
      <c r="M2414" t="str">
        <f>IF(AND(TimeSpend[[#This Row],[Personnel number]]&lt;&gt;"",TimeSpend[[#This Row],[Date]]&lt;&gt;""),TimeSpend[[#This Row],[Employee Name]],"")</f>
        <v/>
      </c>
      <c r="N2414" t="str">
        <f t="shared" si="74"/>
        <v/>
      </c>
      <c r="O2414" t="str">
        <f t="shared" si="75"/>
        <v/>
      </c>
      <c r="P2414" t="str">
        <f>IF(D2414&lt;&gt;"",VLOOKUP(D2414,Projects!B:C,2,0),"")</f>
        <v/>
      </c>
    </row>
    <row r="2415" spans="1:16" x14ac:dyDescent="0.25">
      <c r="A2415" t="str">
        <f>UPPER(IF(AND(TimeSpend[[#This Row],[Personnel number]]&lt;&gt;"",TimeSpend[[#This Row],[Date]]&lt;&gt;""),TimeSpend[[#This Row],[Personnel number]],""))</f>
        <v/>
      </c>
      <c r="B2415" s="85" t="str">
        <f>IF(AND(TimeSpend[[#This Row],[Personnel number]]&lt;&gt;"",TimeSpend[[#This Row],[Date]]&lt;&gt;""),TEXT(TimeSpend[[#This Row],[Date]],"[$-409]yyyyMMdd"),"")</f>
        <v/>
      </c>
      <c r="C2415" s="33" t="str">
        <f>IF(AND(TimeSpend[[#This Row],[Personnel number]]&lt;&gt;"",TimeSpend[[#This Row],[Date]]&lt;&gt;""),SUBSTITUTE(TimeSpend[[#This Row],[Hours]],",","."),"")</f>
        <v/>
      </c>
      <c r="D2415" t="str">
        <f>IF(AND(TimeSpend[[#This Row],[Personnel number]]&lt;&gt;"",TimeSpend[[#This Row],[Date]]&lt;&gt;""),TimeSpend[[#This Row],[Network]],"")</f>
        <v/>
      </c>
      <c r="E2415" t="str">
        <f>IF(AND(TimeSpend[[#This Row],[Personnel number]]&lt;&gt;"",TimeSpend[[#This Row],[Date]]&lt;&gt;""),TimeSpend[[#This Row],[Network Description]],"")</f>
        <v/>
      </c>
      <c r="F2415" t="str">
        <f>IF(AND(TimeSpend[[#This Row],[Personnel number]]&lt;&gt;"",TimeSpend[[#This Row],[Date]]&lt;&gt;""),TimeSpend[[#This Row],[Activity]],"")</f>
        <v/>
      </c>
      <c r="G2415" t="str">
        <f>IF(AND(TimeSpend[[#This Row],[Personnel number]]&lt;&gt;"",TimeSpend[[#This Row],[Date]]&lt;&gt;""),TimeSpend[[#This Row],[Activity description]],"")</f>
        <v/>
      </c>
      <c r="H2415" s="36" t="str">
        <f>IF(AND(TimeSpend[[#This Row],[Personnel number]]&lt;&gt;"",TimeSpend[[#This Row],[Date]]&lt;&gt;""),TimeSpend[[#This Row],[Start Time]],"")</f>
        <v/>
      </c>
      <c r="I2415" s="36" t="str">
        <f>IF(AND(TimeSpend[[#This Row],[Personnel number]]&lt;&gt;"",TimeSpend[[#This Row],[Date]]&lt;&gt;""),TimeSpend[[#This Row],[End Time]],"")</f>
        <v/>
      </c>
      <c r="J2415" t="str">
        <f>IF(AND(TimeSpend[[#This Row],[Personnel number]]&lt;&gt;"",TimeSpend[[#This Row],[Date]]&lt;&gt;""),TimeSpend[[#This Row],[Location]],"")</f>
        <v/>
      </c>
      <c r="K2415" t="str">
        <f>IF(AND(TimeSpend[[#This Row],[Personnel number]]&lt;&gt;"",TimeSpend[[#This Row],[Date]]&lt;&gt;""),TimeSpend[[#This Row],[Task]],"")</f>
        <v/>
      </c>
      <c r="L2415" t="str">
        <f>IF(AND(TimeSpend[[#This Row],[Personnel number]]&lt;&gt;"",TimeSpend[[#This Row],[Date]]&lt;&gt;""),Utilization!$J$2,"")</f>
        <v/>
      </c>
      <c r="M2415" t="str">
        <f>IF(AND(TimeSpend[[#This Row],[Personnel number]]&lt;&gt;"",TimeSpend[[#This Row],[Date]]&lt;&gt;""),TimeSpend[[#This Row],[Employee Name]],"")</f>
        <v/>
      </c>
      <c r="N2415" t="str">
        <f t="shared" si="74"/>
        <v/>
      </c>
      <c r="O2415" t="str">
        <f t="shared" si="75"/>
        <v/>
      </c>
      <c r="P2415" t="str">
        <f>IF(D2415&lt;&gt;"",VLOOKUP(D2415,Projects!B:C,2,0),"")</f>
        <v/>
      </c>
    </row>
    <row r="2416" spans="1:16" x14ac:dyDescent="0.25">
      <c r="A2416" t="str">
        <f>UPPER(IF(AND(TimeSpend[[#This Row],[Personnel number]]&lt;&gt;"",TimeSpend[[#This Row],[Date]]&lt;&gt;""),TimeSpend[[#This Row],[Personnel number]],""))</f>
        <v/>
      </c>
      <c r="B2416" s="85" t="str">
        <f>IF(AND(TimeSpend[[#This Row],[Personnel number]]&lt;&gt;"",TimeSpend[[#This Row],[Date]]&lt;&gt;""),TEXT(TimeSpend[[#This Row],[Date]],"[$-409]yyyyMMdd"),"")</f>
        <v/>
      </c>
      <c r="C2416" s="33" t="str">
        <f>IF(AND(TimeSpend[[#This Row],[Personnel number]]&lt;&gt;"",TimeSpend[[#This Row],[Date]]&lt;&gt;""),SUBSTITUTE(TimeSpend[[#This Row],[Hours]],",","."),"")</f>
        <v/>
      </c>
      <c r="D2416" t="str">
        <f>IF(AND(TimeSpend[[#This Row],[Personnel number]]&lt;&gt;"",TimeSpend[[#This Row],[Date]]&lt;&gt;""),TimeSpend[[#This Row],[Network]],"")</f>
        <v/>
      </c>
      <c r="E2416" t="str">
        <f>IF(AND(TimeSpend[[#This Row],[Personnel number]]&lt;&gt;"",TimeSpend[[#This Row],[Date]]&lt;&gt;""),TimeSpend[[#This Row],[Network Description]],"")</f>
        <v/>
      </c>
      <c r="F2416" t="str">
        <f>IF(AND(TimeSpend[[#This Row],[Personnel number]]&lt;&gt;"",TimeSpend[[#This Row],[Date]]&lt;&gt;""),TimeSpend[[#This Row],[Activity]],"")</f>
        <v/>
      </c>
      <c r="G2416" t="str">
        <f>IF(AND(TimeSpend[[#This Row],[Personnel number]]&lt;&gt;"",TimeSpend[[#This Row],[Date]]&lt;&gt;""),TimeSpend[[#This Row],[Activity description]],"")</f>
        <v/>
      </c>
      <c r="H2416" s="36" t="str">
        <f>IF(AND(TimeSpend[[#This Row],[Personnel number]]&lt;&gt;"",TimeSpend[[#This Row],[Date]]&lt;&gt;""),TimeSpend[[#This Row],[Start Time]],"")</f>
        <v/>
      </c>
      <c r="I2416" s="36" t="str">
        <f>IF(AND(TimeSpend[[#This Row],[Personnel number]]&lt;&gt;"",TimeSpend[[#This Row],[Date]]&lt;&gt;""),TimeSpend[[#This Row],[End Time]],"")</f>
        <v/>
      </c>
      <c r="J2416" t="str">
        <f>IF(AND(TimeSpend[[#This Row],[Personnel number]]&lt;&gt;"",TimeSpend[[#This Row],[Date]]&lt;&gt;""),TimeSpend[[#This Row],[Location]],"")</f>
        <v/>
      </c>
      <c r="K2416" t="str">
        <f>IF(AND(TimeSpend[[#This Row],[Personnel number]]&lt;&gt;"",TimeSpend[[#This Row],[Date]]&lt;&gt;""),TimeSpend[[#This Row],[Task]],"")</f>
        <v/>
      </c>
      <c r="L2416" t="str">
        <f>IF(AND(TimeSpend[[#This Row],[Personnel number]]&lt;&gt;"",TimeSpend[[#This Row],[Date]]&lt;&gt;""),Utilization!$J$2,"")</f>
        <v/>
      </c>
      <c r="M2416" t="str">
        <f>IF(AND(TimeSpend[[#This Row],[Personnel number]]&lt;&gt;"",TimeSpend[[#This Row],[Date]]&lt;&gt;""),TimeSpend[[#This Row],[Employee Name]],"")</f>
        <v/>
      </c>
      <c r="N2416" t="str">
        <f t="shared" si="74"/>
        <v/>
      </c>
      <c r="O2416" t="str">
        <f t="shared" si="75"/>
        <v/>
      </c>
      <c r="P2416" t="str">
        <f>IF(D2416&lt;&gt;"",VLOOKUP(D2416,Projects!B:C,2,0),"")</f>
        <v/>
      </c>
    </row>
    <row r="2417" spans="1:16" x14ac:dyDescent="0.25">
      <c r="A2417" t="str">
        <f>UPPER(IF(AND(TimeSpend[[#This Row],[Personnel number]]&lt;&gt;"",TimeSpend[[#This Row],[Date]]&lt;&gt;""),TimeSpend[[#This Row],[Personnel number]],""))</f>
        <v/>
      </c>
      <c r="B2417" s="85" t="str">
        <f>IF(AND(TimeSpend[[#This Row],[Personnel number]]&lt;&gt;"",TimeSpend[[#This Row],[Date]]&lt;&gt;""),TEXT(TimeSpend[[#This Row],[Date]],"[$-409]yyyyMMdd"),"")</f>
        <v/>
      </c>
      <c r="C2417" s="33" t="str">
        <f>IF(AND(TimeSpend[[#This Row],[Personnel number]]&lt;&gt;"",TimeSpend[[#This Row],[Date]]&lt;&gt;""),SUBSTITUTE(TimeSpend[[#This Row],[Hours]],",","."),"")</f>
        <v/>
      </c>
      <c r="D2417" t="str">
        <f>IF(AND(TimeSpend[[#This Row],[Personnel number]]&lt;&gt;"",TimeSpend[[#This Row],[Date]]&lt;&gt;""),TimeSpend[[#This Row],[Network]],"")</f>
        <v/>
      </c>
      <c r="E2417" t="str">
        <f>IF(AND(TimeSpend[[#This Row],[Personnel number]]&lt;&gt;"",TimeSpend[[#This Row],[Date]]&lt;&gt;""),TimeSpend[[#This Row],[Network Description]],"")</f>
        <v/>
      </c>
      <c r="F2417" t="str">
        <f>IF(AND(TimeSpend[[#This Row],[Personnel number]]&lt;&gt;"",TimeSpend[[#This Row],[Date]]&lt;&gt;""),TimeSpend[[#This Row],[Activity]],"")</f>
        <v/>
      </c>
      <c r="G2417" t="str">
        <f>IF(AND(TimeSpend[[#This Row],[Personnel number]]&lt;&gt;"",TimeSpend[[#This Row],[Date]]&lt;&gt;""),TimeSpend[[#This Row],[Activity description]],"")</f>
        <v/>
      </c>
      <c r="H2417" s="36" t="str">
        <f>IF(AND(TimeSpend[[#This Row],[Personnel number]]&lt;&gt;"",TimeSpend[[#This Row],[Date]]&lt;&gt;""),TimeSpend[[#This Row],[Start Time]],"")</f>
        <v/>
      </c>
      <c r="I2417" s="36" t="str">
        <f>IF(AND(TimeSpend[[#This Row],[Personnel number]]&lt;&gt;"",TimeSpend[[#This Row],[Date]]&lt;&gt;""),TimeSpend[[#This Row],[End Time]],"")</f>
        <v/>
      </c>
      <c r="J2417" t="str">
        <f>IF(AND(TimeSpend[[#This Row],[Personnel number]]&lt;&gt;"",TimeSpend[[#This Row],[Date]]&lt;&gt;""),TimeSpend[[#This Row],[Location]],"")</f>
        <v/>
      </c>
      <c r="K2417" t="str">
        <f>IF(AND(TimeSpend[[#This Row],[Personnel number]]&lt;&gt;"",TimeSpend[[#This Row],[Date]]&lt;&gt;""),TimeSpend[[#This Row],[Task]],"")</f>
        <v/>
      </c>
      <c r="L2417" t="str">
        <f>IF(AND(TimeSpend[[#This Row],[Personnel number]]&lt;&gt;"",TimeSpend[[#This Row],[Date]]&lt;&gt;""),Utilization!$J$2,"")</f>
        <v/>
      </c>
      <c r="M2417" t="str">
        <f>IF(AND(TimeSpend[[#This Row],[Personnel number]]&lt;&gt;"",TimeSpend[[#This Row],[Date]]&lt;&gt;""),TimeSpend[[#This Row],[Employee Name]],"")</f>
        <v/>
      </c>
      <c r="N2417" t="str">
        <f t="shared" si="74"/>
        <v/>
      </c>
      <c r="O2417" t="str">
        <f t="shared" si="75"/>
        <v/>
      </c>
      <c r="P2417" t="str">
        <f>IF(D2417&lt;&gt;"",VLOOKUP(D2417,Projects!B:C,2,0),"")</f>
        <v/>
      </c>
    </row>
    <row r="2418" spans="1:16" x14ac:dyDescent="0.25">
      <c r="A2418" t="str">
        <f>UPPER(IF(AND(TimeSpend[[#This Row],[Personnel number]]&lt;&gt;"",TimeSpend[[#This Row],[Date]]&lt;&gt;""),TimeSpend[[#This Row],[Personnel number]],""))</f>
        <v/>
      </c>
      <c r="B2418" s="85" t="str">
        <f>IF(AND(TimeSpend[[#This Row],[Personnel number]]&lt;&gt;"",TimeSpend[[#This Row],[Date]]&lt;&gt;""),TEXT(TimeSpend[[#This Row],[Date]],"[$-409]yyyyMMdd"),"")</f>
        <v/>
      </c>
      <c r="C2418" s="33" t="str">
        <f>IF(AND(TimeSpend[[#This Row],[Personnel number]]&lt;&gt;"",TimeSpend[[#This Row],[Date]]&lt;&gt;""),SUBSTITUTE(TimeSpend[[#This Row],[Hours]],",","."),"")</f>
        <v/>
      </c>
      <c r="D2418" t="str">
        <f>IF(AND(TimeSpend[[#This Row],[Personnel number]]&lt;&gt;"",TimeSpend[[#This Row],[Date]]&lt;&gt;""),TimeSpend[[#This Row],[Network]],"")</f>
        <v/>
      </c>
      <c r="E2418" t="str">
        <f>IF(AND(TimeSpend[[#This Row],[Personnel number]]&lt;&gt;"",TimeSpend[[#This Row],[Date]]&lt;&gt;""),TimeSpend[[#This Row],[Network Description]],"")</f>
        <v/>
      </c>
      <c r="F2418" t="str">
        <f>IF(AND(TimeSpend[[#This Row],[Personnel number]]&lt;&gt;"",TimeSpend[[#This Row],[Date]]&lt;&gt;""),TimeSpend[[#This Row],[Activity]],"")</f>
        <v/>
      </c>
      <c r="G2418" t="str">
        <f>IF(AND(TimeSpend[[#This Row],[Personnel number]]&lt;&gt;"",TimeSpend[[#This Row],[Date]]&lt;&gt;""),TimeSpend[[#This Row],[Activity description]],"")</f>
        <v/>
      </c>
      <c r="H2418" s="36" t="str">
        <f>IF(AND(TimeSpend[[#This Row],[Personnel number]]&lt;&gt;"",TimeSpend[[#This Row],[Date]]&lt;&gt;""),TimeSpend[[#This Row],[Start Time]],"")</f>
        <v/>
      </c>
      <c r="I2418" s="36" t="str">
        <f>IF(AND(TimeSpend[[#This Row],[Personnel number]]&lt;&gt;"",TimeSpend[[#This Row],[Date]]&lt;&gt;""),TimeSpend[[#This Row],[End Time]],"")</f>
        <v/>
      </c>
      <c r="J2418" t="str">
        <f>IF(AND(TimeSpend[[#This Row],[Personnel number]]&lt;&gt;"",TimeSpend[[#This Row],[Date]]&lt;&gt;""),TimeSpend[[#This Row],[Location]],"")</f>
        <v/>
      </c>
      <c r="K2418" t="str">
        <f>IF(AND(TimeSpend[[#This Row],[Personnel number]]&lt;&gt;"",TimeSpend[[#This Row],[Date]]&lt;&gt;""),TimeSpend[[#This Row],[Task]],"")</f>
        <v/>
      </c>
      <c r="L2418" t="str">
        <f>IF(AND(TimeSpend[[#This Row],[Personnel number]]&lt;&gt;"",TimeSpend[[#This Row],[Date]]&lt;&gt;""),Utilization!$J$2,"")</f>
        <v/>
      </c>
      <c r="M2418" t="str">
        <f>IF(AND(TimeSpend[[#This Row],[Personnel number]]&lt;&gt;"",TimeSpend[[#This Row],[Date]]&lt;&gt;""),TimeSpend[[#This Row],[Employee Name]],"")</f>
        <v/>
      </c>
      <c r="N2418" t="str">
        <f t="shared" si="74"/>
        <v/>
      </c>
      <c r="O2418" t="str">
        <f t="shared" si="75"/>
        <v/>
      </c>
      <c r="P2418" t="str">
        <f>IF(D2418&lt;&gt;"",VLOOKUP(D2418,Projects!B:C,2,0),"")</f>
        <v/>
      </c>
    </row>
    <row r="2419" spans="1:16" x14ac:dyDescent="0.25">
      <c r="A2419" t="str">
        <f>UPPER(IF(AND(TimeSpend[[#This Row],[Personnel number]]&lt;&gt;"",TimeSpend[[#This Row],[Date]]&lt;&gt;""),TimeSpend[[#This Row],[Personnel number]],""))</f>
        <v/>
      </c>
      <c r="B2419" s="85" t="str">
        <f>IF(AND(TimeSpend[[#This Row],[Personnel number]]&lt;&gt;"",TimeSpend[[#This Row],[Date]]&lt;&gt;""),TEXT(TimeSpend[[#This Row],[Date]],"[$-409]yyyyMMdd"),"")</f>
        <v/>
      </c>
      <c r="C2419" s="33" t="str">
        <f>IF(AND(TimeSpend[[#This Row],[Personnel number]]&lt;&gt;"",TimeSpend[[#This Row],[Date]]&lt;&gt;""),SUBSTITUTE(TimeSpend[[#This Row],[Hours]],",","."),"")</f>
        <v/>
      </c>
      <c r="D2419" t="str">
        <f>IF(AND(TimeSpend[[#This Row],[Personnel number]]&lt;&gt;"",TimeSpend[[#This Row],[Date]]&lt;&gt;""),TimeSpend[[#This Row],[Network]],"")</f>
        <v/>
      </c>
      <c r="E2419" t="str">
        <f>IF(AND(TimeSpend[[#This Row],[Personnel number]]&lt;&gt;"",TimeSpend[[#This Row],[Date]]&lt;&gt;""),TimeSpend[[#This Row],[Network Description]],"")</f>
        <v/>
      </c>
      <c r="F2419" t="str">
        <f>IF(AND(TimeSpend[[#This Row],[Personnel number]]&lt;&gt;"",TimeSpend[[#This Row],[Date]]&lt;&gt;""),TimeSpend[[#This Row],[Activity]],"")</f>
        <v/>
      </c>
      <c r="G2419" t="str">
        <f>IF(AND(TimeSpend[[#This Row],[Personnel number]]&lt;&gt;"",TimeSpend[[#This Row],[Date]]&lt;&gt;""),TimeSpend[[#This Row],[Activity description]],"")</f>
        <v/>
      </c>
      <c r="H2419" s="36" t="str">
        <f>IF(AND(TimeSpend[[#This Row],[Personnel number]]&lt;&gt;"",TimeSpend[[#This Row],[Date]]&lt;&gt;""),TimeSpend[[#This Row],[Start Time]],"")</f>
        <v/>
      </c>
      <c r="I2419" s="36" t="str">
        <f>IF(AND(TimeSpend[[#This Row],[Personnel number]]&lt;&gt;"",TimeSpend[[#This Row],[Date]]&lt;&gt;""),TimeSpend[[#This Row],[End Time]],"")</f>
        <v/>
      </c>
      <c r="J2419" t="str">
        <f>IF(AND(TimeSpend[[#This Row],[Personnel number]]&lt;&gt;"",TimeSpend[[#This Row],[Date]]&lt;&gt;""),TimeSpend[[#This Row],[Location]],"")</f>
        <v/>
      </c>
      <c r="K2419" t="str">
        <f>IF(AND(TimeSpend[[#This Row],[Personnel number]]&lt;&gt;"",TimeSpend[[#This Row],[Date]]&lt;&gt;""),TimeSpend[[#This Row],[Task]],"")</f>
        <v/>
      </c>
      <c r="L2419" t="str">
        <f>IF(AND(TimeSpend[[#This Row],[Personnel number]]&lt;&gt;"",TimeSpend[[#This Row],[Date]]&lt;&gt;""),Utilization!$J$2,"")</f>
        <v/>
      </c>
      <c r="M2419" t="str">
        <f>IF(AND(TimeSpend[[#This Row],[Personnel number]]&lt;&gt;"",TimeSpend[[#This Row],[Date]]&lt;&gt;""),TimeSpend[[#This Row],[Employee Name]],"")</f>
        <v/>
      </c>
      <c r="N2419" t="str">
        <f t="shared" si="74"/>
        <v/>
      </c>
      <c r="O2419" t="str">
        <f t="shared" si="75"/>
        <v/>
      </c>
      <c r="P2419" t="str">
        <f>IF(D2419&lt;&gt;"",VLOOKUP(D2419,Projects!B:C,2,0),"")</f>
        <v/>
      </c>
    </row>
    <row r="2420" spans="1:16" x14ac:dyDescent="0.25">
      <c r="A2420" t="str">
        <f>UPPER(IF(AND(TimeSpend[[#This Row],[Personnel number]]&lt;&gt;"",TimeSpend[[#This Row],[Date]]&lt;&gt;""),TimeSpend[[#This Row],[Personnel number]],""))</f>
        <v/>
      </c>
      <c r="B2420" s="85" t="str">
        <f>IF(AND(TimeSpend[[#This Row],[Personnel number]]&lt;&gt;"",TimeSpend[[#This Row],[Date]]&lt;&gt;""),TEXT(TimeSpend[[#This Row],[Date]],"[$-409]yyyyMMdd"),"")</f>
        <v/>
      </c>
      <c r="C2420" s="33" t="str">
        <f>IF(AND(TimeSpend[[#This Row],[Personnel number]]&lt;&gt;"",TimeSpend[[#This Row],[Date]]&lt;&gt;""),SUBSTITUTE(TimeSpend[[#This Row],[Hours]],",","."),"")</f>
        <v/>
      </c>
      <c r="D2420" t="str">
        <f>IF(AND(TimeSpend[[#This Row],[Personnel number]]&lt;&gt;"",TimeSpend[[#This Row],[Date]]&lt;&gt;""),TimeSpend[[#This Row],[Network]],"")</f>
        <v/>
      </c>
      <c r="E2420" t="str">
        <f>IF(AND(TimeSpend[[#This Row],[Personnel number]]&lt;&gt;"",TimeSpend[[#This Row],[Date]]&lt;&gt;""),TimeSpend[[#This Row],[Network Description]],"")</f>
        <v/>
      </c>
      <c r="F2420" t="str">
        <f>IF(AND(TimeSpend[[#This Row],[Personnel number]]&lt;&gt;"",TimeSpend[[#This Row],[Date]]&lt;&gt;""),TimeSpend[[#This Row],[Activity]],"")</f>
        <v/>
      </c>
      <c r="G2420" t="str">
        <f>IF(AND(TimeSpend[[#This Row],[Personnel number]]&lt;&gt;"",TimeSpend[[#This Row],[Date]]&lt;&gt;""),TimeSpend[[#This Row],[Activity description]],"")</f>
        <v/>
      </c>
      <c r="H2420" s="36" t="str">
        <f>IF(AND(TimeSpend[[#This Row],[Personnel number]]&lt;&gt;"",TimeSpend[[#This Row],[Date]]&lt;&gt;""),TimeSpend[[#This Row],[Start Time]],"")</f>
        <v/>
      </c>
      <c r="I2420" s="36" t="str">
        <f>IF(AND(TimeSpend[[#This Row],[Personnel number]]&lt;&gt;"",TimeSpend[[#This Row],[Date]]&lt;&gt;""),TimeSpend[[#This Row],[End Time]],"")</f>
        <v/>
      </c>
      <c r="J2420" t="str">
        <f>IF(AND(TimeSpend[[#This Row],[Personnel number]]&lt;&gt;"",TimeSpend[[#This Row],[Date]]&lt;&gt;""),TimeSpend[[#This Row],[Location]],"")</f>
        <v/>
      </c>
      <c r="K2420" t="str">
        <f>IF(AND(TimeSpend[[#This Row],[Personnel number]]&lt;&gt;"",TimeSpend[[#This Row],[Date]]&lt;&gt;""),TimeSpend[[#This Row],[Task]],"")</f>
        <v/>
      </c>
      <c r="L2420" t="str">
        <f>IF(AND(TimeSpend[[#This Row],[Personnel number]]&lt;&gt;"",TimeSpend[[#This Row],[Date]]&lt;&gt;""),Utilization!$J$2,"")</f>
        <v/>
      </c>
      <c r="M2420" t="str">
        <f>IF(AND(TimeSpend[[#This Row],[Personnel number]]&lt;&gt;"",TimeSpend[[#This Row],[Date]]&lt;&gt;""),TimeSpend[[#This Row],[Employee Name]],"")</f>
        <v/>
      </c>
      <c r="N2420" t="str">
        <f t="shared" si="74"/>
        <v/>
      </c>
      <c r="O2420" t="str">
        <f t="shared" si="75"/>
        <v/>
      </c>
      <c r="P2420" t="str">
        <f>IF(D2420&lt;&gt;"",VLOOKUP(D2420,Projects!B:C,2,0),"")</f>
        <v/>
      </c>
    </row>
    <row r="2421" spans="1:16" x14ac:dyDescent="0.25">
      <c r="A2421" t="str">
        <f>UPPER(IF(AND(TimeSpend[[#This Row],[Personnel number]]&lt;&gt;"",TimeSpend[[#This Row],[Date]]&lt;&gt;""),TimeSpend[[#This Row],[Personnel number]],""))</f>
        <v/>
      </c>
      <c r="B2421" s="85" t="str">
        <f>IF(AND(TimeSpend[[#This Row],[Personnel number]]&lt;&gt;"",TimeSpend[[#This Row],[Date]]&lt;&gt;""),TEXT(TimeSpend[[#This Row],[Date]],"[$-409]yyyyMMdd"),"")</f>
        <v/>
      </c>
      <c r="C2421" s="33" t="str">
        <f>IF(AND(TimeSpend[[#This Row],[Personnel number]]&lt;&gt;"",TimeSpend[[#This Row],[Date]]&lt;&gt;""),SUBSTITUTE(TimeSpend[[#This Row],[Hours]],",","."),"")</f>
        <v/>
      </c>
      <c r="D2421" t="str">
        <f>IF(AND(TimeSpend[[#This Row],[Personnel number]]&lt;&gt;"",TimeSpend[[#This Row],[Date]]&lt;&gt;""),TimeSpend[[#This Row],[Network]],"")</f>
        <v/>
      </c>
      <c r="E2421" t="str">
        <f>IF(AND(TimeSpend[[#This Row],[Personnel number]]&lt;&gt;"",TimeSpend[[#This Row],[Date]]&lt;&gt;""),TimeSpend[[#This Row],[Network Description]],"")</f>
        <v/>
      </c>
      <c r="F2421" t="str">
        <f>IF(AND(TimeSpend[[#This Row],[Personnel number]]&lt;&gt;"",TimeSpend[[#This Row],[Date]]&lt;&gt;""),TimeSpend[[#This Row],[Activity]],"")</f>
        <v/>
      </c>
      <c r="G2421" t="str">
        <f>IF(AND(TimeSpend[[#This Row],[Personnel number]]&lt;&gt;"",TimeSpend[[#This Row],[Date]]&lt;&gt;""),TimeSpend[[#This Row],[Activity description]],"")</f>
        <v/>
      </c>
      <c r="H2421" s="36" t="str">
        <f>IF(AND(TimeSpend[[#This Row],[Personnel number]]&lt;&gt;"",TimeSpend[[#This Row],[Date]]&lt;&gt;""),TimeSpend[[#This Row],[Start Time]],"")</f>
        <v/>
      </c>
      <c r="I2421" s="36" t="str">
        <f>IF(AND(TimeSpend[[#This Row],[Personnel number]]&lt;&gt;"",TimeSpend[[#This Row],[Date]]&lt;&gt;""),TimeSpend[[#This Row],[End Time]],"")</f>
        <v/>
      </c>
      <c r="J2421" t="str">
        <f>IF(AND(TimeSpend[[#This Row],[Personnel number]]&lt;&gt;"",TimeSpend[[#This Row],[Date]]&lt;&gt;""),TimeSpend[[#This Row],[Location]],"")</f>
        <v/>
      </c>
      <c r="K2421" t="str">
        <f>IF(AND(TimeSpend[[#This Row],[Personnel number]]&lt;&gt;"",TimeSpend[[#This Row],[Date]]&lt;&gt;""),TimeSpend[[#This Row],[Task]],"")</f>
        <v/>
      </c>
      <c r="L2421" t="str">
        <f>IF(AND(TimeSpend[[#This Row],[Personnel number]]&lt;&gt;"",TimeSpend[[#This Row],[Date]]&lt;&gt;""),Utilization!$J$2,"")</f>
        <v/>
      </c>
      <c r="M2421" t="str">
        <f>IF(AND(TimeSpend[[#This Row],[Personnel number]]&lt;&gt;"",TimeSpend[[#This Row],[Date]]&lt;&gt;""),TimeSpend[[#This Row],[Employee Name]],"")</f>
        <v/>
      </c>
      <c r="N2421" t="str">
        <f t="shared" si="74"/>
        <v/>
      </c>
      <c r="O2421" t="str">
        <f t="shared" si="75"/>
        <v/>
      </c>
      <c r="P2421" t="str">
        <f>IF(D2421&lt;&gt;"",VLOOKUP(D2421,Projects!B:C,2,0),"")</f>
        <v/>
      </c>
    </row>
    <row r="2422" spans="1:16" x14ac:dyDescent="0.25">
      <c r="A2422" t="str">
        <f>UPPER(IF(AND(TimeSpend[[#This Row],[Personnel number]]&lt;&gt;"",TimeSpend[[#This Row],[Date]]&lt;&gt;""),TimeSpend[[#This Row],[Personnel number]],""))</f>
        <v/>
      </c>
      <c r="B2422" s="85" t="str">
        <f>IF(AND(TimeSpend[[#This Row],[Personnel number]]&lt;&gt;"",TimeSpend[[#This Row],[Date]]&lt;&gt;""),TEXT(TimeSpend[[#This Row],[Date]],"[$-409]yyyyMMdd"),"")</f>
        <v/>
      </c>
      <c r="C2422" s="33" t="str">
        <f>IF(AND(TimeSpend[[#This Row],[Personnel number]]&lt;&gt;"",TimeSpend[[#This Row],[Date]]&lt;&gt;""),SUBSTITUTE(TimeSpend[[#This Row],[Hours]],",","."),"")</f>
        <v/>
      </c>
      <c r="D2422" t="str">
        <f>IF(AND(TimeSpend[[#This Row],[Personnel number]]&lt;&gt;"",TimeSpend[[#This Row],[Date]]&lt;&gt;""),TimeSpend[[#This Row],[Network]],"")</f>
        <v/>
      </c>
      <c r="E2422" t="str">
        <f>IF(AND(TimeSpend[[#This Row],[Personnel number]]&lt;&gt;"",TimeSpend[[#This Row],[Date]]&lt;&gt;""),TimeSpend[[#This Row],[Network Description]],"")</f>
        <v/>
      </c>
      <c r="F2422" t="str">
        <f>IF(AND(TimeSpend[[#This Row],[Personnel number]]&lt;&gt;"",TimeSpend[[#This Row],[Date]]&lt;&gt;""),TimeSpend[[#This Row],[Activity]],"")</f>
        <v/>
      </c>
      <c r="G2422" t="str">
        <f>IF(AND(TimeSpend[[#This Row],[Personnel number]]&lt;&gt;"",TimeSpend[[#This Row],[Date]]&lt;&gt;""),TimeSpend[[#This Row],[Activity description]],"")</f>
        <v/>
      </c>
      <c r="H2422" s="36" t="str">
        <f>IF(AND(TimeSpend[[#This Row],[Personnel number]]&lt;&gt;"",TimeSpend[[#This Row],[Date]]&lt;&gt;""),TimeSpend[[#This Row],[Start Time]],"")</f>
        <v/>
      </c>
      <c r="I2422" s="36" t="str">
        <f>IF(AND(TimeSpend[[#This Row],[Personnel number]]&lt;&gt;"",TimeSpend[[#This Row],[Date]]&lt;&gt;""),TimeSpend[[#This Row],[End Time]],"")</f>
        <v/>
      </c>
      <c r="J2422" t="str">
        <f>IF(AND(TimeSpend[[#This Row],[Personnel number]]&lt;&gt;"",TimeSpend[[#This Row],[Date]]&lt;&gt;""),TimeSpend[[#This Row],[Location]],"")</f>
        <v/>
      </c>
      <c r="K2422" t="str">
        <f>IF(AND(TimeSpend[[#This Row],[Personnel number]]&lt;&gt;"",TimeSpend[[#This Row],[Date]]&lt;&gt;""),TimeSpend[[#This Row],[Task]],"")</f>
        <v/>
      </c>
      <c r="L2422" t="str">
        <f>IF(AND(TimeSpend[[#This Row],[Personnel number]]&lt;&gt;"",TimeSpend[[#This Row],[Date]]&lt;&gt;""),Utilization!$J$2,"")</f>
        <v/>
      </c>
      <c r="M2422" t="str">
        <f>IF(AND(TimeSpend[[#This Row],[Personnel number]]&lt;&gt;"",TimeSpend[[#This Row],[Date]]&lt;&gt;""),TimeSpend[[#This Row],[Employee Name]],"")</f>
        <v/>
      </c>
      <c r="N2422" t="str">
        <f t="shared" si="74"/>
        <v/>
      </c>
      <c r="O2422" t="str">
        <f t="shared" si="75"/>
        <v/>
      </c>
      <c r="P2422" t="str">
        <f>IF(D2422&lt;&gt;"",VLOOKUP(D2422,Projects!B:C,2,0),"")</f>
        <v/>
      </c>
    </row>
    <row r="2423" spans="1:16" x14ac:dyDescent="0.25">
      <c r="A2423" t="str">
        <f>UPPER(IF(AND(TimeSpend[[#This Row],[Personnel number]]&lt;&gt;"",TimeSpend[[#This Row],[Date]]&lt;&gt;""),TimeSpend[[#This Row],[Personnel number]],""))</f>
        <v/>
      </c>
      <c r="B2423" s="85" t="str">
        <f>IF(AND(TimeSpend[[#This Row],[Personnel number]]&lt;&gt;"",TimeSpend[[#This Row],[Date]]&lt;&gt;""),TEXT(TimeSpend[[#This Row],[Date]],"[$-409]yyyyMMdd"),"")</f>
        <v/>
      </c>
      <c r="C2423" s="33" t="str">
        <f>IF(AND(TimeSpend[[#This Row],[Personnel number]]&lt;&gt;"",TimeSpend[[#This Row],[Date]]&lt;&gt;""),SUBSTITUTE(TimeSpend[[#This Row],[Hours]],",","."),"")</f>
        <v/>
      </c>
      <c r="D2423" t="str">
        <f>IF(AND(TimeSpend[[#This Row],[Personnel number]]&lt;&gt;"",TimeSpend[[#This Row],[Date]]&lt;&gt;""),TimeSpend[[#This Row],[Network]],"")</f>
        <v/>
      </c>
      <c r="E2423" t="str">
        <f>IF(AND(TimeSpend[[#This Row],[Personnel number]]&lt;&gt;"",TimeSpend[[#This Row],[Date]]&lt;&gt;""),TimeSpend[[#This Row],[Network Description]],"")</f>
        <v/>
      </c>
      <c r="F2423" t="str">
        <f>IF(AND(TimeSpend[[#This Row],[Personnel number]]&lt;&gt;"",TimeSpend[[#This Row],[Date]]&lt;&gt;""),TimeSpend[[#This Row],[Activity]],"")</f>
        <v/>
      </c>
      <c r="G2423" t="str">
        <f>IF(AND(TimeSpend[[#This Row],[Personnel number]]&lt;&gt;"",TimeSpend[[#This Row],[Date]]&lt;&gt;""),TimeSpend[[#This Row],[Activity description]],"")</f>
        <v/>
      </c>
      <c r="H2423" s="36" t="str">
        <f>IF(AND(TimeSpend[[#This Row],[Personnel number]]&lt;&gt;"",TimeSpend[[#This Row],[Date]]&lt;&gt;""),TimeSpend[[#This Row],[Start Time]],"")</f>
        <v/>
      </c>
      <c r="I2423" s="36" t="str">
        <f>IF(AND(TimeSpend[[#This Row],[Personnel number]]&lt;&gt;"",TimeSpend[[#This Row],[Date]]&lt;&gt;""),TimeSpend[[#This Row],[End Time]],"")</f>
        <v/>
      </c>
      <c r="J2423" t="str">
        <f>IF(AND(TimeSpend[[#This Row],[Personnel number]]&lt;&gt;"",TimeSpend[[#This Row],[Date]]&lt;&gt;""),TimeSpend[[#This Row],[Location]],"")</f>
        <v/>
      </c>
      <c r="K2423" t="str">
        <f>IF(AND(TimeSpend[[#This Row],[Personnel number]]&lt;&gt;"",TimeSpend[[#This Row],[Date]]&lt;&gt;""),TimeSpend[[#This Row],[Task]],"")</f>
        <v/>
      </c>
      <c r="L2423" t="str">
        <f>IF(AND(TimeSpend[[#This Row],[Personnel number]]&lt;&gt;"",TimeSpend[[#This Row],[Date]]&lt;&gt;""),Utilization!$J$2,"")</f>
        <v/>
      </c>
      <c r="M2423" t="str">
        <f>IF(AND(TimeSpend[[#This Row],[Personnel number]]&lt;&gt;"",TimeSpend[[#This Row],[Date]]&lt;&gt;""),TimeSpend[[#This Row],[Employee Name]],"")</f>
        <v/>
      </c>
      <c r="N2423" t="str">
        <f t="shared" si="74"/>
        <v/>
      </c>
      <c r="O2423" t="str">
        <f t="shared" si="75"/>
        <v/>
      </c>
      <c r="P2423" t="str">
        <f>IF(D2423&lt;&gt;"",VLOOKUP(D2423,Projects!B:C,2,0),"")</f>
        <v/>
      </c>
    </row>
    <row r="2424" spans="1:16" x14ac:dyDescent="0.25">
      <c r="A2424" t="str">
        <f>UPPER(IF(AND(TimeSpend[[#This Row],[Personnel number]]&lt;&gt;"",TimeSpend[[#This Row],[Date]]&lt;&gt;""),TimeSpend[[#This Row],[Personnel number]],""))</f>
        <v/>
      </c>
      <c r="B2424" s="85" t="str">
        <f>IF(AND(TimeSpend[[#This Row],[Personnel number]]&lt;&gt;"",TimeSpend[[#This Row],[Date]]&lt;&gt;""),TEXT(TimeSpend[[#This Row],[Date]],"[$-409]yyyyMMdd"),"")</f>
        <v/>
      </c>
      <c r="C2424" s="33" t="str">
        <f>IF(AND(TimeSpend[[#This Row],[Personnel number]]&lt;&gt;"",TimeSpend[[#This Row],[Date]]&lt;&gt;""),SUBSTITUTE(TimeSpend[[#This Row],[Hours]],",","."),"")</f>
        <v/>
      </c>
      <c r="D2424" t="str">
        <f>IF(AND(TimeSpend[[#This Row],[Personnel number]]&lt;&gt;"",TimeSpend[[#This Row],[Date]]&lt;&gt;""),TimeSpend[[#This Row],[Network]],"")</f>
        <v/>
      </c>
      <c r="E2424" t="str">
        <f>IF(AND(TimeSpend[[#This Row],[Personnel number]]&lt;&gt;"",TimeSpend[[#This Row],[Date]]&lt;&gt;""),TimeSpend[[#This Row],[Network Description]],"")</f>
        <v/>
      </c>
      <c r="F2424" t="str">
        <f>IF(AND(TimeSpend[[#This Row],[Personnel number]]&lt;&gt;"",TimeSpend[[#This Row],[Date]]&lt;&gt;""),TimeSpend[[#This Row],[Activity]],"")</f>
        <v/>
      </c>
      <c r="G2424" t="str">
        <f>IF(AND(TimeSpend[[#This Row],[Personnel number]]&lt;&gt;"",TimeSpend[[#This Row],[Date]]&lt;&gt;""),TimeSpend[[#This Row],[Activity description]],"")</f>
        <v/>
      </c>
      <c r="H2424" s="36" t="str">
        <f>IF(AND(TimeSpend[[#This Row],[Personnel number]]&lt;&gt;"",TimeSpend[[#This Row],[Date]]&lt;&gt;""),TimeSpend[[#This Row],[Start Time]],"")</f>
        <v/>
      </c>
      <c r="I2424" s="36" t="str">
        <f>IF(AND(TimeSpend[[#This Row],[Personnel number]]&lt;&gt;"",TimeSpend[[#This Row],[Date]]&lt;&gt;""),TimeSpend[[#This Row],[End Time]],"")</f>
        <v/>
      </c>
      <c r="J2424" t="str">
        <f>IF(AND(TimeSpend[[#This Row],[Personnel number]]&lt;&gt;"",TimeSpend[[#This Row],[Date]]&lt;&gt;""),TimeSpend[[#This Row],[Location]],"")</f>
        <v/>
      </c>
      <c r="K2424" t="str">
        <f>IF(AND(TimeSpend[[#This Row],[Personnel number]]&lt;&gt;"",TimeSpend[[#This Row],[Date]]&lt;&gt;""),TimeSpend[[#This Row],[Task]],"")</f>
        <v/>
      </c>
      <c r="L2424" t="str">
        <f>IF(AND(TimeSpend[[#This Row],[Personnel number]]&lt;&gt;"",TimeSpend[[#This Row],[Date]]&lt;&gt;""),Utilization!$J$2,"")</f>
        <v/>
      </c>
      <c r="M2424" t="str">
        <f>IF(AND(TimeSpend[[#This Row],[Personnel number]]&lt;&gt;"",TimeSpend[[#This Row],[Date]]&lt;&gt;""),TimeSpend[[#This Row],[Employee Name]],"")</f>
        <v/>
      </c>
      <c r="N2424" t="str">
        <f t="shared" si="74"/>
        <v/>
      </c>
      <c r="O2424" t="str">
        <f t="shared" si="75"/>
        <v/>
      </c>
      <c r="P2424" t="str">
        <f>IF(D2424&lt;&gt;"",VLOOKUP(D2424,Projects!B:C,2,0),"")</f>
        <v/>
      </c>
    </row>
    <row r="2425" spans="1:16" x14ac:dyDescent="0.25">
      <c r="A2425" t="str">
        <f>UPPER(IF(AND(TimeSpend[[#This Row],[Personnel number]]&lt;&gt;"",TimeSpend[[#This Row],[Date]]&lt;&gt;""),TimeSpend[[#This Row],[Personnel number]],""))</f>
        <v/>
      </c>
      <c r="B2425" s="85" t="str">
        <f>IF(AND(TimeSpend[[#This Row],[Personnel number]]&lt;&gt;"",TimeSpend[[#This Row],[Date]]&lt;&gt;""),TEXT(TimeSpend[[#This Row],[Date]],"[$-409]yyyyMMdd"),"")</f>
        <v/>
      </c>
      <c r="C2425" s="33" t="str">
        <f>IF(AND(TimeSpend[[#This Row],[Personnel number]]&lt;&gt;"",TimeSpend[[#This Row],[Date]]&lt;&gt;""),SUBSTITUTE(TimeSpend[[#This Row],[Hours]],",","."),"")</f>
        <v/>
      </c>
      <c r="D2425" t="str">
        <f>IF(AND(TimeSpend[[#This Row],[Personnel number]]&lt;&gt;"",TimeSpend[[#This Row],[Date]]&lt;&gt;""),TimeSpend[[#This Row],[Network]],"")</f>
        <v/>
      </c>
      <c r="E2425" t="str">
        <f>IF(AND(TimeSpend[[#This Row],[Personnel number]]&lt;&gt;"",TimeSpend[[#This Row],[Date]]&lt;&gt;""),TimeSpend[[#This Row],[Network Description]],"")</f>
        <v/>
      </c>
      <c r="F2425" t="str">
        <f>IF(AND(TimeSpend[[#This Row],[Personnel number]]&lt;&gt;"",TimeSpend[[#This Row],[Date]]&lt;&gt;""),TimeSpend[[#This Row],[Activity]],"")</f>
        <v/>
      </c>
      <c r="G2425" t="str">
        <f>IF(AND(TimeSpend[[#This Row],[Personnel number]]&lt;&gt;"",TimeSpend[[#This Row],[Date]]&lt;&gt;""),TimeSpend[[#This Row],[Activity description]],"")</f>
        <v/>
      </c>
      <c r="H2425" s="36" t="str">
        <f>IF(AND(TimeSpend[[#This Row],[Personnel number]]&lt;&gt;"",TimeSpend[[#This Row],[Date]]&lt;&gt;""),TimeSpend[[#This Row],[Start Time]],"")</f>
        <v/>
      </c>
      <c r="I2425" s="36" t="str">
        <f>IF(AND(TimeSpend[[#This Row],[Personnel number]]&lt;&gt;"",TimeSpend[[#This Row],[Date]]&lt;&gt;""),TimeSpend[[#This Row],[End Time]],"")</f>
        <v/>
      </c>
      <c r="J2425" t="str">
        <f>IF(AND(TimeSpend[[#This Row],[Personnel number]]&lt;&gt;"",TimeSpend[[#This Row],[Date]]&lt;&gt;""),TimeSpend[[#This Row],[Location]],"")</f>
        <v/>
      </c>
      <c r="K2425" t="str">
        <f>IF(AND(TimeSpend[[#This Row],[Personnel number]]&lt;&gt;"",TimeSpend[[#This Row],[Date]]&lt;&gt;""),TimeSpend[[#This Row],[Task]],"")</f>
        <v/>
      </c>
      <c r="L2425" t="str">
        <f>IF(AND(TimeSpend[[#This Row],[Personnel number]]&lt;&gt;"",TimeSpend[[#This Row],[Date]]&lt;&gt;""),Utilization!$J$2,"")</f>
        <v/>
      </c>
      <c r="M2425" t="str">
        <f>IF(AND(TimeSpend[[#This Row],[Personnel number]]&lt;&gt;"",TimeSpend[[#This Row],[Date]]&lt;&gt;""),TimeSpend[[#This Row],[Employee Name]],"")</f>
        <v/>
      </c>
      <c r="N2425" t="str">
        <f t="shared" ref="N2425:N2488" si="76">IF(A2425&lt;&gt;"",ROW(A2425)-1,"")</f>
        <v/>
      </c>
      <c r="O2425" t="str">
        <f t="shared" ref="O2425:O2488" si="77">IF(A2425&lt;&gt;"",L2425&amp;"-"&amp;N2425,"")</f>
        <v/>
      </c>
      <c r="P2425" t="str">
        <f>IF(D2425&lt;&gt;"",VLOOKUP(D2425,Projects!B:C,2,0),"")</f>
        <v/>
      </c>
    </row>
    <row r="2426" spans="1:16" x14ac:dyDescent="0.25">
      <c r="A2426" t="str">
        <f>UPPER(IF(AND(TimeSpend[[#This Row],[Personnel number]]&lt;&gt;"",TimeSpend[[#This Row],[Date]]&lt;&gt;""),TimeSpend[[#This Row],[Personnel number]],""))</f>
        <v/>
      </c>
      <c r="B2426" s="85" t="str">
        <f>IF(AND(TimeSpend[[#This Row],[Personnel number]]&lt;&gt;"",TimeSpend[[#This Row],[Date]]&lt;&gt;""),TEXT(TimeSpend[[#This Row],[Date]],"[$-409]yyyyMMdd"),"")</f>
        <v/>
      </c>
      <c r="C2426" s="33" t="str">
        <f>IF(AND(TimeSpend[[#This Row],[Personnel number]]&lt;&gt;"",TimeSpend[[#This Row],[Date]]&lt;&gt;""),SUBSTITUTE(TimeSpend[[#This Row],[Hours]],",","."),"")</f>
        <v/>
      </c>
      <c r="D2426" t="str">
        <f>IF(AND(TimeSpend[[#This Row],[Personnel number]]&lt;&gt;"",TimeSpend[[#This Row],[Date]]&lt;&gt;""),TimeSpend[[#This Row],[Network]],"")</f>
        <v/>
      </c>
      <c r="E2426" t="str">
        <f>IF(AND(TimeSpend[[#This Row],[Personnel number]]&lt;&gt;"",TimeSpend[[#This Row],[Date]]&lt;&gt;""),TimeSpend[[#This Row],[Network Description]],"")</f>
        <v/>
      </c>
      <c r="F2426" t="str">
        <f>IF(AND(TimeSpend[[#This Row],[Personnel number]]&lt;&gt;"",TimeSpend[[#This Row],[Date]]&lt;&gt;""),TimeSpend[[#This Row],[Activity]],"")</f>
        <v/>
      </c>
      <c r="G2426" t="str">
        <f>IF(AND(TimeSpend[[#This Row],[Personnel number]]&lt;&gt;"",TimeSpend[[#This Row],[Date]]&lt;&gt;""),TimeSpend[[#This Row],[Activity description]],"")</f>
        <v/>
      </c>
      <c r="H2426" s="36" t="str">
        <f>IF(AND(TimeSpend[[#This Row],[Personnel number]]&lt;&gt;"",TimeSpend[[#This Row],[Date]]&lt;&gt;""),TimeSpend[[#This Row],[Start Time]],"")</f>
        <v/>
      </c>
      <c r="I2426" s="36" t="str">
        <f>IF(AND(TimeSpend[[#This Row],[Personnel number]]&lt;&gt;"",TimeSpend[[#This Row],[Date]]&lt;&gt;""),TimeSpend[[#This Row],[End Time]],"")</f>
        <v/>
      </c>
      <c r="J2426" t="str">
        <f>IF(AND(TimeSpend[[#This Row],[Personnel number]]&lt;&gt;"",TimeSpend[[#This Row],[Date]]&lt;&gt;""),TimeSpend[[#This Row],[Location]],"")</f>
        <v/>
      </c>
      <c r="K2426" t="str">
        <f>IF(AND(TimeSpend[[#This Row],[Personnel number]]&lt;&gt;"",TimeSpend[[#This Row],[Date]]&lt;&gt;""),TimeSpend[[#This Row],[Task]],"")</f>
        <v/>
      </c>
      <c r="L2426" t="str">
        <f>IF(AND(TimeSpend[[#This Row],[Personnel number]]&lt;&gt;"",TimeSpend[[#This Row],[Date]]&lt;&gt;""),Utilization!$J$2,"")</f>
        <v/>
      </c>
      <c r="M2426" t="str">
        <f>IF(AND(TimeSpend[[#This Row],[Personnel number]]&lt;&gt;"",TimeSpend[[#This Row],[Date]]&lt;&gt;""),TimeSpend[[#This Row],[Employee Name]],"")</f>
        <v/>
      </c>
      <c r="N2426" t="str">
        <f t="shared" si="76"/>
        <v/>
      </c>
      <c r="O2426" t="str">
        <f t="shared" si="77"/>
        <v/>
      </c>
      <c r="P2426" t="str">
        <f>IF(D2426&lt;&gt;"",VLOOKUP(D2426,Projects!B:C,2,0),"")</f>
        <v/>
      </c>
    </row>
    <row r="2427" spans="1:16" x14ac:dyDescent="0.25">
      <c r="A2427" t="str">
        <f>UPPER(IF(AND(TimeSpend[[#This Row],[Personnel number]]&lt;&gt;"",TimeSpend[[#This Row],[Date]]&lt;&gt;""),TimeSpend[[#This Row],[Personnel number]],""))</f>
        <v/>
      </c>
      <c r="B2427" s="85" t="str">
        <f>IF(AND(TimeSpend[[#This Row],[Personnel number]]&lt;&gt;"",TimeSpend[[#This Row],[Date]]&lt;&gt;""),TEXT(TimeSpend[[#This Row],[Date]],"[$-409]yyyyMMdd"),"")</f>
        <v/>
      </c>
      <c r="C2427" s="33" t="str">
        <f>IF(AND(TimeSpend[[#This Row],[Personnel number]]&lt;&gt;"",TimeSpend[[#This Row],[Date]]&lt;&gt;""),SUBSTITUTE(TimeSpend[[#This Row],[Hours]],",","."),"")</f>
        <v/>
      </c>
      <c r="D2427" t="str">
        <f>IF(AND(TimeSpend[[#This Row],[Personnel number]]&lt;&gt;"",TimeSpend[[#This Row],[Date]]&lt;&gt;""),TimeSpend[[#This Row],[Network]],"")</f>
        <v/>
      </c>
      <c r="E2427" t="str">
        <f>IF(AND(TimeSpend[[#This Row],[Personnel number]]&lt;&gt;"",TimeSpend[[#This Row],[Date]]&lt;&gt;""),TimeSpend[[#This Row],[Network Description]],"")</f>
        <v/>
      </c>
      <c r="F2427" t="str">
        <f>IF(AND(TimeSpend[[#This Row],[Personnel number]]&lt;&gt;"",TimeSpend[[#This Row],[Date]]&lt;&gt;""),TimeSpend[[#This Row],[Activity]],"")</f>
        <v/>
      </c>
      <c r="G2427" t="str">
        <f>IF(AND(TimeSpend[[#This Row],[Personnel number]]&lt;&gt;"",TimeSpend[[#This Row],[Date]]&lt;&gt;""),TimeSpend[[#This Row],[Activity description]],"")</f>
        <v/>
      </c>
      <c r="H2427" s="36" t="str">
        <f>IF(AND(TimeSpend[[#This Row],[Personnel number]]&lt;&gt;"",TimeSpend[[#This Row],[Date]]&lt;&gt;""),TimeSpend[[#This Row],[Start Time]],"")</f>
        <v/>
      </c>
      <c r="I2427" s="36" t="str">
        <f>IF(AND(TimeSpend[[#This Row],[Personnel number]]&lt;&gt;"",TimeSpend[[#This Row],[Date]]&lt;&gt;""),TimeSpend[[#This Row],[End Time]],"")</f>
        <v/>
      </c>
      <c r="J2427" t="str">
        <f>IF(AND(TimeSpend[[#This Row],[Personnel number]]&lt;&gt;"",TimeSpend[[#This Row],[Date]]&lt;&gt;""),TimeSpend[[#This Row],[Location]],"")</f>
        <v/>
      </c>
      <c r="K2427" t="str">
        <f>IF(AND(TimeSpend[[#This Row],[Personnel number]]&lt;&gt;"",TimeSpend[[#This Row],[Date]]&lt;&gt;""),TimeSpend[[#This Row],[Task]],"")</f>
        <v/>
      </c>
      <c r="L2427" t="str">
        <f>IF(AND(TimeSpend[[#This Row],[Personnel number]]&lt;&gt;"",TimeSpend[[#This Row],[Date]]&lt;&gt;""),Utilization!$J$2,"")</f>
        <v/>
      </c>
      <c r="M2427" t="str">
        <f>IF(AND(TimeSpend[[#This Row],[Personnel number]]&lt;&gt;"",TimeSpend[[#This Row],[Date]]&lt;&gt;""),TimeSpend[[#This Row],[Employee Name]],"")</f>
        <v/>
      </c>
      <c r="N2427" t="str">
        <f t="shared" si="76"/>
        <v/>
      </c>
      <c r="O2427" t="str">
        <f t="shared" si="77"/>
        <v/>
      </c>
      <c r="P2427" t="str">
        <f>IF(D2427&lt;&gt;"",VLOOKUP(D2427,Projects!B:C,2,0),"")</f>
        <v/>
      </c>
    </row>
    <row r="2428" spans="1:16" x14ac:dyDescent="0.25">
      <c r="A2428" t="str">
        <f>UPPER(IF(AND(TimeSpend[[#This Row],[Personnel number]]&lt;&gt;"",TimeSpend[[#This Row],[Date]]&lt;&gt;""),TimeSpend[[#This Row],[Personnel number]],""))</f>
        <v/>
      </c>
      <c r="B2428" s="85" t="str">
        <f>IF(AND(TimeSpend[[#This Row],[Personnel number]]&lt;&gt;"",TimeSpend[[#This Row],[Date]]&lt;&gt;""),TEXT(TimeSpend[[#This Row],[Date]],"[$-409]yyyyMMdd"),"")</f>
        <v/>
      </c>
      <c r="C2428" s="33" t="str">
        <f>IF(AND(TimeSpend[[#This Row],[Personnel number]]&lt;&gt;"",TimeSpend[[#This Row],[Date]]&lt;&gt;""),SUBSTITUTE(TimeSpend[[#This Row],[Hours]],",","."),"")</f>
        <v/>
      </c>
      <c r="D2428" t="str">
        <f>IF(AND(TimeSpend[[#This Row],[Personnel number]]&lt;&gt;"",TimeSpend[[#This Row],[Date]]&lt;&gt;""),TimeSpend[[#This Row],[Network]],"")</f>
        <v/>
      </c>
      <c r="E2428" t="str">
        <f>IF(AND(TimeSpend[[#This Row],[Personnel number]]&lt;&gt;"",TimeSpend[[#This Row],[Date]]&lt;&gt;""),TimeSpend[[#This Row],[Network Description]],"")</f>
        <v/>
      </c>
      <c r="F2428" t="str">
        <f>IF(AND(TimeSpend[[#This Row],[Personnel number]]&lt;&gt;"",TimeSpend[[#This Row],[Date]]&lt;&gt;""),TimeSpend[[#This Row],[Activity]],"")</f>
        <v/>
      </c>
      <c r="G2428" t="str">
        <f>IF(AND(TimeSpend[[#This Row],[Personnel number]]&lt;&gt;"",TimeSpend[[#This Row],[Date]]&lt;&gt;""),TimeSpend[[#This Row],[Activity description]],"")</f>
        <v/>
      </c>
      <c r="H2428" s="36" t="str">
        <f>IF(AND(TimeSpend[[#This Row],[Personnel number]]&lt;&gt;"",TimeSpend[[#This Row],[Date]]&lt;&gt;""),TimeSpend[[#This Row],[Start Time]],"")</f>
        <v/>
      </c>
      <c r="I2428" s="36" t="str">
        <f>IF(AND(TimeSpend[[#This Row],[Personnel number]]&lt;&gt;"",TimeSpend[[#This Row],[Date]]&lt;&gt;""),TimeSpend[[#This Row],[End Time]],"")</f>
        <v/>
      </c>
      <c r="J2428" t="str">
        <f>IF(AND(TimeSpend[[#This Row],[Personnel number]]&lt;&gt;"",TimeSpend[[#This Row],[Date]]&lt;&gt;""),TimeSpend[[#This Row],[Location]],"")</f>
        <v/>
      </c>
      <c r="K2428" t="str">
        <f>IF(AND(TimeSpend[[#This Row],[Personnel number]]&lt;&gt;"",TimeSpend[[#This Row],[Date]]&lt;&gt;""),TimeSpend[[#This Row],[Task]],"")</f>
        <v/>
      </c>
      <c r="L2428" t="str">
        <f>IF(AND(TimeSpend[[#This Row],[Personnel number]]&lt;&gt;"",TimeSpend[[#This Row],[Date]]&lt;&gt;""),Utilization!$J$2,"")</f>
        <v/>
      </c>
      <c r="M2428" t="str">
        <f>IF(AND(TimeSpend[[#This Row],[Personnel number]]&lt;&gt;"",TimeSpend[[#This Row],[Date]]&lt;&gt;""),TimeSpend[[#This Row],[Employee Name]],"")</f>
        <v/>
      </c>
      <c r="N2428" t="str">
        <f t="shared" si="76"/>
        <v/>
      </c>
      <c r="O2428" t="str">
        <f t="shared" si="77"/>
        <v/>
      </c>
      <c r="P2428" t="str">
        <f>IF(D2428&lt;&gt;"",VLOOKUP(D2428,Projects!B:C,2,0),"")</f>
        <v/>
      </c>
    </row>
    <row r="2429" spans="1:16" x14ac:dyDescent="0.25">
      <c r="A2429" t="str">
        <f>UPPER(IF(AND(TimeSpend[[#This Row],[Personnel number]]&lt;&gt;"",TimeSpend[[#This Row],[Date]]&lt;&gt;""),TimeSpend[[#This Row],[Personnel number]],""))</f>
        <v/>
      </c>
      <c r="B2429" s="85" t="str">
        <f>IF(AND(TimeSpend[[#This Row],[Personnel number]]&lt;&gt;"",TimeSpend[[#This Row],[Date]]&lt;&gt;""),TEXT(TimeSpend[[#This Row],[Date]],"[$-409]yyyyMMdd"),"")</f>
        <v/>
      </c>
      <c r="C2429" s="33" t="str">
        <f>IF(AND(TimeSpend[[#This Row],[Personnel number]]&lt;&gt;"",TimeSpend[[#This Row],[Date]]&lt;&gt;""),SUBSTITUTE(TimeSpend[[#This Row],[Hours]],",","."),"")</f>
        <v/>
      </c>
      <c r="D2429" t="str">
        <f>IF(AND(TimeSpend[[#This Row],[Personnel number]]&lt;&gt;"",TimeSpend[[#This Row],[Date]]&lt;&gt;""),TimeSpend[[#This Row],[Network]],"")</f>
        <v/>
      </c>
      <c r="E2429" t="str">
        <f>IF(AND(TimeSpend[[#This Row],[Personnel number]]&lt;&gt;"",TimeSpend[[#This Row],[Date]]&lt;&gt;""),TimeSpend[[#This Row],[Network Description]],"")</f>
        <v/>
      </c>
      <c r="F2429" t="str">
        <f>IF(AND(TimeSpend[[#This Row],[Personnel number]]&lt;&gt;"",TimeSpend[[#This Row],[Date]]&lt;&gt;""),TimeSpend[[#This Row],[Activity]],"")</f>
        <v/>
      </c>
      <c r="G2429" t="str">
        <f>IF(AND(TimeSpend[[#This Row],[Personnel number]]&lt;&gt;"",TimeSpend[[#This Row],[Date]]&lt;&gt;""),TimeSpend[[#This Row],[Activity description]],"")</f>
        <v/>
      </c>
      <c r="H2429" s="36" t="str">
        <f>IF(AND(TimeSpend[[#This Row],[Personnel number]]&lt;&gt;"",TimeSpend[[#This Row],[Date]]&lt;&gt;""),TimeSpend[[#This Row],[Start Time]],"")</f>
        <v/>
      </c>
      <c r="I2429" s="36" t="str">
        <f>IF(AND(TimeSpend[[#This Row],[Personnel number]]&lt;&gt;"",TimeSpend[[#This Row],[Date]]&lt;&gt;""),TimeSpend[[#This Row],[End Time]],"")</f>
        <v/>
      </c>
      <c r="J2429" t="str">
        <f>IF(AND(TimeSpend[[#This Row],[Personnel number]]&lt;&gt;"",TimeSpend[[#This Row],[Date]]&lt;&gt;""),TimeSpend[[#This Row],[Location]],"")</f>
        <v/>
      </c>
      <c r="K2429" t="str">
        <f>IF(AND(TimeSpend[[#This Row],[Personnel number]]&lt;&gt;"",TimeSpend[[#This Row],[Date]]&lt;&gt;""),TimeSpend[[#This Row],[Task]],"")</f>
        <v/>
      </c>
      <c r="L2429" t="str">
        <f>IF(AND(TimeSpend[[#This Row],[Personnel number]]&lt;&gt;"",TimeSpend[[#This Row],[Date]]&lt;&gt;""),Utilization!$J$2,"")</f>
        <v/>
      </c>
      <c r="M2429" t="str">
        <f>IF(AND(TimeSpend[[#This Row],[Personnel number]]&lt;&gt;"",TimeSpend[[#This Row],[Date]]&lt;&gt;""),TimeSpend[[#This Row],[Employee Name]],"")</f>
        <v/>
      </c>
      <c r="N2429" t="str">
        <f t="shared" si="76"/>
        <v/>
      </c>
      <c r="O2429" t="str">
        <f t="shared" si="77"/>
        <v/>
      </c>
      <c r="P2429" t="str">
        <f>IF(D2429&lt;&gt;"",VLOOKUP(D2429,Projects!B:C,2,0),"")</f>
        <v/>
      </c>
    </row>
    <row r="2430" spans="1:16" x14ac:dyDescent="0.25">
      <c r="A2430" t="str">
        <f>UPPER(IF(AND(TimeSpend[[#This Row],[Personnel number]]&lt;&gt;"",TimeSpend[[#This Row],[Date]]&lt;&gt;""),TimeSpend[[#This Row],[Personnel number]],""))</f>
        <v/>
      </c>
      <c r="B2430" s="85" t="str">
        <f>IF(AND(TimeSpend[[#This Row],[Personnel number]]&lt;&gt;"",TimeSpend[[#This Row],[Date]]&lt;&gt;""),TEXT(TimeSpend[[#This Row],[Date]],"[$-409]yyyyMMdd"),"")</f>
        <v/>
      </c>
      <c r="C2430" s="33" t="str">
        <f>IF(AND(TimeSpend[[#This Row],[Personnel number]]&lt;&gt;"",TimeSpend[[#This Row],[Date]]&lt;&gt;""),SUBSTITUTE(TimeSpend[[#This Row],[Hours]],",","."),"")</f>
        <v/>
      </c>
      <c r="D2430" t="str">
        <f>IF(AND(TimeSpend[[#This Row],[Personnel number]]&lt;&gt;"",TimeSpend[[#This Row],[Date]]&lt;&gt;""),TimeSpend[[#This Row],[Network]],"")</f>
        <v/>
      </c>
      <c r="E2430" t="str">
        <f>IF(AND(TimeSpend[[#This Row],[Personnel number]]&lt;&gt;"",TimeSpend[[#This Row],[Date]]&lt;&gt;""),TimeSpend[[#This Row],[Network Description]],"")</f>
        <v/>
      </c>
      <c r="F2430" t="str">
        <f>IF(AND(TimeSpend[[#This Row],[Personnel number]]&lt;&gt;"",TimeSpend[[#This Row],[Date]]&lt;&gt;""),TimeSpend[[#This Row],[Activity]],"")</f>
        <v/>
      </c>
      <c r="G2430" t="str">
        <f>IF(AND(TimeSpend[[#This Row],[Personnel number]]&lt;&gt;"",TimeSpend[[#This Row],[Date]]&lt;&gt;""),TimeSpend[[#This Row],[Activity description]],"")</f>
        <v/>
      </c>
      <c r="H2430" s="36" t="str">
        <f>IF(AND(TimeSpend[[#This Row],[Personnel number]]&lt;&gt;"",TimeSpend[[#This Row],[Date]]&lt;&gt;""),TimeSpend[[#This Row],[Start Time]],"")</f>
        <v/>
      </c>
      <c r="I2430" s="36" t="str">
        <f>IF(AND(TimeSpend[[#This Row],[Personnel number]]&lt;&gt;"",TimeSpend[[#This Row],[Date]]&lt;&gt;""),TimeSpend[[#This Row],[End Time]],"")</f>
        <v/>
      </c>
      <c r="J2430" t="str">
        <f>IF(AND(TimeSpend[[#This Row],[Personnel number]]&lt;&gt;"",TimeSpend[[#This Row],[Date]]&lt;&gt;""),TimeSpend[[#This Row],[Location]],"")</f>
        <v/>
      </c>
      <c r="K2430" t="str">
        <f>IF(AND(TimeSpend[[#This Row],[Personnel number]]&lt;&gt;"",TimeSpend[[#This Row],[Date]]&lt;&gt;""),TimeSpend[[#This Row],[Task]],"")</f>
        <v/>
      </c>
      <c r="L2430" t="str">
        <f>IF(AND(TimeSpend[[#This Row],[Personnel number]]&lt;&gt;"",TimeSpend[[#This Row],[Date]]&lt;&gt;""),Utilization!$J$2,"")</f>
        <v/>
      </c>
      <c r="M2430" t="str">
        <f>IF(AND(TimeSpend[[#This Row],[Personnel number]]&lt;&gt;"",TimeSpend[[#This Row],[Date]]&lt;&gt;""),TimeSpend[[#This Row],[Employee Name]],"")</f>
        <v/>
      </c>
      <c r="N2430" t="str">
        <f t="shared" si="76"/>
        <v/>
      </c>
      <c r="O2430" t="str">
        <f t="shared" si="77"/>
        <v/>
      </c>
      <c r="P2430" t="str">
        <f>IF(D2430&lt;&gt;"",VLOOKUP(D2430,Projects!B:C,2,0),"")</f>
        <v/>
      </c>
    </row>
    <row r="2431" spans="1:16" x14ac:dyDescent="0.25">
      <c r="A2431" t="str">
        <f>UPPER(IF(AND(TimeSpend[[#This Row],[Personnel number]]&lt;&gt;"",TimeSpend[[#This Row],[Date]]&lt;&gt;""),TimeSpend[[#This Row],[Personnel number]],""))</f>
        <v/>
      </c>
      <c r="B2431" s="85" t="str">
        <f>IF(AND(TimeSpend[[#This Row],[Personnel number]]&lt;&gt;"",TimeSpend[[#This Row],[Date]]&lt;&gt;""),TEXT(TimeSpend[[#This Row],[Date]],"[$-409]yyyyMMdd"),"")</f>
        <v/>
      </c>
      <c r="C2431" s="33" t="str">
        <f>IF(AND(TimeSpend[[#This Row],[Personnel number]]&lt;&gt;"",TimeSpend[[#This Row],[Date]]&lt;&gt;""),SUBSTITUTE(TimeSpend[[#This Row],[Hours]],",","."),"")</f>
        <v/>
      </c>
      <c r="D2431" t="str">
        <f>IF(AND(TimeSpend[[#This Row],[Personnel number]]&lt;&gt;"",TimeSpend[[#This Row],[Date]]&lt;&gt;""),TimeSpend[[#This Row],[Network]],"")</f>
        <v/>
      </c>
      <c r="E2431" t="str">
        <f>IF(AND(TimeSpend[[#This Row],[Personnel number]]&lt;&gt;"",TimeSpend[[#This Row],[Date]]&lt;&gt;""),TimeSpend[[#This Row],[Network Description]],"")</f>
        <v/>
      </c>
      <c r="F2431" t="str">
        <f>IF(AND(TimeSpend[[#This Row],[Personnel number]]&lt;&gt;"",TimeSpend[[#This Row],[Date]]&lt;&gt;""),TimeSpend[[#This Row],[Activity]],"")</f>
        <v/>
      </c>
      <c r="G2431" t="str">
        <f>IF(AND(TimeSpend[[#This Row],[Personnel number]]&lt;&gt;"",TimeSpend[[#This Row],[Date]]&lt;&gt;""),TimeSpend[[#This Row],[Activity description]],"")</f>
        <v/>
      </c>
      <c r="H2431" s="36" t="str">
        <f>IF(AND(TimeSpend[[#This Row],[Personnel number]]&lt;&gt;"",TimeSpend[[#This Row],[Date]]&lt;&gt;""),TimeSpend[[#This Row],[Start Time]],"")</f>
        <v/>
      </c>
      <c r="I2431" s="36" t="str">
        <f>IF(AND(TimeSpend[[#This Row],[Personnel number]]&lt;&gt;"",TimeSpend[[#This Row],[Date]]&lt;&gt;""),TimeSpend[[#This Row],[End Time]],"")</f>
        <v/>
      </c>
      <c r="J2431" t="str">
        <f>IF(AND(TimeSpend[[#This Row],[Personnel number]]&lt;&gt;"",TimeSpend[[#This Row],[Date]]&lt;&gt;""),TimeSpend[[#This Row],[Location]],"")</f>
        <v/>
      </c>
      <c r="K2431" t="str">
        <f>IF(AND(TimeSpend[[#This Row],[Personnel number]]&lt;&gt;"",TimeSpend[[#This Row],[Date]]&lt;&gt;""),TimeSpend[[#This Row],[Task]],"")</f>
        <v/>
      </c>
      <c r="L2431" t="str">
        <f>IF(AND(TimeSpend[[#This Row],[Personnel number]]&lt;&gt;"",TimeSpend[[#This Row],[Date]]&lt;&gt;""),Utilization!$J$2,"")</f>
        <v/>
      </c>
      <c r="M2431" t="str">
        <f>IF(AND(TimeSpend[[#This Row],[Personnel number]]&lt;&gt;"",TimeSpend[[#This Row],[Date]]&lt;&gt;""),TimeSpend[[#This Row],[Employee Name]],"")</f>
        <v/>
      </c>
      <c r="N2431" t="str">
        <f t="shared" si="76"/>
        <v/>
      </c>
      <c r="O2431" t="str">
        <f t="shared" si="77"/>
        <v/>
      </c>
      <c r="P2431" t="str">
        <f>IF(D2431&lt;&gt;"",VLOOKUP(D2431,Projects!B:C,2,0),"")</f>
        <v/>
      </c>
    </row>
    <row r="2432" spans="1:16" x14ac:dyDescent="0.25">
      <c r="A2432" t="str">
        <f>UPPER(IF(AND(TimeSpend[[#This Row],[Personnel number]]&lt;&gt;"",TimeSpend[[#This Row],[Date]]&lt;&gt;""),TimeSpend[[#This Row],[Personnel number]],""))</f>
        <v/>
      </c>
      <c r="B2432" s="85" t="str">
        <f>IF(AND(TimeSpend[[#This Row],[Personnel number]]&lt;&gt;"",TimeSpend[[#This Row],[Date]]&lt;&gt;""),TEXT(TimeSpend[[#This Row],[Date]],"[$-409]yyyyMMdd"),"")</f>
        <v/>
      </c>
      <c r="C2432" s="33" t="str">
        <f>IF(AND(TimeSpend[[#This Row],[Personnel number]]&lt;&gt;"",TimeSpend[[#This Row],[Date]]&lt;&gt;""),SUBSTITUTE(TimeSpend[[#This Row],[Hours]],",","."),"")</f>
        <v/>
      </c>
      <c r="D2432" t="str">
        <f>IF(AND(TimeSpend[[#This Row],[Personnel number]]&lt;&gt;"",TimeSpend[[#This Row],[Date]]&lt;&gt;""),TimeSpend[[#This Row],[Network]],"")</f>
        <v/>
      </c>
      <c r="E2432" t="str">
        <f>IF(AND(TimeSpend[[#This Row],[Personnel number]]&lt;&gt;"",TimeSpend[[#This Row],[Date]]&lt;&gt;""),TimeSpend[[#This Row],[Network Description]],"")</f>
        <v/>
      </c>
      <c r="F2432" t="str">
        <f>IF(AND(TimeSpend[[#This Row],[Personnel number]]&lt;&gt;"",TimeSpend[[#This Row],[Date]]&lt;&gt;""),TimeSpend[[#This Row],[Activity]],"")</f>
        <v/>
      </c>
      <c r="G2432" t="str">
        <f>IF(AND(TimeSpend[[#This Row],[Personnel number]]&lt;&gt;"",TimeSpend[[#This Row],[Date]]&lt;&gt;""),TimeSpend[[#This Row],[Activity description]],"")</f>
        <v/>
      </c>
      <c r="H2432" s="36" t="str">
        <f>IF(AND(TimeSpend[[#This Row],[Personnel number]]&lt;&gt;"",TimeSpend[[#This Row],[Date]]&lt;&gt;""),TimeSpend[[#This Row],[Start Time]],"")</f>
        <v/>
      </c>
      <c r="I2432" s="36" t="str">
        <f>IF(AND(TimeSpend[[#This Row],[Personnel number]]&lt;&gt;"",TimeSpend[[#This Row],[Date]]&lt;&gt;""),TimeSpend[[#This Row],[End Time]],"")</f>
        <v/>
      </c>
      <c r="J2432" t="str">
        <f>IF(AND(TimeSpend[[#This Row],[Personnel number]]&lt;&gt;"",TimeSpend[[#This Row],[Date]]&lt;&gt;""),TimeSpend[[#This Row],[Location]],"")</f>
        <v/>
      </c>
      <c r="K2432" t="str">
        <f>IF(AND(TimeSpend[[#This Row],[Personnel number]]&lt;&gt;"",TimeSpend[[#This Row],[Date]]&lt;&gt;""),TimeSpend[[#This Row],[Task]],"")</f>
        <v/>
      </c>
      <c r="L2432" t="str">
        <f>IF(AND(TimeSpend[[#This Row],[Personnel number]]&lt;&gt;"",TimeSpend[[#This Row],[Date]]&lt;&gt;""),Utilization!$J$2,"")</f>
        <v/>
      </c>
      <c r="M2432" t="str">
        <f>IF(AND(TimeSpend[[#This Row],[Personnel number]]&lt;&gt;"",TimeSpend[[#This Row],[Date]]&lt;&gt;""),TimeSpend[[#This Row],[Employee Name]],"")</f>
        <v/>
      </c>
      <c r="N2432" t="str">
        <f t="shared" si="76"/>
        <v/>
      </c>
      <c r="O2432" t="str">
        <f t="shared" si="77"/>
        <v/>
      </c>
      <c r="P2432" t="str">
        <f>IF(D2432&lt;&gt;"",VLOOKUP(D2432,Projects!B:C,2,0),"")</f>
        <v/>
      </c>
    </row>
    <row r="2433" spans="1:16" x14ac:dyDescent="0.25">
      <c r="A2433" t="str">
        <f>UPPER(IF(AND(TimeSpend[[#This Row],[Personnel number]]&lt;&gt;"",TimeSpend[[#This Row],[Date]]&lt;&gt;""),TimeSpend[[#This Row],[Personnel number]],""))</f>
        <v/>
      </c>
      <c r="B2433" s="85" t="str">
        <f>IF(AND(TimeSpend[[#This Row],[Personnel number]]&lt;&gt;"",TimeSpend[[#This Row],[Date]]&lt;&gt;""),TEXT(TimeSpend[[#This Row],[Date]],"[$-409]yyyyMMdd"),"")</f>
        <v/>
      </c>
      <c r="C2433" s="33" t="str">
        <f>IF(AND(TimeSpend[[#This Row],[Personnel number]]&lt;&gt;"",TimeSpend[[#This Row],[Date]]&lt;&gt;""),SUBSTITUTE(TimeSpend[[#This Row],[Hours]],",","."),"")</f>
        <v/>
      </c>
      <c r="D2433" t="str">
        <f>IF(AND(TimeSpend[[#This Row],[Personnel number]]&lt;&gt;"",TimeSpend[[#This Row],[Date]]&lt;&gt;""),TimeSpend[[#This Row],[Network]],"")</f>
        <v/>
      </c>
      <c r="E2433" t="str">
        <f>IF(AND(TimeSpend[[#This Row],[Personnel number]]&lt;&gt;"",TimeSpend[[#This Row],[Date]]&lt;&gt;""),TimeSpend[[#This Row],[Network Description]],"")</f>
        <v/>
      </c>
      <c r="F2433" t="str">
        <f>IF(AND(TimeSpend[[#This Row],[Personnel number]]&lt;&gt;"",TimeSpend[[#This Row],[Date]]&lt;&gt;""),TimeSpend[[#This Row],[Activity]],"")</f>
        <v/>
      </c>
      <c r="G2433" t="str">
        <f>IF(AND(TimeSpend[[#This Row],[Personnel number]]&lt;&gt;"",TimeSpend[[#This Row],[Date]]&lt;&gt;""),TimeSpend[[#This Row],[Activity description]],"")</f>
        <v/>
      </c>
      <c r="H2433" s="36" t="str">
        <f>IF(AND(TimeSpend[[#This Row],[Personnel number]]&lt;&gt;"",TimeSpend[[#This Row],[Date]]&lt;&gt;""),TimeSpend[[#This Row],[Start Time]],"")</f>
        <v/>
      </c>
      <c r="I2433" s="36" t="str">
        <f>IF(AND(TimeSpend[[#This Row],[Personnel number]]&lt;&gt;"",TimeSpend[[#This Row],[Date]]&lt;&gt;""),TimeSpend[[#This Row],[End Time]],"")</f>
        <v/>
      </c>
      <c r="J2433" t="str">
        <f>IF(AND(TimeSpend[[#This Row],[Personnel number]]&lt;&gt;"",TimeSpend[[#This Row],[Date]]&lt;&gt;""),TimeSpend[[#This Row],[Location]],"")</f>
        <v/>
      </c>
      <c r="K2433" t="str">
        <f>IF(AND(TimeSpend[[#This Row],[Personnel number]]&lt;&gt;"",TimeSpend[[#This Row],[Date]]&lt;&gt;""),TimeSpend[[#This Row],[Task]],"")</f>
        <v/>
      </c>
      <c r="L2433" t="str">
        <f>IF(AND(TimeSpend[[#This Row],[Personnel number]]&lt;&gt;"",TimeSpend[[#This Row],[Date]]&lt;&gt;""),Utilization!$J$2,"")</f>
        <v/>
      </c>
      <c r="M2433" t="str">
        <f>IF(AND(TimeSpend[[#This Row],[Personnel number]]&lt;&gt;"",TimeSpend[[#This Row],[Date]]&lt;&gt;""),TimeSpend[[#This Row],[Employee Name]],"")</f>
        <v/>
      </c>
      <c r="N2433" t="str">
        <f t="shared" si="76"/>
        <v/>
      </c>
      <c r="O2433" t="str">
        <f t="shared" si="77"/>
        <v/>
      </c>
      <c r="P2433" t="str">
        <f>IF(D2433&lt;&gt;"",VLOOKUP(D2433,Projects!B:C,2,0),"")</f>
        <v/>
      </c>
    </row>
    <row r="2434" spans="1:16" x14ac:dyDescent="0.25">
      <c r="A2434" t="str">
        <f>UPPER(IF(AND(TimeSpend[[#This Row],[Personnel number]]&lt;&gt;"",TimeSpend[[#This Row],[Date]]&lt;&gt;""),TimeSpend[[#This Row],[Personnel number]],""))</f>
        <v/>
      </c>
      <c r="B2434" s="85" t="str">
        <f>IF(AND(TimeSpend[[#This Row],[Personnel number]]&lt;&gt;"",TimeSpend[[#This Row],[Date]]&lt;&gt;""),TEXT(TimeSpend[[#This Row],[Date]],"[$-409]yyyyMMdd"),"")</f>
        <v/>
      </c>
      <c r="C2434" s="33" t="str">
        <f>IF(AND(TimeSpend[[#This Row],[Personnel number]]&lt;&gt;"",TimeSpend[[#This Row],[Date]]&lt;&gt;""),SUBSTITUTE(TimeSpend[[#This Row],[Hours]],",","."),"")</f>
        <v/>
      </c>
      <c r="D2434" t="str">
        <f>IF(AND(TimeSpend[[#This Row],[Personnel number]]&lt;&gt;"",TimeSpend[[#This Row],[Date]]&lt;&gt;""),TimeSpend[[#This Row],[Network]],"")</f>
        <v/>
      </c>
      <c r="E2434" t="str">
        <f>IF(AND(TimeSpend[[#This Row],[Personnel number]]&lt;&gt;"",TimeSpend[[#This Row],[Date]]&lt;&gt;""),TimeSpend[[#This Row],[Network Description]],"")</f>
        <v/>
      </c>
      <c r="F2434" t="str">
        <f>IF(AND(TimeSpend[[#This Row],[Personnel number]]&lt;&gt;"",TimeSpend[[#This Row],[Date]]&lt;&gt;""),TimeSpend[[#This Row],[Activity]],"")</f>
        <v/>
      </c>
      <c r="G2434" t="str">
        <f>IF(AND(TimeSpend[[#This Row],[Personnel number]]&lt;&gt;"",TimeSpend[[#This Row],[Date]]&lt;&gt;""),TimeSpend[[#This Row],[Activity description]],"")</f>
        <v/>
      </c>
      <c r="H2434" s="36" t="str">
        <f>IF(AND(TimeSpend[[#This Row],[Personnel number]]&lt;&gt;"",TimeSpend[[#This Row],[Date]]&lt;&gt;""),TimeSpend[[#This Row],[Start Time]],"")</f>
        <v/>
      </c>
      <c r="I2434" s="36" t="str">
        <f>IF(AND(TimeSpend[[#This Row],[Personnel number]]&lt;&gt;"",TimeSpend[[#This Row],[Date]]&lt;&gt;""),TimeSpend[[#This Row],[End Time]],"")</f>
        <v/>
      </c>
      <c r="J2434" t="str">
        <f>IF(AND(TimeSpend[[#This Row],[Personnel number]]&lt;&gt;"",TimeSpend[[#This Row],[Date]]&lt;&gt;""),TimeSpend[[#This Row],[Location]],"")</f>
        <v/>
      </c>
      <c r="K2434" t="str">
        <f>IF(AND(TimeSpend[[#This Row],[Personnel number]]&lt;&gt;"",TimeSpend[[#This Row],[Date]]&lt;&gt;""),TimeSpend[[#This Row],[Task]],"")</f>
        <v/>
      </c>
      <c r="L2434" t="str">
        <f>IF(AND(TimeSpend[[#This Row],[Personnel number]]&lt;&gt;"",TimeSpend[[#This Row],[Date]]&lt;&gt;""),Utilization!$J$2,"")</f>
        <v/>
      </c>
      <c r="M2434" t="str">
        <f>IF(AND(TimeSpend[[#This Row],[Personnel number]]&lt;&gt;"",TimeSpend[[#This Row],[Date]]&lt;&gt;""),TimeSpend[[#This Row],[Employee Name]],"")</f>
        <v/>
      </c>
      <c r="N2434" t="str">
        <f t="shared" si="76"/>
        <v/>
      </c>
      <c r="O2434" t="str">
        <f t="shared" si="77"/>
        <v/>
      </c>
      <c r="P2434" t="str">
        <f>IF(D2434&lt;&gt;"",VLOOKUP(D2434,Projects!B:C,2,0),"")</f>
        <v/>
      </c>
    </row>
    <row r="2435" spans="1:16" x14ac:dyDescent="0.25">
      <c r="A2435" t="str">
        <f>UPPER(IF(AND(TimeSpend[[#This Row],[Personnel number]]&lt;&gt;"",TimeSpend[[#This Row],[Date]]&lt;&gt;""),TimeSpend[[#This Row],[Personnel number]],""))</f>
        <v/>
      </c>
      <c r="B2435" s="85" t="str">
        <f>IF(AND(TimeSpend[[#This Row],[Personnel number]]&lt;&gt;"",TimeSpend[[#This Row],[Date]]&lt;&gt;""),TEXT(TimeSpend[[#This Row],[Date]],"[$-409]yyyyMMdd"),"")</f>
        <v/>
      </c>
      <c r="C2435" s="33" t="str">
        <f>IF(AND(TimeSpend[[#This Row],[Personnel number]]&lt;&gt;"",TimeSpend[[#This Row],[Date]]&lt;&gt;""),SUBSTITUTE(TimeSpend[[#This Row],[Hours]],",","."),"")</f>
        <v/>
      </c>
      <c r="D2435" t="str">
        <f>IF(AND(TimeSpend[[#This Row],[Personnel number]]&lt;&gt;"",TimeSpend[[#This Row],[Date]]&lt;&gt;""),TimeSpend[[#This Row],[Network]],"")</f>
        <v/>
      </c>
      <c r="E2435" t="str">
        <f>IF(AND(TimeSpend[[#This Row],[Personnel number]]&lt;&gt;"",TimeSpend[[#This Row],[Date]]&lt;&gt;""),TimeSpend[[#This Row],[Network Description]],"")</f>
        <v/>
      </c>
      <c r="F2435" t="str">
        <f>IF(AND(TimeSpend[[#This Row],[Personnel number]]&lt;&gt;"",TimeSpend[[#This Row],[Date]]&lt;&gt;""),TimeSpend[[#This Row],[Activity]],"")</f>
        <v/>
      </c>
      <c r="G2435" t="str">
        <f>IF(AND(TimeSpend[[#This Row],[Personnel number]]&lt;&gt;"",TimeSpend[[#This Row],[Date]]&lt;&gt;""),TimeSpend[[#This Row],[Activity description]],"")</f>
        <v/>
      </c>
      <c r="H2435" s="36" t="str">
        <f>IF(AND(TimeSpend[[#This Row],[Personnel number]]&lt;&gt;"",TimeSpend[[#This Row],[Date]]&lt;&gt;""),TimeSpend[[#This Row],[Start Time]],"")</f>
        <v/>
      </c>
      <c r="I2435" s="36" t="str">
        <f>IF(AND(TimeSpend[[#This Row],[Personnel number]]&lt;&gt;"",TimeSpend[[#This Row],[Date]]&lt;&gt;""),TimeSpend[[#This Row],[End Time]],"")</f>
        <v/>
      </c>
      <c r="J2435" t="str">
        <f>IF(AND(TimeSpend[[#This Row],[Personnel number]]&lt;&gt;"",TimeSpend[[#This Row],[Date]]&lt;&gt;""),TimeSpend[[#This Row],[Location]],"")</f>
        <v/>
      </c>
      <c r="K2435" t="str">
        <f>IF(AND(TimeSpend[[#This Row],[Personnel number]]&lt;&gt;"",TimeSpend[[#This Row],[Date]]&lt;&gt;""),TimeSpend[[#This Row],[Task]],"")</f>
        <v/>
      </c>
      <c r="L2435" t="str">
        <f>IF(AND(TimeSpend[[#This Row],[Personnel number]]&lt;&gt;"",TimeSpend[[#This Row],[Date]]&lt;&gt;""),Utilization!$J$2,"")</f>
        <v/>
      </c>
      <c r="M2435" t="str">
        <f>IF(AND(TimeSpend[[#This Row],[Personnel number]]&lt;&gt;"",TimeSpend[[#This Row],[Date]]&lt;&gt;""),TimeSpend[[#This Row],[Employee Name]],"")</f>
        <v/>
      </c>
      <c r="N2435" t="str">
        <f t="shared" si="76"/>
        <v/>
      </c>
      <c r="O2435" t="str">
        <f t="shared" si="77"/>
        <v/>
      </c>
      <c r="P2435" t="str">
        <f>IF(D2435&lt;&gt;"",VLOOKUP(D2435,Projects!B:C,2,0),"")</f>
        <v/>
      </c>
    </row>
    <row r="2436" spans="1:16" x14ac:dyDescent="0.25">
      <c r="A2436" t="str">
        <f>UPPER(IF(AND(TimeSpend[[#This Row],[Personnel number]]&lt;&gt;"",TimeSpend[[#This Row],[Date]]&lt;&gt;""),TimeSpend[[#This Row],[Personnel number]],""))</f>
        <v/>
      </c>
      <c r="B2436" s="85" t="str">
        <f>IF(AND(TimeSpend[[#This Row],[Personnel number]]&lt;&gt;"",TimeSpend[[#This Row],[Date]]&lt;&gt;""),TEXT(TimeSpend[[#This Row],[Date]],"[$-409]yyyyMMdd"),"")</f>
        <v/>
      </c>
      <c r="C2436" s="33" t="str">
        <f>IF(AND(TimeSpend[[#This Row],[Personnel number]]&lt;&gt;"",TimeSpend[[#This Row],[Date]]&lt;&gt;""),SUBSTITUTE(TimeSpend[[#This Row],[Hours]],",","."),"")</f>
        <v/>
      </c>
      <c r="D2436" t="str">
        <f>IF(AND(TimeSpend[[#This Row],[Personnel number]]&lt;&gt;"",TimeSpend[[#This Row],[Date]]&lt;&gt;""),TimeSpend[[#This Row],[Network]],"")</f>
        <v/>
      </c>
      <c r="E2436" t="str">
        <f>IF(AND(TimeSpend[[#This Row],[Personnel number]]&lt;&gt;"",TimeSpend[[#This Row],[Date]]&lt;&gt;""),TimeSpend[[#This Row],[Network Description]],"")</f>
        <v/>
      </c>
      <c r="F2436" t="str">
        <f>IF(AND(TimeSpend[[#This Row],[Personnel number]]&lt;&gt;"",TimeSpend[[#This Row],[Date]]&lt;&gt;""),TimeSpend[[#This Row],[Activity]],"")</f>
        <v/>
      </c>
      <c r="G2436" t="str">
        <f>IF(AND(TimeSpend[[#This Row],[Personnel number]]&lt;&gt;"",TimeSpend[[#This Row],[Date]]&lt;&gt;""),TimeSpend[[#This Row],[Activity description]],"")</f>
        <v/>
      </c>
      <c r="H2436" s="36" t="str">
        <f>IF(AND(TimeSpend[[#This Row],[Personnel number]]&lt;&gt;"",TimeSpend[[#This Row],[Date]]&lt;&gt;""),TimeSpend[[#This Row],[Start Time]],"")</f>
        <v/>
      </c>
      <c r="I2436" s="36" t="str">
        <f>IF(AND(TimeSpend[[#This Row],[Personnel number]]&lt;&gt;"",TimeSpend[[#This Row],[Date]]&lt;&gt;""),TimeSpend[[#This Row],[End Time]],"")</f>
        <v/>
      </c>
      <c r="J2436" t="str">
        <f>IF(AND(TimeSpend[[#This Row],[Personnel number]]&lt;&gt;"",TimeSpend[[#This Row],[Date]]&lt;&gt;""),TimeSpend[[#This Row],[Location]],"")</f>
        <v/>
      </c>
      <c r="K2436" t="str">
        <f>IF(AND(TimeSpend[[#This Row],[Personnel number]]&lt;&gt;"",TimeSpend[[#This Row],[Date]]&lt;&gt;""),TimeSpend[[#This Row],[Task]],"")</f>
        <v/>
      </c>
      <c r="L2436" t="str">
        <f>IF(AND(TimeSpend[[#This Row],[Personnel number]]&lt;&gt;"",TimeSpend[[#This Row],[Date]]&lt;&gt;""),Utilization!$J$2,"")</f>
        <v/>
      </c>
      <c r="M2436" t="str">
        <f>IF(AND(TimeSpend[[#This Row],[Personnel number]]&lt;&gt;"",TimeSpend[[#This Row],[Date]]&lt;&gt;""),TimeSpend[[#This Row],[Employee Name]],"")</f>
        <v/>
      </c>
      <c r="N2436" t="str">
        <f t="shared" si="76"/>
        <v/>
      </c>
      <c r="O2436" t="str">
        <f t="shared" si="77"/>
        <v/>
      </c>
      <c r="P2436" t="str">
        <f>IF(D2436&lt;&gt;"",VLOOKUP(D2436,Projects!B:C,2,0),"")</f>
        <v/>
      </c>
    </row>
    <row r="2437" spans="1:16" x14ac:dyDescent="0.25">
      <c r="A2437" t="str">
        <f>UPPER(IF(AND(TimeSpend[[#This Row],[Personnel number]]&lt;&gt;"",TimeSpend[[#This Row],[Date]]&lt;&gt;""),TimeSpend[[#This Row],[Personnel number]],""))</f>
        <v/>
      </c>
      <c r="B2437" s="85" t="str">
        <f>IF(AND(TimeSpend[[#This Row],[Personnel number]]&lt;&gt;"",TimeSpend[[#This Row],[Date]]&lt;&gt;""),TEXT(TimeSpend[[#This Row],[Date]],"[$-409]yyyyMMdd"),"")</f>
        <v/>
      </c>
      <c r="C2437" s="33" t="str">
        <f>IF(AND(TimeSpend[[#This Row],[Personnel number]]&lt;&gt;"",TimeSpend[[#This Row],[Date]]&lt;&gt;""),SUBSTITUTE(TimeSpend[[#This Row],[Hours]],",","."),"")</f>
        <v/>
      </c>
      <c r="D2437" t="str">
        <f>IF(AND(TimeSpend[[#This Row],[Personnel number]]&lt;&gt;"",TimeSpend[[#This Row],[Date]]&lt;&gt;""),TimeSpend[[#This Row],[Network]],"")</f>
        <v/>
      </c>
      <c r="E2437" t="str">
        <f>IF(AND(TimeSpend[[#This Row],[Personnel number]]&lt;&gt;"",TimeSpend[[#This Row],[Date]]&lt;&gt;""),TimeSpend[[#This Row],[Network Description]],"")</f>
        <v/>
      </c>
      <c r="F2437" t="str">
        <f>IF(AND(TimeSpend[[#This Row],[Personnel number]]&lt;&gt;"",TimeSpend[[#This Row],[Date]]&lt;&gt;""),TimeSpend[[#This Row],[Activity]],"")</f>
        <v/>
      </c>
      <c r="G2437" t="str">
        <f>IF(AND(TimeSpend[[#This Row],[Personnel number]]&lt;&gt;"",TimeSpend[[#This Row],[Date]]&lt;&gt;""),TimeSpend[[#This Row],[Activity description]],"")</f>
        <v/>
      </c>
      <c r="H2437" s="36" t="str">
        <f>IF(AND(TimeSpend[[#This Row],[Personnel number]]&lt;&gt;"",TimeSpend[[#This Row],[Date]]&lt;&gt;""),TimeSpend[[#This Row],[Start Time]],"")</f>
        <v/>
      </c>
      <c r="I2437" s="36" t="str">
        <f>IF(AND(TimeSpend[[#This Row],[Personnel number]]&lt;&gt;"",TimeSpend[[#This Row],[Date]]&lt;&gt;""),TimeSpend[[#This Row],[End Time]],"")</f>
        <v/>
      </c>
      <c r="J2437" t="str">
        <f>IF(AND(TimeSpend[[#This Row],[Personnel number]]&lt;&gt;"",TimeSpend[[#This Row],[Date]]&lt;&gt;""),TimeSpend[[#This Row],[Location]],"")</f>
        <v/>
      </c>
      <c r="K2437" t="str">
        <f>IF(AND(TimeSpend[[#This Row],[Personnel number]]&lt;&gt;"",TimeSpend[[#This Row],[Date]]&lt;&gt;""),TimeSpend[[#This Row],[Task]],"")</f>
        <v/>
      </c>
      <c r="L2437" t="str">
        <f>IF(AND(TimeSpend[[#This Row],[Personnel number]]&lt;&gt;"",TimeSpend[[#This Row],[Date]]&lt;&gt;""),Utilization!$J$2,"")</f>
        <v/>
      </c>
      <c r="M2437" t="str">
        <f>IF(AND(TimeSpend[[#This Row],[Personnel number]]&lt;&gt;"",TimeSpend[[#This Row],[Date]]&lt;&gt;""),TimeSpend[[#This Row],[Employee Name]],"")</f>
        <v/>
      </c>
      <c r="N2437" t="str">
        <f t="shared" si="76"/>
        <v/>
      </c>
      <c r="O2437" t="str">
        <f t="shared" si="77"/>
        <v/>
      </c>
      <c r="P2437" t="str">
        <f>IF(D2437&lt;&gt;"",VLOOKUP(D2437,Projects!B:C,2,0),"")</f>
        <v/>
      </c>
    </row>
    <row r="2438" spans="1:16" x14ac:dyDescent="0.25">
      <c r="A2438" t="str">
        <f>UPPER(IF(AND(TimeSpend[[#This Row],[Personnel number]]&lt;&gt;"",TimeSpend[[#This Row],[Date]]&lt;&gt;""),TimeSpend[[#This Row],[Personnel number]],""))</f>
        <v/>
      </c>
      <c r="B2438" s="85" t="str">
        <f>IF(AND(TimeSpend[[#This Row],[Personnel number]]&lt;&gt;"",TimeSpend[[#This Row],[Date]]&lt;&gt;""),TEXT(TimeSpend[[#This Row],[Date]],"[$-409]yyyyMMdd"),"")</f>
        <v/>
      </c>
      <c r="C2438" s="33" t="str">
        <f>IF(AND(TimeSpend[[#This Row],[Personnel number]]&lt;&gt;"",TimeSpend[[#This Row],[Date]]&lt;&gt;""),SUBSTITUTE(TimeSpend[[#This Row],[Hours]],",","."),"")</f>
        <v/>
      </c>
      <c r="D2438" t="str">
        <f>IF(AND(TimeSpend[[#This Row],[Personnel number]]&lt;&gt;"",TimeSpend[[#This Row],[Date]]&lt;&gt;""),TimeSpend[[#This Row],[Network]],"")</f>
        <v/>
      </c>
      <c r="E2438" t="str">
        <f>IF(AND(TimeSpend[[#This Row],[Personnel number]]&lt;&gt;"",TimeSpend[[#This Row],[Date]]&lt;&gt;""),TimeSpend[[#This Row],[Network Description]],"")</f>
        <v/>
      </c>
      <c r="F2438" t="str">
        <f>IF(AND(TimeSpend[[#This Row],[Personnel number]]&lt;&gt;"",TimeSpend[[#This Row],[Date]]&lt;&gt;""),TimeSpend[[#This Row],[Activity]],"")</f>
        <v/>
      </c>
      <c r="G2438" t="str">
        <f>IF(AND(TimeSpend[[#This Row],[Personnel number]]&lt;&gt;"",TimeSpend[[#This Row],[Date]]&lt;&gt;""),TimeSpend[[#This Row],[Activity description]],"")</f>
        <v/>
      </c>
      <c r="H2438" s="36" t="str">
        <f>IF(AND(TimeSpend[[#This Row],[Personnel number]]&lt;&gt;"",TimeSpend[[#This Row],[Date]]&lt;&gt;""),TimeSpend[[#This Row],[Start Time]],"")</f>
        <v/>
      </c>
      <c r="I2438" s="36" t="str">
        <f>IF(AND(TimeSpend[[#This Row],[Personnel number]]&lt;&gt;"",TimeSpend[[#This Row],[Date]]&lt;&gt;""),TimeSpend[[#This Row],[End Time]],"")</f>
        <v/>
      </c>
      <c r="J2438" t="str">
        <f>IF(AND(TimeSpend[[#This Row],[Personnel number]]&lt;&gt;"",TimeSpend[[#This Row],[Date]]&lt;&gt;""),TimeSpend[[#This Row],[Location]],"")</f>
        <v/>
      </c>
      <c r="K2438" t="str">
        <f>IF(AND(TimeSpend[[#This Row],[Personnel number]]&lt;&gt;"",TimeSpend[[#This Row],[Date]]&lt;&gt;""),TimeSpend[[#This Row],[Task]],"")</f>
        <v/>
      </c>
      <c r="L2438" t="str">
        <f>IF(AND(TimeSpend[[#This Row],[Personnel number]]&lt;&gt;"",TimeSpend[[#This Row],[Date]]&lt;&gt;""),Utilization!$J$2,"")</f>
        <v/>
      </c>
      <c r="M2438" t="str">
        <f>IF(AND(TimeSpend[[#This Row],[Personnel number]]&lt;&gt;"",TimeSpend[[#This Row],[Date]]&lt;&gt;""),TimeSpend[[#This Row],[Employee Name]],"")</f>
        <v/>
      </c>
      <c r="N2438" t="str">
        <f t="shared" si="76"/>
        <v/>
      </c>
      <c r="O2438" t="str">
        <f t="shared" si="77"/>
        <v/>
      </c>
      <c r="P2438" t="str">
        <f>IF(D2438&lt;&gt;"",VLOOKUP(D2438,Projects!B:C,2,0),"")</f>
        <v/>
      </c>
    </row>
    <row r="2439" spans="1:16" x14ac:dyDescent="0.25">
      <c r="A2439" t="str">
        <f>UPPER(IF(AND(TimeSpend[[#This Row],[Personnel number]]&lt;&gt;"",TimeSpend[[#This Row],[Date]]&lt;&gt;""),TimeSpend[[#This Row],[Personnel number]],""))</f>
        <v/>
      </c>
      <c r="B2439" s="85" t="str">
        <f>IF(AND(TimeSpend[[#This Row],[Personnel number]]&lt;&gt;"",TimeSpend[[#This Row],[Date]]&lt;&gt;""),TEXT(TimeSpend[[#This Row],[Date]],"[$-409]yyyyMMdd"),"")</f>
        <v/>
      </c>
      <c r="C2439" s="33" t="str">
        <f>IF(AND(TimeSpend[[#This Row],[Personnel number]]&lt;&gt;"",TimeSpend[[#This Row],[Date]]&lt;&gt;""),SUBSTITUTE(TimeSpend[[#This Row],[Hours]],",","."),"")</f>
        <v/>
      </c>
      <c r="D2439" t="str">
        <f>IF(AND(TimeSpend[[#This Row],[Personnel number]]&lt;&gt;"",TimeSpend[[#This Row],[Date]]&lt;&gt;""),TimeSpend[[#This Row],[Network]],"")</f>
        <v/>
      </c>
      <c r="E2439" t="str">
        <f>IF(AND(TimeSpend[[#This Row],[Personnel number]]&lt;&gt;"",TimeSpend[[#This Row],[Date]]&lt;&gt;""),TimeSpend[[#This Row],[Network Description]],"")</f>
        <v/>
      </c>
      <c r="F2439" t="str">
        <f>IF(AND(TimeSpend[[#This Row],[Personnel number]]&lt;&gt;"",TimeSpend[[#This Row],[Date]]&lt;&gt;""),TimeSpend[[#This Row],[Activity]],"")</f>
        <v/>
      </c>
      <c r="G2439" t="str">
        <f>IF(AND(TimeSpend[[#This Row],[Personnel number]]&lt;&gt;"",TimeSpend[[#This Row],[Date]]&lt;&gt;""),TimeSpend[[#This Row],[Activity description]],"")</f>
        <v/>
      </c>
      <c r="H2439" s="36" t="str">
        <f>IF(AND(TimeSpend[[#This Row],[Personnel number]]&lt;&gt;"",TimeSpend[[#This Row],[Date]]&lt;&gt;""),TimeSpend[[#This Row],[Start Time]],"")</f>
        <v/>
      </c>
      <c r="I2439" s="36" t="str">
        <f>IF(AND(TimeSpend[[#This Row],[Personnel number]]&lt;&gt;"",TimeSpend[[#This Row],[Date]]&lt;&gt;""),TimeSpend[[#This Row],[End Time]],"")</f>
        <v/>
      </c>
      <c r="J2439" t="str">
        <f>IF(AND(TimeSpend[[#This Row],[Personnel number]]&lt;&gt;"",TimeSpend[[#This Row],[Date]]&lt;&gt;""),TimeSpend[[#This Row],[Location]],"")</f>
        <v/>
      </c>
      <c r="K2439" t="str">
        <f>IF(AND(TimeSpend[[#This Row],[Personnel number]]&lt;&gt;"",TimeSpend[[#This Row],[Date]]&lt;&gt;""),TimeSpend[[#This Row],[Task]],"")</f>
        <v/>
      </c>
      <c r="L2439" t="str">
        <f>IF(AND(TimeSpend[[#This Row],[Personnel number]]&lt;&gt;"",TimeSpend[[#This Row],[Date]]&lt;&gt;""),Utilization!$J$2,"")</f>
        <v/>
      </c>
      <c r="M2439" t="str">
        <f>IF(AND(TimeSpend[[#This Row],[Personnel number]]&lt;&gt;"",TimeSpend[[#This Row],[Date]]&lt;&gt;""),TimeSpend[[#This Row],[Employee Name]],"")</f>
        <v/>
      </c>
      <c r="N2439" t="str">
        <f t="shared" si="76"/>
        <v/>
      </c>
      <c r="O2439" t="str">
        <f t="shared" si="77"/>
        <v/>
      </c>
      <c r="P2439" t="str">
        <f>IF(D2439&lt;&gt;"",VLOOKUP(D2439,Projects!B:C,2,0),"")</f>
        <v/>
      </c>
    </row>
    <row r="2440" spans="1:16" x14ac:dyDescent="0.25">
      <c r="A2440" t="str">
        <f>UPPER(IF(AND(TimeSpend[[#This Row],[Personnel number]]&lt;&gt;"",TimeSpend[[#This Row],[Date]]&lt;&gt;""),TimeSpend[[#This Row],[Personnel number]],""))</f>
        <v/>
      </c>
      <c r="B2440" s="85" t="str">
        <f>IF(AND(TimeSpend[[#This Row],[Personnel number]]&lt;&gt;"",TimeSpend[[#This Row],[Date]]&lt;&gt;""),TEXT(TimeSpend[[#This Row],[Date]],"[$-409]yyyyMMdd"),"")</f>
        <v/>
      </c>
      <c r="C2440" s="33" t="str">
        <f>IF(AND(TimeSpend[[#This Row],[Personnel number]]&lt;&gt;"",TimeSpend[[#This Row],[Date]]&lt;&gt;""),SUBSTITUTE(TimeSpend[[#This Row],[Hours]],",","."),"")</f>
        <v/>
      </c>
      <c r="D2440" t="str">
        <f>IF(AND(TimeSpend[[#This Row],[Personnel number]]&lt;&gt;"",TimeSpend[[#This Row],[Date]]&lt;&gt;""),TimeSpend[[#This Row],[Network]],"")</f>
        <v/>
      </c>
      <c r="E2440" t="str">
        <f>IF(AND(TimeSpend[[#This Row],[Personnel number]]&lt;&gt;"",TimeSpend[[#This Row],[Date]]&lt;&gt;""),TimeSpend[[#This Row],[Network Description]],"")</f>
        <v/>
      </c>
      <c r="F2440" t="str">
        <f>IF(AND(TimeSpend[[#This Row],[Personnel number]]&lt;&gt;"",TimeSpend[[#This Row],[Date]]&lt;&gt;""),TimeSpend[[#This Row],[Activity]],"")</f>
        <v/>
      </c>
      <c r="G2440" t="str">
        <f>IF(AND(TimeSpend[[#This Row],[Personnel number]]&lt;&gt;"",TimeSpend[[#This Row],[Date]]&lt;&gt;""),TimeSpend[[#This Row],[Activity description]],"")</f>
        <v/>
      </c>
      <c r="H2440" s="36" t="str">
        <f>IF(AND(TimeSpend[[#This Row],[Personnel number]]&lt;&gt;"",TimeSpend[[#This Row],[Date]]&lt;&gt;""),TimeSpend[[#This Row],[Start Time]],"")</f>
        <v/>
      </c>
      <c r="I2440" s="36" t="str">
        <f>IF(AND(TimeSpend[[#This Row],[Personnel number]]&lt;&gt;"",TimeSpend[[#This Row],[Date]]&lt;&gt;""),TimeSpend[[#This Row],[End Time]],"")</f>
        <v/>
      </c>
      <c r="J2440" t="str">
        <f>IF(AND(TimeSpend[[#This Row],[Personnel number]]&lt;&gt;"",TimeSpend[[#This Row],[Date]]&lt;&gt;""),TimeSpend[[#This Row],[Location]],"")</f>
        <v/>
      </c>
      <c r="K2440" t="str">
        <f>IF(AND(TimeSpend[[#This Row],[Personnel number]]&lt;&gt;"",TimeSpend[[#This Row],[Date]]&lt;&gt;""),TimeSpend[[#This Row],[Task]],"")</f>
        <v/>
      </c>
      <c r="L2440" t="str">
        <f>IF(AND(TimeSpend[[#This Row],[Personnel number]]&lt;&gt;"",TimeSpend[[#This Row],[Date]]&lt;&gt;""),Utilization!$J$2,"")</f>
        <v/>
      </c>
      <c r="M2440" t="str">
        <f>IF(AND(TimeSpend[[#This Row],[Personnel number]]&lt;&gt;"",TimeSpend[[#This Row],[Date]]&lt;&gt;""),TimeSpend[[#This Row],[Employee Name]],"")</f>
        <v/>
      </c>
      <c r="N2440" t="str">
        <f t="shared" si="76"/>
        <v/>
      </c>
      <c r="O2440" t="str">
        <f t="shared" si="77"/>
        <v/>
      </c>
      <c r="P2440" t="str">
        <f>IF(D2440&lt;&gt;"",VLOOKUP(D2440,Projects!B:C,2,0),"")</f>
        <v/>
      </c>
    </row>
    <row r="2441" spans="1:16" x14ac:dyDescent="0.25">
      <c r="A2441" t="str">
        <f>UPPER(IF(AND(TimeSpend[[#This Row],[Personnel number]]&lt;&gt;"",TimeSpend[[#This Row],[Date]]&lt;&gt;""),TimeSpend[[#This Row],[Personnel number]],""))</f>
        <v/>
      </c>
      <c r="B2441" s="85" t="str">
        <f>IF(AND(TimeSpend[[#This Row],[Personnel number]]&lt;&gt;"",TimeSpend[[#This Row],[Date]]&lt;&gt;""),TEXT(TimeSpend[[#This Row],[Date]],"[$-409]yyyyMMdd"),"")</f>
        <v/>
      </c>
      <c r="C2441" s="33" t="str">
        <f>IF(AND(TimeSpend[[#This Row],[Personnel number]]&lt;&gt;"",TimeSpend[[#This Row],[Date]]&lt;&gt;""),SUBSTITUTE(TimeSpend[[#This Row],[Hours]],",","."),"")</f>
        <v/>
      </c>
      <c r="D2441" t="str">
        <f>IF(AND(TimeSpend[[#This Row],[Personnel number]]&lt;&gt;"",TimeSpend[[#This Row],[Date]]&lt;&gt;""),TimeSpend[[#This Row],[Network]],"")</f>
        <v/>
      </c>
      <c r="E2441" t="str">
        <f>IF(AND(TimeSpend[[#This Row],[Personnel number]]&lt;&gt;"",TimeSpend[[#This Row],[Date]]&lt;&gt;""),TimeSpend[[#This Row],[Network Description]],"")</f>
        <v/>
      </c>
      <c r="F2441" t="str">
        <f>IF(AND(TimeSpend[[#This Row],[Personnel number]]&lt;&gt;"",TimeSpend[[#This Row],[Date]]&lt;&gt;""),TimeSpend[[#This Row],[Activity]],"")</f>
        <v/>
      </c>
      <c r="G2441" t="str">
        <f>IF(AND(TimeSpend[[#This Row],[Personnel number]]&lt;&gt;"",TimeSpend[[#This Row],[Date]]&lt;&gt;""),TimeSpend[[#This Row],[Activity description]],"")</f>
        <v/>
      </c>
      <c r="H2441" s="36" t="str">
        <f>IF(AND(TimeSpend[[#This Row],[Personnel number]]&lt;&gt;"",TimeSpend[[#This Row],[Date]]&lt;&gt;""),TimeSpend[[#This Row],[Start Time]],"")</f>
        <v/>
      </c>
      <c r="I2441" s="36" t="str">
        <f>IF(AND(TimeSpend[[#This Row],[Personnel number]]&lt;&gt;"",TimeSpend[[#This Row],[Date]]&lt;&gt;""),TimeSpend[[#This Row],[End Time]],"")</f>
        <v/>
      </c>
      <c r="J2441" t="str">
        <f>IF(AND(TimeSpend[[#This Row],[Personnel number]]&lt;&gt;"",TimeSpend[[#This Row],[Date]]&lt;&gt;""),TimeSpend[[#This Row],[Location]],"")</f>
        <v/>
      </c>
      <c r="K2441" t="str">
        <f>IF(AND(TimeSpend[[#This Row],[Personnel number]]&lt;&gt;"",TimeSpend[[#This Row],[Date]]&lt;&gt;""),TimeSpend[[#This Row],[Task]],"")</f>
        <v/>
      </c>
      <c r="L2441" t="str">
        <f>IF(AND(TimeSpend[[#This Row],[Personnel number]]&lt;&gt;"",TimeSpend[[#This Row],[Date]]&lt;&gt;""),Utilization!$J$2,"")</f>
        <v/>
      </c>
      <c r="M2441" t="str">
        <f>IF(AND(TimeSpend[[#This Row],[Personnel number]]&lt;&gt;"",TimeSpend[[#This Row],[Date]]&lt;&gt;""),TimeSpend[[#This Row],[Employee Name]],"")</f>
        <v/>
      </c>
      <c r="N2441" t="str">
        <f t="shared" si="76"/>
        <v/>
      </c>
      <c r="O2441" t="str">
        <f t="shared" si="77"/>
        <v/>
      </c>
      <c r="P2441" t="str">
        <f>IF(D2441&lt;&gt;"",VLOOKUP(D2441,Projects!B:C,2,0),"")</f>
        <v/>
      </c>
    </row>
    <row r="2442" spans="1:16" x14ac:dyDescent="0.25">
      <c r="A2442" t="str">
        <f>UPPER(IF(AND(TimeSpend[[#This Row],[Personnel number]]&lt;&gt;"",TimeSpend[[#This Row],[Date]]&lt;&gt;""),TimeSpend[[#This Row],[Personnel number]],""))</f>
        <v/>
      </c>
      <c r="B2442" s="85" t="str">
        <f>IF(AND(TimeSpend[[#This Row],[Personnel number]]&lt;&gt;"",TimeSpend[[#This Row],[Date]]&lt;&gt;""),TEXT(TimeSpend[[#This Row],[Date]],"[$-409]yyyyMMdd"),"")</f>
        <v/>
      </c>
      <c r="C2442" s="33" t="str">
        <f>IF(AND(TimeSpend[[#This Row],[Personnel number]]&lt;&gt;"",TimeSpend[[#This Row],[Date]]&lt;&gt;""),SUBSTITUTE(TimeSpend[[#This Row],[Hours]],",","."),"")</f>
        <v/>
      </c>
      <c r="D2442" t="str">
        <f>IF(AND(TimeSpend[[#This Row],[Personnel number]]&lt;&gt;"",TimeSpend[[#This Row],[Date]]&lt;&gt;""),TimeSpend[[#This Row],[Network]],"")</f>
        <v/>
      </c>
      <c r="E2442" t="str">
        <f>IF(AND(TimeSpend[[#This Row],[Personnel number]]&lt;&gt;"",TimeSpend[[#This Row],[Date]]&lt;&gt;""),TimeSpend[[#This Row],[Network Description]],"")</f>
        <v/>
      </c>
      <c r="F2442" t="str">
        <f>IF(AND(TimeSpend[[#This Row],[Personnel number]]&lt;&gt;"",TimeSpend[[#This Row],[Date]]&lt;&gt;""),TimeSpend[[#This Row],[Activity]],"")</f>
        <v/>
      </c>
      <c r="G2442" t="str">
        <f>IF(AND(TimeSpend[[#This Row],[Personnel number]]&lt;&gt;"",TimeSpend[[#This Row],[Date]]&lt;&gt;""),TimeSpend[[#This Row],[Activity description]],"")</f>
        <v/>
      </c>
      <c r="H2442" s="36" t="str">
        <f>IF(AND(TimeSpend[[#This Row],[Personnel number]]&lt;&gt;"",TimeSpend[[#This Row],[Date]]&lt;&gt;""),TimeSpend[[#This Row],[Start Time]],"")</f>
        <v/>
      </c>
      <c r="I2442" s="36" t="str">
        <f>IF(AND(TimeSpend[[#This Row],[Personnel number]]&lt;&gt;"",TimeSpend[[#This Row],[Date]]&lt;&gt;""),TimeSpend[[#This Row],[End Time]],"")</f>
        <v/>
      </c>
      <c r="J2442" t="str">
        <f>IF(AND(TimeSpend[[#This Row],[Personnel number]]&lt;&gt;"",TimeSpend[[#This Row],[Date]]&lt;&gt;""),TimeSpend[[#This Row],[Location]],"")</f>
        <v/>
      </c>
      <c r="K2442" t="str">
        <f>IF(AND(TimeSpend[[#This Row],[Personnel number]]&lt;&gt;"",TimeSpend[[#This Row],[Date]]&lt;&gt;""),TimeSpend[[#This Row],[Task]],"")</f>
        <v/>
      </c>
      <c r="L2442" t="str">
        <f>IF(AND(TimeSpend[[#This Row],[Personnel number]]&lt;&gt;"",TimeSpend[[#This Row],[Date]]&lt;&gt;""),Utilization!$J$2,"")</f>
        <v/>
      </c>
      <c r="M2442" t="str">
        <f>IF(AND(TimeSpend[[#This Row],[Personnel number]]&lt;&gt;"",TimeSpend[[#This Row],[Date]]&lt;&gt;""),TimeSpend[[#This Row],[Employee Name]],"")</f>
        <v/>
      </c>
      <c r="N2442" t="str">
        <f t="shared" si="76"/>
        <v/>
      </c>
      <c r="O2442" t="str">
        <f t="shared" si="77"/>
        <v/>
      </c>
      <c r="P2442" t="str">
        <f>IF(D2442&lt;&gt;"",VLOOKUP(D2442,Projects!B:C,2,0),"")</f>
        <v/>
      </c>
    </row>
    <row r="2443" spans="1:16" x14ac:dyDescent="0.25">
      <c r="A2443" t="str">
        <f>UPPER(IF(AND(TimeSpend[[#This Row],[Personnel number]]&lt;&gt;"",TimeSpend[[#This Row],[Date]]&lt;&gt;""),TimeSpend[[#This Row],[Personnel number]],""))</f>
        <v/>
      </c>
      <c r="B2443" s="85" t="str">
        <f>IF(AND(TimeSpend[[#This Row],[Personnel number]]&lt;&gt;"",TimeSpend[[#This Row],[Date]]&lt;&gt;""),TEXT(TimeSpend[[#This Row],[Date]],"[$-409]yyyyMMdd"),"")</f>
        <v/>
      </c>
      <c r="C2443" s="33" t="str">
        <f>IF(AND(TimeSpend[[#This Row],[Personnel number]]&lt;&gt;"",TimeSpend[[#This Row],[Date]]&lt;&gt;""),SUBSTITUTE(TimeSpend[[#This Row],[Hours]],",","."),"")</f>
        <v/>
      </c>
      <c r="D2443" t="str">
        <f>IF(AND(TimeSpend[[#This Row],[Personnel number]]&lt;&gt;"",TimeSpend[[#This Row],[Date]]&lt;&gt;""),TimeSpend[[#This Row],[Network]],"")</f>
        <v/>
      </c>
      <c r="E2443" t="str">
        <f>IF(AND(TimeSpend[[#This Row],[Personnel number]]&lt;&gt;"",TimeSpend[[#This Row],[Date]]&lt;&gt;""),TimeSpend[[#This Row],[Network Description]],"")</f>
        <v/>
      </c>
      <c r="F2443" t="str">
        <f>IF(AND(TimeSpend[[#This Row],[Personnel number]]&lt;&gt;"",TimeSpend[[#This Row],[Date]]&lt;&gt;""),TimeSpend[[#This Row],[Activity]],"")</f>
        <v/>
      </c>
      <c r="G2443" t="str">
        <f>IF(AND(TimeSpend[[#This Row],[Personnel number]]&lt;&gt;"",TimeSpend[[#This Row],[Date]]&lt;&gt;""),TimeSpend[[#This Row],[Activity description]],"")</f>
        <v/>
      </c>
      <c r="H2443" s="36" t="str">
        <f>IF(AND(TimeSpend[[#This Row],[Personnel number]]&lt;&gt;"",TimeSpend[[#This Row],[Date]]&lt;&gt;""),TimeSpend[[#This Row],[Start Time]],"")</f>
        <v/>
      </c>
      <c r="I2443" s="36" t="str">
        <f>IF(AND(TimeSpend[[#This Row],[Personnel number]]&lt;&gt;"",TimeSpend[[#This Row],[Date]]&lt;&gt;""),TimeSpend[[#This Row],[End Time]],"")</f>
        <v/>
      </c>
      <c r="J2443" t="str">
        <f>IF(AND(TimeSpend[[#This Row],[Personnel number]]&lt;&gt;"",TimeSpend[[#This Row],[Date]]&lt;&gt;""),TimeSpend[[#This Row],[Location]],"")</f>
        <v/>
      </c>
      <c r="K2443" t="str">
        <f>IF(AND(TimeSpend[[#This Row],[Personnel number]]&lt;&gt;"",TimeSpend[[#This Row],[Date]]&lt;&gt;""),TimeSpend[[#This Row],[Task]],"")</f>
        <v/>
      </c>
      <c r="L2443" t="str">
        <f>IF(AND(TimeSpend[[#This Row],[Personnel number]]&lt;&gt;"",TimeSpend[[#This Row],[Date]]&lt;&gt;""),Utilization!$J$2,"")</f>
        <v/>
      </c>
      <c r="M2443" t="str">
        <f>IF(AND(TimeSpend[[#This Row],[Personnel number]]&lt;&gt;"",TimeSpend[[#This Row],[Date]]&lt;&gt;""),TimeSpend[[#This Row],[Employee Name]],"")</f>
        <v/>
      </c>
      <c r="N2443" t="str">
        <f t="shared" si="76"/>
        <v/>
      </c>
      <c r="O2443" t="str">
        <f t="shared" si="77"/>
        <v/>
      </c>
      <c r="P2443" t="str">
        <f>IF(D2443&lt;&gt;"",VLOOKUP(D2443,Projects!B:C,2,0),"")</f>
        <v/>
      </c>
    </row>
    <row r="2444" spans="1:16" x14ac:dyDescent="0.25">
      <c r="A2444" t="str">
        <f>UPPER(IF(AND(TimeSpend[[#This Row],[Personnel number]]&lt;&gt;"",TimeSpend[[#This Row],[Date]]&lt;&gt;""),TimeSpend[[#This Row],[Personnel number]],""))</f>
        <v/>
      </c>
      <c r="B2444" s="85" t="str">
        <f>IF(AND(TimeSpend[[#This Row],[Personnel number]]&lt;&gt;"",TimeSpend[[#This Row],[Date]]&lt;&gt;""),TEXT(TimeSpend[[#This Row],[Date]],"[$-409]yyyyMMdd"),"")</f>
        <v/>
      </c>
      <c r="C2444" s="33" t="str">
        <f>IF(AND(TimeSpend[[#This Row],[Personnel number]]&lt;&gt;"",TimeSpend[[#This Row],[Date]]&lt;&gt;""),SUBSTITUTE(TimeSpend[[#This Row],[Hours]],",","."),"")</f>
        <v/>
      </c>
      <c r="D2444" t="str">
        <f>IF(AND(TimeSpend[[#This Row],[Personnel number]]&lt;&gt;"",TimeSpend[[#This Row],[Date]]&lt;&gt;""),TimeSpend[[#This Row],[Network]],"")</f>
        <v/>
      </c>
      <c r="E2444" t="str">
        <f>IF(AND(TimeSpend[[#This Row],[Personnel number]]&lt;&gt;"",TimeSpend[[#This Row],[Date]]&lt;&gt;""),TimeSpend[[#This Row],[Network Description]],"")</f>
        <v/>
      </c>
      <c r="F2444" t="str">
        <f>IF(AND(TimeSpend[[#This Row],[Personnel number]]&lt;&gt;"",TimeSpend[[#This Row],[Date]]&lt;&gt;""),TimeSpend[[#This Row],[Activity]],"")</f>
        <v/>
      </c>
      <c r="G2444" t="str">
        <f>IF(AND(TimeSpend[[#This Row],[Personnel number]]&lt;&gt;"",TimeSpend[[#This Row],[Date]]&lt;&gt;""),TimeSpend[[#This Row],[Activity description]],"")</f>
        <v/>
      </c>
      <c r="H2444" s="36" t="str">
        <f>IF(AND(TimeSpend[[#This Row],[Personnel number]]&lt;&gt;"",TimeSpend[[#This Row],[Date]]&lt;&gt;""),TimeSpend[[#This Row],[Start Time]],"")</f>
        <v/>
      </c>
      <c r="I2444" s="36" t="str">
        <f>IF(AND(TimeSpend[[#This Row],[Personnel number]]&lt;&gt;"",TimeSpend[[#This Row],[Date]]&lt;&gt;""),TimeSpend[[#This Row],[End Time]],"")</f>
        <v/>
      </c>
      <c r="J2444" t="str">
        <f>IF(AND(TimeSpend[[#This Row],[Personnel number]]&lt;&gt;"",TimeSpend[[#This Row],[Date]]&lt;&gt;""),TimeSpend[[#This Row],[Location]],"")</f>
        <v/>
      </c>
      <c r="K2444" t="str">
        <f>IF(AND(TimeSpend[[#This Row],[Personnel number]]&lt;&gt;"",TimeSpend[[#This Row],[Date]]&lt;&gt;""),TimeSpend[[#This Row],[Task]],"")</f>
        <v/>
      </c>
      <c r="L2444" t="str">
        <f>IF(AND(TimeSpend[[#This Row],[Personnel number]]&lt;&gt;"",TimeSpend[[#This Row],[Date]]&lt;&gt;""),Utilization!$J$2,"")</f>
        <v/>
      </c>
      <c r="M2444" t="str">
        <f>IF(AND(TimeSpend[[#This Row],[Personnel number]]&lt;&gt;"",TimeSpend[[#This Row],[Date]]&lt;&gt;""),TimeSpend[[#This Row],[Employee Name]],"")</f>
        <v/>
      </c>
      <c r="N2444" t="str">
        <f t="shared" si="76"/>
        <v/>
      </c>
      <c r="O2444" t="str">
        <f t="shared" si="77"/>
        <v/>
      </c>
      <c r="P2444" t="str">
        <f>IF(D2444&lt;&gt;"",VLOOKUP(D2444,Projects!B:C,2,0),"")</f>
        <v/>
      </c>
    </row>
    <row r="2445" spans="1:16" x14ac:dyDescent="0.25">
      <c r="A2445" t="str">
        <f>UPPER(IF(AND(TimeSpend[[#This Row],[Personnel number]]&lt;&gt;"",TimeSpend[[#This Row],[Date]]&lt;&gt;""),TimeSpend[[#This Row],[Personnel number]],""))</f>
        <v/>
      </c>
      <c r="B2445" s="85" t="str">
        <f>IF(AND(TimeSpend[[#This Row],[Personnel number]]&lt;&gt;"",TimeSpend[[#This Row],[Date]]&lt;&gt;""),TEXT(TimeSpend[[#This Row],[Date]],"[$-409]yyyyMMdd"),"")</f>
        <v/>
      </c>
      <c r="C2445" s="33" t="str">
        <f>IF(AND(TimeSpend[[#This Row],[Personnel number]]&lt;&gt;"",TimeSpend[[#This Row],[Date]]&lt;&gt;""),SUBSTITUTE(TimeSpend[[#This Row],[Hours]],",","."),"")</f>
        <v/>
      </c>
      <c r="D2445" t="str">
        <f>IF(AND(TimeSpend[[#This Row],[Personnel number]]&lt;&gt;"",TimeSpend[[#This Row],[Date]]&lt;&gt;""),TimeSpend[[#This Row],[Network]],"")</f>
        <v/>
      </c>
      <c r="E2445" t="str">
        <f>IF(AND(TimeSpend[[#This Row],[Personnel number]]&lt;&gt;"",TimeSpend[[#This Row],[Date]]&lt;&gt;""),TimeSpend[[#This Row],[Network Description]],"")</f>
        <v/>
      </c>
      <c r="F2445" t="str">
        <f>IF(AND(TimeSpend[[#This Row],[Personnel number]]&lt;&gt;"",TimeSpend[[#This Row],[Date]]&lt;&gt;""),TimeSpend[[#This Row],[Activity]],"")</f>
        <v/>
      </c>
      <c r="G2445" t="str">
        <f>IF(AND(TimeSpend[[#This Row],[Personnel number]]&lt;&gt;"",TimeSpend[[#This Row],[Date]]&lt;&gt;""),TimeSpend[[#This Row],[Activity description]],"")</f>
        <v/>
      </c>
      <c r="H2445" s="36" t="str">
        <f>IF(AND(TimeSpend[[#This Row],[Personnel number]]&lt;&gt;"",TimeSpend[[#This Row],[Date]]&lt;&gt;""),TimeSpend[[#This Row],[Start Time]],"")</f>
        <v/>
      </c>
      <c r="I2445" s="36" t="str">
        <f>IF(AND(TimeSpend[[#This Row],[Personnel number]]&lt;&gt;"",TimeSpend[[#This Row],[Date]]&lt;&gt;""),TimeSpend[[#This Row],[End Time]],"")</f>
        <v/>
      </c>
      <c r="J2445" t="str">
        <f>IF(AND(TimeSpend[[#This Row],[Personnel number]]&lt;&gt;"",TimeSpend[[#This Row],[Date]]&lt;&gt;""),TimeSpend[[#This Row],[Location]],"")</f>
        <v/>
      </c>
      <c r="K2445" t="str">
        <f>IF(AND(TimeSpend[[#This Row],[Personnel number]]&lt;&gt;"",TimeSpend[[#This Row],[Date]]&lt;&gt;""),TimeSpend[[#This Row],[Task]],"")</f>
        <v/>
      </c>
      <c r="L2445" t="str">
        <f>IF(AND(TimeSpend[[#This Row],[Personnel number]]&lt;&gt;"",TimeSpend[[#This Row],[Date]]&lt;&gt;""),Utilization!$J$2,"")</f>
        <v/>
      </c>
      <c r="M2445" t="str">
        <f>IF(AND(TimeSpend[[#This Row],[Personnel number]]&lt;&gt;"",TimeSpend[[#This Row],[Date]]&lt;&gt;""),TimeSpend[[#This Row],[Employee Name]],"")</f>
        <v/>
      </c>
      <c r="N2445" t="str">
        <f t="shared" si="76"/>
        <v/>
      </c>
      <c r="O2445" t="str">
        <f t="shared" si="77"/>
        <v/>
      </c>
      <c r="P2445" t="str">
        <f>IF(D2445&lt;&gt;"",VLOOKUP(D2445,Projects!B:C,2,0),"")</f>
        <v/>
      </c>
    </row>
    <row r="2446" spans="1:16" x14ac:dyDescent="0.25">
      <c r="A2446" t="str">
        <f>UPPER(IF(AND(TimeSpend[[#This Row],[Personnel number]]&lt;&gt;"",TimeSpend[[#This Row],[Date]]&lt;&gt;""),TimeSpend[[#This Row],[Personnel number]],""))</f>
        <v/>
      </c>
      <c r="B2446" s="85" t="str">
        <f>IF(AND(TimeSpend[[#This Row],[Personnel number]]&lt;&gt;"",TimeSpend[[#This Row],[Date]]&lt;&gt;""),TEXT(TimeSpend[[#This Row],[Date]],"[$-409]yyyyMMdd"),"")</f>
        <v/>
      </c>
      <c r="C2446" s="33" t="str">
        <f>IF(AND(TimeSpend[[#This Row],[Personnel number]]&lt;&gt;"",TimeSpend[[#This Row],[Date]]&lt;&gt;""),SUBSTITUTE(TimeSpend[[#This Row],[Hours]],",","."),"")</f>
        <v/>
      </c>
      <c r="D2446" t="str">
        <f>IF(AND(TimeSpend[[#This Row],[Personnel number]]&lt;&gt;"",TimeSpend[[#This Row],[Date]]&lt;&gt;""),TimeSpend[[#This Row],[Network]],"")</f>
        <v/>
      </c>
      <c r="E2446" t="str">
        <f>IF(AND(TimeSpend[[#This Row],[Personnel number]]&lt;&gt;"",TimeSpend[[#This Row],[Date]]&lt;&gt;""),TimeSpend[[#This Row],[Network Description]],"")</f>
        <v/>
      </c>
      <c r="F2446" t="str">
        <f>IF(AND(TimeSpend[[#This Row],[Personnel number]]&lt;&gt;"",TimeSpend[[#This Row],[Date]]&lt;&gt;""),TimeSpend[[#This Row],[Activity]],"")</f>
        <v/>
      </c>
      <c r="G2446" t="str">
        <f>IF(AND(TimeSpend[[#This Row],[Personnel number]]&lt;&gt;"",TimeSpend[[#This Row],[Date]]&lt;&gt;""),TimeSpend[[#This Row],[Activity description]],"")</f>
        <v/>
      </c>
      <c r="H2446" s="36" t="str">
        <f>IF(AND(TimeSpend[[#This Row],[Personnel number]]&lt;&gt;"",TimeSpend[[#This Row],[Date]]&lt;&gt;""),TimeSpend[[#This Row],[Start Time]],"")</f>
        <v/>
      </c>
      <c r="I2446" s="36" t="str">
        <f>IF(AND(TimeSpend[[#This Row],[Personnel number]]&lt;&gt;"",TimeSpend[[#This Row],[Date]]&lt;&gt;""),TimeSpend[[#This Row],[End Time]],"")</f>
        <v/>
      </c>
      <c r="J2446" t="str">
        <f>IF(AND(TimeSpend[[#This Row],[Personnel number]]&lt;&gt;"",TimeSpend[[#This Row],[Date]]&lt;&gt;""),TimeSpend[[#This Row],[Location]],"")</f>
        <v/>
      </c>
      <c r="K2446" t="str">
        <f>IF(AND(TimeSpend[[#This Row],[Personnel number]]&lt;&gt;"",TimeSpend[[#This Row],[Date]]&lt;&gt;""),TimeSpend[[#This Row],[Task]],"")</f>
        <v/>
      </c>
      <c r="L2446" t="str">
        <f>IF(AND(TimeSpend[[#This Row],[Personnel number]]&lt;&gt;"",TimeSpend[[#This Row],[Date]]&lt;&gt;""),Utilization!$J$2,"")</f>
        <v/>
      </c>
      <c r="M2446" t="str">
        <f>IF(AND(TimeSpend[[#This Row],[Personnel number]]&lt;&gt;"",TimeSpend[[#This Row],[Date]]&lt;&gt;""),TimeSpend[[#This Row],[Employee Name]],"")</f>
        <v/>
      </c>
      <c r="N2446" t="str">
        <f t="shared" si="76"/>
        <v/>
      </c>
      <c r="O2446" t="str">
        <f t="shared" si="77"/>
        <v/>
      </c>
      <c r="P2446" t="str">
        <f>IF(D2446&lt;&gt;"",VLOOKUP(D2446,Projects!B:C,2,0),"")</f>
        <v/>
      </c>
    </row>
    <row r="2447" spans="1:16" x14ac:dyDescent="0.25">
      <c r="A2447" t="str">
        <f>UPPER(IF(AND(TimeSpend[[#This Row],[Personnel number]]&lt;&gt;"",TimeSpend[[#This Row],[Date]]&lt;&gt;""),TimeSpend[[#This Row],[Personnel number]],""))</f>
        <v/>
      </c>
      <c r="B2447" s="85" t="str">
        <f>IF(AND(TimeSpend[[#This Row],[Personnel number]]&lt;&gt;"",TimeSpend[[#This Row],[Date]]&lt;&gt;""),TEXT(TimeSpend[[#This Row],[Date]],"[$-409]yyyyMMdd"),"")</f>
        <v/>
      </c>
      <c r="C2447" s="33" t="str">
        <f>IF(AND(TimeSpend[[#This Row],[Personnel number]]&lt;&gt;"",TimeSpend[[#This Row],[Date]]&lt;&gt;""),SUBSTITUTE(TimeSpend[[#This Row],[Hours]],",","."),"")</f>
        <v/>
      </c>
      <c r="D2447" t="str">
        <f>IF(AND(TimeSpend[[#This Row],[Personnel number]]&lt;&gt;"",TimeSpend[[#This Row],[Date]]&lt;&gt;""),TimeSpend[[#This Row],[Network]],"")</f>
        <v/>
      </c>
      <c r="E2447" t="str">
        <f>IF(AND(TimeSpend[[#This Row],[Personnel number]]&lt;&gt;"",TimeSpend[[#This Row],[Date]]&lt;&gt;""),TimeSpend[[#This Row],[Network Description]],"")</f>
        <v/>
      </c>
      <c r="F2447" t="str">
        <f>IF(AND(TimeSpend[[#This Row],[Personnel number]]&lt;&gt;"",TimeSpend[[#This Row],[Date]]&lt;&gt;""),TimeSpend[[#This Row],[Activity]],"")</f>
        <v/>
      </c>
      <c r="G2447" t="str">
        <f>IF(AND(TimeSpend[[#This Row],[Personnel number]]&lt;&gt;"",TimeSpend[[#This Row],[Date]]&lt;&gt;""),TimeSpend[[#This Row],[Activity description]],"")</f>
        <v/>
      </c>
      <c r="H2447" s="36" t="str">
        <f>IF(AND(TimeSpend[[#This Row],[Personnel number]]&lt;&gt;"",TimeSpend[[#This Row],[Date]]&lt;&gt;""),TimeSpend[[#This Row],[Start Time]],"")</f>
        <v/>
      </c>
      <c r="I2447" s="36" t="str">
        <f>IF(AND(TimeSpend[[#This Row],[Personnel number]]&lt;&gt;"",TimeSpend[[#This Row],[Date]]&lt;&gt;""),TimeSpend[[#This Row],[End Time]],"")</f>
        <v/>
      </c>
      <c r="J2447" t="str">
        <f>IF(AND(TimeSpend[[#This Row],[Personnel number]]&lt;&gt;"",TimeSpend[[#This Row],[Date]]&lt;&gt;""),TimeSpend[[#This Row],[Location]],"")</f>
        <v/>
      </c>
      <c r="K2447" t="str">
        <f>IF(AND(TimeSpend[[#This Row],[Personnel number]]&lt;&gt;"",TimeSpend[[#This Row],[Date]]&lt;&gt;""),TimeSpend[[#This Row],[Task]],"")</f>
        <v/>
      </c>
      <c r="L2447" t="str">
        <f>IF(AND(TimeSpend[[#This Row],[Personnel number]]&lt;&gt;"",TimeSpend[[#This Row],[Date]]&lt;&gt;""),Utilization!$J$2,"")</f>
        <v/>
      </c>
      <c r="M2447" t="str">
        <f>IF(AND(TimeSpend[[#This Row],[Personnel number]]&lt;&gt;"",TimeSpend[[#This Row],[Date]]&lt;&gt;""),TimeSpend[[#This Row],[Employee Name]],"")</f>
        <v/>
      </c>
      <c r="N2447" t="str">
        <f t="shared" si="76"/>
        <v/>
      </c>
      <c r="O2447" t="str">
        <f t="shared" si="77"/>
        <v/>
      </c>
      <c r="P2447" t="str">
        <f>IF(D2447&lt;&gt;"",VLOOKUP(D2447,Projects!B:C,2,0),"")</f>
        <v/>
      </c>
    </row>
    <row r="2448" spans="1:16" x14ac:dyDescent="0.25">
      <c r="A2448" t="str">
        <f>UPPER(IF(AND(TimeSpend[[#This Row],[Personnel number]]&lt;&gt;"",TimeSpend[[#This Row],[Date]]&lt;&gt;""),TimeSpend[[#This Row],[Personnel number]],""))</f>
        <v/>
      </c>
      <c r="B2448" s="85" t="str">
        <f>IF(AND(TimeSpend[[#This Row],[Personnel number]]&lt;&gt;"",TimeSpend[[#This Row],[Date]]&lt;&gt;""),TEXT(TimeSpend[[#This Row],[Date]],"[$-409]yyyyMMdd"),"")</f>
        <v/>
      </c>
      <c r="C2448" s="33" t="str">
        <f>IF(AND(TimeSpend[[#This Row],[Personnel number]]&lt;&gt;"",TimeSpend[[#This Row],[Date]]&lt;&gt;""),SUBSTITUTE(TimeSpend[[#This Row],[Hours]],",","."),"")</f>
        <v/>
      </c>
      <c r="D2448" t="str">
        <f>IF(AND(TimeSpend[[#This Row],[Personnel number]]&lt;&gt;"",TimeSpend[[#This Row],[Date]]&lt;&gt;""),TimeSpend[[#This Row],[Network]],"")</f>
        <v/>
      </c>
      <c r="E2448" t="str">
        <f>IF(AND(TimeSpend[[#This Row],[Personnel number]]&lt;&gt;"",TimeSpend[[#This Row],[Date]]&lt;&gt;""),TimeSpend[[#This Row],[Network Description]],"")</f>
        <v/>
      </c>
      <c r="F2448" t="str">
        <f>IF(AND(TimeSpend[[#This Row],[Personnel number]]&lt;&gt;"",TimeSpend[[#This Row],[Date]]&lt;&gt;""),TimeSpend[[#This Row],[Activity]],"")</f>
        <v/>
      </c>
      <c r="G2448" t="str">
        <f>IF(AND(TimeSpend[[#This Row],[Personnel number]]&lt;&gt;"",TimeSpend[[#This Row],[Date]]&lt;&gt;""),TimeSpend[[#This Row],[Activity description]],"")</f>
        <v/>
      </c>
      <c r="H2448" s="36" t="str">
        <f>IF(AND(TimeSpend[[#This Row],[Personnel number]]&lt;&gt;"",TimeSpend[[#This Row],[Date]]&lt;&gt;""),TimeSpend[[#This Row],[Start Time]],"")</f>
        <v/>
      </c>
      <c r="I2448" s="36" t="str">
        <f>IF(AND(TimeSpend[[#This Row],[Personnel number]]&lt;&gt;"",TimeSpend[[#This Row],[Date]]&lt;&gt;""),TimeSpend[[#This Row],[End Time]],"")</f>
        <v/>
      </c>
      <c r="J2448" t="str">
        <f>IF(AND(TimeSpend[[#This Row],[Personnel number]]&lt;&gt;"",TimeSpend[[#This Row],[Date]]&lt;&gt;""),TimeSpend[[#This Row],[Location]],"")</f>
        <v/>
      </c>
      <c r="K2448" t="str">
        <f>IF(AND(TimeSpend[[#This Row],[Personnel number]]&lt;&gt;"",TimeSpend[[#This Row],[Date]]&lt;&gt;""),TimeSpend[[#This Row],[Task]],"")</f>
        <v/>
      </c>
      <c r="L2448" t="str">
        <f>IF(AND(TimeSpend[[#This Row],[Personnel number]]&lt;&gt;"",TimeSpend[[#This Row],[Date]]&lt;&gt;""),Utilization!$J$2,"")</f>
        <v/>
      </c>
      <c r="M2448" t="str">
        <f>IF(AND(TimeSpend[[#This Row],[Personnel number]]&lt;&gt;"",TimeSpend[[#This Row],[Date]]&lt;&gt;""),TimeSpend[[#This Row],[Employee Name]],"")</f>
        <v/>
      </c>
      <c r="N2448" t="str">
        <f t="shared" si="76"/>
        <v/>
      </c>
      <c r="O2448" t="str">
        <f t="shared" si="77"/>
        <v/>
      </c>
      <c r="P2448" t="str">
        <f>IF(D2448&lt;&gt;"",VLOOKUP(D2448,Projects!B:C,2,0),"")</f>
        <v/>
      </c>
    </row>
    <row r="2449" spans="1:16" x14ac:dyDescent="0.25">
      <c r="A2449" t="str">
        <f>UPPER(IF(AND(TimeSpend[[#This Row],[Personnel number]]&lt;&gt;"",TimeSpend[[#This Row],[Date]]&lt;&gt;""),TimeSpend[[#This Row],[Personnel number]],""))</f>
        <v/>
      </c>
      <c r="B2449" s="85" t="str">
        <f>IF(AND(TimeSpend[[#This Row],[Personnel number]]&lt;&gt;"",TimeSpend[[#This Row],[Date]]&lt;&gt;""),TEXT(TimeSpend[[#This Row],[Date]],"[$-409]yyyyMMdd"),"")</f>
        <v/>
      </c>
      <c r="C2449" s="33" t="str">
        <f>IF(AND(TimeSpend[[#This Row],[Personnel number]]&lt;&gt;"",TimeSpend[[#This Row],[Date]]&lt;&gt;""),SUBSTITUTE(TimeSpend[[#This Row],[Hours]],",","."),"")</f>
        <v/>
      </c>
      <c r="D2449" t="str">
        <f>IF(AND(TimeSpend[[#This Row],[Personnel number]]&lt;&gt;"",TimeSpend[[#This Row],[Date]]&lt;&gt;""),TimeSpend[[#This Row],[Network]],"")</f>
        <v/>
      </c>
      <c r="E2449" t="str">
        <f>IF(AND(TimeSpend[[#This Row],[Personnel number]]&lt;&gt;"",TimeSpend[[#This Row],[Date]]&lt;&gt;""),TimeSpend[[#This Row],[Network Description]],"")</f>
        <v/>
      </c>
      <c r="F2449" t="str">
        <f>IF(AND(TimeSpend[[#This Row],[Personnel number]]&lt;&gt;"",TimeSpend[[#This Row],[Date]]&lt;&gt;""),TimeSpend[[#This Row],[Activity]],"")</f>
        <v/>
      </c>
      <c r="G2449" t="str">
        <f>IF(AND(TimeSpend[[#This Row],[Personnel number]]&lt;&gt;"",TimeSpend[[#This Row],[Date]]&lt;&gt;""),TimeSpend[[#This Row],[Activity description]],"")</f>
        <v/>
      </c>
      <c r="H2449" s="36" t="str">
        <f>IF(AND(TimeSpend[[#This Row],[Personnel number]]&lt;&gt;"",TimeSpend[[#This Row],[Date]]&lt;&gt;""),TimeSpend[[#This Row],[Start Time]],"")</f>
        <v/>
      </c>
      <c r="I2449" s="36" t="str">
        <f>IF(AND(TimeSpend[[#This Row],[Personnel number]]&lt;&gt;"",TimeSpend[[#This Row],[Date]]&lt;&gt;""),TimeSpend[[#This Row],[End Time]],"")</f>
        <v/>
      </c>
      <c r="J2449" t="str">
        <f>IF(AND(TimeSpend[[#This Row],[Personnel number]]&lt;&gt;"",TimeSpend[[#This Row],[Date]]&lt;&gt;""),TimeSpend[[#This Row],[Location]],"")</f>
        <v/>
      </c>
      <c r="K2449" t="str">
        <f>IF(AND(TimeSpend[[#This Row],[Personnel number]]&lt;&gt;"",TimeSpend[[#This Row],[Date]]&lt;&gt;""),TimeSpend[[#This Row],[Task]],"")</f>
        <v/>
      </c>
      <c r="L2449" t="str">
        <f>IF(AND(TimeSpend[[#This Row],[Personnel number]]&lt;&gt;"",TimeSpend[[#This Row],[Date]]&lt;&gt;""),Utilization!$J$2,"")</f>
        <v/>
      </c>
      <c r="M2449" t="str">
        <f>IF(AND(TimeSpend[[#This Row],[Personnel number]]&lt;&gt;"",TimeSpend[[#This Row],[Date]]&lt;&gt;""),TimeSpend[[#This Row],[Employee Name]],"")</f>
        <v/>
      </c>
      <c r="N2449" t="str">
        <f t="shared" si="76"/>
        <v/>
      </c>
      <c r="O2449" t="str">
        <f t="shared" si="77"/>
        <v/>
      </c>
      <c r="P2449" t="str">
        <f>IF(D2449&lt;&gt;"",VLOOKUP(D2449,Projects!B:C,2,0),"")</f>
        <v/>
      </c>
    </row>
    <row r="2450" spans="1:16" x14ac:dyDescent="0.25">
      <c r="A2450" t="str">
        <f>UPPER(IF(AND(TimeSpend[[#This Row],[Personnel number]]&lt;&gt;"",TimeSpend[[#This Row],[Date]]&lt;&gt;""),TimeSpend[[#This Row],[Personnel number]],""))</f>
        <v/>
      </c>
      <c r="B2450" s="85" t="str">
        <f>IF(AND(TimeSpend[[#This Row],[Personnel number]]&lt;&gt;"",TimeSpend[[#This Row],[Date]]&lt;&gt;""),TEXT(TimeSpend[[#This Row],[Date]],"[$-409]yyyyMMdd"),"")</f>
        <v/>
      </c>
      <c r="C2450" s="33" t="str">
        <f>IF(AND(TimeSpend[[#This Row],[Personnel number]]&lt;&gt;"",TimeSpend[[#This Row],[Date]]&lt;&gt;""),SUBSTITUTE(TimeSpend[[#This Row],[Hours]],",","."),"")</f>
        <v/>
      </c>
      <c r="D2450" t="str">
        <f>IF(AND(TimeSpend[[#This Row],[Personnel number]]&lt;&gt;"",TimeSpend[[#This Row],[Date]]&lt;&gt;""),TimeSpend[[#This Row],[Network]],"")</f>
        <v/>
      </c>
      <c r="E2450" t="str">
        <f>IF(AND(TimeSpend[[#This Row],[Personnel number]]&lt;&gt;"",TimeSpend[[#This Row],[Date]]&lt;&gt;""),TimeSpend[[#This Row],[Network Description]],"")</f>
        <v/>
      </c>
      <c r="F2450" t="str">
        <f>IF(AND(TimeSpend[[#This Row],[Personnel number]]&lt;&gt;"",TimeSpend[[#This Row],[Date]]&lt;&gt;""),TimeSpend[[#This Row],[Activity]],"")</f>
        <v/>
      </c>
      <c r="G2450" t="str">
        <f>IF(AND(TimeSpend[[#This Row],[Personnel number]]&lt;&gt;"",TimeSpend[[#This Row],[Date]]&lt;&gt;""),TimeSpend[[#This Row],[Activity description]],"")</f>
        <v/>
      </c>
      <c r="H2450" s="36" t="str">
        <f>IF(AND(TimeSpend[[#This Row],[Personnel number]]&lt;&gt;"",TimeSpend[[#This Row],[Date]]&lt;&gt;""),TimeSpend[[#This Row],[Start Time]],"")</f>
        <v/>
      </c>
      <c r="I2450" s="36" t="str">
        <f>IF(AND(TimeSpend[[#This Row],[Personnel number]]&lt;&gt;"",TimeSpend[[#This Row],[Date]]&lt;&gt;""),TimeSpend[[#This Row],[End Time]],"")</f>
        <v/>
      </c>
      <c r="J2450" t="str">
        <f>IF(AND(TimeSpend[[#This Row],[Personnel number]]&lt;&gt;"",TimeSpend[[#This Row],[Date]]&lt;&gt;""),TimeSpend[[#This Row],[Location]],"")</f>
        <v/>
      </c>
      <c r="K2450" t="str">
        <f>IF(AND(TimeSpend[[#This Row],[Personnel number]]&lt;&gt;"",TimeSpend[[#This Row],[Date]]&lt;&gt;""),TimeSpend[[#This Row],[Task]],"")</f>
        <v/>
      </c>
      <c r="L2450" t="str">
        <f>IF(AND(TimeSpend[[#This Row],[Personnel number]]&lt;&gt;"",TimeSpend[[#This Row],[Date]]&lt;&gt;""),Utilization!$J$2,"")</f>
        <v/>
      </c>
      <c r="M2450" t="str">
        <f>IF(AND(TimeSpend[[#This Row],[Personnel number]]&lt;&gt;"",TimeSpend[[#This Row],[Date]]&lt;&gt;""),TimeSpend[[#This Row],[Employee Name]],"")</f>
        <v/>
      </c>
      <c r="N2450" t="str">
        <f t="shared" si="76"/>
        <v/>
      </c>
      <c r="O2450" t="str">
        <f t="shared" si="77"/>
        <v/>
      </c>
      <c r="P2450" t="str">
        <f>IF(D2450&lt;&gt;"",VLOOKUP(D2450,Projects!B:C,2,0),"")</f>
        <v/>
      </c>
    </row>
    <row r="2451" spans="1:16" x14ac:dyDescent="0.25">
      <c r="A2451" t="str">
        <f>UPPER(IF(AND(TimeSpend[[#This Row],[Personnel number]]&lt;&gt;"",TimeSpend[[#This Row],[Date]]&lt;&gt;""),TimeSpend[[#This Row],[Personnel number]],""))</f>
        <v/>
      </c>
      <c r="B2451" s="85" t="str">
        <f>IF(AND(TimeSpend[[#This Row],[Personnel number]]&lt;&gt;"",TimeSpend[[#This Row],[Date]]&lt;&gt;""),TEXT(TimeSpend[[#This Row],[Date]],"[$-409]yyyyMMdd"),"")</f>
        <v/>
      </c>
      <c r="C2451" s="33" t="str">
        <f>IF(AND(TimeSpend[[#This Row],[Personnel number]]&lt;&gt;"",TimeSpend[[#This Row],[Date]]&lt;&gt;""),SUBSTITUTE(TimeSpend[[#This Row],[Hours]],",","."),"")</f>
        <v/>
      </c>
      <c r="D2451" t="str">
        <f>IF(AND(TimeSpend[[#This Row],[Personnel number]]&lt;&gt;"",TimeSpend[[#This Row],[Date]]&lt;&gt;""),TimeSpend[[#This Row],[Network]],"")</f>
        <v/>
      </c>
      <c r="E2451" t="str">
        <f>IF(AND(TimeSpend[[#This Row],[Personnel number]]&lt;&gt;"",TimeSpend[[#This Row],[Date]]&lt;&gt;""),TimeSpend[[#This Row],[Network Description]],"")</f>
        <v/>
      </c>
      <c r="F2451" t="str">
        <f>IF(AND(TimeSpend[[#This Row],[Personnel number]]&lt;&gt;"",TimeSpend[[#This Row],[Date]]&lt;&gt;""),TimeSpend[[#This Row],[Activity]],"")</f>
        <v/>
      </c>
      <c r="G2451" t="str">
        <f>IF(AND(TimeSpend[[#This Row],[Personnel number]]&lt;&gt;"",TimeSpend[[#This Row],[Date]]&lt;&gt;""),TimeSpend[[#This Row],[Activity description]],"")</f>
        <v/>
      </c>
      <c r="H2451" s="36" t="str">
        <f>IF(AND(TimeSpend[[#This Row],[Personnel number]]&lt;&gt;"",TimeSpend[[#This Row],[Date]]&lt;&gt;""),TimeSpend[[#This Row],[Start Time]],"")</f>
        <v/>
      </c>
      <c r="I2451" s="36" t="str">
        <f>IF(AND(TimeSpend[[#This Row],[Personnel number]]&lt;&gt;"",TimeSpend[[#This Row],[Date]]&lt;&gt;""),TimeSpend[[#This Row],[End Time]],"")</f>
        <v/>
      </c>
      <c r="J2451" t="str">
        <f>IF(AND(TimeSpend[[#This Row],[Personnel number]]&lt;&gt;"",TimeSpend[[#This Row],[Date]]&lt;&gt;""),TimeSpend[[#This Row],[Location]],"")</f>
        <v/>
      </c>
      <c r="K2451" t="str">
        <f>IF(AND(TimeSpend[[#This Row],[Personnel number]]&lt;&gt;"",TimeSpend[[#This Row],[Date]]&lt;&gt;""),TimeSpend[[#This Row],[Task]],"")</f>
        <v/>
      </c>
      <c r="L2451" t="str">
        <f>IF(AND(TimeSpend[[#This Row],[Personnel number]]&lt;&gt;"",TimeSpend[[#This Row],[Date]]&lt;&gt;""),Utilization!$J$2,"")</f>
        <v/>
      </c>
      <c r="M2451" t="str">
        <f>IF(AND(TimeSpend[[#This Row],[Personnel number]]&lt;&gt;"",TimeSpend[[#This Row],[Date]]&lt;&gt;""),TimeSpend[[#This Row],[Employee Name]],"")</f>
        <v/>
      </c>
      <c r="N2451" t="str">
        <f t="shared" si="76"/>
        <v/>
      </c>
      <c r="O2451" t="str">
        <f t="shared" si="77"/>
        <v/>
      </c>
      <c r="P2451" t="str">
        <f>IF(D2451&lt;&gt;"",VLOOKUP(D2451,Projects!B:C,2,0),"")</f>
        <v/>
      </c>
    </row>
    <row r="2452" spans="1:16" x14ac:dyDescent="0.25">
      <c r="A2452" t="str">
        <f>UPPER(IF(AND(TimeSpend[[#This Row],[Personnel number]]&lt;&gt;"",TimeSpend[[#This Row],[Date]]&lt;&gt;""),TimeSpend[[#This Row],[Personnel number]],""))</f>
        <v/>
      </c>
      <c r="B2452" s="85" t="str">
        <f>IF(AND(TimeSpend[[#This Row],[Personnel number]]&lt;&gt;"",TimeSpend[[#This Row],[Date]]&lt;&gt;""),TEXT(TimeSpend[[#This Row],[Date]],"[$-409]yyyyMMdd"),"")</f>
        <v/>
      </c>
      <c r="C2452" s="33" t="str">
        <f>IF(AND(TimeSpend[[#This Row],[Personnel number]]&lt;&gt;"",TimeSpend[[#This Row],[Date]]&lt;&gt;""),SUBSTITUTE(TimeSpend[[#This Row],[Hours]],",","."),"")</f>
        <v/>
      </c>
      <c r="D2452" t="str">
        <f>IF(AND(TimeSpend[[#This Row],[Personnel number]]&lt;&gt;"",TimeSpend[[#This Row],[Date]]&lt;&gt;""),TimeSpend[[#This Row],[Network]],"")</f>
        <v/>
      </c>
      <c r="E2452" t="str">
        <f>IF(AND(TimeSpend[[#This Row],[Personnel number]]&lt;&gt;"",TimeSpend[[#This Row],[Date]]&lt;&gt;""),TimeSpend[[#This Row],[Network Description]],"")</f>
        <v/>
      </c>
      <c r="F2452" t="str">
        <f>IF(AND(TimeSpend[[#This Row],[Personnel number]]&lt;&gt;"",TimeSpend[[#This Row],[Date]]&lt;&gt;""),TimeSpend[[#This Row],[Activity]],"")</f>
        <v/>
      </c>
      <c r="G2452" t="str">
        <f>IF(AND(TimeSpend[[#This Row],[Personnel number]]&lt;&gt;"",TimeSpend[[#This Row],[Date]]&lt;&gt;""),TimeSpend[[#This Row],[Activity description]],"")</f>
        <v/>
      </c>
      <c r="H2452" s="36" t="str">
        <f>IF(AND(TimeSpend[[#This Row],[Personnel number]]&lt;&gt;"",TimeSpend[[#This Row],[Date]]&lt;&gt;""),TimeSpend[[#This Row],[Start Time]],"")</f>
        <v/>
      </c>
      <c r="I2452" s="36" t="str">
        <f>IF(AND(TimeSpend[[#This Row],[Personnel number]]&lt;&gt;"",TimeSpend[[#This Row],[Date]]&lt;&gt;""),TimeSpend[[#This Row],[End Time]],"")</f>
        <v/>
      </c>
      <c r="J2452" t="str">
        <f>IF(AND(TimeSpend[[#This Row],[Personnel number]]&lt;&gt;"",TimeSpend[[#This Row],[Date]]&lt;&gt;""),TimeSpend[[#This Row],[Location]],"")</f>
        <v/>
      </c>
      <c r="K2452" t="str">
        <f>IF(AND(TimeSpend[[#This Row],[Personnel number]]&lt;&gt;"",TimeSpend[[#This Row],[Date]]&lt;&gt;""),TimeSpend[[#This Row],[Task]],"")</f>
        <v/>
      </c>
      <c r="L2452" t="str">
        <f>IF(AND(TimeSpend[[#This Row],[Personnel number]]&lt;&gt;"",TimeSpend[[#This Row],[Date]]&lt;&gt;""),Utilization!$J$2,"")</f>
        <v/>
      </c>
      <c r="M2452" t="str">
        <f>IF(AND(TimeSpend[[#This Row],[Personnel number]]&lt;&gt;"",TimeSpend[[#This Row],[Date]]&lt;&gt;""),TimeSpend[[#This Row],[Employee Name]],"")</f>
        <v/>
      </c>
      <c r="N2452" t="str">
        <f t="shared" si="76"/>
        <v/>
      </c>
      <c r="O2452" t="str">
        <f t="shared" si="77"/>
        <v/>
      </c>
      <c r="P2452" t="str">
        <f>IF(D2452&lt;&gt;"",VLOOKUP(D2452,Projects!B:C,2,0),"")</f>
        <v/>
      </c>
    </row>
    <row r="2453" spans="1:16" x14ac:dyDescent="0.25">
      <c r="A2453" t="str">
        <f>UPPER(IF(AND(TimeSpend[[#This Row],[Personnel number]]&lt;&gt;"",TimeSpend[[#This Row],[Date]]&lt;&gt;""),TimeSpend[[#This Row],[Personnel number]],""))</f>
        <v/>
      </c>
      <c r="B2453" s="85" t="str">
        <f>IF(AND(TimeSpend[[#This Row],[Personnel number]]&lt;&gt;"",TimeSpend[[#This Row],[Date]]&lt;&gt;""),TEXT(TimeSpend[[#This Row],[Date]],"[$-409]yyyyMMdd"),"")</f>
        <v/>
      </c>
      <c r="C2453" s="33" t="str">
        <f>IF(AND(TimeSpend[[#This Row],[Personnel number]]&lt;&gt;"",TimeSpend[[#This Row],[Date]]&lt;&gt;""),SUBSTITUTE(TimeSpend[[#This Row],[Hours]],",","."),"")</f>
        <v/>
      </c>
      <c r="D2453" t="str">
        <f>IF(AND(TimeSpend[[#This Row],[Personnel number]]&lt;&gt;"",TimeSpend[[#This Row],[Date]]&lt;&gt;""),TimeSpend[[#This Row],[Network]],"")</f>
        <v/>
      </c>
      <c r="E2453" t="str">
        <f>IF(AND(TimeSpend[[#This Row],[Personnel number]]&lt;&gt;"",TimeSpend[[#This Row],[Date]]&lt;&gt;""),TimeSpend[[#This Row],[Network Description]],"")</f>
        <v/>
      </c>
      <c r="F2453" t="str">
        <f>IF(AND(TimeSpend[[#This Row],[Personnel number]]&lt;&gt;"",TimeSpend[[#This Row],[Date]]&lt;&gt;""),TimeSpend[[#This Row],[Activity]],"")</f>
        <v/>
      </c>
      <c r="G2453" t="str">
        <f>IF(AND(TimeSpend[[#This Row],[Personnel number]]&lt;&gt;"",TimeSpend[[#This Row],[Date]]&lt;&gt;""),TimeSpend[[#This Row],[Activity description]],"")</f>
        <v/>
      </c>
      <c r="H2453" s="36" t="str">
        <f>IF(AND(TimeSpend[[#This Row],[Personnel number]]&lt;&gt;"",TimeSpend[[#This Row],[Date]]&lt;&gt;""),TimeSpend[[#This Row],[Start Time]],"")</f>
        <v/>
      </c>
      <c r="I2453" s="36" t="str">
        <f>IF(AND(TimeSpend[[#This Row],[Personnel number]]&lt;&gt;"",TimeSpend[[#This Row],[Date]]&lt;&gt;""),TimeSpend[[#This Row],[End Time]],"")</f>
        <v/>
      </c>
      <c r="J2453" t="str">
        <f>IF(AND(TimeSpend[[#This Row],[Personnel number]]&lt;&gt;"",TimeSpend[[#This Row],[Date]]&lt;&gt;""),TimeSpend[[#This Row],[Location]],"")</f>
        <v/>
      </c>
      <c r="K2453" t="str">
        <f>IF(AND(TimeSpend[[#This Row],[Personnel number]]&lt;&gt;"",TimeSpend[[#This Row],[Date]]&lt;&gt;""),TimeSpend[[#This Row],[Task]],"")</f>
        <v/>
      </c>
      <c r="L2453" t="str">
        <f>IF(AND(TimeSpend[[#This Row],[Personnel number]]&lt;&gt;"",TimeSpend[[#This Row],[Date]]&lt;&gt;""),Utilization!$J$2,"")</f>
        <v/>
      </c>
      <c r="M2453" t="str">
        <f>IF(AND(TimeSpend[[#This Row],[Personnel number]]&lt;&gt;"",TimeSpend[[#This Row],[Date]]&lt;&gt;""),TimeSpend[[#This Row],[Employee Name]],"")</f>
        <v/>
      </c>
      <c r="N2453" t="str">
        <f t="shared" si="76"/>
        <v/>
      </c>
      <c r="O2453" t="str">
        <f t="shared" si="77"/>
        <v/>
      </c>
      <c r="P2453" t="str">
        <f>IF(D2453&lt;&gt;"",VLOOKUP(D2453,Projects!B:C,2,0),"")</f>
        <v/>
      </c>
    </row>
    <row r="2454" spans="1:16" x14ac:dyDescent="0.25">
      <c r="A2454" t="str">
        <f>UPPER(IF(AND(TimeSpend[[#This Row],[Personnel number]]&lt;&gt;"",TimeSpend[[#This Row],[Date]]&lt;&gt;""),TimeSpend[[#This Row],[Personnel number]],""))</f>
        <v/>
      </c>
      <c r="B2454" s="85" t="str">
        <f>IF(AND(TimeSpend[[#This Row],[Personnel number]]&lt;&gt;"",TimeSpend[[#This Row],[Date]]&lt;&gt;""),TEXT(TimeSpend[[#This Row],[Date]],"[$-409]yyyyMMdd"),"")</f>
        <v/>
      </c>
      <c r="C2454" s="33" t="str">
        <f>IF(AND(TimeSpend[[#This Row],[Personnel number]]&lt;&gt;"",TimeSpend[[#This Row],[Date]]&lt;&gt;""),SUBSTITUTE(TimeSpend[[#This Row],[Hours]],",","."),"")</f>
        <v/>
      </c>
      <c r="D2454" t="str">
        <f>IF(AND(TimeSpend[[#This Row],[Personnel number]]&lt;&gt;"",TimeSpend[[#This Row],[Date]]&lt;&gt;""),TimeSpend[[#This Row],[Network]],"")</f>
        <v/>
      </c>
      <c r="E2454" t="str">
        <f>IF(AND(TimeSpend[[#This Row],[Personnel number]]&lt;&gt;"",TimeSpend[[#This Row],[Date]]&lt;&gt;""),TimeSpend[[#This Row],[Network Description]],"")</f>
        <v/>
      </c>
      <c r="F2454" t="str">
        <f>IF(AND(TimeSpend[[#This Row],[Personnel number]]&lt;&gt;"",TimeSpend[[#This Row],[Date]]&lt;&gt;""),TimeSpend[[#This Row],[Activity]],"")</f>
        <v/>
      </c>
      <c r="G2454" t="str">
        <f>IF(AND(TimeSpend[[#This Row],[Personnel number]]&lt;&gt;"",TimeSpend[[#This Row],[Date]]&lt;&gt;""),TimeSpend[[#This Row],[Activity description]],"")</f>
        <v/>
      </c>
      <c r="H2454" s="36" t="str">
        <f>IF(AND(TimeSpend[[#This Row],[Personnel number]]&lt;&gt;"",TimeSpend[[#This Row],[Date]]&lt;&gt;""),TimeSpend[[#This Row],[Start Time]],"")</f>
        <v/>
      </c>
      <c r="I2454" s="36" t="str">
        <f>IF(AND(TimeSpend[[#This Row],[Personnel number]]&lt;&gt;"",TimeSpend[[#This Row],[Date]]&lt;&gt;""),TimeSpend[[#This Row],[End Time]],"")</f>
        <v/>
      </c>
      <c r="J2454" t="str">
        <f>IF(AND(TimeSpend[[#This Row],[Personnel number]]&lt;&gt;"",TimeSpend[[#This Row],[Date]]&lt;&gt;""),TimeSpend[[#This Row],[Location]],"")</f>
        <v/>
      </c>
      <c r="K2454" t="str">
        <f>IF(AND(TimeSpend[[#This Row],[Personnel number]]&lt;&gt;"",TimeSpend[[#This Row],[Date]]&lt;&gt;""),TimeSpend[[#This Row],[Task]],"")</f>
        <v/>
      </c>
      <c r="L2454" t="str">
        <f>IF(AND(TimeSpend[[#This Row],[Personnel number]]&lt;&gt;"",TimeSpend[[#This Row],[Date]]&lt;&gt;""),Utilization!$J$2,"")</f>
        <v/>
      </c>
      <c r="M2454" t="str">
        <f>IF(AND(TimeSpend[[#This Row],[Personnel number]]&lt;&gt;"",TimeSpend[[#This Row],[Date]]&lt;&gt;""),TimeSpend[[#This Row],[Employee Name]],"")</f>
        <v/>
      </c>
      <c r="N2454" t="str">
        <f t="shared" si="76"/>
        <v/>
      </c>
      <c r="O2454" t="str">
        <f t="shared" si="77"/>
        <v/>
      </c>
      <c r="P2454" t="str">
        <f>IF(D2454&lt;&gt;"",VLOOKUP(D2454,Projects!B:C,2,0),"")</f>
        <v/>
      </c>
    </row>
    <row r="2455" spans="1:16" x14ac:dyDescent="0.25">
      <c r="A2455" t="str">
        <f>UPPER(IF(AND(TimeSpend[[#This Row],[Personnel number]]&lt;&gt;"",TimeSpend[[#This Row],[Date]]&lt;&gt;""),TimeSpend[[#This Row],[Personnel number]],""))</f>
        <v/>
      </c>
      <c r="B2455" s="85" t="str">
        <f>IF(AND(TimeSpend[[#This Row],[Personnel number]]&lt;&gt;"",TimeSpend[[#This Row],[Date]]&lt;&gt;""),TEXT(TimeSpend[[#This Row],[Date]],"[$-409]yyyyMMdd"),"")</f>
        <v/>
      </c>
      <c r="C2455" s="33" t="str">
        <f>IF(AND(TimeSpend[[#This Row],[Personnel number]]&lt;&gt;"",TimeSpend[[#This Row],[Date]]&lt;&gt;""),SUBSTITUTE(TimeSpend[[#This Row],[Hours]],",","."),"")</f>
        <v/>
      </c>
      <c r="D2455" t="str">
        <f>IF(AND(TimeSpend[[#This Row],[Personnel number]]&lt;&gt;"",TimeSpend[[#This Row],[Date]]&lt;&gt;""),TimeSpend[[#This Row],[Network]],"")</f>
        <v/>
      </c>
      <c r="E2455" t="str">
        <f>IF(AND(TimeSpend[[#This Row],[Personnel number]]&lt;&gt;"",TimeSpend[[#This Row],[Date]]&lt;&gt;""),TimeSpend[[#This Row],[Network Description]],"")</f>
        <v/>
      </c>
      <c r="F2455" t="str">
        <f>IF(AND(TimeSpend[[#This Row],[Personnel number]]&lt;&gt;"",TimeSpend[[#This Row],[Date]]&lt;&gt;""),TimeSpend[[#This Row],[Activity]],"")</f>
        <v/>
      </c>
      <c r="G2455" t="str">
        <f>IF(AND(TimeSpend[[#This Row],[Personnel number]]&lt;&gt;"",TimeSpend[[#This Row],[Date]]&lt;&gt;""),TimeSpend[[#This Row],[Activity description]],"")</f>
        <v/>
      </c>
      <c r="H2455" s="36" t="str">
        <f>IF(AND(TimeSpend[[#This Row],[Personnel number]]&lt;&gt;"",TimeSpend[[#This Row],[Date]]&lt;&gt;""),TimeSpend[[#This Row],[Start Time]],"")</f>
        <v/>
      </c>
      <c r="I2455" s="36" t="str">
        <f>IF(AND(TimeSpend[[#This Row],[Personnel number]]&lt;&gt;"",TimeSpend[[#This Row],[Date]]&lt;&gt;""),TimeSpend[[#This Row],[End Time]],"")</f>
        <v/>
      </c>
      <c r="J2455" t="str">
        <f>IF(AND(TimeSpend[[#This Row],[Personnel number]]&lt;&gt;"",TimeSpend[[#This Row],[Date]]&lt;&gt;""),TimeSpend[[#This Row],[Location]],"")</f>
        <v/>
      </c>
      <c r="K2455" t="str">
        <f>IF(AND(TimeSpend[[#This Row],[Personnel number]]&lt;&gt;"",TimeSpend[[#This Row],[Date]]&lt;&gt;""),TimeSpend[[#This Row],[Task]],"")</f>
        <v/>
      </c>
      <c r="L2455" t="str">
        <f>IF(AND(TimeSpend[[#This Row],[Personnel number]]&lt;&gt;"",TimeSpend[[#This Row],[Date]]&lt;&gt;""),Utilization!$J$2,"")</f>
        <v/>
      </c>
      <c r="M2455" t="str">
        <f>IF(AND(TimeSpend[[#This Row],[Personnel number]]&lt;&gt;"",TimeSpend[[#This Row],[Date]]&lt;&gt;""),TimeSpend[[#This Row],[Employee Name]],"")</f>
        <v/>
      </c>
      <c r="N2455" t="str">
        <f t="shared" si="76"/>
        <v/>
      </c>
      <c r="O2455" t="str">
        <f t="shared" si="77"/>
        <v/>
      </c>
      <c r="P2455" t="str">
        <f>IF(D2455&lt;&gt;"",VLOOKUP(D2455,Projects!B:C,2,0),"")</f>
        <v/>
      </c>
    </row>
    <row r="2456" spans="1:16" x14ac:dyDescent="0.25">
      <c r="A2456" t="str">
        <f>UPPER(IF(AND(TimeSpend[[#This Row],[Personnel number]]&lt;&gt;"",TimeSpend[[#This Row],[Date]]&lt;&gt;""),TimeSpend[[#This Row],[Personnel number]],""))</f>
        <v/>
      </c>
      <c r="B2456" s="85" t="str">
        <f>IF(AND(TimeSpend[[#This Row],[Personnel number]]&lt;&gt;"",TimeSpend[[#This Row],[Date]]&lt;&gt;""),TEXT(TimeSpend[[#This Row],[Date]],"[$-409]yyyyMMdd"),"")</f>
        <v/>
      </c>
      <c r="C2456" s="33" t="str">
        <f>IF(AND(TimeSpend[[#This Row],[Personnel number]]&lt;&gt;"",TimeSpend[[#This Row],[Date]]&lt;&gt;""),SUBSTITUTE(TimeSpend[[#This Row],[Hours]],",","."),"")</f>
        <v/>
      </c>
      <c r="D2456" t="str">
        <f>IF(AND(TimeSpend[[#This Row],[Personnel number]]&lt;&gt;"",TimeSpend[[#This Row],[Date]]&lt;&gt;""),TimeSpend[[#This Row],[Network]],"")</f>
        <v/>
      </c>
      <c r="E2456" t="str">
        <f>IF(AND(TimeSpend[[#This Row],[Personnel number]]&lt;&gt;"",TimeSpend[[#This Row],[Date]]&lt;&gt;""),TimeSpend[[#This Row],[Network Description]],"")</f>
        <v/>
      </c>
      <c r="F2456" t="str">
        <f>IF(AND(TimeSpend[[#This Row],[Personnel number]]&lt;&gt;"",TimeSpend[[#This Row],[Date]]&lt;&gt;""),TimeSpend[[#This Row],[Activity]],"")</f>
        <v/>
      </c>
      <c r="G2456" t="str">
        <f>IF(AND(TimeSpend[[#This Row],[Personnel number]]&lt;&gt;"",TimeSpend[[#This Row],[Date]]&lt;&gt;""),TimeSpend[[#This Row],[Activity description]],"")</f>
        <v/>
      </c>
      <c r="H2456" s="36" t="str">
        <f>IF(AND(TimeSpend[[#This Row],[Personnel number]]&lt;&gt;"",TimeSpend[[#This Row],[Date]]&lt;&gt;""),TimeSpend[[#This Row],[Start Time]],"")</f>
        <v/>
      </c>
      <c r="I2456" s="36" t="str">
        <f>IF(AND(TimeSpend[[#This Row],[Personnel number]]&lt;&gt;"",TimeSpend[[#This Row],[Date]]&lt;&gt;""),TimeSpend[[#This Row],[End Time]],"")</f>
        <v/>
      </c>
      <c r="J2456" t="str">
        <f>IF(AND(TimeSpend[[#This Row],[Personnel number]]&lt;&gt;"",TimeSpend[[#This Row],[Date]]&lt;&gt;""),TimeSpend[[#This Row],[Location]],"")</f>
        <v/>
      </c>
      <c r="K2456" t="str">
        <f>IF(AND(TimeSpend[[#This Row],[Personnel number]]&lt;&gt;"",TimeSpend[[#This Row],[Date]]&lt;&gt;""),TimeSpend[[#This Row],[Task]],"")</f>
        <v/>
      </c>
      <c r="L2456" t="str">
        <f>IF(AND(TimeSpend[[#This Row],[Personnel number]]&lt;&gt;"",TimeSpend[[#This Row],[Date]]&lt;&gt;""),Utilization!$J$2,"")</f>
        <v/>
      </c>
      <c r="M2456" t="str">
        <f>IF(AND(TimeSpend[[#This Row],[Personnel number]]&lt;&gt;"",TimeSpend[[#This Row],[Date]]&lt;&gt;""),TimeSpend[[#This Row],[Employee Name]],"")</f>
        <v/>
      </c>
      <c r="N2456" t="str">
        <f t="shared" si="76"/>
        <v/>
      </c>
      <c r="O2456" t="str">
        <f t="shared" si="77"/>
        <v/>
      </c>
      <c r="P2456" t="str">
        <f>IF(D2456&lt;&gt;"",VLOOKUP(D2456,Projects!B:C,2,0),"")</f>
        <v/>
      </c>
    </row>
    <row r="2457" spans="1:16" x14ac:dyDescent="0.25">
      <c r="A2457" t="str">
        <f>UPPER(IF(AND(TimeSpend[[#This Row],[Personnel number]]&lt;&gt;"",TimeSpend[[#This Row],[Date]]&lt;&gt;""),TimeSpend[[#This Row],[Personnel number]],""))</f>
        <v/>
      </c>
      <c r="B2457" s="85" t="str">
        <f>IF(AND(TimeSpend[[#This Row],[Personnel number]]&lt;&gt;"",TimeSpend[[#This Row],[Date]]&lt;&gt;""),TEXT(TimeSpend[[#This Row],[Date]],"[$-409]yyyyMMdd"),"")</f>
        <v/>
      </c>
      <c r="C2457" s="33" t="str">
        <f>IF(AND(TimeSpend[[#This Row],[Personnel number]]&lt;&gt;"",TimeSpend[[#This Row],[Date]]&lt;&gt;""),SUBSTITUTE(TimeSpend[[#This Row],[Hours]],",","."),"")</f>
        <v/>
      </c>
      <c r="D2457" t="str">
        <f>IF(AND(TimeSpend[[#This Row],[Personnel number]]&lt;&gt;"",TimeSpend[[#This Row],[Date]]&lt;&gt;""),TimeSpend[[#This Row],[Network]],"")</f>
        <v/>
      </c>
      <c r="E2457" t="str">
        <f>IF(AND(TimeSpend[[#This Row],[Personnel number]]&lt;&gt;"",TimeSpend[[#This Row],[Date]]&lt;&gt;""),TimeSpend[[#This Row],[Network Description]],"")</f>
        <v/>
      </c>
      <c r="F2457" t="str">
        <f>IF(AND(TimeSpend[[#This Row],[Personnel number]]&lt;&gt;"",TimeSpend[[#This Row],[Date]]&lt;&gt;""),TimeSpend[[#This Row],[Activity]],"")</f>
        <v/>
      </c>
      <c r="G2457" t="str">
        <f>IF(AND(TimeSpend[[#This Row],[Personnel number]]&lt;&gt;"",TimeSpend[[#This Row],[Date]]&lt;&gt;""),TimeSpend[[#This Row],[Activity description]],"")</f>
        <v/>
      </c>
      <c r="H2457" s="36" t="str">
        <f>IF(AND(TimeSpend[[#This Row],[Personnel number]]&lt;&gt;"",TimeSpend[[#This Row],[Date]]&lt;&gt;""),TimeSpend[[#This Row],[Start Time]],"")</f>
        <v/>
      </c>
      <c r="I2457" s="36" t="str">
        <f>IF(AND(TimeSpend[[#This Row],[Personnel number]]&lt;&gt;"",TimeSpend[[#This Row],[Date]]&lt;&gt;""),TimeSpend[[#This Row],[End Time]],"")</f>
        <v/>
      </c>
      <c r="J2457" t="str">
        <f>IF(AND(TimeSpend[[#This Row],[Personnel number]]&lt;&gt;"",TimeSpend[[#This Row],[Date]]&lt;&gt;""),TimeSpend[[#This Row],[Location]],"")</f>
        <v/>
      </c>
      <c r="K2457" t="str">
        <f>IF(AND(TimeSpend[[#This Row],[Personnel number]]&lt;&gt;"",TimeSpend[[#This Row],[Date]]&lt;&gt;""),TimeSpend[[#This Row],[Task]],"")</f>
        <v/>
      </c>
      <c r="L2457" t="str">
        <f>IF(AND(TimeSpend[[#This Row],[Personnel number]]&lt;&gt;"",TimeSpend[[#This Row],[Date]]&lt;&gt;""),Utilization!$J$2,"")</f>
        <v/>
      </c>
      <c r="M2457" t="str">
        <f>IF(AND(TimeSpend[[#This Row],[Personnel number]]&lt;&gt;"",TimeSpend[[#This Row],[Date]]&lt;&gt;""),TimeSpend[[#This Row],[Employee Name]],"")</f>
        <v/>
      </c>
      <c r="N2457" t="str">
        <f t="shared" si="76"/>
        <v/>
      </c>
      <c r="O2457" t="str">
        <f t="shared" si="77"/>
        <v/>
      </c>
      <c r="P2457" t="str">
        <f>IF(D2457&lt;&gt;"",VLOOKUP(D2457,Projects!B:C,2,0),"")</f>
        <v/>
      </c>
    </row>
    <row r="2458" spans="1:16" x14ac:dyDescent="0.25">
      <c r="A2458" t="str">
        <f>UPPER(IF(AND(TimeSpend[[#This Row],[Personnel number]]&lt;&gt;"",TimeSpend[[#This Row],[Date]]&lt;&gt;""),TimeSpend[[#This Row],[Personnel number]],""))</f>
        <v/>
      </c>
      <c r="B2458" s="85" t="str">
        <f>IF(AND(TimeSpend[[#This Row],[Personnel number]]&lt;&gt;"",TimeSpend[[#This Row],[Date]]&lt;&gt;""),TEXT(TimeSpend[[#This Row],[Date]],"[$-409]yyyyMMdd"),"")</f>
        <v/>
      </c>
      <c r="C2458" s="33" t="str">
        <f>IF(AND(TimeSpend[[#This Row],[Personnel number]]&lt;&gt;"",TimeSpend[[#This Row],[Date]]&lt;&gt;""),SUBSTITUTE(TimeSpend[[#This Row],[Hours]],",","."),"")</f>
        <v/>
      </c>
      <c r="D2458" t="str">
        <f>IF(AND(TimeSpend[[#This Row],[Personnel number]]&lt;&gt;"",TimeSpend[[#This Row],[Date]]&lt;&gt;""),TimeSpend[[#This Row],[Network]],"")</f>
        <v/>
      </c>
      <c r="E2458" t="str">
        <f>IF(AND(TimeSpend[[#This Row],[Personnel number]]&lt;&gt;"",TimeSpend[[#This Row],[Date]]&lt;&gt;""),TimeSpend[[#This Row],[Network Description]],"")</f>
        <v/>
      </c>
      <c r="F2458" t="str">
        <f>IF(AND(TimeSpend[[#This Row],[Personnel number]]&lt;&gt;"",TimeSpend[[#This Row],[Date]]&lt;&gt;""),TimeSpend[[#This Row],[Activity]],"")</f>
        <v/>
      </c>
      <c r="G2458" t="str">
        <f>IF(AND(TimeSpend[[#This Row],[Personnel number]]&lt;&gt;"",TimeSpend[[#This Row],[Date]]&lt;&gt;""),TimeSpend[[#This Row],[Activity description]],"")</f>
        <v/>
      </c>
      <c r="H2458" s="36" t="str">
        <f>IF(AND(TimeSpend[[#This Row],[Personnel number]]&lt;&gt;"",TimeSpend[[#This Row],[Date]]&lt;&gt;""),TimeSpend[[#This Row],[Start Time]],"")</f>
        <v/>
      </c>
      <c r="I2458" s="36" t="str">
        <f>IF(AND(TimeSpend[[#This Row],[Personnel number]]&lt;&gt;"",TimeSpend[[#This Row],[Date]]&lt;&gt;""),TimeSpend[[#This Row],[End Time]],"")</f>
        <v/>
      </c>
      <c r="J2458" t="str">
        <f>IF(AND(TimeSpend[[#This Row],[Personnel number]]&lt;&gt;"",TimeSpend[[#This Row],[Date]]&lt;&gt;""),TimeSpend[[#This Row],[Location]],"")</f>
        <v/>
      </c>
      <c r="K2458" t="str">
        <f>IF(AND(TimeSpend[[#This Row],[Personnel number]]&lt;&gt;"",TimeSpend[[#This Row],[Date]]&lt;&gt;""),TimeSpend[[#This Row],[Task]],"")</f>
        <v/>
      </c>
      <c r="L2458" t="str">
        <f>IF(AND(TimeSpend[[#This Row],[Personnel number]]&lt;&gt;"",TimeSpend[[#This Row],[Date]]&lt;&gt;""),Utilization!$J$2,"")</f>
        <v/>
      </c>
      <c r="M2458" t="str">
        <f>IF(AND(TimeSpend[[#This Row],[Personnel number]]&lt;&gt;"",TimeSpend[[#This Row],[Date]]&lt;&gt;""),TimeSpend[[#This Row],[Employee Name]],"")</f>
        <v/>
      </c>
      <c r="N2458" t="str">
        <f t="shared" si="76"/>
        <v/>
      </c>
      <c r="O2458" t="str">
        <f t="shared" si="77"/>
        <v/>
      </c>
      <c r="P2458" t="str">
        <f>IF(D2458&lt;&gt;"",VLOOKUP(D2458,Projects!B:C,2,0),"")</f>
        <v/>
      </c>
    </row>
    <row r="2459" spans="1:16" x14ac:dyDescent="0.25">
      <c r="A2459" t="str">
        <f>UPPER(IF(AND(TimeSpend[[#This Row],[Personnel number]]&lt;&gt;"",TimeSpend[[#This Row],[Date]]&lt;&gt;""),TimeSpend[[#This Row],[Personnel number]],""))</f>
        <v/>
      </c>
      <c r="B2459" s="85" t="str">
        <f>IF(AND(TimeSpend[[#This Row],[Personnel number]]&lt;&gt;"",TimeSpend[[#This Row],[Date]]&lt;&gt;""),TEXT(TimeSpend[[#This Row],[Date]],"[$-409]yyyyMMdd"),"")</f>
        <v/>
      </c>
      <c r="C2459" s="33" t="str">
        <f>IF(AND(TimeSpend[[#This Row],[Personnel number]]&lt;&gt;"",TimeSpend[[#This Row],[Date]]&lt;&gt;""),SUBSTITUTE(TimeSpend[[#This Row],[Hours]],",","."),"")</f>
        <v/>
      </c>
      <c r="D2459" t="str">
        <f>IF(AND(TimeSpend[[#This Row],[Personnel number]]&lt;&gt;"",TimeSpend[[#This Row],[Date]]&lt;&gt;""),TimeSpend[[#This Row],[Network]],"")</f>
        <v/>
      </c>
      <c r="E2459" t="str">
        <f>IF(AND(TimeSpend[[#This Row],[Personnel number]]&lt;&gt;"",TimeSpend[[#This Row],[Date]]&lt;&gt;""),TimeSpend[[#This Row],[Network Description]],"")</f>
        <v/>
      </c>
      <c r="F2459" t="str">
        <f>IF(AND(TimeSpend[[#This Row],[Personnel number]]&lt;&gt;"",TimeSpend[[#This Row],[Date]]&lt;&gt;""),TimeSpend[[#This Row],[Activity]],"")</f>
        <v/>
      </c>
      <c r="G2459" t="str">
        <f>IF(AND(TimeSpend[[#This Row],[Personnel number]]&lt;&gt;"",TimeSpend[[#This Row],[Date]]&lt;&gt;""),TimeSpend[[#This Row],[Activity description]],"")</f>
        <v/>
      </c>
      <c r="H2459" s="36" t="str">
        <f>IF(AND(TimeSpend[[#This Row],[Personnel number]]&lt;&gt;"",TimeSpend[[#This Row],[Date]]&lt;&gt;""),TimeSpend[[#This Row],[Start Time]],"")</f>
        <v/>
      </c>
      <c r="I2459" s="36" t="str">
        <f>IF(AND(TimeSpend[[#This Row],[Personnel number]]&lt;&gt;"",TimeSpend[[#This Row],[Date]]&lt;&gt;""),TimeSpend[[#This Row],[End Time]],"")</f>
        <v/>
      </c>
      <c r="J2459" t="str">
        <f>IF(AND(TimeSpend[[#This Row],[Personnel number]]&lt;&gt;"",TimeSpend[[#This Row],[Date]]&lt;&gt;""),TimeSpend[[#This Row],[Location]],"")</f>
        <v/>
      </c>
      <c r="K2459" t="str">
        <f>IF(AND(TimeSpend[[#This Row],[Personnel number]]&lt;&gt;"",TimeSpend[[#This Row],[Date]]&lt;&gt;""),TimeSpend[[#This Row],[Task]],"")</f>
        <v/>
      </c>
      <c r="L2459" t="str">
        <f>IF(AND(TimeSpend[[#This Row],[Personnel number]]&lt;&gt;"",TimeSpend[[#This Row],[Date]]&lt;&gt;""),Utilization!$J$2,"")</f>
        <v/>
      </c>
      <c r="M2459" t="str">
        <f>IF(AND(TimeSpend[[#This Row],[Personnel number]]&lt;&gt;"",TimeSpend[[#This Row],[Date]]&lt;&gt;""),TimeSpend[[#This Row],[Employee Name]],"")</f>
        <v/>
      </c>
      <c r="N2459" t="str">
        <f t="shared" si="76"/>
        <v/>
      </c>
      <c r="O2459" t="str">
        <f t="shared" si="77"/>
        <v/>
      </c>
      <c r="P2459" t="str">
        <f>IF(D2459&lt;&gt;"",VLOOKUP(D2459,Projects!B:C,2,0),"")</f>
        <v/>
      </c>
    </row>
    <row r="2460" spans="1:16" x14ac:dyDescent="0.25">
      <c r="A2460" t="str">
        <f>UPPER(IF(AND(TimeSpend[[#This Row],[Personnel number]]&lt;&gt;"",TimeSpend[[#This Row],[Date]]&lt;&gt;""),TimeSpend[[#This Row],[Personnel number]],""))</f>
        <v/>
      </c>
      <c r="B2460" s="85" t="str">
        <f>IF(AND(TimeSpend[[#This Row],[Personnel number]]&lt;&gt;"",TimeSpend[[#This Row],[Date]]&lt;&gt;""),TEXT(TimeSpend[[#This Row],[Date]],"[$-409]yyyyMMdd"),"")</f>
        <v/>
      </c>
      <c r="C2460" s="33" t="str">
        <f>IF(AND(TimeSpend[[#This Row],[Personnel number]]&lt;&gt;"",TimeSpend[[#This Row],[Date]]&lt;&gt;""),SUBSTITUTE(TimeSpend[[#This Row],[Hours]],",","."),"")</f>
        <v/>
      </c>
      <c r="D2460" t="str">
        <f>IF(AND(TimeSpend[[#This Row],[Personnel number]]&lt;&gt;"",TimeSpend[[#This Row],[Date]]&lt;&gt;""),TimeSpend[[#This Row],[Network]],"")</f>
        <v/>
      </c>
      <c r="E2460" t="str">
        <f>IF(AND(TimeSpend[[#This Row],[Personnel number]]&lt;&gt;"",TimeSpend[[#This Row],[Date]]&lt;&gt;""),TimeSpend[[#This Row],[Network Description]],"")</f>
        <v/>
      </c>
      <c r="F2460" t="str">
        <f>IF(AND(TimeSpend[[#This Row],[Personnel number]]&lt;&gt;"",TimeSpend[[#This Row],[Date]]&lt;&gt;""),TimeSpend[[#This Row],[Activity]],"")</f>
        <v/>
      </c>
      <c r="G2460" t="str">
        <f>IF(AND(TimeSpend[[#This Row],[Personnel number]]&lt;&gt;"",TimeSpend[[#This Row],[Date]]&lt;&gt;""),TimeSpend[[#This Row],[Activity description]],"")</f>
        <v/>
      </c>
      <c r="H2460" s="36" t="str">
        <f>IF(AND(TimeSpend[[#This Row],[Personnel number]]&lt;&gt;"",TimeSpend[[#This Row],[Date]]&lt;&gt;""),TimeSpend[[#This Row],[Start Time]],"")</f>
        <v/>
      </c>
      <c r="I2460" s="36" t="str">
        <f>IF(AND(TimeSpend[[#This Row],[Personnel number]]&lt;&gt;"",TimeSpend[[#This Row],[Date]]&lt;&gt;""),TimeSpend[[#This Row],[End Time]],"")</f>
        <v/>
      </c>
      <c r="J2460" t="str">
        <f>IF(AND(TimeSpend[[#This Row],[Personnel number]]&lt;&gt;"",TimeSpend[[#This Row],[Date]]&lt;&gt;""),TimeSpend[[#This Row],[Location]],"")</f>
        <v/>
      </c>
      <c r="K2460" t="str">
        <f>IF(AND(TimeSpend[[#This Row],[Personnel number]]&lt;&gt;"",TimeSpend[[#This Row],[Date]]&lt;&gt;""),TimeSpend[[#This Row],[Task]],"")</f>
        <v/>
      </c>
      <c r="L2460" t="str">
        <f>IF(AND(TimeSpend[[#This Row],[Personnel number]]&lt;&gt;"",TimeSpend[[#This Row],[Date]]&lt;&gt;""),Utilization!$J$2,"")</f>
        <v/>
      </c>
      <c r="M2460" t="str">
        <f>IF(AND(TimeSpend[[#This Row],[Personnel number]]&lt;&gt;"",TimeSpend[[#This Row],[Date]]&lt;&gt;""),TimeSpend[[#This Row],[Employee Name]],"")</f>
        <v/>
      </c>
      <c r="N2460" t="str">
        <f t="shared" si="76"/>
        <v/>
      </c>
      <c r="O2460" t="str">
        <f t="shared" si="77"/>
        <v/>
      </c>
      <c r="P2460" t="str">
        <f>IF(D2460&lt;&gt;"",VLOOKUP(D2460,Projects!B:C,2,0),"")</f>
        <v/>
      </c>
    </row>
    <row r="2461" spans="1:16" x14ac:dyDescent="0.25">
      <c r="A2461" t="str">
        <f>UPPER(IF(AND(TimeSpend[[#This Row],[Personnel number]]&lt;&gt;"",TimeSpend[[#This Row],[Date]]&lt;&gt;""),TimeSpend[[#This Row],[Personnel number]],""))</f>
        <v/>
      </c>
      <c r="B2461" s="85" t="str">
        <f>IF(AND(TimeSpend[[#This Row],[Personnel number]]&lt;&gt;"",TimeSpend[[#This Row],[Date]]&lt;&gt;""),TEXT(TimeSpend[[#This Row],[Date]],"[$-409]yyyyMMdd"),"")</f>
        <v/>
      </c>
      <c r="C2461" s="33" t="str">
        <f>IF(AND(TimeSpend[[#This Row],[Personnel number]]&lt;&gt;"",TimeSpend[[#This Row],[Date]]&lt;&gt;""),SUBSTITUTE(TimeSpend[[#This Row],[Hours]],",","."),"")</f>
        <v/>
      </c>
      <c r="D2461" t="str">
        <f>IF(AND(TimeSpend[[#This Row],[Personnel number]]&lt;&gt;"",TimeSpend[[#This Row],[Date]]&lt;&gt;""),TimeSpend[[#This Row],[Network]],"")</f>
        <v/>
      </c>
      <c r="E2461" t="str">
        <f>IF(AND(TimeSpend[[#This Row],[Personnel number]]&lt;&gt;"",TimeSpend[[#This Row],[Date]]&lt;&gt;""),TimeSpend[[#This Row],[Network Description]],"")</f>
        <v/>
      </c>
      <c r="F2461" t="str">
        <f>IF(AND(TimeSpend[[#This Row],[Personnel number]]&lt;&gt;"",TimeSpend[[#This Row],[Date]]&lt;&gt;""),TimeSpend[[#This Row],[Activity]],"")</f>
        <v/>
      </c>
      <c r="G2461" t="str">
        <f>IF(AND(TimeSpend[[#This Row],[Personnel number]]&lt;&gt;"",TimeSpend[[#This Row],[Date]]&lt;&gt;""),TimeSpend[[#This Row],[Activity description]],"")</f>
        <v/>
      </c>
      <c r="H2461" s="36" t="str">
        <f>IF(AND(TimeSpend[[#This Row],[Personnel number]]&lt;&gt;"",TimeSpend[[#This Row],[Date]]&lt;&gt;""),TimeSpend[[#This Row],[Start Time]],"")</f>
        <v/>
      </c>
      <c r="I2461" s="36" t="str">
        <f>IF(AND(TimeSpend[[#This Row],[Personnel number]]&lt;&gt;"",TimeSpend[[#This Row],[Date]]&lt;&gt;""),TimeSpend[[#This Row],[End Time]],"")</f>
        <v/>
      </c>
      <c r="J2461" t="str">
        <f>IF(AND(TimeSpend[[#This Row],[Personnel number]]&lt;&gt;"",TimeSpend[[#This Row],[Date]]&lt;&gt;""),TimeSpend[[#This Row],[Location]],"")</f>
        <v/>
      </c>
      <c r="K2461" t="str">
        <f>IF(AND(TimeSpend[[#This Row],[Personnel number]]&lt;&gt;"",TimeSpend[[#This Row],[Date]]&lt;&gt;""),TimeSpend[[#This Row],[Task]],"")</f>
        <v/>
      </c>
      <c r="L2461" t="str">
        <f>IF(AND(TimeSpend[[#This Row],[Personnel number]]&lt;&gt;"",TimeSpend[[#This Row],[Date]]&lt;&gt;""),Utilization!$J$2,"")</f>
        <v/>
      </c>
      <c r="M2461" t="str">
        <f>IF(AND(TimeSpend[[#This Row],[Personnel number]]&lt;&gt;"",TimeSpend[[#This Row],[Date]]&lt;&gt;""),TimeSpend[[#This Row],[Employee Name]],"")</f>
        <v/>
      </c>
      <c r="N2461" t="str">
        <f t="shared" si="76"/>
        <v/>
      </c>
      <c r="O2461" t="str">
        <f t="shared" si="77"/>
        <v/>
      </c>
      <c r="P2461" t="str">
        <f>IF(D2461&lt;&gt;"",VLOOKUP(D2461,Projects!B:C,2,0),"")</f>
        <v/>
      </c>
    </row>
    <row r="2462" spans="1:16" x14ac:dyDescent="0.25">
      <c r="A2462" t="str">
        <f>UPPER(IF(AND(TimeSpend[[#This Row],[Personnel number]]&lt;&gt;"",TimeSpend[[#This Row],[Date]]&lt;&gt;""),TimeSpend[[#This Row],[Personnel number]],""))</f>
        <v/>
      </c>
      <c r="B2462" s="85" t="str">
        <f>IF(AND(TimeSpend[[#This Row],[Personnel number]]&lt;&gt;"",TimeSpend[[#This Row],[Date]]&lt;&gt;""),TEXT(TimeSpend[[#This Row],[Date]],"[$-409]yyyyMMdd"),"")</f>
        <v/>
      </c>
      <c r="C2462" s="33" t="str">
        <f>IF(AND(TimeSpend[[#This Row],[Personnel number]]&lt;&gt;"",TimeSpend[[#This Row],[Date]]&lt;&gt;""),SUBSTITUTE(TimeSpend[[#This Row],[Hours]],",","."),"")</f>
        <v/>
      </c>
      <c r="D2462" t="str">
        <f>IF(AND(TimeSpend[[#This Row],[Personnel number]]&lt;&gt;"",TimeSpend[[#This Row],[Date]]&lt;&gt;""),TimeSpend[[#This Row],[Network]],"")</f>
        <v/>
      </c>
      <c r="E2462" t="str">
        <f>IF(AND(TimeSpend[[#This Row],[Personnel number]]&lt;&gt;"",TimeSpend[[#This Row],[Date]]&lt;&gt;""),TimeSpend[[#This Row],[Network Description]],"")</f>
        <v/>
      </c>
      <c r="F2462" t="str">
        <f>IF(AND(TimeSpend[[#This Row],[Personnel number]]&lt;&gt;"",TimeSpend[[#This Row],[Date]]&lt;&gt;""),TimeSpend[[#This Row],[Activity]],"")</f>
        <v/>
      </c>
      <c r="G2462" t="str">
        <f>IF(AND(TimeSpend[[#This Row],[Personnel number]]&lt;&gt;"",TimeSpend[[#This Row],[Date]]&lt;&gt;""),TimeSpend[[#This Row],[Activity description]],"")</f>
        <v/>
      </c>
      <c r="H2462" s="36" t="str">
        <f>IF(AND(TimeSpend[[#This Row],[Personnel number]]&lt;&gt;"",TimeSpend[[#This Row],[Date]]&lt;&gt;""),TimeSpend[[#This Row],[Start Time]],"")</f>
        <v/>
      </c>
      <c r="I2462" s="36" t="str">
        <f>IF(AND(TimeSpend[[#This Row],[Personnel number]]&lt;&gt;"",TimeSpend[[#This Row],[Date]]&lt;&gt;""),TimeSpend[[#This Row],[End Time]],"")</f>
        <v/>
      </c>
      <c r="J2462" t="str">
        <f>IF(AND(TimeSpend[[#This Row],[Personnel number]]&lt;&gt;"",TimeSpend[[#This Row],[Date]]&lt;&gt;""),TimeSpend[[#This Row],[Location]],"")</f>
        <v/>
      </c>
      <c r="K2462" t="str">
        <f>IF(AND(TimeSpend[[#This Row],[Personnel number]]&lt;&gt;"",TimeSpend[[#This Row],[Date]]&lt;&gt;""),TimeSpend[[#This Row],[Task]],"")</f>
        <v/>
      </c>
      <c r="L2462" t="str">
        <f>IF(AND(TimeSpend[[#This Row],[Personnel number]]&lt;&gt;"",TimeSpend[[#This Row],[Date]]&lt;&gt;""),Utilization!$J$2,"")</f>
        <v/>
      </c>
      <c r="M2462" t="str">
        <f>IF(AND(TimeSpend[[#This Row],[Personnel number]]&lt;&gt;"",TimeSpend[[#This Row],[Date]]&lt;&gt;""),TimeSpend[[#This Row],[Employee Name]],"")</f>
        <v/>
      </c>
      <c r="N2462" t="str">
        <f t="shared" si="76"/>
        <v/>
      </c>
      <c r="O2462" t="str">
        <f t="shared" si="77"/>
        <v/>
      </c>
      <c r="P2462" t="str">
        <f>IF(D2462&lt;&gt;"",VLOOKUP(D2462,Projects!B:C,2,0),"")</f>
        <v/>
      </c>
    </row>
    <row r="2463" spans="1:16" x14ac:dyDescent="0.25">
      <c r="A2463" t="str">
        <f>UPPER(IF(AND(TimeSpend[[#This Row],[Personnel number]]&lt;&gt;"",TimeSpend[[#This Row],[Date]]&lt;&gt;""),TimeSpend[[#This Row],[Personnel number]],""))</f>
        <v/>
      </c>
      <c r="B2463" s="85" t="str">
        <f>IF(AND(TimeSpend[[#This Row],[Personnel number]]&lt;&gt;"",TimeSpend[[#This Row],[Date]]&lt;&gt;""),TEXT(TimeSpend[[#This Row],[Date]],"[$-409]yyyyMMdd"),"")</f>
        <v/>
      </c>
      <c r="C2463" s="33" t="str">
        <f>IF(AND(TimeSpend[[#This Row],[Personnel number]]&lt;&gt;"",TimeSpend[[#This Row],[Date]]&lt;&gt;""),SUBSTITUTE(TimeSpend[[#This Row],[Hours]],",","."),"")</f>
        <v/>
      </c>
      <c r="D2463" t="str">
        <f>IF(AND(TimeSpend[[#This Row],[Personnel number]]&lt;&gt;"",TimeSpend[[#This Row],[Date]]&lt;&gt;""),TimeSpend[[#This Row],[Network]],"")</f>
        <v/>
      </c>
      <c r="E2463" t="str">
        <f>IF(AND(TimeSpend[[#This Row],[Personnel number]]&lt;&gt;"",TimeSpend[[#This Row],[Date]]&lt;&gt;""),TimeSpend[[#This Row],[Network Description]],"")</f>
        <v/>
      </c>
      <c r="F2463" t="str">
        <f>IF(AND(TimeSpend[[#This Row],[Personnel number]]&lt;&gt;"",TimeSpend[[#This Row],[Date]]&lt;&gt;""),TimeSpend[[#This Row],[Activity]],"")</f>
        <v/>
      </c>
      <c r="G2463" t="str">
        <f>IF(AND(TimeSpend[[#This Row],[Personnel number]]&lt;&gt;"",TimeSpend[[#This Row],[Date]]&lt;&gt;""),TimeSpend[[#This Row],[Activity description]],"")</f>
        <v/>
      </c>
      <c r="H2463" s="36" t="str">
        <f>IF(AND(TimeSpend[[#This Row],[Personnel number]]&lt;&gt;"",TimeSpend[[#This Row],[Date]]&lt;&gt;""),TimeSpend[[#This Row],[Start Time]],"")</f>
        <v/>
      </c>
      <c r="I2463" s="36" t="str">
        <f>IF(AND(TimeSpend[[#This Row],[Personnel number]]&lt;&gt;"",TimeSpend[[#This Row],[Date]]&lt;&gt;""),TimeSpend[[#This Row],[End Time]],"")</f>
        <v/>
      </c>
      <c r="J2463" t="str">
        <f>IF(AND(TimeSpend[[#This Row],[Personnel number]]&lt;&gt;"",TimeSpend[[#This Row],[Date]]&lt;&gt;""),TimeSpend[[#This Row],[Location]],"")</f>
        <v/>
      </c>
      <c r="K2463" t="str">
        <f>IF(AND(TimeSpend[[#This Row],[Personnel number]]&lt;&gt;"",TimeSpend[[#This Row],[Date]]&lt;&gt;""),TimeSpend[[#This Row],[Task]],"")</f>
        <v/>
      </c>
      <c r="L2463" t="str">
        <f>IF(AND(TimeSpend[[#This Row],[Personnel number]]&lt;&gt;"",TimeSpend[[#This Row],[Date]]&lt;&gt;""),Utilization!$J$2,"")</f>
        <v/>
      </c>
      <c r="M2463" t="str">
        <f>IF(AND(TimeSpend[[#This Row],[Personnel number]]&lt;&gt;"",TimeSpend[[#This Row],[Date]]&lt;&gt;""),TimeSpend[[#This Row],[Employee Name]],"")</f>
        <v/>
      </c>
      <c r="N2463" t="str">
        <f t="shared" si="76"/>
        <v/>
      </c>
      <c r="O2463" t="str">
        <f t="shared" si="77"/>
        <v/>
      </c>
      <c r="P2463" t="str">
        <f>IF(D2463&lt;&gt;"",VLOOKUP(D2463,Projects!B:C,2,0),"")</f>
        <v/>
      </c>
    </row>
    <row r="2464" spans="1:16" x14ac:dyDescent="0.25">
      <c r="A2464" t="str">
        <f>UPPER(IF(AND(TimeSpend[[#This Row],[Personnel number]]&lt;&gt;"",TimeSpend[[#This Row],[Date]]&lt;&gt;""),TimeSpend[[#This Row],[Personnel number]],""))</f>
        <v/>
      </c>
      <c r="B2464" s="85" t="str">
        <f>IF(AND(TimeSpend[[#This Row],[Personnel number]]&lt;&gt;"",TimeSpend[[#This Row],[Date]]&lt;&gt;""),TEXT(TimeSpend[[#This Row],[Date]],"[$-409]yyyyMMdd"),"")</f>
        <v/>
      </c>
      <c r="C2464" s="33" t="str">
        <f>IF(AND(TimeSpend[[#This Row],[Personnel number]]&lt;&gt;"",TimeSpend[[#This Row],[Date]]&lt;&gt;""),SUBSTITUTE(TimeSpend[[#This Row],[Hours]],",","."),"")</f>
        <v/>
      </c>
      <c r="D2464" t="str">
        <f>IF(AND(TimeSpend[[#This Row],[Personnel number]]&lt;&gt;"",TimeSpend[[#This Row],[Date]]&lt;&gt;""),TimeSpend[[#This Row],[Network]],"")</f>
        <v/>
      </c>
      <c r="E2464" t="str">
        <f>IF(AND(TimeSpend[[#This Row],[Personnel number]]&lt;&gt;"",TimeSpend[[#This Row],[Date]]&lt;&gt;""),TimeSpend[[#This Row],[Network Description]],"")</f>
        <v/>
      </c>
      <c r="F2464" t="str">
        <f>IF(AND(TimeSpend[[#This Row],[Personnel number]]&lt;&gt;"",TimeSpend[[#This Row],[Date]]&lt;&gt;""),TimeSpend[[#This Row],[Activity]],"")</f>
        <v/>
      </c>
      <c r="G2464" t="str">
        <f>IF(AND(TimeSpend[[#This Row],[Personnel number]]&lt;&gt;"",TimeSpend[[#This Row],[Date]]&lt;&gt;""),TimeSpend[[#This Row],[Activity description]],"")</f>
        <v/>
      </c>
      <c r="H2464" s="36" t="str">
        <f>IF(AND(TimeSpend[[#This Row],[Personnel number]]&lt;&gt;"",TimeSpend[[#This Row],[Date]]&lt;&gt;""),TimeSpend[[#This Row],[Start Time]],"")</f>
        <v/>
      </c>
      <c r="I2464" s="36" t="str">
        <f>IF(AND(TimeSpend[[#This Row],[Personnel number]]&lt;&gt;"",TimeSpend[[#This Row],[Date]]&lt;&gt;""),TimeSpend[[#This Row],[End Time]],"")</f>
        <v/>
      </c>
      <c r="J2464" t="str">
        <f>IF(AND(TimeSpend[[#This Row],[Personnel number]]&lt;&gt;"",TimeSpend[[#This Row],[Date]]&lt;&gt;""),TimeSpend[[#This Row],[Location]],"")</f>
        <v/>
      </c>
      <c r="K2464" t="str">
        <f>IF(AND(TimeSpend[[#This Row],[Personnel number]]&lt;&gt;"",TimeSpend[[#This Row],[Date]]&lt;&gt;""),TimeSpend[[#This Row],[Task]],"")</f>
        <v/>
      </c>
      <c r="L2464" t="str">
        <f>IF(AND(TimeSpend[[#This Row],[Personnel number]]&lt;&gt;"",TimeSpend[[#This Row],[Date]]&lt;&gt;""),Utilization!$J$2,"")</f>
        <v/>
      </c>
      <c r="M2464" t="str">
        <f>IF(AND(TimeSpend[[#This Row],[Personnel number]]&lt;&gt;"",TimeSpend[[#This Row],[Date]]&lt;&gt;""),TimeSpend[[#This Row],[Employee Name]],"")</f>
        <v/>
      </c>
      <c r="N2464" t="str">
        <f t="shared" si="76"/>
        <v/>
      </c>
      <c r="O2464" t="str">
        <f t="shared" si="77"/>
        <v/>
      </c>
      <c r="P2464" t="str">
        <f>IF(D2464&lt;&gt;"",VLOOKUP(D2464,Projects!B:C,2,0),"")</f>
        <v/>
      </c>
    </row>
    <row r="2465" spans="1:16" x14ac:dyDescent="0.25">
      <c r="A2465" t="str">
        <f>UPPER(IF(AND(TimeSpend[[#This Row],[Personnel number]]&lt;&gt;"",TimeSpend[[#This Row],[Date]]&lt;&gt;""),TimeSpend[[#This Row],[Personnel number]],""))</f>
        <v/>
      </c>
      <c r="B2465" s="85" t="str">
        <f>IF(AND(TimeSpend[[#This Row],[Personnel number]]&lt;&gt;"",TimeSpend[[#This Row],[Date]]&lt;&gt;""),TEXT(TimeSpend[[#This Row],[Date]],"[$-409]yyyyMMdd"),"")</f>
        <v/>
      </c>
      <c r="C2465" s="33" t="str">
        <f>IF(AND(TimeSpend[[#This Row],[Personnel number]]&lt;&gt;"",TimeSpend[[#This Row],[Date]]&lt;&gt;""),SUBSTITUTE(TimeSpend[[#This Row],[Hours]],",","."),"")</f>
        <v/>
      </c>
      <c r="D2465" t="str">
        <f>IF(AND(TimeSpend[[#This Row],[Personnel number]]&lt;&gt;"",TimeSpend[[#This Row],[Date]]&lt;&gt;""),TimeSpend[[#This Row],[Network]],"")</f>
        <v/>
      </c>
      <c r="E2465" t="str">
        <f>IF(AND(TimeSpend[[#This Row],[Personnel number]]&lt;&gt;"",TimeSpend[[#This Row],[Date]]&lt;&gt;""),TimeSpend[[#This Row],[Network Description]],"")</f>
        <v/>
      </c>
      <c r="F2465" t="str">
        <f>IF(AND(TimeSpend[[#This Row],[Personnel number]]&lt;&gt;"",TimeSpend[[#This Row],[Date]]&lt;&gt;""),TimeSpend[[#This Row],[Activity]],"")</f>
        <v/>
      </c>
      <c r="G2465" t="str">
        <f>IF(AND(TimeSpend[[#This Row],[Personnel number]]&lt;&gt;"",TimeSpend[[#This Row],[Date]]&lt;&gt;""),TimeSpend[[#This Row],[Activity description]],"")</f>
        <v/>
      </c>
      <c r="H2465" s="36" t="str">
        <f>IF(AND(TimeSpend[[#This Row],[Personnel number]]&lt;&gt;"",TimeSpend[[#This Row],[Date]]&lt;&gt;""),TimeSpend[[#This Row],[Start Time]],"")</f>
        <v/>
      </c>
      <c r="I2465" s="36" t="str">
        <f>IF(AND(TimeSpend[[#This Row],[Personnel number]]&lt;&gt;"",TimeSpend[[#This Row],[Date]]&lt;&gt;""),TimeSpend[[#This Row],[End Time]],"")</f>
        <v/>
      </c>
      <c r="J2465" t="str">
        <f>IF(AND(TimeSpend[[#This Row],[Personnel number]]&lt;&gt;"",TimeSpend[[#This Row],[Date]]&lt;&gt;""),TimeSpend[[#This Row],[Location]],"")</f>
        <v/>
      </c>
      <c r="K2465" t="str">
        <f>IF(AND(TimeSpend[[#This Row],[Personnel number]]&lt;&gt;"",TimeSpend[[#This Row],[Date]]&lt;&gt;""),TimeSpend[[#This Row],[Task]],"")</f>
        <v/>
      </c>
      <c r="L2465" t="str">
        <f>IF(AND(TimeSpend[[#This Row],[Personnel number]]&lt;&gt;"",TimeSpend[[#This Row],[Date]]&lt;&gt;""),Utilization!$J$2,"")</f>
        <v/>
      </c>
      <c r="M2465" t="str">
        <f>IF(AND(TimeSpend[[#This Row],[Personnel number]]&lt;&gt;"",TimeSpend[[#This Row],[Date]]&lt;&gt;""),TimeSpend[[#This Row],[Employee Name]],"")</f>
        <v/>
      </c>
      <c r="N2465" t="str">
        <f t="shared" si="76"/>
        <v/>
      </c>
      <c r="O2465" t="str">
        <f t="shared" si="77"/>
        <v/>
      </c>
      <c r="P2465" t="str">
        <f>IF(D2465&lt;&gt;"",VLOOKUP(D2465,Projects!B:C,2,0),"")</f>
        <v/>
      </c>
    </row>
    <row r="2466" spans="1:16" x14ac:dyDescent="0.25">
      <c r="A2466" t="str">
        <f>UPPER(IF(AND(TimeSpend[[#This Row],[Personnel number]]&lt;&gt;"",TimeSpend[[#This Row],[Date]]&lt;&gt;""),TimeSpend[[#This Row],[Personnel number]],""))</f>
        <v/>
      </c>
      <c r="B2466" s="85" t="str">
        <f>IF(AND(TimeSpend[[#This Row],[Personnel number]]&lt;&gt;"",TimeSpend[[#This Row],[Date]]&lt;&gt;""),TEXT(TimeSpend[[#This Row],[Date]],"[$-409]yyyyMMdd"),"")</f>
        <v/>
      </c>
      <c r="C2466" s="33" t="str">
        <f>IF(AND(TimeSpend[[#This Row],[Personnel number]]&lt;&gt;"",TimeSpend[[#This Row],[Date]]&lt;&gt;""),SUBSTITUTE(TimeSpend[[#This Row],[Hours]],",","."),"")</f>
        <v/>
      </c>
      <c r="D2466" t="str">
        <f>IF(AND(TimeSpend[[#This Row],[Personnel number]]&lt;&gt;"",TimeSpend[[#This Row],[Date]]&lt;&gt;""),TimeSpend[[#This Row],[Network]],"")</f>
        <v/>
      </c>
      <c r="E2466" t="str">
        <f>IF(AND(TimeSpend[[#This Row],[Personnel number]]&lt;&gt;"",TimeSpend[[#This Row],[Date]]&lt;&gt;""),TimeSpend[[#This Row],[Network Description]],"")</f>
        <v/>
      </c>
      <c r="F2466" t="str">
        <f>IF(AND(TimeSpend[[#This Row],[Personnel number]]&lt;&gt;"",TimeSpend[[#This Row],[Date]]&lt;&gt;""),TimeSpend[[#This Row],[Activity]],"")</f>
        <v/>
      </c>
      <c r="G2466" t="str">
        <f>IF(AND(TimeSpend[[#This Row],[Personnel number]]&lt;&gt;"",TimeSpend[[#This Row],[Date]]&lt;&gt;""),TimeSpend[[#This Row],[Activity description]],"")</f>
        <v/>
      </c>
      <c r="H2466" s="36" t="str">
        <f>IF(AND(TimeSpend[[#This Row],[Personnel number]]&lt;&gt;"",TimeSpend[[#This Row],[Date]]&lt;&gt;""),TimeSpend[[#This Row],[Start Time]],"")</f>
        <v/>
      </c>
      <c r="I2466" s="36" t="str">
        <f>IF(AND(TimeSpend[[#This Row],[Personnel number]]&lt;&gt;"",TimeSpend[[#This Row],[Date]]&lt;&gt;""),TimeSpend[[#This Row],[End Time]],"")</f>
        <v/>
      </c>
      <c r="J2466" t="str">
        <f>IF(AND(TimeSpend[[#This Row],[Personnel number]]&lt;&gt;"",TimeSpend[[#This Row],[Date]]&lt;&gt;""),TimeSpend[[#This Row],[Location]],"")</f>
        <v/>
      </c>
      <c r="K2466" t="str">
        <f>IF(AND(TimeSpend[[#This Row],[Personnel number]]&lt;&gt;"",TimeSpend[[#This Row],[Date]]&lt;&gt;""),TimeSpend[[#This Row],[Task]],"")</f>
        <v/>
      </c>
      <c r="L2466" t="str">
        <f>IF(AND(TimeSpend[[#This Row],[Personnel number]]&lt;&gt;"",TimeSpend[[#This Row],[Date]]&lt;&gt;""),Utilization!$J$2,"")</f>
        <v/>
      </c>
      <c r="M2466" t="str">
        <f>IF(AND(TimeSpend[[#This Row],[Personnel number]]&lt;&gt;"",TimeSpend[[#This Row],[Date]]&lt;&gt;""),TimeSpend[[#This Row],[Employee Name]],"")</f>
        <v/>
      </c>
      <c r="N2466" t="str">
        <f t="shared" si="76"/>
        <v/>
      </c>
      <c r="O2466" t="str">
        <f t="shared" si="77"/>
        <v/>
      </c>
      <c r="P2466" t="str">
        <f>IF(D2466&lt;&gt;"",VLOOKUP(D2466,Projects!B:C,2,0),"")</f>
        <v/>
      </c>
    </row>
    <row r="2467" spans="1:16" x14ac:dyDescent="0.25">
      <c r="A2467" t="str">
        <f>UPPER(IF(AND(TimeSpend[[#This Row],[Personnel number]]&lt;&gt;"",TimeSpend[[#This Row],[Date]]&lt;&gt;""),TimeSpend[[#This Row],[Personnel number]],""))</f>
        <v/>
      </c>
      <c r="B2467" s="85" t="str">
        <f>IF(AND(TimeSpend[[#This Row],[Personnel number]]&lt;&gt;"",TimeSpend[[#This Row],[Date]]&lt;&gt;""),TEXT(TimeSpend[[#This Row],[Date]],"[$-409]yyyyMMdd"),"")</f>
        <v/>
      </c>
      <c r="C2467" s="33" t="str">
        <f>IF(AND(TimeSpend[[#This Row],[Personnel number]]&lt;&gt;"",TimeSpend[[#This Row],[Date]]&lt;&gt;""),SUBSTITUTE(TimeSpend[[#This Row],[Hours]],",","."),"")</f>
        <v/>
      </c>
      <c r="D2467" t="str">
        <f>IF(AND(TimeSpend[[#This Row],[Personnel number]]&lt;&gt;"",TimeSpend[[#This Row],[Date]]&lt;&gt;""),TimeSpend[[#This Row],[Network]],"")</f>
        <v/>
      </c>
      <c r="E2467" t="str">
        <f>IF(AND(TimeSpend[[#This Row],[Personnel number]]&lt;&gt;"",TimeSpend[[#This Row],[Date]]&lt;&gt;""),TimeSpend[[#This Row],[Network Description]],"")</f>
        <v/>
      </c>
      <c r="F2467" t="str">
        <f>IF(AND(TimeSpend[[#This Row],[Personnel number]]&lt;&gt;"",TimeSpend[[#This Row],[Date]]&lt;&gt;""),TimeSpend[[#This Row],[Activity]],"")</f>
        <v/>
      </c>
      <c r="G2467" t="str">
        <f>IF(AND(TimeSpend[[#This Row],[Personnel number]]&lt;&gt;"",TimeSpend[[#This Row],[Date]]&lt;&gt;""),TimeSpend[[#This Row],[Activity description]],"")</f>
        <v/>
      </c>
      <c r="H2467" s="36" t="str">
        <f>IF(AND(TimeSpend[[#This Row],[Personnel number]]&lt;&gt;"",TimeSpend[[#This Row],[Date]]&lt;&gt;""),TimeSpend[[#This Row],[Start Time]],"")</f>
        <v/>
      </c>
      <c r="I2467" s="36" t="str">
        <f>IF(AND(TimeSpend[[#This Row],[Personnel number]]&lt;&gt;"",TimeSpend[[#This Row],[Date]]&lt;&gt;""),TimeSpend[[#This Row],[End Time]],"")</f>
        <v/>
      </c>
      <c r="J2467" t="str">
        <f>IF(AND(TimeSpend[[#This Row],[Personnel number]]&lt;&gt;"",TimeSpend[[#This Row],[Date]]&lt;&gt;""),TimeSpend[[#This Row],[Location]],"")</f>
        <v/>
      </c>
      <c r="K2467" t="str">
        <f>IF(AND(TimeSpend[[#This Row],[Personnel number]]&lt;&gt;"",TimeSpend[[#This Row],[Date]]&lt;&gt;""),TimeSpend[[#This Row],[Task]],"")</f>
        <v/>
      </c>
      <c r="L2467" t="str">
        <f>IF(AND(TimeSpend[[#This Row],[Personnel number]]&lt;&gt;"",TimeSpend[[#This Row],[Date]]&lt;&gt;""),Utilization!$J$2,"")</f>
        <v/>
      </c>
      <c r="M2467" t="str">
        <f>IF(AND(TimeSpend[[#This Row],[Personnel number]]&lt;&gt;"",TimeSpend[[#This Row],[Date]]&lt;&gt;""),TimeSpend[[#This Row],[Employee Name]],"")</f>
        <v/>
      </c>
      <c r="N2467" t="str">
        <f t="shared" si="76"/>
        <v/>
      </c>
      <c r="O2467" t="str">
        <f t="shared" si="77"/>
        <v/>
      </c>
      <c r="P2467" t="str">
        <f>IF(D2467&lt;&gt;"",VLOOKUP(D2467,Projects!B:C,2,0),"")</f>
        <v/>
      </c>
    </row>
    <row r="2468" spans="1:16" x14ac:dyDescent="0.25">
      <c r="A2468" t="str">
        <f>UPPER(IF(AND(TimeSpend[[#This Row],[Personnel number]]&lt;&gt;"",TimeSpend[[#This Row],[Date]]&lt;&gt;""),TimeSpend[[#This Row],[Personnel number]],""))</f>
        <v/>
      </c>
      <c r="B2468" s="85" t="str">
        <f>IF(AND(TimeSpend[[#This Row],[Personnel number]]&lt;&gt;"",TimeSpend[[#This Row],[Date]]&lt;&gt;""),TEXT(TimeSpend[[#This Row],[Date]],"[$-409]yyyyMMdd"),"")</f>
        <v/>
      </c>
      <c r="C2468" s="33" t="str">
        <f>IF(AND(TimeSpend[[#This Row],[Personnel number]]&lt;&gt;"",TimeSpend[[#This Row],[Date]]&lt;&gt;""),SUBSTITUTE(TimeSpend[[#This Row],[Hours]],",","."),"")</f>
        <v/>
      </c>
      <c r="D2468" t="str">
        <f>IF(AND(TimeSpend[[#This Row],[Personnel number]]&lt;&gt;"",TimeSpend[[#This Row],[Date]]&lt;&gt;""),TimeSpend[[#This Row],[Network]],"")</f>
        <v/>
      </c>
      <c r="E2468" t="str">
        <f>IF(AND(TimeSpend[[#This Row],[Personnel number]]&lt;&gt;"",TimeSpend[[#This Row],[Date]]&lt;&gt;""),TimeSpend[[#This Row],[Network Description]],"")</f>
        <v/>
      </c>
      <c r="F2468" t="str">
        <f>IF(AND(TimeSpend[[#This Row],[Personnel number]]&lt;&gt;"",TimeSpend[[#This Row],[Date]]&lt;&gt;""),TimeSpend[[#This Row],[Activity]],"")</f>
        <v/>
      </c>
      <c r="G2468" t="str">
        <f>IF(AND(TimeSpend[[#This Row],[Personnel number]]&lt;&gt;"",TimeSpend[[#This Row],[Date]]&lt;&gt;""),TimeSpend[[#This Row],[Activity description]],"")</f>
        <v/>
      </c>
      <c r="H2468" s="36" t="str">
        <f>IF(AND(TimeSpend[[#This Row],[Personnel number]]&lt;&gt;"",TimeSpend[[#This Row],[Date]]&lt;&gt;""),TimeSpend[[#This Row],[Start Time]],"")</f>
        <v/>
      </c>
      <c r="I2468" s="36" t="str">
        <f>IF(AND(TimeSpend[[#This Row],[Personnel number]]&lt;&gt;"",TimeSpend[[#This Row],[Date]]&lt;&gt;""),TimeSpend[[#This Row],[End Time]],"")</f>
        <v/>
      </c>
      <c r="J2468" t="str">
        <f>IF(AND(TimeSpend[[#This Row],[Personnel number]]&lt;&gt;"",TimeSpend[[#This Row],[Date]]&lt;&gt;""),TimeSpend[[#This Row],[Location]],"")</f>
        <v/>
      </c>
      <c r="K2468" t="str">
        <f>IF(AND(TimeSpend[[#This Row],[Personnel number]]&lt;&gt;"",TimeSpend[[#This Row],[Date]]&lt;&gt;""),TimeSpend[[#This Row],[Task]],"")</f>
        <v/>
      </c>
      <c r="L2468" t="str">
        <f>IF(AND(TimeSpend[[#This Row],[Personnel number]]&lt;&gt;"",TimeSpend[[#This Row],[Date]]&lt;&gt;""),Utilization!$J$2,"")</f>
        <v/>
      </c>
      <c r="M2468" t="str">
        <f>IF(AND(TimeSpend[[#This Row],[Personnel number]]&lt;&gt;"",TimeSpend[[#This Row],[Date]]&lt;&gt;""),TimeSpend[[#This Row],[Employee Name]],"")</f>
        <v/>
      </c>
      <c r="N2468" t="str">
        <f t="shared" si="76"/>
        <v/>
      </c>
      <c r="O2468" t="str">
        <f t="shared" si="77"/>
        <v/>
      </c>
      <c r="P2468" t="str">
        <f>IF(D2468&lt;&gt;"",VLOOKUP(D2468,Projects!B:C,2,0),"")</f>
        <v/>
      </c>
    </row>
    <row r="2469" spans="1:16" x14ac:dyDescent="0.25">
      <c r="A2469" t="str">
        <f>UPPER(IF(AND(TimeSpend[[#This Row],[Personnel number]]&lt;&gt;"",TimeSpend[[#This Row],[Date]]&lt;&gt;""),TimeSpend[[#This Row],[Personnel number]],""))</f>
        <v/>
      </c>
      <c r="B2469" s="85" t="str">
        <f>IF(AND(TimeSpend[[#This Row],[Personnel number]]&lt;&gt;"",TimeSpend[[#This Row],[Date]]&lt;&gt;""),TEXT(TimeSpend[[#This Row],[Date]],"[$-409]yyyyMMdd"),"")</f>
        <v/>
      </c>
      <c r="C2469" s="33" t="str">
        <f>IF(AND(TimeSpend[[#This Row],[Personnel number]]&lt;&gt;"",TimeSpend[[#This Row],[Date]]&lt;&gt;""),SUBSTITUTE(TimeSpend[[#This Row],[Hours]],",","."),"")</f>
        <v/>
      </c>
      <c r="D2469" t="str">
        <f>IF(AND(TimeSpend[[#This Row],[Personnel number]]&lt;&gt;"",TimeSpend[[#This Row],[Date]]&lt;&gt;""),TimeSpend[[#This Row],[Network]],"")</f>
        <v/>
      </c>
      <c r="E2469" t="str">
        <f>IF(AND(TimeSpend[[#This Row],[Personnel number]]&lt;&gt;"",TimeSpend[[#This Row],[Date]]&lt;&gt;""),TimeSpend[[#This Row],[Network Description]],"")</f>
        <v/>
      </c>
      <c r="F2469" t="str">
        <f>IF(AND(TimeSpend[[#This Row],[Personnel number]]&lt;&gt;"",TimeSpend[[#This Row],[Date]]&lt;&gt;""),TimeSpend[[#This Row],[Activity]],"")</f>
        <v/>
      </c>
      <c r="G2469" t="str">
        <f>IF(AND(TimeSpend[[#This Row],[Personnel number]]&lt;&gt;"",TimeSpend[[#This Row],[Date]]&lt;&gt;""),TimeSpend[[#This Row],[Activity description]],"")</f>
        <v/>
      </c>
      <c r="H2469" s="36" t="str">
        <f>IF(AND(TimeSpend[[#This Row],[Personnel number]]&lt;&gt;"",TimeSpend[[#This Row],[Date]]&lt;&gt;""),TimeSpend[[#This Row],[Start Time]],"")</f>
        <v/>
      </c>
      <c r="I2469" s="36" t="str">
        <f>IF(AND(TimeSpend[[#This Row],[Personnel number]]&lt;&gt;"",TimeSpend[[#This Row],[Date]]&lt;&gt;""),TimeSpend[[#This Row],[End Time]],"")</f>
        <v/>
      </c>
      <c r="J2469" t="str">
        <f>IF(AND(TimeSpend[[#This Row],[Personnel number]]&lt;&gt;"",TimeSpend[[#This Row],[Date]]&lt;&gt;""),TimeSpend[[#This Row],[Location]],"")</f>
        <v/>
      </c>
      <c r="K2469" t="str">
        <f>IF(AND(TimeSpend[[#This Row],[Personnel number]]&lt;&gt;"",TimeSpend[[#This Row],[Date]]&lt;&gt;""),TimeSpend[[#This Row],[Task]],"")</f>
        <v/>
      </c>
      <c r="L2469" t="str">
        <f>IF(AND(TimeSpend[[#This Row],[Personnel number]]&lt;&gt;"",TimeSpend[[#This Row],[Date]]&lt;&gt;""),Utilization!$J$2,"")</f>
        <v/>
      </c>
      <c r="M2469" t="str">
        <f>IF(AND(TimeSpend[[#This Row],[Personnel number]]&lt;&gt;"",TimeSpend[[#This Row],[Date]]&lt;&gt;""),TimeSpend[[#This Row],[Employee Name]],"")</f>
        <v/>
      </c>
      <c r="N2469" t="str">
        <f t="shared" si="76"/>
        <v/>
      </c>
      <c r="O2469" t="str">
        <f t="shared" si="77"/>
        <v/>
      </c>
      <c r="P2469" t="str">
        <f>IF(D2469&lt;&gt;"",VLOOKUP(D2469,Projects!B:C,2,0),"")</f>
        <v/>
      </c>
    </row>
    <row r="2470" spans="1:16" x14ac:dyDescent="0.25">
      <c r="A2470" t="str">
        <f>UPPER(IF(AND(TimeSpend[[#This Row],[Personnel number]]&lt;&gt;"",TimeSpend[[#This Row],[Date]]&lt;&gt;""),TimeSpend[[#This Row],[Personnel number]],""))</f>
        <v/>
      </c>
      <c r="B2470" s="85" t="str">
        <f>IF(AND(TimeSpend[[#This Row],[Personnel number]]&lt;&gt;"",TimeSpend[[#This Row],[Date]]&lt;&gt;""),TEXT(TimeSpend[[#This Row],[Date]],"[$-409]yyyyMMdd"),"")</f>
        <v/>
      </c>
      <c r="C2470" s="33" t="str">
        <f>IF(AND(TimeSpend[[#This Row],[Personnel number]]&lt;&gt;"",TimeSpend[[#This Row],[Date]]&lt;&gt;""),SUBSTITUTE(TimeSpend[[#This Row],[Hours]],",","."),"")</f>
        <v/>
      </c>
      <c r="D2470" t="str">
        <f>IF(AND(TimeSpend[[#This Row],[Personnel number]]&lt;&gt;"",TimeSpend[[#This Row],[Date]]&lt;&gt;""),TimeSpend[[#This Row],[Network]],"")</f>
        <v/>
      </c>
      <c r="E2470" t="str">
        <f>IF(AND(TimeSpend[[#This Row],[Personnel number]]&lt;&gt;"",TimeSpend[[#This Row],[Date]]&lt;&gt;""),TimeSpend[[#This Row],[Network Description]],"")</f>
        <v/>
      </c>
      <c r="F2470" t="str">
        <f>IF(AND(TimeSpend[[#This Row],[Personnel number]]&lt;&gt;"",TimeSpend[[#This Row],[Date]]&lt;&gt;""),TimeSpend[[#This Row],[Activity]],"")</f>
        <v/>
      </c>
      <c r="G2470" t="str">
        <f>IF(AND(TimeSpend[[#This Row],[Personnel number]]&lt;&gt;"",TimeSpend[[#This Row],[Date]]&lt;&gt;""),TimeSpend[[#This Row],[Activity description]],"")</f>
        <v/>
      </c>
      <c r="H2470" s="36" t="str">
        <f>IF(AND(TimeSpend[[#This Row],[Personnel number]]&lt;&gt;"",TimeSpend[[#This Row],[Date]]&lt;&gt;""),TimeSpend[[#This Row],[Start Time]],"")</f>
        <v/>
      </c>
      <c r="I2470" s="36" t="str">
        <f>IF(AND(TimeSpend[[#This Row],[Personnel number]]&lt;&gt;"",TimeSpend[[#This Row],[Date]]&lt;&gt;""),TimeSpend[[#This Row],[End Time]],"")</f>
        <v/>
      </c>
      <c r="J2470" t="str">
        <f>IF(AND(TimeSpend[[#This Row],[Personnel number]]&lt;&gt;"",TimeSpend[[#This Row],[Date]]&lt;&gt;""),TimeSpend[[#This Row],[Location]],"")</f>
        <v/>
      </c>
      <c r="K2470" t="str">
        <f>IF(AND(TimeSpend[[#This Row],[Personnel number]]&lt;&gt;"",TimeSpend[[#This Row],[Date]]&lt;&gt;""),TimeSpend[[#This Row],[Task]],"")</f>
        <v/>
      </c>
      <c r="L2470" t="str">
        <f>IF(AND(TimeSpend[[#This Row],[Personnel number]]&lt;&gt;"",TimeSpend[[#This Row],[Date]]&lt;&gt;""),Utilization!$J$2,"")</f>
        <v/>
      </c>
      <c r="M2470" t="str">
        <f>IF(AND(TimeSpend[[#This Row],[Personnel number]]&lt;&gt;"",TimeSpend[[#This Row],[Date]]&lt;&gt;""),TimeSpend[[#This Row],[Employee Name]],"")</f>
        <v/>
      </c>
      <c r="N2470" t="str">
        <f t="shared" si="76"/>
        <v/>
      </c>
      <c r="O2470" t="str">
        <f t="shared" si="77"/>
        <v/>
      </c>
      <c r="P2470" t="str">
        <f>IF(D2470&lt;&gt;"",VLOOKUP(D2470,Projects!B:C,2,0),"")</f>
        <v/>
      </c>
    </row>
    <row r="2471" spans="1:16" x14ac:dyDescent="0.25">
      <c r="A2471" t="str">
        <f>UPPER(IF(AND(TimeSpend[[#This Row],[Personnel number]]&lt;&gt;"",TimeSpend[[#This Row],[Date]]&lt;&gt;""),TimeSpend[[#This Row],[Personnel number]],""))</f>
        <v/>
      </c>
      <c r="B2471" s="85" t="str">
        <f>IF(AND(TimeSpend[[#This Row],[Personnel number]]&lt;&gt;"",TimeSpend[[#This Row],[Date]]&lt;&gt;""),TEXT(TimeSpend[[#This Row],[Date]],"[$-409]yyyyMMdd"),"")</f>
        <v/>
      </c>
      <c r="C2471" s="33" t="str">
        <f>IF(AND(TimeSpend[[#This Row],[Personnel number]]&lt;&gt;"",TimeSpend[[#This Row],[Date]]&lt;&gt;""),SUBSTITUTE(TimeSpend[[#This Row],[Hours]],",","."),"")</f>
        <v/>
      </c>
      <c r="D2471" t="str">
        <f>IF(AND(TimeSpend[[#This Row],[Personnel number]]&lt;&gt;"",TimeSpend[[#This Row],[Date]]&lt;&gt;""),TimeSpend[[#This Row],[Network]],"")</f>
        <v/>
      </c>
      <c r="E2471" t="str">
        <f>IF(AND(TimeSpend[[#This Row],[Personnel number]]&lt;&gt;"",TimeSpend[[#This Row],[Date]]&lt;&gt;""),TimeSpend[[#This Row],[Network Description]],"")</f>
        <v/>
      </c>
      <c r="F2471" t="str">
        <f>IF(AND(TimeSpend[[#This Row],[Personnel number]]&lt;&gt;"",TimeSpend[[#This Row],[Date]]&lt;&gt;""),TimeSpend[[#This Row],[Activity]],"")</f>
        <v/>
      </c>
      <c r="G2471" t="str">
        <f>IF(AND(TimeSpend[[#This Row],[Personnel number]]&lt;&gt;"",TimeSpend[[#This Row],[Date]]&lt;&gt;""),TimeSpend[[#This Row],[Activity description]],"")</f>
        <v/>
      </c>
      <c r="H2471" s="36" t="str">
        <f>IF(AND(TimeSpend[[#This Row],[Personnel number]]&lt;&gt;"",TimeSpend[[#This Row],[Date]]&lt;&gt;""),TimeSpend[[#This Row],[Start Time]],"")</f>
        <v/>
      </c>
      <c r="I2471" s="36" t="str">
        <f>IF(AND(TimeSpend[[#This Row],[Personnel number]]&lt;&gt;"",TimeSpend[[#This Row],[Date]]&lt;&gt;""),TimeSpend[[#This Row],[End Time]],"")</f>
        <v/>
      </c>
      <c r="J2471" t="str">
        <f>IF(AND(TimeSpend[[#This Row],[Personnel number]]&lt;&gt;"",TimeSpend[[#This Row],[Date]]&lt;&gt;""),TimeSpend[[#This Row],[Location]],"")</f>
        <v/>
      </c>
      <c r="K2471" t="str">
        <f>IF(AND(TimeSpend[[#This Row],[Personnel number]]&lt;&gt;"",TimeSpend[[#This Row],[Date]]&lt;&gt;""),TimeSpend[[#This Row],[Task]],"")</f>
        <v/>
      </c>
      <c r="L2471" t="str">
        <f>IF(AND(TimeSpend[[#This Row],[Personnel number]]&lt;&gt;"",TimeSpend[[#This Row],[Date]]&lt;&gt;""),Utilization!$J$2,"")</f>
        <v/>
      </c>
      <c r="M2471" t="str">
        <f>IF(AND(TimeSpend[[#This Row],[Personnel number]]&lt;&gt;"",TimeSpend[[#This Row],[Date]]&lt;&gt;""),TimeSpend[[#This Row],[Employee Name]],"")</f>
        <v/>
      </c>
      <c r="N2471" t="str">
        <f t="shared" si="76"/>
        <v/>
      </c>
      <c r="O2471" t="str">
        <f t="shared" si="77"/>
        <v/>
      </c>
      <c r="P2471" t="str">
        <f>IF(D2471&lt;&gt;"",VLOOKUP(D2471,Projects!B:C,2,0),"")</f>
        <v/>
      </c>
    </row>
    <row r="2472" spans="1:16" x14ac:dyDescent="0.25">
      <c r="A2472" t="str">
        <f>UPPER(IF(AND(TimeSpend[[#This Row],[Personnel number]]&lt;&gt;"",TimeSpend[[#This Row],[Date]]&lt;&gt;""),TimeSpend[[#This Row],[Personnel number]],""))</f>
        <v/>
      </c>
      <c r="B2472" s="85" t="str">
        <f>IF(AND(TimeSpend[[#This Row],[Personnel number]]&lt;&gt;"",TimeSpend[[#This Row],[Date]]&lt;&gt;""),TEXT(TimeSpend[[#This Row],[Date]],"[$-409]yyyyMMdd"),"")</f>
        <v/>
      </c>
      <c r="C2472" s="33" t="str">
        <f>IF(AND(TimeSpend[[#This Row],[Personnel number]]&lt;&gt;"",TimeSpend[[#This Row],[Date]]&lt;&gt;""),SUBSTITUTE(TimeSpend[[#This Row],[Hours]],",","."),"")</f>
        <v/>
      </c>
      <c r="D2472" t="str">
        <f>IF(AND(TimeSpend[[#This Row],[Personnel number]]&lt;&gt;"",TimeSpend[[#This Row],[Date]]&lt;&gt;""),TimeSpend[[#This Row],[Network]],"")</f>
        <v/>
      </c>
      <c r="E2472" t="str">
        <f>IF(AND(TimeSpend[[#This Row],[Personnel number]]&lt;&gt;"",TimeSpend[[#This Row],[Date]]&lt;&gt;""),TimeSpend[[#This Row],[Network Description]],"")</f>
        <v/>
      </c>
      <c r="F2472" t="str">
        <f>IF(AND(TimeSpend[[#This Row],[Personnel number]]&lt;&gt;"",TimeSpend[[#This Row],[Date]]&lt;&gt;""),TimeSpend[[#This Row],[Activity]],"")</f>
        <v/>
      </c>
      <c r="G2472" t="str">
        <f>IF(AND(TimeSpend[[#This Row],[Personnel number]]&lt;&gt;"",TimeSpend[[#This Row],[Date]]&lt;&gt;""),TimeSpend[[#This Row],[Activity description]],"")</f>
        <v/>
      </c>
      <c r="H2472" s="36" t="str">
        <f>IF(AND(TimeSpend[[#This Row],[Personnel number]]&lt;&gt;"",TimeSpend[[#This Row],[Date]]&lt;&gt;""),TimeSpend[[#This Row],[Start Time]],"")</f>
        <v/>
      </c>
      <c r="I2472" s="36" t="str">
        <f>IF(AND(TimeSpend[[#This Row],[Personnel number]]&lt;&gt;"",TimeSpend[[#This Row],[Date]]&lt;&gt;""),TimeSpend[[#This Row],[End Time]],"")</f>
        <v/>
      </c>
      <c r="J2472" t="str">
        <f>IF(AND(TimeSpend[[#This Row],[Personnel number]]&lt;&gt;"",TimeSpend[[#This Row],[Date]]&lt;&gt;""),TimeSpend[[#This Row],[Location]],"")</f>
        <v/>
      </c>
      <c r="K2472" t="str">
        <f>IF(AND(TimeSpend[[#This Row],[Personnel number]]&lt;&gt;"",TimeSpend[[#This Row],[Date]]&lt;&gt;""),TimeSpend[[#This Row],[Task]],"")</f>
        <v/>
      </c>
      <c r="L2472" t="str">
        <f>IF(AND(TimeSpend[[#This Row],[Personnel number]]&lt;&gt;"",TimeSpend[[#This Row],[Date]]&lt;&gt;""),Utilization!$J$2,"")</f>
        <v/>
      </c>
      <c r="M2472" t="str">
        <f>IF(AND(TimeSpend[[#This Row],[Personnel number]]&lt;&gt;"",TimeSpend[[#This Row],[Date]]&lt;&gt;""),TimeSpend[[#This Row],[Employee Name]],"")</f>
        <v/>
      </c>
      <c r="N2472" t="str">
        <f t="shared" si="76"/>
        <v/>
      </c>
      <c r="O2472" t="str">
        <f t="shared" si="77"/>
        <v/>
      </c>
      <c r="P2472" t="str">
        <f>IF(D2472&lt;&gt;"",VLOOKUP(D2472,Projects!B:C,2,0),"")</f>
        <v/>
      </c>
    </row>
    <row r="2473" spans="1:16" x14ac:dyDescent="0.25">
      <c r="A2473" t="str">
        <f>UPPER(IF(AND(TimeSpend[[#This Row],[Personnel number]]&lt;&gt;"",TimeSpend[[#This Row],[Date]]&lt;&gt;""),TimeSpend[[#This Row],[Personnel number]],""))</f>
        <v/>
      </c>
      <c r="B2473" s="85" t="str">
        <f>IF(AND(TimeSpend[[#This Row],[Personnel number]]&lt;&gt;"",TimeSpend[[#This Row],[Date]]&lt;&gt;""),TEXT(TimeSpend[[#This Row],[Date]],"[$-409]yyyyMMdd"),"")</f>
        <v/>
      </c>
      <c r="C2473" s="33" t="str">
        <f>IF(AND(TimeSpend[[#This Row],[Personnel number]]&lt;&gt;"",TimeSpend[[#This Row],[Date]]&lt;&gt;""),SUBSTITUTE(TimeSpend[[#This Row],[Hours]],",","."),"")</f>
        <v/>
      </c>
      <c r="D2473" t="str">
        <f>IF(AND(TimeSpend[[#This Row],[Personnel number]]&lt;&gt;"",TimeSpend[[#This Row],[Date]]&lt;&gt;""),TimeSpend[[#This Row],[Network]],"")</f>
        <v/>
      </c>
      <c r="E2473" t="str">
        <f>IF(AND(TimeSpend[[#This Row],[Personnel number]]&lt;&gt;"",TimeSpend[[#This Row],[Date]]&lt;&gt;""),TimeSpend[[#This Row],[Network Description]],"")</f>
        <v/>
      </c>
      <c r="F2473" t="str">
        <f>IF(AND(TimeSpend[[#This Row],[Personnel number]]&lt;&gt;"",TimeSpend[[#This Row],[Date]]&lt;&gt;""),TimeSpend[[#This Row],[Activity]],"")</f>
        <v/>
      </c>
      <c r="G2473" t="str">
        <f>IF(AND(TimeSpend[[#This Row],[Personnel number]]&lt;&gt;"",TimeSpend[[#This Row],[Date]]&lt;&gt;""),TimeSpend[[#This Row],[Activity description]],"")</f>
        <v/>
      </c>
      <c r="H2473" s="36" t="str">
        <f>IF(AND(TimeSpend[[#This Row],[Personnel number]]&lt;&gt;"",TimeSpend[[#This Row],[Date]]&lt;&gt;""),TimeSpend[[#This Row],[Start Time]],"")</f>
        <v/>
      </c>
      <c r="I2473" s="36" t="str">
        <f>IF(AND(TimeSpend[[#This Row],[Personnel number]]&lt;&gt;"",TimeSpend[[#This Row],[Date]]&lt;&gt;""),TimeSpend[[#This Row],[End Time]],"")</f>
        <v/>
      </c>
      <c r="J2473" t="str">
        <f>IF(AND(TimeSpend[[#This Row],[Personnel number]]&lt;&gt;"",TimeSpend[[#This Row],[Date]]&lt;&gt;""),TimeSpend[[#This Row],[Location]],"")</f>
        <v/>
      </c>
      <c r="K2473" t="str">
        <f>IF(AND(TimeSpend[[#This Row],[Personnel number]]&lt;&gt;"",TimeSpend[[#This Row],[Date]]&lt;&gt;""),TimeSpend[[#This Row],[Task]],"")</f>
        <v/>
      </c>
      <c r="L2473" t="str">
        <f>IF(AND(TimeSpend[[#This Row],[Personnel number]]&lt;&gt;"",TimeSpend[[#This Row],[Date]]&lt;&gt;""),Utilization!$J$2,"")</f>
        <v/>
      </c>
      <c r="M2473" t="str">
        <f>IF(AND(TimeSpend[[#This Row],[Personnel number]]&lt;&gt;"",TimeSpend[[#This Row],[Date]]&lt;&gt;""),TimeSpend[[#This Row],[Employee Name]],"")</f>
        <v/>
      </c>
      <c r="N2473" t="str">
        <f t="shared" si="76"/>
        <v/>
      </c>
      <c r="O2473" t="str">
        <f t="shared" si="77"/>
        <v/>
      </c>
      <c r="P2473" t="str">
        <f>IF(D2473&lt;&gt;"",VLOOKUP(D2473,Projects!B:C,2,0),"")</f>
        <v/>
      </c>
    </row>
    <row r="2474" spans="1:16" x14ac:dyDescent="0.25">
      <c r="A2474" t="str">
        <f>UPPER(IF(AND(TimeSpend[[#This Row],[Personnel number]]&lt;&gt;"",TimeSpend[[#This Row],[Date]]&lt;&gt;""),TimeSpend[[#This Row],[Personnel number]],""))</f>
        <v/>
      </c>
      <c r="B2474" s="85" t="str">
        <f>IF(AND(TimeSpend[[#This Row],[Personnel number]]&lt;&gt;"",TimeSpend[[#This Row],[Date]]&lt;&gt;""),TEXT(TimeSpend[[#This Row],[Date]],"[$-409]yyyyMMdd"),"")</f>
        <v/>
      </c>
      <c r="C2474" s="33" t="str">
        <f>IF(AND(TimeSpend[[#This Row],[Personnel number]]&lt;&gt;"",TimeSpend[[#This Row],[Date]]&lt;&gt;""),SUBSTITUTE(TimeSpend[[#This Row],[Hours]],",","."),"")</f>
        <v/>
      </c>
      <c r="D2474" t="str">
        <f>IF(AND(TimeSpend[[#This Row],[Personnel number]]&lt;&gt;"",TimeSpend[[#This Row],[Date]]&lt;&gt;""),TimeSpend[[#This Row],[Network]],"")</f>
        <v/>
      </c>
      <c r="E2474" t="str">
        <f>IF(AND(TimeSpend[[#This Row],[Personnel number]]&lt;&gt;"",TimeSpend[[#This Row],[Date]]&lt;&gt;""),TimeSpend[[#This Row],[Network Description]],"")</f>
        <v/>
      </c>
      <c r="F2474" t="str">
        <f>IF(AND(TimeSpend[[#This Row],[Personnel number]]&lt;&gt;"",TimeSpend[[#This Row],[Date]]&lt;&gt;""),TimeSpend[[#This Row],[Activity]],"")</f>
        <v/>
      </c>
      <c r="G2474" t="str">
        <f>IF(AND(TimeSpend[[#This Row],[Personnel number]]&lt;&gt;"",TimeSpend[[#This Row],[Date]]&lt;&gt;""),TimeSpend[[#This Row],[Activity description]],"")</f>
        <v/>
      </c>
      <c r="H2474" s="36" t="str">
        <f>IF(AND(TimeSpend[[#This Row],[Personnel number]]&lt;&gt;"",TimeSpend[[#This Row],[Date]]&lt;&gt;""),TimeSpend[[#This Row],[Start Time]],"")</f>
        <v/>
      </c>
      <c r="I2474" s="36" t="str">
        <f>IF(AND(TimeSpend[[#This Row],[Personnel number]]&lt;&gt;"",TimeSpend[[#This Row],[Date]]&lt;&gt;""),TimeSpend[[#This Row],[End Time]],"")</f>
        <v/>
      </c>
      <c r="J2474" t="str">
        <f>IF(AND(TimeSpend[[#This Row],[Personnel number]]&lt;&gt;"",TimeSpend[[#This Row],[Date]]&lt;&gt;""),TimeSpend[[#This Row],[Location]],"")</f>
        <v/>
      </c>
      <c r="K2474" t="str">
        <f>IF(AND(TimeSpend[[#This Row],[Personnel number]]&lt;&gt;"",TimeSpend[[#This Row],[Date]]&lt;&gt;""),TimeSpend[[#This Row],[Task]],"")</f>
        <v/>
      </c>
      <c r="L2474" t="str">
        <f>IF(AND(TimeSpend[[#This Row],[Personnel number]]&lt;&gt;"",TimeSpend[[#This Row],[Date]]&lt;&gt;""),Utilization!$J$2,"")</f>
        <v/>
      </c>
      <c r="M2474" t="str">
        <f>IF(AND(TimeSpend[[#This Row],[Personnel number]]&lt;&gt;"",TimeSpend[[#This Row],[Date]]&lt;&gt;""),TimeSpend[[#This Row],[Employee Name]],"")</f>
        <v/>
      </c>
      <c r="N2474" t="str">
        <f t="shared" si="76"/>
        <v/>
      </c>
      <c r="O2474" t="str">
        <f t="shared" si="77"/>
        <v/>
      </c>
      <c r="P2474" t="str">
        <f>IF(D2474&lt;&gt;"",VLOOKUP(D2474,Projects!B:C,2,0),"")</f>
        <v/>
      </c>
    </row>
    <row r="2475" spans="1:16" x14ac:dyDescent="0.25">
      <c r="A2475" t="str">
        <f>UPPER(IF(AND(TimeSpend[[#This Row],[Personnel number]]&lt;&gt;"",TimeSpend[[#This Row],[Date]]&lt;&gt;""),TimeSpend[[#This Row],[Personnel number]],""))</f>
        <v/>
      </c>
      <c r="B2475" s="85" t="str">
        <f>IF(AND(TimeSpend[[#This Row],[Personnel number]]&lt;&gt;"",TimeSpend[[#This Row],[Date]]&lt;&gt;""),TEXT(TimeSpend[[#This Row],[Date]],"[$-409]yyyyMMdd"),"")</f>
        <v/>
      </c>
      <c r="C2475" s="33" t="str">
        <f>IF(AND(TimeSpend[[#This Row],[Personnel number]]&lt;&gt;"",TimeSpend[[#This Row],[Date]]&lt;&gt;""),SUBSTITUTE(TimeSpend[[#This Row],[Hours]],",","."),"")</f>
        <v/>
      </c>
      <c r="D2475" t="str">
        <f>IF(AND(TimeSpend[[#This Row],[Personnel number]]&lt;&gt;"",TimeSpend[[#This Row],[Date]]&lt;&gt;""),TimeSpend[[#This Row],[Network]],"")</f>
        <v/>
      </c>
      <c r="E2475" t="str">
        <f>IF(AND(TimeSpend[[#This Row],[Personnel number]]&lt;&gt;"",TimeSpend[[#This Row],[Date]]&lt;&gt;""),TimeSpend[[#This Row],[Network Description]],"")</f>
        <v/>
      </c>
      <c r="F2475" t="str">
        <f>IF(AND(TimeSpend[[#This Row],[Personnel number]]&lt;&gt;"",TimeSpend[[#This Row],[Date]]&lt;&gt;""),TimeSpend[[#This Row],[Activity]],"")</f>
        <v/>
      </c>
      <c r="G2475" t="str">
        <f>IF(AND(TimeSpend[[#This Row],[Personnel number]]&lt;&gt;"",TimeSpend[[#This Row],[Date]]&lt;&gt;""),TimeSpend[[#This Row],[Activity description]],"")</f>
        <v/>
      </c>
      <c r="H2475" s="36" t="str">
        <f>IF(AND(TimeSpend[[#This Row],[Personnel number]]&lt;&gt;"",TimeSpend[[#This Row],[Date]]&lt;&gt;""),TimeSpend[[#This Row],[Start Time]],"")</f>
        <v/>
      </c>
      <c r="I2475" s="36" t="str">
        <f>IF(AND(TimeSpend[[#This Row],[Personnel number]]&lt;&gt;"",TimeSpend[[#This Row],[Date]]&lt;&gt;""),TimeSpend[[#This Row],[End Time]],"")</f>
        <v/>
      </c>
      <c r="J2475" t="str">
        <f>IF(AND(TimeSpend[[#This Row],[Personnel number]]&lt;&gt;"",TimeSpend[[#This Row],[Date]]&lt;&gt;""),TimeSpend[[#This Row],[Location]],"")</f>
        <v/>
      </c>
      <c r="K2475" t="str">
        <f>IF(AND(TimeSpend[[#This Row],[Personnel number]]&lt;&gt;"",TimeSpend[[#This Row],[Date]]&lt;&gt;""),TimeSpend[[#This Row],[Task]],"")</f>
        <v/>
      </c>
      <c r="L2475" t="str">
        <f>IF(AND(TimeSpend[[#This Row],[Personnel number]]&lt;&gt;"",TimeSpend[[#This Row],[Date]]&lt;&gt;""),Utilization!$J$2,"")</f>
        <v/>
      </c>
      <c r="M2475" t="str">
        <f>IF(AND(TimeSpend[[#This Row],[Personnel number]]&lt;&gt;"",TimeSpend[[#This Row],[Date]]&lt;&gt;""),TimeSpend[[#This Row],[Employee Name]],"")</f>
        <v/>
      </c>
      <c r="N2475" t="str">
        <f t="shared" si="76"/>
        <v/>
      </c>
      <c r="O2475" t="str">
        <f t="shared" si="77"/>
        <v/>
      </c>
      <c r="P2475" t="str">
        <f>IF(D2475&lt;&gt;"",VLOOKUP(D2475,Projects!B:C,2,0),"")</f>
        <v/>
      </c>
    </row>
    <row r="2476" spans="1:16" x14ac:dyDescent="0.25">
      <c r="A2476" t="str">
        <f>UPPER(IF(AND(TimeSpend[[#This Row],[Personnel number]]&lt;&gt;"",TimeSpend[[#This Row],[Date]]&lt;&gt;""),TimeSpend[[#This Row],[Personnel number]],""))</f>
        <v/>
      </c>
      <c r="B2476" s="85" t="str">
        <f>IF(AND(TimeSpend[[#This Row],[Personnel number]]&lt;&gt;"",TimeSpend[[#This Row],[Date]]&lt;&gt;""),TEXT(TimeSpend[[#This Row],[Date]],"[$-409]yyyyMMdd"),"")</f>
        <v/>
      </c>
      <c r="C2476" s="33" t="str">
        <f>IF(AND(TimeSpend[[#This Row],[Personnel number]]&lt;&gt;"",TimeSpend[[#This Row],[Date]]&lt;&gt;""),SUBSTITUTE(TimeSpend[[#This Row],[Hours]],",","."),"")</f>
        <v/>
      </c>
      <c r="D2476" t="str">
        <f>IF(AND(TimeSpend[[#This Row],[Personnel number]]&lt;&gt;"",TimeSpend[[#This Row],[Date]]&lt;&gt;""),TimeSpend[[#This Row],[Network]],"")</f>
        <v/>
      </c>
      <c r="E2476" t="str">
        <f>IF(AND(TimeSpend[[#This Row],[Personnel number]]&lt;&gt;"",TimeSpend[[#This Row],[Date]]&lt;&gt;""),TimeSpend[[#This Row],[Network Description]],"")</f>
        <v/>
      </c>
      <c r="F2476" t="str">
        <f>IF(AND(TimeSpend[[#This Row],[Personnel number]]&lt;&gt;"",TimeSpend[[#This Row],[Date]]&lt;&gt;""),TimeSpend[[#This Row],[Activity]],"")</f>
        <v/>
      </c>
      <c r="G2476" t="str">
        <f>IF(AND(TimeSpend[[#This Row],[Personnel number]]&lt;&gt;"",TimeSpend[[#This Row],[Date]]&lt;&gt;""),TimeSpend[[#This Row],[Activity description]],"")</f>
        <v/>
      </c>
      <c r="H2476" s="36" t="str">
        <f>IF(AND(TimeSpend[[#This Row],[Personnel number]]&lt;&gt;"",TimeSpend[[#This Row],[Date]]&lt;&gt;""),TimeSpend[[#This Row],[Start Time]],"")</f>
        <v/>
      </c>
      <c r="I2476" s="36" t="str">
        <f>IF(AND(TimeSpend[[#This Row],[Personnel number]]&lt;&gt;"",TimeSpend[[#This Row],[Date]]&lt;&gt;""),TimeSpend[[#This Row],[End Time]],"")</f>
        <v/>
      </c>
      <c r="J2476" t="str">
        <f>IF(AND(TimeSpend[[#This Row],[Personnel number]]&lt;&gt;"",TimeSpend[[#This Row],[Date]]&lt;&gt;""),TimeSpend[[#This Row],[Location]],"")</f>
        <v/>
      </c>
      <c r="K2476" t="str">
        <f>IF(AND(TimeSpend[[#This Row],[Personnel number]]&lt;&gt;"",TimeSpend[[#This Row],[Date]]&lt;&gt;""),TimeSpend[[#This Row],[Task]],"")</f>
        <v/>
      </c>
      <c r="L2476" t="str">
        <f>IF(AND(TimeSpend[[#This Row],[Personnel number]]&lt;&gt;"",TimeSpend[[#This Row],[Date]]&lt;&gt;""),Utilization!$J$2,"")</f>
        <v/>
      </c>
      <c r="M2476" t="str">
        <f>IF(AND(TimeSpend[[#This Row],[Personnel number]]&lt;&gt;"",TimeSpend[[#This Row],[Date]]&lt;&gt;""),TimeSpend[[#This Row],[Employee Name]],"")</f>
        <v/>
      </c>
      <c r="N2476" t="str">
        <f t="shared" si="76"/>
        <v/>
      </c>
      <c r="O2476" t="str">
        <f t="shared" si="77"/>
        <v/>
      </c>
      <c r="P2476" t="str">
        <f>IF(D2476&lt;&gt;"",VLOOKUP(D2476,Projects!B:C,2,0),"")</f>
        <v/>
      </c>
    </row>
    <row r="2477" spans="1:16" x14ac:dyDescent="0.25">
      <c r="A2477" t="str">
        <f>UPPER(IF(AND(TimeSpend[[#This Row],[Personnel number]]&lt;&gt;"",TimeSpend[[#This Row],[Date]]&lt;&gt;""),TimeSpend[[#This Row],[Personnel number]],""))</f>
        <v/>
      </c>
      <c r="B2477" s="85" t="str">
        <f>IF(AND(TimeSpend[[#This Row],[Personnel number]]&lt;&gt;"",TimeSpend[[#This Row],[Date]]&lt;&gt;""),TEXT(TimeSpend[[#This Row],[Date]],"[$-409]yyyyMMdd"),"")</f>
        <v/>
      </c>
      <c r="C2477" s="33" t="str">
        <f>IF(AND(TimeSpend[[#This Row],[Personnel number]]&lt;&gt;"",TimeSpend[[#This Row],[Date]]&lt;&gt;""),SUBSTITUTE(TimeSpend[[#This Row],[Hours]],",","."),"")</f>
        <v/>
      </c>
      <c r="D2477" t="str">
        <f>IF(AND(TimeSpend[[#This Row],[Personnel number]]&lt;&gt;"",TimeSpend[[#This Row],[Date]]&lt;&gt;""),TimeSpend[[#This Row],[Network]],"")</f>
        <v/>
      </c>
      <c r="E2477" t="str">
        <f>IF(AND(TimeSpend[[#This Row],[Personnel number]]&lt;&gt;"",TimeSpend[[#This Row],[Date]]&lt;&gt;""),TimeSpend[[#This Row],[Network Description]],"")</f>
        <v/>
      </c>
      <c r="F2477" t="str">
        <f>IF(AND(TimeSpend[[#This Row],[Personnel number]]&lt;&gt;"",TimeSpend[[#This Row],[Date]]&lt;&gt;""),TimeSpend[[#This Row],[Activity]],"")</f>
        <v/>
      </c>
      <c r="G2477" t="str">
        <f>IF(AND(TimeSpend[[#This Row],[Personnel number]]&lt;&gt;"",TimeSpend[[#This Row],[Date]]&lt;&gt;""),TimeSpend[[#This Row],[Activity description]],"")</f>
        <v/>
      </c>
      <c r="H2477" s="36" t="str">
        <f>IF(AND(TimeSpend[[#This Row],[Personnel number]]&lt;&gt;"",TimeSpend[[#This Row],[Date]]&lt;&gt;""),TimeSpend[[#This Row],[Start Time]],"")</f>
        <v/>
      </c>
      <c r="I2477" s="36" t="str">
        <f>IF(AND(TimeSpend[[#This Row],[Personnel number]]&lt;&gt;"",TimeSpend[[#This Row],[Date]]&lt;&gt;""),TimeSpend[[#This Row],[End Time]],"")</f>
        <v/>
      </c>
      <c r="J2477" t="str">
        <f>IF(AND(TimeSpend[[#This Row],[Personnel number]]&lt;&gt;"",TimeSpend[[#This Row],[Date]]&lt;&gt;""),TimeSpend[[#This Row],[Location]],"")</f>
        <v/>
      </c>
      <c r="K2477" t="str">
        <f>IF(AND(TimeSpend[[#This Row],[Personnel number]]&lt;&gt;"",TimeSpend[[#This Row],[Date]]&lt;&gt;""),TimeSpend[[#This Row],[Task]],"")</f>
        <v/>
      </c>
      <c r="L2477" t="str">
        <f>IF(AND(TimeSpend[[#This Row],[Personnel number]]&lt;&gt;"",TimeSpend[[#This Row],[Date]]&lt;&gt;""),Utilization!$J$2,"")</f>
        <v/>
      </c>
      <c r="M2477" t="str">
        <f>IF(AND(TimeSpend[[#This Row],[Personnel number]]&lt;&gt;"",TimeSpend[[#This Row],[Date]]&lt;&gt;""),TimeSpend[[#This Row],[Employee Name]],"")</f>
        <v/>
      </c>
      <c r="N2477" t="str">
        <f t="shared" si="76"/>
        <v/>
      </c>
      <c r="O2477" t="str">
        <f t="shared" si="77"/>
        <v/>
      </c>
      <c r="P2477" t="str">
        <f>IF(D2477&lt;&gt;"",VLOOKUP(D2477,Projects!B:C,2,0),"")</f>
        <v/>
      </c>
    </row>
    <row r="2478" spans="1:16" x14ac:dyDescent="0.25">
      <c r="A2478" t="str">
        <f>UPPER(IF(AND(TimeSpend[[#This Row],[Personnel number]]&lt;&gt;"",TimeSpend[[#This Row],[Date]]&lt;&gt;""),TimeSpend[[#This Row],[Personnel number]],""))</f>
        <v/>
      </c>
      <c r="B2478" s="85" t="str">
        <f>IF(AND(TimeSpend[[#This Row],[Personnel number]]&lt;&gt;"",TimeSpend[[#This Row],[Date]]&lt;&gt;""),TEXT(TimeSpend[[#This Row],[Date]],"[$-409]yyyyMMdd"),"")</f>
        <v/>
      </c>
      <c r="C2478" s="33" t="str">
        <f>IF(AND(TimeSpend[[#This Row],[Personnel number]]&lt;&gt;"",TimeSpend[[#This Row],[Date]]&lt;&gt;""),SUBSTITUTE(TimeSpend[[#This Row],[Hours]],",","."),"")</f>
        <v/>
      </c>
      <c r="D2478" t="str">
        <f>IF(AND(TimeSpend[[#This Row],[Personnel number]]&lt;&gt;"",TimeSpend[[#This Row],[Date]]&lt;&gt;""),TimeSpend[[#This Row],[Network]],"")</f>
        <v/>
      </c>
      <c r="E2478" t="str">
        <f>IF(AND(TimeSpend[[#This Row],[Personnel number]]&lt;&gt;"",TimeSpend[[#This Row],[Date]]&lt;&gt;""),TimeSpend[[#This Row],[Network Description]],"")</f>
        <v/>
      </c>
      <c r="F2478" t="str">
        <f>IF(AND(TimeSpend[[#This Row],[Personnel number]]&lt;&gt;"",TimeSpend[[#This Row],[Date]]&lt;&gt;""),TimeSpend[[#This Row],[Activity]],"")</f>
        <v/>
      </c>
      <c r="G2478" t="str">
        <f>IF(AND(TimeSpend[[#This Row],[Personnel number]]&lt;&gt;"",TimeSpend[[#This Row],[Date]]&lt;&gt;""),TimeSpend[[#This Row],[Activity description]],"")</f>
        <v/>
      </c>
      <c r="H2478" s="36" t="str">
        <f>IF(AND(TimeSpend[[#This Row],[Personnel number]]&lt;&gt;"",TimeSpend[[#This Row],[Date]]&lt;&gt;""),TimeSpend[[#This Row],[Start Time]],"")</f>
        <v/>
      </c>
      <c r="I2478" s="36" t="str">
        <f>IF(AND(TimeSpend[[#This Row],[Personnel number]]&lt;&gt;"",TimeSpend[[#This Row],[Date]]&lt;&gt;""),TimeSpend[[#This Row],[End Time]],"")</f>
        <v/>
      </c>
      <c r="J2478" t="str">
        <f>IF(AND(TimeSpend[[#This Row],[Personnel number]]&lt;&gt;"",TimeSpend[[#This Row],[Date]]&lt;&gt;""),TimeSpend[[#This Row],[Location]],"")</f>
        <v/>
      </c>
      <c r="K2478" t="str">
        <f>IF(AND(TimeSpend[[#This Row],[Personnel number]]&lt;&gt;"",TimeSpend[[#This Row],[Date]]&lt;&gt;""),TimeSpend[[#This Row],[Task]],"")</f>
        <v/>
      </c>
      <c r="L2478" t="str">
        <f>IF(AND(TimeSpend[[#This Row],[Personnel number]]&lt;&gt;"",TimeSpend[[#This Row],[Date]]&lt;&gt;""),Utilization!$J$2,"")</f>
        <v/>
      </c>
      <c r="M2478" t="str">
        <f>IF(AND(TimeSpend[[#This Row],[Personnel number]]&lt;&gt;"",TimeSpend[[#This Row],[Date]]&lt;&gt;""),TimeSpend[[#This Row],[Employee Name]],"")</f>
        <v/>
      </c>
      <c r="N2478" t="str">
        <f t="shared" si="76"/>
        <v/>
      </c>
      <c r="O2478" t="str">
        <f t="shared" si="77"/>
        <v/>
      </c>
      <c r="P2478" t="str">
        <f>IF(D2478&lt;&gt;"",VLOOKUP(D2478,Projects!B:C,2,0),"")</f>
        <v/>
      </c>
    </row>
    <row r="2479" spans="1:16" x14ac:dyDescent="0.25">
      <c r="A2479" t="str">
        <f>UPPER(IF(AND(TimeSpend[[#This Row],[Personnel number]]&lt;&gt;"",TimeSpend[[#This Row],[Date]]&lt;&gt;""),TimeSpend[[#This Row],[Personnel number]],""))</f>
        <v/>
      </c>
      <c r="B2479" s="85" t="str">
        <f>IF(AND(TimeSpend[[#This Row],[Personnel number]]&lt;&gt;"",TimeSpend[[#This Row],[Date]]&lt;&gt;""),TEXT(TimeSpend[[#This Row],[Date]],"[$-409]yyyyMMdd"),"")</f>
        <v/>
      </c>
      <c r="C2479" s="33" t="str">
        <f>IF(AND(TimeSpend[[#This Row],[Personnel number]]&lt;&gt;"",TimeSpend[[#This Row],[Date]]&lt;&gt;""),SUBSTITUTE(TimeSpend[[#This Row],[Hours]],",","."),"")</f>
        <v/>
      </c>
      <c r="D2479" t="str">
        <f>IF(AND(TimeSpend[[#This Row],[Personnel number]]&lt;&gt;"",TimeSpend[[#This Row],[Date]]&lt;&gt;""),TimeSpend[[#This Row],[Network]],"")</f>
        <v/>
      </c>
      <c r="E2479" t="str">
        <f>IF(AND(TimeSpend[[#This Row],[Personnel number]]&lt;&gt;"",TimeSpend[[#This Row],[Date]]&lt;&gt;""),TimeSpend[[#This Row],[Network Description]],"")</f>
        <v/>
      </c>
      <c r="F2479" t="str">
        <f>IF(AND(TimeSpend[[#This Row],[Personnel number]]&lt;&gt;"",TimeSpend[[#This Row],[Date]]&lt;&gt;""),TimeSpend[[#This Row],[Activity]],"")</f>
        <v/>
      </c>
      <c r="G2479" t="str">
        <f>IF(AND(TimeSpend[[#This Row],[Personnel number]]&lt;&gt;"",TimeSpend[[#This Row],[Date]]&lt;&gt;""),TimeSpend[[#This Row],[Activity description]],"")</f>
        <v/>
      </c>
      <c r="H2479" s="36" t="str">
        <f>IF(AND(TimeSpend[[#This Row],[Personnel number]]&lt;&gt;"",TimeSpend[[#This Row],[Date]]&lt;&gt;""),TimeSpend[[#This Row],[Start Time]],"")</f>
        <v/>
      </c>
      <c r="I2479" s="36" t="str">
        <f>IF(AND(TimeSpend[[#This Row],[Personnel number]]&lt;&gt;"",TimeSpend[[#This Row],[Date]]&lt;&gt;""),TimeSpend[[#This Row],[End Time]],"")</f>
        <v/>
      </c>
      <c r="J2479" t="str">
        <f>IF(AND(TimeSpend[[#This Row],[Personnel number]]&lt;&gt;"",TimeSpend[[#This Row],[Date]]&lt;&gt;""),TimeSpend[[#This Row],[Location]],"")</f>
        <v/>
      </c>
      <c r="K2479" t="str">
        <f>IF(AND(TimeSpend[[#This Row],[Personnel number]]&lt;&gt;"",TimeSpend[[#This Row],[Date]]&lt;&gt;""),TimeSpend[[#This Row],[Task]],"")</f>
        <v/>
      </c>
      <c r="L2479" t="str">
        <f>IF(AND(TimeSpend[[#This Row],[Personnel number]]&lt;&gt;"",TimeSpend[[#This Row],[Date]]&lt;&gt;""),Utilization!$J$2,"")</f>
        <v/>
      </c>
      <c r="M2479" t="str">
        <f>IF(AND(TimeSpend[[#This Row],[Personnel number]]&lt;&gt;"",TimeSpend[[#This Row],[Date]]&lt;&gt;""),TimeSpend[[#This Row],[Employee Name]],"")</f>
        <v/>
      </c>
      <c r="N2479" t="str">
        <f t="shared" si="76"/>
        <v/>
      </c>
      <c r="O2479" t="str">
        <f t="shared" si="77"/>
        <v/>
      </c>
      <c r="P2479" t="str">
        <f>IF(D2479&lt;&gt;"",VLOOKUP(D2479,Projects!B:C,2,0),"")</f>
        <v/>
      </c>
    </row>
    <row r="2480" spans="1:16" x14ac:dyDescent="0.25">
      <c r="A2480" t="str">
        <f>UPPER(IF(AND(TimeSpend[[#This Row],[Personnel number]]&lt;&gt;"",TimeSpend[[#This Row],[Date]]&lt;&gt;""),TimeSpend[[#This Row],[Personnel number]],""))</f>
        <v/>
      </c>
      <c r="B2480" s="85" t="str">
        <f>IF(AND(TimeSpend[[#This Row],[Personnel number]]&lt;&gt;"",TimeSpend[[#This Row],[Date]]&lt;&gt;""),TEXT(TimeSpend[[#This Row],[Date]],"[$-409]yyyyMMdd"),"")</f>
        <v/>
      </c>
      <c r="C2480" s="33" t="str">
        <f>IF(AND(TimeSpend[[#This Row],[Personnel number]]&lt;&gt;"",TimeSpend[[#This Row],[Date]]&lt;&gt;""),SUBSTITUTE(TimeSpend[[#This Row],[Hours]],",","."),"")</f>
        <v/>
      </c>
      <c r="D2480" t="str">
        <f>IF(AND(TimeSpend[[#This Row],[Personnel number]]&lt;&gt;"",TimeSpend[[#This Row],[Date]]&lt;&gt;""),TimeSpend[[#This Row],[Network]],"")</f>
        <v/>
      </c>
      <c r="E2480" t="str">
        <f>IF(AND(TimeSpend[[#This Row],[Personnel number]]&lt;&gt;"",TimeSpend[[#This Row],[Date]]&lt;&gt;""),TimeSpend[[#This Row],[Network Description]],"")</f>
        <v/>
      </c>
      <c r="F2480" t="str">
        <f>IF(AND(TimeSpend[[#This Row],[Personnel number]]&lt;&gt;"",TimeSpend[[#This Row],[Date]]&lt;&gt;""),TimeSpend[[#This Row],[Activity]],"")</f>
        <v/>
      </c>
      <c r="G2480" t="str">
        <f>IF(AND(TimeSpend[[#This Row],[Personnel number]]&lt;&gt;"",TimeSpend[[#This Row],[Date]]&lt;&gt;""),TimeSpend[[#This Row],[Activity description]],"")</f>
        <v/>
      </c>
      <c r="H2480" s="36" t="str">
        <f>IF(AND(TimeSpend[[#This Row],[Personnel number]]&lt;&gt;"",TimeSpend[[#This Row],[Date]]&lt;&gt;""),TimeSpend[[#This Row],[Start Time]],"")</f>
        <v/>
      </c>
      <c r="I2480" s="36" t="str">
        <f>IF(AND(TimeSpend[[#This Row],[Personnel number]]&lt;&gt;"",TimeSpend[[#This Row],[Date]]&lt;&gt;""),TimeSpend[[#This Row],[End Time]],"")</f>
        <v/>
      </c>
      <c r="J2480" t="str">
        <f>IF(AND(TimeSpend[[#This Row],[Personnel number]]&lt;&gt;"",TimeSpend[[#This Row],[Date]]&lt;&gt;""),TimeSpend[[#This Row],[Location]],"")</f>
        <v/>
      </c>
      <c r="K2480" t="str">
        <f>IF(AND(TimeSpend[[#This Row],[Personnel number]]&lt;&gt;"",TimeSpend[[#This Row],[Date]]&lt;&gt;""),TimeSpend[[#This Row],[Task]],"")</f>
        <v/>
      </c>
      <c r="L2480" t="str">
        <f>IF(AND(TimeSpend[[#This Row],[Personnel number]]&lt;&gt;"",TimeSpend[[#This Row],[Date]]&lt;&gt;""),Utilization!$J$2,"")</f>
        <v/>
      </c>
      <c r="M2480" t="str">
        <f>IF(AND(TimeSpend[[#This Row],[Personnel number]]&lt;&gt;"",TimeSpend[[#This Row],[Date]]&lt;&gt;""),TimeSpend[[#This Row],[Employee Name]],"")</f>
        <v/>
      </c>
      <c r="N2480" t="str">
        <f t="shared" si="76"/>
        <v/>
      </c>
      <c r="O2480" t="str">
        <f t="shared" si="77"/>
        <v/>
      </c>
      <c r="P2480" t="str">
        <f>IF(D2480&lt;&gt;"",VLOOKUP(D2480,Projects!B:C,2,0),"")</f>
        <v/>
      </c>
    </row>
    <row r="2481" spans="1:16" x14ac:dyDescent="0.25">
      <c r="A2481" t="str">
        <f>UPPER(IF(AND(TimeSpend[[#This Row],[Personnel number]]&lt;&gt;"",TimeSpend[[#This Row],[Date]]&lt;&gt;""),TimeSpend[[#This Row],[Personnel number]],""))</f>
        <v/>
      </c>
      <c r="B2481" s="85" t="str">
        <f>IF(AND(TimeSpend[[#This Row],[Personnel number]]&lt;&gt;"",TimeSpend[[#This Row],[Date]]&lt;&gt;""),TEXT(TimeSpend[[#This Row],[Date]],"[$-409]yyyyMMdd"),"")</f>
        <v/>
      </c>
      <c r="C2481" s="33" t="str">
        <f>IF(AND(TimeSpend[[#This Row],[Personnel number]]&lt;&gt;"",TimeSpend[[#This Row],[Date]]&lt;&gt;""),SUBSTITUTE(TimeSpend[[#This Row],[Hours]],",","."),"")</f>
        <v/>
      </c>
      <c r="D2481" t="str">
        <f>IF(AND(TimeSpend[[#This Row],[Personnel number]]&lt;&gt;"",TimeSpend[[#This Row],[Date]]&lt;&gt;""),TimeSpend[[#This Row],[Network]],"")</f>
        <v/>
      </c>
      <c r="E2481" t="str">
        <f>IF(AND(TimeSpend[[#This Row],[Personnel number]]&lt;&gt;"",TimeSpend[[#This Row],[Date]]&lt;&gt;""),TimeSpend[[#This Row],[Network Description]],"")</f>
        <v/>
      </c>
      <c r="F2481" t="str">
        <f>IF(AND(TimeSpend[[#This Row],[Personnel number]]&lt;&gt;"",TimeSpend[[#This Row],[Date]]&lt;&gt;""),TimeSpend[[#This Row],[Activity]],"")</f>
        <v/>
      </c>
      <c r="G2481" t="str">
        <f>IF(AND(TimeSpend[[#This Row],[Personnel number]]&lt;&gt;"",TimeSpend[[#This Row],[Date]]&lt;&gt;""),TimeSpend[[#This Row],[Activity description]],"")</f>
        <v/>
      </c>
      <c r="H2481" s="36" t="str">
        <f>IF(AND(TimeSpend[[#This Row],[Personnel number]]&lt;&gt;"",TimeSpend[[#This Row],[Date]]&lt;&gt;""),TimeSpend[[#This Row],[Start Time]],"")</f>
        <v/>
      </c>
      <c r="I2481" s="36" t="str">
        <f>IF(AND(TimeSpend[[#This Row],[Personnel number]]&lt;&gt;"",TimeSpend[[#This Row],[Date]]&lt;&gt;""),TimeSpend[[#This Row],[End Time]],"")</f>
        <v/>
      </c>
      <c r="J2481" t="str">
        <f>IF(AND(TimeSpend[[#This Row],[Personnel number]]&lt;&gt;"",TimeSpend[[#This Row],[Date]]&lt;&gt;""),TimeSpend[[#This Row],[Location]],"")</f>
        <v/>
      </c>
      <c r="K2481" t="str">
        <f>IF(AND(TimeSpend[[#This Row],[Personnel number]]&lt;&gt;"",TimeSpend[[#This Row],[Date]]&lt;&gt;""),TimeSpend[[#This Row],[Task]],"")</f>
        <v/>
      </c>
      <c r="L2481" t="str">
        <f>IF(AND(TimeSpend[[#This Row],[Personnel number]]&lt;&gt;"",TimeSpend[[#This Row],[Date]]&lt;&gt;""),Utilization!$J$2,"")</f>
        <v/>
      </c>
      <c r="M2481" t="str">
        <f>IF(AND(TimeSpend[[#This Row],[Personnel number]]&lt;&gt;"",TimeSpend[[#This Row],[Date]]&lt;&gt;""),TimeSpend[[#This Row],[Employee Name]],"")</f>
        <v/>
      </c>
      <c r="N2481" t="str">
        <f t="shared" si="76"/>
        <v/>
      </c>
      <c r="O2481" t="str">
        <f t="shared" si="77"/>
        <v/>
      </c>
      <c r="P2481" t="str">
        <f>IF(D2481&lt;&gt;"",VLOOKUP(D2481,Projects!B:C,2,0),"")</f>
        <v/>
      </c>
    </row>
    <row r="2482" spans="1:16" x14ac:dyDescent="0.25">
      <c r="A2482" t="str">
        <f>UPPER(IF(AND(TimeSpend[[#This Row],[Personnel number]]&lt;&gt;"",TimeSpend[[#This Row],[Date]]&lt;&gt;""),TimeSpend[[#This Row],[Personnel number]],""))</f>
        <v/>
      </c>
      <c r="B2482" s="85" t="str">
        <f>IF(AND(TimeSpend[[#This Row],[Personnel number]]&lt;&gt;"",TimeSpend[[#This Row],[Date]]&lt;&gt;""),TEXT(TimeSpend[[#This Row],[Date]],"[$-409]yyyyMMdd"),"")</f>
        <v/>
      </c>
      <c r="C2482" s="33" t="str">
        <f>IF(AND(TimeSpend[[#This Row],[Personnel number]]&lt;&gt;"",TimeSpend[[#This Row],[Date]]&lt;&gt;""),SUBSTITUTE(TimeSpend[[#This Row],[Hours]],",","."),"")</f>
        <v/>
      </c>
      <c r="D2482" t="str">
        <f>IF(AND(TimeSpend[[#This Row],[Personnel number]]&lt;&gt;"",TimeSpend[[#This Row],[Date]]&lt;&gt;""),TimeSpend[[#This Row],[Network]],"")</f>
        <v/>
      </c>
      <c r="E2482" t="str">
        <f>IF(AND(TimeSpend[[#This Row],[Personnel number]]&lt;&gt;"",TimeSpend[[#This Row],[Date]]&lt;&gt;""),TimeSpend[[#This Row],[Network Description]],"")</f>
        <v/>
      </c>
      <c r="F2482" t="str">
        <f>IF(AND(TimeSpend[[#This Row],[Personnel number]]&lt;&gt;"",TimeSpend[[#This Row],[Date]]&lt;&gt;""),TimeSpend[[#This Row],[Activity]],"")</f>
        <v/>
      </c>
      <c r="G2482" t="str">
        <f>IF(AND(TimeSpend[[#This Row],[Personnel number]]&lt;&gt;"",TimeSpend[[#This Row],[Date]]&lt;&gt;""),TimeSpend[[#This Row],[Activity description]],"")</f>
        <v/>
      </c>
      <c r="H2482" s="36" t="str">
        <f>IF(AND(TimeSpend[[#This Row],[Personnel number]]&lt;&gt;"",TimeSpend[[#This Row],[Date]]&lt;&gt;""),TimeSpend[[#This Row],[Start Time]],"")</f>
        <v/>
      </c>
      <c r="I2482" s="36" t="str">
        <f>IF(AND(TimeSpend[[#This Row],[Personnel number]]&lt;&gt;"",TimeSpend[[#This Row],[Date]]&lt;&gt;""),TimeSpend[[#This Row],[End Time]],"")</f>
        <v/>
      </c>
      <c r="J2482" t="str">
        <f>IF(AND(TimeSpend[[#This Row],[Personnel number]]&lt;&gt;"",TimeSpend[[#This Row],[Date]]&lt;&gt;""),TimeSpend[[#This Row],[Location]],"")</f>
        <v/>
      </c>
      <c r="K2482" t="str">
        <f>IF(AND(TimeSpend[[#This Row],[Personnel number]]&lt;&gt;"",TimeSpend[[#This Row],[Date]]&lt;&gt;""),TimeSpend[[#This Row],[Task]],"")</f>
        <v/>
      </c>
      <c r="L2482" t="str">
        <f>IF(AND(TimeSpend[[#This Row],[Personnel number]]&lt;&gt;"",TimeSpend[[#This Row],[Date]]&lt;&gt;""),Utilization!$J$2,"")</f>
        <v/>
      </c>
      <c r="M2482" t="str">
        <f>IF(AND(TimeSpend[[#This Row],[Personnel number]]&lt;&gt;"",TimeSpend[[#This Row],[Date]]&lt;&gt;""),TimeSpend[[#This Row],[Employee Name]],"")</f>
        <v/>
      </c>
      <c r="N2482" t="str">
        <f t="shared" si="76"/>
        <v/>
      </c>
      <c r="O2482" t="str">
        <f t="shared" si="77"/>
        <v/>
      </c>
      <c r="P2482" t="str">
        <f>IF(D2482&lt;&gt;"",VLOOKUP(D2482,Projects!B:C,2,0),"")</f>
        <v/>
      </c>
    </row>
    <row r="2483" spans="1:16" x14ac:dyDescent="0.25">
      <c r="A2483" t="str">
        <f>UPPER(IF(AND(TimeSpend[[#This Row],[Personnel number]]&lt;&gt;"",TimeSpend[[#This Row],[Date]]&lt;&gt;""),TimeSpend[[#This Row],[Personnel number]],""))</f>
        <v/>
      </c>
      <c r="B2483" s="85" t="str">
        <f>IF(AND(TimeSpend[[#This Row],[Personnel number]]&lt;&gt;"",TimeSpend[[#This Row],[Date]]&lt;&gt;""),TEXT(TimeSpend[[#This Row],[Date]],"[$-409]yyyyMMdd"),"")</f>
        <v/>
      </c>
      <c r="C2483" s="33" t="str">
        <f>IF(AND(TimeSpend[[#This Row],[Personnel number]]&lt;&gt;"",TimeSpend[[#This Row],[Date]]&lt;&gt;""),SUBSTITUTE(TimeSpend[[#This Row],[Hours]],",","."),"")</f>
        <v/>
      </c>
      <c r="D2483" t="str">
        <f>IF(AND(TimeSpend[[#This Row],[Personnel number]]&lt;&gt;"",TimeSpend[[#This Row],[Date]]&lt;&gt;""),TimeSpend[[#This Row],[Network]],"")</f>
        <v/>
      </c>
      <c r="E2483" t="str">
        <f>IF(AND(TimeSpend[[#This Row],[Personnel number]]&lt;&gt;"",TimeSpend[[#This Row],[Date]]&lt;&gt;""),TimeSpend[[#This Row],[Network Description]],"")</f>
        <v/>
      </c>
      <c r="F2483" t="str">
        <f>IF(AND(TimeSpend[[#This Row],[Personnel number]]&lt;&gt;"",TimeSpend[[#This Row],[Date]]&lt;&gt;""),TimeSpend[[#This Row],[Activity]],"")</f>
        <v/>
      </c>
      <c r="G2483" t="str">
        <f>IF(AND(TimeSpend[[#This Row],[Personnel number]]&lt;&gt;"",TimeSpend[[#This Row],[Date]]&lt;&gt;""),TimeSpend[[#This Row],[Activity description]],"")</f>
        <v/>
      </c>
      <c r="H2483" s="36" t="str">
        <f>IF(AND(TimeSpend[[#This Row],[Personnel number]]&lt;&gt;"",TimeSpend[[#This Row],[Date]]&lt;&gt;""),TimeSpend[[#This Row],[Start Time]],"")</f>
        <v/>
      </c>
      <c r="I2483" s="36" t="str">
        <f>IF(AND(TimeSpend[[#This Row],[Personnel number]]&lt;&gt;"",TimeSpend[[#This Row],[Date]]&lt;&gt;""),TimeSpend[[#This Row],[End Time]],"")</f>
        <v/>
      </c>
      <c r="J2483" t="str">
        <f>IF(AND(TimeSpend[[#This Row],[Personnel number]]&lt;&gt;"",TimeSpend[[#This Row],[Date]]&lt;&gt;""),TimeSpend[[#This Row],[Location]],"")</f>
        <v/>
      </c>
      <c r="K2483" t="str">
        <f>IF(AND(TimeSpend[[#This Row],[Personnel number]]&lt;&gt;"",TimeSpend[[#This Row],[Date]]&lt;&gt;""),TimeSpend[[#This Row],[Task]],"")</f>
        <v/>
      </c>
      <c r="L2483" t="str">
        <f>IF(AND(TimeSpend[[#This Row],[Personnel number]]&lt;&gt;"",TimeSpend[[#This Row],[Date]]&lt;&gt;""),Utilization!$J$2,"")</f>
        <v/>
      </c>
      <c r="M2483" t="str">
        <f>IF(AND(TimeSpend[[#This Row],[Personnel number]]&lt;&gt;"",TimeSpend[[#This Row],[Date]]&lt;&gt;""),TimeSpend[[#This Row],[Employee Name]],"")</f>
        <v/>
      </c>
      <c r="N2483" t="str">
        <f t="shared" si="76"/>
        <v/>
      </c>
      <c r="O2483" t="str">
        <f t="shared" si="77"/>
        <v/>
      </c>
      <c r="P2483" t="str">
        <f>IF(D2483&lt;&gt;"",VLOOKUP(D2483,Projects!B:C,2,0),"")</f>
        <v/>
      </c>
    </row>
    <row r="2484" spans="1:16" x14ac:dyDescent="0.25">
      <c r="A2484" t="str">
        <f>UPPER(IF(AND(TimeSpend[[#This Row],[Personnel number]]&lt;&gt;"",TimeSpend[[#This Row],[Date]]&lt;&gt;""),TimeSpend[[#This Row],[Personnel number]],""))</f>
        <v/>
      </c>
      <c r="B2484" s="85" t="str">
        <f>IF(AND(TimeSpend[[#This Row],[Personnel number]]&lt;&gt;"",TimeSpend[[#This Row],[Date]]&lt;&gt;""),TEXT(TimeSpend[[#This Row],[Date]],"[$-409]yyyyMMdd"),"")</f>
        <v/>
      </c>
      <c r="C2484" s="33" t="str">
        <f>IF(AND(TimeSpend[[#This Row],[Personnel number]]&lt;&gt;"",TimeSpend[[#This Row],[Date]]&lt;&gt;""),SUBSTITUTE(TimeSpend[[#This Row],[Hours]],",","."),"")</f>
        <v/>
      </c>
      <c r="D2484" t="str">
        <f>IF(AND(TimeSpend[[#This Row],[Personnel number]]&lt;&gt;"",TimeSpend[[#This Row],[Date]]&lt;&gt;""),TimeSpend[[#This Row],[Network]],"")</f>
        <v/>
      </c>
      <c r="E2484" t="str">
        <f>IF(AND(TimeSpend[[#This Row],[Personnel number]]&lt;&gt;"",TimeSpend[[#This Row],[Date]]&lt;&gt;""),TimeSpend[[#This Row],[Network Description]],"")</f>
        <v/>
      </c>
      <c r="F2484" t="str">
        <f>IF(AND(TimeSpend[[#This Row],[Personnel number]]&lt;&gt;"",TimeSpend[[#This Row],[Date]]&lt;&gt;""),TimeSpend[[#This Row],[Activity]],"")</f>
        <v/>
      </c>
      <c r="G2484" t="str">
        <f>IF(AND(TimeSpend[[#This Row],[Personnel number]]&lt;&gt;"",TimeSpend[[#This Row],[Date]]&lt;&gt;""),TimeSpend[[#This Row],[Activity description]],"")</f>
        <v/>
      </c>
      <c r="H2484" s="36" t="str">
        <f>IF(AND(TimeSpend[[#This Row],[Personnel number]]&lt;&gt;"",TimeSpend[[#This Row],[Date]]&lt;&gt;""),TimeSpend[[#This Row],[Start Time]],"")</f>
        <v/>
      </c>
      <c r="I2484" s="36" t="str">
        <f>IF(AND(TimeSpend[[#This Row],[Personnel number]]&lt;&gt;"",TimeSpend[[#This Row],[Date]]&lt;&gt;""),TimeSpend[[#This Row],[End Time]],"")</f>
        <v/>
      </c>
      <c r="J2484" t="str">
        <f>IF(AND(TimeSpend[[#This Row],[Personnel number]]&lt;&gt;"",TimeSpend[[#This Row],[Date]]&lt;&gt;""),TimeSpend[[#This Row],[Location]],"")</f>
        <v/>
      </c>
      <c r="K2484" t="str">
        <f>IF(AND(TimeSpend[[#This Row],[Personnel number]]&lt;&gt;"",TimeSpend[[#This Row],[Date]]&lt;&gt;""),TimeSpend[[#This Row],[Task]],"")</f>
        <v/>
      </c>
      <c r="L2484" t="str">
        <f>IF(AND(TimeSpend[[#This Row],[Personnel number]]&lt;&gt;"",TimeSpend[[#This Row],[Date]]&lt;&gt;""),Utilization!$J$2,"")</f>
        <v/>
      </c>
      <c r="M2484" t="str">
        <f>IF(AND(TimeSpend[[#This Row],[Personnel number]]&lt;&gt;"",TimeSpend[[#This Row],[Date]]&lt;&gt;""),TimeSpend[[#This Row],[Employee Name]],"")</f>
        <v/>
      </c>
      <c r="N2484" t="str">
        <f t="shared" si="76"/>
        <v/>
      </c>
      <c r="O2484" t="str">
        <f t="shared" si="77"/>
        <v/>
      </c>
      <c r="P2484" t="str">
        <f>IF(D2484&lt;&gt;"",VLOOKUP(D2484,Projects!B:C,2,0),"")</f>
        <v/>
      </c>
    </row>
    <row r="2485" spans="1:16" x14ac:dyDescent="0.25">
      <c r="A2485" t="str">
        <f>UPPER(IF(AND(TimeSpend[[#This Row],[Personnel number]]&lt;&gt;"",TimeSpend[[#This Row],[Date]]&lt;&gt;""),TimeSpend[[#This Row],[Personnel number]],""))</f>
        <v/>
      </c>
      <c r="B2485" s="85" t="str">
        <f>IF(AND(TimeSpend[[#This Row],[Personnel number]]&lt;&gt;"",TimeSpend[[#This Row],[Date]]&lt;&gt;""),TEXT(TimeSpend[[#This Row],[Date]],"[$-409]yyyyMMdd"),"")</f>
        <v/>
      </c>
      <c r="C2485" s="33" t="str">
        <f>IF(AND(TimeSpend[[#This Row],[Personnel number]]&lt;&gt;"",TimeSpend[[#This Row],[Date]]&lt;&gt;""),SUBSTITUTE(TimeSpend[[#This Row],[Hours]],",","."),"")</f>
        <v/>
      </c>
      <c r="D2485" t="str">
        <f>IF(AND(TimeSpend[[#This Row],[Personnel number]]&lt;&gt;"",TimeSpend[[#This Row],[Date]]&lt;&gt;""),TimeSpend[[#This Row],[Network]],"")</f>
        <v/>
      </c>
      <c r="E2485" t="str">
        <f>IF(AND(TimeSpend[[#This Row],[Personnel number]]&lt;&gt;"",TimeSpend[[#This Row],[Date]]&lt;&gt;""),TimeSpend[[#This Row],[Network Description]],"")</f>
        <v/>
      </c>
      <c r="F2485" t="str">
        <f>IF(AND(TimeSpend[[#This Row],[Personnel number]]&lt;&gt;"",TimeSpend[[#This Row],[Date]]&lt;&gt;""),TimeSpend[[#This Row],[Activity]],"")</f>
        <v/>
      </c>
      <c r="G2485" t="str">
        <f>IF(AND(TimeSpend[[#This Row],[Personnel number]]&lt;&gt;"",TimeSpend[[#This Row],[Date]]&lt;&gt;""),TimeSpend[[#This Row],[Activity description]],"")</f>
        <v/>
      </c>
      <c r="H2485" s="36" t="str">
        <f>IF(AND(TimeSpend[[#This Row],[Personnel number]]&lt;&gt;"",TimeSpend[[#This Row],[Date]]&lt;&gt;""),TimeSpend[[#This Row],[Start Time]],"")</f>
        <v/>
      </c>
      <c r="I2485" s="36" t="str">
        <f>IF(AND(TimeSpend[[#This Row],[Personnel number]]&lt;&gt;"",TimeSpend[[#This Row],[Date]]&lt;&gt;""),TimeSpend[[#This Row],[End Time]],"")</f>
        <v/>
      </c>
      <c r="J2485" t="str">
        <f>IF(AND(TimeSpend[[#This Row],[Personnel number]]&lt;&gt;"",TimeSpend[[#This Row],[Date]]&lt;&gt;""),TimeSpend[[#This Row],[Location]],"")</f>
        <v/>
      </c>
      <c r="K2485" t="str">
        <f>IF(AND(TimeSpend[[#This Row],[Personnel number]]&lt;&gt;"",TimeSpend[[#This Row],[Date]]&lt;&gt;""),TimeSpend[[#This Row],[Task]],"")</f>
        <v/>
      </c>
      <c r="L2485" t="str">
        <f>IF(AND(TimeSpend[[#This Row],[Personnel number]]&lt;&gt;"",TimeSpend[[#This Row],[Date]]&lt;&gt;""),Utilization!$J$2,"")</f>
        <v/>
      </c>
      <c r="M2485" t="str">
        <f>IF(AND(TimeSpend[[#This Row],[Personnel number]]&lt;&gt;"",TimeSpend[[#This Row],[Date]]&lt;&gt;""),TimeSpend[[#This Row],[Employee Name]],"")</f>
        <v/>
      </c>
      <c r="N2485" t="str">
        <f t="shared" si="76"/>
        <v/>
      </c>
      <c r="O2485" t="str">
        <f t="shared" si="77"/>
        <v/>
      </c>
      <c r="P2485" t="str">
        <f>IF(D2485&lt;&gt;"",VLOOKUP(D2485,Projects!B:C,2,0),"")</f>
        <v/>
      </c>
    </row>
    <row r="2486" spans="1:16" x14ac:dyDescent="0.25">
      <c r="A2486" t="str">
        <f>UPPER(IF(AND(TimeSpend[[#This Row],[Personnel number]]&lt;&gt;"",TimeSpend[[#This Row],[Date]]&lt;&gt;""),TimeSpend[[#This Row],[Personnel number]],""))</f>
        <v/>
      </c>
      <c r="B2486" s="85" t="str">
        <f>IF(AND(TimeSpend[[#This Row],[Personnel number]]&lt;&gt;"",TimeSpend[[#This Row],[Date]]&lt;&gt;""),TEXT(TimeSpend[[#This Row],[Date]],"[$-409]yyyyMMdd"),"")</f>
        <v/>
      </c>
      <c r="C2486" s="33" t="str">
        <f>IF(AND(TimeSpend[[#This Row],[Personnel number]]&lt;&gt;"",TimeSpend[[#This Row],[Date]]&lt;&gt;""),SUBSTITUTE(TimeSpend[[#This Row],[Hours]],",","."),"")</f>
        <v/>
      </c>
      <c r="D2486" t="str">
        <f>IF(AND(TimeSpend[[#This Row],[Personnel number]]&lt;&gt;"",TimeSpend[[#This Row],[Date]]&lt;&gt;""),TimeSpend[[#This Row],[Network]],"")</f>
        <v/>
      </c>
      <c r="E2486" t="str">
        <f>IF(AND(TimeSpend[[#This Row],[Personnel number]]&lt;&gt;"",TimeSpend[[#This Row],[Date]]&lt;&gt;""),TimeSpend[[#This Row],[Network Description]],"")</f>
        <v/>
      </c>
      <c r="F2486" t="str">
        <f>IF(AND(TimeSpend[[#This Row],[Personnel number]]&lt;&gt;"",TimeSpend[[#This Row],[Date]]&lt;&gt;""),TimeSpend[[#This Row],[Activity]],"")</f>
        <v/>
      </c>
      <c r="G2486" t="str">
        <f>IF(AND(TimeSpend[[#This Row],[Personnel number]]&lt;&gt;"",TimeSpend[[#This Row],[Date]]&lt;&gt;""),TimeSpend[[#This Row],[Activity description]],"")</f>
        <v/>
      </c>
      <c r="H2486" s="36" t="str">
        <f>IF(AND(TimeSpend[[#This Row],[Personnel number]]&lt;&gt;"",TimeSpend[[#This Row],[Date]]&lt;&gt;""),TimeSpend[[#This Row],[Start Time]],"")</f>
        <v/>
      </c>
      <c r="I2486" s="36" t="str">
        <f>IF(AND(TimeSpend[[#This Row],[Personnel number]]&lt;&gt;"",TimeSpend[[#This Row],[Date]]&lt;&gt;""),TimeSpend[[#This Row],[End Time]],"")</f>
        <v/>
      </c>
      <c r="J2486" t="str">
        <f>IF(AND(TimeSpend[[#This Row],[Personnel number]]&lt;&gt;"",TimeSpend[[#This Row],[Date]]&lt;&gt;""),TimeSpend[[#This Row],[Location]],"")</f>
        <v/>
      </c>
      <c r="K2486" t="str">
        <f>IF(AND(TimeSpend[[#This Row],[Personnel number]]&lt;&gt;"",TimeSpend[[#This Row],[Date]]&lt;&gt;""),TimeSpend[[#This Row],[Task]],"")</f>
        <v/>
      </c>
      <c r="L2486" t="str">
        <f>IF(AND(TimeSpend[[#This Row],[Personnel number]]&lt;&gt;"",TimeSpend[[#This Row],[Date]]&lt;&gt;""),Utilization!$J$2,"")</f>
        <v/>
      </c>
      <c r="M2486" t="str">
        <f>IF(AND(TimeSpend[[#This Row],[Personnel number]]&lt;&gt;"",TimeSpend[[#This Row],[Date]]&lt;&gt;""),TimeSpend[[#This Row],[Employee Name]],"")</f>
        <v/>
      </c>
      <c r="N2486" t="str">
        <f t="shared" si="76"/>
        <v/>
      </c>
      <c r="O2486" t="str">
        <f t="shared" si="77"/>
        <v/>
      </c>
      <c r="P2486" t="str">
        <f>IF(D2486&lt;&gt;"",VLOOKUP(D2486,Projects!B:C,2,0),"")</f>
        <v/>
      </c>
    </row>
    <row r="2487" spans="1:16" x14ac:dyDescent="0.25">
      <c r="A2487" t="str">
        <f>UPPER(IF(AND(TimeSpend[[#This Row],[Personnel number]]&lt;&gt;"",TimeSpend[[#This Row],[Date]]&lt;&gt;""),TimeSpend[[#This Row],[Personnel number]],""))</f>
        <v/>
      </c>
      <c r="B2487" s="85" t="str">
        <f>IF(AND(TimeSpend[[#This Row],[Personnel number]]&lt;&gt;"",TimeSpend[[#This Row],[Date]]&lt;&gt;""),TEXT(TimeSpend[[#This Row],[Date]],"[$-409]yyyyMMdd"),"")</f>
        <v/>
      </c>
      <c r="C2487" s="33" t="str">
        <f>IF(AND(TimeSpend[[#This Row],[Personnel number]]&lt;&gt;"",TimeSpend[[#This Row],[Date]]&lt;&gt;""),SUBSTITUTE(TimeSpend[[#This Row],[Hours]],",","."),"")</f>
        <v/>
      </c>
      <c r="D2487" t="str">
        <f>IF(AND(TimeSpend[[#This Row],[Personnel number]]&lt;&gt;"",TimeSpend[[#This Row],[Date]]&lt;&gt;""),TimeSpend[[#This Row],[Network]],"")</f>
        <v/>
      </c>
      <c r="E2487" t="str">
        <f>IF(AND(TimeSpend[[#This Row],[Personnel number]]&lt;&gt;"",TimeSpend[[#This Row],[Date]]&lt;&gt;""),TimeSpend[[#This Row],[Network Description]],"")</f>
        <v/>
      </c>
      <c r="F2487" t="str">
        <f>IF(AND(TimeSpend[[#This Row],[Personnel number]]&lt;&gt;"",TimeSpend[[#This Row],[Date]]&lt;&gt;""),TimeSpend[[#This Row],[Activity]],"")</f>
        <v/>
      </c>
      <c r="G2487" t="str">
        <f>IF(AND(TimeSpend[[#This Row],[Personnel number]]&lt;&gt;"",TimeSpend[[#This Row],[Date]]&lt;&gt;""),TimeSpend[[#This Row],[Activity description]],"")</f>
        <v/>
      </c>
      <c r="H2487" s="36" t="str">
        <f>IF(AND(TimeSpend[[#This Row],[Personnel number]]&lt;&gt;"",TimeSpend[[#This Row],[Date]]&lt;&gt;""),TimeSpend[[#This Row],[Start Time]],"")</f>
        <v/>
      </c>
      <c r="I2487" s="36" t="str">
        <f>IF(AND(TimeSpend[[#This Row],[Personnel number]]&lt;&gt;"",TimeSpend[[#This Row],[Date]]&lt;&gt;""),TimeSpend[[#This Row],[End Time]],"")</f>
        <v/>
      </c>
      <c r="J2487" t="str">
        <f>IF(AND(TimeSpend[[#This Row],[Personnel number]]&lt;&gt;"",TimeSpend[[#This Row],[Date]]&lt;&gt;""),TimeSpend[[#This Row],[Location]],"")</f>
        <v/>
      </c>
      <c r="K2487" t="str">
        <f>IF(AND(TimeSpend[[#This Row],[Personnel number]]&lt;&gt;"",TimeSpend[[#This Row],[Date]]&lt;&gt;""),TimeSpend[[#This Row],[Task]],"")</f>
        <v/>
      </c>
      <c r="L2487" t="str">
        <f>IF(AND(TimeSpend[[#This Row],[Personnel number]]&lt;&gt;"",TimeSpend[[#This Row],[Date]]&lt;&gt;""),Utilization!$J$2,"")</f>
        <v/>
      </c>
      <c r="M2487" t="str">
        <f>IF(AND(TimeSpend[[#This Row],[Personnel number]]&lt;&gt;"",TimeSpend[[#This Row],[Date]]&lt;&gt;""),TimeSpend[[#This Row],[Employee Name]],"")</f>
        <v/>
      </c>
      <c r="N2487" t="str">
        <f t="shared" si="76"/>
        <v/>
      </c>
      <c r="O2487" t="str">
        <f t="shared" si="77"/>
        <v/>
      </c>
      <c r="P2487" t="str">
        <f>IF(D2487&lt;&gt;"",VLOOKUP(D2487,Projects!B:C,2,0),"")</f>
        <v/>
      </c>
    </row>
    <row r="2488" spans="1:16" x14ac:dyDescent="0.25">
      <c r="A2488" t="str">
        <f>UPPER(IF(AND(TimeSpend[[#This Row],[Personnel number]]&lt;&gt;"",TimeSpend[[#This Row],[Date]]&lt;&gt;""),TimeSpend[[#This Row],[Personnel number]],""))</f>
        <v/>
      </c>
      <c r="B2488" s="85" t="str">
        <f>IF(AND(TimeSpend[[#This Row],[Personnel number]]&lt;&gt;"",TimeSpend[[#This Row],[Date]]&lt;&gt;""),TEXT(TimeSpend[[#This Row],[Date]],"[$-409]yyyyMMdd"),"")</f>
        <v/>
      </c>
      <c r="C2488" s="33" t="str">
        <f>IF(AND(TimeSpend[[#This Row],[Personnel number]]&lt;&gt;"",TimeSpend[[#This Row],[Date]]&lt;&gt;""),SUBSTITUTE(TimeSpend[[#This Row],[Hours]],",","."),"")</f>
        <v/>
      </c>
      <c r="D2488" t="str">
        <f>IF(AND(TimeSpend[[#This Row],[Personnel number]]&lt;&gt;"",TimeSpend[[#This Row],[Date]]&lt;&gt;""),TimeSpend[[#This Row],[Network]],"")</f>
        <v/>
      </c>
      <c r="E2488" t="str">
        <f>IF(AND(TimeSpend[[#This Row],[Personnel number]]&lt;&gt;"",TimeSpend[[#This Row],[Date]]&lt;&gt;""),TimeSpend[[#This Row],[Network Description]],"")</f>
        <v/>
      </c>
      <c r="F2488" t="str">
        <f>IF(AND(TimeSpend[[#This Row],[Personnel number]]&lt;&gt;"",TimeSpend[[#This Row],[Date]]&lt;&gt;""),TimeSpend[[#This Row],[Activity]],"")</f>
        <v/>
      </c>
      <c r="G2488" t="str">
        <f>IF(AND(TimeSpend[[#This Row],[Personnel number]]&lt;&gt;"",TimeSpend[[#This Row],[Date]]&lt;&gt;""),TimeSpend[[#This Row],[Activity description]],"")</f>
        <v/>
      </c>
      <c r="H2488" s="36" t="str">
        <f>IF(AND(TimeSpend[[#This Row],[Personnel number]]&lt;&gt;"",TimeSpend[[#This Row],[Date]]&lt;&gt;""),TimeSpend[[#This Row],[Start Time]],"")</f>
        <v/>
      </c>
      <c r="I2488" s="36" t="str">
        <f>IF(AND(TimeSpend[[#This Row],[Personnel number]]&lt;&gt;"",TimeSpend[[#This Row],[Date]]&lt;&gt;""),TimeSpend[[#This Row],[End Time]],"")</f>
        <v/>
      </c>
      <c r="J2488" t="str">
        <f>IF(AND(TimeSpend[[#This Row],[Personnel number]]&lt;&gt;"",TimeSpend[[#This Row],[Date]]&lt;&gt;""),TimeSpend[[#This Row],[Location]],"")</f>
        <v/>
      </c>
      <c r="K2488" t="str">
        <f>IF(AND(TimeSpend[[#This Row],[Personnel number]]&lt;&gt;"",TimeSpend[[#This Row],[Date]]&lt;&gt;""),TimeSpend[[#This Row],[Task]],"")</f>
        <v/>
      </c>
      <c r="L2488" t="str">
        <f>IF(AND(TimeSpend[[#This Row],[Personnel number]]&lt;&gt;"",TimeSpend[[#This Row],[Date]]&lt;&gt;""),Utilization!$J$2,"")</f>
        <v/>
      </c>
      <c r="M2488" t="str">
        <f>IF(AND(TimeSpend[[#This Row],[Personnel number]]&lt;&gt;"",TimeSpend[[#This Row],[Date]]&lt;&gt;""),TimeSpend[[#This Row],[Employee Name]],"")</f>
        <v/>
      </c>
      <c r="N2488" t="str">
        <f t="shared" si="76"/>
        <v/>
      </c>
      <c r="O2488" t="str">
        <f t="shared" si="77"/>
        <v/>
      </c>
      <c r="P2488" t="str">
        <f>IF(D2488&lt;&gt;"",VLOOKUP(D2488,Projects!B:C,2,0),"")</f>
        <v/>
      </c>
    </row>
    <row r="2489" spans="1:16" x14ac:dyDescent="0.25">
      <c r="A2489" t="str">
        <f>UPPER(IF(AND(TimeSpend[[#This Row],[Personnel number]]&lt;&gt;"",TimeSpend[[#This Row],[Date]]&lt;&gt;""),TimeSpend[[#This Row],[Personnel number]],""))</f>
        <v/>
      </c>
      <c r="B2489" s="85" t="str">
        <f>IF(AND(TimeSpend[[#This Row],[Personnel number]]&lt;&gt;"",TimeSpend[[#This Row],[Date]]&lt;&gt;""),TEXT(TimeSpend[[#This Row],[Date]],"[$-409]yyyyMMdd"),"")</f>
        <v/>
      </c>
      <c r="C2489" s="33" t="str">
        <f>IF(AND(TimeSpend[[#This Row],[Personnel number]]&lt;&gt;"",TimeSpend[[#This Row],[Date]]&lt;&gt;""),SUBSTITUTE(TimeSpend[[#This Row],[Hours]],",","."),"")</f>
        <v/>
      </c>
      <c r="D2489" t="str">
        <f>IF(AND(TimeSpend[[#This Row],[Personnel number]]&lt;&gt;"",TimeSpend[[#This Row],[Date]]&lt;&gt;""),TimeSpend[[#This Row],[Network]],"")</f>
        <v/>
      </c>
      <c r="E2489" t="str">
        <f>IF(AND(TimeSpend[[#This Row],[Personnel number]]&lt;&gt;"",TimeSpend[[#This Row],[Date]]&lt;&gt;""),TimeSpend[[#This Row],[Network Description]],"")</f>
        <v/>
      </c>
      <c r="F2489" t="str">
        <f>IF(AND(TimeSpend[[#This Row],[Personnel number]]&lt;&gt;"",TimeSpend[[#This Row],[Date]]&lt;&gt;""),TimeSpend[[#This Row],[Activity]],"")</f>
        <v/>
      </c>
      <c r="G2489" t="str">
        <f>IF(AND(TimeSpend[[#This Row],[Personnel number]]&lt;&gt;"",TimeSpend[[#This Row],[Date]]&lt;&gt;""),TimeSpend[[#This Row],[Activity description]],"")</f>
        <v/>
      </c>
      <c r="H2489" s="36" t="str">
        <f>IF(AND(TimeSpend[[#This Row],[Personnel number]]&lt;&gt;"",TimeSpend[[#This Row],[Date]]&lt;&gt;""),TimeSpend[[#This Row],[Start Time]],"")</f>
        <v/>
      </c>
      <c r="I2489" s="36" t="str">
        <f>IF(AND(TimeSpend[[#This Row],[Personnel number]]&lt;&gt;"",TimeSpend[[#This Row],[Date]]&lt;&gt;""),TimeSpend[[#This Row],[End Time]],"")</f>
        <v/>
      </c>
      <c r="J2489" t="str">
        <f>IF(AND(TimeSpend[[#This Row],[Personnel number]]&lt;&gt;"",TimeSpend[[#This Row],[Date]]&lt;&gt;""),TimeSpend[[#This Row],[Location]],"")</f>
        <v/>
      </c>
      <c r="K2489" t="str">
        <f>IF(AND(TimeSpend[[#This Row],[Personnel number]]&lt;&gt;"",TimeSpend[[#This Row],[Date]]&lt;&gt;""),TimeSpend[[#This Row],[Task]],"")</f>
        <v/>
      </c>
      <c r="L2489" t="str">
        <f>IF(AND(TimeSpend[[#This Row],[Personnel number]]&lt;&gt;"",TimeSpend[[#This Row],[Date]]&lt;&gt;""),Utilization!$J$2,"")</f>
        <v/>
      </c>
      <c r="M2489" t="str">
        <f>IF(AND(TimeSpend[[#This Row],[Personnel number]]&lt;&gt;"",TimeSpend[[#This Row],[Date]]&lt;&gt;""),TimeSpend[[#This Row],[Employee Name]],"")</f>
        <v/>
      </c>
      <c r="N2489" t="str">
        <f t="shared" ref="N2489:N2552" si="78">IF(A2489&lt;&gt;"",ROW(A2489)-1,"")</f>
        <v/>
      </c>
      <c r="O2489" t="str">
        <f t="shared" ref="O2489:O2552" si="79">IF(A2489&lt;&gt;"",L2489&amp;"-"&amp;N2489,"")</f>
        <v/>
      </c>
      <c r="P2489" t="str">
        <f>IF(D2489&lt;&gt;"",VLOOKUP(D2489,Projects!B:C,2,0),"")</f>
        <v/>
      </c>
    </row>
    <row r="2490" spans="1:16" x14ac:dyDescent="0.25">
      <c r="A2490" t="str">
        <f>UPPER(IF(AND(TimeSpend[[#This Row],[Personnel number]]&lt;&gt;"",TimeSpend[[#This Row],[Date]]&lt;&gt;""),TimeSpend[[#This Row],[Personnel number]],""))</f>
        <v/>
      </c>
      <c r="B2490" s="85" t="str">
        <f>IF(AND(TimeSpend[[#This Row],[Personnel number]]&lt;&gt;"",TimeSpend[[#This Row],[Date]]&lt;&gt;""),TEXT(TimeSpend[[#This Row],[Date]],"[$-409]yyyyMMdd"),"")</f>
        <v/>
      </c>
      <c r="C2490" s="33" t="str">
        <f>IF(AND(TimeSpend[[#This Row],[Personnel number]]&lt;&gt;"",TimeSpend[[#This Row],[Date]]&lt;&gt;""),SUBSTITUTE(TimeSpend[[#This Row],[Hours]],",","."),"")</f>
        <v/>
      </c>
      <c r="D2490" t="str">
        <f>IF(AND(TimeSpend[[#This Row],[Personnel number]]&lt;&gt;"",TimeSpend[[#This Row],[Date]]&lt;&gt;""),TimeSpend[[#This Row],[Network]],"")</f>
        <v/>
      </c>
      <c r="E2490" t="str">
        <f>IF(AND(TimeSpend[[#This Row],[Personnel number]]&lt;&gt;"",TimeSpend[[#This Row],[Date]]&lt;&gt;""),TimeSpend[[#This Row],[Network Description]],"")</f>
        <v/>
      </c>
      <c r="F2490" t="str">
        <f>IF(AND(TimeSpend[[#This Row],[Personnel number]]&lt;&gt;"",TimeSpend[[#This Row],[Date]]&lt;&gt;""),TimeSpend[[#This Row],[Activity]],"")</f>
        <v/>
      </c>
      <c r="G2490" t="str">
        <f>IF(AND(TimeSpend[[#This Row],[Personnel number]]&lt;&gt;"",TimeSpend[[#This Row],[Date]]&lt;&gt;""),TimeSpend[[#This Row],[Activity description]],"")</f>
        <v/>
      </c>
      <c r="H2490" s="36" t="str">
        <f>IF(AND(TimeSpend[[#This Row],[Personnel number]]&lt;&gt;"",TimeSpend[[#This Row],[Date]]&lt;&gt;""),TimeSpend[[#This Row],[Start Time]],"")</f>
        <v/>
      </c>
      <c r="I2490" s="36" t="str">
        <f>IF(AND(TimeSpend[[#This Row],[Personnel number]]&lt;&gt;"",TimeSpend[[#This Row],[Date]]&lt;&gt;""),TimeSpend[[#This Row],[End Time]],"")</f>
        <v/>
      </c>
      <c r="J2490" t="str">
        <f>IF(AND(TimeSpend[[#This Row],[Personnel number]]&lt;&gt;"",TimeSpend[[#This Row],[Date]]&lt;&gt;""),TimeSpend[[#This Row],[Location]],"")</f>
        <v/>
      </c>
      <c r="K2490" t="str">
        <f>IF(AND(TimeSpend[[#This Row],[Personnel number]]&lt;&gt;"",TimeSpend[[#This Row],[Date]]&lt;&gt;""),TimeSpend[[#This Row],[Task]],"")</f>
        <v/>
      </c>
      <c r="L2490" t="str">
        <f>IF(AND(TimeSpend[[#This Row],[Personnel number]]&lt;&gt;"",TimeSpend[[#This Row],[Date]]&lt;&gt;""),Utilization!$J$2,"")</f>
        <v/>
      </c>
      <c r="M2490" t="str">
        <f>IF(AND(TimeSpend[[#This Row],[Personnel number]]&lt;&gt;"",TimeSpend[[#This Row],[Date]]&lt;&gt;""),TimeSpend[[#This Row],[Employee Name]],"")</f>
        <v/>
      </c>
      <c r="N2490" t="str">
        <f t="shared" si="78"/>
        <v/>
      </c>
      <c r="O2490" t="str">
        <f t="shared" si="79"/>
        <v/>
      </c>
      <c r="P2490" t="str">
        <f>IF(D2490&lt;&gt;"",VLOOKUP(D2490,Projects!B:C,2,0),"")</f>
        <v/>
      </c>
    </row>
    <row r="2491" spans="1:16" x14ac:dyDescent="0.25">
      <c r="A2491" t="str">
        <f>UPPER(IF(AND(TimeSpend[[#This Row],[Personnel number]]&lt;&gt;"",TimeSpend[[#This Row],[Date]]&lt;&gt;""),TimeSpend[[#This Row],[Personnel number]],""))</f>
        <v/>
      </c>
      <c r="B2491" s="85" t="str">
        <f>IF(AND(TimeSpend[[#This Row],[Personnel number]]&lt;&gt;"",TimeSpend[[#This Row],[Date]]&lt;&gt;""),TEXT(TimeSpend[[#This Row],[Date]],"[$-409]yyyyMMdd"),"")</f>
        <v/>
      </c>
      <c r="C2491" s="33" t="str">
        <f>IF(AND(TimeSpend[[#This Row],[Personnel number]]&lt;&gt;"",TimeSpend[[#This Row],[Date]]&lt;&gt;""),SUBSTITUTE(TimeSpend[[#This Row],[Hours]],",","."),"")</f>
        <v/>
      </c>
      <c r="D2491" t="str">
        <f>IF(AND(TimeSpend[[#This Row],[Personnel number]]&lt;&gt;"",TimeSpend[[#This Row],[Date]]&lt;&gt;""),TimeSpend[[#This Row],[Network]],"")</f>
        <v/>
      </c>
      <c r="E2491" t="str">
        <f>IF(AND(TimeSpend[[#This Row],[Personnel number]]&lt;&gt;"",TimeSpend[[#This Row],[Date]]&lt;&gt;""),TimeSpend[[#This Row],[Network Description]],"")</f>
        <v/>
      </c>
      <c r="F2491" t="str">
        <f>IF(AND(TimeSpend[[#This Row],[Personnel number]]&lt;&gt;"",TimeSpend[[#This Row],[Date]]&lt;&gt;""),TimeSpend[[#This Row],[Activity]],"")</f>
        <v/>
      </c>
      <c r="G2491" t="str">
        <f>IF(AND(TimeSpend[[#This Row],[Personnel number]]&lt;&gt;"",TimeSpend[[#This Row],[Date]]&lt;&gt;""),TimeSpend[[#This Row],[Activity description]],"")</f>
        <v/>
      </c>
      <c r="H2491" s="36" t="str">
        <f>IF(AND(TimeSpend[[#This Row],[Personnel number]]&lt;&gt;"",TimeSpend[[#This Row],[Date]]&lt;&gt;""),TimeSpend[[#This Row],[Start Time]],"")</f>
        <v/>
      </c>
      <c r="I2491" s="36" t="str">
        <f>IF(AND(TimeSpend[[#This Row],[Personnel number]]&lt;&gt;"",TimeSpend[[#This Row],[Date]]&lt;&gt;""),TimeSpend[[#This Row],[End Time]],"")</f>
        <v/>
      </c>
      <c r="J2491" t="str">
        <f>IF(AND(TimeSpend[[#This Row],[Personnel number]]&lt;&gt;"",TimeSpend[[#This Row],[Date]]&lt;&gt;""),TimeSpend[[#This Row],[Location]],"")</f>
        <v/>
      </c>
      <c r="K2491" t="str">
        <f>IF(AND(TimeSpend[[#This Row],[Personnel number]]&lt;&gt;"",TimeSpend[[#This Row],[Date]]&lt;&gt;""),TimeSpend[[#This Row],[Task]],"")</f>
        <v/>
      </c>
      <c r="L2491" t="str">
        <f>IF(AND(TimeSpend[[#This Row],[Personnel number]]&lt;&gt;"",TimeSpend[[#This Row],[Date]]&lt;&gt;""),Utilization!$J$2,"")</f>
        <v/>
      </c>
      <c r="M2491" t="str">
        <f>IF(AND(TimeSpend[[#This Row],[Personnel number]]&lt;&gt;"",TimeSpend[[#This Row],[Date]]&lt;&gt;""),TimeSpend[[#This Row],[Employee Name]],"")</f>
        <v/>
      </c>
      <c r="N2491" t="str">
        <f t="shared" si="78"/>
        <v/>
      </c>
      <c r="O2491" t="str">
        <f t="shared" si="79"/>
        <v/>
      </c>
      <c r="P2491" t="str">
        <f>IF(D2491&lt;&gt;"",VLOOKUP(D2491,Projects!B:C,2,0),"")</f>
        <v/>
      </c>
    </row>
    <row r="2492" spans="1:16" x14ac:dyDescent="0.25">
      <c r="A2492" t="str">
        <f>UPPER(IF(AND(TimeSpend[[#This Row],[Personnel number]]&lt;&gt;"",TimeSpend[[#This Row],[Date]]&lt;&gt;""),TimeSpend[[#This Row],[Personnel number]],""))</f>
        <v/>
      </c>
      <c r="B2492" s="85" t="str">
        <f>IF(AND(TimeSpend[[#This Row],[Personnel number]]&lt;&gt;"",TimeSpend[[#This Row],[Date]]&lt;&gt;""),TEXT(TimeSpend[[#This Row],[Date]],"[$-409]yyyyMMdd"),"")</f>
        <v/>
      </c>
      <c r="C2492" s="33" t="str">
        <f>IF(AND(TimeSpend[[#This Row],[Personnel number]]&lt;&gt;"",TimeSpend[[#This Row],[Date]]&lt;&gt;""),SUBSTITUTE(TimeSpend[[#This Row],[Hours]],",","."),"")</f>
        <v/>
      </c>
      <c r="D2492" t="str">
        <f>IF(AND(TimeSpend[[#This Row],[Personnel number]]&lt;&gt;"",TimeSpend[[#This Row],[Date]]&lt;&gt;""),TimeSpend[[#This Row],[Network]],"")</f>
        <v/>
      </c>
      <c r="E2492" t="str">
        <f>IF(AND(TimeSpend[[#This Row],[Personnel number]]&lt;&gt;"",TimeSpend[[#This Row],[Date]]&lt;&gt;""),TimeSpend[[#This Row],[Network Description]],"")</f>
        <v/>
      </c>
      <c r="F2492" t="str">
        <f>IF(AND(TimeSpend[[#This Row],[Personnel number]]&lt;&gt;"",TimeSpend[[#This Row],[Date]]&lt;&gt;""),TimeSpend[[#This Row],[Activity]],"")</f>
        <v/>
      </c>
      <c r="G2492" t="str">
        <f>IF(AND(TimeSpend[[#This Row],[Personnel number]]&lt;&gt;"",TimeSpend[[#This Row],[Date]]&lt;&gt;""),TimeSpend[[#This Row],[Activity description]],"")</f>
        <v/>
      </c>
      <c r="H2492" s="36" t="str">
        <f>IF(AND(TimeSpend[[#This Row],[Personnel number]]&lt;&gt;"",TimeSpend[[#This Row],[Date]]&lt;&gt;""),TimeSpend[[#This Row],[Start Time]],"")</f>
        <v/>
      </c>
      <c r="I2492" s="36" t="str">
        <f>IF(AND(TimeSpend[[#This Row],[Personnel number]]&lt;&gt;"",TimeSpend[[#This Row],[Date]]&lt;&gt;""),TimeSpend[[#This Row],[End Time]],"")</f>
        <v/>
      </c>
      <c r="J2492" t="str">
        <f>IF(AND(TimeSpend[[#This Row],[Personnel number]]&lt;&gt;"",TimeSpend[[#This Row],[Date]]&lt;&gt;""),TimeSpend[[#This Row],[Location]],"")</f>
        <v/>
      </c>
      <c r="K2492" t="str">
        <f>IF(AND(TimeSpend[[#This Row],[Personnel number]]&lt;&gt;"",TimeSpend[[#This Row],[Date]]&lt;&gt;""),TimeSpend[[#This Row],[Task]],"")</f>
        <v/>
      </c>
      <c r="L2492" t="str">
        <f>IF(AND(TimeSpend[[#This Row],[Personnel number]]&lt;&gt;"",TimeSpend[[#This Row],[Date]]&lt;&gt;""),Utilization!$J$2,"")</f>
        <v/>
      </c>
      <c r="M2492" t="str">
        <f>IF(AND(TimeSpend[[#This Row],[Personnel number]]&lt;&gt;"",TimeSpend[[#This Row],[Date]]&lt;&gt;""),TimeSpend[[#This Row],[Employee Name]],"")</f>
        <v/>
      </c>
      <c r="N2492" t="str">
        <f t="shared" si="78"/>
        <v/>
      </c>
      <c r="O2492" t="str">
        <f t="shared" si="79"/>
        <v/>
      </c>
      <c r="P2492" t="str">
        <f>IF(D2492&lt;&gt;"",VLOOKUP(D2492,Projects!B:C,2,0),"")</f>
        <v/>
      </c>
    </row>
    <row r="2493" spans="1:16" x14ac:dyDescent="0.25">
      <c r="A2493" t="str">
        <f>UPPER(IF(AND(TimeSpend[[#This Row],[Personnel number]]&lt;&gt;"",TimeSpend[[#This Row],[Date]]&lt;&gt;""),TimeSpend[[#This Row],[Personnel number]],""))</f>
        <v/>
      </c>
      <c r="B2493" s="85" t="str">
        <f>IF(AND(TimeSpend[[#This Row],[Personnel number]]&lt;&gt;"",TimeSpend[[#This Row],[Date]]&lt;&gt;""),TEXT(TimeSpend[[#This Row],[Date]],"[$-409]yyyyMMdd"),"")</f>
        <v/>
      </c>
      <c r="C2493" s="33" t="str">
        <f>IF(AND(TimeSpend[[#This Row],[Personnel number]]&lt;&gt;"",TimeSpend[[#This Row],[Date]]&lt;&gt;""),SUBSTITUTE(TimeSpend[[#This Row],[Hours]],",","."),"")</f>
        <v/>
      </c>
      <c r="D2493" t="str">
        <f>IF(AND(TimeSpend[[#This Row],[Personnel number]]&lt;&gt;"",TimeSpend[[#This Row],[Date]]&lt;&gt;""),TimeSpend[[#This Row],[Network]],"")</f>
        <v/>
      </c>
      <c r="E2493" t="str">
        <f>IF(AND(TimeSpend[[#This Row],[Personnel number]]&lt;&gt;"",TimeSpend[[#This Row],[Date]]&lt;&gt;""),TimeSpend[[#This Row],[Network Description]],"")</f>
        <v/>
      </c>
      <c r="F2493" t="str">
        <f>IF(AND(TimeSpend[[#This Row],[Personnel number]]&lt;&gt;"",TimeSpend[[#This Row],[Date]]&lt;&gt;""),TimeSpend[[#This Row],[Activity]],"")</f>
        <v/>
      </c>
      <c r="G2493" t="str">
        <f>IF(AND(TimeSpend[[#This Row],[Personnel number]]&lt;&gt;"",TimeSpend[[#This Row],[Date]]&lt;&gt;""),TimeSpend[[#This Row],[Activity description]],"")</f>
        <v/>
      </c>
      <c r="H2493" s="36" t="str">
        <f>IF(AND(TimeSpend[[#This Row],[Personnel number]]&lt;&gt;"",TimeSpend[[#This Row],[Date]]&lt;&gt;""),TimeSpend[[#This Row],[Start Time]],"")</f>
        <v/>
      </c>
      <c r="I2493" s="36" t="str">
        <f>IF(AND(TimeSpend[[#This Row],[Personnel number]]&lt;&gt;"",TimeSpend[[#This Row],[Date]]&lt;&gt;""),TimeSpend[[#This Row],[End Time]],"")</f>
        <v/>
      </c>
      <c r="J2493" t="str">
        <f>IF(AND(TimeSpend[[#This Row],[Personnel number]]&lt;&gt;"",TimeSpend[[#This Row],[Date]]&lt;&gt;""),TimeSpend[[#This Row],[Location]],"")</f>
        <v/>
      </c>
      <c r="K2493" t="str">
        <f>IF(AND(TimeSpend[[#This Row],[Personnel number]]&lt;&gt;"",TimeSpend[[#This Row],[Date]]&lt;&gt;""),TimeSpend[[#This Row],[Task]],"")</f>
        <v/>
      </c>
      <c r="L2493" t="str">
        <f>IF(AND(TimeSpend[[#This Row],[Personnel number]]&lt;&gt;"",TimeSpend[[#This Row],[Date]]&lt;&gt;""),Utilization!$J$2,"")</f>
        <v/>
      </c>
      <c r="M2493" t="str">
        <f>IF(AND(TimeSpend[[#This Row],[Personnel number]]&lt;&gt;"",TimeSpend[[#This Row],[Date]]&lt;&gt;""),TimeSpend[[#This Row],[Employee Name]],"")</f>
        <v/>
      </c>
      <c r="N2493" t="str">
        <f t="shared" si="78"/>
        <v/>
      </c>
      <c r="O2493" t="str">
        <f t="shared" si="79"/>
        <v/>
      </c>
      <c r="P2493" t="str">
        <f>IF(D2493&lt;&gt;"",VLOOKUP(D2493,Projects!B:C,2,0),"")</f>
        <v/>
      </c>
    </row>
    <row r="2494" spans="1:16" x14ac:dyDescent="0.25">
      <c r="A2494" t="str">
        <f>UPPER(IF(AND(TimeSpend[[#This Row],[Personnel number]]&lt;&gt;"",TimeSpend[[#This Row],[Date]]&lt;&gt;""),TimeSpend[[#This Row],[Personnel number]],""))</f>
        <v/>
      </c>
      <c r="B2494" s="85" t="str">
        <f>IF(AND(TimeSpend[[#This Row],[Personnel number]]&lt;&gt;"",TimeSpend[[#This Row],[Date]]&lt;&gt;""),TEXT(TimeSpend[[#This Row],[Date]],"[$-409]yyyyMMdd"),"")</f>
        <v/>
      </c>
      <c r="C2494" s="33" t="str">
        <f>IF(AND(TimeSpend[[#This Row],[Personnel number]]&lt;&gt;"",TimeSpend[[#This Row],[Date]]&lt;&gt;""),SUBSTITUTE(TimeSpend[[#This Row],[Hours]],",","."),"")</f>
        <v/>
      </c>
      <c r="D2494" t="str">
        <f>IF(AND(TimeSpend[[#This Row],[Personnel number]]&lt;&gt;"",TimeSpend[[#This Row],[Date]]&lt;&gt;""),TimeSpend[[#This Row],[Network]],"")</f>
        <v/>
      </c>
      <c r="E2494" t="str">
        <f>IF(AND(TimeSpend[[#This Row],[Personnel number]]&lt;&gt;"",TimeSpend[[#This Row],[Date]]&lt;&gt;""),TimeSpend[[#This Row],[Network Description]],"")</f>
        <v/>
      </c>
      <c r="F2494" t="str">
        <f>IF(AND(TimeSpend[[#This Row],[Personnel number]]&lt;&gt;"",TimeSpend[[#This Row],[Date]]&lt;&gt;""),TimeSpend[[#This Row],[Activity]],"")</f>
        <v/>
      </c>
      <c r="G2494" t="str">
        <f>IF(AND(TimeSpend[[#This Row],[Personnel number]]&lt;&gt;"",TimeSpend[[#This Row],[Date]]&lt;&gt;""),TimeSpend[[#This Row],[Activity description]],"")</f>
        <v/>
      </c>
      <c r="H2494" s="36" t="str">
        <f>IF(AND(TimeSpend[[#This Row],[Personnel number]]&lt;&gt;"",TimeSpend[[#This Row],[Date]]&lt;&gt;""),TimeSpend[[#This Row],[Start Time]],"")</f>
        <v/>
      </c>
      <c r="I2494" s="36" t="str">
        <f>IF(AND(TimeSpend[[#This Row],[Personnel number]]&lt;&gt;"",TimeSpend[[#This Row],[Date]]&lt;&gt;""),TimeSpend[[#This Row],[End Time]],"")</f>
        <v/>
      </c>
      <c r="J2494" t="str">
        <f>IF(AND(TimeSpend[[#This Row],[Personnel number]]&lt;&gt;"",TimeSpend[[#This Row],[Date]]&lt;&gt;""),TimeSpend[[#This Row],[Location]],"")</f>
        <v/>
      </c>
      <c r="K2494" t="str">
        <f>IF(AND(TimeSpend[[#This Row],[Personnel number]]&lt;&gt;"",TimeSpend[[#This Row],[Date]]&lt;&gt;""),TimeSpend[[#This Row],[Task]],"")</f>
        <v/>
      </c>
      <c r="L2494" t="str">
        <f>IF(AND(TimeSpend[[#This Row],[Personnel number]]&lt;&gt;"",TimeSpend[[#This Row],[Date]]&lt;&gt;""),Utilization!$J$2,"")</f>
        <v/>
      </c>
      <c r="M2494" t="str">
        <f>IF(AND(TimeSpend[[#This Row],[Personnel number]]&lt;&gt;"",TimeSpend[[#This Row],[Date]]&lt;&gt;""),TimeSpend[[#This Row],[Employee Name]],"")</f>
        <v/>
      </c>
      <c r="N2494" t="str">
        <f t="shared" si="78"/>
        <v/>
      </c>
      <c r="O2494" t="str">
        <f t="shared" si="79"/>
        <v/>
      </c>
      <c r="P2494" t="str">
        <f>IF(D2494&lt;&gt;"",VLOOKUP(D2494,Projects!B:C,2,0),"")</f>
        <v/>
      </c>
    </row>
    <row r="2495" spans="1:16" x14ac:dyDescent="0.25">
      <c r="A2495" t="str">
        <f>UPPER(IF(AND(TimeSpend[[#This Row],[Personnel number]]&lt;&gt;"",TimeSpend[[#This Row],[Date]]&lt;&gt;""),TimeSpend[[#This Row],[Personnel number]],""))</f>
        <v/>
      </c>
      <c r="B2495" s="85" t="str">
        <f>IF(AND(TimeSpend[[#This Row],[Personnel number]]&lt;&gt;"",TimeSpend[[#This Row],[Date]]&lt;&gt;""),TEXT(TimeSpend[[#This Row],[Date]],"[$-409]yyyyMMdd"),"")</f>
        <v/>
      </c>
      <c r="C2495" s="33" t="str">
        <f>IF(AND(TimeSpend[[#This Row],[Personnel number]]&lt;&gt;"",TimeSpend[[#This Row],[Date]]&lt;&gt;""),SUBSTITUTE(TimeSpend[[#This Row],[Hours]],",","."),"")</f>
        <v/>
      </c>
      <c r="D2495" t="str">
        <f>IF(AND(TimeSpend[[#This Row],[Personnel number]]&lt;&gt;"",TimeSpend[[#This Row],[Date]]&lt;&gt;""),TimeSpend[[#This Row],[Network]],"")</f>
        <v/>
      </c>
      <c r="E2495" t="str">
        <f>IF(AND(TimeSpend[[#This Row],[Personnel number]]&lt;&gt;"",TimeSpend[[#This Row],[Date]]&lt;&gt;""),TimeSpend[[#This Row],[Network Description]],"")</f>
        <v/>
      </c>
      <c r="F2495" t="str">
        <f>IF(AND(TimeSpend[[#This Row],[Personnel number]]&lt;&gt;"",TimeSpend[[#This Row],[Date]]&lt;&gt;""),TimeSpend[[#This Row],[Activity]],"")</f>
        <v/>
      </c>
      <c r="G2495" t="str">
        <f>IF(AND(TimeSpend[[#This Row],[Personnel number]]&lt;&gt;"",TimeSpend[[#This Row],[Date]]&lt;&gt;""),TimeSpend[[#This Row],[Activity description]],"")</f>
        <v/>
      </c>
      <c r="H2495" s="36" t="str">
        <f>IF(AND(TimeSpend[[#This Row],[Personnel number]]&lt;&gt;"",TimeSpend[[#This Row],[Date]]&lt;&gt;""),TimeSpend[[#This Row],[Start Time]],"")</f>
        <v/>
      </c>
      <c r="I2495" s="36" t="str">
        <f>IF(AND(TimeSpend[[#This Row],[Personnel number]]&lt;&gt;"",TimeSpend[[#This Row],[Date]]&lt;&gt;""),TimeSpend[[#This Row],[End Time]],"")</f>
        <v/>
      </c>
      <c r="J2495" t="str">
        <f>IF(AND(TimeSpend[[#This Row],[Personnel number]]&lt;&gt;"",TimeSpend[[#This Row],[Date]]&lt;&gt;""),TimeSpend[[#This Row],[Location]],"")</f>
        <v/>
      </c>
      <c r="K2495" t="str">
        <f>IF(AND(TimeSpend[[#This Row],[Personnel number]]&lt;&gt;"",TimeSpend[[#This Row],[Date]]&lt;&gt;""),TimeSpend[[#This Row],[Task]],"")</f>
        <v/>
      </c>
      <c r="L2495" t="str">
        <f>IF(AND(TimeSpend[[#This Row],[Personnel number]]&lt;&gt;"",TimeSpend[[#This Row],[Date]]&lt;&gt;""),Utilization!$J$2,"")</f>
        <v/>
      </c>
      <c r="M2495" t="str">
        <f>IF(AND(TimeSpend[[#This Row],[Personnel number]]&lt;&gt;"",TimeSpend[[#This Row],[Date]]&lt;&gt;""),TimeSpend[[#This Row],[Employee Name]],"")</f>
        <v/>
      </c>
      <c r="N2495" t="str">
        <f t="shared" si="78"/>
        <v/>
      </c>
      <c r="O2495" t="str">
        <f t="shared" si="79"/>
        <v/>
      </c>
      <c r="P2495" t="str">
        <f>IF(D2495&lt;&gt;"",VLOOKUP(D2495,Projects!B:C,2,0),"")</f>
        <v/>
      </c>
    </row>
    <row r="2496" spans="1:16" x14ac:dyDescent="0.25">
      <c r="A2496" t="str">
        <f>UPPER(IF(AND(TimeSpend[[#This Row],[Personnel number]]&lt;&gt;"",TimeSpend[[#This Row],[Date]]&lt;&gt;""),TimeSpend[[#This Row],[Personnel number]],""))</f>
        <v/>
      </c>
      <c r="B2496" s="85" t="str">
        <f>IF(AND(TimeSpend[[#This Row],[Personnel number]]&lt;&gt;"",TimeSpend[[#This Row],[Date]]&lt;&gt;""),TEXT(TimeSpend[[#This Row],[Date]],"[$-409]yyyyMMdd"),"")</f>
        <v/>
      </c>
      <c r="C2496" s="33" t="str">
        <f>IF(AND(TimeSpend[[#This Row],[Personnel number]]&lt;&gt;"",TimeSpend[[#This Row],[Date]]&lt;&gt;""),SUBSTITUTE(TimeSpend[[#This Row],[Hours]],",","."),"")</f>
        <v/>
      </c>
      <c r="D2496" t="str">
        <f>IF(AND(TimeSpend[[#This Row],[Personnel number]]&lt;&gt;"",TimeSpend[[#This Row],[Date]]&lt;&gt;""),TimeSpend[[#This Row],[Network]],"")</f>
        <v/>
      </c>
      <c r="E2496" t="str">
        <f>IF(AND(TimeSpend[[#This Row],[Personnel number]]&lt;&gt;"",TimeSpend[[#This Row],[Date]]&lt;&gt;""),TimeSpend[[#This Row],[Network Description]],"")</f>
        <v/>
      </c>
      <c r="F2496" t="str">
        <f>IF(AND(TimeSpend[[#This Row],[Personnel number]]&lt;&gt;"",TimeSpend[[#This Row],[Date]]&lt;&gt;""),TimeSpend[[#This Row],[Activity]],"")</f>
        <v/>
      </c>
      <c r="G2496" t="str">
        <f>IF(AND(TimeSpend[[#This Row],[Personnel number]]&lt;&gt;"",TimeSpend[[#This Row],[Date]]&lt;&gt;""),TimeSpend[[#This Row],[Activity description]],"")</f>
        <v/>
      </c>
      <c r="H2496" s="36" t="str">
        <f>IF(AND(TimeSpend[[#This Row],[Personnel number]]&lt;&gt;"",TimeSpend[[#This Row],[Date]]&lt;&gt;""),TimeSpend[[#This Row],[Start Time]],"")</f>
        <v/>
      </c>
      <c r="I2496" s="36" t="str">
        <f>IF(AND(TimeSpend[[#This Row],[Personnel number]]&lt;&gt;"",TimeSpend[[#This Row],[Date]]&lt;&gt;""),TimeSpend[[#This Row],[End Time]],"")</f>
        <v/>
      </c>
      <c r="J2496" t="str">
        <f>IF(AND(TimeSpend[[#This Row],[Personnel number]]&lt;&gt;"",TimeSpend[[#This Row],[Date]]&lt;&gt;""),TimeSpend[[#This Row],[Location]],"")</f>
        <v/>
      </c>
      <c r="K2496" t="str">
        <f>IF(AND(TimeSpend[[#This Row],[Personnel number]]&lt;&gt;"",TimeSpend[[#This Row],[Date]]&lt;&gt;""),TimeSpend[[#This Row],[Task]],"")</f>
        <v/>
      </c>
      <c r="L2496" t="str">
        <f>IF(AND(TimeSpend[[#This Row],[Personnel number]]&lt;&gt;"",TimeSpend[[#This Row],[Date]]&lt;&gt;""),Utilization!$J$2,"")</f>
        <v/>
      </c>
      <c r="M2496" t="str">
        <f>IF(AND(TimeSpend[[#This Row],[Personnel number]]&lt;&gt;"",TimeSpend[[#This Row],[Date]]&lt;&gt;""),TimeSpend[[#This Row],[Employee Name]],"")</f>
        <v/>
      </c>
      <c r="N2496" t="str">
        <f t="shared" si="78"/>
        <v/>
      </c>
      <c r="O2496" t="str">
        <f t="shared" si="79"/>
        <v/>
      </c>
      <c r="P2496" t="str">
        <f>IF(D2496&lt;&gt;"",VLOOKUP(D2496,Projects!B:C,2,0),"")</f>
        <v/>
      </c>
    </row>
    <row r="2497" spans="1:16" x14ac:dyDescent="0.25">
      <c r="A2497" t="str">
        <f>UPPER(IF(AND(TimeSpend[[#This Row],[Personnel number]]&lt;&gt;"",TimeSpend[[#This Row],[Date]]&lt;&gt;""),TimeSpend[[#This Row],[Personnel number]],""))</f>
        <v/>
      </c>
      <c r="B2497" s="85" t="str">
        <f>IF(AND(TimeSpend[[#This Row],[Personnel number]]&lt;&gt;"",TimeSpend[[#This Row],[Date]]&lt;&gt;""),TEXT(TimeSpend[[#This Row],[Date]],"[$-409]yyyyMMdd"),"")</f>
        <v/>
      </c>
      <c r="C2497" s="33" t="str">
        <f>IF(AND(TimeSpend[[#This Row],[Personnel number]]&lt;&gt;"",TimeSpend[[#This Row],[Date]]&lt;&gt;""),SUBSTITUTE(TimeSpend[[#This Row],[Hours]],",","."),"")</f>
        <v/>
      </c>
      <c r="D2497" t="str">
        <f>IF(AND(TimeSpend[[#This Row],[Personnel number]]&lt;&gt;"",TimeSpend[[#This Row],[Date]]&lt;&gt;""),TimeSpend[[#This Row],[Network]],"")</f>
        <v/>
      </c>
      <c r="E2497" t="str">
        <f>IF(AND(TimeSpend[[#This Row],[Personnel number]]&lt;&gt;"",TimeSpend[[#This Row],[Date]]&lt;&gt;""),TimeSpend[[#This Row],[Network Description]],"")</f>
        <v/>
      </c>
      <c r="F2497" t="str">
        <f>IF(AND(TimeSpend[[#This Row],[Personnel number]]&lt;&gt;"",TimeSpend[[#This Row],[Date]]&lt;&gt;""),TimeSpend[[#This Row],[Activity]],"")</f>
        <v/>
      </c>
      <c r="G2497" t="str">
        <f>IF(AND(TimeSpend[[#This Row],[Personnel number]]&lt;&gt;"",TimeSpend[[#This Row],[Date]]&lt;&gt;""),TimeSpend[[#This Row],[Activity description]],"")</f>
        <v/>
      </c>
      <c r="H2497" s="36" t="str">
        <f>IF(AND(TimeSpend[[#This Row],[Personnel number]]&lt;&gt;"",TimeSpend[[#This Row],[Date]]&lt;&gt;""),TimeSpend[[#This Row],[Start Time]],"")</f>
        <v/>
      </c>
      <c r="I2497" s="36" t="str">
        <f>IF(AND(TimeSpend[[#This Row],[Personnel number]]&lt;&gt;"",TimeSpend[[#This Row],[Date]]&lt;&gt;""),TimeSpend[[#This Row],[End Time]],"")</f>
        <v/>
      </c>
      <c r="J2497" t="str">
        <f>IF(AND(TimeSpend[[#This Row],[Personnel number]]&lt;&gt;"",TimeSpend[[#This Row],[Date]]&lt;&gt;""),TimeSpend[[#This Row],[Location]],"")</f>
        <v/>
      </c>
      <c r="K2497" t="str">
        <f>IF(AND(TimeSpend[[#This Row],[Personnel number]]&lt;&gt;"",TimeSpend[[#This Row],[Date]]&lt;&gt;""),TimeSpend[[#This Row],[Task]],"")</f>
        <v/>
      </c>
      <c r="L2497" t="str">
        <f>IF(AND(TimeSpend[[#This Row],[Personnel number]]&lt;&gt;"",TimeSpend[[#This Row],[Date]]&lt;&gt;""),Utilization!$J$2,"")</f>
        <v/>
      </c>
      <c r="M2497" t="str">
        <f>IF(AND(TimeSpend[[#This Row],[Personnel number]]&lt;&gt;"",TimeSpend[[#This Row],[Date]]&lt;&gt;""),TimeSpend[[#This Row],[Employee Name]],"")</f>
        <v/>
      </c>
      <c r="N2497" t="str">
        <f t="shared" si="78"/>
        <v/>
      </c>
      <c r="O2497" t="str">
        <f t="shared" si="79"/>
        <v/>
      </c>
      <c r="P2497" t="str">
        <f>IF(D2497&lt;&gt;"",VLOOKUP(D2497,Projects!B:C,2,0),"")</f>
        <v/>
      </c>
    </row>
    <row r="2498" spans="1:16" x14ac:dyDescent="0.25">
      <c r="A2498" t="str">
        <f>UPPER(IF(AND(TimeSpend[[#This Row],[Personnel number]]&lt;&gt;"",TimeSpend[[#This Row],[Date]]&lt;&gt;""),TimeSpend[[#This Row],[Personnel number]],""))</f>
        <v/>
      </c>
      <c r="B2498" s="85" t="str">
        <f>IF(AND(TimeSpend[[#This Row],[Personnel number]]&lt;&gt;"",TimeSpend[[#This Row],[Date]]&lt;&gt;""),TEXT(TimeSpend[[#This Row],[Date]],"[$-409]yyyyMMdd"),"")</f>
        <v/>
      </c>
      <c r="C2498" s="33" t="str">
        <f>IF(AND(TimeSpend[[#This Row],[Personnel number]]&lt;&gt;"",TimeSpend[[#This Row],[Date]]&lt;&gt;""),SUBSTITUTE(TimeSpend[[#This Row],[Hours]],",","."),"")</f>
        <v/>
      </c>
      <c r="D2498" t="str">
        <f>IF(AND(TimeSpend[[#This Row],[Personnel number]]&lt;&gt;"",TimeSpend[[#This Row],[Date]]&lt;&gt;""),TimeSpend[[#This Row],[Network]],"")</f>
        <v/>
      </c>
      <c r="E2498" t="str">
        <f>IF(AND(TimeSpend[[#This Row],[Personnel number]]&lt;&gt;"",TimeSpend[[#This Row],[Date]]&lt;&gt;""),TimeSpend[[#This Row],[Network Description]],"")</f>
        <v/>
      </c>
      <c r="F2498" t="str">
        <f>IF(AND(TimeSpend[[#This Row],[Personnel number]]&lt;&gt;"",TimeSpend[[#This Row],[Date]]&lt;&gt;""),TimeSpend[[#This Row],[Activity]],"")</f>
        <v/>
      </c>
      <c r="G2498" t="str">
        <f>IF(AND(TimeSpend[[#This Row],[Personnel number]]&lt;&gt;"",TimeSpend[[#This Row],[Date]]&lt;&gt;""),TimeSpend[[#This Row],[Activity description]],"")</f>
        <v/>
      </c>
      <c r="H2498" s="36" t="str">
        <f>IF(AND(TimeSpend[[#This Row],[Personnel number]]&lt;&gt;"",TimeSpend[[#This Row],[Date]]&lt;&gt;""),TimeSpend[[#This Row],[Start Time]],"")</f>
        <v/>
      </c>
      <c r="I2498" s="36" t="str">
        <f>IF(AND(TimeSpend[[#This Row],[Personnel number]]&lt;&gt;"",TimeSpend[[#This Row],[Date]]&lt;&gt;""),TimeSpend[[#This Row],[End Time]],"")</f>
        <v/>
      </c>
      <c r="J2498" t="str">
        <f>IF(AND(TimeSpend[[#This Row],[Personnel number]]&lt;&gt;"",TimeSpend[[#This Row],[Date]]&lt;&gt;""),TimeSpend[[#This Row],[Location]],"")</f>
        <v/>
      </c>
      <c r="K2498" t="str">
        <f>IF(AND(TimeSpend[[#This Row],[Personnel number]]&lt;&gt;"",TimeSpend[[#This Row],[Date]]&lt;&gt;""),TimeSpend[[#This Row],[Task]],"")</f>
        <v/>
      </c>
      <c r="L2498" t="str">
        <f>IF(AND(TimeSpend[[#This Row],[Personnel number]]&lt;&gt;"",TimeSpend[[#This Row],[Date]]&lt;&gt;""),Utilization!$J$2,"")</f>
        <v/>
      </c>
      <c r="M2498" t="str">
        <f>IF(AND(TimeSpend[[#This Row],[Personnel number]]&lt;&gt;"",TimeSpend[[#This Row],[Date]]&lt;&gt;""),TimeSpend[[#This Row],[Employee Name]],"")</f>
        <v/>
      </c>
      <c r="N2498" t="str">
        <f t="shared" si="78"/>
        <v/>
      </c>
      <c r="O2498" t="str">
        <f t="shared" si="79"/>
        <v/>
      </c>
      <c r="P2498" t="str">
        <f>IF(D2498&lt;&gt;"",VLOOKUP(D2498,Projects!B:C,2,0),"")</f>
        <v/>
      </c>
    </row>
    <row r="2499" spans="1:16" x14ac:dyDescent="0.25">
      <c r="A2499" t="str">
        <f>UPPER(IF(AND(TimeSpend[[#This Row],[Personnel number]]&lt;&gt;"",TimeSpend[[#This Row],[Date]]&lt;&gt;""),TimeSpend[[#This Row],[Personnel number]],""))</f>
        <v/>
      </c>
      <c r="B2499" s="85" t="str">
        <f>IF(AND(TimeSpend[[#This Row],[Personnel number]]&lt;&gt;"",TimeSpend[[#This Row],[Date]]&lt;&gt;""),TEXT(TimeSpend[[#This Row],[Date]],"[$-409]yyyyMMdd"),"")</f>
        <v/>
      </c>
      <c r="C2499" s="33" t="str">
        <f>IF(AND(TimeSpend[[#This Row],[Personnel number]]&lt;&gt;"",TimeSpend[[#This Row],[Date]]&lt;&gt;""),SUBSTITUTE(TimeSpend[[#This Row],[Hours]],",","."),"")</f>
        <v/>
      </c>
      <c r="D2499" t="str">
        <f>IF(AND(TimeSpend[[#This Row],[Personnel number]]&lt;&gt;"",TimeSpend[[#This Row],[Date]]&lt;&gt;""),TimeSpend[[#This Row],[Network]],"")</f>
        <v/>
      </c>
      <c r="E2499" t="str">
        <f>IF(AND(TimeSpend[[#This Row],[Personnel number]]&lt;&gt;"",TimeSpend[[#This Row],[Date]]&lt;&gt;""),TimeSpend[[#This Row],[Network Description]],"")</f>
        <v/>
      </c>
      <c r="F2499" t="str">
        <f>IF(AND(TimeSpend[[#This Row],[Personnel number]]&lt;&gt;"",TimeSpend[[#This Row],[Date]]&lt;&gt;""),TimeSpend[[#This Row],[Activity]],"")</f>
        <v/>
      </c>
      <c r="G2499" t="str">
        <f>IF(AND(TimeSpend[[#This Row],[Personnel number]]&lt;&gt;"",TimeSpend[[#This Row],[Date]]&lt;&gt;""),TimeSpend[[#This Row],[Activity description]],"")</f>
        <v/>
      </c>
      <c r="H2499" s="36" t="str">
        <f>IF(AND(TimeSpend[[#This Row],[Personnel number]]&lt;&gt;"",TimeSpend[[#This Row],[Date]]&lt;&gt;""),TimeSpend[[#This Row],[Start Time]],"")</f>
        <v/>
      </c>
      <c r="I2499" s="36" t="str">
        <f>IF(AND(TimeSpend[[#This Row],[Personnel number]]&lt;&gt;"",TimeSpend[[#This Row],[Date]]&lt;&gt;""),TimeSpend[[#This Row],[End Time]],"")</f>
        <v/>
      </c>
      <c r="J2499" t="str">
        <f>IF(AND(TimeSpend[[#This Row],[Personnel number]]&lt;&gt;"",TimeSpend[[#This Row],[Date]]&lt;&gt;""),TimeSpend[[#This Row],[Location]],"")</f>
        <v/>
      </c>
      <c r="K2499" t="str">
        <f>IF(AND(TimeSpend[[#This Row],[Personnel number]]&lt;&gt;"",TimeSpend[[#This Row],[Date]]&lt;&gt;""),TimeSpend[[#This Row],[Task]],"")</f>
        <v/>
      </c>
      <c r="L2499" t="str">
        <f>IF(AND(TimeSpend[[#This Row],[Personnel number]]&lt;&gt;"",TimeSpend[[#This Row],[Date]]&lt;&gt;""),Utilization!$J$2,"")</f>
        <v/>
      </c>
      <c r="M2499" t="str">
        <f>IF(AND(TimeSpend[[#This Row],[Personnel number]]&lt;&gt;"",TimeSpend[[#This Row],[Date]]&lt;&gt;""),TimeSpend[[#This Row],[Employee Name]],"")</f>
        <v/>
      </c>
      <c r="N2499" t="str">
        <f t="shared" si="78"/>
        <v/>
      </c>
      <c r="O2499" t="str">
        <f t="shared" si="79"/>
        <v/>
      </c>
      <c r="P2499" t="str">
        <f>IF(D2499&lt;&gt;"",VLOOKUP(D2499,Projects!B:C,2,0),"")</f>
        <v/>
      </c>
    </row>
    <row r="2500" spans="1:16" x14ac:dyDescent="0.25">
      <c r="A2500" t="str">
        <f>UPPER(IF(AND(TimeSpend[[#This Row],[Personnel number]]&lt;&gt;"",TimeSpend[[#This Row],[Date]]&lt;&gt;""),TimeSpend[[#This Row],[Personnel number]],""))</f>
        <v/>
      </c>
      <c r="B2500" s="85" t="str">
        <f>IF(AND(TimeSpend[[#This Row],[Personnel number]]&lt;&gt;"",TimeSpend[[#This Row],[Date]]&lt;&gt;""),TEXT(TimeSpend[[#This Row],[Date]],"[$-409]yyyyMMdd"),"")</f>
        <v/>
      </c>
      <c r="C2500" s="33" t="str">
        <f>IF(AND(TimeSpend[[#This Row],[Personnel number]]&lt;&gt;"",TimeSpend[[#This Row],[Date]]&lt;&gt;""),SUBSTITUTE(TimeSpend[[#This Row],[Hours]],",","."),"")</f>
        <v/>
      </c>
      <c r="D2500" t="str">
        <f>IF(AND(TimeSpend[[#This Row],[Personnel number]]&lt;&gt;"",TimeSpend[[#This Row],[Date]]&lt;&gt;""),TimeSpend[[#This Row],[Network]],"")</f>
        <v/>
      </c>
      <c r="E2500" t="str">
        <f>IF(AND(TimeSpend[[#This Row],[Personnel number]]&lt;&gt;"",TimeSpend[[#This Row],[Date]]&lt;&gt;""),TimeSpend[[#This Row],[Network Description]],"")</f>
        <v/>
      </c>
      <c r="F2500" t="str">
        <f>IF(AND(TimeSpend[[#This Row],[Personnel number]]&lt;&gt;"",TimeSpend[[#This Row],[Date]]&lt;&gt;""),TimeSpend[[#This Row],[Activity]],"")</f>
        <v/>
      </c>
      <c r="G2500" t="str">
        <f>IF(AND(TimeSpend[[#This Row],[Personnel number]]&lt;&gt;"",TimeSpend[[#This Row],[Date]]&lt;&gt;""),TimeSpend[[#This Row],[Activity description]],"")</f>
        <v/>
      </c>
      <c r="H2500" s="36" t="str">
        <f>IF(AND(TimeSpend[[#This Row],[Personnel number]]&lt;&gt;"",TimeSpend[[#This Row],[Date]]&lt;&gt;""),TimeSpend[[#This Row],[Start Time]],"")</f>
        <v/>
      </c>
      <c r="I2500" s="36" t="str">
        <f>IF(AND(TimeSpend[[#This Row],[Personnel number]]&lt;&gt;"",TimeSpend[[#This Row],[Date]]&lt;&gt;""),TimeSpend[[#This Row],[End Time]],"")</f>
        <v/>
      </c>
      <c r="J2500" t="str">
        <f>IF(AND(TimeSpend[[#This Row],[Personnel number]]&lt;&gt;"",TimeSpend[[#This Row],[Date]]&lt;&gt;""),TimeSpend[[#This Row],[Location]],"")</f>
        <v/>
      </c>
      <c r="K2500" t="str">
        <f>IF(AND(TimeSpend[[#This Row],[Personnel number]]&lt;&gt;"",TimeSpend[[#This Row],[Date]]&lt;&gt;""),TimeSpend[[#This Row],[Task]],"")</f>
        <v/>
      </c>
      <c r="L2500" t="str">
        <f>IF(AND(TimeSpend[[#This Row],[Personnel number]]&lt;&gt;"",TimeSpend[[#This Row],[Date]]&lt;&gt;""),Utilization!$J$2,"")</f>
        <v/>
      </c>
      <c r="M2500" t="str">
        <f>IF(AND(TimeSpend[[#This Row],[Personnel number]]&lt;&gt;"",TimeSpend[[#This Row],[Date]]&lt;&gt;""),TimeSpend[[#This Row],[Employee Name]],"")</f>
        <v/>
      </c>
      <c r="N2500" t="str">
        <f t="shared" si="78"/>
        <v/>
      </c>
      <c r="O2500" t="str">
        <f t="shared" si="79"/>
        <v/>
      </c>
      <c r="P2500" t="str">
        <f>IF(D2500&lt;&gt;"",VLOOKUP(D2500,Projects!B:C,2,0),"")</f>
        <v/>
      </c>
    </row>
    <row r="2501" spans="1:16" x14ac:dyDescent="0.25">
      <c r="A2501" t="str">
        <f>UPPER(IF(AND(TimeSpend[[#This Row],[Personnel number]]&lt;&gt;"",TimeSpend[[#This Row],[Date]]&lt;&gt;""),TimeSpend[[#This Row],[Personnel number]],""))</f>
        <v/>
      </c>
      <c r="B2501" s="85" t="str">
        <f>IF(AND(TimeSpend[[#This Row],[Personnel number]]&lt;&gt;"",TimeSpend[[#This Row],[Date]]&lt;&gt;""),TEXT(TimeSpend[[#This Row],[Date]],"[$-409]yyyyMMdd"),"")</f>
        <v/>
      </c>
      <c r="C2501" s="33" t="str">
        <f>IF(AND(TimeSpend[[#This Row],[Personnel number]]&lt;&gt;"",TimeSpend[[#This Row],[Date]]&lt;&gt;""),SUBSTITUTE(TimeSpend[[#This Row],[Hours]],",","."),"")</f>
        <v/>
      </c>
      <c r="D2501" t="str">
        <f>IF(AND(TimeSpend[[#This Row],[Personnel number]]&lt;&gt;"",TimeSpend[[#This Row],[Date]]&lt;&gt;""),TimeSpend[[#This Row],[Network]],"")</f>
        <v/>
      </c>
      <c r="E2501" t="str">
        <f>IF(AND(TimeSpend[[#This Row],[Personnel number]]&lt;&gt;"",TimeSpend[[#This Row],[Date]]&lt;&gt;""),TimeSpend[[#This Row],[Network Description]],"")</f>
        <v/>
      </c>
      <c r="F2501" t="str">
        <f>IF(AND(TimeSpend[[#This Row],[Personnel number]]&lt;&gt;"",TimeSpend[[#This Row],[Date]]&lt;&gt;""),TimeSpend[[#This Row],[Activity]],"")</f>
        <v/>
      </c>
      <c r="G2501" t="str">
        <f>IF(AND(TimeSpend[[#This Row],[Personnel number]]&lt;&gt;"",TimeSpend[[#This Row],[Date]]&lt;&gt;""),TimeSpend[[#This Row],[Activity description]],"")</f>
        <v/>
      </c>
      <c r="H2501" s="36" t="str">
        <f>IF(AND(TimeSpend[[#This Row],[Personnel number]]&lt;&gt;"",TimeSpend[[#This Row],[Date]]&lt;&gt;""),TimeSpend[[#This Row],[Start Time]],"")</f>
        <v/>
      </c>
      <c r="I2501" s="36" t="str">
        <f>IF(AND(TimeSpend[[#This Row],[Personnel number]]&lt;&gt;"",TimeSpend[[#This Row],[Date]]&lt;&gt;""),TimeSpend[[#This Row],[End Time]],"")</f>
        <v/>
      </c>
      <c r="J2501" t="str">
        <f>IF(AND(TimeSpend[[#This Row],[Personnel number]]&lt;&gt;"",TimeSpend[[#This Row],[Date]]&lt;&gt;""),TimeSpend[[#This Row],[Location]],"")</f>
        <v/>
      </c>
      <c r="K2501" t="str">
        <f>IF(AND(TimeSpend[[#This Row],[Personnel number]]&lt;&gt;"",TimeSpend[[#This Row],[Date]]&lt;&gt;""),TimeSpend[[#This Row],[Task]],"")</f>
        <v/>
      </c>
      <c r="L2501" t="str">
        <f>IF(AND(TimeSpend[[#This Row],[Personnel number]]&lt;&gt;"",TimeSpend[[#This Row],[Date]]&lt;&gt;""),Utilization!$J$2,"")</f>
        <v/>
      </c>
      <c r="M2501" t="str">
        <f>IF(AND(TimeSpend[[#This Row],[Personnel number]]&lt;&gt;"",TimeSpend[[#This Row],[Date]]&lt;&gt;""),TimeSpend[[#This Row],[Employee Name]],"")</f>
        <v/>
      </c>
      <c r="N2501" t="str">
        <f t="shared" si="78"/>
        <v/>
      </c>
      <c r="O2501" t="str">
        <f t="shared" si="79"/>
        <v/>
      </c>
      <c r="P2501" t="str">
        <f>IF(D2501&lt;&gt;"",VLOOKUP(D2501,Projects!B:C,2,0),"")</f>
        <v/>
      </c>
    </row>
    <row r="2502" spans="1:16" x14ac:dyDescent="0.25">
      <c r="A2502" t="str">
        <f>UPPER(IF(AND(TimeSpend[[#This Row],[Personnel number]]&lt;&gt;"",TimeSpend[[#This Row],[Date]]&lt;&gt;""),TimeSpend[[#This Row],[Personnel number]],""))</f>
        <v/>
      </c>
      <c r="B2502" s="85" t="str">
        <f>IF(AND(TimeSpend[[#This Row],[Personnel number]]&lt;&gt;"",TimeSpend[[#This Row],[Date]]&lt;&gt;""),TEXT(TimeSpend[[#This Row],[Date]],"[$-409]yyyyMMdd"),"")</f>
        <v/>
      </c>
      <c r="C2502" s="33" t="str">
        <f>IF(AND(TimeSpend[[#This Row],[Personnel number]]&lt;&gt;"",TimeSpend[[#This Row],[Date]]&lt;&gt;""),SUBSTITUTE(TimeSpend[[#This Row],[Hours]],",","."),"")</f>
        <v/>
      </c>
      <c r="D2502" t="str">
        <f>IF(AND(TimeSpend[[#This Row],[Personnel number]]&lt;&gt;"",TimeSpend[[#This Row],[Date]]&lt;&gt;""),TimeSpend[[#This Row],[Network]],"")</f>
        <v/>
      </c>
      <c r="E2502" t="str">
        <f>IF(AND(TimeSpend[[#This Row],[Personnel number]]&lt;&gt;"",TimeSpend[[#This Row],[Date]]&lt;&gt;""),TimeSpend[[#This Row],[Network Description]],"")</f>
        <v/>
      </c>
      <c r="F2502" t="str">
        <f>IF(AND(TimeSpend[[#This Row],[Personnel number]]&lt;&gt;"",TimeSpend[[#This Row],[Date]]&lt;&gt;""),TimeSpend[[#This Row],[Activity]],"")</f>
        <v/>
      </c>
      <c r="G2502" t="str">
        <f>IF(AND(TimeSpend[[#This Row],[Personnel number]]&lt;&gt;"",TimeSpend[[#This Row],[Date]]&lt;&gt;""),TimeSpend[[#This Row],[Activity description]],"")</f>
        <v/>
      </c>
      <c r="H2502" s="36" t="str">
        <f>IF(AND(TimeSpend[[#This Row],[Personnel number]]&lt;&gt;"",TimeSpend[[#This Row],[Date]]&lt;&gt;""),TimeSpend[[#This Row],[Start Time]],"")</f>
        <v/>
      </c>
      <c r="I2502" s="36" t="str">
        <f>IF(AND(TimeSpend[[#This Row],[Personnel number]]&lt;&gt;"",TimeSpend[[#This Row],[Date]]&lt;&gt;""),TimeSpend[[#This Row],[End Time]],"")</f>
        <v/>
      </c>
      <c r="J2502" t="str">
        <f>IF(AND(TimeSpend[[#This Row],[Personnel number]]&lt;&gt;"",TimeSpend[[#This Row],[Date]]&lt;&gt;""),TimeSpend[[#This Row],[Location]],"")</f>
        <v/>
      </c>
      <c r="K2502" t="str">
        <f>IF(AND(TimeSpend[[#This Row],[Personnel number]]&lt;&gt;"",TimeSpend[[#This Row],[Date]]&lt;&gt;""),TimeSpend[[#This Row],[Task]],"")</f>
        <v/>
      </c>
      <c r="L2502" t="str">
        <f>IF(AND(TimeSpend[[#This Row],[Personnel number]]&lt;&gt;"",TimeSpend[[#This Row],[Date]]&lt;&gt;""),Utilization!$J$2,"")</f>
        <v/>
      </c>
      <c r="M2502" t="str">
        <f>IF(AND(TimeSpend[[#This Row],[Personnel number]]&lt;&gt;"",TimeSpend[[#This Row],[Date]]&lt;&gt;""),TimeSpend[[#This Row],[Employee Name]],"")</f>
        <v/>
      </c>
      <c r="N2502" t="str">
        <f t="shared" si="78"/>
        <v/>
      </c>
      <c r="O2502" t="str">
        <f t="shared" si="79"/>
        <v/>
      </c>
      <c r="P2502" t="str">
        <f>IF(D2502&lt;&gt;"",VLOOKUP(D2502,Projects!B:C,2,0),"")</f>
        <v/>
      </c>
    </row>
    <row r="2503" spans="1:16" x14ac:dyDescent="0.25">
      <c r="A2503" t="str">
        <f>UPPER(IF(AND(TimeSpend[[#This Row],[Personnel number]]&lt;&gt;"",TimeSpend[[#This Row],[Date]]&lt;&gt;""),TimeSpend[[#This Row],[Personnel number]],""))</f>
        <v/>
      </c>
      <c r="B2503" s="85" t="str">
        <f>IF(AND(TimeSpend[[#This Row],[Personnel number]]&lt;&gt;"",TimeSpend[[#This Row],[Date]]&lt;&gt;""),TEXT(TimeSpend[[#This Row],[Date]],"[$-409]yyyyMMdd"),"")</f>
        <v/>
      </c>
      <c r="C2503" s="33" t="str">
        <f>IF(AND(TimeSpend[[#This Row],[Personnel number]]&lt;&gt;"",TimeSpend[[#This Row],[Date]]&lt;&gt;""),SUBSTITUTE(TimeSpend[[#This Row],[Hours]],",","."),"")</f>
        <v/>
      </c>
      <c r="D2503" t="str">
        <f>IF(AND(TimeSpend[[#This Row],[Personnel number]]&lt;&gt;"",TimeSpend[[#This Row],[Date]]&lt;&gt;""),TimeSpend[[#This Row],[Network]],"")</f>
        <v/>
      </c>
      <c r="E2503" t="str">
        <f>IF(AND(TimeSpend[[#This Row],[Personnel number]]&lt;&gt;"",TimeSpend[[#This Row],[Date]]&lt;&gt;""),TimeSpend[[#This Row],[Network Description]],"")</f>
        <v/>
      </c>
      <c r="F2503" t="str">
        <f>IF(AND(TimeSpend[[#This Row],[Personnel number]]&lt;&gt;"",TimeSpend[[#This Row],[Date]]&lt;&gt;""),TimeSpend[[#This Row],[Activity]],"")</f>
        <v/>
      </c>
      <c r="G2503" t="str">
        <f>IF(AND(TimeSpend[[#This Row],[Personnel number]]&lt;&gt;"",TimeSpend[[#This Row],[Date]]&lt;&gt;""),TimeSpend[[#This Row],[Activity description]],"")</f>
        <v/>
      </c>
      <c r="H2503" s="36" t="str">
        <f>IF(AND(TimeSpend[[#This Row],[Personnel number]]&lt;&gt;"",TimeSpend[[#This Row],[Date]]&lt;&gt;""),TimeSpend[[#This Row],[Start Time]],"")</f>
        <v/>
      </c>
      <c r="I2503" s="36" t="str">
        <f>IF(AND(TimeSpend[[#This Row],[Personnel number]]&lt;&gt;"",TimeSpend[[#This Row],[Date]]&lt;&gt;""),TimeSpend[[#This Row],[End Time]],"")</f>
        <v/>
      </c>
      <c r="J2503" t="str">
        <f>IF(AND(TimeSpend[[#This Row],[Personnel number]]&lt;&gt;"",TimeSpend[[#This Row],[Date]]&lt;&gt;""),TimeSpend[[#This Row],[Location]],"")</f>
        <v/>
      </c>
      <c r="K2503" t="str">
        <f>IF(AND(TimeSpend[[#This Row],[Personnel number]]&lt;&gt;"",TimeSpend[[#This Row],[Date]]&lt;&gt;""),TimeSpend[[#This Row],[Task]],"")</f>
        <v/>
      </c>
      <c r="L2503" t="str">
        <f>IF(AND(TimeSpend[[#This Row],[Personnel number]]&lt;&gt;"",TimeSpend[[#This Row],[Date]]&lt;&gt;""),Utilization!$J$2,"")</f>
        <v/>
      </c>
      <c r="M2503" t="str">
        <f>IF(AND(TimeSpend[[#This Row],[Personnel number]]&lt;&gt;"",TimeSpend[[#This Row],[Date]]&lt;&gt;""),TimeSpend[[#This Row],[Employee Name]],"")</f>
        <v/>
      </c>
      <c r="N2503" t="str">
        <f t="shared" si="78"/>
        <v/>
      </c>
      <c r="O2503" t="str">
        <f t="shared" si="79"/>
        <v/>
      </c>
      <c r="P2503" t="str">
        <f>IF(D2503&lt;&gt;"",VLOOKUP(D2503,Projects!B:C,2,0),"")</f>
        <v/>
      </c>
    </row>
    <row r="2504" spans="1:16" x14ac:dyDescent="0.25">
      <c r="A2504" t="str">
        <f>UPPER(IF(AND(TimeSpend[[#This Row],[Personnel number]]&lt;&gt;"",TimeSpend[[#This Row],[Date]]&lt;&gt;""),TimeSpend[[#This Row],[Personnel number]],""))</f>
        <v/>
      </c>
      <c r="B2504" s="85" t="str">
        <f>IF(AND(TimeSpend[[#This Row],[Personnel number]]&lt;&gt;"",TimeSpend[[#This Row],[Date]]&lt;&gt;""),TEXT(TimeSpend[[#This Row],[Date]],"[$-409]yyyyMMdd"),"")</f>
        <v/>
      </c>
      <c r="C2504" s="33" t="str">
        <f>IF(AND(TimeSpend[[#This Row],[Personnel number]]&lt;&gt;"",TimeSpend[[#This Row],[Date]]&lt;&gt;""),SUBSTITUTE(TimeSpend[[#This Row],[Hours]],",","."),"")</f>
        <v/>
      </c>
      <c r="D2504" t="str">
        <f>IF(AND(TimeSpend[[#This Row],[Personnel number]]&lt;&gt;"",TimeSpend[[#This Row],[Date]]&lt;&gt;""),TimeSpend[[#This Row],[Network]],"")</f>
        <v/>
      </c>
      <c r="E2504" t="str">
        <f>IF(AND(TimeSpend[[#This Row],[Personnel number]]&lt;&gt;"",TimeSpend[[#This Row],[Date]]&lt;&gt;""),TimeSpend[[#This Row],[Network Description]],"")</f>
        <v/>
      </c>
      <c r="F2504" t="str">
        <f>IF(AND(TimeSpend[[#This Row],[Personnel number]]&lt;&gt;"",TimeSpend[[#This Row],[Date]]&lt;&gt;""),TimeSpend[[#This Row],[Activity]],"")</f>
        <v/>
      </c>
      <c r="G2504" t="str">
        <f>IF(AND(TimeSpend[[#This Row],[Personnel number]]&lt;&gt;"",TimeSpend[[#This Row],[Date]]&lt;&gt;""),TimeSpend[[#This Row],[Activity description]],"")</f>
        <v/>
      </c>
      <c r="H2504" s="36" t="str">
        <f>IF(AND(TimeSpend[[#This Row],[Personnel number]]&lt;&gt;"",TimeSpend[[#This Row],[Date]]&lt;&gt;""),TimeSpend[[#This Row],[Start Time]],"")</f>
        <v/>
      </c>
      <c r="I2504" s="36" t="str">
        <f>IF(AND(TimeSpend[[#This Row],[Personnel number]]&lt;&gt;"",TimeSpend[[#This Row],[Date]]&lt;&gt;""),TimeSpend[[#This Row],[End Time]],"")</f>
        <v/>
      </c>
      <c r="J2504" t="str">
        <f>IF(AND(TimeSpend[[#This Row],[Personnel number]]&lt;&gt;"",TimeSpend[[#This Row],[Date]]&lt;&gt;""),TimeSpend[[#This Row],[Location]],"")</f>
        <v/>
      </c>
      <c r="K2504" t="str">
        <f>IF(AND(TimeSpend[[#This Row],[Personnel number]]&lt;&gt;"",TimeSpend[[#This Row],[Date]]&lt;&gt;""),TimeSpend[[#This Row],[Task]],"")</f>
        <v/>
      </c>
      <c r="L2504" t="str">
        <f>IF(AND(TimeSpend[[#This Row],[Personnel number]]&lt;&gt;"",TimeSpend[[#This Row],[Date]]&lt;&gt;""),Utilization!$J$2,"")</f>
        <v/>
      </c>
      <c r="M2504" t="str">
        <f>IF(AND(TimeSpend[[#This Row],[Personnel number]]&lt;&gt;"",TimeSpend[[#This Row],[Date]]&lt;&gt;""),TimeSpend[[#This Row],[Employee Name]],"")</f>
        <v/>
      </c>
      <c r="N2504" t="str">
        <f t="shared" si="78"/>
        <v/>
      </c>
      <c r="O2504" t="str">
        <f t="shared" si="79"/>
        <v/>
      </c>
      <c r="P2504" t="str">
        <f>IF(D2504&lt;&gt;"",VLOOKUP(D2504,Projects!B:C,2,0),"")</f>
        <v/>
      </c>
    </row>
    <row r="2505" spans="1:16" x14ac:dyDescent="0.25">
      <c r="A2505" t="str">
        <f>UPPER(IF(AND(TimeSpend[[#This Row],[Personnel number]]&lt;&gt;"",TimeSpend[[#This Row],[Date]]&lt;&gt;""),TimeSpend[[#This Row],[Personnel number]],""))</f>
        <v/>
      </c>
      <c r="B2505" s="85" t="str">
        <f>IF(AND(TimeSpend[[#This Row],[Personnel number]]&lt;&gt;"",TimeSpend[[#This Row],[Date]]&lt;&gt;""),TEXT(TimeSpend[[#This Row],[Date]],"[$-409]yyyyMMdd"),"")</f>
        <v/>
      </c>
      <c r="C2505" s="33" t="str">
        <f>IF(AND(TimeSpend[[#This Row],[Personnel number]]&lt;&gt;"",TimeSpend[[#This Row],[Date]]&lt;&gt;""),SUBSTITUTE(TimeSpend[[#This Row],[Hours]],",","."),"")</f>
        <v/>
      </c>
      <c r="D2505" t="str">
        <f>IF(AND(TimeSpend[[#This Row],[Personnel number]]&lt;&gt;"",TimeSpend[[#This Row],[Date]]&lt;&gt;""),TimeSpend[[#This Row],[Network]],"")</f>
        <v/>
      </c>
      <c r="E2505" t="str">
        <f>IF(AND(TimeSpend[[#This Row],[Personnel number]]&lt;&gt;"",TimeSpend[[#This Row],[Date]]&lt;&gt;""),TimeSpend[[#This Row],[Network Description]],"")</f>
        <v/>
      </c>
      <c r="F2505" t="str">
        <f>IF(AND(TimeSpend[[#This Row],[Personnel number]]&lt;&gt;"",TimeSpend[[#This Row],[Date]]&lt;&gt;""),TimeSpend[[#This Row],[Activity]],"")</f>
        <v/>
      </c>
      <c r="G2505" t="str">
        <f>IF(AND(TimeSpend[[#This Row],[Personnel number]]&lt;&gt;"",TimeSpend[[#This Row],[Date]]&lt;&gt;""),TimeSpend[[#This Row],[Activity description]],"")</f>
        <v/>
      </c>
      <c r="H2505" s="36" t="str">
        <f>IF(AND(TimeSpend[[#This Row],[Personnel number]]&lt;&gt;"",TimeSpend[[#This Row],[Date]]&lt;&gt;""),TimeSpend[[#This Row],[Start Time]],"")</f>
        <v/>
      </c>
      <c r="I2505" s="36" t="str">
        <f>IF(AND(TimeSpend[[#This Row],[Personnel number]]&lt;&gt;"",TimeSpend[[#This Row],[Date]]&lt;&gt;""),TimeSpend[[#This Row],[End Time]],"")</f>
        <v/>
      </c>
      <c r="J2505" t="str">
        <f>IF(AND(TimeSpend[[#This Row],[Personnel number]]&lt;&gt;"",TimeSpend[[#This Row],[Date]]&lt;&gt;""),TimeSpend[[#This Row],[Location]],"")</f>
        <v/>
      </c>
      <c r="K2505" t="str">
        <f>IF(AND(TimeSpend[[#This Row],[Personnel number]]&lt;&gt;"",TimeSpend[[#This Row],[Date]]&lt;&gt;""),TimeSpend[[#This Row],[Task]],"")</f>
        <v/>
      </c>
      <c r="L2505" t="str">
        <f>IF(AND(TimeSpend[[#This Row],[Personnel number]]&lt;&gt;"",TimeSpend[[#This Row],[Date]]&lt;&gt;""),Utilization!$J$2,"")</f>
        <v/>
      </c>
      <c r="M2505" t="str">
        <f>IF(AND(TimeSpend[[#This Row],[Personnel number]]&lt;&gt;"",TimeSpend[[#This Row],[Date]]&lt;&gt;""),TimeSpend[[#This Row],[Employee Name]],"")</f>
        <v/>
      </c>
      <c r="N2505" t="str">
        <f t="shared" si="78"/>
        <v/>
      </c>
      <c r="O2505" t="str">
        <f t="shared" si="79"/>
        <v/>
      </c>
      <c r="P2505" t="str">
        <f>IF(D2505&lt;&gt;"",VLOOKUP(D2505,Projects!B:C,2,0),"")</f>
        <v/>
      </c>
    </row>
    <row r="2506" spans="1:16" x14ac:dyDescent="0.25">
      <c r="A2506" t="str">
        <f>UPPER(IF(AND(TimeSpend[[#This Row],[Personnel number]]&lt;&gt;"",TimeSpend[[#This Row],[Date]]&lt;&gt;""),TimeSpend[[#This Row],[Personnel number]],""))</f>
        <v/>
      </c>
      <c r="B2506" s="85" t="str">
        <f>IF(AND(TimeSpend[[#This Row],[Personnel number]]&lt;&gt;"",TimeSpend[[#This Row],[Date]]&lt;&gt;""),TEXT(TimeSpend[[#This Row],[Date]],"[$-409]yyyyMMdd"),"")</f>
        <v/>
      </c>
      <c r="C2506" s="33" t="str">
        <f>IF(AND(TimeSpend[[#This Row],[Personnel number]]&lt;&gt;"",TimeSpend[[#This Row],[Date]]&lt;&gt;""),SUBSTITUTE(TimeSpend[[#This Row],[Hours]],",","."),"")</f>
        <v/>
      </c>
      <c r="D2506" t="str">
        <f>IF(AND(TimeSpend[[#This Row],[Personnel number]]&lt;&gt;"",TimeSpend[[#This Row],[Date]]&lt;&gt;""),TimeSpend[[#This Row],[Network]],"")</f>
        <v/>
      </c>
      <c r="E2506" t="str">
        <f>IF(AND(TimeSpend[[#This Row],[Personnel number]]&lt;&gt;"",TimeSpend[[#This Row],[Date]]&lt;&gt;""),TimeSpend[[#This Row],[Network Description]],"")</f>
        <v/>
      </c>
      <c r="F2506" t="str">
        <f>IF(AND(TimeSpend[[#This Row],[Personnel number]]&lt;&gt;"",TimeSpend[[#This Row],[Date]]&lt;&gt;""),TimeSpend[[#This Row],[Activity]],"")</f>
        <v/>
      </c>
      <c r="G2506" t="str">
        <f>IF(AND(TimeSpend[[#This Row],[Personnel number]]&lt;&gt;"",TimeSpend[[#This Row],[Date]]&lt;&gt;""),TimeSpend[[#This Row],[Activity description]],"")</f>
        <v/>
      </c>
      <c r="H2506" s="36" t="str">
        <f>IF(AND(TimeSpend[[#This Row],[Personnel number]]&lt;&gt;"",TimeSpend[[#This Row],[Date]]&lt;&gt;""),TimeSpend[[#This Row],[Start Time]],"")</f>
        <v/>
      </c>
      <c r="I2506" s="36" t="str">
        <f>IF(AND(TimeSpend[[#This Row],[Personnel number]]&lt;&gt;"",TimeSpend[[#This Row],[Date]]&lt;&gt;""),TimeSpend[[#This Row],[End Time]],"")</f>
        <v/>
      </c>
      <c r="J2506" t="str">
        <f>IF(AND(TimeSpend[[#This Row],[Personnel number]]&lt;&gt;"",TimeSpend[[#This Row],[Date]]&lt;&gt;""),TimeSpend[[#This Row],[Location]],"")</f>
        <v/>
      </c>
      <c r="K2506" t="str">
        <f>IF(AND(TimeSpend[[#This Row],[Personnel number]]&lt;&gt;"",TimeSpend[[#This Row],[Date]]&lt;&gt;""),TimeSpend[[#This Row],[Task]],"")</f>
        <v/>
      </c>
      <c r="L2506" t="str">
        <f>IF(AND(TimeSpend[[#This Row],[Personnel number]]&lt;&gt;"",TimeSpend[[#This Row],[Date]]&lt;&gt;""),Utilization!$J$2,"")</f>
        <v/>
      </c>
      <c r="M2506" t="str">
        <f>IF(AND(TimeSpend[[#This Row],[Personnel number]]&lt;&gt;"",TimeSpend[[#This Row],[Date]]&lt;&gt;""),TimeSpend[[#This Row],[Employee Name]],"")</f>
        <v/>
      </c>
      <c r="N2506" t="str">
        <f t="shared" si="78"/>
        <v/>
      </c>
      <c r="O2506" t="str">
        <f t="shared" si="79"/>
        <v/>
      </c>
      <c r="P2506" t="str">
        <f>IF(D2506&lt;&gt;"",VLOOKUP(D2506,Projects!B:C,2,0),"")</f>
        <v/>
      </c>
    </row>
    <row r="2507" spans="1:16" x14ac:dyDescent="0.25">
      <c r="A2507" t="str">
        <f>UPPER(IF(AND(TimeSpend[[#This Row],[Personnel number]]&lt;&gt;"",TimeSpend[[#This Row],[Date]]&lt;&gt;""),TimeSpend[[#This Row],[Personnel number]],""))</f>
        <v/>
      </c>
      <c r="B2507" s="85" t="str">
        <f>IF(AND(TimeSpend[[#This Row],[Personnel number]]&lt;&gt;"",TimeSpend[[#This Row],[Date]]&lt;&gt;""),TEXT(TimeSpend[[#This Row],[Date]],"[$-409]yyyyMMdd"),"")</f>
        <v/>
      </c>
      <c r="C2507" s="33" t="str">
        <f>IF(AND(TimeSpend[[#This Row],[Personnel number]]&lt;&gt;"",TimeSpend[[#This Row],[Date]]&lt;&gt;""),SUBSTITUTE(TimeSpend[[#This Row],[Hours]],",","."),"")</f>
        <v/>
      </c>
      <c r="D2507" t="str">
        <f>IF(AND(TimeSpend[[#This Row],[Personnel number]]&lt;&gt;"",TimeSpend[[#This Row],[Date]]&lt;&gt;""),TimeSpend[[#This Row],[Network]],"")</f>
        <v/>
      </c>
      <c r="E2507" t="str">
        <f>IF(AND(TimeSpend[[#This Row],[Personnel number]]&lt;&gt;"",TimeSpend[[#This Row],[Date]]&lt;&gt;""),TimeSpend[[#This Row],[Network Description]],"")</f>
        <v/>
      </c>
      <c r="F2507" t="str">
        <f>IF(AND(TimeSpend[[#This Row],[Personnel number]]&lt;&gt;"",TimeSpend[[#This Row],[Date]]&lt;&gt;""),TimeSpend[[#This Row],[Activity]],"")</f>
        <v/>
      </c>
      <c r="G2507" t="str">
        <f>IF(AND(TimeSpend[[#This Row],[Personnel number]]&lt;&gt;"",TimeSpend[[#This Row],[Date]]&lt;&gt;""),TimeSpend[[#This Row],[Activity description]],"")</f>
        <v/>
      </c>
      <c r="H2507" s="36" t="str">
        <f>IF(AND(TimeSpend[[#This Row],[Personnel number]]&lt;&gt;"",TimeSpend[[#This Row],[Date]]&lt;&gt;""),TimeSpend[[#This Row],[Start Time]],"")</f>
        <v/>
      </c>
      <c r="I2507" s="36" t="str">
        <f>IF(AND(TimeSpend[[#This Row],[Personnel number]]&lt;&gt;"",TimeSpend[[#This Row],[Date]]&lt;&gt;""),TimeSpend[[#This Row],[End Time]],"")</f>
        <v/>
      </c>
      <c r="J2507" t="str">
        <f>IF(AND(TimeSpend[[#This Row],[Personnel number]]&lt;&gt;"",TimeSpend[[#This Row],[Date]]&lt;&gt;""),TimeSpend[[#This Row],[Location]],"")</f>
        <v/>
      </c>
      <c r="K2507" t="str">
        <f>IF(AND(TimeSpend[[#This Row],[Personnel number]]&lt;&gt;"",TimeSpend[[#This Row],[Date]]&lt;&gt;""),TimeSpend[[#This Row],[Task]],"")</f>
        <v/>
      </c>
      <c r="L2507" t="str">
        <f>IF(AND(TimeSpend[[#This Row],[Personnel number]]&lt;&gt;"",TimeSpend[[#This Row],[Date]]&lt;&gt;""),Utilization!$J$2,"")</f>
        <v/>
      </c>
      <c r="M2507" t="str">
        <f>IF(AND(TimeSpend[[#This Row],[Personnel number]]&lt;&gt;"",TimeSpend[[#This Row],[Date]]&lt;&gt;""),TimeSpend[[#This Row],[Employee Name]],"")</f>
        <v/>
      </c>
      <c r="N2507" t="str">
        <f t="shared" si="78"/>
        <v/>
      </c>
      <c r="O2507" t="str">
        <f t="shared" si="79"/>
        <v/>
      </c>
      <c r="P2507" t="str">
        <f>IF(D2507&lt;&gt;"",VLOOKUP(D2507,Projects!B:C,2,0),"")</f>
        <v/>
      </c>
    </row>
    <row r="2508" spans="1:16" x14ac:dyDescent="0.25">
      <c r="A2508" t="str">
        <f>UPPER(IF(AND(TimeSpend[[#This Row],[Personnel number]]&lt;&gt;"",TimeSpend[[#This Row],[Date]]&lt;&gt;""),TimeSpend[[#This Row],[Personnel number]],""))</f>
        <v/>
      </c>
      <c r="B2508" s="85" t="str">
        <f>IF(AND(TimeSpend[[#This Row],[Personnel number]]&lt;&gt;"",TimeSpend[[#This Row],[Date]]&lt;&gt;""),TEXT(TimeSpend[[#This Row],[Date]],"[$-409]yyyyMMdd"),"")</f>
        <v/>
      </c>
      <c r="C2508" s="33" t="str">
        <f>IF(AND(TimeSpend[[#This Row],[Personnel number]]&lt;&gt;"",TimeSpend[[#This Row],[Date]]&lt;&gt;""),SUBSTITUTE(TimeSpend[[#This Row],[Hours]],",","."),"")</f>
        <v/>
      </c>
      <c r="D2508" t="str">
        <f>IF(AND(TimeSpend[[#This Row],[Personnel number]]&lt;&gt;"",TimeSpend[[#This Row],[Date]]&lt;&gt;""),TimeSpend[[#This Row],[Network]],"")</f>
        <v/>
      </c>
      <c r="E2508" t="str">
        <f>IF(AND(TimeSpend[[#This Row],[Personnel number]]&lt;&gt;"",TimeSpend[[#This Row],[Date]]&lt;&gt;""),TimeSpend[[#This Row],[Network Description]],"")</f>
        <v/>
      </c>
      <c r="F2508" t="str">
        <f>IF(AND(TimeSpend[[#This Row],[Personnel number]]&lt;&gt;"",TimeSpend[[#This Row],[Date]]&lt;&gt;""),TimeSpend[[#This Row],[Activity]],"")</f>
        <v/>
      </c>
      <c r="G2508" t="str">
        <f>IF(AND(TimeSpend[[#This Row],[Personnel number]]&lt;&gt;"",TimeSpend[[#This Row],[Date]]&lt;&gt;""),TimeSpend[[#This Row],[Activity description]],"")</f>
        <v/>
      </c>
      <c r="H2508" s="36" t="str">
        <f>IF(AND(TimeSpend[[#This Row],[Personnel number]]&lt;&gt;"",TimeSpend[[#This Row],[Date]]&lt;&gt;""),TimeSpend[[#This Row],[Start Time]],"")</f>
        <v/>
      </c>
      <c r="I2508" s="36" t="str">
        <f>IF(AND(TimeSpend[[#This Row],[Personnel number]]&lt;&gt;"",TimeSpend[[#This Row],[Date]]&lt;&gt;""),TimeSpend[[#This Row],[End Time]],"")</f>
        <v/>
      </c>
      <c r="J2508" t="str">
        <f>IF(AND(TimeSpend[[#This Row],[Personnel number]]&lt;&gt;"",TimeSpend[[#This Row],[Date]]&lt;&gt;""),TimeSpend[[#This Row],[Location]],"")</f>
        <v/>
      </c>
      <c r="K2508" t="str">
        <f>IF(AND(TimeSpend[[#This Row],[Personnel number]]&lt;&gt;"",TimeSpend[[#This Row],[Date]]&lt;&gt;""),TimeSpend[[#This Row],[Task]],"")</f>
        <v/>
      </c>
      <c r="L2508" t="str">
        <f>IF(AND(TimeSpend[[#This Row],[Personnel number]]&lt;&gt;"",TimeSpend[[#This Row],[Date]]&lt;&gt;""),Utilization!$J$2,"")</f>
        <v/>
      </c>
      <c r="M2508" t="str">
        <f>IF(AND(TimeSpend[[#This Row],[Personnel number]]&lt;&gt;"",TimeSpend[[#This Row],[Date]]&lt;&gt;""),TimeSpend[[#This Row],[Employee Name]],"")</f>
        <v/>
      </c>
      <c r="N2508" t="str">
        <f t="shared" si="78"/>
        <v/>
      </c>
      <c r="O2508" t="str">
        <f t="shared" si="79"/>
        <v/>
      </c>
      <c r="P2508" t="str">
        <f>IF(D2508&lt;&gt;"",VLOOKUP(D2508,Projects!B:C,2,0),"")</f>
        <v/>
      </c>
    </row>
    <row r="2509" spans="1:16" x14ac:dyDescent="0.25">
      <c r="A2509" t="str">
        <f>UPPER(IF(AND(TimeSpend[[#This Row],[Personnel number]]&lt;&gt;"",TimeSpend[[#This Row],[Date]]&lt;&gt;""),TimeSpend[[#This Row],[Personnel number]],""))</f>
        <v/>
      </c>
      <c r="B2509" s="85" t="str">
        <f>IF(AND(TimeSpend[[#This Row],[Personnel number]]&lt;&gt;"",TimeSpend[[#This Row],[Date]]&lt;&gt;""),TEXT(TimeSpend[[#This Row],[Date]],"[$-409]yyyyMMdd"),"")</f>
        <v/>
      </c>
      <c r="C2509" s="33" t="str">
        <f>IF(AND(TimeSpend[[#This Row],[Personnel number]]&lt;&gt;"",TimeSpend[[#This Row],[Date]]&lt;&gt;""),SUBSTITUTE(TimeSpend[[#This Row],[Hours]],",","."),"")</f>
        <v/>
      </c>
      <c r="D2509" t="str">
        <f>IF(AND(TimeSpend[[#This Row],[Personnel number]]&lt;&gt;"",TimeSpend[[#This Row],[Date]]&lt;&gt;""),TimeSpend[[#This Row],[Network]],"")</f>
        <v/>
      </c>
      <c r="E2509" t="str">
        <f>IF(AND(TimeSpend[[#This Row],[Personnel number]]&lt;&gt;"",TimeSpend[[#This Row],[Date]]&lt;&gt;""),TimeSpend[[#This Row],[Network Description]],"")</f>
        <v/>
      </c>
      <c r="F2509" t="str">
        <f>IF(AND(TimeSpend[[#This Row],[Personnel number]]&lt;&gt;"",TimeSpend[[#This Row],[Date]]&lt;&gt;""),TimeSpend[[#This Row],[Activity]],"")</f>
        <v/>
      </c>
      <c r="G2509" t="str">
        <f>IF(AND(TimeSpend[[#This Row],[Personnel number]]&lt;&gt;"",TimeSpend[[#This Row],[Date]]&lt;&gt;""),TimeSpend[[#This Row],[Activity description]],"")</f>
        <v/>
      </c>
      <c r="H2509" s="36" t="str">
        <f>IF(AND(TimeSpend[[#This Row],[Personnel number]]&lt;&gt;"",TimeSpend[[#This Row],[Date]]&lt;&gt;""),TimeSpend[[#This Row],[Start Time]],"")</f>
        <v/>
      </c>
      <c r="I2509" s="36" t="str">
        <f>IF(AND(TimeSpend[[#This Row],[Personnel number]]&lt;&gt;"",TimeSpend[[#This Row],[Date]]&lt;&gt;""),TimeSpend[[#This Row],[End Time]],"")</f>
        <v/>
      </c>
      <c r="J2509" t="str">
        <f>IF(AND(TimeSpend[[#This Row],[Personnel number]]&lt;&gt;"",TimeSpend[[#This Row],[Date]]&lt;&gt;""),TimeSpend[[#This Row],[Location]],"")</f>
        <v/>
      </c>
      <c r="K2509" t="str">
        <f>IF(AND(TimeSpend[[#This Row],[Personnel number]]&lt;&gt;"",TimeSpend[[#This Row],[Date]]&lt;&gt;""),TimeSpend[[#This Row],[Task]],"")</f>
        <v/>
      </c>
      <c r="L2509" t="str">
        <f>IF(AND(TimeSpend[[#This Row],[Personnel number]]&lt;&gt;"",TimeSpend[[#This Row],[Date]]&lt;&gt;""),Utilization!$J$2,"")</f>
        <v/>
      </c>
      <c r="M2509" t="str">
        <f>IF(AND(TimeSpend[[#This Row],[Personnel number]]&lt;&gt;"",TimeSpend[[#This Row],[Date]]&lt;&gt;""),TimeSpend[[#This Row],[Employee Name]],"")</f>
        <v/>
      </c>
      <c r="N2509" t="str">
        <f t="shared" si="78"/>
        <v/>
      </c>
      <c r="O2509" t="str">
        <f t="shared" si="79"/>
        <v/>
      </c>
      <c r="P2509" t="str">
        <f>IF(D2509&lt;&gt;"",VLOOKUP(D2509,Projects!B:C,2,0),"")</f>
        <v/>
      </c>
    </row>
    <row r="2510" spans="1:16" x14ac:dyDescent="0.25">
      <c r="A2510" t="str">
        <f>UPPER(IF(AND(TimeSpend[[#This Row],[Personnel number]]&lt;&gt;"",TimeSpend[[#This Row],[Date]]&lt;&gt;""),TimeSpend[[#This Row],[Personnel number]],""))</f>
        <v/>
      </c>
      <c r="B2510" s="85" t="str">
        <f>IF(AND(TimeSpend[[#This Row],[Personnel number]]&lt;&gt;"",TimeSpend[[#This Row],[Date]]&lt;&gt;""),TEXT(TimeSpend[[#This Row],[Date]],"[$-409]yyyyMMdd"),"")</f>
        <v/>
      </c>
      <c r="C2510" s="33" t="str">
        <f>IF(AND(TimeSpend[[#This Row],[Personnel number]]&lt;&gt;"",TimeSpend[[#This Row],[Date]]&lt;&gt;""),SUBSTITUTE(TimeSpend[[#This Row],[Hours]],",","."),"")</f>
        <v/>
      </c>
      <c r="D2510" t="str">
        <f>IF(AND(TimeSpend[[#This Row],[Personnel number]]&lt;&gt;"",TimeSpend[[#This Row],[Date]]&lt;&gt;""),TimeSpend[[#This Row],[Network]],"")</f>
        <v/>
      </c>
      <c r="E2510" t="str">
        <f>IF(AND(TimeSpend[[#This Row],[Personnel number]]&lt;&gt;"",TimeSpend[[#This Row],[Date]]&lt;&gt;""),TimeSpend[[#This Row],[Network Description]],"")</f>
        <v/>
      </c>
      <c r="F2510" t="str">
        <f>IF(AND(TimeSpend[[#This Row],[Personnel number]]&lt;&gt;"",TimeSpend[[#This Row],[Date]]&lt;&gt;""),TimeSpend[[#This Row],[Activity]],"")</f>
        <v/>
      </c>
      <c r="G2510" t="str">
        <f>IF(AND(TimeSpend[[#This Row],[Personnel number]]&lt;&gt;"",TimeSpend[[#This Row],[Date]]&lt;&gt;""),TimeSpend[[#This Row],[Activity description]],"")</f>
        <v/>
      </c>
      <c r="H2510" s="36" t="str">
        <f>IF(AND(TimeSpend[[#This Row],[Personnel number]]&lt;&gt;"",TimeSpend[[#This Row],[Date]]&lt;&gt;""),TimeSpend[[#This Row],[Start Time]],"")</f>
        <v/>
      </c>
      <c r="I2510" s="36" t="str">
        <f>IF(AND(TimeSpend[[#This Row],[Personnel number]]&lt;&gt;"",TimeSpend[[#This Row],[Date]]&lt;&gt;""),TimeSpend[[#This Row],[End Time]],"")</f>
        <v/>
      </c>
      <c r="J2510" t="str">
        <f>IF(AND(TimeSpend[[#This Row],[Personnel number]]&lt;&gt;"",TimeSpend[[#This Row],[Date]]&lt;&gt;""),TimeSpend[[#This Row],[Location]],"")</f>
        <v/>
      </c>
      <c r="K2510" t="str">
        <f>IF(AND(TimeSpend[[#This Row],[Personnel number]]&lt;&gt;"",TimeSpend[[#This Row],[Date]]&lt;&gt;""),TimeSpend[[#This Row],[Task]],"")</f>
        <v/>
      </c>
      <c r="L2510" t="str">
        <f>IF(AND(TimeSpend[[#This Row],[Personnel number]]&lt;&gt;"",TimeSpend[[#This Row],[Date]]&lt;&gt;""),Utilization!$J$2,"")</f>
        <v/>
      </c>
      <c r="M2510" t="str">
        <f>IF(AND(TimeSpend[[#This Row],[Personnel number]]&lt;&gt;"",TimeSpend[[#This Row],[Date]]&lt;&gt;""),TimeSpend[[#This Row],[Employee Name]],"")</f>
        <v/>
      </c>
      <c r="N2510" t="str">
        <f t="shared" si="78"/>
        <v/>
      </c>
      <c r="O2510" t="str">
        <f t="shared" si="79"/>
        <v/>
      </c>
      <c r="P2510" t="str">
        <f>IF(D2510&lt;&gt;"",VLOOKUP(D2510,Projects!B:C,2,0),"")</f>
        <v/>
      </c>
    </row>
    <row r="2511" spans="1:16" x14ac:dyDescent="0.25">
      <c r="A2511" t="str">
        <f>UPPER(IF(AND(TimeSpend[[#This Row],[Personnel number]]&lt;&gt;"",TimeSpend[[#This Row],[Date]]&lt;&gt;""),TimeSpend[[#This Row],[Personnel number]],""))</f>
        <v/>
      </c>
      <c r="B2511" s="85" t="str">
        <f>IF(AND(TimeSpend[[#This Row],[Personnel number]]&lt;&gt;"",TimeSpend[[#This Row],[Date]]&lt;&gt;""),TEXT(TimeSpend[[#This Row],[Date]],"[$-409]yyyyMMdd"),"")</f>
        <v/>
      </c>
      <c r="C2511" s="33" t="str">
        <f>IF(AND(TimeSpend[[#This Row],[Personnel number]]&lt;&gt;"",TimeSpend[[#This Row],[Date]]&lt;&gt;""),SUBSTITUTE(TimeSpend[[#This Row],[Hours]],",","."),"")</f>
        <v/>
      </c>
      <c r="D2511" t="str">
        <f>IF(AND(TimeSpend[[#This Row],[Personnel number]]&lt;&gt;"",TimeSpend[[#This Row],[Date]]&lt;&gt;""),TimeSpend[[#This Row],[Network]],"")</f>
        <v/>
      </c>
      <c r="E2511" t="str">
        <f>IF(AND(TimeSpend[[#This Row],[Personnel number]]&lt;&gt;"",TimeSpend[[#This Row],[Date]]&lt;&gt;""),TimeSpend[[#This Row],[Network Description]],"")</f>
        <v/>
      </c>
      <c r="F2511" t="str">
        <f>IF(AND(TimeSpend[[#This Row],[Personnel number]]&lt;&gt;"",TimeSpend[[#This Row],[Date]]&lt;&gt;""),TimeSpend[[#This Row],[Activity]],"")</f>
        <v/>
      </c>
      <c r="G2511" t="str">
        <f>IF(AND(TimeSpend[[#This Row],[Personnel number]]&lt;&gt;"",TimeSpend[[#This Row],[Date]]&lt;&gt;""),TimeSpend[[#This Row],[Activity description]],"")</f>
        <v/>
      </c>
      <c r="H2511" s="36" t="str">
        <f>IF(AND(TimeSpend[[#This Row],[Personnel number]]&lt;&gt;"",TimeSpend[[#This Row],[Date]]&lt;&gt;""),TimeSpend[[#This Row],[Start Time]],"")</f>
        <v/>
      </c>
      <c r="I2511" s="36" t="str">
        <f>IF(AND(TimeSpend[[#This Row],[Personnel number]]&lt;&gt;"",TimeSpend[[#This Row],[Date]]&lt;&gt;""),TimeSpend[[#This Row],[End Time]],"")</f>
        <v/>
      </c>
      <c r="J2511" t="str">
        <f>IF(AND(TimeSpend[[#This Row],[Personnel number]]&lt;&gt;"",TimeSpend[[#This Row],[Date]]&lt;&gt;""),TimeSpend[[#This Row],[Location]],"")</f>
        <v/>
      </c>
      <c r="K2511" t="str">
        <f>IF(AND(TimeSpend[[#This Row],[Personnel number]]&lt;&gt;"",TimeSpend[[#This Row],[Date]]&lt;&gt;""),TimeSpend[[#This Row],[Task]],"")</f>
        <v/>
      </c>
      <c r="L2511" t="str">
        <f>IF(AND(TimeSpend[[#This Row],[Personnel number]]&lt;&gt;"",TimeSpend[[#This Row],[Date]]&lt;&gt;""),Utilization!$J$2,"")</f>
        <v/>
      </c>
      <c r="M2511" t="str">
        <f>IF(AND(TimeSpend[[#This Row],[Personnel number]]&lt;&gt;"",TimeSpend[[#This Row],[Date]]&lt;&gt;""),TimeSpend[[#This Row],[Employee Name]],"")</f>
        <v/>
      </c>
      <c r="N2511" t="str">
        <f t="shared" si="78"/>
        <v/>
      </c>
      <c r="O2511" t="str">
        <f t="shared" si="79"/>
        <v/>
      </c>
      <c r="P2511" t="str">
        <f>IF(D2511&lt;&gt;"",VLOOKUP(D2511,Projects!B:C,2,0),"")</f>
        <v/>
      </c>
    </row>
    <row r="2512" spans="1:16" x14ac:dyDescent="0.25">
      <c r="A2512" t="str">
        <f>UPPER(IF(AND(TimeSpend[[#This Row],[Personnel number]]&lt;&gt;"",TimeSpend[[#This Row],[Date]]&lt;&gt;""),TimeSpend[[#This Row],[Personnel number]],""))</f>
        <v/>
      </c>
      <c r="B2512" s="85" t="str">
        <f>IF(AND(TimeSpend[[#This Row],[Personnel number]]&lt;&gt;"",TimeSpend[[#This Row],[Date]]&lt;&gt;""),TEXT(TimeSpend[[#This Row],[Date]],"[$-409]yyyyMMdd"),"")</f>
        <v/>
      </c>
      <c r="C2512" s="33" t="str">
        <f>IF(AND(TimeSpend[[#This Row],[Personnel number]]&lt;&gt;"",TimeSpend[[#This Row],[Date]]&lt;&gt;""),SUBSTITUTE(TimeSpend[[#This Row],[Hours]],",","."),"")</f>
        <v/>
      </c>
      <c r="D2512" t="str">
        <f>IF(AND(TimeSpend[[#This Row],[Personnel number]]&lt;&gt;"",TimeSpend[[#This Row],[Date]]&lt;&gt;""),TimeSpend[[#This Row],[Network]],"")</f>
        <v/>
      </c>
      <c r="E2512" t="str">
        <f>IF(AND(TimeSpend[[#This Row],[Personnel number]]&lt;&gt;"",TimeSpend[[#This Row],[Date]]&lt;&gt;""),TimeSpend[[#This Row],[Network Description]],"")</f>
        <v/>
      </c>
      <c r="F2512" t="str">
        <f>IF(AND(TimeSpend[[#This Row],[Personnel number]]&lt;&gt;"",TimeSpend[[#This Row],[Date]]&lt;&gt;""),TimeSpend[[#This Row],[Activity]],"")</f>
        <v/>
      </c>
      <c r="G2512" t="str">
        <f>IF(AND(TimeSpend[[#This Row],[Personnel number]]&lt;&gt;"",TimeSpend[[#This Row],[Date]]&lt;&gt;""),TimeSpend[[#This Row],[Activity description]],"")</f>
        <v/>
      </c>
      <c r="H2512" s="36" t="str">
        <f>IF(AND(TimeSpend[[#This Row],[Personnel number]]&lt;&gt;"",TimeSpend[[#This Row],[Date]]&lt;&gt;""),TimeSpend[[#This Row],[Start Time]],"")</f>
        <v/>
      </c>
      <c r="I2512" s="36" t="str">
        <f>IF(AND(TimeSpend[[#This Row],[Personnel number]]&lt;&gt;"",TimeSpend[[#This Row],[Date]]&lt;&gt;""),TimeSpend[[#This Row],[End Time]],"")</f>
        <v/>
      </c>
      <c r="J2512" t="str">
        <f>IF(AND(TimeSpend[[#This Row],[Personnel number]]&lt;&gt;"",TimeSpend[[#This Row],[Date]]&lt;&gt;""),TimeSpend[[#This Row],[Location]],"")</f>
        <v/>
      </c>
      <c r="K2512" t="str">
        <f>IF(AND(TimeSpend[[#This Row],[Personnel number]]&lt;&gt;"",TimeSpend[[#This Row],[Date]]&lt;&gt;""),TimeSpend[[#This Row],[Task]],"")</f>
        <v/>
      </c>
      <c r="L2512" t="str">
        <f>IF(AND(TimeSpend[[#This Row],[Personnel number]]&lt;&gt;"",TimeSpend[[#This Row],[Date]]&lt;&gt;""),Utilization!$J$2,"")</f>
        <v/>
      </c>
      <c r="M2512" t="str">
        <f>IF(AND(TimeSpend[[#This Row],[Personnel number]]&lt;&gt;"",TimeSpend[[#This Row],[Date]]&lt;&gt;""),TimeSpend[[#This Row],[Employee Name]],"")</f>
        <v/>
      </c>
      <c r="N2512" t="str">
        <f t="shared" si="78"/>
        <v/>
      </c>
      <c r="O2512" t="str">
        <f t="shared" si="79"/>
        <v/>
      </c>
      <c r="P2512" t="str">
        <f>IF(D2512&lt;&gt;"",VLOOKUP(D2512,Projects!B:C,2,0),"")</f>
        <v/>
      </c>
    </row>
    <row r="2513" spans="1:16" x14ac:dyDescent="0.25">
      <c r="A2513" t="str">
        <f>UPPER(IF(AND(TimeSpend[[#This Row],[Personnel number]]&lt;&gt;"",TimeSpend[[#This Row],[Date]]&lt;&gt;""),TimeSpend[[#This Row],[Personnel number]],""))</f>
        <v/>
      </c>
      <c r="B2513" s="85" t="str">
        <f>IF(AND(TimeSpend[[#This Row],[Personnel number]]&lt;&gt;"",TimeSpend[[#This Row],[Date]]&lt;&gt;""),TEXT(TimeSpend[[#This Row],[Date]],"[$-409]yyyyMMdd"),"")</f>
        <v/>
      </c>
      <c r="C2513" s="33" t="str">
        <f>IF(AND(TimeSpend[[#This Row],[Personnel number]]&lt;&gt;"",TimeSpend[[#This Row],[Date]]&lt;&gt;""),SUBSTITUTE(TimeSpend[[#This Row],[Hours]],",","."),"")</f>
        <v/>
      </c>
      <c r="D2513" t="str">
        <f>IF(AND(TimeSpend[[#This Row],[Personnel number]]&lt;&gt;"",TimeSpend[[#This Row],[Date]]&lt;&gt;""),TimeSpend[[#This Row],[Network]],"")</f>
        <v/>
      </c>
      <c r="E2513" t="str">
        <f>IF(AND(TimeSpend[[#This Row],[Personnel number]]&lt;&gt;"",TimeSpend[[#This Row],[Date]]&lt;&gt;""),TimeSpend[[#This Row],[Network Description]],"")</f>
        <v/>
      </c>
      <c r="F2513" t="str">
        <f>IF(AND(TimeSpend[[#This Row],[Personnel number]]&lt;&gt;"",TimeSpend[[#This Row],[Date]]&lt;&gt;""),TimeSpend[[#This Row],[Activity]],"")</f>
        <v/>
      </c>
      <c r="G2513" t="str">
        <f>IF(AND(TimeSpend[[#This Row],[Personnel number]]&lt;&gt;"",TimeSpend[[#This Row],[Date]]&lt;&gt;""),TimeSpend[[#This Row],[Activity description]],"")</f>
        <v/>
      </c>
      <c r="H2513" s="36" t="str">
        <f>IF(AND(TimeSpend[[#This Row],[Personnel number]]&lt;&gt;"",TimeSpend[[#This Row],[Date]]&lt;&gt;""),TimeSpend[[#This Row],[Start Time]],"")</f>
        <v/>
      </c>
      <c r="I2513" s="36" t="str">
        <f>IF(AND(TimeSpend[[#This Row],[Personnel number]]&lt;&gt;"",TimeSpend[[#This Row],[Date]]&lt;&gt;""),TimeSpend[[#This Row],[End Time]],"")</f>
        <v/>
      </c>
      <c r="J2513" t="str">
        <f>IF(AND(TimeSpend[[#This Row],[Personnel number]]&lt;&gt;"",TimeSpend[[#This Row],[Date]]&lt;&gt;""),TimeSpend[[#This Row],[Location]],"")</f>
        <v/>
      </c>
      <c r="K2513" t="str">
        <f>IF(AND(TimeSpend[[#This Row],[Personnel number]]&lt;&gt;"",TimeSpend[[#This Row],[Date]]&lt;&gt;""),TimeSpend[[#This Row],[Task]],"")</f>
        <v/>
      </c>
      <c r="L2513" t="str">
        <f>IF(AND(TimeSpend[[#This Row],[Personnel number]]&lt;&gt;"",TimeSpend[[#This Row],[Date]]&lt;&gt;""),Utilization!$J$2,"")</f>
        <v/>
      </c>
      <c r="M2513" t="str">
        <f>IF(AND(TimeSpend[[#This Row],[Personnel number]]&lt;&gt;"",TimeSpend[[#This Row],[Date]]&lt;&gt;""),TimeSpend[[#This Row],[Employee Name]],"")</f>
        <v/>
      </c>
      <c r="N2513" t="str">
        <f t="shared" si="78"/>
        <v/>
      </c>
      <c r="O2513" t="str">
        <f t="shared" si="79"/>
        <v/>
      </c>
      <c r="P2513" t="str">
        <f>IF(D2513&lt;&gt;"",VLOOKUP(D2513,Projects!B:C,2,0),"")</f>
        <v/>
      </c>
    </row>
    <row r="2514" spans="1:16" x14ac:dyDescent="0.25">
      <c r="A2514" t="str">
        <f>UPPER(IF(AND(TimeSpend[[#This Row],[Personnel number]]&lt;&gt;"",TimeSpend[[#This Row],[Date]]&lt;&gt;""),TimeSpend[[#This Row],[Personnel number]],""))</f>
        <v/>
      </c>
      <c r="B2514" s="85" t="str">
        <f>IF(AND(TimeSpend[[#This Row],[Personnel number]]&lt;&gt;"",TimeSpend[[#This Row],[Date]]&lt;&gt;""),TEXT(TimeSpend[[#This Row],[Date]],"[$-409]yyyyMMdd"),"")</f>
        <v/>
      </c>
      <c r="C2514" s="33" t="str">
        <f>IF(AND(TimeSpend[[#This Row],[Personnel number]]&lt;&gt;"",TimeSpend[[#This Row],[Date]]&lt;&gt;""),SUBSTITUTE(TimeSpend[[#This Row],[Hours]],",","."),"")</f>
        <v/>
      </c>
      <c r="D2514" t="str">
        <f>IF(AND(TimeSpend[[#This Row],[Personnel number]]&lt;&gt;"",TimeSpend[[#This Row],[Date]]&lt;&gt;""),TimeSpend[[#This Row],[Network]],"")</f>
        <v/>
      </c>
      <c r="E2514" t="str">
        <f>IF(AND(TimeSpend[[#This Row],[Personnel number]]&lt;&gt;"",TimeSpend[[#This Row],[Date]]&lt;&gt;""),TimeSpend[[#This Row],[Network Description]],"")</f>
        <v/>
      </c>
      <c r="F2514" t="str">
        <f>IF(AND(TimeSpend[[#This Row],[Personnel number]]&lt;&gt;"",TimeSpend[[#This Row],[Date]]&lt;&gt;""),TimeSpend[[#This Row],[Activity]],"")</f>
        <v/>
      </c>
      <c r="G2514" t="str">
        <f>IF(AND(TimeSpend[[#This Row],[Personnel number]]&lt;&gt;"",TimeSpend[[#This Row],[Date]]&lt;&gt;""),TimeSpend[[#This Row],[Activity description]],"")</f>
        <v/>
      </c>
      <c r="H2514" s="36" t="str">
        <f>IF(AND(TimeSpend[[#This Row],[Personnel number]]&lt;&gt;"",TimeSpend[[#This Row],[Date]]&lt;&gt;""),TimeSpend[[#This Row],[Start Time]],"")</f>
        <v/>
      </c>
      <c r="I2514" s="36" t="str">
        <f>IF(AND(TimeSpend[[#This Row],[Personnel number]]&lt;&gt;"",TimeSpend[[#This Row],[Date]]&lt;&gt;""),TimeSpend[[#This Row],[End Time]],"")</f>
        <v/>
      </c>
      <c r="J2514" t="str">
        <f>IF(AND(TimeSpend[[#This Row],[Personnel number]]&lt;&gt;"",TimeSpend[[#This Row],[Date]]&lt;&gt;""),TimeSpend[[#This Row],[Location]],"")</f>
        <v/>
      </c>
      <c r="K2514" t="str">
        <f>IF(AND(TimeSpend[[#This Row],[Personnel number]]&lt;&gt;"",TimeSpend[[#This Row],[Date]]&lt;&gt;""),TimeSpend[[#This Row],[Task]],"")</f>
        <v/>
      </c>
      <c r="L2514" t="str">
        <f>IF(AND(TimeSpend[[#This Row],[Personnel number]]&lt;&gt;"",TimeSpend[[#This Row],[Date]]&lt;&gt;""),Utilization!$J$2,"")</f>
        <v/>
      </c>
      <c r="M2514" t="str">
        <f>IF(AND(TimeSpend[[#This Row],[Personnel number]]&lt;&gt;"",TimeSpend[[#This Row],[Date]]&lt;&gt;""),TimeSpend[[#This Row],[Employee Name]],"")</f>
        <v/>
      </c>
      <c r="N2514" t="str">
        <f t="shared" si="78"/>
        <v/>
      </c>
      <c r="O2514" t="str">
        <f t="shared" si="79"/>
        <v/>
      </c>
      <c r="P2514" t="str">
        <f>IF(D2514&lt;&gt;"",VLOOKUP(D2514,Projects!B:C,2,0),"")</f>
        <v/>
      </c>
    </row>
    <row r="2515" spans="1:16" x14ac:dyDescent="0.25">
      <c r="A2515" t="str">
        <f>UPPER(IF(AND(TimeSpend[[#This Row],[Personnel number]]&lt;&gt;"",TimeSpend[[#This Row],[Date]]&lt;&gt;""),TimeSpend[[#This Row],[Personnel number]],""))</f>
        <v/>
      </c>
      <c r="B2515" s="85" t="str">
        <f>IF(AND(TimeSpend[[#This Row],[Personnel number]]&lt;&gt;"",TimeSpend[[#This Row],[Date]]&lt;&gt;""),TEXT(TimeSpend[[#This Row],[Date]],"[$-409]yyyyMMdd"),"")</f>
        <v/>
      </c>
      <c r="C2515" s="33" t="str">
        <f>IF(AND(TimeSpend[[#This Row],[Personnel number]]&lt;&gt;"",TimeSpend[[#This Row],[Date]]&lt;&gt;""),SUBSTITUTE(TimeSpend[[#This Row],[Hours]],",","."),"")</f>
        <v/>
      </c>
      <c r="D2515" t="str">
        <f>IF(AND(TimeSpend[[#This Row],[Personnel number]]&lt;&gt;"",TimeSpend[[#This Row],[Date]]&lt;&gt;""),TimeSpend[[#This Row],[Network]],"")</f>
        <v/>
      </c>
      <c r="E2515" t="str">
        <f>IF(AND(TimeSpend[[#This Row],[Personnel number]]&lt;&gt;"",TimeSpend[[#This Row],[Date]]&lt;&gt;""),TimeSpend[[#This Row],[Network Description]],"")</f>
        <v/>
      </c>
      <c r="F2515" t="str">
        <f>IF(AND(TimeSpend[[#This Row],[Personnel number]]&lt;&gt;"",TimeSpend[[#This Row],[Date]]&lt;&gt;""),TimeSpend[[#This Row],[Activity]],"")</f>
        <v/>
      </c>
      <c r="G2515" t="str">
        <f>IF(AND(TimeSpend[[#This Row],[Personnel number]]&lt;&gt;"",TimeSpend[[#This Row],[Date]]&lt;&gt;""),TimeSpend[[#This Row],[Activity description]],"")</f>
        <v/>
      </c>
      <c r="H2515" s="36" t="str">
        <f>IF(AND(TimeSpend[[#This Row],[Personnel number]]&lt;&gt;"",TimeSpend[[#This Row],[Date]]&lt;&gt;""),TimeSpend[[#This Row],[Start Time]],"")</f>
        <v/>
      </c>
      <c r="I2515" s="36" t="str">
        <f>IF(AND(TimeSpend[[#This Row],[Personnel number]]&lt;&gt;"",TimeSpend[[#This Row],[Date]]&lt;&gt;""),TimeSpend[[#This Row],[End Time]],"")</f>
        <v/>
      </c>
      <c r="J2515" t="str">
        <f>IF(AND(TimeSpend[[#This Row],[Personnel number]]&lt;&gt;"",TimeSpend[[#This Row],[Date]]&lt;&gt;""),TimeSpend[[#This Row],[Location]],"")</f>
        <v/>
      </c>
      <c r="K2515" t="str">
        <f>IF(AND(TimeSpend[[#This Row],[Personnel number]]&lt;&gt;"",TimeSpend[[#This Row],[Date]]&lt;&gt;""),TimeSpend[[#This Row],[Task]],"")</f>
        <v/>
      </c>
      <c r="L2515" t="str">
        <f>IF(AND(TimeSpend[[#This Row],[Personnel number]]&lt;&gt;"",TimeSpend[[#This Row],[Date]]&lt;&gt;""),Utilization!$J$2,"")</f>
        <v/>
      </c>
      <c r="M2515" t="str">
        <f>IF(AND(TimeSpend[[#This Row],[Personnel number]]&lt;&gt;"",TimeSpend[[#This Row],[Date]]&lt;&gt;""),TimeSpend[[#This Row],[Employee Name]],"")</f>
        <v/>
      </c>
      <c r="N2515" t="str">
        <f t="shared" si="78"/>
        <v/>
      </c>
      <c r="O2515" t="str">
        <f t="shared" si="79"/>
        <v/>
      </c>
      <c r="P2515" t="str">
        <f>IF(D2515&lt;&gt;"",VLOOKUP(D2515,Projects!B:C,2,0),"")</f>
        <v/>
      </c>
    </row>
    <row r="2516" spans="1:16" x14ac:dyDescent="0.25">
      <c r="A2516" t="str">
        <f>UPPER(IF(AND(TimeSpend[[#This Row],[Personnel number]]&lt;&gt;"",TimeSpend[[#This Row],[Date]]&lt;&gt;""),TimeSpend[[#This Row],[Personnel number]],""))</f>
        <v/>
      </c>
      <c r="B2516" s="85" t="str">
        <f>IF(AND(TimeSpend[[#This Row],[Personnel number]]&lt;&gt;"",TimeSpend[[#This Row],[Date]]&lt;&gt;""),TEXT(TimeSpend[[#This Row],[Date]],"[$-409]yyyyMMdd"),"")</f>
        <v/>
      </c>
      <c r="C2516" s="33" t="str">
        <f>IF(AND(TimeSpend[[#This Row],[Personnel number]]&lt;&gt;"",TimeSpend[[#This Row],[Date]]&lt;&gt;""),SUBSTITUTE(TimeSpend[[#This Row],[Hours]],",","."),"")</f>
        <v/>
      </c>
      <c r="D2516" t="str">
        <f>IF(AND(TimeSpend[[#This Row],[Personnel number]]&lt;&gt;"",TimeSpend[[#This Row],[Date]]&lt;&gt;""),TimeSpend[[#This Row],[Network]],"")</f>
        <v/>
      </c>
      <c r="E2516" t="str">
        <f>IF(AND(TimeSpend[[#This Row],[Personnel number]]&lt;&gt;"",TimeSpend[[#This Row],[Date]]&lt;&gt;""),TimeSpend[[#This Row],[Network Description]],"")</f>
        <v/>
      </c>
      <c r="F2516" t="str">
        <f>IF(AND(TimeSpend[[#This Row],[Personnel number]]&lt;&gt;"",TimeSpend[[#This Row],[Date]]&lt;&gt;""),TimeSpend[[#This Row],[Activity]],"")</f>
        <v/>
      </c>
      <c r="G2516" t="str">
        <f>IF(AND(TimeSpend[[#This Row],[Personnel number]]&lt;&gt;"",TimeSpend[[#This Row],[Date]]&lt;&gt;""),TimeSpend[[#This Row],[Activity description]],"")</f>
        <v/>
      </c>
      <c r="H2516" s="36" t="str">
        <f>IF(AND(TimeSpend[[#This Row],[Personnel number]]&lt;&gt;"",TimeSpend[[#This Row],[Date]]&lt;&gt;""),TimeSpend[[#This Row],[Start Time]],"")</f>
        <v/>
      </c>
      <c r="I2516" s="36" t="str">
        <f>IF(AND(TimeSpend[[#This Row],[Personnel number]]&lt;&gt;"",TimeSpend[[#This Row],[Date]]&lt;&gt;""),TimeSpend[[#This Row],[End Time]],"")</f>
        <v/>
      </c>
      <c r="J2516" t="str">
        <f>IF(AND(TimeSpend[[#This Row],[Personnel number]]&lt;&gt;"",TimeSpend[[#This Row],[Date]]&lt;&gt;""),TimeSpend[[#This Row],[Location]],"")</f>
        <v/>
      </c>
      <c r="K2516" t="str">
        <f>IF(AND(TimeSpend[[#This Row],[Personnel number]]&lt;&gt;"",TimeSpend[[#This Row],[Date]]&lt;&gt;""),TimeSpend[[#This Row],[Task]],"")</f>
        <v/>
      </c>
      <c r="L2516" t="str">
        <f>IF(AND(TimeSpend[[#This Row],[Personnel number]]&lt;&gt;"",TimeSpend[[#This Row],[Date]]&lt;&gt;""),Utilization!$J$2,"")</f>
        <v/>
      </c>
      <c r="M2516" t="str">
        <f>IF(AND(TimeSpend[[#This Row],[Personnel number]]&lt;&gt;"",TimeSpend[[#This Row],[Date]]&lt;&gt;""),TimeSpend[[#This Row],[Employee Name]],"")</f>
        <v/>
      </c>
      <c r="N2516" t="str">
        <f t="shared" si="78"/>
        <v/>
      </c>
      <c r="O2516" t="str">
        <f t="shared" si="79"/>
        <v/>
      </c>
      <c r="P2516" t="str">
        <f>IF(D2516&lt;&gt;"",VLOOKUP(D2516,Projects!B:C,2,0),"")</f>
        <v/>
      </c>
    </row>
    <row r="2517" spans="1:16" x14ac:dyDescent="0.25">
      <c r="A2517" t="str">
        <f>UPPER(IF(AND(TimeSpend[[#This Row],[Personnel number]]&lt;&gt;"",TimeSpend[[#This Row],[Date]]&lt;&gt;""),TimeSpend[[#This Row],[Personnel number]],""))</f>
        <v/>
      </c>
      <c r="B2517" s="85" t="str">
        <f>IF(AND(TimeSpend[[#This Row],[Personnel number]]&lt;&gt;"",TimeSpend[[#This Row],[Date]]&lt;&gt;""),TEXT(TimeSpend[[#This Row],[Date]],"[$-409]yyyyMMdd"),"")</f>
        <v/>
      </c>
      <c r="C2517" s="33" t="str">
        <f>IF(AND(TimeSpend[[#This Row],[Personnel number]]&lt;&gt;"",TimeSpend[[#This Row],[Date]]&lt;&gt;""),SUBSTITUTE(TimeSpend[[#This Row],[Hours]],",","."),"")</f>
        <v/>
      </c>
      <c r="D2517" t="str">
        <f>IF(AND(TimeSpend[[#This Row],[Personnel number]]&lt;&gt;"",TimeSpend[[#This Row],[Date]]&lt;&gt;""),TimeSpend[[#This Row],[Network]],"")</f>
        <v/>
      </c>
      <c r="E2517" t="str">
        <f>IF(AND(TimeSpend[[#This Row],[Personnel number]]&lt;&gt;"",TimeSpend[[#This Row],[Date]]&lt;&gt;""),TimeSpend[[#This Row],[Network Description]],"")</f>
        <v/>
      </c>
      <c r="F2517" t="str">
        <f>IF(AND(TimeSpend[[#This Row],[Personnel number]]&lt;&gt;"",TimeSpend[[#This Row],[Date]]&lt;&gt;""),TimeSpend[[#This Row],[Activity]],"")</f>
        <v/>
      </c>
      <c r="G2517" t="str">
        <f>IF(AND(TimeSpend[[#This Row],[Personnel number]]&lt;&gt;"",TimeSpend[[#This Row],[Date]]&lt;&gt;""),TimeSpend[[#This Row],[Activity description]],"")</f>
        <v/>
      </c>
      <c r="H2517" s="36" t="str">
        <f>IF(AND(TimeSpend[[#This Row],[Personnel number]]&lt;&gt;"",TimeSpend[[#This Row],[Date]]&lt;&gt;""),TimeSpend[[#This Row],[Start Time]],"")</f>
        <v/>
      </c>
      <c r="I2517" s="36" t="str">
        <f>IF(AND(TimeSpend[[#This Row],[Personnel number]]&lt;&gt;"",TimeSpend[[#This Row],[Date]]&lt;&gt;""),TimeSpend[[#This Row],[End Time]],"")</f>
        <v/>
      </c>
      <c r="J2517" t="str">
        <f>IF(AND(TimeSpend[[#This Row],[Personnel number]]&lt;&gt;"",TimeSpend[[#This Row],[Date]]&lt;&gt;""),TimeSpend[[#This Row],[Location]],"")</f>
        <v/>
      </c>
      <c r="K2517" t="str">
        <f>IF(AND(TimeSpend[[#This Row],[Personnel number]]&lt;&gt;"",TimeSpend[[#This Row],[Date]]&lt;&gt;""),TimeSpend[[#This Row],[Task]],"")</f>
        <v/>
      </c>
      <c r="L2517" t="str">
        <f>IF(AND(TimeSpend[[#This Row],[Personnel number]]&lt;&gt;"",TimeSpend[[#This Row],[Date]]&lt;&gt;""),Utilization!$J$2,"")</f>
        <v/>
      </c>
      <c r="M2517" t="str">
        <f>IF(AND(TimeSpend[[#This Row],[Personnel number]]&lt;&gt;"",TimeSpend[[#This Row],[Date]]&lt;&gt;""),TimeSpend[[#This Row],[Employee Name]],"")</f>
        <v/>
      </c>
      <c r="N2517" t="str">
        <f t="shared" si="78"/>
        <v/>
      </c>
      <c r="O2517" t="str">
        <f t="shared" si="79"/>
        <v/>
      </c>
      <c r="P2517" t="str">
        <f>IF(D2517&lt;&gt;"",VLOOKUP(D2517,Projects!B:C,2,0),"")</f>
        <v/>
      </c>
    </row>
    <row r="2518" spans="1:16" x14ac:dyDescent="0.25">
      <c r="A2518" t="str">
        <f>UPPER(IF(AND(TimeSpend[[#This Row],[Personnel number]]&lt;&gt;"",TimeSpend[[#This Row],[Date]]&lt;&gt;""),TimeSpend[[#This Row],[Personnel number]],""))</f>
        <v/>
      </c>
      <c r="B2518" s="85" t="str">
        <f>IF(AND(TimeSpend[[#This Row],[Personnel number]]&lt;&gt;"",TimeSpend[[#This Row],[Date]]&lt;&gt;""),TEXT(TimeSpend[[#This Row],[Date]],"[$-409]yyyyMMdd"),"")</f>
        <v/>
      </c>
      <c r="C2518" s="33" t="str">
        <f>IF(AND(TimeSpend[[#This Row],[Personnel number]]&lt;&gt;"",TimeSpend[[#This Row],[Date]]&lt;&gt;""),SUBSTITUTE(TimeSpend[[#This Row],[Hours]],",","."),"")</f>
        <v/>
      </c>
      <c r="D2518" t="str">
        <f>IF(AND(TimeSpend[[#This Row],[Personnel number]]&lt;&gt;"",TimeSpend[[#This Row],[Date]]&lt;&gt;""),TimeSpend[[#This Row],[Network]],"")</f>
        <v/>
      </c>
      <c r="E2518" t="str">
        <f>IF(AND(TimeSpend[[#This Row],[Personnel number]]&lt;&gt;"",TimeSpend[[#This Row],[Date]]&lt;&gt;""),TimeSpend[[#This Row],[Network Description]],"")</f>
        <v/>
      </c>
      <c r="F2518" t="str">
        <f>IF(AND(TimeSpend[[#This Row],[Personnel number]]&lt;&gt;"",TimeSpend[[#This Row],[Date]]&lt;&gt;""),TimeSpend[[#This Row],[Activity]],"")</f>
        <v/>
      </c>
      <c r="G2518" t="str">
        <f>IF(AND(TimeSpend[[#This Row],[Personnel number]]&lt;&gt;"",TimeSpend[[#This Row],[Date]]&lt;&gt;""),TimeSpend[[#This Row],[Activity description]],"")</f>
        <v/>
      </c>
      <c r="H2518" s="36" t="str">
        <f>IF(AND(TimeSpend[[#This Row],[Personnel number]]&lt;&gt;"",TimeSpend[[#This Row],[Date]]&lt;&gt;""),TimeSpend[[#This Row],[Start Time]],"")</f>
        <v/>
      </c>
      <c r="I2518" s="36" t="str">
        <f>IF(AND(TimeSpend[[#This Row],[Personnel number]]&lt;&gt;"",TimeSpend[[#This Row],[Date]]&lt;&gt;""),TimeSpend[[#This Row],[End Time]],"")</f>
        <v/>
      </c>
      <c r="J2518" t="str">
        <f>IF(AND(TimeSpend[[#This Row],[Personnel number]]&lt;&gt;"",TimeSpend[[#This Row],[Date]]&lt;&gt;""),TimeSpend[[#This Row],[Location]],"")</f>
        <v/>
      </c>
      <c r="K2518" t="str">
        <f>IF(AND(TimeSpend[[#This Row],[Personnel number]]&lt;&gt;"",TimeSpend[[#This Row],[Date]]&lt;&gt;""),TimeSpend[[#This Row],[Task]],"")</f>
        <v/>
      </c>
      <c r="L2518" t="str">
        <f>IF(AND(TimeSpend[[#This Row],[Personnel number]]&lt;&gt;"",TimeSpend[[#This Row],[Date]]&lt;&gt;""),Utilization!$J$2,"")</f>
        <v/>
      </c>
      <c r="M2518" t="str">
        <f>IF(AND(TimeSpend[[#This Row],[Personnel number]]&lt;&gt;"",TimeSpend[[#This Row],[Date]]&lt;&gt;""),TimeSpend[[#This Row],[Employee Name]],"")</f>
        <v/>
      </c>
      <c r="N2518" t="str">
        <f t="shared" si="78"/>
        <v/>
      </c>
      <c r="O2518" t="str">
        <f t="shared" si="79"/>
        <v/>
      </c>
      <c r="P2518" t="str">
        <f>IF(D2518&lt;&gt;"",VLOOKUP(D2518,Projects!B:C,2,0),"")</f>
        <v/>
      </c>
    </row>
    <row r="2519" spans="1:16" x14ac:dyDescent="0.25">
      <c r="A2519" t="str">
        <f>UPPER(IF(AND(TimeSpend[[#This Row],[Personnel number]]&lt;&gt;"",TimeSpend[[#This Row],[Date]]&lt;&gt;""),TimeSpend[[#This Row],[Personnel number]],""))</f>
        <v/>
      </c>
      <c r="B2519" s="85" t="str">
        <f>IF(AND(TimeSpend[[#This Row],[Personnel number]]&lt;&gt;"",TimeSpend[[#This Row],[Date]]&lt;&gt;""),TEXT(TimeSpend[[#This Row],[Date]],"[$-409]yyyyMMdd"),"")</f>
        <v/>
      </c>
      <c r="C2519" s="33" t="str">
        <f>IF(AND(TimeSpend[[#This Row],[Personnel number]]&lt;&gt;"",TimeSpend[[#This Row],[Date]]&lt;&gt;""),SUBSTITUTE(TimeSpend[[#This Row],[Hours]],",","."),"")</f>
        <v/>
      </c>
      <c r="D2519" t="str">
        <f>IF(AND(TimeSpend[[#This Row],[Personnel number]]&lt;&gt;"",TimeSpend[[#This Row],[Date]]&lt;&gt;""),TimeSpend[[#This Row],[Network]],"")</f>
        <v/>
      </c>
      <c r="E2519" t="str">
        <f>IF(AND(TimeSpend[[#This Row],[Personnel number]]&lt;&gt;"",TimeSpend[[#This Row],[Date]]&lt;&gt;""),TimeSpend[[#This Row],[Network Description]],"")</f>
        <v/>
      </c>
      <c r="F2519" t="str">
        <f>IF(AND(TimeSpend[[#This Row],[Personnel number]]&lt;&gt;"",TimeSpend[[#This Row],[Date]]&lt;&gt;""),TimeSpend[[#This Row],[Activity]],"")</f>
        <v/>
      </c>
      <c r="G2519" t="str">
        <f>IF(AND(TimeSpend[[#This Row],[Personnel number]]&lt;&gt;"",TimeSpend[[#This Row],[Date]]&lt;&gt;""),TimeSpend[[#This Row],[Activity description]],"")</f>
        <v/>
      </c>
      <c r="H2519" s="36" t="str">
        <f>IF(AND(TimeSpend[[#This Row],[Personnel number]]&lt;&gt;"",TimeSpend[[#This Row],[Date]]&lt;&gt;""),TimeSpend[[#This Row],[Start Time]],"")</f>
        <v/>
      </c>
      <c r="I2519" s="36" t="str">
        <f>IF(AND(TimeSpend[[#This Row],[Personnel number]]&lt;&gt;"",TimeSpend[[#This Row],[Date]]&lt;&gt;""),TimeSpend[[#This Row],[End Time]],"")</f>
        <v/>
      </c>
      <c r="J2519" t="str">
        <f>IF(AND(TimeSpend[[#This Row],[Personnel number]]&lt;&gt;"",TimeSpend[[#This Row],[Date]]&lt;&gt;""),TimeSpend[[#This Row],[Location]],"")</f>
        <v/>
      </c>
      <c r="K2519" t="str">
        <f>IF(AND(TimeSpend[[#This Row],[Personnel number]]&lt;&gt;"",TimeSpend[[#This Row],[Date]]&lt;&gt;""),TimeSpend[[#This Row],[Task]],"")</f>
        <v/>
      </c>
      <c r="L2519" t="str">
        <f>IF(AND(TimeSpend[[#This Row],[Personnel number]]&lt;&gt;"",TimeSpend[[#This Row],[Date]]&lt;&gt;""),Utilization!$J$2,"")</f>
        <v/>
      </c>
      <c r="M2519" t="str">
        <f>IF(AND(TimeSpend[[#This Row],[Personnel number]]&lt;&gt;"",TimeSpend[[#This Row],[Date]]&lt;&gt;""),TimeSpend[[#This Row],[Employee Name]],"")</f>
        <v/>
      </c>
      <c r="N2519" t="str">
        <f t="shared" si="78"/>
        <v/>
      </c>
      <c r="O2519" t="str">
        <f t="shared" si="79"/>
        <v/>
      </c>
      <c r="P2519" t="str">
        <f>IF(D2519&lt;&gt;"",VLOOKUP(D2519,Projects!B:C,2,0),"")</f>
        <v/>
      </c>
    </row>
    <row r="2520" spans="1:16" x14ac:dyDescent="0.25">
      <c r="A2520" t="str">
        <f>UPPER(IF(AND(TimeSpend[[#This Row],[Personnel number]]&lt;&gt;"",TimeSpend[[#This Row],[Date]]&lt;&gt;""),TimeSpend[[#This Row],[Personnel number]],""))</f>
        <v/>
      </c>
      <c r="B2520" s="85" t="str">
        <f>IF(AND(TimeSpend[[#This Row],[Personnel number]]&lt;&gt;"",TimeSpend[[#This Row],[Date]]&lt;&gt;""),TEXT(TimeSpend[[#This Row],[Date]],"[$-409]yyyyMMdd"),"")</f>
        <v/>
      </c>
      <c r="C2520" s="33" t="str">
        <f>IF(AND(TimeSpend[[#This Row],[Personnel number]]&lt;&gt;"",TimeSpend[[#This Row],[Date]]&lt;&gt;""),SUBSTITUTE(TimeSpend[[#This Row],[Hours]],",","."),"")</f>
        <v/>
      </c>
      <c r="D2520" t="str">
        <f>IF(AND(TimeSpend[[#This Row],[Personnel number]]&lt;&gt;"",TimeSpend[[#This Row],[Date]]&lt;&gt;""),TimeSpend[[#This Row],[Network]],"")</f>
        <v/>
      </c>
      <c r="E2520" t="str">
        <f>IF(AND(TimeSpend[[#This Row],[Personnel number]]&lt;&gt;"",TimeSpend[[#This Row],[Date]]&lt;&gt;""),TimeSpend[[#This Row],[Network Description]],"")</f>
        <v/>
      </c>
      <c r="F2520" t="str">
        <f>IF(AND(TimeSpend[[#This Row],[Personnel number]]&lt;&gt;"",TimeSpend[[#This Row],[Date]]&lt;&gt;""),TimeSpend[[#This Row],[Activity]],"")</f>
        <v/>
      </c>
      <c r="G2520" t="str">
        <f>IF(AND(TimeSpend[[#This Row],[Personnel number]]&lt;&gt;"",TimeSpend[[#This Row],[Date]]&lt;&gt;""),TimeSpend[[#This Row],[Activity description]],"")</f>
        <v/>
      </c>
      <c r="H2520" s="36" t="str">
        <f>IF(AND(TimeSpend[[#This Row],[Personnel number]]&lt;&gt;"",TimeSpend[[#This Row],[Date]]&lt;&gt;""),TimeSpend[[#This Row],[Start Time]],"")</f>
        <v/>
      </c>
      <c r="I2520" s="36" t="str">
        <f>IF(AND(TimeSpend[[#This Row],[Personnel number]]&lt;&gt;"",TimeSpend[[#This Row],[Date]]&lt;&gt;""),TimeSpend[[#This Row],[End Time]],"")</f>
        <v/>
      </c>
      <c r="J2520" t="str">
        <f>IF(AND(TimeSpend[[#This Row],[Personnel number]]&lt;&gt;"",TimeSpend[[#This Row],[Date]]&lt;&gt;""),TimeSpend[[#This Row],[Location]],"")</f>
        <v/>
      </c>
      <c r="K2520" t="str">
        <f>IF(AND(TimeSpend[[#This Row],[Personnel number]]&lt;&gt;"",TimeSpend[[#This Row],[Date]]&lt;&gt;""),TimeSpend[[#This Row],[Task]],"")</f>
        <v/>
      </c>
      <c r="L2520" t="str">
        <f>IF(AND(TimeSpend[[#This Row],[Personnel number]]&lt;&gt;"",TimeSpend[[#This Row],[Date]]&lt;&gt;""),Utilization!$J$2,"")</f>
        <v/>
      </c>
      <c r="M2520" t="str">
        <f>IF(AND(TimeSpend[[#This Row],[Personnel number]]&lt;&gt;"",TimeSpend[[#This Row],[Date]]&lt;&gt;""),TimeSpend[[#This Row],[Employee Name]],"")</f>
        <v/>
      </c>
      <c r="N2520" t="str">
        <f t="shared" si="78"/>
        <v/>
      </c>
      <c r="O2520" t="str">
        <f t="shared" si="79"/>
        <v/>
      </c>
      <c r="P2520" t="str">
        <f>IF(D2520&lt;&gt;"",VLOOKUP(D2520,Projects!B:C,2,0),"")</f>
        <v/>
      </c>
    </row>
    <row r="2521" spans="1:16" x14ac:dyDescent="0.25">
      <c r="A2521" t="str">
        <f>UPPER(IF(AND(TimeSpend[[#This Row],[Personnel number]]&lt;&gt;"",TimeSpend[[#This Row],[Date]]&lt;&gt;""),TimeSpend[[#This Row],[Personnel number]],""))</f>
        <v/>
      </c>
      <c r="B2521" s="85" t="str">
        <f>IF(AND(TimeSpend[[#This Row],[Personnel number]]&lt;&gt;"",TimeSpend[[#This Row],[Date]]&lt;&gt;""),TEXT(TimeSpend[[#This Row],[Date]],"[$-409]yyyyMMdd"),"")</f>
        <v/>
      </c>
      <c r="C2521" s="33" t="str">
        <f>IF(AND(TimeSpend[[#This Row],[Personnel number]]&lt;&gt;"",TimeSpend[[#This Row],[Date]]&lt;&gt;""),SUBSTITUTE(TimeSpend[[#This Row],[Hours]],",","."),"")</f>
        <v/>
      </c>
      <c r="D2521" t="str">
        <f>IF(AND(TimeSpend[[#This Row],[Personnel number]]&lt;&gt;"",TimeSpend[[#This Row],[Date]]&lt;&gt;""),TimeSpend[[#This Row],[Network]],"")</f>
        <v/>
      </c>
      <c r="E2521" t="str">
        <f>IF(AND(TimeSpend[[#This Row],[Personnel number]]&lt;&gt;"",TimeSpend[[#This Row],[Date]]&lt;&gt;""),TimeSpend[[#This Row],[Network Description]],"")</f>
        <v/>
      </c>
      <c r="F2521" t="str">
        <f>IF(AND(TimeSpend[[#This Row],[Personnel number]]&lt;&gt;"",TimeSpend[[#This Row],[Date]]&lt;&gt;""),TimeSpend[[#This Row],[Activity]],"")</f>
        <v/>
      </c>
      <c r="G2521" t="str">
        <f>IF(AND(TimeSpend[[#This Row],[Personnel number]]&lt;&gt;"",TimeSpend[[#This Row],[Date]]&lt;&gt;""),TimeSpend[[#This Row],[Activity description]],"")</f>
        <v/>
      </c>
      <c r="H2521" s="36" t="str">
        <f>IF(AND(TimeSpend[[#This Row],[Personnel number]]&lt;&gt;"",TimeSpend[[#This Row],[Date]]&lt;&gt;""),TimeSpend[[#This Row],[Start Time]],"")</f>
        <v/>
      </c>
      <c r="I2521" s="36" t="str">
        <f>IF(AND(TimeSpend[[#This Row],[Personnel number]]&lt;&gt;"",TimeSpend[[#This Row],[Date]]&lt;&gt;""),TimeSpend[[#This Row],[End Time]],"")</f>
        <v/>
      </c>
      <c r="J2521" t="str">
        <f>IF(AND(TimeSpend[[#This Row],[Personnel number]]&lt;&gt;"",TimeSpend[[#This Row],[Date]]&lt;&gt;""),TimeSpend[[#This Row],[Location]],"")</f>
        <v/>
      </c>
      <c r="K2521" t="str">
        <f>IF(AND(TimeSpend[[#This Row],[Personnel number]]&lt;&gt;"",TimeSpend[[#This Row],[Date]]&lt;&gt;""),TimeSpend[[#This Row],[Task]],"")</f>
        <v/>
      </c>
      <c r="L2521" t="str">
        <f>IF(AND(TimeSpend[[#This Row],[Personnel number]]&lt;&gt;"",TimeSpend[[#This Row],[Date]]&lt;&gt;""),Utilization!$J$2,"")</f>
        <v/>
      </c>
      <c r="M2521" t="str">
        <f>IF(AND(TimeSpend[[#This Row],[Personnel number]]&lt;&gt;"",TimeSpend[[#This Row],[Date]]&lt;&gt;""),TimeSpend[[#This Row],[Employee Name]],"")</f>
        <v/>
      </c>
      <c r="N2521" t="str">
        <f t="shared" si="78"/>
        <v/>
      </c>
      <c r="O2521" t="str">
        <f t="shared" si="79"/>
        <v/>
      </c>
      <c r="P2521" t="str">
        <f>IF(D2521&lt;&gt;"",VLOOKUP(D2521,Projects!B:C,2,0),"")</f>
        <v/>
      </c>
    </row>
    <row r="2522" spans="1:16" x14ac:dyDescent="0.25">
      <c r="A2522" t="str">
        <f>UPPER(IF(AND(TimeSpend[[#This Row],[Personnel number]]&lt;&gt;"",TimeSpend[[#This Row],[Date]]&lt;&gt;""),TimeSpend[[#This Row],[Personnel number]],""))</f>
        <v/>
      </c>
      <c r="B2522" s="85" t="str">
        <f>IF(AND(TimeSpend[[#This Row],[Personnel number]]&lt;&gt;"",TimeSpend[[#This Row],[Date]]&lt;&gt;""),TEXT(TimeSpend[[#This Row],[Date]],"[$-409]yyyyMMdd"),"")</f>
        <v/>
      </c>
      <c r="C2522" s="33" t="str">
        <f>IF(AND(TimeSpend[[#This Row],[Personnel number]]&lt;&gt;"",TimeSpend[[#This Row],[Date]]&lt;&gt;""),SUBSTITUTE(TimeSpend[[#This Row],[Hours]],",","."),"")</f>
        <v/>
      </c>
      <c r="D2522" t="str">
        <f>IF(AND(TimeSpend[[#This Row],[Personnel number]]&lt;&gt;"",TimeSpend[[#This Row],[Date]]&lt;&gt;""),TimeSpend[[#This Row],[Network]],"")</f>
        <v/>
      </c>
      <c r="E2522" t="str">
        <f>IF(AND(TimeSpend[[#This Row],[Personnel number]]&lt;&gt;"",TimeSpend[[#This Row],[Date]]&lt;&gt;""),TimeSpend[[#This Row],[Network Description]],"")</f>
        <v/>
      </c>
      <c r="F2522" t="str">
        <f>IF(AND(TimeSpend[[#This Row],[Personnel number]]&lt;&gt;"",TimeSpend[[#This Row],[Date]]&lt;&gt;""),TimeSpend[[#This Row],[Activity]],"")</f>
        <v/>
      </c>
      <c r="G2522" t="str">
        <f>IF(AND(TimeSpend[[#This Row],[Personnel number]]&lt;&gt;"",TimeSpend[[#This Row],[Date]]&lt;&gt;""),TimeSpend[[#This Row],[Activity description]],"")</f>
        <v/>
      </c>
      <c r="H2522" s="36" t="str">
        <f>IF(AND(TimeSpend[[#This Row],[Personnel number]]&lt;&gt;"",TimeSpend[[#This Row],[Date]]&lt;&gt;""),TimeSpend[[#This Row],[Start Time]],"")</f>
        <v/>
      </c>
      <c r="I2522" s="36" t="str">
        <f>IF(AND(TimeSpend[[#This Row],[Personnel number]]&lt;&gt;"",TimeSpend[[#This Row],[Date]]&lt;&gt;""),TimeSpend[[#This Row],[End Time]],"")</f>
        <v/>
      </c>
      <c r="J2522" t="str">
        <f>IF(AND(TimeSpend[[#This Row],[Personnel number]]&lt;&gt;"",TimeSpend[[#This Row],[Date]]&lt;&gt;""),TimeSpend[[#This Row],[Location]],"")</f>
        <v/>
      </c>
      <c r="K2522" t="str">
        <f>IF(AND(TimeSpend[[#This Row],[Personnel number]]&lt;&gt;"",TimeSpend[[#This Row],[Date]]&lt;&gt;""),TimeSpend[[#This Row],[Task]],"")</f>
        <v/>
      </c>
      <c r="L2522" t="str">
        <f>IF(AND(TimeSpend[[#This Row],[Personnel number]]&lt;&gt;"",TimeSpend[[#This Row],[Date]]&lt;&gt;""),Utilization!$J$2,"")</f>
        <v/>
      </c>
      <c r="M2522" t="str">
        <f>IF(AND(TimeSpend[[#This Row],[Personnel number]]&lt;&gt;"",TimeSpend[[#This Row],[Date]]&lt;&gt;""),TimeSpend[[#This Row],[Employee Name]],"")</f>
        <v/>
      </c>
      <c r="N2522" t="str">
        <f t="shared" si="78"/>
        <v/>
      </c>
      <c r="O2522" t="str">
        <f t="shared" si="79"/>
        <v/>
      </c>
      <c r="P2522" t="str">
        <f>IF(D2522&lt;&gt;"",VLOOKUP(D2522,Projects!B:C,2,0),"")</f>
        <v/>
      </c>
    </row>
    <row r="2523" spans="1:16" x14ac:dyDescent="0.25">
      <c r="A2523" t="str">
        <f>UPPER(IF(AND(TimeSpend[[#This Row],[Personnel number]]&lt;&gt;"",TimeSpend[[#This Row],[Date]]&lt;&gt;""),TimeSpend[[#This Row],[Personnel number]],""))</f>
        <v/>
      </c>
      <c r="B2523" s="85" t="str">
        <f>IF(AND(TimeSpend[[#This Row],[Personnel number]]&lt;&gt;"",TimeSpend[[#This Row],[Date]]&lt;&gt;""),TEXT(TimeSpend[[#This Row],[Date]],"[$-409]yyyyMMdd"),"")</f>
        <v/>
      </c>
      <c r="C2523" s="33" t="str">
        <f>IF(AND(TimeSpend[[#This Row],[Personnel number]]&lt;&gt;"",TimeSpend[[#This Row],[Date]]&lt;&gt;""),SUBSTITUTE(TimeSpend[[#This Row],[Hours]],",","."),"")</f>
        <v/>
      </c>
      <c r="D2523" t="str">
        <f>IF(AND(TimeSpend[[#This Row],[Personnel number]]&lt;&gt;"",TimeSpend[[#This Row],[Date]]&lt;&gt;""),TimeSpend[[#This Row],[Network]],"")</f>
        <v/>
      </c>
      <c r="E2523" t="str">
        <f>IF(AND(TimeSpend[[#This Row],[Personnel number]]&lt;&gt;"",TimeSpend[[#This Row],[Date]]&lt;&gt;""),TimeSpend[[#This Row],[Network Description]],"")</f>
        <v/>
      </c>
      <c r="F2523" t="str">
        <f>IF(AND(TimeSpend[[#This Row],[Personnel number]]&lt;&gt;"",TimeSpend[[#This Row],[Date]]&lt;&gt;""),TimeSpend[[#This Row],[Activity]],"")</f>
        <v/>
      </c>
      <c r="G2523" t="str">
        <f>IF(AND(TimeSpend[[#This Row],[Personnel number]]&lt;&gt;"",TimeSpend[[#This Row],[Date]]&lt;&gt;""),TimeSpend[[#This Row],[Activity description]],"")</f>
        <v/>
      </c>
      <c r="H2523" s="36" t="str">
        <f>IF(AND(TimeSpend[[#This Row],[Personnel number]]&lt;&gt;"",TimeSpend[[#This Row],[Date]]&lt;&gt;""),TimeSpend[[#This Row],[Start Time]],"")</f>
        <v/>
      </c>
      <c r="I2523" s="36" t="str">
        <f>IF(AND(TimeSpend[[#This Row],[Personnel number]]&lt;&gt;"",TimeSpend[[#This Row],[Date]]&lt;&gt;""),TimeSpend[[#This Row],[End Time]],"")</f>
        <v/>
      </c>
      <c r="J2523" t="str">
        <f>IF(AND(TimeSpend[[#This Row],[Personnel number]]&lt;&gt;"",TimeSpend[[#This Row],[Date]]&lt;&gt;""),TimeSpend[[#This Row],[Location]],"")</f>
        <v/>
      </c>
      <c r="K2523" t="str">
        <f>IF(AND(TimeSpend[[#This Row],[Personnel number]]&lt;&gt;"",TimeSpend[[#This Row],[Date]]&lt;&gt;""),TimeSpend[[#This Row],[Task]],"")</f>
        <v/>
      </c>
      <c r="L2523" t="str">
        <f>IF(AND(TimeSpend[[#This Row],[Personnel number]]&lt;&gt;"",TimeSpend[[#This Row],[Date]]&lt;&gt;""),Utilization!$J$2,"")</f>
        <v/>
      </c>
      <c r="M2523" t="str">
        <f>IF(AND(TimeSpend[[#This Row],[Personnel number]]&lt;&gt;"",TimeSpend[[#This Row],[Date]]&lt;&gt;""),TimeSpend[[#This Row],[Employee Name]],"")</f>
        <v/>
      </c>
      <c r="N2523" t="str">
        <f t="shared" si="78"/>
        <v/>
      </c>
      <c r="O2523" t="str">
        <f t="shared" si="79"/>
        <v/>
      </c>
      <c r="P2523" t="str">
        <f>IF(D2523&lt;&gt;"",VLOOKUP(D2523,Projects!B:C,2,0),"")</f>
        <v/>
      </c>
    </row>
    <row r="2524" spans="1:16" x14ac:dyDescent="0.25">
      <c r="A2524" t="str">
        <f>UPPER(IF(AND(TimeSpend[[#This Row],[Personnel number]]&lt;&gt;"",TimeSpend[[#This Row],[Date]]&lt;&gt;""),TimeSpend[[#This Row],[Personnel number]],""))</f>
        <v/>
      </c>
      <c r="B2524" s="85" t="str">
        <f>IF(AND(TimeSpend[[#This Row],[Personnel number]]&lt;&gt;"",TimeSpend[[#This Row],[Date]]&lt;&gt;""),TEXT(TimeSpend[[#This Row],[Date]],"[$-409]yyyyMMdd"),"")</f>
        <v/>
      </c>
      <c r="C2524" s="33" t="str">
        <f>IF(AND(TimeSpend[[#This Row],[Personnel number]]&lt;&gt;"",TimeSpend[[#This Row],[Date]]&lt;&gt;""),SUBSTITUTE(TimeSpend[[#This Row],[Hours]],",","."),"")</f>
        <v/>
      </c>
      <c r="D2524" t="str">
        <f>IF(AND(TimeSpend[[#This Row],[Personnel number]]&lt;&gt;"",TimeSpend[[#This Row],[Date]]&lt;&gt;""),TimeSpend[[#This Row],[Network]],"")</f>
        <v/>
      </c>
      <c r="E2524" t="str">
        <f>IF(AND(TimeSpend[[#This Row],[Personnel number]]&lt;&gt;"",TimeSpend[[#This Row],[Date]]&lt;&gt;""),TimeSpend[[#This Row],[Network Description]],"")</f>
        <v/>
      </c>
      <c r="F2524" t="str">
        <f>IF(AND(TimeSpend[[#This Row],[Personnel number]]&lt;&gt;"",TimeSpend[[#This Row],[Date]]&lt;&gt;""),TimeSpend[[#This Row],[Activity]],"")</f>
        <v/>
      </c>
      <c r="G2524" t="str">
        <f>IF(AND(TimeSpend[[#This Row],[Personnel number]]&lt;&gt;"",TimeSpend[[#This Row],[Date]]&lt;&gt;""),TimeSpend[[#This Row],[Activity description]],"")</f>
        <v/>
      </c>
      <c r="H2524" s="36" t="str">
        <f>IF(AND(TimeSpend[[#This Row],[Personnel number]]&lt;&gt;"",TimeSpend[[#This Row],[Date]]&lt;&gt;""),TimeSpend[[#This Row],[Start Time]],"")</f>
        <v/>
      </c>
      <c r="I2524" s="36" t="str">
        <f>IF(AND(TimeSpend[[#This Row],[Personnel number]]&lt;&gt;"",TimeSpend[[#This Row],[Date]]&lt;&gt;""),TimeSpend[[#This Row],[End Time]],"")</f>
        <v/>
      </c>
      <c r="J2524" t="str">
        <f>IF(AND(TimeSpend[[#This Row],[Personnel number]]&lt;&gt;"",TimeSpend[[#This Row],[Date]]&lt;&gt;""),TimeSpend[[#This Row],[Location]],"")</f>
        <v/>
      </c>
      <c r="K2524" t="str">
        <f>IF(AND(TimeSpend[[#This Row],[Personnel number]]&lt;&gt;"",TimeSpend[[#This Row],[Date]]&lt;&gt;""),TimeSpend[[#This Row],[Task]],"")</f>
        <v/>
      </c>
      <c r="L2524" t="str">
        <f>IF(AND(TimeSpend[[#This Row],[Personnel number]]&lt;&gt;"",TimeSpend[[#This Row],[Date]]&lt;&gt;""),Utilization!$J$2,"")</f>
        <v/>
      </c>
      <c r="M2524" t="str">
        <f>IF(AND(TimeSpend[[#This Row],[Personnel number]]&lt;&gt;"",TimeSpend[[#This Row],[Date]]&lt;&gt;""),TimeSpend[[#This Row],[Employee Name]],"")</f>
        <v/>
      </c>
      <c r="N2524" t="str">
        <f t="shared" si="78"/>
        <v/>
      </c>
      <c r="O2524" t="str">
        <f t="shared" si="79"/>
        <v/>
      </c>
      <c r="P2524" t="str">
        <f>IF(D2524&lt;&gt;"",VLOOKUP(D2524,Projects!B:C,2,0),"")</f>
        <v/>
      </c>
    </row>
    <row r="2525" spans="1:16" x14ac:dyDescent="0.25">
      <c r="A2525" t="str">
        <f>UPPER(IF(AND(TimeSpend[[#This Row],[Personnel number]]&lt;&gt;"",TimeSpend[[#This Row],[Date]]&lt;&gt;""),TimeSpend[[#This Row],[Personnel number]],""))</f>
        <v/>
      </c>
      <c r="B2525" s="85" t="str">
        <f>IF(AND(TimeSpend[[#This Row],[Personnel number]]&lt;&gt;"",TimeSpend[[#This Row],[Date]]&lt;&gt;""),TEXT(TimeSpend[[#This Row],[Date]],"[$-409]yyyyMMdd"),"")</f>
        <v/>
      </c>
      <c r="C2525" s="33" t="str">
        <f>IF(AND(TimeSpend[[#This Row],[Personnel number]]&lt;&gt;"",TimeSpend[[#This Row],[Date]]&lt;&gt;""),SUBSTITUTE(TimeSpend[[#This Row],[Hours]],",","."),"")</f>
        <v/>
      </c>
      <c r="D2525" t="str">
        <f>IF(AND(TimeSpend[[#This Row],[Personnel number]]&lt;&gt;"",TimeSpend[[#This Row],[Date]]&lt;&gt;""),TimeSpend[[#This Row],[Network]],"")</f>
        <v/>
      </c>
      <c r="E2525" t="str">
        <f>IF(AND(TimeSpend[[#This Row],[Personnel number]]&lt;&gt;"",TimeSpend[[#This Row],[Date]]&lt;&gt;""),TimeSpend[[#This Row],[Network Description]],"")</f>
        <v/>
      </c>
      <c r="F2525" t="str">
        <f>IF(AND(TimeSpend[[#This Row],[Personnel number]]&lt;&gt;"",TimeSpend[[#This Row],[Date]]&lt;&gt;""),TimeSpend[[#This Row],[Activity]],"")</f>
        <v/>
      </c>
      <c r="G2525" t="str">
        <f>IF(AND(TimeSpend[[#This Row],[Personnel number]]&lt;&gt;"",TimeSpend[[#This Row],[Date]]&lt;&gt;""),TimeSpend[[#This Row],[Activity description]],"")</f>
        <v/>
      </c>
      <c r="H2525" s="36" t="str">
        <f>IF(AND(TimeSpend[[#This Row],[Personnel number]]&lt;&gt;"",TimeSpend[[#This Row],[Date]]&lt;&gt;""),TimeSpend[[#This Row],[Start Time]],"")</f>
        <v/>
      </c>
      <c r="I2525" s="36" t="str">
        <f>IF(AND(TimeSpend[[#This Row],[Personnel number]]&lt;&gt;"",TimeSpend[[#This Row],[Date]]&lt;&gt;""),TimeSpend[[#This Row],[End Time]],"")</f>
        <v/>
      </c>
      <c r="J2525" t="str">
        <f>IF(AND(TimeSpend[[#This Row],[Personnel number]]&lt;&gt;"",TimeSpend[[#This Row],[Date]]&lt;&gt;""),TimeSpend[[#This Row],[Location]],"")</f>
        <v/>
      </c>
      <c r="K2525" t="str">
        <f>IF(AND(TimeSpend[[#This Row],[Personnel number]]&lt;&gt;"",TimeSpend[[#This Row],[Date]]&lt;&gt;""),TimeSpend[[#This Row],[Task]],"")</f>
        <v/>
      </c>
      <c r="L2525" t="str">
        <f>IF(AND(TimeSpend[[#This Row],[Personnel number]]&lt;&gt;"",TimeSpend[[#This Row],[Date]]&lt;&gt;""),Utilization!$J$2,"")</f>
        <v/>
      </c>
      <c r="M2525" t="str">
        <f>IF(AND(TimeSpend[[#This Row],[Personnel number]]&lt;&gt;"",TimeSpend[[#This Row],[Date]]&lt;&gt;""),TimeSpend[[#This Row],[Employee Name]],"")</f>
        <v/>
      </c>
      <c r="N2525" t="str">
        <f t="shared" si="78"/>
        <v/>
      </c>
      <c r="O2525" t="str">
        <f t="shared" si="79"/>
        <v/>
      </c>
      <c r="P2525" t="str">
        <f>IF(D2525&lt;&gt;"",VLOOKUP(D2525,Projects!B:C,2,0),"")</f>
        <v/>
      </c>
    </row>
    <row r="2526" spans="1:16" x14ac:dyDescent="0.25">
      <c r="A2526" t="str">
        <f>UPPER(IF(AND(TimeSpend[[#This Row],[Personnel number]]&lt;&gt;"",TimeSpend[[#This Row],[Date]]&lt;&gt;""),TimeSpend[[#This Row],[Personnel number]],""))</f>
        <v/>
      </c>
      <c r="B2526" s="85" t="str">
        <f>IF(AND(TimeSpend[[#This Row],[Personnel number]]&lt;&gt;"",TimeSpend[[#This Row],[Date]]&lt;&gt;""),TEXT(TimeSpend[[#This Row],[Date]],"[$-409]yyyyMMdd"),"")</f>
        <v/>
      </c>
      <c r="C2526" s="33" t="str">
        <f>IF(AND(TimeSpend[[#This Row],[Personnel number]]&lt;&gt;"",TimeSpend[[#This Row],[Date]]&lt;&gt;""),SUBSTITUTE(TimeSpend[[#This Row],[Hours]],",","."),"")</f>
        <v/>
      </c>
      <c r="D2526" t="str">
        <f>IF(AND(TimeSpend[[#This Row],[Personnel number]]&lt;&gt;"",TimeSpend[[#This Row],[Date]]&lt;&gt;""),TimeSpend[[#This Row],[Network]],"")</f>
        <v/>
      </c>
      <c r="E2526" t="str">
        <f>IF(AND(TimeSpend[[#This Row],[Personnel number]]&lt;&gt;"",TimeSpend[[#This Row],[Date]]&lt;&gt;""),TimeSpend[[#This Row],[Network Description]],"")</f>
        <v/>
      </c>
      <c r="F2526" t="str">
        <f>IF(AND(TimeSpend[[#This Row],[Personnel number]]&lt;&gt;"",TimeSpend[[#This Row],[Date]]&lt;&gt;""),TimeSpend[[#This Row],[Activity]],"")</f>
        <v/>
      </c>
      <c r="G2526" t="str">
        <f>IF(AND(TimeSpend[[#This Row],[Personnel number]]&lt;&gt;"",TimeSpend[[#This Row],[Date]]&lt;&gt;""),TimeSpend[[#This Row],[Activity description]],"")</f>
        <v/>
      </c>
      <c r="H2526" s="36" t="str">
        <f>IF(AND(TimeSpend[[#This Row],[Personnel number]]&lt;&gt;"",TimeSpend[[#This Row],[Date]]&lt;&gt;""),TimeSpend[[#This Row],[Start Time]],"")</f>
        <v/>
      </c>
      <c r="I2526" s="36" t="str">
        <f>IF(AND(TimeSpend[[#This Row],[Personnel number]]&lt;&gt;"",TimeSpend[[#This Row],[Date]]&lt;&gt;""),TimeSpend[[#This Row],[End Time]],"")</f>
        <v/>
      </c>
      <c r="J2526" t="str">
        <f>IF(AND(TimeSpend[[#This Row],[Personnel number]]&lt;&gt;"",TimeSpend[[#This Row],[Date]]&lt;&gt;""),TimeSpend[[#This Row],[Location]],"")</f>
        <v/>
      </c>
      <c r="K2526" t="str">
        <f>IF(AND(TimeSpend[[#This Row],[Personnel number]]&lt;&gt;"",TimeSpend[[#This Row],[Date]]&lt;&gt;""),TimeSpend[[#This Row],[Task]],"")</f>
        <v/>
      </c>
      <c r="L2526" t="str">
        <f>IF(AND(TimeSpend[[#This Row],[Personnel number]]&lt;&gt;"",TimeSpend[[#This Row],[Date]]&lt;&gt;""),Utilization!$J$2,"")</f>
        <v/>
      </c>
      <c r="M2526" t="str">
        <f>IF(AND(TimeSpend[[#This Row],[Personnel number]]&lt;&gt;"",TimeSpend[[#This Row],[Date]]&lt;&gt;""),TimeSpend[[#This Row],[Employee Name]],"")</f>
        <v/>
      </c>
      <c r="N2526" t="str">
        <f t="shared" si="78"/>
        <v/>
      </c>
      <c r="O2526" t="str">
        <f t="shared" si="79"/>
        <v/>
      </c>
      <c r="P2526" t="str">
        <f>IF(D2526&lt;&gt;"",VLOOKUP(D2526,Projects!B:C,2,0),"")</f>
        <v/>
      </c>
    </row>
    <row r="2527" spans="1:16" x14ac:dyDescent="0.25">
      <c r="A2527" t="str">
        <f>UPPER(IF(AND(TimeSpend[[#This Row],[Personnel number]]&lt;&gt;"",TimeSpend[[#This Row],[Date]]&lt;&gt;""),TimeSpend[[#This Row],[Personnel number]],""))</f>
        <v/>
      </c>
      <c r="B2527" s="85" t="str">
        <f>IF(AND(TimeSpend[[#This Row],[Personnel number]]&lt;&gt;"",TimeSpend[[#This Row],[Date]]&lt;&gt;""),TEXT(TimeSpend[[#This Row],[Date]],"[$-409]yyyyMMdd"),"")</f>
        <v/>
      </c>
      <c r="C2527" s="33" t="str">
        <f>IF(AND(TimeSpend[[#This Row],[Personnel number]]&lt;&gt;"",TimeSpend[[#This Row],[Date]]&lt;&gt;""),SUBSTITUTE(TimeSpend[[#This Row],[Hours]],",","."),"")</f>
        <v/>
      </c>
      <c r="D2527" t="str">
        <f>IF(AND(TimeSpend[[#This Row],[Personnel number]]&lt;&gt;"",TimeSpend[[#This Row],[Date]]&lt;&gt;""),TimeSpend[[#This Row],[Network]],"")</f>
        <v/>
      </c>
      <c r="E2527" t="str">
        <f>IF(AND(TimeSpend[[#This Row],[Personnel number]]&lt;&gt;"",TimeSpend[[#This Row],[Date]]&lt;&gt;""),TimeSpend[[#This Row],[Network Description]],"")</f>
        <v/>
      </c>
      <c r="F2527" t="str">
        <f>IF(AND(TimeSpend[[#This Row],[Personnel number]]&lt;&gt;"",TimeSpend[[#This Row],[Date]]&lt;&gt;""),TimeSpend[[#This Row],[Activity]],"")</f>
        <v/>
      </c>
      <c r="G2527" t="str">
        <f>IF(AND(TimeSpend[[#This Row],[Personnel number]]&lt;&gt;"",TimeSpend[[#This Row],[Date]]&lt;&gt;""),TimeSpend[[#This Row],[Activity description]],"")</f>
        <v/>
      </c>
      <c r="H2527" s="36" t="str">
        <f>IF(AND(TimeSpend[[#This Row],[Personnel number]]&lt;&gt;"",TimeSpend[[#This Row],[Date]]&lt;&gt;""),TimeSpend[[#This Row],[Start Time]],"")</f>
        <v/>
      </c>
      <c r="I2527" s="36" t="str">
        <f>IF(AND(TimeSpend[[#This Row],[Personnel number]]&lt;&gt;"",TimeSpend[[#This Row],[Date]]&lt;&gt;""),TimeSpend[[#This Row],[End Time]],"")</f>
        <v/>
      </c>
      <c r="J2527" t="str">
        <f>IF(AND(TimeSpend[[#This Row],[Personnel number]]&lt;&gt;"",TimeSpend[[#This Row],[Date]]&lt;&gt;""),TimeSpend[[#This Row],[Location]],"")</f>
        <v/>
      </c>
      <c r="K2527" t="str">
        <f>IF(AND(TimeSpend[[#This Row],[Personnel number]]&lt;&gt;"",TimeSpend[[#This Row],[Date]]&lt;&gt;""),TimeSpend[[#This Row],[Task]],"")</f>
        <v/>
      </c>
      <c r="L2527" t="str">
        <f>IF(AND(TimeSpend[[#This Row],[Personnel number]]&lt;&gt;"",TimeSpend[[#This Row],[Date]]&lt;&gt;""),Utilization!$J$2,"")</f>
        <v/>
      </c>
      <c r="M2527" t="str">
        <f>IF(AND(TimeSpend[[#This Row],[Personnel number]]&lt;&gt;"",TimeSpend[[#This Row],[Date]]&lt;&gt;""),TimeSpend[[#This Row],[Employee Name]],"")</f>
        <v/>
      </c>
      <c r="N2527" t="str">
        <f t="shared" si="78"/>
        <v/>
      </c>
      <c r="O2527" t="str">
        <f t="shared" si="79"/>
        <v/>
      </c>
      <c r="P2527" t="str">
        <f>IF(D2527&lt;&gt;"",VLOOKUP(D2527,Projects!B:C,2,0),"")</f>
        <v/>
      </c>
    </row>
    <row r="2528" spans="1:16" x14ac:dyDescent="0.25">
      <c r="A2528" t="str">
        <f>UPPER(IF(AND(TimeSpend[[#This Row],[Personnel number]]&lt;&gt;"",TimeSpend[[#This Row],[Date]]&lt;&gt;""),TimeSpend[[#This Row],[Personnel number]],""))</f>
        <v/>
      </c>
      <c r="B2528" s="85" t="str">
        <f>IF(AND(TimeSpend[[#This Row],[Personnel number]]&lt;&gt;"",TimeSpend[[#This Row],[Date]]&lt;&gt;""),TEXT(TimeSpend[[#This Row],[Date]],"[$-409]yyyyMMdd"),"")</f>
        <v/>
      </c>
      <c r="C2528" s="33" t="str">
        <f>IF(AND(TimeSpend[[#This Row],[Personnel number]]&lt;&gt;"",TimeSpend[[#This Row],[Date]]&lt;&gt;""),SUBSTITUTE(TimeSpend[[#This Row],[Hours]],",","."),"")</f>
        <v/>
      </c>
      <c r="D2528" t="str">
        <f>IF(AND(TimeSpend[[#This Row],[Personnel number]]&lt;&gt;"",TimeSpend[[#This Row],[Date]]&lt;&gt;""),TimeSpend[[#This Row],[Network]],"")</f>
        <v/>
      </c>
      <c r="E2528" t="str">
        <f>IF(AND(TimeSpend[[#This Row],[Personnel number]]&lt;&gt;"",TimeSpend[[#This Row],[Date]]&lt;&gt;""),TimeSpend[[#This Row],[Network Description]],"")</f>
        <v/>
      </c>
      <c r="F2528" t="str">
        <f>IF(AND(TimeSpend[[#This Row],[Personnel number]]&lt;&gt;"",TimeSpend[[#This Row],[Date]]&lt;&gt;""),TimeSpend[[#This Row],[Activity]],"")</f>
        <v/>
      </c>
      <c r="G2528" t="str">
        <f>IF(AND(TimeSpend[[#This Row],[Personnel number]]&lt;&gt;"",TimeSpend[[#This Row],[Date]]&lt;&gt;""),TimeSpend[[#This Row],[Activity description]],"")</f>
        <v/>
      </c>
      <c r="H2528" s="36" t="str">
        <f>IF(AND(TimeSpend[[#This Row],[Personnel number]]&lt;&gt;"",TimeSpend[[#This Row],[Date]]&lt;&gt;""),TimeSpend[[#This Row],[Start Time]],"")</f>
        <v/>
      </c>
      <c r="I2528" s="36" t="str">
        <f>IF(AND(TimeSpend[[#This Row],[Personnel number]]&lt;&gt;"",TimeSpend[[#This Row],[Date]]&lt;&gt;""),TimeSpend[[#This Row],[End Time]],"")</f>
        <v/>
      </c>
      <c r="J2528" t="str">
        <f>IF(AND(TimeSpend[[#This Row],[Personnel number]]&lt;&gt;"",TimeSpend[[#This Row],[Date]]&lt;&gt;""),TimeSpend[[#This Row],[Location]],"")</f>
        <v/>
      </c>
      <c r="K2528" t="str">
        <f>IF(AND(TimeSpend[[#This Row],[Personnel number]]&lt;&gt;"",TimeSpend[[#This Row],[Date]]&lt;&gt;""),TimeSpend[[#This Row],[Task]],"")</f>
        <v/>
      </c>
      <c r="L2528" t="str">
        <f>IF(AND(TimeSpend[[#This Row],[Personnel number]]&lt;&gt;"",TimeSpend[[#This Row],[Date]]&lt;&gt;""),Utilization!$J$2,"")</f>
        <v/>
      </c>
      <c r="M2528" t="str">
        <f>IF(AND(TimeSpend[[#This Row],[Personnel number]]&lt;&gt;"",TimeSpend[[#This Row],[Date]]&lt;&gt;""),TimeSpend[[#This Row],[Employee Name]],"")</f>
        <v/>
      </c>
      <c r="N2528" t="str">
        <f t="shared" si="78"/>
        <v/>
      </c>
      <c r="O2528" t="str">
        <f t="shared" si="79"/>
        <v/>
      </c>
      <c r="P2528" t="str">
        <f>IF(D2528&lt;&gt;"",VLOOKUP(D2528,Projects!B:C,2,0),"")</f>
        <v/>
      </c>
    </row>
    <row r="2529" spans="1:16" x14ac:dyDescent="0.25">
      <c r="A2529" t="str">
        <f>UPPER(IF(AND(TimeSpend[[#This Row],[Personnel number]]&lt;&gt;"",TimeSpend[[#This Row],[Date]]&lt;&gt;""),TimeSpend[[#This Row],[Personnel number]],""))</f>
        <v/>
      </c>
      <c r="B2529" s="85" t="str">
        <f>IF(AND(TimeSpend[[#This Row],[Personnel number]]&lt;&gt;"",TimeSpend[[#This Row],[Date]]&lt;&gt;""),TEXT(TimeSpend[[#This Row],[Date]],"[$-409]yyyyMMdd"),"")</f>
        <v/>
      </c>
      <c r="C2529" s="33" t="str">
        <f>IF(AND(TimeSpend[[#This Row],[Personnel number]]&lt;&gt;"",TimeSpend[[#This Row],[Date]]&lt;&gt;""),SUBSTITUTE(TimeSpend[[#This Row],[Hours]],",","."),"")</f>
        <v/>
      </c>
      <c r="D2529" t="str">
        <f>IF(AND(TimeSpend[[#This Row],[Personnel number]]&lt;&gt;"",TimeSpend[[#This Row],[Date]]&lt;&gt;""),TimeSpend[[#This Row],[Network]],"")</f>
        <v/>
      </c>
      <c r="E2529" t="str">
        <f>IF(AND(TimeSpend[[#This Row],[Personnel number]]&lt;&gt;"",TimeSpend[[#This Row],[Date]]&lt;&gt;""),TimeSpend[[#This Row],[Network Description]],"")</f>
        <v/>
      </c>
      <c r="F2529" t="str">
        <f>IF(AND(TimeSpend[[#This Row],[Personnel number]]&lt;&gt;"",TimeSpend[[#This Row],[Date]]&lt;&gt;""),TimeSpend[[#This Row],[Activity]],"")</f>
        <v/>
      </c>
      <c r="G2529" t="str">
        <f>IF(AND(TimeSpend[[#This Row],[Personnel number]]&lt;&gt;"",TimeSpend[[#This Row],[Date]]&lt;&gt;""),TimeSpend[[#This Row],[Activity description]],"")</f>
        <v/>
      </c>
      <c r="H2529" s="36" t="str">
        <f>IF(AND(TimeSpend[[#This Row],[Personnel number]]&lt;&gt;"",TimeSpend[[#This Row],[Date]]&lt;&gt;""),TimeSpend[[#This Row],[Start Time]],"")</f>
        <v/>
      </c>
      <c r="I2529" s="36" t="str">
        <f>IF(AND(TimeSpend[[#This Row],[Personnel number]]&lt;&gt;"",TimeSpend[[#This Row],[Date]]&lt;&gt;""),TimeSpend[[#This Row],[End Time]],"")</f>
        <v/>
      </c>
      <c r="J2529" t="str">
        <f>IF(AND(TimeSpend[[#This Row],[Personnel number]]&lt;&gt;"",TimeSpend[[#This Row],[Date]]&lt;&gt;""),TimeSpend[[#This Row],[Location]],"")</f>
        <v/>
      </c>
      <c r="K2529" t="str">
        <f>IF(AND(TimeSpend[[#This Row],[Personnel number]]&lt;&gt;"",TimeSpend[[#This Row],[Date]]&lt;&gt;""),TimeSpend[[#This Row],[Task]],"")</f>
        <v/>
      </c>
      <c r="L2529" t="str">
        <f>IF(AND(TimeSpend[[#This Row],[Personnel number]]&lt;&gt;"",TimeSpend[[#This Row],[Date]]&lt;&gt;""),Utilization!$J$2,"")</f>
        <v/>
      </c>
      <c r="M2529" t="str">
        <f>IF(AND(TimeSpend[[#This Row],[Personnel number]]&lt;&gt;"",TimeSpend[[#This Row],[Date]]&lt;&gt;""),TimeSpend[[#This Row],[Employee Name]],"")</f>
        <v/>
      </c>
      <c r="N2529" t="str">
        <f t="shared" si="78"/>
        <v/>
      </c>
      <c r="O2529" t="str">
        <f t="shared" si="79"/>
        <v/>
      </c>
      <c r="P2529" t="str">
        <f>IF(D2529&lt;&gt;"",VLOOKUP(D2529,Projects!B:C,2,0),"")</f>
        <v/>
      </c>
    </row>
    <row r="2530" spans="1:16" x14ac:dyDescent="0.25">
      <c r="A2530" t="str">
        <f>UPPER(IF(AND(TimeSpend[[#This Row],[Personnel number]]&lt;&gt;"",TimeSpend[[#This Row],[Date]]&lt;&gt;""),TimeSpend[[#This Row],[Personnel number]],""))</f>
        <v/>
      </c>
      <c r="B2530" s="85" t="str">
        <f>IF(AND(TimeSpend[[#This Row],[Personnel number]]&lt;&gt;"",TimeSpend[[#This Row],[Date]]&lt;&gt;""),TEXT(TimeSpend[[#This Row],[Date]],"[$-409]yyyyMMdd"),"")</f>
        <v/>
      </c>
      <c r="C2530" s="33" t="str">
        <f>IF(AND(TimeSpend[[#This Row],[Personnel number]]&lt;&gt;"",TimeSpend[[#This Row],[Date]]&lt;&gt;""),SUBSTITUTE(TimeSpend[[#This Row],[Hours]],",","."),"")</f>
        <v/>
      </c>
      <c r="D2530" t="str">
        <f>IF(AND(TimeSpend[[#This Row],[Personnel number]]&lt;&gt;"",TimeSpend[[#This Row],[Date]]&lt;&gt;""),TimeSpend[[#This Row],[Network]],"")</f>
        <v/>
      </c>
      <c r="E2530" t="str">
        <f>IF(AND(TimeSpend[[#This Row],[Personnel number]]&lt;&gt;"",TimeSpend[[#This Row],[Date]]&lt;&gt;""),TimeSpend[[#This Row],[Network Description]],"")</f>
        <v/>
      </c>
      <c r="F2530" t="str">
        <f>IF(AND(TimeSpend[[#This Row],[Personnel number]]&lt;&gt;"",TimeSpend[[#This Row],[Date]]&lt;&gt;""),TimeSpend[[#This Row],[Activity]],"")</f>
        <v/>
      </c>
      <c r="G2530" t="str">
        <f>IF(AND(TimeSpend[[#This Row],[Personnel number]]&lt;&gt;"",TimeSpend[[#This Row],[Date]]&lt;&gt;""),TimeSpend[[#This Row],[Activity description]],"")</f>
        <v/>
      </c>
      <c r="H2530" s="36" t="str">
        <f>IF(AND(TimeSpend[[#This Row],[Personnel number]]&lt;&gt;"",TimeSpend[[#This Row],[Date]]&lt;&gt;""),TimeSpend[[#This Row],[Start Time]],"")</f>
        <v/>
      </c>
      <c r="I2530" s="36" t="str">
        <f>IF(AND(TimeSpend[[#This Row],[Personnel number]]&lt;&gt;"",TimeSpend[[#This Row],[Date]]&lt;&gt;""),TimeSpend[[#This Row],[End Time]],"")</f>
        <v/>
      </c>
      <c r="J2530" t="str">
        <f>IF(AND(TimeSpend[[#This Row],[Personnel number]]&lt;&gt;"",TimeSpend[[#This Row],[Date]]&lt;&gt;""),TimeSpend[[#This Row],[Location]],"")</f>
        <v/>
      </c>
      <c r="K2530" t="str">
        <f>IF(AND(TimeSpend[[#This Row],[Personnel number]]&lt;&gt;"",TimeSpend[[#This Row],[Date]]&lt;&gt;""),TimeSpend[[#This Row],[Task]],"")</f>
        <v/>
      </c>
      <c r="L2530" t="str">
        <f>IF(AND(TimeSpend[[#This Row],[Personnel number]]&lt;&gt;"",TimeSpend[[#This Row],[Date]]&lt;&gt;""),Utilization!$J$2,"")</f>
        <v/>
      </c>
      <c r="M2530" t="str">
        <f>IF(AND(TimeSpend[[#This Row],[Personnel number]]&lt;&gt;"",TimeSpend[[#This Row],[Date]]&lt;&gt;""),TimeSpend[[#This Row],[Employee Name]],"")</f>
        <v/>
      </c>
      <c r="N2530" t="str">
        <f t="shared" si="78"/>
        <v/>
      </c>
      <c r="O2530" t="str">
        <f t="shared" si="79"/>
        <v/>
      </c>
      <c r="P2530" t="str">
        <f>IF(D2530&lt;&gt;"",VLOOKUP(D2530,Projects!B:C,2,0),"")</f>
        <v/>
      </c>
    </row>
    <row r="2531" spans="1:16" x14ac:dyDescent="0.25">
      <c r="A2531" t="str">
        <f>UPPER(IF(AND(TimeSpend[[#This Row],[Personnel number]]&lt;&gt;"",TimeSpend[[#This Row],[Date]]&lt;&gt;""),TimeSpend[[#This Row],[Personnel number]],""))</f>
        <v/>
      </c>
      <c r="B2531" s="85" t="str">
        <f>IF(AND(TimeSpend[[#This Row],[Personnel number]]&lt;&gt;"",TimeSpend[[#This Row],[Date]]&lt;&gt;""),TEXT(TimeSpend[[#This Row],[Date]],"[$-409]yyyyMMdd"),"")</f>
        <v/>
      </c>
      <c r="C2531" s="33" t="str">
        <f>IF(AND(TimeSpend[[#This Row],[Personnel number]]&lt;&gt;"",TimeSpend[[#This Row],[Date]]&lt;&gt;""),SUBSTITUTE(TimeSpend[[#This Row],[Hours]],",","."),"")</f>
        <v/>
      </c>
      <c r="D2531" t="str">
        <f>IF(AND(TimeSpend[[#This Row],[Personnel number]]&lt;&gt;"",TimeSpend[[#This Row],[Date]]&lt;&gt;""),TimeSpend[[#This Row],[Network]],"")</f>
        <v/>
      </c>
      <c r="E2531" t="str">
        <f>IF(AND(TimeSpend[[#This Row],[Personnel number]]&lt;&gt;"",TimeSpend[[#This Row],[Date]]&lt;&gt;""),TimeSpend[[#This Row],[Network Description]],"")</f>
        <v/>
      </c>
      <c r="F2531" t="str">
        <f>IF(AND(TimeSpend[[#This Row],[Personnel number]]&lt;&gt;"",TimeSpend[[#This Row],[Date]]&lt;&gt;""),TimeSpend[[#This Row],[Activity]],"")</f>
        <v/>
      </c>
      <c r="G2531" t="str">
        <f>IF(AND(TimeSpend[[#This Row],[Personnel number]]&lt;&gt;"",TimeSpend[[#This Row],[Date]]&lt;&gt;""),TimeSpend[[#This Row],[Activity description]],"")</f>
        <v/>
      </c>
      <c r="H2531" s="36" t="str">
        <f>IF(AND(TimeSpend[[#This Row],[Personnel number]]&lt;&gt;"",TimeSpend[[#This Row],[Date]]&lt;&gt;""),TimeSpend[[#This Row],[Start Time]],"")</f>
        <v/>
      </c>
      <c r="I2531" s="36" t="str">
        <f>IF(AND(TimeSpend[[#This Row],[Personnel number]]&lt;&gt;"",TimeSpend[[#This Row],[Date]]&lt;&gt;""),TimeSpend[[#This Row],[End Time]],"")</f>
        <v/>
      </c>
      <c r="J2531" t="str">
        <f>IF(AND(TimeSpend[[#This Row],[Personnel number]]&lt;&gt;"",TimeSpend[[#This Row],[Date]]&lt;&gt;""),TimeSpend[[#This Row],[Location]],"")</f>
        <v/>
      </c>
      <c r="K2531" t="str">
        <f>IF(AND(TimeSpend[[#This Row],[Personnel number]]&lt;&gt;"",TimeSpend[[#This Row],[Date]]&lt;&gt;""),TimeSpend[[#This Row],[Task]],"")</f>
        <v/>
      </c>
      <c r="L2531" t="str">
        <f>IF(AND(TimeSpend[[#This Row],[Personnel number]]&lt;&gt;"",TimeSpend[[#This Row],[Date]]&lt;&gt;""),Utilization!$J$2,"")</f>
        <v/>
      </c>
      <c r="M2531" t="str">
        <f>IF(AND(TimeSpend[[#This Row],[Personnel number]]&lt;&gt;"",TimeSpend[[#This Row],[Date]]&lt;&gt;""),TimeSpend[[#This Row],[Employee Name]],"")</f>
        <v/>
      </c>
      <c r="N2531" t="str">
        <f t="shared" si="78"/>
        <v/>
      </c>
      <c r="O2531" t="str">
        <f t="shared" si="79"/>
        <v/>
      </c>
      <c r="P2531" t="str">
        <f>IF(D2531&lt;&gt;"",VLOOKUP(D2531,Projects!B:C,2,0),"")</f>
        <v/>
      </c>
    </row>
    <row r="2532" spans="1:16" x14ac:dyDescent="0.25">
      <c r="A2532" t="str">
        <f>UPPER(IF(AND(TimeSpend[[#This Row],[Personnel number]]&lt;&gt;"",TimeSpend[[#This Row],[Date]]&lt;&gt;""),TimeSpend[[#This Row],[Personnel number]],""))</f>
        <v/>
      </c>
      <c r="B2532" s="85" t="str">
        <f>IF(AND(TimeSpend[[#This Row],[Personnel number]]&lt;&gt;"",TimeSpend[[#This Row],[Date]]&lt;&gt;""),TEXT(TimeSpend[[#This Row],[Date]],"[$-409]yyyyMMdd"),"")</f>
        <v/>
      </c>
      <c r="C2532" s="33" t="str">
        <f>IF(AND(TimeSpend[[#This Row],[Personnel number]]&lt;&gt;"",TimeSpend[[#This Row],[Date]]&lt;&gt;""),SUBSTITUTE(TimeSpend[[#This Row],[Hours]],",","."),"")</f>
        <v/>
      </c>
      <c r="D2532" t="str">
        <f>IF(AND(TimeSpend[[#This Row],[Personnel number]]&lt;&gt;"",TimeSpend[[#This Row],[Date]]&lt;&gt;""),TimeSpend[[#This Row],[Network]],"")</f>
        <v/>
      </c>
      <c r="E2532" t="str">
        <f>IF(AND(TimeSpend[[#This Row],[Personnel number]]&lt;&gt;"",TimeSpend[[#This Row],[Date]]&lt;&gt;""),TimeSpend[[#This Row],[Network Description]],"")</f>
        <v/>
      </c>
      <c r="F2532" t="str">
        <f>IF(AND(TimeSpend[[#This Row],[Personnel number]]&lt;&gt;"",TimeSpend[[#This Row],[Date]]&lt;&gt;""),TimeSpend[[#This Row],[Activity]],"")</f>
        <v/>
      </c>
      <c r="G2532" t="str">
        <f>IF(AND(TimeSpend[[#This Row],[Personnel number]]&lt;&gt;"",TimeSpend[[#This Row],[Date]]&lt;&gt;""),TimeSpend[[#This Row],[Activity description]],"")</f>
        <v/>
      </c>
      <c r="H2532" s="36" t="str">
        <f>IF(AND(TimeSpend[[#This Row],[Personnel number]]&lt;&gt;"",TimeSpend[[#This Row],[Date]]&lt;&gt;""),TimeSpend[[#This Row],[Start Time]],"")</f>
        <v/>
      </c>
      <c r="I2532" s="36" t="str">
        <f>IF(AND(TimeSpend[[#This Row],[Personnel number]]&lt;&gt;"",TimeSpend[[#This Row],[Date]]&lt;&gt;""),TimeSpend[[#This Row],[End Time]],"")</f>
        <v/>
      </c>
      <c r="J2532" t="str">
        <f>IF(AND(TimeSpend[[#This Row],[Personnel number]]&lt;&gt;"",TimeSpend[[#This Row],[Date]]&lt;&gt;""),TimeSpend[[#This Row],[Location]],"")</f>
        <v/>
      </c>
      <c r="K2532" t="str">
        <f>IF(AND(TimeSpend[[#This Row],[Personnel number]]&lt;&gt;"",TimeSpend[[#This Row],[Date]]&lt;&gt;""),TimeSpend[[#This Row],[Task]],"")</f>
        <v/>
      </c>
      <c r="L2532" t="str">
        <f>IF(AND(TimeSpend[[#This Row],[Personnel number]]&lt;&gt;"",TimeSpend[[#This Row],[Date]]&lt;&gt;""),Utilization!$J$2,"")</f>
        <v/>
      </c>
      <c r="M2532" t="str">
        <f>IF(AND(TimeSpend[[#This Row],[Personnel number]]&lt;&gt;"",TimeSpend[[#This Row],[Date]]&lt;&gt;""),TimeSpend[[#This Row],[Employee Name]],"")</f>
        <v/>
      </c>
      <c r="N2532" t="str">
        <f t="shared" si="78"/>
        <v/>
      </c>
      <c r="O2532" t="str">
        <f t="shared" si="79"/>
        <v/>
      </c>
      <c r="P2532" t="str">
        <f>IF(D2532&lt;&gt;"",VLOOKUP(D2532,Projects!B:C,2,0),"")</f>
        <v/>
      </c>
    </row>
    <row r="2533" spans="1:16" x14ac:dyDescent="0.25">
      <c r="A2533" t="str">
        <f>UPPER(IF(AND(TimeSpend[[#This Row],[Personnel number]]&lt;&gt;"",TimeSpend[[#This Row],[Date]]&lt;&gt;""),TimeSpend[[#This Row],[Personnel number]],""))</f>
        <v/>
      </c>
      <c r="B2533" s="85" t="str">
        <f>IF(AND(TimeSpend[[#This Row],[Personnel number]]&lt;&gt;"",TimeSpend[[#This Row],[Date]]&lt;&gt;""),TEXT(TimeSpend[[#This Row],[Date]],"[$-409]yyyyMMdd"),"")</f>
        <v/>
      </c>
      <c r="C2533" s="33" t="str">
        <f>IF(AND(TimeSpend[[#This Row],[Personnel number]]&lt;&gt;"",TimeSpend[[#This Row],[Date]]&lt;&gt;""),SUBSTITUTE(TimeSpend[[#This Row],[Hours]],",","."),"")</f>
        <v/>
      </c>
      <c r="D2533" t="str">
        <f>IF(AND(TimeSpend[[#This Row],[Personnel number]]&lt;&gt;"",TimeSpend[[#This Row],[Date]]&lt;&gt;""),TimeSpend[[#This Row],[Network]],"")</f>
        <v/>
      </c>
      <c r="E2533" t="str">
        <f>IF(AND(TimeSpend[[#This Row],[Personnel number]]&lt;&gt;"",TimeSpend[[#This Row],[Date]]&lt;&gt;""),TimeSpend[[#This Row],[Network Description]],"")</f>
        <v/>
      </c>
      <c r="F2533" t="str">
        <f>IF(AND(TimeSpend[[#This Row],[Personnel number]]&lt;&gt;"",TimeSpend[[#This Row],[Date]]&lt;&gt;""),TimeSpend[[#This Row],[Activity]],"")</f>
        <v/>
      </c>
      <c r="G2533" t="str">
        <f>IF(AND(TimeSpend[[#This Row],[Personnel number]]&lt;&gt;"",TimeSpend[[#This Row],[Date]]&lt;&gt;""),TimeSpend[[#This Row],[Activity description]],"")</f>
        <v/>
      </c>
      <c r="H2533" s="36" t="str">
        <f>IF(AND(TimeSpend[[#This Row],[Personnel number]]&lt;&gt;"",TimeSpend[[#This Row],[Date]]&lt;&gt;""),TimeSpend[[#This Row],[Start Time]],"")</f>
        <v/>
      </c>
      <c r="I2533" s="36" t="str">
        <f>IF(AND(TimeSpend[[#This Row],[Personnel number]]&lt;&gt;"",TimeSpend[[#This Row],[Date]]&lt;&gt;""),TimeSpend[[#This Row],[End Time]],"")</f>
        <v/>
      </c>
      <c r="J2533" t="str">
        <f>IF(AND(TimeSpend[[#This Row],[Personnel number]]&lt;&gt;"",TimeSpend[[#This Row],[Date]]&lt;&gt;""),TimeSpend[[#This Row],[Location]],"")</f>
        <v/>
      </c>
      <c r="K2533" t="str">
        <f>IF(AND(TimeSpend[[#This Row],[Personnel number]]&lt;&gt;"",TimeSpend[[#This Row],[Date]]&lt;&gt;""),TimeSpend[[#This Row],[Task]],"")</f>
        <v/>
      </c>
      <c r="L2533" t="str">
        <f>IF(AND(TimeSpend[[#This Row],[Personnel number]]&lt;&gt;"",TimeSpend[[#This Row],[Date]]&lt;&gt;""),Utilization!$J$2,"")</f>
        <v/>
      </c>
      <c r="M2533" t="str">
        <f>IF(AND(TimeSpend[[#This Row],[Personnel number]]&lt;&gt;"",TimeSpend[[#This Row],[Date]]&lt;&gt;""),TimeSpend[[#This Row],[Employee Name]],"")</f>
        <v/>
      </c>
      <c r="N2533" t="str">
        <f t="shared" si="78"/>
        <v/>
      </c>
      <c r="O2533" t="str">
        <f t="shared" si="79"/>
        <v/>
      </c>
      <c r="P2533" t="str">
        <f>IF(D2533&lt;&gt;"",VLOOKUP(D2533,Projects!B:C,2,0),"")</f>
        <v/>
      </c>
    </row>
    <row r="2534" spans="1:16" x14ac:dyDescent="0.25">
      <c r="A2534" t="str">
        <f>UPPER(IF(AND(TimeSpend[[#This Row],[Personnel number]]&lt;&gt;"",TimeSpend[[#This Row],[Date]]&lt;&gt;""),TimeSpend[[#This Row],[Personnel number]],""))</f>
        <v/>
      </c>
      <c r="B2534" s="85" t="str">
        <f>IF(AND(TimeSpend[[#This Row],[Personnel number]]&lt;&gt;"",TimeSpend[[#This Row],[Date]]&lt;&gt;""),TEXT(TimeSpend[[#This Row],[Date]],"[$-409]yyyyMMdd"),"")</f>
        <v/>
      </c>
      <c r="C2534" s="33" t="str">
        <f>IF(AND(TimeSpend[[#This Row],[Personnel number]]&lt;&gt;"",TimeSpend[[#This Row],[Date]]&lt;&gt;""),SUBSTITUTE(TimeSpend[[#This Row],[Hours]],",","."),"")</f>
        <v/>
      </c>
      <c r="D2534" t="str">
        <f>IF(AND(TimeSpend[[#This Row],[Personnel number]]&lt;&gt;"",TimeSpend[[#This Row],[Date]]&lt;&gt;""),TimeSpend[[#This Row],[Network]],"")</f>
        <v/>
      </c>
      <c r="E2534" t="str">
        <f>IF(AND(TimeSpend[[#This Row],[Personnel number]]&lt;&gt;"",TimeSpend[[#This Row],[Date]]&lt;&gt;""),TimeSpend[[#This Row],[Network Description]],"")</f>
        <v/>
      </c>
      <c r="F2534" t="str">
        <f>IF(AND(TimeSpend[[#This Row],[Personnel number]]&lt;&gt;"",TimeSpend[[#This Row],[Date]]&lt;&gt;""),TimeSpend[[#This Row],[Activity]],"")</f>
        <v/>
      </c>
      <c r="G2534" t="str">
        <f>IF(AND(TimeSpend[[#This Row],[Personnel number]]&lt;&gt;"",TimeSpend[[#This Row],[Date]]&lt;&gt;""),TimeSpend[[#This Row],[Activity description]],"")</f>
        <v/>
      </c>
      <c r="H2534" s="36" t="str">
        <f>IF(AND(TimeSpend[[#This Row],[Personnel number]]&lt;&gt;"",TimeSpend[[#This Row],[Date]]&lt;&gt;""),TimeSpend[[#This Row],[Start Time]],"")</f>
        <v/>
      </c>
      <c r="I2534" s="36" t="str">
        <f>IF(AND(TimeSpend[[#This Row],[Personnel number]]&lt;&gt;"",TimeSpend[[#This Row],[Date]]&lt;&gt;""),TimeSpend[[#This Row],[End Time]],"")</f>
        <v/>
      </c>
      <c r="J2534" t="str">
        <f>IF(AND(TimeSpend[[#This Row],[Personnel number]]&lt;&gt;"",TimeSpend[[#This Row],[Date]]&lt;&gt;""),TimeSpend[[#This Row],[Location]],"")</f>
        <v/>
      </c>
      <c r="K2534" t="str">
        <f>IF(AND(TimeSpend[[#This Row],[Personnel number]]&lt;&gt;"",TimeSpend[[#This Row],[Date]]&lt;&gt;""),TimeSpend[[#This Row],[Task]],"")</f>
        <v/>
      </c>
      <c r="L2534" t="str">
        <f>IF(AND(TimeSpend[[#This Row],[Personnel number]]&lt;&gt;"",TimeSpend[[#This Row],[Date]]&lt;&gt;""),Utilization!$J$2,"")</f>
        <v/>
      </c>
      <c r="M2534" t="str">
        <f>IF(AND(TimeSpend[[#This Row],[Personnel number]]&lt;&gt;"",TimeSpend[[#This Row],[Date]]&lt;&gt;""),TimeSpend[[#This Row],[Employee Name]],"")</f>
        <v/>
      </c>
      <c r="N2534" t="str">
        <f t="shared" si="78"/>
        <v/>
      </c>
      <c r="O2534" t="str">
        <f t="shared" si="79"/>
        <v/>
      </c>
      <c r="P2534" t="str">
        <f>IF(D2534&lt;&gt;"",VLOOKUP(D2534,Projects!B:C,2,0),"")</f>
        <v/>
      </c>
    </row>
    <row r="2535" spans="1:16" x14ac:dyDescent="0.25">
      <c r="A2535" t="str">
        <f>UPPER(IF(AND(TimeSpend[[#This Row],[Personnel number]]&lt;&gt;"",TimeSpend[[#This Row],[Date]]&lt;&gt;""),TimeSpend[[#This Row],[Personnel number]],""))</f>
        <v/>
      </c>
      <c r="B2535" s="85" t="str">
        <f>IF(AND(TimeSpend[[#This Row],[Personnel number]]&lt;&gt;"",TimeSpend[[#This Row],[Date]]&lt;&gt;""),TEXT(TimeSpend[[#This Row],[Date]],"[$-409]yyyyMMdd"),"")</f>
        <v/>
      </c>
      <c r="C2535" s="33" t="str">
        <f>IF(AND(TimeSpend[[#This Row],[Personnel number]]&lt;&gt;"",TimeSpend[[#This Row],[Date]]&lt;&gt;""),SUBSTITUTE(TimeSpend[[#This Row],[Hours]],",","."),"")</f>
        <v/>
      </c>
      <c r="D2535" t="str">
        <f>IF(AND(TimeSpend[[#This Row],[Personnel number]]&lt;&gt;"",TimeSpend[[#This Row],[Date]]&lt;&gt;""),TimeSpend[[#This Row],[Network]],"")</f>
        <v/>
      </c>
      <c r="E2535" t="str">
        <f>IF(AND(TimeSpend[[#This Row],[Personnel number]]&lt;&gt;"",TimeSpend[[#This Row],[Date]]&lt;&gt;""),TimeSpend[[#This Row],[Network Description]],"")</f>
        <v/>
      </c>
      <c r="F2535" t="str">
        <f>IF(AND(TimeSpend[[#This Row],[Personnel number]]&lt;&gt;"",TimeSpend[[#This Row],[Date]]&lt;&gt;""),TimeSpend[[#This Row],[Activity]],"")</f>
        <v/>
      </c>
      <c r="G2535" t="str">
        <f>IF(AND(TimeSpend[[#This Row],[Personnel number]]&lt;&gt;"",TimeSpend[[#This Row],[Date]]&lt;&gt;""),TimeSpend[[#This Row],[Activity description]],"")</f>
        <v/>
      </c>
      <c r="H2535" s="36" t="str">
        <f>IF(AND(TimeSpend[[#This Row],[Personnel number]]&lt;&gt;"",TimeSpend[[#This Row],[Date]]&lt;&gt;""),TimeSpend[[#This Row],[Start Time]],"")</f>
        <v/>
      </c>
      <c r="I2535" s="36" t="str">
        <f>IF(AND(TimeSpend[[#This Row],[Personnel number]]&lt;&gt;"",TimeSpend[[#This Row],[Date]]&lt;&gt;""),TimeSpend[[#This Row],[End Time]],"")</f>
        <v/>
      </c>
      <c r="J2535" t="str">
        <f>IF(AND(TimeSpend[[#This Row],[Personnel number]]&lt;&gt;"",TimeSpend[[#This Row],[Date]]&lt;&gt;""),TimeSpend[[#This Row],[Location]],"")</f>
        <v/>
      </c>
      <c r="K2535" t="str">
        <f>IF(AND(TimeSpend[[#This Row],[Personnel number]]&lt;&gt;"",TimeSpend[[#This Row],[Date]]&lt;&gt;""),TimeSpend[[#This Row],[Task]],"")</f>
        <v/>
      </c>
      <c r="L2535" t="str">
        <f>IF(AND(TimeSpend[[#This Row],[Personnel number]]&lt;&gt;"",TimeSpend[[#This Row],[Date]]&lt;&gt;""),Utilization!$J$2,"")</f>
        <v/>
      </c>
      <c r="M2535" t="str">
        <f>IF(AND(TimeSpend[[#This Row],[Personnel number]]&lt;&gt;"",TimeSpend[[#This Row],[Date]]&lt;&gt;""),TimeSpend[[#This Row],[Employee Name]],"")</f>
        <v/>
      </c>
      <c r="N2535" t="str">
        <f t="shared" si="78"/>
        <v/>
      </c>
      <c r="O2535" t="str">
        <f t="shared" si="79"/>
        <v/>
      </c>
      <c r="P2535" t="str">
        <f>IF(D2535&lt;&gt;"",VLOOKUP(D2535,Projects!B:C,2,0),"")</f>
        <v/>
      </c>
    </row>
    <row r="2536" spans="1:16" x14ac:dyDescent="0.25">
      <c r="A2536" t="str">
        <f>UPPER(IF(AND(TimeSpend[[#This Row],[Personnel number]]&lt;&gt;"",TimeSpend[[#This Row],[Date]]&lt;&gt;""),TimeSpend[[#This Row],[Personnel number]],""))</f>
        <v/>
      </c>
      <c r="B2536" s="85" t="str">
        <f>IF(AND(TimeSpend[[#This Row],[Personnel number]]&lt;&gt;"",TimeSpend[[#This Row],[Date]]&lt;&gt;""),TEXT(TimeSpend[[#This Row],[Date]],"[$-409]yyyyMMdd"),"")</f>
        <v/>
      </c>
      <c r="C2536" s="33" t="str">
        <f>IF(AND(TimeSpend[[#This Row],[Personnel number]]&lt;&gt;"",TimeSpend[[#This Row],[Date]]&lt;&gt;""),SUBSTITUTE(TimeSpend[[#This Row],[Hours]],",","."),"")</f>
        <v/>
      </c>
      <c r="D2536" t="str">
        <f>IF(AND(TimeSpend[[#This Row],[Personnel number]]&lt;&gt;"",TimeSpend[[#This Row],[Date]]&lt;&gt;""),TimeSpend[[#This Row],[Network]],"")</f>
        <v/>
      </c>
      <c r="E2536" t="str">
        <f>IF(AND(TimeSpend[[#This Row],[Personnel number]]&lt;&gt;"",TimeSpend[[#This Row],[Date]]&lt;&gt;""),TimeSpend[[#This Row],[Network Description]],"")</f>
        <v/>
      </c>
      <c r="F2536" t="str">
        <f>IF(AND(TimeSpend[[#This Row],[Personnel number]]&lt;&gt;"",TimeSpend[[#This Row],[Date]]&lt;&gt;""),TimeSpend[[#This Row],[Activity]],"")</f>
        <v/>
      </c>
      <c r="G2536" t="str">
        <f>IF(AND(TimeSpend[[#This Row],[Personnel number]]&lt;&gt;"",TimeSpend[[#This Row],[Date]]&lt;&gt;""),TimeSpend[[#This Row],[Activity description]],"")</f>
        <v/>
      </c>
      <c r="H2536" s="36" t="str">
        <f>IF(AND(TimeSpend[[#This Row],[Personnel number]]&lt;&gt;"",TimeSpend[[#This Row],[Date]]&lt;&gt;""),TimeSpend[[#This Row],[Start Time]],"")</f>
        <v/>
      </c>
      <c r="I2536" s="36" t="str">
        <f>IF(AND(TimeSpend[[#This Row],[Personnel number]]&lt;&gt;"",TimeSpend[[#This Row],[Date]]&lt;&gt;""),TimeSpend[[#This Row],[End Time]],"")</f>
        <v/>
      </c>
      <c r="J2536" t="str">
        <f>IF(AND(TimeSpend[[#This Row],[Personnel number]]&lt;&gt;"",TimeSpend[[#This Row],[Date]]&lt;&gt;""),TimeSpend[[#This Row],[Location]],"")</f>
        <v/>
      </c>
      <c r="K2536" t="str">
        <f>IF(AND(TimeSpend[[#This Row],[Personnel number]]&lt;&gt;"",TimeSpend[[#This Row],[Date]]&lt;&gt;""),TimeSpend[[#This Row],[Task]],"")</f>
        <v/>
      </c>
      <c r="L2536" t="str">
        <f>IF(AND(TimeSpend[[#This Row],[Personnel number]]&lt;&gt;"",TimeSpend[[#This Row],[Date]]&lt;&gt;""),Utilization!$J$2,"")</f>
        <v/>
      </c>
      <c r="M2536" t="str">
        <f>IF(AND(TimeSpend[[#This Row],[Personnel number]]&lt;&gt;"",TimeSpend[[#This Row],[Date]]&lt;&gt;""),TimeSpend[[#This Row],[Employee Name]],"")</f>
        <v/>
      </c>
      <c r="N2536" t="str">
        <f t="shared" si="78"/>
        <v/>
      </c>
      <c r="O2536" t="str">
        <f t="shared" si="79"/>
        <v/>
      </c>
      <c r="P2536" t="str">
        <f>IF(D2536&lt;&gt;"",VLOOKUP(D2536,Projects!B:C,2,0),"")</f>
        <v/>
      </c>
    </row>
    <row r="2537" spans="1:16" x14ac:dyDescent="0.25">
      <c r="A2537" t="str">
        <f>UPPER(IF(AND(TimeSpend[[#This Row],[Personnel number]]&lt;&gt;"",TimeSpend[[#This Row],[Date]]&lt;&gt;""),TimeSpend[[#This Row],[Personnel number]],""))</f>
        <v/>
      </c>
      <c r="B2537" s="85" t="str">
        <f>IF(AND(TimeSpend[[#This Row],[Personnel number]]&lt;&gt;"",TimeSpend[[#This Row],[Date]]&lt;&gt;""),TEXT(TimeSpend[[#This Row],[Date]],"[$-409]yyyyMMdd"),"")</f>
        <v/>
      </c>
      <c r="C2537" s="33" t="str">
        <f>IF(AND(TimeSpend[[#This Row],[Personnel number]]&lt;&gt;"",TimeSpend[[#This Row],[Date]]&lt;&gt;""),SUBSTITUTE(TimeSpend[[#This Row],[Hours]],",","."),"")</f>
        <v/>
      </c>
      <c r="D2537" t="str">
        <f>IF(AND(TimeSpend[[#This Row],[Personnel number]]&lt;&gt;"",TimeSpend[[#This Row],[Date]]&lt;&gt;""),TimeSpend[[#This Row],[Network]],"")</f>
        <v/>
      </c>
      <c r="E2537" t="str">
        <f>IF(AND(TimeSpend[[#This Row],[Personnel number]]&lt;&gt;"",TimeSpend[[#This Row],[Date]]&lt;&gt;""),TimeSpend[[#This Row],[Network Description]],"")</f>
        <v/>
      </c>
      <c r="F2537" t="str">
        <f>IF(AND(TimeSpend[[#This Row],[Personnel number]]&lt;&gt;"",TimeSpend[[#This Row],[Date]]&lt;&gt;""),TimeSpend[[#This Row],[Activity]],"")</f>
        <v/>
      </c>
      <c r="G2537" t="str">
        <f>IF(AND(TimeSpend[[#This Row],[Personnel number]]&lt;&gt;"",TimeSpend[[#This Row],[Date]]&lt;&gt;""),TimeSpend[[#This Row],[Activity description]],"")</f>
        <v/>
      </c>
      <c r="H2537" s="36" t="str">
        <f>IF(AND(TimeSpend[[#This Row],[Personnel number]]&lt;&gt;"",TimeSpend[[#This Row],[Date]]&lt;&gt;""),TimeSpend[[#This Row],[Start Time]],"")</f>
        <v/>
      </c>
      <c r="I2537" s="36" t="str">
        <f>IF(AND(TimeSpend[[#This Row],[Personnel number]]&lt;&gt;"",TimeSpend[[#This Row],[Date]]&lt;&gt;""),TimeSpend[[#This Row],[End Time]],"")</f>
        <v/>
      </c>
      <c r="J2537" t="str">
        <f>IF(AND(TimeSpend[[#This Row],[Personnel number]]&lt;&gt;"",TimeSpend[[#This Row],[Date]]&lt;&gt;""),TimeSpend[[#This Row],[Location]],"")</f>
        <v/>
      </c>
      <c r="K2537" t="str">
        <f>IF(AND(TimeSpend[[#This Row],[Personnel number]]&lt;&gt;"",TimeSpend[[#This Row],[Date]]&lt;&gt;""),TimeSpend[[#This Row],[Task]],"")</f>
        <v/>
      </c>
      <c r="L2537" t="str">
        <f>IF(AND(TimeSpend[[#This Row],[Personnel number]]&lt;&gt;"",TimeSpend[[#This Row],[Date]]&lt;&gt;""),Utilization!$J$2,"")</f>
        <v/>
      </c>
      <c r="M2537" t="str">
        <f>IF(AND(TimeSpend[[#This Row],[Personnel number]]&lt;&gt;"",TimeSpend[[#This Row],[Date]]&lt;&gt;""),TimeSpend[[#This Row],[Employee Name]],"")</f>
        <v/>
      </c>
      <c r="N2537" t="str">
        <f t="shared" si="78"/>
        <v/>
      </c>
      <c r="O2537" t="str">
        <f t="shared" si="79"/>
        <v/>
      </c>
      <c r="P2537" t="str">
        <f>IF(D2537&lt;&gt;"",VLOOKUP(D2537,Projects!B:C,2,0),"")</f>
        <v/>
      </c>
    </row>
    <row r="2538" spans="1:16" x14ac:dyDescent="0.25">
      <c r="A2538" t="str">
        <f>UPPER(IF(AND(TimeSpend[[#This Row],[Personnel number]]&lt;&gt;"",TimeSpend[[#This Row],[Date]]&lt;&gt;""),TimeSpend[[#This Row],[Personnel number]],""))</f>
        <v/>
      </c>
      <c r="B2538" s="85" t="str">
        <f>IF(AND(TimeSpend[[#This Row],[Personnel number]]&lt;&gt;"",TimeSpend[[#This Row],[Date]]&lt;&gt;""),TEXT(TimeSpend[[#This Row],[Date]],"[$-409]yyyyMMdd"),"")</f>
        <v/>
      </c>
      <c r="C2538" s="33" t="str">
        <f>IF(AND(TimeSpend[[#This Row],[Personnel number]]&lt;&gt;"",TimeSpend[[#This Row],[Date]]&lt;&gt;""),SUBSTITUTE(TimeSpend[[#This Row],[Hours]],",","."),"")</f>
        <v/>
      </c>
      <c r="D2538" t="str">
        <f>IF(AND(TimeSpend[[#This Row],[Personnel number]]&lt;&gt;"",TimeSpend[[#This Row],[Date]]&lt;&gt;""),TimeSpend[[#This Row],[Network]],"")</f>
        <v/>
      </c>
      <c r="E2538" t="str">
        <f>IF(AND(TimeSpend[[#This Row],[Personnel number]]&lt;&gt;"",TimeSpend[[#This Row],[Date]]&lt;&gt;""),TimeSpend[[#This Row],[Network Description]],"")</f>
        <v/>
      </c>
      <c r="F2538" t="str">
        <f>IF(AND(TimeSpend[[#This Row],[Personnel number]]&lt;&gt;"",TimeSpend[[#This Row],[Date]]&lt;&gt;""),TimeSpend[[#This Row],[Activity]],"")</f>
        <v/>
      </c>
      <c r="G2538" t="str">
        <f>IF(AND(TimeSpend[[#This Row],[Personnel number]]&lt;&gt;"",TimeSpend[[#This Row],[Date]]&lt;&gt;""),TimeSpend[[#This Row],[Activity description]],"")</f>
        <v/>
      </c>
      <c r="H2538" s="36" t="str">
        <f>IF(AND(TimeSpend[[#This Row],[Personnel number]]&lt;&gt;"",TimeSpend[[#This Row],[Date]]&lt;&gt;""),TimeSpend[[#This Row],[Start Time]],"")</f>
        <v/>
      </c>
      <c r="I2538" s="36" t="str">
        <f>IF(AND(TimeSpend[[#This Row],[Personnel number]]&lt;&gt;"",TimeSpend[[#This Row],[Date]]&lt;&gt;""),TimeSpend[[#This Row],[End Time]],"")</f>
        <v/>
      </c>
      <c r="J2538" t="str">
        <f>IF(AND(TimeSpend[[#This Row],[Personnel number]]&lt;&gt;"",TimeSpend[[#This Row],[Date]]&lt;&gt;""),TimeSpend[[#This Row],[Location]],"")</f>
        <v/>
      </c>
      <c r="K2538" t="str">
        <f>IF(AND(TimeSpend[[#This Row],[Personnel number]]&lt;&gt;"",TimeSpend[[#This Row],[Date]]&lt;&gt;""),TimeSpend[[#This Row],[Task]],"")</f>
        <v/>
      </c>
      <c r="L2538" t="str">
        <f>IF(AND(TimeSpend[[#This Row],[Personnel number]]&lt;&gt;"",TimeSpend[[#This Row],[Date]]&lt;&gt;""),Utilization!$J$2,"")</f>
        <v/>
      </c>
      <c r="M2538" t="str">
        <f>IF(AND(TimeSpend[[#This Row],[Personnel number]]&lt;&gt;"",TimeSpend[[#This Row],[Date]]&lt;&gt;""),TimeSpend[[#This Row],[Employee Name]],"")</f>
        <v/>
      </c>
      <c r="N2538" t="str">
        <f t="shared" si="78"/>
        <v/>
      </c>
      <c r="O2538" t="str">
        <f t="shared" si="79"/>
        <v/>
      </c>
      <c r="P2538" t="str">
        <f>IF(D2538&lt;&gt;"",VLOOKUP(D2538,Projects!B:C,2,0),"")</f>
        <v/>
      </c>
    </row>
    <row r="2539" spans="1:16" x14ac:dyDescent="0.25">
      <c r="A2539" t="str">
        <f>UPPER(IF(AND(TimeSpend[[#This Row],[Personnel number]]&lt;&gt;"",TimeSpend[[#This Row],[Date]]&lt;&gt;""),TimeSpend[[#This Row],[Personnel number]],""))</f>
        <v/>
      </c>
      <c r="B2539" s="85" t="str">
        <f>IF(AND(TimeSpend[[#This Row],[Personnel number]]&lt;&gt;"",TimeSpend[[#This Row],[Date]]&lt;&gt;""),TEXT(TimeSpend[[#This Row],[Date]],"[$-409]yyyyMMdd"),"")</f>
        <v/>
      </c>
      <c r="C2539" s="33" t="str">
        <f>IF(AND(TimeSpend[[#This Row],[Personnel number]]&lt;&gt;"",TimeSpend[[#This Row],[Date]]&lt;&gt;""),SUBSTITUTE(TimeSpend[[#This Row],[Hours]],",","."),"")</f>
        <v/>
      </c>
      <c r="D2539" t="str">
        <f>IF(AND(TimeSpend[[#This Row],[Personnel number]]&lt;&gt;"",TimeSpend[[#This Row],[Date]]&lt;&gt;""),TimeSpend[[#This Row],[Network]],"")</f>
        <v/>
      </c>
      <c r="E2539" t="str">
        <f>IF(AND(TimeSpend[[#This Row],[Personnel number]]&lt;&gt;"",TimeSpend[[#This Row],[Date]]&lt;&gt;""),TimeSpend[[#This Row],[Network Description]],"")</f>
        <v/>
      </c>
      <c r="F2539" t="str">
        <f>IF(AND(TimeSpend[[#This Row],[Personnel number]]&lt;&gt;"",TimeSpend[[#This Row],[Date]]&lt;&gt;""),TimeSpend[[#This Row],[Activity]],"")</f>
        <v/>
      </c>
      <c r="G2539" t="str">
        <f>IF(AND(TimeSpend[[#This Row],[Personnel number]]&lt;&gt;"",TimeSpend[[#This Row],[Date]]&lt;&gt;""),TimeSpend[[#This Row],[Activity description]],"")</f>
        <v/>
      </c>
      <c r="H2539" s="36" t="str">
        <f>IF(AND(TimeSpend[[#This Row],[Personnel number]]&lt;&gt;"",TimeSpend[[#This Row],[Date]]&lt;&gt;""),TimeSpend[[#This Row],[Start Time]],"")</f>
        <v/>
      </c>
      <c r="I2539" s="36" t="str">
        <f>IF(AND(TimeSpend[[#This Row],[Personnel number]]&lt;&gt;"",TimeSpend[[#This Row],[Date]]&lt;&gt;""),TimeSpend[[#This Row],[End Time]],"")</f>
        <v/>
      </c>
      <c r="J2539" t="str">
        <f>IF(AND(TimeSpend[[#This Row],[Personnel number]]&lt;&gt;"",TimeSpend[[#This Row],[Date]]&lt;&gt;""),TimeSpend[[#This Row],[Location]],"")</f>
        <v/>
      </c>
      <c r="K2539" t="str">
        <f>IF(AND(TimeSpend[[#This Row],[Personnel number]]&lt;&gt;"",TimeSpend[[#This Row],[Date]]&lt;&gt;""),TimeSpend[[#This Row],[Task]],"")</f>
        <v/>
      </c>
      <c r="L2539" t="str">
        <f>IF(AND(TimeSpend[[#This Row],[Personnel number]]&lt;&gt;"",TimeSpend[[#This Row],[Date]]&lt;&gt;""),Utilization!$J$2,"")</f>
        <v/>
      </c>
      <c r="M2539" t="str">
        <f>IF(AND(TimeSpend[[#This Row],[Personnel number]]&lt;&gt;"",TimeSpend[[#This Row],[Date]]&lt;&gt;""),TimeSpend[[#This Row],[Employee Name]],"")</f>
        <v/>
      </c>
      <c r="N2539" t="str">
        <f t="shared" si="78"/>
        <v/>
      </c>
      <c r="O2539" t="str">
        <f t="shared" si="79"/>
        <v/>
      </c>
      <c r="P2539" t="str">
        <f>IF(D2539&lt;&gt;"",VLOOKUP(D2539,Projects!B:C,2,0),"")</f>
        <v/>
      </c>
    </row>
    <row r="2540" spans="1:16" x14ac:dyDescent="0.25">
      <c r="A2540" t="str">
        <f>UPPER(IF(AND(TimeSpend[[#This Row],[Personnel number]]&lt;&gt;"",TimeSpend[[#This Row],[Date]]&lt;&gt;""),TimeSpend[[#This Row],[Personnel number]],""))</f>
        <v/>
      </c>
      <c r="B2540" s="85" t="str">
        <f>IF(AND(TimeSpend[[#This Row],[Personnel number]]&lt;&gt;"",TimeSpend[[#This Row],[Date]]&lt;&gt;""),TEXT(TimeSpend[[#This Row],[Date]],"[$-409]yyyyMMdd"),"")</f>
        <v/>
      </c>
      <c r="C2540" s="33" t="str">
        <f>IF(AND(TimeSpend[[#This Row],[Personnel number]]&lt;&gt;"",TimeSpend[[#This Row],[Date]]&lt;&gt;""),SUBSTITUTE(TimeSpend[[#This Row],[Hours]],",","."),"")</f>
        <v/>
      </c>
      <c r="D2540" t="str">
        <f>IF(AND(TimeSpend[[#This Row],[Personnel number]]&lt;&gt;"",TimeSpend[[#This Row],[Date]]&lt;&gt;""),TimeSpend[[#This Row],[Network]],"")</f>
        <v/>
      </c>
      <c r="E2540" t="str">
        <f>IF(AND(TimeSpend[[#This Row],[Personnel number]]&lt;&gt;"",TimeSpend[[#This Row],[Date]]&lt;&gt;""),TimeSpend[[#This Row],[Network Description]],"")</f>
        <v/>
      </c>
      <c r="F2540" t="str">
        <f>IF(AND(TimeSpend[[#This Row],[Personnel number]]&lt;&gt;"",TimeSpend[[#This Row],[Date]]&lt;&gt;""),TimeSpend[[#This Row],[Activity]],"")</f>
        <v/>
      </c>
      <c r="G2540" t="str">
        <f>IF(AND(TimeSpend[[#This Row],[Personnel number]]&lt;&gt;"",TimeSpend[[#This Row],[Date]]&lt;&gt;""),TimeSpend[[#This Row],[Activity description]],"")</f>
        <v/>
      </c>
      <c r="H2540" s="36" t="str">
        <f>IF(AND(TimeSpend[[#This Row],[Personnel number]]&lt;&gt;"",TimeSpend[[#This Row],[Date]]&lt;&gt;""),TimeSpend[[#This Row],[Start Time]],"")</f>
        <v/>
      </c>
      <c r="I2540" s="36" t="str">
        <f>IF(AND(TimeSpend[[#This Row],[Personnel number]]&lt;&gt;"",TimeSpend[[#This Row],[Date]]&lt;&gt;""),TimeSpend[[#This Row],[End Time]],"")</f>
        <v/>
      </c>
      <c r="J2540" t="str">
        <f>IF(AND(TimeSpend[[#This Row],[Personnel number]]&lt;&gt;"",TimeSpend[[#This Row],[Date]]&lt;&gt;""),TimeSpend[[#This Row],[Location]],"")</f>
        <v/>
      </c>
      <c r="K2540" t="str">
        <f>IF(AND(TimeSpend[[#This Row],[Personnel number]]&lt;&gt;"",TimeSpend[[#This Row],[Date]]&lt;&gt;""),TimeSpend[[#This Row],[Task]],"")</f>
        <v/>
      </c>
      <c r="L2540" t="str">
        <f>IF(AND(TimeSpend[[#This Row],[Personnel number]]&lt;&gt;"",TimeSpend[[#This Row],[Date]]&lt;&gt;""),Utilization!$J$2,"")</f>
        <v/>
      </c>
      <c r="M2540" t="str">
        <f>IF(AND(TimeSpend[[#This Row],[Personnel number]]&lt;&gt;"",TimeSpend[[#This Row],[Date]]&lt;&gt;""),TimeSpend[[#This Row],[Employee Name]],"")</f>
        <v/>
      </c>
      <c r="N2540" t="str">
        <f t="shared" si="78"/>
        <v/>
      </c>
      <c r="O2540" t="str">
        <f t="shared" si="79"/>
        <v/>
      </c>
      <c r="P2540" t="str">
        <f>IF(D2540&lt;&gt;"",VLOOKUP(D2540,Projects!B:C,2,0),"")</f>
        <v/>
      </c>
    </row>
    <row r="2541" spans="1:16" x14ac:dyDescent="0.25">
      <c r="A2541" t="str">
        <f>UPPER(IF(AND(TimeSpend[[#This Row],[Personnel number]]&lt;&gt;"",TimeSpend[[#This Row],[Date]]&lt;&gt;""),TimeSpend[[#This Row],[Personnel number]],""))</f>
        <v/>
      </c>
      <c r="B2541" s="85" t="str">
        <f>IF(AND(TimeSpend[[#This Row],[Personnel number]]&lt;&gt;"",TimeSpend[[#This Row],[Date]]&lt;&gt;""),TEXT(TimeSpend[[#This Row],[Date]],"[$-409]yyyyMMdd"),"")</f>
        <v/>
      </c>
      <c r="C2541" s="33" t="str">
        <f>IF(AND(TimeSpend[[#This Row],[Personnel number]]&lt;&gt;"",TimeSpend[[#This Row],[Date]]&lt;&gt;""),SUBSTITUTE(TimeSpend[[#This Row],[Hours]],",","."),"")</f>
        <v/>
      </c>
      <c r="D2541" t="str">
        <f>IF(AND(TimeSpend[[#This Row],[Personnel number]]&lt;&gt;"",TimeSpend[[#This Row],[Date]]&lt;&gt;""),TimeSpend[[#This Row],[Network]],"")</f>
        <v/>
      </c>
      <c r="E2541" t="str">
        <f>IF(AND(TimeSpend[[#This Row],[Personnel number]]&lt;&gt;"",TimeSpend[[#This Row],[Date]]&lt;&gt;""),TimeSpend[[#This Row],[Network Description]],"")</f>
        <v/>
      </c>
      <c r="F2541" t="str">
        <f>IF(AND(TimeSpend[[#This Row],[Personnel number]]&lt;&gt;"",TimeSpend[[#This Row],[Date]]&lt;&gt;""),TimeSpend[[#This Row],[Activity]],"")</f>
        <v/>
      </c>
      <c r="G2541" t="str">
        <f>IF(AND(TimeSpend[[#This Row],[Personnel number]]&lt;&gt;"",TimeSpend[[#This Row],[Date]]&lt;&gt;""),TimeSpend[[#This Row],[Activity description]],"")</f>
        <v/>
      </c>
      <c r="H2541" s="36" t="str">
        <f>IF(AND(TimeSpend[[#This Row],[Personnel number]]&lt;&gt;"",TimeSpend[[#This Row],[Date]]&lt;&gt;""),TimeSpend[[#This Row],[Start Time]],"")</f>
        <v/>
      </c>
      <c r="I2541" s="36" t="str">
        <f>IF(AND(TimeSpend[[#This Row],[Personnel number]]&lt;&gt;"",TimeSpend[[#This Row],[Date]]&lt;&gt;""),TimeSpend[[#This Row],[End Time]],"")</f>
        <v/>
      </c>
      <c r="J2541" t="str">
        <f>IF(AND(TimeSpend[[#This Row],[Personnel number]]&lt;&gt;"",TimeSpend[[#This Row],[Date]]&lt;&gt;""),TimeSpend[[#This Row],[Location]],"")</f>
        <v/>
      </c>
      <c r="K2541" t="str">
        <f>IF(AND(TimeSpend[[#This Row],[Personnel number]]&lt;&gt;"",TimeSpend[[#This Row],[Date]]&lt;&gt;""),TimeSpend[[#This Row],[Task]],"")</f>
        <v/>
      </c>
      <c r="L2541" t="str">
        <f>IF(AND(TimeSpend[[#This Row],[Personnel number]]&lt;&gt;"",TimeSpend[[#This Row],[Date]]&lt;&gt;""),Utilization!$J$2,"")</f>
        <v/>
      </c>
      <c r="M2541" t="str">
        <f>IF(AND(TimeSpend[[#This Row],[Personnel number]]&lt;&gt;"",TimeSpend[[#This Row],[Date]]&lt;&gt;""),TimeSpend[[#This Row],[Employee Name]],"")</f>
        <v/>
      </c>
      <c r="N2541" t="str">
        <f t="shared" si="78"/>
        <v/>
      </c>
      <c r="O2541" t="str">
        <f t="shared" si="79"/>
        <v/>
      </c>
      <c r="P2541" t="str">
        <f>IF(D2541&lt;&gt;"",VLOOKUP(D2541,Projects!B:C,2,0),"")</f>
        <v/>
      </c>
    </row>
    <row r="2542" spans="1:16" x14ac:dyDescent="0.25">
      <c r="A2542" t="str">
        <f>UPPER(IF(AND(TimeSpend[[#This Row],[Personnel number]]&lt;&gt;"",TimeSpend[[#This Row],[Date]]&lt;&gt;""),TimeSpend[[#This Row],[Personnel number]],""))</f>
        <v/>
      </c>
      <c r="B2542" s="85" t="str">
        <f>IF(AND(TimeSpend[[#This Row],[Personnel number]]&lt;&gt;"",TimeSpend[[#This Row],[Date]]&lt;&gt;""),TEXT(TimeSpend[[#This Row],[Date]],"[$-409]yyyyMMdd"),"")</f>
        <v/>
      </c>
      <c r="C2542" s="33" t="str">
        <f>IF(AND(TimeSpend[[#This Row],[Personnel number]]&lt;&gt;"",TimeSpend[[#This Row],[Date]]&lt;&gt;""),SUBSTITUTE(TimeSpend[[#This Row],[Hours]],",","."),"")</f>
        <v/>
      </c>
      <c r="D2542" t="str">
        <f>IF(AND(TimeSpend[[#This Row],[Personnel number]]&lt;&gt;"",TimeSpend[[#This Row],[Date]]&lt;&gt;""),TimeSpend[[#This Row],[Network]],"")</f>
        <v/>
      </c>
      <c r="E2542" t="str">
        <f>IF(AND(TimeSpend[[#This Row],[Personnel number]]&lt;&gt;"",TimeSpend[[#This Row],[Date]]&lt;&gt;""),TimeSpend[[#This Row],[Network Description]],"")</f>
        <v/>
      </c>
      <c r="F2542" t="str">
        <f>IF(AND(TimeSpend[[#This Row],[Personnel number]]&lt;&gt;"",TimeSpend[[#This Row],[Date]]&lt;&gt;""),TimeSpend[[#This Row],[Activity]],"")</f>
        <v/>
      </c>
      <c r="G2542" t="str">
        <f>IF(AND(TimeSpend[[#This Row],[Personnel number]]&lt;&gt;"",TimeSpend[[#This Row],[Date]]&lt;&gt;""),TimeSpend[[#This Row],[Activity description]],"")</f>
        <v/>
      </c>
      <c r="H2542" s="36" t="str">
        <f>IF(AND(TimeSpend[[#This Row],[Personnel number]]&lt;&gt;"",TimeSpend[[#This Row],[Date]]&lt;&gt;""),TimeSpend[[#This Row],[Start Time]],"")</f>
        <v/>
      </c>
      <c r="I2542" s="36" t="str">
        <f>IF(AND(TimeSpend[[#This Row],[Personnel number]]&lt;&gt;"",TimeSpend[[#This Row],[Date]]&lt;&gt;""),TimeSpend[[#This Row],[End Time]],"")</f>
        <v/>
      </c>
      <c r="J2542" t="str">
        <f>IF(AND(TimeSpend[[#This Row],[Personnel number]]&lt;&gt;"",TimeSpend[[#This Row],[Date]]&lt;&gt;""),TimeSpend[[#This Row],[Location]],"")</f>
        <v/>
      </c>
      <c r="K2542" t="str">
        <f>IF(AND(TimeSpend[[#This Row],[Personnel number]]&lt;&gt;"",TimeSpend[[#This Row],[Date]]&lt;&gt;""),TimeSpend[[#This Row],[Task]],"")</f>
        <v/>
      </c>
      <c r="L2542" t="str">
        <f>IF(AND(TimeSpend[[#This Row],[Personnel number]]&lt;&gt;"",TimeSpend[[#This Row],[Date]]&lt;&gt;""),Utilization!$J$2,"")</f>
        <v/>
      </c>
      <c r="M2542" t="str">
        <f>IF(AND(TimeSpend[[#This Row],[Personnel number]]&lt;&gt;"",TimeSpend[[#This Row],[Date]]&lt;&gt;""),TimeSpend[[#This Row],[Employee Name]],"")</f>
        <v/>
      </c>
      <c r="N2542" t="str">
        <f t="shared" si="78"/>
        <v/>
      </c>
      <c r="O2542" t="str">
        <f t="shared" si="79"/>
        <v/>
      </c>
      <c r="P2542" t="str">
        <f>IF(D2542&lt;&gt;"",VLOOKUP(D2542,Projects!B:C,2,0),"")</f>
        <v/>
      </c>
    </row>
    <row r="2543" spans="1:16" x14ac:dyDescent="0.25">
      <c r="A2543" t="str">
        <f>UPPER(IF(AND(TimeSpend[[#This Row],[Personnel number]]&lt;&gt;"",TimeSpend[[#This Row],[Date]]&lt;&gt;""),TimeSpend[[#This Row],[Personnel number]],""))</f>
        <v/>
      </c>
      <c r="B2543" s="85" t="str">
        <f>IF(AND(TimeSpend[[#This Row],[Personnel number]]&lt;&gt;"",TimeSpend[[#This Row],[Date]]&lt;&gt;""),TEXT(TimeSpend[[#This Row],[Date]],"[$-409]yyyyMMdd"),"")</f>
        <v/>
      </c>
      <c r="C2543" s="33" t="str">
        <f>IF(AND(TimeSpend[[#This Row],[Personnel number]]&lt;&gt;"",TimeSpend[[#This Row],[Date]]&lt;&gt;""),SUBSTITUTE(TimeSpend[[#This Row],[Hours]],",","."),"")</f>
        <v/>
      </c>
      <c r="D2543" t="str">
        <f>IF(AND(TimeSpend[[#This Row],[Personnel number]]&lt;&gt;"",TimeSpend[[#This Row],[Date]]&lt;&gt;""),TimeSpend[[#This Row],[Network]],"")</f>
        <v/>
      </c>
      <c r="E2543" t="str">
        <f>IF(AND(TimeSpend[[#This Row],[Personnel number]]&lt;&gt;"",TimeSpend[[#This Row],[Date]]&lt;&gt;""),TimeSpend[[#This Row],[Network Description]],"")</f>
        <v/>
      </c>
      <c r="F2543" t="str">
        <f>IF(AND(TimeSpend[[#This Row],[Personnel number]]&lt;&gt;"",TimeSpend[[#This Row],[Date]]&lt;&gt;""),TimeSpend[[#This Row],[Activity]],"")</f>
        <v/>
      </c>
      <c r="G2543" t="str">
        <f>IF(AND(TimeSpend[[#This Row],[Personnel number]]&lt;&gt;"",TimeSpend[[#This Row],[Date]]&lt;&gt;""),TimeSpend[[#This Row],[Activity description]],"")</f>
        <v/>
      </c>
      <c r="H2543" s="36" t="str">
        <f>IF(AND(TimeSpend[[#This Row],[Personnel number]]&lt;&gt;"",TimeSpend[[#This Row],[Date]]&lt;&gt;""),TimeSpend[[#This Row],[Start Time]],"")</f>
        <v/>
      </c>
      <c r="I2543" s="36" t="str">
        <f>IF(AND(TimeSpend[[#This Row],[Personnel number]]&lt;&gt;"",TimeSpend[[#This Row],[Date]]&lt;&gt;""),TimeSpend[[#This Row],[End Time]],"")</f>
        <v/>
      </c>
      <c r="J2543" t="str">
        <f>IF(AND(TimeSpend[[#This Row],[Personnel number]]&lt;&gt;"",TimeSpend[[#This Row],[Date]]&lt;&gt;""),TimeSpend[[#This Row],[Location]],"")</f>
        <v/>
      </c>
      <c r="K2543" t="str">
        <f>IF(AND(TimeSpend[[#This Row],[Personnel number]]&lt;&gt;"",TimeSpend[[#This Row],[Date]]&lt;&gt;""),TimeSpend[[#This Row],[Task]],"")</f>
        <v/>
      </c>
      <c r="L2543" t="str">
        <f>IF(AND(TimeSpend[[#This Row],[Personnel number]]&lt;&gt;"",TimeSpend[[#This Row],[Date]]&lt;&gt;""),Utilization!$J$2,"")</f>
        <v/>
      </c>
      <c r="M2543" t="str">
        <f>IF(AND(TimeSpend[[#This Row],[Personnel number]]&lt;&gt;"",TimeSpend[[#This Row],[Date]]&lt;&gt;""),TimeSpend[[#This Row],[Employee Name]],"")</f>
        <v/>
      </c>
      <c r="N2543" t="str">
        <f t="shared" si="78"/>
        <v/>
      </c>
      <c r="O2543" t="str">
        <f t="shared" si="79"/>
        <v/>
      </c>
      <c r="P2543" t="str">
        <f>IF(D2543&lt;&gt;"",VLOOKUP(D2543,Projects!B:C,2,0),"")</f>
        <v/>
      </c>
    </row>
    <row r="2544" spans="1:16" x14ac:dyDescent="0.25">
      <c r="A2544" t="str">
        <f>UPPER(IF(AND(TimeSpend[[#This Row],[Personnel number]]&lt;&gt;"",TimeSpend[[#This Row],[Date]]&lt;&gt;""),TimeSpend[[#This Row],[Personnel number]],""))</f>
        <v/>
      </c>
      <c r="B2544" s="85" t="str">
        <f>IF(AND(TimeSpend[[#This Row],[Personnel number]]&lt;&gt;"",TimeSpend[[#This Row],[Date]]&lt;&gt;""),TEXT(TimeSpend[[#This Row],[Date]],"[$-409]yyyyMMdd"),"")</f>
        <v/>
      </c>
      <c r="C2544" s="33" t="str">
        <f>IF(AND(TimeSpend[[#This Row],[Personnel number]]&lt;&gt;"",TimeSpend[[#This Row],[Date]]&lt;&gt;""),SUBSTITUTE(TimeSpend[[#This Row],[Hours]],",","."),"")</f>
        <v/>
      </c>
      <c r="D2544" t="str">
        <f>IF(AND(TimeSpend[[#This Row],[Personnel number]]&lt;&gt;"",TimeSpend[[#This Row],[Date]]&lt;&gt;""),TimeSpend[[#This Row],[Network]],"")</f>
        <v/>
      </c>
      <c r="E2544" t="str">
        <f>IF(AND(TimeSpend[[#This Row],[Personnel number]]&lt;&gt;"",TimeSpend[[#This Row],[Date]]&lt;&gt;""),TimeSpend[[#This Row],[Network Description]],"")</f>
        <v/>
      </c>
      <c r="F2544" t="str">
        <f>IF(AND(TimeSpend[[#This Row],[Personnel number]]&lt;&gt;"",TimeSpend[[#This Row],[Date]]&lt;&gt;""),TimeSpend[[#This Row],[Activity]],"")</f>
        <v/>
      </c>
      <c r="G2544" t="str">
        <f>IF(AND(TimeSpend[[#This Row],[Personnel number]]&lt;&gt;"",TimeSpend[[#This Row],[Date]]&lt;&gt;""),TimeSpend[[#This Row],[Activity description]],"")</f>
        <v/>
      </c>
      <c r="H2544" s="36" t="str">
        <f>IF(AND(TimeSpend[[#This Row],[Personnel number]]&lt;&gt;"",TimeSpend[[#This Row],[Date]]&lt;&gt;""),TimeSpend[[#This Row],[Start Time]],"")</f>
        <v/>
      </c>
      <c r="I2544" s="36" t="str">
        <f>IF(AND(TimeSpend[[#This Row],[Personnel number]]&lt;&gt;"",TimeSpend[[#This Row],[Date]]&lt;&gt;""),TimeSpend[[#This Row],[End Time]],"")</f>
        <v/>
      </c>
      <c r="J2544" t="str">
        <f>IF(AND(TimeSpend[[#This Row],[Personnel number]]&lt;&gt;"",TimeSpend[[#This Row],[Date]]&lt;&gt;""),TimeSpend[[#This Row],[Location]],"")</f>
        <v/>
      </c>
      <c r="K2544" t="str">
        <f>IF(AND(TimeSpend[[#This Row],[Personnel number]]&lt;&gt;"",TimeSpend[[#This Row],[Date]]&lt;&gt;""),TimeSpend[[#This Row],[Task]],"")</f>
        <v/>
      </c>
      <c r="L2544" t="str">
        <f>IF(AND(TimeSpend[[#This Row],[Personnel number]]&lt;&gt;"",TimeSpend[[#This Row],[Date]]&lt;&gt;""),Utilization!$J$2,"")</f>
        <v/>
      </c>
      <c r="M2544" t="str">
        <f>IF(AND(TimeSpend[[#This Row],[Personnel number]]&lt;&gt;"",TimeSpend[[#This Row],[Date]]&lt;&gt;""),TimeSpend[[#This Row],[Employee Name]],"")</f>
        <v/>
      </c>
      <c r="N2544" t="str">
        <f t="shared" si="78"/>
        <v/>
      </c>
      <c r="O2544" t="str">
        <f t="shared" si="79"/>
        <v/>
      </c>
      <c r="P2544" t="str">
        <f>IF(D2544&lt;&gt;"",VLOOKUP(D2544,Projects!B:C,2,0),"")</f>
        <v/>
      </c>
    </row>
    <row r="2545" spans="1:16" x14ac:dyDescent="0.25">
      <c r="A2545" t="str">
        <f>UPPER(IF(AND(TimeSpend[[#This Row],[Personnel number]]&lt;&gt;"",TimeSpend[[#This Row],[Date]]&lt;&gt;""),TimeSpend[[#This Row],[Personnel number]],""))</f>
        <v/>
      </c>
      <c r="B2545" s="85" t="str">
        <f>IF(AND(TimeSpend[[#This Row],[Personnel number]]&lt;&gt;"",TimeSpend[[#This Row],[Date]]&lt;&gt;""),TEXT(TimeSpend[[#This Row],[Date]],"[$-409]yyyyMMdd"),"")</f>
        <v/>
      </c>
      <c r="C2545" s="33" t="str">
        <f>IF(AND(TimeSpend[[#This Row],[Personnel number]]&lt;&gt;"",TimeSpend[[#This Row],[Date]]&lt;&gt;""),SUBSTITUTE(TimeSpend[[#This Row],[Hours]],",","."),"")</f>
        <v/>
      </c>
      <c r="D2545" t="str">
        <f>IF(AND(TimeSpend[[#This Row],[Personnel number]]&lt;&gt;"",TimeSpend[[#This Row],[Date]]&lt;&gt;""),TimeSpend[[#This Row],[Network]],"")</f>
        <v/>
      </c>
      <c r="E2545" t="str">
        <f>IF(AND(TimeSpend[[#This Row],[Personnel number]]&lt;&gt;"",TimeSpend[[#This Row],[Date]]&lt;&gt;""),TimeSpend[[#This Row],[Network Description]],"")</f>
        <v/>
      </c>
      <c r="F2545" t="str">
        <f>IF(AND(TimeSpend[[#This Row],[Personnel number]]&lt;&gt;"",TimeSpend[[#This Row],[Date]]&lt;&gt;""),TimeSpend[[#This Row],[Activity]],"")</f>
        <v/>
      </c>
      <c r="G2545" t="str">
        <f>IF(AND(TimeSpend[[#This Row],[Personnel number]]&lt;&gt;"",TimeSpend[[#This Row],[Date]]&lt;&gt;""),TimeSpend[[#This Row],[Activity description]],"")</f>
        <v/>
      </c>
      <c r="H2545" s="36" t="str">
        <f>IF(AND(TimeSpend[[#This Row],[Personnel number]]&lt;&gt;"",TimeSpend[[#This Row],[Date]]&lt;&gt;""),TimeSpend[[#This Row],[Start Time]],"")</f>
        <v/>
      </c>
      <c r="I2545" s="36" t="str">
        <f>IF(AND(TimeSpend[[#This Row],[Personnel number]]&lt;&gt;"",TimeSpend[[#This Row],[Date]]&lt;&gt;""),TimeSpend[[#This Row],[End Time]],"")</f>
        <v/>
      </c>
      <c r="J2545" t="str">
        <f>IF(AND(TimeSpend[[#This Row],[Personnel number]]&lt;&gt;"",TimeSpend[[#This Row],[Date]]&lt;&gt;""),TimeSpend[[#This Row],[Location]],"")</f>
        <v/>
      </c>
      <c r="K2545" t="str">
        <f>IF(AND(TimeSpend[[#This Row],[Personnel number]]&lt;&gt;"",TimeSpend[[#This Row],[Date]]&lt;&gt;""),TimeSpend[[#This Row],[Task]],"")</f>
        <v/>
      </c>
      <c r="L2545" t="str">
        <f>IF(AND(TimeSpend[[#This Row],[Personnel number]]&lt;&gt;"",TimeSpend[[#This Row],[Date]]&lt;&gt;""),Utilization!$J$2,"")</f>
        <v/>
      </c>
      <c r="M2545" t="str">
        <f>IF(AND(TimeSpend[[#This Row],[Personnel number]]&lt;&gt;"",TimeSpend[[#This Row],[Date]]&lt;&gt;""),TimeSpend[[#This Row],[Employee Name]],"")</f>
        <v/>
      </c>
      <c r="N2545" t="str">
        <f t="shared" si="78"/>
        <v/>
      </c>
      <c r="O2545" t="str">
        <f t="shared" si="79"/>
        <v/>
      </c>
      <c r="P2545" t="str">
        <f>IF(D2545&lt;&gt;"",VLOOKUP(D2545,Projects!B:C,2,0),"")</f>
        <v/>
      </c>
    </row>
    <row r="2546" spans="1:16" x14ac:dyDescent="0.25">
      <c r="A2546" t="str">
        <f>UPPER(IF(AND(TimeSpend[[#This Row],[Personnel number]]&lt;&gt;"",TimeSpend[[#This Row],[Date]]&lt;&gt;""),TimeSpend[[#This Row],[Personnel number]],""))</f>
        <v/>
      </c>
      <c r="B2546" s="85" t="str">
        <f>IF(AND(TimeSpend[[#This Row],[Personnel number]]&lt;&gt;"",TimeSpend[[#This Row],[Date]]&lt;&gt;""),TEXT(TimeSpend[[#This Row],[Date]],"[$-409]yyyyMMdd"),"")</f>
        <v/>
      </c>
      <c r="C2546" s="33" t="str">
        <f>IF(AND(TimeSpend[[#This Row],[Personnel number]]&lt;&gt;"",TimeSpend[[#This Row],[Date]]&lt;&gt;""),SUBSTITUTE(TimeSpend[[#This Row],[Hours]],",","."),"")</f>
        <v/>
      </c>
      <c r="D2546" t="str">
        <f>IF(AND(TimeSpend[[#This Row],[Personnel number]]&lt;&gt;"",TimeSpend[[#This Row],[Date]]&lt;&gt;""),TimeSpend[[#This Row],[Network]],"")</f>
        <v/>
      </c>
      <c r="E2546" t="str">
        <f>IF(AND(TimeSpend[[#This Row],[Personnel number]]&lt;&gt;"",TimeSpend[[#This Row],[Date]]&lt;&gt;""),TimeSpend[[#This Row],[Network Description]],"")</f>
        <v/>
      </c>
      <c r="F2546" t="str">
        <f>IF(AND(TimeSpend[[#This Row],[Personnel number]]&lt;&gt;"",TimeSpend[[#This Row],[Date]]&lt;&gt;""),TimeSpend[[#This Row],[Activity]],"")</f>
        <v/>
      </c>
      <c r="G2546" t="str">
        <f>IF(AND(TimeSpend[[#This Row],[Personnel number]]&lt;&gt;"",TimeSpend[[#This Row],[Date]]&lt;&gt;""),TimeSpend[[#This Row],[Activity description]],"")</f>
        <v/>
      </c>
      <c r="H2546" s="36" t="str">
        <f>IF(AND(TimeSpend[[#This Row],[Personnel number]]&lt;&gt;"",TimeSpend[[#This Row],[Date]]&lt;&gt;""),TimeSpend[[#This Row],[Start Time]],"")</f>
        <v/>
      </c>
      <c r="I2546" s="36" t="str">
        <f>IF(AND(TimeSpend[[#This Row],[Personnel number]]&lt;&gt;"",TimeSpend[[#This Row],[Date]]&lt;&gt;""),TimeSpend[[#This Row],[End Time]],"")</f>
        <v/>
      </c>
      <c r="J2546" t="str">
        <f>IF(AND(TimeSpend[[#This Row],[Personnel number]]&lt;&gt;"",TimeSpend[[#This Row],[Date]]&lt;&gt;""),TimeSpend[[#This Row],[Location]],"")</f>
        <v/>
      </c>
      <c r="K2546" t="str">
        <f>IF(AND(TimeSpend[[#This Row],[Personnel number]]&lt;&gt;"",TimeSpend[[#This Row],[Date]]&lt;&gt;""),TimeSpend[[#This Row],[Task]],"")</f>
        <v/>
      </c>
      <c r="L2546" t="str">
        <f>IF(AND(TimeSpend[[#This Row],[Personnel number]]&lt;&gt;"",TimeSpend[[#This Row],[Date]]&lt;&gt;""),Utilization!$J$2,"")</f>
        <v/>
      </c>
      <c r="M2546" t="str">
        <f>IF(AND(TimeSpend[[#This Row],[Personnel number]]&lt;&gt;"",TimeSpend[[#This Row],[Date]]&lt;&gt;""),TimeSpend[[#This Row],[Employee Name]],"")</f>
        <v/>
      </c>
      <c r="N2546" t="str">
        <f t="shared" si="78"/>
        <v/>
      </c>
      <c r="O2546" t="str">
        <f t="shared" si="79"/>
        <v/>
      </c>
      <c r="P2546" t="str">
        <f>IF(D2546&lt;&gt;"",VLOOKUP(D2546,Projects!B:C,2,0),"")</f>
        <v/>
      </c>
    </row>
    <row r="2547" spans="1:16" x14ac:dyDescent="0.25">
      <c r="A2547" t="str">
        <f>UPPER(IF(AND(TimeSpend[[#This Row],[Personnel number]]&lt;&gt;"",TimeSpend[[#This Row],[Date]]&lt;&gt;""),TimeSpend[[#This Row],[Personnel number]],""))</f>
        <v/>
      </c>
      <c r="B2547" s="85" t="str">
        <f>IF(AND(TimeSpend[[#This Row],[Personnel number]]&lt;&gt;"",TimeSpend[[#This Row],[Date]]&lt;&gt;""),TEXT(TimeSpend[[#This Row],[Date]],"[$-409]yyyyMMdd"),"")</f>
        <v/>
      </c>
      <c r="C2547" s="33" t="str">
        <f>IF(AND(TimeSpend[[#This Row],[Personnel number]]&lt;&gt;"",TimeSpend[[#This Row],[Date]]&lt;&gt;""),SUBSTITUTE(TimeSpend[[#This Row],[Hours]],",","."),"")</f>
        <v/>
      </c>
      <c r="D2547" t="str">
        <f>IF(AND(TimeSpend[[#This Row],[Personnel number]]&lt;&gt;"",TimeSpend[[#This Row],[Date]]&lt;&gt;""),TimeSpend[[#This Row],[Network]],"")</f>
        <v/>
      </c>
      <c r="E2547" t="str">
        <f>IF(AND(TimeSpend[[#This Row],[Personnel number]]&lt;&gt;"",TimeSpend[[#This Row],[Date]]&lt;&gt;""),TimeSpend[[#This Row],[Network Description]],"")</f>
        <v/>
      </c>
      <c r="F2547" t="str">
        <f>IF(AND(TimeSpend[[#This Row],[Personnel number]]&lt;&gt;"",TimeSpend[[#This Row],[Date]]&lt;&gt;""),TimeSpend[[#This Row],[Activity]],"")</f>
        <v/>
      </c>
      <c r="G2547" t="str">
        <f>IF(AND(TimeSpend[[#This Row],[Personnel number]]&lt;&gt;"",TimeSpend[[#This Row],[Date]]&lt;&gt;""),TimeSpend[[#This Row],[Activity description]],"")</f>
        <v/>
      </c>
      <c r="H2547" s="36" t="str">
        <f>IF(AND(TimeSpend[[#This Row],[Personnel number]]&lt;&gt;"",TimeSpend[[#This Row],[Date]]&lt;&gt;""),TimeSpend[[#This Row],[Start Time]],"")</f>
        <v/>
      </c>
      <c r="I2547" s="36" t="str">
        <f>IF(AND(TimeSpend[[#This Row],[Personnel number]]&lt;&gt;"",TimeSpend[[#This Row],[Date]]&lt;&gt;""),TimeSpend[[#This Row],[End Time]],"")</f>
        <v/>
      </c>
      <c r="J2547" t="str">
        <f>IF(AND(TimeSpend[[#This Row],[Personnel number]]&lt;&gt;"",TimeSpend[[#This Row],[Date]]&lt;&gt;""),TimeSpend[[#This Row],[Location]],"")</f>
        <v/>
      </c>
      <c r="K2547" t="str">
        <f>IF(AND(TimeSpend[[#This Row],[Personnel number]]&lt;&gt;"",TimeSpend[[#This Row],[Date]]&lt;&gt;""),TimeSpend[[#This Row],[Task]],"")</f>
        <v/>
      </c>
      <c r="L2547" t="str">
        <f>IF(AND(TimeSpend[[#This Row],[Personnel number]]&lt;&gt;"",TimeSpend[[#This Row],[Date]]&lt;&gt;""),Utilization!$J$2,"")</f>
        <v/>
      </c>
      <c r="M2547" t="str">
        <f>IF(AND(TimeSpend[[#This Row],[Personnel number]]&lt;&gt;"",TimeSpend[[#This Row],[Date]]&lt;&gt;""),TimeSpend[[#This Row],[Employee Name]],"")</f>
        <v/>
      </c>
      <c r="N2547" t="str">
        <f t="shared" si="78"/>
        <v/>
      </c>
      <c r="O2547" t="str">
        <f t="shared" si="79"/>
        <v/>
      </c>
      <c r="P2547" t="str">
        <f>IF(D2547&lt;&gt;"",VLOOKUP(D2547,Projects!B:C,2,0),"")</f>
        <v/>
      </c>
    </row>
    <row r="2548" spans="1:16" x14ac:dyDescent="0.25">
      <c r="A2548" t="str">
        <f>UPPER(IF(AND(TimeSpend[[#This Row],[Personnel number]]&lt;&gt;"",TimeSpend[[#This Row],[Date]]&lt;&gt;""),TimeSpend[[#This Row],[Personnel number]],""))</f>
        <v/>
      </c>
      <c r="B2548" s="85" t="str">
        <f>IF(AND(TimeSpend[[#This Row],[Personnel number]]&lt;&gt;"",TimeSpend[[#This Row],[Date]]&lt;&gt;""),TEXT(TimeSpend[[#This Row],[Date]],"[$-409]yyyyMMdd"),"")</f>
        <v/>
      </c>
      <c r="C2548" s="33" t="str">
        <f>IF(AND(TimeSpend[[#This Row],[Personnel number]]&lt;&gt;"",TimeSpend[[#This Row],[Date]]&lt;&gt;""),SUBSTITUTE(TimeSpend[[#This Row],[Hours]],",","."),"")</f>
        <v/>
      </c>
      <c r="D2548" t="str">
        <f>IF(AND(TimeSpend[[#This Row],[Personnel number]]&lt;&gt;"",TimeSpend[[#This Row],[Date]]&lt;&gt;""),TimeSpend[[#This Row],[Network]],"")</f>
        <v/>
      </c>
      <c r="E2548" t="str">
        <f>IF(AND(TimeSpend[[#This Row],[Personnel number]]&lt;&gt;"",TimeSpend[[#This Row],[Date]]&lt;&gt;""),TimeSpend[[#This Row],[Network Description]],"")</f>
        <v/>
      </c>
      <c r="F2548" t="str">
        <f>IF(AND(TimeSpend[[#This Row],[Personnel number]]&lt;&gt;"",TimeSpend[[#This Row],[Date]]&lt;&gt;""),TimeSpend[[#This Row],[Activity]],"")</f>
        <v/>
      </c>
      <c r="G2548" t="str">
        <f>IF(AND(TimeSpend[[#This Row],[Personnel number]]&lt;&gt;"",TimeSpend[[#This Row],[Date]]&lt;&gt;""),TimeSpend[[#This Row],[Activity description]],"")</f>
        <v/>
      </c>
      <c r="H2548" s="36" t="str">
        <f>IF(AND(TimeSpend[[#This Row],[Personnel number]]&lt;&gt;"",TimeSpend[[#This Row],[Date]]&lt;&gt;""),TimeSpend[[#This Row],[Start Time]],"")</f>
        <v/>
      </c>
      <c r="I2548" s="36" t="str">
        <f>IF(AND(TimeSpend[[#This Row],[Personnel number]]&lt;&gt;"",TimeSpend[[#This Row],[Date]]&lt;&gt;""),TimeSpend[[#This Row],[End Time]],"")</f>
        <v/>
      </c>
      <c r="J2548" t="str">
        <f>IF(AND(TimeSpend[[#This Row],[Personnel number]]&lt;&gt;"",TimeSpend[[#This Row],[Date]]&lt;&gt;""),TimeSpend[[#This Row],[Location]],"")</f>
        <v/>
      </c>
      <c r="K2548" t="str">
        <f>IF(AND(TimeSpend[[#This Row],[Personnel number]]&lt;&gt;"",TimeSpend[[#This Row],[Date]]&lt;&gt;""),TimeSpend[[#This Row],[Task]],"")</f>
        <v/>
      </c>
      <c r="L2548" t="str">
        <f>IF(AND(TimeSpend[[#This Row],[Personnel number]]&lt;&gt;"",TimeSpend[[#This Row],[Date]]&lt;&gt;""),Utilization!$J$2,"")</f>
        <v/>
      </c>
      <c r="M2548" t="str">
        <f>IF(AND(TimeSpend[[#This Row],[Personnel number]]&lt;&gt;"",TimeSpend[[#This Row],[Date]]&lt;&gt;""),TimeSpend[[#This Row],[Employee Name]],"")</f>
        <v/>
      </c>
      <c r="N2548" t="str">
        <f t="shared" si="78"/>
        <v/>
      </c>
      <c r="O2548" t="str">
        <f t="shared" si="79"/>
        <v/>
      </c>
      <c r="P2548" t="str">
        <f>IF(D2548&lt;&gt;"",VLOOKUP(D2548,Projects!B:C,2,0),"")</f>
        <v/>
      </c>
    </row>
    <row r="2549" spans="1:16" x14ac:dyDescent="0.25">
      <c r="A2549" t="str">
        <f>UPPER(IF(AND(TimeSpend[[#This Row],[Personnel number]]&lt;&gt;"",TimeSpend[[#This Row],[Date]]&lt;&gt;""),TimeSpend[[#This Row],[Personnel number]],""))</f>
        <v/>
      </c>
      <c r="B2549" s="85" t="str">
        <f>IF(AND(TimeSpend[[#This Row],[Personnel number]]&lt;&gt;"",TimeSpend[[#This Row],[Date]]&lt;&gt;""),TEXT(TimeSpend[[#This Row],[Date]],"[$-409]yyyyMMdd"),"")</f>
        <v/>
      </c>
      <c r="C2549" s="33" t="str">
        <f>IF(AND(TimeSpend[[#This Row],[Personnel number]]&lt;&gt;"",TimeSpend[[#This Row],[Date]]&lt;&gt;""),SUBSTITUTE(TimeSpend[[#This Row],[Hours]],",","."),"")</f>
        <v/>
      </c>
      <c r="D2549" t="str">
        <f>IF(AND(TimeSpend[[#This Row],[Personnel number]]&lt;&gt;"",TimeSpend[[#This Row],[Date]]&lt;&gt;""),TimeSpend[[#This Row],[Network]],"")</f>
        <v/>
      </c>
      <c r="E2549" t="str">
        <f>IF(AND(TimeSpend[[#This Row],[Personnel number]]&lt;&gt;"",TimeSpend[[#This Row],[Date]]&lt;&gt;""),TimeSpend[[#This Row],[Network Description]],"")</f>
        <v/>
      </c>
      <c r="F2549" t="str">
        <f>IF(AND(TimeSpend[[#This Row],[Personnel number]]&lt;&gt;"",TimeSpend[[#This Row],[Date]]&lt;&gt;""),TimeSpend[[#This Row],[Activity]],"")</f>
        <v/>
      </c>
      <c r="G2549" t="str">
        <f>IF(AND(TimeSpend[[#This Row],[Personnel number]]&lt;&gt;"",TimeSpend[[#This Row],[Date]]&lt;&gt;""),TimeSpend[[#This Row],[Activity description]],"")</f>
        <v/>
      </c>
      <c r="H2549" s="36" t="str">
        <f>IF(AND(TimeSpend[[#This Row],[Personnel number]]&lt;&gt;"",TimeSpend[[#This Row],[Date]]&lt;&gt;""),TimeSpend[[#This Row],[Start Time]],"")</f>
        <v/>
      </c>
      <c r="I2549" s="36" t="str">
        <f>IF(AND(TimeSpend[[#This Row],[Personnel number]]&lt;&gt;"",TimeSpend[[#This Row],[Date]]&lt;&gt;""),TimeSpend[[#This Row],[End Time]],"")</f>
        <v/>
      </c>
      <c r="J2549" t="str">
        <f>IF(AND(TimeSpend[[#This Row],[Personnel number]]&lt;&gt;"",TimeSpend[[#This Row],[Date]]&lt;&gt;""),TimeSpend[[#This Row],[Location]],"")</f>
        <v/>
      </c>
      <c r="K2549" t="str">
        <f>IF(AND(TimeSpend[[#This Row],[Personnel number]]&lt;&gt;"",TimeSpend[[#This Row],[Date]]&lt;&gt;""),TimeSpend[[#This Row],[Task]],"")</f>
        <v/>
      </c>
      <c r="L2549" t="str">
        <f>IF(AND(TimeSpend[[#This Row],[Personnel number]]&lt;&gt;"",TimeSpend[[#This Row],[Date]]&lt;&gt;""),Utilization!$J$2,"")</f>
        <v/>
      </c>
      <c r="M2549" t="str">
        <f>IF(AND(TimeSpend[[#This Row],[Personnel number]]&lt;&gt;"",TimeSpend[[#This Row],[Date]]&lt;&gt;""),TimeSpend[[#This Row],[Employee Name]],"")</f>
        <v/>
      </c>
      <c r="N2549" t="str">
        <f t="shared" si="78"/>
        <v/>
      </c>
      <c r="O2549" t="str">
        <f t="shared" si="79"/>
        <v/>
      </c>
      <c r="P2549" t="str">
        <f>IF(D2549&lt;&gt;"",VLOOKUP(D2549,Projects!B:C,2,0),"")</f>
        <v/>
      </c>
    </row>
    <row r="2550" spans="1:16" x14ac:dyDescent="0.25">
      <c r="A2550" t="str">
        <f>UPPER(IF(AND(TimeSpend[[#This Row],[Personnel number]]&lt;&gt;"",TimeSpend[[#This Row],[Date]]&lt;&gt;""),TimeSpend[[#This Row],[Personnel number]],""))</f>
        <v/>
      </c>
      <c r="B2550" s="85" t="str">
        <f>IF(AND(TimeSpend[[#This Row],[Personnel number]]&lt;&gt;"",TimeSpend[[#This Row],[Date]]&lt;&gt;""),TEXT(TimeSpend[[#This Row],[Date]],"[$-409]yyyyMMdd"),"")</f>
        <v/>
      </c>
      <c r="C2550" s="33" t="str">
        <f>IF(AND(TimeSpend[[#This Row],[Personnel number]]&lt;&gt;"",TimeSpend[[#This Row],[Date]]&lt;&gt;""),SUBSTITUTE(TimeSpend[[#This Row],[Hours]],",","."),"")</f>
        <v/>
      </c>
      <c r="D2550" t="str">
        <f>IF(AND(TimeSpend[[#This Row],[Personnel number]]&lt;&gt;"",TimeSpend[[#This Row],[Date]]&lt;&gt;""),TimeSpend[[#This Row],[Network]],"")</f>
        <v/>
      </c>
      <c r="E2550" t="str">
        <f>IF(AND(TimeSpend[[#This Row],[Personnel number]]&lt;&gt;"",TimeSpend[[#This Row],[Date]]&lt;&gt;""),TimeSpend[[#This Row],[Network Description]],"")</f>
        <v/>
      </c>
      <c r="F2550" t="str">
        <f>IF(AND(TimeSpend[[#This Row],[Personnel number]]&lt;&gt;"",TimeSpend[[#This Row],[Date]]&lt;&gt;""),TimeSpend[[#This Row],[Activity]],"")</f>
        <v/>
      </c>
      <c r="G2550" t="str">
        <f>IF(AND(TimeSpend[[#This Row],[Personnel number]]&lt;&gt;"",TimeSpend[[#This Row],[Date]]&lt;&gt;""),TimeSpend[[#This Row],[Activity description]],"")</f>
        <v/>
      </c>
      <c r="H2550" s="36" t="str">
        <f>IF(AND(TimeSpend[[#This Row],[Personnel number]]&lt;&gt;"",TimeSpend[[#This Row],[Date]]&lt;&gt;""),TimeSpend[[#This Row],[Start Time]],"")</f>
        <v/>
      </c>
      <c r="I2550" s="36" t="str">
        <f>IF(AND(TimeSpend[[#This Row],[Personnel number]]&lt;&gt;"",TimeSpend[[#This Row],[Date]]&lt;&gt;""),TimeSpend[[#This Row],[End Time]],"")</f>
        <v/>
      </c>
      <c r="J2550" t="str">
        <f>IF(AND(TimeSpend[[#This Row],[Personnel number]]&lt;&gt;"",TimeSpend[[#This Row],[Date]]&lt;&gt;""),TimeSpend[[#This Row],[Location]],"")</f>
        <v/>
      </c>
      <c r="K2550" t="str">
        <f>IF(AND(TimeSpend[[#This Row],[Personnel number]]&lt;&gt;"",TimeSpend[[#This Row],[Date]]&lt;&gt;""),TimeSpend[[#This Row],[Task]],"")</f>
        <v/>
      </c>
      <c r="L2550" t="str">
        <f>IF(AND(TimeSpend[[#This Row],[Personnel number]]&lt;&gt;"",TimeSpend[[#This Row],[Date]]&lt;&gt;""),Utilization!$J$2,"")</f>
        <v/>
      </c>
      <c r="M2550" t="str">
        <f>IF(AND(TimeSpend[[#This Row],[Personnel number]]&lt;&gt;"",TimeSpend[[#This Row],[Date]]&lt;&gt;""),TimeSpend[[#This Row],[Employee Name]],"")</f>
        <v/>
      </c>
      <c r="N2550" t="str">
        <f t="shared" si="78"/>
        <v/>
      </c>
      <c r="O2550" t="str">
        <f t="shared" si="79"/>
        <v/>
      </c>
      <c r="P2550" t="str">
        <f>IF(D2550&lt;&gt;"",VLOOKUP(D2550,Projects!B:C,2,0),"")</f>
        <v/>
      </c>
    </row>
    <row r="2551" spans="1:16" x14ac:dyDescent="0.25">
      <c r="A2551" t="str">
        <f>UPPER(IF(AND(TimeSpend[[#This Row],[Personnel number]]&lt;&gt;"",TimeSpend[[#This Row],[Date]]&lt;&gt;""),TimeSpend[[#This Row],[Personnel number]],""))</f>
        <v/>
      </c>
      <c r="B2551" s="85" t="str">
        <f>IF(AND(TimeSpend[[#This Row],[Personnel number]]&lt;&gt;"",TimeSpend[[#This Row],[Date]]&lt;&gt;""),TEXT(TimeSpend[[#This Row],[Date]],"[$-409]yyyyMMdd"),"")</f>
        <v/>
      </c>
      <c r="C2551" s="33" t="str">
        <f>IF(AND(TimeSpend[[#This Row],[Personnel number]]&lt;&gt;"",TimeSpend[[#This Row],[Date]]&lt;&gt;""),SUBSTITUTE(TimeSpend[[#This Row],[Hours]],",","."),"")</f>
        <v/>
      </c>
      <c r="D2551" t="str">
        <f>IF(AND(TimeSpend[[#This Row],[Personnel number]]&lt;&gt;"",TimeSpend[[#This Row],[Date]]&lt;&gt;""),TimeSpend[[#This Row],[Network]],"")</f>
        <v/>
      </c>
      <c r="E2551" t="str">
        <f>IF(AND(TimeSpend[[#This Row],[Personnel number]]&lt;&gt;"",TimeSpend[[#This Row],[Date]]&lt;&gt;""),TimeSpend[[#This Row],[Network Description]],"")</f>
        <v/>
      </c>
      <c r="F2551" t="str">
        <f>IF(AND(TimeSpend[[#This Row],[Personnel number]]&lt;&gt;"",TimeSpend[[#This Row],[Date]]&lt;&gt;""),TimeSpend[[#This Row],[Activity]],"")</f>
        <v/>
      </c>
      <c r="G2551" t="str">
        <f>IF(AND(TimeSpend[[#This Row],[Personnel number]]&lt;&gt;"",TimeSpend[[#This Row],[Date]]&lt;&gt;""),TimeSpend[[#This Row],[Activity description]],"")</f>
        <v/>
      </c>
      <c r="H2551" s="36" t="str">
        <f>IF(AND(TimeSpend[[#This Row],[Personnel number]]&lt;&gt;"",TimeSpend[[#This Row],[Date]]&lt;&gt;""),TimeSpend[[#This Row],[Start Time]],"")</f>
        <v/>
      </c>
      <c r="I2551" s="36" t="str">
        <f>IF(AND(TimeSpend[[#This Row],[Personnel number]]&lt;&gt;"",TimeSpend[[#This Row],[Date]]&lt;&gt;""),TimeSpend[[#This Row],[End Time]],"")</f>
        <v/>
      </c>
      <c r="J2551" t="str">
        <f>IF(AND(TimeSpend[[#This Row],[Personnel number]]&lt;&gt;"",TimeSpend[[#This Row],[Date]]&lt;&gt;""),TimeSpend[[#This Row],[Location]],"")</f>
        <v/>
      </c>
      <c r="K2551" t="str">
        <f>IF(AND(TimeSpend[[#This Row],[Personnel number]]&lt;&gt;"",TimeSpend[[#This Row],[Date]]&lt;&gt;""),TimeSpend[[#This Row],[Task]],"")</f>
        <v/>
      </c>
      <c r="L2551" t="str">
        <f>IF(AND(TimeSpend[[#This Row],[Personnel number]]&lt;&gt;"",TimeSpend[[#This Row],[Date]]&lt;&gt;""),Utilization!$J$2,"")</f>
        <v/>
      </c>
      <c r="M2551" t="str">
        <f>IF(AND(TimeSpend[[#This Row],[Personnel number]]&lt;&gt;"",TimeSpend[[#This Row],[Date]]&lt;&gt;""),TimeSpend[[#This Row],[Employee Name]],"")</f>
        <v/>
      </c>
      <c r="N2551" t="str">
        <f t="shared" si="78"/>
        <v/>
      </c>
      <c r="O2551" t="str">
        <f t="shared" si="79"/>
        <v/>
      </c>
      <c r="P2551" t="str">
        <f>IF(D2551&lt;&gt;"",VLOOKUP(D2551,Projects!B:C,2,0),"")</f>
        <v/>
      </c>
    </row>
    <row r="2552" spans="1:16" x14ac:dyDescent="0.25">
      <c r="A2552" t="str">
        <f>UPPER(IF(AND(TimeSpend[[#This Row],[Personnel number]]&lt;&gt;"",TimeSpend[[#This Row],[Date]]&lt;&gt;""),TimeSpend[[#This Row],[Personnel number]],""))</f>
        <v/>
      </c>
      <c r="B2552" s="85" t="str">
        <f>IF(AND(TimeSpend[[#This Row],[Personnel number]]&lt;&gt;"",TimeSpend[[#This Row],[Date]]&lt;&gt;""),TEXT(TimeSpend[[#This Row],[Date]],"[$-409]yyyyMMdd"),"")</f>
        <v/>
      </c>
      <c r="C2552" s="33" t="str">
        <f>IF(AND(TimeSpend[[#This Row],[Personnel number]]&lt;&gt;"",TimeSpend[[#This Row],[Date]]&lt;&gt;""),SUBSTITUTE(TimeSpend[[#This Row],[Hours]],",","."),"")</f>
        <v/>
      </c>
      <c r="D2552" t="str">
        <f>IF(AND(TimeSpend[[#This Row],[Personnel number]]&lt;&gt;"",TimeSpend[[#This Row],[Date]]&lt;&gt;""),TimeSpend[[#This Row],[Network]],"")</f>
        <v/>
      </c>
      <c r="E2552" t="str">
        <f>IF(AND(TimeSpend[[#This Row],[Personnel number]]&lt;&gt;"",TimeSpend[[#This Row],[Date]]&lt;&gt;""),TimeSpend[[#This Row],[Network Description]],"")</f>
        <v/>
      </c>
      <c r="F2552" t="str">
        <f>IF(AND(TimeSpend[[#This Row],[Personnel number]]&lt;&gt;"",TimeSpend[[#This Row],[Date]]&lt;&gt;""),TimeSpend[[#This Row],[Activity]],"")</f>
        <v/>
      </c>
      <c r="G2552" t="str">
        <f>IF(AND(TimeSpend[[#This Row],[Personnel number]]&lt;&gt;"",TimeSpend[[#This Row],[Date]]&lt;&gt;""),TimeSpend[[#This Row],[Activity description]],"")</f>
        <v/>
      </c>
      <c r="H2552" s="36" t="str">
        <f>IF(AND(TimeSpend[[#This Row],[Personnel number]]&lt;&gt;"",TimeSpend[[#This Row],[Date]]&lt;&gt;""),TimeSpend[[#This Row],[Start Time]],"")</f>
        <v/>
      </c>
      <c r="I2552" s="36" t="str">
        <f>IF(AND(TimeSpend[[#This Row],[Personnel number]]&lt;&gt;"",TimeSpend[[#This Row],[Date]]&lt;&gt;""),TimeSpend[[#This Row],[End Time]],"")</f>
        <v/>
      </c>
      <c r="J2552" t="str">
        <f>IF(AND(TimeSpend[[#This Row],[Personnel number]]&lt;&gt;"",TimeSpend[[#This Row],[Date]]&lt;&gt;""),TimeSpend[[#This Row],[Location]],"")</f>
        <v/>
      </c>
      <c r="K2552" t="str">
        <f>IF(AND(TimeSpend[[#This Row],[Personnel number]]&lt;&gt;"",TimeSpend[[#This Row],[Date]]&lt;&gt;""),TimeSpend[[#This Row],[Task]],"")</f>
        <v/>
      </c>
      <c r="L2552" t="str">
        <f>IF(AND(TimeSpend[[#This Row],[Personnel number]]&lt;&gt;"",TimeSpend[[#This Row],[Date]]&lt;&gt;""),Utilization!$J$2,"")</f>
        <v/>
      </c>
      <c r="M2552" t="str">
        <f>IF(AND(TimeSpend[[#This Row],[Personnel number]]&lt;&gt;"",TimeSpend[[#This Row],[Date]]&lt;&gt;""),TimeSpend[[#This Row],[Employee Name]],"")</f>
        <v/>
      </c>
      <c r="N2552" t="str">
        <f t="shared" si="78"/>
        <v/>
      </c>
      <c r="O2552" t="str">
        <f t="shared" si="79"/>
        <v/>
      </c>
      <c r="P2552" t="str">
        <f>IF(D2552&lt;&gt;"",VLOOKUP(D2552,Projects!B:C,2,0),"")</f>
        <v/>
      </c>
    </row>
    <row r="2553" spans="1:16" x14ac:dyDescent="0.25">
      <c r="A2553" t="str">
        <f>UPPER(IF(AND(TimeSpend[[#This Row],[Personnel number]]&lt;&gt;"",TimeSpend[[#This Row],[Date]]&lt;&gt;""),TimeSpend[[#This Row],[Personnel number]],""))</f>
        <v/>
      </c>
      <c r="B2553" s="85" t="str">
        <f>IF(AND(TimeSpend[[#This Row],[Personnel number]]&lt;&gt;"",TimeSpend[[#This Row],[Date]]&lt;&gt;""),TEXT(TimeSpend[[#This Row],[Date]],"[$-409]yyyyMMdd"),"")</f>
        <v/>
      </c>
      <c r="C2553" s="33" t="str">
        <f>IF(AND(TimeSpend[[#This Row],[Personnel number]]&lt;&gt;"",TimeSpend[[#This Row],[Date]]&lt;&gt;""),SUBSTITUTE(TimeSpend[[#This Row],[Hours]],",","."),"")</f>
        <v/>
      </c>
      <c r="D2553" t="str">
        <f>IF(AND(TimeSpend[[#This Row],[Personnel number]]&lt;&gt;"",TimeSpend[[#This Row],[Date]]&lt;&gt;""),TimeSpend[[#This Row],[Network]],"")</f>
        <v/>
      </c>
      <c r="E2553" t="str">
        <f>IF(AND(TimeSpend[[#This Row],[Personnel number]]&lt;&gt;"",TimeSpend[[#This Row],[Date]]&lt;&gt;""),TimeSpend[[#This Row],[Network Description]],"")</f>
        <v/>
      </c>
      <c r="F2553" t="str">
        <f>IF(AND(TimeSpend[[#This Row],[Personnel number]]&lt;&gt;"",TimeSpend[[#This Row],[Date]]&lt;&gt;""),TimeSpend[[#This Row],[Activity]],"")</f>
        <v/>
      </c>
      <c r="G2553" t="str">
        <f>IF(AND(TimeSpend[[#This Row],[Personnel number]]&lt;&gt;"",TimeSpend[[#This Row],[Date]]&lt;&gt;""),TimeSpend[[#This Row],[Activity description]],"")</f>
        <v/>
      </c>
      <c r="H2553" s="36" t="str">
        <f>IF(AND(TimeSpend[[#This Row],[Personnel number]]&lt;&gt;"",TimeSpend[[#This Row],[Date]]&lt;&gt;""),TimeSpend[[#This Row],[Start Time]],"")</f>
        <v/>
      </c>
      <c r="I2553" s="36" t="str">
        <f>IF(AND(TimeSpend[[#This Row],[Personnel number]]&lt;&gt;"",TimeSpend[[#This Row],[Date]]&lt;&gt;""),TimeSpend[[#This Row],[End Time]],"")</f>
        <v/>
      </c>
      <c r="J2553" t="str">
        <f>IF(AND(TimeSpend[[#This Row],[Personnel number]]&lt;&gt;"",TimeSpend[[#This Row],[Date]]&lt;&gt;""),TimeSpend[[#This Row],[Location]],"")</f>
        <v/>
      </c>
      <c r="K2553" t="str">
        <f>IF(AND(TimeSpend[[#This Row],[Personnel number]]&lt;&gt;"",TimeSpend[[#This Row],[Date]]&lt;&gt;""),TimeSpend[[#This Row],[Task]],"")</f>
        <v/>
      </c>
      <c r="L2553" t="str">
        <f>IF(AND(TimeSpend[[#This Row],[Personnel number]]&lt;&gt;"",TimeSpend[[#This Row],[Date]]&lt;&gt;""),Utilization!$J$2,"")</f>
        <v/>
      </c>
      <c r="M2553" t="str">
        <f>IF(AND(TimeSpend[[#This Row],[Personnel number]]&lt;&gt;"",TimeSpend[[#This Row],[Date]]&lt;&gt;""),TimeSpend[[#This Row],[Employee Name]],"")</f>
        <v/>
      </c>
      <c r="N2553" t="str">
        <f t="shared" ref="N2553:N2616" si="80">IF(A2553&lt;&gt;"",ROW(A2553)-1,"")</f>
        <v/>
      </c>
      <c r="O2553" t="str">
        <f t="shared" ref="O2553:O2616" si="81">IF(A2553&lt;&gt;"",L2553&amp;"-"&amp;N2553,"")</f>
        <v/>
      </c>
      <c r="P2553" t="str">
        <f>IF(D2553&lt;&gt;"",VLOOKUP(D2553,Projects!B:C,2,0),"")</f>
        <v/>
      </c>
    </row>
    <row r="2554" spans="1:16" x14ac:dyDescent="0.25">
      <c r="A2554" t="str">
        <f>UPPER(IF(AND(TimeSpend[[#This Row],[Personnel number]]&lt;&gt;"",TimeSpend[[#This Row],[Date]]&lt;&gt;""),TimeSpend[[#This Row],[Personnel number]],""))</f>
        <v/>
      </c>
      <c r="B2554" s="85" t="str">
        <f>IF(AND(TimeSpend[[#This Row],[Personnel number]]&lt;&gt;"",TimeSpend[[#This Row],[Date]]&lt;&gt;""),TEXT(TimeSpend[[#This Row],[Date]],"[$-409]yyyyMMdd"),"")</f>
        <v/>
      </c>
      <c r="C2554" s="33" t="str">
        <f>IF(AND(TimeSpend[[#This Row],[Personnel number]]&lt;&gt;"",TimeSpend[[#This Row],[Date]]&lt;&gt;""),SUBSTITUTE(TimeSpend[[#This Row],[Hours]],",","."),"")</f>
        <v/>
      </c>
      <c r="D2554" t="str">
        <f>IF(AND(TimeSpend[[#This Row],[Personnel number]]&lt;&gt;"",TimeSpend[[#This Row],[Date]]&lt;&gt;""),TimeSpend[[#This Row],[Network]],"")</f>
        <v/>
      </c>
      <c r="E2554" t="str">
        <f>IF(AND(TimeSpend[[#This Row],[Personnel number]]&lt;&gt;"",TimeSpend[[#This Row],[Date]]&lt;&gt;""),TimeSpend[[#This Row],[Network Description]],"")</f>
        <v/>
      </c>
      <c r="F2554" t="str">
        <f>IF(AND(TimeSpend[[#This Row],[Personnel number]]&lt;&gt;"",TimeSpend[[#This Row],[Date]]&lt;&gt;""),TimeSpend[[#This Row],[Activity]],"")</f>
        <v/>
      </c>
      <c r="G2554" t="str">
        <f>IF(AND(TimeSpend[[#This Row],[Personnel number]]&lt;&gt;"",TimeSpend[[#This Row],[Date]]&lt;&gt;""),TimeSpend[[#This Row],[Activity description]],"")</f>
        <v/>
      </c>
      <c r="H2554" s="36" t="str">
        <f>IF(AND(TimeSpend[[#This Row],[Personnel number]]&lt;&gt;"",TimeSpend[[#This Row],[Date]]&lt;&gt;""),TimeSpend[[#This Row],[Start Time]],"")</f>
        <v/>
      </c>
      <c r="I2554" s="36" t="str">
        <f>IF(AND(TimeSpend[[#This Row],[Personnel number]]&lt;&gt;"",TimeSpend[[#This Row],[Date]]&lt;&gt;""),TimeSpend[[#This Row],[End Time]],"")</f>
        <v/>
      </c>
      <c r="J2554" t="str">
        <f>IF(AND(TimeSpend[[#This Row],[Personnel number]]&lt;&gt;"",TimeSpend[[#This Row],[Date]]&lt;&gt;""),TimeSpend[[#This Row],[Location]],"")</f>
        <v/>
      </c>
      <c r="K2554" t="str">
        <f>IF(AND(TimeSpend[[#This Row],[Personnel number]]&lt;&gt;"",TimeSpend[[#This Row],[Date]]&lt;&gt;""),TimeSpend[[#This Row],[Task]],"")</f>
        <v/>
      </c>
      <c r="L2554" t="str">
        <f>IF(AND(TimeSpend[[#This Row],[Personnel number]]&lt;&gt;"",TimeSpend[[#This Row],[Date]]&lt;&gt;""),Utilization!$J$2,"")</f>
        <v/>
      </c>
      <c r="M2554" t="str">
        <f>IF(AND(TimeSpend[[#This Row],[Personnel number]]&lt;&gt;"",TimeSpend[[#This Row],[Date]]&lt;&gt;""),TimeSpend[[#This Row],[Employee Name]],"")</f>
        <v/>
      </c>
      <c r="N2554" t="str">
        <f t="shared" si="80"/>
        <v/>
      </c>
      <c r="O2554" t="str">
        <f t="shared" si="81"/>
        <v/>
      </c>
      <c r="P2554" t="str">
        <f>IF(D2554&lt;&gt;"",VLOOKUP(D2554,Projects!B:C,2,0),"")</f>
        <v/>
      </c>
    </row>
    <row r="2555" spans="1:16" x14ac:dyDescent="0.25">
      <c r="A2555" t="str">
        <f>UPPER(IF(AND(TimeSpend[[#This Row],[Personnel number]]&lt;&gt;"",TimeSpend[[#This Row],[Date]]&lt;&gt;""),TimeSpend[[#This Row],[Personnel number]],""))</f>
        <v/>
      </c>
      <c r="B2555" s="85" t="str">
        <f>IF(AND(TimeSpend[[#This Row],[Personnel number]]&lt;&gt;"",TimeSpend[[#This Row],[Date]]&lt;&gt;""),TEXT(TimeSpend[[#This Row],[Date]],"[$-409]yyyyMMdd"),"")</f>
        <v/>
      </c>
      <c r="C2555" s="33" t="str">
        <f>IF(AND(TimeSpend[[#This Row],[Personnel number]]&lt;&gt;"",TimeSpend[[#This Row],[Date]]&lt;&gt;""),SUBSTITUTE(TimeSpend[[#This Row],[Hours]],",","."),"")</f>
        <v/>
      </c>
      <c r="D2555" t="str">
        <f>IF(AND(TimeSpend[[#This Row],[Personnel number]]&lt;&gt;"",TimeSpend[[#This Row],[Date]]&lt;&gt;""),TimeSpend[[#This Row],[Network]],"")</f>
        <v/>
      </c>
      <c r="E2555" t="str">
        <f>IF(AND(TimeSpend[[#This Row],[Personnel number]]&lt;&gt;"",TimeSpend[[#This Row],[Date]]&lt;&gt;""),TimeSpend[[#This Row],[Network Description]],"")</f>
        <v/>
      </c>
      <c r="F2555" t="str">
        <f>IF(AND(TimeSpend[[#This Row],[Personnel number]]&lt;&gt;"",TimeSpend[[#This Row],[Date]]&lt;&gt;""),TimeSpend[[#This Row],[Activity]],"")</f>
        <v/>
      </c>
      <c r="G2555" t="str">
        <f>IF(AND(TimeSpend[[#This Row],[Personnel number]]&lt;&gt;"",TimeSpend[[#This Row],[Date]]&lt;&gt;""),TimeSpend[[#This Row],[Activity description]],"")</f>
        <v/>
      </c>
      <c r="H2555" s="36" t="str">
        <f>IF(AND(TimeSpend[[#This Row],[Personnel number]]&lt;&gt;"",TimeSpend[[#This Row],[Date]]&lt;&gt;""),TimeSpend[[#This Row],[Start Time]],"")</f>
        <v/>
      </c>
      <c r="I2555" s="36" t="str">
        <f>IF(AND(TimeSpend[[#This Row],[Personnel number]]&lt;&gt;"",TimeSpend[[#This Row],[Date]]&lt;&gt;""),TimeSpend[[#This Row],[End Time]],"")</f>
        <v/>
      </c>
      <c r="J2555" t="str">
        <f>IF(AND(TimeSpend[[#This Row],[Personnel number]]&lt;&gt;"",TimeSpend[[#This Row],[Date]]&lt;&gt;""),TimeSpend[[#This Row],[Location]],"")</f>
        <v/>
      </c>
      <c r="K2555" t="str">
        <f>IF(AND(TimeSpend[[#This Row],[Personnel number]]&lt;&gt;"",TimeSpend[[#This Row],[Date]]&lt;&gt;""),TimeSpend[[#This Row],[Task]],"")</f>
        <v/>
      </c>
      <c r="L2555" t="str">
        <f>IF(AND(TimeSpend[[#This Row],[Personnel number]]&lt;&gt;"",TimeSpend[[#This Row],[Date]]&lt;&gt;""),Utilization!$J$2,"")</f>
        <v/>
      </c>
      <c r="M2555" t="str">
        <f>IF(AND(TimeSpend[[#This Row],[Personnel number]]&lt;&gt;"",TimeSpend[[#This Row],[Date]]&lt;&gt;""),TimeSpend[[#This Row],[Employee Name]],"")</f>
        <v/>
      </c>
      <c r="N2555" t="str">
        <f t="shared" si="80"/>
        <v/>
      </c>
      <c r="O2555" t="str">
        <f t="shared" si="81"/>
        <v/>
      </c>
      <c r="P2555" t="str">
        <f>IF(D2555&lt;&gt;"",VLOOKUP(D2555,Projects!B:C,2,0),"")</f>
        <v/>
      </c>
    </row>
    <row r="2556" spans="1:16" x14ac:dyDescent="0.25">
      <c r="A2556" t="str">
        <f>UPPER(IF(AND(TimeSpend[[#This Row],[Personnel number]]&lt;&gt;"",TimeSpend[[#This Row],[Date]]&lt;&gt;""),TimeSpend[[#This Row],[Personnel number]],""))</f>
        <v/>
      </c>
      <c r="B2556" s="85" t="str">
        <f>IF(AND(TimeSpend[[#This Row],[Personnel number]]&lt;&gt;"",TimeSpend[[#This Row],[Date]]&lt;&gt;""),TEXT(TimeSpend[[#This Row],[Date]],"[$-409]yyyyMMdd"),"")</f>
        <v/>
      </c>
      <c r="C2556" s="33" t="str">
        <f>IF(AND(TimeSpend[[#This Row],[Personnel number]]&lt;&gt;"",TimeSpend[[#This Row],[Date]]&lt;&gt;""),SUBSTITUTE(TimeSpend[[#This Row],[Hours]],",","."),"")</f>
        <v/>
      </c>
      <c r="D2556" t="str">
        <f>IF(AND(TimeSpend[[#This Row],[Personnel number]]&lt;&gt;"",TimeSpend[[#This Row],[Date]]&lt;&gt;""),TimeSpend[[#This Row],[Network]],"")</f>
        <v/>
      </c>
      <c r="E2556" t="str">
        <f>IF(AND(TimeSpend[[#This Row],[Personnel number]]&lt;&gt;"",TimeSpend[[#This Row],[Date]]&lt;&gt;""),TimeSpend[[#This Row],[Network Description]],"")</f>
        <v/>
      </c>
      <c r="F2556" t="str">
        <f>IF(AND(TimeSpend[[#This Row],[Personnel number]]&lt;&gt;"",TimeSpend[[#This Row],[Date]]&lt;&gt;""),TimeSpend[[#This Row],[Activity]],"")</f>
        <v/>
      </c>
      <c r="G2556" t="str">
        <f>IF(AND(TimeSpend[[#This Row],[Personnel number]]&lt;&gt;"",TimeSpend[[#This Row],[Date]]&lt;&gt;""),TimeSpend[[#This Row],[Activity description]],"")</f>
        <v/>
      </c>
      <c r="H2556" s="36" t="str">
        <f>IF(AND(TimeSpend[[#This Row],[Personnel number]]&lt;&gt;"",TimeSpend[[#This Row],[Date]]&lt;&gt;""),TimeSpend[[#This Row],[Start Time]],"")</f>
        <v/>
      </c>
      <c r="I2556" s="36" t="str">
        <f>IF(AND(TimeSpend[[#This Row],[Personnel number]]&lt;&gt;"",TimeSpend[[#This Row],[Date]]&lt;&gt;""),TimeSpend[[#This Row],[End Time]],"")</f>
        <v/>
      </c>
      <c r="J2556" t="str">
        <f>IF(AND(TimeSpend[[#This Row],[Personnel number]]&lt;&gt;"",TimeSpend[[#This Row],[Date]]&lt;&gt;""),TimeSpend[[#This Row],[Location]],"")</f>
        <v/>
      </c>
      <c r="K2556" t="str">
        <f>IF(AND(TimeSpend[[#This Row],[Personnel number]]&lt;&gt;"",TimeSpend[[#This Row],[Date]]&lt;&gt;""),TimeSpend[[#This Row],[Task]],"")</f>
        <v/>
      </c>
      <c r="L2556" t="str">
        <f>IF(AND(TimeSpend[[#This Row],[Personnel number]]&lt;&gt;"",TimeSpend[[#This Row],[Date]]&lt;&gt;""),Utilization!$J$2,"")</f>
        <v/>
      </c>
      <c r="M2556" t="str">
        <f>IF(AND(TimeSpend[[#This Row],[Personnel number]]&lt;&gt;"",TimeSpend[[#This Row],[Date]]&lt;&gt;""),TimeSpend[[#This Row],[Employee Name]],"")</f>
        <v/>
      </c>
      <c r="N2556" t="str">
        <f t="shared" si="80"/>
        <v/>
      </c>
      <c r="O2556" t="str">
        <f t="shared" si="81"/>
        <v/>
      </c>
      <c r="P2556" t="str">
        <f>IF(D2556&lt;&gt;"",VLOOKUP(D2556,Projects!B:C,2,0),"")</f>
        <v/>
      </c>
    </row>
    <row r="2557" spans="1:16" x14ac:dyDescent="0.25">
      <c r="A2557" t="str">
        <f>UPPER(IF(AND(TimeSpend[[#This Row],[Personnel number]]&lt;&gt;"",TimeSpend[[#This Row],[Date]]&lt;&gt;""),TimeSpend[[#This Row],[Personnel number]],""))</f>
        <v/>
      </c>
      <c r="B2557" s="85" t="str">
        <f>IF(AND(TimeSpend[[#This Row],[Personnel number]]&lt;&gt;"",TimeSpend[[#This Row],[Date]]&lt;&gt;""),TEXT(TimeSpend[[#This Row],[Date]],"[$-409]yyyyMMdd"),"")</f>
        <v/>
      </c>
      <c r="C2557" s="33" t="str">
        <f>IF(AND(TimeSpend[[#This Row],[Personnel number]]&lt;&gt;"",TimeSpend[[#This Row],[Date]]&lt;&gt;""),SUBSTITUTE(TimeSpend[[#This Row],[Hours]],",","."),"")</f>
        <v/>
      </c>
      <c r="D2557" t="str">
        <f>IF(AND(TimeSpend[[#This Row],[Personnel number]]&lt;&gt;"",TimeSpend[[#This Row],[Date]]&lt;&gt;""),TimeSpend[[#This Row],[Network]],"")</f>
        <v/>
      </c>
      <c r="E2557" t="str">
        <f>IF(AND(TimeSpend[[#This Row],[Personnel number]]&lt;&gt;"",TimeSpend[[#This Row],[Date]]&lt;&gt;""),TimeSpend[[#This Row],[Network Description]],"")</f>
        <v/>
      </c>
      <c r="F2557" t="str">
        <f>IF(AND(TimeSpend[[#This Row],[Personnel number]]&lt;&gt;"",TimeSpend[[#This Row],[Date]]&lt;&gt;""),TimeSpend[[#This Row],[Activity]],"")</f>
        <v/>
      </c>
      <c r="G2557" t="str">
        <f>IF(AND(TimeSpend[[#This Row],[Personnel number]]&lt;&gt;"",TimeSpend[[#This Row],[Date]]&lt;&gt;""),TimeSpend[[#This Row],[Activity description]],"")</f>
        <v/>
      </c>
      <c r="H2557" s="36" t="str">
        <f>IF(AND(TimeSpend[[#This Row],[Personnel number]]&lt;&gt;"",TimeSpend[[#This Row],[Date]]&lt;&gt;""),TimeSpend[[#This Row],[Start Time]],"")</f>
        <v/>
      </c>
      <c r="I2557" s="36" t="str">
        <f>IF(AND(TimeSpend[[#This Row],[Personnel number]]&lt;&gt;"",TimeSpend[[#This Row],[Date]]&lt;&gt;""),TimeSpend[[#This Row],[End Time]],"")</f>
        <v/>
      </c>
      <c r="J2557" t="str">
        <f>IF(AND(TimeSpend[[#This Row],[Personnel number]]&lt;&gt;"",TimeSpend[[#This Row],[Date]]&lt;&gt;""),TimeSpend[[#This Row],[Location]],"")</f>
        <v/>
      </c>
      <c r="K2557" t="str">
        <f>IF(AND(TimeSpend[[#This Row],[Personnel number]]&lt;&gt;"",TimeSpend[[#This Row],[Date]]&lt;&gt;""),TimeSpend[[#This Row],[Task]],"")</f>
        <v/>
      </c>
      <c r="L2557" t="str">
        <f>IF(AND(TimeSpend[[#This Row],[Personnel number]]&lt;&gt;"",TimeSpend[[#This Row],[Date]]&lt;&gt;""),Utilization!$J$2,"")</f>
        <v/>
      </c>
      <c r="M2557" t="str">
        <f>IF(AND(TimeSpend[[#This Row],[Personnel number]]&lt;&gt;"",TimeSpend[[#This Row],[Date]]&lt;&gt;""),TimeSpend[[#This Row],[Employee Name]],"")</f>
        <v/>
      </c>
      <c r="N2557" t="str">
        <f t="shared" si="80"/>
        <v/>
      </c>
      <c r="O2557" t="str">
        <f t="shared" si="81"/>
        <v/>
      </c>
      <c r="P2557" t="str">
        <f>IF(D2557&lt;&gt;"",VLOOKUP(D2557,Projects!B:C,2,0),"")</f>
        <v/>
      </c>
    </row>
    <row r="2558" spans="1:16" x14ac:dyDescent="0.25">
      <c r="A2558" t="str">
        <f>UPPER(IF(AND(TimeSpend[[#This Row],[Personnel number]]&lt;&gt;"",TimeSpend[[#This Row],[Date]]&lt;&gt;""),TimeSpend[[#This Row],[Personnel number]],""))</f>
        <v/>
      </c>
      <c r="B2558" s="85" t="str">
        <f>IF(AND(TimeSpend[[#This Row],[Personnel number]]&lt;&gt;"",TimeSpend[[#This Row],[Date]]&lt;&gt;""),TEXT(TimeSpend[[#This Row],[Date]],"[$-409]yyyyMMdd"),"")</f>
        <v/>
      </c>
      <c r="C2558" s="33" t="str">
        <f>IF(AND(TimeSpend[[#This Row],[Personnel number]]&lt;&gt;"",TimeSpend[[#This Row],[Date]]&lt;&gt;""),SUBSTITUTE(TimeSpend[[#This Row],[Hours]],",","."),"")</f>
        <v/>
      </c>
      <c r="D2558" t="str">
        <f>IF(AND(TimeSpend[[#This Row],[Personnel number]]&lt;&gt;"",TimeSpend[[#This Row],[Date]]&lt;&gt;""),TimeSpend[[#This Row],[Network]],"")</f>
        <v/>
      </c>
      <c r="E2558" t="str">
        <f>IF(AND(TimeSpend[[#This Row],[Personnel number]]&lt;&gt;"",TimeSpend[[#This Row],[Date]]&lt;&gt;""),TimeSpend[[#This Row],[Network Description]],"")</f>
        <v/>
      </c>
      <c r="F2558" t="str">
        <f>IF(AND(TimeSpend[[#This Row],[Personnel number]]&lt;&gt;"",TimeSpend[[#This Row],[Date]]&lt;&gt;""),TimeSpend[[#This Row],[Activity]],"")</f>
        <v/>
      </c>
      <c r="G2558" t="str">
        <f>IF(AND(TimeSpend[[#This Row],[Personnel number]]&lt;&gt;"",TimeSpend[[#This Row],[Date]]&lt;&gt;""),TimeSpend[[#This Row],[Activity description]],"")</f>
        <v/>
      </c>
      <c r="H2558" s="36" t="str">
        <f>IF(AND(TimeSpend[[#This Row],[Personnel number]]&lt;&gt;"",TimeSpend[[#This Row],[Date]]&lt;&gt;""),TimeSpend[[#This Row],[Start Time]],"")</f>
        <v/>
      </c>
      <c r="I2558" s="36" t="str">
        <f>IF(AND(TimeSpend[[#This Row],[Personnel number]]&lt;&gt;"",TimeSpend[[#This Row],[Date]]&lt;&gt;""),TimeSpend[[#This Row],[End Time]],"")</f>
        <v/>
      </c>
      <c r="J2558" t="str">
        <f>IF(AND(TimeSpend[[#This Row],[Personnel number]]&lt;&gt;"",TimeSpend[[#This Row],[Date]]&lt;&gt;""),TimeSpend[[#This Row],[Location]],"")</f>
        <v/>
      </c>
      <c r="K2558" t="str">
        <f>IF(AND(TimeSpend[[#This Row],[Personnel number]]&lt;&gt;"",TimeSpend[[#This Row],[Date]]&lt;&gt;""),TimeSpend[[#This Row],[Task]],"")</f>
        <v/>
      </c>
      <c r="L2558" t="str">
        <f>IF(AND(TimeSpend[[#This Row],[Personnel number]]&lt;&gt;"",TimeSpend[[#This Row],[Date]]&lt;&gt;""),Utilization!$J$2,"")</f>
        <v/>
      </c>
      <c r="M2558" t="str">
        <f>IF(AND(TimeSpend[[#This Row],[Personnel number]]&lt;&gt;"",TimeSpend[[#This Row],[Date]]&lt;&gt;""),TimeSpend[[#This Row],[Employee Name]],"")</f>
        <v/>
      </c>
      <c r="N2558" t="str">
        <f t="shared" si="80"/>
        <v/>
      </c>
      <c r="O2558" t="str">
        <f t="shared" si="81"/>
        <v/>
      </c>
      <c r="P2558" t="str">
        <f>IF(D2558&lt;&gt;"",VLOOKUP(D2558,Projects!B:C,2,0),"")</f>
        <v/>
      </c>
    </row>
    <row r="2559" spans="1:16" x14ac:dyDescent="0.25">
      <c r="A2559" t="str">
        <f>UPPER(IF(AND(TimeSpend[[#This Row],[Personnel number]]&lt;&gt;"",TimeSpend[[#This Row],[Date]]&lt;&gt;""),TimeSpend[[#This Row],[Personnel number]],""))</f>
        <v/>
      </c>
      <c r="B2559" s="85" t="str">
        <f>IF(AND(TimeSpend[[#This Row],[Personnel number]]&lt;&gt;"",TimeSpend[[#This Row],[Date]]&lt;&gt;""),TEXT(TimeSpend[[#This Row],[Date]],"[$-409]yyyyMMdd"),"")</f>
        <v/>
      </c>
      <c r="C2559" s="33" t="str">
        <f>IF(AND(TimeSpend[[#This Row],[Personnel number]]&lt;&gt;"",TimeSpend[[#This Row],[Date]]&lt;&gt;""),SUBSTITUTE(TimeSpend[[#This Row],[Hours]],",","."),"")</f>
        <v/>
      </c>
      <c r="D2559" t="str">
        <f>IF(AND(TimeSpend[[#This Row],[Personnel number]]&lt;&gt;"",TimeSpend[[#This Row],[Date]]&lt;&gt;""),TimeSpend[[#This Row],[Network]],"")</f>
        <v/>
      </c>
      <c r="E2559" t="str">
        <f>IF(AND(TimeSpend[[#This Row],[Personnel number]]&lt;&gt;"",TimeSpend[[#This Row],[Date]]&lt;&gt;""),TimeSpend[[#This Row],[Network Description]],"")</f>
        <v/>
      </c>
      <c r="F2559" t="str">
        <f>IF(AND(TimeSpend[[#This Row],[Personnel number]]&lt;&gt;"",TimeSpend[[#This Row],[Date]]&lt;&gt;""),TimeSpend[[#This Row],[Activity]],"")</f>
        <v/>
      </c>
      <c r="G2559" t="str">
        <f>IF(AND(TimeSpend[[#This Row],[Personnel number]]&lt;&gt;"",TimeSpend[[#This Row],[Date]]&lt;&gt;""),TimeSpend[[#This Row],[Activity description]],"")</f>
        <v/>
      </c>
      <c r="H2559" s="36" t="str">
        <f>IF(AND(TimeSpend[[#This Row],[Personnel number]]&lt;&gt;"",TimeSpend[[#This Row],[Date]]&lt;&gt;""),TimeSpend[[#This Row],[Start Time]],"")</f>
        <v/>
      </c>
      <c r="I2559" s="36" t="str">
        <f>IF(AND(TimeSpend[[#This Row],[Personnel number]]&lt;&gt;"",TimeSpend[[#This Row],[Date]]&lt;&gt;""),TimeSpend[[#This Row],[End Time]],"")</f>
        <v/>
      </c>
      <c r="J2559" t="str">
        <f>IF(AND(TimeSpend[[#This Row],[Personnel number]]&lt;&gt;"",TimeSpend[[#This Row],[Date]]&lt;&gt;""),TimeSpend[[#This Row],[Location]],"")</f>
        <v/>
      </c>
      <c r="K2559" t="str">
        <f>IF(AND(TimeSpend[[#This Row],[Personnel number]]&lt;&gt;"",TimeSpend[[#This Row],[Date]]&lt;&gt;""),TimeSpend[[#This Row],[Task]],"")</f>
        <v/>
      </c>
      <c r="L2559" t="str">
        <f>IF(AND(TimeSpend[[#This Row],[Personnel number]]&lt;&gt;"",TimeSpend[[#This Row],[Date]]&lt;&gt;""),Utilization!$J$2,"")</f>
        <v/>
      </c>
      <c r="M2559" t="str">
        <f>IF(AND(TimeSpend[[#This Row],[Personnel number]]&lt;&gt;"",TimeSpend[[#This Row],[Date]]&lt;&gt;""),TimeSpend[[#This Row],[Employee Name]],"")</f>
        <v/>
      </c>
      <c r="N2559" t="str">
        <f t="shared" si="80"/>
        <v/>
      </c>
      <c r="O2559" t="str">
        <f t="shared" si="81"/>
        <v/>
      </c>
      <c r="P2559" t="str">
        <f>IF(D2559&lt;&gt;"",VLOOKUP(D2559,Projects!B:C,2,0),"")</f>
        <v/>
      </c>
    </row>
    <row r="2560" spans="1:16" x14ac:dyDescent="0.25">
      <c r="A2560" t="str">
        <f>UPPER(IF(AND(TimeSpend[[#This Row],[Personnel number]]&lt;&gt;"",TimeSpend[[#This Row],[Date]]&lt;&gt;""),TimeSpend[[#This Row],[Personnel number]],""))</f>
        <v/>
      </c>
      <c r="B2560" s="85" t="str">
        <f>IF(AND(TimeSpend[[#This Row],[Personnel number]]&lt;&gt;"",TimeSpend[[#This Row],[Date]]&lt;&gt;""),TEXT(TimeSpend[[#This Row],[Date]],"[$-409]yyyyMMdd"),"")</f>
        <v/>
      </c>
      <c r="C2560" s="33" t="str">
        <f>IF(AND(TimeSpend[[#This Row],[Personnel number]]&lt;&gt;"",TimeSpend[[#This Row],[Date]]&lt;&gt;""),SUBSTITUTE(TimeSpend[[#This Row],[Hours]],",","."),"")</f>
        <v/>
      </c>
      <c r="D2560" t="str">
        <f>IF(AND(TimeSpend[[#This Row],[Personnel number]]&lt;&gt;"",TimeSpend[[#This Row],[Date]]&lt;&gt;""),TimeSpend[[#This Row],[Network]],"")</f>
        <v/>
      </c>
      <c r="E2560" t="str">
        <f>IF(AND(TimeSpend[[#This Row],[Personnel number]]&lt;&gt;"",TimeSpend[[#This Row],[Date]]&lt;&gt;""),TimeSpend[[#This Row],[Network Description]],"")</f>
        <v/>
      </c>
      <c r="F2560" t="str">
        <f>IF(AND(TimeSpend[[#This Row],[Personnel number]]&lt;&gt;"",TimeSpend[[#This Row],[Date]]&lt;&gt;""),TimeSpend[[#This Row],[Activity]],"")</f>
        <v/>
      </c>
      <c r="G2560" t="str">
        <f>IF(AND(TimeSpend[[#This Row],[Personnel number]]&lt;&gt;"",TimeSpend[[#This Row],[Date]]&lt;&gt;""),TimeSpend[[#This Row],[Activity description]],"")</f>
        <v/>
      </c>
      <c r="H2560" s="36" t="str">
        <f>IF(AND(TimeSpend[[#This Row],[Personnel number]]&lt;&gt;"",TimeSpend[[#This Row],[Date]]&lt;&gt;""),TimeSpend[[#This Row],[Start Time]],"")</f>
        <v/>
      </c>
      <c r="I2560" s="36" t="str">
        <f>IF(AND(TimeSpend[[#This Row],[Personnel number]]&lt;&gt;"",TimeSpend[[#This Row],[Date]]&lt;&gt;""),TimeSpend[[#This Row],[End Time]],"")</f>
        <v/>
      </c>
      <c r="J2560" t="str">
        <f>IF(AND(TimeSpend[[#This Row],[Personnel number]]&lt;&gt;"",TimeSpend[[#This Row],[Date]]&lt;&gt;""),TimeSpend[[#This Row],[Location]],"")</f>
        <v/>
      </c>
      <c r="K2560" t="str">
        <f>IF(AND(TimeSpend[[#This Row],[Personnel number]]&lt;&gt;"",TimeSpend[[#This Row],[Date]]&lt;&gt;""),TimeSpend[[#This Row],[Task]],"")</f>
        <v/>
      </c>
      <c r="L2560" t="str">
        <f>IF(AND(TimeSpend[[#This Row],[Personnel number]]&lt;&gt;"",TimeSpend[[#This Row],[Date]]&lt;&gt;""),Utilization!$J$2,"")</f>
        <v/>
      </c>
      <c r="M2560" t="str">
        <f>IF(AND(TimeSpend[[#This Row],[Personnel number]]&lt;&gt;"",TimeSpend[[#This Row],[Date]]&lt;&gt;""),TimeSpend[[#This Row],[Employee Name]],"")</f>
        <v/>
      </c>
      <c r="N2560" t="str">
        <f t="shared" si="80"/>
        <v/>
      </c>
      <c r="O2560" t="str">
        <f t="shared" si="81"/>
        <v/>
      </c>
      <c r="P2560" t="str">
        <f>IF(D2560&lt;&gt;"",VLOOKUP(D2560,Projects!B:C,2,0),"")</f>
        <v/>
      </c>
    </row>
    <row r="2561" spans="1:16" x14ac:dyDescent="0.25">
      <c r="A2561" t="str">
        <f>UPPER(IF(AND(TimeSpend[[#This Row],[Personnel number]]&lt;&gt;"",TimeSpend[[#This Row],[Date]]&lt;&gt;""),TimeSpend[[#This Row],[Personnel number]],""))</f>
        <v/>
      </c>
      <c r="B2561" s="85" t="str">
        <f>IF(AND(TimeSpend[[#This Row],[Personnel number]]&lt;&gt;"",TimeSpend[[#This Row],[Date]]&lt;&gt;""),TEXT(TimeSpend[[#This Row],[Date]],"[$-409]yyyyMMdd"),"")</f>
        <v/>
      </c>
      <c r="C2561" s="33" t="str">
        <f>IF(AND(TimeSpend[[#This Row],[Personnel number]]&lt;&gt;"",TimeSpend[[#This Row],[Date]]&lt;&gt;""),SUBSTITUTE(TimeSpend[[#This Row],[Hours]],",","."),"")</f>
        <v/>
      </c>
      <c r="D2561" t="str">
        <f>IF(AND(TimeSpend[[#This Row],[Personnel number]]&lt;&gt;"",TimeSpend[[#This Row],[Date]]&lt;&gt;""),TimeSpend[[#This Row],[Network]],"")</f>
        <v/>
      </c>
      <c r="E2561" t="str">
        <f>IF(AND(TimeSpend[[#This Row],[Personnel number]]&lt;&gt;"",TimeSpend[[#This Row],[Date]]&lt;&gt;""),TimeSpend[[#This Row],[Network Description]],"")</f>
        <v/>
      </c>
      <c r="F2561" t="str">
        <f>IF(AND(TimeSpend[[#This Row],[Personnel number]]&lt;&gt;"",TimeSpend[[#This Row],[Date]]&lt;&gt;""),TimeSpend[[#This Row],[Activity]],"")</f>
        <v/>
      </c>
      <c r="G2561" t="str">
        <f>IF(AND(TimeSpend[[#This Row],[Personnel number]]&lt;&gt;"",TimeSpend[[#This Row],[Date]]&lt;&gt;""),TimeSpend[[#This Row],[Activity description]],"")</f>
        <v/>
      </c>
      <c r="H2561" s="36" t="str">
        <f>IF(AND(TimeSpend[[#This Row],[Personnel number]]&lt;&gt;"",TimeSpend[[#This Row],[Date]]&lt;&gt;""),TimeSpend[[#This Row],[Start Time]],"")</f>
        <v/>
      </c>
      <c r="I2561" s="36" t="str">
        <f>IF(AND(TimeSpend[[#This Row],[Personnel number]]&lt;&gt;"",TimeSpend[[#This Row],[Date]]&lt;&gt;""),TimeSpend[[#This Row],[End Time]],"")</f>
        <v/>
      </c>
      <c r="J2561" t="str">
        <f>IF(AND(TimeSpend[[#This Row],[Personnel number]]&lt;&gt;"",TimeSpend[[#This Row],[Date]]&lt;&gt;""),TimeSpend[[#This Row],[Location]],"")</f>
        <v/>
      </c>
      <c r="K2561" t="str">
        <f>IF(AND(TimeSpend[[#This Row],[Personnel number]]&lt;&gt;"",TimeSpend[[#This Row],[Date]]&lt;&gt;""),TimeSpend[[#This Row],[Task]],"")</f>
        <v/>
      </c>
      <c r="L2561" t="str">
        <f>IF(AND(TimeSpend[[#This Row],[Personnel number]]&lt;&gt;"",TimeSpend[[#This Row],[Date]]&lt;&gt;""),Utilization!$J$2,"")</f>
        <v/>
      </c>
      <c r="M2561" t="str">
        <f>IF(AND(TimeSpend[[#This Row],[Personnel number]]&lt;&gt;"",TimeSpend[[#This Row],[Date]]&lt;&gt;""),TimeSpend[[#This Row],[Employee Name]],"")</f>
        <v/>
      </c>
      <c r="N2561" t="str">
        <f t="shared" si="80"/>
        <v/>
      </c>
      <c r="O2561" t="str">
        <f t="shared" si="81"/>
        <v/>
      </c>
      <c r="P2561" t="str">
        <f>IF(D2561&lt;&gt;"",VLOOKUP(D2561,Projects!B:C,2,0),"")</f>
        <v/>
      </c>
    </row>
    <row r="2562" spans="1:16" x14ac:dyDescent="0.25">
      <c r="A2562" t="str">
        <f>UPPER(IF(AND(TimeSpend[[#This Row],[Personnel number]]&lt;&gt;"",TimeSpend[[#This Row],[Date]]&lt;&gt;""),TimeSpend[[#This Row],[Personnel number]],""))</f>
        <v/>
      </c>
      <c r="B2562" s="85" t="str">
        <f>IF(AND(TimeSpend[[#This Row],[Personnel number]]&lt;&gt;"",TimeSpend[[#This Row],[Date]]&lt;&gt;""),TEXT(TimeSpend[[#This Row],[Date]],"[$-409]yyyyMMdd"),"")</f>
        <v/>
      </c>
      <c r="C2562" s="33" t="str">
        <f>IF(AND(TimeSpend[[#This Row],[Personnel number]]&lt;&gt;"",TimeSpend[[#This Row],[Date]]&lt;&gt;""),SUBSTITUTE(TimeSpend[[#This Row],[Hours]],",","."),"")</f>
        <v/>
      </c>
      <c r="D2562" t="str">
        <f>IF(AND(TimeSpend[[#This Row],[Personnel number]]&lt;&gt;"",TimeSpend[[#This Row],[Date]]&lt;&gt;""),TimeSpend[[#This Row],[Network]],"")</f>
        <v/>
      </c>
      <c r="E2562" t="str">
        <f>IF(AND(TimeSpend[[#This Row],[Personnel number]]&lt;&gt;"",TimeSpend[[#This Row],[Date]]&lt;&gt;""),TimeSpend[[#This Row],[Network Description]],"")</f>
        <v/>
      </c>
      <c r="F2562" t="str">
        <f>IF(AND(TimeSpend[[#This Row],[Personnel number]]&lt;&gt;"",TimeSpend[[#This Row],[Date]]&lt;&gt;""),TimeSpend[[#This Row],[Activity]],"")</f>
        <v/>
      </c>
      <c r="G2562" t="str">
        <f>IF(AND(TimeSpend[[#This Row],[Personnel number]]&lt;&gt;"",TimeSpend[[#This Row],[Date]]&lt;&gt;""),TimeSpend[[#This Row],[Activity description]],"")</f>
        <v/>
      </c>
      <c r="H2562" s="36" t="str">
        <f>IF(AND(TimeSpend[[#This Row],[Personnel number]]&lt;&gt;"",TimeSpend[[#This Row],[Date]]&lt;&gt;""),TimeSpend[[#This Row],[Start Time]],"")</f>
        <v/>
      </c>
      <c r="I2562" s="36" t="str">
        <f>IF(AND(TimeSpend[[#This Row],[Personnel number]]&lt;&gt;"",TimeSpend[[#This Row],[Date]]&lt;&gt;""),TimeSpend[[#This Row],[End Time]],"")</f>
        <v/>
      </c>
      <c r="J2562" t="str">
        <f>IF(AND(TimeSpend[[#This Row],[Personnel number]]&lt;&gt;"",TimeSpend[[#This Row],[Date]]&lt;&gt;""),TimeSpend[[#This Row],[Location]],"")</f>
        <v/>
      </c>
      <c r="K2562" t="str">
        <f>IF(AND(TimeSpend[[#This Row],[Personnel number]]&lt;&gt;"",TimeSpend[[#This Row],[Date]]&lt;&gt;""),TimeSpend[[#This Row],[Task]],"")</f>
        <v/>
      </c>
      <c r="L2562" t="str">
        <f>IF(AND(TimeSpend[[#This Row],[Personnel number]]&lt;&gt;"",TimeSpend[[#This Row],[Date]]&lt;&gt;""),Utilization!$J$2,"")</f>
        <v/>
      </c>
      <c r="M2562" t="str">
        <f>IF(AND(TimeSpend[[#This Row],[Personnel number]]&lt;&gt;"",TimeSpend[[#This Row],[Date]]&lt;&gt;""),TimeSpend[[#This Row],[Employee Name]],"")</f>
        <v/>
      </c>
      <c r="N2562" t="str">
        <f t="shared" si="80"/>
        <v/>
      </c>
      <c r="O2562" t="str">
        <f t="shared" si="81"/>
        <v/>
      </c>
      <c r="P2562" t="str">
        <f>IF(D2562&lt;&gt;"",VLOOKUP(D2562,Projects!B:C,2,0),"")</f>
        <v/>
      </c>
    </row>
    <row r="2563" spans="1:16" x14ac:dyDescent="0.25">
      <c r="A2563" t="str">
        <f>UPPER(IF(AND(TimeSpend[[#This Row],[Personnel number]]&lt;&gt;"",TimeSpend[[#This Row],[Date]]&lt;&gt;""),TimeSpend[[#This Row],[Personnel number]],""))</f>
        <v/>
      </c>
      <c r="B2563" s="85" t="str">
        <f>IF(AND(TimeSpend[[#This Row],[Personnel number]]&lt;&gt;"",TimeSpend[[#This Row],[Date]]&lt;&gt;""),TEXT(TimeSpend[[#This Row],[Date]],"[$-409]yyyyMMdd"),"")</f>
        <v/>
      </c>
      <c r="C2563" s="33" t="str">
        <f>IF(AND(TimeSpend[[#This Row],[Personnel number]]&lt;&gt;"",TimeSpend[[#This Row],[Date]]&lt;&gt;""),SUBSTITUTE(TimeSpend[[#This Row],[Hours]],",","."),"")</f>
        <v/>
      </c>
      <c r="D2563" t="str">
        <f>IF(AND(TimeSpend[[#This Row],[Personnel number]]&lt;&gt;"",TimeSpend[[#This Row],[Date]]&lt;&gt;""),TimeSpend[[#This Row],[Network]],"")</f>
        <v/>
      </c>
      <c r="E2563" t="str">
        <f>IF(AND(TimeSpend[[#This Row],[Personnel number]]&lt;&gt;"",TimeSpend[[#This Row],[Date]]&lt;&gt;""),TimeSpend[[#This Row],[Network Description]],"")</f>
        <v/>
      </c>
      <c r="F2563" t="str">
        <f>IF(AND(TimeSpend[[#This Row],[Personnel number]]&lt;&gt;"",TimeSpend[[#This Row],[Date]]&lt;&gt;""),TimeSpend[[#This Row],[Activity]],"")</f>
        <v/>
      </c>
      <c r="G2563" t="str">
        <f>IF(AND(TimeSpend[[#This Row],[Personnel number]]&lt;&gt;"",TimeSpend[[#This Row],[Date]]&lt;&gt;""),TimeSpend[[#This Row],[Activity description]],"")</f>
        <v/>
      </c>
      <c r="H2563" s="36" t="str">
        <f>IF(AND(TimeSpend[[#This Row],[Personnel number]]&lt;&gt;"",TimeSpend[[#This Row],[Date]]&lt;&gt;""),TimeSpend[[#This Row],[Start Time]],"")</f>
        <v/>
      </c>
      <c r="I2563" s="36" t="str">
        <f>IF(AND(TimeSpend[[#This Row],[Personnel number]]&lt;&gt;"",TimeSpend[[#This Row],[Date]]&lt;&gt;""),TimeSpend[[#This Row],[End Time]],"")</f>
        <v/>
      </c>
      <c r="J2563" t="str">
        <f>IF(AND(TimeSpend[[#This Row],[Personnel number]]&lt;&gt;"",TimeSpend[[#This Row],[Date]]&lt;&gt;""),TimeSpend[[#This Row],[Location]],"")</f>
        <v/>
      </c>
      <c r="K2563" t="str">
        <f>IF(AND(TimeSpend[[#This Row],[Personnel number]]&lt;&gt;"",TimeSpend[[#This Row],[Date]]&lt;&gt;""),TimeSpend[[#This Row],[Task]],"")</f>
        <v/>
      </c>
      <c r="L2563" t="str">
        <f>IF(AND(TimeSpend[[#This Row],[Personnel number]]&lt;&gt;"",TimeSpend[[#This Row],[Date]]&lt;&gt;""),Utilization!$J$2,"")</f>
        <v/>
      </c>
      <c r="M2563" t="str">
        <f>IF(AND(TimeSpend[[#This Row],[Personnel number]]&lt;&gt;"",TimeSpend[[#This Row],[Date]]&lt;&gt;""),TimeSpend[[#This Row],[Employee Name]],"")</f>
        <v/>
      </c>
      <c r="N2563" t="str">
        <f t="shared" si="80"/>
        <v/>
      </c>
      <c r="O2563" t="str">
        <f t="shared" si="81"/>
        <v/>
      </c>
      <c r="P2563" t="str">
        <f>IF(D2563&lt;&gt;"",VLOOKUP(D2563,Projects!B:C,2,0),"")</f>
        <v/>
      </c>
    </row>
    <row r="2564" spans="1:16" x14ac:dyDescent="0.25">
      <c r="A2564" t="str">
        <f>UPPER(IF(AND(TimeSpend[[#This Row],[Personnel number]]&lt;&gt;"",TimeSpend[[#This Row],[Date]]&lt;&gt;""),TimeSpend[[#This Row],[Personnel number]],""))</f>
        <v/>
      </c>
      <c r="B2564" s="85" t="str">
        <f>IF(AND(TimeSpend[[#This Row],[Personnel number]]&lt;&gt;"",TimeSpend[[#This Row],[Date]]&lt;&gt;""),TEXT(TimeSpend[[#This Row],[Date]],"[$-409]yyyyMMdd"),"")</f>
        <v/>
      </c>
      <c r="C2564" s="33" t="str">
        <f>IF(AND(TimeSpend[[#This Row],[Personnel number]]&lt;&gt;"",TimeSpend[[#This Row],[Date]]&lt;&gt;""),SUBSTITUTE(TimeSpend[[#This Row],[Hours]],",","."),"")</f>
        <v/>
      </c>
      <c r="D2564" t="str">
        <f>IF(AND(TimeSpend[[#This Row],[Personnel number]]&lt;&gt;"",TimeSpend[[#This Row],[Date]]&lt;&gt;""),TimeSpend[[#This Row],[Network]],"")</f>
        <v/>
      </c>
      <c r="E2564" t="str">
        <f>IF(AND(TimeSpend[[#This Row],[Personnel number]]&lt;&gt;"",TimeSpend[[#This Row],[Date]]&lt;&gt;""),TimeSpend[[#This Row],[Network Description]],"")</f>
        <v/>
      </c>
      <c r="F2564" t="str">
        <f>IF(AND(TimeSpend[[#This Row],[Personnel number]]&lt;&gt;"",TimeSpend[[#This Row],[Date]]&lt;&gt;""),TimeSpend[[#This Row],[Activity]],"")</f>
        <v/>
      </c>
      <c r="G2564" t="str">
        <f>IF(AND(TimeSpend[[#This Row],[Personnel number]]&lt;&gt;"",TimeSpend[[#This Row],[Date]]&lt;&gt;""),TimeSpend[[#This Row],[Activity description]],"")</f>
        <v/>
      </c>
      <c r="H2564" s="36" t="str">
        <f>IF(AND(TimeSpend[[#This Row],[Personnel number]]&lt;&gt;"",TimeSpend[[#This Row],[Date]]&lt;&gt;""),TimeSpend[[#This Row],[Start Time]],"")</f>
        <v/>
      </c>
      <c r="I2564" s="36" t="str">
        <f>IF(AND(TimeSpend[[#This Row],[Personnel number]]&lt;&gt;"",TimeSpend[[#This Row],[Date]]&lt;&gt;""),TimeSpend[[#This Row],[End Time]],"")</f>
        <v/>
      </c>
      <c r="J2564" t="str">
        <f>IF(AND(TimeSpend[[#This Row],[Personnel number]]&lt;&gt;"",TimeSpend[[#This Row],[Date]]&lt;&gt;""),TimeSpend[[#This Row],[Location]],"")</f>
        <v/>
      </c>
      <c r="K2564" t="str">
        <f>IF(AND(TimeSpend[[#This Row],[Personnel number]]&lt;&gt;"",TimeSpend[[#This Row],[Date]]&lt;&gt;""),TimeSpend[[#This Row],[Task]],"")</f>
        <v/>
      </c>
      <c r="L2564" t="str">
        <f>IF(AND(TimeSpend[[#This Row],[Personnel number]]&lt;&gt;"",TimeSpend[[#This Row],[Date]]&lt;&gt;""),Utilization!$J$2,"")</f>
        <v/>
      </c>
      <c r="M2564" t="str">
        <f>IF(AND(TimeSpend[[#This Row],[Personnel number]]&lt;&gt;"",TimeSpend[[#This Row],[Date]]&lt;&gt;""),TimeSpend[[#This Row],[Employee Name]],"")</f>
        <v/>
      </c>
      <c r="N2564" t="str">
        <f t="shared" si="80"/>
        <v/>
      </c>
      <c r="O2564" t="str">
        <f t="shared" si="81"/>
        <v/>
      </c>
      <c r="P2564" t="str">
        <f>IF(D2564&lt;&gt;"",VLOOKUP(D2564,Projects!B:C,2,0),"")</f>
        <v/>
      </c>
    </row>
    <row r="2565" spans="1:16" x14ac:dyDescent="0.25">
      <c r="A2565" t="str">
        <f>UPPER(IF(AND(TimeSpend[[#This Row],[Personnel number]]&lt;&gt;"",TimeSpend[[#This Row],[Date]]&lt;&gt;""),TimeSpend[[#This Row],[Personnel number]],""))</f>
        <v/>
      </c>
      <c r="B2565" s="85" t="str">
        <f>IF(AND(TimeSpend[[#This Row],[Personnel number]]&lt;&gt;"",TimeSpend[[#This Row],[Date]]&lt;&gt;""),TEXT(TimeSpend[[#This Row],[Date]],"[$-409]yyyyMMdd"),"")</f>
        <v/>
      </c>
      <c r="C2565" s="33" t="str">
        <f>IF(AND(TimeSpend[[#This Row],[Personnel number]]&lt;&gt;"",TimeSpend[[#This Row],[Date]]&lt;&gt;""),SUBSTITUTE(TimeSpend[[#This Row],[Hours]],",","."),"")</f>
        <v/>
      </c>
      <c r="D2565" t="str">
        <f>IF(AND(TimeSpend[[#This Row],[Personnel number]]&lt;&gt;"",TimeSpend[[#This Row],[Date]]&lt;&gt;""),TimeSpend[[#This Row],[Network]],"")</f>
        <v/>
      </c>
      <c r="E2565" t="str">
        <f>IF(AND(TimeSpend[[#This Row],[Personnel number]]&lt;&gt;"",TimeSpend[[#This Row],[Date]]&lt;&gt;""),TimeSpend[[#This Row],[Network Description]],"")</f>
        <v/>
      </c>
      <c r="F2565" t="str">
        <f>IF(AND(TimeSpend[[#This Row],[Personnel number]]&lt;&gt;"",TimeSpend[[#This Row],[Date]]&lt;&gt;""),TimeSpend[[#This Row],[Activity]],"")</f>
        <v/>
      </c>
      <c r="G2565" t="str">
        <f>IF(AND(TimeSpend[[#This Row],[Personnel number]]&lt;&gt;"",TimeSpend[[#This Row],[Date]]&lt;&gt;""),TimeSpend[[#This Row],[Activity description]],"")</f>
        <v/>
      </c>
      <c r="H2565" s="36" t="str">
        <f>IF(AND(TimeSpend[[#This Row],[Personnel number]]&lt;&gt;"",TimeSpend[[#This Row],[Date]]&lt;&gt;""),TimeSpend[[#This Row],[Start Time]],"")</f>
        <v/>
      </c>
      <c r="I2565" s="36" t="str">
        <f>IF(AND(TimeSpend[[#This Row],[Personnel number]]&lt;&gt;"",TimeSpend[[#This Row],[Date]]&lt;&gt;""),TimeSpend[[#This Row],[End Time]],"")</f>
        <v/>
      </c>
      <c r="J2565" t="str">
        <f>IF(AND(TimeSpend[[#This Row],[Personnel number]]&lt;&gt;"",TimeSpend[[#This Row],[Date]]&lt;&gt;""),TimeSpend[[#This Row],[Location]],"")</f>
        <v/>
      </c>
      <c r="K2565" t="str">
        <f>IF(AND(TimeSpend[[#This Row],[Personnel number]]&lt;&gt;"",TimeSpend[[#This Row],[Date]]&lt;&gt;""),TimeSpend[[#This Row],[Task]],"")</f>
        <v/>
      </c>
      <c r="L2565" t="str">
        <f>IF(AND(TimeSpend[[#This Row],[Personnel number]]&lt;&gt;"",TimeSpend[[#This Row],[Date]]&lt;&gt;""),Utilization!$J$2,"")</f>
        <v/>
      </c>
      <c r="M2565" t="str">
        <f>IF(AND(TimeSpend[[#This Row],[Personnel number]]&lt;&gt;"",TimeSpend[[#This Row],[Date]]&lt;&gt;""),TimeSpend[[#This Row],[Employee Name]],"")</f>
        <v/>
      </c>
      <c r="N2565" t="str">
        <f t="shared" si="80"/>
        <v/>
      </c>
      <c r="O2565" t="str">
        <f t="shared" si="81"/>
        <v/>
      </c>
      <c r="P2565" t="str">
        <f>IF(D2565&lt;&gt;"",VLOOKUP(D2565,Projects!B:C,2,0),"")</f>
        <v/>
      </c>
    </row>
    <row r="2566" spans="1:16" x14ac:dyDescent="0.25">
      <c r="A2566" t="str">
        <f>UPPER(IF(AND(TimeSpend[[#This Row],[Personnel number]]&lt;&gt;"",TimeSpend[[#This Row],[Date]]&lt;&gt;""),TimeSpend[[#This Row],[Personnel number]],""))</f>
        <v/>
      </c>
      <c r="B2566" s="85" t="str">
        <f>IF(AND(TimeSpend[[#This Row],[Personnel number]]&lt;&gt;"",TimeSpend[[#This Row],[Date]]&lt;&gt;""),TEXT(TimeSpend[[#This Row],[Date]],"[$-409]yyyyMMdd"),"")</f>
        <v/>
      </c>
      <c r="C2566" s="33" t="str">
        <f>IF(AND(TimeSpend[[#This Row],[Personnel number]]&lt;&gt;"",TimeSpend[[#This Row],[Date]]&lt;&gt;""),SUBSTITUTE(TimeSpend[[#This Row],[Hours]],",","."),"")</f>
        <v/>
      </c>
      <c r="D2566" t="str">
        <f>IF(AND(TimeSpend[[#This Row],[Personnel number]]&lt;&gt;"",TimeSpend[[#This Row],[Date]]&lt;&gt;""),TimeSpend[[#This Row],[Network]],"")</f>
        <v/>
      </c>
      <c r="E2566" t="str">
        <f>IF(AND(TimeSpend[[#This Row],[Personnel number]]&lt;&gt;"",TimeSpend[[#This Row],[Date]]&lt;&gt;""),TimeSpend[[#This Row],[Network Description]],"")</f>
        <v/>
      </c>
      <c r="F2566" t="str">
        <f>IF(AND(TimeSpend[[#This Row],[Personnel number]]&lt;&gt;"",TimeSpend[[#This Row],[Date]]&lt;&gt;""),TimeSpend[[#This Row],[Activity]],"")</f>
        <v/>
      </c>
      <c r="G2566" t="str">
        <f>IF(AND(TimeSpend[[#This Row],[Personnel number]]&lt;&gt;"",TimeSpend[[#This Row],[Date]]&lt;&gt;""),TimeSpend[[#This Row],[Activity description]],"")</f>
        <v/>
      </c>
      <c r="H2566" s="36" t="str">
        <f>IF(AND(TimeSpend[[#This Row],[Personnel number]]&lt;&gt;"",TimeSpend[[#This Row],[Date]]&lt;&gt;""),TimeSpend[[#This Row],[Start Time]],"")</f>
        <v/>
      </c>
      <c r="I2566" s="36" t="str">
        <f>IF(AND(TimeSpend[[#This Row],[Personnel number]]&lt;&gt;"",TimeSpend[[#This Row],[Date]]&lt;&gt;""),TimeSpend[[#This Row],[End Time]],"")</f>
        <v/>
      </c>
      <c r="J2566" t="str">
        <f>IF(AND(TimeSpend[[#This Row],[Personnel number]]&lt;&gt;"",TimeSpend[[#This Row],[Date]]&lt;&gt;""),TimeSpend[[#This Row],[Location]],"")</f>
        <v/>
      </c>
      <c r="K2566" t="str">
        <f>IF(AND(TimeSpend[[#This Row],[Personnel number]]&lt;&gt;"",TimeSpend[[#This Row],[Date]]&lt;&gt;""),TimeSpend[[#This Row],[Task]],"")</f>
        <v/>
      </c>
      <c r="L2566" t="str">
        <f>IF(AND(TimeSpend[[#This Row],[Personnel number]]&lt;&gt;"",TimeSpend[[#This Row],[Date]]&lt;&gt;""),Utilization!$J$2,"")</f>
        <v/>
      </c>
      <c r="M2566" t="str">
        <f>IF(AND(TimeSpend[[#This Row],[Personnel number]]&lt;&gt;"",TimeSpend[[#This Row],[Date]]&lt;&gt;""),TimeSpend[[#This Row],[Employee Name]],"")</f>
        <v/>
      </c>
      <c r="N2566" t="str">
        <f t="shared" si="80"/>
        <v/>
      </c>
      <c r="O2566" t="str">
        <f t="shared" si="81"/>
        <v/>
      </c>
      <c r="P2566" t="str">
        <f>IF(D2566&lt;&gt;"",VLOOKUP(D2566,Projects!B:C,2,0),"")</f>
        <v/>
      </c>
    </row>
    <row r="2567" spans="1:16" x14ac:dyDescent="0.25">
      <c r="A2567" t="str">
        <f>UPPER(IF(AND(TimeSpend[[#This Row],[Personnel number]]&lt;&gt;"",TimeSpend[[#This Row],[Date]]&lt;&gt;""),TimeSpend[[#This Row],[Personnel number]],""))</f>
        <v/>
      </c>
      <c r="B2567" s="85" t="str">
        <f>IF(AND(TimeSpend[[#This Row],[Personnel number]]&lt;&gt;"",TimeSpend[[#This Row],[Date]]&lt;&gt;""),TEXT(TimeSpend[[#This Row],[Date]],"[$-409]yyyyMMdd"),"")</f>
        <v/>
      </c>
      <c r="C2567" s="33" t="str">
        <f>IF(AND(TimeSpend[[#This Row],[Personnel number]]&lt;&gt;"",TimeSpend[[#This Row],[Date]]&lt;&gt;""),SUBSTITUTE(TimeSpend[[#This Row],[Hours]],",","."),"")</f>
        <v/>
      </c>
      <c r="D2567" t="str">
        <f>IF(AND(TimeSpend[[#This Row],[Personnel number]]&lt;&gt;"",TimeSpend[[#This Row],[Date]]&lt;&gt;""),TimeSpend[[#This Row],[Network]],"")</f>
        <v/>
      </c>
      <c r="E2567" t="str">
        <f>IF(AND(TimeSpend[[#This Row],[Personnel number]]&lt;&gt;"",TimeSpend[[#This Row],[Date]]&lt;&gt;""),TimeSpend[[#This Row],[Network Description]],"")</f>
        <v/>
      </c>
      <c r="F2567" t="str">
        <f>IF(AND(TimeSpend[[#This Row],[Personnel number]]&lt;&gt;"",TimeSpend[[#This Row],[Date]]&lt;&gt;""),TimeSpend[[#This Row],[Activity]],"")</f>
        <v/>
      </c>
      <c r="G2567" t="str">
        <f>IF(AND(TimeSpend[[#This Row],[Personnel number]]&lt;&gt;"",TimeSpend[[#This Row],[Date]]&lt;&gt;""),TimeSpend[[#This Row],[Activity description]],"")</f>
        <v/>
      </c>
      <c r="H2567" s="36" t="str">
        <f>IF(AND(TimeSpend[[#This Row],[Personnel number]]&lt;&gt;"",TimeSpend[[#This Row],[Date]]&lt;&gt;""),TimeSpend[[#This Row],[Start Time]],"")</f>
        <v/>
      </c>
      <c r="I2567" s="36" t="str">
        <f>IF(AND(TimeSpend[[#This Row],[Personnel number]]&lt;&gt;"",TimeSpend[[#This Row],[Date]]&lt;&gt;""),TimeSpend[[#This Row],[End Time]],"")</f>
        <v/>
      </c>
      <c r="J2567" t="str">
        <f>IF(AND(TimeSpend[[#This Row],[Personnel number]]&lt;&gt;"",TimeSpend[[#This Row],[Date]]&lt;&gt;""),TimeSpend[[#This Row],[Location]],"")</f>
        <v/>
      </c>
      <c r="K2567" t="str">
        <f>IF(AND(TimeSpend[[#This Row],[Personnel number]]&lt;&gt;"",TimeSpend[[#This Row],[Date]]&lt;&gt;""),TimeSpend[[#This Row],[Task]],"")</f>
        <v/>
      </c>
      <c r="L2567" t="str">
        <f>IF(AND(TimeSpend[[#This Row],[Personnel number]]&lt;&gt;"",TimeSpend[[#This Row],[Date]]&lt;&gt;""),Utilization!$J$2,"")</f>
        <v/>
      </c>
      <c r="M2567" t="str">
        <f>IF(AND(TimeSpend[[#This Row],[Personnel number]]&lt;&gt;"",TimeSpend[[#This Row],[Date]]&lt;&gt;""),TimeSpend[[#This Row],[Employee Name]],"")</f>
        <v/>
      </c>
      <c r="N2567" t="str">
        <f t="shared" si="80"/>
        <v/>
      </c>
      <c r="O2567" t="str">
        <f t="shared" si="81"/>
        <v/>
      </c>
      <c r="P2567" t="str">
        <f>IF(D2567&lt;&gt;"",VLOOKUP(D2567,Projects!B:C,2,0),"")</f>
        <v/>
      </c>
    </row>
    <row r="2568" spans="1:16" x14ac:dyDescent="0.25">
      <c r="A2568" t="str">
        <f>UPPER(IF(AND(TimeSpend[[#This Row],[Personnel number]]&lt;&gt;"",TimeSpend[[#This Row],[Date]]&lt;&gt;""),TimeSpend[[#This Row],[Personnel number]],""))</f>
        <v/>
      </c>
      <c r="B2568" s="85" t="str">
        <f>IF(AND(TimeSpend[[#This Row],[Personnel number]]&lt;&gt;"",TimeSpend[[#This Row],[Date]]&lt;&gt;""),TEXT(TimeSpend[[#This Row],[Date]],"[$-409]yyyyMMdd"),"")</f>
        <v/>
      </c>
      <c r="C2568" s="33" t="str">
        <f>IF(AND(TimeSpend[[#This Row],[Personnel number]]&lt;&gt;"",TimeSpend[[#This Row],[Date]]&lt;&gt;""),SUBSTITUTE(TimeSpend[[#This Row],[Hours]],",","."),"")</f>
        <v/>
      </c>
      <c r="D2568" t="str">
        <f>IF(AND(TimeSpend[[#This Row],[Personnel number]]&lt;&gt;"",TimeSpend[[#This Row],[Date]]&lt;&gt;""),TimeSpend[[#This Row],[Network]],"")</f>
        <v/>
      </c>
      <c r="E2568" t="str">
        <f>IF(AND(TimeSpend[[#This Row],[Personnel number]]&lt;&gt;"",TimeSpend[[#This Row],[Date]]&lt;&gt;""),TimeSpend[[#This Row],[Network Description]],"")</f>
        <v/>
      </c>
      <c r="F2568" t="str">
        <f>IF(AND(TimeSpend[[#This Row],[Personnel number]]&lt;&gt;"",TimeSpend[[#This Row],[Date]]&lt;&gt;""),TimeSpend[[#This Row],[Activity]],"")</f>
        <v/>
      </c>
      <c r="G2568" t="str">
        <f>IF(AND(TimeSpend[[#This Row],[Personnel number]]&lt;&gt;"",TimeSpend[[#This Row],[Date]]&lt;&gt;""),TimeSpend[[#This Row],[Activity description]],"")</f>
        <v/>
      </c>
      <c r="H2568" s="36" t="str">
        <f>IF(AND(TimeSpend[[#This Row],[Personnel number]]&lt;&gt;"",TimeSpend[[#This Row],[Date]]&lt;&gt;""),TimeSpend[[#This Row],[Start Time]],"")</f>
        <v/>
      </c>
      <c r="I2568" s="36" t="str">
        <f>IF(AND(TimeSpend[[#This Row],[Personnel number]]&lt;&gt;"",TimeSpend[[#This Row],[Date]]&lt;&gt;""),TimeSpend[[#This Row],[End Time]],"")</f>
        <v/>
      </c>
      <c r="J2568" t="str">
        <f>IF(AND(TimeSpend[[#This Row],[Personnel number]]&lt;&gt;"",TimeSpend[[#This Row],[Date]]&lt;&gt;""),TimeSpend[[#This Row],[Location]],"")</f>
        <v/>
      </c>
      <c r="K2568" t="str">
        <f>IF(AND(TimeSpend[[#This Row],[Personnel number]]&lt;&gt;"",TimeSpend[[#This Row],[Date]]&lt;&gt;""),TimeSpend[[#This Row],[Task]],"")</f>
        <v/>
      </c>
      <c r="L2568" t="str">
        <f>IF(AND(TimeSpend[[#This Row],[Personnel number]]&lt;&gt;"",TimeSpend[[#This Row],[Date]]&lt;&gt;""),Utilization!$J$2,"")</f>
        <v/>
      </c>
      <c r="M2568" t="str">
        <f>IF(AND(TimeSpend[[#This Row],[Personnel number]]&lt;&gt;"",TimeSpend[[#This Row],[Date]]&lt;&gt;""),TimeSpend[[#This Row],[Employee Name]],"")</f>
        <v/>
      </c>
      <c r="N2568" t="str">
        <f t="shared" si="80"/>
        <v/>
      </c>
      <c r="O2568" t="str">
        <f t="shared" si="81"/>
        <v/>
      </c>
      <c r="P2568" t="str">
        <f>IF(D2568&lt;&gt;"",VLOOKUP(D2568,Projects!B:C,2,0),"")</f>
        <v/>
      </c>
    </row>
    <row r="2569" spans="1:16" x14ac:dyDescent="0.25">
      <c r="A2569" t="str">
        <f>UPPER(IF(AND(TimeSpend[[#This Row],[Personnel number]]&lt;&gt;"",TimeSpend[[#This Row],[Date]]&lt;&gt;""),TimeSpend[[#This Row],[Personnel number]],""))</f>
        <v/>
      </c>
      <c r="B2569" s="85" t="str">
        <f>IF(AND(TimeSpend[[#This Row],[Personnel number]]&lt;&gt;"",TimeSpend[[#This Row],[Date]]&lt;&gt;""),TEXT(TimeSpend[[#This Row],[Date]],"[$-409]yyyyMMdd"),"")</f>
        <v/>
      </c>
      <c r="C2569" s="33" t="str">
        <f>IF(AND(TimeSpend[[#This Row],[Personnel number]]&lt;&gt;"",TimeSpend[[#This Row],[Date]]&lt;&gt;""),SUBSTITUTE(TimeSpend[[#This Row],[Hours]],",","."),"")</f>
        <v/>
      </c>
      <c r="D2569" t="str">
        <f>IF(AND(TimeSpend[[#This Row],[Personnel number]]&lt;&gt;"",TimeSpend[[#This Row],[Date]]&lt;&gt;""),TimeSpend[[#This Row],[Network]],"")</f>
        <v/>
      </c>
      <c r="E2569" t="str">
        <f>IF(AND(TimeSpend[[#This Row],[Personnel number]]&lt;&gt;"",TimeSpend[[#This Row],[Date]]&lt;&gt;""),TimeSpend[[#This Row],[Network Description]],"")</f>
        <v/>
      </c>
      <c r="F2569" t="str">
        <f>IF(AND(TimeSpend[[#This Row],[Personnel number]]&lt;&gt;"",TimeSpend[[#This Row],[Date]]&lt;&gt;""),TimeSpend[[#This Row],[Activity]],"")</f>
        <v/>
      </c>
      <c r="G2569" t="str">
        <f>IF(AND(TimeSpend[[#This Row],[Personnel number]]&lt;&gt;"",TimeSpend[[#This Row],[Date]]&lt;&gt;""),TimeSpend[[#This Row],[Activity description]],"")</f>
        <v/>
      </c>
      <c r="H2569" s="36" t="str">
        <f>IF(AND(TimeSpend[[#This Row],[Personnel number]]&lt;&gt;"",TimeSpend[[#This Row],[Date]]&lt;&gt;""),TimeSpend[[#This Row],[Start Time]],"")</f>
        <v/>
      </c>
      <c r="I2569" s="36" t="str">
        <f>IF(AND(TimeSpend[[#This Row],[Personnel number]]&lt;&gt;"",TimeSpend[[#This Row],[Date]]&lt;&gt;""),TimeSpend[[#This Row],[End Time]],"")</f>
        <v/>
      </c>
      <c r="J2569" t="str">
        <f>IF(AND(TimeSpend[[#This Row],[Personnel number]]&lt;&gt;"",TimeSpend[[#This Row],[Date]]&lt;&gt;""),TimeSpend[[#This Row],[Location]],"")</f>
        <v/>
      </c>
      <c r="K2569" t="str">
        <f>IF(AND(TimeSpend[[#This Row],[Personnel number]]&lt;&gt;"",TimeSpend[[#This Row],[Date]]&lt;&gt;""),TimeSpend[[#This Row],[Task]],"")</f>
        <v/>
      </c>
      <c r="L2569" t="str">
        <f>IF(AND(TimeSpend[[#This Row],[Personnel number]]&lt;&gt;"",TimeSpend[[#This Row],[Date]]&lt;&gt;""),Utilization!$J$2,"")</f>
        <v/>
      </c>
      <c r="M2569" t="str">
        <f>IF(AND(TimeSpend[[#This Row],[Personnel number]]&lt;&gt;"",TimeSpend[[#This Row],[Date]]&lt;&gt;""),TimeSpend[[#This Row],[Employee Name]],"")</f>
        <v/>
      </c>
      <c r="N2569" t="str">
        <f t="shared" si="80"/>
        <v/>
      </c>
      <c r="O2569" t="str">
        <f t="shared" si="81"/>
        <v/>
      </c>
      <c r="P2569" t="str">
        <f>IF(D2569&lt;&gt;"",VLOOKUP(D2569,Projects!B:C,2,0),"")</f>
        <v/>
      </c>
    </row>
    <row r="2570" spans="1:16" x14ac:dyDescent="0.25">
      <c r="A2570" t="str">
        <f>UPPER(IF(AND(TimeSpend[[#This Row],[Personnel number]]&lt;&gt;"",TimeSpend[[#This Row],[Date]]&lt;&gt;""),TimeSpend[[#This Row],[Personnel number]],""))</f>
        <v/>
      </c>
      <c r="B2570" s="85" t="str">
        <f>IF(AND(TimeSpend[[#This Row],[Personnel number]]&lt;&gt;"",TimeSpend[[#This Row],[Date]]&lt;&gt;""),TEXT(TimeSpend[[#This Row],[Date]],"[$-409]yyyyMMdd"),"")</f>
        <v/>
      </c>
      <c r="C2570" s="33" t="str">
        <f>IF(AND(TimeSpend[[#This Row],[Personnel number]]&lt;&gt;"",TimeSpend[[#This Row],[Date]]&lt;&gt;""),SUBSTITUTE(TimeSpend[[#This Row],[Hours]],",","."),"")</f>
        <v/>
      </c>
      <c r="D2570" t="str">
        <f>IF(AND(TimeSpend[[#This Row],[Personnel number]]&lt;&gt;"",TimeSpend[[#This Row],[Date]]&lt;&gt;""),TimeSpend[[#This Row],[Network]],"")</f>
        <v/>
      </c>
      <c r="E2570" t="str">
        <f>IF(AND(TimeSpend[[#This Row],[Personnel number]]&lt;&gt;"",TimeSpend[[#This Row],[Date]]&lt;&gt;""),TimeSpend[[#This Row],[Network Description]],"")</f>
        <v/>
      </c>
      <c r="F2570" t="str">
        <f>IF(AND(TimeSpend[[#This Row],[Personnel number]]&lt;&gt;"",TimeSpend[[#This Row],[Date]]&lt;&gt;""),TimeSpend[[#This Row],[Activity]],"")</f>
        <v/>
      </c>
      <c r="G2570" t="str">
        <f>IF(AND(TimeSpend[[#This Row],[Personnel number]]&lt;&gt;"",TimeSpend[[#This Row],[Date]]&lt;&gt;""),TimeSpend[[#This Row],[Activity description]],"")</f>
        <v/>
      </c>
      <c r="H2570" s="36" t="str">
        <f>IF(AND(TimeSpend[[#This Row],[Personnel number]]&lt;&gt;"",TimeSpend[[#This Row],[Date]]&lt;&gt;""),TimeSpend[[#This Row],[Start Time]],"")</f>
        <v/>
      </c>
      <c r="I2570" s="36" t="str">
        <f>IF(AND(TimeSpend[[#This Row],[Personnel number]]&lt;&gt;"",TimeSpend[[#This Row],[Date]]&lt;&gt;""),TimeSpend[[#This Row],[End Time]],"")</f>
        <v/>
      </c>
      <c r="J2570" t="str">
        <f>IF(AND(TimeSpend[[#This Row],[Personnel number]]&lt;&gt;"",TimeSpend[[#This Row],[Date]]&lt;&gt;""),TimeSpend[[#This Row],[Location]],"")</f>
        <v/>
      </c>
      <c r="K2570" t="str">
        <f>IF(AND(TimeSpend[[#This Row],[Personnel number]]&lt;&gt;"",TimeSpend[[#This Row],[Date]]&lt;&gt;""),TimeSpend[[#This Row],[Task]],"")</f>
        <v/>
      </c>
      <c r="L2570" t="str">
        <f>IF(AND(TimeSpend[[#This Row],[Personnel number]]&lt;&gt;"",TimeSpend[[#This Row],[Date]]&lt;&gt;""),Utilization!$J$2,"")</f>
        <v/>
      </c>
      <c r="M2570" t="str">
        <f>IF(AND(TimeSpend[[#This Row],[Personnel number]]&lt;&gt;"",TimeSpend[[#This Row],[Date]]&lt;&gt;""),TimeSpend[[#This Row],[Employee Name]],"")</f>
        <v/>
      </c>
      <c r="N2570" t="str">
        <f t="shared" si="80"/>
        <v/>
      </c>
      <c r="O2570" t="str">
        <f t="shared" si="81"/>
        <v/>
      </c>
      <c r="P2570" t="str">
        <f>IF(D2570&lt;&gt;"",VLOOKUP(D2570,Projects!B:C,2,0),"")</f>
        <v/>
      </c>
    </row>
    <row r="2571" spans="1:16" x14ac:dyDescent="0.25">
      <c r="A2571" t="str">
        <f>UPPER(IF(AND(TimeSpend[[#This Row],[Personnel number]]&lt;&gt;"",TimeSpend[[#This Row],[Date]]&lt;&gt;""),TimeSpend[[#This Row],[Personnel number]],""))</f>
        <v/>
      </c>
      <c r="B2571" s="85" t="str">
        <f>IF(AND(TimeSpend[[#This Row],[Personnel number]]&lt;&gt;"",TimeSpend[[#This Row],[Date]]&lt;&gt;""),TEXT(TimeSpend[[#This Row],[Date]],"[$-409]yyyyMMdd"),"")</f>
        <v/>
      </c>
      <c r="C2571" s="33" t="str">
        <f>IF(AND(TimeSpend[[#This Row],[Personnel number]]&lt;&gt;"",TimeSpend[[#This Row],[Date]]&lt;&gt;""),SUBSTITUTE(TimeSpend[[#This Row],[Hours]],",","."),"")</f>
        <v/>
      </c>
      <c r="D2571" t="str">
        <f>IF(AND(TimeSpend[[#This Row],[Personnel number]]&lt;&gt;"",TimeSpend[[#This Row],[Date]]&lt;&gt;""),TimeSpend[[#This Row],[Network]],"")</f>
        <v/>
      </c>
      <c r="E2571" t="str">
        <f>IF(AND(TimeSpend[[#This Row],[Personnel number]]&lt;&gt;"",TimeSpend[[#This Row],[Date]]&lt;&gt;""),TimeSpend[[#This Row],[Network Description]],"")</f>
        <v/>
      </c>
      <c r="F2571" t="str">
        <f>IF(AND(TimeSpend[[#This Row],[Personnel number]]&lt;&gt;"",TimeSpend[[#This Row],[Date]]&lt;&gt;""),TimeSpend[[#This Row],[Activity]],"")</f>
        <v/>
      </c>
      <c r="G2571" t="str">
        <f>IF(AND(TimeSpend[[#This Row],[Personnel number]]&lt;&gt;"",TimeSpend[[#This Row],[Date]]&lt;&gt;""),TimeSpend[[#This Row],[Activity description]],"")</f>
        <v/>
      </c>
      <c r="H2571" s="36" t="str">
        <f>IF(AND(TimeSpend[[#This Row],[Personnel number]]&lt;&gt;"",TimeSpend[[#This Row],[Date]]&lt;&gt;""),TimeSpend[[#This Row],[Start Time]],"")</f>
        <v/>
      </c>
      <c r="I2571" s="36" t="str">
        <f>IF(AND(TimeSpend[[#This Row],[Personnel number]]&lt;&gt;"",TimeSpend[[#This Row],[Date]]&lt;&gt;""),TimeSpend[[#This Row],[End Time]],"")</f>
        <v/>
      </c>
      <c r="J2571" t="str">
        <f>IF(AND(TimeSpend[[#This Row],[Personnel number]]&lt;&gt;"",TimeSpend[[#This Row],[Date]]&lt;&gt;""),TimeSpend[[#This Row],[Location]],"")</f>
        <v/>
      </c>
      <c r="K2571" t="str">
        <f>IF(AND(TimeSpend[[#This Row],[Personnel number]]&lt;&gt;"",TimeSpend[[#This Row],[Date]]&lt;&gt;""),TimeSpend[[#This Row],[Task]],"")</f>
        <v/>
      </c>
      <c r="L2571" t="str">
        <f>IF(AND(TimeSpend[[#This Row],[Personnel number]]&lt;&gt;"",TimeSpend[[#This Row],[Date]]&lt;&gt;""),Utilization!$J$2,"")</f>
        <v/>
      </c>
      <c r="M2571" t="str">
        <f>IF(AND(TimeSpend[[#This Row],[Personnel number]]&lt;&gt;"",TimeSpend[[#This Row],[Date]]&lt;&gt;""),TimeSpend[[#This Row],[Employee Name]],"")</f>
        <v/>
      </c>
      <c r="N2571" t="str">
        <f t="shared" si="80"/>
        <v/>
      </c>
      <c r="O2571" t="str">
        <f t="shared" si="81"/>
        <v/>
      </c>
      <c r="P2571" t="str">
        <f>IF(D2571&lt;&gt;"",VLOOKUP(D2571,Projects!B:C,2,0),"")</f>
        <v/>
      </c>
    </row>
    <row r="2572" spans="1:16" x14ac:dyDescent="0.25">
      <c r="A2572" t="str">
        <f>UPPER(IF(AND(TimeSpend[[#This Row],[Personnel number]]&lt;&gt;"",TimeSpend[[#This Row],[Date]]&lt;&gt;""),TimeSpend[[#This Row],[Personnel number]],""))</f>
        <v/>
      </c>
      <c r="B2572" s="85" t="str">
        <f>IF(AND(TimeSpend[[#This Row],[Personnel number]]&lt;&gt;"",TimeSpend[[#This Row],[Date]]&lt;&gt;""),TEXT(TimeSpend[[#This Row],[Date]],"[$-409]yyyyMMdd"),"")</f>
        <v/>
      </c>
      <c r="C2572" s="33" t="str">
        <f>IF(AND(TimeSpend[[#This Row],[Personnel number]]&lt;&gt;"",TimeSpend[[#This Row],[Date]]&lt;&gt;""),SUBSTITUTE(TimeSpend[[#This Row],[Hours]],",","."),"")</f>
        <v/>
      </c>
      <c r="D2572" t="str">
        <f>IF(AND(TimeSpend[[#This Row],[Personnel number]]&lt;&gt;"",TimeSpend[[#This Row],[Date]]&lt;&gt;""),TimeSpend[[#This Row],[Network]],"")</f>
        <v/>
      </c>
      <c r="E2572" t="str">
        <f>IF(AND(TimeSpend[[#This Row],[Personnel number]]&lt;&gt;"",TimeSpend[[#This Row],[Date]]&lt;&gt;""),TimeSpend[[#This Row],[Network Description]],"")</f>
        <v/>
      </c>
      <c r="F2572" t="str">
        <f>IF(AND(TimeSpend[[#This Row],[Personnel number]]&lt;&gt;"",TimeSpend[[#This Row],[Date]]&lt;&gt;""),TimeSpend[[#This Row],[Activity]],"")</f>
        <v/>
      </c>
      <c r="G2572" t="str">
        <f>IF(AND(TimeSpend[[#This Row],[Personnel number]]&lt;&gt;"",TimeSpend[[#This Row],[Date]]&lt;&gt;""),TimeSpend[[#This Row],[Activity description]],"")</f>
        <v/>
      </c>
      <c r="H2572" s="36" t="str">
        <f>IF(AND(TimeSpend[[#This Row],[Personnel number]]&lt;&gt;"",TimeSpend[[#This Row],[Date]]&lt;&gt;""),TimeSpend[[#This Row],[Start Time]],"")</f>
        <v/>
      </c>
      <c r="I2572" s="36" t="str">
        <f>IF(AND(TimeSpend[[#This Row],[Personnel number]]&lt;&gt;"",TimeSpend[[#This Row],[Date]]&lt;&gt;""),TimeSpend[[#This Row],[End Time]],"")</f>
        <v/>
      </c>
      <c r="J2572" t="str">
        <f>IF(AND(TimeSpend[[#This Row],[Personnel number]]&lt;&gt;"",TimeSpend[[#This Row],[Date]]&lt;&gt;""),TimeSpend[[#This Row],[Location]],"")</f>
        <v/>
      </c>
      <c r="K2572" t="str">
        <f>IF(AND(TimeSpend[[#This Row],[Personnel number]]&lt;&gt;"",TimeSpend[[#This Row],[Date]]&lt;&gt;""),TimeSpend[[#This Row],[Task]],"")</f>
        <v/>
      </c>
      <c r="L2572" t="str">
        <f>IF(AND(TimeSpend[[#This Row],[Personnel number]]&lt;&gt;"",TimeSpend[[#This Row],[Date]]&lt;&gt;""),Utilization!$J$2,"")</f>
        <v/>
      </c>
      <c r="M2572" t="str">
        <f>IF(AND(TimeSpend[[#This Row],[Personnel number]]&lt;&gt;"",TimeSpend[[#This Row],[Date]]&lt;&gt;""),TimeSpend[[#This Row],[Employee Name]],"")</f>
        <v/>
      </c>
      <c r="N2572" t="str">
        <f t="shared" si="80"/>
        <v/>
      </c>
      <c r="O2572" t="str">
        <f t="shared" si="81"/>
        <v/>
      </c>
      <c r="P2572" t="str">
        <f>IF(D2572&lt;&gt;"",VLOOKUP(D2572,Projects!B:C,2,0),"")</f>
        <v/>
      </c>
    </row>
    <row r="2573" spans="1:16" x14ac:dyDescent="0.25">
      <c r="A2573" t="str">
        <f>UPPER(IF(AND(TimeSpend[[#This Row],[Personnel number]]&lt;&gt;"",TimeSpend[[#This Row],[Date]]&lt;&gt;""),TimeSpend[[#This Row],[Personnel number]],""))</f>
        <v/>
      </c>
      <c r="B2573" s="85" t="str">
        <f>IF(AND(TimeSpend[[#This Row],[Personnel number]]&lt;&gt;"",TimeSpend[[#This Row],[Date]]&lt;&gt;""),TEXT(TimeSpend[[#This Row],[Date]],"[$-409]yyyyMMdd"),"")</f>
        <v/>
      </c>
      <c r="C2573" s="33" t="str">
        <f>IF(AND(TimeSpend[[#This Row],[Personnel number]]&lt;&gt;"",TimeSpend[[#This Row],[Date]]&lt;&gt;""),SUBSTITUTE(TimeSpend[[#This Row],[Hours]],",","."),"")</f>
        <v/>
      </c>
      <c r="D2573" t="str">
        <f>IF(AND(TimeSpend[[#This Row],[Personnel number]]&lt;&gt;"",TimeSpend[[#This Row],[Date]]&lt;&gt;""),TimeSpend[[#This Row],[Network]],"")</f>
        <v/>
      </c>
      <c r="E2573" t="str">
        <f>IF(AND(TimeSpend[[#This Row],[Personnel number]]&lt;&gt;"",TimeSpend[[#This Row],[Date]]&lt;&gt;""),TimeSpend[[#This Row],[Network Description]],"")</f>
        <v/>
      </c>
      <c r="F2573" t="str">
        <f>IF(AND(TimeSpend[[#This Row],[Personnel number]]&lt;&gt;"",TimeSpend[[#This Row],[Date]]&lt;&gt;""),TimeSpend[[#This Row],[Activity]],"")</f>
        <v/>
      </c>
      <c r="G2573" t="str">
        <f>IF(AND(TimeSpend[[#This Row],[Personnel number]]&lt;&gt;"",TimeSpend[[#This Row],[Date]]&lt;&gt;""),TimeSpend[[#This Row],[Activity description]],"")</f>
        <v/>
      </c>
      <c r="H2573" s="36" t="str">
        <f>IF(AND(TimeSpend[[#This Row],[Personnel number]]&lt;&gt;"",TimeSpend[[#This Row],[Date]]&lt;&gt;""),TimeSpend[[#This Row],[Start Time]],"")</f>
        <v/>
      </c>
      <c r="I2573" s="36" t="str">
        <f>IF(AND(TimeSpend[[#This Row],[Personnel number]]&lt;&gt;"",TimeSpend[[#This Row],[Date]]&lt;&gt;""),TimeSpend[[#This Row],[End Time]],"")</f>
        <v/>
      </c>
      <c r="J2573" t="str">
        <f>IF(AND(TimeSpend[[#This Row],[Personnel number]]&lt;&gt;"",TimeSpend[[#This Row],[Date]]&lt;&gt;""),TimeSpend[[#This Row],[Location]],"")</f>
        <v/>
      </c>
      <c r="K2573" t="str">
        <f>IF(AND(TimeSpend[[#This Row],[Personnel number]]&lt;&gt;"",TimeSpend[[#This Row],[Date]]&lt;&gt;""),TimeSpend[[#This Row],[Task]],"")</f>
        <v/>
      </c>
      <c r="L2573" t="str">
        <f>IF(AND(TimeSpend[[#This Row],[Personnel number]]&lt;&gt;"",TimeSpend[[#This Row],[Date]]&lt;&gt;""),Utilization!$J$2,"")</f>
        <v/>
      </c>
      <c r="M2573" t="str">
        <f>IF(AND(TimeSpend[[#This Row],[Personnel number]]&lt;&gt;"",TimeSpend[[#This Row],[Date]]&lt;&gt;""),TimeSpend[[#This Row],[Employee Name]],"")</f>
        <v/>
      </c>
      <c r="N2573" t="str">
        <f t="shared" si="80"/>
        <v/>
      </c>
      <c r="O2573" t="str">
        <f t="shared" si="81"/>
        <v/>
      </c>
      <c r="P2573" t="str">
        <f>IF(D2573&lt;&gt;"",VLOOKUP(D2573,Projects!B:C,2,0),"")</f>
        <v/>
      </c>
    </row>
    <row r="2574" spans="1:16" x14ac:dyDescent="0.25">
      <c r="A2574" t="str">
        <f>UPPER(IF(AND(TimeSpend[[#This Row],[Personnel number]]&lt;&gt;"",TimeSpend[[#This Row],[Date]]&lt;&gt;""),TimeSpend[[#This Row],[Personnel number]],""))</f>
        <v/>
      </c>
      <c r="B2574" s="85" t="str">
        <f>IF(AND(TimeSpend[[#This Row],[Personnel number]]&lt;&gt;"",TimeSpend[[#This Row],[Date]]&lt;&gt;""),TEXT(TimeSpend[[#This Row],[Date]],"[$-409]yyyyMMdd"),"")</f>
        <v/>
      </c>
      <c r="C2574" s="33" t="str">
        <f>IF(AND(TimeSpend[[#This Row],[Personnel number]]&lt;&gt;"",TimeSpend[[#This Row],[Date]]&lt;&gt;""),SUBSTITUTE(TimeSpend[[#This Row],[Hours]],",","."),"")</f>
        <v/>
      </c>
      <c r="D2574" t="str">
        <f>IF(AND(TimeSpend[[#This Row],[Personnel number]]&lt;&gt;"",TimeSpend[[#This Row],[Date]]&lt;&gt;""),TimeSpend[[#This Row],[Network]],"")</f>
        <v/>
      </c>
      <c r="E2574" t="str">
        <f>IF(AND(TimeSpend[[#This Row],[Personnel number]]&lt;&gt;"",TimeSpend[[#This Row],[Date]]&lt;&gt;""),TimeSpend[[#This Row],[Network Description]],"")</f>
        <v/>
      </c>
      <c r="F2574" t="str">
        <f>IF(AND(TimeSpend[[#This Row],[Personnel number]]&lt;&gt;"",TimeSpend[[#This Row],[Date]]&lt;&gt;""),TimeSpend[[#This Row],[Activity]],"")</f>
        <v/>
      </c>
      <c r="G2574" t="str">
        <f>IF(AND(TimeSpend[[#This Row],[Personnel number]]&lt;&gt;"",TimeSpend[[#This Row],[Date]]&lt;&gt;""),TimeSpend[[#This Row],[Activity description]],"")</f>
        <v/>
      </c>
      <c r="H2574" s="36" t="str">
        <f>IF(AND(TimeSpend[[#This Row],[Personnel number]]&lt;&gt;"",TimeSpend[[#This Row],[Date]]&lt;&gt;""),TimeSpend[[#This Row],[Start Time]],"")</f>
        <v/>
      </c>
      <c r="I2574" s="36" t="str">
        <f>IF(AND(TimeSpend[[#This Row],[Personnel number]]&lt;&gt;"",TimeSpend[[#This Row],[Date]]&lt;&gt;""),TimeSpend[[#This Row],[End Time]],"")</f>
        <v/>
      </c>
      <c r="J2574" t="str">
        <f>IF(AND(TimeSpend[[#This Row],[Personnel number]]&lt;&gt;"",TimeSpend[[#This Row],[Date]]&lt;&gt;""),TimeSpend[[#This Row],[Location]],"")</f>
        <v/>
      </c>
      <c r="K2574" t="str">
        <f>IF(AND(TimeSpend[[#This Row],[Personnel number]]&lt;&gt;"",TimeSpend[[#This Row],[Date]]&lt;&gt;""),TimeSpend[[#This Row],[Task]],"")</f>
        <v/>
      </c>
      <c r="L2574" t="str">
        <f>IF(AND(TimeSpend[[#This Row],[Personnel number]]&lt;&gt;"",TimeSpend[[#This Row],[Date]]&lt;&gt;""),Utilization!$J$2,"")</f>
        <v/>
      </c>
      <c r="M2574" t="str">
        <f>IF(AND(TimeSpend[[#This Row],[Personnel number]]&lt;&gt;"",TimeSpend[[#This Row],[Date]]&lt;&gt;""),TimeSpend[[#This Row],[Employee Name]],"")</f>
        <v/>
      </c>
      <c r="N2574" t="str">
        <f t="shared" si="80"/>
        <v/>
      </c>
      <c r="O2574" t="str">
        <f t="shared" si="81"/>
        <v/>
      </c>
      <c r="P2574" t="str">
        <f>IF(D2574&lt;&gt;"",VLOOKUP(D2574,Projects!B:C,2,0),"")</f>
        <v/>
      </c>
    </row>
    <row r="2575" spans="1:16" x14ac:dyDescent="0.25">
      <c r="A2575" t="str">
        <f>UPPER(IF(AND(TimeSpend[[#This Row],[Personnel number]]&lt;&gt;"",TimeSpend[[#This Row],[Date]]&lt;&gt;""),TimeSpend[[#This Row],[Personnel number]],""))</f>
        <v/>
      </c>
      <c r="B2575" s="85" t="str">
        <f>IF(AND(TimeSpend[[#This Row],[Personnel number]]&lt;&gt;"",TimeSpend[[#This Row],[Date]]&lt;&gt;""),TEXT(TimeSpend[[#This Row],[Date]],"[$-409]yyyyMMdd"),"")</f>
        <v/>
      </c>
      <c r="C2575" s="33" t="str">
        <f>IF(AND(TimeSpend[[#This Row],[Personnel number]]&lt;&gt;"",TimeSpend[[#This Row],[Date]]&lt;&gt;""),SUBSTITUTE(TimeSpend[[#This Row],[Hours]],",","."),"")</f>
        <v/>
      </c>
      <c r="D2575" t="str">
        <f>IF(AND(TimeSpend[[#This Row],[Personnel number]]&lt;&gt;"",TimeSpend[[#This Row],[Date]]&lt;&gt;""),TimeSpend[[#This Row],[Network]],"")</f>
        <v/>
      </c>
      <c r="E2575" t="str">
        <f>IF(AND(TimeSpend[[#This Row],[Personnel number]]&lt;&gt;"",TimeSpend[[#This Row],[Date]]&lt;&gt;""),TimeSpend[[#This Row],[Network Description]],"")</f>
        <v/>
      </c>
      <c r="F2575" t="str">
        <f>IF(AND(TimeSpend[[#This Row],[Personnel number]]&lt;&gt;"",TimeSpend[[#This Row],[Date]]&lt;&gt;""),TimeSpend[[#This Row],[Activity]],"")</f>
        <v/>
      </c>
      <c r="G2575" t="str">
        <f>IF(AND(TimeSpend[[#This Row],[Personnel number]]&lt;&gt;"",TimeSpend[[#This Row],[Date]]&lt;&gt;""),TimeSpend[[#This Row],[Activity description]],"")</f>
        <v/>
      </c>
      <c r="H2575" s="36" t="str">
        <f>IF(AND(TimeSpend[[#This Row],[Personnel number]]&lt;&gt;"",TimeSpend[[#This Row],[Date]]&lt;&gt;""),TimeSpend[[#This Row],[Start Time]],"")</f>
        <v/>
      </c>
      <c r="I2575" s="36" t="str">
        <f>IF(AND(TimeSpend[[#This Row],[Personnel number]]&lt;&gt;"",TimeSpend[[#This Row],[Date]]&lt;&gt;""),TimeSpend[[#This Row],[End Time]],"")</f>
        <v/>
      </c>
      <c r="J2575" t="str">
        <f>IF(AND(TimeSpend[[#This Row],[Personnel number]]&lt;&gt;"",TimeSpend[[#This Row],[Date]]&lt;&gt;""),TimeSpend[[#This Row],[Location]],"")</f>
        <v/>
      </c>
      <c r="K2575" t="str">
        <f>IF(AND(TimeSpend[[#This Row],[Personnel number]]&lt;&gt;"",TimeSpend[[#This Row],[Date]]&lt;&gt;""),TimeSpend[[#This Row],[Task]],"")</f>
        <v/>
      </c>
      <c r="L2575" t="str">
        <f>IF(AND(TimeSpend[[#This Row],[Personnel number]]&lt;&gt;"",TimeSpend[[#This Row],[Date]]&lt;&gt;""),Utilization!$J$2,"")</f>
        <v/>
      </c>
      <c r="M2575" t="str">
        <f>IF(AND(TimeSpend[[#This Row],[Personnel number]]&lt;&gt;"",TimeSpend[[#This Row],[Date]]&lt;&gt;""),TimeSpend[[#This Row],[Employee Name]],"")</f>
        <v/>
      </c>
      <c r="N2575" t="str">
        <f t="shared" si="80"/>
        <v/>
      </c>
      <c r="O2575" t="str">
        <f t="shared" si="81"/>
        <v/>
      </c>
      <c r="P2575" t="str">
        <f>IF(D2575&lt;&gt;"",VLOOKUP(D2575,Projects!B:C,2,0),"")</f>
        <v/>
      </c>
    </row>
    <row r="2576" spans="1:16" x14ac:dyDescent="0.25">
      <c r="A2576" t="str">
        <f>UPPER(IF(AND(TimeSpend[[#This Row],[Personnel number]]&lt;&gt;"",TimeSpend[[#This Row],[Date]]&lt;&gt;""),TimeSpend[[#This Row],[Personnel number]],""))</f>
        <v/>
      </c>
      <c r="B2576" s="85" t="str">
        <f>IF(AND(TimeSpend[[#This Row],[Personnel number]]&lt;&gt;"",TimeSpend[[#This Row],[Date]]&lt;&gt;""),TEXT(TimeSpend[[#This Row],[Date]],"[$-409]yyyyMMdd"),"")</f>
        <v/>
      </c>
      <c r="C2576" s="33" t="str">
        <f>IF(AND(TimeSpend[[#This Row],[Personnel number]]&lt;&gt;"",TimeSpend[[#This Row],[Date]]&lt;&gt;""),SUBSTITUTE(TimeSpend[[#This Row],[Hours]],",","."),"")</f>
        <v/>
      </c>
      <c r="D2576" t="str">
        <f>IF(AND(TimeSpend[[#This Row],[Personnel number]]&lt;&gt;"",TimeSpend[[#This Row],[Date]]&lt;&gt;""),TimeSpend[[#This Row],[Network]],"")</f>
        <v/>
      </c>
      <c r="E2576" t="str">
        <f>IF(AND(TimeSpend[[#This Row],[Personnel number]]&lt;&gt;"",TimeSpend[[#This Row],[Date]]&lt;&gt;""),TimeSpend[[#This Row],[Network Description]],"")</f>
        <v/>
      </c>
      <c r="F2576" t="str">
        <f>IF(AND(TimeSpend[[#This Row],[Personnel number]]&lt;&gt;"",TimeSpend[[#This Row],[Date]]&lt;&gt;""),TimeSpend[[#This Row],[Activity]],"")</f>
        <v/>
      </c>
      <c r="G2576" t="str">
        <f>IF(AND(TimeSpend[[#This Row],[Personnel number]]&lt;&gt;"",TimeSpend[[#This Row],[Date]]&lt;&gt;""),TimeSpend[[#This Row],[Activity description]],"")</f>
        <v/>
      </c>
      <c r="H2576" s="36" t="str">
        <f>IF(AND(TimeSpend[[#This Row],[Personnel number]]&lt;&gt;"",TimeSpend[[#This Row],[Date]]&lt;&gt;""),TimeSpend[[#This Row],[Start Time]],"")</f>
        <v/>
      </c>
      <c r="I2576" s="36" t="str">
        <f>IF(AND(TimeSpend[[#This Row],[Personnel number]]&lt;&gt;"",TimeSpend[[#This Row],[Date]]&lt;&gt;""),TimeSpend[[#This Row],[End Time]],"")</f>
        <v/>
      </c>
      <c r="J2576" t="str">
        <f>IF(AND(TimeSpend[[#This Row],[Personnel number]]&lt;&gt;"",TimeSpend[[#This Row],[Date]]&lt;&gt;""),TimeSpend[[#This Row],[Location]],"")</f>
        <v/>
      </c>
      <c r="K2576" t="str">
        <f>IF(AND(TimeSpend[[#This Row],[Personnel number]]&lt;&gt;"",TimeSpend[[#This Row],[Date]]&lt;&gt;""),TimeSpend[[#This Row],[Task]],"")</f>
        <v/>
      </c>
      <c r="L2576" t="str">
        <f>IF(AND(TimeSpend[[#This Row],[Personnel number]]&lt;&gt;"",TimeSpend[[#This Row],[Date]]&lt;&gt;""),Utilization!$J$2,"")</f>
        <v/>
      </c>
      <c r="M2576" t="str">
        <f>IF(AND(TimeSpend[[#This Row],[Personnel number]]&lt;&gt;"",TimeSpend[[#This Row],[Date]]&lt;&gt;""),TimeSpend[[#This Row],[Employee Name]],"")</f>
        <v/>
      </c>
      <c r="N2576" t="str">
        <f t="shared" si="80"/>
        <v/>
      </c>
      <c r="O2576" t="str">
        <f t="shared" si="81"/>
        <v/>
      </c>
      <c r="P2576" t="str">
        <f>IF(D2576&lt;&gt;"",VLOOKUP(D2576,Projects!B:C,2,0),"")</f>
        <v/>
      </c>
    </row>
    <row r="2577" spans="1:16" x14ac:dyDescent="0.25">
      <c r="A2577" t="str">
        <f>UPPER(IF(AND(TimeSpend[[#This Row],[Personnel number]]&lt;&gt;"",TimeSpend[[#This Row],[Date]]&lt;&gt;""),TimeSpend[[#This Row],[Personnel number]],""))</f>
        <v/>
      </c>
      <c r="B2577" s="85" t="str">
        <f>IF(AND(TimeSpend[[#This Row],[Personnel number]]&lt;&gt;"",TimeSpend[[#This Row],[Date]]&lt;&gt;""),TEXT(TimeSpend[[#This Row],[Date]],"[$-409]yyyyMMdd"),"")</f>
        <v/>
      </c>
      <c r="C2577" s="33" t="str">
        <f>IF(AND(TimeSpend[[#This Row],[Personnel number]]&lt;&gt;"",TimeSpend[[#This Row],[Date]]&lt;&gt;""),SUBSTITUTE(TimeSpend[[#This Row],[Hours]],",","."),"")</f>
        <v/>
      </c>
      <c r="D2577" t="str">
        <f>IF(AND(TimeSpend[[#This Row],[Personnel number]]&lt;&gt;"",TimeSpend[[#This Row],[Date]]&lt;&gt;""),TimeSpend[[#This Row],[Network]],"")</f>
        <v/>
      </c>
      <c r="E2577" t="str">
        <f>IF(AND(TimeSpend[[#This Row],[Personnel number]]&lt;&gt;"",TimeSpend[[#This Row],[Date]]&lt;&gt;""),TimeSpend[[#This Row],[Network Description]],"")</f>
        <v/>
      </c>
      <c r="F2577" t="str">
        <f>IF(AND(TimeSpend[[#This Row],[Personnel number]]&lt;&gt;"",TimeSpend[[#This Row],[Date]]&lt;&gt;""),TimeSpend[[#This Row],[Activity]],"")</f>
        <v/>
      </c>
      <c r="G2577" t="str">
        <f>IF(AND(TimeSpend[[#This Row],[Personnel number]]&lt;&gt;"",TimeSpend[[#This Row],[Date]]&lt;&gt;""),TimeSpend[[#This Row],[Activity description]],"")</f>
        <v/>
      </c>
      <c r="H2577" s="36" t="str">
        <f>IF(AND(TimeSpend[[#This Row],[Personnel number]]&lt;&gt;"",TimeSpend[[#This Row],[Date]]&lt;&gt;""),TimeSpend[[#This Row],[Start Time]],"")</f>
        <v/>
      </c>
      <c r="I2577" s="36" t="str">
        <f>IF(AND(TimeSpend[[#This Row],[Personnel number]]&lt;&gt;"",TimeSpend[[#This Row],[Date]]&lt;&gt;""),TimeSpend[[#This Row],[End Time]],"")</f>
        <v/>
      </c>
      <c r="J2577" t="str">
        <f>IF(AND(TimeSpend[[#This Row],[Personnel number]]&lt;&gt;"",TimeSpend[[#This Row],[Date]]&lt;&gt;""),TimeSpend[[#This Row],[Location]],"")</f>
        <v/>
      </c>
      <c r="K2577" t="str">
        <f>IF(AND(TimeSpend[[#This Row],[Personnel number]]&lt;&gt;"",TimeSpend[[#This Row],[Date]]&lt;&gt;""),TimeSpend[[#This Row],[Task]],"")</f>
        <v/>
      </c>
      <c r="L2577" t="str">
        <f>IF(AND(TimeSpend[[#This Row],[Personnel number]]&lt;&gt;"",TimeSpend[[#This Row],[Date]]&lt;&gt;""),Utilization!$J$2,"")</f>
        <v/>
      </c>
      <c r="M2577" t="str">
        <f>IF(AND(TimeSpend[[#This Row],[Personnel number]]&lt;&gt;"",TimeSpend[[#This Row],[Date]]&lt;&gt;""),TimeSpend[[#This Row],[Employee Name]],"")</f>
        <v/>
      </c>
      <c r="N2577" t="str">
        <f t="shared" si="80"/>
        <v/>
      </c>
      <c r="O2577" t="str">
        <f t="shared" si="81"/>
        <v/>
      </c>
      <c r="P2577" t="str">
        <f>IF(D2577&lt;&gt;"",VLOOKUP(D2577,Projects!B:C,2,0),"")</f>
        <v/>
      </c>
    </row>
    <row r="2578" spans="1:16" x14ac:dyDescent="0.25">
      <c r="A2578" t="str">
        <f>UPPER(IF(AND(TimeSpend[[#This Row],[Personnel number]]&lt;&gt;"",TimeSpend[[#This Row],[Date]]&lt;&gt;""),TimeSpend[[#This Row],[Personnel number]],""))</f>
        <v/>
      </c>
      <c r="B2578" s="85" t="str">
        <f>IF(AND(TimeSpend[[#This Row],[Personnel number]]&lt;&gt;"",TimeSpend[[#This Row],[Date]]&lt;&gt;""),TEXT(TimeSpend[[#This Row],[Date]],"[$-409]yyyyMMdd"),"")</f>
        <v/>
      </c>
      <c r="C2578" s="33" t="str">
        <f>IF(AND(TimeSpend[[#This Row],[Personnel number]]&lt;&gt;"",TimeSpend[[#This Row],[Date]]&lt;&gt;""),SUBSTITUTE(TimeSpend[[#This Row],[Hours]],",","."),"")</f>
        <v/>
      </c>
      <c r="D2578" t="str">
        <f>IF(AND(TimeSpend[[#This Row],[Personnel number]]&lt;&gt;"",TimeSpend[[#This Row],[Date]]&lt;&gt;""),TimeSpend[[#This Row],[Network]],"")</f>
        <v/>
      </c>
      <c r="E2578" t="str">
        <f>IF(AND(TimeSpend[[#This Row],[Personnel number]]&lt;&gt;"",TimeSpend[[#This Row],[Date]]&lt;&gt;""),TimeSpend[[#This Row],[Network Description]],"")</f>
        <v/>
      </c>
      <c r="F2578" t="str">
        <f>IF(AND(TimeSpend[[#This Row],[Personnel number]]&lt;&gt;"",TimeSpend[[#This Row],[Date]]&lt;&gt;""),TimeSpend[[#This Row],[Activity]],"")</f>
        <v/>
      </c>
      <c r="G2578" t="str">
        <f>IF(AND(TimeSpend[[#This Row],[Personnel number]]&lt;&gt;"",TimeSpend[[#This Row],[Date]]&lt;&gt;""),TimeSpend[[#This Row],[Activity description]],"")</f>
        <v/>
      </c>
      <c r="H2578" s="36" t="str">
        <f>IF(AND(TimeSpend[[#This Row],[Personnel number]]&lt;&gt;"",TimeSpend[[#This Row],[Date]]&lt;&gt;""),TimeSpend[[#This Row],[Start Time]],"")</f>
        <v/>
      </c>
      <c r="I2578" s="36" t="str">
        <f>IF(AND(TimeSpend[[#This Row],[Personnel number]]&lt;&gt;"",TimeSpend[[#This Row],[Date]]&lt;&gt;""),TimeSpend[[#This Row],[End Time]],"")</f>
        <v/>
      </c>
      <c r="J2578" t="str">
        <f>IF(AND(TimeSpend[[#This Row],[Personnel number]]&lt;&gt;"",TimeSpend[[#This Row],[Date]]&lt;&gt;""),TimeSpend[[#This Row],[Location]],"")</f>
        <v/>
      </c>
      <c r="K2578" t="str">
        <f>IF(AND(TimeSpend[[#This Row],[Personnel number]]&lt;&gt;"",TimeSpend[[#This Row],[Date]]&lt;&gt;""),TimeSpend[[#This Row],[Task]],"")</f>
        <v/>
      </c>
      <c r="L2578" t="str">
        <f>IF(AND(TimeSpend[[#This Row],[Personnel number]]&lt;&gt;"",TimeSpend[[#This Row],[Date]]&lt;&gt;""),Utilization!$J$2,"")</f>
        <v/>
      </c>
      <c r="M2578" t="str">
        <f>IF(AND(TimeSpend[[#This Row],[Personnel number]]&lt;&gt;"",TimeSpend[[#This Row],[Date]]&lt;&gt;""),TimeSpend[[#This Row],[Employee Name]],"")</f>
        <v/>
      </c>
      <c r="N2578" t="str">
        <f t="shared" si="80"/>
        <v/>
      </c>
      <c r="O2578" t="str">
        <f t="shared" si="81"/>
        <v/>
      </c>
      <c r="P2578" t="str">
        <f>IF(D2578&lt;&gt;"",VLOOKUP(D2578,Projects!B:C,2,0),"")</f>
        <v/>
      </c>
    </row>
    <row r="2579" spans="1:16" x14ac:dyDescent="0.25">
      <c r="A2579" t="str">
        <f>UPPER(IF(AND(TimeSpend[[#This Row],[Personnel number]]&lt;&gt;"",TimeSpend[[#This Row],[Date]]&lt;&gt;""),TimeSpend[[#This Row],[Personnel number]],""))</f>
        <v/>
      </c>
      <c r="B2579" s="85" t="str">
        <f>IF(AND(TimeSpend[[#This Row],[Personnel number]]&lt;&gt;"",TimeSpend[[#This Row],[Date]]&lt;&gt;""),TEXT(TimeSpend[[#This Row],[Date]],"[$-409]yyyyMMdd"),"")</f>
        <v/>
      </c>
      <c r="C2579" s="33" t="str">
        <f>IF(AND(TimeSpend[[#This Row],[Personnel number]]&lt;&gt;"",TimeSpend[[#This Row],[Date]]&lt;&gt;""),SUBSTITUTE(TimeSpend[[#This Row],[Hours]],",","."),"")</f>
        <v/>
      </c>
      <c r="D2579" t="str">
        <f>IF(AND(TimeSpend[[#This Row],[Personnel number]]&lt;&gt;"",TimeSpend[[#This Row],[Date]]&lt;&gt;""),TimeSpend[[#This Row],[Network]],"")</f>
        <v/>
      </c>
      <c r="E2579" t="str">
        <f>IF(AND(TimeSpend[[#This Row],[Personnel number]]&lt;&gt;"",TimeSpend[[#This Row],[Date]]&lt;&gt;""),TimeSpend[[#This Row],[Network Description]],"")</f>
        <v/>
      </c>
      <c r="F2579" t="str">
        <f>IF(AND(TimeSpend[[#This Row],[Personnel number]]&lt;&gt;"",TimeSpend[[#This Row],[Date]]&lt;&gt;""),TimeSpend[[#This Row],[Activity]],"")</f>
        <v/>
      </c>
      <c r="G2579" t="str">
        <f>IF(AND(TimeSpend[[#This Row],[Personnel number]]&lt;&gt;"",TimeSpend[[#This Row],[Date]]&lt;&gt;""),TimeSpend[[#This Row],[Activity description]],"")</f>
        <v/>
      </c>
      <c r="H2579" s="36" t="str">
        <f>IF(AND(TimeSpend[[#This Row],[Personnel number]]&lt;&gt;"",TimeSpend[[#This Row],[Date]]&lt;&gt;""),TimeSpend[[#This Row],[Start Time]],"")</f>
        <v/>
      </c>
      <c r="I2579" s="36" t="str">
        <f>IF(AND(TimeSpend[[#This Row],[Personnel number]]&lt;&gt;"",TimeSpend[[#This Row],[Date]]&lt;&gt;""),TimeSpend[[#This Row],[End Time]],"")</f>
        <v/>
      </c>
      <c r="J2579" t="str">
        <f>IF(AND(TimeSpend[[#This Row],[Personnel number]]&lt;&gt;"",TimeSpend[[#This Row],[Date]]&lt;&gt;""),TimeSpend[[#This Row],[Location]],"")</f>
        <v/>
      </c>
      <c r="K2579" t="str">
        <f>IF(AND(TimeSpend[[#This Row],[Personnel number]]&lt;&gt;"",TimeSpend[[#This Row],[Date]]&lt;&gt;""),TimeSpend[[#This Row],[Task]],"")</f>
        <v/>
      </c>
      <c r="L2579" t="str">
        <f>IF(AND(TimeSpend[[#This Row],[Personnel number]]&lt;&gt;"",TimeSpend[[#This Row],[Date]]&lt;&gt;""),Utilization!$J$2,"")</f>
        <v/>
      </c>
      <c r="M2579" t="str">
        <f>IF(AND(TimeSpend[[#This Row],[Personnel number]]&lt;&gt;"",TimeSpend[[#This Row],[Date]]&lt;&gt;""),TimeSpend[[#This Row],[Employee Name]],"")</f>
        <v/>
      </c>
      <c r="N2579" t="str">
        <f t="shared" si="80"/>
        <v/>
      </c>
      <c r="O2579" t="str">
        <f t="shared" si="81"/>
        <v/>
      </c>
      <c r="P2579" t="str">
        <f>IF(D2579&lt;&gt;"",VLOOKUP(D2579,Projects!B:C,2,0),"")</f>
        <v/>
      </c>
    </row>
    <row r="2580" spans="1:16" x14ac:dyDescent="0.25">
      <c r="A2580" t="str">
        <f>UPPER(IF(AND(TimeSpend[[#This Row],[Personnel number]]&lt;&gt;"",TimeSpend[[#This Row],[Date]]&lt;&gt;""),TimeSpend[[#This Row],[Personnel number]],""))</f>
        <v/>
      </c>
      <c r="B2580" s="85" t="str">
        <f>IF(AND(TimeSpend[[#This Row],[Personnel number]]&lt;&gt;"",TimeSpend[[#This Row],[Date]]&lt;&gt;""),TEXT(TimeSpend[[#This Row],[Date]],"[$-409]yyyyMMdd"),"")</f>
        <v/>
      </c>
      <c r="C2580" s="33" t="str">
        <f>IF(AND(TimeSpend[[#This Row],[Personnel number]]&lt;&gt;"",TimeSpend[[#This Row],[Date]]&lt;&gt;""),SUBSTITUTE(TimeSpend[[#This Row],[Hours]],",","."),"")</f>
        <v/>
      </c>
      <c r="D2580" t="str">
        <f>IF(AND(TimeSpend[[#This Row],[Personnel number]]&lt;&gt;"",TimeSpend[[#This Row],[Date]]&lt;&gt;""),TimeSpend[[#This Row],[Network]],"")</f>
        <v/>
      </c>
      <c r="E2580" t="str">
        <f>IF(AND(TimeSpend[[#This Row],[Personnel number]]&lt;&gt;"",TimeSpend[[#This Row],[Date]]&lt;&gt;""),TimeSpend[[#This Row],[Network Description]],"")</f>
        <v/>
      </c>
      <c r="F2580" t="str">
        <f>IF(AND(TimeSpend[[#This Row],[Personnel number]]&lt;&gt;"",TimeSpend[[#This Row],[Date]]&lt;&gt;""),TimeSpend[[#This Row],[Activity]],"")</f>
        <v/>
      </c>
      <c r="G2580" t="str">
        <f>IF(AND(TimeSpend[[#This Row],[Personnel number]]&lt;&gt;"",TimeSpend[[#This Row],[Date]]&lt;&gt;""),TimeSpend[[#This Row],[Activity description]],"")</f>
        <v/>
      </c>
      <c r="H2580" s="36" t="str">
        <f>IF(AND(TimeSpend[[#This Row],[Personnel number]]&lt;&gt;"",TimeSpend[[#This Row],[Date]]&lt;&gt;""),TimeSpend[[#This Row],[Start Time]],"")</f>
        <v/>
      </c>
      <c r="I2580" s="36" t="str">
        <f>IF(AND(TimeSpend[[#This Row],[Personnel number]]&lt;&gt;"",TimeSpend[[#This Row],[Date]]&lt;&gt;""),TimeSpend[[#This Row],[End Time]],"")</f>
        <v/>
      </c>
      <c r="J2580" t="str">
        <f>IF(AND(TimeSpend[[#This Row],[Personnel number]]&lt;&gt;"",TimeSpend[[#This Row],[Date]]&lt;&gt;""),TimeSpend[[#This Row],[Location]],"")</f>
        <v/>
      </c>
      <c r="K2580" t="str">
        <f>IF(AND(TimeSpend[[#This Row],[Personnel number]]&lt;&gt;"",TimeSpend[[#This Row],[Date]]&lt;&gt;""),TimeSpend[[#This Row],[Task]],"")</f>
        <v/>
      </c>
      <c r="L2580" t="str">
        <f>IF(AND(TimeSpend[[#This Row],[Personnel number]]&lt;&gt;"",TimeSpend[[#This Row],[Date]]&lt;&gt;""),Utilization!$J$2,"")</f>
        <v/>
      </c>
      <c r="M2580" t="str">
        <f>IF(AND(TimeSpend[[#This Row],[Personnel number]]&lt;&gt;"",TimeSpend[[#This Row],[Date]]&lt;&gt;""),TimeSpend[[#This Row],[Employee Name]],"")</f>
        <v/>
      </c>
      <c r="N2580" t="str">
        <f t="shared" si="80"/>
        <v/>
      </c>
      <c r="O2580" t="str">
        <f t="shared" si="81"/>
        <v/>
      </c>
      <c r="P2580" t="str">
        <f>IF(D2580&lt;&gt;"",VLOOKUP(D2580,Projects!B:C,2,0),"")</f>
        <v/>
      </c>
    </row>
    <row r="2581" spans="1:16" x14ac:dyDescent="0.25">
      <c r="A2581" t="str">
        <f>UPPER(IF(AND(TimeSpend[[#This Row],[Personnel number]]&lt;&gt;"",TimeSpend[[#This Row],[Date]]&lt;&gt;""),TimeSpend[[#This Row],[Personnel number]],""))</f>
        <v/>
      </c>
      <c r="B2581" s="85" t="str">
        <f>IF(AND(TimeSpend[[#This Row],[Personnel number]]&lt;&gt;"",TimeSpend[[#This Row],[Date]]&lt;&gt;""),TEXT(TimeSpend[[#This Row],[Date]],"[$-409]yyyyMMdd"),"")</f>
        <v/>
      </c>
      <c r="C2581" s="33" t="str">
        <f>IF(AND(TimeSpend[[#This Row],[Personnel number]]&lt;&gt;"",TimeSpend[[#This Row],[Date]]&lt;&gt;""),SUBSTITUTE(TimeSpend[[#This Row],[Hours]],",","."),"")</f>
        <v/>
      </c>
      <c r="D2581" t="str">
        <f>IF(AND(TimeSpend[[#This Row],[Personnel number]]&lt;&gt;"",TimeSpend[[#This Row],[Date]]&lt;&gt;""),TimeSpend[[#This Row],[Network]],"")</f>
        <v/>
      </c>
      <c r="E2581" t="str">
        <f>IF(AND(TimeSpend[[#This Row],[Personnel number]]&lt;&gt;"",TimeSpend[[#This Row],[Date]]&lt;&gt;""),TimeSpend[[#This Row],[Network Description]],"")</f>
        <v/>
      </c>
      <c r="F2581" t="str">
        <f>IF(AND(TimeSpend[[#This Row],[Personnel number]]&lt;&gt;"",TimeSpend[[#This Row],[Date]]&lt;&gt;""),TimeSpend[[#This Row],[Activity]],"")</f>
        <v/>
      </c>
      <c r="G2581" t="str">
        <f>IF(AND(TimeSpend[[#This Row],[Personnel number]]&lt;&gt;"",TimeSpend[[#This Row],[Date]]&lt;&gt;""),TimeSpend[[#This Row],[Activity description]],"")</f>
        <v/>
      </c>
      <c r="H2581" s="36" t="str">
        <f>IF(AND(TimeSpend[[#This Row],[Personnel number]]&lt;&gt;"",TimeSpend[[#This Row],[Date]]&lt;&gt;""),TimeSpend[[#This Row],[Start Time]],"")</f>
        <v/>
      </c>
      <c r="I2581" s="36" t="str">
        <f>IF(AND(TimeSpend[[#This Row],[Personnel number]]&lt;&gt;"",TimeSpend[[#This Row],[Date]]&lt;&gt;""),TimeSpend[[#This Row],[End Time]],"")</f>
        <v/>
      </c>
      <c r="J2581" t="str">
        <f>IF(AND(TimeSpend[[#This Row],[Personnel number]]&lt;&gt;"",TimeSpend[[#This Row],[Date]]&lt;&gt;""),TimeSpend[[#This Row],[Location]],"")</f>
        <v/>
      </c>
      <c r="K2581" t="str">
        <f>IF(AND(TimeSpend[[#This Row],[Personnel number]]&lt;&gt;"",TimeSpend[[#This Row],[Date]]&lt;&gt;""),TimeSpend[[#This Row],[Task]],"")</f>
        <v/>
      </c>
      <c r="L2581" t="str">
        <f>IF(AND(TimeSpend[[#This Row],[Personnel number]]&lt;&gt;"",TimeSpend[[#This Row],[Date]]&lt;&gt;""),Utilization!$J$2,"")</f>
        <v/>
      </c>
      <c r="M2581" t="str">
        <f>IF(AND(TimeSpend[[#This Row],[Personnel number]]&lt;&gt;"",TimeSpend[[#This Row],[Date]]&lt;&gt;""),TimeSpend[[#This Row],[Employee Name]],"")</f>
        <v/>
      </c>
      <c r="N2581" t="str">
        <f t="shared" si="80"/>
        <v/>
      </c>
      <c r="O2581" t="str">
        <f t="shared" si="81"/>
        <v/>
      </c>
      <c r="P2581" t="str">
        <f>IF(D2581&lt;&gt;"",VLOOKUP(D2581,Projects!B:C,2,0),"")</f>
        <v/>
      </c>
    </row>
    <row r="2582" spans="1:16" x14ac:dyDescent="0.25">
      <c r="A2582" t="str">
        <f>UPPER(IF(AND(TimeSpend[[#This Row],[Personnel number]]&lt;&gt;"",TimeSpend[[#This Row],[Date]]&lt;&gt;""),TimeSpend[[#This Row],[Personnel number]],""))</f>
        <v/>
      </c>
      <c r="B2582" s="85" t="str">
        <f>IF(AND(TimeSpend[[#This Row],[Personnel number]]&lt;&gt;"",TimeSpend[[#This Row],[Date]]&lt;&gt;""),TEXT(TimeSpend[[#This Row],[Date]],"[$-409]yyyyMMdd"),"")</f>
        <v/>
      </c>
      <c r="C2582" s="33" t="str">
        <f>IF(AND(TimeSpend[[#This Row],[Personnel number]]&lt;&gt;"",TimeSpend[[#This Row],[Date]]&lt;&gt;""),SUBSTITUTE(TimeSpend[[#This Row],[Hours]],",","."),"")</f>
        <v/>
      </c>
      <c r="D2582" t="str">
        <f>IF(AND(TimeSpend[[#This Row],[Personnel number]]&lt;&gt;"",TimeSpend[[#This Row],[Date]]&lt;&gt;""),TimeSpend[[#This Row],[Network]],"")</f>
        <v/>
      </c>
      <c r="E2582" t="str">
        <f>IF(AND(TimeSpend[[#This Row],[Personnel number]]&lt;&gt;"",TimeSpend[[#This Row],[Date]]&lt;&gt;""),TimeSpend[[#This Row],[Network Description]],"")</f>
        <v/>
      </c>
      <c r="F2582" t="str">
        <f>IF(AND(TimeSpend[[#This Row],[Personnel number]]&lt;&gt;"",TimeSpend[[#This Row],[Date]]&lt;&gt;""),TimeSpend[[#This Row],[Activity]],"")</f>
        <v/>
      </c>
      <c r="G2582" t="str">
        <f>IF(AND(TimeSpend[[#This Row],[Personnel number]]&lt;&gt;"",TimeSpend[[#This Row],[Date]]&lt;&gt;""),TimeSpend[[#This Row],[Activity description]],"")</f>
        <v/>
      </c>
      <c r="H2582" s="36" t="str">
        <f>IF(AND(TimeSpend[[#This Row],[Personnel number]]&lt;&gt;"",TimeSpend[[#This Row],[Date]]&lt;&gt;""),TimeSpend[[#This Row],[Start Time]],"")</f>
        <v/>
      </c>
      <c r="I2582" s="36" t="str">
        <f>IF(AND(TimeSpend[[#This Row],[Personnel number]]&lt;&gt;"",TimeSpend[[#This Row],[Date]]&lt;&gt;""),TimeSpend[[#This Row],[End Time]],"")</f>
        <v/>
      </c>
      <c r="J2582" t="str">
        <f>IF(AND(TimeSpend[[#This Row],[Personnel number]]&lt;&gt;"",TimeSpend[[#This Row],[Date]]&lt;&gt;""),TimeSpend[[#This Row],[Location]],"")</f>
        <v/>
      </c>
      <c r="K2582" t="str">
        <f>IF(AND(TimeSpend[[#This Row],[Personnel number]]&lt;&gt;"",TimeSpend[[#This Row],[Date]]&lt;&gt;""),TimeSpend[[#This Row],[Task]],"")</f>
        <v/>
      </c>
      <c r="L2582" t="str">
        <f>IF(AND(TimeSpend[[#This Row],[Personnel number]]&lt;&gt;"",TimeSpend[[#This Row],[Date]]&lt;&gt;""),Utilization!$J$2,"")</f>
        <v/>
      </c>
      <c r="M2582" t="str">
        <f>IF(AND(TimeSpend[[#This Row],[Personnel number]]&lt;&gt;"",TimeSpend[[#This Row],[Date]]&lt;&gt;""),TimeSpend[[#This Row],[Employee Name]],"")</f>
        <v/>
      </c>
      <c r="N2582" t="str">
        <f t="shared" si="80"/>
        <v/>
      </c>
      <c r="O2582" t="str">
        <f t="shared" si="81"/>
        <v/>
      </c>
      <c r="P2582" t="str">
        <f>IF(D2582&lt;&gt;"",VLOOKUP(D2582,Projects!B:C,2,0),"")</f>
        <v/>
      </c>
    </row>
    <row r="2583" spans="1:16" x14ac:dyDescent="0.25">
      <c r="A2583" t="str">
        <f>UPPER(IF(AND(TimeSpend[[#This Row],[Personnel number]]&lt;&gt;"",TimeSpend[[#This Row],[Date]]&lt;&gt;""),TimeSpend[[#This Row],[Personnel number]],""))</f>
        <v/>
      </c>
      <c r="B2583" s="85" t="str">
        <f>IF(AND(TimeSpend[[#This Row],[Personnel number]]&lt;&gt;"",TimeSpend[[#This Row],[Date]]&lt;&gt;""),TEXT(TimeSpend[[#This Row],[Date]],"[$-409]yyyyMMdd"),"")</f>
        <v/>
      </c>
      <c r="C2583" s="33" t="str">
        <f>IF(AND(TimeSpend[[#This Row],[Personnel number]]&lt;&gt;"",TimeSpend[[#This Row],[Date]]&lt;&gt;""),SUBSTITUTE(TimeSpend[[#This Row],[Hours]],",","."),"")</f>
        <v/>
      </c>
      <c r="D2583" t="str">
        <f>IF(AND(TimeSpend[[#This Row],[Personnel number]]&lt;&gt;"",TimeSpend[[#This Row],[Date]]&lt;&gt;""),TimeSpend[[#This Row],[Network]],"")</f>
        <v/>
      </c>
      <c r="E2583" t="str">
        <f>IF(AND(TimeSpend[[#This Row],[Personnel number]]&lt;&gt;"",TimeSpend[[#This Row],[Date]]&lt;&gt;""),TimeSpend[[#This Row],[Network Description]],"")</f>
        <v/>
      </c>
      <c r="F2583" t="str">
        <f>IF(AND(TimeSpend[[#This Row],[Personnel number]]&lt;&gt;"",TimeSpend[[#This Row],[Date]]&lt;&gt;""),TimeSpend[[#This Row],[Activity]],"")</f>
        <v/>
      </c>
      <c r="G2583" t="str">
        <f>IF(AND(TimeSpend[[#This Row],[Personnel number]]&lt;&gt;"",TimeSpend[[#This Row],[Date]]&lt;&gt;""),TimeSpend[[#This Row],[Activity description]],"")</f>
        <v/>
      </c>
      <c r="H2583" s="36" t="str">
        <f>IF(AND(TimeSpend[[#This Row],[Personnel number]]&lt;&gt;"",TimeSpend[[#This Row],[Date]]&lt;&gt;""),TimeSpend[[#This Row],[Start Time]],"")</f>
        <v/>
      </c>
      <c r="I2583" s="36" t="str">
        <f>IF(AND(TimeSpend[[#This Row],[Personnel number]]&lt;&gt;"",TimeSpend[[#This Row],[Date]]&lt;&gt;""),TimeSpend[[#This Row],[End Time]],"")</f>
        <v/>
      </c>
      <c r="J2583" t="str">
        <f>IF(AND(TimeSpend[[#This Row],[Personnel number]]&lt;&gt;"",TimeSpend[[#This Row],[Date]]&lt;&gt;""),TimeSpend[[#This Row],[Location]],"")</f>
        <v/>
      </c>
      <c r="K2583" t="str">
        <f>IF(AND(TimeSpend[[#This Row],[Personnel number]]&lt;&gt;"",TimeSpend[[#This Row],[Date]]&lt;&gt;""),TimeSpend[[#This Row],[Task]],"")</f>
        <v/>
      </c>
      <c r="L2583" t="str">
        <f>IF(AND(TimeSpend[[#This Row],[Personnel number]]&lt;&gt;"",TimeSpend[[#This Row],[Date]]&lt;&gt;""),Utilization!$J$2,"")</f>
        <v/>
      </c>
      <c r="M2583" t="str">
        <f>IF(AND(TimeSpend[[#This Row],[Personnel number]]&lt;&gt;"",TimeSpend[[#This Row],[Date]]&lt;&gt;""),TimeSpend[[#This Row],[Employee Name]],"")</f>
        <v/>
      </c>
      <c r="N2583" t="str">
        <f t="shared" si="80"/>
        <v/>
      </c>
      <c r="O2583" t="str">
        <f t="shared" si="81"/>
        <v/>
      </c>
      <c r="P2583" t="str">
        <f>IF(D2583&lt;&gt;"",VLOOKUP(D2583,Projects!B:C,2,0),"")</f>
        <v/>
      </c>
    </row>
    <row r="2584" spans="1:16" x14ac:dyDescent="0.25">
      <c r="A2584" t="str">
        <f>UPPER(IF(AND(TimeSpend[[#This Row],[Personnel number]]&lt;&gt;"",TimeSpend[[#This Row],[Date]]&lt;&gt;""),TimeSpend[[#This Row],[Personnel number]],""))</f>
        <v/>
      </c>
      <c r="B2584" s="85" t="str">
        <f>IF(AND(TimeSpend[[#This Row],[Personnel number]]&lt;&gt;"",TimeSpend[[#This Row],[Date]]&lt;&gt;""),TEXT(TimeSpend[[#This Row],[Date]],"[$-409]yyyyMMdd"),"")</f>
        <v/>
      </c>
      <c r="C2584" s="33" t="str">
        <f>IF(AND(TimeSpend[[#This Row],[Personnel number]]&lt;&gt;"",TimeSpend[[#This Row],[Date]]&lt;&gt;""),SUBSTITUTE(TimeSpend[[#This Row],[Hours]],",","."),"")</f>
        <v/>
      </c>
      <c r="D2584" t="str">
        <f>IF(AND(TimeSpend[[#This Row],[Personnel number]]&lt;&gt;"",TimeSpend[[#This Row],[Date]]&lt;&gt;""),TimeSpend[[#This Row],[Network]],"")</f>
        <v/>
      </c>
      <c r="E2584" t="str">
        <f>IF(AND(TimeSpend[[#This Row],[Personnel number]]&lt;&gt;"",TimeSpend[[#This Row],[Date]]&lt;&gt;""),TimeSpend[[#This Row],[Network Description]],"")</f>
        <v/>
      </c>
      <c r="F2584" t="str">
        <f>IF(AND(TimeSpend[[#This Row],[Personnel number]]&lt;&gt;"",TimeSpend[[#This Row],[Date]]&lt;&gt;""),TimeSpend[[#This Row],[Activity]],"")</f>
        <v/>
      </c>
      <c r="G2584" t="str">
        <f>IF(AND(TimeSpend[[#This Row],[Personnel number]]&lt;&gt;"",TimeSpend[[#This Row],[Date]]&lt;&gt;""),TimeSpend[[#This Row],[Activity description]],"")</f>
        <v/>
      </c>
      <c r="H2584" s="36" t="str">
        <f>IF(AND(TimeSpend[[#This Row],[Personnel number]]&lt;&gt;"",TimeSpend[[#This Row],[Date]]&lt;&gt;""),TimeSpend[[#This Row],[Start Time]],"")</f>
        <v/>
      </c>
      <c r="I2584" s="36" t="str">
        <f>IF(AND(TimeSpend[[#This Row],[Personnel number]]&lt;&gt;"",TimeSpend[[#This Row],[Date]]&lt;&gt;""),TimeSpend[[#This Row],[End Time]],"")</f>
        <v/>
      </c>
      <c r="J2584" t="str">
        <f>IF(AND(TimeSpend[[#This Row],[Personnel number]]&lt;&gt;"",TimeSpend[[#This Row],[Date]]&lt;&gt;""),TimeSpend[[#This Row],[Location]],"")</f>
        <v/>
      </c>
      <c r="K2584" t="str">
        <f>IF(AND(TimeSpend[[#This Row],[Personnel number]]&lt;&gt;"",TimeSpend[[#This Row],[Date]]&lt;&gt;""),TimeSpend[[#This Row],[Task]],"")</f>
        <v/>
      </c>
      <c r="L2584" t="str">
        <f>IF(AND(TimeSpend[[#This Row],[Personnel number]]&lt;&gt;"",TimeSpend[[#This Row],[Date]]&lt;&gt;""),Utilization!$J$2,"")</f>
        <v/>
      </c>
      <c r="M2584" t="str">
        <f>IF(AND(TimeSpend[[#This Row],[Personnel number]]&lt;&gt;"",TimeSpend[[#This Row],[Date]]&lt;&gt;""),TimeSpend[[#This Row],[Employee Name]],"")</f>
        <v/>
      </c>
      <c r="N2584" t="str">
        <f t="shared" si="80"/>
        <v/>
      </c>
      <c r="O2584" t="str">
        <f t="shared" si="81"/>
        <v/>
      </c>
      <c r="P2584" t="str">
        <f>IF(D2584&lt;&gt;"",VLOOKUP(D2584,Projects!B:C,2,0),"")</f>
        <v/>
      </c>
    </row>
    <row r="2585" spans="1:16" x14ac:dyDescent="0.25">
      <c r="A2585" t="str">
        <f>UPPER(IF(AND(TimeSpend[[#This Row],[Personnel number]]&lt;&gt;"",TimeSpend[[#This Row],[Date]]&lt;&gt;""),TimeSpend[[#This Row],[Personnel number]],""))</f>
        <v/>
      </c>
      <c r="B2585" s="85" t="str">
        <f>IF(AND(TimeSpend[[#This Row],[Personnel number]]&lt;&gt;"",TimeSpend[[#This Row],[Date]]&lt;&gt;""),TEXT(TimeSpend[[#This Row],[Date]],"[$-409]yyyyMMdd"),"")</f>
        <v/>
      </c>
      <c r="C2585" s="33" t="str">
        <f>IF(AND(TimeSpend[[#This Row],[Personnel number]]&lt;&gt;"",TimeSpend[[#This Row],[Date]]&lt;&gt;""),SUBSTITUTE(TimeSpend[[#This Row],[Hours]],",","."),"")</f>
        <v/>
      </c>
      <c r="D2585" t="str">
        <f>IF(AND(TimeSpend[[#This Row],[Personnel number]]&lt;&gt;"",TimeSpend[[#This Row],[Date]]&lt;&gt;""),TimeSpend[[#This Row],[Network]],"")</f>
        <v/>
      </c>
      <c r="E2585" t="str">
        <f>IF(AND(TimeSpend[[#This Row],[Personnel number]]&lt;&gt;"",TimeSpend[[#This Row],[Date]]&lt;&gt;""),TimeSpend[[#This Row],[Network Description]],"")</f>
        <v/>
      </c>
      <c r="F2585" t="str">
        <f>IF(AND(TimeSpend[[#This Row],[Personnel number]]&lt;&gt;"",TimeSpend[[#This Row],[Date]]&lt;&gt;""),TimeSpend[[#This Row],[Activity]],"")</f>
        <v/>
      </c>
      <c r="G2585" t="str">
        <f>IF(AND(TimeSpend[[#This Row],[Personnel number]]&lt;&gt;"",TimeSpend[[#This Row],[Date]]&lt;&gt;""),TimeSpend[[#This Row],[Activity description]],"")</f>
        <v/>
      </c>
      <c r="H2585" s="36" t="str">
        <f>IF(AND(TimeSpend[[#This Row],[Personnel number]]&lt;&gt;"",TimeSpend[[#This Row],[Date]]&lt;&gt;""),TimeSpend[[#This Row],[Start Time]],"")</f>
        <v/>
      </c>
      <c r="I2585" s="36" t="str">
        <f>IF(AND(TimeSpend[[#This Row],[Personnel number]]&lt;&gt;"",TimeSpend[[#This Row],[Date]]&lt;&gt;""),TimeSpend[[#This Row],[End Time]],"")</f>
        <v/>
      </c>
      <c r="J2585" t="str">
        <f>IF(AND(TimeSpend[[#This Row],[Personnel number]]&lt;&gt;"",TimeSpend[[#This Row],[Date]]&lt;&gt;""),TimeSpend[[#This Row],[Location]],"")</f>
        <v/>
      </c>
      <c r="K2585" t="str">
        <f>IF(AND(TimeSpend[[#This Row],[Personnel number]]&lt;&gt;"",TimeSpend[[#This Row],[Date]]&lt;&gt;""),TimeSpend[[#This Row],[Task]],"")</f>
        <v/>
      </c>
      <c r="L2585" t="str">
        <f>IF(AND(TimeSpend[[#This Row],[Personnel number]]&lt;&gt;"",TimeSpend[[#This Row],[Date]]&lt;&gt;""),Utilization!$J$2,"")</f>
        <v/>
      </c>
      <c r="M2585" t="str">
        <f>IF(AND(TimeSpend[[#This Row],[Personnel number]]&lt;&gt;"",TimeSpend[[#This Row],[Date]]&lt;&gt;""),TimeSpend[[#This Row],[Employee Name]],"")</f>
        <v/>
      </c>
      <c r="N2585" t="str">
        <f t="shared" si="80"/>
        <v/>
      </c>
      <c r="O2585" t="str">
        <f t="shared" si="81"/>
        <v/>
      </c>
      <c r="P2585" t="str">
        <f>IF(D2585&lt;&gt;"",VLOOKUP(D2585,Projects!B:C,2,0),"")</f>
        <v/>
      </c>
    </row>
    <row r="2586" spans="1:16" x14ac:dyDescent="0.25">
      <c r="A2586" t="str">
        <f>UPPER(IF(AND(TimeSpend[[#This Row],[Personnel number]]&lt;&gt;"",TimeSpend[[#This Row],[Date]]&lt;&gt;""),TimeSpend[[#This Row],[Personnel number]],""))</f>
        <v/>
      </c>
      <c r="B2586" s="85" t="str">
        <f>IF(AND(TimeSpend[[#This Row],[Personnel number]]&lt;&gt;"",TimeSpend[[#This Row],[Date]]&lt;&gt;""),TEXT(TimeSpend[[#This Row],[Date]],"[$-409]yyyyMMdd"),"")</f>
        <v/>
      </c>
      <c r="C2586" s="33" t="str">
        <f>IF(AND(TimeSpend[[#This Row],[Personnel number]]&lt;&gt;"",TimeSpend[[#This Row],[Date]]&lt;&gt;""),SUBSTITUTE(TimeSpend[[#This Row],[Hours]],",","."),"")</f>
        <v/>
      </c>
      <c r="D2586" t="str">
        <f>IF(AND(TimeSpend[[#This Row],[Personnel number]]&lt;&gt;"",TimeSpend[[#This Row],[Date]]&lt;&gt;""),TimeSpend[[#This Row],[Network]],"")</f>
        <v/>
      </c>
      <c r="E2586" t="str">
        <f>IF(AND(TimeSpend[[#This Row],[Personnel number]]&lt;&gt;"",TimeSpend[[#This Row],[Date]]&lt;&gt;""),TimeSpend[[#This Row],[Network Description]],"")</f>
        <v/>
      </c>
      <c r="F2586" t="str">
        <f>IF(AND(TimeSpend[[#This Row],[Personnel number]]&lt;&gt;"",TimeSpend[[#This Row],[Date]]&lt;&gt;""),TimeSpend[[#This Row],[Activity]],"")</f>
        <v/>
      </c>
      <c r="G2586" t="str">
        <f>IF(AND(TimeSpend[[#This Row],[Personnel number]]&lt;&gt;"",TimeSpend[[#This Row],[Date]]&lt;&gt;""),TimeSpend[[#This Row],[Activity description]],"")</f>
        <v/>
      </c>
      <c r="H2586" s="36" t="str">
        <f>IF(AND(TimeSpend[[#This Row],[Personnel number]]&lt;&gt;"",TimeSpend[[#This Row],[Date]]&lt;&gt;""),TimeSpend[[#This Row],[Start Time]],"")</f>
        <v/>
      </c>
      <c r="I2586" s="36" t="str">
        <f>IF(AND(TimeSpend[[#This Row],[Personnel number]]&lt;&gt;"",TimeSpend[[#This Row],[Date]]&lt;&gt;""),TimeSpend[[#This Row],[End Time]],"")</f>
        <v/>
      </c>
      <c r="J2586" t="str">
        <f>IF(AND(TimeSpend[[#This Row],[Personnel number]]&lt;&gt;"",TimeSpend[[#This Row],[Date]]&lt;&gt;""),TimeSpend[[#This Row],[Location]],"")</f>
        <v/>
      </c>
      <c r="K2586" t="str">
        <f>IF(AND(TimeSpend[[#This Row],[Personnel number]]&lt;&gt;"",TimeSpend[[#This Row],[Date]]&lt;&gt;""),TimeSpend[[#This Row],[Task]],"")</f>
        <v/>
      </c>
      <c r="L2586" t="str">
        <f>IF(AND(TimeSpend[[#This Row],[Personnel number]]&lt;&gt;"",TimeSpend[[#This Row],[Date]]&lt;&gt;""),Utilization!$J$2,"")</f>
        <v/>
      </c>
      <c r="M2586" t="str">
        <f>IF(AND(TimeSpend[[#This Row],[Personnel number]]&lt;&gt;"",TimeSpend[[#This Row],[Date]]&lt;&gt;""),TimeSpend[[#This Row],[Employee Name]],"")</f>
        <v/>
      </c>
      <c r="N2586" t="str">
        <f t="shared" si="80"/>
        <v/>
      </c>
      <c r="O2586" t="str">
        <f t="shared" si="81"/>
        <v/>
      </c>
      <c r="P2586" t="str">
        <f>IF(D2586&lt;&gt;"",VLOOKUP(D2586,Projects!B:C,2,0),"")</f>
        <v/>
      </c>
    </row>
    <row r="2587" spans="1:16" x14ac:dyDescent="0.25">
      <c r="A2587" t="str">
        <f>UPPER(IF(AND(TimeSpend[[#This Row],[Personnel number]]&lt;&gt;"",TimeSpend[[#This Row],[Date]]&lt;&gt;""),TimeSpend[[#This Row],[Personnel number]],""))</f>
        <v/>
      </c>
      <c r="B2587" s="85" t="str">
        <f>IF(AND(TimeSpend[[#This Row],[Personnel number]]&lt;&gt;"",TimeSpend[[#This Row],[Date]]&lt;&gt;""),TEXT(TimeSpend[[#This Row],[Date]],"[$-409]yyyyMMdd"),"")</f>
        <v/>
      </c>
      <c r="C2587" s="33" t="str">
        <f>IF(AND(TimeSpend[[#This Row],[Personnel number]]&lt;&gt;"",TimeSpend[[#This Row],[Date]]&lt;&gt;""),SUBSTITUTE(TimeSpend[[#This Row],[Hours]],",","."),"")</f>
        <v/>
      </c>
      <c r="D2587" t="str">
        <f>IF(AND(TimeSpend[[#This Row],[Personnel number]]&lt;&gt;"",TimeSpend[[#This Row],[Date]]&lt;&gt;""),TimeSpend[[#This Row],[Network]],"")</f>
        <v/>
      </c>
      <c r="E2587" t="str">
        <f>IF(AND(TimeSpend[[#This Row],[Personnel number]]&lt;&gt;"",TimeSpend[[#This Row],[Date]]&lt;&gt;""),TimeSpend[[#This Row],[Network Description]],"")</f>
        <v/>
      </c>
      <c r="F2587" t="str">
        <f>IF(AND(TimeSpend[[#This Row],[Personnel number]]&lt;&gt;"",TimeSpend[[#This Row],[Date]]&lt;&gt;""),TimeSpend[[#This Row],[Activity]],"")</f>
        <v/>
      </c>
      <c r="G2587" t="str">
        <f>IF(AND(TimeSpend[[#This Row],[Personnel number]]&lt;&gt;"",TimeSpend[[#This Row],[Date]]&lt;&gt;""),TimeSpend[[#This Row],[Activity description]],"")</f>
        <v/>
      </c>
      <c r="H2587" s="36" t="str">
        <f>IF(AND(TimeSpend[[#This Row],[Personnel number]]&lt;&gt;"",TimeSpend[[#This Row],[Date]]&lt;&gt;""),TimeSpend[[#This Row],[Start Time]],"")</f>
        <v/>
      </c>
      <c r="I2587" s="36" t="str">
        <f>IF(AND(TimeSpend[[#This Row],[Personnel number]]&lt;&gt;"",TimeSpend[[#This Row],[Date]]&lt;&gt;""),TimeSpend[[#This Row],[End Time]],"")</f>
        <v/>
      </c>
      <c r="J2587" t="str">
        <f>IF(AND(TimeSpend[[#This Row],[Personnel number]]&lt;&gt;"",TimeSpend[[#This Row],[Date]]&lt;&gt;""),TimeSpend[[#This Row],[Location]],"")</f>
        <v/>
      </c>
      <c r="K2587" t="str">
        <f>IF(AND(TimeSpend[[#This Row],[Personnel number]]&lt;&gt;"",TimeSpend[[#This Row],[Date]]&lt;&gt;""),TimeSpend[[#This Row],[Task]],"")</f>
        <v/>
      </c>
      <c r="L2587" t="str">
        <f>IF(AND(TimeSpend[[#This Row],[Personnel number]]&lt;&gt;"",TimeSpend[[#This Row],[Date]]&lt;&gt;""),Utilization!$J$2,"")</f>
        <v/>
      </c>
      <c r="M2587" t="str">
        <f>IF(AND(TimeSpend[[#This Row],[Personnel number]]&lt;&gt;"",TimeSpend[[#This Row],[Date]]&lt;&gt;""),TimeSpend[[#This Row],[Employee Name]],"")</f>
        <v/>
      </c>
      <c r="N2587" t="str">
        <f t="shared" si="80"/>
        <v/>
      </c>
      <c r="O2587" t="str">
        <f t="shared" si="81"/>
        <v/>
      </c>
      <c r="P2587" t="str">
        <f>IF(D2587&lt;&gt;"",VLOOKUP(D2587,Projects!B:C,2,0),"")</f>
        <v/>
      </c>
    </row>
    <row r="2588" spans="1:16" x14ac:dyDescent="0.25">
      <c r="A2588" t="str">
        <f>UPPER(IF(AND(TimeSpend[[#This Row],[Personnel number]]&lt;&gt;"",TimeSpend[[#This Row],[Date]]&lt;&gt;""),TimeSpend[[#This Row],[Personnel number]],""))</f>
        <v/>
      </c>
      <c r="B2588" s="85" t="str">
        <f>IF(AND(TimeSpend[[#This Row],[Personnel number]]&lt;&gt;"",TimeSpend[[#This Row],[Date]]&lt;&gt;""),TEXT(TimeSpend[[#This Row],[Date]],"[$-409]yyyyMMdd"),"")</f>
        <v/>
      </c>
      <c r="C2588" s="33" t="str">
        <f>IF(AND(TimeSpend[[#This Row],[Personnel number]]&lt;&gt;"",TimeSpend[[#This Row],[Date]]&lt;&gt;""),SUBSTITUTE(TimeSpend[[#This Row],[Hours]],",","."),"")</f>
        <v/>
      </c>
      <c r="D2588" t="str">
        <f>IF(AND(TimeSpend[[#This Row],[Personnel number]]&lt;&gt;"",TimeSpend[[#This Row],[Date]]&lt;&gt;""),TimeSpend[[#This Row],[Network]],"")</f>
        <v/>
      </c>
      <c r="E2588" t="str">
        <f>IF(AND(TimeSpend[[#This Row],[Personnel number]]&lt;&gt;"",TimeSpend[[#This Row],[Date]]&lt;&gt;""),TimeSpend[[#This Row],[Network Description]],"")</f>
        <v/>
      </c>
      <c r="F2588" t="str">
        <f>IF(AND(TimeSpend[[#This Row],[Personnel number]]&lt;&gt;"",TimeSpend[[#This Row],[Date]]&lt;&gt;""),TimeSpend[[#This Row],[Activity]],"")</f>
        <v/>
      </c>
      <c r="G2588" t="str">
        <f>IF(AND(TimeSpend[[#This Row],[Personnel number]]&lt;&gt;"",TimeSpend[[#This Row],[Date]]&lt;&gt;""),TimeSpend[[#This Row],[Activity description]],"")</f>
        <v/>
      </c>
      <c r="H2588" s="36" t="str">
        <f>IF(AND(TimeSpend[[#This Row],[Personnel number]]&lt;&gt;"",TimeSpend[[#This Row],[Date]]&lt;&gt;""),TimeSpend[[#This Row],[Start Time]],"")</f>
        <v/>
      </c>
      <c r="I2588" s="36" t="str">
        <f>IF(AND(TimeSpend[[#This Row],[Personnel number]]&lt;&gt;"",TimeSpend[[#This Row],[Date]]&lt;&gt;""),TimeSpend[[#This Row],[End Time]],"")</f>
        <v/>
      </c>
      <c r="J2588" t="str">
        <f>IF(AND(TimeSpend[[#This Row],[Personnel number]]&lt;&gt;"",TimeSpend[[#This Row],[Date]]&lt;&gt;""),TimeSpend[[#This Row],[Location]],"")</f>
        <v/>
      </c>
      <c r="K2588" t="str">
        <f>IF(AND(TimeSpend[[#This Row],[Personnel number]]&lt;&gt;"",TimeSpend[[#This Row],[Date]]&lt;&gt;""),TimeSpend[[#This Row],[Task]],"")</f>
        <v/>
      </c>
      <c r="L2588" t="str">
        <f>IF(AND(TimeSpend[[#This Row],[Personnel number]]&lt;&gt;"",TimeSpend[[#This Row],[Date]]&lt;&gt;""),Utilization!$J$2,"")</f>
        <v/>
      </c>
      <c r="M2588" t="str">
        <f>IF(AND(TimeSpend[[#This Row],[Personnel number]]&lt;&gt;"",TimeSpend[[#This Row],[Date]]&lt;&gt;""),TimeSpend[[#This Row],[Employee Name]],"")</f>
        <v/>
      </c>
      <c r="N2588" t="str">
        <f t="shared" si="80"/>
        <v/>
      </c>
      <c r="O2588" t="str">
        <f t="shared" si="81"/>
        <v/>
      </c>
      <c r="P2588" t="str">
        <f>IF(D2588&lt;&gt;"",VLOOKUP(D2588,Projects!B:C,2,0),"")</f>
        <v/>
      </c>
    </row>
    <row r="2589" spans="1:16" x14ac:dyDescent="0.25">
      <c r="A2589" t="str">
        <f>UPPER(IF(AND(TimeSpend[[#This Row],[Personnel number]]&lt;&gt;"",TimeSpend[[#This Row],[Date]]&lt;&gt;""),TimeSpend[[#This Row],[Personnel number]],""))</f>
        <v/>
      </c>
      <c r="B2589" s="85" t="str">
        <f>IF(AND(TimeSpend[[#This Row],[Personnel number]]&lt;&gt;"",TimeSpend[[#This Row],[Date]]&lt;&gt;""),TEXT(TimeSpend[[#This Row],[Date]],"[$-409]yyyyMMdd"),"")</f>
        <v/>
      </c>
      <c r="C2589" s="33" t="str">
        <f>IF(AND(TimeSpend[[#This Row],[Personnel number]]&lt;&gt;"",TimeSpend[[#This Row],[Date]]&lt;&gt;""),SUBSTITUTE(TimeSpend[[#This Row],[Hours]],",","."),"")</f>
        <v/>
      </c>
      <c r="D2589" t="str">
        <f>IF(AND(TimeSpend[[#This Row],[Personnel number]]&lt;&gt;"",TimeSpend[[#This Row],[Date]]&lt;&gt;""),TimeSpend[[#This Row],[Network]],"")</f>
        <v/>
      </c>
      <c r="E2589" t="str">
        <f>IF(AND(TimeSpend[[#This Row],[Personnel number]]&lt;&gt;"",TimeSpend[[#This Row],[Date]]&lt;&gt;""),TimeSpend[[#This Row],[Network Description]],"")</f>
        <v/>
      </c>
      <c r="F2589" t="str">
        <f>IF(AND(TimeSpend[[#This Row],[Personnel number]]&lt;&gt;"",TimeSpend[[#This Row],[Date]]&lt;&gt;""),TimeSpend[[#This Row],[Activity]],"")</f>
        <v/>
      </c>
      <c r="G2589" t="str">
        <f>IF(AND(TimeSpend[[#This Row],[Personnel number]]&lt;&gt;"",TimeSpend[[#This Row],[Date]]&lt;&gt;""),TimeSpend[[#This Row],[Activity description]],"")</f>
        <v/>
      </c>
      <c r="H2589" s="36" t="str">
        <f>IF(AND(TimeSpend[[#This Row],[Personnel number]]&lt;&gt;"",TimeSpend[[#This Row],[Date]]&lt;&gt;""),TimeSpend[[#This Row],[Start Time]],"")</f>
        <v/>
      </c>
      <c r="I2589" s="36" t="str">
        <f>IF(AND(TimeSpend[[#This Row],[Personnel number]]&lt;&gt;"",TimeSpend[[#This Row],[Date]]&lt;&gt;""),TimeSpend[[#This Row],[End Time]],"")</f>
        <v/>
      </c>
      <c r="J2589" t="str">
        <f>IF(AND(TimeSpend[[#This Row],[Personnel number]]&lt;&gt;"",TimeSpend[[#This Row],[Date]]&lt;&gt;""),TimeSpend[[#This Row],[Location]],"")</f>
        <v/>
      </c>
      <c r="K2589" t="str">
        <f>IF(AND(TimeSpend[[#This Row],[Personnel number]]&lt;&gt;"",TimeSpend[[#This Row],[Date]]&lt;&gt;""),TimeSpend[[#This Row],[Task]],"")</f>
        <v/>
      </c>
      <c r="L2589" t="str">
        <f>IF(AND(TimeSpend[[#This Row],[Personnel number]]&lt;&gt;"",TimeSpend[[#This Row],[Date]]&lt;&gt;""),Utilization!$J$2,"")</f>
        <v/>
      </c>
      <c r="M2589" t="str">
        <f>IF(AND(TimeSpend[[#This Row],[Personnel number]]&lt;&gt;"",TimeSpend[[#This Row],[Date]]&lt;&gt;""),TimeSpend[[#This Row],[Employee Name]],"")</f>
        <v/>
      </c>
      <c r="N2589" t="str">
        <f t="shared" si="80"/>
        <v/>
      </c>
      <c r="O2589" t="str">
        <f t="shared" si="81"/>
        <v/>
      </c>
      <c r="P2589" t="str">
        <f>IF(D2589&lt;&gt;"",VLOOKUP(D2589,Projects!B:C,2,0),"")</f>
        <v/>
      </c>
    </row>
    <row r="2590" spans="1:16" x14ac:dyDescent="0.25">
      <c r="A2590" t="str">
        <f>UPPER(IF(AND(TimeSpend[[#This Row],[Personnel number]]&lt;&gt;"",TimeSpend[[#This Row],[Date]]&lt;&gt;""),TimeSpend[[#This Row],[Personnel number]],""))</f>
        <v/>
      </c>
      <c r="B2590" s="85" t="str">
        <f>IF(AND(TimeSpend[[#This Row],[Personnel number]]&lt;&gt;"",TimeSpend[[#This Row],[Date]]&lt;&gt;""),TEXT(TimeSpend[[#This Row],[Date]],"[$-409]yyyyMMdd"),"")</f>
        <v/>
      </c>
      <c r="C2590" s="33" t="str">
        <f>IF(AND(TimeSpend[[#This Row],[Personnel number]]&lt;&gt;"",TimeSpend[[#This Row],[Date]]&lt;&gt;""),SUBSTITUTE(TimeSpend[[#This Row],[Hours]],",","."),"")</f>
        <v/>
      </c>
      <c r="D2590" t="str">
        <f>IF(AND(TimeSpend[[#This Row],[Personnel number]]&lt;&gt;"",TimeSpend[[#This Row],[Date]]&lt;&gt;""),TimeSpend[[#This Row],[Network]],"")</f>
        <v/>
      </c>
      <c r="E2590" t="str">
        <f>IF(AND(TimeSpend[[#This Row],[Personnel number]]&lt;&gt;"",TimeSpend[[#This Row],[Date]]&lt;&gt;""),TimeSpend[[#This Row],[Network Description]],"")</f>
        <v/>
      </c>
      <c r="F2590" t="str">
        <f>IF(AND(TimeSpend[[#This Row],[Personnel number]]&lt;&gt;"",TimeSpend[[#This Row],[Date]]&lt;&gt;""),TimeSpend[[#This Row],[Activity]],"")</f>
        <v/>
      </c>
      <c r="G2590" t="str">
        <f>IF(AND(TimeSpend[[#This Row],[Personnel number]]&lt;&gt;"",TimeSpend[[#This Row],[Date]]&lt;&gt;""),TimeSpend[[#This Row],[Activity description]],"")</f>
        <v/>
      </c>
      <c r="H2590" s="36" t="str">
        <f>IF(AND(TimeSpend[[#This Row],[Personnel number]]&lt;&gt;"",TimeSpend[[#This Row],[Date]]&lt;&gt;""),TimeSpend[[#This Row],[Start Time]],"")</f>
        <v/>
      </c>
      <c r="I2590" s="36" t="str">
        <f>IF(AND(TimeSpend[[#This Row],[Personnel number]]&lt;&gt;"",TimeSpend[[#This Row],[Date]]&lt;&gt;""),TimeSpend[[#This Row],[End Time]],"")</f>
        <v/>
      </c>
      <c r="J2590" t="str">
        <f>IF(AND(TimeSpend[[#This Row],[Personnel number]]&lt;&gt;"",TimeSpend[[#This Row],[Date]]&lt;&gt;""),TimeSpend[[#This Row],[Location]],"")</f>
        <v/>
      </c>
      <c r="K2590" t="str">
        <f>IF(AND(TimeSpend[[#This Row],[Personnel number]]&lt;&gt;"",TimeSpend[[#This Row],[Date]]&lt;&gt;""),TimeSpend[[#This Row],[Task]],"")</f>
        <v/>
      </c>
      <c r="L2590" t="str">
        <f>IF(AND(TimeSpend[[#This Row],[Personnel number]]&lt;&gt;"",TimeSpend[[#This Row],[Date]]&lt;&gt;""),Utilization!$J$2,"")</f>
        <v/>
      </c>
      <c r="M2590" t="str">
        <f>IF(AND(TimeSpend[[#This Row],[Personnel number]]&lt;&gt;"",TimeSpend[[#This Row],[Date]]&lt;&gt;""),TimeSpend[[#This Row],[Employee Name]],"")</f>
        <v/>
      </c>
      <c r="N2590" t="str">
        <f t="shared" si="80"/>
        <v/>
      </c>
      <c r="O2590" t="str">
        <f t="shared" si="81"/>
        <v/>
      </c>
      <c r="P2590" t="str">
        <f>IF(D2590&lt;&gt;"",VLOOKUP(D2590,Projects!B:C,2,0),"")</f>
        <v/>
      </c>
    </row>
    <row r="2591" spans="1:16" x14ac:dyDescent="0.25">
      <c r="A2591" t="str">
        <f>UPPER(IF(AND(TimeSpend[[#This Row],[Personnel number]]&lt;&gt;"",TimeSpend[[#This Row],[Date]]&lt;&gt;""),TimeSpend[[#This Row],[Personnel number]],""))</f>
        <v/>
      </c>
      <c r="B2591" s="85" t="str">
        <f>IF(AND(TimeSpend[[#This Row],[Personnel number]]&lt;&gt;"",TimeSpend[[#This Row],[Date]]&lt;&gt;""),TEXT(TimeSpend[[#This Row],[Date]],"[$-409]yyyyMMdd"),"")</f>
        <v/>
      </c>
      <c r="C2591" s="33" t="str">
        <f>IF(AND(TimeSpend[[#This Row],[Personnel number]]&lt;&gt;"",TimeSpend[[#This Row],[Date]]&lt;&gt;""),SUBSTITUTE(TimeSpend[[#This Row],[Hours]],",","."),"")</f>
        <v/>
      </c>
      <c r="D2591" t="str">
        <f>IF(AND(TimeSpend[[#This Row],[Personnel number]]&lt;&gt;"",TimeSpend[[#This Row],[Date]]&lt;&gt;""),TimeSpend[[#This Row],[Network]],"")</f>
        <v/>
      </c>
      <c r="E2591" t="str">
        <f>IF(AND(TimeSpend[[#This Row],[Personnel number]]&lt;&gt;"",TimeSpend[[#This Row],[Date]]&lt;&gt;""),TimeSpend[[#This Row],[Network Description]],"")</f>
        <v/>
      </c>
      <c r="F2591" t="str">
        <f>IF(AND(TimeSpend[[#This Row],[Personnel number]]&lt;&gt;"",TimeSpend[[#This Row],[Date]]&lt;&gt;""),TimeSpend[[#This Row],[Activity]],"")</f>
        <v/>
      </c>
      <c r="G2591" t="str">
        <f>IF(AND(TimeSpend[[#This Row],[Personnel number]]&lt;&gt;"",TimeSpend[[#This Row],[Date]]&lt;&gt;""),TimeSpend[[#This Row],[Activity description]],"")</f>
        <v/>
      </c>
      <c r="H2591" s="36" t="str">
        <f>IF(AND(TimeSpend[[#This Row],[Personnel number]]&lt;&gt;"",TimeSpend[[#This Row],[Date]]&lt;&gt;""),TimeSpend[[#This Row],[Start Time]],"")</f>
        <v/>
      </c>
      <c r="I2591" s="36" t="str">
        <f>IF(AND(TimeSpend[[#This Row],[Personnel number]]&lt;&gt;"",TimeSpend[[#This Row],[Date]]&lt;&gt;""),TimeSpend[[#This Row],[End Time]],"")</f>
        <v/>
      </c>
      <c r="J2591" t="str">
        <f>IF(AND(TimeSpend[[#This Row],[Personnel number]]&lt;&gt;"",TimeSpend[[#This Row],[Date]]&lt;&gt;""),TimeSpend[[#This Row],[Location]],"")</f>
        <v/>
      </c>
      <c r="K2591" t="str">
        <f>IF(AND(TimeSpend[[#This Row],[Personnel number]]&lt;&gt;"",TimeSpend[[#This Row],[Date]]&lt;&gt;""),TimeSpend[[#This Row],[Task]],"")</f>
        <v/>
      </c>
      <c r="L2591" t="str">
        <f>IF(AND(TimeSpend[[#This Row],[Personnel number]]&lt;&gt;"",TimeSpend[[#This Row],[Date]]&lt;&gt;""),Utilization!$J$2,"")</f>
        <v/>
      </c>
      <c r="M2591" t="str">
        <f>IF(AND(TimeSpend[[#This Row],[Personnel number]]&lt;&gt;"",TimeSpend[[#This Row],[Date]]&lt;&gt;""),TimeSpend[[#This Row],[Employee Name]],"")</f>
        <v/>
      </c>
      <c r="N2591" t="str">
        <f t="shared" si="80"/>
        <v/>
      </c>
      <c r="O2591" t="str">
        <f t="shared" si="81"/>
        <v/>
      </c>
      <c r="P2591" t="str">
        <f>IF(D2591&lt;&gt;"",VLOOKUP(D2591,Projects!B:C,2,0),"")</f>
        <v/>
      </c>
    </row>
    <row r="2592" spans="1:16" x14ac:dyDescent="0.25">
      <c r="A2592" t="str">
        <f>UPPER(IF(AND(TimeSpend[[#This Row],[Personnel number]]&lt;&gt;"",TimeSpend[[#This Row],[Date]]&lt;&gt;""),TimeSpend[[#This Row],[Personnel number]],""))</f>
        <v/>
      </c>
      <c r="B2592" s="85" t="str">
        <f>IF(AND(TimeSpend[[#This Row],[Personnel number]]&lt;&gt;"",TimeSpend[[#This Row],[Date]]&lt;&gt;""),TEXT(TimeSpend[[#This Row],[Date]],"[$-409]yyyyMMdd"),"")</f>
        <v/>
      </c>
      <c r="C2592" s="33" t="str">
        <f>IF(AND(TimeSpend[[#This Row],[Personnel number]]&lt;&gt;"",TimeSpend[[#This Row],[Date]]&lt;&gt;""),SUBSTITUTE(TimeSpend[[#This Row],[Hours]],",","."),"")</f>
        <v/>
      </c>
      <c r="D2592" t="str">
        <f>IF(AND(TimeSpend[[#This Row],[Personnel number]]&lt;&gt;"",TimeSpend[[#This Row],[Date]]&lt;&gt;""),TimeSpend[[#This Row],[Network]],"")</f>
        <v/>
      </c>
      <c r="E2592" t="str">
        <f>IF(AND(TimeSpend[[#This Row],[Personnel number]]&lt;&gt;"",TimeSpend[[#This Row],[Date]]&lt;&gt;""),TimeSpend[[#This Row],[Network Description]],"")</f>
        <v/>
      </c>
      <c r="F2592" t="str">
        <f>IF(AND(TimeSpend[[#This Row],[Personnel number]]&lt;&gt;"",TimeSpend[[#This Row],[Date]]&lt;&gt;""),TimeSpend[[#This Row],[Activity]],"")</f>
        <v/>
      </c>
      <c r="G2592" t="str">
        <f>IF(AND(TimeSpend[[#This Row],[Personnel number]]&lt;&gt;"",TimeSpend[[#This Row],[Date]]&lt;&gt;""),TimeSpend[[#This Row],[Activity description]],"")</f>
        <v/>
      </c>
      <c r="H2592" s="36" t="str">
        <f>IF(AND(TimeSpend[[#This Row],[Personnel number]]&lt;&gt;"",TimeSpend[[#This Row],[Date]]&lt;&gt;""),TimeSpend[[#This Row],[Start Time]],"")</f>
        <v/>
      </c>
      <c r="I2592" s="36" t="str">
        <f>IF(AND(TimeSpend[[#This Row],[Personnel number]]&lt;&gt;"",TimeSpend[[#This Row],[Date]]&lt;&gt;""),TimeSpend[[#This Row],[End Time]],"")</f>
        <v/>
      </c>
      <c r="J2592" t="str">
        <f>IF(AND(TimeSpend[[#This Row],[Personnel number]]&lt;&gt;"",TimeSpend[[#This Row],[Date]]&lt;&gt;""),TimeSpend[[#This Row],[Location]],"")</f>
        <v/>
      </c>
      <c r="K2592" t="str">
        <f>IF(AND(TimeSpend[[#This Row],[Personnel number]]&lt;&gt;"",TimeSpend[[#This Row],[Date]]&lt;&gt;""),TimeSpend[[#This Row],[Task]],"")</f>
        <v/>
      </c>
      <c r="L2592" t="str">
        <f>IF(AND(TimeSpend[[#This Row],[Personnel number]]&lt;&gt;"",TimeSpend[[#This Row],[Date]]&lt;&gt;""),Utilization!$J$2,"")</f>
        <v/>
      </c>
      <c r="M2592" t="str">
        <f>IF(AND(TimeSpend[[#This Row],[Personnel number]]&lt;&gt;"",TimeSpend[[#This Row],[Date]]&lt;&gt;""),TimeSpend[[#This Row],[Employee Name]],"")</f>
        <v/>
      </c>
      <c r="N2592" t="str">
        <f t="shared" si="80"/>
        <v/>
      </c>
      <c r="O2592" t="str">
        <f t="shared" si="81"/>
        <v/>
      </c>
      <c r="P2592" t="str">
        <f>IF(D2592&lt;&gt;"",VLOOKUP(D2592,Projects!B:C,2,0),"")</f>
        <v/>
      </c>
    </row>
    <row r="2593" spans="1:16" x14ac:dyDescent="0.25">
      <c r="A2593" t="str">
        <f>UPPER(IF(AND(TimeSpend[[#This Row],[Personnel number]]&lt;&gt;"",TimeSpend[[#This Row],[Date]]&lt;&gt;""),TimeSpend[[#This Row],[Personnel number]],""))</f>
        <v/>
      </c>
      <c r="B2593" s="85" t="str">
        <f>IF(AND(TimeSpend[[#This Row],[Personnel number]]&lt;&gt;"",TimeSpend[[#This Row],[Date]]&lt;&gt;""),TEXT(TimeSpend[[#This Row],[Date]],"[$-409]yyyyMMdd"),"")</f>
        <v/>
      </c>
      <c r="C2593" s="33" t="str">
        <f>IF(AND(TimeSpend[[#This Row],[Personnel number]]&lt;&gt;"",TimeSpend[[#This Row],[Date]]&lt;&gt;""),SUBSTITUTE(TimeSpend[[#This Row],[Hours]],",","."),"")</f>
        <v/>
      </c>
      <c r="D2593" t="str">
        <f>IF(AND(TimeSpend[[#This Row],[Personnel number]]&lt;&gt;"",TimeSpend[[#This Row],[Date]]&lt;&gt;""),TimeSpend[[#This Row],[Network]],"")</f>
        <v/>
      </c>
      <c r="E2593" t="str">
        <f>IF(AND(TimeSpend[[#This Row],[Personnel number]]&lt;&gt;"",TimeSpend[[#This Row],[Date]]&lt;&gt;""),TimeSpend[[#This Row],[Network Description]],"")</f>
        <v/>
      </c>
      <c r="F2593" t="str">
        <f>IF(AND(TimeSpend[[#This Row],[Personnel number]]&lt;&gt;"",TimeSpend[[#This Row],[Date]]&lt;&gt;""),TimeSpend[[#This Row],[Activity]],"")</f>
        <v/>
      </c>
      <c r="G2593" t="str">
        <f>IF(AND(TimeSpend[[#This Row],[Personnel number]]&lt;&gt;"",TimeSpend[[#This Row],[Date]]&lt;&gt;""),TimeSpend[[#This Row],[Activity description]],"")</f>
        <v/>
      </c>
      <c r="H2593" s="36" t="str">
        <f>IF(AND(TimeSpend[[#This Row],[Personnel number]]&lt;&gt;"",TimeSpend[[#This Row],[Date]]&lt;&gt;""),TimeSpend[[#This Row],[Start Time]],"")</f>
        <v/>
      </c>
      <c r="I2593" s="36" t="str">
        <f>IF(AND(TimeSpend[[#This Row],[Personnel number]]&lt;&gt;"",TimeSpend[[#This Row],[Date]]&lt;&gt;""),TimeSpend[[#This Row],[End Time]],"")</f>
        <v/>
      </c>
      <c r="J2593" t="str">
        <f>IF(AND(TimeSpend[[#This Row],[Personnel number]]&lt;&gt;"",TimeSpend[[#This Row],[Date]]&lt;&gt;""),TimeSpend[[#This Row],[Location]],"")</f>
        <v/>
      </c>
      <c r="K2593" t="str">
        <f>IF(AND(TimeSpend[[#This Row],[Personnel number]]&lt;&gt;"",TimeSpend[[#This Row],[Date]]&lt;&gt;""),TimeSpend[[#This Row],[Task]],"")</f>
        <v/>
      </c>
      <c r="L2593" t="str">
        <f>IF(AND(TimeSpend[[#This Row],[Personnel number]]&lt;&gt;"",TimeSpend[[#This Row],[Date]]&lt;&gt;""),Utilization!$J$2,"")</f>
        <v/>
      </c>
      <c r="M2593" t="str">
        <f>IF(AND(TimeSpend[[#This Row],[Personnel number]]&lt;&gt;"",TimeSpend[[#This Row],[Date]]&lt;&gt;""),TimeSpend[[#This Row],[Employee Name]],"")</f>
        <v/>
      </c>
      <c r="N2593" t="str">
        <f t="shared" si="80"/>
        <v/>
      </c>
      <c r="O2593" t="str">
        <f t="shared" si="81"/>
        <v/>
      </c>
      <c r="P2593" t="str">
        <f>IF(D2593&lt;&gt;"",VLOOKUP(D2593,Projects!B:C,2,0),"")</f>
        <v/>
      </c>
    </row>
    <row r="2594" spans="1:16" x14ac:dyDescent="0.25">
      <c r="A2594" t="str">
        <f>UPPER(IF(AND(TimeSpend[[#This Row],[Personnel number]]&lt;&gt;"",TimeSpend[[#This Row],[Date]]&lt;&gt;""),TimeSpend[[#This Row],[Personnel number]],""))</f>
        <v/>
      </c>
      <c r="B2594" s="85" t="str">
        <f>IF(AND(TimeSpend[[#This Row],[Personnel number]]&lt;&gt;"",TimeSpend[[#This Row],[Date]]&lt;&gt;""),TEXT(TimeSpend[[#This Row],[Date]],"[$-409]yyyyMMdd"),"")</f>
        <v/>
      </c>
      <c r="C2594" s="33" t="str">
        <f>IF(AND(TimeSpend[[#This Row],[Personnel number]]&lt;&gt;"",TimeSpend[[#This Row],[Date]]&lt;&gt;""),SUBSTITUTE(TimeSpend[[#This Row],[Hours]],",","."),"")</f>
        <v/>
      </c>
      <c r="D2594" t="str">
        <f>IF(AND(TimeSpend[[#This Row],[Personnel number]]&lt;&gt;"",TimeSpend[[#This Row],[Date]]&lt;&gt;""),TimeSpend[[#This Row],[Network]],"")</f>
        <v/>
      </c>
      <c r="E2594" t="str">
        <f>IF(AND(TimeSpend[[#This Row],[Personnel number]]&lt;&gt;"",TimeSpend[[#This Row],[Date]]&lt;&gt;""),TimeSpend[[#This Row],[Network Description]],"")</f>
        <v/>
      </c>
      <c r="F2594" t="str">
        <f>IF(AND(TimeSpend[[#This Row],[Personnel number]]&lt;&gt;"",TimeSpend[[#This Row],[Date]]&lt;&gt;""),TimeSpend[[#This Row],[Activity]],"")</f>
        <v/>
      </c>
      <c r="G2594" t="str">
        <f>IF(AND(TimeSpend[[#This Row],[Personnel number]]&lt;&gt;"",TimeSpend[[#This Row],[Date]]&lt;&gt;""),TimeSpend[[#This Row],[Activity description]],"")</f>
        <v/>
      </c>
      <c r="H2594" s="36" t="str">
        <f>IF(AND(TimeSpend[[#This Row],[Personnel number]]&lt;&gt;"",TimeSpend[[#This Row],[Date]]&lt;&gt;""),TimeSpend[[#This Row],[Start Time]],"")</f>
        <v/>
      </c>
      <c r="I2594" s="36" t="str">
        <f>IF(AND(TimeSpend[[#This Row],[Personnel number]]&lt;&gt;"",TimeSpend[[#This Row],[Date]]&lt;&gt;""),TimeSpend[[#This Row],[End Time]],"")</f>
        <v/>
      </c>
      <c r="J2594" t="str">
        <f>IF(AND(TimeSpend[[#This Row],[Personnel number]]&lt;&gt;"",TimeSpend[[#This Row],[Date]]&lt;&gt;""),TimeSpend[[#This Row],[Location]],"")</f>
        <v/>
      </c>
      <c r="K2594" t="str">
        <f>IF(AND(TimeSpend[[#This Row],[Personnel number]]&lt;&gt;"",TimeSpend[[#This Row],[Date]]&lt;&gt;""),TimeSpend[[#This Row],[Task]],"")</f>
        <v/>
      </c>
      <c r="L2594" t="str">
        <f>IF(AND(TimeSpend[[#This Row],[Personnel number]]&lt;&gt;"",TimeSpend[[#This Row],[Date]]&lt;&gt;""),Utilization!$J$2,"")</f>
        <v/>
      </c>
      <c r="M2594" t="str">
        <f>IF(AND(TimeSpend[[#This Row],[Personnel number]]&lt;&gt;"",TimeSpend[[#This Row],[Date]]&lt;&gt;""),TimeSpend[[#This Row],[Employee Name]],"")</f>
        <v/>
      </c>
      <c r="N2594" t="str">
        <f t="shared" si="80"/>
        <v/>
      </c>
      <c r="O2594" t="str">
        <f t="shared" si="81"/>
        <v/>
      </c>
      <c r="P2594" t="str">
        <f>IF(D2594&lt;&gt;"",VLOOKUP(D2594,Projects!B:C,2,0),"")</f>
        <v/>
      </c>
    </row>
    <row r="2595" spans="1:16" x14ac:dyDescent="0.25">
      <c r="A2595" t="str">
        <f>UPPER(IF(AND(TimeSpend[[#This Row],[Personnel number]]&lt;&gt;"",TimeSpend[[#This Row],[Date]]&lt;&gt;""),TimeSpend[[#This Row],[Personnel number]],""))</f>
        <v/>
      </c>
      <c r="B2595" s="85" t="str">
        <f>IF(AND(TimeSpend[[#This Row],[Personnel number]]&lt;&gt;"",TimeSpend[[#This Row],[Date]]&lt;&gt;""),TEXT(TimeSpend[[#This Row],[Date]],"[$-409]yyyyMMdd"),"")</f>
        <v/>
      </c>
      <c r="C2595" s="33" t="str">
        <f>IF(AND(TimeSpend[[#This Row],[Personnel number]]&lt;&gt;"",TimeSpend[[#This Row],[Date]]&lt;&gt;""),SUBSTITUTE(TimeSpend[[#This Row],[Hours]],",","."),"")</f>
        <v/>
      </c>
      <c r="D2595" t="str">
        <f>IF(AND(TimeSpend[[#This Row],[Personnel number]]&lt;&gt;"",TimeSpend[[#This Row],[Date]]&lt;&gt;""),TimeSpend[[#This Row],[Network]],"")</f>
        <v/>
      </c>
      <c r="E2595" t="str">
        <f>IF(AND(TimeSpend[[#This Row],[Personnel number]]&lt;&gt;"",TimeSpend[[#This Row],[Date]]&lt;&gt;""),TimeSpend[[#This Row],[Network Description]],"")</f>
        <v/>
      </c>
      <c r="F2595" t="str">
        <f>IF(AND(TimeSpend[[#This Row],[Personnel number]]&lt;&gt;"",TimeSpend[[#This Row],[Date]]&lt;&gt;""),TimeSpend[[#This Row],[Activity]],"")</f>
        <v/>
      </c>
      <c r="G2595" t="str">
        <f>IF(AND(TimeSpend[[#This Row],[Personnel number]]&lt;&gt;"",TimeSpend[[#This Row],[Date]]&lt;&gt;""),TimeSpend[[#This Row],[Activity description]],"")</f>
        <v/>
      </c>
      <c r="H2595" s="36" t="str">
        <f>IF(AND(TimeSpend[[#This Row],[Personnel number]]&lt;&gt;"",TimeSpend[[#This Row],[Date]]&lt;&gt;""),TimeSpend[[#This Row],[Start Time]],"")</f>
        <v/>
      </c>
      <c r="I2595" s="36" t="str">
        <f>IF(AND(TimeSpend[[#This Row],[Personnel number]]&lt;&gt;"",TimeSpend[[#This Row],[Date]]&lt;&gt;""),TimeSpend[[#This Row],[End Time]],"")</f>
        <v/>
      </c>
      <c r="J2595" t="str">
        <f>IF(AND(TimeSpend[[#This Row],[Personnel number]]&lt;&gt;"",TimeSpend[[#This Row],[Date]]&lt;&gt;""),TimeSpend[[#This Row],[Location]],"")</f>
        <v/>
      </c>
      <c r="K2595" t="str">
        <f>IF(AND(TimeSpend[[#This Row],[Personnel number]]&lt;&gt;"",TimeSpend[[#This Row],[Date]]&lt;&gt;""),TimeSpend[[#This Row],[Task]],"")</f>
        <v/>
      </c>
      <c r="L2595" t="str">
        <f>IF(AND(TimeSpend[[#This Row],[Personnel number]]&lt;&gt;"",TimeSpend[[#This Row],[Date]]&lt;&gt;""),Utilization!$J$2,"")</f>
        <v/>
      </c>
      <c r="M2595" t="str">
        <f>IF(AND(TimeSpend[[#This Row],[Personnel number]]&lt;&gt;"",TimeSpend[[#This Row],[Date]]&lt;&gt;""),TimeSpend[[#This Row],[Employee Name]],"")</f>
        <v/>
      </c>
      <c r="N2595" t="str">
        <f t="shared" si="80"/>
        <v/>
      </c>
      <c r="O2595" t="str">
        <f t="shared" si="81"/>
        <v/>
      </c>
      <c r="P2595" t="str">
        <f>IF(D2595&lt;&gt;"",VLOOKUP(D2595,Projects!B:C,2,0),"")</f>
        <v/>
      </c>
    </row>
    <row r="2596" spans="1:16" x14ac:dyDescent="0.25">
      <c r="A2596" t="str">
        <f>UPPER(IF(AND(TimeSpend[[#This Row],[Personnel number]]&lt;&gt;"",TimeSpend[[#This Row],[Date]]&lt;&gt;""),TimeSpend[[#This Row],[Personnel number]],""))</f>
        <v/>
      </c>
      <c r="B2596" s="85" t="str">
        <f>IF(AND(TimeSpend[[#This Row],[Personnel number]]&lt;&gt;"",TimeSpend[[#This Row],[Date]]&lt;&gt;""),TEXT(TimeSpend[[#This Row],[Date]],"[$-409]yyyyMMdd"),"")</f>
        <v/>
      </c>
      <c r="C2596" s="33" t="str">
        <f>IF(AND(TimeSpend[[#This Row],[Personnel number]]&lt;&gt;"",TimeSpend[[#This Row],[Date]]&lt;&gt;""),SUBSTITUTE(TimeSpend[[#This Row],[Hours]],",","."),"")</f>
        <v/>
      </c>
      <c r="D2596" t="str">
        <f>IF(AND(TimeSpend[[#This Row],[Personnel number]]&lt;&gt;"",TimeSpend[[#This Row],[Date]]&lt;&gt;""),TimeSpend[[#This Row],[Network]],"")</f>
        <v/>
      </c>
      <c r="E2596" t="str">
        <f>IF(AND(TimeSpend[[#This Row],[Personnel number]]&lt;&gt;"",TimeSpend[[#This Row],[Date]]&lt;&gt;""),TimeSpend[[#This Row],[Network Description]],"")</f>
        <v/>
      </c>
      <c r="F2596" t="str">
        <f>IF(AND(TimeSpend[[#This Row],[Personnel number]]&lt;&gt;"",TimeSpend[[#This Row],[Date]]&lt;&gt;""),TimeSpend[[#This Row],[Activity]],"")</f>
        <v/>
      </c>
      <c r="G2596" t="str">
        <f>IF(AND(TimeSpend[[#This Row],[Personnel number]]&lt;&gt;"",TimeSpend[[#This Row],[Date]]&lt;&gt;""),TimeSpend[[#This Row],[Activity description]],"")</f>
        <v/>
      </c>
      <c r="H2596" s="36" t="str">
        <f>IF(AND(TimeSpend[[#This Row],[Personnel number]]&lt;&gt;"",TimeSpend[[#This Row],[Date]]&lt;&gt;""),TimeSpend[[#This Row],[Start Time]],"")</f>
        <v/>
      </c>
      <c r="I2596" s="36" t="str">
        <f>IF(AND(TimeSpend[[#This Row],[Personnel number]]&lt;&gt;"",TimeSpend[[#This Row],[Date]]&lt;&gt;""),TimeSpend[[#This Row],[End Time]],"")</f>
        <v/>
      </c>
      <c r="J2596" t="str">
        <f>IF(AND(TimeSpend[[#This Row],[Personnel number]]&lt;&gt;"",TimeSpend[[#This Row],[Date]]&lt;&gt;""),TimeSpend[[#This Row],[Location]],"")</f>
        <v/>
      </c>
      <c r="K2596" t="str">
        <f>IF(AND(TimeSpend[[#This Row],[Personnel number]]&lt;&gt;"",TimeSpend[[#This Row],[Date]]&lt;&gt;""),TimeSpend[[#This Row],[Task]],"")</f>
        <v/>
      </c>
      <c r="L2596" t="str">
        <f>IF(AND(TimeSpend[[#This Row],[Personnel number]]&lt;&gt;"",TimeSpend[[#This Row],[Date]]&lt;&gt;""),Utilization!$J$2,"")</f>
        <v/>
      </c>
      <c r="M2596" t="str">
        <f>IF(AND(TimeSpend[[#This Row],[Personnel number]]&lt;&gt;"",TimeSpend[[#This Row],[Date]]&lt;&gt;""),TimeSpend[[#This Row],[Employee Name]],"")</f>
        <v/>
      </c>
      <c r="N2596" t="str">
        <f t="shared" si="80"/>
        <v/>
      </c>
      <c r="O2596" t="str">
        <f t="shared" si="81"/>
        <v/>
      </c>
      <c r="P2596" t="str">
        <f>IF(D2596&lt;&gt;"",VLOOKUP(D2596,Projects!B:C,2,0),"")</f>
        <v/>
      </c>
    </row>
    <row r="2597" spans="1:16" x14ac:dyDescent="0.25">
      <c r="A2597" t="str">
        <f>UPPER(IF(AND(TimeSpend[[#This Row],[Personnel number]]&lt;&gt;"",TimeSpend[[#This Row],[Date]]&lt;&gt;""),TimeSpend[[#This Row],[Personnel number]],""))</f>
        <v/>
      </c>
      <c r="B2597" s="85" t="str">
        <f>IF(AND(TimeSpend[[#This Row],[Personnel number]]&lt;&gt;"",TimeSpend[[#This Row],[Date]]&lt;&gt;""),TEXT(TimeSpend[[#This Row],[Date]],"[$-409]yyyyMMdd"),"")</f>
        <v/>
      </c>
      <c r="C2597" s="33" t="str">
        <f>IF(AND(TimeSpend[[#This Row],[Personnel number]]&lt;&gt;"",TimeSpend[[#This Row],[Date]]&lt;&gt;""),SUBSTITUTE(TimeSpend[[#This Row],[Hours]],",","."),"")</f>
        <v/>
      </c>
      <c r="D2597" t="str">
        <f>IF(AND(TimeSpend[[#This Row],[Personnel number]]&lt;&gt;"",TimeSpend[[#This Row],[Date]]&lt;&gt;""),TimeSpend[[#This Row],[Network]],"")</f>
        <v/>
      </c>
      <c r="E2597" t="str">
        <f>IF(AND(TimeSpend[[#This Row],[Personnel number]]&lt;&gt;"",TimeSpend[[#This Row],[Date]]&lt;&gt;""),TimeSpend[[#This Row],[Network Description]],"")</f>
        <v/>
      </c>
      <c r="F2597" t="str">
        <f>IF(AND(TimeSpend[[#This Row],[Personnel number]]&lt;&gt;"",TimeSpend[[#This Row],[Date]]&lt;&gt;""),TimeSpend[[#This Row],[Activity]],"")</f>
        <v/>
      </c>
      <c r="G2597" t="str">
        <f>IF(AND(TimeSpend[[#This Row],[Personnel number]]&lt;&gt;"",TimeSpend[[#This Row],[Date]]&lt;&gt;""),TimeSpend[[#This Row],[Activity description]],"")</f>
        <v/>
      </c>
      <c r="H2597" s="36" t="str">
        <f>IF(AND(TimeSpend[[#This Row],[Personnel number]]&lt;&gt;"",TimeSpend[[#This Row],[Date]]&lt;&gt;""),TimeSpend[[#This Row],[Start Time]],"")</f>
        <v/>
      </c>
      <c r="I2597" s="36" t="str">
        <f>IF(AND(TimeSpend[[#This Row],[Personnel number]]&lt;&gt;"",TimeSpend[[#This Row],[Date]]&lt;&gt;""),TimeSpend[[#This Row],[End Time]],"")</f>
        <v/>
      </c>
      <c r="J2597" t="str">
        <f>IF(AND(TimeSpend[[#This Row],[Personnel number]]&lt;&gt;"",TimeSpend[[#This Row],[Date]]&lt;&gt;""),TimeSpend[[#This Row],[Location]],"")</f>
        <v/>
      </c>
      <c r="K2597" t="str">
        <f>IF(AND(TimeSpend[[#This Row],[Personnel number]]&lt;&gt;"",TimeSpend[[#This Row],[Date]]&lt;&gt;""),TimeSpend[[#This Row],[Task]],"")</f>
        <v/>
      </c>
      <c r="L2597" t="str">
        <f>IF(AND(TimeSpend[[#This Row],[Personnel number]]&lt;&gt;"",TimeSpend[[#This Row],[Date]]&lt;&gt;""),Utilization!$J$2,"")</f>
        <v/>
      </c>
      <c r="M2597" t="str">
        <f>IF(AND(TimeSpend[[#This Row],[Personnel number]]&lt;&gt;"",TimeSpend[[#This Row],[Date]]&lt;&gt;""),TimeSpend[[#This Row],[Employee Name]],"")</f>
        <v/>
      </c>
      <c r="N2597" t="str">
        <f t="shared" si="80"/>
        <v/>
      </c>
      <c r="O2597" t="str">
        <f t="shared" si="81"/>
        <v/>
      </c>
      <c r="P2597" t="str">
        <f>IF(D2597&lt;&gt;"",VLOOKUP(D2597,Projects!B:C,2,0),"")</f>
        <v/>
      </c>
    </row>
    <row r="2598" spans="1:16" x14ac:dyDescent="0.25">
      <c r="A2598" t="str">
        <f>UPPER(IF(AND(TimeSpend[[#This Row],[Personnel number]]&lt;&gt;"",TimeSpend[[#This Row],[Date]]&lt;&gt;""),TimeSpend[[#This Row],[Personnel number]],""))</f>
        <v/>
      </c>
      <c r="B2598" s="85" t="str">
        <f>IF(AND(TimeSpend[[#This Row],[Personnel number]]&lt;&gt;"",TimeSpend[[#This Row],[Date]]&lt;&gt;""),TEXT(TimeSpend[[#This Row],[Date]],"[$-409]yyyyMMdd"),"")</f>
        <v/>
      </c>
      <c r="C2598" s="33" t="str">
        <f>IF(AND(TimeSpend[[#This Row],[Personnel number]]&lt;&gt;"",TimeSpend[[#This Row],[Date]]&lt;&gt;""),SUBSTITUTE(TimeSpend[[#This Row],[Hours]],",","."),"")</f>
        <v/>
      </c>
      <c r="D2598" t="str">
        <f>IF(AND(TimeSpend[[#This Row],[Personnel number]]&lt;&gt;"",TimeSpend[[#This Row],[Date]]&lt;&gt;""),TimeSpend[[#This Row],[Network]],"")</f>
        <v/>
      </c>
      <c r="E2598" t="str">
        <f>IF(AND(TimeSpend[[#This Row],[Personnel number]]&lt;&gt;"",TimeSpend[[#This Row],[Date]]&lt;&gt;""),TimeSpend[[#This Row],[Network Description]],"")</f>
        <v/>
      </c>
      <c r="F2598" t="str">
        <f>IF(AND(TimeSpend[[#This Row],[Personnel number]]&lt;&gt;"",TimeSpend[[#This Row],[Date]]&lt;&gt;""),TimeSpend[[#This Row],[Activity]],"")</f>
        <v/>
      </c>
      <c r="G2598" t="str">
        <f>IF(AND(TimeSpend[[#This Row],[Personnel number]]&lt;&gt;"",TimeSpend[[#This Row],[Date]]&lt;&gt;""),TimeSpend[[#This Row],[Activity description]],"")</f>
        <v/>
      </c>
      <c r="H2598" s="36" t="str">
        <f>IF(AND(TimeSpend[[#This Row],[Personnel number]]&lt;&gt;"",TimeSpend[[#This Row],[Date]]&lt;&gt;""),TimeSpend[[#This Row],[Start Time]],"")</f>
        <v/>
      </c>
      <c r="I2598" s="36" t="str">
        <f>IF(AND(TimeSpend[[#This Row],[Personnel number]]&lt;&gt;"",TimeSpend[[#This Row],[Date]]&lt;&gt;""),TimeSpend[[#This Row],[End Time]],"")</f>
        <v/>
      </c>
      <c r="J2598" t="str">
        <f>IF(AND(TimeSpend[[#This Row],[Personnel number]]&lt;&gt;"",TimeSpend[[#This Row],[Date]]&lt;&gt;""),TimeSpend[[#This Row],[Location]],"")</f>
        <v/>
      </c>
      <c r="K2598" t="str">
        <f>IF(AND(TimeSpend[[#This Row],[Personnel number]]&lt;&gt;"",TimeSpend[[#This Row],[Date]]&lt;&gt;""),TimeSpend[[#This Row],[Task]],"")</f>
        <v/>
      </c>
      <c r="L2598" t="str">
        <f>IF(AND(TimeSpend[[#This Row],[Personnel number]]&lt;&gt;"",TimeSpend[[#This Row],[Date]]&lt;&gt;""),Utilization!$J$2,"")</f>
        <v/>
      </c>
      <c r="M2598" t="str">
        <f>IF(AND(TimeSpend[[#This Row],[Personnel number]]&lt;&gt;"",TimeSpend[[#This Row],[Date]]&lt;&gt;""),TimeSpend[[#This Row],[Employee Name]],"")</f>
        <v/>
      </c>
      <c r="N2598" t="str">
        <f t="shared" si="80"/>
        <v/>
      </c>
      <c r="O2598" t="str">
        <f t="shared" si="81"/>
        <v/>
      </c>
      <c r="P2598" t="str">
        <f>IF(D2598&lt;&gt;"",VLOOKUP(D2598,Projects!B:C,2,0),"")</f>
        <v/>
      </c>
    </row>
    <row r="2599" spans="1:16" x14ac:dyDescent="0.25">
      <c r="A2599" t="str">
        <f>UPPER(IF(AND(TimeSpend[[#This Row],[Personnel number]]&lt;&gt;"",TimeSpend[[#This Row],[Date]]&lt;&gt;""),TimeSpend[[#This Row],[Personnel number]],""))</f>
        <v/>
      </c>
      <c r="B2599" s="85" t="str">
        <f>IF(AND(TimeSpend[[#This Row],[Personnel number]]&lt;&gt;"",TimeSpend[[#This Row],[Date]]&lt;&gt;""),TEXT(TimeSpend[[#This Row],[Date]],"[$-409]yyyyMMdd"),"")</f>
        <v/>
      </c>
      <c r="C2599" s="33" t="str">
        <f>IF(AND(TimeSpend[[#This Row],[Personnel number]]&lt;&gt;"",TimeSpend[[#This Row],[Date]]&lt;&gt;""),SUBSTITUTE(TimeSpend[[#This Row],[Hours]],",","."),"")</f>
        <v/>
      </c>
      <c r="D2599" t="str">
        <f>IF(AND(TimeSpend[[#This Row],[Personnel number]]&lt;&gt;"",TimeSpend[[#This Row],[Date]]&lt;&gt;""),TimeSpend[[#This Row],[Network]],"")</f>
        <v/>
      </c>
      <c r="E2599" t="str">
        <f>IF(AND(TimeSpend[[#This Row],[Personnel number]]&lt;&gt;"",TimeSpend[[#This Row],[Date]]&lt;&gt;""),TimeSpend[[#This Row],[Network Description]],"")</f>
        <v/>
      </c>
      <c r="F2599" t="str">
        <f>IF(AND(TimeSpend[[#This Row],[Personnel number]]&lt;&gt;"",TimeSpend[[#This Row],[Date]]&lt;&gt;""),TimeSpend[[#This Row],[Activity]],"")</f>
        <v/>
      </c>
      <c r="G2599" t="str">
        <f>IF(AND(TimeSpend[[#This Row],[Personnel number]]&lt;&gt;"",TimeSpend[[#This Row],[Date]]&lt;&gt;""),TimeSpend[[#This Row],[Activity description]],"")</f>
        <v/>
      </c>
      <c r="H2599" s="36" t="str">
        <f>IF(AND(TimeSpend[[#This Row],[Personnel number]]&lt;&gt;"",TimeSpend[[#This Row],[Date]]&lt;&gt;""),TimeSpend[[#This Row],[Start Time]],"")</f>
        <v/>
      </c>
      <c r="I2599" s="36" t="str">
        <f>IF(AND(TimeSpend[[#This Row],[Personnel number]]&lt;&gt;"",TimeSpend[[#This Row],[Date]]&lt;&gt;""),TimeSpend[[#This Row],[End Time]],"")</f>
        <v/>
      </c>
      <c r="J2599" t="str">
        <f>IF(AND(TimeSpend[[#This Row],[Personnel number]]&lt;&gt;"",TimeSpend[[#This Row],[Date]]&lt;&gt;""),TimeSpend[[#This Row],[Location]],"")</f>
        <v/>
      </c>
      <c r="K2599" t="str">
        <f>IF(AND(TimeSpend[[#This Row],[Personnel number]]&lt;&gt;"",TimeSpend[[#This Row],[Date]]&lt;&gt;""),TimeSpend[[#This Row],[Task]],"")</f>
        <v/>
      </c>
      <c r="L2599" t="str">
        <f>IF(AND(TimeSpend[[#This Row],[Personnel number]]&lt;&gt;"",TimeSpend[[#This Row],[Date]]&lt;&gt;""),Utilization!$J$2,"")</f>
        <v/>
      </c>
      <c r="M2599" t="str">
        <f>IF(AND(TimeSpend[[#This Row],[Personnel number]]&lt;&gt;"",TimeSpend[[#This Row],[Date]]&lt;&gt;""),TimeSpend[[#This Row],[Employee Name]],"")</f>
        <v/>
      </c>
      <c r="N2599" t="str">
        <f t="shared" si="80"/>
        <v/>
      </c>
      <c r="O2599" t="str">
        <f t="shared" si="81"/>
        <v/>
      </c>
      <c r="P2599" t="str">
        <f>IF(D2599&lt;&gt;"",VLOOKUP(D2599,Projects!B:C,2,0),"")</f>
        <v/>
      </c>
    </row>
    <row r="2600" spans="1:16" x14ac:dyDescent="0.25">
      <c r="A2600" t="str">
        <f>UPPER(IF(AND(TimeSpend[[#This Row],[Personnel number]]&lt;&gt;"",TimeSpend[[#This Row],[Date]]&lt;&gt;""),TimeSpend[[#This Row],[Personnel number]],""))</f>
        <v/>
      </c>
      <c r="B2600" s="85" t="str">
        <f>IF(AND(TimeSpend[[#This Row],[Personnel number]]&lt;&gt;"",TimeSpend[[#This Row],[Date]]&lt;&gt;""),TEXT(TimeSpend[[#This Row],[Date]],"[$-409]yyyyMMdd"),"")</f>
        <v/>
      </c>
      <c r="C2600" s="33" t="str">
        <f>IF(AND(TimeSpend[[#This Row],[Personnel number]]&lt;&gt;"",TimeSpend[[#This Row],[Date]]&lt;&gt;""),SUBSTITUTE(TimeSpend[[#This Row],[Hours]],",","."),"")</f>
        <v/>
      </c>
      <c r="D2600" t="str">
        <f>IF(AND(TimeSpend[[#This Row],[Personnel number]]&lt;&gt;"",TimeSpend[[#This Row],[Date]]&lt;&gt;""),TimeSpend[[#This Row],[Network]],"")</f>
        <v/>
      </c>
      <c r="E2600" t="str">
        <f>IF(AND(TimeSpend[[#This Row],[Personnel number]]&lt;&gt;"",TimeSpend[[#This Row],[Date]]&lt;&gt;""),TimeSpend[[#This Row],[Network Description]],"")</f>
        <v/>
      </c>
      <c r="F2600" t="str">
        <f>IF(AND(TimeSpend[[#This Row],[Personnel number]]&lt;&gt;"",TimeSpend[[#This Row],[Date]]&lt;&gt;""),TimeSpend[[#This Row],[Activity]],"")</f>
        <v/>
      </c>
      <c r="G2600" t="str">
        <f>IF(AND(TimeSpend[[#This Row],[Personnel number]]&lt;&gt;"",TimeSpend[[#This Row],[Date]]&lt;&gt;""),TimeSpend[[#This Row],[Activity description]],"")</f>
        <v/>
      </c>
      <c r="H2600" s="36" t="str">
        <f>IF(AND(TimeSpend[[#This Row],[Personnel number]]&lt;&gt;"",TimeSpend[[#This Row],[Date]]&lt;&gt;""),TimeSpend[[#This Row],[Start Time]],"")</f>
        <v/>
      </c>
      <c r="I2600" s="36" t="str">
        <f>IF(AND(TimeSpend[[#This Row],[Personnel number]]&lt;&gt;"",TimeSpend[[#This Row],[Date]]&lt;&gt;""),TimeSpend[[#This Row],[End Time]],"")</f>
        <v/>
      </c>
      <c r="J2600" t="str">
        <f>IF(AND(TimeSpend[[#This Row],[Personnel number]]&lt;&gt;"",TimeSpend[[#This Row],[Date]]&lt;&gt;""),TimeSpend[[#This Row],[Location]],"")</f>
        <v/>
      </c>
      <c r="K2600" t="str">
        <f>IF(AND(TimeSpend[[#This Row],[Personnel number]]&lt;&gt;"",TimeSpend[[#This Row],[Date]]&lt;&gt;""),TimeSpend[[#This Row],[Task]],"")</f>
        <v/>
      </c>
      <c r="L2600" t="str">
        <f>IF(AND(TimeSpend[[#This Row],[Personnel number]]&lt;&gt;"",TimeSpend[[#This Row],[Date]]&lt;&gt;""),Utilization!$J$2,"")</f>
        <v/>
      </c>
      <c r="M2600" t="str">
        <f>IF(AND(TimeSpend[[#This Row],[Personnel number]]&lt;&gt;"",TimeSpend[[#This Row],[Date]]&lt;&gt;""),TimeSpend[[#This Row],[Employee Name]],"")</f>
        <v/>
      </c>
      <c r="N2600" t="str">
        <f t="shared" si="80"/>
        <v/>
      </c>
      <c r="O2600" t="str">
        <f t="shared" si="81"/>
        <v/>
      </c>
      <c r="P2600" t="str">
        <f>IF(D2600&lt;&gt;"",VLOOKUP(D2600,Projects!B:C,2,0),"")</f>
        <v/>
      </c>
    </row>
    <row r="2601" spans="1:16" x14ac:dyDescent="0.25">
      <c r="A2601" t="str">
        <f>UPPER(IF(AND(TimeSpend[[#This Row],[Personnel number]]&lt;&gt;"",TimeSpend[[#This Row],[Date]]&lt;&gt;""),TimeSpend[[#This Row],[Personnel number]],""))</f>
        <v/>
      </c>
      <c r="B2601" s="85" t="str">
        <f>IF(AND(TimeSpend[[#This Row],[Personnel number]]&lt;&gt;"",TimeSpend[[#This Row],[Date]]&lt;&gt;""),TEXT(TimeSpend[[#This Row],[Date]],"[$-409]yyyyMMdd"),"")</f>
        <v/>
      </c>
      <c r="C2601" s="33" t="str">
        <f>IF(AND(TimeSpend[[#This Row],[Personnel number]]&lt;&gt;"",TimeSpend[[#This Row],[Date]]&lt;&gt;""),SUBSTITUTE(TimeSpend[[#This Row],[Hours]],",","."),"")</f>
        <v/>
      </c>
      <c r="D2601" t="str">
        <f>IF(AND(TimeSpend[[#This Row],[Personnel number]]&lt;&gt;"",TimeSpend[[#This Row],[Date]]&lt;&gt;""),TimeSpend[[#This Row],[Network]],"")</f>
        <v/>
      </c>
      <c r="E2601" t="str">
        <f>IF(AND(TimeSpend[[#This Row],[Personnel number]]&lt;&gt;"",TimeSpend[[#This Row],[Date]]&lt;&gt;""),TimeSpend[[#This Row],[Network Description]],"")</f>
        <v/>
      </c>
      <c r="F2601" t="str">
        <f>IF(AND(TimeSpend[[#This Row],[Personnel number]]&lt;&gt;"",TimeSpend[[#This Row],[Date]]&lt;&gt;""),TimeSpend[[#This Row],[Activity]],"")</f>
        <v/>
      </c>
      <c r="G2601" t="str">
        <f>IF(AND(TimeSpend[[#This Row],[Personnel number]]&lt;&gt;"",TimeSpend[[#This Row],[Date]]&lt;&gt;""),TimeSpend[[#This Row],[Activity description]],"")</f>
        <v/>
      </c>
      <c r="H2601" s="36" t="str">
        <f>IF(AND(TimeSpend[[#This Row],[Personnel number]]&lt;&gt;"",TimeSpend[[#This Row],[Date]]&lt;&gt;""),TimeSpend[[#This Row],[Start Time]],"")</f>
        <v/>
      </c>
      <c r="I2601" s="36" t="str">
        <f>IF(AND(TimeSpend[[#This Row],[Personnel number]]&lt;&gt;"",TimeSpend[[#This Row],[Date]]&lt;&gt;""),TimeSpend[[#This Row],[End Time]],"")</f>
        <v/>
      </c>
      <c r="J2601" t="str">
        <f>IF(AND(TimeSpend[[#This Row],[Personnel number]]&lt;&gt;"",TimeSpend[[#This Row],[Date]]&lt;&gt;""),TimeSpend[[#This Row],[Location]],"")</f>
        <v/>
      </c>
      <c r="K2601" t="str">
        <f>IF(AND(TimeSpend[[#This Row],[Personnel number]]&lt;&gt;"",TimeSpend[[#This Row],[Date]]&lt;&gt;""),TimeSpend[[#This Row],[Task]],"")</f>
        <v/>
      </c>
      <c r="L2601" t="str">
        <f>IF(AND(TimeSpend[[#This Row],[Personnel number]]&lt;&gt;"",TimeSpend[[#This Row],[Date]]&lt;&gt;""),Utilization!$J$2,"")</f>
        <v/>
      </c>
      <c r="M2601" t="str">
        <f>IF(AND(TimeSpend[[#This Row],[Personnel number]]&lt;&gt;"",TimeSpend[[#This Row],[Date]]&lt;&gt;""),TimeSpend[[#This Row],[Employee Name]],"")</f>
        <v/>
      </c>
      <c r="N2601" t="str">
        <f t="shared" si="80"/>
        <v/>
      </c>
      <c r="O2601" t="str">
        <f t="shared" si="81"/>
        <v/>
      </c>
      <c r="P2601" t="str">
        <f>IF(D2601&lt;&gt;"",VLOOKUP(D2601,Projects!B:C,2,0),"")</f>
        <v/>
      </c>
    </row>
    <row r="2602" spans="1:16" x14ac:dyDescent="0.25">
      <c r="A2602" t="str">
        <f>UPPER(IF(AND(TimeSpend[[#This Row],[Personnel number]]&lt;&gt;"",TimeSpend[[#This Row],[Date]]&lt;&gt;""),TimeSpend[[#This Row],[Personnel number]],""))</f>
        <v/>
      </c>
      <c r="B2602" s="85" t="str">
        <f>IF(AND(TimeSpend[[#This Row],[Personnel number]]&lt;&gt;"",TimeSpend[[#This Row],[Date]]&lt;&gt;""),TEXT(TimeSpend[[#This Row],[Date]],"[$-409]yyyyMMdd"),"")</f>
        <v/>
      </c>
      <c r="C2602" s="33" t="str">
        <f>IF(AND(TimeSpend[[#This Row],[Personnel number]]&lt;&gt;"",TimeSpend[[#This Row],[Date]]&lt;&gt;""),SUBSTITUTE(TimeSpend[[#This Row],[Hours]],",","."),"")</f>
        <v/>
      </c>
      <c r="D2602" t="str">
        <f>IF(AND(TimeSpend[[#This Row],[Personnel number]]&lt;&gt;"",TimeSpend[[#This Row],[Date]]&lt;&gt;""),TimeSpend[[#This Row],[Network]],"")</f>
        <v/>
      </c>
      <c r="E2602" t="str">
        <f>IF(AND(TimeSpend[[#This Row],[Personnel number]]&lt;&gt;"",TimeSpend[[#This Row],[Date]]&lt;&gt;""),TimeSpend[[#This Row],[Network Description]],"")</f>
        <v/>
      </c>
      <c r="F2602" t="str">
        <f>IF(AND(TimeSpend[[#This Row],[Personnel number]]&lt;&gt;"",TimeSpend[[#This Row],[Date]]&lt;&gt;""),TimeSpend[[#This Row],[Activity]],"")</f>
        <v/>
      </c>
      <c r="G2602" t="str">
        <f>IF(AND(TimeSpend[[#This Row],[Personnel number]]&lt;&gt;"",TimeSpend[[#This Row],[Date]]&lt;&gt;""),TimeSpend[[#This Row],[Activity description]],"")</f>
        <v/>
      </c>
      <c r="H2602" s="36" t="str">
        <f>IF(AND(TimeSpend[[#This Row],[Personnel number]]&lt;&gt;"",TimeSpend[[#This Row],[Date]]&lt;&gt;""),TimeSpend[[#This Row],[Start Time]],"")</f>
        <v/>
      </c>
      <c r="I2602" s="36" t="str">
        <f>IF(AND(TimeSpend[[#This Row],[Personnel number]]&lt;&gt;"",TimeSpend[[#This Row],[Date]]&lt;&gt;""),TimeSpend[[#This Row],[End Time]],"")</f>
        <v/>
      </c>
      <c r="J2602" t="str">
        <f>IF(AND(TimeSpend[[#This Row],[Personnel number]]&lt;&gt;"",TimeSpend[[#This Row],[Date]]&lt;&gt;""),TimeSpend[[#This Row],[Location]],"")</f>
        <v/>
      </c>
      <c r="K2602" t="str">
        <f>IF(AND(TimeSpend[[#This Row],[Personnel number]]&lt;&gt;"",TimeSpend[[#This Row],[Date]]&lt;&gt;""),TimeSpend[[#This Row],[Task]],"")</f>
        <v/>
      </c>
      <c r="L2602" t="str">
        <f>IF(AND(TimeSpend[[#This Row],[Personnel number]]&lt;&gt;"",TimeSpend[[#This Row],[Date]]&lt;&gt;""),Utilization!$J$2,"")</f>
        <v/>
      </c>
      <c r="M2602" t="str">
        <f>IF(AND(TimeSpend[[#This Row],[Personnel number]]&lt;&gt;"",TimeSpend[[#This Row],[Date]]&lt;&gt;""),TimeSpend[[#This Row],[Employee Name]],"")</f>
        <v/>
      </c>
      <c r="N2602" t="str">
        <f t="shared" si="80"/>
        <v/>
      </c>
      <c r="O2602" t="str">
        <f t="shared" si="81"/>
        <v/>
      </c>
      <c r="P2602" t="str">
        <f>IF(D2602&lt;&gt;"",VLOOKUP(D2602,Projects!B:C,2,0),"")</f>
        <v/>
      </c>
    </row>
    <row r="2603" spans="1:16" x14ac:dyDescent="0.25">
      <c r="A2603" t="str">
        <f>UPPER(IF(AND(TimeSpend[[#This Row],[Personnel number]]&lt;&gt;"",TimeSpend[[#This Row],[Date]]&lt;&gt;""),TimeSpend[[#This Row],[Personnel number]],""))</f>
        <v/>
      </c>
      <c r="B2603" s="85" t="str">
        <f>IF(AND(TimeSpend[[#This Row],[Personnel number]]&lt;&gt;"",TimeSpend[[#This Row],[Date]]&lt;&gt;""),TEXT(TimeSpend[[#This Row],[Date]],"[$-409]yyyyMMdd"),"")</f>
        <v/>
      </c>
      <c r="C2603" s="33" t="str">
        <f>IF(AND(TimeSpend[[#This Row],[Personnel number]]&lt;&gt;"",TimeSpend[[#This Row],[Date]]&lt;&gt;""),SUBSTITUTE(TimeSpend[[#This Row],[Hours]],",","."),"")</f>
        <v/>
      </c>
      <c r="D2603" t="str">
        <f>IF(AND(TimeSpend[[#This Row],[Personnel number]]&lt;&gt;"",TimeSpend[[#This Row],[Date]]&lt;&gt;""),TimeSpend[[#This Row],[Network]],"")</f>
        <v/>
      </c>
      <c r="E2603" t="str">
        <f>IF(AND(TimeSpend[[#This Row],[Personnel number]]&lt;&gt;"",TimeSpend[[#This Row],[Date]]&lt;&gt;""),TimeSpend[[#This Row],[Network Description]],"")</f>
        <v/>
      </c>
      <c r="F2603" t="str">
        <f>IF(AND(TimeSpend[[#This Row],[Personnel number]]&lt;&gt;"",TimeSpend[[#This Row],[Date]]&lt;&gt;""),TimeSpend[[#This Row],[Activity]],"")</f>
        <v/>
      </c>
      <c r="G2603" t="str">
        <f>IF(AND(TimeSpend[[#This Row],[Personnel number]]&lt;&gt;"",TimeSpend[[#This Row],[Date]]&lt;&gt;""),TimeSpend[[#This Row],[Activity description]],"")</f>
        <v/>
      </c>
      <c r="H2603" s="36" t="str">
        <f>IF(AND(TimeSpend[[#This Row],[Personnel number]]&lt;&gt;"",TimeSpend[[#This Row],[Date]]&lt;&gt;""),TimeSpend[[#This Row],[Start Time]],"")</f>
        <v/>
      </c>
      <c r="I2603" s="36" t="str">
        <f>IF(AND(TimeSpend[[#This Row],[Personnel number]]&lt;&gt;"",TimeSpend[[#This Row],[Date]]&lt;&gt;""),TimeSpend[[#This Row],[End Time]],"")</f>
        <v/>
      </c>
      <c r="J2603" t="str">
        <f>IF(AND(TimeSpend[[#This Row],[Personnel number]]&lt;&gt;"",TimeSpend[[#This Row],[Date]]&lt;&gt;""),TimeSpend[[#This Row],[Location]],"")</f>
        <v/>
      </c>
      <c r="K2603" t="str">
        <f>IF(AND(TimeSpend[[#This Row],[Personnel number]]&lt;&gt;"",TimeSpend[[#This Row],[Date]]&lt;&gt;""),TimeSpend[[#This Row],[Task]],"")</f>
        <v/>
      </c>
      <c r="L2603" t="str">
        <f>IF(AND(TimeSpend[[#This Row],[Personnel number]]&lt;&gt;"",TimeSpend[[#This Row],[Date]]&lt;&gt;""),Utilization!$J$2,"")</f>
        <v/>
      </c>
      <c r="M2603" t="str">
        <f>IF(AND(TimeSpend[[#This Row],[Personnel number]]&lt;&gt;"",TimeSpend[[#This Row],[Date]]&lt;&gt;""),TimeSpend[[#This Row],[Employee Name]],"")</f>
        <v/>
      </c>
      <c r="N2603" t="str">
        <f t="shared" si="80"/>
        <v/>
      </c>
      <c r="O2603" t="str">
        <f t="shared" si="81"/>
        <v/>
      </c>
      <c r="P2603" t="str">
        <f>IF(D2603&lt;&gt;"",VLOOKUP(D2603,Projects!B:C,2,0),"")</f>
        <v/>
      </c>
    </row>
    <row r="2604" spans="1:16" x14ac:dyDescent="0.25">
      <c r="A2604" t="str">
        <f>UPPER(IF(AND(TimeSpend[[#This Row],[Personnel number]]&lt;&gt;"",TimeSpend[[#This Row],[Date]]&lt;&gt;""),TimeSpend[[#This Row],[Personnel number]],""))</f>
        <v/>
      </c>
      <c r="B2604" s="85" t="str">
        <f>IF(AND(TimeSpend[[#This Row],[Personnel number]]&lt;&gt;"",TimeSpend[[#This Row],[Date]]&lt;&gt;""),TEXT(TimeSpend[[#This Row],[Date]],"[$-409]yyyyMMdd"),"")</f>
        <v/>
      </c>
      <c r="C2604" s="33" t="str">
        <f>IF(AND(TimeSpend[[#This Row],[Personnel number]]&lt;&gt;"",TimeSpend[[#This Row],[Date]]&lt;&gt;""),SUBSTITUTE(TimeSpend[[#This Row],[Hours]],",","."),"")</f>
        <v/>
      </c>
      <c r="D2604" t="str">
        <f>IF(AND(TimeSpend[[#This Row],[Personnel number]]&lt;&gt;"",TimeSpend[[#This Row],[Date]]&lt;&gt;""),TimeSpend[[#This Row],[Network]],"")</f>
        <v/>
      </c>
      <c r="E2604" t="str">
        <f>IF(AND(TimeSpend[[#This Row],[Personnel number]]&lt;&gt;"",TimeSpend[[#This Row],[Date]]&lt;&gt;""),TimeSpend[[#This Row],[Network Description]],"")</f>
        <v/>
      </c>
      <c r="F2604" t="str">
        <f>IF(AND(TimeSpend[[#This Row],[Personnel number]]&lt;&gt;"",TimeSpend[[#This Row],[Date]]&lt;&gt;""),TimeSpend[[#This Row],[Activity]],"")</f>
        <v/>
      </c>
      <c r="G2604" t="str">
        <f>IF(AND(TimeSpend[[#This Row],[Personnel number]]&lt;&gt;"",TimeSpend[[#This Row],[Date]]&lt;&gt;""),TimeSpend[[#This Row],[Activity description]],"")</f>
        <v/>
      </c>
      <c r="H2604" s="36" t="str">
        <f>IF(AND(TimeSpend[[#This Row],[Personnel number]]&lt;&gt;"",TimeSpend[[#This Row],[Date]]&lt;&gt;""),TimeSpend[[#This Row],[Start Time]],"")</f>
        <v/>
      </c>
      <c r="I2604" s="36" t="str">
        <f>IF(AND(TimeSpend[[#This Row],[Personnel number]]&lt;&gt;"",TimeSpend[[#This Row],[Date]]&lt;&gt;""),TimeSpend[[#This Row],[End Time]],"")</f>
        <v/>
      </c>
      <c r="J2604" t="str">
        <f>IF(AND(TimeSpend[[#This Row],[Personnel number]]&lt;&gt;"",TimeSpend[[#This Row],[Date]]&lt;&gt;""),TimeSpend[[#This Row],[Location]],"")</f>
        <v/>
      </c>
      <c r="K2604" t="str">
        <f>IF(AND(TimeSpend[[#This Row],[Personnel number]]&lt;&gt;"",TimeSpend[[#This Row],[Date]]&lt;&gt;""),TimeSpend[[#This Row],[Task]],"")</f>
        <v/>
      </c>
      <c r="L2604" t="str">
        <f>IF(AND(TimeSpend[[#This Row],[Personnel number]]&lt;&gt;"",TimeSpend[[#This Row],[Date]]&lt;&gt;""),Utilization!$J$2,"")</f>
        <v/>
      </c>
      <c r="M2604" t="str">
        <f>IF(AND(TimeSpend[[#This Row],[Personnel number]]&lt;&gt;"",TimeSpend[[#This Row],[Date]]&lt;&gt;""),TimeSpend[[#This Row],[Employee Name]],"")</f>
        <v/>
      </c>
      <c r="N2604" t="str">
        <f t="shared" si="80"/>
        <v/>
      </c>
      <c r="O2604" t="str">
        <f t="shared" si="81"/>
        <v/>
      </c>
      <c r="P2604" t="str">
        <f>IF(D2604&lt;&gt;"",VLOOKUP(D2604,Projects!B:C,2,0),"")</f>
        <v/>
      </c>
    </row>
    <row r="2605" spans="1:16" x14ac:dyDescent="0.25">
      <c r="A2605" t="str">
        <f>UPPER(IF(AND(TimeSpend[[#This Row],[Personnel number]]&lt;&gt;"",TimeSpend[[#This Row],[Date]]&lt;&gt;""),TimeSpend[[#This Row],[Personnel number]],""))</f>
        <v/>
      </c>
      <c r="B2605" s="85" t="str">
        <f>IF(AND(TimeSpend[[#This Row],[Personnel number]]&lt;&gt;"",TimeSpend[[#This Row],[Date]]&lt;&gt;""),TEXT(TimeSpend[[#This Row],[Date]],"[$-409]yyyyMMdd"),"")</f>
        <v/>
      </c>
      <c r="C2605" s="33" t="str">
        <f>IF(AND(TimeSpend[[#This Row],[Personnel number]]&lt;&gt;"",TimeSpend[[#This Row],[Date]]&lt;&gt;""),SUBSTITUTE(TimeSpend[[#This Row],[Hours]],",","."),"")</f>
        <v/>
      </c>
      <c r="D2605" t="str">
        <f>IF(AND(TimeSpend[[#This Row],[Personnel number]]&lt;&gt;"",TimeSpend[[#This Row],[Date]]&lt;&gt;""),TimeSpend[[#This Row],[Network]],"")</f>
        <v/>
      </c>
      <c r="E2605" t="str">
        <f>IF(AND(TimeSpend[[#This Row],[Personnel number]]&lt;&gt;"",TimeSpend[[#This Row],[Date]]&lt;&gt;""),TimeSpend[[#This Row],[Network Description]],"")</f>
        <v/>
      </c>
      <c r="F2605" t="str">
        <f>IF(AND(TimeSpend[[#This Row],[Personnel number]]&lt;&gt;"",TimeSpend[[#This Row],[Date]]&lt;&gt;""),TimeSpend[[#This Row],[Activity]],"")</f>
        <v/>
      </c>
      <c r="G2605" t="str">
        <f>IF(AND(TimeSpend[[#This Row],[Personnel number]]&lt;&gt;"",TimeSpend[[#This Row],[Date]]&lt;&gt;""),TimeSpend[[#This Row],[Activity description]],"")</f>
        <v/>
      </c>
      <c r="H2605" s="36" t="str">
        <f>IF(AND(TimeSpend[[#This Row],[Personnel number]]&lt;&gt;"",TimeSpend[[#This Row],[Date]]&lt;&gt;""),TimeSpend[[#This Row],[Start Time]],"")</f>
        <v/>
      </c>
      <c r="I2605" s="36" t="str">
        <f>IF(AND(TimeSpend[[#This Row],[Personnel number]]&lt;&gt;"",TimeSpend[[#This Row],[Date]]&lt;&gt;""),TimeSpend[[#This Row],[End Time]],"")</f>
        <v/>
      </c>
      <c r="J2605" t="str">
        <f>IF(AND(TimeSpend[[#This Row],[Personnel number]]&lt;&gt;"",TimeSpend[[#This Row],[Date]]&lt;&gt;""),TimeSpend[[#This Row],[Location]],"")</f>
        <v/>
      </c>
      <c r="K2605" t="str">
        <f>IF(AND(TimeSpend[[#This Row],[Personnel number]]&lt;&gt;"",TimeSpend[[#This Row],[Date]]&lt;&gt;""),TimeSpend[[#This Row],[Task]],"")</f>
        <v/>
      </c>
      <c r="L2605" t="str">
        <f>IF(AND(TimeSpend[[#This Row],[Personnel number]]&lt;&gt;"",TimeSpend[[#This Row],[Date]]&lt;&gt;""),Utilization!$J$2,"")</f>
        <v/>
      </c>
      <c r="M2605" t="str">
        <f>IF(AND(TimeSpend[[#This Row],[Personnel number]]&lt;&gt;"",TimeSpend[[#This Row],[Date]]&lt;&gt;""),TimeSpend[[#This Row],[Employee Name]],"")</f>
        <v/>
      </c>
      <c r="N2605" t="str">
        <f t="shared" si="80"/>
        <v/>
      </c>
      <c r="O2605" t="str">
        <f t="shared" si="81"/>
        <v/>
      </c>
      <c r="P2605" t="str">
        <f>IF(D2605&lt;&gt;"",VLOOKUP(D2605,Projects!B:C,2,0),"")</f>
        <v/>
      </c>
    </row>
    <row r="2606" spans="1:16" x14ac:dyDescent="0.25">
      <c r="A2606" t="str">
        <f>UPPER(IF(AND(TimeSpend[[#This Row],[Personnel number]]&lt;&gt;"",TimeSpend[[#This Row],[Date]]&lt;&gt;""),TimeSpend[[#This Row],[Personnel number]],""))</f>
        <v/>
      </c>
      <c r="B2606" s="85" t="str">
        <f>IF(AND(TimeSpend[[#This Row],[Personnel number]]&lt;&gt;"",TimeSpend[[#This Row],[Date]]&lt;&gt;""),TEXT(TimeSpend[[#This Row],[Date]],"[$-409]yyyyMMdd"),"")</f>
        <v/>
      </c>
      <c r="C2606" s="33" t="str">
        <f>IF(AND(TimeSpend[[#This Row],[Personnel number]]&lt;&gt;"",TimeSpend[[#This Row],[Date]]&lt;&gt;""),SUBSTITUTE(TimeSpend[[#This Row],[Hours]],",","."),"")</f>
        <v/>
      </c>
      <c r="D2606" t="str">
        <f>IF(AND(TimeSpend[[#This Row],[Personnel number]]&lt;&gt;"",TimeSpend[[#This Row],[Date]]&lt;&gt;""),TimeSpend[[#This Row],[Network]],"")</f>
        <v/>
      </c>
      <c r="E2606" t="str">
        <f>IF(AND(TimeSpend[[#This Row],[Personnel number]]&lt;&gt;"",TimeSpend[[#This Row],[Date]]&lt;&gt;""),TimeSpend[[#This Row],[Network Description]],"")</f>
        <v/>
      </c>
      <c r="F2606" t="str">
        <f>IF(AND(TimeSpend[[#This Row],[Personnel number]]&lt;&gt;"",TimeSpend[[#This Row],[Date]]&lt;&gt;""),TimeSpend[[#This Row],[Activity]],"")</f>
        <v/>
      </c>
      <c r="G2606" t="str">
        <f>IF(AND(TimeSpend[[#This Row],[Personnel number]]&lt;&gt;"",TimeSpend[[#This Row],[Date]]&lt;&gt;""),TimeSpend[[#This Row],[Activity description]],"")</f>
        <v/>
      </c>
      <c r="H2606" s="36" t="str">
        <f>IF(AND(TimeSpend[[#This Row],[Personnel number]]&lt;&gt;"",TimeSpend[[#This Row],[Date]]&lt;&gt;""),TimeSpend[[#This Row],[Start Time]],"")</f>
        <v/>
      </c>
      <c r="I2606" s="36" t="str">
        <f>IF(AND(TimeSpend[[#This Row],[Personnel number]]&lt;&gt;"",TimeSpend[[#This Row],[Date]]&lt;&gt;""),TimeSpend[[#This Row],[End Time]],"")</f>
        <v/>
      </c>
      <c r="J2606" t="str">
        <f>IF(AND(TimeSpend[[#This Row],[Personnel number]]&lt;&gt;"",TimeSpend[[#This Row],[Date]]&lt;&gt;""),TimeSpend[[#This Row],[Location]],"")</f>
        <v/>
      </c>
      <c r="K2606" t="str">
        <f>IF(AND(TimeSpend[[#This Row],[Personnel number]]&lt;&gt;"",TimeSpend[[#This Row],[Date]]&lt;&gt;""),TimeSpend[[#This Row],[Task]],"")</f>
        <v/>
      </c>
      <c r="L2606" t="str">
        <f>IF(AND(TimeSpend[[#This Row],[Personnel number]]&lt;&gt;"",TimeSpend[[#This Row],[Date]]&lt;&gt;""),Utilization!$J$2,"")</f>
        <v/>
      </c>
      <c r="M2606" t="str">
        <f>IF(AND(TimeSpend[[#This Row],[Personnel number]]&lt;&gt;"",TimeSpend[[#This Row],[Date]]&lt;&gt;""),TimeSpend[[#This Row],[Employee Name]],"")</f>
        <v/>
      </c>
      <c r="N2606" t="str">
        <f t="shared" si="80"/>
        <v/>
      </c>
      <c r="O2606" t="str">
        <f t="shared" si="81"/>
        <v/>
      </c>
      <c r="P2606" t="str">
        <f>IF(D2606&lt;&gt;"",VLOOKUP(D2606,Projects!B:C,2,0),"")</f>
        <v/>
      </c>
    </row>
    <row r="2607" spans="1:16" x14ac:dyDescent="0.25">
      <c r="A2607" t="str">
        <f>UPPER(IF(AND(TimeSpend[[#This Row],[Personnel number]]&lt;&gt;"",TimeSpend[[#This Row],[Date]]&lt;&gt;""),TimeSpend[[#This Row],[Personnel number]],""))</f>
        <v/>
      </c>
      <c r="B2607" s="85" t="str">
        <f>IF(AND(TimeSpend[[#This Row],[Personnel number]]&lt;&gt;"",TimeSpend[[#This Row],[Date]]&lt;&gt;""),TEXT(TimeSpend[[#This Row],[Date]],"[$-409]yyyyMMdd"),"")</f>
        <v/>
      </c>
      <c r="C2607" s="33" t="str">
        <f>IF(AND(TimeSpend[[#This Row],[Personnel number]]&lt;&gt;"",TimeSpend[[#This Row],[Date]]&lt;&gt;""),SUBSTITUTE(TimeSpend[[#This Row],[Hours]],",","."),"")</f>
        <v/>
      </c>
      <c r="D2607" t="str">
        <f>IF(AND(TimeSpend[[#This Row],[Personnel number]]&lt;&gt;"",TimeSpend[[#This Row],[Date]]&lt;&gt;""),TimeSpend[[#This Row],[Network]],"")</f>
        <v/>
      </c>
      <c r="E2607" t="str">
        <f>IF(AND(TimeSpend[[#This Row],[Personnel number]]&lt;&gt;"",TimeSpend[[#This Row],[Date]]&lt;&gt;""),TimeSpend[[#This Row],[Network Description]],"")</f>
        <v/>
      </c>
      <c r="F2607" t="str">
        <f>IF(AND(TimeSpend[[#This Row],[Personnel number]]&lt;&gt;"",TimeSpend[[#This Row],[Date]]&lt;&gt;""),TimeSpend[[#This Row],[Activity]],"")</f>
        <v/>
      </c>
      <c r="G2607" t="str">
        <f>IF(AND(TimeSpend[[#This Row],[Personnel number]]&lt;&gt;"",TimeSpend[[#This Row],[Date]]&lt;&gt;""),TimeSpend[[#This Row],[Activity description]],"")</f>
        <v/>
      </c>
      <c r="H2607" s="36" t="str">
        <f>IF(AND(TimeSpend[[#This Row],[Personnel number]]&lt;&gt;"",TimeSpend[[#This Row],[Date]]&lt;&gt;""),TimeSpend[[#This Row],[Start Time]],"")</f>
        <v/>
      </c>
      <c r="I2607" s="36" t="str">
        <f>IF(AND(TimeSpend[[#This Row],[Personnel number]]&lt;&gt;"",TimeSpend[[#This Row],[Date]]&lt;&gt;""),TimeSpend[[#This Row],[End Time]],"")</f>
        <v/>
      </c>
      <c r="J2607" t="str">
        <f>IF(AND(TimeSpend[[#This Row],[Personnel number]]&lt;&gt;"",TimeSpend[[#This Row],[Date]]&lt;&gt;""),TimeSpend[[#This Row],[Location]],"")</f>
        <v/>
      </c>
      <c r="K2607" t="str">
        <f>IF(AND(TimeSpend[[#This Row],[Personnel number]]&lt;&gt;"",TimeSpend[[#This Row],[Date]]&lt;&gt;""),TimeSpend[[#This Row],[Task]],"")</f>
        <v/>
      </c>
      <c r="L2607" t="str">
        <f>IF(AND(TimeSpend[[#This Row],[Personnel number]]&lt;&gt;"",TimeSpend[[#This Row],[Date]]&lt;&gt;""),Utilization!$J$2,"")</f>
        <v/>
      </c>
      <c r="M2607" t="str">
        <f>IF(AND(TimeSpend[[#This Row],[Personnel number]]&lt;&gt;"",TimeSpend[[#This Row],[Date]]&lt;&gt;""),TimeSpend[[#This Row],[Employee Name]],"")</f>
        <v/>
      </c>
      <c r="N2607" t="str">
        <f t="shared" si="80"/>
        <v/>
      </c>
      <c r="O2607" t="str">
        <f t="shared" si="81"/>
        <v/>
      </c>
      <c r="P2607" t="str">
        <f>IF(D2607&lt;&gt;"",VLOOKUP(D2607,Projects!B:C,2,0),"")</f>
        <v/>
      </c>
    </row>
    <row r="2608" spans="1:16" x14ac:dyDescent="0.25">
      <c r="A2608" t="str">
        <f>UPPER(IF(AND(TimeSpend[[#This Row],[Personnel number]]&lt;&gt;"",TimeSpend[[#This Row],[Date]]&lt;&gt;""),TimeSpend[[#This Row],[Personnel number]],""))</f>
        <v/>
      </c>
      <c r="B2608" s="85" t="str">
        <f>IF(AND(TimeSpend[[#This Row],[Personnel number]]&lt;&gt;"",TimeSpend[[#This Row],[Date]]&lt;&gt;""),TEXT(TimeSpend[[#This Row],[Date]],"[$-409]yyyyMMdd"),"")</f>
        <v/>
      </c>
      <c r="C2608" s="33" t="str">
        <f>IF(AND(TimeSpend[[#This Row],[Personnel number]]&lt;&gt;"",TimeSpend[[#This Row],[Date]]&lt;&gt;""),SUBSTITUTE(TimeSpend[[#This Row],[Hours]],",","."),"")</f>
        <v/>
      </c>
      <c r="D2608" t="str">
        <f>IF(AND(TimeSpend[[#This Row],[Personnel number]]&lt;&gt;"",TimeSpend[[#This Row],[Date]]&lt;&gt;""),TimeSpend[[#This Row],[Network]],"")</f>
        <v/>
      </c>
      <c r="E2608" t="str">
        <f>IF(AND(TimeSpend[[#This Row],[Personnel number]]&lt;&gt;"",TimeSpend[[#This Row],[Date]]&lt;&gt;""),TimeSpend[[#This Row],[Network Description]],"")</f>
        <v/>
      </c>
      <c r="F2608" t="str">
        <f>IF(AND(TimeSpend[[#This Row],[Personnel number]]&lt;&gt;"",TimeSpend[[#This Row],[Date]]&lt;&gt;""),TimeSpend[[#This Row],[Activity]],"")</f>
        <v/>
      </c>
      <c r="G2608" t="str">
        <f>IF(AND(TimeSpend[[#This Row],[Personnel number]]&lt;&gt;"",TimeSpend[[#This Row],[Date]]&lt;&gt;""),TimeSpend[[#This Row],[Activity description]],"")</f>
        <v/>
      </c>
      <c r="H2608" s="36" t="str">
        <f>IF(AND(TimeSpend[[#This Row],[Personnel number]]&lt;&gt;"",TimeSpend[[#This Row],[Date]]&lt;&gt;""),TimeSpend[[#This Row],[Start Time]],"")</f>
        <v/>
      </c>
      <c r="I2608" s="36" t="str">
        <f>IF(AND(TimeSpend[[#This Row],[Personnel number]]&lt;&gt;"",TimeSpend[[#This Row],[Date]]&lt;&gt;""),TimeSpend[[#This Row],[End Time]],"")</f>
        <v/>
      </c>
      <c r="J2608" t="str">
        <f>IF(AND(TimeSpend[[#This Row],[Personnel number]]&lt;&gt;"",TimeSpend[[#This Row],[Date]]&lt;&gt;""),TimeSpend[[#This Row],[Location]],"")</f>
        <v/>
      </c>
      <c r="K2608" t="str">
        <f>IF(AND(TimeSpend[[#This Row],[Personnel number]]&lt;&gt;"",TimeSpend[[#This Row],[Date]]&lt;&gt;""),TimeSpend[[#This Row],[Task]],"")</f>
        <v/>
      </c>
      <c r="L2608" t="str">
        <f>IF(AND(TimeSpend[[#This Row],[Personnel number]]&lt;&gt;"",TimeSpend[[#This Row],[Date]]&lt;&gt;""),Utilization!$J$2,"")</f>
        <v/>
      </c>
      <c r="M2608" t="str">
        <f>IF(AND(TimeSpend[[#This Row],[Personnel number]]&lt;&gt;"",TimeSpend[[#This Row],[Date]]&lt;&gt;""),TimeSpend[[#This Row],[Employee Name]],"")</f>
        <v/>
      </c>
      <c r="N2608" t="str">
        <f t="shared" si="80"/>
        <v/>
      </c>
      <c r="O2608" t="str">
        <f t="shared" si="81"/>
        <v/>
      </c>
      <c r="P2608" t="str">
        <f>IF(D2608&lt;&gt;"",VLOOKUP(D2608,Projects!B:C,2,0),"")</f>
        <v/>
      </c>
    </row>
    <row r="2609" spans="1:16" x14ac:dyDescent="0.25">
      <c r="A2609" t="str">
        <f>UPPER(IF(AND(TimeSpend[[#This Row],[Personnel number]]&lt;&gt;"",TimeSpend[[#This Row],[Date]]&lt;&gt;""),TimeSpend[[#This Row],[Personnel number]],""))</f>
        <v/>
      </c>
      <c r="B2609" s="85" t="str">
        <f>IF(AND(TimeSpend[[#This Row],[Personnel number]]&lt;&gt;"",TimeSpend[[#This Row],[Date]]&lt;&gt;""),TEXT(TimeSpend[[#This Row],[Date]],"[$-409]yyyyMMdd"),"")</f>
        <v/>
      </c>
      <c r="C2609" s="33" t="str">
        <f>IF(AND(TimeSpend[[#This Row],[Personnel number]]&lt;&gt;"",TimeSpend[[#This Row],[Date]]&lt;&gt;""),SUBSTITUTE(TimeSpend[[#This Row],[Hours]],",","."),"")</f>
        <v/>
      </c>
      <c r="D2609" t="str">
        <f>IF(AND(TimeSpend[[#This Row],[Personnel number]]&lt;&gt;"",TimeSpend[[#This Row],[Date]]&lt;&gt;""),TimeSpend[[#This Row],[Network]],"")</f>
        <v/>
      </c>
      <c r="E2609" t="str">
        <f>IF(AND(TimeSpend[[#This Row],[Personnel number]]&lt;&gt;"",TimeSpend[[#This Row],[Date]]&lt;&gt;""),TimeSpend[[#This Row],[Network Description]],"")</f>
        <v/>
      </c>
      <c r="F2609" t="str">
        <f>IF(AND(TimeSpend[[#This Row],[Personnel number]]&lt;&gt;"",TimeSpend[[#This Row],[Date]]&lt;&gt;""),TimeSpend[[#This Row],[Activity]],"")</f>
        <v/>
      </c>
      <c r="G2609" t="str">
        <f>IF(AND(TimeSpend[[#This Row],[Personnel number]]&lt;&gt;"",TimeSpend[[#This Row],[Date]]&lt;&gt;""),TimeSpend[[#This Row],[Activity description]],"")</f>
        <v/>
      </c>
      <c r="H2609" s="36" t="str">
        <f>IF(AND(TimeSpend[[#This Row],[Personnel number]]&lt;&gt;"",TimeSpend[[#This Row],[Date]]&lt;&gt;""),TimeSpend[[#This Row],[Start Time]],"")</f>
        <v/>
      </c>
      <c r="I2609" s="36" t="str">
        <f>IF(AND(TimeSpend[[#This Row],[Personnel number]]&lt;&gt;"",TimeSpend[[#This Row],[Date]]&lt;&gt;""),TimeSpend[[#This Row],[End Time]],"")</f>
        <v/>
      </c>
      <c r="J2609" t="str">
        <f>IF(AND(TimeSpend[[#This Row],[Personnel number]]&lt;&gt;"",TimeSpend[[#This Row],[Date]]&lt;&gt;""),TimeSpend[[#This Row],[Location]],"")</f>
        <v/>
      </c>
      <c r="K2609" t="str">
        <f>IF(AND(TimeSpend[[#This Row],[Personnel number]]&lt;&gt;"",TimeSpend[[#This Row],[Date]]&lt;&gt;""),TimeSpend[[#This Row],[Task]],"")</f>
        <v/>
      </c>
      <c r="L2609" t="str">
        <f>IF(AND(TimeSpend[[#This Row],[Personnel number]]&lt;&gt;"",TimeSpend[[#This Row],[Date]]&lt;&gt;""),Utilization!$J$2,"")</f>
        <v/>
      </c>
      <c r="M2609" t="str">
        <f>IF(AND(TimeSpend[[#This Row],[Personnel number]]&lt;&gt;"",TimeSpend[[#This Row],[Date]]&lt;&gt;""),TimeSpend[[#This Row],[Employee Name]],"")</f>
        <v/>
      </c>
      <c r="N2609" t="str">
        <f t="shared" si="80"/>
        <v/>
      </c>
      <c r="O2609" t="str">
        <f t="shared" si="81"/>
        <v/>
      </c>
      <c r="P2609" t="str">
        <f>IF(D2609&lt;&gt;"",VLOOKUP(D2609,Projects!B:C,2,0),"")</f>
        <v/>
      </c>
    </row>
    <row r="2610" spans="1:16" x14ac:dyDescent="0.25">
      <c r="A2610" t="str">
        <f>UPPER(IF(AND(TimeSpend[[#This Row],[Personnel number]]&lt;&gt;"",TimeSpend[[#This Row],[Date]]&lt;&gt;""),TimeSpend[[#This Row],[Personnel number]],""))</f>
        <v/>
      </c>
      <c r="B2610" s="85" t="str">
        <f>IF(AND(TimeSpend[[#This Row],[Personnel number]]&lt;&gt;"",TimeSpend[[#This Row],[Date]]&lt;&gt;""),TEXT(TimeSpend[[#This Row],[Date]],"[$-409]yyyyMMdd"),"")</f>
        <v/>
      </c>
      <c r="C2610" s="33" t="str">
        <f>IF(AND(TimeSpend[[#This Row],[Personnel number]]&lt;&gt;"",TimeSpend[[#This Row],[Date]]&lt;&gt;""),SUBSTITUTE(TimeSpend[[#This Row],[Hours]],",","."),"")</f>
        <v/>
      </c>
      <c r="D2610" t="str">
        <f>IF(AND(TimeSpend[[#This Row],[Personnel number]]&lt;&gt;"",TimeSpend[[#This Row],[Date]]&lt;&gt;""),TimeSpend[[#This Row],[Network]],"")</f>
        <v/>
      </c>
      <c r="E2610" t="str">
        <f>IF(AND(TimeSpend[[#This Row],[Personnel number]]&lt;&gt;"",TimeSpend[[#This Row],[Date]]&lt;&gt;""),TimeSpend[[#This Row],[Network Description]],"")</f>
        <v/>
      </c>
      <c r="F2610" t="str">
        <f>IF(AND(TimeSpend[[#This Row],[Personnel number]]&lt;&gt;"",TimeSpend[[#This Row],[Date]]&lt;&gt;""),TimeSpend[[#This Row],[Activity]],"")</f>
        <v/>
      </c>
      <c r="G2610" t="str">
        <f>IF(AND(TimeSpend[[#This Row],[Personnel number]]&lt;&gt;"",TimeSpend[[#This Row],[Date]]&lt;&gt;""),TimeSpend[[#This Row],[Activity description]],"")</f>
        <v/>
      </c>
      <c r="H2610" s="36" t="str">
        <f>IF(AND(TimeSpend[[#This Row],[Personnel number]]&lt;&gt;"",TimeSpend[[#This Row],[Date]]&lt;&gt;""),TimeSpend[[#This Row],[Start Time]],"")</f>
        <v/>
      </c>
      <c r="I2610" s="36" t="str">
        <f>IF(AND(TimeSpend[[#This Row],[Personnel number]]&lt;&gt;"",TimeSpend[[#This Row],[Date]]&lt;&gt;""),TimeSpend[[#This Row],[End Time]],"")</f>
        <v/>
      </c>
      <c r="J2610" t="str">
        <f>IF(AND(TimeSpend[[#This Row],[Personnel number]]&lt;&gt;"",TimeSpend[[#This Row],[Date]]&lt;&gt;""),TimeSpend[[#This Row],[Location]],"")</f>
        <v/>
      </c>
      <c r="K2610" t="str">
        <f>IF(AND(TimeSpend[[#This Row],[Personnel number]]&lt;&gt;"",TimeSpend[[#This Row],[Date]]&lt;&gt;""),TimeSpend[[#This Row],[Task]],"")</f>
        <v/>
      </c>
      <c r="L2610" t="str">
        <f>IF(AND(TimeSpend[[#This Row],[Personnel number]]&lt;&gt;"",TimeSpend[[#This Row],[Date]]&lt;&gt;""),Utilization!$J$2,"")</f>
        <v/>
      </c>
      <c r="M2610" t="str">
        <f>IF(AND(TimeSpend[[#This Row],[Personnel number]]&lt;&gt;"",TimeSpend[[#This Row],[Date]]&lt;&gt;""),TimeSpend[[#This Row],[Employee Name]],"")</f>
        <v/>
      </c>
      <c r="N2610" t="str">
        <f t="shared" si="80"/>
        <v/>
      </c>
      <c r="O2610" t="str">
        <f t="shared" si="81"/>
        <v/>
      </c>
      <c r="P2610" t="str">
        <f>IF(D2610&lt;&gt;"",VLOOKUP(D2610,Projects!B:C,2,0),"")</f>
        <v/>
      </c>
    </row>
    <row r="2611" spans="1:16" x14ac:dyDescent="0.25">
      <c r="A2611" t="str">
        <f>UPPER(IF(AND(TimeSpend[[#This Row],[Personnel number]]&lt;&gt;"",TimeSpend[[#This Row],[Date]]&lt;&gt;""),TimeSpend[[#This Row],[Personnel number]],""))</f>
        <v/>
      </c>
      <c r="B2611" s="85" t="str">
        <f>IF(AND(TimeSpend[[#This Row],[Personnel number]]&lt;&gt;"",TimeSpend[[#This Row],[Date]]&lt;&gt;""),TEXT(TimeSpend[[#This Row],[Date]],"[$-409]yyyyMMdd"),"")</f>
        <v/>
      </c>
      <c r="C2611" s="33" t="str">
        <f>IF(AND(TimeSpend[[#This Row],[Personnel number]]&lt;&gt;"",TimeSpend[[#This Row],[Date]]&lt;&gt;""),SUBSTITUTE(TimeSpend[[#This Row],[Hours]],",","."),"")</f>
        <v/>
      </c>
      <c r="D2611" t="str">
        <f>IF(AND(TimeSpend[[#This Row],[Personnel number]]&lt;&gt;"",TimeSpend[[#This Row],[Date]]&lt;&gt;""),TimeSpend[[#This Row],[Network]],"")</f>
        <v/>
      </c>
      <c r="E2611" t="str">
        <f>IF(AND(TimeSpend[[#This Row],[Personnel number]]&lt;&gt;"",TimeSpend[[#This Row],[Date]]&lt;&gt;""),TimeSpend[[#This Row],[Network Description]],"")</f>
        <v/>
      </c>
      <c r="F2611" t="str">
        <f>IF(AND(TimeSpend[[#This Row],[Personnel number]]&lt;&gt;"",TimeSpend[[#This Row],[Date]]&lt;&gt;""),TimeSpend[[#This Row],[Activity]],"")</f>
        <v/>
      </c>
      <c r="G2611" t="str">
        <f>IF(AND(TimeSpend[[#This Row],[Personnel number]]&lt;&gt;"",TimeSpend[[#This Row],[Date]]&lt;&gt;""),TimeSpend[[#This Row],[Activity description]],"")</f>
        <v/>
      </c>
      <c r="H2611" s="36" t="str">
        <f>IF(AND(TimeSpend[[#This Row],[Personnel number]]&lt;&gt;"",TimeSpend[[#This Row],[Date]]&lt;&gt;""),TimeSpend[[#This Row],[Start Time]],"")</f>
        <v/>
      </c>
      <c r="I2611" s="36" t="str">
        <f>IF(AND(TimeSpend[[#This Row],[Personnel number]]&lt;&gt;"",TimeSpend[[#This Row],[Date]]&lt;&gt;""),TimeSpend[[#This Row],[End Time]],"")</f>
        <v/>
      </c>
      <c r="J2611" t="str">
        <f>IF(AND(TimeSpend[[#This Row],[Personnel number]]&lt;&gt;"",TimeSpend[[#This Row],[Date]]&lt;&gt;""),TimeSpend[[#This Row],[Location]],"")</f>
        <v/>
      </c>
      <c r="K2611" t="str">
        <f>IF(AND(TimeSpend[[#This Row],[Personnel number]]&lt;&gt;"",TimeSpend[[#This Row],[Date]]&lt;&gt;""),TimeSpend[[#This Row],[Task]],"")</f>
        <v/>
      </c>
      <c r="L2611" t="str">
        <f>IF(AND(TimeSpend[[#This Row],[Personnel number]]&lt;&gt;"",TimeSpend[[#This Row],[Date]]&lt;&gt;""),Utilization!$J$2,"")</f>
        <v/>
      </c>
      <c r="M2611" t="str">
        <f>IF(AND(TimeSpend[[#This Row],[Personnel number]]&lt;&gt;"",TimeSpend[[#This Row],[Date]]&lt;&gt;""),TimeSpend[[#This Row],[Employee Name]],"")</f>
        <v/>
      </c>
      <c r="N2611" t="str">
        <f t="shared" si="80"/>
        <v/>
      </c>
      <c r="O2611" t="str">
        <f t="shared" si="81"/>
        <v/>
      </c>
      <c r="P2611" t="str">
        <f>IF(D2611&lt;&gt;"",VLOOKUP(D2611,Projects!B:C,2,0),"")</f>
        <v/>
      </c>
    </row>
    <row r="2612" spans="1:16" x14ac:dyDescent="0.25">
      <c r="A2612" t="str">
        <f>UPPER(IF(AND(TimeSpend[[#This Row],[Personnel number]]&lt;&gt;"",TimeSpend[[#This Row],[Date]]&lt;&gt;""),TimeSpend[[#This Row],[Personnel number]],""))</f>
        <v/>
      </c>
      <c r="B2612" s="85" t="str">
        <f>IF(AND(TimeSpend[[#This Row],[Personnel number]]&lt;&gt;"",TimeSpend[[#This Row],[Date]]&lt;&gt;""),TEXT(TimeSpend[[#This Row],[Date]],"[$-409]yyyyMMdd"),"")</f>
        <v/>
      </c>
      <c r="C2612" s="33" t="str">
        <f>IF(AND(TimeSpend[[#This Row],[Personnel number]]&lt;&gt;"",TimeSpend[[#This Row],[Date]]&lt;&gt;""),SUBSTITUTE(TimeSpend[[#This Row],[Hours]],",","."),"")</f>
        <v/>
      </c>
      <c r="D2612" t="str">
        <f>IF(AND(TimeSpend[[#This Row],[Personnel number]]&lt;&gt;"",TimeSpend[[#This Row],[Date]]&lt;&gt;""),TimeSpend[[#This Row],[Network]],"")</f>
        <v/>
      </c>
      <c r="E2612" t="str">
        <f>IF(AND(TimeSpend[[#This Row],[Personnel number]]&lt;&gt;"",TimeSpend[[#This Row],[Date]]&lt;&gt;""),TimeSpend[[#This Row],[Network Description]],"")</f>
        <v/>
      </c>
      <c r="F2612" t="str">
        <f>IF(AND(TimeSpend[[#This Row],[Personnel number]]&lt;&gt;"",TimeSpend[[#This Row],[Date]]&lt;&gt;""),TimeSpend[[#This Row],[Activity]],"")</f>
        <v/>
      </c>
      <c r="G2612" t="str">
        <f>IF(AND(TimeSpend[[#This Row],[Personnel number]]&lt;&gt;"",TimeSpend[[#This Row],[Date]]&lt;&gt;""),TimeSpend[[#This Row],[Activity description]],"")</f>
        <v/>
      </c>
      <c r="H2612" s="36" t="str">
        <f>IF(AND(TimeSpend[[#This Row],[Personnel number]]&lt;&gt;"",TimeSpend[[#This Row],[Date]]&lt;&gt;""),TimeSpend[[#This Row],[Start Time]],"")</f>
        <v/>
      </c>
      <c r="I2612" s="36" t="str">
        <f>IF(AND(TimeSpend[[#This Row],[Personnel number]]&lt;&gt;"",TimeSpend[[#This Row],[Date]]&lt;&gt;""),TimeSpend[[#This Row],[End Time]],"")</f>
        <v/>
      </c>
      <c r="J2612" t="str">
        <f>IF(AND(TimeSpend[[#This Row],[Personnel number]]&lt;&gt;"",TimeSpend[[#This Row],[Date]]&lt;&gt;""),TimeSpend[[#This Row],[Location]],"")</f>
        <v/>
      </c>
      <c r="K2612" t="str">
        <f>IF(AND(TimeSpend[[#This Row],[Personnel number]]&lt;&gt;"",TimeSpend[[#This Row],[Date]]&lt;&gt;""),TimeSpend[[#This Row],[Task]],"")</f>
        <v/>
      </c>
      <c r="L2612" t="str">
        <f>IF(AND(TimeSpend[[#This Row],[Personnel number]]&lt;&gt;"",TimeSpend[[#This Row],[Date]]&lt;&gt;""),Utilization!$J$2,"")</f>
        <v/>
      </c>
      <c r="M2612" t="str">
        <f>IF(AND(TimeSpend[[#This Row],[Personnel number]]&lt;&gt;"",TimeSpend[[#This Row],[Date]]&lt;&gt;""),TimeSpend[[#This Row],[Employee Name]],"")</f>
        <v/>
      </c>
      <c r="N2612" t="str">
        <f t="shared" si="80"/>
        <v/>
      </c>
      <c r="O2612" t="str">
        <f t="shared" si="81"/>
        <v/>
      </c>
      <c r="P2612" t="str">
        <f>IF(D2612&lt;&gt;"",VLOOKUP(D2612,Projects!B:C,2,0),"")</f>
        <v/>
      </c>
    </row>
    <row r="2613" spans="1:16" x14ac:dyDescent="0.25">
      <c r="A2613" t="str">
        <f>UPPER(IF(AND(TimeSpend[[#This Row],[Personnel number]]&lt;&gt;"",TimeSpend[[#This Row],[Date]]&lt;&gt;""),TimeSpend[[#This Row],[Personnel number]],""))</f>
        <v/>
      </c>
      <c r="B2613" s="85" t="str">
        <f>IF(AND(TimeSpend[[#This Row],[Personnel number]]&lt;&gt;"",TimeSpend[[#This Row],[Date]]&lt;&gt;""),TEXT(TimeSpend[[#This Row],[Date]],"[$-409]yyyyMMdd"),"")</f>
        <v/>
      </c>
      <c r="C2613" s="33" t="str">
        <f>IF(AND(TimeSpend[[#This Row],[Personnel number]]&lt;&gt;"",TimeSpend[[#This Row],[Date]]&lt;&gt;""),SUBSTITUTE(TimeSpend[[#This Row],[Hours]],",","."),"")</f>
        <v/>
      </c>
      <c r="D2613" t="str">
        <f>IF(AND(TimeSpend[[#This Row],[Personnel number]]&lt;&gt;"",TimeSpend[[#This Row],[Date]]&lt;&gt;""),TimeSpend[[#This Row],[Network]],"")</f>
        <v/>
      </c>
      <c r="E2613" t="str">
        <f>IF(AND(TimeSpend[[#This Row],[Personnel number]]&lt;&gt;"",TimeSpend[[#This Row],[Date]]&lt;&gt;""),TimeSpend[[#This Row],[Network Description]],"")</f>
        <v/>
      </c>
      <c r="F2613" t="str">
        <f>IF(AND(TimeSpend[[#This Row],[Personnel number]]&lt;&gt;"",TimeSpend[[#This Row],[Date]]&lt;&gt;""),TimeSpend[[#This Row],[Activity]],"")</f>
        <v/>
      </c>
      <c r="G2613" t="str">
        <f>IF(AND(TimeSpend[[#This Row],[Personnel number]]&lt;&gt;"",TimeSpend[[#This Row],[Date]]&lt;&gt;""),TimeSpend[[#This Row],[Activity description]],"")</f>
        <v/>
      </c>
      <c r="H2613" s="36" t="str">
        <f>IF(AND(TimeSpend[[#This Row],[Personnel number]]&lt;&gt;"",TimeSpend[[#This Row],[Date]]&lt;&gt;""),TimeSpend[[#This Row],[Start Time]],"")</f>
        <v/>
      </c>
      <c r="I2613" s="36" t="str">
        <f>IF(AND(TimeSpend[[#This Row],[Personnel number]]&lt;&gt;"",TimeSpend[[#This Row],[Date]]&lt;&gt;""),TimeSpend[[#This Row],[End Time]],"")</f>
        <v/>
      </c>
      <c r="J2613" t="str">
        <f>IF(AND(TimeSpend[[#This Row],[Personnel number]]&lt;&gt;"",TimeSpend[[#This Row],[Date]]&lt;&gt;""),TimeSpend[[#This Row],[Location]],"")</f>
        <v/>
      </c>
      <c r="K2613" t="str">
        <f>IF(AND(TimeSpend[[#This Row],[Personnel number]]&lt;&gt;"",TimeSpend[[#This Row],[Date]]&lt;&gt;""),TimeSpend[[#This Row],[Task]],"")</f>
        <v/>
      </c>
      <c r="L2613" t="str">
        <f>IF(AND(TimeSpend[[#This Row],[Personnel number]]&lt;&gt;"",TimeSpend[[#This Row],[Date]]&lt;&gt;""),Utilization!$J$2,"")</f>
        <v/>
      </c>
      <c r="M2613" t="str">
        <f>IF(AND(TimeSpend[[#This Row],[Personnel number]]&lt;&gt;"",TimeSpend[[#This Row],[Date]]&lt;&gt;""),TimeSpend[[#This Row],[Employee Name]],"")</f>
        <v/>
      </c>
      <c r="N2613" t="str">
        <f t="shared" si="80"/>
        <v/>
      </c>
      <c r="O2613" t="str">
        <f t="shared" si="81"/>
        <v/>
      </c>
      <c r="P2613" t="str">
        <f>IF(D2613&lt;&gt;"",VLOOKUP(D2613,Projects!B:C,2,0),"")</f>
        <v/>
      </c>
    </row>
    <row r="2614" spans="1:16" x14ac:dyDescent="0.25">
      <c r="A2614" t="str">
        <f>UPPER(IF(AND(TimeSpend[[#This Row],[Personnel number]]&lt;&gt;"",TimeSpend[[#This Row],[Date]]&lt;&gt;""),TimeSpend[[#This Row],[Personnel number]],""))</f>
        <v/>
      </c>
      <c r="B2614" s="85" t="str">
        <f>IF(AND(TimeSpend[[#This Row],[Personnel number]]&lt;&gt;"",TimeSpend[[#This Row],[Date]]&lt;&gt;""),TEXT(TimeSpend[[#This Row],[Date]],"[$-409]yyyyMMdd"),"")</f>
        <v/>
      </c>
      <c r="C2614" s="33" t="str">
        <f>IF(AND(TimeSpend[[#This Row],[Personnel number]]&lt;&gt;"",TimeSpend[[#This Row],[Date]]&lt;&gt;""),SUBSTITUTE(TimeSpend[[#This Row],[Hours]],",","."),"")</f>
        <v/>
      </c>
      <c r="D2614" t="str">
        <f>IF(AND(TimeSpend[[#This Row],[Personnel number]]&lt;&gt;"",TimeSpend[[#This Row],[Date]]&lt;&gt;""),TimeSpend[[#This Row],[Network]],"")</f>
        <v/>
      </c>
      <c r="E2614" t="str">
        <f>IF(AND(TimeSpend[[#This Row],[Personnel number]]&lt;&gt;"",TimeSpend[[#This Row],[Date]]&lt;&gt;""),TimeSpend[[#This Row],[Network Description]],"")</f>
        <v/>
      </c>
      <c r="F2614" t="str">
        <f>IF(AND(TimeSpend[[#This Row],[Personnel number]]&lt;&gt;"",TimeSpend[[#This Row],[Date]]&lt;&gt;""),TimeSpend[[#This Row],[Activity]],"")</f>
        <v/>
      </c>
      <c r="G2614" t="str">
        <f>IF(AND(TimeSpend[[#This Row],[Personnel number]]&lt;&gt;"",TimeSpend[[#This Row],[Date]]&lt;&gt;""),TimeSpend[[#This Row],[Activity description]],"")</f>
        <v/>
      </c>
      <c r="H2614" s="36" t="str">
        <f>IF(AND(TimeSpend[[#This Row],[Personnel number]]&lt;&gt;"",TimeSpend[[#This Row],[Date]]&lt;&gt;""),TimeSpend[[#This Row],[Start Time]],"")</f>
        <v/>
      </c>
      <c r="I2614" s="36" t="str">
        <f>IF(AND(TimeSpend[[#This Row],[Personnel number]]&lt;&gt;"",TimeSpend[[#This Row],[Date]]&lt;&gt;""),TimeSpend[[#This Row],[End Time]],"")</f>
        <v/>
      </c>
      <c r="J2614" t="str">
        <f>IF(AND(TimeSpend[[#This Row],[Personnel number]]&lt;&gt;"",TimeSpend[[#This Row],[Date]]&lt;&gt;""),TimeSpend[[#This Row],[Location]],"")</f>
        <v/>
      </c>
      <c r="K2614" t="str">
        <f>IF(AND(TimeSpend[[#This Row],[Personnel number]]&lt;&gt;"",TimeSpend[[#This Row],[Date]]&lt;&gt;""),TimeSpend[[#This Row],[Task]],"")</f>
        <v/>
      </c>
      <c r="L2614" t="str">
        <f>IF(AND(TimeSpend[[#This Row],[Personnel number]]&lt;&gt;"",TimeSpend[[#This Row],[Date]]&lt;&gt;""),Utilization!$J$2,"")</f>
        <v/>
      </c>
      <c r="M2614" t="str">
        <f>IF(AND(TimeSpend[[#This Row],[Personnel number]]&lt;&gt;"",TimeSpend[[#This Row],[Date]]&lt;&gt;""),TimeSpend[[#This Row],[Employee Name]],"")</f>
        <v/>
      </c>
      <c r="N2614" t="str">
        <f t="shared" si="80"/>
        <v/>
      </c>
      <c r="O2614" t="str">
        <f t="shared" si="81"/>
        <v/>
      </c>
      <c r="P2614" t="str">
        <f>IF(D2614&lt;&gt;"",VLOOKUP(D2614,Projects!B:C,2,0),"")</f>
        <v/>
      </c>
    </row>
    <row r="2615" spans="1:16" x14ac:dyDescent="0.25">
      <c r="A2615" t="str">
        <f>UPPER(IF(AND(TimeSpend[[#This Row],[Personnel number]]&lt;&gt;"",TimeSpend[[#This Row],[Date]]&lt;&gt;""),TimeSpend[[#This Row],[Personnel number]],""))</f>
        <v/>
      </c>
      <c r="B2615" s="85" t="str">
        <f>IF(AND(TimeSpend[[#This Row],[Personnel number]]&lt;&gt;"",TimeSpend[[#This Row],[Date]]&lt;&gt;""),TEXT(TimeSpend[[#This Row],[Date]],"[$-409]yyyyMMdd"),"")</f>
        <v/>
      </c>
      <c r="C2615" s="33" t="str">
        <f>IF(AND(TimeSpend[[#This Row],[Personnel number]]&lt;&gt;"",TimeSpend[[#This Row],[Date]]&lt;&gt;""),SUBSTITUTE(TimeSpend[[#This Row],[Hours]],",","."),"")</f>
        <v/>
      </c>
      <c r="D2615" t="str">
        <f>IF(AND(TimeSpend[[#This Row],[Personnel number]]&lt;&gt;"",TimeSpend[[#This Row],[Date]]&lt;&gt;""),TimeSpend[[#This Row],[Network]],"")</f>
        <v/>
      </c>
      <c r="E2615" t="str">
        <f>IF(AND(TimeSpend[[#This Row],[Personnel number]]&lt;&gt;"",TimeSpend[[#This Row],[Date]]&lt;&gt;""),TimeSpend[[#This Row],[Network Description]],"")</f>
        <v/>
      </c>
      <c r="F2615" t="str">
        <f>IF(AND(TimeSpend[[#This Row],[Personnel number]]&lt;&gt;"",TimeSpend[[#This Row],[Date]]&lt;&gt;""),TimeSpend[[#This Row],[Activity]],"")</f>
        <v/>
      </c>
      <c r="G2615" t="str">
        <f>IF(AND(TimeSpend[[#This Row],[Personnel number]]&lt;&gt;"",TimeSpend[[#This Row],[Date]]&lt;&gt;""),TimeSpend[[#This Row],[Activity description]],"")</f>
        <v/>
      </c>
      <c r="H2615" s="36" t="str">
        <f>IF(AND(TimeSpend[[#This Row],[Personnel number]]&lt;&gt;"",TimeSpend[[#This Row],[Date]]&lt;&gt;""),TimeSpend[[#This Row],[Start Time]],"")</f>
        <v/>
      </c>
      <c r="I2615" s="36" t="str">
        <f>IF(AND(TimeSpend[[#This Row],[Personnel number]]&lt;&gt;"",TimeSpend[[#This Row],[Date]]&lt;&gt;""),TimeSpend[[#This Row],[End Time]],"")</f>
        <v/>
      </c>
      <c r="J2615" t="str">
        <f>IF(AND(TimeSpend[[#This Row],[Personnel number]]&lt;&gt;"",TimeSpend[[#This Row],[Date]]&lt;&gt;""),TimeSpend[[#This Row],[Location]],"")</f>
        <v/>
      </c>
      <c r="K2615" t="str">
        <f>IF(AND(TimeSpend[[#This Row],[Personnel number]]&lt;&gt;"",TimeSpend[[#This Row],[Date]]&lt;&gt;""),TimeSpend[[#This Row],[Task]],"")</f>
        <v/>
      </c>
      <c r="L2615" t="str">
        <f>IF(AND(TimeSpend[[#This Row],[Personnel number]]&lt;&gt;"",TimeSpend[[#This Row],[Date]]&lt;&gt;""),Utilization!$J$2,"")</f>
        <v/>
      </c>
      <c r="M2615" t="str">
        <f>IF(AND(TimeSpend[[#This Row],[Personnel number]]&lt;&gt;"",TimeSpend[[#This Row],[Date]]&lt;&gt;""),TimeSpend[[#This Row],[Employee Name]],"")</f>
        <v/>
      </c>
      <c r="N2615" t="str">
        <f t="shared" si="80"/>
        <v/>
      </c>
      <c r="O2615" t="str">
        <f t="shared" si="81"/>
        <v/>
      </c>
      <c r="P2615" t="str">
        <f>IF(D2615&lt;&gt;"",VLOOKUP(D2615,Projects!B:C,2,0),"")</f>
        <v/>
      </c>
    </row>
    <row r="2616" spans="1:16" x14ac:dyDescent="0.25">
      <c r="A2616" t="str">
        <f>UPPER(IF(AND(TimeSpend[[#This Row],[Personnel number]]&lt;&gt;"",TimeSpend[[#This Row],[Date]]&lt;&gt;""),TimeSpend[[#This Row],[Personnel number]],""))</f>
        <v/>
      </c>
      <c r="B2616" s="85" t="str">
        <f>IF(AND(TimeSpend[[#This Row],[Personnel number]]&lt;&gt;"",TimeSpend[[#This Row],[Date]]&lt;&gt;""),TEXT(TimeSpend[[#This Row],[Date]],"[$-409]yyyyMMdd"),"")</f>
        <v/>
      </c>
      <c r="C2616" s="33" t="str">
        <f>IF(AND(TimeSpend[[#This Row],[Personnel number]]&lt;&gt;"",TimeSpend[[#This Row],[Date]]&lt;&gt;""),SUBSTITUTE(TimeSpend[[#This Row],[Hours]],",","."),"")</f>
        <v/>
      </c>
      <c r="D2616" t="str">
        <f>IF(AND(TimeSpend[[#This Row],[Personnel number]]&lt;&gt;"",TimeSpend[[#This Row],[Date]]&lt;&gt;""),TimeSpend[[#This Row],[Network]],"")</f>
        <v/>
      </c>
      <c r="E2616" t="str">
        <f>IF(AND(TimeSpend[[#This Row],[Personnel number]]&lt;&gt;"",TimeSpend[[#This Row],[Date]]&lt;&gt;""),TimeSpend[[#This Row],[Network Description]],"")</f>
        <v/>
      </c>
      <c r="F2616" t="str">
        <f>IF(AND(TimeSpend[[#This Row],[Personnel number]]&lt;&gt;"",TimeSpend[[#This Row],[Date]]&lt;&gt;""),TimeSpend[[#This Row],[Activity]],"")</f>
        <v/>
      </c>
      <c r="G2616" t="str">
        <f>IF(AND(TimeSpend[[#This Row],[Personnel number]]&lt;&gt;"",TimeSpend[[#This Row],[Date]]&lt;&gt;""),TimeSpend[[#This Row],[Activity description]],"")</f>
        <v/>
      </c>
      <c r="H2616" s="36" t="str">
        <f>IF(AND(TimeSpend[[#This Row],[Personnel number]]&lt;&gt;"",TimeSpend[[#This Row],[Date]]&lt;&gt;""),TimeSpend[[#This Row],[Start Time]],"")</f>
        <v/>
      </c>
      <c r="I2616" s="36" t="str">
        <f>IF(AND(TimeSpend[[#This Row],[Personnel number]]&lt;&gt;"",TimeSpend[[#This Row],[Date]]&lt;&gt;""),TimeSpend[[#This Row],[End Time]],"")</f>
        <v/>
      </c>
      <c r="J2616" t="str">
        <f>IF(AND(TimeSpend[[#This Row],[Personnel number]]&lt;&gt;"",TimeSpend[[#This Row],[Date]]&lt;&gt;""),TimeSpend[[#This Row],[Location]],"")</f>
        <v/>
      </c>
      <c r="K2616" t="str">
        <f>IF(AND(TimeSpend[[#This Row],[Personnel number]]&lt;&gt;"",TimeSpend[[#This Row],[Date]]&lt;&gt;""),TimeSpend[[#This Row],[Task]],"")</f>
        <v/>
      </c>
      <c r="L2616" t="str">
        <f>IF(AND(TimeSpend[[#This Row],[Personnel number]]&lt;&gt;"",TimeSpend[[#This Row],[Date]]&lt;&gt;""),Utilization!$J$2,"")</f>
        <v/>
      </c>
      <c r="M2616" t="str">
        <f>IF(AND(TimeSpend[[#This Row],[Personnel number]]&lt;&gt;"",TimeSpend[[#This Row],[Date]]&lt;&gt;""),TimeSpend[[#This Row],[Employee Name]],"")</f>
        <v/>
      </c>
      <c r="N2616" t="str">
        <f t="shared" si="80"/>
        <v/>
      </c>
      <c r="O2616" t="str">
        <f t="shared" si="81"/>
        <v/>
      </c>
      <c r="P2616" t="str">
        <f>IF(D2616&lt;&gt;"",VLOOKUP(D2616,Projects!B:C,2,0),"")</f>
        <v/>
      </c>
    </row>
    <row r="2617" spans="1:16" x14ac:dyDescent="0.25">
      <c r="A2617" t="str">
        <f>UPPER(IF(AND(TimeSpend[[#This Row],[Personnel number]]&lt;&gt;"",TimeSpend[[#This Row],[Date]]&lt;&gt;""),TimeSpend[[#This Row],[Personnel number]],""))</f>
        <v/>
      </c>
      <c r="B2617" s="85" t="str">
        <f>IF(AND(TimeSpend[[#This Row],[Personnel number]]&lt;&gt;"",TimeSpend[[#This Row],[Date]]&lt;&gt;""),TEXT(TimeSpend[[#This Row],[Date]],"[$-409]yyyyMMdd"),"")</f>
        <v/>
      </c>
      <c r="C2617" s="33" t="str">
        <f>IF(AND(TimeSpend[[#This Row],[Personnel number]]&lt;&gt;"",TimeSpend[[#This Row],[Date]]&lt;&gt;""),SUBSTITUTE(TimeSpend[[#This Row],[Hours]],",","."),"")</f>
        <v/>
      </c>
      <c r="D2617" t="str">
        <f>IF(AND(TimeSpend[[#This Row],[Personnel number]]&lt;&gt;"",TimeSpend[[#This Row],[Date]]&lt;&gt;""),TimeSpend[[#This Row],[Network]],"")</f>
        <v/>
      </c>
      <c r="E2617" t="str">
        <f>IF(AND(TimeSpend[[#This Row],[Personnel number]]&lt;&gt;"",TimeSpend[[#This Row],[Date]]&lt;&gt;""),TimeSpend[[#This Row],[Network Description]],"")</f>
        <v/>
      </c>
      <c r="F2617" t="str">
        <f>IF(AND(TimeSpend[[#This Row],[Personnel number]]&lt;&gt;"",TimeSpend[[#This Row],[Date]]&lt;&gt;""),TimeSpend[[#This Row],[Activity]],"")</f>
        <v/>
      </c>
      <c r="G2617" t="str">
        <f>IF(AND(TimeSpend[[#This Row],[Personnel number]]&lt;&gt;"",TimeSpend[[#This Row],[Date]]&lt;&gt;""),TimeSpend[[#This Row],[Activity description]],"")</f>
        <v/>
      </c>
      <c r="H2617" s="36" t="str">
        <f>IF(AND(TimeSpend[[#This Row],[Personnel number]]&lt;&gt;"",TimeSpend[[#This Row],[Date]]&lt;&gt;""),TimeSpend[[#This Row],[Start Time]],"")</f>
        <v/>
      </c>
      <c r="I2617" s="36" t="str">
        <f>IF(AND(TimeSpend[[#This Row],[Personnel number]]&lt;&gt;"",TimeSpend[[#This Row],[Date]]&lt;&gt;""),TimeSpend[[#This Row],[End Time]],"")</f>
        <v/>
      </c>
      <c r="J2617" t="str">
        <f>IF(AND(TimeSpend[[#This Row],[Personnel number]]&lt;&gt;"",TimeSpend[[#This Row],[Date]]&lt;&gt;""),TimeSpend[[#This Row],[Location]],"")</f>
        <v/>
      </c>
      <c r="K2617" t="str">
        <f>IF(AND(TimeSpend[[#This Row],[Personnel number]]&lt;&gt;"",TimeSpend[[#This Row],[Date]]&lt;&gt;""),TimeSpend[[#This Row],[Task]],"")</f>
        <v/>
      </c>
      <c r="L2617" t="str">
        <f>IF(AND(TimeSpend[[#This Row],[Personnel number]]&lt;&gt;"",TimeSpend[[#This Row],[Date]]&lt;&gt;""),Utilization!$J$2,"")</f>
        <v/>
      </c>
      <c r="M2617" t="str">
        <f>IF(AND(TimeSpend[[#This Row],[Personnel number]]&lt;&gt;"",TimeSpend[[#This Row],[Date]]&lt;&gt;""),TimeSpend[[#This Row],[Employee Name]],"")</f>
        <v/>
      </c>
      <c r="N2617" t="str">
        <f t="shared" ref="N2617:N2680" si="82">IF(A2617&lt;&gt;"",ROW(A2617)-1,"")</f>
        <v/>
      </c>
      <c r="O2617" t="str">
        <f t="shared" ref="O2617:O2680" si="83">IF(A2617&lt;&gt;"",L2617&amp;"-"&amp;N2617,"")</f>
        <v/>
      </c>
      <c r="P2617" t="str">
        <f>IF(D2617&lt;&gt;"",VLOOKUP(D2617,Projects!B:C,2,0),"")</f>
        <v/>
      </c>
    </row>
    <row r="2618" spans="1:16" x14ac:dyDescent="0.25">
      <c r="A2618" t="str">
        <f>UPPER(IF(AND(TimeSpend[[#This Row],[Personnel number]]&lt;&gt;"",TimeSpend[[#This Row],[Date]]&lt;&gt;""),TimeSpend[[#This Row],[Personnel number]],""))</f>
        <v/>
      </c>
      <c r="B2618" s="85" t="str">
        <f>IF(AND(TimeSpend[[#This Row],[Personnel number]]&lt;&gt;"",TimeSpend[[#This Row],[Date]]&lt;&gt;""),TEXT(TimeSpend[[#This Row],[Date]],"[$-409]yyyyMMdd"),"")</f>
        <v/>
      </c>
      <c r="C2618" s="33" t="str">
        <f>IF(AND(TimeSpend[[#This Row],[Personnel number]]&lt;&gt;"",TimeSpend[[#This Row],[Date]]&lt;&gt;""),SUBSTITUTE(TimeSpend[[#This Row],[Hours]],",","."),"")</f>
        <v/>
      </c>
      <c r="D2618" t="str">
        <f>IF(AND(TimeSpend[[#This Row],[Personnel number]]&lt;&gt;"",TimeSpend[[#This Row],[Date]]&lt;&gt;""),TimeSpend[[#This Row],[Network]],"")</f>
        <v/>
      </c>
      <c r="E2618" t="str">
        <f>IF(AND(TimeSpend[[#This Row],[Personnel number]]&lt;&gt;"",TimeSpend[[#This Row],[Date]]&lt;&gt;""),TimeSpend[[#This Row],[Network Description]],"")</f>
        <v/>
      </c>
      <c r="F2618" t="str">
        <f>IF(AND(TimeSpend[[#This Row],[Personnel number]]&lt;&gt;"",TimeSpend[[#This Row],[Date]]&lt;&gt;""),TimeSpend[[#This Row],[Activity]],"")</f>
        <v/>
      </c>
      <c r="G2618" t="str">
        <f>IF(AND(TimeSpend[[#This Row],[Personnel number]]&lt;&gt;"",TimeSpend[[#This Row],[Date]]&lt;&gt;""),TimeSpend[[#This Row],[Activity description]],"")</f>
        <v/>
      </c>
      <c r="H2618" s="36" t="str">
        <f>IF(AND(TimeSpend[[#This Row],[Personnel number]]&lt;&gt;"",TimeSpend[[#This Row],[Date]]&lt;&gt;""),TimeSpend[[#This Row],[Start Time]],"")</f>
        <v/>
      </c>
      <c r="I2618" s="36" t="str">
        <f>IF(AND(TimeSpend[[#This Row],[Personnel number]]&lt;&gt;"",TimeSpend[[#This Row],[Date]]&lt;&gt;""),TimeSpend[[#This Row],[End Time]],"")</f>
        <v/>
      </c>
      <c r="J2618" t="str">
        <f>IF(AND(TimeSpend[[#This Row],[Personnel number]]&lt;&gt;"",TimeSpend[[#This Row],[Date]]&lt;&gt;""),TimeSpend[[#This Row],[Location]],"")</f>
        <v/>
      </c>
      <c r="K2618" t="str">
        <f>IF(AND(TimeSpend[[#This Row],[Personnel number]]&lt;&gt;"",TimeSpend[[#This Row],[Date]]&lt;&gt;""),TimeSpend[[#This Row],[Task]],"")</f>
        <v/>
      </c>
      <c r="L2618" t="str">
        <f>IF(AND(TimeSpend[[#This Row],[Personnel number]]&lt;&gt;"",TimeSpend[[#This Row],[Date]]&lt;&gt;""),Utilization!$J$2,"")</f>
        <v/>
      </c>
      <c r="M2618" t="str">
        <f>IF(AND(TimeSpend[[#This Row],[Personnel number]]&lt;&gt;"",TimeSpend[[#This Row],[Date]]&lt;&gt;""),TimeSpend[[#This Row],[Employee Name]],"")</f>
        <v/>
      </c>
      <c r="N2618" t="str">
        <f t="shared" si="82"/>
        <v/>
      </c>
      <c r="O2618" t="str">
        <f t="shared" si="83"/>
        <v/>
      </c>
      <c r="P2618" t="str">
        <f>IF(D2618&lt;&gt;"",VLOOKUP(D2618,Projects!B:C,2,0),"")</f>
        <v/>
      </c>
    </row>
    <row r="2619" spans="1:16" x14ac:dyDescent="0.25">
      <c r="A2619" t="str">
        <f>UPPER(IF(AND(TimeSpend[[#This Row],[Personnel number]]&lt;&gt;"",TimeSpend[[#This Row],[Date]]&lt;&gt;""),TimeSpend[[#This Row],[Personnel number]],""))</f>
        <v/>
      </c>
      <c r="B2619" s="85" t="str">
        <f>IF(AND(TimeSpend[[#This Row],[Personnel number]]&lt;&gt;"",TimeSpend[[#This Row],[Date]]&lt;&gt;""),TEXT(TimeSpend[[#This Row],[Date]],"[$-409]yyyyMMdd"),"")</f>
        <v/>
      </c>
      <c r="C2619" s="33" t="str">
        <f>IF(AND(TimeSpend[[#This Row],[Personnel number]]&lt;&gt;"",TimeSpend[[#This Row],[Date]]&lt;&gt;""),SUBSTITUTE(TimeSpend[[#This Row],[Hours]],",","."),"")</f>
        <v/>
      </c>
      <c r="D2619" t="str">
        <f>IF(AND(TimeSpend[[#This Row],[Personnel number]]&lt;&gt;"",TimeSpend[[#This Row],[Date]]&lt;&gt;""),TimeSpend[[#This Row],[Network]],"")</f>
        <v/>
      </c>
      <c r="E2619" t="str">
        <f>IF(AND(TimeSpend[[#This Row],[Personnel number]]&lt;&gt;"",TimeSpend[[#This Row],[Date]]&lt;&gt;""),TimeSpend[[#This Row],[Network Description]],"")</f>
        <v/>
      </c>
      <c r="F2619" t="str">
        <f>IF(AND(TimeSpend[[#This Row],[Personnel number]]&lt;&gt;"",TimeSpend[[#This Row],[Date]]&lt;&gt;""),TimeSpend[[#This Row],[Activity]],"")</f>
        <v/>
      </c>
      <c r="G2619" t="str">
        <f>IF(AND(TimeSpend[[#This Row],[Personnel number]]&lt;&gt;"",TimeSpend[[#This Row],[Date]]&lt;&gt;""),TimeSpend[[#This Row],[Activity description]],"")</f>
        <v/>
      </c>
      <c r="H2619" s="36" t="str">
        <f>IF(AND(TimeSpend[[#This Row],[Personnel number]]&lt;&gt;"",TimeSpend[[#This Row],[Date]]&lt;&gt;""),TimeSpend[[#This Row],[Start Time]],"")</f>
        <v/>
      </c>
      <c r="I2619" s="36" t="str">
        <f>IF(AND(TimeSpend[[#This Row],[Personnel number]]&lt;&gt;"",TimeSpend[[#This Row],[Date]]&lt;&gt;""),TimeSpend[[#This Row],[End Time]],"")</f>
        <v/>
      </c>
      <c r="J2619" t="str">
        <f>IF(AND(TimeSpend[[#This Row],[Personnel number]]&lt;&gt;"",TimeSpend[[#This Row],[Date]]&lt;&gt;""),TimeSpend[[#This Row],[Location]],"")</f>
        <v/>
      </c>
      <c r="K2619" t="str">
        <f>IF(AND(TimeSpend[[#This Row],[Personnel number]]&lt;&gt;"",TimeSpend[[#This Row],[Date]]&lt;&gt;""),TimeSpend[[#This Row],[Task]],"")</f>
        <v/>
      </c>
      <c r="L2619" t="str">
        <f>IF(AND(TimeSpend[[#This Row],[Personnel number]]&lt;&gt;"",TimeSpend[[#This Row],[Date]]&lt;&gt;""),Utilization!$J$2,"")</f>
        <v/>
      </c>
      <c r="M2619" t="str">
        <f>IF(AND(TimeSpend[[#This Row],[Personnel number]]&lt;&gt;"",TimeSpend[[#This Row],[Date]]&lt;&gt;""),TimeSpend[[#This Row],[Employee Name]],"")</f>
        <v/>
      </c>
      <c r="N2619" t="str">
        <f t="shared" si="82"/>
        <v/>
      </c>
      <c r="O2619" t="str">
        <f t="shared" si="83"/>
        <v/>
      </c>
      <c r="P2619" t="str">
        <f>IF(D2619&lt;&gt;"",VLOOKUP(D2619,Projects!B:C,2,0),"")</f>
        <v/>
      </c>
    </row>
    <row r="2620" spans="1:16" x14ac:dyDescent="0.25">
      <c r="A2620" t="str">
        <f>UPPER(IF(AND(TimeSpend[[#This Row],[Personnel number]]&lt;&gt;"",TimeSpend[[#This Row],[Date]]&lt;&gt;""),TimeSpend[[#This Row],[Personnel number]],""))</f>
        <v/>
      </c>
      <c r="B2620" s="85" t="str">
        <f>IF(AND(TimeSpend[[#This Row],[Personnel number]]&lt;&gt;"",TimeSpend[[#This Row],[Date]]&lt;&gt;""),TEXT(TimeSpend[[#This Row],[Date]],"[$-409]yyyyMMdd"),"")</f>
        <v/>
      </c>
      <c r="C2620" s="33" t="str">
        <f>IF(AND(TimeSpend[[#This Row],[Personnel number]]&lt;&gt;"",TimeSpend[[#This Row],[Date]]&lt;&gt;""),SUBSTITUTE(TimeSpend[[#This Row],[Hours]],",","."),"")</f>
        <v/>
      </c>
      <c r="D2620" t="str">
        <f>IF(AND(TimeSpend[[#This Row],[Personnel number]]&lt;&gt;"",TimeSpend[[#This Row],[Date]]&lt;&gt;""),TimeSpend[[#This Row],[Network]],"")</f>
        <v/>
      </c>
      <c r="E2620" t="str">
        <f>IF(AND(TimeSpend[[#This Row],[Personnel number]]&lt;&gt;"",TimeSpend[[#This Row],[Date]]&lt;&gt;""),TimeSpend[[#This Row],[Network Description]],"")</f>
        <v/>
      </c>
      <c r="F2620" t="str">
        <f>IF(AND(TimeSpend[[#This Row],[Personnel number]]&lt;&gt;"",TimeSpend[[#This Row],[Date]]&lt;&gt;""),TimeSpend[[#This Row],[Activity]],"")</f>
        <v/>
      </c>
      <c r="G2620" t="str">
        <f>IF(AND(TimeSpend[[#This Row],[Personnel number]]&lt;&gt;"",TimeSpend[[#This Row],[Date]]&lt;&gt;""),TimeSpend[[#This Row],[Activity description]],"")</f>
        <v/>
      </c>
      <c r="H2620" s="36" t="str">
        <f>IF(AND(TimeSpend[[#This Row],[Personnel number]]&lt;&gt;"",TimeSpend[[#This Row],[Date]]&lt;&gt;""),TimeSpend[[#This Row],[Start Time]],"")</f>
        <v/>
      </c>
      <c r="I2620" s="36" t="str">
        <f>IF(AND(TimeSpend[[#This Row],[Personnel number]]&lt;&gt;"",TimeSpend[[#This Row],[Date]]&lt;&gt;""),TimeSpend[[#This Row],[End Time]],"")</f>
        <v/>
      </c>
      <c r="J2620" t="str">
        <f>IF(AND(TimeSpend[[#This Row],[Personnel number]]&lt;&gt;"",TimeSpend[[#This Row],[Date]]&lt;&gt;""),TimeSpend[[#This Row],[Location]],"")</f>
        <v/>
      </c>
      <c r="K2620" t="str">
        <f>IF(AND(TimeSpend[[#This Row],[Personnel number]]&lt;&gt;"",TimeSpend[[#This Row],[Date]]&lt;&gt;""),TimeSpend[[#This Row],[Task]],"")</f>
        <v/>
      </c>
      <c r="L2620" t="str">
        <f>IF(AND(TimeSpend[[#This Row],[Personnel number]]&lt;&gt;"",TimeSpend[[#This Row],[Date]]&lt;&gt;""),Utilization!$J$2,"")</f>
        <v/>
      </c>
      <c r="M2620" t="str">
        <f>IF(AND(TimeSpend[[#This Row],[Personnel number]]&lt;&gt;"",TimeSpend[[#This Row],[Date]]&lt;&gt;""),TimeSpend[[#This Row],[Employee Name]],"")</f>
        <v/>
      </c>
      <c r="N2620" t="str">
        <f t="shared" si="82"/>
        <v/>
      </c>
      <c r="O2620" t="str">
        <f t="shared" si="83"/>
        <v/>
      </c>
      <c r="P2620" t="str">
        <f>IF(D2620&lt;&gt;"",VLOOKUP(D2620,Projects!B:C,2,0),"")</f>
        <v/>
      </c>
    </row>
    <row r="2621" spans="1:16" x14ac:dyDescent="0.25">
      <c r="A2621" t="str">
        <f>UPPER(IF(AND(TimeSpend[[#This Row],[Personnel number]]&lt;&gt;"",TimeSpend[[#This Row],[Date]]&lt;&gt;""),TimeSpend[[#This Row],[Personnel number]],""))</f>
        <v/>
      </c>
      <c r="B2621" s="85" t="str">
        <f>IF(AND(TimeSpend[[#This Row],[Personnel number]]&lt;&gt;"",TimeSpend[[#This Row],[Date]]&lt;&gt;""),TEXT(TimeSpend[[#This Row],[Date]],"[$-409]yyyyMMdd"),"")</f>
        <v/>
      </c>
      <c r="C2621" s="33" t="str">
        <f>IF(AND(TimeSpend[[#This Row],[Personnel number]]&lt;&gt;"",TimeSpend[[#This Row],[Date]]&lt;&gt;""),SUBSTITUTE(TimeSpend[[#This Row],[Hours]],",","."),"")</f>
        <v/>
      </c>
      <c r="D2621" t="str">
        <f>IF(AND(TimeSpend[[#This Row],[Personnel number]]&lt;&gt;"",TimeSpend[[#This Row],[Date]]&lt;&gt;""),TimeSpend[[#This Row],[Network]],"")</f>
        <v/>
      </c>
      <c r="E2621" t="str">
        <f>IF(AND(TimeSpend[[#This Row],[Personnel number]]&lt;&gt;"",TimeSpend[[#This Row],[Date]]&lt;&gt;""),TimeSpend[[#This Row],[Network Description]],"")</f>
        <v/>
      </c>
      <c r="F2621" t="str">
        <f>IF(AND(TimeSpend[[#This Row],[Personnel number]]&lt;&gt;"",TimeSpend[[#This Row],[Date]]&lt;&gt;""),TimeSpend[[#This Row],[Activity]],"")</f>
        <v/>
      </c>
      <c r="G2621" t="str">
        <f>IF(AND(TimeSpend[[#This Row],[Personnel number]]&lt;&gt;"",TimeSpend[[#This Row],[Date]]&lt;&gt;""),TimeSpend[[#This Row],[Activity description]],"")</f>
        <v/>
      </c>
      <c r="H2621" s="36" t="str">
        <f>IF(AND(TimeSpend[[#This Row],[Personnel number]]&lt;&gt;"",TimeSpend[[#This Row],[Date]]&lt;&gt;""),TimeSpend[[#This Row],[Start Time]],"")</f>
        <v/>
      </c>
      <c r="I2621" s="36" t="str">
        <f>IF(AND(TimeSpend[[#This Row],[Personnel number]]&lt;&gt;"",TimeSpend[[#This Row],[Date]]&lt;&gt;""),TimeSpend[[#This Row],[End Time]],"")</f>
        <v/>
      </c>
      <c r="J2621" t="str">
        <f>IF(AND(TimeSpend[[#This Row],[Personnel number]]&lt;&gt;"",TimeSpend[[#This Row],[Date]]&lt;&gt;""),TimeSpend[[#This Row],[Location]],"")</f>
        <v/>
      </c>
      <c r="K2621" t="str">
        <f>IF(AND(TimeSpend[[#This Row],[Personnel number]]&lt;&gt;"",TimeSpend[[#This Row],[Date]]&lt;&gt;""),TimeSpend[[#This Row],[Task]],"")</f>
        <v/>
      </c>
      <c r="L2621" t="str">
        <f>IF(AND(TimeSpend[[#This Row],[Personnel number]]&lt;&gt;"",TimeSpend[[#This Row],[Date]]&lt;&gt;""),Utilization!$J$2,"")</f>
        <v/>
      </c>
      <c r="M2621" t="str">
        <f>IF(AND(TimeSpend[[#This Row],[Personnel number]]&lt;&gt;"",TimeSpend[[#This Row],[Date]]&lt;&gt;""),TimeSpend[[#This Row],[Employee Name]],"")</f>
        <v/>
      </c>
      <c r="N2621" t="str">
        <f t="shared" si="82"/>
        <v/>
      </c>
      <c r="O2621" t="str">
        <f t="shared" si="83"/>
        <v/>
      </c>
      <c r="P2621" t="str">
        <f>IF(D2621&lt;&gt;"",VLOOKUP(D2621,Projects!B:C,2,0),"")</f>
        <v/>
      </c>
    </row>
    <row r="2622" spans="1:16" x14ac:dyDescent="0.25">
      <c r="A2622" t="str">
        <f>UPPER(IF(AND(TimeSpend[[#This Row],[Personnel number]]&lt;&gt;"",TimeSpend[[#This Row],[Date]]&lt;&gt;""),TimeSpend[[#This Row],[Personnel number]],""))</f>
        <v/>
      </c>
      <c r="B2622" s="85" t="str">
        <f>IF(AND(TimeSpend[[#This Row],[Personnel number]]&lt;&gt;"",TimeSpend[[#This Row],[Date]]&lt;&gt;""),TEXT(TimeSpend[[#This Row],[Date]],"[$-409]yyyyMMdd"),"")</f>
        <v/>
      </c>
      <c r="C2622" s="33" t="str">
        <f>IF(AND(TimeSpend[[#This Row],[Personnel number]]&lt;&gt;"",TimeSpend[[#This Row],[Date]]&lt;&gt;""),SUBSTITUTE(TimeSpend[[#This Row],[Hours]],",","."),"")</f>
        <v/>
      </c>
      <c r="D2622" t="str">
        <f>IF(AND(TimeSpend[[#This Row],[Personnel number]]&lt;&gt;"",TimeSpend[[#This Row],[Date]]&lt;&gt;""),TimeSpend[[#This Row],[Network]],"")</f>
        <v/>
      </c>
      <c r="E2622" t="str">
        <f>IF(AND(TimeSpend[[#This Row],[Personnel number]]&lt;&gt;"",TimeSpend[[#This Row],[Date]]&lt;&gt;""),TimeSpend[[#This Row],[Network Description]],"")</f>
        <v/>
      </c>
      <c r="F2622" t="str">
        <f>IF(AND(TimeSpend[[#This Row],[Personnel number]]&lt;&gt;"",TimeSpend[[#This Row],[Date]]&lt;&gt;""),TimeSpend[[#This Row],[Activity]],"")</f>
        <v/>
      </c>
      <c r="G2622" t="str">
        <f>IF(AND(TimeSpend[[#This Row],[Personnel number]]&lt;&gt;"",TimeSpend[[#This Row],[Date]]&lt;&gt;""),TimeSpend[[#This Row],[Activity description]],"")</f>
        <v/>
      </c>
      <c r="H2622" s="36" t="str">
        <f>IF(AND(TimeSpend[[#This Row],[Personnel number]]&lt;&gt;"",TimeSpend[[#This Row],[Date]]&lt;&gt;""),TimeSpend[[#This Row],[Start Time]],"")</f>
        <v/>
      </c>
      <c r="I2622" s="36" t="str">
        <f>IF(AND(TimeSpend[[#This Row],[Personnel number]]&lt;&gt;"",TimeSpend[[#This Row],[Date]]&lt;&gt;""),TimeSpend[[#This Row],[End Time]],"")</f>
        <v/>
      </c>
      <c r="J2622" t="str">
        <f>IF(AND(TimeSpend[[#This Row],[Personnel number]]&lt;&gt;"",TimeSpend[[#This Row],[Date]]&lt;&gt;""),TimeSpend[[#This Row],[Location]],"")</f>
        <v/>
      </c>
      <c r="K2622" t="str">
        <f>IF(AND(TimeSpend[[#This Row],[Personnel number]]&lt;&gt;"",TimeSpend[[#This Row],[Date]]&lt;&gt;""),TimeSpend[[#This Row],[Task]],"")</f>
        <v/>
      </c>
      <c r="L2622" t="str">
        <f>IF(AND(TimeSpend[[#This Row],[Personnel number]]&lt;&gt;"",TimeSpend[[#This Row],[Date]]&lt;&gt;""),Utilization!$J$2,"")</f>
        <v/>
      </c>
      <c r="M2622" t="str">
        <f>IF(AND(TimeSpend[[#This Row],[Personnel number]]&lt;&gt;"",TimeSpend[[#This Row],[Date]]&lt;&gt;""),TimeSpend[[#This Row],[Employee Name]],"")</f>
        <v/>
      </c>
      <c r="N2622" t="str">
        <f t="shared" si="82"/>
        <v/>
      </c>
      <c r="O2622" t="str">
        <f t="shared" si="83"/>
        <v/>
      </c>
      <c r="P2622" t="str">
        <f>IF(D2622&lt;&gt;"",VLOOKUP(D2622,Projects!B:C,2,0),"")</f>
        <v/>
      </c>
    </row>
    <row r="2623" spans="1:16" x14ac:dyDescent="0.25">
      <c r="A2623" t="str">
        <f>UPPER(IF(AND(TimeSpend[[#This Row],[Personnel number]]&lt;&gt;"",TimeSpend[[#This Row],[Date]]&lt;&gt;""),TimeSpend[[#This Row],[Personnel number]],""))</f>
        <v/>
      </c>
      <c r="B2623" s="85" t="str">
        <f>IF(AND(TimeSpend[[#This Row],[Personnel number]]&lt;&gt;"",TimeSpend[[#This Row],[Date]]&lt;&gt;""),TEXT(TimeSpend[[#This Row],[Date]],"[$-409]yyyyMMdd"),"")</f>
        <v/>
      </c>
      <c r="C2623" s="33" t="str">
        <f>IF(AND(TimeSpend[[#This Row],[Personnel number]]&lt;&gt;"",TimeSpend[[#This Row],[Date]]&lt;&gt;""),SUBSTITUTE(TimeSpend[[#This Row],[Hours]],",","."),"")</f>
        <v/>
      </c>
      <c r="D2623" t="str">
        <f>IF(AND(TimeSpend[[#This Row],[Personnel number]]&lt;&gt;"",TimeSpend[[#This Row],[Date]]&lt;&gt;""),TimeSpend[[#This Row],[Network]],"")</f>
        <v/>
      </c>
      <c r="E2623" t="str">
        <f>IF(AND(TimeSpend[[#This Row],[Personnel number]]&lt;&gt;"",TimeSpend[[#This Row],[Date]]&lt;&gt;""),TimeSpend[[#This Row],[Network Description]],"")</f>
        <v/>
      </c>
      <c r="F2623" t="str">
        <f>IF(AND(TimeSpend[[#This Row],[Personnel number]]&lt;&gt;"",TimeSpend[[#This Row],[Date]]&lt;&gt;""),TimeSpend[[#This Row],[Activity]],"")</f>
        <v/>
      </c>
      <c r="G2623" t="str">
        <f>IF(AND(TimeSpend[[#This Row],[Personnel number]]&lt;&gt;"",TimeSpend[[#This Row],[Date]]&lt;&gt;""),TimeSpend[[#This Row],[Activity description]],"")</f>
        <v/>
      </c>
      <c r="H2623" s="36" t="str">
        <f>IF(AND(TimeSpend[[#This Row],[Personnel number]]&lt;&gt;"",TimeSpend[[#This Row],[Date]]&lt;&gt;""),TimeSpend[[#This Row],[Start Time]],"")</f>
        <v/>
      </c>
      <c r="I2623" s="36" t="str">
        <f>IF(AND(TimeSpend[[#This Row],[Personnel number]]&lt;&gt;"",TimeSpend[[#This Row],[Date]]&lt;&gt;""),TimeSpend[[#This Row],[End Time]],"")</f>
        <v/>
      </c>
      <c r="J2623" t="str">
        <f>IF(AND(TimeSpend[[#This Row],[Personnel number]]&lt;&gt;"",TimeSpend[[#This Row],[Date]]&lt;&gt;""),TimeSpend[[#This Row],[Location]],"")</f>
        <v/>
      </c>
      <c r="K2623" t="str">
        <f>IF(AND(TimeSpend[[#This Row],[Personnel number]]&lt;&gt;"",TimeSpend[[#This Row],[Date]]&lt;&gt;""),TimeSpend[[#This Row],[Task]],"")</f>
        <v/>
      </c>
      <c r="L2623" t="str">
        <f>IF(AND(TimeSpend[[#This Row],[Personnel number]]&lt;&gt;"",TimeSpend[[#This Row],[Date]]&lt;&gt;""),Utilization!$J$2,"")</f>
        <v/>
      </c>
      <c r="M2623" t="str">
        <f>IF(AND(TimeSpend[[#This Row],[Personnel number]]&lt;&gt;"",TimeSpend[[#This Row],[Date]]&lt;&gt;""),TimeSpend[[#This Row],[Employee Name]],"")</f>
        <v/>
      </c>
      <c r="N2623" t="str">
        <f t="shared" si="82"/>
        <v/>
      </c>
      <c r="O2623" t="str">
        <f t="shared" si="83"/>
        <v/>
      </c>
      <c r="P2623" t="str">
        <f>IF(D2623&lt;&gt;"",VLOOKUP(D2623,Projects!B:C,2,0),"")</f>
        <v/>
      </c>
    </row>
    <row r="2624" spans="1:16" x14ac:dyDescent="0.25">
      <c r="A2624" t="str">
        <f>UPPER(IF(AND(TimeSpend[[#This Row],[Personnel number]]&lt;&gt;"",TimeSpend[[#This Row],[Date]]&lt;&gt;""),TimeSpend[[#This Row],[Personnel number]],""))</f>
        <v/>
      </c>
      <c r="B2624" s="85" t="str">
        <f>IF(AND(TimeSpend[[#This Row],[Personnel number]]&lt;&gt;"",TimeSpend[[#This Row],[Date]]&lt;&gt;""),TEXT(TimeSpend[[#This Row],[Date]],"[$-409]yyyyMMdd"),"")</f>
        <v/>
      </c>
      <c r="C2624" s="33" t="str">
        <f>IF(AND(TimeSpend[[#This Row],[Personnel number]]&lt;&gt;"",TimeSpend[[#This Row],[Date]]&lt;&gt;""),SUBSTITUTE(TimeSpend[[#This Row],[Hours]],",","."),"")</f>
        <v/>
      </c>
      <c r="D2624" t="str">
        <f>IF(AND(TimeSpend[[#This Row],[Personnel number]]&lt;&gt;"",TimeSpend[[#This Row],[Date]]&lt;&gt;""),TimeSpend[[#This Row],[Network]],"")</f>
        <v/>
      </c>
      <c r="E2624" t="str">
        <f>IF(AND(TimeSpend[[#This Row],[Personnel number]]&lt;&gt;"",TimeSpend[[#This Row],[Date]]&lt;&gt;""),TimeSpend[[#This Row],[Network Description]],"")</f>
        <v/>
      </c>
      <c r="F2624" t="str">
        <f>IF(AND(TimeSpend[[#This Row],[Personnel number]]&lt;&gt;"",TimeSpend[[#This Row],[Date]]&lt;&gt;""),TimeSpend[[#This Row],[Activity]],"")</f>
        <v/>
      </c>
      <c r="G2624" t="str">
        <f>IF(AND(TimeSpend[[#This Row],[Personnel number]]&lt;&gt;"",TimeSpend[[#This Row],[Date]]&lt;&gt;""),TimeSpend[[#This Row],[Activity description]],"")</f>
        <v/>
      </c>
      <c r="H2624" s="36" t="str">
        <f>IF(AND(TimeSpend[[#This Row],[Personnel number]]&lt;&gt;"",TimeSpend[[#This Row],[Date]]&lt;&gt;""),TimeSpend[[#This Row],[Start Time]],"")</f>
        <v/>
      </c>
      <c r="I2624" s="36" t="str">
        <f>IF(AND(TimeSpend[[#This Row],[Personnel number]]&lt;&gt;"",TimeSpend[[#This Row],[Date]]&lt;&gt;""),TimeSpend[[#This Row],[End Time]],"")</f>
        <v/>
      </c>
      <c r="J2624" t="str">
        <f>IF(AND(TimeSpend[[#This Row],[Personnel number]]&lt;&gt;"",TimeSpend[[#This Row],[Date]]&lt;&gt;""),TimeSpend[[#This Row],[Location]],"")</f>
        <v/>
      </c>
      <c r="K2624" t="str">
        <f>IF(AND(TimeSpend[[#This Row],[Personnel number]]&lt;&gt;"",TimeSpend[[#This Row],[Date]]&lt;&gt;""),TimeSpend[[#This Row],[Task]],"")</f>
        <v/>
      </c>
      <c r="L2624" t="str">
        <f>IF(AND(TimeSpend[[#This Row],[Personnel number]]&lt;&gt;"",TimeSpend[[#This Row],[Date]]&lt;&gt;""),Utilization!$J$2,"")</f>
        <v/>
      </c>
      <c r="M2624" t="str">
        <f>IF(AND(TimeSpend[[#This Row],[Personnel number]]&lt;&gt;"",TimeSpend[[#This Row],[Date]]&lt;&gt;""),TimeSpend[[#This Row],[Employee Name]],"")</f>
        <v/>
      </c>
      <c r="N2624" t="str">
        <f t="shared" si="82"/>
        <v/>
      </c>
      <c r="O2624" t="str">
        <f t="shared" si="83"/>
        <v/>
      </c>
      <c r="P2624" t="str">
        <f>IF(D2624&lt;&gt;"",VLOOKUP(D2624,Projects!B:C,2,0),"")</f>
        <v/>
      </c>
    </row>
    <row r="2625" spans="1:16" x14ac:dyDescent="0.25">
      <c r="A2625" t="str">
        <f>UPPER(IF(AND(TimeSpend[[#This Row],[Personnel number]]&lt;&gt;"",TimeSpend[[#This Row],[Date]]&lt;&gt;""),TimeSpend[[#This Row],[Personnel number]],""))</f>
        <v/>
      </c>
      <c r="B2625" s="85" t="str">
        <f>IF(AND(TimeSpend[[#This Row],[Personnel number]]&lt;&gt;"",TimeSpend[[#This Row],[Date]]&lt;&gt;""),TEXT(TimeSpend[[#This Row],[Date]],"[$-409]yyyyMMdd"),"")</f>
        <v/>
      </c>
      <c r="C2625" s="33" t="str">
        <f>IF(AND(TimeSpend[[#This Row],[Personnel number]]&lt;&gt;"",TimeSpend[[#This Row],[Date]]&lt;&gt;""),SUBSTITUTE(TimeSpend[[#This Row],[Hours]],",","."),"")</f>
        <v/>
      </c>
      <c r="D2625" t="str">
        <f>IF(AND(TimeSpend[[#This Row],[Personnel number]]&lt;&gt;"",TimeSpend[[#This Row],[Date]]&lt;&gt;""),TimeSpend[[#This Row],[Network]],"")</f>
        <v/>
      </c>
      <c r="E2625" t="str">
        <f>IF(AND(TimeSpend[[#This Row],[Personnel number]]&lt;&gt;"",TimeSpend[[#This Row],[Date]]&lt;&gt;""),TimeSpend[[#This Row],[Network Description]],"")</f>
        <v/>
      </c>
      <c r="F2625" t="str">
        <f>IF(AND(TimeSpend[[#This Row],[Personnel number]]&lt;&gt;"",TimeSpend[[#This Row],[Date]]&lt;&gt;""),TimeSpend[[#This Row],[Activity]],"")</f>
        <v/>
      </c>
      <c r="G2625" t="str">
        <f>IF(AND(TimeSpend[[#This Row],[Personnel number]]&lt;&gt;"",TimeSpend[[#This Row],[Date]]&lt;&gt;""),TimeSpend[[#This Row],[Activity description]],"")</f>
        <v/>
      </c>
      <c r="H2625" s="36" t="str">
        <f>IF(AND(TimeSpend[[#This Row],[Personnel number]]&lt;&gt;"",TimeSpend[[#This Row],[Date]]&lt;&gt;""),TimeSpend[[#This Row],[Start Time]],"")</f>
        <v/>
      </c>
      <c r="I2625" s="36" t="str">
        <f>IF(AND(TimeSpend[[#This Row],[Personnel number]]&lt;&gt;"",TimeSpend[[#This Row],[Date]]&lt;&gt;""),TimeSpend[[#This Row],[End Time]],"")</f>
        <v/>
      </c>
      <c r="J2625" t="str">
        <f>IF(AND(TimeSpend[[#This Row],[Personnel number]]&lt;&gt;"",TimeSpend[[#This Row],[Date]]&lt;&gt;""),TimeSpend[[#This Row],[Location]],"")</f>
        <v/>
      </c>
      <c r="K2625" t="str">
        <f>IF(AND(TimeSpend[[#This Row],[Personnel number]]&lt;&gt;"",TimeSpend[[#This Row],[Date]]&lt;&gt;""),TimeSpend[[#This Row],[Task]],"")</f>
        <v/>
      </c>
      <c r="L2625" t="str">
        <f>IF(AND(TimeSpend[[#This Row],[Personnel number]]&lt;&gt;"",TimeSpend[[#This Row],[Date]]&lt;&gt;""),Utilization!$J$2,"")</f>
        <v/>
      </c>
      <c r="M2625" t="str">
        <f>IF(AND(TimeSpend[[#This Row],[Personnel number]]&lt;&gt;"",TimeSpend[[#This Row],[Date]]&lt;&gt;""),TimeSpend[[#This Row],[Employee Name]],"")</f>
        <v/>
      </c>
      <c r="N2625" t="str">
        <f t="shared" si="82"/>
        <v/>
      </c>
      <c r="O2625" t="str">
        <f t="shared" si="83"/>
        <v/>
      </c>
      <c r="P2625" t="str">
        <f>IF(D2625&lt;&gt;"",VLOOKUP(D2625,Projects!B:C,2,0),"")</f>
        <v/>
      </c>
    </row>
    <row r="2626" spans="1:16" x14ac:dyDescent="0.25">
      <c r="A2626" t="str">
        <f>UPPER(IF(AND(TimeSpend[[#This Row],[Personnel number]]&lt;&gt;"",TimeSpend[[#This Row],[Date]]&lt;&gt;""),TimeSpend[[#This Row],[Personnel number]],""))</f>
        <v/>
      </c>
      <c r="B2626" s="85" t="str">
        <f>IF(AND(TimeSpend[[#This Row],[Personnel number]]&lt;&gt;"",TimeSpend[[#This Row],[Date]]&lt;&gt;""),TEXT(TimeSpend[[#This Row],[Date]],"[$-409]yyyyMMdd"),"")</f>
        <v/>
      </c>
      <c r="C2626" s="33" t="str">
        <f>IF(AND(TimeSpend[[#This Row],[Personnel number]]&lt;&gt;"",TimeSpend[[#This Row],[Date]]&lt;&gt;""),SUBSTITUTE(TimeSpend[[#This Row],[Hours]],",","."),"")</f>
        <v/>
      </c>
      <c r="D2626" t="str">
        <f>IF(AND(TimeSpend[[#This Row],[Personnel number]]&lt;&gt;"",TimeSpend[[#This Row],[Date]]&lt;&gt;""),TimeSpend[[#This Row],[Network]],"")</f>
        <v/>
      </c>
      <c r="E2626" t="str">
        <f>IF(AND(TimeSpend[[#This Row],[Personnel number]]&lt;&gt;"",TimeSpend[[#This Row],[Date]]&lt;&gt;""),TimeSpend[[#This Row],[Network Description]],"")</f>
        <v/>
      </c>
      <c r="F2626" t="str">
        <f>IF(AND(TimeSpend[[#This Row],[Personnel number]]&lt;&gt;"",TimeSpend[[#This Row],[Date]]&lt;&gt;""),TimeSpend[[#This Row],[Activity]],"")</f>
        <v/>
      </c>
      <c r="G2626" t="str">
        <f>IF(AND(TimeSpend[[#This Row],[Personnel number]]&lt;&gt;"",TimeSpend[[#This Row],[Date]]&lt;&gt;""),TimeSpend[[#This Row],[Activity description]],"")</f>
        <v/>
      </c>
      <c r="H2626" s="36" t="str">
        <f>IF(AND(TimeSpend[[#This Row],[Personnel number]]&lt;&gt;"",TimeSpend[[#This Row],[Date]]&lt;&gt;""),TimeSpend[[#This Row],[Start Time]],"")</f>
        <v/>
      </c>
      <c r="I2626" s="36" t="str">
        <f>IF(AND(TimeSpend[[#This Row],[Personnel number]]&lt;&gt;"",TimeSpend[[#This Row],[Date]]&lt;&gt;""),TimeSpend[[#This Row],[End Time]],"")</f>
        <v/>
      </c>
      <c r="J2626" t="str">
        <f>IF(AND(TimeSpend[[#This Row],[Personnel number]]&lt;&gt;"",TimeSpend[[#This Row],[Date]]&lt;&gt;""),TimeSpend[[#This Row],[Location]],"")</f>
        <v/>
      </c>
      <c r="K2626" t="str">
        <f>IF(AND(TimeSpend[[#This Row],[Personnel number]]&lt;&gt;"",TimeSpend[[#This Row],[Date]]&lt;&gt;""),TimeSpend[[#This Row],[Task]],"")</f>
        <v/>
      </c>
      <c r="L2626" t="str">
        <f>IF(AND(TimeSpend[[#This Row],[Personnel number]]&lt;&gt;"",TimeSpend[[#This Row],[Date]]&lt;&gt;""),Utilization!$J$2,"")</f>
        <v/>
      </c>
      <c r="M2626" t="str">
        <f>IF(AND(TimeSpend[[#This Row],[Personnel number]]&lt;&gt;"",TimeSpend[[#This Row],[Date]]&lt;&gt;""),TimeSpend[[#This Row],[Employee Name]],"")</f>
        <v/>
      </c>
      <c r="N2626" t="str">
        <f t="shared" si="82"/>
        <v/>
      </c>
      <c r="O2626" t="str">
        <f t="shared" si="83"/>
        <v/>
      </c>
      <c r="P2626" t="str">
        <f>IF(D2626&lt;&gt;"",VLOOKUP(D2626,Projects!B:C,2,0),"")</f>
        <v/>
      </c>
    </row>
    <row r="2627" spans="1:16" x14ac:dyDescent="0.25">
      <c r="A2627" t="str">
        <f>UPPER(IF(AND(TimeSpend[[#This Row],[Personnel number]]&lt;&gt;"",TimeSpend[[#This Row],[Date]]&lt;&gt;""),TimeSpend[[#This Row],[Personnel number]],""))</f>
        <v/>
      </c>
      <c r="B2627" s="85" t="str">
        <f>IF(AND(TimeSpend[[#This Row],[Personnel number]]&lt;&gt;"",TimeSpend[[#This Row],[Date]]&lt;&gt;""),TEXT(TimeSpend[[#This Row],[Date]],"[$-409]yyyyMMdd"),"")</f>
        <v/>
      </c>
      <c r="C2627" s="33" t="str">
        <f>IF(AND(TimeSpend[[#This Row],[Personnel number]]&lt;&gt;"",TimeSpend[[#This Row],[Date]]&lt;&gt;""),SUBSTITUTE(TimeSpend[[#This Row],[Hours]],",","."),"")</f>
        <v/>
      </c>
      <c r="D2627" t="str">
        <f>IF(AND(TimeSpend[[#This Row],[Personnel number]]&lt;&gt;"",TimeSpend[[#This Row],[Date]]&lt;&gt;""),TimeSpend[[#This Row],[Network]],"")</f>
        <v/>
      </c>
      <c r="E2627" t="str">
        <f>IF(AND(TimeSpend[[#This Row],[Personnel number]]&lt;&gt;"",TimeSpend[[#This Row],[Date]]&lt;&gt;""),TimeSpend[[#This Row],[Network Description]],"")</f>
        <v/>
      </c>
      <c r="F2627" t="str">
        <f>IF(AND(TimeSpend[[#This Row],[Personnel number]]&lt;&gt;"",TimeSpend[[#This Row],[Date]]&lt;&gt;""),TimeSpend[[#This Row],[Activity]],"")</f>
        <v/>
      </c>
      <c r="G2627" t="str">
        <f>IF(AND(TimeSpend[[#This Row],[Personnel number]]&lt;&gt;"",TimeSpend[[#This Row],[Date]]&lt;&gt;""),TimeSpend[[#This Row],[Activity description]],"")</f>
        <v/>
      </c>
      <c r="H2627" s="36" t="str">
        <f>IF(AND(TimeSpend[[#This Row],[Personnel number]]&lt;&gt;"",TimeSpend[[#This Row],[Date]]&lt;&gt;""),TimeSpend[[#This Row],[Start Time]],"")</f>
        <v/>
      </c>
      <c r="I2627" s="36" t="str">
        <f>IF(AND(TimeSpend[[#This Row],[Personnel number]]&lt;&gt;"",TimeSpend[[#This Row],[Date]]&lt;&gt;""),TimeSpend[[#This Row],[End Time]],"")</f>
        <v/>
      </c>
      <c r="J2627" t="str">
        <f>IF(AND(TimeSpend[[#This Row],[Personnel number]]&lt;&gt;"",TimeSpend[[#This Row],[Date]]&lt;&gt;""),TimeSpend[[#This Row],[Location]],"")</f>
        <v/>
      </c>
      <c r="K2627" t="str">
        <f>IF(AND(TimeSpend[[#This Row],[Personnel number]]&lt;&gt;"",TimeSpend[[#This Row],[Date]]&lt;&gt;""),TimeSpend[[#This Row],[Task]],"")</f>
        <v/>
      </c>
      <c r="L2627" t="str">
        <f>IF(AND(TimeSpend[[#This Row],[Personnel number]]&lt;&gt;"",TimeSpend[[#This Row],[Date]]&lt;&gt;""),Utilization!$J$2,"")</f>
        <v/>
      </c>
      <c r="M2627" t="str">
        <f>IF(AND(TimeSpend[[#This Row],[Personnel number]]&lt;&gt;"",TimeSpend[[#This Row],[Date]]&lt;&gt;""),TimeSpend[[#This Row],[Employee Name]],"")</f>
        <v/>
      </c>
      <c r="N2627" t="str">
        <f t="shared" si="82"/>
        <v/>
      </c>
      <c r="O2627" t="str">
        <f t="shared" si="83"/>
        <v/>
      </c>
      <c r="P2627" t="str">
        <f>IF(D2627&lt;&gt;"",VLOOKUP(D2627,Projects!B:C,2,0),"")</f>
        <v/>
      </c>
    </row>
    <row r="2628" spans="1:16" x14ac:dyDescent="0.25">
      <c r="A2628" t="str">
        <f>UPPER(IF(AND(TimeSpend[[#This Row],[Personnel number]]&lt;&gt;"",TimeSpend[[#This Row],[Date]]&lt;&gt;""),TimeSpend[[#This Row],[Personnel number]],""))</f>
        <v/>
      </c>
      <c r="B2628" s="85" t="str">
        <f>IF(AND(TimeSpend[[#This Row],[Personnel number]]&lt;&gt;"",TimeSpend[[#This Row],[Date]]&lt;&gt;""),TEXT(TimeSpend[[#This Row],[Date]],"[$-409]yyyyMMdd"),"")</f>
        <v/>
      </c>
      <c r="C2628" s="33" t="str">
        <f>IF(AND(TimeSpend[[#This Row],[Personnel number]]&lt;&gt;"",TimeSpend[[#This Row],[Date]]&lt;&gt;""),SUBSTITUTE(TimeSpend[[#This Row],[Hours]],",","."),"")</f>
        <v/>
      </c>
      <c r="D2628" t="str">
        <f>IF(AND(TimeSpend[[#This Row],[Personnel number]]&lt;&gt;"",TimeSpend[[#This Row],[Date]]&lt;&gt;""),TimeSpend[[#This Row],[Network]],"")</f>
        <v/>
      </c>
      <c r="E2628" t="str">
        <f>IF(AND(TimeSpend[[#This Row],[Personnel number]]&lt;&gt;"",TimeSpend[[#This Row],[Date]]&lt;&gt;""),TimeSpend[[#This Row],[Network Description]],"")</f>
        <v/>
      </c>
      <c r="F2628" t="str">
        <f>IF(AND(TimeSpend[[#This Row],[Personnel number]]&lt;&gt;"",TimeSpend[[#This Row],[Date]]&lt;&gt;""),TimeSpend[[#This Row],[Activity]],"")</f>
        <v/>
      </c>
      <c r="G2628" t="str">
        <f>IF(AND(TimeSpend[[#This Row],[Personnel number]]&lt;&gt;"",TimeSpend[[#This Row],[Date]]&lt;&gt;""),TimeSpend[[#This Row],[Activity description]],"")</f>
        <v/>
      </c>
      <c r="H2628" s="36" t="str">
        <f>IF(AND(TimeSpend[[#This Row],[Personnel number]]&lt;&gt;"",TimeSpend[[#This Row],[Date]]&lt;&gt;""),TimeSpend[[#This Row],[Start Time]],"")</f>
        <v/>
      </c>
      <c r="I2628" s="36" t="str">
        <f>IF(AND(TimeSpend[[#This Row],[Personnel number]]&lt;&gt;"",TimeSpend[[#This Row],[Date]]&lt;&gt;""),TimeSpend[[#This Row],[End Time]],"")</f>
        <v/>
      </c>
      <c r="J2628" t="str">
        <f>IF(AND(TimeSpend[[#This Row],[Personnel number]]&lt;&gt;"",TimeSpend[[#This Row],[Date]]&lt;&gt;""),TimeSpend[[#This Row],[Location]],"")</f>
        <v/>
      </c>
      <c r="K2628" t="str">
        <f>IF(AND(TimeSpend[[#This Row],[Personnel number]]&lt;&gt;"",TimeSpend[[#This Row],[Date]]&lt;&gt;""),TimeSpend[[#This Row],[Task]],"")</f>
        <v/>
      </c>
      <c r="L2628" t="str">
        <f>IF(AND(TimeSpend[[#This Row],[Personnel number]]&lt;&gt;"",TimeSpend[[#This Row],[Date]]&lt;&gt;""),Utilization!$J$2,"")</f>
        <v/>
      </c>
      <c r="M2628" t="str">
        <f>IF(AND(TimeSpend[[#This Row],[Personnel number]]&lt;&gt;"",TimeSpend[[#This Row],[Date]]&lt;&gt;""),TimeSpend[[#This Row],[Employee Name]],"")</f>
        <v/>
      </c>
      <c r="N2628" t="str">
        <f t="shared" si="82"/>
        <v/>
      </c>
      <c r="O2628" t="str">
        <f t="shared" si="83"/>
        <v/>
      </c>
      <c r="P2628" t="str">
        <f>IF(D2628&lt;&gt;"",VLOOKUP(D2628,Projects!B:C,2,0),"")</f>
        <v/>
      </c>
    </row>
    <row r="2629" spans="1:16" x14ac:dyDescent="0.25">
      <c r="A2629" t="str">
        <f>UPPER(IF(AND(TimeSpend[[#This Row],[Personnel number]]&lt;&gt;"",TimeSpend[[#This Row],[Date]]&lt;&gt;""),TimeSpend[[#This Row],[Personnel number]],""))</f>
        <v/>
      </c>
      <c r="B2629" s="85" t="str">
        <f>IF(AND(TimeSpend[[#This Row],[Personnel number]]&lt;&gt;"",TimeSpend[[#This Row],[Date]]&lt;&gt;""),TEXT(TimeSpend[[#This Row],[Date]],"[$-409]yyyyMMdd"),"")</f>
        <v/>
      </c>
      <c r="C2629" s="33" t="str">
        <f>IF(AND(TimeSpend[[#This Row],[Personnel number]]&lt;&gt;"",TimeSpend[[#This Row],[Date]]&lt;&gt;""),SUBSTITUTE(TimeSpend[[#This Row],[Hours]],",","."),"")</f>
        <v/>
      </c>
      <c r="D2629" t="str">
        <f>IF(AND(TimeSpend[[#This Row],[Personnel number]]&lt;&gt;"",TimeSpend[[#This Row],[Date]]&lt;&gt;""),TimeSpend[[#This Row],[Network]],"")</f>
        <v/>
      </c>
      <c r="E2629" t="str">
        <f>IF(AND(TimeSpend[[#This Row],[Personnel number]]&lt;&gt;"",TimeSpend[[#This Row],[Date]]&lt;&gt;""),TimeSpend[[#This Row],[Network Description]],"")</f>
        <v/>
      </c>
      <c r="F2629" t="str">
        <f>IF(AND(TimeSpend[[#This Row],[Personnel number]]&lt;&gt;"",TimeSpend[[#This Row],[Date]]&lt;&gt;""),TimeSpend[[#This Row],[Activity]],"")</f>
        <v/>
      </c>
      <c r="G2629" t="str">
        <f>IF(AND(TimeSpend[[#This Row],[Personnel number]]&lt;&gt;"",TimeSpend[[#This Row],[Date]]&lt;&gt;""),TimeSpend[[#This Row],[Activity description]],"")</f>
        <v/>
      </c>
      <c r="H2629" s="36" t="str">
        <f>IF(AND(TimeSpend[[#This Row],[Personnel number]]&lt;&gt;"",TimeSpend[[#This Row],[Date]]&lt;&gt;""),TimeSpend[[#This Row],[Start Time]],"")</f>
        <v/>
      </c>
      <c r="I2629" s="36" t="str">
        <f>IF(AND(TimeSpend[[#This Row],[Personnel number]]&lt;&gt;"",TimeSpend[[#This Row],[Date]]&lt;&gt;""),TimeSpend[[#This Row],[End Time]],"")</f>
        <v/>
      </c>
      <c r="J2629" t="str">
        <f>IF(AND(TimeSpend[[#This Row],[Personnel number]]&lt;&gt;"",TimeSpend[[#This Row],[Date]]&lt;&gt;""),TimeSpend[[#This Row],[Location]],"")</f>
        <v/>
      </c>
      <c r="K2629" t="str">
        <f>IF(AND(TimeSpend[[#This Row],[Personnel number]]&lt;&gt;"",TimeSpend[[#This Row],[Date]]&lt;&gt;""),TimeSpend[[#This Row],[Task]],"")</f>
        <v/>
      </c>
      <c r="L2629" t="str">
        <f>IF(AND(TimeSpend[[#This Row],[Personnel number]]&lt;&gt;"",TimeSpend[[#This Row],[Date]]&lt;&gt;""),Utilization!$J$2,"")</f>
        <v/>
      </c>
      <c r="M2629" t="str">
        <f>IF(AND(TimeSpend[[#This Row],[Personnel number]]&lt;&gt;"",TimeSpend[[#This Row],[Date]]&lt;&gt;""),TimeSpend[[#This Row],[Employee Name]],"")</f>
        <v/>
      </c>
      <c r="N2629" t="str">
        <f t="shared" si="82"/>
        <v/>
      </c>
      <c r="O2629" t="str">
        <f t="shared" si="83"/>
        <v/>
      </c>
      <c r="P2629" t="str">
        <f>IF(D2629&lt;&gt;"",VLOOKUP(D2629,Projects!B:C,2,0),"")</f>
        <v/>
      </c>
    </row>
    <row r="2630" spans="1:16" x14ac:dyDescent="0.25">
      <c r="A2630" t="str">
        <f>UPPER(IF(AND(TimeSpend[[#This Row],[Personnel number]]&lt;&gt;"",TimeSpend[[#This Row],[Date]]&lt;&gt;""),TimeSpend[[#This Row],[Personnel number]],""))</f>
        <v/>
      </c>
      <c r="B2630" s="85" t="str">
        <f>IF(AND(TimeSpend[[#This Row],[Personnel number]]&lt;&gt;"",TimeSpend[[#This Row],[Date]]&lt;&gt;""),TEXT(TimeSpend[[#This Row],[Date]],"[$-409]yyyyMMdd"),"")</f>
        <v/>
      </c>
      <c r="C2630" s="33" t="str">
        <f>IF(AND(TimeSpend[[#This Row],[Personnel number]]&lt;&gt;"",TimeSpend[[#This Row],[Date]]&lt;&gt;""),SUBSTITUTE(TimeSpend[[#This Row],[Hours]],",","."),"")</f>
        <v/>
      </c>
      <c r="D2630" t="str">
        <f>IF(AND(TimeSpend[[#This Row],[Personnel number]]&lt;&gt;"",TimeSpend[[#This Row],[Date]]&lt;&gt;""),TimeSpend[[#This Row],[Network]],"")</f>
        <v/>
      </c>
      <c r="E2630" t="str">
        <f>IF(AND(TimeSpend[[#This Row],[Personnel number]]&lt;&gt;"",TimeSpend[[#This Row],[Date]]&lt;&gt;""),TimeSpend[[#This Row],[Network Description]],"")</f>
        <v/>
      </c>
      <c r="F2630" t="str">
        <f>IF(AND(TimeSpend[[#This Row],[Personnel number]]&lt;&gt;"",TimeSpend[[#This Row],[Date]]&lt;&gt;""),TimeSpend[[#This Row],[Activity]],"")</f>
        <v/>
      </c>
      <c r="G2630" t="str">
        <f>IF(AND(TimeSpend[[#This Row],[Personnel number]]&lt;&gt;"",TimeSpend[[#This Row],[Date]]&lt;&gt;""),TimeSpend[[#This Row],[Activity description]],"")</f>
        <v/>
      </c>
      <c r="H2630" s="36" t="str">
        <f>IF(AND(TimeSpend[[#This Row],[Personnel number]]&lt;&gt;"",TimeSpend[[#This Row],[Date]]&lt;&gt;""),TimeSpend[[#This Row],[Start Time]],"")</f>
        <v/>
      </c>
      <c r="I2630" s="36" t="str">
        <f>IF(AND(TimeSpend[[#This Row],[Personnel number]]&lt;&gt;"",TimeSpend[[#This Row],[Date]]&lt;&gt;""),TimeSpend[[#This Row],[End Time]],"")</f>
        <v/>
      </c>
      <c r="J2630" t="str">
        <f>IF(AND(TimeSpend[[#This Row],[Personnel number]]&lt;&gt;"",TimeSpend[[#This Row],[Date]]&lt;&gt;""),TimeSpend[[#This Row],[Location]],"")</f>
        <v/>
      </c>
      <c r="K2630" t="str">
        <f>IF(AND(TimeSpend[[#This Row],[Personnel number]]&lt;&gt;"",TimeSpend[[#This Row],[Date]]&lt;&gt;""),TimeSpend[[#This Row],[Task]],"")</f>
        <v/>
      </c>
      <c r="L2630" t="str">
        <f>IF(AND(TimeSpend[[#This Row],[Personnel number]]&lt;&gt;"",TimeSpend[[#This Row],[Date]]&lt;&gt;""),Utilization!$J$2,"")</f>
        <v/>
      </c>
      <c r="M2630" t="str">
        <f>IF(AND(TimeSpend[[#This Row],[Personnel number]]&lt;&gt;"",TimeSpend[[#This Row],[Date]]&lt;&gt;""),TimeSpend[[#This Row],[Employee Name]],"")</f>
        <v/>
      </c>
      <c r="N2630" t="str">
        <f t="shared" si="82"/>
        <v/>
      </c>
      <c r="O2630" t="str">
        <f t="shared" si="83"/>
        <v/>
      </c>
      <c r="P2630" t="str">
        <f>IF(D2630&lt;&gt;"",VLOOKUP(D2630,Projects!B:C,2,0),"")</f>
        <v/>
      </c>
    </row>
    <row r="2631" spans="1:16" x14ac:dyDescent="0.25">
      <c r="A2631" t="str">
        <f>UPPER(IF(AND(TimeSpend[[#This Row],[Personnel number]]&lt;&gt;"",TimeSpend[[#This Row],[Date]]&lt;&gt;""),TimeSpend[[#This Row],[Personnel number]],""))</f>
        <v/>
      </c>
      <c r="B2631" s="85" t="str">
        <f>IF(AND(TimeSpend[[#This Row],[Personnel number]]&lt;&gt;"",TimeSpend[[#This Row],[Date]]&lt;&gt;""),TEXT(TimeSpend[[#This Row],[Date]],"[$-409]yyyyMMdd"),"")</f>
        <v/>
      </c>
      <c r="C2631" s="33" t="str">
        <f>IF(AND(TimeSpend[[#This Row],[Personnel number]]&lt;&gt;"",TimeSpend[[#This Row],[Date]]&lt;&gt;""),SUBSTITUTE(TimeSpend[[#This Row],[Hours]],",","."),"")</f>
        <v/>
      </c>
      <c r="D2631" t="str">
        <f>IF(AND(TimeSpend[[#This Row],[Personnel number]]&lt;&gt;"",TimeSpend[[#This Row],[Date]]&lt;&gt;""),TimeSpend[[#This Row],[Network]],"")</f>
        <v/>
      </c>
      <c r="E2631" t="str">
        <f>IF(AND(TimeSpend[[#This Row],[Personnel number]]&lt;&gt;"",TimeSpend[[#This Row],[Date]]&lt;&gt;""),TimeSpend[[#This Row],[Network Description]],"")</f>
        <v/>
      </c>
      <c r="F2631" t="str">
        <f>IF(AND(TimeSpend[[#This Row],[Personnel number]]&lt;&gt;"",TimeSpend[[#This Row],[Date]]&lt;&gt;""),TimeSpend[[#This Row],[Activity]],"")</f>
        <v/>
      </c>
      <c r="G2631" t="str">
        <f>IF(AND(TimeSpend[[#This Row],[Personnel number]]&lt;&gt;"",TimeSpend[[#This Row],[Date]]&lt;&gt;""),TimeSpend[[#This Row],[Activity description]],"")</f>
        <v/>
      </c>
      <c r="H2631" s="36" t="str">
        <f>IF(AND(TimeSpend[[#This Row],[Personnel number]]&lt;&gt;"",TimeSpend[[#This Row],[Date]]&lt;&gt;""),TimeSpend[[#This Row],[Start Time]],"")</f>
        <v/>
      </c>
      <c r="I2631" s="36" t="str">
        <f>IF(AND(TimeSpend[[#This Row],[Personnel number]]&lt;&gt;"",TimeSpend[[#This Row],[Date]]&lt;&gt;""),TimeSpend[[#This Row],[End Time]],"")</f>
        <v/>
      </c>
      <c r="J2631" t="str">
        <f>IF(AND(TimeSpend[[#This Row],[Personnel number]]&lt;&gt;"",TimeSpend[[#This Row],[Date]]&lt;&gt;""),TimeSpend[[#This Row],[Location]],"")</f>
        <v/>
      </c>
      <c r="K2631" t="str">
        <f>IF(AND(TimeSpend[[#This Row],[Personnel number]]&lt;&gt;"",TimeSpend[[#This Row],[Date]]&lt;&gt;""),TimeSpend[[#This Row],[Task]],"")</f>
        <v/>
      </c>
      <c r="L2631" t="str">
        <f>IF(AND(TimeSpend[[#This Row],[Personnel number]]&lt;&gt;"",TimeSpend[[#This Row],[Date]]&lt;&gt;""),Utilization!$J$2,"")</f>
        <v/>
      </c>
      <c r="M2631" t="str">
        <f>IF(AND(TimeSpend[[#This Row],[Personnel number]]&lt;&gt;"",TimeSpend[[#This Row],[Date]]&lt;&gt;""),TimeSpend[[#This Row],[Employee Name]],"")</f>
        <v/>
      </c>
      <c r="N2631" t="str">
        <f t="shared" si="82"/>
        <v/>
      </c>
      <c r="O2631" t="str">
        <f t="shared" si="83"/>
        <v/>
      </c>
      <c r="P2631" t="str">
        <f>IF(D2631&lt;&gt;"",VLOOKUP(D2631,Projects!B:C,2,0),"")</f>
        <v/>
      </c>
    </row>
    <row r="2632" spans="1:16" x14ac:dyDescent="0.25">
      <c r="A2632" t="str">
        <f>UPPER(IF(AND(TimeSpend[[#This Row],[Personnel number]]&lt;&gt;"",TimeSpend[[#This Row],[Date]]&lt;&gt;""),TimeSpend[[#This Row],[Personnel number]],""))</f>
        <v/>
      </c>
      <c r="B2632" s="85" t="str">
        <f>IF(AND(TimeSpend[[#This Row],[Personnel number]]&lt;&gt;"",TimeSpend[[#This Row],[Date]]&lt;&gt;""),TEXT(TimeSpend[[#This Row],[Date]],"[$-409]yyyyMMdd"),"")</f>
        <v/>
      </c>
      <c r="C2632" s="33" t="str">
        <f>IF(AND(TimeSpend[[#This Row],[Personnel number]]&lt;&gt;"",TimeSpend[[#This Row],[Date]]&lt;&gt;""),SUBSTITUTE(TimeSpend[[#This Row],[Hours]],",","."),"")</f>
        <v/>
      </c>
      <c r="D2632" t="str">
        <f>IF(AND(TimeSpend[[#This Row],[Personnel number]]&lt;&gt;"",TimeSpend[[#This Row],[Date]]&lt;&gt;""),TimeSpend[[#This Row],[Network]],"")</f>
        <v/>
      </c>
      <c r="E2632" t="str">
        <f>IF(AND(TimeSpend[[#This Row],[Personnel number]]&lt;&gt;"",TimeSpend[[#This Row],[Date]]&lt;&gt;""),TimeSpend[[#This Row],[Network Description]],"")</f>
        <v/>
      </c>
      <c r="F2632" t="str">
        <f>IF(AND(TimeSpend[[#This Row],[Personnel number]]&lt;&gt;"",TimeSpend[[#This Row],[Date]]&lt;&gt;""),TimeSpend[[#This Row],[Activity]],"")</f>
        <v/>
      </c>
      <c r="G2632" t="str">
        <f>IF(AND(TimeSpend[[#This Row],[Personnel number]]&lt;&gt;"",TimeSpend[[#This Row],[Date]]&lt;&gt;""),TimeSpend[[#This Row],[Activity description]],"")</f>
        <v/>
      </c>
      <c r="H2632" s="36" t="str">
        <f>IF(AND(TimeSpend[[#This Row],[Personnel number]]&lt;&gt;"",TimeSpend[[#This Row],[Date]]&lt;&gt;""),TimeSpend[[#This Row],[Start Time]],"")</f>
        <v/>
      </c>
      <c r="I2632" s="36" t="str">
        <f>IF(AND(TimeSpend[[#This Row],[Personnel number]]&lt;&gt;"",TimeSpend[[#This Row],[Date]]&lt;&gt;""),TimeSpend[[#This Row],[End Time]],"")</f>
        <v/>
      </c>
      <c r="J2632" t="str">
        <f>IF(AND(TimeSpend[[#This Row],[Personnel number]]&lt;&gt;"",TimeSpend[[#This Row],[Date]]&lt;&gt;""),TimeSpend[[#This Row],[Location]],"")</f>
        <v/>
      </c>
      <c r="K2632" t="str">
        <f>IF(AND(TimeSpend[[#This Row],[Personnel number]]&lt;&gt;"",TimeSpend[[#This Row],[Date]]&lt;&gt;""),TimeSpend[[#This Row],[Task]],"")</f>
        <v/>
      </c>
      <c r="L2632" t="str">
        <f>IF(AND(TimeSpend[[#This Row],[Personnel number]]&lt;&gt;"",TimeSpend[[#This Row],[Date]]&lt;&gt;""),Utilization!$J$2,"")</f>
        <v/>
      </c>
      <c r="M2632" t="str">
        <f>IF(AND(TimeSpend[[#This Row],[Personnel number]]&lt;&gt;"",TimeSpend[[#This Row],[Date]]&lt;&gt;""),TimeSpend[[#This Row],[Employee Name]],"")</f>
        <v/>
      </c>
      <c r="N2632" t="str">
        <f t="shared" si="82"/>
        <v/>
      </c>
      <c r="O2632" t="str">
        <f t="shared" si="83"/>
        <v/>
      </c>
      <c r="P2632" t="str">
        <f>IF(D2632&lt;&gt;"",VLOOKUP(D2632,Projects!B:C,2,0),"")</f>
        <v/>
      </c>
    </row>
    <row r="2633" spans="1:16" x14ac:dyDescent="0.25">
      <c r="A2633" t="str">
        <f>UPPER(IF(AND(TimeSpend[[#This Row],[Personnel number]]&lt;&gt;"",TimeSpend[[#This Row],[Date]]&lt;&gt;""),TimeSpend[[#This Row],[Personnel number]],""))</f>
        <v/>
      </c>
      <c r="B2633" s="85" t="str">
        <f>IF(AND(TimeSpend[[#This Row],[Personnel number]]&lt;&gt;"",TimeSpend[[#This Row],[Date]]&lt;&gt;""),TEXT(TimeSpend[[#This Row],[Date]],"[$-409]yyyyMMdd"),"")</f>
        <v/>
      </c>
      <c r="C2633" s="33" t="str">
        <f>IF(AND(TimeSpend[[#This Row],[Personnel number]]&lt;&gt;"",TimeSpend[[#This Row],[Date]]&lt;&gt;""),SUBSTITUTE(TimeSpend[[#This Row],[Hours]],",","."),"")</f>
        <v/>
      </c>
      <c r="D2633" t="str">
        <f>IF(AND(TimeSpend[[#This Row],[Personnel number]]&lt;&gt;"",TimeSpend[[#This Row],[Date]]&lt;&gt;""),TimeSpend[[#This Row],[Network]],"")</f>
        <v/>
      </c>
      <c r="E2633" t="str">
        <f>IF(AND(TimeSpend[[#This Row],[Personnel number]]&lt;&gt;"",TimeSpend[[#This Row],[Date]]&lt;&gt;""),TimeSpend[[#This Row],[Network Description]],"")</f>
        <v/>
      </c>
      <c r="F2633" t="str">
        <f>IF(AND(TimeSpend[[#This Row],[Personnel number]]&lt;&gt;"",TimeSpend[[#This Row],[Date]]&lt;&gt;""),TimeSpend[[#This Row],[Activity]],"")</f>
        <v/>
      </c>
      <c r="G2633" t="str">
        <f>IF(AND(TimeSpend[[#This Row],[Personnel number]]&lt;&gt;"",TimeSpend[[#This Row],[Date]]&lt;&gt;""),TimeSpend[[#This Row],[Activity description]],"")</f>
        <v/>
      </c>
      <c r="H2633" s="36" t="str">
        <f>IF(AND(TimeSpend[[#This Row],[Personnel number]]&lt;&gt;"",TimeSpend[[#This Row],[Date]]&lt;&gt;""),TimeSpend[[#This Row],[Start Time]],"")</f>
        <v/>
      </c>
      <c r="I2633" s="36" t="str">
        <f>IF(AND(TimeSpend[[#This Row],[Personnel number]]&lt;&gt;"",TimeSpend[[#This Row],[Date]]&lt;&gt;""),TimeSpend[[#This Row],[End Time]],"")</f>
        <v/>
      </c>
      <c r="J2633" t="str">
        <f>IF(AND(TimeSpend[[#This Row],[Personnel number]]&lt;&gt;"",TimeSpend[[#This Row],[Date]]&lt;&gt;""),TimeSpend[[#This Row],[Location]],"")</f>
        <v/>
      </c>
      <c r="K2633" t="str">
        <f>IF(AND(TimeSpend[[#This Row],[Personnel number]]&lt;&gt;"",TimeSpend[[#This Row],[Date]]&lt;&gt;""),TimeSpend[[#This Row],[Task]],"")</f>
        <v/>
      </c>
      <c r="L2633" t="str">
        <f>IF(AND(TimeSpend[[#This Row],[Personnel number]]&lt;&gt;"",TimeSpend[[#This Row],[Date]]&lt;&gt;""),Utilization!$J$2,"")</f>
        <v/>
      </c>
      <c r="M2633" t="str">
        <f>IF(AND(TimeSpend[[#This Row],[Personnel number]]&lt;&gt;"",TimeSpend[[#This Row],[Date]]&lt;&gt;""),TimeSpend[[#This Row],[Employee Name]],"")</f>
        <v/>
      </c>
      <c r="N2633" t="str">
        <f t="shared" si="82"/>
        <v/>
      </c>
      <c r="O2633" t="str">
        <f t="shared" si="83"/>
        <v/>
      </c>
      <c r="P2633" t="str">
        <f>IF(D2633&lt;&gt;"",VLOOKUP(D2633,Projects!B:C,2,0),"")</f>
        <v/>
      </c>
    </row>
    <row r="2634" spans="1:16" x14ac:dyDescent="0.25">
      <c r="A2634" t="str">
        <f>UPPER(IF(AND(TimeSpend[[#This Row],[Personnel number]]&lt;&gt;"",TimeSpend[[#This Row],[Date]]&lt;&gt;""),TimeSpend[[#This Row],[Personnel number]],""))</f>
        <v/>
      </c>
      <c r="B2634" s="85" t="str">
        <f>IF(AND(TimeSpend[[#This Row],[Personnel number]]&lt;&gt;"",TimeSpend[[#This Row],[Date]]&lt;&gt;""),TEXT(TimeSpend[[#This Row],[Date]],"[$-409]yyyyMMdd"),"")</f>
        <v/>
      </c>
      <c r="C2634" s="33" t="str">
        <f>IF(AND(TimeSpend[[#This Row],[Personnel number]]&lt;&gt;"",TimeSpend[[#This Row],[Date]]&lt;&gt;""),SUBSTITUTE(TimeSpend[[#This Row],[Hours]],",","."),"")</f>
        <v/>
      </c>
      <c r="D2634" t="str">
        <f>IF(AND(TimeSpend[[#This Row],[Personnel number]]&lt;&gt;"",TimeSpend[[#This Row],[Date]]&lt;&gt;""),TimeSpend[[#This Row],[Network]],"")</f>
        <v/>
      </c>
      <c r="E2634" t="str">
        <f>IF(AND(TimeSpend[[#This Row],[Personnel number]]&lt;&gt;"",TimeSpend[[#This Row],[Date]]&lt;&gt;""),TimeSpend[[#This Row],[Network Description]],"")</f>
        <v/>
      </c>
      <c r="F2634" t="str">
        <f>IF(AND(TimeSpend[[#This Row],[Personnel number]]&lt;&gt;"",TimeSpend[[#This Row],[Date]]&lt;&gt;""),TimeSpend[[#This Row],[Activity]],"")</f>
        <v/>
      </c>
      <c r="G2634" t="str">
        <f>IF(AND(TimeSpend[[#This Row],[Personnel number]]&lt;&gt;"",TimeSpend[[#This Row],[Date]]&lt;&gt;""),TimeSpend[[#This Row],[Activity description]],"")</f>
        <v/>
      </c>
      <c r="H2634" s="36" t="str">
        <f>IF(AND(TimeSpend[[#This Row],[Personnel number]]&lt;&gt;"",TimeSpend[[#This Row],[Date]]&lt;&gt;""),TimeSpend[[#This Row],[Start Time]],"")</f>
        <v/>
      </c>
      <c r="I2634" s="36" t="str">
        <f>IF(AND(TimeSpend[[#This Row],[Personnel number]]&lt;&gt;"",TimeSpend[[#This Row],[Date]]&lt;&gt;""),TimeSpend[[#This Row],[End Time]],"")</f>
        <v/>
      </c>
      <c r="J2634" t="str">
        <f>IF(AND(TimeSpend[[#This Row],[Personnel number]]&lt;&gt;"",TimeSpend[[#This Row],[Date]]&lt;&gt;""),TimeSpend[[#This Row],[Location]],"")</f>
        <v/>
      </c>
      <c r="K2634" t="str">
        <f>IF(AND(TimeSpend[[#This Row],[Personnel number]]&lt;&gt;"",TimeSpend[[#This Row],[Date]]&lt;&gt;""),TimeSpend[[#This Row],[Task]],"")</f>
        <v/>
      </c>
      <c r="L2634" t="str">
        <f>IF(AND(TimeSpend[[#This Row],[Personnel number]]&lt;&gt;"",TimeSpend[[#This Row],[Date]]&lt;&gt;""),Utilization!$J$2,"")</f>
        <v/>
      </c>
      <c r="M2634" t="str">
        <f>IF(AND(TimeSpend[[#This Row],[Personnel number]]&lt;&gt;"",TimeSpend[[#This Row],[Date]]&lt;&gt;""),TimeSpend[[#This Row],[Employee Name]],"")</f>
        <v/>
      </c>
      <c r="N2634" t="str">
        <f t="shared" si="82"/>
        <v/>
      </c>
      <c r="O2634" t="str">
        <f t="shared" si="83"/>
        <v/>
      </c>
      <c r="P2634" t="str">
        <f>IF(D2634&lt;&gt;"",VLOOKUP(D2634,Projects!B:C,2,0),"")</f>
        <v/>
      </c>
    </row>
    <row r="2635" spans="1:16" x14ac:dyDescent="0.25">
      <c r="A2635" t="str">
        <f>UPPER(IF(AND(TimeSpend[[#This Row],[Personnel number]]&lt;&gt;"",TimeSpend[[#This Row],[Date]]&lt;&gt;""),TimeSpend[[#This Row],[Personnel number]],""))</f>
        <v/>
      </c>
      <c r="B2635" s="85" t="str">
        <f>IF(AND(TimeSpend[[#This Row],[Personnel number]]&lt;&gt;"",TimeSpend[[#This Row],[Date]]&lt;&gt;""),TEXT(TimeSpend[[#This Row],[Date]],"[$-409]yyyyMMdd"),"")</f>
        <v/>
      </c>
      <c r="C2635" s="33" t="str">
        <f>IF(AND(TimeSpend[[#This Row],[Personnel number]]&lt;&gt;"",TimeSpend[[#This Row],[Date]]&lt;&gt;""),SUBSTITUTE(TimeSpend[[#This Row],[Hours]],",","."),"")</f>
        <v/>
      </c>
      <c r="D2635" t="str">
        <f>IF(AND(TimeSpend[[#This Row],[Personnel number]]&lt;&gt;"",TimeSpend[[#This Row],[Date]]&lt;&gt;""),TimeSpend[[#This Row],[Network]],"")</f>
        <v/>
      </c>
      <c r="E2635" t="str">
        <f>IF(AND(TimeSpend[[#This Row],[Personnel number]]&lt;&gt;"",TimeSpend[[#This Row],[Date]]&lt;&gt;""),TimeSpend[[#This Row],[Network Description]],"")</f>
        <v/>
      </c>
      <c r="F2635" t="str">
        <f>IF(AND(TimeSpend[[#This Row],[Personnel number]]&lt;&gt;"",TimeSpend[[#This Row],[Date]]&lt;&gt;""),TimeSpend[[#This Row],[Activity]],"")</f>
        <v/>
      </c>
      <c r="G2635" t="str">
        <f>IF(AND(TimeSpend[[#This Row],[Personnel number]]&lt;&gt;"",TimeSpend[[#This Row],[Date]]&lt;&gt;""),TimeSpend[[#This Row],[Activity description]],"")</f>
        <v/>
      </c>
      <c r="H2635" s="36" t="str">
        <f>IF(AND(TimeSpend[[#This Row],[Personnel number]]&lt;&gt;"",TimeSpend[[#This Row],[Date]]&lt;&gt;""),TimeSpend[[#This Row],[Start Time]],"")</f>
        <v/>
      </c>
      <c r="I2635" s="36" t="str">
        <f>IF(AND(TimeSpend[[#This Row],[Personnel number]]&lt;&gt;"",TimeSpend[[#This Row],[Date]]&lt;&gt;""),TimeSpend[[#This Row],[End Time]],"")</f>
        <v/>
      </c>
      <c r="J2635" t="str">
        <f>IF(AND(TimeSpend[[#This Row],[Personnel number]]&lt;&gt;"",TimeSpend[[#This Row],[Date]]&lt;&gt;""),TimeSpend[[#This Row],[Location]],"")</f>
        <v/>
      </c>
      <c r="K2635" t="str">
        <f>IF(AND(TimeSpend[[#This Row],[Personnel number]]&lt;&gt;"",TimeSpend[[#This Row],[Date]]&lt;&gt;""),TimeSpend[[#This Row],[Task]],"")</f>
        <v/>
      </c>
      <c r="L2635" t="str">
        <f>IF(AND(TimeSpend[[#This Row],[Personnel number]]&lt;&gt;"",TimeSpend[[#This Row],[Date]]&lt;&gt;""),Utilization!$J$2,"")</f>
        <v/>
      </c>
      <c r="M2635" t="str">
        <f>IF(AND(TimeSpend[[#This Row],[Personnel number]]&lt;&gt;"",TimeSpend[[#This Row],[Date]]&lt;&gt;""),TimeSpend[[#This Row],[Employee Name]],"")</f>
        <v/>
      </c>
      <c r="N2635" t="str">
        <f t="shared" si="82"/>
        <v/>
      </c>
      <c r="O2635" t="str">
        <f t="shared" si="83"/>
        <v/>
      </c>
      <c r="P2635" t="str">
        <f>IF(D2635&lt;&gt;"",VLOOKUP(D2635,Projects!B:C,2,0),"")</f>
        <v/>
      </c>
    </row>
    <row r="2636" spans="1:16" x14ac:dyDescent="0.25">
      <c r="A2636" t="str">
        <f>UPPER(IF(AND(TimeSpend[[#This Row],[Personnel number]]&lt;&gt;"",TimeSpend[[#This Row],[Date]]&lt;&gt;""),TimeSpend[[#This Row],[Personnel number]],""))</f>
        <v/>
      </c>
      <c r="B2636" s="85" t="str">
        <f>IF(AND(TimeSpend[[#This Row],[Personnel number]]&lt;&gt;"",TimeSpend[[#This Row],[Date]]&lt;&gt;""),TEXT(TimeSpend[[#This Row],[Date]],"[$-409]yyyyMMdd"),"")</f>
        <v/>
      </c>
      <c r="C2636" s="33" t="str">
        <f>IF(AND(TimeSpend[[#This Row],[Personnel number]]&lt;&gt;"",TimeSpend[[#This Row],[Date]]&lt;&gt;""),SUBSTITUTE(TimeSpend[[#This Row],[Hours]],",","."),"")</f>
        <v/>
      </c>
      <c r="D2636" t="str">
        <f>IF(AND(TimeSpend[[#This Row],[Personnel number]]&lt;&gt;"",TimeSpend[[#This Row],[Date]]&lt;&gt;""),TimeSpend[[#This Row],[Network]],"")</f>
        <v/>
      </c>
      <c r="E2636" t="str">
        <f>IF(AND(TimeSpend[[#This Row],[Personnel number]]&lt;&gt;"",TimeSpend[[#This Row],[Date]]&lt;&gt;""),TimeSpend[[#This Row],[Network Description]],"")</f>
        <v/>
      </c>
      <c r="F2636" t="str">
        <f>IF(AND(TimeSpend[[#This Row],[Personnel number]]&lt;&gt;"",TimeSpend[[#This Row],[Date]]&lt;&gt;""),TimeSpend[[#This Row],[Activity]],"")</f>
        <v/>
      </c>
      <c r="G2636" t="str">
        <f>IF(AND(TimeSpend[[#This Row],[Personnel number]]&lt;&gt;"",TimeSpend[[#This Row],[Date]]&lt;&gt;""),TimeSpend[[#This Row],[Activity description]],"")</f>
        <v/>
      </c>
      <c r="H2636" s="36" t="str">
        <f>IF(AND(TimeSpend[[#This Row],[Personnel number]]&lt;&gt;"",TimeSpend[[#This Row],[Date]]&lt;&gt;""),TimeSpend[[#This Row],[Start Time]],"")</f>
        <v/>
      </c>
      <c r="I2636" s="36" t="str">
        <f>IF(AND(TimeSpend[[#This Row],[Personnel number]]&lt;&gt;"",TimeSpend[[#This Row],[Date]]&lt;&gt;""),TimeSpend[[#This Row],[End Time]],"")</f>
        <v/>
      </c>
      <c r="J2636" t="str">
        <f>IF(AND(TimeSpend[[#This Row],[Personnel number]]&lt;&gt;"",TimeSpend[[#This Row],[Date]]&lt;&gt;""),TimeSpend[[#This Row],[Location]],"")</f>
        <v/>
      </c>
      <c r="K2636" t="str">
        <f>IF(AND(TimeSpend[[#This Row],[Personnel number]]&lt;&gt;"",TimeSpend[[#This Row],[Date]]&lt;&gt;""),TimeSpend[[#This Row],[Task]],"")</f>
        <v/>
      </c>
      <c r="L2636" t="str">
        <f>IF(AND(TimeSpend[[#This Row],[Personnel number]]&lt;&gt;"",TimeSpend[[#This Row],[Date]]&lt;&gt;""),Utilization!$J$2,"")</f>
        <v/>
      </c>
      <c r="M2636" t="str">
        <f>IF(AND(TimeSpend[[#This Row],[Personnel number]]&lt;&gt;"",TimeSpend[[#This Row],[Date]]&lt;&gt;""),TimeSpend[[#This Row],[Employee Name]],"")</f>
        <v/>
      </c>
      <c r="N2636" t="str">
        <f t="shared" si="82"/>
        <v/>
      </c>
      <c r="O2636" t="str">
        <f t="shared" si="83"/>
        <v/>
      </c>
      <c r="P2636" t="str">
        <f>IF(D2636&lt;&gt;"",VLOOKUP(D2636,Projects!B:C,2,0),"")</f>
        <v/>
      </c>
    </row>
    <row r="2637" spans="1:16" x14ac:dyDescent="0.25">
      <c r="A2637" t="str">
        <f>UPPER(IF(AND(TimeSpend[[#This Row],[Personnel number]]&lt;&gt;"",TimeSpend[[#This Row],[Date]]&lt;&gt;""),TimeSpend[[#This Row],[Personnel number]],""))</f>
        <v/>
      </c>
      <c r="B2637" s="85" t="str">
        <f>IF(AND(TimeSpend[[#This Row],[Personnel number]]&lt;&gt;"",TimeSpend[[#This Row],[Date]]&lt;&gt;""),TEXT(TimeSpend[[#This Row],[Date]],"[$-409]yyyyMMdd"),"")</f>
        <v/>
      </c>
      <c r="C2637" s="33" t="str">
        <f>IF(AND(TimeSpend[[#This Row],[Personnel number]]&lt;&gt;"",TimeSpend[[#This Row],[Date]]&lt;&gt;""),SUBSTITUTE(TimeSpend[[#This Row],[Hours]],",","."),"")</f>
        <v/>
      </c>
      <c r="D2637" t="str">
        <f>IF(AND(TimeSpend[[#This Row],[Personnel number]]&lt;&gt;"",TimeSpend[[#This Row],[Date]]&lt;&gt;""),TimeSpend[[#This Row],[Network]],"")</f>
        <v/>
      </c>
      <c r="E2637" t="str">
        <f>IF(AND(TimeSpend[[#This Row],[Personnel number]]&lt;&gt;"",TimeSpend[[#This Row],[Date]]&lt;&gt;""),TimeSpend[[#This Row],[Network Description]],"")</f>
        <v/>
      </c>
      <c r="F2637" t="str">
        <f>IF(AND(TimeSpend[[#This Row],[Personnel number]]&lt;&gt;"",TimeSpend[[#This Row],[Date]]&lt;&gt;""),TimeSpend[[#This Row],[Activity]],"")</f>
        <v/>
      </c>
      <c r="G2637" t="str">
        <f>IF(AND(TimeSpend[[#This Row],[Personnel number]]&lt;&gt;"",TimeSpend[[#This Row],[Date]]&lt;&gt;""),TimeSpend[[#This Row],[Activity description]],"")</f>
        <v/>
      </c>
      <c r="H2637" s="36" t="str">
        <f>IF(AND(TimeSpend[[#This Row],[Personnel number]]&lt;&gt;"",TimeSpend[[#This Row],[Date]]&lt;&gt;""),TimeSpend[[#This Row],[Start Time]],"")</f>
        <v/>
      </c>
      <c r="I2637" s="36" t="str">
        <f>IF(AND(TimeSpend[[#This Row],[Personnel number]]&lt;&gt;"",TimeSpend[[#This Row],[Date]]&lt;&gt;""),TimeSpend[[#This Row],[End Time]],"")</f>
        <v/>
      </c>
      <c r="J2637" t="str">
        <f>IF(AND(TimeSpend[[#This Row],[Personnel number]]&lt;&gt;"",TimeSpend[[#This Row],[Date]]&lt;&gt;""),TimeSpend[[#This Row],[Location]],"")</f>
        <v/>
      </c>
      <c r="K2637" t="str">
        <f>IF(AND(TimeSpend[[#This Row],[Personnel number]]&lt;&gt;"",TimeSpend[[#This Row],[Date]]&lt;&gt;""),TimeSpend[[#This Row],[Task]],"")</f>
        <v/>
      </c>
      <c r="L2637" t="str">
        <f>IF(AND(TimeSpend[[#This Row],[Personnel number]]&lt;&gt;"",TimeSpend[[#This Row],[Date]]&lt;&gt;""),Utilization!$J$2,"")</f>
        <v/>
      </c>
      <c r="M2637" t="str">
        <f>IF(AND(TimeSpend[[#This Row],[Personnel number]]&lt;&gt;"",TimeSpend[[#This Row],[Date]]&lt;&gt;""),TimeSpend[[#This Row],[Employee Name]],"")</f>
        <v/>
      </c>
      <c r="N2637" t="str">
        <f t="shared" si="82"/>
        <v/>
      </c>
      <c r="O2637" t="str">
        <f t="shared" si="83"/>
        <v/>
      </c>
      <c r="P2637" t="str">
        <f>IF(D2637&lt;&gt;"",VLOOKUP(D2637,Projects!B:C,2,0),"")</f>
        <v/>
      </c>
    </row>
    <row r="2638" spans="1:16" x14ac:dyDescent="0.25">
      <c r="A2638" t="str">
        <f>UPPER(IF(AND(TimeSpend[[#This Row],[Personnel number]]&lt;&gt;"",TimeSpend[[#This Row],[Date]]&lt;&gt;""),TimeSpend[[#This Row],[Personnel number]],""))</f>
        <v/>
      </c>
      <c r="B2638" s="85" t="str">
        <f>IF(AND(TimeSpend[[#This Row],[Personnel number]]&lt;&gt;"",TimeSpend[[#This Row],[Date]]&lt;&gt;""),TEXT(TimeSpend[[#This Row],[Date]],"[$-409]yyyyMMdd"),"")</f>
        <v/>
      </c>
      <c r="C2638" s="33" t="str">
        <f>IF(AND(TimeSpend[[#This Row],[Personnel number]]&lt;&gt;"",TimeSpend[[#This Row],[Date]]&lt;&gt;""),SUBSTITUTE(TimeSpend[[#This Row],[Hours]],",","."),"")</f>
        <v/>
      </c>
      <c r="D2638" t="str">
        <f>IF(AND(TimeSpend[[#This Row],[Personnel number]]&lt;&gt;"",TimeSpend[[#This Row],[Date]]&lt;&gt;""),TimeSpend[[#This Row],[Network]],"")</f>
        <v/>
      </c>
      <c r="E2638" t="str">
        <f>IF(AND(TimeSpend[[#This Row],[Personnel number]]&lt;&gt;"",TimeSpend[[#This Row],[Date]]&lt;&gt;""),TimeSpend[[#This Row],[Network Description]],"")</f>
        <v/>
      </c>
      <c r="F2638" t="str">
        <f>IF(AND(TimeSpend[[#This Row],[Personnel number]]&lt;&gt;"",TimeSpend[[#This Row],[Date]]&lt;&gt;""),TimeSpend[[#This Row],[Activity]],"")</f>
        <v/>
      </c>
      <c r="G2638" t="str">
        <f>IF(AND(TimeSpend[[#This Row],[Personnel number]]&lt;&gt;"",TimeSpend[[#This Row],[Date]]&lt;&gt;""),TimeSpend[[#This Row],[Activity description]],"")</f>
        <v/>
      </c>
      <c r="H2638" s="36" t="str">
        <f>IF(AND(TimeSpend[[#This Row],[Personnel number]]&lt;&gt;"",TimeSpend[[#This Row],[Date]]&lt;&gt;""),TimeSpend[[#This Row],[Start Time]],"")</f>
        <v/>
      </c>
      <c r="I2638" s="36" t="str">
        <f>IF(AND(TimeSpend[[#This Row],[Personnel number]]&lt;&gt;"",TimeSpend[[#This Row],[Date]]&lt;&gt;""),TimeSpend[[#This Row],[End Time]],"")</f>
        <v/>
      </c>
      <c r="J2638" t="str">
        <f>IF(AND(TimeSpend[[#This Row],[Personnel number]]&lt;&gt;"",TimeSpend[[#This Row],[Date]]&lt;&gt;""),TimeSpend[[#This Row],[Location]],"")</f>
        <v/>
      </c>
      <c r="K2638" t="str">
        <f>IF(AND(TimeSpend[[#This Row],[Personnel number]]&lt;&gt;"",TimeSpend[[#This Row],[Date]]&lt;&gt;""),TimeSpend[[#This Row],[Task]],"")</f>
        <v/>
      </c>
      <c r="L2638" t="str">
        <f>IF(AND(TimeSpend[[#This Row],[Personnel number]]&lt;&gt;"",TimeSpend[[#This Row],[Date]]&lt;&gt;""),Utilization!$J$2,"")</f>
        <v/>
      </c>
      <c r="M2638" t="str">
        <f>IF(AND(TimeSpend[[#This Row],[Personnel number]]&lt;&gt;"",TimeSpend[[#This Row],[Date]]&lt;&gt;""),TimeSpend[[#This Row],[Employee Name]],"")</f>
        <v/>
      </c>
      <c r="N2638" t="str">
        <f t="shared" si="82"/>
        <v/>
      </c>
      <c r="O2638" t="str">
        <f t="shared" si="83"/>
        <v/>
      </c>
      <c r="P2638" t="str">
        <f>IF(D2638&lt;&gt;"",VLOOKUP(D2638,Projects!B:C,2,0),"")</f>
        <v/>
      </c>
    </row>
    <row r="2639" spans="1:16" x14ac:dyDescent="0.25">
      <c r="A2639" t="str">
        <f>UPPER(IF(AND(TimeSpend[[#This Row],[Personnel number]]&lt;&gt;"",TimeSpend[[#This Row],[Date]]&lt;&gt;""),TimeSpend[[#This Row],[Personnel number]],""))</f>
        <v/>
      </c>
      <c r="B2639" s="85" t="str">
        <f>IF(AND(TimeSpend[[#This Row],[Personnel number]]&lt;&gt;"",TimeSpend[[#This Row],[Date]]&lt;&gt;""),TEXT(TimeSpend[[#This Row],[Date]],"[$-409]yyyyMMdd"),"")</f>
        <v/>
      </c>
      <c r="C2639" s="33" t="str">
        <f>IF(AND(TimeSpend[[#This Row],[Personnel number]]&lt;&gt;"",TimeSpend[[#This Row],[Date]]&lt;&gt;""),SUBSTITUTE(TimeSpend[[#This Row],[Hours]],",","."),"")</f>
        <v/>
      </c>
      <c r="D2639" t="str">
        <f>IF(AND(TimeSpend[[#This Row],[Personnel number]]&lt;&gt;"",TimeSpend[[#This Row],[Date]]&lt;&gt;""),TimeSpend[[#This Row],[Network]],"")</f>
        <v/>
      </c>
      <c r="E2639" t="str">
        <f>IF(AND(TimeSpend[[#This Row],[Personnel number]]&lt;&gt;"",TimeSpend[[#This Row],[Date]]&lt;&gt;""),TimeSpend[[#This Row],[Network Description]],"")</f>
        <v/>
      </c>
      <c r="F2639" t="str">
        <f>IF(AND(TimeSpend[[#This Row],[Personnel number]]&lt;&gt;"",TimeSpend[[#This Row],[Date]]&lt;&gt;""),TimeSpend[[#This Row],[Activity]],"")</f>
        <v/>
      </c>
      <c r="G2639" t="str">
        <f>IF(AND(TimeSpend[[#This Row],[Personnel number]]&lt;&gt;"",TimeSpend[[#This Row],[Date]]&lt;&gt;""),TimeSpend[[#This Row],[Activity description]],"")</f>
        <v/>
      </c>
      <c r="H2639" s="36" t="str">
        <f>IF(AND(TimeSpend[[#This Row],[Personnel number]]&lt;&gt;"",TimeSpend[[#This Row],[Date]]&lt;&gt;""),TimeSpend[[#This Row],[Start Time]],"")</f>
        <v/>
      </c>
      <c r="I2639" s="36" t="str">
        <f>IF(AND(TimeSpend[[#This Row],[Personnel number]]&lt;&gt;"",TimeSpend[[#This Row],[Date]]&lt;&gt;""),TimeSpend[[#This Row],[End Time]],"")</f>
        <v/>
      </c>
      <c r="J2639" t="str">
        <f>IF(AND(TimeSpend[[#This Row],[Personnel number]]&lt;&gt;"",TimeSpend[[#This Row],[Date]]&lt;&gt;""),TimeSpend[[#This Row],[Location]],"")</f>
        <v/>
      </c>
      <c r="K2639" t="str">
        <f>IF(AND(TimeSpend[[#This Row],[Personnel number]]&lt;&gt;"",TimeSpend[[#This Row],[Date]]&lt;&gt;""),TimeSpend[[#This Row],[Task]],"")</f>
        <v/>
      </c>
      <c r="L2639" t="str">
        <f>IF(AND(TimeSpend[[#This Row],[Personnel number]]&lt;&gt;"",TimeSpend[[#This Row],[Date]]&lt;&gt;""),Utilization!$J$2,"")</f>
        <v/>
      </c>
      <c r="M2639" t="str">
        <f>IF(AND(TimeSpend[[#This Row],[Personnel number]]&lt;&gt;"",TimeSpend[[#This Row],[Date]]&lt;&gt;""),TimeSpend[[#This Row],[Employee Name]],"")</f>
        <v/>
      </c>
      <c r="N2639" t="str">
        <f t="shared" si="82"/>
        <v/>
      </c>
      <c r="O2639" t="str">
        <f t="shared" si="83"/>
        <v/>
      </c>
      <c r="P2639" t="str">
        <f>IF(D2639&lt;&gt;"",VLOOKUP(D2639,Projects!B:C,2,0),"")</f>
        <v/>
      </c>
    </row>
    <row r="2640" spans="1:16" x14ac:dyDescent="0.25">
      <c r="A2640" t="str">
        <f>UPPER(IF(AND(TimeSpend[[#This Row],[Personnel number]]&lt;&gt;"",TimeSpend[[#This Row],[Date]]&lt;&gt;""),TimeSpend[[#This Row],[Personnel number]],""))</f>
        <v/>
      </c>
      <c r="B2640" s="85" t="str">
        <f>IF(AND(TimeSpend[[#This Row],[Personnel number]]&lt;&gt;"",TimeSpend[[#This Row],[Date]]&lt;&gt;""),TEXT(TimeSpend[[#This Row],[Date]],"[$-409]yyyyMMdd"),"")</f>
        <v/>
      </c>
      <c r="C2640" s="33" t="str">
        <f>IF(AND(TimeSpend[[#This Row],[Personnel number]]&lt;&gt;"",TimeSpend[[#This Row],[Date]]&lt;&gt;""),SUBSTITUTE(TimeSpend[[#This Row],[Hours]],",","."),"")</f>
        <v/>
      </c>
      <c r="D2640" t="str">
        <f>IF(AND(TimeSpend[[#This Row],[Personnel number]]&lt;&gt;"",TimeSpend[[#This Row],[Date]]&lt;&gt;""),TimeSpend[[#This Row],[Network]],"")</f>
        <v/>
      </c>
      <c r="E2640" t="str">
        <f>IF(AND(TimeSpend[[#This Row],[Personnel number]]&lt;&gt;"",TimeSpend[[#This Row],[Date]]&lt;&gt;""),TimeSpend[[#This Row],[Network Description]],"")</f>
        <v/>
      </c>
      <c r="F2640" t="str">
        <f>IF(AND(TimeSpend[[#This Row],[Personnel number]]&lt;&gt;"",TimeSpend[[#This Row],[Date]]&lt;&gt;""),TimeSpend[[#This Row],[Activity]],"")</f>
        <v/>
      </c>
      <c r="G2640" t="str">
        <f>IF(AND(TimeSpend[[#This Row],[Personnel number]]&lt;&gt;"",TimeSpend[[#This Row],[Date]]&lt;&gt;""),TimeSpend[[#This Row],[Activity description]],"")</f>
        <v/>
      </c>
      <c r="H2640" s="36" t="str">
        <f>IF(AND(TimeSpend[[#This Row],[Personnel number]]&lt;&gt;"",TimeSpend[[#This Row],[Date]]&lt;&gt;""),TimeSpend[[#This Row],[Start Time]],"")</f>
        <v/>
      </c>
      <c r="I2640" s="36" t="str">
        <f>IF(AND(TimeSpend[[#This Row],[Personnel number]]&lt;&gt;"",TimeSpend[[#This Row],[Date]]&lt;&gt;""),TimeSpend[[#This Row],[End Time]],"")</f>
        <v/>
      </c>
      <c r="J2640" t="str">
        <f>IF(AND(TimeSpend[[#This Row],[Personnel number]]&lt;&gt;"",TimeSpend[[#This Row],[Date]]&lt;&gt;""),TimeSpend[[#This Row],[Location]],"")</f>
        <v/>
      </c>
      <c r="K2640" t="str">
        <f>IF(AND(TimeSpend[[#This Row],[Personnel number]]&lt;&gt;"",TimeSpend[[#This Row],[Date]]&lt;&gt;""),TimeSpend[[#This Row],[Task]],"")</f>
        <v/>
      </c>
      <c r="L2640" t="str">
        <f>IF(AND(TimeSpend[[#This Row],[Personnel number]]&lt;&gt;"",TimeSpend[[#This Row],[Date]]&lt;&gt;""),Utilization!$J$2,"")</f>
        <v/>
      </c>
      <c r="M2640" t="str">
        <f>IF(AND(TimeSpend[[#This Row],[Personnel number]]&lt;&gt;"",TimeSpend[[#This Row],[Date]]&lt;&gt;""),TimeSpend[[#This Row],[Employee Name]],"")</f>
        <v/>
      </c>
      <c r="N2640" t="str">
        <f t="shared" si="82"/>
        <v/>
      </c>
      <c r="O2640" t="str">
        <f t="shared" si="83"/>
        <v/>
      </c>
      <c r="P2640" t="str">
        <f>IF(D2640&lt;&gt;"",VLOOKUP(D2640,Projects!B:C,2,0),"")</f>
        <v/>
      </c>
    </row>
    <row r="2641" spans="1:16" x14ac:dyDescent="0.25">
      <c r="A2641" t="str">
        <f>UPPER(IF(AND(TimeSpend[[#This Row],[Personnel number]]&lt;&gt;"",TimeSpend[[#This Row],[Date]]&lt;&gt;""),TimeSpend[[#This Row],[Personnel number]],""))</f>
        <v/>
      </c>
      <c r="B2641" s="85" t="str">
        <f>IF(AND(TimeSpend[[#This Row],[Personnel number]]&lt;&gt;"",TimeSpend[[#This Row],[Date]]&lt;&gt;""),TEXT(TimeSpend[[#This Row],[Date]],"[$-409]yyyyMMdd"),"")</f>
        <v/>
      </c>
      <c r="C2641" s="33" t="str">
        <f>IF(AND(TimeSpend[[#This Row],[Personnel number]]&lt;&gt;"",TimeSpend[[#This Row],[Date]]&lt;&gt;""),SUBSTITUTE(TimeSpend[[#This Row],[Hours]],",","."),"")</f>
        <v/>
      </c>
      <c r="D2641" t="str">
        <f>IF(AND(TimeSpend[[#This Row],[Personnel number]]&lt;&gt;"",TimeSpend[[#This Row],[Date]]&lt;&gt;""),TimeSpend[[#This Row],[Network]],"")</f>
        <v/>
      </c>
      <c r="E2641" t="str">
        <f>IF(AND(TimeSpend[[#This Row],[Personnel number]]&lt;&gt;"",TimeSpend[[#This Row],[Date]]&lt;&gt;""),TimeSpend[[#This Row],[Network Description]],"")</f>
        <v/>
      </c>
      <c r="F2641" t="str">
        <f>IF(AND(TimeSpend[[#This Row],[Personnel number]]&lt;&gt;"",TimeSpend[[#This Row],[Date]]&lt;&gt;""),TimeSpend[[#This Row],[Activity]],"")</f>
        <v/>
      </c>
      <c r="G2641" t="str">
        <f>IF(AND(TimeSpend[[#This Row],[Personnel number]]&lt;&gt;"",TimeSpend[[#This Row],[Date]]&lt;&gt;""),TimeSpend[[#This Row],[Activity description]],"")</f>
        <v/>
      </c>
      <c r="H2641" s="36" t="str">
        <f>IF(AND(TimeSpend[[#This Row],[Personnel number]]&lt;&gt;"",TimeSpend[[#This Row],[Date]]&lt;&gt;""),TimeSpend[[#This Row],[Start Time]],"")</f>
        <v/>
      </c>
      <c r="I2641" s="36" t="str">
        <f>IF(AND(TimeSpend[[#This Row],[Personnel number]]&lt;&gt;"",TimeSpend[[#This Row],[Date]]&lt;&gt;""),TimeSpend[[#This Row],[End Time]],"")</f>
        <v/>
      </c>
      <c r="J2641" t="str">
        <f>IF(AND(TimeSpend[[#This Row],[Personnel number]]&lt;&gt;"",TimeSpend[[#This Row],[Date]]&lt;&gt;""),TimeSpend[[#This Row],[Location]],"")</f>
        <v/>
      </c>
      <c r="K2641" t="str">
        <f>IF(AND(TimeSpend[[#This Row],[Personnel number]]&lt;&gt;"",TimeSpend[[#This Row],[Date]]&lt;&gt;""),TimeSpend[[#This Row],[Task]],"")</f>
        <v/>
      </c>
      <c r="L2641" t="str">
        <f>IF(AND(TimeSpend[[#This Row],[Personnel number]]&lt;&gt;"",TimeSpend[[#This Row],[Date]]&lt;&gt;""),Utilization!$J$2,"")</f>
        <v/>
      </c>
      <c r="M2641" t="str">
        <f>IF(AND(TimeSpend[[#This Row],[Personnel number]]&lt;&gt;"",TimeSpend[[#This Row],[Date]]&lt;&gt;""),TimeSpend[[#This Row],[Employee Name]],"")</f>
        <v/>
      </c>
      <c r="N2641" t="str">
        <f t="shared" si="82"/>
        <v/>
      </c>
      <c r="O2641" t="str">
        <f t="shared" si="83"/>
        <v/>
      </c>
      <c r="P2641" t="str">
        <f>IF(D2641&lt;&gt;"",VLOOKUP(D2641,Projects!B:C,2,0),"")</f>
        <v/>
      </c>
    </row>
    <row r="2642" spans="1:16" x14ac:dyDescent="0.25">
      <c r="A2642" t="str">
        <f>UPPER(IF(AND(TimeSpend[[#This Row],[Personnel number]]&lt;&gt;"",TimeSpend[[#This Row],[Date]]&lt;&gt;""),TimeSpend[[#This Row],[Personnel number]],""))</f>
        <v/>
      </c>
      <c r="B2642" s="85" t="str">
        <f>IF(AND(TimeSpend[[#This Row],[Personnel number]]&lt;&gt;"",TimeSpend[[#This Row],[Date]]&lt;&gt;""),TEXT(TimeSpend[[#This Row],[Date]],"[$-409]yyyyMMdd"),"")</f>
        <v/>
      </c>
      <c r="C2642" s="33" t="str">
        <f>IF(AND(TimeSpend[[#This Row],[Personnel number]]&lt;&gt;"",TimeSpend[[#This Row],[Date]]&lt;&gt;""),SUBSTITUTE(TimeSpend[[#This Row],[Hours]],",","."),"")</f>
        <v/>
      </c>
      <c r="D2642" t="str">
        <f>IF(AND(TimeSpend[[#This Row],[Personnel number]]&lt;&gt;"",TimeSpend[[#This Row],[Date]]&lt;&gt;""),TimeSpend[[#This Row],[Network]],"")</f>
        <v/>
      </c>
      <c r="E2642" t="str">
        <f>IF(AND(TimeSpend[[#This Row],[Personnel number]]&lt;&gt;"",TimeSpend[[#This Row],[Date]]&lt;&gt;""),TimeSpend[[#This Row],[Network Description]],"")</f>
        <v/>
      </c>
      <c r="F2642" t="str">
        <f>IF(AND(TimeSpend[[#This Row],[Personnel number]]&lt;&gt;"",TimeSpend[[#This Row],[Date]]&lt;&gt;""),TimeSpend[[#This Row],[Activity]],"")</f>
        <v/>
      </c>
      <c r="G2642" t="str">
        <f>IF(AND(TimeSpend[[#This Row],[Personnel number]]&lt;&gt;"",TimeSpend[[#This Row],[Date]]&lt;&gt;""),TimeSpend[[#This Row],[Activity description]],"")</f>
        <v/>
      </c>
      <c r="H2642" s="36" t="str">
        <f>IF(AND(TimeSpend[[#This Row],[Personnel number]]&lt;&gt;"",TimeSpend[[#This Row],[Date]]&lt;&gt;""),TimeSpend[[#This Row],[Start Time]],"")</f>
        <v/>
      </c>
      <c r="I2642" s="36" t="str">
        <f>IF(AND(TimeSpend[[#This Row],[Personnel number]]&lt;&gt;"",TimeSpend[[#This Row],[Date]]&lt;&gt;""),TimeSpend[[#This Row],[End Time]],"")</f>
        <v/>
      </c>
      <c r="J2642" t="str">
        <f>IF(AND(TimeSpend[[#This Row],[Personnel number]]&lt;&gt;"",TimeSpend[[#This Row],[Date]]&lt;&gt;""),TimeSpend[[#This Row],[Location]],"")</f>
        <v/>
      </c>
      <c r="K2642" t="str">
        <f>IF(AND(TimeSpend[[#This Row],[Personnel number]]&lt;&gt;"",TimeSpend[[#This Row],[Date]]&lt;&gt;""),TimeSpend[[#This Row],[Task]],"")</f>
        <v/>
      </c>
      <c r="L2642" t="str">
        <f>IF(AND(TimeSpend[[#This Row],[Personnel number]]&lt;&gt;"",TimeSpend[[#This Row],[Date]]&lt;&gt;""),Utilization!$J$2,"")</f>
        <v/>
      </c>
      <c r="M2642" t="str">
        <f>IF(AND(TimeSpend[[#This Row],[Personnel number]]&lt;&gt;"",TimeSpend[[#This Row],[Date]]&lt;&gt;""),TimeSpend[[#This Row],[Employee Name]],"")</f>
        <v/>
      </c>
      <c r="N2642" t="str">
        <f t="shared" si="82"/>
        <v/>
      </c>
      <c r="O2642" t="str">
        <f t="shared" si="83"/>
        <v/>
      </c>
      <c r="P2642" t="str">
        <f>IF(D2642&lt;&gt;"",VLOOKUP(D2642,Projects!B:C,2,0),"")</f>
        <v/>
      </c>
    </row>
    <row r="2643" spans="1:16" x14ac:dyDescent="0.25">
      <c r="A2643" t="str">
        <f>UPPER(IF(AND(TimeSpend[[#This Row],[Personnel number]]&lt;&gt;"",TimeSpend[[#This Row],[Date]]&lt;&gt;""),TimeSpend[[#This Row],[Personnel number]],""))</f>
        <v/>
      </c>
      <c r="B2643" s="85" t="str">
        <f>IF(AND(TimeSpend[[#This Row],[Personnel number]]&lt;&gt;"",TimeSpend[[#This Row],[Date]]&lt;&gt;""),TEXT(TimeSpend[[#This Row],[Date]],"[$-409]yyyyMMdd"),"")</f>
        <v/>
      </c>
      <c r="C2643" s="33" t="str">
        <f>IF(AND(TimeSpend[[#This Row],[Personnel number]]&lt;&gt;"",TimeSpend[[#This Row],[Date]]&lt;&gt;""),SUBSTITUTE(TimeSpend[[#This Row],[Hours]],",","."),"")</f>
        <v/>
      </c>
      <c r="D2643" t="str">
        <f>IF(AND(TimeSpend[[#This Row],[Personnel number]]&lt;&gt;"",TimeSpend[[#This Row],[Date]]&lt;&gt;""),TimeSpend[[#This Row],[Network]],"")</f>
        <v/>
      </c>
      <c r="E2643" t="str">
        <f>IF(AND(TimeSpend[[#This Row],[Personnel number]]&lt;&gt;"",TimeSpend[[#This Row],[Date]]&lt;&gt;""),TimeSpend[[#This Row],[Network Description]],"")</f>
        <v/>
      </c>
      <c r="F2643" t="str">
        <f>IF(AND(TimeSpend[[#This Row],[Personnel number]]&lt;&gt;"",TimeSpend[[#This Row],[Date]]&lt;&gt;""),TimeSpend[[#This Row],[Activity]],"")</f>
        <v/>
      </c>
      <c r="G2643" t="str">
        <f>IF(AND(TimeSpend[[#This Row],[Personnel number]]&lt;&gt;"",TimeSpend[[#This Row],[Date]]&lt;&gt;""),TimeSpend[[#This Row],[Activity description]],"")</f>
        <v/>
      </c>
      <c r="H2643" s="36" t="str">
        <f>IF(AND(TimeSpend[[#This Row],[Personnel number]]&lt;&gt;"",TimeSpend[[#This Row],[Date]]&lt;&gt;""),TimeSpend[[#This Row],[Start Time]],"")</f>
        <v/>
      </c>
      <c r="I2643" s="36" t="str">
        <f>IF(AND(TimeSpend[[#This Row],[Personnel number]]&lt;&gt;"",TimeSpend[[#This Row],[Date]]&lt;&gt;""),TimeSpend[[#This Row],[End Time]],"")</f>
        <v/>
      </c>
      <c r="J2643" t="str">
        <f>IF(AND(TimeSpend[[#This Row],[Personnel number]]&lt;&gt;"",TimeSpend[[#This Row],[Date]]&lt;&gt;""),TimeSpend[[#This Row],[Location]],"")</f>
        <v/>
      </c>
      <c r="K2643" t="str">
        <f>IF(AND(TimeSpend[[#This Row],[Personnel number]]&lt;&gt;"",TimeSpend[[#This Row],[Date]]&lt;&gt;""),TimeSpend[[#This Row],[Task]],"")</f>
        <v/>
      </c>
      <c r="L2643" t="str">
        <f>IF(AND(TimeSpend[[#This Row],[Personnel number]]&lt;&gt;"",TimeSpend[[#This Row],[Date]]&lt;&gt;""),Utilization!$J$2,"")</f>
        <v/>
      </c>
      <c r="M2643" t="str">
        <f>IF(AND(TimeSpend[[#This Row],[Personnel number]]&lt;&gt;"",TimeSpend[[#This Row],[Date]]&lt;&gt;""),TimeSpend[[#This Row],[Employee Name]],"")</f>
        <v/>
      </c>
      <c r="N2643" t="str">
        <f t="shared" si="82"/>
        <v/>
      </c>
      <c r="O2643" t="str">
        <f t="shared" si="83"/>
        <v/>
      </c>
      <c r="P2643" t="str">
        <f>IF(D2643&lt;&gt;"",VLOOKUP(D2643,Projects!B:C,2,0),"")</f>
        <v/>
      </c>
    </row>
    <row r="2644" spans="1:16" x14ac:dyDescent="0.25">
      <c r="A2644" t="str">
        <f>UPPER(IF(AND(TimeSpend[[#This Row],[Personnel number]]&lt;&gt;"",TimeSpend[[#This Row],[Date]]&lt;&gt;""),TimeSpend[[#This Row],[Personnel number]],""))</f>
        <v/>
      </c>
      <c r="B2644" s="85" t="str">
        <f>IF(AND(TimeSpend[[#This Row],[Personnel number]]&lt;&gt;"",TimeSpend[[#This Row],[Date]]&lt;&gt;""),TEXT(TimeSpend[[#This Row],[Date]],"[$-409]yyyyMMdd"),"")</f>
        <v/>
      </c>
      <c r="C2644" s="33" t="str">
        <f>IF(AND(TimeSpend[[#This Row],[Personnel number]]&lt;&gt;"",TimeSpend[[#This Row],[Date]]&lt;&gt;""),SUBSTITUTE(TimeSpend[[#This Row],[Hours]],",","."),"")</f>
        <v/>
      </c>
      <c r="D2644" t="str">
        <f>IF(AND(TimeSpend[[#This Row],[Personnel number]]&lt;&gt;"",TimeSpend[[#This Row],[Date]]&lt;&gt;""),TimeSpend[[#This Row],[Network]],"")</f>
        <v/>
      </c>
      <c r="E2644" t="str">
        <f>IF(AND(TimeSpend[[#This Row],[Personnel number]]&lt;&gt;"",TimeSpend[[#This Row],[Date]]&lt;&gt;""),TimeSpend[[#This Row],[Network Description]],"")</f>
        <v/>
      </c>
      <c r="F2644" t="str">
        <f>IF(AND(TimeSpend[[#This Row],[Personnel number]]&lt;&gt;"",TimeSpend[[#This Row],[Date]]&lt;&gt;""),TimeSpend[[#This Row],[Activity]],"")</f>
        <v/>
      </c>
      <c r="G2644" t="str">
        <f>IF(AND(TimeSpend[[#This Row],[Personnel number]]&lt;&gt;"",TimeSpend[[#This Row],[Date]]&lt;&gt;""),TimeSpend[[#This Row],[Activity description]],"")</f>
        <v/>
      </c>
      <c r="H2644" s="36" t="str">
        <f>IF(AND(TimeSpend[[#This Row],[Personnel number]]&lt;&gt;"",TimeSpend[[#This Row],[Date]]&lt;&gt;""),TimeSpend[[#This Row],[Start Time]],"")</f>
        <v/>
      </c>
      <c r="I2644" s="36" t="str">
        <f>IF(AND(TimeSpend[[#This Row],[Personnel number]]&lt;&gt;"",TimeSpend[[#This Row],[Date]]&lt;&gt;""),TimeSpend[[#This Row],[End Time]],"")</f>
        <v/>
      </c>
      <c r="J2644" t="str">
        <f>IF(AND(TimeSpend[[#This Row],[Personnel number]]&lt;&gt;"",TimeSpend[[#This Row],[Date]]&lt;&gt;""),TimeSpend[[#This Row],[Location]],"")</f>
        <v/>
      </c>
      <c r="K2644" t="str">
        <f>IF(AND(TimeSpend[[#This Row],[Personnel number]]&lt;&gt;"",TimeSpend[[#This Row],[Date]]&lt;&gt;""),TimeSpend[[#This Row],[Task]],"")</f>
        <v/>
      </c>
      <c r="L2644" t="str">
        <f>IF(AND(TimeSpend[[#This Row],[Personnel number]]&lt;&gt;"",TimeSpend[[#This Row],[Date]]&lt;&gt;""),Utilization!$J$2,"")</f>
        <v/>
      </c>
      <c r="M2644" t="str">
        <f>IF(AND(TimeSpend[[#This Row],[Personnel number]]&lt;&gt;"",TimeSpend[[#This Row],[Date]]&lt;&gt;""),TimeSpend[[#This Row],[Employee Name]],"")</f>
        <v/>
      </c>
      <c r="N2644" t="str">
        <f t="shared" si="82"/>
        <v/>
      </c>
      <c r="O2644" t="str">
        <f t="shared" si="83"/>
        <v/>
      </c>
      <c r="P2644" t="str">
        <f>IF(D2644&lt;&gt;"",VLOOKUP(D2644,Projects!B:C,2,0),"")</f>
        <v/>
      </c>
    </row>
    <row r="2645" spans="1:16" x14ac:dyDescent="0.25">
      <c r="A2645" t="str">
        <f>UPPER(IF(AND(TimeSpend[[#This Row],[Personnel number]]&lt;&gt;"",TimeSpend[[#This Row],[Date]]&lt;&gt;""),TimeSpend[[#This Row],[Personnel number]],""))</f>
        <v/>
      </c>
      <c r="B2645" s="85" t="str">
        <f>IF(AND(TimeSpend[[#This Row],[Personnel number]]&lt;&gt;"",TimeSpend[[#This Row],[Date]]&lt;&gt;""),TEXT(TimeSpend[[#This Row],[Date]],"[$-409]yyyyMMdd"),"")</f>
        <v/>
      </c>
      <c r="C2645" s="33" t="str">
        <f>IF(AND(TimeSpend[[#This Row],[Personnel number]]&lt;&gt;"",TimeSpend[[#This Row],[Date]]&lt;&gt;""),SUBSTITUTE(TimeSpend[[#This Row],[Hours]],",","."),"")</f>
        <v/>
      </c>
      <c r="D2645" t="str">
        <f>IF(AND(TimeSpend[[#This Row],[Personnel number]]&lt;&gt;"",TimeSpend[[#This Row],[Date]]&lt;&gt;""),TimeSpend[[#This Row],[Network]],"")</f>
        <v/>
      </c>
      <c r="E2645" t="str">
        <f>IF(AND(TimeSpend[[#This Row],[Personnel number]]&lt;&gt;"",TimeSpend[[#This Row],[Date]]&lt;&gt;""),TimeSpend[[#This Row],[Network Description]],"")</f>
        <v/>
      </c>
      <c r="F2645" t="str">
        <f>IF(AND(TimeSpend[[#This Row],[Personnel number]]&lt;&gt;"",TimeSpend[[#This Row],[Date]]&lt;&gt;""),TimeSpend[[#This Row],[Activity]],"")</f>
        <v/>
      </c>
      <c r="G2645" t="str">
        <f>IF(AND(TimeSpend[[#This Row],[Personnel number]]&lt;&gt;"",TimeSpend[[#This Row],[Date]]&lt;&gt;""),TimeSpend[[#This Row],[Activity description]],"")</f>
        <v/>
      </c>
      <c r="H2645" s="36" t="str">
        <f>IF(AND(TimeSpend[[#This Row],[Personnel number]]&lt;&gt;"",TimeSpend[[#This Row],[Date]]&lt;&gt;""),TimeSpend[[#This Row],[Start Time]],"")</f>
        <v/>
      </c>
      <c r="I2645" s="36" t="str">
        <f>IF(AND(TimeSpend[[#This Row],[Personnel number]]&lt;&gt;"",TimeSpend[[#This Row],[Date]]&lt;&gt;""),TimeSpend[[#This Row],[End Time]],"")</f>
        <v/>
      </c>
      <c r="J2645" t="str">
        <f>IF(AND(TimeSpend[[#This Row],[Personnel number]]&lt;&gt;"",TimeSpend[[#This Row],[Date]]&lt;&gt;""),TimeSpend[[#This Row],[Location]],"")</f>
        <v/>
      </c>
      <c r="K2645" t="str">
        <f>IF(AND(TimeSpend[[#This Row],[Personnel number]]&lt;&gt;"",TimeSpend[[#This Row],[Date]]&lt;&gt;""),TimeSpend[[#This Row],[Task]],"")</f>
        <v/>
      </c>
      <c r="L2645" t="str">
        <f>IF(AND(TimeSpend[[#This Row],[Personnel number]]&lt;&gt;"",TimeSpend[[#This Row],[Date]]&lt;&gt;""),Utilization!$J$2,"")</f>
        <v/>
      </c>
      <c r="M2645" t="str">
        <f>IF(AND(TimeSpend[[#This Row],[Personnel number]]&lt;&gt;"",TimeSpend[[#This Row],[Date]]&lt;&gt;""),TimeSpend[[#This Row],[Employee Name]],"")</f>
        <v/>
      </c>
      <c r="N2645" t="str">
        <f t="shared" si="82"/>
        <v/>
      </c>
      <c r="O2645" t="str">
        <f t="shared" si="83"/>
        <v/>
      </c>
      <c r="P2645" t="str">
        <f>IF(D2645&lt;&gt;"",VLOOKUP(D2645,Projects!B:C,2,0),"")</f>
        <v/>
      </c>
    </row>
    <row r="2646" spans="1:16" x14ac:dyDescent="0.25">
      <c r="A2646" t="str">
        <f>UPPER(IF(AND(TimeSpend[[#This Row],[Personnel number]]&lt;&gt;"",TimeSpend[[#This Row],[Date]]&lt;&gt;""),TimeSpend[[#This Row],[Personnel number]],""))</f>
        <v/>
      </c>
      <c r="B2646" s="85" t="str">
        <f>IF(AND(TimeSpend[[#This Row],[Personnel number]]&lt;&gt;"",TimeSpend[[#This Row],[Date]]&lt;&gt;""),TEXT(TimeSpend[[#This Row],[Date]],"[$-409]yyyyMMdd"),"")</f>
        <v/>
      </c>
      <c r="C2646" s="33" t="str">
        <f>IF(AND(TimeSpend[[#This Row],[Personnel number]]&lt;&gt;"",TimeSpend[[#This Row],[Date]]&lt;&gt;""),SUBSTITUTE(TimeSpend[[#This Row],[Hours]],",","."),"")</f>
        <v/>
      </c>
      <c r="D2646" t="str">
        <f>IF(AND(TimeSpend[[#This Row],[Personnel number]]&lt;&gt;"",TimeSpend[[#This Row],[Date]]&lt;&gt;""),TimeSpend[[#This Row],[Network]],"")</f>
        <v/>
      </c>
      <c r="E2646" t="str">
        <f>IF(AND(TimeSpend[[#This Row],[Personnel number]]&lt;&gt;"",TimeSpend[[#This Row],[Date]]&lt;&gt;""),TimeSpend[[#This Row],[Network Description]],"")</f>
        <v/>
      </c>
      <c r="F2646" t="str">
        <f>IF(AND(TimeSpend[[#This Row],[Personnel number]]&lt;&gt;"",TimeSpend[[#This Row],[Date]]&lt;&gt;""),TimeSpend[[#This Row],[Activity]],"")</f>
        <v/>
      </c>
      <c r="G2646" t="str">
        <f>IF(AND(TimeSpend[[#This Row],[Personnel number]]&lt;&gt;"",TimeSpend[[#This Row],[Date]]&lt;&gt;""),TimeSpend[[#This Row],[Activity description]],"")</f>
        <v/>
      </c>
      <c r="H2646" s="36" t="str">
        <f>IF(AND(TimeSpend[[#This Row],[Personnel number]]&lt;&gt;"",TimeSpend[[#This Row],[Date]]&lt;&gt;""),TimeSpend[[#This Row],[Start Time]],"")</f>
        <v/>
      </c>
      <c r="I2646" s="36" t="str">
        <f>IF(AND(TimeSpend[[#This Row],[Personnel number]]&lt;&gt;"",TimeSpend[[#This Row],[Date]]&lt;&gt;""),TimeSpend[[#This Row],[End Time]],"")</f>
        <v/>
      </c>
      <c r="J2646" t="str">
        <f>IF(AND(TimeSpend[[#This Row],[Personnel number]]&lt;&gt;"",TimeSpend[[#This Row],[Date]]&lt;&gt;""),TimeSpend[[#This Row],[Location]],"")</f>
        <v/>
      </c>
      <c r="K2646" t="str">
        <f>IF(AND(TimeSpend[[#This Row],[Personnel number]]&lt;&gt;"",TimeSpend[[#This Row],[Date]]&lt;&gt;""),TimeSpend[[#This Row],[Task]],"")</f>
        <v/>
      </c>
      <c r="L2646" t="str">
        <f>IF(AND(TimeSpend[[#This Row],[Personnel number]]&lt;&gt;"",TimeSpend[[#This Row],[Date]]&lt;&gt;""),Utilization!$J$2,"")</f>
        <v/>
      </c>
      <c r="M2646" t="str">
        <f>IF(AND(TimeSpend[[#This Row],[Personnel number]]&lt;&gt;"",TimeSpend[[#This Row],[Date]]&lt;&gt;""),TimeSpend[[#This Row],[Employee Name]],"")</f>
        <v/>
      </c>
      <c r="N2646" t="str">
        <f t="shared" si="82"/>
        <v/>
      </c>
      <c r="O2646" t="str">
        <f t="shared" si="83"/>
        <v/>
      </c>
      <c r="P2646" t="str">
        <f>IF(D2646&lt;&gt;"",VLOOKUP(D2646,Projects!B:C,2,0),"")</f>
        <v/>
      </c>
    </row>
    <row r="2647" spans="1:16" x14ac:dyDescent="0.25">
      <c r="A2647" t="str">
        <f>UPPER(IF(AND(TimeSpend[[#This Row],[Personnel number]]&lt;&gt;"",TimeSpend[[#This Row],[Date]]&lt;&gt;""),TimeSpend[[#This Row],[Personnel number]],""))</f>
        <v/>
      </c>
      <c r="B2647" s="85" t="str">
        <f>IF(AND(TimeSpend[[#This Row],[Personnel number]]&lt;&gt;"",TimeSpend[[#This Row],[Date]]&lt;&gt;""),TEXT(TimeSpend[[#This Row],[Date]],"[$-409]yyyyMMdd"),"")</f>
        <v/>
      </c>
      <c r="C2647" s="33" t="str">
        <f>IF(AND(TimeSpend[[#This Row],[Personnel number]]&lt;&gt;"",TimeSpend[[#This Row],[Date]]&lt;&gt;""),SUBSTITUTE(TimeSpend[[#This Row],[Hours]],",","."),"")</f>
        <v/>
      </c>
      <c r="D2647" t="str">
        <f>IF(AND(TimeSpend[[#This Row],[Personnel number]]&lt;&gt;"",TimeSpend[[#This Row],[Date]]&lt;&gt;""),TimeSpend[[#This Row],[Network]],"")</f>
        <v/>
      </c>
      <c r="E2647" t="str">
        <f>IF(AND(TimeSpend[[#This Row],[Personnel number]]&lt;&gt;"",TimeSpend[[#This Row],[Date]]&lt;&gt;""),TimeSpend[[#This Row],[Network Description]],"")</f>
        <v/>
      </c>
      <c r="F2647" t="str">
        <f>IF(AND(TimeSpend[[#This Row],[Personnel number]]&lt;&gt;"",TimeSpend[[#This Row],[Date]]&lt;&gt;""),TimeSpend[[#This Row],[Activity]],"")</f>
        <v/>
      </c>
      <c r="G2647" t="str">
        <f>IF(AND(TimeSpend[[#This Row],[Personnel number]]&lt;&gt;"",TimeSpend[[#This Row],[Date]]&lt;&gt;""),TimeSpend[[#This Row],[Activity description]],"")</f>
        <v/>
      </c>
      <c r="H2647" s="36" t="str">
        <f>IF(AND(TimeSpend[[#This Row],[Personnel number]]&lt;&gt;"",TimeSpend[[#This Row],[Date]]&lt;&gt;""),TimeSpend[[#This Row],[Start Time]],"")</f>
        <v/>
      </c>
      <c r="I2647" s="36" t="str">
        <f>IF(AND(TimeSpend[[#This Row],[Personnel number]]&lt;&gt;"",TimeSpend[[#This Row],[Date]]&lt;&gt;""),TimeSpend[[#This Row],[End Time]],"")</f>
        <v/>
      </c>
      <c r="J2647" t="str">
        <f>IF(AND(TimeSpend[[#This Row],[Personnel number]]&lt;&gt;"",TimeSpend[[#This Row],[Date]]&lt;&gt;""),TimeSpend[[#This Row],[Location]],"")</f>
        <v/>
      </c>
      <c r="K2647" t="str">
        <f>IF(AND(TimeSpend[[#This Row],[Personnel number]]&lt;&gt;"",TimeSpend[[#This Row],[Date]]&lt;&gt;""),TimeSpend[[#This Row],[Task]],"")</f>
        <v/>
      </c>
      <c r="L2647" t="str">
        <f>IF(AND(TimeSpend[[#This Row],[Personnel number]]&lt;&gt;"",TimeSpend[[#This Row],[Date]]&lt;&gt;""),Utilization!$J$2,"")</f>
        <v/>
      </c>
      <c r="M2647" t="str">
        <f>IF(AND(TimeSpend[[#This Row],[Personnel number]]&lt;&gt;"",TimeSpend[[#This Row],[Date]]&lt;&gt;""),TimeSpend[[#This Row],[Employee Name]],"")</f>
        <v/>
      </c>
      <c r="N2647" t="str">
        <f t="shared" si="82"/>
        <v/>
      </c>
      <c r="O2647" t="str">
        <f t="shared" si="83"/>
        <v/>
      </c>
      <c r="P2647" t="str">
        <f>IF(D2647&lt;&gt;"",VLOOKUP(D2647,Projects!B:C,2,0),"")</f>
        <v/>
      </c>
    </row>
    <row r="2648" spans="1:16" x14ac:dyDescent="0.25">
      <c r="A2648" t="str">
        <f>UPPER(IF(AND(TimeSpend[[#This Row],[Personnel number]]&lt;&gt;"",TimeSpend[[#This Row],[Date]]&lt;&gt;""),TimeSpend[[#This Row],[Personnel number]],""))</f>
        <v/>
      </c>
      <c r="B2648" s="85" t="str">
        <f>IF(AND(TimeSpend[[#This Row],[Personnel number]]&lt;&gt;"",TimeSpend[[#This Row],[Date]]&lt;&gt;""),TEXT(TimeSpend[[#This Row],[Date]],"[$-409]yyyyMMdd"),"")</f>
        <v/>
      </c>
      <c r="C2648" s="33" t="str">
        <f>IF(AND(TimeSpend[[#This Row],[Personnel number]]&lt;&gt;"",TimeSpend[[#This Row],[Date]]&lt;&gt;""),SUBSTITUTE(TimeSpend[[#This Row],[Hours]],",","."),"")</f>
        <v/>
      </c>
      <c r="D2648" t="str">
        <f>IF(AND(TimeSpend[[#This Row],[Personnel number]]&lt;&gt;"",TimeSpend[[#This Row],[Date]]&lt;&gt;""),TimeSpend[[#This Row],[Network]],"")</f>
        <v/>
      </c>
      <c r="E2648" t="str">
        <f>IF(AND(TimeSpend[[#This Row],[Personnel number]]&lt;&gt;"",TimeSpend[[#This Row],[Date]]&lt;&gt;""),TimeSpend[[#This Row],[Network Description]],"")</f>
        <v/>
      </c>
      <c r="F2648" t="str">
        <f>IF(AND(TimeSpend[[#This Row],[Personnel number]]&lt;&gt;"",TimeSpend[[#This Row],[Date]]&lt;&gt;""),TimeSpend[[#This Row],[Activity]],"")</f>
        <v/>
      </c>
      <c r="G2648" t="str">
        <f>IF(AND(TimeSpend[[#This Row],[Personnel number]]&lt;&gt;"",TimeSpend[[#This Row],[Date]]&lt;&gt;""),TimeSpend[[#This Row],[Activity description]],"")</f>
        <v/>
      </c>
      <c r="H2648" s="36" t="str">
        <f>IF(AND(TimeSpend[[#This Row],[Personnel number]]&lt;&gt;"",TimeSpend[[#This Row],[Date]]&lt;&gt;""),TimeSpend[[#This Row],[Start Time]],"")</f>
        <v/>
      </c>
      <c r="I2648" s="36" t="str">
        <f>IF(AND(TimeSpend[[#This Row],[Personnel number]]&lt;&gt;"",TimeSpend[[#This Row],[Date]]&lt;&gt;""),TimeSpend[[#This Row],[End Time]],"")</f>
        <v/>
      </c>
      <c r="J2648" t="str">
        <f>IF(AND(TimeSpend[[#This Row],[Personnel number]]&lt;&gt;"",TimeSpend[[#This Row],[Date]]&lt;&gt;""),TimeSpend[[#This Row],[Location]],"")</f>
        <v/>
      </c>
      <c r="K2648" t="str">
        <f>IF(AND(TimeSpend[[#This Row],[Personnel number]]&lt;&gt;"",TimeSpend[[#This Row],[Date]]&lt;&gt;""),TimeSpend[[#This Row],[Task]],"")</f>
        <v/>
      </c>
      <c r="L2648" t="str">
        <f>IF(AND(TimeSpend[[#This Row],[Personnel number]]&lt;&gt;"",TimeSpend[[#This Row],[Date]]&lt;&gt;""),Utilization!$J$2,"")</f>
        <v/>
      </c>
      <c r="M2648" t="str">
        <f>IF(AND(TimeSpend[[#This Row],[Personnel number]]&lt;&gt;"",TimeSpend[[#This Row],[Date]]&lt;&gt;""),TimeSpend[[#This Row],[Employee Name]],"")</f>
        <v/>
      </c>
      <c r="N2648" t="str">
        <f t="shared" si="82"/>
        <v/>
      </c>
      <c r="O2648" t="str">
        <f t="shared" si="83"/>
        <v/>
      </c>
      <c r="P2648" t="str">
        <f>IF(D2648&lt;&gt;"",VLOOKUP(D2648,Projects!B:C,2,0),"")</f>
        <v/>
      </c>
    </row>
    <row r="2649" spans="1:16" x14ac:dyDescent="0.25">
      <c r="A2649" t="str">
        <f>UPPER(IF(AND(TimeSpend[[#This Row],[Personnel number]]&lt;&gt;"",TimeSpend[[#This Row],[Date]]&lt;&gt;""),TimeSpend[[#This Row],[Personnel number]],""))</f>
        <v/>
      </c>
      <c r="B2649" s="85" t="str">
        <f>IF(AND(TimeSpend[[#This Row],[Personnel number]]&lt;&gt;"",TimeSpend[[#This Row],[Date]]&lt;&gt;""),TEXT(TimeSpend[[#This Row],[Date]],"[$-409]yyyyMMdd"),"")</f>
        <v/>
      </c>
      <c r="C2649" s="33" t="str">
        <f>IF(AND(TimeSpend[[#This Row],[Personnel number]]&lt;&gt;"",TimeSpend[[#This Row],[Date]]&lt;&gt;""),SUBSTITUTE(TimeSpend[[#This Row],[Hours]],",","."),"")</f>
        <v/>
      </c>
      <c r="D2649" t="str">
        <f>IF(AND(TimeSpend[[#This Row],[Personnel number]]&lt;&gt;"",TimeSpend[[#This Row],[Date]]&lt;&gt;""),TimeSpend[[#This Row],[Network]],"")</f>
        <v/>
      </c>
      <c r="E2649" t="str">
        <f>IF(AND(TimeSpend[[#This Row],[Personnel number]]&lt;&gt;"",TimeSpend[[#This Row],[Date]]&lt;&gt;""),TimeSpend[[#This Row],[Network Description]],"")</f>
        <v/>
      </c>
      <c r="F2649" t="str">
        <f>IF(AND(TimeSpend[[#This Row],[Personnel number]]&lt;&gt;"",TimeSpend[[#This Row],[Date]]&lt;&gt;""),TimeSpend[[#This Row],[Activity]],"")</f>
        <v/>
      </c>
      <c r="G2649" t="str">
        <f>IF(AND(TimeSpend[[#This Row],[Personnel number]]&lt;&gt;"",TimeSpend[[#This Row],[Date]]&lt;&gt;""),TimeSpend[[#This Row],[Activity description]],"")</f>
        <v/>
      </c>
      <c r="H2649" s="36" t="str">
        <f>IF(AND(TimeSpend[[#This Row],[Personnel number]]&lt;&gt;"",TimeSpend[[#This Row],[Date]]&lt;&gt;""),TimeSpend[[#This Row],[Start Time]],"")</f>
        <v/>
      </c>
      <c r="I2649" s="36" t="str">
        <f>IF(AND(TimeSpend[[#This Row],[Personnel number]]&lt;&gt;"",TimeSpend[[#This Row],[Date]]&lt;&gt;""),TimeSpend[[#This Row],[End Time]],"")</f>
        <v/>
      </c>
      <c r="J2649" t="str">
        <f>IF(AND(TimeSpend[[#This Row],[Personnel number]]&lt;&gt;"",TimeSpend[[#This Row],[Date]]&lt;&gt;""),TimeSpend[[#This Row],[Location]],"")</f>
        <v/>
      </c>
      <c r="K2649" t="str">
        <f>IF(AND(TimeSpend[[#This Row],[Personnel number]]&lt;&gt;"",TimeSpend[[#This Row],[Date]]&lt;&gt;""),TimeSpend[[#This Row],[Task]],"")</f>
        <v/>
      </c>
      <c r="L2649" t="str">
        <f>IF(AND(TimeSpend[[#This Row],[Personnel number]]&lt;&gt;"",TimeSpend[[#This Row],[Date]]&lt;&gt;""),Utilization!$J$2,"")</f>
        <v/>
      </c>
      <c r="M2649" t="str">
        <f>IF(AND(TimeSpend[[#This Row],[Personnel number]]&lt;&gt;"",TimeSpend[[#This Row],[Date]]&lt;&gt;""),TimeSpend[[#This Row],[Employee Name]],"")</f>
        <v/>
      </c>
      <c r="N2649" t="str">
        <f t="shared" si="82"/>
        <v/>
      </c>
      <c r="O2649" t="str">
        <f t="shared" si="83"/>
        <v/>
      </c>
      <c r="P2649" t="str">
        <f>IF(D2649&lt;&gt;"",VLOOKUP(D2649,Projects!B:C,2,0),"")</f>
        <v/>
      </c>
    </row>
    <row r="2650" spans="1:16" x14ac:dyDescent="0.25">
      <c r="A2650" t="str">
        <f>UPPER(IF(AND(TimeSpend[[#This Row],[Personnel number]]&lt;&gt;"",TimeSpend[[#This Row],[Date]]&lt;&gt;""),TimeSpend[[#This Row],[Personnel number]],""))</f>
        <v/>
      </c>
      <c r="B2650" s="85" t="str">
        <f>IF(AND(TimeSpend[[#This Row],[Personnel number]]&lt;&gt;"",TimeSpend[[#This Row],[Date]]&lt;&gt;""),TEXT(TimeSpend[[#This Row],[Date]],"[$-409]yyyyMMdd"),"")</f>
        <v/>
      </c>
      <c r="C2650" s="33" t="str">
        <f>IF(AND(TimeSpend[[#This Row],[Personnel number]]&lt;&gt;"",TimeSpend[[#This Row],[Date]]&lt;&gt;""),SUBSTITUTE(TimeSpend[[#This Row],[Hours]],",","."),"")</f>
        <v/>
      </c>
      <c r="D2650" t="str">
        <f>IF(AND(TimeSpend[[#This Row],[Personnel number]]&lt;&gt;"",TimeSpend[[#This Row],[Date]]&lt;&gt;""),TimeSpend[[#This Row],[Network]],"")</f>
        <v/>
      </c>
      <c r="E2650" t="str">
        <f>IF(AND(TimeSpend[[#This Row],[Personnel number]]&lt;&gt;"",TimeSpend[[#This Row],[Date]]&lt;&gt;""),TimeSpend[[#This Row],[Network Description]],"")</f>
        <v/>
      </c>
      <c r="F2650" t="str">
        <f>IF(AND(TimeSpend[[#This Row],[Personnel number]]&lt;&gt;"",TimeSpend[[#This Row],[Date]]&lt;&gt;""),TimeSpend[[#This Row],[Activity]],"")</f>
        <v/>
      </c>
      <c r="G2650" t="str">
        <f>IF(AND(TimeSpend[[#This Row],[Personnel number]]&lt;&gt;"",TimeSpend[[#This Row],[Date]]&lt;&gt;""),TimeSpend[[#This Row],[Activity description]],"")</f>
        <v/>
      </c>
      <c r="H2650" s="36" t="str">
        <f>IF(AND(TimeSpend[[#This Row],[Personnel number]]&lt;&gt;"",TimeSpend[[#This Row],[Date]]&lt;&gt;""),TimeSpend[[#This Row],[Start Time]],"")</f>
        <v/>
      </c>
      <c r="I2650" s="36" t="str">
        <f>IF(AND(TimeSpend[[#This Row],[Personnel number]]&lt;&gt;"",TimeSpend[[#This Row],[Date]]&lt;&gt;""),TimeSpend[[#This Row],[End Time]],"")</f>
        <v/>
      </c>
      <c r="J2650" t="str">
        <f>IF(AND(TimeSpend[[#This Row],[Personnel number]]&lt;&gt;"",TimeSpend[[#This Row],[Date]]&lt;&gt;""),TimeSpend[[#This Row],[Location]],"")</f>
        <v/>
      </c>
      <c r="K2650" t="str">
        <f>IF(AND(TimeSpend[[#This Row],[Personnel number]]&lt;&gt;"",TimeSpend[[#This Row],[Date]]&lt;&gt;""),TimeSpend[[#This Row],[Task]],"")</f>
        <v/>
      </c>
      <c r="L2650" t="str">
        <f>IF(AND(TimeSpend[[#This Row],[Personnel number]]&lt;&gt;"",TimeSpend[[#This Row],[Date]]&lt;&gt;""),Utilization!$J$2,"")</f>
        <v/>
      </c>
      <c r="M2650" t="str">
        <f>IF(AND(TimeSpend[[#This Row],[Personnel number]]&lt;&gt;"",TimeSpend[[#This Row],[Date]]&lt;&gt;""),TimeSpend[[#This Row],[Employee Name]],"")</f>
        <v/>
      </c>
      <c r="N2650" t="str">
        <f t="shared" si="82"/>
        <v/>
      </c>
      <c r="O2650" t="str">
        <f t="shared" si="83"/>
        <v/>
      </c>
      <c r="P2650" t="str">
        <f>IF(D2650&lt;&gt;"",VLOOKUP(D2650,Projects!B:C,2,0),"")</f>
        <v/>
      </c>
    </row>
    <row r="2651" spans="1:16" x14ac:dyDescent="0.25">
      <c r="A2651" t="str">
        <f>UPPER(IF(AND(TimeSpend[[#This Row],[Personnel number]]&lt;&gt;"",TimeSpend[[#This Row],[Date]]&lt;&gt;""),TimeSpend[[#This Row],[Personnel number]],""))</f>
        <v/>
      </c>
      <c r="B2651" s="85" t="str">
        <f>IF(AND(TimeSpend[[#This Row],[Personnel number]]&lt;&gt;"",TimeSpend[[#This Row],[Date]]&lt;&gt;""),TEXT(TimeSpend[[#This Row],[Date]],"[$-409]yyyyMMdd"),"")</f>
        <v/>
      </c>
      <c r="C2651" s="33" t="str">
        <f>IF(AND(TimeSpend[[#This Row],[Personnel number]]&lt;&gt;"",TimeSpend[[#This Row],[Date]]&lt;&gt;""),SUBSTITUTE(TimeSpend[[#This Row],[Hours]],",","."),"")</f>
        <v/>
      </c>
      <c r="D2651" t="str">
        <f>IF(AND(TimeSpend[[#This Row],[Personnel number]]&lt;&gt;"",TimeSpend[[#This Row],[Date]]&lt;&gt;""),TimeSpend[[#This Row],[Network]],"")</f>
        <v/>
      </c>
      <c r="E2651" t="str">
        <f>IF(AND(TimeSpend[[#This Row],[Personnel number]]&lt;&gt;"",TimeSpend[[#This Row],[Date]]&lt;&gt;""),TimeSpend[[#This Row],[Network Description]],"")</f>
        <v/>
      </c>
      <c r="F2651" t="str">
        <f>IF(AND(TimeSpend[[#This Row],[Personnel number]]&lt;&gt;"",TimeSpend[[#This Row],[Date]]&lt;&gt;""),TimeSpend[[#This Row],[Activity]],"")</f>
        <v/>
      </c>
      <c r="G2651" t="str">
        <f>IF(AND(TimeSpend[[#This Row],[Personnel number]]&lt;&gt;"",TimeSpend[[#This Row],[Date]]&lt;&gt;""),TimeSpend[[#This Row],[Activity description]],"")</f>
        <v/>
      </c>
      <c r="H2651" s="36" t="str">
        <f>IF(AND(TimeSpend[[#This Row],[Personnel number]]&lt;&gt;"",TimeSpend[[#This Row],[Date]]&lt;&gt;""),TimeSpend[[#This Row],[Start Time]],"")</f>
        <v/>
      </c>
      <c r="I2651" s="36" t="str">
        <f>IF(AND(TimeSpend[[#This Row],[Personnel number]]&lt;&gt;"",TimeSpend[[#This Row],[Date]]&lt;&gt;""),TimeSpend[[#This Row],[End Time]],"")</f>
        <v/>
      </c>
      <c r="J2651" t="str">
        <f>IF(AND(TimeSpend[[#This Row],[Personnel number]]&lt;&gt;"",TimeSpend[[#This Row],[Date]]&lt;&gt;""),TimeSpend[[#This Row],[Location]],"")</f>
        <v/>
      </c>
      <c r="K2651" t="str">
        <f>IF(AND(TimeSpend[[#This Row],[Personnel number]]&lt;&gt;"",TimeSpend[[#This Row],[Date]]&lt;&gt;""),TimeSpend[[#This Row],[Task]],"")</f>
        <v/>
      </c>
      <c r="L2651" t="str">
        <f>IF(AND(TimeSpend[[#This Row],[Personnel number]]&lt;&gt;"",TimeSpend[[#This Row],[Date]]&lt;&gt;""),Utilization!$J$2,"")</f>
        <v/>
      </c>
      <c r="M2651" t="str">
        <f>IF(AND(TimeSpend[[#This Row],[Personnel number]]&lt;&gt;"",TimeSpend[[#This Row],[Date]]&lt;&gt;""),TimeSpend[[#This Row],[Employee Name]],"")</f>
        <v/>
      </c>
      <c r="N2651" t="str">
        <f t="shared" si="82"/>
        <v/>
      </c>
      <c r="O2651" t="str">
        <f t="shared" si="83"/>
        <v/>
      </c>
      <c r="P2651" t="str">
        <f>IF(D2651&lt;&gt;"",VLOOKUP(D2651,Projects!B:C,2,0),"")</f>
        <v/>
      </c>
    </row>
    <row r="2652" spans="1:16" x14ac:dyDescent="0.25">
      <c r="A2652" t="str">
        <f>UPPER(IF(AND(TimeSpend[[#This Row],[Personnel number]]&lt;&gt;"",TimeSpend[[#This Row],[Date]]&lt;&gt;""),TimeSpend[[#This Row],[Personnel number]],""))</f>
        <v/>
      </c>
      <c r="B2652" s="85" t="str">
        <f>IF(AND(TimeSpend[[#This Row],[Personnel number]]&lt;&gt;"",TimeSpend[[#This Row],[Date]]&lt;&gt;""),TEXT(TimeSpend[[#This Row],[Date]],"[$-409]yyyyMMdd"),"")</f>
        <v/>
      </c>
      <c r="C2652" s="33" t="str">
        <f>IF(AND(TimeSpend[[#This Row],[Personnel number]]&lt;&gt;"",TimeSpend[[#This Row],[Date]]&lt;&gt;""),SUBSTITUTE(TimeSpend[[#This Row],[Hours]],",","."),"")</f>
        <v/>
      </c>
      <c r="D2652" t="str">
        <f>IF(AND(TimeSpend[[#This Row],[Personnel number]]&lt;&gt;"",TimeSpend[[#This Row],[Date]]&lt;&gt;""),TimeSpend[[#This Row],[Network]],"")</f>
        <v/>
      </c>
      <c r="E2652" t="str">
        <f>IF(AND(TimeSpend[[#This Row],[Personnel number]]&lt;&gt;"",TimeSpend[[#This Row],[Date]]&lt;&gt;""),TimeSpend[[#This Row],[Network Description]],"")</f>
        <v/>
      </c>
      <c r="F2652" t="str">
        <f>IF(AND(TimeSpend[[#This Row],[Personnel number]]&lt;&gt;"",TimeSpend[[#This Row],[Date]]&lt;&gt;""),TimeSpend[[#This Row],[Activity]],"")</f>
        <v/>
      </c>
      <c r="G2652" t="str">
        <f>IF(AND(TimeSpend[[#This Row],[Personnel number]]&lt;&gt;"",TimeSpend[[#This Row],[Date]]&lt;&gt;""),TimeSpend[[#This Row],[Activity description]],"")</f>
        <v/>
      </c>
      <c r="H2652" s="36" t="str">
        <f>IF(AND(TimeSpend[[#This Row],[Personnel number]]&lt;&gt;"",TimeSpend[[#This Row],[Date]]&lt;&gt;""),TimeSpend[[#This Row],[Start Time]],"")</f>
        <v/>
      </c>
      <c r="I2652" s="36" t="str">
        <f>IF(AND(TimeSpend[[#This Row],[Personnel number]]&lt;&gt;"",TimeSpend[[#This Row],[Date]]&lt;&gt;""),TimeSpend[[#This Row],[End Time]],"")</f>
        <v/>
      </c>
      <c r="J2652" t="str">
        <f>IF(AND(TimeSpend[[#This Row],[Personnel number]]&lt;&gt;"",TimeSpend[[#This Row],[Date]]&lt;&gt;""),TimeSpend[[#This Row],[Location]],"")</f>
        <v/>
      </c>
      <c r="K2652" t="str">
        <f>IF(AND(TimeSpend[[#This Row],[Personnel number]]&lt;&gt;"",TimeSpend[[#This Row],[Date]]&lt;&gt;""),TimeSpend[[#This Row],[Task]],"")</f>
        <v/>
      </c>
      <c r="L2652" t="str">
        <f>IF(AND(TimeSpend[[#This Row],[Personnel number]]&lt;&gt;"",TimeSpend[[#This Row],[Date]]&lt;&gt;""),Utilization!$J$2,"")</f>
        <v/>
      </c>
      <c r="M2652" t="str">
        <f>IF(AND(TimeSpend[[#This Row],[Personnel number]]&lt;&gt;"",TimeSpend[[#This Row],[Date]]&lt;&gt;""),TimeSpend[[#This Row],[Employee Name]],"")</f>
        <v/>
      </c>
      <c r="N2652" t="str">
        <f t="shared" si="82"/>
        <v/>
      </c>
      <c r="O2652" t="str">
        <f t="shared" si="83"/>
        <v/>
      </c>
      <c r="P2652" t="str">
        <f>IF(D2652&lt;&gt;"",VLOOKUP(D2652,Projects!B:C,2,0),"")</f>
        <v/>
      </c>
    </row>
    <row r="2653" spans="1:16" x14ac:dyDescent="0.25">
      <c r="A2653" t="str">
        <f>UPPER(IF(AND(TimeSpend[[#This Row],[Personnel number]]&lt;&gt;"",TimeSpend[[#This Row],[Date]]&lt;&gt;""),TimeSpend[[#This Row],[Personnel number]],""))</f>
        <v/>
      </c>
      <c r="B2653" s="85" t="str">
        <f>IF(AND(TimeSpend[[#This Row],[Personnel number]]&lt;&gt;"",TimeSpend[[#This Row],[Date]]&lt;&gt;""),TEXT(TimeSpend[[#This Row],[Date]],"[$-409]yyyyMMdd"),"")</f>
        <v/>
      </c>
      <c r="C2653" s="33" t="str">
        <f>IF(AND(TimeSpend[[#This Row],[Personnel number]]&lt;&gt;"",TimeSpend[[#This Row],[Date]]&lt;&gt;""),SUBSTITUTE(TimeSpend[[#This Row],[Hours]],",","."),"")</f>
        <v/>
      </c>
      <c r="D2653" t="str">
        <f>IF(AND(TimeSpend[[#This Row],[Personnel number]]&lt;&gt;"",TimeSpend[[#This Row],[Date]]&lt;&gt;""),TimeSpend[[#This Row],[Network]],"")</f>
        <v/>
      </c>
      <c r="E2653" t="str">
        <f>IF(AND(TimeSpend[[#This Row],[Personnel number]]&lt;&gt;"",TimeSpend[[#This Row],[Date]]&lt;&gt;""),TimeSpend[[#This Row],[Network Description]],"")</f>
        <v/>
      </c>
      <c r="F2653" t="str">
        <f>IF(AND(TimeSpend[[#This Row],[Personnel number]]&lt;&gt;"",TimeSpend[[#This Row],[Date]]&lt;&gt;""),TimeSpend[[#This Row],[Activity]],"")</f>
        <v/>
      </c>
      <c r="G2653" t="str">
        <f>IF(AND(TimeSpend[[#This Row],[Personnel number]]&lt;&gt;"",TimeSpend[[#This Row],[Date]]&lt;&gt;""),TimeSpend[[#This Row],[Activity description]],"")</f>
        <v/>
      </c>
      <c r="H2653" s="36" t="str">
        <f>IF(AND(TimeSpend[[#This Row],[Personnel number]]&lt;&gt;"",TimeSpend[[#This Row],[Date]]&lt;&gt;""),TimeSpend[[#This Row],[Start Time]],"")</f>
        <v/>
      </c>
      <c r="I2653" s="36" t="str">
        <f>IF(AND(TimeSpend[[#This Row],[Personnel number]]&lt;&gt;"",TimeSpend[[#This Row],[Date]]&lt;&gt;""),TimeSpend[[#This Row],[End Time]],"")</f>
        <v/>
      </c>
      <c r="J2653" t="str">
        <f>IF(AND(TimeSpend[[#This Row],[Personnel number]]&lt;&gt;"",TimeSpend[[#This Row],[Date]]&lt;&gt;""),TimeSpend[[#This Row],[Location]],"")</f>
        <v/>
      </c>
      <c r="K2653" t="str">
        <f>IF(AND(TimeSpend[[#This Row],[Personnel number]]&lt;&gt;"",TimeSpend[[#This Row],[Date]]&lt;&gt;""),TimeSpend[[#This Row],[Task]],"")</f>
        <v/>
      </c>
      <c r="L2653" t="str">
        <f>IF(AND(TimeSpend[[#This Row],[Personnel number]]&lt;&gt;"",TimeSpend[[#This Row],[Date]]&lt;&gt;""),Utilization!$J$2,"")</f>
        <v/>
      </c>
      <c r="M2653" t="str">
        <f>IF(AND(TimeSpend[[#This Row],[Personnel number]]&lt;&gt;"",TimeSpend[[#This Row],[Date]]&lt;&gt;""),TimeSpend[[#This Row],[Employee Name]],"")</f>
        <v/>
      </c>
      <c r="N2653" t="str">
        <f t="shared" si="82"/>
        <v/>
      </c>
      <c r="O2653" t="str">
        <f t="shared" si="83"/>
        <v/>
      </c>
      <c r="P2653" t="str">
        <f>IF(D2653&lt;&gt;"",VLOOKUP(D2653,Projects!B:C,2,0),"")</f>
        <v/>
      </c>
    </row>
    <row r="2654" spans="1:16" x14ac:dyDescent="0.25">
      <c r="A2654" t="str">
        <f>UPPER(IF(AND(TimeSpend[[#This Row],[Personnel number]]&lt;&gt;"",TimeSpend[[#This Row],[Date]]&lt;&gt;""),TimeSpend[[#This Row],[Personnel number]],""))</f>
        <v/>
      </c>
      <c r="B2654" s="85" t="str">
        <f>IF(AND(TimeSpend[[#This Row],[Personnel number]]&lt;&gt;"",TimeSpend[[#This Row],[Date]]&lt;&gt;""),TEXT(TimeSpend[[#This Row],[Date]],"[$-409]yyyyMMdd"),"")</f>
        <v/>
      </c>
      <c r="C2654" s="33" t="str">
        <f>IF(AND(TimeSpend[[#This Row],[Personnel number]]&lt;&gt;"",TimeSpend[[#This Row],[Date]]&lt;&gt;""),SUBSTITUTE(TimeSpend[[#This Row],[Hours]],",","."),"")</f>
        <v/>
      </c>
      <c r="D2654" t="str">
        <f>IF(AND(TimeSpend[[#This Row],[Personnel number]]&lt;&gt;"",TimeSpend[[#This Row],[Date]]&lt;&gt;""),TimeSpend[[#This Row],[Network]],"")</f>
        <v/>
      </c>
      <c r="E2654" t="str">
        <f>IF(AND(TimeSpend[[#This Row],[Personnel number]]&lt;&gt;"",TimeSpend[[#This Row],[Date]]&lt;&gt;""),TimeSpend[[#This Row],[Network Description]],"")</f>
        <v/>
      </c>
      <c r="F2654" t="str">
        <f>IF(AND(TimeSpend[[#This Row],[Personnel number]]&lt;&gt;"",TimeSpend[[#This Row],[Date]]&lt;&gt;""),TimeSpend[[#This Row],[Activity]],"")</f>
        <v/>
      </c>
      <c r="G2654" t="str">
        <f>IF(AND(TimeSpend[[#This Row],[Personnel number]]&lt;&gt;"",TimeSpend[[#This Row],[Date]]&lt;&gt;""),TimeSpend[[#This Row],[Activity description]],"")</f>
        <v/>
      </c>
      <c r="H2654" s="36" t="str">
        <f>IF(AND(TimeSpend[[#This Row],[Personnel number]]&lt;&gt;"",TimeSpend[[#This Row],[Date]]&lt;&gt;""),TimeSpend[[#This Row],[Start Time]],"")</f>
        <v/>
      </c>
      <c r="I2654" s="36" t="str">
        <f>IF(AND(TimeSpend[[#This Row],[Personnel number]]&lt;&gt;"",TimeSpend[[#This Row],[Date]]&lt;&gt;""),TimeSpend[[#This Row],[End Time]],"")</f>
        <v/>
      </c>
      <c r="J2654" t="str">
        <f>IF(AND(TimeSpend[[#This Row],[Personnel number]]&lt;&gt;"",TimeSpend[[#This Row],[Date]]&lt;&gt;""),TimeSpend[[#This Row],[Location]],"")</f>
        <v/>
      </c>
      <c r="K2654" t="str">
        <f>IF(AND(TimeSpend[[#This Row],[Personnel number]]&lt;&gt;"",TimeSpend[[#This Row],[Date]]&lt;&gt;""),TimeSpend[[#This Row],[Task]],"")</f>
        <v/>
      </c>
      <c r="L2654" t="str">
        <f>IF(AND(TimeSpend[[#This Row],[Personnel number]]&lt;&gt;"",TimeSpend[[#This Row],[Date]]&lt;&gt;""),Utilization!$J$2,"")</f>
        <v/>
      </c>
      <c r="M2654" t="str">
        <f>IF(AND(TimeSpend[[#This Row],[Personnel number]]&lt;&gt;"",TimeSpend[[#This Row],[Date]]&lt;&gt;""),TimeSpend[[#This Row],[Employee Name]],"")</f>
        <v/>
      </c>
      <c r="N2654" t="str">
        <f t="shared" si="82"/>
        <v/>
      </c>
      <c r="O2654" t="str">
        <f t="shared" si="83"/>
        <v/>
      </c>
      <c r="P2654" t="str">
        <f>IF(D2654&lt;&gt;"",VLOOKUP(D2654,Projects!B:C,2,0),"")</f>
        <v/>
      </c>
    </row>
    <row r="2655" spans="1:16" x14ac:dyDescent="0.25">
      <c r="A2655" t="str">
        <f>UPPER(IF(AND(TimeSpend[[#This Row],[Personnel number]]&lt;&gt;"",TimeSpend[[#This Row],[Date]]&lt;&gt;""),TimeSpend[[#This Row],[Personnel number]],""))</f>
        <v/>
      </c>
      <c r="B2655" s="85" t="str">
        <f>IF(AND(TimeSpend[[#This Row],[Personnel number]]&lt;&gt;"",TimeSpend[[#This Row],[Date]]&lt;&gt;""),TEXT(TimeSpend[[#This Row],[Date]],"[$-409]yyyyMMdd"),"")</f>
        <v/>
      </c>
      <c r="C2655" s="33" t="str">
        <f>IF(AND(TimeSpend[[#This Row],[Personnel number]]&lt;&gt;"",TimeSpend[[#This Row],[Date]]&lt;&gt;""),SUBSTITUTE(TimeSpend[[#This Row],[Hours]],",","."),"")</f>
        <v/>
      </c>
      <c r="D2655" t="str">
        <f>IF(AND(TimeSpend[[#This Row],[Personnel number]]&lt;&gt;"",TimeSpend[[#This Row],[Date]]&lt;&gt;""),TimeSpend[[#This Row],[Network]],"")</f>
        <v/>
      </c>
      <c r="E2655" t="str">
        <f>IF(AND(TimeSpend[[#This Row],[Personnel number]]&lt;&gt;"",TimeSpend[[#This Row],[Date]]&lt;&gt;""),TimeSpend[[#This Row],[Network Description]],"")</f>
        <v/>
      </c>
      <c r="F2655" t="str">
        <f>IF(AND(TimeSpend[[#This Row],[Personnel number]]&lt;&gt;"",TimeSpend[[#This Row],[Date]]&lt;&gt;""),TimeSpend[[#This Row],[Activity]],"")</f>
        <v/>
      </c>
      <c r="G2655" t="str">
        <f>IF(AND(TimeSpend[[#This Row],[Personnel number]]&lt;&gt;"",TimeSpend[[#This Row],[Date]]&lt;&gt;""),TimeSpend[[#This Row],[Activity description]],"")</f>
        <v/>
      </c>
      <c r="H2655" s="36" t="str">
        <f>IF(AND(TimeSpend[[#This Row],[Personnel number]]&lt;&gt;"",TimeSpend[[#This Row],[Date]]&lt;&gt;""),TimeSpend[[#This Row],[Start Time]],"")</f>
        <v/>
      </c>
      <c r="I2655" s="36" t="str">
        <f>IF(AND(TimeSpend[[#This Row],[Personnel number]]&lt;&gt;"",TimeSpend[[#This Row],[Date]]&lt;&gt;""),TimeSpend[[#This Row],[End Time]],"")</f>
        <v/>
      </c>
      <c r="J2655" t="str">
        <f>IF(AND(TimeSpend[[#This Row],[Personnel number]]&lt;&gt;"",TimeSpend[[#This Row],[Date]]&lt;&gt;""),TimeSpend[[#This Row],[Location]],"")</f>
        <v/>
      </c>
      <c r="K2655" t="str">
        <f>IF(AND(TimeSpend[[#This Row],[Personnel number]]&lt;&gt;"",TimeSpend[[#This Row],[Date]]&lt;&gt;""),TimeSpend[[#This Row],[Task]],"")</f>
        <v/>
      </c>
      <c r="L2655" t="str">
        <f>IF(AND(TimeSpend[[#This Row],[Personnel number]]&lt;&gt;"",TimeSpend[[#This Row],[Date]]&lt;&gt;""),Utilization!$J$2,"")</f>
        <v/>
      </c>
      <c r="M2655" t="str">
        <f>IF(AND(TimeSpend[[#This Row],[Personnel number]]&lt;&gt;"",TimeSpend[[#This Row],[Date]]&lt;&gt;""),TimeSpend[[#This Row],[Employee Name]],"")</f>
        <v/>
      </c>
      <c r="N2655" t="str">
        <f t="shared" si="82"/>
        <v/>
      </c>
      <c r="O2655" t="str">
        <f t="shared" si="83"/>
        <v/>
      </c>
      <c r="P2655" t="str">
        <f>IF(D2655&lt;&gt;"",VLOOKUP(D2655,Projects!B:C,2,0),"")</f>
        <v/>
      </c>
    </row>
    <row r="2656" spans="1:16" x14ac:dyDescent="0.25">
      <c r="A2656" t="str">
        <f>UPPER(IF(AND(TimeSpend[[#This Row],[Personnel number]]&lt;&gt;"",TimeSpend[[#This Row],[Date]]&lt;&gt;""),TimeSpend[[#This Row],[Personnel number]],""))</f>
        <v/>
      </c>
      <c r="B2656" s="85" t="str">
        <f>IF(AND(TimeSpend[[#This Row],[Personnel number]]&lt;&gt;"",TimeSpend[[#This Row],[Date]]&lt;&gt;""),TEXT(TimeSpend[[#This Row],[Date]],"[$-409]yyyyMMdd"),"")</f>
        <v/>
      </c>
      <c r="C2656" s="33" t="str">
        <f>IF(AND(TimeSpend[[#This Row],[Personnel number]]&lt;&gt;"",TimeSpend[[#This Row],[Date]]&lt;&gt;""),SUBSTITUTE(TimeSpend[[#This Row],[Hours]],",","."),"")</f>
        <v/>
      </c>
      <c r="D2656" t="str">
        <f>IF(AND(TimeSpend[[#This Row],[Personnel number]]&lt;&gt;"",TimeSpend[[#This Row],[Date]]&lt;&gt;""),TimeSpend[[#This Row],[Network]],"")</f>
        <v/>
      </c>
      <c r="E2656" t="str">
        <f>IF(AND(TimeSpend[[#This Row],[Personnel number]]&lt;&gt;"",TimeSpend[[#This Row],[Date]]&lt;&gt;""),TimeSpend[[#This Row],[Network Description]],"")</f>
        <v/>
      </c>
      <c r="F2656" t="str">
        <f>IF(AND(TimeSpend[[#This Row],[Personnel number]]&lt;&gt;"",TimeSpend[[#This Row],[Date]]&lt;&gt;""),TimeSpend[[#This Row],[Activity]],"")</f>
        <v/>
      </c>
      <c r="G2656" t="str">
        <f>IF(AND(TimeSpend[[#This Row],[Personnel number]]&lt;&gt;"",TimeSpend[[#This Row],[Date]]&lt;&gt;""),TimeSpend[[#This Row],[Activity description]],"")</f>
        <v/>
      </c>
      <c r="H2656" s="36" t="str">
        <f>IF(AND(TimeSpend[[#This Row],[Personnel number]]&lt;&gt;"",TimeSpend[[#This Row],[Date]]&lt;&gt;""),TimeSpend[[#This Row],[Start Time]],"")</f>
        <v/>
      </c>
      <c r="I2656" s="36" t="str">
        <f>IF(AND(TimeSpend[[#This Row],[Personnel number]]&lt;&gt;"",TimeSpend[[#This Row],[Date]]&lt;&gt;""),TimeSpend[[#This Row],[End Time]],"")</f>
        <v/>
      </c>
      <c r="J2656" t="str">
        <f>IF(AND(TimeSpend[[#This Row],[Personnel number]]&lt;&gt;"",TimeSpend[[#This Row],[Date]]&lt;&gt;""),TimeSpend[[#This Row],[Location]],"")</f>
        <v/>
      </c>
      <c r="K2656" t="str">
        <f>IF(AND(TimeSpend[[#This Row],[Personnel number]]&lt;&gt;"",TimeSpend[[#This Row],[Date]]&lt;&gt;""),TimeSpend[[#This Row],[Task]],"")</f>
        <v/>
      </c>
      <c r="L2656" t="str">
        <f>IF(AND(TimeSpend[[#This Row],[Personnel number]]&lt;&gt;"",TimeSpend[[#This Row],[Date]]&lt;&gt;""),Utilization!$J$2,"")</f>
        <v/>
      </c>
      <c r="M2656" t="str">
        <f>IF(AND(TimeSpend[[#This Row],[Personnel number]]&lt;&gt;"",TimeSpend[[#This Row],[Date]]&lt;&gt;""),TimeSpend[[#This Row],[Employee Name]],"")</f>
        <v/>
      </c>
      <c r="N2656" t="str">
        <f t="shared" si="82"/>
        <v/>
      </c>
      <c r="O2656" t="str">
        <f t="shared" si="83"/>
        <v/>
      </c>
      <c r="P2656" t="str">
        <f>IF(D2656&lt;&gt;"",VLOOKUP(D2656,Projects!B:C,2,0),"")</f>
        <v/>
      </c>
    </row>
    <row r="2657" spans="1:16" x14ac:dyDescent="0.25">
      <c r="A2657" t="str">
        <f>UPPER(IF(AND(TimeSpend[[#This Row],[Personnel number]]&lt;&gt;"",TimeSpend[[#This Row],[Date]]&lt;&gt;""),TimeSpend[[#This Row],[Personnel number]],""))</f>
        <v/>
      </c>
      <c r="B2657" s="85" t="str">
        <f>IF(AND(TimeSpend[[#This Row],[Personnel number]]&lt;&gt;"",TimeSpend[[#This Row],[Date]]&lt;&gt;""),TEXT(TimeSpend[[#This Row],[Date]],"[$-409]yyyyMMdd"),"")</f>
        <v/>
      </c>
      <c r="C2657" s="33" t="str">
        <f>IF(AND(TimeSpend[[#This Row],[Personnel number]]&lt;&gt;"",TimeSpend[[#This Row],[Date]]&lt;&gt;""),SUBSTITUTE(TimeSpend[[#This Row],[Hours]],",","."),"")</f>
        <v/>
      </c>
      <c r="D2657" t="str">
        <f>IF(AND(TimeSpend[[#This Row],[Personnel number]]&lt;&gt;"",TimeSpend[[#This Row],[Date]]&lt;&gt;""),TimeSpend[[#This Row],[Network]],"")</f>
        <v/>
      </c>
      <c r="E2657" t="str">
        <f>IF(AND(TimeSpend[[#This Row],[Personnel number]]&lt;&gt;"",TimeSpend[[#This Row],[Date]]&lt;&gt;""),TimeSpend[[#This Row],[Network Description]],"")</f>
        <v/>
      </c>
      <c r="F2657" t="str">
        <f>IF(AND(TimeSpend[[#This Row],[Personnel number]]&lt;&gt;"",TimeSpend[[#This Row],[Date]]&lt;&gt;""),TimeSpend[[#This Row],[Activity]],"")</f>
        <v/>
      </c>
      <c r="G2657" t="str">
        <f>IF(AND(TimeSpend[[#This Row],[Personnel number]]&lt;&gt;"",TimeSpend[[#This Row],[Date]]&lt;&gt;""),TimeSpend[[#This Row],[Activity description]],"")</f>
        <v/>
      </c>
      <c r="H2657" s="36" t="str">
        <f>IF(AND(TimeSpend[[#This Row],[Personnel number]]&lt;&gt;"",TimeSpend[[#This Row],[Date]]&lt;&gt;""),TimeSpend[[#This Row],[Start Time]],"")</f>
        <v/>
      </c>
      <c r="I2657" s="36" t="str">
        <f>IF(AND(TimeSpend[[#This Row],[Personnel number]]&lt;&gt;"",TimeSpend[[#This Row],[Date]]&lt;&gt;""),TimeSpend[[#This Row],[End Time]],"")</f>
        <v/>
      </c>
      <c r="J2657" t="str">
        <f>IF(AND(TimeSpend[[#This Row],[Personnel number]]&lt;&gt;"",TimeSpend[[#This Row],[Date]]&lt;&gt;""),TimeSpend[[#This Row],[Location]],"")</f>
        <v/>
      </c>
      <c r="K2657" t="str">
        <f>IF(AND(TimeSpend[[#This Row],[Personnel number]]&lt;&gt;"",TimeSpend[[#This Row],[Date]]&lt;&gt;""),TimeSpend[[#This Row],[Task]],"")</f>
        <v/>
      </c>
      <c r="L2657" t="str">
        <f>IF(AND(TimeSpend[[#This Row],[Personnel number]]&lt;&gt;"",TimeSpend[[#This Row],[Date]]&lt;&gt;""),Utilization!$J$2,"")</f>
        <v/>
      </c>
      <c r="M2657" t="str">
        <f>IF(AND(TimeSpend[[#This Row],[Personnel number]]&lt;&gt;"",TimeSpend[[#This Row],[Date]]&lt;&gt;""),TimeSpend[[#This Row],[Employee Name]],"")</f>
        <v/>
      </c>
      <c r="N2657" t="str">
        <f t="shared" si="82"/>
        <v/>
      </c>
      <c r="O2657" t="str">
        <f t="shared" si="83"/>
        <v/>
      </c>
      <c r="P2657" t="str">
        <f>IF(D2657&lt;&gt;"",VLOOKUP(D2657,Projects!B:C,2,0),"")</f>
        <v/>
      </c>
    </row>
    <row r="2658" spans="1:16" x14ac:dyDescent="0.25">
      <c r="A2658" t="str">
        <f>UPPER(IF(AND(TimeSpend[[#This Row],[Personnel number]]&lt;&gt;"",TimeSpend[[#This Row],[Date]]&lt;&gt;""),TimeSpend[[#This Row],[Personnel number]],""))</f>
        <v/>
      </c>
      <c r="B2658" s="85" t="str">
        <f>IF(AND(TimeSpend[[#This Row],[Personnel number]]&lt;&gt;"",TimeSpend[[#This Row],[Date]]&lt;&gt;""),TEXT(TimeSpend[[#This Row],[Date]],"[$-409]yyyyMMdd"),"")</f>
        <v/>
      </c>
      <c r="C2658" s="33" t="str">
        <f>IF(AND(TimeSpend[[#This Row],[Personnel number]]&lt;&gt;"",TimeSpend[[#This Row],[Date]]&lt;&gt;""),SUBSTITUTE(TimeSpend[[#This Row],[Hours]],",","."),"")</f>
        <v/>
      </c>
      <c r="D2658" t="str">
        <f>IF(AND(TimeSpend[[#This Row],[Personnel number]]&lt;&gt;"",TimeSpend[[#This Row],[Date]]&lt;&gt;""),TimeSpend[[#This Row],[Network]],"")</f>
        <v/>
      </c>
      <c r="E2658" t="str">
        <f>IF(AND(TimeSpend[[#This Row],[Personnel number]]&lt;&gt;"",TimeSpend[[#This Row],[Date]]&lt;&gt;""),TimeSpend[[#This Row],[Network Description]],"")</f>
        <v/>
      </c>
      <c r="F2658" t="str">
        <f>IF(AND(TimeSpend[[#This Row],[Personnel number]]&lt;&gt;"",TimeSpend[[#This Row],[Date]]&lt;&gt;""),TimeSpend[[#This Row],[Activity]],"")</f>
        <v/>
      </c>
      <c r="G2658" t="str">
        <f>IF(AND(TimeSpend[[#This Row],[Personnel number]]&lt;&gt;"",TimeSpend[[#This Row],[Date]]&lt;&gt;""),TimeSpend[[#This Row],[Activity description]],"")</f>
        <v/>
      </c>
      <c r="H2658" s="36" t="str">
        <f>IF(AND(TimeSpend[[#This Row],[Personnel number]]&lt;&gt;"",TimeSpend[[#This Row],[Date]]&lt;&gt;""),TimeSpend[[#This Row],[Start Time]],"")</f>
        <v/>
      </c>
      <c r="I2658" s="36" t="str">
        <f>IF(AND(TimeSpend[[#This Row],[Personnel number]]&lt;&gt;"",TimeSpend[[#This Row],[Date]]&lt;&gt;""),TimeSpend[[#This Row],[End Time]],"")</f>
        <v/>
      </c>
      <c r="J2658" t="str">
        <f>IF(AND(TimeSpend[[#This Row],[Personnel number]]&lt;&gt;"",TimeSpend[[#This Row],[Date]]&lt;&gt;""),TimeSpend[[#This Row],[Location]],"")</f>
        <v/>
      </c>
      <c r="K2658" t="str">
        <f>IF(AND(TimeSpend[[#This Row],[Personnel number]]&lt;&gt;"",TimeSpend[[#This Row],[Date]]&lt;&gt;""),TimeSpend[[#This Row],[Task]],"")</f>
        <v/>
      </c>
      <c r="L2658" t="str">
        <f>IF(AND(TimeSpend[[#This Row],[Personnel number]]&lt;&gt;"",TimeSpend[[#This Row],[Date]]&lt;&gt;""),Utilization!$J$2,"")</f>
        <v/>
      </c>
      <c r="M2658" t="str">
        <f>IF(AND(TimeSpend[[#This Row],[Personnel number]]&lt;&gt;"",TimeSpend[[#This Row],[Date]]&lt;&gt;""),TimeSpend[[#This Row],[Employee Name]],"")</f>
        <v/>
      </c>
      <c r="N2658" t="str">
        <f t="shared" si="82"/>
        <v/>
      </c>
      <c r="O2658" t="str">
        <f t="shared" si="83"/>
        <v/>
      </c>
      <c r="P2658" t="str">
        <f>IF(D2658&lt;&gt;"",VLOOKUP(D2658,Projects!B:C,2,0),"")</f>
        <v/>
      </c>
    </row>
    <row r="2659" spans="1:16" x14ac:dyDescent="0.25">
      <c r="A2659" t="str">
        <f>UPPER(IF(AND(TimeSpend[[#This Row],[Personnel number]]&lt;&gt;"",TimeSpend[[#This Row],[Date]]&lt;&gt;""),TimeSpend[[#This Row],[Personnel number]],""))</f>
        <v/>
      </c>
      <c r="B2659" s="85" t="str">
        <f>IF(AND(TimeSpend[[#This Row],[Personnel number]]&lt;&gt;"",TimeSpend[[#This Row],[Date]]&lt;&gt;""),TEXT(TimeSpend[[#This Row],[Date]],"[$-409]yyyyMMdd"),"")</f>
        <v/>
      </c>
      <c r="C2659" s="33" t="str">
        <f>IF(AND(TimeSpend[[#This Row],[Personnel number]]&lt;&gt;"",TimeSpend[[#This Row],[Date]]&lt;&gt;""),SUBSTITUTE(TimeSpend[[#This Row],[Hours]],",","."),"")</f>
        <v/>
      </c>
      <c r="D2659" t="str">
        <f>IF(AND(TimeSpend[[#This Row],[Personnel number]]&lt;&gt;"",TimeSpend[[#This Row],[Date]]&lt;&gt;""),TimeSpend[[#This Row],[Network]],"")</f>
        <v/>
      </c>
      <c r="E2659" t="str">
        <f>IF(AND(TimeSpend[[#This Row],[Personnel number]]&lt;&gt;"",TimeSpend[[#This Row],[Date]]&lt;&gt;""),TimeSpend[[#This Row],[Network Description]],"")</f>
        <v/>
      </c>
      <c r="F2659" t="str">
        <f>IF(AND(TimeSpend[[#This Row],[Personnel number]]&lt;&gt;"",TimeSpend[[#This Row],[Date]]&lt;&gt;""),TimeSpend[[#This Row],[Activity]],"")</f>
        <v/>
      </c>
      <c r="G2659" t="str">
        <f>IF(AND(TimeSpend[[#This Row],[Personnel number]]&lt;&gt;"",TimeSpend[[#This Row],[Date]]&lt;&gt;""),TimeSpend[[#This Row],[Activity description]],"")</f>
        <v/>
      </c>
      <c r="H2659" s="36" t="str">
        <f>IF(AND(TimeSpend[[#This Row],[Personnel number]]&lt;&gt;"",TimeSpend[[#This Row],[Date]]&lt;&gt;""),TimeSpend[[#This Row],[Start Time]],"")</f>
        <v/>
      </c>
      <c r="I2659" s="36" t="str">
        <f>IF(AND(TimeSpend[[#This Row],[Personnel number]]&lt;&gt;"",TimeSpend[[#This Row],[Date]]&lt;&gt;""),TimeSpend[[#This Row],[End Time]],"")</f>
        <v/>
      </c>
      <c r="J2659" t="str">
        <f>IF(AND(TimeSpend[[#This Row],[Personnel number]]&lt;&gt;"",TimeSpend[[#This Row],[Date]]&lt;&gt;""),TimeSpend[[#This Row],[Location]],"")</f>
        <v/>
      </c>
      <c r="K2659" t="str">
        <f>IF(AND(TimeSpend[[#This Row],[Personnel number]]&lt;&gt;"",TimeSpend[[#This Row],[Date]]&lt;&gt;""),TimeSpend[[#This Row],[Task]],"")</f>
        <v/>
      </c>
      <c r="L2659" t="str">
        <f>IF(AND(TimeSpend[[#This Row],[Personnel number]]&lt;&gt;"",TimeSpend[[#This Row],[Date]]&lt;&gt;""),Utilization!$J$2,"")</f>
        <v/>
      </c>
      <c r="M2659" t="str">
        <f>IF(AND(TimeSpend[[#This Row],[Personnel number]]&lt;&gt;"",TimeSpend[[#This Row],[Date]]&lt;&gt;""),TimeSpend[[#This Row],[Employee Name]],"")</f>
        <v/>
      </c>
      <c r="N2659" t="str">
        <f t="shared" si="82"/>
        <v/>
      </c>
      <c r="O2659" t="str">
        <f t="shared" si="83"/>
        <v/>
      </c>
      <c r="P2659" t="str">
        <f>IF(D2659&lt;&gt;"",VLOOKUP(D2659,Projects!B:C,2,0),"")</f>
        <v/>
      </c>
    </row>
    <row r="2660" spans="1:16" x14ac:dyDescent="0.25">
      <c r="A2660" t="str">
        <f>UPPER(IF(AND(TimeSpend[[#This Row],[Personnel number]]&lt;&gt;"",TimeSpend[[#This Row],[Date]]&lt;&gt;""),TimeSpend[[#This Row],[Personnel number]],""))</f>
        <v/>
      </c>
      <c r="B2660" s="85" t="str">
        <f>IF(AND(TimeSpend[[#This Row],[Personnel number]]&lt;&gt;"",TimeSpend[[#This Row],[Date]]&lt;&gt;""),TEXT(TimeSpend[[#This Row],[Date]],"[$-409]yyyyMMdd"),"")</f>
        <v/>
      </c>
      <c r="C2660" s="33" t="str">
        <f>IF(AND(TimeSpend[[#This Row],[Personnel number]]&lt;&gt;"",TimeSpend[[#This Row],[Date]]&lt;&gt;""),SUBSTITUTE(TimeSpend[[#This Row],[Hours]],",","."),"")</f>
        <v/>
      </c>
      <c r="D2660" t="str">
        <f>IF(AND(TimeSpend[[#This Row],[Personnel number]]&lt;&gt;"",TimeSpend[[#This Row],[Date]]&lt;&gt;""),TimeSpend[[#This Row],[Network]],"")</f>
        <v/>
      </c>
      <c r="E2660" t="str">
        <f>IF(AND(TimeSpend[[#This Row],[Personnel number]]&lt;&gt;"",TimeSpend[[#This Row],[Date]]&lt;&gt;""),TimeSpend[[#This Row],[Network Description]],"")</f>
        <v/>
      </c>
      <c r="F2660" t="str">
        <f>IF(AND(TimeSpend[[#This Row],[Personnel number]]&lt;&gt;"",TimeSpend[[#This Row],[Date]]&lt;&gt;""),TimeSpend[[#This Row],[Activity]],"")</f>
        <v/>
      </c>
      <c r="G2660" t="str">
        <f>IF(AND(TimeSpend[[#This Row],[Personnel number]]&lt;&gt;"",TimeSpend[[#This Row],[Date]]&lt;&gt;""),TimeSpend[[#This Row],[Activity description]],"")</f>
        <v/>
      </c>
      <c r="H2660" s="36" t="str">
        <f>IF(AND(TimeSpend[[#This Row],[Personnel number]]&lt;&gt;"",TimeSpend[[#This Row],[Date]]&lt;&gt;""),TimeSpend[[#This Row],[Start Time]],"")</f>
        <v/>
      </c>
      <c r="I2660" s="36" t="str">
        <f>IF(AND(TimeSpend[[#This Row],[Personnel number]]&lt;&gt;"",TimeSpend[[#This Row],[Date]]&lt;&gt;""),TimeSpend[[#This Row],[End Time]],"")</f>
        <v/>
      </c>
      <c r="J2660" t="str">
        <f>IF(AND(TimeSpend[[#This Row],[Personnel number]]&lt;&gt;"",TimeSpend[[#This Row],[Date]]&lt;&gt;""),TimeSpend[[#This Row],[Location]],"")</f>
        <v/>
      </c>
      <c r="K2660" t="str">
        <f>IF(AND(TimeSpend[[#This Row],[Personnel number]]&lt;&gt;"",TimeSpend[[#This Row],[Date]]&lt;&gt;""),TimeSpend[[#This Row],[Task]],"")</f>
        <v/>
      </c>
      <c r="L2660" t="str">
        <f>IF(AND(TimeSpend[[#This Row],[Personnel number]]&lt;&gt;"",TimeSpend[[#This Row],[Date]]&lt;&gt;""),Utilization!$J$2,"")</f>
        <v/>
      </c>
      <c r="M2660" t="str">
        <f>IF(AND(TimeSpend[[#This Row],[Personnel number]]&lt;&gt;"",TimeSpend[[#This Row],[Date]]&lt;&gt;""),TimeSpend[[#This Row],[Employee Name]],"")</f>
        <v/>
      </c>
      <c r="N2660" t="str">
        <f t="shared" si="82"/>
        <v/>
      </c>
      <c r="O2660" t="str">
        <f t="shared" si="83"/>
        <v/>
      </c>
      <c r="P2660" t="str">
        <f>IF(D2660&lt;&gt;"",VLOOKUP(D2660,Projects!B:C,2,0),"")</f>
        <v/>
      </c>
    </row>
    <row r="2661" spans="1:16" x14ac:dyDescent="0.25">
      <c r="A2661" t="str">
        <f>UPPER(IF(AND(TimeSpend[[#This Row],[Personnel number]]&lt;&gt;"",TimeSpend[[#This Row],[Date]]&lt;&gt;""),TimeSpend[[#This Row],[Personnel number]],""))</f>
        <v/>
      </c>
      <c r="B2661" s="85" t="str">
        <f>IF(AND(TimeSpend[[#This Row],[Personnel number]]&lt;&gt;"",TimeSpend[[#This Row],[Date]]&lt;&gt;""),TEXT(TimeSpend[[#This Row],[Date]],"[$-409]yyyyMMdd"),"")</f>
        <v/>
      </c>
      <c r="C2661" s="33" t="str">
        <f>IF(AND(TimeSpend[[#This Row],[Personnel number]]&lt;&gt;"",TimeSpend[[#This Row],[Date]]&lt;&gt;""),SUBSTITUTE(TimeSpend[[#This Row],[Hours]],",","."),"")</f>
        <v/>
      </c>
      <c r="D2661" t="str">
        <f>IF(AND(TimeSpend[[#This Row],[Personnel number]]&lt;&gt;"",TimeSpend[[#This Row],[Date]]&lt;&gt;""),TimeSpend[[#This Row],[Network]],"")</f>
        <v/>
      </c>
      <c r="E2661" t="str">
        <f>IF(AND(TimeSpend[[#This Row],[Personnel number]]&lt;&gt;"",TimeSpend[[#This Row],[Date]]&lt;&gt;""),TimeSpend[[#This Row],[Network Description]],"")</f>
        <v/>
      </c>
      <c r="F2661" t="str">
        <f>IF(AND(TimeSpend[[#This Row],[Personnel number]]&lt;&gt;"",TimeSpend[[#This Row],[Date]]&lt;&gt;""),TimeSpend[[#This Row],[Activity]],"")</f>
        <v/>
      </c>
      <c r="G2661" t="str">
        <f>IF(AND(TimeSpend[[#This Row],[Personnel number]]&lt;&gt;"",TimeSpend[[#This Row],[Date]]&lt;&gt;""),TimeSpend[[#This Row],[Activity description]],"")</f>
        <v/>
      </c>
      <c r="H2661" s="36" t="str">
        <f>IF(AND(TimeSpend[[#This Row],[Personnel number]]&lt;&gt;"",TimeSpend[[#This Row],[Date]]&lt;&gt;""),TimeSpend[[#This Row],[Start Time]],"")</f>
        <v/>
      </c>
      <c r="I2661" s="36" t="str">
        <f>IF(AND(TimeSpend[[#This Row],[Personnel number]]&lt;&gt;"",TimeSpend[[#This Row],[Date]]&lt;&gt;""),TimeSpend[[#This Row],[End Time]],"")</f>
        <v/>
      </c>
      <c r="J2661" t="str">
        <f>IF(AND(TimeSpend[[#This Row],[Personnel number]]&lt;&gt;"",TimeSpend[[#This Row],[Date]]&lt;&gt;""),TimeSpend[[#This Row],[Location]],"")</f>
        <v/>
      </c>
      <c r="K2661" t="str">
        <f>IF(AND(TimeSpend[[#This Row],[Personnel number]]&lt;&gt;"",TimeSpend[[#This Row],[Date]]&lt;&gt;""),TimeSpend[[#This Row],[Task]],"")</f>
        <v/>
      </c>
      <c r="L2661" t="str">
        <f>IF(AND(TimeSpend[[#This Row],[Personnel number]]&lt;&gt;"",TimeSpend[[#This Row],[Date]]&lt;&gt;""),Utilization!$J$2,"")</f>
        <v/>
      </c>
      <c r="M2661" t="str">
        <f>IF(AND(TimeSpend[[#This Row],[Personnel number]]&lt;&gt;"",TimeSpend[[#This Row],[Date]]&lt;&gt;""),TimeSpend[[#This Row],[Employee Name]],"")</f>
        <v/>
      </c>
      <c r="N2661" t="str">
        <f t="shared" si="82"/>
        <v/>
      </c>
      <c r="O2661" t="str">
        <f t="shared" si="83"/>
        <v/>
      </c>
      <c r="P2661" t="str">
        <f>IF(D2661&lt;&gt;"",VLOOKUP(D2661,Projects!B:C,2,0),"")</f>
        <v/>
      </c>
    </row>
    <row r="2662" spans="1:16" x14ac:dyDescent="0.25">
      <c r="A2662" t="str">
        <f>UPPER(IF(AND(TimeSpend[[#This Row],[Personnel number]]&lt;&gt;"",TimeSpend[[#This Row],[Date]]&lt;&gt;""),TimeSpend[[#This Row],[Personnel number]],""))</f>
        <v/>
      </c>
      <c r="B2662" s="85" t="str">
        <f>IF(AND(TimeSpend[[#This Row],[Personnel number]]&lt;&gt;"",TimeSpend[[#This Row],[Date]]&lt;&gt;""),TEXT(TimeSpend[[#This Row],[Date]],"[$-409]yyyyMMdd"),"")</f>
        <v/>
      </c>
      <c r="C2662" s="33" t="str">
        <f>IF(AND(TimeSpend[[#This Row],[Personnel number]]&lt;&gt;"",TimeSpend[[#This Row],[Date]]&lt;&gt;""),SUBSTITUTE(TimeSpend[[#This Row],[Hours]],",","."),"")</f>
        <v/>
      </c>
      <c r="D2662" t="str">
        <f>IF(AND(TimeSpend[[#This Row],[Personnel number]]&lt;&gt;"",TimeSpend[[#This Row],[Date]]&lt;&gt;""),TimeSpend[[#This Row],[Network]],"")</f>
        <v/>
      </c>
      <c r="E2662" t="str">
        <f>IF(AND(TimeSpend[[#This Row],[Personnel number]]&lt;&gt;"",TimeSpend[[#This Row],[Date]]&lt;&gt;""),TimeSpend[[#This Row],[Network Description]],"")</f>
        <v/>
      </c>
      <c r="F2662" t="str">
        <f>IF(AND(TimeSpend[[#This Row],[Personnel number]]&lt;&gt;"",TimeSpend[[#This Row],[Date]]&lt;&gt;""),TimeSpend[[#This Row],[Activity]],"")</f>
        <v/>
      </c>
      <c r="G2662" t="str">
        <f>IF(AND(TimeSpend[[#This Row],[Personnel number]]&lt;&gt;"",TimeSpend[[#This Row],[Date]]&lt;&gt;""),TimeSpend[[#This Row],[Activity description]],"")</f>
        <v/>
      </c>
      <c r="H2662" s="36" t="str">
        <f>IF(AND(TimeSpend[[#This Row],[Personnel number]]&lt;&gt;"",TimeSpend[[#This Row],[Date]]&lt;&gt;""),TimeSpend[[#This Row],[Start Time]],"")</f>
        <v/>
      </c>
      <c r="I2662" s="36" t="str">
        <f>IF(AND(TimeSpend[[#This Row],[Personnel number]]&lt;&gt;"",TimeSpend[[#This Row],[Date]]&lt;&gt;""),TimeSpend[[#This Row],[End Time]],"")</f>
        <v/>
      </c>
      <c r="J2662" t="str">
        <f>IF(AND(TimeSpend[[#This Row],[Personnel number]]&lt;&gt;"",TimeSpend[[#This Row],[Date]]&lt;&gt;""),TimeSpend[[#This Row],[Location]],"")</f>
        <v/>
      </c>
      <c r="K2662" t="str">
        <f>IF(AND(TimeSpend[[#This Row],[Personnel number]]&lt;&gt;"",TimeSpend[[#This Row],[Date]]&lt;&gt;""),TimeSpend[[#This Row],[Task]],"")</f>
        <v/>
      </c>
      <c r="L2662" t="str">
        <f>IF(AND(TimeSpend[[#This Row],[Personnel number]]&lt;&gt;"",TimeSpend[[#This Row],[Date]]&lt;&gt;""),Utilization!$J$2,"")</f>
        <v/>
      </c>
      <c r="M2662" t="str">
        <f>IF(AND(TimeSpend[[#This Row],[Personnel number]]&lt;&gt;"",TimeSpend[[#This Row],[Date]]&lt;&gt;""),TimeSpend[[#This Row],[Employee Name]],"")</f>
        <v/>
      </c>
      <c r="N2662" t="str">
        <f t="shared" si="82"/>
        <v/>
      </c>
      <c r="O2662" t="str">
        <f t="shared" si="83"/>
        <v/>
      </c>
      <c r="P2662" t="str">
        <f>IF(D2662&lt;&gt;"",VLOOKUP(D2662,Projects!B:C,2,0),"")</f>
        <v/>
      </c>
    </row>
    <row r="2663" spans="1:16" x14ac:dyDescent="0.25">
      <c r="A2663" t="str">
        <f>UPPER(IF(AND(TimeSpend[[#This Row],[Personnel number]]&lt;&gt;"",TimeSpend[[#This Row],[Date]]&lt;&gt;""),TimeSpend[[#This Row],[Personnel number]],""))</f>
        <v/>
      </c>
      <c r="B2663" s="85" t="str">
        <f>IF(AND(TimeSpend[[#This Row],[Personnel number]]&lt;&gt;"",TimeSpend[[#This Row],[Date]]&lt;&gt;""),TEXT(TimeSpend[[#This Row],[Date]],"[$-409]yyyyMMdd"),"")</f>
        <v/>
      </c>
      <c r="C2663" s="33" t="str">
        <f>IF(AND(TimeSpend[[#This Row],[Personnel number]]&lt;&gt;"",TimeSpend[[#This Row],[Date]]&lt;&gt;""),SUBSTITUTE(TimeSpend[[#This Row],[Hours]],",","."),"")</f>
        <v/>
      </c>
      <c r="D2663" t="str">
        <f>IF(AND(TimeSpend[[#This Row],[Personnel number]]&lt;&gt;"",TimeSpend[[#This Row],[Date]]&lt;&gt;""),TimeSpend[[#This Row],[Network]],"")</f>
        <v/>
      </c>
      <c r="E2663" t="str">
        <f>IF(AND(TimeSpend[[#This Row],[Personnel number]]&lt;&gt;"",TimeSpend[[#This Row],[Date]]&lt;&gt;""),TimeSpend[[#This Row],[Network Description]],"")</f>
        <v/>
      </c>
      <c r="F2663" t="str">
        <f>IF(AND(TimeSpend[[#This Row],[Personnel number]]&lt;&gt;"",TimeSpend[[#This Row],[Date]]&lt;&gt;""),TimeSpend[[#This Row],[Activity]],"")</f>
        <v/>
      </c>
      <c r="G2663" t="str">
        <f>IF(AND(TimeSpend[[#This Row],[Personnel number]]&lt;&gt;"",TimeSpend[[#This Row],[Date]]&lt;&gt;""),TimeSpend[[#This Row],[Activity description]],"")</f>
        <v/>
      </c>
      <c r="H2663" s="36" t="str">
        <f>IF(AND(TimeSpend[[#This Row],[Personnel number]]&lt;&gt;"",TimeSpend[[#This Row],[Date]]&lt;&gt;""),TimeSpend[[#This Row],[Start Time]],"")</f>
        <v/>
      </c>
      <c r="I2663" s="36" t="str">
        <f>IF(AND(TimeSpend[[#This Row],[Personnel number]]&lt;&gt;"",TimeSpend[[#This Row],[Date]]&lt;&gt;""),TimeSpend[[#This Row],[End Time]],"")</f>
        <v/>
      </c>
      <c r="J2663" t="str">
        <f>IF(AND(TimeSpend[[#This Row],[Personnel number]]&lt;&gt;"",TimeSpend[[#This Row],[Date]]&lt;&gt;""),TimeSpend[[#This Row],[Location]],"")</f>
        <v/>
      </c>
      <c r="K2663" t="str">
        <f>IF(AND(TimeSpend[[#This Row],[Personnel number]]&lt;&gt;"",TimeSpend[[#This Row],[Date]]&lt;&gt;""),TimeSpend[[#This Row],[Task]],"")</f>
        <v/>
      </c>
      <c r="L2663" t="str">
        <f>IF(AND(TimeSpend[[#This Row],[Personnel number]]&lt;&gt;"",TimeSpend[[#This Row],[Date]]&lt;&gt;""),Utilization!$J$2,"")</f>
        <v/>
      </c>
      <c r="M2663" t="str">
        <f>IF(AND(TimeSpend[[#This Row],[Personnel number]]&lt;&gt;"",TimeSpend[[#This Row],[Date]]&lt;&gt;""),TimeSpend[[#This Row],[Employee Name]],"")</f>
        <v/>
      </c>
      <c r="N2663" t="str">
        <f t="shared" si="82"/>
        <v/>
      </c>
      <c r="O2663" t="str">
        <f t="shared" si="83"/>
        <v/>
      </c>
      <c r="P2663" t="str">
        <f>IF(D2663&lt;&gt;"",VLOOKUP(D2663,Projects!B:C,2,0),"")</f>
        <v/>
      </c>
    </row>
    <row r="2664" spans="1:16" x14ac:dyDescent="0.25">
      <c r="A2664" t="str">
        <f>UPPER(IF(AND(TimeSpend[[#This Row],[Personnel number]]&lt;&gt;"",TimeSpend[[#This Row],[Date]]&lt;&gt;""),TimeSpend[[#This Row],[Personnel number]],""))</f>
        <v/>
      </c>
      <c r="B2664" s="85" t="str">
        <f>IF(AND(TimeSpend[[#This Row],[Personnel number]]&lt;&gt;"",TimeSpend[[#This Row],[Date]]&lt;&gt;""),TEXT(TimeSpend[[#This Row],[Date]],"[$-409]yyyyMMdd"),"")</f>
        <v/>
      </c>
      <c r="C2664" s="33" t="str">
        <f>IF(AND(TimeSpend[[#This Row],[Personnel number]]&lt;&gt;"",TimeSpend[[#This Row],[Date]]&lt;&gt;""),SUBSTITUTE(TimeSpend[[#This Row],[Hours]],",","."),"")</f>
        <v/>
      </c>
      <c r="D2664" t="str">
        <f>IF(AND(TimeSpend[[#This Row],[Personnel number]]&lt;&gt;"",TimeSpend[[#This Row],[Date]]&lt;&gt;""),TimeSpend[[#This Row],[Network]],"")</f>
        <v/>
      </c>
      <c r="E2664" t="str">
        <f>IF(AND(TimeSpend[[#This Row],[Personnel number]]&lt;&gt;"",TimeSpend[[#This Row],[Date]]&lt;&gt;""),TimeSpend[[#This Row],[Network Description]],"")</f>
        <v/>
      </c>
      <c r="F2664" t="str">
        <f>IF(AND(TimeSpend[[#This Row],[Personnel number]]&lt;&gt;"",TimeSpend[[#This Row],[Date]]&lt;&gt;""),TimeSpend[[#This Row],[Activity]],"")</f>
        <v/>
      </c>
      <c r="G2664" t="str">
        <f>IF(AND(TimeSpend[[#This Row],[Personnel number]]&lt;&gt;"",TimeSpend[[#This Row],[Date]]&lt;&gt;""),TimeSpend[[#This Row],[Activity description]],"")</f>
        <v/>
      </c>
      <c r="H2664" s="36" t="str">
        <f>IF(AND(TimeSpend[[#This Row],[Personnel number]]&lt;&gt;"",TimeSpend[[#This Row],[Date]]&lt;&gt;""),TimeSpend[[#This Row],[Start Time]],"")</f>
        <v/>
      </c>
      <c r="I2664" s="36" t="str">
        <f>IF(AND(TimeSpend[[#This Row],[Personnel number]]&lt;&gt;"",TimeSpend[[#This Row],[Date]]&lt;&gt;""),TimeSpend[[#This Row],[End Time]],"")</f>
        <v/>
      </c>
      <c r="J2664" t="str">
        <f>IF(AND(TimeSpend[[#This Row],[Personnel number]]&lt;&gt;"",TimeSpend[[#This Row],[Date]]&lt;&gt;""),TimeSpend[[#This Row],[Location]],"")</f>
        <v/>
      </c>
      <c r="K2664" t="str">
        <f>IF(AND(TimeSpend[[#This Row],[Personnel number]]&lt;&gt;"",TimeSpend[[#This Row],[Date]]&lt;&gt;""),TimeSpend[[#This Row],[Task]],"")</f>
        <v/>
      </c>
      <c r="L2664" t="str">
        <f>IF(AND(TimeSpend[[#This Row],[Personnel number]]&lt;&gt;"",TimeSpend[[#This Row],[Date]]&lt;&gt;""),Utilization!$J$2,"")</f>
        <v/>
      </c>
      <c r="M2664" t="str">
        <f>IF(AND(TimeSpend[[#This Row],[Personnel number]]&lt;&gt;"",TimeSpend[[#This Row],[Date]]&lt;&gt;""),TimeSpend[[#This Row],[Employee Name]],"")</f>
        <v/>
      </c>
      <c r="N2664" t="str">
        <f t="shared" si="82"/>
        <v/>
      </c>
      <c r="O2664" t="str">
        <f t="shared" si="83"/>
        <v/>
      </c>
      <c r="P2664" t="str">
        <f>IF(D2664&lt;&gt;"",VLOOKUP(D2664,Projects!B:C,2,0),"")</f>
        <v/>
      </c>
    </row>
    <row r="2665" spans="1:16" x14ac:dyDescent="0.25">
      <c r="A2665" t="str">
        <f>UPPER(IF(AND(TimeSpend[[#This Row],[Personnel number]]&lt;&gt;"",TimeSpend[[#This Row],[Date]]&lt;&gt;""),TimeSpend[[#This Row],[Personnel number]],""))</f>
        <v/>
      </c>
      <c r="B2665" s="85" t="str">
        <f>IF(AND(TimeSpend[[#This Row],[Personnel number]]&lt;&gt;"",TimeSpend[[#This Row],[Date]]&lt;&gt;""),TEXT(TimeSpend[[#This Row],[Date]],"[$-409]yyyyMMdd"),"")</f>
        <v/>
      </c>
      <c r="C2665" s="33" t="str">
        <f>IF(AND(TimeSpend[[#This Row],[Personnel number]]&lt;&gt;"",TimeSpend[[#This Row],[Date]]&lt;&gt;""),SUBSTITUTE(TimeSpend[[#This Row],[Hours]],",","."),"")</f>
        <v/>
      </c>
      <c r="D2665" t="str">
        <f>IF(AND(TimeSpend[[#This Row],[Personnel number]]&lt;&gt;"",TimeSpend[[#This Row],[Date]]&lt;&gt;""),TimeSpend[[#This Row],[Network]],"")</f>
        <v/>
      </c>
      <c r="E2665" t="str">
        <f>IF(AND(TimeSpend[[#This Row],[Personnel number]]&lt;&gt;"",TimeSpend[[#This Row],[Date]]&lt;&gt;""),TimeSpend[[#This Row],[Network Description]],"")</f>
        <v/>
      </c>
      <c r="F2665" t="str">
        <f>IF(AND(TimeSpend[[#This Row],[Personnel number]]&lt;&gt;"",TimeSpend[[#This Row],[Date]]&lt;&gt;""),TimeSpend[[#This Row],[Activity]],"")</f>
        <v/>
      </c>
      <c r="G2665" t="str">
        <f>IF(AND(TimeSpend[[#This Row],[Personnel number]]&lt;&gt;"",TimeSpend[[#This Row],[Date]]&lt;&gt;""),TimeSpend[[#This Row],[Activity description]],"")</f>
        <v/>
      </c>
      <c r="H2665" s="36" t="str">
        <f>IF(AND(TimeSpend[[#This Row],[Personnel number]]&lt;&gt;"",TimeSpend[[#This Row],[Date]]&lt;&gt;""),TimeSpend[[#This Row],[Start Time]],"")</f>
        <v/>
      </c>
      <c r="I2665" s="36" t="str">
        <f>IF(AND(TimeSpend[[#This Row],[Personnel number]]&lt;&gt;"",TimeSpend[[#This Row],[Date]]&lt;&gt;""),TimeSpend[[#This Row],[End Time]],"")</f>
        <v/>
      </c>
      <c r="J2665" t="str">
        <f>IF(AND(TimeSpend[[#This Row],[Personnel number]]&lt;&gt;"",TimeSpend[[#This Row],[Date]]&lt;&gt;""),TimeSpend[[#This Row],[Location]],"")</f>
        <v/>
      </c>
      <c r="K2665" t="str">
        <f>IF(AND(TimeSpend[[#This Row],[Personnel number]]&lt;&gt;"",TimeSpend[[#This Row],[Date]]&lt;&gt;""),TimeSpend[[#This Row],[Task]],"")</f>
        <v/>
      </c>
      <c r="L2665" t="str">
        <f>IF(AND(TimeSpend[[#This Row],[Personnel number]]&lt;&gt;"",TimeSpend[[#This Row],[Date]]&lt;&gt;""),Utilization!$J$2,"")</f>
        <v/>
      </c>
      <c r="M2665" t="str">
        <f>IF(AND(TimeSpend[[#This Row],[Personnel number]]&lt;&gt;"",TimeSpend[[#This Row],[Date]]&lt;&gt;""),TimeSpend[[#This Row],[Employee Name]],"")</f>
        <v/>
      </c>
      <c r="N2665" t="str">
        <f t="shared" si="82"/>
        <v/>
      </c>
      <c r="O2665" t="str">
        <f t="shared" si="83"/>
        <v/>
      </c>
      <c r="P2665" t="str">
        <f>IF(D2665&lt;&gt;"",VLOOKUP(D2665,Projects!B:C,2,0),"")</f>
        <v/>
      </c>
    </row>
    <row r="2666" spans="1:16" x14ac:dyDescent="0.25">
      <c r="A2666" t="str">
        <f>UPPER(IF(AND(TimeSpend[[#This Row],[Personnel number]]&lt;&gt;"",TimeSpend[[#This Row],[Date]]&lt;&gt;""),TimeSpend[[#This Row],[Personnel number]],""))</f>
        <v/>
      </c>
      <c r="B2666" s="85" t="str">
        <f>IF(AND(TimeSpend[[#This Row],[Personnel number]]&lt;&gt;"",TimeSpend[[#This Row],[Date]]&lt;&gt;""),TEXT(TimeSpend[[#This Row],[Date]],"[$-409]yyyyMMdd"),"")</f>
        <v/>
      </c>
      <c r="C2666" s="33" t="str">
        <f>IF(AND(TimeSpend[[#This Row],[Personnel number]]&lt;&gt;"",TimeSpend[[#This Row],[Date]]&lt;&gt;""),SUBSTITUTE(TimeSpend[[#This Row],[Hours]],",","."),"")</f>
        <v/>
      </c>
      <c r="D2666" t="str">
        <f>IF(AND(TimeSpend[[#This Row],[Personnel number]]&lt;&gt;"",TimeSpend[[#This Row],[Date]]&lt;&gt;""),TimeSpend[[#This Row],[Network]],"")</f>
        <v/>
      </c>
      <c r="E2666" t="str">
        <f>IF(AND(TimeSpend[[#This Row],[Personnel number]]&lt;&gt;"",TimeSpend[[#This Row],[Date]]&lt;&gt;""),TimeSpend[[#This Row],[Network Description]],"")</f>
        <v/>
      </c>
      <c r="F2666" t="str">
        <f>IF(AND(TimeSpend[[#This Row],[Personnel number]]&lt;&gt;"",TimeSpend[[#This Row],[Date]]&lt;&gt;""),TimeSpend[[#This Row],[Activity]],"")</f>
        <v/>
      </c>
      <c r="G2666" t="str">
        <f>IF(AND(TimeSpend[[#This Row],[Personnel number]]&lt;&gt;"",TimeSpend[[#This Row],[Date]]&lt;&gt;""),TimeSpend[[#This Row],[Activity description]],"")</f>
        <v/>
      </c>
      <c r="H2666" s="36" t="str">
        <f>IF(AND(TimeSpend[[#This Row],[Personnel number]]&lt;&gt;"",TimeSpend[[#This Row],[Date]]&lt;&gt;""),TimeSpend[[#This Row],[Start Time]],"")</f>
        <v/>
      </c>
      <c r="I2666" s="36" t="str">
        <f>IF(AND(TimeSpend[[#This Row],[Personnel number]]&lt;&gt;"",TimeSpend[[#This Row],[Date]]&lt;&gt;""),TimeSpend[[#This Row],[End Time]],"")</f>
        <v/>
      </c>
      <c r="J2666" t="str">
        <f>IF(AND(TimeSpend[[#This Row],[Personnel number]]&lt;&gt;"",TimeSpend[[#This Row],[Date]]&lt;&gt;""),TimeSpend[[#This Row],[Location]],"")</f>
        <v/>
      </c>
      <c r="K2666" t="str">
        <f>IF(AND(TimeSpend[[#This Row],[Personnel number]]&lt;&gt;"",TimeSpend[[#This Row],[Date]]&lt;&gt;""),TimeSpend[[#This Row],[Task]],"")</f>
        <v/>
      </c>
      <c r="L2666" t="str">
        <f>IF(AND(TimeSpend[[#This Row],[Personnel number]]&lt;&gt;"",TimeSpend[[#This Row],[Date]]&lt;&gt;""),Utilization!$J$2,"")</f>
        <v/>
      </c>
      <c r="M2666" t="str">
        <f>IF(AND(TimeSpend[[#This Row],[Personnel number]]&lt;&gt;"",TimeSpend[[#This Row],[Date]]&lt;&gt;""),TimeSpend[[#This Row],[Employee Name]],"")</f>
        <v/>
      </c>
      <c r="N2666" t="str">
        <f t="shared" si="82"/>
        <v/>
      </c>
      <c r="O2666" t="str">
        <f t="shared" si="83"/>
        <v/>
      </c>
      <c r="P2666" t="str">
        <f>IF(D2666&lt;&gt;"",VLOOKUP(D2666,Projects!B:C,2,0),"")</f>
        <v/>
      </c>
    </row>
    <row r="2667" spans="1:16" x14ac:dyDescent="0.25">
      <c r="A2667" t="str">
        <f>UPPER(IF(AND(TimeSpend[[#This Row],[Personnel number]]&lt;&gt;"",TimeSpend[[#This Row],[Date]]&lt;&gt;""),TimeSpend[[#This Row],[Personnel number]],""))</f>
        <v/>
      </c>
      <c r="B2667" s="85" t="str">
        <f>IF(AND(TimeSpend[[#This Row],[Personnel number]]&lt;&gt;"",TimeSpend[[#This Row],[Date]]&lt;&gt;""),TEXT(TimeSpend[[#This Row],[Date]],"[$-409]yyyyMMdd"),"")</f>
        <v/>
      </c>
      <c r="C2667" s="33" t="str">
        <f>IF(AND(TimeSpend[[#This Row],[Personnel number]]&lt;&gt;"",TimeSpend[[#This Row],[Date]]&lt;&gt;""),SUBSTITUTE(TimeSpend[[#This Row],[Hours]],",","."),"")</f>
        <v/>
      </c>
      <c r="D2667" t="str">
        <f>IF(AND(TimeSpend[[#This Row],[Personnel number]]&lt;&gt;"",TimeSpend[[#This Row],[Date]]&lt;&gt;""),TimeSpend[[#This Row],[Network]],"")</f>
        <v/>
      </c>
      <c r="E2667" t="str">
        <f>IF(AND(TimeSpend[[#This Row],[Personnel number]]&lt;&gt;"",TimeSpend[[#This Row],[Date]]&lt;&gt;""),TimeSpend[[#This Row],[Network Description]],"")</f>
        <v/>
      </c>
      <c r="F2667" t="str">
        <f>IF(AND(TimeSpend[[#This Row],[Personnel number]]&lt;&gt;"",TimeSpend[[#This Row],[Date]]&lt;&gt;""),TimeSpend[[#This Row],[Activity]],"")</f>
        <v/>
      </c>
      <c r="G2667" t="str">
        <f>IF(AND(TimeSpend[[#This Row],[Personnel number]]&lt;&gt;"",TimeSpend[[#This Row],[Date]]&lt;&gt;""),TimeSpend[[#This Row],[Activity description]],"")</f>
        <v/>
      </c>
      <c r="H2667" s="36" t="str">
        <f>IF(AND(TimeSpend[[#This Row],[Personnel number]]&lt;&gt;"",TimeSpend[[#This Row],[Date]]&lt;&gt;""),TimeSpend[[#This Row],[Start Time]],"")</f>
        <v/>
      </c>
      <c r="I2667" s="36" t="str">
        <f>IF(AND(TimeSpend[[#This Row],[Personnel number]]&lt;&gt;"",TimeSpend[[#This Row],[Date]]&lt;&gt;""),TimeSpend[[#This Row],[End Time]],"")</f>
        <v/>
      </c>
      <c r="J2667" t="str">
        <f>IF(AND(TimeSpend[[#This Row],[Personnel number]]&lt;&gt;"",TimeSpend[[#This Row],[Date]]&lt;&gt;""),TimeSpend[[#This Row],[Location]],"")</f>
        <v/>
      </c>
      <c r="K2667" t="str">
        <f>IF(AND(TimeSpend[[#This Row],[Personnel number]]&lt;&gt;"",TimeSpend[[#This Row],[Date]]&lt;&gt;""),TimeSpend[[#This Row],[Task]],"")</f>
        <v/>
      </c>
      <c r="L2667" t="str">
        <f>IF(AND(TimeSpend[[#This Row],[Personnel number]]&lt;&gt;"",TimeSpend[[#This Row],[Date]]&lt;&gt;""),Utilization!$J$2,"")</f>
        <v/>
      </c>
      <c r="M2667" t="str">
        <f>IF(AND(TimeSpend[[#This Row],[Personnel number]]&lt;&gt;"",TimeSpend[[#This Row],[Date]]&lt;&gt;""),TimeSpend[[#This Row],[Employee Name]],"")</f>
        <v/>
      </c>
      <c r="N2667" t="str">
        <f t="shared" si="82"/>
        <v/>
      </c>
      <c r="O2667" t="str">
        <f t="shared" si="83"/>
        <v/>
      </c>
      <c r="P2667" t="str">
        <f>IF(D2667&lt;&gt;"",VLOOKUP(D2667,Projects!B:C,2,0),"")</f>
        <v/>
      </c>
    </row>
    <row r="2668" spans="1:16" x14ac:dyDescent="0.25">
      <c r="A2668" t="str">
        <f>UPPER(IF(AND(TimeSpend[[#This Row],[Personnel number]]&lt;&gt;"",TimeSpend[[#This Row],[Date]]&lt;&gt;""),TimeSpend[[#This Row],[Personnel number]],""))</f>
        <v/>
      </c>
      <c r="B2668" s="85" t="str">
        <f>IF(AND(TimeSpend[[#This Row],[Personnel number]]&lt;&gt;"",TimeSpend[[#This Row],[Date]]&lt;&gt;""),TEXT(TimeSpend[[#This Row],[Date]],"[$-409]yyyyMMdd"),"")</f>
        <v/>
      </c>
      <c r="C2668" s="33" t="str">
        <f>IF(AND(TimeSpend[[#This Row],[Personnel number]]&lt;&gt;"",TimeSpend[[#This Row],[Date]]&lt;&gt;""),SUBSTITUTE(TimeSpend[[#This Row],[Hours]],",","."),"")</f>
        <v/>
      </c>
      <c r="D2668" t="str">
        <f>IF(AND(TimeSpend[[#This Row],[Personnel number]]&lt;&gt;"",TimeSpend[[#This Row],[Date]]&lt;&gt;""),TimeSpend[[#This Row],[Network]],"")</f>
        <v/>
      </c>
      <c r="E2668" t="str">
        <f>IF(AND(TimeSpend[[#This Row],[Personnel number]]&lt;&gt;"",TimeSpend[[#This Row],[Date]]&lt;&gt;""),TimeSpend[[#This Row],[Network Description]],"")</f>
        <v/>
      </c>
      <c r="F2668" t="str">
        <f>IF(AND(TimeSpend[[#This Row],[Personnel number]]&lt;&gt;"",TimeSpend[[#This Row],[Date]]&lt;&gt;""),TimeSpend[[#This Row],[Activity]],"")</f>
        <v/>
      </c>
      <c r="G2668" t="str">
        <f>IF(AND(TimeSpend[[#This Row],[Personnel number]]&lt;&gt;"",TimeSpend[[#This Row],[Date]]&lt;&gt;""),TimeSpend[[#This Row],[Activity description]],"")</f>
        <v/>
      </c>
      <c r="H2668" s="36" t="str">
        <f>IF(AND(TimeSpend[[#This Row],[Personnel number]]&lt;&gt;"",TimeSpend[[#This Row],[Date]]&lt;&gt;""),TimeSpend[[#This Row],[Start Time]],"")</f>
        <v/>
      </c>
      <c r="I2668" s="36" t="str">
        <f>IF(AND(TimeSpend[[#This Row],[Personnel number]]&lt;&gt;"",TimeSpend[[#This Row],[Date]]&lt;&gt;""),TimeSpend[[#This Row],[End Time]],"")</f>
        <v/>
      </c>
      <c r="J2668" t="str">
        <f>IF(AND(TimeSpend[[#This Row],[Personnel number]]&lt;&gt;"",TimeSpend[[#This Row],[Date]]&lt;&gt;""),TimeSpend[[#This Row],[Location]],"")</f>
        <v/>
      </c>
      <c r="K2668" t="str">
        <f>IF(AND(TimeSpend[[#This Row],[Personnel number]]&lt;&gt;"",TimeSpend[[#This Row],[Date]]&lt;&gt;""),TimeSpend[[#This Row],[Task]],"")</f>
        <v/>
      </c>
      <c r="L2668" t="str">
        <f>IF(AND(TimeSpend[[#This Row],[Personnel number]]&lt;&gt;"",TimeSpend[[#This Row],[Date]]&lt;&gt;""),Utilization!$J$2,"")</f>
        <v/>
      </c>
      <c r="M2668" t="str">
        <f>IF(AND(TimeSpend[[#This Row],[Personnel number]]&lt;&gt;"",TimeSpend[[#This Row],[Date]]&lt;&gt;""),TimeSpend[[#This Row],[Employee Name]],"")</f>
        <v/>
      </c>
      <c r="N2668" t="str">
        <f t="shared" si="82"/>
        <v/>
      </c>
      <c r="O2668" t="str">
        <f t="shared" si="83"/>
        <v/>
      </c>
      <c r="P2668" t="str">
        <f>IF(D2668&lt;&gt;"",VLOOKUP(D2668,Projects!B:C,2,0),"")</f>
        <v/>
      </c>
    </row>
    <row r="2669" spans="1:16" x14ac:dyDescent="0.25">
      <c r="A2669" t="str">
        <f>UPPER(IF(AND(TimeSpend[[#This Row],[Personnel number]]&lt;&gt;"",TimeSpend[[#This Row],[Date]]&lt;&gt;""),TimeSpend[[#This Row],[Personnel number]],""))</f>
        <v/>
      </c>
      <c r="B2669" s="85" t="str">
        <f>IF(AND(TimeSpend[[#This Row],[Personnel number]]&lt;&gt;"",TimeSpend[[#This Row],[Date]]&lt;&gt;""),TEXT(TimeSpend[[#This Row],[Date]],"[$-409]yyyyMMdd"),"")</f>
        <v/>
      </c>
      <c r="C2669" s="33" t="str">
        <f>IF(AND(TimeSpend[[#This Row],[Personnel number]]&lt;&gt;"",TimeSpend[[#This Row],[Date]]&lt;&gt;""),SUBSTITUTE(TimeSpend[[#This Row],[Hours]],",","."),"")</f>
        <v/>
      </c>
      <c r="D2669" t="str">
        <f>IF(AND(TimeSpend[[#This Row],[Personnel number]]&lt;&gt;"",TimeSpend[[#This Row],[Date]]&lt;&gt;""),TimeSpend[[#This Row],[Network]],"")</f>
        <v/>
      </c>
      <c r="E2669" t="str">
        <f>IF(AND(TimeSpend[[#This Row],[Personnel number]]&lt;&gt;"",TimeSpend[[#This Row],[Date]]&lt;&gt;""),TimeSpend[[#This Row],[Network Description]],"")</f>
        <v/>
      </c>
      <c r="F2669" t="str">
        <f>IF(AND(TimeSpend[[#This Row],[Personnel number]]&lt;&gt;"",TimeSpend[[#This Row],[Date]]&lt;&gt;""),TimeSpend[[#This Row],[Activity]],"")</f>
        <v/>
      </c>
      <c r="G2669" t="str">
        <f>IF(AND(TimeSpend[[#This Row],[Personnel number]]&lt;&gt;"",TimeSpend[[#This Row],[Date]]&lt;&gt;""),TimeSpend[[#This Row],[Activity description]],"")</f>
        <v/>
      </c>
      <c r="H2669" s="36" t="str">
        <f>IF(AND(TimeSpend[[#This Row],[Personnel number]]&lt;&gt;"",TimeSpend[[#This Row],[Date]]&lt;&gt;""),TimeSpend[[#This Row],[Start Time]],"")</f>
        <v/>
      </c>
      <c r="I2669" s="36" t="str">
        <f>IF(AND(TimeSpend[[#This Row],[Personnel number]]&lt;&gt;"",TimeSpend[[#This Row],[Date]]&lt;&gt;""),TimeSpend[[#This Row],[End Time]],"")</f>
        <v/>
      </c>
      <c r="J2669" t="str">
        <f>IF(AND(TimeSpend[[#This Row],[Personnel number]]&lt;&gt;"",TimeSpend[[#This Row],[Date]]&lt;&gt;""),TimeSpend[[#This Row],[Location]],"")</f>
        <v/>
      </c>
      <c r="K2669" t="str">
        <f>IF(AND(TimeSpend[[#This Row],[Personnel number]]&lt;&gt;"",TimeSpend[[#This Row],[Date]]&lt;&gt;""),TimeSpend[[#This Row],[Task]],"")</f>
        <v/>
      </c>
      <c r="L2669" t="str">
        <f>IF(AND(TimeSpend[[#This Row],[Personnel number]]&lt;&gt;"",TimeSpend[[#This Row],[Date]]&lt;&gt;""),Utilization!$J$2,"")</f>
        <v/>
      </c>
      <c r="M2669" t="str">
        <f>IF(AND(TimeSpend[[#This Row],[Personnel number]]&lt;&gt;"",TimeSpend[[#This Row],[Date]]&lt;&gt;""),TimeSpend[[#This Row],[Employee Name]],"")</f>
        <v/>
      </c>
      <c r="N2669" t="str">
        <f t="shared" si="82"/>
        <v/>
      </c>
      <c r="O2669" t="str">
        <f t="shared" si="83"/>
        <v/>
      </c>
      <c r="P2669" t="str">
        <f>IF(D2669&lt;&gt;"",VLOOKUP(D2669,Projects!B:C,2,0),"")</f>
        <v/>
      </c>
    </row>
    <row r="2670" spans="1:16" x14ac:dyDescent="0.25">
      <c r="A2670" t="str">
        <f>UPPER(IF(AND(TimeSpend[[#This Row],[Personnel number]]&lt;&gt;"",TimeSpend[[#This Row],[Date]]&lt;&gt;""),TimeSpend[[#This Row],[Personnel number]],""))</f>
        <v/>
      </c>
      <c r="B2670" s="85" t="str">
        <f>IF(AND(TimeSpend[[#This Row],[Personnel number]]&lt;&gt;"",TimeSpend[[#This Row],[Date]]&lt;&gt;""),TEXT(TimeSpend[[#This Row],[Date]],"[$-409]yyyyMMdd"),"")</f>
        <v/>
      </c>
      <c r="C2670" s="33" t="str">
        <f>IF(AND(TimeSpend[[#This Row],[Personnel number]]&lt;&gt;"",TimeSpend[[#This Row],[Date]]&lt;&gt;""),SUBSTITUTE(TimeSpend[[#This Row],[Hours]],",","."),"")</f>
        <v/>
      </c>
      <c r="D2670" t="str">
        <f>IF(AND(TimeSpend[[#This Row],[Personnel number]]&lt;&gt;"",TimeSpend[[#This Row],[Date]]&lt;&gt;""),TimeSpend[[#This Row],[Network]],"")</f>
        <v/>
      </c>
      <c r="E2670" t="str">
        <f>IF(AND(TimeSpend[[#This Row],[Personnel number]]&lt;&gt;"",TimeSpend[[#This Row],[Date]]&lt;&gt;""),TimeSpend[[#This Row],[Network Description]],"")</f>
        <v/>
      </c>
      <c r="F2670" t="str">
        <f>IF(AND(TimeSpend[[#This Row],[Personnel number]]&lt;&gt;"",TimeSpend[[#This Row],[Date]]&lt;&gt;""),TimeSpend[[#This Row],[Activity]],"")</f>
        <v/>
      </c>
      <c r="G2670" t="str">
        <f>IF(AND(TimeSpend[[#This Row],[Personnel number]]&lt;&gt;"",TimeSpend[[#This Row],[Date]]&lt;&gt;""),TimeSpend[[#This Row],[Activity description]],"")</f>
        <v/>
      </c>
      <c r="H2670" s="36" t="str">
        <f>IF(AND(TimeSpend[[#This Row],[Personnel number]]&lt;&gt;"",TimeSpend[[#This Row],[Date]]&lt;&gt;""),TimeSpend[[#This Row],[Start Time]],"")</f>
        <v/>
      </c>
      <c r="I2670" s="36" t="str">
        <f>IF(AND(TimeSpend[[#This Row],[Personnel number]]&lt;&gt;"",TimeSpend[[#This Row],[Date]]&lt;&gt;""),TimeSpend[[#This Row],[End Time]],"")</f>
        <v/>
      </c>
      <c r="J2670" t="str">
        <f>IF(AND(TimeSpend[[#This Row],[Personnel number]]&lt;&gt;"",TimeSpend[[#This Row],[Date]]&lt;&gt;""),TimeSpend[[#This Row],[Location]],"")</f>
        <v/>
      </c>
      <c r="K2670" t="str">
        <f>IF(AND(TimeSpend[[#This Row],[Personnel number]]&lt;&gt;"",TimeSpend[[#This Row],[Date]]&lt;&gt;""),TimeSpend[[#This Row],[Task]],"")</f>
        <v/>
      </c>
      <c r="L2670" t="str">
        <f>IF(AND(TimeSpend[[#This Row],[Personnel number]]&lt;&gt;"",TimeSpend[[#This Row],[Date]]&lt;&gt;""),Utilization!$J$2,"")</f>
        <v/>
      </c>
      <c r="M2670" t="str">
        <f>IF(AND(TimeSpend[[#This Row],[Personnel number]]&lt;&gt;"",TimeSpend[[#This Row],[Date]]&lt;&gt;""),TimeSpend[[#This Row],[Employee Name]],"")</f>
        <v/>
      </c>
      <c r="N2670" t="str">
        <f t="shared" si="82"/>
        <v/>
      </c>
      <c r="O2670" t="str">
        <f t="shared" si="83"/>
        <v/>
      </c>
      <c r="P2670" t="str">
        <f>IF(D2670&lt;&gt;"",VLOOKUP(D2670,Projects!B:C,2,0),"")</f>
        <v/>
      </c>
    </row>
    <row r="2671" spans="1:16" x14ac:dyDescent="0.25">
      <c r="A2671" t="str">
        <f>UPPER(IF(AND(TimeSpend[[#This Row],[Personnel number]]&lt;&gt;"",TimeSpend[[#This Row],[Date]]&lt;&gt;""),TimeSpend[[#This Row],[Personnel number]],""))</f>
        <v/>
      </c>
      <c r="B2671" s="85" t="str">
        <f>IF(AND(TimeSpend[[#This Row],[Personnel number]]&lt;&gt;"",TimeSpend[[#This Row],[Date]]&lt;&gt;""),TEXT(TimeSpend[[#This Row],[Date]],"[$-409]yyyyMMdd"),"")</f>
        <v/>
      </c>
      <c r="C2671" s="33" t="str">
        <f>IF(AND(TimeSpend[[#This Row],[Personnel number]]&lt;&gt;"",TimeSpend[[#This Row],[Date]]&lt;&gt;""),SUBSTITUTE(TimeSpend[[#This Row],[Hours]],",","."),"")</f>
        <v/>
      </c>
      <c r="D2671" t="str">
        <f>IF(AND(TimeSpend[[#This Row],[Personnel number]]&lt;&gt;"",TimeSpend[[#This Row],[Date]]&lt;&gt;""),TimeSpend[[#This Row],[Network]],"")</f>
        <v/>
      </c>
      <c r="E2671" t="str">
        <f>IF(AND(TimeSpend[[#This Row],[Personnel number]]&lt;&gt;"",TimeSpend[[#This Row],[Date]]&lt;&gt;""),TimeSpend[[#This Row],[Network Description]],"")</f>
        <v/>
      </c>
      <c r="F2671" t="str">
        <f>IF(AND(TimeSpend[[#This Row],[Personnel number]]&lt;&gt;"",TimeSpend[[#This Row],[Date]]&lt;&gt;""),TimeSpend[[#This Row],[Activity]],"")</f>
        <v/>
      </c>
      <c r="G2671" t="str">
        <f>IF(AND(TimeSpend[[#This Row],[Personnel number]]&lt;&gt;"",TimeSpend[[#This Row],[Date]]&lt;&gt;""),TimeSpend[[#This Row],[Activity description]],"")</f>
        <v/>
      </c>
      <c r="H2671" s="36" t="str">
        <f>IF(AND(TimeSpend[[#This Row],[Personnel number]]&lt;&gt;"",TimeSpend[[#This Row],[Date]]&lt;&gt;""),TimeSpend[[#This Row],[Start Time]],"")</f>
        <v/>
      </c>
      <c r="I2671" s="36" t="str">
        <f>IF(AND(TimeSpend[[#This Row],[Personnel number]]&lt;&gt;"",TimeSpend[[#This Row],[Date]]&lt;&gt;""),TimeSpend[[#This Row],[End Time]],"")</f>
        <v/>
      </c>
      <c r="J2671" t="str">
        <f>IF(AND(TimeSpend[[#This Row],[Personnel number]]&lt;&gt;"",TimeSpend[[#This Row],[Date]]&lt;&gt;""),TimeSpend[[#This Row],[Location]],"")</f>
        <v/>
      </c>
      <c r="K2671" t="str">
        <f>IF(AND(TimeSpend[[#This Row],[Personnel number]]&lt;&gt;"",TimeSpend[[#This Row],[Date]]&lt;&gt;""),TimeSpend[[#This Row],[Task]],"")</f>
        <v/>
      </c>
      <c r="L2671" t="str">
        <f>IF(AND(TimeSpend[[#This Row],[Personnel number]]&lt;&gt;"",TimeSpend[[#This Row],[Date]]&lt;&gt;""),Utilization!$J$2,"")</f>
        <v/>
      </c>
      <c r="M2671" t="str">
        <f>IF(AND(TimeSpend[[#This Row],[Personnel number]]&lt;&gt;"",TimeSpend[[#This Row],[Date]]&lt;&gt;""),TimeSpend[[#This Row],[Employee Name]],"")</f>
        <v/>
      </c>
      <c r="N2671" t="str">
        <f t="shared" si="82"/>
        <v/>
      </c>
      <c r="O2671" t="str">
        <f t="shared" si="83"/>
        <v/>
      </c>
      <c r="P2671" t="str">
        <f>IF(D2671&lt;&gt;"",VLOOKUP(D2671,Projects!B:C,2,0),"")</f>
        <v/>
      </c>
    </row>
    <row r="2672" spans="1:16" x14ac:dyDescent="0.25">
      <c r="A2672" t="str">
        <f>UPPER(IF(AND(TimeSpend[[#This Row],[Personnel number]]&lt;&gt;"",TimeSpend[[#This Row],[Date]]&lt;&gt;""),TimeSpend[[#This Row],[Personnel number]],""))</f>
        <v/>
      </c>
      <c r="B2672" s="85" t="str">
        <f>IF(AND(TimeSpend[[#This Row],[Personnel number]]&lt;&gt;"",TimeSpend[[#This Row],[Date]]&lt;&gt;""),TEXT(TimeSpend[[#This Row],[Date]],"[$-409]yyyyMMdd"),"")</f>
        <v/>
      </c>
      <c r="C2672" s="33" t="str">
        <f>IF(AND(TimeSpend[[#This Row],[Personnel number]]&lt;&gt;"",TimeSpend[[#This Row],[Date]]&lt;&gt;""),SUBSTITUTE(TimeSpend[[#This Row],[Hours]],",","."),"")</f>
        <v/>
      </c>
      <c r="D2672" t="str">
        <f>IF(AND(TimeSpend[[#This Row],[Personnel number]]&lt;&gt;"",TimeSpend[[#This Row],[Date]]&lt;&gt;""),TimeSpend[[#This Row],[Network]],"")</f>
        <v/>
      </c>
      <c r="E2672" t="str">
        <f>IF(AND(TimeSpend[[#This Row],[Personnel number]]&lt;&gt;"",TimeSpend[[#This Row],[Date]]&lt;&gt;""),TimeSpend[[#This Row],[Network Description]],"")</f>
        <v/>
      </c>
      <c r="F2672" t="str">
        <f>IF(AND(TimeSpend[[#This Row],[Personnel number]]&lt;&gt;"",TimeSpend[[#This Row],[Date]]&lt;&gt;""),TimeSpend[[#This Row],[Activity]],"")</f>
        <v/>
      </c>
      <c r="G2672" t="str">
        <f>IF(AND(TimeSpend[[#This Row],[Personnel number]]&lt;&gt;"",TimeSpend[[#This Row],[Date]]&lt;&gt;""),TimeSpend[[#This Row],[Activity description]],"")</f>
        <v/>
      </c>
      <c r="H2672" s="36" t="str">
        <f>IF(AND(TimeSpend[[#This Row],[Personnel number]]&lt;&gt;"",TimeSpend[[#This Row],[Date]]&lt;&gt;""),TimeSpend[[#This Row],[Start Time]],"")</f>
        <v/>
      </c>
      <c r="I2672" s="36" t="str">
        <f>IF(AND(TimeSpend[[#This Row],[Personnel number]]&lt;&gt;"",TimeSpend[[#This Row],[Date]]&lt;&gt;""),TimeSpend[[#This Row],[End Time]],"")</f>
        <v/>
      </c>
      <c r="J2672" t="str">
        <f>IF(AND(TimeSpend[[#This Row],[Personnel number]]&lt;&gt;"",TimeSpend[[#This Row],[Date]]&lt;&gt;""),TimeSpend[[#This Row],[Location]],"")</f>
        <v/>
      </c>
      <c r="K2672" t="str">
        <f>IF(AND(TimeSpend[[#This Row],[Personnel number]]&lt;&gt;"",TimeSpend[[#This Row],[Date]]&lt;&gt;""),TimeSpend[[#This Row],[Task]],"")</f>
        <v/>
      </c>
      <c r="L2672" t="str">
        <f>IF(AND(TimeSpend[[#This Row],[Personnel number]]&lt;&gt;"",TimeSpend[[#This Row],[Date]]&lt;&gt;""),Utilization!$J$2,"")</f>
        <v/>
      </c>
      <c r="M2672" t="str">
        <f>IF(AND(TimeSpend[[#This Row],[Personnel number]]&lt;&gt;"",TimeSpend[[#This Row],[Date]]&lt;&gt;""),TimeSpend[[#This Row],[Employee Name]],"")</f>
        <v/>
      </c>
      <c r="N2672" t="str">
        <f t="shared" si="82"/>
        <v/>
      </c>
      <c r="O2672" t="str">
        <f t="shared" si="83"/>
        <v/>
      </c>
      <c r="P2672" t="str">
        <f>IF(D2672&lt;&gt;"",VLOOKUP(D2672,Projects!B:C,2,0),"")</f>
        <v/>
      </c>
    </row>
    <row r="2673" spans="1:16" x14ac:dyDescent="0.25">
      <c r="A2673" t="str">
        <f>UPPER(IF(AND(TimeSpend[[#This Row],[Personnel number]]&lt;&gt;"",TimeSpend[[#This Row],[Date]]&lt;&gt;""),TimeSpend[[#This Row],[Personnel number]],""))</f>
        <v/>
      </c>
      <c r="B2673" s="85" t="str">
        <f>IF(AND(TimeSpend[[#This Row],[Personnel number]]&lt;&gt;"",TimeSpend[[#This Row],[Date]]&lt;&gt;""),TEXT(TimeSpend[[#This Row],[Date]],"[$-409]yyyyMMdd"),"")</f>
        <v/>
      </c>
      <c r="C2673" s="33" t="str">
        <f>IF(AND(TimeSpend[[#This Row],[Personnel number]]&lt;&gt;"",TimeSpend[[#This Row],[Date]]&lt;&gt;""),SUBSTITUTE(TimeSpend[[#This Row],[Hours]],",","."),"")</f>
        <v/>
      </c>
      <c r="D2673" t="str">
        <f>IF(AND(TimeSpend[[#This Row],[Personnel number]]&lt;&gt;"",TimeSpend[[#This Row],[Date]]&lt;&gt;""),TimeSpend[[#This Row],[Network]],"")</f>
        <v/>
      </c>
      <c r="E2673" t="str">
        <f>IF(AND(TimeSpend[[#This Row],[Personnel number]]&lt;&gt;"",TimeSpend[[#This Row],[Date]]&lt;&gt;""),TimeSpend[[#This Row],[Network Description]],"")</f>
        <v/>
      </c>
      <c r="F2673" t="str">
        <f>IF(AND(TimeSpend[[#This Row],[Personnel number]]&lt;&gt;"",TimeSpend[[#This Row],[Date]]&lt;&gt;""),TimeSpend[[#This Row],[Activity]],"")</f>
        <v/>
      </c>
      <c r="G2673" t="str">
        <f>IF(AND(TimeSpend[[#This Row],[Personnel number]]&lt;&gt;"",TimeSpend[[#This Row],[Date]]&lt;&gt;""),TimeSpend[[#This Row],[Activity description]],"")</f>
        <v/>
      </c>
      <c r="H2673" s="36" t="str">
        <f>IF(AND(TimeSpend[[#This Row],[Personnel number]]&lt;&gt;"",TimeSpend[[#This Row],[Date]]&lt;&gt;""),TimeSpend[[#This Row],[Start Time]],"")</f>
        <v/>
      </c>
      <c r="I2673" s="36" t="str">
        <f>IF(AND(TimeSpend[[#This Row],[Personnel number]]&lt;&gt;"",TimeSpend[[#This Row],[Date]]&lt;&gt;""),TimeSpend[[#This Row],[End Time]],"")</f>
        <v/>
      </c>
      <c r="J2673" t="str">
        <f>IF(AND(TimeSpend[[#This Row],[Personnel number]]&lt;&gt;"",TimeSpend[[#This Row],[Date]]&lt;&gt;""),TimeSpend[[#This Row],[Location]],"")</f>
        <v/>
      </c>
      <c r="K2673" t="str">
        <f>IF(AND(TimeSpend[[#This Row],[Personnel number]]&lt;&gt;"",TimeSpend[[#This Row],[Date]]&lt;&gt;""),TimeSpend[[#This Row],[Task]],"")</f>
        <v/>
      </c>
      <c r="L2673" t="str">
        <f>IF(AND(TimeSpend[[#This Row],[Personnel number]]&lt;&gt;"",TimeSpend[[#This Row],[Date]]&lt;&gt;""),Utilization!$J$2,"")</f>
        <v/>
      </c>
      <c r="M2673" t="str">
        <f>IF(AND(TimeSpend[[#This Row],[Personnel number]]&lt;&gt;"",TimeSpend[[#This Row],[Date]]&lt;&gt;""),TimeSpend[[#This Row],[Employee Name]],"")</f>
        <v/>
      </c>
      <c r="N2673" t="str">
        <f t="shared" si="82"/>
        <v/>
      </c>
      <c r="O2673" t="str">
        <f t="shared" si="83"/>
        <v/>
      </c>
      <c r="P2673" t="str">
        <f>IF(D2673&lt;&gt;"",VLOOKUP(D2673,Projects!B:C,2,0),"")</f>
        <v/>
      </c>
    </row>
    <row r="2674" spans="1:16" x14ac:dyDescent="0.25">
      <c r="A2674" t="str">
        <f>UPPER(IF(AND(TimeSpend[[#This Row],[Personnel number]]&lt;&gt;"",TimeSpend[[#This Row],[Date]]&lt;&gt;""),TimeSpend[[#This Row],[Personnel number]],""))</f>
        <v/>
      </c>
      <c r="B2674" s="85" t="str">
        <f>IF(AND(TimeSpend[[#This Row],[Personnel number]]&lt;&gt;"",TimeSpend[[#This Row],[Date]]&lt;&gt;""),TEXT(TimeSpend[[#This Row],[Date]],"[$-409]yyyyMMdd"),"")</f>
        <v/>
      </c>
      <c r="C2674" s="33" t="str">
        <f>IF(AND(TimeSpend[[#This Row],[Personnel number]]&lt;&gt;"",TimeSpend[[#This Row],[Date]]&lt;&gt;""),SUBSTITUTE(TimeSpend[[#This Row],[Hours]],",","."),"")</f>
        <v/>
      </c>
      <c r="D2674" t="str">
        <f>IF(AND(TimeSpend[[#This Row],[Personnel number]]&lt;&gt;"",TimeSpend[[#This Row],[Date]]&lt;&gt;""),TimeSpend[[#This Row],[Network]],"")</f>
        <v/>
      </c>
      <c r="E2674" t="str">
        <f>IF(AND(TimeSpend[[#This Row],[Personnel number]]&lt;&gt;"",TimeSpend[[#This Row],[Date]]&lt;&gt;""),TimeSpend[[#This Row],[Network Description]],"")</f>
        <v/>
      </c>
      <c r="F2674" t="str">
        <f>IF(AND(TimeSpend[[#This Row],[Personnel number]]&lt;&gt;"",TimeSpend[[#This Row],[Date]]&lt;&gt;""),TimeSpend[[#This Row],[Activity]],"")</f>
        <v/>
      </c>
      <c r="G2674" t="str">
        <f>IF(AND(TimeSpend[[#This Row],[Personnel number]]&lt;&gt;"",TimeSpend[[#This Row],[Date]]&lt;&gt;""),TimeSpend[[#This Row],[Activity description]],"")</f>
        <v/>
      </c>
      <c r="H2674" s="36" t="str">
        <f>IF(AND(TimeSpend[[#This Row],[Personnel number]]&lt;&gt;"",TimeSpend[[#This Row],[Date]]&lt;&gt;""),TimeSpend[[#This Row],[Start Time]],"")</f>
        <v/>
      </c>
      <c r="I2674" s="36" t="str">
        <f>IF(AND(TimeSpend[[#This Row],[Personnel number]]&lt;&gt;"",TimeSpend[[#This Row],[Date]]&lt;&gt;""),TimeSpend[[#This Row],[End Time]],"")</f>
        <v/>
      </c>
      <c r="J2674" t="str">
        <f>IF(AND(TimeSpend[[#This Row],[Personnel number]]&lt;&gt;"",TimeSpend[[#This Row],[Date]]&lt;&gt;""),TimeSpend[[#This Row],[Location]],"")</f>
        <v/>
      </c>
      <c r="K2674" t="str">
        <f>IF(AND(TimeSpend[[#This Row],[Personnel number]]&lt;&gt;"",TimeSpend[[#This Row],[Date]]&lt;&gt;""),TimeSpend[[#This Row],[Task]],"")</f>
        <v/>
      </c>
      <c r="L2674" t="str">
        <f>IF(AND(TimeSpend[[#This Row],[Personnel number]]&lt;&gt;"",TimeSpend[[#This Row],[Date]]&lt;&gt;""),Utilization!$J$2,"")</f>
        <v/>
      </c>
      <c r="M2674" t="str">
        <f>IF(AND(TimeSpend[[#This Row],[Personnel number]]&lt;&gt;"",TimeSpend[[#This Row],[Date]]&lt;&gt;""),TimeSpend[[#This Row],[Employee Name]],"")</f>
        <v/>
      </c>
      <c r="N2674" t="str">
        <f t="shared" si="82"/>
        <v/>
      </c>
      <c r="O2674" t="str">
        <f t="shared" si="83"/>
        <v/>
      </c>
      <c r="P2674" t="str">
        <f>IF(D2674&lt;&gt;"",VLOOKUP(D2674,Projects!B:C,2,0),"")</f>
        <v/>
      </c>
    </row>
    <row r="2675" spans="1:16" x14ac:dyDescent="0.25">
      <c r="A2675" t="str">
        <f>UPPER(IF(AND(TimeSpend[[#This Row],[Personnel number]]&lt;&gt;"",TimeSpend[[#This Row],[Date]]&lt;&gt;""),TimeSpend[[#This Row],[Personnel number]],""))</f>
        <v/>
      </c>
      <c r="B2675" s="85" t="str">
        <f>IF(AND(TimeSpend[[#This Row],[Personnel number]]&lt;&gt;"",TimeSpend[[#This Row],[Date]]&lt;&gt;""),TEXT(TimeSpend[[#This Row],[Date]],"[$-409]yyyyMMdd"),"")</f>
        <v/>
      </c>
      <c r="C2675" s="33" t="str">
        <f>IF(AND(TimeSpend[[#This Row],[Personnel number]]&lt;&gt;"",TimeSpend[[#This Row],[Date]]&lt;&gt;""),SUBSTITUTE(TimeSpend[[#This Row],[Hours]],",","."),"")</f>
        <v/>
      </c>
      <c r="D2675" t="str">
        <f>IF(AND(TimeSpend[[#This Row],[Personnel number]]&lt;&gt;"",TimeSpend[[#This Row],[Date]]&lt;&gt;""),TimeSpend[[#This Row],[Network]],"")</f>
        <v/>
      </c>
      <c r="E2675" t="str">
        <f>IF(AND(TimeSpend[[#This Row],[Personnel number]]&lt;&gt;"",TimeSpend[[#This Row],[Date]]&lt;&gt;""),TimeSpend[[#This Row],[Network Description]],"")</f>
        <v/>
      </c>
      <c r="F2675" t="str">
        <f>IF(AND(TimeSpend[[#This Row],[Personnel number]]&lt;&gt;"",TimeSpend[[#This Row],[Date]]&lt;&gt;""),TimeSpend[[#This Row],[Activity]],"")</f>
        <v/>
      </c>
      <c r="G2675" t="str">
        <f>IF(AND(TimeSpend[[#This Row],[Personnel number]]&lt;&gt;"",TimeSpend[[#This Row],[Date]]&lt;&gt;""),TimeSpend[[#This Row],[Activity description]],"")</f>
        <v/>
      </c>
      <c r="H2675" s="36" t="str">
        <f>IF(AND(TimeSpend[[#This Row],[Personnel number]]&lt;&gt;"",TimeSpend[[#This Row],[Date]]&lt;&gt;""),TimeSpend[[#This Row],[Start Time]],"")</f>
        <v/>
      </c>
      <c r="I2675" s="36" t="str">
        <f>IF(AND(TimeSpend[[#This Row],[Personnel number]]&lt;&gt;"",TimeSpend[[#This Row],[Date]]&lt;&gt;""),TimeSpend[[#This Row],[End Time]],"")</f>
        <v/>
      </c>
      <c r="J2675" t="str">
        <f>IF(AND(TimeSpend[[#This Row],[Personnel number]]&lt;&gt;"",TimeSpend[[#This Row],[Date]]&lt;&gt;""),TimeSpend[[#This Row],[Location]],"")</f>
        <v/>
      </c>
      <c r="K2675" t="str">
        <f>IF(AND(TimeSpend[[#This Row],[Personnel number]]&lt;&gt;"",TimeSpend[[#This Row],[Date]]&lt;&gt;""),TimeSpend[[#This Row],[Task]],"")</f>
        <v/>
      </c>
      <c r="L2675" t="str">
        <f>IF(AND(TimeSpend[[#This Row],[Personnel number]]&lt;&gt;"",TimeSpend[[#This Row],[Date]]&lt;&gt;""),Utilization!$J$2,"")</f>
        <v/>
      </c>
      <c r="M2675" t="str">
        <f>IF(AND(TimeSpend[[#This Row],[Personnel number]]&lt;&gt;"",TimeSpend[[#This Row],[Date]]&lt;&gt;""),TimeSpend[[#This Row],[Employee Name]],"")</f>
        <v/>
      </c>
      <c r="N2675" t="str">
        <f t="shared" si="82"/>
        <v/>
      </c>
      <c r="O2675" t="str">
        <f t="shared" si="83"/>
        <v/>
      </c>
      <c r="P2675" t="str">
        <f>IF(D2675&lt;&gt;"",VLOOKUP(D2675,Projects!B:C,2,0),"")</f>
        <v/>
      </c>
    </row>
    <row r="2676" spans="1:16" x14ac:dyDescent="0.25">
      <c r="A2676" t="str">
        <f>UPPER(IF(AND(TimeSpend[[#This Row],[Personnel number]]&lt;&gt;"",TimeSpend[[#This Row],[Date]]&lt;&gt;""),TimeSpend[[#This Row],[Personnel number]],""))</f>
        <v/>
      </c>
      <c r="B2676" s="85" t="str">
        <f>IF(AND(TimeSpend[[#This Row],[Personnel number]]&lt;&gt;"",TimeSpend[[#This Row],[Date]]&lt;&gt;""),TEXT(TimeSpend[[#This Row],[Date]],"[$-409]yyyyMMdd"),"")</f>
        <v/>
      </c>
      <c r="C2676" s="33" t="str">
        <f>IF(AND(TimeSpend[[#This Row],[Personnel number]]&lt;&gt;"",TimeSpend[[#This Row],[Date]]&lt;&gt;""),SUBSTITUTE(TimeSpend[[#This Row],[Hours]],",","."),"")</f>
        <v/>
      </c>
      <c r="D2676" t="str">
        <f>IF(AND(TimeSpend[[#This Row],[Personnel number]]&lt;&gt;"",TimeSpend[[#This Row],[Date]]&lt;&gt;""),TimeSpend[[#This Row],[Network]],"")</f>
        <v/>
      </c>
      <c r="E2676" t="str">
        <f>IF(AND(TimeSpend[[#This Row],[Personnel number]]&lt;&gt;"",TimeSpend[[#This Row],[Date]]&lt;&gt;""),TimeSpend[[#This Row],[Network Description]],"")</f>
        <v/>
      </c>
      <c r="F2676" t="str">
        <f>IF(AND(TimeSpend[[#This Row],[Personnel number]]&lt;&gt;"",TimeSpend[[#This Row],[Date]]&lt;&gt;""),TimeSpend[[#This Row],[Activity]],"")</f>
        <v/>
      </c>
      <c r="G2676" t="str">
        <f>IF(AND(TimeSpend[[#This Row],[Personnel number]]&lt;&gt;"",TimeSpend[[#This Row],[Date]]&lt;&gt;""),TimeSpend[[#This Row],[Activity description]],"")</f>
        <v/>
      </c>
      <c r="H2676" s="36" t="str">
        <f>IF(AND(TimeSpend[[#This Row],[Personnel number]]&lt;&gt;"",TimeSpend[[#This Row],[Date]]&lt;&gt;""),TimeSpend[[#This Row],[Start Time]],"")</f>
        <v/>
      </c>
      <c r="I2676" s="36" t="str">
        <f>IF(AND(TimeSpend[[#This Row],[Personnel number]]&lt;&gt;"",TimeSpend[[#This Row],[Date]]&lt;&gt;""),TimeSpend[[#This Row],[End Time]],"")</f>
        <v/>
      </c>
      <c r="J2676" t="str">
        <f>IF(AND(TimeSpend[[#This Row],[Personnel number]]&lt;&gt;"",TimeSpend[[#This Row],[Date]]&lt;&gt;""),TimeSpend[[#This Row],[Location]],"")</f>
        <v/>
      </c>
      <c r="K2676" t="str">
        <f>IF(AND(TimeSpend[[#This Row],[Personnel number]]&lt;&gt;"",TimeSpend[[#This Row],[Date]]&lt;&gt;""),TimeSpend[[#This Row],[Task]],"")</f>
        <v/>
      </c>
      <c r="L2676" t="str">
        <f>IF(AND(TimeSpend[[#This Row],[Personnel number]]&lt;&gt;"",TimeSpend[[#This Row],[Date]]&lt;&gt;""),Utilization!$J$2,"")</f>
        <v/>
      </c>
      <c r="M2676" t="str">
        <f>IF(AND(TimeSpend[[#This Row],[Personnel number]]&lt;&gt;"",TimeSpend[[#This Row],[Date]]&lt;&gt;""),TimeSpend[[#This Row],[Employee Name]],"")</f>
        <v/>
      </c>
      <c r="N2676" t="str">
        <f t="shared" si="82"/>
        <v/>
      </c>
      <c r="O2676" t="str">
        <f t="shared" si="83"/>
        <v/>
      </c>
      <c r="P2676" t="str">
        <f>IF(D2676&lt;&gt;"",VLOOKUP(D2676,Projects!B:C,2,0),"")</f>
        <v/>
      </c>
    </row>
    <row r="2677" spans="1:16" x14ac:dyDescent="0.25">
      <c r="A2677" t="str">
        <f>UPPER(IF(AND(TimeSpend[[#This Row],[Personnel number]]&lt;&gt;"",TimeSpend[[#This Row],[Date]]&lt;&gt;""),TimeSpend[[#This Row],[Personnel number]],""))</f>
        <v/>
      </c>
      <c r="B2677" s="85" t="str">
        <f>IF(AND(TimeSpend[[#This Row],[Personnel number]]&lt;&gt;"",TimeSpend[[#This Row],[Date]]&lt;&gt;""),TEXT(TimeSpend[[#This Row],[Date]],"[$-409]yyyyMMdd"),"")</f>
        <v/>
      </c>
      <c r="C2677" s="33" t="str">
        <f>IF(AND(TimeSpend[[#This Row],[Personnel number]]&lt;&gt;"",TimeSpend[[#This Row],[Date]]&lt;&gt;""),SUBSTITUTE(TimeSpend[[#This Row],[Hours]],",","."),"")</f>
        <v/>
      </c>
      <c r="D2677" t="str">
        <f>IF(AND(TimeSpend[[#This Row],[Personnel number]]&lt;&gt;"",TimeSpend[[#This Row],[Date]]&lt;&gt;""),TimeSpend[[#This Row],[Network]],"")</f>
        <v/>
      </c>
      <c r="E2677" t="str">
        <f>IF(AND(TimeSpend[[#This Row],[Personnel number]]&lt;&gt;"",TimeSpend[[#This Row],[Date]]&lt;&gt;""),TimeSpend[[#This Row],[Network Description]],"")</f>
        <v/>
      </c>
      <c r="F2677" t="str">
        <f>IF(AND(TimeSpend[[#This Row],[Personnel number]]&lt;&gt;"",TimeSpend[[#This Row],[Date]]&lt;&gt;""),TimeSpend[[#This Row],[Activity]],"")</f>
        <v/>
      </c>
      <c r="G2677" t="str">
        <f>IF(AND(TimeSpend[[#This Row],[Personnel number]]&lt;&gt;"",TimeSpend[[#This Row],[Date]]&lt;&gt;""),TimeSpend[[#This Row],[Activity description]],"")</f>
        <v/>
      </c>
      <c r="H2677" s="36" t="str">
        <f>IF(AND(TimeSpend[[#This Row],[Personnel number]]&lt;&gt;"",TimeSpend[[#This Row],[Date]]&lt;&gt;""),TimeSpend[[#This Row],[Start Time]],"")</f>
        <v/>
      </c>
      <c r="I2677" s="36" t="str">
        <f>IF(AND(TimeSpend[[#This Row],[Personnel number]]&lt;&gt;"",TimeSpend[[#This Row],[Date]]&lt;&gt;""),TimeSpend[[#This Row],[End Time]],"")</f>
        <v/>
      </c>
      <c r="J2677" t="str">
        <f>IF(AND(TimeSpend[[#This Row],[Personnel number]]&lt;&gt;"",TimeSpend[[#This Row],[Date]]&lt;&gt;""),TimeSpend[[#This Row],[Location]],"")</f>
        <v/>
      </c>
      <c r="K2677" t="str">
        <f>IF(AND(TimeSpend[[#This Row],[Personnel number]]&lt;&gt;"",TimeSpend[[#This Row],[Date]]&lt;&gt;""),TimeSpend[[#This Row],[Task]],"")</f>
        <v/>
      </c>
      <c r="L2677" t="str">
        <f>IF(AND(TimeSpend[[#This Row],[Personnel number]]&lt;&gt;"",TimeSpend[[#This Row],[Date]]&lt;&gt;""),Utilization!$J$2,"")</f>
        <v/>
      </c>
      <c r="M2677" t="str">
        <f>IF(AND(TimeSpend[[#This Row],[Personnel number]]&lt;&gt;"",TimeSpend[[#This Row],[Date]]&lt;&gt;""),TimeSpend[[#This Row],[Employee Name]],"")</f>
        <v/>
      </c>
      <c r="N2677" t="str">
        <f t="shared" si="82"/>
        <v/>
      </c>
      <c r="O2677" t="str">
        <f t="shared" si="83"/>
        <v/>
      </c>
      <c r="P2677" t="str">
        <f>IF(D2677&lt;&gt;"",VLOOKUP(D2677,Projects!B:C,2,0),"")</f>
        <v/>
      </c>
    </row>
    <row r="2678" spans="1:16" x14ac:dyDescent="0.25">
      <c r="A2678" t="str">
        <f>UPPER(IF(AND(TimeSpend[[#This Row],[Personnel number]]&lt;&gt;"",TimeSpend[[#This Row],[Date]]&lt;&gt;""),TimeSpend[[#This Row],[Personnel number]],""))</f>
        <v/>
      </c>
      <c r="B2678" s="85" t="str">
        <f>IF(AND(TimeSpend[[#This Row],[Personnel number]]&lt;&gt;"",TimeSpend[[#This Row],[Date]]&lt;&gt;""),TEXT(TimeSpend[[#This Row],[Date]],"[$-409]yyyyMMdd"),"")</f>
        <v/>
      </c>
      <c r="C2678" s="33" t="str">
        <f>IF(AND(TimeSpend[[#This Row],[Personnel number]]&lt;&gt;"",TimeSpend[[#This Row],[Date]]&lt;&gt;""),SUBSTITUTE(TimeSpend[[#This Row],[Hours]],",","."),"")</f>
        <v/>
      </c>
      <c r="D2678" t="str">
        <f>IF(AND(TimeSpend[[#This Row],[Personnel number]]&lt;&gt;"",TimeSpend[[#This Row],[Date]]&lt;&gt;""),TimeSpend[[#This Row],[Network]],"")</f>
        <v/>
      </c>
      <c r="E2678" t="str">
        <f>IF(AND(TimeSpend[[#This Row],[Personnel number]]&lt;&gt;"",TimeSpend[[#This Row],[Date]]&lt;&gt;""),TimeSpend[[#This Row],[Network Description]],"")</f>
        <v/>
      </c>
      <c r="F2678" t="str">
        <f>IF(AND(TimeSpend[[#This Row],[Personnel number]]&lt;&gt;"",TimeSpend[[#This Row],[Date]]&lt;&gt;""),TimeSpend[[#This Row],[Activity]],"")</f>
        <v/>
      </c>
      <c r="G2678" t="str">
        <f>IF(AND(TimeSpend[[#This Row],[Personnel number]]&lt;&gt;"",TimeSpend[[#This Row],[Date]]&lt;&gt;""),TimeSpend[[#This Row],[Activity description]],"")</f>
        <v/>
      </c>
      <c r="H2678" s="36" t="str">
        <f>IF(AND(TimeSpend[[#This Row],[Personnel number]]&lt;&gt;"",TimeSpend[[#This Row],[Date]]&lt;&gt;""),TimeSpend[[#This Row],[Start Time]],"")</f>
        <v/>
      </c>
      <c r="I2678" s="36" t="str">
        <f>IF(AND(TimeSpend[[#This Row],[Personnel number]]&lt;&gt;"",TimeSpend[[#This Row],[Date]]&lt;&gt;""),TimeSpend[[#This Row],[End Time]],"")</f>
        <v/>
      </c>
      <c r="J2678" t="str">
        <f>IF(AND(TimeSpend[[#This Row],[Personnel number]]&lt;&gt;"",TimeSpend[[#This Row],[Date]]&lt;&gt;""),TimeSpend[[#This Row],[Location]],"")</f>
        <v/>
      </c>
      <c r="K2678" t="str">
        <f>IF(AND(TimeSpend[[#This Row],[Personnel number]]&lt;&gt;"",TimeSpend[[#This Row],[Date]]&lt;&gt;""),TimeSpend[[#This Row],[Task]],"")</f>
        <v/>
      </c>
      <c r="L2678" t="str">
        <f>IF(AND(TimeSpend[[#This Row],[Personnel number]]&lt;&gt;"",TimeSpend[[#This Row],[Date]]&lt;&gt;""),Utilization!$J$2,"")</f>
        <v/>
      </c>
      <c r="M2678" t="str">
        <f>IF(AND(TimeSpend[[#This Row],[Personnel number]]&lt;&gt;"",TimeSpend[[#This Row],[Date]]&lt;&gt;""),TimeSpend[[#This Row],[Employee Name]],"")</f>
        <v/>
      </c>
      <c r="N2678" t="str">
        <f t="shared" si="82"/>
        <v/>
      </c>
      <c r="O2678" t="str">
        <f t="shared" si="83"/>
        <v/>
      </c>
      <c r="P2678" t="str">
        <f>IF(D2678&lt;&gt;"",VLOOKUP(D2678,Projects!B:C,2,0),"")</f>
        <v/>
      </c>
    </row>
    <row r="2679" spans="1:16" x14ac:dyDescent="0.25">
      <c r="A2679" t="str">
        <f>UPPER(IF(AND(TimeSpend[[#This Row],[Personnel number]]&lt;&gt;"",TimeSpend[[#This Row],[Date]]&lt;&gt;""),TimeSpend[[#This Row],[Personnel number]],""))</f>
        <v/>
      </c>
      <c r="B2679" s="85" t="str">
        <f>IF(AND(TimeSpend[[#This Row],[Personnel number]]&lt;&gt;"",TimeSpend[[#This Row],[Date]]&lt;&gt;""),TEXT(TimeSpend[[#This Row],[Date]],"[$-409]yyyyMMdd"),"")</f>
        <v/>
      </c>
      <c r="C2679" s="33" t="str">
        <f>IF(AND(TimeSpend[[#This Row],[Personnel number]]&lt;&gt;"",TimeSpend[[#This Row],[Date]]&lt;&gt;""),SUBSTITUTE(TimeSpend[[#This Row],[Hours]],",","."),"")</f>
        <v/>
      </c>
      <c r="D2679" t="str">
        <f>IF(AND(TimeSpend[[#This Row],[Personnel number]]&lt;&gt;"",TimeSpend[[#This Row],[Date]]&lt;&gt;""),TimeSpend[[#This Row],[Network]],"")</f>
        <v/>
      </c>
      <c r="E2679" t="str">
        <f>IF(AND(TimeSpend[[#This Row],[Personnel number]]&lt;&gt;"",TimeSpend[[#This Row],[Date]]&lt;&gt;""),TimeSpend[[#This Row],[Network Description]],"")</f>
        <v/>
      </c>
      <c r="F2679" t="str">
        <f>IF(AND(TimeSpend[[#This Row],[Personnel number]]&lt;&gt;"",TimeSpend[[#This Row],[Date]]&lt;&gt;""),TimeSpend[[#This Row],[Activity]],"")</f>
        <v/>
      </c>
      <c r="G2679" t="str">
        <f>IF(AND(TimeSpend[[#This Row],[Personnel number]]&lt;&gt;"",TimeSpend[[#This Row],[Date]]&lt;&gt;""),TimeSpend[[#This Row],[Activity description]],"")</f>
        <v/>
      </c>
      <c r="H2679" s="36" t="str">
        <f>IF(AND(TimeSpend[[#This Row],[Personnel number]]&lt;&gt;"",TimeSpend[[#This Row],[Date]]&lt;&gt;""),TimeSpend[[#This Row],[Start Time]],"")</f>
        <v/>
      </c>
      <c r="I2679" s="36" t="str">
        <f>IF(AND(TimeSpend[[#This Row],[Personnel number]]&lt;&gt;"",TimeSpend[[#This Row],[Date]]&lt;&gt;""),TimeSpend[[#This Row],[End Time]],"")</f>
        <v/>
      </c>
      <c r="J2679" t="str">
        <f>IF(AND(TimeSpend[[#This Row],[Personnel number]]&lt;&gt;"",TimeSpend[[#This Row],[Date]]&lt;&gt;""),TimeSpend[[#This Row],[Location]],"")</f>
        <v/>
      </c>
      <c r="K2679" t="str">
        <f>IF(AND(TimeSpend[[#This Row],[Personnel number]]&lt;&gt;"",TimeSpend[[#This Row],[Date]]&lt;&gt;""),TimeSpend[[#This Row],[Task]],"")</f>
        <v/>
      </c>
      <c r="L2679" t="str">
        <f>IF(AND(TimeSpend[[#This Row],[Personnel number]]&lt;&gt;"",TimeSpend[[#This Row],[Date]]&lt;&gt;""),Utilization!$J$2,"")</f>
        <v/>
      </c>
      <c r="M2679" t="str">
        <f>IF(AND(TimeSpend[[#This Row],[Personnel number]]&lt;&gt;"",TimeSpend[[#This Row],[Date]]&lt;&gt;""),TimeSpend[[#This Row],[Employee Name]],"")</f>
        <v/>
      </c>
      <c r="N2679" t="str">
        <f t="shared" si="82"/>
        <v/>
      </c>
      <c r="O2679" t="str">
        <f t="shared" si="83"/>
        <v/>
      </c>
      <c r="P2679" t="str">
        <f>IF(D2679&lt;&gt;"",VLOOKUP(D2679,Projects!B:C,2,0),"")</f>
        <v/>
      </c>
    </row>
    <row r="2680" spans="1:16" x14ac:dyDescent="0.25">
      <c r="A2680" t="str">
        <f>UPPER(IF(AND(TimeSpend[[#This Row],[Personnel number]]&lt;&gt;"",TimeSpend[[#This Row],[Date]]&lt;&gt;""),TimeSpend[[#This Row],[Personnel number]],""))</f>
        <v/>
      </c>
      <c r="B2680" s="85" t="str">
        <f>IF(AND(TimeSpend[[#This Row],[Personnel number]]&lt;&gt;"",TimeSpend[[#This Row],[Date]]&lt;&gt;""),TEXT(TimeSpend[[#This Row],[Date]],"[$-409]yyyyMMdd"),"")</f>
        <v/>
      </c>
      <c r="C2680" s="33" t="str">
        <f>IF(AND(TimeSpend[[#This Row],[Personnel number]]&lt;&gt;"",TimeSpend[[#This Row],[Date]]&lt;&gt;""),SUBSTITUTE(TimeSpend[[#This Row],[Hours]],",","."),"")</f>
        <v/>
      </c>
      <c r="D2680" t="str">
        <f>IF(AND(TimeSpend[[#This Row],[Personnel number]]&lt;&gt;"",TimeSpend[[#This Row],[Date]]&lt;&gt;""),TimeSpend[[#This Row],[Network]],"")</f>
        <v/>
      </c>
      <c r="E2680" t="str">
        <f>IF(AND(TimeSpend[[#This Row],[Personnel number]]&lt;&gt;"",TimeSpend[[#This Row],[Date]]&lt;&gt;""),TimeSpend[[#This Row],[Network Description]],"")</f>
        <v/>
      </c>
      <c r="F2680" t="str">
        <f>IF(AND(TimeSpend[[#This Row],[Personnel number]]&lt;&gt;"",TimeSpend[[#This Row],[Date]]&lt;&gt;""),TimeSpend[[#This Row],[Activity]],"")</f>
        <v/>
      </c>
      <c r="G2680" t="str">
        <f>IF(AND(TimeSpend[[#This Row],[Personnel number]]&lt;&gt;"",TimeSpend[[#This Row],[Date]]&lt;&gt;""),TimeSpend[[#This Row],[Activity description]],"")</f>
        <v/>
      </c>
      <c r="H2680" s="36" t="str">
        <f>IF(AND(TimeSpend[[#This Row],[Personnel number]]&lt;&gt;"",TimeSpend[[#This Row],[Date]]&lt;&gt;""),TimeSpend[[#This Row],[Start Time]],"")</f>
        <v/>
      </c>
      <c r="I2680" s="36" t="str">
        <f>IF(AND(TimeSpend[[#This Row],[Personnel number]]&lt;&gt;"",TimeSpend[[#This Row],[Date]]&lt;&gt;""),TimeSpend[[#This Row],[End Time]],"")</f>
        <v/>
      </c>
      <c r="J2680" t="str">
        <f>IF(AND(TimeSpend[[#This Row],[Personnel number]]&lt;&gt;"",TimeSpend[[#This Row],[Date]]&lt;&gt;""),TimeSpend[[#This Row],[Location]],"")</f>
        <v/>
      </c>
      <c r="K2680" t="str">
        <f>IF(AND(TimeSpend[[#This Row],[Personnel number]]&lt;&gt;"",TimeSpend[[#This Row],[Date]]&lt;&gt;""),TimeSpend[[#This Row],[Task]],"")</f>
        <v/>
      </c>
      <c r="L2680" t="str">
        <f>IF(AND(TimeSpend[[#This Row],[Personnel number]]&lt;&gt;"",TimeSpend[[#This Row],[Date]]&lt;&gt;""),Utilization!$J$2,"")</f>
        <v/>
      </c>
      <c r="M2680" t="str">
        <f>IF(AND(TimeSpend[[#This Row],[Personnel number]]&lt;&gt;"",TimeSpend[[#This Row],[Date]]&lt;&gt;""),TimeSpend[[#This Row],[Employee Name]],"")</f>
        <v/>
      </c>
      <c r="N2680" t="str">
        <f t="shared" si="82"/>
        <v/>
      </c>
      <c r="O2680" t="str">
        <f t="shared" si="83"/>
        <v/>
      </c>
      <c r="P2680" t="str">
        <f>IF(D2680&lt;&gt;"",VLOOKUP(D2680,Projects!B:C,2,0),"")</f>
        <v/>
      </c>
    </row>
    <row r="2681" spans="1:16" x14ac:dyDescent="0.25">
      <c r="A2681" t="str">
        <f>UPPER(IF(AND(TimeSpend[[#This Row],[Personnel number]]&lt;&gt;"",TimeSpend[[#This Row],[Date]]&lt;&gt;""),TimeSpend[[#This Row],[Personnel number]],""))</f>
        <v/>
      </c>
      <c r="B2681" s="85" t="str">
        <f>IF(AND(TimeSpend[[#This Row],[Personnel number]]&lt;&gt;"",TimeSpend[[#This Row],[Date]]&lt;&gt;""),TEXT(TimeSpend[[#This Row],[Date]],"[$-409]yyyyMMdd"),"")</f>
        <v/>
      </c>
      <c r="C2681" s="33" t="str">
        <f>IF(AND(TimeSpend[[#This Row],[Personnel number]]&lt;&gt;"",TimeSpend[[#This Row],[Date]]&lt;&gt;""),SUBSTITUTE(TimeSpend[[#This Row],[Hours]],",","."),"")</f>
        <v/>
      </c>
      <c r="D2681" t="str">
        <f>IF(AND(TimeSpend[[#This Row],[Personnel number]]&lt;&gt;"",TimeSpend[[#This Row],[Date]]&lt;&gt;""),TimeSpend[[#This Row],[Network]],"")</f>
        <v/>
      </c>
      <c r="E2681" t="str">
        <f>IF(AND(TimeSpend[[#This Row],[Personnel number]]&lt;&gt;"",TimeSpend[[#This Row],[Date]]&lt;&gt;""),TimeSpend[[#This Row],[Network Description]],"")</f>
        <v/>
      </c>
      <c r="F2681" t="str">
        <f>IF(AND(TimeSpend[[#This Row],[Personnel number]]&lt;&gt;"",TimeSpend[[#This Row],[Date]]&lt;&gt;""),TimeSpend[[#This Row],[Activity]],"")</f>
        <v/>
      </c>
      <c r="G2681" t="str">
        <f>IF(AND(TimeSpend[[#This Row],[Personnel number]]&lt;&gt;"",TimeSpend[[#This Row],[Date]]&lt;&gt;""),TimeSpend[[#This Row],[Activity description]],"")</f>
        <v/>
      </c>
      <c r="H2681" s="36" t="str">
        <f>IF(AND(TimeSpend[[#This Row],[Personnel number]]&lt;&gt;"",TimeSpend[[#This Row],[Date]]&lt;&gt;""),TimeSpend[[#This Row],[Start Time]],"")</f>
        <v/>
      </c>
      <c r="I2681" s="36" t="str">
        <f>IF(AND(TimeSpend[[#This Row],[Personnel number]]&lt;&gt;"",TimeSpend[[#This Row],[Date]]&lt;&gt;""),TimeSpend[[#This Row],[End Time]],"")</f>
        <v/>
      </c>
      <c r="J2681" t="str">
        <f>IF(AND(TimeSpend[[#This Row],[Personnel number]]&lt;&gt;"",TimeSpend[[#This Row],[Date]]&lt;&gt;""),TimeSpend[[#This Row],[Location]],"")</f>
        <v/>
      </c>
      <c r="K2681" t="str">
        <f>IF(AND(TimeSpend[[#This Row],[Personnel number]]&lt;&gt;"",TimeSpend[[#This Row],[Date]]&lt;&gt;""),TimeSpend[[#This Row],[Task]],"")</f>
        <v/>
      </c>
      <c r="L2681" t="str">
        <f>IF(AND(TimeSpend[[#This Row],[Personnel number]]&lt;&gt;"",TimeSpend[[#This Row],[Date]]&lt;&gt;""),Utilization!$J$2,"")</f>
        <v/>
      </c>
      <c r="M2681" t="str">
        <f>IF(AND(TimeSpend[[#This Row],[Personnel number]]&lt;&gt;"",TimeSpend[[#This Row],[Date]]&lt;&gt;""),TimeSpend[[#This Row],[Employee Name]],"")</f>
        <v/>
      </c>
      <c r="N2681" t="str">
        <f t="shared" ref="N2681:N2744" si="84">IF(A2681&lt;&gt;"",ROW(A2681)-1,"")</f>
        <v/>
      </c>
      <c r="O2681" t="str">
        <f t="shared" ref="O2681:O2744" si="85">IF(A2681&lt;&gt;"",L2681&amp;"-"&amp;N2681,"")</f>
        <v/>
      </c>
      <c r="P2681" t="str">
        <f>IF(D2681&lt;&gt;"",VLOOKUP(D2681,Projects!B:C,2,0),"")</f>
        <v/>
      </c>
    </row>
    <row r="2682" spans="1:16" x14ac:dyDescent="0.25">
      <c r="A2682" t="str">
        <f>UPPER(IF(AND(TimeSpend[[#This Row],[Personnel number]]&lt;&gt;"",TimeSpend[[#This Row],[Date]]&lt;&gt;""),TimeSpend[[#This Row],[Personnel number]],""))</f>
        <v/>
      </c>
      <c r="B2682" s="85" t="str">
        <f>IF(AND(TimeSpend[[#This Row],[Personnel number]]&lt;&gt;"",TimeSpend[[#This Row],[Date]]&lt;&gt;""),TEXT(TimeSpend[[#This Row],[Date]],"[$-409]yyyyMMdd"),"")</f>
        <v/>
      </c>
      <c r="C2682" s="33" t="str">
        <f>IF(AND(TimeSpend[[#This Row],[Personnel number]]&lt;&gt;"",TimeSpend[[#This Row],[Date]]&lt;&gt;""),SUBSTITUTE(TimeSpend[[#This Row],[Hours]],",","."),"")</f>
        <v/>
      </c>
      <c r="D2682" t="str">
        <f>IF(AND(TimeSpend[[#This Row],[Personnel number]]&lt;&gt;"",TimeSpend[[#This Row],[Date]]&lt;&gt;""),TimeSpend[[#This Row],[Network]],"")</f>
        <v/>
      </c>
      <c r="E2682" t="str">
        <f>IF(AND(TimeSpend[[#This Row],[Personnel number]]&lt;&gt;"",TimeSpend[[#This Row],[Date]]&lt;&gt;""),TimeSpend[[#This Row],[Network Description]],"")</f>
        <v/>
      </c>
      <c r="F2682" t="str">
        <f>IF(AND(TimeSpend[[#This Row],[Personnel number]]&lt;&gt;"",TimeSpend[[#This Row],[Date]]&lt;&gt;""),TimeSpend[[#This Row],[Activity]],"")</f>
        <v/>
      </c>
      <c r="G2682" t="str">
        <f>IF(AND(TimeSpend[[#This Row],[Personnel number]]&lt;&gt;"",TimeSpend[[#This Row],[Date]]&lt;&gt;""),TimeSpend[[#This Row],[Activity description]],"")</f>
        <v/>
      </c>
      <c r="H2682" s="36" t="str">
        <f>IF(AND(TimeSpend[[#This Row],[Personnel number]]&lt;&gt;"",TimeSpend[[#This Row],[Date]]&lt;&gt;""),TimeSpend[[#This Row],[Start Time]],"")</f>
        <v/>
      </c>
      <c r="I2682" s="36" t="str">
        <f>IF(AND(TimeSpend[[#This Row],[Personnel number]]&lt;&gt;"",TimeSpend[[#This Row],[Date]]&lt;&gt;""),TimeSpend[[#This Row],[End Time]],"")</f>
        <v/>
      </c>
      <c r="J2682" t="str">
        <f>IF(AND(TimeSpend[[#This Row],[Personnel number]]&lt;&gt;"",TimeSpend[[#This Row],[Date]]&lt;&gt;""),TimeSpend[[#This Row],[Location]],"")</f>
        <v/>
      </c>
      <c r="K2682" t="str">
        <f>IF(AND(TimeSpend[[#This Row],[Personnel number]]&lt;&gt;"",TimeSpend[[#This Row],[Date]]&lt;&gt;""),TimeSpend[[#This Row],[Task]],"")</f>
        <v/>
      </c>
      <c r="L2682" t="str">
        <f>IF(AND(TimeSpend[[#This Row],[Personnel number]]&lt;&gt;"",TimeSpend[[#This Row],[Date]]&lt;&gt;""),Utilization!$J$2,"")</f>
        <v/>
      </c>
      <c r="M2682" t="str">
        <f>IF(AND(TimeSpend[[#This Row],[Personnel number]]&lt;&gt;"",TimeSpend[[#This Row],[Date]]&lt;&gt;""),TimeSpend[[#This Row],[Employee Name]],"")</f>
        <v/>
      </c>
      <c r="N2682" t="str">
        <f t="shared" si="84"/>
        <v/>
      </c>
      <c r="O2682" t="str">
        <f t="shared" si="85"/>
        <v/>
      </c>
      <c r="P2682" t="str">
        <f>IF(D2682&lt;&gt;"",VLOOKUP(D2682,Projects!B:C,2,0),"")</f>
        <v/>
      </c>
    </row>
    <row r="2683" spans="1:16" x14ac:dyDescent="0.25">
      <c r="A2683" t="str">
        <f>UPPER(IF(AND(TimeSpend[[#This Row],[Personnel number]]&lt;&gt;"",TimeSpend[[#This Row],[Date]]&lt;&gt;""),TimeSpend[[#This Row],[Personnel number]],""))</f>
        <v/>
      </c>
      <c r="B2683" s="85" t="str">
        <f>IF(AND(TimeSpend[[#This Row],[Personnel number]]&lt;&gt;"",TimeSpend[[#This Row],[Date]]&lt;&gt;""),TEXT(TimeSpend[[#This Row],[Date]],"[$-409]yyyyMMdd"),"")</f>
        <v/>
      </c>
      <c r="C2683" s="33" t="str">
        <f>IF(AND(TimeSpend[[#This Row],[Personnel number]]&lt;&gt;"",TimeSpend[[#This Row],[Date]]&lt;&gt;""),SUBSTITUTE(TimeSpend[[#This Row],[Hours]],",","."),"")</f>
        <v/>
      </c>
      <c r="D2683" t="str">
        <f>IF(AND(TimeSpend[[#This Row],[Personnel number]]&lt;&gt;"",TimeSpend[[#This Row],[Date]]&lt;&gt;""),TimeSpend[[#This Row],[Network]],"")</f>
        <v/>
      </c>
      <c r="E2683" t="str">
        <f>IF(AND(TimeSpend[[#This Row],[Personnel number]]&lt;&gt;"",TimeSpend[[#This Row],[Date]]&lt;&gt;""),TimeSpend[[#This Row],[Network Description]],"")</f>
        <v/>
      </c>
      <c r="F2683" t="str">
        <f>IF(AND(TimeSpend[[#This Row],[Personnel number]]&lt;&gt;"",TimeSpend[[#This Row],[Date]]&lt;&gt;""),TimeSpend[[#This Row],[Activity]],"")</f>
        <v/>
      </c>
      <c r="G2683" t="str">
        <f>IF(AND(TimeSpend[[#This Row],[Personnel number]]&lt;&gt;"",TimeSpend[[#This Row],[Date]]&lt;&gt;""),TimeSpend[[#This Row],[Activity description]],"")</f>
        <v/>
      </c>
      <c r="H2683" s="36" t="str">
        <f>IF(AND(TimeSpend[[#This Row],[Personnel number]]&lt;&gt;"",TimeSpend[[#This Row],[Date]]&lt;&gt;""),TimeSpend[[#This Row],[Start Time]],"")</f>
        <v/>
      </c>
      <c r="I2683" s="36" t="str">
        <f>IF(AND(TimeSpend[[#This Row],[Personnel number]]&lt;&gt;"",TimeSpend[[#This Row],[Date]]&lt;&gt;""),TimeSpend[[#This Row],[End Time]],"")</f>
        <v/>
      </c>
      <c r="J2683" t="str">
        <f>IF(AND(TimeSpend[[#This Row],[Personnel number]]&lt;&gt;"",TimeSpend[[#This Row],[Date]]&lt;&gt;""),TimeSpend[[#This Row],[Location]],"")</f>
        <v/>
      </c>
      <c r="K2683" t="str">
        <f>IF(AND(TimeSpend[[#This Row],[Personnel number]]&lt;&gt;"",TimeSpend[[#This Row],[Date]]&lt;&gt;""),TimeSpend[[#This Row],[Task]],"")</f>
        <v/>
      </c>
      <c r="L2683" t="str">
        <f>IF(AND(TimeSpend[[#This Row],[Personnel number]]&lt;&gt;"",TimeSpend[[#This Row],[Date]]&lt;&gt;""),Utilization!$J$2,"")</f>
        <v/>
      </c>
      <c r="M2683" t="str">
        <f>IF(AND(TimeSpend[[#This Row],[Personnel number]]&lt;&gt;"",TimeSpend[[#This Row],[Date]]&lt;&gt;""),TimeSpend[[#This Row],[Employee Name]],"")</f>
        <v/>
      </c>
      <c r="N2683" t="str">
        <f t="shared" si="84"/>
        <v/>
      </c>
      <c r="O2683" t="str">
        <f t="shared" si="85"/>
        <v/>
      </c>
      <c r="P2683" t="str">
        <f>IF(D2683&lt;&gt;"",VLOOKUP(D2683,Projects!B:C,2,0),"")</f>
        <v/>
      </c>
    </row>
    <row r="2684" spans="1:16" x14ac:dyDescent="0.25">
      <c r="A2684" t="str">
        <f>UPPER(IF(AND(TimeSpend[[#This Row],[Personnel number]]&lt;&gt;"",TimeSpend[[#This Row],[Date]]&lt;&gt;""),TimeSpend[[#This Row],[Personnel number]],""))</f>
        <v/>
      </c>
      <c r="B2684" s="85" t="str">
        <f>IF(AND(TimeSpend[[#This Row],[Personnel number]]&lt;&gt;"",TimeSpend[[#This Row],[Date]]&lt;&gt;""),TEXT(TimeSpend[[#This Row],[Date]],"[$-409]yyyyMMdd"),"")</f>
        <v/>
      </c>
      <c r="C2684" s="33" t="str">
        <f>IF(AND(TimeSpend[[#This Row],[Personnel number]]&lt;&gt;"",TimeSpend[[#This Row],[Date]]&lt;&gt;""),SUBSTITUTE(TimeSpend[[#This Row],[Hours]],",","."),"")</f>
        <v/>
      </c>
      <c r="D2684" t="str">
        <f>IF(AND(TimeSpend[[#This Row],[Personnel number]]&lt;&gt;"",TimeSpend[[#This Row],[Date]]&lt;&gt;""),TimeSpend[[#This Row],[Network]],"")</f>
        <v/>
      </c>
      <c r="E2684" t="str">
        <f>IF(AND(TimeSpend[[#This Row],[Personnel number]]&lt;&gt;"",TimeSpend[[#This Row],[Date]]&lt;&gt;""),TimeSpend[[#This Row],[Network Description]],"")</f>
        <v/>
      </c>
      <c r="F2684" t="str">
        <f>IF(AND(TimeSpend[[#This Row],[Personnel number]]&lt;&gt;"",TimeSpend[[#This Row],[Date]]&lt;&gt;""),TimeSpend[[#This Row],[Activity]],"")</f>
        <v/>
      </c>
      <c r="G2684" t="str">
        <f>IF(AND(TimeSpend[[#This Row],[Personnel number]]&lt;&gt;"",TimeSpend[[#This Row],[Date]]&lt;&gt;""),TimeSpend[[#This Row],[Activity description]],"")</f>
        <v/>
      </c>
      <c r="H2684" s="36" t="str">
        <f>IF(AND(TimeSpend[[#This Row],[Personnel number]]&lt;&gt;"",TimeSpend[[#This Row],[Date]]&lt;&gt;""),TimeSpend[[#This Row],[Start Time]],"")</f>
        <v/>
      </c>
      <c r="I2684" s="36" t="str">
        <f>IF(AND(TimeSpend[[#This Row],[Personnel number]]&lt;&gt;"",TimeSpend[[#This Row],[Date]]&lt;&gt;""),TimeSpend[[#This Row],[End Time]],"")</f>
        <v/>
      </c>
      <c r="J2684" t="str">
        <f>IF(AND(TimeSpend[[#This Row],[Personnel number]]&lt;&gt;"",TimeSpend[[#This Row],[Date]]&lt;&gt;""),TimeSpend[[#This Row],[Location]],"")</f>
        <v/>
      </c>
      <c r="K2684" t="str">
        <f>IF(AND(TimeSpend[[#This Row],[Personnel number]]&lt;&gt;"",TimeSpend[[#This Row],[Date]]&lt;&gt;""),TimeSpend[[#This Row],[Task]],"")</f>
        <v/>
      </c>
      <c r="L2684" t="str">
        <f>IF(AND(TimeSpend[[#This Row],[Personnel number]]&lt;&gt;"",TimeSpend[[#This Row],[Date]]&lt;&gt;""),Utilization!$J$2,"")</f>
        <v/>
      </c>
      <c r="M2684" t="str">
        <f>IF(AND(TimeSpend[[#This Row],[Personnel number]]&lt;&gt;"",TimeSpend[[#This Row],[Date]]&lt;&gt;""),TimeSpend[[#This Row],[Employee Name]],"")</f>
        <v/>
      </c>
      <c r="N2684" t="str">
        <f t="shared" si="84"/>
        <v/>
      </c>
      <c r="O2684" t="str">
        <f t="shared" si="85"/>
        <v/>
      </c>
      <c r="P2684" t="str">
        <f>IF(D2684&lt;&gt;"",VLOOKUP(D2684,Projects!B:C,2,0),"")</f>
        <v/>
      </c>
    </row>
    <row r="2685" spans="1:16" x14ac:dyDescent="0.25">
      <c r="A2685" t="str">
        <f>UPPER(IF(AND(TimeSpend[[#This Row],[Personnel number]]&lt;&gt;"",TimeSpend[[#This Row],[Date]]&lt;&gt;""),TimeSpend[[#This Row],[Personnel number]],""))</f>
        <v/>
      </c>
      <c r="B2685" s="85" t="str">
        <f>IF(AND(TimeSpend[[#This Row],[Personnel number]]&lt;&gt;"",TimeSpend[[#This Row],[Date]]&lt;&gt;""),TEXT(TimeSpend[[#This Row],[Date]],"[$-409]yyyyMMdd"),"")</f>
        <v/>
      </c>
      <c r="C2685" s="33" t="str">
        <f>IF(AND(TimeSpend[[#This Row],[Personnel number]]&lt;&gt;"",TimeSpend[[#This Row],[Date]]&lt;&gt;""),SUBSTITUTE(TimeSpend[[#This Row],[Hours]],",","."),"")</f>
        <v/>
      </c>
      <c r="D2685" t="str">
        <f>IF(AND(TimeSpend[[#This Row],[Personnel number]]&lt;&gt;"",TimeSpend[[#This Row],[Date]]&lt;&gt;""),TimeSpend[[#This Row],[Network]],"")</f>
        <v/>
      </c>
      <c r="E2685" t="str">
        <f>IF(AND(TimeSpend[[#This Row],[Personnel number]]&lt;&gt;"",TimeSpend[[#This Row],[Date]]&lt;&gt;""),TimeSpend[[#This Row],[Network Description]],"")</f>
        <v/>
      </c>
      <c r="F2685" t="str">
        <f>IF(AND(TimeSpend[[#This Row],[Personnel number]]&lt;&gt;"",TimeSpend[[#This Row],[Date]]&lt;&gt;""),TimeSpend[[#This Row],[Activity]],"")</f>
        <v/>
      </c>
      <c r="G2685" t="str">
        <f>IF(AND(TimeSpend[[#This Row],[Personnel number]]&lt;&gt;"",TimeSpend[[#This Row],[Date]]&lt;&gt;""),TimeSpend[[#This Row],[Activity description]],"")</f>
        <v/>
      </c>
      <c r="H2685" s="36" t="str">
        <f>IF(AND(TimeSpend[[#This Row],[Personnel number]]&lt;&gt;"",TimeSpend[[#This Row],[Date]]&lt;&gt;""),TimeSpend[[#This Row],[Start Time]],"")</f>
        <v/>
      </c>
      <c r="I2685" s="36" t="str">
        <f>IF(AND(TimeSpend[[#This Row],[Personnel number]]&lt;&gt;"",TimeSpend[[#This Row],[Date]]&lt;&gt;""),TimeSpend[[#This Row],[End Time]],"")</f>
        <v/>
      </c>
      <c r="J2685" t="str">
        <f>IF(AND(TimeSpend[[#This Row],[Personnel number]]&lt;&gt;"",TimeSpend[[#This Row],[Date]]&lt;&gt;""),TimeSpend[[#This Row],[Location]],"")</f>
        <v/>
      </c>
      <c r="K2685" t="str">
        <f>IF(AND(TimeSpend[[#This Row],[Personnel number]]&lt;&gt;"",TimeSpend[[#This Row],[Date]]&lt;&gt;""),TimeSpend[[#This Row],[Task]],"")</f>
        <v/>
      </c>
      <c r="L2685" t="str">
        <f>IF(AND(TimeSpend[[#This Row],[Personnel number]]&lt;&gt;"",TimeSpend[[#This Row],[Date]]&lt;&gt;""),Utilization!$J$2,"")</f>
        <v/>
      </c>
      <c r="M2685" t="str">
        <f>IF(AND(TimeSpend[[#This Row],[Personnel number]]&lt;&gt;"",TimeSpend[[#This Row],[Date]]&lt;&gt;""),TimeSpend[[#This Row],[Employee Name]],"")</f>
        <v/>
      </c>
      <c r="N2685" t="str">
        <f t="shared" si="84"/>
        <v/>
      </c>
      <c r="O2685" t="str">
        <f t="shared" si="85"/>
        <v/>
      </c>
      <c r="P2685" t="str">
        <f>IF(D2685&lt;&gt;"",VLOOKUP(D2685,Projects!B:C,2,0),"")</f>
        <v/>
      </c>
    </row>
    <row r="2686" spans="1:16" x14ac:dyDescent="0.25">
      <c r="A2686" t="str">
        <f>UPPER(IF(AND(TimeSpend[[#This Row],[Personnel number]]&lt;&gt;"",TimeSpend[[#This Row],[Date]]&lt;&gt;""),TimeSpend[[#This Row],[Personnel number]],""))</f>
        <v/>
      </c>
      <c r="B2686" s="85" t="str">
        <f>IF(AND(TimeSpend[[#This Row],[Personnel number]]&lt;&gt;"",TimeSpend[[#This Row],[Date]]&lt;&gt;""),TEXT(TimeSpend[[#This Row],[Date]],"[$-409]yyyyMMdd"),"")</f>
        <v/>
      </c>
      <c r="C2686" s="33" t="str">
        <f>IF(AND(TimeSpend[[#This Row],[Personnel number]]&lt;&gt;"",TimeSpend[[#This Row],[Date]]&lt;&gt;""),SUBSTITUTE(TimeSpend[[#This Row],[Hours]],",","."),"")</f>
        <v/>
      </c>
      <c r="D2686" t="str">
        <f>IF(AND(TimeSpend[[#This Row],[Personnel number]]&lt;&gt;"",TimeSpend[[#This Row],[Date]]&lt;&gt;""),TimeSpend[[#This Row],[Network]],"")</f>
        <v/>
      </c>
      <c r="E2686" t="str">
        <f>IF(AND(TimeSpend[[#This Row],[Personnel number]]&lt;&gt;"",TimeSpend[[#This Row],[Date]]&lt;&gt;""),TimeSpend[[#This Row],[Network Description]],"")</f>
        <v/>
      </c>
      <c r="F2686" t="str">
        <f>IF(AND(TimeSpend[[#This Row],[Personnel number]]&lt;&gt;"",TimeSpend[[#This Row],[Date]]&lt;&gt;""),TimeSpend[[#This Row],[Activity]],"")</f>
        <v/>
      </c>
      <c r="G2686" t="str">
        <f>IF(AND(TimeSpend[[#This Row],[Personnel number]]&lt;&gt;"",TimeSpend[[#This Row],[Date]]&lt;&gt;""),TimeSpend[[#This Row],[Activity description]],"")</f>
        <v/>
      </c>
      <c r="H2686" s="36" t="str">
        <f>IF(AND(TimeSpend[[#This Row],[Personnel number]]&lt;&gt;"",TimeSpend[[#This Row],[Date]]&lt;&gt;""),TimeSpend[[#This Row],[Start Time]],"")</f>
        <v/>
      </c>
      <c r="I2686" s="36" t="str">
        <f>IF(AND(TimeSpend[[#This Row],[Personnel number]]&lt;&gt;"",TimeSpend[[#This Row],[Date]]&lt;&gt;""),TimeSpend[[#This Row],[End Time]],"")</f>
        <v/>
      </c>
      <c r="J2686" t="str">
        <f>IF(AND(TimeSpend[[#This Row],[Personnel number]]&lt;&gt;"",TimeSpend[[#This Row],[Date]]&lt;&gt;""),TimeSpend[[#This Row],[Location]],"")</f>
        <v/>
      </c>
      <c r="K2686" t="str">
        <f>IF(AND(TimeSpend[[#This Row],[Personnel number]]&lt;&gt;"",TimeSpend[[#This Row],[Date]]&lt;&gt;""),TimeSpend[[#This Row],[Task]],"")</f>
        <v/>
      </c>
      <c r="L2686" t="str">
        <f>IF(AND(TimeSpend[[#This Row],[Personnel number]]&lt;&gt;"",TimeSpend[[#This Row],[Date]]&lt;&gt;""),Utilization!$J$2,"")</f>
        <v/>
      </c>
      <c r="M2686" t="str">
        <f>IF(AND(TimeSpend[[#This Row],[Personnel number]]&lt;&gt;"",TimeSpend[[#This Row],[Date]]&lt;&gt;""),TimeSpend[[#This Row],[Employee Name]],"")</f>
        <v/>
      </c>
      <c r="N2686" t="str">
        <f t="shared" si="84"/>
        <v/>
      </c>
      <c r="O2686" t="str">
        <f t="shared" si="85"/>
        <v/>
      </c>
      <c r="P2686" t="str">
        <f>IF(D2686&lt;&gt;"",VLOOKUP(D2686,Projects!B:C,2,0),"")</f>
        <v/>
      </c>
    </row>
    <row r="2687" spans="1:16" x14ac:dyDescent="0.25">
      <c r="A2687" t="str">
        <f>UPPER(IF(AND(TimeSpend[[#This Row],[Personnel number]]&lt;&gt;"",TimeSpend[[#This Row],[Date]]&lt;&gt;""),TimeSpend[[#This Row],[Personnel number]],""))</f>
        <v/>
      </c>
      <c r="B2687" s="85" t="str">
        <f>IF(AND(TimeSpend[[#This Row],[Personnel number]]&lt;&gt;"",TimeSpend[[#This Row],[Date]]&lt;&gt;""),TEXT(TimeSpend[[#This Row],[Date]],"[$-409]yyyyMMdd"),"")</f>
        <v/>
      </c>
      <c r="C2687" s="33" t="str">
        <f>IF(AND(TimeSpend[[#This Row],[Personnel number]]&lt;&gt;"",TimeSpend[[#This Row],[Date]]&lt;&gt;""),SUBSTITUTE(TimeSpend[[#This Row],[Hours]],",","."),"")</f>
        <v/>
      </c>
      <c r="D2687" t="str">
        <f>IF(AND(TimeSpend[[#This Row],[Personnel number]]&lt;&gt;"",TimeSpend[[#This Row],[Date]]&lt;&gt;""),TimeSpend[[#This Row],[Network]],"")</f>
        <v/>
      </c>
      <c r="E2687" t="str">
        <f>IF(AND(TimeSpend[[#This Row],[Personnel number]]&lt;&gt;"",TimeSpend[[#This Row],[Date]]&lt;&gt;""),TimeSpend[[#This Row],[Network Description]],"")</f>
        <v/>
      </c>
      <c r="F2687" t="str">
        <f>IF(AND(TimeSpend[[#This Row],[Personnel number]]&lt;&gt;"",TimeSpend[[#This Row],[Date]]&lt;&gt;""),TimeSpend[[#This Row],[Activity]],"")</f>
        <v/>
      </c>
      <c r="G2687" t="str">
        <f>IF(AND(TimeSpend[[#This Row],[Personnel number]]&lt;&gt;"",TimeSpend[[#This Row],[Date]]&lt;&gt;""),TimeSpend[[#This Row],[Activity description]],"")</f>
        <v/>
      </c>
      <c r="H2687" s="36" t="str">
        <f>IF(AND(TimeSpend[[#This Row],[Personnel number]]&lt;&gt;"",TimeSpend[[#This Row],[Date]]&lt;&gt;""),TimeSpend[[#This Row],[Start Time]],"")</f>
        <v/>
      </c>
      <c r="I2687" s="36" t="str">
        <f>IF(AND(TimeSpend[[#This Row],[Personnel number]]&lt;&gt;"",TimeSpend[[#This Row],[Date]]&lt;&gt;""),TimeSpend[[#This Row],[End Time]],"")</f>
        <v/>
      </c>
      <c r="J2687" t="str">
        <f>IF(AND(TimeSpend[[#This Row],[Personnel number]]&lt;&gt;"",TimeSpend[[#This Row],[Date]]&lt;&gt;""),TimeSpend[[#This Row],[Location]],"")</f>
        <v/>
      </c>
      <c r="K2687" t="str">
        <f>IF(AND(TimeSpend[[#This Row],[Personnel number]]&lt;&gt;"",TimeSpend[[#This Row],[Date]]&lt;&gt;""),TimeSpend[[#This Row],[Task]],"")</f>
        <v/>
      </c>
      <c r="L2687" t="str">
        <f>IF(AND(TimeSpend[[#This Row],[Personnel number]]&lt;&gt;"",TimeSpend[[#This Row],[Date]]&lt;&gt;""),Utilization!$J$2,"")</f>
        <v/>
      </c>
      <c r="M2687" t="str">
        <f>IF(AND(TimeSpend[[#This Row],[Personnel number]]&lt;&gt;"",TimeSpend[[#This Row],[Date]]&lt;&gt;""),TimeSpend[[#This Row],[Employee Name]],"")</f>
        <v/>
      </c>
      <c r="N2687" t="str">
        <f t="shared" si="84"/>
        <v/>
      </c>
      <c r="O2687" t="str">
        <f t="shared" si="85"/>
        <v/>
      </c>
      <c r="P2687" t="str">
        <f>IF(D2687&lt;&gt;"",VLOOKUP(D2687,Projects!B:C,2,0),"")</f>
        <v/>
      </c>
    </row>
    <row r="2688" spans="1:16" x14ac:dyDescent="0.25">
      <c r="A2688" t="str">
        <f>UPPER(IF(AND(TimeSpend[[#This Row],[Personnel number]]&lt;&gt;"",TimeSpend[[#This Row],[Date]]&lt;&gt;""),TimeSpend[[#This Row],[Personnel number]],""))</f>
        <v/>
      </c>
      <c r="B2688" s="85" t="str">
        <f>IF(AND(TimeSpend[[#This Row],[Personnel number]]&lt;&gt;"",TimeSpend[[#This Row],[Date]]&lt;&gt;""),TEXT(TimeSpend[[#This Row],[Date]],"[$-409]yyyyMMdd"),"")</f>
        <v/>
      </c>
      <c r="C2688" s="33" t="str">
        <f>IF(AND(TimeSpend[[#This Row],[Personnel number]]&lt;&gt;"",TimeSpend[[#This Row],[Date]]&lt;&gt;""),SUBSTITUTE(TimeSpend[[#This Row],[Hours]],",","."),"")</f>
        <v/>
      </c>
      <c r="D2688" t="str">
        <f>IF(AND(TimeSpend[[#This Row],[Personnel number]]&lt;&gt;"",TimeSpend[[#This Row],[Date]]&lt;&gt;""),TimeSpend[[#This Row],[Network]],"")</f>
        <v/>
      </c>
      <c r="E2688" t="str">
        <f>IF(AND(TimeSpend[[#This Row],[Personnel number]]&lt;&gt;"",TimeSpend[[#This Row],[Date]]&lt;&gt;""),TimeSpend[[#This Row],[Network Description]],"")</f>
        <v/>
      </c>
      <c r="F2688" t="str">
        <f>IF(AND(TimeSpend[[#This Row],[Personnel number]]&lt;&gt;"",TimeSpend[[#This Row],[Date]]&lt;&gt;""),TimeSpend[[#This Row],[Activity]],"")</f>
        <v/>
      </c>
      <c r="G2688" t="str">
        <f>IF(AND(TimeSpend[[#This Row],[Personnel number]]&lt;&gt;"",TimeSpend[[#This Row],[Date]]&lt;&gt;""),TimeSpend[[#This Row],[Activity description]],"")</f>
        <v/>
      </c>
      <c r="H2688" s="36" t="str">
        <f>IF(AND(TimeSpend[[#This Row],[Personnel number]]&lt;&gt;"",TimeSpend[[#This Row],[Date]]&lt;&gt;""),TimeSpend[[#This Row],[Start Time]],"")</f>
        <v/>
      </c>
      <c r="I2688" s="36" t="str">
        <f>IF(AND(TimeSpend[[#This Row],[Personnel number]]&lt;&gt;"",TimeSpend[[#This Row],[Date]]&lt;&gt;""),TimeSpend[[#This Row],[End Time]],"")</f>
        <v/>
      </c>
      <c r="J2688" t="str">
        <f>IF(AND(TimeSpend[[#This Row],[Personnel number]]&lt;&gt;"",TimeSpend[[#This Row],[Date]]&lt;&gt;""),TimeSpend[[#This Row],[Location]],"")</f>
        <v/>
      </c>
      <c r="K2688" t="str">
        <f>IF(AND(TimeSpend[[#This Row],[Personnel number]]&lt;&gt;"",TimeSpend[[#This Row],[Date]]&lt;&gt;""),TimeSpend[[#This Row],[Task]],"")</f>
        <v/>
      </c>
      <c r="L2688" t="str">
        <f>IF(AND(TimeSpend[[#This Row],[Personnel number]]&lt;&gt;"",TimeSpend[[#This Row],[Date]]&lt;&gt;""),Utilization!$J$2,"")</f>
        <v/>
      </c>
      <c r="M2688" t="str">
        <f>IF(AND(TimeSpend[[#This Row],[Personnel number]]&lt;&gt;"",TimeSpend[[#This Row],[Date]]&lt;&gt;""),TimeSpend[[#This Row],[Employee Name]],"")</f>
        <v/>
      </c>
      <c r="N2688" t="str">
        <f t="shared" si="84"/>
        <v/>
      </c>
      <c r="O2688" t="str">
        <f t="shared" si="85"/>
        <v/>
      </c>
      <c r="P2688" t="str">
        <f>IF(D2688&lt;&gt;"",VLOOKUP(D2688,Projects!B:C,2,0),"")</f>
        <v/>
      </c>
    </row>
    <row r="2689" spans="1:16" x14ac:dyDescent="0.25">
      <c r="A2689" t="str">
        <f>UPPER(IF(AND(TimeSpend[[#This Row],[Personnel number]]&lt;&gt;"",TimeSpend[[#This Row],[Date]]&lt;&gt;""),TimeSpend[[#This Row],[Personnel number]],""))</f>
        <v/>
      </c>
      <c r="B2689" s="85" t="str">
        <f>IF(AND(TimeSpend[[#This Row],[Personnel number]]&lt;&gt;"",TimeSpend[[#This Row],[Date]]&lt;&gt;""),TEXT(TimeSpend[[#This Row],[Date]],"[$-409]yyyyMMdd"),"")</f>
        <v/>
      </c>
      <c r="C2689" s="33" t="str">
        <f>IF(AND(TimeSpend[[#This Row],[Personnel number]]&lt;&gt;"",TimeSpend[[#This Row],[Date]]&lt;&gt;""),SUBSTITUTE(TimeSpend[[#This Row],[Hours]],",","."),"")</f>
        <v/>
      </c>
      <c r="D2689" t="str">
        <f>IF(AND(TimeSpend[[#This Row],[Personnel number]]&lt;&gt;"",TimeSpend[[#This Row],[Date]]&lt;&gt;""),TimeSpend[[#This Row],[Network]],"")</f>
        <v/>
      </c>
      <c r="E2689" t="str">
        <f>IF(AND(TimeSpend[[#This Row],[Personnel number]]&lt;&gt;"",TimeSpend[[#This Row],[Date]]&lt;&gt;""),TimeSpend[[#This Row],[Network Description]],"")</f>
        <v/>
      </c>
      <c r="F2689" t="str">
        <f>IF(AND(TimeSpend[[#This Row],[Personnel number]]&lt;&gt;"",TimeSpend[[#This Row],[Date]]&lt;&gt;""),TimeSpend[[#This Row],[Activity]],"")</f>
        <v/>
      </c>
      <c r="G2689" t="str">
        <f>IF(AND(TimeSpend[[#This Row],[Personnel number]]&lt;&gt;"",TimeSpend[[#This Row],[Date]]&lt;&gt;""),TimeSpend[[#This Row],[Activity description]],"")</f>
        <v/>
      </c>
      <c r="H2689" s="36" t="str">
        <f>IF(AND(TimeSpend[[#This Row],[Personnel number]]&lt;&gt;"",TimeSpend[[#This Row],[Date]]&lt;&gt;""),TimeSpend[[#This Row],[Start Time]],"")</f>
        <v/>
      </c>
      <c r="I2689" s="36" t="str">
        <f>IF(AND(TimeSpend[[#This Row],[Personnel number]]&lt;&gt;"",TimeSpend[[#This Row],[Date]]&lt;&gt;""),TimeSpend[[#This Row],[End Time]],"")</f>
        <v/>
      </c>
      <c r="J2689" t="str">
        <f>IF(AND(TimeSpend[[#This Row],[Personnel number]]&lt;&gt;"",TimeSpend[[#This Row],[Date]]&lt;&gt;""),TimeSpend[[#This Row],[Location]],"")</f>
        <v/>
      </c>
      <c r="K2689" t="str">
        <f>IF(AND(TimeSpend[[#This Row],[Personnel number]]&lt;&gt;"",TimeSpend[[#This Row],[Date]]&lt;&gt;""),TimeSpend[[#This Row],[Task]],"")</f>
        <v/>
      </c>
      <c r="L2689" t="str">
        <f>IF(AND(TimeSpend[[#This Row],[Personnel number]]&lt;&gt;"",TimeSpend[[#This Row],[Date]]&lt;&gt;""),Utilization!$J$2,"")</f>
        <v/>
      </c>
      <c r="M2689" t="str">
        <f>IF(AND(TimeSpend[[#This Row],[Personnel number]]&lt;&gt;"",TimeSpend[[#This Row],[Date]]&lt;&gt;""),TimeSpend[[#This Row],[Employee Name]],"")</f>
        <v/>
      </c>
      <c r="N2689" t="str">
        <f t="shared" si="84"/>
        <v/>
      </c>
      <c r="O2689" t="str">
        <f t="shared" si="85"/>
        <v/>
      </c>
      <c r="P2689" t="str">
        <f>IF(D2689&lt;&gt;"",VLOOKUP(D2689,Projects!B:C,2,0),"")</f>
        <v/>
      </c>
    </row>
    <row r="2690" spans="1:16" x14ac:dyDescent="0.25">
      <c r="A2690" t="str">
        <f>UPPER(IF(AND(TimeSpend[[#This Row],[Personnel number]]&lt;&gt;"",TimeSpend[[#This Row],[Date]]&lt;&gt;""),TimeSpend[[#This Row],[Personnel number]],""))</f>
        <v/>
      </c>
      <c r="B2690" s="85" t="str">
        <f>IF(AND(TimeSpend[[#This Row],[Personnel number]]&lt;&gt;"",TimeSpend[[#This Row],[Date]]&lt;&gt;""),TEXT(TimeSpend[[#This Row],[Date]],"[$-409]yyyyMMdd"),"")</f>
        <v/>
      </c>
      <c r="C2690" s="33" t="str">
        <f>IF(AND(TimeSpend[[#This Row],[Personnel number]]&lt;&gt;"",TimeSpend[[#This Row],[Date]]&lt;&gt;""),SUBSTITUTE(TimeSpend[[#This Row],[Hours]],",","."),"")</f>
        <v/>
      </c>
      <c r="D2690" t="str">
        <f>IF(AND(TimeSpend[[#This Row],[Personnel number]]&lt;&gt;"",TimeSpend[[#This Row],[Date]]&lt;&gt;""),TimeSpend[[#This Row],[Network]],"")</f>
        <v/>
      </c>
      <c r="E2690" t="str">
        <f>IF(AND(TimeSpend[[#This Row],[Personnel number]]&lt;&gt;"",TimeSpend[[#This Row],[Date]]&lt;&gt;""),TimeSpend[[#This Row],[Network Description]],"")</f>
        <v/>
      </c>
      <c r="F2690" t="str">
        <f>IF(AND(TimeSpend[[#This Row],[Personnel number]]&lt;&gt;"",TimeSpend[[#This Row],[Date]]&lt;&gt;""),TimeSpend[[#This Row],[Activity]],"")</f>
        <v/>
      </c>
      <c r="G2690" t="str">
        <f>IF(AND(TimeSpend[[#This Row],[Personnel number]]&lt;&gt;"",TimeSpend[[#This Row],[Date]]&lt;&gt;""),TimeSpend[[#This Row],[Activity description]],"")</f>
        <v/>
      </c>
      <c r="H2690" s="36" t="str">
        <f>IF(AND(TimeSpend[[#This Row],[Personnel number]]&lt;&gt;"",TimeSpend[[#This Row],[Date]]&lt;&gt;""),TimeSpend[[#This Row],[Start Time]],"")</f>
        <v/>
      </c>
      <c r="I2690" s="36" t="str">
        <f>IF(AND(TimeSpend[[#This Row],[Personnel number]]&lt;&gt;"",TimeSpend[[#This Row],[Date]]&lt;&gt;""),TimeSpend[[#This Row],[End Time]],"")</f>
        <v/>
      </c>
      <c r="J2690" t="str">
        <f>IF(AND(TimeSpend[[#This Row],[Personnel number]]&lt;&gt;"",TimeSpend[[#This Row],[Date]]&lt;&gt;""),TimeSpend[[#This Row],[Location]],"")</f>
        <v/>
      </c>
      <c r="K2690" t="str">
        <f>IF(AND(TimeSpend[[#This Row],[Personnel number]]&lt;&gt;"",TimeSpend[[#This Row],[Date]]&lt;&gt;""),TimeSpend[[#This Row],[Task]],"")</f>
        <v/>
      </c>
      <c r="L2690" t="str">
        <f>IF(AND(TimeSpend[[#This Row],[Personnel number]]&lt;&gt;"",TimeSpend[[#This Row],[Date]]&lt;&gt;""),Utilization!$J$2,"")</f>
        <v/>
      </c>
      <c r="M2690" t="str">
        <f>IF(AND(TimeSpend[[#This Row],[Personnel number]]&lt;&gt;"",TimeSpend[[#This Row],[Date]]&lt;&gt;""),TimeSpend[[#This Row],[Employee Name]],"")</f>
        <v/>
      </c>
      <c r="N2690" t="str">
        <f t="shared" si="84"/>
        <v/>
      </c>
      <c r="O2690" t="str">
        <f t="shared" si="85"/>
        <v/>
      </c>
      <c r="P2690" t="str">
        <f>IF(D2690&lt;&gt;"",VLOOKUP(D2690,Projects!B:C,2,0),"")</f>
        <v/>
      </c>
    </row>
    <row r="2691" spans="1:16" x14ac:dyDescent="0.25">
      <c r="A2691" t="str">
        <f>UPPER(IF(AND(TimeSpend[[#This Row],[Personnel number]]&lt;&gt;"",TimeSpend[[#This Row],[Date]]&lt;&gt;""),TimeSpend[[#This Row],[Personnel number]],""))</f>
        <v/>
      </c>
      <c r="B2691" s="85" t="str">
        <f>IF(AND(TimeSpend[[#This Row],[Personnel number]]&lt;&gt;"",TimeSpend[[#This Row],[Date]]&lt;&gt;""),TEXT(TimeSpend[[#This Row],[Date]],"[$-409]yyyyMMdd"),"")</f>
        <v/>
      </c>
      <c r="C2691" s="33" t="str">
        <f>IF(AND(TimeSpend[[#This Row],[Personnel number]]&lt;&gt;"",TimeSpend[[#This Row],[Date]]&lt;&gt;""),SUBSTITUTE(TimeSpend[[#This Row],[Hours]],",","."),"")</f>
        <v/>
      </c>
      <c r="D2691" t="str">
        <f>IF(AND(TimeSpend[[#This Row],[Personnel number]]&lt;&gt;"",TimeSpend[[#This Row],[Date]]&lt;&gt;""),TimeSpend[[#This Row],[Network]],"")</f>
        <v/>
      </c>
      <c r="E2691" t="str">
        <f>IF(AND(TimeSpend[[#This Row],[Personnel number]]&lt;&gt;"",TimeSpend[[#This Row],[Date]]&lt;&gt;""),TimeSpend[[#This Row],[Network Description]],"")</f>
        <v/>
      </c>
      <c r="F2691" t="str">
        <f>IF(AND(TimeSpend[[#This Row],[Personnel number]]&lt;&gt;"",TimeSpend[[#This Row],[Date]]&lt;&gt;""),TimeSpend[[#This Row],[Activity]],"")</f>
        <v/>
      </c>
      <c r="G2691" t="str">
        <f>IF(AND(TimeSpend[[#This Row],[Personnel number]]&lt;&gt;"",TimeSpend[[#This Row],[Date]]&lt;&gt;""),TimeSpend[[#This Row],[Activity description]],"")</f>
        <v/>
      </c>
      <c r="H2691" s="36" t="str">
        <f>IF(AND(TimeSpend[[#This Row],[Personnel number]]&lt;&gt;"",TimeSpend[[#This Row],[Date]]&lt;&gt;""),TimeSpend[[#This Row],[Start Time]],"")</f>
        <v/>
      </c>
      <c r="I2691" s="36" t="str">
        <f>IF(AND(TimeSpend[[#This Row],[Personnel number]]&lt;&gt;"",TimeSpend[[#This Row],[Date]]&lt;&gt;""),TimeSpend[[#This Row],[End Time]],"")</f>
        <v/>
      </c>
      <c r="J2691" t="str">
        <f>IF(AND(TimeSpend[[#This Row],[Personnel number]]&lt;&gt;"",TimeSpend[[#This Row],[Date]]&lt;&gt;""),TimeSpend[[#This Row],[Location]],"")</f>
        <v/>
      </c>
      <c r="K2691" t="str">
        <f>IF(AND(TimeSpend[[#This Row],[Personnel number]]&lt;&gt;"",TimeSpend[[#This Row],[Date]]&lt;&gt;""),TimeSpend[[#This Row],[Task]],"")</f>
        <v/>
      </c>
      <c r="L2691" t="str">
        <f>IF(AND(TimeSpend[[#This Row],[Personnel number]]&lt;&gt;"",TimeSpend[[#This Row],[Date]]&lt;&gt;""),Utilization!$J$2,"")</f>
        <v/>
      </c>
      <c r="M2691" t="str">
        <f>IF(AND(TimeSpend[[#This Row],[Personnel number]]&lt;&gt;"",TimeSpend[[#This Row],[Date]]&lt;&gt;""),TimeSpend[[#This Row],[Employee Name]],"")</f>
        <v/>
      </c>
      <c r="N2691" t="str">
        <f t="shared" si="84"/>
        <v/>
      </c>
      <c r="O2691" t="str">
        <f t="shared" si="85"/>
        <v/>
      </c>
      <c r="P2691" t="str">
        <f>IF(D2691&lt;&gt;"",VLOOKUP(D2691,Projects!B:C,2,0),"")</f>
        <v/>
      </c>
    </row>
    <row r="2692" spans="1:16" x14ac:dyDescent="0.25">
      <c r="A2692" t="str">
        <f>UPPER(IF(AND(TimeSpend[[#This Row],[Personnel number]]&lt;&gt;"",TimeSpend[[#This Row],[Date]]&lt;&gt;""),TimeSpend[[#This Row],[Personnel number]],""))</f>
        <v/>
      </c>
      <c r="B2692" s="85" t="str">
        <f>IF(AND(TimeSpend[[#This Row],[Personnel number]]&lt;&gt;"",TimeSpend[[#This Row],[Date]]&lt;&gt;""),TEXT(TimeSpend[[#This Row],[Date]],"[$-409]yyyyMMdd"),"")</f>
        <v/>
      </c>
      <c r="C2692" s="33" t="str">
        <f>IF(AND(TimeSpend[[#This Row],[Personnel number]]&lt;&gt;"",TimeSpend[[#This Row],[Date]]&lt;&gt;""),SUBSTITUTE(TimeSpend[[#This Row],[Hours]],",","."),"")</f>
        <v/>
      </c>
      <c r="D2692" t="str">
        <f>IF(AND(TimeSpend[[#This Row],[Personnel number]]&lt;&gt;"",TimeSpend[[#This Row],[Date]]&lt;&gt;""),TimeSpend[[#This Row],[Network]],"")</f>
        <v/>
      </c>
      <c r="E2692" t="str">
        <f>IF(AND(TimeSpend[[#This Row],[Personnel number]]&lt;&gt;"",TimeSpend[[#This Row],[Date]]&lt;&gt;""),TimeSpend[[#This Row],[Network Description]],"")</f>
        <v/>
      </c>
      <c r="F2692" t="str">
        <f>IF(AND(TimeSpend[[#This Row],[Personnel number]]&lt;&gt;"",TimeSpend[[#This Row],[Date]]&lt;&gt;""),TimeSpend[[#This Row],[Activity]],"")</f>
        <v/>
      </c>
      <c r="G2692" t="str">
        <f>IF(AND(TimeSpend[[#This Row],[Personnel number]]&lt;&gt;"",TimeSpend[[#This Row],[Date]]&lt;&gt;""),TimeSpend[[#This Row],[Activity description]],"")</f>
        <v/>
      </c>
      <c r="H2692" s="36" t="str">
        <f>IF(AND(TimeSpend[[#This Row],[Personnel number]]&lt;&gt;"",TimeSpend[[#This Row],[Date]]&lt;&gt;""),TimeSpend[[#This Row],[Start Time]],"")</f>
        <v/>
      </c>
      <c r="I2692" s="36" t="str">
        <f>IF(AND(TimeSpend[[#This Row],[Personnel number]]&lt;&gt;"",TimeSpend[[#This Row],[Date]]&lt;&gt;""),TimeSpend[[#This Row],[End Time]],"")</f>
        <v/>
      </c>
      <c r="J2692" t="str">
        <f>IF(AND(TimeSpend[[#This Row],[Personnel number]]&lt;&gt;"",TimeSpend[[#This Row],[Date]]&lt;&gt;""),TimeSpend[[#This Row],[Location]],"")</f>
        <v/>
      </c>
      <c r="K2692" t="str">
        <f>IF(AND(TimeSpend[[#This Row],[Personnel number]]&lt;&gt;"",TimeSpend[[#This Row],[Date]]&lt;&gt;""),TimeSpend[[#This Row],[Task]],"")</f>
        <v/>
      </c>
      <c r="L2692" t="str">
        <f>IF(AND(TimeSpend[[#This Row],[Personnel number]]&lt;&gt;"",TimeSpend[[#This Row],[Date]]&lt;&gt;""),Utilization!$J$2,"")</f>
        <v/>
      </c>
      <c r="M2692" t="str">
        <f>IF(AND(TimeSpend[[#This Row],[Personnel number]]&lt;&gt;"",TimeSpend[[#This Row],[Date]]&lt;&gt;""),TimeSpend[[#This Row],[Employee Name]],"")</f>
        <v/>
      </c>
      <c r="N2692" t="str">
        <f t="shared" si="84"/>
        <v/>
      </c>
      <c r="O2692" t="str">
        <f t="shared" si="85"/>
        <v/>
      </c>
      <c r="P2692" t="str">
        <f>IF(D2692&lt;&gt;"",VLOOKUP(D2692,Projects!B:C,2,0),"")</f>
        <v/>
      </c>
    </row>
    <row r="2693" spans="1:16" x14ac:dyDescent="0.25">
      <c r="A2693" t="str">
        <f>UPPER(IF(AND(TimeSpend[[#This Row],[Personnel number]]&lt;&gt;"",TimeSpend[[#This Row],[Date]]&lt;&gt;""),TimeSpend[[#This Row],[Personnel number]],""))</f>
        <v/>
      </c>
      <c r="B2693" s="85" t="str">
        <f>IF(AND(TimeSpend[[#This Row],[Personnel number]]&lt;&gt;"",TimeSpend[[#This Row],[Date]]&lt;&gt;""),TEXT(TimeSpend[[#This Row],[Date]],"[$-409]yyyyMMdd"),"")</f>
        <v/>
      </c>
      <c r="C2693" s="33" t="str">
        <f>IF(AND(TimeSpend[[#This Row],[Personnel number]]&lt;&gt;"",TimeSpend[[#This Row],[Date]]&lt;&gt;""),SUBSTITUTE(TimeSpend[[#This Row],[Hours]],",","."),"")</f>
        <v/>
      </c>
      <c r="D2693" t="str">
        <f>IF(AND(TimeSpend[[#This Row],[Personnel number]]&lt;&gt;"",TimeSpend[[#This Row],[Date]]&lt;&gt;""),TimeSpend[[#This Row],[Network]],"")</f>
        <v/>
      </c>
      <c r="E2693" t="str">
        <f>IF(AND(TimeSpend[[#This Row],[Personnel number]]&lt;&gt;"",TimeSpend[[#This Row],[Date]]&lt;&gt;""),TimeSpend[[#This Row],[Network Description]],"")</f>
        <v/>
      </c>
      <c r="F2693" t="str">
        <f>IF(AND(TimeSpend[[#This Row],[Personnel number]]&lt;&gt;"",TimeSpend[[#This Row],[Date]]&lt;&gt;""),TimeSpend[[#This Row],[Activity]],"")</f>
        <v/>
      </c>
      <c r="G2693" t="str">
        <f>IF(AND(TimeSpend[[#This Row],[Personnel number]]&lt;&gt;"",TimeSpend[[#This Row],[Date]]&lt;&gt;""),TimeSpend[[#This Row],[Activity description]],"")</f>
        <v/>
      </c>
      <c r="H2693" s="36" t="str">
        <f>IF(AND(TimeSpend[[#This Row],[Personnel number]]&lt;&gt;"",TimeSpend[[#This Row],[Date]]&lt;&gt;""),TimeSpend[[#This Row],[Start Time]],"")</f>
        <v/>
      </c>
      <c r="I2693" s="36" t="str">
        <f>IF(AND(TimeSpend[[#This Row],[Personnel number]]&lt;&gt;"",TimeSpend[[#This Row],[Date]]&lt;&gt;""),TimeSpend[[#This Row],[End Time]],"")</f>
        <v/>
      </c>
      <c r="J2693" t="str">
        <f>IF(AND(TimeSpend[[#This Row],[Personnel number]]&lt;&gt;"",TimeSpend[[#This Row],[Date]]&lt;&gt;""),TimeSpend[[#This Row],[Location]],"")</f>
        <v/>
      </c>
      <c r="K2693" t="str">
        <f>IF(AND(TimeSpend[[#This Row],[Personnel number]]&lt;&gt;"",TimeSpend[[#This Row],[Date]]&lt;&gt;""),TimeSpend[[#This Row],[Task]],"")</f>
        <v/>
      </c>
      <c r="L2693" t="str">
        <f>IF(AND(TimeSpend[[#This Row],[Personnel number]]&lt;&gt;"",TimeSpend[[#This Row],[Date]]&lt;&gt;""),Utilization!$J$2,"")</f>
        <v/>
      </c>
      <c r="M2693" t="str">
        <f>IF(AND(TimeSpend[[#This Row],[Personnel number]]&lt;&gt;"",TimeSpend[[#This Row],[Date]]&lt;&gt;""),TimeSpend[[#This Row],[Employee Name]],"")</f>
        <v/>
      </c>
      <c r="N2693" t="str">
        <f t="shared" si="84"/>
        <v/>
      </c>
      <c r="O2693" t="str">
        <f t="shared" si="85"/>
        <v/>
      </c>
      <c r="P2693" t="str">
        <f>IF(D2693&lt;&gt;"",VLOOKUP(D2693,Projects!B:C,2,0),"")</f>
        <v/>
      </c>
    </row>
    <row r="2694" spans="1:16" x14ac:dyDescent="0.25">
      <c r="A2694" t="str">
        <f>UPPER(IF(AND(TimeSpend[[#This Row],[Personnel number]]&lt;&gt;"",TimeSpend[[#This Row],[Date]]&lt;&gt;""),TimeSpend[[#This Row],[Personnel number]],""))</f>
        <v/>
      </c>
      <c r="B2694" s="85" t="str">
        <f>IF(AND(TimeSpend[[#This Row],[Personnel number]]&lt;&gt;"",TimeSpend[[#This Row],[Date]]&lt;&gt;""),TEXT(TimeSpend[[#This Row],[Date]],"[$-409]yyyyMMdd"),"")</f>
        <v/>
      </c>
      <c r="C2694" s="33" t="str">
        <f>IF(AND(TimeSpend[[#This Row],[Personnel number]]&lt;&gt;"",TimeSpend[[#This Row],[Date]]&lt;&gt;""),SUBSTITUTE(TimeSpend[[#This Row],[Hours]],",","."),"")</f>
        <v/>
      </c>
      <c r="D2694" t="str">
        <f>IF(AND(TimeSpend[[#This Row],[Personnel number]]&lt;&gt;"",TimeSpend[[#This Row],[Date]]&lt;&gt;""),TimeSpend[[#This Row],[Network]],"")</f>
        <v/>
      </c>
      <c r="E2694" t="str">
        <f>IF(AND(TimeSpend[[#This Row],[Personnel number]]&lt;&gt;"",TimeSpend[[#This Row],[Date]]&lt;&gt;""),TimeSpend[[#This Row],[Network Description]],"")</f>
        <v/>
      </c>
      <c r="F2694" t="str">
        <f>IF(AND(TimeSpend[[#This Row],[Personnel number]]&lt;&gt;"",TimeSpend[[#This Row],[Date]]&lt;&gt;""),TimeSpend[[#This Row],[Activity]],"")</f>
        <v/>
      </c>
      <c r="G2694" t="str">
        <f>IF(AND(TimeSpend[[#This Row],[Personnel number]]&lt;&gt;"",TimeSpend[[#This Row],[Date]]&lt;&gt;""),TimeSpend[[#This Row],[Activity description]],"")</f>
        <v/>
      </c>
      <c r="H2694" s="36" t="str">
        <f>IF(AND(TimeSpend[[#This Row],[Personnel number]]&lt;&gt;"",TimeSpend[[#This Row],[Date]]&lt;&gt;""),TimeSpend[[#This Row],[Start Time]],"")</f>
        <v/>
      </c>
      <c r="I2694" s="36" t="str">
        <f>IF(AND(TimeSpend[[#This Row],[Personnel number]]&lt;&gt;"",TimeSpend[[#This Row],[Date]]&lt;&gt;""),TimeSpend[[#This Row],[End Time]],"")</f>
        <v/>
      </c>
      <c r="J2694" t="str">
        <f>IF(AND(TimeSpend[[#This Row],[Personnel number]]&lt;&gt;"",TimeSpend[[#This Row],[Date]]&lt;&gt;""),TimeSpend[[#This Row],[Location]],"")</f>
        <v/>
      </c>
      <c r="K2694" t="str">
        <f>IF(AND(TimeSpend[[#This Row],[Personnel number]]&lt;&gt;"",TimeSpend[[#This Row],[Date]]&lt;&gt;""),TimeSpend[[#This Row],[Task]],"")</f>
        <v/>
      </c>
      <c r="L2694" t="str">
        <f>IF(AND(TimeSpend[[#This Row],[Personnel number]]&lt;&gt;"",TimeSpend[[#This Row],[Date]]&lt;&gt;""),Utilization!$J$2,"")</f>
        <v/>
      </c>
      <c r="M2694" t="str">
        <f>IF(AND(TimeSpend[[#This Row],[Personnel number]]&lt;&gt;"",TimeSpend[[#This Row],[Date]]&lt;&gt;""),TimeSpend[[#This Row],[Employee Name]],"")</f>
        <v/>
      </c>
      <c r="N2694" t="str">
        <f t="shared" si="84"/>
        <v/>
      </c>
      <c r="O2694" t="str">
        <f t="shared" si="85"/>
        <v/>
      </c>
      <c r="P2694" t="str">
        <f>IF(D2694&lt;&gt;"",VLOOKUP(D2694,Projects!B:C,2,0),"")</f>
        <v/>
      </c>
    </row>
    <row r="2695" spans="1:16" x14ac:dyDescent="0.25">
      <c r="A2695" t="str">
        <f>UPPER(IF(AND(TimeSpend[[#This Row],[Personnel number]]&lt;&gt;"",TimeSpend[[#This Row],[Date]]&lt;&gt;""),TimeSpend[[#This Row],[Personnel number]],""))</f>
        <v/>
      </c>
      <c r="B2695" s="85" t="str">
        <f>IF(AND(TimeSpend[[#This Row],[Personnel number]]&lt;&gt;"",TimeSpend[[#This Row],[Date]]&lt;&gt;""),TEXT(TimeSpend[[#This Row],[Date]],"[$-409]yyyyMMdd"),"")</f>
        <v/>
      </c>
      <c r="C2695" s="33" t="str">
        <f>IF(AND(TimeSpend[[#This Row],[Personnel number]]&lt;&gt;"",TimeSpend[[#This Row],[Date]]&lt;&gt;""),SUBSTITUTE(TimeSpend[[#This Row],[Hours]],",","."),"")</f>
        <v/>
      </c>
      <c r="D2695" t="str">
        <f>IF(AND(TimeSpend[[#This Row],[Personnel number]]&lt;&gt;"",TimeSpend[[#This Row],[Date]]&lt;&gt;""),TimeSpend[[#This Row],[Network]],"")</f>
        <v/>
      </c>
      <c r="E2695" t="str">
        <f>IF(AND(TimeSpend[[#This Row],[Personnel number]]&lt;&gt;"",TimeSpend[[#This Row],[Date]]&lt;&gt;""),TimeSpend[[#This Row],[Network Description]],"")</f>
        <v/>
      </c>
      <c r="F2695" t="str">
        <f>IF(AND(TimeSpend[[#This Row],[Personnel number]]&lt;&gt;"",TimeSpend[[#This Row],[Date]]&lt;&gt;""),TimeSpend[[#This Row],[Activity]],"")</f>
        <v/>
      </c>
      <c r="G2695" t="str">
        <f>IF(AND(TimeSpend[[#This Row],[Personnel number]]&lt;&gt;"",TimeSpend[[#This Row],[Date]]&lt;&gt;""),TimeSpend[[#This Row],[Activity description]],"")</f>
        <v/>
      </c>
      <c r="H2695" s="36" t="str">
        <f>IF(AND(TimeSpend[[#This Row],[Personnel number]]&lt;&gt;"",TimeSpend[[#This Row],[Date]]&lt;&gt;""),TimeSpend[[#This Row],[Start Time]],"")</f>
        <v/>
      </c>
      <c r="I2695" s="36" t="str">
        <f>IF(AND(TimeSpend[[#This Row],[Personnel number]]&lt;&gt;"",TimeSpend[[#This Row],[Date]]&lt;&gt;""),TimeSpend[[#This Row],[End Time]],"")</f>
        <v/>
      </c>
      <c r="J2695" t="str">
        <f>IF(AND(TimeSpend[[#This Row],[Personnel number]]&lt;&gt;"",TimeSpend[[#This Row],[Date]]&lt;&gt;""),TimeSpend[[#This Row],[Location]],"")</f>
        <v/>
      </c>
      <c r="K2695" t="str">
        <f>IF(AND(TimeSpend[[#This Row],[Personnel number]]&lt;&gt;"",TimeSpend[[#This Row],[Date]]&lt;&gt;""),TimeSpend[[#This Row],[Task]],"")</f>
        <v/>
      </c>
      <c r="L2695" t="str">
        <f>IF(AND(TimeSpend[[#This Row],[Personnel number]]&lt;&gt;"",TimeSpend[[#This Row],[Date]]&lt;&gt;""),Utilization!$J$2,"")</f>
        <v/>
      </c>
      <c r="M2695" t="str">
        <f>IF(AND(TimeSpend[[#This Row],[Personnel number]]&lt;&gt;"",TimeSpend[[#This Row],[Date]]&lt;&gt;""),TimeSpend[[#This Row],[Employee Name]],"")</f>
        <v/>
      </c>
      <c r="N2695" t="str">
        <f t="shared" si="84"/>
        <v/>
      </c>
      <c r="O2695" t="str">
        <f t="shared" si="85"/>
        <v/>
      </c>
      <c r="P2695" t="str">
        <f>IF(D2695&lt;&gt;"",VLOOKUP(D2695,Projects!B:C,2,0),"")</f>
        <v/>
      </c>
    </row>
    <row r="2696" spans="1:16" x14ac:dyDescent="0.25">
      <c r="A2696" t="str">
        <f>UPPER(IF(AND(TimeSpend[[#This Row],[Personnel number]]&lt;&gt;"",TimeSpend[[#This Row],[Date]]&lt;&gt;""),TimeSpend[[#This Row],[Personnel number]],""))</f>
        <v/>
      </c>
      <c r="B2696" s="85" t="str">
        <f>IF(AND(TimeSpend[[#This Row],[Personnel number]]&lt;&gt;"",TimeSpend[[#This Row],[Date]]&lt;&gt;""),TEXT(TimeSpend[[#This Row],[Date]],"[$-409]yyyyMMdd"),"")</f>
        <v/>
      </c>
      <c r="C2696" s="33" t="str">
        <f>IF(AND(TimeSpend[[#This Row],[Personnel number]]&lt;&gt;"",TimeSpend[[#This Row],[Date]]&lt;&gt;""),SUBSTITUTE(TimeSpend[[#This Row],[Hours]],",","."),"")</f>
        <v/>
      </c>
      <c r="D2696" t="str">
        <f>IF(AND(TimeSpend[[#This Row],[Personnel number]]&lt;&gt;"",TimeSpend[[#This Row],[Date]]&lt;&gt;""),TimeSpend[[#This Row],[Network]],"")</f>
        <v/>
      </c>
      <c r="E2696" t="str">
        <f>IF(AND(TimeSpend[[#This Row],[Personnel number]]&lt;&gt;"",TimeSpend[[#This Row],[Date]]&lt;&gt;""),TimeSpend[[#This Row],[Network Description]],"")</f>
        <v/>
      </c>
      <c r="F2696" t="str">
        <f>IF(AND(TimeSpend[[#This Row],[Personnel number]]&lt;&gt;"",TimeSpend[[#This Row],[Date]]&lt;&gt;""),TimeSpend[[#This Row],[Activity]],"")</f>
        <v/>
      </c>
      <c r="G2696" t="str">
        <f>IF(AND(TimeSpend[[#This Row],[Personnel number]]&lt;&gt;"",TimeSpend[[#This Row],[Date]]&lt;&gt;""),TimeSpend[[#This Row],[Activity description]],"")</f>
        <v/>
      </c>
      <c r="H2696" s="36" t="str">
        <f>IF(AND(TimeSpend[[#This Row],[Personnel number]]&lt;&gt;"",TimeSpend[[#This Row],[Date]]&lt;&gt;""),TimeSpend[[#This Row],[Start Time]],"")</f>
        <v/>
      </c>
      <c r="I2696" s="36" t="str">
        <f>IF(AND(TimeSpend[[#This Row],[Personnel number]]&lt;&gt;"",TimeSpend[[#This Row],[Date]]&lt;&gt;""),TimeSpend[[#This Row],[End Time]],"")</f>
        <v/>
      </c>
      <c r="J2696" t="str">
        <f>IF(AND(TimeSpend[[#This Row],[Personnel number]]&lt;&gt;"",TimeSpend[[#This Row],[Date]]&lt;&gt;""),TimeSpend[[#This Row],[Location]],"")</f>
        <v/>
      </c>
      <c r="K2696" t="str">
        <f>IF(AND(TimeSpend[[#This Row],[Personnel number]]&lt;&gt;"",TimeSpend[[#This Row],[Date]]&lt;&gt;""),TimeSpend[[#This Row],[Task]],"")</f>
        <v/>
      </c>
      <c r="L2696" t="str">
        <f>IF(AND(TimeSpend[[#This Row],[Personnel number]]&lt;&gt;"",TimeSpend[[#This Row],[Date]]&lt;&gt;""),Utilization!$J$2,"")</f>
        <v/>
      </c>
      <c r="M2696" t="str">
        <f>IF(AND(TimeSpend[[#This Row],[Personnel number]]&lt;&gt;"",TimeSpend[[#This Row],[Date]]&lt;&gt;""),TimeSpend[[#This Row],[Employee Name]],"")</f>
        <v/>
      </c>
      <c r="N2696" t="str">
        <f t="shared" si="84"/>
        <v/>
      </c>
      <c r="O2696" t="str">
        <f t="shared" si="85"/>
        <v/>
      </c>
      <c r="P2696" t="str">
        <f>IF(D2696&lt;&gt;"",VLOOKUP(D2696,Projects!B:C,2,0),"")</f>
        <v/>
      </c>
    </row>
    <row r="2697" spans="1:16" x14ac:dyDescent="0.25">
      <c r="A2697" t="str">
        <f>UPPER(IF(AND(TimeSpend[[#This Row],[Personnel number]]&lt;&gt;"",TimeSpend[[#This Row],[Date]]&lt;&gt;""),TimeSpend[[#This Row],[Personnel number]],""))</f>
        <v/>
      </c>
      <c r="B2697" s="85" t="str">
        <f>IF(AND(TimeSpend[[#This Row],[Personnel number]]&lt;&gt;"",TimeSpend[[#This Row],[Date]]&lt;&gt;""),TEXT(TimeSpend[[#This Row],[Date]],"[$-409]yyyyMMdd"),"")</f>
        <v/>
      </c>
      <c r="C2697" s="33" t="str">
        <f>IF(AND(TimeSpend[[#This Row],[Personnel number]]&lt;&gt;"",TimeSpend[[#This Row],[Date]]&lt;&gt;""),SUBSTITUTE(TimeSpend[[#This Row],[Hours]],",","."),"")</f>
        <v/>
      </c>
      <c r="D2697" t="str">
        <f>IF(AND(TimeSpend[[#This Row],[Personnel number]]&lt;&gt;"",TimeSpend[[#This Row],[Date]]&lt;&gt;""),TimeSpend[[#This Row],[Network]],"")</f>
        <v/>
      </c>
      <c r="E2697" t="str">
        <f>IF(AND(TimeSpend[[#This Row],[Personnel number]]&lt;&gt;"",TimeSpend[[#This Row],[Date]]&lt;&gt;""),TimeSpend[[#This Row],[Network Description]],"")</f>
        <v/>
      </c>
      <c r="F2697" t="str">
        <f>IF(AND(TimeSpend[[#This Row],[Personnel number]]&lt;&gt;"",TimeSpend[[#This Row],[Date]]&lt;&gt;""),TimeSpend[[#This Row],[Activity]],"")</f>
        <v/>
      </c>
      <c r="G2697" t="str">
        <f>IF(AND(TimeSpend[[#This Row],[Personnel number]]&lt;&gt;"",TimeSpend[[#This Row],[Date]]&lt;&gt;""),TimeSpend[[#This Row],[Activity description]],"")</f>
        <v/>
      </c>
      <c r="H2697" s="36" t="str">
        <f>IF(AND(TimeSpend[[#This Row],[Personnel number]]&lt;&gt;"",TimeSpend[[#This Row],[Date]]&lt;&gt;""),TimeSpend[[#This Row],[Start Time]],"")</f>
        <v/>
      </c>
      <c r="I2697" s="36" t="str">
        <f>IF(AND(TimeSpend[[#This Row],[Personnel number]]&lt;&gt;"",TimeSpend[[#This Row],[Date]]&lt;&gt;""),TimeSpend[[#This Row],[End Time]],"")</f>
        <v/>
      </c>
      <c r="J2697" t="str">
        <f>IF(AND(TimeSpend[[#This Row],[Personnel number]]&lt;&gt;"",TimeSpend[[#This Row],[Date]]&lt;&gt;""),TimeSpend[[#This Row],[Location]],"")</f>
        <v/>
      </c>
      <c r="K2697" t="str">
        <f>IF(AND(TimeSpend[[#This Row],[Personnel number]]&lt;&gt;"",TimeSpend[[#This Row],[Date]]&lt;&gt;""),TimeSpend[[#This Row],[Task]],"")</f>
        <v/>
      </c>
      <c r="L2697" t="str">
        <f>IF(AND(TimeSpend[[#This Row],[Personnel number]]&lt;&gt;"",TimeSpend[[#This Row],[Date]]&lt;&gt;""),Utilization!$J$2,"")</f>
        <v/>
      </c>
      <c r="M2697" t="str">
        <f>IF(AND(TimeSpend[[#This Row],[Personnel number]]&lt;&gt;"",TimeSpend[[#This Row],[Date]]&lt;&gt;""),TimeSpend[[#This Row],[Employee Name]],"")</f>
        <v/>
      </c>
      <c r="N2697" t="str">
        <f t="shared" si="84"/>
        <v/>
      </c>
      <c r="O2697" t="str">
        <f t="shared" si="85"/>
        <v/>
      </c>
      <c r="P2697" t="str">
        <f>IF(D2697&lt;&gt;"",VLOOKUP(D2697,Projects!B:C,2,0),"")</f>
        <v/>
      </c>
    </row>
    <row r="2698" spans="1:16" x14ac:dyDescent="0.25">
      <c r="A2698" t="str">
        <f>UPPER(IF(AND(TimeSpend[[#This Row],[Personnel number]]&lt;&gt;"",TimeSpend[[#This Row],[Date]]&lt;&gt;""),TimeSpend[[#This Row],[Personnel number]],""))</f>
        <v/>
      </c>
      <c r="B2698" s="85" t="str">
        <f>IF(AND(TimeSpend[[#This Row],[Personnel number]]&lt;&gt;"",TimeSpend[[#This Row],[Date]]&lt;&gt;""),TEXT(TimeSpend[[#This Row],[Date]],"[$-409]yyyyMMdd"),"")</f>
        <v/>
      </c>
      <c r="C2698" s="33" t="str">
        <f>IF(AND(TimeSpend[[#This Row],[Personnel number]]&lt;&gt;"",TimeSpend[[#This Row],[Date]]&lt;&gt;""),SUBSTITUTE(TimeSpend[[#This Row],[Hours]],",","."),"")</f>
        <v/>
      </c>
      <c r="D2698" t="str">
        <f>IF(AND(TimeSpend[[#This Row],[Personnel number]]&lt;&gt;"",TimeSpend[[#This Row],[Date]]&lt;&gt;""),TimeSpend[[#This Row],[Network]],"")</f>
        <v/>
      </c>
      <c r="E2698" t="str">
        <f>IF(AND(TimeSpend[[#This Row],[Personnel number]]&lt;&gt;"",TimeSpend[[#This Row],[Date]]&lt;&gt;""),TimeSpend[[#This Row],[Network Description]],"")</f>
        <v/>
      </c>
      <c r="F2698" t="str">
        <f>IF(AND(TimeSpend[[#This Row],[Personnel number]]&lt;&gt;"",TimeSpend[[#This Row],[Date]]&lt;&gt;""),TimeSpend[[#This Row],[Activity]],"")</f>
        <v/>
      </c>
      <c r="G2698" t="str">
        <f>IF(AND(TimeSpend[[#This Row],[Personnel number]]&lt;&gt;"",TimeSpend[[#This Row],[Date]]&lt;&gt;""),TimeSpend[[#This Row],[Activity description]],"")</f>
        <v/>
      </c>
      <c r="H2698" s="36" t="str">
        <f>IF(AND(TimeSpend[[#This Row],[Personnel number]]&lt;&gt;"",TimeSpend[[#This Row],[Date]]&lt;&gt;""),TimeSpend[[#This Row],[Start Time]],"")</f>
        <v/>
      </c>
      <c r="I2698" s="36" t="str">
        <f>IF(AND(TimeSpend[[#This Row],[Personnel number]]&lt;&gt;"",TimeSpend[[#This Row],[Date]]&lt;&gt;""),TimeSpend[[#This Row],[End Time]],"")</f>
        <v/>
      </c>
      <c r="J2698" t="str">
        <f>IF(AND(TimeSpend[[#This Row],[Personnel number]]&lt;&gt;"",TimeSpend[[#This Row],[Date]]&lt;&gt;""),TimeSpend[[#This Row],[Location]],"")</f>
        <v/>
      </c>
      <c r="K2698" t="str">
        <f>IF(AND(TimeSpend[[#This Row],[Personnel number]]&lt;&gt;"",TimeSpend[[#This Row],[Date]]&lt;&gt;""),TimeSpend[[#This Row],[Task]],"")</f>
        <v/>
      </c>
      <c r="L2698" t="str">
        <f>IF(AND(TimeSpend[[#This Row],[Personnel number]]&lt;&gt;"",TimeSpend[[#This Row],[Date]]&lt;&gt;""),Utilization!$J$2,"")</f>
        <v/>
      </c>
      <c r="M2698" t="str">
        <f>IF(AND(TimeSpend[[#This Row],[Personnel number]]&lt;&gt;"",TimeSpend[[#This Row],[Date]]&lt;&gt;""),TimeSpend[[#This Row],[Employee Name]],"")</f>
        <v/>
      </c>
      <c r="N2698" t="str">
        <f t="shared" si="84"/>
        <v/>
      </c>
      <c r="O2698" t="str">
        <f t="shared" si="85"/>
        <v/>
      </c>
      <c r="P2698" t="str">
        <f>IF(D2698&lt;&gt;"",VLOOKUP(D2698,Projects!B:C,2,0),"")</f>
        <v/>
      </c>
    </row>
    <row r="2699" spans="1:16" x14ac:dyDescent="0.25">
      <c r="A2699" t="str">
        <f>UPPER(IF(AND(TimeSpend[[#This Row],[Personnel number]]&lt;&gt;"",TimeSpend[[#This Row],[Date]]&lt;&gt;""),TimeSpend[[#This Row],[Personnel number]],""))</f>
        <v/>
      </c>
      <c r="B2699" s="85" t="str">
        <f>IF(AND(TimeSpend[[#This Row],[Personnel number]]&lt;&gt;"",TimeSpend[[#This Row],[Date]]&lt;&gt;""),TEXT(TimeSpend[[#This Row],[Date]],"[$-409]yyyyMMdd"),"")</f>
        <v/>
      </c>
      <c r="C2699" s="33" t="str">
        <f>IF(AND(TimeSpend[[#This Row],[Personnel number]]&lt;&gt;"",TimeSpend[[#This Row],[Date]]&lt;&gt;""),SUBSTITUTE(TimeSpend[[#This Row],[Hours]],",","."),"")</f>
        <v/>
      </c>
      <c r="D2699" t="str">
        <f>IF(AND(TimeSpend[[#This Row],[Personnel number]]&lt;&gt;"",TimeSpend[[#This Row],[Date]]&lt;&gt;""),TimeSpend[[#This Row],[Network]],"")</f>
        <v/>
      </c>
      <c r="E2699" t="str">
        <f>IF(AND(TimeSpend[[#This Row],[Personnel number]]&lt;&gt;"",TimeSpend[[#This Row],[Date]]&lt;&gt;""),TimeSpend[[#This Row],[Network Description]],"")</f>
        <v/>
      </c>
      <c r="F2699" t="str">
        <f>IF(AND(TimeSpend[[#This Row],[Personnel number]]&lt;&gt;"",TimeSpend[[#This Row],[Date]]&lt;&gt;""),TimeSpend[[#This Row],[Activity]],"")</f>
        <v/>
      </c>
      <c r="G2699" t="str">
        <f>IF(AND(TimeSpend[[#This Row],[Personnel number]]&lt;&gt;"",TimeSpend[[#This Row],[Date]]&lt;&gt;""),TimeSpend[[#This Row],[Activity description]],"")</f>
        <v/>
      </c>
      <c r="H2699" s="36" t="str">
        <f>IF(AND(TimeSpend[[#This Row],[Personnel number]]&lt;&gt;"",TimeSpend[[#This Row],[Date]]&lt;&gt;""),TimeSpend[[#This Row],[Start Time]],"")</f>
        <v/>
      </c>
      <c r="I2699" s="36" t="str">
        <f>IF(AND(TimeSpend[[#This Row],[Personnel number]]&lt;&gt;"",TimeSpend[[#This Row],[Date]]&lt;&gt;""),TimeSpend[[#This Row],[End Time]],"")</f>
        <v/>
      </c>
      <c r="J2699" t="str">
        <f>IF(AND(TimeSpend[[#This Row],[Personnel number]]&lt;&gt;"",TimeSpend[[#This Row],[Date]]&lt;&gt;""),TimeSpend[[#This Row],[Location]],"")</f>
        <v/>
      </c>
      <c r="K2699" t="str">
        <f>IF(AND(TimeSpend[[#This Row],[Personnel number]]&lt;&gt;"",TimeSpend[[#This Row],[Date]]&lt;&gt;""),TimeSpend[[#This Row],[Task]],"")</f>
        <v/>
      </c>
      <c r="L2699" t="str">
        <f>IF(AND(TimeSpend[[#This Row],[Personnel number]]&lt;&gt;"",TimeSpend[[#This Row],[Date]]&lt;&gt;""),Utilization!$J$2,"")</f>
        <v/>
      </c>
      <c r="M2699" t="str">
        <f>IF(AND(TimeSpend[[#This Row],[Personnel number]]&lt;&gt;"",TimeSpend[[#This Row],[Date]]&lt;&gt;""),TimeSpend[[#This Row],[Employee Name]],"")</f>
        <v/>
      </c>
      <c r="N2699" t="str">
        <f t="shared" si="84"/>
        <v/>
      </c>
      <c r="O2699" t="str">
        <f t="shared" si="85"/>
        <v/>
      </c>
      <c r="P2699" t="str">
        <f>IF(D2699&lt;&gt;"",VLOOKUP(D2699,Projects!B:C,2,0),"")</f>
        <v/>
      </c>
    </row>
    <row r="2700" spans="1:16" x14ac:dyDescent="0.25">
      <c r="A2700" t="str">
        <f>UPPER(IF(AND(TimeSpend[[#This Row],[Personnel number]]&lt;&gt;"",TimeSpend[[#This Row],[Date]]&lt;&gt;""),TimeSpend[[#This Row],[Personnel number]],""))</f>
        <v/>
      </c>
      <c r="B2700" s="85" t="str">
        <f>IF(AND(TimeSpend[[#This Row],[Personnel number]]&lt;&gt;"",TimeSpend[[#This Row],[Date]]&lt;&gt;""),TEXT(TimeSpend[[#This Row],[Date]],"[$-409]yyyyMMdd"),"")</f>
        <v/>
      </c>
      <c r="C2700" s="33" t="str">
        <f>IF(AND(TimeSpend[[#This Row],[Personnel number]]&lt;&gt;"",TimeSpend[[#This Row],[Date]]&lt;&gt;""),SUBSTITUTE(TimeSpend[[#This Row],[Hours]],",","."),"")</f>
        <v/>
      </c>
      <c r="D2700" t="str">
        <f>IF(AND(TimeSpend[[#This Row],[Personnel number]]&lt;&gt;"",TimeSpend[[#This Row],[Date]]&lt;&gt;""),TimeSpend[[#This Row],[Network]],"")</f>
        <v/>
      </c>
      <c r="E2700" t="str">
        <f>IF(AND(TimeSpend[[#This Row],[Personnel number]]&lt;&gt;"",TimeSpend[[#This Row],[Date]]&lt;&gt;""),TimeSpend[[#This Row],[Network Description]],"")</f>
        <v/>
      </c>
      <c r="F2700" t="str">
        <f>IF(AND(TimeSpend[[#This Row],[Personnel number]]&lt;&gt;"",TimeSpend[[#This Row],[Date]]&lt;&gt;""),TimeSpend[[#This Row],[Activity]],"")</f>
        <v/>
      </c>
      <c r="G2700" t="str">
        <f>IF(AND(TimeSpend[[#This Row],[Personnel number]]&lt;&gt;"",TimeSpend[[#This Row],[Date]]&lt;&gt;""),TimeSpend[[#This Row],[Activity description]],"")</f>
        <v/>
      </c>
      <c r="H2700" s="36" t="str">
        <f>IF(AND(TimeSpend[[#This Row],[Personnel number]]&lt;&gt;"",TimeSpend[[#This Row],[Date]]&lt;&gt;""),TimeSpend[[#This Row],[Start Time]],"")</f>
        <v/>
      </c>
      <c r="I2700" s="36" t="str">
        <f>IF(AND(TimeSpend[[#This Row],[Personnel number]]&lt;&gt;"",TimeSpend[[#This Row],[Date]]&lt;&gt;""),TimeSpend[[#This Row],[End Time]],"")</f>
        <v/>
      </c>
      <c r="J2700" t="str">
        <f>IF(AND(TimeSpend[[#This Row],[Personnel number]]&lt;&gt;"",TimeSpend[[#This Row],[Date]]&lt;&gt;""),TimeSpend[[#This Row],[Location]],"")</f>
        <v/>
      </c>
      <c r="K2700" t="str">
        <f>IF(AND(TimeSpend[[#This Row],[Personnel number]]&lt;&gt;"",TimeSpend[[#This Row],[Date]]&lt;&gt;""),TimeSpend[[#This Row],[Task]],"")</f>
        <v/>
      </c>
      <c r="L2700" t="str">
        <f>IF(AND(TimeSpend[[#This Row],[Personnel number]]&lt;&gt;"",TimeSpend[[#This Row],[Date]]&lt;&gt;""),Utilization!$J$2,"")</f>
        <v/>
      </c>
      <c r="M2700" t="str">
        <f>IF(AND(TimeSpend[[#This Row],[Personnel number]]&lt;&gt;"",TimeSpend[[#This Row],[Date]]&lt;&gt;""),TimeSpend[[#This Row],[Employee Name]],"")</f>
        <v/>
      </c>
      <c r="N2700" t="str">
        <f t="shared" si="84"/>
        <v/>
      </c>
      <c r="O2700" t="str">
        <f t="shared" si="85"/>
        <v/>
      </c>
      <c r="P2700" t="str">
        <f>IF(D2700&lt;&gt;"",VLOOKUP(D2700,Projects!B:C,2,0),"")</f>
        <v/>
      </c>
    </row>
    <row r="2701" spans="1:16" x14ac:dyDescent="0.25">
      <c r="A2701" t="str">
        <f>UPPER(IF(AND(TimeSpend[[#This Row],[Personnel number]]&lt;&gt;"",TimeSpend[[#This Row],[Date]]&lt;&gt;""),TimeSpend[[#This Row],[Personnel number]],""))</f>
        <v/>
      </c>
      <c r="B2701" s="85" t="str">
        <f>IF(AND(TimeSpend[[#This Row],[Personnel number]]&lt;&gt;"",TimeSpend[[#This Row],[Date]]&lt;&gt;""),TEXT(TimeSpend[[#This Row],[Date]],"[$-409]yyyyMMdd"),"")</f>
        <v/>
      </c>
      <c r="C2701" s="33" t="str">
        <f>IF(AND(TimeSpend[[#This Row],[Personnel number]]&lt;&gt;"",TimeSpend[[#This Row],[Date]]&lt;&gt;""),SUBSTITUTE(TimeSpend[[#This Row],[Hours]],",","."),"")</f>
        <v/>
      </c>
      <c r="D2701" t="str">
        <f>IF(AND(TimeSpend[[#This Row],[Personnel number]]&lt;&gt;"",TimeSpend[[#This Row],[Date]]&lt;&gt;""),TimeSpend[[#This Row],[Network]],"")</f>
        <v/>
      </c>
      <c r="E2701" t="str">
        <f>IF(AND(TimeSpend[[#This Row],[Personnel number]]&lt;&gt;"",TimeSpend[[#This Row],[Date]]&lt;&gt;""),TimeSpend[[#This Row],[Network Description]],"")</f>
        <v/>
      </c>
      <c r="F2701" t="str">
        <f>IF(AND(TimeSpend[[#This Row],[Personnel number]]&lt;&gt;"",TimeSpend[[#This Row],[Date]]&lt;&gt;""),TimeSpend[[#This Row],[Activity]],"")</f>
        <v/>
      </c>
      <c r="G2701" t="str">
        <f>IF(AND(TimeSpend[[#This Row],[Personnel number]]&lt;&gt;"",TimeSpend[[#This Row],[Date]]&lt;&gt;""),TimeSpend[[#This Row],[Activity description]],"")</f>
        <v/>
      </c>
      <c r="H2701" s="36" t="str">
        <f>IF(AND(TimeSpend[[#This Row],[Personnel number]]&lt;&gt;"",TimeSpend[[#This Row],[Date]]&lt;&gt;""),TimeSpend[[#This Row],[Start Time]],"")</f>
        <v/>
      </c>
      <c r="I2701" s="36" t="str">
        <f>IF(AND(TimeSpend[[#This Row],[Personnel number]]&lt;&gt;"",TimeSpend[[#This Row],[Date]]&lt;&gt;""),TimeSpend[[#This Row],[End Time]],"")</f>
        <v/>
      </c>
      <c r="J2701" t="str">
        <f>IF(AND(TimeSpend[[#This Row],[Personnel number]]&lt;&gt;"",TimeSpend[[#This Row],[Date]]&lt;&gt;""),TimeSpend[[#This Row],[Location]],"")</f>
        <v/>
      </c>
      <c r="K2701" t="str">
        <f>IF(AND(TimeSpend[[#This Row],[Personnel number]]&lt;&gt;"",TimeSpend[[#This Row],[Date]]&lt;&gt;""),TimeSpend[[#This Row],[Task]],"")</f>
        <v/>
      </c>
      <c r="L2701" t="str">
        <f>IF(AND(TimeSpend[[#This Row],[Personnel number]]&lt;&gt;"",TimeSpend[[#This Row],[Date]]&lt;&gt;""),Utilization!$J$2,"")</f>
        <v/>
      </c>
      <c r="M2701" t="str">
        <f>IF(AND(TimeSpend[[#This Row],[Personnel number]]&lt;&gt;"",TimeSpend[[#This Row],[Date]]&lt;&gt;""),TimeSpend[[#This Row],[Employee Name]],"")</f>
        <v/>
      </c>
      <c r="N2701" t="str">
        <f t="shared" si="84"/>
        <v/>
      </c>
      <c r="O2701" t="str">
        <f t="shared" si="85"/>
        <v/>
      </c>
      <c r="P2701" t="str">
        <f>IF(D2701&lt;&gt;"",VLOOKUP(D2701,Projects!B:C,2,0),"")</f>
        <v/>
      </c>
    </row>
    <row r="2702" spans="1:16" x14ac:dyDescent="0.25">
      <c r="A2702" t="str">
        <f>UPPER(IF(AND(TimeSpend[[#This Row],[Personnel number]]&lt;&gt;"",TimeSpend[[#This Row],[Date]]&lt;&gt;""),TimeSpend[[#This Row],[Personnel number]],""))</f>
        <v/>
      </c>
      <c r="B2702" s="85" t="str">
        <f>IF(AND(TimeSpend[[#This Row],[Personnel number]]&lt;&gt;"",TimeSpend[[#This Row],[Date]]&lt;&gt;""),TEXT(TimeSpend[[#This Row],[Date]],"[$-409]yyyyMMdd"),"")</f>
        <v/>
      </c>
      <c r="C2702" s="33" t="str">
        <f>IF(AND(TimeSpend[[#This Row],[Personnel number]]&lt;&gt;"",TimeSpend[[#This Row],[Date]]&lt;&gt;""),SUBSTITUTE(TimeSpend[[#This Row],[Hours]],",","."),"")</f>
        <v/>
      </c>
      <c r="D2702" t="str">
        <f>IF(AND(TimeSpend[[#This Row],[Personnel number]]&lt;&gt;"",TimeSpend[[#This Row],[Date]]&lt;&gt;""),TimeSpend[[#This Row],[Network]],"")</f>
        <v/>
      </c>
      <c r="E2702" t="str">
        <f>IF(AND(TimeSpend[[#This Row],[Personnel number]]&lt;&gt;"",TimeSpend[[#This Row],[Date]]&lt;&gt;""),TimeSpend[[#This Row],[Network Description]],"")</f>
        <v/>
      </c>
      <c r="F2702" t="str">
        <f>IF(AND(TimeSpend[[#This Row],[Personnel number]]&lt;&gt;"",TimeSpend[[#This Row],[Date]]&lt;&gt;""),TimeSpend[[#This Row],[Activity]],"")</f>
        <v/>
      </c>
      <c r="G2702" t="str">
        <f>IF(AND(TimeSpend[[#This Row],[Personnel number]]&lt;&gt;"",TimeSpend[[#This Row],[Date]]&lt;&gt;""),TimeSpend[[#This Row],[Activity description]],"")</f>
        <v/>
      </c>
      <c r="H2702" s="36" t="str">
        <f>IF(AND(TimeSpend[[#This Row],[Personnel number]]&lt;&gt;"",TimeSpend[[#This Row],[Date]]&lt;&gt;""),TimeSpend[[#This Row],[Start Time]],"")</f>
        <v/>
      </c>
      <c r="I2702" s="36" t="str">
        <f>IF(AND(TimeSpend[[#This Row],[Personnel number]]&lt;&gt;"",TimeSpend[[#This Row],[Date]]&lt;&gt;""),TimeSpend[[#This Row],[End Time]],"")</f>
        <v/>
      </c>
      <c r="J2702" t="str">
        <f>IF(AND(TimeSpend[[#This Row],[Personnel number]]&lt;&gt;"",TimeSpend[[#This Row],[Date]]&lt;&gt;""),TimeSpend[[#This Row],[Location]],"")</f>
        <v/>
      </c>
      <c r="K2702" t="str">
        <f>IF(AND(TimeSpend[[#This Row],[Personnel number]]&lt;&gt;"",TimeSpend[[#This Row],[Date]]&lt;&gt;""),TimeSpend[[#This Row],[Task]],"")</f>
        <v/>
      </c>
      <c r="L2702" t="str">
        <f>IF(AND(TimeSpend[[#This Row],[Personnel number]]&lt;&gt;"",TimeSpend[[#This Row],[Date]]&lt;&gt;""),Utilization!$J$2,"")</f>
        <v/>
      </c>
      <c r="M2702" t="str">
        <f>IF(AND(TimeSpend[[#This Row],[Personnel number]]&lt;&gt;"",TimeSpend[[#This Row],[Date]]&lt;&gt;""),TimeSpend[[#This Row],[Employee Name]],"")</f>
        <v/>
      </c>
      <c r="N2702" t="str">
        <f t="shared" si="84"/>
        <v/>
      </c>
      <c r="O2702" t="str">
        <f t="shared" si="85"/>
        <v/>
      </c>
      <c r="P2702" t="str">
        <f>IF(D2702&lt;&gt;"",VLOOKUP(D2702,Projects!B:C,2,0),"")</f>
        <v/>
      </c>
    </row>
    <row r="2703" spans="1:16" x14ac:dyDescent="0.25">
      <c r="A2703" t="str">
        <f>UPPER(IF(AND(TimeSpend[[#This Row],[Personnel number]]&lt;&gt;"",TimeSpend[[#This Row],[Date]]&lt;&gt;""),TimeSpend[[#This Row],[Personnel number]],""))</f>
        <v/>
      </c>
      <c r="B2703" s="85" t="str">
        <f>IF(AND(TimeSpend[[#This Row],[Personnel number]]&lt;&gt;"",TimeSpend[[#This Row],[Date]]&lt;&gt;""),TEXT(TimeSpend[[#This Row],[Date]],"[$-409]yyyyMMdd"),"")</f>
        <v/>
      </c>
      <c r="C2703" s="33" t="str">
        <f>IF(AND(TimeSpend[[#This Row],[Personnel number]]&lt;&gt;"",TimeSpend[[#This Row],[Date]]&lt;&gt;""),SUBSTITUTE(TimeSpend[[#This Row],[Hours]],",","."),"")</f>
        <v/>
      </c>
      <c r="D2703" t="str">
        <f>IF(AND(TimeSpend[[#This Row],[Personnel number]]&lt;&gt;"",TimeSpend[[#This Row],[Date]]&lt;&gt;""),TimeSpend[[#This Row],[Network]],"")</f>
        <v/>
      </c>
      <c r="E2703" t="str">
        <f>IF(AND(TimeSpend[[#This Row],[Personnel number]]&lt;&gt;"",TimeSpend[[#This Row],[Date]]&lt;&gt;""),TimeSpend[[#This Row],[Network Description]],"")</f>
        <v/>
      </c>
      <c r="F2703" t="str">
        <f>IF(AND(TimeSpend[[#This Row],[Personnel number]]&lt;&gt;"",TimeSpend[[#This Row],[Date]]&lt;&gt;""),TimeSpend[[#This Row],[Activity]],"")</f>
        <v/>
      </c>
      <c r="G2703" t="str">
        <f>IF(AND(TimeSpend[[#This Row],[Personnel number]]&lt;&gt;"",TimeSpend[[#This Row],[Date]]&lt;&gt;""),TimeSpend[[#This Row],[Activity description]],"")</f>
        <v/>
      </c>
      <c r="H2703" s="36" t="str">
        <f>IF(AND(TimeSpend[[#This Row],[Personnel number]]&lt;&gt;"",TimeSpend[[#This Row],[Date]]&lt;&gt;""),TimeSpend[[#This Row],[Start Time]],"")</f>
        <v/>
      </c>
      <c r="I2703" s="36" t="str">
        <f>IF(AND(TimeSpend[[#This Row],[Personnel number]]&lt;&gt;"",TimeSpend[[#This Row],[Date]]&lt;&gt;""),TimeSpend[[#This Row],[End Time]],"")</f>
        <v/>
      </c>
      <c r="J2703" t="str">
        <f>IF(AND(TimeSpend[[#This Row],[Personnel number]]&lt;&gt;"",TimeSpend[[#This Row],[Date]]&lt;&gt;""),TimeSpend[[#This Row],[Location]],"")</f>
        <v/>
      </c>
      <c r="K2703" t="str">
        <f>IF(AND(TimeSpend[[#This Row],[Personnel number]]&lt;&gt;"",TimeSpend[[#This Row],[Date]]&lt;&gt;""),TimeSpend[[#This Row],[Task]],"")</f>
        <v/>
      </c>
      <c r="L2703" t="str">
        <f>IF(AND(TimeSpend[[#This Row],[Personnel number]]&lt;&gt;"",TimeSpend[[#This Row],[Date]]&lt;&gt;""),Utilization!$J$2,"")</f>
        <v/>
      </c>
      <c r="M2703" t="str">
        <f>IF(AND(TimeSpend[[#This Row],[Personnel number]]&lt;&gt;"",TimeSpend[[#This Row],[Date]]&lt;&gt;""),TimeSpend[[#This Row],[Employee Name]],"")</f>
        <v/>
      </c>
      <c r="N2703" t="str">
        <f t="shared" si="84"/>
        <v/>
      </c>
      <c r="O2703" t="str">
        <f t="shared" si="85"/>
        <v/>
      </c>
      <c r="P2703" t="str">
        <f>IF(D2703&lt;&gt;"",VLOOKUP(D2703,Projects!B:C,2,0),"")</f>
        <v/>
      </c>
    </row>
    <row r="2704" spans="1:16" x14ac:dyDescent="0.25">
      <c r="A2704" t="str">
        <f>UPPER(IF(AND(TimeSpend[[#This Row],[Personnel number]]&lt;&gt;"",TimeSpend[[#This Row],[Date]]&lt;&gt;""),TimeSpend[[#This Row],[Personnel number]],""))</f>
        <v/>
      </c>
      <c r="B2704" s="85" t="str">
        <f>IF(AND(TimeSpend[[#This Row],[Personnel number]]&lt;&gt;"",TimeSpend[[#This Row],[Date]]&lt;&gt;""),TEXT(TimeSpend[[#This Row],[Date]],"[$-409]yyyyMMdd"),"")</f>
        <v/>
      </c>
      <c r="C2704" s="33" t="str">
        <f>IF(AND(TimeSpend[[#This Row],[Personnel number]]&lt;&gt;"",TimeSpend[[#This Row],[Date]]&lt;&gt;""),SUBSTITUTE(TimeSpend[[#This Row],[Hours]],",","."),"")</f>
        <v/>
      </c>
      <c r="D2704" t="str">
        <f>IF(AND(TimeSpend[[#This Row],[Personnel number]]&lt;&gt;"",TimeSpend[[#This Row],[Date]]&lt;&gt;""),TimeSpend[[#This Row],[Network]],"")</f>
        <v/>
      </c>
      <c r="E2704" t="str">
        <f>IF(AND(TimeSpend[[#This Row],[Personnel number]]&lt;&gt;"",TimeSpend[[#This Row],[Date]]&lt;&gt;""),TimeSpend[[#This Row],[Network Description]],"")</f>
        <v/>
      </c>
      <c r="F2704" t="str">
        <f>IF(AND(TimeSpend[[#This Row],[Personnel number]]&lt;&gt;"",TimeSpend[[#This Row],[Date]]&lt;&gt;""),TimeSpend[[#This Row],[Activity]],"")</f>
        <v/>
      </c>
      <c r="G2704" t="str">
        <f>IF(AND(TimeSpend[[#This Row],[Personnel number]]&lt;&gt;"",TimeSpend[[#This Row],[Date]]&lt;&gt;""),TimeSpend[[#This Row],[Activity description]],"")</f>
        <v/>
      </c>
      <c r="H2704" s="36" t="str">
        <f>IF(AND(TimeSpend[[#This Row],[Personnel number]]&lt;&gt;"",TimeSpend[[#This Row],[Date]]&lt;&gt;""),TimeSpend[[#This Row],[Start Time]],"")</f>
        <v/>
      </c>
      <c r="I2704" s="36" t="str">
        <f>IF(AND(TimeSpend[[#This Row],[Personnel number]]&lt;&gt;"",TimeSpend[[#This Row],[Date]]&lt;&gt;""),TimeSpend[[#This Row],[End Time]],"")</f>
        <v/>
      </c>
      <c r="J2704" t="str">
        <f>IF(AND(TimeSpend[[#This Row],[Personnel number]]&lt;&gt;"",TimeSpend[[#This Row],[Date]]&lt;&gt;""),TimeSpend[[#This Row],[Location]],"")</f>
        <v/>
      </c>
      <c r="K2704" t="str">
        <f>IF(AND(TimeSpend[[#This Row],[Personnel number]]&lt;&gt;"",TimeSpend[[#This Row],[Date]]&lt;&gt;""),TimeSpend[[#This Row],[Task]],"")</f>
        <v/>
      </c>
      <c r="L2704" t="str">
        <f>IF(AND(TimeSpend[[#This Row],[Personnel number]]&lt;&gt;"",TimeSpend[[#This Row],[Date]]&lt;&gt;""),Utilization!$J$2,"")</f>
        <v/>
      </c>
      <c r="M2704" t="str">
        <f>IF(AND(TimeSpend[[#This Row],[Personnel number]]&lt;&gt;"",TimeSpend[[#This Row],[Date]]&lt;&gt;""),TimeSpend[[#This Row],[Employee Name]],"")</f>
        <v/>
      </c>
      <c r="N2704" t="str">
        <f t="shared" si="84"/>
        <v/>
      </c>
      <c r="O2704" t="str">
        <f t="shared" si="85"/>
        <v/>
      </c>
      <c r="P2704" t="str">
        <f>IF(D2704&lt;&gt;"",VLOOKUP(D2704,Projects!B:C,2,0),"")</f>
        <v/>
      </c>
    </row>
    <row r="2705" spans="1:16" x14ac:dyDescent="0.25">
      <c r="A2705" t="str">
        <f>UPPER(IF(AND(TimeSpend[[#This Row],[Personnel number]]&lt;&gt;"",TimeSpend[[#This Row],[Date]]&lt;&gt;""),TimeSpend[[#This Row],[Personnel number]],""))</f>
        <v/>
      </c>
      <c r="B2705" s="85" t="str">
        <f>IF(AND(TimeSpend[[#This Row],[Personnel number]]&lt;&gt;"",TimeSpend[[#This Row],[Date]]&lt;&gt;""),TEXT(TimeSpend[[#This Row],[Date]],"[$-409]yyyyMMdd"),"")</f>
        <v/>
      </c>
      <c r="C2705" s="33" t="str">
        <f>IF(AND(TimeSpend[[#This Row],[Personnel number]]&lt;&gt;"",TimeSpend[[#This Row],[Date]]&lt;&gt;""),SUBSTITUTE(TimeSpend[[#This Row],[Hours]],",","."),"")</f>
        <v/>
      </c>
      <c r="D2705" t="str">
        <f>IF(AND(TimeSpend[[#This Row],[Personnel number]]&lt;&gt;"",TimeSpend[[#This Row],[Date]]&lt;&gt;""),TimeSpend[[#This Row],[Network]],"")</f>
        <v/>
      </c>
      <c r="E2705" t="str">
        <f>IF(AND(TimeSpend[[#This Row],[Personnel number]]&lt;&gt;"",TimeSpend[[#This Row],[Date]]&lt;&gt;""),TimeSpend[[#This Row],[Network Description]],"")</f>
        <v/>
      </c>
      <c r="F2705" t="str">
        <f>IF(AND(TimeSpend[[#This Row],[Personnel number]]&lt;&gt;"",TimeSpend[[#This Row],[Date]]&lt;&gt;""),TimeSpend[[#This Row],[Activity]],"")</f>
        <v/>
      </c>
      <c r="G2705" t="str">
        <f>IF(AND(TimeSpend[[#This Row],[Personnel number]]&lt;&gt;"",TimeSpend[[#This Row],[Date]]&lt;&gt;""),TimeSpend[[#This Row],[Activity description]],"")</f>
        <v/>
      </c>
      <c r="H2705" s="36" t="str">
        <f>IF(AND(TimeSpend[[#This Row],[Personnel number]]&lt;&gt;"",TimeSpend[[#This Row],[Date]]&lt;&gt;""),TimeSpend[[#This Row],[Start Time]],"")</f>
        <v/>
      </c>
      <c r="I2705" s="36" t="str">
        <f>IF(AND(TimeSpend[[#This Row],[Personnel number]]&lt;&gt;"",TimeSpend[[#This Row],[Date]]&lt;&gt;""),TimeSpend[[#This Row],[End Time]],"")</f>
        <v/>
      </c>
      <c r="J2705" t="str">
        <f>IF(AND(TimeSpend[[#This Row],[Personnel number]]&lt;&gt;"",TimeSpend[[#This Row],[Date]]&lt;&gt;""),TimeSpend[[#This Row],[Location]],"")</f>
        <v/>
      </c>
      <c r="K2705" t="str">
        <f>IF(AND(TimeSpend[[#This Row],[Personnel number]]&lt;&gt;"",TimeSpend[[#This Row],[Date]]&lt;&gt;""),TimeSpend[[#This Row],[Task]],"")</f>
        <v/>
      </c>
      <c r="L2705" t="str">
        <f>IF(AND(TimeSpend[[#This Row],[Personnel number]]&lt;&gt;"",TimeSpend[[#This Row],[Date]]&lt;&gt;""),Utilization!$J$2,"")</f>
        <v/>
      </c>
      <c r="M2705" t="str">
        <f>IF(AND(TimeSpend[[#This Row],[Personnel number]]&lt;&gt;"",TimeSpend[[#This Row],[Date]]&lt;&gt;""),TimeSpend[[#This Row],[Employee Name]],"")</f>
        <v/>
      </c>
      <c r="N2705" t="str">
        <f t="shared" si="84"/>
        <v/>
      </c>
      <c r="O2705" t="str">
        <f t="shared" si="85"/>
        <v/>
      </c>
      <c r="P2705" t="str">
        <f>IF(D2705&lt;&gt;"",VLOOKUP(D2705,Projects!B:C,2,0),"")</f>
        <v/>
      </c>
    </row>
    <row r="2706" spans="1:16" x14ac:dyDescent="0.25">
      <c r="A2706" t="str">
        <f>UPPER(IF(AND(TimeSpend[[#This Row],[Personnel number]]&lt;&gt;"",TimeSpend[[#This Row],[Date]]&lt;&gt;""),TimeSpend[[#This Row],[Personnel number]],""))</f>
        <v/>
      </c>
      <c r="B2706" s="85" t="str">
        <f>IF(AND(TimeSpend[[#This Row],[Personnel number]]&lt;&gt;"",TimeSpend[[#This Row],[Date]]&lt;&gt;""),TEXT(TimeSpend[[#This Row],[Date]],"[$-409]yyyyMMdd"),"")</f>
        <v/>
      </c>
      <c r="C2706" s="33" t="str">
        <f>IF(AND(TimeSpend[[#This Row],[Personnel number]]&lt;&gt;"",TimeSpend[[#This Row],[Date]]&lt;&gt;""),SUBSTITUTE(TimeSpend[[#This Row],[Hours]],",","."),"")</f>
        <v/>
      </c>
      <c r="D2706" t="str">
        <f>IF(AND(TimeSpend[[#This Row],[Personnel number]]&lt;&gt;"",TimeSpend[[#This Row],[Date]]&lt;&gt;""),TimeSpend[[#This Row],[Network]],"")</f>
        <v/>
      </c>
      <c r="E2706" t="str">
        <f>IF(AND(TimeSpend[[#This Row],[Personnel number]]&lt;&gt;"",TimeSpend[[#This Row],[Date]]&lt;&gt;""),TimeSpend[[#This Row],[Network Description]],"")</f>
        <v/>
      </c>
      <c r="F2706" t="str">
        <f>IF(AND(TimeSpend[[#This Row],[Personnel number]]&lt;&gt;"",TimeSpend[[#This Row],[Date]]&lt;&gt;""),TimeSpend[[#This Row],[Activity]],"")</f>
        <v/>
      </c>
      <c r="G2706" t="str">
        <f>IF(AND(TimeSpend[[#This Row],[Personnel number]]&lt;&gt;"",TimeSpend[[#This Row],[Date]]&lt;&gt;""),TimeSpend[[#This Row],[Activity description]],"")</f>
        <v/>
      </c>
      <c r="H2706" s="36" t="str">
        <f>IF(AND(TimeSpend[[#This Row],[Personnel number]]&lt;&gt;"",TimeSpend[[#This Row],[Date]]&lt;&gt;""),TimeSpend[[#This Row],[Start Time]],"")</f>
        <v/>
      </c>
      <c r="I2706" s="36" t="str">
        <f>IF(AND(TimeSpend[[#This Row],[Personnel number]]&lt;&gt;"",TimeSpend[[#This Row],[Date]]&lt;&gt;""),TimeSpend[[#This Row],[End Time]],"")</f>
        <v/>
      </c>
      <c r="J2706" t="str">
        <f>IF(AND(TimeSpend[[#This Row],[Personnel number]]&lt;&gt;"",TimeSpend[[#This Row],[Date]]&lt;&gt;""),TimeSpend[[#This Row],[Location]],"")</f>
        <v/>
      </c>
      <c r="K2706" t="str">
        <f>IF(AND(TimeSpend[[#This Row],[Personnel number]]&lt;&gt;"",TimeSpend[[#This Row],[Date]]&lt;&gt;""),TimeSpend[[#This Row],[Task]],"")</f>
        <v/>
      </c>
      <c r="L2706" t="str">
        <f>IF(AND(TimeSpend[[#This Row],[Personnel number]]&lt;&gt;"",TimeSpend[[#This Row],[Date]]&lt;&gt;""),Utilization!$J$2,"")</f>
        <v/>
      </c>
      <c r="M2706" t="str">
        <f>IF(AND(TimeSpend[[#This Row],[Personnel number]]&lt;&gt;"",TimeSpend[[#This Row],[Date]]&lt;&gt;""),TimeSpend[[#This Row],[Employee Name]],"")</f>
        <v/>
      </c>
      <c r="N2706" t="str">
        <f t="shared" si="84"/>
        <v/>
      </c>
      <c r="O2706" t="str">
        <f t="shared" si="85"/>
        <v/>
      </c>
      <c r="P2706" t="str">
        <f>IF(D2706&lt;&gt;"",VLOOKUP(D2706,Projects!B:C,2,0),"")</f>
        <v/>
      </c>
    </row>
    <row r="2707" spans="1:16" x14ac:dyDescent="0.25">
      <c r="A2707" t="str">
        <f>UPPER(IF(AND(TimeSpend[[#This Row],[Personnel number]]&lt;&gt;"",TimeSpend[[#This Row],[Date]]&lt;&gt;""),TimeSpend[[#This Row],[Personnel number]],""))</f>
        <v/>
      </c>
      <c r="B2707" s="85" t="str">
        <f>IF(AND(TimeSpend[[#This Row],[Personnel number]]&lt;&gt;"",TimeSpend[[#This Row],[Date]]&lt;&gt;""),TEXT(TimeSpend[[#This Row],[Date]],"[$-409]yyyyMMdd"),"")</f>
        <v/>
      </c>
      <c r="C2707" s="33" t="str">
        <f>IF(AND(TimeSpend[[#This Row],[Personnel number]]&lt;&gt;"",TimeSpend[[#This Row],[Date]]&lt;&gt;""),SUBSTITUTE(TimeSpend[[#This Row],[Hours]],",","."),"")</f>
        <v/>
      </c>
      <c r="D2707" t="str">
        <f>IF(AND(TimeSpend[[#This Row],[Personnel number]]&lt;&gt;"",TimeSpend[[#This Row],[Date]]&lt;&gt;""),TimeSpend[[#This Row],[Network]],"")</f>
        <v/>
      </c>
      <c r="E2707" t="str">
        <f>IF(AND(TimeSpend[[#This Row],[Personnel number]]&lt;&gt;"",TimeSpend[[#This Row],[Date]]&lt;&gt;""),TimeSpend[[#This Row],[Network Description]],"")</f>
        <v/>
      </c>
      <c r="F2707" t="str">
        <f>IF(AND(TimeSpend[[#This Row],[Personnel number]]&lt;&gt;"",TimeSpend[[#This Row],[Date]]&lt;&gt;""),TimeSpend[[#This Row],[Activity]],"")</f>
        <v/>
      </c>
      <c r="G2707" t="str">
        <f>IF(AND(TimeSpend[[#This Row],[Personnel number]]&lt;&gt;"",TimeSpend[[#This Row],[Date]]&lt;&gt;""),TimeSpend[[#This Row],[Activity description]],"")</f>
        <v/>
      </c>
      <c r="H2707" s="36" t="str">
        <f>IF(AND(TimeSpend[[#This Row],[Personnel number]]&lt;&gt;"",TimeSpend[[#This Row],[Date]]&lt;&gt;""),TimeSpend[[#This Row],[Start Time]],"")</f>
        <v/>
      </c>
      <c r="I2707" s="36" t="str">
        <f>IF(AND(TimeSpend[[#This Row],[Personnel number]]&lt;&gt;"",TimeSpend[[#This Row],[Date]]&lt;&gt;""),TimeSpend[[#This Row],[End Time]],"")</f>
        <v/>
      </c>
      <c r="J2707" t="str">
        <f>IF(AND(TimeSpend[[#This Row],[Personnel number]]&lt;&gt;"",TimeSpend[[#This Row],[Date]]&lt;&gt;""),TimeSpend[[#This Row],[Location]],"")</f>
        <v/>
      </c>
      <c r="K2707" t="str">
        <f>IF(AND(TimeSpend[[#This Row],[Personnel number]]&lt;&gt;"",TimeSpend[[#This Row],[Date]]&lt;&gt;""),TimeSpend[[#This Row],[Task]],"")</f>
        <v/>
      </c>
      <c r="L2707" t="str">
        <f>IF(AND(TimeSpend[[#This Row],[Personnel number]]&lt;&gt;"",TimeSpend[[#This Row],[Date]]&lt;&gt;""),Utilization!$J$2,"")</f>
        <v/>
      </c>
      <c r="M2707" t="str">
        <f>IF(AND(TimeSpend[[#This Row],[Personnel number]]&lt;&gt;"",TimeSpend[[#This Row],[Date]]&lt;&gt;""),TimeSpend[[#This Row],[Employee Name]],"")</f>
        <v/>
      </c>
      <c r="N2707" t="str">
        <f t="shared" si="84"/>
        <v/>
      </c>
      <c r="O2707" t="str">
        <f t="shared" si="85"/>
        <v/>
      </c>
      <c r="P2707" t="str">
        <f>IF(D2707&lt;&gt;"",VLOOKUP(D2707,Projects!B:C,2,0),"")</f>
        <v/>
      </c>
    </row>
    <row r="2708" spans="1:16" x14ac:dyDescent="0.25">
      <c r="A2708" t="str">
        <f>UPPER(IF(AND(TimeSpend[[#This Row],[Personnel number]]&lt;&gt;"",TimeSpend[[#This Row],[Date]]&lt;&gt;""),TimeSpend[[#This Row],[Personnel number]],""))</f>
        <v/>
      </c>
      <c r="B2708" s="85" t="str">
        <f>IF(AND(TimeSpend[[#This Row],[Personnel number]]&lt;&gt;"",TimeSpend[[#This Row],[Date]]&lt;&gt;""),TEXT(TimeSpend[[#This Row],[Date]],"[$-409]yyyyMMdd"),"")</f>
        <v/>
      </c>
      <c r="C2708" s="33" t="str">
        <f>IF(AND(TimeSpend[[#This Row],[Personnel number]]&lt;&gt;"",TimeSpend[[#This Row],[Date]]&lt;&gt;""),SUBSTITUTE(TimeSpend[[#This Row],[Hours]],",","."),"")</f>
        <v/>
      </c>
      <c r="D2708" t="str">
        <f>IF(AND(TimeSpend[[#This Row],[Personnel number]]&lt;&gt;"",TimeSpend[[#This Row],[Date]]&lt;&gt;""),TimeSpend[[#This Row],[Network]],"")</f>
        <v/>
      </c>
      <c r="E2708" t="str">
        <f>IF(AND(TimeSpend[[#This Row],[Personnel number]]&lt;&gt;"",TimeSpend[[#This Row],[Date]]&lt;&gt;""),TimeSpend[[#This Row],[Network Description]],"")</f>
        <v/>
      </c>
      <c r="F2708" t="str">
        <f>IF(AND(TimeSpend[[#This Row],[Personnel number]]&lt;&gt;"",TimeSpend[[#This Row],[Date]]&lt;&gt;""),TimeSpend[[#This Row],[Activity]],"")</f>
        <v/>
      </c>
      <c r="G2708" t="str">
        <f>IF(AND(TimeSpend[[#This Row],[Personnel number]]&lt;&gt;"",TimeSpend[[#This Row],[Date]]&lt;&gt;""),TimeSpend[[#This Row],[Activity description]],"")</f>
        <v/>
      </c>
      <c r="H2708" s="36" t="str">
        <f>IF(AND(TimeSpend[[#This Row],[Personnel number]]&lt;&gt;"",TimeSpend[[#This Row],[Date]]&lt;&gt;""),TimeSpend[[#This Row],[Start Time]],"")</f>
        <v/>
      </c>
      <c r="I2708" s="36" t="str">
        <f>IF(AND(TimeSpend[[#This Row],[Personnel number]]&lt;&gt;"",TimeSpend[[#This Row],[Date]]&lt;&gt;""),TimeSpend[[#This Row],[End Time]],"")</f>
        <v/>
      </c>
      <c r="J2708" t="str">
        <f>IF(AND(TimeSpend[[#This Row],[Personnel number]]&lt;&gt;"",TimeSpend[[#This Row],[Date]]&lt;&gt;""),TimeSpend[[#This Row],[Location]],"")</f>
        <v/>
      </c>
      <c r="K2708" t="str">
        <f>IF(AND(TimeSpend[[#This Row],[Personnel number]]&lt;&gt;"",TimeSpend[[#This Row],[Date]]&lt;&gt;""),TimeSpend[[#This Row],[Task]],"")</f>
        <v/>
      </c>
      <c r="L2708" t="str">
        <f>IF(AND(TimeSpend[[#This Row],[Personnel number]]&lt;&gt;"",TimeSpend[[#This Row],[Date]]&lt;&gt;""),Utilization!$J$2,"")</f>
        <v/>
      </c>
      <c r="M2708" t="str">
        <f>IF(AND(TimeSpend[[#This Row],[Personnel number]]&lt;&gt;"",TimeSpend[[#This Row],[Date]]&lt;&gt;""),TimeSpend[[#This Row],[Employee Name]],"")</f>
        <v/>
      </c>
      <c r="N2708" t="str">
        <f t="shared" si="84"/>
        <v/>
      </c>
      <c r="O2708" t="str">
        <f t="shared" si="85"/>
        <v/>
      </c>
      <c r="P2708" t="str">
        <f>IF(D2708&lt;&gt;"",VLOOKUP(D2708,Projects!B:C,2,0),"")</f>
        <v/>
      </c>
    </row>
    <row r="2709" spans="1:16" x14ac:dyDescent="0.25">
      <c r="A2709" t="str">
        <f>UPPER(IF(AND(TimeSpend[[#This Row],[Personnel number]]&lt;&gt;"",TimeSpend[[#This Row],[Date]]&lt;&gt;""),TimeSpend[[#This Row],[Personnel number]],""))</f>
        <v/>
      </c>
      <c r="B2709" s="85" t="str">
        <f>IF(AND(TimeSpend[[#This Row],[Personnel number]]&lt;&gt;"",TimeSpend[[#This Row],[Date]]&lt;&gt;""),TEXT(TimeSpend[[#This Row],[Date]],"[$-409]yyyyMMdd"),"")</f>
        <v/>
      </c>
      <c r="C2709" s="33" t="str">
        <f>IF(AND(TimeSpend[[#This Row],[Personnel number]]&lt;&gt;"",TimeSpend[[#This Row],[Date]]&lt;&gt;""),SUBSTITUTE(TimeSpend[[#This Row],[Hours]],",","."),"")</f>
        <v/>
      </c>
      <c r="D2709" t="str">
        <f>IF(AND(TimeSpend[[#This Row],[Personnel number]]&lt;&gt;"",TimeSpend[[#This Row],[Date]]&lt;&gt;""),TimeSpend[[#This Row],[Network]],"")</f>
        <v/>
      </c>
      <c r="E2709" t="str">
        <f>IF(AND(TimeSpend[[#This Row],[Personnel number]]&lt;&gt;"",TimeSpend[[#This Row],[Date]]&lt;&gt;""),TimeSpend[[#This Row],[Network Description]],"")</f>
        <v/>
      </c>
      <c r="F2709" t="str">
        <f>IF(AND(TimeSpend[[#This Row],[Personnel number]]&lt;&gt;"",TimeSpend[[#This Row],[Date]]&lt;&gt;""),TimeSpend[[#This Row],[Activity]],"")</f>
        <v/>
      </c>
      <c r="G2709" t="str">
        <f>IF(AND(TimeSpend[[#This Row],[Personnel number]]&lt;&gt;"",TimeSpend[[#This Row],[Date]]&lt;&gt;""),TimeSpend[[#This Row],[Activity description]],"")</f>
        <v/>
      </c>
      <c r="H2709" s="36" t="str">
        <f>IF(AND(TimeSpend[[#This Row],[Personnel number]]&lt;&gt;"",TimeSpend[[#This Row],[Date]]&lt;&gt;""),TimeSpend[[#This Row],[Start Time]],"")</f>
        <v/>
      </c>
      <c r="I2709" s="36" t="str">
        <f>IF(AND(TimeSpend[[#This Row],[Personnel number]]&lt;&gt;"",TimeSpend[[#This Row],[Date]]&lt;&gt;""),TimeSpend[[#This Row],[End Time]],"")</f>
        <v/>
      </c>
      <c r="J2709" t="str">
        <f>IF(AND(TimeSpend[[#This Row],[Personnel number]]&lt;&gt;"",TimeSpend[[#This Row],[Date]]&lt;&gt;""),TimeSpend[[#This Row],[Location]],"")</f>
        <v/>
      </c>
      <c r="K2709" t="str">
        <f>IF(AND(TimeSpend[[#This Row],[Personnel number]]&lt;&gt;"",TimeSpend[[#This Row],[Date]]&lt;&gt;""),TimeSpend[[#This Row],[Task]],"")</f>
        <v/>
      </c>
      <c r="L2709" t="str">
        <f>IF(AND(TimeSpend[[#This Row],[Personnel number]]&lt;&gt;"",TimeSpend[[#This Row],[Date]]&lt;&gt;""),Utilization!$J$2,"")</f>
        <v/>
      </c>
      <c r="M2709" t="str">
        <f>IF(AND(TimeSpend[[#This Row],[Personnel number]]&lt;&gt;"",TimeSpend[[#This Row],[Date]]&lt;&gt;""),TimeSpend[[#This Row],[Employee Name]],"")</f>
        <v/>
      </c>
      <c r="N2709" t="str">
        <f t="shared" si="84"/>
        <v/>
      </c>
      <c r="O2709" t="str">
        <f t="shared" si="85"/>
        <v/>
      </c>
      <c r="P2709" t="str">
        <f>IF(D2709&lt;&gt;"",VLOOKUP(D2709,Projects!B:C,2,0),"")</f>
        <v/>
      </c>
    </row>
    <row r="2710" spans="1:16" x14ac:dyDescent="0.25">
      <c r="A2710" t="str">
        <f>UPPER(IF(AND(TimeSpend[[#This Row],[Personnel number]]&lt;&gt;"",TimeSpend[[#This Row],[Date]]&lt;&gt;""),TimeSpend[[#This Row],[Personnel number]],""))</f>
        <v/>
      </c>
      <c r="B2710" s="85" t="str">
        <f>IF(AND(TimeSpend[[#This Row],[Personnel number]]&lt;&gt;"",TimeSpend[[#This Row],[Date]]&lt;&gt;""),TEXT(TimeSpend[[#This Row],[Date]],"[$-409]yyyyMMdd"),"")</f>
        <v/>
      </c>
      <c r="C2710" s="33" t="str">
        <f>IF(AND(TimeSpend[[#This Row],[Personnel number]]&lt;&gt;"",TimeSpend[[#This Row],[Date]]&lt;&gt;""),SUBSTITUTE(TimeSpend[[#This Row],[Hours]],",","."),"")</f>
        <v/>
      </c>
      <c r="D2710" t="str">
        <f>IF(AND(TimeSpend[[#This Row],[Personnel number]]&lt;&gt;"",TimeSpend[[#This Row],[Date]]&lt;&gt;""),TimeSpend[[#This Row],[Network]],"")</f>
        <v/>
      </c>
      <c r="E2710" t="str">
        <f>IF(AND(TimeSpend[[#This Row],[Personnel number]]&lt;&gt;"",TimeSpend[[#This Row],[Date]]&lt;&gt;""),TimeSpend[[#This Row],[Network Description]],"")</f>
        <v/>
      </c>
      <c r="F2710" t="str">
        <f>IF(AND(TimeSpend[[#This Row],[Personnel number]]&lt;&gt;"",TimeSpend[[#This Row],[Date]]&lt;&gt;""),TimeSpend[[#This Row],[Activity]],"")</f>
        <v/>
      </c>
      <c r="G2710" t="str">
        <f>IF(AND(TimeSpend[[#This Row],[Personnel number]]&lt;&gt;"",TimeSpend[[#This Row],[Date]]&lt;&gt;""),TimeSpend[[#This Row],[Activity description]],"")</f>
        <v/>
      </c>
      <c r="H2710" s="36" t="str">
        <f>IF(AND(TimeSpend[[#This Row],[Personnel number]]&lt;&gt;"",TimeSpend[[#This Row],[Date]]&lt;&gt;""),TimeSpend[[#This Row],[Start Time]],"")</f>
        <v/>
      </c>
      <c r="I2710" s="36" t="str">
        <f>IF(AND(TimeSpend[[#This Row],[Personnel number]]&lt;&gt;"",TimeSpend[[#This Row],[Date]]&lt;&gt;""),TimeSpend[[#This Row],[End Time]],"")</f>
        <v/>
      </c>
      <c r="J2710" t="str">
        <f>IF(AND(TimeSpend[[#This Row],[Personnel number]]&lt;&gt;"",TimeSpend[[#This Row],[Date]]&lt;&gt;""),TimeSpend[[#This Row],[Location]],"")</f>
        <v/>
      </c>
      <c r="K2710" t="str">
        <f>IF(AND(TimeSpend[[#This Row],[Personnel number]]&lt;&gt;"",TimeSpend[[#This Row],[Date]]&lt;&gt;""),TimeSpend[[#This Row],[Task]],"")</f>
        <v/>
      </c>
      <c r="L2710" t="str">
        <f>IF(AND(TimeSpend[[#This Row],[Personnel number]]&lt;&gt;"",TimeSpend[[#This Row],[Date]]&lt;&gt;""),Utilization!$J$2,"")</f>
        <v/>
      </c>
      <c r="M2710" t="str">
        <f>IF(AND(TimeSpend[[#This Row],[Personnel number]]&lt;&gt;"",TimeSpend[[#This Row],[Date]]&lt;&gt;""),TimeSpend[[#This Row],[Employee Name]],"")</f>
        <v/>
      </c>
      <c r="N2710" t="str">
        <f t="shared" si="84"/>
        <v/>
      </c>
      <c r="O2710" t="str">
        <f t="shared" si="85"/>
        <v/>
      </c>
      <c r="P2710" t="str">
        <f>IF(D2710&lt;&gt;"",VLOOKUP(D2710,Projects!B:C,2,0),"")</f>
        <v/>
      </c>
    </row>
    <row r="2711" spans="1:16" x14ac:dyDescent="0.25">
      <c r="A2711" t="str">
        <f>UPPER(IF(AND(TimeSpend[[#This Row],[Personnel number]]&lt;&gt;"",TimeSpend[[#This Row],[Date]]&lt;&gt;""),TimeSpend[[#This Row],[Personnel number]],""))</f>
        <v/>
      </c>
      <c r="B2711" s="85" t="str">
        <f>IF(AND(TimeSpend[[#This Row],[Personnel number]]&lt;&gt;"",TimeSpend[[#This Row],[Date]]&lt;&gt;""),TEXT(TimeSpend[[#This Row],[Date]],"[$-409]yyyyMMdd"),"")</f>
        <v/>
      </c>
      <c r="C2711" s="33" t="str">
        <f>IF(AND(TimeSpend[[#This Row],[Personnel number]]&lt;&gt;"",TimeSpend[[#This Row],[Date]]&lt;&gt;""),SUBSTITUTE(TimeSpend[[#This Row],[Hours]],",","."),"")</f>
        <v/>
      </c>
      <c r="D2711" t="str">
        <f>IF(AND(TimeSpend[[#This Row],[Personnel number]]&lt;&gt;"",TimeSpend[[#This Row],[Date]]&lt;&gt;""),TimeSpend[[#This Row],[Network]],"")</f>
        <v/>
      </c>
      <c r="E2711" t="str">
        <f>IF(AND(TimeSpend[[#This Row],[Personnel number]]&lt;&gt;"",TimeSpend[[#This Row],[Date]]&lt;&gt;""),TimeSpend[[#This Row],[Network Description]],"")</f>
        <v/>
      </c>
      <c r="F2711" t="str">
        <f>IF(AND(TimeSpend[[#This Row],[Personnel number]]&lt;&gt;"",TimeSpend[[#This Row],[Date]]&lt;&gt;""),TimeSpend[[#This Row],[Activity]],"")</f>
        <v/>
      </c>
      <c r="G2711" t="str">
        <f>IF(AND(TimeSpend[[#This Row],[Personnel number]]&lt;&gt;"",TimeSpend[[#This Row],[Date]]&lt;&gt;""),TimeSpend[[#This Row],[Activity description]],"")</f>
        <v/>
      </c>
      <c r="H2711" s="36" t="str">
        <f>IF(AND(TimeSpend[[#This Row],[Personnel number]]&lt;&gt;"",TimeSpend[[#This Row],[Date]]&lt;&gt;""),TimeSpend[[#This Row],[Start Time]],"")</f>
        <v/>
      </c>
      <c r="I2711" s="36" t="str">
        <f>IF(AND(TimeSpend[[#This Row],[Personnel number]]&lt;&gt;"",TimeSpend[[#This Row],[Date]]&lt;&gt;""),TimeSpend[[#This Row],[End Time]],"")</f>
        <v/>
      </c>
      <c r="J2711" t="str">
        <f>IF(AND(TimeSpend[[#This Row],[Personnel number]]&lt;&gt;"",TimeSpend[[#This Row],[Date]]&lt;&gt;""),TimeSpend[[#This Row],[Location]],"")</f>
        <v/>
      </c>
      <c r="K2711" t="str">
        <f>IF(AND(TimeSpend[[#This Row],[Personnel number]]&lt;&gt;"",TimeSpend[[#This Row],[Date]]&lt;&gt;""),TimeSpend[[#This Row],[Task]],"")</f>
        <v/>
      </c>
      <c r="L2711" t="str">
        <f>IF(AND(TimeSpend[[#This Row],[Personnel number]]&lt;&gt;"",TimeSpend[[#This Row],[Date]]&lt;&gt;""),Utilization!$J$2,"")</f>
        <v/>
      </c>
      <c r="M2711" t="str">
        <f>IF(AND(TimeSpend[[#This Row],[Personnel number]]&lt;&gt;"",TimeSpend[[#This Row],[Date]]&lt;&gt;""),TimeSpend[[#This Row],[Employee Name]],"")</f>
        <v/>
      </c>
      <c r="N2711" t="str">
        <f t="shared" si="84"/>
        <v/>
      </c>
      <c r="O2711" t="str">
        <f t="shared" si="85"/>
        <v/>
      </c>
      <c r="P2711" t="str">
        <f>IF(D2711&lt;&gt;"",VLOOKUP(D2711,Projects!B:C,2,0),"")</f>
        <v/>
      </c>
    </row>
    <row r="2712" spans="1:16" x14ac:dyDescent="0.25">
      <c r="A2712" t="str">
        <f>UPPER(IF(AND(TimeSpend[[#This Row],[Personnel number]]&lt;&gt;"",TimeSpend[[#This Row],[Date]]&lt;&gt;""),TimeSpend[[#This Row],[Personnel number]],""))</f>
        <v/>
      </c>
      <c r="B2712" s="85" t="str">
        <f>IF(AND(TimeSpend[[#This Row],[Personnel number]]&lt;&gt;"",TimeSpend[[#This Row],[Date]]&lt;&gt;""),TEXT(TimeSpend[[#This Row],[Date]],"[$-409]yyyyMMdd"),"")</f>
        <v/>
      </c>
      <c r="C2712" s="33" t="str">
        <f>IF(AND(TimeSpend[[#This Row],[Personnel number]]&lt;&gt;"",TimeSpend[[#This Row],[Date]]&lt;&gt;""),SUBSTITUTE(TimeSpend[[#This Row],[Hours]],",","."),"")</f>
        <v/>
      </c>
      <c r="D2712" t="str">
        <f>IF(AND(TimeSpend[[#This Row],[Personnel number]]&lt;&gt;"",TimeSpend[[#This Row],[Date]]&lt;&gt;""),TimeSpend[[#This Row],[Network]],"")</f>
        <v/>
      </c>
      <c r="E2712" t="str">
        <f>IF(AND(TimeSpend[[#This Row],[Personnel number]]&lt;&gt;"",TimeSpend[[#This Row],[Date]]&lt;&gt;""),TimeSpend[[#This Row],[Network Description]],"")</f>
        <v/>
      </c>
      <c r="F2712" t="str">
        <f>IF(AND(TimeSpend[[#This Row],[Personnel number]]&lt;&gt;"",TimeSpend[[#This Row],[Date]]&lt;&gt;""),TimeSpend[[#This Row],[Activity]],"")</f>
        <v/>
      </c>
      <c r="G2712" t="str">
        <f>IF(AND(TimeSpend[[#This Row],[Personnel number]]&lt;&gt;"",TimeSpend[[#This Row],[Date]]&lt;&gt;""),TimeSpend[[#This Row],[Activity description]],"")</f>
        <v/>
      </c>
      <c r="H2712" s="36" t="str">
        <f>IF(AND(TimeSpend[[#This Row],[Personnel number]]&lt;&gt;"",TimeSpend[[#This Row],[Date]]&lt;&gt;""),TimeSpend[[#This Row],[Start Time]],"")</f>
        <v/>
      </c>
      <c r="I2712" s="36" t="str">
        <f>IF(AND(TimeSpend[[#This Row],[Personnel number]]&lt;&gt;"",TimeSpend[[#This Row],[Date]]&lt;&gt;""),TimeSpend[[#This Row],[End Time]],"")</f>
        <v/>
      </c>
      <c r="J2712" t="str">
        <f>IF(AND(TimeSpend[[#This Row],[Personnel number]]&lt;&gt;"",TimeSpend[[#This Row],[Date]]&lt;&gt;""),TimeSpend[[#This Row],[Location]],"")</f>
        <v/>
      </c>
      <c r="K2712" t="str">
        <f>IF(AND(TimeSpend[[#This Row],[Personnel number]]&lt;&gt;"",TimeSpend[[#This Row],[Date]]&lt;&gt;""),TimeSpend[[#This Row],[Task]],"")</f>
        <v/>
      </c>
      <c r="L2712" t="str">
        <f>IF(AND(TimeSpend[[#This Row],[Personnel number]]&lt;&gt;"",TimeSpend[[#This Row],[Date]]&lt;&gt;""),Utilization!$J$2,"")</f>
        <v/>
      </c>
      <c r="M2712" t="str">
        <f>IF(AND(TimeSpend[[#This Row],[Personnel number]]&lt;&gt;"",TimeSpend[[#This Row],[Date]]&lt;&gt;""),TimeSpend[[#This Row],[Employee Name]],"")</f>
        <v/>
      </c>
      <c r="N2712" t="str">
        <f t="shared" si="84"/>
        <v/>
      </c>
      <c r="O2712" t="str">
        <f t="shared" si="85"/>
        <v/>
      </c>
      <c r="P2712" t="str">
        <f>IF(D2712&lt;&gt;"",VLOOKUP(D2712,Projects!B:C,2,0),"")</f>
        <v/>
      </c>
    </row>
    <row r="2713" spans="1:16" x14ac:dyDescent="0.25">
      <c r="A2713" t="str">
        <f>UPPER(IF(AND(TimeSpend[[#This Row],[Personnel number]]&lt;&gt;"",TimeSpend[[#This Row],[Date]]&lt;&gt;""),TimeSpend[[#This Row],[Personnel number]],""))</f>
        <v/>
      </c>
      <c r="B2713" s="85" t="str">
        <f>IF(AND(TimeSpend[[#This Row],[Personnel number]]&lt;&gt;"",TimeSpend[[#This Row],[Date]]&lt;&gt;""),TEXT(TimeSpend[[#This Row],[Date]],"[$-409]yyyyMMdd"),"")</f>
        <v/>
      </c>
      <c r="C2713" s="33" t="str">
        <f>IF(AND(TimeSpend[[#This Row],[Personnel number]]&lt;&gt;"",TimeSpend[[#This Row],[Date]]&lt;&gt;""),SUBSTITUTE(TimeSpend[[#This Row],[Hours]],",","."),"")</f>
        <v/>
      </c>
      <c r="D2713" t="str">
        <f>IF(AND(TimeSpend[[#This Row],[Personnel number]]&lt;&gt;"",TimeSpend[[#This Row],[Date]]&lt;&gt;""),TimeSpend[[#This Row],[Network]],"")</f>
        <v/>
      </c>
      <c r="E2713" t="str">
        <f>IF(AND(TimeSpend[[#This Row],[Personnel number]]&lt;&gt;"",TimeSpend[[#This Row],[Date]]&lt;&gt;""),TimeSpend[[#This Row],[Network Description]],"")</f>
        <v/>
      </c>
      <c r="F2713" t="str">
        <f>IF(AND(TimeSpend[[#This Row],[Personnel number]]&lt;&gt;"",TimeSpend[[#This Row],[Date]]&lt;&gt;""),TimeSpend[[#This Row],[Activity]],"")</f>
        <v/>
      </c>
      <c r="G2713" t="str">
        <f>IF(AND(TimeSpend[[#This Row],[Personnel number]]&lt;&gt;"",TimeSpend[[#This Row],[Date]]&lt;&gt;""),TimeSpend[[#This Row],[Activity description]],"")</f>
        <v/>
      </c>
      <c r="H2713" s="36" t="str">
        <f>IF(AND(TimeSpend[[#This Row],[Personnel number]]&lt;&gt;"",TimeSpend[[#This Row],[Date]]&lt;&gt;""),TimeSpend[[#This Row],[Start Time]],"")</f>
        <v/>
      </c>
      <c r="I2713" s="36" t="str">
        <f>IF(AND(TimeSpend[[#This Row],[Personnel number]]&lt;&gt;"",TimeSpend[[#This Row],[Date]]&lt;&gt;""),TimeSpend[[#This Row],[End Time]],"")</f>
        <v/>
      </c>
      <c r="J2713" t="str">
        <f>IF(AND(TimeSpend[[#This Row],[Personnel number]]&lt;&gt;"",TimeSpend[[#This Row],[Date]]&lt;&gt;""),TimeSpend[[#This Row],[Location]],"")</f>
        <v/>
      </c>
      <c r="K2713" t="str">
        <f>IF(AND(TimeSpend[[#This Row],[Personnel number]]&lt;&gt;"",TimeSpend[[#This Row],[Date]]&lt;&gt;""),TimeSpend[[#This Row],[Task]],"")</f>
        <v/>
      </c>
      <c r="L2713" t="str">
        <f>IF(AND(TimeSpend[[#This Row],[Personnel number]]&lt;&gt;"",TimeSpend[[#This Row],[Date]]&lt;&gt;""),Utilization!$J$2,"")</f>
        <v/>
      </c>
      <c r="M2713" t="str">
        <f>IF(AND(TimeSpend[[#This Row],[Personnel number]]&lt;&gt;"",TimeSpend[[#This Row],[Date]]&lt;&gt;""),TimeSpend[[#This Row],[Employee Name]],"")</f>
        <v/>
      </c>
      <c r="N2713" t="str">
        <f t="shared" si="84"/>
        <v/>
      </c>
      <c r="O2713" t="str">
        <f t="shared" si="85"/>
        <v/>
      </c>
      <c r="P2713" t="str">
        <f>IF(D2713&lt;&gt;"",VLOOKUP(D2713,Projects!B:C,2,0),"")</f>
        <v/>
      </c>
    </row>
    <row r="2714" spans="1:16" x14ac:dyDescent="0.25">
      <c r="A2714" t="str">
        <f>UPPER(IF(AND(TimeSpend[[#This Row],[Personnel number]]&lt;&gt;"",TimeSpend[[#This Row],[Date]]&lt;&gt;""),TimeSpend[[#This Row],[Personnel number]],""))</f>
        <v/>
      </c>
      <c r="B2714" s="85" t="str">
        <f>IF(AND(TimeSpend[[#This Row],[Personnel number]]&lt;&gt;"",TimeSpend[[#This Row],[Date]]&lt;&gt;""),TEXT(TimeSpend[[#This Row],[Date]],"[$-409]yyyyMMdd"),"")</f>
        <v/>
      </c>
      <c r="C2714" s="33" t="str">
        <f>IF(AND(TimeSpend[[#This Row],[Personnel number]]&lt;&gt;"",TimeSpend[[#This Row],[Date]]&lt;&gt;""),SUBSTITUTE(TimeSpend[[#This Row],[Hours]],",","."),"")</f>
        <v/>
      </c>
      <c r="D2714" t="str">
        <f>IF(AND(TimeSpend[[#This Row],[Personnel number]]&lt;&gt;"",TimeSpend[[#This Row],[Date]]&lt;&gt;""),TimeSpend[[#This Row],[Network]],"")</f>
        <v/>
      </c>
      <c r="E2714" t="str">
        <f>IF(AND(TimeSpend[[#This Row],[Personnel number]]&lt;&gt;"",TimeSpend[[#This Row],[Date]]&lt;&gt;""),TimeSpend[[#This Row],[Network Description]],"")</f>
        <v/>
      </c>
      <c r="F2714" t="str">
        <f>IF(AND(TimeSpend[[#This Row],[Personnel number]]&lt;&gt;"",TimeSpend[[#This Row],[Date]]&lt;&gt;""),TimeSpend[[#This Row],[Activity]],"")</f>
        <v/>
      </c>
      <c r="G2714" t="str">
        <f>IF(AND(TimeSpend[[#This Row],[Personnel number]]&lt;&gt;"",TimeSpend[[#This Row],[Date]]&lt;&gt;""),TimeSpend[[#This Row],[Activity description]],"")</f>
        <v/>
      </c>
      <c r="H2714" s="36" t="str">
        <f>IF(AND(TimeSpend[[#This Row],[Personnel number]]&lt;&gt;"",TimeSpend[[#This Row],[Date]]&lt;&gt;""),TimeSpend[[#This Row],[Start Time]],"")</f>
        <v/>
      </c>
      <c r="I2714" s="36" t="str">
        <f>IF(AND(TimeSpend[[#This Row],[Personnel number]]&lt;&gt;"",TimeSpend[[#This Row],[Date]]&lt;&gt;""),TimeSpend[[#This Row],[End Time]],"")</f>
        <v/>
      </c>
      <c r="J2714" t="str">
        <f>IF(AND(TimeSpend[[#This Row],[Personnel number]]&lt;&gt;"",TimeSpend[[#This Row],[Date]]&lt;&gt;""),TimeSpend[[#This Row],[Location]],"")</f>
        <v/>
      </c>
      <c r="K2714" t="str">
        <f>IF(AND(TimeSpend[[#This Row],[Personnel number]]&lt;&gt;"",TimeSpend[[#This Row],[Date]]&lt;&gt;""),TimeSpend[[#This Row],[Task]],"")</f>
        <v/>
      </c>
      <c r="L2714" t="str">
        <f>IF(AND(TimeSpend[[#This Row],[Personnel number]]&lt;&gt;"",TimeSpend[[#This Row],[Date]]&lt;&gt;""),Utilization!$J$2,"")</f>
        <v/>
      </c>
      <c r="M2714" t="str">
        <f>IF(AND(TimeSpend[[#This Row],[Personnel number]]&lt;&gt;"",TimeSpend[[#This Row],[Date]]&lt;&gt;""),TimeSpend[[#This Row],[Employee Name]],"")</f>
        <v/>
      </c>
      <c r="N2714" t="str">
        <f t="shared" si="84"/>
        <v/>
      </c>
      <c r="O2714" t="str">
        <f t="shared" si="85"/>
        <v/>
      </c>
      <c r="P2714" t="str">
        <f>IF(D2714&lt;&gt;"",VLOOKUP(D2714,Projects!B:C,2,0),"")</f>
        <v/>
      </c>
    </row>
    <row r="2715" spans="1:16" x14ac:dyDescent="0.25">
      <c r="A2715" t="str">
        <f>UPPER(IF(AND(TimeSpend[[#This Row],[Personnel number]]&lt;&gt;"",TimeSpend[[#This Row],[Date]]&lt;&gt;""),TimeSpend[[#This Row],[Personnel number]],""))</f>
        <v/>
      </c>
      <c r="B2715" s="85" t="str">
        <f>IF(AND(TimeSpend[[#This Row],[Personnel number]]&lt;&gt;"",TimeSpend[[#This Row],[Date]]&lt;&gt;""),TEXT(TimeSpend[[#This Row],[Date]],"[$-409]yyyyMMdd"),"")</f>
        <v/>
      </c>
      <c r="C2715" s="33" t="str">
        <f>IF(AND(TimeSpend[[#This Row],[Personnel number]]&lt;&gt;"",TimeSpend[[#This Row],[Date]]&lt;&gt;""),SUBSTITUTE(TimeSpend[[#This Row],[Hours]],",","."),"")</f>
        <v/>
      </c>
      <c r="D2715" t="str">
        <f>IF(AND(TimeSpend[[#This Row],[Personnel number]]&lt;&gt;"",TimeSpend[[#This Row],[Date]]&lt;&gt;""),TimeSpend[[#This Row],[Network]],"")</f>
        <v/>
      </c>
      <c r="E2715" t="str">
        <f>IF(AND(TimeSpend[[#This Row],[Personnel number]]&lt;&gt;"",TimeSpend[[#This Row],[Date]]&lt;&gt;""),TimeSpend[[#This Row],[Network Description]],"")</f>
        <v/>
      </c>
      <c r="F2715" t="str">
        <f>IF(AND(TimeSpend[[#This Row],[Personnel number]]&lt;&gt;"",TimeSpend[[#This Row],[Date]]&lt;&gt;""),TimeSpend[[#This Row],[Activity]],"")</f>
        <v/>
      </c>
      <c r="G2715" t="str">
        <f>IF(AND(TimeSpend[[#This Row],[Personnel number]]&lt;&gt;"",TimeSpend[[#This Row],[Date]]&lt;&gt;""),TimeSpend[[#This Row],[Activity description]],"")</f>
        <v/>
      </c>
      <c r="H2715" s="36" t="str">
        <f>IF(AND(TimeSpend[[#This Row],[Personnel number]]&lt;&gt;"",TimeSpend[[#This Row],[Date]]&lt;&gt;""),TimeSpend[[#This Row],[Start Time]],"")</f>
        <v/>
      </c>
      <c r="I2715" s="36" t="str">
        <f>IF(AND(TimeSpend[[#This Row],[Personnel number]]&lt;&gt;"",TimeSpend[[#This Row],[Date]]&lt;&gt;""),TimeSpend[[#This Row],[End Time]],"")</f>
        <v/>
      </c>
      <c r="J2715" t="str">
        <f>IF(AND(TimeSpend[[#This Row],[Personnel number]]&lt;&gt;"",TimeSpend[[#This Row],[Date]]&lt;&gt;""),TimeSpend[[#This Row],[Location]],"")</f>
        <v/>
      </c>
      <c r="K2715" t="str">
        <f>IF(AND(TimeSpend[[#This Row],[Personnel number]]&lt;&gt;"",TimeSpend[[#This Row],[Date]]&lt;&gt;""),TimeSpend[[#This Row],[Task]],"")</f>
        <v/>
      </c>
      <c r="L2715" t="str">
        <f>IF(AND(TimeSpend[[#This Row],[Personnel number]]&lt;&gt;"",TimeSpend[[#This Row],[Date]]&lt;&gt;""),Utilization!$J$2,"")</f>
        <v/>
      </c>
      <c r="M2715" t="str">
        <f>IF(AND(TimeSpend[[#This Row],[Personnel number]]&lt;&gt;"",TimeSpend[[#This Row],[Date]]&lt;&gt;""),TimeSpend[[#This Row],[Employee Name]],"")</f>
        <v/>
      </c>
      <c r="N2715" t="str">
        <f t="shared" si="84"/>
        <v/>
      </c>
      <c r="O2715" t="str">
        <f t="shared" si="85"/>
        <v/>
      </c>
      <c r="P2715" t="str">
        <f>IF(D2715&lt;&gt;"",VLOOKUP(D2715,Projects!B:C,2,0),"")</f>
        <v/>
      </c>
    </row>
    <row r="2716" spans="1:16" x14ac:dyDescent="0.25">
      <c r="A2716" t="str">
        <f>UPPER(IF(AND(TimeSpend[[#This Row],[Personnel number]]&lt;&gt;"",TimeSpend[[#This Row],[Date]]&lt;&gt;""),TimeSpend[[#This Row],[Personnel number]],""))</f>
        <v/>
      </c>
      <c r="B2716" s="85" t="str">
        <f>IF(AND(TimeSpend[[#This Row],[Personnel number]]&lt;&gt;"",TimeSpend[[#This Row],[Date]]&lt;&gt;""),TEXT(TimeSpend[[#This Row],[Date]],"[$-409]yyyyMMdd"),"")</f>
        <v/>
      </c>
      <c r="C2716" s="33" t="str">
        <f>IF(AND(TimeSpend[[#This Row],[Personnel number]]&lt;&gt;"",TimeSpend[[#This Row],[Date]]&lt;&gt;""),SUBSTITUTE(TimeSpend[[#This Row],[Hours]],",","."),"")</f>
        <v/>
      </c>
      <c r="D2716" t="str">
        <f>IF(AND(TimeSpend[[#This Row],[Personnel number]]&lt;&gt;"",TimeSpend[[#This Row],[Date]]&lt;&gt;""),TimeSpend[[#This Row],[Network]],"")</f>
        <v/>
      </c>
      <c r="E2716" t="str">
        <f>IF(AND(TimeSpend[[#This Row],[Personnel number]]&lt;&gt;"",TimeSpend[[#This Row],[Date]]&lt;&gt;""),TimeSpend[[#This Row],[Network Description]],"")</f>
        <v/>
      </c>
      <c r="F2716" t="str">
        <f>IF(AND(TimeSpend[[#This Row],[Personnel number]]&lt;&gt;"",TimeSpend[[#This Row],[Date]]&lt;&gt;""),TimeSpend[[#This Row],[Activity]],"")</f>
        <v/>
      </c>
      <c r="G2716" t="str">
        <f>IF(AND(TimeSpend[[#This Row],[Personnel number]]&lt;&gt;"",TimeSpend[[#This Row],[Date]]&lt;&gt;""),TimeSpend[[#This Row],[Activity description]],"")</f>
        <v/>
      </c>
      <c r="H2716" s="36" t="str">
        <f>IF(AND(TimeSpend[[#This Row],[Personnel number]]&lt;&gt;"",TimeSpend[[#This Row],[Date]]&lt;&gt;""),TimeSpend[[#This Row],[Start Time]],"")</f>
        <v/>
      </c>
      <c r="I2716" s="36" t="str">
        <f>IF(AND(TimeSpend[[#This Row],[Personnel number]]&lt;&gt;"",TimeSpend[[#This Row],[Date]]&lt;&gt;""),TimeSpend[[#This Row],[End Time]],"")</f>
        <v/>
      </c>
      <c r="J2716" t="str">
        <f>IF(AND(TimeSpend[[#This Row],[Personnel number]]&lt;&gt;"",TimeSpend[[#This Row],[Date]]&lt;&gt;""),TimeSpend[[#This Row],[Location]],"")</f>
        <v/>
      </c>
      <c r="K2716" t="str">
        <f>IF(AND(TimeSpend[[#This Row],[Personnel number]]&lt;&gt;"",TimeSpend[[#This Row],[Date]]&lt;&gt;""),TimeSpend[[#This Row],[Task]],"")</f>
        <v/>
      </c>
      <c r="L2716" t="str">
        <f>IF(AND(TimeSpend[[#This Row],[Personnel number]]&lt;&gt;"",TimeSpend[[#This Row],[Date]]&lt;&gt;""),Utilization!$J$2,"")</f>
        <v/>
      </c>
      <c r="M2716" t="str">
        <f>IF(AND(TimeSpend[[#This Row],[Personnel number]]&lt;&gt;"",TimeSpend[[#This Row],[Date]]&lt;&gt;""),TimeSpend[[#This Row],[Employee Name]],"")</f>
        <v/>
      </c>
      <c r="N2716" t="str">
        <f t="shared" si="84"/>
        <v/>
      </c>
      <c r="O2716" t="str">
        <f t="shared" si="85"/>
        <v/>
      </c>
      <c r="P2716" t="str">
        <f>IF(D2716&lt;&gt;"",VLOOKUP(D2716,Projects!B:C,2,0),"")</f>
        <v/>
      </c>
    </row>
    <row r="2717" spans="1:16" x14ac:dyDescent="0.25">
      <c r="A2717" t="str">
        <f>UPPER(IF(AND(TimeSpend[[#This Row],[Personnel number]]&lt;&gt;"",TimeSpend[[#This Row],[Date]]&lt;&gt;""),TimeSpend[[#This Row],[Personnel number]],""))</f>
        <v/>
      </c>
      <c r="B2717" s="85" t="str">
        <f>IF(AND(TimeSpend[[#This Row],[Personnel number]]&lt;&gt;"",TimeSpend[[#This Row],[Date]]&lt;&gt;""),TEXT(TimeSpend[[#This Row],[Date]],"[$-409]yyyyMMdd"),"")</f>
        <v/>
      </c>
      <c r="C2717" s="33" t="str">
        <f>IF(AND(TimeSpend[[#This Row],[Personnel number]]&lt;&gt;"",TimeSpend[[#This Row],[Date]]&lt;&gt;""),SUBSTITUTE(TimeSpend[[#This Row],[Hours]],",","."),"")</f>
        <v/>
      </c>
      <c r="D2717" t="str">
        <f>IF(AND(TimeSpend[[#This Row],[Personnel number]]&lt;&gt;"",TimeSpend[[#This Row],[Date]]&lt;&gt;""),TimeSpend[[#This Row],[Network]],"")</f>
        <v/>
      </c>
      <c r="E2717" t="str">
        <f>IF(AND(TimeSpend[[#This Row],[Personnel number]]&lt;&gt;"",TimeSpend[[#This Row],[Date]]&lt;&gt;""),TimeSpend[[#This Row],[Network Description]],"")</f>
        <v/>
      </c>
      <c r="F2717" t="str">
        <f>IF(AND(TimeSpend[[#This Row],[Personnel number]]&lt;&gt;"",TimeSpend[[#This Row],[Date]]&lt;&gt;""),TimeSpend[[#This Row],[Activity]],"")</f>
        <v/>
      </c>
      <c r="G2717" t="str">
        <f>IF(AND(TimeSpend[[#This Row],[Personnel number]]&lt;&gt;"",TimeSpend[[#This Row],[Date]]&lt;&gt;""),TimeSpend[[#This Row],[Activity description]],"")</f>
        <v/>
      </c>
      <c r="H2717" s="36" t="str">
        <f>IF(AND(TimeSpend[[#This Row],[Personnel number]]&lt;&gt;"",TimeSpend[[#This Row],[Date]]&lt;&gt;""),TimeSpend[[#This Row],[Start Time]],"")</f>
        <v/>
      </c>
      <c r="I2717" s="36" t="str">
        <f>IF(AND(TimeSpend[[#This Row],[Personnel number]]&lt;&gt;"",TimeSpend[[#This Row],[Date]]&lt;&gt;""),TimeSpend[[#This Row],[End Time]],"")</f>
        <v/>
      </c>
      <c r="J2717" t="str">
        <f>IF(AND(TimeSpend[[#This Row],[Personnel number]]&lt;&gt;"",TimeSpend[[#This Row],[Date]]&lt;&gt;""),TimeSpend[[#This Row],[Location]],"")</f>
        <v/>
      </c>
      <c r="K2717" t="str">
        <f>IF(AND(TimeSpend[[#This Row],[Personnel number]]&lt;&gt;"",TimeSpend[[#This Row],[Date]]&lt;&gt;""),TimeSpend[[#This Row],[Task]],"")</f>
        <v/>
      </c>
      <c r="L2717" t="str">
        <f>IF(AND(TimeSpend[[#This Row],[Personnel number]]&lt;&gt;"",TimeSpend[[#This Row],[Date]]&lt;&gt;""),Utilization!$J$2,"")</f>
        <v/>
      </c>
      <c r="M2717" t="str">
        <f>IF(AND(TimeSpend[[#This Row],[Personnel number]]&lt;&gt;"",TimeSpend[[#This Row],[Date]]&lt;&gt;""),TimeSpend[[#This Row],[Employee Name]],"")</f>
        <v/>
      </c>
      <c r="N2717" t="str">
        <f t="shared" si="84"/>
        <v/>
      </c>
      <c r="O2717" t="str">
        <f t="shared" si="85"/>
        <v/>
      </c>
      <c r="P2717" t="str">
        <f>IF(D2717&lt;&gt;"",VLOOKUP(D2717,Projects!B:C,2,0),"")</f>
        <v/>
      </c>
    </row>
    <row r="2718" spans="1:16" x14ac:dyDescent="0.25">
      <c r="A2718" t="str">
        <f>UPPER(IF(AND(TimeSpend[[#This Row],[Personnel number]]&lt;&gt;"",TimeSpend[[#This Row],[Date]]&lt;&gt;""),TimeSpend[[#This Row],[Personnel number]],""))</f>
        <v/>
      </c>
      <c r="B2718" s="85" t="str">
        <f>IF(AND(TimeSpend[[#This Row],[Personnel number]]&lt;&gt;"",TimeSpend[[#This Row],[Date]]&lt;&gt;""),TEXT(TimeSpend[[#This Row],[Date]],"[$-409]yyyyMMdd"),"")</f>
        <v/>
      </c>
      <c r="C2718" s="33" t="str">
        <f>IF(AND(TimeSpend[[#This Row],[Personnel number]]&lt;&gt;"",TimeSpend[[#This Row],[Date]]&lt;&gt;""),SUBSTITUTE(TimeSpend[[#This Row],[Hours]],",","."),"")</f>
        <v/>
      </c>
      <c r="D2718" t="str">
        <f>IF(AND(TimeSpend[[#This Row],[Personnel number]]&lt;&gt;"",TimeSpend[[#This Row],[Date]]&lt;&gt;""),TimeSpend[[#This Row],[Network]],"")</f>
        <v/>
      </c>
      <c r="E2718" t="str">
        <f>IF(AND(TimeSpend[[#This Row],[Personnel number]]&lt;&gt;"",TimeSpend[[#This Row],[Date]]&lt;&gt;""),TimeSpend[[#This Row],[Network Description]],"")</f>
        <v/>
      </c>
      <c r="F2718" t="str">
        <f>IF(AND(TimeSpend[[#This Row],[Personnel number]]&lt;&gt;"",TimeSpend[[#This Row],[Date]]&lt;&gt;""),TimeSpend[[#This Row],[Activity]],"")</f>
        <v/>
      </c>
      <c r="G2718" t="str">
        <f>IF(AND(TimeSpend[[#This Row],[Personnel number]]&lt;&gt;"",TimeSpend[[#This Row],[Date]]&lt;&gt;""),TimeSpend[[#This Row],[Activity description]],"")</f>
        <v/>
      </c>
      <c r="H2718" s="36" t="str">
        <f>IF(AND(TimeSpend[[#This Row],[Personnel number]]&lt;&gt;"",TimeSpend[[#This Row],[Date]]&lt;&gt;""),TimeSpend[[#This Row],[Start Time]],"")</f>
        <v/>
      </c>
      <c r="I2718" s="36" t="str">
        <f>IF(AND(TimeSpend[[#This Row],[Personnel number]]&lt;&gt;"",TimeSpend[[#This Row],[Date]]&lt;&gt;""),TimeSpend[[#This Row],[End Time]],"")</f>
        <v/>
      </c>
      <c r="J2718" t="str">
        <f>IF(AND(TimeSpend[[#This Row],[Personnel number]]&lt;&gt;"",TimeSpend[[#This Row],[Date]]&lt;&gt;""),TimeSpend[[#This Row],[Location]],"")</f>
        <v/>
      </c>
      <c r="K2718" t="str">
        <f>IF(AND(TimeSpend[[#This Row],[Personnel number]]&lt;&gt;"",TimeSpend[[#This Row],[Date]]&lt;&gt;""),TimeSpend[[#This Row],[Task]],"")</f>
        <v/>
      </c>
      <c r="L2718" t="str">
        <f>IF(AND(TimeSpend[[#This Row],[Personnel number]]&lt;&gt;"",TimeSpend[[#This Row],[Date]]&lt;&gt;""),Utilization!$J$2,"")</f>
        <v/>
      </c>
      <c r="M2718" t="str">
        <f>IF(AND(TimeSpend[[#This Row],[Personnel number]]&lt;&gt;"",TimeSpend[[#This Row],[Date]]&lt;&gt;""),TimeSpend[[#This Row],[Employee Name]],"")</f>
        <v/>
      </c>
      <c r="N2718" t="str">
        <f t="shared" si="84"/>
        <v/>
      </c>
      <c r="O2718" t="str">
        <f t="shared" si="85"/>
        <v/>
      </c>
      <c r="P2718" t="str">
        <f>IF(D2718&lt;&gt;"",VLOOKUP(D2718,Projects!B:C,2,0),"")</f>
        <v/>
      </c>
    </row>
    <row r="2719" spans="1:16" x14ac:dyDescent="0.25">
      <c r="A2719" t="str">
        <f>UPPER(IF(AND(TimeSpend[[#This Row],[Personnel number]]&lt;&gt;"",TimeSpend[[#This Row],[Date]]&lt;&gt;""),TimeSpend[[#This Row],[Personnel number]],""))</f>
        <v/>
      </c>
      <c r="B2719" s="85" t="str">
        <f>IF(AND(TimeSpend[[#This Row],[Personnel number]]&lt;&gt;"",TimeSpend[[#This Row],[Date]]&lt;&gt;""),TEXT(TimeSpend[[#This Row],[Date]],"[$-409]yyyyMMdd"),"")</f>
        <v/>
      </c>
      <c r="C2719" s="33" t="str">
        <f>IF(AND(TimeSpend[[#This Row],[Personnel number]]&lt;&gt;"",TimeSpend[[#This Row],[Date]]&lt;&gt;""),SUBSTITUTE(TimeSpend[[#This Row],[Hours]],",","."),"")</f>
        <v/>
      </c>
      <c r="D2719" t="str">
        <f>IF(AND(TimeSpend[[#This Row],[Personnel number]]&lt;&gt;"",TimeSpend[[#This Row],[Date]]&lt;&gt;""),TimeSpend[[#This Row],[Network]],"")</f>
        <v/>
      </c>
      <c r="E2719" t="str">
        <f>IF(AND(TimeSpend[[#This Row],[Personnel number]]&lt;&gt;"",TimeSpend[[#This Row],[Date]]&lt;&gt;""),TimeSpend[[#This Row],[Network Description]],"")</f>
        <v/>
      </c>
      <c r="F2719" t="str">
        <f>IF(AND(TimeSpend[[#This Row],[Personnel number]]&lt;&gt;"",TimeSpend[[#This Row],[Date]]&lt;&gt;""),TimeSpend[[#This Row],[Activity]],"")</f>
        <v/>
      </c>
      <c r="G2719" t="str">
        <f>IF(AND(TimeSpend[[#This Row],[Personnel number]]&lt;&gt;"",TimeSpend[[#This Row],[Date]]&lt;&gt;""),TimeSpend[[#This Row],[Activity description]],"")</f>
        <v/>
      </c>
      <c r="H2719" s="36" t="str">
        <f>IF(AND(TimeSpend[[#This Row],[Personnel number]]&lt;&gt;"",TimeSpend[[#This Row],[Date]]&lt;&gt;""),TimeSpend[[#This Row],[Start Time]],"")</f>
        <v/>
      </c>
      <c r="I2719" s="36" t="str">
        <f>IF(AND(TimeSpend[[#This Row],[Personnel number]]&lt;&gt;"",TimeSpend[[#This Row],[Date]]&lt;&gt;""),TimeSpend[[#This Row],[End Time]],"")</f>
        <v/>
      </c>
      <c r="J2719" t="str">
        <f>IF(AND(TimeSpend[[#This Row],[Personnel number]]&lt;&gt;"",TimeSpend[[#This Row],[Date]]&lt;&gt;""),TimeSpend[[#This Row],[Location]],"")</f>
        <v/>
      </c>
      <c r="K2719" t="str">
        <f>IF(AND(TimeSpend[[#This Row],[Personnel number]]&lt;&gt;"",TimeSpend[[#This Row],[Date]]&lt;&gt;""),TimeSpend[[#This Row],[Task]],"")</f>
        <v/>
      </c>
      <c r="L2719" t="str">
        <f>IF(AND(TimeSpend[[#This Row],[Personnel number]]&lt;&gt;"",TimeSpend[[#This Row],[Date]]&lt;&gt;""),Utilization!$J$2,"")</f>
        <v/>
      </c>
      <c r="M2719" t="str">
        <f>IF(AND(TimeSpend[[#This Row],[Personnel number]]&lt;&gt;"",TimeSpend[[#This Row],[Date]]&lt;&gt;""),TimeSpend[[#This Row],[Employee Name]],"")</f>
        <v/>
      </c>
      <c r="N2719" t="str">
        <f t="shared" si="84"/>
        <v/>
      </c>
      <c r="O2719" t="str">
        <f t="shared" si="85"/>
        <v/>
      </c>
      <c r="P2719" t="str">
        <f>IF(D2719&lt;&gt;"",VLOOKUP(D2719,Projects!B:C,2,0),"")</f>
        <v/>
      </c>
    </row>
    <row r="2720" spans="1:16" x14ac:dyDescent="0.25">
      <c r="A2720" t="str">
        <f>UPPER(IF(AND(TimeSpend[[#This Row],[Personnel number]]&lt;&gt;"",TimeSpend[[#This Row],[Date]]&lt;&gt;""),TimeSpend[[#This Row],[Personnel number]],""))</f>
        <v/>
      </c>
      <c r="B2720" s="85" t="str">
        <f>IF(AND(TimeSpend[[#This Row],[Personnel number]]&lt;&gt;"",TimeSpend[[#This Row],[Date]]&lt;&gt;""),TEXT(TimeSpend[[#This Row],[Date]],"[$-409]yyyyMMdd"),"")</f>
        <v/>
      </c>
      <c r="C2720" s="33" t="str">
        <f>IF(AND(TimeSpend[[#This Row],[Personnel number]]&lt;&gt;"",TimeSpend[[#This Row],[Date]]&lt;&gt;""),SUBSTITUTE(TimeSpend[[#This Row],[Hours]],",","."),"")</f>
        <v/>
      </c>
      <c r="D2720" t="str">
        <f>IF(AND(TimeSpend[[#This Row],[Personnel number]]&lt;&gt;"",TimeSpend[[#This Row],[Date]]&lt;&gt;""),TimeSpend[[#This Row],[Network]],"")</f>
        <v/>
      </c>
      <c r="E2720" t="str">
        <f>IF(AND(TimeSpend[[#This Row],[Personnel number]]&lt;&gt;"",TimeSpend[[#This Row],[Date]]&lt;&gt;""),TimeSpend[[#This Row],[Network Description]],"")</f>
        <v/>
      </c>
      <c r="F2720" t="str">
        <f>IF(AND(TimeSpend[[#This Row],[Personnel number]]&lt;&gt;"",TimeSpend[[#This Row],[Date]]&lt;&gt;""),TimeSpend[[#This Row],[Activity]],"")</f>
        <v/>
      </c>
      <c r="G2720" t="str">
        <f>IF(AND(TimeSpend[[#This Row],[Personnel number]]&lt;&gt;"",TimeSpend[[#This Row],[Date]]&lt;&gt;""),TimeSpend[[#This Row],[Activity description]],"")</f>
        <v/>
      </c>
      <c r="H2720" s="36" t="str">
        <f>IF(AND(TimeSpend[[#This Row],[Personnel number]]&lt;&gt;"",TimeSpend[[#This Row],[Date]]&lt;&gt;""),TimeSpend[[#This Row],[Start Time]],"")</f>
        <v/>
      </c>
      <c r="I2720" s="36" t="str">
        <f>IF(AND(TimeSpend[[#This Row],[Personnel number]]&lt;&gt;"",TimeSpend[[#This Row],[Date]]&lt;&gt;""),TimeSpend[[#This Row],[End Time]],"")</f>
        <v/>
      </c>
      <c r="J2720" t="str">
        <f>IF(AND(TimeSpend[[#This Row],[Personnel number]]&lt;&gt;"",TimeSpend[[#This Row],[Date]]&lt;&gt;""),TimeSpend[[#This Row],[Location]],"")</f>
        <v/>
      </c>
      <c r="K2720" t="str">
        <f>IF(AND(TimeSpend[[#This Row],[Personnel number]]&lt;&gt;"",TimeSpend[[#This Row],[Date]]&lt;&gt;""),TimeSpend[[#This Row],[Task]],"")</f>
        <v/>
      </c>
      <c r="L2720" t="str">
        <f>IF(AND(TimeSpend[[#This Row],[Personnel number]]&lt;&gt;"",TimeSpend[[#This Row],[Date]]&lt;&gt;""),Utilization!$J$2,"")</f>
        <v/>
      </c>
      <c r="M2720" t="str">
        <f>IF(AND(TimeSpend[[#This Row],[Personnel number]]&lt;&gt;"",TimeSpend[[#This Row],[Date]]&lt;&gt;""),TimeSpend[[#This Row],[Employee Name]],"")</f>
        <v/>
      </c>
      <c r="N2720" t="str">
        <f t="shared" si="84"/>
        <v/>
      </c>
      <c r="O2720" t="str">
        <f t="shared" si="85"/>
        <v/>
      </c>
      <c r="P2720" t="str">
        <f>IF(D2720&lt;&gt;"",VLOOKUP(D2720,Projects!B:C,2,0),"")</f>
        <v/>
      </c>
    </row>
    <row r="2721" spans="1:16" x14ac:dyDescent="0.25">
      <c r="A2721" t="str">
        <f>UPPER(IF(AND(TimeSpend[[#This Row],[Personnel number]]&lt;&gt;"",TimeSpend[[#This Row],[Date]]&lt;&gt;""),TimeSpend[[#This Row],[Personnel number]],""))</f>
        <v/>
      </c>
      <c r="B2721" s="85" t="str">
        <f>IF(AND(TimeSpend[[#This Row],[Personnel number]]&lt;&gt;"",TimeSpend[[#This Row],[Date]]&lt;&gt;""),TEXT(TimeSpend[[#This Row],[Date]],"[$-409]yyyyMMdd"),"")</f>
        <v/>
      </c>
      <c r="C2721" s="33" t="str">
        <f>IF(AND(TimeSpend[[#This Row],[Personnel number]]&lt;&gt;"",TimeSpend[[#This Row],[Date]]&lt;&gt;""),SUBSTITUTE(TimeSpend[[#This Row],[Hours]],",","."),"")</f>
        <v/>
      </c>
      <c r="D2721" t="str">
        <f>IF(AND(TimeSpend[[#This Row],[Personnel number]]&lt;&gt;"",TimeSpend[[#This Row],[Date]]&lt;&gt;""),TimeSpend[[#This Row],[Network]],"")</f>
        <v/>
      </c>
      <c r="E2721" t="str">
        <f>IF(AND(TimeSpend[[#This Row],[Personnel number]]&lt;&gt;"",TimeSpend[[#This Row],[Date]]&lt;&gt;""),TimeSpend[[#This Row],[Network Description]],"")</f>
        <v/>
      </c>
      <c r="F2721" t="str">
        <f>IF(AND(TimeSpend[[#This Row],[Personnel number]]&lt;&gt;"",TimeSpend[[#This Row],[Date]]&lt;&gt;""),TimeSpend[[#This Row],[Activity]],"")</f>
        <v/>
      </c>
      <c r="G2721" t="str">
        <f>IF(AND(TimeSpend[[#This Row],[Personnel number]]&lt;&gt;"",TimeSpend[[#This Row],[Date]]&lt;&gt;""),TimeSpend[[#This Row],[Activity description]],"")</f>
        <v/>
      </c>
      <c r="H2721" s="36" t="str">
        <f>IF(AND(TimeSpend[[#This Row],[Personnel number]]&lt;&gt;"",TimeSpend[[#This Row],[Date]]&lt;&gt;""),TimeSpend[[#This Row],[Start Time]],"")</f>
        <v/>
      </c>
      <c r="I2721" s="36" t="str">
        <f>IF(AND(TimeSpend[[#This Row],[Personnel number]]&lt;&gt;"",TimeSpend[[#This Row],[Date]]&lt;&gt;""),TimeSpend[[#This Row],[End Time]],"")</f>
        <v/>
      </c>
      <c r="J2721" t="str">
        <f>IF(AND(TimeSpend[[#This Row],[Personnel number]]&lt;&gt;"",TimeSpend[[#This Row],[Date]]&lt;&gt;""),TimeSpend[[#This Row],[Location]],"")</f>
        <v/>
      </c>
      <c r="K2721" t="str">
        <f>IF(AND(TimeSpend[[#This Row],[Personnel number]]&lt;&gt;"",TimeSpend[[#This Row],[Date]]&lt;&gt;""),TimeSpend[[#This Row],[Task]],"")</f>
        <v/>
      </c>
      <c r="L2721" t="str">
        <f>IF(AND(TimeSpend[[#This Row],[Personnel number]]&lt;&gt;"",TimeSpend[[#This Row],[Date]]&lt;&gt;""),Utilization!$J$2,"")</f>
        <v/>
      </c>
      <c r="M2721" t="str">
        <f>IF(AND(TimeSpend[[#This Row],[Personnel number]]&lt;&gt;"",TimeSpend[[#This Row],[Date]]&lt;&gt;""),TimeSpend[[#This Row],[Employee Name]],"")</f>
        <v/>
      </c>
      <c r="N2721" t="str">
        <f t="shared" si="84"/>
        <v/>
      </c>
      <c r="O2721" t="str">
        <f t="shared" si="85"/>
        <v/>
      </c>
      <c r="P2721" t="str">
        <f>IF(D2721&lt;&gt;"",VLOOKUP(D2721,Projects!B:C,2,0),"")</f>
        <v/>
      </c>
    </row>
    <row r="2722" spans="1:16" x14ac:dyDescent="0.25">
      <c r="A2722" t="str">
        <f>UPPER(IF(AND(TimeSpend[[#This Row],[Personnel number]]&lt;&gt;"",TimeSpend[[#This Row],[Date]]&lt;&gt;""),TimeSpend[[#This Row],[Personnel number]],""))</f>
        <v/>
      </c>
      <c r="B2722" s="85" t="str">
        <f>IF(AND(TimeSpend[[#This Row],[Personnel number]]&lt;&gt;"",TimeSpend[[#This Row],[Date]]&lt;&gt;""),TEXT(TimeSpend[[#This Row],[Date]],"[$-409]yyyyMMdd"),"")</f>
        <v/>
      </c>
      <c r="C2722" s="33" t="str">
        <f>IF(AND(TimeSpend[[#This Row],[Personnel number]]&lt;&gt;"",TimeSpend[[#This Row],[Date]]&lt;&gt;""),SUBSTITUTE(TimeSpend[[#This Row],[Hours]],",","."),"")</f>
        <v/>
      </c>
      <c r="D2722" t="str">
        <f>IF(AND(TimeSpend[[#This Row],[Personnel number]]&lt;&gt;"",TimeSpend[[#This Row],[Date]]&lt;&gt;""),TimeSpend[[#This Row],[Network]],"")</f>
        <v/>
      </c>
      <c r="E2722" t="str">
        <f>IF(AND(TimeSpend[[#This Row],[Personnel number]]&lt;&gt;"",TimeSpend[[#This Row],[Date]]&lt;&gt;""),TimeSpend[[#This Row],[Network Description]],"")</f>
        <v/>
      </c>
      <c r="F2722" t="str">
        <f>IF(AND(TimeSpend[[#This Row],[Personnel number]]&lt;&gt;"",TimeSpend[[#This Row],[Date]]&lt;&gt;""),TimeSpend[[#This Row],[Activity]],"")</f>
        <v/>
      </c>
      <c r="G2722" t="str">
        <f>IF(AND(TimeSpend[[#This Row],[Personnel number]]&lt;&gt;"",TimeSpend[[#This Row],[Date]]&lt;&gt;""),TimeSpend[[#This Row],[Activity description]],"")</f>
        <v/>
      </c>
      <c r="H2722" s="36" t="str">
        <f>IF(AND(TimeSpend[[#This Row],[Personnel number]]&lt;&gt;"",TimeSpend[[#This Row],[Date]]&lt;&gt;""),TimeSpend[[#This Row],[Start Time]],"")</f>
        <v/>
      </c>
      <c r="I2722" s="36" t="str">
        <f>IF(AND(TimeSpend[[#This Row],[Personnel number]]&lt;&gt;"",TimeSpend[[#This Row],[Date]]&lt;&gt;""),TimeSpend[[#This Row],[End Time]],"")</f>
        <v/>
      </c>
      <c r="J2722" t="str">
        <f>IF(AND(TimeSpend[[#This Row],[Personnel number]]&lt;&gt;"",TimeSpend[[#This Row],[Date]]&lt;&gt;""),TimeSpend[[#This Row],[Location]],"")</f>
        <v/>
      </c>
      <c r="K2722" t="str">
        <f>IF(AND(TimeSpend[[#This Row],[Personnel number]]&lt;&gt;"",TimeSpend[[#This Row],[Date]]&lt;&gt;""),TimeSpend[[#This Row],[Task]],"")</f>
        <v/>
      </c>
      <c r="L2722" t="str">
        <f>IF(AND(TimeSpend[[#This Row],[Personnel number]]&lt;&gt;"",TimeSpend[[#This Row],[Date]]&lt;&gt;""),Utilization!$J$2,"")</f>
        <v/>
      </c>
      <c r="M2722" t="str">
        <f>IF(AND(TimeSpend[[#This Row],[Personnel number]]&lt;&gt;"",TimeSpend[[#This Row],[Date]]&lt;&gt;""),TimeSpend[[#This Row],[Employee Name]],"")</f>
        <v/>
      </c>
      <c r="N2722" t="str">
        <f t="shared" si="84"/>
        <v/>
      </c>
      <c r="O2722" t="str">
        <f t="shared" si="85"/>
        <v/>
      </c>
      <c r="P2722" t="str">
        <f>IF(D2722&lt;&gt;"",VLOOKUP(D2722,Projects!B:C,2,0),"")</f>
        <v/>
      </c>
    </row>
    <row r="2723" spans="1:16" x14ac:dyDescent="0.25">
      <c r="A2723" t="str">
        <f>UPPER(IF(AND(TimeSpend[[#This Row],[Personnel number]]&lt;&gt;"",TimeSpend[[#This Row],[Date]]&lt;&gt;""),TimeSpend[[#This Row],[Personnel number]],""))</f>
        <v/>
      </c>
      <c r="B2723" s="85" t="str">
        <f>IF(AND(TimeSpend[[#This Row],[Personnel number]]&lt;&gt;"",TimeSpend[[#This Row],[Date]]&lt;&gt;""),TEXT(TimeSpend[[#This Row],[Date]],"[$-409]yyyyMMdd"),"")</f>
        <v/>
      </c>
      <c r="C2723" s="33" t="str">
        <f>IF(AND(TimeSpend[[#This Row],[Personnel number]]&lt;&gt;"",TimeSpend[[#This Row],[Date]]&lt;&gt;""),SUBSTITUTE(TimeSpend[[#This Row],[Hours]],",","."),"")</f>
        <v/>
      </c>
      <c r="D2723" t="str">
        <f>IF(AND(TimeSpend[[#This Row],[Personnel number]]&lt;&gt;"",TimeSpend[[#This Row],[Date]]&lt;&gt;""),TimeSpend[[#This Row],[Network]],"")</f>
        <v/>
      </c>
      <c r="E2723" t="str">
        <f>IF(AND(TimeSpend[[#This Row],[Personnel number]]&lt;&gt;"",TimeSpend[[#This Row],[Date]]&lt;&gt;""),TimeSpend[[#This Row],[Network Description]],"")</f>
        <v/>
      </c>
      <c r="F2723" t="str">
        <f>IF(AND(TimeSpend[[#This Row],[Personnel number]]&lt;&gt;"",TimeSpend[[#This Row],[Date]]&lt;&gt;""),TimeSpend[[#This Row],[Activity]],"")</f>
        <v/>
      </c>
      <c r="G2723" t="str">
        <f>IF(AND(TimeSpend[[#This Row],[Personnel number]]&lt;&gt;"",TimeSpend[[#This Row],[Date]]&lt;&gt;""),TimeSpend[[#This Row],[Activity description]],"")</f>
        <v/>
      </c>
      <c r="H2723" s="36" t="str">
        <f>IF(AND(TimeSpend[[#This Row],[Personnel number]]&lt;&gt;"",TimeSpend[[#This Row],[Date]]&lt;&gt;""),TimeSpend[[#This Row],[Start Time]],"")</f>
        <v/>
      </c>
      <c r="I2723" s="36" t="str">
        <f>IF(AND(TimeSpend[[#This Row],[Personnel number]]&lt;&gt;"",TimeSpend[[#This Row],[Date]]&lt;&gt;""),TimeSpend[[#This Row],[End Time]],"")</f>
        <v/>
      </c>
      <c r="J2723" t="str">
        <f>IF(AND(TimeSpend[[#This Row],[Personnel number]]&lt;&gt;"",TimeSpend[[#This Row],[Date]]&lt;&gt;""),TimeSpend[[#This Row],[Location]],"")</f>
        <v/>
      </c>
      <c r="K2723" t="str">
        <f>IF(AND(TimeSpend[[#This Row],[Personnel number]]&lt;&gt;"",TimeSpend[[#This Row],[Date]]&lt;&gt;""),TimeSpend[[#This Row],[Task]],"")</f>
        <v/>
      </c>
      <c r="L2723" t="str">
        <f>IF(AND(TimeSpend[[#This Row],[Personnel number]]&lt;&gt;"",TimeSpend[[#This Row],[Date]]&lt;&gt;""),Utilization!$J$2,"")</f>
        <v/>
      </c>
      <c r="M2723" t="str">
        <f>IF(AND(TimeSpend[[#This Row],[Personnel number]]&lt;&gt;"",TimeSpend[[#This Row],[Date]]&lt;&gt;""),TimeSpend[[#This Row],[Employee Name]],"")</f>
        <v/>
      </c>
      <c r="N2723" t="str">
        <f t="shared" si="84"/>
        <v/>
      </c>
      <c r="O2723" t="str">
        <f t="shared" si="85"/>
        <v/>
      </c>
      <c r="P2723" t="str">
        <f>IF(D2723&lt;&gt;"",VLOOKUP(D2723,Projects!B:C,2,0),"")</f>
        <v/>
      </c>
    </row>
    <row r="2724" spans="1:16" x14ac:dyDescent="0.25">
      <c r="A2724" t="str">
        <f>UPPER(IF(AND(TimeSpend[[#This Row],[Personnel number]]&lt;&gt;"",TimeSpend[[#This Row],[Date]]&lt;&gt;""),TimeSpend[[#This Row],[Personnel number]],""))</f>
        <v/>
      </c>
      <c r="B2724" s="85" t="str">
        <f>IF(AND(TimeSpend[[#This Row],[Personnel number]]&lt;&gt;"",TimeSpend[[#This Row],[Date]]&lt;&gt;""),TEXT(TimeSpend[[#This Row],[Date]],"[$-409]yyyyMMdd"),"")</f>
        <v/>
      </c>
      <c r="C2724" s="33" t="str">
        <f>IF(AND(TimeSpend[[#This Row],[Personnel number]]&lt;&gt;"",TimeSpend[[#This Row],[Date]]&lt;&gt;""),SUBSTITUTE(TimeSpend[[#This Row],[Hours]],",","."),"")</f>
        <v/>
      </c>
      <c r="D2724" t="str">
        <f>IF(AND(TimeSpend[[#This Row],[Personnel number]]&lt;&gt;"",TimeSpend[[#This Row],[Date]]&lt;&gt;""),TimeSpend[[#This Row],[Network]],"")</f>
        <v/>
      </c>
      <c r="E2724" t="str">
        <f>IF(AND(TimeSpend[[#This Row],[Personnel number]]&lt;&gt;"",TimeSpend[[#This Row],[Date]]&lt;&gt;""),TimeSpend[[#This Row],[Network Description]],"")</f>
        <v/>
      </c>
      <c r="F2724" t="str">
        <f>IF(AND(TimeSpend[[#This Row],[Personnel number]]&lt;&gt;"",TimeSpend[[#This Row],[Date]]&lt;&gt;""),TimeSpend[[#This Row],[Activity]],"")</f>
        <v/>
      </c>
      <c r="G2724" t="str">
        <f>IF(AND(TimeSpend[[#This Row],[Personnel number]]&lt;&gt;"",TimeSpend[[#This Row],[Date]]&lt;&gt;""),TimeSpend[[#This Row],[Activity description]],"")</f>
        <v/>
      </c>
      <c r="H2724" s="36" t="str">
        <f>IF(AND(TimeSpend[[#This Row],[Personnel number]]&lt;&gt;"",TimeSpend[[#This Row],[Date]]&lt;&gt;""),TimeSpend[[#This Row],[Start Time]],"")</f>
        <v/>
      </c>
      <c r="I2724" s="36" t="str">
        <f>IF(AND(TimeSpend[[#This Row],[Personnel number]]&lt;&gt;"",TimeSpend[[#This Row],[Date]]&lt;&gt;""),TimeSpend[[#This Row],[End Time]],"")</f>
        <v/>
      </c>
      <c r="J2724" t="str">
        <f>IF(AND(TimeSpend[[#This Row],[Personnel number]]&lt;&gt;"",TimeSpend[[#This Row],[Date]]&lt;&gt;""),TimeSpend[[#This Row],[Location]],"")</f>
        <v/>
      </c>
      <c r="K2724" t="str">
        <f>IF(AND(TimeSpend[[#This Row],[Personnel number]]&lt;&gt;"",TimeSpend[[#This Row],[Date]]&lt;&gt;""),TimeSpend[[#This Row],[Task]],"")</f>
        <v/>
      </c>
      <c r="L2724" t="str">
        <f>IF(AND(TimeSpend[[#This Row],[Personnel number]]&lt;&gt;"",TimeSpend[[#This Row],[Date]]&lt;&gt;""),Utilization!$J$2,"")</f>
        <v/>
      </c>
      <c r="M2724" t="str">
        <f>IF(AND(TimeSpend[[#This Row],[Personnel number]]&lt;&gt;"",TimeSpend[[#This Row],[Date]]&lt;&gt;""),TimeSpend[[#This Row],[Employee Name]],"")</f>
        <v/>
      </c>
      <c r="N2724" t="str">
        <f t="shared" si="84"/>
        <v/>
      </c>
      <c r="O2724" t="str">
        <f t="shared" si="85"/>
        <v/>
      </c>
      <c r="P2724" t="str">
        <f>IF(D2724&lt;&gt;"",VLOOKUP(D2724,Projects!B:C,2,0),"")</f>
        <v/>
      </c>
    </row>
    <row r="2725" spans="1:16" x14ac:dyDescent="0.25">
      <c r="A2725" t="str">
        <f>UPPER(IF(AND(TimeSpend[[#This Row],[Personnel number]]&lt;&gt;"",TimeSpend[[#This Row],[Date]]&lt;&gt;""),TimeSpend[[#This Row],[Personnel number]],""))</f>
        <v/>
      </c>
      <c r="B2725" s="85" t="str">
        <f>IF(AND(TimeSpend[[#This Row],[Personnel number]]&lt;&gt;"",TimeSpend[[#This Row],[Date]]&lt;&gt;""),TEXT(TimeSpend[[#This Row],[Date]],"[$-409]yyyyMMdd"),"")</f>
        <v/>
      </c>
      <c r="C2725" s="33" t="str">
        <f>IF(AND(TimeSpend[[#This Row],[Personnel number]]&lt;&gt;"",TimeSpend[[#This Row],[Date]]&lt;&gt;""),SUBSTITUTE(TimeSpend[[#This Row],[Hours]],",","."),"")</f>
        <v/>
      </c>
      <c r="D2725" t="str">
        <f>IF(AND(TimeSpend[[#This Row],[Personnel number]]&lt;&gt;"",TimeSpend[[#This Row],[Date]]&lt;&gt;""),TimeSpend[[#This Row],[Network]],"")</f>
        <v/>
      </c>
      <c r="E2725" t="str">
        <f>IF(AND(TimeSpend[[#This Row],[Personnel number]]&lt;&gt;"",TimeSpend[[#This Row],[Date]]&lt;&gt;""),TimeSpend[[#This Row],[Network Description]],"")</f>
        <v/>
      </c>
      <c r="F2725" t="str">
        <f>IF(AND(TimeSpend[[#This Row],[Personnel number]]&lt;&gt;"",TimeSpend[[#This Row],[Date]]&lt;&gt;""),TimeSpend[[#This Row],[Activity]],"")</f>
        <v/>
      </c>
      <c r="G2725" t="str">
        <f>IF(AND(TimeSpend[[#This Row],[Personnel number]]&lt;&gt;"",TimeSpend[[#This Row],[Date]]&lt;&gt;""),TimeSpend[[#This Row],[Activity description]],"")</f>
        <v/>
      </c>
      <c r="H2725" s="36" t="str">
        <f>IF(AND(TimeSpend[[#This Row],[Personnel number]]&lt;&gt;"",TimeSpend[[#This Row],[Date]]&lt;&gt;""),TimeSpend[[#This Row],[Start Time]],"")</f>
        <v/>
      </c>
      <c r="I2725" s="36" t="str">
        <f>IF(AND(TimeSpend[[#This Row],[Personnel number]]&lt;&gt;"",TimeSpend[[#This Row],[Date]]&lt;&gt;""),TimeSpend[[#This Row],[End Time]],"")</f>
        <v/>
      </c>
      <c r="J2725" t="str">
        <f>IF(AND(TimeSpend[[#This Row],[Personnel number]]&lt;&gt;"",TimeSpend[[#This Row],[Date]]&lt;&gt;""),TimeSpend[[#This Row],[Location]],"")</f>
        <v/>
      </c>
      <c r="K2725" t="str">
        <f>IF(AND(TimeSpend[[#This Row],[Personnel number]]&lt;&gt;"",TimeSpend[[#This Row],[Date]]&lt;&gt;""),TimeSpend[[#This Row],[Task]],"")</f>
        <v/>
      </c>
      <c r="L2725" t="str">
        <f>IF(AND(TimeSpend[[#This Row],[Personnel number]]&lt;&gt;"",TimeSpend[[#This Row],[Date]]&lt;&gt;""),Utilization!$J$2,"")</f>
        <v/>
      </c>
      <c r="M2725" t="str">
        <f>IF(AND(TimeSpend[[#This Row],[Personnel number]]&lt;&gt;"",TimeSpend[[#This Row],[Date]]&lt;&gt;""),TimeSpend[[#This Row],[Employee Name]],"")</f>
        <v/>
      </c>
      <c r="N2725" t="str">
        <f t="shared" si="84"/>
        <v/>
      </c>
      <c r="O2725" t="str">
        <f t="shared" si="85"/>
        <v/>
      </c>
      <c r="P2725" t="str">
        <f>IF(D2725&lt;&gt;"",VLOOKUP(D2725,Projects!B:C,2,0),"")</f>
        <v/>
      </c>
    </row>
    <row r="2726" spans="1:16" x14ac:dyDescent="0.25">
      <c r="A2726" t="str">
        <f>UPPER(IF(AND(TimeSpend[[#This Row],[Personnel number]]&lt;&gt;"",TimeSpend[[#This Row],[Date]]&lt;&gt;""),TimeSpend[[#This Row],[Personnel number]],""))</f>
        <v/>
      </c>
      <c r="B2726" s="85" t="str">
        <f>IF(AND(TimeSpend[[#This Row],[Personnel number]]&lt;&gt;"",TimeSpend[[#This Row],[Date]]&lt;&gt;""),TEXT(TimeSpend[[#This Row],[Date]],"[$-409]yyyyMMdd"),"")</f>
        <v/>
      </c>
      <c r="C2726" s="33" t="str">
        <f>IF(AND(TimeSpend[[#This Row],[Personnel number]]&lt;&gt;"",TimeSpend[[#This Row],[Date]]&lt;&gt;""),SUBSTITUTE(TimeSpend[[#This Row],[Hours]],",","."),"")</f>
        <v/>
      </c>
      <c r="D2726" t="str">
        <f>IF(AND(TimeSpend[[#This Row],[Personnel number]]&lt;&gt;"",TimeSpend[[#This Row],[Date]]&lt;&gt;""),TimeSpend[[#This Row],[Network]],"")</f>
        <v/>
      </c>
      <c r="E2726" t="str">
        <f>IF(AND(TimeSpend[[#This Row],[Personnel number]]&lt;&gt;"",TimeSpend[[#This Row],[Date]]&lt;&gt;""),TimeSpend[[#This Row],[Network Description]],"")</f>
        <v/>
      </c>
      <c r="F2726" t="str">
        <f>IF(AND(TimeSpend[[#This Row],[Personnel number]]&lt;&gt;"",TimeSpend[[#This Row],[Date]]&lt;&gt;""),TimeSpend[[#This Row],[Activity]],"")</f>
        <v/>
      </c>
      <c r="G2726" t="str">
        <f>IF(AND(TimeSpend[[#This Row],[Personnel number]]&lt;&gt;"",TimeSpend[[#This Row],[Date]]&lt;&gt;""),TimeSpend[[#This Row],[Activity description]],"")</f>
        <v/>
      </c>
      <c r="H2726" s="36" t="str">
        <f>IF(AND(TimeSpend[[#This Row],[Personnel number]]&lt;&gt;"",TimeSpend[[#This Row],[Date]]&lt;&gt;""),TimeSpend[[#This Row],[Start Time]],"")</f>
        <v/>
      </c>
      <c r="I2726" s="36" t="str">
        <f>IF(AND(TimeSpend[[#This Row],[Personnel number]]&lt;&gt;"",TimeSpend[[#This Row],[Date]]&lt;&gt;""),TimeSpend[[#This Row],[End Time]],"")</f>
        <v/>
      </c>
      <c r="J2726" t="str">
        <f>IF(AND(TimeSpend[[#This Row],[Personnel number]]&lt;&gt;"",TimeSpend[[#This Row],[Date]]&lt;&gt;""),TimeSpend[[#This Row],[Location]],"")</f>
        <v/>
      </c>
      <c r="K2726" t="str">
        <f>IF(AND(TimeSpend[[#This Row],[Personnel number]]&lt;&gt;"",TimeSpend[[#This Row],[Date]]&lt;&gt;""),TimeSpend[[#This Row],[Task]],"")</f>
        <v/>
      </c>
      <c r="L2726" t="str">
        <f>IF(AND(TimeSpend[[#This Row],[Personnel number]]&lt;&gt;"",TimeSpend[[#This Row],[Date]]&lt;&gt;""),Utilization!$J$2,"")</f>
        <v/>
      </c>
      <c r="M2726" t="str">
        <f>IF(AND(TimeSpend[[#This Row],[Personnel number]]&lt;&gt;"",TimeSpend[[#This Row],[Date]]&lt;&gt;""),TimeSpend[[#This Row],[Employee Name]],"")</f>
        <v/>
      </c>
      <c r="N2726" t="str">
        <f t="shared" si="84"/>
        <v/>
      </c>
      <c r="O2726" t="str">
        <f t="shared" si="85"/>
        <v/>
      </c>
      <c r="P2726" t="str">
        <f>IF(D2726&lt;&gt;"",VLOOKUP(D2726,Projects!B:C,2,0),"")</f>
        <v/>
      </c>
    </row>
    <row r="2727" spans="1:16" x14ac:dyDescent="0.25">
      <c r="A2727" t="str">
        <f>UPPER(IF(AND(TimeSpend[[#This Row],[Personnel number]]&lt;&gt;"",TimeSpend[[#This Row],[Date]]&lt;&gt;""),TimeSpend[[#This Row],[Personnel number]],""))</f>
        <v/>
      </c>
      <c r="B2727" s="85" t="str">
        <f>IF(AND(TimeSpend[[#This Row],[Personnel number]]&lt;&gt;"",TimeSpend[[#This Row],[Date]]&lt;&gt;""),TEXT(TimeSpend[[#This Row],[Date]],"[$-409]yyyyMMdd"),"")</f>
        <v/>
      </c>
      <c r="C2727" s="33" t="str">
        <f>IF(AND(TimeSpend[[#This Row],[Personnel number]]&lt;&gt;"",TimeSpend[[#This Row],[Date]]&lt;&gt;""),SUBSTITUTE(TimeSpend[[#This Row],[Hours]],",","."),"")</f>
        <v/>
      </c>
      <c r="D2727" t="str">
        <f>IF(AND(TimeSpend[[#This Row],[Personnel number]]&lt;&gt;"",TimeSpend[[#This Row],[Date]]&lt;&gt;""),TimeSpend[[#This Row],[Network]],"")</f>
        <v/>
      </c>
      <c r="E2727" t="str">
        <f>IF(AND(TimeSpend[[#This Row],[Personnel number]]&lt;&gt;"",TimeSpend[[#This Row],[Date]]&lt;&gt;""),TimeSpend[[#This Row],[Network Description]],"")</f>
        <v/>
      </c>
      <c r="F2727" t="str">
        <f>IF(AND(TimeSpend[[#This Row],[Personnel number]]&lt;&gt;"",TimeSpend[[#This Row],[Date]]&lt;&gt;""),TimeSpend[[#This Row],[Activity]],"")</f>
        <v/>
      </c>
      <c r="G2727" t="str">
        <f>IF(AND(TimeSpend[[#This Row],[Personnel number]]&lt;&gt;"",TimeSpend[[#This Row],[Date]]&lt;&gt;""),TimeSpend[[#This Row],[Activity description]],"")</f>
        <v/>
      </c>
      <c r="H2727" s="36" t="str">
        <f>IF(AND(TimeSpend[[#This Row],[Personnel number]]&lt;&gt;"",TimeSpend[[#This Row],[Date]]&lt;&gt;""),TimeSpend[[#This Row],[Start Time]],"")</f>
        <v/>
      </c>
      <c r="I2727" s="36" t="str">
        <f>IF(AND(TimeSpend[[#This Row],[Personnel number]]&lt;&gt;"",TimeSpend[[#This Row],[Date]]&lt;&gt;""),TimeSpend[[#This Row],[End Time]],"")</f>
        <v/>
      </c>
      <c r="J2727" t="str">
        <f>IF(AND(TimeSpend[[#This Row],[Personnel number]]&lt;&gt;"",TimeSpend[[#This Row],[Date]]&lt;&gt;""),TimeSpend[[#This Row],[Location]],"")</f>
        <v/>
      </c>
      <c r="K2727" t="str">
        <f>IF(AND(TimeSpend[[#This Row],[Personnel number]]&lt;&gt;"",TimeSpend[[#This Row],[Date]]&lt;&gt;""),TimeSpend[[#This Row],[Task]],"")</f>
        <v/>
      </c>
      <c r="L2727" t="str">
        <f>IF(AND(TimeSpend[[#This Row],[Personnel number]]&lt;&gt;"",TimeSpend[[#This Row],[Date]]&lt;&gt;""),Utilization!$J$2,"")</f>
        <v/>
      </c>
      <c r="M2727" t="str">
        <f>IF(AND(TimeSpend[[#This Row],[Personnel number]]&lt;&gt;"",TimeSpend[[#This Row],[Date]]&lt;&gt;""),TimeSpend[[#This Row],[Employee Name]],"")</f>
        <v/>
      </c>
      <c r="N2727" t="str">
        <f t="shared" si="84"/>
        <v/>
      </c>
      <c r="O2727" t="str">
        <f t="shared" si="85"/>
        <v/>
      </c>
      <c r="P2727" t="str">
        <f>IF(D2727&lt;&gt;"",VLOOKUP(D2727,Projects!B:C,2,0),"")</f>
        <v/>
      </c>
    </row>
    <row r="2728" spans="1:16" x14ac:dyDescent="0.25">
      <c r="A2728" t="str">
        <f>UPPER(IF(AND(TimeSpend[[#This Row],[Personnel number]]&lt;&gt;"",TimeSpend[[#This Row],[Date]]&lt;&gt;""),TimeSpend[[#This Row],[Personnel number]],""))</f>
        <v/>
      </c>
      <c r="B2728" s="85" t="str">
        <f>IF(AND(TimeSpend[[#This Row],[Personnel number]]&lt;&gt;"",TimeSpend[[#This Row],[Date]]&lt;&gt;""),TEXT(TimeSpend[[#This Row],[Date]],"[$-409]yyyyMMdd"),"")</f>
        <v/>
      </c>
      <c r="C2728" s="33" t="str">
        <f>IF(AND(TimeSpend[[#This Row],[Personnel number]]&lt;&gt;"",TimeSpend[[#This Row],[Date]]&lt;&gt;""),SUBSTITUTE(TimeSpend[[#This Row],[Hours]],",","."),"")</f>
        <v/>
      </c>
      <c r="D2728" t="str">
        <f>IF(AND(TimeSpend[[#This Row],[Personnel number]]&lt;&gt;"",TimeSpend[[#This Row],[Date]]&lt;&gt;""),TimeSpend[[#This Row],[Network]],"")</f>
        <v/>
      </c>
      <c r="E2728" t="str">
        <f>IF(AND(TimeSpend[[#This Row],[Personnel number]]&lt;&gt;"",TimeSpend[[#This Row],[Date]]&lt;&gt;""),TimeSpend[[#This Row],[Network Description]],"")</f>
        <v/>
      </c>
      <c r="F2728" t="str">
        <f>IF(AND(TimeSpend[[#This Row],[Personnel number]]&lt;&gt;"",TimeSpend[[#This Row],[Date]]&lt;&gt;""),TimeSpend[[#This Row],[Activity]],"")</f>
        <v/>
      </c>
      <c r="G2728" t="str">
        <f>IF(AND(TimeSpend[[#This Row],[Personnel number]]&lt;&gt;"",TimeSpend[[#This Row],[Date]]&lt;&gt;""),TimeSpend[[#This Row],[Activity description]],"")</f>
        <v/>
      </c>
      <c r="H2728" s="36" t="str">
        <f>IF(AND(TimeSpend[[#This Row],[Personnel number]]&lt;&gt;"",TimeSpend[[#This Row],[Date]]&lt;&gt;""),TimeSpend[[#This Row],[Start Time]],"")</f>
        <v/>
      </c>
      <c r="I2728" s="36" t="str">
        <f>IF(AND(TimeSpend[[#This Row],[Personnel number]]&lt;&gt;"",TimeSpend[[#This Row],[Date]]&lt;&gt;""),TimeSpend[[#This Row],[End Time]],"")</f>
        <v/>
      </c>
      <c r="J2728" t="str">
        <f>IF(AND(TimeSpend[[#This Row],[Personnel number]]&lt;&gt;"",TimeSpend[[#This Row],[Date]]&lt;&gt;""),TimeSpend[[#This Row],[Location]],"")</f>
        <v/>
      </c>
      <c r="K2728" t="str">
        <f>IF(AND(TimeSpend[[#This Row],[Personnel number]]&lt;&gt;"",TimeSpend[[#This Row],[Date]]&lt;&gt;""),TimeSpend[[#This Row],[Task]],"")</f>
        <v/>
      </c>
      <c r="L2728" t="str">
        <f>IF(AND(TimeSpend[[#This Row],[Personnel number]]&lt;&gt;"",TimeSpend[[#This Row],[Date]]&lt;&gt;""),Utilization!$J$2,"")</f>
        <v/>
      </c>
      <c r="M2728" t="str">
        <f>IF(AND(TimeSpend[[#This Row],[Personnel number]]&lt;&gt;"",TimeSpend[[#This Row],[Date]]&lt;&gt;""),TimeSpend[[#This Row],[Employee Name]],"")</f>
        <v/>
      </c>
      <c r="N2728" t="str">
        <f t="shared" si="84"/>
        <v/>
      </c>
      <c r="O2728" t="str">
        <f t="shared" si="85"/>
        <v/>
      </c>
      <c r="P2728" t="str">
        <f>IF(D2728&lt;&gt;"",VLOOKUP(D2728,Projects!B:C,2,0),"")</f>
        <v/>
      </c>
    </row>
    <row r="2729" spans="1:16" x14ac:dyDescent="0.25">
      <c r="A2729" t="str">
        <f>UPPER(IF(AND(TimeSpend[[#This Row],[Personnel number]]&lt;&gt;"",TimeSpend[[#This Row],[Date]]&lt;&gt;""),TimeSpend[[#This Row],[Personnel number]],""))</f>
        <v/>
      </c>
      <c r="B2729" s="85" t="str">
        <f>IF(AND(TimeSpend[[#This Row],[Personnel number]]&lt;&gt;"",TimeSpend[[#This Row],[Date]]&lt;&gt;""),TEXT(TimeSpend[[#This Row],[Date]],"[$-409]yyyyMMdd"),"")</f>
        <v/>
      </c>
      <c r="C2729" s="33" t="str">
        <f>IF(AND(TimeSpend[[#This Row],[Personnel number]]&lt;&gt;"",TimeSpend[[#This Row],[Date]]&lt;&gt;""),SUBSTITUTE(TimeSpend[[#This Row],[Hours]],",","."),"")</f>
        <v/>
      </c>
      <c r="D2729" t="str">
        <f>IF(AND(TimeSpend[[#This Row],[Personnel number]]&lt;&gt;"",TimeSpend[[#This Row],[Date]]&lt;&gt;""),TimeSpend[[#This Row],[Network]],"")</f>
        <v/>
      </c>
      <c r="E2729" t="str">
        <f>IF(AND(TimeSpend[[#This Row],[Personnel number]]&lt;&gt;"",TimeSpend[[#This Row],[Date]]&lt;&gt;""),TimeSpend[[#This Row],[Network Description]],"")</f>
        <v/>
      </c>
      <c r="F2729" t="str">
        <f>IF(AND(TimeSpend[[#This Row],[Personnel number]]&lt;&gt;"",TimeSpend[[#This Row],[Date]]&lt;&gt;""),TimeSpend[[#This Row],[Activity]],"")</f>
        <v/>
      </c>
      <c r="G2729" t="str">
        <f>IF(AND(TimeSpend[[#This Row],[Personnel number]]&lt;&gt;"",TimeSpend[[#This Row],[Date]]&lt;&gt;""),TimeSpend[[#This Row],[Activity description]],"")</f>
        <v/>
      </c>
      <c r="H2729" s="36" t="str">
        <f>IF(AND(TimeSpend[[#This Row],[Personnel number]]&lt;&gt;"",TimeSpend[[#This Row],[Date]]&lt;&gt;""),TimeSpend[[#This Row],[Start Time]],"")</f>
        <v/>
      </c>
      <c r="I2729" s="36" t="str">
        <f>IF(AND(TimeSpend[[#This Row],[Personnel number]]&lt;&gt;"",TimeSpend[[#This Row],[Date]]&lt;&gt;""),TimeSpend[[#This Row],[End Time]],"")</f>
        <v/>
      </c>
      <c r="J2729" t="str">
        <f>IF(AND(TimeSpend[[#This Row],[Personnel number]]&lt;&gt;"",TimeSpend[[#This Row],[Date]]&lt;&gt;""),TimeSpend[[#This Row],[Location]],"")</f>
        <v/>
      </c>
      <c r="K2729" t="str">
        <f>IF(AND(TimeSpend[[#This Row],[Personnel number]]&lt;&gt;"",TimeSpend[[#This Row],[Date]]&lt;&gt;""),TimeSpend[[#This Row],[Task]],"")</f>
        <v/>
      </c>
      <c r="L2729" t="str">
        <f>IF(AND(TimeSpend[[#This Row],[Personnel number]]&lt;&gt;"",TimeSpend[[#This Row],[Date]]&lt;&gt;""),Utilization!$J$2,"")</f>
        <v/>
      </c>
      <c r="M2729" t="str">
        <f>IF(AND(TimeSpend[[#This Row],[Personnel number]]&lt;&gt;"",TimeSpend[[#This Row],[Date]]&lt;&gt;""),TimeSpend[[#This Row],[Employee Name]],"")</f>
        <v/>
      </c>
      <c r="N2729" t="str">
        <f t="shared" si="84"/>
        <v/>
      </c>
      <c r="O2729" t="str">
        <f t="shared" si="85"/>
        <v/>
      </c>
      <c r="P2729" t="str">
        <f>IF(D2729&lt;&gt;"",VLOOKUP(D2729,Projects!B:C,2,0),"")</f>
        <v/>
      </c>
    </row>
    <row r="2730" spans="1:16" x14ac:dyDescent="0.25">
      <c r="A2730" t="str">
        <f>UPPER(IF(AND(TimeSpend[[#This Row],[Personnel number]]&lt;&gt;"",TimeSpend[[#This Row],[Date]]&lt;&gt;""),TimeSpend[[#This Row],[Personnel number]],""))</f>
        <v/>
      </c>
      <c r="B2730" s="85" t="str">
        <f>IF(AND(TimeSpend[[#This Row],[Personnel number]]&lt;&gt;"",TimeSpend[[#This Row],[Date]]&lt;&gt;""),TEXT(TimeSpend[[#This Row],[Date]],"[$-409]yyyyMMdd"),"")</f>
        <v/>
      </c>
      <c r="C2730" s="33" t="str">
        <f>IF(AND(TimeSpend[[#This Row],[Personnel number]]&lt;&gt;"",TimeSpend[[#This Row],[Date]]&lt;&gt;""),SUBSTITUTE(TimeSpend[[#This Row],[Hours]],",","."),"")</f>
        <v/>
      </c>
      <c r="D2730" t="str">
        <f>IF(AND(TimeSpend[[#This Row],[Personnel number]]&lt;&gt;"",TimeSpend[[#This Row],[Date]]&lt;&gt;""),TimeSpend[[#This Row],[Network]],"")</f>
        <v/>
      </c>
      <c r="E2730" t="str">
        <f>IF(AND(TimeSpend[[#This Row],[Personnel number]]&lt;&gt;"",TimeSpend[[#This Row],[Date]]&lt;&gt;""),TimeSpend[[#This Row],[Network Description]],"")</f>
        <v/>
      </c>
      <c r="F2730" t="str">
        <f>IF(AND(TimeSpend[[#This Row],[Personnel number]]&lt;&gt;"",TimeSpend[[#This Row],[Date]]&lt;&gt;""),TimeSpend[[#This Row],[Activity]],"")</f>
        <v/>
      </c>
      <c r="G2730" t="str">
        <f>IF(AND(TimeSpend[[#This Row],[Personnel number]]&lt;&gt;"",TimeSpend[[#This Row],[Date]]&lt;&gt;""),TimeSpend[[#This Row],[Activity description]],"")</f>
        <v/>
      </c>
      <c r="H2730" s="36" t="str">
        <f>IF(AND(TimeSpend[[#This Row],[Personnel number]]&lt;&gt;"",TimeSpend[[#This Row],[Date]]&lt;&gt;""),TimeSpend[[#This Row],[Start Time]],"")</f>
        <v/>
      </c>
      <c r="I2730" s="36" t="str">
        <f>IF(AND(TimeSpend[[#This Row],[Personnel number]]&lt;&gt;"",TimeSpend[[#This Row],[Date]]&lt;&gt;""),TimeSpend[[#This Row],[End Time]],"")</f>
        <v/>
      </c>
      <c r="J2730" t="str">
        <f>IF(AND(TimeSpend[[#This Row],[Personnel number]]&lt;&gt;"",TimeSpend[[#This Row],[Date]]&lt;&gt;""),TimeSpend[[#This Row],[Location]],"")</f>
        <v/>
      </c>
      <c r="K2730" t="str">
        <f>IF(AND(TimeSpend[[#This Row],[Personnel number]]&lt;&gt;"",TimeSpend[[#This Row],[Date]]&lt;&gt;""),TimeSpend[[#This Row],[Task]],"")</f>
        <v/>
      </c>
      <c r="L2730" t="str">
        <f>IF(AND(TimeSpend[[#This Row],[Personnel number]]&lt;&gt;"",TimeSpend[[#This Row],[Date]]&lt;&gt;""),Utilization!$J$2,"")</f>
        <v/>
      </c>
      <c r="M2730" t="str">
        <f>IF(AND(TimeSpend[[#This Row],[Personnel number]]&lt;&gt;"",TimeSpend[[#This Row],[Date]]&lt;&gt;""),TimeSpend[[#This Row],[Employee Name]],"")</f>
        <v/>
      </c>
      <c r="N2730" t="str">
        <f t="shared" si="84"/>
        <v/>
      </c>
      <c r="O2730" t="str">
        <f t="shared" si="85"/>
        <v/>
      </c>
      <c r="P2730" t="str">
        <f>IF(D2730&lt;&gt;"",VLOOKUP(D2730,Projects!B:C,2,0),"")</f>
        <v/>
      </c>
    </row>
    <row r="2731" spans="1:16" x14ac:dyDescent="0.25">
      <c r="A2731" t="str">
        <f>UPPER(IF(AND(TimeSpend[[#This Row],[Personnel number]]&lt;&gt;"",TimeSpend[[#This Row],[Date]]&lt;&gt;""),TimeSpend[[#This Row],[Personnel number]],""))</f>
        <v/>
      </c>
      <c r="B2731" s="85" t="str">
        <f>IF(AND(TimeSpend[[#This Row],[Personnel number]]&lt;&gt;"",TimeSpend[[#This Row],[Date]]&lt;&gt;""),TEXT(TimeSpend[[#This Row],[Date]],"[$-409]yyyyMMdd"),"")</f>
        <v/>
      </c>
      <c r="C2731" s="33" t="str">
        <f>IF(AND(TimeSpend[[#This Row],[Personnel number]]&lt;&gt;"",TimeSpend[[#This Row],[Date]]&lt;&gt;""),SUBSTITUTE(TimeSpend[[#This Row],[Hours]],",","."),"")</f>
        <v/>
      </c>
      <c r="D2731" t="str">
        <f>IF(AND(TimeSpend[[#This Row],[Personnel number]]&lt;&gt;"",TimeSpend[[#This Row],[Date]]&lt;&gt;""),TimeSpend[[#This Row],[Network]],"")</f>
        <v/>
      </c>
      <c r="E2731" t="str">
        <f>IF(AND(TimeSpend[[#This Row],[Personnel number]]&lt;&gt;"",TimeSpend[[#This Row],[Date]]&lt;&gt;""),TimeSpend[[#This Row],[Network Description]],"")</f>
        <v/>
      </c>
      <c r="F2731" t="str">
        <f>IF(AND(TimeSpend[[#This Row],[Personnel number]]&lt;&gt;"",TimeSpend[[#This Row],[Date]]&lt;&gt;""),TimeSpend[[#This Row],[Activity]],"")</f>
        <v/>
      </c>
      <c r="G2731" t="str">
        <f>IF(AND(TimeSpend[[#This Row],[Personnel number]]&lt;&gt;"",TimeSpend[[#This Row],[Date]]&lt;&gt;""),TimeSpend[[#This Row],[Activity description]],"")</f>
        <v/>
      </c>
      <c r="H2731" s="36" t="str">
        <f>IF(AND(TimeSpend[[#This Row],[Personnel number]]&lt;&gt;"",TimeSpend[[#This Row],[Date]]&lt;&gt;""),TimeSpend[[#This Row],[Start Time]],"")</f>
        <v/>
      </c>
      <c r="I2731" s="36" t="str">
        <f>IF(AND(TimeSpend[[#This Row],[Personnel number]]&lt;&gt;"",TimeSpend[[#This Row],[Date]]&lt;&gt;""),TimeSpend[[#This Row],[End Time]],"")</f>
        <v/>
      </c>
      <c r="J2731" t="str">
        <f>IF(AND(TimeSpend[[#This Row],[Personnel number]]&lt;&gt;"",TimeSpend[[#This Row],[Date]]&lt;&gt;""),TimeSpend[[#This Row],[Location]],"")</f>
        <v/>
      </c>
      <c r="K2731" t="str">
        <f>IF(AND(TimeSpend[[#This Row],[Personnel number]]&lt;&gt;"",TimeSpend[[#This Row],[Date]]&lt;&gt;""),TimeSpend[[#This Row],[Task]],"")</f>
        <v/>
      </c>
      <c r="L2731" t="str">
        <f>IF(AND(TimeSpend[[#This Row],[Personnel number]]&lt;&gt;"",TimeSpend[[#This Row],[Date]]&lt;&gt;""),Utilization!$J$2,"")</f>
        <v/>
      </c>
      <c r="M2731" t="str">
        <f>IF(AND(TimeSpend[[#This Row],[Personnel number]]&lt;&gt;"",TimeSpend[[#This Row],[Date]]&lt;&gt;""),TimeSpend[[#This Row],[Employee Name]],"")</f>
        <v/>
      </c>
      <c r="N2731" t="str">
        <f t="shared" si="84"/>
        <v/>
      </c>
      <c r="O2731" t="str">
        <f t="shared" si="85"/>
        <v/>
      </c>
      <c r="P2731" t="str">
        <f>IF(D2731&lt;&gt;"",VLOOKUP(D2731,Projects!B:C,2,0),"")</f>
        <v/>
      </c>
    </row>
    <row r="2732" spans="1:16" x14ac:dyDescent="0.25">
      <c r="A2732" t="str">
        <f>UPPER(IF(AND(TimeSpend[[#This Row],[Personnel number]]&lt;&gt;"",TimeSpend[[#This Row],[Date]]&lt;&gt;""),TimeSpend[[#This Row],[Personnel number]],""))</f>
        <v/>
      </c>
      <c r="B2732" s="85" t="str">
        <f>IF(AND(TimeSpend[[#This Row],[Personnel number]]&lt;&gt;"",TimeSpend[[#This Row],[Date]]&lt;&gt;""),TEXT(TimeSpend[[#This Row],[Date]],"[$-409]yyyyMMdd"),"")</f>
        <v/>
      </c>
      <c r="C2732" s="33" t="str">
        <f>IF(AND(TimeSpend[[#This Row],[Personnel number]]&lt;&gt;"",TimeSpend[[#This Row],[Date]]&lt;&gt;""),SUBSTITUTE(TimeSpend[[#This Row],[Hours]],",","."),"")</f>
        <v/>
      </c>
      <c r="D2732" t="str">
        <f>IF(AND(TimeSpend[[#This Row],[Personnel number]]&lt;&gt;"",TimeSpend[[#This Row],[Date]]&lt;&gt;""),TimeSpend[[#This Row],[Network]],"")</f>
        <v/>
      </c>
      <c r="E2732" t="str">
        <f>IF(AND(TimeSpend[[#This Row],[Personnel number]]&lt;&gt;"",TimeSpend[[#This Row],[Date]]&lt;&gt;""),TimeSpend[[#This Row],[Network Description]],"")</f>
        <v/>
      </c>
      <c r="F2732" t="str">
        <f>IF(AND(TimeSpend[[#This Row],[Personnel number]]&lt;&gt;"",TimeSpend[[#This Row],[Date]]&lt;&gt;""),TimeSpend[[#This Row],[Activity]],"")</f>
        <v/>
      </c>
      <c r="G2732" t="str">
        <f>IF(AND(TimeSpend[[#This Row],[Personnel number]]&lt;&gt;"",TimeSpend[[#This Row],[Date]]&lt;&gt;""),TimeSpend[[#This Row],[Activity description]],"")</f>
        <v/>
      </c>
      <c r="H2732" s="36" t="str">
        <f>IF(AND(TimeSpend[[#This Row],[Personnel number]]&lt;&gt;"",TimeSpend[[#This Row],[Date]]&lt;&gt;""),TimeSpend[[#This Row],[Start Time]],"")</f>
        <v/>
      </c>
      <c r="I2732" s="36" t="str">
        <f>IF(AND(TimeSpend[[#This Row],[Personnel number]]&lt;&gt;"",TimeSpend[[#This Row],[Date]]&lt;&gt;""),TimeSpend[[#This Row],[End Time]],"")</f>
        <v/>
      </c>
      <c r="J2732" t="str">
        <f>IF(AND(TimeSpend[[#This Row],[Personnel number]]&lt;&gt;"",TimeSpend[[#This Row],[Date]]&lt;&gt;""),TimeSpend[[#This Row],[Location]],"")</f>
        <v/>
      </c>
      <c r="K2732" t="str">
        <f>IF(AND(TimeSpend[[#This Row],[Personnel number]]&lt;&gt;"",TimeSpend[[#This Row],[Date]]&lt;&gt;""),TimeSpend[[#This Row],[Task]],"")</f>
        <v/>
      </c>
      <c r="L2732" t="str">
        <f>IF(AND(TimeSpend[[#This Row],[Personnel number]]&lt;&gt;"",TimeSpend[[#This Row],[Date]]&lt;&gt;""),Utilization!$J$2,"")</f>
        <v/>
      </c>
      <c r="M2732" t="str">
        <f>IF(AND(TimeSpend[[#This Row],[Personnel number]]&lt;&gt;"",TimeSpend[[#This Row],[Date]]&lt;&gt;""),TimeSpend[[#This Row],[Employee Name]],"")</f>
        <v/>
      </c>
      <c r="N2732" t="str">
        <f t="shared" si="84"/>
        <v/>
      </c>
      <c r="O2732" t="str">
        <f t="shared" si="85"/>
        <v/>
      </c>
      <c r="P2732" t="str">
        <f>IF(D2732&lt;&gt;"",VLOOKUP(D2732,Projects!B:C,2,0),"")</f>
        <v/>
      </c>
    </row>
    <row r="2733" spans="1:16" x14ac:dyDescent="0.25">
      <c r="A2733" t="str">
        <f>UPPER(IF(AND(TimeSpend[[#This Row],[Personnel number]]&lt;&gt;"",TimeSpend[[#This Row],[Date]]&lt;&gt;""),TimeSpend[[#This Row],[Personnel number]],""))</f>
        <v/>
      </c>
      <c r="B2733" s="85" t="str">
        <f>IF(AND(TimeSpend[[#This Row],[Personnel number]]&lt;&gt;"",TimeSpend[[#This Row],[Date]]&lt;&gt;""),TEXT(TimeSpend[[#This Row],[Date]],"[$-409]yyyyMMdd"),"")</f>
        <v/>
      </c>
      <c r="C2733" s="33" t="str">
        <f>IF(AND(TimeSpend[[#This Row],[Personnel number]]&lt;&gt;"",TimeSpend[[#This Row],[Date]]&lt;&gt;""),SUBSTITUTE(TimeSpend[[#This Row],[Hours]],",","."),"")</f>
        <v/>
      </c>
      <c r="D2733" t="str">
        <f>IF(AND(TimeSpend[[#This Row],[Personnel number]]&lt;&gt;"",TimeSpend[[#This Row],[Date]]&lt;&gt;""),TimeSpend[[#This Row],[Network]],"")</f>
        <v/>
      </c>
      <c r="E2733" t="str">
        <f>IF(AND(TimeSpend[[#This Row],[Personnel number]]&lt;&gt;"",TimeSpend[[#This Row],[Date]]&lt;&gt;""),TimeSpend[[#This Row],[Network Description]],"")</f>
        <v/>
      </c>
      <c r="F2733" t="str">
        <f>IF(AND(TimeSpend[[#This Row],[Personnel number]]&lt;&gt;"",TimeSpend[[#This Row],[Date]]&lt;&gt;""),TimeSpend[[#This Row],[Activity]],"")</f>
        <v/>
      </c>
      <c r="G2733" t="str">
        <f>IF(AND(TimeSpend[[#This Row],[Personnel number]]&lt;&gt;"",TimeSpend[[#This Row],[Date]]&lt;&gt;""),TimeSpend[[#This Row],[Activity description]],"")</f>
        <v/>
      </c>
      <c r="H2733" s="36" t="str">
        <f>IF(AND(TimeSpend[[#This Row],[Personnel number]]&lt;&gt;"",TimeSpend[[#This Row],[Date]]&lt;&gt;""),TimeSpend[[#This Row],[Start Time]],"")</f>
        <v/>
      </c>
      <c r="I2733" s="36" t="str">
        <f>IF(AND(TimeSpend[[#This Row],[Personnel number]]&lt;&gt;"",TimeSpend[[#This Row],[Date]]&lt;&gt;""),TimeSpend[[#This Row],[End Time]],"")</f>
        <v/>
      </c>
      <c r="J2733" t="str">
        <f>IF(AND(TimeSpend[[#This Row],[Personnel number]]&lt;&gt;"",TimeSpend[[#This Row],[Date]]&lt;&gt;""),TimeSpend[[#This Row],[Location]],"")</f>
        <v/>
      </c>
      <c r="K2733" t="str">
        <f>IF(AND(TimeSpend[[#This Row],[Personnel number]]&lt;&gt;"",TimeSpend[[#This Row],[Date]]&lt;&gt;""),TimeSpend[[#This Row],[Task]],"")</f>
        <v/>
      </c>
      <c r="L2733" t="str">
        <f>IF(AND(TimeSpend[[#This Row],[Personnel number]]&lt;&gt;"",TimeSpend[[#This Row],[Date]]&lt;&gt;""),Utilization!$J$2,"")</f>
        <v/>
      </c>
      <c r="M2733" t="str">
        <f>IF(AND(TimeSpend[[#This Row],[Personnel number]]&lt;&gt;"",TimeSpend[[#This Row],[Date]]&lt;&gt;""),TimeSpend[[#This Row],[Employee Name]],"")</f>
        <v/>
      </c>
      <c r="N2733" t="str">
        <f t="shared" si="84"/>
        <v/>
      </c>
      <c r="O2733" t="str">
        <f t="shared" si="85"/>
        <v/>
      </c>
      <c r="P2733" t="str">
        <f>IF(D2733&lt;&gt;"",VLOOKUP(D2733,Projects!B:C,2,0),"")</f>
        <v/>
      </c>
    </row>
    <row r="2734" spans="1:16" x14ac:dyDescent="0.25">
      <c r="A2734" t="str">
        <f>UPPER(IF(AND(TimeSpend[[#This Row],[Personnel number]]&lt;&gt;"",TimeSpend[[#This Row],[Date]]&lt;&gt;""),TimeSpend[[#This Row],[Personnel number]],""))</f>
        <v/>
      </c>
      <c r="B2734" s="85" t="str">
        <f>IF(AND(TimeSpend[[#This Row],[Personnel number]]&lt;&gt;"",TimeSpend[[#This Row],[Date]]&lt;&gt;""),TEXT(TimeSpend[[#This Row],[Date]],"[$-409]yyyyMMdd"),"")</f>
        <v/>
      </c>
      <c r="C2734" s="33" t="str">
        <f>IF(AND(TimeSpend[[#This Row],[Personnel number]]&lt;&gt;"",TimeSpend[[#This Row],[Date]]&lt;&gt;""),SUBSTITUTE(TimeSpend[[#This Row],[Hours]],",","."),"")</f>
        <v/>
      </c>
      <c r="D2734" t="str">
        <f>IF(AND(TimeSpend[[#This Row],[Personnel number]]&lt;&gt;"",TimeSpend[[#This Row],[Date]]&lt;&gt;""),TimeSpend[[#This Row],[Network]],"")</f>
        <v/>
      </c>
      <c r="E2734" t="str">
        <f>IF(AND(TimeSpend[[#This Row],[Personnel number]]&lt;&gt;"",TimeSpend[[#This Row],[Date]]&lt;&gt;""),TimeSpend[[#This Row],[Network Description]],"")</f>
        <v/>
      </c>
      <c r="F2734" t="str">
        <f>IF(AND(TimeSpend[[#This Row],[Personnel number]]&lt;&gt;"",TimeSpend[[#This Row],[Date]]&lt;&gt;""),TimeSpend[[#This Row],[Activity]],"")</f>
        <v/>
      </c>
      <c r="G2734" t="str">
        <f>IF(AND(TimeSpend[[#This Row],[Personnel number]]&lt;&gt;"",TimeSpend[[#This Row],[Date]]&lt;&gt;""),TimeSpend[[#This Row],[Activity description]],"")</f>
        <v/>
      </c>
      <c r="H2734" s="36" t="str">
        <f>IF(AND(TimeSpend[[#This Row],[Personnel number]]&lt;&gt;"",TimeSpend[[#This Row],[Date]]&lt;&gt;""),TimeSpend[[#This Row],[Start Time]],"")</f>
        <v/>
      </c>
      <c r="I2734" s="36" t="str">
        <f>IF(AND(TimeSpend[[#This Row],[Personnel number]]&lt;&gt;"",TimeSpend[[#This Row],[Date]]&lt;&gt;""),TimeSpend[[#This Row],[End Time]],"")</f>
        <v/>
      </c>
      <c r="J2734" t="str">
        <f>IF(AND(TimeSpend[[#This Row],[Personnel number]]&lt;&gt;"",TimeSpend[[#This Row],[Date]]&lt;&gt;""),TimeSpend[[#This Row],[Location]],"")</f>
        <v/>
      </c>
      <c r="K2734" t="str">
        <f>IF(AND(TimeSpend[[#This Row],[Personnel number]]&lt;&gt;"",TimeSpend[[#This Row],[Date]]&lt;&gt;""),TimeSpend[[#This Row],[Task]],"")</f>
        <v/>
      </c>
      <c r="L2734" t="str">
        <f>IF(AND(TimeSpend[[#This Row],[Personnel number]]&lt;&gt;"",TimeSpend[[#This Row],[Date]]&lt;&gt;""),Utilization!$J$2,"")</f>
        <v/>
      </c>
      <c r="M2734" t="str">
        <f>IF(AND(TimeSpend[[#This Row],[Personnel number]]&lt;&gt;"",TimeSpend[[#This Row],[Date]]&lt;&gt;""),TimeSpend[[#This Row],[Employee Name]],"")</f>
        <v/>
      </c>
      <c r="N2734" t="str">
        <f t="shared" si="84"/>
        <v/>
      </c>
      <c r="O2734" t="str">
        <f t="shared" si="85"/>
        <v/>
      </c>
      <c r="P2734" t="str">
        <f>IF(D2734&lt;&gt;"",VLOOKUP(D2734,Projects!B:C,2,0),"")</f>
        <v/>
      </c>
    </row>
    <row r="2735" spans="1:16" x14ac:dyDescent="0.25">
      <c r="A2735" t="str">
        <f>UPPER(IF(AND(TimeSpend[[#This Row],[Personnel number]]&lt;&gt;"",TimeSpend[[#This Row],[Date]]&lt;&gt;""),TimeSpend[[#This Row],[Personnel number]],""))</f>
        <v/>
      </c>
      <c r="B2735" s="85" t="str">
        <f>IF(AND(TimeSpend[[#This Row],[Personnel number]]&lt;&gt;"",TimeSpend[[#This Row],[Date]]&lt;&gt;""),TEXT(TimeSpend[[#This Row],[Date]],"[$-409]yyyyMMdd"),"")</f>
        <v/>
      </c>
      <c r="C2735" s="33" t="str">
        <f>IF(AND(TimeSpend[[#This Row],[Personnel number]]&lt;&gt;"",TimeSpend[[#This Row],[Date]]&lt;&gt;""),SUBSTITUTE(TimeSpend[[#This Row],[Hours]],",","."),"")</f>
        <v/>
      </c>
      <c r="D2735" t="str">
        <f>IF(AND(TimeSpend[[#This Row],[Personnel number]]&lt;&gt;"",TimeSpend[[#This Row],[Date]]&lt;&gt;""),TimeSpend[[#This Row],[Network]],"")</f>
        <v/>
      </c>
      <c r="E2735" t="str">
        <f>IF(AND(TimeSpend[[#This Row],[Personnel number]]&lt;&gt;"",TimeSpend[[#This Row],[Date]]&lt;&gt;""),TimeSpend[[#This Row],[Network Description]],"")</f>
        <v/>
      </c>
      <c r="F2735" t="str">
        <f>IF(AND(TimeSpend[[#This Row],[Personnel number]]&lt;&gt;"",TimeSpend[[#This Row],[Date]]&lt;&gt;""),TimeSpend[[#This Row],[Activity]],"")</f>
        <v/>
      </c>
      <c r="G2735" t="str">
        <f>IF(AND(TimeSpend[[#This Row],[Personnel number]]&lt;&gt;"",TimeSpend[[#This Row],[Date]]&lt;&gt;""),TimeSpend[[#This Row],[Activity description]],"")</f>
        <v/>
      </c>
      <c r="H2735" s="36" t="str">
        <f>IF(AND(TimeSpend[[#This Row],[Personnel number]]&lt;&gt;"",TimeSpend[[#This Row],[Date]]&lt;&gt;""),TimeSpend[[#This Row],[Start Time]],"")</f>
        <v/>
      </c>
      <c r="I2735" s="36" t="str">
        <f>IF(AND(TimeSpend[[#This Row],[Personnel number]]&lt;&gt;"",TimeSpend[[#This Row],[Date]]&lt;&gt;""),TimeSpend[[#This Row],[End Time]],"")</f>
        <v/>
      </c>
      <c r="J2735" t="str">
        <f>IF(AND(TimeSpend[[#This Row],[Personnel number]]&lt;&gt;"",TimeSpend[[#This Row],[Date]]&lt;&gt;""),TimeSpend[[#This Row],[Location]],"")</f>
        <v/>
      </c>
      <c r="K2735" t="str">
        <f>IF(AND(TimeSpend[[#This Row],[Personnel number]]&lt;&gt;"",TimeSpend[[#This Row],[Date]]&lt;&gt;""),TimeSpend[[#This Row],[Task]],"")</f>
        <v/>
      </c>
      <c r="L2735" t="str">
        <f>IF(AND(TimeSpend[[#This Row],[Personnel number]]&lt;&gt;"",TimeSpend[[#This Row],[Date]]&lt;&gt;""),Utilization!$J$2,"")</f>
        <v/>
      </c>
      <c r="M2735" t="str">
        <f>IF(AND(TimeSpend[[#This Row],[Personnel number]]&lt;&gt;"",TimeSpend[[#This Row],[Date]]&lt;&gt;""),TimeSpend[[#This Row],[Employee Name]],"")</f>
        <v/>
      </c>
      <c r="N2735" t="str">
        <f t="shared" si="84"/>
        <v/>
      </c>
      <c r="O2735" t="str">
        <f t="shared" si="85"/>
        <v/>
      </c>
      <c r="P2735" t="str">
        <f>IF(D2735&lt;&gt;"",VLOOKUP(D2735,Projects!B:C,2,0),"")</f>
        <v/>
      </c>
    </row>
    <row r="2736" spans="1:16" x14ac:dyDescent="0.25">
      <c r="A2736" t="str">
        <f>UPPER(IF(AND(TimeSpend[[#This Row],[Personnel number]]&lt;&gt;"",TimeSpend[[#This Row],[Date]]&lt;&gt;""),TimeSpend[[#This Row],[Personnel number]],""))</f>
        <v/>
      </c>
      <c r="B2736" s="85" t="str">
        <f>IF(AND(TimeSpend[[#This Row],[Personnel number]]&lt;&gt;"",TimeSpend[[#This Row],[Date]]&lt;&gt;""),TEXT(TimeSpend[[#This Row],[Date]],"[$-409]yyyyMMdd"),"")</f>
        <v/>
      </c>
      <c r="C2736" s="33" t="str">
        <f>IF(AND(TimeSpend[[#This Row],[Personnel number]]&lt;&gt;"",TimeSpend[[#This Row],[Date]]&lt;&gt;""),SUBSTITUTE(TimeSpend[[#This Row],[Hours]],",","."),"")</f>
        <v/>
      </c>
      <c r="D2736" t="str">
        <f>IF(AND(TimeSpend[[#This Row],[Personnel number]]&lt;&gt;"",TimeSpend[[#This Row],[Date]]&lt;&gt;""),TimeSpend[[#This Row],[Network]],"")</f>
        <v/>
      </c>
      <c r="E2736" t="str">
        <f>IF(AND(TimeSpend[[#This Row],[Personnel number]]&lt;&gt;"",TimeSpend[[#This Row],[Date]]&lt;&gt;""),TimeSpend[[#This Row],[Network Description]],"")</f>
        <v/>
      </c>
      <c r="F2736" t="str">
        <f>IF(AND(TimeSpend[[#This Row],[Personnel number]]&lt;&gt;"",TimeSpend[[#This Row],[Date]]&lt;&gt;""),TimeSpend[[#This Row],[Activity]],"")</f>
        <v/>
      </c>
      <c r="G2736" t="str">
        <f>IF(AND(TimeSpend[[#This Row],[Personnel number]]&lt;&gt;"",TimeSpend[[#This Row],[Date]]&lt;&gt;""),TimeSpend[[#This Row],[Activity description]],"")</f>
        <v/>
      </c>
      <c r="H2736" s="36" t="str">
        <f>IF(AND(TimeSpend[[#This Row],[Personnel number]]&lt;&gt;"",TimeSpend[[#This Row],[Date]]&lt;&gt;""),TimeSpend[[#This Row],[Start Time]],"")</f>
        <v/>
      </c>
      <c r="I2736" s="36" t="str">
        <f>IF(AND(TimeSpend[[#This Row],[Personnel number]]&lt;&gt;"",TimeSpend[[#This Row],[Date]]&lt;&gt;""),TimeSpend[[#This Row],[End Time]],"")</f>
        <v/>
      </c>
      <c r="J2736" t="str">
        <f>IF(AND(TimeSpend[[#This Row],[Personnel number]]&lt;&gt;"",TimeSpend[[#This Row],[Date]]&lt;&gt;""),TimeSpend[[#This Row],[Location]],"")</f>
        <v/>
      </c>
      <c r="K2736" t="str">
        <f>IF(AND(TimeSpend[[#This Row],[Personnel number]]&lt;&gt;"",TimeSpend[[#This Row],[Date]]&lt;&gt;""),TimeSpend[[#This Row],[Task]],"")</f>
        <v/>
      </c>
      <c r="L2736" t="str">
        <f>IF(AND(TimeSpend[[#This Row],[Personnel number]]&lt;&gt;"",TimeSpend[[#This Row],[Date]]&lt;&gt;""),Utilization!$J$2,"")</f>
        <v/>
      </c>
      <c r="M2736" t="str">
        <f>IF(AND(TimeSpend[[#This Row],[Personnel number]]&lt;&gt;"",TimeSpend[[#This Row],[Date]]&lt;&gt;""),TimeSpend[[#This Row],[Employee Name]],"")</f>
        <v/>
      </c>
      <c r="N2736" t="str">
        <f t="shared" si="84"/>
        <v/>
      </c>
      <c r="O2736" t="str">
        <f t="shared" si="85"/>
        <v/>
      </c>
      <c r="P2736" t="str">
        <f>IF(D2736&lt;&gt;"",VLOOKUP(D2736,Projects!B:C,2,0),"")</f>
        <v/>
      </c>
    </row>
    <row r="2737" spans="1:16" x14ac:dyDescent="0.25">
      <c r="A2737" t="str">
        <f>UPPER(IF(AND(TimeSpend[[#This Row],[Personnel number]]&lt;&gt;"",TimeSpend[[#This Row],[Date]]&lt;&gt;""),TimeSpend[[#This Row],[Personnel number]],""))</f>
        <v/>
      </c>
      <c r="B2737" s="85" t="str">
        <f>IF(AND(TimeSpend[[#This Row],[Personnel number]]&lt;&gt;"",TimeSpend[[#This Row],[Date]]&lt;&gt;""),TEXT(TimeSpend[[#This Row],[Date]],"[$-409]yyyyMMdd"),"")</f>
        <v/>
      </c>
      <c r="C2737" s="33" t="str">
        <f>IF(AND(TimeSpend[[#This Row],[Personnel number]]&lt;&gt;"",TimeSpend[[#This Row],[Date]]&lt;&gt;""),SUBSTITUTE(TimeSpend[[#This Row],[Hours]],",","."),"")</f>
        <v/>
      </c>
      <c r="D2737" t="str">
        <f>IF(AND(TimeSpend[[#This Row],[Personnel number]]&lt;&gt;"",TimeSpend[[#This Row],[Date]]&lt;&gt;""),TimeSpend[[#This Row],[Network]],"")</f>
        <v/>
      </c>
      <c r="E2737" t="str">
        <f>IF(AND(TimeSpend[[#This Row],[Personnel number]]&lt;&gt;"",TimeSpend[[#This Row],[Date]]&lt;&gt;""),TimeSpend[[#This Row],[Network Description]],"")</f>
        <v/>
      </c>
      <c r="F2737" t="str">
        <f>IF(AND(TimeSpend[[#This Row],[Personnel number]]&lt;&gt;"",TimeSpend[[#This Row],[Date]]&lt;&gt;""),TimeSpend[[#This Row],[Activity]],"")</f>
        <v/>
      </c>
      <c r="G2737" t="str">
        <f>IF(AND(TimeSpend[[#This Row],[Personnel number]]&lt;&gt;"",TimeSpend[[#This Row],[Date]]&lt;&gt;""),TimeSpend[[#This Row],[Activity description]],"")</f>
        <v/>
      </c>
      <c r="H2737" s="36" t="str">
        <f>IF(AND(TimeSpend[[#This Row],[Personnel number]]&lt;&gt;"",TimeSpend[[#This Row],[Date]]&lt;&gt;""),TimeSpend[[#This Row],[Start Time]],"")</f>
        <v/>
      </c>
      <c r="I2737" s="36" t="str">
        <f>IF(AND(TimeSpend[[#This Row],[Personnel number]]&lt;&gt;"",TimeSpend[[#This Row],[Date]]&lt;&gt;""),TimeSpend[[#This Row],[End Time]],"")</f>
        <v/>
      </c>
      <c r="J2737" t="str">
        <f>IF(AND(TimeSpend[[#This Row],[Personnel number]]&lt;&gt;"",TimeSpend[[#This Row],[Date]]&lt;&gt;""),TimeSpend[[#This Row],[Location]],"")</f>
        <v/>
      </c>
      <c r="K2737" t="str">
        <f>IF(AND(TimeSpend[[#This Row],[Personnel number]]&lt;&gt;"",TimeSpend[[#This Row],[Date]]&lt;&gt;""),TimeSpend[[#This Row],[Task]],"")</f>
        <v/>
      </c>
      <c r="L2737" t="str">
        <f>IF(AND(TimeSpend[[#This Row],[Personnel number]]&lt;&gt;"",TimeSpend[[#This Row],[Date]]&lt;&gt;""),Utilization!$J$2,"")</f>
        <v/>
      </c>
      <c r="M2737" t="str">
        <f>IF(AND(TimeSpend[[#This Row],[Personnel number]]&lt;&gt;"",TimeSpend[[#This Row],[Date]]&lt;&gt;""),TimeSpend[[#This Row],[Employee Name]],"")</f>
        <v/>
      </c>
      <c r="N2737" t="str">
        <f t="shared" si="84"/>
        <v/>
      </c>
      <c r="O2737" t="str">
        <f t="shared" si="85"/>
        <v/>
      </c>
      <c r="P2737" t="str">
        <f>IF(D2737&lt;&gt;"",VLOOKUP(D2737,Projects!B:C,2,0),"")</f>
        <v/>
      </c>
    </row>
    <row r="2738" spans="1:16" x14ac:dyDescent="0.25">
      <c r="A2738" t="str">
        <f>UPPER(IF(AND(TimeSpend[[#This Row],[Personnel number]]&lt;&gt;"",TimeSpend[[#This Row],[Date]]&lt;&gt;""),TimeSpend[[#This Row],[Personnel number]],""))</f>
        <v/>
      </c>
      <c r="B2738" s="85" t="str">
        <f>IF(AND(TimeSpend[[#This Row],[Personnel number]]&lt;&gt;"",TimeSpend[[#This Row],[Date]]&lt;&gt;""),TEXT(TimeSpend[[#This Row],[Date]],"[$-409]yyyyMMdd"),"")</f>
        <v/>
      </c>
      <c r="C2738" s="33" t="str">
        <f>IF(AND(TimeSpend[[#This Row],[Personnel number]]&lt;&gt;"",TimeSpend[[#This Row],[Date]]&lt;&gt;""),SUBSTITUTE(TimeSpend[[#This Row],[Hours]],",","."),"")</f>
        <v/>
      </c>
      <c r="D2738" t="str">
        <f>IF(AND(TimeSpend[[#This Row],[Personnel number]]&lt;&gt;"",TimeSpend[[#This Row],[Date]]&lt;&gt;""),TimeSpend[[#This Row],[Network]],"")</f>
        <v/>
      </c>
      <c r="E2738" t="str">
        <f>IF(AND(TimeSpend[[#This Row],[Personnel number]]&lt;&gt;"",TimeSpend[[#This Row],[Date]]&lt;&gt;""),TimeSpend[[#This Row],[Network Description]],"")</f>
        <v/>
      </c>
      <c r="F2738" t="str">
        <f>IF(AND(TimeSpend[[#This Row],[Personnel number]]&lt;&gt;"",TimeSpend[[#This Row],[Date]]&lt;&gt;""),TimeSpend[[#This Row],[Activity]],"")</f>
        <v/>
      </c>
      <c r="G2738" t="str">
        <f>IF(AND(TimeSpend[[#This Row],[Personnel number]]&lt;&gt;"",TimeSpend[[#This Row],[Date]]&lt;&gt;""),TimeSpend[[#This Row],[Activity description]],"")</f>
        <v/>
      </c>
      <c r="H2738" s="36" t="str">
        <f>IF(AND(TimeSpend[[#This Row],[Personnel number]]&lt;&gt;"",TimeSpend[[#This Row],[Date]]&lt;&gt;""),TimeSpend[[#This Row],[Start Time]],"")</f>
        <v/>
      </c>
      <c r="I2738" s="36" t="str">
        <f>IF(AND(TimeSpend[[#This Row],[Personnel number]]&lt;&gt;"",TimeSpend[[#This Row],[Date]]&lt;&gt;""),TimeSpend[[#This Row],[End Time]],"")</f>
        <v/>
      </c>
      <c r="J2738" t="str">
        <f>IF(AND(TimeSpend[[#This Row],[Personnel number]]&lt;&gt;"",TimeSpend[[#This Row],[Date]]&lt;&gt;""),TimeSpend[[#This Row],[Location]],"")</f>
        <v/>
      </c>
      <c r="K2738" t="str">
        <f>IF(AND(TimeSpend[[#This Row],[Personnel number]]&lt;&gt;"",TimeSpend[[#This Row],[Date]]&lt;&gt;""),TimeSpend[[#This Row],[Task]],"")</f>
        <v/>
      </c>
      <c r="L2738" t="str">
        <f>IF(AND(TimeSpend[[#This Row],[Personnel number]]&lt;&gt;"",TimeSpend[[#This Row],[Date]]&lt;&gt;""),Utilization!$J$2,"")</f>
        <v/>
      </c>
      <c r="M2738" t="str">
        <f>IF(AND(TimeSpend[[#This Row],[Personnel number]]&lt;&gt;"",TimeSpend[[#This Row],[Date]]&lt;&gt;""),TimeSpend[[#This Row],[Employee Name]],"")</f>
        <v/>
      </c>
      <c r="N2738" t="str">
        <f t="shared" si="84"/>
        <v/>
      </c>
      <c r="O2738" t="str">
        <f t="shared" si="85"/>
        <v/>
      </c>
      <c r="P2738" t="str">
        <f>IF(D2738&lt;&gt;"",VLOOKUP(D2738,Projects!B:C,2,0),"")</f>
        <v/>
      </c>
    </row>
    <row r="2739" spans="1:16" x14ac:dyDescent="0.25">
      <c r="A2739" t="str">
        <f>UPPER(IF(AND(TimeSpend[[#This Row],[Personnel number]]&lt;&gt;"",TimeSpend[[#This Row],[Date]]&lt;&gt;""),TimeSpend[[#This Row],[Personnel number]],""))</f>
        <v/>
      </c>
      <c r="B2739" s="85" t="str">
        <f>IF(AND(TimeSpend[[#This Row],[Personnel number]]&lt;&gt;"",TimeSpend[[#This Row],[Date]]&lt;&gt;""),TEXT(TimeSpend[[#This Row],[Date]],"[$-409]yyyyMMdd"),"")</f>
        <v/>
      </c>
      <c r="C2739" s="33" t="str">
        <f>IF(AND(TimeSpend[[#This Row],[Personnel number]]&lt;&gt;"",TimeSpend[[#This Row],[Date]]&lt;&gt;""),SUBSTITUTE(TimeSpend[[#This Row],[Hours]],",","."),"")</f>
        <v/>
      </c>
      <c r="D2739" t="str">
        <f>IF(AND(TimeSpend[[#This Row],[Personnel number]]&lt;&gt;"",TimeSpend[[#This Row],[Date]]&lt;&gt;""),TimeSpend[[#This Row],[Network]],"")</f>
        <v/>
      </c>
      <c r="E2739" t="str">
        <f>IF(AND(TimeSpend[[#This Row],[Personnel number]]&lt;&gt;"",TimeSpend[[#This Row],[Date]]&lt;&gt;""),TimeSpend[[#This Row],[Network Description]],"")</f>
        <v/>
      </c>
      <c r="F2739" t="str">
        <f>IF(AND(TimeSpend[[#This Row],[Personnel number]]&lt;&gt;"",TimeSpend[[#This Row],[Date]]&lt;&gt;""),TimeSpend[[#This Row],[Activity]],"")</f>
        <v/>
      </c>
      <c r="G2739" t="str">
        <f>IF(AND(TimeSpend[[#This Row],[Personnel number]]&lt;&gt;"",TimeSpend[[#This Row],[Date]]&lt;&gt;""),TimeSpend[[#This Row],[Activity description]],"")</f>
        <v/>
      </c>
      <c r="H2739" s="36" t="str">
        <f>IF(AND(TimeSpend[[#This Row],[Personnel number]]&lt;&gt;"",TimeSpend[[#This Row],[Date]]&lt;&gt;""),TimeSpend[[#This Row],[Start Time]],"")</f>
        <v/>
      </c>
      <c r="I2739" s="36" t="str">
        <f>IF(AND(TimeSpend[[#This Row],[Personnel number]]&lt;&gt;"",TimeSpend[[#This Row],[Date]]&lt;&gt;""),TimeSpend[[#This Row],[End Time]],"")</f>
        <v/>
      </c>
      <c r="J2739" t="str">
        <f>IF(AND(TimeSpend[[#This Row],[Personnel number]]&lt;&gt;"",TimeSpend[[#This Row],[Date]]&lt;&gt;""),TimeSpend[[#This Row],[Location]],"")</f>
        <v/>
      </c>
      <c r="K2739" t="str">
        <f>IF(AND(TimeSpend[[#This Row],[Personnel number]]&lt;&gt;"",TimeSpend[[#This Row],[Date]]&lt;&gt;""),TimeSpend[[#This Row],[Task]],"")</f>
        <v/>
      </c>
      <c r="L2739" t="str">
        <f>IF(AND(TimeSpend[[#This Row],[Personnel number]]&lt;&gt;"",TimeSpend[[#This Row],[Date]]&lt;&gt;""),Utilization!$J$2,"")</f>
        <v/>
      </c>
      <c r="M2739" t="str">
        <f>IF(AND(TimeSpend[[#This Row],[Personnel number]]&lt;&gt;"",TimeSpend[[#This Row],[Date]]&lt;&gt;""),TimeSpend[[#This Row],[Employee Name]],"")</f>
        <v/>
      </c>
      <c r="N2739" t="str">
        <f t="shared" si="84"/>
        <v/>
      </c>
      <c r="O2739" t="str">
        <f t="shared" si="85"/>
        <v/>
      </c>
      <c r="P2739" t="str">
        <f>IF(D2739&lt;&gt;"",VLOOKUP(D2739,Projects!B:C,2,0),"")</f>
        <v/>
      </c>
    </row>
    <row r="2740" spans="1:16" x14ac:dyDescent="0.25">
      <c r="A2740" t="str">
        <f>UPPER(IF(AND(TimeSpend[[#This Row],[Personnel number]]&lt;&gt;"",TimeSpend[[#This Row],[Date]]&lt;&gt;""),TimeSpend[[#This Row],[Personnel number]],""))</f>
        <v/>
      </c>
      <c r="B2740" s="85" t="str">
        <f>IF(AND(TimeSpend[[#This Row],[Personnel number]]&lt;&gt;"",TimeSpend[[#This Row],[Date]]&lt;&gt;""),TEXT(TimeSpend[[#This Row],[Date]],"[$-409]yyyyMMdd"),"")</f>
        <v/>
      </c>
      <c r="C2740" s="33" t="str">
        <f>IF(AND(TimeSpend[[#This Row],[Personnel number]]&lt;&gt;"",TimeSpend[[#This Row],[Date]]&lt;&gt;""),SUBSTITUTE(TimeSpend[[#This Row],[Hours]],",","."),"")</f>
        <v/>
      </c>
      <c r="D2740" t="str">
        <f>IF(AND(TimeSpend[[#This Row],[Personnel number]]&lt;&gt;"",TimeSpend[[#This Row],[Date]]&lt;&gt;""),TimeSpend[[#This Row],[Network]],"")</f>
        <v/>
      </c>
      <c r="E2740" t="str">
        <f>IF(AND(TimeSpend[[#This Row],[Personnel number]]&lt;&gt;"",TimeSpend[[#This Row],[Date]]&lt;&gt;""),TimeSpend[[#This Row],[Network Description]],"")</f>
        <v/>
      </c>
      <c r="F2740" t="str">
        <f>IF(AND(TimeSpend[[#This Row],[Personnel number]]&lt;&gt;"",TimeSpend[[#This Row],[Date]]&lt;&gt;""),TimeSpend[[#This Row],[Activity]],"")</f>
        <v/>
      </c>
      <c r="G2740" t="str">
        <f>IF(AND(TimeSpend[[#This Row],[Personnel number]]&lt;&gt;"",TimeSpend[[#This Row],[Date]]&lt;&gt;""),TimeSpend[[#This Row],[Activity description]],"")</f>
        <v/>
      </c>
      <c r="H2740" s="36" t="str">
        <f>IF(AND(TimeSpend[[#This Row],[Personnel number]]&lt;&gt;"",TimeSpend[[#This Row],[Date]]&lt;&gt;""),TimeSpend[[#This Row],[Start Time]],"")</f>
        <v/>
      </c>
      <c r="I2740" s="36" t="str">
        <f>IF(AND(TimeSpend[[#This Row],[Personnel number]]&lt;&gt;"",TimeSpend[[#This Row],[Date]]&lt;&gt;""),TimeSpend[[#This Row],[End Time]],"")</f>
        <v/>
      </c>
      <c r="J2740" t="str">
        <f>IF(AND(TimeSpend[[#This Row],[Personnel number]]&lt;&gt;"",TimeSpend[[#This Row],[Date]]&lt;&gt;""),TimeSpend[[#This Row],[Location]],"")</f>
        <v/>
      </c>
      <c r="K2740" t="str">
        <f>IF(AND(TimeSpend[[#This Row],[Personnel number]]&lt;&gt;"",TimeSpend[[#This Row],[Date]]&lt;&gt;""),TimeSpend[[#This Row],[Task]],"")</f>
        <v/>
      </c>
      <c r="L2740" t="str">
        <f>IF(AND(TimeSpend[[#This Row],[Personnel number]]&lt;&gt;"",TimeSpend[[#This Row],[Date]]&lt;&gt;""),Utilization!$J$2,"")</f>
        <v/>
      </c>
      <c r="M2740" t="str">
        <f>IF(AND(TimeSpend[[#This Row],[Personnel number]]&lt;&gt;"",TimeSpend[[#This Row],[Date]]&lt;&gt;""),TimeSpend[[#This Row],[Employee Name]],"")</f>
        <v/>
      </c>
      <c r="N2740" t="str">
        <f t="shared" si="84"/>
        <v/>
      </c>
      <c r="O2740" t="str">
        <f t="shared" si="85"/>
        <v/>
      </c>
      <c r="P2740" t="str">
        <f>IF(D2740&lt;&gt;"",VLOOKUP(D2740,Projects!B:C,2,0),"")</f>
        <v/>
      </c>
    </row>
    <row r="2741" spans="1:16" x14ac:dyDescent="0.25">
      <c r="A2741" t="str">
        <f>UPPER(IF(AND(TimeSpend[[#This Row],[Personnel number]]&lt;&gt;"",TimeSpend[[#This Row],[Date]]&lt;&gt;""),TimeSpend[[#This Row],[Personnel number]],""))</f>
        <v/>
      </c>
      <c r="B2741" s="85" t="str">
        <f>IF(AND(TimeSpend[[#This Row],[Personnel number]]&lt;&gt;"",TimeSpend[[#This Row],[Date]]&lt;&gt;""),TEXT(TimeSpend[[#This Row],[Date]],"[$-409]yyyyMMdd"),"")</f>
        <v/>
      </c>
      <c r="C2741" s="33" t="str">
        <f>IF(AND(TimeSpend[[#This Row],[Personnel number]]&lt;&gt;"",TimeSpend[[#This Row],[Date]]&lt;&gt;""),SUBSTITUTE(TimeSpend[[#This Row],[Hours]],",","."),"")</f>
        <v/>
      </c>
      <c r="D2741" t="str">
        <f>IF(AND(TimeSpend[[#This Row],[Personnel number]]&lt;&gt;"",TimeSpend[[#This Row],[Date]]&lt;&gt;""),TimeSpend[[#This Row],[Network]],"")</f>
        <v/>
      </c>
      <c r="E2741" t="str">
        <f>IF(AND(TimeSpend[[#This Row],[Personnel number]]&lt;&gt;"",TimeSpend[[#This Row],[Date]]&lt;&gt;""),TimeSpend[[#This Row],[Network Description]],"")</f>
        <v/>
      </c>
      <c r="F2741" t="str">
        <f>IF(AND(TimeSpend[[#This Row],[Personnel number]]&lt;&gt;"",TimeSpend[[#This Row],[Date]]&lt;&gt;""),TimeSpend[[#This Row],[Activity]],"")</f>
        <v/>
      </c>
      <c r="G2741" t="str">
        <f>IF(AND(TimeSpend[[#This Row],[Personnel number]]&lt;&gt;"",TimeSpend[[#This Row],[Date]]&lt;&gt;""),TimeSpend[[#This Row],[Activity description]],"")</f>
        <v/>
      </c>
      <c r="H2741" s="36" t="str">
        <f>IF(AND(TimeSpend[[#This Row],[Personnel number]]&lt;&gt;"",TimeSpend[[#This Row],[Date]]&lt;&gt;""),TimeSpend[[#This Row],[Start Time]],"")</f>
        <v/>
      </c>
      <c r="I2741" s="36" t="str">
        <f>IF(AND(TimeSpend[[#This Row],[Personnel number]]&lt;&gt;"",TimeSpend[[#This Row],[Date]]&lt;&gt;""),TimeSpend[[#This Row],[End Time]],"")</f>
        <v/>
      </c>
      <c r="J2741" t="str">
        <f>IF(AND(TimeSpend[[#This Row],[Personnel number]]&lt;&gt;"",TimeSpend[[#This Row],[Date]]&lt;&gt;""),TimeSpend[[#This Row],[Location]],"")</f>
        <v/>
      </c>
      <c r="K2741" t="str">
        <f>IF(AND(TimeSpend[[#This Row],[Personnel number]]&lt;&gt;"",TimeSpend[[#This Row],[Date]]&lt;&gt;""),TimeSpend[[#This Row],[Task]],"")</f>
        <v/>
      </c>
      <c r="L2741" t="str">
        <f>IF(AND(TimeSpend[[#This Row],[Personnel number]]&lt;&gt;"",TimeSpend[[#This Row],[Date]]&lt;&gt;""),Utilization!$J$2,"")</f>
        <v/>
      </c>
      <c r="M2741" t="str">
        <f>IF(AND(TimeSpend[[#This Row],[Personnel number]]&lt;&gt;"",TimeSpend[[#This Row],[Date]]&lt;&gt;""),TimeSpend[[#This Row],[Employee Name]],"")</f>
        <v/>
      </c>
      <c r="N2741" t="str">
        <f t="shared" si="84"/>
        <v/>
      </c>
      <c r="O2741" t="str">
        <f t="shared" si="85"/>
        <v/>
      </c>
      <c r="P2741" t="str">
        <f>IF(D2741&lt;&gt;"",VLOOKUP(D2741,Projects!B:C,2,0),"")</f>
        <v/>
      </c>
    </row>
    <row r="2742" spans="1:16" x14ac:dyDescent="0.25">
      <c r="A2742" t="str">
        <f>UPPER(IF(AND(TimeSpend[[#This Row],[Personnel number]]&lt;&gt;"",TimeSpend[[#This Row],[Date]]&lt;&gt;""),TimeSpend[[#This Row],[Personnel number]],""))</f>
        <v/>
      </c>
      <c r="B2742" s="85" t="str">
        <f>IF(AND(TimeSpend[[#This Row],[Personnel number]]&lt;&gt;"",TimeSpend[[#This Row],[Date]]&lt;&gt;""),TEXT(TimeSpend[[#This Row],[Date]],"[$-409]yyyyMMdd"),"")</f>
        <v/>
      </c>
      <c r="C2742" s="33" t="str">
        <f>IF(AND(TimeSpend[[#This Row],[Personnel number]]&lt;&gt;"",TimeSpend[[#This Row],[Date]]&lt;&gt;""),SUBSTITUTE(TimeSpend[[#This Row],[Hours]],",","."),"")</f>
        <v/>
      </c>
      <c r="D2742" t="str">
        <f>IF(AND(TimeSpend[[#This Row],[Personnel number]]&lt;&gt;"",TimeSpend[[#This Row],[Date]]&lt;&gt;""),TimeSpend[[#This Row],[Network]],"")</f>
        <v/>
      </c>
      <c r="E2742" t="str">
        <f>IF(AND(TimeSpend[[#This Row],[Personnel number]]&lt;&gt;"",TimeSpend[[#This Row],[Date]]&lt;&gt;""),TimeSpend[[#This Row],[Network Description]],"")</f>
        <v/>
      </c>
      <c r="F2742" t="str">
        <f>IF(AND(TimeSpend[[#This Row],[Personnel number]]&lt;&gt;"",TimeSpend[[#This Row],[Date]]&lt;&gt;""),TimeSpend[[#This Row],[Activity]],"")</f>
        <v/>
      </c>
      <c r="G2742" t="str">
        <f>IF(AND(TimeSpend[[#This Row],[Personnel number]]&lt;&gt;"",TimeSpend[[#This Row],[Date]]&lt;&gt;""),TimeSpend[[#This Row],[Activity description]],"")</f>
        <v/>
      </c>
      <c r="H2742" s="36" t="str">
        <f>IF(AND(TimeSpend[[#This Row],[Personnel number]]&lt;&gt;"",TimeSpend[[#This Row],[Date]]&lt;&gt;""),TimeSpend[[#This Row],[Start Time]],"")</f>
        <v/>
      </c>
      <c r="I2742" s="36" t="str">
        <f>IF(AND(TimeSpend[[#This Row],[Personnel number]]&lt;&gt;"",TimeSpend[[#This Row],[Date]]&lt;&gt;""),TimeSpend[[#This Row],[End Time]],"")</f>
        <v/>
      </c>
      <c r="J2742" t="str">
        <f>IF(AND(TimeSpend[[#This Row],[Personnel number]]&lt;&gt;"",TimeSpend[[#This Row],[Date]]&lt;&gt;""),TimeSpend[[#This Row],[Location]],"")</f>
        <v/>
      </c>
      <c r="K2742" t="str">
        <f>IF(AND(TimeSpend[[#This Row],[Personnel number]]&lt;&gt;"",TimeSpend[[#This Row],[Date]]&lt;&gt;""),TimeSpend[[#This Row],[Task]],"")</f>
        <v/>
      </c>
      <c r="L2742" t="str">
        <f>IF(AND(TimeSpend[[#This Row],[Personnel number]]&lt;&gt;"",TimeSpend[[#This Row],[Date]]&lt;&gt;""),Utilization!$J$2,"")</f>
        <v/>
      </c>
      <c r="M2742" t="str">
        <f>IF(AND(TimeSpend[[#This Row],[Personnel number]]&lt;&gt;"",TimeSpend[[#This Row],[Date]]&lt;&gt;""),TimeSpend[[#This Row],[Employee Name]],"")</f>
        <v/>
      </c>
      <c r="N2742" t="str">
        <f t="shared" si="84"/>
        <v/>
      </c>
      <c r="O2742" t="str">
        <f t="shared" si="85"/>
        <v/>
      </c>
      <c r="P2742" t="str">
        <f>IF(D2742&lt;&gt;"",VLOOKUP(D2742,Projects!B:C,2,0),"")</f>
        <v/>
      </c>
    </row>
    <row r="2743" spans="1:16" x14ac:dyDescent="0.25">
      <c r="A2743" t="str">
        <f>UPPER(IF(AND(TimeSpend[[#This Row],[Personnel number]]&lt;&gt;"",TimeSpend[[#This Row],[Date]]&lt;&gt;""),TimeSpend[[#This Row],[Personnel number]],""))</f>
        <v/>
      </c>
      <c r="B2743" s="85" t="str">
        <f>IF(AND(TimeSpend[[#This Row],[Personnel number]]&lt;&gt;"",TimeSpend[[#This Row],[Date]]&lt;&gt;""),TEXT(TimeSpend[[#This Row],[Date]],"[$-409]yyyyMMdd"),"")</f>
        <v/>
      </c>
      <c r="C2743" s="33" t="str">
        <f>IF(AND(TimeSpend[[#This Row],[Personnel number]]&lt;&gt;"",TimeSpend[[#This Row],[Date]]&lt;&gt;""),SUBSTITUTE(TimeSpend[[#This Row],[Hours]],",","."),"")</f>
        <v/>
      </c>
      <c r="D2743" t="str">
        <f>IF(AND(TimeSpend[[#This Row],[Personnel number]]&lt;&gt;"",TimeSpend[[#This Row],[Date]]&lt;&gt;""),TimeSpend[[#This Row],[Network]],"")</f>
        <v/>
      </c>
      <c r="E2743" t="str">
        <f>IF(AND(TimeSpend[[#This Row],[Personnel number]]&lt;&gt;"",TimeSpend[[#This Row],[Date]]&lt;&gt;""),TimeSpend[[#This Row],[Network Description]],"")</f>
        <v/>
      </c>
      <c r="F2743" t="str">
        <f>IF(AND(TimeSpend[[#This Row],[Personnel number]]&lt;&gt;"",TimeSpend[[#This Row],[Date]]&lt;&gt;""),TimeSpend[[#This Row],[Activity]],"")</f>
        <v/>
      </c>
      <c r="G2743" t="str">
        <f>IF(AND(TimeSpend[[#This Row],[Personnel number]]&lt;&gt;"",TimeSpend[[#This Row],[Date]]&lt;&gt;""),TimeSpend[[#This Row],[Activity description]],"")</f>
        <v/>
      </c>
      <c r="H2743" s="36" t="str">
        <f>IF(AND(TimeSpend[[#This Row],[Personnel number]]&lt;&gt;"",TimeSpend[[#This Row],[Date]]&lt;&gt;""),TimeSpend[[#This Row],[Start Time]],"")</f>
        <v/>
      </c>
      <c r="I2743" s="36" t="str">
        <f>IF(AND(TimeSpend[[#This Row],[Personnel number]]&lt;&gt;"",TimeSpend[[#This Row],[Date]]&lt;&gt;""),TimeSpend[[#This Row],[End Time]],"")</f>
        <v/>
      </c>
      <c r="J2743" t="str">
        <f>IF(AND(TimeSpend[[#This Row],[Personnel number]]&lt;&gt;"",TimeSpend[[#This Row],[Date]]&lt;&gt;""),TimeSpend[[#This Row],[Location]],"")</f>
        <v/>
      </c>
      <c r="K2743" t="str">
        <f>IF(AND(TimeSpend[[#This Row],[Personnel number]]&lt;&gt;"",TimeSpend[[#This Row],[Date]]&lt;&gt;""),TimeSpend[[#This Row],[Task]],"")</f>
        <v/>
      </c>
      <c r="L2743" t="str">
        <f>IF(AND(TimeSpend[[#This Row],[Personnel number]]&lt;&gt;"",TimeSpend[[#This Row],[Date]]&lt;&gt;""),Utilization!$J$2,"")</f>
        <v/>
      </c>
      <c r="M2743" t="str">
        <f>IF(AND(TimeSpend[[#This Row],[Personnel number]]&lt;&gt;"",TimeSpend[[#This Row],[Date]]&lt;&gt;""),TimeSpend[[#This Row],[Employee Name]],"")</f>
        <v/>
      </c>
      <c r="N2743" t="str">
        <f t="shared" si="84"/>
        <v/>
      </c>
      <c r="O2743" t="str">
        <f t="shared" si="85"/>
        <v/>
      </c>
      <c r="P2743" t="str">
        <f>IF(D2743&lt;&gt;"",VLOOKUP(D2743,Projects!B:C,2,0),"")</f>
        <v/>
      </c>
    </row>
    <row r="2744" spans="1:16" x14ac:dyDescent="0.25">
      <c r="A2744" t="str">
        <f>UPPER(IF(AND(TimeSpend[[#This Row],[Personnel number]]&lt;&gt;"",TimeSpend[[#This Row],[Date]]&lt;&gt;""),TimeSpend[[#This Row],[Personnel number]],""))</f>
        <v/>
      </c>
      <c r="B2744" s="85" t="str">
        <f>IF(AND(TimeSpend[[#This Row],[Personnel number]]&lt;&gt;"",TimeSpend[[#This Row],[Date]]&lt;&gt;""),TEXT(TimeSpend[[#This Row],[Date]],"[$-409]yyyyMMdd"),"")</f>
        <v/>
      </c>
      <c r="C2744" s="33" t="str">
        <f>IF(AND(TimeSpend[[#This Row],[Personnel number]]&lt;&gt;"",TimeSpend[[#This Row],[Date]]&lt;&gt;""),SUBSTITUTE(TimeSpend[[#This Row],[Hours]],",","."),"")</f>
        <v/>
      </c>
      <c r="D2744" t="str">
        <f>IF(AND(TimeSpend[[#This Row],[Personnel number]]&lt;&gt;"",TimeSpend[[#This Row],[Date]]&lt;&gt;""),TimeSpend[[#This Row],[Network]],"")</f>
        <v/>
      </c>
      <c r="E2744" t="str">
        <f>IF(AND(TimeSpend[[#This Row],[Personnel number]]&lt;&gt;"",TimeSpend[[#This Row],[Date]]&lt;&gt;""),TimeSpend[[#This Row],[Network Description]],"")</f>
        <v/>
      </c>
      <c r="F2744" t="str">
        <f>IF(AND(TimeSpend[[#This Row],[Personnel number]]&lt;&gt;"",TimeSpend[[#This Row],[Date]]&lt;&gt;""),TimeSpend[[#This Row],[Activity]],"")</f>
        <v/>
      </c>
      <c r="G2744" t="str">
        <f>IF(AND(TimeSpend[[#This Row],[Personnel number]]&lt;&gt;"",TimeSpend[[#This Row],[Date]]&lt;&gt;""),TimeSpend[[#This Row],[Activity description]],"")</f>
        <v/>
      </c>
      <c r="H2744" s="36" t="str">
        <f>IF(AND(TimeSpend[[#This Row],[Personnel number]]&lt;&gt;"",TimeSpend[[#This Row],[Date]]&lt;&gt;""),TimeSpend[[#This Row],[Start Time]],"")</f>
        <v/>
      </c>
      <c r="I2744" s="36" t="str">
        <f>IF(AND(TimeSpend[[#This Row],[Personnel number]]&lt;&gt;"",TimeSpend[[#This Row],[Date]]&lt;&gt;""),TimeSpend[[#This Row],[End Time]],"")</f>
        <v/>
      </c>
      <c r="J2744" t="str">
        <f>IF(AND(TimeSpend[[#This Row],[Personnel number]]&lt;&gt;"",TimeSpend[[#This Row],[Date]]&lt;&gt;""),TimeSpend[[#This Row],[Location]],"")</f>
        <v/>
      </c>
      <c r="K2744" t="str">
        <f>IF(AND(TimeSpend[[#This Row],[Personnel number]]&lt;&gt;"",TimeSpend[[#This Row],[Date]]&lt;&gt;""),TimeSpend[[#This Row],[Task]],"")</f>
        <v/>
      </c>
      <c r="L2744" t="str">
        <f>IF(AND(TimeSpend[[#This Row],[Personnel number]]&lt;&gt;"",TimeSpend[[#This Row],[Date]]&lt;&gt;""),Utilization!$J$2,"")</f>
        <v/>
      </c>
      <c r="M2744" t="str">
        <f>IF(AND(TimeSpend[[#This Row],[Personnel number]]&lt;&gt;"",TimeSpend[[#This Row],[Date]]&lt;&gt;""),TimeSpend[[#This Row],[Employee Name]],"")</f>
        <v/>
      </c>
      <c r="N2744" t="str">
        <f t="shared" si="84"/>
        <v/>
      </c>
      <c r="O2744" t="str">
        <f t="shared" si="85"/>
        <v/>
      </c>
      <c r="P2744" t="str">
        <f>IF(D2744&lt;&gt;"",VLOOKUP(D2744,Projects!B:C,2,0),"")</f>
        <v/>
      </c>
    </row>
    <row r="2745" spans="1:16" x14ac:dyDescent="0.25">
      <c r="A2745" t="str">
        <f>UPPER(IF(AND(TimeSpend[[#This Row],[Personnel number]]&lt;&gt;"",TimeSpend[[#This Row],[Date]]&lt;&gt;""),TimeSpend[[#This Row],[Personnel number]],""))</f>
        <v/>
      </c>
      <c r="B2745" s="85" t="str">
        <f>IF(AND(TimeSpend[[#This Row],[Personnel number]]&lt;&gt;"",TimeSpend[[#This Row],[Date]]&lt;&gt;""),TEXT(TimeSpend[[#This Row],[Date]],"[$-409]yyyyMMdd"),"")</f>
        <v/>
      </c>
      <c r="C2745" s="33" t="str">
        <f>IF(AND(TimeSpend[[#This Row],[Personnel number]]&lt;&gt;"",TimeSpend[[#This Row],[Date]]&lt;&gt;""),SUBSTITUTE(TimeSpend[[#This Row],[Hours]],",","."),"")</f>
        <v/>
      </c>
      <c r="D2745" t="str">
        <f>IF(AND(TimeSpend[[#This Row],[Personnel number]]&lt;&gt;"",TimeSpend[[#This Row],[Date]]&lt;&gt;""),TimeSpend[[#This Row],[Network]],"")</f>
        <v/>
      </c>
      <c r="E2745" t="str">
        <f>IF(AND(TimeSpend[[#This Row],[Personnel number]]&lt;&gt;"",TimeSpend[[#This Row],[Date]]&lt;&gt;""),TimeSpend[[#This Row],[Network Description]],"")</f>
        <v/>
      </c>
      <c r="F2745" t="str">
        <f>IF(AND(TimeSpend[[#This Row],[Personnel number]]&lt;&gt;"",TimeSpend[[#This Row],[Date]]&lt;&gt;""),TimeSpend[[#This Row],[Activity]],"")</f>
        <v/>
      </c>
      <c r="G2745" t="str">
        <f>IF(AND(TimeSpend[[#This Row],[Personnel number]]&lt;&gt;"",TimeSpend[[#This Row],[Date]]&lt;&gt;""),TimeSpend[[#This Row],[Activity description]],"")</f>
        <v/>
      </c>
      <c r="H2745" s="36" t="str">
        <f>IF(AND(TimeSpend[[#This Row],[Personnel number]]&lt;&gt;"",TimeSpend[[#This Row],[Date]]&lt;&gt;""),TimeSpend[[#This Row],[Start Time]],"")</f>
        <v/>
      </c>
      <c r="I2745" s="36" t="str">
        <f>IF(AND(TimeSpend[[#This Row],[Personnel number]]&lt;&gt;"",TimeSpend[[#This Row],[Date]]&lt;&gt;""),TimeSpend[[#This Row],[End Time]],"")</f>
        <v/>
      </c>
      <c r="J2745" t="str">
        <f>IF(AND(TimeSpend[[#This Row],[Personnel number]]&lt;&gt;"",TimeSpend[[#This Row],[Date]]&lt;&gt;""),TimeSpend[[#This Row],[Location]],"")</f>
        <v/>
      </c>
      <c r="K2745" t="str">
        <f>IF(AND(TimeSpend[[#This Row],[Personnel number]]&lt;&gt;"",TimeSpend[[#This Row],[Date]]&lt;&gt;""),TimeSpend[[#This Row],[Task]],"")</f>
        <v/>
      </c>
      <c r="L2745" t="str">
        <f>IF(AND(TimeSpend[[#This Row],[Personnel number]]&lt;&gt;"",TimeSpend[[#This Row],[Date]]&lt;&gt;""),Utilization!$J$2,"")</f>
        <v/>
      </c>
      <c r="M2745" t="str">
        <f>IF(AND(TimeSpend[[#This Row],[Personnel number]]&lt;&gt;"",TimeSpend[[#This Row],[Date]]&lt;&gt;""),TimeSpend[[#This Row],[Employee Name]],"")</f>
        <v/>
      </c>
      <c r="N2745" t="str">
        <f t="shared" ref="N2745:N2808" si="86">IF(A2745&lt;&gt;"",ROW(A2745)-1,"")</f>
        <v/>
      </c>
      <c r="O2745" t="str">
        <f t="shared" ref="O2745:O2808" si="87">IF(A2745&lt;&gt;"",L2745&amp;"-"&amp;N2745,"")</f>
        <v/>
      </c>
      <c r="P2745" t="str">
        <f>IF(D2745&lt;&gt;"",VLOOKUP(D2745,Projects!B:C,2,0),"")</f>
        <v/>
      </c>
    </row>
    <row r="2746" spans="1:16" x14ac:dyDescent="0.25">
      <c r="A2746" t="str">
        <f>UPPER(IF(AND(TimeSpend[[#This Row],[Personnel number]]&lt;&gt;"",TimeSpend[[#This Row],[Date]]&lt;&gt;""),TimeSpend[[#This Row],[Personnel number]],""))</f>
        <v/>
      </c>
      <c r="B2746" s="85" t="str">
        <f>IF(AND(TimeSpend[[#This Row],[Personnel number]]&lt;&gt;"",TimeSpend[[#This Row],[Date]]&lt;&gt;""),TEXT(TimeSpend[[#This Row],[Date]],"[$-409]yyyyMMdd"),"")</f>
        <v/>
      </c>
      <c r="C2746" s="33" t="str">
        <f>IF(AND(TimeSpend[[#This Row],[Personnel number]]&lt;&gt;"",TimeSpend[[#This Row],[Date]]&lt;&gt;""),SUBSTITUTE(TimeSpend[[#This Row],[Hours]],",","."),"")</f>
        <v/>
      </c>
      <c r="D2746" t="str">
        <f>IF(AND(TimeSpend[[#This Row],[Personnel number]]&lt;&gt;"",TimeSpend[[#This Row],[Date]]&lt;&gt;""),TimeSpend[[#This Row],[Network]],"")</f>
        <v/>
      </c>
      <c r="E2746" t="str">
        <f>IF(AND(TimeSpend[[#This Row],[Personnel number]]&lt;&gt;"",TimeSpend[[#This Row],[Date]]&lt;&gt;""),TimeSpend[[#This Row],[Network Description]],"")</f>
        <v/>
      </c>
      <c r="F2746" t="str">
        <f>IF(AND(TimeSpend[[#This Row],[Personnel number]]&lt;&gt;"",TimeSpend[[#This Row],[Date]]&lt;&gt;""),TimeSpend[[#This Row],[Activity]],"")</f>
        <v/>
      </c>
      <c r="G2746" t="str">
        <f>IF(AND(TimeSpend[[#This Row],[Personnel number]]&lt;&gt;"",TimeSpend[[#This Row],[Date]]&lt;&gt;""),TimeSpend[[#This Row],[Activity description]],"")</f>
        <v/>
      </c>
      <c r="H2746" s="36" t="str">
        <f>IF(AND(TimeSpend[[#This Row],[Personnel number]]&lt;&gt;"",TimeSpend[[#This Row],[Date]]&lt;&gt;""),TimeSpend[[#This Row],[Start Time]],"")</f>
        <v/>
      </c>
      <c r="I2746" s="36" t="str">
        <f>IF(AND(TimeSpend[[#This Row],[Personnel number]]&lt;&gt;"",TimeSpend[[#This Row],[Date]]&lt;&gt;""),TimeSpend[[#This Row],[End Time]],"")</f>
        <v/>
      </c>
      <c r="J2746" t="str">
        <f>IF(AND(TimeSpend[[#This Row],[Personnel number]]&lt;&gt;"",TimeSpend[[#This Row],[Date]]&lt;&gt;""),TimeSpend[[#This Row],[Location]],"")</f>
        <v/>
      </c>
      <c r="K2746" t="str">
        <f>IF(AND(TimeSpend[[#This Row],[Personnel number]]&lt;&gt;"",TimeSpend[[#This Row],[Date]]&lt;&gt;""),TimeSpend[[#This Row],[Task]],"")</f>
        <v/>
      </c>
      <c r="L2746" t="str">
        <f>IF(AND(TimeSpend[[#This Row],[Personnel number]]&lt;&gt;"",TimeSpend[[#This Row],[Date]]&lt;&gt;""),Utilization!$J$2,"")</f>
        <v/>
      </c>
      <c r="M2746" t="str">
        <f>IF(AND(TimeSpend[[#This Row],[Personnel number]]&lt;&gt;"",TimeSpend[[#This Row],[Date]]&lt;&gt;""),TimeSpend[[#This Row],[Employee Name]],"")</f>
        <v/>
      </c>
      <c r="N2746" t="str">
        <f t="shared" si="86"/>
        <v/>
      </c>
      <c r="O2746" t="str">
        <f t="shared" si="87"/>
        <v/>
      </c>
      <c r="P2746" t="str">
        <f>IF(D2746&lt;&gt;"",VLOOKUP(D2746,Projects!B:C,2,0),"")</f>
        <v/>
      </c>
    </row>
    <row r="2747" spans="1:16" x14ac:dyDescent="0.25">
      <c r="A2747" t="str">
        <f>UPPER(IF(AND(TimeSpend[[#This Row],[Personnel number]]&lt;&gt;"",TimeSpend[[#This Row],[Date]]&lt;&gt;""),TimeSpend[[#This Row],[Personnel number]],""))</f>
        <v/>
      </c>
      <c r="B2747" s="85" t="str">
        <f>IF(AND(TimeSpend[[#This Row],[Personnel number]]&lt;&gt;"",TimeSpend[[#This Row],[Date]]&lt;&gt;""),TEXT(TimeSpend[[#This Row],[Date]],"[$-409]yyyyMMdd"),"")</f>
        <v/>
      </c>
      <c r="C2747" s="33" t="str">
        <f>IF(AND(TimeSpend[[#This Row],[Personnel number]]&lt;&gt;"",TimeSpend[[#This Row],[Date]]&lt;&gt;""),SUBSTITUTE(TimeSpend[[#This Row],[Hours]],",","."),"")</f>
        <v/>
      </c>
      <c r="D2747" t="str">
        <f>IF(AND(TimeSpend[[#This Row],[Personnel number]]&lt;&gt;"",TimeSpend[[#This Row],[Date]]&lt;&gt;""),TimeSpend[[#This Row],[Network]],"")</f>
        <v/>
      </c>
      <c r="E2747" t="str">
        <f>IF(AND(TimeSpend[[#This Row],[Personnel number]]&lt;&gt;"",TimeSpend[[#This Row],[Date]]&lt;&gt;""),TimeSpend[[#This Row],[Network Description]],"")</f>
        <v/>
      </c>
      <c r="F2747" t="str">
        <f>IF(AND(TimeSpend[[#This Row],[Personnel number]]&lt;&gt;"",TimeSpend[[#This Row],[Date]]&lt;&gt;""),TimeSpend[[#This Row],[Activity]],"")</f>
        <v/>
      </c>
      <c r="G2747" t="str">
        <f>IF(AND(TimeSpend[[#This Row],[Personnel number]]&lt;&gt;"",TimeSpend[[#This Row],[Date]]&lt;&gt;""),TimeSpend[[#This Row],[Activity description]],"")</f>
        <v/>
      </c>
      <c r="H2747" s="36" t="str">
        <f>IF(AND(TimeSpend[[#This Row],[Personnel number]]&lt;&gt;"",TimeSpend[[#This Row],[Date]]&lt;&gt;""),TimeSpend[[#This Row],[Start Time]],"")</f>
        <v/>
      </c>
      <c r="I2747" s="36" t="str">
        <f>IF(AND(TimeSpend[[#This Row],[Personnel number]]&lt;&gt;"",TimeSpend[[#This Row],[Date]]&lt;&gt;""),TimeSpend[[#This Row],[End Time]],"")</f>
        <v/>
      </c>
      <c r="J2747" t="str">
        <f>IF(AND(TimeSpend[[#This Row],[Personnel number]]&lt;&gt;"",TimeSpend[[#This Row],[Date]]&lt;&gt;""),TimeSpend[[#This Row],[Location]],"")</f>
        <v/>
      </c>
      <c r="K2747" t="str">
        <f>IF(AND(TimeSpend[[#This Row],[Personnel number]]&lt;&gt;"",TimeSpend[[#This Row],[Date]]&lt;&gt;""),TimeSpend[[#This Row],[Task]],"")</f>
        <v/>
      </c>
      <c r="L2747" t="str">
        <f>IF(AND(TimeSpend[[#This Row],[Personnel number]]&lt;&gt;"",TimeSpend[[#This Row],[Date]]&lt;&gt;""),Utilization!$J$2,"")</f>
        <v/>
      </c>
      <c r="M2747" t="str">
        <f>IF(AND(TimeSpend[[#This Row],[Personnel number]]&lt;&gt;"",TimeSpend[[#This Row],[Date]]&lt;&gt;""),TimeSpend[[#This Row],[Employee Name]],"")</f>
        <v/>
      </c>
      <c r="N2747" t="str">
        <f t="shared" si="86"/>
        <v/>
      </c>
      <c r="O2747" t="str">
        <f t="shared" si="87"/>
        <v/>
      </c>
      <c r="P2747" t="str">
        <f>IF(D2747&lt;&gt;"",VLOOKUP(D2747,Projects!B:C,2,0),"")</f>
        <v/>
      </c>
    </row>
    <row r="2748" spans="1:16" x14ac:dyDescent="0.25">
      <c r="A2748" t="str">
        <f>UPPER(IF(AND(TimeSpend[[#This Row],[Personnel number]]&lt;&gt;"",TimeSpend[[#This Row],[Date]]&lt;&gt;""),TimeSpend[[#This Row],[Personnel number]],""))</f>
        <v/>
      </c>
      <c r="B2748" s="85" t="str">
        <f>IF(AND(TimeSpend[[#This Row],[Personnel number]]&lt;&gt;"",TimeSpend[[#This Row],[Date]]&lt;&gt;""),TEXT(TimeSpend[[#This Row],[Date]],"[$-409]yyyyMMdd"),"")</f>
        <v/>
      </c>
      <c r="C2748" s="33" t="str">
        <f>IF(AND(TimeSpend[[#This Row],[Personnel number]]&lt;&gt;"",TimeSpend[[#This Row],[Date]]&lt;&gt;""),SUBSTITUTE(TimeSpend[[#This Row],[Hours]],",","."),"")</f>
        <v/>
      </c>
      <c r="D2748" t="str">
        <f>IF(AND(TimeSpend[[#This Row],[Personnel number]]&lt;&gt;"",TimeSpend[[#This Row],[Date]]&lt;&gt;""),TimeSpend[[#This Row],[Network]],"")</f>
        <v/>
      </c>
      <c r="E2748" t="str">
        <f>IF(AND(TimeSpend[[#This Row],[Personnel number]]&lt;&gt;"",TimeSpend[[#This Row],[Date]]&lt;&gt;""),TimeSpend[[#This Row],[Network Description]],"")</f>
        <v/>
      </c>
      <c r="F2748" t="str">
        <f>IF(AND(TimeSpend[[#This Row],[Personnel number]]&lt;&gt;"",TimeSpend[[#This Row],[Date]]&lt;&gt;""),TimeSpend[[#This Row],[Activity]],"")</f>
        <v/>
      </c>
      <c r="G2748" t="str">
        <f>IF(AND(TimeSpend[[#This Row],[Personnel number]]&lt;&gt;"",TimeSpend[[#This Row],[Date]]&lt;&gt;""),TimeSpend[[#This Row],[Activity description]],"")</f>
        <v/>
      </c>
      <c r="H2748" s="36" t="str">
        <f>IF(AND(TimeSpend[[#This Row],[Personnel number]]&lt;&gt;"",TimeSpend[[#This Row],[Date]]&lt;&gt;""),TimeSpend[[#This Row],[Start Time]],"")</f>
        <v/>
      </c>
      <c r="I2748" s="36" t="str">
        <f>IF(AND(TimeSpend[[#This Row],[Personnel number]]&lt;&gt;"",TimeSpend[[#This Row],[Date]]&lt;&gt;""),TimeSpend[[#This Row],[End Time]],"")</f>
        <v/>
      </c>
      <c r="J2748" t="str">
        <f>IF(AND(TimeSpend[[#This Row],[Personnel number]]&lt;&gt;"",TimeSpend[[#This Row],[Date]]&lt;&gt;""),TimeSpend[[#This Row],[Location]],"")</f>
        <v/>
      </c>
      <c r="K2748" t="str">
        <f>IF(AND(TimeSpend[[#This Row],[Personnel number]]&lt;&gt;"",TimeSpend[[#This Row],[Date]]&lt;&gt;""),TimeSpend[[#This Row],[Task]],"")</f>
        <v/>
      </c>
      <c r="L2748" t="str">
        <f>IF(AND(TimeSpend[[#This Row],[Personnel number]]&lt;&gt;"",TimeSpend[[#This Row],[Date]]&lt;&gt;""),Utilization!$J$2,"")</f>
        <v/>
      </c>
      <c r="M2748" t="str">
        <f>IF(AND(TimeSpend[[#This Row],[Personnel number]]&lt;&gt;"",TimeSpend[[#This Row],[Date]]&lt;&gt;""),TimeSpend[[#This Row],[Employee Name]],"")</f>
        <v/>
      </c>
      <c r="N2748" t="str">
        <f t="shared" si="86"/>
        <v/>
      </c>
      <c r="O2748" t="str">
        <f t="shared" si="87"/>
        <v/>
      </c>
      <c r="P2748" t="str">
        <f>IF(D2748&lt;&gt;"",VLOOKUP(D2748,Projects!B:C,2,0),"")</f>
        <v/>
      </c>
    </row>
    <row r="2749" spans="1:16" x14ac:dyDescent="0.25">
      <c r="A2749" t="str">
        <f>UPPER(IF(AND(TimeSpend[[#This Row],[Personnel number]]&lt;&gt;"",TimeSpend[[#This Row],[Date]]&lt;&gt;""),TimeSpend[[#This Row],[Personnel number]],""))</f>
        <v/>
      </c>
      <c r="B2749" s="85" t="str">
        <f>IF(AND(TimeSpend[[#This Row],[Personnel number]]&lt;&gt;"",TimeSpend[[#This Row],[Date]]&lt;&gt;""),TEXT(TimeSpend[[#This Row],[Date]],"[$-409]yyyyMMdd"),"")</f>
        <v/>
      </c>
      <c r="C2749" s="33" t="str">
        <f>IF(AND(TimeSpend[[#This Row],[Personnel number]]&lt;&gt;"",TimeSpend[[#This Row],[Date]]&lt;&gt;""),SUBSTITUTE(TimeSpend[[#This Row],[Hours]],",","."),"")</f>
        <v/>
      </c>
      <c r="D2749" t="str">
        <f>IF(AND(TimeSpend[[#This Row],[Personnel number]]&lt;&gt;"",TimeSpend[[#This Row],[Date]]&lt;&gt;""),TimeSpend[[#This Row],[Network]],"")</f>
        <v/>
      </c>
      <c r="E2749" t="str">
        <f>IF(AND(TimeSpend[[#This Row],[Personnel number]]&lt;&gt;"",TimeSpend[[#This Row],[Date]]&lt;&gt;""),TimeSpend[[#This Row],[Network Description]],"")</f>
        <v/>
      </c>
      <c r="F2749" t="str">
        <f>IF(AND(TimeSpend[[#This Row],[Personnel number]]&lt;&gt;"",TimeSpend[[#This Row],[Date]]&lt;&gt;""),TimeSpend[[#This Row],[Activity]],"")</f>
        <v/>
      </c>
      <c r="G2749" t="str">
        <f>IF(AND(TimeSpend[[#This Row],[Personnel number]]&lt;&gt;"",TimeSpend[[#This Row],[Date]]&lt;&gt;""),TimeSpend[[#This Row],[Activity description]],"")</f>
        <v/>
      </c>
      <c r="H2749" s="36" t="str">
        <f>IF(AND(TimeSpend[[#This Row],[Personnel number]]&lt;&gt;"",TimeSpend[[#This Row],[Date]]&lt;&gt;""),TimeSpend[[#This Row],[Start Time]],"")</f>
        <v/>
      </c>
      <c r="I2749" s="36" t="str">
        <f>IF(AND(TimeSpend[[#This Row],[Personnel number]]&lt;&gt;"",TimeSpend[[#This Row],[Date]]&lt;&gt;""),TimeSpend[[#This Row],[End Time]],"")</f>
        <v/>
      </c>
      <c r="J2749" t="str">
        <f>IF(AND(TimeSpend[[#This Row],[Personnel number]]&lt;&gt;"",TimeSpend[[#This Row],[Date]]&lt;&gt;""),TimeSpend[[#This Row],[Location]],"")</f>
        <v/>
      </c>
      <c r="K2749" t="str">
        <f>IF(AND(TimeSpend[[#This Row],[Personnel number]]&lt;&gt;"",TimeSpend[[#This Row],[Date]]&lt;&gt;""),TimeSpend[[#This Row],[Task]],"")</f>
        <v/>
      </c>
      <c r="L2749" t="str">
        <f>IF(AND(TimeSpend[[#This Row],[Personnel number]]&lt;&gt;"",TimeSpend[[#This Row],[Date]]&lt;&gt;""),Utilization!$J$2,"")</f>
        <v/>
      </c>
      <c r="M2749" t="str">
        <f>IF(AND(TimeSpend[[#This Row],[Personnel number]]&lt;&gt;"",TimeSpend[[#This Row],[Date]]&lt;&gt;""),TimeSpend[[#This Row],[Employee Name]],"")</f>
        <v/>
      </c>
      <c r="N2749" t="str">
        <f t="shared" si="86"/>
        <v/>
      </c>
      <c r="O2749" t="str">
        <f t="shared" si="87"/>
        <v/>
      </c>
      <c r="P2749" t="str">
        <f>IF(D2749&lt;&gt;"",VLOOKUP(D2749,Projects!B:C,2,0),"")</f>
        <v/>
      </c>
    </row>
    <row r="2750" spans="1:16" x14ac:dyDescent="0.25">
      <c r="A2750" t="str">
        <f>UPPER(IF(AND(TimeSpend[[#This Row],[Personnel number]]&lt;&gt;"",TimeSpend[[#This Row],[Date]]&lt;&gt;""),TimeSpend[[#This Row],[Personnel number]],""))</f>
        <v/>
      </c>
      <c r="B2750" s="85" t="str">
        <f>IF(AND(TimeSpend[[#This Row],[Personnel number]]&lt;&gt;"",TimeSpend[[#This Row],[Date]]&lt;&gt;""),TEXT(TimeSpend[[#This Row],[Date]],"[$-409]yyyyMMdd"),"")</f>
        <v/>
      </c>
      <c r="C2750" s="33" t="str">
        <f>IF(AND(TimeSpend[[#This Row],[Personnel number]]&lt;&gt;"",TimeSpend[[#This Row],[Date]]&lt;&gt;""),SUBSTITUTE(TimeSpend[[#This Row],[Hours]],",","."),"")</f>
        <v/>
      </c>
      <c r="D2750" t="str">
        <f>IF(AND(TimeSpend[[#This Row],[Personnel number]]&lt;&gt;"",TimeSpend[[#This Row],[Date]]&lt;&gt;""),TimeSpend[[#This Row],[Network]],"")</f>
        <v/>
      </c>
      <c r="E2750" t="str">
        <f>IF(AND(TimeSpend[[#This Row],[Personnel number]]&lt;&gt;"",TimeSpend[[#This Row],[Date]]&lt;&gt;""),TimeSpend[[#This Row],[Network Description]],"")</f>
        <v/>
      </c>
      <c r="F2750" t="str">
        <f>IF(AND(TimeSpend[[#This Row],[Personnel number]]&lt;&gt;"",TimeSpend[[#This Row],[Date]]&lt;&gt;""),TimeSpend[[#This Row],[Activity]],"")</f>
        <v/>
      </c>
      <c r="G2750" t="str">
        <f>IF(AND(TimeSpend[[#This Row],[Personnel number]]&lt;&gt;"",TimeSpend[[#This Row],[Date]]&lt;&gt;""),TimeSpend[[#This Row],[Activity description]],"")</f>
        <v/>
      </c>
      <c r="H2750" s="36" t="str">
        <f>IF(AND(TimeSpend[[#This Row],[Personnel number]]&lt;&gt;"",TimeSpend[[#This Row],[Date]]&lt;&gt;""),TimeSpend[[#This Row],[Start Time]],"")</f>
        <v/>
      </c>
      <c r="I2750" s="36" t="str">
        <f>IF(AND(TimeSpend[[#This Row],[Personnel number]]&lt;&gt;"",TimeSpend[[#This Row],[Date]]&lt;&gt;""),TimeSpend[[#This Row],[End Time]],"")</f>
        <v/>
      </c>
      <c r="J2750" t="str">
        <f>IF(AND(TimeSpend[[#This Row],[Personnel number]]&lt;&gt;"",TimeSpend[[#This Row],[Date]]&lt;&gt;""),TimeSpend[[#This Row],[Location]],"")</f>
        <v/>
      </c>
      <c r="K2750" t="str">
        <f>IF(AND(TimeSpend[[#This Row],[Personnel number]]&lt;&gt;"",TimeSpend[[#This Row],[Date]]&lt;&gt;""),TimeSpend[[#This Row],[Task]],"")</f>
        <v/>
      </c>
      <c r="L2750" t="str">
        <f>IF(AND(TimeSpend[[#This Row],[Personnel number]]&lt;&gt;"",TimeSpend[[#This Row],[Date]]&lt;&gt;""),Utilization!$J$2,"")</f>
        <v/>
      </c>
      <c r="M2750" t="str">
        <f>IF(AND(TimeSpend[[#This Row],[Personnel number]]&lt;&gt;"",TimeSpend[[#This Row],[Date]]&lt;&gt;""),TimeSpend[[#This Row],[Employee Name]],"")</f>
        <v/>
      </c>
      <c r="N2750" t="str">
        <f t="shared" si="86"/>
        <v/>
      </c>
      <c r="O2750" t="str">
        <f t="shared" si="87"/>
        <v/>
      </c>
      <c r="P2750" t="str">
        <f>IF(D2750&lt;&gt;"",VLOOKUP(D2750,Projects!B:C,2,0),"")</f>
        <v/>
      </c>
    </row>
    <row r="2751" spans="1:16" x14ac:dyDescent="0.25">
      <c r="A2751" t="str">
        <f>UPPER(IF(AND(TimeSpend[[#This Row],[Personnel number]]&lt;&gt;"",TimeSpend[[#This Row],[Date]]&lt;&gt;""),TimeSpend[[#This Row],[Personnel number]],""))</f>
        <v/>
      </c>
      <c r="B2751" s="85" t="str">
        <f>IF(AND(TimeSpend[[#This Row],[Personnel number]]&lt;&gt;"",TimeSpend[[#This Row],[Date]]&lt;&gt;""),TEXT(TimeSpend[[#This Row],[Date]],"[$-409]yyyyMMdd"),"")</f>
        <v/>
      </c>
      <c r="C2751" s="33" t="str">
        <f>IF(AND(TimeSpend[[#This Row],[Personnel number]]&lt;&gt;"",TimeSpend[[#This Row],[Date]]&lt;&gt;""),SUBSTITUTE(TimeSpend[[#This Row],[Hours]],",","."),"")</f>
        <v/>
      </c>
      <c r="D2751" t="str">
        <f>IF(AND(TimeSpend[[#This Row],[Personnel number]]&lt;&gt;"",TimeSpend[[#This Row],[Date]]&lt;&gt;""),TimeSpend[[#This Row],[Network]],"")</f>
        <v/>
      </c>
      <c r="E2751" t="str">
        <f>IF(AND(TimeSpend[[#This Row],[Personnel number]]&lt;&gt;"",TimeSpend[[#This Row],[Date]]&lt;&gt;""),TimeSpend[[#This Row],[Network Description]],"")</f>
        <v/>
      </c>
      <c r="F2751" t="str">
        <f>IF(AND(TimeSpend[[#This Row],[Personnel number]]&lt;&gt;"",TimeSpend[[#This Row],[Date]]&lt;&gt;""),TimeSpend[[#This Row],[Activity]],"")</f>
        <v/>
      </c>
      <c r="G2751" t="str">
        <f>IF(AND(TimeSpend[[#This Row],[Personnel number]]&lt;&gt;"",TimeSpend[[#This Row],[Date]]&lt;&gt;""),TimeSpend[[#This Row],[Activity description]],"")</f>
        <v/>
      </c>
      <c r="H2751" s="36" t="str">
        <f>IF(AND(TimeSpend[[#This Row],[Personnel number]]&lt;&gt;"",TimeSpend[[#This Row],[Date]]&lt;&gt;""),TimeSpend[[#This Row],[Start Time]],"")</f>
        <v/>
      </c>
      <c r="I2751" s="36" t="str">
        <f>IF(AND(TimeSpend[[#This Row],[Personnel number]]&lt;&gt;"",TimeSpend[[#This Row],[Date]]&lt;&gt;""),TimeSpend[[#This Row],[End Time]],"")</f>
        <v/>
      </c>
      <c r="J2751" t="str">
        <f>IF(AND(TimeSpend[[#This Row],[Personnel number]]&lt;&gt;"",TimeSpend[[#This Row],[Date]]&lt;&gt;""),TimeSpend[[#This Row],[Location]],"")</f>
        <v/>
      </c>
      <c r="K2751" t="str">
        <f>IF(AND(TimeSpend[[#This Row],[Personnel number]]&lt;&gt;"",TimeSpend[[#This Row],[Date]]&lt;&gt;""),TimeSpend[[#This Row],[Task]],"")</f>
        <v/>
      </c>
      <c r="L2751" t="str">
        <f>IF(AND(TimeSpend[[#This Row],[Personnel number]]&lt;&gt;"",TimeSpend[[#This Row],[Date]]&lt;&gt;""),Utilization!$J$2,"")</f>
        <v/>
      </c>
      <c r="M2751" t="str">
        <f>IF(AND(TimeSpend[[#This Row],[Personnel number]]&lt;&gt;"",TimeSpend[[#This Row],[Date]]&lt;&gt;""),TimeSpend[[#This Row],[Employee Name]],"")</f>
        <v/>
      </c>
      <c r="N2751" t="str">
        <f t="shared" si="86"/>
        <v/>
      </c>
      <c r="O2751" t="str">
        <f t="shared" si="87"/>
        <v/>
      </c>
      <c r="P2751" t="str">
        <f>IF(D2751&lt;&gt;"",VLOOKUP(D2751,Projects!B:C,2,0),"")</f>
        <v/>
      </c>
    </row>
    <row r="2752" spans="1:16" x14ac:dyDescent="0.25">
      <c r="A2752" t="str">
        <f>UPPER(IF(AND(TimeSpend[[#This Row],[Personnel number]]&lt;&gt;"",TimeSpend[[#This Row],[Date]]&lt;&gt;""),TimeSpend[[#This Row],[Personnel number]],""))</f>
        <v/>
      </c>
      <c r="B2752" s="85" t="str">
        <f>IF(AND(TimeSpend[[#This Row],[Personnel number]]&lt;&gt;"",TimeSpend[[#This Row],[Date]]&lt;&gt;""),TEXT(TimeSpend[[#This Row],[Date]],"[$-409]yyyyMMdd"),"")</f>
        <v/>
      </c>
      <c r="C2752" s="33" t="str">
        <f>IF(AND(TimeSpend[[#This Row],[Personnel number]]&lt;&gt;"",TimeSpend[[#This Row],[Date]]&lt;&gt;""),SUBSTITUTE(TimeSpend[[#This Row],[Hours]],",","."),"")</f>
        <v/>
      </c>
      <c r="D2752" t="str">
        <f>IF(AND(TimeSpend[[#This Row],[Personnel number]]&lt;&gt;"",TimeSpend[[#This Row],[Date]]&lt;&gt;""),TimeSpend[[#This Row],[Network]],"")</f>
        <v/>
      </c>
      <c r="E2752" t="str">
        <f>IF(AND(TimeSpend[[#This Row],[Personnel number]]&lt;&gt;"",TimeSpend[[#This Row],[Date]]&lt;&gt;""),TimeSpend[[#This Row],[Network Description]],"")</f>
        <v/>
      </c>
      <c r="F2752" t="str">
        <f>IF(AND(TimeSpend[[#This Row],[Personnel number]]&lt;&gt;"",TimeSpend[[#This Row],[Date]]&lt;&gt;""),TimeSpend[[#This Row],[Activity]],"")</f>
        <v/>
      </c>
      <c r="G2752" t="str">
        <f>IF(AND(TimeSpend[[#This Row],[Personnel number]]&lt;&gt;"",TimeSpend[[#This Row],[Date]]&lt;&gt;""),TimeSpend[[#This Row],[Activity description]],"")</f>
        <v/>
      </c>
      <c r="H2752" s="36" t="str">
        <f>IF(AND(TimeSpend[[#This Row],[Personnel number]]&lt;&gt;"",TimeSpend[[#This Row],[Date]]&lt;&gt;""),TimeSpend[[#This Row],[Start Time]],"")</f>
        <v/>
      </c>
      <c r="I2752" s="36" t="str">
        <f>IF(AND(TimeSpend[[#This Row],[Personnel number]]&lt;&gt;"",TimeSpend[[#This Row],[Date]]&lt;&gt;""),TimeSpend[[#This Row],[End Time]],"")</f>
        <v/>
      </c>
      <c r="J2752" t="str">
        <f>IF(AND(TimeSpend[[#This Row],[Personnel number]]&lt;&gt;"",TimeSpend[[#This Row],[Date]]&lt;&gt;""),TimeSpend[[#This Row],[Location]],"")</f>
        <v/>
      </c>
      <c r="K2752" t="str">
        <f>IF(AND(TimeSpend[[#This Row],[Personnel number]]&lt;&gt;"",TimeSpend[[#This Row],[Date]]&lt;&gt;""),TimeSpend[[#This Row],[Task]],"")</f>
        <v/>
      </c>
      <c r="L2752" t="str">
        <f>IF(AND(TimeSpend[[#This Row],[Personnel number]]&lt;&gt;"",TimeSpend[[#This Row],[Date]]&lt;&gt;""),Utilization!$J$2,"")</f>
        <v/>
      </c>
      <c r="M2752" t="str">
        <f>IF(AND(TimeSpend[[#This Row],[Personnel number]]&lt;&gt;"",TimeSpend[[#This Row],[Date]]&lt;&gt;""),TimeSpend[[#This Row],[Employee Name]],"")</f>
        <v/>
      </c>
      <c r="N2752" t="str">
        <f t="shared" si="86"/>
        <v/>
      </c>
      <c r="O2752" t="str">
        <f t="shared" si="87"/>
        <v/>
      </c>
      <c r="P2752" t="str">
        <f>IF(D2752&lt;&gt;"",VLOOKUP(D2752,Projects!B:C,2,0),"")</f>
        <v/>
      </c>
    </row>
    <row r="2753" spans="1:16" x14ac:dyDescent="0.25">
      <c r="A2753" t="str">
        <f>UPPER(IF(AND(TimeSpend[[#This Row],[Personnel number]]&lt;&gt;"",TimeSpend[[#This Row],[Date]]&lt;&gt;""),TimeSpend[[#This Row],[Personnel number]],""))</f>
        <v/>
      </c>
      <c r="B2753" s="85" t="str">
        <f>IF(AND(TimeSpend[[#This Row],[Personnel number]]&lt;&gt;"",TimeSpend[[#This Row],[Date]]&lt;&gt;""),TEXT(TimeSpend[[#This Row],[Date]],"[$-409]yyyyMMdd"),"")</f>
        <v/>
      </c>
      <c r="C2753" s="33" t="str">
        <f>IF(AND(TimeSpend[[#This Row],[Personnel number]]&lt;&gt;"",TimeSpend[[#This Row],[Date]]&lt;&gt;""),SUBSTITUTE(TimeSpend[[#This Row],[Hours]],",","."),"")</f>
        <v/>
      </c>
      <c r="D2753" t="str">
        <f>IF(AND(TimeSpend[[#This Row],[Personnel number]]&lt;&gt;"",TimeSpend[[#This Row],[Date]]&lt;&gt;""),TimeSpend[[#This Row],[Network]],"")</f>
        <v/>
      </c>
      <c r="E2753" t="str">
        <f>IF(AND(TimeSpend[[#This Row],[Personnel number]]&lt;&gt;"",TimeSpend[[#This Row],[Date]]&lt;&gt;""),TimeSpend[[#This Row],[Network Description]],"")</f>
        <v/>
      </c>
      <c r="F2753" t="str">
        <f>IF(AND(TimeSpend[[#This Row],[Personnel number]]&lt;&gt;"",TimeSpend[[#This Row],[Date]]&lt;&gt;""),TimeSpend[[#This Row],[Activity]],"")</f>
        <v/>
      </c>
      <c r="G2753" t="str">
        <f>IF(AND(TimeSpend[[#This Row],[Personnel number]]&lt;&gt;"",TimeSpend[[#This Row],[Date]]&lt;&gt;""),TimeSpend[[#This Row],[Activity description]],"")</f>
        <v/>
      </c>
      <c r="H2753" s="36" t="str">
        <f>IF(AND(TimeSpend[[#This Row],[Personnel number]]&lt;&gt;"",TimeSpend[[#This Row],[Date]]&lt;&gt;""),TimeSpend[[#This Row],[Start Time]],"")</f>
        <v/>
      </c>
      <c r="I2753" s="36" t="str">
        <f>IF(AND(TimeSpend[[#This Row],[Personnel number]]&lt;&gt;"",TimeSpend[[#This Row],[Date]]&lt;&gt;""),TimeSpend[[#This Row],[End Time]],"")</f>
        <v/>
      </c>
      <c r="J2753" t="str">
        <f>IF(AND(TimeSpend[[#This Row],[Personnel number]]&lt;&gt;"",TimeSpend[[#This Row],[Date]]&lt;&gt;""),TimeSpend[[#This Row],[Location]],"")</f>
        <v/>
      </c>
      <c r="K2753" t="str">
        <f>IF(AND(TimeSpend[[#This Row],[Personnel number]]&lt;&gt;"",TimeSpend[[#This Row],[Date]]&lt;&gt;""),TimeSpend[[#This Row],[Task]],"")</f>
        <v/>
      </c>
      <c r="L2753" t="str">
        <f>IF(AND(TimeSpend[[#This Row],[Personnel number]]&lt;&gt;"",TimeSpend[[#This Row],[Date]]&lt;&gt;""),Utilization!$J$2,"")</f>
        <v/>
      </c>
      <c r="M2753" t="str">
        <f>IF(AND(TimeSpend[[#This Row],[Personnel number]]&lt;&gt;"",TimeSpend[[#This Row],[Date]]&lt;&gt;""),TimeSpend[[#This Row],[Employee Name]],"")</f>
        <v/>
      </c>
      <c r="N2753" t="str">
        <f t="shared" si="86"/>
        <v/>
      </c>
      <c r="O2753" t="str">
        <f t="shared" si="87"/>
        <v/>
      </c>
      <c r="P2753" t="str">
        <f>IF(D2753&lt;&gt;"",VLOOKUP(D2753,Projects!B:C,2,0),"")</f>
        <v/>
      </c>
    </row>
    <row r="2754" spans="1:16" x14ac:dyDescent="0.25">
      <c r="A2754" t="str">
        <f>UPPER(IF(AND(TimeSpend[[#This Row],[Personnel number]]&lt;&gt;"",TimeSpend[[#This Row],[Date]]&lt;&gt;""),TimeSpend[[#This Row],[Personnel number]],""))</f>
        <v/>
      </c>
      <c r="B2754" s="85" t="str">
        <f>IF(AND(TimeSpend[[#This Row],[Personnel number]]&lt;&gt;"",TimeSpend[[#This Row],[Date]]&lt;&gt;""),TEXT(TimeSpend[[#This Row],[Date]],"[$-409]yyyyMMdd"),"")</f>
        <v/>
      </c>
      <c r="C2754" s="33" t="str">
        <f>IF(AND(TimeSpend[[#This Row],[Personnel number]]&lt;&gt;"",TimeSpend[[#This Row],[Date]]&lt;&gt;""),SUBSTITUTE(TimeSpend[[#This Row],[Hours]],",","."),"")</f>
        <v/>
      </c>
      <c r="D2754" t="str">
        <f>IF(AND(TimeSpend[[#This Row],[Personnel number]]&lt;&gt;"",TimeSpend[[#This Row],[Date]]&lt;&gt;""),TimeSpend[[#This Row],[Network]],"")</f>
        <v/>
      </c>
      <c r="E2754" t="str">
        <f>IF(AND(TimeSpend[[#This Row],[Personnel number]]&lt;&gt;"",TimeSpend[[#This Row],[Date]]&lt;&gt;""),TimeSpend[[#This Row],[Network Description]],"")</f>
        <v/>
      </c>
      <c r="F2754" t="str">
        <f>IF(AND(TimeSpend[[#This Row],[Personnel number]]&lt;&gt;"",TimeSpend[[#This Row],[Date]]&lt;&gt;""),TimeSpend[[#This Row],[Activity]],"")</f>
        <v/>
      </c>
      <c r="G2754" t="str">
        <f>IF(AND(TimeSpend[[#This Row],[Personnel number]]&lt;&gt;"",TimeSpend[[#This Row],[Date]]&lt;&gt;""),TimeSpend[[#This Row],[Activity description]],"")</f>
        <v/>
      </c>
      <c r="H2754" s="36" t="str">
        <f>IF(AND(TimeSpend[[#This Row],[Personnel number]]&lt;&gt;"",TimeSpend[[#This Row],[Date]]&lt;&gt;""),TimeSpend[[#This Row],[Start Time]],"")</f>
        <v/>
      </c>
      <c r="I2754" s="36" t="str">
        <f>IF(AND(TimeSpend[[#This Row],[Personnel number]]&lt;&gt;"",TimeSpend[[#This Row],[Date]]&lt;&gt;""),TimeSpend[[#This Row],[End Time]],"")</f>
        <v/>
      </c>
      <c r="J2754" t="str">
        <f>IF(AND(TimeSpend[[#This Row],[Personnel number]]&lt;&gt;"",TimeSpend[[#This Row],[Date]]&lt;&gt;""),TimeSpend[[#This Row],[Location]],"")</f>
        <v/>
      </c>
      <c r="K2754" t="str">
        <f>IF(AND(TimeSpend[[#This Row],[Personnel number]]&lt;&gt;"",TimeSpend[[#This Row],[Date]]&lt;&gt;""),TimeSpend[[#This Row],[Task]],"")</f>
        <v/>
      </c>
      <c r="L2754" t="str">
        <f>IF(AND(TimeSpend[[#This Row],[Personnel number]]&lt;&gt;"",TimeSpend[[#This Row],[Date]]&lt;&gt;""),Utilization!$J$2,"")</f>
        <v/>
      </c>
      <c r="M2754" t="str">
        <f>IF(AND(TimeSpend[[#This Row],[Personnel number]]&lt;&gt;"",TimeSpend[[#This Row],[Date]]&lt;&gt;""),TimeSpend[[#This Row],[Employee Name]],"")</f>
        <v/>
      </c>
      <c r="N2754" t="str">
        <f t="shared" si="86"/>
        <v/>
      </c>
      <c r="O2754" t="str">
        <f t="shared" si="87"/>
        <v/>
      </c>
      <c r="P2754" t="str">
        <f>IF(D2754&lt;&gt;"",VLOOKUP(D2754,Projects!B:C,2,0),"")</f>
        <v/>
      </c>
    </row>
    <row r="2755" spans="1:16" x14ac:dyDescent="0.25">
      <c r="A2755" t="str">
        <f>UPPER(IF(AND(TimeSpend[[#This Row],[Personnel number]]&lt;&gt;"",TimeSpend[[#This Row],[Date]]&lt;&gt;""),TimeSpend[[#This Row],[Personnel number]],""))</f>
        <v/>
      </c>
      <c r="B2755" s="85" t="str">
        <f>IF(AND(TimeSpend[[#This Row],[Personnel number]]&lt;&gt;"",TimeSpend[[#This Row],[Date]]&lt;&gt;""),TEXT(TimeSpend[[#This Row],[Date]],"[$-409]yyyyMMdd"),"")</f>
        <v/>
      </c>
      <c r="C2755" s="33" t="str">
        <f>IF(AND(TimeSpend[[#This Row],[Personnel number]]&lt;&gt;"",TimeSpend[[#This Row],[Date]]&lt;&gt;""),SUBSTITUTE(TimeSpend[[#This Row],[Hours]],",","."),"")</f>
        <v/>
      </c>
      <c r="D2755" t="str">
        <f>IF(AND(TimeSpend[[#This Row],[Personnel number]]&lt;&gt;"",TimeSpend[[#This Row],[Date]]&lt;&gt;""),TimeSpend[[#This Row],[Network]],"")</f>
        <v/>
      </c>
      <c r="E2755" t="str">
        <f>IF(AND(TimeSpend[[#This Row],[Personnel number]]&lt;&gt;"",TimeSpend[[#This Row],[Date]]&lt;&gt;""),TimeSpend[[#This Row],[Network Description]],"")</f>
        <v/>
      </c>
      <c r="F2755" t="str">
        <f>IF(AND(TimeSpend[[#This Row],[Personnel number]]&lt;&gt;"",TimeSpend[[#This Row],[Date]]&lt;&gt;""),TimeSpend[[#This Row],[Activity]],"")</f>
        <v/>
      </c>
      <c r="G2755" t="str">
        <f>IF(AND(TimeSpend[[#This Row],[Personnel number]]&lt;&gt;"",TimeSpend[[#This Row],[Date]]&lt;&gt;""),TimeSpend[[#This Row],[Activity description]],"")</f>
        <v/>
      </c>
      <c r="H2755" s="36" t="str">
        <f>IF(AND(TimeSpend[[#This Row],[Personnel number]]&lt;&gt;"",TimeSpend[[#This Row],[Date]]&lt;&gt;""),TimeSpend[[#This Row],[Start Time]],"")</f>
        <v/>
      </c>
      <c r="I2755" s="36" t="str">
        <f>IF(AND(TimeSpend[[#This Row],[Personnel number]]&lt;&gt;"",TimeSpend[[#This Row],[Date]]&lt;&gt;""),TimeSpend[[#This Row],[End Time]],"")</f>
        <v/>
      </c>
      <c r="J2755" t="str">
        <f>IF(AND(TimeSpend[[#This Row],[Personnel number]]&lt;&gt;"",TimeSpend[[#This Row],[Date]]&lt;&gt;""),TimeSpend[[#This Row],[Location]],"")</f>
        <v/>
      </c>
      <c r="K2755" t="str">
        <f>IF(AND(TimeSpend[[#This Row],[Personnel number]]&lt;&gt;"",TimeSpend[[#This Row],[Date]]&lt;&gt;""),TimeSpend[[#This Row],[Task]],"")</f>
        <v/>
      </c>
      <c r="L2755" t="str">
        <f>IF(AND(TimeSpend[[#This Row],[Personnel number]]&lt;&gt;"",TimeSpend[[#This Row],[Date]]&lt;&gt;""),Utilization!$J$2,"")</f>
        <v/>
      </c>
      <c r="M2755" t="str">
        <f>IF(AND(TimeSpend[[#This Row],[Personnel number]]&lt;&gt;"",TimeSpend[[#This Row],[Date]]&lt;&gt;""),TimeSpend[[#This Row],[Employee Name]],"")</f>
        <v/>
      </c>
      <c r="N2755" t="str">
        <f t="shared" si="86"/>
        <v/>
      </c>
      <c r="O2755" t="str">
        <f t="shared" si="87"/>
        <v/>
      </c>
      <c r="P2755" t="str">
        <f>IF(D2755&lt;&gt;"",VLOOKUP(D2755,Projects!B:C,2,0),"")</f>
        <v/>
      </c>
    </row>
    <row r="2756" spans="1:16" x14ac:dyDescent="0.25">
      <c r="A2756" t="str">
        <f>UPPER(IF(AND(TimeSpend[[#This Row],[Personnel number]]&lt;&gt;"",TimeSpend[[#This Row],[Date]]&lt;&gt;""),TimeSpend[[#This Row],[Personnel number]],""))</f>
        <v/>
      </c>
      <c r="B2756" s="85" t="str">
        <f>IF(AND(TimeSpend[[#This Row],[Personnel number]]&lt;&gt;"",TimeSpend[[#This Row],[Date]]&lt;&gt;""),TEXT(TimeSpend[[#This Row],[Date]],"[$-409]yyyyMMdd"),"")</f>
        <v/>
      </c>
      <c r="C2756" s="33" t="str">
        <f>IF(AND(TimeSpend[[#This Row],[Personnel number]]&lt;&gt;"",TimeSpend[[#This Row],[Date]]&lt;&gt;""),SUBSTITUTE(TimeSpend[[#This Row],[Hours]],",","."),"")</f>
        <v/>
      </c>
      <c r="D2756" t="str">
        <f>IF(AND(TimeSpend[[#This Row],[Personnel number]]&lt;&gt;"",TimeSpend[[#This Row],[Date]]&lt;&gt;""),TimeSpend[[#This Row],[Network]],"")</f>
        <v/>
      </c>
      <c r="E2756" t="str">
        <f>IF(AND(TimeSpend[[#This Row],[Personnel number]]&lt;&gt;"",TimeSpend[[#This Row],[Date]]&lt;&gt;""),TimeSpend[[#This Row],[Network Description]],"")</f>
        <v/>
      </c>
      <c r="F2756" t="str">
        <f>IF(AND(TimeSpend[[#This Row],[Personnel number]]&lt;&gt;"",TimeSpend[[#This Row],[Date]]&lt;&gt;""),TimeSpend[[#This Row],[Activity]],"")</f>
        <v/>
      </c>
      <c r="G2756" t="str">
        <f>IF(AND(TimeSpend[[#This Row],[Personnel number]]&lt;&gt;"",TimeSpend[[#This Row],[Date]]&lt;&gt;""),TimeSpend[[#This Row],[Activity description]],"")</f>
        <v/>
      </c>
      <c r="H2756" s="36" t="str">
        <f>IF(AND(TimeSpend[[#This Row],[Personnel number]]&lt;&gt;"",TimeSpend[[#This Row],[Date]]&lt;&gt;""),TimeSpend[[#This Row],[Start Time]],"")</f>
        <v/>
      </c>
      <c r="I2756" s="36" t="str">
        <f>IF(AND(TimeSpend[[#This Row],[Personnel number]]&lt;&gt;"",TimeSpend[[#This Row],[Date]]&lt;&gt;""),TimeSpend[[#This Row],[End Time]],"")</f>
        <v/>
      </c>
      <c r="J2756" t="str">
        <f>IF(AND(TimeSpend[[#This Row],[Personnel number]]&lt;&gt;"",TimeSpend[[#This Row],[Date]]&lt;&gt;""),TimeSpend[[#This Row],[Location]],"")</f>
        <v/>
      </c>
      <c r="K2756" t="str">
        <f>IF(AND(TimeSpend[[#This Row],[Personnel number]]&lt;&gt;"",TimeSpend[[#This Row],[Date]]&lt;&gt;""),TimeSpend[[#This Row],[Task]],"")</f>
        <v/>
      </c>
      <c r="L2756" t="str">
        <f>IF(AND(TimeSpend[[#This Row],[Personnel number]]&lt;&gt;"",TimeSpend[[#This Row],[Date]]&lt;&gt;""),Utilization!$J$2,"")</f>
        <v/>
      </c>
      <c r="M2756" t="str">
        <f>IF(AND(TimeSpend[[#This Row],[Personnel number]]&lt;&gt;"",TimeSpend[[#This Row],[Date]]&lt;&gt;""),TimeSpend[[#This Row],[Employee Name]],"")</f>
        <v/>
      </c>
      <c r="N2756" t="str">
        <f t="shared" si="86"/>
        <v/>
      </c>
      <c r="O2756" t="str">
        <f t="shared" si="87"/>
        <v/>
      </c>
      <c r="P2756" t="str">
        <f>IF(D2756&lt;&gt;"",VLOOKUP(D2756,Projects!B:C,2,0),"")</f>
        <v/>
      </c>
    </row>
    <row r="2757" spans="1:16" x14ac:dyDescent="0.25">
      <c r="A2757" t="str">
        <f>UPPER(IF(AND(TimeSpend[[#This Row],[Personnel number]]&lt;&gt;"",TimeSpend[[#This Row],[Date]]&lt;&gt;""),TimeSpend[[#This Row],[Personnel number]],""))</f>
        <v/>
      </c>
      <c r="B2757" s="85" t="str">
        <f>IF(AND(TimeSpend[[#This Row],[Personnel number]]&lt;&gt;"",TimeSpend[[#This Row],[Date]]&lt;&gt;""),TEXT(TimeSpend[[#This Row],[Date]],"[$-409]yyyyMMdd"),"")</f>
        <v/>
      </c>
      <c r="C2757" s="33" t="str">
        <f>IF(AND(TimeSpend[[#This Row],[Personnel number]]&lt;&gt;"",TimeSpend[[#This Row],[Date]]&lt;&gt;""),SUBSTITUTE(TimeSpend[[#This Row],[Hours]],",","."),"")</f>
        <v/>
      </c>
      <c r="D2757" t="str">
        <f>IF(AND(TimeSpend[[#This Row],[Personnel number]]&lt;&gt;"",TimeSpend[[#This Row],[Date]]&lt;&gt;""),TimeSpend[[#This Row],[Network]],"")</f>
        <v/>
      </c>
      <c r="E2757" t="str">
        <f>IF(AND(TimeSpend[[#This Row],[Personnel number]]&lt;&gt;"",TimeSpend[[#This Row],[Date]]&lt;&gt;""),TimeSpend[[#This Row],[Network Description]],"")</f>
        <v/>
      </c>
      <c r="F2757" t="str">
        <f>IF(AND(TimeSpend[[#This Row],[Personnel number]]&lt;&gt;"",TimeSpend[[#This Row],[Date]]&lt;&gt;""),TimeSpend[[#This Row],[Activity]],"")</f>
        <v/>
      </c>
      <c r="G2757" t="str">
        <f>IF(AND(TimeSpend[[#This Row],[Personnel number]]&lt;&gt;"",TimeSpend[[#This Row],[Date]]&lt;&gt;""),TimeSpend[[#This Row],[Activity description]],"")</f>
        <v/>
      </c>
      <c r="H2757" s="36" t="str">
        <f>IF(AND(TimeSpend[[#This Row],[Personnel number]]&lt;&gt;"",TimeSpend[[#This Row],[Date]]&lt;&gt;""),TimeSpend[[#This Row],[Start Time]],"")</f>
        <v/>
      </c>
      <c r="I2757" s="36" t="str">
        <f>IF(AND(TimeSpend[[#This Row],[Personnel number]]&lt;&gt;"",TimeSpend[[#This Row],[Date]]&lt;&gt;""),TimeSpend[[#This Row],[End Time]],"")</f>
        <v/>
      </c>
      <c r="J2757" t="str">
        <f>IF(AND(TimeSpend[[#This Row],[Personnel number]]&lt;&gt;"",TimeSpend[[#This Row],[Date]]&lt;&gt;""),TimeSpend[[#This Row],[Location]],"")</f>
        <v/>
      </c>
      <c r="K2757" t="str">
        <f>IF(AND(TimeSpend[[#This Row],[Personnel number]]&lt;&gt;"",TimeSpend[[#This Row],[Date]]&lt;&gt;""),TimeSpend[[#This Row],[Task]],"")</f>
        <v/>
      </c>
      <c r="L2757" t="str">
        <f>IF(AND(TimeSpend[[#This Row],[Personnel number]]&lt;&gt;"",TimeSpend[[#This Row],[Date]]&lt;&gt;""),Utilization!$J$2,"")</f>
        <v/>
      </c>
      <c r="M2757" t="str">
        <f>IF(AND(TimeSpend[[#This Row],[Personnel number]]&lt;&gt;"",TimeSpend[[#This Row],[Date]]&lt;&gt;""),TimeSpend[[#This Row],[Employee Name]],"")</f>
        <v/>
      </c>
      <c r="N2757" t="str">
        <f t="shared" si="86"/>
        <v/>
      </c>
      <c r="O2757" t="str">
        <f t="shared" si="87"/>
        <v/>
      </c>
      <c r="P2757" t="str">
        <f>IF(D2757&lt;&gt;"",VLOOKUP(D2757,Projects!B:C,2,0),"")</f>
        <v/>
      </c>
    </row>
    <row r="2758" spans="1:16" x14ac:dyDescent="0.25">
      <c r="A2758" t="str">
        <f>UPPER(IF(AND(TimeSpend[[#This Row],[Personnel number]]&lt;&gt;"",TimeSpend[[#This Row],[Date]]&lt;&gt;""),TimeSpend[[#This Row],[Personnel number]],""))</f>
        <v/>
      </c>
      <c r="B2758" s="85" t="str">
        <f>IF(AND(TimeSpend[[#This Row],[Personnel number]]&lt;&gt;"",TimeSpend[[#This Row],[Date]]&lt;&gt;""),TEXT(TimeSpend[[#This Row],[Date]],"[$-409]yyyyMMdd"),"")</f>
        <v/>
      </c>
      <c r="C2758" s="33" t="str">
        <f>IF(AND(TimeSpend[[#This Row],[Personnel number]]&lt;&gt;"",TimeSpend[[#This Row],[Date]]&lt;&gt;""),SUBSTITUTE(TimeSpend[[#This Row],[Hours]],",","."),"")</f>
        <v/>
      </c>
      <c r="D2758" t="str">
        <f>IF(AND(TimeSpend[[#This Row],[Personnel number]]&lt;&gt;"",TimeSpend[[#This Row],[Date]]&lt;&gt;""),TimeSpend[[#This Row],[Network]],"")</f>
        <v/>
      </c>
      <c r="E2758" t="str">
        <f>IF(AND(TimeSpend[[#This Row],[Personnel number]]&lt;&gt;"",TimeSpend[[#This Row],[Date]]&lt;&gt;""),TimeSpend[[#This Row],[Network Description]],"")</f>
        <v/>
      </c>
      <c r="F2758" t="str">
        <f>IF(AND(TimeSpend[[#This Row],[Personnel number]]&lt;&gt;"",TimeSpend[[#This Row],[Date]]&lt;&gt;""),TimeSpend[[#This Row],[Activity]],"")</f>
        <v/>
      </c>
      <c r="G2758" t="str">
        <f>IF(AND(TimeSpend[[#This Row],[Personnel number]]&lt;&gt;"",TimeSpend[[#This Row],[Date]]&lt;&gt;""),TimeSpend[[#This Row],[Activity description]],"")</f>
        <v/>
      </c>
      <c r="H2758" s="36" t="str">
        <f>IF(AND(TimeSpend[[#This Row],[Personnel number]]&lt;&gt;"",TimeSpend[[#This Row],[Date]]&lt;&gt;""),TimeSpend[[#This Row],[Start Time]],"")</f>
        <v/>
      </c>
      <c r="I2758" s="36" t="str">
        <f>IF(AND(TimeSpend[[#This Row],[Personnel number]]&lt;&gt;"",TimeSpend[[#This Row],[Date]]&lt;&gt;""),TimeSpend[[#This Row],[End Time]],"")</f>
        <v/>
      </c>
      <c r="J2758" t="str">
        <f>IF(AND(TimeSpend[[#This Row],[Personnel number]]&lt;&gt;"",TimeSpend[[#This Row],[Date]]&lt;&gt;""),TimeSpend[[#This Row],[Location]],"")</f>
        <v/>
      </c>
      <c r="K2758" t="str">
        <f>IF(AND(TimeSpend[[#This Row],[Personnel number]]&lt;&gt;"",TimeSpend[[#This Row],[Date]]&lt;&gt;""),TimeSpend[[#This Row],[Task]],"")</f>
        <v/>
      </c>
      <c r="L2758" t="str">
        <f>IF(AND(TimeSpend[[#This Row],[Personnel number]]&lt;&gt;"",TimeSpend[[#This Row],[Date]]&lt;&gt;""),Utilization!$J$2,"")</f>
        <v/>
      </c>
      <c r="M2758" t="str">
        <f>IF(AND(TimeSpend[[#This Row],[Personnel number]]&lt;&gt;"",TimeSpend[[#This Row],[Date]]&lt;&gt;""),TimeSpend[[#This Row],[Employee Name]],"")</f>
        <v/>
      </c>
      <c r="N2758" t="str">
        <f t="shared" si="86"/>
        <v/>
      </c>
      <c r="O2758" t="str">
        <f t="shared" si="87"/>
        <v/>
      </c>
      <c r="P2758" t="str">
        <f>IF(D2758&lt;&gt;"",VLOOKUP(D2758,Projects!B:C,2,0),"")</f>
        <v/>
      </c>
    </row>
    <row r="2759" spans="1:16" x14ac:dyDescent="0.25">
      <c r="A2759" t="str">
        <f>UPPER(IF(AND(TimeSpend[[#This Row],[Personnel number]]&lt;&gt;"",TimeSpend[[#This Row],[Date]]&lt;&gt;""),TimeSpend[[#This Row],[Personnel number]],""))</f>
        <v/>
      </c>
      <c r="B2759" s="85" t="str">
        <f>IF(AND(TimeSpend[[#This Row],[Personnel number]]&lt;&gt;"",TimeSpend[[#This Row],[Date]]&lt;&gt;""),TEXT(TimeSpend[[#This Row],[Date]],"[$-409]yyyyMMdd"),"")</f>
        <v/>
      </c>
      <c r="C2759" s="33" t="str">
        <f>IF(AND(TimeSpend[[#This Row],[Personnel number]]&lt;&gt;"",TimeSpend[[#This Row],[Date]]&lt;&gt;""),SUBSTITUTE(TimeSpend[[#This Row],[Hours]],",","."),"")</f>
        <v/>
      </c>
      <c r="D2759" t="str">
        <f>IF(AND(TimeSpend[[#This Row],[Personnel number]]&lt;&gt;"",TimeSpend[[#This Row],[Date]]&lt;&gt;""),TimeSpend[[#This Row],[Network]],"")</f>
        <v/>
      </c>
      <c r="E2759" t="str">
        <f>IF(AND(TimeSpend[[#This Row],[Personnel number]]&lt;&gt;"",TimeSpend[[#This Row],[Date]]&lt;&gt;""),TimeSpend[[#This Row],[Network Description]],"")</f>
        <v/>
      </c>
      <c r="F2759" t="str">
        <f>IF(AND(TimeSpend[[#This Row],[Personnel number]]&lt;&gt;"",TimeSpend[[#This Row],[Date]]&lt;&gt;""),TimeSpend[[#This Row],[Activity]],"")</f>
        <v/>
      </c>
      <c r="G2759" t="str">
        <f>IF(AND(TimeSpend[[#This Row],[Personnel number]]&lt;&gt;"",TimeSpend[[#This Row],[Date]]&lt;&gt;""),TimeSpend[[#This Row],[Activity description]],"")</f>
        <v/>
      </c>
      <c r="H2759" s="36" t="str">
        <f>IF(AND(TimeSpend[[#This Row],[Personnel number]]&lt;&gt;"",TimeSpend[[#This Row],[Date]]&lt;&gt;""),TimeSpend[[#This Row],[Start Time]],"")</f>
        <v/>
      </c>
      <c r="I2759" s="36" t="str">
        <f>IF(AND(TimeSpend[[#This Row],[Personnel number]]&lt;&gt;"",TimeSpend[[#This Row],[Date]]&lt;&gt;""),TimeSpend[[#This Row],[End Time]],"")</f>
        <v/>
      </c>
      <c r="J2759" t="str">
        <f>IF(AND(TimeSpend[[#This Row],[Personnel number]]&lt;&gt;"",TimeSpend[[#This Row],[Date]]&lt;&gt;""),TimeSpend[[#This Row],[Location]],"")</f>
        <v/>
      </c>
      <c r="K2759" t="str">
        <f>IF(AND(TimeSpend[[#This Row],[Personnel number]]&lt;&gt;"",TimeSpend[[#This Row],[Date]]&lt;&gt;""),TimeSpend[[#This Row],[Task]],"")</f>
        <v/>
      </c>
      <c r="L2759" t="str">
        <f>IF(AND(TimeSpend[[#This Row],[Personnel number]]&lt;&gt;"",TimeSpend[[#This Row],[Date]]&lt;&gt;""),Utilization!$J$2,"")</f>
        <v/>
      </c>
      <c r="M2759" t="str">
        <f>IF(AND(TimeSpend[[#This Row],[Personnel number]]&lt;&gt;"",TimeSpend[[#This Row],[Date]]&lt;&gt;""),TimeSpend[[#This Row],[Employee Name]],"")</f>
        <v/>
      </c>
      <c r="N2759" t="str">
        <f t="shared" si="86"/>
        <v/>
      </c>
      <c r="O2759" t="str">
        <f t="shared" si="87"/>
        <v/>
      </c>
      <c r="P2759" t="str">
        <f>IF(D2759&lt;&gt;"",VLOOKUP(D2759,Projects!B:C,2,0),"")</f>
        <v/>
      </c>
    </row>
    <row r="2760" spans="1:16" x14ac:dyDescent="0.25">
      <c r="A2760" t="str">
        <f>UPPER(IF(AND(TimeSpend[[#This Row],[Personnel number]]&lt;&gt;"",TimeSpend[[#This Row],[Date]]&lt;&gt;""),TimeSpend[[#This Row],[Personnel number]],""))</f>
        <v/>
      </c>
      <c r="B2760" s="85" t="str">
        <f>IF(AND(TimeSpend[[#This Row],[Personnel number]]&lt;&gt;"",TimeSpend[[#This Row],[Date]]&lt;&gt;""),TEXT(TimeSpend[[#This Row],[Date]],"[$-409]yyyyMMdd"),"")</f>
        <v/>
      </c>
      <c r="C2760" s="33" t="str">
        <f>IF(AND(TimeSpend[[#This Row],[Personnel number]]&lt;&gt;"",TimeSpend[[#This Row],[Date]]&lt;&gt;""),SUBSTITUTE(TimeSpend[[#This Row],[Hours]],",","."),"")</f>
        <v/>
      </c>
      <c r="D2760" t="str">
        <f>IF(AND(TimeSpend[[#This Row],[Personnel number]]&lt;&gt;"",TimeSpend[[#This Row],[Date]]&lt;&gt;""),TimeSpend[[#This Row],[Network]],"")</f>
        <v/>
      </c>
      <c r="E2760" t="str">
        <f>IF(AND(TimeSpend[[#This Row],[Personnel number]]&lt;&gt;"",TimeSpend[[#This Row],[Date]]&lt;&gt;""),TimeSpend[[#This Row],[Network Description]],"")</f>
        <v/>
      </c>
      <c r="F2760" t="str">
        <f>IF(AND(TimeSpend[[#This Row],[Personnel number]]&lt;&gt;"",TimeSpend[[#This Row],[Date]]&lt;&gt;""),TimeSpend[[#This Row],[Activity]],"")</f>
        <v/>
      </c>
      <c r="G2760" t="str">
        <f>IF(AND(TimeSpend[[#This Row],[Personnel number]]&lt;&gt;"",TimeSpend[[#This Row],[Date]]&lt;&gt;""),TimeSpend[[#This Row],[Activity description]],"")</f>
        <v/>
      </c>
      <c r="H2760" s="36" t="str">
        <f>IF(AND(TimeSpend[[#This Row],[Personnel number]]&lt;&gt;"",TimeSpend[[#This Row],[Date]]&lt;&gt;""),TimeSpend[[#This Row],[Start Time]],"")</f>
        <v/>
      </c>
      <c r="I2760" s="36" t="str">
        <f>IF(AND(TimeSpend[[#This Row],[Personnel number]]&lt;&gt;"",TimeSpend[[#This Row],[Date]]&lt;&gt;""),TimeSpend[[#This Row],[End Time]],"")</f>
        <v/>
      </c>
      <c r="J2760" t="str">
        <f>IF(AND(TimeSpend[[#This Row],[Personnel number]]&lt;&gt;"",TimeSpend[[#This Row],[Date]]&lt;&gt;""),TimeSpend[[#This Row],[Location]],"")</f>
        <v/>
      </c>
      <c r="K2760" t="str">
        <f>IF(AND(TimeSpend[[#This Row],[Personnel number]]&lt;&gt;"",TimeSpend[[#This Row],[Date]]&lt;&gt;""),TimeSpend[[#This Row],[Task]],"")</f>
        <v/>
      </c>
      <c r="L2760" t="str">
        <f>IF(AND(TimeSpend[[#This Row],[Personnel number]]&lt;&gt;"",TimeSpend[[#This Row],[Date]]&lt;&gt;""),Utilization!$J$2,"")</f>
        <v/>
      </c>
      <c r="M2760" t="str">
        <f>IF(AND(TimeSpend[[#This Row],[Personnel number]]&lt;&gt;"",TimeSpend[[#This Row],[Date]]&lt;&gt;""),TimeSpend[[#This Row],[Employee Name]],"")</f>
        <v/>
      </c>
      <c r="N2760" t="str">
        <f t="shared" si="86"/>
        <v/>
      </c>
      <c r="O2760" t="str">
        <f t="shared" si="87"/>
        <v/>
      </c>
      <c r="P2760" t="str">
        <f>IF(D2760&lt;&gt;"",VLOOKUP(D2760,Projects!B:C,2,0),"")</f>
        <v/>
      </c>
    </row>
    <row r="2761" spans="1:16" x14ac:dyDescent="0.25">
      <c r="A2761" t="str">
        <f>UPPER(IF(AND(TimeSpend[[#This Row],[Personnel number]]&lt;&gt;"",TimeSpend[[#This Row],[Date]]&lt;&gt;""),TimeSpend[[#This Row],[Personnel number]],""))</f>
        <v/>
      </c>
      <c r="B2761" s="85" t="str">
        <f>IF(AND(TimeSpend[[#This Row],[Personnel number]]&lt;&gt;"",TimeSpend[[#This Row],[Date]]&lt;&gt;""),TEXT(TimeSpend[[#This Row],[Date]],"[$-409]yyyyMMdd"),"")</f>
        <v/>
      </c>
      <c r="C2761" s="33" t="str">
        <f>IF(AND(TimeSpend[[#This Row],[Personnel number]]&lt;&gt;"",TimeSpend[[#This Row],[Date]]&lt;&gt;""),SUBSTITUTE(TimeSpend[[#This Row],[Hours]],",","."),"")</f>
        <v/>
      </c>
      <c r="D2761" t="str">
        <f>IF(AND(TimeSpend[[#This Row],[Personnel number]]&lt;&gt;"",TimeSpend[[#This Row],[Date]]&lt;&gt;""),TimeSpend[[#This Row],[Network]],"")</f>
        <v/>
      </c>
      <c r="E2761" t="str">
        <f>IF(AND(TimeSpend[[#This Row],[Personnel number]]&lt;&gt;"",TimeSpend[[#This Row],[Date]]&lt;&gt;""),TimeSpend[[#This Row],[Network Description]],"")</f>
        <v/>
      </c>
      <c r="F2761" t="str">
        <f>IF(AND(TimeSpend[[#This Row],[Personnel number]]&lt;&gt;"",TimeSpend[[#This Row],[Date]]&lt;&gt;""),TimeSpend[[#This Row],[Activity]],"")</f>
        <v/>
      </c>
      <c r="G2761" t="str">
        <f>IF(AND(TimeSpend[[#This Row],[Personnel number]]&lt;&gt;"",TimeSpend[[#This Row],[Date]]&lt;&gt;""),TimeSpend[[#This Row],[Activity description]],"")</f>
        <v/>
      </c>
      <c r="H2761" s="36" t="str">
        <f>IF(AND(TimeSpend[[#This Row],[Personnel number]]&lt;&gt;"",TimeSpend[[#This Row],[Date]]&lt;&gt;""),TimeSpend[[#This Row],[Start Time]],"")</f>
        <v/>
      </c>
      <c r="I2761" s="36" t="str">
        <f>IF(AND(TimeSpend[[#This Row],[Personnel number]]&lt;&gt;"",TimeSpend[[#This Row],[Date]]&lt;&gt;""),TimeSpend[[#This Row],[End Time]],"")</f>
        <v/>
      </c>
      <c r="J2761" t="str">
        <f>IF(AND(TimeSpend[[#This Row],[Personnel number]]&lt;&gt;"",TimeSpend[[#This Row],[Date]]&lt;&gt;""),TimeSpend[[#This Row],[Location]],"")</f>
        <v/>
      </c>
      <c r="K2761" t="str">
        <f>IF(AND(TimeSpend[[#This Row],[Personnel number]]&lt;&gt;"",TimeSpend[[#This Row],[Date]]&lt;&gt;""),TimeSpend[[#This Row],[Task]],"")</f>
        <v/>
      </c>
      <c r="L2761" t="str">
        <f>IF(AND(TimeSpend[[#This Row],[Personnel number]]&lt;&gt;"",TimeSpend[[#This Row],[Date]]&lt;&gt;""),Utilization!$J$2,"")</f>
        <v/>
      </c>
      <c r="M2761" t="str">
        <f>IF(AND(TimeSpend[[#This Row],[Personnel number]]&lt;&gt;"",TimeSpend[[#This Row],[Date]]&lt;&gt;""),TimeSpend[[#This Row],[Employee Name]],"")</f>
        <v/>
      </c>
      <c r="N2761" t="str">
        <f t="shared" si="86"/>
        <v/>
      </c>
      <c r="O2761" t="str">
        <f t="shared" si="87"/>
        <v/>
      </c>
      <c r="P2761" t="str">
        <f>IF(D2761&lt;&gt;"",VLOOKUP(D2761,Projects!B:C,2,0),"")</f>
        <v/>
      </c>
    </row>
    <row r="2762" spans="1:16" x14ac:dyDescent="0.25">
      <c r="A2762" t="str">
        <f>UPPER(IF(AND(TimeSpend[[#This Row],[Personnel number]]&lt;&gt;"",TimeSpend[[#This Row],[Date]]&lt;&gt;""),TimeSpend[[#This Row],[Personnel number]],""))</f>
        <v/>
      </c>
      <c r="B2762" s="85" t="str">
        <f>IF(AND(TimeSpend[[#This Row],[Personnel number]]&lt;&gt;"",TimeSpend[[#This Row],[Date]]&lt;&gt;""),TEXT(TimeSpend[[#This Row],[Date]],"[$-409]yyyyMMdd"),"")</f>
        <v/>
      </c>
      <c r="C2762" s="33" t="str">
        <f>IF(AND(TimeSpend[[#This Row],[Personnel number]]&lt;&gt;"",TimeSpend[[#This Row],[Date]]&lt;&gt;""),SUBSTITUTE(TimeSpend[[#This Row],[Hours]],",","."),"")</f>
        <v/>
      </c>
      <c r="D2762" t="str">
        <f>IF(AND(TimeSpend[[#This Row],[Personnel number]]&lt;&gt;"",TimeSpend[[#This Row],[Date]]&lt;&gt;""),TimeSpend[[#This Row],[Network]],"")</f>
        <v/>
      </c>
      <c r="E2762" t="str">
        <f>IF(AND(TimeSpend[[#This Row],[Personnel number]]&lt;&gt;"",TimeSpend[[#This Row],[Date]]&lt;&gt;""),TimeSpend[[#This Row],[Network Description]],"")</f>
        <v/>
      </c>
      <c r="F2762" t="str">
        <f>IF(AND(TimeSpend[[#This Row],[Personnel number]]&lt;&gt;"",TimeSpend[[#This Row],[Date]]&lt;&gt;""),TimeSpend[[#This Row],[Activity]],"")</f>
        <v/>
      </c>
      <c r="G2762" t="str">
        <f>IF(AND(TimeSpend[[#This Row],[Personnel number]]&lt;&gt;"",TimeSpend[[#This Row],[Date]]&lt;&gt;""),TimeSpend[[#This Row],[Activity description]],"")</f>
        <v/>
      </c>
      <c r="H2762" s="36" t="str">
        <f>IF(AND(TimeSpend[[#This Row],[Personnel number]]&lt;&gt;"",TimeSpend[[#This Row],[Date]]&lt;&gt;""),TimeSpend[[#This Row],[Start Time]],"")</f>
        <v/>
      </c>
      <c r="I2762" s="36" t="str">
        <f>IF(AND(TimeSpend[[#This Row],[Personnel number]]&lt;&gt;"",TimeSpend[[#This Row],[Date]]&lt;&gt;""),TimeSpend[[#This Row],[End Time]],"")</f>
        <v/>
      </c>
      <c r="J2762" t="str">
        <f>IF(AND(TimeSpend[[#This Row],[Personnel number]]&lt;&gt;"",TimeSpend[[#This Row],[Date]]&lt;&gt;""),TimeSpend[[#This Row],[Location]],"")</f>
        <v/>
      </c>
      <c r="K2762" t="str">
        <f>IF(AND(TimeSpend[[#This Row],[Personnel number]]&lt;&gt;"",TimeSpend[[#This Row],[Date]]&lt;&gt;""),TimeSpend[[#This Row],[Task]],"")</f>
        <v/>
      </c>
      <c r="L2762" t="str">
        <f>IF(AND(TimeSpend[[#This Row],[Personnel number]]&lt;&gt;"",TimeSpend[[#This Row],[Date]]&lt;&gt;""),Utilization!$J$2,"")</f>
        <v/>
      </c>
      <c r="M2762" t="str">
        <f>IF(AND(TimeSpend[[#This Row],[Personnel number]]&lt;&gt;"",TimeSpend[[#This Row],[Date]]&lt;&gt;""),TimeSpend[[#This Row],[Employee Name]],"")</f>
        <v/>
      </c>
      <c r="N2762" t="str">
        <f t="shared" si="86"/>
        <v/>
      </c>
      <c r="O2762" t="str">
        <f t="shared" si="87"/>
        <v/>
      </c>
      <c r="P2762" t="str">
        <f>IF(D2762&lt;&gt;"",VLOOKUP(D2762,Projects!B:C,2,0),"")</f>
        <v/>
      </c>
    </row>
    <row r="2763" spans="1:16" x14ac:dyDescent="0.25">
      <c r="A2763" t="str">
        <f>UPPER(IF(AND(TimeSpend[[#This Row],[Personnel number]]&lt;&gt;"",TimeSpend[[#This Row],[Date]]&lt;&gt;""),TimeSpend[[#This Row],[Personnel number]],""))</f>
        <v/>
      </c>
      <c r="B2763" s="85" t="str">
        <f>IF(AND(TimeSpend[[#This Row],[Personnel number]]&lt;&gt;"",TimeSpend[[#This Row],[Date]]&lt;&gt;""),TEXT(TimeSpend[[#This Row],[Date]],"[$-409]yyyyMMdd"),"")</f>
        <v/>
      </c>
      <c r="C2763" s="33" t="str">
        <f>IF(AND(TimeSpend[[#This Row],[Personnel number]]&lt;&gt;"",TimeSpend[[#This Row],[Date]]&lt;&gt;""),SUBSTITUTE(TimeSpend[[#This Row],[Hours]],",","."),"")</f>
        <v/>
      </c>
      <c r="D2763" t="str">
        <f>IF(AND(TimeSpend[[#This Row],[Personnel number]]&lt;&gt;"",TimeSpend[[#This Row],[Date]]&lt;&gt;""),TimeSpend[[#This Row],[Network]],"")</f>
        <v/>
      </c>
      <c r="E2763" t="str">
        <f>IF(AND(TimeSpend[[#This Row],[Personnel number]]&lt;&gt;"",TimeSpend[[#This Row],[Date]]&lt;&gt;""),TimeSpend[[#This Row],[Network Description]],"")</f>
        <v/>
      </c>
      <c r="F2763" t="str">
        <f>IF(AND(TimeSpend[[#This Row],[Personnel number]]&lt;&gt;"",TimeSpend[[#This Row],[Date]]&lt;&gt;""),TimeSpend[[#This Row],[Activity]],"")</f>
        <v/>
      </c>
      <c r="G2763" t="str">
        <f>IF(AND(TimeSpend[[#This Row],[Personnel number]]&lt;&gt;"",TimeSpend[[#This Row],[Date]]&lt;&gt;""),TimeSpend[[#This Row],[Activity description]],"")</f>
        <v/>
      </c>
      <c r="H2763" s="36" t="str">
        <f>IF(AND(TimeSpend[[#This Row],[Personnel number]]&lt;&gt;"",TimeSpend[[#This Row],[Date]]&lt;&gt;""),TimeSpend[[#This Row],[Start Time]],"")</f>
        <v/>
      </c>
      <c r="I2763" s="36" t="str">
        <f>IF(AND(TimeSpend[[#This Row],[Personnel number]]&lt;&gt;"",TimeSpend[[#This Row],[Date]]&lt;&gt;""),TimeSpend[[#This Row],[End Time]],"")</f>
        <v/>
      </c>
      <c r="J2763" t="str">
        <f>IF(AND(TimeSpend[[#This Row],[Personnel number]]&lt;&gt;"",TimeSpend[[#This Row],[Date]]&lt;&gt;""),TimeSpend[[#This Row],[Location]],"")</f>
        <v/>
      </c>
      <c r="K2763" t="str">
        <f>IF(AND(TimeSpend[[#This Row],[Personnel number]]&lt;&gt;"",TimeSpend[[#This Row],[Date]]&lt;&gt;""),TimeSpend[[#This Row],[Task]],"")</f>
        <v/>
      </c>
      <c r="L2763" t="str">
        <f>IF(AND(TimeSpend[[#This Row],[Personnel number]]&lt;&gt;"",TimeSpend[[#This Row],[Date]]&lt;&gt;""),Utilization!$J$2,"")</f>
        <v/>
      </c>
      <c r="M2763" t="str">
        <f>IF(AND(TimeSpend[[#This Row],[Personnel number]]&lt;&gt;"",TimeSpend[[#This Row],[Date]]&lt;&gt;""),TimeSpend[[#This Row],[Employee Name]],"")</f>
        <v/>
      </c>
      <c r="N2763" t="str">
        <f t="shared" si="86"/>
        <v/>
      </c>
      <c r="O2763" t="str">
        <f t="shared" si="87"/>
        <v/>
      </c>
      <c r="P2763" t="str">
        <f>IF(D2763&lt;&gt;"",VLOOKUP(D2763,Projects!B:C,2,0),"")</f>
        <v/>
      </c>
    </row>
    <row r="2764" spans="1:16" x14ac:dyDescent="0.25">
      <c r="A2764" t="str">
        <f>UPPER(IF(AND(TimeSpend[[#This Row],[Personnel number]]&lt;&gt;"",TimeSpend[[#This Row],[Date]]&lt;&gt;""),TimeSpend[[#This Row],[Personnel number]],""))</f>
        <v/>
      </c>
      <c r="B2764" s="85" t="str">
        <f>IF(AND(TimeSpend[[#This Row],[Personnel number]]&lt;&gt;"",TimeSpend[[#This Row],[Date]]&lt;&gt;""),TEXT(TimeSpend[[#This Row],[Date]],"[$-409]yyyyMMdd"),"")</f>
        <v/>
      </c>
      <c r="C2764" s="33" t="str">
        <f>IF(AND(TimeSpend[[#This Row],[Personnel number]]&lt;&gt;"",TimeSpend[[#This Row],[Date]]&lt;&gt;""),SUBSTITUTE(TimeSpend[[#This Row],[Hours]],",","."),"")</f>
        <v/>
      </c>
      <c r="D2764" t="str">
        <f>IF(AND(TimeSpend[[#This Row],[Personnel number]]&lt;&gt;"",TimeSpend[[#This Row],[Date]]&lt;&gt;""),TimeSpend[[#This Row],[Network]],"")</f>
        <v/>
      </c>
      <c r="E2764" t="str">
        <f>IF(AND(TimeSpend[[#This Row],[Personnel number]]&lt;&gt;"",TimeSpend[[#This Row],[Date]]&lt;&gt;""),TimeSpend[[#This Row],[Network Description]],"")</f>
        <v/>
      </c>
      <c r="F2764" t="str">
        <f>IF(AND(TimeSpend[[#This Row],[Personnel number]]&lt;&gt;"",TimeSpend[[#This Row],[Date]]&lt;&gt;""),TimeSpend[[#This Row],[Activity]],"")</f>
        <v/>
      </c>
      <c r="G2764" t="str">
        <f>IF(AND(TimeSpend[[#This Row],[Personnel number]]&lt;&gt;"",TimeSpend[[#This Row],[Date]]&lt;&gt;""),TimeSpend[[#This Row],[Activity description]],"")</f>
        <v/>
      </c>
      <c r="H2764" s="36" t="str">
        <f>IF(AND(TimeSpend[[#This Row],[Personnel number]]&lt;&gt;"",TimeSpend[[#This Row],[Date]]&lt;&gt;""),TimeSpend[[#This Row],[Start Time]],"")</f>
        <v/>
      </c>
      <c r="I2764" s="36" t="str">
        <f>IF(AND(TimeSpend[[#This Row],[Personnel number]]&lt;&gt;"",TimeSpend[[#This Row],[Date]]&lt;&gt;""),TimeSpend[[#This Row],[End Time]],"")</f>
        <v/>
      </c>
      <c r="J2764" t="str">
        <f>IF(AND(TimeSpend[[#This Row],[Personnel number]]&lt;&gt;"",TimeSpend[[#This Row],[Date]]&lt;&gt;""),TimeSpend[[#This Row],[Location]],"")</f>
        <v/>
      </c>
      <c r="K2764" t="str">
        <f>IF(AND(TimeSpend[[#This Row],[Personnel number]]&lt;&gt;"",TimeSpend[[#This Row],[Date]]&lt;&gt;""),TimeSpend[[#This Row],[Task]],"")</f>
        <v/>
      </c>
      <c r="L2764" t="str">
        <f>IF(AND(TimeSpend[[#This Row],[Personnel number]]&lt;&gt;"",TimeSpend[[#This Row],[Date]]&lt;&gt;""),Utilization!$J$2,"")</f>
        <v/>
      </c>
      <c r="M2764" t="str">
        <f>IF(AND(TimeSpend[[#This Row],[Personnel number]]&lt;&gt;"",TimeSpend[[#This Row],[Date]]&lt;&gt;""),TimeSpend[[#This Row],[Employee Name]],"")</f>
        <v/>
      </c>
      <c r="N2764" t="str">
        <f t="shared" si="86"/>
        <v/>
      </c>
      <c r="O2764" t="str">
        <f t="shared" si="87"/>
        <v/>
      </c>
      <c r="P2764" t="str">
        <f>IF(D2764&lt;&gt;"",VLOOKUP(D2764,Projects!B:C,2,0),"")</f>
        <v/>
      </c>
    </row>
    <row r="2765" spans="1:16" x14ac:dyDescent="0.25">
      <c r="A2765" t="str">
        <f>UPPER(IF(AND(TimeSpend[[#This Row],[Personnel number]]&lt;&gt;"",TimeSpend[[#This Row],[Date]]&lt;&gt;""),TimeSpend[[#This Row],[Personnel number]],""))</f>
        <v/>
      </c>
      <c r="B2765" s="85" t="str">
        <f>IF(AND(TimeSpend[[#This Row],[Personnel number]]&lt;&gt;"",TimeSpend[[#This Row],[Date]]&lt;&gt;""),TEXT(TimeSpend[[#This Row],[Date]],"[$-409]yyyyMMdd"),"")</f>
        <v/>
      </c>
      <c r="C2765" s="33" t="str">
        <f>IF(AND(TimeSpend[[#This Row],[Personnel number]]&lt;&gt;"",TimeSpend[[#This Row],[Date]]&lt;&gt;""),SUBSTITUTE(TimeSpend[[#This Row],[Hours]],",","."),"")</f>
        <v/>
      </c>
      <c r="D2765" t="str">
        <f>IF(AND(TimeSpend[[#This Row],[Personnel number]]&lt;&gt;"",TimeSpend[[#This Row],[Date]]&lt;&gt;""),TimeSpend[[#This Row],[Network]],"")</f>
        <v/>
      </c>
      <c r="E2765" t="str">
        <f>IF(AND(TimeSpend[[#This Row],[Personnel number]]&lt;&gt;"",TimeSpend[[#This Row],[Date]]&lt;&gt;""),TimeSpend[[#This Row],[Network Description]],"")</f>
        <v/>
      </c>
      <c r="F2765" t="str">
        <f>IF(AND(TimeSpend[[#This Row],[Personnel number]]&lt;&gt;"",TimeSpend[[#This Row],[Date]]&lt;&gt;""),TimeSpend[[#This Row],[Activity]],"")</f>
        <v/>
      </c>
      <c r="G2765" t="str">
        <f>IF(AND(TimeSpend[[#This Row],[Personnel number]]&lt;&gt;"",TimeSpend[[#This Row],[Date]]&lt;&gt;""),TimeSpend[[#This Row],[Activity description]],"")</f>
        <v/>
      </c>
      <c r="H2765" s="36" t="str">
        <f>IF(AND(TimeSpend[[#This Row],[Personnel number]]&lt;&gt;"",TimeSpend[[#This Row],[Date]]&lt;&gt;""),TimeSpend[[#This Row],[Start Time]],"")</f>
        <v/>
      </c>
      <c r="I2765" s="36" t="str">
        <f>IF(AND(TimeSpend[[#This Row],[Personnel number]]&lt;&gt;"",TimeSpend[[#This Row],[Date]]&lt;&gt;""),TimeSpend[[#This Row],[End Time]],"")</f>
        <v/>
      </c>
      <c r="J2765" t="str">
        <f>IF(AND(TimeSpend[[#This Row],[Personnel number]]&lt;&gt;"",TimeSpend[[#This Row],[Date]]&lt;&gt;""),TimeSpend[[#This Row],[Location]],"")</f>
        <v/>
      </c>
      <c r="K2765" t="str">
        <f>IF(AND(TimeSpend[[#This Row],[Personnel number]]&lt;&gt;"",TimeSpend[[#This Row],[Date]]&lt;&gt;""),TimeSpend[[#This Row],[Task]],"")</f>
        <v/>
      </c>
      <c r="L2765" t="str">
        <f>IF(AND(TimeSpend[[#This Row],[Personnel number]]&lt;&gt;"",TimeSpend[[#This Row],[Date]]&lt;&gt;""),Utilization!$J$2,"")</f>
        <v/>
      </c>
      <c r="M2765" t="str">
        <f>IF(AND(TimeSpend[[#This Row],[Personnel number]]&lt;&gt;"",TimeSpend[[#This Row],[Date]]&lt;&gt;""),TimeSpend[[#This Row],[Employee Name]],"")</f>
        <v/>
      </c>
      <c r="N2765" t="str">
        <f t="shared" si="86"/>
        <v/>
      </c>
      <c r="O2765" t="str">
        <f t="shared" si="87"/>
        <v/>
      </c>
      <c r="P2765" t="str">
        <f>IF(D2765&lt;&gt;"",VLOOKUP(D2765,Projects!B:C,2,0),"")</f>
        <v/>
      </c>
    </row>
    <row r="2766" spans="1:16" x14ac:dyDescent="0.25">
      <c r="A2766" t="str">
        <f>UPPER(IF(AND(TimeSpend[[#This Row],[Personnel number]]&lt;&gt;"",TimeSpend[[#This Row],[Date]]&lt;&gt;""),TimeSpend[[#This Row],[Personnel number]],""))</f>
        <v/>
      </c>
      <c r="B2766" s="85" t="str">
        <f>IF(AND(TimeSpend[[#This Row],[Personnel number]]&lt;&gt;"",TimeSpend[[#This Row],[Date]]&lt;&gt;""),TEXT(TimeSpend[[#This Row],[Date]],"[$-409]yyyyMMdd"),"")</f>
        <v/>
      </c>
      <c r="C2766" s="33" t="str">
        <f>IF(AND(TimeSpend[[#This Row],[Personnel number]]&lt;&gt;"",TimeSpend[[#This Row],[Date]]&lt;&gt;""),SUBSTITUTE(TimeSpend[[#This Row],[Hours]],",","."),"")</f>
        <v/>
      </c>
      <c r="D2766" t="str">
        <f>IF(AND(TimeSpend[[#This Row],[Personnel number]]&lt;&gt;"",TimeSpend[[#This Row],[Date]]&lt;&gt;""),TimeSpend[[#This Row],[Network]],"")</f>
        <v/>
      </c>
      <c r="E2766" t="str">
        <f>IF(AND(TimeSpend[[#This Row],[Personnel number]]&lt;&gt;"",TimeSpend[[#This Row],[Date]]&lt;&gt;""),TimeSpend[[#This Row],[Network Description]],"")</f>
        <v/>
      </c>
      <c r="F2766" t="str">
        <f>IF(AND(TimeSpend[[#This Row],[Personnel number]]&lt;&gt;"",TimeSpend[[#This Row],[Date]]&lt;&gt;""),TimeSpend[[#This Row],[Activity]],"")</f>
        <v/>
      </c>
      <c r="G2766" t="str">
        <f>IF(AND(TimeSpend[[#This Row],[Personnel number]]&lt;&gt;"",TimeSpend[[#This Row],[Date]]&lt;&gt;""),TimeSpend[[#This Row],[Activity description]],"")</f>
        <v/>
      </c>
      <c r="H2766" s="36" t="str">
        <f>IF(AND(TimeSpend[[#This Row],[Personnel number]]&lt;&gt;"",TimeSpend[[#This Row],[Date]]&lt;&gt;""),TimeSpend[[#This Row],[Start Time]],"")</f>
        <v/>
      </c>
      <c r="I2766" s="36" t="str">
        <f>IF(AND(TimeSpend[[#This Row],[Personnel number]]&lt;&gt;"",TimeSpend[[#This Row],[Date]]&lt;&gt;""),TimeSpend[[#This Row],[End Time]],"")</f>
        <v/>
      </c>
      <c r="J2766" t="str">
        <f>IF(AND(TimeSpend[[#This Row],[Personnel number]]&lt;&gt;"",TimeSpend[[#This Row],[Date]]&lt;&gt;""),TimeSpend[[#This Row],[Location]],"")</f>
        <v/>
      </c>
      <c r="K2766" t="str">
        <f>IF(AND(TimeSpend[[#This Row],[Personnel number]]&lt;&gt;"",TimeSpend[[#This Row],[Date]]&lt;&gt;""),TimeSpend[[#This Row],[Task]],"")</f>
        <v/>
      </c>
      <c r="L2766" t="str">
        <f>IF(AND(TimeSpend[[#This Row],[Personnel number]]&lt;&gt;"",TimeSpend[[#This Row],[Date]]&lt;&gt;""),Utilization!$J$2,"")</f>
        <v/>
      </c>
      <c r="M2766" t="str">
        <f>IF(AND(TimeSpend[[#This Row],[Personnel number]]&lt;&gt;"",TimeSpend[[#This Row],[Date]]&lt;&gt;""),TimeSpend[[#This Row],[Employee Name]],"")</f>
        <v/>
      </c>
      <c r="N2766" t="str">
        <f t="shared" si="86"/>
        <v/>
      </c>
      <c r="O2766" t="str">
        <f t="shared" si="87"/>
        <v/>
      </c>
      <c r="P2766" t="str">
        <f>IF(D2766&lt;&gt;"",VLOOKUP(D2766,Projects!B:C,2,0),"")</f>
        <v/>
      </c>
    </row>
    <row r="2767" spans="1:16" x14ac:dyDescent="0.25">
      <c r="A2767" t="str">
        <f>UPPER(IF(AND(TimeSpend[[#This Row],[Personnel number]]&lt;&gt;"",TimeSpend[[#This Row],[Date]]&lt;&gt;""),TimeSpend[[#This Row],[Personnel number]],""))</f>
        <v/>
      </c>
      <c r="B2767" s="85" t="str">
        <f>IF(AND(TimeSpend[[#This Row],[Personnel number]]&lt;&gt;"",TimeSpend[[#This Row],[Date]]&lt;&gt;""),TEXT(TimeSpend[[#This Row],[Date]],"[$-409]yyyyMMdd"),"")</f>
        <v/>
      </c>
      <c r="C2767" s="33" t="str">
        <f>IF(AND(TimeSpend[[#This Row],[Personnel number]]&lt;&gt;"",TimeSpend[[#This Row],[Date]]&lt;&gt;""),SUBSTITUTE(TimeSpend[[#This Row],[Hours]],",","."),"")</f>
        <v/>
      </c>
      <c r="D2767" t="str">
        <f>IF(AND(TimeSpend[[#This Row],[Personnel number]]&lt;&gt;"",TimeSpend[[#This Row],[Date]]&lt;&gt;""),TimeSpend[[#This Row],[Network]],"")</f>
        <v/>
      </c>
      <c r="E2767" t="str">
        <f>IF(AND(TimeSpend[[#This Row],[Personnel number]]&lt;&gt;"",TimeSpend[[#This Row],[Date]]&lt;&gt;""),TimeSpend[[#This Row],[Network Description]],"")</f>
        <v/>
      </c>
      <c r="F2767" t="str">
        <f>IF(AND(TimeSpend[[#This Row],[Personnel number]]&lt;&gt;"",TimeSpend[[#This Row],[Date]]&lt;&gt;""),TimeSpend[[#This Row],[Activity]],"")</f>
        <v/>
      </c>
      <c r="G2767" t="str">
        <f>IF(AND(TimeSpend[[#This Row],[Personnel number]]&lt;&gt;"",TimeSpend[[#This Row],[Date]]&lt;&gt;""),TimeSpend[[#This Row],[Activity description]],"")</f>
        <v/>
      </c>
      <c r="H2767" s="36" t="str">
        <f>IF(AND(TimeSpend[[#This Row],[Personnel number]]&lt;&gt;"",TimeSpend[[#This Row],[Date]]&lt;&gt;""),TimeSpend[[#This Row],[Start Time]],"")</f>
        <v/>
      </c>
      <c r="I2767" s="36" t="str">
        <f>IF(AND(TimeSpend[[#This Row],[Personnel number]]&lt;&gt;"",TimeSpend[[#This Row],[Date]]&lt;&gt;""),TimeSpend[[#This Row],[End Time]],"")</f>
        <v/>
      </c>
      <c r="J2767" t="str">
        <f>IF(AND(TimeSpend[[#This Row],[Personnel number]]&lt;&gt;"",TimeSpend[[#This Row],[Date]]&lt;&gt;""),TimeSpend[[#This Row],[Location]],"")</f>
        <v/>
      </c>
      <c r="K2767" t="str">
        <f>IF(AND(TimeSpend[[#This Row],[Personnel number]]&lt;&gt;"",TimeSpend[[#This Row],[Date]]&lt;&gt;""),TimeSpend[[#This Row],[Task]],"")</f>
        <v/>
      </c>
      <c r="L2767" t="str">
        <f>IF(AND(TimeSpend[[#This Row],[Personnel number]]&lt;&gt;"",TimeSpend[[#This Row],[Date]]&lt;&gt;""),Utilization!$J$2,"")</f>
        <v/>
      </c>
      <c r="M2767" t="str">
        <f>IF(AND(TimeSpend[[#This Row],[Personnel number]]&lt;&gt;"",TimeSpend[[#This Row],[Date]]&lt;&gt;""),TimeSpend[[#This Row],[Employee Name]],"")</f>
        <v/>
      </c>
      <c r="N2767" t="str">
        <f t="shared" si="86"/>
        <v/>
      </c>
      <c r="O2767" t="str">
        <f t="shared" si="87"/>
        <v/>
      </c>
      <c r="P2767" t="str">
        <f>IF(D2767&lt;&gt;"",VLOOKUP(D2767,Projects!B:C,2,0),"")</f>
        <v/>
      </c>
    </row>
    <row r="2768" spans="1:16" x14ac:dyDescent="0.25">
      <c r="A2768" t="str">
        <f>UPPER(IF(AND(TimeSpend[[#This Row],[Personnel number]]&lt;&gt;"",TimeSpend[[#This Row],[Date]]&lt;&gt;""),TimeSpend[[#This Row],[Personnel number]],""))</f>
        <v/>
      </c>
      <c r="B2768" s="85" t="str">
        <f>IF(AND(TimeSpend[[#This Row],[Personnel number]]&lt;&gt;"",TimeSpend[[#This Row],[Date]]&lt;&gt;""),TEXT(TimeSpend[[#This Row],[Date]],"[$-409]yyyyMMdd"),"")</f>
        <v/>
      </c>
      <c r="C2768" s="33" t="str">
        <f>IF(AND(TimeSpend[[#This Row],[Personnel number]]&lt;&gt;"",TimeSpend[[#This Row],[Date]]&lt;&gt;""),SUBSTITUTE(TimeSpend[[#This Row],[Hours]],",","."),"")</f>
        <v/>
      </c>
      <c r="D2768" t="str">
        <f>IF(AND(TimeSpend[[#This Row],[Personnel number]]&lt;&gt;"",TimeSpend[[#This Row],[Date]]&lt;&gt;""),TimeSpend[[#This Row],[Network]],"")</f>
        <v/>
      </c>
      <c r="E2768" t="str">
        <f>IF(AND(TimeSpend[[#This Row],[Personnel number]]&lt;&gt;"",TimeSpend[[#This Row],[Date]]&lt;&gt;""),TimeSpend[[#This Row],[Network Description]],"")</f>
        <v/>
      </c>
      <c r="F2768" t="str">
        <f>IF(AND(TimeSpend[[#This Row],[Personnel number]]&lt;&gt;"",TimeSpend[[#This Row],[Date]]&lt;&gt;""),TimeSpend[[#This Row],[Activity]],"")</f>
        <v/>
      </c>
      <c r="G2768" t="str">
        <f>IF(AND(TimeSpend[[#This Row],[Personnel number]]&lt;&gt;"",TimeSpend[[#This Row],[Date]]&lt;&gt;""),TimeSpend[[#This Row],[Activity description]],"")</f>
        <v/>
      </c>
      <c r="H2768" s="36" t="str">
        <f>IF(AND(TimeSpend[[#This Row],[Personnel number]]&lt;&gt;"",TimeSpend[[#This Row],[Date]]&lt;&gt;""),TimeSpend[[#This Row],[Start Time]],"")</f>
        <v/>
      </c>
      <c r="I2768" s="36" t="str">
        <f>IF(AND(TimeSpend[[#This Row],[Personnel number]]&lt;&gt;"",TimeSpend[[#This Row],[Date]]&lt;&gt;""),TimeSpend[[#This Row],[End Time]],"")</f>
        <v/>
      </c>
      <c r="J2768" t="str">
        <f>IF(AND(TimeSpend[[#This Row],[Personnel number]]&lt;&gt;"",TimeSpend[[#This Row],[Date]]&lt;&gt;""),TimeSpend[[#This Row],[Location]],"")</f>
        <v/>
      </c>
      <c r="K2768" t="str">
        <f>IF(AND(TimeSpend[[#This Row],[Personnel number]]&lt;&gt;"",TimeSpend[[#This Row],[Date]]&lt;&gt;""),TimeSpend[[#This Row],[Task]],"")</f>
        <v/>
      </c>
      <c r="L2768" t="str">
        <f>IF(AND(TimeSpend[[#This Row],[Personnel number]]&lt;&gt;"",TimeSpend[[#This Row],[Date]]&lt;&gt;""),Utilization!$J$2,"")</f>
        <v/>
      </c>
      <c r="M2768" t="str">
        <f>IF(AND(TimeSpend[[#This Row],[Personnel number]]&lt;&gt;"",TimeSpend[[#This Row],[Date]]&lt;&gt;""),TimeSpend[[#This Row],[Employee Name]],"")</f>
        <v/>
      </c>
      <c r="N2768" t="str">
        <f t="shared" si="86"/>
        <v/>
      </c>
      <c r="O2768" t="str">
        <f t="shared" si="87"/>
        <v/>
      </c>
      <c r="P2768" t="str">
        <f>IF(D2768&lt;&gt;"",VLOOKUP(D2768,Projects!B:C,2,0),"")</f>
        <v/>
      </c>
    </row>
    <row r="2769" spans="1:16" x14ac:dyDescent="0.25">
      <c r="A2769" t="str">
        <f>UPPER(IF(AND(TimeSpend[[#This Row],[Personnel number]]&lt;&gt;"",TimeSpend[[#This Row],[Date]]&lt;&gt;""),TimeSpend[[#This Row],[Personnel number]],""))</f>
        <v/>
      </c>
      <c r="B2769" s="85" t="str">
        <f>IF(AND(TimeSpend[[#This Row],[Personnel number]]&lt;&gt;"",TimeSpend[[#This Row],[Date]]&lt;&gt;""),TEXT(TimeSpend[[#This Row],[Date]],"[$-409]yyyyMMdd"),"")</f>
        <v/>
      </c>
      <c r="C2769" s="33" t="str">
        <f>IF(AND(TimeSpend[[#This Row],[Personnel number]]&lt;&gt;"",TimeSpend[[#This Row],[Date]]&lt;&gt;""),SUBSTITUTE(TimeSpend[[#This Row],[Hours]],",","."),"")</f>
        <v/>
      </c>
      <c r="D2769" t="str">
        <f>IF(AND(TimeSpend[[#This Row],[Personnel number]]&lt;&gt;"",TimeSpend[[#This Row],[Date]]&lt;&gt;""),TimeSpend[[#This Row],[Network]],"")</f>
        <v/>
      </c>
      <c r="E2769" t="str">
        <f>IF(AND(TimeSpend[[#This Row],[Personnel number]]&lt;&gt;"",TimeSpend[[#This Row],[Date]]&lt;&gt;""),TimeSpend[[#This Row],[Network Description]],"")</f>
        <v/>
      </c>
      <c r="F2769" t="str">
        <f>IF(AND(TimeSpend[[#This Row],[Personnel number]]&lt;&gt;"",TimeSpend[[#This Row],[Date]]&lt;&gt;""),TimeSpend[[#This Row],[Activity]],"")</f>
        <v/>
      </c>
      <c r="G2769" t="str">
        <f>IF(AND(TimeSpend[[#This Row],[Personnel number]]&lt;&gt;"",TimeSpend[[#This Row],[Date]]&lt;&gt;""),TimeSpend[[#This Row],[Activity description]],"")</f>
        <v/>
      </c>
      <c r="H2769" s="36" t="str">
        <f>IF(AND(TimeSpend[[#This Row],[Personnel number]]&lt;&gt;"",TimeSpend[[#This Row],[Date]]&lt;&gt;""),TimeSpend[[#This Row],[Start Time]],"")</f>
        <v/>
      </c>
      <c r="I2769" s="36" t="str">
        <f>IF(AND(TimeSpend[[#This Row],[Personnel number]]&lt;&gt;"",TimeSpend[[#This Row],[Date]]&lt;&gt;""),TimeSpend[[#This Row],[End Time]],"")</f>
        <v/>
      </c>
      <c r="J2769" t="str">
        <f>IF(AND(TimeSpend[[#This Row],[Personnel number]]&lt;&gt;"",TimeSpend[[#This Row],[Date]]&lt;&gt;""),TimeSpend[[#This Row],[Location]],"")</f>
        <v/>
      </c>
      <c r="K2769" t="str">
        <f>IF(AND(TimeSpend[[#This Row],[Personnel number]]&lt;&gt;"",TimeSpend[[#This Row],[Date]]&lt;&gt;""),TimeSpend[[#This Row],[Task]],"")</f>
        <v/>
      </c>
      <c r="L2769" t="str">
        <f>IF(AND(TimeSpend[[#This Row],[Personnel number]]&lt;&gt;"",TimeSpend[[#This Row],[Date]]&lt;&gt;""),Utilization!$J$2,"")</f>
        <v/>
      </c>
      <c r="M2769" t="str">
        <f>IF(AND(TimeSpend[[#This Row],[Personnel number]]&lt;&gt;"",TimeSpend[[#This Row],[Date]]&lt;&gt;""),TimeSpend[[#This Row],[Employee Name]],"")</f>
        <v/>
      </c>
      <c r="N2769" t="str">
        <f t="shared" si="86"/>
        <v/>
      </c>
      <c r="O2769" t="str">
        <f t="shared" si="87"/>
        <v/>
      </c>
      <c r="P2769" t="str">
        <f>IF(D2769&lt;&gt;"",VLOOKUP(D2769,Projects!B:C,2,0),"")</f>
        <v/>
      </c>
    </row>
    <row r="2770" spans="1:16" x14ac:dyDescent="0.25">
      <c r="A2770" t="str">
        <f>UPPER(IF(AND(TimeSpend[[#This Row],[Personnel number]]&lt;&gt;"",TimeSpend[[#This Row],[Date]]&lt;&gt;""),TimeSpend[[#This Row],[Personnel number]],""))</f>
        <v/>
      </c>
      <c r="B2770" s="85" t="str">
        <f>IF(AND(TimeSpend[[#This Row],[Personnel number]]&lt;&gt;"",TimeSpend[[#This Row],[Date]]&lt;&gt;""),TEXT(TimeSpend[[#This Row],[Date]],"[$-409]yyyyMMdd"),"")</f>
        <v/>
      </c>
      <c r="C2770" s="33" t="str">
        <f>IF(AND(TimeSpend[[#This Row],[Personnel number]]&lt;&gt;"",TimeSpend[[#This Row],[Date]]&lt;&gt;""),SUBSTITUTE(TimeSpend[[#This Row],[Hours]],",","."),"")</f>
        <v/>
      </c>
      <c r="D2770" t="str">
        <f>IF(AND(TimeSpend[[#This Row],[Personnel number]]&lt;&gt;"",TimeSpend[[#This Row],[Date]]&lt;&gt;""),TimeSpend[[#This Row],[Network]],"")</f>
        <v/>
      </c>
      <c r="E2770" t="str">
        <f>IF(AND(TimeSpend[[#This Row],[Personnel number]]&lt;&gt;"",TimeSpend[[#This Row],[Date]]&lt;&gt;""),TimeSpend[[#This Row],[Network Description]],"")</f>
        <v/>
      </c>
      <c r="F2770" t="str">
        <f>IF(AND(TimeSpend[[#This Row],[Personnel number]]&lt;&gt;"",TimeSpend[[#This Row],[Date]]&lt;&gt;""),TimeSpend[[#This Row],[Activity]],"")</f>
        <v/>
      </c>
      <c r="G2770" t="str">
        <f>IF(AND(TimeSpend[[#This Row],[Personnel number]]&lt;&gt;"",TimeSpend[[#This Row],[Date]]&lt;&gt;""),TimeSpend[[#This Row],[Activity description]],"")</f>
        <v/>
      </c>
      <c r="H2770" s="36" t="str">
        <f>IF(AND(TimeSpend[[#This Row],[Personnel number]]&lt;&gt;"",TimeSpend[[#This Row],[Date]]&lt;&gt;""),TimeSpend[[#This Row],[Start Time]],"")</f>
        <v/>
      </c>
      <c r="I2770" s="36" t="str">
        <f>IF(AND(TimeSpend[[#This Row],[Personnel number]]&lt;&gt;"",TimeSpend[[#This Row],[Date]]&lt;&gt;""),TimeSpend[[#This Row],[End Time]],"")</f>
        <v/>
      </c>
      <c r="J2770" t="str">
        <f>IF(AND(TimeSpend[[#This Row],[Personnel number]]&lt;&gt;"",TimeSpend[[#This Row],[Date]]&lt;&gt;""),TimeSpend[[#This Row],[Location]],"")</f>
        <v/>
      </c>
      <c r="K2770" t="str">
        <f>IF(AND(TimeSpend[[#This Row],[Personnel number]]&lt;&gt;"",TimeSpend[[#This Row],[Date]]&lt;&gt;""),TimeSpend[[#This Row],[Task]],"")</f>
        <v/>
      </c>
      <c r="L2770" t="str">
        <f>IF(AND(TimeSpend[[#This Row],[Personnel number]]&lt;&gt;"",TimeSpend[[#This Row],[Date]]&lt;&gt;""),Utilization!$J$2,"")</f>
        <v/>
      </c>
      <c r="M2770" t="str">
        <f>IF(AND(TimeSpend[[#This Row],[Personnel number]]&lt;&gt;"",TimeSpend[[#This Row],[Date]]&lt;&gt;""),TimeSpend[[#This Row],[Employee Name]],"")</f>
        <v/>
      </c>
      <c r="N2770" t="str">
        <f t="shared" si="86"/>
        <v/>
      </c>
      <c r="O2770" t="str">
        <f t="shared" si="87"/>
        <v/>
      </c>
      <c r="P2770" t="str">
        <f>IF(D2770&lt;&gt;"",VLOOKUP(D2770,Projects!B:C,2,0),"")</f>
        <v/>
      </c>
    </row>
    <row r="2771" spans="1:16" x14ac:dyDescent="0.25">
      <c r="A2771" t="str">
        <f>UPPER(IF(AND(TimeSpend[[#This Row],[Personnel number]]&lt;&gt;"",TimeSpend[[#This Row],[Date]]&lt;&gt;""),TimeSpend[[#This Row],[Personnel number]],""))</f>
        <v/>
      </c>
      <c r="B2771" s="85" t="str">
        <f>IF(AND(TimeSpend[[#This Row],[Personnel number]]&lt;&gt;"",TimeSpend[[#This Row],[Date]]&lt;&gt;""),TEXT(TimeSpend[[#This Row],[Date]],"[$-409]yyyyMMdd"),"")</f>
        <v/>
      </c>
      <c r="C2771" s="33" t="str">
        <f>IF(AND(TimeSpend[[#This Row],[Personnel number]]&lt;&gt;"",TimeSpend[[#This Row],[Date]]&lt;&gt;""),SUBSTITUTE(TimeSpend[[#This Row],[Hours]],",","."),"")</f>
        <v/>
      </c>
      <c r="D2771" t="str">
        <f>IF(AND(TimeSpend[[#This Row],[Personnel number]]&lt;&gt;"",TimeSpend[[#This Row],[Date]]&lt;&gt;""),TimeSpend[[#This Row],[Network]],"")</f>
        <v/>
      </c>
      <c r="E2771" t="str">
        <f>IF(AND(TimeSpend[[#This Row],[Personnel number]]&lt;&gt;"",TimeSpend[[#This Row],[Date]]&lt;&gt;""),TimeSpend[[#This Row],[Network Description]],"")</f>
        <v/>
      </c>
      <c r="F2771" t="str">
        <f>IF(AND(TimeSpend[[#This Row],[Personnel number]]&lt;&gt;"",TimeSpend[[#This Row],[Date]]&lt;&gt;""),TimeSpend[[#This Row],[Activity]],"")</f>
        <v/>
      </c>
      <c r="G2771" t="str">
        <f>IF(AND(TimeSpend[[#This Row],[Personnel number]]&lt;&gt;"",TimeSpend[[#This Row],[Date]]&lt;&gt;""),TimeSpend[[#This Row],[Activity description]],"")</f>
        <v/>
      </c>
      <c r="H2771" s="36" t="str">
        <f>IF(AND(TimeSpend[[#This Row],[Personnel number]]&lt;&gt;"",TimeSpend[[#This Row],[Date]]&lt;&gt;""),TimeSpend[[#This Row],[Start Time]],"")</f>
        <v/>
      </c>
      <c r="I2771" s="36" t="str">
        <f>IF(AND(TimeSpend[[#This Row],[Personnel number]]&lt;&gt;"",TimeSpend[[#This Row],[Date]]&lt;&gt;""),TimeSpend[[#This Row],[End Time]],"")</f>
        <v/>
      </c>
      <c r="J2771" t="str">
        <f>IF(AND(TimeSpend[[#This Row],[Personnel number]]&lt;&gt;"",TimeSpend[[#This Row],[Date]]&lt;&gt;""),TimeSpend[[#This Row],[Location]],"")</f>
        <v/>
      </c>
      <c r="K2771" t="str">
        <f>IF(AND(TimeSpend[[#This Row],[Personnel number]]&lt;&gt;"",TimeSpend[[#This Row],[Date]]&lt;&gt;""),TimeSpend[[#This Row],[Task]],"")</f>
        <v/>
      </c>
      <c r="L2771" t="str">
        <f>IF(AND(TimeSpend[[#This Row],[Personnel number]]&lt;&gt;"",TimeSpend[[#This Row],[Date]]&lt;&gt;""),Utilization!$J$2,"")</f>
        <v/>
      </c>
      <c r="M2771" t="str">
        <f>IF(AND(TimeSpend[[#This Row],[Personnel number]]&lt;&gt;"",TimeSpend[[#This Row],[Date]]&lt;&gt;""),TimeSpend[[#This Row],[Employee Name]],"")</f>
        <v/>
      </c>
      <c r="N2771" t="str">
        <f t="shared" si="86"/>
        <v/>
      </c>
      <c r="O2771" t="str">
        <f t="shared" si="87"/>
        <v/>
      </c>
      <c r="P2771" t="str">
        <f>IF(D2771&lt;&gt;"",VLOOKUP(D2771,Projects!B:C,2,0),"")</f>
        <v/>
      </c>
    </row>
    <row r="2772" spans="1:16" x14ac:dyDescent="0.25">
      <c r="A2772" t="str">
        <f>UPPER(IF(AND(TimeSpend[[#This Row],[Personnel number]]&lt;&gt;"",TimeSpend[[#This Row],[Date]]&lt;&gt;""),TimeSpend[[#This Row],[Personnel number]],""))</f>
        <v/>
      </c>
      <c r="B2772" s="85" t="str">
        <f>IF(AND(TimeSpend[[#This Row],[Personnel number]]&lt;&gt;"",TimeSpend[[#This Row],[Date]]&lt;&gt;""),TEXT(TimeSpend[[#This Row],[Date]],"[$-409]yyyyMMdd"),"")</f>
        <v/>
      </c>
      <c r="C2772" s="33" t="str">
        <f>IF(AND(TimeSpend[[#This Row],[Personnel number]]&lt;&gt;"",TimeSpend[[#This Row],[Date]]&lt;&gt;""),SUBSTITUTE(TimeSpend[[#This Row],[Hours]],",","."),"")</f>
        <v/>
      </c>
      <c r="D2772" t="str">
        <f>IF(AND(TimeSpend[[#This Row],[Personnel number]]&lt;&gt;"",TimeSpend[[#This Row],[Date]]&lt;&gt;""),TimeSpend[[#This Row],[Network]],"")</f>
        <v/>
      </c>
      <c r="E2772" t="str">
        <f>IF(AND(TimeSpend[[#This Row],[Personnel number]]&lt;&gt;"",TimeSpend[[#This Row],[Date]]&lt;&gt;""),TimeSpend[[#This Row],[Network Description]],"")</f>
        <v/>
      </c>
      <c r="F2772" t="str">
        <f>IF(AND(TimeSpend[[#This Row],[Personnel number]]&lt;&gt;"",TimeSpend[[#This Row],[Date]]&lt;&gt;""),TimeSpend[[#This Row],[Activity]],"")</f>
        <v/>
      </c>
      <c r="G2772" t="str">
        <f>IF(AND(TimeSpend[[#This Row],[Personnel number]]&lt;&gt;"",TimeSpend[[#This Row],[Date]]&lt;&gt;""),TimeSpend[[#This Row],[Activity description]],"")</f>
        <v/>
      </c>
      <c r="H2772" s="36" t="str">
        <f>IF(AND(TimeSpend[[#This Row],[Personnel number]]&lt;&gt;"",TimeSpend[[#This Row],[Date]]&lt;&gt;""),TimeSpend[[#This Row],[Start Time]],"")</f>
        <v/>
      </c>
      <c r="I2772" s="36" t="str">
        <f>IF(AND(TimeSpend[[#This Row],[Personnel number]]&lt;&gt;"",TimeSpend[[#This Row],[Date]]&lt;&gt;""),TimeSpend[[#This Row],[End Time]],"")</f>
        <v/>
      </c>
      <c r="J2772" t="str">
        <f>IF(AND(TimeSpend[[#This Row],[Personnel number]]&lt;&gt;"",TimeSpend[[#This Row],[Date]]&lt;&gt;""),TimeSpend[[#This Row],[Location]],"")</f>
        <v/>
      </c>
      <c r="K2772" t="str">
        <f>IF(AND(TimeSpend[[#This Row],[Personnel number]]&lt;&gt;"",TimeSpend[[#This Row],[Date]]&lt;&gt;""),TimeSpend[[#This Row],[Task]],"")</f>
        <v/>
      </c>
      <c r="L2772" t="str">
        <f>IF(AND(TimeSpend[[#This Row],[Personnel number]]&lt;&gt;"",TimeSpend[[#This Row],[Date]]&lt;&gt;""),Utilization!$J$2,"")</f>
        <v/>
      </c>
      <c r="M2772" t="str">
        <f>IF(AND(TimeSpend[[#This Row],[Personnel number]]&lt;&gt;"",TimeSpend[[#This Row],[Date]]&lt;&gt;""),TimeSpend[[#This Row],[Employee Name]],"")</f>
        <v/>
      </c>
      <c r="N2772" t="str">
        <f t="shared" si="86"/>
        <v/>
      </c>
      <c r="O2772" t="str">
        <f t="shared" si="87"/>
        <v/>
      </c>
      <c r="P2772" t="str">
        <f>IF(D2772&lt;&gt;"",VLOOKUP(D2772,Projects!B:C,2,0),"")</f>
        <v/>
      </c>
    </row>
    <row r="2773" spans="1:16" x14ac:dyDescent="0.25">
      <c r="A2773" t="str">
        <f>UPPER(IF(AND(TimeSpend[[#This Row],[Personnel number]]&lt;&gt;"",TimeSpend[[#This Row],[Date]]&lt;&gt;""),TimeSpend[[#This Row],[Personnel number]],""))</f>
        <v/>
      </c>
      <c r="B2773" s="85" t="str">
        <f>IF(AND(TimeSpend[[#This Row],[Personnel number]]&lt;&gt;"",TimeSpend[[#This Row],[Date]]&lt;&gt;""),TEXT(TimeSpend[[#This Row],[Date]],"[$-409]yyyyMMdd"),"")</f>
        <v/>
      </c>
      <c r="C2773" s="33" t="str">
        <f>IF(AND(TimeSpend[[#This Row],[Personnel number]]&lt;&gt;"",TimeSpend[[#This Row],[Date]]&lt;&gt;""),SUBSTITUTE(TimeSpend[[#This Row],[Hours]],",","."),"")</f>
        <v/>
      </c>
      <c r="D2773" t="str">
        <f>IF(AND(TimeSpend[[#This Row],[Personnel number]]&lt;&gt;"",TimeSpend[[#This Row],[Date]]&lt;&gt;""),TimeSpend[[#This Row],[Network]],"")</f>
        <v/>
      </c>
      <c r="E2773" t="str">
        <f>IF(AND(TimeSpend[[#This Row],[Personnel number]]&lt;&gt;"",TimeSpend[[#This Row],[Date]]&lt;&gt;""),TimeSpend[[#This Row],[Network Description]],"")</f>
        <v/>
      </c>
      <c r="F2773" t="str">
        <f>IF(AND(TimeSpend[[#This Row],[Personnel number]]&lt;&gt;"",TimeSpend[[#This Row],[Date]]&lt;&gt;""),TimeSpend[[#This Row],[Activity]],"")</f>
        <v/>
      </c>
      <c r="G2773" t="str">
        <f>IF(AND(TimeSpend[[#This Row],[Personnel number]]&lt;&gt;"",TimeSpend[[#This Row],[Date]]&lt;&gt;""),TimeSpend[[#This Row],[Activity description]],"")</f>
        <v/>
      </c>
      <c r="H2773" s="36" t="str">
        <f>IF(AND(TimeSpend[[#This Row],[Personnel number]]&lt;&gt;"",TimeSpend[[#This Row],[Date]]&lt;&gt;""),TimeSpend[[#This Row],[Start Time]],"")</f>
        <v/>
      </c>
      <c r="I2773" s="36" t="str">
        <f>IF(AND(TimeSpend[[#This Row],[Personnel number]]&lt;&gt;"",TimeSpend[[#This Row],[Date]]&lt;&gt;""),TimeSpend[[#This Row],[End Time]],"")</f>
        <v/>
      </c>
      <c r="J2773" t="str">
        <f>IF(AND(TimeSpend[[#This Row],[Personnel number]]&lt;&gt;"",TimeSpend[[#This Row],[Date]]&lt;&gt;""),TimeSpend[[#This Row],[Location]],"")</f>
        <v/>
      </c>
      <c r="K2773" t="str">
        <f>IF(AND(TimeSpend[[#This Row],[Personnel number]]&lt;&gt;"",TimeSpend[[#This Row],[Date]]&lt;&gt;""),TimeSpend[[#This Row],[Task]],"")</f>
        <v/>
      </c>
      <c r="L2773" t="str">
        <f>IF(AND(TimeSpend[[#This Row],[Personnel number]]&lt;&gt;"",TimeSpend[[#This Row],[Date]]&lt;&gt;""),Utilization!$J$2,"")</f>
        <v/>
      </c>
      <c r="M2773" t="str">
        <f>IF(AND(TimeSpend[[#This Row],[Personnel number]]&lt;&gt;"",TimeSpend[[#This Row],[Date]]&lt;&gt;""),TimeSpend[[#This Row],[Employee Name]],"")</f>
        <v/>
      </c>
      <c r="N2773" t="str">
        <f t="shared" si="86"/>
        <v/>
      </c>
      <c r="O2773" t="str">
        <f t="shared" si="87"/>
        <v/>
      </c>
      <c r="P2773" t="str">
        <f>IF(D2773&lt;&gt;"",VLOOKUP(D2773,Projects!B:C,2,0),"")</f>
        <v/>
      </c>
    </row>
    <row r="2774" spans="1:16" x14ac:dyDescent="0.25">
      <c r="A2774" t="str">
        <f>UPPER(IF(AND(TimeSpend[[#This Row],[Personnel number]]&lt;&gt;"",TimeSpend[[#This Row],[Date]]&lt;&gt;""),TimeSpend[[#This Row],[Personnel number]],""))</f>
        <v/>
      </c>
      <c r="B2774" s="85" t="str">
        <f>IF(AND(TimeSpend[[#This Row],[Personnel number]]&lt;&gt;"",TimeSpend[[#This Row],[Date]]&lt;&gt;""),TEXT(TimeSpend[[#This Row],[Date]],"[$-409]yyyyMMdd"),"")</f>
        <v/>
      </c>
      <c r="C2774" s="33" t="str">
        <f>IF(AND(TimeSpend[[#This Row],[Personnel number]]&lt;&gt;"",TimeSpend[[#This Row],[Date]]&lt;&gt;""),SUBSTITUTE(TimeSpend[[#This Row],[Hours]],",","."),"")</f>
        <v/>
      </c>
      <c r="D2774" t="str">
        <f>IF(AND(TimeSpend[[#This Row],[Personnel number]]&lt;&gt;"",TimeSpend[[#This Row],[Date]]&lt;&gt;""),TimeSpend[[#This Row],[Network]],"")</f>
        <v/>
      </c>
      <c r="E2774" t="str">
        <f>IF(AND(TimeSpend[[#This Row],[Personnel number]]&lt;&gt;"",TimeSpend[[#This Row],[Date]]&lt;&gt;""),TimeSpend[[#This Row],[Network Description]],"")</f>
        <v/>
      </c>
      <c r="F2774" t="str">
        <f>IF(AND(TimeSpend[[#This Row],[Personnel number]]&lt;&gt;"",TimeSpend[[#This Row],[Date]]&lt;&gt;""),TimeSpend[[#This Row],[Activity]],"")</f>
        <v/>
      </c>
      <c r="G2774" t="str">
        <f>IF(AND(TimeSpend[[#This Row],[Personnel number]]&lt;&gt;"",TimeSpend[[#This Row],[Date]]&lt;&gt;""),TimeSpend[[#This Row],[Activity description]],"")</f>
        <v/>
      </c>
      <c r="H2774" s="36" t="str">
        <f>IF(AND(TimeSpend[[#This Row],[Personnel number]]&lt;&gt;"",TimeSpend[[#This Row],[Date]]&lt;&gt;""),TimeSpend[[#This Row],[Start Time]],"")</f>
        <v/>
      </c>
      <c r="I2774" s="36" t="str">
        <f>IF(AND(TimeSpend[[#This Row],[Personnel number]]&lt;&gt;"",TimeSpend[[#This Row],[Date]]&lt;&gt;""),TimeSpend[[#This Row],[End Time]],"")</f>
        <v/>
      </c>
      <c r="J2774" t="str">
        <f>IF(AND(TimeSpend[[#This Row],[Personnel number]]&lt;&gt;"",TimeSpend[[#This Row],[Date]]&lt;&gt;""),TimeSpend[[#This Row],[Location]],"")</f>
        <v/>
      </c>
      <c r="K2774" t="str">
        <f>IF(AND(TimeSpend[[#This Row],[Personnel number]]&lt;&gt;"",TimeSpend[[#This Row],[Date]]&lt;&gt;""),TimeSpend[[#This Row],[Task]],"")</f>
        <v/>
      </c>
      <c r="L2774" t="str">
        <f>IF(AND(TimeSpend[[#This Row],[Personnel number]]&lt;&gt;"",TimeSpend[[#This Row],[Date]]&lt;&gt;""),Utilization!$J$2,"")</f>
        <v/>
      </c>
      <c r="M2774" t="str">
        <f>IF(AND(TimeSpend[[#This Row],[Personnel number]]&lt;&gt;"",TimeSpend[[#This Row],[Date]]&lt;&gt;""),TimeSpend[[#This Row],[Employee Name]],"")</f>
        <v/>
      </c>
      <c r="N2774" t="str">
        <f t="shared" si="86"/>
        <v/>
      </c>
      <c r="O2774" t="str">
        <f t="shared" si="87"/>
        <v/>
      </c>
      <c r="P2774" t="str">
        <f>IF(D2774&lt;&gt;"",VLOOKUP(D2774,Projects!B:C,2,0),"")</f>
        <v/>
      </c>
    </row>
    <row r="2775" spans="1:16" x14ac:dyDescent="0.25">
      <c r="A2775" t="str">
        <f>UPPER(IF(AND(TimeSpend[[#This Row],[Personnel number]]&lt;&gt;"",TimeSpend[[#This Row],[Date]]&lt;&gt;""),TimeSpend[[#This Row],[Personnel number]],""))</f>
        <v/>
      </c>
      <c r="B2775" s="85" t="str">
        <f>IF(AND(TimeSpend[[#This Row],[Personnel number]]&lt;&gt;"",TimeSpend[[#This Row],[Date]]&lt;&gt;""),TEXT(TimeSpend[[#This Row],[Date]],"[$-409]yyyyMMdd"),"")</f>
        <v/>
      </c>
      <c r="C2775" s="33" t="str">
        <f>IF(AND(TimeSpend[[#This Row],[Personnel number]]&lt;&gt;"",TimeSpend[[#This Row],[Date]]&lt;&gt;""),SUBSTITUTE(TimeSpend[[#This Row],[Hours]],",","."),"")</f>
        <v/>
      </c>
      <c r="D2775" t="str">
        <f>IF(AND(TimeSpend[[#This Row],[Personnel number]]&lt;&gt;"",TimeSpend[[#This Row],[Date]]&lt;&gt;""),TimeSpend[[#This Row],[Network]],"")</f>
        <v/>
      </c>
      <c r="E2775" t="str">
        <f>IF(AND(TimeSpend[[#This Row],[Personnel number]]&lt;&gt;"",TimeSpend[[#This Row],[Date]]&lt;&gt;""),TimeSpend[[#This Row],[Network Description]],"")</f>
        <v/>
      </c>
      <c r="F2775" t="str">
        <f>IF(AND(TimeSpend[[#This Row],[Personnel number]]&lt;&gt;"",TimeSpend[[#This Row],[Date]]&lt;&gt;""),TimeSpend[[#This Row],[Activity]],"")</f>
        <v/>
      </c>
      <c r="G2775" t="str">
        <f>IF(AND(TimeSpend[[#This Row],[Personnel number]]&lt;&gt;"",TimeSpend[[#This Row],[Date]]&lt;&gt;""),TimeSpend[[#This Row],[Activity description]],"")</f>
        <v/>
      </c>
      <c r="H2775" s="36" t="str">
        <f>IF(AND(TimeSpend[[#This Row],[Personnel number]]&lt;&gt;"",TimeSpend[[#This Row],[Date]]&lt;&gt;""),TimeSpend[[#This Row],[Start Time]],"")</f>
        <v/>
      </c>
      <c r="I2775" s="36" t="str">
        <f>IF(AND(TimeSpend[[#This Row],[Personnel number]]&lt;&gt;"",TimeSpend[[#This Row],[Date]]&lt;&gt;""),TimeSpend[[#This Row],[End Time]],"")</f>
        <v/>
      </c>
      <c r="J2775" t="str">
        <f>IF(AND(TimeSpend[[#This Row],[Personnel number]]&lt;&gt;"",TimeSpend[[#This Row],[Date]]&lt;&gt;""),TimeSpend[[#This Row],[Location]],"")</f>
        <v/>
      </c>
      <c r="K2775" t="str">
        <f>IF(AND(TimeSpend[[#This Row],[Personnel number]]&lt;&gt;"",TimeSpend[[#This Row],[Date]]&lt;&gt;""),TimeSpend[[#This Row],[Task]],"")</f>
        <v/>
      </c>
      <c r="L2775" t="str">
        <f>IF(AND(TimeSpend[[#This Row],[Personnel number]]&lt;&gt;"",TimeSpend[[#This Row],[Date]]&lt;&gt;""),Utilization!$J$2,"")</f>
        <v/>
      </c>
      <c r="M2775" t="str">
        <f>IF(AND(TimeSpend[[#This Row],[Personnel number]]&lt;&gt;"",TimeSpend[[#This Row],[Date]]&lt;&gt;""),TimeSpend[[#This Row],[Employee Name]],"")</f>
        <v/>
      </c>
      <c r="N2775" t="str">
        <f t="shared" si="86"/>
        <v/>
      </c>
      <c r="O2775" t="str">
        <f t="shared" si="87"/>
        <v/>
      </c>
      <c r="P2775" t="str">
        <f>IF(D2775&lt;&gt;"",VLOOKUP(D2775,Projects!B:C,2,0),"")</f>
        <v/>
      </c>
    </row>
    <row r="2776" spans="1:16" x14ac:dyDescent="0.25">
      <c r="A2776" t="str">
        <f>UPPER(IF(AND(TimeSpend[[#This Row],[Personnel number]]&lt;&gt;"",TimeSpend[[#This Row],[Date]]&lt;&gt;""),TimeSpend[[#This Row],[Personnel number]],""))</f>
        <v/>
      </c>
      <c r="B2776" s="85" t="str">
        <f>IF(AND(TimeSpend[[#This Row],[Personnel number]]&lt;&gt;"",TimeSpend[[#This Row],[Date]]&lt;&gt;""),TEXT(TimeSpend[[#This Row],[Date]],"[$-409]yyyyMMdd"),"")</f>
        <v/>
      </c>
      <c r="C2776" s="33" t="str">
        <f>IF(AND(TimeSpend[[#This Row],[Personnel number]]&lt;&gt;"",TimeSpend[[#This Row],[Date]]&lt;&gt;""),SUBSTITUTE(TimeSpend[[#This Row],[Hours]],",","."),"")</f>
        <v/>
      </c>
      <c r="D2776" t="str">
        <f>IF(AND(TimeSpend[[#This Row],[Personnel number]]&lt;&gt;"",TimeSpend[[#This Row],[Date]]&lt;&gt;""),TimeSpend[[#This Row],[Network]],"")</f>
        <v/>
      </c>
      <c r="E2776" t="str">
        <f>IF(AND(TimeSpend[[#This Row],[Personnel number]]&lt;&gt;"",TimeSpend[[#This Row],[Date]]&lt;&gt;""),TimeSpend[[#This Row],[Network Description]],"")</f>
        <v/>
      </c>
      <c r="F2776" t="str">
        <f>IF(AND(TimeSpend[[#This Row],[Personnel number]]&lt;&gt;"",TimeSpend[[#This Row],[Date]]&lt;&gt;""),TimeSpend[[#This Row],[Activity]],"")</f>
        <v/>
      </c>
      <c r="G2776" t="str">
        <f>IF(AND(TimeSpend[[#This Row],[Personnel number]]&lt;&gt;"",TimeSpend[[#This Row],[Date]]&lt;&gt;""),TimeSpend[[#This Row],[Activity description]],"")</f>
        <v/>
      </c>
      <c r="H2776" s="36" t="str">
        <f>IF(AND(TimeSpend[[#This Row],[Personnel number]]&lt;&gt;"",TimeSpend[[#This Row],[Date]]&lt;&gt;""),TimeSpend[[#This Row],[Start Time]],"")</f>
        <v/>
      </c>
      <c r="I2776" s="36" t="str">
        <f>IF(AND(TimeSpend[[#This Row],[Personnel number]]&lt;&gt;"",TimeSpend[[#This Row],[Date]]&lt;&gt;""),TimeSpend[[#This Row],[End Time]],"")</f>
        <v/>
      </c>
      <c r="J2776" t="str">
        <f>IF(AND(TimeSpend[[#This Row],[Personnel number]]&lt;&gt;"",TimeSpend[[#This Row],[Date]]&lt;&gt;""),TimeSpend[[#This Row],[Location]],"")</f>
        <v/>
      </c>
      <c r="K2776" t="str">
        <f>IF(AND(TimeSpend[[#This Row],[Personnel number]]&lt;&gt;"",TimeSpend[[#This Row],[Date]]&lt;&gt;""),TimeSpend[[#This Row],[Task]],"")</f>
        <v/>
      </c>
      <c r="L2776" t="str">
        <f>IF(AND(TimeSpend[[#This Row],[Personnel number]]&lt;&gt;"",TimeSpend[[#This Row],[Date]]&lt;&gt;""),Utilization!$J$2,"")</f>
        <v/>
      </c>
      <c r="M2776" t="str">
        <f>IF(AND(TimeSpend[[#This Row],[Personnel number]]&lt;&gt;"",TimeSpend[[#This Row],[Date]]&lt;&gt;""),TimeSpend[[#This Row],[Employee Name]],"")</f>
        <v/>
      </c>
      <c r="N2776" t="str">
        <f t="shared" si="86"/>
        <v/>
      </c>
      <c r="O2776" t="str">
        <f t="shared" si="87"/>
        <v/>
      </c>
      <c r="P2776" t="str">
        <f>IF(D2776&lt;&gt;"",VLOOKUP(D2776,Projects!B:C,2,0),"")</f>
        <v/>
      </c>
    </row>
    <row r="2777" spans="1:16" x14ac:dyDescent="0.25">
      <c r="A2777" t="str">
        <f>UPPER(IF(AND(TimeSpend[[#This Row],[Personnel number]]&lt;&gt;"",TimeSpend[[#This Row],[Date]]&lt;&gt;""),TimeSpend[[#This Row],[Personnel number]],""))</f>
        <v/>
      </c>
      <c r="B2777" s="85" t="str">
        <f>IF(AND(TimeSpend[[#This Row],[Personnel number]]&lt;&gt;"",TimeSpend[[#This Row],[Date]]&lt;&gt;""),TEXT(TimeSpend[[#This Row],[Date]],"[$-409]yyyyMMdd"),"")</f>
        <v/>
      </c>
      <c r="C2777" s="33" t="str">
        <f>IF(AND(TimeSpend[[#This Row],[Personnel number]]&lt;&gt;"",TimeSpend[[#This Row],[Date]]&lt;&gt;""),SUBSTITUTE(TimeSpend[[#This Row],[Hours]],",","."),"")</f>
        <v/>
      </c>
      <c r="D2777" t="str">
        <f>IF(AND(TimeSpend[[#This Row],[Personnel number]]&lt;&gt;"",TimeSpend[[#This Row],[Date]]&lt;&gt;""),TimeSpend[[#This Row],[Network]],"")</f>
        <v/>
      </c>
      <c r="E2777" t="str">
        <f>IF(AND(TimeSpend[[#This Row],[Personnel number]]&lt;&gt;"",TimeSpend[[#This Row],[Date]]&lt;&gt;""),TimeSpend[[#This Row],[Network Description]],"")</f>
        <v/>
      </c>
      <c r="F2777" t="str">
        <f>IF(AND(TimeSpend[[#This Row],[Personnel number]]&lt;&gt;"",TimeSpend[[#This Row],[Date]]&lt;&gt;""),TimeSpend[[#This Row],[Activity]],"")</f>
        <v/>
      </c>
      <c r="G2777" t="str">
        <f>IF(AND(TimeSpend[[#This Row],[Personnel number]]&lt;&gt;"",TimeSpend[[#This Row],[Date]]&lt;&gt;""),TimeSpend[[#This Row],[Activity description]],"")</f>
        <v/>
      </c>
      <c r="H2777" s="36" t="str">
        <f>IF(AND(TimeSpend[[#This Row],[Personnel number]]&lt;&gt;"",TimeSpend[[#This Row],[Date]]&lt;&gt;""),TimeSpend[[#This Row],[Start Time]],"")</f>
        <v/>
      </c>
      <c r="I2777" s="36" t="str">
        <f>IF(AND(TimeSpend[[#This Row],[Personnel number]]&lt;&gt;"",TimeSpend[[#This Row],[Date]]&lt;&gt;""),TimeSpend[[#This Row],[End Time]],"")</f>
        <v/>
      </c>
      <c r="J2777" t="str">
        <f>IF(AND(TimeSpend[[#This Row],[Personnel number]]&lt;&gt;"",TimeSpend[[#This Row],[Date]]&lt;&gt;""),TimeSpend[[#This Row],[Location]],"")</f>
        <v/>
      </c>
      <c r="K2777" t="str">
        <f>IF(AND(TimeSpend[[#This Row],[Personnel number]]&lt;&gt;"",TimeSpend[[#This Row],[Date]]&lt;&gt;""),TimeSpend[[#This Row],[Task]],"")</f>
        <v/>
      </c>
      <c r="L2777" t="str">
        <f>IF(AND(TimeSpend[[#This Row],[Personnel number]]&lt;&gt;"",TimeSpend[[#This Row],[Date]]&lt;&gt;""),Utilization!$J$2,"")</f>
        <v/>
      </c>
      <c r="M2777" t="str">
        <f>IF(AND(TimeSpend[[#This Row],[Personnel number]]&lt;&gt;"",TimeSpend[[#This Row],[Date]]&lt;&gt;""),TimeSpend[[#This Row],[Employee Name]],"")</f>
        <v/>
      </c>
      <c r="N2777" t="str">
        <f t="shared" si="86"/>
        <v/>
      </c>
      <c r="O2777" t="str">
        <f t="shared" si="87"/>
        <v/>
      </c>
      <c r="P2777" t="str">
        <f>IF(D2777&lt;&gt;"",VLOOKUP(D2777,Projects!B:C,2,0),"")</f>
        <v/>
      </c>
    </row>
    <row r="2778" spans="1:16" x14ac:dyDescent="0.25">
      <c r="A2778" t="str">
        <f>UPPER(IF(AND(TimeSpend[[#This Row],[Personnel number]]&lt;&gt;"",TimeSpend[[#This Row],[Date]]&lt;&gt;""),TimeSpend[[#This Row],[Personnel number]],""))</f>
        <v/>
      </c>
      <c r="B2778" s="85" t="str">
        <f>IF(AND(TimeSpend[[#This Row],[Personnel number]]&lt;&gt;"",TimeSpend[[#This Row],[Date]]&lt;&gt;""),TEXT(TimeSpend[[#This Row],[Date]],"[$-409]yyyyMMdd"),"")</f>
        <v/>
      </c>
      <c r="C2778" s="33" t="str">
        <f>IF(AND(TimeSpend[[#This Row],[Personnel number]]&lt;&gt;"",TimeSpend[[#This Row],[Date]]&lt;&gt;""),SUBSTITUTE(TimeSpend[[#This Row],[Hours]],",","."),"")</f>
        <v/>
      </c>
      <c r="D2778" t="str">
        <f>IF(AND(TimeSpend[[#This Row],[Personnel number]]&lt;&gt;"",TimeSpend[[#This Row],[Date]]&lt;&gt;""),TimeSpend[[#This Row],[Network]],"")</f>
        <v/>
      </c>
      <c r="E2778" t="str">
        <f>IF(AND(TimeSpend[[#This Row],[Personnel number]]&lt;&gt;"",TimeSpend[[#This Row],[Date]]&lt;&gt;""),TimeSpend[[#This Row],[Network Description]],"")</f>
        <v/>
      </c>
      <c r="F2778" t="str">
        <f>IF(AND(TimeSpend[[#This Row],[Personnel number]]&lt;&gt;"",TimeSpend[[#This Row],[Date]]&lt;&gt;""),TimeSpend[[#This Row],[Activity]],"")</f>
        <v/>
      </c>
      <c r="G2778" t="str">
        <f>IF(AND(TimeSpend[[#This Row],[Personnel number]]&lt;&gt;"",TimeSpend[[#This Row],[Date]]&lt;&gt;""),TimeSpend[[#This Row],[Activity description]],"")</f>
        <v/>
      </c>
      <c r="H2778" s="36" t="str">
        <f>IF(AND(TimeSpend[[#This Row],[Personnel number]]&lt;&gt;"",TimeSpend[[#This Row],[Date]]&lt;&gt;""),TimeSpend[[#This Row],[Start Time]],"")</f>
        <v/>
      </c>
      <c r="I2778" s="36" t="str">
        <f>IF(AND(TimeSpend[[#This Row],[Personnel number]]&lt;&gt;"",TimeSpend[[#This Row],[Date]]&lt;&gt;""),TimeSpend[[#This Row],[End Time]],"")</f>
        <v/>
      </c>
      <c r="J2778" t="str">
        <f>IF(AND(TimeSpend[[#This Row],[Personnel number]]&lt;&gt;"",TimeSpend[[#This Row],[Date]]&lt;&gt;""),TimeSpend[[#This Row],[Location]],"")</f>
        <v/>
      </c>
      <c r="K2778" t="str">
        <f>IF(AND(TimeSpend[[#This Row],[Personnel number]]&lt;&gt;"",TimeSpend[[#This Row],[Date]]&lt;&gt;""),TimeSpend[[#This Row],[Task]],"")</f>
        <v/>
      </c>
      <c r="L2778" t="str">
        <f>IF(AND(TimeSpend[[#This Row],[Personnel number]]&lt;&gt;"",TimeSpend[[#This Row],[Date]]&lt;&gt;""),Utilization!$J$2,"")</f>
        <v/>
      </c>
      <c r="M2778" t="str">
        <f>IF(AND(TimeSpend[[#This Row],[Personnel number]]&lt;&gt;"",TimeSpend[[#This Row],[Date]]&lt;&gt;""),TimeSpend[[#This Row],[Employee Name]],"")</f>
        <v/>
      </c>
      <c r="N2778" t="str">
        <f t="shared" si="86"/>
        <v/>
      </c>
      <c r="O2778" t="str">
        <f t="shared" si="87"/>
        <v/>
      </c>
      <c r="P2778" t="str">
        <f>IF(D2778&lt;&gt;"",VLOOKUP(D2778,Projects!B:C,2,0),"")</f>
        <v/>
      </c>
    </row>
    <row r="2779" spans="1:16" x14ac:dyDescent="0.25">
      <c r="A2779" t="str">
        <f>UPPER(IF(AND(TimeSpend[[#This Row],[Personnel number]]&lt;&gt;"",TimeSpend[[#This Row],[Date]]&lt;&gt;""),TimeSpend[[#This Row],[Personnel number]],""))</f>
        <v/>
      </c>
      <c r="B2779" s="85" t="str">
        <f>IF(AND(TimeSpend[[#This Row],[Personnel number]]&lt;&gt;"",TimeSpend[[#This Row],[Date]]&lt;&gt;""),TEXT(TimeSpend[[#This Row],[Date]],"[$-409]yyyyMMdd"),"")</f>
        <v/>
      </c>
      <c r="C2779" s="33" t="str">
        <f>IF(AND(TimeSpend[[#This Row],[Personnel number]]&lt;&gt;"",TimeSpend[[#This Row],[Date]]&lt;&gt;""),SUBSTITUTE(TimeSpend[[#This Row],[Hours]],",","."),"")</f>
        <v/>
      </c>
      <c r="D2779" t="str">
        <f>IF(AND(TimeSpend[[#This Row],[Personnel number]]&lt;&gt;"",TimeSpend[[#This Row],[Date]]&lt;&gt;""),TimeSpend[[#This Row],[Network]],"")</f>
        <v/>
      </c>
      <c r="E2779" t="str">
        <f>IF(AND(TimeSpend[[#This Row],[Personnel number]]&lt;&gt;"",TimeSpend[[#This Row],[Date]]&lt;&gt;""),TimeSpend[[#This Row],[Network Description]],"")</f>
        <v/>
      </c>
      <c r="F2779" t="str">
        <f>IF(AND(TimeSpend[[#This Row],[Personnel number]]&lt;&gt;"",TimeSpend[[#This Row],[Date]]&lt;&gt;""),TimeSpend[[#This Row],[Activity]],"")</f>
        <v/>
      </c>
      <c r="G2779" t="str">
        <f>IF(AND(TimeSpend[[#This Row],[Personnel number]]&lt;&gt;"",TimeSpend[[#This Row],[Date]]&lt;&gt;""),TimeSpend[[#This Row],[Activity description]],"")</f>
        <v/>
      </c>
      <c r="H2779" s="36" t="str">
        <f>IF(AND(TimeSpend[[#This Row],[Personnel number]]&lt;&gt;"",TimeSpend[[#This Row],[Date]]&lt;&gt;""),TimeSpend[[#This Row],[Start Time]],"")</f>
        <v/>
      </c>
      <c r="I2779" s="36" t="str">
        <f>IF(AND(TimeSpend[[#This Row],[Personnel number]]&lt;&gt;"",TimeSpend[[#This Row],[Date]]&lt;&gt;""),TimeSpend[[#This Row],[End Time]],"")</f>
        <v/>
      </c>
      <c r="J2779" t="str">
        <f>IF(AND(TimeSpend[[#This Row],[Personnel number]]&lt;&gt;"",TimeSpend[[#This Row],[Date]]&lt;&gt;""),TimeSpend[[#This Row],[Location]],"")</f>
        <v/>
      </c>
      <c r="K2779" t="str">
        <f>IF(AND(TimeSpend[[#This Row],[Personnel number]]&lt;&gt;"",TimeSpend[[#This Row],[Date]]&lt;&gt;""),TimeSpend[[#This Row],[Task]],"")</f>
        <v/>
      </c>
      <c r="L2779" t="str">
        <f>IF(AND(TimeSpend[[#This Row],[Personnel number]]&lt;&gt;"",TimeSpend[[#This Row],[Date]]&lt;&gt;""),Utilization!$J$2,"")</f>
        <v/>
      </c>
      <c r="M2779" t="str">
        <f>IF(AND(TimeSpend[[#This Row],[Personnel number]]&lt;&gt;"",TimeSpend[[#This Row],[Date]]&lt;&gt;""),TimeSpend[[#This Row],[Employee Name]],"")</f>
        <v/>
      </c>
      <c r="N2779" t="str">
        <f t="shared" si="86"/>
        <v/>
      </c>
      <c r="O2779" t="str">
        <f t="shared" si="87"/>
        <v/>
      </c>
      <c r="P2779" t="str">
        <f>IF(D2779&lt;&gt;"",VLOOKUP(D2779,Projects!B:C,2,0),"")</f>
        <v/>
      </c>
    </row>
    <row r="2780" spans="1:16" x14ac:dyDescent="0.25">
      <c r="A2780" t="str">
        <f>UPPER(IF(AND(TimeSpend[[#This Row],[Personnel number]]&lt;&gt;"",TimeSpend[[#This Row],[Date]]&lt;&gt;""),TimeSpend[[#This Row],[Personnel number]],""))</f>
        <v/>
      </c>
      <c r="B2780" s="85" t="str">
        <f>IF(AND(TimeSpend[[#This Row],[Personnel number]]&lt;&gt;"",TimeSpend[[#This Row],[Date]]&lt;&gt;""),TEXT(TimeSpend[[#This Row],[Date]],"[$-409]yyyyMMdd"),"")</f>
        <v/>
      </c>
      <c r="C2780" s="33" t="str">
        <f>IF(AND(TimeSpend[[#This Row],[Personnel number]]&lt;&gt;"",TimeSpend[[#This Row],[Date]]&lt;&gt;""),SUBSTITUTE(TimeSpend[[#This Row],[Hours]],",","."),"")</f>
        <v/>
      </c>
      <c r="D2780" t="str">
        <f>IF(AND(TimeSpend[[#This Row],[Personnel number]]&lt;&gt;"",TimeSpend[[#This Row],[Date]]&lt;&gt;""),TimeSpend[[#This Row],[Network]],"")</f>
        <v/>
      </c>
      <c r="E2780" t="str">
        <f>IF(AND(TimeSpend[[#This Row],[Personnel number]]&lt;&gt;"",TimeSpend[[#This Row],[Date]]&lt;&gt;""),TimeSpend[[#This Row],[Network Description]],"")</f>
        <v/>
      </c>
      <c r="F2780" t="str">
        <f>IF(AND(TimeSpend[[#This Row],[Personnel number]]&lt;&gt;"",TimeSpend[[#This Row],[Date]]&lt;&gt;""),TimeSpend[[#This Row],[Activity]],"")</f>
        <v/>
      </c>
      <c r="G2780" t="str">
        <f>IF(AND(TimeSpend[[#This Row],[Personnel number]]&lt;&gt;"",TimeSpend[[#This Row],[Date]]&lt;&gt;""),TimeSpend[[#This Row],[Activity description]],"")</f>
        <v/>
      </c>
      <c r="H2780" s="36" t="str">
        <f>IF(AND(TimeSpend[[#This Row],[Personnel number]]&lt;&gt;"",TimeSpend[[#This Row],[Date]]&lt;&gt;""),TimeSpend[[#This Row],[Start Time]],"")</f>
        <v/>
      </c>
      <c r="I2780" s="36" t="str">
        <f>IF(AND(TimeSpend[[#This Row],[Personnel number]]&lt;&gt;"",TimeSpend[[#This Row],[Date]]&lt;&gt;""),TimeSpend[[#This Row],[End Time]],"")</f>
        <v/>
      </c>
      <c r="J2780" t="str">
        <f>IF(AND(TimeSpend[[#This Row],[Personnel number]]&lt;&gt;"",TimeSpend[[#This Row],[Date]]&lt;&gt;""),TimeSpend[[#This Row],[Location]],"")</f>
        <v/>
      </c>
      <c r="K2780" t="str">
        <f>IF(AND(TimeSpend[[#This Row],[Personnel number]]&lt;&gt;"",TimeSpend[[#This Row],[Date]]&lt;&gt;""),TimeSpend[[#This Row],[Task]],"")</f>
        <v/>
      </c>
      <c r="L2780" t="str">
        <f>IF(AND(TimeSpend[[#This Row],[Personnel number]]&lt;&gt;"",TimeSpend[[#This Row],[Date]]&lt;&gt;""),Utilization!$J$2,"")</f>
        <v/>
      </c>
      <c r="M2780" t="str">
        <f>IF(AND(TimeSpend[[#This Row],[Personnel number]]&lt;&gt;"",TimeSpend[[#This Row],[Date]]&lt;&gt;""),TimeSpend[[#This Row],[Employee Name]],"")</f>
        <v/>
      </c>
      <c r="N2780" t="str">
        <f t="shared" si="86"/>
        <v/>
      </c>
      <c r="O2780" t="str">
        <f t="shared" si="87"/>
        <v/>
      </c>
      <c r="P2780" t="str">
        <f>IF(D2780&lt;&gt;"",VLOOKUP(D2780,Projects!B:C,2,0),"")</f>
        <v/>
      </c>
    </row>
    <row r="2781" spans="1:16" x14ac:dyDescent="0.25">
      <c r="A2781" t="str">
        <f>UPPER(IF(AND(TimeSpend[[#This Row],[Personnel number]]&lt;&gt;"",TimeSpend[[#This Row],[Date]]&lt;&gt;""),TimeSpend[[#This Row],[Personnel number]],""))</f>
        <v/>
      </c>
      <c r="B2781" s="85" t="str">
        <f>IF(AND(TimeSpend[[#This Row],[Personnel number]]&lt;&gt;"",TimeSpend[[#This Row],[Date]]&lt;&gt;""),TEXT(TimeSpend[[#This Row],[Date]],"[$-409]yyyyMMdd"),"")</f>
        <v/>
      </c>
      <c r="C2781" s="33" t="str">
        <f>IF(AND(TimeSpend[[#This Row],[Personnel number]]&lt;&gt;"",TimeSpend[[#This Row],[Date]]&lt;&gt;""),SUBSTITUTE(TimeSpend[[#This Row],[Hours]],",","."),"")</f>
        <v/>
      </c>
      <c r="D2781" t="str">
        <f>IF(AND(TimeSpend[[#This Row],[Personnel number]]&lt;&gt;"",TimeSpend[[#This Row],[Date]]&lt;&gt;""),TimeSpend[[#This Row],[Network]],"")</f>
        <v/>
      </c>
      <c r="E2781" t="str">
        <f>IF(AND(TimeSpend[[#This Row],[Personnel number]]&lt;&gt;"",TimeSpend[[#This Row],[Date]]&lt;&gt;""),TimeSpend[[#This Row],[Network Description]],"")</f>
        <v/>
      </c>
      <c r="F2781" t="str">
        <f>IF(AND(TimeSpend[[#This Row],[Personnel number]]&lt;&gt;"",TimeSpend[[#This Row],[Date]]&lt;&gt;""),TimeSpend[[#This Row],[Activity]],"")</f>
        <v/>
      </c>
      <c r="G2781" t="str">
        <f>IF(AND(TimeSpend[[#This Row],[Personnel number]]&lt;&gt;"",TimeSpend[[#This Row],[Date]]&lt;&gt;""),TimeSpend[[#This Row],[Activity description]],"")</f>
        <v/>
      </c>
      <c r="H2781" s="36" t="str">
        <f>IF(AND(TimeSpend[[#This Row],[Personnel number]]&lt;&gt;"",TimeSpend[[#This Row],[Date]]&lt;&gt;""),TimeSpend[[#This Row],[Start Time]],"")</f>
        <v/>
      </c>
      <c r="I2781" s="36" t="str">
        <f>IF(AND(TimeSpend[[#This Row],[Personnel number]]&lt;&gt;"",TimeSpend[[#This Row],[Date]]&lt;&gt;""),TimeSpend[[#This Row],[End Time]],"")</f>
        <v/>
      </c>
      <c r="J2781" t="str">
        <f>IF(AND(TimeSpend[[#This Row],[Personnel number]]&lt;&gt;"",TimeSpend[[#This Row],[Date]]&lt;&gt;""),TimeSpend[[#This Row],[Location]],"")</f>
        <v/>
      </c>
      <c r="K2781" t="str">
        <f>IF(AND(TimeSpend[[#This Row],[Personnel number]]&lt;&gt;"",TimeSpend[[#This Row],[Date]]&lt;&gt;""),TimeSpend[[#This Row],[Task]],"")</f>
        <v/>
      </c>
      <c r="L2781" t="str">
        <f>IF(AND(TimeSpend[[#This Row],[Personnel number]]&lt;&gt;"",TimeSpend[[#This Row],[Date]]&lt;&gt;""),Utilization!$J$2,"")</f>
        <v/>
      </c>
      <c r="M2781" t="str">
        <f>IF(AND(TimeSpend[[#This Row],[Personnel number]]&lt;&gt;"",TimeSpend[[#This Row],[Date]]&lt;&gt;""),TimeSpend[[#This Row],[Employee Name]],"")</f>
        <v/>
      </c>
      <c r="N2781" t="str">
        <f t="shared" si="86"/>
        <v/>
      </c>
      <c r="O2781" t="str">
        <f t="shared" si="87"/>
        <v/>
      </c>
      <c r="P2781" t="str">
        <f>IF(D2781&lt;&gt;"",VLOOKUP(D2781,Projects!B:C,2,0),"")</f>
        <v/>
      </c>
    </row>
    <row r="2782" spans="1:16" x14ac:dyDescent="0.25">
      <c r="A2782" t="str">
        <f>UPPER(IF(AND(TimeSpend[[#This Row],[Personnel number]]&lt;&gt;"",TimeSpend[[#This Row],[Date]]&lt;&gt;""),TimeSpend[[#This Row],[Personnel number]],""))</f>
        <v/>
      </c>
      <c r="B2782" s="85" t="str">
        <f>IF(AND(TimeSpend[[#This Row],[Personnel number]]&lt;&gt;"",TimeSpend[[#This Row],[Date]]&lt;&gt;""),TEXT(TimeSpend[[#This Row],[Date]],"[$-409]yyyyMMdd"),"")</f>
        <v/>
      </c>
      <c r="C2782" s="33" t="str">
        <f>IF(AND(TimeSpend[[#This Row],[Personnel number]]&lt;&gt;"",TimeSpend[[#This Row],[Date]]&lt;&gt;""),SUBSTITUTE(TimeSpend[[#This Row],[Hours]],",","."),"")</f>
        <v/>
      </c>
      <c r="D2782" t="str">
        <f>IF(AND(TimeSpend[[#This Row],[Personnel number]]&lt;&gt;"",TimeSpend[[#This Row],[Date]]&lt;&gt;""),TimeSpend[[#This Row],[Network]],"")</f>
        <v/>
      </c>
      <c r="E2782" t="str">
        <f>IF(AND(TimeSpend[[#This Row],[Personnel number]]&lt;&gt;"",TimeSpend[[#This Row],[Date]]&lt;&gt;""),TimeSpend[[#This Row],[Network Description]],"")</f>
        <v/>
      </c>
      <c r="F2782" t="str">
        <f>IF(AND(TimeSpend[[#This Row],[Personnel number]]&lt;&gt;"",TimeSpend[[#This Row],[Date]]&lt;&gt;""),TimeSpend[[#This Row],[Activity]],"")</f>
        <v/>
      </c>
      <c r="G2782" t="str">
        <f>IF(AND(TimeSpend[[#This Row],[Personnel number]]&lt;&gt;"",TimeSpend[[#This Row],[Date]]&lt;&gt;""),TimeSpend[[#This Row],[Activity description]],"")</f>
        <v/>
      </c>
      <c r="H2782" s="36" t="str">
        <f>IF(AND(TimeSpend[[#This Row],[Personnel number]]&lt;&gt;"",TimeSpend[[#This Row],[Date]]&lt;&gt;""),TimeSpend[[#This Row],[Start Time]],"")</f>
        <v/>
      </c>
      <c r="I2782" s="36" t="str">
        <f>IF(AND(TimeSpend[[#This Row],[Personnel number]]&lt;&gt;"",TimeSpend[[#This Row],[Date]]&lt;&gt;""),TimeSpend[[#This Row],[End Time]],"")</f>
        <v/>
      </c>
      <c r="J2782" t="str">
        <f>IF(AND(TimeSpend[[#This Row],[Personnel number]]&lt;&gt;"",TimeSpend[[#This Row],[Date]]&lt;&gt;""),TimeSpend[[#This Row],[Location]],"")</f>
        <v/>
      </c>
      <c r="K2782" t="str">
        <f>IF(AND(TimeSpend[[#This Row],[Personnel number]]&lt;&gt;"",TimeSpend[[#This Row],[Date]]&lt;&gt;""),TimeSpend[[#This Row],[Task]],"")</f>
        <v/>
      </c>
      <c r="L2782" t="str">
        <f>IF(AND(TimeSpend[[#This Row],[Personnel number]]&lt;&gt;"",TimeSpend[[#This Row],[Date]]&lt;&gt;""),Utilization!$J$2,"")</f>
        <v/>
      </c>
      <c r="M2782" t="str">
        <f>IF(AND(TimeSpend[[#This Row],[Personnel number]]&lt;&gt;"",TimeSpend[[#This Row],[Date]]&lt;&gt;""),TimeSpend[[#This Row],[Employee Name]],"")</f>
        <v/>
      </c>
      <c r="N2782" t="str">
        <f t="shared" si="86"/>
        <v/>
      </c>
      <c r="O2782" t="str">
        <f t="shared" si="87"/>
        <v/>
      </c>
      <c r="P2782" t="str">
        <f>IF(D2782&lt;&gt;"",VLOOKUP(D2782,Projects!B:C,2,0),"")</f>
        <v/>
      </c>
    </row>
    <row r="2783" spans="1:16" x14ac:dyDescent="0.25">
      <c r="A2783" t="str">
        <f>UPPER(IF(AND(TimeSpend[[#This Row],[Personnel number]]&lt;&gt;"",TimeSpend[[#This Row],[Date]]&lt;&gt;""),TimeSpend[[#This Row],[Personnel number]],""))</f>
        <v/>
      </c>
      <c r="B2783" s="85" t="str">
        <f>IF(AND(TimeSpend[[#This Row],[Personnel number]]&lt;&gt;"",TimeSpend[[#This Row],[Date]]&lt;&gt;""),TEXT(TimeSpend[[#This Row],[Date]],"[$-409]yyyyMMdd"),"")</f>
        <v/>
      </c>
      <c r="C2783" s="33" t="str">
        <f>IF(AND(TimeSpend[[#This Row],[Personnel number]]&lt;&gt;"",TimeSpend[[#This Row],[Date]]&lt;&gt;""),SUBSTITUTE(TimeSpend[[#This Row],[Hours]],",","."),"")</f>
        <v/>
      </c>
      <c r="D2783" t="str">
        <f>IF(AND(TimeSpend[[#This Row],[Personnel number]]&lt;&gt;"",TimeSpend[[#This Row],[Date]]&lt;&gt;""),TimeSpend[[#This Row],[Network]],"")</f>
        <v/>
      </c>
      <c r="E2783" t="str">
        <f>IF(AND(TimeSpend[[#This Row],[Personnel number]]&lt;&gt;"",TimeSpend[[#This Row],[Date]]&lt;&gt;""),TimeSpend[[#This Row],[Network Description]],"")</f>
        <v/>
      </c>
      <c r="F2783" t="str">
        <f>IF(AND(TimeSpend[[#This Row],[Personnel number]]&lt;&gt;"",TimeSpend[[#This Row],[Date]]&lt;&gt;""),TimeSpend[[#This Row],[Activity]],"")</f>
        <v/>
      </c>
      <c r="G2783" t="str">
        <f>IF(AND(TimeSpend[[#This Row],[Personnel number]]&lt;&gt;"",TimeSpend[[#This Row],[Date]]&lt;&gt;""),TimeSpend[[#This Row],[Activity description]],"")</f>
        <v/>
      </c>
      <c r="H2783" s="36" t="str">
        <f>IF(AND(TimeSpend[[#This Row],[Personnel number]]&lt;&gt;"",TimeSpend[[#This Row],[Date]]&lt;&gt;""),TimeSpend[[#This Row],[Start Time]],"")</f>
        <v/>
      </c>
      <c r="I2783" s="36" t="str">
        <f>IF(AND(TimeSpend[[#This Row],[Personnel number]]&lt;&gt;"",TimeSpend[[#This Row],[Date]]&lt;&gt;""),TimeSpend[[#This Row],[End Time]],"")</f>
        <v/>
      </c>
      <c r="J2783" t="str">
        <f>IF(AND(TimeSpend[[#This Row],[Personnel number]]&lt;&gt;"",TimeSpend[[#This Row],[Date]]&lt;&gt;""),TimeSpend[[#This Row],[Location]],"")</f>
        <v/>
      </c>
      <c r="K2783" t="str">
        <f>IF(AND(TimeSpend[[#This Row],[Personnel number]]&lt;&gt;"",TimeSpend[[#This Row],[Date]]&lt;&gt;""),TimeSpend[[#This Row],[Task]],"")</f>
        <v/>
      </c>
      <c r="L2783" t="str">
        <f>IF(AND(TimeSpend[[#This Row],[Personnel number]]&lt;&gt;"",TimeSpend[[#This Row],[Date]]&lt;&gt;""),Utilization!$J$2,"")</f>
        <v/>
      </c>
      <c r="M2783" t="str">
        <f>IF(AND(TimeSpend[[#This Row],[Personnel number]]&lt;&gt;"",TimeSpend[[#This Row],[Date]]&lt;&gt;""),TimeSpend[[#This Row],[Employee Name]],"")</f>
        <v/>
      </c>
      <c r="N2783" t="str">
        <f t="shared" si="86"/>
        <v/>
      </c>
      <c r="O2783" t="str">
        <f t="shared" si="87"/>
        <v/>
      </c>
      <c r="P2783" t="str">
        <f>IF(D2783&lt;&gt;"",VLOOKUP(D2783,Projects!B:C,2,0),"")</f>
        <v/>
      </c>
    </row>
    <row r="2784" spans="1:16" x14ac:dyDescent="0.25">
      <c r="A2784" t="str">
        <f>UPPER(IF(AND(TimeSpend[[#This Row],[Personnel number]]&lt;&gt;"",TimeSpend[[#This Row],[Date]]&lt;&gt;""),TimeSpend[[#This Row],[Personnel number]],""))</f>
        <v/>
      </c>
      <c r="B2784" s="85" t="str">
        <f>IF(AND(TimeSpend[[#This Row],[Personnel number]]&lt;&gt;"",TimeSpend[[#This Row],[Date]]&lt;&gt;""),TEXT(TimeSpend[[#This Row],[Date]],"[$-409]yyyyMMdd"),"")</f>
        <v/>
      </c>
      <c r="C2784" s="33" t="str">
        <f>IF(AND(TimeSpend[[#This Row],[Personnel number]]&lt;&gt;"",TimeSpend[[#This Row],[Date]]&lt;&gt;""),SUBSTITUTE(TimeSpend[[#This Row],[Hours]],",","."),"")</f>
        <v/>
      </c>
      <c r="D2784" t="str">
        <f>IF(AND(TimeSpend[[#This Row],[Personnel number]]&lt;&gt;"",TimeSpend[[#This Row],[Date]]&lt;&gt;""),TimeSpend[[#This Row],[Network]],"")</f>
        <v/>
      </c>
      <c r="E2784" t="str">
        <f>IF(AND(TimeSpend[[#This Row],[Personnel number]]&lt;&gt;"",TimeSpend[[#This Row],[Date]]&lt;&gt;""),TimeSpend[[#This Row],[Network Description]],"")</f>
        <v/>
      </c>
      <c r="F2784" t="str">
        <f>IF(AND(TimeSpend[[#This Row],[Personnel number]]&lt;&gt;"",TimeSpend[[#This Row],[Date]]&lt;&gt;""),TimeSpend[[#This Row],[Activity]],"")</f>
        <v/>
      </c>
      <c r="G2784" t="str">
        <f>IF(AND(TimeSpend[[#This Row],[Personnel number]]&lt;&gt;"",TimeSpend[[#This Row],[Date]]&lt;&gt;""),TimeSpend[[#This Row],[Activity description]],"")</f>
        <v/>
      </c>
      <c r="H2784" s="36" t="str">
        <f>IF(AND(TimeSpend[[#This Row],[Personnel number]]&lt;&gt;"",TimeSpend[[#This Row],[Date]]&lt;&gt;""),TimeSpend[[#This Row],[Start Time]],"")</f>
        <v/>
      </c>
      <c r="I2784" s="36" t="str">
        <f>IF(AND(TimeSpend[[#This Row],[Personnel number]]&lt;&gt;"",TimeSpend[[#This Row],[Date]]&lt;&gt;""),TimeSpend[[#This Row],[End Time]],"")</f>
        <v/>
      </c>
      <c r="J2784" t="str">
        <f>IF(AND(TimeSpend[[#This Row],[Personnel number]]&lt;&gt;"",TimeSpend[[#This Row],[Date]]&lt;&gt;""),TimeSpend[[#This Row],[Location]],"")</f>
        <v/>
      </c>
      <c r="K2784" t="str">
        <f>IF(AND(TimeSpend[[#This Row],[Personnel number]]&lt;&gt;"",TimeSpend[[#This Row],[Date]]&lt;&gt;""),TimeSpend[[#This Row],[Task]],"")</f>
        <v/>
      </c>
      <c r="L2784" t="str">
        <f>IF(AND(TimeSpend[[#This Row],[Personnel number]]&lt;&gt;"",TimeSpend[[#This Row],[Date]]&lt;&gt;""),Utilization!$J$2,"")</f>
        <v/>
      </c>
      <c r="M2784" t="str">
        <f>IF(AND(TimeSpend[[#This Row],[Personnel number]]&lt;&gt;"",TimeSpend[[#This Row],[Date]]&lt;&gt;""),TimeSpend[[#This Row],[Employee Name]],"")</f>
        <v/>
      </c>
      <c r="N2784" t="str">
        <f t="shared" si="86"/>
        <v/>
      </c>
      <c r="O2784" t="str">
        <f t="shared" si="87"/>
        <v/>
      </c>
      <c r="P2784" t="str">
        <f>IF(D2784&lt;&gt;"",VLOOKUP(D2784,Projects!B:C,2,0),"")</f>
        <v/>
      </c>
    </row>
    <row r="2785" spans="1:16" x14ac:dyDescent="0.25">
      <c r="A2785" t="str">
        <f>UPPER(IF(AND(TimeSpend[[#This Row],[Personnel number]]&lt;&gt;"",TimeSpend[[#This Row],[Date]]&lt;&gt;""),TimeSpend[[#This Row],[Personnel number]],""))</f>
        <v/>
      </c>
      <c r="B2785" s="85" t="str">
        <f>IF(AND(TimeSpend[[#This Row],[Personnel number]]&lt;&gt;"",TimeSpend[[#This Row],[Date]]&lt;&gt;""),TEXT(TimeSpend[[#This Row],[Date]],"[$-409]yyyyMMdd"),"")</f>
        <v/>
      </c>
      <c r="C2785" s="33" t="str">
        <f>IF(AND(TimeSpend[[#This Row],[Personnel number]]&lt;&gt;"",TimeSpend[[#This Row],[Date]]&lt;&gt;""),SUBSTITUTE(TimeSpend[[#This Row],[Hours]],",","."),"")</f>
        <v/>
      </c>
      <c r="D2785" t="str">
        <f>IF(AND(TimeSpend[[#This Row],[Personnel number]]&lt;&gt;"",TimeSpend[[#This Row],[Date]]&lt;&gt;""),TimeSpend[[#This Row],[Network]],"")</f>
        <v/>
      </c>
      <c r="E2785" t="str">
        <f>IF(AND(TimeSpend[[#This Row],[Personnel number]]&lt;&gt;"",TimeSpend[[#This Row],[Date]]&lt;&gt;""),TimeSpend[[#This Row],[Network Description]],"")</f>
        <v/>
      </c>
      <c r="F2785" t="str">
        <f>IF(AND(TimeSpend[[#This Row],[Personnel number]]&lt;&gt;"",TimeSpend[[#This Row],[Date]]&lt;&gt;""),TimeSpend[[#This Row],[Activity]],"")</f>
        <v/>
      </c>
      <c r="G2785" t="str">
        <f>IF(AND(TimeSpend[[#This Row],[Personnel number]]&lt;&gt;"",TimeSpend[[#This Row],[Date]]&lt;&gt;""),TimeSpend[[#This Row],[Activity description]],"")</f>
        <v/>
      </c>
      <c r="H2785" s="36" t="str">
        <f>IF(AND(TimeSpend[[#This Row],[Personnel number]]&lt;&gt;"",TimeSpend[[#This Row],[Date]]&lt;&gt;""),TimeSpend[[#This Row],[Start Time]],"")</f>
        <v/>
      </c>
      <c r="I2785" s="36" t="str">
        <f>IF(AND(TimeSpend[[#This Row],[Personnel number]]&lt;&gt;"",TimeSpend[[#This Row],[Date]]&lt;&gt;""),TimeSpend[[#This Row],[End Time]],"")</f>
        <v/>
      </c>
      <c r="J2785" t="str">
        <f>IF(AND(TimeSpend[[#This Row],[Personnel number]]&lt;&gt;"",TimeSpend[[#This Row],[Date]]&lt;&gt;""),TimeSpend[[#This Row],[Location]],"")</f>
        <v/>
      </c>
      <c r="K2785" t="str">
        <f>IF(AND(TimeSpend[[#This Row],[Personnel number]]&lt;&gt;"",TimeSpend[[#This Row],[Date]]&lt;&gt;""),TimeSpend[[#This Row],[Task]],"")</f>
        <v/>
      </c>
      <c r="L2785" t="str">
        <f>IF(AND(TimeSpend[[#This Row],[Personnel number]]&lt;&gt;"",TimeSpend[[#This Row],[Date]]&lt;&gt;""),Utilization!$J$2,"")</f>
        <v/>
      </c>
      <c r="M2785" t="str">
        <f>IF(AND(TimeSpend[[#This Row],[Personnel number]]&lt;&gt;"",TimeSpend[[#This Row],[Date]]&lt;&gt;""),TimeSpend[[#This Row],[Employee Name]],"")</f>
        <v/>
      </c>
      <c r="N2785" t="str">
        <f t="shared" si="86"/>
        <v/>
      </c>
      <c r="O2785" t="str">
        <f t="shared" si="87"/>
        <v/>
      </c>
      <c r="P2785" t="str">
        <f>IF(D2785&lt;&gt;"",VLOOKUP(D2785,Projects!B:C,2,0),"")</f>
        <v/>
      </c>
    </row>
    <row r="2786" spans="1:16" x14ac:dyDescent="0.25">
      <c r="A2786" t="str">
        <f>UPPER(IF(AND(TimeSpend[[#This Row],[Personnel number]]&lt;&gt;"",TimeSpend[[#This Row],[Date]]&lt;&gt;""),TimeSpend[[#This Row],[Personnel number]],""))</f>
        <v/>
      </c>
      <c r="B2786" s="85" t="str">
        <f>IF(AND(TimeSpend[[#This Row],[Personnel number]]&lt;&gt;"",TimeSpend[[#This Row],[Date]]&lt;&gt;""),TEXT(TimeSpend[[#This Row],[Date]],"[$-409]yyyyMMdd"),"")</f>
        <v/>
      </c>
      <c r="C2786" s="33" t="str">
        <f>IF(AND(TimeSpend[[#This Row],[Personnel number]]&lt;&gt;"",TimeSpend[[#This Row],[Date]]&lt;&gt;""),SUBSTITUTE(TimeSpend[[#This Row],[Hours]],",","."),"")</f>
        <v/>
      </c>
      <c r="D2786" t="str">
        <f>IF(AND(TimeSpend[[#This Row],[Personnel number]]&lt;&gt;"",TimeSpend[[#This Row],[Date]]&lt;&gt;""),TimeSpend[[#This Row],[Network]],"")</f>
        <v/>
      </c>
      <c r="E2786" t="str">
        <f>IF(AND(TimeSpend[[#This Row],[Personnel number]]&lt;&gt;"",TimeSpend[[#This Row],[Date]]&lt;&gt;""),TimeSpend[[#This Row],[Network Description]],"")</f>
        <v/>
      </c>
      <c r="F2786" t="str">
        <f>IF(AND(TimeSpend[[#This Row],[Personnel number]]&lt;&gt;"",TimeSpend[[#This Row],[Date]]&lt;&gt;""),TimeSpend[[#This Row],[Activity]],"")</f>
        <v/>
      </c>
      <c r="G2786" t="str">
        <f>IF(AND(TimeSpend[[#This Row],[Personnel number]]&lt;&gt;"",TimeSpend[[#This Row],[Date]]&lt;&gt;""),TimeSpend[[#This Row],[Activity description]],"")</f>
        <v/>
      </c>
      <c r="H2786" s="36" t="str">
        <f>IF(AND(TimeSpend[[#This Row],[Personnel number]]&lt;&gt;"",TimeSpend[[#This Row],[Date]]&lt;&gt;""),TimeSpend[[#This Row],[Start Time]],"")</f>
        <v/>
      </c>
      <c r="I2786" s="36" t="str">
        <f>IF(AND(TimeSpend[[#This Row],[Personnel number]]&lt;&gt;"",TimeSpend[[#This Row],[Date]]&lt;&gt;""),TimeSpend[[#This Row],[End Time]],"")</f>
        <v/>
      </c>
      <c r="J2786" t="str">
        <f>IF(AND(TimeSpend[[#This Row],[Personnel number]]&lt;&gt;"",TimeSpend[[#This Row],[Date]]&lt;&gt;""),TimeSpend[[#This Row],[Location]],"")</f>
        <v/>
      </c>
      <c r="K2786" t="str">
        <f>IF(AND(TimeSpend[[#This Row],[Personnel number]]&lt;&gt;"",TimeSpend[[#This Row],[Date]]&lt;&gt;""),TimeSpend[[#This Row],[Task]],"")</f>
        <v/>
      </c>
      <c r="L2786" t="str">
        <f>IF(AND(TimeSpend[[#This Row],[Personnel number]]&lt;&gt;"",TimeSpend[[#This Row],[Date]]&lt;&gt;""),Utilization!$J$2,"")</f>
        <v/>
      </c>
      <c r="M2786" t="str">
        <f>IF(AND(TimeSpend[[#This Row],[Personnel number]]&lt;&gt;"",TimeSpend[[#This Row],[Date]]&lt;&gt;""),TimeSpend[[#This Row],[Employee Name]],"")</f>
        <v/>
      </c>
      <c r="N2786" t="str">
        <f t="shared" si="86"/>
        <v/>
      </c>
      <c r="O2786" t="str">
        <f t="shared" si="87"/>
        <v/>
      </c>
      <c r="P2786" t="str">
        <f>IF(D2786&lt;&gt;"",VLOOKUP(D2786,Projects!B:C,2,0),"")</f>
        <v/>
      </c>
    </row>
    <row r="2787" spans="1:16" x14ac:dyDescent="0.25">
      <c r="A2787" t="str">
        <f>UPPER(IF(AND(TimeSpend[[#This Row],[Personnel number]]&lt;&gt;"",TimeSpend[[#This Row],[Date]]&lt;&gt;""),TimeSpend[[#This Row],[Personnel number]],""))</f>
        <v/>
      </c>
      <c r="B2787" s="85" t="str">
        <f>IF(AND(TimeSpend[[#This Row],[Personnel number]]&lt;&gt;"",TimeSpend[[#This Row],[Date]]&lt;&gt;""),TEXT(TimeSpend[[#This Row],[Date]],"[$-409]yyyyMMdd"),"")</f>
        <v/>
      </c>
      <c r="C2787" s="33" t="str">
        <f>IF(AND(TimeSpend[[#This Row],[Personnel number]]&lt;&gt;"",TimeSpend[[#This Row],[Date]]&lt;&gt;""),SUBSTITUTE(TimeSpend[[#This Row],[Hours]],",","."),"")</f>
        <v/>
      </c>
      <c r="D2787" t="str">
        <f>IF(AND(TimeSpend[[#This Row],[Personnel number]]&lt;&gt;"",TimeSpend[[#This Row],[Date]]&lt;&gt;""),TimeSpend[[#This Row],[Network]],"")</f>
        <v/>
      </c>
      <c r="E2787" t="str">
        <f>IF(AND(TimeSpend[[#This Row],[Personnel number]]&lt;&gt;"",TimeSpend[[#This Row],[Date]]&lt;&gt;""),TimeSpend[[#This Row],[Network Description]],"")</f>
        <v/>
      </c>
      <c r="F2787" t="str">
        <f>IF(AND(TimeSpend[[#This Row],[Personnel number]]&lt;&gt;"",TimeSpend[[#This Row],[Date]]&lt;&gt;""),TimeSpend[[#This Row],[Activity]],"")</f>
        <v/>
      </c>
      <c r="G2787" t="str">
        <f>IF(AND(TimeSpend[[#This Row],[Personnel number]]&lt;&gt;"",TimeSpend[[#This Row],[Date]]&lt;&gt;""),TimeSpend[[#This Row],[Activity description]],"")</f>
        <v/>
      </c>
      <c r="H2787" s="36" t="str">
        <f>IF(AND(TimeSpend[[#This Row],[Personnel number]]&lt;&gt;"",TimeSpend[[#This Row],[Date]]&lt;&gt;""),TimeSpend[[#This Row],[Start Time]],"")</f>
        <v/>
      </c>
      <c r="I2787" s="36" t="str">
        <f>IF(AND(TimeSpend[[#This Row],[Personnel number]]&lt;&gt;"",TimeSpend[[#This Row],[Date]]&lt;&gt;""),TimeSpend[[#This Row],[End Time]],"")</f>
        <v/>
      </c>
      <c r="J2787" t="str">
        <f>IF(AND(TimeSpend[[#This Row],[Personnel number]]&lt;&gt;"",TimeSpend[[#This Row],[Date]]&lt;&gt;""),TimeSpend[[#This Row],[Location]],"")</f>
        <v/>
      </c>
      <c r="K2787" t="str">
        <f>IF(AND(TimeSpend[[#This Row],[Personnel number]]&lt;&gt;"",TimeSpend[[#This Row],[Date]]&lt;&gt;""),TimeSpend[[#This Row],[Task]],"")</f>
        <v/>
      </c>
      <c r="L2787" t="str">
        <f>IF(AND(TimeSpend[[#This Row],[Personnel number]]&lt;&gt;"",TimeSpend[[#This Row],[Date]]&lt;&gt;""),Utilization!$J$2,"")</f>
        <v/>
      </c>
      <c r="M2787" t="str">
        <f>IF(AND(TimeSpend[[#This Row],[Personnel number]]&lt;&gt;"",TimeSpend[[#This Row],[Date]]&lt;&gt;""),TimeSpend[[#This Row],[Employee Name]],"")</f>
        <v/>
      </c>
      <c r="N2787" t="str">
        <f t="shared" si="86"/>
        <v/>
      </c>
      <c r="O2787" t="str">
        <f t="shared" si="87"/>
        <v/>
      </c>
      <c r="P2787" t="str">
        <f>IF(D2787&lt;&gt;"",VLOOKUP(D2787,Projects!B:C,2,0),"")</f>
        <v/>
      </c>
    </row>
    <row r="2788" spans="1:16" x14ac:dyDescent="0.25">
      <c r="A2788" t="str">
        <f>UPPER(IF(AND(TimeSpend[[#This Row],[Personnel number]]&lt;&gt;"",TimeSpend[[#This Row],[Date]]&lt;&gt;""),TimeSpend[[#This Row],[Personnel number]],""))</f>
        <v/>
      </c>
      <c r="B2788" s="85" t="str">
        <f>IF(AND(TimeSpend[[#This Row],[Personnel number]]&lt;&gt;"",TimeSpend[[#This Row],[Date]]&lt;&gt;""),TEXT(TimeSpend[[#This Row],[Date]],"[$-409]yyyyMMdd"),"")</f>
        <v/>
      </c>
      <c r="C2788" s="33" t="str">
        <f>IF(AND(TimeSpend[[#This Row],[Personnel number]]&lt;&gt;"",TimeSpend[[#This Row],[Date]]&lt;&gt;""),SUBSTITUTE(TimeSpend[[#This Row],[Hours]],",","."),"")</f>
        <v/>
      </c>
      <c r="D2788" t="str">
        <f>IF(AND(TimeSpend[[#This Row],[Personnel number]]&lt;&gt;"",TimeSpend[[#This Row],[Date]]&lt;&gt;""),TimeSpend[[#This Row],[Network]],"")</f>
        <v/>
      </c>
      <c r="E2788" t="str">
        <f>IF(AND(TimeSpend[[#This Row],[Personnel number]]&lt;&gt;"",TimeSpend[[#This Row],[Date]]&lt;&gt;""),TimeSpend[[#This Row],[Network Description]],"")</f>
        <v/>
      </c>
      <c r="F2788" t="str">
        <f>IF(AND(TimeSpend[[#This Row],[Personnel number]]&lt;&gt;"",TimeSpend[[#This Row],[Date]]&lt;&gt;""),TimeSpend[[#This Row],[Activity]],"")</f>
        <v/>
      </c>
      <c r="G2788" t="str">
        <f>IF(AND(TimeSpend[[#This Row],[Personnel number]]&lt;&gt;"",TimeSpend[[#This Row],[Date]]&lt;&gt;""),TimeSpend[[#This Row],[Activity description]],"")</f>
        <v/>
      </c>
      <c r="H2788" s="36" t="str">
        <f>IF(AND(TimeSpend[[#This Row],[Personnel number]]&lt;&gt;"",TimeSpend[[#This Row],[Date]]&lt;&gt;""),TimeSpend[[#This Row],[Start Time]],"")</f>
        <v/>
      </c>
      <c r="I2788" s="36" t="str">
        <f>IF(AND(TimeSpend[[#This Row],[Personnel number]]&lt;&gt;"",TimeSpend[[#This Row],[Date]]&lt;&gt;""),TimeSpend[[#This Row],[End Time]],"")</f>
        <v/>
      </c>
      <c r="J2788" t="str">
        <f>IF(AND(TimeSpend[[#This Row],[Personnel number]]&lt;&gt;"",TimeSpend[[#This Row],[Date]]&lt;&gt;""),TimeSpend[[#This Row],[Location]],"")</f>
        <v/>
      </c>
      <c r="K2788" t="str">
        <f>IF(AND(TimeSpend[[#This Row],[Personnel number]]&lt;&gt;"",TimeSpend[[#This Row],[Date]]&lt;&gt;""),TimeSpend[[#This Row],[Task]],"")</f>
        <v/>
      </c>
      <c r="L2788" t="str">
        <f>IF(AND(TimeSpend[[#This Row],[Personnel number]]&lt;&gt;"",TimeSpend[[#This Row],[Date]]&lt;&gt;""),Utilization!$J$2,"")</f>
        <v/>
      </c>
      <c r="M2788" t="str">
        <f>IF(AND(TimeSpend[[#This Row],[Personnel number]]&lt;&gt;"",TimeSpend[[#This Row],[Date]]&lt;&gt;""),TimeSpend[[#This Row],[Employee Name]],"")</f>
        <v/>
      </c>
      <c r="N2788" t="str">
        <f t="shared" si="86"/>
        <v/>
      </c>
      <c r="O2788" t="str">
        <f t="shared" si="87"/>
        <v/>
      </c>
      <c r="P2788" t="str">
        <f>IF(D2788&lt;&gt;"",VLOOKUP(D2788,Projects!B:C,2,0),"")</f>
        <v/>
      </c>
    </row>
    <row r="2789" spans="1:16" x14ac:dyDescent="0.25">
      <c r="A2789" t="str">
        <f>UPPER(IF(AND(TimeSpend[[#This Row],[Personnel number]]&lt;&gt;"",TimeSpend[[#This Row],[Date]]&lt;&gt;""),TimeSpend[[#This Row],[Personnel number]],""))</f>
        <v/>
      </c>
      <c r="B2789" s="85" t="str">
        <f>IF(AND(TimeSpend[[#This Row],[Personnel number]]&lt;&gt;"",TimeSpend[[#This Row],[Date]]&lt;&gt;""),TEXT(TimeSpend[[#This Row],[Date]],"[$-409]yyyyMMdd"),"")</f>
        <v/>
      </c>
      <c r="C2789" s="33" t="str">
        <f>IF(AND(TimeSpend[[#This Row],[Personnel number]]&lt;&gt;"",TimeSpend[[#This Row],[Date]]&lt;&gt;""),SUBSTITUTE(TimeSpend[[#This Row],[Hours]],",","."),"")</f>
        <v/>
      </c>
      <c r="D2789" t="str">
        <f>IF(AND(TimeSpend[[#This Row],[Personnel number]]&lt;&gt;"",TimeSpend[[#This Row],[Date]]&lt;&gt;""),TimeSpend[[#This Row],[Network]],"")</f>
        <v/>
      </c>
      <c r="E2789" t="str">
        <f>IF(AND(TimeSpend[[#This Row],[Personnel number]]&lt;&gt;"",TimeSpend[[#This Row],[Date]]&lt;&gt;""),TimeSpend[[#This Row],[Network Description]],"")</f>
        <v/>
      </c>
      <c r="F2789" t="str">
        <f>IF(AND(TimeSpend[[#This Row],[Personnel number]]&lt;&gt;"",TimeSpend[[#This Row],[Date]]&lt;&gt;""),TimeSpend[[#This Row],[Activity]],"")</f>
        <v/>
      </c>
      <c r="G2789" t="str">
        <f>IF(AND(TimeSpend[[#This Row],[Personnel number]]&lt;&gt;"",TimeSpend[[#This Row],[Date]]&lt;&gt;""),TimeSpend[[#This Row],[Activity description]],"")</f>
        <v/>
      </c>
      <c r="H2789" s="36" t="str">
        <f>IF(AND(TimeSpend[[#This Row],[Personnel number]]&lt;&gt;"",TimeSpend[[#This Row],[Date]]&lt;&gt;""),TimeSpend[[#This Row],[Start Time]],"")</f>
        <v/>
      </c>
      <c r="I2789" s="36" t="str">
        <f>IF(AND(TimeSpend[[#This Row],[Personnel number]]&lt;&gt;"",TimeSpend[[#This Row],[Date]]&lt;&gt;""),TimeSpend[[#This Row],[End Time]],"")</f>
        <v/>
      </c>
      <c r="J2789" t="str">
        <f>IF(AND(TimeSpend[[#This Row],[Personnel number]]&lt;&gt;"",TimeSpend[[#This Row],[Date]]&lt;&gt;""),TimeSpend[[#This Row],[Location]],"")</f>
        <v/>
      </c>
      <c r="K2789" t="str">
        <f>IF(AND(TimeSpend[[#This Row],[Personnel number]]&lt;&gt;"",TimeSpend[[#This Row],[Date]]&lt;&gt;""),TimeSpend[[#This Row],[Task]],"")</f>
        <v/>
      </c>
      <c r="L2789" t="str">
        <f>IF(AND(TimeSpend[[#This Row],[Personnel number]]&lt;&gt;"",TimeSpend[[#This Row],[Date]]&lt;&gt;""),Utilization!$J$2,"")</f>
        <v/>
      </c>
      <c r="M2789" t="str">
        <f>IF(AND(TimeSpend[[#This Row],[Personnel number]]&lt;&gt;"",TimeSpend[[#This Row],[Date]]&lt;&gt;""),TimeSpend[[#This Row],[Employee Name]],"")</f>
        <v/>
      </c>
      <c r="N2789" t="str">
        <f t="shared" si="86"/>
        <v/>
      </c>
      <c r="O2789" t="str">
        <f t="shared" si="87"/>
        <v/>
      </c>
      <c r="P2789" t="str">
        <f>IF(D2789&lt;&gt;"",VLOOKUP(D2789,Projects!B:C,2,0),"")</f>
        <v/>
      </c>
    </row>
    <row r="2790" spans="1:16" x14ac:dyDescent="0.25">
      <c r="A2790" t="str">
        <f>UPPER(IF(AND(TimeSpend[[#This Row],[Personnel number]]&lt;&gt;"",TimeSpend[[#This Row],[Date]]&lt;&gt;""),TimeSpend[[#This Row],[Personnel number]],""))</f>
        <v/>
      </c>
      <c r="B2790" s="85" t="str">
        <f>IF(AND(TimeSpend[[#This Row],[Personnel number]]&lt;&gt;"",TimeSpend[[#This Row],[Date]]&lt;&gt;""),TEXT(TimeSpend[[#This Row],[Date]],"[$-409]yyyyMMdd"),"")</f>
        <v/>
      </c>
      <c r="C2790" s="33" t="str">
        <f>IF(AND(TimeSpend[[#This Row],[Personnel number]]&lt;&gt;"",TimeSpend[[#This Row],[Date]]&lt;&gt;""),SUBSTITUTE(TimeSpend[[#This Row],[Hours]],",","."),"")</f>
        <v/>
      </c>
      <c r="D2790" t="str">
        <f>IF(AND(TimeSpend[[#This Row],[Personnel number]]&lt;&gt;"",TimeSpend[[#This Row],[Date]]&lt;&gt;""),TimeSpend[[#This Row],[Network]],"")</f>
        <v/>
      </c>
      <c r="E2790" t="str">
        <f>IF(AND(TimeSpend[[#This Row],[Personnel number]]&lt;&gt;"",TimeSpend[[#This Row],[Date]]&lt;&gt;""),TimeSpend[[#This Row],[Network Description]],"")</f>
        <v/>
      </c>
      <c r="F2790" t="str">
        <f>IF(AND(TimeSpend[[#This Row],[Personnel number]]&lt;&gt;"",TimeSpend[[#This Row],[Date]]&lt;&gt;""),TimeSpend[[#This Row],[Activity]],"")</f>
        <v/>
      </c>
      <c r="G2790" t="str">
        <f>IF(AND(TimeSpend[[#This Row],[Personnel number]]&lt;&gt;"",TimeSpend[[#This Row],[Date]]&lt;&gt;""),TimeSpend[[#This Row],[Activity description]],"")</f>
        <v/>
      </c>
      <c r="H2790" s="36" t="str">
        <f>IF(AND(TimeSpend[[#This Row],[Personnel number]]&lt;&gt;"",TimeSpend[[#This Row],[Date]]&lt;&gt;""),TimeSpend[[#This Row],[Start Time]],"")</f>
        <v/>
      </c>
      <c r="I2790" s="36" t="str">
        <f>IF(AND(TimeSpend[[#This Row],[Personnel number]]&lt;&gt;"",TimeSpend[[#This Row],[Date]]&lt;&gt;""),TimeSpend[[#This Row],[End Time]],"")</f>
        <v/>
      </c>
      <c r="J2790" t="str">
        <f>IF(AND(TimeSpend[[#This Row],[Personnel number]]&lt;&gt;"",TimeSpend[[#This Row],[Date]]&lt;&gt;""),TimeSpend[[#This Row],[Location]],"")</f>
        <v/>
      </c>
      <c r="K2790" t="str">
        <f>IF(AND(TimeSpend[[#This Row],[Personnel number]]&lt;&gt;"",TimeSpend[[#This Row],[Date]]&lt;&gt;""),TimeSpend[[#This Row],[Task]],"")</f>
        <v/>
      </c>
      <c r="L2790" t="str">
        <f>IF(AND(TimeSpend[[#This Row],[Personnel number]]&lt;&gt;"",TimeSpend[[#This Row],[Date]]&lt;&gt;""),Utilization!$J$2,"")</f>
        <v/>
      </c>
      <c r="M2790" t="str">
        <f>IF(AND(TimeSpend[[#This Row],[Personnel number]]&lt;&gt;"",TimeSpend[[#This Row],[Date]]&lt;&gt;""),TimeSpend[[#This Row],[Employee Name]],"")</f>
        <v/>
      </c>
      <c r="N2790" t="str">
        <f t="shared" si="86"/>
        <v/>
      </c>
      <c r="O2790" t="str">
        <f t="shared" si="87"/>
        <v/>
      </c>
      <c r="P2790" t="str">
        <f>IF(D2790&lt;&gt;"",VLOOKUP(D2790,Projects!B:C,2,0),"")</f>
        <v/>
      </c>
    </row>
    <row r="2791" spans="1:16" x14ac:dyDescent="0.25">
      <c r="A2791" t="str">
        <f>UPPER(IF(AND(TimeSpend[[#This Row],[Personnel number]]&lt;&gt;"",TimeSpend[[#This Row],[Date]]&lt;&gt;""),TimeSpend[[#This Row],[Personnel number]],""))</f>
        <v/>
      </c>
      <c r="B2791" s="85" t="str">
        <f>IF(AND(TimeSpend[[#This Row],[Personnel number]]&lt;&gt;"",TimeSpend[[#This Row],[Date]]&lt;&gt;""),TEXT(TimeSpend[[#This Row],[Date]],"[$-409]yyyyMMdd"),"")</f>
        <v/>
      </c>
      <c r="C2791" s="33" t="str">
        <f>IF(AND(TimeSpend[[#This Row],[Personnel number]]&lt;&gt;"",TimeSpend[[#This Row],[Date]]&lt;&gt;""),SUBSTITUTE(TimeSpend[[#This Row],[Hours]],",","."),"")</f>
        <v/>
      </c>
      <c r="D2791" t="str">
        <f>IF(AND(TimeSpend[[#This Row],[Personnel number]]&lt;&gt;"",TimeSpend[[#This Row],[Date]]&lt;&gt;""),TimeSpend[[#This Row],[Network]],"")</f>
        <v/>
      </c>
      <c r="E2791" t="str">
        <f>IF(AND(TimeSpend[[#This Row],[Personnel number]]&lt;&gt;"",TimeSpend[[#This Row],[Date]]&lt;&gt;""),TimeSpend[[#This Row],[Network Description]],"")</f>
        <v/>
      </c>
      <c r="F2791" t="str">
        <f>IF(AND(TimeSpend[[#This Row],[Personnel number]]&lt;&gt;"",TimeSpend[[#This Row],[Date]]&lt;&gt;""),TimeSpend[[#This Row],[Activity]],"")</f>
        <v/>
      </c>
      <c r="G2791" t="str">
        <f>IF(AND(TimeSpend[[#This Row],[Personnel number]]&lt;&gt;"",TimeSpend[[#This Row],[Date]]&lt;&gt;""),TimeSpend[[#This Row],[Activity description]],"")</f>
        <v/>
      </c>
      <c r="H2791" s="36" t="str">
        <f>IF(AND(TimeSpend[[#This Row],[Personnel number]]&lt;&gt;"",TimeSpend[[#This Row],[Date]]&lt;&gt;""),TimeSpend[[#This Row],[Start Time]],"")</f>
        <v/>
      </c>
      <c r="I2791" s="36" t="str">
        <f>IF(AND(TimeSpend[[#This Row],[Personnel number]]&lt;&gt;"",TimeSpend[[#This Row],[Date]]&lt;&gt;""),TimeSpend[[#This Row],[End Time]],"")</f>
        <v/>
      </c>
      <c r="J2791" t="str">
        <f>IF(AND(TimeSpend[[#This Row],[Personnel number]]&lt;&gt;"",TimeSpend[[#This Row],[Date]]&lt;&gt;""),TimeSpend[[#This Row],[Location]],"")</f>
        <v/>
      </c>
      <c r="K2791" t="str">
        <f>IF(AND(TimeSpend[[#This Row],[Personnel number]]&lt;&gt;"",TimeSpend[[#This Row],[Date]]&lt;&gt;""),TimeSpend[[#This Row],[Task]],"")</f>
        <v/>
      </c>
      <c r="L2791" t="str">
        <f>IF(AND(TimeSpend[[#This Row],[Personnel number]]&lt;&gt;"",TimeSpend[[#This Row],[Date]]&lt;&gt;""),Utilization!$J$2,"")</f>
        <v/>
      </c>
      <c r="M2791" t="str">
        <f>IF(AND(TimeSpend[[#This Row],[Personnel number]]&lt;&gt;"",TimeSpend[[#This Row],[Date]]&lt;&gt;""),TimeSpend[[#This Row],[Employee Name]],"")</f>
        <v/>
      </c>
      <c r="N2791" t="str">
        <f t="shared" si="86"/>
        <v/>
      </c>
      <c r="O2791" t="str">
        <f t="shared" si="87"/>
        <v/>
      </c>
      <c r="P2791" t="str">
        <f>IF(D2791&lt;&gt;"",VLOOKUP(D2791,Projects!B:C,2,0),"")</f>
        <v/>
      </c>
    </row>
    <row r="2792" spans="1:16" x14ac:dyDescent="0.25">
      <c r="A2792" t="str">
        <f>UPPER(IF(AND(TimeSpend[[#This Row],[Personnel number]]&lt;&gt;"",TimeSpend[[#This Row],[Date]]&lt;&gt;""),TimeSpend[[#This Row],[Personnel number]],""))</f>
        <v/>
      </c>
      <c r="B2792" s="85" t="str">
        <f>IF(AND(TimeSpend[[#This Row],[Personnel number]]&lt;&gt;"",TimeSpend[[#This Row],[Date]]&lt;&gt;""),TEXT(TimeSpend[[#This Row],[Date]],"[$-409]yyyyMMdd"),"")</f>
        <v/>
      </c>
      <c r="C2792" s="33" t="str">
        <f>IF(AND(TimeSpend[[#This Row],[Personnel number]]&lt;&gt;"",TimeSpend[[#This Row],[Date]]&lt;&gt;""),SUBSTITUTE(TimeSpend[[#This Row],[Hours]],",","."),"")</f>
        <v/>
      </c>
      <c r="D2792" t="str">
        <f>IF(AND(TimeSpend[[#This Row],[Personnel number]]&lt;&gt;"",TimeSpend[[#This Row],[Date]]&lt;&gt;""),TimeSpend[[#This Row],[Network]],"")</f>
        <v/>
      </c>
      <c r="E2792" t="str">
        <f>IF(AND(TimeSpend[[#This Row],[Personnel number]]&lt;&gt;"",TimeSpend[[#This Row],[Date]]&lt;&gt;""),TimeSpend[[#This Row],[Network Description]],"")</f>
        <v/>
      </c>
      <c r="F2792" t="str">
        <f>IF(AND(TimeSpend[[#This Row],[Personnel number]]&lt;&gt;"",TimeSpend[[#This Row],[Date]]&lt;&gt;""),TimeSpend[[#This Row],[Activity]],"")</f>
        <v/>
      </c>
      <c r="G2792" t="str">
        <f>IF(AND(TimeSpend[[#This Row],[Personnel number]]&lt;&gt;"",TimeSpend[[#This Row],[Date]]&lt;&gt;""),TimeSpend[[#This Row],[Activity description]],"")</f>
        <v/>
      </c>
      <c r="H2792" s="36" t="str">
        <f>IF(AND(TimeSpend[[#This Row],[Personnel number]]&lt;&gt;"",TimeSpend[[#This Row],[Date]]&lt;&gt;""),TimeSpend[[#This Row],[Start Time]],"")</f>
        <v/>
      </c>
      <c r="I2792" s="36" t="str">
        <f>IF(AND(TimeSpend[[#This Row],[Personnel number]]&lt;&gt;"",TimeSpend[[#This Row],[Date]]&lt;&gt;""),TimeSpend[[#This Row],[End Time]],"")</f>
        <v/>
      </c>
      <c r="J2792" t="str">
        <f>IF(AND(TimeSpend[[#This Row],[Personnel number]]&lt;&gt;"",TimeSpend[[#This Row],[Date]]&lt;&gt;""),TimeSpend[[#This Row],[Location]],"")</f>
        <v/>
      </c>
      <c r="K2792" t="str">
        <f>IF(AND(TimeSpend[[#This Row],[Personnel number]]&lt;&gt;"",TimeSpend[[#This Row],[Date]]&lt;&gt;""),TimeSpend[[#This Row],[Task]],"")</f>
        <v/>
      </c>
      <c r="L2792" t="str">
        <f>IF(AND(TimeSpend[[#This Row],[Personnel number]]&lt;&gt;"",TimeSpend[[#This Row],[Date]]&lt;&gt;""),Utilization!$J$2,"")</f>
        <v/>
      </c>
      <c r="M2792" t="str">
        <f>IF(AND(TimeSpend[[#This Row],[Personnel number]]&lt;&gt;"",TimeSpend[[#This Row],[Date]]&lt;&gt;""),TimeSpend[[#This Row],[Employee Name]],"")</f>
        <v/>
      </c>
      <c r="N2792" t="str">
        <f t="shared" si="86"/>
        <v/>
      </c>
      <c r="O2792" t="str">
        <f t="shared" si="87"/>
        <v/>
      </c>
      <c r="P2792" t="str">
        <f>IF(D2792&lt;&gt;"",VLOOKUP(D2792,Projects!B:C,2,0),"")</f>
        <v/>
      </c>
    </row>
    <row r="2793" spans="1:16" x14ac:dyDescent="0.25">
      <c r="A2793" t="str">
        <f>UPPER(IF(AND(TimeSpend[[#This Row],[Personnel number]]&lt;&gt;"",TimeSpend[[#This Row],[Date]]&lt;&gt;""),TimeSpend[[#This Row],[Personnel number]],""))</f>
        <v/>
      </c>
      <c r="B2793" s="85" t="str">
        <f>IF(AND(TimeSpend[[#This Row],[Personnel number]]&lt;&gt;"",TimeSpend[[#This Row],[Date]]&lt;&gt;""),TEXT(TimeSpend[[#This Row],[Date]],"[$-409]yyyyMMdd"),"")</f>
        <v/>
      </c>
      <c r="C2793" s="33" t="str">
        <f>IF(AND(TimeSpend[[#This Row],[Personnel number]]&lt;&gt;"",TimeSpend[[#This Row],[Date]]&lt;&gt;""),SUBSTITUTE(TimeSpend[[#This Row],[Hours]],",","."),"")</f>
        <v/>
      </c>
      <c r="D2793" t="str">
        <f>IF(AND(TimeSpend[[#This Row],[Personnel number]]&lt;&gt;"",TimeSpend[[#This Row],[Date]]&lt;&gt;""),TimeSpend[[#This Row],[Network]],"")</f>
        <v/>
      </c>
      <c r="E2793" t="str">
        <f>IF(AND(TimeSpend[[#This Row],[Personnel number]]&lt;&gt;"",TimeSpend[[#This Row],[Date]]&lt;&gt;""),TimeSpend[[#This Row],[Network Description]],"")</f>
        <v/>
      </c>
      <c r="F2793" t="str">
        <f>IF(AND(TimeSpend[[#This Row],[Personnel number]]&lt;&gt;"",TimeSpend[[#This Row],[Date]]&lt;&gt;""),TimeSpend[[#This Row],[Activity]],"")</f>
        <v/>
      </c>
      <c r="G2793" t="str">
        <f>IF(AND(TimeSpend[[#This Row],[Personnel number]]&lt;&gt;"",TimeSpend[[#This Row],[Date]]&lt;&gt;""),TimeSpend[[#This Row],[Activity description]],"")</f>
        <v/>
      </c>
      <c r="H2793" s="36" t="str">
        <f>IF(AND(TimeSpend[[#This Row],[Personnel number]]&lt;&gt;"",TimeSpend[[#This Row],[Date]]&lt;&gt;""),TimeSpend[[#This Row],[Start Time]],"")</f>
        <v/>
      </c>
      <c r="I2793" s="36" t="str">
        <f>IF(AND(TimeSpend[[#This Row],[Personnel number]]&lt;&gt;"",TimeSpend[[#This Row],[Date]]&lt;&gt;""),TimeSpend[[#This Row],[End Time]],"")</f>
        <v/>
      </c>
      <c r="J2793" t="str">
        <f>IF(AND(TimeSpend[[#This Row],[Personnel number]]&lt;&gt;"",TimeSpend[[#This Row],[Date]]&lt;&gt;""),TimeSpend[[#This Row],[Location]],"")</f>
        <v/>
      </c>
      <c r="K2793" t="str">
        <f>IF(AND(TimeSpend[[#This Row],[Personnel number]]&lt;&gt;"",TimeSpend[[#This Row],[Date]]&lt;&gt;""),TimeSpend[[#This Row],[Task]],"")</f>
        <v/>
      </c>
      <c r="L2793" t="str">
        <f>IF(AND(TimeSpend[[#This Row],[Personnel number]]&lt;&gt;"",TimeSpend[[#This Row],[Date]]&lt;&gt;""),Utilization!$J$2,"")</f>
        <v/>
      </c>
      <c r="M2793" t="str">
        <f>IF(AND(TimeSpend[[#This Row],[Personnel number]]&lt;&gt;"",TimeSpend[[#This Row],[Date]]&lt;&gt;""),TimeSpend[[#This Row],[Employee Name]],"")</f>
        <v/>
      </c>
      <c r="N2793" t="str">
        <f t="shared" si="86"/>
        <v/>
      </c>
      <c r="O2793" t="str">
        <f t="shared" si="87"/>
        <v/>
      </c>
      <c r="P2793" t="str">
        <f>IF(D2793&lt;&gt;"",VLOOKUP(D2793,Projects!B:C,2,0),"")</f>
        <v/>
      </c>
    </row>
    <row r="2794" spans="1:16" x14ac:dyDescent="0.25">
      <c r="A2794" t="str">
        <f>UPPER(IF(AND(TimeSpend[[#This Row],[Personnel number]]&lt;&gt;"",TimeSpend[[#This Row],[Date]]&lt;&gt;""),TimeSpend[[#This Row],[Personnel number]],""))</f>
        <v/>
      </c>
      <c r="B2794" s="85" t="str">
        <f>IF(AND(TimeSpend[[#This Row],[Personnel number]]&lt;&gt;"",TimeSpend[[#This Row],[Date]]&lt;&gt;""),TEXT(TimeSpend[[#This Row],[Date]],"[$-409]yyyyMMdd"),"")</f>
        <v/>
      </c>
      <c r="C2794" s="33" t="str">
        <f>IF(AND(TimeSpend[[#This Row],[Personnel number]]&lt;&gt;"",TimeSpend[[#This Row],[Date]]&lt;&gt;""),SUBSTITUTE(TimeSpend[[#This Row],[Hours]],",","."),"")</f>
        <v/>
      </c>
      <c r="D2794" t="str">
        <f>IF(AND(TimeSpend[[#This Row],[Personnel number]]&lt;&gt;"",TimeSpend[[#This Row],[Date]]&lt;&gt;""),TimeSpend[[#This Row],[Network]],"")</f>
        <v/>
      </c>
      <c r="E2794" t="str">
        <f>IF(AND(TimeSpend[[#This Row],[Personnel number]]&lt;&gt;"",TimeSpend[[#This Row],[Date]]&lt;&gt;""),TimeSpend[[#This Row],[Network Description]],"")</f>
        <v/>
      </c>
      <c r="F2794" t="str">
        <f>IF(AND(TimeSpend[[#This Row],[Personnel number]]&lt;&gt;"",TimeSpend[[#This Row],[Date]]&lt;&gt;""),TimeSpend[[#This Row],[Activity]],"")</f>
        <v/>
      </c>
      <c r="G2794" t="str">
        <f>IF(AND(TimeSpend[[#This Row],[Personnel number]]&lt;&gt;"",TimeSpend[[#This Row],[Date]]&lt;&gt;""),TimeSpend[[#This Row],[Activity description]],"")</f>
        <v/>
      </c>
      <c r="H2794" s="36" t="str">
        <f>IF(AND(TimeSpend[[#This Row],[Personnel number]]&lt;&gt;"",TimeSpend[[#This Row],[Date]]&lt;&gt;""),TimeSpend[[#This Row],[Start Time]],"")</f>
        <v/>
      </c>
      <c r="I2794" s="36" t="str">
        <f>IF(AND(TimeSpend[[#This Row],[Personnel number]]&lt;&gt;"",TimeSpend[[#This Row],[Date]]&lt;&gt;""),TimeSpend[[#This Row],[End Time]],"")</f>
        <v/>
      </c>
      <c r="J2794" t="str">
        <f>IF(AND(TimeSpend[[#This Row],[Personnel number]]&lt;&gt;"",TimeSpend[[#This Row],[Date]]&lt;&gt;""),TimeSpend[[#This Row],[Location]],"")</f>
        <v/>
      </c>
      <c r="K2794" t="str">
        <f>IF(AND(TimeSpend[[#This Row],[Personnel number]]&lt;&gt;"",TimeSpend[[#This Row],[Date]]&lt;&gt;""),TimeSpend[[#This Row],[Task]],"")</f>
        <v/>
      </c>
      <c r="L2794" t="str">
        <f>IF(AND(TimeSpend[[#This Row],[Personnel number]]&lt;&gt;"",TimeSpend[[#This Row],[Date]]&lt;&gt;""),Utilization!$J$2,"")</f>
        <v/>
      </c>
      <c r="M2794" t="str">
        <f>IF(AND(TimeSpend[[#This Row],[Personnel number]]&lt;&gt;"",TimeSpend[[#This Row],[Date]]&lt;&gt;""),TimeSpend[[#This Row],[Employee Name]],"")</f>
        <v/>
      </c>
      <c r="N2794" t="str">
        <f t="shared" si="86"/>
        <v/>
      </c>
      <c r="O2794" t="str">
        <f t="shared" si="87"/>
        <v/>
      </c>
      <c r="P2794" t="str">
        <f>IF(D2794&lt;&gt;"",VLOOKUP(D2794,Projects!B:C,2,0),"")</f>
        <v/>
      </c>
    </row>
    <row r="2795" spans="1:16" x14ac:dyDescent="0.25">
      <c r="A2795" t="str">
        <f>UPPER(IF(AND(TimeSpend[[#This Row],[Personnel number]]&lt;&gt;"",TimeSpend[[#This Row],[Date]]&lt;&gt;""),TimeSpend[[#This Row],[Personnel number]],""))</f>
        <v/>
      </c>
      <c r="B2795" s="85" t="str">
        <f>IF(AND(TimeSpend[[#This Row],[Personnel number]]&lt;&gt;"",TimeSpend[[#This Row],[Date]]&lt;&gt;""),TEXT(TimeSpend[[#This Row],[Date]],"[$-409]yyyyMMdd"),"")</f>
        <v/>
      </c>
      <c r="C2795" s="33" t="str">
        <f>IF(AND(TimeSpend[[#This Row],[Personnel number]]&lt;&gt;"",TimeSpend[[#This Row],[Date]]&lt;&gt;""),SUBSTITUTE(TimeSpend[[#This Row],[Hours]],",","."),"")</f>
        <v/>
      </c>
      <c r="D2795" t="str">
        <f>IF(AND(TimeSpend[[#This Row],[Personnel number]]&lt;&gt;"",TimeSpend[[#This Row],[Date]]&lt;&gt;""),TimeSpend[[#This Row],[Network]],"")</f>
        <v/>
      </c>
      <c r="E2795" t="str">
        <f>IF(AND(TimeSpend[[#This Row],[Personnel number]]&lt;&gt;"",TimeSpend[[#This Row],[Date]]&lt;&gt;""),TimeSpend[[#This Row],[Network Description]],"")</f>
        <v/>
      </c>
      <c r="F2795" t="str">
        <f>IF(AND(TimeSpend[[#This Row],[Personnel number]]&lt;&gt;"",TimeSpend[[#This Row],[Date]]&lt;&gt;""),TimeSpend[[#This Row],[Activity]],"")</f>
        <v/>
      </c>
      <c r="G2795" t="str">
        <f>IF(AND(TimeSpend[[#This Row],[Personnel number]]&lt;&gt;"",TimeSpend[[#This Row],[Date]]&lt;&gt;""),TimeSpend[[#This Row],[Activity description]],"")</f>
        <v/>
      </c>
      <c r="H2795" s="36" t="str">
        <f>IF(AND(TimeSpend[[#This Row],[Personnel number]]&lt;&gt;"",TimeSpend[[#This Row],[Date]]&lt;&gt;""),TimeSpend[[#This Row],[Start Time]],"")</f>
        <v/>
      </c>
      <c r="I2795" s="36" t="str">
        <f>IF(AND(TimeSpend[[#This Row],[Personnel number]]&lt;&gt;"",TimeSpend[[#This Row],[Date]]&lt;&gt;""),TimeSpend[[#This Row],[End Time]],"")</f>
        <v/>
      </c>
      <c r="J2795" t="str">
        <f>IF(AND(TimeSpend[[#This Row],[Personnel number]]&lt;&gt;"",TimeSpend[[#This Row],[Date]]&lt;&gt;""),TimeSpend[[#This Row],[Location]],"")</f>
        <v/>
      </c>
      <c r="K2795" t="str">
        <f>IF(AND(TimeSpend[[#This Row],[Personnel number]]&lt;&gt;"",TimeSpend[[#This Row],[Date]]&lt;&gt;""),TimeSpend[[#This Row],[Task]],"")</f>
        <v/>
      </c>
      <c r="L2795" t="str">
        <f>IF(AND(TimeSpend[[#This Row],[Personnel number]]&lt;&gt;"",TimeSpend[[#This Row],[Date]]&lt;&gt;""),Utilization!$J$2,"")</f>
        <v/>
      </c>
      <c r="M2795" t="str">
        <f>IF(AND(TimeSpend[[#This Row],[Personnel number]]&lt;&gt;"",TimeSpend[[#This Row],[Date]]&lt;&gt;""),TimeSpend[[#This Row],[Employee Name]],"")</f>
        <v/>
      </c>
      <c r="N2795" t="str">
        <f t="shared" si="86"/>
        <v/>
      </c>
      <c r="O2795" t="str">
        <f t="shared" si="87"/>
        <v/>
      </c>
      <c r="P2795" t="str">
        <f>IF(D2795&lt;&gt;"",VLOOKUP(D2795,Projects!B:C,2,0),"")</f>
        <v/>
      </c>
    </row>
    <row r="2796" spans="1:16" x14ac:dyDescent="0.25">
      <c r="A2796" t="str">
        <f>UPPER(IF(AND(TimeSpend[[#This Row],[Personnel number]]&lt;&gt;"",TimeSpend[[#This Row],[Date]]&lt;&gt;""),TimeSpend[[#This Row],[Personnel number]],""))</f>
        <v/>
      </c>
      <c r="B2796" s="85" t="str">
        <f>IF(AND(TimeSpend[[#This Row],[Personnel number]]&lt;&gt;"",TimeSpend[[#This Row],[Date]]&lt;&gt;""),TEXT(TimeSpend[[#This Row],[Date]],"[$-409]yyyyMMdd"),"")</f>
        <v/>
      </c>
      <c r="C2796" s="33" t="str">
        <f>IF(AND(TimeSpend[[#This Row],[Personnel number]]&lt;&gt;"",TimeSpend[[#This Row],[Date]]&lt;&gt;""),SUBSTITUTE(TimeSpend[[#This Row],[Hours]],",","."),"")</f>
        <v/>
      </c>
      <c r="D2796" t="str">
        <f>IF(AND(TimeSpend[[#This Row],[Personnel number]]&lt;&gt;"",TimeSpend[[#This Row],[Date]]&lt;&gt;""),TimeSpend[[#This Row],[Network]],"")</f>
        <v/>
      </c>
      <c r="E2796" t="str">
        <f>IF(AND(TimeSpend[[#This Row],[Personnel number]]&lt;&gt;"",TimeSpend[[#This Row],[Date]]&lt;&gt;""),TimeSpend[[#This Row],[Network Description]],"")</f>
        <v/>
      </c>
      <c r="F2796" t="str">
        <f>IF(AND(TimeSpend[[#This Row],[Personnel number]]&lt;&gt;"",TimeSpend[[#This Row],[Date]]&lt;&gt;""),TimeSpend[[#This Row],[Activity]],"")</f>
        <v/>
      </c>
      <c r="G2796" t="str">
        <f>IF(AND(TimeSpend[[#This Row],[Personnel number]]&lt;&gt;"",TimeSpend[[#This Row],[Date]]&lt;&gt;""),TimeSpend[[#This Row],[Activity description]],"")</f>
        <v/>
      </c>
      <c r="H2796" s="36" t="str">
        <f>IF(AND(TimeSpend[[#This Row],[Personnel number]]&lt;&gt;"",TimeSpend[[#This Row],[Date]]&lt;&gt;""),TimeSpend[[#This Row],[Start Time]],"")</f>
        <v/>
      </c>
      <c r="I2796" s="36" t="str">
        <f>IF(AND(TimeSpend[[#This Row],[Personnel number]]&lt;&gt;"",TimeSpend[[#This Row],[Date]]&lt;&gt;""),TimeSpend[[#This Row],[End Time]],"")</f>
        <v/>
      </c>
      <c r="J2796" t="str">
        <f>IF(AND(TimeSpend[[#This Row],[Personnel number]]&lt;&gt;"",TimeSpend[[#This Row],[Date]]&lt;&gt;""),TimeSpend[[#This Row],[Location]],"")</f>
        <v/>
      </c>
      <c r="K2796" t="str">
        <f>IF(AND(TimeSpend[[#This Row],[Personnel number]]&lt;&gt;"",TimeSpend[[#This Row],[Date]]&lt;&gt;""),TimeSpend[[#This Row],[Task]],"")</f>
        <v/>
      </c>
      <c r="L2796" t="str">
        <f>IF(AND(TimeSpend[[#This Row],[Personnel number]]&lt;&gt;"",TimeSpend[[#This Row],[Date]]&lt;&gt;""),Utilization!$J$2,"")</f>
        <v/>
      </c>
      <c r="M2796" t="str">
        <f>IF(AND(TimeSpend[[#This Row],[Personnel number]]&lt;&gt;"",TimeSpend[[#This Row],[Date]]&lt;&gt;""),TimeSpend[[#This Row],[Employee Name]],"")</f>
        <v/>
      </c>
      <c r="N2796" t="str">
        <f t="shared" si="86"/>
        <v/>
      </c>
      <c r="O2796" t="str">
        <f t="shared" si="87"/>
        <v/>
      </c>
      <c r="P2796" t="str">
        <f>IF(D2796&lt;&gt;"",VLOOKUP(D2796,Projects!B:C,2,0),"")</f>
        <v/>
      </c>
    </row>
    <row r="2797" spans="1:16" x14ac:dyDescent="0.25">
      <c r="A2797" t="str">
        <f>UPPER(IF(AND(TimeSpend[[#This Row],[Personnel number]]&lt;&gt;"",TimeSpend[[#This Row],[Date]]&lt;&gt;""),TimeSpend[[#This Row],[Personnel number]],""))</f>
        <v/>
      </c>
      <c r="B2797" s="85" t="str">
        <f>IF(AND(TimeSpend[[#This Row],[Personnel number]]&lt;&gt;"",TimeSpend[[#This Row],[Date]]&lt;&gt;""),TEXT(TimeSpend[[#This Row],[Date]],"[$-409]yyyyMMdd"),"")</f>
        <v/>
      </c>
      <c r="C2797" s="33" t="str">
        <f>IF(AND(TimeSpend[[#This Row],[Personnel number]]&lt;&gt;"",TimeSpend[[#This Row],[Date]]&lt;&gt;""),SUBSTITUTE(TimeSpend[[#This Row],[Hours]],",","."),"")</f>
        <v/>
      </c>
      <c r="D2797" t="str">
        <f>IF(AND(TimeSpend[[#This Row],[Personnel number]]&lt;&gt;"",TimeSpend[[#This Row],[Date]]&lt;&gt;""),TimeSpend[[#This Row],[Network]],"")</f>
        <v/>
      </c>
      <c r="E2797" t="str">
        <f>IF(AND(TimeSpend[[#This Row],[Personnel number]]&lt;&gt;"",TimeSpend[[#This Row],[Date]]&lt;&gt;""),TimeSpend[[#This Row],[Network Description]],"")</f>
        <v/>
      </c>
      <c r="F2797" t="str">
        <f>IF(AND(TimeSpend[[#This Row],[Personnel number]]&lt;&gt;"",TimeSpend[[#This Row],[Date]]&lt;&gt;""),TimeSpend[[#This Row],[Activity]],"")</f>
        <v/>
      </c>
      <c r="G2797" t="str">
        <f>IF(AND(TimeSpend[[#This Row],[Personnel number]]&lt;&gt;"",TimeSpend[[#This Row],[Date]]&lt;&gt;""),TimeSpend[[#This Row],[Activity description]],"")</f>
        <v/>
      </c>
      <c r="H2797" s="36" t="str">
        <f>IF(AND(TimeSpend[[#This Row],[Personnel number]]&lt;&gt;"",TimeSpend[[#This Row],[Date]]&lt;&gt;""),TimeSpend[[#This Row],[Start Time]],"")</f>
        <v/>
      </c>
      <c r="I2797" s="36" t="str">
        <f>IF(AND(TimeSpend[[#This Row],[Personnel number]]&lt;&gt;"",TimeSpend[[#This Row],[Date]]&lt;&gt;""),TimeSpend[[#This Row],[End Time]],"")</f>
        <v/>
      </c>
      <c r="J2797" t="str">
        <f>IF(AND(TimeSpend[[#This Row],[Personnel number]]&lt;&gt;"",TimeSpend[[#This Row],[Date]]&lt;&gt;""),TimeSpend[[#This Row],[Location]],"")</f>
        <v/>
      </c>
      <c r="K2797" t="str">
        <f>IF(AND(TimeSpend[[#This Row],[Personnel number]]&lt;&gt;"",TimeSpend[[#This Row],[Date]]&lt;&gt;""),TimeSpend[[#This Row],[Task]],"")</f>
        <v/>
      </c>
      <c r="L2797" t="str">
        <f>IF(AND(TimeSpend[[#This Row],[Personnel number]]&lt;&gt;"",TimeSpend[[#This Row],[Date]]&lt;&gt;""),Utilization!$J$2,"")</f>
        <v/>
      </c>
      <c r="M2797" t="str">
        <f>IF(AND(TimeSpend[[#This Row],[Personnel number]]&lt;&gt;"",TimeSpend[[#This Row],[Date]]&lt;&gt;""),TimeSpend[[#This Row],[Employee Name]],"")</f>
        <v/>
      </c>
      <c r="N2797" t="str">
        <f t="shared" si="86"/>
        <v/>
      </c>
      <c r="O2797" t="str">
        <f t="shared" si="87"/>
        <v/>
      </c>
      <c r="P2797" t="str">
        <f>IF(D2797&lt;&gt;"",VLOOKUP(D2797,Projects!B:C,2,0),"")</f>
        <v/>
      </c>
    </row>
    <row r="2798" spans="1:16" x14ac:dyDescent="0.25">
      <c r="A2798" t="str">
        <f>UPPER(IF(AND(TimeSpend[[#This Row],[Personnel number]]&lt;&gt;"",TimeSpend[[#This Row],[Date]]&lt;&gt;""),TimeSpend[[#This Row],[Personnel number]],""))</f>
        <v/>
      </c>
      <c r="B2798" s="85" t="str">
        <f>IF(AND(TimeSpend[[#This Row],[Personnel number]]&lt;&gt;"",TimeSpend[[#This Row],[Date]]&lt;&gt;""),TEXT(TimeSpend[[#This Row],[Date]],"[$-409]yyyyMMdd"),"")</f>
        <v/>
      </c>
      <c r="C2798" s="33" t="str">
        <f>IF(AND(TimeSpend[[#This Row],[Personnel number]]&lt;&gt;"",TimeSpend[[#This Row],[Date]]&lt;&gt;""),SUBSTITUTE(TimeSpend[[#This Row],[Hours]],",","."),"")</f>
        <v/>
      </c>
      <c r="D2798" t="str">
        <f>IF(AND(TimeSpend[[#This Row],[Personnel number]]&lt;&gt;"",TimeSpend[[#This Row],[Date]]&lt;&gt;""),TimeSpend[[#This Row],[Network]],"")</f>
        <v/>
      </c>
      <c r="E2798" t="str">
        <f>IF(AND(TimeSpend[[#This Row],[Personnel number]]&lt;&gt;"",TimeSpend[[#This Row],[Date]]&lt;&gt;""),TimeSpend[[#This Row],[Network Description]],"")</f>
        <v/>
      </c>
      <c r="F2798" t="str">
        <f>IF(AND(TimeSpend[[#This Row],[Personnel number]]&lt;&gt;"",TimeSpend[[#This Row],[Date]]&lt;&gt;""),TimeSpend[[#This Row],[Activity]],"")</f>
        <v/>
      </c>
      <c r="G2798" t="str">
        <f>IF(AND(TimeSpend[[#This Row],[Personnel number]]&lt;&gt;"",TimeSpend[[#This Row],[Date]]&lt;&gt;""),TimeSpend[[#This Row],[Activity description]],"")</f>
        <v/>
      </c>
      <c r="H2798" s="36" t="str">
        <f>IF(AND(TimeSpend[[#This Row],[Personnel number]]&lt;&gt;"",TimeSpend[[#This Row],[Date]]&lt;&gt;""),TimeSpend[[#This Row],[Start Time]],"")</f>
        <v/>
      </c>
      <c r="I2798" s="36" t="str">
        <f>IF(AND(TimeSpend[[#This Row],[Personnel number]]&lt;&gt;"",TimeSpend[[#This Row],[Date]]&lt;&gt;""),TimeSpend[[#This Row],[End Time]],"")</f>
        <v/>
      </c>
      <c r="J2798" t="str">
        <f>IF(AND(TimeSpend[[#This Row],[Personnel number]]&lt;&gt;"",TimeSpend[[#This Row],[Date]]&lt;&gt;""),TimeSpend[[#This Row],[Location]],"")</f>
        <v/>
      </c>
      <c r="K2798" t="str">
        <f>IF(AND(TimeSpend[[#This Row],[Personnel number]]&lt;&gt;"",TimeSpend[[#This Row],[Date]]&lt;&gt;""),TimeSpend[[#This Row],[Task]],"")</f>
        <v/>
      </c>
      <c r="L2798" t="str">
        <f>IF(AND(TimeSpend[[#This Row],[Personnel number]]&lt;&gt;"",TimeSpend[[#This Row],[Date]]&lt;&gt;""),Utilization!$J$2,"")</f>
        <v/>
      </c>
      <c r="M2798" t="str">
        <f>IF(AND(TimeSpend[[#This Row],[Personnel number]]&lt;&gt;"",TimeSpend[[#This Row],[Date]]&lt;&gt;""),TimeSpend[[#This Row],[Employee Name]],"")</f>
        <v/>
      </c>
      <c r="N2798" t="str">
        <f t="shared" si="86"/>
        <v/>
      </c>
      <c r="O2798" t="str">
        <f t="shared" si="87"/>
        <v/>
      </c>
      <c r="P2798" t="str">
        <f>IF(D2798&lt;&gt;"",VLOOKUP(D2798,Projects!B:C,2,0),"")</f>
        <v/>
      </c>
    </row>
    <row r="2799" spans="1:16" x14ac:dyDescent="0.25">
      <c r="A2799" t="str">
        <f>UPPER(IF(AND(TimeSpend[[#This Row],[Personnel number]]&lt;&gt;"",TimeSpend[[#This Row],[Date]]&lt;&gt;""),TimeSpend[[#This Row],[Personnel number]],""))</f>
        <v/>
      </c>
      <c r="B2799" s="85" t="str">
        <f>IF(AND(TimeSpend[[#This Row],[Personnel number]]&lt;&gt;"",TimeSpend[[#This Row],[Date]]&lt;&gt;""),TEXT(TimeSpend[[#This Row],[Date]],"[$-409]yyyyMMdd"),"")</f>
        <v/>
      </c>
      <c r="C2799" s="33" t="str">
        <f>IF(AND(TimeSpend[[#This Row],[Personnel number]]&lt;&gt;"",TimeSpend[[#This Row],[Date]]&lt;&gt;""),SUBSTITUTE(TimeSpend[[#This Row],[Hours]],",","."),"")</f>
        <v/>
      </c>
      <c r="D2799" t="str">
        <f>IF(AND(TimeSpend[[#This Row],[Personnel number]]&lt;&gt;"",TimeSpend[[#This Row],[Date]]&lt;&gt;""),TimeSpend[[#This Row],[Network]],"")</f>
        <v/>
      </c>
      <c r="E2799" t="str">
        <f>IF(AND(TimeSpend[[#This Row],[Personnel number]]&lt;&gt;"",TimeSpend[[#This Row],[Date]]&lt;&gt;""),TimeSpend[[#This Row],[Network Description]],"")</f>
        <v/>
      </c>
      <c r="F2799" t="str">
        <f>IF(AND(TimeSpend[[#This Row],[Personnel number]]&lt;&gt;"",TimeSpend[[#This Row],[Date]]&lt;&gt;""),TimeSpend[[#This Row],[Activity]],"")</f>
        <v/>
      </c>
      <c r="G2799" t="str">
        <f>IF(AND(TimeSpend[[#This Row],[Personnel number]]&lt;&gt;"",TimeSpend[[#This Row],[Date]]&lt;&gt;""),TimeSpend[[#This Row],[Activity description]],"")</f>
        <v/>
      </c>
      <c r="H2799" s="36" t="str">
        <f>IF(AND(TimeSpend[[#This Row],[Personnel number]]&lt;&gt;"",TimeSpend[[#This Row],[Date]]&lt;&gt;""),TimeSpend[[#This Row],[Start Time]],"")</f>
        <v/>
      </c>
      <c r="I2799" s="36" t="str">
        <f>IF(AND(TimeSpend[[#This Row],[Personnel number]]&lt;&gt;"",TimeSpend[[#This Row],[Date]]&lt;&gt;""),TimeSpend[[#This Row],[End Time]],"")</f>
        <v/>
      </c>
      <c r="J2799" t="str">
        <f>IF(AND(TimeSpend[[#This Row],[Personnel number]]&lt;&gt;"",TimeSpend[[#This Row],[Date]]&lt;&gt;""),TimeSpend[[#This Row],[Location]],"")</f>
        <v/>
      </c>
      <c r="K2799" t="str">
        <f>IF(AND(TimeSpend[[#This Row],[Personnel number]]&lt;&gt;"",TimeSpend[[#This Row],[Date]]&lt;&gt;""),TimeSpend[[#This Row],[Task]],"")</f>
        <v/>
      </c>
      <c r="L2799" t="str">
        <f>IF(AND(TimeSpend[[#This Row],[Personnel number]]&lt;&gt;"",TimeSpend[[#This Row],[Date]]&lt;&gt;""),Utilization!$J$2,"")</f>
        <v/>
      </c>
      <c r="M2799" t="str">
        <f>IF(AND(TimeSpend[[#This Row],[Personnel number]]&lt;&gt;"",TimeSpend[[#This Row],[Date]]&lt;&gt;""),TimeSpend[[#This Row],[Employee Name]],"")</f>
        <v/>
      </c>
      <c r="N2799" t="str">
        <f t="shared" si="86"/>
        <v/>
      </c>
      <c r="O2799" t="str">
        <f t="shared" si="87"/>
        <v/>
      </c>
      <c r="P2799" t="str">
        <f>IF(D2799&lt;&gt;"",VLOOKUP(D2799,Projects!B:C,2,0),"")</f>
        <v/>
      </c>
    </row>
    <row r="2800" spans="1:16" x14ac:dyDescent="0.25">
      <c r="A2800" t="str">
        <f>UPPER(IF(AND(TimeSpend[[#This Row],[Personnel number]]&lt;&gt;"",TimeSpend[[#This Row],[Date]]&lt;&gt;""),TimeSpend[[#This Row],[Personnel number]],""))</f>
        <v/>
      </c>
      <c r="B2800" s="85" t="str">
        <f>IF(AND(TimeSpend[[#This Row],[Personnel number]]&lt;&gt;"",TimeSpend[[#This Row],[Date]]&lt;&gt;""),TEXT(TimeSpend[[#This Row],[Date]],"[$-409]yyyyMMdd"),"")</f>
        <v/>
      </c>
      <c r="C2800" s="33" t="str">
        <f>IF(AND(TimeSpend[[#This Row],[Personnel number]]&lt;&gt;"",TimeSpend[[#This Row],[Date]]&lt;&gt;""),SUBSTITUTE(TimeSpend[[#This Row],[Hours]],",","."),"")</f>
        <v/>
      </c>
      <c r="D2800" t="str">
        <f>IF(AND(TimeSpend[[#This Row],[Personnel number]]&lt;&gt;"",TimeSpend[[#This Row],[Date]]&lt;&gt;""),TimeSpend[[#This Row],[Network]],"")</f>
        <v/>
      </c>
      <c r="E2800" t="str">
        <f>IF(AND(TimeSpend[[#This Row],[Personnel number]]&lt;&gt;"",TimeSpend[[#This Row],[Date]]&lt;&gt;""),TimeSpend[[#This Row],[Network Description]],"")</f>
        <v/>
      </c>
      <c r="F2800" t="str">
        <f>IF(AND(TimeSpend[[#This Row],[Personnel number]]&lt;&gt;"",TimeSpend[[#This Row],[Date]]&lt;&gt;""),TimeSpend[[#This Row],[Activity]],"")</f>
        <v/>
      </c>
      <c r="G2800" t="str">
        <f>IF(AND(TimeSpend[[#This Row],[Personnel number]]&lt;&gt;"",TimeSpend[[#This Row],[Date]]&lt;&gt;""),TimeSpend[[#This Row],[Activity description]],"")</f>
        <v/>
      </c>
      <c r="H2800" s="36" t="str">
        <f>IF(AND(TimeSpend[[#This Row],[Personnel number]]&lt;&gt;"",TimeSpend[[#This Row],[Date]]&lt;&gt;""),TimeSpend[[#This Row],[Start Time]],"")</f>
        <v/>
      </c>
      <c r="I2800" s="36" t="str">
        <f>IF(AND(TimeSpend[[#This Row],[Personnel number]]&lt;&gt;"",TimeSpend[[#This Row],[Date]]&lt;&gt;""),TimeSpend[[#This Row],[End Time]],"")</f>
        <v/>
      </c>
      <c r="J2800" t="str">
        <f>IF(AND(TimeSpend[[#This Row],[Personnel number]]&lt;&gt;"",TimeSpend[[#This Row],[Date]]&lt;&gt;""),TimeSpend[[#This Row],[Location]],"")</f>
        <v/>
      </c>
      <c r="K2800" t="str">
        <f>IF(AND(TimeSpend[[#This Row],[Personnel number]]&lt;&gt;"",TimeSpend[[#This Row],[Date]]&lt;&gt;""),TimeSpend[[#This Row],[Task]],"")</f>
        <v/>
      </c>
      <c r="L2800" t="str">
        <f>IF(AND(TimeSpend[[#This Row],[Personnel number]]&lt;&gt;"",TimeSpend[[#This Row],[Date]]&lt;&gt;""),Utilization!$J$2,"")</f>
        <v/>
      </c>
      <c r="M2800" t="str">
        <f>IF(AND(TimeSpend[[#This Row],[Personnel number]]&lt;&gt;"",TimeSpend[[#This Row],[Date]]&lt;&gt;""),TimeSpend[[#This Row],[Employee Name]],"")</f>
        <v/>
      </c>
      <c r="N2800" t="str">
        <f t="shared" si="86"/>
        <v/>
      </c>
      <c r="O2800" t="str">
        <f t="shared" si="87"/>
        <v/>
      </c>
      <c r="P2800" t="str">
        <f>IF(D2800&lt;&gt;"",VLOOKUP(D2800,Projects!B:C,2,0),"")</f>
        <v/>
      </c>
    </row>
    <row r="2801" spans="1:16" x14ac:dyDescent="0.25">
      <c r="A2801" t="str">
        <f>UPPER(IF(AND(TimeSpend[[#This Row],[Personnel number]]&lt;&gt;"",TimeSpend[[#This Row],[Date]]&lt;&gt;""),TimeSpend[[#This Row],[Personnel number]],""))</f>
        <v/>
      </c>
      <c r="B2801" s="85" t="str">
        <f>IF(AND(TimeSpend[[#This Row],[Personnel number]]&lt;&gt;"",TimeSpend[[#This Row],[Date]]&lt;&gt;""),TEXT(TimeSpend[[#This Row],[Date]],"[$-409]yyyyMMdd"),"")</f>
        <v/>
      </c>
      <c r="C2801" s="33" t="str">
        <f>IF(AND(TimeSpend[[#This Row],[Personnel number]]&lt;&gt;"",TimeSpend[[#This Row],[Date]]&lt;&gt;""),SUBSTITUTE(TimeSpend[[#This Row],[Hours]],",","."),"")</f>
        <v/>
      </c>
      <c r="D2801" t="str">
        <f>IF(AND(TimeSpend[[#This Row],[Personnel number]]&lt;&gt;"",TimeSpend[[#This Row],[Date]]&lt;&gt;""),TimeSpend[[#This Row],[Network]],"")</f>
        <v/>
      </c>
      <c r="E2801" t="str">
        <f>IF(AND(TimeSpend[[#This Row],[Personnel number]]&lt;&gt;"",TimeSpend[[#This Row],[Date]]&lt;&gt;""),TimeSpend[[#This Row],[Network Description]],"")</f>
        <v/>
      </c>
      <c r="F2801" t="str">
        <f>IF(AND(TimeSpend[[#This Row],[Personnel number]]&lt;&gt;"",TimeSpend[[#This Row],[Date]]&lt;&gt;""),TimeSpend[[#This Row],[Activity]],"")</f>
        <v/>
      </c>
      <c r="G2801" t="str">
        <f>IF(AND(TimeSpend[[#This Row],[Personnel number]]&lt;&gt;"",TimeSpend[[#This Row],[Date]]&lt;&gt;""),TimeSpend[[#This Row],[Activity description]],"")</f>
        <v/>
      </c>
      <c r="H2801" s="36" t="str">
        <f>IF(AND(TimeSpend[[#This Row],[Personnel number]]&lt;&gt;"",TimeSpend[[#This Row],[Date]]&lt;&gt;""),TimeSpend[[#This Row],[Start Time]],"")</f>
        <v/>
      </c>
      <c r="I2801" s="36" t="str">
        <f>IF(AND(TimeSpend[[#This Row],[Personnel number]]&lt;&gt;"",TimeSpend[[#This Row],[Date]]&lt;&gt;""),TimeSpend[[#This Row],[End Time]],"")</f>
        <v/>
      </c>
      <c r="J2801" t="str">
        <f>IF(AND(TimeSpend[[#This Row],[Personnel number]]&lt;&gt;"",TimeSpend[[#This Row],[Date]]&lt;&gt;""),TimeSpend[[#This Row],[Location]],"")</f>
        <v/>
      </c>
      <c r="K2801" t="str">
        <f>IF(AND(TimeSpend[[#This Row],[Personnel number]]&lt;&gt;"",TimeSpend[[#This Row],[Date]]&lt;&gt;""),TimeSpend[[#This Row],[Task]],"")</f>
        <v/>
      </c>
      <c r="L2801" t="str">
        <f>IF(AND(TimeSpend[[#This Row],[Personnel number]]&lt;&gt;"",TimeSpend[[#This Row],[Date]]&lt;&gt;""),Utilization!$J$2,"")</f>
        <v/>
      </c>
      <c r="M2801" t="str">
        <f>IF(AND(TimeSpend[[#This Row],[Personnel number]]&lt;&gt;"",TimeSpend[[#This Row],[Date]]&lt;&gt;""),TimeSpend[[#This Row],[Employee Name]],"")</f>
        <v/>
      </c>
      <c r="N2801" t="str">
        <f t="shared" si="86"/>
        <v/>
      </c>
      <c r="O2801" t="str">
        <f t="shared" si="87"/>
        <v/>
      </c>
      <c r="P2801" t="str">
        <f>IF(D2801&lt;&gt;"",VLOOKUP(D2801,Projects!B:C,2,0),"")</f>
        <v/>
      </c>
    </row>
    <row r="2802" spans="1:16" x14ac:dyDescent="0.25">
      <c r="A2802" t="str">
        <f>UPPER(IF(AND(TimeSpend[[#This Row],[Personnel number]]&lt;&gt;"",TimeSpend[[#This Row],[Date]]&lt;&gt;""),TimeSpend[[#This Row],[Personnel number]],""))</f>
        <v/>
      </c>
      <c r="B2802" s="85" t="str">
        <f>IF(AND(TimeSpend[[#This Row],[Personnel number]]&lt;&gt;"",TimeSpend[[#This Row],[Date]]&lt;&gt;""),TEXT(TimeSpend[[#This Row],[Date]],"[$-409]yyyyMMdd"),"")</f>
        <v/>
      </c>
      <c r="C2802" s="33" t="str">
        <f>IF(AND(TimeSpend[[#This Row],[Personnel number]]&lt;&gt;"",TimeSpend[[#This Row],[Date]]&lt;&gt;""),SUBSTITUTE(TimeSpend[[#This Row],[Hours]],",","."),"")</f>
        <v/>
      </c>
      <c r="D2802" t="str">
        <f>IF(AND(TimeSpend[[#This Row],[Personnel number]]&lt;&gt;"",TimeSpend[[#This Row],[Date]]&lt;&gt;""),TimeSpend[[#This Row],[Network]],"")</f>
        <v/>
      </c>
      <c r="E2802" t="str">
        <f>IF(AND(TimeSpend[[#This Row],[Personnel number]]&lt;&gt;"",TimeSpend[[#This Row],[Date]]&lt;&gt;""),TimeSpend[[#This Row],[Network Description]],"")</f>
        <v/>
      </c>
      <c r="F2802" t="str">
        <f>IF(AND(TimeSpend[[#This Row],[Personnel number]]&lt;&gt;"",TimeSpend[[#This Row],[Date]]&lt;&gt;""),TimeSpend[[#This Row],[Activity]],"")</f>
        <v/>
      </c>
      <c r="G2802" t="str">
        <f>IF(AND(TimeSpend[[#This Row],[Personnel number]]&lt;&gt;"",TimeSpend[[#This Row],[Date]]&lt;&gt;""),TimeSpend[[#This Row],[Activity description]],"")</f>
        <v/>
      </c>
      <c r="H2802" s="36" t="str">
        <f>IF(AND(TimeSpend[[#This Row],[Personnel number]]&lt;&gt;"",TimeSpend[[#This Row],[Date]]&lt;&gt;""),TimeSpend[[#This Row],[Start Time]],"")</f>
        <v/>
      </c>
      <c r="I2802" s="36" t="str">
        <f>IF(AND(TimeSpend[[#This Row],[Personnel number]]&lt;&gt;"",TimeSpend[[#This Row],[Date]]&lt;&gt;""),TimeSpend[[#This Row],[End Time]],"")</f>
        <v/>
      </c>
      <c r="J2802" t="str">
        <f>IF(AND(TimeSpend[[#This Row],[Personnel number]]&lt;&gt;"",TimeSpend[[#This Row],[Date]]&lt;&gt;""),TimeSpend[[#This Row],[Location]],"")</f>
        <v/>
      </c>
      <c r="K2802" t="str">
        <f>IF(AND(TimeSpend[[#This Row],[Personnel number]]&lt;&gt;"",TimeSpend[[#This Row],[Date]]&lt;&gt;""),TimeSpend[[#This Row],[Task]],"")</f>
        <v/>
      </c>
      <c r="L2802" t="str">
        <f>IF(AND(TimeSpend[[#This Row],[Personnel number]]&lt;&gt;"",TimeSpend[[#This Row],[Date]]&lt;&gt;""),Utilization!$J$2,"")</f>
        <v/>
      </c>
      <c r="M2802" t="str">
        <f>IF(AND(TimeSpend[[#This Row],[Personnel number]]&lt;&gt;"",TimeSpend[[#This Row],[Date]]&lt;&gt;""),TimeSpend[[#This Row],[Employee Name]],"")</f>
        <v/>
      </c>
      <c r="N2802" t="str">
        <f t="shared" si="86"/>
        <v/>
      </c>
      <c r="O2802" t="str">
        <f t="shared" si="87"/>
        <v/>
      </c>
      <c r="P2802" t="str">
        <f>IF(D2802&lt;&gt;"",VLOOKUP(D2802,Projects!B:C,2,0),"")</f>
        <v/>
      </c>
    </row>
    <row r="2803" spans="1:16" x14ac:dyDescent="0.25">
      <c r="A2803" t="str">
        <f>UPPER(IF(AND(TimeSpend[[#This Row],[Personnel number]]&lt;&gt;"",TimeSpend[[#This Row],[Date]]&lt;&gt;""),TimeSpend[[#This Row],[Personnel number]],""))</f>
        <v/>
      </c>
      <c r="B2803" s="85" t="str">
        <f>IF(AND(TimeSpend[[#This Row],[Personnel number]]&lt;&gt;"",TimeSpend[[#This Row],[Date]]&lt;&gt;""),TEXT(TimeSpend[[#This Row],[Date]],"[$-409]yyyyMMdd"),"")</f>
        <v/>
      </c>
      <c r="C2803" s="33" t="str">
        <f>IF(AND(TimeSpend[[#This Row],[Personnel number]]&lt;&gt;"",TimeSpend[[#This Row],[Date]]&lt;&gt;""),SUBSTITUTE(TimeSpend[[#This Row],[Hours]],",","."),"")</f>
        <v/>
      </c>
      <c r="D2803" t="str">
        <f>IF(AND(TimeSpend[[#This Row],[Personnel number]]&lt;&gt;"",TimeSpend[[#This Row],[Date]]&lt;&gt;""),TimeSpend[[#This Row],[Network]],"")</f>
        <v/>
      </c>
      <c r="E2803" t="str">
        <f>IF(AND(TimeSpend[[#This Row],[Personnel number]]&lt;&gt;"",TimeSpend[[#This Row],[Date]]&lt;&gt;""),TimeSpend[[#This Row],[Network Description]],"")</f>
        <v/>
      </c>
      <c r="F2803" t="str">
        <f>IF(AND(TimeSpend[[#This Row],[Personnel number]]&lt;&gt;"",TimeSpend[[#This Row],[Date]]&lt;&gt;""),TimeSpend[[#This Row],[Activity]],"")</f>
        <v/>
      </c>
      <c r="G2803" t="str">
        <f>IF(AND(TimeSpend[[#This Row],[Personnel number]]&lt;&gt;"",TimeSpend[[#This Row],[Date]]&lt;&gt;""),TimeSpend[[#This Row],[Activity description]],"")</f>
        <v/>
      </c>
      <c r="H2803" s="36" t="str">
        <f>IF(AND(TimeSpend[[#This Row],[Personnel number]]&lt;&gt;"",TimeSpend[[#This Row],[Date]]&lt;&gt;""),TimeSpend[[#This Row],[Start Time]],"")</f>
        <v/>
      </c>
      <c r="I2803" s="36" t="str">
        <f>IF(AND(TimeSpend[[#This Row],[Personnel number]]&lt;&gt;"",TimeSpend[[#This Row],[Date]]&lt;&gt;""),TimeSpend[[#This Row],[End Time]],"")</f>
        <v/>
      </c>
      <c r="J2803" t="str">
        <f>IF(AND(TimeSpend[[#This Row],[Personnel number]]&lt;&gt;"",TimeSpend[[#This Row],[Date]]&lt;&gt;""),TimeSpend[[#This Row],[Location]],"")</f>
        <v/>
      </c>
      <c r="K2803" t="str">
        <f>IF(AND(TimeSpend[[#This Row],[Personnel number]]&lt;&gt;"",TimeSpend[[#This Row],[Date]]&lt;&gt;""),TimeSpend[[#This Row],[Task]],"")</f>
        <v/>
      </c>
      <c r="L2803" t="str">
        <f>IF(AND(TimeSpend[[#This Row],[Personnel number]]&lt;&gt;"",TimeSpend[[#This Row],[Date]]&lt;&gt;""),Utilization!$J$2,"")</f>
        <v/>
      </c>
      <c r="M2803" t="str">
        <f>IF(AND(TimeSpend[[#This Row],[Personnel number]]&lt;&gt;"",TimeSpend[[#This Row],[Date]]&lt;&gt;""),TimeSpend[[#This Row],[Employee Name]],"")</f>
        <v/>
      </c>
      <c r="N2803" t="str">
        <f t="shared" si="86"/>
        <v/>
      </c>
      <c r="O2803" t="str">
        <f t="shared" si="87"/>
        <v/>
      </c>
      <c r="P2803" t="str">
        <f>IF(D2803&lt;&gt;"",VLOOKUP(D2803,Projects!B:C,2,0),"")</f>
        <v/>
      </c>
    </row>
    <row r="2804" spans="1:16" x14ac:dyDescent="0.25">
      <c r="A2804" t="str">
        <f>UPPER(IF(AND(TimeSpend[[#This Row],[Personnel number]]&lt;&gt;"",TimeSpend[[#This Row],[Date]]&lt;&gt;""),TimeSpend[[#This Row],[Personnel number]],""))</f>
        <v/>
      </c>
      <c r="B2804" s="85" t="str">
        <f>IF(AND(TimeSpend[[#This Row],[Personnel number]]&lt;&gt;"",TimeSpend[[#This Row],[Date]]&lt;&gt;""),TEXT(TimeSpend[[#This Row],[Date]],"[$-409]yyyyMMdd"),"")</f>
        <v/>
      </c>
      <c r="C2804" s="33" t="str">
        <f>IF(AND(TimeSpend[[#This Row],[Personnel number]]&lt;&gt;"",TimeSpend[[#This Row],[Date]]&lt;&gt;""),SUBSTITUTE(TimeSpend[[#This Row],[Hours]],",","."),"")</f>
        <v/>
      </c>
      <c r="D2804" t="str">
        <f>IF(AND(TimeSpend[[#This Row],[Personnel number]]&lt;&gt;"",TimeSpend[[#This Row],[Date]]&lt;&gt;""),TimeSpend[[#This Row],[Network]],"")</f>
        <v/>
      </c>
      <c r="E2804" t="str">
        <f>IF(AND(TimeSpend[[#This Row],[Personnel number]]&lt;&gt;"",TimeSpend[[#This Row],[Date]]&lt;&gt;""),TimeSpend[[#This Row],[Network Description]],"")</f>
        <v/>
      </c>
      <c r="F2804" t="str">
        <f>IF(AND(TimeSpend[[#This Row],[Personnel number]]&lt;&gt;"",TimeSpend[[#This Row],[Date]]&lt;&gt;""),TimeSpend[[#This Row],[Activity]],"")</f>
        <v/>
      </c>
      <c r="G2804" t="str">
        <f>IF(AND(TimeSpend[[#This Row],[Personnel number]]&lt;&gt;"",TimeSpend[[#This Row],[Date]]&lt;&gt;""),TimeSpend[[#This Row],[Activity description]],"")</f>
        <v/>
      </c>
      <c r="H2804" s="36" t="str">
        <f>IF(AND(TimeSpend[[#This Row],[Personnel number]]&lt;&gt;"",TimeSpend[[#This Row],[Date]]&lt;&gt;""),TimeSpend[[#This Row],[Start Time]],"")</f>
        <v/>
      </c>
      <c r="I2804" s="36" t="str">
        <f>IF(AND(TimeSpend[[#This Row],[Personnel number]]&lt;&gt;"",TimeSpend[[#This Row],[Date]]&lt;&gt;""),TimeSpend[[#This Row],[End Time]],"")</f>
        <v/>
      </c>
      <c r="J2804" t="str">
        <f>IF(AND(TimeSpend[[#This Row],[Personnel number]]&lt;&gt;"",TimeSpend[[#This Row],[Date]]&lt;&gt;""),TimeSpend[[#This Row],[Location]],"")</f>
        <v/>
      </c>
      <c r="K2804" t="str">
        <f>IF(AND(TimeSpend[[#This Row],[Personnel number]]&lt;&gt;"",TimeSpend[[#This Row],[Date]]&lt;&gt;""),TimeSpend[[#This Row],[Task]],"")</f>
        <v/>
      </c>
      <c r="L2804" t="str">
        <f>IF(AND(TimeSpend[[#This Row],[Personnel number]]&lt;&gt;"",TimeSpend[[#This Row],[Date]]&lt;&gt;""),Utilization!$J$2,"")</f>
        <v/>
      </c>
      <c r="M2804" t="str">
        <f>IF(AND(TimeSpend[[#This Row],[Personnel number]]&lt;&gt;"",TimeSpend[[#This Row],[Date]]&lt;&gt;""),TimeSpend[[#This Row],[Employee Name]],"")</f>
        <v/>
      </c>
      <c r="N2804" t="str">
        <f t="shared" si="86"/>
        <v/>
      </c>
      <c r="O2804" t="str">
        <f t="shared" si="87"/>
        <v/>
      </c>
      <c r="P2804" t="str">
        <f>IF(D2804&lt;&gt;"",VLOOKUP(D2804,Projects!B:C,2,0),"")</f>
        <v/>
      </c>
    </row>
    <row r="2805" spans="1:16" x14ac:dyDescent="0.25">
      <c r="A2805" t="str">
        <f>UPPER(IF(AND(TimeSpend[[#This Row],[Personnel number]]&lt;&gt;"",TimeSpend[[#This Row],[Date]]&lt;&gt;""),TimeSpend[[#This Row],[Personnel number]],""))</f>
        <v/>
      </c>
      <c r="B2805" s="85" t="str">
        <f>IF(AND(TimeSpend[[#This Row],[Personnel number]]&lt;&gt;"",TimeSpend[[#This Row],[Date]]&lt;&gt;""),TEXT(TimeSpend[[#This Row],[Date]],"[$-409]yyyyMMdd"),"")</f>
        <v/>
      </c>
      <c r="C2805" s="33" t="str">
        <f>IF(AND(TimeSpend[[#This Row],[Personnel number]]&lt;&gt;"",TimeSpend[[#This Row],[Date]]&lt;&gt;""),SUBSTITUTE(TimeSpend[[#This Row],[Hours]],",","."),"")</f>
        <v/>
      </c>
      <c r="D2805" t="str">
        <f>IF(AND(TimeSpend[[#This Row],[Personnel number]]&lt;&gt;"",TimeSpend[[#This Row],[Date]]&lt;&gt;""),TimeSpend[[#This Row],[Network]],"")</f>
        <v/>
      </c>
      <c r="E2805" t="str">
        <f>IF(AND(TimeSpend[[#This Row],[Personnel number]]&lt;&gt;"",TimeSpend[[#This Row],[Date]]&lt;&gt;""),TimeSpend[[#This Row],[Network Description]],"")</f>
        <v/>
      </c>
      <c r="F2805" t="str">
        <f>IF(AND(TimeSpend[[#This Row],[Personnel number]]&lt;&gt;"",TimeSpend[[#This Row],[Date]]&lt;&gt;""),TimeSpend[[#This Row],[Activity]],"")</f>
        <v/>
      </c>
      <c r="G2805" t="str">
        <f>IF(AND(TimeSpend[[#This Row],[Personnel number]]&lt;&gt;"",TimeSpend[[#This Row],[Date]]&lt;&gt;""),TimeSpend[[#This Row],[Activity description]],"")</f>
        <v/>
      </c>
      <c r="H2805" s="36" t="str">
        <f>IF(AND(TimeSpend[[#This Row],[Personnel number]]&lt;&gt;"",TimeSpend[[#This Row],[Date]]&lt;&gt;""),TimeSpend[[#This Row],[Start Time]],"")</f>
        <v/>
      </c>
      <c r="I2805" s="36" t="str">
        <f>IF(AND(TimeSpend[[#This Row],[Personnel number]]&lt;&gt;"",TimeSpend[[#This Row],[Date]]&lt;&gt;""),TimeSpend[[#This Row],[End Time]],"")</f>
        <v/>
      </c>
      <c r="J2805" t="str">
        <f>IF(AND(TimeSpend[[#This Row],[Personnel number]]&lt;&gt;"",TimeSpend[[#This Row],[Date]]&lt;&gt;""),TimeSpend[[#This Row],[Location]],"")</f>
        <v/>
      </c>
      <c r="K2805" t="str">
        <f>IF(AND(TimeSpend[[#This Row],[Personnel number]]&lt;&gt;"",TimeSpend[[#This Row],[Date]]&lt;&gt;""),TimeSpend[[#This Row],[Task]],"")</f>
        <v/>
      </c>
      <c r="L2805" t="str">
        <f>IF(AND(TimeSpend[[#This Row],[Personnel number]]&lt;&gt;"",TimeSpend[[#This Row],[Date]]&lt;&gt;""),Utilization!$J$2,"")</f>
        <v/>
      </c>
      <c r="M2805" t="str">
        <f>IF(AND(TimeSpend[[#This Row],[Personnel number]]&lt;&gt;"",TimeSpend[[#This Row],[Date]]&lt;&gt;""),TimeSpend[[#This Row],[Employee Name]],"")</f>
        <v/>
      </c>
      <c r="N2805" t="str">
        <f t="shared" si="86"/>
        <v/>
      </c>
      <c r="O2805" t="str">
        <f t="shared" si="87"/>
        <v/>
      </c>
      <c r="P2805" t="str">
        <f>IF(D2805&lt;&gt;"",VLOOKUP(D2805,Projects!B:C,2,0),"")</f>
        <v/>
      </c>
    </row>
    <row r="2806" spans="1:16" x14ac:dyDescent="0.25">
      <c r="A2806" t="str">
        <f>UPPER(IF(AND(TimeSpend[[#This Row],[Personnel number]]&lt;&gt;"",TimeSpend[[#This Row],[Date]]&lt;&gt;""),TimeSpend[[#This Row],[Personnel number]],""))</f>
        <v/>
      </c>
      <c r="B2806" s="85" t="str">
        <f>IF(AND(TimeSpend[[#This Row],[Personnel number]]&lt;&gt;"",TimeSpend[[#This Row],[Date]]&lt;&gt;""),TEXT(TimeSpend[[#This Row],[Date]],"[$-409]yyyyMMdd"),"")</f>
        <v/>
      </c>
      <c r="C2806" s="33" t="str">
        <f>IF(AND(TimeSpend[[#This Row],[Personnel number]]&lt;&gt;"",TimeSpend[[#This Row],[Date]]&lt;&gt;""),SUBSTITUTE(TimeSpend[[#This Row],[Hours]],",","."),"")</f>
        <v/>
      </c>
      <c r="D2806" t="str">
        <f>IF(AND(TimeSpend[[#This Row],[Personnel number]]&lt;&gt;"",TimeSpend[[#This Row],[Date]]&lt;&gt;""),TimeSpend[[#This Row],[Network]],"")</f>
        <v/>
      </c>
      <c r="E2806" t="str">
        <f>IF(AND(TimeSpend[[#This Row],[Personnel number]]&lt;&gt;"",TimeSpend[[#This Row],[Date]]&lt;&gt;""),TimeSpend[[#This Row],[Network Description]],"")</f>
        <v/>
      </c>
      <c r="F2806" t="str">
        <f>IF(AND(TimeSpend[[#This Row],[Personnel number]]&lt;&gt;"",TimeSpend[[#This Row],[Date]]&lt;&gt;""),TimeSpend[[#This Row],[Activity]],"")</f>
        <v/>
      </c>
      <c r="G2806" t="str">
        <f>IF(AND(TimeSpend[[#This Row],[Personnel number]]&lt;&gt;"",TimeSpend[[#This Row],[Date]]&lt;&gt;""),TimeSpend[[#This Row],[Activity description]],"")</f>
        <v/>
      </c>
      <c r="H2806" s="36" t="str">
        <f>IF(AND(TimeSpend[[#This Row],[Personnel number]]&lt;&gt;"",TimeSpend[[#This Row],[Date]]&lt;&gt;""),TimeSpend[[#This Row],[Start Time]],"")</f>
        <v/>
      </c>
      <c r="I2806" s="36" t="str">
        <f>IF(AND(TimeSpend[[#This Row],[Personnel number]]&lt;&gt;"",TimeSpend[[#This Row],[Date]]&lt;&gt;""),TimeSpend[[#This Row],[End Time]],"")</f>
        <v/>
      </c>
      <c r="J2806" t="str">
        <f>IF(AND(TimeSpend[[#This Row],[Personnel number]]&lt;&gt;"",TimeSpend[[#This Row],[Date]]&lt;&gt;""),TimeSpend[[#This Row],[Location]],"")</f>
        <v/>
      </c>
      <c r="K2806" t="str">
        <f>IF(AND(TimeSpend[[#This Row],[Personnel number]]&lt;&gt;"",TimeSpend[[#This Row],[Date]]&lt;&gt;""),TimeSpend[[#This Row],[Task]],"")</f>
        <v/>
      </c>
      <c r="L2806" t="str">
        <f>IF(AND(TimeSpend[[#This Row],[Personnel number]]&lt;&gt;"",TimeSpend[[#This Row],[Date]]&lt;&gt;""),Utilization!$J$2,"")</f>
        <v/>
      </c>
      <c r="M2806" t="str">
        <f>IF(AND(TimeSpend[[#This Row],[Personnel number]]&lt;&gt;"",TimeSpend[[#This Row],[Date]]&lt;&gt;""),TimeSpend[[#This Row],[Employee Name]],"")</f>
        <v/>
      </c>
      <c r="N2806" t="str">
        <f t="shared" si="86"/>
        <v/>
      </c>
      <c r="O2806" t="str">
        <f t="shared" si="87"/>
        <v/>
      </c>
      <c r="P2806" t="str">
        <f>IF(D2806&lt;&gt;"",VLOOKUP(D2806,Projects!B:C,2,0),"")</f>
        <v/>
      </c>
    </row>
    <row r="2807" spans="1:16" x14ac:dyDescent="0.25">
      <c r="A2807" t="str">
        <f>UPPER(IF(AND(TimeSpend[[#This Row],[Personnel number]]&lt;&gt;"",TimeSpend[[#This Row],[Date]]&lt;&gt;""),TimeSpend[[#This Row],[Personnel number]],""))</f>
        <v/>
      </c>
      <c r="B2807" s="85" t="str">
        <f>IF(AND(TimeSpend[[#This Row],[Personnel number]]&lt;&gt;"",TimeSpend[[#This Row],[Date]]&lt;&gt;""),TEXT(TimeSpend[[#This Row],[Date]],"[$-409]yyyyMMdd"),"")</f>
        <v/>
      </c>
      <c r="C2807" s="33" t="str">
        <f>IF(AND(TimeSpend[[#This Row],[Personnel number]]&lt;&gt;"",TimeSpend[[#This Row],[Date]]&lt;&gt;""),SUBSTITUTE(TimeSpend[[#This Row],[Hours]],",","."),"")</f>
        <v/>
      </c>
      <c r="D2807" t="str">
        <f>IF(AND(TimeSpend[[#This Row],[Personnel number]]&lt;&gt;"",TimeSpend[[#This Row],[Date]]&lt;&gt;""),TimeSpend[[#This Row],[Network]],"")</f>
        <v/>
      </c>
      <c r="E2807" t="str">
        <f>IF(AND(TimeSpend[[#This Row],[Personnel number]]&lt;&gt;"",TimeSpend[[#This Row],[Date]]&lt;&gt;""),TimeSpend[[#This Row],[Network Description]],"")</f>
        <v/>
      </c>
      <c r="F2807" t="str">
        <f>IF(AND(TimeSpend[[#This Row],[Personnel number]]&lt;&gt;"",TimeSpend[[#This Row],[Date]]&lt;&gt;""),TimeSpend[[#This Row],[Activity]],"")</f>
        <v/>
      </c>
      <c r="G2807" t="str">
        <f>IF(AND(TimeSpend[[#This Row],[Personnel number]]&lt;&gt;"",TimeSpend[[#This Row],[Date]]&lt;&gt;""),TimeSpend[[#This Row],[Activity description]],"")</f>
        <v/>
      </c>
      <c r="H2807" s="36" t="str">
        <f>IF(AND(TimeSpend[[#This Row],[Personnel number]]&lt;&gt;"",TimeSpend[[#This Row],[Date]]&lt;&gt;""),TimeSpend[[#This Row],[Start Time]],"")</f>
        <v/>
      </c>
      <c r="I2807" s="36" t="str">
        <f>IF(AND(TimeSpend[[#This Row],[Personnel number]]&lt;&gt;"",TimeSpend[[#This Row],[Date]]&lt;&gt;""),TimeSpend[[#This Row],[End Time]],"")</f>
        <v/>
      </c>
      <c r="J2807" t="str">
        <f>IF(AND(TimeSpend[[#This Row],[Personnel number]]&lt;&gt;"",TimeSpend[[#This Row],[Date]]&lt;&gt;""),TimeSpend[[#This Row],[Location]],"")</f>
        <v/>
      </c>
      <c r="K2807" t="str">
        <f>IF(AND(TimeSpend[[#This Row],[Personnel number]]&lt;&gt;"",TimeSpend[[#This Row],[Date]]&lt;&gt;""),TimeSpend[[#This Row],[Task]],"")</f>
        <v/>
      </c>
      <c r="L2807" t="str">
        <f>IF(AND(TimeSpend[[#This Row],[Personnel number]]&lt;&gt;"",TimeSpend[[#This Row],[Date]]&lt;&gt;""),Utilization!$J$2,"")</f>
        <v/>
      </c>
      <c r="M2807" t="str">
        <f>IF(AND(TimeSpend[[#This Row],[Personnel number]]&lt;&gt;"",TimeSpend[[#This Row],[Date]]&lt;&gt;""),TimeSpend[[#This Row],[Employee Name]],"")</f>
        <v/>
      </c>
      <c r="N2807" t="str">
        <f t="shared" si="86"/>
        <v/>
      </c>
      <c r="O2807" t="str">
        <f t="shared" si="87"/>
        <v/>
      </c>
      <c r="P2807" t="str">
        <f>IF(D2807&lt;&gt;"",VLOOKUP(D2807,Projects!B:C,2,0),"")</f>
        <v/>
      </c>
    </row>
    <row r="2808" spans="1:16" x14ac:dyDescent="0.25">
      <c r="A2808" t="str">
        <f>UPPER(IF(AND(TimeSpend[[#This Row],[Personnel number]]&lt;&gt;"",TimeSpend[[#This Row],[Date]]&lt;&gt;""),TimeSpend[[#This Row],[Personnel number]],""))</f>
        <v/>
      </c>
      <c r="B2808" s="85" t="str">
        <f>IF(AND(TimeSpend[[#This Row],[Personnel number]]&lt;&gt;"",TimeSpend[[#This Row],[Date]]&lt;&gt;""),TEXT(TimeSpend[[#This Row],[Date]],"[$-409]yyyyMMdd"),"")</f>
        <v/>
      </c>
      <c r="C2808" s="33" t="str">
        <f>IF(AND(TimeSpend[[#This Row],[Personnel number]]&lt;&gt;"",TimeSpend[[#This Row],[Date]]&lt;&gt;""),SUBSTITUTE(TimeSpend[[#This Row],[Hours]],",","."),"")</f>
        <v/>
      </c>
      <c r="D2808" t="str">
        <f>IF(AND(TimeSpend[[#This Row],[Personnel number]]&lt;&gt;"",TimeSpend[[#This Row],[Date]]&lt;&gt;""),TimeSpend[[#This Row],[Network]],"")</f>
        <v/>
      </c>
      <c r="E2808" t="str">
        <f>IF(AND(TimeSpend[[#This Row],[Personnel number]]&lt;&gt;"",TimeSpend[[#This Row],[Date]]&lt;&gt;""),TimeSpend[[#This Row],[Network Description]],"")</f>
        <v/>
      </c>
      <c r="F2808" t="str">
        <f>IF(AND(TimeSpend[[#This Row],[Personnel number]]&lt;&gt;"",TimeSpend[[#This Row],[Date]]&lt;&gt;""),TimeSpend[[#This Row],[Activity]],"")</f>
        <v/>
      </c>
      <c r="G2808" t="str">
        <f>IF(AND(TimeSpend[[#This Row],[Personnel number]]&lt;&gt;"",TimeSpend[[#This Row],[Date]]&lt;&gt;""),TimeSpend[[#This Row],[Activity description]],"")</f>
        <v/>
      </c>
      <c r="H2808" s="36" t="str">
        <f>IF(AND(TimeSpend[[#This Row],[Personnel number]]&lt;&gt;"",TimeSpend[[#This Row],[Date]]&lt;&gt;""),TimeSpend[[#This Row],[Start Time]],"")</f>
        <v/>
      </c>
      <c r="I2808" s="36" t="str">
        <f>IF(AND(TimeSpend[[#This Row],[Personnel number]]&lt;&gt;"",TimeSpend[[#This Row],[Date]]&lt;&gt;""),TimeSpend[[#This Row],[End Time]],"")</f>
        <v/>
      </c>
      <c r="J2808" t="str">
        <f>IF(AND(TimeSpend[[#This Row],[Personnel number]]&lt;&gt;"",TimeSpend[[#This Row],[Date]]&lt;&gt;""),TimeSpend[[#This Row],[Location]],"")</f>
        <v/>
      </c>
      <c r="K2808" t="str">
        <f>IF(AND(TimeSpend[[#This Row],[Personnel number]]&lt;&gt;"",TimeSpend[[#This Row],[Date]]&lt;&gt;""),TimeSpend[[#This Row],[Task]],"")</f>
        <v/>
      </c>
      <c r="L2808" t="str">
        <f>IF(AND(TimeSpend[[#This Row],[Personnel number]]&lt;&gt;"",TimeSpend[[#This Row],[Date]]&lt;&gt;""),Utilization!$J$2,"")</f>
        <v/>
      </c>
      <c r="M2808" t="str">
        <f>IF(AND(TimeSpend[[#This Row],[Personnel number]]&lt;&gt;"",TimeSpend[[#This Row],[Date]]&lt;&gt;""),TimeSpend[[#This Row],[Employee Name]],"")</f>
        <v/>
      </c>
      <c r="N2808" t="str">
        <f t="shared" si="86"/>
        <v/>
      </c>
      <c r="O2808" t="str">
        <f t="shared" si="87"/>
        <v/>
      </c>
      <c r="P2808" t="str">
        <f>IF(D2808&lt;&gt;"",VLOOKUP(D2808,Projects!B:C,2,0),"")</f>
        <v/>
      </c>
    </row>
    <row r="2809" spans="1:16" x14ac:dyDescent="0.25">
      <c r="A2809" t="str">
        <f>UPPER(IF(AND(TimeSpend[[#This Row],[Personnel number]]&lt;&gt;"",TimeSpend[[#This Row],[Date]]&lt;&gt;""),TimeSpend[[#This Row],[Personnel number]],""))</f>
        <v/>
      </c>
      <c r="B2809" s="85" t="str">
        <f>IF(AND(TimeSpend[[#This Row],[Personnel number]]&lt;&gt;"",TimeSpend[[#This Row],[Date]]&lt;&gt;""),TEXT(TimeSpend[[#This Row],[Date]],"[$-409]yyyyMMdd"),"")</f>
        <v/>
      </c>
      <c r="C2809" s="33" t="str">
        <f>IF(AND(TimeSpend[[#This Row],[Personnel number]]&lt;&gt;"",TimeSpend[[#This Row],[Date]]&lt;&gt;""),SUBSTITUTE(TimeSpend[[#This Row],[Hours]],",","."),"")</f>
        <v/>
      </c>
      <c r="D2809" t="str">
        <f>IF(AND(TimeSpend[[#This Row],[Personnel number]]&lt;&gt;"",TimeSpend[[#This Row],[Date]]&lt;&gt;""),TimeSpend[[#This Row],[Network]],"")</f>
        <v/>
      </c>
      <c r="E2809" t="str">
        <f>IF(AND(TimeSpend[[#This Row],[Personnel number]]&lt;&gt;"",TimeSpend[[#This Row],[Date]]&lt;&gt;""),TimeSpend[[#This Row],[Network Description]],"")</f>
        <v/>
      </c>
      <c r="F2809" t="str">
        <f>IF(AND(TimeSpend[[#This Row],[Personnel number]]&lt;&gt;"",TimeSpend[[#This Row],[Date]]&lt;&gt;""),TimeSpend[[#This Row],[Activity]],"")</f>
        <v/>
      </c>
      <c r="G2809" t="str">
        <f>IF(AND(TimeSpend[[#This Row],[Personnel number]]&lt;&gt;"",TimeSpend[[#This Row],[Date]]&lt;&gt;""),TimeSpend[[#This Row],[Activity description]],"")</f>
        <v/>
      </c>
      <c r="H2809" s="36" t="str">
        <f>IF(AND(TimeSpend[[#This Row],[Personnel number]]&lt;&gt;"",TimeSpend[[#This Row],[Date]]&lt;&gt;""),TimeSpend[[#This Row],[Start Time]],"")</f>
        <v/>
      </c>
      <c r="I2809" s="36" t="str">
        <f>IF(AND(TimeSpend[[#This Row],[Personnel number]]&lt;&gt;"",TimeSpend[[#This Row],[Date]]&lt;&gt;""),TimeSpend[[#This Row],[End Time]],"")</f>
        <v/>
      </c>
      <c r="J2809" t="str">
        <f>IF(AND(TimeSpend[[#This Row],[Personnel number]]&lt;&gt;"",TimeSpend[[#This Row],[Date]]&lt;&gt;""),TimeSpend[[#This Row],[Location]],"")</f>
        <v/>
      </c>
      <c r="K2809" t="str">
        <f>IF(AND(TimeSpend[[#This Row],[Personnel number]]&lt;&gt;"",TimeSpend[[#This Row],[Date]]&lt;&gt;""),TimeSpend[[#This Row],[Task]],"")</f>
        <v/>
      </c>
      <c r="L2809" t="str">
        <f>IF(AND(TimeSpend[[#This Row],[Personnel number]]&lt;&gt;"",TimeSpend[[#This Row],[Date]]&lt;&gt;""),Utilization!$J$2,"")</f>
        <v/>
      </c>
      <c r="M2809" t="str">
        <f>IF(AND(TimeSpend[[#This Row],[Personnel number]]&lt;&gt;"",TimeSpend[[#This Row],[Date]]&lt;&gt;""),TimeSpend[[#This Row],[Employee Name]],"")</f>
        <v/>
      </c>
      <c r="N2809" t="str">
        <f t="shared" ref="N2809:N2872" si="88">IF(A2809&lt;&gt;"",ROW(A2809)-1,"")</f>
        <v/>
      </c>
      <c r="O2809" t="str">
        <f t="shared" ref="O2809:O2872" si="89">IF(A2809&lt;&gt;"",L2809&amp;"-"&amp;N2809,"")</f>
        <v/>
      </c>
      <c r="P2809" t="str">
        <f>IF(D2809&lt;&gt;"",VLOOKUP(D2809,Projects!B:C,2,0),"")</f>
        <v/>
      </c>
    </row>
    <row r="2810" spans="1:16" x14ac:dyDescent="0.25">
      <c r="A2810" t="str">
        <f>UPPER(IF(AND(TimeSpend[[#This Row],[Personnel number]]&lt;&gt;"",TimeSpend[[#This Row],[Date]]&lt;&gt;""),TimeSpend[[#This Row],[Personnel number]],""))</f>
        <v/>
      </c>
      <c r="B2810" s="85" t="str">
        <f>IF(AND(TimeSpend[[#This Row],[Personnel number]]&lt;&gt;"",TimeSpend[[#This Row],[Date]]&lt;&gt;""),TEXT(TimeSpend[[#This Row],[Date]],"[$-409]yyyyMMdd"),"")</f>
        <v/>
      </c>
      <c r="C2810" s="33" t="str">
        <f>IF(AND(TimeSpend[[#This Row],[Personnel number]]&lt;&gt;"",TimeSpend[[#This Row],[Date]]&lt;&gt;""),SUBSTITUTE(TimeSpend[[#This Row],[Hours]],",","."),"")</f>
        <v/>
      </c>
      <c r="D2810" t="str">
        <f>IF(AND(TimeSpend[[#This Row],[Personnel number]]&lt;&gt;"",TimeSpend[[#This Row],[Date]]&lt;&gt;""),TimeSpend[[#This Row],[Network]],"")</f>
        <v/>
      </c>
      <c r="E2810" t="str">
        <f>IF(AND(TimeSpend[[#This Row],[Personnel number]]&lt;&gt;"",TimeSpend[[#This Row],[Date]]&lt;&gt;""),TimeSpend[[#This Row],[Network Description]],"")</f>
        <v/>
      </c>
      <c r="F2810" t="str">
        <f>IF(AND(TimeSpend[[#This Row],[Personnel number]]&lt;&gt;"",TimeSpend[[#This Row],[Date]]&lt;&gt;""),TimeSpend[[#This Row],[Activity]],"")</f>
        <v/>
      </c>
      <c r="G2810" t="str">
        <f>IF(AND(TimeSpend[[#This Row],[Personnel number]]&lt;&gt;"",TimeSpend[[#This Row],[Date]]&lt;&gt;""),TimeSpend[[#This Row],[Activity description]],"")</f>
        <v/>
      </c>
      <c r="H2810" s="36" t="str">
        <f>IF(AND(TimeSpend[[#This Row],[Personnel number]]&lt;&gt;"",TimeSpend[[#This Row],[Date]]&lt;&gt;""),TimeSpend[[#This Row],[Start Time]],"")</f>
        <v/>
      </c>
      <c r="I2810" s="36" t="str">
        <f>IF(AND(TimeSpend[[#This Row],[Personnel number]]&lt;&gt;"",TimeSpend[[#This Row],[Date]]&lt;&gt;""),TimeSpend[[#This Row],[End Time]],"")</f>
        <v/>
      </c>
      <c r="J2810" t="str">
        <f>IF(AND(TimeSpend[[#This Row],[Personnel number]]&lt;&gt;"",TimeSpend[[#This Row],[Date]]&lt;&gt;""),TimeSpend[[#This Row],[Location]],"")</f>
        <v/>
      </c>
      <c r="K2810" t="str">
        <f>IF(AND(TimeSpend[[#This Row],[Personnel number]]&lt;&gt;"",TimeSpend[[#This Row],[Date]]&lt;&gt;""),TimeSpend[[#This Row],[Task]],"")</f>
        <v/>
      </c>
      <c r="L2810" t="str">
        <f>IF(AND(TimeSpend[[#This Row],[Personnel number]]&lt;&gt;"",TimeSpend[[#This Row],[Date]]&lt;&gt;""),Utilization!$J$2,"")</f>
        <v/>
      </c>
      <c r="M2810" t="str">
        <f>IF(AND(TimeSpend[[#This Row],[Personnel number]]&lt;&gt;"",TimeSpend[[#This Row],[Date]]&lt;&gt;""),TimeSpend[[#This Row],[Employee Name]],"")</f>
        <v/>
      </c>
      <c r="N2810" t="str">
        <f t="shared" si="88"/>
        <v/>
      </c>
      <c r="O2810" t="str">
        <f t="shared" si="89"/>
        <v/>
      </c>
      <c r="P2810" t="str">
        <f>IF(D2810&lt;&gt;"",VLOOKUP(D2810,Projects!B:C,2,0),"")</f>
        <v/>
      </c>
    </row>
    <row r="2811" spans="1:16" x14ac:dyDescent="0.25">
      <c r="A2811" t="str">
        <f>UPPER(IF(AND(TimeSpend[[#This Row],[Personnel number]]&lt;&gt;"",TimeSpend[[#This Row],[Date]]&lt;&gt;""),TimeSpend[[#This Row],[Personnel number]],""))</f>
        <v/>
      </c>
      <c r="B2811" s="85" t="str">
        <f>IF(AND(TimeSpend[[#This Row],[Personnel number]]&lt;&gt;"",TimeSpend[[#This Row],[Date]]&lt;&gt;""),TEXT(TimeSpend[[#This Row],[Date]],"[$-409]yyyyMMdd"),"")</f>
        <v/>
      </c>
      <c r="C2811" s="33" t="str">
        <f>IF(AND(TimeSpend[[#This Row],[Personnel number]]&lt;&gt;"",TimeSpend[[#This Row],[Date]]&lt;&gt;""),SUBSTITUTE(TimeSpend[[#This Row],[Hours]],",","."),"")</f>
        <v/>
      </c>
      <c r="D2811" t="str">
        <f>IF(AND(TimeSpend[[#This Row],[Personnel number]]&lt;&gt;"",TimeSpend[[#This Row],[Date]]&lt;&gt;""),TimeSpend[[#This Row],[Network]],"")</f>
        <v/>
      </c>
      <c r="E2811" t="str">
        <f>IF(AND(TimeSpend[[#This Row],[Personnel number]]&lt;&gt;"",TimeSpend[[#This Row],[Date]]&lt;&gt;""),TimeSpend[[#This Row],[Network Description]],"")</f>
        <v/>
      </c>
      <c r="F2811" t="str">
        <f>IF(AND(TimeSpend[[#This Row],[Personnel number]]&lt;&gt;"",TimeSpend[[#This Row],[Date]]&lt;&gt;""),TimeSpend[[#This Row],[Activity]],"")</f>
        <v/>
      </c>
      <c r="G2811" t="str">
        <f>IF(AND(TimeSpend[[#This Row],[Personnel number]]&lt;&gt;"",TimeSpend[[#This Row],[Date]]&lt;&gt;""),TimeSpend[[#This Row],[Activity description]],"")</f>
        <v/>
      </c>
      <c r="H2811" s="36" t="str">
        <f>IF(AND(TimeSpend[[#This Row],[Personnel number]]&lt;&gt;"",TimeSpend[[#This Row],[Date]]&lt;&gt;""),TimeSpend[[#This Row],[Start Time]],"")</f>
        <v/>
      </c>
      <c r="I2811" s="36" t="str">
        <f>IF(AND(TimeSpend[[#This Row],[Personnel number]]&lt;&gt;"",TimeSpend[[#This Row],[Date]]&lt;&gt;""),TimeSpend[[#This Row],[End Time]],"")</f>
        <v/>
      </c>
      <c r="J2811" t="str">
        <f>IF(AND(TimeSpend[[#This Row],[Personnel number]]&lt;&gt;"",TimeSpend[[#This Row],[Date]]&lt;&gt;""),TimeSpend[[#This Row],[Location]],"")</f>
        <v/>
      </c>
      <c r="K2811" t="str">
        <f>IF(AND(TimeSpend[[#This Row],[Personnel number]]&lt;&gt;"",TimeSpend[[#This Row],[Date]]&lt;&gt;""),TimeSpend[[#This Row],[Task]],"")</f>
        <v/>
      </c>
      <c r="L2811" t="str">
        <f>IF(AND(TimeSpend[[#This Row],[Personnel number]]&lt;&gt;"",TimeSpend[[#This Row],[Date]]&lt;&gt;""),Utilization!$J$2,"")</f>
        <v/>
      </c>
      <c r="M2811" t="str">
        <f>IF(AND(TimeSpend[[#This Row],[Personnel number]]&lt;&gt;"",TimeSpend[[#This Row],[Date]]&lt;&gt;""),TimeSpend[[#This Row],[Employee Name]],"")</f>
        <v/>
      </c>
      <c r="N2811" t="str">
        <f t="shared" si="88"/>
        <v/>
      </c>
      <c r="O2811" t="str">
        <f t="shared" si="89"/>
        <v/>
      </c>
      <c r="P2811" t="str">
        <f>IF(D2811&lt;&gt;"",VLOOKUP(D2811,Projects!B:C,2,0),"")</f>
        <v/>
      </c>
    </row>
    <row r="2812" spans="1:16" x14ac:dyDescent="0.25">
      <c r="A2812" t="str">
        <f>UPPER(IF(AND(TimeSpend[[#This Row],[Personnel number]]&lt;&gt;"",TimeSpend[[#This Row],[Date]]&lt;&gt;""),TimeSpend[[#This Row],[Personnel number]],""))</f>
        <v/>
      </c>
      <c r="B2812" s="85" t="str">
        <f>IF(AND(TimeSpend[[#This Row],[Personnel number]]&lt;&gt;"",TimeSpend[[#This Row],[Date]]&lt;&gt;""),TEXT(TimeSpend[[#This Row],[Date]],"[$-409]yyyyMMdd"),"")</f>
        <v/>
      </c>
      <c r="C2812" s="33" t="str">
        <f>IF(AND(TimeSpend[[#This Row],[Personnel number]]&lt;&gt;"",TimeSpend[[#This Row],[Date]]&lt;&gt;""),SUBSTITUTE(TimeSpend[[#This Row],[Hours]],",","."),"")</f>
        <v/>
      </c>
      <c r="D2812" t="str">
        <f>IF(AND(TimeSpend[[#This Row],[Personnel number]]&lt;&gt;"",TimeSpend[[#This Row],[Date]]&lt;&gt;""),TimeSpend[[#This Row],[Network]],"")</f>
        <v/>
      </c>
      <c r="E2812" t="str">
        <f>IF(AND(TimeSpend[[#This Row],[Personnel number]]&lt;&gt;"",TimeSpend[[#This Row],[Date]]&lt;&gt;""),TimeSpend[[#This Row],[Network Description]],"")</f>
        <v/>
      </c>
      <c r="F2812" t="str">
        <f>IF(AND(TimeSpend[[#This Row],[Personnel number]]&lt;&gt;"",TimeSpend[[#This Row],[Date]]&lt;&gt;""),TimeSpend[[#This Row],[Activity]],"")</f>
        <v/>
      </c>
      <c r="G2812" t="str">
        <f>IF(AND(TimeSpend[[#This Row],[Personnel number]]&lt;&gt;"",TimeSpend[[#This Row],[Date]]&lt;&gt;""),TimeSpend[[#This Row],[Activity description]],"")</f>
        <v/>
      </c>
      <c r="H2812" s="36" t="str">
        <f>IF(AND(TimeSpend[[#This Row],[Personnel number]]&lt;&gt;"",TimeSpend[[#This Row],[Date]]&lt;&gt;""),TimeSpend[[#This Row],[Start Time]],"")</f>
        <v/>
      </c>
      <c r="I2812" s="36" t="str">
        <f>IF(AND(TimeSpend[[#This Row],[Personnel number]]&lt;&gt;"",TimeSpend[[#This Row],[Date]]&lt;&gt;""),TimeSpend[[#This Row],[End Time]],"")</f>
        <v/>
      </c>
      <c r="J2812" t="str">
        <f>IF(AND(TimeSpend[[#This Row],[Personnel number]]&lt;&gt;"",TimeSpend[[#This Row],[Date]]&lt;&gt;""),TimeSpend[[#This Row],[Location]],"")</f>
        <v/>
      </c>
      <c r="K2812" t="str">
        <f>IF(AND(TimeSpend[[#This Row],[Personnel number]]&lt;&gt;"",TimeSpend[[#This Row],[Date]]&lt;&gt;""),TimeSpend[[#This Row],[Task]],"")</f>
        <v/>
      </c>
      <c r="L2812" t="str">
        <f>IF(AND(TimeSpend[[#This Row],[Personnel number]]&lt;&gt;"",TimeSpend[[#This Row],[Date]]&lt;&gt;""),Utilization!$J$2,"")</f>
        <v/>
      </c>
      <c r="M2812" t="str">
        <f>IF(AND(TimeSpend[[#This Row],[Personnel number]]&lt;&gt;"",TimeSpend[[#This Row],[Date]]&lt;&gt;""),TimeSpend[[#This Row],[Employee Name]],"")</f>
        <v/>
      </c>
      <c r="N2812" t="str">
        <f t="shared" si="88"/>
        <v/>
      </c>
      <c r="O2812" t="str">
        <f t="shared" si="89"/>
        <v/>
      </c>
      <c r="P2812" t="str">
        <f>IF(D2812&lt;&gt;"",VLOOKUP(D2812,Projects!B:C,2,0),"")</f>
        <v/>
      </c>
    </row>
    <row r="2813" spans="1:16" x14ac:dyDescent="0.25">
      <c r="A2813" t="str">
        <f>UPPER(IF(AND(TimeSpend[[#This Row],[Personnel number]]&lt;&gt;"",TimeSpend[[#This Row],[Date]]&lt;&gt;""),TimeSpend[[#This Row],[Personnel number]],""))</f>
        <v/>
      </c>
      <c r="B2813" s="85" t="str">
        <f>IF(AND(TimeSpend[[#This Row],[Personnel number]]&lt;&gt;"",TimeSpend[[#This Row],[Date]]&lt;&gt;""),TEXT(TimeSpend[[#This Row],[Date]],"[$-409]yyyyMMdd"),"")</f>
        <v/>
      </c>
      <c r="C2813" s="33" t="str">
        <f>IF(AND(TimeSpend[[#This Row],[Personnel number]]&lt;&gt;"",TimeSpend[[#This Row],[Date]]&lt;&gt;""),SUBSTITUTE(TimeSpend[[#This Row],[Hours]],",","."),"")</f>
        <v/>
      </c>
      <c r="D2813" t="str">
        <f>IF(AND(TimeSpend[[#This Row],[Personnel number]]&lt;&gt;"",TimeSpend[[#This Row],[Date]]&lt;&gt;""),TimeSpend[[#This Row],[Network]],"")</f>
        <v/>
      </c>
      <c r="E2813" t="str">
        <f>IF(AND(TimeSpend[[#This Row],[Personnel number]]&lt;&gt;"",TimeSpend[[#This Row],[Date]]&lt;&gt;""),TimeSpend[[#This Row],[Network Description]],"")</f>
        <v/>
      </c>
      <c r="F2813" t="str">
        <f>IF(AND(TimeSpend[[#This Row],[Personnel number]]&lt;&gt;"",TimeSpend[[#This Row],[Date]]&lt;&gt;""),TimeSpend[[#This Row],[Activity]],"")</f>
        <v/>
      </c>
      <c r="G2813" t="str">
        <f>IF(AND(TimeSpend[[#This Row],[Personnel number]]&lt;&gt;"",TimeSpend[[#This Row],[Date]]&lt;&gt;""),TimeSpend[[#This Row],[Activity description]],"")</f>
        <v/>
      </c>
      <c r="H2813" s="36" t="str">
        <f>IF(AND(TimeSpend[[#This Row],[Personnel number]]&lt;&gt;"",TimeSpend[[#This Row],[Date]]&lt;&gt;""),TimeSpend[[#This Row],[Start Time]],"")</f>
        <v/>
      </c>
      <c r="I2813" s="36" t="str">
        <f>IF(AND(TimeSpend[[#This Row],[Personnel number]]&lt;&gt;"",TimeSpend[[#This Row],[Date]]&lt;&gt;""),TimeSpend[[#This Row],[End Time]],"")</f>
        <v/>
      </c>
      <c r="J2813" t="str">
        <f>IF(AND(TimeSpend[[#This Row],[Personnel number]]&lt;&gt;"",TimeSpend[[#This Row],[Date]]&lt;&gt;""),TimeSpend[[#This Row],[Location]],"")</f>
        <v/>
      </c>
      <c r="K2813" t="str">
        <f>IF(AND(TimeSpend[[#This Row],[Personnel number]]&lt;&gt;"",TimeSpend[[#This Row],[Date]]&lt;&gt;""),TimeSpend[[#This Row],[Task]],"")</f>
        <v/>
      </c>
      <c r="L2813" t="str">
        <f>IF(AND(TimeSpend[[#This Row],[Personnel number]]&lt;&gt;"",TimeSpend[[#This Row],[Date]]&lt;&gt;""),Utilization!$J$2,"")</f>
        <v/>
      </c>
      <c r="M2813" t="str">
        <f>IF(AND(TimeSpend[[#This Row],[Personnel number]]&lt;&gt;"",TimeSpend[[#This Row],[Date]]&lt;&gt;""),TimeSpend[[#This Row],[Employee Name]],"")</f>
        <v/>
      </c>
      <c r="N2813" t="str">
        <f t="shared" si="88"/>
        <v/>
      </c>
      <c r="O2813" t="str">
        <f t="shared" si="89"/>
        <v/>
      </c>
      <c r="P2813" t="str">
        <f>IF(D2813&lt;&gt;"",VLOOKUP(D2813,Projects!B:C,2,0),"")</f>
        <v/>
      </c>
    </row>
    <row r="2814" spans="1:16" x14ac:dyDescent="0.25">
      <c r="A2814" t="str">
        <f>UPPER(IF(AND(TimeSpend[[#This Row],[Personnel number]]&lt;&gt;"",TimeSpend[[#This Row],[Date]]&lt;&gt;""),TimeSpend[[#This Row],[Personnel number]],""))</f>
        <v/>
      </c>
      <c r="B2814" s="85" t="str">
        <f>IF(AND(TimeSpend[[#This Row],[Personnel number]]&lt;&gt;"",TimeSpend[[#This Row],[Date]]&lt;&gt;""),TEXT(TimeSpend[[#This Row],[Date]],"[$-409]yyyyMMdd"),"")</f>
        <v/>
      </c>
      <c r="C2814" s="33" t="str">
        <f>IF(AND(TimeSpend[[#This Row],[Personnel number]]&lt;&gt;"",TimeSpend[[#This Row],[Date]]&lt;&gt;""),SUBSTITUTE(TimeSpend[[#This Row],[Hours]],",","."),"")</f>
        <v/>
      </c>
      <c r="D2814" t="str">
        <f>IF(AND(TimeSpend[[#This Row],[Personnel number]]&lt;&gt;"",TimeSpend[[#This Row],[Date]]&lt;&gt;""),TimeSpend[[#This Row],[Network]],"")</f>
        <v/>
      </c>
      <c r="E2814" t="str">
        <f>IF(AND(TimeSpend[[#This Row],[Personnel number]]&lt;&gt;"",TimeSpend[[#This Row],[Date]]&lt;&gt;""),TimeSpend[[#This Row],[Network Description]],"")</f>
        <v/>
      </c>
      <c r="F2814" t="str">
        <f>IF(AND(TimeSpend[[#This Row],[Personnel number]]&lt;&gt;"",TimeSpend[[#This Row],[Date]]&lt;&gt;""),TimeSpend[[#This Row],[Activity]],"")</f>
        <v/>
      </c>
      <c r="G2814" t="str">
        <f>IF(AND(TimeSpend[[#This Row],[Personnel number]]&lt;&gt;"",TimeSpend[[#This Row],[Date]]&lt;&gt;""),TimeSpend[[#This Row],[Activity description]],"")</f>
        <v/>
      </c>
      <c r="H2814" s="36" t="str">
        <f>IF(AND(TimeSpend[[#This Row],[Personnel number]]&lt;&gt;"",TimeSpend[[#This Row],[Date]]&lt;&gt;""),TimeSpend[[#This Row],[Start Time]],"")</f>
        <v/>
      </c>
      <c r="I2814" s="36" t="str">
        <f>IF(AND(TimeSpend[[#This Row],[Personnel number]]&lt;&gt;"",TimeSpend[[#This Row],[Date]]&lt;&gt;""),TimeSpend[[#This Row],[End Time]],"")</f>
        <v/>
      </c>
      <c r="J2814" t="str">
        <f>IF(AND(TimeSpend[[#This Row],[Personnel number]]&lt;&gt;"",TimeSpend[[#This Row],[Date]]&lt;&gt;""),TimeSpend[[#This Row],[Location]],"")</f>
        <v/>
      </c>
      <c r="K2814" t="str">
        <f>IF(AND(TimeSpend[[#This Row],[Personnel number]]&lt;&gt;"",TimeSpend[[#This Row],[Date]]&lt;&gt;""),TimeSpend[[#This Row],[Task]],"")</f>
        <v/>
      </c>
      <c r="L2814" t="str">
        <f>IF(AND(TimeSpend[[#This Row],[Personnel number]]&lt;&gt;"",TimeSpend[[#This Row],[Date]]&lt;&gt;""),Utilization!$J$2,"")</f>
        <v/>
      </c>
      <c r="M2814" t="str">
        <f>IF(AND(TimeSpend[[#This Row],[Personnel number]]&lt;&gt;"",TimeSpend[[#This Row],[Date]]&lt;&gt;""),TimeSpend[[#This Row],[Employee Name]],"")</f>
        <v/>
      </c>
      <c r="N2814" t="str">
        <f t="shared" si="88"/>
        <v/>
      </c>
      <c r="O2814" t="str">
        <f t="shared" si="89"/>
        <v/>
      </c>
      <c r="P2814" t="str">
        <f>IF(D2814&lt;&gt;"",VLOOKUP(D2814,Projects!B:C,2,0),"")</f>
        <v/>
      </c>
    </row>
    <row r="2815" spans="1:16" x14ac:dyDescent="0.25">
      <c r="A2815" t="str">
        <f>UPPER(IF(AND(TimeSpend[[#This Row],[Personnel number]]&lt;&gt;"",TimeSpend[[#This Row],[Date]]&lt;&gt;""),TimeSpend[[#This Row],[Personnel number]],""))</f>
        <v/>
      </c>
      <c r="B2815" s="85" t="str">
        <f>IF(AND(TimeSpend[[#This Row],[Personnel number]]&lt;&gt;"",TimeSpend[[#This Row],[Date]]&lt;&gt;""),TEXT(TimeSpend[[#This Row],[Date]],"[$-409]yyyyMMdd"),"")</f>
        <v/>
      </c>
      <c r="C2815" s="33" t="str">
        <f>IF(AND(TimeSpend[[#This Row],[Personnel number]]&lt;&gt;"",TimeSpend[[#This Row],[Date]]&lt;&gt;""),SUBSTITUTE(TimeSpend[[#This Row],[Hours]],",","."),"")</f>
        <v/>
      </c>
      <c r="D2815" t="str">
        <f>IF(AND(TimeSpend[[#This Row],[Personnel number]]&lt;&gt;"",TimeSpend[[#This Row],[Date]]&lt;&gt;""),TimeSpend[[#This Row],[Network]],"")</f>
        <v/>
      </c>
      <c r="E2815" t="str">
        <f>IF(AND(TimeSpend[[#This Row],[Personnel number]]&lt;&gt;"",TimeSpend[[#This Row],[Date]]&lt;&gt;""),TimeSpend[[#This Row],[Network Description]],"")</f>
        <v/>
      </c>
      <c r="F2815" t="str">
        <f>IF(AND(TimeSpend[[#This Row],[Personnel number]]&lt;&gt;"",TimeSpend[[#This Row],[Date]]&lt;&gt;""),TimeSpend[[#This Row],[Activity]],"")</f>
        <v/>
      </c>
      <c r="G2815" t="str">
        <f>IF(AND(TimeSpend[[#This Row],[Personnel number]]&lt;&gt;"",TimeSpend[[#This Row],[Date]]&lt;&gt;""),TimeSpend[[#This Row],[Activity description]],"")</f>
        <v/>
      </c>
      <c r="H2815" s="36" t="str">
        <f>IF(AND(TimeSpend[[#This Row],[Personnel number]]&lt;&gt;"",TimeSpend[[#This Row],[Date]]&lt;&gt;""),TimeSpend[[#This Row],[Start Time]],"")</f>
        <v/>
      </c>
      <c r="I2815" s="36" t="str">
        <f>IF(AND(TimeSpend[[#This Row],[Personnel number]]&lt;&gt;"",TimeSpend[[#This Row],[Date]]&lt;&gt;""),TimeSpend[[#This Row],[End Time]],"")</f>
        <v/>
      </c>
      <c r="J2815" t="str">
        <f>IF(AND(TimeSpend[[#This Row],[Personnel number]]&lt;&gt;"",TimeSpend[[#This Row],[Date]]&lt;&gt;""),TimeSpend[[#This Row],[Location]],"")</f>
        <v/>
      </c>
      <c r="K2815" t="str">
        <f>IF(AND(TimeSpend[[#This Row],[Personnel number]]&lt;&gt;"",TimeSpend[[#This Row],[Date]]&lt;&gt;""),TimeSpend[[#This Row],[Task]],"")</f>
        <v/>
      </c>
      <c r="L2815" t="str">
        <f>IF(AND(TimeSpend[[#This Row],[Personnel number]]&lt;&gt;"",TimeSpend[[#This Row],[Date]]&lt;&gt;""),Utilization!$J$2,"")</f>
        <v/>
      </c>
      <c r="M2815" t="str">
        <f>IF(AND(TimeSpend[[#This Row],[Personnel number]]&lt;&gt;"",TimeSpend[[#This Row],[Date]]&lt;&gt;""),TimeSpend[[#This Row],[Employee Name]],"")</f>
        <v/>
      </c>
      <c r="N2815" t="str">
        <f t="shared" si="88"/>
        <v/>
      </c>
      <c r="O2815" t="str">
        <f t="shared" si="89"/>
        <v/>
      </c>
      <c r="P2815" t="str">
        <f>IF(D2815&lt;&gt;"",VLOOKUP(D2815,Projects!B:C,2,0),"")</f>
        <v/>
      </c>
    </row>
    <row r="2816" spans="1:16" x14ac:dyDescent="0.25">
      <c r="A2816" t="str">
        <f>UPPER(IF(AND(TimeSpend[[#This Row],[Personnel number]]&lt;&gt;"",TimeSpend[[#This Row],[Date]]&lt;&gt;""),TimeSpend[[#This Row],[Personnel number]],""))</f>
        <v/>
      </c>
      <c r="B2816" s="85" t="str">
        <f>IF(AND(TimeSpend[[#This Row],[Personnel number]]&lt;&gt;"",TimeSpend[[#This Row],[Date]]&lt;&gt;""),TEXT(TimeSpend[[#This Row],[Date]],"[$-409]yyyyMMdd"),"")</f>
        <v/>
      </c>
      <c r="C2816" s="33" t="str">
        <f>IF(AND(TimeSpend[[#This Row],[Personnel number]]&lt;&gt;"",TimeSpend[[#This Row],[Date]]&lt;&gt;""),SUBSTITUTE(TimeSpend[[#This Row],[Hours]],",","."),"")</f>
        <v/>
      </c>
      <c r="D2816" t="str">
        <f>IF(AND(TimeSpend[[#This Row],[Personnel number]]&lt;&gt;"",TimeSpend[[#This Row],[Date]]&lt;&gt;""),TimeSpend[[#This Row],[Network]],"")</f>
        <v/>
      </c>
      <c r="E2816" t="str">
        <f>IF(AND(TimeSpend[[#This Row],[Personnel number]]&lt;&gt;"",TimeSpend[[#This Row],[Date]]&lt;&gt;""),TimeSpend[[#This Row],[Network Description]],"")</f>
        <v/>
      </c>
      <c r="F2816" t="str">
        <f>IF(AND(TimeSpend[[#This Row],[Personnel number]]&lt;&gt;"",TimeSpend[[#This Row],[Date]]&lt;&gt;""),TimeSpend[[#This Row],[Activity]],"")</f>
        <v/>
      </c>
      <c r="G2816" t="str">
        <f>IF(AND(TimeSpend[[#This Row],[Personnel number]]&lt;&gt;"",TimeSpend[[#This Row],[Date]]&lt;&gt;""),TimeSpend[[#This Row],[Activity description]],"")</f>
        <v/>
      </c>
      <c r="H2816" s="36" t="str">
        <f>IF(AND(TimeSpend[[#This Row],[Personnel number]]&lt;&gt;"",TimeSpend[[#This Row],[Date]]&lt;&gt;""),TimeSpend[[#This Row],[Start Time]],"")</f>
        <v/>
      </c>
      <c r="I2816" s="36" t="str">
        <f>IF(AND(TimeSpend[[#This Row],[Personnel number]]&lt;&gt;"",TimeSpend[[#This Row],[Date]]&lt;&gt;""),TimeSpend[[#This Row],[End Time]],"")</f>
        <v/>
      </c>
      <c r="J2816" t="str">
        <f>IF(AND(TimeSpend[[#This Row],[Personnel number]]&lt;&gt;"",TimeSpend[[#This Row],[Date]]&lt;&gt;""),TimeSpend[[#This Row],[Location]],"")</f>
        <v/>
      </c>
      <c r="K2816" t="str">
        <f>IF(AND(TimeSpend[[#This Row],[Personnel number]]&lt;&gt;"",TimeSpend[[#This Row],[Date]]&lt;&gt;""),TimeSpend[[#This Row],[Task]],"")</f>
        <v/>
      </c>
      <c r="L2816" t="str">
        <f>IF(AND(TimeSpend[[#This Row],[Personnel number]]&lt;&gt;"",TimeSpend[[#This Row],[Date]]&lt;&gt;""),Utilization!$J$2,"")</f>
        <v/>
      </c>
      <c r="M2816" t="str">
        <f>IF(AND(TimeSpend[[#This Row],[Personnel number]]&lt;&gt;"",TimeSpend[[#This Row],[Date]]&lt;&gt;""),TimeSpend[[#This Row],[Employee Name]],"")</f>
        <v/>
      </c>
      <c r="N2816" t="str">
        <f t="shared" si="88"/>
        <v/>
      </c>
      <c r="O2816" t="str">
        <f t="shared" si="89"/>
        <v/>
      </c>
      <c r="P2816" t="str">
        <f>IF(D2816&lt;&gt;"",VLOOKUP(D2816,Projects!B:C,2,0),"")</f>
        <v/>
      </c>
    </row>
    <row r="2817" spans="1:16" x14ac:dyDescent="0.25">
      <c r="A2817" t="str">
        <f>UPPER(IF(AND(TimeSpend[[#This Row],[Personnel number]]&lt;&gt;"",TimeSpend[[#This Row],[Date]]&lt;&gt;""),TimeSpend[[#This Row],[Personnel number]],""))</f>
        <v/>
      </c>
      <c r="B2817" s="85" t="str">
        <f>IF(AND(TimeSpend[[#This Row],[Personnel number]]&lt;&gt;"",TimeSpend[[#This Row],[Date]]&lt;&gt;""),TEXT(TimeSpend[[#This Row],[Date]],"[$-409]yyyyMMdd"),"")</f>
        <v/>
      </c>
      <c r="C2817" s="33" t="str">
        <f>IF(AND(TimeSpend[[#This Row],[Personnel number]]&lt;&gt;"",TimeSpend[[#This Row],[Date]]&lt;&gt;""),SUBSTITUTE(TimeSpend[[#This Row],[Hours]],",","."),"")</f>
        <v/>
      </c>
      <c r="D2817" t="str">
        <f>IF(AND(TimeSpend[[#This Row],[Personnel number]]&lt;&gt;"",TimeSpend[[#This Row],[Date]]&lt;&gt;""),TimeSpend[[#This Row],[Network]],"")</f>
        <v/>
      </c>
      <c r="E2817" t="str">
        <f>IF(AND(TimeSpend[[#This Row],[Personnel number]]&lt;&gt;"",TimeSpend[[#This Row],[Date]]&lt;&gt;""),TimeSpend[[#This Row],[Network Description]],"")</f>
        <v/>
      </c>
      <c r="F2817" t="str">
        <f>IF(AND(TimeSpend[[#This Row],[Personnel number]]&lt;&gt;"",TimeSpend[[#This Row],[Date]]&lt;&gt;""),TimeSpend[[#This Row],[Activity]],"")</f>
        <v/>
      </c>
      <c r="G2817" t="str">
        <f>IF(AND(TimeSpend[[#This Row],[Personnel number]]&lt;&gt;"",TimeSpend[[#This Row],[Date]]&lt;&gt;""),TimeSpend[[#This Row],[Activity description]],"")</f>
        <v/>
      </c>
      <c r="H2817" s="36" t="str">
        <f>IF(AND(TimeSpend[[#This Row],[Personnel number]]&lt;&gt;"",TimeSpend[[#This Row],[Date]]&lt;&gt;""),TimeSpend[[#This Row],[Start Time]],"")</f>
        <v/>
      </c>
      <c r="I2817" s="36" t="str">
        <f>IF(AND(TimeSpend[[#This Row],[Personnel number]]&lt;&gt;"",TimeSpend[[#This Row],[Date]]&lt;&gt;""),TimeSpend[[#This Row],[End Time]],"")</f>
        <v/>
      </c>
      <c r="J2817" t="str">
        <f>IF(AND(TimeSpend[[#This Row],[Personnel number]]&lt;&gt;"",TimeSpend[[#This Row],[Date]]&lt;&gt;""),TimeSpend[[#This Row],[Location]],"")</f>
        <v/>
      </c>
      <c r="K2817" t="str">
        <f>IF(AND(TimeSpend[[#This Row],[Personnel number]]&lt;&gt;"",TimeSpend[[#This Row],[Date]]&lt;&gt;""),TimeSpend[[#This Row],[Task]],"")</f>
        <v/>
      </c>
      <c r="L2817" t="str">
        <f>IF(AND(TimeSpend[[#This Row],[Personnel number]]&lt;&gt;"",TimeSpend[[#This Row],[Date]]&lt;&gt;""),Utilization!$J$2,"")</f>
        <v/>
      </c>
      <c r="M2817" t="str">
        <f>IF(AND(TimeSpend[[#This Row],[Personnel number]]&lt;&gt;"",TimeSpend[[#This Row],[Date]]&lt;&gt;""),TimeSpend[[#This Row],[Employee Name]],"")</f>
        <v/>
      </c>
      <c r="N2817" t="str">
        <f t="shared" si="88"/>
        <v/>
      </c>
      <c r="O2817" t="str">
        <f t="shared" si="89"/>
        <v/>
      </c>
      <c r="P2817" t="str">
        <f>IF(D2817&lt;&gt;"",VLOOKUP(D2817,Projects!B:C,2,0),"")</f>
        <v/>
      </c>
    </row>
    <row r="2818" spans="1:16" x14ac:dyDescent="0.25">
      <c r="A2818" t="str">
        <f>UPPER(IF(AND(TimeSpend[[#This Row],[Personnel number]]&lt;&gt;"",TimeSpend[[#This Row],[Date]]&lt;&gt;""),TimeSpend[[#This Row],[Personnel number]],""))</f>
        <v/>
      </c>
      <c r="B2818" s="85" t="str">
        <f>IF(AND(TimeSpend[[#This Row],[Personnel number]]&lt;&gt;"",TimeSpend[[#This Row],[Date]]&lt;&gt;""),TEXT(TimeSpend[[#This Row],[Date]],"[$-409]yyyyMMdd"),"")</f>
        <v/>
      </c>
      <c r="C2818" s="33" t="str">
        <f>IF(AND(TimeSpend[[#This Row],[Personnel number]]&lt;&gt;"",TimeSpend[[#This Row],[Date]]&lt;&gt;""),SUBSTITUTE(TimeSpend[[#This Row],[Hours]],",","."),"")</f>
        <v/>
      </c>
      <c r="D2818" t="str">
        <f>IF(AND(TimeSpend[[#This Row],[Personnel number]]&lt;&gt;"",TimeSpend[[#This Row],[Date]]&lt;&gt;""),TimeSpend[[#This Row],[Network]],"")</f>
        <v/>
      </c>
      <c r="E2818" t="str">
        <f>IF(AND(TimeSpend[[#This Row],[Personnel number]]&lt;&gt;"",TimeSpend[[#This Row],[Date]]&lt;&gt;""),TimeSpend[[#This Row],[Network Description]],"")</f>
        <v/>
      </c>
      <c r="F2818" t="str">
        <f>IF(AND(TimeSpend[[#This Row],[Personnel number]]&lt;&gt;"",TimeSpend[[#This Row],[Date]]&lt;&gt;""),TimeSpend[[#This Row],[Activity]],"")</f>
        <v/>
      </c>
      <c r="G2818" t="str">
        <f>IF(AND(TimeSpend[[#This Row],[Personnel number]]&lt;&gt;"",TimeSpend[[#This Row],[Date]]&lt;&gt;""),TimeSpend[[#This Row],[Activity description]],"")</f>
        <v/>
      </c>
      <c r="H2818" s="36" t="str">
        <f>IF(AND(TimeSpend[[#This Row],[Personnel number]]&lt;&gt;"",TimeSpend[[#This Row],[Date]]&lt;&gt;""),TimeSpend[[#This Row],[Start Time]],"")</f>
        <v/>
      </c>
      <c r="I2818" s="36" t="str">
        <f>IF(AND(TimeSpend[[#This Row],[Personnel number]]&lt;&gt;"",TimeSpend[[#This Row],[Date]]&lt;&gt;""),TimeSpend[[#This Row],[End Time]],"")</f>
        <v/>
      </c>
      <c r="J2818" t="str">
        <f>IF(AND(TimeSpend[[#This Row],[Personnel number]]&lt;&gt;"",TimeSpend[[#This Row],[Date]]&lt;&gt;""),TimeSpend[[#This Row],[Location]],"")</f>
        <v/>
      </c>
      <c r="K2818" t="str">
        <f>IF(AND(TimeSpend[[#This Row],[Personnel number]]&lt;&gt;"",TimeSpend[[#This Row],[Date]]&lt;&gt;""),TimeSpend[[#This Row],[Task]],"")</f>
        <v/>
      </c>
      <c r="L2818" t="str">
        <f>IF(AND(TimeSpend[[#This Row],[Personnel number]]&lt;&gt;"",TimeSpend[[#This Row],[Date]]&lt;&gt;""),Utilization!$J$2,"")</f>
        <v/>
      </c>
      <c r="M2818" t="str">
        <f>IF(AND(TimeSpend[[#This Row],[Personnel number]]&lt;&gt;"",TimeSpend[[#This Row],[Date]]&lt;&gt;""),TimeSpend[[#This Row],[Employee Name]],"")</f>
        <v/>
      </c>
      <c r="N2818" t="str">
        <f t="shared" si="88"/>
        <v/>
      </c>
      <c r="O2818" t="str">
        <f t="shared" si="89"/>
        <v/>
      </c>
      <c r="P2818" t="str">
        <f>IF(D2818&lt;&gt;"",VLOOKUP(D2818,Projects!B:C,2,0),"")</f>
        <v/>
      </c>
    </row>
    <row r="2819" spans="1:16" x14ac:dyDescent="0.25">
      <c r="A2819" t="str">
        <f>UPPER(IF(AND(TimeSpend[[#This Row],[Personnel number]]&lt;&gt;"",TimeSpend[[#This Row],[Date]]&lt;&gt;""),TimeSpend[[#This Row],[Personnel number]],""))</f>
        <v/>
      </c>
      <c r="B2819" s="85" t="str">
        <f>IF(AND(TimeSpend[[#This Row],[Personnel number]]&lt;&gt;"",TimeSpend[[#This Row],[Date]]&lt;&gt;""),TEXT(TimeSpend[[#This Row],[Date]],"[$-409]yyyyMMdd"),"")</f>
        <v/>
      </c>
      <c r="C2819" s="33" t="str">
        <f>IF(AND(TimeSpend[[#This Row],[Personnel number]]&lt;&gt;"",TimeSpend[[#This Row],[Date]]&lt;&gt;""),SUBSTITUTE(TimeSpend[[#This Row],[Hours]],",","."),"")</f>
        <v/>
      </c>
      <c r="D2819" t="str">
        <f>IF(AND(TimeSpend[[#This Row],[Personnel number]]&lt;&gt;"",TimeSpend[[#This Row],[Date]]&lt;&gt;""),TimeSpend[[#This Row],[Network]],"")</f>
        <v/>
      </c>
      <c r="E2819" t="str">
        <f>IF(AND(TimeSpend[[#This Row],[Personnel number]]&lt;&gt;"",TimeSpend[[#This Row],[Date]]&lt;&gt;""),TimeSpend[[#This Row],[Network Description]],"")</f>
        <v/>
      </c>
      <c r="F2819" t="str">
        <f>IF(AND(TimeSpend[[#This Row],[Personnel number]]&lt;&gt;"",TimeSpend[[#This Row],[Date]]&lt;&gt;""),TimeSpend[[#This Row],[Activity]],"")</f>
        <v/>
      </c>
      <c r="G2819" t="str">
        <f>IF(AND(TimeSpend[[#This Row],[Personnel number]]&lt;&gt;"",TimeSpend[[#This Row],[Date]]&lt;&gt;""),TimeSpend[[#This Row],[Activity description]],"")</f>
        <v/>
      </c>
      <c r="H2819" s="36" t="str">
        <f>IF(AND(TimeSpend[[#This Row],[Personnel number]]&lt;&gt;"",TimeSpend[[#This Row],[Date]]&lt;&gt;""),TimeSpend[[#This Row],[Start Time]],"")</f>
        <v/>
      </c>
      <c r="I2819" s="36" t="str">
        <f>IF(AND(TimeSpend[[#This Row],[Personnel number]]&lt;&gt;"",TimeSpend[[#This Row],[Date]]&lt;&gt;""),TimeSpend[[#This Row],[End Time]],"")</f>
        <v/>
      </c>
      <c r="J2819" t="str">
        <f>IF(AND(TimeSpend[[#This Row],[Personnel number]]&lt;&gt;"",TimeSpend[[#This Row],[Date]]&lt;&gt;""),TimeSpend[[#This Row],[Location]],"")</f>
        <v/>
      </c>
      <c r="K2819" t="str">
        <f>IF(AND(TimeSpend[[#This Row],[Personnel number]]&lt;&gt;"",TimeSpend[[#This Row],[Date]]&lt;&gt;""),TimeSpend[[#This Row],[Task]],"")</f>
        <v/>
      </c>
      <c r="L2819" t="str">
        <f>IF(AND(TimeSpend[[#This Row],[Personnel number]]&lt;&gt;"",TimeSpend[[#This Row],[Date]]&lt;&gt;""),Utilization!$J$2,"")</f>
        <v/>
      </c>
      <c r="M2819" t="str">
        <f>IF(AND(TimeSpend[[#This Row],[Personnel number]]&lt;&gt;"",TimeSpend[[#This Row],[Date]]&lt;&gt;""),TimeSpend[[#This Row],[Employee Name]],"")</f>
        <v/>
      </c>
      <c r="N2819" t="str">
        <f t="shared" si="88"/>
        <v/>
      </c>
      <c r="O2819" t="str">
        <f t="shared" si="89"/>
        <v/>
      </c>
      <c r="P2819" t="str">
        <f>IF(D2819&lt;&gt;"",VLOOKUP(D2819,Projects!B:C,2,0),"")</f>
        <v/>
      </c>
    </row>
    <row r="2820" spans="1:16" x14ac:dyDescent="0.25">
      <c r="A2820" t="str">
        <f>UPPER(IF(AND(TimeSpend[[#This Row],[Personnel number]]&lt;&gt;"",TimeSpend[[#This Row],[Date]]&lt;&gt;""),TimeSpend[[#This Row],[Personnel number]],""))</f>
        <v/>
      </c>
      <c r="B2820" s="85" t="str">
        <f>IF(AND(TimeSpend[[#This Row],[Personnel number]]&lt;&gt;"",TimeSpend[[#This Row],[Date]]&lt;&gt;""),TEXT(TimeSpend[[#This Row],[Date]],"[$-409]yyyyMMdd"),"")</f>
        <v/>
      </c>
      <c r="C2820" s="33" t="str">
        <f>IF(AND(TimeSpend[[#This Row],[Personnel number]]&lt;&gt;"",TimeSpend[[#This Row],[Date]]&lt;&gt;""),SUBSTITUTE(TimeSpend[[#This Row],[Hours]],",","."),"")</f>
        <v/>
      </c>
      <c r="D2820" t="str">
        <f>IF(AND(TimeSpend[[#This Row],[Personnel number]]&lt;&gt;"",TimeSpend[[#This Row],[Date]]&lt;&gt;""),TimeSpend[[#This Row],[Network]],"")</f>
        <v/>
      </c>
      <c r="E2820" t="str">
        <f>IF(AND(TimeSpend[[#This Row],[Personnel number]]&lt;&gt;"",TimeSpend[[#This Row],[Date]]&lt;&gt;""),TimeSpend[[#This Row],[Network Description]],"")</f>
        <v/>
      </c>
      <c r="F2820" t="str">
        <f>IF(AND(TimeSpend[[#This Row],[Personnel number]]&lt;&gt;"",TimeSpend[[#This Row],[Date]]&lt;&gt;""),TimeSpend[[#This Row],[Activity]],"")</f>
        <v/>
      </c>
      <c r="G2820" t="str">
        <f>IF(AND(TimeSpend[[#This Row],[Personnel number]]&lt;&gt;"",TimeSpend[[#This Row],[Date]]&lt;&gt;""),TimeSpend[[#This Row],[Activity description]],"")</f>
        <v/>
      </c>
      <c r="H2820" s="36" t="str">
        <f>IF(AND(TimeSpend[[#This Row],[Personnel number]]&lt;&gt;"",TimeSpend[[#This Row],[Date]]&lt;&gt;""),TimeSpend[[#This Row],[Start Time]],"")</f>
        <v/>
      </c>
      <c r="I2820" s="36" t="str">
        <f>IF(AND(TimeSpend[[#This Row],[Personnel number]]&lt;&gt;"",TimeSpend[[#This Row],[Date]]&lt;&gt;""),TimeSpend[[#This Row],[End Time]],"")</f>
        <v/>
      </c>
      <c r="J2820" t="str">
        <f>IF(AND(TimeSpend[[#This Row],[Personnel number]]&lt;&gt;"",TimeSpend[[#This Row],[Date]]&lt;&gt;""),TimeSpend[[#This Row],[Location]],"")</f>
        <v/>
      </c>
      <c r="K2820" t="str">
        <f>IF(AND(TimeSpend[[#This Row],[Personnel number]]&lt;&gt;"",TimeSpend[[#This Row],[Date]]&lt;&gt;""),TimeSpend[[#This Row],[Task]],"")</f>
        <v/>
      </c>
      <c r="L2820" t="str">
        <f>IF(AND(TimeSpend[[#This Row],[Personnel number]]&lt;&gt;"",TimeSpend[[#This Row],[Date]]&lt;&gt;""),Utilization!$J$2,"")</f>
        <v/>
      </c>
      <c r="M2820" t="str">
        <f>IF(AND(TimeSpend[[#This Row],[Personnel number]]&lt;&gt;"",TimeSpend[[#This Row],[Date]]&lt;&gt;""),TimeSpend[[#This Row],[Employee Name]],"")</f>
        <v/>
      </c>
      <c r="N2820" t="str">
        <f t="shared" si="88"/>
        <v/>
      </c>
      <c r="O2820" t="str">
        <f t="shared" si="89"/>
        <v/>
      </c>
      <c r="P2820" t="str">
        <f>IF(D2820&lt;&gt;"",VLOOKUP(D2820,Projects!B:C,2,0),"")</f>
        <v/>
      </c>
    </row>
    <row r="2821" spans="1:16" x14ac:dyDescent="0.25">
      <c r="A2821" t="str">
        <f>UPPER(IF(AND(TimeSpend[[#This Row],[Personnel number]]&lt;&gt;"",TimeSpend[[#This Row],[Date]]&lt;&gt;""),TimeSpend[[#This Row],[Personnel number]],""))</f>
        <v/>
      </c>
      <c r="B2821" s="85" t="str">
        <f>IF(AND(TimeSpend[[#This Row],[Personnel number]]&lt;&gt;"",TimeSpend[[#This Row],[Date]]&lt;&gt;""),TEXT(TimeSpend[[#This Row],[Date]],"[$-409]yyyyMMdd"),"")</f>
        <v/>
      </c>
      <c r="C2821" s="33" t="str">
        <f>IF(AND(TimeSpend[[#This Row],[Personnel number]]&lt;&gt;"",TimeSpend[[#This Row],[Date]]&lt;&gt;""),SUBSTITUTE(TimeSpend[[#This Row],[Hours]],",","."),"")</f>
        <v/>
      </c>
      <c r="D2821" t="str">
        <f>IF(AND(TimeSpend[[#This Row],[Personnel number]]&lt;&gt;"",TimeSpend[[#This Row],[Date]]&lt;&gt;""),TimeSpend[[#This Row],[Network]],"")</f>
        <v/>
      </c>
      <c r="E2821" t="str">
        <f>IF(AND(TimeSpend[[#This Row],[Personnel number]]&lt;&gt;"",TimeSpend[[#This Row],[Date]]&lt;&gt;""),TimeSpend[[#This Row],[Network Description]],"")</f>
        <v/>
      </c>
      <c r="F2821" t="str">
        <f>IF(AND(TimeSpend[[#This Row],[Personnel number]]&lt;&gt;"",TimeSpend[[#This Row],[Date]]&lt;&gt;""),TimeSpend[[#This Row],[Activity]],"")</f>
        <v/>
      </c>
      <c r="G2821" t="str">
        <f>IF(AND(TimeSpend[[#This Row],[Personnel number]]&lt;&gt;"",TimeSpend[[#This Row],[Date]]&lt;&gt;""),TimeSpend[[#This Row],[Activity description]],"")</f>
        <v/>
      </c>
      <c r="H2821" s="36" t="str">
        <f>IF(AND(TimeSpend[[#This Row],[Personnel number]]&lt;&gt;"",TimeSpend[[#This Row],[Date]]&lt;&gt;""),TimeSpend[[#This Row],[Start Time]],"")</f>
        <v/>
      </c>
      <c r="I2821" s="36" t="str">
        <f>IF(AND(TimeSpend[[#This Row],[Personnel number]]&lt;&gt;"",TimeSpend[[#This Row],[Date]]&lt;&gt;""),TimeSpend[[#This Row],[End Time]],"")</f>
        <v/>
      </c>
      <c r="J2821" t="str">
        <f>IF(AND(TimeSpend[[#This Row],[Personnel number]]&lt;&gt;"",TimeSpend[[#This Row],[Date]]&lt;&gt;""),TimeSpend[[#This Row],[Location]],"")</f>
        <v/>
      </c>
      <c r="K2821" t="str">
        <f>IF(AND(TimeSpend[[#This Row],[Personnel number]]&lt;&gt;"",TimeSpend[[#This Row],[Date]]&lt;&gt;""),TimeSpend[[#This Row],[Task]],"")</f>
        <v/>
      </c>
      <c r="L2821" t="str">
        <f>IF(AND(TimeSpend[[#This Row],[Personnel number]]&lt;&gt;"",TimeSpend[[#This Row],[Date]]&lt;&gt;""),Utilization!$J$2,"")</f>
        <v/>
      </c>
      <c r="M2821" t="str">
        <f>IF(AND(TimeSpend[[#This Row],[Personnel number]]&lt;&gt;"",TimeSpend[[#This Row],[Date]]&lt;&gt;""),TimeSpend[[#This Row],[Employee Name]],"")</f>
        <v/>
      </c>
      <c r="N2821" t="str">
        <f t="shared" si="88"/>
        <v/>
      </c>
      <c r="O2821" t="str">
        <f t="shared" si="89"/>
        <v/>
      </c>
      <c r="P2821" t="str">
        <f>IF(D2821&lt;&gt;"",VLOOKUP(D2821,Projects!B:C,2,0),"")</f>
        <v/>
      </c>
    </row>
    <row r="2822" spans="1:16" x14ac:dyDescent="0.25">
      <c r="A2822" t="str">
        <f>UPPER(IF(AND(TimeSpend[[#This Row],[Personnel number]]&lt;&gt;"",TimeSpend[[#This Row],[Date]]&lt;&gt;""),TimeSpend[[#This Row],[Personnel number]],""))</f>
        <v/>
      </c>
      <c r="B2822" s="85" t="str">
        <f>IF(AND(TimeSpend[[#This Row],[Personnel number]]&lt;&gt;"",TimeSpend[[#This Row],[Date]]&lt;&gt;""),TEXT(TimeSpend[[#This Row],[Date]],"[$-409]yyyyMMdd"),"")</f>
        <v/>
      </c>
      <c r="C2822" s="33" t="str">
        <f>IF(AND(TimeSpend[[#This Row],[Personnel number]]&lt;&gt;"",TimeSpend[[#This Row],[Date]]&lt;&gt;""),SUBSTITUTE(TimeSpend[[#This Row],[Hours]],",","."),"")</f>
        <v/>
      </c>
      <c r="D2822" t="str">
        <f>IF(AND(TimeSpend[[#This Row],[Personnel number]]&lt;&gt;"",TimeSpend[[#This Row],[Date]]&lt;&gt;""),TimeSpend[[#This Row],[Network]],"")</f>
        <v/>
      </c>
      <c r="E2822" t="str">
        <f>IF(AND(TimeSpend[[#This Row],[Personnel number]]&lt;&gt;"",TimeSpend[[#This Row],[Date]]&lt;&gt;""),TimeSpend[[#This Row],[Network Description]],"")</f>
        <v/>
      </c>
      <c r="F2822" t="str">
        <f>IF(AND(TimeSpend[[#This Row],[Personnel number]]&lt;&gt;"",TimeSpend[[#This Row],[Date]]&lt;&gt;""),TimeSpend[[#This Row],[Activity]],"")</f>
        <v/>
      </c>
      <c r="G2822" t="str">
        <f>IF(AND(TimeSpend[[#This Row],[Personnel number]]&lt;&gt;"",TimeSpend[[#This Row],[Date]]&lt;&gt;""),TimeSpend[[#This Row],[Activity description]],"")</f>
        <v/>
      </c>
      <c r="H2822" s="36" t="str">
        <f>IF(AND(TimeSpend[[#This Row],[Personnel number]]&lt;&gt;"",TimeSpend[[#This Row],[Date]]&lt;&gt;""),TimeSpend[[#This Row],[Start Time]],"")</f>
        <v/>
      </c>
      <c r="I2822" s="36" t="str">
        <f>IF(AND(TimeSpend[[#This Row],[Personnel number]]&lt;&gt;"",TimeSpend[[#This Row],[Date]]&lt;&gt;""),TimeSpend[[#This Row],[End Time]],"")</f>
        <v/>
      </c>
      <c r="J2822" t="str">
        <f>IF(AND(TimeSpend[[#This Row],[Personnel number]]&lt;&gt;"",TimeSpend[[#This Row],[Date]]&lt;&gt;""),TimeSpend[[#This Row],[Location]],"")</f>
        <v/>
      </c>
      <c r="K2822" t="str">
        <f>IF(AND(TimeSpend[[#This Row],[Personnel number]]&lt;&gt;"",TimeSpend[[#This Row],[Date]]&lt;&gt;""),TimeSpend[[#This Row],[Task]],"")</f>
        <v/>
      </c>
      <c r="L2822" t="str">
        <f>IF(AND(TimeSpend[[#This Row],[Personnel number]]&lt;&gt;"",TimeSpend[[#This Row],[Date]]&lt;&gt;""),Utilization!$J$2,"")</f>
        <v/>
      </c>
      <c r="M2822" t="str">
        <f>IF(AND(TimeSpend[[#This Row],[Personnel number]]&lt;&gt;"",TimeSpend[[#This Row],[Date]]&lt;&gt;""),TimeSpend[[#This Row],[Employee Name]],"")</f>
        <v/>
      </c>
      <c r="N2822" t="str">
        <f t="shared" si="88"/>
        <v/>
      </c>
      <c r="O2822" t="str">
        <f t="shared" si="89"/>
        <v/>
      </c>
      <c r="P2822" t="str">
        <f>IF(D2822&lt;&gt;"",VLOOKUP(D2822,Projects!B:C,2,0),"")</f>
        <v/>
      </c>
    </row>
    <row r="2823" spans="1:16" x14ac:dyDescent="0.25">
      <c r="A2823" t="str">
        <f>UPPER(IF(AND(TimeSpend[[#This Row],[Personnel number]]&lt;&gt;"",TimeSpend[[#This Row],[Date]]&lt;&gt;""),TimeSpend[[#This Row],[Personnel number]],""))</f>
        <v/>
      </c>
      <c r="B2823" s="85" t="str">
        <f>IF(AND(TimeSpend[[#This Row],[Personnel number]]&lt;&gt;"",TimeSpend[[#This Row],[Date]]&lt;&gt;""),TEXT(TimeSpend[[#This Row],[Date]],"[$-409]yyyyMMdd"),"")</f>
        <v/>
      </c>
      <c r="C2823" s="33" t="str">
        <f>IF(AND(TimeSpend[[#This Row],[Personnel number]]&lt;&gt;"",TimeSpend[[#This Row],[Date]]&lt;&gt;""),SUBSTITUTE(TimeSpend[[#This Row],[Hours]],",","."),"")</f>
        <v/>
      </c>
      <c r="D2823" t="str">
        <f>IF(AND(TimeSpend[[#This Row],[Personnel number]]&lt;&gt;"",TimeSpend[[#This Row],[Date]]&lt;&gt;""),TimeSpend[[#This Row],[Network]],"")</f>
        <v/>
      </c>
      <c r="E2823" t="str">
        <f>IF(AND(TimeSpend[[#This Row],[Personnel number]]&lt;&gt;"",TimeSpend[[#This Row],[Date]]&lt;&gt;""),TimeSpend[[#This Row],[Network Description]],"")</f>
        <v/>
      </c>
      <c r="F2823" t="str">
        <f>IF(AND(TimeSpend[[#This Row],[Personnel number]]&lt;&gt;"",TimeSpend[[#This Row],[Date]]&lt;&gt;""),TimeSpend[[#This Row],[Activity]],"")</f>
        <v/>
      </c>
      <c r="G2823" t="str">
        <f>IF(AND(TimeSpend[[#This Row],[Personnel number]]&lt;&gt;"",TimeSpend[[#This Row],[Date]]&lt;&gt;""),TimeSpend[[#This Row],[Activity description]],"")</f>
        <v/>
      </c>
      <c r="H2823" s="36" t="str">
        <f>IF(AND(TimeSpend[[#This Row],[Personnel number]]&lt;&gt;"",TimeSpend[[#This Row],[Date]]&lt;&gt;""),TimeSpend[[#This Row],[Start Time]],"")</f>
        <v/>
      </c>
      <c r="I2823" s="36" t="str">
        <f>IF(AND(TimeSpend[[#This Row],[Personnel number]]&lt;&gt;"",TimeSpend[[#This Row],[Date]]&lt;&gt;""),TimeSpend[[#This Row],[End Time]],"")</f>
        <v/>
      </c>
      <c r="J2823" t="str">
        <f>IF(AND(TimeSpend[[#This Row],[Personnel number]]&lt;&gt;"",TimeSpend[[#This Row],[Date]]&lt;&gt;""),TimeSpend[[#This Row],[Location]],"")</f>
        <v/>
      </c>
      <c r="K2823" t="str">
        <f>IF(AND(TimeSpend[[#This Row],[Personnel number]]&lt;&gt;"",TimeSpend[[#This Row],[Date]]&lt;&gt;""),TimeSpend[[#This Row],[Task]],"")</f>
        <v/>
      </c>
      <c r="L2823" t="str">
        <f>IF(AND(TimeSpend[[#This Row],[Personnel number]]&lt;&gt;"",TimeSpend[[#This Row],[Date]]&lt;&gt;""),Utilization!$J$2,"")</f>
        <v/>
      </c>
      <c r="M2823" t="str">
        <f>IF(AND(TimeSpend[[#This Row],[Personnel number]]&lt;&gt;"",TimeSpend[[#This Row],[Date]]&lt;&gt;""),TimeSpend[[#This Row],[Employee Name]],"")</f>
        <v/>
      </c>
      <c r="N2823" t="str">
        <f t="shared" si="88"/>
        <v/>
      </c>
      <c r="O2823" t="str">
        <f t="shared" si="89"/>
        <v/>
      </c>
      <c r="P2823" t="str">
        <f>IF(D2823&lt;&gt;"",VLOOKUP(D2823,Projects!B:C,2,0),"")</f>
        <v/>
      </c>
    </row>
    <row r="2824" spans="1:16" x14ac:dyDescent="0.25">
      <c r="A2824" t="str">
        <f>UPPER(IF(AND(TimeSpend[[#This Row],[Personnel number]]&lt;&gt;"",TimeSpend[[#This Row],[Date]]&lt;&gt;""),TimeSpend[[#This Row],[Personnel number]],""))</f>
        <v/>
      </c>
      <c r="B2824" s="85" t="str">
        <f>IF(AND(TimeSpend[[#This Row],[Personnel number]]&lt;&gt;"",TimeSpend[[#This Row],[Date]]&lt;&gt;""),TEXT(TimeSpend[[#This Row],[Date]],"[$-409]yyyyMMdd"),"")</f>
        <v/>
      </c>
      <c r="C2824" s="33" t="str">
        <f>IF(AND(TimeSpend[[#This Row],[Personnel number]]&lt;&gt;"",TimeSpend[[#This Row],[Date]]&lt;&gt;""),SUBSTITUTE(TimeSpend[[#This Row],[Hours]],",","."),"")</f>
        <v/>
      </c>
      <c r="D2824" t="str">
        <f>IF(AND(TimeSpend[[#This Row],[Personnel number]]&lt;&gt;"",TimeSpend[[#This Row],[Date]]&lt;&gt;""),TimeSpend[[#This Row],[Network]],"")</f>
        <v/>
      </c>
      <c r="E2824" t="str">
        <f>IF(AND(TimeSpend[[#This Row],[Personnel number]]&lt;&gt;"",TimeSpend[[#This Row],[Date]]&lt;&gt;""),TimeSpend[[#This Row],[Network Description]],"")</f>
        <v/>
      </c>
      <c r="F2824" t="str">
        <f>IF(AND(TimeSpend[[#This Row],[Personnel number]]&lt;&gt;"",TimeSpend[[#This Row],[Date]]&lt;&gt;""),TimeSpend[[#This Row],[Activity]],"")</f>
        <v/>
      </c>
      <c r="G2824" t="str">
        <f>IF(AND(TimeSpend[[#This Row],[Personnel number]]&lt;&gt;"",TimeSpend[[#This Row],[Date]]&lt;&gt;""),TimeSpend[[#This Row],[Activity description]],"")</f>
        <v/>
      </c>
      <c r="H2824" s="36" t="str">
        <f>IF(AND(TimeSpend[[#This Row],[Personnel number]]&lt;&gt;"",TimeSpend[[#This Row],[Date]]&lt;&gt;""),TimeSpend[[#This Row],[Start Time]],"")</f>
        <v/>
      </c>
      <c r="I2824" s="36" t="str">
        <f>IF(AND(TimeSpend[[#This Row],[Personnel number]]&lt;&gt;"",TimeSpend[[#This Row],[Date]]&lt;&gt;""),TimeSpend[[#This Row],[End Time]],"")</f>
        <v/>
      </c>
      <c r="J2824" t="str">
        <f>IF(AND(TimeSpend[[#This Row],[Personnel number]]&lt;&gt;"",TimeSpend[[#This Row],[Date]]&lt;&gt;""),TimeSpend[[#This Row],[Location]],"")</f>
        <v/>
      </c>
      <c r="K2824" t="str">
        <f>IF(AND(TimeSpend[[#This Row],[Personnel number]]&lt;&gt;"",TimeSpend[[#This Row],[Date]]&lt;&gt;""),TimeSpend[[#This Row],[Task]],"")</f>
        <v/>
      </c>
      <c r="L2824" t="str">
        <f>IF(AND(TimeSpend[[#This Row],[Personnel number]]&lt;&gt;"",TimeSpend[[#This Row],[Date]]&lt;&gt;""),Utilization!$J$2,"")</f>
        <v/>
      </c>
      <c r="M2824" t="str">
        <f>IF(AND(TimeSpend[[#This Row],[Personnel number]]&lt;&gt;"",TimeSpend[[#This Row],[Date]]&lt;&gt;""),TimeSpend[[#This Row],[Employee Name]],"")</f>
        <v/>
      </c>
      <c r="N2824" t="str">
        <f t="shared" si="88"/>
        <v/>
      </c>
      <c r="O2824" t="str">
        <f t="shared" si="89"/>
        <v/>
      </c>
      <c r="P2824" t="str">
        <f>IF(D2824&lt;&gt;"",VLOOKUP(D2824,Projects!B:C,2,0),"")</f>
        <v/>
      </c>
    </row>
    <row r="2825" spans="1:16" x14ac:dyDescent="0.25">
      <c r="A2825" t="str">
        <f>UPPER(IF(AND(TimeSpend[[#This Row],[Personnel number]]&lt;&gt;"",TimeSpend[[#This Row],[Date]]&lt;&gt;""),TimeSpend[[#This Row],[Personnel number]],""))</f>
        <v/>
      </c>
      <c r="B2825" s="85" t="str">
        <f>IF(AND(TimeSpend[[#This Row],[Personnel number]]&lt;&gt;"",TimeSpend[[#This Row],[Date]]&lt;&gt;""),TEXT(TimeSpend[[#This Row],[Date]],"[$-409]yyyyMMdd"),"")</f>
        <v/>
      </c>
      <c r="C2825" s="33" t="str">
        <f>IF(AND(TimeSpend[[#This Row],[Personnel number]]&lt;&gt;"",TimeSpend[[#This Row],[Date]]&lt;&gt;""),SUBSTITUTE(TimeSpend[[#This Row],[Hours]],",","."),"")</f>
        <v/>
      </c>
      <c r="D2825" t="str">
        <f>IF(AND(TimeSpend[[#This Row],[Personnel number]]&lt;&gt;"",TimeSpend[[#This Row],[Date]]&lt;&gt;""),TimeSpend[[#This Row],[Network]],"")</f>
        <v/>
      </c>
      <c r="E2825" t="str">
        <f>IF(AND(TimeSpend[[#This Row],[Personnel number]]&lt;&gt;"",TimeSpend[[#This Row],[Date]]&lt;&gt;""),TimeSpend[[#This Row],[Network Description]],"")</f>
        <v/>
      </c>
      <c r="F2825" t="str">
        <f>IF(AND(TimeSpend[[#This Row],[Personnel number]]&lt;&gt;"",TimeSpend[[#This Row],[Date]]&lt;&gt;""),TimeSpend[[#This Row],[Activity]],"")</f>
        <v/>
      </c>
      <c r="G2825" t="str">
        <f>IF(AND(TimeSpend[[#This Row],[Personnel number]]&lt;&gt;"",TimeSpend[[#This Row],[Date]]&lt;&gt;""),TimeSpend[[#This Row],[Activity description]],"")</f>
        <v/>
      </c>
      <c r="H2825" s="36" t="str">
        <f>IF(AND(TimeSpend[[#This Row],[Personnel number]]&lt;&gt;"",TimeSpend[[#This Row],[Date]]&lt;&gt;""),TimeSpend[[#This Row],[Start Time]],"")</f>
        <v/>
      </c>
      <c r="I2825" s="36" t="str">
        <f>IF(AND(TimeSpend[[#This Row],[Personnel number]]&lt;&gt;"",TimeSpend[[#This Row],[Date]]&lt;&gt;""),TimeSpend[[#This Row],[End Time]],"")</f>
        <v/>
      </c>
      <c r="J2825" t="str">
        <f>IF(AND(TimeSpend[[#This Row],[Personnel number]]&lt;&gt;"",TimeSpend[[#This Row],[Date]]&lt;&gt;""),TimeSpend[[#This Row],[Location]],"")</f>
        <v/>
      </c>
      <c r="K2825" t="str">
        <f>IF(AND(TimeSpend[[#This Row],[Personnel number]]&lt;&gt;"",TimeSpend[[#This Row],[Date]]&lt;&gt;""),TimeSpend[[#This Row],[Task]],"")</f>
        <v/>
      </c>
      <c r="L2825" t="str">
        <f>IF(AND(TimeSpend[[#This Row],[Personnel number]]&lt;&gt;"",TimeSpend[[#This Row],[Date]]&lt;&gt;""),Utilization!$J$2,"")</f>
        <v/>
      </c>
      <c r="M2825" t="str">
        <f>IF(AND(TimeSpend[[#This Row],[Personnel number]]&lt;&gt;"",TimeSpend[[#This Row],[Date]]&lt;&gt;""),TimeSpend[[#This Row],[Employee Name]],"")</f>
        <v/>
      </c>
      <c r="N2825" t="str">
        <f t="shared" si="88"/>
        <v/>
      </c>
      <c r="O2825" t="str">
        <f t="shared" si="89"/>
        <v/>
      </c>
      <c r="P2825" t="str">
        <f>IF(D2825&lt;&gt;"",VLOOKUP(D2825,Projects!B:C,2,0),"")</f>
        <v/>
      </c>
    </row>
    <row r="2826" spans="1:16" x14ac:dyDescent="0.25">
      <c r="A2826" t="str">
        <f>UPPER(IF(AND(TimeSpend[[#This Row],[Personnel number]]&lt;&gt;"",TimeSpend[[#This Row],[Date]]&lt;&gt;""),TimeSpend[[#This Row],[Personnel number]],""))</f>
        <v/>
      </c>
      <c r="B2826" s="85" t="str">
        <f>IF(AND(TimeSpend[[#This Row],[Personnel number]]&lt;&gt;"",TimeSpend[[#This Row],[Date]]&lt;&gt;""),TEXT(TimeSpend[[#This Row],[Date]],"[$-409]yyyyMMdd"),"")</f>
        <v/>
      </c>
      <c r="C2826" s="33" t="str">
        <f>IF(AND(TimeSpend[[#This Row],[Personnel number]]&lt;&gt;"",TimeSpend[[#This Row],[Date]]&lt;&gt;""),SUBSTITUTE(TimeSpend[[#This Row],[Hours]],",","."),"")</f>
        <v/>
      </c>
      <c r="D2826" t="str">
        <f>IF(AND(TimeSpend[[#This Row],[Personnel number]]&lt;&gt;"",TimeSpend[[#This Row],[Date]]&lt;&gt;""),TimeSpend[[#This Row],[Network]],"")</f>
        <v/>
      </c>
      <c r="E2826" t="str">
        <f>IF(AND(TimeSpend[[#This Row],[Personnel number]]&lt;&gt;"",TimeSpend[[#This Row],[Date]]&lt;&gt;""),TimeSpend[[#This Row],[Network Description]],"")</f>
        <v/>
      </c>
      <c r="F2826" t="str">
        <f>IF(AND(TimeSpend[[#This Row],[Personnel number]]&lt;&gt;"",TimeSpend[[#This Row],[Date]]&lt;&gt;""),TimeSpend[[#This Row],[Activity]],"")</f>
        <v/>
      </c>
      <c r="G2826" t="str">
        <f>IF(AND(TimeSpend[[#This Row],[Personnel number]]&lt;&gt;"",TimeSpend[[#This Row],[Date]]&lt;&gt;""),TimeSpend[[#This Row],[Activity description]],"")</f>
        <v/>
      </c>
      <c r="H2826" s="36" t="str">
        <f>IF(AND(TimeSpend[[#This Row],[Personnel number]]&lt;&gt;"",TimeSpend[[#This Row],[Date]]&lt;&gt;""),TimeSpend[[#This Row],[Start Time]],"")</f>
        <v/>
      </c>
      <c r="I2826" s="36" t="str">
        <f>IF(AND(TimeSpend[[#This Row],[Personnel number]]&lt;&gt;"",TimeSpend[[#This Row],[Date]]&lt;&gt;""),TimeSpend[[#This Row],[End Time]],"")</f>
        <v/>
      </c>
      <c r="J2826" t="str">
        <f>IF(AND(TimeSpend[[#This Row],[Personnel number]]&lt;&gt;"",TimeSpend[[#This Row],[Date]]&lt;&gt;""),TimeSpend[[#This Row],[Location]],"")</f>
        <v/>
      </c>
      <c r="K2826" t="str">
        <f>IF(AND(TimeSpend[[#This Row],[Personnel number]]&lt;&gt;"",TimeSpend[[#This Row],[Date]]&lt;&gt;""),TimeSpend[[#This Row],[Task]],"")</f>
        <v/>
      </c>
      <c r="L2826" t="str">
        <f>IF(AND(TimeSpend[[#This Row],[Personnel number]]&lt;&gt;"",TimeSpend[[#This Row],[Date]]&lt;&gt;""),Utilization!$J$2,"")</f>
        <v/>
      </c>
      <c r="M2826" t="str">
        <f>IF(AND(TimeSpend[[#This Row],[Personnel number]]&lt;&gt;"",TimeSpend[[#This Row],[Date]]&lt;&gt;""),TimeSpend[[#This Row],[Employee Name]],"")</f>
        <v/>
      </c>
      <c r="N2826" t="str">
        <f t="shared" si="88"/>
        <v/>
      </c>
      <c r="O2826" t="str">
        <f t="shared" si="89"/>
        <v/>
      </c>
      <c r="P2826" t="str">
        <f>IF(D2826&lt;&gt;"",VLOOKUP(D2826,Projects!B:C,2,0),"")</f>
        <v/>
      </c>
    </row>
    <row r="2827" spans="1:16" x14ac:dyDescent="0.25">
      <c r="A2827" t="str">
        <f>UPPER(IF(AND(TimeSpend[[#This Row],[Personnel number]]&lt;&gt;"",TimeSpend[[#This Row],[Date]]&lt;&gt;""),TimeSpend[[#This Row],[Personnel number]],""))</f>
        <v/>
      </c>
      <c r="B2827" s="85" t="str">
        <f>IF(AND(TimeSpend[[#This Row],[Personnel number]]&lt;&gt;"",TimeSpend[[#This Row],[Date]]&lt;&gt;""),TEXT(TimeSpend[[#This Row],[Date]],"[$-409]yyyyMMdd"),"")</f>
        <v/>
      </c>
      <c r="C2827" s="33" t="str">
        <f>IF(AND(TimeSpend[[#This Row],[Personnel number]]&lt;&gt;"",TimeSpend[[#This Row],[Date]]&lt;&gt;""),SUBSTITUTE(TimeSpend[[#This Row],[Hours]],",","."),"")</f>
        <v/>
      </c>
      <c r="D2827" t="str">
        <f>IF(AND(TimeSpend[[#This Row],[Personnel number]]&lt;&gt;"",TimeSpend[[#This Row],[Date]]&lt;&gt;""),TimeSpend[[#This Row],[Network]],"")</f>
        <v/>
      </c>
      <c r="E2827" t="str">
        <f>IF(AND(TimeSpend[[#This Row],[Personnel number]]&lt;&gt;"",TimeSpend[[#This Row],[Date]]&lt;&gt;""),TimeSpend[[#This Row],[Network Description]],"")</f>
        <v/>
      </c>
      <c r="F2827" t="str">
        <f>IF(AND(TimeSpend[[#This Row],[Personnel number]]&lt;&gt;"",TimeSpend[[#This Row],[Date]]&lt;&gt;""),TimeSpend[[#This Row],[Activity]],"")</f>
        <v/>
      </c>
      <c r="G2827" t="str">
        <f>IF(AND(TimeSpend[[#This Row],[Personnel number]]&lt;&gt;"",TimeSpend[[#This Row],[Date]]&lt;&gt;""),TimeSpend[[#This Row],[Activity description]],"")</f>
        <v/>
      </c>
      <c r="H2827" s="36" t="str">
        <f>IF(AND(TimeSpend[[#This Row],[Personnel number]]&lt;&gt;"",TimeSpend[[#This Row],[Date]]&lt;&gt;""),TimeSpend[[#This Row],[Start Time]],"")</f>
        <v/>
      </c>
      <c r="I2827" s="36" t="str">
        <f>IF(AND(TimeSpend[[#This Row],[Personnel number]]&lt;&gt;"",TimeSpend[[#This Row],[Date]]&lt;&gt;""),TimeSpend[[#This Row],[End Time]],"")</f>
        <v/>
      </c>
      <c r="J2827" t="str">
        <f>IF(AND(TimeSpend[[#This Row],[Personnel number]]&lt;&gt;"",TimeSpend[[#This Row],[Date]]&lt;&gt;""),TimeSpend[[#This Row],[Location]],"")</f>
        <v/>
      </c>
      <c r="K2827" t="str">
        <f>IF(AND(TimeSpend[[#This Row],[Personnel number]]&lt;&gt;"",TimeSpend[[#This Row],[Date]]&lt;&gt;""),TimeSpend[[#This Row],[Task]],"")</f>
        <v/>
      </c>
      <c r="L2827" t="str">
        <f>IF(AND(TimeSpend[[#This Row],[Personnel number]]&lt;&gt;"",TimeSpend[[#This Row],[Date]]&lt;&gt;""),Utilization!$J$2,"")</f>
        <v/>
      </c>
      <c r="M2827" t="str">
        <f>IF(AND(TimeSpend[[#This Row],[Personnel number]]&lt;&gt;"",TimeSpend[[#This Row],[Date]]&lt;&gt;""),TimeSpend[[#This Row],[Employee Name]],"")</f>
        <v/>
      </c>
      <c r="N2827" t="str">
        <f t="shared" si="88"/>
        <v/>
      </c>
      <c r="O2827" t="str">
        <f t="shared" si="89"/>
        <v/>
      </c>
      <c r="P2827" t="str">
        <f>IF(D2827&lt;&gt;"",VLOOKUP(D2827,Projects!B:C,2,0),"")</f>
        <v/>
      </c>
    </row>
    <row r="2828" spans="1:16" x14ac:dyDescent="0.25">
      <c r="A2828" t="str">
        <f>UPPER(IF(AND(TimeSpend[[#This Row],[Personnel number]]&lt;&gt;"",TimeSpend[[#This Row],[Date]]&lt;&gt;""),TimeSpend[[#This Row],[Personnel number]],""))</f>
        <v/>
      </c>
      <c r="B2828" s="85" t="str">
        <f>IF(AND(TimeSpend[[#This Row],[Personnel number]]&lt;&gt;"",TimeSpend[[#This Row],[Date]]&lt;&gt;""),TEXT(TimeSpend[[#This Row],[Date]],"[$-409]yyyyMMdd"),"")</f>
        <v/>
      </c>
      <c r="C2828" s="33" t="str">
        <f>IF(AND(TimeSpend[[#This Row],[Personnel number]]&lt;&gt;"",TimeSpend[[#This Row],[Date]]&lt;&gt;""),SUBSTITUTE(TimeSpend[[#This Row],[Hours]],",","."),"")</f>
        <v/>
      </c>
      <c r="D2828" t="str">
        <f>IF(AND(TimeSpend[[#This Row],[Personnel number]]&lt;&gt;"",TimeSpend[[#This Row],[Date]]&lt;&gt;""),TimeSpend[[#This Row],[Network]],"")</f>
        <v/>
      </c>
      <c r="E2828" t="str">
        <f>IF(AND(TimeSpend[[#This Row],[Personnel number]]&lt;&gt;"",TimeSpend[[#This Row],[Date]]&lt;&gt;""),TimeSpend[[#This Row],[Network Description]],"")</f>
        <v/>
      </c>
      <c r="F2828" t="str">
        <f>IF(AND(TimeSpend[[#This Row],[Personnel number]]&lt;&gt;"",TimeSpend[[#This Row],[Date]]&lt;&gt;""),TimeSpend[[#This Row],[Activity]],"")</f>
        <v/>
      </c>
      <c r="G2828" t="str">
        <f>IF(AND(TimeSpend[[#This Row],[Personnel number]]&lt;&gt;"",TimeSpend[[#This Row],[Date]]&lt;&gt;""),TimeSpend[[#This Row],[Activity description]],"")</f>
        <v/>
      </c>
      <c r="H2828" s="36" t="str">
        <f>IF(AND(TimeSpend[[#This Row],[Personnel number]]&lt;&gt;"",TimeSpend[[#This Row],[Date]]&lt;&gt;""),TimeSpend[[#This Row],[Start Time]],"")</f>
        <v/>
      </c>
      <c r="I2828" s="36" t="str">
        <f>IF(AND(TimeSpend[[#This Row],[Personnel number]]&lt;&gt;"",TimeSpend[[#This Row],[Date]]&lt;&gt;""),TimeSpend[[#This Row],[End Time]],"")</f>
        <v/>
      </c>
      <c r="J2828" t="str">
        <f>IF(AND(TimeSpend[[#This Row],[Personnel number]]&lt;&gt;"",TimeSpend[[#This Row],[Date]]&lt;&gt;""),TimeSpend[[#This Row],[Location]],"")</f>
        <v/>
      </c>
      <c r="K2828" t="str">
        <f>IF(AND(TimeSpend[[#This Row],[Personnel number]]&lt;&gt;"",TimeSpend[[#This Row],[Date]]&lt;&gt;""),TimeSpend[[#This Row],[Task]],"")</f>
        <v/>
      </c>
      <c r="L2828" t="str">
        <f>IF(AND(TimeSpend[[#This Row],[Personnel number]]&lt;&gt;"",TimeSpend[[#This Row],[Date]]&lt;&gt;""),Utilization!$J$2,"")</f>
        <v/>
      </c>
      <c r="M2828" t="str">
        <f>IF(AND(TimeSpend[[#This Row],[Personnel number]]&lt;&gt;"",TimeSpend[[#This Row],[Date]]&lt;&gt;""),TimeSpend[[#This Row],[Employee Name]],"")</f>
        <v/>
      </c>
      <c r="N2828" t="str">
        <f t="shared" si="88"/>
        <v/>
      </c>
      <c r="O2828" t="str">
        <f t="shared" si="89"/>
        <v/>
      </c>
      <c r="P2828" t="str">
        <f>IF(D2828&lt;&gt;"",VLOOKUP(D2828,Projects!B:C,2,0),"")</f>
        <v/>
      </c>
    </row>
    <row r="2829" spans="1:16" x14ac:dyDescent="0.25">
      <c r="A2829" t="str">
        <f>UPPER(IF(AND(TimeSpend[[#This Row],[Personnel number]]&lt;&gt;"",TimeSpend[[#This Row],[Date]]&lt;&gt;""),TimeSpend[[#This Row],[Personnel number]],""))</f>
        <v/>
      </c>
      <c r="B2829" s="85" t="str">
        <f>IF(AND(TimeSpend[[#This Row],[Personnel number]]&lt;&gt;"",TimeSpend[[#This Row],[Date]]&lt;&gt;""),TEXT(TimeSpend[[#This Row],[Date]],"[$-409]yyyyMMdd"),"")</f>
        <v/>
      </c>
      <c r="C2829" s="33" t="str">
        <f>IF(AND(TimeSpend[[#This Row],[Personnel number]]&lt;&gt;"",TimeSpend[[#This Row],[Date]]&lt;&gt;""),SUBSTITUTE(TimeSpend[[#This Row],[Hours]],",","."),"")</f>
        <v/>
      </c>
      <c r="D2829" t="str">
        <f>IF(AND(TimeSpend[[#This Row],[Personnel number]]&lt;&gt;"",TimeSpend[[#This Row],[Date]]&lt;&gt;""),TimeSpend[[#This Row],[Network]],"")</f>
        <v/>
      </c>
      <c r="E2829" t="str">
        <f>IF(AND(TimeSpend[[#This Row],[Personnel number]]&lt;&gt;"",TimeSpend[[#This Row],[Date]]&lt;&gt;""),TimeSpend[[#This Row],[Network Description]],"")</f>
        <v/>
      </c>
      <c r="F2829" t="str">
        <f>IF(AND(TimeSpend[[#This Row],[Personnel number]]&lt;&gt;"",TimeSpend[[#This Row],[Date]]&lt;&gt;""),TimeSpend[[#This Row],[Activity]],"")</f>
        <v/>
      </c>
      <c r="G2829" t="str">
        <f>IF(AND(TimeSpend[[#This Row],[Personnel number]]&lt;&gt;"",TimeSpend[[#This Row],[Date]]&lt;&gt;""),TimeSpend[[#This Row],[Activity description]],"")</f>
        <v/>
      </c>
      <c r="H2829" s="36" t="str">
        <f>IF(AND(TimeSpend[[#This Row],[Personnel number]]&lt;&gt;"",TimeSpend[[#This Row],[Date]]&lt;&gt;""),TimeSpend[[#This Row],[Start Time]],"")</f>
        <v/>
      </c>
      <c r="I2829" s="36" t="str">
        <f>IF(AND(TimeSpend[[#This Row],[Personnel number]]&lt;&gt;"",TimeSpend[[#This Row],[Date]]&lt;&gt;""),TimeSpend[[#This Row],[End Time]],"")</f>
        <v/>
      </c>
      <c r="J2829" t="str">
        <f>IF(AND(TimeSpend[[#This Row],[Personnel number]]&lt;&gt;"",TimeSpend[[#This Row],[Date]]&lt;&gt;""),TimeSpend[[#This Row],[Location]],"")</f>
        <v/>
      </c>
      <c r="K2829" t="str">
        <f>IF(AND(TimeSpend[[#This Row],[Personnel number]]&lt;&gt;"",TimeSpend[[#This Row],[Date]]&lt;&gt;""),TimeSpend[[#This Row],[Task]],"")</f>
        <v/>
      </c>
      <c r="L2829" t="str">
        <f>IF(AND(TimeSpend[[#This Row],[Personnel number]]&lt;&gt;"",TimeSpend[[#This Row],[Date]]&lt;&gt;""),Utilization!$J$2,"")</f>
        <v/>
      </c>
      <c r="M2829" t="str">
        <f>IF(AND(TimeSpend[[#This Row],[Personnel number]]&lt;&gt;"",TimeSpend[[#This Row],[Date]]&lt;&gt;""),TimeSpend[[#This Row],[Employee Name]],"")</f>
        <v/>
      </c>
      <c r="N2829" t="str">
        <f t="shared" si="88"/>
        <v/>
      </c>
      <c r="O2829" t="str">
        <f t="shared" si="89"/>
        <v/>
      </c>
      <c r="P2829" t="str">
        <f>IF(D2829&lt;&gt;"",VLOOKUP(D2829,Projects!B:C,2,0),"")</f>
        <v/>
      </c>
    </row>
    <row r="2830" spans="1:16" x14ac:dyDescent="0.25">
      <c r="A2830" t="str">
        <f>UPPER(IF(AND(TimeSpend[[#This Row],[Personnel number]]&lt;&gt;"",TimeSpend[[#This Row],[Date]]&lt;&gt;""),TimeSpend[[#This Row],[Personnel number]],""))</f>
        <v/>
      </c>
      <c r="B2830" s="85" t="str">
        <f>IF(AND(TimeSpend[[#This Row],[Personnel number]]&lt;&gt;"",TimeSpend[[#This Row],[Date]]&lt;&gt;""),TEXT(TimeSpend[[#This Row],[Date]],"[$-409]yyyyMMdd"),"")</f>
        <v/>
      </c>
      <c r="C2830" s="33" t="str">
        <f>IF(AND(TimeSpend[[#This Row],[Personnel number]]&lt;&gt;"",TimeSpend[[#This Row],[Date]]&lt;&gt;""),SUBSTITUTE(TimeSpend[[#This Row],[Hours]],",","."),"")</f>
        <v/>
      </c>
      <c r="D2830" t="str">
        <f>IF(AND(TimeSpend[[#This Row],[Personnel number]]&lt;&gt;"",TimeSpend[[#This Row],[Date]]&lt;&gt;""),TimeSpend[[#This Row],[Network]],"")</f>
        <v/>
      </c>
      <c r="E2830" t="str">
        <f>IF(AND(TimeSpend[[#This Row],[Personnel number]]&lt;&gt;"",TimeSpend[[#This Row],[Date]]&lt;&gt;""),TimeSpend[[#This Row],[Network Description]],"")</f>
        <v/>
      </c>
      <c r="F2830" t="str">
        <f>IF(AND(TimeSpend[[#This Row],[Personnel number]]&lt;&gt;"",TimeSpend[[#This Row],[Date]]&lt;&gt;""),TimeSpend[[#This Row],[Activity]],"")</f>
        <v/>
      </c>
      <c r="G2830" t="str">
        <f>IF(AND(TimeSpend[[#This Row],[Personnel number]]&lt;&gt;"",TimeSpend[[#This Row],[Date]]&lt;&gt;""),TimeSpend[[#This Row],[Activity description]],"")</f>
        <v/>
      </c>
      <c r="H2830" s="36" t="str">
        <f>IF(AND(TimeSpend[[#This Row],[Personnel number]]&lt;&gt;"",TimeSpend[[#This Row],[Date]]&lt;&gt;""),TimeSpend[[#This Row],[Start Time]],"")</f>
        <v/>
      </c>
      <c r="I2830" s="36" t="str">
        <f>IF(AND(TimeSpend[[#This Row],[Personnel number]]&lt;&gt;"",TimeSpend[[#This Row],[Date]]&lt;&gt;""),TimeSpend[[#This Row],[End Time]],"")</f>
        <v/>
      </c>
      <c r="J2830" t="str">
        <f>IF(AND(TimeSpend[[#This Row],[Personnel number]]&lt;&gt;"",TimeSpend[[#This Row],[Date]]&lt;&gt;""),TimeSpend[[#This Row],[Location]],"")</f>
        <v/>
      </c>
      <c r="K2830" t="str">
        <f>IF(AND(TimeSpend[[#This Row],[Personnel number]]&lt;&gt;"",TimeSpend[[#This Row],[Date]]&lt;&gt;""),TimeSpend[[#This Row],[Task]],"")</f>
        <v/>
      </c>
      <c r="L2830" t="str">
        <f>IF(AND(TimeSpend[[#This Row],[Personnel number]]&lt;&gt;"",TimeSpend[[#This Row],[Date]]&lt;&gt;""),Utilization!$J$2,"")</f>
        <v/>
      </c>
      <c r="M2830" t="str">
        <f>IF(AND(TimeSpend[[#This Row],[Personnel number]]&lt;&gt;"",TimeSpend[[#This Row],[Date]]&lt;&gt;""),TimeSpend[[#This Row],[Employee Name]],"")</f>
        <v/>
      </c>
      <c r="N2830" t="str">
        <f t="shared" si="88"/>
        <v/>
      </c>
      <c r="O2830" t="str">
        <f t="shared" si="89"/>
        <v/>
      </c>
      <c r="P2830" t="str">
        <f>IF(D2830&lt;&gt;"",VLOOKUP(D2830,Projects!B:C,2,0),"")</f>
        <v/>
      </c>
    </row>
    <row r="2831" spans="1:16" x14ac:dyDescent="0.25">
      <c r="A2831" t="str">
        <f>UPPER(IF(AND(TimeSpend[[#This Row],[Personnel number]]&lt;&gt;"",TimeSpend[[#This Row],[Date]]&lt;&gt;""),TimeSpend[[#This Row],[Personnel number]],""))</f>
        <v/>
      </c>
      <c r="B2831" s="85" t="str">
        <f>IF(AND(TimeSpend[[#This Row],[Personnel number]]&lt;&gt;"",TimeSpend[[#This Row],[Date]]&lt;&gt;""),TEXT(TimeSpend[[#This Row],[Date]],"[$-409]yyyyMMdd"),"")</f>
        <v/>
      </c>
      <c r="C2831" s="33" t="str">
        <f>IF(AND(TimeSpend[[#This Row],[Personnel number]]&lt;&gt;"",TimeSpend[[#This Row],[Date]]&lt;&gt;""),SUBSTITUTE(TimeSpend[[#This Row],[Hours]],",","."),"")</f>
        <v/>
      </c>
      <c r="D2831" t="str">
        <f>IF(AND(TimeSpend[[#This Row],[Personnel number]]&lt;&gt;"",TimeSpend[[#This Row],[Date]]&lt;&gt;""),TimeSpend[[#This Row],[Network]],"")</f>
        <v/>
      </c>
      <c r="E2831" t="str">
        <f>IF(AND(TimeSpend[[#This Row],[Personnel number]]&lt;&gt;"",TimeSpend[[#This Row],[Date]]&lt;&gt;""),TimeSpend[[#This Row],[Network Description]],"")</f>
        <v/>
      </c>
      <c r="F2831" t="str">
        <f>IF(AND(TimeSpend[[#This Row],[Personnel number]]&lt;&gt;"",TimeSpend[[#This Row],[Date]]&lt;&gt;""),TimeSpend[[#This Row],[Activity]],"")</f>
        <v/>
      </c>
      <c r="G2831" t="str">
        <f>IF(AND(TimeSpend[[#This Row],[Personnel number]]&lt;&gt;"",TimeSpend[[#This Row],[Date]]&lt;&gt;""),TimeSpend[[#This Row],[Activity description]],"")</f>
        <v/>
      </c>
      <c r="H2831" s="36" t="str">
        <f>IF(AND(TimeSpend[[#This Row],[Personnel number]]&lt;&gt;"",TimeSpend[[#This Row],[Date]]&lt;&gt;""),TimeSpend[[#This Row],[Start Time]],"")</f>
        <v/>
      </c>
      <c r="I2831" s="36" t="str">
        <f>IF(AND(TimeSpend[[#This Row],[Personnel number]]&lt;&gt;"",TimeSpend[[#This Row],[Date]]&lt;&gt;""),TimeSpend[[#This Row],[End Time]],"")</f>
        <v/>
      </c>
      <c r="J2831" t="str">
        <f>IF(AND(TimeSpend[[#This Row],[Personnel number]]&lt;&gt;"",TimeSpend[[#This Row],[Date]]&lt;&gt;""),TimeSpend[[#This Row],[Location]],"")</f>
        <v/>
      </c>
      <c r="K2831" t="str">
        <f>IF(AND(TimeSpend[[#This Row],[Personnel number]]&lt;&gt;"",TimeSpend[[#This Row],[Date]]&lt;&gt;""),TimeSpend[[#This Row],[Task]],"")</f>
        <v/>
      </c>
      <c r="L2831" t="str">
        <f>IF(AND(TimeSpend[[#This Row],[Personnel number]]&lt;&gt;"",TimeSpend[[#This Row],[Date]]&lt;&gt;""),Utilization!$J$2,"")</f>
        <v/>
      </c>
      <c r="M2831" t="str">
        <f>IF(AND(TimeSpend[[#This Row],[Personnel number]]&lt;&gt;"",TimeSpend[[#This Row],[Date]]&lt;&gt;""),TimeSpend[[#This Row],[Employee Name]],"")</f>
        <v/>
      </c>
      <c r="N2831" t="str">
        <f t="shared" si="88"/>
        <v/>
      </c>
      <c r="O2831" t="str">
        <f t="shared" si="89"/>
        <v/>
      </c>
      <c r="P2831" t="str">
        <f>IF(D2831&lt;&gt;"",VLOOKUP(D2831,Projects!B:C,2,0),"")</f>
        <v/>
      </c>
    </row>
    <row r="2832" spans="1:16" x14ac:dyDescent="0.25">
      <c r="A2832" t="str">
        <f>UPPER(IF(AND(TimeSpend[[#This Row],[Personnel number]]&lt;&gt;"",TimeSpend[[#This Row],[Date]]&lt;&gt;""),TimeSpend[[#This Row],[Personnel number]],""))</f>
        <v/>
      </c>
      <c r="B2832" s="85" t="str">
        <f>IF(AND(TimeSpend[[#This Row],[Personnel number]]&lt;&gt;"",TimeSpend[[#This Row],[Date]]&lt;&gt;""),TEXT(TimeSpend[[#This Row],[Date]],"[$-409]yyyyMMdd"),"")</f>
        <v/>
      </c>
      <c r="C2832" s="33" t="str">
        <f>IF(AND(TimeSpend[[#This Row],[Personnel number]]&lt;&gt;"",TimeSpend[[#This Row],[Date]]&lt;&gt;""),SUBSTITUTE(TimeSpend[[#This Row],[Hours]],",","."),"")</f>
        <v/>
      </c>
      <c r="D2832" t="str">
        <f>IF(AND(TimeSpend[[#This Row],[Personnel number]]&lt;&gt;"",TimeSpend[[#This Row],[Date]]&lt;&gt;""),TimeSpend[[#This Row],[Network]],"")</f>
        <v/>
      </c>
      <c r="E2832" t="str">
        <f>IF(AND(TimeSpend[[#This Row],[Personnel number]]&lt;&gt;"",TimeSpend[[#This Row],[Date]]&lt;&gt;""),TimeSpend[[#This Row],[Network Description]],"")</f>
        <v/>
      </c>
      <c r="F2832" t="str">
        <f>IF(AND(TimeSpend[[#This Row],[Personnel number]]&lt;&gt;"",TimeSpend[[#This Row],[Date]]&lt;&gt;""),TimeSpend[[#This Row],[Activity]],"")</f>
        <v/>
      </c>
      <c r="G2832" t="str">
        <f>IF(AND(TimeSpend[[#This Row],[Personnel number]]&lt;&gt;"",TimeSpend[[#This Row],[Date]]&lt;&gt;""),TimeSpend[[#This Row],[Activity description]],"")</f>
        <v/>
      </c>
      <c r="H2832" s="36" t="str">
        <f>IF(AND(TimeSpend[[#This Row],[Personnel number]]&lt;&gt;"",TimeSpend[[#This Row],[Date]]&lt;&gt;""),TimeSpend[[#This Row],[Start Time]],"")</f>
        <v/>
      </c>
      <c r="I2832" s="36" t="str">
        <f>IF(AND(TimeSpend[[#This Row],[Personnel number]]&lt;&gt;"",TimeSpend[[#This Row],[Date]]&lt;&gt;""),TimeSpend[[#This Row],[End Time]],"")</f>
        <v/>
      </c>
      <c r="J2832" t="str">
        <f>IF(AND(TimeSpend[[#This Row],[Personnel number]]&lt;&gt;"",TimeSpend[[#This Row],[Date]]&lt;&gt;""),TimeSpend[[#This Row],[Location]],"")</f>
        <v/>
      </c>
      <c r="K2832" t="str">
        <f>IF(AND(TimeSpend[[#This Row],[Personnel number]]&lt;&gt;"",TimeSpend[[#This Row],[Date]]&lt;&gt;""),TimeSpend[[#This Row],[Task]],"")</f>
        <v/>
      </c>
      <c r="L2832" t="str">
        <f>IF(AND(TimeSpend[[#This Row],[Personnel number]]&lt;&gt;"",TimeSpend[[#This Row],[Date]]&lt;&gt;""),Utilization!$J$2,"")</f>
        <v/>
      </c>
      <c r="M2832" t="str">
        <f>IF(AND(TimeSpend[[#This Row],[Personnel number]]&lt;&gt;"",TimeSpend[[#This Row],[Date]]&lt;&gt;""),TimeSpend[[#This Row],[Employee Name]],"")</f>
        <v/>
      </c>
      <c r="N2832" t="str">
        <f t="shared" si="88"/>
        <v/>
      </c>
      <c r="O2832" t="str">
        <f t="shared" si="89"/>
        <v/>
      </c>
      <c r="P2832" t="str">
        <f>IF(D2832&lt;&gt;"",VLOOKUP(D2832,Projects!B:C,2,0),"")</f>
        <v/>
      </c>
    </row>
    <row r="2833" spans="1:16" x14ac:dyDescent="0.25">
      <c r="A2833" t="str">
        <f>UPPER(IF(AND(TimeSpend[[#This Row],[Personnel number]]&lt;&gt;"",TimeSpend[[#This Row],[Date]]&lt;&gt;""),TimeSpend[[#This Row],[Personnel number]],""))</f>
        <v/>
      </c>
      <c r="B2833" s="85" t="str">
        <f>IF(AND(TimeSpend[[#This Row],[Personnel number]]&lt;&gt;"",TimeSpend[[#This Row],[Date]]&lt;&gt;""),TEXT(TimeSpend[[#This Row],[Date]],"[$-409]yyyyMMdd"),"")</f>
        <v/>
      </c>
      <c r="C2833" s="33" t="str">
        <f>IF(AND(TimeSpend[[#This Row],[Personnel number]]&lt;&gt;"",TimeSpend[[#This Row],[Date]]&lt;&gt;""),SUBSTITUTE(TimeSpend[[#This Row],[Hours]],",","."),"")</f>
        <v/>
      </c>
      <c r="D2833" t="str">
        <f>IF(AND(TimeSpend[[#This Row],[Personnel number]]&lt;&gt;"",TimeSpend[[#This Row],[Date]]&lt;&gt;""),TimeSpend[[#This Row],[Network]],"")</f>
        <v/>
      </c>
      <c r="E2833" t="str">
        <f>IF(AND(TimeSpend[[#This Row],[Personnel number]]&lt;&gt;"",TimeSpend[[#This Row],[Date]]&lt;&gt;""),TimeSpend[[#This Row],[Network Description]],"")</f>
        <v/>
      </c>
      <c r="F2833" t="str">
        <f>IF(AND(TimeSpend[[#This Row],[Personnel number]]&lt;&gt;"",TimeSpend[[#This Row],[Date]]&lt;&gt;""),TimeSpend[[#This Row],[Activity]],"")</f>
        <v/>
      </c>
      <c r="G2833" t="str">
        <f>IF(AND(TimeSpend[[#This Row],[Personnel number]]&lt;&gt;"",TimeSpend[[#This Row],[Date]]&lt;&gt;""),TimeSpend[[#This Row],[Activity description]],"")</f>
        <v/>
      </c>
      <c r="H2833" s="36" t="str">
        <f>IF(AND(TimeSpend[[#This Row],[Personnel number]]&lt;&gt;"",TimeSpend[[#This Row],[Date]]&lt;&gt;""),TimeSpend[[#This Row],[Start Time]],"")</f>
        <v/>
      </c>
      <c r="I2833" s="36" t="str">
        <f>IF(AND(TimeSpend[[#This Row],[Personnel number]]&lt;&gt;"",TimeSpend[[#This Row],[Date]]&lt;&gt;""),TimeSpend[[#This Row],[End Time]],"")</f>
        <v/>
      </c>
      <c r="J2833" t="str">
        <f>IF(AND(TimeSpend[[#This Row],[Personnel number]]&lt;&gt;"",TimeSpend[[#This Row],[Date]]&lt;&gt;""),TimeSpend[[#This Row],[Location]],"")</f>
        <v/>
      </c>
      <c r="K2833" t="str">
        <f>IF(AND(TimeSpend[[#This Row],[Personnel number]]&lt;&gt;"",TimeSpend[[#This Row],[Date]]&lt;&gt;""),TimeSpend[[#This Row],[Task]],"")</f>
        <v/>
      </c>
      <c r="L2833" t="str">
        <f>IF(AND(TimeSpend[[#This Row],[Personnel number]]&lt;&gt;"",TimeSpend[[#This Row],[Date]]&lt;&gt;""),Utilization!$J$2,"")</f>
        <v/>
      </c>
      <c r="M2833" t="str">
        <f>IF(AND(TimeSpend[[#This Row],[Personnel number]]&lt;&gt;"",TimeSpend[[#This Row],[Date]]&lt;&gt;""),TimeSpend[[#This Row],[Employee Name]],"")</f>
        <v/>
      </c>
      <c r="N2833" t="str">
        <f t="shared" si="88"/>
        <v/>
      </c>
      <c r="O2833" t="str">
        <f t="shared" si="89"/>
        <v/>
      </c>
      <c r="P2833" t="str">
        <f>IF(D2833&lt;&gt;"",VLOOKUP(D2833,Projects!B:C,2,0),"")</f>
        <v/>
      </c>
    </row>
    <row r="2834" spans="1:16" x14ac:dyDescent="0.25">
      <c r="A2834" t="str">
        <f>UPPER(IF(AND(TimeSpend[[#This Row],[Personnel number]]&lt;&gt;"",TimeSpend[[#This Row],[Date]]&lt;&gt;""),TimeSpend[[#This Row],[Personnel number]],""))</f>
        <v/>
      </c>
      <c r="B2834" s="85" t="str">
        <f>IF(AND(TimeSpend[[#This Row],[Personnel number]]&lt;&gt;"",TimeSpend[[#This Row],[Date]]&lt;&gt;""),TEXT(TimeSpend[[#This Row],[Date]],"[$-409]yyyyMMdd"),"")</f>
        <v/>
      </c>
      <c r="C2834" s="33" t="str">
        <f>IF(AND(TimeSpend[[#This Row],[Personnel number]]&lt;&gt;"",TimeSpend[[#This Row],[Date]]&lt;&gt;""),SUBSTITUTE(TimeSpend[[#This Row],[Hours]],",","."),"")</f>
        <v/>
      </c>
      <c r="D2834" t="str">
        <f>IF(AND(TimeSpend[[#This Row],[Personnel number]]&lt;&gt;"",TimeSpend[[#This Row],[Date]]&lt;&gt;""),TimeSpend[[#This Row],[Network]],"")</f>
        <v/>
      </c>
      <c r="E2834" t="str">
        <f>IF(AND(TimeSpend[[#This Row],[Personnel number]]&lt;&gt;"",TimeSpend[[#This Row],[Date]]&lt;&gt;""),TimeSpend[[#This Row],[Network Description]],"")</f>
        <v/>
      </c>
      <c r="F2834" t="str">
        <f>IF(AND(TimeSpend[[#This Row],[Personnel number]]&lt;&gt;"",TimeSpend[[#This Row],[Date]]&lt;&gt;""),TimeSpend[[#This Row],[Activity]],"")</f>
        <v/>
      </c>
      <c r="G2834" t="str">
        <f>IF(AND(TimeSpend[[#This Row],[Personnel number]]&lt;&gt;"",TimeSpend[[#This Row],[Date]]&lt;&gt;""),TimeSpend[[#This Row],[Activity description]],"")</f>
        <v/>
      </c>
      <c r="H2834" s="36" t="str">
        <f>IF(AND(TimeSpend[[#This Row],[Personnel number]]&lt;&gt;"",TimeSpend[[#This Row],[Date]]&lt;&gt;""),TimeSpend[[#This Row],[Start Time]],"")</f>
        <v/>
      </c>
      <c r="I2834" s="36" t="str">
        <f>IF(AND(TimeSpend[[#This Row],[Personnel number]]&lt;&gt;"",TimeSpend[[#This Row],[Date]]&lt;&gt;""),TimeSpend[[#This Row],[End Time]],"")</f>
        <v/>
      </c>
      <c r="J2834" t="str">
        <f>IF(AND(TimeSpend[[#This Row],[Personnel number]]&lt;&gt;"",TimeSpend[[#This Row],[Date]]&lt;&gt;""),TimeSpend[[#This Row],[Location]],"")</f>
        <v/>
      </c>
      <c r="K2834" t="str">
        <f>IF(AND(TimeSpend[[#This Row],[Personnel number]]&lt;&gt;"",TimeSpend[[#This Row],[Date]]&lt;&gt;""),TimeSpend[[#This Row],[Task]],"")</f>
        <v/>
      </c>
      <c r="L2834" t="str">
        <f>IF(AND(TimeSpend[[#This Row],[Personnel number]]&lt;&gt;"",TimeSpend[[#This Row],[Date]]&lt;&gt;""),Utilization!$J$2,"")</f>
        <v/>
      </c>
      <c r="M2834" t="str">
        <f>IF(AND(TimeSpend[[#This Row],[Personnel number]]&lt;&gt;"",TimeSpend[[#This Row],[Date]]&lt;&gt;""),TimeSpend[[#This Row],[Employee Name]],"")</f>
        <v/>
      </c>
      <c r="N2834" t="str">
        <f t="shared" si="88"/>
        <v/>
      </c>
      <c r="O2834" t="str">
        <f t="shared" si="89"/>
        <v/>
      </c>
      <c r="P2834" t="str">
        <f>IF(D2834&lt;&gt;"",VLOOKUP(D2834,Projects!B:C,2,0),"")</f>
        <v/>
      </c>
    </row>
    <row r="2835" spans="1:16" x14ac:dyDescent="0.25">
      <c r="A2835" t="str">
        <f>UPPER(IF(AND(TimeSpend[[#This Row],[Personnel number]]&lt;&gt;"",TimeSpend[[#This Row],[Date]]&lt;&gt;""),TimeSpend[[#This Row],[Personnel number]],""))</f>
        <v/>
      </c>
      <c r="B2835" s="85" t="str">
        <f>IF(AND(TimeSpend[[#This Row],[Personnel number]]&lt;&gt;"",TimeSpend[[#This Row],[Date]]&lt;&gt;""),TEXT(TimeSpend[[#This Row],[Date]],"[$-409]yyyyMMdd"),"")</f>
        <v/>
      </c>
      <c r="C2835" s="33" t="str">
        <f>IF(AND(TimeSpend[[#This Row],[Personnel number]]&lt;&gt;"",TimeSpend[[#This Row],[Date]]&lt;&gt;""),SUBSTITUTE(TimeSpend[[#This Row],[Hours]],",","."),"")</f>
        <v/>
      </c>
      <c r="D2835" t="str">
        <f>IF(AND(TimeSpend[[#This Row],[Personnel number]]&lt;&gt;"",TimeSpend[[#This Row],[Date]]&lt;&gt;""),TimeSpend[[#This Row],[Network]],"")</f>
        <v/>
      </c>
      <c r="E2835" t="str">
        <f>IF(AND(TimeSpend[[#This Row],[Personnel number]]&lt;&gt;"",TimeSpend[[#This Row],[Date]]&lt;&gt;""),TimeSpend[[#This Row],[Network Description]],"")</f>
        <v/>
      </c>
      <c r="F2835" t="str">
        <f>IF(AND(TimeSpend[[#This Row],[Personnel number]]&lt;&gt;"",TimeSpend[[#This Row],[Date]]&lt;&gt;""),TimeSpend[[#This Row],[Activity]],"")</f>
        <v/>
      </c>
      <c r="G2835" t="str">
        <f>IF(AND(TimeSpend[[#This Row],[Personnel number]]&lt;&gt;"",TimeSpend[[#This Row],[Date]]&lt;&gt;""),TimeSpend[[#This Row],[Activity description]],"")</f>
        <v/>
      </c>
      <c r="H2835" s="36" t="str">
        <f>IF(AND(TimeSpend[[#This Row],[Personnel number]]&lt;&gt;"",TimeSpend[[#This Row],[Date]]&lt;&gt;""),TimeSpend[[#This Row],[Start Time]],"")</f>
        <v/>
      </c>
      <c r="I2835" s="36" t="str">
        <f>IF(AND(TimeSpend[[#This Row],[Personnel number]]&lt;&gt;"",TimeSpend[[#This Row],[Date]]&lt;&gt;""),TimeSpend[[#This Row],[End Time]],"")</f>
        <v/>
      </c>
      <c r="J2835" t="str">
        <f>IF(AND(TimeSpend[[#This Row],[Personnel number]]&lt;&gt;"",TimeSpend[[#This Row],[Date]]&lt;&gt;""),TimeSpend[[#This Row],[Location]],"")</f>
        <v/>
      </c>
      <c r="K2835" t="str">
        <f>IF(AND(TimeSpend[[#This Row],[Personnel number]]&lt;&gt;"",TimeSpend[[#This Row],[Date]]&lt;&gt;""),TimeSpend[[#This Row],[Task]],"")</f>
        <v/>
      </c>
      <c r="L2835" t="str">
        <f>IF(AND(TimeSpend[[#This Row],[Personnel number]]&lt;&gt;"",TimeSpend[[#This Row],[Date]]&lt;&gt;""),Utilization!$J$2,"")</f>
        <v/>
      </c>
      <c r="M2835" t="str">
        <f>IF(AND(TimeSpend[[#This Row],[Personnel number]]&lt;&gt;"",TimeSpend[[#This Row],[Date]]&lt;&gt;""),TimeSpend[[#This Row],[Employee Name]],"")</f>
        <v/>
      </c>
      <c r="N2835" t="str">
        <f t="shared" si="88"/>
        <v/>
      </c>
      <c r="O2835" t="str">
        <f t="shared" si="89"/>
        <v/>
      </c>
      <c r="P2835" t="str">
        <f>IF(D2835&lt;&gt;"",VLOOKUP(D2835,Projects!B:C,2,0),"")</f>
        <v/>
      </c>
    </row>
    <row r="2836" spans="1:16" x14ac:dyDescent="0.25">
      <c r="A2836" t="str">
        <f>UPPER(IF(AND(TimeSpend[[#This Row],[Personnel number]]&lt;&gt;"",TimeSpend[[#This Row],[Date]]&lt;&gt;""),TimeSpend[[#This Row],[Personnel number]],""))</f>
        <v/>
      </c>
      <c r="B2836" s="85" t="str">
        <f>IF(AND(TimeSpend[[#This Row],[Personnel number]]&lt;&gt;"",TimeSpend[[#This Row],[Date]]&lt;&gt;""),TEXT(TimeSpend[[#This Row],[Date]],"[$-409]yyyyMMdd"),"")</f>
        <v/>
      </c>
      <c r="C2836" s="33" t="str">
        <f>IF(AND(TimeSpend[[#This Row],[Personnel number]]&lt;&gt;"",TimeSpend[[#This Row],[Date]]&lt;&gt;""),SUBSTITUTE(TimeSpend[[#This Row],[Hours]],",","."),"")</f>
        <v/>
      </c>
      <c r="D2836" t="str">
        <f>IF(AND(TimeSpend[[#This Row],[Personnel number]]&lt;&gt;"",TimeSpend[[#This Row],[Date]]&lt;&gt;""),TimeSpend[[#This Row],[Network]],"")</f>
        <v/>
      </c>
      <c r="E2836" t="str">
        <f>IF(AND(TimeSpend[[#This Row],[Personnel number]]&lt;&gt;"",TimeSpend[[#This Row],[Date]]&lt;&gt;""),TimeSpend[[#This Row],[Network Description]],"")</f>
        <v/>
      </c>
      <c r="F2836" t="str">
        <f>IF(AND(TimeSpend[[#This Row],[Personnel number]]&lt;&gt;"",TimeSpend[[#This Row],[Date]]&lt;&gt;""),TimeSpend[[#This Row],[Activity]],"")</f>
        <v/>
      </c>
      <c r="G2836" t="str">
        <f>IF(AND(TimeSpend[[#This Row],[Personnel number]]&lt;&gt;"",TimeSpend[[#This Row],[Date]]&lt;&gt;""),TimeSpend[[#This Row],[Activity description]],"")</f>
        <v/>
      </c>
      <c r="H2836" s="36" t="str">
        <f>IF(AND(TimeSpend[[#This Row],[Personnel number]]&lt;&gt;"",TimeSpend[[#This Row],[Date]]&lt;&gt;""),TimeSpend[[#This Row],[Start Time]],"")</f>
        <v/>
      </c>
      <c r="I2836" s="36" t="str">
        <f>IF(AND(TimeSpend[[#This Row],[Personnel number]]&lt;&gt;"",TimeSpend[[#This Row],[Date]]&lt;&gt;""),TimeSpend[[#This Row],[End Time]],"")</f>
        <v/>
      </c>
      <c r="J2836" t="str">
        <f>IF(AND(TimeSpend[[#This Row],[Personnel number]]&lt;&gt;"",TimeSpend[[#This Row],[Date]]&lt;&gt;""),TimeSpend[[#This Row],[Location]],"")</f>
        <v/>
      </c>
      <c r="K2836" t="str">
        <f>IF(AND(TimeSpend[[#This Row],[Personnel number]]&lt;&gt;"",TimeSpend[[#This Row],[Date]]&lt;&gt;""),TimeSpend[[#This Row],[Task]],"")</f>
        <v/>
      </c>
      <c r="L2836" t="str">
        <f>IF(AND(TimeSpend[[#This Row],[Personnel number]]&lt;&gt;"",TimeSpend[[#This Row],[Date]]&lt;&gt;""),Utilization!$J$2,"")</f>
        <v/>
      </c>
      <c r="M2836" t="str">
        <f>IF(AND(TimeSpend[[#This Row],[Personnel number]]&lt;&gt;"",TimeSpend[[#This Row],[Date]]&lt;&gt;""),TimeSpend[[#This Row],[Employee Name]],"")</f>
        <v/>
      </c>
      <c r="N2836" t="str">
        <f t="shared" si="88"/>
        <v/>
      </c>
      <c r="O2836" t="str">
        <f t="shared" si="89"/>
        <v/>
      </c>
      <c r="P2836" t="str">
        <f>IF(D2836&lt;&gt;"",VLOOKUP(D2836,Projects!B:C,2,0),"")</f>
        <v/>
      </c>
    </row>
    <row r="2837" spans="1:16" x14ac:dyDescent="0.25">
      <c r="A2837" t="str">
        <f>UPPER(IF(AND(TimeSpend[[#This Row],[Personnel number]]&lt;&gt;"",TimeSpend[[#This Row],[Date]]&lt;&gt;""),TimeSpend[[#This Row],[Personnel number]],""))</f>
        <v/>
      </c>
      <c r="B2837" s="85" t="str">
        <f>IF(AND(TimeSpend[[#This Row],[Personnel number]]&lt;&gt;"",TimeSpend[[#This Row],[Date]]&lt;&gt;""),TEXT(TimeSpend[[#This Row],[Date]],"[$-409]yyyyMMdd"),"")</f>
        <v/>
      </c>
      <c r="C2837" s="33" t="str">
        <f>IF(AND(TimeSpend[[#This Row],[Personnel number]]&lt;&gt;"",TimeSpend[[#This Row],[Date]]&lt;&gt;""),SUBSTITUTE(TimeSpend[[#This Row],[Hours]],",","."),"")</f>
        <v/>
      </c>
      <c r="D2837" t="str">
        <f>IF(AND(TimeSpend[[#This Row],[Personnel number]]&lt;&gt;"",TimeSpend[[#This Row],[Date]]&lt;&gt;""),TimeSpend[[#This Row],[Network]],"")</f>
        <v/>
      </c>
      <c r="E2837" t="str">
        <f>IF(AND(TimeSpend[[#This Row],[Personnel number]]&lt;&gt;"",TimeSpend[[#This Row],[Date]]&lt;&gt;""),TimeSpend[[#This Row],[Network Description]],"")</f>
        <v/>
      </c>
      <c r="F2837" t="str">
        <f>IF(AND(TimeSpend[[#This Row],[Personnel number]]&lt;&gt;"",TimeSpend[[#This Row],[Date]]&lt;&gt;""),TimeSpend[[#This Row],[Activity]],"")</f>
        <v/>
      </c>
      <c r="G2837" t="str">
        <f>IF(AND(TimeSpend[[#This Row],[Personnel number]]&lt;&gt;"",TimeSpend[[#This Row],[Date]]&lt;&gt;""),TimeSpend[[#This Row],[Activity description]],"")</f>
        <v/>
      </c>
      <c r="H2837" s="36" t="str">
        <f>IF(AND(TimeSpend[[#This Row],[Personnel number]]&lt;&gt;"",TimeSpend[[#This Row],[Date]]&lt;&gt;""),TimeSpend[[#This Row],[Start Time]],"")</f>
        <v/>
      </c>
      <c r="I2837" s="36" t="str">
        <f>IF(AND(TimeSpend[[#This Row],[Personnel number]]&lt;&gt;"",TimeSpend[[#This Row],[Date]]&lt;&gt;""),TimeSpend[[#This Row],[End Time]],"")</f>
        <v/>
      </c>
      <c r="J2837" t="str">
        <f>IF(AND(TimeSpend[[#This Row],[Personnel number]]&lt;&gt;"",TimeSpend[[#This Row],[Date]]&lt;&gt;""),TimeSpend[[#This Row],[Location]],"")</f>
        <v/>
      </c>
      <c r="K2837" t="str">
        <f>IF(AND(TimeSpend[[#This Row],[Personnel number]]&lt;&gt;"",TimeSpend[[#This Row],[Date]]&lt;&gt;""),TimeSpend[[#This Row],[Task]],"")</f>
        <v/>
      </c>
      <c r="L2837" t="str">
        <f>IF(AND(TimeSpend[[#This Row],[Personnel number]]&lt;&gt;"",TimeSpend[[#This Row],[Date]]&lt;&gt;""),Utilization!$J$2,"")</f>
        <v/>
      </c>
      <c r="M2837" t="str">
        <f>IF(AND(TimeSpend[[#This Row],[Personnel number]]&lt;&gt;"",TimeSpend[[#This Row],[Date]]&lt;&gt;""),TimeSpend[[#This Row],[Employee Name]],"")</f>
        <v/>
      </c>
      <c r="N2837" t="str">
        <f t="shared" si="88"/>
        <v/>
      </c>
      <c r="O2837" t="str">
        <f t="shared" si="89"/>
        <v/>
      </c>
      <c r="P2837" t="str">
        <f>IF(D2837&lt;&gt;"",VLOOKUP(D2837,Projects!B:C,2,0),"")</f>
        <v/>
      </c>
    </row>
    <row r="2838" spans="1:16" x14ac:dyDescent="0.25">
      <c r="A2838" t="str">
        <f>UPPER(IF(AND(TimeSpend[[#This Row],[Personnel number]]&lt;&gt;"",TimeSpend[[#This Row],[Date]]&lt;&gt;""),TimeSpend[[#This Row],[Personnel number]],""))</f>
        <v/>
      </c>
      <c r="B2838" s="85" t="str">
        <f>IF(AND(TimeSpend[[#This Row],[Personnel number]]&lt;&gt;"",TimeSpend[[#This Row],[Date]]&lt;&gt;""),TEXT(TimeSpend[[#This Row],[Date]],"[$-409]yyyyMMdd"),"")</f>
        <v/>
      </c>
      <c r="C2838" s="33" t="str">
        <f>IF(AND(TimeSpend[[#This Row],[Personnel number]]&lt;&gt;"",TimeSpend[[#This Row],[Date]]&lt;&gt;""),SUBSTITUTE(TimeSpend[[#This Row],[Hours]],",","."),"")</f>
        <v/>
      </c>
      <c r="D2838" t="str">
        <f>IF(AND(TimeSpend[[#This Row],[Personnel number]]&lt;&gt;"",TimeSpend[[#This Row],[Date]]&lt;&gt;""),TimeSpend[[#This Row],[Network]],"")</f>
        <v/>
      </c>
      <c r="E2838" t="str">
        <f>IF(AND(TimeSpend[[#This Row],[Personnel number]]&lt;&gt;"",TimeSpend[[#This Row],[Date]]&lt;&gt;""),TimeSpend[[#This Row],[Network Description]],"")</f>
        <v/>
      </c>
      <c r="F2838" t="str">
        <f>IF(AND(TimeSpend[[#This Row],[Personnel number]]&lt;&gt;"",TimeSpend[[#This Row],[Date]]&lt;&gt;""),TimeSpend[[#This Row],[Activity]],"")</f>
        <v/>
      </c>
      <c r="G2838" t="str">
        <f>IF(AND(TimeSpend[[#This Row],[Personnel number]]&lt;&gt;"",TimeSpend[[#This Row],[Date]]&lt;&gt;""),TimeSpend[[#This Row],[Activity description]],"")</f>
        <v/>
      </c>
      <c r="H2838" s="36" t="str">
        <f>IF(AND(TimeSpend[[#This Row],[Personnel number]]&lt;&gt;"",TimeSpend[[#This Row],[Date]]&lt;&gt;""),TimeSpend[[#This Row],[Start Time]],"")</f>
        <v/>
      </c>
      <c r="I2838" s="36" t="str">
        <f>IF(AND(TimeSpend[[#This Row],[Personnel number]]&lt;&gt;"",TimeSpend[[#This Row],[Date]]&lt;&gt;""),TimeSpend[[#This Row],[End Time]],"")</f>
        <v/>
      </c>
      <c r="J2838" t="str">
        <f>IF(AND(TimeSpend[[#This Row],[Personnel number]]&lt;&gt;"",TimeSpend[[#This Row],[Date]]&lt;&gt;""),TimeSpend[[#This Row],[Location]],"")</f>
        <v/>
      </c>
      <c r="K2838" t="str">
        <f>IF(AND(TimeSpend[[#This Row],[Personnel number]]&lt;&gt;"",TimeSpend[[#This Row],[Date]]&lt;&gt;""),TimeSpend[[#This Row],[Task]],"")</f>
        <v/>
      </c>
      <c r="L2838" t="str">
        <f>IF(AND(TimeSpend[[#This Row],[Personnel number]]&lt;&gt;"",TimeSpend[[#This Row],[Date]]&lt;&gt;""),Utilization!$J$2,"")</f>
        <v/>
      </c>
      <c r="M2838" t="str">
        <f>IF(AND(TimeSpend[[#This Row],[Personnel number]]&lt;&gt;"",TimeSpend[[#This Row],[Date]]&lt;&gt;""),TimeSpend[[#This Row],[Employee Name]],"")</f>
        <v/>
      </c>
      <c r="N2838" t="str">
        <f t="shared" si="88"/>
        <v/>
      </c>
      <c r="O2838" t="str">
        <f t="shared" si="89"/>
        <v/>
      </c>
      <c r="P2838" t="str">
        <f>IF(D2838&lt;&gt;"",VLOOKUP(D2838,Projects!B:C,2,0),"")</f>
        <v/>
      </c>
    </row>
    <row r="2839" spans="1:16" x14ac:dyDescent="0.25">
      <c r="A2839" t="str">
        <f>UPPER(IF(AND(TimeSpend[[#This Row],[Personnel number]]&lt;&gt;"",TimeSpend[[#This Row],[Date]]&lt;&gt;""),TimeSpend[[#This Row],[Personnel number]],""))</f>
        <v/>
      </c>
      <c r="B2839" s="85" t="str">
        <f>IF(AND(TimeSpend[[#This Row],[Personnel number]]&lt;&gt;"",TimeSpend[[#This Row],[Date]]&lt;&gt;""),TEXT(TimeSpend[[#This Row],[Date]],"[$-409]yyyyMMdd"),"")</f>
        <v/>
      </c>
      <c r="C2839" s="33" t="str">
        <f>IF(AND(TimeSpend[[#This Row],[Personnel number]]&lt;&gt;"",TimeSpend[[#This Row],[Date]]&lt;&gt;""),SUBSTITUTE(TimeSpend[[#This Row],[Hours]],",","."),"")</f>
        <v/>
      </c>
      <c r="D2839" t="str">
        <f>IF(AND(TimeSpend[[#This Row],[Personnel number]]&lt;&gt;"",TimeSpend[[#This Row],[Date]]&lt;&gt;""),TimeSpend[[#This Row],[Network]],"")</f>
        <v/>
      </c>
      <c r="E2839" t="str">
        <f>IF(AND(TimeSpend[[#This Row],[Personnel number]]&lt;&gt;"",TimeSpend[[#This Row],[Date]]&lt;&gt;""),TimeSpend[[#This Row],[Network Description]],"")</f>
        <v/>
      </c>
      <c r="F2839" t="str">
        <f>IF(AND(TimeSpend[[#This Row],[Personnel number]]&lt;&gt;"",TimeSpend[[#This Row],[Date]]&lt;&gt;""),TimeSpend[[#This Row],[Activity]],"")</f>
        <v/>
      </c>
      <c r="G2839" t="str">
        <f>IF(AND(TimeSpend[[#This Row],[Personnel number]]&lt;&gt;"",TimeSpend[[#This Row],[Date]]&lt;&gt;""),TimeSpend[[#This Row],[Activity description]],"")</f>
        <v/>
      </c>
      <c r="H2839" s="36" t="str">
        <f>IF(AND(TimeSpend[[#This Row],[Personnel number]]&lt;&gt;"",TimeSpend[[#This Row],[Date]]&lt;&gt;""),TimeSpend[[#This Row],[Start Time]],"")</f>
        <v/>
      </c>
      <c r="I2839" s="36" t="str">
        <f>IF(AND(TimeSpend[[#This Row],[Personnel number]]&lt;&gt;"",TimeSpend[[#This Row],[Date]]&lt;&gt;""),TimeSpend[[#This Row],[End Time]],"")</f>
        <v/>
      </c>
      <c r="J2839" t="str">
        <f>IF(AND(TimeSpend[[#This Row],[Personnel number]]&lt;&gt;"",TimeSpend[[#This Row],[Date]]&lt;&gt;""),TimeSpend[[#This Row],[Location]],"")</f>
        <v/>
      </c>
      <c r="K2839" t="str">
        <f>IF(AND(TimeSpend[[#This Row],[Personnel number]]&lt;&gt;"",TimeSpend[[#This Row],[Date]]&lt;&gt;""),TimeSpend[[#This Row],[Task]],"")</f>
        <v/>
      </c>
      <c r="L2839" t="str">
        <f>IF(AND(TimeSpend[[#This Row],[Personnel number]]&lt;&gt;"",TimeSpend[[#This Row],[Date]]&lt;&gt;""),Utilization!$J$2,"")</f>
        <v/>
      </c>
      <c r="M2839" t="str">
        <f>IF(AND(TimeSpend[[#This Row],[Personnel number]]&lt;&gt;"",TimeSpend[[#This Row],[Date]]&lt;&gt;""),TimeSpend[[#This Row],[Employee Name]],"")</f>
        <v/>
      </c>
      <c r="N2839" t="str">
        <f t="shared" si="88"/>
        <v/>
      </c>
      <c r="O2839" t="str">
        <f t="shared" si="89"/>
        <v/>
      </c>
      <c r="P2839" t="str">
        <f>IF(D2839&lt;&gt;"",VLOOKUP(D2839,Projects!B:C,2,0),"")</f>
        <v/>
      </c>
    </row>
    <row r="2840" spans="1:16" x14ac:dyDescent="0.25">
      <c r="A2840" t="str">
        <f>UPPER(IF(AND(TimeSpend[[#This Row],[Personnel number]]&lt;&gt;"",TimeSpend[[#This Row],[Date]]&lt;&gt;""),TimeSpend[[#This Row],[Personnel number]],""))</f>
        <v/>
      </c>
      <c r="B2840" s="85" t="str">
        <f>IF(AND(TimeSpend[[#This Row],[Personnel number]]&lt;&gt;"",TimeSpend[[#This Row],[Date]]&lt;&gt;""),TEXT(TimeSpend[[#This Row],[Date]],"[$-409]yyyyMMdd"),"")</f>
        <v/>
      </c>
      <c r="C2840" s="33" t="str">
        <f>IF(AND(TimeSpend[[#This Row],[Personnel number]]&lt;&gt;"",TimeSpend[[#This Row],[Date]]&lt;&gt;""),SUBSTITUTE(TimeSpend[[#This Row],[Hours]],",","."),"")</f>
        <v/>
      </c>
      <c r="D2840" t="str">
        <f>IF(AND(TimeSpend[[#This Row],[Personnel number]]&lt;&gt;"",TimeSpend[[#This Row],[Date]]&lt;&gt;""),TimeSpend[[#This Row],[Network]],"")</f>
        <v/>
      </c>
      <c r="E2840" t="str">
        <f>IF(AND(TimeSpend[[#This Row],[Personnel number]]&lt;&gt;"",TimeSpend[[#This Row],[Date]]&lt;&gt;""),TimeSpend[[#This Row],[Network Description]],"")</f>
        <v/>
      </c>
      <c r="F2840" t="str">
        <f>IF(AND(TimeSpend[[#This Row],[Personnel number]]&lt;&gt;"",TimeSpend[[#This Row],[Date]]&lt;&gt;""),TimeSpend[[#This Row],[Activity]],"")</f>
        <v/>
      </c>
      <c r="G2840" t="str">
        <f>IF(AND(TimeSpend[[#This Row],[Personnel number]]&lt;&gt;"",TimeSpend[[#This Row],[Date]]&lt;&gt;""),TimeSpend[[#This Row],[Activity description]],"")</f>
        <v/>
      </c>
      <c r="H2840" s="36" t="str">
        <f>IF(AND(TimeSpend[[#This Row],[Personnel number]]&lt;&gt;"",TimeSpend[[#This Row],[Date]]&lt;&gt;""),TimeSpend[[#This Row],[Start Time]],"")</f>
        <v/>
      </c>
      <c r="I2840" s="36" t="str">
        <f>IF(AND(TimeSpend[[#This Row],[Personnel number]]&lt;&gt;"",TimeSpend[[#This Row],[Date]]&lt;&gt;""),TimeSpend[[#This Row],[End Time]],"")</f>
        <v/>
      </c>
      <c r="J2840" t="str">
        <f>IF(AND(TimeSpend[[#This Row],[Personnel number]]&lt;&gt;"",TimeSpend[[#This Row],[Date]]&lt;&gt;""),TimeSpend[[#This Row],[Location]],"")</f>
        <v/>
      </c>
      <c r="K2840" t="str">
        <f>IF(AND(TimeSpend[[#This Row],[Personnel number]]&lt;&gt;"",TimeSpend[[#This Row],[Date]]&lt;&gt;""),TimeSpend[[#This Row],[Task]],"")</f>
        <v/>
      </c>
      <c r="L2840" t="str">
        <f>IF(AND(TimeSpend[[#This Row],[Personnel number]]&lt;&gt;"",TimeSpend[[#This Row],[Date]]&lt;&gt;""),Utilization!$J$2,"")</f>
        <v/>
      </c>
      <c r="M2840" t="str">
        <f>IF(AND(TimeSpend[[#This Row],[Personnel number]]&lt;&gt;"",TimeSpend[[#This Row],[Date]]&lt;&gt;""),TimeSpend[[#This Row],[Employee Name]],"")</f>
        <v/>
      </c>
      <c r="N2840" t="str">
        <f t="shared" si="88"/>
        <v/>
      </c>
      <c r="O2840" t="str">
        <f t="shared" si="89"/>
        <v/>
      </c>
      <c r="P2840" t="str">
        <f>IF(D2840&lt;&gt;"",VLOOKUP(D2840,Projects!B:C,2,0),"")</f>
        <v/>
      </c>
    </row>
    <row r="2841" spans="1:16" x14ac:dyDescent="0.25">
      <c r="A2841" t="str">
        <f>UPPER(IF(AND(TimeSpend[[#This Row],[Personnel number]]&lt;&gt;"",TimeSpend[[#This Row],[Date]]&lt;&gt;""),TimeSpend[[#This Row],[Personnel number]],""))</f>
        <v/>
      </c>
      <c r="B2841" s="85" t="str">
        <f>IF(AND(TimeSpend[[#This Row],[Personnel number]]&lt;&gt;"",TimeSpend[[#This Row],[Date]]&lt;&gt;""),TEXT(TimeSpend[[#This Row],[Date]],"[$-409]yyyyMMdd"),"")</f>
        <v/>
      </c>
      <c r="C2841" s="33" t="str">
        <f>IF(AND(TimeSpend[[#This Row],[Personnel number]]&lt;&gt;"",TimeSpend[[#This Row],[Date]]&lt;&gt;""),SUBSTITUTE(TimeSpend[[#This Row],[Hours]],",","."),"")</f>
        <v/>
      </c>
      <c r="D2841" t="str">
        <f>IF(AND(TimeSpend[[#This Row],[Personnel number]]&lt;&gt;"",TimeSpend[[#This Row],[Date]]&lt;&gt;""),TimeSpend[[#This Row],[Network]],"")</f>
        <v/>
      </c>
      <c r="E2841" t="str">
        <f>IF(AND(TimeSpend[[#This Row],[Personnel number]]&lt;&gt;"",TimeSpend[[#This Row],[Date]]&lt;&gt;""),TimeSpend[[#This Row],[Network Description]],"")</f>
        <v/>
      </c>
      <c r="F2841" t="str">
        <f>IF(AND(TimeSpend[[#This Row],[Personnel number]]&lt;&gt;"",TimeSpend[[#This Row],[Date]]&lt;&gt;""),TimeSpend[[#This Row],[Activity]],"")</f>
        <v/>
      </c>
      <c r="G2841" t="str">
        <f>IF(AND(TimeSpend[[#This Row],[Personnel number]]&lt;&gt;"",TimeSpend[[#This Row],[Date]]&lt;&gt;""),TimeSpend[[#This Row],[Activity description]],"")</f>
        <v/>
      </c>
      <c r="H2841" s="36" t="str">
        <f>IF(AND(TimeSpend[[#This Row],[Personnel number]]&lt;&gt;"",TimeSpend[[#This Row],[Date]]&lt;&gt;""),TimeSpend[[#This Row],[Start Time]],"")</f>
        <v/>
      </c>
      <c r="I2841" s="36" t="str">
        <f>IF(AND(TimeSpend[[#This Row],[Personnel number]]&lt;&gt;"",TimeSpend[[#This Row],[Date]]&lt;&gt;""),TimeSpend[[#This Row],[End Time]],"")</f>
        <v/>
      </c>
      <c r="J2841" t="str">
        <f>IF(AND(TimeSpend[[#This Row],[Personnel number]]&lt;&gt;"",TimeSpend[[#This Row],[Date]]&lt;&gt;""),TimeSpend[[#This Row],[Location]],"")</f>
        <v/>
      </c>
      <c r="K2841" t="str">
        <f>IF(AND(TimeSpend[[#This Row],[Personnel number]]&lt;&gt;"",TimeSpend[[#This Row],[Date]]&lt;&gt;""),TimeSpend[[#This Row],[Task]],"")</f>
        <v/>
      </c>
      <c r="L2841" t="str">
        <f>IF(AND(TimeSpend[[#This Row],[Personnel number]]&lt;&gt;"",TimeSpend[[#This Row],[Date]]&lt;&gt;""),Utilization!$J$2,"")</f>
        <v/>
      </c>
      <c r="M2841" t="str">
        <f>IF(AND(TimeSpend[[#This Row],[Personnel number]]&lt;&gt;"",TimeSpend[[#This Row],[Date]]&lt;&gt;""),TimeSpend[[#This Row],[Employee Name]],"")</f>
        <v/>
      </c>
      <c r="N2841" t="str">
        <f t="shared" si="88"/>
        <v/>
      </c>
      <c r="O2841" t="str">
        <f t="shared" si="89"/>
        <v/>
      </c>
      <c r="P2841" t="str">
        <f>IF(D2841&lt;&gt;"",VLOOKUP(D2841,Projects!B:C,2,0),"")</f>
        <v/>
      </c>
    </row>
    <row r="2842" spans="1:16" x14ac:dyDescent="0.25">
      <c r="A2842" t="str">
        <f>UPPER(IF(AND(TimeSpend[[#This Row],[Personnel number]]&lt;&gt;"",TimeSpend[[#This Row],[Date]]&lt;&gt;""),TimeSpend[[#This Row],[Personnel number]],""))</f>
        <v/>
      </c>
      <c r="B2842" s="85" t="str">
        <f>IF(AND(TimeSpend[[#This Row],[Personnel number]]&lt;&gt;"",TimeSpend[[#This Row],[Date]]&lt;&gt;""),TEXT(TimeSpend[[#This Row],[Date]],"[$-409]yyyyMMdd"),"")</f>
        <v/>
      </c>
      <c r="C2842" s="33" t="str">
        <f>IF(AND(TimeSpend[[#This Row],[Personnel number]]&lt;&gt;"",TimeSpend[[#This Row],[Date]]&lt;&gt;""),SUBSTITUTE(TimeSpend[[#This Row],[Hours]],",","."),"")</f>
        <v/>
      </c>
      <c r="D2842" t="str">
        <f>IF(AND(TimeSpend[[#This Row],[Personnel number]]&lt;&gt;"",TimeSpend[[#This Row],[Date]]&lt;&gt;""),TimeSpend[[#This Row],[Network]],"")</f>
        <v/>
      </c>
      <c r="E2842" t="str">
        <f>IF(AND(TimeSpend[[#This Row],[Personnel number]]&lt;&gt;"",TimeSpend[[#This Row],[Date]]&lt;&gt;""),TimeSpend[[#This Row],[Network Description]],"")</f>
        <v/>
      </c>
      <c r="F2842" t="str">
        <f>IF(AND(TimeSpend[[#This Row],[Personnel number]]&lt;&gt;"",TimeSpend[[#This Row],[Date]]&lt;&gt;""),TimeSpend[[#This Row],[Activity]],"")</f>
        <v/>
      </c>
      <c r="G2842" t="str">
        <f>IF(AND(TimeSpend[[#This Row],[Personnel number]]&lt;&gt;"",TimeSpend[[#This Row],[Date]]&lt;&gt;""),TimeSpend[[#This Row],[Activity description]],"")</f>
        <v/>
      </c>
      <c r="H2842" s="36" t="str">
        <f>IF(AND(TimeSpend[[#This Row],[Personnel number]]&lt;&gt;"",TimeSpend[[#This Row],[Date]]&lt;&gt;""),TimeSpend[[#This Row],[Start Time]],"")</f>
        <v/>
      </c>
      <c r="I2842" s="36" t="str">
        <f>IF(AND(TimeSpend[[#This Row],[Personnel number]]&lt;&gt;"",TimeSpend[[#This Row],[Date]]&lt;&gt;""),TimeSpend[[#This Row],[End Time]],"")</f>
        <v/>
      </c>
      <c r="J2842" t="str">
        <f>IF(AND(TimeSpend[[#This Row],[Personnel number]]&lt;&gt;"",TimeSpend[[#This Row],[Date]]&lt;&gt;""),TimeSpend[[#This Row],[Location]],"")</f>
        <v/>
      </c>
      <c r="K2842" t="str">
        <f>IF(AND(TimeSpend[[#This Row],[Personnel number]]&lt;&gt;"",TimeSpend[[#This Row],[Date]]&lt;&gt;""),TimeSpend[[#This Row],[Task]],"")</f>
        <v/>
      </c>
      <c r="L2842" t="str">
        <f>IF(AND(TimeSpend[[#This Row],[Personnel number]]&lt;&gt;"",TimeSpend[[#This Row],[Date]]&lt;&gt;""),Utilization!$J$2,"")</f>
        <v/>
      </c>
      <c r="M2842" t="str">
        <f>IF(AND(TimeSpend[[#This Row],[Personnel number]]&lt;&gt;"",TimeSpend[[#This Row],[Date]]&lt;&gt;""),TimeSpend[[#This Row],[Employee Name]],"")</f>
        <v/>
      </c>
      <c r="N2842" t="str">
        <f t="shared" si="88"/>
        <v/>
      </c>
      <c r="O2842" t="str">
        <f t="shared" si="89"/>
        <v/>
      </c>
      <c r="P2842" t="str">
        <f>IF(D2842&lt;&gt;"",VLOOKUP(D2842,Projects!B:C,2,0),"")</f>
        <v/>
      </c>
    </row>
    <row r="2843" spans="1:16" x14ac:dyDescent="0.25">
      <c r="A2843" t="str">
        <f>UPPER(IF(AND(TimeSpend[[#This Row],[Personnel number]]&lt;&gt;"",TimeSpend[[#This Row],[Date]]&lt;&gt;""),TimeSpend[[#This Row],[Personnel number]],""))</f>
        <v/>
      </c>
      <c r="B2843" s="85" t="str">
        <f>IF(AND(TimeSpend[[#This Row],[Personnel number]]&lt;&gt;"",TimeSpend[[#This Row],[Date]]&lt;&gt;""),TEXT(TimeSpend[[#This Row],[Date]],"[$-409]yyyyMMdd"),"")</f>
        <v/>
      </c>
      <c r="C2843" s="33" t="str">
        <f>IF(AND(TimeSpend[[#This Row],[Personnel number]]&lt;&gt;"",TimeSpend[[#This Row],[Date]]&lt;&gt;""),SUBSTITUTE(TimeSpend[[#This Row],[Hours]],",","."),"")</f>
        <v/>
      </c>
      <c r="D2843" t="str">
        <f>IF(AND(TimeSpend[[#This Row],[Personnel number]]&lt;&gt;"",TimeSpend[[#This Row],[Date]]&lt;&gt;""),TimeSpend[[#This Row],[Network]],"")</f>
        <v/>
      </c>
      <c r="E2843" t="str">
        <f>IF(AND(TimeSpend[[#This Row],[Personnel number]]&lt;&gt;"",TimeSpend[[#This Row],[Date]]&lt;&gt;""),TimeSpend[[#This Row],[Network Description]],"")</f>
        <v/>
      </c>
      <c r="F2843" t="str">
        <f>IF(AND(TimeSpend[[#This Row],[Personnel number]]&lt;&gt;"",TimeSpend[[#This Row],[Date]]&lt;&gt;""),TimeSpend[[#This Row],[Activity]],"")</f>
        <v/>
      </c>
      <c r="G2843" t="str">
        <f>IF(AND(TimeSpend[[#This Row],[Personnel number]]&lt;&gt;"",TimeSpend[[#This Row],[Date]]&lt;&gt;""),TimeSpend[[#This Row],[Activity description]],"")</f>
        <v/>
      </c>
      <c r="H2843" s="36" t="str">
        <f>IF(AND(TimeSpend[[#This Row],[Personnel number]]&lt;&gt;"",TimeSpend[[#This Row],[Date]]&lt;&gt;""),TimeSpend[[#This Row],[Start Time]],"")</f>
        <v/>
      </c>
      <c r="I2843" s="36" t="str">
        <f>IF(AND(TimeSpend[[#This Row],[Personnel number]]&lt;&gt;"",TimeSpend[[#This Row],[Date]]&lt;&gt;""),TimeSpend[[#This Row],[End Time]],"")</f>
        <v/>
      </c>
      <c r="J2843" t="str">
        <f>IF(AND(TimeSpend[[#This Row],[Personnel number]]&lt;&gt;"",TimeSpend[[#This Row],[Date]]&lt;&gt;""),TimeSpend[[#This Row],[Location]],"")</f>
        <v/>
      </c>
      <c r="K2843" t="str">
        <f>IF(AND(TimeSpend[[#This Row],[Personnel number]]&lt;&gt;"",TimeSpend[[#This Row],[Date]]&lt;&gt;""),TimeSpend[[#This Row],[Task]],"")</f>
        <v/>
      </c>
      <c r="L2843" t="str">
        <f>IF(AND(TimeSpend[[#This Row],[Personnel number]]&lt;&gt;"",TimeSpend[[#This Row],[Date]]&lt;&gt;""),Utilization!$J$2,"")</f>
        <v/>
      </c>
      <c r="M2843" t="str">
        <f>IF(AND(TimeSpend[[#This Row],[Personnel number]]&lt;&gt;"",TimeSpend[[#This Row],[Date]]&lt;&gt;""),TimeSpend[[#This Row],[Employee Name]],"")</f>
        <v/>
      </c>
      <c r="N2843" t="str">
        <f t="shared" si="88"/>
        <v/>
      </c>
      <c r="O2843" t="str">
        <f t="shared" si="89"/>
        <v/>
      </c>
      <c r="P2843" t="str">
        <f>IF(D2843&lt;&gt;"",VLOOKUP(D2843,Projects!B:C,2,0),"")</f>
        <v/>
      </c>
    </row>
    <row r="2844" spans="1:16" x14ac:dyDescent="0.25">
      <c r="A2844" t="str">
        <f>UPPER(IF(AND(TimeSpend[[#This Row],[Personnel number]]&lt;&gt;"",TimeSpend[[#This Row],[Date]]&lt;&gt;""),TimeSpend[[#This Row],[Personnel number]],""))</f>
        <v/>
      </c>
      <c r="B2844" s="85" t="str">
        <f>IF(AND(TimeSpend[[#This Row],[Personnel number]]&lt;&gt;"",TimeSpend[[#This Row],[Date]]&lt;&gt;""),TEXT(TimeSpend[[#This Row],[Date]],"[$-409]yyyyMMdd"),"")</f>
        <v/>
      </c>
      <c r="C2844" s="33" t="str">
        <f>IF(AND(TimeSpend[[#This Row],[Personnel number]]&lt;&gt;"",TimeSpend[[#This Row],[Date]]&lt;&gt;""),SUBSTITUTE(TimeSpend[[#This Row],[Hours]],",","."),"")</f>
        <v/>
      </c>
      <c r="D2844" t="str">
        <f>IF(AND(TimeSpend[[#This Row],[Personnel number]]&lt;&gt;"",TimeSpend[[#This Row],[Date]]&lt;&gt;""),TimeSpend[[#This Row],[Network]],"")</f>
        <v/>
      </c>
      <c r="E2844" t="str">
        <f>IF(AND(TimeSpend[[#This Row],[Personnel number]]&lt;&gt;"",TimeSpend[[#This Row],[Date]]&lt;&gt;""),TimeSpend[[#This Row],[Network Description]],"")</f>
        <v/>
      </c>
      <c r="F2844" t="str">
        <f>IF(AND(TimeSpend[[#This Row],[Personnel number]]&lt;&gt;"",TimeSpend[[#This Row],[Date]]&lt;&gt;""),TimeSpend[[#This Row],[Activity]],"")</f>
        <v/>
      </c>
      <c r="G2844" t="str">
        <f>IF(AND(TimeSpend[[#This Row],[Personnel number]]&lt;&gt;"",TimeSpend[[#This Row],[Date]]&lt;&gt;""),TimeSpend[[#This Row],[Activity description]],"")</f>
        <v/>
      </c>
      <c r="H2844" s="36" t="str">
        <f>IF(AND(TimeSpend[[#This Row],[Personnel number]]&lt;&gt;"",TimeSpend[[#This Row],[Date]]&lt;&gt;""),TimeSpend[[#This Row],[Start Time]],"")</f>
        <v/>
      </c>
      <c r="I2844" s="36" t="str">
        <f>IF(AND(TimeSpend[[#This Row],[Personnel number]]&lt;&gt;"",TimeSpend[[#This Row],[Date]]&lt;&gt;""),TimeSpend[[#This Row],[End Time]],"")</f>
        <v/>
      </c>
      <c r="J2844" t="str">
        <f>IF(AND(TimeSpend[[#This Row],[Personnel number]]&lt;&gt;"",TimeSpend[[#This Row],[Date]]&lt;&gt;""),TimeSpend[[#This Row],[Location]],"")</f>
        <v/>
      </c>
      <c r="K2844" t="str">
        <f>IF(AND(TimeSpend[[#This Row],[Personnel number]]&lt;&gt;"",TimeSpend[[#This Row],[Date]]&lt;&gt;""),TimeSpend[[#This Row],[Task]],"")</f>
        <v/>
      </c>
      <c r="L2844" t="str">
        <f>IF(AND(TimeSpend[[#This Row],[Personnel number]]&lt;&gt;"",TimeSpend[[#This Row],[Date]]&lt;&gt;""),Utilization!$J$2,"")</f>
        <v/>
      </c>
      <c r="M2844" t="str">
        <f>IF(AND(TimeSpend[[#This Row],[Personnel number]]&lt;&gt;"",TimeSpend[[#This Row],[Date]]&lt;&gt;""),TimeSpend[[#This Row],[Employee Name]],"")</f>
        <v/>
      </c>
      <c r="N2844" t="str">
        <f t="shared" si="88"/>
        <v/>
      </c>
      <c r="O2844" t="str">
        <f t="shared" si="89"/>
        <v/>
      </c>
      <c r="P2844" t="str">
        <f>IF(D2844&lt;&gt;"",VLOOKUP(D2844,Projects!B:C,2,0),"")</f>
        <v/>
      </c>
    </row>
    <row r="2845" spans="1:16" x14ac:dyDescent="0.25">
      <c r="A2845" t="str">
        <f>UPPER(IF(AND(TimeSpend[[#This Row],[Personnel number]]&lt;&gt;"",TimeSpend[[#This Row],[Date]]&lt;&gt;""),TimeSpend[[#This Row],[Personnel number]],""))</f>
        <v/>
      </c>
      <c r="B2845" s="85" t="str">
        <f>IF(AND(TimeSpend[[#This Row],[Personnel number]]&lt;&gt;"",TimeSpend[[#This Row],[Date]]&lt;&gt;""),TEXT(TimeSpend[[#This Row],[Date]],"[$-409]yyyyMMdd"),"")</f>
        <v/>
      </c>
      <c r="C2845" s="33" t="str">
        <f>IF(AND(TimeSpend[[#This Row],[Personnel number]]&lt;&gt;"",TimeSpend[[#This Row],[Date]]&lt;&gt;""),SUBSTITUTE(TimeSpend[[#This Row],[Hours]],",","."),"")</f>
        <v/>
      </c>
      <c r="D2845" t="str">
        <f>IF(AND(TimeSpend[[#This Row],[Personnel number]]&lt;&gt;"",TimeSpend[[#This Row],[Date]]&lt;&gt;""),TimeSpend[[#This Row],[Network]],"")</f>
        <v/>
      </c>
      <c r="E2845" t="str">
        <f>IF(AND(TimeSpend[[#This Row],[Personnel number]]&lt;&gt;"",TimeSpend[[#This Row],[Date]]&lt;&gt;""),TimeSpend[[#This Row],[Network Description]],"")</f>
        <v/>
      </c>
      <c r="F2845" t="str">
        <f>IF(AND(TimeSpend[[#This Row],[Personnel number]]&lt;&gt;"",TimeSpend[[#This Row],[Date]]&lt;&gt;""),TimeSpend[[#This Row],[Activity]],"")</f>
        <v/>
      </c>
      <c r="G2845" t="str">
        <f>IF(AND(TimeSpend[[#This Row],[Personnel number]]&lt;&gt;"",TimeSpend[[#This Row],[Date]]&lt;&gt;""),TimeSpend[[#This Row],[Activity description]],"")</f>
        <v/>
      </c>
      <c r="H2845" s="36" t="str">
        <f>IF(AND(TimeSpend[[#This Row],[Personnel number]]&lt;&gt;"",TimeSpend[[#This Row],[Date]]&lt;&gt;""),TimeSpend[[#This Row],[Start Time]],"")</f>
        <v/>
      </c>
      <c r="I2845" s="36" t="str">
        <f>IF(AND(TimeSpend[[#This Row],[Personnel number]]&lt;&gt;"",TimeSpend[[#This Row],[Date]]&lt;&gt;""),TimeSpend[[#This Row],[End Time]],"")</f>
        <v/>
      </c>
      <c r="J2845" t="str">
        <f>IF(AND(TimeSpend[[#This Row],[Personnel number]]&lt;&gt;"",TimeSpend[[#This Row],[Date]]&lt;&gt;""),TimeSpend[[#This Row],[Location]],"")</f>
        <v/>
      </c>
      <c r="K2845" t="str">
        <f>IF(AND(TimeSpend[[#This Row],[Personnel number]]&lt;&gt;"",TimeSpend[[#This Row],[Date]]&lt;&gt;""),TimeSpend[[#This Row],[Task]],"")</f>
        <v/>
      </c>
      <c r="L2845" t="str">
        <f>IF(AND(TimeSpend[[#This Row],[Personnel number]]&lt;&gt;"",TimeSpend[[#This Row],[Date]]&lt;&gt;""),Utilization!$J$2,"")</f>
        <v/>
      </c>
      <c r="M2845" t="str">
        <f>IF(AND(TimeSpend[[#This Row],[Personnel number]]&lt;&gt;"",TimeSpend[[#This Row],[Date]]&lt;&gt;""),TimeSpend[[#This Row],[Employee Name]],"")</f>
        <v/>
      </c>
      <c r="N2845" t="str">
        <f t="shared" si="88"/>
        <v/>
      </c>
      <c r="O2845" t="str">
        <f t="shared" si="89"/>
        <v/>
      </c>
      <c r="P2845" t="str">
        <f>IF(D2845&lt;&gt;"",VLOOKUP(D2845,Projects!B:C,2,0),"")</f>
        <v/>
      </c>
    </row>
    <row r="2846" spans="1:16" x14ac:dyDescent="0.25">
      <c r="A2846" t="str">
        <f>UPPER(IF(AND(TimeSpend[[#This Row],[Personnel number]]&lt;&gt;"",TimeSpend[[#This Row],[Date]]&lt;&gt;""),TimeSpend[[#This Row],[Personnel number]],""))</f>
        <v/>
      </c>
      <c r="B2846" s="85" t="str">
        <f>IF(AND(TimeSpend[[#This Row],[Personnel number]]&lt;&gt;"",TimeSpend[[#This Row],[Date]]&lt;&gt;""),TEXT(TimeSpend[[#This Row],[Date]],"[$-409]yyyyMMdd"),"")</f>
        <v/>
      </c>
      <c r="C2846" s="33" t="str">
        <f>IF(AND(TimeSpend[[#This Row],[Personnel number]]&lt;&gt;"",TimeSpend[[#This Row],[Date]]&lt;&gt;""),SUBSTITUTE(TimeSpend[[#This Row],[Hours]],",","."),"")</f>
        <v/>
      </c>
      <c r="D2846" t="str">
        <f>IF(AND(TimeSpend[[#This Row],[Personnel number]]&lt;&gt;"",TimeSpend[[#This Row],[Date]]&lt;&gt;""),TimeSpend[[#This Row],[Network]],"")</f>
        <v/>
      </c>
      <c r="E2846" t="str">
        <f>IF(AND(TimeSpend[[#This Row],[Personnel number]]&lt;&gt;"",TimeSpend[[#This Row],[Date]]&lt;&gt;""),TimeSpend[[#This Row],[Network Description]],"")</f>
        <v/>
      </c>
      <c r="F2846" t="str">
        <f>IF(AND(TimeSpend[[#This Row],[Personnel number]]&lt;&gt;"",TimeSpend[[#This Row],[Date]]&lt;&gt;""),TimeSpend[[#This Row],[Activity]],"")</f>
        <v/>
      </c>
      <c r="G2846" t="str">
        <f>IF(AND(TimeSpend[[#This Row],[Personnel number]]&lt;&gt;"",TimeSpend[[#This Row],[Date]]&lt;&gt;""),TimeSpend[[#This Row],[Activity description]],"")</f>
        <v/>
      </c>
      <c r="H2846" s="36" t="str">
        <f>IF(AND(TimeSpend[[#This Row],[Personnel number]]&lt;&gt;"",TimeSpend[[#This Row],[Date]]&lt;&gt;""),TimeSpend[[#This Row],[Start Time]],"")</f>
        <v/>
      </c>
      <c r="I2846" s="36" t="str">
        <f>IF(AND(TimeSpend[[#This Row],[Personnel number]]&lt;&gt;"",TimeSpend[[#This Row],[Date]]&lt;&gt;""),TimeSpend[[#This Row],[End Time]],"")</f>
        <v/>
      </c>
      <c r="J2846" t="str">
        <f>IF(AND(TimeSpend[[#This Row],[Personnel number]]&lt;&gt;"",TimeSpend[[#This Row],[Date]]&lt;&gt;""),TimeSpend[[#This Row],[Location]],"")</f>
        <v/>
      </c>
      <c r="K2846" t="str">
        <f>IF(AND(TimeSpend[[#This Row],[Personnel number]]&lt;&gt;"",TimeSpend[[#This Row],[Date]]&lt;&gt;""),TimeSpend[[#This Row],[Task]],"")</f>
        <v/>
      </c>
      <c r="L2846" t="str">
        <f>IF(AND(TimeSpend[[#This Row],[Personnel number]]&lt;&gt;"",TimeSpend[[#This Row],[Date]]&lt;&gt;""),Utilization!$J$2,"")</f>
        <v/>
      </c>
      <c r="M2846" t="str">
        <f>IF(AND(TimeSpend[[#This Row],[Personnel number]]&lt;&gt;"",TimeSpend[[#This Row],[Date]]&lt;&gt;""),TimeSpend[[#This Row],[Employee Name]],"")</f>
        <v/>
      </c>
      <c r="N2846" t="str">
        <f t="shared" si="88"/>
        <v/>
      </c>
      <c r="O2846" t="str">
        <f t="shared" si="89"/>
        <v/>
      </c>
      <c r="P2846" t="str">
        <f>IF(D2846&lt;&gt;"",VLOOKUP(D2846,Projects!B:C,2,0),"")</f>
        <v/>
      </c>
    </row>
    <row r="2847" spans="1:16" x14ac:dyDescent="0.25">
      <c r="A2847" t="str">
        <f>UPPER(IF(AND(TimeSpend[[#This Row],[Personnel number]]&lt;&gt;"",TimeSpend[[#This Row],[Date]]&lt;&gt;""),TimeSpend[[#This Row],[Personnel number]],""))</f>
        <v/>
      </c>
      <c r="B2847" s="85" t="str">
        <f>IF(AND(TimeSpend[[#This Row],[Personnel number]]&lt;&gt;"",TimeSpend[[#This Row],[Date]]&lt;&gt;""),TEXT(TimeSpend[[#This Row],[Date]],"[$-409]yyyyMMdd"),"")</f>
        <v/>
      </c>
      <c r="C2847" s="33" t="str">
        <f>IF(AND(TimeSpend[[#This Row],[Personnel number]]&lt;&gt;"",TimeSpend[[#This Row],[Date]]&lt;&gt;""),SUBSTITUTE(TimeSpend[[#This Row],[Hours]],",","."),"")</f>
        <v/>
      </c>
      <c r="D2847" t="str">
        <f>IF(AND(TimeSpend[[#This Row],[Personnel number]]&lt;&gt;"",TimeSpend[[#This Row],[Date]]&lt;&gt;""),TimeSpend[[#This Row],[Network]],"")</f>
        <v/>
      </c>
      <c r="E2847" t="str">
        <f>IF(AND(TimeSpend[[#This Row],[Personnel number]]&lt;&gt;"",TimeSpend[[#This Row],[Date]]&lt;&gt;""),TimeSpend[[#This Row],[Network Description]],"")</f>
        <v/>
      </c>
      <c r="F2847" t="str">
        <f>IF(AND(TimeSpend[[#This Row],[Personnel number]]&lt;&gt;"",TimeSpend[[#This Row],[Date]]&lt;&gt;""),TimeSpend[[#This Row],[Activity]],"")</f>
        <v/>
      </c>
      <c r="G2847" t="str">
        <f>IF(AND(TimeSpend[[#This Row],[Personnel number]]&lt;&gt;"",TimeSpend[[#This Row],[Date]]&lt;&gt;""),TimeSpend[[#This Row],[Activity description]],"")</f>
        <v/>
      </c>
      <c r="H2847" s="36" t="str">
        <f>IF(AND(TimeSpend[[#This Row],[Personnel number]]&lt;&gt;"",TimeSpend[[#This Row],[Date]]&lt;&gt;""),TimeSpend[[#This Row],[Start Time]],"")</f>
        <v/>
      </c>
      <c r="I2847" s="36" t="str">
        <f>IF(AND(TimeSpend[[#This Row],[Personnel number]]&lt;&gt;"",TimeSpend[[#This Row],[Date]]&lt;&gt;""),TimeSpend[[#This Row],[End Time]],"")</f>
        <v/>
      </c>
      <c r="J2847" t="str">
        <f>IF(AND(TimeSpend[[#This Row],[Personnel number]]&lt;&gt;"",TimeSpend[[#This Row],[Date]]&lt;&gt;""),TimeSpend[[#This Row],[Location]],"")</f>
        <v/>
      </c>
      <c r="K2847" t="str">
        <f>IF(AND(TimeSpend[[#This Row],[Personnel number]]&lt;&gt;"",TimeSpend[[#This Row],[Date]]&lt;&gt;""),TimeSpend[[#This Row],[Task]],"")</f>
        <v/>
      </c>
      <c r="L2847" t="str">
        <f>IF(AND(TimeSpend[[#This Row],[Personnel number]]&lt;&gt;"",TimeSpend[[#This Row],[Date]]&lt;&gt;""),Utilization!$J$2,"")</f>
        <v/>
      </c>
      <c r="M2847" t="str">
        <f>IF(AND(TimeSpend[[#This Row],[Personnel number]]&lt;&gt;"",TimeSpend[[#This Row],[Date]]&lt;&gt;""),TimeSpend[[#This Row],[Employee Name]],"")</f>
        <v/>
      </c>
      <c r="N2847" t="str">
        <f t="shared" si="88"/>
        <v/>
      </c>
      <c r="O2847" t="str">
        <f t="shared" si="89"/>
        <v/>
      </c>
      <c r="P2847" t="str">
        <f>IF(D2847&lt;&gt;"",VLOOKUP(D2847,Projects!B:C,2,0),"")</f>
        <v/>
      </c>
    </row>
    <row r="2848" spans="1:16" x14ac:dyDescent="0.25">
      <c r="A2848" t="str">
        <f>UPPER(IF(AND(TimeSpend[[#This Row],[Personnel number]]&lt;&gt;"",TimeSpend[[#This Row],[Date]]&lt;&gt;""),TimeSpend[[#This Row],[Personnel number]],""))</f>
        <v/>
      </c>
      <c r="B2848" s="85" t="str">
        <f>IF(AND(TimeSpend[[#This Row],[Personnel number]]&lt;&gt;"",TimeSpend[[#This Row],[Date]]&lt;&gt;""),TEXT(TimeSpend[[#This Row],[Date]],"[$-409]yyyyMMdd"),"")</f>
        <v/>
      </c>
      <c r="C2848" s="33" t="str">
        <f>IF(AND(TimeSpend[[#This Row],[Personnel number]]&lt;&gt;"",TimeSpend[[#This Row],[Date]]&lt;&gt;""),SUBSTITUTE(TimeSpend[[#This Row],[Hours]],",","."),"")</f>
        <v/>
      </c>
      <c r="D2848" t="str">
        <f>IF(AND(TimeSpend[[#This Row],[Personnel number]]&lt;&gt;"",TimeSpend[[#This Row],[Date]]&lt;&gt;""),TimeSpend[[#This Row],[Network]],"")</f>
        <v/>
      </c>
      <c r="E2848" t="str">
        <f>IF(AND(TimeSpend[[#This Row],[Personnel number]]&lt;&gt;"",TimeSpend[[#This Row],[Date]]&lt;&gt;""),TimeSpend[[#This Row],[Network Description]],"")</f>
        <v/>
      </c>
      <c r="F2848" t="str">
        <f>IF(AND(TimeSpend[[#This Row],[Personnel number]]&lt;&gt;"",TimeSpend[[#This Row],[Date]]&lt;&gt;""),TimeSpend[[#This Row],[Activity]],"")</f>
        <v/>
      </c>
      <c r="G2848" t="str">
        <f>IF(AND(TimeSpend[[#This Row],[Personnel number]]&lt;&gt;"",TimeSpend[[#This Row],[Date]]&lt;&gt;""),TimeSpend[[#This Row],[Activity description]],"")</f>
        <v/>
      </c>
      <c r="H2848" s="36" t="str">
        <f>IF(AND(TimeSpend[[#This Row],[Personnel number]]&lt;&gt;"",TimeSpend[[#This Row],[Date]]&lt;&gt;""),TimeSpend[[#This Row],[Start Time]],"")</f>
        <v/>
      </c>
      <c r="I2848" s="36" t="str">
        <f>IF(AND(TimeSpend[[#This Row],[Personnel number]]&lt;&gt;"",TimeSpend[[#This Row],[Date]]&lt;&gt;""),TimeSpend[[#This Row],[End Time]],"")</f>
        <v/>
      </c>
      <c r="J2848" t="str">
        <f>IF(AND(TimeSpend[[#This Row],[Personnel number]]&lt;&gt;"",TimeSpend[[#This Row],[Date]]&lt;&gt;""),TimeSpend[[#This Row],[Location]],"")</f>
        <v/>
      </c>
      <c r="K2848" t="str">
        <f>IF(AND(TimeSpend[[#This Row],[Personnel number]]&lt;&gt;"",TimeSpend[[#This Row],[Date]]&lt;&gt;""),TimeSpend[[#This Row],[Task]],"")</f>
        <v/>
      </c>
      <c r="L2848" t="str">
        <f>IF(AND(TimeSpend[[#This Row],[Personnel number]]&lt;&gt;"",TimeSpend[[#This Row],[Date]]&lt;&gt;""),Utilization!$J$2,"")</f>
        <v/>
      </c>
      <c r="M2848" t="str">
        <f>IF(AND(TimeSpend[[#This Row],[Personnel number]]&lt;&gt;"",TimeSpend[[#This Row],[Date]]&lt;&gt;""),TimeSpend[[#This Row],[Employee Name]],"")</f>
        <v/>
      </c>
      <c r="N2848" t="str">
        <f t="shared" si="88"/>
        <v/>
      </c>
      <c r="O2848" t="str">
        <f t="shared" si="89"/>
        <v/>
      </c>
      <c r="P2848" t="str">
        <f>IF(D2848&lt;&gt;"",VLOOKUP(D2848,Projects!B:C,2,0),"")</f>
        <v/>
      </c>
    </row>
    <row r="2849" spans="1:16" x14ac:dyDescent="0.25">
      <c r="A2849" t="str">
        <f>UPPER(IF(AND(TimeSpend[[#This Row],[Personnel number]]&lt;&gt;"",TimeSpend[[#This Row],[Date]]&lt;&gt;""),TimeSpend[[#This Row],[Personnel number]],""))</f>
        <v/>
      </c>
      <c r="B2849" s="85" t="str">
        <f>IF(AND(TimeSpend[[#This Row],[Personnel number]]&lt;&gt;"",TimeSpend[[#This Row],[Date]]&lt;&gt;""),TEXT(TimeSpend[[#This Row],[Date]],"[$-409]yyyyMMdd"),"")</f>
        <v/>
      </c>
      <c r="C2849" s="33" t="str">
        <f>IF(AND(TimeSpend[[#This Row],[Personnel number]]&lt;&gt;"",TimeSpend[[#This Row],[Date]]&lt;&gt;""),SUBSTITUTE(TimeSpend[[#This Row],[Hours]],",","."),"")</f>
        <v/>
      </c>
      <c r="D2849" t="str">
        <f>IF(AND(TimeSpend[[#This Row],[Personnel number]]&lt;&gt;"",TimeSpend[[#This Row],[Date]]&lt;&gt;""),TimeSpend[[#This Row],[Network]],"")</f>
        <v/>
      </c>
      <c r="E2849" t="str">
        <f>IF(AND(TimeSpend[[#This Row],[Personnel number]]&lt;&gt;"",TimeSpend[[#This Row],[Date]]&lt;&gt;""),TimeSpend[[#This Row],[Network Description]],"")</f>
        <v/>
      </c>
      <c r="F2849" t="str">
        <f>IF(AND(TimeSpend[[#This Row],[Personnel number]]&lt;&gt;"",TimeSpend[[#This Row],[Date]]&lt;&gt;""),TimeSpend[[#This Row],[Activity]],"")</f>
        <v/>
      </c>
      <c r="G2849" t="str">
        <f>IF(AND(TimeSpend[[#This Row],[Personnel number]]&lt;&gt;"",TimeSpend[[#This Row],[Date]]&lt;&gt;""),TimeSpend[[#This Row],[Activity description]],"")</f>
        <v/>
      </c>
      <c r="H2849" s="36" t="str">
        <f>IF(AND(TimeSpend[[#This Row],[Personnel number]]&lt;&gt;"",TimeSpend[[#This Row],[Date]]&lt;&gt;""),TimeSpend[[#This Row],[Start Time]],"")</f>
        <v/>
      </c>
      <c r="I2849" s="36" t="str">
        <f>IF(AND(TimeSpend[[#This Row],[Personnel number]]&lt;&gt;"",TimeSpend[[#This Row],[Date]]&lt;&gt;""),TimeSpend[[#This Row],[End Time]],"")</f>
        <v/>
      </c>
      <c r="J2849" t="str">
        <f>IF(AND(TimeSpend[[#This Row],[Personnel number]]&lt;&gt;"",TimeSpend[[#This Row],[Date]]&lt;&gt;""),TimeSpend[[#This Row],[Location]],"")</f>
        <v/>
      </c>
      <c r="K2849" t="str">
        <f>IF(AND(TimeSpend[[#This Row],[Personnel number]]&lt;&gt;"",TimeSpend[[#This Row],[Date]]&lt;&gt;""),TimeSpend[[#This Row],[Task]],"")</f>
        <v/>
      </c>
      <c r="L2849" t="str">
        <f>IF(AND(TimeSpend[[#This Row],[Personnel number]]&lt;&gt;"",TimeSpend[[#This Row],[Date]]&lt;&gt;""),Utilization!$J$2,"")</f>
        <v/>
      </c>
      <c r="M2849" t="str">
        <f>IF(AND(TimeSpend[[#This Row],[Personnel number]]&lt;&gt;"",TimeSpend[[#This Row],[Date]]&lt;&gt;""),TimeSpend[[#This Row],[Employee Name]],"")</f>
        <v/>
      </c>
      <c r="N2849" t="str">
        <f t="shared" si="88"/>
        <v/>
      </c>
      <c r="O2849" t="str">
        <f t="shared" si="89"/>
        <v/>
      </c>
      <c r="P2849" t="str">
        <f>IF(D2849&lt;&gt;"",VLOOKUP(D2849,Projects!B:C,2,0),"")</f>
        <v/>
      </c>
    </row>
    <row r="2850" spans="1:16" x14ac:dyDescent="0.25">
      <c r="A2850" t="str">
        <f>UPPER(IF(AND(TimeSpend[[#This Row],[Personnel number]]&lt;&gt;"",TimeSpend[[#This Row],[Date]]&lt;&gt;""),TimeSpend[[#This Row],[Personnel number]],""))</f>
        <v/>
      </c>
      <c r="B2850" s="85" t="str">
        <f>IF(AND(TimeSpend[[#This Row],[Personnel number]]&lt;&gt;"",TimeSpend[[#This Row],[Date]]&lt;&gt;""),TEXT(TimeSpend[[#This Row],[Date]],"[$-409]yyyyMMdd"),"")</f>
        <v/>
      </c>
      <c r="C2850" s="33" t="str">
        <f>IF(AND(TimeSpend[[#This Row],[Personnel number]]&lt;&gt;"",TimeSpend[[#This Row],[Date]]&lt;&gt;""),SUBSTITUTE(TimeSpend[[#This Row],[Hours]],",","."),"")</f>
        <v/>
      </c>
      <c r="D2850" t="str">
        <f>IF(AND(TimeSpend[[#This Row],[Personnel number]]&lt;&gt;"",TimeSpend[[#This Row],[Date]]&lt;&gt;""),TimeSpend[[#This Row],[Network]],"")</f>
        <v/>
      </c>
      <c r="E2850" t="str">
        <f>IF(AND(TimeSpend[[#This Row],[Personnel number]]&lt;&gt;"",TimeSpend[[#This Row],[Date]]&lt;&gt;""),TimeSpend[[#This Row],[Network Description]],"")</f>
        <v/>
      </c>
      <c r="F2850" t="str">
        <f>IF(AND(TimeSpend[[#This Row],[Personnel number]]&lt;&gt;"",TimeSpend[[#This Row],[Date]]&lt;&gt;""),TimeSpend[[#This Row],[Activity]],"")</f>
        <v/>
      </c>
      <c r="G2850" t="str">
        <f>IF(AND(TimeSpend[[#This Row],[Personnel number]]&lt;&gt;"",TimeSpend[[#This Row],[Date]]&lt;&gt;""),TimeSpend[[#This Row],[Activity description]],"")</f>
        <v/>
      </c>
      <c r="H2850" s="36" t="str">
        <f>IF(AND(TimeSpend[[#This Row],[Personnel number]]&lt;&gt;"",TimeSpend[[#This Row],[Date]]&lt;&gt;""),TimeSpend[[#This Row],[Start Time]],"")</f>
        <v/>
      </c>
      <c r="I2850" s="36" t="str">
        <f>IF(AND(TimeSpend[[#This Row],[Personnel number]]&lt;&gt;"",TimeSpend[[#This Row],[Date]]&lt;&gt;""),TimeSpend[[#This Row],[End Time]],"")</f>
        <v/>
      </c>
      <c r="J2850" t="str">
        <f>IF(AND(TimeSpend[[#This Row],[Personnel number]]&lt;&gt;"",TimeSpend[[#This Row],[Date]]&lt;&gt;""),TimeSpend[[#This Row],[Location]],"")</f>
        <v/>
      </c>
      <c r="K2850" t="str">
        <f>IF(AND(TimeSpend[[#This Row],[Personnel number]]&lt;&gt;"",TimeSpend[[#This Row],[Date]]&lt;&gt;""),TimeSpend[[#This Row],[Task]],"")</f>
        <v/>
      </c>
      <c r="L2850" t="str">
        <f>IF(AND(TimeSpend[[#This Row],[Personnel number]]&lt;&gt;"",TimeSpend[[#This Row],[Date]]&lt;&gt;""),Utilization!$J$2,"")</f>
        <v/>
      </c>
      <c r="M2850" t="str">
        <f>IF(AND(TimeSpend[[#This Row],[Personnel number]]&lt;&gt;"",TimeSpend[[#This Row],[Date]]&lt;&gt;""),TimeSpend[[#This Row],[Employee Name]],"")</f>
        <v/>
      </c>
      <c r="N2850" t="str">
        <f t="shared" si="88"/>
        <v/>
      </c>
      <c r="O2850" t="str">
        <f t="shared" si="89"/>
        <v/>
      </c>
      <c r="P2850" t="str">
        <f>IF(D2850&lt;&gt;"",VLOOKUP(D2850,Projects!B:C,2,0),"")</f>
        <v/>
      </c>
    </row>
    <row r="2851" spans="1:16" x14ac:dyDescent="0.25">
      <c r="A2851" t="str">
        <f>UPPER(IF(AND(TimeSpend[[#This Row],[Personnel number]]&lt;&gt;"",TimeSpend[[#This Row],[Date]]&lt;&gt;""),TimeSpend[[#This Row],[Personnel number]],""))</f>
        <v/>
      </c>
      <c r="B2851" s="85" t="str">
        <f>IF(AND(TimeSpend[[#This Row],[Personnel number]]&lt;&gt;"",TimeSpend[[#This Row],[Date]]&lt;&gt;""),TEXT(TimeSpend[[#This Row],[Date]],"[$-409]yyyyMMdd"),"")</f>
        <v/>
      </c>
      <c r="C2851" s="33" t="str">
        <f>IF(AND(TimeSpend[[#This Row],[Personnel number]]&lt;&gt;"",TimeSpend[[#This Row],[Date]]&lt;&gt;""),SUBSTITUTE(TimeSpend[[#This Row],[Hours]],",","."),"")</f>
        <v/>
      </c>
      <c r="D2851" t="str">
        <f>IF(AND(TimeSpend[[#This Row],[Personnel number]]&lt;&gt;"",TimeSpend[[#This Row],[Date]]&lt;&gt;""),TimeSpend[[#This Row],[Network]],"")</f>
        <v/>
      </c>
      <c r="E2851" t="str">
        <f>IF(AND(TimeSpend[[#This Row],[Personnel number]]&lt;&gt;"",TimeSpend[[#This Row],[Date]]&lt;&gt;""),TimeSpend[[#This Row],[Network Description]],"")</f>
        <v/>
      </c>
      <c r="F2851" t="str">
        <f>IF(AND(TimeSpend[[#This Row],[Personnel number]]&lt;&gt;"",TimeSpend[[#This Row],[Date]]&lt;&gt;""),TimeSpend[[#This Row],[Activity]],"")</f>
        <v/>
      </c>
      <c r="G2851" t="str">
        <f>IF(AND(TimeSpend[[#This Row],[Personnel number]]&lt;&gt;"",TimeSpend[[#This Row],[Date]]&lt;&gt;""),TimeSpend[[#This Row],[Activity description]],"")</f>
        <v/>
      </c>
      <c r="H2851" s="36" t="str">
        <f>IF(AND(TimeSpend[[#This Row],[Personnel number]]&lt;&gt;"",TimeSpend[[#This Row],[Date]]&lt;&gt;""),TimeSpend[[#This Row],[Start Time]],"")</f>
        <v/>
      </c>
      <c r="I2851" s="36" t="str">
        <f>IF(AND(TimeSpend[[#This Row],[Personnel number]]&lt;&gt;"",TimeSpend[[#This Row],[Date]]&lt;&gt;""),TimeSpend[[#This Row],[End Time]],"")</f>
        <v/>
      </c>
      <c r="J2851" t="str">
        <f>IF(AND(TimeSpend[[#This Row],[Personnel number]]&lt;&gt;"",TimeSpend[[#This Row],[Date]]&lt;&gt;""),TimeSpend[[#This Row],[Location]],"")</f>
        <v/>
      </c>
      <c r="K2851" t="str">
        <f>IF(AND(TimeSpend[[#This Row],[Personnel number]]&lt;&gt;"",TimeSpend[[#This Row],[Date]]&lt;&gt;""),TimeSpend[[#This Row],[Task]],"")</f>
        <v/>
      </c>
      <c r="L2851" t="str">
        <f>IF(AND(TimeSpend[[#This Row],[Personnel number]]&lt;&gt;"",TimeSpend[[#This Row],[Date]]&lt;&gt;""),Utilization!$J$2,"")</f>
        <v/>
      </c>
      <c r="M2851" t="str">
        <f>IF(AND(TimeSpend[[#This Row],[Personnel number]]&lt;&gt;"",TimeSpend[[#This Row],[Date]]&lt;&gt;""),TimeSpend[[#This Row],[Employee Name]],"")</f>
        <v/>
      </c>
      <c r="N2851" t="str">
        <f t="shared" si="88"/>
        <v/>
      </c>
      <c r="O2851" t="str">
        <f t="shared" si="89"/>
        <v/>
      </c>
      <c r="P2851" t="str">
        <f>IF(D2851&lt;&gt;"",VLOOKUP(D2851,Projects!B:C,2,0),"")</f>
        <v/>
      </c>
    </row>
    <row r="2852" spans="1:16" x14ac:dyDescent="0.25">
      <c r="A2852" t="str">
        <f>UPPER(IF(AND(TimeSpend[[#This Row],[Personnel number]]&lt;&gt;"",TimeSpend[[#This Row],[Date]]&lt;&gt;""),TimeSpend[[#This Row],[Personnel number]],""))</f>
        <v/>
      </c>
      <c r="B2852" s="85" t="str">
        <f>IF(AND(TimeSpend[[#This Row],[Personnel number]]&lt;&gt;"",TimeSpend[[#This Row],[Date]]&lt;&gt;""),TEXT(TimeSpend[[#This Row],[Date]],"[$-409]yyyyMMdd"),"")</f>
        <v/>
      </c>
      <c r="C2852" s="33" t="str">
        <f>IF(AND(TimeSpend[[#This Row],[Personnel number]]&lt;&gt;"",TimeSpend[[#This Row],[Date]]&lt;&gt;""),SUBSTITUTE(TimeSpend[[#This Row],[Hours]],",","."),"")</f>
        <v/>
      </c>
      <c r="D2852" t="str">
        <f>IF(AND(TimeSpend[[#This Row],[Personnel number]]&lt;&gt;"",TimeSpend[[#This Row],[Date]]&lt;&gt;""),TimeSpend[[#This Row],[Network]],"")</f>
        <v/>
      </c>
      <c r="E2852" t="str">
        <f>IF(AND(TimeSpend[[#This Row],[Personnel number]]&lt;&gt;"",TimeSpend[[#This Row],[Date]]&lt;&gt;""),TimeSpend[[#This Row],[Network Description]],"")</f>
        <v/>
      </c>
      <c r="F2852" t="str">
        <f>IF(AND(TimeSpend[[#This Row],[Personnel number]]&lt;&gt;"",TimeSpend[[#This Row],[Date]]&lt;&gt;""),TimeSpend[[#This Row],[Activity]],"")</f>
        <v/>
      </c>
      <c r="G2852" t="str">
        <f>IF(AND(TimeSpend[[#This Row],[Personnel number]]&lt;&gt;"",TimeSpend[[#This Row],[Date]]&lt;&gt;""),TimeSpend[[#This Row],[Activity description]],"")</f>
        <v/>
      </c>
      <c r="H2852" s="36" t="str">
        <f>IF(AND(TimeSpend[[#This Row],[Personnel number]]&lt;&gt;"",TimeSpend[[#This Row],[Date]]&lt;&gt;""),TimeSpend[[#This Row],[Start Time]],"")</f>
        <v/>
      </c>
      <c r="I2852" s="36" t="str">
        <f>IF(AND(TimeSpend[[#This Row],[Personnel number]]&lt;&gt;"",TimeSpend[[#This Row],[Date]]&lt;&gt;""),TimeSpend[[#This Row],[End Time]],"")</f>
        <v/>
      </c>
      <c r="J2852" t="str">
        <f>IF(AND(TimeSpend[[#This Row],[Personnel number]]&lt;&gt;"",TimeSpend[[#This Row],[Date]]&lt;&gt;""),TimeSpend[[#This Row],[Location]],"")</f>
        <v/>
      </c>
      <c r="K2852" t="str">
        <f>IF(AND(TimeSpend[[#This Row],[Personnel number]]&lt;&gt;"",TimeSpend[[#This Row],[Date]]&lt;&gt;""),TimeSpend[[#This Row],[Task]],"")</f>
        <v/>
      </c>
      <c r="L2852" t="str">
        <f>IF(AND(TimeSpend[[#This Row],[Personnel number]]&lt;&gt;"",TimeSpend[[#This Row],[Date]]&lt;&gt;""),Utilization!$J$2,"")</f>
        <v/>
      </c>
      <c r="M2852" t="str">
        <f>IF(AND(TimeSpend[[#This Row],[Personnel number]]&lt;&gt;"",TimeSpend[[#This Row],[Date]]&lt;&gt;""),TimeSpend[[#This Row],[Employee Name]],"")</f>
        <v/>
      </c>
      <c r="N2852" t="str">
        <f t="shared" si="88"/>
        <v/>
      </c>
      <c r="O2852" t="str">
        <f t="shared" si="89"/>
        <v/>
      </c>
      <c r="P2852" t="str">
        <f>IF(D2852&lt;&gt;"",VLOOKUP(D2852,Projects!B:C,2,0),"")</f>
        <v/>
      </c>
    </row>
    <row r="2853" spans="1:16" x14ac:dyDescent="0.25">
      <c r="A2853" t="str">
        <f>UPPER(IF(AND(TimeSpend[[#This Row],[Personnel number]]&lt;&gt;"",TimeSpend[[#This Row],[Date]]&lt;&gt;""),TimeSpend[[#This Row],[Personnel number]],""))</f>
        <v/>
      </c>
      <c r="B2853" s="85" t="str">
        <f>IF(AND(TimeSpend[[#This Row],[Personnel number]]&lt;&gt;"",TimeSpend[[#This Row],[Date]]&lt;&gt;""),TEXT(TimeSpend[[#This Row],[Date]],"[$-409]yyyyMMdd"),"")</f>
        <v/>
      </c>
      <c r="C2853" s="33" t="str">
        <f>IF(AND(TimeSpend[[#This Row],[Personnel number]]&lt;&gt;"",TimeSpend[[#This Row],[Date]]&lt;&gt;""),SUBSTITUTE(TimeSpend[[#This Row],[Hours]],",","."),"")</f>
        <v/>
      </c>
      <c r="D2853" t="str">
        <f>IF(AND(TimeSpend[[#This Row],[Personnel number]]&lt;&gt;"",TimeSpend[[#This Row],[Date]]&lt;&gt;""),TimeSpend[[#This Row],[Network]],"")</f>
        <v/>
      </c>
      <c r="E2853" t="str">
        <f>IF(AND(TimeSpend[[#This Row],[Personnel number]]&lt;&gt;"",TimeSpend[[#This Row],[Date]]&lt;&gt;""),TimeSpend[[#This Row],[Network Description]],"")</f>
        <v/>
      </c>
      <c r="F2853" t="str">
        <f>IF(AND(TimeSpend[[#This Row],[Personnel number]]&lt;&gt;"",TimeSpend[[#This Row],[Date]]&lt;&gt;""),TimeSpend[[#This Row],[Activity]],"")</f>
        <v/>
      </c>
      <c r="G2853" t="str">
        <f>IF(AND(TimeSpend[[#This Row],[Personnel number]]&lt;&gt;"",TimeSpend[[#This Row],[Date]]&lt;&gt;""),TimeSpend[[#This Row],[Activity description]],"")</f>
        <v/>
      </c>
      <c r="H2853" s="36" t="str">
        <f>IF(AND(TimeSpend[[#This Row],[Personnel number]]&lt;&gt;"",TimeSpend[[#This Row],[Date]]&lt;&gt;""),TimeSpend[[#This Row],[Start Time]],"")</f>
        <v/>
      </c>
      <c r="I2853" s="36" t="str">
        <f>IF(AND(TimeSpend[[#This Row],[Personnel number]]&lt;&gt;"",TimeSpend[[#This Row],[Date]]&lt;&gt;""),TimeSpend[[#This Row],[End Time]],"")</f>
        <v/>
      </c>
      <c r="J2853" t="str">
        <f>IF(AND(TimeSpend[[#This Row],[Personnel number]]&lt;&gt;"",TimeSpend[[#This Row],[Date]]&lt;&gt;""),TimeSpend[[#This Row],[Location]],"")</f>
        <v/>
      </c>
      <c r="K2853" t="str">
        <f>IF(AND(TimeSpend[[#This Row],[Personnel number]]&lt;&gt;"",TimeSpend[[#This Row],[Date]]&lt;&gt;""),TimeSpend[[#This Row],[Task]],"")</f>
        <v/>
      </c>
      <c r="L2853" t="str">
        <f>IF(AND(TimeSpend[[#This Row],[Personnel number]]&lt;&gt;"",TimeSpend[[#This Row],[Date]]&lt;&gt;""),Utilization!$J$2,"")</f>
        <v/>
      </c>
      <c r="M2853" t="str">
        <f>IF(AND(TimeSpend[[#This Row],[Personnel number]]&lt;&gt;"",TimeSpend[[#This Row],[Date]]&lt;&gt;""),TimeSpend[[#This Row],[Employee Name]],"")</f>
        <v/>
      </c>
      <c r="N2853" t="str">
        <f t="shared" si="88"/>
        <v/>
      </c>
      <c r="O2853" t="str">
        <f t="shared" si="89"/>
        <v/>
      </c>
      <c r="P2853" t="str">
        <f>IF(D2853&lt;&gt;"",VLOOKUP(D2853,Projects!B:C,2,0),"")</f>
        <v/>
      </c>
    </row>
    <row r="2854" spans="1:16" x14ac:dyDescent="0.25">
      <c r="A2854" t="str">
        <f>UPPER(IF(AND(TimeSpend[[#This Row],[Personnel number]]&lt;&gt;"",TimeSpend[[#This Row],[Date]]&lt;&gt;""),TimeSpend[[#This Row],[Personnel number]],""))</f>
        <v/>
      </c>
      <c r="B2854" s="85" t="str">
        <f>IF(AND(TimeSpend[[#This Row],[Personnel number]]&lt;&gt;"",TimeSpend[[#This Row],[Date]]&lt;&gt;""),TEXT(TimeSpend[[#This Row],[Date]],"[$-409]yyyyMMdd"),"")</f>
        <v/>
      </c>
      <c r="C2854" s="33" t="str">
        <f>IF(AND(TimeSpend[[#This Row],[Personnel number]]&lt;&gt;"",TimeSpend[[#This Row],[Date]]&lt;&gt;""),SUBSTITUTE(TimeSpend[[#This Row],[Hours]],",","."),"")</f>
        <v/>
      </c>
      <c r="D2854" t="str">
        <f>IF(AND(TimeSpend[[#This Row],[Personnel number]]&lt;&gt;"",TimeSpend[[#This Row],[Date]]&lt;&gt;""),TimeSpend[[#This Row],[Network]],"")</f>
        <v/>
      </c>
      <c r="E2854" t="str">
        <f>IF(AND(TimeSpend[[#This Row],[Personnel number]]&lt;&gt;"",TimeSpend[[#This Row],[Date]]&lt;&gt;""),TimeSpend[[#This Row],[Network Description]],"")</f>
        <v/>
      </c>
      <c r="F2854" t="str">
        <f>IF(AND(TimeSpend[[#This Row],[Personnel number]]&lt;&gt;"",TimeSpend[[#This Row],[Date]]&lt;&gt;""),TimeSpend[[#This Row],[Activity]],"")</f>
        <v/>
      </c>
      <c r="G2854" t="str">
        <f>IF(AND(TimeSpend[[#This Row],[Personnel number]]&lt;&gt;"",TimeSpend[[#This Row],[Date]]&lt;&gt;""),TimeSpend[[#This Row],[Activity description]],"")</f>
        <v/>
      </c>
      <c r="H2854" s="36" t="str">
        <f>IF(AND(TimeSpend[[#This Row],[Personnel number]]&lt;&gt;"",TimeSpend[[#This Row],[Date]]&lt;&gt;""),TimeSpend[[#This Row],[Start Time]],"")</f>
        <v/>
      </c>
      <c r="I2854" s="36" t="str">
        <f>IF(AND(TimeSpend[[#This Row],[Personnel number]]&lt;&gt;"",TimeSpend[[#This Row],[Date]]&lt;&gt;""),TimeSpend[[#This Row],[End Time]],"")</f>
        <v/>
      </c>
      <c r="J2854" t="str">
        <f>IF(AND(TimeSpend[[#This Row],[Personnel number]]&lt;&gt;"",TimeSpend[[#This Row],[Date]]&lt;&gt;""),TimeSpend[[#This Row],[Location]],"")</f>
        <v/>
      </c>
      <c r="K2854" t="str">
        <f>IF(AND(TimeSpend[[#This Row],[Personnel number]]&lt;&gt;"",TimeSpend[[#This Row],[Date]]&lt;&gt;""),TimeSpend[[#This Row],[Task]],"")</f>
        <v/>
      </c>
      <c r="L2854" t="str">
        <f>IF(AND(TimeSpend[[#This Row],[Personnel number]]&lt;&gt;"",TimeSpend[[#This Row],[Date]]&lt;&gt;""),Utilization!$J$2,"")</f>
        <v/>
      </c>
      <c r="M2854" t="str">
        <f>IF(AND(TimeSpend[[#This Row],[Personnel number]]&lt;&gt;"",TimeSpend[[#This Row],[Date]]&lt;&gt;""),TimeSpend[[#This Row],[Employee Name]],"")</f>
        <v/>
      </c>
      <c r="N2854" t="str">
        <f t="shared" si="88"/>
        <v/>
      </c>
      <c r="O2854" t="str">
        <f t="shared" si="89"/>
        <v/>
      </c>
      <c r="P2854" t="str">
        <f>IF(D2854&lt;&gt;"",VLOOKUP(D2854,Projects!B:C,2,0),"")</f>
        <v/>
      </c>
    </row>
    <row r="2855" spans="1:16" x14ac:dyDescent="0.25">
      <c r="A2855" t="str">
        <f>UPPER(IF(AND(TimeSpend[[#This Row],[Personnel number]]&lt;&gt;"",TimeSpend[[#This Row],[Date]]&lt;&gt;""),TimeSpend[[#This Row],[Personnel number]],""))</f>
        <v/>
      </c>
      <c r="B2855" s="85" t="str">
        <f>IF(AND(TimeSpend[[#This Row],[Personnel number]]&lt;&gt;"",TimeSpend[[#This Row],[Date]]&lt;&gt;""),TEXT(TimeSpend[[#This Row],[Date]],"[$-409]yyyyMMdd"),"")</f>
        <v/>
      </c>
      <c r="C2855" s="33" t="str">
        <f>IF(AND(TimeSpend[[#This Row],[Personnel number]]&lt;&gt;"",TimeSpend[[#This Row],[Date]]&lt;&gt;""),SUBSTITUTE(TimeSpend[[#This Row],[Hours]],",","."),"")</f>
        <v/>
      </c>
      <c r="D2855" t="str">
        <f>IF(AND(TimeSpend[[#This Row],[Personnel number]]&lt;&gt;"",TimeSpend[[#This Row],[Date]]&lt;&gt;""),TimeSpend[[#This Row],[Network]],"")</f>
        <v/>
      </c>
      <c r="E2855" t="str">
        <f>IF(AND(TimeSpend[[#This Row],[Personnel number]]&lt;&gt;"",TimeSpend[[#This Row],[Date]]&lt;&gt;""),TimeSpend[[#This Row],[Network Description]],"")</f>
        <v/>
      </c>
      <c r="F2855" t="str">
        <f>IF(AND(TimeSpend[[#This Row],[Personnel number]]&lt;&gt;"",TimeSpend[[#This Row],[Date]]&lt;&gt;""),TimeSpend[[#This Row],[Activity]],"")</f>
        <v/>
      </c>
      <c r="G2855" t="str">
        <f>IF(AND(TimeSpend[[#This Row],[Personnel number]]&lt;&gt;"",TimeSpend[[#This Row],[Date]]&lt;&gt;""),TimeSpend[[#This Row],[Activity description]],"")</f>
        <v/>
      </c>
      <c r="H2855" s="36" t="str">
        <f>IF(AND(TimeSpend[[#This Row],[Personnel number]]&lt;&gt;"",TimeSpend[[#This Row],[Date]]&lt;&gt;""),TimeSpend[[#This Row],[Start Time]],"")</f>
        <v/>
      </c>
      <c r="I2855" s="36" t="str">
        <f>IF(AND(TimeSpend[[#This Row],[Personnel number]]&lt;&gt;"",TimeSpend[[#This Row],[Date]]&lt;&gt;""),TimeSpend[[#This Row],[End Time]],"")</f>
        <v/>
      </c>
      <c r="J2855" t="str">
        <f>IF(AND(TimeSpend[[#This Row],[Personnel number]]&lt;&gt;"",TimeSpend[[#This Row],[Date]]&lt;&gt;""),TimeSpend[[#This Row],[Location]],"")</f>
        <v/>
      </c>
      <c r="K2855" t="str">
        <f>IF(AND(TimeSpend[[#This Row],[Personnel number]]&lt;&gt;"",TimeSpend[[#This Row],[Date]]&lt;&gt;""),TimeSpend[[#This Row],[Task]],"")</f>
        <v/>
      </c>
      <c r="L2855" t="str">
        <f>IF(AND(TimeSpend[[#This Row],[Personnel number]]&lt;&gt;"",TimeSpend[[#This Row],[Date]]&lt;&gt;""),Utilization!$J$2,"")</f>
        <v/>
      </c>
      <c r="M2855" t="str">
        <f>IF(AND(TimeSpend[[#This Row],[Personnel number]]&lt;&gt;"",TimeSpend[[#This Row],[Date]]&lt;&gt;""),TimeSpend[[#This Row],[Employee Name]],"")</f>
        <v/>
      </c>
      <c r="N2855" t="str">
        <f t="shared" si="88"/>
        <v/>
      </c>
      <c r="O2855" t="str">
        <f t="shared" si="89"/>
        <v/>
      </c>
      <c r="P2855" t="str">
        <f>IF(D2855&lt;&gt;"",VLOOKUP(D2855,Projects!B:C,2,0),"")</f>
        <v/>
      </c>
    </row>
    <row r="2856" spans="1:16" x14ac:dyDescent="0.25">
      <c r="A2856" t="str">
        <f>UPPER(IF(AND(TimeSpend[[#This Row],[Personnel number]]&lt;&gt;"",TimeSpend[[#This Row],[Date]]&lt;&gt;""),TimeSpend[[#This Row],[Personnel number]],""))</f>
        <v/>
      </c>
      <c r="B2856" s="85" t="str">
        <f>IF(AND(TimeSpend[[#This Row],[Personnel number]]&lt;&gt;"",TimeSpend[[#This Row],[Date]]&lt;&gt;""),TEXT(TimeSpend[[#This Row],[Date]],"[$-409]yyyyMMdd"),"")</f>
        <v/>
      </c>
      <c r="C2856" s="33" t="str">
        <f>IF(AND(TimeSpend[[#This Row],[Personnel number]]&lt;&gt;"",TimeSpend[[#This Row],[Date]]&lt;&gt;""),SUBSTITUTE(TimeSpend[[#This Row],[Hours]],",","."),"")</f>
        <v/>
      </c>
      <c r="D2856" t="str">
        <f>IF(AND(TimeSpend[[#This Row],[Personnel number]]&lt;&gt;"",TimeSpend[[#This Row],[Date]]&lt;&gt;""),TimeSpend[[#This Row],[Network]],"")</f>
        <v/>
      </c>
      <c r="E2856" t="str">
        <f>IF(AND(TimeSpend[[#This Row],[Personnel number]]&lt;&gt;"",TimeSpend[[#This Row],[Date]]&lt;&gt;""),TimeSpend[[#This Row],[Network Description]],"")</f>
        <v/>
      </c>
      <c r="F2856" t="str">
        <f>IF(AND(TimeSpend[[#This Row],[Personnel number]]&lt;&gt;"",TimeSpend[[#This Row],[Date]]&lt;&gt;""),TimeSpend[[#This Row],[Activity]],"")</f>
        <v/>
      </c>
      <c r="G2856" t="str">
        <f>IF(AND(TimeSpend[[#This Row],[Personnel number]]&lt;&gt;"",TimeSpend[[#This Row],[Date]]&lt;&gt;""),TimeSpend[[#This Row],[Activity description]],"")</f>
        <v/>
      </c>
      <c r="H2856" s="36" t="str">
        <f>IF(AND(TimeSpend[[#This Row],[Personnel number]]&lt;&gt;"",TimeSpend[[#This Row],[Date]]&lt;&gt;""),TimeSpend[[#This Row],[Start Time]],"")</f>
        <v/>
      </c>
      <c r="I2856" s="36" t="str">
        <f>IF(AND(TimeSpend[[#This Row],[Personnel number]]&lt;&gt;"",TimeSpend[[#This Row],[Date]]&lt;&gt;""),TimeSpend[[#This Row],[End Time]],"")</f>
        <v/>
      </c>
      <c r="J2856" t="str">
        <f>IF(AND(TimeSpend[[#This Row],[Personnel number]]&lt;&gt;"",TimeSpend[[#This Row],[Date]]&lt;&gt;""),TimeSpend[[#This Row],[Location]],"")</f>
        <v/>
      </c>
      <c r="K2856" t="str">
        <f>IF(AND(TimeSpend[[#This Row],[Personnel number]]&lt;&gt;"",TimeSpend[[#This Row],[Date]]&lt;&gt;""),TimeSpend[[#This Row],[Task]],"")</f>
        <v/>
      </c>
      <c r="L2856" t="str">
        <f>IF(AND(TimeSpend[[#This Row],[Personnel number]]&lt;&gt;"",TimeSpend[[#This Row],[Date]]&lt;&gt;""),Utilization!$J$2,"")</f>
        <v/>
      </c>
      <c r="M2856" t="str">
        <f>IF(AND(TimeSpend[[#This Row],[Personnel number]]&lt;&gt;"",TimeSpend[[#This Row],[Date]]&lt;&gt;""),TimeSpend[[#This Row],[Employee Name]],"")</f>
        <v/>
      </c>
      <c r="N2856" t="str">
        <f t="shared" si="88"/>
        <v/>
      </c>
      <c r="O2856" t="str">
        <f t="shared" si="89"/>
        <v/>
      </c>
      <c r="P2856" t="str">
        <f>IF(D2856&lt;&gt;"",VLOOKUP(D2856,Projects!B:C,2,0),"")</f>
        <v/>
      </c>
    </row>
    <row r="2857" spans="1:16" x14ac:dyDescent="0.25">
      <c r="A2857" t="str">
        <f>UPPER(IF(AND(TimeSpend[[#This Row],[Personnel number]]&lt;&gt;"",TimeSpend[[#This Row],[Date]]&lt;&gt;""),TimeSpend[[#This Row],[Personnel number]],""))</f>
        <v/>
      </c>
      <c r="B2857" s="85" t="str">
        <f>IF(AND(TimeSpend[[#This Row],[Personnel number]]&lt;&gt;"",TimeSpend[[#This Row],[Date]]&lt;&gt;""),TEXT(TimeSpend[[#This Row],[Date]],"[$-409]yyyyMMdd"),"")</f>
        <v/>
      </c>
      <c r="C2857" s="33" t="str">
        <f>IF(AND(TimeSpend[[#This Row],[Personnel number]]&lt;&gt;"",TimeSpend[[#This Row],[Date]]&lt;&gt;""),SUBSTITUTE(TimeSpend[[#This Row],[Hours]],",","."),"")</f>
        <v/>
      </c>
      <c r="D2857" t="str">
        <f>IF(AND(TimeSpend[[#This Row],[Personnel number]]&lt;&gt;"",TimeSpend[[#This Row],[Date]]&lt;&gt;""),TimeSpend[[#This Row],[Network]],"")</f>
        <v/>
      </c>
      <c r="E2857" t="str">
        <f>IF(AND(TimeSpend[[#This Row],[Personnel number]]&lt;&gt;"",TimeSpend[[#This Row],[Date]]&lt;&gt;""),TimeSpend[[#This Row],[Network Description]],"")</f>
        <v/>
      </c>
      <c r="F2857" t="str">
        <f>IF(AND(TimeSpend[[#This Row],[Personnel number]]&lt;&gt;"",TimeSpend[[#This Row],[Date]]&lt;&gt;""),TimeSpend[[#This Row],[Activity]],"")</f>
        <v/>
      </c>
      <c r="G2857" t="str">
        <f>IF(AND(TimeSpend[[#This Row],[Personnel number]]&lt;&gt;"",TimeSpend[[#This Row],[Date]]&lt;&gt;""),TimeSpend[[#This Row],[Activity description]],"")</f>
        <v/>
      </c>
      <c r="H2857" s="36" t="str">
        <f>IF(AND(TimeSpend[[#This Row],[Personnel number]]&lt;&gt;"",TimeSpend[[#This Row],[Date]]&lt;&gt;""),TimeSpend[[#This Row],[Start Time]],"")</f>
        <v/>
      </c>
      <c r="I2857" s="36" t="str">
        <f>IF(AND(TimeSpend[[#This Row],[Personnel number]]&lt;&gt;"",TimeSpend[[#This Row],[Date]]&lt;&gt;""),TimeSpend[[#This Row],[End Time]],"")</f>
        <v/>
      </c>
      <c r="J2857" t="str">
        <f>IF(AND(TimeSpend[[#This Row],[Personnel number]]&lt;&gt;"",TimeSpend[[#This Row],[Date]]&lt;&gt;""),TimeSpend[[#This Row],[Location]],"")</f>
        <v/>
      </c>
      <c r="K2857" t="str">
        <f>IF(AND(TimeSpend[[#This Row],[Personnel number]]&lt;&gt;"",TimeSpend[[#This Row],[Date]]&lt;&gt;""),TimeSpend[[#This Row],[Task]],"")</f>
        <v/>
      </c>
      <c r="L2857" t="str">
        <f>IF(AND(TimeSpend[[#This Row],[Personnel number]]&lt;&gt;"",TimeSpend[[#This Row],[Date]]&lt;&gt;""),Utilization!$J$2,"")</f>
        <v/>
      </c>
      <c r="M2857" t="str">
        <f>IF(AND(TimeSpend[[#This Row],[Personnel number]]&lt;&gt;"",TimeSpend[[#This Row],[Date]]&lt;&gt;""),TimeSpend[[#This Row],[Employee Name]],"")</f>
        <v/>
      </c>
      <c r="N2857" t="str">
        <f t="shared" si="88"/>
        <v/>
      </c>
      <c r="O2857" t="str">
        <f t="shared" si="89"/>
        <v/>
      </c>
      <c r="P2857" t="str">
        <f>IF(D2857&lt;&gt;"",VLOOKUP(D2857,Projects!B:C,2,0),"")</f>
        <v/>
      </c>
    </row>
    <row r="2858" spans="1:16" x14ac:dyDescent="0.25">
      <c r="A2858" t="str">
        <f>UPPER(IF(AND(TimeSpend[[#This Row],[Personnel number]]&lt;&gt;"",TimeSpend[[#This Row],[Date]]&lt;&gt;""),TimeSpend[[#This Row],[Personnel number]],""))</f>
        <v/>
      </c>
      <c r="B2858" s="85" t="str">
        <f>IF(AND(TimeSpend[[#This Row],[Personnel number]]&lt;&gt;"",TimeSpend[[#This Row],[Date]]&lt;&gt;""),TEXT(TimeSpend[[#This Row],[Date]],"[$-409]yyyyMMdd"),"")</f>
        <v/>
      </c>
      <c r="C2858" s="33" t="str">
        <f>IF(AND(TimeSpend[[#This Row],[Personnel number]]&lt;&gt;"",TimeSpend[[#This Row],[Date]]&lt;&gt;""),SUBSTITUTE(TimeSpend[[#This Row],[Hours]],",","."),"")</f>
        <v/>
      </c>
      <c r="D2858" t="str">
        <f>IF(AND(TimeSpend[[#This Row],[Personnel number]]&lt;&gt;"",TimeSpend[[#This Row],[Date]]&lt;&gt;""),TimeSpend[[#This Row],[Network]],"")</f>
        <v/>
      </c>
      <c r="E2858" t="str">
        <f>IF(AND(TimeSpend[[#This Row],[Personnel number]]&lt;&gt;"",TimeSpend[[#This Row],[Date]]&lt;&gt;""),TimeSpend[[#This Row],[Network Description]],"")</f>
        <v/>
      </c>
      <c r="F2858" t="str">
        <f>IF(AND(TimeSpend[[#This Row],[Personnel number]]&lt;&gt;"",TimeSpend[[#This Row],[Date]]&lt;&gt;""),TimeSpend[[#This Row],[Activity]],"")</f>
        <v/>
      </c>
      <c r="G2858" t="str">
        <f>IF(AND(TimeSpend[[#This Row],[Personnel number]]&lt;&gt;"",TimeSpend[[#This Row],[Date]]&lt;&gt;""),TimeSpend[[#This Row],[Activity description]],"")</f>
        <v/>
      </c>
      <c r="H2858" s="36" t="str">
        <f>IF(AND(TimeSpend[[#This Row],[Personnel number]]&lt;&gt;"",TimeSpend[[#This Row],[Date]]&lt;&gt;""),TimeSpend[[#This Row],[Start Time]],"")</f>
        <v/>
      </c>
      <c r="I2858" s="36" t="str">
        <f>IF(AND(TimeSpend[[#This Row],[Personnel number]]&lt;&gt;"",TimeSpend[[#This Row],[Date]]&lt;&gt;""),TimeSpend[[#This Row],[End Time]],"")</f>
        <v/>
      </c>
      <c r="J2858" t="str">
        <f>IF(AND(TimeSpend[[#This Row],[Personnel number]]&lt;&gt;"",TimeSpend[[#This Row],[Date]]&lt;&gt;""),TimeSpend[[#This Row],[Location]],"")</f>
        <v/>
      </c>
      <c r="K2858" t="str">
        <f>IF(AND(TimeSpend[[#This Row],[Personnel number]]&lt;&gt;"",TimeSpend[[#This Row],[Date]]&lt;&gt;""),TimeSpend[[#This Row],[Task]],"")</f>
        <v/>
      </c>
      <c r="L2858" t="str">
        <f>IF(AND(TimeSpend[[#This Row],[Personnel number]]&lt;&gt;"",TimeSpend[[#This Row],[Date]]&lt;&gt;""),Utilization!$J$2,"")</f>
        <v/>
      </c>
      <c r="M2858" t="str">
        <f>IF(AND(TimeSpend[[#This Row],[Personnel number]]&lt;&gt;"",TimeSpend[[#This Row],[Date]]&lt;&gt;""),TimeSpend[[#This Row],[Employee Name]],"")</f>
        <v/>
      </c>
      <c r="N2858" t="str">
        <f t="shared" si="88"/>
        <v/>
      </c>
      <c r="O2858" t="str">
        <f t="shared" si="89"/>
        <v/>
      </c>
      <c r="P2858" t="str">
        <f>IF(D2858&lt;&gt;"",VLOOKUP(D2858,Projects!B:C,2,0),"")</f>
        <v/>
      </c>
    </row>
    <row r="2859" spans="1:16" x14ac:dyDescent="0.25">
      <c r="A2859" t="str">
        <f>UPPER(IF(AND(TimeSpend[[#This Row],[Personnel number]]&lt;&gt;"",TimeSpend[[#This Row],[Date]]&lt;&gt;""),TimeSpend[[#This Row],[Personnel number]],""))</f>
        <v/>
      </c>
      <c r="B2859" s="85" t="str">
        <f>IF(AND(TimeSpend[[#This Row],[Personnel number]]&lt;&gt;"",TimeSpend[[#This Row],[Date]]&lt;&gt;""),TEXT(TimeSpend[[#This Row],[Date]],"[$-409]yyyyMMdd"),"")</f>
        <v/>
      </c>
      <c r="C2859" s="33" t="str">
        <f>IF(AND(TimeSpend[[#This Row],[Personnel number]]&lt;&gt;"",TimeSpend[[#This Row],[Date]]&lt;&gt;""),SUBSTITUTE(TimeSpend[[#This Row],[Hours]],",","."),"")</f>
        <v/>
      </c>
      <c r="D2859" t="str">
        <f>IF(AND(TimeSpend[[#This Row],[Personnel number]]&lt;&gt;"",TimeSpend[[#This Row],[Date]]&lt;&gt;""),TimeSpend[[#This Row],[Network]],"")</f>
        <v/>
      </c>
      <c r="E2859" t="str">
        <f>IF(AND(TimeSpend[[#This Row],[Personnel number]]&lt;&gt;"",TimeSpend[[#This Row],[Date]]&lt;&gt;""),TimeSpend[[#This Row],[Network Description]],"")</f>
        <v/>
      </c>
      <c r="F2859" t="str">
        <f>IF(AND(TimeSpend[[#This Row],[Personnel number]]&lt;&gt;"",TimeSpend[[#This Row],[Date]]&lt;&gt;""),TimeSpend[[#This Row],[Activity]],"")</f>
        <v/>
      </c>
      <c r="G2859" t="str">
        <f>IF(AND(TimeSpend[[#This Row],[Personnel number]]&lt;&gt;"",TimeSpend[[#This Row],[Date]]&lt;&gt;""),TimeSpend[[#This Row],[Activity description]],"")</f>
        <v/>
      </c>
      <c r="H2859" s="36" t="str">
        <f>IF(AND(TimeSpend[[#This Row],[Personnel number]]&lt;&gt;"",TimeSpend[[#This Row],[Date]]&lt;&gt;""),TimeSpend[[#This Row],[Start Time]],"")</f>
        <v/>
      </c>
      <c r="I2859" s="36" t="str">
        <f>IF(AND(TimeSpend[[#This Row],[Personnel number]]&lt;&gt;"",TimeSpend[[#This Row],[Date]]&lt;&gt;""),TimeSpend[[#This Row],[End Time]],"")</f>
        <v/>
      </c>
      <c r="J2859" t="str">
        <f>IF(AND(TimeSpend[[#This Row],[Personnel number]]&lt;&gt;"",TimeSpend[[#This Row],[Date]]&lt;&gt;""),TimeSpend[[#This Row],[Location]],"")</f>
        <v/>
      </c>
      <c r="K2859" t="str">
        <f>IF(AND(TimeSpend[[#This Row],[Personnel number]]&lt;&gt;"",TimeSpend[[#This Row],[Date]]&lt;&gt;""),TimeSpend[[#This Row],[Task]],"")</f>
        <v/>
      </c>
      <c r="L2859" t="str">
        <f>IF(AND(TimeSpend[[#This Row],[Personnel number]]&lt;&gt;"",TimeSpend[[#This Row],[Date]]&lt;&gt;""),Utilization!$J$2,"")</f>
        <v/>
      </c>
      <c r="M2859" t="str">
        <f>IF(AND(TimeSpend[[#This Row],[Personnel number]]&lt;&gt;"",TimeSpend[[#This Row],[Date]]&lt;&gt;""),TimeSpend[[#This Row],[Employee Name]],"")</f>
        <v/>
      </c>
      <c r="N2859" t="str">
        <f t="shared" si="88"/>
        <v/>
      </c>
      <c r="O2859" t="str">
        <f t="shared" si="89"/>
        <v/>
      </c>
      <c r="P2859" t="str">
        <f>IF(D2859&lt;&gt;"",VLOOKUP(D2859,Projects!B:C,2,0),"")</f>
        <v/>
      </c>
    </row>
    <row r="2860" spans="1:16" x14ac:dyDescent="0.25">
      <c r="A2860" t="str">
        <f>UPPER(IF(AND(TimeSpend[[#This Row],[Personnel number]]&lt;&gt;"",TimeSpend[[#This Row],[Date]]&lt;&gt;""),TimeSpend[[#This Row],[Personnel number]],""))</f>
        <v/>
      </c>
      <c r="B2860" s="85" t="str">
        <f>IF(AND(TimeSpend[[#This Row],[Personnel number]]&lt;&gt;"",TimeSpend[[#This Row],[Date]]&lt;&gt;""),TEXT(TimeSpend[[#This Row],[Date]],"[$-409]yyyyMMdd"),"")</f>
        <v/>
      </c>
      <c r="C2860" s="33" t="str">
        <f>IF(AND(TimeSpend[[#This Row],[Personnel number]]&lt;&gt;"",TimeSpend[[#This Row],[Date]]&lt;&gt;""),SUBSTITUTE(TimeSpend[[#This Row],[Hours]],",","."),"")</f>
        <v/>
      </c>
      <c r="D2860" t="str">
        <f>IF(AND(TimeSpend[[#This Row],[Personnel number]]&lt;&gt;"",TimeSpend[[#This Row],[Date]]&lt;&gt;""),TimeSpend[[#This Row],[Network]],"")</f>
        <v/>
      </c>
      <c r="E2860" t="str">
        <f>IF(AND(TimeSpend[[#This Row],[Personnel number]]&lt;&gt;"",TimeSpend[[#This Row],[Date]]&lt;&gt;""),TimeSpend[[#This Row],[Network Description]],"")</f>
        <v/>
      </c>
      <c r="F2860" t="str">
        <f>IF(AND(TimeSpend[[#This Row],[Personnel number]]&lt;&gt;"",TimeSpend[[#This Row],[Date]]&lt;&gt;""),TimeSpend[[#This Row],[Activity]],"")</f>
        <v/>
      </c>
      <c r="G2860" t="str">
        <f>IF(AND(TimeSpend[[#This Row],[Personnel number]]&lt;&gt;"",TimeSpend[[#This Row],[Date]]&lt;&gt;""),TimeSpend[[#This Row],[Activity description]],"")</f>
        <v/>
      </c>
      <c r="H2860" s="36" t="str">
        <f>IF(AND(TimeSpend[[#This Row],[Personnel number]]&lt;&gt;"",TimeSpend[[#This Row],[Date]]&lt;&gt;""),TimeSpend[[#This Row],[Start Time]],"")</f>
        <v/>
      </c>
      <c r="I2860" s="36" t="str">
        <f>IF(AND(TimeSpend[[#This Row],[Personnel number]]&lt;&gt;"",TimeSpend[[#This Row],[Date]]&lt;&gt;""),TimeSpend[[#This Row],[End Time]],"")</f>
        <v/>
      </c>
      <c r="J2860" t="str">
        <f>IF(AND(TimeSpend[[#This Row],[Personnel number]]&lt;&gt;"",TimeSpend[[#This Row],[Date]]&lt;&gt;""),TimeSpend[[#This Row],[Location]],"")</f>
        <v/>
      </c>
      <c r="K2860" t="str">
        <f>IF(AND(TimeSpend[[#This Row],[Personnel number]]&lt;&gt;"",TimeSpend[[#This Row],[Date]]&lt;&gt;""),TimeSpend[[#This Row],[Task]],"")</f>
        <v/>
      </c>
      <c r="L2860" t="str">
        <f>IF(AND(TimeSpend[[#This Row],[Personnel number]]&lt;&gt;"",TimeSpend[[#This Row],[Date]]&lt;&gt;""),Utilization!$J$2,"")</f>
        <v/>
      </c>
      <c r="M2860" t="str">
        <f>IF(AND(TimeSpend[[#This Row],[Personnel number]]&lt;&gt;"",TimeSpend[[#This Row],[Date]]&lt;&gt;""),TimeSpend[[#This Row],[Employee Name]],"")</f>
        <v/>
      </c>
      <c r="N2860" t="str">
        <f t="shared" si="88"/>
        <v/>
      </c>
      <c r="O2860" t="str">
        <f t="shared" si="89"/>
        <v/>
      </c>
      <c r="P2860" t="str">
        <f>IF(D2860&lt;&gt;"",VLOOKUP(D2860,Projects!B:C,2,0),"")</f>
        <v/>
      </c>
    </row>
    <row r="2861" spans="1:16" x14ac:dyDescent="0.25">
      <c r="A2861" t="str">
        <f>UPPER(IF(AND(TimeSpend[[#This Row],[Personnel number]]&lt;&gt;"",TimeSpend[[#This Row],[Date]]&lt;&gt;""),TimeSpend[[#This Row],[Personnel number]],""))</f>
        <v/>
      </c>
      <c r="B2861" s="85" t="str">
        <f>IF(AND(TimeSpend[[#This Row],[Personnel number]]&lt;&gt;"",TimeSpend[[#This Row],[Date]]&lt;&gt;""),TEXT(TimeSpend[[#This Row],[Date]],"[$-409]yyyyMMdd"),"")</f>
        <v/>
      </c>
      <c r="C2861" s="33" t="str">
        <f>IF(AND(TimeSpend[[#This Row],[Personnel number]]&lt;&gt;"",TimeSpend[[#This Row],[Date]]&lt;&gt;""),SUBSTITUTE(TimeSpend[[#This Row],[Hours]],",","."),"")</f>
        <v/>
      </c>
      <c r="D2861" t="str">
        <f>IF(AND(TimeSpend[[#This Row],[Personnel number]]&lt;&gt;"",TimeSpend[[#This Row],[Date]]&lt;&gt;""),TimeSpend[[#This Row],[Network]],"")</f>
        <v/>
      </c>
      <c r="E2861" t="str">
        <f>IF(AND(TimeSpend[[#This Row],[Personnel number]]&lt;&gt;"",TimeSpend[[#This Row],[Date]]&lt;&gt;""),TimeSpend[[#This Row],[Network Description]],"")</f>
        <v/>
      </c>
      <c r="F2861" t="str">
        <f>IF(AND(TimeSpend[[#This Row],[Personnel number]]&lt;&gt;"",TimeSpend[[#This Row],[Date]]&lt;&gt;""),TimeSpend[[#This Row],[Activity]],"")</f>
        <v/>
      </c>
      <c r="G2861" t="str">
        <f>IF(AND(TimeSpend[[#This Row],[Personnel number]]&lt;&gt;"",TimeSpend[[#This Row],[Date]]&lt;&gt;""),TimeSpend[[#This Row],[Activity description]],"")</f>
        <v/>
      </c>
      <c r="H2861" s="36" t="str">
        <f>IF(AND(TimeSpend[[#This Row],[Personnel number]]&lt;&gt;"",TimeSpend[[#This Row],[Date]]&lt;&gt;""),TimeSpend[[#This Row],[Start Time]],"")</f>
        <v/>
      </c>
      <c r="I2861" s="36" t="str">
        <f>IF(AND(TimeSpend[[#This Row],[Personnel number]]&lt;&gt;"",TimeSpend[[#This Row],[Date]]&lt;&gt;""),TimeSpend[[#This Row],[End Time]],"")</f>
        <v/>
      </c>
      <c r="J2861" t="str">
        <f>IF(AND(TimeSpend[[#This Row],[Personnel number]]&lt;&gt;"",TimeSpend[[#This Row],[Date]]&lt;&gt;""),TimeSpend[[#This Row],[Location]],"")</f>
        <v/>
      </c>
      <c r="K2861" t="str">
        <f>IF(AND(TimeSpend[[#This Row],[Personnel number]]&lt;&gt;"",TimeSpend[[#This Row],[Date]]&lt;&gt;""),TimeSpend[[#This Row],[Task]],"")</f>
        <v/>
      </c>
      <c r="L2861" t="str">
        <f>IF(AND(TimeSpend[[#This Row],[Personnel number]]&lt;&gt;"",TimeSpend[[#This Row],[Date]]&lt;&gt;""),Utilization!$J$2,"")</f>
        <v/>
      </c>
      <c r="M2861" t="str">
        <f>IF(AND(TimeSpend[[#This Row],[Personnel number]]&lt;&gt;"",TimeSpend[[#This Row],[Date]]&lt;&gt;""),TimeSpend[[#This Row],[Employee Name]],"")</f>
        <v/>
      </c>
      <c r="N2861" t="str">
        <f t="shared" si="88"/>
        <v/>
      </c>
      <c r="O2861" t="str">
        <f t="shared" si="89"/>
        <v/>
      </c>
      <c r="P2861" t="str">
        <f>IF(D2861&lt;&gt;"",VLOOKUP(D2861,Projects!B:C,2,0),"")</f>
        <v/>
      </c>
    </row>
    <row r="2862" spans="1:16" x14ac:dyDescent="0.25">
      <c r="A2862" t="str">
        <f>UPPER(IF(AND(TimeSpend[[#This Row],[Personnel number]]&lt;&gt;"",TimeSpend[[#This Row],[Date]]&lt;&gt;""),TimeSpend[[#This Row],[Personnel number]],""))</f>
        <v/>
      </c>
      <c r="B2862" s="85" t="str">
        <f>IF(AND(TimeSpend[[#This Row],[Personnel number]]&lt;&gt;"",TimeSpend[[#This Row],[Date]]&lt;&gt;""),TEXT(TimeSpend[[#This Row],[Date]],"[$-409]yyyyMMdd"),"")</f>
        <v/>
      </c>
      <c r="C2862" s="33" t="str">
        <f>IF(AND(TimeSpend[[#This Row],[Personnel number]]&lt;&gt;"",TimeSpend[[#This Row],[Date]]&lt;&gt;""),SUBSTITUTE(TimeSpend[[#This Row],[Hours]],",","."),"")</f>
        <v/>
      </c>
      <c r="D2862" t="str">
        <f>IF(AND(TimeSpend[[#This Row],[Personnel number]]&lt;&gt;"",TimeSpend[[#This Row],[Date]]&lt;&gt;""),TimeSpend[[#This Row],[Network]],"")</f>
        <v/>
      </c>
      <c r="E2862" t="str">
        <f>IF(AND(TimeSpend[[#This Row],[Personnel number]]&lt;&gt;"",TimeSpend[[#This Row],[Date]]&lt;&gt;""),TimeSpend[[#This Row],[Network Description]],"")</f>
        <v/>
      </c>
      <c r="F2862" t="str">
        <f>IF(AND(TimeSpend[[#This Row],[Personnel number]]&lt;&gt;"",TimeSpend[[#This Row],[Date]]&lt;&gt;""),TimeSpend[[#This Row],[Activity]],"")</f>
        <v/>
      </c>
      <c r="G2862" t="str">
        <f>IF(AND(TimeSpend[[#This Row],[Personnel number]]&lt;&gt;"",TimeSpend[[#This Row],[Date]]&lt;&gt;""),TimeSpend[[#This Row],[Activity description]],"")</f>
        <v/>
      </c>
      <c r="H2862" s="36" t="str">
        <f>IF(AND(TimeSpend[[#This Row],[Personnel number]]&lt;&gt;"",TimeSpend[[#This Row],[Date]]&lt;&gt;""),TimeSpend[[#This Row],[Start Time]],"")</f>
        <v/>
      </c>
      <c r="I2862" s="36" t="str">
        <f>IF(AND(TimeSpend[[#This Row],[Personnel number]]&lt;&gt;"",TimeSpend[[#This Row],[Date]]&lt;&gt;""),TimeSpend[[#This Row],[End Time]],"")</f>
        <v/>
      </c>
      <c r="J2862" t="str">
        <f>IF(AND(TimeSpend[[#This Row],[Personnel number]]&lt;&gt;"",TimeSpend[[#This Row],[Date]]&lt;&gt;""),TimeSpend[[#This Row],[Location]],"")</f>
        <v/>
      </c>
      <c r="K2862" t="str">
        <f>IF(AND(TimeSpend[[#This Row],[Personnel number]]&lt;&gt;"",TimeSpend[[#This Row],[Date]]&lt;&gt;""),TimeSpend[[#This Row],[Task]],"")</f>
        <v/>
      </c>
      <c r="L2862" t="str">
        <f>IF(AND(TimeSpend[[#This Row],[Personnel number]]&lt;&gt;"",TimeSpend[[#This Row],[Date]]&lt;&gt;""),Utilization!$J$2,"")</f>
        <v/>
      </c>
      <c r="M2862" t="str">
        <f>IF(AND(TimeSpend[[#This Row],[Personnel number]]&lt;&gt;"",TimeSpend[[#This Row],[Date]]&lt;&gt;""),TimeSpend[[#This Row],[Employee Name]],"")</f>
        <v/>
      </c>
      <c r="N2862" t="str">
        <f t="shared" si="88"/>
        <v/>
      </c>
      <c r="O2862" t="str">
        <f t="shared" si="89"/>
        <v/>
      </c>
      <c r="P2862" t="str">
        <f>IF(D2862&lt;&gt;"",VLOOKUP(D2862,Projects!B:C,2,0),"")</f>
        <v/>
      </c>
    </row>
    <row r="2863" spans="1:16" x14ac:dyDescent="0.25">
      <c r="A2863" t="str">
        <f>UPPER(IF(AND(TimeSpend[[#This Row],[Personnel number]]&lt;&gt;"",TimeSpend[[#This Row],[Date]]&lt;&gt;""),TimeSpend[[#This Row],[Personnel number]],""))</f>
        <v/>
      </c>
      <c r="B2863" s="85" t="str">
        <f>IF(AND(TimeSpend[[#This Row],[Personnel number]]&lt;&gt;"",TimeSpend[[#This Row],[Date]]&lt;&gt;""),TEXT(TimeSpend[[#This Row],[Date]],"[$-409]yyyyMMdd"),"")</f>
        <v/>
      </c>
      <c r="C2863" s="33" t="str">
        <f>IF(AND(TimeSpend[[#This Row],[Personnel number]]&lt;&gt;"",TimeSpend[[#This Row],[Date]]&lt;&gt;""),SUBSTITUTE(TimeSpend[[#This Row],[Hours]],",","."),"")</f>
        <v/>
      </c>
      <c r="D2863" t="str">
        <f>IF(AND(TimeSpend[[#This Row],[Personnel number]]&lt;&gt;"",TimeSpend[[#This Row],[Date]]&lt;&gt;""),TimeSpend[[#This Row],[Network]],"")</f>
        <v/>
      </c>
      <c r="E2863" t="str">
        <f>IF(AND(TimeSpend[[#This Row],[Personnel number]]&lt;&gt;"",TimeSpend[[#This Row],[Date]]&lt;&gt;""),TimeSpend[[#This Row],[Network Description]],"")</f>
        <v/>
      </c>
      <c r="F2863" t="str">
        <f>IF(AND(TimeSpend[[#This Row],[Personnel number]]&lt;&gt;"",TimeSpend[[#This Row],[Date]]&lt;&gt;""),TimeSpend[[#This Row],[Activity]],"")</f>
        <v/>
      </c>
      <c r="G2863" t="str">
        <f>IF(AND(TimeSpend[[#This Row],[Personnel number]]&lt;&gt;"",TimeSpend[[#This Row],[Date]]&lt;&gt;""),TimeSpend[[#This Row],[Activity description]],"")</f>
        <v/>
      </c>
      <c r="H2863" s="36" t="str">
        <f>IF(AND(TimeSpend[[#This Row],[Personnel number]]&lt;&gt;"",TimeSpend[[#This Row],[Date]]&lt;&gt;""),TimeSpend[[#This Row],[Start Time]],"")</f>
        <v/>
      </c>
      <c r="I2863" s="36" t="str">
        <f>IF(AND(TimeSpend[[#This Row],[Personnel number]]&lt;&gt;"",TimeSpend[[#This Row],[Date]]&lt;&gt;""),TimeSpend[[#This Row],[End Time]],"")</f>
        <v/>
      </c>
      <c r="J2863" t="str">
        <f>IF(AND(TimeSpend[[#This Row],[Personnel number]]&lt;&gt;"",TimeSpend[[#This Row],[Date]]&lt;&gt;""),TimeSpend[[#This Row],[Location]],"")</f>
        <v/>
      </c>
      <c r="K2863" t="str">
        <f>IF(AND(TimeSpend[[#This Row],[Personnel number]]&lt;&gt;"",TimeSpend[[#This Row],[Date]]&lt;&gt;""),TimeSpend[[#This Row],[Task]],"")</f>
        <v/>
      </c>
      <c r="L2863" t="str">
        <f>IF(AND(TimeSpend[[#This Row],[Personnel number]]&lt;&gt;"",TimeSpend[[#This Row],[Date]]&lt;&gt;""),Utilization!$J$2,"")</f>
        <v/>
      </c>
      <c r="M2863" t="str">
        <f>IF(AND(TimeSpend[[#This Row],[Personnel number]]&lt;&gt;"",TimeSpend[[#This Row],[Date]]&lt;&gt;""),TimeSpend[[#This Row],[Employee Name]],"")</f>
        <v/>
      </c>
      <c r="N2863" t="str">
        <f t="shared" si="88"/>
        <v/>
      </c>
      <c r="O2863" t="str">
        <f t="shared" si="89"/>
        <v/>
      </c>
      <c r="P2863" t="str">
        <f>IF(D2863&lt;&gt;"",VLOOKUP(D2863,Projects!B:C,2,0),"")</f>
        <v/>
      </c>
    </row>
    <row r="2864" spans="1:16" x14ac:dyDescent="0.25">
      <c r="A2864" t="str">
        <f>UPPER(IF(AND(TimeSpend[[#This Row],[Personnel number]]&lt;&gt;"",TimeSpend[[#This Row],[Date]]&lt;&gt;""),TimeSpend[[#This Row],[Personnel number]],""))</f>
        <v/>
      </c>
      <c r="B2864" s="85" t="str">
        <f>IF(AND(TimeSpend[[#This Row],[Personnel number]]&lt;&gt;"",TimeSpend[[#This Row],[Date]]&lt;&gt;""),TEXT(TimeSpend[[#This Row],[Date]],"[$-409]yyyyMMdd"),"")</f>
        <v/>
      </c>
      <c r="C2864" s="33" t="str">
        <f>IF(AND(TimeSpend[[#This Row],[Personnel number]]&lt;&gt;"",TimeSpend[[#This Row],[Date]]&lt;&gt;""),SUBSTITUTE(TimeSpend[[#This Row],[Hours]],",","."),"")</f>
        <v/>
      </c>
      <c r="D2864" t="str">
        <f>IF(AND(TimeSpend[[#This Row],[Personnel number]]&lt;&gt;"",TimeSpend[[#This Row],[Date]]&lt;&gt;""),TimeSpend[[#This Row],[Network]],"")</f>
        <v/>
      </c>
      <c r="E2864" t="str">
        <f>IF(AND(TimeSpend[[#This Row],[Personnel number]]&lt;&gt;"",TimeSpend[[#This Row],[Date]]&lt;&gt;""),TimeSpend[[#This Row],[Network Description]],"")</f>
        <v/>
      </c>
      <c r="F2864" t="str">
        <f>IF(AND(TimeSpend[[#This Row],[Personnel number]]&lt;&gt;"",TimeSpend[[#This Row],[Date]]&lt;&gt;""),TimeSpend[[#This Row],[Activity]],"")</f>
        <v/>
      </c>
      <c r="G2864" t="str">
        <f>IF(AND(TimeSpend[[#This Row],[Personnel number]]&lt;&gt;"",TimeSpend[[#This Row],[Date]]&lt;&gt;""),TimeSpend[[#This Row],[Activity description]],"")</f>
        <v/>
      </c>
      <c r="H2864" s="36" t="str">
        <f>IF(AND(TimeSpend[[#This Row],[Personnel number]]&lt;&gt;"",TimeSpend[[#This Row],[Date]]&lt;&gt;""),TimeSpend[[#This Row],[Start Time]],"")</f>
        <v/>
      </c>
      <c r="I2864" s="36" t="str">
        <f>IF(AND(TimeSpend[[#This Row],[Personnel number]]&lt;&gt;"",TimeSpend[[#This Row],[Date]]&lt;&gt;""),TimeSpend[[#This Row],[End Time]],"")</f>
        <v/>
      </c>
      <c r="J2864" t="str">
        <f>IF(AND(TimeSpend[[#This Row],[Personnel number]]&lt;&gt;"",TimeSpend[[#This Row],[Date]]&lt;&gt;""),TimeSpend[[#This Row],[Location]],"")</f>
        <v/>
      </c>
      <c r="K2864" t="str">
        <f>IF(AND(TimeSpend[[#This Row],[Personnel number]]&lt;&gt;"",TimeSpend[[#This Row],[Date]]&lt;&gt;""),TimeSpend[[#This Row],[Task]],"")</f>
        <v/>
      </c>
      <c r="L2864" t="str">
        <f>IF(AND(TimeSpend[[#This Row],[Personnel number]]&lt;&gt;"",TimeSpend[[#This Row],[Date]]&lt;&gt;""),Utilization!$J$2,"")</f>
        <v/>
      </c>
      <c r="M2864" t="str">
        <f>IF(AND(TimeSpend[[#This Row],[Personnel number]]&lt;&gt;"",TimeSpend[[#This Row],[Date]]&lt;&gt;""),TimeSpend[[#This Row],[Employee Name]],"")</f>
        <v/>
      </c>
      <c r="N2864" t="str">
        <f t="shared" si="88"/>
        <v/>
      </c>
      <c r="O2864" t="str">
        <f t="shared" si="89"/>
        <v/>
      </c>
      <c r="P2864" t="str">
        <f>IF(D2864&lt;&gt;"",VLOOKUP(D2864,Projects!B:C,2,0),"")</f>
        <v/>
      </c>
    </row>
    <row r="2865" spans="1:16" x14ac:dyDescent="0.25">
      <c r="A2865" t="str">
        <f>UPPER(IF(AND(TimeSpend[[#This Row],[Personnel number]]&lt;&gt;"",TimeSpend[[#This Row],[Date]]&lt;&gt;""),TimeSpend[[#This Row],[Personnel number]],""))</f>
        <v/>
      </c>
      <c r="B2865" s="85" t="str">
        <f>IF(AND(TimeSpend[[#This Row],[Personnel number]]&lt;&gt;"",TimeSpend[[#This Row],[Date]]&lt;&gt;""),TEXT(TimeSpend[[#This Row],[Date]],"[$-409]yyyyMMdd"),"")</f>
        <v/>
      </c>
      <c r="C2865" s="33" t="str">
        <f>IF(AND(TimeSpend[[#This Row],[Personnel number]]&lt;&gt;"",TimeSpend[[#This Row],[Date]]&lt;&gt;""),SUBSTITUTE(TimeSpend[[#This Row],[Hours]],",","."),"")</f>
        <v/>
      </c>
      <c r="D2865" t="str">
        <f>IF(AND(TimeSpend[[#This Row],[Personnel number]]&lt;&gt;"",TimeSpend[[#This Row],[Date]]&lt;&gt;""),TimeSpend[[#This Row],[Network]],"")</f>
        <v/>
      </c>
      <c r="E2865" t="str">
        <f>IF(AND(TimeSpend[[#This Row],[Personnel number]]&lt;&gt;"",TimeSpend[[#This Row],[Date]]&lt;&gt;""),TimeSpend[[#This Row],[Network Description]],"")</f>
        <v/>
      </c>
      <c r="F2865" t="str">
        <f>IF(AND(TimeSpend[[#This Row],[Personnel number]]&lt;&gt;"",TimeSpend[[#This Row],[Date]]&lt;&gt;""),TimeSpend[[#This Row],[Activity]],"")</f>
        <v/>
      </c>
      <c r="G2865" t="str">
        <f>IF(AND(TimeSpend[[#This Row],[Personnel number]]&lt;&gt;"",TimeSpend[[#This Row],[Date]]&lt;&gt;""),TimeSpend[[#This Row],[Activity description]],"")</f>
        <v/>
      </c>
      <c r="H2865" s="36" t="str">
        <f>IF(AND(TimeSpend[[#This Row],[Personnel number]]&lt;&gt;"",TimeSpend[[#This Row],[Date]]&lt;&gt;""),TimeSpend[[#This Row],[Start Time]],"")</f>
        <v/>
      </c>
      <c r="I2865" s="36" t="str">
        <f>IF(AND(TimeSpend[[#This Row],[Personnel number]]&lt;&gt;"",TimeSpend[[#This Row],[Date]]&lt;&gt;""),TimeSpend[[#This Row],[End Time]],"")</f>
        <v/>
      </c>
      <c r="J2865" t="str">
        <f>IF(AND(TimeSpend[[#This Row],[Personnel number]]&lt;&gt;"",TimeSpend[[#This Row],[Date]]&lt;&gt;""),TimeSpend[[#This Row],[Location]],"")</f>
        <v/>
      </c>
      <c r="K2865" t="str">
        <f>IF(AND(TimeSpend[[#This Row],[Personnel number]]&lt;&gt;"",TimeSpend[[#This Row],[Date]]&lt;&gt;""),TimeSpend[[#This Row],[Task]],"")</f>
        <v/>
      </c>
      <c r="L2865" t="str">
        <f>IF(AND(TimeSpend[[#This Row],[Personnel number]]&lt;&gt;"",TimeSpend[[#This Row],[Date]]&lt;&gt;""),Utilization!$J$2,"")</f>
        <v/>
      </c>
      <c r="M2865" t="str">
        <f>IF(AND(TimeSpend[[#This Row],[Personnel number]]&lt;&gt;"",TimeSpend[[#This Row],[Date]]&lt;&gt;""),TimeSpend[[#This Row],[Employee Name]],"")</f>
        <v/>
      </c>
      <c r="N2865" t="str">
        <f t="shared" si="88"/>
        <v/>
      </c>
      <c r="O2865" t="str">
        <f t="shared" si="89"/>
        <v/>
      </c>
      <c r="P2865" t="str">
        <f>IF(D2865&lt;&gt;"",VLOOKUP(D2865,Projects!B:C,2,0),"")</f>
        <v/>
      </c>
    </row>
    <row r="2866" spans="1:16" x14ac:dyDescent="0.25">
      <c r="A2866" t="str">
        <f>UPPER(IF(AND(TimeSpend[[#This Row],[Personnel number]]&lt;&gt;"",TimeSpend[[#This Row],[Date]]&lt;&gt;""),TimeSpend[[#This Row],[Personnel number]],""))</f>
        <v/>
      </c>
      <c r="B2866" s="85" t="str">
        <f>IF(AND(TimeSpend[[#This Row],[Personnel number]]&lt;&gt;"",TimeSpend[[#This Row],[Date]]&lt;&gt;""),TEXT(TimeSpend[[#This Row],[Date]],"[$-409]yyyyMMdd"),"")</f>
        <v/>
      </c>
      <c r="C2866" s="33" t="str">
        <f>IF(AND(TimeSpend[[#This Row],[Personnel number]]&lt;&gt;"",TimeSpend[[#This Row],[Date]]&lt;&gt;""),SUBSTITUTE(TimeSpend[[#This Row],[Hours]],",","."),"")</f>
        <v/>
      </c>
      <c r="D2866" t="str">
        <f>IF(AND(TimeSpend[[#This Row],[Personnel number]]&lt;&gt;"",TimeSpend[[#This Row],[Date]]&lt;&gt;""),TimeSpend[[#This Row],[Network]],"")</f>
        <v/>
      </c>
      <c r="E2866" t="str">
        <f>IF(AND(TimeSpend[[#This Row],[Personnel number]]&lt;&gt;"",TimeSpend[[#This Row],[Date]]&lt;&gt;""),TimeSpend[[#This Row],[Network Description]],"")</f>
        <v/>
      </c>
      <c r="F2866" t="str">
        <f>IF(AND(TimeSpend[[#This Row],[Personnel number]]&lt;&gt;"",TimeSpend[[#This Row],[Date]]&lt;&gt;""),TimeSpend[[#This Row],[Activity]],"")</f>
        <v/>
      </c>
      <c r="G2866" t="str">
        <f>IF(AND(TimeSpend[[#This Row],[Personnel number]]&lt;&gt;"",TimeSpend[[#This Row],[Date]]&lt;&gt;""),TimeSpend[[#This Row],[Activity description]],"")</f>
        <v/>
      </c>
      <c r="H2866" s="36" t="str">
        <f>IF(AND(TimeSpend[[#This Row],[Personnel number]]&lt;&gt;"",TimeSpend[[#This Row],[Date]]&lt;&gt;""),TimeSpend[[#This Row],[Start Time]],"")</f>
        <v/>
      </c>
      <c r="I2866" s="36" t="str">
        <f>IF(AND(TimeSpend[[#This Row],[Personnel number]]&lt;&gt;"",TimeSpend[[#This Row],[Date]]&lt;&gt;""),TimeSpend[[#This Row],[End Time]],"")</f>
        <v/>
      </c>
      <c r="J2866" t="str">
        <f>IF(AND(TimeSpend[[#This Row],[Personnel number]]&lt;&gt;"",TimeSpend[[#This Row],[Date]]&lt;&gt;""),TimeSpend[[#This Row],[Location]],"")</f>
        <v/>
      </c>
      <c r="K2866" t="str">
        <f>IF(AND(TimeSpend[[#This Row],[Personnel number]]&lt;&gt;"",TimeSpend[[#This Row],[Date]]&lt;&gt;""),TimeSpend[[#This Row],[Task]],"")</f>
        <v/>
      </c>
      <c r="L2866" t="str">
        <f>IF(AND(TimeSpend[[#This Row],[Personnel number]]&lt;&gt;"",TimeSpend[[#This Row],[Date]]&lt;&gt;""),Utilization!$J$2,"")</f>
        <v/>
      </c>
      <c r="M2866" t="str">
        <f>IF(AND(TimeSpend[[#This Row],[Personnel number]]&lt;&gt;"",TimeSpend[[#This Row],[Date]]&lt;&gt;""),TimeSpend[[#This Row],[Employee Name]],"")</f>
        <v/>
      </c>
      <c r="N2866" t="str">
        <f t="shared" si="88"/>
        <v/>
      </c>
      <c r="O2866" t="str">
        <f t="shared" si="89"/>
        <v/>
      </c>
      <c r="P2866" t="str">
        <f>IF(D2866&lt;&gt;"",VLOOKUP(D2866,Projects!B:C,2,0),"")</f>
        <v/>
      </c>
    </row>
    <row r="2867" spans="1:16" x14ac:dyDescent="0.25">
      <c r="A2867" t="str">
        <f>UPPER(IF(AND(TimeSpend[[#This Row],[Personnel number]]&lt;&gt;"",TimeSpend[[#This Row],[Date]]&lt;&gt;""),TimeSpend[[#This Row],[Personnel number]],""))</f>
        <v/>
      </c>
      <c r="B2867" s="85" t="str">
        <f>IF(AND(TimeSpend[[#This Row],[Personnel number]]&lt;&gt;"",TimeSpend[[#This Row],[Date]]&lt;&gt;""),TEXT(TimeSpend[[#This Row],[Date]],"[$-409]yyyyMMdd"),"")</f>
        <v/>
      </c>
      <c r="C2867" s="33" t="str">
        <f>IF(AND(TimeSpend[[#This Row],[Personnel number]]&lt;&gt;"",TimeSpend[[#This Row],[Date]]&lt;&gt;""),SUBSTITUTE(TimeSpend[[#This Row],[Hours]],",","."),"")</f>
        <v/>
      </c>
      <c r="D2867" t="str">
        <f>IF(AND(TimeSpend[[#This Row],[Personnel number]]&lt;&gt;"",TimeSpend[[#This Row],[Date]]&lt;&gt;""),TimeSpend[[#This Row],[Network]],"")</f>
        <v/>
      </c>
      <c r="E2867" t="str">
        <f>IF(AND(TimeSpend[[#This Row],[Personnel number]]&lt;&gt;"",TimeSpend[[#This Row],[Date]]&lt;&gt;""),TimeSpend[[#This Row],[Network Description]],"")</f>
        <v/>
      </c>
      <c r="F2867" t="str">
        <f>IF(AND(TimeSpend[[#This Row],[Personnel number]]&lt;&gt;"",TimeSpend[[#This Row],[Date]]&lt;&gt;""),TimeSpend[[#This Row],[Activity]],"")</f>
        <v/>
      </c>
      <c r="G2867" t="str">
        <f>IF(AND(TimeSpend[[#This Row],[Personnel number]]&lt;&gt;"",TimeSpend[[#This Row],[Date]]&lt;&gt;""),TimeSpend[[#This Row],[Activity description]],"")</f>
        <v/>
      </c>
      <c r="H2867" s="36" t="str">
        <f>IF(AND(TimeSpend[[#This Row],[Personnel number]]&lt;&gt;"",TimeSpend[[#This Row],[Date]]&lt;&gt;""),TimeSpend[[#This Row],[Start Time]],"")</f>
        <v/>
      </c>
      <c r="I2867" s="36" t="str">
        <f>IF(AND(TimeSpend[[#This Row],[Personnel number]]&lt;&gt;"",TimeSpend[[#This Row],[Date]]&lt;&gt;""),TimeSpend[[#This Row],[End Time]],"")</f>
        <v/>
      </c>
      <c r="J2867" t="str">
        <f>IF(AND(TimeSpend[[#This Row],[Personnel number]]&lt;&gt;"",TimeSpend[[#This Row],[Date]]&lt;&gt;""),TimeSpend[[#This Row],[Location]],"")</f>
        <v/>
      </c>
      <c r="K2867" t="str">
        <f>IF(AND(TimeSpend[[#This Row],[Personnel number]]&lt;&gt;"",TimeSpend[[#This Row],[Date]]&lt;&gt;""),TimeSpend[[#This Row],[Task]],"")</f>
        <v/>
      </c>
      <c r="L2867" t="str">
        <f>IF(AND(TimeSpend[[#This Row],[Personnel number]]&lt;&gt;"",TimeSpend[[#This Row],[Date]]&lt;&gt;""),Utilization!$J$2,"")</f>
        <v/>
      </c>
      <c r="M2867" t="str">
        <f>IF(AND(TimeSpend[[#This Row],[Personnel number]]&lt;&gt;"",TimeSpend[[#This Row],[Date]]&lt;&gt;""),TimeSpend[[#This Row],[Employee Name]],"")</f>
        <v/>
      </c>
      <c r="N2867" t="str">
        <f t="shared" si="88"/>
        <v/>
      </c>
      <c r="O2867" t="str">
        <f t="shared" si="89"/>
        <v/>
      </c>
      <c r="P2867" t="str">
        <f>IF(D2867&lt;&gt;"",VLOOKUP(D2867,Projects!B:C,2,0),"")</f>
        <v/>
      </c>
    </row>
    <row r="2868" spans="1:16" x14ac:dyDescent="0.25">
      <c r="A2868" t="str">
        <f>UPPER(IF(AND(TimeSpend[[#This Row],[Personnel number]]&lt;&gt;"",TimeSpend[[#This Row],[Date]]&lt;&gt;""),TimeSpend[[#This Row],[Personnel number]],""))</f>
        <v/>
      </c>
      <c r="B2868" s="85" t="str">
        <f>IF(AND(TimeSpend[[#This Row],[Personnel number]]&lt;&gt;"",TimeSpend[[#This Row],[Date]]&lt;&gt;""),TEXT(TimeSpend[[#This Row],[Date]],"[$-409]yyyyMMdd"),"")</f>
        <v/>
      </c>
      <c r="C2868" s="33" t="str">
        <f>IF(AND(TimeSpend[[#This Row],[Personnel number]]&lt;&gt;"",TimeSpend[[#This Row],[Date]]&lt;&gt;""),SUBSTITUTE(TimeSpend[[#This Row],[Hours]],",","."),"")</f>
        <v/>
      </c>
      <c r="D2868" t="str">
        <f>IF(AND(TimeSpend[[#This Row],[Personnel number]]&lt;&gt;"",TimeSpend[[#This Row],[Date]]&lt;&gt;""),TimeSpend[[#This Row],[Network]],"")</f>
        <v/>
      </c>
      <c r="E2868" t="str">
        <f>IF(AND(TimeSpend[[#This Row],[Personnel number]]&lt;&gt;"",TimeSpend[[#This Row],[Date]]&lt;&gt;""),TimeSpend[[#This Row],[Network Description]],"")</f>
        <v/>
      </c>
      <c r="F2868" t="str">
        <f>IF(AND(TimeSpend[[#This Row],[Personnel number]]&lt;&gt;"",TimeSpend[[#This Row],[Date]]&lt;&gt;""),TimeSpend[[#This Row],[Activity]],"")</f>
        <v/>
      </c>
      <c r="G2868" t="str">
        <f>IF(AND(TimeSpend[[#This Row],[Personnel number]]&lt;&gt;"",TimeSpend[[#This Row],[Date]]&lt;&gt;""),TimeSpend[[#This Row],[Activity description]],"")</f>
        <v/>
      </c>
      <c r="H2868" s="36" t="str">
        <f>IF(AND(TimeSpend[[#This Row],[Personnel number]]&lt;&gt;"",TimeSpend[[#This Row],[Date]]&lt;&gt;""),TimeSpend[[#This Row],[Start Time]],"")</f>
        <v/>
      </c>
      <c r="I2868" s="36" t="str">
        <f>IF(AND(TimeSpend[[#This Row],[Personnel number]]&lt;&gt;"",TimeSpend[[#This Row],[Date]]&lt;&gt;""),TimeSpend[[#This Row],[End Time]],"")</f>
        <v/>
      </c>
      <c r="J2868" t="str">
        <f>IF(AND(TimeSpend[[#This Row],[Personnel number]]&lt;&gt;"",TimeSpend[[#This Row],[Date]]&lt;&gt;""),TimeSpend[[#This Row],[Location]],"")</f>
        <v/>
      </c>
      <c r="K2868" t="str">
        <f>IF(AND(TimeSpend[[#This Row],[Personnel number]]&lt;&gt;"",TimeSpend[[#This Row],[Date]]&lt;&gt;""),TimeSpend[[#This Row],[Task]],"")</f>
        <v/>
      </c>
      <c r="L2868" t="str">
        <f>IF(AND(TimeSpend[[#This Row],[Personnel number]]&lt;&gt;"",TimeSpend[[#This Row],[Date]]&lt;&gt;""),Utilization!$J$2,"")</f>
        <v/>
      </c>
      <c r="M2868" t="str">
        <f>IF(AND(TimeSpend[[#This Row],[Personnel number]]&lt;&gt;"",TimeSpend[[#This Row],[Date]]&lt;&gt;""),TimeSpend[[#This Row],[Employee Name]],"")</f>
        <v/>
      </c>
      <c r="N2868" t="str">
        <f t="shared" si="88"/>
        <v/>
      </c>
      <c r="O2868" t="str">
        <f t="shared" si="89"/>
        <v/>
      </c>
      <c r="P2868" t="str">
        <f>IF(D2868&lt;&gt;"",VLOOKUP(D2868,Projects!B:C,2,0),"")</f>
        <v/>
      </c>
    </row>
    <row r="2869" spans="1:16" x14ac:dyDescent="0.25">
      <c r="A2869" t="str">
        <f>UPPER(IF(AND(TimeSpend[[#This Row],[Personnel number]]&lt;&gt;"",TimeSpend[[#This Row],[Date]]&lt;&gt;""),TimeSpend[[#This Row],[Personnel number]],""))</f>
        <v/>
      </c>
      <c r="B2869" s="85" t="str">
        <f>IF(AND(TimeSpend[[#This Row],[Personnel number]]&lt;&gt;"",TimeSpend[[#This Row],[Date]]&lt;&gt;""),TEXT(TimeSpend[[#This Row],[Date]],"[$-409]yyyyMMdd"),"")</f>
        <v/>
      </c>
      <c r="C2869" s="33" t="str">
        <f>IF(AND(TimeSpend[[#This Row],[Personnel number]]&lt;&gt;"",TimeSpend[[#This Row],[Date]]&lt;&gt;""),SUBSTITUTE(TimeSpend[[#This Row],[Hours]],",","."),"")</f>
        <v/>
      </c>
      <c r="D2869" t="str">
        <f>IF(AND(TimeSpend[[#This Row],[Personnel number]]&lt;&gt;"",TimeSpend[[#This Row],[Date]]&lt;&gt;""),TimeSpend[[#This Row],[Network]],"")</f>
        <v/>
      </c>
      <c r="E2869" t="str">
        <f>IF(AND(TimeSpend[[#This Row],[Personnel number]]&lt;&gt;"",TimeSpend[[#This Row],[Date]]&lt;&gt;""),TimeSpend[[#This Row],[Network Description]],"")</f>
        <v/>
      </c>
      <c r="F2869" t="str">
        <f>IF(AND(TimeSpend[[#This Row],[Personnel number]]&lt;&gt;"",TimeSpend[[#This Row],[Date]]&lt;&gt;""),TimeSpend[[#This Row],[Activity]],"")</f>
        <v/>
      </c>
      <c r="G2869" t="str">
        <f>IF(AND(TimeSpend[[#This Row],[Personnel number]]&lt;&gt;"",TimeSpend[[#This Row],[Date]]&lt;&gt;""),TimeSpend[[#This Row],[Activity description]],"")</f>
        <v/>
      </c>
      <c r="H2869" s="36" t="str">
        <f>IF(AND(TimeSpend[[#This Row],[Personnel number]]&lt;&gt;"",TimeSpend[[#This Row],[Date]]&lt;&gt;""),TimeSpend[[#This Row],[Start Time]],"")</f>
        <v/>
      </c>
      <c r="I2869" s="36" t="str">
        <f>IF(AND(TimeSpend[[#This Row],[Personnel number]]&lt;&gt;"",TimeSpend[[#This Row],[Date]]&lt;&gt;""),TimeSpend[[#This Row],[End Time]],"")</f>
        <v/>
      </c>
      <c r="J2869" t="str">
        <f>IF(AND(TimeSpend[[#This Row],[Personnel number]]&lt;&gt;"",TimeSpend[[#This Row],[Date]]&lt;&gt;""),TimeSpend[[#This Row],[Location]],"")</f>
        <v/>
      </c>
      <c r="K2869" t="str">
        <f>IF(AND(TimeSpend[[#This Row],[Personnel number]]&lt;&gt;"",TimeSpend[[#This Row],[Date]]&lt;&gt;""),TimeSpend[[#This Row],[Task]],"")</f>
        <v/>
      </c>
      <c r="L2869" t="str">
        <f>IF(AND(TimeSpend[[#This Row],[Personnel number]]&lt;&gt;"",TimeSpend[[#This Row],[Date]]&lt;&gt;""),Utilization!$J$2,"")</f>
        <v/>
      </c>
      <c r="M2869" t="str">
        <f>IF(AND(TimeSpend[[#This Row],[Personnel number]]&lt;&gt;"",TimeSpend[[#This Row],[Date]]&lt;&gt;""),TimeSpend[[#This Row],[Employee Name]],"")</f>
        <v/>
      </c>
      <c r="N2869" t="str">
        <f t="shared" si="88"/>
        <v/>
      </c>
      <c r="O2869" t="str">
        <f t="shared" si="89"/>
        <v/>
      </c>
      <c r="P2869" t="str">
        <f>IF(D2869&lt;&gt;"",VLOOKUP(D2869,Projects!B:C,2,0),"")</f>
        <v/>
      </c>
    </row>
    <row r="2870" spans="1:16" x14ac:dyDescent="0.25">
      <c r="A2870" t="str">
        <f>UPPER(IF(AND(TimeSpend[[#This Row],[Personnel number]]&lt;&gt;"",TimeSpend[[#This Row],[Date]]&lt;&gt;""),TimeSpend[[#This Row],[Personnel number]],""))</f>
        <v/>
      </c>
      <c r="B2870" s="85" t="str">
        <f>IF(AND(TimeSpend[[#This Row],[Personnel number]]&lt;&gt;"",TimeSpend[[#This Row],[Date]]&lt;&gt;""),TEXT(TimeSpend[[#This Row],[Date]],"[$-409]yyyyMMdd"),"")</f>
        <v/>
      </c>
      <c r="C2870" s="33" t="str">
        <f>IF(AND(TimeSpend[[#This Row],[Personnel number]]&lt;&gt;"",TimeSpend[[#This Row],[Date]]&lt;&gt;""),SUBSTITUTE(TimeSpend[[#This Row],[Hours]],",","."),"")</f>
        <v/>
      </c>
      <c r="D2870" t="str">
        <f>IF(AND(TimeSpend[[#This Row],[Personnel number]]&lt;&gt;"",TimeSpend[[#This Row],[Date]]&lt;&gt;""),TimeSpend[[#This Row],[Network]],"")</f>
        <v/>
      </c>
      <c r="E2870" t="str">
        <f>IF(AND(TimeSpend[[#This Row],[Personnel number]]&lt;&gt;"",TimeSpend[[#This Row],[Date]]&lt;&gt;""),TimeSpend[[#This Row],[Network Description]],"")</f>
        <v/>
      </c>
      <c r="F2870" t="str">
        <f>IF(AND(TimeSpend[[#This Row],[Personnel number]]&lt;&gt;"",TimeSpend[[#This Row],[Date]]&lt;&gt;""),TimeSpend[[#This Row],[Activity]],"")</f>
        <v/>
      </c>
      <c r="G2870" t="str">
        <f>IF(AND(TimeSpend[[#This Row],[Personnel number]]&lt;&gt;"",TimeSpend[[#This Row],[Date]]&lt;&gt;""),TimeSpend[[#This Row],[Activity description]],"")</f>
        <v/>
      </c>
      <c r="H2870" s="36" t="str">
        <f>IF(AND(TimeSpend[[#This Row],[Personnel number]]&lt;&gt;"",TimeSpend[[#This Row],[Date]]&lt;&gt;""),TimeSpend[[#This Row],[Start Time]],"")</f>
        <v/>
      </c>
      <c r="I2870" s="36" t="str">
        <f>IF(AND(TimeSpend[[#This Row],[Personnel number]]&lt;&gt;"",TimeSpend[[#This Row],[Date]]&lt;&gt;""),TimeSpend[[#This Row],[End Time]],"")</f>
        <v/>
      </c>
      <c r="J2870" t="str">
        <f>IF(AND(TimeSpend[[#This Row],[Personnel number]]&lt;&gt;"",TimeSpend[[#This Row],[Date]]&lt;&gt;""),TimeSpend[[#This Row],[Location]],"")</f>
        <v/>
      </c>
      <c r="K2870" t="str">
        <f>IF(AND(TimeSpend[[#This Row],[Personnel number]]&lt;&gt;"",TimeSpend[[#This Row],[Date]]&lt;&gt;""),TimeSpend[[#This Row],[Task]],"")</f>
        <v/>
      </c>
      <c r="L2870" t="str">
        <f>IF(AND(TimeSpend[[#This Row],[Personnel number]]&lt;&gt;"",TimeSpend[[#This Row],[Date]]&lt;&gt;""),Utilization!$J$2,"")</f>
        <v/>
      </c>
      <c r="M2870" t="str">
        <f>IF(AND(TimeSpend[[#This Row],[Personnel number]]&lt;&gt;"",TimeSpend[[#This Row],[Date]]&lt;&gt;""),TimeSpend[[#This Row],[Employee Name]],"")</f>
        <v/>
      </c>
      <c r="N2870" t="str">
        <f t="shared" si="88"/>
        <v/>
      </c>
      <c r="O2870" t="str">
        <f t="shared" si="89"/>
        <v/>
      </c>
      <c r="P2870" t="str">
        <f>IF(D2870&lt;&gt;"",VLOOKUP(D2870,Projects!B:C,2,0),"")</f>
        <v/>
      </c>
    </row>
    <row r="2871" spans="1:16" x14ac:dyDescent="0.25">
      <c r="A2871" t="str">
        <f>UPPER(IF(AND(TimeSpend[[#This Row],[Personnel number]]&lt;&gt;"",TimeSpend[[#This Row],[Date]]&lt;&gt;""),TimeSpend[[#This Row],[Personnel number]],""))</f>
        <v/>
      </c>
      <c r="B2871" s="85" t="str">
        <f>IF(AND(TimeSpend[[#This Row],[Personnel number]]&lt;&gt;"",TimeSpend[[#This Row],[Date]]&lt;&gt;""),TEXT(TimeSpend[[#This Row],[Date]],"[$-409]yyyyMMdd"),"")</f>
        <v/>
      </c>
      <c r="C2871" s="33" t="str">
        <f>IF(AND(TimeSpend[[#This Row],[Personnel number]]&lt;&gt;"",TimeSpend[[#This Row],[Date]]&lt;&gt;""),SUBSTITUTE(TimeSpend[[#This Row],[Hours]],",","."),"")</f>
        <v/>
      </c>
      <c r="D2871" t="str">
        <f>IF(AND(TimeSpend[[#This Row],[Personnel number]]&lt;&gt;"",TimeSpend[[#This Row],[Date]]&lt;&gt;""),TimeSpend[[#This Row],[Network]],"")</f>
        <v/>
      </c>
      <c r="E2871" t="str">
        <f>IF(AND(TimeSpend[[#This Row],[Personnel number]]&lt;&gt;"",TimeSpend[[#This Row],[Date]]&lt;&gt;""),TimeSpend[[#This Row],[Network Description]],"")</f>
        <v/>
      </c>
      <c r="F2871" t="str">
        <f>IF(AND(TimeSpend[[#This Row],[Personnel number]]&lt;&gt;"",TimeSpend[[#This Row],[Date]]&lt;&gt;""),TimeSpend[[#This Row],[Activity]],"")</f>
        <v/>
      </c>
      <c r="G2871" t="str">
        <f>IF(AND(TimeSpend[[#This Row],[Personnel number]]&lt;&gt;"",TimeSpend[[#This Row],[Date]]&lt;&gt;""),TimeSpend[[#This Row],[Activity description]],"")</f>
        <v/>
      </c>
      <c r="H2871" s="36" t="str">
        <f>IF(AND(TimeSpend[[#This Row],[Personnel number]]&lt;&gt;"",TimeSpend[[#This Row],[Date]]&lt;&gt;""),TimeSpend[[#This Row],[Start Time]],"")</f>
        <v/>
      </c>
      <c r="I2871" s="36" t="str">
        <f>IF(AND(TimeSpend[[#This Row],[Personnel number]]&lt;&gt;"",TimeSpend[[#This Row],[Date]]&lt;&gt;""),TimeSpend[[#This Row],[End Time]],"")</f>
        <v/>
      </c>
      <c r="J2871" t="str">
        <f>IF(AND(TimeSpend[[#This Row],[Personnel number]]&lt;&gt;"",TimeSpend[[#This Row],[Date]]&lt;&gt;""),TimeSpend[[#This Row],[Location]],"")</f>
        <v/>
      </c>
      <c r="K2871" t="str">
        <f>IF(AND(TimeSpend[[#This Row],[Personnel number]]&lt;&gt;"",TimeSpend[[#This Row],[Date]]&lt;&gt;""),TimeSpend[[#This Row],[Task]],"")</f>
        <v/>
      </c>
      <c r="L2871" t="str">
        <f>IF(AND(TimeSpend[[#This Row],[Personnel number]]&lt;&gt;"",TimeSpend[[#This Row],[Date]]&lt;&gt;""),Utilization!$J$2,"")</f>
        <v/>
      </c>
      <c r="M2871" t="str">
        <f>IF(AND(TimeSpend[[#This Row],[Personnel number]]&lt;&gt;"",TimeSpend[[#This Row],[Date]]&lt;&gt;""),TimeSpend[[#This Row],[Employee Name]],"")</f>
        <v/>
      </c>
      <c r="N2871" t="str">
        <f t="shared" si="88"/>
        <v/>
      </c>
      <c r="O2871" t="str">
        <f t="shared" si="89"/>
        <v/>
      </c>
      <c r="P2871" t="str">
        <f>IF(D2871&lt;&gt;"",VLOOKUP(D2871,Projects!B:C,2,0),"")</f>
        <v/>
      </c>
    </row>
    <row r="2872" spans="1:16" x14ac:dyDescent="0.25">
      <c r="A2872" t="str">
        <f>UPPER(IF(AND(TimeSpend[[#This Row],[Personnel number]]&lt;&gt;"",TimeSpend[[#This Row],[Date]]&lt;&gt;""),TimeSpend[[#This Row],[Personnel number]],""))</f>
        <v/>
      </c>
      <c r="B2872" s="85" t="str">
        <f>IF(AND(TimeSpend[[#This Row],[Personnel number]]&lt;&gt;"",TimeSpend[[#This Row],[Date]]&lt;&gt;""),TEXT(TimeSpend[[#This Row],[Date]],"[$-409]yyyyMMdd"),"")</f>
        <v/>
      </c>
      <c r="C2872" s="33" t="str">
        <f>IF(AND(TimeSpend[[#This Row],[Personnel number]]&lt;&gt;"",TimeSpend[[#This Row],[Date]]&lt;&gt;""),SUBSTITUTE(TimeSpend[[#This Row],[Hours]],",","."),"")</f>
        <v/>
      </c>
      <c r="D2872" t="str">
        <f>IF(AND(TimeSpend[[#This Row],[Personnel number]]&lt;&gt;"",TimeSpend[[#This Row],[Date]]&lt;&gt;""),TimeSpend[[#This Row],[Network]],"")</f>
        <v/>
      </c>
      <c r="E2872" t="str">
        <f>IF(AND(TimeSpend[[#This Row],[Personnel number]]&lt;&gt;"",TimeSpend[[#This Row],[Date]]&lt;&gt;""),TimeSpend[[#This Row],[Network Description]],"")</f>
        <v/>
      </c>
      <c r="F2872" t="str">
        <f>IF(AND(TimeSpend[[#This Row],[Personnel number]]&lt;&gt;"",TimeSpend[[#This Row],[Date]]&lt;&gt;""),TimeSpend[[#This Row],[Activity]],"")</f>
        <v/>
      </c>
      <c r="G2872" t="str">
        <f>IF(AND(TimeSpend[[#This Row],[Personnel number]]&lt;&gt;"",TimeSpend[[#This Row],[Date]]&lt;&gt;""),TimeSpend[[#This Row],[Activity description]],"")</f>
        <v/>
      </c>
      <c r="H2872" s="36" t="str">
        <f>IF(AND(TimeSpend[[#This Row],[Personnel number]]&lt;&gt;"",TimeSpend[[#This Row],[Date]]&lt;&gt;""),TimeSpend[[#This Row],[Start Time]],"")</f>
        <v/>
      </c>
      <c r="I2872" s="36" t="str">
        <f>IF(AND(TimeSpend[[#This Row],[Personnel number]]&lt;&gt;"",TimeSpend[[#This Row],[Date]]&lt;&gt;""),TimeSpend[[#This Row],[End Time]],"")</f>
        <v/>
      </c>
      <c r="J2872" t="str">
        <f>IF(AND(TimeSpend[[#This Row],[Personnel number]]&lt;&gt;"",TimeSpend[[#This Row],[Date]]&lt;&gt;""),TimeSpend[[#This Row],[Location]],"")</f>
        <v/>
      </c>
      <c r="K2872" t="str">
        <f>IF(AND(TimeSpend[[#This Row],[Personnel number]]&lt;&gt;"",TimeSpend[[#This Row],[Date]]&lt;&gt;""),TimeSpend[[#This Row],[Task]],"")</f>
        <v/>
      </c>
      <c r="L2872" t="str">
        <f>IF(AND(TimeSpend[[#This Row],[Personnel number]]&lt;&gt;"",TimeSpend[[#This Row],[Date]]&lt;&gt;""),Utilization!$J$2,"")</f>
        <v/>
      </c>
      <c r="M2872" t="str">
        <f>IF(AND(TimeSpend[[#This Row],[Personnel number]]&lt;&gt;"",TimeSpend[[#This Row],[Date]]&lt;&gt;""),TimeSpend[[#This Row],[Employee Name]],"")</f>
        <v/>
      </c>
      <c r="N2872" t="str">
        <f t="shared" si="88"/>
        <v/>
      </c>
      <c r="O2872" t="str">
        <f t="shared" si="89"/>
        <v/>
      </c>
      <c r="P2872" t="str">
        <f>IF(D2872&lt;&gt;"",VLOOKUP(D2872,Projects!B:C,2,0),"")</f>
        <v/>
      </c>
    </row>
    <row r="2873" spans="1:16" x14ac:dyDescent="0.25">
      <c r="A2873" t="str">
        <f>UPPER(IF(AND(TimeSpend[[#This Row],[Personnel number]]&lt;&gt;"",TimeSpend[[#This Row],[Date]]&lt;&gt;""),TimeSpend[[#This Row],[Personnel number]],""))</f>
        <v/>
      </c>
      <c r="B2873" s="85" t="str">
        <f>IF(AND(TimeSpend[[#This Row],[Personnel number]]&lt;&gt;"",TimeSpend[[#This Row],[Date]]&lt;&gt;""),TEXT(TimeSpend[[#This Row],[Date]],"[$-409]yyyyMMdd"),"")</f>
        <v/>
      </c>
      <c r="C2873" s="33" t="str">
        <f>IF(AND(TimeSpend[[#This Row],[Personnel number]]&lt;&gt;"",TimeSpend[[#This Row],[Date]]&lt;&gt;""),SUBSTITUTE(TimeSpend[[#This Row],[Hours]],",","."),"")</f>
        <v/>
      </c>
      <c r="D2873" t="str">
        <f>IF(AND(TimeSpend[[#This Row],[Personnel number]]&lt;&gt;"",TimeSpend[[#This Row],[Date]]&lt;&gt;""),TimeSpend[[#This Row],[Network]],"")</f>
        <v/>
      </c>
      <c r="E2873" t="str">
        <f>IF(AND(TimeSpend[[#This Row],[Personnel number]]&lt;&gt;"",TimeSpend[[#This Row],[Date]]&lt;&gt;""),TimeSpend[[#This Row],[Network Description]],"")</f>
        <v/>
      </c>
      <c r="F2873" t="str">
        <f>IF(AND(TimeSpend[[#This Row],[Personnel number]]&lt;&gt;"",TimeSpend[[#This Row],[Date]]&lt;&gt;""),TimeSpend[[#This Row],[Activity]],"")</f>
        <v/>
      </c>
      <c r="G2873" t="str">
        <f>IF(AND(TimeSpend[[#This Row],[Personnel number]]&lt;&gt;"",TimeSpend[[#This Row],[Date]]&lt;&gt;""),TimeSpend[[#This Row],[Activity description]],"")</f>
        <v/>
      </c>
      <c r="H2873" s="36" t="str">
        <f>IF(AND(TimeSpend[[#This Row],[Personnel number]]&lt;&gt;"",TimeSpend[[#This Row],[Date]]&lt;&gt;""),TimeSpend[[#This Row],[Start Time]],"")</f>
        <v/>
      </c>
      <c r="I2873" s="36" t="str">
        <f>IF(AND(TimeSpend[[#This Row],[Personnel number]]&lt;&gt;"",TimeSpend[[#This Row],[Date]]&lt;&gt;""),TimeSpend[[#This Row],[End Time]],"")</f>
        <v/>
      </c>
      <c r="J2873" t="str">
        <f>IF(AND(TimeSpend[[#This Row],[Personnel number]]&lt;&gt;"",TimeSpend[[#This Row],[Date]]&lt;&gt;""),TimeSpend[[#This Row],[Location]],"")</f>
        <v/>
      </c>
      <c r="K2873" t="str">
        <f>IF(AND(TimeSpend[[#This Row],[Personnel number]]&lt;&gt;"",TimeSpend[[#This Row],[Date]]&lt;&gt;""),TimeSpend[[#This Row],[Task]],"")</f>
        <v/>
      </c>
      <c r="L2873" t="str">
        <f>IF(AND(TimeSpend[[#This Row],[Personnel number]]&lt;&gt;"",TimeSpend[[#This Row],[Date]]&lt;&gt;""),Utilization!$J$2,"")</f>
        <v/>
      </c>
      <c r="M2873" t="str">
        <f>IF(AND(TimeSpend[[#This Row],[Personnel number]]&lt;&gt;"",TimeSpend[[#This Row],[Date]]&lt;&gt;""),TimeSpend[[#This Row],[Employee Name]],"")</f>
        <v/>
      </c>
      <c r="N2873" t="str">
        <f t="shared" ref="N2873:N2936" si="90">IF(A2873&lt;&gt;"",ROW(A2873)-1,"")</f>
        <v/>
      </c>
      <c r="O2873" t="str">
        <f t="shared" ref="O2873:O2936" si="91">IF(A2873&lt;&gt;"",L2873&amp;"-"&amp;N2873,"")</f>
        <v/>
      </c>
      <c r="P2873" t="str">
        <f>IF(D2873&lt;&gt;"",VLOOKUP(D2873,Projects!B:C,2,0),"")</f>
        <v/>
      </c>
    </row>
    <row r="2874" spans="1:16" x14ac:dyDescent="0.25">
      <c r="A2874" t="str">
        <f>UPPER(IF(AND(TimeSpend[[#This Row],[Personnel number]]&lt;&gt;"",TimeSpend[[#This Row],[Date]]&lt;&gt;""),TimeSpend[[#This Row],[Personnel number]],""))</f>
        <v/>
      </c>
      <c r="B2874" s="85" t="str">
        <f>IF(AND(TimeSpend[[#This Row],[Personnel number]]&lt;&gt;"",TimeSpend[[#This Row],[Date]]&lt;&gt;""),TEXT(TimeSpend[[#This Row],[Date]],"[$-409]yyyyMMdd"),"")</f>
        <v/>
      </c>
      <c r="C2874" s="33" t="str">
        <f>IF(AND(TimeSpend[[#This Row],[Personnel number]]&lt;&gt;"",TimeSpend[[#This Row],[Date]]&lt;&gt;""),SUBSTITUTE(TimeSpend[[#This Row],[Hours]],",","."),"")</f>
        <v/>
      </c>
      <c r="D2874" t="str">
        <f>IF(AND(TimeSpend[[#This Row],[Personnel number]]&lt;&gt;"",TimeSpend[[#This Row],[Date]]&lt;&gt;""),TimeSpend[[#This Row],[Network]],"")</f>
        <v/>
      </c>
      <c r="E2874" t="str">
        <f>IF(AND(TimeSpend[[#This Row],[Personnel number]]&lt;&gt;"",TimeSpend[[#This Row],[Date]]&lt;&gt;""),TimeSpend[[#This Row],[Network Description]],"")</f>
        <v/>
      </c>
      <c r="F2874" t="str">
        <f>IF(AND(TimeSpend[[#This Row],[Personnel number]]&lt;&gt;"",TimeSpend[[#This Row],[Date]]&lt;&gt;""),TimeSpend[[#This Row],[Activity]],"")</f>
        <v/>
      </c>
      <c r="G2874" t="str">
        <f>IF(AND(TimeSpend[[#This Row],[Personnel number]]&lt;&gt;"",TimeSpend[[#This Row],[Date]]&lt;&gt;""),TimeSpend[[#This Row],[Activity description]],"")</f>
        <v/>
      </c>
      <c r="H2874" s="36" t="str">
        <f>IF(AND(TimeSpend[[#This Row],[Personnel number]]&lt;&gt;"",TimeSpend[[#This Row],[Date]]&lt;&gt;""),TimeSpend[[#This Row],[Start Time]],"")</f>
        <v/>
      </c>
      <c r="I2874" s="36" t="str">
        <f>IF(AND(TimeSpend[[#This Row],[Personnel number]]&lt;&gt;"",TimeSpend[[#This Row],[Date]]&lt;&gt;""),TimeSpend[[#This Row],[End Time]],"")</f>
        <v/>
      </c>
      <c r="J2874" t="str">
        <f>IF(AND(TimeSpend[[#This Row],[Personnel number]]&lt;&gt;"",TimeSpend[[#This Row],[Date]]&lt;&gt;""),TimeSpend[[#This Row],[Location]],"")</f>
        <v/>
      </c>
      <c r="K2874" t="str">
        <f>IF(AND(TimeSpend[[#This Row],[Personnel number]]&lt;&gt;"",TimeSpend[[#This Row],[Date]]&lt;&gt;""),TimeSpend[[#This Row],[Task]],"")</f>
        <v/>
      </c>
      <c r="L2874" t="str">
        <f>IF(AND(TimeSpend[[#This Row],[Personnel number]]&lt;&gt;"",TimeSpend[[#This Row],[Date]]&lt;&gt;""),Utilization!$J$2,"")</f>
        <v/>
      </c>
      <c r="M2874" t="str">
        <f>IF(AND(TimeSpend[[#This Row],[Personnel number]]&lt;&gt;"",TimeSpend[[#This Row],[Date]]&lt;&gt;""),TimeSpend[[#This Row],[Employee Name]],"")</f>
        <v/>
      </c>
      <c r="N2874" t="str">
        <f t="shared" si="90"/>
        <v/>
      </c>
      <c r="O2874" t="str">
        <f t="shared" si="91"/>
        <v/>
      </c>
      <c r="P2874" t="str">
        <f>IF(D2874&lt;&gt;"",VLOOKUP(D2874,Projects!B:C,2,0),"")</f>
        <v/>
      </c>
    </row>
    <row r="2875" spans="1:16" x14ac:dyDescent="0.25">
      <c r="A2875" t="str">
        <f>UPPER(IF(AND(TimeSpend[[#This Row],[Personnel number]]&lt;&gt;"",TimeSpend[[#This Row],[Date]]&lt;&gt;""),TimeSpend[[#This Row],[Personnel number]],""))</f>
        <v/>
      </c>
      <c r="B2875" s="85" t="str">
        <f>IF(AND(TimeSpend[[#This Row],[Personnel number]]&lt;&gt;"",TimeSpend[[#This Row],[Date]]&lt;&gt;""),TEXT(TimeSpend[[#This Row],[Date]],"[$-409]yyyyMMdd"),"")</f>
        <v/>
      </c>
      <c r="C2875" s="33" t="str">
        <f>IF(AND(TimeSpend[[#This Row],[Personnel number]]&lt;&gt;"",TimeSpend[[#This Row],[Date]]&lt;&gt;""),SUBSTITUTE(TimeSpend[[#This Row],[Hours]],",","."),"")</f>
        <v/>
      </c>
      <c r="D2875" t="str">
        <f>IF(AND(TimeSpend[[#This Row],[Personnel number]]&lt;&gt;"",TimeSpend[[#This Row],[Date]]&lt;&gt;""),TimeSpend[[#This Row],[Network]],"")</f>
        <v/>
      </c>
      <c r="E2875" t="str">
        <f>IF(AND(TimeSpend[[#This Row],[Personnel number]]&lt;&gt;"",TimeSpend[[#This Row],[Date]]&lt;&gt;""),TimeSpend[[#This Row],[Network Description]],"")</f>
        <v/>
      </c>
      <c r="F2875" t="str">
        <f>IF(AND(TimeSpend[[#This Row],[Personnel number]]&lt;&gt;"",TimeSpend[[#This Row],[Date]]&lt;&gt;""),TimeSpend[[#This Row],[Activity]],"")</f>
        <v/>
      </c>
      <c r="G2875" t="str">
        <f>IF(AND(TimeSpend[[#This Row],[Personnel number]]&lt;&gt;"",TimeSpend[[#This Row],[Date]]&lt;&gt;""),TimeSpend[[#This Row],[Activity description]],"")</f>
        <v/>
      </c>
      <c r="H2875" s="36" t="str">
        <f>IF(AND(TimeSpend[[#This Row],[Personnel number]]&lt;&gt;"",TimeSpend[[#This Row],[Date]]&lt;&gt;""),TimeSpend[[#This Row],[Start Time]],"")</f>
        <v/>
      </c>
      <c r="I2875" s="36" t="str">
        <f>IF(AND(TimeSpend[[#This Row],[Personnel number]]&lt;&gt;"",TimeSpend[[#This Row],[Date]]&lt;&gt;""),TimeSpend[[#This Row],[End Time]],"")</f>
        <v/>
      </c>
      <c r="J2875" t="str">
        <f>IF(AND(TimeSpend[[#This Row],[Personnel number]]&lt;&gt;"",TimeSpend[[#This Row],[Date]]&lt;&gt;""),TimeSpend[[#This Row],[Location]],"")</f>
        <v/>
      </c>
      <c r="K2875" t="str">
        <f>IF(AND(TimeSpend[[#This Row],[Personnel number]]&lt;&gt;"",TimeSpend[[#This Row],[Date]]&lt;&gt;""),TimeSpend[[#This Row],[Task]],"")</f>
        <v/>
      </c>
      <c r="L2875" t="str">
        <f>IF(AND(TimeSpend[[#This Row],[Personnel number]]&lt;&gt;"",TimeSpend[[#This Row],[Date]]&lt;&gt;""),Utilization!$J$2,"")</f>
        <v/>
      </c>
      <c r="M2875" t="str">
        <f>IF(AND(TimeSpend[[#This Row],[Personnel number]]&lt;&gt;"",TimeSpend[[#This Row],[Date]]&lt;&gt;""),TimeSpend[[#This Row],[Employee Name]],"")</f>
        <v/>
      </c>
      <c r="N2875" t="str">
        <f t="shared" si="90"/>
        <v/>
      </c>
      <c r="O2875" t="str">
        <f t="shared" si="91"/>
        <v/>
      </c>
      <c r="P2875" t="str">
        <f>IF(D2875&lt;&gt;"",VLOOKUP(D2875,Projects!B:C,2,0),"")</f>
        <v/>
      </c>
    </row>
    <row r="2876" spans="1:16" x14ac:dyDescent="0.25">
      <c r="A2876" t="str">
        <f>UPPER(IF(AND(TimeSpend[[#This Row],[Personnel number]]&lt;&gt;"",TimeSpend[[#This Row],[Date]]&lt;&gt;""),TimeSpend[[#This Row],[Personnel number]],""))</f>
        <v/>
      </c>
      <c r="B2876" s="85" t="str">
        <f>IF(AND(TimeSpend[[#This Row],[Personnel number]]&lt;&gt;"",TimeSpend[[#This Row],[Date]]&lt;&gt;""),TEXT(TimeSpend[[#This Row],[Date]],"[$-409]yyyyMMdd"),"")</f>
        <v/>
      </c>
      <c r="C2876" s="33" t="str">
        <f>IF(AND(TimeSpend[[#This Row],[Personnel number]]&lt;&gt;"",TimeSpend[[#This Row],[Date]]&lt;&gt;""),SUBSTITUTE(TimeSpend[[#This Row],[Hours]],",","."),"")</f>
        <v/>
      </c>
      <c r="D2876" t="str">
        <f>IF(AND(TimeSpend[[#This Row],[Personnel number]]&lt;&gt;"",TimeSpend[[#This Row],[Date]]&lt;&gt;""),TimeSpend[[#This Row],[Network]],"")</f>
        <v/>
      </c>
      <c r="E2876" t="str">
        <f>IF(AND(TimeSpend[[#This Row],[Personnel number]]&lt;&gt;"",TimeSpend[[#This Row],[Date]]&lt;&gt;""),TimeSpend[[#This Row],[Network Description]],"")</f>
        <v/>
      </c>
      <c r="F2876" t="str">
        <f>IF(AND(TimeSpend[[#This Row],[Personnel number]]&lt;&gt;"",TimeSpend[[#This Row],[Date]]&lt;&gt;""),TimeSpend[[#This Row],[Activity]],"")</f>
        <v/>
      </c>
      <c r="G2876" t="str">
        <f>IF(AND(TimeSpend[[#This Row],[Personnel number]]&lt;&gt;"",TimeSpend[[#This Row],[Date]]&lt;&gt;""),TimeSpend[[#This Row],[Activity description]],"")</f>
        <v/>
      </c>
      <c r="H2876" s="36" t="str">
        <f>IF(AND(TimeSpend[[#This Row],[Personnel number]]&lt;&gt;"",TimeSpend[[#This Row],[Date]]&lt;&gt;""),TimeSpend[[#This Row],[Start Time]],"")</f>
        <v/>
      </c>
      <c r="I2876" s="36" t="str">
        <f>IF(AND(TimeSpend[[#This Row],[Personnel number]]&lt;&gt;"",TimeSpend[[#This Row],[Date]]&lt;&gt;""),TimeSpend[[#This Row],[End Time]],"")</f>
        <v/>
      </c>
      <c r="J2876" t="str">
        <f>IF(AND(TimeSpend[[#This Row],[Personnel number]]&lt;&gt;"",TimeSpend[[#This Row],[Date]]&lt;&gt;""),TimeSpend[[#This Row],[Location]],"")</f>
        <v/>
      </c>
      <c r="K2876" t="str">
        <f>IF(AND(TimeSpend[[#This Row],[Personnel number]]&lt;&gt;"",TimeSpend[[#This Row],[Date]]&lt;&gt;""),TimeSpend[[#This Row],[Task]],"")</f>
        <v/>
      </c>
      <c r="L2876" t="str">
        <f>IF(AND(TimeSpend[[#This Row],[Personnel number]]&lt;&gt;"",TimeSpend[[#This Row],[Date]]&lt;&gt;""),Utilization!$J$2,"")</f>
        <v/>
      </c>
      <c r="M2876" t="str">
        <f>IF(AND(TimeSpend[[#This Row],[Personnel number]]&lt;&gt;"",TimeSpend[[#This Row],[Date]]&lt;&gt;""),TimeSpend[[#This Row],[Employee Name]],"")</f>
        <v/>
      </c>
      <c r="N2876" t="str">
        <f t="shared" si="90"/>
        <v/>
      </c>
      <c r="O2876" t="str">
        <f t="shared" si="91"/>
        <v/>
      </c>
      <c r="P2876" t="str">
        <f>IF(D2876&lt;&gt;"",VLOOKUP(D2876,Projects!B:C,2,0),"")</f>
        <v/>
      </c>
    </row>
    <row r="2877" spans="1:16" x14ac:dyDescent="0.25">
      <c r="A2877" t="str">
        <f>UPPER(IF(AND(TimeSpend[[#This Row],[Personnel number]]&lt;&gt;"",TimeSpend[[#This Row],[Date]]&lt;&gt;""),TimeSpend[[#This Row],[Personnel number]],""))</f>
        <v/>
      </c>
      <c r="B2877" s="85" t="str">
        <f>IF(AND(TimeSpend[[#This Row],[Personnel number]]&lt;&gt;"",TimeSpend[[#This Row],[Date]]&lt;&gt;""),TEXT(TimeSpend[[#This Row],[Date]],"[$-409]yyyyMMdd"),"")</f>
        <v/>
      </c>
      <c r="C2877" s="33" t="str">
        <f>IF(AND(TimeSpend[[#This Row],[Personnel number]]&lt;&gt;"",TimeSpend[[#This Row],[Date]]&lt;&gt;""),SUBSTITUTE(TimeSpend[[#This Row],[Hours]],",","."),"")</f>
        <v/>
      </c>
      <c r="D2877" t="str">
        <f>IF(AND(TimeSpend[[#This Row],[Personnel number]]&lt;&gt;"",TimeSpend[[#This Row],[Date]]&lt;&gt;""),TimeSpend[[#This Row],[Network]],"")</f>
        <v/>
      </c>
      <c r="E2877" t="str">
        <f>IF(AND(TimeSpend[[#This Row],[Personnel number]]&lt;&gt;"",TimeSpend[[#This Row],[Date]]&lt;&gt;""),TimeSpend[[#This Row],[Network Description]],"")</f>
        <v/>
      </c>
      <c r="F2877" t="str">
        <f>IF(AND(TimeSpend[[#This Row],[Personnel number]]&lt;&gt;"",TimeSpend[[#This Row],[Date]]&lt;&gt;""),TimeSpend[[#This Row],[Activity]],"")</f>
        <v/>
      </c>
      <c r="G2877" t="str">
        <f>IF(AND(TimeSpend[[#This Row],[Personnel number]]&lt;&gt;"",TimeSpend[[#This Row],[Date]]&lt;&gt;""),TimeSpend[[#This Row],[Activity description]],"")</f>
        <v/>
      </c>
      <c r="H2877" s="36" t="str">
        <f>IF(AND(TimeSpend[[#This Row],[Personnel number]]&lt;&gt;"",TimeSpend[[#This Row],[Date]]&lt;&gt;""),TimeSpend[[#This Row],[Start Time]],"")</f>
        <v/>
      </c>
      <c r="I2877" s="36" t="str">
        <f>IF(AND(TimeSpend[[#This Row],[Personnel number]]&lt;&gt;"",TimeSpend[[#This Row],[Date]]&lt;&gt;""),TimeSpend[[#This Row],[End Time]],"")</f>
        <v/>
      </c>
      <c r="J2877" t="str">
        <f>IF(AND(TimeSpend[[#This Row],[Personnel number]]&lt;&gt;"",TimeSpend[[#This Row],[Date]]&lt;&gt;""),TimeSpend[[#This Row],[Location]],"")</f>
        <v/>
      </c>
      <c r="K2877" t="str">
        <f>IF(AND(TimeSpend[[#This Row],[Personnel number]]&lt;&gt;"",TimeSpend[[#This Row],[Date]]&lt;&gt;""),TimeSpend[[#This Row],[Task]],"")</f>
        <v/>
      </c>
      <c r="L2877" t="str">
        <f>IF(AND(TimeSpend[[#This Row],[Personnel number]]&lt;&gt;"",TimeSpend[[#This Row],[Date]]&lt;&gt;""),Utilization!$J$2,"")</f>
        <v/>
      </c>
      <c r="M2877" t="str">
        <f>IF(AND(TimeSpend[[#This Row],[Personnel number]]&lt;&gt;"",TimeSpend[[#This Row],[Date]]&lt;&gt;""),TimeSpend[[#This Row],[Employee Name]],"")</f>
        <v/>
      </c>
      <c r="N2877" t="str">
        <f t="shared" si="90"/>
        <v/>
      </c>
      <c r="O2877" t="str">
        <f t="shared" si="91"/>
        <v/>
      </c>
      <c r="P2877" t="str">
        <f>IF(D2877&lt;&gt;"",VLOOKUP(D2877,Projects!B:C,2,0),"")</f>
        <v/>
      </c>
    </row>
    <row r="2878" spans="1:16" x14ac:dyDescent="0.25">
      <c r="A2878" t="str">
        <f>UPPER(IF(AND(TimeSpend[[#This Row],[Personnel number]]&lt;&gt;"",TimeSpend[[#This Row],[Date]]&lt;&gt;""),TimeSpend[[#This Row],[Personnel number]],""))</f>
        <v/>
      </c>
      <c r="B2878" s="85" t="str">
        <f>IF(AND(TimeSpend[[#This Row],[Personnel number]]&lt;&gt;"",TimeSpend[[#This Row],[Date]]&lt;&gt;""),TEXT(TimeSpend[[#This Row],[Date]],"[$-409]yyyyMMdd"),"")</f>
        <v/>
      </c>
      <c r="C2878" s="33" t="str">
        <f>IF(AND(TimeSpend[[#This Row],[Personnel number]]&lt;&gt;"",TimeSpend[[#This Row],[Date]]&lt;&gt;""),SUBSTITUTE(TimeSpend[[#This Row],[Hours]],",","."),"")</f>
        <v/>
      </c>
      <c r="D2878" t="str">
        <f>IF(AND(TimeSpend[[#This Row],[Personnel number]]&lt;&gt;"",TimeSpend[[#This Row],[Date]]&lt;&gt;""),TimeSpend[[#This Row],[Network]],"")</f>
        <v/>
      </c>
      <c r="E2878" t="str">
        <f>IF(AND(TimeSpend[[#This Row],[Personnel number]]&lt;&gt;"",TimeSpend[[#This Row],[Date]]&lt;&gt;""),TimeSpend[[#This Row],[Network Description]],"")</f>
        <v/>
      </c>
      <c r="F2878" t="str">
        <f>IF(AND(TimeSpend[[#This Row],[Personnel number]]&lt;&gt;"",TimeSpend[[#This Row],[Date]]&lt;&gt;""),TimeSpend[[#This Row],[Activity]],"")</f>
        <v/>
      </c>
      <c r="G2878" t="str">
        <f>IF(AND(TimeSpend[[#This Row],[Personnel number]]&lt;&gt;"",TimeSpend[[#This Row],[Date]]&lt;&gt;""),TimeSpend[[#This Row],[Activity description]],"")</f>
        <v/>
      </c>
      <c r="H2878" s="36" t="str">
        <f>IF(AND(TimeSpend[[#This Row],[Personnel number]]&lt;&gt;"",TimeSpend[[#This Row],[Date]]&lt;&gt;""),TimeSpend[[#This Row],[Start Time]],"")</f>
        <v/>
      </c>
      <c r="I2878" s="36" t="str">
        <f>IF(AND(TimeSpend[[#This Row],[Personnel number]]&lt;&gt;"",TimeSpend[[#This Row],[Date]]&lt;&gt;""),TimeSpend[[#This Row],[End Time]],"")</f>
        <v/>
      </c>
      <c r="J2878" t="str">
        <f>IF(AND(TimeSpend[[#This Row],[Personnel number]]&lt;&gt;"",TimeSpend[[#This Row],[Date]]&lt;&gt;""),TimeSpend[[#This Row],[Location]],"")</f>
        <v/>
      </c>
      <c r="K2878" t="str">
        <f>IF(AND(TimeSpend[[#This Row],[Personnel number]]&lt;&gt;"",TimeSpend[[#This Row],[Date]]&lt;&gt;""),TimeSpend[[#This Row],[Task]],"")</f>
        <v/>
      </c>
      <c r="L2878" t="str">
        <f>IF(AND(TimeSpend[[#This Row],[Personnel number]]&lt;&gt;"",TimeSpend[[#This Row],[Date]]&lt;&gt;""),Utilization!$J$2,"")</f>
        <v/>
      </c>
      <c r="M2878" t="str">
        <f>IF(AND(TimeSpend[[#This Row],[Personnel number]]&lt;&gt;"",TimeSpend[[#This Row],[Date]]&lt;&gt;""),TimeSpend[[#This Row],[Employee Name]],"")</f>
        <v/>
      </c>
      <c r="N2878" t="str">
        <f t="shared" si="90"/>
        <v/>
      </c>
      <c r="O2878" t="str">
        <f t="shared" si="91"/>
        <v/>
      </c>
      <c r="P2878" t="str">
        <f>IF(D2878&lt;&gt;"",VLOOKUP(D2878,Projects!B:C,2,0),"")</f>
        <v/>
      </c>
    </row>
    <row r="2879" spans="1:16" x14ac:dyDescent="0.25">
      <c r="A2879" t="str">
        <f>UPPER(IF(AND(TimeSpend[[#This Row],[Personnel number]]&lt;&gt;"",TimeSpend[[#This Row],[Date]]&lt;&gt;""),TimeSpend[[#This Row],[Personnel number]],""))</f>
        <v/>
      </c>
      <c r="B2879" s="85" t="str">
        <f>IF(AND(TimeSpend[[#This Row],[Personnel number]]&lt;&gt;"",TimeSpend[[#This Row],[Date]]&lt;&gt;""),TEXT(TimeSpend[[#This Row],[Date]],"[$-409]yyyyMMdd"),"")</f>
        <v/>
      </c>
      <c r="C2879" s="33" t="str">
        <f>IF(AND(TimeSpend[[#This Row],[Personnel number]]&lt;&gt;"",TimeSpend[[#This Row],[Date]]&lt;&gt;""),SUBSTITUTE(TimeSpend[[#This Row],[Hours]],",","."),"")</f>
        <v/>
      </c>
      <c r="D2879" t="str">
        <f>IF(AND(TimeSpend[[#This Row],[Personnel number]]&lt;&gt;"",TimeSpend[[#This Row],[Date]]&lt;&gt;""),TimeSpend[[#This Row],[Network]],"")</f>
        <v/>
      </c>
      <c r="E2879" t="str">
        <f>IF(AND(TimeSpend[[#This Row],[Personnel number]]&lt;&gt;"",TimeSpend[[#This Row],[Date]]&lt;&gt;""),TimeSpend[[#This Row],[Network Description]],"")</f>
        <v/>
      </c>
      <c r="F2879" t="str">
        <f>IF(AND(TimeSpend[[#This Row],[Personnel number]]&lt;&gt;"",TimeSpend[[#This Row],[Date]]&lt;&gt;""),TimeSpend[[#This Row],[Activity]],"")</f>
        <v/>
      </c>
      <c r="G2879" t="str">
        <f>IF(AND(TimeSpend[[#This Row],[Personnel number]]&lt;&gt;"",TimeSpend[[#This Row],[Date]]&lt;&gt;""),TimeSpend[[#This Row],[Activity description]],"")</f>
        <v/>
      </c>
      <c r="H2879" s="36" t="str">
        <f>IF(AND(TimeSpend[[#This Row],[Personnel number]]&lt;&gt;"",TimeSpend[[#This Row],[Date]]&lt;&gt;""),TimeSpend[[#This Row],[Start Time]],"")</f>
        <v/>
      </c>
      <c r="I2879" s="36" t="str">
        <f>IF(AND(TimeSpend[[#This Row],[Personnel number]]&lt;&gt;"",TimeSpend[[#This Row],[Date]]&lt;&gt;""),TimeSpend[[#This Row],[End Time]],"")</f>
        <v/>
      </c>
      <c r="J2879" t="str">
        <f>IF(AND(TimeSpend[[#This Row],[Personnel number]]&lt;&gt;"",TimeSpend[[#This Row],[Date]]&lt;&gt;""),TimeSpend[[#This Row],[Location]],"")</f>
        <v/>
      </c>
      <c r="K2879" t="str">
        <f>IF(AND(TimeSpend[[#This Row],[Personnel number]]&lt;&gt;"",TimeSpend[[#This Row],[Date]]&lt;&gt;""),TimeSpend[[#This Row],[Task]],"")</f>
        <v/>
      </c>
      <c r="L2879" t="str">
        <f>IF(AND(TimeSpend[[#This Row],[Personnel number]]&lt;&gt;"",TimeSpend[[#This Row],[Date]]&lt;&gt;""),Utilization!$J$2,"")</f>
        <v/>
      </c>
      <c r="M2879" t="str">
        <f>IF(AND(TimeSpend[[#This Row],[Personnel number]]&lt;&gt;"",TimeSpend[[#This Row],[Date]]&lt;&gt;""),TimeSpend[[#This Row],[Employee Name]],"")</f>
        <v/>
      </c>
      <c r="N2879" t="str">
        <f t="shared" si="90"/>
        <v/>
      </c>
      <c r="O2879" t="str">
        <f t="shared" si="91"/>
        <v/>
      </c>
      <c r="P2879" t="str">
        <f>IF(D2879&lt;&gt;"",VLOOKUP(D2879,Projects!B:C,2,0),"")</f>
        <v/>
      </c>
    </row>
    <row r="2880" spans="1:16" x14ac:dyDescent="0.25">
      <c r="A2880" t="str">
        <f>UPPER(IF(AND(TimeSpend[[#This Row],[Personnel number]]&lt;&gt;"",TimeSpend[[#This Row],[Date]]&lt;&gt;""),TimeSpend[[#This Row],[Personnel number]],""))</f>
        <v/>
      </c>
      <c r="B2880" s="85" t="str">
        <f>IF(AND(TimeSpend[[#This Row],[Personnel number]]&lt;&gt;"",TimeSpend[[#This Row],[Date]]&lt;&gt;""),TEXT(TimeSpend[[#This Row],[Date]],"[$-409]yyyyMMdd"),"")</f>
        <v/>
      </c>
      <c r="C2880" s="33" t="str">
        <f>IF(AND(TimeSpend[[#This Row],[Personnel number]]&lt;&gt;"",TimeSpend[[#This Row],[Date]]&lt;&gt;""),SUBSTITUTE(TimeSpend[[#This Row],[Hours]],",","."),"")</f>
        <v/>
      </c>
      <c r="D2880" t="str">
        <f>IF(AND(TimeSpend[[#This Row],[Personnel number]]&lt;&gt;"",TimeSpend[[#This Row],[Date]]&lt;&gt;""),TimeSpend[[#This Row],[Network]],"")</f>
        <v/>
      </c>
      <c r="E2880" t="str">
        <f>IF(AND(TimeSpend[[#This Row],[Personnel number]]&lt;&gt;"",TimeSpend[[#This Row],[Date]]&lt;&gt;""),TimeSpend[[#This Row],[Network Description]],"")</f>
        <v/>
      </c>
      <c r="F2880" t="str">
        <f>IF(AND(TimeSpend[[#This Row],[Personnel number]]&lt;&gt;"",TimeSpend[[#This Row],[Date]]&lt;&gt;""),TimeSpend[[#This Row],[Activity]],"")</f>
        <v/>
      </c>
      <c r="G2880" t="str">
        <f>IF(AND(TimeSpend[[#This Row],[Personnel number]]&lt;&gt;"",TimeSpend[[#This Row],[Date]]&lt;&gt;""),TimeSpend[[#This Row],[Activity description]],"")</f>
        <v/>
      </c>
      <c r="H2880" s="36" t="str">
        <f>IF(AND(TimeSpend[[#This Row],[Personnel number]]&lt;&gt;"",TimeSpend[[#This Row],[Date]]&lt;&gt;""),TimeSpend[[#This Row],[Start Time]],"")</f>
        <v/>
      </c>
      <c r="I2880" s="36" t="str">
        <f>IF(AND(TimeSpend[[#This Row],[Personnel number]]&lt;&gt;"",TimeSpend[[#This Row],[Date]]&lt;&gt;""),TimeSpend[[#This Row],[End Time]],"")</f>
        <v/>
      </c>
      <c r="J2880" t="str">
        <f>IF(AND(TimeSpend[[#This Row],[Personnel number]]&lt;&gt;"",TimeSpend[[#This Row],[Date]]&lt;&gt;""),TimeSpend[[#This Row],[Location]],"")</f>
        <v/>
      </c>
      <c r="K2880" t="str">
        <f>IF(AND(TimeSpend[[#This Row],[Personnel number]]&lt;&gt;"",TimeSpend[[#This Row],[Date]]&lt;&gt;""),TimeSpend[[#This Row],[Task]],"")</f>
        <v/>
      </c>
      <c r="L2880" t="str">
        <f>IF(AND(TimeSpend[[#This Row],[Personnel number]]&lt;&gt;"",TimeSpend[[#This Row],[Date]]&lt;&gt;""),Utilization!$J$2,"")</f>
        <v/>
      </c>
      <c r="M2880" t="str">
        <f>IF(AND(TimeSpend[[#This Row],[Personnel number]]&lt;&gt;"",TimeSpend[[#This Row],[Date]]&lt;&gt;""),TimeSpend[[#This Row],[Employee Name]],"")</f>
        <v/>
      </c>
      <c r="N2880" t="str">
        <f t="shared" si="90"/>
        <v/>
      </c>
      <c r="O2880" t="str">
        <f t="shared" si="91"/>
        <v/>
      </c>
      <c r="P2880" t="str">
        <f>IF(D2880&lt;&gt;"",VLOOKUP(D2880,Projects!B:C,2,0),"")</f>
        <v/>
      </c>
    </row>
    <row r="2881" spans="1:16" x14ac:dyDescent="0.25">
      <c r="A2881" t="str">
        <f>UPPER(IF(AND(TimeSpend[[#This Row],[Personnel number]]&lt;&gt;"",TimeSpend[[#This Row],[Date]]&lt;&gt;""),TimeSpend[[#This Row],[Personnel number]],""))</f>
        <v/>
      </c>
      <c r="B2881" s="85" t="str">
        <f>IF(AND(TimeSpend[[#This Row],[Personnel number]]&lt;&gt;"",TimeSpend[[#This Row],[Date]]&lt;&gt;""),TEXT(TimeSpend[[#This Row],[Date]],"[$-409]yyyyMMdd"),"")</f>
        <v/>
      </c>
      <c r="C2881" s="33" t="str">
        <f>IF(AND(TimeSpend[[#This Row],[Personnel number]]&lt;&gt;"",TimeSpend[[#This Row],[Date]]&lt;&gt;""),SUBSTITUTE(TimeSpend[[#This Row],[Hours]],",","."),"")</f>
        <v/>
      </c>
      <c r="D2881" t="str">
        <f>IF(AND(TimeSpend[[#This Row],[Personnel number]]&lt;&gt;"",TimeSpend[[#This Row],[Date]]&lt;&gt;""),TimeSpend[[#This Row],[Network]],"")</f>
        <v/>
      </c>
      <c r="E2881" t="str">
        <f>IF(AND(TimeSpend[[#This Row],[Personnel number]]&lt;&gt;"",TimeSpend[[#This Row],[Date]]&lt;&gt;""),TimeSpend[[#This Row],[Network Description]],"")</f>
        <v/>
      </c>
      <c r="F2881" t="str">
        <f>IF(AND(TimeSpend[[#This Row],[Personnel number]]&lt;&gt;"",TimeSpend[[#This Row],[Date]]&lt;&gt;""),TimeSpend[[#This Row],[Activity]],"")</f>
        <v/>
      </c>
      <c r="G2881" t="str">
        <f>IF(AND(TimeSpend[[#This Row],[Personnel number]]&lt;&gt;"",TimeSpend[[#This Row],[Date]]&lt;&gt;""),TimeSpend[[#This Row],[Activity description]],"")</f>
        <v/>
      </c>
      <c r="H2881" s="36" t="str">
        <f>IF(AND(TimeSpend[[#This Row],[Personnel number]]&lt;&gt;"",TimeSpend[[#This Row],[Date]]&lt;&gt;""),TimeSpend[[#This Row],[Start Time]],"")</f>
        <v/>
      </c>
      <c r="I2881" s="36" t="str">
        <f>IF(AND(TimeSpend[[#This Row],[Personnel number]]&lt;&gt;"",TimeSpend[[#This Row],[Date]]&lt;&gt;""),TimeSpend[[#This Row],[End Time]],"")</f>
        <v/>
      </c>
      <c r="J2881" t="str">
        <f>IF(AND(TimeSpend[[#This Row],[Personnel number]]&lt;&gt;"",TimeSpend[[#This Row],[Date]]&lt;&gt;""),TimeSpend[[#This Row],[Location]],"")</f>
        <v/>
      </c>
      <c r="K2881" t="str">
        <f>IF(AND(TimeSpend[[#This Row],[Personnel number]]&lt;&gt;"",TimeSpend[[#This Row],[Date]]&lt;&gt;""),TimeSpend[[#This Row],[Task]],"")</f>
        <v/>
      </c>
      <c r="L2881" t="str">
        <f>IF(AND(TimeSpend[[#This Row],[Personnel number]]&lt;&gt;"",TimeSpend[[#This Row],[Date]]&lt;&gt;""),Utilization!$J$2,"")</f>
        <v/>
      </c>
      <c r="M2881" t="str">
        <f>IF(AND(TimeSpend[[#This Row],[Personnel number]]&lt;&gt;"",TimeSpend[[#This Row],[Date]]&lt;&gt;""),TimeSpend[[#This Row],[Employee Name]],"")</f>
        <v/>
      </c>
      <c r="N2881" t="str">
        <f t="shared" si="90"/>
        <v/>
      </c>
      <c r="O2881" t="str">
        <f t="shared" si="91"/>
        <v/>
      </c>
      <c r="P2881" t="str">
        <f>IF(D2881&lt;&gt;"",VLOOKUP(D2881,Projects!B:C,2,0),"")</f>
        <v/>
      </c>
    </row>
    <row r="2882" spans="1:16" x14ac:dyDescent="0.25">
      <c r="A2882" t="str">
        <f>UPPER(IF(AND(TimeSpend[[#This Row],[Personnel number]]&lt;&gt;"",TimeSpend[[#This Row],[Date]]&lt;&gt;""),TimeSpend[[#This Row],[Personnel number]],""))</f>
        <v/>
      </c>
      <c r="B2882" s="85" t="str">
        <f>IF(AND(TimeSpend[[#This Row],[Personnel number]]&lt;&gt;"",TimeSpend[[#This Row],[Date]]&lt;&gt;""),TEXT(TimeSpend[[#This Row],[Date]],"[$-409]yyyyMMdd"),"")</f>
        <v/>
      </c>
      <c r="C2882" s="33" t="str">
        <f>IF(AND(TimeSpend[[#This Row],[Personnel number]]&lt;&gt;"",TimeSpend[[#This Row],[Date]]&lt;&gt;""),SUBSTITUTE(TimeSpend[[#This Row],[Hours]],",","."),"")</f>
        <v/>
      </c>
      <c r="D2882" t="str">
        <f>IF(AND(TimeSpend[[#This Row],[Personnel number]]&lt;&gt;"",TimeSpend[[#This Row],[Date]]&lt;&gt;""),TimeSpend[[#This Row],[Network]],"")</f>
        <v/>
      </c>
      <c r="E2882" t="str">
        <f>IF(AND(TimeSpend[[#This Row],[Personnel number]]&lt;&gt;"",TimeSpend[[#This Row],[Date]]&lt;&gt;""),TimeSpend[[#This Row],[Network Description]],"")</f>
        <v/>
      </c>
      <c r="F2882" t="str">
        <f>IF(AND(TimeSpend[[#This Row],[Personnel number]]&lt;&gt;"",TimeSpend[[#This Row],[Date]]&lt;&gt;""),TimeSpend[[#This Row],[Activity]],"")</f>
        <v/>
      </c>
      <c r="G2882" t="str">
        <f>IF(AND(TimeSpend[[#This Row],[Personnel number]]&lt;&gt;"",TimeSpend[[#This Row],[Date]]&lt;&gt;""),TimeSpend[[#This Row],[Activity description]],"")</f>
        <v/>
      </c>
      <c r="H2882" s="36" t="str">
        <f>IF(AND(TimeSpend[[#This Row],[Personnel number]]&lt;&gt;"",TimeSpend[[#This Row],[Date]]&lt;&gt;""),TimeSpend[[#This Row],[Start Time]],"")</f>
        <v/>
      </c>
      <c r="I2882" s="36" t="str">
        <f>IF(AND(TimeSpend[[#This Row],[Personnel number]]&lt;&gt;"",TimeSpend[[#This Row],[Date]]&lt;&gt;""),TimeSpend[[#This Row],[End Time]],"")</f>
        <v/>
      </c>
      <c r="J2882" t="str">
        <f>IF(AND(TimeSpend[[#This Row],[Personnel number]]&lt;&gt;"",TimeSpend[[#This Row],[Date]]&lt;&gt;""),TimeSpend[[#This Row],[Location]],"")</f>
        <v/>
      </c>
      <c r="K2882" t="str">
        <f>IF(AND(TimeSpend[[#This Row],[Personnel number]]&lt;&gt;"",TimeSpend[[#This Row],[Date]]&lt;&gt;""),TimeSpend[[#This Row],[Task]],"")</f>
        <v/>
      </c>
      <c r="L2882" t="str">
        <f>IF(AND(TimeSpend[[#This Row],[Personnel number]]&lt;&gt;"",TimeSpend[[#This Row],[Date]]&lt;&gt;""),Utilization!$J$2,"")</f>
        <v/>
      </c>
      <c r="M2882" t="str">
        <f>IF(AND(TimeSpend[[#This Row],[Personnel number]]&lt;&gt;"",TimeSpend[[#This Row],[Date]]&lt;&gt;""),TimeSpend[[#This Row],[Employee Name]],"")</f>
        <v/>
      </c>
      <c r="N2882" t="str">
        <f t="shared" si="90"/>
        <v/>
      </c>
      <c r="O2882" t="str">
        <f t="shared" si="91"/>
        <v/>
      </c>
      <c r="P2882" t="str">
        <f>IF(D2882&lt;&gt;"",VLOOKUP(D2882,Projects!B:C,2,0),"")</f>
        <v/>
      </c>
    </row>
    <row r="2883" spans="1:16" x14ac:dyDescent="0.25">
      <c r="A2883" t="str">
        <f>UPPER(IF(AND(TimeSpend[[#This Row],[Personnel number]]&lt;&gt;"",TimeSpend[[#This Row],[Date]]&lt;&gt;""),TimeSpend[[#This Row],[Personnel number]],""))</f>
        <v/>
      </c>
      <c r="B2883" s="85" t="str">
        <f>IF(AND(TimeSpend[[#This Row],[Personnel number]]&lt;&gt;"",TimeSpend[[#This Row],[Date]]&lt;&gt;""),TEXT(TimeSpend[[#This Row],[Date]],"[$-409]yyyyMMdd"),"")</f>
        <v/>
      </c>
      <c r="C2883" s="33" t="str">
        <f>IF(AND(TimeSpend[[#This Row],[Personnel number]]&lt;&gt;"",TimeSpend[[#This Row],[Date]]&lt;&gt;""),SUBSTITUTE(TimeSpend[[#This Row],[Hours]],",","."),"")</f>
        <v/>
      </c>
      <c r="D2883" t="str">
        <f>IF(AND(TimeSpend[[#This Row],[Personnel number]]&lt;&gt;"",TimeSpend[[#This Row],[Date]]&lt;&gt;""),TimeSpend[[#This Row],[Network]],"")</f>
        <v/>
      </c>
      <c r="E2883" t="str">
        <f>IF(AND(TimeSpend[[#This Row],[Personnel number]]&lt;&gt;"",TimeSpend[[#This Row],[Date]]&lt;&gt;""),TimeSpend[[#This Row],[Network Description]],"")</f>
        <v/>
      </c>
      <c r="F2883" t="str">
        <f>IF(AND(TimeSpend[[#This Row],[Personnel number]]&lt;&gt;"",TimeSpend[[#This Row],[Date]]&lt;&gt;""),TimeSpend[[#This Row],[Activity]],"")</f>
        <v/>
      </c>
      <c r="G2883" t="str">
        <f>IF(AND(TimeSpend[[#This Row],[Personnel number]]&lt;&gt;"",TimeSpend[[#This Row],[Date]]&lt;&gt;""),TimeSpend[[#This Row],[Activity description]],"")</f>
        <v/>
      </c>
      <c r="H2883" s="36" t="str">
        <f>IF(AND(TimeSpend[[#This Row],[Personnel number]]&lt;&gt;"",TimeSpend[[#This Row],[Date]]&lt;&gt;""),TimeSpend[[#This Row],[Start Time]],"")</f>
        <v/>
      </c>
      <c r="I2883" s="36" t="str">
        <f>IF(AND(TimeSpend[[#This Row],[Personnel number]]&lt;&gt;"",TimeSpend[[#This Row],[Date]]&lt;&gt;""),TimeSpend[[#This Row],[End Time]],"")</f>
        <v/>
      </c>
      <c r="J2883" t="str">
        <f>IF(AND(TimeSpend[[#This Row],[Personnel number]]&lt;&gt;"",TimeSpend[[#This Row],[Date]]&lt;&gt;""),TimeSpend[[#This Row],[Location]],"")</f>
        <v/>
      </c>
      <c r="K2883" t="str">
        <f>IF(AND(TimeSpend[[#This Row],[Personnel number]]&lt;&gt;"",TimeSpend[[#This Row],[Date]]&lt;&gt;""),TimeSpend[[#This Row],[Task]],"")</f>
        <v/>
      </c>
      <c r="L2883" t="str">
        <f>IF(AND(TimeSpend[[#This Row],[Personnel number]]&lt;&gt;"",TimeSpend[[#This Row],[Date]]&lt;&gt;""),Utilization!$J$2,"")</f>
        <v/>
      </c>
      <c r="M2883" t="str">
        <f>IF(AND(TimeSpend[[#This Row],[Personnel number]]&lt;&gt;"",TimeSpend[[#This Row],[Date]]&lt;&gt;""),TimeSpend[[#This Row],[Employee Name]],"")</f>
        <v/>
      </c>
      <c r="N2883" t="str">
        <f t="shared" si="90"/>
        <v/>
      </c>
      <c r="O2883" t="str">
        <f t="shared" si="91"/>
        <v/>
      </c>
      <c r="P2883" t="str">
        <f>IF(D2883&lt;&gt;"",VLOOKUP(D2883,Projects!B:C,2,0),"")</f>
        <v/>
      </c>
    </row>
    <row r="2884" spans="1:16" x14ac:dyDescent="0.25">
      <c r="A2884" t="str">
        <f>UPPER(IF(AND(TimeSpend[[#This Row],[Personnel number]]&lt;&gt;"",TimeSpend[[#This Row],[Date]]&lt;&gt;""),TimeSpend[[#This Row],[Personnel number]],""))</f>
        <v/>
      </c>
      <c r="B2884" s="85" t="str">
        <f>IF(AND(TimeSpend[[#This Row],[Personnel number]]&lt;&gt;"",TimeSpend[[#This Row],[Date]]&lt;&gt;""),TEXT(TimeSpend[[#This Row],[Date]],"[$-409]yyyyMMdd"),"")</f>
        <v/>
      </c>
      <c r="C2884" s="33" t="str">
        <f>IF(AND(TimeSpend[[#This Row],[Personnel number]]&lt;&gt;"",TimeSpend[[#This Row],[Date]]&lt;&gt;""),SUBSTITUTE(TimeSpend[[#This Row],[Hours]],",","."),"")</f>
        <v/>
      </c>
      <c r="D2884" t="str">
        <f>IF(AND(TimeSpend[[#This Row],[Personnel number]]&lt;&gt;"",TimeSpend[[#This Row],[Date]]&lt;&gt;""),TimeSpend[[#This Row],[Network]],"")</f>
        <v/>
      </c>
      <c r="E2884" t="str">
        <f>IF(AND(TimeSpend[[#This Row],[Personnel number]]&lt;&gt;"",TimeSpend[[#This Row],[Date]]&lt;&gt;""),TimeSpend[[#This Row],[Network Description]],"")</f>
        <v/>
      </c>
      <c r="F2884" t="str">
        <f>IF(AND(TimeSpend[[#This Row],[Personnel number]]&lt;&gt;"",TimeSpend[[#This Row],[Date]]&lt;&gt;""),TimeSpend[[#This Row],[Activity]],"")</f>
        <v/>
      </c>
      <c r="G2884" t="str">
        <f>IF(AND(TimeSpend[[#This Row],[Personnel number]]&lt;&gt;"",TimeSpend[[#This Row],[Date]]&lt;&gt;""),TimeSpend[[#This Row],[Activity description]],"")</f>
        <v/>
      </c>
      <c r="H2884" s="36" t="str">
        <f>IF(AND(TimeSpend[[#This Row],[Personnel number]]&lt;&gt;"",TimeSpend[[#This Row],[Date]]&lt;&gt;""),TimeSpend[[#This Row],[Start Time]],"")</f>
        <v/>
      </c>
      <c r="I2884" s="36" t="str">
        <f>IF(AND(TimeSpend[[#This Row],[Personnel number]]&lt;&gt;"",TimeSpend[[#This Row],[Date]]&lt;&gt;""),TimeSpend[[#This Row],[End Time]],"")</f>
        <v/>
      </c>
      <c r="J2884" t="str">
        <f>IF(AND(TimeSpend[[#This Row],[Personnel number]]&lt;&gt;"",TimeSpend[[#This Row],[Date]]&lt;&gt;""),TimeSpend[[#This Row],[Location]],"")</f>
        <v/>
      </c>
      <c r="K2884" t="str">
        <f>IF(AND(TimeSpend[[#This Row],[Personnel number]]&lt;&gt;"",TimeSpend[[#This Row],[Date]]&lt;&gt;""),TimeSpend[[#This Row],[Task]],"")</f>
        <v/>
      </c>
      <c r="L2884" t="str">
        <f>IF(AND(TimeSpend[[#This Row],[Personnel number]]&lt;&gt;"",TimeSpend[[#This Row],[Date]]&lt;&gt;""),Utilization!$J$2,"")</f>
        <v/>
      </c>
      <c r="M2884" t="str">
        <f>IF(AND(TimeSpend[[#This Row],[Personnel number]]&lt;&gt;"",TimeSpend[[#This Row],[Date]]&lt;&gt;""),TimeSpend[[#This Row],[Employee Name]],"")</f>
        <v/>
      </c>
      <c r="N2884" t="str">
        <f t="shared" si="90"/>
        <v/>
      </c>
      <c r="O2884" t="str">
        <f t="shared" si="91"/>
        <v/>
      </c>
      <c r="P2884" t="str">
        <f>IF(D2884&lt;&gt;"",VLOOKUP(D2884,Projects!B:C,2,0),"")</f>
        <v/>
      </c>
    </row>
    <row r="2885" spans="1:16" x14ac:dyDescent="0.25">
      <c r="A2885" t="str">
        <f>UPPER(IF(AND(TimeSpend[[#This Row],[Personnel number]]&lt;&gt;"",TimeSpend[[#This Row],[Date]]&lt;&gt;""),TimeSpend[[#This Row],[Personnel number]],""))</f>
        <v/>
      </c>
      <c r="B2885" s="85" t="str">
        <f>IF(AND(TimeSpend[[#This Row],[Personnel number]]&lt;&gt;"",TimeSpend[[#This Row],[Date]]&lt;&gt;""),TEXT(TimeSpend[[#This Row],[Date]],"[$-409]yyyyMMdd"),"")</f>
        <v/>
      </c>
      <c r="C2885" s="33" t="str">
        <f>IF(AND(TimeSpend[[#This Row],[Personnel number]]&lt;&gt;"",TimeSpend[[#This Row],[Date]]&lt;&gt;""),SUBSTITUTE(TimeSpend[[#This Row],[Hours]],",","."),"")</f>
        <v/>
      </c>
      <c r="D2885" t="str">
        <f>IF(AND(TimeSpend[[#This Row],[Personnel number]]&lt;&gt;"",TimeSpend[[#This Row],[Date]]&lt;&gt;""),TimeSpend[[#This Row],[Network]],"")</f>
        <v/>
      </c>
      <c r="E2885" t="str">
        <f>IF(AND(TimeSpend[[#This Row],[Personnel number]]&lt;&gt;"",TimeSpend[[#This Row],[Date]]&lt;&gt;""),TimeSpend[[#This Row],[Network Description]],"")</f>
        <v/>
      </c>
      <c r="F2885" t="str">
        <f>IF(AND(TimeSpend[[#This Row],[Personnel number]]&lt;&gt;"",TimeSpend[[#This Row],[Date]]&lt;&gt;""),TimeSpend[[#This Row],[Activity]],"")</f>
        <v/>
      </c>
      <c r="G2885" t="str">
        <f>IF(AND(TimeSpend[[#This Row],[Personnel number]]&lt;&gt;"",TimeSpend[[#This Row],[Date]]&lt;&gt;""),TimeSpend[[#This Row],[Activity description]],"")</f>
        <v/>
      </c>
      <c r="H2885" s="36" t="str">
        <f>IF(AND(TimeSpend[[#This Row],[Personnel number]]&lt;&gt;"",TimeSpend[[#This Row],[Date]]&lt;&gt;""),TimeSpend[[#This Row],[Start Time]],"")</f>
        <v/>
      </c>
      <c r="I2885" s="36" t="str">
        <f>IF(AND(TimeSpend[[#This Row],[Personnel number]]&lt;&gt;"",TimeSpend[[#This Row],[Date]]&lt;&gt;""),TimeSpend[[#This Row],[End Time]],"")</f>
        <v/>
      </c>
      <c r="J2885" t="str">
        <f>IF(AND(TimeSpend[[#This Row],[Personnel number]]&lt;&gt;"",TimeSpend[[#This Row],[Date]]&lt;&gt;""),TimeSpend[[#This Row],[Location]],"")</f>
        <v/>
      </c>
      <c r="K2885" t="str">
        <f>IF(AND(TimeSpend[[#This Row],[Personnel number]]&lt;&gt;"",TimeSpend[[#This Row],[Date]]&lt;&gt;""),TimeSpend[[#This Row],[Task]],"")</f>
        <v/>
      </c>
      <c r="L2885" t="str">
        <f>IF(AND(TimeSpend[[#This Row],[Personnel number]]&lt;&gt;"",TimeSpend[[#This Row],[Date]]&lt;&gt;""),Utilization!$J$2,"")</f>
        <v/>
      </c>
      <c r="M2885" t="str">
        <f>IF(AND(TimeSpend[[#This Row],[Personnel number]]&lt;&gt;"",TimeSpend[[#This Row],[Date]]&lt;&gt;""),TimeSpend[[#This Row],[Employee Name]],"")</f>
        <v/>
      </c>
      <c r="N2885" t="str">
        <f t="shared" si="90"/>
        <v/>
      </c>
      <c r="O2885" t="str">
        <f t="shared" si="91"/>
        <v/>
      </c>
      <c r="P2885" t="str">
        <f>IF(D2885&lt;&gt;"",VLOOKUP(D2885,Projects!B:C,2,0),"")</f>
        <v/>
      </c>
    </row>
    <row r="2886" spans="1:16" x14ac:dyDescent="0.25">
      <c r="A2886" t="str">
        <f>UPPER(IF(AND(TimeSpend[[#This Row],[Personnel number]]&lt;&gt;"",TimeSpend[[#This Row],[Date]]&lt;&gt;""),TimeSpend[[#This Row],[Personnel number]],""))</f>
        <v/>
      </c>
      <c r="B2886" s="85" t="str">
        <f>IF(AND(TimeSpend[[#This Row],[Personnel number]]&lt;&gt;"",TimeSpend[[#This Row],[Date]]&lt;&gt;""),TEXT(TimeSpend[[#This Row],[Date]],"[$-409]yyyyMMdd"),"")</f>
        <v/>
      </c>
      <c r="C2886" s="33" t="str">
        <f>IF(AND(TimeSpend[[#This Row],[Personnel number]]&lt;&gt;"",TimeSpend[[#This Row],[Date]]&lt;&gt;""),SUBSTITUTE(TimeSpend[[#This Row],[Hours]],",","."),"")</f>
        <v/>
      </c>
      <c r="D2886" t="str">
        <f>IF(AND(TimeSpend[[#This Row],[Personnel number]]&lt;&gt;"",TimeSpend[[#This Row],[Date]]&lt;&gt;""),TimeSpend[[#This Row],[Network]],"")</f>
        <v/>
      </c>
      <c r="E2886" t="str">
        <f>IF(AND(TimeSpend[[#This Row],[Personnel number]]&lt;&gt;"",TimeSpend[[#This Row],[Date]]&lt;&gt;""),TimeSpend[[#This Row],[Network Description]],"")</f>
        <v/>
      </c>
      <c r="F2886" t="str">
        <f>IF(AND(TimeSpend[[#This Row],[Personnel number]]&lt;&gt;"",TimeSpend[[#This Row],[Date]]&lt;&gt;""),TimeSpend[[#This Row],[Activity]],"")</f>
        <v/>
      </c>
      <c r="G2886" t="str">
        <f>IF(AND(TimeSpend[[#This Row],[Personnel number]]&lt;&gt;"",TimeSpend[[#This Row],[Date]]&lt;&gt;""),TimeSpend[[#This Row],[Activity description]],"")</f>
        <v/>
      </c>
      <c r="H2886" s="36" t="str">
        <f>IF(AND(TimeSpend[[#This Row],[Personnel number]]&lt;&gt;"",TimeSpend[[#This Row],[Date]]&lt;&gt;""),TimeSpend[[#This Row],[Start Time]],"")</f>
        <v/>
      </c>
      <c r="I2886" s="36" t="str">
        <f>IF(AND(TimeSpend[[#This Row],[Personnel number]]&lt;&gt;"",TimeSpend[[#This Row],[Date]]&lt;&gt;""),TimeSpend[[#This Row],[End Time]],"")</f>
        <v/>
      </c>
      <c r="J2886" t="str">
        <f>IF(AND(TimeSpend[[#This Row],[Personnel number]]&lt;&gt;"",TimeSpend[[#This Row],[Date]]&lt;&gt;""),TimeSpend[[#This Row],[Location]],"")</f>
        <v/>
      </c>
      <c r="K2886" t="str">
        <f>IF(AND(TimeSpend[[#This Row],[Personnel number]]&lt;&gt;"",TimeSpend[[#This Row],[Date]]&lt;&gt;""),TimeSpend[[#This Row],[Task]],"")</f>
        <v/>
      </c>
      <c r="L2886" t="str">
        <f>IF(AND(TimeSpend[[#This Row],[Personnel number]]&lt;&gt;"",TimeSpend[[#This Row],[Date]]&lt;&gt;""),Utilization!$J$2,"")</f>
        <v/>
      </c>
      <c r="M2886" t="str">
        <f>IF(AND(TimeSpend[[#This Row],[Personnel number]]&lt;&gt;"",TimeSpend[[#This Row],[Date]]&lt;&gt;""),TimeSpend[[#This Row],[Employee Name]],"")</f>
        <v/>
      </c>
      <c r="N2886" t="str">
        <f t="shared" si="90"/>
        <v/>
      </c>
      <c r="O2886" t="str">
        <f t="shared" si="91"/>
        <v/>
      </c>
      <c r="P2886" t="str">
        <f>IF(D2886&lt;&gt;"",VLOOKUP(D2886,Projects!B:C,2,0),"")</f>
        <v/>
      </c>
    </row>
    <row r="2887" spans="1:16" x14ac:dyDescent="0.25">
      <c r="A2887" t="str">
        <f>UPPER(IF(AND(TimeSpend[[#This Row],[Personnel number]]&lt;&gt;"",TimeSpend[[#This Row],[Date]]&lt;&gt;""),TimeSpend[[#This Row],[Personnel number]],""))</f>
        <v/>
      </c>
      <c r="B2887" s="85" t="str">
        <f>IF(AND(TimeSpend[[#This Row],[Personnel number]]&lt;&gt;"",TimeSpend[[#This Row],[Date]]&lt;&gt;""),TEXT(TimeSpend[[#This Row],[Date]],"[$-409]yyyyMMdd"),"")</f>
        <v/>
      </c>
      <c r="C2887" s="33" t="str">
        <f>IF(AND(TimeSpend[[#This Row],[Personnel number]]&lt;&gt;"",TimeSpend[[#This Row],[Date]]&lt;&gt;""),SUBSTITUTE(TimeSpend[[#This Row],[Hours]],",","."),"")</f>
        <v/>
      </c>
      <c r="D2887" t="str">
        <f>IF(AND(TimeSpend[[#This Row],[Personnel number]]&lt;&gt;"",TimeSpend[[#This Row],[Date]]&lt;&gt;""),TimeSpend[[#This Row],[Network]],"")</f>
        <v/>
      </c>
      <c r="E2887" t="str">
        <f>IF(AND(TimeSpend[[#This Row],[Personnel number]]&lt;&gt;"",TimeSpend[[#This Row],[Date]]&lt;&gt;""),TimeSpend[[#This Row],[Network Description]],"")</f>
        <v/>
      </c>
      <c r="F2887" t="str">
        <f>IF(AND(TimeSpend[[#This Row],[Personnel number]]&lt;&gt;"",TimeSpend[[#This Row],[Date]]&lt;&gt;""),TimeSpend[[#This Row],[Activity]],"")</f>
        <v/>
      </c>
      <c r="G2887" t="str">
        <f>IF(AND(TimeSpend[[#This Row],[Personnel number]]&lt;&gt;"",TimeSpend[[#This Row],[Date]]&lt;&gt;""),TimeSpend[[#This Row],[Activity description]],"")</f>
        <v/>
      </c>
      <c r="H2887" s="36" t="str">
        <f>IF(AND(TimeSpend[[#This Row],[Personnel number]]&lt;&gt;"",TimeSpend[[#This Row],[Date]]&lt;&gt;""),TimeSpend[[#This Row],[Start Time]],"")</f>
        <v/>
      </c>
      <c r="I2887" s="36" t="str">
        <f>IF(AND(TimeSpend[[#This Row],[Personnel number]]&lt;&gt;"",TimeSpend[[#This Row],[Date]]&lt;&gt;""),TimeSpend[[#This Row],[End Time]],"")</f>
        <v/>
      </c>
      <c r="J2887" t="str">
        <f>IF(AND(TimeSpend[[#This Row],[Personnel number]]&lt;&gt;"",TimeSpend[[#This Row],[Date]]&lt;&gt;""),TimeSpend[[#This Row],[Location]],"")</f>
        <v/>
      </c>
      <c r="K2887" t="str">
        <f>IF(AND(TimeSpend[[#This Row],[Personnel number]]&lt;&gt;"",TimeSpend[[#This Row],[Date]]&lt;&gt;""),TimeSpend[[#This Row],[Task]],"")</f>
        <v/>
      </c>
      <c r="L2887" t="str">
        <f>IF(AND(TimeSpend[[#This Row],[Personnel number]]&lt;&gt;"",TimeSpend[[#This Row],[Date]]&lt;&gt;""),Utilization!$J$2,"")</f>
        <v/>
      </c>
      <c r="M2887" t="str">
        <f>IF(AND(TimeSpend[[#This Row],[Personnel number]]&lt;&gt;"",TimeSpend[[#This Row],[Date]]&lt;&gt;""),TimeSpend[[#This Row],[Employee Name]],"")</f>
        <v/>
      </c>
      <c r="N2887" t="str">
        <f t="shared" si="90"/>
        <v/>
      </c>
      <c r="O2887" t="str">
        <f t="shared" si="91"/>
        <v/>
      </c>
      <c r="P2887" t="str">
        <f>IF(D2887&lt;&gt;"",VLOOKUP(D2887,Projects!B:C,2,0),"")</f>
        <v/>
      </c>
    </row>
    <row r="2888" spans="1:16" x14ac:dyDescent="0.25">
      <c r="A2888" t="str">
        <f>UPPER(IF(AND(TimeSpend[[#This Row],[Personnel number]]&lt;&gt;"",TimeSpend[[#This Row],[Date]]&lt;&gt;""),TimeSpend[[#This Row],[Personnel number]],""))</f>
        <v/>
      </c>
      <c r="B2888" s="85" t="str">
        <f>IF(AND(TimeSpend[[#This Row],[Personnel number]]&lt;&gt;"",TimeSpend[[#This Row],[Date]]&lt;&gt;""),TEXT(TimeSpend[[#This Row],[Date]],"[$-409]yyyyMMdd"),"")</f>
        <v/>
      </c>
      <c r="C2888" s="33" t="str">
        <f>IF(AND(TimeSpend[[#This Row],[Personnel number]]&lt;&gt;"",TimeSpend[[#This Row],[Date]]&lt;&gt;""),SUBSTITUTE(TimeSpend[[#This Row],[Hours]],",","."),"")</f>
        <v/>
      </c>
      <c r="D2888" t="str">
        <f>IF(AND(TimeSpend[[#This Row],[Personnel number]]&lt;&gt;"",TimeSpend[[#This Row],[Date]]&lt;&gt;""),TimeSpend[[#This Row],[Network]],"")</f>
        <v/>
      </c>
      <c r="E2888" t="str">
        <f>IF(AND(TimeSpend[[#This Row],[Personnel number]]&lt;&gt;"",TimeSpend[[#This Row],[Date]]&lt;&gt;""),TimeSpend[[#This Row],[Network Description]],"")</f>
        <v/>
      </c>
      <c r="F2888" t="str">
        <f>IF(AND(TimeSpend[[#This Row],[Personnel number]]&lt;&gt;"",TimeSpend[[#This Row],[Date]]&lt;&gt;""),TimeSpend[[#This Row],[Activity]],"")</f>
        <v/>
      </c>
      <c r="G2888" t="str">
        <f>IF(AND(TimeSpend[[#This Row],[Personnel number]]&lt;&gt;"",TimeSpend[[#This Row],[Date]]&lt;&gt;""),TimeSpend[[#This Row],[Activity description]],"")</f>
        <v/>
      </c>
      <c r="H2888" s="36" t="str">
        <f>IF(AND(TimeSpend[[#This Row],[Personnel number]]&lt;&gt;"",TimeSpend[[#This Row],[Date]]&lt;&gt;""),TimeSpend[[#This Row],[Start Time]],"")</f>
        <v/>
      </c>
      <c r="I2888" s="36" t="str">
        <f>IF(AND(TimeSpend[[#This Row],[Personnel number]]&lt;&gt;"",TimeSpend[[#This Row],[Date]]&lt;&gt;""),TimeSpend[[#This Row],[End Time]],"")</f>
        <v/>
      </c>
      <c r="J2888" t="str">
        <f>IF(AND(TimeSpend[[#This Row],[Personnel number]]&lt;&gt;"",TimeSpend[[#This Row],[Date]]&lt;&gt;""),TimeSpend[[#This Row],[Location]],"")</f>
        <v/>
      </c>
      <c r="K2888" t="str">
        <f>IF(AND(TimeSpend[[#This Row],[Personnel number]]&lt;&gt;"",TimeSpend[[#This Row],[Date]]&lt;&gt;""),TimeSpend[[#This Row],[Task]],"")</f>
        <v/>
      </c>
      <c r="L2888" t="str">
        <f>IF(AND(TimeSpend[[#This Row],[Personnel number]]&lt;&gt;"",TimeSpend[[#This Row],[Date]]&lt;&gt;""),Utilization!$J$2,"")</f>
        <v/>
      </c>
      <c r="M2888" t="str">
        <f>IF(AND(TimeSpend[[#This Row],[Personnel number]]&lt;&gt;"",TimeSpend[[#This Row],[Date]]&lt;&gt;""),TimeSpend[[#This Row],[Employee Name]],"")</f>
        <v/>
      </c>
      <c r="N2888" t="str">
        <f t="shared" si="90"/>
        <v/>
      </c>
      <c r="O2888" t="str">
        <f t="shared" si="91"/>
        <v/>
      </c>
      <c r="P2888" t="str">
        <f>IF(D2888&lt;&gt;"",VLOOKUP(D2888,Projects!B:C,2,0),"")</f>
        <v/>
      </c>
    </row>
    <row r="2889" spans="1:16" x14ac:dyDescent="0.25">
      <c r="A2889" t="str">
        <f>UPPER(IF(AND(TimeSpend[[#This Row],[Personnel number]]&lt;&gt;"",TimeSpend[[#This Row],[Date]]&lt;&gt;""),TimeSpend[[#This Row],[Personnel number]],""))</f>
        <v/>
      </c>
      <c r="B2889" s="85" t="str">
        <f>IF(AND(TimeSpend[[#This Row],[Personnel number]]&lt;&gt;"",TimeSpend[[#This Row],[Date]]&lt;&gt;""),TEXT(TimeSpend[[#This Row],[Date]],"[$-409]yyyyMMdd"),"")</f>
        <v/>
      </c>
      <c r="C2889" s="33" t="str">
        <f>IF(AND(TimeSpend[[#This Row],[Personnel number]]&lt;&gt;"",TimeSpend[[#This Row],[Date]]&lt;&gt;""),SUBSTITUTE(TimeSpend[[#This Row],[Hours]],",","."),"")</f>
        <v/>
      </c>
      <c r="D2889" t="str">
        <f>IF(AND(TimeSpend[[#This Row],[Personnel number]]&lt;&gt;"",TimeSpend[[#This Row],[Date]]&lt;&gt;""),TimeSpend[[#This Row],[Network]],"")</f>
        <v/>
      </c>
      <c r="E2889" t="str">
        <f>IF(AND(TimeSpend[[#This Row],[Personnel number]]&lt;&gt;"",TimeSpend[[#This Row],[Date]]&lt;&gt;""),TimeSpend[[#This Row],[Network Description]],"")</f>
        <v/>
      </c>
      <c r="F2889" t="str">
        <f>IF(AND(TimeSpend[[#This Row],[Personnel number]]&lt;&gt;"",TimeSpend[[#This Row],[Date]]&lt;&gt;""),TimeSpend[[#This Row],[Activity]],"")</f>
        <v/>
      </c>
      <c r="G2889" t="str">
        <f>IF(AND(TimeSpend[[#This Row],[Personnel number]]&lt;&gt;"",TimeSpend[[#This Row],[Date]]&lt;&gt;""),TimeSpend[[#This Row],[Activity description]],"")</f>
        <v/>
      </c>
      <c r="H2889" s="36" t="str">
        <f>IF(AND(TimeSpend[[#This Row],[Personnel number]]&lt;&gt;"",TimeSpend[[#This Row],[Date]]&lt;&gt;""),TimeSpend[[#This Row],[Start Time]],"")</f>
        <v/>
      </c>
      <c r="I2889" s="36" t="str">
        <f>IF(AND(TimeSpend[[#This Row],[Personnel number]]&lt;&gt;"",TimeSpend[[#This Row],[Date]]&lt;&gt;""),TimeSpend[[#This Row],[End Time]],"")</f>
        <v/>
      </c>
      <c r="J2889" t="str">
        <f>IF(AND(TimeSpend[[#This Row],[Personnel number]]&lt;&gt;"",TimeSpend[[#This Row],[Date]]&lt;&gt;""),TimeSpend[[#This Row],[Location]],"")</f>
        <v/>
      </c>
      <c r="K2889" t="str">
        <f>IF(AND(TimeSpend[[#This Row],[Personnel number]]&lt;&gt;"",TimeSpend[[#This Row],[Date]]&lt;&gt;""),TimeSpend[[#This Row],[Task]],"")</f>
        <v/>
      </c>
      <c r="L2889" t="str">
        <f>IF(AND(TimeSpend[[#This Row],[Personnel number]]&lt;&gt;"",TimeSpend[[#This Row],[Date]]&lt;&gt;""),Utilization!$J$2,"")</f>
        <v/>
      </c>
      <c r="M2889" t="str">
        <f>IF(AND(TimeSpend[[#This Row],[Personnel number]]&lt;&gt;"",TimeSpend[[#This Row],[Date]]&lt;&gt;""),TimeSpend[[#This Row],[Employee Name]],"")</f>
        <v/>
      </c>
      <c r="N2889" t="str">
        <f t="shared" si="90"/>
        <v/>
      </c>
      <c r="O2889" t="str">
        <f t="shared" si="91"/>
        <v/>
      </c>
      <c r="P2889" t="str">
        <f>IF(D2889&lt;&gt;"",VLOOKUP(D2889,Projects!B:C,2,0),"")</f>
        <v/>
      </c>
    </row>
    <row r="2890" spans="1:16" x14ac:dyDescent="0.25">
      <c r="A2890" t="str">
        <f>UPPER(IF(AND(TimeSpend[[#This Row],[Personnel number]]&lt;&gt;"",TimeSpend[[#This Row],[Date]]&lt;&gt;""),TimeSpend[[#This Row],[Personnel number]],""))</f>
        <v/>
      </c>
      <c r="B2890" s="85" t="str">
        <f>IF(AND(TimeSpend[[#This Row],[Personnel number]]&lt;&gt;"",TimeSpend[[#This Row],[Date]]&lt;&gt;""),TEXT(TimeSpend[[#This Row],[Date]],"[$-409]yyyyMMdd"),"")</f>
        <v/>
      </c>
      <c r="C2890" s="33" t="str">
        <f>IF(AND(TimeSpend[[#This Row],[Personnel number]]&lt;&gt;"",TimeSpend[[#This Row],[Date]]&lt;&gt;""),SUBSTITUTE(TimeSpend[[#This Row],[Hours]],",","."),"")</f>
        <v/>
      </c>
      <c r="D2890" t="str">
        <f>IF(AND(TimeSpend[[#This Row],[Personnel number]]&lt;&gt;"",TimeSpend[[#This Row],[Date]]&lt;&gt;""),TimeSpend[[#This Row],[Network]],"")</f>
        <v/>
      </c>
      <c r="E2890" t="str">
        <f>IF(AND(TimeSpend[[#This Row],[Personnel number]]&lt;&gt;"",TimeSpend[[#This Row],[Date]]&lt;&gt;""),TimeSpend[[#This Row],[Network Description]],"")</f>
        <v/>
      </c>
      <c r="F2890" t="str">
        <f>IF(AND(TimeSpend[[#This Row],[Personnel number]]&lt;&gt;"",TimeSpend[[#This Row],[Date]]&lt;&gt;""),TimeSpend[[#This Row],[Activity]],"")</f>
        <v/>
      </c>
      <c r="G2890" t="str">
        <f>IF(AND(TimeSpend[[#This Row],[Personnel number]]&lt;&gt;"",TimeSpend[[#This Row],[Date]]&lt;&gt;""),TimeSpend[[#This Row],[Activity description]],"")</f>
        <v/>
      </c>
      <c r="H2890" s="36" t="str">
        <f>IF(AND(TimeSpend[[#This Row],[Personnel number]]&lt;&gt;"",TimeSpend[[#This Row],[Date]]&lt;&gt;""),TimeSpend[[#This Row],[Start Time]],"")</f>
        <v/>
      </c>
      <c r="I2890" s="36" t="str">
        <f>IF(AND(TimeSpend[[#This Row],[Personnel number]]&lt;&gt;"",TimeSpend[[#This Row],[Date]]&lt;&gt;""),TimeSpend[[#This Row],[End Time]],"")</f>
        <v/>
      </c>
      <c r="J2890" t="str">
        <f>IF(AND(TimeSpend[[#This Row],[Personnel number]]&lt;&gt;"",TimeSpend[[#This Row],[Date]]&lt;&gt;""),TimeSpend[[#This Row],[Location]],"")</f>
        <v/>
      </c>
      <c r="K2890" t="str">
        <f>IF(AND(TimeSpend[[#This Row],[Personnel number]]&lt;&gt;"",TimeSpend[[#This Row],[Date]]&lt;&gt;""),TimeSpend[[#This Row],[Task]],"")</f>
        <v/>
      </c>
      <c r="L2890" t="str">
        <f>IF(AND(TimeSpend[[#This Row],[Personnel number]]&lt;&gt;"",TimeSpend[[#This Row],[Date]]&lt;&gt;""),Utilization!$J$2,"")</f>
        <v/>
      </c>
      <c r="M2890" t="str">
        <f>IF(AND(TimeSpend[[#This Row],[Personnel number]]&lt;&gt;"",TimeSpend[[#This Row],[Date]]&lt;&gt;""),TimeSpend[[#This Row],[Employee Name]],"")</f>
        <v/>
      </c>
      <c r="N2890" t="str">
        <f t="shared" si="90"/>
        <v/>
      </c>
      <c r="O2890" t="str">
        <f t="shared" si="91"/>
        <v/>
      </c>
      <c r="P2890" t="str">
        <f>IF(D2890&lt;&gt;"",VLOOKUP(D2890,Projects!B:C,2,0),"")</f>
        <v/>
      </c>
    </row>
    <row r="2891" spans="1:16" x14ac:dyDescent="0.25">
      <c r="A2891" t="str">
        <f>UPPER(IF(AND(TimeSpend[[#This Row],[Personnel number]]&lt;&gt;"",TimeSpend[[#This Row],[Date]]&lt;&gt;""),TimeSpend[[#This Row],[Personnel number]],""))</f>
        <v/>
      </c>
      <c r="B2891" s="85" t="str">
        <f>IF(AND(TimeSpend[[#This Row],[Personnel number]]&lt;&gt;"",TimeSpend[[#This Row],[Date]]&lt;&gt;""),TEXT(TimeSpend[[#This Row],[Date]],"[$-409]yyyyMMdd"),"")</f>
        <v/>
      </c>
      <c r="C2891" s="33" t="str">
        <f>IF(AND(TimeSpend[[#This Row],[Personnel number]]&lt;&gt;"",TimeSpend[[#This Row],[Date]]&lt;&gt;""),SUBSTITUTE(TimeSpend[[#This Row],[Hours]],",","."),"")</f>
        <v/>
      </c>
      <c r="D2891" t="str">
        <f>IF(AND(TimeSpend[[#This Row],[Personnel number]]&lt;&gt;"",TimeSpend[[#This Row],[Date]]&lt;&gt;""),TimeSpend[[#This Row],[Network]],"")</f>
        <v/>
      </c>
      <c r="E2891" t="str">
        <f>IF(AND(TimeSpend[[#This Row],[Personnel number]]&lt;&gt;"",TimeSpend[[#This Row],[Date]]&lt;&gt;""),TimeSpend[[#This Row],[Network Description]],"")</f>
        <v/>
      </c>
      <c r="F2891" t="str">
        <f>IF(AND(TimeSpend[[#This Row],[Personnel number]]&lt;&gt;"",TimeSpend[[#This Row],[Date]]&lt;&gt;""),TimeSpend[[#This Row],[Activity]],"")</f>
        <v/>
      </c>
      <c r="G2891" t="str">
        <f>IF(AND(TimeSpend[[#This Row],[Personnel number]]&lt;&gt;"",TimeSpend[[#This Row],[Date]]&lt;&gt;""),TimeSpend[[#This Row],[Activity description]],"")</f>
        <v/>
      </c>
      <c r="H2891" s="36" t="str">
        <f>IF(AND(TimeSpend[[#This Row],[Personnel number]]&lt;&gt;"",TimeSpend[[#This Row],[Date]]&lt;&gt;""),TimeSpend[[#This Row],[Start Time]],"")</f>
        <v/>
      </c>
      <c r="I2891" s="36" t="str">
        <f>IF(AND(TimeSpend[[#This Row],[Personnel number]]&lt;&gt;"",TimeSpend[[#This Row],[Date]]&lt;&gt;""),TimeSpend[[#This Row],[End Time]],"")</f>
        <v/>
      </c>
      <c r="J2891" t="str">
        <f>IF(AND(TimeSpend[[#This Row],[Personnel number]]&lt;&gt;"",TimeSpend[[#This Row],[Date]]&lt;&gt;""),TimeSpend[[#This Row],[Location]],"")</f>
        <v/>
      </c>
      <c r="K2891" t="str">
        <f>IF(AND(TimeSpend[[#This Row],[Personnel number]]&lt;&gt;"",TimeSpend[[#This Row],[Date]]&lt;&gt;""),TimeSpend[[#This Row],[Task]],"")</f>
        <v/>
      </c>
      <c r="L2891" t="str">
        <f>IF(AND(TimeSpend[[#This Row],[Personnel number]]&lt;&gt;"",TimeSpend[[#This Row],[Date]]&lt;&gt;""),Utilization!$J$2,"")</f>
        <v/>
      </c>
      <c r="M2891" t="str">
        <f>IF(AND(TimeSpend[[#This Row],[Personnel number]]&lt;&gt;"",TimeSpend[[#This Row],[Date]]&lt;&gt;""),TimeSpend[[#This Row],[Employee Name]],"")</f>
        <v/>
      </c>
      <c r="N2891" t="str">
        <f t="shared" si="90"/>
        <v/>
      </c>
      <c r="O2891" t="str">
        <f t="shared" si="91"/>
        <v/>
      </c>
      <c r="P2891" t="str">
        <f>IF(D2891&lt;&gt;"",VLOOKUP(D2891,Projects!B:C,2,0),"")</f>
        <v/>
      </c>
    </row>
    <row r="2892" spans="1:16" x14ac:dyDescent="0.25">
      <c r="A2892" t="str">
        <f>UPPER(IF(AND(TimeSpend[[#This Row],[Personnel number]]&lt;&gt;"",TimeSpend[[#This Row],[Date]]&lt;&gt;""),TimeSpend[[#This Row],[Personnel number]],""))</f>
        <v/>
      </c>
      <c r="B2892" s="85" t="str">
        <f>IF(AND(TimeSpend[[#This Row],[Personnel number]]&lt;&gt;"",TimeSpend[[#This Row],[Date]]&lt;&gt;""),TEXT(TimeSpend[[#This Row],[Date]],"[$-409]yyyyMMdd"),"")</f>
        <v/>
      </c>
      <c r="C2892" s="33" t="str">
        <f>IF(AND(TimeSpend[[#This Row],[Personnel number]]&lt;&gt;"",TimeSpend[[#This Row],[Date]]&lt;&gt;""),SUBSTITUTE(TimeSpend[[#This Row],[Hours]],",","."),"")</f>
        <v/>
      </c>
      <c r="D2892" t="str">
        <f>IF(AND(TimeSpend[[#This Row],[Personnel number]]&lt;&gt;"",TimeSpend[[#This Row],[Date]]&lt;&gt;""),TimeSpend[[#This Row],[Network]],"")</f>
        <v/>
      </c>
      <c r="E2892" t="str">
        <f>IF(AND(TimeSpend[[#This Row],[Personnel number]]&lt;&gt;"",TimeSpend[[#This Row],[Date]]&lt;&gt;""),TimeSpend[[#This Row],[Network Description]],"")</f>
        <v/>
      </c>
      <c r="F2892" t="str">
        <f>IF(AND(TimeSpend[[#This Row],[Personnel number]]&lt;&gt;"",TimeSpend[[#This Row],[Date]]&lt;&gt;""),TimeSpend[[#This Row],[Activity]],"")</f>
        <v/>
      </c>
      <c r="G2892" t="str">
        <f>IF(AND(TimeSpend[[#This Row],[Personnel number]]&lt;&gt;"",TimeSpend[[#This Row],[Date]]&lt;&gt;""),TimeSpend[[#This Row],[Activity description]],"")</f>
        <v/>
      </c>
      <c r="H2892" s="36" t="str">
        <f>IF(AND(TimeSpend[[#This Row],[Personnel number]]&lt;&gt;"",TimeSpend[[#This Row],[Date]]&lt;&gt;""),TimeSpend[[#This Row],[Start Time]],"")</f>
        <v/>
      </c>
      <c r="I2892" s="36" t="str">
        <f>IF(AND(TimeSpend[[#This Row],[Personnel number]]&lt;&gt;"",TimeSpend[[#This Row],[Date]]&lt;&gt;""),TimeSpend[[#This Row],[End Time]],"")</f>
        <v/>
      </c>
      <c r="J2892" t="str">
        <f>IF(AND(TimeSpend[[#This Row],[Personnel number]]&lt;&gt;"",TimeSpend[[#This Row],[Date]]&lt;&gt;""),TimeSpend[[#This Row],[Location]],"")</f>
        <v/>
      </c>
      <c r="K2892" t="str">
        <f>IF(AND(TimeSpend[[#This Row],[Personnel number]]&lt;&gt;"",TimeSpend[[#This Row],[Date]]&lt;&gt;""),TimeSpend[[#This Row],[Task]],"")</f>
        <v/>
      </c>
      <c r="L2892" t="str">
        <f>IF(AND(TimeSpend[[#This Row],[Personnel number]]&lt;&gt;"",TimeSpend[[#This Row],[Date]]&lt;&gt;""),Utilization!$J$2,"")</f>
        <v/>
      </c>
      <c r="M2892" t="str">
        <f>IF(AND(TimeSpend[[#This Row],[Personnel number]]&lt;&gt;"",TimeSpend[[#This Row],[Date]]&lt;&gt;""),TimeSpend[[#This Row],[Employee Name]],"")</f>
        <v/>
      </c>
      <c r="N2892" t="str">
        <f t="shared" si="90"/>
        <v/>
      </c>
      <c r="O2892" t="str">
        <f t="shared" si="91"/>
        <v/>
      </c>
      <c r="P2892" t="str">
        <f>IF(D2892&lt;&gt;"",VLOOKUP(D2892,Projects!B:C,2,0),"")</f>
        <v/>
      </c>
    </row>
    <row r="2893" spans="1:16" x14ac:dyDescent="0.25">
      <c r="A2893" t="str">
        <f>UPPER(IF(AND(TimeSpend[[#This Row],[Personnel number]]&lt;&gt;"",TimeSpend[[#This Row],[Date]]&lt;&gt;""),TimeSpend[[#This Row],[Personnel number]],""))</f>
        <v/>
      </c>
      <c r="B2893" s="85" t="str">
        <f>IF(AND(TimeSpend[[#This Row],[Personnel number]]&lt;&gt;"",TimeSpend[[#This Row],[Date]]&lt;&gt;""),TEXT(TimeSpend[[#This Row],[Date]],"[$-409]yyyyMMdd"),"")</f>
        <v/>
      </c>
      <c r="C2893" s="33" t="str">
        <f>IF(AND(TimeSpend[[#This Row],[Personnel number]]&lt;&gt;"",TimeSpend[[#This Row],[Date]]&lt;&gt;""),SUBSTITUTE(TimeSpend[[#This Row],[Hours]],",","."),"")</f>
        <v/>
      </c>
      <c r="D2893" t="str">
        <f>IF(AND(TimeSpend[[#This Row],[Personnel number]]&lt;&gt;"",TimeSpend[[#This Row],[Date]]&lt;&gt;""),TimeSpend[[#This Row],[Network]],"")</f>
        <v/>
      </c>
      <c r="E2893" t="str">
        <f>IF(AND(TimeSpend[[#This Row],[Personnel number]]&lt;&gt;"",TimeSpend[[#This Row],[Date]]&lt;&gt;""),TimeSpend[[#This Row],[Network Description]],"")</f>
        <v/>
      </c>
      <c r="F2893" t="str">
        <f>IF(AND(TimeSpend[[#This Row],[Personnel number]]&lt;&gt;"",TimeSpend[[#This Row],[Date]]&lt;&gt;""),TimeSpend[[#This Row],[Activity]],"")</f>
        <v/>
      </c>
      <c r="G2893" t="str">
        <f>IF(AND(TimeSpend[[#This Row],[Personnel number]]&lt;&gt;"",TimeSpend[[#This Row],[Date]]&lt;&gt;""),TimeSpend[[#This Row],[Activity description]],"")</f>
        <v/>
      </c>
      <c r="H2893" s="36" t="str">
        <f>IF(AND(TimeSpend[[#This Row],[Personnel number]]&lt;&gt;"",TimeSpend[[#This Row],[Date]]&lt;&gt;""),TimeSpend[[#This Row],[Start Time]],"")</f>
        <v/>
      </c>
      <c r="I2893" s="36" t="str">
        <f>IF(AND(TimeSpend[[#This Row],[Personnel number]]&lt;&gt;"",TimeSpend[[#This Row],[Date]]&lt;&gt;""),TimeSpend[[#This Row],[End Time]],"")</f>
        <v/>
      </c>
      <c r="J2893" t="str">
        <f>IF(AND(TimeSpend[[#This Row],[Personnel number]]&lt;&gt;"",TimeSpend[[#This Row],[Date]]&lt;&gt;""),TimeSpend[[#This Row],[Location]],"")</f>
        <v/>
      </c>
      <c r="K2893" t="str">
        <f>IF(AND(TimeSpend[[#This Row],[Personnel number]]&lt;&gt;"",TimeSpend[[#This Row],[Date]]&lt;&gt;""),TimeSpend[[#This Row],[Task]],"")</f>
        <v/>
      </c>
      <c r="L2893" t="str">
        <f>IF(AND(TimeSpend[[#This Row],[Personnel number]]&lt;&gt;"",TimeSpend[[#This Row],[Date]]&lt;&gt;""),Utilization!$J$2,"")</f>
        <v/>
      </c>
      <c r="M2893" t="str">
        <f>IF(AND(TimeSpend[[#This Row],[Personnel number]]&lt;&gt;"",TimeSpend[[#This Row],[Date]]&lt;&gt;""),TimeSpend[[#This Row],[Employee Name]],"")</f>
        <v/>
      </c>
      <c r="N2893" t="str">
        <f t="shared" si="90"/>
        <v/>
      </c>
      <c r="O2893" t="str">
        <f t="shared" si="91"/>
        <v/>
      </c>
      <c r="P2893" t="str">
        <f>IF(D2893&lt;&gt;"",VLOOKUP(D2893,Projects!B:C,2,0),"")</f>
        <v/>
      </c>
    </row>
    <row r="2894" spans="1:16" x14ac:dyDescent="0.25">
      <c r="A2894" t="str">
        <f>UPPER(IF(AND(TimeSpend[[#This Row],[Personnel number]]&lt;&gt;"",TimeSpend[[#This Row],[Date]]&lt;&gt;""),TimeSpend[[#This Row],[Personnel number]],""))</f>
        <v/>
      </c>
      <c r="B2894" s="85" t="str">
        <f>IF(AND(TimeSpend[[#This Row],[Personnel number]]&lt;&gt;"",TimeSpend[[#This Row],[Date]]&lt;&gt;""),TEXT(TimeSpend[[#This Row],[Date]],"[$-409]yyyyMMdd"),"")</f>
        <v/>
      </c>
      <c r="C2894" s="33" t="str">
        <f>IF(AND(TimeSpend[[#This Row],[Personnel number]]&lt;&gt;"",TimeSpend[[#This Row],[Date]]&lt;&gt;""),SUBSTITUTE(TimeSpend[[#This Row],[Hours]],",","."),"")</f>
        <v/>
      </c>
      <c r="D2894" t="str">
        <f>IF(AND(TimeSpend[[#This Row],[Personnel number]]&lt;&gt;"",TimeSpend[[#This Row],[Date]]&lt;&gt;""),TimeSpend[[#This Row],[Network]],"")</f>
        <v/>
      </c>
      <c r="E2894" t="str">
        <f>IF(AND(TimeSpend[[#This Row],[Personnel number]]&lt;&gt;"",TimeSpend[[#This Row],[Date]]&lt;&gt;""),TimeSpend[[#This Row],[Network Description]],"")</f>
        <v/>
      </c>
      <c r="F2894" t="str">
        <f>IF(AND(TimeSpend[[#This Row],[Personnel number]]&lt;&gt;"",TimeSpend[[#This Row],[Date]]&lt;&gt;""),TimeSpend[[#This Row],[Activity]],"")</f>
        <v/>
      </c>
      <c r="G2894" t="str">
        <f>IF(AND(TimeSpend[[#This Row],[Personnel number]]&lt;&gt;"",TimeSpend[[#This Row],[Date]]&lt;&gt;""),TimeSpend[[#This Row],[Activity description]],"")</f>
        <v/>
      </c>
      <c r="H2894" s="36" t="str">
        <f>IF(AND(TimeSpend[[#This Row],[Personnel number]]&lt;&gt;"",TimeSpend[[#This Row],[Date]]&lt;&gt;""),TimeSpend[[#This Row],[Start Time]],"")</f>
        <v/>
      </c>
      <c r="I2894" s="36" t="str">
        <f>IF(AND(TimeSpend[[#This Row],[Personnel number]]&lt;&gt;"",TimeSpend[[#This Row],[Date]]&lt;&gt;""),TimeSpend[[#This Row],[End Time]],"")</f>
        <v/>
      </c>
      <c r="J2894" t="str">
        <f>IF(AND(TimeSpend[[#This Row],[Personnel number]]&lt;&gt;"",TimeSpend[[#This Row],[Date]]&lt;&gt;""),TimeSpend[[#This Row],[Location]],"")</f>
        <v/>
      </c>
      <c r="K2894" t="str">
        <f>IF(AND(TimeSpend[[#This Row],[Personnel number]]&lt;&gt;"",TimeSpend[[#This Row],[Date]]&lt;&gt;""),TimeSpend[[#This Row],[Task]],"")</f>
        <v/>
      </c>
      <c r="L2894" t="str">
        <f>IF(AND(TimeSpend[[#This Row],[Personnel number]]&lt;&gt;"",TimeSpend[[#This Row],[Date]]&lt;&gt;""),Utilization!$J$2,"")</f>
        <v/>
      </c>
      <c r="M2894" t="str">
        <f>IF(AND(TimeSpend[[#This Row],[Personnel number]]&lt;&gt;"",TimeSpend[[#This Row],[Date]]&lt;&gt;""),TimeSpend[[#This Row],[Employee Name]],"")</f>
        <v/>
      </c>
      <c r="N2894" t="str">
        <f t="shared" si="90"/>
        <v/>
      </c>
      <c r="O2894" t="str">
        <f t="shared" si="91"/>
        <v/>
      </c>
      <c r="P2894" t="str">
        <f>IF(D2894&lt;&gt;"",VLOOKUP(D2894,Projects!B:C,2,0),"")</f>
        <v/>
      </c>
    </row>
    <row r="2895" spans="1:16" x14ac:dyDescent="0.25">
      <c r="A2895" t="str">
        <f>UPPER(IF(AND(TimeSpend[[#This Row],[Personnel number]]&lt;&gt;"",TimeSpend[[#This Row],[Date]]&lt;&gt;""),TimeSpend[[#This Row],[Personnel number]],""))</f>
        <v/>
      </c>
      <c r="B2895" s="85" t="str">
        <f>IF(AND(TimeSpend[[#This Row],[Personnel number]]&lt;&gt;"",TimeSpend[[#This Row],[Date]]&lt;&gt;""),TEXT(TimeSpend[[#This Row],[Date]],"[$-409]yyyyMMdd"),"")</f>
        <v/>
      </c>
      <c r="C2895" s="33" t="str">
        <f>IF(AND(TimeSpend[[#This Row],[Personnel number]]&lt;&gt;"",TimeSpend[[#This Row],[Date]]&lt;&gt;""),SUBSTITUTE(TimeSpend[[#This Row],[Hours]],",","."),"")</f>
        <v/>
      </c>
      <c r="D2895" t="str">
        <f>IF(AND(TimeSpend[[#This Row],[Personnel number]]&lt;&gt;"",TimeSpend[[#This Row],[Date]]&lt;&gt;""),TimeSpend[[#This Row],[Network]],"")</f>
        <v/>
      </c>
      <c r="E2895" t="str">
        <f>IF(AND(TimeSpend[[#This Row],[Personnel number]]&lt;&gt;"",TimeSpend[[#This Row],[Date]]&lt;&gt;""),TimeSpend[[#This Row],[Network Description]],"")</f>
        <v/>
      </c>
      <c r="F2895" t="str">
        <f>IF(AND(TimeSpend[[#This Row],[Personnel number]]&lt;&gt;"",TimeSpend[[#This Row],[Date]]&lt;&gt;""),TimeSpend[[#This Row],[Activity]],"")</f>
        <v/>
      </c>
      <c r="G2895" t="str">
        <f>IF(AND(TimeSpend[[#This Row],[Personnel number]]&lt;&gt;"",TimeSpend[[#This Row],[Date]]&lt;&gt;""),TimeSpend[[#This Row],[Activity description]],"")</f>
        <v/>
      </c>
      <c r="H2895" s="36" t="str">
        <f>IF(AND(TimeSpend[[#This Row],[Personnel number]]&lt;&gt;"",TimeSpend[[#This Row],[Date]]&lt;&gt;""),TimeSpend[[#This Row],[Start Time]],"")</f>
        <v/>
      </c>
      <c r="I2895" s="36" t="str">
        <f>IF(AND(TimeSpend[[#This Row],[Personnel number]]&lt;&gt;"",TimeSpend[[#This Row],[Date]]&lt;&gt;""),TimeSpend[[#This Row],[End Time]],"")</f>
        <v/>
      </c>
      <c r="J2895" t="str">
        <f>IF(AND(TimeSpend[[#This Row],[Personnel number]]&lt;&gt;"",TimeSpend[[#This Row],[Date]]&lt;&gt;""),TimeSpend[[#This Row],[Location]],"")</f>
        <v/>
      </c>
      <c r="K2895" t="str">
        <f>IF(AND(TimeSpend[[#This Row],[Personnel number]]&lt;&gt;"",TimeSpend[[#This Row],[Date]]&lt;&gt;""),TimeSpend[[#This Row],[Task]],"")</f>
        <v/>
      </c>
      <c r="L2895" t="str">
        <f>IF(AND(TimeSpend[[#This Row],[Personnel number]]&lt;&gt;"",TimeSpend[[#This Row],[Date]]&lt;&gt;""),Utilization!$J$2,"")</f>
        <v/>
      </c>
      <c r="M2895" t="str">
        <f>IF(AND(TimeSpend[[#This Row],[Personnel number]]&lt;&gt;"",TimeSpend[[#This Row],[Date]]&lt;&gt;""),TimeSpend[[#This Row],[Employee Name]],"")</f>
        <v/>
      </c>
      <c r="N2895" t="str">
        <f t="shared" si="90"/>
        <v/>
      </c>
      <c r="O2895" t="str">
        <f t="shared" si="91"/>
        <v/>
      </c>
      <c r="P2895" t="str">
        <f>IF(D2895&lt;&gt;"",VLOOKUP(D2895,Projects!B:C,2,0),"")</f>
        <v/>
      </c>
    </row>
    <row r="2896" spans="1:16" x14ac:dyDescent="0.25">
      <c r="A2896" t="str">
        <f>UPPER(IF(AND(TimeSpend[[#This Row],[Personnel number]]&lt;&gt;"",TimeSpend[[#This Row],[Date]]&lt;&gt;""),TimeSpend[[#This Row],[Personnel number]],""))</f>
        <v/>
      </c>
      <c r="B2896" s="85" t="str">
        <f>IF(AND(TimeSpend[[#This Row],[Personnel number]]&lt;&gt;"",TimeSpend[[#This Row],[Date]]&lt;&gt;""),TEXT(TimeSpend[[#This Row],[Date]],"[$-409]yyyyMMdd"),"")</f>
        <v/>
      </c>
      <c r="C2896" s="33" t="str">
        <f>IF(AND(TimeSpend[[#This Row],[Personnel number]]&lt;&gt;"",TimeSpend[[#This Row],[Date]]&lt;&gt;""),SUBSTITUTE(TimeSpend[[#This Row],[Hours]],",","."),"")</f>
        <v/>
      </c>
      <c r="D2896" t="str">
        <f>IF(AND(TimeSpend[[#This Row],[Personnel number]]&lt;&gt;"",TimeSpend[[#This Row],[Date]]&lt;&gt;""),TimeSpend[[#This Row],[Network]],"")</f>
        <v/>
      </c>
      <c r="E2896" t="str">
        <f>IF(AND(TimeSpend[[#This Row],[Personnel number]]&lt;&gt;"",TimeSpend[[#This Row],[Date]]&lt;&gt;""),TimeSpend[[#This Row],[Network Description]],"")</f>
        <v/>
      </c>
      <c r="F2896" t="str">
        <f>IF(AND(TimeSpend[[#This Row],[Personnel number]]&lt;&gt;"",TimeSpend[[#This Row],[Date]]&lt;&gt;""),TimeSpend[[#This Row],[Activity]],"")</f>
        <v/>
      </c>
      <c r="G2896" t="str">
        <f>IF(AND(TimeSpend[[#This Row],[Personnel number]]&lt;&gt;"",TimeSpend[[#This Row],[Date]]&lt;&gt;""),TimeSpend[[#This Row],[Activity description]],"")</f>
        <v/>
      </c>
      <c r="H2896" s="36" t="str">
        <f>IF(AND(TimeSpend[[#This Row],[Personnel number]]&lt;&gt;"",TimeSpend[[#This Row],[Date]]&lt;&gt;""),TimeSpend[[#This Row],[Start Time]],"")</f>
        <v/>
      </c>
      <c r="I2896" s="36" t="str">
        <f>IF(AND(TimeSpend[[#This Row],[Personnel number]]&lt;&gt;"",TimeSpend[[#This Row],[Date]]&lt;&gt;""),TimeSpend[[#This Row],[End Time]],"")</f>
        <v/>
      </c>
      <c r="J2896" t="str">
        <f>IF(AND(TimeSpend[[#This Row],[Personnel number]]&lt;&gt;"",TimeSpend[[#This Row],[Date]]&lt;&gt;""),TimeSpend[[#This Row],[Location]],"")</f>
        <v/>
      </c>
      <c r="K2896" t="str">
        <f>IF(AND(TimeSpend[[#This Row],[Personnel number]]&lt;&gt;"",TimeSpend[[#This Row],[Date]]&lt;&gt;""),TimeSpend[[#This Row],[Task]],"")</f>
        <v/>
      </c>
      <c r="L2896" t="str">
        <f>IF(AND(TimeSpend[[#This Row],[Personnel number]]&lt;&gt;"",TimeSpend[[#This Row],[Date]]&lt;&gt;""),Utilization!$J$2,"")</f>
        <v/>
      </c>
      <c r="M2896" t="str">
        <f>IF(AND(TimeSpend[[#This Row],[Personnel number]]&lt;&gt;"",TimeSpend[[#This Row],[Date]]&lt;&gt;""),TimeSpend[[#This Row],[Employee Name]],"")</f>
        <v/>
      </c>
      <c r="N2896" t="str">
        <f t="shared" si="90"/>
        <v/>
      </c>
      <c r="O2896" t="str">
        <f t="shared" si="91"/>
        <v/>
      </c>
      <c r="P2896" t="str">
        <f>IF(D2896&lt;&gt;"",VLOOKUP(D2896,Projects!B:C,2,0),"")</f>
        <v/>
      </c>
    </row>
    <row r="2897" spans="1:16" x14ac:dyDescent="0.25">
      <c r="A2897" t="str">
        <f>UPPER(IF(AND(TimeSpend[[#This Row],[Personnel number]]&lt;&gt;"",TimeSpend[[#This Row],[Date]]&lt;&gt;""),TimeSpend[[#This Row],[Personnel number]],""))</f>
        <v/>
      </c>
      <c r="B2897" s="85" t="str">
        <f>IF(AND(TimeSpend[[#This Row],[Personnel number]]&lt;&gt;"",TimeSpend[[#This Row],[Date]]&lt;&gt;""),TEXT(TimeSpend[[#This Row],[Date]],"[$-409]yyyyMMdd"),"")</f>
        <v/>
      </c>
      <c r="C2897" s="33" t="str">
        <f>IF(AND(TimeSpend[[#This Row],[Personnel number]]&lt;&gt;"",TimeSpend[[#This Row],[Date]]&lt;&gt;""),SUBSTITUTE(TimeSpend[[#This Row],[Hours]],",","."),"")</f>
        <v/>
      </c>
      <c r="D2897" t="str">
        <f>IF(AND(TimeSpend[[#This Row],[Personnel number]]&lt;&gt;"",TimeSpend[[#This Row],[Date]]&lt;&gt;""),TimeSpend[[#This Row],[Network]],"")</f>
        <v/>
      </c>
      <c r="E2897" t="str">
        <f>IF(AND(TimeSpend[[#This Row],[Personnel number]]&lt;&gt;"",TimeSpend[[#This Row],[Date]]&lt;&gt;""),TimeSpend[[#This Row],[Network Description]],"")</f>
        <v/>
      </c>
      <c r="F2897" t="str">
        <f>IF(AND(TimeSpend[[#This Row],[Personnel number]]&lt;&gt;"",TimeSpend[[#This Row],[Date]]&lt;&gt;""),TimeSpend[[#This Row],[Activity]],"")</f>
        <v/>
      </c>
      <c r="G2897" t="str">
        <f>IF(AND(TimeSpend[[#This Row],[Personnel number]]&lt;&gt;"",TimeSpend[[#This Row],[Date]]&lt;&gt;""),TimeSpend[[#This Row],[Activity description]],"")</f>
        <v/>
      </c>
      <c r="H2897" s="36" t="str">
        <f>IF(AND(TimeSpend[[#This Row],[Personnel number]]&lt;&gt;"",TimeSpend[[#This Row],[Date]]&lt;&gt;""),TimeSpend[[#This Row],[Start Time]],"")</f>
        <v/>
      </c>
      <c r="I2897" s="36" t="str">
        <f>IF(AND(TimeSpend[[#This Row],[Personnel number]]&lt;&gt;"",TimeSpend[[#This Row],[Date]]&lt;&gt;""),TimeSpend[[#This Row],[End Time]],"")</f>
        <v/>
      </c>
      <c r="J2897" t="str">
        <f>IF(AND(TimeSpend[[#This Row],[Personnel number]]&lt;&gt;"",TimeSpend[[#This Row],[Date]]&lt;&gt;""),TimeSpend[[#This Row],[Location]],"")</f>
        <v/>
      </c>
      <c r="K2897" t="str">
        <f>IF(AND(TimeSpend[[#This Row],[Personnel number]]&lt;&gt;"",TimeSpend[[#This Row],[Date]]&lt;&gt;""),TimeSpend[[#This Row],[Task]],"")</f>
        <v/>
      </c>
      <c r="L2897" t="str">
        <f>IF(AND(TimeSpend[[#This Row],[Personnel number]]&lt;&gt;"",TimeSpend[[#This Row],[Date]]&lt;&gt;""),Utilization!$J$2,"")</f>
        <v/>
      </c>
      <c r="M2897" t="str">
        <f>IF(AND(TimeSpend[[#This Row],[Personnel number]]&lt;&gt;"",TimeSpend[[#This Row],[Date]]&lt;&gt;""),TimeSpend[[#This Row],[Employee Name]],"")</f>
        <v/>
      </c>
      <c r="N2897" t="str">
        <f t="shared" si="90"/>
        <v/>
      </c>
      <c r="O2897" t="str">
        <f t="shared" si="91"/>
        <v/>
      </c>
      <c r="P2897" t="str">
        <f>IF(D2897&lt;&gt;"",VLOOKUP(D2897,Projects!B:C,2,0),"")</f>
        <v/>
      </c>
    </row>
    <row r="2898" spans="1:16" x14ac:dyDescent="0.25">
      <c r="A2898" t="str">
        <f>UPPER(IF(AND(TimeSpend[[#This Row],[Personnel number]]&lt;&gt;"",TimeSpend[[#This Row],[Date]]&lt;&gt;""),TimeSpend[[#This Row],[Personnel number]],""))</f>
        <v/>
      </c>
      <c r="B2898" s="85" t="str">
        <f>IF(AND(TimeSpend[[#This Row],[Personnel number]]&lt;&gt;"",TimeSpend[[#This Row],[Date]]&lt;&gt;""),TEXT(TimeSpend[[#This Row],[Date]],"[$-409]yyyyMMdd"),"")</f>
        <v/>
      </c>
      <c r="C2898" s="33" t="str">
        <f>IF(AND(TimeSpend[[#This Row],[Personnel number]]&lt;&gt;"",TimeSpend[[#This Row],[Date]]&lt;&gt;""),SUBSTITUTE(TimeSpend[[#This Row],[Hours]],",","."),"")</f>
        <v/>
      </c>
      <c r="D2898" t="str">
        <f>IF(AND(TimeSpend[[#This Row],[Personnel number]]&lt;&gt;"",TimeSpend[[#This Row],[Date]]&lt;&gt;""),TimeSpend[[#This Row],[Network]],"")</f>
        <v/>
      </c>
      <c r="E2898" t="str">
        <f>IF(AND(TimeSpend[[#This Row],[Personnel number]]&lt;&gt;"",TimeSpend[[#This Row],[Date]]&lt;&gt;""),TimeSpend[[#This Row],[Network Description]],"")</f>
        <v/>
      </c>
      <c r="F2898" t="str">
        <f>IF(AND(TimeSpend[[#This Row],[Personnel number]]&lt;&gt;"",TimeSpend[[#This Row],[Date]]&lt;&gt;""),TimeSpend[[#This Row],[Activity]],"")</f>
        <v/>
      </c>
      <c r="G2898" t="str">
        <f>IF(AND(TimeSpend[[#This Row],[Personnel number]]&lt;&gt;"",TimeSpend[[#This Row],[Date]]&lt;&gt;""),TimeSpend[[#This Row],[Activity description]],"")</f>
        <v/>
      </c>
      <c r="H2898" s="36" t="str">
        <f>IF(AND(TimeSpend[[#This Row],[Personnel number]]&lt;&gt;"",TimeSpend[[#This Row],[Date]]&lt;&gt;""),TimeSpend[[#This Row],[Start Time]],"")</f>
        <v/>
      </c>
      <c r="I2898" s="36" t="str">
        <f>IF(AND(TimeSpend[[#This Row],[Personnel number]]&lt;&gt;"",TimeSpend[[#This Row],[Date]]&lt;&gt;""),TimeSpend[[#This Row],[End Time]],"")</f>
        <v/>
      </c>
      <c r="J2898" t="str">
        <f>IF(AND(TimeSpend[[#This Row],[Personnel number]]&lt;&gt;"",TimeSpend[[#This Row],[Date]]&lt;&gt;""),TimeSpend[[#This Row],[Location]],"")</f>
        <v/>
      </c>
      <c r="K2898" t="str">
        <f>IF(AND(TimeSpend[[#This Row],[Personnel number]]&lt;&gt;"",TimeSpend[[#This Row],[Date]]&lt;&gt;""),TimeSpend[[#This Row],[Task]],"")</f>
        <v/>
      </c>
      <c r="L2898" t="str">
        <f>IF(AND(TimeSpend[[#This Row],[Personnel number]]&lt;&gt;"",TimeSpend[[#This Row],[Date]]&lt;&gt;""),Utilization!$J$2,"")</f>
        <v/>
      </c>
      <c r="M2898" t="str">
        <f>IF(AND(TimeSpend[[#This Row],[Personnel number]]&lt;&gt;"",TimeSpend[[#This Row],[Date]]&lt;&gt;""),TimeSpend[[#This Row],[Employee Name]],"")</f>
        <v/>
      </c>
      <c r="N2898" t="str">
        <f t="shared" si="90"/>
        <v/>
      </c>
      <c r="O2898" t="str">
        <f t="shared" si="91"/>
        <v/>
      </c>
      <c r="P2898" t="str">
        <f>IF(D2898&lt;&gt;"",VLOOKUP(D2898,Projects!B:C,2,0),"")</f>
        <v/>
      </c>
    </row>
    <row r="2899" spans="1:16" x14ac:dyDescent="0.25">
      <c r="A2899" t="str">
        <f>UPPER(IF(AND(TimeSpend[[#This Row],[Personnel number]]&lt;&gt;"",TimeSpend[[#This Row],[Date]]&lt;&gt;""),TimeSpend[[#This Row],[Personnel number]],""))</f>
        <v/>
      </c>
      <c r="B2899" s="85" t="str">
        <f>IF(AND(TimeSpend[[#This Row],[Personnel number]]&lt;&gt;"",TimeSpend[[#This Row],[Date]]&lt;&gt;""),TEXT(TimeSpend[[#This Row],[Date]],"[$-409]yyyyMMdd"),"")</f>
        <v/>
      </c>
      <c r="C2899" s="33" t="str">
        <f>IF(AND(TimeSpend[[#This Row],[Personnel number]]&lt;&gt;"",TimeSpend[[#This Row],[Date]]&lt;&gt;""),SUBSTITUTE(TimeSpend[[#This Row],[Hours]],",","."),"")</f>
        <v/>
      </c>
      <c r="D2899" t="str">
        <f>IF(AND(TimeSpend[[#This Row],[Personnel number]]&lt;&gt;"",TimeSpend[[#This Row],[Date]]&lt;&gt;""),TimeSpend[[#This Row],[Network]],"")</f>
        <v/>
      </c>
      <c r="E2899" t="str">
        <f>IF(AND(TimeSpend[[#This Row],[Personnel number]]&lt;&gt;"",TimeSpend[[#This Row],[Date]]&lt;&gt;""),TimeSpend[[#This Row],[Network Description]],"")</f>
        <v/>
      </c>
      <c r="F2899" t="str">
        <f>IF(AND(TimeSpend[[#This Row],[Personnel number]]&lt;&gt;"",TimeSpend[[#This Row],[Date]]&lt;&gt;""),TimeSpend[[#This Row],[Activity]],"")</f>
        <v/>
      </c>
      <c r="G2899" t="str">
        <f>IF(AND(TimeSpend[[#This Row],[Personnel number]]&lt;&gt;"",TimeSpend[[#This Row],[Date]]&lt;&gt;""),TimeSpend[[#This Row],[Activity description]],"")</f>
        <v/>
      </c>
      <c r="H2899" s="36" t="str">
        <f>IF(AND(TimeSpend[[#This Row],[Personnel number]]&lt;&gt;"",TimeSpend[[#This Row],[Date]]&lt;&gt;""),TimeSpend[[#This Row],[Start Time]],"")</f>
        <v/>
      </c>
      <c r="I2899" s="36" t="str">
        <f>IF(AND(TimeSpend[[#This Row],[Personnel number]]&lt;&gt;"",TimeSpend[[#This Row],[Date]]&lt;&gt;""),TimeSpend[[#This Row],[End Time]],"")</f>
        <v/>
      </c>
      <c r="J2899" t="str">
        <f>IF(AND(TimeSpend[[#This Row],[Personnel number]]&lt;&gt;"",TimeSpend[[#This Row],[Date]]&lt;&gt;""),TimeSpend[[#This Row],[Location]],"")</f>
        <v/>
      </c>
      <c r="K2899" t="str">
        <f>IF(AND(TimeSpend[[#This Row],[Personnel number]]&lt;&gt;"",TimeSpend[[#This Row],[Date]]&lt;&gt;""),TimeSpend[[#This Row],[Task]],"")</f>
        <v/>
      </c>
      <c r="L2899" t="str">
        <f>IF(AND(TimeSpend[[#This Row],[Personnel number]]&lt;&gt;"",TimeSpend[[#This Row],[Date]]&lt;&gt;""),Utilization!$J$2,"")</f>
        <v/>
      </c>
      <c r="M2899" t="str">
        <f>IF(AND(TimeSpend[[#This Row],[Personnel number]]&lt;&gt;"",TimeSpend[[#This Row],[Date]]&lt;&gt;""),TimeSpend[[#This Row],[Employee Name]],"")</f>
        <v/>
      </c>
      <c r="N2899" t="str">
        <f t="shared" si="90"/>
        <v/>
      </c>
      <c r="O2899" t="str">
        <f t="shared" si="91"/>
        <v/>
      </c>
      <c r="P2899" t="str">
        <f>IF(D2899&lt;&gt;"",VLOOKUP(D2899,Projects!B:C,2,0),"")</f>
        <v/>
      </c>
    </row>
    <row r="2900" spans="1:16" x14ac:dyDescent="0.25">
      <c r="A2900" t="str">
        <f>UPPER(IF(AND(TimeSpend[[#This Row],[Personnel number]]&lt;&gt;"",TimeSpend[[#This Row],[Date]]&lt;&gt;""),TimeSpend[[#This Row],[Personnel number]],""))</f>
        <v/>
      </c>
      <c r="B2900" s="85" t="str">
        <f>IF(AND(TimeSpend[[#This Row],[Personnel number]]&lt;&gt;"",TimeSpend[[#This Row],[Date]]&lt;&gt;""),TEXT(TimeSpend[[#This Row],[Date]],"[$-409]yyyyMMdd"),"")</f>
        <v/>
      </c>
      <c r="C2900" s="33" t="str">
        <f>IF(AND(TimeSpend[[#This Row],[Personnel number]]&lt;&gt;"",TimeSpend[[#This Row],[Date]]&lt;&gt;""),SUBSTITUTE(TimeSpend[[#This Row],[Hours]],",","."),"")</f>
        <v/>
      </c>
      <c r="D2900" t="str">
        <f>IF(AND(TimeSpend[[#This Row],[Personnel number]]&lt;&gt;"",TimeSpend[[#This Row],[Date]]&lt;&gt;""),TimeSpend[[#This Row],[Network]],"")</f>
        <v/>
      </c>
      <c r="E2900" t="str">
        <f>IF(AND(TimeSpend[[#This Row],[Personnel number]]&lt;&gt;"",TimeSpend[[#This Row],[Date]]&lt;&gt;""),TimeSpend[[#This Row],[Network Description]],"")</f>
        <v/>
      </c>
      <c r="F2900" t="str">
        <f>IF(AND(TimeSpend[[#This Row],[Personnel number]]&lt;&gt;"",TimeSpend[[#This Row],[Date]]&lt;&gt;""),TimeSpend[[#This Row],[Activity]],"")</f>
        <v/>
      </c>
      <c r="G2900" t="str">
        <f>IF(AND(TimeSpend[[#This Row],[Personnel number]]&lt;&gt;"",TimeSpend[[#This Row],[Date]]&lt;&gt;""),TimeSpend[[#This Row],[Activity description]],"")</f>
        <v/>
      </c>
      <c r="H2900" s="36" t="str">
        <f>IF(AND(TimeSpend[[#This Row],[Personnel number]]&lt;&gt;"",TimeSpend[[#This Row],[Date]]&lt;&gt;""),TimeSpend[[#This Row],[Start Time]],"")</f>
        <v/>
      </c>
      <c r="I2900" s="36" t="str">
        <f>IF(AND(TimeSpend[[#This Row],[Personnel number]]&lt;&gt;"",TimeSpend[[#This Row],[Date]]&lt;&gt;""),TimeSpend[[#This Row],[End Time]],"")</f>
        <v/>
      </c>
      <c r="J2900" t="str">
        <f>IF(AND(TimeSpend[[#This Row],[Personnel number]]&lt;&gt;"",TimeSpend[[#This Row],[Date]]&lt;&gt;""),TimeSpend[[#This Row],[Location]],"")</f>
        <v/>
      </c>
      <c r="K2900" t="str">
        <f>IF(AND(TimeSpend[[#This Row],[Personnel number]]&lt;&gt;"",TimeSpend[[#This Row],[Date]]&lt;&gt;""),TimeSpend[[#This Row],[Task]],"")</f>
        <v/>
      </c>
      <c r="L2900" t="str">
        <f>IF(AND(TimeSpend[[#This Row],[Personnel number]]&lt;&gt;"",TimeSpend[[#This Row],[Date]]&lt;&gt;""),Utilization!$J$2,"")</f>
        <v/>
      </c>
      <c r="M2900" t="str">
        <f>IF(AND(TimeSpend[[#This Row],[Personnel number]]&lt;&gt;"",TimeSpend[[#This Row],[Date]]&lt;&gt;""),TimeSpend[[#This Row],[Employee Name]],"")</f>
        <v/>
      </c>
      <c r="N2900" t="str">
        <f t="shared" si="90"/>
        <v/>
      </c>
      <c r="O2900" t="str">
        <f t="shared" si="91"/>
        <v/>
      </c>
      <c r="P2900" t="str">
        <f>IF(D2900&lt;&gt;"",VLOOKUP(D2900,Projects!B:C,2,0),"")</f>
        <v/>
      </c>
    </row>
    <row r="2901" spans="1:16" x14ac:dyDescent="0.25">
      <c r="A2901" t="str">
        <f>UPPER(IF(AND(TimeSpend[[#This Row],[Personnel number]]&lt;&gt;"",TimeSpend[[#This Row],[Date]]&lt;&gt;""),TimeSpend[[#This Row],[Personnel number]],""))</f>
        <v/>
      </c>
      <c r="B2901" s="85" t="str">
        <f>IF(AND(TimeSpend[[#This Row],[Personnel number]]&lt;&gt;"",TimeSpend[[#This Row],[Date]]&lt;&gt;""),TEXT(TimeSpend[[#This Row],[Date]],"[$-409]yyyyMMdd"),"")</f>
        <v/>
      </c>
      <c r="C2901" s="33" t="str">
        <f>IF(AND(TimeSpend[[#This Row],[Personnel number]]&lt;&gt;"",TimeSpend[[#This Row],[Date]]&lt;&gt;""),SUBSTITUTE(TimeSpend[[#This Row],[Hours]],",","."),"")</f>
        <v/>
      </c>
      <c r="D2901" t="str">
        <f>IF(AND(TimeSpend[[#This Row],[Personnel number]]&lt;&gt;"",TimeSpend[[#This Row],[Date]]&lt;&gt;""),TimeSpend[[#This Row],[Network]],"")</f>
        <v/>
      </c>
      <c r="E2901" t="str">
        <f>IF(AND(TimeSpend[[#This Row],[Personnel number]]&lt;&gt;"",TimeSpend[[#This Row],[Date]]&lt;&gt;""),TimeSpend[[#This Row],[Network Description]],"")</f>
        <v/>
      </c>
      <c r="F2901" t="str">
        <f>IF(AND(TimeSpend[[#This Row],[Personnel number]]&lt;&gt;"",TimeSpend[[#This Row],[Date]]&lt;&gt;""),TimeSpend[[#This Row],[Activity]],"")</f>
        <v/>
      </c>
      <c r="G2901" t="str">
        <f>IF(AND(TimeSpend[[#This Row],[Personnel number]]&lt;&gt;"",TimeSpend[[#This Row],[Date]]&lt;&gt;""),TimeSpend[[#This Row],[Activity description]],"")</f>
        <v/>
      </c>
      <c r="H2901" s="36" t="str">
        <f>IF(AND(TimeSpend[[#This Row],[Personnel number]]&lt;&gt;"",TimeSpend[[#This Row],[Date]]&lt;&gt;""),TimeSpend[[#This Row],[Start Time]],"")</f>
        <v/>
      </c>
      <c r="I2901" s="36" t="str">
        <f>IF(AND(TimeSpend[[#This Row],[Personnel number]]&lt;&gt;"",TimeSpend[[#This Row],[Date]]&lt;&gt;""),TimeSpend[[#This Row],[End Time]],"")</f>
        <v/>
      </c>
      <c r="J2901" t="str">
        <f>IF(AND(TimeSpend[[#This Row],[Personnel number]]&lt;&gt;"",TimeSpend[[#This Row],[Date]]&lt;&gt;""),TimeSpend[[#This Row],[Location]],"")</f>
        <v/>
      </c>
      <c r="K2901" t="str">
        <f>IF(AND(TimeSpend[[#This Row],[Personnel number]]&lt;&gt;"",TimeSpend[[#This Row],[Date]]&lt;&gt;""),TimeSpend[[#This Row],[Task]],"")</f>
        <v/>
      </c>
      <c r="L2901" t="str">
        <f>IF(AND(TimeSpend[[#This Row],[Personnel number]]&lt;&gt;"",TimeSpend[[#This Row],[Date]]&lt;&gt;""),Utilization!$J$2,"")</f>
        <v/>
      </c>
      <c r="M2901" t="str">
        <f>IF(AND(TimeSpend[[#This Row],[Personnel number]]&lt;&gt;"",TimeSpend[[#This Row],[Date]]&lt;&gt;""),TimeSpend[[#This Row],[Employee Name]],"")</f>
        <v/>
      </c>
      <c r="N2901" t="str">
        <f t="shared" si="90"/>
        <v/>
      </c>
      <c r="O2901" t="str">
        <f t="shared" si="91"/>
        <v/>
      </c>
      <c r="P2901" t="str">
        <f>IF(D2901&lt;&gt;"",VLOOKUP(D2901,Projects!B:C,2,0),"")</f>
        <v/>
      </c>
    </row>
    <row r="2902" spans="1:16" x14ac:dyDescent="0.25">
      <c r="A2902" t="str">
        <f>UPPER(IF(AND(TimeSpend[[#This Row],[Personnel number]]&lt;&gt;"",TimeSpend[[#This Row],[Date]]&lt;&gt;""),TimeSpend[[#This Row],[Personnel number]],""))</f>
        <v/>
      </c>
      <c r="B2902" s="85" t="str">
        <f>IF(AND(TimeSpend[[#This Row],[Personnel number]]&lt;&gt;"",TimeSpend[[#This Row],[Date]]&lt;&gt;""),TEXT(TimeSpend[[#This Row],[Date]],"[$-409]yyyyMMdd"),"")</f>
        <v/>
      </c>
      <c r="C2902" s="33" t="str">
        <f>IF(AND(TimeSpend[[#This Row],[Personnel number]]&lt;&gt;"",TimeSpend[[#This Row],[Date]]&lt;&gt;""),SUBSTITUTE(TimeSpend[[#This Row],[Hours]],",","."),"")</f>
        <v/>
      </c>
      <c r="D2902" t="str">
        <f>IF(AND(TimeSpend[[#This Row],[Personnel number]]&lt;&gt;"",TimeSpend[[#This Row],[Date]]&lt;&gt;""),TimeSpend[[#This Row],[Network]],"")</f>
        <v/>
      </c>
      <c r="E2902" t="str">
        <f>IF(AND(TimeSpend[[#This Row],[Personnel number]]&lt;&gt;"",TimeSpend[[#This Row],[Date]]&lt;&gt;""),TimeSpend[[#This Row],[Network Description]],"")</f>
        <v/>
      </c>
      <c r="F2902" t="str">
        <f>IF(AND(TimeSpend[[#This Row],[Personnel number]]&lt;&gt;"",TimeSpend[[#This Row],[Date]]&lt;&gt;""),TimeSpend[[#This Row],[Activity]],"")</f>
        <v/>
      </c>
      <c r="G2902" t="str">
        <f>IF(AND(TimeSpend[[#This Row],[Personnel number]]&lt;&gt;"",TimeSpend[[#This Row],[Date]]&lt;&gt;""),TimeSpend[[#This Row],[Activity description]],"")</f>
        <v/>
      </c>
      <c r="H2902" s="36" t="str">
        <f>IF(AND(TimeSpend[[#This Row],[Personnel number]]&lt;&gt;"",TimeSpend[[#This Row],[Date]]&lt;&gt;""),TimeSpend[[#This Row],[Start Time]],"")</f>
        <v/>
      </c>
      <c r="I2902" s="36" t="str">
        <f>IF(AND(TimeSpend[[#This Row],[Personnel number]]&lt;&gt;"",TimeSpend[[#This Row],[Date]]&lt;&gt;""),TimeSpend[[#This Row],[End Time]],"")</f>
        <v/>
      </c>
      <c r="J2902" t="str">
        <f>IF(AND(TimeSpend[[#This Row],[Personnel number]]&lt;&gt;"",TimeSpend[[#This Row],[Date]]&lt;&gt;""),TimeSpend[[#This Row],[Location]],"")</f>
        <v/>
      </c>
      <c r="K2902" t="str">
        <f>IF(AND(TimeSpend[[#This Row],[Personnel number]]&lt;&gt;"",TimeSpend[[#This Row],[Date]]&lt;&gt;""),TimeSpend[[#This Row],[Task]],"")</f>
        <v/>
      </c>
      <c r="L2902" t="str">
        <f>IF(AND(TimeSpend[[#This Row],[Personnel number]]&lt;&gt;"",TimeSpend[[#This Row],[Date]]&lt;&gt;""),Utilization!$J$2,"")</f>
        <v/>
      </c>
      <c r="M2902" t="str">
        <f>IF(AND(TimeSpend[[#This Row],[Personnel number]]&lt;&gt;"",TimeSpend[[#This Row],[Date]]&lt;&gt;""),TimeSpend[[#This Row],[Employee Name]],"")</f>
        <v/>
      </c>
      <c r="N2902" t="str">
        <f t="shared" si="90"/>
        <v/>
      </c>
      <c r="O2902" t="str">
        <f t="shared" si="91"/>
        <v/>
      </c>
      <c r="P2902" t="str">
        <f>IF(D2902&lt;&gt;"",VLOOKUP(D2902,Projects!B:C,2,0),"")</f>
        <v/>
      </c>
    </row>
    <row r="2903" spans="1:16" x14ac:dyDescent="0.25">
      <c r="A2903" t="str">
        <f>UPPER(IF(AND(TimeSpend[[#This Row],[Personnel number]]&lt;&gt;"",TimeSpend[[#This Row],[Date]]&lt;&gt;""),TimeSpend[[#This Row],[Personnel number]],""))</f>
        <v/>
      </c>
      <c r="B2903" s="85" t="str">
        <f>IF(AND(TimeSpend[[#This Row],[Personnel number]]&lt;&gt;"",TimeSpend[[#This Row],[Date]]&lt;&gt;""),TEXT(TimeSpend[[#This Row],[Date]],"[$-409]yyyyMMdd"),"")</f>
        <v/>
      </c>
      <c r="C2903" s="33" t="str">
        <f>IF(AND(TimeSpend[[#This Row],[Personnel number]]&lt;&gt;"",TimeSpend[[#This Row],[Date]]&lt;&gt;""),SUBSTITUTE(TimeSpend[[#This Row],[Hours]],",","."),"")</f>
        <v/>
      </c>
      <c r="D2903" t="str">
        <f>IF(AND(TimeSpend[[#This Row],[Personnel number]]&lt;&gt;"",TimeSpend[[#This Row],[Date]]&lt;&gt;""),TimeSpend[[#This Row],[Network]],"")</f>
        <v/>
      </c>
      <c r="E2903" t="str">
        <f>IF(AND(TimeSpend[[#This Row],[Personnel number]]&lt;&gt;"",TimeSpend[[#This Row],[Date]]&lt;&gt;""),TimeSpend[[#This Row],[Network Description]],"")</f>
        <v/>
      </c>
      <c r="F2903" t="str">
        <f>IF(AND(TimeSpend[[#This Row],[Personnel number]]&lt;&gt;"",TimeSpend[[#This Row],[Date]]&lt;&gt;""),TimeSpend[[#This Row],[Activity]],"")</f>
        <v/>
      </c>
      <c r="G2903" t="str">
        <f>IF(AND(TimeSpend[[#This Row],[Personnel number]]&lt;&gt;"",TimeSpend[[#This Row],[Date]]&lt;&gt;""),TimeSpend[[#This Row],[Activity description]],"")</f>
        <v/>
      </c>
      <c r="H2903" s="36" t="str">
        <f>IF(AND(TimeSpend[[#This Row],[Personnel number]]&lt;&gt;"",TimeSpend[[#This Row],[Date]]&lt;&gt;""),TimeSpend[[#This Row],[Start Time]],"")</f>
        <v/>
      </c>
      <c r="I2903" s="36" t="str">
        <f>IF(AND(TimeSpend[[#This Row],[Personnel number]]&lt;&gt;"",TimeSpend[[#This Row],[Date]]&lt;&gt;""),TimeSpend[[#This Row],[End Time]],"")</f>
        <v/>
      </c>
      <c r="J2903" t="str">
        <f>IF(AND(TimeSpend[[#This Row],[Personnel number]]&lt;&gt;"",TimeSpend[[#This Row],[Date]]&lt;&gt;""),TimeSpend[[#This Row],[Location]],"")</f>
        <v/>
      </c>
      <c r="K2903" t="str">
        <f>IF(AND(TimeSpend[[#This Row],[Personnel number]]&lt;&gt;"",TimeSpend[[#This Row],[Date]]&lt;&gt;""),TimeSpend[[#This Row],[Task]],"")</f>
        <v/>
      </c>
      <c r="L2903" t="str">
        <f>IF(AND(TimeSpend[[#This Row],[Personnel number]]&lt;&gt;"",TimeSpend[[#This Row],[Date]]&lt;&gt;""),Utilization!$J$2,"")</f>
        <v/>
      </c>
      <c r="M2903" t="str">
        <f>IF(AND(TimeSpend[[#This Row],[Personnel number]]&lt;&gt;"",TimeSpend[[#This Row],[Date]]&lt;&gt;""),TimeSpend[[#This Row],[Employee Name]],"")</f>
        <v/>
      </c>
      <c r="N2903" t="str">
        <f t="shared" si="90"/>
        <v/>
      </c>
      <c r="O2903" t="str">
        <f t="shared" si="91"/>
        <v/>
      </c>
      <c r="P2903" t="str">
        <f>IF(D2903&lt;&gt;"",VLOOKUP(D2903,Projects!B:C,2,0),"")</f>
        <v/>
      </c>
    </row>
    <row r="2904" spans="1:16" x14ac:dyDescent="0.25">
      <c r="A2904" t="str">
        <f>UPPER(IF(AND(TimeSpend[[#This Row],[Personnel number]]&lt;&gt;"",TimeSpend[[#This Row],[Date]]&lt;&gt;""),TimeSpend[[#This Row],[Personnel number]],""))</f>
        <v/>
      </c>
      <c r="B2904" s="85" t="str">
        <f>IF(AND(TimeSpend[[#This Row],[Personnel number]]&lt;&gt;"",TimeSpend[[#This Row],[Date]]&lt;&gt;""),TEXT(TimeSpend[[#This Row],[Date]],"[$-409]yyyyMMdd"),"")</f>
        <v/>
      </c>
      <c r="C2904" s="33" t="str">
        <f>IF(AND(TimeSpend[[#This Row],[Personnel number]]&lt;&gt;"",TimeSpend[[#This Row],[Date]]&lt;&gt;""),SUBSTITUTE(TimeSpend[[#This Row],[Hours]],",","."),"")</f>
        <v/>
      </c>
      <c r="D2904" t="str">
        <f>IF(AND(TimeSpend[[#This Row],[Personnel number]]&lt;&gt;"",TimeSpend[[#This Row],[Date]]&lt;&gt;""),TimeSpend[[#This Row],[Network]],"")</f>
        <v/>
      </c>
      <c r="E2904" t="str">
        <f>IF(AND(TimeSpend[[#This Row],[Personnel number]]&lt;&gt;"",TimeSpend[[#This Row],[Date]]&lt;&gt;""),TimeSpend[[#This Row],[Network Description]],"")</f>
        <v/>
      </c>
      <c r="F2904" t="str">
        <f>IF(AND(TimeSpend[[#This Row],[Personnel number]]&lt;&gt;"",TimeSpend[[#This Row],[Date]]&lt;&gt;""),TimeSpend[[#This Row],[Activity]],"")</f>
        <v/>
      </c>
      <c r="G2904" t="str">
        <f>IF(AND(TimeSpend[[#This Row],[Personnel number]]&lt;&gt;"",TimeSpend[[#This Row],[Date]]&lt;&gt;""),TimeSpend[[#This Row],[Activity description]],"")</f>
        <v/>
      </c>
      <c r="H2904" s="36" t="str">
        <f>IF(AND(TimeSpend[[#This Row],[Personnel number]]&lt;&gt;"",TimeSpend[[#This Row],[Date]]&lt;&gt;""),TimeSpend[[#This Row],[Start Time]],"")</f>
        <v/>
      </c>
      <c r="I2904" s="36" t="str">
        <f>IF(AND(TimeSpend[[#This Row],[Personnel number]]&lt;&gt;"",TimeSpend[[#This Row],[Date]]&lt;&gt;""),TimeSpend[[#This Row],[End Time]],"")</f>
        <v/>
      </c>
      <c r="J2904" t="str">
        <f>IF(AND(TimeSpend[[#This Row],[Personnel number]]&lt;&gt;"",TimeSpend[[#This Row],[Date]]&lt;&gt;""),TimeSpend[[#This Row],[Location]],"")</f>
        <v/>
      </c>
      <c r="K2904" t="str">
        <f>IF(AND(TimeSpend[[#This Row],[Personnel number]]&lt;&gt;"",TimeSpend[[#This Row],[Date]]&lt;&gt;""),TimeSpend[[#This Row],[Task]],"")</f>
        <v/>
      </c>
      <c r="L2904" t="str">
        <f>IF(AND(TimeSpend[[#This Row],[Personnel number]]&lt;&gt;"",TimeSpend[[#This Row],[Date]]&lt;&gt;""),Utilization!$J$2,"")</f>
        <v/>
      </c>
      <c r="M2904" t="str">
        <f>IF(AND(TimeSpend[[#This Row],[Personnel number]]&lt;&gt;"",TimeSpend[[#This Row],[Date]]&lt;&gt;""),TimeSpend[[#This Row],[Employee Name]],"")</f>
        <v/>
      </c>
      <c r="N2904" t="str">
        <f t="shared" si="90"/>
        <v/>
      </c>
      <c r="O2904" t="str">
        <f t="shared" si="91"/>
        <v/>
      </c>
      <c r="P2904" t="str">
        <f>IF(D2904&lt;&gt;"",VLOOKUP(D2904,Projects!B:C,2,0),"")</f>
        <v/>
      </c>
    </row>
    <row r="2905" spans="1:16" x14ac:dyDescent="0.25">
      <c r="A2905" t="str">
        <f>UPPER(IF(AND(TimeSpend[[#This Row],[Personnel number]]&lt;&gt;"",TimeSpend[[#This Row],[Date]]&lt;&gt;""),TimeSpend[[#This Row],[Personnel number]],""))</f>
        <v/>
      </c>
      <c r="B2905" s="85" t="str">
        <f>IF(AND(TimeSpend[[#This Row],[Personnel number]]&lt;&gt;"",TimeSpend[[#This Row],[Date]]&lt;&gt;""),TEXT(TimeSpend[[#This Row],[Date]],"[$-409]yyyyMMdd"),"")</f>
        <v/>
      </c>
      <c r="C2905" s="33" t="str">
        <f>IF(AND(TimeSpend[[#This Row],[Personnel number]]&lt;&gt;"",TimeSpend[[#This Row],[Date]]&lt;&gt;""),SUBSTITUTE(TimeSpend[[#This Row],[Hours]],",","."),"")</f>
        <v/>
      </c>
      <c r="D2905" t="str">
        <f>IF(AND(TimeSpend[[#This Row],[Personnel number]]&lt;&gt;"",TimeSpend[[#This Row],[Date]]&lt;&gt;""),TimeSpend[[#This Row],[Network]],"")</f>
        <v/>
      </c>
      <c r="E2905" t="str">
        <f>IF(AND(TimeSpend[[#This Row],[Personnel number]]&lt;&gt;"",TimeSpend[[#This Row],[Date]]&lt;&gt;""),TimeSpend[[#This Row],[Network Description]],"")</f>
        <v/>
      </c>
      <c r="F2905" t="str">
        <f>IF(AND(TimeSpend[[#This Row],[Personnel number]]&lt;&gt;"",TimeSpend[[#This Row],[Date]]&lt;&gt;""),TimeSpend[[#This Row],[Activity]],"")</f>
        <v/>
      </c>
      <c r="G2905" t="str">
        <f>IF(AND(TimeSpend[[#This Row],[Personnel number]]&lt;&gt;"",TimeSpend[[#This Row],[Date]]&lt;&gt;""),TimeSpend[[#This Row],[Activity description]],"")</f>
        <v/>
      </c>
      <c r="H2905" s="36" t="str">
        <f>IF(AND(TimeSpend[[#This Row],[Personnel number]]&lt;&gt;"",TimeSpend[[#This Row],[Date]]&lt;&gt;""),TimeSpend[[#This Row],[Start Time]],"")</f>
        <v/>
      </c>
      <c r="I2905" s="36" t="str">
        <f>IF(AND(TimeSpend[[#This Row],[Personnel number]]&lt;&gt;"",TimeSpend[[#This Row],[Date]]&lt;&gt;""),TimeSpend[[#This Row],[End Time]],"")</f>
        <v/>
      </c>
      <c r="J2905" t="str">
        <f>IF(AND(TimeSpend[[#This Row],[Personnel number]]&lt;&gt;"",TimeSpend[[#This Row],[Date]]&lt;&gt;""),TimeSpend[[#This Row],[Location]],"")</f>
        <v/>
      </c>
      <c r="K2905" t="str">
        <f>IF(AND(TimeSpend[[#This Row],[Personnel number]]&lt;&gt;"",TimeSpend[[#This Row],[Date]]&lt;&gt;""),TimeSpend[[#This Row],[Task]],"")</f>
        <v/>
      </c>
      <c r="L2905" t="str">
        <f>IF(AND(TimeSpend[[#This Row],[Personnel number]]&lt;&gt;"",TimeSpend[[#This Row],[Date]]&lt;&gt;""),Utilization!$J$2,"")</f>
        <v/>
      </c>
      <c r="M2905" t="str">
        <f>IF(AND(TimeSpend[[#This Row],[Personnel number]]&lt;&gt;"",TimeSpend[[#This Row],[Date]]&lt;&gt;""),TimeSpend[[#This Row],[Employee Name]],"")</f>
        <v/>
      </c>
      <c r="N2905" t="str">
        <f t="shared" si="90"/>
        <v/>
      </c>
      <c r="O2905" t="str">
        <f t="shared" si="91"/>
        <v/>
      </c>
      <c r="P2905" t="str">
        <f>IF(D2905&lt;&gt;"",VLOOKUP(D2905,Projects!B:C,2,0),"")</f>
        <v/>
      </c>
    </row>
    <row r="2906" spans="1:16" x14ac:dyDescent="0.25">
      <c r="A2906" t="str">
        <f>UPPER(IF(AND(TimeSpend[[#This Row],[Personnel number]]&lt;&gt;"",TimeSpend[[#This Row],[Date]]&lt;&gt;""),TimeSpend[[#This Row],[Personnel number]],""))</f>
        <v/>
      </c>
      <c r="B2906" s="85" t="str">
        <f>IF(AND(TimeSpend[[#This Row],[Personnel number]]&lt;&gt;"",TimeSpend[[#This Row],[Date]]&lt;&gt;""),TEXT(TimeSpend[[#This Row],[Date]],"[$-409]yyyyMMdd"),"")</f>
        <v/>
      </c>
      <c r="C2906" s="33" t="str">
        <f>IF(AND(TimeSpend[[#This Row],[Personnel number]]&lt;&gt;"",TimeSpend[[#This Row],[Date]]&lt;&gt;""),SUBSTITUTE(TimeSpend[[#This Row],[Hours]],",","."),"")</f>
        <v/>
      </c>
      <c r="D2906" t="str">
        <f>IF(AND(TimeSpend[[#This Row],[Personnel number]]&lt;&gt;"",TimeSpend[[#This Row],[Date]]&lt;&gt;""),TimeSpend[[#This Row],[Network]],"")</f>
        <v/>
      </c>
      <c r="E2906" t="str">
        <f>IF(AND(TimeSpend[[#This Row],[Personnel number]]&lt;&gt;"",TimeSpend[[#This Row],[Date]]&lt;&gt;""),TimeSpend[[#This Row],[Network Description]],"")</f>
        <v/>
      </c>
      <c r="F2906" t="str">
        <f>IF(AND(TimeSpend[[#This Row],[Personnel number]]&lt;&gt;"",TimeSpend[[#This Row],[Date]]&lt;&gt;""),TimeSpend[[#This Row],[Activity]],"")</f>
        <v/>
      </c>
      <c r="G2906" t="str">
        <f>IF(AND(TimeSpend[[#This Row],[Personnel number]]&lt;&gt;"",TimeSpend[[#This Row],[Date]]&lt;&gt;""),TimeSpend[[#This Row],[Activity description]],"")</f>
        <v/>
      </c>
      <c r="H2906" s="36" t="str">
        <f>IF(AND(TimeSpend[[#This Row],[Personnel number]]&lt;&gt;"",TimeSpend[[#This Row],[Date]]&lt;&gt;""),TimeSpend[[#This Row],[Start Time]],"")</f>
        <v/>
      </c>
      <c r="I2906" s="36" t="str">
        <f>IF(AND(TimeSpend[[#This Row],[Personnel number]]&lt;&gt;"",TimeSpend[[#This Row],[Date]]&lt;&gt;""),TimeSpend[[#This Row],[End Time]],"")</f>
        <v/>
      </c>
      <c r="J2906" t="str">
        <f>IF(AND(TimeSpend[[#This Row],[Personnel number]]&lt;&gt;"",TimeSpend[[#This Row],[Date]]&lt;&gt;""),TimeSpend[[#This Row],[Location]],"")</f>
        <v/>
      </c>
      <c r="K2906" t="str">
        <f>IF(AND(TimeSpend[[#This Row],[Personnel number]]&lt;&gt;"",TimeSpend[[#This Row],[Date]]&lt;&gt;""),TimeSpend[[#This Row],[Task]],"")</f>
        <v/>
      </c>
      <c r="L2906" t="str">
        <f>IF(AND(TimeSpend[[#This Row],[Personnel number]]&lt;&gt;"",TimeSpend[[#This Row],[Date]]&lt;&gt;""),Utilization!$J$2,"")</f>
        <v/>
      </c>
      <c r="M2906" t="str">
        <f>IF(AND(TimeSpend[[#This Row],[Personnel number]]&lt;&gt;"",TimeSpend[[#This Row],[Date]]&lt;&gt;""),TimeSpend[[#This Row],[Employee Name]],"")</f>
        <v/>
      </c>
      <c r="N2906" t="str">
        <f t="shared" si="90"/>
        <v/>
      </c>
      <c r="O2906" t="str">
        <f t="shared" si="91"/>
        <v/>
      </c>
      <c r="P2906" t="str">
        <f>IF(D2906&lt;&gt;"",VLOOKUP(D2906,Projects!B:C,2,0),"")</f>
        <v/>
      </c>
    </row>
    <row r="2907" spans="1:16" x14ac:dyDescent="0.25">
      <c r="A2907" t="str">
        <f>UPPER(IF(AND(TimeSpend[[#This Row],[Personnel number]]&lt;&gt;"",TimeSpend[[#This Row],[Date]]&lt;&gt;""),TimeSpend[[#This Row],[Personnel number]],""))</f>
        <v/>
      </c>
      <c r="B2907" s="85" t="str">
        <f>IF(AND(TimeSpend[[#This Row],[Personnel number]]&lt;&gt;"",TimeSpend[[#This Row],[Date]]&lt;&gt;""),TEXT(TimeSpend[[#This Row],[Date]],"[$-409]yyyyMMdd"),"")</f>
        <v/>
      </c>
      <c r="C2907" s="33" t="str">
        <f>IF(AND(TimeSpend[[#This Row],[Personnel number]]&lt;&gt;"",TimeSpend[[#This Row],[Date]]&lt;&gt;""),SUBSTITUTE(TimeSpend[[#This Row],[Hours]],",","."),"")</f>
        <v/>
      </c>
      <c r="D2907" t="str">
        <f>IF(AND(TimeSpend[[#This Row],[Personnel number]]&lt;&gt;"",TimeSpend[[#This Row],[Date]]&lt;&gt;""),TimeSpend[[#This Row],[Network]],"")</f>
        <v/>
      </c>
      <c r="E2907" t="str">
        <f>IF(AND(TimeSpend[[#This Row],[Personnel number]]&lt;&gt;"",TimeSpend[[#This Row],[Date]]&lt;&gt;""),TimeSpend[[#This Row],[Network Description]],"")</f>
        <v/>
      </c>
      <c r="F2907" t="str">
        <f>IF(AND(TimeSpend[[#This Row],[Personnel number]]&lt;&gt;"",TimeSpend[[#This Row],[Date]]&lt;&gt;""),TimeSpend[[#This Row],[Activity]],"")</f>
        <v/>
      </c>
      <c r="G2907" t="str">
        <f>IF(AND(TimeSpend[[#This Row],[Personnel number]]&lt;&gt;"",TimeSpend[[#This Row],[Date]]&lt;&gt;""),TimeSpend[[#This Row],[Activity description]],"")</f>
        <v/>
      </c>
      <c r="H2907" s="36" t="str">
        <f>IF(AND(TimeSpend[[#This Row],[Personnel number]]&lt;&gt;"",TimeSpend[[#This Row],[Date]]&lt;&gt;""),TimeSpend[[#This Row],[Start Time]],"")</f>
        <v/>
      </c>
      <c r="I2907" s="36" t="str">
        <f>IF(AND(TimeSpend[[#This Row],[Personnel number]]&lt;&gt;"",TimeSpend[[#This Row],[Date]]&lt;&gt;""),TimeSpend[[#This Row],[End Time]],"")</f>
        <v/>
      </c>
      <c r="J2907" t="str">
        <f>IF(AND(TimeSpend[[#This Row],[Personnel number]]&lt;&gt;"",TimeSpend[[#This Row],[Date]]&lt;&gt;""),TimeSpend[[#This Row],[Location]],"")</f>
        <v/>
      </c>
      <c r="K2907" t="str">
        <f>IF(AND(TimeSpend[[#This Row],[Personnel number]]&lt;&gt;"",TimeSpend[[#This Row],[Date]]&lt;&gt;""),TimeSpend[[#This Row],[Task]],"")</f>
        <v/>
      </c>
      <c r="L2907" t="str">
        <f>IF(AND(TimeSpend[[#This Row],[Personnel number]]&lt;&gt;"",TimeSpend[[#This Row],[Date]]&lt;&gt;""),Utilization!$J$2,"")</f>
        <v/>
      </c>
      <c r="M2907" t="str">
        <f>IF(AND(TimeSpend[[#This Row],[Personnel number]]&lt;&gt;"",TimeSpend[[#This Row],[Date]]&lt;&gt;""),TimeSpend[[#This Row],[Employee Name]],"")</f>
        <v/>
      </c>
      <c r="N2907" t="str">
        <f t="shared" si="90"/>
        <v/>
      </c>
      <c r="O2907" t="str">
        <f t="shared" si="91"/>
        <v/>
      </c>
      <c r="P2907" t="str">
        <f>IF(D2907&lt;&gt;"",VLOOKUP(D2907,Projects!B:C,2,0),"")</f>
        <v/>
      </c>
    </row>
    <row r="2908" spans="1:16" x14ac:dyDescent="0.25">
      <c r="A2908" t="str">
        <f>UPPER(IF(AND(TimeSpend[[#This Row],[Personnel number]]&lt;&gt;"",TimeSpend[[#This Row],[Date]]&lt;&gt;""),TimeSpend[[#This Row],[Personnel number]],""))</f>
        <v/>
      </c>
      <c r="B2908" s="85" t="str">
        <f>IF(AND(TimeSpend[[#This Row],[Personnel number]]&lt;&gt;"",TimeSpend[[#This Row],[Date]]&lt;&gt;""),TEXT(TimeSpend[[#This Row],[Date]],"[$-409]yyyyMMdd"),"")</f>
        <v/>
      </c>
      <c r="C2908" s="33" t="str">
        <f>IF(AND(TimeSpend[[#This Row],[Personnel number]]&lt;&gt;"",TimeSpend[[#This Row],[Date]]&lt;&gt;""),SUBSTITUTE(TimeSpend[[#This Row],[Hours]],",","."),"")</f>
        <v/>
      </c>
      <c r="D2908" t="str">
        <f>IF(AND(TimeSpend[[#This Row],[Personnel number]]&lt;&gt;"",TimeSpend[[#This Row],[Date]]&lt;&gt;""),TimeSpend[[#This Row],[Network]],"")</f>
        <v/>
      </c>
      <c r="E2908" t="str">
        <f>IF(AND(TimeSpend[[#This Row],[Personnel number]]&lt;&gt;"",TimeSpend[[#This Row],[Date]]&lt;&gt;""),TimeSpend[[#This Row],[Network Description]],"")</f>
        <v/>
      </c>
      <c r="F2908" t="str">
        <f>IF(AND(TimeSpend[[#This Row],[Personnel number]]&lt;&gt;"",TimeSpend[[#This Row],[Date]]&lt;&gt;""),TimeSpend[[#This Row],[Activity]],"")</f>
        <v/>
      </c>
      <c r="G2908" t="str">
        <f>IF(AND(TimeSpend[[#This Row],[Personnel number]]&lt;&gt;"",TimeSpend[[#This Row],[Date]]&lt;&gt;""),TimeSpend[[#This Row],[Activity description]],"")</f>
        <v/>
      </c>
      <c r="H2908" s="36" t="str">
        <f>IF(AND(TimeSpend[[#This Row],[Personnel number]]&lt;&gt;"",TimeSpend[[#This Row],[Date]]&lt;&gt;""),TimeSpend[[#This Row],[Start Time]],"")</f>
        <v/>
      </c>
      <c r="I2908" s="36" t="str">
        <f>IF(AND(TimeSpend[[#This Row],[Personnel number]]&lt;&gt;"",TimeSpend[[#This Row],[Date]]&lt;&gt;""),TimeSpend[[#This Row],[End Time]],"")</f>
        <v/>
      </c>
      <c r="J2908" t="str">
        <f>IF(AND(TimeSpend[[#This Row],[Personnel number]]&lt;&gt;"",TimeSpend[[#This Row],[Date]]&lt;&gt;""),TimeSpend[[#This Row],[Location]],"")</f>
        <v/>
      </c>
      <c r="K2908" t="str">
        <f>IF(AND(TimeSpend[[#This Row],[Personnel number]]&lt;&gt;"",TimeSpend[[#This Row],[Date]]&lt;&gt;""),TimeSpend[[#This Row],[Task]],"")</f>
        <v/>
      </c>
      <c r="L2908" t="str">
        <f>IF(AND(TimeSpend[[#This Row],[Personnel number]]&lt;&gt;"",TimeSpend[[#This Row],[Date]]&lt;&gt;""),Utilization!$J$2,"")</f>
        <v/>
      </c>
      <c r="M2908" t="str">
        <f>IF(AND(TimeSpend[[#This Row],[Personnel number]]&lt;&gt;"",TimeSpend[[#This Row],[Date]]&lt;&gt;""),TimeSpend[[#This Row],[Employee Name]],"")</f>
        <v/>
      </c>
      <c r="N2908" t="str">
        <f t="shared" si="90"/>
        <v/>
      </c>
      <c r="O2908" t="str">
        <f t="shared" si="91"/>
        <v/>
      </c>
      <c r="P2908" t="str">
        <f>IF(D2908&lt;&gt;"",VLOOKUP(D2908,Projects!B:C,2,0),"")</f>
        <v/>
      </c>
    </row>
    <row r="2909" spans="1:16" x14ac:dyDescent="0.25">
      <c r="A2909" t="str">
        <f>UPPER(IF(AND(TimeSpend[[#This Row],[Personnel number]]&lt;&gt;"",TimeSpend[[#This Row],[Date]]&lt;&gt;""),TimeSpend[[#This Row],[Personnel number]],""))</f>
        <v/>
      </c>
      <c r="B2909" s="85" t="str">
        <f>IF(AND(TimeSpend[[#This Row],[Personnel number]]&lt;&gt;"",TimeSpend[[#This Row],[Date]]&lt;&gt;""),TEXT(TimeSpend[[#This Row],[Date]],"[$-409]yyyyMMdd"),"")</f>
        <v/>
      </c>
      <c r="C2909" s="33" t="str">
        <f>IF(AND(TimeSpend[[#This Row],[Personnel number]]&lt;&gt;"",TimeSpend[[#This Row],[Date]]&lt;&gt;""),SUBSTITUTE(TimeSpend[[#This Row],[Hours]],",","."),"")</f>
        <v/>
      </c>
      <c r="D2909" t="str">
        <f>IF(AND(TimeSpend[[#This Row],[Personnel number]]&lt;&gt;"",TimeSpend[[#This Row],[Date]]&lt;&gt;""),TimeSpend[[#This Row],[Network]],"")</f>
        <v/>
      </c>
      <c r="E2909" t="str">
        <f>IF(AND(TimeSpend[[#This Row],[Personnel number]]&lt;&gt;"",TimeSpend[[#This Row],[Date]]&lt;&gt;""),TimeSpend[[#This Row],[Network Description]],"")</f>
        <v/>
      </c>
      <c r="F2909" t="str">
        <f>IF(AND(TimeSpend[[#This Row],[Personnel number]]&lt;&gt;"",TimeSpend[[#This Row],[Date]]&lt;&gt;""),TimeSpend[[#This Row],[Activity]],"")</f>
        <v/>
      </c>
      <c r="G2909" t="str">
        <f>IF(AND(TimeSpend[[#This Row],[Personnel number]]&lt;&gt;"",TimeSpend[[#This Row],[Date]]&lt;&gt;""),TimeSpend[[#This Row],[Activity description]],"")</f>
        <v/>
      </c>
      <c r="H2909" s="36" t="str">
        <f>IF(AND(TimeSpend[[#This Row],[Personnel number]]&lt;&gt;"",TimeSpend[[#This Row],[Date]]&lt;&gt;""),TimeSpend[[#This Row],[Start Time]],"")</f>
        <v/>
      </c>
      <c r="I2909" s="36" t="str">
        <f>IF(AND(TimeSpend[[#This Row],[Personnel number]]&lt;&gt;"",TimeSpend[[#This Row],[Date]]&lt;&gt;""),TimeSpend[[#This Row],[End Time]],"")</f>
        <v/>
      </c>
      <c r="J2909" t="str">
        <f>IF(AND(TimeSpend[[#This Row],[Personnel number]]&lt;&gt;"",TimeSpend[[#This Row],[Date]]&lt;&gt;""),TimeSpend[[#This Row],[Location]],"")</f>
        <v/>
      </c>
      <c r="K2909" t="str">
        <f>IF(AND(TimeSpend[[#This Row],[Personnel number]]&lt;&gt;"",TimeSpend[[#This Row],[Date]]&lt;&gt;""),TimeSpend[[#This Row],[Task]],"")</f>
        <v/>
      </c>
      <c r="L2909" t="str">
        <f>IF(AND(TimeSpend[[#This Row],[Personnel number]]&lt;&gt;"",TimeSpend[[#This Row],[Date]]&lt;&gt;""),Utilization!$J$2,"")</f>
        <v/>
      </c>
      <c r="M2909" t="str">
        <f>IF(AND(TimeSpend[[#This Row],[Personnel number]]&lt;&gt;"",TimeSpend[[#This Row],[Date]]&lt;&gt;""),TimeSpend[[#This Row],[Employee Name]],"")</f>
        <v/>
      </c>
      <c r="N2909" t="str">
        <f t="shared" si="90"/>
        <v/>
      </c>
      <c r="O2909" t="str">
        <f t="shared" si="91"/>
        <v/>
      </c>
      <c r="P2909" t="str">
        <f>IF(D2909&lt;&gt;"",VLOOKUP(D2909,Projects!B:C,2,0),"")</f>
        <v/>
      </c>
    </row>
    <row r="2910" spans="1:16" x14ac:dyDescent="0.25">
      <c r="A2910" t="str">
        <f>UPPER(IF(AND(TimeSpend[[#This Row],[Personnel number]]&lt;&gt;"",TimeSpend[[#This Row],[Date]]&lt;&gt;""),TimeSpend[[#This Row],[Personnel number]],""))</f>
        <v/>
      </c>
      <c r="B2910" s="85" t="str">
        <f>IF(AND(TimeSpend[[#This Row],[Personnel number]]&lt;&gt;"",TimeSpend[[#This Row],[Date]]&lt;&gt;""),TEXT(TimeSpend[[#This Row],[Date]],"[$-409]yyyyMMdd"),"")</f>
        <v/>
      </c>
      <c r="C2910" s="33" t="str">
        <f>IF(AND(TimeSpend[[#This Row],[Personnel number]]&lt;&gt;"",TimeSpend[[#This Row],[Date]]&lt;&gt;""),SUBSTITUTE(TimeSpend[[#This Row],[Hours]],",","."),"")</f>
        <v/>
      </c>
      <c r="D2910" t="str">
        <f>IF(AND(TimeSpend[[#This Row],[Personnel number]]&lt;&gt;"",TimeSpend[[#This Row],[Date]]&lt;&gt;""),TimeSpend[[#This Row],[Network]],"")</f>
        <v/>
      </c>
      <c r="E2910" t="str">
        <f>IF(AND(TimeSpend[[#This Row],[Personnel number]]&lt;&gt;"",TimeSpend[[#This Row],[Date]]&lt;&gt;""),TimeSpend[[#This Row],[Network Description]],"")</f>
        <v/>
      </c>
      <c r="F2910" t="str">
        <f>IF(AND(TimeSpend[[#This Row],[Personnel number]]&lt;&gt;"",TimeSpend[[#This Row],[Date]]&lt;&gt;""),TimeSpend[[#This Row],[Activity]],"")</f>
        <v/>
      </c>
      <c r="G2910" t="str">
        <f>IF(AND(TimeSpend[[#This Row],[Personnel number]]&lt;&gt;"",TimeSpend[[#This Row],[Date]]&lt;&gt;""),TimeSpend[[#This Row],[Activity description]],"")</f>
        <v/>
      </c>
      <c r="H2910" s="36" t="str">
        <f>IF(AND(TimeSpend[[#This Row],[Personnel number]]&lt;&gt;"",TimeSpend[[#This Row],[Date]]&lt;&gt;""),TimeSpend[[#This Row],[Start Time]],"")</f>
        <v/>
      </c>
      <c r="I2910" s="36" t="str">
        <f>IF(AND(TimeSpend[[#This Row],[Personnel number]]&lt;&gt;"",TimeSpend[[#This Row],[Date]]&lt;&gt;""),TimeSpend[[#This Row],[End Time]],"")</f>
        <v/>
      </c>
      <c r="J2910" t="str">
        <f>IF(AND(TimeSpend[[#This Row],[Personnel number]]&lt;&gt;"",TimeSpend[[#This Row],[Date]]&lt;&gt;""),TimeSpend[[#This Row],[Location]],"")</f>
        <v/>
      </c>
      <c r="K2910" t="str">
        <f>IF(AND(TimeSpend[[#This Row],[Personnel number]]&lt;&gt;"",TimeSpend[[#This Row],[Date]]&lt;&gt;""),TimeSpend[[#This Row],[Task]],"")</f>
        <v/>
      </c>
      <c r="L2910" t="str">
        <f>IF(AND(TimeSpend[[#This Row],[Personnel number]]&lt;&gt;"",TimeSpend[[#This Row],[Date]]&lt;&gt;""),Utilization!$J$2,"")</f>
        <v/>
      </c>
      <c r="M2910" t="str">
        <f>IF(AND(TimeSpend[[#This Row],[Personnel number]]&lt;&gt;"",TimeSpend[[#This Row],[Date]]&lt;&gt;""),TimeSpend[[#This Row],[Employee Name]],"")</f>
        <v/>
      </c>
      <c r="N2910" t="str">
        <f t="shared" si="90"/>
        <v/>
      </c>
      <c r="O2910" t="str">
        <f t="shared" si="91"/>
        <v/>
      </c>
      <c r="P2910" t="str">
        <f>IF(D2910&lt;&gt;"",VLOOKUP(D2910,Projects!B:C,2,0),"")</f>
        <v/>
      </c>
    </row>
    <row r="2911" spans="1:16" x14ac:dyDescent="0.25">
      <c r="A2911" t="str">
        <f>UPPER(IF(AND(TimeSpend[[#This Row],[Personnel number]]&lt;&gt;"",TimeSpend[[#This Row],[Date]]&lt;&gt;""),TimeSpend[[#This Row],[Personnel number]],""))</f>
        <v/>
      </c>
      <c r="B2911" s="85" t="str">
        <f>IF(AND(TimeSpend[[#This Row],[Personnel number]]&lt;&gt;"",TimeSpend[[#This Row],[Date]]&lt;&gt;""),TEXT(TimeSpend[[#This Row],[Date]],"[$-409]yyyyMMdd"),"")</f>
        <v/>
      </c>
      <c r="C2911" s="33" t="str">
        <f>IF(AND(TimeSpend[[#This Row],[Personnel number]]&lt;&gt;"",TimeSpend[[#This Row],[Date]]&lt;&gt;""),SUBSTITUTE(TimeSpend[[#This Row],[Hours]],",","."),"")</f>
        <v/>
      </c>
      <c r="D2911" t="str">
        <f>IF(AND(TimeSpend[[#This Row],[Personnel number]]&lt;&gt;"",TimeSpend[[#This Row],[Date]]&lt;&gt;""),TimeSpend[[#This Row],[Network]],"")</f>
        <v/>
      </c>
      <c r="E2911" t="str">
        <f>IF(AND(TimeSpend[[#This Row],[Personnel number]]&lt;&gt;"",TimeSpend[[#This Row],[Date]]&lt;&gt;""),TimeSpend[[#This Row],[Network Description]],"")</f>
        <v/>
      </c>
      <c r="F2911" t="str">
        <f>IF(AND(TimeSpend[[#This Row],[Personnel number]]&lt;&gt;"",TimeSpend[[#This Row],[Date]]&lt;&gt;""),TimeSpend[[#This Row],[Activity]],"")</f>
        <v/>
      </c>
      <c r="G2911" t="str">
        <f>IF(AND(TimeSpend[[#This Row],[Personnel number]]&lt;&gt;"",TimeSpend[[#This Row],[Date]]&lt;&gt;""),TimeSpend[[#This Row],[Activity description]],"")</f>
        <v/>
      </c>
      <c r="H2911" s="36" t="str">
        <f>IF(AND(TimeSpend[[#This Row],[Personnel number]]&lt;&gt;"",TimeSpend[[#This Row],[Date]]&lt;&gt;""),TimeSpend[[#This Row],[Start Time]],"")</f>
        <v/>
      </c>
      <c r="I2911" s="36" t="str">
        <f>IF(AND(TimeSpend[[#This Row],[Personnel number]]&lt;&gt;"",TimeSpend[[#This Row],[Date]]&lt;&gt;""),TimeSpend[[#This Row],[End Time]],"")</f>
        <v/>
      </c>
      <c r="J2911" t="str">
        <f>IF(AND(TimeSpend[[#This Row],[Personnel number]]&lt;&gt;"",TimeSpend[[#This Row],[Date]]&lt;&gt;""),TimeSpend[[#This Row],[Location]],"")</f>
        <v/>
      </c>
      <c r="K2911" t="str">
        <f>IF(AND(TimeSpend[[#This Row],[Personnel number]]&lt;&gt;"",TimeSpend[[#This Row],[Date]]&lt;&gt;""),TimeSpend[[#This Row],[Task]],"")</f>
        <v/>
      </c>
      <c r="L2911" t="str">
        <f>IF(AND(TimeSpend[[#This Row],[Personnel number]]&lt;&gt;"",TimeSpend[[#This Row],[Date]]&lt;&gt;""),Utilization!$J$2,"")</f>
        <v/>
      </c>
      <c r="M2911" t="str">
        <f>IF(AND(TimeSpend[[#This Row],[Personnel number]]&lt;&gt;"",TimeSpend[[#This Row],[Date]]&lt;&gt;""),TimeSpend[[#This Row],[Employee Name]],"")</f>
        <v/>
      </c>
      <c r="N2911" t="str">
        <f t="shared" si="90"/>
        <v/>
      </c>
      <c r="O2911" t="str">
        <f t="shared" si="91"/>
        <v/>
      </c>
      <c r="P2911" t="str">
        <f>IF(D2911&lt;&gt;"",VLOOKUP(D2911,Projects!B:C,2,0),"")</f>
        <v/>
      </c>
    </row>
    <row r="2912" spans="1:16" x14ac:dyDescent="0.25">
      <c r="A2912" t="str">
        <f>UPPER(IF(AND(TimeSpend[[#This Row],[Personnel number]]&lt;&gt;"",TimeSpend[[#This Row],[Date]]&lt;&gt;""),TimeSpend[[#This Row],[Personnel number]],""))</f>
        <v/>
      </c>
      <c r="B2912" s="85" t="str">
        <f>IF(AND(TimeSpend[[#This Row],[Personnel number]]&lt;&gt;"",TimeSpend[[#This Row],[Date]]&lt;&gt;""),TEXT(TimeSpend[[#This Row],[Date]],"[$-409]yyyyMMdd"),"")</f>
        <v/>
      </c>
      <c r="C2912" s="33" t="str">
        <f>IF(AND(TimeSpend[[#This Row],[Personnel number]]&lt;&gt;"",TimeSpend[[#This Row],[Date]]&lt;&gt;""),SUBSTITUTE(TimeSpend[[#This Row],[Hours]],",","."),"")</f>
        <v/>
      </c>
      <c r="D2912" t="str">
        <f>IF(AND(TimeSpend[[#This Row],[Personnel number]]&lt;&gt;"",TimeSpend[[#This Row],[Date]]&lt;&gt;""),TimeSpend[[#This Row],[Network]],"")</f>
        <v/>
      </c>
      <c r="E2912" t="str">
        <f>IF(AND(TimeSpend[[#This Row],[Personnel number]]&lt;&gt;"",TimeSpend[[#This Row],[Date]]&lt;&gt;""),TimeSpend[[#This Row],[Network Description]],"")</f>
        <v/>
      </c>
      <c r="F2912" t="str">
        <f>IF(AND(TimeSpend[[#This Row],[Personnel number]]&lt;&gt;"",TimeSpend[[#This Row],[Date]]&lt;&gt;""),TimeSpend[[#This Row],[Activity]],"")</f>
        <v/>
      </c>
      <c r="G2912" t="str">
        <f>IF(AND(TimeSpend[[#This Row],[Personnel number]]&lt;&gt;"",TimeSpend[[#This Row],[Date]]&lt;&gt;""),TimeSpend[[#This Row],[Activity description]],"")</f>
        <v/>
      </c>
      <c r="H2912" s="36" t="str">
        <f>IF(AND(TimeSpend[[#This Row],[Personnel number]]&lt;&gt;"",TimeSpend[[#This Row],[Date]]&lt;&gt;""),TimeSpend[[#This Row],[Start Time]],"")</f>
        <v/>
      </c>
      <c r="I2912" s="36" t="str">
        <f>IF(AND(TimeSpend[[#This Row],[Personnel number]]&lt;&gt;"",TimeSpend[[#This Row],[Date]]&lt;&gt;""),TimeSpend[[#This Row],[End Time]],"")</f>
        <v/>
      </c>
      <c r="J2912" t="str">
        <f>IF(AND(TimeSpend[[#This Row],[Personnel number]]&lt;&gt;"",TimeSpend[[#This Row],[Date]]&lt;&gt;""),TimeSpend[[#This Row],[Location]],"")</f>
        <v/>
      </c>
      <c r="K2912" t="str">
        <f>IF(AND(TimeSpend[[#This Row],[Personnel number]]&lt;&gt;"",TimeSpend[[#This Row],[Date]]&lt;&gt;""),TimeSpend[[#This Row],[Task]],"")</f>
        <v/>
      </c>
      <c r="L2912" t="str">
        <f>IF(AND(TimeSpend[[#This Row],[Personnel number]]&lt;&gt;"",TimeSpend[[#This Row],[Date]]&lt;&gt;""),Utilization!$J$2,"")</f>
        <v/>
      </c>
      <c r="M2912" t="str">
        <f>IF(AND(TimeSpend[[#This Row],[Personnel number]]&lt;&gt;"",TimeSpend[[#This Row],[Date]]&lt;&gt;""),TimeSpend[[#This Row],[Employee Name]],"")</f>
        <v/>
      </c>
      <c r="N2912" t="str">
        <f t="shared" si="90"/>
        <v/>
      </c>
      <c r="O2912" t="str">
        <f t="shared" si="91"/>
        <v/>
      </c>
      <c r="P2912" t="str">
        <f>IF(D2912&lt;&gt;"",VLOOKUP(D2912,Projects!B:C,2,0),"")</f>
        <v/>
      </c>
    </row>
    <row r="2913" spans="1:16" x14ac:dyDescent="0.25">
      <c r="A2913" t="str">
        <f>UPPER(IF(AND(TimeSpend[[#This Row],[Personnel number]]&lt;&gt;"",TimeSpend[[#This Row],[Date]]&lt;&gt;""),TimeSpend[[#This Row],[Personnel number]],""))</f>
        <v/>
      </c>
      <c r="B2913" s="85" t="str">
        <f>IF(AND(TimeSpend[[#This Row],[Personnel number]]&lt;&gt;"",TimeSpend[[#This Row],[Date]]&lt;&gt;""),TEXT(TimeSpend[[#This Row],[Date]],"[$-409]yyyyMMdd"),"")</f>
        <v/>
      </c>
      <c r="C2913" s="33" t="str">
        <f>IF(AND(TimeSpend[[#This Row],[Personnel number]]&lt;&gt;"",TimeSpend[[#This Row],[Date]]&lt;&gt;""),SUBSTITUTE(TimeSpend[[#This Row],[Hours]],",","."),"")</f>
        <v/>
      </c>
      <c r="D2913" t="str">
        <f>IF(AND(TimeSpend[[#This Row],[Personnel number]]&lt;&gt;"",TimeSpend[[#This Row],[Date]]&lt;&gt;""),TimeSpend[[#This Row],[Network]],"")</f>
        <v/>
      </c>
      <c r="E2913" t="str">
        <f>IF(AND(TimeSpend[[#This Row],[Personnel number]]&lt;&gt;"",TimeSpend[[#This Row],[Date]]&lt;&gt;""),TimeSpend[[#This Row],[Network Description]],"")</f>
        <v/>
      </c>
      <c r="F2913" t="str">
        <f>IF(AND(TimeSpend[[#This Row],[Personnel number]]&lt;&gt;"",TimeSpend[[#This Row],[Date]]&lt;&gt;""),TimeSpend[[#This Row],[Activity]],"")</f>
        <v/>
      </c>
      <c r="G2913" t="str">
        <f>IF(AND(TimeSpend[[#This Row],[Personnel number]]&lt;&gt;"",TimeSpend[[#This Row],[Date]]&lt;&gt;""),TimeSpend[[#This Row],[Activity description]],"")</f>
        <v/>
      </c>
      <c r="H2913" s="36" t="str">
        <f>IF(AND(TimeSpend[[#This Row],[Personnel number]]&lt;&gt;"",TimeSpend[[#This Row],[Date]]&lt;&gt;""),TimeSpend[[#This Row],[Start Time]],"")</f>
        <v/>
      </c>
      <c r="I2913" s="36" t="str">
        <f>IF(AND(TimeSpend[[#This Row],[Personnel number]]&lt;&gt;"",TimeSpend[[#This Row],[Date]]&lt;&gt;""),TimeSpend[[#This Row],[End Time]],"")</f>
        <v/>
      </c>
      <c r="J2913" t="str">
        <f>IF(AND(TimeSpend[[#This Row],[Personnel number]]&lt;&gt;"",TimeSpend[[#This Row],[Date]]&lt;&gt;""),TimeSpend[[#This Row],[Location]],"")</f>
        <v/>
      </c>
      <c r="K2913" t="str">
        <f>IF(AND(TimeSpend[[#This Row],[Personnel number]]&lt;&gt;"",TimeSpend[[#This Row],[Date]]&lt;&gt;""),TimeSpend[[#This Row],[Task]],"")</f>
        <v/>
      </c>
      <c r="L2913" t="str">
        <f>IF(AND(TimeSpend[[#This Row],[Personnel number]]&lt;&gt;"",TimeSpend[[#This Row],[Date]]&lt;&gt;""),Utilization!$J$2,"")</f>
        <v/>
      </c>
      <c r="M2913" t="str">
        <f>IF(AND(TimeSpend[[#This Row],[Personnel number]]&lt;&gt;"",TimeSpend[[#This Row],[Date]]&lt;&gt;""),TimeSpend[[#This Row],[Employee Name]],"")</f>
        <v/>
      </c>
      <c r="N2913" t="str">
        <f t="shared" si="90"/>
        <v/>
      </c>
      <c r="O2913" t="str">
        <f t="shared" si="91"/>
        <v/>
      </c>
      <c r="P2913" t="str">
        <f>IF(D2913&lt;&gt;"",VLOOKUP(D2913,Projects!B:C,2,0),"")</f>
        <v/>
      </c>
    </row>
    <row r="2914" spans="1:16" x14ac:dyDescent="0.25">
      <c r="A2914" t="str">
        <f>UPPER(IF(AND(TimeSpend[[#This Row],[Personnel number]]&lt;&gt;"",TimeSpend[[#This Row],[Date]]&lt;&gt;""),TimeSpend[[#This Row],[Personnel number]],""))</f>
        <v/>
      </c>
      <c r="B2914" s="85" t="str">
        <f>IF(AND(TimeSpend[[#This Row],[Personnel number]]&lt;&gt;"",TimeSpend[[#This Row],[Date]]&lt;&gt;""),TEXT(TimeSpend[[#This Row],[Date]],"[$-409]yyyyMMdd"),"")</f>
        <v/>
      </c>
      <c r="C2914" s="33" t="str">
        <f>IF(AND(TimeSpend[[#This Row],[Personnel number]]&lt;&gt;"",TimeSpend[[#This Row],[Date]]&lt;&gt;""),SUBSTITUTE(TimeSpend[[#This Row],[Hours]],",","."),"")</f>
        <v/>
      </c>
      <c r="D2914" t="str">
        <f>IF(AND(TimeSpend[[#This Row],[Personnel number]]&lt;&gt;"",TimeSpend[[#This Row],[Date]]&lt;&gt;""),TimeSpend[[#This Row],[Network]],"")</f>
        <v/>
      </c>
      <c r="E2914" t="str">
        <f>IF(AND(TimeSpend[[#This Row],[Personnel number]]&lt;&gt;"",TimeSpend[[#This Row],[Date]]&lt;&gt;""),TimeSpend[[#This Row],[Network Description]],"")</f>
        <v/>
      </c>
      <c r="F2914" t="str">
        <f>IF(AND(TimeSpend[[#This Row],[Personnel number]]&lt;&gt;"",TimeSpend[[#This Row],[Date]]&lt;&gt;""),TimeSpend[[#This Row],[Activity]],"")</f>
        <v/>
      </c>
      <c r="G2914" t="str">
        <f>IF(AND(TimeSpend[[#This Row],[Personnel number]]&lt;&gt;"",TimeSpend[[#This Row],[Date]]&lt;&gt;""),TimeSpend[[#This Row],[Activity description]],"")</f>
        <v/>
      </c>
      <c r="H2914" s="36" t="str">
        <f>IF(AND(TimeSpend[[#This Row],[Personnel number]]&lt;&gt;"",TimeSpend[[#This Row],[Date]]&lt;&gt;""),TimeSpend[[#This Row],[Start Time]],"")</f>
        <v/>
      </c>
      <c r="I2914" s="36" t="str">
        <f>IF(AND(TimeSpend[[#This Row],[Personnel number]]&lt;&gt;"",TimeSpend[[#This Row],[Date]]&lt;&gt;""),TimeSpend[[#This Row],[End Time]],"")</f>
        <v/>
      </c>
      <c r="J2914" t="str">
        <f>IF(AND(TimeSpend[[#This Row],[Personnel number]]&lt;&gt;"",TimeSpend[[#This Row],[Date]]&lt;&gt;""),TimeSpend[[#This Row],[Location]],"")</f>
        <v/>
      </c>
      <c r="K2914" t="str">
        <f>IF(AND(TimeSpend[[#This Row],[Personnel number]]&lt;&gt;"",TimeSpend[[#This Row],[Date]]&lt;&gt;""),TimeSpend[[#This Row],[Task]],"")</f>
        <v/>
      </c>
      <c r="L2914" t="str">
        <f>IF(AND(TimeSpend[[#This Row],[Personnel number]]&lt;&gt;"",TimeSpend[[#This Row],[Date]]&lt;&gt;""),Utilization!$J$2,"")</f>
        <v/>
      </c>
      <c r="M2914" t="str">
        <f>IF(AND(TimeSpend[[#This Row],[Personnel number]]&lt;&gt;"",TimeSpend[[#This Row],[Date]]&lt;&gt;""),TimeSpend[[#This Row],[Employee Name]],"")</f>
        <v/>
      </c>
      <c r="N2914" t="str">
        <f t="shared" si="90"/>
        <v/>
      </c>
      <c r="O2914" t="str">
        <f t="shared" si="91"/>
        <v/>
      </c>
      <c r="P2914" t="str">
        <f>IF(D2914&lt;&gt;"",VLOOKUP(D2914,Projects!B:C,2,0),"")</f>
        <v/>
      </c>
    </row>
    <row r="2915" spans="1:16" x14ac:dyDescent="0.25">
      <c r="A2915" t="str">
        <f>UPPER(IF(AND(TimeSpend[[#This Row],[Personnel number]]&lt;&gt;"",TimeSpend[[#This Row],[Date]]&lt;&gt;""),TimeSpend[[#This Row],[Personnel number]],""))</f>
        <v/>
      </c>
      <c r="B2915" s="85" t="str">
        <f>IF(AND(TimeSpend[[#This Row],[Personnel number]]&lt;&gt;"",TimeSpend[[#This Row],[Date]]&lt;&gt;""),TEXT(TimeSpend[[#This Row],[Date]],"[$-409]yyyyMMdd"),"")</f>
        <v/>
      </c>
      <c r="C2915" s="33" t="str">
        <f>IF(AND(TimeSpend[[#This Row],[Personnel number]]&lt;&gt;"",TimeSpend[[#This Row],[Date]]&lt;&gt;""),SUBSTITUTE(TimeSpend[[#This Row],[Hours]],",","."),"")</f>
        <v/>
      </c>
      <c r="D2915" t="str">
        <f>IF(AND(TimeSpend[[#This Row],[Personnel number]]&lt;&gt;"",TimeSpend[[#This Row],[Date]]&lt;&gt;""),TimeSpend[[#This Row],[Network]],"")</f>
        <v/>
      </c>
      <c r="E2915" t="str">
        <f>IF(AND(TimeSpend[[#This Row],[Personnel number]]&lt;&gt;"",TimeSpend[[#This Row],[Date]]&lt;&gt;""),TimeSpend[[#This Row],[Network Description]],"")</f>
        <v/>
      </c>
      <c r="F2915" t="str">
        <f>IF(AND(TimeSpend[[#This Row],[Personnel number]]&lt;&gt;"",TimeSpend[[#This Row],[Date]]&lt;&gt;""),TimeSpend[[#This Row],[Activity]],"")</f>
        <v/>
      </c>
      <c r="G2915" t="str">
        <f>IF(AND(TimeSpend[[#This Row],[Personnel number]]&lt;&gt;"",TimeSpend[[#This Row],[Date]]&lt;&gt;""),TimeSpend[[#This Row],[Activity description]],"")</f>
        <v/>
      </c>
      <c r="H2915" s="36" t="str">
        <f>IF(AND(TimeSpend[[#This Row],[Personnel number]]&lt;&gt;"",TimeSpend[[#This Row],[Date]]&lt;&gt;""),TimeSpend[[#This Row],[Start Time]],"")</f>
        <v/>
      </c>
      <c r="I2915" s="36" t="str">
        <f>IF(AND(TimeSpend[[#This Row],[Personnel number]]&lt;&gt;"",TimeSpend[[#This Row],[Date]]&lt;&gt;""),TimeSpend[[#This Row],[End Time]],"")</f>
        <v/>
      </c>
      <c r="J2915" t="str">
        <f>IF(AND(TimeSpend[[#This Row],[Personnel number]]&lt;&gt;"",TimeSpend[[#This Row],[Date]]&lt;&gt;""),TimeSpend[[#This Row],[Location]],"")</f>
        <v/>
      </c>
      <c r="K2915" t="str">
        <f>IF(AND(TimeSpend[[#This Row],[Personnel number]]&lt;&gt;"",TimeSpend[[#This Row],[Date]]&lt;&gt;""),TimeSpend[[#This Row],[Task]],"")</f>
        <v/>
      </c>
      <c r="L2915" t="str">
        <f>IF(AND(TimeSpend[[#This Row],[Personnel number]]&lt;&gt;"",TimeSpend[[#This Row],[Date]]&lt;&gt;""),Utilization!$J$2,"")</f>
        <v/>
      </c>
      <c r="M2915" t="str">
        <f>IF(AND(TimeSpend[[#This Row],[Personnel number]]&lt;&gt;"",TimeSpend[[#This Row],[Date]]&lt;&gt;""),TimeSpend[[#This Row],[Employee Name]],"")</f>
        <v/>
      </c>
      <c r="N2915" t="str">
        <f t="shared" si="90"/>
        <v/>
      </c>
      <c r="O2915" t="str">
        <f t="shared" si="91"/>
        <v/>
      </c>
      <c r="P2915" t="str">
        <f>IF(D2915&lt;&gt;"",VLOOKUP(D2915,Projects!B:C,2,0),"")</f>
        <v/>
      </c>
    </row>
    <row r="2916" spans="1:16" x14ac:dyDescent="0.25">
      <c r="A2916" t="str">
        <f>UPPER(IF(AND(TimeSpend[[#This Row],[Personnel number]]&lt;&gt;"",TimeSpend[[#This Row],[Date]]&lt;&gt;""),TimeSpend[[#This Row],[Personnel number]],""))</f>
        <v/>
      </c>
      <c r="B2916" s="85" t="str">
        <f>IF(AND(TimeSpend[[#This Row],[Personnel number]]&lt;&gt;"",TimeSpend[[#This Row],[Date]]&lt;&gt;""),TEXT(TimeSpend[[#This Row],[Date]],"[$-409]yyyyMMdd"),"")</f>
        <v/>
      </c>
      <c r="C2916" s="33" t="str">
        <f>IF(AND(TimeSpend[[#This Row],[Personnel number]]&lt;&gt;"",TimeSpend[[#This Row],[Date]]&lt;&gt;""),SUBSTITUTE(TimeSpend[[#This Row],[Hours]],",","."),"")</f>
        <v/>
      </c>
      <c r="D2916" t="str">
        <f>IF(AND(TimeSpend[[#This Row],[Personnel number]]&lt;&gt;"",TimeSpend[[#This Row],[Date]]&lt;&gt;""),TimeSpend[[#This Row],[Network]],"")</f>
        <v/>
      </c>
      <c r="E2916" t="str">
        <f>IF(AND(TimeSpend[[#This Row],[Personnel number]]&lt;&gt;"",TimeSpend[[#This Row],[Date]]&lt;&gt;""),TimeSpend[[#This Row],[Network Description]],"")</f>
        <v/>
      </c>
      <c r="F2916" t="str">
        <f>IF(AND(TimeSpend[[#This Row],[Personnel number]]&lt;&gt;"",TimeSpend[[#This Row],[Date]]&lt;&gt;""),TimeSpend[[#This Row],[Activity]],"")</f>
        <v/>
      </c>
      <c r="G2916" t="str">
        <f>IF(AND(TimeSpend[[#This Row],[Personnel number]]&lt;&gt;"",TimeSpend[[#This Row],[Date]]&lt;&gt;""),TimeSpend[[#This Row],[Activity description]],"")</f>
        <v/>
      </c>
      <c r="H2916" s="36" t="str">
        <f>IF(AND(TimeSpend[[#This Row],[Personnel number]]&lt;&gt;"",TimeSpend[[#This Row],[Date]]&lt;&gt;""),TimeSpend[[#This Row],[Start Time]],"")</f>
        <v/>
      </c>
      <c r="I2916" s="36" t="str">
        <f>IF(AND(TimeSpend[[#This Row],[Personnel number]]&lt;&gt;"",TimeSpend[[#This Row],[Date]]&lt;&gt;""),TimeSpend[[#This Row],[End Time]],"")</f>
        <v/>
      </c>
      <c r="J2916" t="str">
        <f>IF(AND(TimeSpend[[#This Row],[Personnel number]]&lt;&gt;"",TimeSpend[[#This Row],[Date]]&lt;&gt;""),TimeSpend[[#This Row],[Location]],"")</f>
        <v/>
      </c>
      <c r="K2916" t="str">
        <f>IF(AND(TimeSpend[[#This Row],[Personnel number]]&lt;&gt;"",TimeSpend[[#This Row],[Date]]&lt;&gt;""),TimeSpend[[#This Row],[Task]],"")</f>
        <v/>
      </c>
      <c r="L2916" t="str">
        <f>IF(AND(TimeSpend[[#This Row],[Personnel number]]&lt;&gt;"",TimeSpend[[#This Row],[Date]]&lt;&gt;""),Utilization!$J$2,"")</f>
        <v/>
      </c>
      <c r="M2916" t="str">
        <f>IF(AND(TimeSpend[[#This Row],[Personnel number]]&lt;&gt;"",TimeSpend[[#This Row],[Date]]&lt;&gt;""),TimeSpend[[#This Row],[Employee Name]],"")</f>
        <v/>
      </c>
      <c r="N2916" t="str">
        <f t="shared" si="90"/>
        <v/>
      </c>
      <c r="O2916" t="str">
        <f t="shared" si="91"/>
        <v/>
      </c>
      <c r="P2916" t="str">
        <f>IF(D2916&lt;&gt;"",VLOOKUP(D2916,Projects!B:C,2,0),"")</f>
        <v/>
      </c>
    </row>
    <row r="2917" spans="1:16" x14ac:dyDescent="0.25">
      <c r="A2917" t="str">
        <f>UPPER(IF(AND(TimeSpend[[#This Row],[Personnel number]]&lt;&gt;"",TimeSpend[[#This Row],[Date]]&lt;&gt;""),TimeSpend[[#This Row],[Personnel number]],""))</f>
        <v/>
      </c>
      <c r="B2917" s="85" t="str">
        <f>IF(AND(TimeSpend[[#This Row],[Personnel number]]&lt;&gt;"",TimeSpend[[#This Row],[Date]]&lt;&gt;""),TEXT(TimeSpend[[#This Row],[Date]],"[$-409]yyyyMMdd"),"")</f>
        <v/>
      </c>
      <c r="C2917" s="33" t="str">
        <f>IF(AND(TimeSpend[[#This Row],[Personnel number]]&lt;&gt;"",TimeSpend[[#This Row],[Date]]&lt;&gt;""),SUBSTITUTE(TimeSpend[[#This Row],[Hours]],",","."),"")</f>
        <v/>
      </c>
      <c r="D2917" t="str">
        <f>IF(AND(TimeSpend[[#This Row],[Personnel number]]&lt;&gt;"",TimeSpend[[#This Row],[Date]]&lt;&gt;""),TimeSpend[[#This Row],[Network]],"")</f>
        <v/>
      </c>
      <c r="E2917" t="str">
        <f>IF(AND(TimeSpend[[#This Row],[Personnel number]]&lt;&gt;"",TimeSpend[[#This Row],[Date]]&lt;&gt;""),TimeSpend[[#This Row],[Network Description]],"")</f>
        <v/>
      </c>
      <c r="F2917" t="str">
        <f>IF(AND(TimeSpend[[#This Row],[Personnel number]]&lt;&gt;"",TimeSpend[[#This Row],[Date]]&lt;&gt;""),TimeSpend[[#This Row],[Activity]],"")</f>
        <v/>
      </c>
      <c r="G2917" t="str">
        <f>IF(AND(TimeSpend[[#This Row],[Personnel number]]&lt;&gt;"",TimeSpend[[#This Row],[Date]]&lt;&gt;""),TimeSpend[[#This Row],[Activity description]],"")</f>
        <v/>
      </c>
      <c r="H2917" s="36" t="str">
        <f>IF(AND(TimeSpend[[#This Row],[Personnel number]]&lt;&gt;"",TimeSpend[[#This Row],[Date]]&lt;&gt;""),TimeSpend[[#This Row],[Start Time]],"")</f>
        <v/>
      </c>
      <c r="I2917" s="36" t="str">
        <f>IF(AND(TimeSpend[[#This Row],[Personnel number]]&lt;&gt;"",TimeSpend[[#This Row],[Date]]&lt;&gt;""),TimeSpend[[#This Row],[End Time]],"")</f>
        <v/>
      </c>
      <c r="J2917" t="str">
        <f>IF(AND(TimeSpend[[#This Row],[Personnel number]]&lt;&gt;"",TimeSpend[[#This Row],[Date]]&lt;&gt;""),TimeSpend[[#This Row],[Location]],"")</f>
        <v/>
      </c>
      <c r="K2917" t="str">
        <f>IF(AND(TimeSpend[[#This Row],[Personnel number]]&lt;&gt;"",TimeSpend[[#This Row],[Date]]&lt;&gt;""),TimeSpend[[#This Row],[Task]],"")</f>
        <v/>
      </c>
      <c r="L2917" t="str">
        <f>IF(AND(TimeSpend[[#This Row],[Personnel number]]&lt;&gt;"",TimeSpend[[#This Row],[Date]]&lt;&gt;""),Utilization!$J$2,"")</f>
        <v/>
      </c>
      <c r="M2917" t="str">
        <f>IF(AND(TimeSpend[[#This Row],[Personnel number]]&lt;&gt;"",TimeSpend[[#This Row],[Date]]&lt;&gt;""),TimeSpend[[#This Row],[Employee Name]],"")</f>
        <v/>
      </c>
      <c r="N2917" t="str">
        <f t="shared" si="90"/>
        <v/>
      </c>
      <c r="O2917" t="str">
        <f t="shared" si="91"/>
        <v/>
      </c>
      <c r="P2917" t="str">
        <f>IF(D2917&lt;&gt;"",VLOOKUP(D2917,Projects!B:C,2,0),"")</f>
        <v/>
      </c>
    </row>
    <row r="2918" spans="1:16" x14ac:dyDescent="0.25">
      <c r="A2918" t="str">
        <f>UPPER(IF(AND(TimeSpend[[#This Row],[Personnel number]]&lt;&gt;"",TimeSpend[[#This Row],[Date]]&lt;&gt;""),TimeSpend[[#This Row],[Personnel number]],""))</f>
        <v/>
      </c>
      <c r="B2918" s="85" t="str">
        <f>IF(AND(TimeSpend[[#This Row],[Personnel number]]&lt;&gt;"",TimeSpend[[#This Row],[Date]]&lt;&gt;""),TEXT(TimeSpend[[#This Row],[Date]],"[$-409]yyyyMMdd"),"")</f>
        <v/>
      </c>
      <c r="C2918" s="33" t="str">
        <f>IF(AND(TimeSpend[[#This Row],[Personnel number]]&lt;&gt;"",TimeSpend[[#This Row],[Date]]&lt;&gt;""),SUBSTITUTE(TimeSpend[[#This Row],[Hours]],",","."),"")</f>
        <v/>
      </c>
      <c r="D2918" t="str">
        <f>IF(AND(TimeSpend[[#This Row],[Personnel number]]&lt;&gt;"",TimeSpend[[#This Row],[Date]]&lt;&gt;""),TimeSpend[[#This Row],[Network]],"")</f>
        <v/>
      </c>
      <c r="E2918" t="str">
        <f>IF(AND(TimeSpend[[#This Row],[Personnel number]]&lt;&gt;"",TimeSpend[[#This Row],[Date]]&lt;&gt;""),TimeSpend[[#This Row],[Network Description]],"")</f>
        <v/>
      </c>
      <c r="F2918" t="str">
        <f>IF(AND(TimeSpend[[#This Row],[Personnel number]]&lt;&gt;"",TimeSpend[[#This Row],[Date]]&lt;&gt;""),TimeSpend[[#This Row],[Activity]],"")</f>
        <v/>
      </c>
      <c r="G2918" t="str">
        <f>IF(AND(TimeSpend[[#This Row],[Personnel number]]&lt;&gt;"",TimeSpend[[#This Row],[Date]]&lt;&gt;""),TimeSpend[[#This Row],[Activity description]],"")</f>
        <v/>
      </c>
      <c r="H2918" s="36" t="str">
        <f>IF(AND(TimeSpend[[#This Row],[Personnel number]]&lt;&gt;"",TimeSpend[[#This Row],[Date]]&lt;&gt;""),TimeSpend[[#This Row],[Start Time]],"")</f>
        <v/>
      </c>
      <c r="I2918" s="36" t="str">
        <f>IF(AND(TimeSpend[[#This Row],[Personnel number]]&lt;&gt;"",TimeSpend[[#This Row],[Date]]&lt;&gt;""),TimeSpend[[#This Row],[End Time]],"")</f>
        <v/>
      </c>
      <c r="J2918" t="str">
        <f>IF(AND(TimeSpend[[#This Row],[Personnel number]]&lt;&gt;"",TimeSpend[[#This Row],[Date]]&lt;&gt;""),TimeSpend[[#This Row],[Location]],"")</f>
        <v/>
      </c>
      <c r="K2918" t="str">
        <f>IF(AND(TimeSpend[[#This Row],[Personnel number]]&lt;&gt;"",TimeSpend[[#This Row],[Date]]&lt;&gt;""),TimeSpend[[#This Row],[Task]],"")</f>
        <v/>
      </c>
      <c r="L2918" t="str">
        <f>IF(AND(TimeSpend[[#This Row],[Personnel number]]&lt;&gt;"",TimeSpend[[#This Row],[Date]]&lt;&gt;""),Utilization!$J$2,"")</f>
        <v/>
      </c>
      <c r="M2918" t="str">
        <f>IF(AND(TimeSpend[[#This Row],[Personnel number]]&lt;&gt;"",TimeSpend[[#This Row],[Date]]&lt;&gt;""),TimeSpend[[#This Row],[Employee Name]],"")</f>
        <v/>
      </c>
      <c r="N2918" t="str">
        <f t="shared" si="90"/>
        <v/>
      </c>
      <c r="O2918" t="str">
        <f t="shared" si="91"/>
        <v/>
      </c>
      <c r="P2918" t="str">
        <f>IF(D2918&lt;&gt;"",VLOOKUP(D2918,Projects!B:C,2,0),"")</f>
        <v/>
      </c>
    </row>
    <row r="2919" spans="1:16" x14ac:dyDescent="0.25">
      <c r="A2919" t="str">
        <f>UPPER(IF(AND(TimeSpend[[#This Row],[Personnel number]]&lt;&gt;"",TimeSpend[[#This Row],[Date]]&lt;&gt;""),TimeSpend[[#This Row],[Personnel number]],""))</f>
        <v/>
      </c>
      <c r="B2919" s="85" t="str">
        <f>IF(AND(TimeSpend[[#This Row],[Personnel number]]&lt;&gt;"",TimeSpend[[#This Row],[Date]]&lt;&gt;""),TEXT(TimeSpend[[#This Row],[Date]],"[$-409]yyyyMMdd"),"")</f>
        <v/>
      </c>
      <c r="C2919" s="33" t="str">
        <f>IF(AND(TimeSpend[[#This Row],[Personnel number]]&lt;&gt;"",TimeSpend[[#This Row],[Date]]&lt;&gt;""),SUBSTITUTE(TimeSpend[[#This Row],[Hours]],",","."),"")</f>
        <v/>
      </c>
      <c r="D2919" t="str">
        <f>IF(AND(TimeSpend[[#This Row],[Personnel number]]&lt;&gt;"",TimeSpend[[#This Row],[Date]]&lt;&gt;""),TimeSpend[[#This Row],[Network]],"")</f>
        <v/>
      </c>
      <c r="E2919" t="str">
        <f>IF(AND(TimeSpend[[#This Row],[Personnel number]]&lt;&gt;"",TimeSpend[[#This Row],[Date]]&lt;&gt;""),TimeSpend[[#This Row],[Network Description]],"")</f>
        <v/>
      </c>
      <c r="F2919" t="str">
        <f>IF(AND(TimeSpend[[#This Row],[Personnel number]]&lt;&gt;"",TimeSpend[[#This Row],[Date]]&lt;&gt;""),TimeSpend[[#This Row],[Activity]],"")</f>
        <v/>
      </c>
      <c r="G2919" t="str">
        <f>IF(AND(TimeSpend[[#This Row],[Personnel number]]&lt;&gt;"",TimeSpend[[#This Row],[Date]]&lt;&gt;""),TimeSpend[[#This Row],[Activity description]],"")</f>
        <v/>
      </c>
      <c r="H2919" s="36" t="str">
        <f>IF(AND(TimeSpend[[#This Row],[Personnel number]]&lt;&gt;"",TimeSpend[[#This Row],[Date]]&lt;&gt;""),TimeSpend[[#This Row],[Start Time]],"")</f>
        <v/>
      </c>
      <c r="I2919" s="36" t="str">
        <f>IF(AND(TimeSpend[[#This Row],[Personnel number]]&lt;&gt;"",TimeSpend[[#This Row],[Date]]&lt;&gt;""),TimeSpend[[#This Row],[End Time]],"")</f>
        <v/>
      </c>
      <c r="J2919" t="str">
        <f>IF(AND(TimeSpend[[#This Row],[Personnel number]]&lt;&gt;"",TimeSpend[[#This Row],[Date]]&lt;&gt;""),TimeSpend[[#This Row],[Location]],"")</f>
        <v/>
      </c>
      <c r="K2919" t="str">
        <f>IF(AND(TimeSpend[[#This Row],[Personnel number]]&lt;&gt;"",TimeSpend[[#This Row],[Date]]&lt;&gt;""),TimeSpend[[#This Row],[Task]],"")</f>
        <v/>
      </c>
      <c r="L2919" t="str">
        <f>IF(AND(TimeSpend[[#This Row],[Personnel number]]&lt;&gt;"",TimeSpend[[#This Row],[Date]]&lt;&gt;""),Utilization!$J$2,"")</f>
        <v/>
      </c>
      <c r="M2919" t="str">
        <f>IF(AND(TimeSpend[[#This Row],[Personnel number]]&lt;&gt;"",TimeSpend[[#This Row],[Date]]&lt;&gt;""),TimeSpend[[#This Row],[Employee Name]],"")</f>
        <v/>
      </c>
      <c r="N2919" t="str">
        <f t="shared" si="90"/>
        <v/>
      </c>
      <c r="O2919" t="str">
        <f t="shared" si="91"/>
        <v/>
      </c>
      <c r="P2919" t="str">
        <f>IF(D2919&lt;&gt;"",VLOOKUP(D2919,Projects!B:C,2,0),"")</f>
        <v/>
      </c>
    </row>
    <row r="2920" spans="1:16" x14ac:dyDescent="0.25">
      <c r="A2920" t="str">
        <f>UPPER(IF(AND(TimeSpend[[#This Row],[Personnel number]]&lt;&gt;"",TimeSpend[[#This Row],[Date]]&lt;&gt;""),TimeSpend[[#This Row],[Personnel number]],""))</f>
        <v/>
      </c>
      <c r="B2920" s="85" t="str">
        <f>IF(AND(TimeSpend[[#This Row],[Personnel number]]&lt;&gt;"",TimeSpend[[#This Row],[Date]]&lt;&gt;""),TEXT(TimeSpend[[#This Row],[Date]],"[$-409]yyyyMMdd"),"")</f>
        <v/>
      </c>
      <c r="C2920" s="33" t="str">
        <f>IF(AND(TimeSpend[[#This Row],[Personnel number]]&lt;&gt;"",TimeSpend[[#This Row],[Date]]&lt;&gt;""),SUBSTITUTE(TimeSpend[[#This Row],[Hours]],",","."),"")</f>
        <v/>
      </c>
      <c r="D2920" t="str">
        <f>IF(AND(TimeSpend[[#This Row],[Personnel number]]&lt;&gt;"",TimeSpend[[#This Row],[Date]]&lt;&gt;""),TimeSpend[[#This Row],[Network]],"")</f>
        <v/>
      </c>
      <c r="E2920" t="str">
        <f>IF(AND(TimeSpend[[#This Row],[Personnel number]]&lt;&gt;"",TimeSpend[[#This Row],[Date]]&lt;&gt;""),TimeSpend[[#This Row],[Network Description]],"")</f>
        <v/>
      </c>
      <c r="F2920" t="str">
        <f>IF(AND(TimeSpend[[#This Row],[Personnel number]]&lt;&gt;"",TimeSpend[[#This Row],[Date]]&lt;&gt;""),TimeSpend[[#This Row],[Activity]],"")</f>
        <v/>
      </c>
      <c r="G2920" t="str">
        <f>IF(AND(TimeSpend[[#This Row],[Personnel number]]&lt;&gt;"",TimeSpend[[#This Row],[Date]]&lt;&gt;""),TimeSpend[[#This Row],[Activity description]],"")</f>
        <v/>
      </c>
      <c r="H2920" s="36" t="str">
        <f>IF(AND(TimeSpend[[#This Row],[Personnel number]]&lt;&gt;"",TimeSpend[[#This Row],[Date]]&lt;&gt;""),TimeSpend[[#This Row],[Start Time]],"")</f>
        <v/>
      </c>
      <c r="I2920" s="36" t="str">
        <f>IF(AND(TimeSpend[[#This Row],[Personnel number]]&lt;&gt;"",TimeSpend[[#This Row],[Date]]&lt;&gt;""),TimeSpend[[#This Row],[End Time]],"")</f>
        <v/>
      </c>
      <c r="J2920" t="str">
        <f>IF(AND(TimeSpend[[#This Row],[Personnel number]]&lt;&gt;"",TimeSpend[[#This Row],[Date]]&lt;&gt;""),TimeSpend[[#This Row],[Location]],"")</f>
        <v/>
      </c>
      <c r="K2920" t="str">
        <f>IF(AND(TimeSpend[[#This Row],[Personnel number]]&lt;&gt;"",TimeSpend[[#This Row],[Date]]&lt;&gt;""),TimeSpend[[#This Row],[Task]],"")</f>
        <v/>
      </c>
      <c r="L2920" t="str">
        <f>IF(AND(TimeSpend[[#This Row],[Personnel number]]&lt;&gt;"",TimeSpend[[#This Row],[Date]]&lt;&gt;""),Utilization!$J$2,"")</f>
        <v/>
      </c>
      <c r="M2920" t="str">
        <f>IF(AND(TimeSpend[[#This Row],[Personnel number]]&lt;&gt;"",TimeSpend[[#This Row],[Date]]&lt;&gt;""),TimeSpend[[#This Row],[Employee Name]],"")</f>
        <v/>
      </c>
      <c r="N2920" t="str">
        <f t="shared" si="90"/>
        <v/>
      </c>
      <c r="O2920" t="str">
        <f t="shared" si="91"/>
        <v/>
      </c>
      <c r="P2920" t="str">
        <f>IF(D2920&lt;&gt;"",VLOOKUP(D2920,Projects!B:C,2,0),"")</f>
        <v/>
      </c>
    </row>
    <row r="2921" spans="1:16" x14ac:dyDescent="0.25">
      <c r="A2921" t="str">
        <f>UPPER(IF(AND(TimeSpend[[#This Row],[Personnel number]]&lt;&gt;"",TimeSpend[[#This Row],[Date]]&lt;&gt;""),TimeSpend[[#This Row],[Personnel number]],""))</f>
        <v/>
      </c>
      <c r="B2921" s="85" t="str">
        <f>IF(AND(TimeSpend[[#This Row],[Personnel number]]&lt;&gt;"",TimeSpend[[#This Row],[Date]]&lt;&gt;""),TEXT(TimeSpend[[#This Row],[Date]],"[$-409]yyyyMMdd"),"")</f>
        <v/>
      </c>
      <c r="C2921" s="33" t="str">
        <f>IF(AND(TimeSpend[[#This Row],[Personnel number]]&lt;&gt;"",TimeSpend[[#This Row],[Date]]&lt;&gt;""),SUBSTITUTE(TimeSpend[[#This Row],[Hours]],",","."),"")</f>
        <v/>
      </c>
      <c r="D2921" t="str">
        <f>IF(AND(TimeSpend[[#This Row],[Personnel number]]&lt;&gt;"",TimeSpend[[#This Row],[Date]]&lt;&gt;""),TimeSpend[[#This Row],[Network]],"")</f>
        <v/>
      </c>
      <c r="E2921" t="str">
        <f>IF(AND(TimeSpend[[#This Row],[Personnel number]]&lt;&gt;"",TimeSpend[[#This Row],[Date]]&lt;&gt;""),TimeSpend[[#This Row],[Network Description]],"")</f>
        <v/>
      </c>
      <c r="F2921" t="str">
        <f>IF(AND(TimeSpend[[#This Row],[Personnel number]]&lt;&gt;"",TimeSpend[[#This Row],[Date]]&lt;&gt;""),TimeSpend[[#This Row],[Activity]],"")</f>
        <v/>
      </c>
      <c r="G2921" t="str">
        <f>IF(AND(TimeSpend[[#This Row],[Personnel number]]&lt;&gt;"",TimeSpend[[#This Row],[Date]]&lt;&gt;""),TimeSpend[[#This Row],[Activity description]],"")</f>
        <v/>
      </c>
      <c r="H2921" s="36" t="str">
        <f>IF(AND(TimeSpend[[#This Row],[Personnel number]]&lt;&gt;"",TimeSpend[[#This Row],[Date]]&lt;&gt;""),TimeSpend[[#This Row],[Start Time]],"")</f>
        <v/>
      </c>
      <c r="I2921" s="36" t="str">
        <f>IF(AND(TimeSpend[[#This Row],[Personnel number]]&lt;&gt;"",TimeSpend[[#This Row],[Date]]&lt;&gt;""),TimeSpend[[#This Row],[End Time]],"")</f>
        <v/>
      </c>
      <c r="J2921" t="str">
        <f>IF(AND(TimeSpend[[#This Row],[Personnel number]]&lt;&gt;"",TimeSpend[[#This Row],[Date]]&lt;&gt;""),TimeSpend[[#This Row],[Location]],"")</f>
        <v/>
      </c>
      <c r="K2921" t="str">
        <f>IF(AND(TimeSpend[[#This Row],[Personnel number]]&lt;&gt;"",TimeSpend[[#This Row],[Date]]&lt;&gt;""),TimeSpend[[#This Row],[Task]],"")</f>
        <v/>
      </c>
      <c r="L2921" t="str">
        <f>IF(AND(TimeSpend[[#This Row],[Personnel number]]&lt;&gt;"",TimeSpend[[#This Row],[Date]]&lt;&gt;""),Utilization!$J$2,"")</f>
        <v/>
      </c>
      <c r="M2921" t="str">
        <f>IF(AND(TimeSpend[[#This Row],[Personnel number]]&lt;&gt;"",TimeSpend[[#This Row],[Date]]&lt;&gt;""),TimeSpend[[#This Row],[Employee Name]],"")</f>
        <v/>
      </c>
      <c r="N2921" t="str">
        <f t="shared" si="90"/>
        <v/>
      </c>
      <c r="O2921" t="str">
        <f t="shared" si="91"/>
        <v/>
      </c>
      <c r="P2921" t="str">
        <f>IF(D2921&lt;&gt;"",VLOOKUP(D2921,Projects!B:C,2,0),"")</f>
        <v/>
      </c>
    </row>
    <row r="2922" spans="1:16" x14ac:dyDescent="0.25">
      <c r="A2922" t="str">
        <f>UPPER(IF(AND(TimeSpend[[#This Row],[Personnel number]]&lt;&gt;"",TimeSpend[[#This Row],[Date]]&lt;&gt;""),TimeSpend[[#This Row],[Personnel number]],""))</f>
        <v/>
      </c>
      <c r="B2922" s="85" t="str">
        <f>IF(AND(TimeSpend[[#This Row],[Personnel number]]&lt;&gt;"",TimeSpend[[#This Row],[Date]]&lt;&gt;""),TEXT(TimeSpend[[#This Row],[Date]],"[$-409]yyyyMMdd"),"")</f>
        <v/>
      </c>
      <c r="C2922" s="33" t="str">
        <f>IF(AND(TimeSpend[[#This Row],[Personnel number]]&lt;&gt;"",TimeSpend[[#This Row],[Date]]&lt;&gt;""),SUBSTITUTE(TimeSpend[[#This Row],[Hours]],",","."),"")</f>
        <v/>
      </c>
      <c r="D2922" t="str">
        <f>IF(AND(TimeSpend[[#This Row],[Personnel number]]&lt;&gt;"",TimeSpend[[#This Row],[Date]]&lt;&gt;""),TimeSpend[[#This Row],[Network]],"")</f>
        <v/>
      </c>
      <c r="E2922" t="str">
        <f>IF(AND(TimeSpend[[#This Row],[Personnel number]]&lt;&gt;"",TimeSpend[[#This Row],[Date]]&lt;&gt;""),TimeSpend[[#This Row],[Network Description]],"")</f>
        <v/>
      </c>
      <c r="F2922" t="str">
        <f>IF(AND(TimeSpend[[#This Row],[Personnel number]]&lt;&gt;"",TimeSpend[[#This Row],[Date]]&lt;&gt;""),TimeSpend[[#This Row],[Activity]],"")</f>
        <v/>
      </c>
      <c r="G2922" t="str">
        <f>IF(AND(TimeSpend[[#This Row],[Personnel number]]&lt;&gt;"",TimeSpend[[#This Row],[Date]]&lt;&gt;""),TimeSpend[[#This Row],[Activity description]],"")</f>
        <v/>
      </c>
      <c r="H2922" s="36" t="str">
        <f>IF(AND(TimeSpend[[#This Row],[Personnel number]]&lt;&gt;"",TimeSpend[[#This Row],[Date]]&lt;&gt;""),TimeSpend[[#This Row],[Start Time]],"")</f>
        <v/>
      </c>
      <c r="I2922" s="36" t="str">
        <f>IF(AND(TimeSpend[[#This Row],[Personnel number]]&lt;&gt;"",TimeSpend[[#This Row],[Date]]&lt;&gt;""),TimeSpend[[#This Row],[End Time]],"")</f>
        <v/>
      </c>
      <c r="J2922" t="str">
        <f>IF(AND(TimeSpend[[#This Row],[Personnel number]]&lt;&gt;"",TimeSpend[[#This Row],[Date]]&lt;&gt;""),TimeSpend[[#This Row],[Location]],"")</f>
        <v/>
      </c>
      <c r="K2922" t="str">
        <f>IF(AND(TimeSpend[[#This Row],[Personnel number]]&lt;&gt;"",TimeSpend[[#This Row],[Date]]&lt;&gt;""),TimeSpend[[#This Row],[Task]],"")</f>
        <v/>
      </c>
      <c r="L2922" t="str">
        <f>IF(AND(TimeSpend[[#This Row],[Personnel number]]&lt;&gt;"",TimeSpend[[#This Row],[Date]]&lt;&gt;""),Utilization!$J$2,"")</f>
        <v/>
      </c>
      <c r="M2922" t="str">
        <f>IF(AND(TimeSpend[[#This Row],[Personnel number]]&lt;&gt;"",TimeSpend[[#This Row],[Date]]&lt;&gt;""),TimeSpend[[#This Row],[Employee Name]],"")</f>
        <v/>
      </c>
      <c r="N2922" t="str">
        <f t="shared" si="90"/>
        <v/>
      </c>
      <c r="O2922" t="str">
        <f t="shared" si="91"/>
        <v/>
      </c>
      <c r="P2922" t="str">
        <f>IF(D2922&lt;&gt;"",VLOOKUP(D2922,Projects!B:C,2,0),"")</f>
        <v/>
      </c>
    </row>
    <row r="2923" spans="1:16" x14ac:dyDescent="0.25">
      <c r="A2923" t="str">
        <f>UPPER(IF(AND(TimeSpend[[#This Row],[Personnel number]]&lt;&gt;"",TimeSpend[[#This Row],[Date]]&lt;&gt;""),TimeSpend[[#This Row],[Personnel number]],""))</f>
        <v/>
      </c>
      <c r="B2923" s="85" t="str">
        <f>IF(AND(TimeSpend[[#This Row],[Personnel number]]&lt;&gt;"",TimeSpend[[#This Row],[Date]]&lt;&gt;""),TEXT(TimeSpend[[#This Row],[Date]],"[$-409]yyyyMMdd"),"")</f>
        <v/>
      </c>
      <c r="C2923" s="33" t="str">
        <f>IF(AND(TimeSpend[[#This Row],[Personnel number]]&lt;&gt;"",TimeSpend[[#This Row],[Date]]&lt;&gt;""),SUBSTITUTE(TimeSpend[[#This Row],[Hours]],",","."),"")</f>
        <v/>
      </c>
      <c r="D2923" t="str">
        <f>IF(AND(TimeSpend[[#This Row],[Personnel number]]&lt;&gt;"",TimeSpend[[#This Row],[Date]]&lt;&gt;""),TimeSpend[[#This Row],[Network]],"")</f>
        <v/>
      </c>
      <c r="E2923" t="str">
        <f>IF(AND(TimeSpend[[#This Row],[Personnel number]]&lt;&gt;"",TimeSpend[[#This Row],[Date]]&lt;&gt;""),TimeSpend[[#This Row],[Network Description]],"")</f>
        <v/>
      </c>
      <c r="F2923" t="str">
        <f>IF(AND(TimeSpend[[#This Row],[Personnel number]]&lt;&gt;"",TimeSpend[[#This Row],[Date]]&lt;&gt;""),TimeSpend[[#This Row],[Activity]],"")</f>
        <v/>
      </c>
      <c r="G2923" t="str">
        <f>IF(AND(TimeSpend[[#This Row],[Personnel number]]&lt;&gt;"",TimeSpend[[#This Row],[Date]]&lt;&gt;""),TimeSpend[[#This Row],[Activity description]],"")</f>
        <v/>
      </c>
      <c r="H2923" s="36" t="str">
        <f>IF(AND(TimeSpend[[#This Row],[Personnel number]]&lt;&gt;"",TimeSpend[[#This Row],[Date]]&lt;&gt;""),TimeSpend[[#This Row],[Start Time]],"")</f>
        <v/>
      </c>
      <c r="I2923" s="36" t="str">
        <f>IF(AND(TimeSpend[[#This Row],[Personnel number]]&lt;&gt;"",TimeSpend[[#This Row],[Date]]&lt;&gt;""),TimeSpend[[#This Row],[End Time]],"")</f>
        <v/>
      </c>
      <c r="J2923" t="str">
        <f>IF(AND(TimeSpend[[#This Row],[Personnel number]]&lt;&gt;"",TimeSpend[[#This Row],[Date]]&lt;&gt;""),TimeSpend[[#This Row],[Location]],"")</f>
        <v/>
      </c>
      <c r="K2923" t="str">
        <f>IF(AND(TimeSpend[[#This Row],[Personnel number]]&lt;&gt;"",TimeSpend[[#This Row],[Date]]&lt;&gt;""),TimeSpend[[#This Row],[Task]],"")</f>
        <v/>
      </c>
      <c r="L2923" t="str">
        <f>IF(AND(TimeSpend[[#This Row],[Personnel number]]&lt;&gt;"",TimeSpend[[#This Row],[Date]]&lt;&gt;""),Utilization!$J$2,"")</f>
        <v/>
      </c>
      <c r="M2923" t="str">
        <f>IF(AND(TimeSpend[[#This Row],[Personnel number]]&lt;&gt;"",TimeSpend[[#This Row],[Date]]&lt;&gt;""),TimeSpend[[#This Row],[Employee Name]],"")</f>
        <v/>
      </c>
      <c r="N2923" t="str">
        <f t="shared" si="90"/>
        <v/>
      </c>
      <c r="O2923" t="str">
        <f t="shared" si="91"/>
        <v/>
      </c>
      <c r="P2923" t="str">
        <f>IF(D2923&lt;&gt;"",VLOOKUP(D2923,Projects!B:C,2,0),"")</f>
        <v/>
      </c>
    </row>
    <row r="2924" spans="1:16" x14ac:dyDescent="0.25">
      <c r="A2924" t="str">
        <f>UPPER(IF(AND(TimeSpend[[#This Row],[Personnel number]]&lt;&gt;"",TimeSpend[[#This Row],[Date]]&lt;&gt;""),TimeSpend[[#This Row],[Personnel number]],""))</f>
        <v/>
      </c>
      <c r="B2924" s="85" t="str">
        <f>IF(AND(TimeSpend[[#This Row],[Personnel number]]&lt;&gt;"",TimeSpend[[#This Row],[Date]]&lt;&gt;""),TEXT(TimeSpend[[#This Row],[Date]],"[$-409]yyyyMMdd"),"")</f>
        <v/>
      </c>
      <c r="C2924" s="33" t="str">
        <f>IF(AND(TimeSpend[[#This Row],[Personnel number]]&lt;&gt;"",TimeSpend[[#This Row],[Date]]&lt;&gt;""),SUBSTITUTE(TimeSpend[[#This Row],[Hours]],",","."),"")</f>
        <v/>
      </c>
      <c r="D2924" t="str">
        <f>IF(AND(TimeSpend[[#This Row],[Personnel number]]&lt;&gt;"",TimeSpend[[#This Row],[Date]]&lt;&gt;""),TimeSpend[[#This Row],[Network]],"")</f>
        <v/>
      </c>
      <c r="E2924" t="str">
        <f>IF(AND(TimeSpend[[#This Row],[Personnel number]]&lt;&gt;"",TimeSpend[[#This Row],[Date]]&lt;&gt;""),TimeSpend[[#This Row],[Network Description]],"")</f>
        <v/>
      </c>
      <c r="F2924" t="str">
        <f>IF(AND(TimeSpend[[#This Row],[Personnel number]]&lt;&gt;"",TimeSpend[[#This Row],[Date]]&lt;&gt;""),TimeSpend[[#This Row],[Activity]],"")</f>
        <v/>
      </c>
      <c r="G2924" t="str">
        <f>IF(AND(TimeSpend[[#This Row],[Personnel number]]&lt;&gt;"",TimeSpend[[#This Row],[Date]]&lt;&gt;""),TimeSpend[[#This Row],[Activity description]],"")</f>
        <v/>
      </c>
      <c r="H2924" s="36" t="str">
        <f>IF(AND(TimeSpend[[#This Row],[Personnel number]]&lt;&gt;"",TimeSpend[[#This Row],[Date]]&lt;&gt;""),TimeSpend[[#This Row],[Start Time]],"")</f>
        <v/>
      </c>
      <c r="I2924" s="36" t="str">
        <f>IF(AND(TimeSpend[[#This Row],[Personnel number]]&lt;&gt;"",TimeSpend[[#This Row],[Date]]&lt;&gt;""),TimeSpend[[#This Row],[End Time]],"")</f>
        <v/>
      </c>
      <c r="J2924" t="str">
        <f>IF(AND(TimeSpend[[#This Row],[Personnel number]]&lt;&gt;"",TimeSpend[[#This Row],[Date]]&lt;&gt;""),TimeSpend[[#This Row],[Location]],"")</f>
        <v/>
      </c>
      <c r="K2924" t="str">
        <f>IF(AND(TimeSpend[[#This Row],[Personnel number]]&lt;&gt;"",TimeSpend[[#This Row],[Date]]&lt;&gt;""),TimeSpend[[#This Row],[Task]],"")</f>
        <v/>
      </c>
      <c r="L2924" t="str">
        <f>IF(AND(TimeSpend[[#This Row],[Personnel number]]&lt;&gt;"",TimeSpend[[#This Row],[Date]]&lt;&gt;""),Utilization!$J$2,"")</f>
        <v/>
      </c>
      <c r="M2924" t="str">
        <f>IF(AND(TimeSpend[[#This Row],[Personnel number]]&lt;&gt;"",TimeSpend[[#This Row],[Date]]&lt;&gt;""),TimeSpend[[#This Row],[Employee Name]],"")</f>
        <v/>
      </c>
      <c r="N2924" t="str">
        <f t="shared" si="90"/>
        <v/>
      </c>
      <c r="O2924" t="str">
        <f t="shared" si="91"/>
        <v/>
      </c>
      <c r="P2924" t="str">
        <f>IF(D2924&lt;&gt;"",VLOOKUP(D2924,Projects!B:C,2,0),"")</f>
        <v/>
      </c>
    </row>
    <row r="2925" spans="1:16" x14ac:dyDescent="0.25">
      <c r="A2925" t="str">
        <f>UPPER(IF(AND(TimeSpend[[#This Row],[Personnel number]]&lt;&gt;"",TimeSpend[[#This Row],[Date]]&lt;&gt;""),TimeSpend[[#This Row],[Personnel number]],""))</f>
        <v/>
      </c>
      <c r="B2925" s="85" t="str">
        <f>IF(AND(TimeSpend[[#This Row],[Personnel number]]&lt;&gt;"",TimeSpend[[#This Row],[Date]]&lt;&gt;""),TEXT(TimeSpend[[#This Row],[Date]],"[$-409]yyyyMMdd"),"")</f>
        <v/>
      </c>
      <c r="C2925" s="33" t="str">
        <f>IF(AND(TimeSpend[[#This Row],[Personnel number]]&lt;&gt;"",TimeSpend[[#This Row],[Date]]&lt;&gt;""),SUBSTITUTE(TimeSpend[[#This Row],[Hours]],",","."),"")</f>
        <v/>
      </c>
      <c r="D2925" t="str">
        <f>IF(AND(TimeSpend[[#This Row],[Personnel number]]&lt;&gt;"",TimeSpend[[#This Row],[Date]]&lt;&gt;""),TimeSpend[[#This Row],[Network]],"")</f>
        <v/>
      </c>
      <c r="E2925" t="str">
        <f>IF(AND(TimeSpend[[#This Row],[Personnel number]]&lt;&gt;"",TimeSpend[[#This Row],[Date]]&lt;&gt;""),TimeSpend[[#This Row],[Network Description]],"")</f>
        <v/>
      </c>
      <c r="F2925" t="str">
        <f>IF(AND(TimeSpend[[#This Row],[Personnel number]]&lt;&gt;"",TimeSpend[[#This Row],[Date]]&lt;&gt;""),TimeSpend[[#This Row],[Activity]],"")</f>
        <v/>
      </c>
      <c r="G2925" t="str">
        <f>IF(AND(TimeSpend[[#This Row],[Personnel number]]&lt;&gt;"",TimeSpend[[#This Row],[Date]]&lt;&gt;""),TimeSpend[[#This Row],[Activity description]],"")</f>
        <v/>
      </c>
      <c r="H2925" s="36" t="str">
        <f>IF(AND(TimeSpend[[#This Row],[Personnel number]]&lt;&gt;"",TimeSpend[[#This Row],[Date]]&lt;&gt;""),TimeSpend[[#This Row],[Start Time]],"")</f>
        <v/>
      </c>
      <c r="I2925" s="36" t="str">
        <f>IF(AND(TimeSpend[[#This Row],[Personnel number]]&lt;&gt;"",TimeSpend[[#This Row],[Date]]&lt;&gt;""),TimeSpend[[#This Row],[End Time]],"")</f>
        <v/>
      </c>
      <c r="J2925" t="str">
        <f>IF(AND(TimeSpend[[#This Row],[Personnel number]]&lt;&gt;"",TimeSpend[[#This Row],[Date]]&lt;&gt;""),TimeSpend[[#This Row],[Location]],"")</f>
        <v/>
      </c>
      <c r="K2925" t="str">
        <f>IF(AND(TimeSpend[[#This Row],[Personnel number]]&lt;&gt;"",TimeSpend[[#This Row],[Date]]&lt;&gt;""),TimeSpend[[#This Row],[Task]],"")</f>
        <v/>
      </c>
      <c r="L2925" t="str">
        <f>IF(AND(TimeSpend[[#This Row],[Personnel number]]&lt;&gt;"",TimeSpend[[#This Row],[Date]]&lt;&gt;""),Utilization!$J$2,"")</f>
        <v/>
      </c>
      <c r="M2925" t="str">
        <f>IF(AND(TimeSpend[[#This Row],[Personnel number]]&lt;&gt;"",TimeSpend[[#This Row],[Date]]&lt;&gt;""),TimeSpend[[#This Row],[Employee Name]],"")</f>
        <v/>
      </c>
      <c r="N2925" t="str">
        <f t="shared" si="90"/>
        <v/>
      </c>
      <c r="O2925" t="str">
        <f t="shared" si="91"/>
        <v/>
      </c>
      <c r="P2925" t="str">
        <f>IF(D2925&lt;&gt;"",VLOOKUP(D2925,Projects!B:C,2,0),"")</f>
        <v/>
      </c>
    </row>
    <row r="2926" spans="1:16" x14ac:dyDescent="0.25">
      <c r="A2926" t="str">
        <f>UPPER(IF(AND(TimeSpend[[#This Row],[Personnel number]]&lt;&gt;"",TimeSpend[[#This Row],[Date]]&lt;&gt;""),TimeSpend[[#This Row],[Personnel number]],""))</f>
        <v/>
      </c>
      <c r="B2926" s="85" t="str">
        <f>IF(AND(TimeSpend[[#This Row],[Personnel number]]&lt;&gt;"",TimeSpend[[#This Row],[Date]]&lt;&gt;""),TEXT(TimeSpend[[#This Row],[Date]],"[$-409]yyyyMMdd"),"")</f>
        <v/>
      </c>
      <c r="C2926" s="33" t="str">
        <f>IF(AND(TimeSpend[[#This Row],[Personnel number]]&lt;&gt;"",TimeSpend[[#This Row],[Date]]&lt;&gt;""),SUBSTITUTE(TimeSpend[[#This Row],[Hours]],",","."),"")</f>
        <v/>
      </c>
      <c r="D2926" t="str">
        <f>IF(AND(TimeSpend[[#This Row],[Personnel number]]&lt;&gt;"",TimeSpend[[#This Row],[Date]]&lt;&gt;""),TimeSpend[[#This Row],[Network]],"")</f>
        <v/>
      </c>
      <c r="E2926" t="str">
        <f>IF(AND(TimeSpend[[#This Row],[Personnel number]]&lt;&gt;"",TimeSpend[[#This Row],[Date]]&lt;&gt;""),TimeSpend[[#This Row],[Network Description]],"")</f>
        <v/>
      </c>
      <c r="F2926" t="str">
        <f>IF(AND(TimeSpend[[#This Row],[Personnel number]]&lt;&gt;"",TimeSpend[[#This Row],[Date]]&lt;&gt;""),TimeSpend[[#This Row],[Activity]],"")</f>
        <v/>
      </c>
      <c r="G2926" t="str">
        <f>IF(AND(TimeSpend[[#This Row],[Personnel number]]&lt;&gt;"",TimeSpend[[#This Row],[Date]]&lt;&gt;""),TimeSpend[[#This Row],[Activity description]],"")</f>
        <v/>
      </c>
      <c r="H2926" s="36" t="str">
        <f>IF(AND(TimeSpend[[#This Row],[Personnel number]]&lt;&gt;"",TimeSpend[[#This Row],[Date]]&lt;&gt;""),TimeSpend[[#This Row],[Start Time]],"")</f>
        <v/>
      </c>
      <c r="I2926" s="36" t="str">
        <f>IF(AND(TimeSpend[[#This Row],[Personnel number]]&lt;&gt;"",TimeSpend[[#This Row],[Date]]&lt;&gt;""),TimeSpend[[#This Row],[End Time]],"")</f>
        <v/>
      </c>
      <c r="J2926" t="str">
        <f>IF(AND(TimeSpend[[#This Row],[Personnel number]]&lt;&gt;"",TimeSpend[[#This Row],[Date]]&lt;&gt;""),TimeSpend[[#This Row],[Location]],"")</f>
        <v/>
      </c>
      <c r="K2926" t="str">
        <f>IF(AND(TimeSpend[[#This Row],[Personnel number]]&lt;&gt;"",TimeSpend[[#This Row],[Date]]&lt;&gt;""),TimeSpend[[#This Row],[Task]],"")</f>
        <v/>
      </c>
      <c r="L2926" t="str">
        <f>IF(AND(TimeSpend[[#This Row],[Personnel number]]&lt;&gt;"",TimeSpend[[#This Row],[Date]]&lt;&gt;""),Utilization!$J$2,"")</f>
        <v/>
      </c>
      <c r="M2926" t="str">
        <f>IF(AND(TimeSpend[[#This Row],[Personnel number]]&lt;&gt;"",TimeSpend[[#This Row],[Date]]&lt;&gt;""),TimeSpend[[#This Row],[Employee Name]],"")</f>
        <v/>
      </c>
      <c r="N2926" t="str">
        <f t="shared" si="90"/>
        <v/>
      </c>
      <c r="O2926" t="str">
        <f t="shared" si="91"/>
        <v/>
      </c>
      <c r="P2926" t="str">
        <f>IF(D2926&lt;&gt;"",VLOOKUP(D2926,Projects!B:C,2,0),"")</f>
        <v/>
      </c>
    </row>
    <row r="2927" spans="1:16" x14ac:dyDescent="0.25">
      <c r="A2927" t="str">
        <f>UPPER(IF(AND(TimeSpend[[#This Row],[Personnel number]]&lt;&gt;"",TimeSpend[[#This Row],[Date]]&lt;&gt;""),TimeSpend[[#This Row],[Personnel number]],""))</f>
        <v/>
      </c>
      <c r="B2927" s="85" t="str">
        <f>IF(AND(TimeSpend[[#This Row],[Personnel number]]&lt;&gt;"",TimeSpend[[#This Row],[Date]]&lt;&gt;""),TEXT(TimeSpend[[#This Row],[Date]],"[$-409]yyyyMMdd"),"")</f>
        <v/>
      </c>
      <c r="C2927" s="33" t="str">
        <f>IF(AND(TimeSpend[[#This Row],[Personnel number]]&lt;&gt;"",TimeSpend[[#This Row],[Date]]&lt;&gt;""),SUBSTITUTE(TimeSpend[[#This Row],[Hours]],",","."),"")</f>
        <v/>
      </c>
      <c r="D2927" t="str">
        <f>IF(AND(TimeSpend[[#This Row],[Personnel number]]&lt;&gt;"",TimeSpend[[#This Row],[Date]]&lt;&gt;""),TimeSpend[[#This Row],[Network]],"")</f>
        <v/>
      </c>
      <c r="E2927" t="str">
        <f>IF(AND(TimeSpend[[#This Row],[Personnel number]]&lt;&gt;"",TimeSpend[[#This Row],[Date]]&lt;&gt;""),TimeSpend[[#This Row],[Network Description]],"")</f>
        <v/>
      </c>
      <c r="F2927" t="str">
        <f>IF(AND(TimeSpend[[#This Row],[Personnel number]]&lt;&gt;"",TimeSpend[[#This Row],[Date]]&lt;&gt;""),TimeSpend[[#This Row],[Activity]],"")</f>
        <v/>
      </c>
      <c r="G2927" t="str">
        <f>IF(AND(TimeSpend[[#This Row],[Personnel number]]&lt;&gt;"",TimeSpend[[#This Row],[Date]]&lt;&gt;""),TimeSpend[[#This Row],[Activity description]],"")</f>
        <v/>
      </c>
      <c r="H2927" s="36" t="str">
        <f>IF(AND(TimeSpend[[#This Row],[Personnel number]]&lt;&gt;"",TimeSpend[[#This Row],[Date]]&lt;&gt;""),TimeSpend[[#This Row],[Start Time]],"")</f>
        <v/>
      </c>
      <c r="I2927" s="36" t="str">
        <f>IF(AND(TimeSpend[[#This Row],[Personnel number]]&lt;&gt;"",TimeSpend[[#This Row],[Date]]&lt;&gt;""),TimeSpend[[#This Row],[End Time]],"")</f>
        <v/>
      </c>
      <c r="J2927" t="str">
        <f>IF(AND(TimeSpend[[#This Row],[Personnel number]]&lt;&gt;"",TimeSpend[[#This Row],[Date]]&lt;&gt;""),TimeSpend[[#This Row],[Location]],"")</f>
        <v/>
      </c>
      <c r="K2927" t="str">
        <f>IF(AND(TimeSpend[[#This Row],[Personnel number]]&lt;&gt;"",TimeSpend[[#This Row],[Date]]&lt;&gt;""),TimeSpend[[#This Row],[Task]],"")</f>
        <v/>
      </c>
      <c r="L2927" t="str">
        <f>IF(AND(TimeSpend[[#This Row],[Personnel number]]&lt;&gt;"",TimeSpend[[#This Row],[Date]]&lt;&gt;""),Utilization!$J$2,"")</f>
        <v/>
      </c>
      <c r="M2927" t="str">
        <f>IF(AND(TimeSpend[[#This Row],[Personnel number]]&lt;&gt;"",TimeSpend[[#This Row],[Date]]&lt;&gt;""),TimeSpend[[#This Row],[Employee Name]],"")</f>
        <v/>
      </c>
      <c r="N2927" t="str">
        <f t="shared" si="90"/>
        <v/>
      </c>
      <c r="O2927" t="str">
        <f t="shared" si="91"/>
        <v/>
      </c>
      <c r="P2927" t="str">
        <f>IF(D2927&lt;&gt;"",VLOOKUP(D2927,Projects!B:C,2,0),"")</f>
        <v/>
      </c>
    </row>
    <row r="2928" spans="1:16" x14ac:dyDescent="0.25">
      <c r="A2928" t="str">
        <f>UPPER(IF(AND(TimeSpend[[#This Row],[Personnel number]]&lt;&gt;"",TimeSpend[[#This Row],[Date]]&lt;&gt;""),TimeSpend[[#This Row],[Personnel number]],""))</f>
        <v/>
      </c>
      <c r="B2928" s="85" t="str">
        <f>IF(AND(TimeSpend[[#This Row],[Personnel number]]&lt;&gt;"",TimeSpend[[#This Row],[Date]]&lt;&gt;""),TEXT(TimeSpend[[#This Row],[Date]],"[$-409]yyyyMMdd"),"")</f>
        <v/>
      </c>
      <c r="C2928" s="33" t="str">
        <f>IF(AND(TimeSpend[[#This Row],[Personnel number]]&lt;&gt;"",TimeSpend[[#This Row],[Date]]&lt;&gt;""),SUBSTITUTE(TimeSpend[[#This Row],[Hours]],",","."),"")</f>
        <v/>
      </c>
      <c r="D2928" t="str">
        <f>IF(AND(TimeSpend[[#This Row],[Personnel number]]&lt;&gt;"",TimeSpend[[#This Row],[Date]]&lt;&gt;""),TimeSpend[[#This Row],[Network]],"")</f>
        <v/>
      </c>
      <c r="E2928" t="str">
        <f>IF(AND(TimeSpend[[#This Row],[Personnel number]]&lt;&gt;"",TimeSpend[[#This Row],[Date]]&lt;&gt;""),TimeSpend[[#This Row],[Network Description]],"")</f>
        <v/>
      </c>
      <c r="F2928" t="str">
        <f>IF(AND(TimeSpend[[#This Row],[Personnel number]]&lt;&gt;"",TimeSpend[[#This Row],[Date]]&lt;&gt;""),TimeSpend[[#This Row],[Activity]],"")</f>
        <v/>
      </c>
      <c r="G2928" t="str">
        <f>IF(AND(TimeSpend[[#This Row],[Personnel number]]&lt;&gt;"",TimeSpend[[#This Row],[Date]]&lt;&gt;""),TimeSpend[[#This Row],[Activity description]],"")</f>
        <v/>
      </c>
      <c r="H2928" s="36" t="str">
        <f>IF(AND(TimeSpend[[#This Row],[Personnel number]]&lt;&gt;"",TimeSpend[[#This Row],[Date]]&lt;&gt;""),TimeSpend[[#This Row],[Start Time]],"")</f>
        <v/>
      </c>
      <c r="I2928" s="36" t="str">
        <f>IF(AND(TimeSpend[[#This Row],[Personnel number]]&lt;&gt;"",TimeSpend[[#This Row],[Date]]&lt;&gt;""),TimeSpend[[#This Row],[End Time]],"")</f>
        <v/>
      </c>
      <c r="J2928" t="str">
        <f>IF(AND(TimeSpend[[#This Row],[Personnel number]]&lt;&gt;"",TimeSpend[[#This Row],[Date]]&lt;&gt;""),TimeSpend[[#This Row],[Location]],"")</f>
        <v/>
      </c>
      <c r="K2928" t="str">
        <f>IF(AND(TimeSpend[[#This Row],[Personnel number]]&lt;&gt;"",TimeSpend[[#This Row],[Date]]&lt;&gt;""),TimeSpend[[#This Row],[Task]],"")</f>
        <v/>
      </c>
      <c r="L2928" t="str">
        <f>IF(AND(TimeSpend[[#This Row],[Personnel number]]&lt;&gt;"",TimeSpend[[#This Row],[Date]]&lt;&gt;""),Utilization!$J$2,"")</f>
        <v/>
      </c>
      <c r="M2928" t="str">
        <f>IF(AND(TimeSpend[[#This Row],[Personnel number]]&lt;&gt;"",TimeSpend[[#This Row],[Date]]&lt;&gt;""),TimeSpend[[#This Row],[Employee Name]],"")</f>
        <v/>
      </c>
      <c r="N2928" t="str">
        <f t="shared" si="90"/>
        <v/>
      </c>
      <c r="O2928" t="str">
        <f t="shared" si="91"/>
        <v/>
      </c>
      <c r="P2928" t="str">
        <f>IF(D2928&lt;&gt;"",VLOOKUP(D2928,Projects!B:C,2,0),"")</f>
        <v/>
      </c>
    </row>
    <row r="2929" spans="1:16" x14ac:dyDescent="0.25">
      <c r="A2929" t="str">
        <f>UPPER(IF(AND(TimeSpend[[#This Row],[Personnel number]]&lt;&gt;"",TimeSpend[[#This Row],[Date]]&lt;&gt;""),TimeSpend[[#This Row],[Personnel number]],""))</f>
        <v/>
      </c>
      <c r="B2929" s="85" t="str">
        <f>IF(AND(TimeSpend[[#This Row],[Personnel number]]&lt;&gt;"",TimeSpend[[#This Row],[Date]]&lt;&gt;""),TEXT(TimeSpend[[#This Row],[Date]],"[$-409]yyyyMMdd"),"")</f>
        <v/>
      </c>
      <c r="C2929" s="33" t="str">
        <f>IF(AND(TimeSpend[[#This Row],[Personnel number]]&lt;&gt;"",TimeSpend[[#This Row],[Date]]&lt;&gt;""),SUBSTITUTE(TimeSpend[[#This Row],[Hours]],",","."),"")</f>
        <v/>
      </c>
      <c r="D2929" t="str">
        <f>IF(AND(TimeSpend[[#This Row],[Personnel number]]&lt;&gt;"",TimeSpend[[#This Row],[Date]]&lt;&gt;""),TimeSpend[[#This Row],[Network]],"")</f>
        <v/>
      </c>
      <c r="E2929" t="str">
        <f>IF(AND(TimeSpend[[#This Row],[Personnel number]]&lt;&gt;"",TimeSpend[[#This Row],[Date]]&lt;&gt;""),TimeSpend[[#This Row],[Network Description]],"")</f>
        <v/>
      </c>
      <c r="F2929" t="str">
        <f>IF(AND(TimeSpend[[#This Row],[Personnel number]]&lt;&gt;"",TimeSpend[[#This Row],[Date]]&lt;&gt;""),TimeSpend[[#This Row],[Activity]],"")</f>
        <v/>
      </c>
      <c r="G2929" t="str">
        <f>IF(AND(TimeSpend[[#This Row],[Personnel number]]&lt;&gt;"",TimeSpend[[#This Row],[Date]]&lt;&gt;""),TimeSpend[[#This Row],[Activity description]],"")</f>
        <v/>
      </c>
      <c r="H2929" s="36" t="str">
        <f>IF(AND(TimeSpend[[#This Row],[Personnel number]]&lt;&gt;"",TimeSpend[[#This Row],[Date]]&lt;&gt;""),TimeSpend[[#This Row],[Start Time]],"")</f>
        <v/>
      </c>
      <c r="I2929" s="36" t="str">
        <f>IF(AND(TimeSpend[[#This Row],[Personnel number]]&lt;&gt;"",TimeSpend[[#This Row],[Date]]&lt;&gt;""),TimeSpend[[#This Row],[End Time]],"")</f>
        <v/>
      </c>
      <c r="J2929" t="str">
        <f>IF(AND(TimeSpend[[#This Row],[Personnel number]]&lt;&gt;"",TimeSpend[[#This Row],[Date]]&lt;&gt;""),TimeSpend[[#This Row],[Location]],"")</f>
        <v/>
      </c>
      <c r="K2929" t="str">
        <f>IF(AND(TimeSpend[[#This Row],[Personnel number]]&lt;&gt;"",TimeSpend[[#This Row],[Date]]&lt;&gt;""),TimeSpend[[#This Row],[Task]],"")</f>
        <v/>
      </c>
      <c r="L2929" t="str">
        <f>IF(AND(TimeSpend[[#This Row],[Personnel number]]&lt;&gt;"",TimeSpend[[#This Row],[Date]]&lt;&gt;""),Utilization!$J$2,"")</f>
        <v/>
      </c>
      <c r="M2929" t="str">
        <f>IF(AND(TimeSpend[[#This Row],[Personnel number]]&lt;&gt;"",TimeSpend[[#This Row],[Date]]&lt;&gt;""),TimeSpend[[#This Row],[Employee Name]],"")</f>
        <v/>
      </c>
      <c r="N2929" t="str">
        <f t="shared" si="90"/>
        <v/>
      </c>
      <c r="O2929" t="str">
        <f t="shared" si="91"/>
        <v/>
      </c>
      <c r="P2929" t="str">
        <f>IF(D2929&lt;&gt;"",VLOOKUP(D2929,Projects!B:C,2,0),"")</f>
        <v/>
      </c>
    </row>
    <row r="2930" spans="1:16" x14ac:dyDescent="0.25">
      <c r="A2930" t="str">
        <f>UPPER(IF(AND(TimeSpend[[#This Row],[Personnel number]]&lt;&gt;"",TimeSpend[[#This Row],[Date]]&lt;&gt;""),TimeSpend[[#This Row],[Personnel number]],""))</f>
        <v/>
      </c>
      <c r="B2930" s="85" t="str">
        <f>IF(AND(TimeSpend[[#This Row],[Personnel number]]&lt;&gt;"",TimeSpend[[#This Row],[Date]]&lt;&gt;""),TEXT(TimeSpend[[#This Row],[Date]],"[$-409]yyyyMMdd"),"")</f>
        <v/>
      </c>
      <c r="C2930" s="33" t="str">
        <f>IF(AND(TimeSpend[[#This Row],[Personnel number]]&lt;&gt;"",TimeSpend[[#This Row],[Date]]&lt;&gt;""),SUBSTITUTE(TimeSpend[[#This Row],[Hours]],",","."),"")</f>
        <v/>
      </c>
      <c r="D2930" t="str">
        <f>IF(AND(TimeSpend[[#This Row],[Personnel number]]&lt;&gt;"",TimeSpend[[#This Row],[Date]]&lt;&gt;""),TimeSpend[[#This Row],[Network]],"")</f>
        <v/>
      </c>
      <c r="E2930" t="str">
        <f>IF(AND(TimeSpend[[#This Row],[Personnel number]]&lt;&gt;"",TimeSpend[[#This Row],[Date]]&lt;&gt;""),TimeSpend[[#This Row],[Network Description]],"")</f>
        <v/>
      </c>
      <c r="F2930" t="str">
        <f>IF(AND(TimeSpend[[#This Row],[Personnel number]]&lt;&gt;"",TimeSpend[[#This Row],[Date]]&lt;&gt;""),TimeSpend[[#This Row],[Activity]],"")</f>
        <v/>
      </c>
      <c r="G2930" t="str">
        <f>IF(AND(TimeSpend[[#This Row],[Personnel number]]&lt;&gt;"",TimeSpend[[#This Row],[Date]]&lt;&gt;""),TimeSpend[[#This Row],[Activity description]],"")</f>
        <v/>
      </c>
      <c r="H2930" s="36" t="str">
        <f>IF(AND(TimeSpend[[#This Row],[Personnel number]]&lt;&gt;"",TimeSpend[[#This Row],[Date]]&lt;&gt;""),TimeSpend[[#This Row],[Start Time]],"")</f>
        <v/>
      </c>
      <c r="I2930" s="36" t="str">
        <f>IF(AND(TimeSpend[[#This Row],[Personnel number]]&lt;&gt;"",TimeSpend[[#This Row],[Date]]&lt;&gt;""),TimeSpend[[#This Row],[End Time]],"")</f>
        <v/>
      </c>
      <c r="J2930" t="str">
        <f>IF(AND(TimeSpend[[#This Row],[Personnel number]]&lt;&gt;"",TimeSpend[[#This Row],[Date]]&lt;&gt;""),TimeSpend[[#This Row],[Location]],"")</f>
        <v/>
      </c>
      <c r="K2930" t="str">
        <f>IF(AND(TimeSpend[[#This Row],[Personnel number]]&lt;&gt;"",TimeSpend[[#This Row],[Date]]&lt;&gt;""),TimeSpend[[#This Row],[Task]],"")</f>
        <v/>
      </c>
      <c r="L2930" t="str">
        <f>IF(AND(TimeSpend[[#This Row],[Personnel number]]&lt;&gt;"",TimeSpend[[#This Row],[Date]]&lt;&gt;""),Utilization!$J$2,"")</f>
        <v/>
      </c>
      <c r="M2930" t="str">
        <f>IF(AND(TimeSpend[[#This Row],[Personnel number]]&lt;&gt;"",TimeSpend[[#This Row],[Date]]&lt;&gt;""),TimeSpend[[#This Row],[Employee Name]],"")</f>
        <v/>
      </c>
      <c r="N2930" t="str">
        <f t="shared" si="90"/>
        <v/>
      </c>
      <c r="O2930" t="str">
        <f t="shared" si="91"/>
        <v/>
      </c>
      <c r="P2930" t="str">
        <f>IF(D2930&lt;&gt;"",VLOOKUP(D2930,Projects!B:C,2,0),"")</f>
        <v/>
      </c>
    </row>
    <row r="2931" spans="1:16" x14ac:dyDescent="0.25">
      <c r="A2931" t="str">
        <f>UPPER(IF(AND(TimeSpend[[#This Row],[Personnel number]]&lt;&gt;"",TimeSpend[[#This Row],[Date]]&lt;&gt;""),TimeSpend[[#This Row],[Personnel number]],""))</f>
        <v/>
      </c>
      <c r="B2931" s="85" t="str">
        <f>IF(AND(TimeSpend[[#This Row],[Personnel number]]&lt;&gt;"",TimeSpend[[#This Row],[Date]]&lt;&gt;""),TEXT(TimeSpend[[#This Row],[Date]],"[$-409]yyyyMMdd"),"")</f>
        <v/>
      </c>
      <c r="C2931" s="33" t="str">
        <f>IF(AND(TimeSpend[[#This Row],[Personnel number]]&lt;&gt;"",TimeSpend[[#This Row],[Date]]&lt;&gt;""),SUBSTITUTE(TimeSpend[[#This Row],[Hours]],",","."),"")</f>
        <v/>
      </c>
      <c r="D2931" t="str">
        <f>IF(AND(TimeSpend[[#This Row],[Personnel number]]&lt;&gt;"",TimeSpend[[#This Row],[Date]]&lt;&gt;""),TimeSpend[[#This Row],[Network]],"")</f>
        <v/>
      </c>
      <c r="E2931" t="str">
        <f>IF(AND(TimeSpend[[#This Row],[Personnel number]]&lt;&gt;"",TimeSpend[[#This Row],[Date]]&lt;&gt;""),TimeSpend[[#This Row],[Network Description]],"")</f>
        <v/>
      </c>
      <c r="F2931" t="str">
        <f>IF(AND(TimeSpend[[#This Row],[Personnel number]]&lt;&gt;"",TimeSpend[[#This Row],[Date]]&lt;&gt;""),TimeSpend[[#This Row],[Activity]],"")</f>
        <v/>
      </c>
      <c r="G2931" t="str">
        <f>IF(AND(TimeSpend[[#This Row],[Personnel number]]&lt;&gt;"",TimeSpend[[#This Row],[Date]]&lt;&gt;""),TimeSpend[[#This Row],[Activity description]],"")</f>
        <v/>
      </c>
      <c r="H2931" s="36" t="str">
        <f>IF(AND(TimeSpend[[#This Row],[Personnel number]]&lt;&gt;"",TimeSpend[[#This Row],[Date]]&lt;&gt;""),TimeSpend[[#This Row],[Start Time]],"")</f>
        <v/>
      </c>
      <c r="I2931" s="36" t="str">
        <f>IF(AND(TimeSpend[[#This Row],[Personnel number]]&lt;&gt;"",TimeSpend[[#This Row],[Date]]&lt;&gt;""),TimeSpend[[#This Row],[End Time]],"")</f>
        <v/>
      </c>
      <c r="J2931" t="str">
        <f>IF(AND(TimeSpend[[#This Row],[Personnel number]]&lt;&gt;"",TimeSpend[[#This Row],[Date]]&lt;&gt;""),TimeSpend[[#This Row],[Location]],"")</f>
        <v/>
      </c>
      <c r="K2931" t="str">
        <f>IF(AND(TimeSpend[[#This Row],[Personnel number]]&lt;&gt;"",TimeSpend[[#This Row],[Date]]&lt;&gt;""),TimeSpend[[#This Row],[Task]],"")</f>
        <v/>
      </c>
      <c r="L2931" t="str">
        <f>IF(AND(TimeSpend[[#This Row],[Personnel number]]&lt;&gt;"",TimeSpend[[#This Row],[Date]]&lt;&gt;""),Utilization!$J$2,"")</f>
        <v/>
      </c>
      <c r="M2931" t="str">
        <f>IF(AND(TimeSpend[[#This Row],[Personnel number]]&lt;&gt;"",TimeSpend[[#This Row],[Date]]&lt;&gt;""),TimeSpend[[#This Row],[Employee Name]],"")</f>
        <v/>
      </c>
      <c r="N2931" t="str">
        <f t="shared" si="90"/>
        <v/>
      </c>
      <c r="O2931" t="str">
        <f t="shared" si="91"/>
        <v/>
      </c>
      <c r="P2931" t="str">
        <f>IF(D2931&lt;&gt;"",VLOOKUP(D2931,Projects!B:C,2,0),"")</f>
        <v/>
      </c>
    </row>
    <row r="2932" spans="1:16" x14ac:dyDescent="0.25">
      <c r="A2932" t="str">
        <f>UPPER(IF(AND(TimeSpend[[#This Row],[Personnel number]]&lt;&gt;"",TimeSpend[[#This Row],[Date]]&lt;&gt;""),TimeSpend[[#This Row],[Personnel number]],""))</f>
        <v/>
      </c>
      <c r="B2932" s="85" t="str">
        <f>IF(AND(TimeSpend[[#This Row],[Personnel number]]&lt;&gt;"",TimeSpend[[#This Row],[Date]]&lt;&gt;""),TEXT(TimeSpend[[#This Row],[Date]],"[$-409]yyyyMMdd"),"")</f>
        <v/>
      </c>
      <c r="C2932" s="33" t="str">
        <f>IF(AND(TimeSpend[[#This Row],[Personnel number]]&lt;&gt;"",TimeSpend[[#This Row],[Date]]&lt;&gt;""),SUBSTITUTE(TimeSpend[[#This Row],[Hours]],",","."),"")</f>
        <v/>
      </c>
      <c r="D2932" t="str">
        <f>IF(AND(TimeSpend[[#This Row],[Personnel number]]&lt;&gt;"",TimeSpend[[#This Row],[Date]]&lt;&gt;""),TimeSpend[[#This Row],[Network]],"")</f>
        <v/>
      </c>
      <c r="E2932" t="str">
        <f>IF(AND(TimeSpend[[#This Row],[Personnel number]]&lt;&gt;"",TimeSpend[[#This Row],[Date]]&lt;&gt;""),TimeSpend[[#This Row],[Network Description]],"")</f>
        <v/>
      </c>
      <c r="F2932" t="str">
        <f>IF(AND(TimeSpend[[#This Row],[Personnel number]]&lt;&gt;"",TimeSpend[[#This Row],[Date]]&lt;&gt;""),TimeSpend[[#This Row],[Activity]],"")</f>
        <v/>
      </c>
      <c r="G2932" t="str">
        <f>IF(AND(TimeSpend[[#This Row],[Personnel number]]&lt;&gt;"",TimeSpend[[#This Row],[Date]]&lt;&gt;""),TimeSpend[[#This Row],[Activity description]],"")</f>
        <v/>
      </c>
      <c r="H2932" s="36" t="str">
        <f>IF(AND(TimeSpend[[#This Row],[Personnel number]]&lt;&gt;"",TimeSpend[[#This Row],[Date]]&lt;&gt;""),TimeSpend[[#This Row],[Start Time]],"")</f>
        <v/>
      </c>
      <c r="I2932" s="36" t="str">
        <f>IF(AND(TimeSpend[[#This Row],[Personnel number]]&lt;&gt;"",TimeSpend[[#This Row],[Date]]&lt;&gt;""),TimeSpend[[#This Row],[End Time]],"")</f>
        <v/>
      </c>
      <c r="J2932" t="str">
        <f>IF(AND(TimeSpend[[#This Row],[Personnel number]]&lt;&gt;"",TimeSpend[[#This Row],[Date]]&lt;&gt;""),TimeSpend[[#This Row],[Location]],"")</f>
        <v/>
      </c>
      <c r="K2932" t="str">
        <f>IF(AND(TimeSpend[[#This Row],[Personnel number]]&lt;&gt;"",TimeSpend[[#This Row],[Date]]&lt;&gt;""),TimeSpend[[#This Row],[Task]],"")</f>
        <v/>
      </c>
      <c r="L2932" t="str">
        <f>IF(AND(TimeSpend[[#This Row],[Personnel number]]&lt;&gt;"",TimeSpend[[#This Row],[Date]]&lt;&gt;""),Utilization!$J$2,"")</f>
        <v/>
      </c>
      <c r="M2932" t="str">
        <f>IF(AND(TimeSpend[[#This Row],[Personnel number]]&lt;&gt;"",TimeSpend[[#This Row],[Date]]&lt;&gt;""),TimeSpend[[#This Row],[Employee Name]],"")</f>
        <v/>
      </c>
      <c r="N2932" t="str">
        <f t="shared" si="90"/>
        <v/>
      </c>
      <c r="O2932" t="str">
        <f t="shared" si="91"/>
        <v/>
      </c>
      <c r="P2932" t="str">
        <f>IF(D2932&lt;&gt;"",VLOOKUP(D2932,Projects!B:C,2,0),"")</f>
        <v/>
      </c>
    </row>
    <row r="2933" spans="1:16" x14ac:dyDescent="0.25">
      <c r="A2933" t="str">
        <f>UPPER(IF(AND(TimeSpend[[#This Row],[Personnel number]]&lt;&gt;"",TimeSpend[[#This Row],[Date]]&lt;&gt;""),TimeSpend[[#This Row],[Personnel number]],""))</f>
        <v/>
      </c>
      <c r="B2933" s="85" t="str">
        <f>IF(AND(TimeSpend[[#This Row],[Personnel number]]&lt;&gt;"",TimeSpend[[#This Row],[Date]]&lt;&gt;""),TEXT(TimeSpend[[#This Row],[Date]],"[$-409]yyyyMMdd"),"")</f>
        <v/>
      </c>
      <c r="C2933" s="33" t="str">
        <f>IF(AND(TimeSpend[[#This Row],[Personnel number]]&lt;&gt;"",TimeSpend[[#This Row],[Date]]&lt;&gt;""),SUBSTITUTE(TimeSpend[[#This Row],[Hours]],",","."),"")</f>
        <v/>
      </c>
      <c r="D2933" t="str">
        <f>IF(AND(TimeSpend[[#This Row],[Personnel number]]&lt;&gt;"",TimeSpend[[#This Row],[Date]]&lt;&gt;""),TimeSpend[[#This Row],[Network]],"")</f>
        <v/>
      </c>
      <c r="E2933" t="str">
        <f>IF(AND(TimeSpend[[#This Row],[Personnel number]]&lt;&gt;"",TimeSpend[[#This Row],[Date]]&lt;&gt;""),TimeSpend[[#This Row],[Network Description]],"")</f>
        <v/>
      </c>
      <c r="F2933" t="str">
        <f>IF(AND(TimeSpend[[#This Row],[Personnel number]]&lt;&gt;"",TimeSpend[[#This Row],[Date]]&lt;&gt;""),TimeSpend[[#This Row],[Activity]],"")</f>
        <v/>
      </c>
      <c r="G2933" t="str">
        <f>IF(AND(TimeSpend[[#This Row],[Personnel number]]&lt;&gt;"",TimeSpend[[#This Row],[Date]]&lt;&gt;""),TimeSpend[[#This Row],[Activity description]],"")</f>
        <v/>
      </c>
      <c r="H2933" s="36" t="str">
        <f>IF(AND(TimeSpend[[#This Row],[Personnel number]]&lt;&gt;"",TimeSpend[[#This Row],[Date]]&lt;&gt;""),TimeSpend[[#This Row],[Start Time]],"")</f>
        <v/>
      </c>
      <c r="I2933" s="36" t="str">
        <f>IF(AND(TimeSpend[[#This Row],[Personnel number]]&lt;&gt;"",TimeSpend[[#This Row],[Date]]&lt;&gt;""),TimeSpend[[#This Row],[End Time]],"")</f>
        <v/>
      </c>
      <c r="J2933" t="str">
        <f>IF(AND(TimeSpend[[#This Row],[Personnel number]]&lt;&gt;"",TimeSpend[[#This Row],[Date]]&lt;&gt;""),TimeSpend[[#This Row],[Location]],"")</f>
        <v/>
      </c>
      <c r="K2933" t="str">
        <f>IF(AND(TimeSpend[[#This Row],[Personnel number]]&lt;&gt;"",TimeSpend[[#This Row],[Date]]&lt;&gt;""),TimeSpend[[#This Row],[Task]],"")</f>
        <v/>
      </c>
      <c r="L2933" t="str">
        <f>IF(AND(TimeSpend[[#This Row],[Personnel number]]&lt;&gt;"",TimeSpend[[#This Row],[Date]]&lt;&gt;""),Utilization!$J$2,"")</f>
        <v/>
      </c>
      <c r="M2933" t="str">
        <f>IF(AND(TimeSpend[[#This Row],[Personnel number]]&lt;&gt;"",TimeSpend[[#This Row],[Date]]&lt;&gt;""),TimeSpend[[#This Row],[Employee Name]],"")</f>
        <v/>
      </c>
      <c r="N2933" t="str">
        <f t="shared" si="90"/>
        <v/>
      </c>
      <c r="O2933" t="str">
        <f t="shared" si="91"/>
        <v/>
      </c>
      <c r="P2933" t="str">
        <f>IF(D2933&lt;&gt;"",VLOOKUP(D2933,Projects!B:C,2,0),"")</f>
        <v/>
      </c>
    </row>
    <row r="2934" spans="1:16" x14ac:dyDescent="0.25">
      <c r="A2934" t="str">
        <f>UPPER(IF(AND(TimeSpend[[#This Row],[Personnel number]]&lt;&gt;"",TimeSpend[[#This Row],[Date]]&lt;&gt;""),TimeSpend[[#This Row],[Personnel number]],""))</f>
        <v/>
      </c>
      <c r="B2934" s="85" t="str">
        <f>IF(AND(TimeSpend[[#This Row],[Personnel number]]&lt;&gt;"",TimeSpend[[#This Row],[Date]]&lt;&gt;""),TEXT(TimeSpend[[#This Row],[Date]],"[$-409]yyyyMMdd"),"")</f>
        <v/>
      </c>
      <c r="C2934" s="33" t="str">
        <f>IF(AND(TimeSpend[[#This Row],[Personnel number]]&lt;&gt;"",TimeSpend[[#This Row],[Date]]&lt;&gt;""),SUBSTITUTE(TimeSpend[[#This Row],[Hours]],",","."),"")</f>
        <v/>
      </c>
      <c r="D2934" t="str">
        <f>IF(AND(TimeSpend[[#This Row],[Personnel number]]&lt;&gt;"",TimeSpend[[#This Row],[Date]]&lt;&gt;""),TimeSpend[[#This Row],[Network]],"")</f>
        <v/>
      </c>
      <c r="E2934" t="str">
        <f>IF(AND(TimeSpend[[#This Row],[Personnel number]]&lt;&gt;"",TimeSpend[[#This Row],[Date]]&lt;&gt;""),TimeSpend[[#This Row],[Network Description]],"")</f>
        <v/>
      </c>
      <c r="F2934" t="str">
        <f>IF(AND(TimeSpend[[#This Row],[Personnel number]]&lt;&gt;"",TimeSpend[[#This Row],[Date]]&lt;&gt;""),TimeSpend[[#This Row],[Activity]],"")</f>
        <v/>
      </c>
      <c r="G2934" t="str">
        <f>IF(AND(TimeSpend[[#This Row],[Personnel number]]&lt;&gt;"",TimeSpend[[#This Row],[Date]]&lt;&gt;""),TimeSpend[[#This Row],[Activity description]],"")</f>
        <v/>
      </c>
      <c r="H2934" s="36" t="str">
        <f>IF(AND(TimeSpend[[#This Row],[Personnel number]]&lt;&gt;"",TimeSpend[[#This Row],[Date]]&lt;&gt;""),TimeSpend[[#This Row],[Start Time]],"")</f>
        <v/>
      </c>
      <c r="I2934" s="36" t="str">
        <f>IF(AND(TimeSpend[[#This Row],[Personnel number]]&lt;&gt;"",TimeSpend[[#This Row],[Date]]&lt;&gt;""),TimeSpend[[#This Row],[End Time]],"")</f>
        <v/>
      </c>
      <c r="J2934" t="str">
        <f>IF(AND(TimeSpend[[#This Row],[Personnel number]]&lt;&gt;"",TimeSpend[[#This Row],[Date]]&lt;&gt;""),TimeSpend[[#This Row],[Location]],"")</f>
        <v/>
      </c>
      <c r="K2934" t="str">
        <f>IF(AND(TimeSpend[[#This Row],[Personnel number]]&lt;&gt;"",TimeSpend[[#This Row],[Date]]&lt;&gt;""),TimeSpend[[#This Row],[Task]],"")</f>
        <v/>
      </c>
      <c r="L2934" t="str">
        <f>IF(AND(TimeSpend[[#This Row],[Personnel number]]&lt;&gt;"",TimeSpend[[#This Row],[Date]]&lt;&gt;""),Utilization!$J$2,"")</f>
        <v/>
      </c>
      <c r="M2934" t="str">
        <f>IF(AND(TimeSpend[[#This Row],[Personnel number]]&lt;&gt;"",TimeSpend[[#This Row],[Date]]&lt;&gt;""),TimeSpend[[#This Row],[Employee Name]],"")</f>
        <v/>
      </c>
      <c r="N2934" t="str">
        <f t="shared" si="90"/>
        <v/>
      </c>
      <c r="O2934" t="str">
        <f t="shared" si="91"/>
        <v/>
      </c>
      <c r="P2934" t="str">
        <f>IF(D2934&lt;&gt;"",VLOOKUP(D2934,Projects!B:C,2,0),"")</f>
        <v/>
      </c>
    </row>
    <row r="2935" spans="1:16" x14ac:dyDescent="0.25">
      <c r="A2935" t="str">
        <f>UPPER(IF(AND(TimeSpend[[#This Row],[Personnel number]]&lt;&gt;"",TimeSpend[[#This Row],[Date]]&lt;&gt;""),TimeSpend[[#This Row],[Personnel number]],""))</f>
        <v/>
      </c>
      <c r="B2935" s="85" t="str">
        <f>IF(AND(TimeSpend[[#This Row],[Personnel number]]&lt;&gt;"",TimeSpend[[#This Row],[Date]]&lt;&gt;""),TEXT(TimeSpend[[#This Row],[Date]],"[$-409]yyyyMMdd"),"")</f>
        <v/>
      </c>
      <c r="C2935" s="33" t="str">
        <f>IF(AND(TimeSpend[[#This Row],[Personnel number]]&lt;&gt;"",TimeSpend[[#This Row],[Date]]&lt;&gt;""),SUBSTITUTE(TimeSpend[[#This Row],[Hours]],",","."),"")</f>
        <v/>
      </c>
      <c r="D2935" t="str">
        <f>IF(AND(TimeSpend[[#This Row],[Personnel number]]&lt;&gt;"",TimeSpend[[#This Row],[Date]]&lt;&gt;""),TimeSpend[[#This Row],[Network]],"")</f>
        <v/>
      </c>
      <c r="E2935" t="str">
        <f>IF(AND(TimeSpend[[#This Row],[Personnel number]]&lt;&gt;"",TimeSpend[[#This Row],[Date]]&lt;&gt;""),TimeSpend[[#This Row],[Network Description]],"")</f>
        <v/>
      </c>
      <c r="F2935" t="str">
        <f>IF(AND(TimeSpend[[#This Row],[Personnel number]]&lt;&gt;"",TimeSpend[[#This Row],[Date]]&lt;&gt;""),TimeSpend[[#This Row],[Activity]],"")</f>
        <v/>
      </c>
      <c r="G2935" t="str">
        <f>IF(AND(TimeSpend[[#This Row],[Personnel number]]&lt;&gt;"",TimeSpend[[#This Row],[Date]]&lt;&gt;""),TimeSpend[[#This Row],[Activity description]],"")</f>
        <v/>
      </c>
      <c r="H2935" s="36" t="str">
        <f>IF(AND(TimeSpend[[#This Row],[Personnel number]]&lt;&gt;"",TimeSpend[[#This Row],[Date]]&lt;&gt;""),TimeSpend[[#This Row],[Start Time]],"")</f>
        <v/>
      </c>
      <c r="I2935" s="36" t="str">
        <f>IF(AND(TimeSpend[[#This Row],[Personnel number]]&lt;&gt;"",TimeSpend[[#This Row],[Date]]&lt;&gt;""),TimeSpend[[#This Row],[End Time]],"")</f>
        <v/>
      </c>
      <c r="J2935" t="str">
        <f>IF(AND(TimeSpend[[#This Row],[Personnel number]]&lt;&gt;"",TimeSpend[[#This Row],[Date]]&lt;&gt;""),TimeSpend[[#This Row],[Location]],"")</f>
        <v/>
      </c>
      <c r="K2935" t="str">
        <f>IF(AND(TimeSpend[[#This Row],[Personnel number]]&lt;&gt;"",TimeSpend[[#This Row],[Date]]&lt;&gt;""),TimeSpend[[#This Row],[Task]],"")</f>
        <v/>
      </c>
      <c r="L2935" t="str">
        <f>IF(AND(TimeSpend[[#This Row],[Personnel number]]&lt;&gt;"",TimeSpend[[#This Row],[Date]]&lt;&gt;""),Utilization!$J$2,"")</f>
        <v/>
      </c>
      <c r="M2935" t="str">
        <f>IF(AND(TimeSpend[[#This Row],[Personnel number]]&lt;&gt;"",TimeSpend[[#This Row],[Date]]&lt;&gt;""),TimeSpend[[#This Row],[Employee Name]],"")</f>
        <v/>
      </c>
      <c r="N2935" t="str">
        <f t="shared" si="90"/>
        <v/>
      </c>
      <c r="O2935" t="str">
        <f t="shared" si="91"/>
        <v/>
      </c>
      <c r="P2935" t="str">
        <f>IF(D2935&lt;&gt;"",VLOOKUP(D2935,Projects!B:C,2,0),"")</f>
        <v/>
      </c>
    </row>
    <row r="2936" spans="1:16" x14ac:dyDescent="0.25">
      <c r="A2936" t="str">
        <f>UPPER(IF(AND(TimeSpend[[#This Row],[Personnel number]]&lt;&gt;"",TimeSpend[[#This Row],[Date]]&lt;&gt;""),TimeSpend[[#This Row],[Personnel number]],""))</f>
        <v/>
      </c>
      <c r="B2936" s="85" t="str">
        <f>IF(AND(TimeSpend[[#This Row],[Personnel number]]&lt;&gt;"",TimeSpend[[#This Row],[Date]]&lt;&gt;""),TEXT(TimeSpend[[#This Row],[Date]],"[$-409]yyyyMMdd"),"")</f>
        <v/>
      </c>
      <c r="C2936" s="33" t="str">
        <f>IF(AND(TimeSpend[[#This Row],[Personnel number]]&lt;&gt;"",TimeSpend[[#This Row],[Date]]&lt;&gt;""),SUBSTITUTE(TimeSpend[[#This Row],[Hours]],",","."),"")</f>
        <v/>
      </c>
      <c r="D2936" t="str">
        <f>IF(AND(TimeSpend[[#This Row],[Personnel number]]&lt;&gt;"",TimeSpend[[#This Row],[Date]]&lt;&gt;""),TimeSpend[[#This Row],[Network]],"")</f>
        <v/>
      </c>
      <c r="E2936" t="str">
        <f>IF(AND(TimeSpend[[#This Row],[Personnel number]]&lt;&gt;"",TimeSpend[[#This Row],[Date]]&lt;&gt;""),TimeSpend[[#This Row],[Network Description]],"")</f>
        <v/>
      </c>
      <c r="F2936" t="str">
        <f>IF(AND(TimeSpend[[#This Row],[Personnel number]]&lt;&gt;"",TimeSpend[[#This Row],[Date]]&lt;&gt;""),TimeSpend[[#This Row],[Activity]],"")</f>
        <v/>
      </c>
      <c r="G2936" t="str">
        <f>IF(AND(TimeSpend[[#This Row],[Personnel number]]&lt;&gt;"",TimeSpend[[#This Row],[Date]]&lt;&gt;""),TimeSpend[[#This Row],[Activity description]],"")</f>
        <v/>
      </c>
      <c r="H2936" s="36" t="str">
        <f>IF(AND(TimeSpend[[#This Row],[Personnel number]]&lt;&gt;"",TimeSpend[[#This Row],[Date]]&lt;&gt;""),TimeSpend[[#This Row],[Start Time]],"")</f>
        <v/>
      </c>
      <c r="I2936" s="36" t="str">
        <f>IF(AND(TimeSpend[[#This Row],[Personnel number]]&lt;&gt;"",TimeSpend[[#This Row],[Date]]&lt;&gt;""),TimeSpend[[#This Row],[End Time]],"")</f>
        <v/>
      </c>
      <c r="J2936" t="str">
        <f>IF(AND(TimeSpend[[#This Row],[Personnel number]]&lt;&gt;"",TimeSpend[[#This Row],[Date]]&lt;&gt;""),TimeSpend[[#This Row],[Location]],"")</f>
        <v/>
      </c>
      <c r="K2936" t="str">
        <f>IF(AND(TimeSpend[[#This Row],[Personnel number]]&lt;&gt;"",TimeSpend[[#This Row],[Date]]&lt;&gt;""),TimeSpend[[#This Row],[Task]],"")</f>
        <v/>
      </c>
      <c r="L2936" t="str">
        <f>IF(AND(TimeSpend[[#This Row],[Personnel number]]&lt;&gt;"",TimeSpend[[#This Row],[Date]]&lt;&gt;""),Utilization!$J$2,"")</f>
        <v/>
      </c>
      <c r="M2936" t="str">
        <f>IF(AND(TimeSpend[[#This Row],[Personnel number]]&lt;&gt;"",TimeSpend[[#This Row],[Date]]&lt;&gt;""),TimeSpend[[#This Row],[Employee Name]],"")</f>
        <v/>
      </c>
      <c r="N2936" t="str">
        <f t="shared" si="90"/>
        <v/>
      </c>
      <c r="O2936" t="str">
        <f t="shared" si="91"/>
        <v/>
      </c>
      <c r="P2936" t="str">
        <f>IF(D2936&lt;&gt;"",VLOOKUP(D2936,Projects!B:C,2,0),"")</f>
        <v/>
      </c>
    </row>
    <row r="2937" spans="1:16" x14ac:dyDescent="0.25">
      <c r="A2937" t="str">
        <f>UPPER(IF(AND(TimeSpend[[#This Row],[Personnel number]]&lt;&gt;"",TimeSpend[[#This Row],[Date]]&lt;&gt;""),TimeSpend[[#This Row],[Personnel number]],""))</f>
        <v/>
      </c>
      <c r="B2937" s="85" t="str">
        <f>IF(AND(TimeSpend[[#This Row],[Personnel number]]&lt;&gt;"",TimeSpend[[#This Row],[Date]]&lt;&gt;""),TEXT(TimeSpend[[#This Row],[Date]],"[$-409]yyyyMMdd"),"")</f>
        <v/>
      </c>
      <c r="C2937" s="33" t="str">
        <f>IF(AND(TimeSpend[[#This Row],[Personnel number]]&lt;&gt;"",TimeSpend[[#This Row],[Date]]&lt;&gt;""),SUBSTITUTE(TimeSpend[[#This Row],[Hours]],",","."),"")</f>
        <v/>
      </c>
      <c r="D2937" t="str">
        <f>IF(AND(TimeSpend[[#This Row],[Personnel number]]&lt;&gt;"",TimeSpend[[#This Row],[Date]]&lt;&gt;""),TimeSpend[[#This Row],[Network]],"")</f>
        <v/>
      </c>
      <c r="E2937" t="str">
        <f>IF(AND(TimeSpend[[#This Row],[Personnel number]]&lt;&gt;"",TimeSpend[[#This Row],[Date]]&lt;&gt;""),TimeSpend[[#This Row],[Network Description]],"")</f>
        <v/>
      </c>
      <c r="F2937" t="str">
        <f>IF(AND(TimeSpend[[#This Row],[Personnel number]]&lt;&gt;"",TimeSpend[[#This Row],[Date]]&lt;&gt;""),TimeSpend[[#This Row],[Activity]],"")</f>
        <v/>
      </c>
      <c r="G2937" t="str">
        <f>IF(AND(TimeSpend[[#This Row],[Personnel number]]&lt;&gt;"",TimeSpend[[#This Row],[Date]]&lt;&gt;""),TimeSpend[[#This Row],[Activity description]],"")</f>
        <v/>
      </c>
      <c r="H2937" s="36" t="str">
        <f>IF(AND(TimeSpend[[#This Row],[Personnel number]]&lt;&gt;"",TimeSpend[[#This Row],[Date]]&lt;&gt;""),TimeSpend[[#This Row],[Start Time]],"")</f>
        <v/>
      </c>
      <c r="I2937" s="36" t="str">
        <f>IF(AND(TimeSpend[[#This Row],[Personnel number]]&lt;&gt;"",TimeSpend[[#This Row],[Date]]&lt;&gt;""),TimeSpend[[#This Row],[End Time]],"")</f>
        <v/>
      </c>
      <c r="J2937" t="str">
        <f>IF(AND(TimeSpend[[#This Row],[Personnel number]]&lt;&gt;"",TimeSpend[[#This Row],[Date]]&lt;&gt;""),TimeSpend[[#This Row],[Location]],"")</f>
        <v/>
      </c>
      <c r="K2937" t="str">
        <f>IF(AND(TimeSpend[[#This Row],[Personnel number]]&lt;&gt;"",TimeSpend[[#This Row],[Date]]&lt;&gt;""),TimeSpend[[#This Row],[Task]],"")</f>
        <v/>
      </c>
      <c r="L2937" t="str">
        <f>IF(AND(TimeSpend[[#This Row],[Personnel number]]&lt;&gt;"",TimeSpend[[#This Row],[Date]]&lt;&gt;""),Utilization!$J$2,"")</f>
        <v/>
      </c>
      <c r="M2937" t="str">
        <f>IF(AND(TimeSpend[[#This Row],[Personnel number]]&lt;&gt;"",TimeSpend[[#This Row],[Date]]&lt;&gt;""),TimeSpend[[#This Row],[Employee Name]],"")</f>
        <v/>
      </c>
      <c r="N2937" t="str">
        <f t="shared" ref="N2937:N3000" si="92">IF(A2937&lt;&gt;"",ROW(A2937)-1,"")</f>
        <v/>
      </c>
      <c r="O2937" t="str">
        <f t="shared" ref="O2937:O3000" si="93">IF(A2937&lt;&gt;"",L2937&amp;"-"&amp;N2937,"")</f>
        <v/>
      </c>
      <c r="P2937" t="str">
        <f>IF(D2937&lt;&gt;"",VLOOKUP(D2937,Projects!B:C,2,0),"")</f>
        <v/>
      </c>
    </row>
    <row r="2938" spans="1:16" x14ac:dyDescent="0.25">
      <c r="A2938" t="str">
        <f>UPPER(IF(AND(TimeSpend[[#This Row],[Personnel number]]&lt;&gt;"",TimeSpend[[#This Row],[Date]]&lt;&gt;""),TimeSpend[[#This Row],[Personnel number]],""))</f>
        <v/>
      </c>
      <c r="B2938" s="85" t="str">
        <f>IF(AND(TimeSpend[[#This Row],[Personnel number]]&lt;&gt;"",TimeSpend[[#This Row],[Date]]&lt;&gt;""),TEXT(TimeSpend[[#This Row],[Date]],"[$-409]yyyyMMdd"),"")</f>
        <v/>
      </c>
      <c r="C2938" s="33" t="str">
        <f>IF(AND(TimeSpend[[#This Row],[Personnel number]]&lt;&gt;"",TimeSpend[[#This Row],[Date]]&lt;&gt;""),SUBSTITUTE(TimeSpend[[#This Row],[Hours]],",","."),"")</f>
        <v/>
      </c>
      <c r="D2938" t="str">
        <f>IF(AND(TimeSpend[[#This Row],[Personnel number]]&lt;&gt;"",TimeSpend[[#This Row],[Date]]&lt;&gt;""),TimeSpend[[#This Row],[Network]],"")</f>
        <v/>
      </c>
      <c r="E2938" t="str">
        <f>IF(AND(TimeSpend[[#This Row],[Personnel number]]&lt;&gt;"",TimeSpend[[#This Row],[Date]]&lt;&gt;""),TimeSpend[[#This Row],[Network Description]],"")</f>
        <v/>
      </c>
      <c r="F2938" t="str">
        <f>IF(AND(TimeSpend[[#This Row],[Personnel number]]&lt;&gt;"",TimeSpend[[#This Row],[Date]]&lt;&gt;""),TimeSpend[[#This Row],[Activity]],"")</f>
        <v/>
      </c>
      <c r="G2938" t="str">
        <f>IF(AND(TimeSpend[[#This Row],[Personnel number]]&lt;&gt;"",TimeSpend[[#This Row],[Date]]&lt;&gt;""),TimeSpend[[#This Row],[Activity description]],"")</f>
        <v/>
      </c>
      <c r="H2938" s="36" t="str">
        <f>IF(AND(TimeSpend[[#This Row],[Personnel number]]&lt;&gt;"",TimeSpend[[#This Row],[Date]]&lt;&gt;""),TimeSpend[[#This Row],[Start Time]],"")</f>
        <v/>
      </c>
      <c r="I2938" s="36" t="str">
        <f>IF(AND(TimeSpend[[#This Row],[Personnel number]]&lt;&gt;"",TimeSpend[[#This Row],[Date]]&lt;&gt;""),TimeSpend[[#This Row],[End Time]],"")</f>
        <v/>
      </c>
      <c r="J2938" t="str">
        <f>IF(AND(TimeSpend[[#This Row],[Personnel number]]&lt;&gt;"",TimeSpend[[#This Row],[Date]]&lt;&gt;""),TimeSpend[[#This Row],[Location]],"")</f>
        <v/>
      </c>
      <c r="K2938" t="str">
        <f>IF(AND(TimeSpend[[#This Row],[Personnel number]]&lt;&gt;"",TimeSpend[[#This Row],[Date]]&lt;&gt;""),TimeSpend[[#This Row],[Task]],"")</f>
        <v/>
      </c>
      <c r="L2938" t="str">
        <f>IF(AND(TimeSpend[[#This Row],[Personnel number]]&lt;&gt;"",TimeSpend[[#This Row],[Date]]&lt;&gt;""),Utilization!$J$2,"")</f>
        <v/>
      </c>
      <c r="M2938" t="str">
        <f>IF(AND(TimeSpend[[#This Row],[Personnel number]]&lt;&gt;"",TimeSpend[[#This Row],[Date]]&lt;&gt;""),TimeSpend[[#This Row],[Employee Name]],"")</f>
        <v/>
      </c>
      <c r="N2938" t="str">
        <f t="shared" si="92"/>
        <v/>
      </c>
      <c r="O2938" t="str">
        <f t="shared" si="93"/>
        <v/>
      </c>
      <c r="P2938" t="str">
        <f>IF(D2938&lt;&gt;"",VLOOKUP(D2938,Projects!B:C,2,0),"")</f>
        <v/>
      </c>
    </row>
    <row r="2939" spans="1:16" x14ac:dyDescent="0.25">
      <c r="A2939" t="str">
        <f>UPPER(IF(AND(TimeSpend[[#This Row],[Personnel number]]&lt;&gt;"",TimeSpend[[#This Row],[Date]]&lt;&gt;""),TimeSpend[[#This Row],[Personnel number]],""))</f>
        <v/>
      </c>
      <c r="B2939" s="85" t="str">
        <f>IF(AND(TimeSpend[[#This Row],[Personnel number]]&lt;&gt;"",TimeSpend[[#This Row],[Date]]&lt;&gt;""),TEXT(TimeSpend[[#This Row],[Date]],"[$-409]yyyyMMdd"),"")</f>
        <v/>
      </c>
      <c r="C2939" s="33" t="str">
        <f>IF(AND(TimeSpend[[#This Row],[Personnel number]]&lt;&gt;"",TimeSpend[[#This Row],[Date]]&lt;&gt;""),SUBSTITUTE(TimeSpend[[#This Row],[Hours]],",","."),"")</f>
        <v/>
      </c>
      <c r="D2939" t="str">
        <f>IF(AND(TimeSpend[[#This Row],[Personnel number]]&lt;&gt;"",TimeSpend[[#This Row],[Date]]&lt;&gt;""),TimeSpend[[#This Row],[Network]],"")</f>
        <v/>
      </c>
      <c r="E2939" t="str">
        <f>IF(AND(TimeSpend[[#This Row],[Personnel number]]&lt;&gt;"",TimeSpend[[#This Row],[Date]]&lt;&gt;""),TimeSpend[[#This Row],[Network Description]],"")</f>
        <v/>
      </c>
      <c r="F2939" t="str">
        <f>IF(AND(TimeSpend[[#This Row],[Personnel number]]&lt;&gt;"",TimeSpend[[#This Row],[Date]]&lt;&gt;""),TimeSpend[[#This Row],[Activity]],"")</f>
        <v/>
      </c>
      <c r="G2939" t="str">
        <f>IF(AND(TimeSpend[[#This Row],[Personnel number]]&lt;&gt;"",TimeSpend[[#This Row],[Date]]&lt;&gt;""),TimeSpend[[#This Row],[Activity description]],"")</f>
        <v/>
      </c>
      <c r="H2939" s="36" t="str">
        <f>IF(AND(TimeSpend[[#This Row],[Personnel number]]&lt;&gt;"",TimeSpend[[#This Row],[Date]]&lt;&gt;""),TimeSpend[[#This Row],[Start Time]],"")</f>
        <v/>
      </c>
      <c r="I2939" s="36" t="str">
        <f>IF(AND(TimeSpend[[#This Row],[Personnel number]]&lt;&gt;"",TimeSpend[[#This Row],[Date]]&lt;&gt;""),TimeSpend[[#This Row],[End Time]],"")</f>
        <v/>
      </c>
      <c r="J2939" t="str">
        <f>IF(AND(TimeSpend[[#This Row],[Personnel number]]&lt;&gt;"",TimeSpend[[#This Row],[Date]]&lt;&gt;""),TimeSpend[[#This Row],[Location]],"")</f>
        <v/>
      </c>
      <c r="K2939" t="str">
        <f>IF(AND(TimeSpend[[#This Row],[Personnel number]]&lt;&gt;"",TimeSpend[[#This Row],[Date]]&lt;&gt;""),TimeSpend[[#This Row],[Task]],"")</f>
        <v/>
      </c>
      <c r="L2939" t="str">
        <f>IF(AND(TimeSpend[[#This Row],[Personnel number]]&lt;&gt;"",TimeSpend[[#This Row],[Date]]&lt;&gt;""),Utilization!$J$2,"")</f>
        <v/>
      </c>
      <c r="M2939" t="str">
        <f>IF(AND(TimeSpend[[#This Row],[Personnel number]]&lt;&gt;"",TimeSpend[[#This Row],[Date]]&lt;&gt;""),TimeSpend[[#This Row],[Employee Name]],"")</f>
        <v/>
      </c>
      <c r="N2939" t="str">
        <f t="shared" si="92"/>
        <v/>
      </c>
      <c r="O2939" t="str">
        <f t="shared" si="93"/>
        <v/>
      </c>
      <c r="P2939" t="str">
        <f>IF(D2939&lt;&gt;"",VLOOKUP(D2939,Projects!B:C,2,0),"")</f>
        <v/>
      </c>
    </row>
    <row r="2940" spans="1:16" x14ac:dyDescent="0.25">
      <c r="A2940" t="str">
        <f>UPPER(IF(AND(TimeSpend[[#This Row],[Personnel number]]&lt;&gt;"",TimeSpend[[#This Row],[Date]]&lt;&gt;""),TimeSpend[[#This Row],[Personnel number]],""))</f>
        <v/>
      </c>
      <c r="B2940" s="85" t="str">
        <f>IF(AND(TimeSpend[[#This Row],[Personnel number]]&lt;&gt;"",TimeSpend[[#This Row],[Date]]&lt;&gt;""),TEXT(TimeSpend[[#This Row],[Date]],"[$-409]yyyyMMdd"),"")</f>
        <v/>
      </c>
      <c r="C2940" s="33" t="str">
        <f>IF(AND(TimeSpend[[#This Row],[Personnel number]]&lt;&gt;"",TimeSpend[[#This Row],[Date]]&lt;&gt;""),SUBSTITUTE(TimeSpend[[#This Row],[Hours]],",","."),"")</f>
        <v/>
      </c>
      <c r="D2940" t="str">
        <f>IF(AND(TimeSpend[[#This Row],[Personnel number]]&lt;&gt;"",TimeSpend[[#This Row],[Date]]&lt;&gt;""),TimeSpend[[#This Row],[Network]],"")</f>
        <v/>
      </c>
      <c r="E2940" t="str">
        <f>IF(AND(TimeSpend[[#This Row],[Personnel number]]&lt;&gt;"",TimeSpend[[#This Row],[Date]]&lt;&gt;""),TimeSpend[[#This Row],[Network Description]],"")</f>
        <v/>
      </c>
      <c r="F2940" t="str">
        <f>IF(AND(TimeSpend[[#This Row],[Personnel number]]&lt;&gt;"",TimeSpend[[#This Row],[Date]]&lt;&gt;""),TimeSpend[[#This Row],[Activity]],"")</f>
        <v/>
      </c>
      <c r="G2940" t="str">
        <f>IF(AND(TimeSpend[[#This Row],[Personnel number]]&lt;&gt;"",TimeSpend[[#This Row],[Date]]&lt;&gt;""),TimeSpend[[#This Row],[Activity description]],"")</f>
        <v/>
      </c>
      <c r="H2940" s="36" t="str">
        <f>IF(AND(TimeSpend[[#This Row],[Personnel number]]&lt;&gt;"",TimeSpend[[#This Row],[Date]]&lt;&gt;""),TimeSpend[[#This Row],[Start Time]],"")</f>
        <v/>
      </c>
      <c r="I2940" s="36" t="str">
        <f>IF(AND(TimeSpend[[#This Row],[Personnel number]]&lt;&gt;"",TimeSpend[[#This Row],[Date]]&lt;&gt;""),TimeSpend[[#This Row],[End Time]],"")</f>
        <v/>
      </c>
      <c r="J2940" t="str">
        <f>IF(AND(TimeSpend[[#This Row],[Personnel number]]&lt;&gt;"",TimeSpend[[#This Row],[Date]]&lt;&gt;""),TimeSpend[[#This Row],[Location]],"")</f>
        <v/>
      </c>
      <c r="K2940" t="str">
        <f>IF(AND(TimeSpend[[#This Row],[Personnel number]]&lt;&gt;"",TimeSpend[[#This Row],[Date]]&lt;&gt;""),TimeSpend[[#This Row],[Task]],"")</f>
        <v/>
      </c>
      <c r="L2940" t="str">
        <f>IF(AND(TimeSpend[[#This Row],[Personnel number]]&lt;&gt;"",TimeSpend[[#This Row],[Date]]&lt;&gt;""),Utilization!$J$2,"")</f>
        <v/>
      </c>
      <c r="M2940" t="str">
        <f>IF(AND(TimeSpend[[#This Row],[Personnel number]]&lt;&gt;"",TimeSpend[[#This Row],[Date]]&lt;&gt;""),TimeSpend[[#This Row],[Employee Name]],"")</f>
        <v/>
      </c>
      <c r="N2940" t="str">
        <f t="shared" si="92"/>
        <v/>
      </c>
      <c r="O2940" t="str">
        <f t="shared" si="93"/>
        <v/>
      </c>
      <c r="P2940" t="str">
        <f>IF(D2940&lt;&gt;"",VLOOKUP(D2940,Projects!B:C,2,0),"")</f>
        <v/>
      </c>
    </row>
    <row r="2941" spans="1:16" x14ac:dyDescent="0.25">
      <c r="A2941" t="str">
        <f>UPPER(IF(AND(TimeSpend[[#This Row],[Personnel number]]&lt;&gt;"",TimeSpend[[#This Row],[Date]]&lt;&gt;""),TimeSpend[[#This Row],[Personnel number]],""))</f>
        <v/>
      </c>
      <c r="B2941" s="85" t="str">
        <f>IF(AND(TimeSpend[[#This Row],[Personnel number]]&lt;&gt;"",TimeSpend[[#This Row],[Date]]&lt;&gt;""),TEXT(TimeSpend[[#This Row],[Date]],"[$-409]yyyyMMdd"),"")</f>
        <v/>
      </c>
      <c r="C2941" s="33" t="str">
        <f>IF(AND(TimeSpend[[#This Row],[Personnel number]]&lt;&gt;"",TimeSpend[[#This Row],[Date]]&lt;&gt;""),SUBSTITUTE(TimeSpend[[#This Row],[Hours]],",","."),"")</f>
        <v/>
      </c>
      <c r="D2941" t="str">
        <f>IF(AND(TimeSpend[[#This Row],[Personnel number]]&lt;&gt;"",TimeSpend[[#This Row],[Date]]&lt;&gt;""),TimeSpend[[#This Row],[Network]],"")</f>
        <v/>
      </c>
      <c r="E2941" t="str">
        <f>IF(AND(TimeSpend[[#This Row],[Personnel number]]&lt;&gt;"",TimeSpend[[#This Row],[Date]]&lt;&gt;""),TimeSpend[[#This Row],[Network Description]],"")</f>
        <v/>
      </c>
      <c r="F2941" t="str">
        <f>IF(AND(TimeSpend[[#This Row],[Personnel number]]&lt;&gt;"",TimeSpend[[#This Row],[Date]]&lt;&gt;""),TimeSpend[[#This Row],[Activity]],"")</f>
        <v/>
      </c>
      <c r="G2941" t="str">
        <f>IF(AND(TimeSpend[[#This Row],[Personnel number]]&lt;&gt;"",TimeSpend[[#This Row],[Date]]&lt;&gt;""),TimeSpend[[#This Row],[Activity description]],"")</f>
        <v/>
      </c>
      <c r="H2941" s="36" t="str">
        <f>IF(AND(TimeSpend[[#This Row],[Personnel number]]&lt;&gt;"",TimeSpend[[#This Row],[Date]]&lt;&gt;""),TimeSpend[[#This Row],[Start Time]],"")</f>
        <v/>
      </c>
      <c r="I2941" s="36" t="str">
        <f>IF(AND(TimeSpend[[#This Row],[Personnel number]]&lt;&gt;"",TimeSpend[[#This Row],[Date]]&lt;&gt;""),TimeSpend[[#This Row],[End Time]],"")</f>
        <v/>
      </c>
      <c r="J2941" t="str">
        <f>IF(AND(TimeSpend[[#This Row],[Personnel number]]&lt;&gt;"",TimeSpend[[#This Row],[Date]]&lt;&gt;""),TimeSpend[[#This Row],[Location]],"")</f>
        <v/>
      </c>
      <c r="K2941" t="str">
        <f>IF(AND(TimeSpend[[#This Row],[Personnel number]]&lt;&gt;"",TimeSpend[[#This Row],[Date]]&lt;&gt;""),TimeSpend[[#This Row],[Task]],"")</f>
        <v/>
      </c>
      <c r="L2941" t="str">
        <f>IF(AND(TimeSpend[[#This Row],[Personnel number]]&lt;&gt;"",TimeSpend[[#This Row],[Date]]&lt;&gt;""),Utilization!$J$2,"")</f>
        <v/>
      </c>
      <c r="M2941" t="str">
        <f>IF(AND(TimeSpend[[#This Row],[Personnel number]]&lt;&gt;"",TimeSpend[[#This Row],[Date]]&lt;&gt;""),TimeSpend[[#This Row],[Employee Name]],"")</f>
        <v/>
      </c>
      <c r="N2941" t="str">
        <f t="shared" si="92"/>
        <v/>
      </c>
      <c r="O2941" t="str">
        <f t="shared" si="93"/>
        <v/>
      </c>
      <c r="P2941" t="str">
        <f>IF(D2941&lt;&gt;"",VLOOKUP(D2941,Projects!B:C,2,0),"")</f>
        <v/>
      </c>
    </row>
    <row r="2942" spans="1:16" x14ac:dyDescent="0.25">
      <c r="A2942" t="str">
        <f>UPPER(IF(AND(TimeSpend[[#This Row],[Personnel number]]&lt;&gt;"",TimeSpend[[#This Row],[Date]]&lt;&gt;""),TimeSpend[[#This Row],[Personnel number]],""))</f>
        <v/>
      </c>
      <c r="B2942" s="85" t="str">
        <f>IF(AND(TimeSpend[[#This Row],[Personnel number]]&lt;&gt;"",TimeSpend[[#This Row],[Date]]&lt;&gt;""),TEXT(TimeSpend[[#This Row],[Date]],"[$-409]yyyyMMdd"),"")</f>
        <v/>
      </c>
      <c r="C2942" s="33" t="str">
        <f>IF(AND(TimeSpend[[#This Row],[Personnel number]]&lt;&gt;"",TimeSpend[[#This Row],[Date]]&lt;&gt;""),SUBSTITUTE(TimeSpend[[#This Row],[Hours]],",","."),"")</f>
        <v/>
      </c>
      <c r="D2942" t="str">
        <f>IF(AND(TimeSpend[[#This Row],[Personnel number]]&lt;&gt;"",TimeSpend[[#This Row],[Date]]&lt;&gt;""),TimeSpend[[#This Row],[Network]],"")</f>
        <v/>
      </c>
      <c r="E2942" t="str">
        <f>IF(AND(TimeSpend[[#This Row],[Personnel number]]&lt;&gt;"",TimeSpend[[#This Row],[Date]]&lt;&gt;""),TimeSpend[[#This Row],[Network Description]],"")</f>
        <v/>
      </c>
      <c r="F2942" t="str">
        <f>IF(AND(TimeSpend[[#This Row],[Personnel number]]&lt;&gt;"",TimeSpend[[#This Row],[Date]]&lt;&gt;""),TimeSpend[[#This Row],[Activity]],"")</f>
        <v/>
      </c>
      <c r="G2942" t="str">
        <f>IF(AND(TimeSpend[[#This Row],[Personnel number]]&lt;&gt;"",TimeSpend[[#This Row],[Date]]&lt;&gt;""),TimeSpend[[#This Row],[Activity description]],"")</f>
        <v/>
      </c>
      <c r="H2942" s="36" t="str">
        <f>IF(AND(TimeSpend[[#This Row],[Personnel number]]&lt;&gt;"",TimeSpend[[#This Row],[Date]]&lt;&gt;""),TimeSpend[[#This Row],[Start Time]],"")</f>
        <v/>
      </c>
      <c r="I2942" s="36" t="str">
        <f>IF(AND(TimeSpend[[#This Row],[Personnel number]]&lt;&gt;"",TimeSpend[[#This Row],[Date]]&lt;&gt;""),TimeSpend[[#This Row],[End Time]],"")</f>
        <v/>
      </c>
      <c r="J2942" t="str">
        <f>IF(AND(TimeSpend[[#This Row],[Personnel number]]&lt;&gt;"",TimeSpend[[#This Row],[Date]]&lt;&gt;""),TimeSpend[[#This Row],[Location]],"")</f>
        <v/>
      </c>
      <c r="K2942" t="str">
        <f>IF(AND(TimeSpend[[#This Row],[Personnel number]]&lt;&gt;"",TimeSpend[[#This Row],[Date]]&lt;&gt;""),TimeSpend[[#This Row],[Task]],"")</f>
        <v/>
      </c>
      <c r="L2942" t="str">
        <f>IF(AND(TimeSpend[[#This Row],[Personnel number]]&lt;&gt;"",TimeSpend[[#This Row],[Date]]&lt;&gt;""),Utilization!$J$2,"")</f>
        <v/>
      </c>
      <c r="M2942" t="str">
        <f>IF(AND(TimeSpend[[#This Row],[Personnel number]]&lt;&gt;"",TimeSpend[[#This Row],[Date]]&lt;&gt;""),TimeSpend[[#This Row],[Employee Name]],"")</f>
        <v/>
      </c>
      <c r="N2942" t="str">
        <f t="shared" si="92"/>
        <v/>
      </c>
      <c r="O2942" t="str">
        <f t="shared" si="93"/>
        <v/>
      </c>
      <c r="P2942" t="str">
        <f>IF(D2942&lt;&gt;"",VLOOKUP(D2942,Projects!B:C,2,0),"")</f>
        <v/>
      </c>
    </row>
    <row r="2943" spans="1:16" x14ac:dyDescent="0.25">
      <c r="A2943" t="str">
        <f>UPPER(IF(AND(TimeSpend[[#This Row],[Personnel number]]&lt;&gt;"",TimeSpend[[#This Row],[Date]]&lt;&gt;""),TimeSpend[[#This Row],[Personnel number]],""))</f>
        <v/>
      </c>
      <c r="B2943" s="85" t="str">
        <f>IF(AND(TimeSpend[[#This Row],[Personnel number]]&lt;&gt;"",TimeSpend[[#This Row],[Date]]&lt;&gt;""),TEXT(TimeSpend[[#This Row],[Date]],"[$-409]yyyyMMdd"),"")</f>
        <v/>
      </c>
      <c r="C2943" s="33" t="str">
        <f>IF(AND(TimeSpend[[#This Row],[Personnel number]]&lt;&gt;"",TimeSpend[[#This Row],[Date]]&lt;&gt;""),SUBSTITUTE(TimeSpend[[#This Row],[Hours]],",","."),"")</f>
        <v/>
      </c>
      <c r="D2943" t="str">
        <f>IF(AND(TimeSpend[[#This Row],[Personnel number]]&lt;&gt;"",TimeSpend[[#This Row],[Date]]&lt;&gt;""),TimeSpend[[#This Row],[Network]],"")</f>
        <v/>
      </c>
      <c r="E2943" t="str">
        <f>IF(AND(TimeSpend[[#This Row],[Personnel number]]&lt;&gt;"",TimeSpend[[#This Row],[Date]]&lt;&gt;""),TimeSpend[[#This Row],[Network Description]],"")</f>
        <v/>
      </c>
      <c r="F2943" t="str">
        <f>IF(AND(TimeSpend[[#This Row],[Personnel number]]&lt;&gt;"",TimeSpend[[#This Row],[Date]]&lt;&gt;""),TimeSpend[[#This Row],[Activity]],"")</f>
        <v/>
      </c>
      <c r="G2943" t="str">
        <f>IF(AND(TimeSpend[[#This Row],[Personnel number]]&lt;&gt;"",TimeSpend[[#This Row],[Date]]&lt;&gt;""),TimeSpend[[#This Row],[Activity description]],"")</f>
        <v/>
      </c>
      <c r="H2943" s="36" t="str">
        <f>IF(AND(TimeSpend[[#This Row],[Personnel number]]&lt;&gt;"",TimeSpend[[#This Row],[Date]]&lt;&gt;""),TimeSpend[[#This Row],[Start Time]],"")</f>
        <v/>
      </c>
      <c r="I2943" s="36" t="str">
        <f>IF(AND(TimeSpend[[#This Row],[Personnel number]]&lt;&gt;"",TimeSpend[[#This Row],[Date]]&lt;&gt;""),TimeSpend[[#This Row],[End Time]],"")</f>
        <v/>
      </c>
      <c r="J2943" t="str">
        <f>IF(AND(TimeSpend[[#This Row],[Personnel number]]&lt;&gt;"",TimeSpend[[#This Row],[Date]]&lt;&gt;""),TimeSpend[[#This Row],[Location]],"")</f>
        <v/>
      </c>
      <c r="K2943" t="str">
        <f>IF(AND(TimeSpend[[#This Row],[Personnel number]]&lt;&gt;"",TimeSpend[[#This Row],[Date]]&lt;&gt;""),TimeSpend[[#This Row],[Task]],"")</f>
        <v/>
      </c>
      <c r="L2943" t="str">
        <f>IF(AND(TimeSpend[[#This Row],[Personnel number]]&lt;&gt;"",TimeSpend[[#This Row],[Date]]&lt;&gt;""),Utilization!$J$2,"")</f>
        <v/>
      </c>
      <c r="M2943" t="str">
        <f>IF(AND(TimeSpend[[#This Row],[Personnel number]]&lt;&gt;"",TimeSpend[[#This Row],[Date]]&lt;&gt;""),TimeSpend[[#This Row],[Employee Name]],"")</f>
        <v/>
      </c>
      <c r="N2943" t="str">
        <f t="shared" si="92"/>
        <v/>
      </c>
      <c r="O2943" t="str">
        <f t="shared" si="93"/>
        <v/>
      </c>
      <c r="P2943" t="str">
        <f>IF(D2943&lt;&gt;"",VLOOKUP(D2943,Projects!B:C,2,0),"")</f>
        <v/>
      </c>
    </row>
    <row r="2944" spans="1:16" x14ac:dyDescent="0.25">
      <c r="A2944" t="str">
        <f>UPPER(IF(AND(TimeSpend[[#This Row],[Personnel number]]&lt;&gt;"",TimeSpend[[#This Row],[Date]]&lt;&gt;""),TimeSpend[[#This Row],[Personnel number]],""))</f>
        <v/>
      </c>
      <c r="B2944" s="85" t="str">
        <f>IF(AND(TimeSpend[[#This Row],[Personnel number]]&lt;&gt;"",TimeSpend[[#This Row],[Date]]&lt;&gt;""),TEXT(TimeSpend[[#This Row],[Date]],"[$-409]yyyyMMdd"),"")</f>
        <v/>
      </c>
      <c r="C2944" s="33" t="str">
        <f>IF(AND(TimeSpend[[#This Row],[Personnel number]]&lt;&gt;"",TimeSpend[[#This Row],[Date]]&lt;&gt;""),SUBSTITUTE(TimeSpend[[#This Row],[Hours]],",","."),"")</f>
        <v/>
      </c>
      <c r="D2944" t="str">
        <f>IF(AND(TimeSpend[[#This Row],[Personnel number]]&lt;&gt;"",TimeSpend[[#This Row],[Date]]&lt;&gt;""),TimeSpend[[#This Row],[Network]],"")</f>
        <v/>
      </c>
      <c r="E2944" t="str">
        <f>IF(AND(TimeSpend[[#This Row],[Personnel number]]&lt;&gt;"",TimeSpend[[#This Row],[Date]]&lt;&gt;""),TimeSpend[[#This Row],[Network Description]],"")</f>
        <v/>
      </c>
      <c r="F2944" t="str">
        <f>IF(AND(TimeSpend[[#This Row],[Personnel number]]&lt;&gt;"",TimeSpend[[#This Row],[Date]]&lt;&gt;""),TimeSpend[[#This Row],[Activity]],"")</f>
        <v/>
      </c>
      <c r="G2944" t="str">
        <f>IF(AND(TimeSpend[[#This Row],[Personnel number]]&lt;&gt;"",TimeSpend[[#This Row],[Date]]&lt;&gt;""),TimeSpend[[#This Row],[Activity description]],"")</f>
        <v/>
      </c>
      <c r="H2944" s="36" t="str">
        <f>IF(AND(TimeSpend[[#This Row],[Personnel number]]&lt;&gt;"",TimeSpend[[#This Row],[Date]]&lt;&gt;""),TimeSpend[[#This Row],[Start Time]],"")</f>
        <v/>
      </c>
      <c r="I2944" s="36" t="str">
        <f>IF(AND(TimeSpend[[#This Row],[Personnel number]]&lt;&gt;"",TimeSpend[[#This Row],[Date]]&lt;&gt;""),TimeSpend[[#This Row],[End Time]],"")</f>
        <v/>
      </c>
      <c r="J2944" t="str">
        <f>IF(AND(TimeSpend[[#This Row],[Personnel number]]&lt;&gt;"",TimeSpend[[#This Row],[Date]]&lt;&gt;""),TimeSpend[[#This Row],[Location]],"")</f>
        <v/>
      </c>
      <c r="K2944" t="str">
        <f>IF(AND(TimeSpend[[#This Row],[Personnel number]]&lt;&gt;"",TimeSpend[[#This Row],[Date]]&lt;&gt;""),TimeSpend[[#This Row],[Task]],"")</f>
        <v/>
      </c>
      <c r="L2944" t="str">
        <f>IF(AND(TimeSpend[[#This Row],[Personnel number]]&lt;&gt;"",TimeSpend[[#This Row],[Date]]&lt;&gt;""),Utilization!$J$2,"")</f>
        <v/>
      </c>
      <c r="M2944" t="str">
        <f>IF(AND(TimeSpend[[#This Row],[Personnel number]]&lt;&gt;"",TimeSpend[[#This Row],[Date]]&lt;&gt;""),TimeSpend[[#This Row],[Employee Name]],"")</f>
        <v/>
      </c>
      <c r="N2944" t="str">
        <f t="shared" si="92"/>
        <v/>
      </c>
      <c r="O2944" t="str">
        <f t="shared" si="93"/>
        <v/>
      </c>
      <c r="P2944" t="str">
        <f>IF(D2944&lt;&gt;"",VLOOKUP(D2944,Projects!B:C,2,0),"")</f>
        <v/>
      </c>
    </row>
    <row r="2945" spans="1:16" x14ac:dyDescent="0.25">
      <c r="A2945" t="str">
        <f>UPPER(IF(AND(TimeSpend[[#This Row],[Personnel number]]&lt;&gt;"",TimeSpend[[#This Row],[Date]]&lt;&gt;""),TimeSpend[[#This Row],[Personnel number]],""))</f>
        <v/>
      </c>
      <c r="B2945" s="85" t="str">
        <f>IF(AND(TimeSpend[[#This Row],[Personnel number]]&lt;&gt;"",TimeSpend[[#This Row],[Date]]&lt;&gt;""),TEXT(TimeSpend[[#This Row],[Date]],"[$-409]yyyyMMdd"),"")</f>
        <v/>
      </c>
      <c r="C2945" s="33" t="str">
        <f>IF(AND(TimeSpend[[#This Row],[Personnel number]]&lt;&gt;"",TimeSpend[[#This Row],[Date]]&lt;&gt;""),SUBSTITUTE(TimeSpend[[#This Row],[Hours]],",","."),"")</f>
        <v/>
      </c>
      <c r="D2945" t="str">
        <f>IF(AND(TimeSpend[[#This Row],[Personnel number]]&lt;&gt;"",TimeSpend[[#This Row],[Date]]&lt;&gt;""),TimeSpend[[#This Row],[Network]],"")</f>
        <v/>
      </c>
      <c r="E2945" t="str">
        <f>IF(AND(TimeSpend[[#This Row],[Personnel number]]&lt;&gt;"",TimeSpend[[#This Row],[Date]]&lt;&gt;""),TimeSpend[[#This Row],[Network Description]],"")</f>
        <v/>
      </c>
      <c r="F2945" t="str">
        <f>IF(AND(TimeSpend[[#This Row],[Personnel number]]&lt;&gt;"",TimeSpend[[#This Row],[Date]]&lt;&gt;""),TimeSpend[[#This Row],[Activity]],"")</f>
        <v/>
      </c>
      <c r="G2945" t="str">
        <f>IF(AND(TimeSpend[[#This Row],[Personnel number]]&lt;&gt;"",TimeSpend[[#This Row],[Date]]&lt;&gt;""),TimeSpend[[#This Row],[Activity description]],"")</f>
        <v/>
      </c>
      <c r="H2945" s="36" t="str">
        <f>IF(AND(TimeSpend[[#This Row],[Personnel number]]&lt;&gt;"",TimeSpend[[#This Row],[Date]]&lt;&gt;""),TimeSpend[[#This Row],[Start Time]],"")</f>
        <v/>
      </c>
      <c r="I2945" s="36" t="str">
        <f>IF(AND(TimeSpend[[#This Row],[Personnel number]]&lt;&gt;"",TimeSpend[[#This Row],[Date]]&lt;&gt;""),TimeSpend[[#This Row],[End Time]],"")</f>
        <v/>
      </c>
      <c r="J2945" t="str">
        <f>IF(AND(TimeSpend[[#This Row],[Personnel number]]&lt;&gt;"",TimeSpend[[#This Row],[Date]]&lt;&gt;""),TimeSpend[[#This Row],[Location]],"")</f>
        <v/>
      </c>
      <c r="K2945" t="str">
        <f>IF(AND(TimeSpend[[#This Row],[Personnel number]]&lt;&gt;"",TimeSpend[[#This Row],[Date]]&lt;&gt;""),TimeSpend[[#This Row],[Task]],"")</f>
        <v/>
      </c>
      <c r="L2945" t="str">
        <f>IF(AND(TimeSpend[[#This Row],[Personnel number]]&lt;&gt;"",TimeSpend[[#This Row],[Date]]&lt;&gt;""),Utilization!$J$2,"")</f>
        <v/>
      </c>
      <c r="M2945" t="str">
        <f>IF(AND(TimeSpend[[#This Row],[Personnel number]]&lt;&gt;"",TimeSpend[[#This Row],[Date]]&lt;&gt;""),TimeSpend[[#This Row],[Employee Name]],"")</f>
        <v/>
      </c>
      <c r="N2945" t="str">
        <f t="shared" si="92"/>
        <v/>
      </c>
      <c r="O2945" t="str">
        <f t="shared" si="93"/>
        <v/>
      </c>
      <c r="P2945" t="str">
        <f>IF(D2945&lt;&gt;"",VLOOKUP(D2945,Projects!B:C,2,0),"")</f>
        <v/>
      </c>
    </row>
    <row r="2946" spans="1:16" x14ac:dyDescent="0.25">
      <c r="A2946" t="str">
        <f>UPPER(IF(AND(TimeSpend[[#This Row],[Personnel number]]&lt;&gt;"",TimeSpend[[#This Row],[Date]]&lt;&gt;""),TimeSpend[[#This Row],[Personnel number]],""))</f>
        <v/>
      </c>
      <c r="B2946" s="85" t="str">
        <f>IF(AND(TimeSpend[[#This Row],[Personnel number]]&lt;&gt;"",TimeSpend[[#This Row],[Date]]&lt;&gt;""),TEXT(TimeSpend[[#This Row],[Date]],"[$-409]yyyyMMdd"),"")</f>
        <v/>
      </c>
      <c r="C2946" s="33" t="str">
        <f>IF(AND(TimeSpend[[#This Row],[Personnel number]]&lt;&gt;"",TimeSpend[[#This Row],[Date]]&lt;&gt;""),SUBSTITUTE(TimeSpend[[#This Row],[Hours]],",","."),"")</f>
        <v/>
      </c>
      <c r="D2946" t="str">
        <f>IF(AND(TimeSpend[[#This Row],[Personnel number]]&lt;&gt;"",TimeSpend[[#This Row],[Date]]&lt;&gt;""),TimeSpend[[#This Row],[Network]],"")</f>
        <v/>
      </c>
      <c r="E2946" t="str">
        <f>IF(AND(TimeSpend[[#This Row],[Personnel number]]&lt;&gt;"",TimeSpend[[#This Row],[Date]]&lt;&gt;""),TimeSpend[[#This Row],[Network Description]],"")</f>
        <v/>
      </c>
      <c r="F2946" t="str">
        <f>IF(AND(TimeSpend[[#This Row],[Personnel number]]&lt;&gt;"",TimeSpend[[#This Row],[Date]]&lt;&gt;""),TimeSpend[[#This Row],[Activity]],"")</f>
        <v/>
      </c>
      <c r="G2946" t="str">
        <f>IF(AND(TimeSpend[[#This Row],[Personnel number]]&lt;&gt;"",TimeSpend[[#This Row],[Date]]&lt;&gt;""),TimeSpend[[#This Row],[Activity description]],"")</f>
        <v/>
      </c>
      <c r="H2946" s="36" t="str">
        <f>IF(AND(TimeSpend[[#This Row],[Personnel number]]&lt;&gt;"",TimeSpend[[#This Row],[Date]]&lt;&gt;""),TimeSpend[[#This Row],[Start Time]],"")</f>
        <v/>
      </c>
      <c r="I2946" s="36" t="str">
        <f>IF(AND(TimeSpend[[#This Row],[Personnel number]]&lt;&gt;"",TimeSpend[[#This Row],[Date]]&lt;&gt;""),TimeSpend[[#This Row],[End Time]],"")</f>
        <v/>
      </c>
      <c r="J2946" t="str">
        <f>IF(AND(TimeSpend[[#This Row],[Personnel number]]&lt;&gt;"",TimeSpend[[#This Row],[Date]]&lt;&gt;""),TimeSpend[[#This Row],[Location]],"")</f>
        <v/>
      </c>
      <c r="K2946" t="str">
        <f>IF(AND(TimeSpend[[#This Row],[Personnel number]]&lt;&gt;"",TimeSpend[[#This Row],[Date]]&lt;&gt;""),TimeSpend[[#This Row],[Task]],"")</f>
        <v/>
      </c>
      <c r="L2946" t="str">
        <f>IF(AND(TimeSpend[[#This Row],[Personnel number]]&lt;&gt;"",TimeSpend[[#This Row],[Date]]&lt;&gt;""),Utilization!$J$2,"")</f>
        <v/>
      </c>
      <c r="M2946" t="str">
        <f>IF(AND(TimeSpend[[#This Row],[Personnel number]]&lt;&gt;"",TimeSpend[[#This Row],[Date]]&lt;&gt;""),TimeSpend[[#This Row],[Employee Name]],"")</f>
        <v/>
      </c>
      <c r="N2946" t="str">
        <f t="shared" si="92"/>
        <v/>
      </c>
      <c r="O2946" t="str">
        <f t="shared" si="93"/>
        <v/>
      </c>
      <c r="P2946" t="str">
        <f>IF(D2946&lt;&gt;"",VLOOKUP(D2946,Projects!B:C,2,0),"")</f>
        <v/>
      </c>
    </row>
    <row r="2947" spans="1:16" x14ac:dyDescent="0.25">
      <c r="A2947" t="str">
        <f>UPPER(IF(AND(TimeSpend[[#This Row],[Personnel number]]&lt;&gt;"",TimeSpend[[#This Row],[Date]]&lt;&gt;""),TimeSpend[[#This Row],[Personnel number]],""))</f>
        <v/>
      </c>
      <c r="B2947" s="85" t="str">
        <f>IF(AND(TimeSpend[[#This Row],[Personnel number]]&lt;&gt;"",TimeSpend[[#This Row],[Date]]&lt;&gt;""),TEXT(TimeSpend[[#This Row],[Date]],"[$-409]yyyyMMdd"),"")</f>
        <v/>
      </c>
      <c r="C2947" s="33" t="str">
        <f>IF(AND(TimeSpend[[#This Row],[Personnel number]]&lt;&gt;"",TimeSpend[[#This Row],[Date]]&lt;&gt;""),SUBSTITUTE(TimeSpend[[#This Row],[Hours]],",","."),"")</f>
        <v/>
      </c>
      <c r="D2947" t="str">
        <f>IF(AND(TimeSpend[[#This Row],[Personnel number]]&lt;&gt;"",TimeSpend[[#This Row],[Date]]&lt;&gt;""),TimeSpend[[#This Row],[Network]],"")</f>
        <v/>
      </c>
      <c r="E2947" t="str">
        <f>IF(AND(TimeSpend[[#This Row],[Personnel number]]&lt;&gt;"",TimeSpend[[#This Row],[Date]]&lt;&gt;""),TimeSpend[[#This Row],[Network Description]],"")</f>
        <v/>
      </c>
      <c r="F2947" t="str">
        <f>IF(AND(TimeSpend[[#This Row],[Personnel number]]&lt;&gt;"",TimeSpend[[#This Row],[Date]]&lt;&gt;""),TimeSpend[[#This Row],[Activity]],"")</f>
        <v/>
      </c>
      <c r="G2947" t="str">
        <f>IF(AND(TimeSpend[[#This Row],[Personnel number]]&lt;&gt;"",TimeSpend[[#This Row],[Date]]&lt;&gt;""),TimeSpend[[#This Row],[Activity description]],"")</f>
        <v/>
      </c>
      <c r="H2947" s="36" t="str">
        <f>IF(AND(TimeSpend[[#This Row],[Personnel number]]&lt;&gt;"",TimeSpend[[#This Row],[Date]]&lt;&gt;""),TimeSpend[[#This Row],[Start Time]],"")</f>
        <v/>
      </c>
      <c r="I2947" s="36" t="str">
        <f>IF(AND(TimeSpend[[#This Row],[Personnel number]]&lt;&gt;"",TimeSpend[[#This Row],[Date]]&lt;&gt;""),TimeSpend[[#This Row],[End Time]],"")</f>
        <v/>
      </c>
      <c r="J2947" t="str">
        <f>IF(AND(TimeSpend[[#This Row],[Personnel number]]&lt;&gt;"",TimeSpend[[#This Row],[Date]]&lt;&gt;""),TimeSpend[[#This Row],[Location]],"")</f>
        <v/>
      </c>
      <c r="K2947" t="str">
        <f>IF(AND(TimeSpend[[#This Row],[Personnel number]]&lt;&gt;"",TimeSpend[[#This Row],[Date]]&lt;&gt;""),TimeSpend[[#This Row],[Task]],"")</f>
        <v/>
      </c>
      <c r="L2947" t="str">
        <f>IF(AND(TimeSpend[[#This Row],[Personnel number]]&lt;&gt;"",TimeSpend[[#This Row],[Date]]&lt;&gt;""),Utilization!$J$2,"")</f>
        <v/>
      </c>
      <c r="M2947" t="str">
        <f>IF(AND(TimeSpend[[#This Row],[Personnel number]]&lt;&gt;"",TimeSpend[[#This Row],[Date]]&lt;&gt;""),TimeSpend[[#This Row],[Employee Name]],"")</f>
        <v/>
      </c>
      <c r="N2947" t="str">
        <f t="shared" si="92"/>
        <v/>
      </c>
      <c r="O2947" t="str">
        <f t="shared" si="93"/>
        <v/>
      </c>
      <c r="P2947" t="str">
        <f>IF(D2947&lt;&gt;"",VLOOKUP(D2947,Projects!B:C,2,0),"")</f>
        <v/>
      </c>
    </row>
    <row r="2948" spans="1:16" x14ac:dyDescent="0.25">
      <c r="A2948" t="str">
        <f>UPPER(IF(AND(TimeSpend[[#This Row],[Personnel number]]&lt;&gt;"",TimeSpend[[#This Row],[Date]]&lt;&gt;""),TimeSpend[[#This Row],[Personnel number]],""))</f>
        <v/>
      </c>
      <c r="B2948" s="85" t="str">
        <f>IF(AND(TimeSpend[[#This Row],[Personnel number]]&lt;&gt;"",TimeSpend[[#This Row],[Date]]&lt;&gt;""),TEXT(TimeSpend[[#This Row],[Date]],"[$-409]yyyyMMdd"),"")</f>
        <v/>
      </c>
      <c r="C2948" s="33" t="str">
        <f>IF(AND(TimeSpend[[#This Row],[Personnel number]]&lt;&gt;"",TimeSpend[[#This Row],[Date]]&lt;&gt;""),SUBSTITUTE(TimeSpend[[#This Row],[Hours]],",","."),"")</f>
        <v/>
      </c>
      <c r="D2948" t="str">
        <f>IF(AND(TimeSpend[[#This Row],[Personnel number]]&lt;&gt;"",TimeSpend[[#This Row],[Date]]&lt;&gt;""),TimeSpend[[#This Row],[Network]],"")</f>
        <v/>
      </c>
      <c r="E2948" t="str">
        <f>IF(AND(TimeSpend[[#This Row],[Personnel number]]&lt;&gt;"",TimeSpend[[#This Row],[Date]]&lt;&gt;""),TimeSpend[[#This Row],[Network Description]],"")</f>
        <v/>
      </c>
      <c r="F2948" t="str">
        <f>IF(AND(TimeSpend[[#This Row],[Personnel number]]&lt;&gt;"",TimeSpend[[#This Row],[Date]]&lt;&gt;""),TimeSpend[[#This Row],[Activity]],"")</f>
        <v/>
      </c>
      <c r="G2948" t="str">
        <f>IF(AND(TimeSpend[[#This Row],[Personnel number]]&lt;&gt;"",TimeSpend[[#This Row],[Date]]&lt;&gt;""),TimeSpend[[#This Row],[Activity description]],"")</f>
        <v/>
      </c>
      <c r="H2948" s="36" t="str">
        <f>IF(AND(TimeSpend[[#This Row],[Personnel number]]&lt;&gt;"",TimeSpend[[#This Row],[Date]]&lt;&gt;""),TimeSpend[[#This Row],[Start Time]],"")</f>
        <v/>
      </c>
      <c r="I2948" s="36" t="str">
        <f>IF(AND(TimeSpend[[#This Row],[Personnel number]]&lt;&gt;"",TimeSpend[[#This Row],[Date]]&lt;&gt;""),TimeSpend[[#This Row],[End Time]],"")</f>
        <v/>
      </c>
      <c r="J2948" t="str">
        <f>IF(AND(TimeSpend[[#This Row],[Personnel number]]&lt;&gt;"",TimeSpend[[#This Row],[Date]]&lt;&gt;""),TimeSpend[[#This Row],[Location]],"")</f>
        <v/>
      </c>
      <c r="K2948" t="str">
        <f>IF(AND(TimeSpend[[#This Row],[Personnel number]]&lt;&gt;"",TimeSpend[[#This Row],[Date]]&lt;&gt;""),TimeSpend[[#This Row],[Task]],"")</f>
        <v/>
      </c>
      <c r="L2948" t="str">
        <f>IF(AND(TimeSpend[[#This Row],[Personnel number]]&lt;&gt;"",TimeSpend[[#This Row],[Date]]&lt;&gt;""),Utilization!$J$2,"")</f>
        <v/>
      </c>
      <c r="M2948" t="str">
        <f>IF(AND(TimeSpend[[#This Row],[Personnel number]]&lt;&gt;"",TimeSpend[[#This Row],[Date]]&lt;&gt;""),TimeSpend[[#This Row],[Employee Name]],"")</f>
        <v/>
      </c>
      <c r="N2948" t="str">
        <f t="shared" si="92"/>
        <v/>
      </c>
      <c r="O2948" t="str">
        <f t="shared" si="93"/>
        <v/>
      </c>
      <c r="P2948" t="str">
        <f>IF(D2948&lt;&gt;"",VLOOKUP(D2948,Projects!B:C,2,0),"")</f>
        <v/>
      </c>
    </row>
    <row r="2949" spans="1:16" x14ac:dyDescent="0.25">
      <c r="A2949" t="str">
        <f>UPPER(IF(AND(TimeSpend[[#This Row],[Personnel number]]&lt;&gt;"",TimeSpend[[#This Row],[Date]]&lt;&gt;""),TimeSpend[[#This Row],[Personnel number]],""))</f>
        <v/>
      </c>
      <c r="B2949" s="85" t="str">
        <f>IF(AND(TimeSpend[[#This Row],[Personnel number]]&lt;&gt;"",TimeSpend[[#This Row],[Date]]&lt;&gt;""),TEXT(TimeSpend[[#This Row],[Date]],"[$-409]yyyyMMdd"),"")</f>
        <v/>
      </c>
      <c r="C2949" s="33" t="str">
        <f>IF(AND(TimeSpend[[#This Row],[Personnel number]]&lt;&gt;"",TimeSpend[[#This Row],[Date]]&lt;&gt;""),SUBSTITUTE(TimeSpend[[#This Row],[Hours]],",","."),"")</f>
        <v/>
      </c>
      <c r="D2949" t="str">
        <f>IF(AND(TimeSpend[[#This Row],[Personnel number]]&lt;&gt;"",TimeSpend[[#This Row],[Date]]&lt;&gt;""),TimeSpend[[#This Row],[Network]],"")</f>
        <v/>
      </c>
      <c r="E2949" t="str">
        <f>IF(AND(TimeSpend[[#This Row],[Personnel number]]&lt;&gt;"",TimeSpend[[#This Row],[Date]]&lt;&gt;""),TimeSpend[[#This Row],[Network Description]],"")</f>
        <v/>
      </c>
      <c r="F2949" t="str">
        <f>IF(AND(TimeSpend[[#This Row],[Personnel number]]&lt;&gt;"",TimeSpend[[#This Row],[Date]]&lt;&gt;""),TimeSpend[[#This Row],[Activity]],"")</f>
        <v/>
      </c>
      <c r="G2949" t="str">
        <f>IF(AND(TimeSpend[[#This Row],[Personnel number]]&lt;&gt;"",TimeSpend[[#This Row],[Date]]&lt;&gt;""),TimeSpend[[#This Row],[Activity description]],"")</f>
        <v/>
      </c>
      <c r="H2949" s="36" t="str">
        <f>IF(AND(TimeSpend[[#This Row],[Personnel number]]&lt;&gt;"",TimeSpend[[#This Row],[Date]]&lt;&gt;""),TimeSpend[[#This Row],[Start Time]],"")</f>
        <v/>
      </c>
      <c r="I2949" s="36" t="str">
        <f>IF(AND(TimeSpend[[#This Row],[Personnel number]]&lt;&gt;"",TimeSpend[[#This Row],[Date]]&lt;&gt;""),TimeSpend[[#This Row],[End Time]],"")</f>
        <v/>
      </c>
      <c r="J2949" t="str">
        <f>IF(AND(TimeSpend[[#This Row],[Personnel number]]&lt;&gt;"",TimeSpend[[#This Row],[Date]]&lt;&gt;""),TimeSpend[[#This Row],[Location]],"")</f>
        <v/>
      </c>
      <c r="K2949" t="str">
        <f>IF(AND(TimeSpend[[#This Row],[Personnel number]]&lt;&gt;"",TimeSpend[[#This Row],[Date]]&lt;&gt;""),TimeSpend[[#This Row],[Task]],"")</f>
        <v/>
      </c>
      <c r="L2949" t="str">
        <f>IF(AND(TimeSpend[[#This Row],[Personnel number]]&lt;&gt;"",TimeSpend[[#This Row],[Date]]&lt;&gt;""),Utilization!$J$2,"")</f>
        <v/>
      </c>
      <c r="M2949" t="str">
        <f>IF(AND(TimeSpend[[#This Row],[Personnel number]]&lt;&gt;"",TimeSpend[[#This Row],[Date]]&lt;&gt;""),TimeSpend[[#This Row],[Employee Name]],"")</f>
        <v/>
      </c>
      <c r="N2949" t="str">
        <f t="shared" si="92"/>
        <v/>
      </c>
      <c r="O2949" t="str">
        <f t="shared" si="93"/>
        <v/>
      </c>
      <c r="P2949" t="str">
        <f>IF(D2949&lt;&gt;"",VLOOKUP(D2949,Projects!B:C,2,0),"")</f>
        <v/>
      </c>
    </row>
    <row r="2950" spans="1:16" x14ac:dyDescent="0.25">
      <c r="A2950" t="str">
        <f>UPPER(IF(AND(TimeSpend[[#This Row],[Personnel number]]&lt;&gt;"",TimeSpend[[#This Row],[Date]]&lt;&gt;""),TimeSpend[[#This Row],[Personnel number]],""))</f>
        <v/>
      </c>
      <c r="B2950" s="85" t="str">
        <f>IF(AND(TimeSpend[[#This Row],[Personnel number]]&lt;&gt;"",TimeSpend[[#This Row],[Date]]&lt;&gt;""),TEXT(TimeSpend[[#This Row],[Date]],"[$-409]yyyyMMdd"),"")</f>
        <v/>
      </c>
      <c r="C2950" s="33" t="str">
        <f>IF(AND(TimeSpend[[#This Row],[Personnel number]]&lt;&gt;"",TimeSpend[[#This Row],[Date]]&lt;&gt;""),SUBSTITUTE(TimeSpend[[#This Row],[Hours]],",","."),"")</f>
        <v/>
      </c>
      <c r="D2950" t="str">
        <f>IF(AND(TimeSpend[[#This Row],[Personnel number]]&lt;&gt;"",TimeSpend[[#This Row],[Date]]&lt;&gt;""),TimeSpend[[#This Row],[Network]],"")</f>
        <v/>
      </c>
      <c r="E2950" t="str">
        <f>IF(AND(TimeSpend[[#This Row],[Personnel number]]&lt;&gt;"",TimeSpend[[#This Row],[Date]]&lt;&gt;""),TimeSpend[[#This Row],[Network Description]],"")</f>
        <v/>
      </c>
      <c r="F2950" t="str">
        <f>IF(AND(TimeSpend[[#This Row],[Personnel number]]&lt;&gt;"",TimeSpend[[#This Row],[Date]]&lt;&gt;""),TimeSpend[[#This Row],[Activity]],"")</f>
        <v/>
      </c>
      <c r="G2950" t="str">
        <f>IF(AND(TimeSpend[[#This Row],[Personnel number]]&lt;&gt;"",TimeSpend[[#This Row],[Date]]&lt;&gt;""),TimeSpend[[#This Row],[Activity description]],"")</f>
        <v/>
      </c>
      <c r="H2950" s="36" t="str">
        <f>IF(AND(TimeSpend[[#This Row],[Personnel number]]&lt;&gt;"",TimeSpend[[#This Row],[Date]]&lt;&gt;""),TimeSpend[[#This Row],[Start Time]],"")</f>
        <v/>
      </c>
      <c r="I2950" s="36" t="str">
        <f>IF(AND(TimeSpend[[#This Row],[Personnel number]]&lt;&gt;"",TimeSpend[[#This Row],[Date]]&lt;&gt;""),TimeSpend[[#This Row],[End Time]],"")</f>
        <v/>
      </c>
      <c r="J2950" t="str">
        <f>IF(AND(TimeSpend[[#This Row],[Personnel number]]&lt;&gt;"",TimeSpend[[#This Row],[Date]]&lt;&gt;""),TimeSpend[[#This Row],[Location]],"")</f>
        <v/>
      </c>
      <c r="K2950" t="str">
        <f>IF(AND(TimeSpend[[#This Row],[Personnel number]]&lt;&gt;"",TimeSpend[[#This Row],[Date]]&lt;&gt;""),TimeSpend[[#This Row],[Task]],"")</f>
        <v/>
      </c>
      <c r="L2950" t="str">
        <f>IF(AND(TimeSpend[[#This Row],[Personnel number]]&lt;&gt;"",TimeSpend[[#This Row],[Date]]&lt;&gt;""),Utilization!$J$2,"")</f>
        <v/>
      </c>
      <c r="M2950" t="str">
        <f>IF(AND(TimeSpend[[#This Row],[Personnel number]]&lt;&gt;"",TimeSpend[[#This Row],[Date]]&lt;&gt;""),TimeSpend[[#This Row],[Employee Name]],"")</f>
        <v/>
      </c>
      <c r="N2950" t="str">
        <f t="shared" si="92"/>
        <v/>
      </c>
      <c r="O2950" t="str">
        <f t="shared" si="93"/>
        <v/>
      </c>
      <c r="P2950" t="str">
        <f>IF(D2950&lt;&gt;"",VLOOKUP(D2950,Projects!B:C,2,0),"")</f>
        <v/>
      </c>
    </row>
    <row r="2951" spans="1:16" x14ac:dyDescent="0.25">
      <c r="A2951" t="str">
        <f>UPPER(IF(AND(TimeSpend[[#This Row],[Personnel number]]&lt;&gt;"",TimeSpend[[#This Row],[Date]]&lt;&gt;""),TimeSpend[[#This Row],[Personnel number]],""))</f>
        <v/>
      </c>
      <c r="B2951" s="85" t="str">
        <f>IF(AND(TimeSpend[[#This Row],[Personnel number]]&lt;&gt;"",TimeSpend[[#This Row],[Date]]&lt;&gt;""),TEXT(TimeSpend[[#This Row],[Date]],"[$-409]yyyyMMdd"),"")</f>
        <v/>
      </c>
      <c r="C2951" s="33" t="str">
        <f>IF(AND(TimeSpend[[#This Row],[Personnel number]]&lt;&gt;"",TimeSpend[[#This Row],[Date]]&lt;&gt;""),SUBSTITUTE(TimeSpend[[#This Row],[Hours]],",","."),"")</f>
        <v/>
      </c>
      <c r="D2951" t="str">
        <f>IF(AND(TimeSpend[[#This Row],[Personnel number]]&lt;&gt;"",TimeSpend[[#This Row],[Date]]&lt;&gt;""),TimeSpend[[#This Row],[Network]],"")</f>
        <v/>
      </c>
      <c r="E2951" t="str">
        <f>IF(AND(TimeSpend[[#This Row],[Personnel number]]&lt;&gt;"",TimeSpend[[#This Row],[Date]]&lt;&gt;""),TimeSpend[[#This Row],[Network Description]],"")</f>
        <v/>
      </c>
      <c r="F2951" t="str">
        <f>IF(AND(TimeSpend[[#This Row],[Personnel number]]&lt;&gt;"",TimeSpend[[#This Row],[Date]]&lt;&gt;""),TimeSpend[[#This Row],[Activity]],"")</f>
        <v/>
      </c>
      <c r="G2951" t="str">
        <f>IF(AND(TimeSpend[[#This Row],[Personnel number]]&lt;&gt;"",TimeSpend[[#This Row],[Date]]&lt;&gt;""),TimeSpend[[#This Row],[Activity description]],"")</f>
        <v/>
      </c>
      <c r="H2951" s="36" t="str">
        <f>IF(AND(TimeSpend[[#This Row],[Personnel number]]&lt;&gt;"",TimeSpend[[#This Row],[Date]]&lt;&gt;""),TimeSpend[[#This Row],[Start Time]],"")</f>
        <v/>
      </c>
      <c r="I2951" s="36" t="str">
        <f>IF(AND(TimeSpend[[#This Row],[Personnel number]]&lt;&gt;"",TimeSpend[[#This Row],[Date]]&lt;&gt;""),TimeSpend[[#This Row],[End Time]],"")</f>
        <v/>
      </c>
      <c r="J2951" t="str">
        <f>IF(AND(TimeSpend[[#This Row],[Personnel number]]&lt;&gt;"",TimeSpend[[#This Row],[Date]]&lt;&gt;""),TimeSpend[[#This Row],[Location]],"")</f>
        <v/>
      </c>
      <c r="K2951" t="str">
        <f>IF(AND(TimeSpend[[#This Row],[Personnel number]]&lt;&gt;"",TimeSpend[[#This Row],[Date]]&lt;&gt;""),TimeSpend[[#This Row],[Task]],"")</f>
        <v/>
      </c>
      <c r="L2951" t="str">
        <f>IF(AND(TimeSpend[[#This Row],[Personnel number]]&lt;&gt;"",TimeSpend[[#This Row],[Date]]&lt;&gt;""),Utilization!$J$2,"")</f>
        <v/>
      </c>
      <c r="M2951" t="str">
        <f>IF(AND(TimeSpend[[#This Row],[Personnel number]]&lt;&gt;"",TimeSpend[[#This Row],[Date]]&lt;&gt;""),TimeSpend[[#This Row],[Employee Name]],"")</f>
        <v/>
      </c>
      <c r="N2951" t="str">
        <f t="shared" si="92"/>
        <v/>
      </c>
      <c r="O2951" t="str">
        <f t="shared" si="93"/>
        <v/>
      </c>
      <c r="P2951" t="str">
        <f>IF(D2951&lt;&gt;"",VLOOKUP(D2951,Projects!B:C,2,0),"")</f>
        <v/>
      </c>
    </row>
    <row r="2952" spans="1:16" x14ac:dyDescent="0.25">
      <c r="A2952" t="str">
        <f>UPPER(IF(AND(TimeSpend[[#This Row],[Personnel number]]&lt;&gt;"",TimeSpend[[#This Row],[Date]]&lt;&gt;""),TimeSpend[[#This Row],[Personnel number]],""))</f>
        <v/>
      </c>
      <c r="B2952" s="85" t="str">
        <f>IF(AND(TimeSpend[[#This Row],[Personnel number]]&lt;&gt;"",TimeSpend[[#This Row],[Date]]&lt;&gt;""),TEXT(TimeSpend[[#This Row],[Date]],"[$-409]yyyyMMdd"),"")</f>
        <v/>
      </c>
      <c r="C2952" s="33" t="str">
        <f>IF(AND(TimeSpend[[#This Row],[Personnel number]]&lt;&gt;"",TimeSpend[[#This Row],[Date]]&lt;&gt;""),SUBSTITUTE(TimeSpend[[#This Row],[Hours]],",","."),"")</f>
        <v/>
      </c>
      <c r="D2952" t="str">
        <f>IF(AND(TimeSpend[[#This Row],[Personnel number]]&lt;&gt;"",TimeSpend[[#This Row],[Date]]&lt;&gt;""),TimeSpend[[#This Row],[Network]],"")</f>
        <v/>
      </c>
      <c r="E2952" t="str">
        <f>IF(AND(TimeSpend[[#This Row],[Personnel number]]&lt;&gt;"",TimeSpend[[#This Row],[Date]]&lt;&gt;""),TimeSpend[[#This Row],[Network Description]],"")</f>
        <v/>
      </c>
      <c r="F2952" t="str">
        <f>IF(AND(TimeSpend[[#This Row],[Personnel number]]&lt;&gt;"",TimeSpend[[#This Row],[Date]]&lt;&gt;""),TimeSpend[[#This Row],[Activity]],"")</f>
        <v/>
      </c>
      <c r="G2952" t="str">
        <f>IF(AND(TimeSpend[[#This Row],[Personnel number]]&lt;&gt;"",TimeSpend[[#This Row],[Date]]&lt;&gt;""),TimeSpend[[#This Row],[Activity description]],"")</f>
        <v/>
      </c>
      <c r="H2952" s="36" t="str">
        <f>IF(AND(TimeSpend[[#This Row],[Personnel number]]&lt;&gt;"",TimeSpend[[#This Row],[Date]]&lt;&gt;""),TimeSpend[[#This Row],[Start Time]],"")</f>
        <v/>
      </c>
      <c r="I2952" s="36" t="str">
        <f>IF(AND(TimeSpend[[#This Row],[Personnel number]]&lt;&gt;"",TimeSpend[[#This Row],[Date]]&lt;&gt;""),TimeSpend[[#This Row],[End Time]],"")</f>
        <v/>
      </c>
      <c r="J2952" t="str">
        <f>IF(AND(TimeSpend[[#This Row],[Personnel number]]&lt;&gt;"",TimeSpend[[#This Row],[Date]]&lt;&gt;""),TimeSpend[[#This Row],[Location]],"")</f>
        <v/>
      </c>
      <c r="K2952" t="str">
        <f>IF(AND(TimeSpend[[#This Row],[Personnel number]]&lt;&gt;"",TimeSpend[[#This Row],[Date]]&lt;&gt;""),TimeSpend[[#This Row],[Task]],"")</f>
        <v/>
      </c>
      <c r="L2952" t="str">
        <f>IF(AND(TimeSpend[[#This Row],[Personnel number]]&lt;&gt;"",TimeSpend[[#This Row],[Date]]&lt;&gt;""),Utilization!$J$2,"")</f>
        <v/>
      </c>
      <c r="M2952" t="str">
        <f>IF(AND(TimeSpend[[#This Row],[Personnel number]]&lt;&gt;"",TimeSpend[[#This Row],[Date]]&lt;&gt;""),TimeSpend[[#This Row],[Employee Name]],"")</f>
        <v/>
      </c>
      <c r="N2952" t="str">
        <f t="shared" si="92"/>
        <v/>
      </c>
      <c r="O2952" t="str">
        <f t="shared" si="93"/>
        <v/>
      </c>
      <c r="P2952" t="str">
        <f>IF(D2952&lt;&gt;"",VLOOKUP(D2952,Projects!B:C,2,0),"")</f>
        <v/>
      </c>
    </row>
    <row r="2953" spans="1:16" x14ac:dyDescent="0.25">
      <c r="A2953" t="str">
        <f>UPPER(IF(AND(TimeSpend[[#This Row],[Personnel number]]&lt;&gt;"",TimeSpend[[#This Row],[Date]]&lt;&gt;""),TimeSpend[[#This Row],[Personnel number]],""))</f>
        <v/>
      </c>
      <c r="B2953" s="85" t="str">
        <f>IF(AND(TimeSpend[[#This Row],[Personnel number]]&lt;&gt;"",TimeSpend[[#This Row],[Date]]&lt;&gt;""),TEXT(TimeSpend[[#This Row],[Date]],"[$-409]yyyyMMdd"),"")</f>
        <v/>
      </c>
      <c r="C2953" s="33" t="str">
        <f>IF(AND(TimeSpend[[#This Row],[Personnel number]]&lt;&gt;"",TimeSpend[[#This Row],[Date]]&lt;&gt;""),SUBSTITUTE(TimeSpend[[#This Row],[Hours]],",","."),"")</f>
        <v/>
      </c>
      <c r="D2953" t="str">
        <f>IF(AND(TimeSpend[[#This Row],[Personnel number]]&lt;&gt;"",TimeSpend[[#This Row],[Date]]&lt;&gt;""),TimeSpend[[#This Row],[Network]],"")</f>
        <v/>
      </c>
      <c r="E2953" t="str">
        <f>IF(AND(TimeSpend[[#This Row],[Personnel number]]&lt;&gt;"",TimeSpend[[#This Row],[Date]]&lt;&gt;""),TimeSpend[[#This Row],[Network Description]],"")</f>
        <v/>
      </c>
      <c r="F2953" t="str">
        <f>IF(AND(TimeSpend[[#This Row],[Personnel number]]&lt;&gt;"",TimeSpend[[#This Row],[Date]]&lt;&gt;""),TimeSpend[[#This Row],[Activity]],"")</f>
        <v/>
      </c>
      <c r="G2953" t="str">
        <f>IF(AND(TimeSpend[[#This Row],[Personnel number]]&lt;&gt;"",TimeSpend[[#This Row],[Date]]&lt;&gt;""),TimeSpend[[#This Row],[Activity description]],"")</f>
        <v/>
      </c>
      <c r="H2953" s="36" t="str">
        <f>IF(AND(TimeSpend[[#This Row],[Personnel number]]&lt;&gt;"",TimeSpend[[#This Row],[Date]]&lt;&gt;""),TimeSpend[[#This Row],[Start Time]],"")</f>
        <v/>
      </c>
      <c r="I2953" s="36" t="str">
        <f>IF(AND(TimeSpend[[#This Row],[Personnel number]]&lt;&gt;"",TimeSpend[[#This Row],[Date]]&lt;&gt;""),TimeSpend[[#This Row],[End Time]],"")</f>
        <v/>
      </c>
      <c r="J2953" t="str">
        <f>IF(AND(TimeSpend[[#This Row],[Personnel number]]&lt;&gt;"",TimeSpend[[#This Row],[Date]]&lt;&gt;""),TimeSpend[[#This Row],[Location]],"")</f>
        <v/>
      </c>
      <c r="K2953" t="str">
        <f>IF(AND(TimeSpend[[#This Row],[Personnel number]]&lt;&gt;"",TimeSpend[[#This Row],[Date]]&lt;&gt;""),TimeSpend[[#This Row],[Task]],"")</f>
        <v/>
      </c>
      <c r="L2953" t="str">
        <f>IF(AND(TimeSpend[[#This Row],[Personnel number]]&lt;&gt;"",TimeSpend[[#This Row],[Date]]&lt;&gt;""),Utilization!$J$2,"")</f>
        <v/>
      </c>
      <c r="M2953" t="str">
        <f>IF(AND(TimeSpend[[#This Row],[Personnel number]]&lt;&gt;"",TimeSpend[[#This Row],[Date]]&lt;&gt;""),TimeSpend[[#This Row],[Employee Name]],"")</f>
        <v/>
      </c>
      <c r="N2953" t="str">
        <f t="shared" si="92"/>
        <v/>
      </c>
      <c r="O2953" t="str">
        <f t="shared" si="93"/>
        <v/>
      </c>
      <c r="P2953" t="str">
        <f>IF(D2953&lt;&gt;"",VLOOKUP(D2953,Projects!B:C,2,0),"")</f>
        <v/>
      </c>
    </row>
    <row r="2954" spans="1:16" x14ac:dyDescent="0.25">
      <c r="A2954" t="str">
        <f>UPPER(IF(AND(TimeSpend[[#This Row],[Personnel number]]&lt;&gt;"",TimeSpend[[#This Row],[Date]]&lt;&gt;""),TimeSpend[[#This Row],[Personnel number]],""))</f>
        <v/>
      </c>
      <c r="B2954" s="85" t="str">
        <f>IF(AND(TimeSpend[[#This Row],[Personnel number]]&lt;&gt;"",TimeSpend[[#This Row],[Date]]&lt;&gt;""),TEXT(TimeSpend[[#This Row],[Date]],"[$-409]yyyyMMdd"),"")</f>
        <v/>
      </c>
      <c r="C2954" s="33" t="str">
        <f>IF(AND(TimeSpend[[#This Row],[Personnel number]]&lt;&gt;"",TimeSpend[[#This Row],[Date]]&lt;&gt;""),SUBSTITUTE(TimeSpend[[#This Row],[Hours]],",","."),"")</f>
        <v/>
      </c>
      <c r="D2954" t="str">
        <f>IF(AND(TimeSpend[[#This Row],[Personnel number]]&lt;&gt;"",TimeSpend[[#This Row],[Date]]&lt;&gt;""),TimeSpend[[#This Row],[Network]],"")</f>
        <v/>
      </c>
      <c r="E2954" t="str">
        <f>IF(AND(TimeSpend[[#This Row],[Personnel number]]&lt;&gt;"",TimeSpend[[#This Row],[Date]]&lt;&gt;""),TimeSpend[[#This Row],[Network Description]],"")</f>
        <v/>
      </c>
      <c r="F2954" t="str">
        <f>IF(AND(TimeSpend[[#This Row],[Personnel number]]&lt;&gt;"",TimeSpend[[#This Row],[Date]]&lt;&gt;""),TimeSpend[[#This Row],[Activity]],"")</f>
        <v/>
      </c>
      <c r="G2954" t="str">
        <f>IF(AND(TimeSpend[[#This Row],[Personnel number]]&lt;&gt;"",TimeSpend[[#This Row],[Date]]&lt;&gt;""),TimeSpend[[#This Row],[Activity description]],"")</f>
        <v/>
      </c>
      <c r="H2954" s="36" t="str">
        <f>IF(AND(TimeSpend[[#This Row],[Personnel number]]&lt;&gt;"",TimeSpend[[#This Row],[Date]]&lt;&gt;""),TimeSpend[[#This Row],[Start Time]],"")</f>
        <v/>
      </c>
      <c r="I2954" s="36" t="str">
        <f>IF(AND(TimeSpend[[#This Row],[Personnel number]]&lt;&gt;"",TimeSpend[[#This Row],[Date]]&lt;&gt;""),TimeSpend[[#This Row],[End Time]],"")</f>
        <v/>
      </c>
      <c r="J2954" t="str">
        <f>IF(AND(TimeSpend[[#This Row],[Personnel number]]&lt;&gt;"",TimeSpend[[#This Row],[Date]]&lt;&gt;""),TimeSpend[[#This Row],[Location]],"")</f>
        <v/>
      </c>
      <c r="K2954" t="str">
        <f>IF(AND(TimeSpend[[#This Row],[Personnel number]]&lt;&gt;"",TimeSpend[[#This Row],[Date]]&lt;&gt;""),TimeSpend[[#This Row],[Task]],"")</f>
        <v/>
      </c>
      <c r="L2954" t="str">
        <f>IF(AND(TimeSpend[[#This Row],[Personnel number]]&lt;&gt;"",TimeSpend[[#This Row],[Date]]&lt;&gt;""),Utilization!$J$2,"")</f>
        <v/>
      </c>
      <c r="M2954" t="str">
        <f>IF(AND(TimeSpend[[#This Row],[Personnel number]]&lt;&gt;"",TimeSpend[[#This Row],[Date]]&lt;&gt;""),TimeSpend[[#This Row],[Employee Name]],"")</f>
        <v/>
      </c>
      <c r="N2954" t="str">
        <f t="shared" si="92"/>
        <v/>
      </c>
      <c r="O2954" t="str">
        <f t="shared" si="93"/>
        <v/>
      </c>
      <c r="P2954" t="str">
        <f>IF(D2954&lt;&gt;"",VLOOKUP(D2954,Projects!B:C,2,0),"")</f>
        <v/>
      </c>
    </row>
    <row r="2955" spans="1:16" x14ac:dyDescent="0.25">
      <c r="A2955" t="str">
        <f>UPPER(IF(AND(TimeSpend[[#This Row],[Personnel number]]&lt;&gt;"",TimeSpend[[#This Row],[Date]]&lt;&gt;""),TimeSpend[[#This Row],[Personnel number]],""))</f>
        <v/>
      </c>
      <c r="B2955" s="85" t="str">
        <f>IF(AND(TimeSpend[[#This Row],[Personnel number]]&lt;&gt;"",TimeSpend[[#This Row],[Date]]&lt;&gt;""),TEXT(TimeSpend[[#This Row],[Date]],"[$-409]yyyyMMdd"),"")</f>
        <v/>
      </c>
      <c r="C2955" s="33" t="str">
        <f>IF(AND(TimeSpend[[#This Row],[Personnel number]]&lt;&gt;"",TimeSpend[[#This Row],[Date]]&lt;&gt;""),SUBSTITUTE(TimeSpend[[#This Row],[Hours]],",","."),"")</f>
        <v/>
      </c>
      <c r="D2955" t="str">
        <f>IF(AND(TimeSpend[[#This Row],[Personnel number]]&lt;&gt;"",TimeSpend[[#This Row],[Date]]&lt;&gt;""),TimeSpend[[#This Row],[Network]],"")</f>
        <v/>
      </c>
      <c r="E2955" t="str">
        <f>IF(AND(TimeSpend[[#This Row],[Personnel number]]&lt;&gt;"",TimeSpend[[#This Row],[Date]]&lt;&gt;""),TimeSpend[[#This Row],[Network Description]],"")</f>
        <v/>
      </c>
      <c r="F2955" t="str">
        <f>IF(AND(TimeSpend[[#This Row],[Personnel number]]&lt;&gt;"",TimeSpend[[#This Row],[Date]]&lt;&gt;""),TimeSpend[[#This Row],[Activity]],"")</f>
        <v/>
      </c>
      <c r="G2955" t="str">
        <f>IF(AND(TimeSpend[[#This Row],[Personnel number]]&lt;&gt;"",TimeSpend[[#This Row],[Date]]&lt;&gt;""),TimeSpend[[#This Row],[Activity description]],"")</f>
        <v/>
      </c>
      <c r="H2955" s="36" t="str">
        <f>IF(AND(TimeSpend[[#This Row],[Personnel number]]&lt;&gt;"",TimeSpend[[#This Row],[Date]]&lt;&gt;""),TimeSpend[[#This Row],[Start Time]],"")</f>
        <v/>
      </c>
      <c r="I2955" s="36" t="str">
        <f>IF(AND(TimeSpend[[#This Row],[Personnel number]]&lt;&gt;"",TimeSpend[[#This Row],[Date]]&lt;&gt;""),TimeSpend[[#This Row],[End Time]],"")</f>
        <v/>
      </c>
      <c r="J2955" t="str">
        <f>IF(AND(TimeSpend[[#This Row],[Personnel number]]&lt;&gt;"",TimeSpend[[#This Row],[Date]]&lt;&gt;""),TimeSpend[[#This Row],[Location]],"")</f>
        <v/>
      </c>
      <c r="K2955" t="str">
        <f>IF(AND(TimeSpend[[#This Row],[Personnel number]]&lt;&gt;"",TimeSpend[[#This Row],[Date]]&lt;&gt;""),TimeSpend[[#This Row],[Task]],"")</f>
        <v/>
      </c>
      <c r="L2955" t="str">
        <f>IF(AND(TimeSpend[[#This Row],[Personnel number]]&lt;&gt;"",TimeSpend[[#This Row],[Date]]&lt;&gt;""),Utilization!$J$2,"")</f>
        <v/>
      </c>
      <c r="M2955" t="str">
        <f>IF(AND(TimeSpend[[#This Row],[Personnel number]]&lt;&gt;"",TimeSpend[[#This Row],[Date]]&lt;&gt;""),TimeSpend[[#This Row],[Employee Name]],"")</f>
        <v/>
      </c>
      <c r="N2955" t="str">
        <f t="shared" si="92"/>
        <v/>
      </c>
      <c r="O2955" t="str">
        <f t="shared" si="93"/>
        <v/>
      </c>
      <c r="P2955" t="str">
        <f>IF(D2955&lt;&gt;"",VLOOKUP(D2955,Projects!B:C,2,0),"")</f>
        <v/>
      </c>
    </row>
    <row r="2956" spans="1:16" x14ac:dyDescent="0.25">
      <c r="A2956" t="str">
        <f>UPPER(IF(AND(TimeSpend[[#This Row],[Personnel number]]&lt;&gt;"",TimeSpend[[#This Row],[Date]]&lt;&gt;""),TimeSpend[[#This Row],[Personnel number]],""))</f>
        <v/>
      </c>
      <c r="B2956" s="85" t="str">
        <f>IF(AND(TimeSpend[[#This Row],[Personnel number]]&lt;&gt;"",TimeSpend[[#This Row],[Date]]&lt;&gt;""),TEXT(TimeSpend[[#This Row],[Date]],"[$-409]yyyyMMdd"),"")</f>
        <v/>
      </c>
      <c r="C2956" s="33" t="str">
        <f>IF(AND(TimeSpend[[#This Row],[Personnel number]]&lt;&gt;"",TimeSpend[[#This Row],[Date]]&lt;&gt;""),SUBSTITUTE(TimeSpend[[#This Row],[Hours]],",","."),"")</f>
        <v/>
      </c>
      <c r="D2956" t="str">
        <f>IF(AND(TimeSpend[[#This Row],[Personnel number]]&lt;&gt;"",TimeSpend[[#This Row],[Date]]&lt;&gt;""),TimeSpend[[#This Row],[Network]],"")</f>
        <v/>
      </c>
      <c r="E2956" t="str">
        <f>IF(AND(TimeSpend[[#This Row],[Personnel number]]&lt;&gt;"",TimeSpend[[#This Row],[Date]]&lt;&gt;""),TimeSpend[[#This Row],[Network Description]],"")</f>
        <v/>
      </c>
      <c r="F2956" t="str">
        <f>IF(AND(TimeSpend[[#This Row],[Personnel number]]&lt;&gt;"",TimeSpend[[#This Row],[Date]]&lt;&gt;""),TimeSpend[[#This Row],[Activity]],"")</f>
        <v/>
      </c>
      <c r="G2956" t="str">
        <f>IF(AND(TimeSpend[[#This Row],[Personnel number]]&lt;&gt;"",TimeSpend[[#This Row],[Date]]&lt;&gt;""),TimeSpend[[#This Row],[Activity description]],"")</f>
        <v/>
      </c>
      <c r="H2956" s="36" t="str">
        <f>IF(AND(TimeSpend[[#This Row],[Personnel number]]&lt;&gt;"",TimeSpend[[#This Row],[Date]]&lt;&gt;""),TimeSpend[[#This Row],[Start Time]],"")</f>
        <v/>
      </c>
      <c r="I2956" s="36" t="str">
        <f>IF(AND(TimeSpend[[#This Row],[Personnel number]]&lt;&gt;"",TimeSpend[[#This Row],[Date]]&lt;&gt;""),TimeSpend[[#This Row],[End Time]],"")</f>
        <v/>
      </c>
      <c r="J2956" t="str">
        <f>IF(AND(TimeSpend[[#This Row],[Personnel number]]&lt;&gt;"",TimeSpend[[#This Row],[Date]]&lt;&gt;""),TimeSpend[[#This Row],[Location]],"")</f>
        <v/>
      </c>
      <c r="K2956" t="str">
        <f>IF(AND(TimeSpend[[#This Row],[Personnel number]]&lt;&gt;"",TimeSpend[[#This Row],[Date]]&lt;&gt;""),TimeSpend[[#This Row],[Task]],"")</f>
        <v/>
      </c>
      <c r="L2956" t="str">
        <f>IF(AND(TimeSpend[[#This Row],[Personnel number]]&lt;&gt;"",TimeSpend[[#This Row],[Date]]&lt;&gt;""),Utilization!$J$2,"")</f>
        <v/>
      </c>
      <c r="M2956" t="str">
        <f>IF(AND(TimeSpend[[#This Row],[Personnel number]]&lt;&gt;"",TimeSpend[[#This Row],[Date]]&lt;&gt;""),TimeSpend[[#This Row],[Employee Name]],"")</f>
        <v/>
      </c>
      <c r="N2956" t="str">
        <f t="shared" si="92"/>
        <v/>
      </c>
      <c r="O2956" t="str">
        <f t="shared" si="93"/>
        <v/>
      </c>
      <c r="P2956" t="str">
        <f>IF(D2956&lt;&gt;"",VLOOKUP(D2956,Projects!B:C,2,0),"")</f>
        <v/>
      </c>
    </row>
    <row r="2957" spans="1:16" x14ac:dyDescent="0.25">
      <c r="A2957" t="str">
        <f>UPPER(IF(AND(TimeSpend[[#This Row],[Personnel number]]&lt;&gt;"",TimeSpend[[#This Row],[Date]]&lt;&gt;""),TimeSpend[[#This Row],[Personnel number]],""))</f>
        <v/>
      </c>
      <c r="B2957" s="85" t="str">
        <f>IF(AND(TimeSpend[[#This Row],[Personnel number]]&lt;&gt;"",TimeSpend[[#This Row],[Date]]&lt;&gt;""),TEXT(TimeSpend[[#This Row],[Date]],"[$-409]yyyyMMdd"),"")</f>
        <v/>
      </c>
      <c r="C2957" s="33" t="str">
        <f>IF(AND(TimeSpend[[#This Row],[Personnel number]]&lt;&gt;"",TimeSpend[[#This Row],[Date]]&lt;&gt;""),SUBSTITUTE(TimeSpend[[#This Row],[Hours]],",","."),"")</f>
        <v/>
      </c>
      <c r="D2957" t="str">
        <f>IF(AND(TimeSpend[[#This Row],[Personnel number]]&lt;&gt;"",TimeSpend[[#This Row],[Date]]&lt;&gt;""),TimeSpend[[#This Row],[Network]],"")</f>
        <v/>
      </c>
      <c r="E2957" t="str">
        <f>IF(AND(TimeSpend[[#This Row],[Personnel number]]&lt;&gt;"",TimeSpend[[#This Row],[Date]]&lt;&gt;""),TimeSpend[[#This Row],[Network Description]],"")</f>
        <v/>
      </c>
      <c r="F2957" t="str">
        <f>IF(AND(TimeSpend[[#This Row],[Personnel number]]&lt;&gt;"",TimeSpend[[#This Row],[Date]]&lt;&gt;""),TimeSpend[[#This Row],[Activity]],"")</f>
        <v/>
      </c>
      <c r="G2957" t="str">
        <f>IF(AND(TimeSpend[[#This Row],[Personnel number]]&lt;&gt;"",TimeSpend[[#This Row],[Date]]&lt;&gt;""),TimeSpend[[#This Row],[Activity description]],"")</f>
        <v/>
      </c>
      <c r="H2957" s="36" t="str">
        <f>IF(AND(TimeSpend[[#This Row],[Personnel number]]&lt;&gt;"",TimeSpend[[#This Row],[Date]]&lt;&gt;""),TimeSpend[[#This Row],[Start Time]],"")</f>
        <v/>
      </c>
      <c r="I2957" s="36" t="str">
        <f>IF(AND(TimeSpend[[#This Row],[Personnel number]]&lt;&gt;"",TimeSpend[[#This Row],[Date]]&lt;&gt;""),TimeSpend[[#This Row],[End Time]],"")</f>
        <v/>
      </c>
      <c r="J2957" t="str">
        <f>IF(AND(TimeSpend[[#This Row],[Personnel number]]&lt;&gt;"",TimeSpend[[#This Row],[Date]]&lt;&gt;""),TimeSpend[[#This Row],[Location]],"")</f>
        <v/>
      </c>
      <c r="K2957" t="str">
        <f>IF(AND(TimeSpend[[#This Row],[Personnel number]]&lt;&gt;"",TimeSpend[[#This Row],[Date]]&lt;&gt;""),TimeSpend[[#This Row],[Task]],"")</f>
        <v/>
      </c>
      <c r="L2957" t="str">
        <f>IF(AND(TimeSpend[[#This Row],[Personnel number]]&lt;&gt;"",TimeSpend[[#This Row],[Date]]&lt;&gt;""),Utilization!$J$2,"")</f>
        <v/>
      </c>
      <c r="M2957" t="str">
        <f>IF(AND(TimeSpend[[#This Row],[Personnel number]]&lt;&gt;"",TimeSpend[[#This Row],[Date]]&lt;&gt;""),TimeSpend[[#This Row],[Employee Name]],"")</f>
        <v/>
      </c>
      <c r="N2957" t="str">
        <f t="shared" si="92"/>
        <v/>
      </c>
      <c r="O2957" t="str">
        <f t="shared" si="93"/>
        <v/>
      </c>
      <c r="P2957" t="str">
        <f>IF(D2957&lt;&gt;"",VLOOKUP(D2957,Projects!B:C,2,0),"")</f>
        <v/>
      </c>
    </row>
    <row r="2958" spans="1:16" x14ac:dyDescent="0.25">
      <c r="A2958" t="str">
        <f>UPPER(IF(AND(TimeSpend[[#This Row],[Personnel number]]&lt;&gt;"",TimeSpend[[#This Row],[Date]]&lt;&gt;""),TimeSpend[[#This Row],[Personnel number]],""))</f>
        <v/>
      </c>
      <c r="B2958" s="85" t="str">
        <f>IF(AND(TimeSpend[[#This Row],[Personnel number]]&lt;&gt;"",TimeSpend[[#This Row],[Date]]&lt;&gt;""),TEXT(TimeSpend[[#This Row],[Date]],"[$-409]yyyyMMdd"),"")</f>
        <v/>
      </c>
      <c r="C2958" s="33" t="str">
        <f>IF(AND(TimeSpend[[#This Row],[Personnel number]]&lt;&gt;"",TimeSpend[[#This Row],[Date]]&lt;&gt;""),SUBSTITUTE(TimeSpend[[#This Row],[Hours]],",","."),"")</f>
        <v/>
      </c>
      <c r="D2958" t="str">
        <f>IF(AND(TimeSpend[[#This Row],[Personnel number]]&lt;&gt;"",TimeSpend[[#This Row],[Date]]&lt;&gt;""),TimeSpend[[#This Row],[Network]],"")</f>
        <v/>
      </c>
      <c r="E2958" t="str">
        <f>IF(AND(TimeSpend[[#This Row],[Personnel number]]&lt;&gt;"",TimeSpend[[#This Row],[Date]]&lt;&gt;""),TimeSpend[[#This Row],[Network Description]],"")</f>
        <v/>
      </c>
      <c r="F2958" t="str">
        <f>IF(AND(TimeSpend[[#This Row],[Personnel number]]&lt;&gt;"",TimeSpend[[#This Row],[Date]]&lt;&gt;""),TimeSpend[[#This Row],[Activity]],"")</f>
        <v/>
      </c>
      <c r="G2958" t="str">
        <f>IF(AND(TimeSpend[[#This Row],[Personnel number]]&lt;&gt;"",TimeSpend[[#This Row],[Date]]&lt;&gt;""),TimeSpend[[#This Row],[Activity description]],"")</f>
        <v/>
      </c>
      <c r="H2958" s="36" t="str">
        <f>IF(AND(TimeSpend[[#This Row],[Personnel number]]&lt;&gt;"",TimeSpend[[#This Row],[Date]]&lt;&gt;""),TimeSpend[[#This Row],[Start Time]],"")</f>
        <v/>
      </c>
      <c r="I2958" s="36" t="str">
        <f>IF(AND(TimeSpend[[#This Row],[Personnel number]]&lt;&gt;"",TimeSpend[[#This Row],[Date]]&lt;&gt;""),TimeSpend[[#This Row],[End Time]],"")</f>
        <v/>
      </c>
      <c r="J2958" t="str">
        <f>IF(AND(TimeSpend[[#This Row],[Personnel number]]&lt;&gt;"",TimeSpend[[#This Row],[Date]]&lt;&gt;""),TimeSpend[[#This Row],[Location]],"")</f>
        <v/>
      </c>
      <c r="K2958" t="str">
        <f>IF(AND(TimeSpend[[#This Row],[Personnel number]]&lt;&gt;"",TimeSpend[[#This Row],[Date]]&lt;&gt;""),TimeSpend[[#This Row],[Task]],"")</f>
        <v/>
      </c>
      <c r="L2958" t="str">
        <f>IF(AND(TimeSpend[[#This Row],[Personnel number]]&lt;&gt;"",TimeSpend[[#This Row],[Date]]&lt;&gt;""),Utilization!$J$2,"")</f>
        <v/>
      </c>
      <c r="M2958" t="str">
        <f>IF(AND(TimeSpend[[#This Row],[Personnel number]]&lt;&gt;"",TimeSpend[[#This Row],[Date]]&lt;&gt;""),TimeSpend[[#This Row],[Employee Name]],"")</f>
        <v/>
      </c>
      <c r="N2958" t="str">
        <f t="shared" si="92"/>
        <v/>
      </c>
      <c r="O2958" t="str">
        <f t="shared" si="93"/>
        <v/>
      </c>
      <c r="P2958" t="str">
        <f>IF(D2958&lt;&gt;"",VLOOKUP(D2958,Projects!B:C,2,0),"")</f>
        <v/>
      </c>
    </row>
    <row r="2959" spans="1:16" x14ac:dyDescent="0.25">
      <c r="A2959" t="str">
        <f>UPPER(IF(AND(TimeSpend[[#This Row],[Personnel number]]&lt;&gt;"",TimeSpend[[#This Row],[Date]]&lt;&gt;""),TimeSpend[[#This Row],[Personnel number]],""))</f>
        <v/>
      </c>
      <c r="B2959" s="85" t="str">
        <f>IF(AND(TimeSpend[[#This Row],[Personnel number]]&lt;&gt;"",TimeSpend[[#This Row],[Date]]&lt;&gt;""),TEXT(TimeSpend[[#This Row],[Date]],"[$-409]yyyyMMdd"),"")</f>
        <v/>
      </c>
      <c r="C2959" s="33" t="str">
        <f>IF(AND(TimeSpend[[#This Row],[Personnel number]]&lt;&gt;"",TimeSpend[[#This Row],[Date]]&lt;&gt;""),SUBSTITUTE(TimeSpend[[#This Row],[Hours]],",","."),"")</f>
        <v/>
      </c>
      <c r="D2959" t="str">
        <f>IF(AND(TimeSpend[[#This Row],[Personnel number]]&lt;&gt;"",TimeSpend[[#This Row],[Date]]&lt;&gt;""),TimeSpend[[#This Row],[Network]],"")</f>
        <v/>
      </c>
      <c r="E2959" t="str">
        <f>IF(AND(TimeSpend[[#This Row],[Personnel number]]&lt;&gt;"",TimeSpend[[#This Row],[Date]]&lt;&gt;""),TimeSpend[[#This Row],[Network Description]],"")</f>
        <v/>
      </c>
      <c r="F2959" t="str">
        <f>IF(AND(TimeSpend[[#This Row],[Personnel number]]&lt;&gt;"",TimeSpend[[#This Row],[Date]]&lt;&gt;""),TimeSpend[[#This Row],[Activity]],"")</f>
        <v/>
      </c>
      <c r="G2959" t="str">
        <f>IF(AND(TimeSpend[[#This Row],[Personnel number]]&lt;&gt;"",TimeSpend[[#This Row],[Date]]&lt;&gt;""),TimeSpend[[#This Row],[Activity description]],"")</f>
        <v/>
      </c>
      <c r="H2959" s="36" t="str">
        <f>IF(AND(TimeSpend[[#This Row],[Personnel number]]&lt;&gt;"",TimeSpend[[#This Row],[Date]]&lt;&gt;""),TimeSpend[[#This Row],[Start Time]],"")</f>
        <v/>
      </c>
      <c r="I2959" s="36" t="str">
        <f>IF(AND(TimeSpend[[#This Row],[Personnel number]]&lt;&gt;"",TimeSpend[[#This Row],[Date]]&lt;&gt;""),TimeSpend[[#This Row],[End Time]],"")</f>
        <v/>
      </c>
      <c r="J2959" t="str">
        <f>IF(AND(TimeSpend[[#This Row],[Personnel number]]&lt;&gt;"",TimeSpend[[#This Row],[Date]]&lt;&gt;""),TimeSpend[[#This Row],[Location]],"")</f>
        <v/>
      </c>
      <c r="K2959" t="str">
        <f>IF(AND(TimeSpend[[#This Row],[Personnel number]]&lt;&gt;"",TimeSpend[[#This Row],[Date]]&lt;&gt;""),TimeSpend[[#This Row],[Task]],"")</f>
        <v/>
      </c>
      <c r="L2959" t="str">
        <f>IF(AND(TimeSpend[[#This Row],[Personnel number]]&lt;&gt;"",TimeSpend[[#This Row],[Date]]&lt;&gt;""),Utilization!$J$2,"")</f>
        <v/>
      </c>
      <c r="M2959" t="str">
        <f>IF(AND(TimeSpend[[#This Row],[Personnel number]]&lt;&gt;"",TimeSpend[[#This Row],[Date]]&lt;&gt;""),TimeSpend[[#This Row],[Employee Name]],"")</f>
        <v/>
      </c>
      <c r="N2959" t="str">
        <f t="shared" si="92"/>
        <v/>
      </c>
      <c r="O2959" t="str">
        <f t="shared" si="93"/>
        <v/>
      </c>
      <c r="P2959" t="str">
        <f>IF(D2959&lt;&gt;"",VLOOKUP(D2959,Projects!B:C,2,0),"")</f>
        <v/>
      </c>
    </row>
    <row r="2960" spans="1:16" x14ac:dyDescent="0.25">
      <c r="A2960" t="str">
        <f>UPPER(IF(AND(TimeSpend[[#This Row],[Personnel number]]&lt;&gt;"",TimeSpend[[#This Row],[Date]]&lt;&gt;""),TimeSpend[[#This Row],[Personnel number]],""))</f>
        <v/>
      </c>
      <c r="B2960" s="85" t="str">
        <f>IF(AND(TimeSpend[[#This Row],[Personnel number]]&lt;&gt;"",TimeSpend[[#This Row],[Date]]&lt;&gt;""),TEXT(TimeSpend[[#This Row],[Date]],"[$-409]yyyyMMdd"),"")</f>
        <v/>
      </c>
      <c r="C2960" s="33" t="str">
        <f>IF(AND(TimeSpend[[#This Row],[Personnel number]]&lt;&gt;"",TimeSpend[[#This Row],[Date]]&lt;&gt;""),SUBSTITUTE(TimeSpend[[#This Row],[Hours]],",","."),"")</f>
        <v/>
      </c>
      <c r="D2960" t="str">
        <f>IF(AND(TimeSpend[[#This Row],[Personnel number]]&lt;&gt;"",TimeSpend[[#This Row],[Date]]&lt;&gt;""),TimeSpend[[#This Row],[Network]],"")</f>
        <v/>
      </c>
      <c r="E2960" t="str">
        <f>IF(AND(TimeSpend[[#This Row],[Personnel number]]&lt;&gt;"",TimeSpend[[#This Row],[Date]]&lt;&gt;""),TimeSpend[[#This Row],[Network Description]],"")</f>
        <v/>
      </c>
      <c r="F2960" t="str">
        <f>IF(AND(TimeSpend[[#This Row],[Personnel number]]&lt;&gt;"",TimeSpend[[#This Row],[Date]]&lt;&gt;""),TimeSpend[[#This Row],[Activity]],"")</f>
        <v/>
      </c>
      <c r="G2960" t="str">
        <f>IF(AND(TimeSpend[[#This Row],[Personnel number]]&lt;&gt;"",TimeSpend[[#This Row],[Date]]&lt;&gt;""),TimeSpend[[#This Row],[Activity description]],"")</f>
        <v/>
      </c>
      <c r="H2960" s="36" t="str">
        <f>IF(AND(TimeSpend[[#This Row],[Personnel number]]&lt;&gt;"",TimeSpend[[#This Row],[Date]]&lt;&gt;""),TimeSpend[[#This Row],[Start Time]],"")</f>
        <v/>
      </c>
      <c r="I2960" s="36" t="str">
        <f>IF(AND(TimeSpend[[#This Row],[Personnel number]]&lt;&gt;"",TimeSpend[[#This Row],[Date]]&lt;&gt;""),TimeSpend[[#This Row],[End Time]],"")</f>
        <v/>
      </c>
      <c r="J2960" t="str">
        <f>IF(AND(TimeSpend[[#This Row],[Personnel number]]&lt;&gt;"",TimeSpend[[#This Row],[Date]]&lt;&gt;""),TimeSpend[[#This Row],[Location]],"")</f>
        <v/>
      </c>
      <c r="K2960" t="str">
        <f>IF(AND(TimeSpend[[#This Row],[Personnel number]]&lt;&gt;"",TimeSpend[[#This Row],[Date]]&lt;&gt;""),TimeSpend[[#This Row],[Task]],"")</f>
        <v/>
      </c>
      <c r="L2960" t="str">
        <f>IF(AND(TimeSpend[[#This Row],[Personnel number]]&lt;&gt;"",TimeSpend[[#This Row],[Date]]&lt;&gt;""),Utilization!$J$2,"")</f>
        <v/>
      </c>
      <c r="M2960" t="str">
        <f>IF(AND(TimeSpend[[#This Row],[Personnel number]]&lt;&gt;"",TimeSpend[[#This Row],[Date]]&lt;&gt;""),TimeSpend[[#This Row],[Employee Name]],"")</f>
        <v/>
      </c>
      <c r="N2960" t="str">
        <f t="shared" si="92"/>
        <v/>
      </c>
      <c r="O2960" t="str">
        <f t="shared" si="93"/>
        <v/>
      </c>
      <c r="P2960" t="str">
        <f>IF(D2960&lt;&gt;"",VLOOKUP(D2960,Projects!B:C,2,0),"")</f>
        <v/>
      </c>
    </row>
    <row r="2961" spans="1:16" x14ac:dyDescent="0.25">
      <c r="A2961" t="str">
        <f>UPPER(IF(AND(TimeSpend[[#This Row],[Personnel number]]&lt;&gt;"",TimeSpend[[#This Row],[Date]]&lt;&gt;""),TimeSpend[[#This Row],[Personnel number]],""))</f>
        <v/>
      </c>
      <c r="B2961" s="85" t="str">
        <f>IF(AND(TimeSpend[[#This Row],[Personnel number]]&lt;&gt;"",TimeSpend[[#This Row],[Date]]&lt;&gt;""),TEXT(TimeSpend[[#This Row],[Date]],"[$-409]yyyyMMdd"),"")</f>
        <v/>
      </c>
      <c r="C2961" s="33" t="str">
        <f>IF(AND(TimeSpend[[#This Row],[Personnel number]]&lt;&gt;"",TimeSpend[[#This Row],[Date]]&lt;&gt;""),SUBSTITUTE(TimeSpend[[#This Row],[Hours]],",","."),"")</f>
        <v/>
      </c>
      <c r="D2961" t="str">
        <f>IF(AND(TimeSpend[[#This Row],[Personnel number]]&lt;&gt;"",TimeSpend[[#This Row],[Date]]&lt;&gt;""),TimeSpend[[#This Row],[Network]],"")</f>
        <v/>
      </c>
      <c r="E2961" t="str">
        <f>IF(AND(TimeSpend[[#This Row],[Personnel number]]&lt;&gt;"",TimeSpend[[#This Row],[Date]]&lt;&gt;""),TimeSpend[[#This Row],[Network Description]],"")</f>
        <v/>
      </c>
      <c r="F2961" t="str">
        <f>IF(AND(TimeSpend[[#This Row],[Personnel number]]&lt;&gt;"",TimeSpend[[#This Row],[Date]]&lt;&gt;""),TimeSpend[[#This Row],[Activity]],"")</f>
        <v/>
      </c>
      <c r="G2961" t="str">
        <f>IF(AND(TimeSpend[[#This Row],[Personnel number]]&lt;&gt;"",TimeSpend[[#This Row],[Date]]&lt;&gt;""),TimeSpend[[#This Row],[Activity description]],"")</f>
        <v/>
      </c>
      <c r="H2961" s="36" t="str">
        <f>IF(AND(TimeSpend[[#This Row],[Personnel number]]&lt;&gt;"",TimeSpend[[#This Row],[Date]]&lt;&gt;""),TimeSpend[[#This Row],[Start Time]],"")</f>
        <v/>
      </c>
      <c r="I2961" s="36" t="str">
        <f>IF(AND(TimeSpend[[#This Row],[Personnel number]]&lt;&gt;"",TimeSpend[[#This Row],[Date]]&lt;&gt;""),TimeSpend[[#This Row],[End Time]],"")</f>
        <v/>
      </c>
      <c r="J2961" t="str">
        <f>IF(AND(TimeSpend[[#This Row],[Personnel number]]&lt;&gt;"",TimeSpend[[#This Row],[Date]]&lt;&gt;""),TimeSpend[[#This Row],[Location]],"")</f>
        <v/>
      </c>
      <c r="K2961" t="str">
        <f>IF(AND(TimeSpend[[#This Row],[Personnel number]]&lt;&gt;"",TimeSpend[[#This Row],[Date]]&lt;&gt;""),TimeSpend[[#This Row],[Task]],"")</f>
        <v/>
      </c>
      <c r="L2961" t="str">
        <f>IF(AND(TimeSpend[[#This Row],[Personnel number]]&lt;&gt;"",TimeSpend[[#This Row],[Date]]&lt;&gt;""),Utilization!$J$2,"")</f>
        <v/>
      </c>
      <c r="M2961" t="str">
        <f>IF(AND(TimeSpend[[#This Row],[Personnel number]]&lt;&gt;"",TimeSpend[[#This Row],[Date]]&lt;&gt;""),TimeSpend[[#This Row],[Employee Name]],"")</f>
        <v/>
      </c>
      <c r="N2961" t="str">
        <f t="shared" si="92"/>
        <v/>
      </c>
      <c r="O2961" t="str">
        <f t="shared" si="93"/>
        <v/>
      </c>
      <c r="P2961" t="str">
        <f>IF(D2961&lt;&gt;"",VLOOKUP(D2961,Projects!B:C,2,0),"")</f>
        <v/>
      </c>
    </row>
    <row r="2962" spans="1:16" x14ac:dyDescent="0.25">
      <c r="A2962" t="str">
        <f>UPPER(IF(AND(TimeSpend[[#This Row],[Personnel number]]&lt;&gt;"",TimeSpend[[#This Row],[Date]]&lt;&gt;""),TimeSpend[[#This Row],[Personnel number]],""))</f>
        <v/>
      </c>
      <c r="B2962" s="85" t="str">
        <f>IF(AND(TimeSpend[[#This Row],[Personnel number]]&lt;&gt;"",TimeSpend[[#This Row],[Date]]&lt;&gt;""),TEXT(TimeSpend[[#This Row],[Date]],"[$-409]yyyyMMdd"),"")</f>
        <v/>
      </c>
      <c r="C2962" s="33" t="str">
        <f>IF(AND(TimeSpend[[#This Row],[Personnel number]]&lt;&gt;"",TimeSpend[[#This Row],[Date]]&lt;&gt;""),SUBSTITUTE(TimeSpend[[#This Row],[Hours]],",","."),"")</f>
        <v/>
      </c>
      <c r="D2962" t="str">
        <f>IF(AND(TimeSpend[[#This Row],[Personnel number]]&lt;&gt;"",TimeSpend[[#This Row],[Date]]&lt;&gt;""),TimeSpend[[#This Row],[Network]],"")</f>
        <v/>
      </c>
      <c r="E2962" t="str">
        <f>IF(AND(TimeSpend[[#This Row],[Personnel number]]&lt;&gt;"",TimeSpend[[#This Row],[Date]]&lt;&gt;""),TimeSpend[[#This Row],[Network Description]],"")</f>
        <v/>
      </c>
      <c r="F2962" t="str">
        <f>IF(AND(TimeSpend[[#This Row],[Personnel number]]&lt;&gt;"",TimeSpend[[#This Row],[Date]]&lt;&gt;""),TimeSpend[[#This Row],[Activity]],"")</f>
        <v/>
      </c>
      <c r="G2962" t="str">
        <f>IF(AND(TimeSpend[[#This Row],[Personnel number]]&lt;&gt;"",TimeSpend[[#This Row],[Date]]&lt;&gt;""),TimeSpend[[#This Row],[Activity description]],"")</f>
        <v/>
      </c>
      <c r="H2962" s="36" t="str">
        <f>IF(AND(TimeSpend[[#This Row],[Personnel number]]&lt;&gt;"",TimeSpend[[#This Row],[Date]]&lt;&gt;""),TimeSpend[[#This Row],[Start Time]],"")</f>
        <v/>
      </c>
      <c r="I2962" s="36" t="str">
        <f>IF(AND(TimeSpend[[#This Row],[Personnel number]]&lt;&gt;"",TimeSpend[[#This Row],[Date]]&lt;&gt;""),TimeSpend[[#This Row],[End Time]],"")</f>
        <v/>
      </c>
      <c r="J2962" t="str">
        <f>IF(AND(TimeSpend[[#This Row],[Personnel number]]&lt;&gt;"",TimeSpend[[#This Row],[Date]]&lt;&gt;""),TimeSpend[[#This Row],[Location]],"")</f>
        <v/>
      </c>
      <c r="K2962" t="str">
        <f>IF(AND(TimeSpend[[#This Row],[Personnel number]]&lt;&gt;"",TimeSpend[[#This Row],[Date]]&lt;&gt;""),TimeSpend[[#This Row],[Task]],"")</f>
        <v/>
      </c>
      <c r="L2962" t="str">
        <f>IF(AND(TimeSpend[[#This Row],[Personnel number]]&lt;&gt;"",TimeSpend[[#This Row],[Date]]&lt;&gt;""),Utilization!$J$2,"")</f>
        <v/>
      </c>
      <c r="M2962" t="str">
        <f>IF(AND(TimeSpend[[#This Row],[Personnel number]]&lt;&gt;"",TimeSpend[[#This Row],[Date]]&lt;&gt;""),TimeSpend[[#This Row],[Employee Name]],"")</f>
        <v/>
      </c>
      <c r="N2962" t="str">
        <f t="shared" si="92"/>
        <v/>
      </c>
      <c r="O2962" t="str">
        <f t="shared" si="93"/>
        <v/>
      </c>
      <c r="P2962" t="str">
        <f>IF(D2962&lt;&gt;"",VLOOKUP(D2962,Projects!B:C,2,0),"")</f>
        <v/>
      </c>
    </row>
    <row r="2963" spans="1:16" x14ac:dyDescent="0.25">
      <c r="A2963" t="str">
        <f>UPPER(IF(AND(TimeSpend[[#This Row],[Personnel number]]&lt;&gt;"",TimeSpend[[#This Row],[Date]]&lt;&gt;""),TimeSpend[[#This Row],[Personnel number]],""))</f>
        <v/>
      </c>
      <c r="B2963" s="85" t="str">
        <f>IF(AND(TimeSpend[[#This Row],[Personnel number]]&lt;&gt;"",TimeSpend[[#This Row],[Date]]&lt;&gt;""),TEXT(TimeSpend[[#This Row],[Date]],"[$-409]yyyyMMdd"),"")</f>
        <v/>
      </c>
      <c r="C2963" s="33" t="str">
        <f>IF(AND(TimeSpend[[#This Row],[Personnel number]]&lt;&gt;"",TimeSpend[[#This Row],[Date]]&lt;&gt;""),SUBSTITUTE(TimeSpend[[#This Row],[Hours]],",","."),"")</f>
        <v/>
      </c>
      <c r="D2963" t="str">
        <f>IF(AND(TimeSpend[[#This Row],[Personnel number]]&lt;&gt;"",TimeSpend[[#This Row],[Date]]&lt;&gt;""),TimeSpend[[#This Row],[Network]],"")</f>
        <v/>
      </c>
      <c r="E2963" t="str">
        <f>IF(AND(TimeSpend[[#This Row],[Personnel number]]&lt;&gt;"",TimeSpend[[#This Row],[Date]]&lt;&gt;""),TimeSpend[[#This Row],[Network Description]],"")</f>
        <v/>
      </c>
      <c r="F2963" t="str">
        <f>IF(AND(TimeSpend[[#This Row],[Personnel number]]&lt;&gt;"",TimeSpend[[#This Row],[Date]]&lt;&gt;""),TimeSpend[[#This Row],[Activity]],"")</f>
        <v/>
      </c>
      <c r="G2963" t="str">
        <f>IF(AND(TimeSpend[[#This Row],[Personnel number]]&lt;&gt;"",TimeSpend[[#This Row],[Date]]&lt;&gt;""),TimeSpend[[#This Row],[Activity description]],"")</f>
        <v/>
      </c>
      <c r="H2963" s="36" t="str">
        <f>IF(AND(TimeSpend[[#This Row],[Personnel number]]&lt;&gt;"",TimeSpend[[#This Row],[Date]]&lt;&gt;""),TimeSpend[[#This Row],[Start Time]],"")</f>
        <v/>
      </c>
      <c r="I2963" s="36" t="str">
        <f>IF(AND(TimeSpend[[#This Row],[Personnel number]]&lt;&gt;"",TimeSpend[[#This Row],[Date]]&lt;&gt;""),TimeSpend[[#This Row],[End Time]],"")</f>
        <v/>
      </c>
      <c r="J2963" t="str">
        <f>IF(AND(TimeSpend[[#This Row],[Personnel number]]&lt;&gt;"",TimeSpend[[#This Row],[Date]]&lt;&gt;""),TimeSpend[[#This Row],[Location]],"")</f>
        <v/>
      </c>
      <c r="K2963" t="str">
        <f>IF(AND(TimeSpend[[#This Row],[Personnel number]]&lt;&gt;"",TimeSpend[[#This Row],[Date]]&lt;&gt;""),TimeSpend[[#This Row],[Task]],"")</f>
        <v/>
      </c>
      <c r="L2963" t="str">
        <f>IF(AND(TimeSpend[[#This Row],[Personnel number]]&lt;&gt;"",TimeSpend[[#This Row],[Date]]&lt;&gt;""),Utilization!$J$2,"")</f>
        <v/>
      </c>
      <c r="M2963" t="str">
        <f>IF(AND(TimeSpend[[#This Row],[Personnel number]]&lt;&gt;"",TimeSpend[[#This Row],[Date]]&lt;&gt;""),TimeSpend[[#This Row],[Employee Name]],"")</f>
        <v/>
      </c>
      <c r="N2963" t="str">
        <f t="shared" si="92"/>
        <v/>
      </c>
      <c r="O2963" t="str">
        <f t="shared" si="93"/>
        <v/>
      </c>
      <c r="P2963" t="str">
        <f>IF(D2963&lt;&gt;"",VLOOKUP(D2963,Projects!B:C,2,0),"")</f>
        <v/>
      </c>
    </row>
    <row r="2964" spans="1:16" x14ac:dyDescent="0.25">
      <c r="A2964" t="str">
        <f>UPPER(IF(AND(TimeSpend[[#This Row],[Personnel number]]&lt;&gt;"",TimeSpend[[#This Row],[Date]]&lt;&gt;""),TimeSpend[[#This Row],[Personnel number]],""))</f>
        <v/>
      </c>
      <c r="B2964" s="85" t="str">
        <f>IF(AND(TimeSpend[[#This Row],[Personnel number]]&lt;&gt;"",TimeSpend[[#This Row],[Date]]&lt;&gt;""),TEXT(TimeSpend[[#This Row],[Date]],"[$-409]yyyyMMdd"),"")</f>
        <v/>
      </c>
      <c r="C2964" s="33" t="str">
        <f>IF(AND(TimeSpend[[#This Row],[Personnel number]]&lt;&gt;"",TimeSpend[[#This Row],[Date]]&lt;&gt;""),SUBSTITUTE(TimeSpend[[#This Row],[Hours]],",","."),"")</f>
        <v/>
      </c>
      <c r="D2964" t="str">
        <f>IF(AND(TimeSpend[[#This Row],[Personnel number]]&lt;&gt;"",TimeSpend[[#This Row],[Date]]&lt;&gt;""),TimeSpend[[#This Row],[Network]],"")</f>
        <v/>
      </c>
      <c r="E2964" t="str">
        <f>IF(AND(TimeSpend[[#This Row],[Personnel number]]&lt;&gt;"",TimeSpend[[#This Row],[Date]]&lt;&gt;""),TimeSpend[[#This Row],[Network Description]],"")</f>
        <v/>
      </c>
      <c r="F2964" t="str">
        <f>IF(AND(TimeSpend[[#This Row],[Personnel number]]&lt;&gt;"",TimeSpend[[#This Row],[Date]]&lt;&gt;""),TimeSpend[[#This Row],[Activity]],"")</f>
        <v/>
      </c>
      <c r="G2964" t="str">
        <f>IF(AND(TimeSpend[[#This Row],[Personnel number]]&lt;&gt;"",TimeSpend[[#This Row],[Date]]&lt;&gt;""),TimeSpend[[#This Row],[Activity description]],"")</f>
        <v/>
      </c>
      <c r="H2964" s="36" t="str">
        <f>IF(AND(TimeSpend[[#This Row],[Personnel number]]&lt;&gt;"",TimeSpend[[#This Row],[Date]]&lt;&gt;""),TimeSpend[[#This Row],[Start Time]],"")</f>
        <v/>
      </c>
      <c r="I2964" s="36" t="str">
        <f>IF(AND(TimeSpend[[#This Row],[Personnel number]]&lt;&gt;"",TimeSpend[[#This Row],[Date]]&lt;&gt;""),TimeSpend[[#This Row],[End Time]],"")</f>
        <v/>
      </c>
      <c r="J2964" t="str">
        <f>IF(AND(TimeSpend[[#This Row],[Personnel number]]&lt;&gt;"",TimeSpend[[#This Row],[Date]]&lt;&gt;""),TimeSpend[[#This Row],[Location]],"")</f>
        <v/>
      </c>
      <c r="K2964" t="str">
        <f>IF(AND(TimeSpend[[#This Row],[Personnel number]]&lt;&gt;"",TimeSpend[[#This Row],[Date]]&lt;&gt;""),TimeSpend[[#This Row],[Task]],"")</f>
        <v/>
      </c>
      <c r="L2964" t="str">
        <f>IF(AND(TimeSpend[[#This Row],[Personnel number]]&lt;&gt;"",TimeSpend[[#This Row],[Date]]&lt;&gt;""),Utilization!$J$2,"")</f>
        <v/>
      </c>
      <c r="M2964" t="str">
        <f>IF(AND(TimeSpend[[#This Row],[Personnel number]]&lt;&gt;"",TimeSpend[[#This Row],[Date]]&lt;&gt;""),TimeSpend[[#This Row],[Employee Name]],"")</f>
        <v/>
      </c>
      <c r="N2964" t="str">
        <f t="shared" si="92"/>
        <v/>
      </c>
      <c r="O2964" t="str">
        <f t="shared" si="93"/>
        <v/>
      </c>
      <c r="P2964" t="str">
        <f>IF(D2964&lt;&gt;"",VLOOKUP(D2964,Projects!B:C,2,0),"")</f>
        <v/>
      </c>
    </row>
    <row r="2965" spans="1:16" x14ac:dyDescent="0.25">
      <c r="A2965" t="str">
        <f>UPPER(IF(AND(TimeSpend[[#This Row],[Personnel number]]&lt;&gt;"",TimeSpend[[#This Row],[Date]]&lt;&gt;""),TimeSpend[[#This Row],[Personnel number]],""))</f>
        <v/>
      </c>
      <c r="B2965" s="85" t="str">
        <f>IF(AND(TimeSpend[[#This Row],[Personnel number]]&lt;&gt;"",TimeSpend[[#This Row],[Date]]&lt;&gt;""),TEXT(TimeSpend[[#This Row],[Date]],"[$-409]yyyyMMdd"),"")</f>
        <v/>
      </c>
      <c r="C2965" s="33" t="str">
        <f>IF(AND(TimeSpend[[#This Row],[Personnel number]]&lt;&gt;"",TimeSpend[[#This Row],[Date]]&lt;&gt;""),SUBSTITUTE(TimeSpend[[#This Row],[Hours]],",","."),"")</f>
        <v/>
      </c>
      <c r="D2965" t="str">
        <f>IF(AND(TimeSpend[[#This Row],[Personnel number]]&lt;&gt;"",TimeSpend[[#This Row],[Date]]&lt;&gt;""),TimeSpend[[#This Row],[Network]],"")</f>
        <v/>
      </c>
      <c r="E2965" t="str">
        <f>IF(AND(TimeSpend[[#This Row],[Personnel number]]&lt;&gt;"",TimeSpend[[#This Row],[Date]]&lt;&gt;""),TimeSpend[[#This Row],[Network Description]],"")</f>
        <v/>
      </c>
      <c r="F2965" t="str">
        <f>IF(AND(TimeSpend[[#This Row],[Personnel number]]&lt;&gt;"",TimeSpend[[#This Row],[Date]]&lt;&gt;""),TimeSpend[[#This Row],[Activity]],"")</f>
        <v/>
      </c>
      <c r="G2965" t="str">
        <f>IF(AND(TimeSpend[[#This Row],[Personnel number]]&lt;&gt;"",TimeSpend[[#This Row],[Date]]&lt;&gt;""),TimeSpend[[#This Row],[Activity description]],"")</f>
        <v/>
      </c>
      <c r="H2965" s="36" t="str">
        <f>IF(AND(TimeSpend[[#This Row],[Personnel number]]&lt;&gt;"",TimeSpend[[#This Row],[Date]]&lt;&gt;""),TimeSpend[[#This Row],[Start Time]],"")</f>
        <v/>
      </c>
      <c r="I2965" s="36" t="str">
        <f>IF(AND(TimeSpend[[#This Row],[Personnel number]]&lt;&gt;"",TimeSpend[[#This Row],[Date]]&lt;&gt;""),TimeSpend[[#This Row],[End Time]],"")</f>
        <v/>
      </c>
      <c r="J2965" t="str">
        <f>IF(AND(TimeSpend[[#This Row],[Personnel number]]&lt;&gt;"",TimeSpend[[#This Row],[Date]]&lt;&gt;""),TimeSpend[[#This Row],[Location]],"")</f>
        <v/>
      </c>
      <c r="K2965" t="str">
        <f>IF(AND(TimeSpend[[#This Row],[Personnel number]]&lt;&gt;"",TimeSpend[[#This Row],[Date]]&lt;&gt;""),TimeSpend[[#This Row],[Task]],"")</f>
        <v/>
      </c>
      <c r="L2965" t="str">
        <f>IF(AND(TimeSpend[[#This Row],[Personnel number]]&lt;&gt;"",TimeSpend[[#This Row],[Date]]&lt;&gt;""),Utilization!$J$2,"")</f>
        <v/>
      </c>
      <c r="M2965" t="str">
        <f>IF(AND(TimeSpend[[#This Row],[Personnel number]]&lt;&gt;"",TimeSpend[[#This Row],[Date]]&lt;&gt;""),TimeSpend[[#This Row],[Employee Name]],"")</f>
        <v/>
      </c>
      <c r="N2965" t="str">
        <f t="shared" si="92"/>
        <v/>
      </c>
      <c r="O2965" t="str">
        <f t="shared" si="93"/>
        <v/>
      </c>
      <c r="P2965" t="str">
        <f>IF(D2965&lt;&gt;"",VLOOKUP(D2965,Projects!B:C,2,0),"")</f>
        <v/>
      </c>
    </row>
    <row r="2966" spans="1:16" x14ac:dyDescent="0.25">
      <c r="A2966" t="str">
        <f>UPPER(IF(AND(TimeSpend[[#This Row],[Personnel number]]&lt;&gt;"",TimeSpend[[#This Row],[Date]]&lt;&gt;""),TimeSpend[[#This Row],[Personnel number]],""))</f>
        <v/>
      </c>
      <c r="B2966" s="85" t="str">
        <f>IF(AND(TimeSpend[[#This Row],[Personnel number]]&lt;&gt;"",TimeSpend[[#This Row],[Date]]&lt;&gt;""),TEXT(TimeSpend[[#This Row],[Date]],"[$-409]yyyyMMdd"),"")</f>
        <v/>
      </c>
      <c r="C2966" s="33" t="str">
        <f>IF(AND(TimeSpend[[#This Row],[Personnel number]]&lt;&gt;"",TimeSpend[[#This Row],[Date]]&lt;&gt;""),SUBSTITUTE(TimeSpend[[#This Row],[Hours]],",","."),"")</f>
        <v/>
      </c>
      <c r="D2966" t="str">
        <f>IF(AND(TimeSpend[[#This Row],[Personnel number]]&lt;&gt;"",TimeSpend[[#This Row],[Date]]&lt;&gt;""),TimeSpend[[#This Row],[Network]],"")</f>
        <v/>
      </c>
      <c r="E2966" t="str">
        <f>IF(AND(TimeSpend[[#This Row],[Personnel number]]&lt;&gt;"",TimeSpend[[#This Row],[Date]]&lt;&gt;""),TimeSpend[[#This Row],[Network Description]],"")</f>
        <v/>
      </c>
      <c r="F2966" t="str">
        <f>IF(AND(TimeSpend[[#This Row],[Personnel number]]&lt;&gt;"",TimeSpend[[#This Row],[Date]]&lt;&gt;""),TimeSpend[[#This Row],[Activity]],"")</f>
        <v/>
      </c>
      <c r="G2966" t="str">
        <f>IF(AND(TimeSpend[[#This Row],[Personnel number]]&lt;&gt;"",TimeSpend[[#This Row],[Date]]&lt;&gt;""),TimeSpend[[#This Row],[Activity description]],"")</f>
        <v/>
      </c>
      <c r="H2966" s="36" t="str">
        <f>IF(AND(TimeSpend[[#This Row],[Personnel number]]&lt;&gt;"",TimeSpend[[#This Row],[Date]]&lt;&gt;""),TimeSpend[[#This Row],[Start Time]],"")</f>
        <v/>
      </c>
      <c r="I2966" s="36" t="str">
        <f>IF(AND(TimeSpend[[#This Row],[Personnel number]]&lt;&gt;"",TimeSpend[[#This Row],[Date]]&lt;&gt;""),TimeSpend[[#This Row],[End Time]],"")</f>
        <v/>
      </c>
      <c r="J2966" t="str">
        <f>IF(AND(TimeSpend[[#This Row],[Personnel number]]&lt;&gt;"",TimeSpend[[#This Row],[Date]]&lt;&gt;""),TimeSpend[[#This Row],[Location]],"")</f>
        <v/>
      </c>
      <c r="K2966" t="str">
        <f>IF(AND(TimeSpend[[#This Row],[Personnel number]]&lt;&gt;"",TimeSpend[[#This Row],[Date]]&lt;&gt;""),TimeSpend[[#This Row],[Task]],"")</f>
        <v/>
      </c>
      <c r="L2966" t="str">
        <f>IF(AND(TimeSpend[[#This Row],[Personnel number]]&lt;&gt;"",TimeSpend[[#This Row],[Date]]&lt;&gt;""),Utilization!$J$2,"")</f>
        <v/>
      </c>
      <c r="M2966" t="str">
        <f>IF(AND(TimeSpend[[#This Row],[Personnel number]]&lt;&gt;"",TimeSpend[[#This Row],[Date]]&lt;&gt;""),TimeSpend[[#This Row],[Employee Name]],"")</f>
        <v/>
      </c>
      <c r="N2966" t="str">
        <f t="shared" si="92"/>
        <v/>
      </c>
      <c r="O2966" t="str">
        <f t="shared" si="93"/>
        <v/>
      </c>
      <c r="P2966" t="str">
        <f>IF(D2966&lt;&gt;"",VLOOKUP(D2966,Projects!B:C,2,0),"")</f>
        <v/>
      </c>
    </row>
    <row r="2967" spans="1:16" x14ac:dyDescent="0.25">
      <c r="A2967" t="str">
        <f>UPPER(IF(AND(TimeSpend[[#This Row],[Personnel number]]&lt;&gt;"",TimeSpend[[#This Row],[Date]]&lt;&gt;""),TimeSpend[[#This Row],[Personnel number]],""))</f>
        <v/>
      </c>
      <c r="B2967" s="85" t="str">
        <f>IF(AND(TimeSpend[[#This Row],[Personnel number]]&lt;&gt;"",TimeSpend[[#This Row],[Date]]&lt;&gt;""),TEXT(TimeSpend[[#This Row],[Date]],"[$-409]yyyyMMdd"),"")</f>
        <v/>
      </c>
      <c r="C2967" s="33" t="str">
        <f>IF(AND(TimeSpend[[#This Row],[Personnel number]]&lt;&gt;"",TimeSpend[[#This Row],[Date]]&lt;&gt;""),SUBSTITUTE(TimeSpend[[#This Row],[Hours]],",","."),"")</f>
        <v/>
      </c>
      <c r="D2967" t="str">
        <f>IF(AND(TimeSpend[[#This Row],[Personnel number]]&lt;&gt;"",TimeSpend[[#This Row],[Date]]&lt;&gt;""),TimeSpend[[#This Row],[Network]],"")</f>
        <v/>
      </c>
      <c r="E2967" t="str">
        <f>IF(AND(TimeSpend[[#This Row],[Personnel number]]&lt;&gt;"",TimeSpend[[#This Row],[Date]]&lt;&gt;""),TimeSpend[[#This Row],[Network Description]],"")</f>
        <v/>
      </c>
      <c r="F2967" t="str">
        <f>IF(AND(TimeSpend[[#This Row],[Personnel number]]&lt;&gt;"",TimeSpend[[#This Row],[Date]]&lt;&gt;""),TimeSpend[[#This Row],[Activity]],"")</f>
        <v/>
      </c>
      <c r="G2967" t="str">
        <f>IF(AND(TimeSpend[[#This Row],[Personnel number]]&lt;&gt;"",TimeSpend[[#This Row],[Date]]&lt;&gt;""),TimeSpend[[#This Row],[Activity description]],"")</f>
        <v/>
      </c>
      <c r="H2967" s="36" t="str">
        <f>IF(AND(TimeSpend[[#This Row],[Personnel number]]&lt;&gt;"",TimeSpend[[#This Row],[Date]]&lt;&gt;""),TimeSpend[[#This Row],[Start Time]],"")</f>
        <v/>
      </c>
      <c r="I2967" s="36" t="str">
        <f>IF(AND(TimeSpend[[#This Row],[Personnel number]]&lt;&gt;"",TimeSpend[[#This Row],[Date]]&lt;&gt;""),TimeSpend[[#This Row],[End Time]],"")</f>
        <v/>
      </c>
      <c r="J2967" t="str">
        <f>IF(AND(TimeSpend[[#This Row],[Personnel number]]&lt;&gt;"",TimeSpend[[#This Row],[Date]]&lt;&gt;""),TimeSpend[[#This Row],[Location]],"")</f>
        <v/>
      </c>
      <c r="K2967" t="str">
        <f>IF(AND(TimeSpend[[#This Row],[Personnel number]]&lt;&gt;"",TimeSpend[[#This Row],[Date]]&lt;&gt;""),TimeSpend[[#This Row],[Task]],"")</f>
        <v/>
      </c>
      <c r="L2967" t="str">
        <f>IF(AND(TimeSpend[[#This Row],[Personnel number]]&lt;&gt;"",TimeSpend[[#This Row],[Date]]&lt;&gt;""),Utilization!$J$2,"")</f>
        <v/>
      </c>
      <c r="M2967" t="str">
        <f>IF(AND(TimeSpend[[#This Row],[Personnel number]]&lt;&gt;"",TimeSpend[[#This Row],[Date]]&lt;&gt;""),TimeSpend[[#This Row],[Employee Name]],"")</f>
        <v/>
      </c>
      <c r="N2967" t="str">
        <f t="shared" si="92"/>
        <v/>
      </c>
      <c r="O2967" t="str">
        <f t="shared" si="93"/>
        <v/>
      </c>
      <c r="P2967" t="str">
        <f>IF(D2967&lt;&gt;"",VLOOKUP(D2967,Projects!B:C,2,0),"")</f>
        <v/>
      </c>
    </row>
    <row r="2968" spans="1:16" x14ac:dyDescent="0.25">
      <c r="A2968" t="str">
        <f>UPPER(IF(AND(TimeSpend[[#This Row],[Personnel number]]&lt;&gt;"",TimeSpend[[#This Row],[Date]]&lt;&gt;""),TimeSpend[[#This Row],[Personnel number]],""))</f>
        <v/>
      </c>
      <c r="B2968" s="85" t="str">
        <f>IF(AND(TimeSpend[[#This Row],[Personnel number]]&lt;&gt;"",TimeSpend[[#This Row],[Date]]&lt;&gt;""),TEXT(TimeSpend[[#This Row],[Date]],"[$-409]yyyyMMdd"),"")</f>
        <v/>
      </c>
      <c r="C2968" s="33" t="str">
        <f>IF(AND(TimeSpend[[#This Row],[Personnel number]]&lt;&gt;"",TimeSpend[[#This Row],[Date]]&lt;&gt;""),SUBSTITUTE(TimeSpend[[#This Row],[Hours]],",","."),"")</f>
        <v/>
      </c>
      <c r="D2968" t="str">
        <f>IF(AND(TimeSpend[[#This Row],[Personnel number]]&lt;&gt;"",TimeSpend[[#This Row],[Date]]&lt;&gt;""),TimeSpend[[#This Row],[Network]],"")</f>
        <v/>
      </c>
      <c r="E2968" t="str">
        <f>IF(AND(TimeSpend[[#This Row],[Personnel number]]&lt;&gt;"",TimeSpend[[#This Row],[Date]]&lt;&gt;""),TimeSpend[[#This Row],[Network Description]],"")</f>
        <v/>
      </c>
      <c r="F2968" t="str">
        <f>IF(AND(TimeSpend[[#This Row],[Personnel number]]&lt;&gt;"",TimeSpend[[#This Row],[Date]]&lt;&gt;""),TimeSpend[[#This Row],[Activity]],"")</f>
        <v/>
      </c>
      <c r="G2968" t="str">
        <f>IF(AND(TimeSpend[[#This Row],[Personnel number]]&lt;&gt;"",TimeSpend[[#This Row],[Date]]&lt;&gt;""),TimeSpend[[#This Row],[Activity description]],"")</f>
        <v/>
      </c>
      <c r="H2968" s="36" t="str">
        <f>IF(AND(TimeSpend[[#This Row],[Personnel number]]&lt;&gt;"",TimeSpend[[#This Row],[Date]]&lt;&gt;""),TimeSpend[[#This Row],[Start Time]],"")</f>
        <v/>
      </c>
      <c r="I2968" s="36" t="str">
        <f>IF(AND(TimeSpend[[#This Row],[Personnel number]]&lt;&gt;"",TimeSpend[[#This Row],[Date]]&lt;&gt;""),TimeSpend[[#This Row],[End Time]],"")</f>
        <v/>
      </c>
      <c r="J2968" t="str">
        <f>IF(AND(TimeSpend[[#This Row],[Personnel number]]&lt;&gt;"",TimeSpend[[#This Row],[Date]]&lt;&gt;""),TimeSpend[[#This Row],[Location]],"")</f>
        <v/>
      </c>
      <c r="K2968" t="str">
        <f>IF(AND(TimeSpend[[#This Row],[Personnel number]]&lt;&gt;"",TimeSpend[[#This Row],[Date]]&lt;&gt;""),TimeSpend[[#This Row],[Task]],"")</f>
        <v/>
      </c>
      <c r="L2968" t="str">
        <f>IF(AND(TimeSpend[[#This Row],[Personnel number]]&lt;&gt;"",TimeSpend[[#This Row],[Date]]&lt;&gt;""),Utilization!$J$2,"")</f>
        <v/>
      </c>
      <c r="M2968" t="str">
        <f>IF(AND(TimeSpend[[#This Row],[Personnel number]]&lt;&gt;"",TimeSpend[[#This Row],[Date]]&lt;&gt;""),TimeSpend[[#This Row],[Employee Name]],"")</f>
        <v/>
      </c>
      <c r="N2968" t="str">
        <f t="shared" si="92"/>
        <v/>
      </c>
      <c r="O2968" t="str">
        <f t="shared" si="93"/>
        <v/>
      </c>
      <c r="P2968" t="str">
        <f>IF(D2968&lt;&gt;"",VLOOKUP(D2968,Projects!B:C,2,0),"")</f>
        <v/>
      </c>
    </row>
    <row r="2969" spans="1:16" x14ac:dyDescent="0.25">
      <c r="A2969" t="str">
        <f>UPPER(IF(AND(TimeSpend[[#This Row],[Personnel number]]&lt;&gt;"",TimeSpend[[#This Row],[Date]]&lt;&gt;""),TimeSpend[[#This Row],[Personnel number]],""))</f>
        <v/>
      </c>
      <c r="B2969" s="85" t="str">
        <f>IF(AND(TimeSpend[[#This Row],[Personnel number]]&lt;&gt;"",TimeSpend[[#This Row],[Date]]&lt;&gt;""),TEXT(TimeSpend[[#This Row],[Date]],"[$-409]yyyyMMdd"),"")</f>
        <v/>
      </c>
      <c r="C2969" s="33" t="str">
        <f>IF(AND(TimeSpend[[#This Row],[Personnel number]]&lt;&gt;"",TimeSpend[[#This Row],[Date]]&lt;&gt;""),SUBSTITUTE(TimeSpend[[#This Row],[Hours]],",","."),"")</f>
        <v/>
      </c>
      <c r="D2969" t="str">
        <f>IF(AND(TimeSpend[[#This Row],[Personnel number]]&lt;&gt;"",TimeSpend[[#This Row],[Date]]&lt;&gt;""),TimeSpend[[#This Row],[Network]],"")</f>
        <v/>
      </c>
      <c r="E2969" t="str">
        <f>IF(AND(TimeSpend[[#This Row],[Personnel number]]&lt;&gt;"",TimeSpend[[#This Row],[Date]]&lt;&gt;""),TimeSpend[[#This Row],[Network Description]],"")</f>
        <v/>
      </c>
      <c r="F2969" t="str">
        <f>IF(AND(TimeSpend[[#This Row],[Personnel number]]&lt;&gt;"",TimeSpend[[#This Row],[Date]]&lt;&gt;""),TimeSpend[[#This Row],[Activity]],"")</f>
        <v/>
      </c>
      <c r="G2969" t="str">
        <f>IF(AND(TimeSpend[[#This Row],[Personnel number]]&lt;&gt;"",TimeSpend[[#This Row],[Date]]&lt;&gt;""),TimeSpend[[#This Row],[Activity description]],"")</f>
        <v/>
      </c>
      <c r="H2969" s="36" t="str">
        <f>IF(AND(TimeSpend[[#This Row],[Personnel number]]&lt;&gt;"",TimeSpend[[#This Row],[Date]]&lt;&gt;""),TimeSpend[[#This Row],[Start Time]],"")</f>
        <v/>
      </c>
      <c r="I2969" s="36" t="str">
        <f>IF(AND(TimeSpend[[#This Row],[Personnel number]]&lt;&gt;"",TimeSpend[[#This Row],[Date]]&lt;&gt;""),TimeSpend[[#This Row],[End Time]],"")</f>
        <v/>
      </c>
      <c r="J2969" t="str">
        <f>IF(AND(TimeSpend[[#This Row],[Personnel number]]&lt;&gt;"",TimeSpend[[#This Row],[Date]]&lt;&gt;""),TimeSpend[[#This Row],[Location]],"")</f>
        <v/>
      </c>
      <c r="K2969" t="str">
        <f>IF(AND(TimeSpend[[#This Row],[Personnel number]]&lt;&gt;"",TimeSpend[[#This Row],[Date]]&lt;&gt;""),TimeSpend[[#This Row],[Task]],"")</f>
        <v/>
      </c>
      <c r="L2969" t="str">
        <f>IF(AND(TimeSpend[[#This Row],[Personnel number]]&lt;&gt;"",TimeSpend[[#This Row],[Date]]&lt;&gt;""),Utilization!$J$2,"")</f>
        <v/>
      </c>
      <c r="M2969" t="str">
        <f>IF(AND(TimeSpend[[#This Row],[Personnel number]]&lt;&gt;"",TimeSpend[[#This Row],[Date]]&lt;&gt;""),TimeSpend[[#This Row],[Employee Name]],"")</f>
        <v/>
      </c>
      <c r="N2969" t="str">
        <f t="shared" si="92"/>
        <v/>
      </c>
      <c r="O2969" t="str">
        <f t="shared" si="93"/>
        <v/>
      </c>
      <c r="P2969" t="str">
        <f>IF(D2969&lt;&gt;"",VLOOKUP(D2969,Projects!B:C,2,0),"")</f>
        <v/>
      </c>
    </row>
    <row r="2970" spans="1:16" x14ac:dyDescent="0.25">
      <c r="A2970" t="str">
        <f>UPPER(IF(AND(TimeSpend[[#This Row],[Personnel number]]&lt;&gt;"",TimeSpend[[#This Row],[Date]]&lt;&gt;""),TimeSpend[[#This Row],[Personnel number]],""))</f>
        <v/>
      </c>
      <c r="B2970" s="85" t="str">
        <f>IF(AND(TimeSpend[[#This Row],[Personnel number]]&lt;&gt;"",TimeSpend[[#This Row],[Date]]&lt;&gt;""),TEXT(TimeSpend[[#This Row],[Date]],"[$-409]yyyyMMdd"),"")</f>
        <v/>
      </c>
      <c r="C2970" s="33" t="str">
        <f>IF(AND(TimeSpend[[#This Row],[Personnel number]]&lt;&gt;"",TimeSpend[[#This Row],[Date]]&lt;&gt;""),SUBSTITUTE(TimeSpend[[#This Row],[Hours]],",","."),"")</f>
        <v/>
      </c>
      <c r="D2970" t="str">
        <f>IF(AND(TimeSpend[[#This Row],[Personnel number]]&lt;&gt;"",TimeSpend[[#This Row],[Date]]&lt;&gt;""),TimeSpend[[#This Row],[Network]],"")</f>
        <v/>
      </c>
      <c r="E2970" t="str">
        <f>IF(AND(TimeSpend[[#This Row],[Personnel number]]&lt;&gt;"",TimeSpend[[#This Row],[Date]]&lt;&gt;""),TimeSpend[[#This Row],[Network Description]],"")</f>
        <v/>
      </c>
      <c r="F2970" t="str">
        <f>IF(AND(TimeSpend[[#This Row],[Personnel number]]&lt;&gt;"",TimeSpend[[#This Row],[Date]]&lt;&gt;""),TimeSpend[[#This Row],[Activity]],"")</f>
        <v/>
      </c>
      <c r="G2970" t="str">
        <f>IF(AND(TimeSpend[[#This Row],[Personnel number]]&lt;&gt;"",TimeSpend[[#This Row],[Date]]&lt;&gt;""),TimeSpend[[#This Row],[Activity description]],"")</f>
        <v/>
      </c>
      <c r="H2970" s="36" t="str">
        <f>IF(AND(TimeSpend[[#This Row],[Personnel number]]&lt;&gt;"",TimeSpend[[#This Row],[Date]]&lt;&gt;""),TimeSpend[[#This Row],[Start Time]],"")</f>
        <v/>
      </c>
      <c r="I2970" s="36" t="str">
        <f>IF(AND(TimeSpend[[#This Row],[Personnel number]]&lt;&gt;"",TimeSpend[[#This Row],[Date]]&lt;&gt;""),TimeSpend[[#This Row],[End Time]],"")</f>
        <v/>
      </c>
      <c r="J2970" t="str">
        <f>IF(AND(TimeSpend[[#This Row],[Personnel number]]&lt;&gt;"",TimeSpend[[#This Row],[Date]]&lt;&gt;""),TimeSpend[[#This Row],[Location]],"")</f>
        <v/>
      </c>
      <c r="K2970" t="str">
        <f>IF(AND(TimeSpend[[#This Row],[Personnel number]]&lt;&gt;"",TimeSpend[[#This Row],[Date]]&lt;&gt;""),TimeSpend[[#This Row],[Task]],"")</f>
        <v/>
      </c>
      <c r="L2970" t="str">
        <f>IF(AND(TimeSpend[[#This Row],[Personnel number]]&lt;&gt;"",TimeSpend[[#This Row],[Date]]&lt;&gt;""),Utilization!$J$2,"")</f>
        <v/>
      </c>
      <c r="M2970" t="str">
        <f>IF(AND(TimeSpend[[#This Row],[Personnel number]]&lt;&gt;"",TimeSpend[[#This Row],[Date]]&lt;&gt;""),TimeSpend[[#This Row],[Employee Name]],"")</f>
        <v/>
      </c>
      <c r="N2970" t="str">
        <f t="shared" si="92"/>
        <v/>
      </c>
      <c r="O2970" t="str">
        <f t="shared" si="93"/>
        <v/>
      </c>
      <c r="P2970" t="str">
        <f>IF(D2970&lt;&gt;"",VLOOKUP(D2970,Projects!B:C,2,0),"")</f>
        <v/>
      </c>
    </row>
    <row r="2971" spans="1:16" x14ac:dyDescent="0.25">
      <c r="A2971" t="str">
        <f>UPPER(IF(AND(TimeSpend[[#This Row],[Personnel number]]&lt;&gt;"",TimeSpend[[#This Row],[Date]]&lt;&gt;""),TimeSpend[[#This Row],[Personnel number]],""))</f>
        <v/>
      </c>
      <c r="B2971" s="85" t="str">
        <f>IF(AND(TimeSpend[[#This Row],[Personnel number]]&lt;&gt;"",TimeSpend[[#This Row],[Date]]&lt;&gt;""),TEXT(TimeSpend[[#This Row],[Date]],"[$-409]yyyyMMdd"),"")</f>
        <v/>
      </c>
      <c r="C2971" s="33" t="str">
        <f>IF(AND(TimeSpend[[#This Row],[Personnel number]]&lt;&gt;"",TimeSpend[[#This Row],[Date]]&lt;&gt;""),SUBSTITUTE(TimeSpend[[#This Row],[Hours]],",","."),"")</f>
        <v/>
      </c>
      <c r="D2971" t="str">
        <f>IF(AND(TimeSpend[[#This Row],[Personnel number]]&lt;&gt;"",TimeSpend[[#This Row],[Date]]&lt;&gt;""),TimeSpend[[#This Row],[Network]],"")</f>
        <v/>
      </c>
      <c r="E2971" t="str">
        <f>IF(AND(TimeSpend[[#This Row],[Personnel number]]&lt;&gt;"",TimeSpend[[#This Row],[Date]]&lt;&gt;""),TimeSpend[[#This Row],[Network Description]],"")</f>
        <v/>
      </c>
      <c r="F2971" t="str">
        <f>IF(AND(TimeSpend[[#This Row],[Personnel number]]&lt;&gt;"",TimeSpend[[#This Row],[Date]]&lt;&gt;""),TimeSpend[[#This Row],[Activity]],"")</f>
        <v/>
      </c>
      <c r="G2971" t="str">
        <f>IF(AND(TimeSpend[[#This Row],[Personnel number]]&lt;&gt;"",TimeSpend[[#This Row],[Date]]&lt;&gt;""),TimeSpend[[#This Row],[Activity description]],"")</f>
        <v/>
      </c>
      <c r="H2971" s="36" t="str">
        <f>IF(AND(TimeSpend[[#This Row],[Personnel number]]&lt;&gt;"",TimeSpend[[#This Row],[Date]]&lt;&gt;""),TimeSpend[[#This Row],[Start Time]],"")</f>
        <v/>
      </c>
      <c r="I2971" s="36" t="str">
        <f>IF(AND(TimeSpend[[#This Row],[Personnel number]]&lt;&gt;"",TimeSpend[[#This Row],[Date]]&lt;&gt;""),TimeSpend[[#This Row],[End Time]],"")</f>
        <v/>
      </c>
      <c r="J2971" t="str">
        <f>IF(AND(TimeSpend[[#This Row],[Personnel number]]&lt;&gt;"",TimeSpend[[#This Row],[Date]]&lt;&gt;""),TimeSpend[[#This Row],[Location]],"")</f>
        <v/>
      </c>
      <c r="K2971" t="str">
        <f>IF(AND(TimeSpend[[#This Row],[Personnel number]]&lt;&gt;"",TimeSpend[[#This Row],[Date]]&lt;&gt;""),TimeSpend[[#This Row],[Task]],"")</f>
        <v/>
      </c>
      <c r="L2971" t="str">
        <f>IF(AND(TimeSpend[[#This Row],[Personnel number]]&lt;&gt;"",TimeSpend[[#This Row],[Date]]&lt;&gt;""),Utilization!$J$2,"")</f>
        <v/>
      </c>
      <c r="M2971" t="str">
        <f>IF(AND(TimeSpend[[#This Row],[Personnel number]]&lt;&gt;"",TimeSpend[[#This Row],[Date]]&lt;&gt;""),TimeSpend[[#This Row],[Employee Name]],"")</f>
        <v/>
      </c>
      <c r="N2971" t="str">
        <f t="shared" si="92"/>
        <v/>
      </c>
      <c r="O2971" t="str">
        <f t="shared" si="93"/>
        <v/>
      </c>
      <c r="P2971" t="str">
        <f>IF(D2971&lt;&gt;"",VLOOKUP(D2971,Projects!B:C,2,0),"")</f>
        <v/>
      </c>
    </row>
    <row r="2972" spans="1:16" x14ac:dyDescent="0.25">
      <c r="A2972" t="str">
        <f>UPPER(IF(AND(TimeSpend[[#This Row],[Personnel number]]&lt;&gt;"",TimeSpend[[#This Row],[Date]]&lt;&gt;""),TimeSpend[[#This Row],[Personnel number]],""))</f>
        <v/>
      </c>
      <c r="B2972" s="85" t="str">
        <f>IF(AND(TimeSpend[[#This Row],[Personnel number]]&lt;&gt;"",TimeSpend[[#This Row],[Date]]&lt;&gt;""),TEXT(TimeSpend[[#This Row],[Date]],"[$-409]yyyyMMdd"),"")</f>
        <v/>
      </c>
      <c r="C2972" s="33" t="str">
        <f>IF(AND(TimeSpend[[#This Row],[Personnel number]]&lt;&gt;"",TimeSpend[[#This Row],[Date]]&lt;&gt;""),SUBSTITUTE(TimeSpend[[#This Row],[Hours]],",","."),"")</f>
        <v/>
      </c>
      <c r="D2972" t="str">
        <f>IF(AND(TimeSpend[[#This Row],[Personnel number]]&lt;&gt;"",TimeSpend[[#This Row],[Date]]&lt;&gt;""),TimeSpend[[#This Row],[Network]],"")</f>
        <v/>
      </c>
      <c r="E2972" t="str">
        <f>IF(AND(TimeSpend[[#This Row],[Personnel number]]&lt;&gt;"",TimeSpend[[#This Row],[Date]]&lt;&gt;""),TimeSpend[[#This Row],[Network Description]],"")</f>
        <v/>
      </c>
      <c r="F2972" t="str">
        <f>IF(AND(TimeSpend[[#This Row],[Personnel number]]&lt;&gt;"",TimeSpend[[#This Row],[Date]]&lt;&gt;""),TimeSpend[[#This Row],[Activity]],"")</f>
        <v/>
      </c>
      <c r="G2972" t="str">
        <f>IF(AND(TimeSpend[[#This Row],[Personnel number]]&lt;&gt;"",TimeSpend[[#This Row],[Date]]&lt;&gt;""),TimeSpend[[#This Row],[Activity description]],"")</f>
        <v/>
      </c>
      <c r="H2972" s="36" t="str">
        <f>IF(AND(TimeSpend[[#This Row],[Personnel number]]&lt;&gt;"",TimeSpend[[#This Row],[Date]]&lt;&gt;""),TimeSpend[[#This Row],[Start Time]],"")</f>
        <v/>
      </c>
      <c r="I2972" s="36" t="str">
        <f>IF(AND(TimeSpend[[#This Row],[Personnel number]]&lt;&gt;"",TimeSpend[[#This Row],[Date]]&lt;&gt;""),TimeSpend[[#This Row],[End Time]],"")</f>
        <v/>
      </c>
      <c r="J2972" t="str">
        <f>IF(AND(TimeSpend[[#This Row],[Personnel number]]&lt;&gt;"",TimeSpend[[#This Row],[Date]]&lt;&gt;""),TimeSpend[[#This Row],[Location]],"")</f>
        <v/>
      </c>
      <c r="K2972" t="str">
        <f>IF(AND(TimeSpend[[#This Row],[Personnel number]]&lt;&gt;"",TimeSpend[[#This Row],[Date]]&lt;&gt;""),TimeSpend[[#This Row],[Task]],"")</f>
        <v/>
      </c>
      <c r="L2972" t="str">
        <f>IF(AND(TimeSpend[[#This Row],[Personnel number]]&lt;&gt;"",TimeSpend[[#This Row],[Date]]&lt;&gt;""),Utilization!$J$2,"")</f>
        <v/>
      </c>
      <c r="M2972" t="str">
        <f>IF(AND(TimeSpend[[#This Row],[Personnel number]]&lt;&gt;"",TimeSpend[[#This Row],[Date]]&lt;&gt;""),TimeSpend[[#This Row],[Employee Name]],"")</f>
        <v/>
      </c>
      <c r="N2972" t="str">
        <f t="shared" si="92"/>
        <v/>
      </c>
      <c r="O2972" t="str">
        <f t="shared" si="93"/>
        <v/>
      </c>
      <c r="P2972" t="str">
        <f>IF(D2972&lt;&gt;"",VLOOKUP(D2972,Projects!B:C,2,0),"")</f>
        <v/>
      </c>
    </row>
    <row r="2973" spans="1:16" x14ac:dyDescent="0.25">
      <c r="A2973" t="str">
        <f>UPPER(IF(AND(TimeSpend[[#This Row],[Personnel number]]&lt;&gt;"",TimeSpend[[#This Row],[Date]]&lt;&gt;""),TimeSpend[[#This Row],[Personnel number]],""))</f>
        <v/>
      </c>
      <c r="B2973" s="85" t="str">
        <f>IF(AND(TimeSpend[[#This Row],[Personnel number]]&lt;&gt;"",TimeSpend[[#This Row],[Date]]&lt;&gt;""),TEXT(TimeSpend[[#This Row],[Date]],"[$-409]yyyyMMdd"),"")</f>
        <v/>
      </c>
      <c r="C2973" s="33" t="str">
        <f>IF(AND(TimeSpend[[#This Row],[Personnel number]]&lt;&gt;"",TimeSpend[[#This Row],[Date]]&lt;&gt;""),SUBSTITUTE(TimeSpend[[#This Row],[Hours]],",","."),"")</f>
        <v/>
      </c>
      <c r="D2973" t="str">
        <f>IF(AND(TimeSpend[[#This Row],[Personnel number]]&lt;&gt;"",TimeSpend[[#This Row],[Date]]&lt;&gt;""),TimeSpend[[#This Row],[Network]],"")</f>
        <v/>
      </c>
      <c r="E2973" t="str">
        <f>IF(AND(TimeSpend[[#This Row],[Personnel number]]&lt;&gt;"",TimeSpend[[#This Row],[Date]]&lt;&gt;""),TimeSpend[[#This Row],[Network Description]],"")</f>
        <v/>
      </c>
      <c r="F2973" t="str">
        <f>IF(AND(TimeSpend[[#This Row],[Personnel number]]&lt;&gt;"",TimeSpend[[#This Row],[Date]]&lt;&gt;""),TimeSpend[[#This Row],[Activity]],"")</f>
        <v/>
      </c>
      <c r="G2973" t="str">
        <f>IF(AND(TimeSpend[[#This Row],[Personnel number]]&lt;&gt;"",TimeSpend[[#This Row],[Date]]&lt;&gt;""),TimeSpend[[#This Row],[Activity description]],"")</f>
        <v/>
      </c>
      <c r="H2973" s="36" t="str">
        <f>IF(AND(TimeSpend[[#This Row],[Personnel number]]&lt;&gt;"",TimeSpend[[#This Row],[Date]]&lt;&gt;""),TimeSpend[[#This Row],[Start Time]],"")</f>
        <v/>
      </c>
      <c r="I2973" s="36" t="str">
        <f>IF(AND(TimeSpend[[#This Row],[Personnel number]]&lt;&gt;"",TimeSpend[[#This Row],[Date]]&lt;&gt;""),TimeSpend[[#This Row],[End Time]],"")</f>
        <v/>
      </c>
      <c r="J2973" t="str">
        <f>IF(AND(TimeSpend[[#This Row],[Personnel number]]&lt;&gt;"",TimeSpend[[#This Row],[Date]]&lt;&gt;""),TimeSpend[[#This Row],[Location]],"")</f>
        <v/>
      </c>
      <c r="K2973" t="str">
        <f>IF(AND(TimeSpend[[#This Row],[Personnel number]]&lt;&gt;"",TimeSpend[[#This Row],[Date]]&lt;&gt;""),TimeSpend[[#This Row],[Task]],"")</f>
        <v/>
      </c>
      <c r="L2973" t="str">
        <f>IF(AND(TimeSpend[[#This Row],[Personnel number]]&lt;&gt;"",TimeSpend[[#This Row],[Date]]&lt;&gt;""),Utilization!$J$2,"")</f>
        <v/>
      </c>
      <c r="M2973" t="str">
        <f>IF(AND(TimeSpend[[#This Row],[Personnel number]]&lt;&gt;"",TimeSpend[[#This Row],[Date]]&lt;&gt;""),TimeSpend[[#This Row],[Employee Name]],"")</f>
        <v/>
      </c>
      <c r="N2973" t="str">
        <f t="shared" si="92"/>
        <v/>
      </c>
      <c r="O2973" t="str">
        <f t="shared" si="93"/>
        <v/>
      </c>
      <c r="P2973" t="str">
        <f>IF(D2973&lt;&gt;"",VLOOKUP(D2973,Projects!B:C,2,0),"")</f>
        <v/>
      </c>
    </row>
    <row r="2974" spans="1:16" x14ac:dyDescent="0.25">
      <c r="A2974" t="str">
        <f>UPPER(IF(AND(TimeSpend[[#This Row],[Personnel number]]&lt;&gt;"",TimeSpend[[#This Row],[Date]]&lt;&gt;""),TimeSpend[[#This Row],[Personnel number]],""))</f>
        <v/>
      </c>
      <c r="B2974" s="85" t="str">
        <f>IF(AND(TimeSpend[[#This Row],[Personnel number]]&lt;&gt;"",TimeSpend[[#This Row],[Date]]&lt;&gt;""),TEXT(TimeSpend[[#This Row],[Date]],"[$-409]yyyyMMdd"),"")</f>
        <v/>
      </c>
      <c r="C2974" s="33" t="str">
        <f>IF(AND(TimeSpend[[#This Row],[Personnel number]]&lt;&gt;"",TimeSpend[[#This Row],[Date]]&lt;&gt;""),SUBSTITUTE(TimeSpend[[#This Row],[Hours]],",","."),"")</f>
        <v/>
      </c>
      <c r="D2974" t="str">
        <f>IF(AND(TimeSpend[[#This Row],[Personnel number]]&lt;&gt;"",TimeSpend[[#This Row],[Date]]&lt;&gt;""),TimeSpend[[#This Row],[Network]],"")</f>
        <v/>
      </c>
      <c r="E2974" t="str">
        <f>IF(AND(TimeSpend[[#This Row],[Personnel number]]&lt;&gt;"",TimeSpend[[#This Row],[Date]]&lt;&gt;""),TimeSpend[[#This Row],[Network Description]],"")</f>
        <v/>
      </c>
      <c r="F2974" t="str">
        <f>IF(AND(TimeSpend[[#This Row],[Personnel number]]&lt;&gt;"",TimeSpend[[#This Row],[Date]]&lt;&gt;""),TimeSpend[[#This Row],[Activity]],"")</f>
        <v/>
      </c>
      <c r="G2974" t="str">
        <f>IF(AND(TimeSpend[[#This Row],[Personnel number]]&lt;&gt;"",TimeSpend[[#This Row],[Date]]&lt;&gt;""),TimeSpend[[#This Row],[Activity description]],"")</f>
        <v/>
      </c>
      <c r="H2974" s="36" t="str">
        <f>IF(AND(TimeSpend[[#This Row],[Personnel number]]&lt;&gt;"",TimeSpend[[#This Row],[Date]]&lt;&gt;""),TimeSpend[[#This Row],[Start Time]],"")</f>
        <v/>
      </c>
      <c r="I2974" s="36" t="str">
        <f>IF(AND(TimeSpend[[#This Row],[Personnel number]]&lt;&gt;"",TimeSpend[[#This Row],[Date]]&lt;&gt;""),TimeSpend[[#This Row],[End Time]],"")</f>
        <v/>
      </c>
      <c r="J2974" t="str">
        <f>IF(AND(TimeSpend[[#This Row],[Personnel number]]&lt;&gt;"",TimeSpend[[#This Row],[Date]]&lt;&gt;""),TimeSpend[[#This Row],[Location]],"")</f>
        <v/>
      </c>
      <c r="K2974" t="str">
        <f>IF(AND(TimeSpend[[#This Row],[Personnel number]]&lt;&gt;"",TimeSpend[[#This Row],[Date]]&lt;&gt;""),TimeSpend[[#This Row],[Task]],"")</f>
        <v/>
      </c>
      <c r="L2974" t="str">
        <f>IF(AND(TimeSpend[[#This Row],[Personnel number]]&lt;&gt;"",TimeSpend[[#This Row],[Date]]&lt;&gt;""),Utilization!$J$2,"")</f>
        <v/>
      </c>
      <c r="M2974" t="str">
        <f>IF(AND(TimeSpend[[#This Row],[Personnel number]]&lt;&gt;"",TimeSpend[[#This Row],[Date]]&lt;&gt;""),TimeSpend[[#This Row],[Employee Name]],"")</f>
        <v/>
      </c>
      <c r="N2974" t="str">
        <f t="shared" si="92"/>
        <v/>
      </c>
      <c r="O2974" t="str">
        <f t="shared" si="93"/>
        <v/>
      </c>
      <c r="P2974" t="str">
        <f>IF(D2974&lt;&gt;"",VLOOKUP(D2974,Projects!B:C,2,0),"")</f>
        <v/>
      </c>
    </row>
    <row r="2975" spans="1:16" x14ac:dyDescent="0.25">
      <c r="A2975" t="str">
        <f>UPPER(IF(AND(TimeSpend[[#This Row],[Personnel number]]&lt;&gt;"",TimeSpend[[#This Row],[Date]]&lt;&gt;""),TimeSpend[[#This Row],[Personnel number]],""))</f>
        <v/>
      </c>
      <c r="B2975" s="85" t="str">
        <f>IF(AND(TimeSpend[[#This Row],[Personnel number]]&lt;&gt;"",TimeSpend[[#This Row],[Date]]&lt;&gt;""),TEXT(TimeSpend[[#This Row],[Date]],"[$-409]yyyyMMdd"),"")</f>
        <v/>
      </c>
      <c r="C2975" s="33" t="str">
        <f>IF(AND(TimeSpend[[#This Row],[Personnel number]]&lt;&gt;"",TimeSpend[[#This Row],[Date]]&lt;&gt;""),SUBSTITUTE(TimeSpend[[#This Row],[Hours]],",","."),"")</f>
        <v/>
      </c>
      <c r="D2975" t="str">
        <f>IF(AND(TimeSpend[[#This Row],[Personnel number]]&lt;&gt;"",TimeSpend[[#This Row],[Date]]&lt;&gt;""),TimeSpend[[#This Row],[Network]],"")</f>
        <v/>
      </c>
      <c r="E2975" t="str">
        <f>IF(AND(TimeSpend[[#This Row],[Personnel number]]&lt;&gt;"",TimeSpend[[#This Row],[Date]]&lt;&gt;""),TimeSpend[[#This Row],[Network Description]],"")</f>
        <v/>
      </c>
      <c r="F2975" t="str">
        <f>IF(AND(TimeSpend[[#This Row],[Personnel number]]&lt;&gt;"",TimeSpend[[#This Row],[Date]]&lt;&gt;""),TimeSpend[[#This Row],[Activity]],"")</f>
        <v/>
      </c>
      <c r="G2975" t="str">
        <f>IF(AND(TimeSpend[[#This Row],[Personnel number]]&lt;&gt;"",TimeSpend[[#This Row],[Date]]&lt;&gt;""),TimeSpend[[#This Row],[Activity description]],"")</f>
        <v/>
      </c>
      <c r="H2975" s="36" t="str">
        <f>IF(AND(TimeSpend[[#This Row],[Personnel number]]&lt;&gt;"",TimeSpend[[#This Row],[Date]]&lt;&gt;""),TimeSpend[[#This Row],[Start Time]],"")</f>
        <v/>
      </c>
      <c r="I2975" s="36" t="str">
        <f>IF(AND(TimeSpend[[#This Row],[Personnel number]]&lt;&gt;"",TimeSpend[[#This Row],[Date]]&lt;&gt;""),TimeSpend[[#This Row],[End Time]],"")</f>
        <v/>
      </c>
      <c r="J2975" t="str">
        <f>IF(AND(TimeSpend[[#This Row],[Personnel number]]&lt;&gt;"",TimeSpend[[#This Row],[Date]]&lt;&gt;""),TimeSpend[[#This Row],[Location]],"")</f>
        <v/>
      </c>
      <c r="K2975" t="str">
        <f>IF(AND(TimeSpend[[#This Row],[Personnel number]]&lt;&gt;"",TimeSpend[[#This Row],[Date]]&lt;&gt;""),TimeSpend[[#This Row],[Task]],"")</f>
        <v/>
      </c>
      <c r="L2975" t="str">
        <f>IF(AND(TimeSpend[[#This Row],[Personnel number]]&lt;&gt;"",TimeSpend[[#This Row],[Date]]&lt;&gt;""),Utilization!$J$2,"")</f>
        <v/>
      </c>
      <c r="M2975" t="str">
        <f>IF(AND(TimeSpend[[#This Row],[Personnel number]]&lt;&gt;"",TimeSpend[[#This Row],[Date]]&lt;&gt;""),TimeSpend[[#This Row],[Employee Name]],"")</f>
        <v/>
      </c>
      <c r="N2975" t="str">
        <f t="shared" si="92"/>
        <v/>
      </c>
      <c r="O2975" t="str">
        <f t="shared" si="93"/>
        <v/>
      </c>
      <c r="P2975" t="str">
        <f>IF(D2975&lt;&gt;"",VLOOKUP(D2975,Projects!B:C,2,0),"")</f>
        <v/>
      </c>
    </row>
    <row r="2976" spans="1:16" x14ac:dyDescent="0.25">
      <c r="A2976" t="str">
        <f>UPPER(IF(AND(TimeSpend[[#This Row],[Personnel number]]&lt;&gt;"",TimeSpend[[#This Row],[Date]]&lt;&gt;""),TimeSpend[[#This Row],[Personnel number]],""))</f>
        <v/>
      </c>
      <c r="B2976" s="85" t="str">
        <f>IF(AND(TimeSpend[[#This Row],[Personnel number]]&lt;&gt;"",TimeSpend[[#This Row],[Date]]&lt;&gt;""),TEXT(TimeSpend[[#This Row],[Date]],"[$-409]yyyyMMdd"),"")</f>
        <v/>
      </c>
      <c r="C2976" s="33" t="str">
        <f>IF(AND(TimeSpend[[#This Row],[Personnel number]]&lt;&gt;"",TimeSpend[[#This Row],[Date]]&lt;&gt;""),SUBSTITUTE(TimeSpend[[#This Row],[Hours]],",","."),"")</f>
        <v/>
      </c>
      <c r="D2976" t="str">
        <f>IF(AND(TimeSpend[[#This Row],[Personnel number]]&lt;&gt;"",TimeSpend[[#This Row],[Date]]&lt;&gt;""),TimeSpend[[#This Row],[Network]],"")</f>
        <v/>
      </c>
      <c r="E2976" t="str">
        <f>IF(AND(TimeSpend[[#This Row],[Personnel number]]&lt;&gt;"",TimeSpend[[#This Row],[Date]]&lt;&gt;""),TimeSpend[[#This Row],[Network Description]],"")</f>
        <v/>
      </c>
      <c r="F2976" t="str">
        <f>IF(AND(TimeSpend[[#This Row],[Personnel number]]&lt;&gt;"",TimeSpend[[#This Row],[Date]]&lt;&gt;""),TimeSpend[[#This Row],[Activity]],"")</f>
        <v/>
      </c>
      <c r="G2976" t="str">
        <f>IF(AND(TimeSpend[[#This Row],[Personnel number]]&lt;&gt;"",TimeSpend[[#This Row],[Date]]&lt;&gt;""),TimeSpend[[#This Row],[Activity description]],"")</f>
        <v/>
      </c>
      <c r="H2976" s="36" t="str">
        <f>IF(AND(TimeSpend[[#This Row],[Personnel number]]&lt;&gt;"",TimeSpend[[#This Row],[Date]]&lt;&gt;""),TimeSpend[[#This Row],[Start Time]],"")</f>
        <v/>
      </c>
      <c r="I2976" s="36" t="str">
        <f>IF(AND(TimeSpend[[#This Row],[Personnel number]]&lt;&gt;"",TimeSpend[[#This Row],[Date]]&lt;&gt;""),TimeSpend[[#This Row],[End Time]],"")</f>
        <v/>
      </c>
      <c r="J2976" t="str">
        <f>IF(AND(TimeSpend[[#This Row],[Personnel number]]&lt;&gt;"",TimeSpend[[#This Row],[Date]]&lt;&gt;""),TimeSpend[[#This Row],[Location]],"")</f>
        <v/>
      </c>
      <c r="K2976" t="str">
        <f>IF(AND(TimeSpend[[#This Row],[Personnel number]]&lt;&gt;"",TimeSpend[[#This Row],[Date]]&lt;&gt;""),TimeSpend[[#This Row],[Task]],"")</f>
        <v/>
      </c>
      <c r="L2976" t="str">
        <f>IF(AND(TimeSpend[[#This Row],[Personnel number]]&lt;&gt;"",TimeSpend[[#This Row],[Date]]&lt;&gt;""),Utilization!$J$2,"")</f>
        <v/>
      </c>
      <c r="M2976" t="str">
        <f>IF(AND(TimeSpend[[#This Row],[Personnel number]]&lt;&gt;"",TimeSpend[[#This Row],[Date]]&lt;&gt;""),TimeSpend[[#This Row],[Employee Name]],"")</f>
        <v/>
      </c>
      <c r="N2976" t="str">
        <f t="shared" si="92"/>
        <v/>
      </c>
      <c r="O2976" t="str">
        <f t="shared" si="93"/>
        <v/>
      </c>
      <c r="P2976" t="str">
        <f>IF(D2976&lt;&gt;"",VLOOKUP(D2976,Projects!B:C,2,0),"")</f>
        <v/>
      </c>
    </row>
    <row r="2977" spans="1:16" x14ac:dyDescent="0.25">
      <c r="A2977" t="str">
        <f>UPPER(IF(AND(TimeSpend[[#This Row],[Personnel number]]&lt;&gt;"",TimeSpend[[#This Row],[Date]]&lt;&gt;""),TimeSpend[[#This Row],[Personnel number]],""))</f>
        <v/>
      </c>
      <c r="B2977" s="85" t="str">
        <f>IF(AND(TimeSpend[[#This Row],[Personnel number]]&lt;&gt;"",TimeSpend[[#This Row],[Date]]&lt;&gt;""),TEXT(TimeSpend[[#This Row],[Date]],"[$-409]yyyyMMdd"),"")</f>
        <v/>
      </c>
      <c r="C2977" s="33" t="str">
        <f>IF(AND(TimeSpend[[#This Row],[Personnel number]]&lt;&gt;"",TimeSpend[[#This Row],[Date]]&lt;&gt;""),SUBSTITUTE(TimeSpend[[#This Row],[Hours]],",","."),"")</f>
        <v/>
      </c>
      <c r="D2977" t="str">
        <f>IF(AND(TimeSpend[[#This Row],[Personnel number]]&lt;&gt;"",TimeSpend[[#This Row],[Date]]&lt;&gt;""),TimeSpend[[#This Row],[Network]],"")</f>
        <v/>
      </c>
      <c r="E2977" t="str">
        <f>IF(AND(TimeSpend[[#This Row],[Personnel number]]&lt;&gt;"",TimeSpend[[#This Row],[Date]]&lt;&gt;""),TimeSpend[[#This Row],[Network Description]],"")</f>
        <v/>
      </c>
      <c r="F2977" t="str">
        <f>IF(AND(TimeSpend[[#This Row],[Personnel number]]&lt;&gt;"",TimeSpend[[#This Row],[Date]]&lt;&gt;""),TimeSpend[[#This Row],[Activity]],"")</f>
        <v/>
      </c>
      <c r="G2977" t="str">
        <f>IF(AND(TimeSpend[[#This Row],[Personnel number]]&lt;&gt;"",TimeSpend[[#This Row],[Date]]&lt;&gt;""),TimeSpend[[#This Row],[Activity description]],"")</f>
        <v/>
      </c>
      <c r="H2977" s="36" t="str">
        <f>IF(AND(TimeSpend[[#This Row],[Personnel number]]&lt;&gt;"",TimeSpend[[#This Row],[Date]]&lt;&gt;""),TimeSpend[[#This Row],[Start Time]],"")</f>
        <v/>
      </c>
      <c r="I2977" s="36" t="str">
        <f>IF(AND(TimeSpend[[#This Row],[Personnel number]]&lt;&gt;"",TimeSpend[[#This Row],[Date]]&lt;&gt;""),TimeSpend[[#This Row],[End Time]],"")</f>
        <v/>
      </c>
      <c r="J2977" t="str">
        <f>IF(AND(TimeSpend[[#This Row],[Personnel number]]&lt;&gt;"",TimeSpend[[#This Row],[Date]]&lt;&gt;""),TimeSpend[[#This Row],[Location]],"")</f>
        <v/>
      </c>
      <c r="K2977" t="str">
        <f>IF(AND(TimeSpend[[#This Row],[Personnel number]]&lt;&gt;"",TimeSpend[[#This Row],[Date]]&lt;&gt;""),TimeSpend[[#This Row],[Task]],"")</f>
        <v/>
      </c>
      <c r="L2977" t="str">
        <f>IF(AND(TimeSpend[[#This Row],[Personnel number]]&lt;&gt;"",TimeSpend[[#This Row],[Date]]&lt;&gt;""),Utilization!$J$2,"")</f>
        <v/>
      </c>
      <c r="M2977" t="str">
        <f>IF(AND(TimeSpend[[#This Row],[Personnel number]]&lt;&gt;"",TimeSpend[[#This Row],[Date]]&lt;&gt;""),TimeSpend[[#This Row],[Employee Name]],"")</f>
        <v/>
      </c>
      <c r="N2977" t="str">
        <f t="shared" si="92"/>
        <v/>
      </c>
      <c r="O2977" t="str">
        <f t="shared" si="93"/>
        <v/>
      </c>
      <c r="P2977" t="str">
        <f>IF(D2977&lt;&gt;"",VLOOKUP(D2977,Projects!B:C,2,0),"")</f>
        <v/>
      </c>
    </row>
    <row r="2978" spans="1:16" x14ac:dyDescent="0.25">
      <c r="A2978" t="str">
        <f>UPPER(IF(AND(TimeSpend[[#This Row],[Personnel number]]&lt;&gt;"",TimeSpend[[#This Row],[Date]]&lt;&gt;""),TimeSpend[[#This Row],[Personnel number]],""))</f>
        <v/>
      </c>
      <c r="B2978" s="85" t="str">
        <f>IF(AND(TimeSpend[[#This Row],[Personnel number]]&lt;&gt;"",TimeSpend[[#This Row],[Date]]&lt;&gt;""),TEXT(TimeSpend[[#This Row],[Date]],"[$-409]yyyyMMdd"),"")</f>
        <v/>
      </c>
      <c r="C2978" s="33" t="str">
        <f>IF(AND(TimeSpend[[#This Row],[Personnel number]]&lt;&gt;"",TimeSpend[[#This Row],[Date]]&lt;&gt;""),SUBSTITUTE(TimeSpend[[#This Row],[Hours]],",","."),"")</f>
        <v/>
      </c>
      <c r="D2978" t="str">
        <f>IF(AND(TimeSpend[[#This Row],[Personnel number]]&lt;&gt;"",TimeSpend[[#This Row],[Date]]&lt;&gt;""),TimeSpend[[#This Row],[Network]],"")</f>
        <v/>
      </c>
      <c r="E2978" t="str">
        <f>IF(AND(TimeSpend[[#This Row],[Personnel number]]&lt;&gt;"",TimeSpend[[#This Row],[Date]]&lt;&gt;""),TimeSpend[[#This Row],[Network Description]],"")</f>
        <v/>
      </c>
      <c r="F2978" t="str">
        <f>IF(AND(TimeSpend[[#This Row],[Personnel number]]&lt;&gt;"",TimeSpend[[#This Row],[Date]]&lt;&gt;""),TimeSpend[[#This Row],[Activity]],"")</f>
        <v/>
      </c>
      <c r="G2978" t="str">
        <f>IF(AND(TimeSpend[[#This Row],[Personnel number]]&lt;&gt;"",TimeSpend[[#This Row],[Date]]&lt;&gt;""),TimeSpend[[#This Row],[Activity description]],"")</f>
        <v/>
      </c>
      <c r="H2978" s="36" t="str">
        <f>IF(AND(TimeSpend[[#This Row],[Personnel number]]&lt;&gt;"",TimeSpend[[#This Row],[Date]]&lt;&gt;""),TimeSpend[[#This Row],[Start Time]],"")</f>
        <v/>
      </c>
      <c r="I2978" s="36" t="str">
        <f>IF(AND(TimeSpend[[#This Row],[Personnel number]]&lt;&gt;"",TimeSpend[[#This Row],[Date]]&lt;&gt;""),TimeSpend[[#This Row],[End Time]],"")</f>
        <v/>
      </c>
      <c r="J2978" t="str">
        <f>IF(AND(TimeSpend[[#This Row],[Personnel number]]&lt;&gt;"",TimeSpend[[#This Row],[Date]]&lt;&gt;""),TimeSpend[[#This Row],[Location]],"")</f>
        <v/>
      </c>
      <c r="K2978" t="str">
        <f>IF(AND(TimeSpend[[#This Row],[Personnel number]]&lt;&gt;"",TimeSpend[[#This Row],[Date]]&lt;&gt;""),TimeSpend[[#This Row],[Task]],"")</f>
        <v/>
      </c>
      <c r="L2978" t="str">
        <f>IF(AND(TimeSpend[[#This Row],[Personnel number]]&lt;&gt;"",TimeSpend[[#This Row],[Date]]&lt;&gt;""),Utilization!$J$2,"")</f>
        <v/>
      </c>
      <c r="M2978" t="str">
        <f>IF(AND(TimeSpend[[#This Row],[Personnel number]]&lt;&gt;"",TimeSpend[[#This Row],[Date]]&lt;&gt;""),TimeSpend[[#This Row],[Employee Name]],"")</f>
        <v/>
      </c>
      <c r="N2978" t="str">
        <f t="shared" si="92"/>
        <v/>
      </c>
      <c r="O2978" t="str">
        <f t="shared" si="93"/>
        <v/>
      </c>
      <c r="P2978" t="str">
        <f>IF(D2978&lt;&gt;"",VLOOKUP(D2978,Projects!B:C,2,0),"")</f>
        <v/>
      </c>
    </row>
    <row r="2979" spans="1:16" x14ac:dyDescent="0.25">
      <c r="A2979" t="str">
        <f>UPPER(IF(AND(TimeSpend[[#This Row],[Personnel number]]&lt;&gt;"",TimeSpend[[#This Row],[Date]]&lt;&gt;""),TimeSpend[[#This Row],[Personnel number]],""))</f>
        <v/>
      </c>
      <c r="B2979" s="85" t="str">
        <f>IF(AND(TimeSpend[[#This Row],[Personnel number]]&lt;&gt;"",TimeSpend[[#This Row],[Date]]&lt;&gt;""),TEXT(TimeSpend[[#This Row],[Date]],"[$-409]yyyyMMdd"),"")</f>
        <v/>
      </c>
      <c r="C2979" s="33" t="str">
        <f>IF(AND(TimeSpend[[#This Row],[Personnel number]]&lt;&gt;"",TimeSpend[[#This Row],[Date]]&lt;&gt;""),SUBSTITUTE(TimeSpend[[#This Row],[Hours]],",","."),"")</f>
        <v/>
      </c>
      <c r="D2979" t="str">
        <f>IF(AND(TimeSpend[[#This Row],[Personnel number]]&lt;&gt;"",TimeSpend[[#This Row],[Date]]&lt;&gt;""),TimeSpend[[#This Row],[Network]],"")</f>
        <v/>
      </c>
      <c r="E2979" t="str">
        <f>IF(AND(TimeSpend[[#This Row],[Personnel number]]&lt;&gt;"",TimeSpend[[#This Row],[Date]]&lt;&gt;""),TimeSpend[[#This Row],[Network Description]],"")</f>
        <v/>
      </c>
      <c r="F2979" t="str">
        <f>IF(AND(TimeSpend[[#This Row],[Personnel number]]&lt;&gt;"",TimeSpend[[#This Row],[Date]]&lt;&gt;""),TimeSpend[[#This Row],[Activity]],"")</f>
        <v/>
      </c>
      <c r="G2979" t="str">
        <f>IF(AND(TimeSpend[[#This Row],[Personnel number]]&lt;&gt;"",TimeSpend[[#This Row],[Date]]&lt;&gt;""),TimeSpend[[#This Row],[Activity description]],"")</f>
        <v/>
      </c>
      <c r="H2979" s="36" t="str">
        <f>IF(AND(TimeSpend[[#This Row],[Personnel number]]&lt;&gt;"",TimeSpend[[#This Row],[Date]]&lt;&gt;""),TimeSpend[[#This Row],[Start Time]],"")</f>
        <v/>
      </c>
      <c r="I2979" s="36" t="str">
        <f>IF(AND(TimeSpend[[#This Row],[Personnel number]]&lt;&gt;"",TimeSpend[[#This Row],[Date]]&lt;&gt;""),TimeSpend[[#This Row],[End Time]],"")</f>
        <v/>
      </c>
      <c r="J2979" t="str">
        <f>IF(AND(TimeSpend[[#This Row],[Personnel number]]&lt;&gt;"",TimeSpend[[#This Row],[Date]]&lt;&gt;""),TimeSpend[[#This Row],[Location]],"")</f>
        <v/>
      </c>
      <c r="K2979" t="str">
        <f>IF(AND(TimeSpend[[#This Row],[Personnel number]]&lt;&gt;"",TimeSpend[[#This Row],[Date]]&lt;&gt;""),TimeSpend[[#This Row],[Task]],"")</f>
        <v/>
      </c>
      <c r="L2979" t="str">
        <f>IF(AND(TimeSpend[[#This Row],[Personnel number]]&lt;&gt;"",TimeSpend[[#This Row],[Date]]&lt;&gt;""),Utilization!$J$2,"")</f>
        <v/>
      </c>
      <c r="M2979" t="str">
        <f>IF(AND(TimeSpend[[#This Row],[Personnel number]]&lt;&gt;"",TimeSpend[[#This Row],[Date]]&lt;&gt;""),TimeSpend[[#This Row],[Employee Name]],"")</f>
        <v/>
      </c>
      <c r="N2979" t="str">
        <f t="shared" si="92"/>
        <v/>
      </c>
      <c r="O2979" t="str">
        <f t="shared" si="93"/>
        <v/>
      </c>
      <c r="P2979" t="str">
        <f>IF(D2979&lt;&gt;"",VLOOKUP(D2979,Projects!B:C,2,0),"")</f>
        <v/>
      </c>
    </row>
    <row r="2980" spans="1:16" x14ac:dyDescent="0.25">
      <c r="A2980" t="str">
        <f>UPPER(IF(AND(TimeSpend[[#This Row],[Personnel number]]&lt;&gt;"",TimeSpend[[#This Row],[Date]]&lt;&gt;""),TimeSpend[[#This Row],[Personnel number]],""))</f>
        <v/>
      </c>
      <c r="B2980" s="85" t="str">
        <f>IF(AND(TimeSpend[[#This Row],[Personnel number]]&lt;&gt;"",TimeSpend[[#This Row],[Date]]&lt;&gt;""),TEXT(TimeSpend[[#This Row],[Date]],"[$-409]yyyyMMdd"),"")</f>
        <v/>
      </c>
      <c r="C2980" s="33" t="str">
        <f>IF(AND(TimeSpend[[#This Row],[Personnel number]]&lt;&gt;"",TimeSpend[[#This Row],[Date]]&lt;&gt;""),SUBSTITUTE(TimeSpend[[#This Row],[Hours]],",","."),"")</f>
        <v/>
      </c>
      <c r="D2980" t="str">
        <f>IF(AND(TimeSpend[[#This Row],[Personnel number]]&lt;&gt;"",TimeSpend[[#This Row],[Date]]&lt;&gt;""),TimeSpend[[#This Row],[Network]],"")</f>
        <v/>
      </c>
      <c r="E2980" t="str">
        <f>IF(AND(TimeSpend[[#This Row],[Personnel number]]&lt;&gt;"",TimeSpend[[#This Row],[Date]]&lt;&gt;""),TimeSpend[[#This Row],[Network Description]],"")</f>
        <v/>
      </c>
      <c r="F2980" t="str">
        <f>IF(AND(TimeSpend[[#This Row],[Personnel number]]&lt;&gt;"",TimeSpend[[#This Row],[Date]]&lt;&gt;""),TimeSpend[[#This Row],[Activity]],"")</f>
        <v/>
      </c>
      <c r="G2980" t="str">
        <f>IF(AND(TimeSpend[[#This Row],[Personnel number]]&lt;&gt;"",TimeSpend[[#This Row],[Date]]&lt;&gt;""),TimeSpend[[#This Row],[Activity description]],"")</f>
        <v/>
      </c>
      <c r="H2980" s="36" t="str">
        <f>IF(AND(TimeSpend[[#This Row],[Personnel number]]&lt;&gt;"",TimeSpend[[#This Row],[Date]]&lt;&gt;""),TimeSpend[[#This Row],[Start Time]],"")</f>
        <v/>
      </c>
      <c r="I2980" s="36" t="str">
        <f>IF(AND(TimeSpend[[#This Row],[Personnel number]]&lt;&gt;"",TimeSpend[[#This Row],[Date]]&lt;&gt;""),TimeSpend[[#This Row],[End Time]],"")</f>
        <v/>
      </c>
      <c r="J2980" t="str">
        <f>IF(AND(TimeSpend[[#This Row],[Personnel number]]&lt;&gt;"",TimeSpend[[#This Row],[Date]]&lt;&gt;""),TimeSpend[[#This Row],[Location]],"")</f>
        <v/>
      </c>
      <c r="K2980" t="str">
        <f>IF(AND(TimeSpend[[#This Row],[Personnel number]]&lt;&gt;"",TimeSpend[[#This Row],[Date]]&lt;&gt;""),TimeSpend[[#This Row],[Task]],"")</f>
        <v/>
      </c>
      <c r="L2980" t="str">
        <f>IF(AND(TimeSpend[[#This Row],[Personnel number]]&lt;&gt;"",TimeSpend[[#This Row],[Date]]&lt;&gt;""),Utilization!$J$2,"")</f>
        <v/>
      </c>
      <c r="M2980" t="str">
        <f>IF(AND(TimeSpend[[#This Row],[Personnel number]]&lt;&gt;"",TimeSpend[[#This Row],[Date]]&lt;&gt;""),TimeSpend[[#This Row],[Employee Name]],"")</f>
        <v/>
      </c>
      <c r="N2980" t="str">
        <f t="shared" si="92"/>
        <v/>
      </c>
      <c r="O2980" t="str">
        <f t="shared" si="93"/>
        <v/>
      </c>
      <c r="P2980" t="str">
        <f>IF(D2980&lt;&gt;"",VLOOKUP(D2980,Projects!B:C,2,0),"")</f>
        <v/>
      </c>
    </row>
    <row r="2981" spans="1:16" x14ac:dyDescent="0.25">
      <c r="A2981" t="str">
        <f>UPPER(IF(AND(TimeSpend[[#This Row],[Personnel number]]&lt;&gt;"",TimeSpend[[#This Row],[Date]]&lt;&gt;""),TimeSpend[[#This Row],[Personnel number]],""))</f>
        <v/>
      </c>
      <c r="B2981" s="85" t="str">
        <f>IF(AND(TimeSpend[[#This Row],[Personnel number]]&lt;&gt;"",TimeSpend[[#This Row],[Date]]&lt;&gt;""),TEXT(TimeSpend[[#This Row],[Date]],"[$-409]yyyyMMdd"),"")</f>
        <v/>
      </c>
      <c r="C2981" s="33" t="str">
        <f>IF(AND(TimeSpend[[#This Row],[Personnel number]]&lt;&gt;"",TimeSpend[[#This Row],[Date]]&lt;&gt;""),SUBSTITUTE(TimeSpend[[#This Row],[Hours]],",","."),"")</f>
        <v/>
      </c>
      <c r="D2981" t="str">
        <f>IF(AND(TimeSpend[[#This Row],[Personnel number]]&lt;&gt;"",TimeSpend[[#This Row],[Date]]&lt;&gt;""),TimeSpend[[#This Row],[Network]],"")</f>
        <v/>
      </c>
      <c r="E2981" t="str">
        <f>IF(AND(TimeSpend[[#This Row],[Personnel number]]&lt;&gt;"",TimeSpend[[#This Row],[Date]]&lt;&gt;""),TimeSpend[[#This Row],[Network Description]],"")</f>
        <v/>
      </c>
      <c r="F2981" t="str">
        <f>IF(AND(TimeSpend[[#This Row],[Personnel number]]&lt;&gt;"",TimeSpend[[#This Row],[Date]]&lt;&gt;""),TimeSpend[[#This Row],[Activity]],"")</f>
        <v/>
      </c>
      <c r="G2981" t="str">
        <f>IF(AND(TimeSpend[[#This Row],[Personnel number]]&lt;&gt;"",TimeSpend[[#This Row],[Date]]&lt;&gt;""),TimeSpend[[#This Row],[Activity description]],"")</f>
        <v/>
      </c>
      <c r="H2981" s="36" t="str">
        <f>IF(AND(TimeSpend[[#This Row],[Personnel number]]&lt;&gt;"",TimeSpend[[#This Row],[Date]]&lt;&gt;""),TimeSpend[[#This Row],[Start Time]],"")</f>
        <v/>
      </c>
      <c r="I2981" s="36" t="str">
        <f>IF(AND(TimeSpend[[#This Row],[Personnel number]]&lt;&gt;"",TimeSpend[[#This Row],[Date]]&lt;&gt;""),TimeSpend[[#This Row],[End Time]],"")</f>
        <v/>
      </c>
      <c r="J2981" t="str">
        <f>IF(AND(TimeSpend[[#This Row],[Personnel number]]&lt;&gt;"",TimeSpend[[#This Row],[Date]]&lt;&gt;""),TimeSpend[[#This Row],[Location]],"")</f>
        <v/>
      </c>
      <c r="K2981" t="str">
        <f>IF(AND(TimeSpend[[#This Row],[Personnel number]]&lt;&gt;"",TimeSpend[[#This Row],[Date]]&lt;&gt;""),TimeSpend[[#This Row],[Task]],"")</f>
        <v/>
      </c>
      <c r="L2981" t="str">
        <f>IF(AND(TimeSpend[[#This Row],[Personnel number]]&lt;&gt;"",TimeSpend[[#This Row],[Date]]&lt;&gt;""),Utilization!$J$2,"")</f>
        <v/>
      </c>
      <c r="M2981" t="str">
        <f>IF(AND(TimeSpend[[#This Row],[Personnel number]]&lt;&gt;"",TimeSpend[[#This Row],[Date]]&lt;&gt;""),TimeSpend[[#This Row],[Employee Name]],"")</f>
        <v/>
      </c>
      <c r="N2981" t="str">
        <f t="shared" si="92"/>
        <v/>
      </c>
      <c r="O2981" t="str">
        <f t="shared" si="93"/>
        <v/>
      </c>
      <c r="P2981" t="str">
        <f>IF(D2981&lt;&gt;"",VLOOKUP(D2981,Projects!B:C,2,0),"")</f>
        <v/>
      </c>
    </row>
    <row r="2982" spans="1:16" x14ac:dyDescent="0.25">
      <c r="A2982" t="str">
        <f>UPPER(IF(AND(TimeSpend[[#This Row],[Personnel number]]&lt;&gt;"",TimeSpend[[#This Row],[Date]]&lt;&gt;""),TimeSpend[[#This Row],[Personnel number]],""))</f>
        <v/>
      </c>
      <c r="B2982" s="85" t="str">
        <f>IF(AND(TimeSpend[[#This Row],[Personnel number]]&lt;&gt;"",TimeSpend[[#This Row],[Date]]&lt;&gt;""),TEXT(TimeSpend[[#This Row],[Date]],"[$-409]yyyyMMdd"),"")</f>
        <v/>
      </c>
      <c r="C2982" s="33" t="str">
        <f>IF(AND(TimeSpend[[#This Row],[Personnel number]]&lt;&gt;"",TimeSpend[[#This Row],[Date]]&lt;&gt;""),SUBSTITUTE(TimeSpend[[#This Row],[Hours]],",","."),"")</f>
        <v/>
      </c>
      <c r="D2982" t="str">
        <f>IF(AND(TimeSpend[[#This Row],[Personnel number]]&lt;&gt;"",TimeSpend[[#This Row],[Date]]&lt;&gt;""),TimeSpend[[#This Row],[Network]],"")</f>
        <v/>
      </c>
      <c r="E2982" t="str">
        <f>IF(AND(TimeSpend[[#This Row],[Personnel number]]&lt;&gt;"",TimeSpend[[#This Row],[Date]]&lt;&gt;""),TimeSpend[[#This Row],[Network Description]],"")</f>
        <v/>
      </c>
      <c r="F2982" t="str">
        <f>IF(AND(TimeSpend[[#This Row],[Personnel number]]&lt;&gt;"",TimeSpend[[#This Row],[Date]]&lt;&gt;""),TimeSpend[[#This Row],[Activity]],"")</f>
        <v/>
      </c>
      <c r="G2982" t="str">
        <f>IF(AND(TimeSpend[[#This Row],[Personnel number]]&lt;&gt;"",TimeSpend[[#This Row],[Date]]&lt;&gt;""),TimeSpend[[#This Row],[Activity description]],"")</f>
        <v/>
      </c>
      <c r="H2982" s="36" t="str">
        <f>IF(AND(TimeSpend[[#This Row],[Personnel number]]&lt;&gt;"",TimeSpend[[#This Row],[Date]]&lt;&gt;""),TimeSpend[[#This Row],[Start Time]],"")</f>
        <v/>
      </c>
      <c r="I2982" s="36" t="str">
        <f>IF(AND(TimeSpend[[#This Row],[Personnel number]]&lt;&gt;"",TimeSpend[[#This Row],[Date]]&lt;&gt;""),TimeSpend[[#This Row],[End Time]],"")</f>
        <v/>
      </c>
      <c r="J2982" t="str">
        <f>IF(AND(TimeSpend[[#This Row],[Personnel number]]&lt;&gt;"",TimeSpend[[#This Row],[Date]]&lt;&gt;""),TimeSpend[[#This Row],[Location]],"")</f>
        <v/>
      </c>
      <c r="K2982" t="str">
        <f>IF(AND(TimeSpend[[#This Row],[Personnel number]]&lt;&gt;"",TimeSpend[[#This Row],[Date]]&lt;&gt;""),TimeSpend[[#This Row],[Task]],"")</f>
        <v/>
      </c>
      <c r="L2982" t="str">
        <f>IF(AND(TimeSpend[[#This Row],[Personnel number]]&lt;&gt;"",TimeSpend[[#This Row],[Date]]&lt;&gt;""),Utilization!$J$2,"")</f>
        <v/>
      </c>
      <c r="M2982" t="str">
        <f>IF(AND(TimeSpend[[#This Row],[Personnel number]]&lt;&gt;"",TimeSpend[[#This Row],[Date]]&lt;&gt;""),TimeSpend[[#This Row],[Employee Name]],"")</f>
        <v/>
      </c>
      <c r="N2982" t="str">
        <f t="shared" si="92"/>
        <v/>
      </c>
      <c r="O2982" t="str">
        <f t="shared" si="93"/>
        <v/>
      </c>
      <c r="P2982" t="str">
        <f>IF(D2982&lt;&gt;"",VLOOKUP(D2982,Projects!B:C,2,0),"")</f>
        <v/>
      </c>
    </row>
    <row r="2983" spans="1:16" x14ac:dyDescent="0.25">
      <c r="A2983" t="str">
        <f>UPPER(IF(AND(TimeSpend[[#This Row],[Personnel number]]&lt;&gt;"",TimeSpend[[#This Row],[Date]]&lt;&gt;""),TimeSpend[[#This Row],[Personnel number]],""))</f>
        <v/>
      </c>
      <c r="B2983" s="85" t="str">
        <f>IF(AND(TimeSpend[[#This Row],[Personnel number]]&lt;&gt;"",TimeSpend[[#This Row],[Date]]&lt;&gt;""),TEXT(TimeSpend[[#This Row],[Date]],"[$-409]yyyyMMdd"),"")</f>
        <v/>
      </c>
      <c r="C2983" s="33" t="str">
        <f>IF(AND(TimeSpend[[#This Row],[Personnel number]]&lt;&gt;"",TimeSpend[[#This Row],[Date]]&lt;&gt;""),SUBSTITUTE(TimeSpend[[#This Row],[Hours]],",","."),"")</f>
        <v/>
      </c>
      <c r="D2983" t="str">
        <f>IF(AND(TimeSpend[[#This Row],[Personnel number]]&lt;&gt;"",TimeSpend[[#This Row],[Date]]&lt;&gt;""),TimeSpend[[#This Row],[Network]],"")</f>
        <v/>
      </c>
      <c r="E2983" t="str">
        <f>IF(AND(TimeSpend[[#This Row],[Personnel number]]&lt;&gt;"",TimeSpend[[#This Row],[Date]]&lt;&gt;""),TimeSpend[[#This Row],[Network Description]],"")</f>
        <v/>
      </c>
      <c r="F2983" t="str">
        <f>IF(AND(TimeSpend[[#This Row],[Personnel number]]&lt;&gt;"",TimeSpend[[#This Row],[Date]]&lt;&gt;""),TimeSpend[[#This Row],[Activity]],"")</f>
        <v/>
      </c>
      <c r="G2983" t="str">
        <f>IF(AND(TimeSpend[[#This Row],[Personnel number]]&lt;&gt;"",TimeSpend[[#This Row],[Date]]&lt;&gt;""),TimeSpend[[#This Row],[Activity description]],"")</f>
        <v/>
      </c>
      <c r="H2983" s="36" t="str">
        <f>IF(AND(TimeSpend[[#This Row],[Personnel number]]&lt;&gt;"",TimeSpend[[#This Row],[Date]]&lt;&gt;""),TimeSpend[[#This Row],[Start Time]],"")</f>
        <v/>
      </c>
      <c r="I2983" s="36" t="str">
        <f>IF(AND(TimeSpend[[#This Row],[Personnel number]]&lt;&gt;"",TimeSpend[[#This Row],[Date]]&lt;&gt;""),TimeSpend[[#This Row],[End Time]],"")</f>
        <v/>
      </c>
      <c r="J2983" t="str">
        <f>IF(AND(TimeSpend[[#This Row],[Personnel number]]&lt;&gt;"",TimeSpend[[#This Row],[Date]]&lt;&gt;""),TimeSpend[[#This Row],[Location]],"")</f>
        <v/>
      </c>
      <c r="K2983" t="str">
        <f>IF(AND(TimeSpend[[#This Row],[Personnel number]]&lt;&gt;"",TimeSpend[[#This Row],[Date]]&lt;&gt;""),TimeSpend[[#This Row],[Task]],"")</f>
        <v/>
      </c>
      <c r="L2983" t="str">
        <f>IF(AND(TimeSpend[[#This Row],[Personnel number]]&lt;&gt;"",TimeSpend[[#This Row],[Date]]&lt;&gt;""),Utilization!$J$2,"")</f>
        <v/>
      </c>
      <c r="M2983" t="str">
        <f>IF(AND(TimeSpend[[#This Row],[Personnel number]]&lt;&gt;"",TimeSpend[[#This Row],[Date]]&lt;&gt;""),TimeSpend[[#This Row],[Employee Name]],"")</f>
        <v/>
      </c>
      <c r="N2983" t="str">
        <f t="shared" si="92"/>
        <v/>
      </c>
      <c r="O2983" t="str">
        <f t="shared" si="93"/>
        <v/>
      </c>
      <c r="P2983" t="str">
        <f>IF(D2983&lt;&gt;"",VLOOKUP(D2983,Projects!B:C,2,0),"")</f>
        <v/>
      </c>
    </row>
    <row r="2984" spans="1:16" x14ac:dyDescent="0.25">
      <c r="A2984" t="str">
        <f>UPPER(IF(AND(TimeSpend[[#This Row],[Personnel number]]&lt;&gt;"",TimeSpend[[#This Row],[Date]]&lt;&gt;""),TimeSpend[[#This Row],[Personnel number]],""))</f>
        <v/>
      </c>
      <c r="B2984" s="85" t="str">
        <f>IF(AND(TimeSpend[[#This Row],[Personnel number]]&lt;&gt;"",TimeSpend[[#This Row],[Date]]&lt;&gt;""),TEXT(TimeSpend[[#This Row],[Date]],"[$-409]yyyyMMdd"),"")</f>
        <v/>
      </c>
      <c r="C2984" s="33" t="str">
        <f>IF(AND(TimeSpend[[#This Row],[Personnel number]]&lt;&gt;"",TimeSpend[[#This Row],[Date]]&lt;&gt;""),SUBSTITUTE(TimeSpend[[#This Row],[Hours]],",","."),"")</f>
        <v/>
      </c>
      <c r="D2984" t="str">
        <f>IF(AND(TimeSpend[[#This Row],[Personnel number]]&lt;&gt;"",TimeSpend[[#This Row],[Date]]&lt;&gt;""),TimeSpend[[#This Row],[Network]],"")</f>
        <v/>
      </c>
      <c r="E2984" t="str">
        <f>IF(AND(TimeSpend[[#This Row],[Personnel number]]&lt;&gt;"",TimeSpend[[#This Row],[Date]]&lt;&gt;""),TimeSpend[[#This Row],[Network Description]],"")</f>
        <v/>
      </c>
      <c r="F2984" t="str">
        <f>IF(AND(TimeSpend[[#This Row],[Personnel number]]&lt;&gt;"",TimeSpend[[#This Row],[Date]]&lt;&gt;""),TimeSpend[[#This Row],[Activity]],"")</f>
        <v/>
      </c>
      <c r="G2984" t="str">
        <f>IF(AND(TimeSpend[[#This Row],[Personnel number]]&lt;&gt;"",TimeSpend[[#This Row],[Date]]&lt;&gt;""),TimeSpend[[#This Row],[Activity description]],"")</f>
        <v/>
      </c>
      <c r="H2984" s="36" t="str">
        <f>IF(AND(TimeSpend[[#This Row],[Personnel number]]&lt;&gt;"",TimeSpend[[#This Row],[Date]]&lt;&gt;""),TimeSpend[[#This Row],[Start Time]],"")</f>
        <v/>
      </c>
      <c r="I2984" s="36" t="str">
        <f>IF(AND(TimeSpend[[#This Row],[Personnel number]]&lt;&gt;"",TimeSpend[[#This Row],[Date]]&lt;&gt;""),TimeSpend[[#This Row],[End Time]],"")</f>
        <v/>
      </c>
      <c r="J2984" t="str">
        <f>IF(AND(TimeSpend[[#This Row],[Personnel number]]&lt;&gt;"",TimeSpend[[#This Row],[Date]]&lt;&gt;""),TimeSpend[[#This Row],[Location]],"")</f>
        <v/>
      </c>
      <c r="K2984" t="str">
        <f>IF(AND(TimeSpend[[#This Row],[Personnel number]]&lt;&gt;"",TimeSpend[[#This Row],[Date]]&lt;&gt;""),TimeSpend[[#This Row],[Task]],"")</f>
        <v/>
      </c>
      <c r="L2984" t="str">
        <f>IF(AND(TimeSpend[[#This Row],[Personnel number]]&lt;&gt;"",TimeSpend[[#This Row],[Date]]&lt;&gt;""),Utilization!$J$2,"")</f>
        <v/>
      </c>
      <c r="M2984" t="str">
        <f>IF(AND(TimeSpend[[#This Row],[Personnel number]]&lt;&gt;"",TimeSpend[[#This Row],[Date]]&lt;&gt;""),TimeSpend[[#This Row],[Employee Name]],"")</f>
        <v/>
      </c>
      <c r="N2984" t="str">
        <f t="shared" si="92"/>
        <v/>
      </c>
      <c r="O2984" t="str">
        <f t="shared" si="93"/>
        <v/>
      </c>
      <c r="P2984" t="str">
        <f>IF(D2984&lt;&gt;"",VLOOKUP(D2984,Projects!B:C,2,0),"")</f>
        <v/>
      </c>
    </row>
    <row r="2985" spans="1:16" x14ac:dyDescent="0.25">
      <c r="A2985" t="str">
        <f>UPPER(IF(AND(TimeSpend[[#This Row],[Personnel number]]&lt;&gt;"",TimeSpend[[#This Row],[Date]]&lt;&gt;""),TimeSpend[[#This Row],[Personnel number]],""))</f>
        <v/>
      </c>
      <c r="B2985" s="85" t="str">
        <f>IF(AND(TimeSpend[[#This Row],[Personnel number]]&lt;&gt;"",TimeSpend[[#This Row],[Date]]&lt;&gt;""),TEXT(TimeSpend[[#This Row],[Date]],"[$-409]yyyyMMdd"),"")</f>
        <v/>
      </c>
      <c r="C2985" s="33" t="str">
        <f>IF(AND(TimeSpend[[#This Row],[Personnel number]]&lt;&gt;"",TimeSpend[[#This Row],[Date]]&lt;&gt;""),SUBSTITUTE(TimeSpend[[#This Row],[Hours]],",","."),"")</f>
        <v/>
      </c>
      <c r="D2985" t="str">
        <f>IF(AND(TimeSpend[[#This Row],[Personnel number]]&lt;&gt;"",TimeSpend[[#This Row],[Date]]&lt;&gt;""),TimeSpend[[#This Row],[Network]],"")</f>
        <v/>
      </c>
      <c r="E2985" t="str">
        <f>IF(AND(TimeSpend[[#This Row],[Personnel number]]&lt;&gt;"",TimeSpend[[#This Row],[Date]]&lt;&gt;""),TimeSpend[[#This Row],[Network Description]],"")</f>
        <v/>
      </c>
      <c r="F2985" t="str">
        <f>IF(AND(TimeSpend[[#This Row],[Personnel number]]&lt;&gt;"",TimeSpend[[#This Row],[Date]]&lt;&gt;""),TimeSpend[[#This Row],[Activity]],"")</f>
        <v/>
      </c>
      <c r="G2985" t="str">
        <f>IF(AND(TimeSpend[[#This Row],[Personnel number]]&lt;&gt;"",TimeSpend[[#This Row],[Date]]&lt;&gt;""),TimeSpend[[#This Row],[Activity description]],"")</f>
        <v/>
      </c>
      <c r="H2985" s="36" t="str">
        <f>IF(AND(TimeSpend[[#This Row],[Personnel number]]&lt;&gt;"",TimeSpend[[#This Row],[Date]]&lt;&gt;""),TimeSpend[[#This Row],[Start Time]],"")</f>
        <v/>
      </c>
      <c r="I2985" s="36" t="str">
        <f>IF(AND(TimeSpend[[#This Row],[Personnel number]]&lt;&gt;"",TimeSpend[[#This Row],[Date]]&lt;&gt;""),TimeSpend[[#This Row],[End Time]],"")</f>
        <v/>
      </c>
      <c r="J2985" t="str">
        <f>IF(AND(TimeSpend[[#This Row],[Personnel number]]&lt;&gt;"",TimeSpend[[#This Row],[Date]]&lt;&gt;""),TimeSpend[[#This Row],[Location]],"")</f>
        <v/>
      </c>
      <c r="K2985" t="str">
        <f>IF(AND(TimeSpend[[#This Row],[Personnel number]]&lt;&gt;"",TimeSpend[[#This Row],[Date]]&lt;&gt;""),TimeSpend[[#This Row],[Task]],"")</f>
        <v/>
      </c>
      <c r="L2985" t="str">
        <f>IF(AND(TimeSpend[[#This Row],[Personnel number]]&lt;&gt;"",TimeSpend[[#This Row],[Date]]&lt;&gt;""),Utilization!$J$2,"")</f>
        <v/>
      </c>
      <c r="M2985" t="str">
        <f>IF(AND(TimeSpend[[#This Row],[Personnel number]]&lt;&gt;"",TimeSpend[[#This Row],[Date]]&lt;&gt;""),TimeSpend[[#This Row],[Employee Name]],"")</f>
        <v/>
      </c>
      <c r="N2985" t="str">
        <f t="shared" si="92"/>
        <v/>
      </c>
      <c r="O2985" t="str">
        <f t="shared" si="93"/>
        <v/>
      </c>
      <c r="P2985" t="str">
        <f>IF(D2985&lt;&gt;"",VLOOKUP(D2985,Projects!B:C,2,0),"")</f>
        <v/>
      </c>
    </row>
    <row r="2986" spans="1:16" x14ac:dyDescent="0.25">
      <c r="A2986" t="str">
        <f>UPPER(IF(AND(TimeSpend[[#This Row],[Personnel number]]&lt;&gt;"",TimeSpend[[#This Row],[Date]]&lt;&gt;""),TimeSpend[[#This Row],[Personnel number]],""))</f>
        <v/>
      </c>
      <c r="B2986" s="85" t="str">
        <f>IF(AND(TimeSpend[[#This Row],[Personnel number]]&lt;&gt;"",TimeSpend[[#This Row],[Date]]&lt;&gt;""),TEXT(TimeSpend[[#This Row],[Date]],"[$-409]yyyyMMdd"),"")</f>
        <v/>
      </c>
      <c r="C2986" s="33" t="str">
        <f>IF(AND(TimeSpend[[#This Row],[Personnel number]]&lt;&gt;"",TimeSpend[[#This Row],[Date]]&lt;&gt;""),SUBSTITUTE(TimeSpend[[#This Row],[Hours]],",","."),"")</f>
        <v/>
      </c>
      <c r="D2986" t="str">
        <f>IF(AND(TimeSpend[[#This Row],[Personnel number]]&lt;&gt;"",TimeSpend[[#This Row],[Date]]&lt;&gt;""),TimeSpend[[#This Row],[Network]],"")</f>
        <v/>
      </c>
      <c r="E2986" t="str">
        <f>IF(AND(TimeSpend[[#This Row],[Personnel number]]&lt;&gt;"",TimeSpend[[#This Row],[Date]]&lt;&gt;""),TimeSpend[[#This Row],[Network Description]],"")</f>
        <v/>
      </c>
      <c r="F2986" t="str">
        <f>IF(AND(TimeSpend[[#This Row],[Personnel number]]&lt;&gt;"",TimeSpend[[#This Row],[Date]]&lt;&gt;""),TimeSpend[[#This Row],[Activity]],"")</f>
        <v/>
      </c>
      <c r="G2986" t="str">
        <f>IF(AND(TimeSpend[[#This Row],[Personnel number]]&lt;&gt;"",TimeSpend[[#This Row],[Date]]&lt;&gt;""),TimeSpend[[#This Row],[Activity description]],"")</f>
        <v/>
      </c>
      <c r="H2986" s="36" t="str">
        <f>IF(AND(TimeSpend[[#This Row],[Personnel number]]&lt;&gt;"",TimeSpend[[#This Row],[Date]]&lt;&gt;""),TimeSpend[[#This Row],[Start Time]],"")</f>
        <v/>
      </c>
      <c r="I2986" s="36" t="str">
        <f>IF(AND(TimeSpend[[#This Row],[Personnel number]]&lt;&gt;"",TimeSpend[[#This Row],[Date]]&lt;&gt;""),TimeSpend[[#This Row],[End Time]],"")</f>
        <v/>
      </c>
      <c r="J2986" t="str">
        <f>IF(AND(TimeSpend[[#This Row],[Personnel number]]&lt;&gt;"",TimeSpend[[#This Row],[Date]]&lt;&gt;""),TimeSpend[[#This Row],[Location]],"")</f>
        <v/>
      </c>
      <c r="K2986" t="str">
        <f>IF(AND(TimeSpend[[#This Row],[Personnel number]]&lt;&gt;"",TimeSpend[[#This Row],[Date]]&lt;&gt;""),TimeSpend[[#This Row],[Task]],"")</f>
        <v/>
      </c>
      <c r="L2986" t="str">
        <f>IF(AND(TimeSpend[[#This Row],[Personnel number]]&lt;&gt;"",TimeSpend[[#This Row],[Date]]&lt;&gt;""),Utilization!$J$2,"")</f>
        <v/>
      </c>
      <c r="M2986" t="str">
        <f>IF(AND(TimeSpend[[#This Row],[Personnel number]]&lt;&gt;"",TimeSpend[[#This Row],[Date]]&lt;&gt;""),TimeSpend[[#This Row],[Employee Name]],"")</f>
        <v/>
      </c>
      <c r="N2986" t="str">
        <f t="shared" si="92"/>
        <v/>
      </c>
      <c r="O2986" t="str">
        <f t="shared" si="93"/>
        <v/>
      </c>
      <c r="P2986" t="str">
        <f>IF(D2986&lt;&gt;"",VLOOKUP(D2986,Projects!B:C,2,0),"")</f>
        <v/>
      </c>
    </row>
    <row r="2987" spans="1:16" x14ac:dyDescent="0.25">
      <c r="A2987" t="str">
        <f>UPPER(IF(AND(TimeSpend[[#This Row],[Personnel number]]&lt;&gt;"",TimeSpend[[#This Row],[Date]]&lt;&gt;""),TimeSpend[[#This Row],[Personnel number]],""))</f>
        <v/>
      </c>
      <c r="B2987" s="85" t="str">
        <f>IF(AND(TimeSpend[[#This Row],[Personnel number]]&lt;&gt;"",TimeSpend[[#This Row],[Date]]&lt;&gt;""),TEXT(TimeSpend[[#This Row],[Date]],"[$-409]yyyyMMdd"),"")</f>
        <v/>
      </c>
      <c r="C2987" s="33" t="str">
        <f>IF(AND(TimeSpend[[#This Row],[Personnel number]]&lt;&gt;"",TimeSpend[[#This Row],[Date]]&lt;&gt;""),SUBSTITUTE(TimeSpend[[#This Row],[Hours]],",","."),"")</f>
        <v/>
      </c>
      <c r="D2987" t="str">
        <f>IF(AND(TimeSpend[[#This Row],[Personnel number]]&lt;&gt;"",TimeSpend[[#This Row],[Date]]&lt;&gt;""),TimeSpend[[#This Row],[Network]],"")</f>
        <v/>
      </c>
      <c r="E2987" t="str">
        <f>IF(AND(TimeSpend[[#This Row],[Personnel number]]&lt;&gt;"",TimeSpend[[#This Row],[Date]]&lt;&gt;""),TimeSpend[[#This Row],[Network Description]],"")</f>
        <v/>
      </c>
      <c r="F2987" t="str">
        <f>IF(AND(TimeSpend[[#This Row],[Personnel number]]&lt;&gt;"",TimeSpend[[#This Row],[Date]]&lt;&gt;""),TimeSpend[[#This Row],[Activity]],"")</f>
        <v/>
      </c>
      <c r="G2987" t="str">
        <f>IF(AND(TimeSpend[[#This Row],[Personnel number]]&lt;&gt;"",TimeSpend[[#This Row],[Date]]&lt;&gt;""),TimeSpend[[#This Row],[Activity description]],"")</f>
        <v/>
      </c>
      <c r="H2987" s="36" t="str">
        <f>IF(AND(TimeSpend[[#This Row],[Personnel number]]&lt;&gt;"",TimeSpend[[#This Row],[Date]]&lt;&gt;""),TimeSpend[[#This Row],[Start Time]],"")</f>
        <v/>
      </c>
      <c r="I2987" s="36" t="str">
        <f>IF(AND(TimeSpend[[#This Row],[Personnel number]]&lt;&gt;"",TimeSpend[[#This Row],[Date]]&lt;&gt;""),TimeSpend[[#This Row],[End Time]],"")</f>
        <v/>
      </c>
      <c r="J2987" t="str">
        <f>IF(AND(TimeSpend[[#This Row],[Personnel number]]&lt;&gt;"",TimeSpend[[#This Row],[Date]]&lt;&gt;""),TimeSpend[[#This Row],[Location]],"")</f>
        <v/>
      </c>
      <c r="K2987" t="str">
        <f>IF(AND(TimeSpend[[#This Row],[Personnel number]]&lt;&gt;"",TimeSpend[[#This Row],[Date]]&lt;&gt;""),TimeSpend[[#This Row],[Task]],"")</f>
        <v/>
      </c>
      <c r="L2987" t="str">
        <f>IF(AND(TimeSpend[[#This Row],[Personnel number]]&lt;&gt;"",TimeSpend[[#This Row],[Date]]&lt;&gt;""),Utilization!$J$2,"")</f>
        <v/>
      </c>
      <c r="M2987" t="str">
        <f>IF(AND(TimeSpend[[#This Row],[Personnel number]]&lt;&gt;"",TimeSpend[[#This Row],[Date]]&lt;&gt;""),TimeSpend[[#This Row],[Employee Name]],"")</f>
        <v/>
      </c>
      <c r="N2987" t="str">
        <f t="shared" si="92"/>
        <v/>
      </c>
      <c r="O2987" t="str">
        <f t="shared" si="93"/>
        <v/>
      </c>
      <c r="P2987" t="str">
        <f>IF(D2987&lt;&gt;"",VLOOKUP(D2987,Projects!B:C,2,0),"")</f>
        <v/>
      </c>
    </row>
    <row r="2988" spans="1:16" x14ac:dyDescent="0.25">
      <c r="A2988" t="str">
        <f>UPPER(IF(AND(TimeSpend[[#This Row],[Personnel number]]&lt;&gt;"",TimeSpend[[#This Row],[Date]]&lt;&gt;""),TimeSpend[[#This Row],[Personnel number]],""))</f>
        <v/>
      </c>
      <c r="B2988" s="85" t="str">
        <f>IF(AND(TimeSpend[[#This Row],[Personnel number]]&lt;&gt;"",TimeSpend[[#This Row],[Date]]&lt;&gt;""),TEXT(TimeSpend[[#This Row],[Date]],"[$-409]yyyyMMdd"),"")</f>
        <v/>
      </c>
      <c r="C2988" s="33" t="str">
        <f>IF(AND(TimeSpend[[#This Row],[Personnel number]]&lt;&gt;"",TimeSpend[[#This Row],[Date]]&lt;&gt;""),SUBSTITUTE(TimeSpend[[#This Row],[Hours]],",","."),"")</f>
        <v/>
      </c>
      <c r="D2988" t="str">
        <f>IF(AND(TimeSpend[[#This Row],[Personnel number]]&lt;&gt;"",TimeSpend[[#This Row],[Date]]&lt;&gt;""),TimeSpend[[#This Row],[Network]],"")</f>
        <v/>
      </c>
      <c r="E2988" t="str">
        <f>IF(AND(TimeSpend[[#This Row],[Personnel number]]&lt;&gt;"",TimeSpend[[#This Row],[Date]]&lt;&gt;""),TimeSpend[[#This Row],[Network Description]],"")</f>
        <v/>
      </c>
      <c r="F2988" t="str">
        <f>IF(AND(TimeSpend[[#This Row],[Personnel number]]&lt;&gt;"",TimeSpend[[#This Row],[Date]]&lt;&gt;""),TimeSpend[[#This Row],[Activity]],"")</f>
        <v/>
      </c>
      <c r="G2988" t="str">
        <f>IF(AND(TimeSpend[[#This Row],[Personnel number]]&lt;&gt;"",TimeSpend[[#This Row],[Date]]&lt;&gt;""),TimeSpend[[#This Row],[Activity description]],"")</f>
        <v/>
      </c>
      <c r="H2988" s="36" t="str">
        <f>IF(AND(TimeSpend[[#This Row],[Personnel number]]&lt;&gt;"",TimeSpend[[#This Row],[Date]]&lt;&gt;""),TimeSpend[[#This Row],[Start Time]],"")</f>
        <v/>
      </c>
      <c r="I2988" s="36" t="str">
        <f>IF(AND(TimeSpend[[#This Row],[Personnel number]]&lt;&gt;"",TimeSpend[[#This Row],[Date]]&lt;&gt;""),TimeSpend[[#This Row],[End Time]],"")</f>
        <v/>
      </c>
      <c r="J2988" t="str">
        <f>IF(AND(TimeSpend[[#This Row],[Personnel number]]&lt;&gt;"",TimeSpend[[#This Row],[Date]]&lt;&gt;""),TimeSpend[[#This Row],[Location]],"")</f>
        <v/>
      </c>
      <c r="K2988" t="str">
        <f>IF(AND(TimeSpend[[#This Row],[Personnel number]]&lt;&gt;"",TimeSpend[[#This Row],[Date]]&lt;&gt;""),TimeSpend[[#This Row],[Task]],"")</f>
        <v/>
      </c>
      <c r="L2988" t="str">
        <f>IF(AND(TimeSpend[[#This Row],[Personnel number]]&lt;&gt;"",TimeSpend[[#This Row],[Date]]&lt;&gt;""),Utilization!$J$2,"")</f>
        <v/>
      </c>
      <c r="M2988" t="str">
        <f>IF(AND(TimeSpend[[#This Row],[Personnel number]]&lt;&gt;"",TimeSpend[[#This Row],[Date]]&lt;&gt;""),TimeSpend[[#This Row],[Employee Name]],"")</f>
        <v/>
      </c>
      <c r="N2988" t="str">
        <f t="shared" si="92"/>
        <v/>
      </c>
      <c r="O2988" t="str">
        <f t="shared" si="93"/>
        <v/>
      </c>
      <c r="P2988" t="str">
        <f>IF(D2988&lt;&gt;"",VLOOKUP(D2988,Projects!B:C,2,0),"")</f>
        <v/>
      </c>
    </row>
    <row r="2989" spans="1:16" x14ac:dyDescent="0.25">
      <c r="A2989" t="str">
        <f>UPPER(IF(AND(TimeSpend[[#This Row],[Personnel number]]&lt;&gt;"",TimeSpend[[#This Row],[Date]]&lt;&gt;""),TimeSpend[[#This Row],[Personnel number]],""))</f>
        <v/>
      </c>
      <c r="B2989" s="85" t="str">
        <f>IF(AND(TimeSpend[[#This Row],[Personnel number]]&lt;&gt;"",TimeSpend[[#This Row],[Date]]&lt;&gt;""),TEXT(TimeSpend[[#This Row],[Date]],"[$-409]yyyyMMdd"),"")</f>
        <v/>
      </c>
      <c r="C2989" s="33" t="str">
        <f>IF(AND(TimeSpend[[#This Row],[Personnel number]]&lt;&gt;"",TimeSpend[[#This Row],[Date]]&lt;&gt;""),SUBSTITUTE(TimeSpend[[#This Row],[Hours]],",","."),"")</f>
        <v/>
      </c>
      <c r="D2989" t="str">
        <f>IF(AND(TimeSpend[[#This Row],[Personnel number]]&lt;&gt;"",TimeSpend[[#This Row],[Date]]&lt;&gt;""),TimeSpend[[#This Row],[Network]],"")</f>
        <v/>
      </c>
      <c r="E2989" t="str">
        <f>IF(AND(TimeSpend[[#This Row],[Personnel number]]&lt;&gt;"",TimeSpend[[#This Row],[Date]]&lt;&gt;""),TimeSpend[[#This Row],[Network Description]],"")</f>
        <v/>
      </c>
      <c r="F2989" t="str">
        <f>IF(AND(TimeSpend[[#This Row],[Personnel number]]&lt;&gt;"",TimeSpend[[#This Row],[Date]]&lt;&gt;""),TimeSpend[[#This Row],[Activity]],"")</f>
        <v/>
      </c>
      <c r="G2989" t="str">
        <f>IF(AND(TimeSpend[[#This Row],[Personnel number]]&lt;&gt;"",TimeSpend[[#This Row],[Date]]&lt;&gt;""),TimeSpend[[#This Row],[Activity description]],"")</f>
        <v/>
      </c>
      <c r="H2989" s="36" t="str">
        <f>IF(AND(TimeSpend[[#This Row],[Personnel number]]&lt;&gt;"",TimeSpend[[#This Row],[Date]]&lt;&gt;""),TimeSpend[[#This Row],[Start Time]],"")</f>
        <v/>
      </c>
      <c r="I2989" s="36" t="str">
        <f>IF(AND(TimeSpend[[#This Row],[Personnel number]]&lt;&gt;"",TimeSpend[[#This Row],[Date]]&lt;&gt;""),TimeSpend[[#This Row],[End Time]],"")</f>
        <v/>
      </c>
      <c r="J2989" t="str">
        <f>IF(AND(TimeSpend[[#This Row],[Personnel number]]&lt;&gt;"",TimeSpend[[#This Row],[Date]]&lt;&gt;""),TimeSpend[[#This Row],[Location]],"")</f>
        <v/>
      </c>
      <c r="K2989" t="str">
        <f>IF(AND(TimeSpend[[#This Row],[Personnel number]]&lt;&gt;"",TimeSpend[[#This Row],[Date]]&lt;&gt;""),TimeSpend[[#This Row],[Task]],"")</f>
        <v/>
      </c>
      <c r="L2989" t="str">
        <f>IF(AND(TimeSpend[[#This Row],[Personnel number]]&lt;&gt;"",TimeSpend[[#This Row],[Date]]&lt;&gt;""),Utilization!$J$2,"")</f>
        <v/>
      </c>
      <c r="M2989" t="str">
        <f>IF(AND(TimeSpend[[#This Row],[Personnel number]]&lt;&gt;"",TimeSpend[[#This Row],[Date]]&lt;&gt;""),TimeSpend[[#This Row],[Employee Name]],"")</f>
        <v/>
      </c>
      <c r="N2989" t="str">
        <f t="shared" si="92"/>
        <v/>
      </c>
      <c r="O2989" t="str">
        <f t="shared" si="93"/>
        <v/>
      </c>
      <c r="P2989" t="str">
        <f>IF(D2989&lt;&gt;"",VLOOKUP(D2989,Projects!B:C,2,0),"")</f>
        <v/>
      </c>
    </row>
    <row r="2990" spans="1:16" x14ac:dyDescent="0.25">
      <c r="A2990" t="str">
        <f>UPPER(IF(AND(TimeSpend[[#This Row],[Personnel number]]&lt;&gt;"",TimeSpend[[#This Row],[Date]]&lt;&gt;""),TimeSpend[[#This Row],[Personnel number]],""))</f>
        <v/>
      </c>
      <c r="B2990" s="85" t="str">
        <f>IF(AND(TimeSpend[[#This Row],[Personnel number]]&lt;&gt;"",TimeSpend[[#This Row],[Date]]&lt;&gt;""),TEXT(TimeSpend[[#This Row],[Date]],"[$-409]yyyyMMdd"),"")</f>
        <v/>
      </c>
      <c r="C2990" s="33" t="str">
        <f>IF(AND(TimeSpend[[#This Row],[Personnel number]]&lt;&gt;"",TimeSpend[[#This Row],[Date]]&lt;&gt;""),SUBSTITUTE(TimeSpend[[#This Row],[Hours]],",","."),"")</f>
        <v/>
      </c>
      <c r="D2990" t="str">
        <f>IF(AND(TimeSpend[[#This Row],[Personnel number]]&lt;&gt;"",TimeSpend[[#This Row],[Date]]&lt;&gt;""),TimeSpend[[#This Row],[Network]],"")</f>
        <v/>
      </c>
      <c r="E2990" t="str">
        <f>IF(AND(TimeSpend[[#This Row],[Personnel number]]&lt;&gt;"",TimeSpend[[#This Row],[Date]]&lt;&gt;""),TimeSpend[[#This Row],[Network Description]],"")</f>
        <v/>
      </c>
      <c r="F2990" t="str">
        <f>IF(AND(TimeSpend[[#This Row],[Personnel number]]&lt;&gt;"",TimeSpend[[#This Row],[Date]]&lt;&gt;""),TimeSpend[[#This Row],[Activity]],"")</f>
        <v/>
      </c>
      <c r="G2990" t="str">
        <f>IF(AND(TimeSpend[[#This Row],[Personnel number]]&lt;&gt;"",TimeSpend[[#This Row],[Date]]&lt;&gt;""),TimeSpend[[#This Row],[Activity description]],"")</f>
        <v/>
      </c>
      <c r="H2990" s="36" t="str">
        <f>IF(AND(TimeSpend[[#This Row],[Personnel number]]&lt;&gt;"",TimeSpend[[#This Row],[Date]]&lt;&gt;""),TimeSpend[[#This Row],[Start Time]],"")</f>
        <v/>
      </c>
      <c r="I2990" s="36" t="str">
        <f>IF(AND(TimeSpend[[#This Row],[Personnel number]]&lt;&gt;"",TimeSpend[[#This Row],[Date]]&lt;&gt;""),TimeSpend[[#This Row],[End Time]],"")</f>
        <v/>
      </c>
      <c r="J2990" t="str">
        <f>IF(AND(TimeSpend[[#This Row],[Personnel number]]&lt;&gt;"",TimeSpend[[#This Row],[Date]]&lt;&gt;""),TimeSpend[[#This Row],[Location]],"")</f>
        <v/>
      </c>
      <c r="K2990" t="str">
        <f>IF(AND(TimeSpend[[#This Row],[Personnel number]]&lt;&gt;"",TimeSpend[[#This Row],[Date]]&lt;&gt;""),TimeSpend[[#This Row],[Task]],"")</f>
        <v/>
      </c>
      <c r="L2990" t="str">
        <f>IF(AND(TimeSpend[[#This Row],[Personnel number]]&lt;&gt;"",TimeSpend[[#This Row],[Date]]&lt;&gt;""),Utilization!$J$2,"")</f>
        <v/>
      </c>
      <c r="M2990" t="str">
        <f>IF(AND(TimeSpend[[#This Row],[Personnel number]]&lt;&gt;"",TimeSpend[[#This Row],[Date]]&lt;&gt;""),TimeSpend[[#This Row],[Employee Name]],"")</f>
        <v/>
      </c>
      <c r="N2990" t="str">
        <f t="shared" si="92"/>
        <v/>
      </c>
      <c r="O2990" t="str">
        <f t="shared" si="93"/>
        <v/>
      </c>
      <c r="P2990" t="str">
        <f>IF(D2990&lt;&gt;"",VLOOKUP(D2990,Projects!B:C,2,0),"")</f>
        <v/>
      </c>
    </row>
    <row r="2991" spans="1:16" x14ac:dyDescent="0.25">
      <c r="A2991" t="str">
        <f>UPPER(IF(AND(TimeSpend[[#This Row],[Personnel number]]&lt;&gt;"",TimeSpend[[#This Row],[Date]]&lt;&gt;""),TimeSpend[[#This Row],[Personnel number]],""))</f>
        <v/>
      </c>
      <c r="B2991" s="85" t="str">
        <f>IF(AND(TimeSpend[[#This Row],[Personnel number]]&lt;&gt;"",TimeSpend[[#This Row],[Date]]&lt;&gt;""),TEXT(TimeSpend[[#This Row],[Date]],"[$-409]yyyyMMdd"),"")</f>
        <v/>
      </c>
      <c r="C2991" s="33" t="str">
        <f>IF(AND(TimeSpend[[#This Row],[Personnel number]]&lt;&gt;"",TimeSpend[[#This Row],[Date]]&lt;&gt;""),SUBSTITUTE(TimeSpend[[#This Row],[Hours]],",","."),"")</f>
        <v/>
      </c>
      <c r="D2991" t="str">
        <f>IF(AND(TimeSpend[[#This Row],[Personnel number]]&lt;&gt;"",TimeSpend[[#This Row],[Date]]&lt;&gt;""),TimeSpend[[#This Row],[Network]],"")</f>
        <v/>
      </c>
      <c r="E2991" t="str">
        <f>IF(AND(TimeSpend[[#This Row],[Personnel number]]&lt;&gt;"",TimeSpend[[#This Row],[Date]]&lt;&gt;""),TimeSpend[[#This Row],[Network Description]],"")</f>
        <v/>
      </c>
      <c r="F2991" t="str">
        <f>IF(AND(TimeSpend[[#This Row],[Personnel number]]&lt;&gt;"",TimeSpend[[#This Row],[Date]]&lt;&gt;""),TimeSpend[[#This Row],[Activity]],"")</f>
        <v/>
      </c>
      <c r="G2991" t="str">
        <f>IF(AND(TimeSpend[[#This Row],[Personnel number]]&lt;&gt;"",TimeSpend[[#This Row],[Date]]&lt;&gt;""),TimeSpend[[#This Row],[Activity description]],"")</f>
        <v/>
      </c>
      <c r="H2991" s="36" t="str">
        <f>IF(AND(TimeSpend[[#This Row],[Personnel number]]&lt;&gt;"",TimeSpend[[#This Row],[Date]]&lt;&gt;""),TimeSpend[[#This Row],[Start Time]],"")</f>
        <v/>
      </c>
      <c r="I2991" s="36" t="str">
        <f>IF(AND(TimeSpend[[#This Row],[Personnel number]]&lt;&gt;"",TimeSpend[[#This Row],[Date]]&lt;&gt;""),TimeSpend[[#This Row],[End Time]],"")</f>
        <v/>
      </c>
      <c r="J2991" t="str">
        <f>IF(AND(TimeSpend[[#This Row],[Personnel number]]&lt;&gt;"",TimeSpend[[#This Row],[Date]]&lt;&gt;""),TimeSpend[[#This Row],[Location]],"")</f>
        <v/>
      </c>
      <c r="K2991" t="str">
        <f>IF(AND(TimeSpend[[#This Row],[Personnel number]]&lt;&gt;"",TimeSpend[[#This Row],[Date]]&lt;&gt;""),TimeSpend[[#This Row],[Task]],"")</f>
        <v/>
      </c>
      <c r="L2991" t="str">
        <f>IF(AND(TimeSpend[[#This Row],[Personnel number]]&lt;&gt;"",TimeSpend[[#This Row],[Date]]&lt;&gt;""),Utilization!$J$2,"")</f>
        <v/>
      </c>
      <c r="M2991" t="str">
        <f>IF(AND(TimeSpend[[#This Row],[Personnel number]]&lt;&gt;"",TimeSpend[[#This Row],[Date]]&lt;&gt;""),TimeSpend[[#This Row],[Employee Name]],"")</f>
        <v/>
      </c>
      <c r="N2991" t="str">
        <f t="shared" si="92"/>
        <v/>
      </c>
      <c r="O2991" t="str">
        <f t="shared" si="93"/>
        <v/>
      </c>
      <c r="P2991" t="str">
        <f>IF(D2991&lt;&gt;"",VLOOKUP(D2991,Projects!B:C,2,0),"")</f>
        <v/>
      </c>
    </row>
    <row r="2992" spans="1:16" x14ac:dyDescent="0.25">
      <c r="A2992" t="str">
        <f>UPPER(IF(AND(TimeSpend[[#This Row],[Personnel number]]&lt;&gt;"",TimeSpend[[#This Row],[Date]]&lt;&gt;""),TimeSpend[[#This Row],[Personnel number]],""))</f>
        <v/>
      </c>
      <c r="B2992" s="85" t="str">
        <f>IF(AND(TimeSpend[[#This Row],[Personnel number]]&lt;&gt;"",TimeSpend[[#This Row],[Date]]&lt;&gt;""),TEXT(TimeSpend[[#This Row],[Date]],"[$-409]yyyyMMdd"),"")</f>
        <v/>
      </c>
      <c r="C2992" s="33" t="str">
        <f>IF(AND(TimeSpend[[#This Row],[Personnel number]]&lt;&gt;"",TimeSpend[[#This Row],[Date]]&lt;&gt;""),SUBSTITUTE(TimeSpend[[#This Row],[Hours]],",","."),"")</f>
        <v/>
      </c>
      <c r="D2992" t="str">
        <f>IF(AND(TimeSpend[[#This Row],[Personnel number]]&lt;&gt;"",TimeSpend[[#This Row],[Date]]&lt;&gt;""),TimeSpend[[#This Row],[Network]],"")</f>
        <v/>
      </c>
      <c r="E2992" t="str">
        <f>IF(AND(TimeSpend[[#This Row],[Personnel number]]&lt;&gt;"",TimeSpend[[#This Row],[Date]]&lt;&gt;""),TimeSpend[[#This Row],[Network Description]],"")</f>
        <v/>
      </c>
      <c r="F2992" t="str">
        <f>IF(AND(TimeSpend[[#This Row],[Personnel number]]&lt;&gt;"",TimeSpend[[#This Row],[Date]]&lt;&gt;""),TimeSpend[[#This Row],[Activity]],"")</f>
        <v/>
      </c>
      <c r="G2992" t="str">
        <f>IF(AND(TimeSpend[[#This Row],[Personnel number]]&lt;&gt;"",TimeSpend[[#This Row],[Date]]&lt;&gt;""),TimeSpend[[#This Row],[Activity description]],"")</f>
        <v/>
      </c>
      <c r="H2992" s="36" t="str">
        <f>IF(AND(TimeSpend[[#This Row],[Personnel number]]&lt;&gt;"",TimeSpend[[#This Row],[Date]]&lt;&gt;""),TimeSpend[[#This Row],[Start Time]],"")</f>
        <v/>
      </c>
      <c r="I2992" s="36" t="str">
        <f>IF(AND(TimeSpend[[#This Row],[Personnel number]]&lt;&gt;"",TimeSpend[[#This Row],[Date]]&lt;&gt;""),TimeSpend[[#This Row],[End Time]],"")</f>
        <v/>
      </c>
      <c r="J2992" t="str">
        <f>IF(AND(TimeSpend[[#This Row],[Personnel number]]&lt;&gt;"",TimeSpend[[#This Row],[Date]]&lt;&gt;""),TimeSpend[[#This Row],[Location]],"")</f>
        <v/>
      </c>
      <c r="K2992" t="str">
        <f>IF(AND(TimeSpend[[#This Row],[Personnel number]]&lt;&gt;"",TimeSpend[[#This Row],[Date]]&lt;&gt;""),TimeSpend[[#This Row],[Task]],"")</f>
        <v/>
      </c>
      <c r="L2992" t="str">
        <f>IF(AND(TimeSpend[[#This Row],[Personnel number]]&lt;&gt;"",TimeSpend[[#This Row],[Date]]&lt;&gt;""),Utilization!$J$2,"")</f>
        <v/>
      </c>
      <c r="M2992" t="str">
        <f>IF(AND(TimeSpend[[#This Row],[Personnel number]]&lt;&gt;"",TimeSpend[[#This Row],[Date]]&lt;&gt;""),TimeSpend[[#This Row],[Employee Name]],"")</f>
        <v/>
      </c>
      <c r="N2992" t="str">
        <f t="shared" si="92"/>
        <v/>
      </c>
      <c r="O2992" t="str">
        <f t="shared" si="93"/>
        <v/>
      </c>
      <c r="P2992" t="str">
        <f>IF(D2992&lt;&gt;"",VLOOKUP(D2992,Projects!B:C,2,0),"")</f>
        <v/>
      </c>
    </row>
    <row r="2993" spans="1:16" x14ac:dyDescent="0.25">
      <c r="A2993" t="str">
        <f>UPPER(IF(AND(TimeSpend[[#This Row],[Personnel number]]&lt;&gt;"",TimeSpend[[#This Row],[Date]]&lt;&gt;""),TimeSpend[[#This Row],[Personnel number]],""))</f>
        <v/>
      </c>
      <c r="B2993" s="85" t="str">
        <f>IF(AND(TimeSpend[[#This Row],[Personnel number]]&lt;&gt;"",TimeSpend[[#This Row],[Date]]&lt;&gt;""),TEXT(TimeSpend[[#This Row],[Date]],"[$-409]yyyyMMdd"),"")</f>
        <v/>
      </c>
      <c r="C2993" s="33" t="str">
        <f>IF(AND(TimeSpend[[#This Row],[Personnel number]]&lt;&gt;"",TimeSpend[[#This Row],[Date]]&lt;&gt;""),SUBSTITUTE(TimeSpend[[#This Row],[Hours]],",","."),"")</f>
        <v/>
      </c>
      <c r="D2993" t="str">
        <f>IF(AND(TimeSpend[[#This Row],[Personnel number]]&lt;&gt;"",TimeSpend[[#This Row],[Date]]&lt;&gt;""),TimeSpend[[#This Row],[Network]],"")</f>
        <v/>
      </c>
      <c r="E2993" t="str">
        <f>IF(AND(TimeSpend[[#This Row],[Personnel number]]&lt;&gt;"",TimeSpend[[#This Row],[Date]]&lt;&gt;""),TimeSpend[[#This Row],[Network Description]],"")</f>
        <v/>
      </c>
      <c r="F2993" t="str">
        <f>IF(AND(TimeSpend[[#This Row],[Personnel number]]&lt;&gt;"",TimeSpend[[#This Row],[Date]]&lt;&gt;""),TimeSpend[[#This Row],[Activity]],"")</f>
        <v/>
      </c>
      <c r="G2993" t="str">
        <f>IF(AND(TimeSpend[[#This Row],[Personnel number]]&lt;&gt;"",TimeSpend[[#This Row],[Date]]&lt;&gt;""),TimeSpend[[#This Row],[Activity description]],"")</f>
        <v/>
      </c>
      <c r="H2993" s="36" t="str">
        <f>IF(AND(TimeSpend[[#This Row],[Personnel number]]&lt;&gt;"",TimeSpend[[#This Row],[Date]]&lt;&gt;""),TimeSpend[[#This Row],[Start Time]],"")</f>
        <v/>
      </c>
      <c r="I2993" s="36" t="str">
        <f>IF(AND(TimeSpend[[#This Row],[Personnel number]]&lt;&gt;"",TimeSpend[[#This Row],[Date]]&lt;&gt;""),TimeSpend[[#This Row],[End Time]],"")</f>
        <v/>
      </c>
      <c r="J2993" t="str">
        <f>IF(AND(TimeSpend[[#This Row],[Personnel number]]&lt;&gt;"",TimeSpend[[#This Row],[Date]]&lt;&gt;""),TimeSpend[[#This Row],[Location]],"")</f>
        <v/>
      </c>
      <c r="K2993" t="str">
        <f>IF(AND(TimeSpend[[#This Row],[Personnel number]]&lt;&gt;"",TimeSpend[[#This Row],[Date]]&lt;&gt;""),TimeSpend[[#This Row],[Task]],"")</f>
        <v/>
      </c>
      <c r="L2993" t="str">
        <f>IF(AND(TimeSpend[[#This Row],[Personnel number]]&lt;&gt;"",TimeSpend[[#This Row],[Date]]&lt;&gt;""),Utilization!$J$2,"")</f>
        <v/>
      </c>
      <c r="M2993" t="str">
        <f>IF(AND(TimeSpend[[#This Row],[Personnel number]]&lt;&gt;"",TimeSpend[[#This Row],[Date]]&lt;&gt;""),TimeSpend[[#This Row],[Employee Name]],"")</f>
        <v/>
      </c>
      <c r="N2993" t="str">
        <f t="shared" si="92"/>
        <v/>
      </c>
      <c r="O2993" t="str">
        <f t="shared" si="93"/>
        <v/>
      </c>
      <c r="P2993" t="str">
        <f>IF(D2993&lt;&gt;"",VLOOKUP(D2993,Projects!B:C,2,0),"")</f>
        <v/>
      </c>
    </row>
    <row r="2994" spans="1:16" x14ac:dyDescent="0.25">
      <c r="A2994" t="str">
        <f>UPPER(IF(AND(TimeSpend[[#This Row],[Personnel number]]&lt;&gt;"",TimeSpend[[#This Row],[Date]]&lt;&gt;""),TimeSpend[[#This Row],[Personnel number]],""))</f>
        <v/>
      </c>
      <c r="B2994" s="85" t="str">
        <f>IF(AND(TimeSpend[[#This Row],[Personnel number]]&lt;&gt;"",TimeSpend[[#This Row],[Date]]&lt;&gt;""),TEXT(TimeSpend[[#This Row],[Date]],"[$-409]yyyyMMdd"),"")</f>
        <v/>
      </c>
      <c r="C2994" s="33" t="str">
        <f>IF(AND(TimeSpend[[#This Row],[Personnel number]]&lt;&gt;"",TimeSpend[[#This Row],[Date]]&lt;&gt;""),SUBSTITUTE(TimeSpend[[#This Row],[Hours]],",","."),"")</f>
        <v/>
      </c>
      <c r="D2994" t="str">
        <f>IF(AND(TimeSpend[[#This Row],[Personnel number]]&lt;&gt;"",TimeSpend[[#This Row],[Date]]&lt;&gt;""),TimeSpend[[#This Row],[Network]],"")</f>
        <v/>
      </c>
      <c r="E2994" t="str">
        <f>IF(AND(TimeSpend[[#This Row],[Personnel number]]&lt;&gt;"",TimeSpend[[#This Row],[Date]]&lt;&gt;""),TimeSpend[[#This Row],[Network Description]],"")</f>
        <v/>
      </c>
      <c r="F2994" t="str">
        <f>IF(AND(TimeSpend[[#This Row],[Personnel number]]&lt;&gt;"",TimeSpend[[#This Row],[Date]]&lt;&gt;""),TimeSpend[[#This Row],[Activity]],"")</f>
        <v/>
      </c>
      <c r="G2994" t="str">
        <f>IF(AND(TimeSpend[[#This Row],[Personnel number]]&lt;&gt;"",TimeSpend[[#This Row],[Date]]&lt;&gt;""),TimeSpend[[#This Row],[Activity description]],"")</f>
        <v/>
      </c>
      <c r="H2994" s="36" t="str">
        <f>IF(AND(TimeSpend[[#This Row],[Personnel number]]&lt;&gt;"",TimeSpend[[#This Row],[Date]]&lt;&gt;""),TimeSpend[[#This Row],[Start Time]],"")</f>
        <v/>
      </c>
      <c r="I2994" s="36" t="str">
        <f>IF(AND(TimeSpend[[#This Row],[Personnel number]]&lt;&gt;"",TimeSpend[[#This Row],[Date]]&lt;&gt;""),TimeSpend[[#This Row],[End Time]],"")</f>
        <v/>
      </c>
      <c r="J2994" t="str">
        <f>IF(AND(TimeSpend[[#This Row],[Personnel number]]&lt;&gt;"",TimeSpend[[#This Row],[Date]]&lt;&gt;""),TimeSpend[[#This Row],[Location]],"")</f>
        <v/>
      </c>
      <c r="K2994" t="str">
        <f>IF(AND(TimeSpend[[#This Row],[Personnel number]]&lt;&gt;"",TimeSpend[[#This Row],[Date]]&lt;&gt;""),TimeSpend[[#This Row],[Task]],"")</f>
        <v/>
      </c>
      <c r="L2994" t="str">
        <f>IF(AND(TimeSpend[[#This Row],[Personnel number]]&lt;&gt;"",TimeSpend[[#This Row],[Date]]&lt;&gt;""),Utilization!$J$2,"")</f>
        <v/>
      </c>
      <c r="M2994" t="str">
        <f>IF(AND(TimeSpend[[#This Row],[Personnel number]]&lt;&gt;"",TimeSpend[[#This Row],[Date]]&lt;&gt;""),TimeSpend[[#This Row],[Employee Name]],"")</f>
        <v/>
      </c>
      <c r="N2994" t="str">
        <f t="shared" si="92"/>
        <v/>
      </c>
      <c r="O2994" t="str">
        <f t="shared" si="93"/>
        <v/>
      </c>
      <c r="P2994" t="str">
        <f>IF(D2994&lt;&gt;"",VLOOKUP(D2994,Projects!B:C,2,0),"")</f>
        <v/>
      </c>
    </row>
    <row r="2995" spans="1:16" x14ac:dyDescent="0.25">
      <c r="A2995" t="str">
        <f>UPPER(IF(AND(TimeSpend[[#This Row],[Personnel number]]&lt;&gt;"",TimeSpend[[#This Row],[Date]]&lt;&gt;""),TimeSpend[[#This Row],[Personnel number]],""))</f>
        <v/>
      </c>
      <c r="B2995" s="85" t="str">
        <f>IF(AND(TimeSpend[[#This Row],[Personnel number]]&lt;&gt;"",TimeSpend[[#This Row],[Date]]&lt;&gt;""),TEXT(TimeSpend[[#This Row],[Date]],"[$-409]yyyyMMdd"),"")</f>
        <v/>
      </c>
      <c r="C2995" s="33" t="str">
        <f>IF(AND(TimeSpend[[#This Row],[Personnel number]]&lt;&gt;"",TimeSpend[[#This Row],[Date]]&lt;&gt;""),SUBSTITUTE(TimeSpend[[#This Row],[Hours]],",","."),"")</f>
        <v/>
      </c>
      <c r="D2995" t="str">
        <f>IF(AND(TimeSpend[[#This Row],[Personnel number]]&lt;&gt;"",TimeSpend[[#This Row],[Date]]&lt;&gt;""),TimeSpend[[#This Row],[Network]],"")</f>
        <v/>
      </c>
      <c r="E2995" t="str">
        <f>IF(AND(TimeSpend[[#This Row],[Personnel number]]&lt;&gt;"",TimeSpend[[#This Row],[Date]]&lt;&gt;""),TimeSpend[[#This Row],[Network Description]],"")</f>
        <v/>
      </c>
      <c r="F2995" t="str">
        <f>IF(AND(TimeSpend[[#This Row],[Personnel number]]&lt;&gt;"",TimeSpend[[#This Row],[Date]]&lt;&gt;""),TimeSpend[[#This Row],[Activity]],"")</f>
        <v/>
      </c>
      <c r="G2995" t="str">
        <f>IF(AND(TimeSpend[[#This Row],[Personnel number]]&lt;&gt;"",TimeSpend[[#This Row],[Date]]&lt;&gt;""),TimeSpend[[#This Row],[Activity description]],"")</f>
        <v/>
      </c>
      <c r="H2995" s="36" t="str">
        <f>IF(AND(TimeSpend[[#This Row],[Personnel number]]&lt;&gt;"",TimeSpend[[#This Row],[Date]]&lt;&gt;""),TimeSpend[[#This Row],[Start Time]],"")</f>
        <v/>
      </c>
      <c r="I2995" s="36" t="str">
        <f>IF(AND(TimeSpend[[#This Row],[Personnel number]]&lt;&gt;"",TimeSpend[[#This Row],[Date]]&lt;&gt;""),TimeSpend[[#This Row],[End Time]],"")</f>
        <v/>
      </c>
      <c r="J2995" t="str">
        <f>IF(AND(TimeSpend[[#This Row],[Personnel number]]&lt;&gt;"",TimeSpend[[#This Row],[Date]]&lt;&gt;""),TimeSpend[[#This Row],[Location]],"")</f>
        <v/>
      </c>
      <c r="K2995" t="str">
        <f>IF(AND(TimeSpend[[#This Row],[Personnel number]]&lt;&gt;"",TimeSpend[[#This Row],[Date]]&lt;&gt;""),TimeSpend[[#This Row],[Task]],"")</f>
        <v/>
      </c>
      <c r="L2995" t="str">
        <f>IF(AND(TimeSpend[[#This Row],[Personnel number]]&lt;&gt;"",TimeSpend[[#This Row],[Date]]&lt;&gt;""),Utilization!$J$2,"")</f>
        <v/>
      </c>
      <c r="M2995" t="str">
        <f>IF(AND(TimeSpend[[#This Row],[Personnel number]]&lt;&gt;"",TimeSpend[[#This Row],[Date]]&lt;&gt;""),TimeSpend[[#This Row],[Employee Name]],"")</f>
        <v/>
      </c>
      <c r="N2995" t="str">
        <f t="shared" si="92"/>
        <v/>
      </c>
      <c r="O2995" t="str">
        <f t="shared" si="93"/>
        <v/>
      </c>
      <c r="P2995" t="str">
        <f>IF(D2995&lt;&gt;"",VLOOKUP(D2995,Projects!B:C,2,0),"")</f>
        <v/>
      </c>
    </row>
    <row r="2996" spans="1:16" x14ac:dyDescent="0.25">
      <c r="A2996" t="str">
        <f>UPPER(IF(AND(TimeSpend[[#This Row],[Personnel number]]&lt;&gt;"",TimeSpend[[#This Row],[Date]]&lt;&gt;""),TimeSpend[[#This Row],[Personnel number]],""))</f>
        <v/>
      </c>
      <c r="B2996" s="85" t="str">
        <f>IF(AND(TimeSpend[[#This Row],[Personnel number]]&lt;&gt;"",TimeSpend[[#This Row],[Date]]&lt;&gt;""),TEXT(TimeSpend[[#This Row],[Date]],"[$-409]yyyyMMdd"),"")</f>
        <v/>
      </c>
      <c r="C2996" s="33" t="str">
        <f>IF(AND(TimeSpend[[#This Row],[Personnel number]]&lt;&gt;"",TimeSpend[[#This Row],[Date]]&lt;&gt;""),SUBSTITUTE(TimeSpend[[#This Row],[Hours]],",","."),"")</f>
        <v/>
      </c>
      <c r="D2996" t="str">
        <f>IF(AND(TimeSpend[[#This Row],[Personnel number]]&lt;&gt;"",TimeSpend[[#This Row],[Date]]&lt;&gt;""),TimeSpend[[#This Row],[Network]],"")</f>
        <v/>
      </c>
      <c r="E2996" t="str">
        <f>IF(AND(TimeSpend[[#This Row],[Personnel number]]&lt;&gt;"",TimeSpend[[#This Row],[Date]]&lt;&gt;""),TimeSpend[[#This Row],[Network Description]],"")</f>
        <v/>
      </c>
      <c r="F2996" t="str">
        <f>IF(AND(TimeSpend[[#This Row],[Personnel number]]&lt;&gt;"",TimeSpend[[#This Row],[Date]]&lt;&gt;""),TimeSpend[[#This Row],[Activity]],"")</f>
        <v/>
      </c>
      <c r="G2996" t="str">
        <f>IF(AND(TimeSpend[[#This Row],[Personnel number]]&lt;&gt;"",TimeSpend[[#This Row],[Date]]&lt;&gt;""),TimeSpend[[#This Row],[Activity description]],"")</f>
        <v/>
      </c>
      <c r="H2996" s="36" t="str">
        <f>IF(AND(TimeSpend[[#This Row],[Personnel number]]&lt;&gt;"",TimeSpend[[#This Row],[Date]]&lt;&gt;""),TimeSpend[[#This Row],[Start Time]],"")</f>
        <v/>
      </c>
      <c r="I2996" s="36" t="str">
        <f>IF(AND(TimeSpend[[#This Row],[Personnel number]]&lt;&gt;"",TimeSpend[[#This Row],[Date]]&lt;&gt;""),TimeSpend[[#This Row],[End Time]],"")</f>
        <v/>
      </c>
      <c r="J2996" t="str">
        <f>IF(AND(TimeSpend[[#This Row],[Personnel number]]&lt;&gt;"",TimeSpend[[#This Row],[Date]]&lt;&gt;""),TimeSpend[[#This Row],[Location]],"")</f>
        <v/>
      </c>
      <c r="K2996" t="str">
        <f>IF(AND(TimeSpend[[#This Row],[Personnel number]]&lt;&gt;"",TimeSpend[[#This Row],[Date]]&lt;&gt;""),TimeSpend[[#This Row],[Task]],"")</f>
        <v/>
      </c>
      <c r="L2996" t="str">
        <f>IF(AND(TimeSpend[[#This Row],[Personnel number]]&lt;&gt;"",TimeSpend[[#This Row],[Date]]&lt;&gt;""),Utilization!$J$2,"")</f>
        <v/>
      </c>
      <c r="M2996" t="str">
        <f>IF(AND(TimeSpend[[#This Row],[Personnel number]]&lt;&gt;"",TimeSpend[[#This Row],[Date]]&lt;&gt;""),TimeSpend[[#This Row],[Employee Name]],"")</f>
        <v/>
      </c>
      <c r="N2996" t="str">
        <f t="shared" si="92"/>
        <v/>
      </c>
      <c r="O2996" t="str">
        <f t="shared" si="93"/>
        <v/>
      </c>
      <c r="P2996" t="str">
        <f>IF(D2996&lt;&gt;"",VLOOKUP(D2996,Projects!B:C,2,0),"")</f>
        <v/>
      </c>
    </row>
    <row r="2997" spans="1:16" x14ac:dyDescent="0.25">
      <c r="A2997" t="str">
        <f>UPPER(IF(AND(TimeSpend[[#This Row],[Personnel number]]&lt;&gt;"",TimeSpend[[#This Row],[Date]]&lt;&gt;""),TimeSpend[[#This Row],[Personnel number]],""))</f>
        <v/>
      </c>
      <c r="B2997" s="85" t="str">
        <f>IF(AND(TimeSpend[[#This Row],[Personnel number]]&lt;&gt;"",TimeSpend[[#This Row],[Date]]&lt;&gt;""),TEXT(TimeSpend[[#This Row],[Date]],"[$-409]yyyyMMdd"),"")</f>
        <v/>
      </c>
      <c r="C2997" s="33" t="str">
        <f>IF(AND(TimeSpend[[#This Row],[Personnel number]]&lt;&gt;"",TimeSpend[[#This Row],[Date]]&lt;&gt;""),SUBSTITUTE(TimeSpend[[#This Row],[Hours]],",","."),"")</f>
        <v/>
      </c>
      <c r="D2997" t="str">
        <f>IF(AND(TimeSpend[[#This Row],[Personnel number]]&lt;&gt;"",TimeSpend[[#This Row],[Date]]&lt;&gt;""),TimeSpend[[#This Row],[Network]],"")</f>
        <v/>
      </c>
      <c r="E2997" t="str">
        <f>IF(AND(TimeSpend[[#This Row],[Personnel number]]&lt;&gt;"",TimeSpend[[#This Row],[Date]]&lt;&gt;""),TimeSpend[[#This Row],[Network Description]],"")</f>
        <v/>
      </c>
      <c r="F2997" t="str">
        <f>IF(AND(TimeSpend[[#This Row],[Personnel number]]&lt;&gt;"",TimeSpend[[#This Row],[Date]]&lt;&gt;""),TimeSpend[[#This Row],[Activity]],"")</f>
        <v/>
      </c>
      <c r="G2997" t="str">
        <f>IF(AND(TimeSpend[[#This Row],[Personnel number]]&lt;&gt;"",TimeSpend[[#This Row],[Date]]&lt;&gt;""),TimeSpend[[#This Row],[Activity description]],"")</f>
        <v/>
      </c>
      <c r="H2997" s="36" t="str">
        <f>IF(AND(TimeSpend[[#This Row],[Personnel number]]&lt;&gt;"",TimeSpend[[#This Row],[Date]]&lt;&gt;""),TimeSpend[[#This Row],[Start Time]],"")</f>
        <v/>
      </c>
      <c r="I2997" s="36" t="str">
        <f>IF(AND(TimeSpend[[#This Row],[Personnel number]]&lt;&gt;"",TimeSpend[[#This Row],[Date]]&lt;&gt;""),TimeSpend[[#This Row],[End Time]],"")</f>
        <v/>
      </c>
      <c r="J2997" t="str">
        <f>IF(AND(TimeSpend[[#This Row],[Personnel number]]&lt;&gt;"",TimeSpend[[#This Row],[Date]]&lt;&gt;""),TimeSpend[[#This Row],[Location]],"")</f>
        <v/>
      </c>
      <c r="K2997" t="str">
        <f>IF(AND(TimeSpend[[#This Row],[Personnel number]]&lt;&gt;"",TimeSpend[[#This Row],[Date]]&lt;&gt;""),TimeSpend[[#This Row],[Task]],"")</f>
        <v/>
      </c>
      <c r="L2997" t="str">
        <f>IF(AND(TimeSpend[[#This Row],[Personnel number]]&lt;&gt;"",TimeSpend[[#This Row],[Date]]&lt;&gt;""),Utilization!$J$2,"")</f>
        <v/>
      </c>
      <c r="M2997" t="str">
        <f>IF(AND(TimeSpend[[#This Row],[Personnel number]]&lt;&gt;"",TimeSpend[[#This Row],[Date]]&lt;&gt;""),TimeSpend[[#This Row],[Employee Name]],"")</f>
        <v/>
      </c>
      <c r="N2997" t="str">
        <f t="shared" si="92"/>
        <v/>
      </c>
      <c r="O2997" t="str">
        <f t="shared" si="93"/>
        <v/>
      </c>
      <c r="P2997" t="str">
        <f>IF(D2997&lt;&gt;"",VLOOKUP(D2997,Projects!B:C,2,0),"")</f>
        <v/>
      </c>
    </row>
    <row r="2998" spans="1:16" x14ac:dyDescent="0.25">
      <c r="A2998" t="str">
        <f>UPPER(IF(AND(TimeSpend[[#This Row],[Personnel number]]&lt;&gt;"",TimeSpend[[#This Row],[Date]]&lt;&gt;""),TimeSpend[[#This Row],[Personnel number]],""))</f>
        <v/>
      </c>
      <c r="B2998" s="85" t="str">
        <f>IF(AND(TimeSpend[[#This Row],[Personnel number]]&lt;&gt;"",TimeSpend[[#This Row],[Date]]&lt;&gt;""),TEXT(TimeSpend[[#This Row],[Date]],"[$-409]yyyyMMdd"),"")</f>
        <v/>
      </c>
      <c r="C2998" s="33" t="str">
        <f>IF(AND(TimeSpend[[#This Row],[Personnel number]]&lt;&gt;"",TimeSpend[[#This Row],[Date]]&lt;&gt;""),SUBSTITUTE(TimeSpend[[#This Row],[Hours]],",","."),"")</f>
        <v/>
      </c>
      <c r="D2998" t="str">
        <f>IF(AND(TimeSpend[[#This Row],[Personnel number]]&lt;&gt;"",TimeSpend[[#This Row],[Date]]&lt;&gt;""),TimeSpend[[#This Row],[Network]],"")</f>
        <v/>
      </c>
      <c r="E2998" t="str">
        <f>IF(AND(TimeSpend[[#This Row],[Personnel number]]&lt;&gt;"",TimeSpend[[#This Row],[Date]]&lt;&gt;""),TimeSpend[[#This Row],[Network Description]],"")</f>
        <v/>
      </c>
      <c r="F2998" t="str">
        <f>IF(AND(TimeSpend[[#This Row],[Personnel number]]&lt;&gt;"",TimeSpend[[#This Row],[Date]]&lt;&gt;""),TimeSpend[[#This Row],[Activity]],"")</f>
        <v/>
      </c>
      <c r="G2998" t="str">
        <f>IF(AND(TimeSpend[[#This Row],[Personnel number]]&lt;&gt;"",TimeSpend[[#This Row],[Date]]&lt;&gt;""),TimeSpend[[#This Row],[Activity description]],"")</f>
        <v/>
      </c>
      <c r="H2998" s="36" t="str">
        <f>IF(AND(TimeSpend[[#This Row],[Personnel number]]&lt;&gt;"",TimeSpend[[#This Row],[Date]]&lt;&gt;""),TimeSpend[[#This Row],[Start Time]],"")</f>
        <v/>
      </c>
      <c r="I2998" s="36" t="str">
        <f>IF(AND(TimeSpend[[#This Row],[Personnel number]]&lt;&gt;"",TimeSpend[[#This Row],[Date]]&lt;&gt;""),TimeSpend[[#This Row],[End Time]],"")</f>
        <v/>
      </c>
      <c r="J2998" t="str">
        <f>IF(AND(TimeSpend[[#This Row],[Personnel number]]&lt;&gt;"",TimeSpend[[#This Row],[Date]]&lt;&gt;""),TimeSpend[[#This Row],[Location]],"")</f>
        <v/>
      </c>
      <c r="K2998" t="str">
        <f>IF(AND(TimeSpend[[#This Row],[Personnel number]]&lt;&gt;"",TimeSpend[[#This Row],[Date]]&lt;&gt;""),TimeSpend[[#This Row],[Task]],"")</f>
        <v/>
      </c>
      <c r="L2998" t="str">
        <f>IF(AND(TimeSpend[[#This Row],[Personnel number]]&lt;&gt;"",TimeSpend[[#This Row],[Date]]&lt;&gt;""),Utilization!$J$2,"")</f>
        <v/>
      </c>
      <c r="M2998" t="str">
        <f>IF(AND(TimeSpend[[#This Row],[Personnel number]]&lt;&gt;"",TimeSpend[[#This Row],[Date]]&lt;&gt;""),TimeSpend[[#This Row],[Employee Name]],"")</f>
        <v/>
      </c>
      <c r="N2998" t="str">
        <f t="shared" si="92"/>
        <v/>
      </c>
      <c r="O2998" t="str">
        <f t="shared" si="93"/>
        <v/>
      </c>
      <c r="P2998" t="str">
        <f>IF(D2998&lt;&gt;"",VLOOKUP(D2998,Projects!B:C,2,0),"")</f>
        <v/>
      </c>
    </row>
    <row r="2999" spans="1:16" x14ac:dyDescent="0.25">
      <c r="A2999" t="str">
        <f>UPPER(IF(AND(TimeSpend[[#This Row],[Personnel number]]&lt;&gt;"",TimeSpend[[#This Row],[Date]]&lt;&gt;""),TimeSpend[[#This Row],[Personnel number]],""))</f>
        <v/>
      </c>
      <c r="B2999" s="85" t="str">
        <f>IF(AND(TimeSpend[[#This Row],[Personnel number]]&lt;&gt;"",TimeSpend[[#This Row],[Date]]&lt;&gt;""),TEXT(TimeSpend[[#This Row],[Date]],"[$-409]yyyyMMdd"),"")</f>
        <v/>
      </c>
      <c r="C2999" s="33" t="str">
        <f>IF(AND(TimeSpend[[#This Row],[Personnel number]]&lt;&gt;"",TimeSpend[[#This Row],[Date]]&lt;&gt;""),SUBSTITUTE(TimeSpend[[#This Row],[Hours]],",","."),"")</f>
        <v/>
      </c>
      <c r="D2999" t="str">
        <f>IF(AND(TimeSpend[[#This Row],[Personnel number]]&lt;&gt;"",TimeSpend[[#This Row],[Date]]&lt;&gt;""),TimeSpend[[#This Row],[Network]],"")</f>
        <v/>
      </c>
      <c r="E2999" t="str">
        <f>IF(AND(TimeSpend[[#This Row],[Personnel number]]&lt;&gt;"",TimeSpend[[#This Row],[Date]]&lt;&gt;""),TimeSpend[[#This Row],[Network Description]],"")</f>
        <v/>
      </c>
      <c r="F2999" t="str">
        <f>IF(AND(TimeSpend[[#This Row],[Personnel number]]&lt;&gt;"",TimeSpend[[#This Row],[Date]]&lt;&gt;""),TimeSpend[[#This Row],[Activity]],"")</f>
        <v/>
      </c>
      <c r="G2999" t="str">
        <f>IF(AND(TimeSpend[[#This Row],[Personnel number]]&lt;&gt;"",TimeSpend[[#This Row],[Date]]&lt;&gt;""),TimeSpend[[#This Row],[Activity description]],"")</f>
        <v/>
      </c>
      <c r="H2999" s="36" t="str">
        <f>IF(AND(TimeSpend[[#This Row],[Personnel number]]&lt;&gt;"",TimeSpend[[#This Row],[Date]]&lt;&gt;""),TimeSpend[[#This Row],[Start Time]],"")</f>
        <v/>
      </c>
      <c r="I2999" s="36" t="str">
        <f>IF(AND(TimeSpend[[#This Row],[Personnel number]]&lt;&gt;"",TimeSpend[[#This Row],[Date]]&lt;&gt;""),TimeSpend[[#This Row],[End Time]],"")</f>
        <v/>
      </c>
      <c r="J2999" t="str">
        <f>IF(AND(TimeSpend[[#This Row],[Personnel number]]&lt;&gt;"",TimeSpend[[#This Row],[Date]]&lt;&gt;""),TimeSpend[[#This Row],[Location]],"")</f>
        <v/>
      </c>
      <c r="K2999" t="str">
        <f>IF(AND(TimeSpend[[#This Row],[Personnel number]]&lt;&gt;"",TimeSpend[[#This Row],[Date]]&lt;&gt;""),TimeSpend[[#This Row],[Task]],"")</f>
        <v/>
      </c>
      <c r="L2999" t="str">
        <f>IF(AND(TimeSpend[[#This Row],[Personnel number]]&lt;&gt;"",TimeSpend[[#This Row],[Date]]&lt;&gt;""),Utilization!$J$2,"")</f>
        <v/>
      </c>
      <c r="M2999" t="str">
        <f>IF(AND(TimeSpend[[#This Row],[Personnel number]]&lt;&gt;"",TimeSpend[[#This Row],[Date]]&lt;&gt;""),TimeSpend[[#This Row],[Employee Name]],"")</f>
        <v/>
      </c>
      <c r="N2999" t="str">
        <f t="shared" si="92"/>
        <v/>
      </c>
      <c r="O2999" t="str">
        <f t="shared" si="93"/>
        <v/>
      </c>
      <c r="P2999" t="str">
        <f>IF(D2999&lt;&gt;"",VLOOKUP(D2999,Projects!B:C,2,0),"")</f>
        <v/>
      </c>
    </row>
    <row r="3000" spans="1:16" x14ac:dyDescent="0.25">
      <c r="A3000" t="str">
        <f>UPPER(IF(AND(TimeSpend[[#This Row],[Personnel number]]&lt;&gt;"",TimeSpend[[#This Row],[Date]]&lt;&gt;""),TimeSpend[[#This Row],[Personnel number]],""))</f>
        <v/>
      </c>
      <c r="B3000" s="85" t="str">
        <f>IF(AND(TimeSpend[[#This Row],[Personnel number]]&lt;&gt;"",TimeSpend[[#This Row],[Date]]&lt;&gt;""),TEXT(TimeSpend[[#This Row],[Date]],"[$-409]yyyyMMdd"),"")</f>
        <v/>
      </c>
      <c r="C3000" s="33" t="str">
        <f>IF(AND(TimeSpend[[#This Row],[Personnel number]]&lt;&gt;"",TimeSpend[[#This Row],[Date]]&lt;&gt;""),SUBSTITUTE(TimeSpend[[#This Row],[Hours]],",","."),"")</f>
        <v/>
      </c>
      <c r="D3000" t="str">
        <f>IF(AND(TimeSpend[[#This Row],[Personnel number]]&lt;&gt;"",TimeSpend[[#This Row],[Date]]&lt;&gt;""),TimeSpend[[#This Row],[Network]],"")</f>
        <v/>
      </c>
      <c r="E3000" t="str">
        <f>IF(AND(TimeSpend[[#This Row],[Personnel number]]&lt;&gt;"",TimeSpend[[#This Row],[Date]]&lt;&gt;""),TimeSpend[[#This Row],[Network Description]],"")</f>
        <v/>
      </c>
      <c r="F3000" t="str">
        <f>IF(AND(TimeSpend[[#This Row],[Personnel number]]&lt;&gt;"",TimeSpend[[#This Row],[Date]]&lt;&gt;""),TimeSpend[[#This Row],[Activity]],"")</f>
        <v/>
      </c>
      <c r="G3000" t="str">
        <f>IF(AND(TimeSpend[[#This Row],[Personnel number]]&lt;&gt;"",TimeSpend[[#This Row],[Date]]&lt;&gt;""),TimeSpend[[#This Row],[Activity description]],"")</f>
        <v/>
      </c>
      <c r="H3000" s="36" t="str">
        <f>IF(AND(TimeSpend[[#This Row],[Personnel number]]&lt;&gt;"",TimeSpend[[#This Row],[Date]]&lt;&gt;""),TimeSpend[[#This Row],[Start Time]],"")</f>
        <v/>
      </c>
      <c r="I3000" s="36" t="str">
        <f>IF(AND(TimeSpend[[#This Row],[Personnel number]]&lt;&gt;"",TimeSpend[[#This Row],[Date]]&lt;&gt;""),TimeSpend[[#This Row],[End Time]],"")</f>
        <v/>
      </c>
      <c r="J3000" t="str">
        <f>IF(AND(TimeSpend[[#This Row],[Personnel number]]&lt;&gt;"",TimeSpend[[#This Row],[Date]]&lt;&gt;""),TimeSpend[[#This Row],[Location]],"")</f>
        <v/>
      </c>
      <c r="K3000" t="str">
        <f>IF(AND(TimeSpend[[#This Row],[Personnel number]]&lt;&gt;"",TimeSpend[[#This Row],[Date]]&lt;&gt;""),TimeSpend[[#This Row],[Task]],"")</f>
        <v/>
      </c>
      <c r="L3000" t="str">
        <f>IF(AND(TimeSpend[[#This Row],[Personnel number]]&lt;&gt;"",TimeSpend[[#This Row],[Date]]&lt;&gt;""),Utilization!$J$2,"")</f>
        <v/>
      </c>
      <c r="M3000" t="str">
        <f>IF(AND(TimeSpend[[#This Row],[Personnel number]]&lt;&gt;"",TimeSpend[[#This Row],[Date]]&lt;&gt;""),TimeSpend[[#This Row],[Employee Name]],"")</f>
        <v/>
      </c>
      <c r="N3000" t="str">
        <f t="shared" si="92"/>
        <v/>
      </c>
      <c r="O3000" t="str">
        <f t="shared" si="93"/>
        <v/>
      </c>
      <c r="P3000" t="str">
        <f>IF(D3000&lt;&gt;"",VLOOKUP(D3000,Projects!B:C,2,0),"")</f>
        <v/>
      </c>
    </row>
    <row r="3001" spans="1:16" x14ac:dyDescent="0.25">
      <c r="A3001" t="str">
        <f>UPPER(IF(AND(TimeSpend[[#This Row],[Personnel number]]&lt;&gt;"",TimeSpend[[#This Row],[Date]]&lt;&gt;""),TimeSpend[[#This Row],[Personnel number]],""))</f>
        <v/>
      </c>
      <c r="B3001" s="85" t="str">
        <f>IF(AND(TimeSpend[[#This Row],[Personnel number]]&lt;&gt;"",TimeSpend[[#This Row],[Date]]&lt;&gt;""),TEXT(TimeSpend[[#This Row],[Date]],"[$-409]yyyyMMdd"),"")</f>
        <v/>
      </c>
      <c r="C3001" s="33" t="str">
        <f>IF(AND(TimeSpend[[#This Row],[Personnel number]]&lt;&gt;"",TimeSpend[[#This Row],[Date]]&lt;&gt;""),SUBSTITUTE(TimeSpend[[#This Row],[Hours]],",","."),"")</f>
        <v/>
      </c>
      <c r="D3001" t="str">
        <f>IF(AND(TimeSpend[[#This Row],[Personnel number]]&lt;&gt;"",TimeSpend[[#This Row],[Date]]&lt;&gt;""),TimeSpend[[#This Row],[Network]],"")</f>
        <v/>
      </c>
      <c r="E3001" t="str">
        <f>IF(AND(TimeSpend[[#This Row],[Personnel number]]&lt;&gt;"",TimeSpend[[#This Row],[Date]]&lt;&gt;""),TimeSpend[[#This Row],[Network Description]],"")</f>
        <v/>
      </c>
      <c r="F3001" t="str">
        <f>IF(AND(TimeSpend[[#This Row],[Personnel number]]&lt;&gt;"",TimeSpend[[#This Row],[Date]]&lt;&gt;""),TimeSpend[[#This Row],[Activity]],"")</f>
        <v/>
      </c>
      <c r="G3001" t="str">
        <f>IF(AND(TimeSpend[[#This Row],[Personnel number]]&lt;&gt;"",TimeSpend[[#This Row],[Date]]&lt;&gt;""),TimeSpend[[#This Row],[Activity description]],"")</f>
        <v/>
      </c>
      <c r="H3001" s="36" t="str">
        <f>IF(AND(TimeSpend[[#This Row],[Personnel number]]&lt;&gt;"",TimeSpend[[#This Row],[Date]]&lt;&gt;""),TimeSpend[[#This Row],[Start Time]],"")</f>
        <v/>
      </c>
      <c r="I3001" s="36" t="str">
        <f>IF(AND(TimeSpend[[#This Row],[Personnel number]]&lt;&gt;"",TimeSpend[[#This Row],[Date]]&lt;&gt;""),TimeSpend[[#This Row],[End Time]],"")</f>
        <v/>
      </c>
      <c r="J3001" t="str">
        <f>IF(AND(TimeSpend[[#This Row],[Personnel number]]&lt;&gt;"",TimeSpend[[#This Row],[Date]]&lt;&gt;""),TimeSpend[[#This Row],[Location]],"")</f>
        <v/>
      </c>
      <c r="K3001" t="str">
        <f>IF(AND(TimeSpend[[#This Row],[Personnel number]]&lt;&gt;"",TimeSpend[[#This Row],[Date]]&lt;&gt;""),TimeSpend[[#This Row],[Task]],"")</f>
        <v/>
      </c>
      <c r="L3001" t="str">
        <f>IF(AND(TimeSpend[[#This Row],[Personnel number]]&lt;&gt;"",TimeSpend[[#This Row],[Date]]&lt;&gt;""),Utilization!$J$2,"")</f>
        <v/>
      </c>
      <c r="M3001" t="str">
        <f>IF(AND(TimeSpend[[#This Row],[Personnel number]]&lt;&gt;"",TimeSpend[[#This Row],[Date]]&lt;&gt;""),TimeSpend[[#This Row],[Employee Name]],"")</f>
        <v/>
      </c>
      <c r="N3001" t="str">
        <f t="shared" ref="N3001:N3064" si="94">IF(A3001&lt;&gt;"",ROW(A3001)-1,"")</f>
        <v/>
      </c>
      <c r="O3001" t="str">
        <f t="shared" ref="O3001:O3064" si="95">IF(A3001&lt;&gt;"",L3001&amp;"-"&amp;N3001,"")</f>
        <v/>
      </c>
      <c r="P3001" t="str">
        <f>IF(D3001&lt;&gt;"",VLOOKUP(D3001,Projects!B:C,2,0),"")</f>
        <v/>
      </c>
    </row>
    <row r="3002" spans="1:16" x14ac:dyDescent="0.25">
      <c r="A3002" t="str">
        <f>UPPER(IF(AND(TimeSpend[[#This Row],[Personnel number]]&lt;&gt;"",TimeSpend[[#This Row],[Date]]&lt;&gt;""),TimeSpend[[#This Row],[Personnel number]],""))</f>
        <v/>
      </c>
      <c r="B3002" s="85" t="str">
        <f>IF(AND(TimeSpend[[#This Row],[Personnel number]]&lt;&gt;"",TimeSpend[[#This Row],[Date]]&lt;&gt;""),TEXT(TimeSpend[[#This Row],[Date]],"[$-409]yyyyMMdd"),"")</f>
        <v/>
      </c>
      <c r="C3002" s="33" t="str">
        <f>IF(AND(TimeSpend[[#This Row],[Personnel number]]&lt;&gt;"",TimeSpend[[#This Row],[Date]]&lt;&gt;""),SUBSTITUTE(TimeSpend[[#This Row],[Hours]],",","."),"")</f>
        <v/>
      </c>
      <c r="D3002" t="str">
        <f>IF(AND(TimeSpend[[#This Row],[Personnel number]]&lt;&gt;"",TimeSpend[[#This Row],[Date]]&lt;&gt;""),TimeSpend[[#This Row],[Network]],"")</f>
        <v/>
      </c>
      <c r="E3002" t="str">
        <f>IF(AND(TimeSpend[[#This Row],[Personnel number]]&lt;&gt;"",TimeSpend[[#This Row],[Date]]&lt;&gt;""),TimeSpend[[#This Row],[Network Description]],"")</f>
        <v/>
      </c>
      <c r="F3002" t="str">
        <f>IF(AND(TimeSpend[[#This Row],[Personnel number]]&lt;&gt;"",TimeSpend[[#This Row],[Date]]&lt;&gt;""),TimeSpend[[#This Row],[Activity]],"")</f>
        <v/>
      </c>
      <c r="G3002" t="str">
        <f>IF(AND(TimeSpend[[#This Row],[Personnel number]]&lt;&gt;"",TimeSpend[[#This Row],[Date]]&lt;&gt;""),TimeSpend[[#This Row],[Activity description]],"")</f>
        <v/>
      </c>
      <c r="H3002" s="36" t="str">
        <f>IF(AND(TimeSpend[[#This Row],[Personnel number]]&lt;&gt;"",TimeSpend[[#This Row],[Date]]&lt;&gt;""),TimeSpend[[#This Row],[Start Time]],"")</f>
        <v/>
      </c>
      <c r="I3002" s="36" t="str">
        <f>IF(AND(TimeSpend[[#This Row],[Personnel number]]&lt;&gt;"",TimeSpend[[#This Row],[Date]]&lt;&gt;""),TimeSpend[[#This Row],[End Time]],"")</f>
        <v/>
      </c>
      <c r="J3002" t="str">
        <f>IF(AND(TimeSpend[[#This Row],[Personnel number]]&lt;&gt;"",TimeSpend[[#This Row],[Date]]&lt;&gt;""),TimeSpend[[#This Row],[Location]],"")</f>
        <v/>
      </c>
      <c r="K3002" t="str">
        <f>IF(AND(TimeSpend[[#This Row],[Personnel number]]&lt;&gt;"",TimeSpend[[#This Row],[Date]]&lt;&gt;""),TimeSpend[[#This Row],[Task]],"")</f>
        <v/>
      </c>
      <c r="L3002" t="str">
        <f>IF(AND(TimeSpend[[#This Row],[Personnel number]]&lt;&gt;"",TimeSpend[[#This Row],[Date]]&lt;&gt;""),Utilization!$J$2,"")</f>
        <v/>
      </c>
      <c r="M3002" t="str">
        <f>IF(AND(TimeSpend[[#This Row],[Personnel number]]&lt;&gt;"",TimeSpend[[#This Row],[Date]]&lt;&gt;""),TimeSpend[[#This Row],[Employee Name]],"")</f>
        <v/>
      </c>
      <c r="N3002" t="str">
        <f t="shared" si="94"/>
        <v/>
      </c>
      <c r="O3002" t="str">
        <f t="shared" si="95"/>
        <v/>
      </c>
      <c r="P3002" t="str">
        <f>IF(D3002&lt;&gt;"",VLOOKUP(D3002,Projects!B:C,2,0),"")</f>
        <v/>
      </c>
    </row>
    <row r="3003" spans="1:16" x14ac:dyDescent="0.25">
      <c r="A3003" t="str">
        <f>UPPER(IF(AND(TimeSpend[[#This Row],[Personnel number]]&lt;&gt;"",TimeSpend[[#This Row],[Date]]&lt;&gt;""),TimeSpend[[#This Row],[Personnel number]],""))</f>
        <v/>
      </c>
      <c r="B3003" s="85" t="str">
        <f>IF(AND(TimeSpend[[#This Row],[Personnel number]]&lt;&gt;"",TimeSpend[[#This Row],[Date]]&lt;&gt;""),TEXT(TimeSpend[[#This Row],[Date]],"[$-409]yyyyMMdd"),"")</f>
        <v/>
      </c>
      <c r="C3003" s="33" t="str">
        <f>IF(AND(TimeSpend[[#This Row],[Personnel number]]&lt;&gt;"",TimeSpend[[#This Row],[Date]]&lt;&gt;""),SUBSTITUTE(TimeSpend[[#This Row],[Hours]],",","."),"")</f>
        <v/>
      </c>
      <c r="D3003" t="str">
        <f>IF(AND(TimeSpend[[#This Row],[Personnel number]]&lt;&gt;"",TimeSpend[[#This Row],[Date]]&lt;&gt;""),TimeSpend[[#This Row],[Network]],"")</f>
        <v/>
      </c>
      <c r="E3003" t="str">
        <f>IF(AND(TimeSpend[[#This Row],[Personnel number]]&lt;&gt;"",TimeSpend[[#This Row],[Date]]&lt;&gt;""),TimeSpend[[#This Row],[Network Description]],"")</f>
        <v/>
      </c>
      <c r="F3003" t="str">
        <f>IF(AND(TimeSpend[[#This Row],[Personnel number]]&lt;&gt;"",TimeSpend[[#This Row],[Date]]&lt;&gt;""),TimeSpend[[#This Row],[Activity]],"")</f>
        <v/>
      </c>
      <c r="G3003" t="str">
        <f>IF(AND(TimeSpend[[#This Row],[Personnel number]]&lt;&gt;"",TimeSpend[[#This Row],[Date]]&lt;&gt;""),TimeSpend[[#This Row],[Activity description]],"")</f>
        <v/>
      </c>
      <c r="H3003" s="36" t="str">
        <f>IF(AND(TimeSpend[[#This Row],[Personnel number]]&lt;&gt;"",TimeSpend[[#This Row],[Date]]&lt;&gt;""),TimeSpend[[#This Row],[Start Time]],"")</f>
        <v/>
      </c>
      <c r="I3003" s="36" t="str">
        <f>IF(AND(TimeSpend[[#This Row],[Personnel number]]&lt;&gt;"",TimeSpend[[#This Row],[Date]]&lt;&gt;""),TimeSpend[[#This Row],[End Time]],"")</f>
        <v/>
      </c>
      <c r="J3003" t="str">
        <f>IF(AND(TimeSpend[[#This Row],[Personnel number]]&lt;&gt;"",TimeSpend[[#This Row],[Date]]&lt;&gt;""),TimeSpend[[#This Row],[Location]],"")</f>
        <v/>
      </c>
      <c r="K3003" t="str">
        <f>IF(AND(TimeSpend[[#This Row],[Personnel number]]&lt;&gt;"",TimeSpend[[#This Row],[Date]]&lt;&gt;""),TimeSpend[[#This Row],[Task]],"")</f>
        <v/>
      </c>
      <c r="L3003" t="str">
        <f>IF(AND(TimeSpend[[#This Row],[Personnel number]]&lt;&gt;"",TimeSpend[[#This Row],[Date]]&lt;&gt;""),Utilization!$J$2,"")</f>
        <v/>
      </c>
      <c r="M3003" t="str">
        <f>IF(AND(TimeSpend[[#This Row],[Personnel number]]&lt;&gt;"",TimeSpend[[#This Row],[Date]]&lt;&gt;""),TimeSpend[[#This Row],[Employee Name]],"")</f>
        <v/>
      </c>
      <c r="N3003" t="str">
        <f t="shared" si="94"/>
        <v/>
      </c>
      <c r="O3003" t="str">
        <f t="shared" si="95"/>
        <v/>
      </c>
      <c r="P3003" t="str">
        <f>IF(D3003&lt;&gt;"",VLOOKUP(D3003,Projects!B:C,2,0),"")</f>
        <v/>
      </c>
    </row>
    <row r="3004" spans="1:16" x14ac:dyDescent="0.25">
      <c r="A3004" t="str">
        <f>UPPER(IF(AND(TimeSpend[[#This Row],[Personnel number]]&lt;&gt;"",TimeSpend[[#This Row],[Date]]&lt;&gt;""),TimeSpend[[#This Row],[Personnel number]],""))</f>
        <v/>
      </c>
      <c r="B3004" s="85" t="str">
        <f>IF(AND(TimeSpend[[#This Row],[Personnel number]]&lt;&gt;"",TimeSpend[[#This Row],[Date]]&lt;&gt;""),TEXT(TimeSpend[[#This Row],[Date]],"[$-409]yyyyMMdd"),"")</f>
        <v/>
      </c>
      <c r="C3004" s="33" t="str">
        <f>IF(AND(TimeSpend[[#This Row],[Personnel number]]&lt;&gt;"",TimeSpend[[#This Row],[Date]]&lt;&gt;""),SUBSTITUTE(TimeSpend[[#This Row],[Hours]],",","."),"")</f>
        <v/>
      </c>
      <c r="D3004" t="str">
        <f>IF(AND(TimeSpend[[#This Row],[Personnel number]]&lt;&gt;"",TimeSpend[[#This Row],[Date]]&lt;&gt;""),TimeSpend[[#This Row],[Network]],"")</f>
        <v/>
      </c>
      <c r="E3004" t="str">
        <f>IF(AND(TimeSpend[[#This Row],[Personnel number]]&lt;&gt;"",TimeSpend[[#This Row],[Date]]&lt;&gt;""),TimeSpend[[#This Row],[Network Description]],"")</f>
        <v/>
      </c>
      <c r="F3004" t="str">
        <f>IF(AND(TimeSpend[[#This Row],[Personnel number]]&lt;&gt;"",TimeSpend[[#This Row],[Date]]&lt;&gt;""),TimeSpend[[#This Row],[Activity]],"")</f>
        <v/>
      </c>
      <c r="G3004" t="str">
        <f>IF(AND(TimeSpend[[#This Row],[Personnel number]]&lt;&gt;"",TimeSpend[[#This Row],[Date]]&lt;&gt;""),TimeSpend[[#This Row],[Activity description]],"")</f>
        <v/>
      </c>
      <c r="H3004" s="36" t="str">
        <f>IF(AND(TimeSpend[[#This Row],[Personnel number]]&lt;&gt;"",TimeSpend[[#This Row],[Date]]&lt;&gt;""),TimeSpend[[#This Row],[Start Time]],"")</f>
        <v/>
      </c>
      <c r="I3004" s="36" t="str">
        <f>IF(AND(TimeSpend[[#This Row],[Personnel number]]&lt;&gt;"",TimeSpend[[#This Row],[Date]]&lt;&gt;""),TimeSpend[[#This Row],[End Time]],"")</f>
        <v/>
      </c>
      <c r="J3004" t="str">
        <f>IF(AND(TimeSpend[[#This Row],[Personnel number]]&lt;&gt;"",TimeSpend[[#This Row],[Date]]&lt;&gt;""),TimeSpend[[#This Row],[Location]],"")</f>
        <v/>
      </c>
      <c r="K3004" t="str">
        <f>IF(AND(TimeSpend[[#This Row],[Personnel number]]&lt;&gt;"",TimeSpend[[#This Row],[Date]]&lt;&gt;""),TimeSpend[[#This Row],[Task]],"")</f>
        <v/>
      </c>
      <c r="L3004" t="str">
        <f>IF(AND(TimeSpend[[#This Row],[Personnel number]]&lt;&gt;"",TimeSpend[[#This Row],[Date]]&lt;&gt;""),Utilization!$J$2,"")</f>
        <v/>
      </c>
      <c r="M3004" t="str">
        <f>IF(AND(TimeSpend[[#This Row],[Personnel number]]&lt;&gt;"",TimeSpend[[#This Row],[Date]]&lt;&gt;""),TimeSpend[[#This Row],[Employee Name]],"")</f>
        <v/>
      </c>
      <c r="N3004" t="str">
        <f t="shared" si="94"/>
        <v/>
      </c>
      <c r="O3004" t="str">
        <f t="shared" si="95"/>
        <v/>
      </c>
      <c r="P3004" t="str">
        <f>IF(D3004&lt;&gt;"",VLOOKUP(D3004,Projects!B:C,2,0),"")</f>
        <v/>
      </c>
    </row>
    <row r="3005" spans="1:16" x14ac:dyDescent="0.25">
      <c r="A3005" t="str">
        <f>UPPER(IF(AND(TimeSpend[[#This Row],[Personnel number]]&lt;&gt;"",TimeSpend[[#This Row],[Date]]&lt;&gt;""),TimeSpend[[#This Row],[Personnel number]],""))</f>
        <v/>
      </c>
      <c r="B3005" s="85" t="str">
        <f>IF(AND(TimeSpend[[#This Row],[Personnel number]]&lt;&gt;"",TimeSpend[[#This Row],[Date]]&lt;&gt;""),TEXT(TimeSpend[[#This Row],[Date]],"[$-409]yyyyMMdd"),"")</f>
        <v/>
      </c>
      <c r="C3005" s="33" t="str">
        <f>IF(AND(TimeSpend[[#This Row],[Personnel number]]&lt;&gt;"",TimeSpend[[#This Row],[Date]]&lt;&gt;""),SUBSTITUTE(TimeSpend[[#This Row],[Hours]],",","."),"")</f>
        <v/>
      </c>
      <c r="D3005" t="str">
        <f>IF(AND(TimeSpend[[#This Row],[Personnel number]]&lt;&gt;"",TimeSpend[[#This Row],[Date]]&lt;&gt;""),TimeSpend[[#This Row],[Network]],"")</f>
        <v/>
      </c>
      <c r="E3005" t="str">
        <f>IF(AND(TimeSpend[[#This Row],[Personnel number]]&lt;&gt;"",TimeSpend[[#This Row],[Date]]&lt;&gt;""),TimeSpend[[#This Row],[Network Description]],"")</f>
        <v/>
      </c>
      <c r="F3005" t="str">
        <f>IF(AND(TimeSpend[[#This Row],[Personnel number]]&lt;&gt;"",TimeSpend[[#This Row],[Date]]&lt;&gt;""),TimeSpend[[#This Row],[Activity]],"")</f>
        <v/>
      </c>
      <c r="G3005" t="str">
        <f>IF(AND(TimeSpend[[#This Row],[Personnel number]]&lt;&gt;"",TimeSpend[[#This Row],[Date]]&lt;&gt;""),TimeSpend[[#This Row],[Activity description]],"")</f>
        <v/>
      </c>
      <c r="H3005" s="36" t="str">
        <f>IF(AND(TimeSpend[[#This Row],[Personnel number]]&lt;&gt;"",TimeSpend[[#This Row],[Date]]&lt;&gt;""),TimeSpend[[#This Row],[Start Time]],"")</f>
        <v/>
      </c>
      <c r="I3005" s="36" t="str">
        <f>IF(AND(TimeSpend[[#This Row],[Personnel number]]&lt;&gt;"",TimeSpend[[#This Row],[Date]]&lt;&gt;""),TimeSpend[[#This Row],[End Time]],"")</f>
        <v/>
      </c>
      <c r="J3005" t="str">
        <f>IF(AND(TimeSpend[[#This Row],[Personnel number]]&lt;&gt;"",TimeSpend[[#This Row],[Date]]&lt;&gt;""),TimeSpend[[#This Row],[Location]],"")</f>
        <v/>
      </c>
      <c r="K3005" t="str">
        <f>IF(AND(TimeSpend[[#This Row],[Personnel number]]&lt;&gt;"",TimeSpend[[#This Row],[Date]]&lt;&gt;""),TimeSpend[[#This Row],[Task]],"")</f>
        <v/>
      </c>
      <c r="L3005" t="str">
        <f>IF(AND(TimeSpend[[#This Row],[Personnel number]]&lt;&gt;"",TimeSpend[[#This Row],[Date]]&lt;&gt;""),Utilization!$J$2,"")</f>
        <v/>
      </c>
      <c r="M3005" t="str">
        <f>IF(AND(TimeSpend[[#This Row],[Personnel number]]&lt;&gt;"",TimeSpend[[#This Row],[Date]]&lt;&gt;""),TimeSpend[[#This Row],[Employee Name]],"")</f>
        <v/>
      </c>
      <c r="N3005" t="str">
        <f t="shared" si="94"/>
        <v/>
      </c>
      <c r="O3005" t="str">
        <f t="shared" si="95"/>
        <v/>
      </c>
      <c r="P3005" t="str">
        <f>IF(D3005&lt;&gt;"",VLOOKUP(D3005,Projects!B:C,2,0),"")</f>
        <v/>
      </c>
    </row>
    <row r="3006" spans="1:16" x14ac:dyDescent="0.25">
      <c r="A3006" t="str">
        <f>UPPER(IF(AND(TimeSpend[[#This Row],[Personnel number]]&lt;&gt;"",TimeSpend[[#This Row],[Date]]&lt;&gt;""),TimeSpend[[#This Row],[Personnel number]],""))</f>
        <v/>
      </c>
      <c r="B3006" s="85" t="str">
        <f>IF(AND(TimeSpend[[#This Row],[Personnel number]]&lt;&gt;"",TimeSpend[[#This Row],[Date]]&lt;&gt;""),TEXT(TimeSpend[[#This Row],[Date]],"[$-409]yyyyMMdd"),"")</f>
        <v/>
      </c>
      <c r="C3006" s="33" t="str">
        <f>IF(AND(TimeSpend[[#This Row],[Personnel number]]&lt;&gt;"",TimeSpend[[#This Row],[Date]]&lt;&gt;""),SUBSTITUTE(TimeSpend[[#This Row],[Hours]],",","."),"")</f>
        <v/>
      </c>
      <c r="D3006" t="str">
        <f>IF(AND(TimeSpend[[#This Row],[Personnel number]]&lt;&gt;"",TimeSpend[[#This Row],[Date]]&lt;&gt;""),TimeSpend[[#This Row],[Network]],"")</f>
        <v/>
      </c>
      <c r="E3006" t="str">
        <f>IF(AND(TimeSpend[[#This Row],[Personnel number]]&lt;&gt;"",TimeSpend[[#This Row],[Date]]&lt;&gt;""),TimeSpend[[#This Row],[Network Description]],"")</f>
        <v/>
      </c>
      <c r="F3006" t="str">
        <f>IF(AND(TimeSpend[[#This Row],[Personnel number]]&lt;&gt;"",TimeSpend[[#This Row],[Date]]&lt;&gt;""),TimeSpend[[#This Row],[Activity]],"")</f>
        <v/>
      </c>
      <c r="G3006" t="str">
        <f>IF(AND(TimeSpend[[#This Row],[Personnel number]]&lt;&gt;"",TimeSpend[[#This Row],[Date]]&lt;&gt;""),TimeSpend[[#This Row],[Activity description]],"")</f>
        <v/>
      </c>
      <c r="H3006" s="36" t="str">
        <f>IF(AND(TimeSpend[[#This Row],[Personnel number]]&lt;&gt;"",TimeSpend[[#This Row],[Date]]&lt;&gt;""),TimeSpend[[#This Row],[Start Time]],"")</f>
        <v/>
      </c>
      <c r="I3006" s="36" t="str">
        <f>IF(AND(TimeSpend[[#This Row],[Personnel number]]&lt;&gt;"",TimeSpend[[#This Row],[Date]]&lt;&gt;""),TimeSpend[[#This Row],[End Time]],"")</f>
        <v/>
      </c>
      <c r="J3006" t="str">
        <f>IF(AND(TimeSpend[[#This Row],[Personnel number]]&lt;&gt;"",TimeSpend[[#This Row],[Date]]&lt;&gt;""),TimeSpend[[#This Row],[Location]],"")</f>
        <v/>
      </c>
      <c r="K3006" t="str">
        <f>IF(AND(TimeSpend[[#This Row],[Personnel number]]&lt;&gt;"",TimeSpend[[#This Row],[Date]]&lt;&gt;""),TimeSpend[[#This Row],[Task]],"")</f>
        <v/>
      </c>
      <c r="L3006" t="str">
        <f>IF(AND(TimeSpend[[#This Row],[Personnel number]]&lt;&gt;"",TimeSpend[[#This Row],[Date]]&lt;&gt;""),Utilization!$J$2,"")</f>
        <v/>
      </c>
      <c r="M3006" t="str">
        <f>IF(AND(TimeSpend[[#This Row],[Personnel number]]&lt;&gt;"",TimeSpend[[#This Row],[Date]]&lt;&gt;""),TimeSpend[[#This Row],[Employee Name]],"")</f>
        <v/>
      </c>
      <c r="N3006" t="str">
        <f t="shared" si="94"/>
        <v/>
      </c>
      <c r="O3006" t="str">
        <f t="shared" si="95"/>
        <v/>
      </c>
      <c r="P3006" t="str">
        <f>IF(D3006&lt;&gt;"",VLOOKUP(D3006,Projects!B:C,2,0),"")</f>
        <v/>
      </c>
    </row>
    <row r="3007" spans="1:16" x14ac:dyDescent="0.25">
      <c r="A3007" t="str">
        <f>UPPER(IF(AND(TimeSpend[[#This Row],[Personnel number]]&lt;&gt;"",TimeSpend[[#This Row],[Date]]&lt;&gt;""),TimeSpend[[#This Row],[Personnel number]],""))</f>
        <v/>
      </c>
      <c r="B3007" s="85" t="str">
        <f>IF(AND(TimeSpend[[#This Row],[Personnel number]]&lt;&gt;"",TimeSpend[[#This Row],[Date]]&lt;&gt;""),TEXT(TimeSpend[[#This Row],[Date]],"[$-409]yyyyMMdd"),"")</f>
        <v/>
      </c>
      <c r="C3007" s="33" t="str">
        <f>IF(AND(TimeSpend[[#This Row],[Personnel number]]&lt;&gt;"",TimeSpend[[#This Row],[Date]]&lt;&gt;""),SUBSTITUTE(TimeSpend[[#This Row],[Hours]],",","."),"")</f>
        <v/>
      </c>
      <c r="D3007" t="str">
        <f>IF(AND(TimeSpend[[#This Row],[Personnel number]]&lt;&gt;"",TimeSpend[[#This Row],[Date]]&lt;&gt;""),TimeSpend[[#This Row],[Network]],"")</f>
        <v/>
      </c>
      <c r="E3007" t="str">
        <f>IF(AND(TimeSpend[[#This Row],[Personnel number]]&lt;&gt;"",TimeSpend[[#This Row],[Date]]&lt;&gt;""),TimeSpend[[#This Row],[Network Description]],"")</f>
        <v/>
      </c>
      <c r="F3007" t="str">
        <f>IF(AND(TimeSpend[[#This Row],[Personnel number]]&lt;&gt;"",TimeSpend[[#This Row],[Date]]&lt;&gt;""),TimeSpend[[#This Row],[Activity]],"")</f>
        <v/>
      </c>
      <c r="G3007" t="str">
        <f>IF(AND(TimeSpend[[#This Row],[Personnel number]]&lt;&gt;"",TimeSpend[[#This Row],[Date]]&lt;&gt;""),TimeSpend[[#This Row],[Activity description]],"")</f>
        <v/>
      </c>
      <c r="H3007" s="36" t="str">
        <f>IF(AND(TimeSpend[[#This Row],[Personnel number]]&lt;&gt;"",TimeSpend[[#This Row],[Date]]&lt;&gt;""),TimeSpend[[#This Row],[Start Time]],"")</f>
        <v/>
      </c>
      <c r="I3007" s="36" t="str">
        <f>IF(AND(TimeSpend[[#This Row],[Personnel number]]&lt;&gt;"",TimeSpend[[#This Row],[Date]]&lt;&gt;""),TimeSpend[[#This Row],[End Time]],"")</f>
        <v/>
      </c>
      <c r="J3007" t="str">
        <f>IF(AND(TimeSpend[[#This Row],[Personnel number]]&lt;&gt;"",TimeSpend[[#This Row],[Date]]&lt;&gt;""),TimeSpend[[#This Row],[Location]],"")</f>
        <v/>
      </c>
      <c r="K3007" t="str">
        <f>IF(AND(TimeSpend[[#This Row],[Personnel number]]&lt;&gt;"",TimeSpend[[#This Row],[Date]]&lt;&gt;""),TimeSpend[[#This Row],[Task]],"")</f>
        <v/>
      </c>
      <c r="L3007" t="str">
        <f>IF(AND(TimeSpend[[#This Row],[Personnel number]]&lt;&gt;"",TimeSpend[[#This Row],[Date]]&lt;&gt;""),Utilization!$J$2,"")</f>
        <v/>
      </c>
      <c r="M3007" t="str">
        <f>IF(AND(TimeSpend[[#This Row],[Personnel number]]&lt;&gt;"",TimeSpend[[#This Row],[Date]]&lt;&gt;""),TimeSpend[[#This Row],[Employee Name]],"")</f>
        <v/>
      </c>
      <c r="N3007" t="str">
        <f t="shared" si="94"/>
        <v/>
      </c>
      <c r="O3007" t="str">
        <f t="shared" si="95"/>
        <v/>
      </c>
      <c r="P3007" t="str">
        <f>IF(D3007&lt;&gt;"",VLOOKUP(D3007,Projects!B:C,2,0),"")</f>
        <v/>
      </c>
    </row>
    <row r="3008" spans="1:16" x14ac:dyDescent="0.25">
      <c r="A3008" t="str">
        <f>UPPER(IF(AND(TimeSpend[[#This Row],[Personnel number]]&lt;&gt;"",TimeSpend[[#This Row],[Date]]&lt;&gt;""),TimeSpend[[#This Row],[Personnel number]],""))</f>
        <v/>
      </c>
      <c r="B3008" s="85" t="str">
        <f>IF(AND(TimeSpend[[#This Row],[Personnel number]]&lt;&gt;"",TimeSpend[[#This Row],[Date]]&lt;&gt;""),TEXT(TimeSpend[[#This Row],[Date]],"[$-409]yyyyMMdd"),"")</f>
        <v/>
      </c>
      <c r="C3008" s="33" t="str">
        <f>IF(AND(TimeSpend[[#This Row],[Personnel number]]&lt;&gt;"",TimeSpend[[#This Row],[Date]]&lt;&gt;""),SUBSTITUTE(TimeSpend[[#This Row],[Hours]],",","."),"")</f>
        <v/>
      </c>
      <c r="D3008" t="str">
        <f>IF(AND(TimeSpend[[#This Row],[Personnel number]]&lt;&gt;"",TimeSpend[[#This Row],[Date]]&lt;&gt;""),TimeSpend[[#This Row],[Network]],"")</f>
        <v/>
      </c>
      <c r="E3008" t="str">
        <f>IF(AND(TimeSpend[[#This Row],[Personnel number]]&lt;&gt;"",TimeSpend[[#This Row],[Date]]&lt;&gt;""),TimeSpend[[#This Row],[Network Description]],"")</f>
        <v/>
      </c>
      <c r="F3008" t="str">
        <f>IF(AND(TimeSpend[[#This Row],[Personnel number]]&lt;&gt;"",TimeSpend[[#This Row],[Date]]&lt;&gt;""),TimeSpend[[#This Row],[Activity]],"")</f>
        <v/>
      </c>
      <c r="G3008" t="str">
        <f>IF(AND(TimeSpend[[#This Row],[Personnel number]]&lt;&gt;"",TimeSpend[[#This Row],[Date]]&lt;&gt;""),TimeSpend[[#This Row],[Activity description]],"")</f>
        <v/>
      </c>
      <c r="H3008" s="36" t="str">
        <f>IF(AND(TimeSpend[[#This Row],[Personnel number]]&lt;&gt;"",TimeSpend[[#This Row],[Date]]&lt;&gt;""),TimeSpend[[#This Row],[Start Time]],"")</f>
        <v/>
      </c>
      <c r="I3008" s="36" t="str">
        <f>IF(AND(TimeSpend[[#This Row],[Personnel number]]&lt;&gt;"",TimeSpend[[#This Row],[Date]]&lt;&gt;""),TimeSpend[[#This Row],[End Time]],"")</f>
        <v/>
      </c>
      <c r="J3008" t="str">
        <f>IF(AND(TimeSpend[[#This Row],[Personnel number]]&lt;&gt;"",TimeSpend[[#This Row],[Date]]&lt;&gt;""),TimeSpend[[#This Row],[Location]],"")</f>
        <v/>
      </c>
      <c r="K3008" t="str">
        <f>IF(AND(TimeSpend[[#This Row],[Personnel number]]&lt;&gt;"",TimeSpend[[#This Row],[Date]]&lt;&gt;""),TimeSpend[[#This Row],[Task]],"")</f>
        <v/>
      </c>
      <c r="L3008" t="str">
        <f>IF(AND(TimeSpend[[#This Row],[Personnel number]]&lt;&gt;"",TimeSpend[[#This Row],[Date]]&lt;&gt;""),Utilization!$J$2,"")</f>
        <v/>
      </c>
      <c r="M3008" t="str">
        <f>IF(AND(TimeSpend[[#This Row],[Personnel number]]&lt;&gt;"",TimeSpend[[#This Row],[Date]]&lt;&gt;""),TimeSpend[[#This Row],[Employee Name]],"")</f>
        <v/>
      </c>
      <c r="N3008" t="str">
        <f t="shared" si="94"/>
        <v/>
      </c>
      <c r="O3008" t="str">
        <f t="shared" si="95"/>
        <v/>
      </c>
      <c r="P3008" t="str">
        <f>IF(D3008&lt;&gt;"",VLOOKUP(D3008,Projects!B:C,2,0),"")</f>
        <v/>
      </c>
    </row>
    <row r="3009" spans="1:16" x14ac:dyDescent="0.25">
      <c r="A3009" t="str">
        <f>UPPER(IF(AND(TimeSpend[[#This Row],[Personnel number]]&lt;&gt;"",TimeSpend[[#This Row],[Date]]&lt;&gt;""),TimeSpend[[#This Row],[Personnel number]],""))</f>
        <v/>
      </c>
      <c r="B3009" s="85" t="str">
        <f>IF(AND(TimeSpend[[#This Row],[Personnel number]]&lt;&gt;"",TimeSpend[[#This Row],[Date]]&lt;&gt;""),TEXT(TimeSpend[[#This Row],[Date]],"[$-409]yyyyMMdd"),"")</f>
        <v/>
      </c>
      <c r="C3009" s="33" t="str">
        <f>IF(AND(TimeSpend[[#This Row],[Personnel number]]&lt;&gt;"",TimeSpend[[#This Row],[Date]]&lt;&gt;""),SUBSTITUTE(TimeSpend[[#This Row],[Hours]],",","."),"")</f>
        <v/>
      </c>
      <c r="D3009" t="str">
        <f>IF(AND(TimeSpend[[#This Row],[Personnel number]]&lt;&gt;"",TimeSpend[[#This Row],[Date]]&lt;&gt;""),TimeSpend[[#This Row],[Network]],"")</f>
        <v/>
      </c>
      <c r="E3009" t="str">
        <f>IF(AND(TimeSpend[[#This Row],[Personnel number]]&lt;&gt;"",TimeSpend[[#This Row],[Date]]&lt;&gt;""),TimeSpend[[#This Row],[Network Description]],"")</f>
        <v/>
      </c>
      <c r="F3009" t="str">
        <f>IF(AND(TimeSpend[[#This Row],[Personnel number]]&lt;&gt;"",TimeSpend[[#This Row],[Date]]&lt;&gt;""),TimeSpend[[#This Row],[Activity]],"")</f>
        <v/>
      </c>
      <c r="G3009" t="str">
        <f>IF(AND(TimeSpend[[#This Row],[Personnel number]]&lt;&gt;"",TimeSpend[[#This Row],[Date]]&lt;&gt;""),TimeSpend[[#This Row],[Activity description]],"")</f>
        <v/>
      </c>
      <c r="H3009" s="36" t="str">
        <f>IF(AND(TimeSpend[[#This Row],[Personnel number]]&lt;&gt;"",TimeSpend[[#This Row],[Date]]&lt;&gt;""),TimeSpend[[#This Row],[Start Time]],"")</f>
        <v/>
      </c>
      <c r="I3009" s="36" t="str">
        <f>IF(AND(TimeSpend[[#This Row],[Personnel number]]&lt;&gt;"",TimeSpend[[#This Row],[Date]]&lt;&gt;""),TimeSpend[[#This Row],[End Time]],"")</f>
        <v/>
      </c>
      <c r="J3009" t="str">
        <f>IF(AND(TimeSpend[[#This Row],[Personnel number]]&lt;&gt;"",TimeSpend[[#This Row],[Date]]&lt;&gt;""),TimeSpend[[#This Row],[Location]],"")</f>
        <v/>
      </c>
      <c r="K3009" t="str">
        <f>IF(AND(TimeSpend[[#This Row],[Personnel number]]&lt;&gt;"",TimeSpend[[#This Row],[Date]]&lt;&gt;""),TimeSpend[[#This Row],[Task]],"")</f>
        <v/>
      </c>
      <c r="L3009" t="str">
        <f>IF(AND(TimeSpend[[#This Row],[Personnel number]]&lt;&gt;"",TimeSpend[[#This Row],[Date]]&lt;&gt;""),Utilization!$J$2,"")</f>
        <v/>
      </c>
      <c r="M3009" t="str">
        <f>IF(AND(TimeSpend[[#This Row],[Personnel number]]&lt;&gt;"",TimeSpend[[#This Row],[Date]]&lt;&gt;""),TimeSpend[[#This Row],[Employee Name]],"")</f>
        <v/>
      </c>
      <c r="N3009" t="str">
        <f t="shared" si="94"/>
        <v/>
      </c>
      <c r="O3009" t="str">
        <f t="shared" si="95"/>
        <v/>
      </c>
      <c r="P3009" t="str">
        <f>IF(D3009&lt;&gt;"",VLOOKUP(D3009,Projects!B:C,2,0),"")</f>
        <v/>
      </c>
    </row>
    <row r="3010" spans="1:16" x14ac:dyDescent="0.25">
      <c r="A3010" t="str">
        <f>UPPER(IF(AND(TimeSpend[[#This Row],[Personnel number]]&lt;&gt;"",TimeSpend[[#This Row],[Date]]&lt;&gt;""),TimeSpend[[#This Row],[Personnel number]],""))</f>
        <v/>
      </c>
      <c r="B3010" s="85" t="str">
        <f>IF(AND(TimeSpend[[#This Row],[Personnel number]]&lt;&gt;"",TimeSpend[[#This Row],[Date]]&lt;&gt;""),TEXT(TimeSpend[[#This Row],[Date]],"[$-409]yyyyMMdd"),"")</f>
        <v/>
      </c>
      <c r="C3010" s="33" t="str">
        <f>IF(AND(TimeSpend[[#This Row],[Personnel number]]&lt;&gt;"",TimeSpend[[#This Row],[Date]]&lt;&gt;""),SUBSTITUTE(TimeSpend[[#This Row],[Hours]],",","."),"")</f>
        <v/>
      </c>
      <c r="D3010" t="str">
        <f>IF(AND(TimeSpend[[#This Row],[Personnel number]]&lt;&gt;"",TimeSpend[[#This Row],[Date]]&lt;&gt;""),TimeSpend[[#This Row],[Network]],"")</f>
        <v/>
      </c>
      <c r="E3010" t="str">
        <f>IF(AND(TimeSpend[[#This Row],[Personnel number]]&lt;&gt;"",TimeSpend[[#This Row],[Date]]&lt;&gt;""),TimeSpend[[#This Row],[Network Description]],"")</f>
        <v/>
      </c>
      <c r="F3010" t="str">
        <f>IF(AND(TimeSpend[[#This Row],[Personnel number]]&lt;&gt;"",TimeSpend[[#This Row],[Date]]&lt;&gt;""),TimeSpend[[#This Row],[Activity]],"")</f>
        <v/>
      </c>
      <c r="G3010" t="str">
        <f>IF(AND(TimeSpend[[#This Row],[Personnel number]]&lt;&gt;"",TimeSpend[[#This Row],[Date]]&lt;&gt;""),TimeSpend[[#This Row],[Activity description]],"")</f>
        <v/>
      </c>
      <c r="H3010" s="36" t="str">
        <f>IF(AND(TimeSpend[[#This Row],[Personnel number]]&lt;&gt;"",TimeSpend[[#This Row],[Date]]&lt;&gt;""),TimeSpend[[#This Row],[Start Time]],"")</f>
        <v/>
      </c>
      <c r="I3010" s="36" t="str">
        <f>IF(AND(TimeSpend[[#This Row],[Personnel number]]&lt;&gt;"",TimeSpend[[#This Row],[Date]]&lt;&gt;""),TimeSpend[[#This Row],[End Time]],"")</f>
        <v/>
      </c>
      <c r="J3010" t="str">
        <f>IF(AND(TimeSpend[[#This Row],[Personnel number]]&lt;&gt;"",TimeSpend[[#This Row],[Date]]&lt;&gt;""),TimeSpend[[#This Row],[Location]],"")</f>
        <v/>
      </c>
      <c r="K3010" t="str">
        <f>IF(AND(TimeSpend[[#This Row],[Personnel number]]&lt;&gt;"",TimeSpend[[#This Row],[Date]]&lt;&gt;""),TimeSpend[[#This Row],[Task]],"")</f>
        <v/>
      </c>
      <c r="L3010" t="str">
        <f>IF(AND(TimeSpend[[#This Row],[Personnel number]]&lt;&gt;"",TimeSpend[[#This Row],[Date]]&lt;&gt;""),Utilization!$J$2,"")</f>
        <v/>
      </c>
      <c r="M3010" t="str">
        <f>IF(AND(TimeSpend[[#This Row],[Personnel number]]&lt;&gt;"",TimeSpend[[#This Row],[Date]]&lt;&gt;""),TimeSpend[[#This Row],[Employee Name]],"")</f>
        <v/>
      </c>
      <c r="N3010" t="str">
        <f t="shared" si="94"/>
        <v/>
      </c>
      <c r="O3010" t="str">
        <f t="shared" si="95"/>
        <v/>
      </c>
      <c r="P3010" t="str">
        <f>IF(D3010&lt;&gt;"",VLOOKUP(D3010,Projects!B:C,2,0),"")</f>
        <v/>
      </c>
    </row>
    <row r="3011" spans="1:16" x14ac:dyDescent="0.25">
      <c r="A3011" t="str">
        <f>UPPER(IF(AND(TimeSpend[[#This Row],[Personnel number]]&lt;&gt;"",TimeSpend[[#This Row],[Date]]&lt;&gt;""),TimeSpend[[#This Row],[Personnel number]],""))</f>
        <v/>
      </c>
      <c r="B3011" s="85" t="str">
        <f>IF(AND(TimeSpend[[#This Row],[Personnel number]]&lt;&gt;"",TimeSpend[[#This Row],[Date]]&lt;&gt;""),TEXT(TimeSpend[[#This Row],[Date]],"[$-409]yyyyMMdd"),"")</f>
        <v/>
      </c>
      <c r="C3011" s="33" t="str">
        <f>IF(AND(TimeSpend[[#This Row],[Personnel number]]&lt;&gt;"",TimeSpend[[#This Row],[Date]]&lt;&gt;""),SUBSTITUTE(TimeSpend[[#This Row],[Hours]],",","."),"")</f>
        <v/>
      </c>
      <c r="D3011" t="str">
        <f>IF(AND(TimeSpend[[#This Row],[Personnel number]]&lt;&gt;"",TimeSpend[[#This Row],[Date]]&lt;&gt;""),TimeSpend[[#This Row],[Network]],"")</f>
        <v/>
      </c>
      <c r="E3011" t="str">
        <f>IF(AND(TimeSpend[[#This Row],[Personnel number]]&lt;&gt;"",TimeSpend[[#This Row],[Date]]&lt;&gt;""),TimeSpend[[#This Row],[Network Description]],"")</f>
        <v/>
      </c>
      <c r="F3011" t="str">
        <f>IF(AND(TimeSpend[[#This Row],[Personnel number]]&lt;&gt;"",TimeSpend[[#This Row],[Date]]&lt;&gt;""),TimeSpend[[#This Row],[Activity]],"")</f>
        <v/>
      </c>
      <c r="G3011" t="str">
        <f>IF(AND(TimeSpend[[#This Row],[Personnel number]]&lt;&gt;"",TimeSpend[[#This Row],[Date]]&lt;&gt;""),TimeSpend[[#This Row],[Activity description]],"")</f>
        <v/>
      </c>
      <c r="H3011" s="36" t="str">
        <f>IF(AND(TimeSpend[[#This Row],[Personnel number]]&lt;&gt;"",TimeSpend[[#This Row],[Date]]&lt;&gt;""),TimeSpend[[#This Row],[Start Time]],"")</f>
        <v/>
      </c>
      <c r="I3011" s="36" t="str">
        <f>IF(AND(TimeSpend[[#This Row],[Personnel number]]&lt;&gt;"",TimeSpend[[#This Row],[Date]]&lt;&gt;""),TimeSpend[[#This Row],[End Time]],"")</f>
        <v/>
      </c>
      <c r="J3011" t="str">
        <f>IF(AND(TimeSpend[[#This Row],[Personnel number]]&lt;&gt;"",TimeSpend[[#This Row],[Date]]&lt;&gt;""),TimeSpend[[#This Row],[Location]],"")</f>
        <v/>
      </c>
      <c r="K3011" t="str">
        <f>IF(AND(TimeSpend[[#This Row],[Personnel number]]&lt;&gt;"",TimeSpend[[#This Row],[Date]]&lt;&gt;""),TimeSpend[[#This Row],[Task]],"")</f>
        <v/>
      </c>
      <c r="L3011" t="str">
        <f>IF(AND(TimeSpend[[#This Row],[Personnel number]]&lt;&gt;"",TimeSpend[[#This Row],[Date]]&lt;&gt;""),Utilization!$J$2,"")</f>
        <v/>
      </c>
      <c r="M3011" t="str">
        <f>IF(AND(TimeSpend[[#This Row],[Personnel number]]&lt;&gt;"",TimeSpend[[#This Row],[Date]]&lt;&gt;""),TimeSpend[[#This Row],[Employee Name]],"")</f>
        <v/>
      </c>
      <c r="N3011" t="str">
        <f t="shared" si="94"/>
        <v/>
      </c>
      <c r="O3011" t="str">
        <f t="shared" si="95"/>
        <v/>
      </c>
      <c r="P3011" t="str">
        <f>IF(D3011&lt;&gt;"",VLOOKUP(D3011,Projects!B:C,2,0),"")</f>
        <v/>
      </c>
    </row>
    <row r="3012" spans="1:16" x14ac:dyDescent="0.25">
      <c r="A3012" t="str">
        <f>UPPER(IF(AND(TimeSpend[[#This Row],[Personnel number]]&lt;&gt;"",TimeSpend[[#This Row],[Date]]&lt;&gt;""),TimeSpend[[#This Row],[Personnel number]],""))</f>
        <v/>
      </c>
      <c r="B3012" s="85" t="str">
        <f>IF(AND(TimeSpend[[#This Row],[Personnel number]]&lt;&gt;"",TimeSpend[[#This Row],[Date]]&lt;&gt;""),TEXT(TimeSpend[[#This Row],[Date]],"[$-409]yyyyMMdd"),"")</f>
        <v/>
      </c>
      <c r="C3012" s="33" t="str">
        <f>IF(AND(TimeSpend[[#This Row],[Personnel number]]&lt;&gt;"",TimeSpend[[#This Row],[Date]]&lt;&gt;""),SUBSTITUTE(TimeSpend[[#This Row],[Hours]],",","."),"")</f>
        <v/>
      </c>
      <c r="D3012" t="str">
        <f>IF(AND(TimeSpend[[#This Row],[Personnel number]]&lt;&gt;"",TimeSpend[[#This Row],[Date]]&lt;&gt;""),TimeSpend[[#This Row],[Network]],"")</f>
        <v/>
      </c>
      <c r="E3012" t="str">
        <f>IF(AND(TimeSpend[[#This Row],[Personnel number]]&lt;&gt;"",TimeSpend[[#This Row],[Date]]&lt;&gt;""),TimeSpend[[#This Row],[Network Description]],"")</f>
        <v/>
      </c>
      <c r="F3012" t="str">
        <f>IF(AND(TimeSpend[[#This Row],[Personnel number]]&lt;&gt;"",TimeSpend[[#This Row],[Date]]&lt;&gt;""),TimeSpend[[#This Row],[Activity]],"")</f>
        <v/>
      </c>
      <c r="G3012" t="str">
        <f>IF(AND(TimeSpend[[#This Row],[Personnel number]]&lt;&gt;"",TimeSpend[[#This Row],[Date]]&lt;&gt;""),TimeSpend[[#This Row],[Activity description]],"")</f>
        <v/>
      </c>
      <c r="H3012" s="36" t="str">
        <f>IF(AND(TimeSpend[[#This Row],[Personnel number]]&lt;&gt;"",TimeSpend[[#This Row],[Date]]&lt;&gt;""),TimeSpend[[#This Row],[Start Time]],"")</f>
        <v/>
      </c>
      <c r="I3012" s="36" t="str">
        <f>IF(AND(TimeSpend[[#This Row],[Personnel number]]&lt;&gt;"",TimeSpend[[#This Row],[Date]]&lt;&gt;""),TimeSpend[[#This Row],[End Time]],"")</f>
        <v/>
      </c>
      <c r="J3012" t="str">
        <f>IF(AND(TimeSpend[[#This Row],[Personnel number]]&lt;&gt;"",TimeSpend[[#This Row],[Date]]&lt;&gt;""),TimeSpend[[#This Row],[Location]],"")</f>
        <v/>
      </c>
      <c r="K3012" t="str">
        <f>IF(AND(TimeSpend[[#This Row],[Personnel number]]&lt;&gt;"",TimeSpend[[#This Row],[Date]]&lt;&gt;""),TimeSpend[[#This Row],[Task]],"")</f>
        <v/>
      </c>
      <c r="L3012" t="str">
        <f>IF(AND(TimeSpend[[#This Row],[Personnel number]]&lt;&gt;"",TimeSpend[[#This Row],[Date]]&lt;&gt;""),Utilization!$J$2,"")</f>
        <v/>
      </c>
      <c r="M3012" t="str">
        <f>IF(AND(TimeSpend[[#This Row],[Personnel number]]&lt;&gt;"",TimeSpend[[#This Row],[Date]]&lt;&gt;""),TimeSpend[[#This Row],[Employee Name]],"")</f>
        <v/>
      </c>
      <c r="N3012" t="str">
        <f t="shared" si="94"/>
        <v/>
      </c>
      <c r="O3012" t="str">
        <f t="shared" si="95"/>
        <v/>
      </c>
      <c r="P3012" t="str">
        <f>IF(D3012&lt;&gt;"",VLOOKUP(D3012,Projects!B:C,2,0),"")</f>
        <v/>
      </c>
    </row>
    <row r="3013" spans="1:16" x14ac:dyDescent="0.25">
      <c r="A3013" t="str">
        <f>UPPER(IF(AND(TimeSpend[[#This Row],[Personnel number]]&lt;&gt;"",TimeSpend[[#This Row],[Date]]&lt;&gt;""),TimeSpend[[#This Row],[Personnel number]],""))</f>
        <v/>
      </c>
      <c r="B3013" s="85" t="str">
        <f>IF(AND(TimeSpend[[#This Row],[Personnel number]]&lt;&gt;"",TimeSpend[[#This Row],[Date]]&lt;&gt;""),TEXT(TimeSpend[[#This Row],[Date]],"[$-409]yyyyMMdd"),"")</f>
        <v/>
      </c>
      <c r="C3013" s="33" t="str">
        <f>IF(AND(TimeSpend[[#This Row],[Personnel number]]&lt;&gt;"",TimeSpend[[#This Row],[Date]]&lt;&gt;""),SUBSTITUTE(TimeSpend[[#This Row],[Hours]],",","."),"")</f>
        <v/>
      </c>
      <c r="D3013" t="str">
        <f>IF(AND(TimeSpend[[#This Row],[Personnel number]]&lt;&gt;"",TimeSpend[[#This Row],[Date]]&lt;&gt;""),TimeSpend[[#This Row],[Network]],"")</f>
        <v/>
      </c>
      <c r="E3013" t="str">
        <f>IF(AND(TimeSpend[[#This Row],[Personnel number]]&lt;&gt;"",TimeSpend[[#This Row],[Date]]&lt;&gt;""),TimeSpend[[#This Row],[Network Description]],"")</f>
        <v/>
      </c>
      <c r="F3013" t="str">
        <f>IF(AND(TimeSpend[[#This Row],[Personnel number]]&lt;&gt;"",TimeSpend[[#This Row],[Date]]&lt;&gt;""),TimeSpend[[#This Row],[Activity]],"")</f>
        <v/>
      </c>
      <c r="G3013" t="str">
        <f>IF(AND(TimeSpend[[#This Row],[Personnel number]]&lt;&gt;"",TimeSpend[[#This Row],[Date]]&lt;&gt;""),TimeSpend[[#This Row],[Activity description]],"")</f>
        <v/>
      </c>
      <c r="H3013" s="36" t="str">
        <f>IF(AND(TimeSpend[[#This Row],[Personnel number]]&lt;&gt;"",TimeSpend[[#This Row],[Date]]&lt;&gt;""),TimeSpend[[#This Row],[Start Time]],"")</f>
        <v/>
      </c>
      <c r="I3013" s="36" t="str">
        <f>IF(AND(TimeSpend[[#This Row],[Personnel number]]&lt;&gt;"",TimeSpend[[#This Row],[Date]]&lt;&gt;""),TimeSpend[[#This Row],[End Time]],"")</f>
        <v/>
      </c>
      <c r="J3013" t="str">
        <f>IF(AND(TimeSpend[[#This Row],[Personnel number]]&lt;&gt;"",TimeSpend[[#This Row],[Date]]&lt;&gt;""),TimeSpend[[#This Row],[Location]],"")</f>
        <v/>
      </c>
      <c r="K3013" t="str">
        <f>IF(AND(TimeSpend[[#This Row],[Personnel number]]&lt;&gt;"",TimeSpend[[#This Row],[Date]]&lt;&gt;""),TimeSpend[[#This Row],[Task]],"")</f>
        <v/>
      </c>
      <c r="L3013" t="str">
        <f>IF(AND(TimeSpend[[#This Row],[Personnel number]]&lt;&gt;"",TimeSpend[[#This Row],[Date]]&lt;&gt;""),Utilization!$J$2,"")</f>
        <v/>
      </c>
      <c r="M3013" t="str">
        <f>IF(AND(TimeSpend[[#This Row],[Personnel number]]&lt;&gt;"",TimeSpend[[#This Row],[Date]]&lt;&gt;""),TimeSpend[[#This Row],[Employee Name]],"")</f>
        <v/>
      </c>
      <c r="N3013" t="str">
        <f t="shared" si="94"/>
        <v/>
      </c>
      <c r="O3013" t="str">
        <f t="shared" si="95"/>
        <v/>
      </c>
      <c r="P3013" t="str">
        <f>IF(D3013&lt;&gt;"",VLOOKUP(D3013,Projects!B:C,2,0),"")</f>
        <v/>
      </c>
    </row>
    <row r="3014" spans="1:16" x14ac:dyDescent="0.25">
      <c r="A3014" t="str">
        <f>UPPER(IF(AND(TimeSpend[[#This Row],[Personnel number]]&lt;&gt;"",TimeSpend[[#This Row],[Date]]&lt;&gt;""),TimeSpend[[#This Row],[Personnel number]],""))</f>
        <v/>
      </c>
      <c r="B3014" s="85" t="str">
        <f>IF(AND(TimeSpend[[#This Row],[Personnel number]]&lt;&gt;"",TimeSpend[[#This Row],[Date]]&lt;&gt;""),TEXT(TimeSpend[[#This Row],[Date]],"[$-409]yyyyMMdd"),"")</f>
        <v/>
      </c>
      <c r="C3014" s="33" t="str">
        <f>IF(AND(TimeSpend[[#This Row],[Personnel number]]&lt;&gt;"",TimeSpend[[#This Row],[Date]]&lt;&gt;""),SUBSTITUTE(TimeSpend[[#This Row],[Hours]],",","."),"")</f>
        <v/>
      </c>
      <c r="D3014" t="str">
        <f>IF(AND(TimeSpend[[#This Row],[Personnel number]]&lt;&gt;"",TimeSpend[[#This Row],[Date]]&lt;&gt;""),TimeSpend[[#This Row],[Network]],"")</f>
        <v/>
      </c>
      <c r="E3014" t="str">
        <f>IF(AND(TimeSpend[[#This Row],[Personnel number]]&lt;&gt;"",TimeSpend[[#This Row],[Date]]&lt;&gt;""),TimeSpend[[#This Row],[Network Description]],"")</f>
        <v/>
      </c>
      <c r="F3014" t="str">
        <f>IF(AND(TimeSpend[[#This Row],[Personnel number]]&lt;&gt;"",TimeSpend[[#This Row],[Date]]&lt;&gt;""),TimeSpend[[#This Row],[Activity]],"")</f>
        <v/>
      </c>
      <c r="G3014" t="str">
        <f>IF(AND(TimeSpend[[#This Row],[Personnel number]]&lt;&gt;"",TimeSpend[[#This Row],[Date]]&lt;&gt;""),TimeSpend[[#This Row],[Activity description]],"")</f>
        <v/>
      </c>
      <c r="H3014" s="36" t="str">
        <f>IF(AND(TimeSpend[[#This Row],[Personnel number]]&lt;&gt;"",TimeSpend[[#This Row],[Date]]&lt;&gt;""),TimeSpend[[#This Row],[Start Time]],"")</f>
        <v/>
      </c>
      <c r="I3014" s="36" t="str">
        <f>IF(AND(TimeSpend[[#This Row],[Personnel number]]&lt;&gt;"",TimeSpend[[#This Row],[Date]]&lt;&gt;""),TimeSpend[[#This Row],[End Time]],"")</f>
        <v/>
      </c>
      <c r="J3014" t="str">
        <f>IF(AND(TimeSpend[[#This Row],[Personnel number]]&lt;&gt;"",TimeSpend[[#This Row],[Date]]&lt;&gt;""),TimeSpend[[#This Row],[Location]],"")</f>
        <v/>
      </c>
      <c r="K3014" t="str">
        <f>IF(AND(TimeSpend[[#This Row],[Personnel number]]&lt;&gt;"",TimeSpend[[#This Row],[Date]]&lt;&gt;""),TimeSpend[[#This Row],[Task]],"")</f>
        <v/>
      </c>
      <c r="L3014" t="str">
        <f>IF(AND(TimeSpend[[#This Row],[Personnel number]]&lt;&gt;"",TimeSpend[[#This Row],[Date]]&lt;&gt;""),Utilization!$J$2,"")</f>
        <v/>
      </c>
      <c r="M3014" t="str">
        <f>IF(AND(TimeSpend[[#This Row],[Personnel number]]&lt;&gt;"",TimeSpend[[#This Row],[Date]]&lt;&gt;""),TimeSpend[[#This Row],[Employee Name]],"")</f>
        <v/>
      </c>
      <c r="N3014" t="str">
        <f t="shared" si="94"/>
        <v/>
      </c>
      <c r="O3014" t="str">
        <f t="shared" si="95"/>
        <v/>
      </c>
      <c r="P3014" t="str">
        <f>IF(D3014&lt;&gt;"",VLOOKUP(D3014,Projects!B:C,2,0),"")</f>
        <v/>
      </c>
    </row>
    <row r="3015" spans="1:16" x14ac:dyDescent="0.25">
      <c r="A3015" t="str">
        <f>UPPER(IF(AND(TimeSpend[[#This Row],[Personnel number]]&lt;&gt;"",TimeSpend[[#This Row],[Date]]&lt;&gt;""),TimeSpend[[#This Row],[Personnel number]],""))</f>
        <v/>
      </c>
      <c r="B3015" s="85" t="str">
        <f>IF(AND(TimeSpend[[#This Row],[Personnel number]]&lt;&gt;"",TimeSpend[[#This Row],[Date]]&lt;&gt;""),TEXT(TimeSpend[[#This Row],[Date]],"[$-409]yyyyMMdd"),"")</f>
        <v/>
      </c>
      <c r="C3015" s="33" t="str">
        <f>IF(AND(TimeSpend[[#This Row],[Personnel number]]&lt;&gt;"",TimeSpend[[#This Row],[Date]]&lt;&gt;""),SUBSTITUTE(TimeSpend[[#This Row],[Hours]],",","."),"")</f>
        <v/>
      </c>
      <c r="D3015" t="str">
        <f>IF(AND(TimeSpend[[#This Row],[Personnel number]]&lt;&gt;"",TimeSpend[[#This Row],[Date]]&lt;&gt;""),TimeSpend[[#This Row],[Network]],"")</f>
        <v/>
      </c>
      <c r="E3015" t="str">
        <f>IF(AND(TimeSpend[[#This Row],[Personnel number]]&lt;&gt;"",TimeSpend[[#This Row],[Date]]&lt;&gt;""),TimeSpend[[#This Row],[Network Description]],"")</f>
        <v/>
      </c>
      <c r="F3015" t="str">
        <f>IF(AND(TimeSpend[[#This Row],[Personnel number]]&lt;&gt;"",TimeSpend[[#This Row],[Date]]&lt;&gt;""),TimeSpend[[#This Row],[Activity]],"")</f>
        <v/>
      </c>
      <c r="G3015" t="str">
        <f>IF(AND(TimeSpend[[#This Row],[Personnel number]]&lt;&gt;"",TimeSpend[[#This Row],[Date]]&lt;&gt;""),TimeSpend[[#This Row],[Activity description]],"")</f>
        <v/>
      </c>
      <c r="H3015" s="36" t="str">
        <f>IF(AND(TimeSpend[[#This Row],[Personnel number]]&lt;&gt;"",TimeSpend[[#This Row],[Date]]&lt;&gt;""),TimeSpend[[#This Row],[Start Time]],"")</f>
        <v/>
      </c>
      <c r="I3015" s="36" t="str">
        <f>IF(AND(TimeSpend[[#This Row],[Personnel number]]&lt;&gt;"",TimeSpend[[#This Row],[Date]]&lt;&gt;""),TimeSpend[[#This Row],[End Time]],"")</f>
        <v/>
      </c>
      <c r="J3015" t="str">
        <f>IF(AND(TimeSpend[[#This Row],[Personnel number]]&lt;&gt;"",TimeSpend[[#This Row],[Date]]&lt;&gt;""),TimeSpend[[#This Row],[Location]],"")</f>
        <v/>
      </c>
      <c r="K3015" t="str">
        <f>IF(AND(TimeSpend[[#This Row],[Personnel number]]&lt;&gt;"",TimeSpend[[#This Row],[Date]]&lt;&gt;""),TimeSpend[[#This Row],[Task]],"")</f>
        <v/>
      </c>
      <c r="L3015" t="str">
        <f>IF(AND(TimeSpend[[#This Row],[Personnel number]]&lt;&gt;"",TimeSpend[[#This Row],[Date]]&lt;&gt;""),Utilization!$J$2,"")</f>
        <v/>
      </c>
      <c r="M3015" t="str">
        <f>IF(AND(TimeSpend[[#This Row],[Personnel number]]&lt;&gt;"",TimeSpend[[#This Row],[Date]]&lt;&gt;""),TimeSpend[[#This Row],[Employee Name]],"")</f>
        <v/>
      </c>
      <c r="N3015" t="str">
        <f t="shared" si="94"/>
        <v/>
      </c>
      <c r="O3015" t="str">
        <f t="shared" si="95"/>
        <v/>
      </c>
      <c r="P3015" t="str">
        <f>IF(D3015&lt;&gt;"",VLOOKUP(D3015,Projects!B:C,2,0),"")</f>
        <v/>
      </c>
    </row>
    <row r="3016" spans="1:16" x14ac:dyDescent="0.25">
      <c r="A3016" t="str">
        <f>UPPER(IF(AND(TimeSpend[[#This Row],[Personnel number]]&lt;&gt;"",TimeSpend[[#This Row],[Date]]&lt;&gt;""),TimeSpend[[#This Row],[Personnel number]],""))</f>
        <v/>
      </c>
      <c r="B3016" s="85" t="str">
        <f>IF(AND(TimeSpend[[#This Row],[Personnel number]]&lt;&gt;"",TimeSpend[[#This Row],[Date]]&lt;&gt;""),TEXT(TimeSpend[[#This Row],[Date]],"[$-409]yyyyMMdd"),"")</f>
        <v/>
      </c>
      <c r="C3016" s="33" t="str">
        <f>IF(AND(TimeSpend[[#This Row],[Personnel number]]&lt;&gt;"",TimeSpend[[#This Row],[Date]]&lt;&gt;""),SUBSTITUTE(TimeSpend[[#This Row],[Hours]],",","."),"")</f>
        <v/>
      </c>
      <c r="D3016" t="str">
        <f>IF(AND(TimeSpend[[#This Row],[Personnel number]]&lt;&gt;"",TimeSpend[[#This Row],[Date]]&lt;&gt;""),TimeSpend[[#This Row],[Network]],"")</f>
        <v/>
      </c>
      <c r="E3016" t="str">
        <f>IF(AND(TimeSpend[[#This Row],[Personnel number]]&lt;&gt;"",TimeSpend[[#This Row],[Date]]&lt;&gt;""),TimeSpend[[#This Row],[Network Description]],"")</f>
        <v/>
      </c>
      <c r="F3016" t="str">
        <f>IF(AND(TimeSpend[[#This Row],[Personnel number]]&lt;&gt;"",TimeSpend[[#This Row],[Date]]&lt;&gt;""),TimeSpend[[#This Row],[Activity]],"")</f>
        <v/>
      </c>
      <c r="G3016" t="str">
        <f>IF(AND(TimeSpend[[#This Row],[Personnel number]]&lt;&gt;"",TimeSpend[[#This Row],[Date]]&lt;&gt;""),TimeSpend[[#This Row],[Activity description]],"")</f>
        <v/>
      </c>
      <c r="H3016" s="36" t="str">
        <f>IF(AND(TimeSpend[[#This Row],[Personnel number]]&lt;&gt;"",TimeSpend[[#This Row],[Date]]&lt;&gt;""),TimeSpend[[#This Row],[Start Time]],"")</f>
        <v/>
      </c>
      <c r="I3016" s="36" t="str">
        <f>IF(AND(TimeSpend[[#This Row],[Personnel number]]&lt;&gt;"",TimeSpend[[#This Row],[Date]]&lt;&gt;""),TimeSpend[[#This Row],[End Time]],"")</f>
        <v/>
      </c>
      <c r="J3016" t="str">
        <f>IF(AND(TimeSpend[[#This Row],[Personnel number]]&lt;&gt;"",TimeSpend[[#This Row],[Date]]&lt;&gt;""),TimeSpend[[#This Row],[Location]],"")</f>
        <v/>
      </c>
      <c r="K3016" t="str">
        <f>IF(AND(TimeSpend[[#This Row],[Personnel number]]&lt;&gt;"",TimeSpend[[#This Row],[Date]]&lt;&gt;""),TimeSpend[[#This Row],[Task]],"")</f>
        <v/>
      </c>
      <c r="L3016" t="str">
        <f>IF(AND(TimeSpend[[#This Row],[Personnel number]]&lt;&gt;"",TimeSpend[[#This Row],[Date]]&lt;&gt;""),Utilization!$J$2,"")</f>
        <v/>
      </c>
      <c r="M3016" t="str">
        <f>IF(AND(TimeSpend[[#This Row],[Personnel number]]&lt;&gt;"",TimeSpend[[#This Row],[Date]]&lt;&gt;""),TimeSpend[[#This Row],[Employee Name]],"")</f>
        <v/>
      </c>
      <c r="N3016" t="str">
        <f t="shared" si="94"/>
        <v/>
      </c>
      <c r="O3016" t="str">
        <f t="shared" si="95"/>
        <v/>
      </c>
      <c r="P3016" t="str">
        <f>IF(D3016&lt;&gt;"",VLOOKUP(D3016,Projects!B:C,2,0),"")</f>
        <v/>
      </c>
    </row>
    <row r="3017" spans="1:16" x14ac:dyDescent="0.25">
      <c r="A3017" t="str">
        <f>UPPER(IF(AND(TimeSpend[[#This Row],[Personnel number]]&lt;&gt;"",TimeSpend[[#This Row],[Date]]&lt;&gt;""),TimeSpend[[#This Row],[Personnel number]],""))</f>
        <v/>
      </c>
      <c r="B3017" s="85" t="str">
        <f>IF(AND(TimeSpend[[#This Row],[Personnel number]]&lt;&gt;"",TimeSpend[[#This Row],[Date]]&lt;&gt;""),TEXT(TimeSpend[[#This Row],[Date]],"[$-409]yyyyMMdd"),"")</f>
        <v/>
      </c>
      <c r="C3017" s="33" t="str">
        <f>IF(AND(TimeSpend[[#This Row],[Personnel number]]&lt;&gt;"",TimeSpend[[#This Row],[Date]]&lt;&gt;""),SUBSTITUTE(TimeSpend[[#This Row],[Hours]],",","."),"")</f>
        <v/>
      </c>
      <c r="D3017" t="str">
        <f>IF(AND(TimeSpend[[#This Row],[Personnel number]]&lt;&gt;"",TimeSpend[[#This Row],[Date]]&lt;&gt;""),TimeSpend[[#This Row],[Network]],"")</f>
        <v/>
      </c>
      <c r="E3017" t="str">
        <f>IF(AND(TimeSpend[[#This Row],[Personnel number]]&lt;&gt;"",TimeSpend[[#This Row],[Date]]&lt;&gt;""),TimeSpend[[#This Row],[Network Description]],"")</f>
        <v/>
      </c>
      <c r="F3017" t="str">
        <f>IF(AND(TimeSpend[[#This Row],[Personnel number]]&lt;&gt;"",TimeSpend[[#This Row],[Date]]&lt;&gt;""),TimeSpend[[#This Row],[Activity]],"")</f>
        <v/>
      </c>
      <c r="G3017" t="str">
        <f>IF(AND(TimeSpend[[#This Row],[Personnel number]]&lt;&gt;"",TimeSpend[[#This Row],[Date]]&lt;&gt;""),TimeSpend[[#This Row],[Activity description]],"")</f>
        <v/>
      </c>
      <c r="H3017" s="36" t="str">
        <f>IF(AND(TimeSpend[[#This Row],[Personnel number]]&lt;&gt;"",TimeSpend[[#This Row],[Date]]&lt;&gt;""),TimeSpend[[#This Row],[Start Time]],"")</f>
        <v/>
      </c>
      <c r="I3017" s="36" t="str">
        <f>IF(AND(TimeSpend[[#This Row],[Personnel number]]&lt;&gt;"",TimeSpend[[#This Row],[Date]]&lt;&gt;""),TimeSpend[[#This Row],[End Time]],"")</f>
        <v/>
      </c>
      <c r="J3017" t="str">
        <f>IF(AND(TimeSpend[[#This Row],[Personnel number]]&lt;&gt;"",TimeSpend[[#This Row],[Date]]&lt;&gt;""),TimeSpend[[#This Row],[Location]],"")</f>
        <v/>
      </c>
      <c r="K3017" t="str">
        <f>IF(AND(TimeSpend[[#This Row],[Personnel number]]&lt;&gt;"",TimeSpend[[#This Row],[Date]]&lt;&gt;""),TimeSpend[[#This Row],[Task]],"")</f>
        <v/>
      </c>
      <c r="L3017" t="str">
        <f>IF(AND(TimeSpend[[#This Row],[Personnel number]]&lt;&gt;"",TimeSpend[[#This Row],[Date]]&lt;&gt;""),Utilization!$J$2,"")</f>
        <v/>
      </c>
      <c r="M3017" t="str">
        <f>IF(AND(TimeSpend[[#This Row],[Personnel number]]&lt;&gt;"",TimeSpend[[#This Row],[Date]]&lt;&gt;""),TimeSpend[[#This Row],[Employee Name]],"")</f>
        <v/>
      </c>
      <c r="N3017" t="str">
        <f t="shared" si="94"/>
        <v/>
      </c>
      <c r="O3017" t="str">
        <f t="shared" si="95"/>
        <v/>
      </c>
      <c r="P3017" t="str">
        <f>IF(D3017&lt;&gt;"",VLOOKUP(D3017,Projects!B:C,2,0),"")</f>
        <v/>
      </c>
    </row>
    <row r="3018" spans="1:16" x14ac:dyDescent="0.25">
      <c r="A3018" t="str">
        <f>UPPER(IF(AND(TimeSpend[[#This Row],[Personnel number]]&lt;&gt;"",TimeSpend[[#This Row],[Date]]&lt;&gt;""),TimeSpend[[#This Row],[Personnel number]],""))</f>
        <v/>
      </c>
      <c r="B3018" s="85" t="str">
        <f>IF(AND(TimeSpend[[#This Row],[Personnel number]]&lt;&gt;"",TimeSpend[[#This Row],[Date]]&lt;&gt;""),TEXT(TimeSpend[[#This Row],[Date]],"[$-409]yyyyMMdd"),"")</f>
        <v/>
      </c>
      <c r="C3018" s="33" t="str">
        <f>IF(AND(TimeSpend[[#This Row],[Personnel number]]&lt;&gt;"",TimeSpend[[#This Row],[Date]]&lt;&gt;""),SUBSTITUTE(TimeSpend[[#This Row],[Hours]],",","."),"")</f>
        <v/>
      </c>
      <c r="D3018" t="str">
        <f>IF(AND(TimeSpend[[#This Row],[Personnel number]]&lt;&gt;"",TimeSpend[[#This Row],[Date]]&lt;&gt;""),TimeSpend[[#This Row],[Network]],"")</f>
        <v/>
      </c>
      <c r="E3018" t="str">
        <f>IF(AND(TimeSpend[[#This Row],[Personnel number]]&lt;&gt;"",TimeSpend[[#This Row],[Date]]&lt;&gt;""),TimeSpend[[#This Row],[Network Description]],"")</f>
        <v/>
      </c>
      <c r="F3018" t="str">
        <f>IF(AND(TimeSpend[[#This Row],[Personnel number]]&lt;&gt;"",TimeSpend[[#This Row],[Date]]&lt;&gt;""),TimeSpend[[#This Row],[Activity]],"")</f>
        <v/>
      </c>
      <c r="G3018" t="str">
        <f>IF(AND(TimeSpend[[#This Row],[Personnel number]]&lt;&gt;"",TimeSpend[[#This Row],[Date]]&lt;&gt;""),TimeSpend[[#This Row],[Activity description]],"")</f>
        <v/>
      </c>
      <c r="H3018" s="36" t="str">
        <f>IF(AND(TimeSpend[[#This Row],[Personnel number]]&lt;&gt;"",TimeSpend[[#This Row],[Date]]&lt;&gt;""),TimeSpend[[#This Row],[Start Time]],"")</f>
        <v/>
      </c>
      <c r="I3018" s="36" t="str">
        <f>IF(AND(TimeSpend[[#This Row],[Personnel number]]&lt;&gt;"",TimeSpend[[#This Row],[Date]]&lt;&gt;""),TimeSpend[[#This Row],[End Time]],"")</f>
        <v/>
      </c>
      <c r="J3018" t="str">
        <f>IF(AND(TimeSpend[[#This Row],[Personnel number]]&lt;&gt;"",TimeSpend[[#This Row],[Date]]&lt;&gt;""),TimeSpend[[#This Row],[Location]],"")</f>
        <v/>
      </c>
      <c r="K3018" t="str">
        <f>IF(AND(TimeSpend[[#This Row],[Personnel number]]&lt;&gt;"",TimeSpend[[#This Row],[Date]]&lt;&gt;""),TimeSpend[[#This Row],[Task]],"")</f>
        <v/>
      </c>
      <c r="L3018" t="str">
        <f>IF(AND(TimeSpend[[#This Row],[Personnel number]]&lt;&gt;"",TimeSpend[[#This Row],[Date]]&lt;&gt;""),Utilization!$J$2,"")</f>
        <v/>
      </c>
      <c r="M3018" t="str">
        <f>IF(AND(TimeSpend[[#This Row],[Personnel number]]&lt;&gt;"",TimeSpend[[#This Row],[Date]]&lt;&gt;""),TimeSpend[[#This Row],[Employee Name]],"")</f>
        <v/>
      </c>
      <c r="N3018" t="str">
        <f t="shared" si="94"/>
        <v/>
      </c>
      <c r="O3018" t="str">
        <f t="shared" si="95"/>
        <v/>
      </c>
      <c r="P3018" t="str">
        <f>IF(D3018&lt;&gt;"",VLOOKUP(D3018,Projects!B:C,2,0),"")</f>
        <v/>
      </c>
    </row>
    <row r="3019" spans="1:16" x14ac:dyDescent="0.25">
      <c r="A3019" t="str">
        <f>UPPER(IF(AND(TimeSpend[[#This Row],[Personnel number]]&lt;&gt;"",TimeSpend[[#This Row],[Date]]&lt;&gt;""),TimeSpend[[#This Row],[Personnel number]],""))</f>
        <v/>
      </c>
      <c r="B3019" s="85" t="str">
        <f>IF(AND(TimeSpend[[#This Row],[Personnel number]]&lt;&gt;"",TimeSpend[[#This Row],[Date]]&lt;&gt;""),TEXT(TimeSpend[[#This Row],[Date]],"[$-409]yyyyMMdd"),"")</f>
        <v/>
      </c>
      <c r="C3019" s="33" t="str">
        <f>IF(AND(TimeSpend[[#This Row],[Personnel number]]&lt;&gt;"",TimeSpend[[#This Row],[Date]]&lt;&gt;""),SUBSTITUTE(TimeSpend[[#This Row],[Hours]],",","."),"")</f>
        <v/>
      </c>
      <c r="D3019" t="str">
        <f>IF(AND(TimeSpend[[#This Row],[Personnel number]]&lt;&gt;"",TimeSpend[[#This Row],[Date]]&lt;&gt;""),TimeSpend[[#This Row],[Network]],"")</f>
        <v/>
      </c>
      <c r="E3019" t="str">
        <f>IF(AND(TimeSpend[[#This Row],[Personnel number]]&lt;&gt;"",TimeSpend[[#This Row],[Date]]&lt;&gt;""),TimeSpend[[#This Row],[Network Description]],"")</f>
        <v/>
      </c>
      <c r="F3019" t="str">
        <f>IF(AND(TimeSpend[[#This Row],[Personnel number]]&lt;&gt;"",TimeSpend[[#This Row],[Date]]&lt;&gt;""),TimeSpend[[#This Row],[Activity]],"")</f>
        <v/>
      </c>
      <c r="G3019" t="str">
        <f>IF(AND(TimeSpend[[#This Row],[Personnel number]]&lt;&gt;"",TimeSpend[[#This Row],[Date]]&lt;&gt;""),TimeSpend[[#This Row],[Activity description]],"")</f>
        <v/>
      </c>
      <c r="H3019" s="36" t="str">
        <f>IF(AND(TimeSpend[[#This Row],[Personnel number]]&lt;&gt;"",TimeSpend[[#This Row],[Date]]&lt;&gt;""),TimeSpend[[#This Row],[Start Time]],"")</f>
        <v/>
      </c>
      <c r="I3019" s="36" t="str">
        <f>IF(AND(TimeSpend[[#This Row],[Personnel number]]&lt;&gt;"",TimeSpend[[#This Row],[Date]]&lt;&gt;""),TimeSpend[[#This Row],[End Time]],"")</f>
        <v/>
      </c>
      <c r="J3019" t="str">
        <f>IF(AND(TimeSpend[[#This Row],[Personnel number]]&lt;&gt;"",TimeSpend[[#This Row],[Date]]&lt;&gt;""),TimeSpend[[#This Row],[Location]],"")</f>
        <v/>
      </c>
      <c r="K3019" t="str">
        <f>IF(AND(TimeSpend[[#This Row],[Personnel number]]&lt;&gt;"",TimeSpend[[#This Row],[Date]]&lt;&gt;""),TimeSpend[[#This Row],[Task]],"")</f>
        <v/>
      </c>
      <c r="L3019" t="str">
        <f>IF(AND(TimeSpend[[#This Row],[Personnel number]]&lt;&gt;"",TimeSpend[[#This Row],[Date]]&lt;&gt;""),Utilization!$J$2,"")</f>
        <v/>
      </c>
      <c r="M3019" t="str">
        <f>IF(AND(TimeSpend[[#This Row],[Personnel number]]&lt;&gt;"",TimeSpend[[#This Row],[Date]]&lt;&gt;""),TimeSpend[[#This Row],[Employee Name]],"")</f>
        <v/>
      </c>
      <c r="N3019" t="str">
        <f t="shared" si="94"/>
        <v/>
      </c>
      <c r="O3019" t="str">
        <f t="shared" si="95"/>
        <v/>
      </c>
      <c r="P3019" t="str">
        <f>IF(D3019&lt;&gt;"",VLOOKUP(D3019,Projects!B:C,2,0),"")</f>
        <v/>
      </c>
    </row>
    <row r="3020" spans="1:16" x14ac:dyDescent="0.25">
      <c r="A3020" t="str">
        <f>UPPER(IF(AND(TimeSpend[[#This Row],[Personnel number]]&lt;&gt;"",TimeSpend[[#This Row],[Date]]&lt;&gt;""),TimeSpend[[#This Row],[Personnel number]],""))</f>
        <v/>
      </c>
      <c r="B3020" s="85" t="str">
        <f>IF(AND(TimeSpend[[#This Row],[Personnel number]]&lt;&gt;"",TimeSpend[[#This Row],[Date]]&lt;&gt;""),TEXT(TimeSpend[[#This Row],[Date]],"[$-409]yyyyMMdd"),"")</f>
        <v/>
      </c>
      <c r="C3020" s="33" t="str">
        <f>IF(AND(TimeSpend[[#This Row],[Personnel number]]&lt;&gt;"",TimeSpend[[#This Row],[Date]]&lt;&gt;""),SUBSTITUTE(TimeSpend[[#This Row],[Hours]],",","."),"")</f>
        <v/>
      </c>
      <c r="D3020" t="str">
        <f>IF(AND(TimeSpend[[#This Row],[Personnel number]]&lt;&gt;"",TimeSpend[[#This Row],[Date]]&lt;&gt;""),TimeSpend[[#This Row],[Network]],"")</f>
        <v/>
      </c>
      <c r="E3020" t="str">
        <f>IF(AND(TimeSpend[[#This Row],[Personnel number]]&lt;&gt;"",TimeSpend[[#This Row],[Date]]&lt;&gt;""),TimeSpend[[#This Row],[Network Description]],"")</f>
        <v/>
      </c>
      <c r="F3020" t="str">
        <f>IF(AND(TimeSpend[[#This Row],[Personnel number]]&lt;&gt;"",TimeSpend[[#This Row],[Date]]&lt;&gt;""),TimeSpend[[#This Row],[Activity]],"")</f>
        <v/>
      </c>
      <c r="G3020" t="str">
        <f>IF(AND(TimeSpend[[#This Row],[Personnel number]]&lt;&gt;"",TimeSpend[[#This Row],[Date]]&lt;&gt;""),TimeSpend[[#This Row],[Activity description]],"")</f>
        <v/>
      </c>
      <c r="H3020" s="36" t="str">
        <f>IF(AND(TimeSpend[[#This Row],[Personnel number]]&lt;&gt;"",TimeSpend[[#This Row],[Date]]&lt;&gt;""),TimeSpend[[#This Row],[Start Time]],"")</f>
        <v/>
      </c>
      <c r="I3020" s="36" t="str">
        <f>IF(AND(TimeSpend[[#This Row],[Personnel number]]&lt;&gt;"",TimeSpend[[#This Row],[Date]]&lt;&gt;""),TimeSpend[[#This Row],[End Time]],"")</f>
        <v/>
      </c>
      <c r="J3020" t="str">
        <f>IF(AND(TimeSpend[[#This Row],[Personnel number]]&lt;&gt;"",TimeSpend[[#This Row],[Date]]&lt;&gt;""),TimeSpend[[#This Row],[Location]],"")</f>
        <v/>
      </c>
      <c r="K3020" t="str">
        <f>IF(AND(TimeSpend[[#This Row],[Personnel number]]&lt;&gt;"",TimeSpend[[#This Row],[Date]]&lt;&gt;""),TimeSpend[[#This Row],[Task]],"")</f>
        <v/>
      </c>
      <c r="L3020" t="str">
        <f>IF(AND(TimeSpend[[#This Row],[Personnel number]]&lt;&gt;"",TimeSpend[[#This Row],[Date]]&lt;&gt;""),Utilization!$J$2,"")</f>
        <v/>
      </c>
      <c r="M3020" t="str">
        <f>IF(AND(TimeSpend[[#This Row],[Personnel number]]&lt;&gt;"",TimeSpend[[#This Row],[Date]]&lt;&gt;""),TimeSpend[[#This Row],[Employee Name]],"")</f>
        <v/>
      </c>
      <c r="N3020" t="str">
        <f t="shared" si="94"/>
        <v/>
      </c>
      <c r="O3020" t="str">
        <f t="shared" si="95"/>
        <v/>
      </c>
      <c r="P3020" t="str">
        <f>IF(D3020&lt;&gt;"",VLOOKUP(D3020,Projects!B:C,2,0),"")</f>
        <v/>
      </c>
    </row>
    <row r="3021" spans="1:16" x14ac:dyDescent="0.25">
      <c r="A3021" t="str">
        <f>UPPER(IF(AND(TimeSpend[[#This Row],[Personnel number]]&lt;&gt;"",TimeSpend[[#This Row],[Date]]&lt;&gt;""),TimeSpend[[#This Row],[Personnel number]],""))</f>
        <v/>
      </c>
      <c r="B3021" s="85" t="str">
        <f>IF(AND(TimeSpend[[#This Row],[Personnel number]]&lt;&gt;"",TimeSpend[[#This Row],[Date]]&lt;&gt;""),TEXT(TimeSpend[[#This Row],[Date]],"[$-409]yyyyMMdd"),"")</f>
        <v/>
      </c>
      <c r="C3021" s="33" t="str">
        <f>IF(AND(TimeSpend[[#This Row],[Personnel number]]&lt;&gt;"",TimeSpend[[#This Row],[Date]]&lt;&gt;""),SUBSTITUTE(TimeSpend[[#This Row],[Hours]],",","."),"")</f>
        <v/>
      </c>
      <c r="D3021" t="str">
        <f>IF(AND(TimeSpend[[#This Row],[Personnel number]]&lt;&gt;"",TimeSpend[[#This Row],[Date]]&lt;&gt;""),TimeSpend[[#This Row],[Network]],"")</f>
        <v/>
      </c>
      <c r="E3021" t="str">
        <f>IF(AND(TimeSpend[[#This Row],[Personnel number]]&lt;&gt;"",TimeSpend[[#This Row],[Date]]&lt;&gt;""),TimeSpend[[#This Row],[Network Description]],"")</f>
        <v/>
      </c>
      <c r="F3021" t="str">
        <f>IF(AND(TimeSpend[[#This Row],[Personnel number]]&lt;&gt;"",TimeSpend[[#This Row],[Date]]&lt;&gt;""),TimeSpend[[#This Row],[Activity]],"")</f>
        <v/>
      </c>
      <c r="G3021" t="str">
        <f>IF(AND(TimeSpend[[#This Row],[Personnel number]]&lt;&gt;"",TimeSpend[[#This Row],[Date]]&lt;&gt;""),TimeSpend[[#This Row],[Activity description]],"")</f>
        <v/>
      </c>
      <c r="H3021" s="36" t="str">
        <f>IF(AND(TimeSpend[[#This Row],[Personnel number]]&lt;&gt;"",TimeSpend[[#This Row],[Date]]&lt;&gt;""),TimeSpend[[#This Row],[Start Time]],"")</f>
        <v/>
      </c>
      <c r="I3021" s="36" t="str">
        <f>IF(AND(TimeSpend[[#This Row],[Personnel number]]&lt;&gt;"",TimeSpend[[#This Row],[Date]]&lt;&gt;""),TimeSpend[[#This Row],[End Time]],"")</f>
        <v/>
      </c>
      <c r="J3021" t="str">
        <f>IF(AND(TimeSpend[[#This Row],[Personnel number]]&lt;&gt;"",TimeSpend[[#This Row],[Date]]&lt;&gt;""),TimeSpend[[#This Row],[Location]],"")</f>
        <v/>
      </c>
      <c r="K3021" t="str">
        <f>IF(AND(TimeSpend[[#This Row],[Personnel number]]&lt;&gt;"",TimeSpend[[#This Row],[Date]]&lt;&gt;""),TimeSpend[[#This Row],[Task]],"")</f>
        <v/>
      </c>
      <c r="L3021" t="str">
        <f>IF(AND(TimeSpend[[#This Row],[Personnel number]]&lt;&gt;"",TimeSpend[[#This Row],[Date]]&lt;&gt;""),Utilization!$J$2,"")</f>
        <v/>
      </c>
      <c r="M3021" t="str">
        <f>IF(AND(TimeSpend[[#This Row],[Personnel number]]&lt;&gt;"",TimeSpend[[#This Row],[Date]]&lt;&gt;""),TimeSpend[[#This Row],[Employee Name]],"")</f>
        <v/>
      </c>
      <c r="N3021" t="str">
        <f t="shared" si="94"/>
        <v/>
      </c>
      <c r="O3021" t="str">
        <f t="shared" si="95"/>
        <v/>
      </c>
      <c r="P3021" t="str">
        <f>IF(D3021&lt;&gt;"",VLOOKUP(D3021,Projects!B:C,2,0),"")</f>
        <v/>
      </c>
    </row>
    <row r="3022" spans="1:16" x14ac:dyDescent="0.25">
      <c r="A3022" t="str">
        <f>UPPER(IF(AND(TimeSpend[[#This Row],[Personnel number]]&lt;&gt;"",TimeSpend[[#This Row],[Date]]&lt;&gt;""),TimeSpend[[#This Row],[Personnel number]],""))</f>
        <v/>
      </c>
      <c r="B3022" s="85" t="str">
        <f>IF(AND(TimeSpend[[#This Row],[Personnel number]]&lt;&gt;"",TimeSpend[[#This Row],[Date]]&lt;&gt;""),TEXT(TimeSpend[[#This Row],[Date]],"[$-409]yyyyMMdd"),"")</f>
        <v/>
      </c>
      <c r="C3022" s="33" t="str">
        <f>IF(AND(TimeSpend[[#This Row],[Personnel number]]&lt;&gt;"",TimeSpend[[#This Row],[Date]]&lt;&gt;""),SUBSTITUTE(TimeSpend[[#This Row],[Hours]],",","."),"")</f>
        <v/>
      </c>
      <c r="D3022" t="str">
        <f>IF(AND(TimeSpend[[#This Row],[Personnel number]]&lt;&gt;"",TimeSpend[[#This Row],[Date]]&lt;&gt;""),TimeSpend[[#This Row],[Network]],"")</f>
        <v/>
      </c>
      <c r="E3022" t="str">
        <f>IF(AND(TimeSpend[[#This Row],[Personnel number]]&lt;&gt;"",TimeSpend[[#This Row],[Date]]&lt;&gt;""),TimeSpend[[#This Row],[Network Description]],"")</f>
        <v/>
      </c>
      <c r="F3022" t="str">
        <f>IF(AND(TimeSpend[[#This Row],[Personnel number]]&lt;&gt;"",TimeSpend[[#This Row],[Date]]&lt;&gt;""),TimeSpend[[#This Row],[Activity]],"")</f>
        <v/>
      </c>
      <c r="G3022" t="str">
        <f>IF(AND(TimeSpend[[#This Row],[Personnel number]]&lt;&gt;"",TimeSpend[[#This Row],[Date]]&lt;&gt;""),TimeSpend[[#This Row],[Activity description]],"")</f>
        <v/>
      </c>
      <c r="H3022" s="36" t="str">
        <f>IF(AND(TimeSpend[[#This Row],[Personnel number]]&lt;&gt;"",TimeSpend[[#This Row],[Date]]&lt;&gt;""),TimeSpend[[#This Row],[Start Time]],"")</f>
        <v/>
      </c>
      <c r="I3022" s="36" t="str">
        <f>IF(AND(TimeSpend[[#This Row],[Personnel number]]&lt;&gt;"",TimeSpend[[#This Row],[Date]]&lt;&gt;""),TimeSpend[[#This Row],[End Time]],"")</f>
        <v/>
      </c>
      <c r="J3022" t="str">
        <f>IF(AND(TimeSpend[[#This Row],[Personnel number]]&lt;&gt;"",TimeSpend[[#This Row],[Date]]&lt;&gt;""),TimeSpend[[#This Row],[Location]],"")</f>
        <v/>
      </c>
      <c r="K3022" t="str">
        <f>IF(AND(TimeSpend[[#This Row],[Personnel number]]&lt;&gt;"",TimeSpend[[#This Row],[Date]]&lt;&gt;""),TimeSpend[[#This Row],[Task]],"")</f>
        <v/>
      </c>
      <c r="L3022" t="str">
        <f>IF(AND(TimeSpend[[#This Row],[Personnel number]]&lt;&gt;"",TimeSpend[[#This Row],[Date]]&lt;&gt;""),Utilization!$J$2,"")</f>
        <v/>
      </c>
      <c r="M3022" t="str">
        <f>IF(AND(TimeSpend[[#This Row],[Personnel number]]&lt;&gt;"",TimeSpend[[#This Row],[Date]]&lt;&gt;""),TimeSpend[[#This Row],[Employee Name]],"")</f>
        <v/>
      </c>
      <c r="N3022" t="str">
        <f t="shared" si="94"/>
        <v/>
      </c>
      <c r="O3022" t="str">
        <f t="shared" si="95"/>
        <v/>
      </c>
      <c r="P3022" t="str">
        <f>IF(D3022&lt;&gt;"",VLOOKUP(D3022,Projects!B:C,2,0),"")</f>
        <v/>
      </c>
    </row>
    <row r="3023" spans="1:16" x14ac:dyDescent="0.25">
      <c r="A3023" t="str">
        <f>UPPER(IF(AND(TimeSpend[[#This Row],[Personnel number]]&lt;&gt;"",TimeSpend[[#This Row],[Date]]&lt;&gt;""),TimeSpend[[#This Row],[Personnel number]],""))</f>
        <v/>
      </c>
      <c r="B3023" s="85" t="str">
        <f>IF(AND(TimeSpend[[#This Row],[Personnel number]]&lt;&gt;"",TimeSpend[[#This Row],[Date]]&lt;&gt;""),TEXT(TimeSpend[[#This Row],[Date]],"[$-409]yyyyMMdd"),"")</f>
        <v/>
      </c>
      <c r="C3023" s="33" t="str">
        <f>IF(AND(TimeSpend[[#This Row],[Personnel number]]&lt;&gt;"",TimeSpend[[#This Row],[Date]]&lt;&gt;""),SUBSTITUTE(TimeSpend[[#This Row],[Hours]],",","."),"")</f>
        <v/>
      </c>
      <c r="D3023" t="str">
        <f>IF(AND(TimeSpend[[#This Row],[Personnel number]]&lt;&gt;"",TimeSpend[[#This Row],[Date]]&lt;&gt;""),TimeSpend[[#This Row],[Network]],"")</f>
        <v/>
      </c>
      <c r="E3023" t="str">
        <f>IF(AND(TimeSpend[[#This Row],[Personnel number]]&lt;&gt;"",TimeSpend[[#This Row],[Date]]&lt;&gt;""),TimeSpend[[#This Row],[Network Description]],"")</f>
        <v/>
      </c>
      <c r="F3023" t="str">
        <f>IF(AND(TimeSpend[[#This Row],[Personnel number]]&lt;&gt;"",TimeSpend[[#This Row],[Date]]&lt;&gt;""),TimeSpend[[#This Row],[Activity]],"")</f>
        <v/>
      </c>
      <c r="G3023" t="str">
        <f>IF(AND(TimeSpend[[#This Row],[Personnel number]]&lt;&gt;"",TimeSpend[[#This Row],[Date]]&lt;&gt;""),TimeSpend[[#This Row],[Activity description]],"")</f>
        <v/>
      </c>
      <c r="H3023" s="36" t="str">
        <f>IF(AND(TimeSpend[[#This Row],[Personnel number]]&lt;&gt;"",TimeSpend[[#This Row],[Date]]&lt;&gt;""),TimeSpend[[#This Row],[Start Time]],"")</f>
        <v/>
      </c>
      <c r="I3023" s="36" t="str">
        <f>IF(AND(TimeSpend[[#This Row],[Personnel number]]&lt;&gt;"",TimeSpend[[#This Row],[Date]]&lt;&gt;""),TimeSpend[[#This Row],[End Time]],"")</f>
        <v/>
      </c>
      <c r="J3023" t="str">
        <f>IF(AND(TimeSpend[[#This Row],[Personnel number]]&lt;&gt;"",TimeSpend[[#This Row],[Date]]&lt;&gt;""),TimeSpend[[#This Row],[Location]],"")</f>
        <v/>
      </c>
      <c r="K3023" t="str">
        <f>IF(AND(TimeSpend[[#This Row],[Personnel number]]&lt;&gt;"",TimeSpend[[#This Row],[Date]]&lt;&gt;""),TimeSpend[[#This Row],[Task]],"")</f>
        <v/>
      </c>
      <c r="L3023" t="str">
        <f>IF(AND(TimeSpend[[#This Row],[Personnel number]]&lt;&gt;"",TimeSpend[[#This Row],[Date]]&lt;&gt;""),Utilization!$J$2,"")</f>
        <v/>
      </c>
      <c r="M3023" t="str">
        <f>IF(AND(TimeSpend[[#This Row],[Personnel number]]&lt;&gt;"",TimeSpend[[#This Row],[Date]]&lt;&gt;""),TimeSpend[[#This Row],[Employee Name]],"")</f>
        <v/>
      </c>
      <c r="N3023" t="str">
        <f t="shared" si="94"/>
        <v/>
      </c>
      <c r="O3023" t="str">
        <f t="shared" si="95"/>
        <v/>
      </c>
      <c r="P3023" t="str">
        <f>IF(D3023&lt;&gt;"",VLOOKUP(D3023,Projects!B:C,2,0),"")</f>
        <v/>
      </c>
    </row>
    <row r="3024" spans="1:16" x14ac:dyDescent="0.25">
      <c r="A3024" t="str">
        <f>UPPER(IF(AND(TimeSpend[[#This Row],[Personnel number]]&lt;&gt;"",TimeSpend[[#This Row],[Date]]&lt;&gt;""),TimeSpend[[#This Row],[Personnel number]],""))</f>
        <v/>
      </c>
      <c r="B3024" s="85" t="str">
        <f>IF(AND(TimeSpend[[#This Row],[Personnel number]]&lt;&gt;"",TimeSpend[[#This Row],[Date]]&lt;&gt;""),TEXT(TimeSpend[[#This Row],[Date]],"[$-409]yyyyMMdd"),"")</f>
        <v/>
      </c>
      <c r="C3024" s="33" t="str">
        <f>IF(AND(TimeSpend[[#This Row],[Personnel number]]&lt;&gt;"",TimeSpend[[#This Row],[Date]]&lt;&gt;""),SUBSTITUTE(TimeSpend[[#This Row],[Hours]],",","."),"")</f>
        <v/>
      </c>
      <c r="D3024" t="str">
        <f>IF(AND(TimeSpend[[#This Row],[Personnel number]]&lt;&gt;"",TimeSpend[[#This Row],[Date]]&lt;&gt;""),TimeSpend[[#This Row],[Network]],"")</f>
        <v/>
      </c>
      <c r="E3024" t="str">
        <f>IF(AND(TimeSpend[[#This Row],[Personnel number]]&lt;&gt;"",TimeSpend[[#This Row],[Date]]&lt;&gt;""),TimeSpend[[#This Row],[Network Description]],"")</f>
        <v/>
      </c>
      <c r="F3024" t="str">
        <f>IF(AND(TimeSpend[[#This Row],[Personnel number]]&lt;&gt;"",TimeSpend[[#This Row],[Date]]&lt;&gt;""),TimeSpend[[#This Row],[Activity]],"")</f>
        <v/>
      </c>
      <c r="G3024" t="str">
        <f>IF(AND(TimeSpend[[#This Row],[Personnel number]]&lt;&gt;"",TimeSpend[[#This Row],[Date]]&lt;&gt;""),TimeSpend[[#This Row],[Activity description]],"")</f>
        <v/>
      </c>
      <c r="H3024" s="36" t="str">
        <f>IF(AND(TimeSpend[[#This Row],[Personnel number]]&lt;&gt;"",TimeSpend[[#This Row],[Date]]&lt;&gt;""),TimeSpend[[#This Row],[Start Time]],"")</f>
        <v/>
      </c>
      <c r="I3024" s="36" t="str">
        <f>IF(AND(TimeSpend[[#This Row],[Personnel number]]&lt;&gt;"",TimeSpend[[#This Row],[Date]]&lt;&gt;""),TimeSpend[[#This Row],[End Time]],"")</f>
        <v/>
      </c>
      <c r="J3024" t="str">
        <f>IF(AND(TimeSpend[[#This Row],[Personnel number]]&lt;&gt;"",TimeSpend[[#This Row],[Date]]&lt;&gt;""),TimeSpend[[#This Row],[Location]],"")</f>
        <v/>
      </c>
      <c r="K3024" t="str">
        <f>IF(AND(TimeSpend[[#This Row],[Personnel number]]&lt;&gt;"",TimeSpend[[#This Row],[Date]]&lt;&gt;""),TimeSpend[[#This Row],[Task]],"")</f>
        <v/>
      </c>
      <c r="L3024" t="str">
        <f>IF(AND(TimeSpend[[#This Row],[Personnel number]]&lt;&gt;"",TimeSpend[[#This Row],[Date]]&lt;&gt;""),Utilization!$J$2,"")</f>
        <v/>
      </c>
      <c r="M3024" t="str">
        <f>IF(AND(TimeSpend[[#This Row],[Personnel number]]&lt;&gt;"",TimeSpend[[#This Row],[Date]]&lt;&gt;""),TimeSpend[[#This Row],[Employee Name]],"")</f>
        <v/>
      </c>
      <c r="N3024" t="str">
        <f t="shared" si="94"/>
        <v/>
      </c>
      <c r="O3024" t="str">
        <f t="shared" si="95"/>
        <v/>
      </c>
      <c r="P3024" t="str">
        <f>IF(D3024&lt;&gt;"",VLOOKUP(D3024,Projects!B:C,2,0),"")</f>
        <v/>
      </c>
    </row>
    <row r="3025" spans="1:16" x14ac:dyDescent="0.25">
      <c r="A3025" t="str">
        <f>UPPER(IF(AND(TimeSpend[[#This Row],[Personnel number]]&lt;&gt;"",TimeSpend[[#This Row],[Date]]&lt;&gt;""),TimeSpend[[#This Row],[Personnel number]],""))</f>
        <v/>
      </c>
      <c r="B3025" s="85" t="str">
        <f>IF(AND(TimeSpend[[#This Row],[Personnel number]]&lt;&gt;"",TimeSpend[[#This Row],[Date]]&lt;&gt;""),TEXT(TimeSpend[[#This Row],[Date]],"[$-409]yyyyMMdd"),"")</f>
        <v/>
      </c>
      <c r="C3025" s="33" t="str">
        <f>IF(AND(TimeSpend[[#This Row],[Personnel number]]&lt;&gt;"",TimeSpend[[#This Row],[Date]]&lt;&gt;""),SUBSTITUTE(TimeSpend[[#This Row],[Hours]],",","."),"")</f>
        <v/>
      </c>
      <c r="D3025" t="str">
        <f>IF(AND(TimeSpend[[#This Row],[Personnel number]]&lt;&gt;"",TimeSpend[[#This Row],[Date]]&lt;&gt;""),TimeSpend[[#This Row],[Network]],"")</f>
        <v/>
      </c>
      <c r="E3025" t="str">
        <f>IF(AND(TimeSpend[[#This Row],[Personnel number]]&lt;&gt;"",TimeSpend[[#This Row],[Date]]&lt;&gt;""),TimeSpend[[#This Row],[Network Description]],"")</f>
        <v/>
      </c>
      <c r="F3025" t="str">
        <f>IF(AND(TimeSpend[[#This Row],[Personnel number]]&lt;&gt;"",TimeSpend[[#This Row],[Date]]&lt;&gt;""),TimeSpend[[#This Row],[Activity]],"")</f>
        <v/>
      </c>
      <c r="G3025" t="str">
        <f>IF(AND(TimeSpend[[#This Row],[Personnel number]]&lt;&gt;"",TimeSpend[[#This Row],[Date]]&lt;&gt;""),TimeSpend[[#This Row],[Activity description]],"")</f>
        <v/>
      </c>
      <c r="H3025" s="36" t="str">
        <f>IF(AND(TimeSpend[[#This Row],[Personnel number]]&lt;&gt;"",TimeSpend[[#This Row],[Date]]&lt;&gt;""),TimeSpend[[#This Row],[Start Time]],"")</f>
        <v/>
      </c>
      <c r="I3025" s="36" t="str">
        <f>IF(AND(TimeSpend[[#This Row],[Personnel number]]&lt;&gt;"",TimeSpend[[#This Row],[Date]]&lt;&gt;""),TimeSpend[[#This Row],[End Time]],"")</f>
        <v/>
      </c>
      <c r="J3025" t="str">
        <f>IF(AND(TimeSpend[[#This Row],[Personnel number]]&lt;&gt;"",TimeSpend[[#This Row],[Date]]&lt;&gt;""),TimeSpend[[#This Row],[Location]],"")</f>
        <v/>
      </c>
      <c r="K3025" t="str">
        <f>IF(AND(TimeSpend[[#This Row],[Personnel number]]&lt;&gt;"",TimeSpend[[#This Row],[Date]]&lt;&gt;""),TimeSpend[[#This Row],[Task]],"")</f>
        <v/>
      </c>
      <c r="L3025" t="str">
        <f>IF(AND(TimeSpend[[#This Row],[Personnel number]]&lt;&gt;"",TimeSpend[[#This Row],[Date]]&lt;&gt;""),Utilization!$J$2,"")</f>
        <v/>
      </c>
      <c r="M3025" t="str">
        <f>IF(AND(TimeSpend[[#This Row],[Personnel number]]&lt;&gt;"",TimeSpend[[#This Row],[Date]]&lt;&gt;""),TimeSpend[[#This Row],[Employee Name]],"")</f>
        <v/>
      </c>
      <c r="N3025" t="str">
        <f t="shared" si="94"/>
        <v/>
      </c>
      <c r="O3025" t="str">
        <f t="shared" si="95"/>
        <v/>
      </c>
      <c r="P3025" t="str">
        <f>IF(D3025&lt;&gt;"",VLOOKUP(D3025,Projects!B:C,2,0),"")</f>
        <v/>
      </c>
    </row>
    <row r="3026" spans="1:16" x14ac:dyDescent="0.25">
      <c r="A3026" t="str">
        <f>UPPER(IF(AND(TimeSpend[[#This Row],[Personnel number]]&lt;&gt;"",TimeSpend[[#This Row],[Date]]&lt;&gt;""),TimeSpend[[#This Row],[Personnel number]],""))</f>
        <v/>
      </c>
      <c r="B3026" s="85" t="str">
        <f>IF(AND(TimeSpend[[#This Row],[Personnel number]]&lt;&gt;"",TimeSpend[[#This Row],[Date]]&lt;&gt;""),TEXT(TimeSpend[[#This Row],[Date]],"[$-409]yyyyMMdd"),"")</f>
        <v/>
      </c>
      <c r="C3026" s="33" t="str">
        <f>IF(AND(TimeSpend[[#This Row],[Personnel number]]&lt;&gt;"",TimeSpend[[#This Row],[Date]]&lt;&gt;""),SUBSTITUTE(TimeSpend[[#This Row],[Hours]],",","."),"")</f>
        <v/>
      </c>
      <c r="D3026" t="str">
        <f>IF(AND(TimeSpend[[#This Row],[Personnel number]]&lt;&gt;"",TimeSpend[[#This Row],[Date]]&lt;&gt;""),TimeSpend[[#This Row],[Network]],"")</f>
        <v/>
      </c>
      <c r="E3026" t="str">
        <f>IF(AND(TimeSpend[[#This Row],[Personnel number]]&lt;&gt;"",TimeSpend[[#This Row],[Date]]&lt;&gt;""),TimeSpend[[#This Row],[Network Description]],"")</f>
        <v/>
      </c>
      <c r="F3026" t="str">
        <f>IF(AND(TimeSpend[[#This Row],[Personnel number]]&lt;&gt;"",TimeSpend[[#This Row],[Date]]&lt;&gt;""),TimeSpend[[#This Row],[Activity]],"")</f>
        <v/>
      </c>
      <c r="G3026" t="str">
        <f>IF(AND(TimeSpend[[#This Row],[Personnel number]]&lt;&gt;"",TimeSpend[[#This Row],[Date]]&lt;&gt;""),TimeSpend[[#This Row],[Activity description]],"")</f>
        <v/>
      </c>
      <c r="H3026" s="36" t="str">
        <f>IF(AND(TimeSpend[[#This Row],[Personnel number]]&lt;&gt;"",TimeSpend[[#This Row],[Date]]&lt;&gt;""),TimeSpend[[#This Row],[Start Time]],"")</f>
        <v/>
      </c>
      <c r="I3026" s="36" t="str">
        <f>IF(AND(TimeSpend[[#This Row],[Personnel number]]&lt;&gt;"",TimeSpend[[#This Row],[Date]]&lt;&gt;""),TimeSpend[[#This Row],[End Time]],"")</f>
        <v/>
      </c>
      <c r="J3026" t="str">
        <f>IF(AND(TimeSpend[[#This Row],[Personnel number]]&lt;&gt;"",TimeSpend[[#This Row],[Date]]&lt;&gt;""),TimeSpend[[#This Row],[Location]],"")</f>
        <v/>
      </c>
      <c r="K3026" t="str">
        <f>IF(AND(TimeSpend[[#This Row],[Personnel number]]&lt;&gt;"",TimeSpend[[#This Row],[Date]]&lt;&gt;""),TimeSpend[[#This Row],[Task]],"")</f>
        <v/>
      </c>
      <c r="L3026" t="str">
        <f>IF(AND(TimeSpend[[#This Row],[Personnel number]]&lt;&gt;"",TimeSpend[[#This Row],[Date]]&lt;&gt;""),Utilization!$J$2,"")</f>
        <v/>
      </c>
      <c r="M3026" t="str">
        <f>IF(AND(TimeSpend[[#This Row],[Personnel number]]&lt;&gt;"",TimeSpend[[#This Row],[Date]]&lt;&gt;""),TimeSpend[[#This Row],[Employee Name]],"")</f>
        <v/>
      </c>
      <c r="N3026" t="str">
        <f t="shared" si="94"/>
        <v/>
      </c>
      <c r="O3026" t="str">
        <f t="shared" si="95"/>
        <v/>
      </c>
      <c r="P3026" t="str">
        <f>IF(D3026&lt;&gt;"",VLOOKUP(D3026,Projects!B:C,2,0),"")</f>
        <v/>
      </c>
    </row>
    <row r="3027" spans="1:16" x14ac:dyDescent="0.25">
      <c r="A3027" t="str">
        <f>UPPER(IF(AND(TimeSpend[[#This Row],[Personnel number]]&lt;&gt;"",TimeSpend[[#This Row],[Date]]&lt;&gt;""),TimeSpend[[#This Row],[Personnel number]],""))</f>
        <v/>
      </c>
      <c r="B3027" s="85" t="str">
        <f>IF(AND(TimeSpend[[#This Row],[Personnel number]]&lt;&gt;"",TimeSpend[[#This Row],[Date]]&lt;&gt;""),TEXT(TimeSpend[[#This Row],[Date]],"[$-409]yyyyMMdd"),"")</f>
        <v/>
      </c>
      <c r="C3027" s="33" t="str">
        <f>IF(AND(TimeSpend[[#This Row],[Personnel number]]&lt;&gt;"",TimeSpend[[#This Row],[Date]]&lt;&gt;""),SUBSTITUTE(TimeSpend[[#This Row],[Hours]],",","."),"")</f>
        <v/>
      </c>
      <c r="D3027" t="str">
        <f>IF(AND(TimeSpend[[#This Row],[Personnel number]]&lt;&gt;"",TimeSpend[[#This Row],[Date]]&lt;&gt;""),TimeSpend[[#This Row],[Network]],"")</f>
        <v/>
      </c>
      <c r="E3027" t="str">
        <f>IF(AND(TimeSpend[[#This Row],[Personnel number]]&lt;&gt;"",TimeSpend[[#This Row],[Date]]&lt;&gt;""),TimeSpend[[#This Row],[Network Description]],"")</f>
        <v/>
      </c>
      <c r="F3027" t="str">
        <f>IF(AND(TimeSpend[[#This Row],[Personnel number]]&lt;&gt;"",TimeSpend[[#This Row],[Date]]&lt;&gt;""),TimeSpend[[#This Row],[Activity]],"")</f>
        <v/>
      </c>
      <c r="G3027" t="str">
        <f>IF(AND(TimeSpend[[#This Row],[Personnel number]]&lt;&gt;"",TimeSpend[[#This Row],[Date]]&lt;&gt;""),TimeSpend[[#This Row],[Activity description]],"")</f>
        <v/>
      </c>
      <c r="H3027" s="36" t="str">
        <f>IF(AND(TimeSpend[[#This Row],[Personnel number]]&lt;&gt;"",TimeSpend[[#This Row],[Date]]&lt;&gt;""),TimeSpend[[#This Row],[Start Time]],"")</f>
        <v/>
      </c>
      <c r="I3027" s="36" t="str">
        <f>IF(AND(TimeSpend[[#This Row],[Personnel number]]&lt;&gt;"",TimeSpend[[#This Row],[Date]]&lt;&gt;""),TimeSpend[[#This Row],[End Time]],"")</f>
        <v/>
      </c>
      <c r="J3027" t="str">
        <f>IF(AND(TimeSpend[[#This Row],[Personnel number]]&lt;&gt;"",TimeSpend[[#This Row],[Date]]&lt;&gt;""),TimeSpend[[#This Row],[Location]],"")</f>
        <v/>
      </c>
      <c r="K3027" t="str">
        <f>IF(AND(TimeSpend[[#This Row],[Personnel number]]&lt;&gt;"",TimeSpend[[#This Row],[Date]]&lt;&gt;""),TimeSpend[[#This Row],[Task]],"")</f>
        <v/>
      </c>
      <c r="L3027" t="str">
        <f>IF(AND(TimeSpend[[#This Row],[Personnel number]]&lt;&gt;"",TimeSpend[[#This Row],[Date]]&lt;&gt;""),Utilization!$J$2,"")</f>
        <v/>
      </c>
      <c r="M3027" t="str">
        <f>IF(AND(TimeSpend[[#This Row],[Personnel number]]&lt;&gt;"",TimeSpend[[#This Row],[Date]]&lt;&gt;""),TimeSpend[[#This Row],[Employee Name]],"")</f>
        <v/>
      </c>
      <c r="N3027" t="str">
        <f t="shared" si="94"/>
        <v/>
      </c>
      <c r="O3027" t="str">
        <f t="shared" si="95"/>
        <v/>
      </c>
      <c r="P3027" t="str">
        <f>IF(D3027&lt;&gt;"",VLOOKUP(D3027,Projects!B:C,2,0),"")</f>
        <v/>
      </c>
    </row>
    <row r="3028" spans="1:16" x14ac:dyDescent="0.25">
      <c r="A3028" t="str">
        <f>UPPER(IF(AND(TimeSpend[[#This Row],[Personnel number]]&lt;&gt;"",TimeSpend[[#This Row],[Date]]&lt;&gt;""),TimeSpend[[#This Row],[Personnel number]],""))</f>
        <v/>
      </c>
      <c r="B3028" s="85" t="str">
        <f>IF(AND(TimeSpend[[#This Row],[Personnel number]]&lt;&gt;"",TimeSpend[[#This Row],[Date]]&lt;&gt;""),TEXT(TimeSpend[[#This Row],[Date]],"[$-409]yyyyMMdd"),"")</f>
        <v/>
      </c>
      <c r="C3028" s="33" t="str">
        <f>IF(AND(TimeSpend[[#This Row],[Personnel number]]&lt;&gt;"",TimeSpend[[#This Row],[Date]]&lt;&gt;""),SUBSTITUTE(TimeSpend[[#This Row],[Hours]],",","."),"")</f>
        <v/>
      </c>
      <c r="D3028" t="str">
        <f>IF(AND(TimeSpend[[#This Row],[Personnel number]]&lt;&gt;"",TimeSpend[[#This Row],[Date]]&lt;&gt;""),TimeSpend[[#This Row],[Network]],"")</f>
        <v/>
      </c>
      <c r="E3028" t="str">
        <f>IF(AND(TimeSpend[[#This Row],[Personnel number]]&lt;&gt;"",TimeSpend[[#This Row],[Date]]&lt;&gt;""),TimeSpend[[#This Row],[Network Description]],"")</f>
        <v/>
      </c>
      <c r="F3028" t="str">
        <f>IF(AND(TimeSpend[[#This Row],[Personnel number]]&lt;&gt;"",TimeSpend[[#This Row],[Date]]&lt;&gt;""),TimeSpend[[#This Row],[Activity]],"")</f>
        <v/>
      </c>
      <c r="G3028" t="str">
        <f>IF(AND(TimeSpend[[#This Row],[Personnel number]]&lt;&gt;"",TimeSpend[[#This Row],[Date]]&lt;&gt;""),TimeSpend[[#This Row],[Activity description]],"")</f>
        <v/>
      </c>
      <c r="H3028" s="36" t="str">
        <f>IF(AND(TimeSpend[[#This Row],[Personnel number]]&lt;&gt;"",TimeSpend[[#This Row],[Date]]&lt;&gt;""),TimeSpend[[#This Row],[Start Time]],"")</f>
        <v/>
      </c>
      <c r="I3028" s="36" t="str">
        <f>IF(AND(TimeSpend[[#This Row],[Personnel number]]&lt;&gt;"",TimeSpend[[#This Row],[Date]]&lt;&gt;""),TimeSpend[[#This Row],[End Time]],"")</f>
        <v/>
      </c>
      <c r="J3028" t="str">
        <f>IF(AND(TimeSpend[[#This Row],[Personnel number]]&lt;&gt;"",TimeSpend[[#This Row],[Date]]&lt;&gt;""),TimeSpend[[#This Row],[Location]],"")</f>
        <v/>
      </c>
      <c r="K3028" t="str">
        <f>IF(AND(TimeSpend[[#This Row],[Personnel number]]&lt;&gt;"",TimeSpend[[#This Row],[Date]]&lt;&gt;""),TimeSpend[[#This Row],[Task]],"")</f>
        <v/>
      </c>
      <c r="L3028" t="str">
        <f>IF(AND(TimeSpend[[#This Row],[Personnel number]]&lt;&gt;"",TimeSpend[[#This Row],[Date]]&lt;&gt;""),Utilization!$J$2,"")</f>
        <v/>
      </c>
      <c r="M3028" t="str">
        <f>IF(AND(TimeSpend[[#This Row],[Personnel number]]&lt;&gt;"",TimeSpend[[#This Row],[Date]]&lt;&gt;""),TimeSpend[[#This Row],[Employee Name]],"")</f>
        <v/>
      </c>
      <c r="N3028" t="str">
        <f t="shared" si="94"/>
        <v/>
      </c>
      <c r="O3028" t="str">
        <f t="shared" si="95"/>
        <v/>
      </c>
      <c r="P3028" t="str">
        <f>IF(D3028&lt;&gt;"",VLOOKUP(D3028,Projects!B:C,2,0),"")</f>
        <v/>
      </c>
    </row>
    <row r="3029" spans="1:16" x14ac:dyDescent="0.25">
      <c r="A3029" t="str">
        <f>UPPER(IF(AND(TimeSpend[[#This Row],[Personnel number]]&lt;&gt;"",TimeSpend[[#This Row],[Date]]&lt;&gt;""),TimeSpend[[#This Row],[Personnel number]],""))</f>
        <v/>
      </c>
      <c r="B3029" s="85" t="str">
        <f>IF(AND(TimeSpend[[#This Row],[Personnel number]]&lt;&gt;"",TimeSpend[[#This Row],[Date]]&lt;&gt;""),TEXT(TimeSpend[[#This Row],[Date]],"[$-409]yyyyMMdd"),"")</f>
        <v/>
      </c>
      <c r="C3029" s="33" t="str">
        <f>IF(AND(TimeSpend[[#This Row],[Personnel number]]&lt;&gt;"",TimeSpend[[#This Row],[Date]]&lt;&gt;""),SUBSTITUTE(TimeSpend[[#This Row],[Hours]],",","."),"")</f>
        <v/>
      </c>
      <c r="D3029" t="str">
        <f>IF(AND(TimeSpend[[#This Row],[Personnel number]]&lt;&gt;"",TimeSpend[[#This Row],[Date]]&lt;&gt;""),TimeSpend[[#This Row],[Network]],"")</f>
        <v/>
      </c>
      <c r="E3029" t="str">
        <f>IF(AND(TimeSpend[[#This Row],[Personnel number]]&lt;&gt;"",TimeSpend[[#This Row],[Date]]&lt;&gt;""),TimeSpend[[#This Row],[Network Description]],"")</f>
        <v/>
      </c>
      <c r="F3029" t="str">
        <f>IF(AND(TimeSpend[[#This Row],[Personnel number]]&lt;&gt;"",TimeSpend[[#This Row],[Date]]&lt;&gt;""),TimeSpend[[#This Row],[Activity]],"")</f>
        <v/>
      </c>
      <c r="G3029" t="str">
        <f>IF(AND(TimeSpend[[#This Row],[Personnel number]]&lt;&gt;"",TimeSpend[[#This Row],[Date]]&lt;&gt;""),TimeSpend[[#This Row],[Activity description]],"")</f>
        <v/>
      </c>
      <c r="H3029" s="36" t="str">
        <f>IF(AND(TimeSpend[[#This Row],[Personnel number]]&lt;&gt;"",TimeSpend[[#This Row],[Date]]&lt;&gt;""),TimeSpend[[#This Row],[Start Time]],"")</f>
        <v/>
      </c>
      <c r="I3029" s="36" t="str">
        <f>IF(AND(TimeSpend[[#This Row],[Personnel number]]&lt;&gt;"",TimeSpend[[#This Row],[Date]]&lt;&gt;""),TimeSpend[[#This Row],[End Time]],"")</f>
        <v/>
      </c>
      <c r="J3029" t="str">
        <f>IF(AND(TimeSpend[[#This Row],[Personnel number]]&lt;&gt;"",TimeSpend[[#This Row],[Date]]&lt;&gt;""),TimeSpend[[#This Row],[Location]],"")</f>
        <v/>
      </c>
      <c r="K3029" t="str">
        <f>IF(AND(TimeSpend[[#This Row],[Personnel number]]&lt;&gt;"",TimeSpend[[#This Row],[Date]]&lt;&gt;""),TimeSpend[[#This Row],[Task]],"")</f>
        <v/>
      </c>
      <c r="L3029" t="str">
        <f>IF(AND(TimeSpend[[#This Row],[Personnel number]]&lt;&gt;"",TimeSpend[[#This Row],[Date]]&lt;&gt;""),Utilization!$J$2,"")</f>
        <v/>
      </c>
      <c r="M3029" t="str">
        <f>IF(AND(TimeSpend[[#This Row],[Personnel number]]&lt;&gt;"",TimeSpend[[#This Row],[Date]]&lt;&gt;""),TimeSpend[[#This Row],[Employee Name]],"")</f>
        <v/>
      </c>
      <c r="N3029" t="str">
        <f t="shared" si="94"/>
        <v/>
      </c>
      <c r="O3029" t="str">
        <f t="shared" si="95"/>
        <v/>
      </c>
      <c r="P3029" t="str">
        <f>IF(D3029&lt;&gt;"",VLOOKUP(D3029,Projects!B:C,2,0),"")</f>
        <v/>
      </c>
    </row>
    <row r="3030" spans="1:16" x14ac:dyDescent="0.25">
      <c r="A3030" t="str">
        <f>UPPER(IF(AND(TimeSpend[[#This Row],[Personnel number]]&lt;&gt;"",TimeSpend[[#This Row],[Date]]&lt;&gt;""),TimeSpend[[#This Row],[Personnel number]],""))</f>
        <v/>
      </c>
      <c r="B3030" s="85" t="str">
        <f>IF(AND(TimeSpend[[#This Row],[Personnel number]]&lt;&gt;"",TimeSpend[[#This Row],[Date]]&lt;&gt;""),TEXT(TimeSpend[[#This Row],[Date]],"[$-409]yyyyMMdd"),"")</f>
        <v/>
      </c>
      <c r="C3030" s="33" t="str">
        <f>IF(AND(TimeSpend[[#This Row],[Personnel number]]&lt;&gt;"",TimeSpend[[#This Row],[Date]]&lt;&gt;""),SUBSTITUTE(TimeSpend[[#This Row],[Hours]],",","."),"")</f>
        <v/>
      </c>
      <c r="D3030" t="str">
        <f>IF(AND(TimeSpend[[#This Row],[Personnel number]]&lt;&gt;"",TimeSpend[[#This Row],[Date]]&lt;&gt;""),TimeSpend[[#This Row],[Network]],"")</f>
        <v/>
      </c>
      <c r="E3030" t="str">
        <f>IF(AND(TimeSpend[[#This Row],[Personnel number]]&lt;&gt;"",TimeSpend[[#This Row],[Date]]&lt;&gt;""),TimeSpend[[#This Row],[Network Description]],"")</f>
        <v/>
      </c>
      <c r="F3030" t="str">
        <f>IF(AND(TimeSpend[[#This Row],[Personnel number]]&lt;&gt;"",TimeSpend[[#This Row],[Date]]&lt;&gt;""),TimeSpend[[#This Row],[Activity]],"")</f>
        <v/>
      </c>
      <c r="G3030" t="str">
        <f>IF(AND(TimeSpend[[#This Row],[Personnel number]]&lt;&gt;"",TimeSpend[[#This Row],[Date]]&lt;&gt;""),TimeSpend[[#This Row],[Activity description]],"")</f>
        <v/>
      </c>
      <c r="H3030" s="36" t="str">
        <f>IF(AND(TimeSpend[[#This Row],[Personnel number]]&lt;&gt;"",TimeSpend[[#This Row],[Date]]&lt;&gt;""),TimeSpend[[#This Row],[Start Time]],"")</f>
        <v/>
      </c>
      <c r="I3030" s="36" t="str">
        <f>IF(AND(TimeSpend[[#This Row],[Personnel number]]&lt;&gt;"",TimeSpend[[#This Row],[Date]]&lt;&gt;""),TimeSpend[[#This Row],[End Time]],"")</f>
        <v/>
      </c>
      <c r="J3030" t="str">
        <f>IF(AND(TimeSpend[[#This Row],[Personnel number]]&lt;&gt;"",TimeSpend[[#This Row],[Date]]&lt;&gt;""),TimeSpend[[#This Row],[Location]],"")</f>
        <v/>
      </c>
      <c r="K3030" t="str">
        <f>IF(AND(TimeSpend[[#This Row],[Personnel number]]&lt;&gt;"",TimeSpend[[#This Row],[Date]]&lt;&gt;""),TimeSpend[[#This Row],[Task]],"")</f>
        <v/>
      </c>
      <c r="L3030" t="str">
        <f>IF(AND(TimeSpend[[#This Row],[Personnel number]]&lt;&gt;"",TimeSpend[[#This Row],[Date]]&lt;&gt;""),Utilization!$J$2,"")</f>
        <v/>
      </c>
      <c r="M3030" t="str">
        <f>IF(AND(TimeSpend[[#This Row],[Personnel number]]&lt;&gt;"",TimeSpend[[#This Row],[Date]]&lt;&gt;""),TimeSpend[[#This Row],[Employee Name]],"")</f>
        <v/>
      </c>
      <c r="N3030" t="str">
        <f t="shared" si="94"/>
        <v/>
      </c>
      <c r="O3030" t="str">
        <f t="shared" si="95"/>
        <v/>
      </c>
      <c r="P3030" t="str">
        <f>IF(D3030&lt;&gt;"",VLOOKUP(D3030,Projects!B:C,2,0),"")</f>
        <v/>
      </c>
    </row>
    <row r="3031" spans="1:16" x14ac:dyDescent="0.25">
      <c r="A3031" t="str">
        <f>UPPER(IF(AND(TimeSpend[[#This Row],[Personnel number]]&lt;&gt;"",TimeSpend[[#This Row],[Date]]&lt;&gt;""),TimeSpend[[#This Row],[Personnel number]],""))</f>
        <v/>
      </c>
      <c r="B3031" s="85" t="str">
        <f>IF(AND(TimeSpend[[#This Row],[Personnel number]]&lt;&gt;"",TimeSpend[[#This Row],[Date]]&lt;&gt;""),TEXT(TimeSpend[[#This Row],[Date]],"[$-409]yyyyMMdd"),"")</f>
        <v/>
      </c>
      <c r="C3031" s="33" t="str">
        <f>IF(AND(TimeSpend[[#This Row],[Personnel number]]&lt;&gt;"",TimeSpend[[#This Row],[Date]]&lt;&gt;""),SUBSTITUTE(TimeSpend[[#This Row],[Hours]],",","."),"")</f>
        <v/>
      </c>
      <c r="D3031" t="str">
        <f>IF(AND(TimeSpend[[#This Row],[Personnel number]]&lt;&gt;"",TimeSpend[[#This Row],[Date]]&lt;&gt;""),TimeSpend[[#This Row],[Network]],"")</f>
        <v/>
      </c>
      <c r="E3031" t="str">
        <f>IF(AND(TimeSpend[[#This Row],[Personnel number]]&lt;&gt;"",TimeSpend[[#This Row],[Date]]&lt;&gt;""),TimeSpend[[#This Row],[Network Description]],"")</f>
        <v/>
      </c>
      <c r="F3031" t="str">
        <f>IF(AND(TimeSpend[[#This Row],[Personnel number]]&lt;&gt;"",TimeSpend[[#This Row],[Date]]&lt;&gt;""),TimeSpend[[#This Row],[Activity]],"")</f>
        <v/>
      </c>
      <c r="G3031" t="str">
        <f>IF(AND(TimeSpend[[#This Row],[Personnel number]]&lt;&gt;"",TimeSpend[[#This Row],[Date]]&lt;&gt;""),TimeSpend[[#This Row],[Activity description]],"")</f>
        <v/>
      </c>
      <c r="H3031" s="36" t="str">
        <f>IF(AND(TimeSpend[[#This Row],[Personnel number]]&lt;&gt;"",TimeSpend[[#This Row],[Date]]&lt;&gt;""),TimeSpend[[#This Row],[Start Time]],"")</f>
        <v/>
      </c>
      <c r="I3031" s="36" t="str">
        <f>IF(AND(TimeSpend[[#This Row],[Personnel number]]&lt;&gt;"",TimeSpend[[#This Row],[Date]]&lt;&gt;""),TimeSpend[[#This Row],[End Time]],"")</f>
        <v/>
      </c>
      <c r="J3031" t="str">
        <f>IF(AND(TimeSpend[[#This Row],[Personnel number]]&lt;&gt;"",TimeSpend[[#This Row],[Date]]&lt;&gt;""),TimeSpend[[#This Row],[Location]],"")</f>
        <v/>
      </c>
      <c r="K3031" t="str">
        <f>IF(AND(TimeSpend[[#This Row],[Personnel number]]&lt;&gt;"",TimeSpend[[#This Row],[Date]]&lt;&gt;""),TimeSpend[[#This Row],[Task]],"")</f>
        <v/>
      </c>
      <c r="L3031" t="str">
        <f>IF(AND(TimeSpend[[#This Row],[Personnel number]]&lt;&gt;"",TimeSpend[[#This Row],[Date]]&lt;&gt;""),Utilization!$J$2,"")</f>
        <v/>
      </c>
      <c r="M3031" t="str">
        <f>IF(AND(TimeSpend[[#This Row],[Personnel number]]&lt;&gt;"",TimeSpend[[#This Row],[Date]]&lt;&gt;""),TimeSpend[[#This Row],[Employee Name]],"")</f>
        <v/>
      </c>
      <c r="N3031" t="str">
        <f t="shared" si="94"/>
        <v/>
      </c>
      <c r="O3031" t="str">
        <f t="shared" si="95"/>
        <v/>
      </c>
      <c r="P3031" t="str">
        <f>IF(D3031&lt;&gt;"",VLOOKUP(D3031,Projects!B:C,2,0),"")</f>
        <v/>
      </c>
    </row>
    <row r="3032" spans="1:16" x14ac:dyDescent="0.25">
      <c r="A3032" t="str">
        <f>UPPER(IF(AND(TimeSpend[[#This Row],[Personnel number]]&lt;&gt;"",TimeSpend[[#This Row],[Date]]&lt;&gt;""),TimeSpend[[#This Row],[Personnel number]],""))</f>
        <v/>
      </c>
      <c r="B3032" s="85" t="str">
        <f>IF(AND(TimeSpend[[#This Row],[Personnel number]]&lt;&gt;"",TimeSpend[[#This Row],[Date]]&lt;&gt;""),TEXT(TimeSpend[[#This Row],[Date]],"[$-409]yyyyMMdd"),"")</f>
        <v/>
      </c>
      <c r="C3032" s="33" t="str">
        <f>IF(AND(TimeSpend[[#This Row],[Personnel number]]&lt;&gt;"",TimeSpend[[#This Row],[Date]]&lt;&gt;""),SUBSTITUTE(TimeSpend[[#This Row],[Hours]],",","."),"")</f>
        <v/>
      </c>
      <c r="D3032" t="str">
        <f>IF(AND(TimeSpend[[#This Row],[Personnel number]]&lt;&gt;"",TimeSpend[[#This Row],[Date]]&lt;&gt;""),TimeSpend[[#This Row],[Network]],"")</f>
        <v/>
      </c>
      <c r="E3032" t="str">
        <f>IF(AND(TimeSpend[[#This Row],[Personnel number]]&lt;&gt;"",TimeSpend[[#This Row],[Date]]&lt;&gt;""),TimeSpend[[#This Row],[Network Description]],"")</f>
        <v/>
      </c>
      <c r="F3032" t="str">
        <f>IF(AND(TimeSpend[[#This Row],[Personnel number]]&lt;&gt;"",TimeSpend[[#This Row],[Date]]&lt;&gt;""),TimeSpend[[#This Row],[Activity]],"")</f>
        <v/>
      </c>
      <c r="G3032" t="str">
        <f>IF(AND(TimeSpend[[#This Row],[Personnel number]]&lt;&gt;"",TimeSpend[[#This Row],[Date]]&lt;&gt;""),TimeSpend[[#This Row],[Activity description]],"")</f>
        <v/>
      </c>
      <c r="H3032" s="36" t="str">
        <f>IF(AND(TimeSpend[[#This Row],[Personnel number]]&lt;&gt;"",TimeSpend[[#This Row],[Date]]&lt;&gt;""),TimeSpend[[#This Row],[Start Time]],"")</f>
        <v/>
      </c>
      <c r="I3032" s="36" t="str">
        <f>IF(AND(TimeSpend[[#This Row],[Personnel number]]&lt;&gt;"",TimeSpend[[#This Row],[Date]]&lt;&gt;""),TimeSpend[[#This Row],[End Time]],"")</f>
        <v/>
      </c>
      <c r="J3032" t="str">
        <f>IF(AND(TimeSpend[[#This Row],[Personnel number]]&lt;&gt;"",TimeSpend[[#This Row],[Date]]&lt;&gt;""),TimeSpend[[#This Row],[Location]],"")</f>
        <v/>
      </c>
      <c r="K3032" t="str">
        <f>IF(AND(TimeSpend[[#This Row],[Personnel number]]&lt;&gt;"",TimeSpend[[#This Row],[Date]]&lt;&gt;""),TimeSpend[[#This Row],[Task]],"")</f>
        <v/>
      </c>
      <c r="L3032" t="str">
        <f>IF(AND(TimeSpend[[#This Row],[Personnel number]]&lt;&gt;"",TimeSpend[[#This Row],[Date]]&lt;&gt;""),Utilization!$J$2,"")</f>
        <v/>
      </c>
      <c r="M3032" t="str">
        <f>IF(AND(TimeSpend[[#This Row],[Personnel number]]&lt;&gt;"",TimeSpend[[#This Row],[Date]]&lt;&gt;""),TimeSpend[[#This Row],[Employee Name]],"")</f>
        <v/>
      </c>
      <c r="N3032" t="str">
        <f t="shared" si="94"/>
        <v/>
      </c>
      <c r="O3032" t="str">
        <f t="shared" si="95"/>
        <v/>
      </c>
      <c r="P3032" t="str">
        <f>IF(D3032&lt;&gt;"",VLOOKUP(D3032,Projects!B:C,2,0),"")</f>
        <v/>
      </c>
    </row>
    <row r="3033" spans="1:16" x14ac:dyDescent="0.25">
      <c r="A3033" t="str">
        <f>UPPER(IF(AND(TimeSpend[[#This Row],[Personnel number]]&lt;&gt;"",TimeSpend[[#This Row],[Date]]&lt;&gt;""),TimeSpend[[#This Row],[Personnel number]],""))</f>
        <v/>
      </c>
      <c r="B3033" s="85" t="str">
        <f>IF(AND(TimeSpend[[#This Row],[Personnel number]]&lt;&gt;"",TimeSpend[[#This Row],[Date]]&lt;&gt;""),TEXT(TimeSpend[[#This Row],[Date]],"[$-409]yyyyMMdd"),"")</f>
        <v/>
      </c>
      <c r="C3033" s="33" t="str">
        <f>IF(AND(TimeSpend[[#This Row],[Personnel number]]&lt;&gt;"",TimeSpend[[#This Row],[Date]]&lt;&gt;""),SUBSTITUTE(TimeSpend[[#This Row],[Hours]],",","."),"")</f>
        <v/>
      </c>
      <c r="D3033" t="str">
        <f>IF(AND(TimeSpend[[#This Row],[Personnel number]]&lt;&gt;"",TimeSpend[[#This Row],[Date]]&lt;&gt;""),TimeSpend[[#This Row],[Network]],"")</f>
        <v/>
      </c>
      <c r="E3033" t="str">
        <f>IF(AND(TimeSpend[[#This Row],[Personnel number]]&lt;&gt;"",TimeSpend[[#This Row],[Date]]&lt;&gt;""),TimeSpend[[#This Row],[Network Description]],"")</f>
        <v/>
      </c>
      <c r="F3033" t="str">
        <f>IF(AND(TimeSpend[[#This Row],[Personnel number]]&lt;&gt;"",TimeSpend[[#This Row],[Date]]&lt;&gt;""),TimeSpend[[#This Row],[Activity]],"")</f>
        <v/>
      </c>
      <c r="G3033" t="str">
        <f>IF(AND(TimeSpend[[#This Row],[Personnel number]]&lt;&gt;"",TimeSpend[[#This Row],[Date]]&lt;&gt;""),TimeSpend[[#This Row],[Activity description]],"")</f>
        <v/>
      </c>
      <c r="H3033" s="36" t="str">
        <f>IF(AND(TimeSpend[[#This Row],[Personnel number]]&lt;&gt;"",TimeSpend[[#This Row],[Date]]&lt;&gt;""),TimeSpend[[#This Row],[Start Time]],"")</f>
        <v/>
      </c>
      <c r="I3033" s="36" t="str">
        <f>IF(AND(TimeSpend[[#This Row],[Personnel number]]&lt;&gt;"",TimeSpend[[#This Row],[Date]]&lt;&gt;""),TimeSpend[[#This Row],[End Time]],"")</f>
        <v/>
      </c>
      <c r="J3033" t="str">
        <f>IF(AND(TimeSpend[[#This Row],[Personnel number]]&lt;&gt;"",TimeSpend[[#This Row],[Date]]&lt;&gt;""),TimeSpend[[#This Row],[Location]],"")</f>
        <v/>
      </c>
      <c r="K3033" t="str">
        <f>IF(AND(TimeSpend[[#This Row],[Personnel number]]&lt;&gt;"",TimeSpend[[#This Row],[Date]]&lt;&gt;""),TimeSpend[[#This Row],[Task]],"")</f>
        <v/>
      </c>
      <c r="L3033" t="str">
        <f>IF(AND(TimeSpend[[#This Row],[Personnel number]]&lt;&gt;"",TimeSpend[[#This Row],[Date]]&lt;&gt;""),Utilization!$J$2,"")</f>
        <v/>
      </c>
      <c r="M3033" t="str">
        <f>IF(AND(TimeSpend[[#This Row],[Personnel number]]&lt;&gt;"",TimeSpend[[#This Row],[Date]]&lt;&gt;""),TimeSpend[[#This Row],[Employee Name]],"")</f>
        <v/>
      </c>
      <c r="N3033" t="str">
        <f t="shared" si="94"/>
        <v/>
      </c>
      <c r="O3033" t="str">
        <f t="shared" si="95"/>
        <v/>
      </c>
      <c r="P3033" t="str">
        <f>IF(D3033&lt;&gt;"",VLOOKUP(D3033,Projects!B:C,2,0),"")</f>
        <v/>
      </c>
    </row>
    <row r="3034" spans="1:16" x14ac:dyDescent="0.25">
      <c r="A3034" t="str">
        <f>UPPER(IF(AND(TimeSpend[[#This Row],[Personnel number]]&lt;&gt;"",TimeSpend[[#This Row],[Date]]&lt;&gt;""),TimeSpend[[#This Row],[Personnel number]],""))</f>
        <v/>
      </c>
      <c r="B3034" s="85" t="str">
        <f>IF(AND(TimeSpend[[#This Row],[Personnel number]]&lt;&gt;"",TimeSpend[[#This Row],[Date]]&lt;&gt;""),TEXT(TimeSpend[[#This Row],[Date]],"[$-409]yyyyMMdd"),"")</f>
        <v/>
      </c>
      <c r="C3034" s="33" t="str">
        <f>IF(AND(TimeSpend[[#This Row],[Personnel number]]&lt;&gt;"",TimeSpend[[#This Row],[Date]]&lt;&gt;""),SUBSTITUTE(TimeSpend[[#This Row],[Hours]],",","."),"")</f>
        <v/>
      </c>
      <c r="D3034" t="str">
        <f>IF(AND(TimeSpend[[#This Row],[Personnel number]]&lt;&gt;"",TimeSpend[[#This Row],[Date]]&lt;&gt;""),TimeSpend[[#This Row],[Network]],"")</f>
        <v/>
      </c>
      <c r="E3034" t="str">
        <f>IF(AND(TimeSpend[[#This Row],[Personnel number]]&lt;&gt;"",TimeSpend[[#This Row],[Date]]&lt;&gt;""),TimeSpend[[#This Row],[Network Description]],"")</f>
        <v/>
      </c>
      <c r="F3034" t="str">
        <f>IF(AND(TimeSpend[[#This Row],[Personnel number]]&lt;&gt;"",TimeSpend[[#This Row],[Date]]&lt;&gt;""),TimeSpend[[#This Row],[Activity]],"")</f>
        <v/>
      </c>
      <c r="G3034" t="str">
        <f>IF(AND(TimeSpend[[#This Row],[Personnel number]]&lt;&gt;"",TimeSpend[[#This Row],[Date]]&lt;&gt;""),TimeSpend[[#This Row],[Activity description]],"")</f>
        <v/>
      </c>
      <c r="H3034" s="36" t="str">
        <f>IF(AND(TimeSpend[[#This Row],[Personnel number]]&lt;&gt;"",TimeSpend[[#This Row],[Date]]&lt;&gt;""),TimeSpend[[#This Row],[Start Time]],"")</f>
        <v/>
      </c>
      <c r="I3034" s="36" t="str">
        <f>IF(AND(TimeSpend[[#This Row],[Personnel number]]&lt;&gt;"",TimeSpend[[#This Row],[Date]]&lt;&gt;""),TimeSpend[[#This Row],[End Time]],"")</f>
        <v/>
      </c>
      <c r="J3034" t="str">
        <f>IF(AND(TimeSpend[[#This Row],[Personnel number]]&lt;&gt;"",TimeSpend[[#This Row],[Date]]&lt;&gt;""),TimeSpend[[#This Row],[Location]],"")</f>
        <v/>
      </c>
      <c r="K3034" t="str">
        <f>IF(AND(TimeSpend[[#This Row],[Personnel number]]&lt;&gt;"",TimeSpend[[#This Row],[Date]]&lt;&gt;""),TimeSpend[[#This Row],[Task]],"")</f>
        <v/>
      </c>
      <c r="L3034" t="str">
        <f>IF(AND(TimeSpend[[#This Row],[Personnel number]]&lt;&gt;"",TimeSpend[[#This Row],[Date]]&lt;&gt;""),Utilization!$J$2,"")</f>
        <v/>
      </c>
      <c r="M3034" t="str">
        <f>IF(AND(TimeSpend[[#This Row],[Personnel number]]&lt;&gt;"",TimeSpend[[#This Row],[Date]]&lt;&gt;""),TimeSpend[[#This Row],[Employee Name]],"")</f>
        <v/>
      </c>
      <c r="N3034" t="str">
        <f t="shared" si="94"/>
        <v/>
      </c>
      <c r="O3034" t="str">
        <f t="shared" si="95"/>
        <v/>
      </c>
      <c r="P3034" t="str">
        <f>IF(D3034&lt;&gt;"",VLOOKUP(D3034,Projects!B:C,2,0),"")</f>
        <v/>
      </c>
    </row>
    <row r="3035" spans="1:16" x14ac:dyDescent="0.25">
      <c r="A3035" t="str">
        <f>UPPER(IF(AND(TimeSpend[[#This Row],[Personnel number]]&lt;&gt;"",TimeSpend[[#This Row],[Date]]&lt;&gt;""),TimeSpend[[#This Row],[Personnel number]],""))</f>
        <v/>
      </c>
      <c r="B3035" s="85" t="str">
        <f>IF(AND(TimeSpend[[#This Row],[Personnel number]]&lt;&gt;"",TimeSpend[[#This Row],[Date]]&lt;&gt;""),TEXT(TimeSpend[[#This Row],[Date]],"[$-409]yyyyMMdd"),"")</f>
        <v/>
      </c>
      <c r="C3035" s="33" t="str">
        <f>IF(AND(TimeSpend[[#This Row],[Personnel number]]&lt;&gt;"",TimeSpend[[#This Row],[Date]]&lt;&gt;""),SUBSTITUTE(TimeSpend[[#This Row],[Hours]],",","."),"")</f>
        <v/>
      </c>
      <c r="D3035" t="str">
        <f>IF(AND(TimeSpend[[#This Row],[Personnel number]]&lt;&gt;"",TimeSpend[[#This Row],[Date]]&lt;&gt;""),TimeSpend[[#This Row],[Network]],"")</f>
        <v/>
      </c>
      <c r="E3035" t="str">
        <f>IF(AND(TimeSpend[[#This Row],[Personnel number]]&lt;&gt;"",TimeSpend[[#This Row],[Date]]&lt;&gt;""),TimeSpend[[#This Row],[Network Description]],"")</f>
        <v/>
      </c>
      <c r="F3035" t="str">
        <f>IF(AND(TimeSpend[[#This Row],[Personnel number]]&lt;&gt;"",TimeSpend[[#This Row],[Date]]&lt;&gt;""),TimeSpend[[#This Row],[Activity]],"")</f>
        <v/>
      </c>
      <c r="G3035" t="str">
        <f>IF(AND(TimeSpend[[#This Row],[Personnel number]]&lt;&gt;"",TimeSpend[[#This Row],[Date]]&lt;&gt;""),TimeSpend[[#This Row],[Activity description]],"")</f>
        <v/>
      </c>
      <c r="H3035" s="36" t="str">
        <f>IF(AND(TimeSpend[[#This Row],[Personnel number]]&lt;&gt;"",TimeSpend[[#This Row],[Date]]&lt;&gt;""),TimeSpend[[#This Row],[Start Time]],"")</f>
        <v/>
      </c>
      <c r="I3035" s="36" t="str">
        <f>IF(AND(TimeSpend[[#This Row],[Personnel number]]&lt;&gt;"",TimeSpend[[#This Row],[Date]]&lt;&gt;""),TimeSpend[[#This Row],[End Time]],"")</f>
        <v/>
      </c>
      <c r="J3035" t="str">
        <f>IF(AND(TimeSpend[[#This Row],[Personnel number]]&lt;&gt;"",TimeSpend[[#This Row],[Date]]&lt;&gt;""),TimeSpend[[#This Row],[Location]],"")</f>
        <v/>
      </c>
      <c r="K3035" t="str">
        <f>IF(AND(TimeSpend[[#This Row],[Personnel number]]&lt;&gt;"",TimeSpend[[#This Row],[Date]]&lt;&gt;""),TimeSpend[[#This Row],[Task]],"")</f>
        <v/>
      </c>
      <c r="L3035" t="str">
        <f>IF(AND(TimeSpend[[#This Row],[Personnel number]]&lt;&gt;"",TimeSpend[[#This Row],[Date]]&lt;&gt;""),Utilization!$J$2,"")</f>
        <v/>
      </c>
      <c r="M3035" t="str">
        <f>IF(AND(TimeSpend[[#This Row],[Personnel number]]&lt;&gt;"",TimeSpend[[#This Row],[Date]]&lt;&gt;""),TimeSpend[[#This Row],[Employee Name]],"")</f>
        <v/>
      </c>
      <c r="N3035" t="str">
        <f t="shared" si="94"/>
        <v/>
      </c>
      <c r="O3035" t="str">
        <f t="shared" si="95"/>
        <v/>
      </c>
      <c r="P3035" t="str">
        <f>IF(D3035&lt;&gt;"",VLOOKUP(D3035,Projects!B:C,2,0),"")</f>
        <v/>
      </c>
    </row>
    <row r="3036" spans="1:16" x14ac:dyDescent="0.25">
      <c r="A3036" t="str">
        <f>UPPER(IF(AND(TimeSpend[[#This Row],[Personnel number]]&lt;&gt;"",TimeSpend[[#This Row],[Date]]&lt;&gt;""),TimeSpend[[#This Row],[Personnel number]],""))</f>
        <v/>
      </c>
      <c r="B3036" s="85" t="str">
        <f>IF(AND(TimeSpend[[#This Row],[Personnel number]]&lt;&gt;"",TimeSpend[[#This Row],[Date]]&lt;&gt;""),TEXT(TimeSpend[[#This Row],[Date]],"[$-409]yyyyMMdd"),"")</f>
        <v/>
      </c>
      <c r="C3036" s="33" t="str">
        <f>IF(AND(TimeSpend[[#This Row],[Personnel number]]&lt;&gt;"",TimeSpend[[#This Row],[Date]]&lt;&gt;""),SUBSTITUTE(TimeSpend[[#This Row],[Hours]],",","."),"")</f>
        <v/>
      </c>
      <c r="D3036" t="str">
        <f>IF(AND(TimeSpend[[#This Row],[Personnel number]]&lt;&gt;"",TimeSpend[[#This Row],[Date]]&lt;&gt;""),TimeSpend[[#This Row],[Network]],"")</f>
        <v/>
      </c>
      <c r="E3036" t="str">
        <f>IF(AND(TimeSpend[[#This Row],[Personnel number]]&lt;&gt;"",TimeSpend[[#This Row],[Date]]&lt;&gt;""),TimeSpend[[#This Row],[Network Description]],"")</f>
        <v/>
      </c>
      <c r="F3036" t="str">
        <f>IF(AND(TimeSpend[[#This Row],[Personnel number]]&lt;&gt;"",TimeSpend[[#This Row],[Date]]&lt;&gt;""),TimeSpend[[#This Row],[Activity]],"")</f>
        <v/>
      </c>
      <c r="G3036" t="str">
        <f>IF(AND(TimeSpend[[#This Row],[Personnel number]]&lt;&gt;"",TimeSpend[[#This Row],[Date]]&lt;&gt;""),TimeSpend[[#This Row],[Activity description]],"")</f>
        <v/>
      </c>
      <c r="H3036" s="36" t="str">
        <f>IF(AND(TimeSpend[[#This Row],[Personnel number]]&lt;&gt;"",TimeSpend[[#This Row],[Date]]&lt;&gt;""),TimeSpend[[#This Row],[Start Time]],"")</f>
        <v/>
      </c>
      <c r="I3036" s="36" t="str">
        <f>IF(AND(TimeSpend[[#This Row],[Personnel number]]&lt;&gt;"",TimeSpend[[#This Row],[Date]]&lt;&gt;""),TimeSpend[[#This Row],[End Time]],"")</f>
        <v/>
      </c>
      <c r="J3036" t="str">
        <f>IF(AND(TimeSpend[[#This Row],[Personnel number]]&lt;&gt;"",TimeSpend[[#This Row],[Date]]&lt;&gt;""),TimeSpend[[#This Row],[Location]],"")</f>
        <v/>
      </c>
      <c r="K3036" t="str">
        <f>IF(AND(TimeSpend[[#This Row],[Personnel number]]&lt;&gt;"",TimeSpend[[#This Row],[Date]]&lt;&gt;""),TimeSpend[[#This Row],[Task]],"")</f>
        <v/>
      </c>
      <c r="L3036" t="str">
        <f>IF(AND(TimeSpend[[#This Row],[Personnel number]]&lt;&gt;"",TimeSpend[[#This Row],[Date]]&lt;&gt;""),Utilization!$J$2,"")</f>
        <v/>
      </c>
      <c r="M3036" t="str">
        <f>IF(AND(TimeSpend[[#This Row],[Personnel number]]&lt;&gt;"",TimeSpend[[#This Row],[Date]]&lt;&gt;""),TimeSpend[[#This Row],[Employee Name]],"")</f>
        <v/>
      </c>
      <c r="N3036" t="str">
        <f t="shared" si="94"/>
        <v/>
      </c>
      <c r="O3036" t="str">
        <f t="shared" si="95"/>
        <v/>
      </c>
      <c r="P3036" t="str">
        <f>IF(D3036&lt;&gt;"",VLOOKUP(D3036,Projects!B:C,2,0),"")</f>
        <v/>
      </c>
    </row>
    <row r="3037" spans="1:16" x14ac:dyDescent="0.25">
      <c r="A3037" t="str">
        <f>UPPER(IF(AND(TimeSpend[[#This Row],[Personnel number]]&lt;&gt;"",TimeSpend[[#This Row],[Date]]&lt;&gt;""),TimeSpend[[#This Row],[Personnel number]],""))</f>
        <v/>
      </c>
      <c r="B3037" s="85" t="str">
        <f>IF(AND(TimeSpend[[#This Row],[Personnel number]]&lt;&gt;"",TimeSpend[[#This Row],[Date]]&lt;&gt;""),TEXT(TimeSpend[[#This Row],[Date]],"[$-409]yyyyMMdd"),"")</f>
        <v/>
      </c>
      <c r="C3037" s="33" t="str">
        <f>IF(AND(TimeSpend[[#This Row],[Personnel number]]&lt;&gt;"",TimeSpend[[#This Row],[Date]]&lt;&gt;""),SUBSTITUTE(TimeSpend[[#This Row],[Hours]],",","."),"")</f>
        <v/>
      </c>
      <c r="D3037" t="str">
        <f>IF(AND(TimeSpend[[#This Row],[Personnel number]]&lt;&gt;"",TimeSpend[[#This Row],[Date]]&lt;&gt;""),TimeSpend[[#This Row],[Network]],"")</f>
        <v/>
      </c>
      <c r="E3037" t="str">
        <f>IF(AND(TimeSpend[[#This Row],[Personnel number]]&lt;&gt;"",TimeSpend[[#This Row],[Date]]&lt;&gt;""),TimeSpend[[#This Row],[Network Description]],"")</f>
        <v/>
      </c>
      <c r="F3037" t="str">
        <f>IF(AND(TimeSpend[[#This Row],[Personnel number]]&lt;&gt;"",TimeSpend[[#This Row],[Date]]&lt;&gt;""),TimeSpend[[#This Row],[Activity]],"")</f>
        <v/>
      </c>
      <c r="G3037" t="str">
        <f>IF(AND(TimeSpend[[#This Row],[Personnel number]]&lt;&gt;"",TimeSpend[[#This Row],[Date]]&lt;&gt;""),TimeSpend[[#This Row],[Activity description]],"")</f>
        <v/>
      </c>
      <c r="H3037" s="36" t="str">
        <f>IF(AND(TimeSpend[[#This Row],[Personnel number]]&lt;&gt;"",TimeSpend[[#This Row],[Date]]&lt;&gt;""),TimeSpend[[#This Row],[Start Time]],"")</f>
        <v/>
      </c>
      <c r="I3037" s="36" t="str">
        <f>IF(AND(TimeSpend[[#This Row],[Personnel number]]&lt;&gt;"",TimeSpend[[#This Row],[Date]]&lt;&gt;""),TimeSpend[[#This Row],[End Time]],"")</f>
        <v/>
      </c>
      <c r="J3037" t="str">
        <f>IF(AND(TimeSpend[[#This Row],[Personnel number]]&lt;&gt;"",TimeSpend[[#This Row],[Date]]&lt;&gt;""),TimeSpend[[#This Row],[Location]],"")</f>
        <v/>
      </c>
      <c r="K3037" t="str">
        <f>IF(AND(TimeSpend[[#This Row],[Personnel number]]&lt;&gt;"",TimeSpend[[#This Row],[Date]]&lt;&gt;""),TimeSpend[[#This Row],[Task]],"")</f>
        <v/>
      </c>
      <c r="L3037" t="str">
        <f>IF(AND(TimeSpend[[#This Row],[Personnel number]]&lt;&gt;"",TimeSpend[[#This Row],[Date]]&lt;&gt;""),Utilization!$J$2,"")</f>
        <v/>
      </c>
      <c r="M3037" t="str">
        <f>IF(AND(TimeSpend[[#This Row],[Personnel number]]&lt;&gt;"",TimeSpend[[#This Row],[Date]]&lt;&gt;""),TimeSpend[[#This Row],[Employee Name]],"")</f>
        <v/>
      </c>
      <c r="N3037" t="str">
        <f t="shared" si="94"/>
        <v/>
      </c>
      <c r="O3037" t="str">
        <f t="shared" si="95"/>
        <v/>
      </c>
      <c r="P3037" t="str">
        <f>IF(D3037&lt;&gt;"",VLOOKUP(D3037,Projects!B:C,2,0),"")</f>
        <v/>
      </c>
    </row>
    <row r="3038" spans="1:16" x14ac:dyDescent="0.25">
      <c r="A3038" t="str">
        <f>UPPER(IF(AND(TimeSpend[[#This Row],[Personnel number]]&lt;&gt;"",TimeSpend[[#This Row],[Date]]&lt;&gt;""),TimeSpend[[#This Row],[Personnel number]],""))</f>
        <v/>
      </c>
      <c r="B3038" s="85" t="str">
        <f>IF(AND(TimeSpend[[#This Row],[Personnel number]]&lt;&gt;"",TimeSpend[[#This Row],[Date]]&lt;&gt;""),TEXT(TimeSpend[[#This Row],[Date]],"[$-409]yyyyMMdd"),"")</f>
        <v/>
      </c>
      <c r="C3038" s="33" t="str">
        <f>IF(AND(TimeSpend[[#This Row],[Personnel number]]&lt;&gt;"",TimeSpend[[#This Row],[Date]]&lt;&gt;""),SUBSTITUTE(TimeSpend[[#This Row],[Hours]],",","."),"")</f>
        <v/>
      </c>
      <c r="D3038" t="str">
        <f>IF(AND(TimeSpend[[#This Row],[Personnel number]]&lt;&gt;"",TimeSpend[[#This Row],[Date]]&lt;&gt;""),TimeSpend[[#This Row],[Network]],"")</f>
        <v/>
      </c>
      <c r="E3038" t="str">
        <f>IF(AND(TimeSpend[[#This Row],[Personnel number]]&lt;&gt;"",TimeSpend[[#This Row],[Date]]&lt;&gt;""),TimeSpend[[#This Row],[Network Description]],"")</f>
        <v/>
      </c>
      <c r="F3038" t="str">
        <f>IF(AND(TimeSpend[[#This Row],[Personnel number]]&lt;&gt;"",TimeSpend[[#This Row],[Date]]&lt;&gt;""),TimeSpend[[#This Row],[Activity]],"")</f>
        <v/>
      </c>
      <c r="G3038" t="str">
        <f>IF(AND(TimeSpend[[#This Row],[Personnel number]]&lt;&gt;"",TimeSpend[[#This Row],[Date]]&lt;&gt;""),TimeSpend[[#This Row],[Activity description]],"")</f>
        <v/>
      </c>
      <c r="H3038" s="36" t="str">
        <f>IF(AND(TimeSpend[[#This Row],[Personnel number]]&lt;&gt;"",TimeSpend[[#This Row],[Date]]&lt;&gt;""),TimeSpend[[#This Row],[Start Time]],"")</f>
        <v/>
      </c>
      <c r="I3038" s="36" t="str">
        <f>IF(AND(TimeSpend[[#This Row],[Personnel number]]&lt;&gt;"",TimeSpend[[#This Row],[Date]]&lt;&gt;""),TimeSpend[[#This Row],[End Time]],"")</f>
        <v/>
      </c>
      <c r="J3038" t="str">
        <f>IF(AND(TimeSpend[[#This Row],[Personnel number]]&lt;&gt;"",TimeSpend[[#This Row],[Date]]&lt;&gt;""),TimeSpend[[#This Row],[Location]],"")</f>
        <v/>
      </c>
      <c r="K3038" t="str">
        <f>IF(AND(TimeSpend[[#This Row],[Personnel number]]&lt;&gt;"",TimeSpend[[#This Row],[Date]]&lt;&gt;""),TimeSpend[[#This Row],[Task]],"")</f>
        <v/>
      </c>
      <c r="L3038" t="str">
        <f>IF(AND(TimeSpend[[#This Row],[Personnel number]]&lt;&gt;"",TimeSpend[[#This Row],[Date]]&lt;&gt;""),Utilization!$J$2,"")</f>
        <v/>
      </c>
      <c r="M3038" t="str">
        <f>IF(AND(TimeSpend[[#This Row],[Personnel number]]&lt;&gt;"",TimeSpend[[#This Row],[Date]]&lt;&gt;""),TimeSpend[[#This Row],[Employee Name]],"")</f>
        <v/>
      </c>
      <c r="N3038" t="str">
        <f t="shared" si="94"/>
        <v/>
      </c>
      <c r="O3038" t="str">
        <f t="shared" si="95"/>
        <v/>
      </c>
      <c r="P3038" t="str">
        <f>IF(D3038&lt;&gt;"",VLOOKUP(D3038,Projects!B:C,2,0),"")</f>
        <v/>
      </c>
    </row>
    <row r="3039" spans="1:16" x14ac:dyDescent="0.25">
      <c r="A3039" t="str">
        <f>UPPER(IF(AND(TimeSpend[[#This Row],[Personnel number]]&lt;&gt;"",TimeSpend[[#This Row],[Date]]&lt;&gt;""),TimeSpend[[#This Row],[Personnel number]],""))</f>
        <v/>
      </c>
      <c r="B3039" s="85" t="str">
        <f>IF(AND(TimeSpend[[#This Row],[Personnel number]]&lt;&gt;"",TimeSpend[[#This Row],[Date]]&lt;&gt;""),TEXT(TimeSpend[[#This Row],[Date]],"[$-409]yyyyMMdd"),"")</f>
        <v/>
      </c>
      <c r="C3039" s="33" t="str">
        <f>IF(AND(TimeSpend[[#This Row],[Personnel number]]&lt;&gt;"",TimeSpend[[#This Row],[Date]]&lt;&gt;""),SUBSTITUTE(TimeSpend[[#This Row],[Hours]],",","."),"")</f>
        <v/>
      </c>
      <c r="D3039" t="str">
        <f>IF(AND(TimeSpend[[#This Row],[Personnel number]]&lt;&gt;"",TimeSpend[[#This Row],[Date]]&lt;&gt;""),TimeSpend[[#This Row],[Network]],"")</f>
        <v/>
      </c>
      <c r="E3039" t="str">
        <f>IF(AND(TimeSpend[[#This Row],[Personnel number]]&lt;&gt;"",TimeSpend[[#This Row],[Date]]&lt;&gt;""),TimeSpend[[#This Row],[Network Description]],"")</f>
        <v/>
      </c>
      <c r="F3039" t="str">
        <f>IF(AND(TimeSpend[[#This Row],[Personnel number]]&lt;&gt;"",TimeSpend[[#This Row],[Date]]&lt;&gt;""),TimeSpend[[#This Row],[Activity]],"")</f>
        <v/>
      </c>
      <c r="G3039" t="str">
        <f>IF(AND(TimeSpend[[#This Row],[Personnel number]]&lt;&gt;"",TimeSpend[[#This Row],[Date]]&lt;&gt;""),TimeSpend[[#This Row],[Activity description]],"")</f>
        <v/>
      </c>
      <c r="H3039" s="36" t="str">
        <f>IF(AND(TimeSpend[[#This Row],[Personnel number]]&lt;&gt;"",TimeSpend[[#This Row],[Date]]&lt;&gt;""),TimeSpend[[#This Row],[Start Time]],"")</f>
        <v/>
      </c>
      <c r="I3039" s="36" t="str">
        <f>IF(AND(TimeSpend[[#This Row],[Personnel number]]&lt;&gt;"",TimeSpend[[#This Row],[Date]]&lt;&gt;""),TimeSpend[[#This Row],[End Time]],"")</f>
        <v/>
      </c>
      <c r="J3039" t="str">
        <f>IF(AND(TimeSpend[[#This Row],[Personnel number]]&lt;&gt;"",TimeSpend[[#This Row],[Date]]&lt;&gt;""),TimeSpend[[#This Row],[Location]],"")</f>
        <v/>
      </c>
      <c r="K3039" t="str">
        <f>IF(AND(TimeSpend[[#This Row],[Personnel number]]&lt;&gt;"",TimeSpend[[#This Row],[Date]]&lt;&gt;""),TimeSpend[[#This Row],[Task]],"")</f>
        <v/>
      </c>
      <c r="L3039" t="str">
        <f>IF(AND(TimeSpend[[#This Row],[Personnel number]]&lt;&gt;"",TimeSpend[[#This Row],[Date]]&lt;&gt;""),Utilization!$J$2,"")</f>
        <v/>
      </c>
      <c r="M3039" t="str">
        <f>IF(AND(TimeSpend[[#This Row],[Personnel number]]&lt;&gt;"",TimeSpend[[#This Row],[Date]]&lt;&gt;""),TimeSpend[[#This Row],[Employee Name]],"")</f>
        <v/>
      </c>
      <c r="N3039" t="str">
        <f t="shared" si="94"/>
        <v/>
      </c>
      <c r="O3039" t="str">
        <f t="shared" si="95"/>
        <v/>
      </c>
      <c r="P3039" t="str">
        <f>IF(D3039&lt;&gt;"",VLOOKUP(D3039,Projects!B:C,2,0),"")</f>
        <v/>
      </c>
    </row>
    <row r="3040" spans="1:16" x14ac:dyDescent="0.25">
      <c r="A3040" t="str">
        <f>UPPER(IF(AND(TimeSpend[[#This Row],[Personnel number]]&lt;&gt;"",TimeSpend[[#This Row],[Date]]&lt;&gt;""),TimeSpend[[#This Row],[Personnel number]],""))</f>
        <v/>
      </c>
      <c r="B3040" s="85" t="str">
        <f>IF(AND(TimeSpend[[#This Row],[Personnel number]]&lt;&gt;"",TimeSpend[[#This Row],[Date]]&lt;&gt;""),TEXT(TimeSpend[[#This Row],[Date]],"[$-409]yyyyMMdd"),"")</f>
        <v/>
      </c>
      <c r="C3040" s="33" t="str">
        <f>IF(AND(TimeSpend[[#This Row],[Personnel number]]&lt;&gt;"",TimeSpend[[#This Row],[Date]]&lt;&gt;""),SUBSTITUTE(TimeSpend[[#This Row],[Hours]],",","."),"")</f>
        <v/>
      </c>
      <c r="D3040" t="str">
        <f>IF(AND(TimeSpend[[#This Row],[Personnel number]]&lt;&gt;"",TimeSpend[[#This Row],[Date]]&lt;&gt;""),TimeSpend[[#This Row],[Network]],"")</f>
        <v/>
      </c>
      <c r="E3040" t="str">
        <f>IF(AND(TimeSpend[[#This Row],[Personnel number]]&lt;&gt;"",TimeSpend[[#This Row],[Date]]&lt;&gt;""),TimeSpend[[#This Row],[Network Description]],"")</f>
        <v/>
      </c>
      <c r="F3040" t="str">
        <f>IF(AND(TimeSpend[[#This Row],[Personnel number]]&lt;&gt;"",TimeSpend[[#This Row],[Date]]&lt;&gt;""),TimeSpend[[#This Row],[Activity]],"")</f>
        <v/>
      </c>
      <c r="G3040" t="str">
        <f>IF(AND(TimeSpend[[#This Row],[Personnel number]]&lt;&gt;"",TimeSpend[[#This Row],[Date]]&lt;&gt;""),TimeSpend[[#This Row],[Activity description]],"")</f>
        <v/>
      </c>
      <c r="H3040" s="36" t="str">
        <f>IF(AND(TimeSpend[[#This Row],[Personnel number]]&lt;&gt;"",TimeSpend[[#This Row],[Date]]&lt;&gt;""),TimeSpend[[#This Row],[Start Time]],"")</f>
        <v/>
      </c>
      <c r="I3040" s="36" t="str">
        <f>IF(AND(TimeSpend[[#This Row],[Personnel number]]&lt;&gt;"",TimeSpend[[#This Row],[Date]]&lt;&gt;""),TimeSpend[[#This Row],[End Time]],"")</f>
        <v/>
      </c>
      <c r="J3040" t="str">
        <f>IF(AND(TimeSpend[[#This Row],[Personnel number]]&lt;&gt;"",TimeSpend[[#This Row],[Date]]&lt;&gt;""),TimeSpend[[#This Row],[Location]],"")</f>
        <v/>
      </c>
      <c r="K3040" t="str">
        <f>IF(AND(TimeSpend[[#This Row],[Personnel number]]&lt;&gt;"",TimeSpend[[#This Row],[Date]]&lt;&gt;""),TimeSpend[[#This Row],[Task]],"")</f>
        <v/>
      </c>
      <c r="L3040" t="str">
        <f>IF(AND(TimeSpend[[#This Row],[Personnel number]]&lt;&gt;"",TimeSpend[[#This Row],[Date]]&lt;&gt;""),Utilization!$J$2,"")</f>
        <v/>
      </c>
      <c r="M3040" t="str">
        <f>IF(AND(TimeSpend[[#This Row],[Personnel number]]&lt;&gt;"",TimeSpend[[#This Row],[Date]]&lt;&gt;""),TimeSpend[[#This Row],[Employee Name]],"")</f>
        <v/>
      </c>
      <c r="N3040" t="str">
        <f t="shared" si="94"/>
        <v/>
      </c>
      <c r="O3040" t="str">
        <f t="shared" si="95"/>
        <v/>
      </c>
      <c r="P3040" t="str">
        <f>IF(D3040&lt;&gt;"",VLOOKUP(D3040,Projects!B:C,2,0),"")</f>
        <v/>
      </c>
    </row>
    <row r="3041" spans="1:16" x14ac:dyDescent="0.25">
      <c r="A3041" t="str">
        <f>UPPER(IF(AND(TimeSpend[[#This Row],[Personnel number]]&lt;&gt;"",TimeSpend[[#This Row],[Date]]&lt;&gt;""),TimeSpend[[#This Row],[Personnel number]],""))</f>
        <v/>
      </c>
      <c r="B3041" s="85" t="str">
        <f>IF(AND(TimeSpend[[#This Row],[Personnel number]]&lt;&gt;"",TimeSpend[[#This Row],[Date]]&lt;&gt;""),TEXT(TimeSpend[[#This Row],[Date]],"[$-409]yyyyMMdd"),"")</f>
        <v/>
      </c>
      <c r="C3041" s="33" t="str">
        <f>IF(AND(TimeSpend[[#This Row],[Personnel number]]&lt;&gt;"",TimeSpend[[#This Row],[Date]]&lt;&gt;""),SUBSTITUTE(TimeSpend[[#This Row],[Hours]],",","."),"")</f>
        <v/>
      </c>
      <c r="D3041" t="str">
        <f>IF(AND(TimeSpend[[#This Row],[Personnel number]]&lt;&gt;"",TimeSpend[[#This Row],[Date]]&lt;&gt;""),TimeSpend[[#This Row],[Network]],"")</f>
        <v/>
      </c>
      <c r="E3041" t="str">
        <f>IF(AND(TimeSpend[[#This Row],[Personnel number]]&lt;&gt;"",TimeSpend[[#This Row],[Date]]&lt;&gt;""),TimeSpend[[#This Row],[Network Description]],"")</f>
        <v/>
      </c>
      <c r="F3041" t="str">
        <f>IF(AND(TimeSpend[[#This Row],[Personnel number]]&lt;&gt;"",TimeSpend[[#This Row],[Date]]&lt;&gt;""),TimeSpend[[#This Row],[Activity]],"")</f>
        <v/>
      </c>
      <c r="G3041" t="str">
        <f>IF(AND(TimeSpend[[#This Row],[Personnel number]]&lt;&gt;"",TimeSpend[[#This Row],[Date]]&lt;&gt;""),TimeSpend[[#This Row],[Activity description]],"")</f>
        <v/>
      </c>
      <c r="H3041" s="36" t="str">
        <f>IF(AND(TimeSpend[[#This Row],[Personnel number]]&lt;&gt;"",TimeSpend[[#This Row],[Date]]&lt;&gt;""),TimeSpend[[#This Row],[Start Time]],"")</f>
        <v/>
      </c>
      <c r="I3041" s="36" t="str">
        <f>IF(AND(TimeSpend[[#This Row],[Personnel number]]&lt;&gt;"",TimeSpend[[#This Row],[Date]]&lt;&gt;""),TimeSpend[[#This Row],[End Time]],"")</f>
        <v/>
      </c>
      <c r="J3041" t="str">
        <f>IF(AND(TimeSpend[[#This Row],[Personnel number]]&lt;&gt;"",TimeSpend[[#This Row],[Date]]&lt;&gt;""),TimeSpend[[#This Row],[Location]],"")</f>
        <v/>
      </c>
      <c r="K3041" t="str">
        <f>IF(AND(TimeSpend[[#This Row],[Personnel number]]&lt;&gt;"",TimeSpend[[#This Row],[Date]]&lt;&gt;""),TimeSpend[[#This Row],[Task]],"")</f>
        <v/>
      </c>
      <c r="L3041" t="str">
        <f>IF(AND(TimeSpend[[#This Row],[Personnel number]]&lt;&gt;"",TimeSpend[[#This Row],[Date]]&lt;&gt;""),Utilization!$J$2,"")</f>
        <v/>
      </c>
      <c r="M3041" t="str">
        <f>IF(AND(TimeSpend[[#This Row],[Personnel number]]&lt;&gt;"",TimeSpend[[#This Row],[Date]]&lt;&gt;""),TimeSpend[[#This Row],[Employee Name]],"")</f>
        <v/>
      </c>
      <c r="N3041" t="str">
        <f t="shared" si="94"/>
        <v/>
      </c>
      <c r="O3041" t="str">
        <f t="shared" si="95"/>
        <v/>
      </c>
      <c r="P3041" t="str">
        <f>IF(D3041&lt;&gt;"",VLOOKUP(D3041,Projects!B:C,2,0),"")</f>
        <v/>
      </c>
    </row>
    <row r="3042" spans="1:16" x14ac:dyDescent="0.25">
      <c r="A3042" t="str">
        <f>UPPER(IF(AND(TimeSpend[[#This Row],[Personnel number]]&lt;&gt;"",TimeSpend[[#This Row],[Date]]&lt;&gt;""),TimeSpend[[#This Row],[Personnel number]],""))</f>
        <v/>
      </c>
      <c r="B3042" s="85" t="str">
        <f>IF(AND(TimeSpend[[#This Row],[Personnel number]]&lt;&gt;"",TimeSpend[[#This Row],[Date]]&lt;&gt;""),TEXT(TimeSpend[[#This Row],[Date]],"[$-409]yyyyMMdd"),"")</f>
        <v/>
      </c>
      <c r="C3042" s="33" t="str">
        <f>IF(AND(TimeSpend[[#This Row],[Personnel number]]&lt;&gt;"",TimeSpend[[#This Row],[Date]]&lt;&gt;""),SUBSTITUTE(TimeSpend[[#This Row],[Hours]],",","."),"")</f>
        <v/>
      </c>
      <c r="D3042" t="str">
        <f>IF(AND(TimeSpend[[#This Row],[Personnel number]]&lt;&gt;"",TimeSpend[[#This Row],[Date]]&lt;&gt;""),TimeSpend[[#This Row],[Network]],"")</f>
        <v/>
      </c>
      <c r="E3042" t="str">
        <f>IF(AND(TimeSpend[[#This Row],[Personnel number]]&lt;&gt;"",TimeSpend[[#This Row],[Date]]&lt;&gt;""),TimeSpend[[#This Row],[Network Description]],"")</f>
        <v/>
      </c>
      <c r="F3042" t="str">
        <f>IF(AND(TimeSpend[[#This Row],[Personnel number]]&lt;&gt;"",TimeSpend[[#This Row],[Date]]&lt;&gt;""),TimeSpend[[#This Row],[Activity]],"")</f>
        <v/>
      </c>
      <c r="G3042" t="str">
        <f>IF(AND(TimeSpend[[#This Row],[Personnel number]]&lt;&gt;"",TimeSpend[[#This Row],[Date]]&lt;&gt;""),TimeSpend[[#This Row],[Activity description]],"")</f>
        <v/>
      </c>
      <c r="H3042" s="36" t="str">
        <f>IF(AND(TimeSpend[[#This Row],[Personnel number]]&lt;&gt;"",TimeSpend[[#This Row],[Date]]&lt;&gt;""),TimeSpend[[#This Row],[Start Time]],"")</f>
        <v/>
      </c>
      <c r="I3042" s="36" t="str">
        <f>IF(AND(TimeSpend[[#This Row],[Personnel number]]&lt;&gt;"",TimeSpend[[#This Row],[Date]]&lt;&gt;""),TimeSpend[[#This Row],[End Time]],"")</f>
        <v/>
      </c>
      <c r="J3042" t="str">
        <f>IF(AND(TimeSpend[[#This Row],[Personnel number]]&lt;&gt;"",TimeSpend[[#This Row],[Date]]&lt;&gt;""),TimeSpend[[#This Row],[Location]],"")</f>
        <v/>
      </c>
      <c r="K3042" t="str">
        <f>IF(AND(TimeSpend[[#This Row],[Personnel number]]&lt;&gt;"",TimeSpend[[#This Row],[Date]]&lt;&gt;""),TimeSpend[[#This Row],[Task]],"")</f>
        <v/>
      </c>
      <c r="L3042" t="str">
        <f>IF(AND(TimeSpend[[#This Row],[Personnel number]]&lt;&gt;"",TimeSpend[[#This Row],[Date]]&lt;&gt;""),Utilization!$J$2,"")</f>
        <v/>
      </c>
      <c r="M3042" t="str">
        <f>IF(AND(TimeSpend[[#This Row],[Personnel number]]&lt;&gt;"",TimeSpend[[#This Row],[Date]]&lt;&gt;""),TimeSpend[[#This Row],[Employee Name]],"")</f>
        <v/>
      </c>
      <c r="N3042" t="str">
        <f t="shared" si="94"/>
        <v/>
      </c>
      <c r="O3042" t="str">
        <f t="shared" si="95"/>
        <v/>
      </c>
      <c r="P3042" t="str">
        <f>IF(D3042&lt;&gt;"",VLOOKUP(D3042,Projects!B:C,2,0),"")</f>
        <v/>
      </c>
    </row>
    <row r="3043" spans="1:16" x14ac:dyDescent="0.25">
      <c r="A3043" t="str">
        <f>UPPER(IF(AND(TimeSpend[[#This Row],[Personnel number]]&lt;&gt;"",TimeSpend[[#This Row],[Date]]&lt;&gt;""),TimeSpend[[#This Row],[Personnel number]],""))</f>
        <v/>
      </c>
      <c r="B3043" s="85" t="str">
        <f>IF(AND(TimeSpend[[#This Row],[Personnel number]]&lt;&gt;"",TimeSpend[[#This Row],[Date]]&lt;&gt;""),TEXT(TimeSpend[[#This Row],[Date]],"[$-409]yyyyMMdd"),"")</f>
        <v/>
      </c>
      <c r="C3043" s="33" t="str">
        <f>IF(AND(TimeSpend[[#This Row],[Personnel number]]&lt;&gt;"",TimeSpend[[#This Row],[Date]]&lt;&gt;""),SUBSTITUTE(TimeSpend[[#This Row],[Hours]],",","."),"")</f>
        <v/>
      </c>
      <c r="D3043" t="str">
        <f>IF(AND(TimeSpend[[#This Row],[Personnel number]]&lt;&gt;"",TimeSpend[[#This Row],[Date]]&lt;&gt;""),TimeSpend[[#This Row],[Network]],"")</f>
        <v/>
      </c>
      <c r="E3043" t="str">
        <f>IF(AND(TimeSpend[[#This Row],[Personnel number]]&lt;&gt;"",TimeSpend[[#This Row],[Date]]&lt;&gt;""),TimeSpend[[#This Row],[Network Description]],"")</f>
        <v/>
      </c>
      <c r="F3043" t="str">
        <f>IF(AND(TimeSpend[[#This Row],[Personnel number]]&lt;&gt;"",TimeSpend[[#This Row],[Date]]&lt;&gt;""),TimeSpend[[#This Row],[Activity]],"")</f>
        <v/>
      </c>
      <c r="G3043" t="str">
        <f>IF(AND(TimeSpend[[#This Row],[Personnel number]]&lt;&gt;"",TimeSpend[[#This Row],[Date]]&lt;&gt;""),TimeSpend[[#This Row],[Activity description]],"")</f>
        <v/>
      </c>
      <c r="H3043" s="36" t="str">
        <f>IF(AND(TimeSpend[[#This Row],[Personnel number]]&lt;&gt;"",TimeSpend[[#This Row],[Date]]&lt;&gt;""),TimeSpend[[#This Row],[Start Time]],"")</f>
        <v/>
      </c>
      <c r="I3043" s="36" t="str">
        <f>IF(AND(TimeSpend[[#This Row],[Personnel number]]&lt;&gt;"",TimeSpend[[#This Row],[Date]]&lt;&gt;""),TimeSpend[[#This Row],[End Time]],"")</f>
        <v/>
      </c>
      <c r="J3043" t="str">
        <f>IF(AND(TimeSpend[[#This Row],[Personnel number]]&lt;&gt;"",TimeSpend[[#This Row],[Date]]&lt;&gt;""),TimeSpend[[#This Row],[Location]],"")</f>
        <v/>
      </c>
      <c r="K3043" t="str">
        <f>IF(AND(TimeSpend[[#This Row],[Personnel number]]&lt;&gt;"",TimeSpend[[#This Row],[Date]]&lt;&gt;""),TimeSpend[[#This Row],[Task]],"")</f>
        <v/>
      </c>
      <c r="L3043" t="str">
        <f>IF(AND(TimeSpend[[#This Row],[Personnel number]]&lt;&gt;"",TimeSpend[[#This Row],[Date]]&lt;&gt;""),Utilization!$J$2,"")</f>
        <v/>
      </c>
      <c r="M3043" t="str">
        <f>IF(AND(TimeSpend[[#This Row],[Personnel number]]&lt;&gt;"",TimeSpend[[#This Row],[Date]]&lt;&gt;""),TimeSpend[[#This Row],[Employee Name]],"")</f>
        <v/>
      </c>
      <c r="N3043" t="str">
        <f t="shared" si="94"/>
        <v/>
      </c>
      <c r="O3043" t="str">
        <f t="shared" si="95"/>
        <v/>
      </c>
      <c r="P3043" t="str">
        <f>IF(D3043&lt;&gt;"",VLOOKUP(D3043,Projects!B:C,2,0),"")</f>
        <v/>
      </c>
    </row>
    <row r="3044" spans="1:16" x14ac:dyDescent="0.25">
      <c r="A3044" t="str">
        <f>UPPER(IF(AND(TimeSpend[[#This Row],[Personnel number]]&lt;&gt;"",TimeSpend[[#This Row],[Date]]&lt;&gt;""),TimeSpend[[#This Row],[Personnel number]],""))</f>
        <v/>
      </c>
      <c r="B3044" s="85" t="str">
        <f>IF(AND(TimeSpend[[#This Row],[Personnel number]]&lt;&gt;"",TimeSpend[[#This Row],[Date]]&lt;&gt;""),TEXT(TimeSpend[[#This Row],[Date]],"[$-409]yyyyMMdd"),"")</f>
        <v/>
      </c>
      <c r="C3044" s="33" t="str">
        <f>IF(AND(TimeSpend[[#This Row],[Personnel number]]&lt;&gt;"",TimeSpend[[#This Row],[Date]]&lt;&gt;""),SUBSTITUTE(TimeSpend[[#This Row],[Hours]],",","."),"")</f>
        <v/>
      </c>
      <c r="D3044" t="str">
        <f>IF(AND(TimeSpend[[#This Row],[Personnel number]]&lt;&gt;"",TimeSpend[[#This Row],[Date]]&lt;&gt;""),TimeSpend[[#This Row],[Network]],"")</f>
        <v/>
      </c>
      <c r="E3044" t="str">
        <f>IF(AND(TimeSpend[[#This Row],[Personnel number]]&lt;&gt;"",TimeSpend[[#This Row],[Date]]&lt;&gt;""),TimeSpend[[#This Row],[Network Description]],"")</f>
        <v/>
      </c>
      <c r="F3044" t="str">
        <f>IF(AND(TimeSpend[[#This Row],[Personnel number]]&lt;&gt;"",TimeSpend[[#This Row],[Date]]&lt;&gt;""),TimeSpend[[#This Row],[Activity]],"")</f>
        <v/>
      </c>
      <c r="G3044" t="str">
        <f>IF(AND(TimeSpend[[#This Row],[Personnel number]]&lt;&gt;"",TimeSpend[[#This Row],[Date]]&lt;&gt;""),TimeSpend[[#This Row],[Activity description]],"")</f>
        <v/>
      </c>
      <c r="H3044" s="36" t="str">
        <f>IF(AND(TimeSpend[[#This Row],[Personnel number]]&lt;&gt;"",TimeSpend[[#This Row],[Date]]&lt;&gt;""),TimeSpend[[#This Row],[Start Time]],"")</f>
        <v/>
      </c>
      <c r="I3044" s="36" t="str">
        <f>IF(AND(TimeSpend[[#This Row],[Personnel number]]&lt;&gt;"",TimeSpend[[#This Row],[Date]]&lt;&gt;""),TimeSpend[[#This Row],[End Time]],"")</f>
        <v/>
      </c>
      <c r="J3044" t="str">
        <f>IF(AND(TimeSpend[[#This Row],[Personnel number]]&lt;&gt;"",TimeSpend[[#This Row],[Date]]&lt;&gt;""),TimeSpend[[#This Row],[Location]],"")</f>
        <v/>
      </c>
      <c r="K3044" t="str">
        <f>IF(AND(TimeSpend[[#This Row],[Personnel number]]&lt;&gt;"",TimeSpend[[#This Row],[Date]]&lt;&gt;""),TimeSpend[[#This Row],[Task]],"")</f>
        <v/>
      </c>
      <c r="L3044" t="str">
        <f>IF(AND(TimeSpend[[#This Row],[Personnel number]]&lt;&gt;"",TimeSpend[[#This Row],[Date]]&lt;&gt;""),Utilization!$J$2,"")</f>
        <v/>
      </c>
      <c r="M3044" t="str">
        <f>IF(AND(TimeSpend[[#This Row],[Personnel number]]&lt;&gt;"",TimeSpend[[#This Row],[Date]]&lt;&gt;""),TimeSpend[[#This Row],[Employee Name]],"")</f>
        <v/>
      </c>
      <c r="N3044" t="str">
        <f t="shared" si="94"/>
        <v/>
      </c>
      <c r="O3044" t="str">
        <f t="shared" si="95"/>
        <v/>
      </c>
      <c r="P3044" t="str">
        <f>IF(D3044&lt;&gt;"",VLOOKUP(D3044,Projects!B:C,2,0),"")</f>
        <v/>
      </c>
    </row>
    <row r="3045" spans="1:16" x14ac:dyDescent="0.25">
      <c r="A3045" t="str">
        <f>UPPER(IF(AND(TimeSpend[[#This Row],[Personnel number]]&lt;&gt;"",TimeSpend[[#This Row],[Date]]&lt;&gt;""),TimeSpend[[#This Row],[Personnel number]],""))</f>
        <v/>
      </c>
      <c r="B3045" s="85" t="str">
        <f>IF(AND(TimeSpend[[#This Row],[Personnel number]]&lt;&gt;"",TimeSpend[[#This Row],[Date]]&lt;&gt;""),TEXT(TimeSpend[[#This Row],[Date]],"[$-409]yyyyMMdd"),"")</f>
        <v/>
      </c>
      <c r="C3045" s="33" t="str">
        <f>IF(AND(TimeSpend[[#This Row],[Personnel number]]&lt;&gt;"",TimeSpend[[#This Row],[Date]]&lt;&gt;""),SUBSTITUTE(TimeSpend[[#This Row],[Hours]],",","."),"")</f>
        <v/>
      </c>
      <c r="D3045" t="str">
        <f>IF(AND(TimeSpend[[#This Row],[Personnel number]]&lt;&gt;"",TimeSpend[[#This Row],[Date]]&lt;&gt;""),TimeSpend[[#This Row],[Network]],"")</f>
        <v/>
      </c>
      <c r="E3045" t="str">
        <f>IF(AND(TimeSpend[[#This Row],[Personnel number]]&lt;&gt;"",TimeSpend[[#This Row],[Date]]&lt;&gt;""),TimeSpend[[#This Row],[Network Description]],"")</f>
        <v/>
      </c>
      <c r="F3045" t="str">
        <f>IF(AND(TimeSpend[[#This Row],[Personnel number]]&lt;&gt;"",TimeSpend[[#This Row],[Date]]&lt;&gt;""),TimeSpend[[#This Row],[Activity]],"")</f>
        <v/>
      </c>
      <c r="G3045" t="str">
        <f>IF(AND(TimeSpend[[#This Row],[Personnel number]]&lt;&gt;"",TimeSpend[[#This Row],[Date]]&lt;&gt;""),TimeSpend[[#This Row],[Activity description]],"")</f>
        <v/>
      </c>
      <c r="H3045" s="36" t="str">
        <f>IF(AND(TimeSpend[[#This Row],[Personnel number]]&lt;&gt;"",TimeSpend[[#This Row],[Date]]&lt;&gt;""),TimeSpend[[#This Row],[Start Time]],"")</f>
        <v/>
      </c>
      <c r="I3045" s="36" t="str">
        <f>IF(AND(TimeSpend[[#This Row],[Personnel number]]&lt;&gt;"",TimeSpend[[#This Row],[Date]]&lt;&gt;""),TimeSpend[[#This Row],[End Time]],"")</f>
        <v/>
      </c>
      <c r="J3045" t="str">
        <f>IF(AND(TimeSpend[[#This Row],[Personnel number]]&lt;&gt;"",TimeSpend[[#This Row],[Date]]&lt;&gt;""),TimeSpend[[#This Row],[Location]],"")</f>
        <v/>
      </c>
      <c r="K3045" t="str">
        <f>IF(AND(TimeSpend[[#This Row],[Personnel number]]&lt;&gt;"",TimeSpend[[#This Row],[Date]]&lt;&gt;""),TimeSpend[[#This Row],[Task]],"")</f>
        <v/>
      </c>
      <c r="L3045" t="str">
        <f>IF(AND(TimeSpend[[#This Row],[Personnel number]]&lt;&gt;"",TimeSpend[[#This Row],[Date]]&lt;&gt;""),Utilization!$J$2,"")</f>
        <v/>
      </c>
      <c r="M3045" t="str">
        <f>IF(AND(TimeSpend[[#This Row],[Personnel number]]&lt;&gt;"",TimeSpend[[#This Row],[Date]]&lt;&gt;""),TimeSpend[[#This Row],[Employee Name]],"")</f>
        <v/>
      </c>
      <c r="N3045" t="str">
        <f t="shared" si="94"/>
        <v/>
      </c>
      <c r="O3045" t="str">
        <f t="shared" si="95"/>
        <v/>
      </c>
      <c r="P3045" t="str">
        <f>IF(D3045&lt;&gt;"",VLOOKUP(D3045,Projects!B:C,2,0),"")</f>
        <v/>
      </c>
    </row>
    <row r="3046" spans="1:16" x14ac:dyDescent="0.25">
      <c r="A3046" t="str">
        <f>UPPER(IF(AND(TimeSpend[[#This Row],[Personnel number]]&lt;&gt;"",TimeSpend[[#This Row],[Date]]&lt;&gt;""),TimeSpend[[#This Row],[Personnel number]],""))</f>
        <v/>
      </c>
      <c r="B3046" s="85" t="str">
        <f>IF(AND(TimeSpend[[#This Row],[Personnel number]]&lt;&gt;"",TimeSpend[[#This Row],[Date]]&lt;&gt;""),TEXT(TimeSpend[[#This Row],[Date]],"[$-409]yyyyMMdd"),"")</f>
        <v/>
      </c>
      <c r="C3046" s="33" t="str">
        <f>IF(AND(TimeSpend[[#This Row],[Personnel number]]&lt;&gt;"",TimeSpend[[#This Row],[Date]]&lt;&gt;""),SUBSTITUTE(TimeSpend[[#This Row],[Hours]],",","."),"")</f>
        <v/>
      </c>
      <c r="D3046" t="str">
        <f>IF(AND(TimeSpend[[#This Row],[Personnel number]]&lt;&gt;"",TimeSpend[[#This Row],[Date]]&lt;&gt;""),TimeSpend[[#This Row],[Network]],"")</f>
        <v/>
      </c>
      <c r="E3046" t="str">
        <f>IF(AND(TimeSpend[[#This Row],[Personnel number]]&lt;&gt;"",TimeSpend[[#This Row],[Date]]&lt;&gt;""),TimeSpend[[#This Row],[Network Description]],"")</f>
        <v/>
      </c>
      <c r="F3046" t="str">
        <f>IF(AND(TimeSpend[[#This Row],[Personnel number]]&lt;&gt;"",TimeSpend[[#This Row],[Date]]&lt;&gt;""),TimeSpend[[#This Row],[Activity]],"")</f>
        <v/>
      </c>
      <c r="G3046" t="str">
        <f>IF(AND(TimeSpend[[#This Row],[Personnel number]]&lt;&gt;"",TimeSpend[[#This Row],[Date]]&lt;&gt;""),TimeSpend[[#This Row],[Activity description]],"")</f>
        <v/>
      </c>
      <c r="H3046" s="36" t="str">
        <f>IF(AND(TimeSpend[[#This Row],[Personnel number]]&lt;&gt;"",TimeSpend[[#This Row],[Date]]&lt;&gt;""),TimeSpend[[#This Row],[Start Time]],"")</f>
        <v/>
      </c>
      <c r="I3046" s="36" t="str">
        <f>IF(AND(TimeSpend[[#This Row],[Personnel number]]&lt;&gt;"",TimeSpend[[#This Row],[Date]]&lt;&gt;""),TimeSpend[[#This Row],[End Time]],"")</f>
        <v/>
      </c>
      <c r="J3046" t="str">
        <f>IF(AND(TimeSpend[[#This Row],[Personnel number]]&lt;&gt;"",TimeSpend[[#This Row],[Date]]&lt;&gt;""),TimeSpend[[#This Row],[Location]],"")</f>
        <v/>
      </c>
      <c r="K3046" t="str">
        <f>IF(AND(TimeSpend[[#This Row],[Personnel number]]&lt;&gt;"",TimeSpend[[#This Row],[Date]]&lt;&gt;""),TimeSpend[[#This Row],[Task]],"")</f>
        <v/>
      </c>
      <c r="L3046" t="str">
        <f>IF(AND(TimeSpend[[#This Row],[Personnel number]]&lt;&gt;"",TimeSpend[[#This Row],[Date]]&lt;&gt;""),Utilization!$J$2,"")</f>
        <v/>
      </c>
      <c r="M3046" t="str">
        <f>IF(AND(TimeSpend[[#This Row],[Personnel number]]&lt;&gt;"",TimeSpend[[#This Row],[Date]]&lt;&gt;""),TimeSpend[[#This Row],[Employee Name]],"")</f>
        <v/>
      </c>
      <c r="N3046" t="str">
        <f t="shared" si="94"/>
        <v/>
      </c>
      <c r="O3046" t="str">
        <f t="shared" si="95"/>
        <v/>
      </c>
      <c r="P3046" t="str">
        <f>IF(D3046&lt;&gt;"",VLOOKUP(D3046,Projects!B:C,2,0),"")</f>
        <v/>
      </c>
    </row>
    <row r="3047" spans="1:16" x14ac:dyDescent="0.25">
      <c r="A3047" t="str">
        <f>UPPER(IF(AND(TimeSpend[[#This Row],[Personnel number]]&lt;&gt;"",TimeSpend[[#This Row],[Date]]&lt;&gt;""),TimeSpend[[#This Row],[Personnel number]],""))</f>
        <v/>
      </c>
      <c r="B3047" s="85" t="str">
        <f>IF(AND(TimeSpend[[#This Row],[Personnel number]]&lt;&gt;"",TimeSpend[[#This Row],[Date]]&lt;&gt;""),TEXT(TimeSpend[[#This Row],[Date]],"[$-409]yyyyMMdd"),"")</f>
        <v/>
      </c>
      <c r="C3047" s="33" t="str">
        <f>IF(AND(TimeSpend[[#This Row],[Personnel number]]&lt;&gt;"",TimeSpend[[#This Row],[Date]]&lt;&gt;""),SUBSTITUTE(TimeSpend[[#This Row],[Hours]],",","."),"")</f>
        <v/>
      </c>
      <c r="D3047" t="str">
        <f>IF(AND(TimeSpend[[#This Row],[Personnel number]]&lt;&gt;"",TimeSpend[[#This Row],[Date]]&lt;&gt;""),TimeSpend[[#This Row],[Network]],"")</f>
        <v/>
      </c>
      <c r="E3047" t="str">
        <f>IF(AND(TimeSpend[[#This Row],[Personnel number]]&lt;&gt;"",TimeSpend[[#This Row],[Date]]&lt;&gt;""),TimeSpend[[#This Row],[Network Description]],"")</f>
        <v/>
      </c>
      <c r="F3047" t="str">
        <f>IF(AND(TimeSpend[[#This Row],[Personnel number]]&lt;&gt;"",TimeSpend[[#This Row],[Date]]&lt;&gt;""),TimeSpend[[#This Row],[Activity]],"")</f>
        <v/>
      </c>
      <c r="G3047" t="str">
        <f>IF(AND(TimeSpend[[#This Row],[Personnel number]]&lt;&gt;"",TimeSpend[[#This Row],[Date]]&lt;&gt;""),TimeSpend[[#This Row],[Activity description]],"")</f>
        <v/>
      </c>
      <c r="H3047" s="36" t="str">
        <f>IF(AND(TimeSpend[[#This Row],[Personnel number]]&lt;&gt;"",TimeSpend[[#This Row],[Date]]&lt;&gt;""),TimeSpend[[#This Row],[Start Time]],"")</f>
        <v/>
      </c>
      <c r="I3047" s="36" t="str">
        <f>IF(AND(TimeSpend[[#This Row],[Personnel number]]&lt;&gt;"",TimeSpend[[#This Row],[Date]]&lt;&gt;""),TimeSpend[[#This Row],[End Time]],"")</f>
        <v/>
      </c>
      <c r="J3047" t="str">
        <f>IF(AND(TimeSpend[[#This Row],[Personnel number]]&lt;&gt;"",TimeSpend[[#This Row],[Date]]&lt;&gt;""),TimeSpend[[#This Row],[Location]],"")</f>
        <v/>
      </c>
      <c r="K3047" t="str">
        <f>IF(AND(TimeSpend[[#This Row],[Personnel number]]&lt;&gt;"",TimeSpend[[#This Row],[Date]]&lt;&gt;""),TimeSpend[[#This Row],[Task]],"")</f>
        <v/>
      </c>
      <c r="L3047" t="str">
        <f>IF(AND(TimeSpend[[#This Row],[Personnel number]]&lt;&gt;"",TimeSpend[[#This Row],[Date]]&lt;&gt;""),Utilization!$J$2,"")</f>
        <v/>
      </c>
      <c r="M3047" t="str">
        <f>IF(AND(TimeSpend[[#This Row],[Personnel number]]&lt;&gt;"",TimeSpend[[#This Row],[Date]]&lt;&gt;""),TimeSpend[[#This Row],[Employee Name]],"")</f>
        <v/>
      </c>
      <c r="N3047" t="str">
        <f t="shared" si="94"/>
        <v/>
      </c>
      <c r="O3047" t="str">
        <f t="shared" si="95"/>
        <v/>
      </c>
      <c r="P3047" t="str">
        <f>IF(D3047&lt;&gt;"",VLOOKUP(D3047,Projects!B:C,2,0),"")</f>
        <v/>
      </c>
    </row>
    <row r="3048" spans="1:16" x14ac:dyDescent="0.25">
      <c r="A3048" t="str">
        <f>UPPER(IF(AND(TimeSpend[[#This Row],[Personnel number]]&lt;&gt;"",TimeSpend[[#This Row],[Date]]&lt;&gt;""),TimeSpend[[#This Row],[Personnel number]],""))</f>
        <v/>
      </c>
      <c r="B3048" s="85" t="str">
        <f>IF(AND(TimeSpend[[#This Row],[Personnel number]]&lt;&gt;"",TimeSpend[[#This Row],[Date]]&lt;&gt;""),TEXT(TimeSpend[[#This Row],[Date]],"[$-409]yyyyMMdd"),"")</f>
        <v/>
      </c>
      <c r="C3048" s="33" t="str">
        <f>IF(AND(TimeSpend[[#This Row],[Personnel number]]&lt;&gt;"",TimeSpend[[#This Row],[Date]]&lt;&gt;""),SUBSTITUTE(TimeSpend[[#This Row],[Hours]],",","."),"")</f>
        <v/>
      </c>
      <c r="D3048" t="str">
        <f>IF(AND(TimeSpend[[#This Row],[Personnel number]]&lt;&gt;"",TimeSpend[[#This Row],[Date]]&lt;&gt;""),TimeSpend[[#This Row],[Network]],"")</f>
        <v/>
      </c>
      <c r="E3048" t="str">
        <f>IF(AND(TimeSpend[[#This Row],[Personnel number]]&lt;&gt;"",TimeSpend[[#This Row],[Date]]&lt;&gt;""),TimeSpend[[#This Row],[Network Description]],"")</f>
        <v/>
      </c>
      <c r="F3048" t="str">
        <f>IF(AND(TimeSpend[[#This Row],[Personnel number]]&lt;&gt;"",TimeSpend[[#This Row],[Date]]&lt;&gt;""),TimeSpend[[#This Row],[Activity]],"")</f>
        <v/>
      </c>
      <c r="G3048" t="str">
        <f>IF(AND(TimeSpend[[#This Row],[Personnel number]]&lt;&gt;"",TimeSpend[[#This Row],[Date]]&lt;&gt;""),TimeSpend[[#This Row],[Activity description]],"")</f>
        <v/>
      </c>
      <c r="H3048" s="36" t="str">
        <f>IF(AND(TimeSpend[[#This Row],[Personnel number]]&lt;&gt;"",TimeSpend[[#This Row],[Date]]&lt;&gt;""),TimeSpend[[#This Row],[Start Time]],"")</f>
        <v/>
      </c>
      <c r="I3048" s="36" t="str">
        <f>IF(AND(TimeSpend[[#This Row],[Personnel number]]&lt;&gt;"",TimeSpend[[#This Row],[Date]]&lt;&gt;""),TimeSpend[[#This Row],[End Time]],"")</f>
        <v/>
      </c>
      <c r="J3048" t="str">
        <f>IF(AND(TimeSpend[[#This Row],[Personnel number]]&lt;&gt;"",TimeSpend[[#This Row],[Date]]&lt;&gt;""),TimeSpend[[#This Row],[Location]],"")</f>
        <v/>
      </c>
      <c r="K3048" t="str">
        <f>IF(AND(TimeSpend[[#This Row],[Personnel number]]&lt;&gt;"",TimeSpend[[#This Row],[Date]]&lt;&gt;""),TimeSpend[[#This Row],[Task]],"")</f>
        <v/>
      </c>
      <c r="L3048" t="str">
        <f>IF(AND(TimeSpend[[#This Row],[Personnel number]]&lt;&gt;"",TimeSpend[[#This Row],[Date]]&lt;&gt;""),Utilization!$J$2,"")</f>
        <v/>
      </c>
      <c r="M3048" t="str">
        <f>IF(AND(TimeSpend[[#This Row],[Personnel number]]&lt;&gt;"",TimeSpend[[#This Row],[Date]]&lt;&gt;""),TimeSpend[[#This Row],[Employee Name]],"")</f>
        <v/>
      </c>
      <c r="N3048" t="str">
        <f t="shared" si="94"/>
        <v/>
      </c>
      <c r="O3048" t="str">
        <f t="shared" si="95"/>
        <v/>
      </c>
      <c r="P3048" t="str">
        <f>IF(D3048&lt;&gt;"",VLOOKUP(D3048,Projects!B:C,2,0),"")</f>
        <v/>
      </c>
    </row>
    <row r="3049" spans="1:16" x14ac:dyDescent="0.25">
      <c r="A3049" t="str">
        <f>UPPER(IF(AND(TimeSpend[[#This Row],[Personnel number]]&lt;&gt;"",TimeSpend[[#This Row],[Date]]&lt;&gt;""),TimeSpend[[#This Row],[Personnel number]],""))</f>
        <v/>
      </c>
      <c r="B3049" s="85" t="str">
        <f>IF(AND(TimeSpend[[#This Row],[Personnel number]]&lt;&gt;"",TimeSpend[[#This Row],[Date]]&lt;&gt;""),TEXT(TimeSpend[[#This Row],[Date]],"[$-409]yyyyMMdd"),"")</f>
        <v/>
      </c>
      <c r="C3049" s="33" t="str">
        <f>IF(AND(TimeSpend[[#This Row],[Personnel number]]&lt;&gt;"",TimeSpend[[#This Row],[Date]]&lt;&gt;""),SUBSTITUTE(TimeSpend[[#This Row],[Hours]],",","."),"")</f>
        <v/>
      </c>
      <c r="D3049" t="str">
        <f>IF(AND(TimeSpend[[#This Row],[Personnel number]]&lt;&gt;"",TimeSpend[[#This Row],[Date]]&lt;&gt;""),TimeSpend[[#This Row],[Network]],"")</f>
        <v/>
      </c>
      <c r="E3049" t="str">
        <f>IF(AND(TimeSpend[[#This Row],[Personnel number]]&lt;&gt;"",TimeSpend[[#This Row],[Date]]&lt;&gt;""),TimeSpend[[#This Row],[Network Description]],"")</f>
        <v/>
      </c>
      <c r="F3049" t="str">
        <f>IF(AND(TimeSpend[[#This Row],[Personnel number]]&lt;&gt;"",TimeSpend[[#This Row],[Date]]&lt;&gt;""),TimeSpend[[#This Row],[Activity]],"")</f>
        <v/>
      </c>
      <c r="G3049" t="str">
        <f>IF(AND(TimeSpend[[#This Row],[Personnel number]]&lt;&gt;"",TimeSpend[[#This Row],[Date]]&lt;&gt;""),TimeSpend[[#This Row],[Activity description]],"")</f>
        <v/>
      </c>
      <c r="H3049" s="36" t="str">
        <f>IF(AND(TimeSpend[[#This Row],[Personnel number]]&lt;&gt;"",TimeSpend[[#This Row],[Date]]&lt;&gt;""),TimeSpend[[#This Row],[Start Time]],"")</f>
        <v/>
      </c>
      <c r="I3049" s="36" t="str">
        <f>IF(AND(TimeSpend[[#This Row],[Personnel number]]&lt;&gt;"",TimeSpend[[#This Row],[Date]]&lt;&gt;""),TimeSpend[[#This Row],[End Time]],"")</f>
        <v/>
      </c>
      <c r="J3049" t="str">
        <f>IF(AND(TimeSpend[[#This Row],[Personnel number]]&lt;&gt;"",TimeSpend[[#This Row],[Date]]&lt;&gt;""),TimeSpend[[#This Row],[Location]],"")</f>
        <v/>
      </c>
      <c r="K3049" t="str">
        <f>IF(AND(TimeSpend[[#This Row],[Personnel number]]&lt;&gt;"",TimeSpend[[#This Row],[Date]]&lt;&gt;""),TimeSpend[[#This Row],[Task]],"")</f>
        <v/>
      </c>
      <c r="L3049" t="str">
        <f>IF(AND(TimeSpend[[#This Row],[Personnel number]]&lt;&gt;"",TimeSpend[[#This Row],[Date]]&lt;&gt;""),Utilization!$J$2,"")</f>
        <v/>
      </c>
      <c r="M3049" t="str">
        <f>IF(AND(TimeSpend[[#This Row],[Personnel number]]&lt;&gt;"",TimeSpend[[#This Row],[Date]]&lt;&gt;""),TimeSpend[[#This Row],[Employee Name]],"")</f>
        <v/>
      </c>
      <c r="N3049" t="str">
        <f t="shared" si="94"/>
        <v/>
      </c>
      <c r="O3049" t="str">
        <f t="shared" si="95"/>
        <v/>
      </c>
      <c r="P3049" t="str">
        <f>IF(D3049&lt;&gt;"",VLOOKUP(D3049,Projects!B:C,2,0),"")</f>
        <v/>
      </c>
    </row>
    <row r="3050" spans="1:16" x14ac:dyDescent="0.25">
      <c r="A3050" t="str">
        <f>UPPER(IF(AND(TimeSpend[[#This Row],[Personnel number]]&lt;&gt;"",TimeSpend[[#This Row],[Date]]&lt;&gt;""),TimeSpend[[#This Row],[Personnel number]],""))</f>
        <v/>
      </c>
      <c r="B3050" s="85" t="str">
        <f>IF(AND(TimeSpend[[#This Row],[Personnel number]]&lt;&gt;"",TimeSpend[[#This Row],[Date]]&lt;&gt;""),TEXT(TimeSpend[[#This Row],[Date]],"[$-409]yyyyMMdd"),"")</f>
        <v/>
      </c>
      <c r="C3050" s="33" t="str">
        <f>IF(AND(TimeSpend[[#This Row],[Personnel number]]&lt;&gt;"",TimeSpend[[#This Row],[Date]]&lt;&gt;""),SUBSTITUTE(TimeSpend[[#This Row],[Hours]],",","."),"")</f>
        <v/>
      </c>
      <c r="D3050" t="str">
        <f>IF(AND(TimeSpend[[#This Row],[Personnel number]]&lt;&gt;"",TimeSpend[[#This Row],[Date]]&lt;&gt;""),TimeSpend[[#This Row],[Network]],"")</f>
        <v/>
      </c>
      <c r="E3050" t="str">
        <f>IF(AND(TimeSpend[[#This Row],[Personnel number]]&lt;&gt;"",TimeSpend[[#This Row],[Date]]&lt;&gt;""),TimeSpend[[#This Row],[Network Description]],"")</f>
        <v/>
      </c>
      <c r="F3050" t="str">
        <f>IF(AND(TimeSpend[[#This Row],[Personnel number]]&lt;&gt;"",TimeSpend[[#This Row],[Date]]&lt;&gt;""),TimeSpend[[#This Row],[Activity]],"")</f>
        <v/>
      </c>
      <c r="G3050" t="str">
        <f>IF(AND(TimeSpend[[#This Row],[Personnel number]]&lt;&gt;"",TimeSpend[[#This Row],[Date]]&lt;&gt;""),TimeSpend[[#This Row],[Activity description]],"")</f>
        <v/>
      </c>
      <c r="H3050" s="36" t="str">
        <f>IF(AND(TimeSpend[[#This Row],[Personnel number]]&lt;&gt;"",TimeSpend[[#This Row],[Date]]&lt;&gt;""),TimeSpend[[#This Row],[Start Time]],"")</f>
        <v/>
      </c>
      <c r="I3050" s="36" t="str">
        <f>IF(AND(TimeSpend[[#This Row],[Personnel number]]&lt;&gt;"",TimeSpend[[#This Row],[Date]]&lt;&gt;""),TimeSpend[[#This Row],[End Time]],"")</f>
        <v/>
      </c>
      <c r="J3050" t="str">
        <f>IF(AND(TimeSpend[[#This Row],[Personnel number]]&lt;&gt;"",TimeSpend[[#This Row],[Date]]&lt;&gt;""),TimeSpend[[#This Row],[Location]],"")</f>
        <v/>
      </c>
      <c r="K3050" t="str">
        <f>IF(AND(TimeSpend[[#This Row],[Personnel number]]&lt;&gt;"",TimeSpend[[#This Row],[Date]]&lt;&gt;""),TimeSpend[[#This Row],[Task]],"")</f>
        <v/>
      </c>
      <c r="L3050" t="str">
        <f>IF(AND(TimeSpend[[#This Row],[Personnel number]]&lt;&gt;"",TimeSpend[[#This Row],[Date]]&lt;&gt;""),Utilization!$J$2,"")</f>
        <v/>
      </c>
      <c r="M3050" t="str">
        <f>IF(AND(TimeSpend[[#This Row],[Personnel number]]&lt;&gt;"",TimeSpend[[#This Row],[Date]]&lt;&gt;""),TimeSpend[[#This Row],[Employee Name]],"")</f>
        <v/>
      </c>
      <c r="N3050" t="str">
        <f t="shared" si="94"/>
        <v/>
      </c>
      <c r="O3050" t="str">
        <f t="shared" si="95"/>
        <v/>
      </c>
      <c r="P3050" t="str">
        <f>IF(D3050&lt;&gt;"",VLOOKUP(D3050,Projects!B:C,2,0),"")</f>
        <v/>
      </c>
    </row>
    <row r="3051" spans="1:16" x14ac:dyDescent="0.25">
      <c r="A3051" t="str">
        <f>UPPER(IF(AND(TimeSpend[[#This Row],[Personnel number]]&lt;&gt;"",TimeSpend[[#This Row],[Date]]&lt;&gt;""),TimeSpend[[#This Row],[Personnel number]],""))</f>
        <v/>
      </c>
      <c r="B3051" s="85" t="str">
        <f>IF(AND(TimeSpend[[#This Row],[Personnel number]]&lt;&gt;"",TimeSpend[[#This Row],[Date]]&lt;&gt;""),TEXT(TimeSpend[[#This Row],[Date]],"[$-409]yyyyMMdd"),"")</f>
        <v/>
      </c>
      <c r="C3051" s="33" t="str">
        <f>IF(AND(TimeSpend[[#This Row],[Personnel number]]&lt;&gt;"",TimeSpend[[#This Row],[Date]]&lt;&gt;""),SUBSTITUTE(TimeSpend[[#This Row],[Hours]],",","."),"")</f>
        <v/>
      </c>
      <c r="D3051" t="str">
        <f>IF(AND(TimeSpend[[#This Row],[Personnel number]]&lt;&gt;"",TimeSpend[[#This Row],[Date]]&lt;&gt;""),TimeSpend[[#This Row],[Network]],"")</f>
        <v/>
      </c>
      <c r="E3051" t="str">
        <f>IF(AND(TimeSpend[[#This Row],[Personnel number]]&lt;&gt;"",TimeSpend[[#This Row],[Date]]&lt;&gt;""),TimeSpend[[#This Row],[Network Description]],"")</f>
        <v/>
      </c>
      <c r="F3051" t="str">
        <f>IF(AND(TimeSpend[[#This Row],[Personnel number]]&lt;&gt;"",TimeSpend[[#This Row],[Date]]&lt;&gt;""),TimeSpend[[#This Row],[Activity]],"")</f>
        <v/>
      </c>
      <c r="G3051" t="str">
        <f>IF(AND(TimeSpend[[#This Row],[Personnel number]]&lt;&gt;"",TimeSpend[[#This Row],[Date]]&lt;&gt;""),TimeSpend[[#This Row],[Activity description]],"")</f>
        <v/>
      </c>
      <c r="H3051" s="36" t="str">
        <f>IF(AND(TimeSpend[[#This Row],[Personnel number]]&lt;&gt;"",TimeSpend[[#This Row],[Date]]&lt;&gt;""),TimeSpend[[#This Row],[Start Time]],"")</f>
        <v/>
      </c>
      <c r="I3051" s="36" t="str">
        <f>IF(AND(TimeSpend[[#This Row],[Personnel number]]&lt;&gt;"",TimeSpend[[#This Row],[Date]]&lt;&gt;""),TimeSpend[[#This Row],[End Time]],"")</f>
        <v/>
      </c>
      <c r="J3051" t="str">
        <f>IF(AND(TimeSpend[[#This Row],[Personnel number]]&lt;&gt;"",TimeSpend[[#This Row],[Date]]&lt;&gt;""),TimeSpend[[#This Row],[Location]],"")</f>
        <v/>
      </c>
      <c r="K3051" t="str">
        <f>IF(AND(TimeSpend[[#This Row],[Personnel number]]&lt;&gt;"",TimeSpend[[#This Row],[Date]]&lt;&gt;""),TimeSpend[[#This Row],[Task]],"")</f>
        <v/>
      </c>
      <c r="L3051" t="str">
        <f>IF(AND(TimeSpend[[#This Row],[Personnel number]]&lt;&gt;"",TimeSpend[[#This Row],[Date]]&lt;&gt;""),Utilization!$J$2,"")</f>
        <v/>
      </c>
      <c r="M3051" t="str">
        <f>IF(AND(TimeSpend[[#This Row],[Personnel number]]&lt;&gt;"",TimeSpend[[#This Row],[Date]]&lt;&gt;""),TimeSpend[[#This Row],[Employee Name]],"")</f>
        <v/>
      </c>
      <c r="N3051" t="str">
        <f t="shared" si="94"/>
        <v/>
      </c>
      <c r="O3051" t="str">
        <f t="shared" si="95"/>
        <v/>
      </c>
      <c r="P3051" t="str">
        <f>IF(D3051&lt;&gt;"",VLOOKUP(D3051,Projects!B:C,2,0),"")</f>
        <v/>
      </c>
    </row>
    <row r="3052" spans="1:16" x14ac:dyDescent="0.25">
      <c r="A3052" t="str">
        <f>UPPER(IF(AND(TimeSpend[[#This Row],[Personnel number]]&lt;&gt;"",TimeSpend[[#This Row],[Date]]&lt;&gt;""),TimeSpend[[#This Row],[Personnel number]],""))</f>
        <v/>
      </c>
      <c r="B3052" s="85" t="str">
        <f>IF(AND(TimeSpend[[#This Row],[Personnel number]]&lt;&gt;"",TimeSpend[[#This Row],[Date]]&lt;&gt;""),TEXT(TimeSpend[[#This Row],[Date]],"[$-409]yyyyMMdd"),"")</f>
        <v/>
      </c>
      <c r="C3052" s="33" t="str">
        <f>IF(AND(TimeSpend[[#This Row],[Personnel number]]&lt;&gt;"",TimeSpend[[#This Row],[Date]]&lt;&gt;""),SUBSTITUTE(TimeSpend[[#This Row],[Hours]],",","."),"")</f>
        <v/>
      </c>
      <c r="D3052" t="str">
        <f>IF(AND(TimeSpend[[#This Row],[Personnel number]]&lt;&gt;"",TimeSpend[[#This Row],[Date]]&lt;&gt;""),TimeSpend[[#This Row],[Network]],"")</f>
        <v/>
      </c>
      <c r="E3052" t="str">
        <f>IF(AND(TimeSpend[[#This Row],[Personnel number]]&lt;&gt;"",TimeSpend[[#This Row],[Date]]&lt;&gt;""),TimeSpend[[#This Row],[Network Description]],"")</f>
        <v/>
      </c>
      <c r="F3052" t="str">
        <f>IF(AND(TimeSpend[[#This Row],[Personnel number]]&lt;&gt;"",TimeSpend[[#This Row],[Date]]&lt;&gt;""),TimeSpend[[#This Row],[Activity]],"")</f>
        <v/>
      </c>
      <c r="G3052" t="str">
        <f>IF(AND(TimeSpend[[#This Row],[Personnel number]]&lt;&gt;"",TimeSpend[[#This Row],[Date]]&lt;&gt;""),TimeSpend[[#This Row],[Activity description]],"")</f>
        <v/>
      </c>
      <c r="H3052" s="36" t="str">
        <f>IF(AND(TimeSpend[[#This Row],[Personnel number]]&lt;&gt;"",TimeSpend[[#This Row],[Date]]&lt;&gt;""),TimeSpend[[#This Row],[Start Time]],"")</f>
        <v/>
      </c>
      <c r="I3052" s="36" t="str">
        <f>IF(AND(TimeSpend[[#This Row],[Personnel number]]&lt;&gt;"",TimeSpend[[#This Row],[Date]]&lt;&gt;""),TimeSpend[[#This Row],[End Time]],"")</f>
        <v/>
      </c>
      <c r="J3052" t="str">
        <f>IF(AND(TimeSpend[[#This Row],[Personnel number]]&lt;&gt;"",TimeSpend[[#This Row],[Date]]&lt;&gt;""),TimeSpend[[#This Row],[Location]],"")</f>
        <v/>
      </c>
      <c r="K3052" t="str">
        <f>IF(AND(TimeSpend[[#This Row],[Personnel number]]&lt;&gt;"",TimeSpend[[#This Row],[Date]]&lt;&gt;""),TimeSpend[[#This Row],[Task]],"")</f>
        <v/>
      </c>
      <c r="L3052" t="str">
        <f>IF(AND(TimeSpend[[#This Row],[Personnel number]]&lt;&gt;"",TimeSpend[[#This Row],[Date]]&lt;&gt;""),Utilization!$J$2,"")</f>
        <v/>
      </c>
      <c r="M3052" t="str">
        <f>IF(AND(TimeSpend[[#This Row],[Personnel number]]&lt;&gt;"",TimeSpend[[#This Row],[Date]]&lt;&gt;""),TimeSpend[[#This Row],[Employee Name]],"")</f>
        <v/>
      </c>
      <c r="N3052" t="str">
        <f t="shared" si="94"/>
        <v/>
      </c>
      <c r="O3052" t="str">
        <f t="shared" si="95"/>
        <v/>
      </c>
      <c r="P3052" t="str">
        <f>IF(D3052&lt;&gt;"",VLOOKUP(D3052,Projects!B:C,2,0),"")</f>
        <v/>
      </c>
    </row>
    <row r="3053" spans="1:16" x14ac:dyDescent="0.25">
      <c r="A3053" t="str">
        <f>UPPER(IF(AND(TimeSpend[[#This Row],[Personnel number]]&lt;&gt;"",TimeSpend[[#This Row],[Date]]&lt;&gt;""),TimeSpend[[#This Row],[Personnel number]],""))</f>
        <v/>
      </c>
      <c r="B3053" s="85" t="str">
        <f>IF(AND(TimeSpend[[#This Row],[Personnel number]]&lt;&gt;"",TimeSpend[[#This Row],[Date]]&lt;&gt;""),TEXT(TimeSpend[[#This Row],[Date]],"[$-409]yyyyMMdd"),"")</f>
        <v/>
      </c>
      <c r="C3053" s="33" t="str">
        <f>IF(AND(TimeSpend[[#This Row],[Personnel number]]&lt;&gt;"",TimeSpend[[#This Row],[Date]]&lt;&gt;""),SUBSTITUTE(TimeSpend[[#This Row],[Hours]],",","."),"")</f>
        <v/>
      </c>
      <c r="D3053" t="str">
        <f>IF(AND(TimeSpend[[#This Row],[Personnel number]]&lt;&gt;"",TimeSpend[[#This Row],[Date]]&lt;&gt;""),TimeSpend[[#This Row],[Network]],"")</f>
        <v/>
      </c>
      <c r="E3053" t="str">
        <f>IF(AND(TimeSpend[[#This Row],[Personnel number]]&lt;&gt;"",TimeSpend[[#This Row],[Date]]&lt;&gt;""),TimeSpend[[#This Row],[Network Description]],"")</f>
        <v/>
      </c>
      <c r="F3053" t="str">
        <f>IF(AND(TimeSpend[[#This Row],[Personnel number]]&lt;&gt;"",TimeSpend[[#This Row],[Date]]&lt;&gt;""),TimeSpend[[#This Row],[Activity]],"")</f>
        <v/>
      </c>
      <c r="G3053" t="str">
        <f>IF(AND(TimeSpend[[#This Row],[Personnel number]]&lt;&gt;"",TimeSpend[[#This Row],[Date]]&lt;&gt;""),TimeSpend[[#This Row],[Activity description]],"")</f>
        <v/>
      </c>
      <c r="H3053" s="36" t="str">
        <f>IF(AND(TimeSpend[[#This Row],[Personnel number]]&lt;&gt;"",TimeSpend[[#This Row],[Date]]&lt;&gt;""),TimeSpend[[#This Row],[Start Time]],"")</f>
        <v/>
      </c>
      <c r="I3053" s="36" t="str">
        <f>IF(AND(TimeSpend[[#This Row],[Personnel number]]&lt;&gt;"",TimeSpend[[#This Row],[Date]]&lt;&gt;""),TimeSpend[[#This Row],[End Time]],"")</f>
        <v/>
      </c>
      <c r="J3053" t="str">
        <f>IF(AND(TimeSpend[[#This Row],[Personnel number]]&lt;&gt;"",TimeSpend[[#This Row],[Date]]&lt;&gt;""),TimeSpend[[#This Row],[Location]],"")</f>
        <v/>
      </c>
      <c r="K3053" t="str">
        <f>IF(AND(TimeSpend[[#This Row],[Personnel number]]&lt;&gt;"",TimeSpend[[#This Row],[Date]]&lt;&gt;""),TimeSpend[[#This Row],[Task]],"")</f>
        <v/>
      </c>
      <c r="L3053" t="str">
        <f>IF(AND(TimeSpend[[#This Row],[Personnel number]]&lt;&gt;"",TimeSpend[[#This Row],[Date]]&lt;&gt;""),Utilization!$J$2,"")</f>
        <v/>
      </c>
      <c r="M3053" t="str">
        <f>IF(AND(TimeSpend[[#This Row],[Personnel number]]&lt;&gt;"",TimeSpend[[#This Row],[Date]]&lt;&gt;""),TimeSpend[[#This Row],[Employee Name]],"")</f>
        <v/>
      </c>
      <c r="N3053" t="str">
        <f t="shared" si="94"/>
        <v/>
      </c>
      <c r="O3053" t="str">
        <f t="shared" si="95"/>
        <v/>
      </c>
      <c r="P3053" t="str">
        <f>IF(D3053&lt;&gt;"",VLOOKUP(D3053,Projects!B:C,2,0),"")</f>
        <v/>
      </c>
    </row>
    <row r="3054" spans="1:16" x14ac:dyDescent="0.25">
      <c r="A3054" t="str">
        <f>UPPER(IF(AND(TimeSpend[[#This Row],[Personnel number]]&lt;&gt;"",TimeSpend[[#This Row],[Date]]&lt;&gt;""),TimeSpend[[#This Row],[Personnel number]],""))</f>
        <v/>
      </c>
      <c r="B3054" s="85" t="str">
        <f>IF(AND(TimeSpend[[#This Row],[Personnel number]]&lt;&gt;"",TimeSpend[[#This Row],[Date]]&lt;&gt;""),TEXT(TimeSpend[[#This Row],[Date]],"[$-409]yyyyMMdd"),"")</f>
        <v/>
      </c>
      <c r="C3054" s="33" t="str">
        <f>IF(AND(TimeSpend[[#This Row],[Personnel number]]&lt;&gt;"",TimeSpend[[#This Row],[Date]]&lt;&gt;""),SUBSTITUTE(TimeSpend[[#This Row],[Hours]],",","."),"")</f>
        <v/>
      </c>
      <c r="D3054" t="str">
        <f>IF(AND(TimeSpend[[#This Row],[Personnel number]]&lt;&gt;"",TimeSpend[[#This Row],[Date]]&lt;&gt;""),TimeSpend[[#This Row],[Network]],"")</f>
        <v/>
      </c>
      <c r="E3054" t="str">
        <f>IF(AND(TimeSpend[[#This Row],[Personnel number]]&lt;&gt;"",TimeSpend[[#This Row],[Date]]&lt;&gt;""),TimeSpend[[#This Row],[Network Description]],"")</f>
        <v/>
      </c>
      <c r="F3054" t="str">
        <f>IF(AND(TimeSpend[[#This Row],[Personnel number]]&lt;&gt;"",TimeSpend[[#This Row],[Date]]&lt;&gt;""),TimeSpend[[#This Row],[Activity]],"")</f>
        <v/>
      </c>
      <c r="G3054" t="str">
        <f>IF(AND(TimeSpend[[#This Row],[Personnel number]]&lt;&gt;"",TimeSpend[[#This Row],[Date]]&lt;&gt;""),TimeSpend[[#This Row],[Activity description]],"")</f>
        <v/>
      </c>
      <c r="H3054" s="36" t="str">
        <f>IF(AND(TimeSpend[[#This Row],[Personnel number]]&lt;&gt;"",TimeSpend[[#This Row],[Date]]&lt;&gt;""),TimeSpend[[#This Row],[Start Time]],"")</f>
        <v/>
      </c>
      <c r="I3054" s="36" t="str">
        <f>IF(AND(TimeSpend[[#This Row],[Personnel number]]&lt;&gt;"",TimeSpend[[#This Row],[Date]]&lt;&gt;""),TimeSpend[[#This Row],[End Time]],"")</f>
        <v/>
      </c>
      <c r="J3054" t="str">
        <f>IF(AND(TimeSpend[[#This Row],[Personnel number]]&lt;&gt;"",TimeSpend[[#This Row],[Date]]&lt;&gt;""),TimeSpend[[#This Row],[Location]],"")</f>
        <v/>
      </c>
      <c r="K3054" t="str">
        <f>IF(AND(TimeSpend[[#This Row],[Personnel number]]&lt;&gt;"",TimeSpend[[#This Row],[Date]]&lt;&gt;""),TimeSpend[[#This Row],[Task]],"")</f>
        <v/>
      </c>
      <c r="L3054" t="str">
        <f>IF(AND(TimeSpend[[#This Row],[Personnel number]]&lt;&gt;"",TimeSpend[[#This Row],[Date]]&lt;&gt;""),Utilization!$J$2,"")</f>
        <v/>
      </c>
      <c r="M3054" t="str">
        <f>IF(AND(TimeSpend[[#This Row],[Personnel number]]&lt;&gt;"",TimeSpend[[#This Row],[Date]]&lt;&gt;""),TimeSpend[[#This Row],[Employee Name]],"")</f>
        <v/>
      </c>
      <c r="N3054" t="str">
        <f t="shared" si="94"/>
        <v/>
      </c>
      <c r="O3054" t="str">
        <f t="shared" si="95"/>
        <v/>
      </c>
      <c r="P3054" t="str">
        <f>IF(D3054&lt;&gt;"",VLOOKUP(D3054,Projects!B:C,2,0),"")</f>
        <v/>
      </c>
    </row>
    <row r="3055" spans="1:16" x14ac:dyDescent="0.25">
      <c r="A3055" t="str">
        <f>UPPER(IF(AND(TimeSpend[[#This Row],[Personnel number]]&lt;&gt;"",TimeSpend[[#This Row],[Date]]&lt;&gt;""),TimeSpend[[#This Row],[Personnel number]],""))</f>
        <v/>
      </c>
      <c r="B3055" s="85" t="str">
        <f>IF(AND(TimeSpend[[#This Row],[Personnel number]]&lt;&gt;"",TimeSpend[[#This Row],[Date]]&lt;&gt;""),TEXT(TimeSpend[[#This Row],[Date]],"[$-409]yyyyMMdd"),"")</f>
        <v/>
      </c>
      <c r="C3055" s="33" t="str">
        <f>IF(AND(TimeSpend[[#This Row],[Personnel number]]&lt;&gt;"",TimeSpend[[#This Row],[Date]]&lt;&gt;""),SUBSTITUTE(TimeSpend[[#This Row],[Hours]],",","."),"")</f>
        <v/>
      </c>
      <c r="D3055" t="str">
        <f>IF(AND(TimeSpend[[#This Row],[Personnel number]]&lt;&gt;"",TimeSpend[[#This Row],[Date]]&lt;&gt;""),TimeSpend[[#This Row],[Network]],"")</f>
        <v/>
      </c>
      <c r="E3055" t="str">
        <f>IF(AND(TimeSpend[[#This Row],[Personnel number]]&lt;&gt;"",TimeSpend[[#This Row],[Date]]&lt;&gt;""),TimeSpend[[#This Row],[Network Description]],"")</f>
        <v/>
      </c>
      <c r="F3055" t="str">
        <f>IF(AND(TimeSpend[[#This Row],[Personnel number]]&lt;&gt;"",TimeSpend[[#This Row],[Date]]&lt;&gt;""),TimeSpend[[#This Row],[Activity]],"")</f>
        <v/>
      </c>
      <c r="G3055" t="str">
        <f>IF(AND(TimeSpend[[#This Row],[Personnel number]]&lt;&gt;"",TimeSpend[[#This Row],[Date]]&lt;&gt;""),TimeSpend[[#This Row],[Activity description]],"")</f>
        <v/>
      </c>
      <c r="H3055" s="36" t="str">
        <f>IF(AND(TimeSpend[[#This Row],[Personnel number]]&lt;&gt;"",TimeSpend[[#This Row],[Date]]&lt;&gt;""),TimeSpend[[#This Row],[Start Time]],"")</f>
        <v/>
      </c>
      <c r="I3055" s="36" t="str">
        <f>IF(AND(TimeSpend[[#This Row],[Personnel number]]&lt;&gt;"",TimeSpend[[#This Row],[Date]]&lt;&gt;""),TimeSpend[[#This Row],[End Time]],"")</f>
        <v/>
      </c>
      <c r="J3055" t="str">
        <f>IF(AND(TimeSpend[[#This Row],[Personnel number]]&lt;&gt;"",TimeSpend[[#This Row],[Date]]&lt;&gt;""),TimeSpend[[#This Row],[Location]],"")</f>
        <v/>
      </c>
      <c r="K3055" t="str">
        <f>IF(AND(TimeSpend[[#This Row],[Personnel number]]&lt;&gt;"",TimeSpend[[#This Row],[Date]]&lt;&gt;""),TimeSpend[[#This Row],[Task]],"")</f>
        <v/>
      </c>
      <c r="L3055" t="str">
        <f>IF(AND(TimeSpend[[#This Row],[Personnel number]]&lt;&gt;"",TimeSpend[[#This Row],[Date]]&lt;&gt;""),Utilization!$J$2,"")</f>
        <v/>
      </c>
      <c r="M3055" t="str">
        <f>IF(AND(TimeSpend[[#This Row],[Personnel number]]&lt;&gt;"",TimeSpend[[#This Row],[Date]]&lt;&gt;""),TimeSpend[[#This Row],[Employee Name]],"")</f>
        <v/>
      </c>
      <c r="N3055" t="str">
        <f t="shared" si="94"/>
        <v/>
      </c>
      <c r="O3055" t="str">
        <f t="shared" si="95"/>
        <v/>
      </c>
      <c r="P3055" t="str">
        <f>IF(D3055&lt;&gt;"",VLOOKUP(D3055,Projects!B:C,2,0),"")</f>
        <v/>
      </c>
    </row>
    <row r="3056" spans="1:16" x14ac:dyDescent="0.25">
      <c r="A3056" t="str">
        <f>UPPER(IF(AND(TimeSpend[[#This Row],[Personnel number]]&lt;&gt;"",TimeSpend[[#This Row],[Date]]&lt;&gt;""),TimeSpend[[#This Row],[Personnel number]],""))</f>
        <v/>
      </c>
      <c r="B3056" s="85" t="str">
        <f>IF(AND(TimeSpend[[#This Row],[Personnel number]]&lt;&gt;"",TimeSpend[[#This Row],[Date]]&lt;&gt;""),TEXT(TimeSpend[[#This Row],[Date]],"[$-409]yyyyMMdd"),"")</f>
        <v/>
      </c>
      <c r="C3056" s="33" t="str">
        <f>IF(AND(TimeSpend[[#This Row],[Personnel number]]&lt;&gt;"",TimeSpend[[#This Row],[Date]]&lt;&gt;""),SUBSTITUTE(TimeSpend[[#This Row],[Hours]],",","."),"")</f>
        <v/>
      </c>
      <c r="D3056" t="str">
        <f>IF(AND(TimeSpend[[#This Row],[Personnel number]]&lt;&gt;"",TimeSpend[[#This Row],[Date]]&lt;&gt;""),TimeSpend[[#This Row],[Network]],"")</f>
        <v/>
      </c>
      <c r="E3056" t="str">
        <f>IF(AND(TimeSpend[[#This Row],[Personnel number]]&lt;&gt;"",TimeSpend[[#This Row],[Date]]&lt;&gt;""),TimeSpend[[#This Row],[Network Description]],"")</f>
        <v/>
      </c>
      <c r="F3056" t="str">
        <f>IF(AND(TimeSpend[[#This Row],[Personnel number]]&lt;&gt;"",TimeSpend[[#This Row],[Date]]&lt;&gt;""),TimeSpend[[#This Row],[Activity]],"")</f>
        <v/>
      </c>
      <c r="G3056" t="str">
        <f>IF(AND(TimeSpend[[#This Row],[Personnel number]]&lt;&gt;"",TimeSpend[[#This Row],[Date]]&lt;&gt;""),TimeSpend[[#This Row],[Activity description]],"")</f>
        <v/>
      </c>
      <c r="H3056" s="36" t="str">
        <f>IF(AND(TimeSpend[[#This Row],[Personnel number]]&lt;&gt;"",TimeSpend[[#This Row],[Date]]&lt;&gt;""),TimeSpend[[#This Row],[Start Time]],"")</f>
        <v/>
      </c>
      <c r="I3056" s="36" t="str">
        <f>IF(AND(TimeSpend[[#This Row],[Personnel number]]&lt;&gt;"",TimeSpend[[#This Row],[Date]]&lt;&gt;""),TimeSpend[[#This Row],[End Time]],"")</f>
        <v/>
      </c>
      <c r="J3056" t="str">
        <f>IF(AND(TimeSpend[[#This Row],[Personnel number]]&lt;&gt;"",TimeSpend[[#This Row],[Date]]&lt;&gt;""),TimeSpend[[#This Row],[Location]],"")</f>
        <v/>
      </c>
      <c r="K3056" t="str">
        <f>IF(AND(TimeSpend[[#This Row],[Personnel number]]&lt;&gt;"",TimeSpend[[#This Row],[Date]]&lt;&gt;""),TimeSpend[[#This Row],[Task]],"")</f>
        <v/>
      </c>
      <c r="L3056" t="str">
        <f>IF(AND(TimeSpend[[#This Row],[Personnel number]]&lt;&gt;"",TimeSpend[[#This Row],[Date]]&lt;&gt;""),Utilization!$J$2,"")</f>
        <v/>
      </c>
      <c r="M3056" t="str">
        <f>IF(AND(TimeSpend[[#This Row],[Personnel number]]&lt;&gt;"",TimeSpend[[#This Row],[Date]]&lt;&gt;""),TimeSpend[[#This Row],[Employee Name]],"")</f>
        <v/>
      </c>
      <c r="N3056" t="str">
        <f t="shared" si="94"/>
        <v/>
      </c>
      <c r="O3056" t="str">
        <f t="shared" si="95"/>
        <v/>
      </c>
      <c r="P3056" t="str">
        <f>IF(D3056&lt;&gt;"",VLOOKUP(D3056,Projects!B:C,2,0),"")</f>
        <v/>
      </c>
    </row>
    <row r="3057" spans="1:16" x14ac:dyDescent="0.25">
      <c r="A3057" t="str">
        <f>UPPER(IF(AND(TimeSpend[[#This Row],[Personnel number]]&lt;&gt;"",TimeSpend[[#This Row],[Date]]&lt;&gt;""),TimeSpend[[#This Row],[Personnel number]],""))</f>
        <v/>
      </c>
      <c r="B3057" s="85" t="str">
        <f>IF(AND(TimeSpend[[#This Row],[Personnel number]]&lt;&gt;"",TimeSpend[[#This Row],[Date]]&lt;&gt;""),TEXT(TimeSpend[[#This Row],[Date]],"[$-409]yyyyMMdd"),"")</f>
        <v/>
      </c>
      <c r="C3057" s="33" t="str">
        <f>IF(AND(TimeSpend[[#This Row],[Personnel number]]&lt;&gt;"",TimeSpend[[#This Row],[Date]]&lt;&gt;""),SUBSTITUTE(TimeSpend[[#This Row],[Hours]],",","."),"")</f>
        <v/>
      </c>
      <c r="D3057" t="str">
        <f>IF(AND(TimeSpend[[#This Row],[Personnel number]]&lt;&gt;"",TimeSpend[[#This Row],[Date]]&lt;&gt;""),TimeSpend[[#This Row],[Network]],"")</f>
        <v/>
      </c>
      <c r="E3057" t="str">
        <f>IF(AND(TimeSpend[[#This Row],[Personnel number]]&lt;&gt;"",TimeSpend[[#This Row],[Date]]&lt;&gt;""),TimeSpend[[#This Row],[Network Description]],"")</f>
        <v/>
      </c>
      <c r="F3057" t="str">
        <f>IF(AND(TimeSpend[[#This Row],[Personnel number]]&lt;&gt;"",TimeSpend[[#This Row],[Date]]&lt;&gt;""),TimeSpend[[#This Row],[Activity]],"")</f>
        <v/>
      </c>
      <c r="G3057" t="str">
        <f>IF(AND(TimeSpend[[#This Row],[Personnel number]]&lt;&gt;"",TimeSpend[[#This Row],[Date]]&lt;&gt;""),TimeSpend[[#This Row],[Activity description]],"")</f>
        <v/>
      </c>
      <c r="H3057" s="36" t="str">
        <f>IF(AND(TimeSpend[[#This Row],[Personnel number]]&lt;&gt;"",TimeSpend[[#This Row],[Date]]&lt;&gt;""),TimeSpend[[#This Row],[Start Time]],"")</f>
        <v/>
      </c>
      <c r="I3057" s="36" t="str">
        <f>IF(AND(TimeSpend[[#This Row],[Personnel number]]&lt;&gt;"",TimeSpend[[#This Row],[Date]]&lt;&gt;""),TimeSpend[[#This Row],[End Time]],"")</f>
        <v/>
      </c>
      <c r="J3057" t="str">
        <f>IF(AND(TimeSpend[[#This Row],[Personnel number]]&lt;&gt;"",TimeSpend[[#This Row],[Date]]&lt;&gt;""),TimeSpend[[#This Row],[Location]],"")</f>
        <v/>
      </c>
      <c r="K3057" t="str">
        <f>IF(AND(TimeSpend[[#This Row],[Personnel number]]&lt;&gt;"",TimeSpend[[#This Row],[Date]]&lt;&gt;""),TimeSpend[[#This Row],[Task]],"")</f>
        <v/>
      </c>
      <c r="L3057" t="str">
        <f>IF(AND(TimeSpend[[#This Row],[Personnel number]]&lt;&gt;"",TimeSpend[[#This Row],[Date]]&lt;&gt;""),Utilization!$J$2,"")</f>
        <v/>
      </c>
      <c r="M3057" t="str">
        <f>IF(AND(TimeSpend[[#This Row],[Personnel number]]&lt;&gt;"",TimeSpend[[#This Row],[Date]]&lt;&gt;""),TimeSpend[[#This Row],[Employee Name]],"")</f>
        <v/>
      </c>
      <c r="N3057" t="str">
        <f t="shared" si="94"/>
        <v/>
      </c>
      <c r="O3057" t="str">
        <f t="shared" si="95"/>
        <v/>
      </c>
      <c r="P3057" t="str">
        <f>IF(D3057&lt;&gt;"",VLOOKUP(D3057,Projects!B:C,2,0),"")</f>
        <v/>
      </c>
    </row>
    <row r="3058" spans="1:16" x14ac:dyDescent="0.25">
      <c r="A3058" t="str">
        <f>UPPER(IF(AND(TimeSpend[[#This Row],[Personnel number]]&lt;&gt;"",TimeSpend[[#This Row],[Date]]&lt;&gt;""),TimeSpend[[#This Row],[Personnel number]],""))</f>
        <v/>
      </c>
      <c r="B3058" s="85" t="str">
        <f>IF(AND(TimeSpend[[#This Row],[Personnel number]]&lt;&gt;"",TimeSpend[[#This Row],[Date]]&lt;&gt;""),TEXT(TimeSpend[[#This Row],[Date]],"[$-409]yyyyMMdd"),"")</f>
        <v/>
      </c>
      <c r="C3058" s="33" t="str">
        <f>IF(AND(TimeSpend[[#This Row],[Personnel number]]&lt;&gt;"",TimeSpend[[#This Row],[Date]]&lt;&gt;""),SUBSTITUTE(TimeSpend[[#This Row],[Hours]],",","."),"")</f>
        <v/>
      </c>
      <c r="D3058" t="str">
        <f>IF(AND(TimeSpend[[#This Row],[Personnel number]]&lt;&gt;"",TimeSpend[[#This Row],[Date]]&lt;&gt;""),TimeSpend[[#This Row],[Network]],"")</f>
        <v/>
      </c>
      <c r="E3058" t="str">
        <f>IF(AND(TimeSpend[[#This Row],[Personnel number]]&lt;&gt;"",TimeSpend[[#This Row],[Date]]&lt;&gt;""),TimeSpend[[#This Row],[Network Description]],"")</f>
        <v/>
      </c>
      <c r="F3058" t="str">
        <f>IF(AND(TimeSpend[[#This Row],[Personnel number]]&lt;&gt;"",TimeSpend[[#This Row],[Date]]&lt;&gt;""),TimeSpend[[#This Row],[Activity]],"")</f>
        <v/>
      </c>
      <c r="G3058" t="str">
        <f>IF(AND(TimeSpend[[#This Row],[Personnel number]]&lt;&gt;"",TimeSpend[[#This Row],[Date]]&lt;&gt;""),TimeSpend[[#This Row],[Activity description]],"")</f>
        <v/>
      </c>
      <c r="H3058" s="36" t="str">
        <f>IF(AND(TimeSpend[[#This Row],[Personnel number]]&lt;&gt;"",TimeSpend[[#This Row],[Date]]&lt;&gt;""),TimeSpend[[#This Row],[Start Time]],"")</f>
        <v/>
      </c>
      <c r="I3058" s="36" t="str">
        <f>IF(AND(TimeSpend[[#This Row],[Personnel number]]&lt;&gt;"",TimeSpend[[#This Row],[Date]]&lt;&gt;""),TimeSpend[[#This Row],[End Time]],"")</f>
        <v/>
      </c>
      <c r="J3058" t="str">
        <f>IF(AND(TimeSpend[[#This Row],[Personnel number]]&lt;&gt;"",TimeSpend[[#This Row],[Date]]&lt;&gt;""),TimeSpend[[#This Row],[Location]],"")</f>
        <v/>
      </c>
      <c r="K3058" t="str">
        <f>IF(AND(TimeSpend[[#This Row],[Personnel number]]&lt;&gt;"",TimeSpend[[#This Row],[Date]]&lt;&gt;""),TimeSpend[[#This Row],[Task]],"")</f>
        <v/>
      </c>
      <c r="L3058" t="str">
        <f>IF(AND(TimeSpend[[#This Row],[Personnel number]]&lt;&gt;"",TimeSpend[[#This Row],[Date]]&lt;&gt;""),Utilization!$J$2,"")</f>
        <v/>
      </c>
      <c r="M3058" t="str">
        <f>IF(AND(TimeSpend[[#This Row],[Personnel number]]&lt;&gt;"",TimeSpend[[#This Row],[Date]]&lt;&gt;""),TimeSpend[[#This Row],[Employee Name]],"")</f>
        <v/>
      </c>
      <c r="N3058" t="str">
        <f t="shared" si="94"/>
        <v/>
      </c>
      <c r="O3058" t="str">
        <f t="shared" si="95"/>
        <v/>
      </c>
      <c r="P3058" t="str">
        <f>IF(D3058&lt;&gt;"",VLOOKUP(D3058,Projects!B:C,2,0),"")</f>
        <v/>
      </c>
    </row>
    <row r="3059" spans="1:16" x14ac:dyDescent="0.25">
      <c r="A3059" t="str">
        <f>UPPER(IF(AND(TimeSpend[[#This Row],[Personnel number]]&lt;&gt;"",TimeSpend[[#This Row],[Date]]&lt;&gt;""),TimeSpend[[#This Row],[Personnel number]],""))</f>
        <v/>
      </c>
      <c r="B3059" s="85" t="str">
        <f>IF(AND(TimeSpend[[#This Row],[Personnel number]]&lt;&gt;"",TimeSpend[[#This Row],[Date]]&lt;&gt;""),TEXT(TimeSpend[[#This Row],[Date]],"[$-409]yyyyMMdd"),"")</f>
        <v/>
      </c>
      <c r="C3059" s="33" t="str">
        <f>IF(AND(TimeSpend[[#This Row],[Personnel number]]&lt;&gt;"",TimeSpend[[#This Row],[Date]]&lt;&gt;""),SUBSTITUTE(TimeSpend[[#This Row],[Hours]],",","."),"")</f>
        <v/>
      </c>
      <c r="D3059" t="str">
        <f>IF(AND(TimeSpend[[#This Row],[Personnel number]]&lt;&gt;"",TimeSpend[[#This Row],[Date]]&lt;&gt;""),TimeSpend[[#This Row],[Network]],"")</f>
        <v/>
      </c>
      <c r="E3059" t="str">
        <f>IF(AND(TimeSpend[[#This Row],[Personnel number]]&lt;&gt;"",TimeSpend[[#This Row],[Date]]&lt;&gt;""),TimeSpend[[#This Row],[Network Description]],"")</f>
        <v/>
      </c>
      <c r="F3059" t="str">
        <f>IF(AND(TimeSpend[[#This Row],[Personnel number]]&lt;&gt;"",TimeSpend[[#This Row],[Date]]&lt;&gt;""),TimeSpend[[#This Row],[Activity]],"")</f>
        <v/>
      </c>
      <c r="G3059" t="str">
        <f>IF(AND(TimeSpend[[#This Row],[Personnel number]]&lt;&gt;"",TimeSpend[[#This Row],[Date]]&lt;&gt;""),TimeSpend[[#This Row],[Activity description]],"")</f>
        <v/>
      </c>
      <c r="H3059" s="36" t="str">
        <f>IF(AND(TimeSpend[[#This Row],[Personnel number]]&lt;&gt;"",TimeSpend[[#This Row],[Date]]&lt;&gt;""),TimeSpend[[#This Row],[Start Time]],"")</f>
        <v/>
      </c>
      <c r="I3059" s="36" t="str">
        <f>IF(AND(TimeSpend[[#This Row],[Personnel number]]&lt;&gt;"",TimeSpend[[#This Row],[Date]]&lt;&gt;""),TimeSpend[[#This Row],[End Time]],"")</f>
        <v/>
      </c>
      <c r="J3059" t="str">
        <f>IF(AND(TimeSpend[[#This Row],[Personnel number]]&lt;&gt;"",TimeSpend[[#This Row],[Date]]&lt;&gt;""),TimeSpend[[#This Row],[Location]],"")</f>
        <v/>
      </c>
      <c r="K3059" t="str">
        <f>IF(AND(TimeSpend[[#This Row],[Personnel number]]&lt;&gt;"",TimeSpend[[#This Row],[Date]]&lt;&gt;""),TimeSpend[[#This Row],[Task]],"")</f>
        <v/>
      </c>
      <c r="L3059" t="str">
        <f>IF(AND(TimeSpend[[#This Row],[Personnel number]]&lt;&gt;"",TimeSpend[[#This Row],[Date]]&lt;&gt;""),Utilization!$J$2,"")</f>
        <v/>
      </c>
      <c r="M3059" t="str">
        <f>IF(AND(TimeSpend[[#This Row],[Personnel number]]&lt;&gt;"",TimeSpend[[#This Row],[Date]]&lt;&gt;""),TimeSpend[[#This Row],[Employee Name]],"")</f>
        <v/>
      </c>
      <c r="N3059" t="str">
        <f t="shared" si="94"/>
        <v/>
      </c>
      <c r="O3059" t="str">
        <f t="shared" si="95"/>
        <v/>
      </c>
      <c r="P3059" t="str">
        <f>IF(D3059&lt;&gt;"",VLOOKUP(D3059,Projects!B:C,2,0),"")</f>
        <v/>
      </c>
    </row>
    <row r="3060" spans="1:16" x14ac:dyDescent="0.25">
      <c r="A3060" t="str">
        <f>UPPER(IF(AND(TimeSpend[[#This Row],[Personnel number]]&lt;&gt;"",TimeSpend[[#This Row],[Date]]&lt;&gt;""),TimeSpend[[#This Row],[Personnel number]],""))</f>
        <v/>
      </c>
      <c r="B3060" s="85" t="str">
        <f>IF(AND(TimeSpend[[#This Row],[Personnel number]]&lt;&gt;"",TimeSpend[[#This Row],[Date]]&lt;&gt;""),TEXT(TimeSpend[[#This Row],[Date]],"[$-409]yyyyMMdd"),"")</f>
        <v/>
      </c>
      <c r="C3060" s="33" t="str">
        <f>IF(AND(TimeSpend[[#This Row],[Personnel number]]&lt;&gt;"",TimeSpend[[#This Row],[Date]]&lt;&gt;""),SUBSTITUTE(TimeSpend[[#This Row],[Hours]],",","."),"")</f>
        <v/>
      </c>
      <c r="D3060" t="str">
        <f>IF(AND(TimeSpend[[#This Row],[Personnel number]]&lt;&gt;"",TimeSpend[[#This Row],[Date]]&lt;&gt;""),TimeSpend[[#This Row],[Network]],"")</f>
        <v/>
      </c>
      <c r="E3060" t="str">
        <f>IF(AND(TimeSpend[[#This Row],[Personnel number]]&lt;&gt;"",TimeSpend[[#This Row],[Date]]&lt;&gt;""),TimeSpend[[#This Row],[Network Description]],"")</f>
        <v/>
      </c>
      <c r="F3060" t="str">
        <f>IF(AND(TimeSpend[[#This Row],[Personnel number]]&lt;&gt;"",TimeSpend[[#This Row],[Date]]&lt;&gt;""),TimeSpend[[#This Row],[Activity]],"")</f>
        <v/>
      </c>
      <c r="G3060" t="str">
        <f>IF(AND(TimeSpend[[#This Row],[Personnel number]]&lt;&gt;"",TimeSpend[[#This Row],[Date]]&lt;&gt;""),TimeSpend[[#This Row],[Activity description]],"")</f>
        <v/>
      </c>
      <c r="H3060" s="36" t="str">
        <f>IF(AND(TimeSpend[[#This Row],[Personnel number]]&lt;&gt;"",TimeSpend[[#This Row],[Date]]&lt;&gt;""),TimeSpend[[#This Row],[Start Time]],"")</f>
        <v/>
      </c>
      <c r="I3060" s="36" t="str">
        <f>IF(AND(TimeSpend[[#This Row],[Personnel number]]&lt;&gt;"",TimeSpend[[#This Row],[Date]]&lt;&gt;""),TimeSpend[[#This Row],[End Time]],"")</f>
        <v/>
      </c>
      <c r="J3060" t="str">
        <f>IF(AND(TimeSpend[[#This Row],[Personnel number]]&lt;&gt;"",TimeSpend[[#This Row],[Date]]&lt;&gt;""),TimeSpend[[#This Row],[Location]],"")</f>
        <v/>
      </c>
      <c r="K3060" t="str">
        <f>IF(AND(TimeSpend[[#This Row],[Personnel number]]&lt;&gt;"",TimeSpend[[#This Row],[Date]]&lt;&gt;""),TimeSpend[[#This Row],[Task]],"")</f>
        <v/>
      </c>
      <c r="L3060" t="str">
        <f>IF(AND(TimeSpend[[#This Row],[Personnel number]]&lt;&gt;"",TimeSpend[[#This Row],[Date]]&lt;&gt;""),Utilization!$J$2,"")</f>
        <v/>
      </c>
      <c r="M3060" t="str">
        <f>IF(AND(TimeSpend[[#This Row],[Personnel number]]&lt;&gt;"",TimeSpend[[#This Row],[Date]]&lt;&gt;""),TimeSpend[[#This Row],[Employee Name]],"")</f>
        <v/>
      </c>
      <c r="N3060" t="str">
        <f t="shared" si="94"/>
        <v/>
      </c>
      <c r="O3060" t="str">
        <f t="shared" si="95"/>
        <v/>
      </c>
      <c r="P3060" t="str">
        <f>IF(D3060&lt;&gt;"",VLOOKUP(D3060,Projects!B:C,2,0),"")</f>
        <v/>
      </c>
    </row>
    <row r="3061" spans="1:16" x14ac:dyDescent="0.25">
      <c r="A3061" t="str">
        <f>UPPER(IF(AND(TimeSpend[[#This Row],[Personnel number]]&lt;&gt;"",TimeSpend[[#This Row],[Date]]&lt;&gt;""),TimeSpend[[#This Row],[Personnel number]],""))</f>
        <v/>
      </c>
      <c r="B3061" s="85" t="str">
        <f>IF(AND(TimeSpend[[#This Row],[Personnel number]]&lt;&gt;"",TimeSpend[[#This Row],[Date]]&lt;&gt;""),TEXT(TimeSpend[[#This Row],[Date]],"[$-409]yyyyMMdd"),"")</f>
        <v/>
      </c>
      <c r="C3061" s="33" t="str">
        <f>IF(AND(TimeSpend[[#This Row],[Personnel number]]&lt;&gt;"",TimeSpend[[#This Row],[Date]]&lt;&gt;""),SUBSTITUTE(TimeSpend[[#This Row],[Hours]],",","."),"")</f>
        <v/>
      </c>
      <c r="D3061" t="str">
        <f>IF(AND(TimeSpend[[#This Row],[Personnel number]]&lt;&gt;"",TimeSpend[[#This Row],[Date]]&lt;&gt;""),TimeSpend[[#This Row],[Network]],"")</f>
        <v/>
      </c>
      <c r="E3061" t="str">
        <f>IF(AND(TimeSpend[[#This Row],[Personnel number]]&lt;&gt;"",TimeSpend[[#This Row],[Date]]&lt;&gt;""),TimeSpend[[#This Row],[Network Description]],"")</f>
        <v/>
      </c>
      <c r="F3061" t="str">
        <f>IF(AND(TimeSpend[[#This Row],[Personnel number]]&lt;&gt;"",TimeSpend[[#This Row],[Date]]&lt;&gt;""),TimeSpend[[#This Row],[Activity]],"")</f>
        <v/>
      </c>
      <c r="G3061" t="str">
        <f>IF(AND(TimeSpend[[#This Row],[Personnel number]]&lt;&gt;"",TimeSpend[[#This Row],[Date]]&lt;&gt;""),TimeSpend[[#This Row],[Activity description]],"")</f>
        <v/>
      </c>
      <c r="H3061" s="36" t="str">
        <f>IF(AND(TimeSpend[[#This Row],[Personnel number]]&lt;&gt;"",TimeSpend[[#This Row],[Date]]&lt;&gt;""),TimeSpend[[#This Row],[Start Time]],"")</f>
        <v/>
      </c>
      <c r="I3061" s="36" t="str">
        <f>IF(AND(TimeSpend[[#This Row],[Personnel number]]&lt;&gt;"",TimeSpend[[#This Row],[Date]]&lt;&gt;""),TimeSpend[[#This Row],[End Time]],"")</f>
        <v/>
      </c>
      <c r="J3061" t="str">
        <f>IF(AND(TimeSpend[[#This Row],[Personnel number]]&lt;&gt;"",TimeSpend[[#This Row],[Date]]&lt;&gt;""),TimeSpend[[#This Row],[Location]],"")</f>
        <v/>
      </c>
      <c r="K3061" t="str">
        <f>IF(AND(TimeSpend[[#This Row],[Personnel number]]&lt;&gt;"",TimeSpend[[#This Row],[Date]]&lt;&gt;""),TimeSpend[[#This Row],[Task]],"")</f>
        <v/>
      </c>
      <c r="L3061" t="str">
        <f>IF(AND(TimeSpend[[#This Row],[Personnel number]]&lt;&gt;"",TimeSpend[[#This Row],[Date]]&lt;&gt;""),Utilization!$J$2,"")</f>
        <v/>
      </c>
      <c r="M3061" t="str">
        <f>IF(AND(TimeSpend[[#This Row],[Personnel number]]&lt;&gt;"",TimeSpend[[#This Row],[Date]]&lt;&gt;""),TimeSpend[[#This Row],[Employee Name]],"")</f>
        <v/>
      </c>
      <c r="N3061" t="str">
        <f t="shared" si="94"/>
        <v/>
      </c>
      <c r="O3061" t="str">
        <f t="shared" si="95"/>
        <v/>
      </c>
      <c r="P3061" t="str">
        <f>IF(D3061&lt;&gt;"",VLOOKUP(D3061,Projects!B:C,2,0),"")</f>
        <v/>
      </c>
    </row>
    <row r="3062" spans="1:16" x14ac:dyDescent="0.25">
      <c r="A3062" t="str">
        <f>UPPER(IF(AND(TimeSpend[[#This Row],[Personnel number]]&lt;&gt;"",TimeSpend[[#This Row],[Date]]&lt;&gt;""),TimeSpend[[#This Row],[Personnel number]],""))</f>
        <v/>
      </c>
      <c r="B3062" s="85" t="str">
        <f>IF(AND(TimeSpend[[#This Row],[Personnel number]]&lt;&gt;"",TimeSpend[[#This Row],[Date]]&lt;&gt;""),TEXT(TimeSpend[[#This Row],[Date]],"[$-409]yyyyMMdd"),"")</f>
        <v/>
      </c>
      <c r="C3062" s="33" t="str">
        <f>IF(AND(TimeSpend[[#This Row],[Personnel number]]&lt;&gt;"",TimeSpend[[#This Row],[Date]]&lt;&gt;""),SUBSTITUTE(TimeSpend[[#This Row],[Hours]],",","."),"")</f>
        <v/>
      </c>
      <c r="D3062" t="str">
        <f>IF(AND(TimeSpend[[#This Row],[Personnel number]]&lt;&gt;"",TimeSpend[[#This Row],[Date]]&lt;&gt;""),TimeSpend[[#This Row],[Network]],"")</f>
        <v/>
      </c>
      <c r="E3062" t="str">
        <f>IF(AND(TimeSpend[[#This Row],[Personnel number]]&lt;&gt;"",TimeSpend[[#This Row],[Date]]&lt;&gt;""),TimeSpend[[#This Row],[Network Description]],"")</f>
        <v/>
      </c>
      <c r="F3062" t="str">
        <f>IF(AND(TimeSpend[[#This Row],[Personnel number]]&lt;&gt;"",TimeSpend[[#This Row],[Date]]&lt;&gt;""),TimeSpend[[#This Row],[Activity]],"")</f>
        <v/>
      </c>
      <c r="G3062" t="str">
        <f>IF(AND(TimeSpend[[#This Row],[Personnel number]]&lt;&gt;"",TimeSpend[[#This Row],[Date]]&lt;&gt;""),TimeSpend[[#This Row],[Activity description]],"")</f>
        <v/>
      </c>
      <c r="H3062" s="36" t="str">
        <f>IF(AND(TimeSpend[[#This Row],[Personnel number]]&lt;&gt;"",TimeSpend[[#This Row],[Date]]&lt;&gt;""),TimeSpend[[#This Row],[Start Time]],"")</f>
        <v/>
      </c>
      <c r="I3062" s="36" t="str">
        <f>IF(AND(TimeSpend[[#This Row],[Personnel number]]&lt;&gt;"",TimeSpend[[#This Row],[Date]]&lt;&gt;""),TimeSpend[[#This Row],[End Time]],"")</f>
        <v/>
      </c>
      <c r="J3062" t="str">
        <f>IF(AND(TimeSpend[[#This Row],[Personnel number]]&lt;&gt;"",TimeSpend[[#This Row],[Date]]&lt;&gt;""),TimeSpend[[#This Row],[Location]],"")</f>
        <v/>
      </c>
      <c r="K3062" t="str">
        <f>IF(AND(TimeSpend[[#This Row],[Personnel number]]&lt;&gt;"",TimeSpend[[#This Row],[Date]]&lt;&gt;""),TimeSpend[[#This Row],[Task]],"")</f>
        <v/>
      </c>
      <c r="L3062" t="str">
        <f>IF(AND(TimeSpend[[#This Row],[Personnel number]]&lt;&gt;"",TimeSpend[[#This Row],[Date]]&lt;&gt;""),Utilization!$J$2,"")</f>
        <v/>
      </c>
      <c r="M3062" t="str">
        <f>IF(AND(TimeSpend[[#This Row],[Personnel number]]&lt;&gt;"",TimeSpend[[#This Row],[Date]]&lt;&gt;""),TimeSpend[[#This Row],[Employee Name]],"")</f>
        <v/>
      </c>
      <c r="N3062" t="str">
        <f t="shared" si="94"/>
        <v/>
      </c>
      <c r="O3062" t="str">
        <f t="shared" si="95"/>
        <v/>
      </c>
      <c r="P3062" t="str">
        <f>IF(D3062&lt;&gt;"",VLOOKUP(D3062,Projects!B:C,2,0),"")</f>
        <v/>
      </c>
    </row>
    <row r="3063" spans="1:16" x14ac:dyDescent="0.25">
      <c r="A3063" t="str">
        <f>UPPER(IF(AND(TimeSpend[[#This Row],[Personnel number]]&lt;&gt;"",TimeSpend[[#This Row],[Date]]&lt;&gt;""),TimeSpend[[#This Row],[Personnel number]],""))</f>
        <v/>
      </c>
      <c r="B3063" s="85" t="str">
        <f>IF(AND(TimeSpend[[#This Row],[Personnel number]]&lt;&gt;"",TimeSpend[[#This Row],[Date]]&lt;&gt;""),TEXT(TimeSpend[[#This Row],[Date]],"[$-409]yyyyMMdd"),"")</f>
        <v/>
      </c>
      <c r="C3063" s="33" t="str">
        <f>IF(AND(TimeSpend[[#This Row],[Personnel number]]&lt;&gt;"",TimeSpend[[#This Row],[Date]]&lt;&gt;""),SUBSTITUTE(TimeSpend[[#This Row],[Hours]],",","."),"")</f>
        <v/>
      </c>
      <c r="D3063" t="str">
        <f>IF(AND(TimeSpend[[#This Row],[Personnel number]]&lt;&gt;"",TimeSpend[[#This Row],[Date]]&lt;&gt;""),TimeSpend[[#This Row],[Network]],"")</f>
        <v/>
      </c>
      <c r="E3063" t="str">
        <f>IF(AND(TimeSpend[[#This Row],[Personnel number]]&lt;&gt;"",TimeSpend[[#This Row],[Date]]&lt;&gt;""),TimeSpend[[#This Row],[Network Description]],"")</f>
        <v/>
      </c>
      <c r="F3063" t="str">
        <f>IF(AND(TimeSpend[[#This Row],[Personnel number]]&lt;&gt;"",TimeSpend[[#This Row],[Date]]&lt;&gt;""),TimeSpend[[#This Row],[Activity]],"")</f>
        <v/>
      </c>
      <c r="G3063" t="str">
        <f>IF(AND(TimeSpend[[#This Row],[Personnel number]]&lt;&gt;"",TimeSpend[[#This Row],[Date]]&lt;&gt;""),TimeSpend[[#This Row],[Activity description]],"")</f>
        <v/>
      </c>
      <c r="H3063" s="36" t="str">
        <f>IF(AND(TimeSpend[[#This Row],[Personnel number]]&lt;&gt;"",TimeSpend[[#This Row],[Date]]&lt;&gt;""),TimeSpend[[#This Row],[Start Time]],"")</f>
        <v/>
      </c>
      <c r="I3063" s="36" t="str">
        <f>IF(AND(TimeSpend[[#This Row],[Personnel number]]&lt;&gt;"",TimeSpend[[#This Row],[Date]]&lt;&gt;""),TimeSpend[[#This Row],[End Time]],"")</f>
        <v/>
      </c>
      <c r="J3063" t="str">
        <f>IF(AND(TimeSpend[[#This Row],[Personnel number]]&lt;&gt;"",TimeSpend[[#This Row],[Date]]&lt;&gt;""),TimeSpend[[#This Row],[Location]],"")</f>
        <v/>
      </c>
      <c r="K3063" t="str">
        <f>IF(AND(TimeSpend[[#This Row],[Personnel number]]&lt;&gt;"",TimeSpend[[#This Row],[Date]]&lt;&gt;""),TimeSpend[[#This Row],[Task]],"")</f>
        <v/>
      </c>
      <c r="L3063" t="str">
        <f>IF(AND(TimeSpend[[#This Row],[Personnel number]]&lt;&gt;"",TimeSpend[[#This Row],[Date]]&lt;&gt;""),Utilization!$J$2,"")</f>
        <v/>
      </c>
      <c r="M3063" t="str">
        <f>IF(AND(TimeSpend[[#This Row],[Personnel number]]&lt;&gt;"",TimeSpend[[#This Row],[Date]]&lt;&gt;""),TimeSpend[[#This Row],[Employee Name]],"")</f>
        <v/>
      </c>
      <c r="N3063" t="str">
        <f t="shared" si="94"/>
        <v/>
      </c>
      <c r="O3063" t="str">
        <f t="shared" si="95"/>
        <v/>
      </c>
      <c r="P3063" t="str">
        <f>IF(D3063&lt;&gt;"",VLOOKUP(D3063,Projects!B:C,2,0),"")</f>
        <v/>
      </c>
    </row>
    <row r="3064" spans="1:16" x14ac:dyDescent="0.25">
      <c r="A3064" t="str">
        <f>UPPER(IF(AND(TimeSpend[[#This Row],[Personnel number]]&lt;&gt;"",TimeSpend[[#This Row],[Date]]&lt;&gt;""),TimeSpend[[#This Row],[Personnel number]],""))</f>
        <v/>
      </c>
      <c r="B3064" s="85" t="str">
        <f>IF(AND(TimeSpend[[#This Row],[Personnel number]]&lt;&gt;"",TimeSpend[[#This Row],[Date]]&lt;&gt;""),TEXT(TimeSpend[[#This Row],[Date]],"[$-409]yyyyMMdd"),"")</f>
        <v/>
      </c>
      <c r="C3064" s="33" t="str">
        <f>IF(AND(TimeSpend[[#This Row],[Personnel number]]&lt;&gt;"",TimeSpend[[#This Row],[Date]]&lt;&gt;""),SUBSTITUTE(TimeSpend[[#This Row],[Hours]],",","."),"")</f>
        <v/>
      </c>
      <c r="D3064" t="str">
        <f>IF(AND(TimeSpend[[#This Row],[Personnel number]]&lt;&gt;"",TimeSpend[[#This Row],[Date]]&lt;&gt;""),TimeSpend[[#This Row],[Network]],"")</f>
        <v/>
      </c>
      <c r="E3064" t="str">
        <f>IF(AND(TimeSpend[[#This Row],[Personnel number]]&lt;&gt;"",TimeSpend[[#This Row],[Date]]&lt;&gt;""),TimeSpend[[#This Row],[Network Description]],"")</f>
        <v/>
      </c>
      <c r="F3064" t="str">
        <f>IF(AND(TimeSpend[[#This Row],[Personnel number]]&lt;&gt;"",TimeSpend[[#This Row],[Date]]&lt;&gt;""),TimeSpend[[#This Row],[Activity]],"")</f>
        <v/>
      </c>
      <c r="G3064" t="str">
        <f>IF(AND(TimeSpend[[#This Row],[Personnel number]]&lt;&gt;"",TimeSpend[[#This Row],[Date]]&lt;&gt;""),TimeSpend[[#This Row],[Activity description]],"")</f>
        <v/>
      </c>
      <c r="H3064" s="36" t="str">
        <f>IF(AND(TimeSpend[[#This Row],[Personnel number]]&lt;&gt;"",TimeSpend[[#This Row],[Date]]&lt;&gt;""),TimeSpend[[#This Row],[Start Time]],"")</f>
        <v/>
      </c>
      <c r="I3064" s="36" t="str">
        <f>IF(AND(TimeSpend[[#This Row],[Personnel number]]&lt;&gt;"",TimeSpend[[#This Row],[Date]]&lt;&gt;""),TimeSpend[[#This Row],[End Time]],"")</f>
        <v/>
      </c>
      <c r="J3064" t="str">
        <f>IF(AND(TimeSpend[[#This Row],[Personnel number]]&lt;&gt;"",TimeSpend[[#This Row],[Date]]&lt;&gt;""),TimeSpend[[#This Row],[Location]],"")</f>
        <v/>
      </c>
      <c r="K3064" t="str">
        <f>IF(AND(TimeSpend[[#This Row],[Personnel number]]&lt;&gt;"",TimeSpend[[#This Row],[Date]]&lt;&gt;""),TimeSpend[[#This Row],[Task]],"")</f>
        <v/>
      </c>
      <c r="L3064" t="str">
        <f>IF(AND(TimeSpend[[#This Row],[Personnel number]]&lt;&gt;"",TimeSpend[[#This Row],[Date]]&lt;&gt;""),Utilization!$J$2,"")</f>
        <v/>
      </c>
      <c r="M3064" t="str">
        <f>IF(AND(TimeSpend[[#This Row],[Personnel number]]&lt;&gt;"",TimeSpend[[#This Row],[Date]]&lt;&gt;""),TimeSpend[[#This Row],[Employee Name]],"")</f>
        <v/>
      </c>
      <c r="N3064" t="str">
        <f t="shared" si="94"/>
        <v/>
      </c>
      <c r="O3064" t="str">
        <f t="shared" si="95"/>
        <v/>
      </c>
      <c r="P3064" t="str">
        <f>IF(D3064&lt;&gt;"",VLOOKUP(D3064,Projects!B:C,2,0),"")</f>
        <v/>
      </c>
    </row>
    <row r="3065" spans="1:16" x14ac:dyDescent="0.25">
      <c r="A3065" t="str">
        <f>UPPER(IF(AND(TimeSpend[[#This Row],[Personnel number]]&lt;&gt;"",TimeSpend[[#This Row],[Date]]&lt;&gt;""),TimeSpend[[#This Row],[Personnel number]],""))</f>
        <v/>
      </c>
      <c r="B3065" s="85" t="str">
        <f>IF(AND(TimeSpend[[#This Row],[Personnel number]]&lt;&gt;"",TimeSpend[[#This Row],[Date]]&lt;&gt;""),TEXT(TimeSpend[[#This Row],[Date]],"[$-409]yyyyMMdd"),"")</f>
        <v/>
      </c>
      <c r="C3065" s="33" t="str">
        <f>IF(AND(TimeSpend[[#This Row],[Personnel number]]&lt;&gt;"",TimeSpend[[#This Row],[Date]]&lt;&gt;""),SUBSTITUTE(TimeSpend[[#This Row],[Hours]],",","."),"")</f>
        <v/>
      </c>
      <c r="D3065" t="str">
        <f>IF(AND(TimeSpend[[#This Row],[Personnel number]]&lt;&gt;"",TimeSpend[[#This Row],[Date]]&lt;&gt;""),TimeSpend[[#This Row],[Network]],"")</f>
        <v/>
      </c>
      <c r="E3065" t="str">
        <f>IF(AND(TimeSpend[[#This Row],[Personnel number]]&lt;&gt;"",TimeSpend[[#This Row],[Date]]&lt;&gt;""),TimeSpend[[#This Row],[Network Description]],"")</f>
        <v/>
      </c>
      <c r="F3065" t="str">
        <f>IF(AND(TimeSpend[[#This Row],[Personnel number]]&lt;&gt;"",TimeSpend[[#This Row],[Date]]&lt;&gt;""),TimeSpend[[#This Row],[Activity]],"")</f>
        <v/>
      </c>
      <c r="G3065" t="str">
        <f>IF(AND(TimeSpend[[#This Row],[Personnel number]]&lt;&gt;"",TimeSpend[[#This Row],[Date]]&lt;&gt;""),TimeSpend[[#This Row],[Activity description]],"")</f>
        <v/>
      </c>
      <c r="H3065" s="36" t="str">
        <f>IF(AND(TimeSpend[[#This Row],[Personnel number]]&lt;&gt;"",TimeSpend[[#This Row],[Date]]&lt;&gt;""),TimeSpend[[#This Row],[Start Time]],"")</f>
        <v/>
      </c>
      <c r="I3065" s="36" t="str">
        <f>IF(AND(TimeSpend[[#This Row],[Personnel number]]&lt;&gt;"",TimeSpend[[#This Row],[Date]]&lt;&gt;""),TimeSpend[[#This Row],[End Time]],"")</f>
        <v/>
      </c>
      <c r="J3065" t="str">
        <f>IF(AND(TimeSpend[[#This Row],[Personnel number]]&lt;&gt;"",TimeSpend[[#This Row],[Date]]&lt;&gt;""),TimeSpend[[#This Row],[Location]],"")</f>
        <v/>
      </c>
      <c r="K3065" t="str">
        <f>IF(AND(TimeSpend[[#This Row],[Personnel number]]&lt;&gt;"",TimeSpend[[#This Row],[Date]]&lt;&gt;""),TimeSpend[[#This Row],[Task]],"")</f>
        <v/>
      </c>
      <c r="L3065" t="str">
        <f>IF(AND(TimeSpend[[#This Row],[Personnel number]]&lt;&gt;"",TimeSpend[[#This Row],[Date]]&lt;&gt;""),Utilization!$J$2,"")</f>
        <v/>
      </c>
      <c r="M3065" t="str">
        <f>IF(AND(TimeSpend[[#This Row],[Personnel number]]&lt;&gt;"",TimeSpend[[#This Row],[Date]]&lt;&gt;""),TimeSpend[[#This Row],[Employee Name]],"")</f>
        <v/>
      </c>
      <c r="N3065" t="str">
        <f t="shared" ref="N3065:N3128" si="96">IF(A3065&lt;&gt;"",ROW(A3065)-1,"")</f>
        <v/>
      </c>
      <c r="O3065" t="str">
        <f t="shared" ref="O3065:O3128" si="97">IF(A3065&lt;&gt;"",L3065&amp;"-"&amp;N3065,"")</f>
        <v/>
      </c>
      <c r="P3065" t="str">
        <f>IF(D3065&lt;&gt;"",VLOOKUP(D3065,Projects!B:C,2,0),"")</f>
        <v/>
      </c>
    </row>
    <row r="3066" spans="1:16" x14ac:dyDescent="0.25">
      <c r="A3066" t="str">
        <f>UPPER(IF(AND(TimeSpend[[#This Row],[Personnel number]]&lt;&gt;"",TimeSpend[[#This Row],[Date]]&lt;&gt;""),TimeSpend[[#This Row],[Personnel number]],""))</f>
        <v/>
      </c>
      <c r="B3066" s="85" t="str">
        <f>IF(AND(TimeSpend[[#This Row],[Personnel number]]&lt;&gt;"",TimeSpend[[#This Row],[Date]]&lt;&gt;""),TEXT(TimeSpend[[#This Row],[Date]],"[$-409]yyyyMMdd"),"")</f>
        <v/>
      </c>
      <c r="C3066" s="33" t="str">
        <f>IF(AND(TimeSpend[[#This Row],[Personnel number]]&lt;&gt;"",TimeSpend[[#This Row],[Date]]&lt;&gt;""),SUBSTITUTE(TimeSpend[[#This Row],[Hours]],",","."),"")</f>
        <v/>
      </c>
      <c r="D3066" t="str">
        <f>IF(AND(TimeSpend[[#This Row],[Personnel number]]&lt;&gt;"",TimeSpend[[#This Row],[Date]]&lt;&gt;""),TimeSpend[[#This Row],[Network]],"")</f>
        <v/>
      </c>
      <c r="E3066" t="str">
        <f>IF(AND(TimeSpend[[#This Row],[Personnel number]]&lt;&gt;"",TimeSpend[[#This Row],[Date]]&lt;&gt;""),TimeSpend[[#This Row],[Network Description]],"")</f>
        <v/>
      </c>
      <c r="F3066" t="str">
        <f>IF(AND(TimeSpend[[#This Row],[Personnel number]]&lt;&gt;"",TimeSpend[[#This Row],[Date]]&lt;&gt;""),TimeSpend[[#This Row],[Activity]],"")</f>
        <v/>
      </c>
      <c r="G3066" t="str">
        <f>IF(AND(TimeSpend[[#This Row],[Personnel number]]&lt;&gt;"",TimeSpend[[#This Row],[Date]]&lt;&gt;""),TimeSpend[[#This Row],[Activity description]],"")</f>
        <v/>
      </c>
      <c r="H3066" s="36" t="str">
        <f>IF(AND(TimeSpend[[#This Row],[Personnel number]]&lt;&gt;"",TimeSpend[[#This Row],[Date]]&lt;&gt;""),TimeSpend[[#This Row],[Start Time]],"")</f>
        <v/>
      </c>
      <c r="I3066" s="36" t="str">
        <f>IF(AND(TimeSpend[[#This Row],[Personnel number]]&lt;&gt;"",TimeSpend[[#This Row],[Date]]&lt;&gt;""),TimeSpend[[#This Row],[End Time]],"")</f>
        <v/>
      </c>
      <c r="J3066" t="str">
        <f>IF(AND(TimeSpend[[#This Row],[Personnel number]]&lt;&gt;"",TimeSpend[[#This Row],[Date]]&lt;&gt;""),TimeSpend[[#This Row],[Location]],"")</f>
        <v/>
      </c>
      <c r="K3066" t="str">
        <f>IF(AND(TimeSpend[[#This Row],[Personnel number]]&lt;&gt;"",TimeSpend[[#This Row],[Date]]&lt;&gt;""),TimeSpend[[#This Row],[Task]],"")</f>
        <v/>
      </c>
      <c r="L3066" t="str">
        <f>IF(AND(TimeSpend[[#This Row],[Personnel number]]&lt;&gt;"",TimeSpend[[#This Row],[Date]]&lt;&gt;""),Utilization!$J$2,"")</f>
        <v/>
      </c>
      <c r="M3066" t="str">
        <f>IF(AND(TimeSpend[[#This Row],[Personnel number]]&lt;&gt;"",TimeSpend[[#This Row],[Date]]&lt;&gt;""),TimeSpend[[#This Row],[Employee Name]],"")</f>
        <v/>
      </c>
      <c r="N3066" t="str">
        <f t="shared" si="96"/>
        <v/>
      </c>
      <c r="O3066" t="str">
        <f t="shared" si="97"/>
        <v/>
      </c>
      <c r="P3066" t="str">
        <f>IF(D3066&lt;&gt;"",VLOOKUP(D3066,Projects!B:C,2,0),"")</f>
        <v/>
      </c>
    </row>
    <row r="3067" spans="1:16" x14ac:dyDescent="0.25">
      <c r="A3067" t="str">
        <f>UPPER(IF(AND(TimeSpend[[#This Row],[Personnel number]]&lt;&gt;"",TimeSpend[[#This Row],[Date]]&lt;&gt;""),TimeSpend[[#This Row],[Personnel number]],""))</f>
        <v/>
      </c>
      <c r="B3067" s="85" t="str">
        <f>IF(AND(TimeSpend[[#This Row],[Personnel number]]&lt;&gt;"",TimeSpend[[#This Row],[Date]]&lt;&gt;""),TEXT(TimeSpend[[#This Row],[Date]],"[$-409]yyyyMMdd"),"")</f>
        <v/>
      </c>
      <c r="C3067" s="33" t="str">
        <f>IF(AND(TimeSpend[[#This Row],[Personnel number]]&lt;&gt;"",TimeSpend[[#This Row],[Date]]&lt;&gt;""),SUBSTITUTE(TimeSpend[[#This Row],[Hours]],",","."),"")</f>
        <v/>
      </c>
      <c r="D3067" t="str">
        <f>IF(AND(TimeSpend[[#This Row],[Personnel number]]&lt;&gt;"",TimeSpend[[#This Row],[Date]]&lt;&gt;""),TimeSpend[[#This Row],[Network]],"")</f>
        <v/>
      </c>
      <c r="E3067" t="str">
        <f>IF(AND(TimeSpend[[#This Row],[Personnel number]]&lt;&gt;"",TimeSpend[[#This Row],[Date]]&lt;&gt;""),TimeSpend[[#This Row],[Network Description]],"")</f>
        <v/>
      </c>
      <c r="F3067" t="str">
        <f>IF(AND(TimeSpend[[#This Row],[Personnel number]]&lt;&gt;"",TimeSpend[[#This Row],[Date]]&lt;&gt;""),TimeSpend[[#This Row],[Activity]],"")</f>
        <v/>
      </c>
      <c r="G3067" t="str">
        <f>IF(AND(TimeSpend[[#This Row],[Personnel number]]&lt;&gt;"",TimeSpend[[#This Row],[Date]]&lt;&gt;""),TimeSpend[[#This Row],[Activity description]],"")</f>
        <v/>
      </c>
      <c r="H3067" s="36" t="str">
        <f>IF(AND(TimeSpend[[#This Row],[Personnel number]]&lt;&gt;"",TimeSpend[[#This Row],[Date]]&lt;&gt;""),TimeSpend[[#This Row],[Start Time]],"")</f>
        <v/>
      </c>
      <c r="I3067" s="36" t="str">
        <f>IF(AND(TimeSpend[[#This Row],[Personnel number]]&lt;&gt;"",TimeSpend[[#This Row],[Date]]&lt;&gt;""),TimeSpend[[#This Row],[End Time]],"")</f>
        <v/>
      </c>
      <c r="J3067" t="str">
        <f>IF(AND(TimeSpend[[#This Row],[Personnel number]]&lt;&gt;"",TimeSpend[[#This Row],[Date]]&lt;&gt;""),TimeSpend[[#This Row],[Location]],"")</f>
        <v/>
      </c>
      <c r="K3067" t="str">
        <f>IF(AND(TimeSpend[[#This Row],[Personnel number]]&lt;&gt;"",TimeSpend[[#This Row],[Date]]&lt;&gt;""),TimeSpend[[#This Row],[Task]],"")</f>
        <v/>
      </c>
      <c r="L3067" t="str">
        <f>IF(AND(TimeSpend[[#This Row],[Personnel number]]&lt;&gt;"",TimeSpend[[#This Row],[Date]]&lt;&gt;""),Utilization!$J$2,"")</f>
        <v/>
      </c>
      <c r="M3067" t="str">
        <f>IF(AND(TimeSpend[[#This Row],[Personnel number]]&lt;&gt;"",TimeSpend[[#This Row],[Date]]&lt;&gt;""),TimeSpend[[#This Row],[Employee Name]],"")</f>
        <v/>
      </c>
      <c r="N3067" t="str">
        <f t="shared" si="96"/>
        <v/>
      </c>
      <c r="O3067" t="str">
        <f t="shared" si="97"/>
        <v/>
      </c>
      <c r="P3067" t="str">
        <f>IF(D3067&lt;&gt;"",VLOOKUP(D3067,Projects!B:C,2,0),"")</f>
        <v/>
      </c>
    </row>
    <row r="3068" spans="1:16" x14ac:dyDescent="0.25">
      <c r="A3068" t="str">
        <f>UPPER(IF(AND(TimeSpend[[#This Row],[Personnel number]]&lt;&gt;"",TimeSpend[[#This Row],[Date]]&lt;&gt;""),TimeSpend[[#This Row],[Personnel number]],""))</f>
        <v/>
      </c>
      <c r="B3068" s="85" t="str">
        <f>IF(AND(TimeSpend[[#This Row],[Personnel number]]&lt;&gt;"",TimeSpend[[#This Row],[Date]]&lt;&gt;""),TEXT(TimeSpend[[#This Row],[Date]],"[$-409]yyyyMMdd"),"")</f>
        <v/>
      </c>
      <c r="C3068" s="33" t="str">
        <f>IF(AND(TimeSpend[[#This Row],[Personnel number]]&lt;&gt;"",TimeSpend[[#This Row],[Date]]&lt;&gt;""),SUBSTITUTE(TimeSpend[[#This Row],[Hours]],",","."),"")</f>
        <v/>
      </c>
      <c r="D3068" t="str">
        <f>IF(AND(TimeSpend[[#This Row],[Personnel number]]&lt;&gt;"",TimeSpend[[#This Row],[Date]]&lt;&gt;""),TimeSpend[[#This Row],[Network]],"")</f>
        <v/>
      </c>
      <c r="E3068" t="str">
        <f>IF(AND(TimeSpend[[#This Row],[Personnel number]]&lt;&gt;"",TimeSpend[[#This Row],[Date]]&lt;&gt;""),TimeSpend[[#This Row],[Network Description]],"")</f>
        <v/>
      </c>
      <c r="F3068" t="str">
        <f>IF(AND(TimeSpend[[#This Row],[Personnel number]]&lt;&gt;"",TimeSpend[[#This Row],[Date]]&lt;&gt;""),TimeSpend[[#This Row],[Activity]],"")</f>
        <v/>
      </c>
      <c r="G3068" t="str">
        <f>IF(AND(TimeSpend[[#This Row],[Personnel number]]&lt;&gt;"",TimeSpend[[#This Row],[Date]]&lt;&gt;""),TimeSpend[[#This Row],[Activity description]],"")</f>
        <v/>
      </c>
      <c r="H3068" s="36" t="str">
        <f>IF(AND(TimeSpend[[#This Row],[Personnel number]]&lt;&gt;"",TimeSpend[[#This Row],[Date]]&lt;&gt;""),TimeSpend[[#This Row],[Start Time]],"")</f>
        <v/>
      </c>
      <c r="I3068" s="36" t="str">
        <f>IF(AND(TimeSpend[[#This Row],[Personnel number]]&lt;&gt;"",TimeSpend[[#This Row],[Date]]&lt;&gt;""),TimeSpend[[#This Row],[End Time]],"")</f>
        <v/>
      </c>
      <c r="J3068" t="str">
        <f>IF(AND(TimeSpend[[#This Row],[Personnel number]]&lt;&gt;"",TimeSpend[[#This Row],[Date]]&lt;&gt;""),TimeSpend[[#This Row],[Location]],"")</f>
        <v/>
      </c>
      <c r="K3068" t="str">
        <f>IF(AND(TimeSpend[[#This Row],[Personnel number]]&lt;&gt;"",TimeSpend[[#This Row],[Date]]&lt;&gt;""),TimeSpend[[#This Row],[Task]],"")</f>
        <v/>
      </c>
      <c r="L3068" t="str">
        <f>IF(AND(TimeSpend[[#This Row],[Personnel number]]&lt;&gt;"",TimeSpend[[#This Row],[Date]]&lt;&gt;""),Utilization!$J$2,"")</f>
        <v/>
      </c>
      <c r="M3068" t="str">
        <f>IF(AND(TimeSpend[[#This Row],[Personnel number]]&lt;&gt;"",TimeSpend[[#This Row],[Date]]&lt;&gt;""),TimeSpend[[#This Row],[Employee Name]],"")</f>
        <v/>
      </c>
      <c r="N3068" t="str">
        <f t="shared" si="96"/>
        <v/>
      </c>
      <c r="O3068" t="str">
        <f t="shared" si="97"/>
        <v/>
      </c>
      <c r="P3068" t="str">
        <f>IF(D3068&lt;&gt;"",VLOOKUP(D3068,Projects!B:C,2,0),"")</f>
        <v/>
      </c>
    </row>
    <row r="3069" spans="1:16" x14ac:dyDescent="0.25">
      <c r="A3069" t="str">
        <f>UPPER(IF(AND(TimeSpend[[#This Row],[Personnel number]]&lt;&gt;"",TimeSpend[[#This Row],[Date]]&lt;&gt;""),TimeSpend[[#This Row],[Personnel number]],""))</f>
        <v/>
      </c>
      <c r="B3069" s="85" t="str">
        <f>IF(AND(TimeSpend[[#This Row],[Personnel number]]&lt;&gt;"",TimeSpend[[#This Row],[Date]]&lt;&gt;""),TEXT(TimeSpend[[#This Row],[Date]],"[$-409]yyyyMMdd"),"")</f>
        <v/>
      </c>
      <c r="C3069" s="33" t="str">
        <f>IF(AND(TimeSpend[[#This Row],[Personnel number]]&lt;&gt;"",TimeSpend[[#This Row],[Date]]&lt;&gt;""),SUBSTITUTE(TimeSpend[[#This Row],[Hours]],",","."),"")</f>
        <v/>
      </c>
      <c r="D3069" t="str">
        <f>IF(AND(TimeSpend[[#This Row],[Personnel number]]&lt;&gt;"",TimeSpend[[#This Row],[Date]]&lt;&gt;""),TimeSpend[[#This Row],[Network]],"")</f>
        <v/>
      </c>
      <c r="E3069" t="str">
        <f>IF(AND(TimeSpend[[#This Row],[Personnel number]]&lt;&gt;"",TimeSpend[[#This Row],[Date]]&lt;&gt;""),TimeSpend[[#This Row],[Network Description]],"")</f>
        <v/>
      </c>
      <c r="F3069" t="str">
        <f>IF(AND(TimeSpend[[#This Row],[Personnel number]]&lt;&gt;"",TimeSpend[[#This Row],[Date]]&lt;&gt;""),TimeSpend[[#This Row],[Activity]],"")</f>
        <v/>
      </c>
      <c r="G3069" t="str">
        <f>IF(AND(TimeSpend[[#This Row],[Personnel number]]&lt;&gt;"",TimeSpend[[#This Row],[Date]]&lt;&gt;""),TimeSpend[[#This Row],[Activity description]],"")</f>
        <v/>
      </c>
      <c r="H3069" s="36" t="str">
        <f>IF(AND(TimeSpend[[#This Row],[Personnel number]]&lt;&gt;"",TimeSpend[[#This Row],[Date]]&lt;&gt;""),TimeSpend[[#This Row],[Start Time]],"")</f>
        <v/>
      </c>
      <c r="I3069" s="36" t="str">
        <f>IF(AND(TimeSpend[[#This Row],[Personnel number]]&lt;&gt;"",TimeSpend[[#This Row],[Date]]&lt;&gt;""),TimeSpend[[#This Row],[End Time]],"")</f>
        <v/>
      </c>
      <c r="J3069" t="str">
        <f>IF(AND(TimeSpend[[#This Row],[Personnel number]]&lt;&gt;"",TimeSpend[[#This Row],[Date]]&lt;&gt;""),TimeSpend[[#This Row],[Location]],"")</f>
        <v/>
      </c>
      <c r="K3069" t="str">
        <f>IF(AND(TimeSpend[[#This Row],[Personnel number]]&lt;&gt;"",TimeSpend[[#This Row],[Date]]&lt;&gt;""),TimeSpend[[#This Row],[Task]],"")</f>
        <v/>
      </c>
      <c r="L3069" t="str">
        <f>IF(AND(TimeSpend[[#This Row],[Personnel number]]&lt;&gt;"",TimeSpend[[#This Row],[Date]]&lt;&gt;""),Utilization!$J$2,"")</f>
        <v/>
      </c>
      <c r="M3069" t="str">
        <f>IF(AND(TimeSpend[[#This Row],[Personnel number]]&lt;&gt;"",TimeSpend[[#This Row],[Date]]&lt;&gt;""),TimeSpend[[#This Row],[Employee Name]],"")</f>
        <v/>
      </c>
      <c r="N3069" t="str">
        <f t="shared" si="96"/>
        <v/>
      </c>
      <c r="O3069" t="str">
        <f t="shared" si="97"/>
        <v/>
      </c>
      <c r="P3069" t="str">
        <f>IF(D3069&lt;&gt;"",VLOOKUP(D3069,Projects!B:C,2,0),"")</f>
        <v/>
      </c>
    </row>
    <row r="3070" spans="1:16" x14ac:dyDescent="0.25">
      <c r="A3070" t="str">
        <f>UPPER(IF(AND(TimeSpend[[#This Row],[Personnel number]]&lt;&gt;"",TimeSpend[[#This Row],[Date]]&lt;&gt;""),TimeSpend[[#This Row],[Personnel number]],""))</f>
        <v/>
      </c>
      <c r="B3070" s="85" t="str">
        <f>IF(AND(TimeSpend[[#This Row],[Personnel number]]&lt;&gt;"",TimeSpend[[#This Row],[Date]]&lt;&gt;""),TEXT(TimeSpend[[#This Row],[Date]],"[$-409]yyyyMMdd"),"")</f>
        <v/>
      </c>
      <c r="C3070" s="33" t="str">
        <f>IF(AND(TimeSpend[[#This Row],[Personnel number]]&lt;&gt;"",TimeSpend[[#This Row],[Date]]&lt;&gt;""),SUBSTITUTE(TimeSpend[[#This Row],[Hours]],",","."),"")</f>
        <v/>
      </c>
      <c r="D3070" t="str">
        <f>IF(AND(TimeSpend[[#This Row],[Personnel number]]&lt;&gt;"",TimeSpend[[#This Row],[Date]]&lt;&gt;""),TimeSpend[[#This Row],[Network]],"")</f>
        <v/>
      </c>
      <c r="E3070" t="str">
        <f>IF(AND(TimeSpend[[#This Row],[Personnel number]]&lt;&gt;"",TimeSpend[[#This Row],[Date]]&lt;&gt;""),TimeSpend[[#This Row],[Network Description]],"")</f>
        <v/>
      </c>
      <c r="F3070" t="str">
        <f>IF(AND(TimeSpend[[#This Row],[Personnel number]]&lt;&gt;"",TimeSpend[[#This Row],[Date]]&lt;&gt;""),TimeSpend[[#This Row],[Activity]],"")</f>
        <v/>
      </c>
      <c r="G3070" t="str">
        <f>IF(AND(TimeSpend[[#This Row],[Personnel number]]&lt;&gt;"",TimeSpend[[#This Row],[Date]]&lt;&gt;""),TimeSpend[[#This Row],[Activity description]],"")</f>
        <v/>
      </c>
      <c r="H3070" s="36" t="str">
        <f>IF(AND(TimeSpend[[#This Row],[Personnel number]]&lt;&gt;"",TimeSpend[[#This Row],[Date]]&lt;&gt;""),TimeSpend[[#This Row],[Start Time]],"")</f>
        <v/>
      </c>
      <c r="I3070" s="36" t="str">
        <f>IF(AND(TimeSpend[[#This Row],[Personnel number]]&lt;&gt;"",TimeSpend[[#This Row],[Date]]&lt;&gt;""),TimeSpend[[#This Row],[End Time]],"")</f>
        <v/>
      </c>
      <c r="J3070" t="str">
        <f>IF(AND(TimeSpend[[#This Row],[Personnel number]]&lt;&gt;"",TimeSpend[[#This Row],[Date]]&lt;&gt;""),TimeSpend[[#This Row],[Location]],"")</f>
        <v/>
      </c>
      <c r="K3070" t="str">
        <f>IF(AND(TimeSpend[[#This Row],[Personnel number]]&lt;&gt;"",TimeSpend[[#This Row],[Date]]&lt;&gt;""),TimeSpend[[#This Row],[Task]],"")</f>
        <v/>
      </c>
      <c r="L3070" t="str">
        <f>IF(AND(TimeSpend[[#This Row],[Personnel number]]&lt;&gt;"",TimeSpend[[#This Row],[Date]]&lt;&gt;""),Utilization!$J$2,"")</f>
        <v/>
      </c>
      <c r="M3070" t="str">
        <f>IF(AND(TimeSpend[[#This Row],[Personnel number]]&lt;&gt;"",TimeSpend[[#This Row],[Date]]&lt;&gt;""),TimeSpend[[#This Row],[Employee Name]],"")</f>
        <v/>
      </c>
      <c r="N3070" t="str">
        <f t="shared" si="96"/>
        <v/>
      </c>
      <c r="O3070" t="str">
        <f t="shared" si="97"/>
        <v/>
      </c>
      <c r="P3070" t="str">
        <f>IF(D3070&lt;&gt;"",VLOOKUP(D3070,Projects!B:C,2,0),"")</f>
        <v/>
      </c>
    </row>
    <row r="3071" spans="1:16" x14ac:dyDescent="0.25">
      <c r="A3071" t="str">
        <f>UPPER(IF(AND(TimeSpend[[#This Row],[Personnel number]]&lt;&gt;"",TimeSpend[[#This Row],[Date]]&lt;&gt;""),TimeSpend[[#This Row],[Personnel number]],""))</f>
        <v/>
      </c>
      <c r="B3071" s="85" t="str">
        <f>IF(AND(TimeSpend[[#This Row],[Personnel number]]&lt;&gt;"",TimeSpend[[#This Row],[Date]]&lt;&gt;""),TEXT(TimeSpend[[#This Row],[Date]],"[$-409]yyyyMMdd"),"")</f>
        <v/>
      </c>
      <c r="C3071" s="33" t="str">
        <f>IF(AND(TimeSpend[[#This Row],[Personnel number]]&lt;&gt;"",TimeSpend[[#This Row],[Date]]&lt;&gt;""),SUBSTITUTE(TimeSpend[[#This Row],[Hours]],",","."),"")</f>
        <v/>
      </c>
      <c r="D3071" t="str">
        <f>IF(AND(TimeSpend[[#This Row],[Personnel number]]&lt;&gt;"",TimeSpend[[#This Row],[Date]]&lt;&gt;""),TimeSpend[[#This Row],[Network]],"")</f>
        <v/>
      </c>
      <c r="E3071" t="str">
        <f>IF(AND(TimeSpend[[#This Row],[Personnel number]]&lt;&gt;"",TimeSpend[[#This Row],[Date]]&lt;&gt;""),TimeSpend[[#This Row],[Network Description]],"")</f>
        <v/>
      </c>
      <c r="F3071" t="str">
        <f>IF(AND(TimeSpend[[#This Row],[Personnel number]]&lt;&gt;"",TimeSpend[[#This Row],[Date]]&lt;&gt;""),TimeSpend[[#This Row],[Activity]],"")</f>
        <v/>
      </c>
      <c r="G3071" t="str">
        <f>IF(AND(TimeSpend[[#This Row],[Personnel number]]&lt;&gt;"",TimeSpend[[#This Row],[Date]]&lt;&gt;""),TimeSpend[[#This Row],[Activity description]],"")</f>
        <v/>
      </c>
      <c r="H3071" s="36" t="str">
        <f>IF(AND(TimeSpend[[#This Row],[Personnel number]]&lt;&gt;"",TimeSpend[[#This Row],[Date]]&lt;&gt;""),TimeSpend[[#This Row],[Start Time]],"")</f>
        <v/>
      </c>
      <c r="I3071" s="36" t="str">
        <f>IF(AND(TimeSpend[[#This Row],[Personnel number]]&lt;&gt;"",TimeSpend[[#This Row],[Date]]&lt;&gt;""),TimeSpend[[#This Row],[End Time]],"")</f>
        <v/>
      </c>
      <c r="J3071" t="str">
        <f>IF(AND(TimeSpend[[#This Row],[Personnel number]]&lt;&gt;"",TimeSpend[[#This Row],[Date]]&lt;&gt;""),TimeSpend[[#This Row],[Location]],"")</f>
        <v/>
      </c>
      <c r="K3071" t="str">
        <f>IF(AND(TimeSpend[[#This Row],[Personnel number]]&lt;&gt;"",TimeSpend[[#This Row],[Date]]&lt;&gt;""),TimeSpend[[#This Row],[Task]],"")</f>
        <v/>
      </c>
      <c r="L3071" t="str">
        <f>IF(AND(TimeSpend[[#This Row],[Personnel number]]&lt;&gt;"",TimeSpend[[#This Row],[Date]]&lt;&gt;""),Utilization!$J$2,"")</f>
        <v/>
      </c>
      <c r="M3071" t="str">
        <f>IF(AND(TimeSpend[[#This Row],[Personnel number]]&lt;&gt;"",TimeSpend[[#This Row],[Date]]&lt;&gt;""),TimeSpend[[#This Row],[Employee Name]],"")</f>
        <v/>
      </c>
      <c r="N3071" t="str">
        <f t="shared" si="96"/>
        <v/>
      </c>
      <c r="O3071" t="str">
        <f t="shared" si="97"/>
        <v/>
      </c>
      <c r="P3071" t="str">
        <f>IF(D3071&lt;&gt;"",VLOOKUP(D3071,Projects!B:C,2,0),"")</f>
        <v/>
      </c>
    </row>
    <row r="3072" spans="1:16" x14ac:dyDescent="0.25">
      <c r="A3072" t="str">
        <f>UPPER(IF(AND(TimeSpend[[#This Row],[Personnel number]]&lt;&gt;"",TimeSpend[[#This Row],[Date]]&lt;&gt;""),TimeSpend[[#This Row],[Personnel number]],""))</f>
        <v/>
      </c>
      <c r="B3072" s="85" t="str">
        <f>IF(AND(TimeSpend[[#This Row],[Personnel number]]&lt;&gt;"",TimeSpend[[#This Row],[Date]]&lt;&gt;""),TEXT(TimeSpend[[#This Row],[Date]],"[$-409]yyyyMMdd"),"")</f>
        <v/>
      </c>
      <c r="C3072" s="33" t="str">
        <f>IF(AND(TimeSpend[[#This Row],[Personnel number]]&lt;&gt;"",TimeSpend[[#This Row],[Date]]&lt;&gt;""),SUBSTITUTE(TimeSpend[[#This Row],[Hours]],",","."),"")</f>
        <v/>
      </c>
      <c r="D3072" t="str">
        <f>IF(AND(TimeSpend[[#This Row],[Personnel number]]&lt;&gt;"",TimeSpend[[#This Row],[Date]]&lt;&gt;""),TimeSpend[[#This Row],[Network]],"")</f>
        <v/>
      </c>
      <c r="E3072" t="str">
        <f>IF(AND(TimeSpend[[#This Row],[Personnel number]]&lt;&gt;"",TimeSpend[[#This Row],[Date]]&lt;&gt;""),TimeSpend[[#This Row],[Network Description]],"")</f>
        <v/>
      </c>
      <c r="F3072" t="str">
        <f>IF(AND(TimeSpend[[#This Row],[Personnel number]]&lt;&gt;"",TimeSpend[[#This Row],[Date]]&lt;&gt;""),TimeSpend[[#This Row],[Activity]],"")</f>
        <v/>
      </c>
      <c r="G3072" t="str">
        <f>IF(AND(TimeSpend[[#This Row],[Personnel number]]&lt;&gt;"",TimeSpend[[#This Row],[Date]]&lt;&gt;""),TimeSpend[[#This Row],[Activity description]],"")</f>
        <v/>
      </c>
      <c r="H3072" s="36" t="str">
        <f>IF(AND(TimeSpend[[#This Row],[Personnel number]]&lt;&gt;"",TimeSpend[[#This Row],[Date]]&lt;&gt;""),TimeSpend[[#This Row],[Start Time]],"")</f>
        <v/>
      </c>
      <c r="I3072" s="36" t="str">
        <f>IF(AND(TimeSpend[[#This Row],[Personnel number]]&lt;&gt;"",TimeSpend[[#This Row],[Date]]&lt;&gt;""),TimeSpend[[#This Row],[End Time]],"")</f>
        <v/>
      </c>
      <c r="J3072" t="str">
        <f>IF(AND(TimeSpend[[#This Row],[Personnel number]]&lt;&gt;"",TimeSpend[[#This Row],[Date]]&lt;&gt;""),TimeSpend[[#This Row],[Location]],"")</f>
        <v/>
      </c>
      <c r="K3072" t="str">
        <f>IF(AND(TimeSpend[[#This Row],[Personnel number]]&lt;&gt;"",TimeSpend[[#This Row],[Date]]&lt;&gt;""),TimeSpend[[#This Row],[Task]],"")</f>
        <v/>
      </c>
      <c r="L3072" t="str">
        <f>IF(AND(TimeSpend[[#This Row],[Personnel number]]&lt;&gt;"",TimeSpend[[#This Row],[Date]]&lt;&gt;""),Utilization!$J$2,"")</f>
        <v/>
      </c>
      <c r="M3072" t="str">
        <f>IF(AND(TimeSpend[[#This Row],[Personnel number]]&lt;&gt;"",TimeSpend[[#This Row],[Date]]&lt;&gt;""),TimeSpend[[#This Row],[Employee Name]],"")</f>
        <v/>
      </c>
      <c r="N3072" t="str">
        <f t="shared" si="96"/>
        <v/>
      </c>
      <c r="O3072" t="str">
        <f t="shared" si="97"/>
        <v/>
      </c>
      <c r="P3072" t="str">
        <f>IF(D3072&lt;&gt;"",VLOOKUP(D3072,Projects!B:C,2,0),"")</f>
        <v/>
      </c>
    </row>
    <row r="3073" spans="1:16" x14ac:dyDescent="0.25">
      <c r="A3073" t="str">
        <f>UPPER(IF(AND(TimeSpend[[#This Row],[Personnel number]]&lt;&gt;"",TimeSpend[[#This Row],[Date]]&lt;&gt;""),TimeSpend[[#This Row],[Personnel number]],""))</f>
        <v/>
      </c>
      <c r="B3073" s="85" t="str">
        <f>IF(AND(TimeSpend[[#This Row],[Personnel number]]&lt;&gt;"",TimeSpend[[#This Row],[Date]]&lt;&gt;""),TEXT(TimeSpend[[#This Row],[Date]],"[$-409]yyyyMMdd"),"")</f>
        <v/>
      </c>
      <c r="C3073" s="33" t="str">
        <f>IF(AND(TimeSpend[[#This Row],[Personnel number]]&lt;&gt;"",TimeSpend[[#This Row],[Date]]&lt;&gt;""),SUBSTITUTE(TimeSpend[[#This Row],[Hours]],",","."),"")</f>
        <v/>
      </c>
      <c r="D3073" t="str">
        <f>IF(AND(TimeSpend[[#This Row],[Personnel number]]&lt;&gt;"",TimeSpend[[#This Row],[Date]]&lt;&gt;""),TimeSpend[[#This Row],[Network]],"")</f>
        <v/>
      </c>
      <c r="E3073" t="str">
        <f>IF(AND(TimeSpend[[#This Row],[Personnel number]]&lt;&gt;"",TimeSpend[[#This Row],[Date]]&lt;&gt;""),TimeSpend[[#This Row],[Network Description]],"")</f>
        <v/>
      </c>
      <c r="F3073" t="str">
        <f>IF(AND(TimeSpend[[#This Row],[Personnel number]]&lt;&gt;"",TimeSpend[[#This Row],[Date]]&lt;&gt;""),TimeSpend[[#This Row],[Activity]],"")</f>
        <v/>
      </c>
      <c r="G3073" t="str">
        <f>IF(AND(TimeSpend[[#This Row],[Personnel number]]&lt;&gt;"",TimeSpend[[#This Row],[Date]]&lt;&gt;""),TimeSpend[[#This Row],[Activity description]],"")</f>
        <v/>
      </c>
      <c r="H3073" s="36" t="str">
        <f>IF(AND(TimeSpend[[#This Row],[Personnel number]]&lt;&gt;"",TimeSpend[[#This Row],[Date]]&lt;&gt;""),TimeSpend[[#This Row],[Start Time]],"")</f>
        <v/>
      </c>
      <c r="I3073" s="36" t="str">
        <f>IF(AND(TimeSpend[[#This Row],[Personnel number]]&lt;&gt;"",TimeSpend[[#This Row],[Date]]&lt;&gt;""),TimeSpend[[#This Row],[End Time]],"")</f>
        <v/>
      </c>
      <c r="J3073" t="str">
        <f>IF(AND(TimeSpend[[#This Row],[Personnel number]]&lt;&gt;"",TimeSpend[[#This Row],[Date]]&lt;&gt;""),TimeSpend[[#This Row],[Location]],"")</f>
        <v/>
      </c>
      <c r="K3073" t="str">
        <f>IF(AND(TimeSpend[[#This Row],[Personnel number]]&lt;&gt;"",TimeSpend[[#This Row],[Date]]&lt;&gt;""),TimeSpend[[#This Row],[Task]],"")</f>
        <v/>
      </c>
      <c r="L3073" t="str">
        <f>IF(AND(TimeSpend[[#This Row],[Personnel number]]&lt;&gt;"",TimeSpend[[#This Row],[Date]]&lt;&gt;""),Utilization!$J$2,"")</f>
        <v/>
      </c>
      <c r="M3073" t="str">
        <f>IF(AND(TimeSpend[[#This Row],[Personnel number]]&lt;&gt;"",TimeSpend[[#This Row],[Date]]&lt;&gt;""),TimeSpend[[#This Row],[Employee Name]],"")</f>
        <v/>
      </c>
      <c r="N3073" t="str">
        <f t="shared" si="96"/>
        <v/>
      </c>
      <c r="O3073" t="str">
        <f t="shared" si="97"/>
        <v/>
      </c>
      <c r="P3073" t="str">
        <f>IF(D3073&lt;&gt;"",VLOOKUP(D3073,Projects!B:C,2,0),"")</f>
        <v/>
      </c>
    </row>
    <row r="3074" spans="1:16" x14ac:dyDescent="0.25">
      <c r="A3074" t="str">
        <f>UPPER(IF(AND(TimeSpend[[#This Row],[Personnel number]]&lt;&gt;"",TimeSpend[[#This Row],[Date]]&lt;&gt;""),TimeSpend[[#This Row],[Personnel number]],""))</f>
        <v/>
      </c>
      <c r="B3074" s="85" t="str">
        <f>IF(AND(TimeSpend[[#This Row],[Personnel number]]&lt;&gt;"",TimeSpend[[#This Row],[Date]]&lt;&gt;""),TEXT(TimeSpend[[#This Row],[Date]],"[$-409]yyyyMMdd"),"")</f>
        <v/>
      </c>
      <c r="C3074" s="33" t="str">
        <f>IF(AND(TimeSpend[[#This Row],[Personnel number]]&lt;&gt;"",TimeSpend[[#This Row],[Date]]&lt;&gt;""),SUBSTITUTE(TimeSpend[[#This Row],[Hours]],",","."),"")</f>
        <v/>
      </c>
      <c r="D3074" t="str">
        <f>IF(AND(TimeSpend[[#This Row],[Personnel number]]&lt;&gt;"",TimeSpend[[#This Row],[Date]]&lt;&gt;""),TimeSpend[[#This Row],[Network]],"")</f>
        <v/>
      </c>
      <c r="E3074" t="str">
        <f>IF(AND(TimeSpend[[#This Row],[Personnel number]]&lt;&gt;"",TimeSpend[[#This Row],[Date]]&lt;&gt;""),TimeSpend[[#This Row],[Network Description]],"")</f>
        <v/>
      </c>
      <c r="F3074" t="str">
        <f>IF(AND(TimeSpend[[#This Row],[Personnel number]]&lt;&gt;"",TimeSpend[[#This Row],[Date]]&lt;&gt;""),TimeSpend[[#This Row],[Activity]],"")</f>
        <v/>
      </c>
      <c r="G3074" t="str">
        <f>IF(AND(TimeSpend[[#This Row],[Personnel number]]&lt;&gt;"",TimeSpend[[#This Row],[Date]]&lt;&gt;""),TimeSpend[[#This Row],[Activity description]],"")</f>
        <v/>
      </c>
      <c r="H3074" s="36" t="str">
        <f>IF(AND(TimeSpend[[#This Row],[Personnel number]]&lt;&gt;"",TimeSpend[[#This Row],[Date]]&lt;&gt;""),TimeSpend[[#This Row],[Start Time]],"")</f>
        <v/>
      </c>
      <c r="I3074" s="36" t="str">
        <f>IF(AND(TimeSpend[[#This Row],[Personnel number]]&lt;&gt;"",TimeSpend[[#This Row],[Date]]&lt;&gt;""),TimeSpend[[#This Row],[End Time]],"")</f>
        <v/>
      </c>
      <c r="J3074" t="str">
        <f>IF(AND(TimeSpend[[#This Row],[Personnel number]]&lt;&gt;"",TimeSpend[[#This Row],[Date]]&lt;&gt;""),TimeSpend[[#This Row],[Location]],"")</f>
        <v/>
      </c>
      <c r="K3074" t="str">
        <f>IF(AND(TimeSpend[[#This Row],[Personnel number]]&lt;&gt;"",TimeSpend[[#This Row],[Date]]&lt;&gt;""),TimeSpend[[#This Row],[Task]],"")</f>
        <v/>
      </c>
      <c r="L3074" t="str">
        <f>IF(AND(TimeSpend[[#This Row],[Personnel number]]&lt;&gt;"",TimeSpend[[#This Row],[Date]]&lt;&gt;""),Utilization!$J$2,"")</f>
        <v/>
      </c>
      <c r="M3074" t="str">
        <f>IF(AND(TimeSpend[[#This Row],[Personnel number]]&lt;&gt;"",TimeSpend[[#This Row],[Date]]&lt;&gt;""),TimeSpend[[#This Row],[Employee Name]],"")</f>
        <v/>
      </c>
      <c r="N3074" t="str">
        <f t="shared" si="96"/>
        <v/>
      </c>
      <c r="O3074" t="str">
        <f t="shared" si="97"/>
        <v/>
      </c>
      <c r="P3074" t="str">
        <f>IF(D3074&lt;&gt;"",VLOOKUP(D3074,Projects!B:C,2,0),"")</f>
        <v/>
      </c>
    </row>
    <row r="3075" spans="1:16" x14ac:dyDescent="0.25">
      <c r="A3075" t="str">
        <f>UPPER(IF(AND(TimeSpend[[#This Row],[Personnel number]]&lt;&gt;"",TimeSpend[[#This Row],[Date]]&lt;&gt;""),TimeSpend[[#This Row],[Personnel number]],""))</f>
        <v/>
      </c>
      <c r="B3075" s="85" t="str">
        <f>IF(AND(TimeSpend[[#This Row],[Personnel number]]&lt;&gt;"",TimeSpend[[#This Row],[Date]]&lt;&gt;""),TEXT(TimeSpend[[#This Row],[Date]],"[$-409]yyyyMMdd"),"")</f>
        <v/>
      </c>
      <c r="C3075" s="33" t="str">
        <f>IF(AND(TimeSpend[[#This Row],[Personnel number]]&lt;&gt;"",TimeSpend[[#This Row],[Date]]&lt;&gt;""),SUBSTITUTE(TimeSpend[[#This Row],[Hours]],",","."),"")</f>
        <v/>
      </c>
      <c r="D3075" t="str">
        <f>IF(AND(TimeSpend[[#This Row],[Personnel number]]&lt;&gt;"",TimeSpend[[#This Row],[Date]]&lt;&gt;""),TimeSpend[[#This Row],[Network]],"")</f>
        <v/>
      </c>
      <c r="E3075" t="str">
        <f>IF(AND(TimeSpend[[#This Row],[Personnel number]]&lt;&gt;"",TimeSpend[[#This Row],[Date]]&lt;&gt;""),TimeSpend[[#This Row],[Network Description]],"")</f>
        <v/>
      </c>
      <c r="F3075" t="str">
        <f>IF(AND(TimeSpend[[#This Row],[Personnel number]]&lt;&gt;"",TimeSpend[[#This Row],[Date]]&lt;&gt;""),TimeSpend[[#This Row],[Activity]],"")</f>
        <v/>
      </c>
      <c r="G3075" t="str">
        <f>IF(AND(TimeSpend[[#This Row],[Personnel number]]&lt;&gt;"",TimeSpend[[#This Row],[Date]]&lt;&gt;""),TimeSpend[[#This Row],[Activity description]],"")</f>
        <v/>
      </c>
      <c r="H3075" s="36" t="str">
        <f>IF(AND(TimeSpend[[#This Row],[Personnel number]]&lt;&gt;"",TimeSpend[[#This Row],[Date]]&lt;&gt;""),TimeSpend[[#This Row],[Start Time]],"")</f>
        <v/>
      </c>
      <c r="I3075" s="36" t="str">
        <f>IF(AND(TimeSpend[[#This Row],[Personnel number]]&lt;&gt;"",TimeSpend[[#This Row],[Date]]&lt;&gt;""),TimeSpend[[#This Row],[End Time]],"")</f>
        <v/>
      </c>
      <c r="J3075" t="str">
        <f>IF(AND(TimeSpend[[#This Row],[Personnel number]]&lt;&gt;"",TimeSpend[[#This Row],[Date]]&lt;&gt;""),TimeSpend[[#This Row],[Location]],"")</f>
        <v/>
      </c>
      <c r="K3075" t="str">
        <f>IF(AND(TimeSpend[[#This Row],[Personnel number]]&lt;&gt;"",TimeSpend[[#This Row],[Date]]&lt;&gt;""),TimeSpend[[#This Row],[Task]],"")</f>
        <v/>
      </c>
      <c r="L3075" t="str">
        <f>IF(AND(TimeSpend[[#This Row],[Personnel number]]&lt;&gt;"",TimeSpend[[#This Row],[Date]]&lt;&gt;""),Utilization!$J$2,"")</f>
        <v/>
      </c>
      <c r="M3075" t="str">
        <f>IF(AND(TimeSpend[[#This Row],[Personnel number]]&lt;&gt;"",TimeSpend[[#This Row],[Date]]&lt;&gt;""),TimeSpend[[#This Row],[Employee Name]],"")</f>
        <v/>
      </c>
      <c r="N3075" t="str">
        <f t="shared" si="96"/>
        <v/>
      </c>
      <c r="O3075" t="str">
        <f t="shared" si="97"/>
        <v/>
      </c>
      <c r="P3075" t="str">
        <f>IF(D3075&lt;&gt;"",VLOOKUP(D3075,Projects!B:C,2,0),"")</f>
        <v/>
      </c>
    </row>
    <row r="3076" spans="1:16" x14ac:dyDescent="0.25">
      <c r="A3076" t="str">
        <f>UPPER(IF(AND(TimeSpend[[#This Row],[Personnel number]]&lt;&gt;"",TimeSpend[[#This Row],[Date]]&lt;&gt;""),TimeSpend[[#This Row],[Personnel number]],""))</f>
        <v/>
      </c>
      <c r="B3076" s="85" t="str">
        <f>IF(AND(TimeSpend[[#This Row],[Personnel number]]&lt;&gt;"",TimeSpend[[#This Row],[Date]]&lt;&gt;""),TEXT(TimeSpend[[#This Row],[Date]],"[$-409]yyyyMMdd"),"")</f>
        <v/>
      </c>
      <c r="C3076" s="33" t="str">
        <f>IF(AND(TimeSpend[[#This Row],[Personnel number]]&lt;&gt;"",TimeSpend[[#This Row],[Date]]&lt;&gt;""),SUBSTITUTE(TimeSpend[[#This Row],[Hours]],",","."),"")</f>
        <v/>
      </c>
      <c r="D3076" t="str">
        <f>IF(AND(TimeSpend[[#This Row],[Personnel number]]&lt;&gt;"",TimeSpend[[#This Row],[Date]]&lt;&gt;""),TimeSpend[[#This Row],[Network]],"")</f>
        <v/>
      </c>
      <c r="E3076" t="str">
        <f>IF(AND(TimeSpend[[#This Row],[Personnel number]]&lt;&gt;"",TimeSpend[[#This Row],[Date]]&lt;&gt;""),TimeSpend[[#This Row],[Network Description]],"")</f>
        <v/>
      </c>
      <c r="F3076" t="str">
        <f>IF(AND(TimeSpend[[#This Row],[Personnel number]]&lt;&gt;"",TimeSpend[[#This Row],[Date]]&lt;&gt;""),TimeSpend[[#This Row],[Activity]],"")</f>
        <v/>
      </c>
      <c r="G3076" t="str">
        <f>IF(AND(TimeSpend[[#This Row],[Personnel number]]&lt;&gt;"",TimeSpend[[#This Row],[Date]]&lt;&gt;""),TimeSpend[[#This Row],[Activity description]],"")</f>
        <v/>
      </c>
      <c r="H3076" s="36" t="str">
        <f>IF(AND(TimeSpend[[#This Row],[Personnel number]]&lt;&gt;"",TimeSpend[[#This Row],[Date]]&lt;&gt;""),TimeSpend[[#This Row],[Start Time]],"")</f>
        <v/>
      </c>
      <c r="I3076" s="36" t="str">
        <f>IF(AND(TimeSpend[[#This Row],[Personnel number]]&lt;&gt;"",TimeSpend[[#This Row],[Date]]&lt;&gt;""),TimeSpend[[#This Row],[End Time]],"")</f>
        <v/>
      </c>
      <c r="J3076" t="str">
        <f>IF(AND(TimeSpend[[#This Row],[Personnel number]]&lt;&gt;"",TimeSpend[[#This Row],[Date]]&lt;&gt;""),TimeSpend[[#This Row],[Location]],"")</f>
        <v/>
      </c>
      <c r="K3076" t="str">
        <f>IF(AND(TimeSpend[[#This Row],[Personnel number]]&lt;&gt;"",TimeSpend[[#This Row],[Date]]&lt;&gt;""),TimeSpend[[#This Row],[Task]],"")</f>
        <v/>
      </c>
      <c r="L3076" t="str">
        <f>IF(AND(TimeSpend[[#This Row],[Personnel number]]&lt;&gt;"",TimeSpend[[#This Row],[Date]]&lt;&gt;""),Utilization!$J$2,"")</f>
        <v/>
      </c>
      <c r="M3076" t="str">
        <f>IF(AND(TimeSpend[[#This Row],[Personnel number]]&lt;&gt;"",TimeSpend[[#This Row],[Date]]&lt;&gt;""),TimeSpend[[#This Row],[Employee Name]],"")</f>
        <v/>
      </c>
      <c r="N3076" t="str">
        <f t="shared" si="96"/>
        <v/>
      </c>
      <c r="O3076" t="str">
        <f t="shared" si="97"/>
        <v/>
      </c>
      <c r="P3076" t="str">
        <f>IF(D3076&lt;&gt;"",VLOOKUP(D3076,Projects!B:C,2,0),"")</f>
        <v/>
      </c>
    </row>
    <row r="3077" spans="1:16" x14ac:dyDescent="0.25">
      <c r="A3077" t="str">
        <f>UPPER(IF(AND(TimeSpend[[#This Row],[Personnel number]]&lt;&gt;"",TimeSpend[[#This Row],[Date]]&lt;&gt;""),TimeSpend[[#This Row],[Personnel number]],""))</f>
        <v/>
      </c>
      <c r="B3077" s="85" t="str">
        <f>IF(AND(TimeSpend[[#This Row],[Personnel number]]&lt;&gt;"",TimeSpend[[#This Row],[Date]]&lt;&gt;""),TEXT(TimeSpend[[#This Row],[Date]],"[$-409]yyyyMMdd"),"")</f>
        <v/>
      </c>
      <c r="C3077" s="33" t="str">
        <f>IF(AND(TimeSpend[[#This Row],[Personnel number]]&lt;&gt;"",TimeSpend[[#This Row],[Date]]&lt;&gt;""),SUBSTITUTE(TimeSpend[[#This Row],[Hours]],",","."),"")</f>
        <v/>
      </c>
      <c r="D3077" t="str">
        <f>IF(AND(TimeSpend[[#This Row],[Personnel number]]&lt;&gt;"",TimeSpend[[#This Row],[Date]]&lt;&gt;""),TimeSpend[[#This Row],[Network]],"")</f>
        <v/>
      </c>
      <c r="E3077" t="str">
        <f>IF(AND(TimeSpend[[#This Row],[Personnel number]]&lt;&gt;"",TimeSpend[[#This Row],[Date]]&lt;&gt;""),TimeSpend[[#This Row],[Network Description]],"")</f>
        <v/>
      </c>
      <c r="F3077" t="str">
        <f>IF(AND(TimeSpend[[#This Row],[Personnel number]]&lt;&gt;"",TimeSpend[[#This Row],[Date]]&lt;&gt;""),TimeSpend[[#This Row],[Activity]],"")</f>
        <v/>
      </c>
      <c r="G3077" t="str">
        <f>IF(AND(TimeSpend[[#This Row],[Personnel number]]&lt;&gt;"",TimeSpend[[#This Row],[Date]]&lt;&gt;""),TimeSpend[[#This Row],[Activity description]],"")</f>
        <v/>
      </c>
      <c r="H3077" s="36" t="str">
        <f>IF(AND(TimeSpend[[#This Row],[Personnel number]]&lt;&gt;"",TimeSpend[[#This Row],[Date]]&lt;&gt;""),TimeSpend[[#This Row],[Start Time]],"")</f>
        <v/>
      </c>
      <c r="I3077" s="36" t="str">
        <f>IF(AND(TimeSpend[[#This Row],[Personnel number]]&lt;&gt;"",TimeSpend[[#This Row],[Date]]&lt;&gt;""),TimeSpend[[#This Row],[End Time]],"")</f>
        <v/>
      </c>
      <c r="J3077" t="str">
        <f>IF(AND(TimeSpend[[#This Row],[Personnel number]]&lt;&gt;"",TimeSpend[[#This Row],[Date]]&lt;&gt;""),TimeSpend[[#This Row],[Location]],"")</f>
        <v/>
      </c>
      <c r="K3077" t="str">
        <f>IF(AND(TimeSpend[[#This Row],[Personnel number]]&lt;&gt;"",TimeSpend[[#This Row],[Date]]&lt;&gt;""),TimeSpend[[#This Row],[Task]],"")</f>
        <v/>
      </c>
      <c r="L3077" t="str">
        <f>IF(AND(TimeSpend[[#This Row],[Personnel number]]&lt;&gt;"",TimeSpend[[#This Row],[Date]]&lt;&gt;""),Utilization!$J$2,"")</f>
        <v/>
      </c>
      <c r="M3077" t="str">
        <f>IF(AND(TimeSpend[[#This Row],[Personnel number]]&lt;&gt;"",TimeSpend[[#This Row],[Date]]&lt;&gt;""),TimeSpend[[#This Row],[Employee Name]],"")</f>
        <v/>
      </c>
      <c r="N3077" t="str">
        <f t="shared" si="96"/>
        <v/>
      </c>
      <c r="O3077" t="str">
        <f t="shared" si="97"/>
        <v/>
      </c>
      <c r="P3077" t="str">
        <f>IF(D3077&lt;&gt;"",VLOOKUP(D3077,Projects!B:C,2,0),"")</f>
        <v/>
      </c>
    </row>
    <row r="3078" spans="1:16" x14ac:dyDescent="0.25">
      <c r="A3078" t="str">
        <f>UPPER(IF(AND(TimeSpend[[#This Row],[Personnel number]]&lt;&gt;"",TimeSpend[[#This Row],[Date]]&lt;&gt;""),TimeSpend[[#This Row],[Personnel number]],""))</f>
        <v/>
      </c>
      <c r="B3078" s="85" t="str">
        <f>IF(AND(TimeSpend[[#This Row],[Personnel number]]&lt;&gt;"",TimeSpend[[#This Row],[Date]]&lt;&gt;""),TEXT(TimeSpend[[#This Row],[Date]],"[$-409]yyyyMMdd"),"")</f>
        <v/>
      </c>
      <c r="C3078" s="33" t="str">
        <f>IF(AND(TimeSpend[[#This Row],[Personnel number]]&lt;&gt;"",TimeSpend[[#This Row],[Date]]&lt;&gt;""),SUBSTITUTE(TimeSpend[[#This Row],[Hours]],",","."),"")</f>
        <v/>
      </c>
      <c r="D3078" t="str">
        <f>IF(AND(TimeSpend[[#This Row],[Personnel number]]&lt;&gt;"",TimeSpend[[#This Row],[Date]]&lt;&gt;""),TimeSpend[[#This Row],[Network]],"")</f>
        <v/>
      </c>
      <c r="E3078" t="str">
        <f>IF(AND(TimeSpend[[#This Row],[Personnel number]]&lt;&gt;"",TimeSpend[[#This Row],[Date]]&lt;&gt;""),TimeSpend[[#This Row],[Network Description]],"")</f>
        <v/>
      </c>
      <c r="F3078" t="str">
        <f>IF(AND(TimeSpend[[#This Row],[Personnel number]]&lt;&gt;"",TimeSpend[[#This Row],[Date]]&lt;&gt;""),TimeSpend[[#This Row],[Activity]],"")</f>
        <v/>
      </c>
      <c r="G3078" t="str">
        <f>IF(AND(TimeSpend[[#This Row],[Personnel number]]&lt;&gt;"",TimeSpend[[#This Row],[Date]]&lt;&gt;""),TimeSpend[[#This Row],[Activity description]],"")</f>
        <v/>
      </c>
      <c r="H3078" s="36" t="str">
        <f>IF(AND(TimeSpend[[#This Row],[Personnel number]]&lt;&gt;"",TimeSpend[[#This Row],[Date]]&lt;&gt;""),TimeSpend[[#This Row],[Start Time]],"")</f>
        <v/>
      </c>
      <c r="I3078" s="36" t="str">
        <f>IF(AND(TimeSpend[[#This Row],[Personnel number]]&lt;&gt;"",TimeSpend[[#This Row],[Date]]&lt;&gt;""),TimeSpend[[#This Row],[End Time]],"")</f>
        <v/>
      </c>
      <c r="J3078" t="str">
        <f>IF(AND(TimeSpend[[#This Row],[Personnel number]]&lt;&gt;"",TimeSpend[[#This Row],[Date]]&lt;&gt;""),TimeSpend[[#This Row],[Location]],"")</f>
        <v/>
      </c>
      <c r="K3078" t="str">
        <f>IF(AND(TimeSpend[[#This Row],[Personnel number]]&lt;&gt;"",TimeSpend[[#This Row],[Date]]&lt;&gt;""),TimeSpend[[#This Row],[Task]],"")</f>
        <v/>
      </c>
      <c r="L3078" t="str">
        <f>IF(AND(TimeSpend[[#This Row],[Personnel number]]&lt;&gt;"",TimeSpend[[#This Row],[Date]]&lt;&gt;""),Utilization!$J$2,"")</f>
        <v/>
      </c>
      <c r="M3078" t="str">
        <f>IF(AND(TimeSpend[[#This Row],[Personnel number]]&lt;&gt;"",TimeSpend[[#This Row],[Date]]&lt;&gt;""),TimeSpend[[#This Row],[Employee Name]],"")</f>
        <v/>
      </c>
      <c r="N3078" t="str">
        <f t="shared" si="96"/>
        <v/>
      </c>
      <c r="O3078" t="str">
        <f t="shared" si="97"/>
        <v/>
      </c>
      <c r="P3078" t="str">
        <f>IF(D3078&lt;&gt;"",VLOOKUP(D3078,Projects!B:C,2,0),"")</f>
        <v/>
      </c>
    </row>
    <row r="3079" spans="1:16" x14ac:dyDescent="0.25">
      <c r="A3079" t="str">
        <f>UPPER(IF(AND(TimeSpend[[#This Row],[Personnel number]]&lt;&gt;"",TimeSpend[[#This Row],[Date]]&lt;&gt;""),TimeSpend[[#This Row],[Personnel number]],""))</f>
        <v/>
      </c>
      <c r="B3079" s="85" t="str">
        <f>IF(AND(TimeSpend[[#This Row],[Personnel number]]&lt;&gt;"",TimeSpend[[#This Row],[Date]]&lt;&gt;""),TEXT(TimeSpend[[#This Row],[Date]],"[$-409]yyyyMMdd"),"")</f>
        <v/>
      </c>
      <c r="C3079" s="33" t="str">
        <f>IF(AND(TimeSpend[[#This Row],[Personnel number]]&lt;&gt;"",TimeSpend[[#This Row],[Date]]&lt;&gt;""),SUBSTITUTE(TimeSpend[[#This Row],[Hours]],",","."),"")</f>
        <v/>
      </c>
      <c r="D3079" t="str">
        <f>IF(AND(TimeSpend[[#This Row],[Personnel number]]&lt;&gt;"",TimeSpend[[#This Row],[Date]]&lt;&gt;""),TimeSpend[[#This Row],[Network]],"")</f>
        <v/>
      </c>
      <c r="E3079" t="str">
        <f>IF(AND(TimeSpend[[#This Row],[Personnel number]]&lt;&gt;"",TimeSpend[[#This Row],[Date]]&lt;&gt;""),TimeSpend[[#This Row],[Network Description]],"")</f>
        <v/>
      </c>
      <c r="F3079" t="str">
        <f>IF(AND(TimeSpend[[#This Row],[Personnel number]]&lt;&gt;"",TimeSpend[[#This Row],[Date]]&lt;&gt;""),TimeSpend[[#This Row],[Activity]],"")</f>
        <v/>
      </c>
      <c r="G3079" t="str">
        <f>IF(AND(TimeSpend[[#This Row],[Personnel number]]&lt;&gt;"",TimeSpend[[#This Row],[Date]]&lt;&gt;""),TimeSpend[[#This Row],[Activity description]],"")</f>
        <v/>
      </c>
      <c r="H3079" s="36" t="str">
        <f>IF(AND(TimeSpend[[#This Row],[Personnel number]]&lt;&gt;"",TimeSpend[[#This Row],[Date]]&lt;&gt;""),TimeSpend[[#This Row],[Start Time]],"")</f>
        <v/>
      </c>
      <c r="I3079" s="36" t="str">
        <f>IF(AND(TimeSpend[[#This Row],[Personnel number]]&lt;&gt;"",TimeSpend[[#This Row],[Date]]&lt;&gt;""),TimeSpend[[#This Row],[End Time]],"")</f>
        <v/>
      </c>
      <c r="J3079" t="str">
        <f>IF(AND(TimeSpend[[#This Row],[Personnel number]]&lt;&gt;"",TimeSpend[[#This Row],[Date]]&lt;&gt;""),TimeSpend[[#This Row],[Location]],"")</f>
        <v/>
      </c>
      <c r="K3079" t="str">
        <f>IF(AND(TimeSpend[[#This Row],[Personnel number]]&lt;&gt;"",TimeSpend[[#This Row],[Date]]&lt;&gt;""),TimeSpend[[#This Row],[Task]],"")</f>
        <v/>
      </c>
      <c r="L3079" t="str">
        <f>IF(AND(TimeSpend[[#This Row],[Personnel number]]&lt;&gt;"",TimeSpend[[#This Row],[Date]]&lt;&gt;""),Utilization!$J$2,"")</f>
        <v/>
      </c>
      <c r="M3079" t="str">
        <f>IF(AND(TimeSpend[[#This Row],[Personnel number]]&lt;&gt;"",TimeSpend[[#This Row],[Date]]&lt;&gt;""),TimeSpend[[#This Row],[Employee Name]],"")</f>
        <v/>
      </c>
      <c r="N3079" t="str">
        <f t="shared" si="96"/>
        <v/>
      </c>
      <c r="O3079" t="str">
        <f t="shared" si="97"/>
        <v/>
      </c>
      <c r="P3079" t="str">
        <f>IF(D3079&lt;&gt;"",VLOOKUP(D3079,Projects!B:C,2,0),"")</f>
        <v/>
      </c>
    </row>
    <row r="3080" spans="1:16" x14ac:dyDescent="0.25">
      <c r="A3080" t="str">
        <f>UPPER(IF(AND(TimeSpend[[#This Row],[Personnel number]]&lt;&gt;"",TimeSpend[[#This Row],[Date]]&lt;&gt;""),TimeSpend[[#This Row],[Personnel number]],""))</f>
        <v/>
      </c>
      <c r="B3080" s="85" t="str">
        <f>IF(AND(TimeSpend[[#This Row],[Personnel number]]&lt;&gt;"",TimeSpend[[#This Row],[Date]]&lt;&gt;""),TEXT(TimeSpend[[#This Row],[Date]],"[$-409]yyyyMMdd"),"")</f>
        <v/>
      </c>
      <c r="C3080" s="33" t="str">
        <f>IF(AND(TimeSpend[[#This Row],[Personnel number]]&lt;&gt;"",TimeSpend[[#This Row],[Date]]&lt;&gt;""),SUBSTITUTE(TimeSpend[[#This Row],[Hours]],",","."),"")</f>
        <v/>
      </c>
      <c r="D3080" t="str">
        <f>IF(AND(TimeSpend[[#This Row],[Personnel number]]&lt;&gt;"",TimeSpend[[#This Row],[Date]]&lt;&gt;""),TimeSpend[[#This Row],[Network]],"")</f>
        <v/>
      </c>
      <c r="E3080" t="str">
        <f>IF(AND(TimeSpend[[#This Row],[Personnel number]]&lt;&gt;"",TimeSpend[[#This Row],[Date]]&lt;&gt;""),TimeSpend[[#This Row],[Network Description]],"")</f>
        <v/>
      </c>
      <c r="F3080" t="str">
        <f>IF(AND(TimeSpend[[#This Row],[Personnel number]]&lt;&gt;"",TimeSpend[[#This Row],[Date]]&lt;&gt;""),TimeSpend[[#This Row],[Activity]],"")</f>
        <v/>
      </c>
      <c r="G3080" t="str">
        <f>IF(AND(TimeSpend[[#This Row],[Personnel number]]&lt;&gt;"",TimeSpend[[#This Row],[Date]]&lt;&gt;""),TimeSpend[[#This Row],[Activity description]],"")</f>
        <v/>
      </c>
      <c r="H3080" s="36" t="str">
        <f>IF(AND(TimeSpend[[#This Row],[Personnel number]]&lt;&gt;"",TimeSpend[[#This Row],[Date]]&lt;&gt;""),TimeSpend[[#This Row],[Start Time]],"")</f>
        <v/>
      </c>
      <c r="I3080" s="36" t="str">
        <f>IF(AND(TimeSpend[[#This Row],[Personnel number]]&lt;&gt;"",TimeSpend[[#This Row],[Date]]&lt;&gt;""),TimeSpend[[#This Row],[End Time]],"")</f>
        <v/>
      </c>
      <c r="J3080" t="str">
        <f>IF(AND(TimeSpend[[#This Row],[Personnel number]]&lt;&gt;"",TimeSpend[[#This Row],[Date]]&lt;&gt;""),TimeSpend[[#This Row],[Location]],"")</f>
        <v/>
      </c>
      <c r="K3080" t="str">
        <f>IF(AND(TimeSpend[[#This Row],[Personnel number]]&lt;&gt;"",TimeSpend[[#This Row],[Date]]&lt;&gt;""),TimeSpend[[#This Row],[Task]],"")</f>
        <v/>
      </c>
      <c r="L3080" t="str">
        <f>IF(AND(TimeSpend[[#This Row],[Personnel number]]&lt;&gt;"",TimeSpend[[#This Row],[Date]]&lt;&gt;""),Utilization!$J$2,"")</f>
        <v/>
      </c>
      <c r="M3080" t="str">
        <f>IF(AND(TimeSpend[[#This Row],[Personnel number]]&lt;&gt;"",TimeSpend[[#This Row],[Date]]&lt;&gt;""),TimeSpend[[#This Row],[Employee Name]],"")</f>
        <v/>
      </c>
      <c r="N3080" t="str">
        <f t="shared" si="96"/>
        <v/>
      </c>
      <c r="O3080" t="str">
        <f t="shared" si="97"/>
        <v/>
      </c>
      <c r="P3080" t="str">
        <f>IF(D3080&lt;&gt;"",VLOOKUP(D3080,Projects!B:C,2,0),"")</f>
        <v/>
      </c>
    </row>
    <row r="3081" spans="1:16" x14ac:dyDescent="0.25">
      <c r="A3081" t="str">
        <f>UPPER(IF(AND(TimeSpend[[#This Row],[Personnel number]]&lt;&gt;"",TimeSpend[[#This Row],[Date]]&lt;&gt;""),TimeSpend[[#This Row],[Personnel number]],""))</f>
        <v/>
      </c>
      <c r="B3081" s="85" t="str">
        <f>IF(AND(TimeSpend[[#This Row],[Personnel number]]&lt;&gt;"",TimeSpend[[#This Row],[Date]]&lt;&gt;""),TEXT(TimeSpend[[#This Row],[Date]],"[$-409]yyyyMMdd"),"")</f>
        <v/>
      </c>
      <c r="C3081" s="33" t="str">
        <f>IF(AND(TimeSpend[[#This Row],[Personnel number]]&lt;&gt;"",TimeSpend[[#This Row],[Date]]&lt;&gt;""),SUBSTITUTE(TimeSpend[[#This Row],[Hours]],",","."),"")</f>
        <v/>
      </c>
      <c r="D3081" t="str">
        <f>IF(AND(TimeSpend[[#This Row],[Personnel number]]&lt;&gt;"",TimeSpend[[#This Row],[Date]]&lt;&gt;""),TimeSpend[[#This Row],[Network]],"")</f>
        <v/>
      </c>
      <c r="E3081" t="str">
        <f>IF(AND(TimeSpend[[#This Row],[Personnel number]]&lt;&gt;"",TimeSpend[[#This Row],[Date]]&lt;&gt;""),TimeSpend[[#This Row],[Network Description]],"")</f>
        <v/>
      </c>
      <c r="F3081" t="str">
        <f>IF(AND(TimeSpend[[#This Row],[Personnel number]]&lt;&gt;"",TimeSpend[[#This Row],[Date]]&lt;&gt;""),TimeSpend[[#This Row],[Activity]],"")</f>
        <v/>
      </c>
      <c r="G3081" t="str">
        <f>IF(AND(TimeSpend[[#This Row],[Personnel number]]&lt;&gt;"",TimeSpend[[#This Row],[Date]]&lt;&gt;""),TimeSpend[[#This Row],[Activity description]],"")</f>
        <v/>
      </c>
      <c r="H3081" s="36" t="str">
        <f>IF(AND(TimeSpend[[#This Row],[Personnel number]]&lt;&gt;"",TimeSpend[[#This Row],[Date]]&lt;&gt;""),TimeSpend[[#This Row],[Start Time]],"")</f>
        <v/>
      </c>
      <c r="I3081" s="36" t="str">
        <f>IF(AND(TimeSpend[[#This Row],[Personnel number]]&lt;&gt;"",TimeSpend[[#This Row],[Date]]&lt;&gt;""),TimeSpend[[#This Row],[End Time]],"")</f>
        <v/>
      </c>
      <c r="J3081" t="str">
        <f>IF(AND(TimeSpend[[#This Row],[Personnel number]]&lt;&gt;"",TimeSpend[[#This Row],[Date]]&lt;&gt;""),TimeSpend[[#This Row],[Location]],"")</f>
        <v/>
      </c>
      <c r="K3081" t="str">
        <f>IF(AND(TimeSpend[[#This Row],[Personnel number]]&lt;&gt;"",TimeSpend[[#This Row],[Date]]&lt;&gt;""),TimeSpend[[#This Row],[Task]],"")</f>
        <v/>
      </c>
      <c r="L3081" t="str">
        <f>IF(AND(TimeSpend[[#This Row],[Personnel number]]&lt;&gt;"",TimeSpend[[#This Row],[Date]]&lt;&gt;""),Utilization!$J$2,"")</f>
        <v/>
      </c>
      <c r="M3081" t="str">
        <f>IF(AND(TimeSpend[[#This Row],[Personnel number]]&lt;&gt;"",TimeSpend[[#This Row],[Date]]&lt;&gt;""),TimeSpend[[#This Row],[Employee Name]],"")</f>
        <v/>
      </c>
      <c r="N3081" t="str">
        <f t="shared" si="96"/>
        <v/>
      </c>
      <c r="O3081" t="str">
        <f t="shared" si="97"/>
        <v/>
      </c>
      <c r="P3081" t="str">
        <f>IF(D3081&lt;&gt;"",VLOOKUP(D3081,Projects!B:C,2,0),"")</f>
        <v/>
      </c>
    </row>
    <row r="3082" spans="1:16" x14ac:dyDescent="0.25">
      <c r="A3082" t="str">
        <f>UPPER(IF(AND(TimeSpend[[#This Row],[Personnel number]]&lt;&gt;"",TimeSpend[[#This Row],[Date]]&lt;&gt;""),TimeSpend[[#This Row],[Personnel number]],""))</f>
        <v/>
      </c>
      <c r="B3082" s="85" t="str">
        <f>IF(AND(TimeSpend[[#This Row],[Personnel number]]&lt;&gt;"",TimeSpend[[#This Row],[Date]]&lt;&gt;""),TEXT(TimeSpend[[#This Row],[Date]],"[$-409]yyyyMMdd"),"")</f>
        <v/>
      </c>
      <c r="C3082" s="33" t="str">
        <f>IF(AND(TimeSpend[[#This Row],[Personnel number]]&lt;&gt;"",TimeSpend[[#This Row],[Date]]&lt;&gt;""),SUBSTITUTE(TimeSpend[[#This Row],[Hours]],",","."),"")</f>
        <v/>
      </c>
      <c r="D3082" t="str">
        <f>IF(AND(TimeSpend[[#This Row],[Personnel number]]&lt;&gt;"",TimeSpend[[#This Row],[Date]]&lt;&gt;""),TimeSpend[[#This Row],[Network]],"")</f>
        <v/>
      </c>
      <c r="E3082" t="str">
        <f>IF(AND(TimeSpend[[#This Row],[Personnel number]]&lt;&gt;"",TimeSpend[[#This Row],[Date]]&lt;&gt;""),TimeSpend[[#This Row],[Network Description]],"")</f>
        <v/>
      </c>
      <c r="F3082" t="str">
        <f>IF(AND(TimeSpend[[#This Row],[Personnel number]]&lt;&gt;"",TimeSpend[[#This Row],[Date]]&lt;&gt;""),TimeSpend[[#This Row],[Activity]],"")</f>
        <v/>
      </c>
      <c r="G3082" t="str">
        <f>IF(AND(TimeSpend[[#This Row],[Personnel number]]&lt;&gt;"",TimeSpend[[#This Row],[Date]]&lt;&gt;""),TimeSpend[[#This Row],[Activity description]],"")</f>
        <v/>
      </c>
      <c r="H3082" s="36" t="str">
        <f>IF(AND(TimeSpend[[#This Row],[Personnel number]]&lt;&gt;"",TimeSpend[[#This Row],[Date]]&lt;&gt;""),TimeSpend[[#This Row],[Start Time]],"")</f>
        <v/>
      </c>
      <c r="I3082" s="36" t="str">
        <f>IF(AND(TimeSpend[[#This Row],[Personnel number]]&lt;&gt;"",TimeSpend[[#This Row],[Date]]&lt;&gt;""),TimeSpend[[#This Row],[End Time]],"")</f>
        <v/>
      </c>
      <c r="J3082" t="str">
        <f>IF(AND(TimeSpend[[#This Row],[Personnel number]]&lt;&gt;"",TimeSpend[[#This Row],[Date]]&lt;&gt;""),TimeSpend[[#This Row],[Location]],"")</f>
        <v/>
      </c>
      <c r="K3082" t="str">
        <f>IF(AND(TimeSpend[[#This Row],[Personnel number]]&lt;&gt;"",TimeSpend[[#This Row],[Date]]&lt;&gt;""),TimeSpend[[#This Row],[Task]],"")</f>
        <v/>
      </c>
      <c r="L3082" t="str">
        <f>IF(AND(TimeSpend[[#This Row],[Personnel number]]&lt;&gt;"",TimeSpend[[#This Row],[Date]]&lt;&gt;""),Utilization!$J$2,"")</f>
        <v/>
      </c>
      <c r="M3082" t="str">
        <f>IF(AND(TimeSpend[[#This Row],[Personnel number]]&lt;&gt;"",TimeSpend[[#This Row],[Date]]&lt;&gt;""),TimeSpend[[#This Row],[Employee Name]],"")</f>
        <v/>
      </c>
      <c r="N3082" t="str">
        <f t="shared" si="96"/>
        <v/>
      </c>
      <c r="O3082" t="str">
        <f t="shared" si="97"/>
        <v/>
      </c>
      <c r="P3082" t="str">
        <f>IF(D3082&lt;&gt;"",VLOOKUP(D3082,Projects!B:C,2,0),"")</f>
        <v/>
      </c>
    </row>
    <row r="3083" spans="1:16" x14ac:dyDescent="0.25">
      <c r="A3083" t="str">
        <f>UPPER(IF(AND(TimeSpend[[#This Row],[Personnel number]]&lt;&gt;"",TimeSpend[[#This Row],[Date]]&lt;&gt;""),TimeSpend[[#This Row],[Personnel number]],""))</f>
        <v/>
      </c>
      <c r="B3083" s="85" t="str">
        <f>IF(AND(TimeSpend[[#This Row],[Personnel number]]&lt;&gt;"",TimeSpend[[#This Row],[Date]]&lt;&gt;""),TEXT(TimeSpend[[#This Row],[Date]],"[$-409]yyyyMMdd"),"")</f>
        <v/>
      </c>
      <c r="C3083" s="33" t="str">
        <f>IF(AND(TimeSpend[[#This Row],[Personnel number]]&lt;&gt;"",TimeSpend[[#This Row],[Date]]&lt;&gt;""),SUBSTITUTE(TimeSpend[[#This Row],[Hours]],",","."),"")</f>
        <v/>
      </c>
      <c r="D3083" t="str">
        <f>IF(AND(TimeSpend[[#This Row],[Personnel number]]&lt;&gt;"",TimeSpend[[#This Row],[Date]]&lt;&gt;""),TimeSpend[[#This Row],[Network]],"")</f>
        <v/>
      </c>
      <c r="E3083" t="str">
        <f>IF(AND(TimeSpend[[#This Row],[Personnel number]]&lt;&gt;"",TimeSpend[[#This Row],[Date]]&lt;&gt;""),TimeSpend[[#This Row],[Network Description]],"")</f>
        <v/>
      </c>
      <c r="F3083" t="str">
        <f>IF(AND(TimeSpend[[#This Row],[Personnel number]]&lt;&gt;"",TimeSpend[[#This Row],[Date]]&lt;&gt;""),TimeSpend[[#This Row],[Activity]],"")</f>
        <v/>
      </c>
      <c r="G3083" t="str">
        <f>IF(AND(TimeSpend[[#This Row],[Personnel number]]&lt;&gt;"",TimeSpend[[#This Row],[Date]]&lt;&gt;""),TimeSpend[[#This Row],[Activity description]],"")</f>
        <v/>
      </c>
      <c r="H3083" s="36" t="str">
        <f>IF(AND(TimeSpend[[#This Row],[Personnel number]]&lt;&gt;"",TimeSpend[[#This Row],[Date]]&lt;&gt;""),TimeSpend[[#This Row],[Start Time]],"")</f>
        <v/>
      </c>
      <c r="I3083" s="36" t="str">
        <f>IF(AND(TimeSpend[[#This Row],[Personnel number]]&lt;&gt;"",TimeSpend[[#This Row],[Date]]&lt;&gt;""),TimeSpend[[#This Row],[End Time]],"")</f>
        <v/>
      </c>
      <c r="J3083" t="str">
        <f>IF(AND(TimeSpend[[#This Row],[Personnel number]]&lt;&gt;"",TimeSpend[[#This Row],[Date]]&lt;&gt;""),TimeSpend[[#This Row],[Location]],"")</f>
        <v/>
      </c>
      <c r="K3083" t="str">
        <f>IF(AND(TimeSpend[[#This Row],[Personnel number]]&lt;&gt;"",TimeSpend[[#This Row],[Date]]&lt;&gt;""),TimeSpend[[#This Row],[Task]],"")</f>
        <v/>
      </c>
      <c r="L3083" t="str">
        <f>IF(AND(TimeSpend[[#This Row],[Personnel number]]&lt;&gt;"",TimeSpend[[#This Row],[Date]]&lt;&gt;""),Utilization!$J$2,"")</f>
        <v/>
      </c>
      <c r="M3083" t="str">
        <f>IF(AND(TimeSpend[[#This Row],[Personnel number]]&lt;&gt;"",TimeSpend[[#This Row],[Date]]&lt;&gt;""),TimeSpend[[#This Row],[Employee Name]],"")</f>
        <v/>
      </c>
      <c r="N3083" t="str">
        <f t="shared" si="96"/>
        <v/>
      </c>
      <c r="O3083" t="str">
        <f t="shared" si="97"/>
        <v/>
      </c>
      <c r="P3083" t="str">
        <f>IF(D3083&lt;&gt;"",VLOOKUP(D3083,Projects!B:C,2,0),"")</f>
        <v/>
      </c>
    </row>
    <row r="3084" spans="1:16" x14ac:dyDescent="0.25">
      <c r="A3084" t="str">
        <f>UPPER(IF(AND(TimeSpend[[#This Row],[Personnel number]]&lt;&gt;"",TimeSpend[[#This Row],[Date]]&lt;&gt;""),TimeSpend[[#This Row],[Personnel number]],""))</f>
        <v/>
      </c>
      <c r="B3084" s="85" t="str">
        <f>IF(AND(TimeSpend[[#This Row],[Personnel number]]&lt;&gt;"",TimeSpend[[#This Row],[Date]]&lt;&gt;""),TEXT(TimeSpend[[#This Row],[Date]],"[$-409]yyyyMMdd"),"")</f>
        <v/>
      </c>
      <c r="C3084" s="33" t="str">
        <f>IF(AND(TimeSpend[[#This Row],[Personnel number]]&lt;&gt;"",TimeSpend[[#This Row],[Date]]&lt;&gt;""),SUBSTITUTE(TimeSpend[[#This Row],[Hours]],",","."),"")</f>
        <v/>
      </c>
      <c r="D3084" t="str">
        <f>IF(AND(TimeSpend[[#This Row],[Personnel number]]&lt;&gt;"",TimeSpend[[#This Row],[Date]]&lt;&gt;""),TimeSpend[[#This Row],[Network]],"")</f>
        <v/>
      </c>
      <c r="E3084" t="str">
        <f>IF(AND(TimeSpend[[#This Row],[Personnel number]]&lt;&gt;"",TimeSpend[[#This Row],[Date]]&lt;&gt;""),TimeSpend[[#This Row],[Network Description]],"")</f>
        <v/>
      </c>
      <c r="F3084" t="str">
        <f>IF(AND(TimeSpend[[#This Row],[Personnel number]]&lt;&gt;"",TimeSpend[[#This Row],[Date]]&lt;&gt;""),TimeSpend[[#This Row],[Activity]],"")</f>
        <v/>
      </c>
      <c r="G3084" t="str">
        <f>IF(AND(TimeSpend[[#This Row],[Personnel number]]&lt;&gt;"",TimeSpend[[#This Row],[Date]]&lt;&gt;""),TimeSpend[[#This Row],[Activity description]],"")</f>
        <v/>
      </c>
      <c r="H3084" s="36" t="str">
        <f>IF(AND(TimeSpend[[#This Row],[Personnel number]]&lt;&gt;"",TimeSpend[[#This Row],[Date]]&lt;&gt;""),TimeSpend[[#This Row],[Start Time]],"")</f>
        <v/>
      </c>
      <c r="I3084" s="36" t="str">
        <f>IF(AND(TimeSpend[[#This Row],[Personnel number]]&lt;&gt;"",TimeSpend[[#This Row],[Date]]&lt;&gt;""),TimeSpend[[#This Row],[End Time]],"")</f>
        <v/>
      </c>
      <c r="J3084" t="str">
        <f>IF(AND(TimeSpend[[#This Row],[Personnel number]]&lt;&gt;"",TimeSpend[[#This Row],[Date]]&lt;&gt;""),TimeSpend[[#This Row],[Location]],"")</f>
        <v/>
      </c>
      <c r="K3084" t="str">
        <f>IF(AND(TimeSpend[[#This Row],[Personnel number]]&lt;&gt;"",TimeSpend[[#This Row],[Date]]&lt;&gt;""),TimeSpend[[#This Row],[Task]],"")</f>
        <v/>
      </c>
      <c r="L3084" t="str">
        <f>IF(AND(TimeSpend[[#This Row],[Personnel number]]&lt;&gt;"",TimeSpend[[#This Row],[Date]]&lt;&gt;""),Utilization!$J$2,"")</f>
        <v/>
      </c>
      <c r="M3084" t="str">
        <f>IF(AND(TimeSpend[[#This Row],[Personnel number]]&lt;&gt;"",TimeSpend[[#This Row],[Date]]&lt;&gt;""),TimeSpend[[#This Row],[Employee Name]],"")</f>
        <v/>
      </c>
      <c r="N3084" t="str">
        <f t="shared" si="96"/>
        <v/>
      </c>
      <c r="O3084" t="str">
        <f t="shared" si="97"/>
        <v/>
      </c>
      <c r="P3084" t="str">
        <f>IF(D3084&lt;&gt;"",VLOOKUP(D3084,Projects!B:C,2,0),"")</f>
        <v/>
      </c>
    </row>
    <row r="3085" spans="1:16" x14ac:dyDescent="0.25">
      <c r="A3085" t="str">
        <f>UPPER(IF(AND(TimeSpend[[#This Row],[Personnel number]]&lt;&gt;"",TimeSpend[[#This Row],[Date]]&lt;&gt;""),TimeSpend[[#This Row],[Personnel number]],""))</f>
        <v/>
      </c>
      <c r="B3085" s="85" t="str">
        <f>IF(AND(TimeSpend[[#This Row],[Personnel number]]&lt;&gt;"",TimeSpend[[#This Row],[Date]]&lt;&gt;""),TEXT(TimeSpend[[#This Row],[Date]],"[$-409]yyyyMMdd"),"")</f>
        <v/>
      </c>
      <c r="C3085" s="33" t="str">
        <f>IF(AND(TimeSpend[[#This Row],[Personnel number]]&lt;&gt;"",TimeSpend[[#This Row],[Date]]&lt;&gt;""),SUBSTITUTE(TimeSpend[[#This Row],[Hours]],",","."),"")</f>
        <v/>
      </c>
      <c r="D3085" t="str">
        <f>IF(AND(TimeSpend[[#This Row],[Personnel number]]&lt;&gt;"",TimeSpend[[#This Row],[Date]]&lt;&gt;""),TimeSpend[[#This Row],[Network]],"")</f>
        <v/>
      </c>
      <c r="E3085" t="str">
        <f>IF(AND(TimeSpend[[#This Row],[Personnel number]]&lt;&gt;"",TimeSpend[[#This Row],[Date]]&lt;&gt;""),TimeSpend[[#This Row],[Network Description]],"")</f>
        <v/>
      </c>
      <c r="F3085" t="str">
        <f>IF(AND(TimeSpend[[#This Row],[Personnel number]]&lt;&gt;"",TimeSpend[[#This Row],[Date]]&lt;&gt;""),TimeSpend[[#This Row],[Activity]],"")</f>
        <v/>
      </c>
      <c r="G3085" t="str">
        <f>IF(AND(TimeSpend[[#This Row],[Personnel number]]&lt;&gt;"",TimeSpend[[#This Row],[Date]]&lt;&gt;""),TimeSpend[[#This Row],[Activity description]],"")</f>
        <v/>
      </c>
      <c r="H3085" s="36" t="str">
        <f>IF(AND(TimeSpend[[#This Row],[Personnel number]]&lt;&gt;"",TimeSpend[[#This Row],[Date]]&lt;&gt;""),TimeSpend[[#This Row],[Start Time]],"")</f>
        <v/>
      </c>
      <c r="I3085" s="36" t="str">
        <f>IF(AND(TimeSpend[[#This Row],[Personnel number]]&lt;&gt;"",TimeSpend[[#This Row],[Date]]&lt;&gt;""),TimeSpend[[#This Row],[End Time]],"")</f>
        <v/>
      </c>
      <c r="J3085" t="str">
        <f>IF(AND(TimeSpend[[#This Row],[Personnel number]]&lt;&gt;"",TimeSpend[[#This Row],[Date]]&lt;&gt;""),TimeSpend[[#This Row],[Location]],"")</f>
        <v/>
      </c>
      <c r="K3085" t="str">
        <f>IF(AND(TimeSpend[[#This Row],[Personnel number]]&lt;&gt;"",TimeSpend[[#This Row],[Date]]&lt;&gt;""),TimeSpend[[#This Row],[Task]],"")</f>
        <v/>
      </c>
      <c r="L3085" t="str">
        <f>IF(AND(TimeSpend[[#This Row],[Personnel number]]&lt;&gt;"",TimeSpend[[#This Row],[Date]]&lt;&gt;""),Utilization!$J$2,"")</f>
        <v/>
      </c>
      <c r="M3085" t="str">
        <f>IF(AND(TimeSpend[[#This Row],[Personnel number]]&lt;&gt;"",TimeSpend[[#This Row],[Date]]&lt;&gt;""),TimeSpend[[#This Row],[Employee Name]],"")</f>
        <v/>
      </c>
      <c r="N3085" t="str">
        <f t="shared" si="96"/>
        <v/>
      </c>
      <c r="O3085" t="str">
        <f t="shared" si="97"/>
        <v/>
      </c>
      <c r="P3085" t="str">
        <f>IF(D3085&lt;&gt;"",VLOOKUP(D3085,Projects!B:C,2,0),"")</f>
        <v/>
      </c>
    </row>
    <row r="3086" spans="1:16" x14ac:dyDescent="0.25">
      <c r="A3086" t="str">
        <f>UPPER(IF(AND(TimeSpend[[#This Row],[Personnel number]]&lt;&gt;"",TimeSpend[[#This Row],[Date]]&lt;&gt;""),TimeSpend[[#This Row],[Personnel number]],""))</f>
        <v/>
      </c>
      <c r="B3086" s="85" t="str">
        <f>IF(AND(TimeSpend[[#This Row],[Personnel number]]&lt;&gt;"",TimeSpend[[#This Row],[Date]]&lt;&gt;""),TEXT(TimeSpend[[#This Row],[Date]],"[$-409]yyyyMMdd"),"")</f>
        <v/>
      </c>
      <c r="C3086" s="33" t="str">
        <f>IF(AND(TimeSpend[[#This Row],[Personnel number]]&lt;&gt;"",TimeSpend[[#This Row],[Date]]&lt;&gt;""),SUBSTITUTE(TimeSpend[[#This Row],[Hours]],",","."),"")</f>
        <v/>
      </c>
      <c r="D3086" t="str">
        <f>IF(AND(TimeSpend[[#This Row],[Personnel number]]&lt;&gt;"",TimeSpend[[#This Row],[Date]]&lt;&gt;""),TimeSpend[[#This Row],[Network]],"")</f>
        <v/>
      </c>
      <c r="E3086" t="str">
        <f>IF(AND(TimeSpend[[#This Row],[Personnel number]]&lt;&gt;"",TimeSpend[[#This Row],[Date]]&lt;&gt;""),TimeSpend[[#This Row],[Network Description]],"")</f>
        <v/>
      </c>
      <c r="F3086" t="str">
        <f>IF(AND(TimeSpend[[#This Row],[Personnel number]]&lt;&gt;"",TimeSpend[[#This Row],[Date]]&lt;&gt;""),TimeSpend[[#This Row],[Activity]],"")</f>
        <v/>
      </c>
      <c r="G3086" t="str">
        <f>IF(AND(TimeSpend[[#This Row],[Personnel number]]&lt;&gt;"",TimeSpend[[#This Row],[Date]]&lt;&gt;""),TimeSpend[[#This Row],[Activity description]],"")</f>
        <v/>
      </c>
      <c r="H3086" s="36" t="str">
        <f>IF(AND(TimeSpend[[#This Row],[Personnel number]]&lt;&gt;"",TimeSpend[[#This Row],[Date]]&lt;&gt;""),TimeSpend[[#This Row],[Start Time]],"")</f>
        <v/>
      </c>
      <c r="I3086" s="36" t="str">
        <f>IF(AND(TimeSpend[[#This Row],[Personnel number]]&lt;&gt;"",TimeSpend[[#This Row],[Date]]&lt;&gt;""),TimeSpend[[#This Row],[End Time]],"")</f>
        <v/>
      </c>
      <c r="J3086" t="str">
        <f>IF(AND(TimeSpend[[#This Row],[Personnel number]]&lt;&gt;"",TimeSpend[[#This Row],[Date]]&lt;&gt;""),TimeSpend[[#This Row],[Location]],"")</f>
        <v/>
      </c>
      <c r="K3086" t="str">
        <f>IF(AND(TimeSpend[[#This Row],[Personnel number]]&lt;&gt;"",TimeSpend[[#This Row],[Date]]&lt;&gt;""),TimeSpend[[#This Row],[Task]],"")</f>
        <v/>
      </c>
      <c r="L3086" t="str">
        <f>IF(AND(TimeSpend[[#This Row],[Personnel number]]&lt;&gt;"",TimeSpend[[#This Row],[Date]]&lt;&gt;""),Utilization!$J$2,"")</f>
        <v/>
      </c>
      <c r="M3086" t="str">
        <f>IF(AND(TimeSpend[[#This Row],[Personnel number]]&lt;&gt;"",TimeSpend[[#This Row],[Date]]&lt;&gt;""),TimeSpend[[#This Row],[Employee Name]],"")</f>
        <v/>
      </c>
      <c r="N3086" t="str">
        <f t="shared" si="96"/>
        <v/>
      </c>
      <c r="O3086" t="str">
        <f t="shared" si="97"/>
        <v/>
      </c>
      <c r="P3086" t="str">
        <f>IF(D3086&lt;&gt;"",VLOOKUP(D3086,Projects!B:C,2,0),"")</f>
        <v/>
      </c>
    </row>
    <row r="3087" spans="1:16" x14ac:dyDescent="0.25">
      <c r="A3087" t="str">
        <f>UPPER(IF(AND(TimeSpend[[#This Row],[Personnel number]]&lt;&gt;"",TimeSpend[[#This Row],[Date]]&lt;&gt;""),TimeSpend[[#This Row],[Personnel number]],""))</f>
        <v/>
      </c>
      <c r="B3087" s="85" t="str">
        <f>IF(AND(TimeSpend[[#This Row],[Personnel number]]&lt;&gt;"",TimeSpend[[#This Row],[Date]]&lt;&gt;""),TEXT(TimeSpend[[#This Row],[Date]],"[$-409]yyyyMMdd"),"")</f>
        <v/>
      </c>
      <c r="C3087" s="33" t="str">
        <f>IF(AND(TimeSpend[[#This Row],[Personnel number]]&lt;&gt;"",TimeSpend[[#This Row],[Date]]&lt;&gt;""),SUBSTITUTE(TimeSpend[[#This Row],[Hours]],",","."),"")</f>
        <v/>
      </c>
      <c r="D3087" t="str">
        <f>IF(AND(TimeSpend[[#This Row],[Personnel number]]&lt;&gt;"",TimeSpend[[#This Row],[Date]]&lt;&gt;""),TimeSpend[[#This Row],[Network]],"")</f>
        <v/>
      </c>
      <c r="E3087" t="str">
        <f>IF(AND(TimeSpend[[#This Row],[Personnel number]]&lt;&gt;"",TimeSpend[[#This Row],[Date]]&lt;&gt;""),TimeSpend[[#This Row],[Network Description]],"")</f>
        <v/>
      </c>
      <c r="F3087" t="str">
        <f>IF(AND(TimeSpend[[#This Row],[Personnel number]]&lt;&gt;"",TimeSpend[[#This Row],[Date]]&lt;&gt;""),TimeSpend[[#This Row],[Activity]],"")</f>
        <v/>
      </c>
      <c r="G3087" t="str">
        <f>IF(AND(TimeSpend[[#This Row],[Personnel number]]&lt;&gt;"",TimeSpend[[#This Row],[Date]]&lt;&gt;""),TimeSpend[[#This Row],[Activity description]],"")</f>
        <v/>
      </c>
      <c r="H3087" s="36" t="str">
        <f>IF(AND(TimeSpend[[#This Row],[Personnel number]]&lt;&gt;"",TimeSpend[[#This Row],[Date]]&lt;&gt;""),TimeSpend[[#This Row],[Start Time]],"")</f>
        <v/>
      </c>
      <c r="I3087" s="36" t="str">
        <f>IF(AND(TimeSpend[[#This Row],[Personnel number]]&lt;&gt;"",TimeSpend[[#This Row],[Date]]&lt;&gt;""),TimeSpend[[#This Row],[End Time]],"")</f>
        <v/>
      </c>
      <c r="J3087" t="str">
        <f>IF(AND(TimeSpend[[#This Row],[Personnel number]]&lt;&gt;"",TimeSpend[[#This Row],[Date]]&lt;&gt;""),TimeSpend[[#This Row],[Location]],"")</f>
        <v/>
      </c>
      <c r="K3087" t="str">
        <f>IF(AND(TimeSpend[[#This Row],[Personnel number]]&lt;&gt;"",TimeSpend[[#This Row],[Date]]&lt;&gt;""),TimeSpend[[#This Row],[Task]],"")</f>
        <v/>
      </c>
      <c r="L3087" t="str">
        <f>IF(AND(TimeSpend[[#This Row],[Personnel number]]&lt;&gt;"",TimeSpend[[#This Row],[Date]]&lt;&gt;""),Utilization!$J$2,"")</f>
        <v/>
      </c>
      <c r="M3087" t="str">
        <f>IF(AND(TimeSpend[[#This Row],[Personnel number]]&lt;&gt;"",TimeSpend[[#This Row],[Date]]&lt;&gt;""),TimeSpend[[#This Row],[Employee Name]],"")</f>
        <v/>
      </c>
      <c r="N3087" t="str">
        <f t="shared" si="96"/>
        <v/>
      </c>
      <c r="O3087" t="str">
        <f t="shared" si="97"/>
        <v/>
      </c>
      <c r="P3087" t="str">
        <f>IF(D3087&lt;&gt;"",VLOOKUP(D3087,Projects!B:C,2,0),"")</f>
        <v/>
      </c>
    </row>
    <row r="3088" spans="1:16" x14ac:dyDescent="0.25">
      <c r="A3088" t="str">
        <f>UPPER(IF(AND(TimeSpend[[#This Row],[Personnel number]]&lt;&gt;"",TimeSpend[[#This Row],[Date]]&lt;&gt;""),TimeSpend[[#This Row],[Personnel number]],""))</f>
        <v/>
      </c>
      <c r="B3088" s="85" t="str">
        <f>IF(AND(TimeSpend[[#This Row],[Personnel number]]&lt;&gt;"",TimeSpend[[#This Row],[Date]]&lt;&gt;""),TEXT(TimeSpend[[#This Row],[Date]],"[$-409]yyyyMMdd"),"")</f>
        <v/>
      </c>
      <c r="C3088" s="33" t="str">
        <f>IF(AND(TimeSpend[[#This Row],[Personnel number]]&lt;&gt;"",TimeSpend[[#This Row],[Date]]&lt;&gt;""),SUBSTITUTE(TimeSpend[[#This Row],[Hours]],",","."),"")</f>
        <v/>
      </c>
      <c r="D3088" t="str">
        <f>IF(AND(TimeSpend[[#This Row],[Personnel number]]&lt;&gt;"",TimeSpend[[#This Row],[Date]]&lt;&gt;""),TimeSpend[[#This Row],[Network]],"")</f>
        <v/>
      </c>
      <c r="E3088" t="str">
        <f>IF(AND(TimeSpend[[#This Row],[Personnel number]]&lt;&gt;"",TimeSpend[[#This Row],[Date]]&lt;&gt;""),TimeSpend[[#This Row],[Network Description]],"")</f>
        <v/>
      </c>
      <c r="F3088" t="str">
        <f>IF(AND(TimeSpend[[#This Row],[Personnel number]]&lt;&gt;"",TimeSpend[[#This Row],[Date]]&lt;&gt;""),TimeSpend[[#This Row],[Activity]],"")</f>
        <v/>
      </c>
      <c r="G3088" t="str">
        <f>IF(AND(TimeSpend[[#This Row],[Personnel number]]&lt;&gt;"",TimeSpend[[#This Row],[Date]]&lt;&gt;""),TimeSpend[[#This Row],[Activity description]],"")</f>
        <v/>
      </c>
      <c r="H3088" s="36" t="str">
        <f>IF(AND(TimeSpend[[#This Row],[Personnel number]]&lt;&gt;"",TimeSpend[[#This Row],[Date]]&lt;&gt;""),TimeSpend[[#This Row],[Start Time]],"")</f>
        <v/>
      </c>
      <c r="I3088" s="36" t="str">
        <f>IF(AND(TimeSpend[[#This Row],[Personnel number]]&lt;&gt;"",TimeSpend[[#This Row],[Date]]&lt;&gt;""),TimeSpend[[#This Row],[End Time]],"")</f>
        <v/>
      </c>
      <c r="J3088" t="str">
        <f>IF(AND(TimeSpend[[#This Row],[Personnel number]]&lt;&gt;"",TimeSpend[[#This Row],[Date]]&lt;&gt;""),TimeSpend[[#This Row],[Location]],"")</f>
        <v/>
      </c>
      <c r="K3088" t="str">
        <f>IF(AND(TimeSpend[[#This Row],[Personnel number]]&lt;&gt;"",TimeSpend[[#This Row],[Date]]&lt;&gt;""),TimeSpend[[#This Row],[Task]],"")</f>
        <v/>
      </c>
      <c r="L3088" t="str">
        <f>IF(AND(TimeSpend[[#This Row],[Personnel number]]&lt;&gt;"",TimeSpend[[#This Row],[Date]]&lt;&gt;""),Utilization!$J$2,"")</f>
        <v/>
      </c>
      <c r="M3088" t="str">
        <f>IF(AND(TimeSpend[[#This Row],[Personnel number]]&lt;&gt;"",TimeSpend[[#This Row],[Date]]&lt;&gt;""),TimeSpend[[#This Row],[Employee Name]],"")</f>
        <v/>
      </c>
      <c r="N3088" t="str">
        <f t="shared" si="96"/>
        <v/>
      </c>
      <c r="O3088" t="str">
        <f t="shared" si="97"/>
        <v/>
      </c>
      <c r="P3088" t="str">
        <f>IF(D3088&lt;&gt;"",VLOOKUP(D3088,Projects!B:C,2,0),"")</f>
        <v/>
      </c>
    </row>
    <row r="3089" spans="1:16" x14ac:dyDescent="0.25">
      <c r="A3089" t="str">
        <f>UPPER(IF(AND(TimeSpend[[#This Row],[Personnel number]]&lt;&gt;"",TimeSpend[[#This Row],[Date]]&lt;&gt;""),TimeSpend[[#This Row],[Personnel number]],""))</f>
        <v/>
      </c>
      <c r="B3089" s="85" t="str">
        <f>IF(AND(TimeSpend[[#This Row],[Personnel number]]&lt;&gt;"",TimeSpend[[#This Row],[Date]]&lt;&gt;""),TEXT(TimeSpend[[#This Row],[Date]],"[$-409]yyyyMMdd"),"")</f>
        <v/>
      </c>
      <c r="C3089" s="33" t="str">
        <f>IF(AND(TimeSpend[[#This Row],[Personnel number]]&lt;&gt;"",TimeSpend[[#This Row],[Date]]&lt;&gt;""),SUBSTITUTE(TimeSpend[[#This Row],[Hours]],",","."),"")</f>
        <v/>
      </c>
      <c r="D3089" t="str">
        <f>IF(AND(TimeSpend[[#This Row],[Personnel number]]&lt;&gt;"",TimeSpend[[#This Row],[Date]]&lt;&gt;""),TimeSpend[[#This Row],[Network]],"")</f>
        <v/>
      </c>
      <c r="E3089" t="str">
        <f>IF(AND(TimeSpend[[#This Row],[Personnel number]]&lt;&gt;"",TimeSpend[[#This Row],[Date]]&lt;&gt;""),TimeSpend[[#This Row],[Network Description]],"")</f>
        <v/>
      </c>
      <c r="F3089" t="str">
        <f>IF(AND(TimeSpend[[#This Row],[Personnel number]]&lt;&gt;"",TimeSpend[[#This Row],[Date]]&lt;&gt;""),TimeSpend[[#This Row],[Activity]],"")</f>
        <v/>
      </c>
      <c r="G3089" t="str">
        <f>IF(AND(TimeSpend[[#This Row],[Personnel number]]&lt;&gt;"",TimeSpend[[#This Row],[Date]]&lt;&gt;""),TimeSpend[[#This Row],[Activity description]],"")</f>
        <v/>
      </c>
      <c r="H3089" s="36" t="str">
        <f>IF(AND(TimeSpend[[#This Row],[Personnel number]]&lt;&gt;"",TimeSpend[[#This Row],[Date]]&lt;&gt;""),TimeSpend[[#This Row],[Start Time]],"")</f>
        <v/>
      </c>
      <c r="I3089" s="36" t="str">
        <f>IF(AND(TimeSpend[[#This Row],[Personnel number]]&lt;&gt;"",TimeSpend[[#This Row],[Date]]&lt;&gt;""),TimeSpend[[#This Row],[End Time]],"")</f>
        <v/>
      </c>
      <c r="J3089" t="str">
        <f>IF(AND(TimeSpend[[#This Row],[Personnel number]]&lt;&gt;"",TimeSpend[[#This Row],[Date]]&lt;&gt;""),TimeSpend[[#This Row],[Location]],"")</f>
        <v/>
      </c>
      <c r="K3089" t="str">
        <f>IF(AND(TimeSpend[[#This Row],[Personnel number]]&lt;&gt;"",TimeSpend[[#This Row],[Date]]&lt;&gt;""),TimeSpend[[#This Row],[Task]],"")</f>
        <v/>
      </c>
      <c r="L3089" t="str">
        <f>IF(AND(TimeSpend[[#This Row],[Personnel number]]&lt;&gt;"",TimeSpend[[#This Row],[Date]]&lt;&gt;""),Utilization!$J$2,"")</f>
        <v/>
      </c>
      <c r="M3089" t="str">
        <f>IF(AND(TimeSpend[[#This Row],[Personnel number]]&lt;&gt;"",TimeSpend[[#This Row],[Date]]&lt;&gt;""),TimeSpend[[#This Row],[Employee Name]],"")</f>
        <v/>
      </c>
      <c r="N3089" t="str">
        <f t="shared" si="96"/>
        <v/>
      </c>
      <c r="O3089" t="str">
        <f t="shared" si="97"/>
        <v/>
      </c>
      <c r="P3089" t="str">
        <f>IF(D3089&lt;&gt;"",VLOOKUP(D3089,Projects!B:C,2,0),"")</f>
        <v/>
      </c>
    </row>
    <row r="3090" spans="1:16" x14ac:dyDescent="0.25">
      <c r="A3090" t="str">
        <f>UPPER(IF(AND(TimeSpend[[#This Row],[Personnel number]]&lt;&gt;"",TimeSpend[[#This Row],[Date]]&lt;&gt;""),TimeSpend[[#This Row],[Personnel number]],""))</f>
        <v/>
      </c>
      <c r="B3090" s="85" t="str">
        <f>IF(AND(TimeSpend[[#This Row],[Personnel number]]&lt;&gt;"",TimeSpend[[#This Row],[Date]]&lt;&gt;""),TEXT(TimeSpend[[#This Row],[Date]],"[$-409]yyyyMMdd"),"")</f>
        <v/>
      </c>
      <c r="C3090" s="33" t="str">
        <f>IF(AND(TimeSpend[[#This Row],[Personnel number]]&lt;&gt;"",TimeSpend[[#This Row],[Date]]&lt;&gt;""),SUBSTITUTE(TimeSpend[[#This Row],[Hours]],",","."),"")</f>
        <v/>
      </c>
      <c r="D3090" t="str">
        <f>IF(AND(TimeSpend[[#This Row],[Personnel number]]&lt;&gt;"",TimeSpend[[#This Row],[Date]]&lt;&gt;""),TimeSpend[[#This Row],[Network]],"")</f>
        <v/>
      </c>
      <c r="E3090" t="str">
        <f>IF(AND(TimeSpend[[#This Row],[Personnel number]]&lt;&gt;"",TimeSpend[[#This Row],[Date]]&lt;&gt;""),TimeSpend[[#This Row],[Network Description]],"")</f>
        <v/>
      </c>
      <c r="F3090" t="str">
        <f>IF(AND(TimeSpend[[#This Row],[Personnel number]]&lt;&gt;"",TimeSpend[[#This Row],[Date]]&lt;&gt;""),TimeSpend[[#This Row],[Activity]],"")</f>
        <v/>
      </c>
      <c r="G3090" t="str">
        <f>IF(AND(TimeSpend[[#This Row],[Personnel number]]&lt;&gt;"",TimeSpend[[#This Row],[Date]]&lt;&gt;""),TimeSpend[[#This Row],[Activity description]],"")</f>
        <v/>
      </c>
      <c r="H3090" s="36" t="str">
        <f>IF(AND(TimeSpend[[#This Row],[Personnel number]]&lt;&gt;"",TimeSpend[[#This Row],[Date]]&lt;&gt;""),TimeSpend[[#This Row],[Start Time]],"")</f>
        <v/>
      </c>
      <c r="I3090" s="36" t="str">
        <f>IF(AND(TimeSpend[[#This Row],[Personnel number]]&lt;&gt;"",TimeSpend[[#This Row],[Date]]&lt;&gt;""),TimeSpend[[#This Row],[End Time]],"")</f>
        <v/>
      </c>
      <c r="J3090" t="str">
        <f>IF(AND(TimeSpend[[#This Row],[Personnel number]]&lt;&gt;"",TimeSpend[[#This Row],[Date]]&lt;&gt;""),TimeSpend[[#This Row],[Location]],"")</f>
        <v/>
      </c>
      <c r="K3090" t="str">
        <f>IF(AND(TimeSpend[[#This Row],[Personnel number]]&lt;&gt;"",TimeSpend[[#This Row],[Date]]&lt;&gt;""),TimeSpend[[#This Row],[Task]],"")</f>
        <v/>
      </c>
      <c r="L3090" t="str">
        <f>IF(AND(TimeSpend[[#This Row],[Personnel number]]&lt;&gt;"",TimeSpend[[#This Row],[Date]]&lt;&gt;""),Utilization!$J$2,"")</f>
        <v/>
      </c>
      <c r="M3090" t="str">
        <f>IF(AND(TimeSpend[[#This Row],[Personnel number]]&lt;&gt;"",TimeSpend[[#This Row],[Date]]&lt;&gt;""),TimeSpend[[#This Row],[Employee Name]],"")</f>
        <v/>
      </c>
      <c r="N3090" t="str">
        <f t="shared" si="96"/>
        <v/>
      </c>
      <c r="O3090" t="str">
        <f t="shared" si="97"/>
        <v/>
      </c>
      <c r="P3090" t="str">
        <f>IF(D3090&lt;&gt;"",VLOOKUP(D3090,Projects!B:C,2,0),"")</f>
        <v/>
      </c>
    </row>
    <row r="3091" spans="1:16" x14ac:dyDescent="0.25">
      <c r="A3091" t="str">
        <f>UPPER(IF(AND(TimeSpend[[#This Row],[Personnel number]]&lt;&gt;"",TimeSpend[[#This Row],[Date]]&lt;&gt;""),TimeSpend[[#This Row],[Personnel number]],""))</f>
        <v/>
      </c>
      <c r="B3091" s="85" t="str">
        <f>IF(AND(TimeSpend[[#This Row],[Personnel number]]&lt;&gt;"",TimeSpend[[#This Row],[Date]]&lt;&gt;""),TEXT(TimeSpend[[#This Row],[Date]],"[$-409]yyyyMMdd"),"")</f>
        <v/>
      </c>
      <c r="C3091" s="33" t="str">
        <f>IF(AND(TimeSpend[[#This Row],[Personnel number]]&lt;&gt;"",TimeSpend[[#This Row],[Date]]&lt;&gt;""),SUBSTITUTE(TimeSpend[[#This Row],[Hours]],",","."),"")</f>
        <v/>
      </c>
      <c r="D3091" t="str">
        <f>IF(AND(TimeSpend[[#This Row],[Personnel number]]&lt;&gt;"",TimeSpend[[#This Row],[Date]]&lt;&gt;""),TimeSpend[[#This Row],[Network]],"")</f>
        <v/>
      </c>
      <c r="E3091" t="str">
        <f>IF(AND(TimeSpend[[#This Row],[Personnel number]]&lt;&gt;"",TimeSpend[[#This Row],[Date]]&lt;&gt;""),TimeSpend[[#This Row],[Network Description]],"")</f>
        <v/>
      </c>
      <c r="F3091" t="str">
        <f>IF(AND(TimeSpend[[#This Row],[Personnel number]]&lt;&gt;"",TimeSpend[[#This Row],[Date]]&lt;&gt;""),TimeSpend[[#This Row],[Activity]],"")</f>
        <v/>
      </c>
      <c r="G3091" t="str">
        <f>IF(AND(TimeSpend[[#This Row],[Personnel number]]&lt;&gt;"",TimeSpend[[#This Row],[Date]]&lt;&gt;""),TimeSpend[[#This Row],[Activity description]],"")</f>
        <v/>
      </c>
      <c r="H3091" s="36" t="str">
        <f>IF(AND(TimeSpend[[#This Row],[Personnel number]]&lt;&gt;"",TimeSpend[[#This Row],[Date]]&lt;&gt;""),TimeSpend[[#This Row],[Start Time]],"")</f>
        <v/>
      </c>
      <c r="I3091" s="36" t="str">
        <f>IF(AND(TimeSpend[[#This Row],[Personnel number]]&lt;&gt;"",TimeSpend[[#This Row],[Date]]&lt;&gt;""),TimeSpend[[#This Row],[End Time]],"")</f>
        <v/>
      </c>
      <c r="J3091" t="str">
        <f>IF(AND(TimeSpend[[#This Row],[Personnel number]]&lt;&gt;"",TimeSpend[[#This Row],[Date]]&lt;&gt;""),TimeSpend[[#This Row],[Location]],"")</f>
        <v/>
      </c>
      <c r="K3091" t="str">
        <f>IF(AND(TimeSpend[[#This Row],[Personnel number]]&lt;&gt;"",TimeSpend[[#This Row],[Date]]&lt;&gt;""),TimeSpend[[#This Row],[Task]],"")</f>
        <v/>
      </c>
      <c r="L3091" t="str">
        <f>IF(AND(TimeSpend[[#This Row],[Personnel number]]&lt;&gt;"",TimeSpend[[#This Row],[Date]]&lt;&gt;""),Utilization!$J$2,"")</f>
        <v/>
      </c>
      <c r="M3091" t="str">
        <f>IF(AND(TimeSpend[[#This Row],[Personnel number]]&lt;&gt;"",TimeSpend[[#This Row],[Date]]&lt;&gt;""),TimeSpend[[#This Row],[Employee Name]],"")</f>
        <v/>
      </c>
      <c r="N3091" t="str">
        <f t="shared" si="96"/>
        <v/>
      </c>
      <c r="O3091" t="str">
        <f t="shared" si="97"/>
        <v/>
      </c>
      <c r="P3091" t="str">
        <f>IF(D3091&lt;&gt;"",VLOOKUP(D3091,Projects!B:C,2,0),"")</f>
        <v/>
      </c>
    </row>
    <row r="3092" spans="1:16" x14ac:dyDescent="0.25">
      <c r="A3092" t="str">
        <f>UPPER(IF(AND(TimeSpend[[#This Row],[Personnel number]]&lt;&gt;"",TimeSpend[[#This Row],[Date]]&lt;&gt;""),TimeSpend[[#This Row],[Personnel number]],""))</f>
        <v/>
      </c>
      <c r="B3092" s="85" t="str">
        <f>IF(AND(TimeSpend[[#This Row],[Personnel number]]&lt;&gt;"",TimeSpend[[#This Row],[Date]]&lt;&gt;""),TEXT(TimeSpend[[#This Row],[Date]],"[$-409]yyyyMMdd"),"")</f>
        <v/>
      </c>
      <c r="C3092" s="33" t="str">
        <f>IF(AND(TimeSpend[[#This Row],[Personnel number]]&lt;&gt;"",TimeSpend[[#This Row],[Date]]&lt;&gt;""),SUBSTITUTE(TimeSpend[[#This Row],[Hours]],",","."),"")</f>
        <v/>
      </c>
      <c r="D3092" t="str">
        <f>IF(AND(TimeSpend[[#This Row],[Personnel number]]&lt;&gt;"",TimeSpend[[#This Row],[Date]]&lt;&gt;""),TimeSpend[[#This Row],[Network]],"")</f>
        <v/>
      </c>
      <c r="E3092" t="str">
        <f>IF(AND(TimeSpend[[#This Row],[Personnel number]]&lt;&gt;"",TimeSpend[[#This Row],[Date]]&lt;&gt;""),TimeSpend[[#This Row],[Network Description]],"")</f>
        <v/>
      </c>
      <c r="F3092" t="str">
        <f>IF(AND(TimeSpend[[#This Row],[Personnel number]]&lt;&gt;"",TimeSpend[[#This Row],[Date]]&lt;&gt;""),TimeSpend[[#This Row],[Activity]],"")</f>
        <v/>
      </c>
      <c r="G3092" t="str">
        <f>IF(AND(TimeSpend[[#This Row],[Personnel number]]&lt;&gt;"",TimeSpend[[#This Row],[Date]]&lt;&gt;""),TimeSpend[[#This Row],[Activity description]],"")</f>
        <v/>
      </c>
      <c r="H3092" s="36" t="str">
        <f>IF(AND(TimeSpend[[#This Row],[Personnel number]]&lt;&gt;"",TimeSpend[[#This Row],[Date]]&lt;&gt;""),TimeSpend[[#This Row],[Start Time]],"")</f>
        <v/>
      </c>
      <c r="I3092" s="36" t="str">
        <f>IF(AND(TimeSpend[[#This Row],[Personnel number]]&lt;&gt;"",TimeSpend[[#This Row],[Date]]&lt;&gt;""),TimeSpend[[#This Row],[End Time]],"")</f>
        <v/>
      </c>
      <c r="J3092" t="str">
        <f>IF(AND(TimeSpend[[#This Row],[Personnel number]]&lt;&gt;"",TimeSpend[[#This Row],[Date]]&lt;&gt;""),TimeSpend[[#This Row],[Location]],"")</f>
        <v/>
      </c>
      <c r="K3092" t="str">
        <f>IF(AND(TimeSpend[[#This Row],[Personnel number]]&lt;&gt;"",TimeSpend[[#This Row],[Date]]&lt;&gt;""),TimeSpend[[#This Row],[Task]],"")</f>
        <v/>
      </c>
      <c r="L3092" t="str">
        <f>IF(AND(TimeSpend[[#This Row],[Personnel number]]&lt;&gt;"",TimeSpend[[#This Row],[Date]]&lt;&gt;""),Utilization!$J$2,"")</f>
        <v/>
      </c>
      <c r="M3092" t="str">
        <f>IF(AND(TimeSpend[[#This Row],[Personnel number]]&lt;&gt;"",TimeSpend[[#This Row],[Date]]&lt;&gt;""),TimeSpend[[#This Row],[Employee Name]],"")</f>
        <v/>
      </c>
      <c r="N3092" t="str">
        <f t="shared" si="96"/>
        <v/>
      </c>
      <c r="O3092" t="str">
        <f t="shared" si="97"/>
        <v/>
      </c>
      <c r="P3092" t="str">
        <f>IF(D3092&lt;&gt;"",VLOOKUP(D3092,Projects!B:C,2,0),"")</f>
        <v/>
      </c>
    </row>
    <row r="3093" spans="1:16" x14ac:dyDescent="0.25">
      <c r="A3093" t="str">
        <f>UPPER(IF(AND(TimeSpend[[#This Row],[Personnel number]]&lt;&gt;"",TimeSpend[[#This Row],[Date]]&lt;&gt;""),TimeSpend[[#This Row],[Personnel number]],""))</f>
        <v/>
      </c>
      <c r="B3093" s="85" t="str">
        <f>IF(AND(TimeSpend[[#This Row],[Personnel number]]&lt;&gt;"",TimeSpend[[#This Row],[Date]]&lt;&gt;""),TEXT(TimeSpend[[#This Row],[Date]],"[$-409]yyyyMMdd"),"")</f>
        <v/>
      </c>
      <c r="C3093" s="33" t="str">
        <f>IF(AND(TimeSpend[[#This Row],[Personnel number]]&lt;&gt;"",TimeSpend[[#This Row],[Date]]&lt;&gt;""),SUBSTITUTE(TimeSpend[[#This Row],[Hours]],",","."),"")</f>
        <v/>
      </c>
      <c r="D3093" t="str">
        <f>IF(AND(TimeSpend[[#This Row],[Personnel number]]&lt;&gt;"",TimeSpend[[#This Row],[Date]]&lt;&gt;""),TimeSpend[[#This Row],[Network]],"")</f>
        <v/>
      </c>
      <c r="E3093" t="str">
        <f>IF(AND(TimeSpend[[#This Row],[Personnel number]]&lt;&gt;"",TimeSpend[[#This Row],[Date]]&lt;&gt;""),TimeSpend[[#This Row],[Network Description]],"")</f>
        <v/>
      </c>
      <c r="F3093" t="str">
        <f>IF(AND(TimeSpend[[#This Row],[Personnel number]]&lt;&gt;"",TimeSpend[[#This Row],[Date]]&lt;&gt;""),TimeSpend[[#This Row],[Activity]],"")</f>
        <v/>
      </c>
      <c r="G3093" t="str">
        <f>IF(AND(TimeSpend[[#This Row],[Personnel number]]&lt;&gt;"",TimeSpend[[#This Row],[Date]]&lt;&gt;""),TimeSpend[[#This Row],[Activity description]],"")</f>
        <v/>
      </c>
      <c r="H3093" s="36" t="str">
        <f>IF(AND(TimeSpend[[#This Row],[Personnel number]]&lt;&gt;"",TimeSpend[[#This Row],[Date]]&lt;&gt;""),TimeSpend[[#This Row],[Start Time]],"")</f>
        <v/>
      </c>
      <c r="I3093" s="36" t="str">
        <f>IF(AND(TimeSpend[[#This Row],[Personnel number]]&lt;&gt;"",TimeSpend[[#This Row],[Date]]&lt;&gt;""),TimeSpend[[#This Row],[End Time]],"")</f>
        <v/>
      </c>
      <c r="J3093" t="str">
        <f>IF(AND(TimeSpend[[#This Row],[Personnel number]]&lt;&gt;"",TimeSpend[[#This Row],[Date]]&lt;&gt;""),TimeSpend[[#This Row],[Location]],"")</f>
        <v/>
      </c>
      <c r="K3093" t="str">
        <f>IF(AND(TimeSpend[[#This Row],[Personnel number]]&lt;&gt;"",TimeSpend[[#This Row],[Date]]&lt;&gt;""),TimeSpend[[#This Row],[Task]],"")</f>
        <v/>
      </c>
      <c r="L3093" t="str">
        <f>IF(AND(TimeSpend[[#This Row],[Personnel number]]&lt;&gt;"",TimeSpend[[#This Row],[Date]]&lt;&gt;""),Utilization!$J$2,"")</f>
        <v/>
      </c>
      <c r="M3093" t="str">
        <f>IF(AND(TimeSpend[[#This Row],[Personnel number]]&lt;&gt;"",TimeSpend[[#This Row],[Date]]&lt;&gt;""),TimeSpend[[#This Row],[Employee Name]],"")</f>
        <v/>
      </c>
      <c r="N3093" t="str">
        <f t="shared" si="96"/>
        <v/>
      </c>
      <c r="O3093" t="str">
        <f t="shared" si="97"/>
        <v/>
      </c>
      <c r="P3093" t="str">
        <f>IF(D3093&lt;&gt;"",VLOOKUP(D3093,Projects!B:C,2,0),"")</f>
        <v/>
      </c>
    </row>
    <row r="3094" spans="1:16" x14ac:dyDescent="0.25">
      <c r="A3094" t="str">
        <f>UPPER(IF(AND(TimeSpend[[#This Row],[Personnel number]]&lt;&gt;"",TimeSpend[[#This Row],[Date]]&lt;&gt;""),TimeSpend[[#This Row],[Personnel number]],""))</f>
        <v/>
      </c>
      <c r="B3094" s="85" t="str">
        <f>IF(AND(TimeSpend[[#This Row],[Personnel number]]&lt;&gt;"",TimeSpend[[#This Row],[Date]]&lt;&gt;""),TEXT(TimeSpend[[#This Row],[Date]],"[$-409]yyyyMMdd"),"")</f>
        <v/>
      </c>
      <c r="C3094" s="33" t="str">
        <f>IF(AND(TimeSpend[[#This Row],[Personnel number]]&lt;&gt;"",TimeSpend[[#This Row],[Date]]&lt;&gt;""),SUBSTITUTE(TimeSpend[[#This Row],[Hours]],",","."),"")</f>
        <v/>
      </c>
      <c r="D3094" t="str">
        <f>IF(AND(TimeSpend[[#This Row],[Personnel number]]&lt;&gt;"",TimeSpend[[#This Row],[Date]]&lt;&gt;""),TimeSpend[[#This Row],[Network]],"")</f>
        <v/>
      </c>
      <c r="E3094" t="str">
        <f>IF(AND(TimeSpend[[#This Row],[Personnel number]]&lt;&gt;"",TimeSpend[[#This Row],[Date]]&lt;&gt;""),TimeSpend[[#This Row],[Network Description]],"")</f>
        <v/>
      </c>
      <c r="F3094" t="str">
        <f>IF(AND(TimeSpend[[#This Row],[Personnel number]]&lt;&gt;"",TimeSpend[[#This Row],[Date]]&lt;&gt;""),TimeSpend[[#This Row],[Activity]],"")</f>
        <v/>
      </c>
      <c r="G3094" t="str">
        <f>IF(AND(TimeSpend[[#This Row],[Personnel number]]&lt;&gt;"",TimeSpend[[#This Row],[Date]]&lt;&gt;""),TimeSpend[[#This Row],[Activity description]],"")</f>
        <v/>
      </c>
      <c r="H3094" s="36" t="str">
        <f>IF(AND(TimeSpend[[#This Row],[Personnel number]]&lt;&gt;"",TimeSpend[[#This Row],[Date]]&lt;&gt;""),TimeSpend[[#This Row],[Start Time]],"")</f>
        <v/>
      </c>
      <c r="I3094" s="36" t="str">
        <f>IF(AND(TimeSpend[[#This Row],[Personnel number]]&lt;&gt;"",TimeSpend[[#This Row],[Date]]&lt;&gt;""),TimeSpend[[#This Row],[End Time]],"")</f>
        <v/>
      </c>
      <c r="J3094" t="str">
        <f>IF(AND(TimeSpend[[#This Row],[Personnel number]]&lt;&gt;"",TimeSpend[[#This Row],[Date]]&lt;&gt;""),TimeSpend[[#This Row],[Location]],"")</f>
        <v/>
      </c>
      <c r="K3094" t="str">
        <f>IF(AND(TimeSpend[[#This Row],[Personnel number]]&lt;&gt;"",TimeSpend[[#This Row],[Date]]&lt;&gt;""),TimeSpend[[#This Row],[Task]],"")</f>
        <v/>
      </c>
      <c r="L3094" t="str">
        <f>IF(AND(TimeSpend[[#This Row],[Personnel number]]&lt;&gt;"",TimeSpend[[#This Row],[Date]]&lt;&gt;""),Utilization!$J$2,"")</f>
        <v/>
      </c>
      <c r="M3094" t="str">
        <f>IF(AND(TimeSpend[[#This Row],[Personnel number]]&lt;&gt;"",TimeSpend[[#This Row],[Date]]&lt;&gt;""),TimeSpend[[#This Row],[Employee Name]],"")</f>
        <v/>
      </c>
      <c r="N3094" t="str">
        <f t="shared" si="96"/>
        <v/>
      </c>
      <c r="O3094" t="str">
        <f t="shared" si="97"/>
        <v/>
      </c>
      <c r="P3094" t="str">
        <f>IF(D3094&lt;&gt;"",VLOOKUP(D3094,Projects!B:C,2,0),"")</f>
        <v/>
      </c>
    </row>
    <row r="3095" spans="1:16" x14ac:dyDescent="0.25">
      <c r="A3095" t="str">
        <f>UPPER(IF(AND(TimeSpend[[#This Row],[Personnel number]]&lt;&gt;"",TimeSpend[[#This Row],[Date]]&lt;&gt;""),TimeSpend[[#This Row],[Personnel number]],""))</f>
        <v/>
      </c>
      <c r="B3095" s="85" t="str">
        <f>IF(AND(TimeSpend[[#This Row],[Personnel number]]&lt;&gt;"",TimeSpend[[#This Row],[Date]]&lt;&gt;""),TEXT(TimeSpend[[#This Row],[Date]],"[$-409]yyyyMMdd"),"")</f>
        <v/>
      </c>
      <c r="C3095" s="33" t="str">
        <f>IF(AND(TimeSpend[[#This Row],[Personnel number]]&lt;&gt;"",TimeSpend[[#This Row],[Date]]&lt;&gt;""),SUBSTITUTE(TimeSpend[[#This Row],[Hours]],",","."),"")</f>
        <v/>
      </c>
      <c r="D3095" t="str">
        <f>IF(AND(TimeSpend[[#This Row],[Personnel number]]&lt;&gt;"",TimeSpend[[#This Row],[Date]]&lt;&gt;""),TimeSpend[[#This Row],[Network]],"")</f>
        <v/>
      </c>
      <c r="E3095" t="str">
        <f>IF(AND(TimeSpend[[#This Row],[Personnel number]]&lt;&gt;"",TimeSpend[[#This Row],[Date]]&lt;&gt;""),TimeSpend[[#This Row],[Network Description]],"")</f>
        <v/>
      </c>
      <c r="F3095" t="str">
        <f>IF(AND(TimeSpend[[#This Row],[Personnel number]]&lt;&gt;"",TimeSpend[[#This Row],[Date]]&lt;&gt;""),TimeSpend[[#This Row],[Activity]],"")</f>
        <v/>
      </c>
      <c r="G3095" t="str">
        <f>IF(AND(TimeSpend[[#This Row],[Personnel number]]&lt;&gt;"",TimeSpend[[#This Row],[Date]]&lt;&gt;""),TimeSpend[[#This Row],[Activity description]],"")</f>
        <v/>
      </c>
      <c r="H3095" s="36" t="str">
        <f>IF(AND(TimeSpend[[#This Row],[Personnel number]]&lt;&gt;"",TimeSpend[[#This Row],[Date]]&lt;&gt;""),TimeSpend[[#This Row],[Start Time]],"")</f>
        <v/>
      </c>
      <c r="I3095" s="36" t="str">
        <f>IF(AND(TimeSpend[[#This Row],[Personnel number]]&lt;&gt;"",TimeSpend[[#This Row],[Date]]&lt;&gt;""),TimeSpend[[#This Row],[End Time]],"")</f>
        <v/>
      </c>
      <c r="J3095" t="str">
        <f>IF(AND(TimeSpend[[#This Row],[Personnel number]]&lt;&gt;"",TimeSpend[[#This Row],[Date]]&lt;&gt;""),TimeSpend[[#This Row],[Location]],"")</f>
        <v/>
      </c>
      <c r="K3095" t="str">
        <f>IF(AND(TimeSpend[[#This Row],[Personnel number]]&lt;&gt;"",TimeSpend[[#This Row],[Date]]&lt;&gt;""),TimeSpend[[#This Row],[Task]],"")</f>
        <v/>
      </c>
      <c r="L3095" t="str">
        <f>IF(AND(TimeSpend[[#This Row],[Personnel number]]&lt;&gt;"",TimeSpend[[#This Row],[Date]]&lt;&gt;""),Utilization!$J$2,"")</f>
        <v/>
      </c>
      <c r="M3095" t="str">
        <f>IF(AND(TimeSpend[[#This Row],[Personnel number]]&lt;&gt;"",TimeSpend[[#This Row],[Date]]&lt;&gt;""),TimeSpend[[#This Row],[Employee Name]],"")</f>
        <v/>
      </c>
      <c r="N3095" t="str">
        <f t="shared" si="96"/>
        <v/>
      </c>
      <c r="O3095" t="str">
        <f t="shared" si="97"/>
        <v/>
      </c>
      <c r="P3095" t="str">
        <f>IF(D3095&lt;&gt;"",VLOOKUP(D3095,Projects!B:C,2,0),"")</f>
        <v/>
      </c>
    </row>
    <row r="3096" spans="1:16" x14ac:dyDescent="0.25">
      <c r="A3096" t="str">
        <f>UPPER(IF(AND(TimeSpend[[#This Row],[Personnel number]]&lt;&gt;"",TimeSpend[[#This Row],[Date]]&lt;&gt;""),TimeSpend[[#This Row],[Personnel number]],""))</f>
        <v/>
      </c>
      <c r="B3096" s="85" t="str">
        <f>IF(AND(TimeSpend[[#This Row],[Personnel number]]&lt;&gt;"",TimeSpend[[#This Row],[Date]]&lt;&gt;""),TEXT(TimeSpend[[#This Row],[Date]],"[$-409]yyyyMMdd"),"")</f>
        <v/>
      </c>
      <c r="C3096" s="33" t="str">
        <f>IF(AND(TimeSpend[[#This Row],[Personnel number]]&lt;&gt;"",TimeSpend[[#This Row],[Date]]&lt;&gt;""),SUBSTITUTE(TimeSpend[[#This Row],[Hours]],",","."),"")</f>
        <v/>
      </c>
      <c r="D3096" t="str">
        <f>IF(AND(TimeSpend[[#This Row],[Personnel number]]&lt;&gt;"",TimeSpend[[#This Row],[Date]]&lt;&gt;""),TimeSpend[[#This Row],[Network]],"")</f>
        <v/>
      </c>
      <c r="E3096" t="str">
        <f>IF(AND(TimeSpend[[#This Row],[Personnel number]]&lt;&gt;"",TimeSpend[[#This Row],[Date]]&lt;&gt;""),TimeSpend[[#This Row],[Network Description]],"")</f>
        <v/>
      </c>
      <c r="F3096" t="str">
        <f>IF(AND(TimeSpend[[#This Row],[Personnel number]]&lt;&gt;"",TimeSpend[[#This Row],[Date]]&lt;&gt;""),TimeSpend[[#This Row],[Activity]],"")</f>
        <v/>
      </c>
      <c r="G3096" t="str">
        <f>IF(AND(TimeSpend[[#This Row],[Personnel number]]&lt;&gt;"",TimeSpend[[#This Row],[Date]]&lt;&gt;""),TimeSpend[[#This Row],[Activity description]],"")</f>
        <v/>
      </c>
      <c r="H3096" s="36" t="str">
        <f>IF(AND(TimeSpend[[#This Row],[Personnel number]]&lt;&gt;"",TimeSpend[[#This Row],[Date]]&lt;&gt;""),TimeSpend[[#This Row],[Start Time]],"")</f>
        <v/>
      </c>
      <c r="I3096" s="36" t="str">
        <f>IF(AND(TimeSpend[[#This Row],[Personnel number]]&lt;&gt;"",TimeSpend[[#This Row],[Date]]&lt;&gt;""),TimeSpend[[#This Row],[End Time]],"")</f>
        <v/>
      </c>
      <c r="J3096" t="str">
        <f>IF(AND(TimeSpend[[#This Row],[Personnel number]]&lt;&gt;"",TimeSpend[[#This Row],[Date]]&lt;&gt;""),TimeSpend[[#This Row],[Location]],"")</f>
        <v/>
      </c>
      <c r="K3096" t="str">
        <f>IF(AND(TimeSpend[[#This Row],[Personnel number]]&lt;&gt;"",TimeSpend[[#This Row],[Date]]&lt;&gt;""),TimeSpend[[#This Row],[Task]],"")</f>
        <v/>
      </c>
      <c r="L3096" t="str">
        <f>IF(AND(TimeSpend[[#This Row],[Personnel number]]&lt;&gt;"",TimeSpend[[#This Row],[Date]]&lt;&gt;""),Utilization!$J$2,"")</f>
        <v/>
      </c>
      <c r="M3096" t="str">
        <f>IF(AND(TimeSpend[[#This Row],[Personnel number]]&lt;&gt;"",TimeSpend[[#This Row],[Date]]&lt;&gt;""),TimeSpend[[#This Row],[Employee Name]],"")</f>
        <v/>
      </c>
      <c r="N3096" t="str">
        <f t="shared" si="96"/>
        <v/>
      </c>
      <c r="O3096" t="str">
        <f t="shared" si="97"/>
        <v/>
      </c>
      <c r="P3096" t="str">
        <f>IF(D3096&lt;&gt;"",VLOOKUP(D3096,Projects!B:C,2,0),"")</f>
        <v/>
      </c>
    </row>
    <row r="3097" spans="1:16" x14ac:dyDescent="0.25">
      <c r="A3097" t="str">
        <f>UPPER(IF(AND(TimeSpend[[#This Row],[Personnel number]]&lt;&gt;"",TimeSpend[[#This Row],[Date]]&lt;&gt;""),TimeSpend[[#This Row],[Personnel number]],""))</f>
        <v/>
      </c>
      <c r="B3097" s="85" t="str">
        <f>IF(AND(TimeSpend[[#This Row],[Personnel number]]&lt;&gt;"",TimeSpend[[#This Row],[Date]]&lt;&gt;""),TEXT(TimeSpend[[#This Row],[Date]],"[$-409]yyyyMMdd"),"")</f>
        <v/>
      </c>
      <c r="C3097" s="33" t="str">
        <f>IF(AND(TimeSpend[[#This Row],[Personnel number]]&lt;&gt;"",TimeSpend[[#This Row],[Date]]&lt;&gt;""),SUBSTITUTE(TimeSpend[[#This Row],[Hours]],",","."),"")</f>
        <v/>
      </c>
      <c r="D3097" t="str">
        <f>IF(AND(TimeSpend[[#This Row],[Personnel number]]&lt;&gt;"",TimeSpend[[#This Row],[Date]]&lt;&gt;""),TimeSpend[[#This Row],[Network]],"")</f>
        <v/>
      </c>
      <c r="E3097" t="str">
        <f>IF(AND(TimeSpend[[#This Row],[Personnel number]]&lt;&gt;"",TimeSpend[[#This Row],[Date]]&lt;&gt;""),TimeSpend[[#This Row],[Network Description]],"")</f>
        <v/>
      </c>
      <c r="F3097" t="str">
        <f>IF(AND(TimeSpend[[#This Row],[Personnel number]]&lt;&gt;"",TimeSpend[[#This Row],[Date]]&lt;&gt;""),TimeSpend[[#This Row],[Activity]],"")</f>
        <v/>
      </c>
      <c r="G3097" t="str">
        <f>IF(AND(TimeSpend[[#This Row],[Personnel number]]&lt;&gt;"",TimeSpend[[#This Row],[Date]]&lt;&gt;""),TimeSpend[[#This Row],[Activity description]],"")</f>
        <v/>
      </c>
      <c r="H3097" s="36" t="str">
        <f>IF(AND(TimeSpend[[#This Row],[Personnel number]]&lt;&gt;"",TimeSpend[[#This Row],[Date]]&lt;&gt;""),TimeSpend[[#This Row],[Start Time]],"")</f>
        <v/>
      </c>
      <c r="I3097" s="36" t="str">
        <f>IF(AND(TimeSpend[[#This Row],[Personnel number]]&lt;&gt;"",TimeSpend[[#This Row],[Date]]&lt;&gt;""),TimeSpend[[#This Row],[End Time]],"")</f>
        <v/>
      </c>
      <c r="J3097" t="str">
        <f>IF(AND(TimeSpend[[#This Row],[Personnel number]]&lt;&gt;"",TimeSpend[[#This Row],[Date]]&lt;&gt;""),TimeSpend[[#This Row],[Location]],"")</f>
        <v/>
      </c>
      <c r="K3097" t="str">
        <f>IF(AND(TimeSpend[[#This Row],[Personnel number]]&lt;&gt;"",TimeSpend[[#This Row],[Date]]&lt;&gt;""),TimeSpend[[#This Row],[Task]],"")</f>
        <v/>
      </c>
      <c r="L3097" t="str">
        <f>IF(AND(TimeSpend[[#This Row],[Personnel number]]&lt;&gt;"",TimeSpend[[#This Row],[Date]]&lt;&gt;""),Utilization!$J$2,"")</f>
        <v/>
      </c>
      <c r="M3097" t="str">
        <f>IF(AND(TimeSpend[[#This Row],[Personnel number]]&lt;&gt;"",TimeSpend[[#This Row],[Date]]&lt;&gt;""),TimeSpend[[#This Row],[Employee Name]],"")</f>
        <v/>
      </c>
      <c r="N3097" t="str">
        <f t="shared" si="96"/>
        <v/>
      </c>
      <c r="O3097" t="str">
        <f t="shared" si="97"/>
        <v/>
      </c>
      <c r="P3097" t="str">
        <f>IF(D3097&lt;&gt;"",VLOOKUP(D3097,Projects!B:C,2,0),"")</f>
        <v/>
      </c>
    </row>
    <row r="3098" spans="1:16" x14ac:dyDescent="0.25">
      <c r="A3098" t="str">
        <f>UPPER(IF(AND(TimeSpend[[#This Row],[Personnel number]]&lt;&gt;"",TimeSpend[[#This Row],[Date]]&lt;&gt;""),TimeSpend[[#This Row],[Personnel number]],""))</f>
        <v/>
      </c>
      <c r="B3098" s="85" t="str">
        <f>IF(AND(TimeSpend[[#This Row],[Personnel number]]&lt;&gt;"",TimeSpend[[#This Row],[Date]]&lt;&gt;""),TEXT(TimeSpend[[#This Row],[Date]],"[$-409]yyyyMMdd"),"")</f>
        <v/>
      </c>
      <c r="C3098" s="33" t="str">
        <f>IF(AND(TimeSpend[[#This Row],[Personnel number]]&lt;&gt;"",TimeSpend[[#This Row],[Date]]&lt;&gt;""),SUBSTITUTE(TimeSpend[[#This Row],[Hours]],",","."),"")</f>
        <v/>
      </c>
      <c r="D3098" t="str">
        <f>IF(AND(TimeSpend[[#This Row],[Personnel number]]&lt;&gt;"",TimeSpend[[#This Row],[Date]]&lt;&gt;""),TimeSpend[[#This Row],[Network]],"")</f>
        <v/>
      </c>
      <c r="E3098" t="str">
        <f>IF(AND(TimeSpend[[#This Row],[Personnel number]]&lt;&gt;"",TimeSpend[[#This Row],[Date]]&lt;&gt;""),TimeSpend[[#This Row],[Network Description]],"")</f>
        <v/>
      </c>
      <c r="F3098" t="str">
        <f>IF(AND(TimeSpend[[#This Row],[Personnel number]]&lt;&gt;"",TimeSpend[[#This Row],[Date]]&lt;&gt;""),TimeSpend[[#This Row],[Activity]],"")</f>
        <v/>
      </c>
      <c r="G3098" t="str">
        <f>IF(AND(TimeSpend[[#This Row],[Personnel number]]&lt;&gt;"",TimeSpend[[#This Row],[Date]]&lt;&gt;""),TimeSpend[[#This Row],[Activity description]],"")</f>
        <v/>
      </c>
      <c r="H3098" s="36" t="str">
        <f>IF(AND(TimeSpend[[#This Row],[Personnel number]]&lt;&gt;"",TimeSpend[[#This Row],[Date]]&lt;&gt;""),TimeSpend[[#This Row],[Start Time]],"")</f>
        <v/>
      </c>
      <c r="I3098" s="36" t="str">
        <f>IF(AND(TimeSpend[[#This Row],[Personnel number]]&lt;&gt;"",TimeSpend[[#This Row],[Date]]&lt;&gt;""),TimeSpend[[#This Row],[End Time]],"")</f>
        <v/>
      </c>
      <c r="J3098" t="str">
        <f>IF(AND(TimeSpend[[#This Row],[Personnel number]]&lt;&gt;"",TimeSpend[[#This Row],[Date]]&lt;&gt;""),TimeSpend[[#This Row],[Location]],"")</f>
        <v/>
      </c>
      <c r="K3098" t="str">
        <f>IF(AND(TimeSpend[[#This Row],[Personnel number]]&lt;&gt;"",TimeSpend[[#This Row],[Date]]&lt;&gt;""),TimeSpend[[#This Row],[Task]],"")</f>
        <v/>
      </c>
      <c r="L3098" t="str">
        <f>IF(AND(TimeSpend[[#This Row],[Personnel number]]&lt;&gt;"",TimeSpend[[#This Row],[Date]]&lt;&gt;""),Utilization!$J$2,"")</f>
        <v/>
      </c>
      <c r="M3098" t="str">
        <f>IF(AND(TimeSpend[[#This Row],[Personnel number]]&lt;&gt;"",TimeSpend[[#This Row],[Date]]&lt;&gt;""),TimeSpend[[#This Row],[Employee Name]],"")</f>
        <v/>
      </c>
      <c r="N3098" t="str">
        <f t="shared" si="96"/>
        <v/>
      </c>
      <c r="O3098" t="str">
        <f t="shared" si="97"/>
        <v/>
      </c>
      <c r="P3098" t="str">
        <f>IF(D3098&lt;&gt;"",VLOOKUP(D3098,Projects!B:C,2,0),"")</f>
        <v/>
      </c>
    </row>
    <row r="3099" spans="1:16" x14ac:dyDescent="0.25">
      <c r="A3099" t="str">
        <f>UPPER(IF(AND(TimeSpend[[#This Row],[Personnel number]]&lt;&gt;"",TimeSpend[[#This Row],[Date]]&lt;&gt;""),TimeSpend[[#This Row],[Personnel number]],""))</f>
        <v/>
      </c>
      <c r="B3099" s="85" t="str">
        <f>IF(AND(TimeSpend[[#This Row],[Personnel number]]&lt;&gt;"",TimeSpend[[#This Row],[Date]]&lt;&gt;""),TEXT(TimeSpend[[#This Row],[Date]],"[$-409]yyyyMMdd"),"")</f>
        <v/>
      </c>
      <c r="C3099" s="33" t="str">
        <f>IF(AND(TimeSpend[[#This Row],[Personnel number]]&lt;&gt;"",TimeSpend[[#This Row],[Date]]&lt;&gt;""),SUBSTITUTE(TimeSpend[[#This Row],[Hours]],",","."),"")</f>
        <v/>
      </c>
      <c r="D3099" t="str">
        <f>IF(AND(TimeSpend[[#This Row],[Personnel number]]&lt;&gt;"",TimeSpend[[#This Row],[Date]]&lt;&gt;""),TimeSpend[[#This Row],[Network]],"")</f>
        <v/>
      </c>
      <c r="E3099" t="str">
        <f>IF(AND(TimeSpend[[#This Row],[Personnel number]]&lt;&gt;"",TimeSpend[[#This Row],[Date]]&lt;&gt;""),TimeSpend[[#This Row],[Network Description]],"")</f>
        <v/>
      </c>
      <c r="F3099" t="str">
        <f>IF(AND(TimeSpend[[#This Row],[Personnel number]]&lt;&gt;"",TimeSpend[[#This Row],[Date]]&lt;&gt;""),TimeSpend[[#This Row],[Activity]],"")</f>
        <v/>
      </c>
      <c r="G3099" t="str">
        <f>IF(AND(TimeSpend[[#This Row],[Personnel number]]&lt;&gt;"",TimeSpend[[#This Row],[Date]]&lt;&gt;""),TimeSpend[[#This Row],[Activity description]],"")</f>
        <v/>
      </c>
      <c r="H3099" s="36" t="str">
        <f>IF(AND(TimeSpend[[#This Row],[Personnel number]]&lt;&gt;"",TimeSpend[[#This Row],[Date]]&lt;&gt;""),TimeSpend[[#This Row],[Start Time]],"")</f>
        <v/>
      </c>
      <c r="I3099" s="36" t="str">
        <f>IF(AND(TimeSpend[[#This Row],[Personnel number]]&lt;&gt;"",TimeSpend[[#This Row],[Date]]&lt;&gt;""),TimeSpend[[#This Row],[End Time]],"")</f>
        <v/>
      </c>
      <c r="J3099" t="str">
        <f>IF(AND(TimeSpend[[#This Row],[Personnel number]]&lt;&gt;"",TimeSpend[[#This Row],[Date]]&lt;&gt;""),TimeSpend[[#This Row],[Location]],"")</f>
        <v/>
      </c>
      <c r="K3099" t="str">
        <f>IF(AND(TimeSpend[[#This Row],[Personnel number]]&lt;&gt;"",TimeSpend[[#This Row],[Date]]&lt;&gt;""),TimeSpend[[#This Row],[Task]],"")</f>
        <v/>
      </c>
      <c r="L3099" t="str">
        <f>IF(AND(TimeSpend[[#This Row],[Personnel number]]&lt;&gt;"",TimeSpend[[#This Row],[Date]]&lt;&gt;""),Utilization!$J$2,"")</f>
        <v/>
      </c>
      <c r="M3099" t="str">
        <f>IF(AND(TimeSpend[[#This Row],[Personnel number]]&lt;&gt;"",TimeSpend[[#This Row],[Date]]&lt;&gt;""),TimeSpend[[#This Row],[Employee Name]],"")</f>
        <v/>
      </c>
      <c r="N3099" t="str">
        <f t="shared" si="96"/>
        <v/>
      </c>
      <c r="O3099" t="str">
        <f t="shared" si="97"/>
        <v/>
      </c>
      <c r="P3099" t="str">
        <f>IF(D3099&lt;&gt;"",VLOOKUP(D3099,Projects!B:C,2,0),"")</f>
        <v/>
      </c>
    </row>
    <row r="3100" spans="1:16" x14ac:dyDescent="0.25">
      <c r="A3100" t="str">
        <f>UPPER(IF(AND(TimeSpend[[#This Row],[Personnel number]]&lt;&gt;"",TimeSpend[[#This Row],[Date]]&lt;&gt;""),TimeSpend[[#This Row],[Personnel number]],""))</f>
        <v/>
      </c>
      <c r="B3100" s="85" t="str">
        <f>IF(AND(TimeSpend[[#This Row],[Personnel number]]&lt;&gt;"",TimeSpend[[#This Row],[Date]]&lt;&gt;""),TEXT(TimeSpend[[#This Row],[Date]],"[$-409]yyyyMMdd"),"")</f>
        <v/>
      </c>
      <c r="C3100" s="33" t="str">
        <f>IF(AND(TimeSpend[[#This Row],[Personnel number]]&lt;&gt;"",TimeSpend[[#This Row],[Date]]&lt;&gt;""),SUBSTITUTE(TimeSpend[[#This Row],[Hours]],",","."),"")</f>
        <v/>
      </c>
      <c r="D3100" t="str">
        <f>IF(AND(TimeSpend[[#This Row],[Personnel number]]&lt;&gt;"",TimeSpend[[#This Row],[Date]]&lt;&gt;""),TimeSpend[[#This Row],[Network]],"")</f>
        <v/>
      </c>
      <c r="E3100" t="str">
        <f>IF(AND(TimeSpend[[#This Row],[Personnel number]]&lt;&gt;"",TimeSpend[[#This Row],[Date]]&lt;&gt;""),TimeSpend[[#This Row],[Network Description]],"")</f>
        <v/>
      </c>
      <c r="F3100" t="str">
        <f>IF(AND(TimeSpend[[#This Row],[Personnel number]]&lt;&gt;"",TimeSpend[[#This Row],[Date]]&lt;&gt;""),TimeSpend[[#This Row],[Activity]],"")</f>
        <v/>
      </c>
      <c r="G3100" t="str">
        <f>IF(AND(TimeSpend[[#This Row],[Personnel number]]&lt;&gt;"",TimeSpend[[#This Row],[Date]]&lt;&gt;""),TimeSpend[[#This Row],[Activity description]],"")</f>
        <v/>
      </c>
      <c r="H3100" s="36" t="str">
        <f>IF(AND(TimeSpend[[#This Row],[Personnel number]]&lt;&gt;"",TimeSpend[[#This Row],[Date]]&lt;&gt;""),TimeSpend[[#This Row],[Start Time]],"")</f>
        <v/>
      </c>
      <c r="I3100" s="36" t="str">
        <f>IF(AND(TimeSpend[[#This Row],[Personnel number]]&lt;&gt;"",TimeSpend[[#This Row],[Date]]&lt;&gt;""),TimeSpend[[#This Row],[End Time]],"")</f>
        <v/>
      </c>
      <c r="J3100" t="str">
        <f>IF(AND(TimeSpend[[#This Row],[Personnel number]]&lt;&gt;"",TimeSpend[[#This Row],[Date]]&lt;&gt;""),TimeSpend[[#This Row],[Location]],"")</f>
        <v/>
      </c>
      <c r="K3100" t="str">
        <f>IF(AND(TimeSpend[[#This Row],[Personnel number]]&lt;&gt;"",TimeSpend[[#This Row],[Date]]&lt;&gt;""),TimeSpend[[#This Row],[Task]],"")</f>
        <v/>
      </c>
      <c r="L3100" t="str">
        <f>IF(AND(TimeSpend[[#This Row],[Personnel number]]&lt;&gt;"",TimeSpend[[#This Row],[Date]]&lt;&gt;""),Utilization!$J$2,"")</f>
        <v/>
      </c>
      <c r="M3100" t="str">
        <f>IF(AND(TimeSpend[[#This Row],[Personnel number]]&lt;&gt;"",TimeSpend[[#This Row],[Date]]&lt;&gt;""),TimeSpend[[#This Row],[Employee Name]],"")</f>
        <v/>
      </c>
      <c r="N3100" t="str">
        <f t="shared" si="96"/>
        <v/>
      </c>
      <c r="O3100" t="str">
        <f t="shared" si="97"/>
        <v/>
      </c>
      <c r="P3100" t="str">
        <f>IF(D3100&lt;&gt;"",VLOOKUP(D3100,Projects!B:C,2,0),"")</f>
        <v/>
      </c>
    </row>
    <row r="3101" spans="1:16" x14ac:dyDescent="0.25">
      <c r="A3101" t="str">
        <f>UPPER(IF(AND(TimeSpend[[#This Row],[Personnel number]]&lt;&gt;"",TimeSpend[[#This Row],[Date]]&lt;&gt;""),TimeSpend[[#This Row],[Personnel number]],""))</f>
        <v/>
      </c>
      <c r="B3101" s="85" t="str">
        <f>IF(AND(TimeSpend[[#This Row],[Personnel number]]&lt;&gt;"",TimeSpend[[#This Row],[Date]]&lt;&gt;""),TEXT(TimeSpend[[#This Row],[Date]],"[$-409]yyyyMMdd"),"")</f>
        <v/>
      </c>
      <c r="C3101" s="33" t="str">
        <f>IF(AND(TimeSpend[[#This Row],[Personnel number]]&lt;&gt;"",TimeSpend[[#This Row],[Date]]&lt;&gt;""),SUBSTITUTE(TimeSpend[[#This Row],[Hours]],",","."),"")</f>
        <v/>
      </c>
      <c r="D3101" t="str">
        <f>IF(AND(TimeSpend[[#This Row],[Personnel number]]&lt;&gt;"",TimeSpend[[#This Row],[Date]]&lt;&gt;""),TimeSpend[[#This Row],[Network]],"")</f>
        <v/>
      </c>
      <c r="E3101" t="str">
        <f>IF(AND(TimeSpend[[#This Row],[Personnel number]]&lt;&gt;"",TimeSpend[[#This Row],[Date]]&lt;&gt;""),TimeSpend[[#This Row],[Network Description]],"")</f>
        <v/>
      </c>
      <c r="F3101" t="str">
        <f>IF(AND(TimeSpend[[#This Row],[Personnel number]]&lt;&gt;"",TimeSpend[[#This Row],[Date]]&lt;&gt;""),TimeSpend[[#This Row],[Activity]],"")</f>
        <v/>
      </c>
      <c r="G3101" t="str">
        <f>IF(AND(TimeSpend[[#This Row],[Personnel number]]&lt;&gt;"",TimeSpend[[#This Row],[Date]]&lt;&gt;""),TimeSpend[[#This Row],[Activity description]],"")</f>
        <v/>
      </c>
      <c r="H3101" s="36" t="str">
        <f>IF(AND(TimeSpend[[#This Row],[Personnel number]]&lt;&gt;"",TimeSpend[[#This Row],[Date]]&lt;&gt;""),TimeSpend[[#This Row],[Start Time]],"")</f>
        <v/>
      </c>
      <c r="I3101" s="36" t="str">
        <f>IF(AND(TimeSpend[[#This Row],[Personnel number]]&lt;&gt;"",TimeSpend[[#This Row],[Date]]&lt;&gt;""),TimeSpend[[#This Row],[End Time]],"")</f>
        <v/>
      </c>
      <c r="J3101" t="str">
        <f>IF(AND(TimeSpend[[#This Row],[Personnel number]]&lt;&gt;"",TimeSpend[[#This Row],[Date]]&lt;&gt;""),TimeSpend[[#This Row],[Location]],"")</f>
        <v/>
      </c>
      <c r="K3101" t="str">
        <f>IF(AND(TimeSpend[[#This Row],[Personnel number]]&lt;&gt;"",TimeSpend[[#This Row],[Date]]&lt;&gt;""),TimeSpend[[#This Row],[Task]],"")</f>
        <v/>
      </c>
      <c r="L3101" t="str">
        <f>IF(AND(TimeSpend[[#This Row],[Personnel number]]&lt;&gt;"",TimeSpend[[#This Row],[Date]]&lt;&gt;""),Utilization!$J$2,"")</f>
        <v/>
      </c>
      <c r="M3101" t="str">
        <f>IF(AND(TimeSpend[[#This Row],[Personnel number]]&lt;&gt;"",TimeSpend[[#This Row],[Date]]&lt;&gt;""),TimeSpend[[#This Row],[Employee Name]],"")</f>
        <v/>
      </c>
      <c r="N3101" t="str">
        <f t="shared" si="96"/>
        <v/>
      </c>
      <c r="O3101" t="str">
        <f t="shared" si="97"/>
        <v/>
      </c>
      <c r="P3101" t="str">
        <f>IF(D3101&lt;&gt;"",VLOOKUP(D3101,Projects!B:C,2,0),"")</f>
        <v/>
      </c>
    </row>
    <row r="3102" spans="1:16" x14ac:dyDescent="0.25">
      <c r="A3102" t="str">
        <f>UPPER(IF(AND(TimeSpend[[#This Row],[Personnel number]]&lt;&gt;"",TimeSpend[[#This Row],[Date]]&lt;&gt;""),TimeSpend[[#This Row],[Personnel number]],""))</f>
        <v/>
      </c>
      <c r="B3102" s="85" t="str">
        <f>IF(AND(TimeSpend[[#This Row],[Personnel number]]&lt;&gt;"",TimeSpend[[#This Row],[Date]]&lt;&gt;""),TEXT(TimeSpend[[#This Row],[Date]],"[$-409]yyyyMMdd"),"")</f>
        <v/>
      </c>
      <c r="C3102" s="33" t="str">
        <f>IF(AND(TimeSpend[[#This Row],[Personnel number]]&lt;&gt;"",TimeSpend[[#This Row],[Date]]&lt;&gt;""),SUBSTITUTE(TimeSpend[[#This Row],[Hours]],",","."),"")</f>
        <v/>
      </c>
      <c r="D3102" t="str">
        <f>IF(AND(TimeSpend[[#This Row],[Personnel number]]&lt;&gt;"",TimeSpend[[#This Row],[Date]]&lt;&gt;""),TimeSpend[[#This Row],[Network]],"")</f>
        <v/>
      </c>
      <c r="E3102" t="str">
        <f>IF(AND(TimeSpend[[#This Row],[Personnel number]]&lt;&gt;"",TimeSpend[[#This Row],[Date]]&lt;&gt;""),TimeSpend[[#This Row],[Network Description]],"")</f>
        <v/>
      </c>
      <c r="F3102" t="str">
        <f>IF(AND(TimeSpend[[#This Row],[Personnel number]]&lt;&gt;"",TimeSpend[[#This Row],[Date]]&lt;&gt;""),TimeSpend[[#This Row],[Activity]],"")</f>
        <v/>
      </c>
      <c r="G3102" t="str">
        <f>IF(AND(TimeSpend[[#This Row],[Personnel number]]&lt;&gt;"",TimeSpend[[#This Row],[Date]]&lt;&gt;""),TimeSpend[[#This Row],[Activity description]],"")</f>
        <v/>
      </c>
      <c r="H3102" s="36" t="str">
        <f>IF(AND(TimeSpend[[#This Row],[Personnel number]]&lt;&gt;"",TimeSpend[[#This Row],[Date]]&lt;&gt;""),TimeSpend[[#This Row],[Start Time]],"")</f>
        <v/>
      </c>
      <c r="I3102" s="36" t="str">
        <f>IF(AND(TimeSpend[[#This Row],[Personnel number]]&lt;&gt;"",TimeSpend[[#This Row],[Date]]&lt;&gt;""),TimeSpend[[#This Row],[End Time]],"")</f>
        <v/>
      </c>
      <c r="J3102" t="str">
        <f>IF(AND(TimeSpend[[#This Row],[Personnel number]]&lt;&gt;"",TimeSpend[[#This Row],[Date]]&lt;&gt;""),TimeSpend[[#This Row],[Location]],"")</f>
        <v/>
      </c>
      <c r="K3102" t="str">
        <f>IF(AND(TimeSpend[[#This Row],[Personnel number]]&lt;&gt;"",TimeSpend[[#This Row],[Date]]&lt;&gt;""),TimeSpend[[#This Row],[Task]],"")</f>
        <v/>
      </c>
      <c r="L3102" t="str">
        <f>IF(AND(TimeSpend[[#This Row],[Personnel number]]&lt;&gt;"",TimeSpend[[#This Row],[Date]]&lt;&gt;""),Utilization!$J$2,"")</f>
        <v/>
      </c>
      <c r="M3102" t="str">
        <f>IF(AND(TimeSpend[[#This Row],[Personnel number]]&lt;&gt;"",TimeSpend[[#This Row],[Date]]&lt;&gt;""),TimeSpend[[#This Row],[Employee Name]],"")</f>
        <v/>
      </c>
      <c r="N3102" t="str">
        <f t="shared" si="96"/>
        <v/>
      </c>
      <c r="O3102" t="str">
        <f t="shared" si="97"/>
        <v/>
      </c>
      <c r="P3102" t="str">
        <f>IF(D3102&lt;&gt;"",VLOOKUP(D3102,Projects!B:C,2,0),"")</f>
        <v/>
      </c>
    </row>
    <row r="3103" spans="1:16" x14ac:dyDescent="0.25">
      <c r="A3103" t="str">
        <f>UPPER(IF(AND(TimeSpend[[#This Row],[Personnel number]]&lt;&gt;"",TimeSpend[[#This Row],[Date]]&lt;&gt;""),TimeSpend[[#This Row],[Personnel number]],""))</f>
        <v/>
      </c>
      <c r="B3103" s="85" t="str">
        <f>IF(AND(TimeSpend[[#This Row],[Personnel number]]&lt;&gt;"",TimeSpend[[#This Row],[Date]]&lt;&gt;""),TEXT(TimeSpend[[#This Row],[Date]],"[$-409]yyyyMMdd"),"")</f>
        <v/>
      </c>
      <c r="C3103" s="33" t="str">
        <f>IF(AND(TimeSpend[[#This Row],[Personnel number]]&lt;&gt;"",TimeSpend[[#This Row],[Date]]&lt;&gt;""),SUBSTITUTE(TimeSpend[[#This Row],[Hours]],",","."),"")</f>
        <v/>
      </c>
      <c r="D3103" t="str">
        <f>IF(AND(TimeSpend[[#This Row],[Personnel number]]&lt;&gt;"",TimeSpend[[#This Row],[Date]]&lt;&gt;""),TimeSpend[[#This Row],[Network]],"")</f>
        <v/>
      </c>
      <c r="E3103" t="str">
        <f>IF(AND(TimeSpend[[#This Row],[Personnel number]]&lt;&gt;"",TimeSpend[[#This Row],[Date]]&lt;&gt;""),TimeSpend[[#This Row],[Network Description]],"")</f>
        <v/>
      </c>
      <c r="F3103" t="str">
        <f>IF(AND(TimeSpend[[#This Row],[Personnel number]]&lt;&gt;"",TimeSpend[[#This Row],[Date]]&lt;&gt;""),TimeSpend[[#This Row],[Activity]],"")</f>
        <v/>
      </c>
      <c r="G3103" t="str">
        <f>IF(AND(TimeSpend[[#This Row],[Personnel number]]&lt;&gt;"",TimeSpend[[#This Row],[Date]]&lt;&gt;""),TimeSpend[[#This Row],[Activity description]],"")</f>
        <v/>
      </c>
      <c r="H3103" s="36" t="str">
        <f>IF(AND(TimeSpend[[#This Row],[Personnel number]]&lt;&gt;"",TimeSpend[[#This Row],[Date]]&lt;&gt;""),TimeSpend[[#This Row],[Start Time]],"")</f>
        <v/>
      </c>
      <c r="I3103" s="36" t="str">
        <f>IF(AND(TimeSpend[[#This Row],[Personnel number]]&lt;&gt;"",TimeSpend[[#This Row],[Date]]&lt;&gt;""),TimeSpend[[#This Row],[End Time]],"")</f>
        <v/>
      </c>
      <c r="J3103" t="str">
        <f>IF(AND(TimeSpend[[#This Row],[Personnel number]]&lt;&gt;"",TimeSpend[[#This Row],[Date]]&lt;&gt;""),TimeSpend[[#This Row],[Location]],"")</f>
        <v/>
      </c>
      <c r="K3103" t="str">
        <f>IF(AND(TimeSpend[[#This Row],[Personnel number]]&lt;&gt;"",TimeSpend[[#This Row],[Date]]&lt;&gt;""),TimeSpend[[#This Row],[Task]],"")</f>
        <v/>
      </c>
      <c r="L3103" t="str">
        <f>IF(AND(TimeSpend[[#This Row],[Personnel number]]&lt;&gt;"",TimeSpend[[#This Row],[Date]]&lt;&gt;""),Utilization!$J$2,"")</f>
        <v/>
      </c>
      <c r="M3103" t="str">
        <f>IF(AND(TimeSpend[[#This Row],[Personnel number]]&lt;&gt;"",TimeSpend[[#This Row],[Date]]&lt;&gt;""),TimeSpend[[#This Row],[Employee Name]],"")</f>
        <v/>
      </c>
      <c r="N3103" t="str">
        <f t="shared" si="96"/>
        <v/>
      </c>
      <c r="O3103" t="str">
        <f t="shared" si="97"/>
        <v/>
      </c>
      <c r="P3103" t="str">
        <f>IF(D3103&lt;&gt;"",VLOOKUP(D3103,Projects!B:C,2,0),"")</f>
        <v/>
      </c>
    </row>
    <row r="3104" spans="1:16" x14ac:dyDescent="0.25">
      <c r="A3104" t="str">
        <f>UPPER(IF(AND(TimeSpend[[#This Row],[Personnel number]]&lt;&gt;"",TimeSpend[[#This Row],[Date]]&lt;&gt;""),TimeSpend[[#This Row],[Personnel number]],""))</f>
        <v/>
      </c>
      <c r="B3104" s="85" t="str">
        <f>IF(AND(TimeSpend[[#This Row],[Personnel number]]&lt;&gt;"",TimeSpend[[#This Row],[Date]]&lt;&gt;""),TEXT(TimeSpend[[#This Row],[Date]],"[$-409]yyyyMMdd"),"")</f>
        <v/>
      </c>
      <c r="C3104" s="33" t="str">
        <f>IF(AND(TimeSpend[[#This Row],[Personnel number]]&lt;&gt;"",TimeSpend[[#This Row],[Date]]&lt;&gt;""),SUBSTITUTE(TimeSpend[[#This Row],[Hours]],",","."),"")</f>
        <v/>
      </c>
      <c r="D3104" t="str">
        <f>IF(AND(TimeSpend[[#This Row],[Personnel number]]&lt;&gt;"",TimeSpend[[#This Row],[Date]]&lt;&gt;""),TimeSpend[[#This Row],[Network]],"")</f>
        <v/>
      </c>
      <c r="E3104" t="str">
        <f>IF(AND(TimeSpend[[#This Row],[Personnel number]]&lt;&gt;"",TimeSpend[[#This Row],[Date]]&lt;&gt;""),TimeSpend[[#This Row],[Network Description]],"")</f>
        <v/>
      </c>
      <c r="F3104" t="str">
        <f>IF(AND(TimeSpend[[#This Row],[Personnel number]]&lt;&gt;"",TimeSpend[[#This Row],[Date]]&lt;&gt;""),TimeSpend[[#This Row],[Activity]],"")</f>
        <v/>
      </c>
      <c r="G3104" t="str">
        <f>IF(AND(TimeSpend[[#This Row],[Personnel number]]&lt;&gt;"",TimeSpend[[#This Row],[Date]]&lt;&gt;""),TimeSpend[[#This Row],[Activity description]],"")</f>
        <v/>
      </c>
      <c r="H3104" s="36" t="str">
        <f>IF(AND(TimeSpend[[#This Row],[Personnel number]]&lt;&gt;"",TimeSpend[[#This Row],[Date]]&lt;&gt;""),TimeSpend[[#This Row],[Start Time]],"")</f>
        <v/>
      </c>
      <c r="I3104" s="36" t="str">
        <f>IF(AND(TimeSpend[[#This Row],[Personnel number]]&lt;&gt;"",TimeSpend[[#This Row],[Date]]&lt;&gt;""),TimeSpend[[#This Row],[End Time]],"")</f>
        <v/>
      </c>
      <c r="J3104" t="str">
        <f>IF(AND(TimeSpend[[#This Row],[Personnel number]]&lt;&gt;"",TimeSpend[[#This Row],[Date]]&lt;&gt;""),TimeSpend[[#This Row],[Location]],"")</f>
        <v/>
      </c>
      <c r="K3104" t="str">
        <f>IF(AND(TimeSpend[[#This Row],[Personnel number]]&lt;&gt;"",TimeSpend[[#This Row],[Date]]&lt;&gt;""),TimeSpend[[#This Row],[Task]],"")</f>
        <v/>
      </c>
      <c r="L3104" t="str">
        <f>IF(AND(TimeSpend[[#This Row],[Personnel number]]&lt;&gt;"",TimeSpend[[#This Row],[Date]]&lt;&gt;""),Utilization!$J$2,"")</f>
        <v/>
      </c>
      <c r="M3104" t="str">
        <f>IF(AND(TimeSpend[[#This Row],[Personnel number]]&lt;&gt;"",TimeSpend[[#This Row],[Date]]&lt;&gt;""),TimeSpend[[#This Row],[Employee Name]],"")</f>
        <v/>
      </c>
      <c r="N3104" t="str">
        <f t="shared" si="96"/>
        <v/>
      </c>
      <c r="O3104" t="str">
        <f t="shared" si="97"/>
        <v/>
      </c>
      <c r="P3104" t="str">
        <f>IF(D3104&lt;&gt;"",VLOOKUP(D3104,Projects!B:C,2,0),"")</f>
        <v/>
      </c>
    </row>
    <row r="3105" spans="1:16" x14ac:dyDescent="0.25">
      <c r="A3105" t="str">
        <f>UPPER(IF(AND(TimeSpend[[#This Row],[Personnel number]]&lt;&gt;"",TimeSpend[[#This Row],[Date]]&lt;&gt;""),TimeSpend[[#This Row],[Personnel number]],""))</f>
        <v/>
      </c>
      <c r="B3105" s="85" t="str">
        <f>IF(AND(TimeSpend[[#This Row],[Personnel number]]&lt;&gt;"",TimeSpend[[#This Row],[Date]]&lt;&gt;""),TEXT(TimeSpend[[#This Row],[Date]],"[$-409]yyyyMMdd"),"")</f>
        <v/>
      </c>
      <c r="C3105" s="33" t="str">
        <f>IF(AND(TimeSpend[[#This Row],[Personnel number]]&lt;&gt;"",TimeSpend[[#This Row],[Date]]&lt;&gt;""),SUBSTITUTE(TimeSpend[[#This Row],[Hours]],",","."),"")</f>
        <v/>
      </c>
      <c r="D3105" t="str">
        <f>IF(AND(TimeSpend[[#This Row],[Personnel number]]&lt;&gt;"",TimeSpend[[#This Row],[Date]]&lt;&gt;""),TimeSpend[[#This Row],[Network]],"")</f>
        <v/>
      </c>
      <c r="E3105" t="str">
        <f>IF(AND(TimeSpend[[#This Row],[Personnel number]]&lt;&gt;"",TimeSpend[[#This Row],[Date]]&lt;&gt;""),TimeSpend[[#This Row],[Network Description]],"")</f>
        <v/>
      </c>
      <c r="F3105" t="str">
        <f>IF(AND(TimeSpend[[#This Row],[Personnel number]]&lt;&gt;"",TimeSpend[[#This Row],[Date]]&lt;&gt;""),TimeSpend[[#This Row],[Activity]],"")</f>
        <v/>
      </c>
      <c r="G3105" t="str">
        <f>IF(AND(TimeSpend[[#This Row],[Personnel number]]&lt;&gt;"",TimeSpend[[#This Row],[Date]]&lt;&gt;""),TimeSpend[[#This Row],[Activity description]],"")</f>
        <v/>
      </c>
      <c r="H3105" s="36" t="str">
        <f>IF(AND(TimeSpend[[#This Row],[Personnel number]]&lt;&gt;"",TimeSpend[[#This Row],[Date]]&lt;&gt;""),TimeSpend[[#This Row],[Start Time]],"")</f>
        <v/>
      </c>
      <c r="I3105" s="36" t="str">
        <f>IF(AND(TimeSpend[[#This Row],[Personnel number]]&lt;&gt;"",TimeSpend[[#This Row],[Date]]&lt;&gt;""),TimeSpend[[#This Row],[End Time]],"")</f>
        <v/>
      </c>
      <c r="J3105" t="str">
        <f>IF(AND(TimeSpend[[#This Row],[Personnel number]]&lt;&gt;"",TimeSpend[[#This Row],[Date]]&lt;&gt;""),TimeSpend[[#This Row],[Location]],"")</f>
        <v/>
      </c>
      <c r="K3105" t="str">
        <f>IF(AND(TimeSpend[[#This Row],[Personnel number]]&lt;&gt;"",TimeSpend[[#This Row],[Date]]&lt;&gt;""),TimeSpend[[#This Row],[Task]],"")</f>
        <v/>
      </c>
      <c r="L3105" t="str">
        <f>IF(AND(TimeSpend[[#This Row],[Personnel number]]&lt;&gt;"",TimeSpend[[#This Row],[Date]]&lt;&gt;""),Utilization!$J$2,"")</f>
        <v/>
      </c>
      <c r="M3105" t="str">
        <f>IF(AND(TimeSpend[[#This Row],[Personnel number]]&lt;&gt;"",TimeSpend[[#This Row],[Date]]&lt;&gt;""),TimeSpend[[#This Row],[Employee Name]],"")</f>
        <v/>
      </c>
      <c r="N3105" t="str">
        <f t="shared" si="96"/>
        <v/>
      </c>
      <c r="O3105" t="str">
        <f t="shared" si="97"/>
        <v/>
      </c>
      <c r="P3105" t="str">
        <f>IF(D3105&lt;&gt;"",VLOOKUP(D3105,Projects!B:C,2,0),"")</f>
        <v/>
      </c>
    </row>
    <row r="3106" spans="1:16" x14ac:dyDescent="0.25">
      <c r="A3106" t="str">
        <f>UPPER(IF(AND(TimeSpend[[#This Row],[Personnel number]]&lt;&gt;"",TimeSpend[[#This Row],[Date]]&lt;&gt;""),TimeSpend[[#This Row],[Personnel number]],""))</f>
        <v/>
      </c>
      <c r="B3106" s="85" t="str">
        <f>IF(AND(TimeSpend[[#This Row],[Personnel number]]&lt;&gt;"",TimeSpend[[#This Row],[Date]]&lt;&gt;""),TEXT(TimeSpend[[#This Row],[Date]],"[$-409]yyyyMMdd"),"")</f>
        <v/>
      </c>
      <c r="C3106" s="33" t="str">
        <f>IF(AND(TimeSpend[[#This Row],[Personnel number]]&lt;&gt;"",TimeSpend[[#This Row],[Date]]&lt;&gt;""),SUBSTITUTE(TimeSpend[[#This Row],[Hours]],",","."),"")</f>
        <v/>
      </c>
      <c r="D3106" t="str">
        <f>IF(AND(TimeSpend[[#This Row],[Personnel number]]&lt;&gt;"",TimeSpend[[#This Row],[Date]]&lt;&gt;""),TimeSpend[[#This Row],[Network]],"")</f>
        <v/>
      </c>
      <c r="E3106" t="str">
        <f>IF(AND(TimeSpend[[#This Row],[Personnel number]]&lt;&gt;"",TimeSpend[[#This Row],[Date]]&lt;&gt;""),TimeSpend[[#This Row],[Network Description]],"")</f>
        <v/>
      </c>
      <c r="F3106" t="str">
        <f>IF(AND(TimeSpend[[#This Row],[Personnel number]]&lt;&gt;"",TimeSpend[[#This Row],[Date]]&lt;&gt;""),TimeSpend[[#This Row],[Activity]],"")</f>
        <v/>
      </c>
      <c r="G3106" t="str">
        <f>IF(AND(TimeSpend[[#This Row],[Personnel number]]&lt;&gt;"",TimeSpend[[#This Row],[Date]]&lt;&gt;""),TimeSpend[[#This Row],[Activity description]],"")</f>
        <v/>
      </c>
      <c r="H3106" s="36" t="str">
        <f>IF(AND(TimeSpend[[#This Row],[Personnel number]]&lt;&gt;"",TimeSpend[[#This Row],[Date]]&lt;&gt;""),TimeSpend[[#This Row],[Start Time]],"")</f>
        <v/>
      </c>
      <c r="I3106" s="36" t="str">
        <f>IF(AND(TimeSpend[[#This Row],[Personnel number]]&lt;&gt;"",TimeSpend[[#This Row],[Date]]&lt;&gt;""),TimeSpend[[#This Row],[End Time]],"")</f>
        <v/>
      </c>
      <c r="J3106" t="str">
        <f>IF(AND(TimeSpend[[#This Row],[Personnel number]]&lt;&gt;"",TimeSpend[[#This Row],[Date]]&lt;&gt;""),TimeSpend[[#This Row],[Location]],"")</f>
        <v/>
      </c>
      <c r="K3106" t="str">
        <f>IF(AND(TimeSpend[[#This Row],[Personnel number]]&lt;&gt;"",TimeSpend[[#This Row],[Date]]&lt;&gt;""),TimeSpend[[#This Row],[Task]],"")</f>
        <v/>
      </c>
      <c r="L3106" t="str">
        <f>IF(AND(TimeSpend[[#This Row],[Personnel number]]&lt;&gt;"",TimeSpend[[#This Row],[Date]]&lt;&gt;""),Utilization!$J$2,"")</f>
        <v/>
      </c>
      <c r="M3106" t="str">
        <f>IF(AND(TimeSpend[[#This Row],[Personnel number]]&lt;&gt;"",TimeSpend[[#This Row],[Date]]&lt;&gt;""),TimeSpend[[#This Row],[Employee Name]],"")</f>
        <v/>
      </c>
      <c r="N3106" t="str">
        <f t="shared" si="96"/>
        <v/>
      </c>
      <c r="O3106" t="str">
        <f t="shared" si="97"/>
        <v/>
      </c>
      <c r="P3106" t="str">
        <f>IF(D3106&lt;&gt;"",VLOOKUP(D3106,Projects!B:C,2,0),"")</f>
        <v/>
      </c>
    </row>
    <row r="3107" spans="1:16" x14ac:dyDescent="0.25">
      <c r="A3107" t="str">
        <f>UPPER(IF(AND(TimeSpend[[#This Row],[Personnel number]]&lt;&gt;"",TimeSpend[[#This Row],[Date]]&lt;&gt;""),TimeSpend[[#This Row],[Personnel number]],""))</f>
        <v/>
      </c>
      <c r="B3107" s="85" t="str">
        <f>IF(AND(TimeSpend[[#This Row],[Personnel number]]&lt;&gt;"",TimeSpend[[#This Row],[Date]]&lt;&gt;""),TEXT(TimeSpend[[#This Row],[Date]],"[$-409]yyyyMMdd"),"")</f>
        <v/>
      </c>
      <c r="C3107" s="33" t="str">
        <f>IF(AND(TimeSpend[[#This Row],[Personnel number]]&lt;&gt;"",TimeSpend[[#This Row],[Date]]&lt;&gt;""),SUBSTITUTE(TimeSpend[[#This Row],[Hours]],",","."),"")</f>
        <v/>
      </c>
      <c r="D3107" t="str">
        <f>IF(AND(TimeSpend[[#This Row],[Personnel number]]&lt;&gt;"",TimeSpend[[#This Row],[Date]]&lt;&gt;""),TimeSpend[[#This Row],[Network]],"")</f>
        <v/>
      </c>
      <c r="E3107" t="str">
        <f>IF(AND(TimeSpend[[#This Row],[Personnel number]]&lt;&gt;"",TimeSpend[[#This Row],[Date]]&lt;&gt;""),TimeSpend[[#This Row],[Network Description]],"")</f>
        <v/>
      </c>
      <c r="F3107" t="str">
        <f>IF(AND(TimeSpend[[#This Row],[Personnel number]]&lt;&gt;"",TimeSpend[[#This Row],[Date]]&lt;&gt;""),TimeSpend[[#This Row],[Activity]],"")</f>
        <v/>
      </c>
      <c r="G3107" t="str">
        <f>IF(AND(TimeSpend[[#This Row],[Personnel number]]&lt;&gt;"",TimeSpend[[#This Row],[Date]]&lt;&gt;""),TimeSpend[[#This Row],[Activity description]],"")</f>
        <v/>
      </c>
      <c r="H3107" s="36" t="str">
        <f>IF(AND(TimeSpend[[#This Row],[Personnel number]]&lt;&gt;"",TimeSpend[[#This Row],[Date]]&lt;&gt;""),TimeSpend[[#This Row],[Start Time]],"")</f>
        <v/>
      </c>
      <c r="I3107" s="36" t="str">
        <f>IF(AND(TimeSpend[[#This Row],[Personnel number]]&lt;&gt;"",TimeSpend[[#This Row],[Date]]&lt;&gt;""),TimeSpend[[#This Row],[End Time]],"")</f>
        <v/>
      </c>
      <c r="J3107" t="str">
        <f>IF(AND(TimeSpend[[#This Row],[Personnel number]]&lt;&gt;"",TimeSpend[[#This Row],[Date]]&lt;&gt;""),TimeSpend[[#This Row],[Location]],"")</f>
        <v/>
      </c>
      <c r="K3107" t="str">
        <f>IF(AND(TimeSpend[[#This Row],[Personnel number]]&lt;&gt;"",TimeSpend[[#This Row],[Date]]&lt;&gt;""),TimeSpend[[#This Row],[Task]],"")</f>
        <v/>
      </c>
      <c r="L3107" t="str">
        <f>IF(AND(TimeSpend[[#This Row],[Personnel number]]&lt;&gt;"",TimeSpend[[#This Row],[Date]]&lt;&gt;""),Utilization!$J$2,"")</f>
        <v/>
      </c>
      <c r="M3107" t="str">
        <f>IF(AND(TimeSpend[[#This Row],[Personnel number]]&lt;&gt;"",TimeSpend[[#This Row],[Date]]&lt;&gt;""),TimeSpend[[#This Row],[Employee Name]],"")</f>
        <v/>
      </c>
      <c r="N3107" t="str">
        <f t="shared" si="96"/>
        <v/>
      </c>
      <c r="O3107" t="str">
        <f t="shared" si="97"/>
        <v/>
      </c>
      <c r="P3107" t="str">
        <f>IF(D3107&lt;&gt;"",VLOOKUP(D3107,Projects!B:C,2,0),"")</f>
        <v/>
      </c>
    </row>
    <row r="3108" spans="1:16" x14ac:dyDescent="0.25">
      <c r="A3108" t="str">
        <f>UPPER(IF(AND(TimeSpend[[#This Row],[Personnel number]]&lt;&gt;"",TimeSpend[[#This Row],[Date]]&lt;&gt;""),TimeSpend[[#This Row],[Personnel number]],""))</f>
        <v/>
      </c>
      <c r="B3108" s="85" t="str">
        <f>IF(AND(TimeSpend[[#This Row],[Personnel number]]&lt;&gt;"",TimeSpend[[#This Row],[Date]]&lt;&gt;""),TEXT(TimeSpend[[#This Row],[Date]],"[$-409]yyyyMMdd"),"")</f>
        <v/>
      </c>
      <c r="C3108" s="33" t="str">
        <f>IF(AND(TimeSpend[[#This Row],[Personnel number]]&lt;&gt;"",TimeSpend[[#This Row],[Date]]&lt;&gt;""),SUBSTITUTE(TimeSpend[[#This Row],[Hours]],",","."),"")</f>
        <v/>
      </c>
      <c r="D3108" t="str">
        <f>IF(AND(TimeSpend[[#This Row],[Personnel number]]&lt;&gt;"",TimeSpend[[#This Row],[Date]]&lt;&gt;""),TimeSpend[[#This Row],[Network]],"")</f>
        <v/>
      </c>
      <c r="E3108" t="str">
        <f>IF(AND(TimeSpend[[#This Row],[Personnel number]]&lt;&gt;"",TimeSpend[[#This Row],[Date]]&lt;&gt;""),TimeSpend[[#This Row],[Network Description]],"")</f>
        <v/>
      </c>
      <c r="F3108" t="str">
        <f>IF(AND(TimeSpend[[#This Row],[Personnel number]]&lt;&gt;"",TimeSpend[[#This Row],[Date]]&lt;&gt;""),TimeSpend[[#This Row],[Activity]],"")</f>
        <v/>
      </c>
      <c r="G3108" t="str">
        <f>IF(AND(TimeSpend[[#This Row],[Personnel number]]&lt;&gt;"",TimeSpend[[#This Row],[Date]]&lt;&gt;""),TimeSpend[[#This Row],[Activity description]],"")</f>
        <v/>
      </c>
      <c r="H3108" s="36" t="str">
        <f>IF(AND(TimeSpend[[#This Row],[Personnel number]]&lt;&gt;"",TimeSpend[[#This Row],[Date]]&lt;&gt;""),TimeSpend[[#This Row],[Start Time]],"")</f>
        <v/>
      </c>
      <c r="I3108" s="36" t="str">
        <f>IF(AND(TimeSpend[[#This Row],[Personnel number]]&lt;&gt;"",TimeSpend[[#This Row],[Date]]&lt;&gt;""),TimeSpend[[#This Row],[End Time]],"")</f>
        <v/>
      </c>
      <c r="J3108" t="str">
        <f>IF(AND(TimeSpend[[#This Row],[Personnel number]]&lt;&gt;"",TimeSpend[[#This Row],[Date]]&lt;&gt;""),TimeSpend[[#This Row],[Location]],"")</f>
        <v/>
      </c>
      <c r="K3108" t="str">
        <f>IF(AND(TimeSpend[[#This Row],[Personnel number]]&lt;&gt;"",TimeSpend[[#This Row],[Date]]&lt;&gt;""),TimeSpend[[#This Row],[Task]],"")</f>
        <v/>
      </c>
      <c r="L3108" t="str">
        <f>IF(AND(TimeSpend[[#This Row],[Personnel number]]&lt;&gt;"",TimeSpend[[#This Row],[Date]]&lt;&gt;""),Utilization!$J$2,"")</f>
        <v/>
      </c>
      <c r="M3108" t="str">
        <f>IF(AND(TimeSpend[[#This Row],[Personnel number]]&lt;&gt;"",TimeSpend[[#This Row],[Date]]&lt;&gt;""),TimeSpend[[#This Row],[Employee Name]],"")</f>
        <v/>
      </c>
      <c r="N3108" t="str">
        <f t="shared" si="96"/>
        <v/>
      </c>
      <c r="O3108" t="str">
        <f t="shared" si="97"/>
        <v/>
      </c>
      <c r="P3108" t="str">
        <f>IF(D3108&lt;&gt;"",VLOOKUP(D3108,Projects!B:C,2,0),"")</f>
        <v/>
      </c>
    </row>
    <row r="3109" spans="1:16" x14ac:dyDescent="0.25">
      <c r="A3109" t="str">
        <f>UPPER(IF(AND(TimeSpend[[#This Row],[Personnel number]]&lt;&gt;"",TimeSpend[[#This Row],[Date]]&lt;&gt;""),TimeSpend[[#This Row],[Personnel number]],""))</f>
        <v/>
      </c>
      <c r="B3109" s="85" t="str">
        <f>IF(AND(TimeSpend[[#This Row],[Personnel number]]&lt;&gt;"",TimeSpend[[#This Row],[Date]]&lt;&gt;""),TEXT(TimeSpend[[#This Row],[Date]],"[$-409]yyyyMMdd"),"")</f>
        <v/>
      </c>
      <c r="C3109" s="33" t="str">
        <f>IF(AND(TimeSpend[[#This Row],[Personnel number]]&lt;&gt;"",TimeSpend[[#This Row],[Date]]&lt;&gt;""),SUBSTITUTE(TimeSpend[[#This Row],[Hours]],",","."),"")</f>
        <v/>
      </c>
      <c r="D3109" t="str">
        <f>IF(AND(TimeSpend[[#This Row],[Personnel number]]&lt;&gt;"",TimeSpend[[#This Row],[Date]]&lt;&gt;""),TimeSpend[[#This Row],[Network]],"")</f>
        <v/>
      </c>
      <c r="E3109" t="str">
        <f>IF(AND(TimeSpend[[#This Row],[Personnel number]]&lt;&gt;"",TimeSpend[[#This Row],[Date]]&lt;&gt;""),TimeSpend[[#This Row],[Network Description]],"")</f>
        <v/>
      </c>
      <c r="F3109" t="str">
        <f>IF(AND(TimeSpend[[#This Row],[Personnel number]]&lt;&gt;"",TimeSpend[[#This Row],[Date]]&lt;&gt;""),TimeSpend[[#This Row],[Activity]],"")</f>
        <v/>
      </c>
      <c r="G3109" t="str">
        <f>IF(AND(TimeSpend[[#This Row],[Personnel number]]&lt;&gt;"",TimeSpend[[#This Row],[Date]]&lt;&gt;""),TimeSpend[[#This Row],[Activity description]],"")</f>
        <v/>
      </c>
      <c r="H3109" s="36" t="str">
        <f>IF(AND(TimeSpend[[#This Row],[Personnel number]]&lt;&gt;"",TimeSpend[[#This Row],[Date]]&lt;&gt;""),TimeSpend[[#This Row],[Start Time]],"")</f>
        <v/>
      </c>
      <c r="I3109" s="36" t="str">
        <f>IF(AND(TimeSpend[[#This Row],[Personnel number]]&lt;&gt;"",TimeSpend[[#This Row],[Date]]&lt;&gt;""),TimeSpend[[#This Row],[End Time]],"")</f>
        <v/>
      </c>
      <c r="J3109" t="str">
        <f>IF(AND(TimeSpend[[#This Row],[Personnel number]]&lt;&gt;"",TimeSpend[[#This Row],[Date]]&lt;&gt;""),TimeSpend[[#This Row],[Location]],"")</f>
        <v/>
      </c>
      <c r="K3109" t="str">
        <f>IF(AND(TimeSpend[[#This Row],[Personnel number]]&lt;&gt;"",TimeSpend[[#This Row],[Date]]&lt;&gt;""),TimeSpend[[#This Row],[Task]],"")</f>
        <v/>
      </c>
      <c r="L3109" t="str">
        <f>IF(AND(TimeSpend[[#This Row],[Personnel number]]&lt;&gt;"",TimeSpend[[#This Row],[Date]]&lt;&gt;""),Utilization!$J$2,"")</f>
        <v/>
      </c>
      <c r="M3109" t="str">
        <f>IF(AND(TimeSpend[[#This Row],[Personnel number]]&lt;&gt;"",TimeSpend[[#This Row],[Date]]&lt;&gt;""),TimeSpend[[#This Row],[Employee Name]],"")</f>
        <v/>
      </c>
      <c r="N3109" t="str">
        <f t="shared" si="96"/>
        <v/>
      </c>
      <c r="O3109" t="str">
        <f t="shared" si="97"/>
        <v/>
      </c>
      <c r="P3109" t="str">
        <f>IF(D3109&lt;&gt;"",VLOOKUP(D3109,Projects!B:C,2,0),"")</f>
        <v/>
      </c>
    </row>
    <row r="3110" spans="1:16" x14ac:dyDescent="0.25">
      <c r="A3110" t="str">
        <f>UPPER(IF(AND(TimeSpend[[#This Row],[Personnel number]]&lt;&gt;"",TimeSpend[[#This Row],[Date]]&lt;&gt;""),TimeSpend[[#This Row],[Personnel number]],""))</f>
        <v/>
      </c>
      <c r="B3110" s="85" t="str">
        <f>IF(AND(TimeSpend[[#This Row],[Personnel number]]&lt;&gt;"",TimeSpend[[#This Row],[Date]]&lt;&gt;""),TEXT(TimeSpend[[#This Row],[Date]],"[$-409]yyyyMMdd"),"")</f>
        <v/>
      </c>
      <c r="C3110" s="33" t="str">
        <f>IF(AND(TimeSpend[[#This Row],[Personnel number]]&lt;&gt;"",TimeSpend[[#This Row],[Date]]&lt;&gt;""),SUBSTITUTE(TimeSpend[[#This Row],[Hours]],",","."),"")</f>
        <v/>
      </c>
      <c r="D3110" t="str">
        <f>IF(AND(TimeSpend[[#This Row],[Personnel number]]&lt;&gt;"",TimeSpend[[#This Row],[Date]]&lt;&gt;""),TimeSpend[[#This Row],[Network]],"")</f>
        <v/>
      </c>
      <c r="E3110" t="str">
        <f>IF(AND(TimeSpend[[#This Row],[Personnel number]]&lt;&gt;"",TimeSpend[[#This Row],[Date]]&lt;&gt;""),TimeSpend[[#This Row],[Network Description]],"")</f>
        <v/>
      </c>
      <c r="F3110" t="str">
        <f>IF(AND(TimeSpend[[#This Row],[Personnel number]]&lt;&gt;"",TimeSpend[[#This Row],[Date]]&lt;&gt;""),TimeSpend[[#This Row],[Activity]],"")</f>
        <v/>
      </c>
      <c r="G3110" t="str">
        <f>IF(AND(TimeSpend[[#This Row],[Personnel number]]&lt;&gt;"",TimeSpend[[#This Row],[Date]]&lt;&gt;""),TimeSpend[[#This Row],[Activity description]],"")</f>
        <v/>
      </c>
      <c r="H3110" s="36" t="str">
        <f>IF(AND(TimeSpend[[#This Row],[Personnel number]]&lt;&gt;"",TimeSpend[[#This Row],[Date]]&lt;&gt;""),TimeSpend[[#This Row],[Start Time]],"")</f>
        <v/>
      </c>
      <c r="I3110" s="36" t="str">
        <f>IF(AND(TimeSpend[[#This Row],[Personnel number]]&lt;&gt;"",TimeSpend[[#This Row],[Date]]&lt;&gt;""),TimeSpend[[#This Row],[End Time]],"")</f>
        <v/>
      </c>
      <c r="J3110" t="str">
        <f>IF(AND(TimeSpend[[#This Row],[Personnel number]]&lt;&gt;"",TimeSpend[[#This Row],[Date]]&lt;&gt;""),TimeSpend[[#This Row],[Location]],"")</f>
        <v/>
      </c>
      <c r="K3110" t="str">
        <f>IF(AND(TimeSpend[[#This Row],[Personnel number]]&lt;&gt;"",TimeSpend[[#This Row],[Date]]&lt;&gt;""),TimeSpend[[#This Row],[Task]],"")</f>
        <v/>
      </c>
      <c r="L3110" t="str">
        <f>IF(AND(TimeSpend[[#This Row],[Personnel number]]&lt;&gt;"",TimeSpend[[#This Row],[Date]]&lt;&gt;""),Utilization!$J$2,"")</f>
        <v/>
      </c>
      <c r="M3110" t="str">
        <f>IF(AND(TimeSpend[[#This Row],[Personnel number]]&lt;&gt;"",TimeSpend[[#This Row],[Date]]&lt;&gt;""),TimeSpend[[#This Row],[Employee Name]],"")</f>
        <v/>
      </c>
      <c r="N3110" t="str">
        <f t="shared" si="96"/>
        <v/>
      </c>
      <c r="O3110" t="str">
        <f t="shared" si="97"/>
        <v/>
      </c>
      <c r="P3110" t="str">
        <f>IF(D3110&lt;&gt;"",VLOOKUP(D3110,Projects!B:C,2,0),"")</f>
        <v/>
      </c>
    </row>
    <row r="3111" spans="1:16" x14ac:dyDescent="0.25">
      <c r="A3111" t="str">
        <f>UPPER(IF(AND(TimeSpend[[#This Row],[Personnel number]]&lt;&gt;"",TimeSpend[[#This Row],[Date]]&lt;&gt;""),TimeSpend[[#This Row],[Personnel number]],""))</f>
        <v/>
      </c>
      <c r="B3111" s="85" t="str">
        <f>IF(AND(TimeSpend[[#This Row],[Personnel number]]&lt;&gt;"",TimeSpend[[#This Row],[Date]]&lt;&gt;""),TEXT(TimeSpend[[#This Row],[Date]],"[$-409]yyyyMMdd"),"")</f>
        <v/>
      </c>
      <c r="C3111" s="33" t="str">
        <f>IF(AND(TimeSpend[[#This Row],[Personnel number]]&lt;&gt;"",TimeSpend[[#This Row],[Date]]&lt;&gt;""),SUBSTITUTE(TimeSpend[[#This Row],[Hours]],",","."),"")</f>
        <v/>
      </c>
      <c r="D3111" t="str">
        <f>IF(AND(TimeSpend[[#This Row],[Personnel number]]&lt;&gt;"",TimeSpend[[#This Row],[Date]]&lt;&gt;""),TimeSpend[[#This Row],[Network]],"")</f>
        <v/>
      </c>
      <c r="E3111" t="str">
        <f>IF(AND(TimeSpend[[#This Row],[Personnel number]]&lt;&gt;"",TimeSpend[[#This Row],[Date]]&lt;&gt;""),TimeSpend[[#This Row],[Network Description]],"")</f>
        <v/>
      </c>
      <c r="F3111" t="str">
        <f>IF(AND(TimeSpend[[#This Row],[Personnel number]]&lt;&gt;"",TimeSpend[[#This Row],[Date]]&lt;&gt;""),TimeSpend[[#This Row],[Activity]],"")</f>
        <v/>
      </c>
      <c r="G3111" t="str">
        <f>IF(AND(TimeSpend[[#This Row],[Personnel number]]&lt;&gt;"",TimeSpend[[#This Row],[Date]]&lt;&gt;""),TimeSpend[[#This Row],[Activity description]],"")</f>
        <v/>
      </c>
      <c r="H3111" s="36" t="str">
        <f>IF(AND(TimeSpend[[#This Row],[Personnel number]]&lt;&gt;"",TimeSpend[[#This Row],[Date]]&lt;&gt;""),TimeSpend[[#This Row],[Start Time]],"")</f>
        <v/>
      </c>
      <c r="I3111" s="36" t="str">
        <f>IF(AND(TimeSpend[[#This Row],[Personnel number]]&lt;&gt;"",TimeSpend[[#This Row],[Date]]&lt;&gt;""),TimeSpend[[#This Row],[End Time]],"")</f>
        <v/>
      </c>
      <c r="J3111" t="str">
        <f>IF(AND(TimeSpend[[#This Row],[Personnel number]]&lt;&gt;"",TimeSpend[[#This Row],[Date]]&lt;&gt;""),TimeSpend[[#This Row],[Location]],"")</f>
        <v/>
      </c>
      <c r="K3111" t="str">
        <f>IF(AND(TimeSpend[[#This Row],[Personnel number]]&lt;&gt;"",TimeSpend[[#This Row],[Date]]&lt;&gt;""),TimeSpend[[#This Row],[Task]],"")</f>
        <v/>
      </c>
      <c r="L3111" t="str">
        <f>IF(AND(TimeSpend[[#This Row],[Personnel number]]&lt;&gt;"",TimeSpend[[#This Row],[Date]]&lt;&gt;""),Utilization!$J$2,"")</f>
        <v/>
      </c>
      <c r="M3111" t="str">
        <f>IF(AND(TimeSpend[[#This Row],[Personnel number]]&lt;&gt;"",TimeSpend[[#This Row],[Date]]&lt;&gt;""),TimeSpend[[#This Row],[Employee Name]],"")</f>
        <v/>
      </c>
      <c r="N3111" t="str">
        <f t="shared" si="96"/>
        <v/>
      </c>
      <c r="O3111" t="str">
        <f t="shared" si="97"/>
        <v/>
      </c>
      <c r="P3111" t="str">
        <f>IF(D3111&lt;&gt;"",VLOOKUP(D3111,Projects!B:C,2,0),"")</f>
        <v/>
      </c>
    </row>
    <row r="3112" spans="1:16" x14ac:dyDescent="0.25">
      <c r="A3112" t="str">
        <f>UPPER(IF(AND(TimeSpend[[#This Row],[Personnel number]]&lt;&gt;"",TimeSpend[[#This Row],[Date]]&lt;&gt;""),TimeSpend[[#This Row],[Personnel number]],""))</f>
        <v/>
      </c>
      <c r="B3112" s="85" t="str">
        <f>IF(AND(TimeSpend[[#This Row],[Personnel number]]&lt;&gt;"",TimeSpend[[#This Row],[Date]]&lt;&gt;""),TEXT(TimeSpend[[#This Row],[Date]],"[$-409]yyyyMMdd"),"")</f>
        <v/>
      </c>
      <c r="C3112" s="33" t="str">
        <f>IF(AND(TimeSpend[[#This Row],[Personnel number]]&lt;&gt;"",TimeSpend[[#This Row],[Date]]&lt;&gt;""),SUBSTITUTE(TimeSpend[[#This Row],[Hours]],",","."),"")</f>
        <v/>
      </c>
      <c r="D3112" t="str">
        <f>IF(AND(TimeSpend[[#This Row],[Personnel number]]&lt;&gt;"",TimeSpend[[#This Row],[Date]]&lt;&gt;""),TimeSpend[[#This Row],[Network]],"")</f>
        <v/>
      </c>
      <c r="E3112" t="str">
        <f>IF(AND(TimeSpend[[#This Row],[Personnel number]]&lt;&gt;"",TimeSpend[[#This Row],[Date]]&lt;&gt;""),TimeSpend[[#This Row],[Network Description]],"")</f>
        <v/>
      </c>
      <c r="F3112" t="str">
        <f>IF(AND(TimeSpend[[#This Row],[Personnel number]]&lt;&gt;"",TimeSpend[[#This Row],[Date]]&lt;&gt;""),TimeSpend[[#This Row],[Activity]],"")</f>
        <v/>
      </c>
      <c r="G3112" t="str">
        <f>IF(AND(TimeSpend[[#This Row],[Personnel number]]&lt;&gt;"",TimeSpend[[#This Row],[Date]]&lt;&gt;""),TimeSpend[[#This Row],[Activity description]],"")</f>
        <v/>
      </c>
      <c r="H3112" s="36" t="str">
        <f>IF(AND(TimeSpend[[#This Row],[Personnel number]]&lt;&gt;"",TimeSpend[[#This Row],[Date]]&lt;&gt;""),TimeSpend[[#This Row],[Start Time]],"")</f>
        <v/>
      </c>
      <c r="I3112" s="36" t="str">
        <f>IF(AND(TimeSpend[[#This Row],[Personnel number]]&lt;&gt;"",TimeSpend[[#This Row],[Date]]&lt;&gt;""),TimeSpend[[#This Row],[End Time]],"")</f>
        <v/>
      </c>
      <c r="J3112" t="str">
        <f>IF(AND(TimeSpend[[#This Row],[Personnel number]]&lt;&gt;"",TimeSpend[[#This Row],[Date]]&lt;&gt;""),TimeSpend[[#This Row],[Location]],"")</f>
        <v/>
      </c>
      <c r="K3112" t="str">
        <f>IF(AND(TimeSpend[[#This Row],[Personnel number]]&lt;&gt;"",TimeSpend[[#This Row],[Date]]&lt;&gt;""),TimeSpend[[#This Row],[Task]],"")</f>
        <v/>
      </c>
      <c r="L3112" t="str">
        <f>IF(AND(TimeSpend[[#This Row],[Personnel number]]&lt;&gt;"",TimeSpend[[#This Row],[Date]]&lt;&gt;""),Utilization!$J$2,"")</f>
        <v/>
      </c>
      <c r="M3112" t="str">
        <f>IF(AND(TimeSpend[[#This Row],[Personnel number]]&lt;&gt;"",TimeSpend[[#This Row],[Date]]&lt;&gt;""),TimeSpend[[#This Row],[Employee Name]],"")</f>
        <v/>
      </c>
      <c r="N3112" t="str">
        <f t="shared" si="96"/>
        <v/>
      </c>
      <c r="O3112" t="str">
        <f t="shared" si="97"/>
        <v/>
      </c>
      <c r="P3112" t="str">
        <f>IF(D3112&lt;&gt;"",VLOOKUP(D3112,Projects!B:C,2,0),"")</f>
        <v/>
      </c>
    </row>
    <row r="3113" spans="1:16" x14ac:dyDescent="0.25">
      <c r="A3113" t="str">
        <f>UPPER(IF(AND(TimeSpend[[#This Row],[Personnel number]]&lt;&gt;"",TimeSpend[[#This Row],[Date]]&lt;&gt;""),TimeSpend[[#This Row],[Personnel number]],""))</f>
        <v/>
      </c>
      <c r="B3113" s="85" t="str">
        <f>IF(AND(TimeSpend[[#This Row],[Personnel number]]&lt;&gt;"",TimeSpend[[#This Row],[Date]]&lt;&gt;""),TEXT(TimeSpend[[#This Row],[Date]],"[$-409]yyyyMMdd"),"")</f>
        <v/>
      </c>
      <c r="C3113" s="33" t="str">
        <f>IF(AND(TimeSpend[[#This Row],[Personnel number]]&lt;&gt;"",TimeSpend[[#This Row],[Date]]&lt;&gt;""),SUBSTITUTE(TimeSpend[[#This Row],[Hours]],",","."),"")</f>
        <v/>
      </c>
      <c r="D3113" t="str">
        <f>IF(AND(TimeSpend[[#This Row],[Personnel number]]&lt;&gt;"",TimeSpend[[#This Row],[Date]]&lt;&gt;""),TimeSpend[[#This Row],[Network]],"")</f>
        <v/>
      </c>
      <c r="E3113" t="str">
        <f>IF(AND(TimeSpend[[#This Row],[Personnel number]]&lt;&gt;"",TimeSpend[[#This Row],[Date]]&lt;&gt;""),TimeSpend[[#This Row],[Network Description]],"")</f>
        <v/>
      </c>
      <c r="F3113" t="str">
        <f>IF(AND(TimeSpend[[#This Row],[Personnel number]]&lt;&gt;"",TimeSpend[[#This Row],[Date]]&lt;&gt;""),TimeSpend[[#This Row],[Activity]],"")</f>
        <v/>
      </c>
      <c r="G3113" t="str">
        <f>IF(AND(TimeSpend[[#This Row],[Personnel number]]&lt;&gt;"",TimeSpend[[#This Row],[Date]]&lt;&gt;""),TimeSpend[[#This Row],[Activity description]],"")</f>
        <v/>
      </c>
      <c r="H3113" s="36" t="str">
        <f>IF(AND(TimeSpend[[#This Row],[Personnel number]]&lt;&gt;"",TimeSpend[[#This Row],[Date]]&lt;&gt;""),TimeSpend[[#This Row],[Start Time]],"")</f>
        <v/>
      </c>
      <c r="I3113" s="36" t="str">
        <f>IF(AND(TimeSpend[[#This Row],[Personnel number]]&lt;&gt;"",TimeSpend[[#This Row],[Date]]&lt;&gt;""),TimeSpend[[#This Row],[End Time]],"")</f>
        <v/>
      </c>
      <c r="J3113" t="str">
        <f>IF(AND(TimeSpend[[#This Row],[Personnel number]]&lt;&gt;"",TimeSpend[[#This Row],[Date]]&lt;&gt;""),TimeSpend[[#This Row],[Location]],"")</f>
        <v/>
      </c>
      <c r="K3113" t="str">
        <f>IF(AND(TimeSpend[[#This Row],[Personnel number]]&lt;&gt;"",TimeSpend[[#This Row],[Date]]&lt;&gt;""),TimeSpend[[#This Row],[Task]],"")</f>
        <v/>
      </c>
      <c r="L3113" t="str">
        <f>IF(AND(TimeSpend[[#This Row],[Personnel number]]&lt;&gt;"",TimeSpend[[#This Row],[Date]]&lt;&gt;""),Utilization!$J$2,"")</f>
        <v/>
      </c>
      <c r="M3113" t="str">
        <f>IF(AND(TimeSpend[[#This Row],[Personnel number]]&lt;&gt;"",TimeSpend[[#This Row],[Date]]&lt;&gt;""),TimeSpend[[#This Row],[Employee Name]],"")</f>
        <v/>
      </c>
      <c r="N3113" t="str">
        <f t="shared" si="96"/>
        <v/>
      </c>
      <c r="O3113" t="str">
        <f t="shared" si="97"/>
        <v/>
      </c>
      <c r="P3113" t="str">
        <f>IF(D3113&lt;&gt;"",VLOOKUP(D3113,Projects!B:C,2,0),"")</f>
        <v/>
      </c>
    </row>
    <row r="3114" spans="1:16" x14ac:dyDescent="0.25">
      <c r="A3114" t="str">
        <f>UPPER(IF(AND(TimeSpend[[#This Row],[Personnel number]]&lt;&gt;"",TimeSpend[[#This Row],[Date]]&lt;&gt;""),TimeSpend[[#This Row],[Personnel number]],""))</f>
        <v/>
      </c>
      <c r="B3114" s="85" t="str">
        <f>IF(AND(TimeSpend[[#This Row],[Personnel number]]&lt;&gt;"",TimeSpend[[#This Row],[Date]]&lt;&gt;""),TEXT(TimeSpend[[#This Row],[Date]],"[$-409]yyyyMMdd"),"")</f>
        <v/>
      </c>
      <c r="C3114" s="33" t="str">
        <f>IF(AND(TimeSpend[[#This Row],[Personnel number]]&lt;&gt;"",TimeSpend[[#This Row],[Date]]&lt;&gt;""),SUBSTITUTE(TimeSpend[[#This Row],[Hours]],",","."),"")</f>
        <v/>
      </c>
      <c r="D3114" t="str">
        <f>IF(AND(TimeSpend[[#This Row],[Personnel number]]&lt;&gt;"",TimeSpend[[#This Row],[Date]]&lt;&gt;""),TimeSpend[[#This Row],[Network]],"")</f>
        <v/>
      </c>
      <c r="E3114" t="str">
        <f>IF(AND(TimeSpend[[#This Row],[Personnel number]]&lt;&gt;"",TimeSpend[[#This Row],[Date]]&lt;&gt;""),TimeSpend[[#This Row],[Network Description]],"")</f>
        <v/>
      </c>
      <c r="F3114" t="str">
        <f>IF(AND(TimeSpend[[#This Row],[Personnel number]]&lt;&gt;"",TimeSpend[[#This Row],[Date]]&lt;&gt;""),TimeSpend[[#This Row],[Activity]],"")</f>
        <v/>
      </c>
      <c r="G3114" t="str">
        <f>IF(AND(TimeSpend[[#This Row],[Personnel number]]&lt;&gt;"",TimeSpend[[#This Row],[Date]]&lt;&gt;""),TimeSpend[[#This Row],[Activity description]],"")</f>
        <v/>
      </c>
      <c r="H3114" s="36" t="str">
        <f>IF(AND(TimeSpend[[#This Row],[Personnel number]]&lt;&gt;"",TimeSpend[[#This Row],[Date]]&lt;&gt;""),TimeSpend[[#This Row],[Start Time]],"")</f>
        <v/>
      </c>
      <c r="I3114" s="36" t="str">
        <f>IF(AND(TimeSpend[[#This Row],[Personnel number]]&lt;&gt;"",TimeSpend[[#This Row],[Date]]&lt;&gt;""),TimeSpend[[#This Row],[End Time]],"")</f>
        <v/>
      </c>
      <c r="J3114" t="str">
        <f>IF(AND(TimeSpend[[#This Row],[Personnel number]]&lt;&gt;"",TimeSpend[[#This Row],[Date]]&lt;&gt;""),TimeSpend[[#This Row],[Location]],"")</f>
        <v/>
      </c>
      <c r="K3114" t="str">
        <f>IF(AND(TimeSpend[[#This Row],[Personnel number]]&lt;&gt;"",TimeSpend[[#This Row],[Date]]&lt;&gt;""),TimeSpend[[#This Row],[Task]],"")</f>
        <v/>
      </c>
      <c r="L3114" t="str">
        <f>IF(AND(TimeSpend[[#This Row],[Personnel number]]&lt;&gt;"",TimeSpend[[#This Row],[Date]]&lt;&gt;""),Utilization!$J$2,"")</f>
        <v/>
      </c>
      <c r="M3114" t="str">
        <f>IF(AND(TimeSpend[[#This Row],[Personnel number]]&lt;&gt;"",TimeSpend[[#This Row],[Date]]&lt;&gt;""),TimeSpend[[#This Row],[Employee Name]],"")</f>
        <v/>
      </c>
      <c r="N3114" t="str">
        <f t="shared" si="96"/>
        <v/>
      </c>
      <c r="O3114" t="str">
        <f t="shared" si="97"/>
        <v/>
      </c>
      <c r="P3114" t="str">
        <f>IF(D3114&lt;&gt;"",VLOOKUP(D3114,Projects!B:C,2,0),"")</f>
        <v/>
      </c>
    </row>
    <row r="3115" spans="1:16" x14ac:dyDescent="0.25">
      <c r="A3115" t="str">
        <f>UPPER(IF(AND(TimeSpend[[#This Row],[Personnel number]]&lt;&gt;"",TimeSpend[[#This Row],[Date]]&lt;&gt;""),TimeSpend[[#This Row],[Personnel number]],""))</f>
        <v/>
      </c>
      <c r="B3115" s="85" t="str">
        <f>IF(AND(TimeSpend[[#This Row],[Personnel number]]&lt;&gt;"",TimeSpend[[#This Row],[Date]]&lt;&gt;""),TEXT(TimeSpend[[#This Row],[Date]],"[$-409]yyyyMMdd"),"")</f>
        <v/>
      </c>
      <c r="C3115" s="33" t="str">
        <f>IF(AND(TimeSpend[[#This Row],[Personnel number]]&lt;&gt;"",TimeSpend[[#This Row],[Date]]&lt;&gt;""),SUBSTITUTE(TimeSpend[[#This Row],[Hours]],",","."),"")</f>
        <v/>
      </c>
      <c r="D3115" t="str">
        <f>IF(AND(TimeSpend[[#This Row],[Personnel number]]&lt;&gt;"",TimeSpend[[#This Row],[Date]]&lt;&gt;""),TimeSpend[[#This Row],[Network]],"")</f>
        <v/>
      </c>
      <c r="E3115" t="str">
        <f>IF(AND(TimeSpend[[#This Row],[Personnel number]]&lt;&gt;"",TimeSpend[[#This Row],[Date]]&lt;&gt;""),TimeSpend[[#This Row],[Network Description]],"")</f>
        <v/>
      </c>
      <c r="F3115" t="str">
        <f>IF(AND(TimeSpend[[#This Row],[Personnel number]]&lt;&gt;"",TimeSpend[[#This Row],[Date]]&lt;&gt;""),TimeSpend[[#This Row],[Activity]],"")</f>
        <v/>
      </c>
      <c r="G3115" t="str">
        <f>IF(AND(TimeSpend[[#This Row],[Personnel number]]&lt;&gt;"",TimeSpend[[#This Row],[Date]]&lt;&gt;""),TimeSpend[[#This Row],[Activity description]],"")</f>
        <v/>
      </c>
      <c r="H3115" s="36" t="str">
        <f>IF(AND(TimeSpend[[#This Row],[Personnel number]]&lt;&gt;"",TimeSpend[[#This Row],[Date]]&lt;&gt;""),TimeSpend[[#This Row],[Start Time]],"")</f>
        <v/>
      </c>
      <c r="I3115" s="36" t="str">
        <f>IF(AND(TimeSpend[[#This Row],[Personnel number]]&lt;&gt;"",TimeSpend[[#This Row],[Date]]&lt;&gt;""),TimeSpend[[#This Row],[End Time]],"")</f>
        <v/>
      </c>
      <c r="J3115" t="str">
        <f>IF(AND(TimeSpend[[#This Row],[Personnel number]]&lt;&gt;"",TimeSpend[[#This Row],[Date]]&lt;&gt;""),TimeSpend[[#This Row],[Location]],"")</f>
        <v/>
      </c>
      <c r="K3115" t="str">
        <f>IF(AND(TimeSpend[[#This Row],[Personnel number]]&lt;&gt;"",TimeSpend[[#This Row],[Date]]&lt;&gt;""),TimeSpend[[#This Row],[Task]],"")</f>
        <v/>
      </c>
      <c r="L3115" t="str">
        <f>IF(AND(TimeSpend[[#This Row],[Personnel number]]&lt;&gt;"",TimeSpend[[#This Row],[Date]]&lt;&gt;""),Utilization!$J$2,"")</f>
        <v/>
      </c>
      <c r="M3115" t="str">
        <f>IF(AND(TimeSpend[[#This Row],[Personnel number]]&lt;&gt;"",TimeSpend[[#This Row],[Date]]&lt;&gt;""),TimeSpend[[#This Row],[Employee Name]],"")</f>
        <v/>
      </c>
      <c r="N3115" t="str">
        <f t="shared" si="96"/>
        <v/>
      </c>
      <c r="O3115" t="str">
        <f t="shared" si="97"/>
        <v/>
      </c>
      <c r="P3115" t="str">
        <f>IF(D3115&lt;&gt;"",VLOOKUP(D3115,Projects!B:C,2,0),"")</f>
        <v/>
      </c>
    </row>
    <row r="3116" spans="1:16" x14ac:dyDescent="0.25">
      <c r="A3116" t="str">
        <f>UPPER(IF(AND(TimeSpend[[#This Row],[Personnel number]]&lt;&gt;"",TimeSpend[[#This Row],[Date]]&lt;&gt;""),TimeSpend[[#This Row],[Personnel number]],""))</f>
        <v/>
      </c>
      <c r="B3116" s="85" t="str">
        <f>IF(AND(TimeSpend[[#This Row],[Personnel number]]&lt;&gt;"",TimeSpend[[#This Row],[Date]]&lt;&gt;""),TEXT(TimeSpend[[#This Row],[Date]],"[$-409]yyyyMMdd"),"")</f>
        <v/>
      </c>
      <c r="C3116" s="33" t="str">
        <f>IF(AND(TimeSpend[[#This Row],[Personnel number]]&lt;&gt;"",TimeSpend[[#This Row],[Date]]&lt;&gt;""),SUBSTITUTE(TimeSpend[[#This Row],[Hours]],",","."),"")</f>
        <v/>
      </c>
      <c r="D3116" t="str">
        <f>IF(AND(TimeSpend[[#This Row],[Personnel number]]&lt;&gt;"",TimeSpend[[#This Row],[Date]]&lt;&gt;""),TimeSpend[[#This Row],[Network]],"")</f>
        <v/>
      </c>
      <c r="E3116" t="str">
        <f>IF(AND(TimeSpend[[#This Row],[Personnel number]]&lt;&gt;"",TimeSpend[[#This Row],[Date]]&lt;&gt;""),TimeSpend[[#This Row],[Network Description]],"")</f>
        <v/>
      </c>
      <c r="F3116" t="str">
        <f>IF(AND(TimeSpend[[#This Row],[Personnel number]]&lt;&gt;"",TimeSpend[[#This Row],[Date]]&lt;&gt;""),TimeSpend[[#This Row],[Activity]],"")</f>
        <v/>
      </c>
      <c r="G3116" t="str">
        <f>IF(AND(TimeSpend[[#This Row],[Personnel number]]&lt;&gt;"",TimeSpend[[#This Row],[Date]]&lt;&gt;""),TimeSpend[[#This Row],[Activity description]],"")</f>
        <v/>
      </c>
      <c r="H3116" s="36" t="str">
        <f>IF(AND(TimeSpend[[#This Row],[Personnel number]]&lt;&gt;"",TimeSpend[[#This Row],[Date]]&lt;&gt;""),TimeSpend[[#This Row],[Start Time]],"")</f>
        <v/>
      </c>
      <c r="I3116" s="36" t="str">
        <f>IF(AND(TimeSpend[[#This Row],[Personnel number]]&lt;&gt;"",TimeSpend[[#This Row],[Date]]&lt;&gt;""),TimeSpend[[#This Row],[End Time]],"")</f>
        <v/>
      </c>
      <c r="J3116" t="str">
        <f>IF(AND(TimeSpend[[#This Row],[Personnel number]]&lt;&gt;"",TimeSpend[[#This Row],[Date]]&lt;&gt;""),TimeSpend[[#This Row],[Location]],"")</f>
        <v/>
      </c>
      <c r="K3116" t="str">
        <f>IF(AND(TimeSpend[[#This Row],[Personnel number]]&lt;&gt;"",TimeSpend[[#This Row],[Date]]&lt;&gt;""),TimeSpend[[#This Row],[Task]],"")</f>
        <v/>
      </c>
      <c r="L3116" t="str">
        <f>IF(AND(TimeSpend[[#This Row],[Personnel number]]&lt;&gt;"",TimeSpend[[#This Row],[Date]]&lt;&gt;""),Utilization!$J$2,"")</f>
        <v/>
      </c>
      <c r="M3116" t="str">
        <f>IF(AND(TimeSpend[[#This Row],[Personnel number]]&lt;&gt;"",TimeSpend[[#This Row],[Date]]&lt;&gt;""),TimeSpend[[#This Row],[Employee Name]],"")</f>
        <v/>
      </c>
      <c r="N3116" t="str">
        <f t="shared" si="96"/>
        <v/>
      </c>
      <c r="O3116" t="str">
        <f t="shared" si="97"/>
        <v/>
      </c>
      <c r="P3116" t="str">
        <f>IF(D3116&lt;&gt;"",VLOOKUP(D3116,Projects!B:C,2,0),"")</f>
        <v/>
      </c>
    </row>
    <row r="3117" spans="1:16" x14ac:dyDescent="0.25">
      <c r="A3117" t="str">
        <f>UPPER(IF(AND(TimeSpend[[#This Row],[Personnel number]]&lt;&gt;"",TimeSpend[[#This Row],[Date]]&lt;&gt;""),TimeSpend[[#This Row],[Personnel number]],""))</f>
        <v/>
      </c>
      <c r="B3117" s="85" t="str">
        <f>IF(AND(TimeSpend[[#This Row],[Personnel number]]&lt;&gt;"",TimeSpend[[#This Row],[Date]]&lt;&gt;""),TEXT(TimeSpend[[#This Row],[Date]],"[$-409]yyyyMMdd"),"")</f>
        <v/>
      </c>
      <c r="C3117" s="33" t="str">
        <f>IF(AND(TimeSpend[[#This Row],[Personnel number]]&lt;&gt;"",TimeSpend[[#This Row],[Date]]&lt;&gt;""),SUBSTITUTE(TimeSpend[[#This Row],[Hours]],",","."),"")</f>
        <v/>
      </c>
      <c r="D3117" t="str">
        <f>IF(AND(TimeSpend[[#This Row],[Personnel number]]&lt;&gt;"",TimeSpend[[#This Row],[Date]]&lt;&gt;""),TimeSpend[[#This Row],[Network]],"")</f>
        <v/>
      </c>
      <c r="E3117" t="str">
        <f>IF(AND(TimeSpend[[#This Row],[Personnel number]]&lt;&gt;"",TimeSpend[[#This Row],[Date]]&lt;&gt;""),TimeSpend[[#This Row],[Network Description]],"")</f>
        <v/>
      </c>
      <c r="F3117" t="str">
        <f>IF(AND(TimeSpend[[#This Row],[Personnel number]]&lt;&gt;"",TimeSpend[[#This Row],[Date]]&lt;&gt;""),TimeSpend[[#This Row],[Activity]],"")</f>
        <v/>
      </c>
      <c r="G3117" t="str">
        <f>IF(AND(TimeSpend[[#This Row],[Personnel number]]&lt;&gt;"",TimeSpend[[#This Row],[Date]]&lt;&gt;""),TimeSpend[[#This Row],[Activity description]],"")</f>
        <v/>
      </c>
      <c r="H3117" s="36" t="str">
        <f>IF(AND(TimeSpend[[#This Row],[Personnel number]]&lt;&gt;"",TimeSpend[[#This Row],[Date]]&lt;&gt;""),TimeSpend[[#This Row],[Start Time]],"")</f>
        <v/>
      </c>
      <c r="I3117" s="36" t="str">
        <f>IF(AND(TimeSpend[[#This Row],[Personnel number]]&lt;&gt;"",TimeSpend[[#This Row],[Date]]&lt;&gt;""),TimeSpend[[#This Row],[End Time]],"")</f>
        <v/>
      </c>
      <c r="J3117" t="str">
        <f>IF(AND(TimeSpend[[#This Row],[Personnel number]]&lt;&gt;"",TimeSpend[[#This Row],[Date]]&lt;&gt;""),TimeSpend[[#This Row],[Location]],"")</f>
        <v/>
      </c>
      <c r="K3117" t="str">
        <f>IF(AND(TimeSpend[[#This Row],[Personnel number]]&lt;&gt;"",TimeSpend[[#This Row],[Date]]&lt;&gt;""),TimeSpend[[#This Row],[Task]],"")</f>
        <v/>
      </c>
      <c r="L3117" t="str">
        <f>IF(AND(TimeSpend[[#This Row],[Personnel number]]&lt;&gt;"",TimeSpend[[#This Row],[Date]]&lt;&gt;""),Utilization!$J$2,"")</f>
        <v/>
      </c>
      <c r="M3117" t="str">
        <f>IF(AND(TimeSpend[[#This Row],[Personnel number]]&lt;&gt;"",TimeSpend[[#This Row],[Date]]&lt;&gt;""),TimeSpend[[#This Row],[Employee Name]],"")</f>
        <v/>
      </c>
      <c r="N3117" t="str">
        <f t="shared" si="96"/>
        <v/>
      </c>
      <c r="O3117" t="str">
        <f t="shared" si="97"/>
        <v/>
      </c>
      <c r="P3117" t="str">
        <f>IF(D3117&lt;&gt;"",VLOOKUP(D3117,Projects!B:C,2,0),"")</f>
        <v/>
      </c>
    </row>
    <row r="3118" spans="1:16" x14ac:dyDescent="0.25">
      <c r="A3118" t="str">
        <f>UPPER(IF(AND(TimeSpend[[#This Row],[Personnel number]]&lt;&gt;"",TimeSpend[[#This Row],[Date]]&lt;&gt;""),TimeSpend[[#This Row],[Personnel number]],""))</f>
        <v/>
      </c>
      <c r="B3118" s="85" t="str">
        <f>IF(AND(TimeSpend[[#This Row],[Personnel number]]&lt;&gt;"",TimeSpend[[#This Row],[Date]]&lt;&gt;""),TEXT(TimeSpend[[#This Row],[Date]],"[$-409]yyyyMMdd"),"")</f>
        <v/>
      </c>
      <c r="C3118" s="33" t="str">
        <f>IF(AND(TimeSpend[[#This Row],[Personnel number]]&lt;&gt;"",TimeSpend[[#This Row],[Date]]&lt;&gt;""),SUBSTITUTE(TimeSpend[[#This Row],[Hours]],",","."),"")</f>
        <v/>
      </c>
      <c r="D3118" t="str">
        <f>IF(AND(TimeSpend[[#This Row],[Personnel number]]&lt;&gt;"",TimeSpend[[#This Row],[Date]]&lt;&gt;""),TimeSpend[[#This Row],[Network]],"")</f>
        <v/>
      </c>
      <c r="E3118" t="str">
        <f>IF(AND(TimeSpend[[#This Row],[Personnel number]]&lt;&gt;"",TimeSpend[[#This Row],[Date]]&lt;&gt;""),TimeSpend[[#This Row],[Network Description]],"")</f>
        <v/>
      </c>
      <c r="F3118" t="str">
        <f>IF(AND(TimeSpend[[#This Row],[Personnel number]]&lt;&gt;"",TimeSpend[[#This Row],[Date]]&lt;&gt;""),TimeSpend[[#This Row],[Activity]],"")</f>
        <v/>
      </c>
      <c r="G3118" t="str">
        <f>IF(AND(TimeSpend[[#This Row],[Personnel number]]&lt;&gt;"",TimeSpend[[#This Row],[Date]]&lt;&gt;""),TimeSpend[[#This Row],[Activity description]],"")</f>
        <v/>
      </c>
      <c r="H3118" s="36" t="str">
        <f>IF(AND(TimeSpend[[#This Row],[Personnel number]]&lt;&gt;"",TimeSpend[[#This Row],[Date]]&lt;&gt;""),TimeSpend[[#This Row],[Start Time]],"")</f>
        <v/>
      </c>
      <c r="I3118" s="36" t="str">
        <f>IF(AND(TimeSpend[[#This Row],[Personnel number]]&lt;&gt;"",TimeSpend[[#This Row],[Date]]&lt;&gt;""),TimeSpend[[#This Row],[End Time]],"")</f>
        <v/>
      </c>
      <c r="J3118" t="str">
        <f>IF(AND(TimeSpend[[#This Row],[Personnel number]]&lt;&gt;"",TimeSpend[[#This Row],[Date]]&lt;&gt;""),TimeSpend[[#This Row],[Location]],"")</f>
        <v/>
      </c>
      <c r="K3118" t="str">
        <f>IF(AND(TimeSpend[[#This Row],[Personnel number]]&lt;&gt;"",TimeSpend[[#This Row],[Date]]&lt;&gt;""),TimeSpend[[#This Row],[Task]],"")</f>
        <v/>
      </c>
      <c r="L3118" t="str">
        <f>IF(AND(TimeSpend[[#This Row],[Personnel number]]&lt;&gt;"",TimeSpend[[#This Row],[Date]]&lt;&gt;""),Utilization!$J$2,"")</f>
        <v/>
      </c>
      <c r="M3118" t="str">
        <f>IF(AND(TimeSpend[[#This Row],[Personnel number]]&lt;&gt;"",TimeSpend[[#This Row],[Date]]&lt;&gt;""),TimeSpend[[#This Row],[Employee Name]],"")</f>
        <v/>
      </c>
      <c r="N3118" t="str">
        <f t="shared" si="96"/>
        <v/>
      </c>
      <c r="O3118" t="str">
        <f t="shared" si="97"/>
        <v/>
      </c>
      <c r="P3118" t="str">
        <f>IF(D3118&lt;&gt;"",VLOOKUP(D3118,Projects!B:C,2,0),"")</f>
        <v/>
      </c>
    </row>
    <row r="3119" spans="1:16" x14ac:dyDescent="0.25">
      <c r="A3119" t="str">
        <f>UPPER(IF(AND(TimeSpend[[#This Row],[Personnel number]]&lt;&gt;"",TimeSpend[[#This Row],[Date]]&lt;&gt;""),TimeSpend[[#This Row],[Personnel number]],""))</f>
        <v/>
      </c>
      <c r="B3119" s="85" t="str">
        <f>IF(AND(TimeSpend[[#This Row],[Personnel number]]&lt;&gt;"",TimeSpend[[#This Row],[Date]]&lt;&gt;""),TEXT(TimeSpend[[#This Row],[Date]],"[$-409]yyyyMMdd"),"")</f>
        <v/>
      </c>
      <c r="C3119" s="33" t="str">
        <f>IF(AND(TimeSpend[[#This Row],[Personnel number]]&lt;&gt;"",TimeSpend[[#This Row],[Date]]&lt;&gt;""),SUBSTITUTE(TimeSpend[[#This Row],[Hours]],",","."),"")</f>
        <v/>
      </c>
      <c r="D3119" t="str">
        <f>IF(AND(TimeSpend[[#This Row],[Personnel number]]&lt;&gt;"",TimeSpend[[#This Row],[Date]]&lt;&gt;""),TimeSpend[[#This Row],[Network]],"")</f>
        <v/>
      </c>
      <c r="E3119" t="str">
        <f>IF(AND(TimeSpend[[#This Row],[Personnel number]]&lt;&gt;"",TimeSpend[[#This Row],[Date]]&lt;&gt;""),TimeSpend[[#This Row],[Network Description]],"")</f>
        <v/>
      </c>
      <c r="F3119" t="str">
        <f>IF(AND(TimeSpend[[#This Row],[Personnel number]]&lt;&gt;"",TimeSpend[[#This Row],[Date]]&lt;&gt;""),TimeSpend[[#This Row],[Activity]],"")</f>
        <v/>
      </c>
      <c r="G3119" t="str">
        <f>IF(AND(TimeSpend[[#This Row],[Personnel number]]&lt;&gt;"",TimeSpend[[#This Row],[Date]]&lt;&gt;""),TimeSpend[[#This Row],[Activity description]],"")</f>
        <v/>
      </c>
      <c r="H3119" s="36" t="str">
        <f>IF(AND(TimeSpend[[#This Row],[Personnel number]]&lt;&gt;"",TimeSpend[[#This Row],[Date]]&lt;&gt;""),TimeSpend[[#This Row],[Start Time]],"")</f>
        <v/>
      </c>
      <c r="I3119" s="36" t="str">
        <f>IF(AND(TimeSpend[[#This Row],[Personnel number]]&lt;&gt;"",TimeSpend[[#This Row],[Date]]&lt;&gt;""),TimeSpend[[#This Row],[End Time]],"")</f>
        <v/>
      </c>
      <c r="J3119" t="str">
        <f>IF(AND(TimeSpend[[#This Row],[Personnel number]]&lt;&gt;"",TimeSpend[[#This Row],[Date]]&lt;&gt;""),TimeSpend[[#This Row],[Location]],"")</f>
        <v/>
      </c>
      <c r="K3119" t="str">
        <f>IF(AND(TimeSpend[[#This Row],[Personnel number]]&lt;&gt;"",TimeSpend[[#This Row],[Date]]&lt;&gt;""),TimeSpend[[#This Row],[Task]],"")</f>
        <v/>
      </c>
      <c r="L3119" t="str">
        <f>IF(AND(TimeSpend[[#This Row],[Personnel number]]&lt;&gt;"",TimeSpend[[#This Row],[Date]]&lt;&gt;""),Utilization!$J$2,"")</f>
        <v/>
      </c>
      <c r="M3119" t="str">
        <f>IF(AND(TimeSpend[[#This Row],[Personnel number]]&lt;&gt;"",TimeSpend[[#This Row],[Date]]&lt;&gt;""),TimeSpend[[#This Row],[Employee Name]],"")</f>
        <v/>
      </c>
      <c r="N3119" t="str">
        <f t="shared" si="96"/>
        <v/>
      </c>
      <c r="O3119" t="str">
        <f t="shared" si="97"/>
        <v/>
      </c>
      <c r="P3119" t="str">
        <f>IF(D3119&lt;&gt;"",VLOOKUP(D3119,Projects!B:C,2,0),"")</f>
        <v/>
      </c>
    </row>
    <row r="3120" spans="1:16" x14ac:dyDescent="0.25">
      <c r="A3120" t="str">
        <f>UPPER(IF(AND(TimeSpend[[#This Row],[Personnel number]]&lt;&gt;"",TimeSpend[[#This Row],[Date]]&lt;&gt;""),TimeSpend[[#This Row],[Personnel number]],""))</f>
        <v/>
      </c>
      <c r="B3120" s="85" t="str">
        <f>IF(AND(TimeSpend[[#This Row],[Personnel number]]&lt;&gt;"",TimeSpend[[#This Row],[Date]]&lt;&gt;""),TEXT(TimeSpend[[#This Row],[Date]],"[$-409]yyyyMMdd"),"")</f>
        <v/>
      </c>
      <c r="C3120" s="33" t="str">
        <f>IF(AND(TimeSpend[[#This Row],[Personnel number]]&lt;&gt;"",TimeSpend[[#This Row],[Date]]&lt;&gt;""),SUBSTITUTE(TimeSpend[[#This Row],[Hours]],",","."),"")</f>
        <v/>
      </c>
      <c r="D3120" t="str">
        <f>IF(AND(TimeSpend[[#This Row],[Personnel number]]&lt;&gt;"",TimeSpend[[#This Row],[Date]]&lt;&gt;""),TimeSpend[[#This Row],[Network]],"")</f>
        <v/>
      </c>
      <c r="E3120" t="str">
        <f>IF(AND(TimeSpend[[#This Row],[Personnel number]]&lt;&gt;"",TimeSpend[[#This Row],[Date]]&lt;&gt;""),TimeSpend[[#This Row],[Network Description]],"")</f>
        <v/>
      </c>
      <c r="F3120" t="str">
        <f>IF(AND(TimeSpend[[#This Row],[Personnel number]]&lt;&gt;"",TimeSpend[[#This Row],[Date]]&lt;&gt;""),TimeSpend[[#This Row],[Activity]],"")</f>
        <v/>
      </c>
      <c r="G3120" t="str">
        <f>IF(AND(TimeSpend[[#This Row],[Personnel number]]&lt;&gt;"",TimeSpend[[#This Row],[Date]]&lt;&gt;""),TimeSpend[[#This Row],[Activity description]],"")</f>
        <v/>
      </c>
      <c r="H3120" s="36" t="str">
        <f>IF(AND(TimeSpend[[#This Row],[Personnel number]]&lt;&gt;"",TimeSpend[[#This Row],[Date]]&lt;&gt;""),TimeSpend[[#This Row],[Start Time]],"")</f>
        <v/>
      </c>
      <c r="I3120" s="36" t="str">
        <f>IF(AND(TimeSpend[[#This Row],[Personnel number]]&lt;&gt;"",TimeSpend[[#This Row],[Date]]&lt;&gt;""),TimeSpend[[#This Row],[End Time]],"")</f>
        <v/>
      </c>
      <c r="J3120" t="str">
        <f>IF(AND(TimeSpend[[#This Row],[Personnel number]]&lt;&gt;"",TimeSpend[[#This Row],[Date]]&lt;&gt;""),TimeSpend[[#This Row],[Location]],"")</f>
        <v/>
      </c>
      <c r="K3120" t="str">
        <f>IF(AND(TimeSpend[[#This Row],[Personnel number]]&lt;&gt;"",TimeSpend[[#This Row],[Date]]&lt;&gt;""),TimeSpend[[#This Row],[Task]],"")</f>
        <v/>
      </c>
      <c r="L3120" t="str">
        <f>IF(AND(TimeSpend[[#This Row],[Personnel number]]&lt;&gt;"",TimeSpend[[#This Row],[Date]]&lt;&gt;""),Utilization!$J$2,"")</f>
        <v/>
      </c>
      <c r="M3120" t="str">
        <f>IF(AND(TimeSpend[[#This Row],[Personnel number]]&lt;&gt;"",TimeSpend[[#This Row],[Date]]&lt;&gt;""),TimeSpend[[#This Row],[Employee Name]],"")</f>
        <v/>
      </c>
      <c r="N3120" t="str">
        <f t="shared" si="96"/>
        <v/>
      </c>
      <c r="O3120" t="str">
        <f t="shared" si="97"/>
        <v/>
      </c>
      <c r="P3120" t="str">
        <f>IF(D3120&lt;&gt;"",VLOOKUP(D3120,Projects!B:C,2,0),"")</f>
        <v/>
      </c>
    </row>
    <row r="3121" spans="1:16" x14ac:dyDescent="0.25">
      <c r="A3121" t="str">
        <f>UPPER(IF(AND(TimeSpend[[#This Row],[Personnel number]]&lt;&gt;"",TimeSpend[[#This Row],[Date]]&lt;&gt;""),TimeSpend[[#This Row],[Personnel number]],""))</f>
        <v/>
      </c>
      <c r="B3121" s="85" t="str">
        <f>IF(AND(TimeSpend[[#This Row],[Personnel number]]&lt;&gt;"",TimeSpend[[#This Row],[Date]]&lt;&gt;""),TEXT(TimeSpend[[#This Row],[Date]],"[$-409]yyyyMMdd"),"")</f>
        <v/>
      </c>
      <c r="C3121" s="33" t="str">
        <f>IF(AND(TimeSpend[[#This Row],[Personnel number]]&lt;&gt;"",TimeSpend[[#This Row],[Date]]&lt;&gt;""),SUBSTITUTE(TimeSpend[[#This Row],[Hours]],",","."),"")</f>
        <v/>
      </c>
      <c r="D3121" t="str">
        <f>IF(AND(TimeSpend[[#This Row],[Personnel number]]&lt;&gt;"",TimeSpend[[#This Row],[Date]]&lt;&gt;""),TimeSpend[[#This Row],[Network]],"")</f>
        <v/>
      </c>
      <c r="E3121" t="str">
        <f>IF(AND(TimeSpend[[#This Row],[Personnel number]]&lt;&gt;"",TimeSpend[[#This Row],[Date]]&lt;&gt;""),TimeSpend[[#This Row],[Network Description]],"")</f>
        <v/>
      </c>
      <c r="F3121" t="str">
        <f>IF(AND(TimeSpend[[#This Row],[Personnel number]]&lt;&gt;"",TimeSpend[[#This Row],[Date]]&lt;&gt;""),TimeSpend[[#This Row],[Activity]],"")</f>
        <v/>
      </c>
      <c r="G3121" t="str">
        <f>IF(AND(TimeSpend[[#This Row],[Personnel number]]&lt;&gt;"",TimeSpend[[#This Row],[Date]]&lt;&gt;""),TimeSpend[[#This Row],[Activity description]],"")</f>
        <v/>
      </c>
      <c r="H3121" s="36" t="str">
        <f>IF(AND(TimeSpend[[#This Row],[Personnel number]]&lt;&gt;"",TimeSpend[[#This Row],[Date]]&lt;&gt;""),TimeSpend[[#This Row],[Start Time]],"")</f>
        <v/>
      </c>
      <c r="I3121" s="36" t="str">
        <f>IF(AND(TimeSpend[[#This Row],[Personnel number]]&lt;&gt;"",TimeSpend[[#This Row],[Date]]&lt;&gt;""),TimeSpend[[#This Row],[End Time]],"")</f>
        <v/>
      </c>
      <c r="J3121" t="str">
        <f>IF(AND(TimeSpend[[#This Row],[Personnel number]]&lt;&gt;"",TimeSpend[[#This Row],[Date]]&lt;&gt;""),TimeSpend[[#This Row],[Location]],"")</f>
        <v/>
      </c>
      <c r="K3121" t="str">
        <f>IF(AND(TimeSpend[[#This Row],[Personnel number]]&lt;&gt;"",TimeSpend[[#This Row],[Date]]&lt;&gt;""),TimeSpend[[#This Row],[Task]],"")</f>
        <v/>
      </c>
      <c r="L3121" t="str">
        <f>IF(AND(TimeSpend[[#This Row],[Personnel number]]&lt;&gt;"",TimeSpend[[#This Row],[Date]]&lt;&gt;""),Utilization!$J$2,"")</f>
        <v/>
      </c>
      <c r="M3121" t="str">
        <f>IF(AND(TimeSpend[[#This Row],[Personnel number]]&lt;&gt;"",TimeSpend[[#This Row],[Date]]&lt;&gt;""),TimeSpend[[#This Row],[Employee Name]],"")</f>
        <v/>
      </c>
      <c r="N3121" t="str">
        <f t="shared" si="96"/>
        <v/>
      </c>
      <c r="O3121" t="str">
        <f t="shared" si="97"/>
        <v/>
      </c>
      <c r="P3121" t="str">
        <f>IF(D3121&lt;&gt;"",VLOOKUP(D3121,Projects!B:C,2,0),"")</f>
        <v/>
      </c>
    </row>
    <row r="3122" spans="1:16" x14ac:dyDescent="0.25">
      <c r="A3122" t="str">
        <f>UPPER(IF(AND(TimeSpend[[#This Row],[Personnel number]]&lt;&gt;"",TimeSpend[[#This Row],[Date]]&lt;&gt;""),TimeSpend[[#This Row],[Personnel number]],""))</f>
        <v/>
      </c>
      <c r="B3122" s="85" t="str">
        <f>IF(AND(TimeSpend[[#This Row],[Personnel number]]&lt;&gt;"",TimeSpend[[#This Row],[Date]]&lt;&gt;""),TEXT(TimeSpend[[#This Row],[Date]],"[$-409]yyyyMMdd"),"")</f>
        <v/>
      </c>
      <c r="C3122" s="33" t="str">
        <f>IF(AND(TimeSpend[[#This Row],[Personnel number]]&lt;&gt;"",TimeSpend[[#This Row],[Date]]&lt;&gt;""),SUBSTITUTE(TimeSpend[[#This Row],[Hours]],",","."),"")</f>
        <v/>
      </c>
      <c r="D3122" t="str">
        <f>IF(AND(TimeSpend[[#This Row],[Personnel number]]&lt;&gt;"",TimeSpend[[#This Row],[Date]]&lt;&gt;""),TimeSpend[[#This Row],[Network]],"")</f>
        <v/>
      </c>
      <c r="E3122" t="str">
        <f>IF(AND(TimeSpend[[#This Row],[Personnel number]]&lt;&gt;"",TimeSpend[[#This Row],[Date]]&lt;&gt;""),TimeSpend[[#This Row],[Network Description]],"")</f>
        <v/>
      </c>
      <c r="F3122" t="str">
        <f>IF(AND(TimeSpend[[#This Row],[Personnel number]]&lt;&gt;"",TimeSpend[[#This Row],[Date]]&lt;&gt;""),TimeSpend[[#This Row],[Activity]],"")</f>
        <v/>
      </c>
      <c r="G3122" t="str">
        <f>IF(AND(TimeSpend[[#This Row],[Personnel number]]&lt;&gt;"",TimeSpend[[#This Row],[Date]]&lt;&gt;""),TimeSpend[[#This Row],[Activity description]],"")</f>
        <v/>
      </c>
      <c r="H3122" s="36" t="str">
        <f>IF(AND(TimeSpend[[#This Row],[Personnel number]]&lt;&gt;"",TimeSpend[[#This Row],[Date]]&lt;&gt;""),TimeSpend[[#This Row],[Start Time]],"")</f>
        <v/>
      </c>
      <c r="I3122" s="36" t="str">
        <f>IF(AND(TimeSpend[[#This Row],[Personnel number]]&lt;&gt;"",TimeSpend[[#This Row],[Date]]&lt;&gt;""),TimeSpend[[#This Row],[End Time]],"")</f>
        <v/>
      </c>
      <c r="J3122" t="str">
        <f>IF(AND(TimeSpend[[#This Row],[Personnel number]]&lt;&gt;"",TimeSpend[[#This Row],[Date]]&lt;&gt;""),TimeSpend[[#This Row],[Location]],"")</f>
        <v/>
      </c>
      <c r="K3122" t="str">
        <f>IF(AND(TimeSpend[[#This Row],[Personnel number]]&lt;&gt;"",TimeSpend[[#This Row],[Date]]&lt;&gt;""),TimeSpend[[#This Row],[Task]],"")</f>
        <v/>
      </c>
      <c r="L3122" t="str">
        <f>IF(AND(TimeSpend[[#This Row],[Personnel number]]&lt;&gt;"",TimeSpend[[#This Row],[Date]]&lt;&gt;""),Utilization!$J$2,"")</f>
        <v/>
      </c>
      <c r="M3122" t="str">
        <f>IF(AND(TimeSpend[[#This Row],[Personnel number]]&lt;&gt;"",TimeSpend[[#This Row],[Date]]&lt;&gt;""),TimeSpend[[#This Row],[Employee Name]],"")</f>
        <v/>
      </c>
      <c r="N3122" t="str">
        <f t="shared" si="96"/>
        <v/>
      </c>
      <c r="O3122" t="str">
        <f t="shared" si="97"/>
        <v/>
      </c>
      <c r="P3122" t="str">
        <f>IF(D3122&lt;&gt;"",VLOOKUP(D3122,Projects!B:C,2,0),"")</f>
        <v/>
      </c>
    </row>
    <row r="3123" spans="1:16" x14ac:dyDescent="0.25">
      <c r="A3123" t="str">
        <f>UPPER(IF(AND(TimeSpend[[#This Row],[Personnel number]]&lt;&gt;"",TimeSpend[[#This Row],[Date]]&lt;&gt;""),TimeSpend[[#This Row],[Personnel number]],""))</f>
        <v/>
      </c>
      <c r="B3123" s="85" t="str">
        <f>IF(AND(TimeSpend[[#This Row],[Personnel number]]&lt;&gt;"",TimeSpend[[#This Row],[Date]]&lt;&gt;""),TEXT(TimeSpend[[#This Row],[Date]],"[$-409]yyyyMMdd"),"")</f>
        <v/>
      </c>
      <c r="C3123" s="33" t="str">
        <f>IF(AND(TimeSpend[[#This Row],[Personnel number]]&lt;&gt;"",TimeSpend[[#This Row],[Date]]&lt;&gt;""),SUBSTITUTE(TimeSpend[[#This Row],[Hours]],",","."),"")</f>
        <v/>
      </c>
      <c r="D3123" t="str">
        <f>IF(AND(TimeSpend[[#This Row],[Personnel number]]&lt;&gt;"",TimeSpend[[#This Row],[Date]]&lt;&gt;""),TimeSpend[[#This Row],[Network]],"")</f>
        <v/>
      </c>
      <c r="E3123" t="str">
        <f>IF(AND(TimeSpend[[#This Row],[Personnel number]]&lt;&gt;"",TimeSpend[[#This Row],[Date]]&lt;&gt;""),TimeSpend[[#This Row],[Network Description]],"")</f>
        <v/>
      </c>
      <c r="F3123" t="str">
        <f>IF(AND(TimeSpend[[#This Row],[Personnel number]]&lt;&gt;"",TimeSpend[[#This Row],[Date]]&lt;&gt;""),TimeSpend[[#This Row],[Activity]],"")</f>
        <v/>
      </c>
      <c r="G3123" t="str">
        <f>IF(AND(TimeSpend[[#This Row],[Personnel number]]&lt;&gt;"",TimeSpend[[#This Row],[Date]]&lt;&gt;""),TimeSpend[[#This Row],[Activity description]],"")</f>
        <v/>
      </c>
      <c r="H3123" s="36" t="str">
        <f>IF(AND(TimeSpend[[#This Row],[Personnel number]]&lt;&gt;"",TimeSpend[[#This Row],[Date]]&lt;&gt;""),TimeSpend[[#This Row],[Start Time]],"")</f>
        <v/>
      </c>
      <c r="I3123" s="36" t="str">
        <f>IF(AND(TimeSpend[[#This Row],[Personnel number]]&lt;&gt;"",TimeSpend[[#This Row],[Date]]&lt;&gt;""),TimeSpend[[#This Row],[End Time]],"")</f>
        <v/>
      </c>
      <c r="J3123" t="str">
        <f>IF(AND(TimeSpend[[#This Row],[Personnel number]]&lt;&gt;"",TimeSpend[[#This Row],[Date]]&lt;&gt;""),TimeSpend[[#This Row],[Location]],"")</f>
        <v/>
      </c>
      <c r="K3123" t="str">
        <f>IF(AND(TimeSpend[[#This Row],[Personnel number]]&lt;&gt;"",TimeSpend[[#This Row],[Date]]&lt;&gt;""),TimeSpend[[#This Row],[Task]],"")</f>
        <v/>
      </c>
      <c r="L3123" t="str">
        <f>IF(AND(TimeSpend[[#This Row],[Personnel number]]&lt;&gt;"",TimeSpend[[#This Row],[Date]]&lt;&gt;""),Utilization!$J$2,"")</f>
        <v/>
      </c>
      <c r="M3123" t="str">
        <f>IF(AND(TimeSpend[[#This Row],[Personnel number]]&lt;&gt;"",TimeSpend[[#This Row],[Date]]&lt;&gt;""),TimeSpend[[#This Row],[Employee Name]],"")</f>
        <v/>
      </c>
      <c r="N3123" t="str">
        <f t="shared" si="96"/>
        <v/>
      </c>
      <c r="O3123" t="str">
        <f t="shared" si="97"/>
        <v/>
      </c>
      <c r="P3123" t="str">
        <f>IF(D3123&lt;&gt;"",VLOOKUP(D3123,Projects!B:C,2,0),"")</f>
        <v/>
      </c>
    </row>
    <row r="3124" spans="1:16" x14ac:dyDescent="0.25">
      <c r="A3124" t="str">
        <f>UPPER(IF(AND(TimeSpend[[#This Row],[Personnel number]]&lt;&gt;"",TimeSpend[[#This Row],[Date]]&lt;&gt;""),TimeSpend[[#This Row],[Personnel number]],""))</f>
        <v/>
      </c>
      <c r="B3124" s="85" t="str">
        <f>IF(AND(TimeSpend[[#This Row],[Personnel number]]&lt;&gt;"",TimeSpend[[#This Row],[Date]]&lt;&gt;""),TEXT(TimeSpend[[#This Row],[Date]],"[$-409]yyyyMMdd"),"")</f>
        <v/>
      </c>
      <c r="C3124" s="33" t="str">
        <f>IF(AND(TimeSpend[[#This Row],[Personnel number]]&lt;&gt;"",TimeSpend[[#This Row],[Date]]&lt;&gt;""),SUBSTITUTE(TimeSpend[[#This Row],[Hours]],",","."),"")</f>
        <v/>
      </c>
      <c r="D3124" t="str">
        <f>IF(AND(TimeSpend[[#This Row],[Personnel number]]&lt;&gt;"",TimeSpend[[#This Row],[Date]]&lt;&gt;""),TimeSpend[[#This Row],[Network]],"")</f>
        <v/>
      </c>
      <c r="E3124" t="str">
        <f>IF(AND(TimeSpend[[#This Row],[Personnel number]]&lt;&gt;"",TimeSpend[[#This Row],[Date]]&lt;&gt;""),TimeSpend[[#This Row],[Network Description]],"")</f>
        <v/>
      </c>
      <c r="F3124" t="str">
        <f>IF(AND(TimeSpend[[#This Row],[Personnel number]]&lt;&gt;"",TimeSpend[[#This Row],[Date]]&lt;&gt;""),TimeSpend[[#This Row],[Activity]],"")</f>
        <v/>
      </c>
      <c r="G3124" t="str">
        <f>IF(AND(TimeSpend[[#This Row],[Personnel number]]&lt;&gt;"",TimeSpend[[#This Row],[Date]]&lt;&gt;""),TimeSpend[[#This Row],[Activity description]],"")</f>
        <v/>
      </c>
      <c r="H3124" s="36" t="str">
        <f>IF(AND(TimeSpend[[#This Row],[Personnel number]]&lt;&gt;"",TimeSpend[[#This Row],[Date]]&lt;&gt;""),TimeSpend[[#This Row],[Start Time]],"")</f>
        <v/>
      </c>
      <c r="I3124" s="36" t="str">
        <f>IF(AND(TimeSpend[[#This Row],[Personnel number]]&lt;&gt;"",TimeSpend[[#This Row],[Date]]&lt;&gt;""),TimeSpend[[#This Row],[End Time]],"")</f>
        <v/>
      </c>
      <c r="J3124" t="str">
        <f>IF(AND(TimeSpend[[#This Row],[Personnel number]]&lt;&gt;"",TimeSpend[[#This Row],[Date]]&lt;&gt;""),TimeSpend[[#This Row],[Location]],"")</f>
        <v/>
      </c>
      <c r="K3124" t="str">
        <f>IF(AND(TimeSpend[[#This Row],[Personnel number]]&lt;&gt;"",TimeSpend[[#This Row],[Date]]&lt;&gt;""),TimeSpend[[#This Row],[Task]],"")</f>
        <v/>
      </c>
      <c r="L3124" t="str">
        <f>IF(AND(TimeSpend[[#This Row],[Personnel number]]&lt;&gt;"",TimeSpend[[#This Row],[Date]]&lt;&gt;""),Utilization!$J$2,"")</f>
        <v/>
      </c>
      <c r="M3124" t="str">
        <f>IF(AND(TimeSpend[[#This Row],[Personnel number]]&lt;&gt;"",TimeSpend[[#This Row],[Date]]&lt;&gt;""),TimeSpend[[#This Row],[Employee Name]],"")</f>
        <v/>
      </c>
      <c r="N3124" t="str">
        <f t="shared" si="96"/>
        <v/>
      </c>
      <c r="O3124" t="str">
        <f t="shared" si="97"/>
        <v/>
      </c>
      <c r="P3124" t="str">
        <f>IF(D3124&lt;&gt;"",VLOOKUP(D3124,Projects!B:C,2,0),"")</f>
        <v/>
      </c>
    </row>
    <row r="3125" spans="1:16" x14ac:dyDescent="0.25">
      <c r="A3125" t="str">
        <f>UPPER(IF(AND(TimeSpend[[#This Row],[Personnel number]]&lt;&gt;"",TimeSpend[[#This Row],[Date]]&lt;&gt;""),TimeSpend[[#This Row],[Personnel number]],""))</f>
        <v/>
      </c>
      <c r="B3125" s="85" t="str">
        <f>IF(AND(TimeSpend[[#This Row],[Personnel number]]&lt;&gt;"",TimeSpend[[#This Row],[Date]]&lt;&gt;""),TEXT(TimeSpend[[#This Row],[Date]],"[$-409]yyyyMMdd"),"")</f>
        <v/>
      </c>
      <c r="C3125" s="33" t="str">
        <f>IF(AND(TimeSpend[[#This Row],[Personnel number]]&lt;&gt;"",TimeSpend[[#This Row],[Date]]&lt;&gt;""),SUBSTITUTE(TimeSpend[[#This Row],[Hours]],",","."),"")</f>
        <v/>
      </c>
      <c r="D3125" t="str">
        <f>IF(AND(TimeSpend[[#This Row],[Personnel number]]&lt;&gt;"",TimeSpend[[#This Row],[Date]]&lt;&gt;""),TimeSpend[[#This Row],[Network]],"")</f>
        <v/>
      </c>
      <c r="E3125" t="str">
        <f>IF(AND(TimeSpend[[#This Row],[Personnel number]]&lt;&gt;"",TimeSpend[[#This Row],[Date]]&lt;&gt;""),TimeSpend[[#This Row],[Network Description]],"")</f>
        <v/>
      </c>
      <c r="F3125" t="str">
        <f>IF(AND(TimeSpend[[#This Row],[Personnel number]]&lt;&gt;"",TimeSpend[[#This Row],[Date]]&lt;&gt;""),TimeSpend[[#This Row],[Activity]],"")</f>
        <v/>
      </c>
      <c r="G3125" t="str">
        <f>IF(AND(TimeSpend[[#This Row],[Personnel number]]&lt;&gt;"",TimeSpend[[#This Row],[Date]]&lt;&gt;""),TimeSpend[[#This Row],[Activity description]],"")</f>
        <v/>
      </c>
      <c r="H3125" s="36" t="str">
        <f>IF(AND(TimeSpend[[#This Row],[Personnel number]]&lt;&gt;"",TimeSpend[[#This Row],[Date]]&lt;&gt;""),TimeSpend[[#This Row],[Start Time]],"")</f>
        <v/>
      </c>
      <c r="I3125" s="36" t="str">
        <f>IF(AND(TimeSpend[[#This Row],[Personnel number]]&lt;&gt;"",TimeSpend[[#This Row],[Date]]&lt;&gt;""),TimeSpend[[#This Row],[End Time]],"")</f>
        <v/>
      </c>
      <c r="J3125" t="str">
        <f>IF(AND(TimeSpend[[#This Row],[Personnel number]]&lt;&gt;"",TimeSpend[[#This Row],[Date]]&lt;&gt;""),TimeSpend[[#This Row],[Location]],"")</f>
        <v/>
      </c>
      <c r="K3125" t="str">
        <f>IF(AND(TimeSpend[[#This Row],[Personnel number]]&lt;&gt;"",TimeSpend[[#This Row],[Date]]&lt;&gt;""),TimeSpend[[#This Row],[Task]],"")</f>
        <v/>
      </c>
      <c r="L3125" t="str">
        <f>IF(AND(TimeSpend[[#This Row],[Personnel number]]&lt;&gt;"",TimeSpend[[#This Row],[Date]]&lt;&gt;""),Utilization!$J$2,"")</f>
        <v/>
      </c>
      <c r="M3125" t="str">
        <f>IF(AND(TimeSpend[[#This Row],[Personnel number]]&lt;&gt;"",TimeSpend[[#This Row],[Date]]&lt;&gt;""),TimeSpend[[#This Row],[Employee Name]],"")</f>
        <v/>
      </c>
      <c r="N3125" t="str">
        <f t="shared" si="96"/>
        <v/>
      </c>
      <c r="O3125" t="str">
        <f t="shared" si="97"/>
        <v/>
      </c>
      <c r="P3125" t="str">
        <f>IF(D3125&lt;&gt;"",VLOOKUP(D3125,Projects!B:C,2,0),"")</f>
        <v/>
      </c>
    </row>
    <row r="3126" spans="1:16" x14ac:dyDescent="0.25">
      <c r="A3126" t="str">
        <f>UPPER(IF(AND(TimeSpend[[#This Row],[Personnel number]]&lt;&gt;"",TimeSpend[[#This Row],[Date]]&lt;&gt;""),TimeSpend[[#This Row],[Personnel number]],""))</f>
        <v/>
      </c>
      <c r="B3126" s="85" t="str">
        <f>IF(AND(TimeSpend[[#This Row],[Personnel number]]&lt;&gt;"",TimeSpend[[#This Row],[Date]]&lt;&gt;""),TEXT(TimeSpend[[#This Row],[Date]],"[$-409]yyyyMMdd"),"")</f>
        <v/>
      </c>
      <c r="C3126" s="33" t="str">
        <f>IF(AND(TimeSpend[[#This Row],[Personnel number]]&lt;&gt;"",TimeSpend[[#This Row],[Date]]&lt;&gt;""),SUBSTITUTE(TimeSpend[[#This Row],[Hours]],",","."),"")</f>
        <v/>
      </c>
      <c r="D3126" t="str">
        <f>IF(AND(TimeSpend[[#This Row],[Personnel number]]&lt;&gt;"",TimeSpend[[#This Row],[Date]]&lt;&gt;""),TimeSpend[[#This Row],[Network]],"")</f>
        <v/>
      </c>
      <c r="E3126" t="str">
        <f>IF(AND(TimeSpend[[#This Row],[Personnel number]]&lt;&gt;"",TimeSpend[[#This Row],[Date]]&lt;&gt;""),TimeSpend[[#This Row],[Network Description]],"")</f>
        <v/>
      </c>
      <c r="F3126" t="str">
        <f>IF(AND(TimeSpend[[#This Row],[Personnel number]]&lt;&gt;"",TimeSpend[[#This Row],[Date]]&lt;&gt;""),TimeSpend[[#This Row],[Activity]],"")</f>
        <v/>
      </c>
      <c r="G3126" t="str">
        <f>IF(AND(TimeSpend[[#This Row],[Personnel number]]&lt;&gt;"",TimeSpend[[#This Row],[Date]]&lt;&gt;""),TimeSpend[[#This Row],[Activity description]],"")</f>
        <v/>
      </c>
      <c r="H3126" s="36" t="str">
        <f>IF(AND(TimeSpend[[#This Row],[Personnel number]]&lt;&gt;"",TimeSpend[[#This Row],[Date]]&lt;&gt;""),TimeSpend[[#This Row],[Start Time]],"")</f>
        <v/>
      </c>
      <c r="I3126" s="36" t="str">
        <f>IF(AND(TimeSpend[[#This Row],[Personnel number]]&lt;&gt;"",TimeSpend[[#This Row],[Date]]&lt;&gt;""),TimeSpend[[#This Row],[End Time]],"")</f>
        <v/>
      </c>
      <c r="J3126" t="str">
        <f>IF(AND(TimeSpend[[#This Row],[Personnel number]]&lt;&gt;"",TimeSpend[[#This Row],[Date]]&lt;&gt;""),TimeSpend[[#This Row],[Location]],"")</f>
        <v/>
      </c>
      <c r="K3126" t="str">
        <f>IF(AND(TimeSpend[[#This Row],[Personnel number]]&lt;&gt;"",TimeSpend[[#This Row],[Date]]&lt;&gt;""),TimeSpend[[#This Row],[Task]],"")</f>
        <v/>
      </c>
      <c r="L3126" t="str">
        <f>IF(AND(TimeSpend[[#This Row],[Personnel number]]&lt;&gt;"",TimeSpend[[#This Row],[Date]]&lt;&gt;""),Utilization!$J$2,"")</f>
        <v/>
      </c>
      <c r="M3126" t="str">
        <f>IF(AND(TimeSpend[[#This Row],[Personnel number]]&lt;&gt;"",TimeSpend[[#This Row],[Date]]&lt;&gt;""),TimeSpend[[#This Row],[Employee Name]],"")</f>
        <v/>
      </c>
      <c r="N3126" t="str">
        <f t="shared" si="96"/>
        <v/>
      </c>
      <c r="O3126" t="str">
        <f t="shared" si="97"/>
        <v/>
      </c>
      <c r="P3126" t="str">
        <f>IF(D3126&lt;&gt;"",VLOOKUP(D3126,Projects!B:C,2,0),"")</f>
        <v/>
      </c>
    </row>
    <row r="3127" spans="1:16" x14ac:dyDescent="0.25">
      <c r="A3127" t="str">
        <f>UPPER(IF(AND(TimeSpend[[#This Row],[Personnel number]]&lt;&gt;"",TimeSpend[[#This Row],[Date]]&lt;&gt;""),TimeSpend[[#This Row],[Personnel number]],""))</f>
        <v/>
      </c>
      <c r="B3127" s="85" t="str">
        <f>IF(AND(TimeSpend[[#This Row],[Personnel number]]&lt;&gt;"",TimeSpend[[#This Row],[Date]]&lt;&gt;""),TEXT(TimeSpend[[#This Row],[Date]],"[$-409]yyyyMMdd"),"")</f>
        <v/>
      </c>
      <c r="C3127" s="33" t="str">
        <f>IF(AND(TimeSpend[[#This Row],[Personnel number]]&lt;&gt;"",TimeSpend[[#This Row],[Date]]&lt;&gt;""),SUBSTITUTE(TimeSpend[[#This Row],[Hours]],",","."),"")</f>
        <v/>
      </c>
      <c r="D3127" t="str">
        <f>IF(AND(TimeSpend[[#This Row],[Personnel number]]&lt;&gt;"",TimeSpend[[#This Row],[Date]]&lt;&gt;""),TimeSpend[[#This Row],[Network]],"")</f>
        <v/>
      </c>
      <c r="E3127" t="str">
        <f>IF(AND(TimeSpend[[#This Row],[Personnel number]]&lt;&gt;"",TimeSpend[[#This Row],[Date]]&lt;&gt;""),TimeSpend[[#This Row],[Network Description]],"")</f>
        <v/>
      </c>
      <c r="F3127" t="str">
        <f>IF(AND(TimeSpend[[#This Row],[Personnel number]]&lt;&gt;"",TimeSpend[[#This Row],[Date]]&lt;&gt;""),TimeSpend[[#This Row],[Activity]],"")</f>
        <v/>
      </c>
      <c r="G3127" t="str">
        <f>IF(AND(TimeSpend[[#This Row],[Personnel number]]&lt;&gt;"",TimeSpend[[#This Row],[Date]]&lt;&gt;""),TimeSpend[[#This Row],[Activity description]],"")</f>
        <v/>
      </c>
      <c r="H3127" s="36" t="str">
        <f>IF(AND(TimeSpend[[#This Row],[Personnel number]]&lt;&gt;"",TimeSpend[[#This Row],[Date]]&lt;&gt;""),TimeSpend[[#This Row],[Start Time]],"")</f>
        <v/>
      </c>
      <c r="I3127" s="36" t="str">
        <f>IF(AND(TimeSpend[[#This Row],[Personnel number]]&lt;&gt;"",TimeSpend[[#This Row],[Date]]&lt;&gt;""),TimeSpend[[#This Row],[End Time]],"")</f>
        <v/>
      </c>
      <c r="J3127" t="str">
        <f>IF(AND(TimeSpend[[#This Row],[Personnel number]]&lt;&gt;"",TimeSpend[[#This Row],[Date]]&lt;&gt;""),TimeSpend[[#This Row],[Location]],"")</f>
        <v/>
      </c>
      <c r="K3127" t="str">
        <f>IF(AND(TimeSpend[[#This Row],[Personnel number]]&lt;&gt;"",TimeSpend[[#This Row],[Date]]&lt;&gt;""),TimeSpend[[#This Row],[Task]],"")</f>
        <v/>
      </c>
      <c r="L3127" t="str">
        <f>IF(AND(TimeSpend[[#This Row],[Personnel number]]&lt;&gt;"",TimeSpend[[#This Row],[Date]]&lt;&gt;""),Utilization!$J$2,"")</f>
        <v/>
      </c>
      <c r="M3127" t="str">
        <f>IF(AND(TimeSpend[[#This Row],[Personnel number]]&lt;&gt;"",TimeSpend[[#This Row],[Date]]&lt;&gt;""),TimeSpend[[#This Row],[Employee Name]],"")</f>
        <v/>
      </c>
      <c r="N3127" t="str">
        <f t="shared" si="96"/>
        <v/>
      </c>
      <c r="O3127" t="str">
        <f t="shared" si="97"/>
        <v/>
      </c>
      <c r="P3127" t="str">
        <f>IF(D3127&lt;&gt;"",VLOOKUP(D3127,Projects!B:C,2,0),"")</f>
        <v/>
      </c>
    </row>
    <row r="3128" spans="1:16" x14ac:dyDescent="0.25">
      <c r="A3128" t="str">
        <f>UPPER(IF(AND(TimeSpend[[#This Row],[Personnel number]]&lt;&gt;"",TimeSpend[[#This Row],[Date]]&lt;&gt;""),TimeSpend[[#This Row],[Personnel number]],""))</f>
        <v/>
      </c>
      <c r="B3128" s="85" t="str">
        <f>IF(AND(TimeSpend[[#This Row],[Personnel number]]&lt;&gt;"",TimeSpend[[#This Row],[Date]]&lt;&gt;""),TEXT(TimeSpend[[#This Row],[Date]],"[$-409]yyyyMMdd"),"")</f>
        <v/>
      </c>
      <c r="C3128" s="33" t="str">
        <f>IF(AND(TimeSpend[[#This Row],[Personnel number]]&lt;&gt;"",TimeSpend[[#This Row],[Date]]&lt;&gt;""),SUBSTITUTE(TimeSpend[[#This Row],[Hours]],",","."),"")</f>
        <v/>
      </c>
      <c r="D3128" t="str">
        <f>IF(AND(TimeSpend[[#This Row],[Personnel number]]&lt;&gt;"",TimeSpend[[#This Row],[Date]]&lt;&gt;""),TimeSpend[[#This Row],[Network]],"")</f>
        <v/>
      </c>
      <c r="E3128" t="str">
        <f>IF(AND(TimeSpend[[#This Row],[Personnel number]]&lt;&gt;"",TimeSpend[[#This Row],[Date]]&lt;&gt;""),TimeSpend[[#This Row],[Network Description]],"")</f>
        <v/>
      </c>
      <c r="F3128" t="str">
        <f>IF(AND(TimeSpend[[#This Row],[Personnel number]]&lt;&gt;"",TimeSpend[[#This Row],[Date]]&lt;&gt;""),TimeSpend[[#This Row],[Activity]],"")</f>
        <v/>
      </c>
      <c r="G3128" t="str">
        <f>IF(AND(TimeSpend[[#This Row],[Personnel number]]&lt;&gt;"",TimeSpend[[#This Row],[Date]]&lt;&gt;""),TimeSpend[[#This Row],[Activity description]],"")</f>
        <v/>
      </c>
      <c r="H3128" s="36" t="str">
        <f>IF(AND(TimeSpend[[#This Row],[Personnel number]]&lt;&gt;"",TimeSpend[[#This Row],[Date]]&lt;&gt;""),TimeSpend[[#This Row],[Start Time]],"")</f>
        <v/>
      </c>
      <c r="I3128" s="36" t="str">
        <f>IF(AND(TimeSpend[[#This Row],[Personnel number]]&lt;&gt;"",TimeSpend[[#This Row],[Date]]&lt;&gt;""),TimeSpend[[#This Row],[End Time]],"")</f>
        <v/>
      </c>
      <c r="J3128" t="str">
        <f>IF(AND(TimeSpend[[#This Row],[Personnel number]]&lt;&gt;"",TimeSpend[[#This Row],[Date]]&lt;&gt;""),TimeSpend[[#This Row],[Location]],"")</f>
        <v/>
      </c>
      <c r="K3128" t="str">
        <f>IF(AND(TimeSpend[[#This Row],[Personnel number]]&lt;&gt;"",TimeSpend[[#This Row],[Date]]&lt;&gt;""),TimeSpend[[#This Row],[Task]],"")</f>
        <v/>
      </c>
      <c r="L3128" t="str">
        <f>IF(AND(TimeSpend[[#This Row],[Personnel number]]&lt;&gt;"",TimeSpend[[#This Row],[Date]]&lt;&gt;""),Utilization!$J$2,"")</f>
        <v/>
      </c>
      <c r="M3128" t="str">
        <f>IF(AND(TimeSpend[[#This Row],[Personnel number]]&lt;&gt;"",TimeSpend[[#This Row],[Date]]&lt;&gt;""),TimeSpend[[#This Row],[Employee Name]],"")</f>
        <v/>
      </c>
      <c r="N3128" t="str">
        <f t="shared" si="96"/>
        <v/>
      </c>
      <c r="O3128" t="str">
        <f t="shared" si="97"/>
        <v/>
      </c>
      <c r="P3128" t="str">
        <f>IF(D3128&lt;&gt;"",VLOOKUP(D3128,Projects!B:C,2,0),"")</f>
        <v/>
      </c>
    </row>
    <row r="3129" spans="1:16" x14ac:dyDescent="0.25">
      <c r="A3129" t="str">
        <f>UPPER(IF(AND(TimeSpend[[#This Row],[Personnel number]]&lt;&gt;"",TimeSpend[[#This Row],[Date]]&lt;&gt;""),TimeSpend[[#This Row],[Personnel number]],""))</f>
        <v/>
      </c>
      <c r="B3129" s="85" t="str">
        <f>IF(AND(TimeSpend[[#This Row],[Personnel number]]&lt;&gt;"",TimeSpend[[#This Row],[Date]]&lt;&gt;""),TEXT(TimeSpend[[#This Row],[Date]],"[$-409]yyyyMMdd"),"")</f>
        <v/>
      </c>
      <c r="C3129" s="33" t="str">
        <f>IF(AND(TimeSpend[[#This Row],[Personnel number]]&lt;&gt;"",TimeSpend[[#This Row],[Date]]&lt;&gt;""),SUBSTITUTE(TimeSpend[[#This Row],[Hours]],",","."),"")</f>
        <v/>
      </c>
      <c r="D3129" t="str">
        <f>IF(AND(TimeSpend[[#This Row],[Personnel number]]&lt;&gt;"",TimeSpend[[#This Row],[Date]]&lt;&gt;""),TimeSpend[[#This Row],[Network]],"")</f>
        <v/>
      </c>
      <c r="E3129" t="str">
        <f>IF(AND(TimeSpend[[#This Row],[Personnel number]]&lt;&gt;"",TimeSpend[[#This Row],[Date]]&lt;&gt;""),TimeSpend[[#This Row],[Network Description]],"")</f>
        <v/>
      </c>
      <c r="F3129" t="str">
        <f>IF(AND(TimeSpend[[#This Row],[Personnel number]]&lt;&gt;"",TimeSpend[[#This Row],[Date]]&lt;&gt;""),TimeSpend[[#This Row],[Activity]],"")</f>
        <v/>
      </c>
      <c r="G3129" t="str">
        <f>IF(AND(TimeSpend[[#This Row],[Personnel number]]&lt;&gt;"",TimeSpend[[#This Row],[Date]]&lt;&gt;""),TimeSpend[[#This Row],[Activity description]],"")</f>
        <v/>
      </c>
      <c r="H3129" s="36" t="str">
        <f>IF(AND(TimeSpend[[#This Row],[Personnel number]]&lt;&gt;"",TimeSpend[[#This Row],[Date]]&lt;&gt;""),TimeSpend[[#This Row],[Start Time]],"")</f>
        <v/>
      </c>
      <c r="I3129" s="36" t="str">
        <f>IF(AND(TimeSpend[[#This Row],[Personnel number]]&lt;&gt;"",TimeSpend[[#This Row],[Date]]&lt;&gt;""),TimeSpend[[#This Row],[End Time]],"")</f>
        <v/>
      </c>
      <c r="J3129" t="str">
        <f>IF(AND(TimeSpend[[#This Row],[Personnel number]]&lt;&gt;"",TimeSpend[[#This Row],[Date]]&lt;&gt;""),TimeSpend[[#This Row],[Location]],"")</f>
        <v/>
      </c>
      <c r="K3129" t="str">
        <f>IF(AND(TimeSpend[[#This Row],[Personnel number]]&lt;&gt;"",TimeSpend[[#This Row],[Date]]&lt;&gt;""),TimeSpend[[#This Row],[Task]],"")</f>
        <v/>
      </c>
      <c r="L3129" t="str">
        <f>IF(AND(TimeSpend[[#This Row],[Personnel number]]&lt;&gt;"",TimeSpend[[#This Row],[Date]]&lt;&gt;""),Utilization!$J$2,"")</f>
        <v/>
      </c>
      <c r="M3129" t="str">
        <f>IF(AND(TimeSpend[[#This Row],[Personnel number]]&lt;&gt;"",TimeSpend[[#This Row],[Date]]&lt;&gt;""),TimeSpend[[#This Row],[Employee Name]],"")</f>
        <v/>
      </c>
      <c r="N3129" t="str">
        <f t="shared" ref="N3129:N3192" si="98">IF(A3129&lt;&gt;"",ROW(A3129)-1,"")</f>
        <v/>
      </c>
      <c r="O3129" t="str">
        <f t="shared" ref="O3129:O3192" si="99">IF(A3129&lt;&gt;"",L3129&amp;"-"&amp;N3129,"")</f>
        <v/>
      </c>
      <c r="P3129" t="str">
        <f>IF(D3129&lt;&gt;"",VLOOKUP(D3129,Projects!B:C,2,0),"")</f>
        <v/>
      </c>
    </row>
    <row r="3130" spans="1:16" x14ac:dyDescent="0.25">
      <c r="A3130" t="str">
        <f>UPPER(IF(AND(TimeSpend[[#This Row],[Personnel number]]&lt;&gt;"",TimeSpend[[#This Row],[Date]]&lt;&gt;""),TimeSpend[[#This Row],[Personnel number]],""))</f>
        <v/>
      </c>
      <c r="B3130" s="85" t="str">
        <f>IF(AND(TimeSpend[[#This Row],[Personnel number]]&lt;&gt;"",TimeSpend[[#This Row],[Date]]&lt;&gt;""),TEXT(TimeSpend[[#This Row],[Date]],"[$-409]yyyyMMdd"),"")</f>
        <v/>
      </c>
      <c r="C3130" s="33" t="str">
        <f>IF(AND(TimeSpend[[#This Row],[Personnel number]]&lt;&gt;"",TimeSpend[[#This Row],[Date]]&lt;&gt;""),SUBSTITUTE(TimeSpend[[#This Row],[Hours]],",","."),"")</f>
        <v/>
      </c>
      <c r="D3130" t="str">
        <f>IF(AND(TimeSpend[[#This Row],[Personnel number]]&lt;&gt;"",TimeSpend[[#This Row],[Date]]&lt;&gt;""),TimeSpend[[#This Row],[Network]],"")</f>
        <v/>
      </c>
      <c r="E3130" t="str">
        <f>IF(AND(TimeSpend[[#This Row],[Personnel number]]&lt;&gt;"",TimeSpend[[#This Row],[Date]]&lt;&gt;""),TimeSpend[[#This Row],[Network Description]],"")</f>
        <v/>
      </c>
      <c r="F3130" t="str">
        <f>IF(AND(TimeSpend[[#This Row],[Personnel number]]&lt;&gt;"",TimeSpend[[#This Row],[Date]]&lt;&gt;""),TimeSpend[[#This Row],[Activity]],"")</f>
        <v/>
      </c>
      <c r="G3130" t="str">
        <f>IF(AND(TimeSpend[[#This Row],[Personnel number]]&lt;&gt;"",TimeSpend[[#This Row],[Date]]&lt;&gt;""),TimeSpend[[#This Row],[Activity description]],"")</f>
        <v/>
      </c>
      <c r="H3130" s="36" t="str">
        <f>IF(AND(TimeSpend[[#This Row],[Personnel number]]&lt;&gt;"",TimeSpend[[#This Row],[Date]]&lt;&gt;""),TimeSpend[[#This Row],[Start Time]],"")</f>
        <v/>
      </c>
      <c r="I3130" s="36" t="str">
        <f>IF(AND(TimeSpend[[#This Row],[Personnel number]]&lt;&gt;"",TimeSpend[[#This Row],[Date]]&lt;&gt;""),TimeSpend[[#This Row],[End Time]],"")</f>
        <v/>
      </c>
      <c r="J3130" t="str">
        <f>IF(AND(TimeSpend[[#This Row],[Personnel number]]&lt;&gt;"",TimeSpend[[#This Row],[Date]]&lt;&gt;""),TimeSpend[[#This Row],[Location]],"")</f>
        <v/>
      </c>
      <c r="K3130" t="str">
        <f>IF(AND(TimeSpend[[#This Row],[Personnel number]]&lt;&gt;"",TimeSpend[[#This Row],[Date]]&lt;&gt;""),TimeSpend[[#This Row],[Task]],"")</f>
        <v/>
      </c>
      <c r="L3130" t="str">
        <f>IF(AND(TimeSpend[[#This Row],[Personnel number]]&lt;&gt;"",TimeSpend[[#This Row],[Date]]&lt;&gt;""),Utilization!$J$2,"")</f>
        <v/>
      </c>
      <c r="M3130" t="str">
        <f>IF(AND(TimeSpend[[#This Row],[Personnel number]]&lt;&gt;"",TimeSpend[[#This Row],[Date]]&lt;&gt;""),TimeSpend[[#This Row],[Employee Name]],"")</f>
        <v/>
      </c>
      <c r="N3130" t="str">
        <f t="shared" si="98"/>
        <v/>
      </c>
      <c r="O3130" t="str">
        <f t="shared" si="99"/>
        <v/>
      </c>
      <c r="P3130" t="str">
        <f>IF(D3130&lt;&gt;"",VLOOKUP(D3130,Projects!B:C,2,0),"")</f>
        <v/>
      </c>
    </row>
    <row r="3131" spans="1:16" x14ac:dyDescent="0.25">
      <c r="A3131" t="str">
        <f>UPPER(IF(AND(TimeSpend[[#This Row],[Personnel number]]&lt;&gt;"",TimeSpend[[#This Row],[Date]]&lt;&gt;""),TimeSpend[[#This Row],[Personnel number]],""))</f>
        <v/>
      </c>
      <c r="B3131" s="85" t="str">
        <f>IF(AND(TimeSpend[[#This Row],[Personnel number]]&lt;&gt;"",TimeSpend[[#This Row],[Date]]&lt;&gt;""),TEXT(TimeSpend[[#This Row],[Date]],"[$-409]yyyyMMdd"),"")</f>
        <v/>
      </c>
      <c r="C3131" s="33" t="str">
        <f>IF(AND(TimeSpend[[#This Row],[Personnel number]]&lt;&gt;"",TimeSpend[[#This Row],[Date]]&lt;&gt;""),SUBSTITUTE(TimeSpend[[#This Row],[Hours]],",","."),"")</f>
        <v/>
      </c>
      <c r="D3131" t="str">
        <f>IF(AND(TimeSpend[[#This Row],[Personnel number]]&lt;&gt;"",TimeSpend[[#This Row],[Date]]&lt;&gt;""),TimeSpend[[#This Row],[Network]],"")</f>
        <v/>
      </c>
      <c r="E3131" t="str">
        <f>IF(AND(TimeSpend[[#This Row],[Personnel number]]&lt;&gt;"",TimeSpend[[#This Row],[Date]]&lt;&gt;""),TimeSpend[[#This Row],[Network Description]],"")</f>
        <v/>
      </c>
      <c r="F3131" t="str">
        <f>IF(AND(TimeSpend[[#This Row],[Personnel number]]&lt;&gt;"",TimeSpend[[#This Row],[Date]]&lt;&gt;""),TimeSpend[[#This Row],[Activity]],"")</f>
        <v/>
      </c>
      <c r="G3131" t="str">
        <f>IF(AND(TimeSpend[[#This Row],[Personnel number]]&lt;&gt;"",TimeSpend[[#This Row],[Date]]&lt;&gt;""),TimeSpend[[#This Row],[Activity description]],"")</f>
        <v/>
      </c>
      <c r="H3131" s="36" t="str">
        <f>IF(AND(TimeSpend[[#This Row],[Personnel number]]&lt;&gt;"",TimeSpend[[#This Row],[Date]]&lt;&gt;""),TimeSpend[[#This Row],[Start Time]],"")</f>
        <v/>
      </c>
      <c r="I3131" s="36" t="str">
        <f>IF(AND(TimeSpend[[#This Row],[Personnel number]]&lt;&gt;"",TimeSpend[[#This Row],[Date]]&lt;&gt;""),TimeSpend[[#This Row],[End Time]],"")</f>
        <v/>
      </c>
      <c r="J3131" t="str">
        <f>IF(AND(TimeSpend[[#This Row],[Personnel number]]&lt;&gt;"",TimeSpend[[#This Row],[Date]]&lt;&gt;""),TimeSpend[[#This Row],[Location]],"")</f>
        <v/>
      </c>
      <c r="K3131" t="str">
        <f>IF(AND(TimeSpend[[#This Row],[Personnel number]]&lt;&gt;"",TimeSpend[[#This Row],[Date]]&lt;&gt;""),TimeSpend[[#This Row],[Task]],"")</f>
        <v/>
      </c>
      <c r="L3131" t="str">
        <f>IF(AND(TimeSpend[[#This Row],[Personnel number]]&lt;&gt;"",TimeSpend[[#This Row],[Date]]&lt;&gt;""),Utilization!$J$2,"")</f>
        <v/>
      </c>
      <c r="M3131" t="str">
        <f>IF(AND(TimeSpend[[#This Row],[Personnel number]]&lt;&gt;"",TimeSpend[[#This Row],[Date]]&lt;&gt;""),TimeSpend[[#This Row],[Employee Name]],"")</f>
        <v/>
      </c>
      <c r="N3131" t="str">
        <f t="shared" si="98"/>
        <v/>
      </c>
      <c r="O3131" t="str">
        <f t="shared" si="99"/>
        <v/>
      </c>
      <c r="P3131" t="str">
        <f>IF(D3131&lt;&gt;"",VLOOKUP(D3131,Projects!B:C,2,0),"")</f>
        <v/>
      </c>
    </row>
    <row r="3132" spans="1:16" x14ac:dyDescent="0.25">
      <c r="A3132" t="str">
        <f>UPPER(IF(AND(TimeSpend[[#This Row],[Personnel number]]&lt;&gt;"",TimeSpend[[#This Row],[Date]]&lt;&gt;""),TimeSpend[[#This Row],[Personnel number]],""))</f>
        <v/>
      </c>
      <c r="B3132" s="85" t="str">
        <f>IF(AND(TimeSpend[[#This Row],[Personnel number]]&lt;&gt;"",TimeSpend[[#This Row],[Date]]&lt;&gt;""),TEXT(TimeSpend[[#This Row],[Date]],"[$-409]yyyyMMdd"),"")</f>
        <v/>
      </c>
      <c r="C3132" s="33" t="str">
        <f>IF(AND(TimeSpend[[#This Row],[Personnel number]]&lt;&gt;"",TimeSpend[[#This Row],[Date]]&lt;&gt;""),SUBSTITUTE(TimeSpend[[#This Row],[Hours]],",","."),"")</f>
        <v/>
      </c>
      <c r="D3132" t="str">
        <f>IF(AND(TimeSpend[[#This Row],[Personnel number]]&lt;&gt;"",TimeSpend[[#This Row],[Date]]&lt;&gt;""),TimeSpend[[#This Row],[Network]],"")</f>
        <v/>
      </c>
      <c r="E3132" t="str">
        <f>IF(AND(TimeSpend[[#This Row],[Personnel number]]&lt;&gt;"",TimeSpend[[#This Row],[Date]]&lt;&gt;""),TimeSpend[[#This Row],[Network Description]],"")</f>
        <v/>
      </c>
      <c r="F3132" t="str">
        <f>IF(AND(TimeSpend[[#This Row],[Personnel number]]&lt;&gt;"",TimeSpend[[#This Row],[Date]]&lt;&gt;""),TimeSpend[[#This Row],[Activity]],"")</f>
        <v/>
      </c>
      <c r="G3132" t="str">
        <f>IF(AND(TimeSpend[[#This Row],[Personnel number]]&lt;&gt;"",TimeSpend[[#This Row],[Date]]&lt;&gt;""),TimeSpend[[#This Row],[Activity description]],"")</f>
        <v/>
      </c>
      <c r="H3132" s="36" t="str">
        <f>IF(AND(TimeSpend[[#This Row],[Personnel number]]&lt;&gt;"",TimeSpend[[#This Row],[Date]]&lt;&gt;""),TimeSpend[[#This Row],[Start Time]],"")</f>
        <v/>
      </c>
      <c r="I3132" s="36" t="str">
        <f>IF(AND(TimeSpend[[#This Row],[Personnel number]]&lt;&gt;"",TimeSpend[[#This Row],[Date]]&lt;&gt;""),TimeSpend[[#This Row],[End Time]],"")</f>
        <v/>
      </c>
      <c r="J3132" t="str">
        <f>IF(AND(TimeSpend[[#This Row],[Personnel number]]&lt;&gt;"",TimeSpend[[#This Row],[Date]]&lt;&gt;""),TimeSpend[[#This Row],[Location]],"")</f>
        <v/>
      </c>
      <c r="K3132" t="str">
        <f>IF(AND(TimeSpend[[#This Row],[Personnel number]]&lt;&gt;"",TimeSpend[[#This Row],[Date]]&lt;&gt;""),TimeSpend[[#This Row],[Task]],"")</f>
        <v/>
      </c>
      <c r="L3132" t="str">
        <f>IF(AND(TimeSpend[[#This Row],[Personnel number]]&lt;&gt;"",TimeSpend[[#This Row],[Date]]&lt;&gt;""),Utilization!$J$2,"")</f>
        <v/>
      </c>
      <c r="M3132" t="str">
        <f>IF(AND(TimeSpend[[#This Row],[Personnel number]]&lt;&gt;"",TimeSpend[[#This Row],[Date]]&lt;&gt;""),TimeSpend[[#This Row],[Employee Name]],"")</f>
        <v/>
      </c>
      <c r="N3132" t="str">
        <f t="shared" si="98"/>
        <v/>
      </c>
      <c r="O3132" t="str">
        <f t="shared" si="99"/>
        <v/>
      </c>
      <c r="P3132" t="str">
        <f>IF(D3132&lt;&gt;"",VLOOKUP(D3132,Projects!B:C,2,0),"")</f>
        <v/>
      </c>
    </row>
    <row r="3133" spans="1:16" x14ac:dyDescent="0.25">
      <c r="A3133" t="str">
        <f>UPPER(IF(AND(TimeSpend[[#This Row],[Personnel number]]&lt;&gt;"",TimeSpend[[#This Row],[Date]]&lt;&gt;""),TimeSpend[[#This Row],[Personnel number]],""))</f>
        <v/>
      </c>
      <c r="B3133" s="85" t="str">
        <f>IF(AND(TimeSpend[[#This Row],[Personnel number]]&lt;&gt;"",TimeSpend[[#This Row],[Date]]&lt;&gt;""),TEXT(TimeSpend[[#This Row],[Date]],"[$-409]yyyyMMdd"),"")</f>
        <v/>
      </c>
      <c r="C3133" s="33" t="str">
        <f>IF(AND(TimeSpend[[#This Row],[Personnel number]]&lt;&gt;"",TimeSpend[[#This Row],[Date]]&lt;&gt;""),SUBSTITUTE(TimeSpend[[#This Row],[Hours]],",","."),"")</f>
        <v/>
      </c>
      <c r="D3133" t="str">
        <f>IF(AND(TimeSpend[[#This Row],[Personnel number]]&lt;&gt;"",TimeSpend[[#This Row],[Date]]&lt;&gt;""),TimeSpend[[#This Row],[Network]],"")</f>
        <v/>
      </c>
      <c r="E3133" t="str">
        <f>IF(AND(TimeSpend[[#This Row],[Personnel number]]&lt;&gt;"",TimeSpend[[#This Row],[Date]]&lt;&gt;""),TimeSpend[[#This Row],[Network Description]],"")</f>
        <v/>
      </c>
      <c r="F3133" t="str">
        <f>IF(AND(TimeSpend[[#This Row],[Personnel number]]&lt;&gt;"",TimeSpend[[#This Row],[Date]]&lt;&gt;""),TimeSpend[[#This Row],[Activity]],"")</f>
        <v/>
      </c>
      <c r="G3133" t="str">
        <f>IF(AND(TimeSpend[[#This Row],[Personnel number]]&lt;&gt;"",TimeSpend[[#This Row],[Date]]&lt;&gt;""),TimeSpend[[#This Row],[Activity description]],"")</f>
        <v/>
      </c>
      <c r="H3133" s="36" t="str">
        <f>IF(AND(TimeSpend[[#This Row],[Personnel number]]&lt;&gt;"",TimeSpend[[#This Row],[Date]]&lt;&gt;""),TimeSpend[[#This Row],[Start Time]],"")</f>
        <v/>
      </c>
      <c r="I3133" s="36" t="str">
        <f>IF(AND(TimeSpend[[#This Row],[Personnel number]]&lt;&gt;"",TimeSpend[[#This Row],[Date]]&lt;&gt;""),TimeSpend[[#This Row],[End Time]],"")</f>
        <v/>
      </c>
      <c r="J3133" t="str">
        <f>IF(AND(TimeSpend[[#This Row],[Personnel number]]&lt;&gt;"",TimeSpend[[#This Row],[Date]]&lt;&gt;""),TimeSpend[[#This Row],[Location]],"")</f>
        <v/>
      </c>
      <c r="K3133" t="str">
        <f>IF(AND(TimeSpend[[#This Row],[Personnel number]]&lt;&gt;"",TimeSpend[[#This Row],[Date]]&lt;&gt;""),TimeSpend[[#This Row],[Task]],"")</f>
        <v/>
      </c>
      <c r="L3133" t="str">
        <f>IF(AND(TimeSpend[[#This Row],[Personnel number]]&lt;&gt;"",TimeSpend[[#This Row],[Date]]&lt;&gt;""),Utilization!$J$2,"")</f>
        <v/>
      </c>
      <c r="M3133" t="str">
        <f>IF(AND(TimeSpend[[#This Row],[Personnel number]]&lt;&gt;"",TimeSpend[[#This Row],[Date]]&lt;&gt;""),TimeSpend[[#This Row],[Employee Name]],"")</f>
        <v/>
      </c>
      <c r="N3133" t="str">
        <f t="shared" si="98"/>
        <v/>
      </c>
      <c r="O3133" t="str">
        <f t="shared" si="99"/>
        <v/>
      </c>
      <c r="P3133" t="str">
        <f>IF(D3133&lt;&gt;"",VLOOKUP(D3133,Projects!B:C,2,0),"")</f>
        <v/>
      </c>
    </row>
    <row r="3134" spans="1:16" x14ac:dyDescent="0.25">
      <c r="A3134" t="str">
        <f>UPPER(IF(AND(TimeSpend[[#This Row],[Personnel number]]&lt;&gt;"",TimeSpend[[#This Row],[Date]]&lt;&gt;""),TimeSpend[[#This Row],[Personnel number]],""))</f>
        <v/>
      </c>
      <c r="B3134" s="85" t="str">
        <f>IF(AND(TimeSpend[[#This Row],[Personnel number]]&lt;&gt;"",TimeSpend[[#This Row],[Date]]&lt;&gt;""),TEXT(TimeSpend[[#This Row],[Date]],"[$-409]yyyyMMdd"),"")</f>
        <v/>
      </c>
      <c r="C3134" s="33" t="str">
        <f>IF(AND(TimeSpend[[#This Row],[Personnel number]]&lt;&gt;"",TimeSpend[[#This Row],[Date]]&lt;&gt;""),SUBSTITUTE(TimeSpend[[#This Row],[Hours]],",","."),"")</f>
        <v/>
      </c>
      <c r="D3134" t="str">
        <f>IF(AND(TimeSpend[[#This Row],[Personnel number]]&lt;&gt;"",TimeSpend[[#This Row],[Date]]&lt;&gt;""),TimeSpend[[#This Row],[Network]],"")</f>
        <v/>
      </c>
      <c r="E3134" t="str">
        <f>IF(AND(TimeSpend[[#This Row],[Personnel number]]&lt;&gt;"",TimeSpend[[#This Row],[Date]]&lt;&gt;""),TimeSpend[[#This Row],[Network Description]],"")</f>
        <v/>
      </c>
      <c r="F3134" t="str">
        <f>IF(AND(TimeSpend[[#This Row],[Personnel number]]&lt;&gt;"",TimeSpend[[#This Row],[Date]]&lt;&gt;""),TimeSpend[[#This Row],[Activity]],"")</f>
        <v/>
      </c>
      <c r="G3134" t="str">
        <f>IF(AND(TimeSpend[[#This Row],[Personnel number]]&lt;&gt;"",TimeSpend[[#This Row],[Date]]&lt;&gt;""),TimeSpend[[#This Row],[Activity description]],"")</f>
        <v/>
      </c>
      <c r="H3134" s="36" t="str">
        <f>IF(AND(TimeSpend[[#This Row],[Personnel number]]&lt;&gt;"",TimeSpend[[#This Row],[Date]]&lt;&gt;""),TimeSpend[[#This Row],[Start Time]],"")</f>
        <v/>
      </c>
      <c r="I3134" s="36" t="str">
        <f>IF(AND(TimeSpend[[#This Row],[Personnel number]]&lt;&gt;"",TimeSpend[[#This Row],[Date]]&lt;&gt;""),TimeSpend[[#This Row],[End Time]],"")</f>
        <v/>
      </c>
      <c r="J3134" t="str">
        <f>IF(AND(TimeSpend[[#This Row],[Personnel number]]&lt;&gt;"",TimeSpend[[#This Row],[Date]]&lt;&gt;""),TimeSpend[[#This Row],[Location]],"")</f>
        <v/>
      </c>
      <c r="K3134" t="str">
        <f>IF(AND(TimeSpend[[#This Row],[Personnel number]]&lt;&gt;"",TimeSpend[[#This Row],[Date]]&lt;&gt;""),TimeSpend[[#This Row],[Task]],"")</f>
        <v/>
      </c>
      <c r="L3134" t="str">
        <f>IF(AND(TimeSpend[[#This Row],[Personnel number]]&lt;&gt;"",TimeSpend[[#This Row],[Date]]&lt;&gt;""),Utilization!$J$2,"")</f>
        <v/>
      </c>
      <c r="M3134" t="str">
        <f>IF(AND(TimeSpend[[#This Row],[Personnel number]]&lt;&gt;"",TimeSpend[[#This Row],[Date]]&lt;&gt;""),TimeSpend[[#This Row],[Employee Name]],"")</f>
        <v/>
      </c>
      <c r="N3134" t="str">
        <f t="shared" si="98"/>
        <v/>
      </c>
      <c r="O3134" t="str">
        <f t="shared" si="99"/>
        <v/>
      </c>
      <c r="P3134" t="str">
        <f>IF(D3134&lt;&gt;"",VLOOKUP(D3134,Projects!B:C,2,0),"")</f>
        <v/>
      </c>
    </row>
    <row r="3135" spans="1:16" x14ac:dyDescent="0.25">
      <c r="A3135" t="str">
        <f>UPPER(IF(AND(TimeSpend[[#This Row],[Personnel number]]&lt;&gt;"",TimeSpend[[#This Row],[Date]]&lt;&gt;""),TimeSpend[[#This Row],[Personnel number]],""))</f>
        <v/>
      </c>
      <c r="B3135" s="85" t="str">
        <f>IF(AND(TimeSpend[[#This Row],[Personnel number]]&lt;&gt;"",TimeSpend[[#This Row],[Date]]&lt;&gt;""),TEXT(TimeSpend[[#This Row],[Date]],"[$-409]yyyyMMdd"),"")</f>
        <v/>
      </c>
      <c r="C3135" s="33" t="str">
        <f>IF(AND(TimeSpend[[#This Row],[Personnel number]]&lt;&gt;"",TimeSpend[[#This Row],[Date]]&lt;&gt;""),SUBSTITUTE(TimeSpend[[#This Row],[Hours]],",","."),"")</f>
        <v/>
      </c>
      <c r="D3135" t="str">
        <f>IF(AND(TimeSpend[[#This Row],[Personnel number]]&lt;&gt;"",TimeSpend[[#This Row],[Date]]&lt;&gt;""),TimeSpend[[#This Row],[Network]],"")</f>
        <v/>
      </c>
      <c r="E3135" t="str">
        <f>IF(AND(TimeSpend[[#This Row],[Personnel number]]&lt;&gt;"",TimeSpend[[#This Row],[Date]]&lt;&gt;""),TimeSpend[[#This Row],[Network Description]],"")</f>
        <v/>
      </c>
      <c r="F3135" t="str">
        <f>IF(AND(TimeSpend[[#This Row],[Personnel number]]&lt;&gt;"",TimeSpend[[#This Row],[Date]]&lt;&gt;""),TimeSpend[[#This Row],[Activity]],"")</f>
        <v/>
      </c>
      <c r="G3135" t="str">
        <f>IF(AND(TimeSpend[[#This Row],[Personnel number]]&lt;&gt;"",TimeSpend[[#This Row],[Date]]&lt;&gt;""),TimeSpend[[#This Row],[Activity description]],"")</f>
        <v/>
      </c>
      <c r="H3135" s="36" t="str">
        <f>IF(AND(TimeSpend[[#This Row],[Personnel number]]&lt;&gt;"",TimeSpend[[#This Row],[Date]]&lt;&gt;""),TimeSpend[[#This Row],[Start Time]],"")</f>
        <v/>
      </c>
      <c r="I3135" s="36" t="str">
        <f>IF(AND(TimeSpend[[#This Row],[Personnel number]]&lt;&gt;"",TimeSpend[[#This Row],[Date]]&lt;&gt;""),TimeSpend[[#This Row],[End Time]],"")</f>
        <v/>
      </c>
      <c r="J3135" t="str">
        <f>IF(AND(TimeSpend[[#This Row],[Personnel number]]&lt;&gt;"",TimeSpend[[#This Row],[Date]]&lt;&gt;""),TimeSpend[[#This Row],[Location]],"")</f>
        <v/>
      </c>
      <c r="K3135" t="str">
        <f>IF(AND(TimeSpend[[#This Row],[Personnel number]]&lt;&gt;"",TimeSpend[[#This Row],[Date]]&lt;&gt;""),TimeSpend[[#This Row],[Task]],"")</f>
        <v/>
      </c>
      <c r="L3135" t="str">
        <f>IF(AND(TimeSpend[[#This Row],[Personnel number]]&lt;&gt;"",TimeSpend[[#This Row],[Date]]&lt;&gt;""),Utilization!$J$2,"")</f>
        <v/>
      </c>
      <c r="M3135" t="str">
        <f>IF(AND(TimeSpend[[#This Row],[Personnel number]]&lt;&gt;"",TimeSpend[[#This Row],[Date]]&lt;&gt;""),TimeSpend[[#This Row],[Employee Name]],"")</f>
        <v/>
      </c>
      <c r="N3135" t="str">
        <f t="shared" si="98"/>
        <v/>
      </c>
      <c r="O3135" t="str">
        <f t="shared" si="99"/>
        <v/>
      </c>
      <c r="P3135" t="str">
        <f>IF(D3135&lt;&gt;"",VLOOKUP(D3135,Projects!B:C,2,0),"")</f>
        <v/>
      </c>
    </row>
    <row r="3136" spans="1:16" x14ac:dyDescent="0.25">
      <c r="A3136" t="str">
        <f>UPPER(IF(AND(TimeSpend[[#This Row],[Personnel number]]&lt;&gt;"",TimeSpend[[#This Row],[Date]]&lt;&gt;""),TimeSpend[[#This Row],[Personnel number]],""))</f>
        <v/>
      </c>
      <c r="B3136" s="85" t="str">
        <f>IF(AND(TimeSpend[[#This Row],[Personnel number]]&lt;&gt;"",TimeSpend[[#This Row],[Date]]&lt;&gt;""),TEXT(TimeSpend[[#This Row],[Date]],"[$-409]yyyyMMdd"),"")</f>
        <v/>
      </c>
      <c r="C3136" s="33" t="str">
        <f>IF(AND(TimeSpend[[#This Row],[Personnel number]]&lt;&gt;"",TimeSpend[[#This Row],[Date]]&lt;&gt;""),SUBSTITUTE(TimeSpend[[#This Row],[Hours]],",","."),"")</f>
        <v/>
      </c>
      <c r="D3136" t="str">
        <f>IF(AND(TimeSpend[[#This Row],[Personnel number]]&lt;&gt;"",TimeSpend[[#This Row],[Date]]&lt;&gt;""),TimeSpend[[#This Row],[Network]],"")</f>
        <v/>
      </c>
      <c r="E3136" t="str">
        <f>IF(AND(TimeSpend[[#This Row],[Personnel number]]&lt;&gt;"",TimeSpend[[#This Row],[Date]]&lt;&gt;""),TimeSpend[[#This Row],[Network Description]],"")</f>
        <v/>
      </c>
      <c r="F3136" t="str">
        <f>IF(AND(TimeSpend[[#This Row],[Personnel number]]&lt;&gt;"",TimeSpend[[#This Row],[Date]]&lt;&gt;""),TimeSpend[[#This Row],[Activity]],"")</f>
        <v/>
      </c>
      <c r="G3136" t="str">
        <f>IF(AND(TimeSpend[[#This Row],[Personnel number]]&lt;&gt;"",TimeSpend[[#This Row],[Date]]&lt;&gt;""),TimeSpend[[#This Row],[Activity description]],"")</f>
        <v/>
      </c>
      <c r="H3136" s="36" t="str">
        <f>IF(AND(TimeSpend[[#This Row],[Personnel number]]&lt;&gt;"",TimeSpend[[#This Row],[Date]]&lt;&gt;""),TimeSpend[[#This Row],[Start Time]],"")</f>
        <v/>
      </c>
      <c r="I3136" s="36" t="str">
        <f>IF(AND(TimeSpend[[#This Row],[Personnel number]]&lt;&gt;"",TimeSpend[[#This Row],[Date]]&lt;&gt;""),TimeSpend[[#This Row],[End Time]],"")</f>
        <v/>
      </c>
      <c r="J3136" t="str">
        <f>IF(AND(TimeSpend[[#This Row],[Personnel number]]&lt;&gt;"",TimeSpend[[#This Row],[Date]]&lt;&gt;""),TimeSpend[[#This Row],[Location]],"")</f>
        <v/>
      </c>
      <c r="K3136" t="str">
        <f>IF(AND(TimeSpend[[#This Row],[Personnel number]]&lt;&gt;"",TimeSpend[[#This Row],[Date]]&lt;&gt;""),TimeSpend[[#This Row],[Task]],"")</f>
        <v/>
      </c>
      <c r="L3136" t="str">
        <f>IF(AND(TimeSpend[[#This Row],[Personnel number]]&lt;&gt;"",TimeSpend[[#This Row],[Date]]&lt;&gt;""),Utilization!$J$2,"")</f>
        <v/>
      </c>
      <c r="M3136" t="str">
        <f>IF(AND(TimeSpend[[#This Row],[Personnel number]]&lt;&gt;"",TimeSpend[[#This Row],[Date]]&lt;&gt;""),TimeSpend[[#This Row],[Employee Name]],"")</f>
        <v/>
      </c>
      <c r="N3136" t="str">
        <f t="shared" si="98"/>
        <v/>
      </c>
      <c r="O3136" t="str">
        <f t="shared" si="99"/>
        <v/>
      </c>
      <c r="P3136" t="str">
        <f>IF(D3136&lt;&gt;"",VLOOKUP(D3136,Projects!B:C,2,0),"")</f>
        <v/>
      </c>
    </row>
    <row r="3137" spans="1:16" x14ac:dyDescent="0.25">
      <c r="A3137" t="str">
        <f>UPPER(IF(AND(TimeSpend[[#This Row],[Personnel number]]&lt;&gt;"",TimeSpend[[#This Row],[Date]]&lt;&gt;""),TimeSpend[[#This Row],[Personnel number]],""))</f>
        <v/>
      </c>
      <c r="B3137" s="85" t="str">
        <f>IF(AND(TimeSpend[[#This Row],[Personnel number]]&lt;&gt;"",TimeSpend[[#This Row],[Date]]&lt;&gt;""),TEXT(TimeSpend[[#This Row],[Date]],"[$-409]yyyyMMdd"),"")</f>
        <v/>
      </c>
      <c r="C3137" s="33" t="str">
        <f>IF(AND(TimeSpend[[#This Row],[Personnel number]]&lt;&gt;"",TimeSpend[[#This Row],[Date]]&lt;&gt;""),SUBSTITUTE(TimeSpend[[#This Row],[Hours]],",","."),"")</f>
        <v/>
      </c>
      <c r="D3137" t="str">
        <f>IF(AND(TimeSpend[[#This Row],[Personnel number]]&lt;&gt;"",TimeSpend[[#This Row],[Date]]&lt;&gt;""),TimeSpend[[#This Row],[Network]],"")</f>
        <v/>
      </c>
      <c r="E3137" t="str">
        <f>IF(AND(TimeSpend[[#This Row],[Personnel number]]&lt;&gt;"",TimeSpend[[#This Row],[Date]]&lt;&gt;""),TimeSpend[[#This Row],[Network Description]],"")</f>
        <v/>
      </c>
      <c r="F3137" t="str">
        <f>IF(AND(TimeSpend[[#This Row],[Personnel number]]&lt;&gt;"",TimeSpend[[#This Row],[Date]]&lt;&gt;""),TimeSpend[[#This Row],[Activity]],"")</f>
        <v/>
      </c>
      <c r="G3137" t="str">
        <f>IF(AND(TimeSpend[[#This Row],[Personnel number]]&lt;&gt;"",TimeSpend[[#This Row],[Date]]&lt;&gt;""),TimeSpend[[#This Row],[Activity description]],"")</f>
        <v/>
      </c>
      <c r="H3137" s="36" t="str">
        <f>IF(AND(TimeSpend[[#This Row],[Personnel number]]&lt;&gt;"",TimeSpend[[#This Row],[Date]]&lt;&gt;""),TimeSpend[[#This Row],[Start Time]],"")</f>
        <v/>
      </c>
      <c r="I3137" s="36" t="str">
        <f>IF(AND(TimeSpend[[#This Row],[Personnel number]]&lt;&gt;"",TimeSpend[[#This Row],[Date]]&lt;&gt;""),TimeSpend[[#This Row],[End Time]],"")</f>
        <v/>
      </c>
      <c r="J3137" t="str">
        <f>IF(AND(TimeSpend[[#This Row],[Personnel number]]&lt;&gt;"",TimeSpend[[#This Row],[Date]]&lt;&gt;""),TimeSpend[[#This Row],[Location]],"")</f>
        <v/>
      </c>
      <c r="K3137" t="str">
        <f>IF(AND(TimeSpend[[#This Row],[Personnel number]]&lt;&gt;"",TimeSpend[[#This Row],[Date]]&lt;&gt;""),TimeSpend[[#This Row],[Task]],"")</f>
        <v/>
      </c>
      <c r="L3137" t="str">
        <f>IF(AND(TimeSpend[[#This Row],[Personnel number]]&lt;&gt;"",TimeSpend[[#This Row],[Date]]&lt;&gt;""),Utilization!$J$2,"")</f>
        <v/>
      </c>
      <c r="M3137" t="str">
        <f>IF(AND(TimeSpend[[#This Row],[Personnel number]]&lt;&gt;"",TimeSpend[[#This Row],[Date]]&lt;&gt;""),TimeSpend[[#This Row],[Employee Name]],"")</f>
        <v/>
      </c>
      <c r="N3137" t="str">
        <f t="shared" si="98"/>
        <v/>
      </c>
      <c r="O3137" t="str">
        <f t="shared" si="99"/>
        <v/>
      </c>
      <c r="P3137" t="str">
        <f>IF(D3137&lt;&gt;"",VLOOKUP(D3137,Projects!B:C,2,0),"")</f>
        <v/>
      </c>
    </row>
    <row r="3138" spans="1:16" x14ac:dyDescent="0.25">
      <c r="A3138" t="str">
        <f>UPPER(IF(AND(TimeSpend[[#This Row],[Personnel number]]&lt;&gt;"",TimeSpend[[#This Row],[Date]]&lt;&gt;""),TimeSpend[[#This Row],[Personnel number]],""))</f>
        <v/>
      </c>
      <c r="B3138" s="85" t="str">
        <f>IF(AND(TimeSpend[[#This Row],[Personnel number]]&lt;&gt;"",TimeSpend[[#This Row],[Date]]&lt;&gt;""),TEXT(TimeSpend[[#This Row],[Date]],"[$-409]yyyyMMdd"),"")</f>
        <v/>
      </c>
      <c r="C3138" s="33" t="str">
        <f>IF(AND(TimeSpend[[#This Row],[Personnel number]]&lt;&gt;"",TimeSpend[[#This Row],[Date]]&lt;&gt;""),SUBSTITUTE(TimeSpend[[#This Row],[Hours]],",","."),"")</f>
        <v/>
      </c>
      <c r="D3138" t="str">
        <f>IF(AND(TimeSpend[[#This Row],[Personnel number]]&lt;&gt;"",TimeSpend[[#This Row],[Date]]&lt;&gt;""),TimeSpend[[#This Row],[Network]],"")</f>
        <v/>
      </c>
      <c r="E3138" t="str">
        <f>IF(AND(TimeSpend[[#This Row],[Personnel number]]&lt;&gt;"",TimeSpend[[#This Row],[Date]]&lt;&gt;""),TimeSpend[[#This Row],[Network Description]],"")</f>
        <v/>
      </c>
      <c r="F3138" t="str">
        <f>IF(AND(TimeSpend[[#This Row],[Personnel number]]&lt;&gt;"",TimeSpend[[#This Row],[Date]]&lt;&gt;""),TimeSpend[[#This Row],[Activity]],"")</f>
        <v/>
      </c>
      <c r="G3138" t="str">
        <f>IF(AND(TimeSpend[[#This Row],[Personnel number]]&lt;&gt;"",TimeSpend[[#This Row],[Date]]&lt;&gt;""),TimeSpend[[#This Row],[Activity description]],"")</f>
        <v/>
      </c>
      <c r="H3138" s="36" t="str">
        <f>IF(AND(TimeSpend[[#This Row],[Personnel number]]&lt;&gt;"",TimeSpend[[#This Row],[Date]]&lt;&gt;""),TimeSpend[[#This Row],[Start Time]],"")</f>
        <v/>
      </c>
      <c r="I3138" s="36" t="str">
        <f>IF(AND(TimeSpend[[#This Row],[Personnel number]]&lt;&gt;"",TimeSpend[[#This Row],[Date]]&lt;&gt;""),TimeSpend[[#This Row],[End Time]],"")</f>
        <v/>
      </c>
      <c r="J3138" t="str">
        <f>IF(AND(TimeSpend[[#This Row],[Personnel number]]&lt;&gt;"",TimeSpend[[#This Row],[Date]]&lt;&gt;""),TimeSpend[[#This Row],[Location]],"")</f>
        <v/>
      </c>
      <c r="K3138" t="str">
        <f>IF(AND(TimeSpend[[#This Row],[Personnel number]]&lt;&gt;"",TimeSpend[[#This Row],[Date]]&lt;&gt;""),TimeSpend[[#This Row],[Task]],"")</f>
        <v/>
      </c>
      <c r="L3138" t="str">
        <f>IF(AND(TimeSpend[[#This Row],[Personnel number]]&lt;&gt;"",TimeSpend[[#This Row],[Date]]&lt;&gt;""),Utilization!$J$2,"")</f>
        <v/>
      </c>
      <c r="M3138" t="str">
        <f>IF(AND(TimeSpend[[#This Row],[Personnel number]]&lt;&gt;"",TimeSpend[[#This Row],[Date]]&lt;&gt;""),TimeSpend[[#This Row],[Employee Name]],"")</f>
        <v/>
      </c>
      <c r="N3138" t="str">
        <f t="shared" si="98"/>
        <v/>
      </c>
      <c r="O3138" t="str">
        <f t="shared" si="99"/>
        <v/>
      </c>
      <c r="P3138" t="str">
        <f>IF(D3138&lt;&gt;"",VLOOKUP(D3138,Projects!B:C,2,0),"")</f>
        <v/>
      </c>
    </row>
    <row r="3139" spans="1:16" x14ac:dyDescent="0.25">
      <c r="A3139" t="str">
        <f>UPPER(IF(AND(TimeSpend[[#This Row],[Personnel number]]&lt;&gt;"",TimeSpend[[#This Row],[Date]]&lt;&gt;""),TimeSpend[[#This Row],[Personnel number]],""))</f>
        <v/>
      </c>
      <c r="B3139" s="85" t="str">
        <f>IF(AND(TimeSpend[[#This Row],[Personnel number]]&lt;&gt;"",TimeSpend[[#This Row],[Date]]&lt;&gt;""),TEXT(TimeSpend[[#This Row],[Date]],"[$-409]yyyyMMdd"),"")</f>
        <v/>
      </c>
      <c r="C3139" s="33" t="str">
        <f>IF(AND(TimeSpend[[#This Row],[Personnel number]]&lt;&gt;"",TimeSpend[[#This Row],[Date]]&lt;&gt;""),SUBSTITUTE(TimeSpend[[#This Row],[Hours]],",","."),"")</f>
        <v/>
      </c>
      <c r="D3139" t="str">
        <f>IF(AND(TimeSpend[[#This Row],[Personnel number]]&lt;&gt;"",TimeSpend[[#This Row],[Date]]&lt;&gt;""),TimeSpend[[#This Row],[Network]],"")</f>
        <v/>
      </c>
      <c r="E3139" t="str">
        <f>IF(AND(TimeSpend[[#This Row],[Personnel number]]&lt;&gt;"",TimeSpend[[#This Row],[Date]]&lt;&gt;""),TimeSpend[[#This Row],[Network Description]],"")</f>
        <v/>
      </c>
      <c r="F3139" t="str">
        <f>IF(AND(TimeSpend[[#This Row],[Personnel number]]&lt;&gt;"",TimeSpend[[#This Row],[Date]]&lt;&gt;""),TimeSpend[[#This Row],[Activity]],"")</f>
        <v/>
      </c>
      <c r="G3139" t="str">
        <f>IF(AND(TimeSpend[[#This Row],[Personnel number]]&lt;&gt;"",TimeSpend[[#This Row],[Date]]&lt;&gt;""),TimeSpend[[#This Row],[Activity description]],"")</f>
        <v/>
      </c>
      <c r="H3139" s="36" t="str">
        <f>IF(AND(TimeSpend[[#This Row],[Personnel number]]&lt;&gt;"",TimeSpend[[#This Row],[Date]]&lt;&gt;""),TimeSpend[[#This Row],[Start Time]],"")</f>
        <v/>
      </c>
      <c r="I3139" s="36" t="str">
        <f>IF(AND(TimeSpend[[#This Row],[Personnel number]]&lt;&gt;"",TimeSpend[[#This Row],[Date]]&lt;&gt;""),TimeSpend[[#This Row],[End Time]],"")</f>
        <v/>
      </c>
      <c r="J3139" t="str">
        <f>IF(AND(TimeSpend[[#This Row],[Personnel number]]&lt;&gt;"",TimeSpend[[#This Row],[Date]]&lt;&gt;""),TimeSpend[[#This Row],[Location]],"")</f>
        <v/>
      </c>
      <c r="K3139" t="str">
        <f>IF(AND(TimeSpend[[#This Row],[Personnel number]]&lt;&gt;"",TimeSpend[[#This Row],[Date]]&lt;&gt;""),TimeSpend[[#This Row],[Task]],"")</f>
        <v/>
      </c>
      <c r="L3139" t="str">
        <f>IF(AND(TimeSpend[[#This Row],[Personnel number]]&lt;&gt;"",TimeSpend[[#This Row],[Date]]&lt;&gt;""),Utilization!$J$2,"")</f>
        <v/>
      </c>
      <c r="M3139" t="str">
        <f>IF(AND(TimeSpend[[#This Row],[Personnel number]]&lt;&gt;"",TimeSpend[[#This Row],[Date]]&lt;&gt;""),TimeSpend[[#This Row],[Employee Name]],"")</f>
        <v/>
      </c>
      <c r="N3139" t="str">
        <f t="shared" si="98"/>
        <v/>
      </c>
      <c r="O3139" t="str">
        <f t="shared" si="99"/>
        <v/>
      </c>
      <c r="P3139" t="str">
        <f>IF(D3139&lt;&gt;"",VLOOKUP(D3139,Projects!B:C,2,0),"")</f>
        <v/>
      </c>
    </row>
    <row r="3140" spans="1:16" x14ac:dyDescent="0.25">
      <c r="A3140" t="str">
        <f>UPPER(IF(AND(TimeSpend[[#This Row],[Personnel number]]&lt;&gt;"",TimeSpend[[#This Row],[Date]]&lt;&gt;""),TimeSpend[[#This Row],[Personnel number]],""))</f>
        <v/>
      </c>
      <c r="B3140" s="85" t="str">
        <f>IF(AND(TimeSpend[[#This Row],[Personnel number]]&lt;&gt;"",TimeSpend[[#This Row],[Date]]&lt;&gt;""),TEXT(TimeSpend[[#This Row],[Date]],"[$-409]yyyyMMdd"),"")</f>
        <v/>
      </c>
      <c r="C3140" s="33" t="str">
        <f>IF(AND(TimeSpend[[#This Row],[Personnel number]]&lt;&gt;"",TimeSpend[[#This Row],[Date]]&lt;&gt;""),SUBSTITUTE(TimeSpend[[#This Row],[Hours]],",","."),"")</f>
        <v/>
      </c>
      <c r="D3140" t="str">
        <f>IF(AND(TimeSpend[[#This Row],[Personnel number]]&lt;&gt;"",TimeSpend[[#This Row],[Date]]&lt;&gt;""),TimeSpend[[#This Row],[Network]],"")</f>
        <v/>
      </c>
      <c r="E3140" t="str">
        <f>IF(AND(TimeSpend[[#This Row],[Personnel number]]&lt;&gt;"",TimeSpend[[#This Row],[Date]]&lt;&gt;""),TimeSpend[[#This Row],[Network Description]],"")</f>
        <v/>
      </c>
      <c r="F3140" t="str">
        <f>IF(AND(TimeSpend[[#This Row],[Personnel number]]&lt;&gt;"",TimeSpend[[#This Row],[Date]]&lt;&gt;""),TimeSpend[[#This Row],[Activity]],"")</f>
        <v/>
      </c>
      <c r="G3140" t="str">
        <f>IF(AND(TimeSpend[[#This Row],[Personnel number]]&lt;&gt;"",TimeSpend[[#This Row],[Date]]&lt;&gt;""),TimeSpend[[#This Row],[Activity description]],"")</f>
        <v/>
      </c>
      <c r="H3140" s="36" t="str">
        <f>IF(AND(TimeSpend[[#This Row],[Personnel number]]&lt;&gt;"",TimeSpend[[#This Row],[Date]]&lt;&gt;""),TimeSpend[[#This Row],[Start Time]],"")</f>
        <v/>
      </c>
      <c r="I3140" s="36" t="str">
        <f>IF(AND(TimeSpend[[#This Row],[Personnel number]]&lt;&gt;"",TimeSpend[[#This Row],[Date]]&lt;&gt;""),TimeSpend[[#This Row],[End Time]],"")</f>
        <v/>
      </c>
      <c r="J3140" t="str">
        <f>IF(AND(TimeSpend[[#This Row],[Personnel number]]&lt;&gt;"",TimeSpend[[#This Row],[Date]]&lt;&gt;""),TimeSpend[[#This Row],[Location]],"")</f>
        <v/>
      </c>
      <c r="K3140" t="str">
        <f>IF(AND(TimeSpend[[#This Row],[Personnel number]]&lt;&gt;"",TimeSpend[[#This Row],[Date]]&lt;&gt;""),TimeSpend[[#This Row],[Task]],"")</f>
        <v/>
      </c>
      <c r="L3140" t="str">
        <f>IF(AND(TimeSpend[[#This Row],[Personnel number]]&lt;&gt;"",TimeSpend[[#This Row],[Date]]&lt;&gt;""),Utilization!$J$2,"")</f>
        <v/>
      </c>
      <c r="M3140" t="str">
        <f>IF(AND(TimeSpend[[#This Row],[Personnel number]]&lt;&gt;"",TimeSpend[[#This Row],[Date]]&lt;&gt;""),TimeSpend[[#This Row],[Employee Name]],"")</f>
        <v/>
      </c>
      <c r="N3140" t="str">
        <f t="shared" si="98"/>
        <v/>
      </c>
      <c r="O3140" t="str">
        <f t="shared" si="99"/>
        <v/>
      </c>
      <c r="P3140" t="str">
        <f>IF(D3140&lt;&gt;"",VLOOKUP(D3140,Projects!B:C,2,0),"")</f>
        <v/>
      </c>
    </row>
    <row r="3141" spans="1:16" x14ac:dyDescent="0.25">
      <c r="A3141" t="str">
        <f>UPPER(IF(AND(TimeSpend[[#This Row],[Personnel number]]&lt;&gt;"",TimeSpend[[#This Row],[Date]]&lt;&gt;""),TimeSpend[[#This Row],[Personnel number]],""))</f>
        <v/>
      </c>
      <c r="B3141" s="85" t="str">
        <f>IF(AND(TimeSpend[[#This Row],[Personnel number]]&lt;&gt;"",TimeSpend[[#This Row],[Date]]&lt;&gt;""),TEXT(TimeSpend[[#This Row],[Date]],"[$-409]yyyyMMdd"),"")</f>
        <v/>
      </c>
      <c r="C3141" s="33" t="str">
        <f>IF(AND(TimeSpend[[#This Row],[Personnel number]]&lt;&gt;"",TimeSpend[[#This Row],[Date]]&lt;&gt;""),SUBSTITUTE(TimeSpend[[#This Row],[Hours]],",","."),"")</f>
        <v/>
      </c>
      <c r="D3141" t="str">
        <f>IF(AND(TimeSpend[[#This Row],[Personnel number]]&lt;&gt;"",TimeSpend[[#This Row],[Date]]&lt;&gt;""),TimeSpend[[#This Row],[Network]],"")</f>
        <v/>
      </c>
      <c r="E3141" t="str">
        <f>IF(AND(TimeSpend[[#This Row],[Personnel number]]&lt;&gt;"",TimeSpend[[#This Row],[Date]]&lt;&gt;""),TimeSpend[[#This Row],[Network Description]],"")</f>
        <v/>
      </c>
      <c r="F3141" t="str">
        <f>IF(AND(TimeSpend[[#This Row],[Personnel number]]&lt;&gt;"",TimeSpend[[#This Row],[Date]]&lt;&gt;""),TimeSpend[[#This Row],[Activity]],"")</f>
        <v/>
      </c>
      <c r="G3141" t="str">
        <f>IF(AND(TimeSpend[[#This Row],[Personnel number]]&lt;&gt;"",TimeSpend[[#This Row],[Date]]&lt;&gt;""),TimeSpend[[#This Row],[Activity description]],"")</f>
        <v/>
      </c>
      <c r="H3141" s="36" t="str">
        <f>IF(AND(TimeSpend[[#This Row],[Personnel number]]&lt;&gt;"",TimeSpend[[#This Row],[Date]]&lt;&gt;""),TimeSpend[[#This Row],[Start Time]],"")</f>
        <v/>
      </c>
      <c r="I3141" s="36" t="str">
        <f>IF(AND(TimeSpend[[#This Row],[Personnel number]]&lt;&gt;"",TimeSpend[[#This Row],[Date]]&lt;&gt;""),TimeSpend[[#This Row],[End Time]],"")</f>
        <v/>
      </c>
      <c r="J3141" t="str">
        <f>IF(AND(TimeSpend[[#This Row],[Personnel number]]&lt;&gt;"",TimeSpend[[#This Row],[Date]]&lt;&gt;""),TimeSpend[[#This Row],[Location]],"")</f>
        <v/>
      </c>
      <c r="K3141" t="str">
        <f>IF(AND(TimeSpend[[#This Row],[Personnel number]]&lt;&gt;"",TimeSpend[[#This Row],[Date]]&lt;&gt;""),TimeSpend[[#This Row],[Task]],"")</f>
        <v/>
      </c>
      <c r="L3141" t="str">
        <f>IF(AND(TimeSpend[[#This Row],[Personnel number]]&lt;&gt;"",TimeSpend[[#This Row],[Date]]&lt;&gt;""),Utilization!$J$2,"")</f>
        <v/>
      </c>
      <c r="M3141" t="str">
        <f>IF(AND(TimeSpend[[#This Row],[Personnel number]]&lt;&gt;"",TimeSpend[[#This Row],[Date]]&lt;&gt;""),TimeSpend[[#This Row],[Employee Name]],"")</f>
        <v/>
      </c>
      <c r="N3141" t="str">
        <f t="shared" si="98"/>
        <v/>
      </c>
      <c r="O3141" t="str">
        <f t="shared" si="99"/>
        <v/>
      </c>
      <c r="P3141" t="str">
        <f>IF(D3141&lt;&gt;"",VLOOKUP(D3141,Projects!B:C,2,0),"")</f>
        <v/>
      </c>
    </row>
    <row r="3142" spans="1:16" x14ac:dyDescent="0.25">
      <c r="A3142" t="str">
        <f>UPPER(IF(AND(TimeSpend[[#This Row],[Personnel number]]&lt;&gt;"",TimeSpend[[#This Row],[Date]]&lt;&gt;""),TimeSpend[[#This Row],[Personnel number]],""))</f>
        <v/>
      </c>
      <c r="B3142" s="85" t="str">
        <f>IF(AND(TimeSpend[[#This Row],[Personnel number]]&lt;&gt;"",TimeSpend[[#This Row],[Date]]&lt;&gt;""),TEXT(TimeSpend[[#This Row],[Date]],"[$-409]yyyyMMdd"),"")</f>
        <v/>
      </c>
      <c r="C3142" s="33" t="str">
        <f>IF(AND(TimeSpend[[#This Row],[Personnel number]]&lt;&gt;"",TimeSpend[[#This Row],[Date]]&lt;&gt;""),SUBSTITUTE(TimeSpend[[#This Row],[Hours]],",","."),"")</f>
        <v/>
      </c>
      <c r="D3142" t="str">
        <f>IF(AND(TimeSpend[[#This Row],[Personnel number]]&lt;&gt;"",TimeSpend[[#This Row],[Date]]&lt;&gt;""),TimeSpend[[#This Row],[Network]],"")</f>
        <v/>
      </c>
      <c r="E3142" t="str">
        <f>IF(AND(TimeSpend[[#This Row],[Personnel number]]&lt;&gt;"",TimeSpend[[#This Row],[Date]]&lt;&gt;""),TimeSpend[[#This Row],[Network Description]],"")</f>
        <v/>
      </c>
      <c r="F3142" t="str">
        <f>IF(AND(TimeSpend[[#This Row],[Personnel number]]&lt;&gt;"",TimeSpend[[#This Row],[Date]]&lt;&gt;""),TimeSpend[[#This Row],[Activity]],"")</f>
        <v/>
      </c>
      <c r="G3142" t="str">
        <f>IF(AND(TimeSpend[[#This Row],[Personnel number]]&lt;&gt;"",TimeSpend[[#This Row],[Date]]&lt;&gt;""),TimeSpend[[#This Row],[Activity description]],"")</f>
        <v/>
      </c>
      <c r="H3142" s="36" t="str">
        <f>IF(AND(TimeSpend[[#This Row],[Personnel number]]&lt;&gt;"",TimeSpend[[#This Row],[Date]]&lt;&gt;""),TimeSpend[[#This Row],[Start Time]],"")</f>
        <v/>
      </c>
      <c r="I3142" s="36" t="str">
        <f>IF(AND(TimeSpend[[#This Row],[Personnel number]]&lt;&gt;"",TimeSpend[[#This Row],[Date]]&lt;&gt;""),TimeSpend[[#This Row],[End Time]],"")</f>
        <v/>
      </c>
      <c r="J3142" t="str">
        <f>IF(AND(TimeSpend[[#This Row],[Personnel number]]&lt;&gt;"",TimeSpend[[#This Row],[Date]]&lt;&gt;""),TimeSpend[[#This Row],[Location]],"")</f>
        <v/>
      </c>
      <c r="K3142" t="str">
        <f>IF(AND(TimeSpend[[#This Row],[Personnel number]]&lt;&gt;"",TimeSpend[[#This Row],[Date]]&lt;&gt;""),TimeSpend[[#This Row],[Task]],"")</f>
        <v/>
      </c>
      <c r="L3142" t="str">
        <f>IF(AND(TimeSpend[[#This Row],[Personnel number]]&lt;&gt;"",TimeSpend[[#This Row],[Date]]&lt;&gt;""),Utilization!$J$2,"")</f>
        <v/>
      </c>
      <c r="M3142" t="str">
        <f>IF(AND(TimeSpend[[#This Row],[Personnel number]]&lt;&gt;"",TimeSpend[[#This Row],[Date]]&lt;&gt;""),TimeSpend[[#This Row],[Employee Name]],"")</f>
        <v/>
      </c>
      <c r="N3142" t="str">
        <f t="shared" si="98"/>
        <v/>
      </c>
      <c r="O3142" t="str">
        <f t="shared" si="99"/>
        <v/>
      </c>
      <c r="P3142" t="str">
        <f>IF(D3142&lt;&gt;"",VLOOKUP(D3142,Projects!B:C,2,0),"")</f>
        <v/>
      </c>
    </row>
    <row r="3143" spans="1:16" x14ac:dyDescent="0.25">
      <c r="A3143" t="str">
        <f>UPPER(IF(AND(TimeSpend[[#This Row],[Personnel number]]&lt;&gt;"",TimeSpend[[#This Row],[Date]]&lt;&gt;""),TimeSpend[[#This Row],[Personnel number]],""))</f>
        <v/>
      </c>
      <c r="B3143" s="85" t="str">
        <f>IF(AND(TimeSpend[[#This Row],[Personnel number]]&lt;&gt;"",TimeSpend[[#This Row],[Date]]&lt;&gt;""),TEXT(TimeSpend[[#This Row],[Date]],"[$-409]yyyyMMdd"),"")</f>
        <v/>
      </c>
      <c r="C3143" s="33" t="str">
        <f>IF(AND(TimeSpend[[#This Row],[Personnel number]]&lt;&gt;"",TimeSpend[[#This Row],[Date]]&lt;&gt;""),SUBSTITUTE(TimeSpend[[#This Row],[Hours]],",","."),"")</f>
        <v/>
      </c>
      <c r="D3143" t="str">
        <f>IF(AND(TimeSpend[[#This Row],[Personnel number]]&lt;&gt;"",TimeSpend[[#This Row],[Date]]&lt;&gt;""),TimeSpend[[#This Row],[Network]],"")</f>
        <v/>
      </c>
      <c r="E3143" t="str">
        <f>IF(AND(TimeSpend[[#This Row],[Personnel number]]&lt;&gt;"",TimeSpend[[#This Row],[Date]]&lt;&gt;""),TimeSpend[[#This Row],[Network Description]],"")</f>
        <v/>
      </c>
      <c r="F3143" t="str">
        <f>IF(AND(TimeSpend[[#This Row],[Personnel number]]&lt;&gt;"",TimeSpend[[#This Row],[Date]]&lt;&gt;""),TimeSpend[[#This Row],[Activity]],"")</f>
        <v/>
      </c>
      <c r="G3143" t="str">
        <f>IF(AND(TimeSpend[[#This Row],[Personnel number]]&lt;&gt;"",TimeSpend[[#This Row],[Date]]&lt;&gt;""),TimeSpend[[#This Row],[Activity description]],"")</f>
        <v/>
      </c>
      <c r="H3143" s="36" t="str">
        <f>IF(AND(TimeSpend[[#This Row],[Personnel number]]&lt;&gt;"",TimeSpend[[#This Row],[Date]]&lt;&gt;""),TimeSpend[[#This Row],[Start Time]],"")</f>
        <v/>
      </c>
      <c r="I3143" s="36" t="str">
        <f>IF(AND(TimeSpend[[#This Row],[Personnel number]]&lt;&gt;"",TimeSpend[[#This Row],[Date]]&lt;&gt;""),TimeSpend[[#This Row],[End Time]],"")</f>
        <v/>
      </c>
      <c r="J3143" t="str">
        <f>IF(AND(TimeSpend[[#This Row],[Personnel number]]&lt;&gt;"",TimeSpend[[#This Row],[Date]]&lt;&gt;""),TimeSpend[[#This Row],[Location]],"")</f>
        <v/>
      </c>
      <c r="K3143" t="str">
        <f>IF(AND(TimeSpend[[#This Row],[Personnel number]]&lt;&gt;"",TimeSpend[[#This Row],[Date]]&lt;&gt;""),TimeSpend[[#This Row],[Task]],"")</f>
        <v/>
      </c>
      <c r="L3143" t="str">
        <f>IF(AND(TimeSpend[[#This Row],[Personnel number]]&lt;&gt;"",TimeSpend[[#This Row],[Date]]&lt;&gt;""),Utilization!$J$2,"")</f>
        <v/>
      </c>
      <c r="M3143" t="str">
        <f>IF(AND(TimeSpend[[#This Row],[Personnel number]]&lt;&gt;"",TimeSpend[[#This Row],[Date]]&lt;&gt;""),TimeSpend[[#This Row],[Employee Name]],"")</f>
        <v/>
      </c>
      <c r="N3143" t="str">
        <f t="shared" si="98"/>
        <v/>
      </c>
      <c r="O3143" t="str">
        <f t="shared" si="99"/>
        <v/>
      </c>
      <c r="P3143" t="str">
        <f>IF(D3143&lt;&gt;"",VLOOKUP(D3143,Projects!B:C,2,0),"")</f>
        <v/>
      </c>
    </row>
    <row r="3144" spans="1:16" x14ac:dyDescent="0.25">
      <c r="A3144" t="str">
        <f>UPPER(IF(AND(TimeSpend[[#This Row],[Personnel number]]&lt;&gt;"",TimeSpend[[#This Row],[Date]]&lt;&gt;""),TimeSpend[[#This Row],[Personnel number]],""))</f>
        <v/>
      </c>
      <c r="B3144" s="85" t="str">
        <f>IF(AND(TimeSpend[[#This Row],[Personnel number]]&lt;&gt;"",TimeSpend[[#This Row],[Date]]&lt;&gt;""),TEXT(TimeSpend[[#This Row],[Date]],"[$-409]yyyyMMdd"),"")</f>
        <v/>
      </c>
      <c r="C3144" s="33" t="str">
        <f>IF(AND(TimeSpend[[#This Row],[Personnel number]]&lt;&gt;"",TimeSpend[[#This Row],[Date]]&lt;&gt;""),SUBSTITUTE(TimeSpend[[#This Row],[Hours]],",","."),"")</f>
        <v/>
      </c>
      <c r="D3144" t="str">
        <f>IF(AND(TimeSpend[[#This Row],[Personnel number]]&lt;&gt;"",TimeSpend[[#This Row],[Date]]&lt;&gt;""),TimeSpend[[#This Row],[Network]],"")</f>
        <v/>
      </c>
      <c r="E3144" t="str">
        <f>IF(AND(TimeSpend[[#This Row],[Personnel number]]&lt;&gt;"",TimeSpend[[#This Row],[Date]]&lt;&gt;""),TimeSpend[[#This Row],[Network Description]],"")</f>
        <v/>
      </c>
      <c r="F3144" t="str">
        <f>IF(AND(TimeSpend[[#This Row],[Personnel number]]&lt;&gt;"",TimeSpend[[#This Row],[Date]]&lt;&gt;""),TimeSpend[[#This Row],[Activity]],"")</f>
        <v/>
      </c>
      <c r="G3144" t="str">
        <f>IF(AND(TimeSpend[[#This Row],[Personnel number]]&lt;&gt;"",TimeSpend[[#This Row],[Date]]&lt;&gt;""),TimeSpend[[#This Row],[Activity description]],"")</f>
        <v/>
      </c>
      <c r="H3144" s="36" t="str">
        <f>IF(AND(TimeSpend[[#This Row],[Personnel number]]&lt;&gt;"",TimeSpend[[#This Row],[Date]]&lt;&gt;""),TimeSpend[[#This Row],[Start Time]],"")</f>
        <v/>
      </c>
      <c r="I3144" s="36" t="str">
        <f>IF(AND(TimeSpend[[#This Row],[Personnel number]]&lt;&gt;"",TimeSpend[[#This Row],[Date]]&lt;&gt;""),TimeSpend[[#This Row],[End Time]],"")</f>
        <v/>
      </c>
      <c r="J3144" t="str">
        <f>IF(AND(TimeSpend[[#This Row],[Personnel number]]&lt;&gt;"",TimeSpend[[#This Row],[Date]]&lt;&gt;""),TimeSpend[[#This Row],[Location]],"")</f>
        <v/>
      </c>
      <c r="K3144" t="str">
        <f>IF(AND(TimeSpend[[#This Row],[Personnel number]]&lt;&gt;"",TimeSpend[[#This Row],[Date]]&lt;&gt;""),TimeSpend[[#This Row],[Task]],"")</f>
        <v/>
      </c>
      <c r="L3144" t="str">
        <f>IF(AND(TimeSpend[[#This Row],[Personnel number]]&lt;&gt;"",TimeSpend[[#This Row],[Date]]&lt;&gt;""),Utilization!$J$2,"")</f>
        <v/>
      </c>
      <c r="M3144" t="str">
        <f>IF(AND(TimeSpend[[#This Row],[Personnel number]]&lt;&gt;"",TimeSpend[[#This Row],[Date]]&lt;&gt;""),TimeSpend[[#This Row],[Employee Name]],"")</f>
        <v/>
      </c>
      <c r="N3144" t="str">
        <f t="shared" si="98"/>
        <v/>
      </c>
      <c r="O3144" t="str">
        <f t="shared" si="99"/>
        <v/>
      </c>
      <c r="P3144" t="str">
        <f>IF(D3144&lt;&gt;"",VLOOKUP(D3144,Projects!B:C,2,0),"")</f>
        <v/>
      </c>
    </row>
    <row r="3145" spans="1:16" x14ac:dyDescent="0.25">
      <c r="A3145" t="str">
        <f>UPPER(IF(AND(TimeSpend[[#This Row],[Personnel number]]&lt;&gt;"",TimeSpend[[#This Row],[Date]]&lt;&gt;""),TimeSpend[[#This Row],[Personnel number]],""))</f>
        <v/>
      </c>
      <c r="B3145" s="85" t="str">
        <f>IF(AND(TimeSpend[[#This Row],[Personnel number]]&lt;&gt;"",TimeSpend[[#This Row],[Date]]&lt;&gt;""),TEXT(TimeSpend[[#This Row],[Date]],"[$-409]yyyyMMdd"),"")</f>
        <v/>
      </c>
      <c r="C3145" s="33" t="str">
        <f>IF(AND(TimeSpend[[#This Row],[Personnel number]]&lt;&gt;"",TimeSpend[[#This Row],[Date]]&lt;&gt;""),SUBSTITUTE(TimeSpend[[#This Row],[Hours]],",","."),"")</f>
        <v/>
      </c>
      <c r="D3145" t="str">
        <f>IF(AND(TimeSpend[[#This Row],[Personnel number]]&lt;&gt;"",TimeSpend[[#This Row],[Date]]&lt;&gt;""),TimeSpend[[#This Row],[Network]],"")</f>
        <v/>
      </c>
      <c r="E3145" t="str">
        <f>IF(AND(TimeSpend[[#This Row],[Personnel number]]&lt;&gt;"",TimeSpend[[#This Row],[Date]]&lt;&gt;""),TimeSpend[[#This Row],[Network Description]],"")</f>
        <v/>
      </c>
      <c r="F3145" t="str">
        <f>IF(AND(TimeSpend[[#This Row],[Personnel number]]&lt;&gt;"",TimeSpend[[#This Row],[Date]]&lt;&gt;""),TimeSpend[[#This Row],[Activity]],"")</f>
        <v/>
      </c>
      <c r="G3145" t="str">
        <f>IF(AND(TimeSpend[[#This Row],[Personnel number]]&lt;&gt;"",TimeSpend[[#This Row],[Date]]&lt;&gt;""),TimeSpend[[#This Row],[Activity description]],"")</f>
        <v/>
      </c>
      <c r="H3145" s="36" t="str">
        <f>IF(AND(TimeSpend[[#This Row],[Personnel number]]&lt;&gt;"",TimeSpend[[#This Row],[Date]]&lt;&gt;""),TimeSpend[[#This Row],[Start Time]],"")</f>
        <v/>
      </c>
      <c r="I3145" s="36" t="str">
        <f>IF(AND(TimeSpend[[#This Row],[Personnel number]]&lt;&gt;"",TimeSpend[[#This Row],[Date]]&lt;&gt;""),TimeSpend[[#This Row],[End Time]],"")</f>
        <v/>
      </c>
      <c r="J3145" t="str">
        <f>IF(AND(TimeSpend[[#This Row],[Personnel number]]&lt;&gt;"",TimeSpend[[#This Row],[Date]]&lt;&gt;""),TimeSpend[[#This Row],[Location]],"")</f>
        <v/>
      </c>
      <c r="K3145" t="str">
        <f>IF(AND(TimeSpend[[#This Row],[Personnel number]]&lt;&gt;"",TimeSpend[[#This Row],[Date]]&lt;&gt;""),TimeSpend[[#This Row],[Task]],"")</f>
        <v/>
      </c>
      <c r="L3145" t="str">
        <f>IF(AND(TimeSpend[[#This Row],[Personnel number]]&lt;&gt;"",TimeSpend[[#This Row],[Date]]&lt;&gt;""),Utilization!$J$2,"")</f>
        <v/>
      </c>
      <c r="M3145" t="str">
        <f>IF(AND(TimeSpend[[#This Row],[Personnel number]]&lt;&gt;"",TimeSpend[[#This Row],[Date]]&lt;&gt;""),TimeSpend[[#This Row],[Employee Name]],"")</f>
        <v/>
      </c>
      <c r="N3145" t="str">
        <f t="shared" si="98"/>
        <v/>
      </c>
      <c r="O3145" t="str">
        <f t="shared" si="99"/>
        <v/>
      </c>
      <c r="P3145" t="str">
        <f>IF(D3145&lt;&gt;"",VLOOKUP(D3145,Projects!B:C,2,0),"")</f>
        <v/>
      </c>
    </row>
    <row r="3146" spans="1:16" x14ac:dyDescent="0.25">
      <c r="A3146" t="str">
        <f>UPPER(IF(AND(TimeSpend[[#This Row],[Personnel number]]&lt;&gt;"",TimeSpend[[#This Row],[Date]]&lt;&gt;""),TimeSpend[[#This Row],[Personnel number]],""))</f>
        <v/>
      </c>
      <c r="B3146" s="85" t="str">
        <f>IF(AND(TimeSpend[[#This Row],[Personnel number]]&lt;&gt;"",TimeSpend[[#This Row],[Date]]&lt;&gt;""),TEXT(TimeSpend[[#This Row],[Date]],"[$-409]yyyyMMdd"),"")</f>
        <v/>
      </c>
      <c r="C3146" s="33" t="str">
        <f>IF(AND(TimeSpend[[#This Row],[Personnel number]]&lt;&gt;"",TimeSpend[[#This Row],[Date]]&lt;&gt;""),SUBSTITUTE(TimeSpend[[#This Row],[Hours]],",","."),"")</f>
        <v/>
      </c>
      <c r="D3146" t="str">
        <f>IF(AND(TimeSpend[[#This Row],[Personnel number]]&lt;&gt;"",TimeSpend[[#This Row],[Date]]&lt;&gt;""),TimeSpend[[#This Row],[Network]],"")</f>
        <v/>
      </c>
      <c r="E3146" t="str">
        <f>IF(AND(TimeSpend[[#This Row],[Personnel number]]&lt;&gt;"",TimeSpend[[#This Row],[Date]]&lt;&gt;""),TimeSpend[[#This Row],[Network Description]],"")</f>
        <v/>
      </c>
      <c r="F3146" t="str">
        <f>IF(AND(TimeSpend[[#This Row],[Personnel number]]&lt;&gt;"",TimeSpend[[#This Row],[Date]]&lt;&gt;""),TimeSpend[[#This Row],[Activity]],"")</f>
        <v/>
      </c>
      <c r="G3146" t="str">
        <f>IF(AND(TimeSpend[[#This Row],[Personnel number]]&lt;&gt;"",TimeSpend[[#This Row],[Date]]&lt;&gt;""),TimeSpend[[#This Row],[Activity description]],"")</f>
        <v/>
      </c>
      <c r="H3146" s="36" t="str">
        <f>IF(AND(TimeSpend[[#This Row],[Personnel number]]&lt;&gt;"",TimeSpend[[#This Row],[Date]]&lt;&gt;""),TimeSpend[[#This Row],[Start Time]],"")</f>
        <v/>
      </c>
      <c r="I3146" s="36" t="str">
        <f>IF(AND(TimeSpend[[#This Row],[Personnel number]]&lt;&gt;"",TimeSpend[[#This Row],[Date]]&lt;&gt;""),TimeSpend[[#This Row],[End Time]],"")</f>
        <v/>
      </c>
      <c r="J3146" t="str">
        <f>IF(AND(TimeSpend[[#This Row],[Personnel number]]&lt;&gt;"",TimeSpend[[#This Row],[Date]]&lt;&gt;""),TimeSpend[[#This Row],[Location]],"")</f>
        <v/>
      </c>
      <c r="K3146" t="str">
        <f>IF(AND(TimeSpend[[#This Row],[Personnel number]]&lt;&gt;"",TimeSpend[[#This Row],[Date]]&lt;&gt;""),TimeSpend[[#This Row],[Task]],"")</f>
        <v/>
      </c>
      <c r="L3146" t="str">
        <f>IF(AND(TimeSpend[[#This Row],[Personnel number]]&lt;&gt;"",TimeSpend[[#This Row],[Date]]&lt;&gt;""),Utilization!$J$2,"")</f>
        <v/>
      </c>
      <c r="M3146" t="str">
        <f>IF(AND(TimeSpend[[#This Row],[Personnel number]]&lt;&gt;"",TimeSpend[[#This Row],[Date]]&lt;&gt;""),TimeSpend[[#This Row],[Employee Name]],"")</f>
        <v/>
      </c>
      <c r="N3146" t="str">
        <f t="shared" si="98"/>
        <v/>
      </c>
      <c r="O3146" t="str">
        <f t="shared" si="99"/>
        <v/>
      </c>
      <c r="P3146" t="str">
        <f>IF(D3146&lt;&gt;"",VLOOKUP(D3146,Projects!B:C,2,0),"")</f>
        <v/>
      </c>
    </row>
    <row r="3147" spans="1:16" x14ac:dyDescent="0.25">
      <c r="A3147" t="str">
        <f>UPPER(IF(AND(TimeSpend[[#This Row],[Personnel number]]&lt;&gt;"",TimeSpend[[#This Row],[Date]]&lt;&gt;""),TimeSpend[[#This Row],[Personnel number]],""))</f>
        <v/>
      </c>
      <c r="B3147" s="85" t="str">
        <f>IF(AND(TimeSpend[[#This Row],[Personnel number]]&lt;&gt;"",TimeSpend[[#This Row],[Date]]&lt;&gt;""),TEXT(TimeSpend[[#This Row],[Date]],"[$-409]yyyyMMdd"),"")</f>
        <v/>
      </c>
      <c r="C3147" s="33" t="str">
        <f>IF(AND(TimeSpend[[#This Row],[Personnel number]]&lt;&gt;"",TimeSpend[[#This Row],[Date]]&lt;&gt;""),SUBSTITUTE(TimeSpend[[#This Row],[Hours]],",","."),"")</f>
        <v/>
      </c>
      <c r="D3147" t="str">
        <f>IF(AND(TimeSpend[[#This Row],[Personnel number]]&lt;&gt;"",TimeSpend[[#This Row],[Date]]&lt;&gt;""),TimeSpend[[#This Row],[Network]],"")</f>
        <v/>
      </c>
      <c r="E3147" t="str">
        <f>IF(AND(TimeSpend[[#This Row],[Personnel number]]&lt;&gt;"",TimeSpend[[#This Row],[Date]]&lt;&gt;""),TimeSpend[[#This Row],[Network Description]],"")</f>
        <v/>
      </c>
      <c r="F3147" t="str">
        <f>IF(AND(TimeSpend[[#This Row],[Personnel number]]&lt;&gt;"",TimeSpend[[#This Row],[Date]]&lt;&gt;""),TimeSpend[[#This Row],[Activity]],"")</f>
        <v/>
      </c>
      <c r="G3147" t="str">
        <f>IF(AND(TimeSpend[[#This Row],[Personnel number]]&lt;&gt;"",TimeSpend[[#This Row],[Date]]&lt;&gt;""),TimeSpend[[#This Row],[Activity description]],"")</f>
        <v/>
      </c>
      <c r="H3147" s="36" t="str">
        <f>IF(AND(TimeSpend[[#This Row],[Personnel number]]&lt;&gt;"",TimeSpend[[#This Row],[Date]]&lt;&gt;""),TimeSpend[[#This Row],[Start Time]],"")</f>
        <v/>
      </c>
      <c r="I3147" s="36" t="str">
        <f>IF(AND(TimeSpend[[#This Row],[Personnel number]]&lt;&gt;"",TimeSpend[[#This Row],[Date]]&lt;&gt;""),TimeSpend[[#This Row],[End Time]],"")</f>
        <v/>
      </c>
      <c r="J3147" t="str">
        <f>IF(AND(TimeSpend[[#This Row],[Personnel number]]&lt;&gt;"",TimeSpend[[#This Row],[Date]]&lt;&gt;""),TimeSpend[[#This Row],[Location]],"")</f>
        <v/>
      </c>
      <c r="K3147" t="str">
        <f>IF(AND(TimeSpend[[#This Row],[Personnel number]]&lt;&gt;"",TimeSpend[[#This Row],[Date]]&lt;&gt;""),TimeSpend[[#This Row],[Task]],"")</f>
        <v/>
      </c>
      <c r="L3147" t="str">
        <f>IF(AND(TimeSpend[[#This Row],[Personnel number]]&lt;&gt;"",TimeSpend[[#This Row],[Date]]&lt;&gt;""),Utilization!$J$2,"")</f>
        <v/>
      </c>
      <c r="M3147" t="str">
        <f>IF(AND(TimeSpend[[#This Row],[Personnel number]]&lt;&gt;"",TimeSpend[[#This Row],[Date]]&lt;&gt;""),TimeSpend[[#This Row],[Employee Name]],"")</f>
        <v/>
      </c>
      <c r="N3147" t="str">
        <f t="shared" si="98"/>
        <v/>
      </c>
      <c r="O3147" t="str">
        <f t="shared" si="99"/>
        <v/>
      </c>
      <c r="P3147" t="str">
        <f>IF(D3147&lt;&gt;"",VLOOKUP(D3147,Projects!B:C,2,0),"")</f>
        <v/>
      </c>
    </row>
    <row r="3148" spans="1:16" x14ac:dyDescent="0.25">
      <c r="A3148" t="str">
        <f>UPPER(IF(AND(TimeSpend[[#This Row],[Personnel number]]&lt;&gt;"",TimeSpend[[#This Row],[Date]]&lt;&gt;""),TimeSpend[[#This Row],[Personnel number]],""))</f>
        <v/>
      </c>
      <c r="B3148" s="85" t="str">
        <f>IF(AND(TimeSpend[[#This Row],[Personnel number]]&lt;&gt;"",TimeSpend[[#This Row],[Date]]&lt;&gt;""),TEXT(TimeSpend[[#This Row],[Date]],"[$-409]yyyyMMdd"),"")</f>
        <v/>
      </c>
      <c r="C3148" s="33" t="str">
        <f>IF(AND(TimeSpend[[#This Row],[Personnel number]]&lt;&gt;"",TimeSpend[[#This Row],[Date]]&lt;&gt;""),SUBSTITUTE(TimeSpend[[#This Row],[Hours]],",","."),"")</f>
        <v/>
      </c>
      <c r="D3148" t="str">
        <f>IF(AND(TimeSpend[[#This Row],[Personnel number]]&lt;&gt;"",TimeSpend[[#This Row],[Date]]&lt;&gt;""),TimeSpend[[#This Row],[Network]],"")</f>
        <v/>
      </c>
      <c r="E3148" t="str">
        <f>IF(AND(TimeSpend[[#This Row],[Personnel number]]&lt;&gt;"",TimeSpend[[#This Row],[Date]]&lt;&gt;""),TimeSpend[[#This Row],[Network Description]],"")</f>
        <v/>
      </c>
      <c r="F3148" t="str">
        <f>IF(AND(TimeSpend[[#This Row],[Personnel number]]&lt;&gt;"",TimeSpend[[#This Row],[Date]]&lt;&gt;""),TimeSpend[[#This Row],[Activity]],"")</f>
        <v/>
      </c>
      <c r="G3148" t="str">
        <f>IF(AND(TimeSpend[[#This Row],[Personnel number]]&lt;&gt;"",TimeSpend[[#This Row],[Date]]&lt;&gt;""),TimeSpend[[#This Row],[Activity description]],"")</f>
        <v/>
      </c>
      <c r="H3148" s="36" t="str">
        <f>IF(AND(TimeSpend[[#This Row],[Personnel number]]&lt;&gt;"",TimeSpend[[#This Row],[Date]]&lt;&gt;""),TimeSpend[[#This Row],[Start Time]],"")</f>
        <v/>
      </c>
      <c r="I3148" s="36" t="str">
        <f>IF(AND(TimeSpend[[#This Row],[Personnel number]]&lt;&gt;"",TimeSpend[[#This Row],[Date]]&lt;&gt;""),TimeSpend[[#This Row],[End Time]],"")</f>
        <v/>
      </c>
      <c r="J3148" t="str">
        <f>IF(AND(TimeSpend[[#This Row],[Personnel number]]&lt;&gt;"",TimeSpend[[#This Row],[Date]]&lt;&gt;""),TimeSpend[[#This Row],[Location]],"")</f>
        <v/>
      </c>
      <c r="K3148" t="str">
        <f>IF(AND(TimeSpend[[#This Row],[Personnel number]]&lt;&gt;"",TimeSpend[[#This Row],[Date]]&lt;&gt;""),TimeSpend[[#This Row],[Task]],"")</f>
        <v/>
      </c>
      <c r="L3148" t="str">
        <f>IF(AND(TimeSpend[[#This Row],[Personnel number]]&lt;&gt;"",TimeSpend[[#This Row],[Date]]&lt;&gt;""),Utilization!$J$2,"")</f>
        <v/>
      </c>
      <c r="M3148" t="str">
        <f>IF(AND(TimeSpend[[#This Row],[Personnel number]]&lt;&gt;"",TimeSpend[[#This Row],[Date]]&lt;&gt;""),TimeSpend[[#This Row],[Employee Name]],"")</f>
        <v/>
      </c>
      <c r="N3148" t="str">
        <f t="shared" si="98"/>
        <v/>
      </c>
      <c r="O3148" t="str">
        <f t="shared" si="99"/>
        <v/>
      </c>
      <c r="P3148" t="str">
        <f>IF(D3148&lt;&gt;"",VLOOKUP(D3148,Projects!B:C,2,0),"")</f>
        <v/>
      </c>
    </row>
    <row r="3149" spans="1:16" x14ac:dyDescent="0.25">
      <c r="A3149" t="str">
        <f>UPPER(IF(AND(TimeSpend[[#This Row],[Personnel number]]&lt;&gt;"",TimeSpend[[#This Row],[Date]]&lt;&gt;""),TimeSpend[[#This Row],[Personnel number]],""))</f>
        <v/>
      </c>
      <c r="B3149" s="85" t="str">
        <f>IF(AND(TimeSpend[[#This Row],[Personnel number]]&lt;&gt;"",TimeSpend[[#This Row],[Date]]&lt;&gt;""),TEXT(TimeSpend[[#This Row],[Date]],"[$-409]yyyyMMdd"),"")</f>
        <v/>
      </c>
      <c r="C3149" s="33" t="str">
        <f>IF(AND(TimeSpend[[#This Row],[Personnel number]]&lt;&gt;"",TimeSpend[[#This Row],[Date]]&lt;&gt;""),SUBSTITUTE(TimeSpend[[#This Row],[Hours]],",","."),"")</f>
        <v/>
      </c>
      <c r="D3149" t="str">
        <f>IF(AND(TimeSpend[[#This Row],[Personnel number]]&lt;&gt;"",TimeSpend[[#This Row],[Date]]&lt;&gt;""),TimeSpend[[#This Row],[Network]],"")</f>
        <v/>
      </c>
      <c r="E3149" t="str">
        <f>IF(AND(TimeSpend[[#This Row],[Personnel number]]&lt;&gt;"",TimeSpend[[#This Row],[Date]]&lt;&gt;""),TimeSpend[[#This Row],[Network Description]],"")</f>
        <v/>
      </c>
      <c r="F3149" t="str">
        <f>IF(AND(TimeSpend[[#This Row],[Personnel number]]&lt;&gt;"",TimeSpend[[#This Row],[Date]]&lt;&gt;""),TimeSpend[[#This Row],[Activity]],"")</f>
        <v/>
      </c>
      <c r="G3149" t="str">
        <f>IF(AND(TimeSpend[[#This Row],[Personnel number]]&lt;&gt;"",TimeSpend[[#This Row],[Date]]&lt;&gt;""),TimeSpend[[#This Row],[Activity description]],"")</f>
        <v/>
      </c>
      <c r="H3149" s="36" t="str">
        <f>IF(AND(TimeSpend[[#This Row],[Personnel number]]&lt;&gt;"",TimeSpend[[#This Row],[Date]]&lt;&gt;""),TimeSpend[[#This Row],[Start Time]],"")</f>
        <v/>
      </c>
      <c r="I3149" s="36" t="str">
        <f>IF(AND(TimeSpend[[#This Row],[Personnel number]]&lt;&gt;"",TimeSpend[[#This Row],[Date]]&lt;&gt;""),TimeSpend[[#This Row],[End Time]],"")</f>
        <v/>
      </c>
      <c r="J3149" t="str">
        <f>IF(AND(TimeSpend[[#This Row],[Personnel number]]&lt;&gt;"",TimeSpend[[#This Row],[Date]]&lt;&gt;""),TimeSpend[[#This Row],[Location]],"")</f>
        <v/>
      </c>
      <c r="K3149" t="str">
        <f>IF(AND(TimeSpend[[#This Row],[Personnel number]]&lt;&gt;"",TimeSpend[[#This Row],[Date]]&lt;&gt;""),TimeSpend[[#This Row],[Task]],"")</f>
        <v/>
      </c>
      <c r="L3149" t="str">
        <f>IF(AND(TimeSpend[[#This Row],[Personnel number]]&lt;&gt;"",TimeSpend[[#This Row],[Date]]&lt;&gt;""),Utilization!$J$2,"")</f>
        <v/>
      </c>
      <c r="M3149" t="str">
        <f>IF(AND(TimeSpend[[#This Row],[Personnel number]]&lt;&gt;"",TimeSpend[[#This Row],[Date]]&lt;&gt;""),TimeSpend[[#This Row],[Employee Name]],"")</f>
        <v/>
      </c>
      <c r="N3149" t="str">
        <f t="shared" si="98"/>
        <v/>
      </c>
      <c r="O3149" t="str">
        <f t="shared" si="99"/>
        <v/>
      </c>
      <c r="P3149" t="str">
        <f>IF(D3149&lt;&gt;"",VLOOKUP(D3149,Projects!B:C,2,0),"")</f>
        <v/>
      </c>
    </row>
    <row r="3150" spans="1:16" x14ac:dyDescent="0.25">
      <c r="A3150" t="str">
        <f>UPPER(IF(AND(TimeSpend[[#This Row],[Personnel number]]&lt;&gt;"",TimeSpend[[#This Row],[Date]]&lt;&gt;""),TimeSpend[[#This Row],[Personnel number]],""))</f>
        <v/>
      </c>
      <c r="B3150" s="85" t="str">
        <f>IF(AND(TimeSpend[[#This Row],[Personnel number]]&lt;&gt;"",TimeSpend[[#This Row],[Date]]&lt;&gt;""),TEXT(TimeSpend[[#This Row],[Date]],"[$-409]yyyyMMdd"),"")</f>
        <v/>
      </c>
      <c r="C3150" s="33" t="str">
        <f>IF(AND(TimeSpend[[#This Row],[Personnel number]]&lt;&gt;"",TimeSpend[[#This Row],[Date]]&lt;&gt;""),SUBSTITUTE(TimeSpend[[#This Row],[Hours]],",","."),"")</f>
        <v/>
      </c>
      <c r="D3150" t="str">
        <f>IF(AND(TimeSpend[[#This Row],[Personnel number]]&lt;&gt;"",TimeSpend[[#This Row],[Date]]&lt;&gt;""),TimeSpend[[#This Row],[Network]],"")</f>
        <v/>
      </c>
      <c r="E3150" t="str">
        <f>IF(AND(TimeSpend[[#This Row],[Personnel number]]&lt;&gt;"",TimeSpend[[#This Row],[Date]]&lt;&gt;""),TimeSpend[[#This Row],[Network Description]],"")</f>
        <v/>
      </c>
      <c r="F3150" t="str">
        <f>IF(AND(TimeSpend[[#This Row],[Personnel number]]&lt;&gt;"",TimeSpend[[#This Row],[Date]]&lt;&gt;""),TimeSpend[[#This Row],[Activity]],"")</f>
        <v/>
      </c>
      <c r="G3150" t="str">
        <f>IF(AND(TimeSpend[[#This Row],[Personnel number]]&lt;&gt;"",TimeSpend[[#This Row],[Date]]&lt;&gt;""),TimeSpend[[#This Row],[Activity description]],"")</f>
        <v/>
      </c>
      <c r="H3150" s="36" t="str">
        <f>IF(AND(TimeSpend[[#This Row],[Personnel number]]&lt;&gt;"",TimeSpend[[#This Row],[Date]]&lt;&gt;""),TimeSpend[[#This Row],[Start Time]],"")</f>
        <v/>
      </c>
      <c r="I3150" s="36" t="str">
        <f>IF(AND(TimeSpend[[#This Row],[Personnel number]]&lt;&gt;"",TimeSpend[[#This Row],[Date]]&lt;&gt;""),TimeSpend[[#This Row],[End Time]],"")</f>
        <v/>
      </c>
      <c r="J3150" t="str">
        <f>IF(AND(TimeSpend[[#This Row],[Personnel number]]&lt;&gt;"",TimeSpend[[#This Row],[Date]]&lt;&gt;""),TimeSpend[[#This Row],[Location]],"")</f>
        <v/>
      </c>
      <c r="K3150" t="str">
        <f>IF(AND(TimeSpend[[#This Row],[Personnel number]]&lt;&gt;"",TimeSpend[[#This Row],[Date]]&lt;&gt;""),TimeSpend[[#This Row],[Task]],"")</f>
        <v/>
      </c>
      <c r="L3150" t="str">
        <f>IF(AND(TimeSpend[[#This Row],[Personnel number]]&lt;&gt;"",TimeSpend[[#This Row],[Date]]&lt;&gt;""),Utilization!$J$2,"")</f>
        <v/>
      </c>
      <c r="M3150" t="str">
        <f>IF(AND(TimeSpend[[#This Row],[Personnel number]]&lt;&gt;"",TimeSpend[[#This Row],[Date]]&lt;&gt;""),TimeSpend[[#This Row],[Employee Name]],"")</f>
        <v/>
      </c>
      <c r="N3150" t="str">
        <f t="shared" si="98"/>
        <v/>
      </c>
      <c r="O3150" t="str">
        <f t="shared" si="99"/>
        <v/>
      </c>
      <c r="P3150" t="str">
        <f>IF(D3150&lt;&gt;"",VLOOKUP(D3150,Projects!B:C,2,0),"")</f>
        <v/>
      </c>
    </row>
    <row r="3151" spans="1:16" x14ac:dyDescent="0.25">
      <c r="A3151" t="str">
        <f>UPPER(IF(AND(TimeSpend[[#This Row],[Personnel number]]&lt;&gt;"",TimeSpend[[#This Row],[Date]]&lt;&gt;""),TimeSpend[[#This Row],[Personnel number]],""))</f>
        <v/>
      </c>
      <c r="B3151" s="85" t="str">
        <f>IF(AND(TimeSpend[[#This Row],[Personnel number]]&lt;&gt;"",TimeSpend[[#This Row],[Date]]&lt;&gt;""),TEXT(TimeSpend[[#This Row],[Date]],"[$-409]yyyyMMdd"),"")</f>
        <v/>
      </c>
      <c r="C3151" s="33" t="str">
        <f>IF(AND(TimeSpend[[#This Row],[Personnel number]]&lt;&gt;"",TimeSpend[[#This Row],[Date]]&lt;&gt;""),SUBSTITUTE(TimeSpend[[#This Row],[Hours]],",","."),"")</f>
        <v/>
      </c>
      <c r="D3151" t="str">
        <f>IF(AND(TimeSpend[[#This Row],[Personnel number]]&lt;&gt;"",TimeSpend[[#This Row],[Date]]&lt;&gt;""),TimeSpend[[#This Row],[Network]],"")</f>
        <v/>
      </c>
      <c r="E3151" t="str">
        <f>IF(AND(TimeSpend[[#This Row],[Personnel number]]&lt;&gt;"",TimeSpend[[#This Row],[Date]]&lt;&gt;""),TimeSpend[[#This Row],[Network Description]],"")</f>
        <v/>
      </c>
      <c r="F3151" t="str">
        <f>IF(AND(TimeSpend[[#This Row],[Personnel number]]&lt;&gt;"",TimeSpend[[#This Row],[Date]]&lt;&gt;""),TimeSpend[[#This Row],[Activity]],"")</f>
        <v/>
      </c>
      <c r="G3151" t="str">
        <f>IF(AND(TimeSpend[[#This Row],[Personnel number]]&lt;&gt;"",TimeSpend[[#This Row],[Date]]&lt;&gt;""),TimeSpend[[#This Row],[Activity description]],"")</f>
        <v/>
      </c>
      <c r="H3151" s="36" t="str">
        <f>IF(AND(TimeSpend[[#This Row],[Personnel number]]&lt;&gt;"",TimeSpend[[#This Row],[Date]]&lt;&gt;""),TimeSpend[[#This Row],[Start Time]],"")</f>
        <v/>
      </c>
      <c r="I3151" s="36" t="str">
        <f>IF(AND(TimeSpend[[#This Row],[Personnel number]]&lt;&gt;"",TimeSpend[[#This Row],[Date]]&lt;&gt;""),TimeSpend[[#This Row],[End Time]],"")</f>
        <v/>
      </c>
      <c r="J3151" t="str">
        <f>IF(AND(TimeSpend[[#This Row],[Personnel number]]&lt;&gt;"",TimeSpend[[#This Row],[Date]]&lt;&gt;""),TimeSpend[[#This Row],[Location]],"")</f>
        <v/>
      </c>
      <c r="K3151" t="str">
        <f>IF(AND(TimeSpend[[#This Row],[Personnel number]]&lt;&gt;"",TimeSpend[[#This Row],[Date]]&lt;&gt;""),TimeSpend[[#This Row],[Task]],"")</f>
        <v/>
      </c>
      <c r="L3151" t="str">
        <f>IF(AND(TimeSpend[[#This Row],[Personnel number]]&lt;&gt;"",TimeSpend[[#This Row],[Date]]&lt;&gt;""),Utilization!$J$2,"")</f>
        <v/>
      </c>
      <c r="M3151" t="str">
        <f>IF(AND(TimeSpend[[#This Row],[Personnel number]]&lt;&gt;"",TimeSpend[[#This Row],[Date]]&lt;&gt;""),TimeSpend[[#This Row],[Employee Name]],"")</f>
        <v/>
      </c>
      <c r="N3151" t="str">
        <f t="shared" si="98"/>
        <v/>
      </c>
      <c r="O3151" t="str">
        <f t="shared" si="99"/>
        <v/>
      </c>
      <c r="P3151" t="str">
        <f>IF(D3151&lt;&gt;"",VLOOKUP(D3151,Projects!B:C,2,0),"")</f>
        <v/>
      </c>
    </row>
    <row r="3152" spans="1:16" x14ac:dyDescent="0.25">
      <c r="A3152" t="str">
        <f>UPPER(IF(AND(TimeSpend[[#This Row],[Personnel number]]&lt;&gt;"",TimeSpend[[#This Row],[Date]]&lt;&gt;""),TimeSpend[[#This Row],[Personnel number]],""))</f>
        <v/>
      </c>
      <c r="B3152" s="85" t="str">
        <f>IF(AND(TimeSpend[[#This Row],[Personnel number]]&lt;&gt;"",TimeSpend[[#This Row],[Date]]&lt;&gt;""),TEXT(TimeSpend[[#This Row],[Date]],"[$-409]yyyyMMdd"),"")</f>
        <v/>
      </c>
      <c r="C3152" s="33" t="str">
        <f>IF(AND(TimeSpend[[#This Row],[Personnel number]]&lt;&gt;"",TimeSpend[[#This Row],[Date]]&lt;&gt;""),SUBSTITUTE(TimeSpend[[#This Row],[Hours]],",","."),"")</f>
        <v/>
      </c>
      <c r="D3152" t="str">
        <f>IF(AND(TimeSpend[[#This Row],[Personnel number]]&lt;&gt;"",TimeSpend[[#This Row],[Date]]&lt;&gt;""),TimeSpend[[#This Row],[Network]],"")</f>
        <v/>
      </c>
      <c r="E3152" t="str">
        <f>IF(AND(TimeSpend[[#This Row],[Personnel number]]&lt;&gt;"",TimeSpend[[#This Row],[Date]]&lt;&gt;""),TimeSpend[[#This Row],[Network Description]],"")</f>
        <v/>
      </c>
      <c r="F3152" t="str">
        <f>IF(AND(TimeSpend[[#This Row],[Personnel number]]&lt;&gt;"",TimeSpend[[#This Row],[Date]]&lt;&gt;""),TimeSpend[[#This Row],[Activity]],"")</f>
        <v/>
      </c>
      <c r="G3152" t="str">
        <f>IF(AND(TimeSpend[[#This Row],[Personnel number]]&lt;&gt;"",TimeSpend[[#This Row],[Date]]&lt;&gt;""),TimeSpend[[#This Row],[Activity description]],"")</f>
        <v/>
      </c>
      <c r="H3152" s="36" t="str">
        <f>IF(AND(TimeSpend[[#This Row],[Personnel number]]&lt;&gt;"",TimeSpend[[#This Row],[Date]]&lt;&gt;""),TimeSpend[[#This Row],[Start Time]],"")</f>
        <v/>
      </c>
      <c r="I3152" s="36" t="str">
        <f>IF(AND(TimeSpend[[#This Row],[Personnel number]]&lt;&gt;"",TimeSpend[[#This Row],[Date]]&lt;&gt;""),TimeSpend[[#This Row],[End Time]],"")</f>
        <v/>
      </c>
      <c r="J3152" t="str">
        <f>IF(AND(TimeSpend[[#This Row],[Personnel number]]&lt;&gt;"",TimeSpend[[#This Row],[Date]]&lt;&gt;""),TimeSpend[[#This Row],[Location]],"")</f>
        <v/>
      </c>
      <c r="K3152" t="str">
        <f>IF(AND(TimeSpend[[#This Row],[Personnel number]]&lt;&gt;"",TimeSpend[[#This Row],[Date]]&lt;&gt;""),TimeSpend[[#This Row],[Task]],"")</f>
        <v/>
      </c>
      <c r="L3152" t="str">
        <f>IF(AND(TimeSpend[[#This Row],[Personnel number]]&lt;&gt;"",TimeSpend[[#This Row],[Date]]&lt;&gt;""),Utilization!$J$2,"")</f>
        <v/>
      </c>
      <c r="M3152" t="str">
        <f>IF(AND(TimeSpend[[#This Row],[Personnel number]]&lt;&gt;"",TimeSpend[[#This Row],[Date]]&lt;&gt;""),TimeSpend[[#This Row],[Employee Name]],"")</f>
        <v/>
      </c>
      <c r="N3152" t="str">
        <f t="shared" si="98"/>
        <v/>
      </c>
      <c r="O3152" t="str">
        <f t="shared" si="99"/>
        <v/>
      </c>
      <c r="P3152" t="str">
        <f>IF(D3152&lt;&gt;"",VLOOKUP(D3152,Projects!B:C,2,0),"")</f>
        <v/>
      </c>
    </row>
    <row r="3153" spans="1:16" x14ac:dyDescent="0.25">
      <c r="A3153" t="str">
        <f>UPPER(IF(AND(TimeSpend[[#This Row],[Personnel number]]&lt;&gt;"",TimeSpend[[#This Row],[Date]]&lt;&gt;""),TimeSpend[[#This Row],[Personnel number]],""))</f>
        <v/>
      </c>
      <c r="B3153" s="85" t="str">
        <f>IF(AND(TimeSpend[[#This Row],[Personnel number]]&lt;&gt;"",TimeSpend[[#This Row],[Date]]&lt;&gt;""),TEXT(TimeSpend[[#This Row],[Date]],"[$-409]yyyyMMdd"),"")</f>
        <v/>
      </c>
      <c r="C3153" s="33" t="str">
        <f>IF(AND(TimeSpend[[#This Row],[Personnel number]]&lt;&gt;"",TimeSpend[[#This Row],[Date]]&lt;&gt;""),SUBSTITUTE(TimeSpend[[#This Row],[Hours]],",","."),"")</f>
        <v/>
      </c>
      <c r="D3153" t="str">
        <f>IF(AND(TimeSpend[[#This Row],[Personnel number]]&lt;&gt;"",TimeSpend[[#This Row],[Date]]&lt;&gt;""),TimeSpend[[#This Row],[Network]],"")</f>
        <v/>
      </c>
      <c r="E3153" t="str">
        <f>IF(AND(TimeSpend[[#This Row],[Personnel number]]&lt;&gt;"",TimeSpend[[#This Row],[Date]]&lt;&gt;""),TimeSpend[[#This Row],[Network Description]],"")</f>
        <v/>
      </c>
      <c r="F3153" t="str">
        <f>IF(AND(TimeSpend[[#This Row],[Personnel number]]&lt;&gt;"",TimeSpend[[#This Row],[Date]]&lt;&gt;""),TimeSpend[[#This Row],[Activity]],"")</f>
        <v/>
      </c>
      <c r="G3153" t="str">
        <f>IF(AND(TimeSpend[[#This Row],[Personnel number]]&lt;&gt;"",TimeSpend[[#This Row],[Date]]&lt;&gt;""),TimeSpend[[#This Row],[Activity description]],"")</f>
        <v/>
      </c>
      <c r="H3153" s="36" t="str">
        <f>IF(AND(TimeSpend[[#This Row],[Personnel number]]&lt;&gt;"",TimeSpend[[#This Row],[Date]]&lt;&gt;""),TimeSpend[[#This Row],[Start Time]],"")</f>
        <v/>
      </c>
      <c r="I3153" s="36" t="str">
        <f>IF(AND(TimeSpend[[#This Row],[Personnel number]]&lt;&gt;"",TimeSpend[[#This Row],[Date]]&lt;&gt;""),TimeSpend[[#This Row],[End Time]],"")</f>
        <v/>
      </c>
      <c r="J3153" t="str">
        <f>IF(AND(TimeSpend[[#This Row],[Personnel number]]&lt;&gt;"",TimeSpend[[#This Row],[Date]]&lt;&gt;""),TimeSpend[[#This Row],[Location]],"")</f>
        <v/>
      </c>
      <c r="K3153" t="str">
        <f>IF(AND(TimeSpend[[#This Row],[Personnel number]]&lt;&gt;"",TimeSpend[[#This Row],[Date]]&lt;&gt;""),TimeSpend[[#This Row],[Task]],"")</f>
        <v/>
      </c>
      <c r="L3153" t="str">
        <f>IF(AND(TimeSpend[[#This Row],[Personnel number]]&lt;&gt;"",TimeSpend[[#This Row],[Date]]&lt;&gt;""),Utilization!$J$2,"")</f>
        <v/>
      </c>
      <c r="M3153" t="str">
        <f>IF(AND(TimeSpend[[#This Row],[Personnel number]]&lt;&gt;"",TimeSpend[[#This Row],[Date]]&lt;&gt;""),TimeSpend[[#This Row],[Employee Name]],"")</f>
        <v/>
      </c>
      <c r="N3153" t="str">
        <f t="shared" si="98"/>
        <v/>
      </c>
      <c r="O3153" t="str">
        <f t="shared" si="99"/>
        <v/>
      </c>
      <c r="P3153" t="str">
        <f>IF(D3153&lt;&gt;"",VLOOKUP(D3153,Projects!B:C,2,0),"")</f>
        <v/>
      </c>
    </row>
    <row r="3154" spans="1:16" x14ac:dyDescent="0.25">
      <c r="A3154" t="str">
        <f>UPPER(IF(AND(TimeSpend[[#This Row],[Personnel number]]&lt;&gt;"",TimeSpend[[#This Row],[Date]]&lt;&gt;""),TimeSpend[[#This Row],[Personnel number]],""))</f>
        <v/>
      </c>
      <c r="B3154" s="85" t="str">
        <f>IF(AND(TimeSpend[[#This Row],[Personnel number]]&lt;&gt;"",TimeSpend[[#This Row],[Date]]&lt;&gt;""),TEXT(TimeSpend[[#This Row],[Date]],"[$-409]yyyyMMdd"),"")</f>
        <v/>
      </c>
      <c r="C3154" s="33" t="str">
        <f>IF(AND(TimeSpend[[#This Row],[Personnel number]]&lt;&gt;"",TimeSpend[[#This Row],[Date]]&lt;&gt;""),SUBSTITUTE(TimeSpend[[#This Row],[Hours]],",","."),"")</f>
        <v/>
      </c>
      <c r="D3154" t="str">
        <f>IF(AND(TimeSpend[[#This Row],[Personnel number]]&lt;&gt;"",TimeSpend[[#This Row],[Date]]&lt;&gt;""),TimeSpend[[#This Row],[Network]],"")</f>
        <v/>
      </c>
      <c r="E3154" t="str">
        <f>IF(AND(TimeSpend[[#This Row],[Personnel number]]&lt;&gt;"",TimeSpend[[#This Row],[Date]]&lt;&gt;""),TimeSpend[[#This Row],[Network Description]],"")</f>
        <v/>
      </c>
      <c r="F3154" t="str">
        <f>IF(AND(TimeSpend[[#This Row],[Personnel number]]&lt;&gt;"",TimeSpend[[#This Row],[Date]]&lt;&gt;""),TimeSpend[[#This Row],[Activity]],"")</f>
        <v/>
      </c>
      <c r="G3154" t="str">
        <f>IF(AND(TimeSpend[[#This Row],[Personnel number]]&lt;&gt;"",TimeSpend[[#This Row],[Date]]&lt;&gt;""),TimeSpend[[#This Row],[Activity description]],"")</f>
        <v/>
      </c>
      <c r="H3154" s="36" t="str">
        <f>IF(AND(TimeSpend[[#This Row],[Personnel number]]&lt;&gt;"",TimeSpend[[#This Row],[Date]]&lt;&gt;""),TimeSpend[[#This Row],[Start Time]],"")</f>
        <v/>
      </c>
      <c r="I3154" s="36" t="str">
        <f>IF(AND(TimeSpend[[#This Row],[Personnel number]]&lt;&gt;"",TimeSpend[[#This Row],[Date]]&lt;&gt;""),TimeSpend[[#This Row],[End Time]],"")</f>
        <v/>
      </c>
      <c r="J3154" t="str">
        <f>IF(AND(TimeSpend[[#This Row],[Personnel number]]&lt;&gt;"",TimeSpend[[#This Row],[Date]]&lt;&gt;""),TimeSpend[[#This Row],[Location]],"")</f>
        <v/>
      </c>
      <c r="K3154" t="str">
        <f>IF(AND(TimeSpend[[#This Row],[Personnel number]]&lt;&gt;"",TimeSpend[[#This Row],[Date]]&lt;&gt;""),TimeSpend[[#This Row],[Task]],"")</f>
        <v/>
      </c>
      <c r="L3154" t="str">
        <f>IF(AND(TimeSpend[[#This Row],[Personnel number]]&lt;&gt;"",TimeSpend[[#This Row],[Date]]&lt;&gt;""),Utilization!$J$2,"")</f>
        <v/>
      </c>
      <c r="M3154" t="str">
        <f>IF(AND(TimeSpend[[#This Row],[Personnel number]]&lt;&gt;"",TimeSpend[[#This Row],[Date]]&lt;&gt;""),TimeSpend[[#This Row],[Employee Name]],"")</f>
        <v/>
      </c>
      <c r="N3154" t="str">
        <f t="shared" si="98"/>
        <v/>
      </c>
      <c r="O3154" t="str">
        <f t="shared" si="99"/>
        <v/>
      </c>
      <c r="P3154" t="str">
        <f>IF(D3154&lt;&gt;"",VLOOKUP(D3154,Projects!B:C,2,0),"")</f>
        <v/>
      </c>
    </row>
    <row r="3155" spans="1:16" x14ac:dyDescent="0.25">
      <c r="A3155" t="str">
        <f>UPPER(IF(AND(TimeSpend[[#This Row],[Personnel number]]&lt;&gt;"",TimeSpend[[#This Row],[Date]]&lt;&gt;""),TimeSpend[[#This Row],[Personnel number]],""))</f>
        <v/>
      </c>
      <c r="B3155" s="85" t="str">
        <f>IF(AND(TimeSpend[[#This Row],[Personnel number]]&lt;&gt;"",TimeSpend[[#This Row],[Date]]&lt;&gt;""),TEXT(TimeSpend[[#This Row],[Date]],"[$-409]yyyyMMdd"),"")</f>
        <v/>
      </c>
      <c r="C3155" s="33" t="str">
        <f>IF(AND(TimeSpend[[#This Row],[Personnel number]]&lt;&gt;"",TimeSpend[[#This Row],[Date]]&lt;&gt;""),SUBSTITUTE(TimeSpend[[#This Row],[Hours]],",","."),"")</f>
        <v/>
      </c>
      <c r="D3155" t="str">
        <f>IF(AND(TimeSpend[[#This Row],[Personnel number]]&lt;&gt;"",TimeSpend[[#This Row],[Date]]&lt;&gt;""),TimeSpend[[#This Row],[Network]],"")</f>
        <v/>
      </c>
      <c r="E3155" t="str">
        <f>IF(AND(TimeSpend[[#This Row],[Personnel number]]&lt;&gt;"",TimeSpend[[#This Row],[Date]]&lt;&gt;""),TimeSpend[[#This Row],[Network Description]],"")</f>
        <v/>
      </c>
      <c r="F3155" t="str">
        <f>IF(AND(TimeSpend[[#This Row],[Personnel number]]&lt;&gt;"",TimeSpend[[#This Row],[Date]]&lt;&gt;""),TimeSpend[[#This Row],[Activity]],"")</f>
        <v/>
      </c>
      <c r="G3155" t="str">
        <f>IF(AND(TimeSpend[[#This Row],[Personnel number]]&lt;&gt;"",TimeSpend[[#This Row],[Date]]&lt;&gt;""),TimeSpend[[#This Row],[Activity description]],"")</f>
        <v/>
      </c>
      <c r="H3155" s="36" t="str">
        <f>IF(AND(TimeSpend[[#This Row],[Personnel number]]&lt;&gt;"",TimeSpend[[#This Row],[Date]]&lt;&gt;""),TimeSpend[[#This Row],[Start Time]],"")</f>
        <v/>
      </c>
      <c r="I3155" s="36" t="str">
        <f>IF(AND(TimeSpend[[#This Row],[Personnel number]]&lt;&gt;"",TimeSpend[[#This Row],[Date]]&lt;&gt;""),TimeSpend[[#This Row],[End Time]],"")</f>
        <v/>
      </c>
      <c r="J3155" t="str">
        <f>IF(AND(TimeSpend[[#This Row],[Personnel number]]&lt;&gt;"",TimeSpend[[#This Row],[Date]]&lt;&gt;""),TimeSpend[[#This Row],[Location]],"")</f>
        <v/>
      </c>
      <c r="K3155" t="str">
        <f>IF(AND(TimeSpend[[#This Row],[Personnel number]]&lt;&gt;"",TimeSpend[[#This Row],[Date]]&lt;&gt;""),TimeSpend[[#This Row],[Task]],"")</f>
        <v/>
      </c>
      <c r="L3155" t="str">
        <f>IF(AND(TimeSpend[[#This Row],[Personnel number]]&lt;&gt;"",TimeSpend[[#This Row],[Date]]&lt;&gt;""),Utilization!$J$2,"")</f>
        <v/>
      </c>
      <c r="M3155" t="str">
        <f>IF(AND(TimeSpend[[#This Row],[Personnel number]]&lt;&gt;"",TimeSpend[[#This Row],[Date]]&lt;&gt;""),TimeSpend[[#This Row],[Employee Name]],"")</f>
        <v/>
      </c>
      <c r="N3155" t="str">
        <f t="shared" si="98"/>
        <v/>
      </c>
      <c r="O3155" t="str">
        <f t="shared" si="99"/>
        <v/>
      </c>
      <c r="P3155" t="str">
        <f>IF(D3155&lt;&gt;"",VLOOKUP(D3155,Projects!B:C,2,0),"")</f>
        <v/>
      </c>
    </row>
    <row r="3156" spans="1:16" x14ac:dyDescent="0.25">
      <c r="A3156" t="str">
        <f>UPPER(IF(AND(TimeSpend[[#This Row],[Personnel number]]&lt;&gt;"",TimeSpend[[#This Row],[Date]]&lt;&gt;""),TimeSpend[[#This Row],[Personnel number]],""))</f>
        <v/>
      </c>
      <c r="B3156" s="85" t="str">
        <f>IF(AND(TimeSpend[[#This Row],[Personnel number]]&lt;&gt;"",TimeSpend[[#This Row],[Date]]&lt;&gt;""),TEXT(TimeSpend[[#This Row],[Date]],"[$-409]yyyyMMdd"),"")</f>
        <v/>
      </c>
      <c r="C3156" s="33" t="str">
        <f>IF(AND(TimeSpend[[#This Row],[Personnel number]]&lt;&gt;"",TimeSpend[[#This Row],[Date]]&lt;&gt;""),SUBSTITUTE(TimeSpend[[#This Row],[Hours]],",","."),"")</f>
        <v/>
      </c>
      <c r="D3156" t="str">
        <f>IF(AND(TimeSpend[[#This Row],[Personnel number]]&lt;&gt;"",TimeSpend[[#This Row],[Date]]&lt;&gt;""),TimeSpend[[#This Row],[Network]],"")</f>
        <v/>
      </c>
      <c r="E3156" t="str">
        <f>IF(AND(TimeSpend[[#This Row],[Personnel number]]&lt;&gt;"",TimeSpend[[#This Row],[Date]]&lt;&gt;""),TimeSpend[[#This Row],[Network Description]],"")</f>
        <v/>
      </c>
      <c r="F3156" t="str">
        <f>IF(AND(TimeSpend[[#This Row],[Personnel number]]&lt;&gt;"",TimeSpend[[#This Row],[Date]]&lt;&gt;""),TimeSpend[[#This Row],[Activity]],"")</f>
        <v/>
      </c>
      <c r="G3156" t="str">
        <f>IF(AND(TimeSpend[[#This Row],[Personnel number]]&lt;&gt;"",TimeSpend[[#This Row],[Date]]&lt;&gt;""),TimeSpend[[#This Row],[Activity description]],"")</f>
        <v/>
      </c>
      <c r="H3156" s="36" t="str">
        <f>IF(AND(TimeSpend[[#This Row],[Personnel number]]&lt;&gt;"",TimeSpend[[#This Row],[Date]]&lt;&gt;""),TimeSpend[[#This Row],[Start Time]],"")</f>
        <v/>
      </c>
      <c r="I3156" s="36" t="str">
        <f>IF(AND(TimeSpend[[#This Row],[Personnel number]]&lt;&gt;"",TimeSpend[[#This Row],[Date]]&lt;&gt;""),TimeSpend[[#This Row],[End Time]],"")</f>
        <v/>
      </c>
      <c r="J3156" t="str">
        <f>IF(AND(TimeSpend[[#This Row],[Personnel number]]&lt;&gt;"",TimeSpend[[#This Row],[Date]]&lt;&gt;""),TimeSpend[[#This Row],[Location]],"")</f>
        <v/>
      </c>
      <c r="K3156" t="str">
        <f>IF(AND(TimeSpend[[#This Row],[Personnel number]]&lt;&gt;"",TimeSpend[[#This Row],[Date]]&lt;&gt;""),TimeSpend[[#This Row],[Task]],"")</f>
        <v/>
      </c>
      <c r="L3156" t="str">
        <f>IF(AND(TimeSpend[[#This Row],[Personnel number]]&lt;&gt;"",TimeSpend[[#This Row],[Date]]&lt;&gt;""),Utilization!$J$2,"")</f>
        <v/>
      </c>
      <c r="M3156" t="str">
        <f>IF(AND(TimeSpend[[#This Row],[Personnel number]]&lt;&gt;"",TimeSpend[[#This Row],[Date]]&lt;&gt;""),TimeSpend[[#This Row],[Employee Name]],"")</f>
        <v/>
      </c>
      <c r="N3156" t="str">
        <f t="shared" si="98"/>
        <v/>
      </c>
      <c r="O3156" t="str">
        <f t="shared" si="99"/>
        <v/>
      </c>
      <c r="P3156" t="str">
        <f>IF(D3156&lt;&gt;"",VLOOKUP(D3156,Projects!B:C,2,0),"")</f>
        <v/>
      </c>
    </row>
    <row r="3157" spans="1:16" x14ac:dyDescent="0.25">
      <c r="A3157" t="str">
        <f>UPPER(IF(AND(TimeSpend[[#This Row],[Personnel number]]&lt;&gt;"",TimeSpend[[#This Row],[Date]]&lt;&gt;""),TimeSpend[[#This Row],[Personnel number]],""))</f>
        <v/>
      </c>
      <c r="B3157" s="85" t="str">
        <f>IF(AND(TimeSpend[[#This Row],[Personnel number]]&lt;&gt;"",TimeSpend[[#This Row],[Date]]&lt;&gt;""),TEXT(TimeSpend[[#This Row],[Date]],"[$-409]yyyyMMdd"),"")</f>
        <v/>
      </c>
      <c r="C3157" s="33" t="str">
        <f>IF(AND(TimeSpend[[#This Row],[Personnel number]]&lt;&gt;"",TimeSpend[[#This Row],[Date]]&lt;&gt;""),SUBSTITUTE(TimeSpend[[#This Row],[Hours]],",","."),"")</f>
        <v/>
      </c>
      <c r="D3157" t="str">
        <f>IF(AND(TimeSpend[[#This Row],[Personnel number]]&lt;&gt;"",TimeSpend[[#This Row],[Date]]&lt;&gt;""),TimeSpend[[#This Row],[Network]],"")</f>
        <v/>
      </c>
      <c r="E3157" t="str">
        <f>IF(AND(TimeSpend[[#This Row],[Personnel number]]&lt;&gt;"",TimeSpend[[#This Row],[Date]]&lt;&gt;""),TimeSpend[[#This Row],[Network Description]],"")</f>
        <v/>
      </c>
      <c r="F3157" t="str">
        <f>IF(AND(TimeSpend[[#This Row],[Personnel number]]&lt;&gt;"",TimeSpend[[#This Row],[Date]]&lt;&gt;""),TimeSpend[[#This Row],[Activity]],"")</f>
        <v/>
      </c>
      <c r="G3157" t="str">
        <f>IF(AND(TimeSpend[[#This Row],[Personnel number]]&lt;&gt;"",TimeSpend[[#This Row],[Date]]&lt;&gt;""),TimeSpend[[#This Row],[Activity description]],"")</f>
        <v/>
      </c>
      <c r="H3157" s="36" t="str">
        <f>IF(AND(TimeSpend[[#This Row],[Personnel number]]&lt;&gt;"",TimeSpend[[#This Row],[Date]]&lt;&gt;""),TimeSpend[[#This Row],[Start Time]],"")</f>
        <v/>
      </c>
      <c r="I3157" s="36" t="str">
        <f>IF(AND(TimeSpend[[#This Row],[Personnel number]]&lt;&gt;"",TimeSpend[[#This Row],[Date]]&lt;&gt;""),TimeSpend[[#This Row],[End Time]],"")</f>
        <v/>
      </c>
      <c r="J3157" t="str">
        <f>IF(AND(TimeSpend[[#This Row],[Personnel number]]&lt;&gt;"",TimeSpend[[#This Row],[Date]]&lt;&gt;""),TimeSpend[[#This Row],[Location]],"")</f>
        <v/>
      </c>
      <c r="K3157" t="str">
        <f>IF(AND(TimeSpend[[#This Row],[Personnel number]]&lt;&gt;"",TimeSpend[[#This Row],[Date]]&lt;&gt;""),TimeSpend[[#This Row],[Task]],"")</f>
        <v/>
      </c>
      <c r="L3157" t="str">
        <f>IF(AND(TimeSpend[[#This Row],[Personnel number]]&lt;&gt;"",TimeSpend[[#This Row],[Date]]&lt;&gt;""),Utilization!$J$2,"")</f>
        <v/>
      </c>
      <c r="M3157" t="str">
        <f>IF(AND(TimeSpend[[#This Row],[Personnel number]]&lt;&gt;"",TimeSpend[[#This Row],[Date]]&lt;&gt;""),TimeSpend[[#This Row],[Employee Name]],"")</f>
        <v/>
      </c>
      <c r="N3157" t="str">
        <f t="shared" si="98"/>
        <v/>
      </c>
      <c r="O3157" t="str">
        <f t="shared" si="99"/>
        <v/>
      </c>
      <c r="P3157" t="str">
        <f>IF(D3157&lt;&gt;"",VLOOKUP(D3157,Projects!B:C,2,0),"")</f>
        <v/>
      </c>
    </row>
    <row r="3158" spans="1:16" x14ac:dyDescent="0.25">
      <c r="A3158" t="str">
        <f>UPPER(IF(AND(TimeSpend[[#This Row],[Personnel number]]&lt;&gt;"",TimeSpend[[#This Row],[Date]]&lt;&gt;""),TimeSpend[[#This Row],[Personnel number]],""))</f>
        <v/>
      </c>
      <c r="B3158" s="85" t="str">
        <f>IF(AND(TimeSpend[[#This Row],[Personnel number]]&lt;&gt;"",TimeSpend[[#This Row],[Date]]&lt;&gt;""),TEXT(TimeSpend[[#This Row],[Date]],"[$-409]yyyyMMdd"),"")</f>
        <v/>
      </c>
      <c r="C3158" s="33" t="str">
        <f>IF(AND(TimeSpend[[#This Row],[Personnel number]]&lt;&gt;"",TimeSpend[[#This Row],[Date]]&lt;&gt;""),SUBSTITUTE(TimeSpend[[#This Row],[Hours]],",","."),"")</f>
        <v/>
      </c>
      <c r="D3158" t="str">
        <f>IF(AND(TimeSpend[[#This Row],[Personnel number]]&lt;&gt;"",TimeSpend[[#This Row],[Date]]&lt;&gt;""),TimeSpend[[#This Row],[Network]],"")</f>
        <v/>
      </c>
      <c r="E3158" t="str">
        <f>IF(AND(TimeSpend[[#This Row],[Personnel number]]&lt;&gt;"",TimeSpend[[#This Row],[Date]]&lt;&gt;""),TimeSpend[[#This Row],[Network Description]],"")</f>
        <v/>
      </c>
      <c r="F3158" t="str">
        <f>IF(AND(TimeSpend[[#This Row],[Personnel number]]&lt;&gt;"",TimeSpend[[#This Row],[Date]]&lt;&gt;""),TimeSpend[[#This Row],[Activity]],"")</f>
        <v/>
      </c>
      <c r="G3158" t="str">
        <f>IF(AND(TimeSpend[[#This Row],[Personnel number]]&lt;&gt;"",TimeSpend[[#This Row],[Date]]&lt;&gt;""),TimeSpend[[#This Row],[Activity description]],"")</f>
        <v/>
      </c>
      <c r="H3158" s="36" t="str">
        <f>IF(AND(TimeSpend[[#This Row],[Personnel number]]&lt;&gt;"",TimeSpend[[#This Row],[Date]]&lt;&gt;""),TimeSpend[[#This Row],[Start Time]],"")</f>
        <v/>
      </c>
      <c r="I3158" s="36" t="str">
        <f>IF(AND(TimeSpend[[#This Row],[Personnel number]]&lt;&gt;"",TimeSpend[[#This Row],[Date]]&lt;&gt;""),TimeSpend[[#This Row],[End Time]],"")</f>
        <v/>
      </c>
      <c r="J3158" t="str">
        <f>IF(AND(TimeSpend[[#This Row],[Personnel number]]&lt;&gt;"",TimeSpend[[#This Row],[Date]]&lt;&gt;""),TimeSpend[[#This Row],[Location]],"")</f>
        <v/>
      </c>
      <c r="K3158" t="str">
        <f>IF(AND(TimeSpend[[#This Row],[Personnel number]]&lt;&gt;"",TimeSpend[[#This Row],[Date]]&lt;&gt;""),TimeSpend[[#This Row],[Task]],"")</f>
        <v/>
      </c>
      <c r="L3158" t="str">
        <f>IF(AND(TimeSpend[[#This Row],[Personnel number]]&lt;&gt;"",TimeSpend[[#This Row],[Date]]&lt;&gt;""),Utilization!$J$2,"")</f>
        <v/>
      </c>
      <c r="M3158" t="str">
        <f>IF(AND(TimeSpend[[#This Row],[Personnel number]]&lt;&gt;"",TimeSpend[[#This Row],[Date]]&lt;&gt;""),TimeSpend[[#This Row],[Employee Name]],"")</f>
        <v/>
      </c>
      <c r="N3158" t="str">
        <f t="shared" si="98"/>
        <v/>
      </c>
      <c r="O3158" t="str">
        <f t="shared" si="99"/>
        <v/>
      </c>
      <c r="P3158" t="str">
        <f>IF(D3158&lt;&gt;"",VLOOKUP(D3158,Projects!B:C,2,0),"")</f>
        <v/>
      </c>
    </row>
    <row r="3159" spans="1:16" x14ac:dyDescent="0.25">
      <c r="A3159" t="str">
        <f>UPPER(IF(AND(TimeSpend[[#This Row],[Personnel number]]&lt;&gt;"",TimeSpend[[#This Row],[Date]]&lt;&gt;""),TimeSpend[[#This Row],[Personnel number]],""))</f>
        <v/>
      </c>
      <c r="B3159" s="85" t="str">
        <f>IF(AND(TimeSpend[[#This Row],[Personnel number]]&lt;&gt;"",TimeSpend[[#This Row],[Date]]&lt;&gt;""),TEXT(TimeSpend[[#This Row],[Date]],"[$-409]yyyyMMdd"),"")</f>
        <v/>
      </c>
      <c r="C3159" s="33" t="str">
        <f>IF(AND(TimeSpend[[#This Row],[Personnel number]]&lt;&gt;"",TimeSpend[[#This Row],[Date]]&lt;&gt;""),SUBSTITUTE(TimeSpend[[#This Row],[Hours]],",","."),"")</f>
        <v/>
      </c>
      <c r="D3159" t="str">
        <f>IF(AND(TimeSpend[[#This Row],[Personnel number]]&lt;&gt;"",TimeSpend[[#This Row],[Date]]&lt;&gt;""),TimeSpend[[#This Row],[Network]],"")</f>
        <v/>
      </c>
      <c r="E3159" t="str">
        <f>IF(AND(TimeSpend[[#This Row],[Personnel number]]&lt;&gt;"",TimeSpend[[#This Row],[Date]]&lt;&gt;""),TimeSpend[[#This Row],[Network Description]],"")</f>
        <v/>
      </c>
      <c r="F3159" t="str">
        <f>IF(AND(TimeSpend[[#This Row],[Personnel number]]&lt;&gt;"",TimeSpend[[#This Row],[Date]]&lt;&gt;""),TimeSpend[[#This Row],[Activity]],"")</f>
        <v/>
      </c>
      <c r="G3159" t="str">
        <f>IF(AND(TimeSpend[[#This Row],[Personnel number]]&lt;&gt;"",TimeSpend[[#This Row],[Date]]&lt;&gt;""),TimeSpend[[#This Row],[Activity description]],"")</f>
        <v/>
      </c>
      <c r="H3159" s="36" t="str">
        <f>IF(AND(TimeSpend[[#This Row],[Personnel number]]&lt;&gt;"",TimeSpend[[#This Row],[Date]]&lt;&gt;""),TimeSpend[[#This Row],[Start Time]],"")</f>
        <v/>
      </c>
      <c r="I3159" s="36" t="str">
        <f>IF(AND(TimeSpend[[#This Row],[Personnel number]]&lt;&gt;"",TimeSpend[[#This Row],[Date]]&lt;&gt;""),TimeSpend[[#This Row],[End Time]],"")</f>
        <v/>
      </c>
      <c r="J3159" t="str">
        <f>IF(AND(TimeSpend[[#This Row],[Personnel number]]&lt;&gt;"",TimeSpend[[#This Row],[Date]]&lt;&gt;""),TimeSpend[[#This Row],[Location]],"")</f>
        <v/>
      </c>
      <c r="K3159" t="str">
        <f>IF(AND(TimeSpend[[#This Row],[Personnel number]]&lt;&gt;"",TimeSpend[[#This Row],[Date]]&lt;&gt;""),TimeSpend[[#This Row],[Task]],"")</f>
        <v/>
      </c>
      <c r="L3159" t="str">
        <f>IF(AND(TimeSpend[[#This Row],[Personnel number]]&lt;&gt;"",TimeSpend[[#This Row],[Date]]&lt;&gt;""),Utilization!$J$2,"")</f>
        <v/>
      </c>
      <c r="M3159" t="str">
        <f>IF(AND(TimeSpend[[#This Row],[Personnel number]]&lt;&gt;"",TimeSpend[[#This Row],[Date]]&lt;&gt;""),TimeSpend[[#This Row],[Employee Name]],"")</f>
        <v/>
      </c>
      <c r="N3159" t="str">
        <f t="shared" si="98"/>
        <v/>
      </c>
      <c r="O3159" t="str">
        <f t="shared" si="99"/>
        <v/>
      </c>
      <c r="P3159" t="str">
        <f>IF(D3159&lt;&gt;"",VLOOKUP(D3159,Projects!B:C,2,0),"")</f>
        <v/>
      </c>
    </row>
    <row r="3160" spans="1:16" x14ac:dyDescent="0.25">
      <c r="A3160" t="str">
        <f>UPPER(IF(AND(TimeSpend[[#This Row],[Personnel number]]&lt;&gt;"",TimeSpend[[#This Row],[Date]]&lt;&gt;""),TimeSpend[[#This Row],[Personnel number]],""))</f>
        <v/>
      </c>
      <c r="B3160" s="85" t="str">
        <f>IF(AND(TimeSpend[[#This Row],[Personnel number]]&lt;&gt;"",TimeSpend[[#This Row],[Date]]&lt;&gt;""),TEXT(TimeSpend[[#This Row],[Date]],"[$-409]yyyyMMdd"),"")</f>
        <v/>
      </c>
      <c r="C3160" s="33" t="str">
        <f>IF(AND(TimeSpend[[#This Row],[Personnel number]]&lt;&gt;"",TimeSpend[[#This Row],[Date]]&lt;&gt;""),SUBSTITUTE(TimeSpend[[#This Row],[Hours]],",","."),"")</f>
        <v/>
      </c>
      <c r="D3160" t="str">
        <f>IF(AND(TimeSpend[[#This Row],[Personnel number]]&lt;&gt;"",TimeSpend[[#This Row],[Date]]&lt;&gt;""),TimeSpend[[#This Row],[Network]],"")</f>
        <v/>
      </c>
      <c r="E3160" t="str">
        <f>IF(AND(TimeSpend[[#This Row],[Personnel number]]&lt;&gt;"",TimeSpend[[#This Row],[Date]]&lt;&gt;""),TimeSpend[[#This Row],[Network Description]],"")</f>
        <v/>
      </c>
      <c r="F3160" t="str">
        <f>IF(AND(TimeSpend[[#This Row],[Personnel number]]&lt;&gt;"",TimeSpend[[#This Row],[Date]]&lt;&gt;""),TimeSpend[[#This Row],[Activity]],"")</f>
        <v/>
      </c>
      <c r="G3160" t="str">
        <f>IF(AND(TimeSpend[[#This Row],[Personnel number]]&lt;&gt;"",TimeSpend[[#This Row],[Date]]&lt;&gt;""),TimeSpend[[#This Row],[Activity description]],"")</f>
        <v/>
      </c>
      <c r="H3160" s="36" t="str">
        <f>IF(AND(TimeSpend[[#This Row],[Personnel number]]&lt;&gt;"",TimeSpend[[#This Row],[Date]]&lt;&gt;""),TimeSpend[[#This Row],[Start Time]],"")</f>
        <v/>
      </c>
      <c r="I3160" s="36" t="str">
        <f>IF(AND(TimeSpend[[#This Row],[Personnel number]]&lt;&gt;"",TimeSpend[[#This Row],[Date]]&lt;&gt;""),TimeSpend[[#This Row],[End Time]],"")</f>
        <v/>
      </c>
      <c r="J3160" t="str">
        <f>IF(AND(TimeSpend[[#This Row],[Personnel number]]&lt;&gt;"",TimeSpend[[#This Row],[Date]]&lt;&gt;""),TimeSpend[[#This Row],[Location]],"")</f>
        <v/>
      </c>
      <c r="K3160" t="str">
        <f>IF(AND(TimeSpend[[#This Row],[Personnel number]]&lt;&gt;"",TimeSpend[[#This Row],[Date]]&lt;&gt;""),TimeSpend[[#This Row],[Task]],"")</f>
        <v/>
      </c>
      <c r="L3160" t="str">
        <f>IF(AND(TimeSpend[[#This Row],[Personnel number]]&lt;&gt;"",TimeSpend[[#This Row],[Date]]&lt;&gt;""),Utilization!$J$2,"")</f>
        <v/>
      </c>
      <c r="M3160" t="str">
        <f>IF(AND(TimeSpend[[#This Row],[Personnel number]]&lt;&gt;"",TimeSpend[[#This Row],[Date]]&lt;&gt;""),TimeSpend[[#This Row],[Employee Name]],"")</f>
        <v/>
      </c>
      <c r="N3160" t="str">
        <f t="shared" si="98"/>
        <v/>
      </c>
      <c r="O3160" t="str">
        <f t="shared" si="99"/>
        <v/>
      </c>
      <c r="P3160" t="str">
        <f>IF(D3160&lt;&gt;"",VLOOKUP(D3160,Projects!B:C,2,0),"")</f>
        <v/>
      </c>
    </row>
    <row r="3161" spans="1:16" x14ac:dyDescent="0.25">
      <c r="A3161" t="str">
        <f>UPPER(IF(AND(TimeSpend[[#This Row],[Personnel number]]&lt;&gt;"",TimeSpend[[#This Row],[Date]]&lt;&gt;""),TimeSpend[[#This Row],[Personnel number]],""))</f>
        <v/>
      </c>
      <c r="B3161" s="85" t="str">
        <f>IF(AND(TimeSpend[[#This Row],[Personnel number]]&lt;&gt;"",TimeSpend[[#This Row],[Date]]&lt;&gt;""),TEXT(TimeSpend[[#This Row],[Date]],"[$-409]yyyyMMdd"),"")</f>
        <v/>
      </c>
      <c r="C3161" s="33" t="str">
        <f>IF(AND(TimeSpend[[#This Row],[Personnel number]]&lt;&gt;"",TimeSpend[[#This Row],[Date]]&lt;&gt;""),SUBSTITUTE(TimeSpend[[#This Row],[Hours]],",","."),"")</f>
        <v/>
      </c>
      <c r="D3161" t="str">
        <f>IF(AND(TimeSpend[[#This Row],[Personnel number]]&lt;&gt;"",TimeSpend[[#This Row],[Date]]&lt;&gt;""),TimeSpend[[#This Row],[Network]],"")</f>
        <v/>
      </c>
      <c r="E3161" t="str">
        <f>IF(AND(TimeSpend[[#This Row],[Personnel number]]&lt;&gt;"",TimeSpend[[#This Row],[Date]]&lt;&gt;""),TimeSpend[[#This Row],[Network Description]],"")</f>
        <v/>
      </c>
      <c r="F3161" t="str">
        <f>IF(AND(TimeSpend[[#This Row],[Personnel number]]&lt;&gt;"",TimeSpend[[#This Row],[Date]]&lt;&gt;""),TimeSpend[[#This Row],[Activity]],"")</f>
        <v/>
      </c>
      <c r="G3161" t="str">
        <f>IF(AND(TimeSpend[[#This Row],[Personnel number]]&lt;&gt;"",TimeSpend[[#This Row],[Date]]&lt;&gt;""),TimeSpend[[#This Row],[Activity description]],"")</f>
        <v/>
      </c>
      <c r="H3161" s="36" t="str">
        <f>IF(AND(TimeSpend[[#This Row],[Personnel number]]&lt;&gt;"",TimeSpend[[#This Row],[Date]]&lt;&gt;""),TimeSpend[[#This Row],[Start Time]],"")</f>
        <v/>
      </c>
      <c r="I3161" s="36" t="str">
        <f>IF(AND(TimeSpend[[#This Row],[Personnel number]]&lt;&gt;"",TimeSpend[[#This Row],[Date]]&lt;&gt;""),TimeSpend[[#This Row],[End Time]],"")</f>
        <v/>
      </c>
      <c r="J3161" t="str">
        <f>IF(AND(TimeSpend[[#This Row],[Personnel number]]&lt;&gt;"",TimeSpend[[#This Row],[Date]]&lt;&gt;""),TimeSpend[[#This Row],[Location]],"")</f>
        <v/>
      </c>
      <c r="K3161" t="str">
        <f>IF(AND(TimeSpend[[#This Row],[Personnel number]]&lt;&gt;"",TimeSpend[[#This Row],[Date]]&lt;&gt;""),TimeSpend[[#This Row],[Task]],"")</f>
        <v/>
      </c>
      <c r="L3161" t="str">
        <f>IF(AND(TimeSpend[[#This Row],[Personnel number]]&lt;&gt;"",TimeSpend[[#This Row],[Date]]&lt;&gt;""),Utilization!$J$2,"")</f>
        <v/>
      </c>
      <c r="M3161" t="str">
        <f>IF(AND(TimeSpend[[#This Row],[Personnel number]]&lt;&gt;"",TimeSpend[[#This Row],[Date]]&lt;&gt;""),TimeSpend[[#This Row],[Employee Name]],"")</f>
        <v/>
      </c>
      <c r="N3161" t="str">
        <f t="shared" si="98"/>
        <v/>
      </c>
      <c r="O3161" t="str">
        <f t="shared" si="99"/>
        <v/>
      </c>
      <c r="P3161" t="str">
        <f>IF(D3161&lt;&gt;"",VLOOKUP(D3161,Projects!B:C,2,0),"")</f>
        <v/>
      </c>
    </row>
    <row r="3162" spans="1:16" x14ac:dyDescent="0.25">
      <c r="A3162" t="str">
        <f>UPPER(IF(AND(TimeSpend[[#This Row],[Personnel number]]&lt;&gt;"",TimeSpend[[#This Row],[Date]]&lt;&gt;""),TimeSpend[[#This Row],[Personnel number]],""))</f>
        <v/>
      </c>
      <c r="B3162" s="85" t="str">
        <f>IF(AND(TimeSpend[[#This Row],[Personnel number]]&lt;&gt;"",TimeSpend[[#This Row],[Date]]&lt;&gt;""),TEXT(TimeSpend[[#This Row],[Date]],"[$-409]yyyyMMdd"),"")</f>
        <v/>
      </c>
      <c r="C3162" s="33" t="str">
        <f>IF(AND(TimeSpend[[#This Row],[Personnel number]]&lt;&gt;"",TimeSpend[[#This Row],[Date]]&lt;&gt;""),SUBSTITUTE(TimeSpend[[#This Row],[Hours]],",","."),"")</f>
        <v/>
      </c>
      <c r="D3162" t="str">
        <f>IF(AND(TimeSpend[[#This Row],[Personnel number]]&lt;&gt;"",TimeSpend[[#This Row],[Date]]&lt;&gt;""),TimeSpend[[#This Row],[Network]],"")</f>
        <v/>
      </c>
      <c r="E3162" t="str">
        <f>IF(AND(TimeSpend[[#This Row],[Personnel number]]&lt;&gt;"",TimeSpend[[#This Row],[Date]]&lt;&gt;""),TimeSpend[[#This Row],[Network Description]],"")</f>
        <v/>
      </c>
      <c r="F3162" t="str">
        <f>IF(AND(TimeSpend[[#This Row],[Personnel number]]&lt;&gt;"",TimeSpend[[#This Row],[Date]]&lt;&gt;""),TimeSpend[[#This Row],[Activity]],"")</f>
        <v/>
      </c>
      <c r="G3162" t="str">
        <f>IF(AND(TimeSpend[[#This Row],[Personnel number]]&lt;&gt;"",TimeSpend[[#This Row],[Date]]&lt;&gt;""),TimeSpend[[#This Row],[Activity description]],"")</f>
        <v/>
      </c>
      <c r="H3162" s="36" t="str">
        <f>IF(AND(TimeSpend[[#This Row],[Personnel number]]&lt;&gt;"",TimeSpend[[#This Row],[Date]]&lt;&gt;""),TimeSpend[[#This Row],[Start Time]],"")</f>
        <v/>
      </c>
      <c r="I3162" s="36" t="str">
        <f>IF(AND(TimeSpend[[#This Row],[Personnel number]]&lt;&gt;"",TimeSpend[[#This Row],[Date]]&lt;&gt;""),TimeSpend[[#This Row],[End Time]],"")</f>
        <v/>
      </c>
      <c r="J3162" t="str">
        <f>IF(AND(TimeSpend[[#This Row],[Personnel number]]&lt;&gt;"",TimeSpend[[#This Row],[Date]]&lt;&gt;""),TimeSpend[[#This Row],[Location]],"")</f>
        <v/>
      </c>
      <c r="K3162" t="str">
        <f>IF(AND(TimeSpend[[#This Row],[Personnel number]]&lt;&gt;"",TimeSpend[[#This Row],[Date]]&lt;&gt;""),TimeSpend[[#This Row],[Task]],"")</f>
        <v/>
      </c>
      <c r="L3162" t="str">
        <f>IF(AND(TimeSpend[[#This Row],[Personnel number]]&lt;&gt;"",TimeSpend[[#This Row],[Date]]&lt;&gt;""),Utilization!$J$2,"")</f>
        <v/>
      </c>
      <c r="M3162" t="str">
        <f>IF(AND(TimeSpend[[#This Row],[Personnel number]]&lt;&gt;"",TimeSpend[[#This Row],[Date]]&lt;&gt;""),TimeSpend[[#This Row],[Employee Name]],"")</f>
        <v/>
      </c>
      <c r="N3162" t="str">
        <f t="shared" si="98"/>
        <v/>
      </c>
      <c r="O3162" t="str">
        <f t="shared" si="99"/>
        <v/>
      </c>
      <c r="P3162" t="str">
        <f>IF(D3162&lt;&gt;"",VLOOKUP(D3162,Projects!B:C,2,0),"")</f>
        <v/>
      </c>
    </row>
    <row r="3163" spans="1:16" x14ac:dyDescent="0.25">
      <c r="A3163" t="str">
        <f>UPPER(IF(AND(TimeSpend[[#This Row],[Personnel number]]&lt;&gt;"",TimeSpend[[#This Row],[Date]]&lt;&gt;""),TimeSpend[[#This Row],[Personnel number]],""))</f>
        <v/>
      </c>
      <c r="B3163" s="85" t="str">
        <f>IF(AND(TimeSpend[[#This Row],[Personnel number]]&lt;&gt;"",TimeSpend[[#This Row],[Date]]&lt;&gt;""),TEXT(TimeSpend[[#This Row],[Date]],"[$-409]yyyyMMdd"),"")</f>
        <v/>
      </c>
      <c r="C3163" s="33" t="str">
        <f>IF(AND(TimeSpend[[#This Row],[Personnel number]]&lt;&gt;"",TimeSpend[[#This Row],[Date]]&lt;&gt;""),SUBSTITUTE(TimeSpend[[#This Row],[Hours]],",","."),"")</f>
        <v/>
      </c>
      <c r="D3163" t="str">
        <f>IF(AND(TimeSpend[[#This Row],[Personnel number]]&lt;&gt;"",TimeSpend[[#This Row],[Date]]&lt;&gt;""),TimeSpend[[#This Row],[Network]],"")</f>
        <v/>
      </c>
      <c r="E3163" t="str">
        <f>IF(AND(TimeSpend[[#This Row],[Personnel number]]&lt;&gt;"",TimeSpend[[#This Row],[Date]]&lt;&gt;""),TimeSpend[[#This Row],[Network Description]],"")</f>
        <v/>
      </c>
      <c r="F3163" t="str">
        <f>IF(AND(TimeSpend[[#This Row],[Personnel number]]&lt;&gt;"",TimeSpend[[#This Row],[Date]]&lt;&gt;""),TimeSpend[[#This Row],[Activity]],"")</f>
        <v/>
      </c>
      <c r="G3163" t="str">
        <f>IF(AND(TimeSpend[[#This Row],[Personnel number]]&lt;&gt;"",TimeSpend[[#This Row],[Date]]&lt;&gt;""),TimeSpend[[#This Row],[Activity description]],"")</f>
        <v/>
      </c>
      <c r="H3163" s="36" t="str">
        <f>IF(AND(TimeSpend[[#This Row],[Personnel number]]&lt;&gt;"",TimeSpend[[#This Row],[Date]]&lt;&gt;""),TimeSpend[[#This Row],[Start Time]],"")</f>
        <v/>
      </c>
      <c r="I3163" s="36" t="str">
        <f>IF(AND(TimeSpend[[#This Row],[Personnel number]]&lt;&gt;"",TimeSpend[[#This Row],[Date]]&lt;&gt;""),TimeSpend[[#This Row],[End Time]],"")</f>
        <v/>
      </c>
      <c r="J3163" t="str">
        <f>IF(AND(TimeSpend[[#This Row],[Personnel number]]&lt;&gt;"",TimeSpend[[#This Row],[Date]]&lt;&gt;""),TimeSpend[[#This Row],[Location]],"")</f>
        <v/>
      </c>
      <c r="K3163" t="str">
        <f>IF(AND(TimeSpend[[#This Row],[Personnel number]]&lt;&gt;"",TimeSpend[[#This Row],[Date]]&lt;&gt;""),TimeSpend[[#This Row],[Task]],"")</f>
        <v/>
      </c>
      <c r="L3163" t="str">
        <f>IF(AND(TimeSpend[[#This Row],[Personnel number]]&lt;&gt;"",TimeSpend[[#This Row],[Date]]&lt;&gt;""),Utilization!$J$2,"")</f>
        <v/>
      </c>
      <c r="M3163" t="str">
        <f>IF(AND(TimeSpend[[#This Row],[Personnel number]]&lt;&gt;"",TimeSpend[[#This Row],[Date]]&lt;&gt;""),TimeSpend[[#This Row],[Employee Name]],"")</f>
        <v/>
      </c>
      <c r="N3163" t="str">
        <f t="shared" si="98"/>
        <v/>
      </c>
      <c r="O3163" t="str">
        <f t="shared" si="99"/>
        <v/>
      </c>
      <c r="P3163" t="str">
        <f>IF(D3163&lt;&gt;"",VLOOKUP(D3163,Projects!B:C,2,0),"")</f>
        <v/>
      </c>
    </row>
    <row r="3164" spans="1:16" x14ac:dyDescent="0.25">
      <c r="A3164" t="str">
        <f>UPPER(IF(AND(TimeSpend[[#This Row],[Personnel number]]&lt;&gt;"",TimeSpend[[#This Row],[Date]]&lt;&gt;""),TimeSpend[[#This Row],[Personnel number]],""))</f>
        <v/>
      </c>
      <c r="B3164" s="85" t="str">
        <f>IF(AND(TimeSpend[[#This Row],[Personnel number]]&lt;&gt;"",TimeSpend[[#This Row],[Date]]&lt;&gt;""),TEXT(TimeSpend[[#This Row],[Date]],"[$-409]yyyyMMdd"),"")</f>
        <v/>
      </c>
      <c r="C3164" s="33" t="str">
        <f>IF(AND(TimeSpend[[#This Row],[Personnel number]]&lt;&gt;"",TimeSpend[[#This Row],[Date]]&lt;&gt;""),SUBSTITUTE(TimeSpend[[#This Row],[Hours]],",","."),"")</f>
        <v/>
      </c>
      <c r="D3164" t="str">
        <f>IF(AND(TimeSpend[[#This Row],[Personnel number]]&lt;&gt;"",TimeSpend[[#This Row],[Date]]&lt;&gt;""),TimeSpend[[#This Row],[Network]],"")</f>
        <v/>
      </c>
      <c r="E3164" t="str">
        <f>IF(AND(TimeSpend[[#This Row],[Personnel number]]&lt;&gt;"",TimeSpend[[#This Row],[Date]]&lt;&gt;""),TimeSpend[[#This Row],[Network Description]],"")</f>
        <v/>
      </c>
      <c r="F3164" t="str">
        <f>IF(AND(TimeSpend[[#This Row],[Personnel number]]&lt;&gt;"",TimeSpend[[#This Row],[Date]]&lt;&gt;""),TimeSpend[[#This Row],[Activity]],"")</f>
        <v/>
      </c>
      <c r="G3164" t="str">
        <f>IF(AND(TimeSpend[[#This Row],[Personnel number]]&lt;&gt;"",TimeSpend[[#This Row],[Date]]&lt;&gt;""),TimeSpend[[#This Row],[Activity description]],"")</f>
        <v/>
      </c>
      <c r="H3164" s="36" t="str">
        <f>IF(AND(TimeSpend[[#This Row],[Personnel number]]&lt;&gt;"",TimeSpend[[#This Row],[Date]]&lt;&gt;""),TimeSpend[[#This Row],[Start Time]],"")</f>
        <v/>
      </c>
      <c r="I3164" s="36" t="str">
        <f>IF(AND(TimeSpend[[#This Row],[Personnel number]]&lt;&gt;"",TimeSpend[[#This Row],[Date]]&lt;&gt;""),TimeSpend[[#This Row],[End Time]],"")</f>
        <v/>
      </c>
      <c r="J3164" t="str">
        <f>IF(AND(TimeSpend[[#This Row],[Personnel number]]&lt;&gt;"",TimeSpend[[#This Row],[Date]]&lt;&gt;""),TimeSpend[[#This Row],[Location]],"")</f>
        <v/>
      </c>
      <c r="K3164" t="str">
        <f>IF(AND(TimeSpend[[#This Row],[Personnel number]]&lt;&gt;"",TimeSpend[[#This Row],[Date]]&lt;&gt;""),TimeSpend[[#This Row],[Task]],"")</f>
        <v/>
      </c>
      <c r="L3164" t="str">
        <f>IF(AND(TimeSpend[[#This Row],[Personnel number]]&lt;&gt;"",TimeSpend[[#This Row],[Date]]&lt;&gt;""),Utilization!$J$2,"")</f>
        <v/>
      </c>
      <c r="M3164" t="str">
        <f>IF(AND(TimeSpend[[#This Row],[Personnel number]]&lt;&gt;"",TimeSpend[[#This Row],[Date]]&lt;&gt;""),TimeSpend[[#This Row],[Employee Name]],"")</f>
        <v/>
      </c>
      <c r="N3164" t="str">
        <f t="shared" si="98"/>
        <v/>
      </c>
      <c r="O3164" t="str">
        <f t="shared" si="99"/>
        <v/>
      </c>
      <c r="P3164" t="str">
        <f>IF(D3164&lt;&gt;"",VLOOKUP(D3164,Projects!B:C,2,0),"")</f>
        <v/>
      </c>
    </row>
    <row r="3165" spans="1:16" x14ac:dyDescent="0.25">
      <c r="A3165" t="str">
        <f>UPPER(IF(AND(TimeSpend[[#This Row],[Personnel number]]&lt;&gt;"",TimeSpend[[#This Row],[Date]]&lt;&gt;""),TimeSpend[[#This Row],[Personnel number]],""))</f>
        <v/>
      </c>
      <c r="B3165" s="85" t="str">
        <f>IF(AND(TimeSpend[[#This Row],[Personnel number]]&lt;&gt;"",TimeSpend[[#This Row],[Date]]&lt;&gt;""),TEXT(TimeSpend[[#This Row],[Date]],"[$-409]yyyyMMdd"),"")</f>
        <v/>
      </c>
      <c r="C3165" s="33" t="str">
        <f>IF(AND(TimeSpend[[#This Row],[Personnel number]]&lt;&gt;"",TimeSpend[[#This Row],[Date]]&lt;&gt;""),SUBSTITUTE(TimeSpend[[#This Row],[Hours]],",","."),"")</f>
        <v/>
      </c>
      <c r="D3165" t="str">
        <f>IF(AND(TimeSpend[[#This Row],[Personnel number]]&lt;&gt;"",TimeSpend[[#This Row],[Date]]&lt;&gt;""),TimeSpend[[#This Row],[Network]],"")</f>
        <v/>
      </c>
      <c r="E3165" t="str">
        <f>IF(AND(TimeSpend[[#This Row],[Personnel number]]&lt;&gt;"",TimeSpend[[#This Row],[Date]]&lt;&gt;""),TimeSpend[[#This Row],[Network Description]],"")</f>
        <v/>
      </c>
      <c r="F3165" t="str">
        <f>IF(AND(TimeSpend[[#This Row],[Personnel number]]&lt;&gt;"",TimeSpend[[#This Row],[Date]]&lt;&gt;""),TimeSpend[[#This Row],[Activity]],"")</f>
        <v/>
      </c>
      <c r="G3165" t="str">
        <f>IF(AND(TimeSpend[[#This Row],[Personnel number]]&lt;&gt;"",TimeSpend[[#This Row],[Date]]&lt;&gt;""),TimeSpend[[#This Row],[Activity description]],"")</f>
        <v/>
      </c>
      <c r="H3165" s="36" t="str">
        <f>IF(AND(TimeSpend[[#This Row],[Personnel number]]&lt;&gt;"",TimeSpend[[#This Row],[Date]]&lt;&gt;""),TimeSpend[[#This Row],[Start Time]],"")</f>
        <v/>
      </c>
      <c r="I3165" s="36" t="str">
        <f>IF(AND(TimeSpend[[#This Row],[Personnel number]]&lt;&gt;"",TimeSpend[[#This Row],[Date]]&lt;&gt;""),TimeSpend[[#This Row],[End Time]],"")</f>
        <v/>
      </c>
      <c r="J3165" t="str">
        <f>IF(AND(TimeSpend[[#This Row],[Personnel number]]&lt;&gt;"",TimeSpend[[#This Row],[Date]]&lt;&gt;""),TimeSpend[[#This Row],[Location]],"")</f>
        <v/>
      </c>
      <c r="K3165" t="str">
        <f>IF(AND(TimeSpend[[#This Row],[Personnel number]]&lt;&gt;"",TimeSpend[[#This Row],[Date]]&lt;&gt;""),TimeSpend[[#This Row],[Task]],"")</f>
        <v/>
      </c>
      <c r="L3165" t="str">
        <f>IF(AND(TimeSpend[[#This Row],[Personnel number]]&lt;&gt;"",TimeSpend[[#This Row],[Date]]&lt;&gt;""),Utilization!$J$2,"")</f>
        <v/>
      </c>
      <c r="M3165" t="str">
        <f>IF(AND(TimeSpend[[#This Row],[Personnel number]]&lt;&gt;"",TimeSpend[[#This Row],[Date]]&lt;&gt;""),TimeSpend[[#This Row],[Employee Name]],"")</f>
        <v/>
      </c>
      <c r="N3165" t="str">
        <f t="shared" si="98"/>
        <v/>
      </c>
      <c r="O3165" t="str">
        <f t="shared" si="99"/>
        <v/>
      </c>
      <c r="P3165" t="str">
        <f>IF(D3165&lt;&gt;"",VLOOKUP(D3165,Projects!B:C,2,0),"")</f>
        <v/>
      </c>
    </row>
    <row r="3166" spans="1:16" x14ac:dyDescent="0.25">
      <c r="A3166" t="str">
        <f>UPPER(IF(AND(TimeSpend[[#This Row],[Personnel number]]&lt;&gt;"",TimeSpend[[#This Row],[Date]]&lt;&gt;""),TimeSpend[[#This Row],[Personnel number]],""))</f>
        <v/>
      </c>
      <c r="B3166" s="85" t="str">
        <f>IF(AND(TimeSpend[[#This Row],[Personnel number]]&lt;&gt;"",TimeSpend[[#This Row],[Date]]&lt;&gt;""),TEXT(TimeSpend[[#This Row],[Date]],"[$-409]yyyyMMdd"),"")</f>
        <v/>
      </c>
      <c r="C3166" s="33" t="str">
        <f>IF(AND(TimeSpend[[#This Row],[Personnel number]]&lt;&gt;"",TimeSpend[[#This Row],[Date]]&lt;&gt;""),SUBSTITUTE(TimeSpend[[#This Row],[Hours]],",","."),"")</f>
        <v/>
      </c>
      <c r="D3166" t="str">
        <f>IF(AND(TimeSpend[[#This Row],[Personnel number]]&lt;&gt;"",TimeSpend[[#This Row],[Date]]&lt;&gt;""),TimeSpend[[#This Row],[Network]],"")</f>
        <v/>
      </c>
      <c r="E3166" t="str">
        <f>IF(AND(TimeSpend[[#This Row],[Personnel number]]&lt;&gt;"",TimeSpend[[#This Row],[Date]]&lt;&gt;""),TimeSpend[[#This Row],[Network Description]],"")</f>
        <v/>
      </c>
      <c r="F3166" t="str">
        <f>IF(AND(TimeSpend[[#This Row],[Personnel number]]&lt;&gt;"",TimeSpend[[#This Row],[Date]]&lt;&gt;""),TimeSpend[[#This Row],[Activity]],"")</f>
        <v/>
      </c>
      <c r="G3166" t="str">
        <f>IF(AND(TimeSpend[[#This Row],[Personnel number]]&lt;&gt;"",TimeSpend[[#This Row],[Date]]&lt;&gt;""),TimeSpend[[#This Row],[Activity description]],"")</f>
        <v/>
      </c>
      <c r="H3166" s="36" t="str">
        <f>IF(AND(TimeSpend[[#This Row],[Personnel number]]&lt;&gt;"",TimeSpend[[#This Row],[Date]]&lt;&gt;""),TimeSpend[[#This Row],[Start Time]],"")</f>
        <v/>
      </c>
      <c r="I3166" s="36" t="str">
        <f>IF(AND(TimeSpend[[#This Row],[Personnel number]]&lt;&gt;"",TimeSpend[[#This Row],[Date]]&lt;&gt;""),TimeSpend[[#This Row],[End Time]],"")</f>
        <v/>
      </c>
      <c r="J3166" t="str">
        <f>IF(AND(TimeSpend[[#This Row],[Personnel number]]&lt;&gt;"",TimeSpend[[#This Row],[Date]]&lt;&gt;""),TimeSpend[[#This Row],[Location]],"")</f>
        <v/>
      </c>
      <c r="K3166" t="str">
        <f>IF(AND(TimeSpend[[#This Row],[Personnel number]]&lt;&gt;"",TimeSpend[[#This Row],[Date]]&lt;&gt;""),TimeSpend[[#This Row],[Task]],"")</f>
        <v/>
      </c>
      <c r="L3166" t="str">
        <f>IF(AND(TimeSpend[[#This Row],[Personnel number]]&lt;&gt;"",TimeSpend[[#This Row],[Date]]&lt;&gt;""),Utilization!$J$2,"")</f>
        <v/>
      </c>
      <c r="M3166" t="str">
        <f>IF(AND(TimeSpend[[#This Row],[Personnel number]]&lt;&gt;"",TimeSpend[[#This Row],[Date]]&lt;&gt;""),TimeSpend[[#This Row],[Employee Name]],"")</f>
        <v/>
      </c>
      <c r="N3166" t="str">
        <f t="shared" si="98"/>
        <v/>
      </c>
      <c r="O3166" t="str">
        <f t="shared" si="99"/>
        <v/>
      </c>
      <c r="P3166" t="str">
        <f>IF(D3166&lt;&gt;"",VLOOKUP(D3166,Projects!B:C,2,0),"")</f>
        <v/>
      </c>
    </row>
    <row r="3167" spans="1:16" x14ac:dyDescent="0.25">
      <c r="A3167" t="str">
        <f>UPPER(IF(AND(TimeSpend[[#This Row],[Personnel number]]&lt;&gt;"",TimeSpend[[#This Row],[Date]]&lt;&gt;""),TimeSpend[[#This Row],[Personnel number]],""))</f>
        <v/>
      </c>
      <c r="B3167" s="85" t="str">
        <f>IF(AND(TimeSpend[[#This Row],[Personnel number]]&lt;&gt;"",TimeSpend[[#This Row],[Date]]&lt;&gt;""),TEXT(TimeSpend[[#This Row],[Date]],"[$-409]yyyyMMdd"),"")</f>
        <v/>
      </c>
      <c r="C3167" s="33" t="str">
        <f>IF(AND(TimeSpend[[#This Row],[Personnel number]]&lt;&gt;"",TimeSpend[[#This Row],[Date]]&lt;&gt;""),SUBSTITUTE(TimeSpend[[#This Row],[Hours]],",","."),"")</f>
        <v/>
      </c>
      <c r="D3167" t="str">
        <f>IF(AND(TimeSpend[[#This Row],[Personnel number]]&lt;&gt;"",TimeSpend[[#This Row],[Date]]&lt;&gt;""),TimeSpend[[#This Row],[Network]],"")</f>
        <v/>
      </c>
      <c r="E3167" t="str">
        <f>IF(AND(TimeSpend[[#This Row],[Personnel number]]&lt;&gt;"",TimeSpend[[#This Row],[Date]]&lt;&gt;""),TimeSpend[[#This Row],[Network Description]],"")</f>
        <v/>
      </c>
      <c r="F3167" t="str">
        <f>IF(AND(TimeSpend[[#This Row],[Personnel number]]&lt;&gt;"",TimeSpend[[#This Row],[Date]]&lt;&gt;""),TimeSpend[[#This Row],[Activity]],"")</f>
        <v/>
      </c>
      <c r="G3167" t="str">
        <f>IF(AND(TimeSpend[[#This Row],[Personnel number]]&lt;&gt;"",TimeSpend[[#This Row],[Date]]&lt;&gt;""),TimeSpend[[#This Row],[Activity description]],"")</f>
        <v/>
      </c>
      <c r="H3167" s="36" t="str">
        <f>IF(AND(TimeSpend[[#This Row],[Personnel number]]&lt;&gt;"",TimeSpend[[#This Row],[Date]]&lt;&gt;""),TimeSpend[[#This Row],[Start Time]],"")</f>
        <v/>
      </c>
      <c r="I3167" s="36" t="str">
        <f>IF(AND(TimeSpend[[#This Row],[Personnel number]]&lt;&gt;"",TimeSpend[[#This Row],[Date]]&lt;&gt;""),TimeSpend[[#This Row],[End Time]],"")</f>
        <v/>
      </c>
      <c r="J3167" t="str">
        <f>IF(AND(TimeSpend[[#This Row],[Personnel number]]&lt;&gt;"",TimeSpend[[#This Row],[Date]]&lt;&gt;""),TimeSpend[[#This Row],[Location]],"")</f>
        <v/>
      </c>
      <c r="K3167" t="str">
        <f>IF(AND(TimeSpend[[#This Row],[Personnel number]]&lt;&gt;"",TimeSpend[[#This Row],[Date]]&lt;&gt;""),TimeSpend[[#This Row],[Task]],"")</f>
        <v/>
      </c>
      <c r="L3167" t="str">
        <f>IF(AND(TimeSpend[[#This Row],[Personnel number]]&lt;&gt;"",TimeSpend[[#This Row],[Date]]&lt;&gt;""),Utilization!$J$2,"")</f>
        <v/>
      </c>
      <c r="M3167" t="str">
        <f>IF(AND(TimeSpend[[#This Row],[Personnel number]]&lt;&gt;"",TimeSpend[[#This Row],[Date]]&lt;&gt;""),TimeSpend[[#This Row],[Employee Name]],"")</f>
        <v/>
      </c>
      <c r="N3167" t="str">
        <f t="shared" si="98"/>
        <v/>
      </c>
      <c r="O3167" t="str">
        <f t="shared" si="99"/>
        <v/>
      </c>
      <c r="P3167" t="str">
        <f>IF(D3167&lt;&gt;"",VLOOKUP(D3167,Projects!B:C,2,0),"")</f>
        <v/>
      </c>
    </row>
    <row r="3168" spans="1:16" x14ac:dyDescent="0.25">
      <c r="A3168" t="str">
        <f>UPPER(IF(AND(TimeSpend[[#This Row],[Personnel number]]&lt;&gt;"",TimeSpend[[#This Row],[Date]]&lt;&gt;""),TimeSpend[[#This Row],[Personnel number]],""))</f>
        <v/>
      </c>
      <c r="B3168" s="85" t="str">
        <f>IF(AND(TimeSpend[[#This Row],[Personnel number]]&lt;&gt;"",TimeSpend[[#This Row],[Date]]&lt;&gt;""),TEXT(TimeSpend[[#This Row],[Date]],"[$-409]yyyyMMdd"),"")</f>
        <v/>
      </c>
      <c r="C3168" s="33" t="str">
        <f>IF(AND(TimeSpend[[#This Row],[Personnel number]]&lt;&gt;"",TimeSpend[[#This Row],[Date]]&lt;&gt;""),SUBSTITUTE(TimeSpend[[#This Row],[Hours]],",","."),"")</f>
        <v/>
      </c>
      <c r="D3168" t="str">
        <f>IF(AND(TimeSpend[[#This Row],[Personnel number]]&lt;&gt;"",TimeSpend[[#This Row],[Date]]&lt;&gt;""),TimeSpend[[#This Row],[Network]],"")</f>
        <v/>
      </c>
      <c r="E3168" t="str">
        <f>IF(AND(TimeSpend[[#This Row],[Personnel number]]&lt;&gt;"",TimeSpend[[#This Row],[Date]]&lt;&gt;""),TimeSpend[[#This Row],[Network Description]],"")</f>
        <v/>
      </c>
      <c r="F3168" t="str">
        <f>IF(AND(TimeSpend[[#This Row],[Personnel number]]&lt;&gt;"",TimeSpend[[#This Row],[Date]]&lt;&gt;""),TimeSpend[[#This Row],[Activity]],"")</f>
        <v/>
      </c>
      <c r="G3168" t="str">
        <f>IF(AND(TimeSpend[[#This Row],[Personnel number]]&lt;&gt;"",TimeSpend[[#This Row],[Date]]&lt;&gt;""),TimeSpend[[#This Row],[Activity description]],"")</f>
        <v/>
      </c>
      <c r="H3168" s="36" t="str">
        <f>IF(AND(TimeSpend[[#This Row],[Personnel number]]&lt;&gt;"",TimeSpend[[#This Row],[Date]]&lt;&gt;""),TimeSpend[[#This Row],[Start Time]],"")</f>
        <v/>
      </c>
      <c r="I3168" s="36" t="str">
        <f>IF(AND(TimeSpend[[#This Row],[Personnel number]]&lt;&gt;"",TimeSpend[[#This Row],[Date]]&lt;&gt;""),TimeSpend[[#This Row],[End Time]],"")</f>
        <v/>
      </c>
      <c r="J3168" t="str">
        <f>IF(AND(TimeSpend[[#This Row],[Personnel number]]&lt;&gt;"",TimeSpend[[#This Row],[Date]]&lt;&gt;""),TimeSpend[[#This Row],[Location]],"")</f>
        <v/>
      </c>
      <c r="K3168" t="str">
        <f>IF(AND(TimeSpend[[#This Row],[Personnel number]]&lt;&gt;"",TimeSpend[[#This Row],[Date]]&lt;&gt;""),TimeSpend[[#This Row],[Task]],"")</f>
        <v/>
      </c>
      <c r="L3168" t="str">
        <f>IF(AND(TimeSpend[[#This Row],[Personnel number]]&lt;&gt;"",TimeSpend[[#This Row],[Date]]&lt;&gt;""),Utilization!$J$2,"")</f>
        <v/>
      </c>
      <c r="M3168" t="str">
        <f>IF(AND(TimeSpend[[#This Row],[Personnel number]]&lt;&gt;"",TimeSpend[[#This Row],[Date]]&lt;&gt;""),TimeSpend[[#This Row],[Employee Name]],"")</f>
        <v/>
      </c>
      <c r="N3168" t="str">
        <f t="shared" si="98"/>
        <v/>
      </c>
      <c r="O3168" t="str">
        <f t="shared" si="99"/>
        <v/>
      </c>
      <c r="P3168" t="str">
        <f>IF(D3168&lt;&gt;"",VLOOKUP(D3168,Projects!B:C,2,0),"")</f>
        <v/>
      </c>
    </row>
    <row r="3169" spans="1:16" x14ac:dyDescent="0.25">
      <c r="A3169" t="str">
        <f>UPPER(IF(AND(TimeSpend[[#This Row],[Personnel number]]&lt;&gt;"",TimeSpend[[#This Row],[Date]]&lt;&gt;""),TimeSpend[[#This Row],[Personnel number]],""))</f>
        <v/>
      </c>
      <c r="B3169" s="85" t="str">
        <f>IF(AND(TimeSpend[[#This Row],[Personnel number]]&lt;&gt;"",TimeSpend[[#This Row],[Date]]&lt;&gt;""),TEXT(TimeSpend[[#This Row],[Date]],"[$-409]yyyyMMdd"),"")</f>
        <v/>
      </c>
      <c r="C3169" s="33" t="str">
        <f>IF(AND(TimeSpend[[#This Row],[Personnel number]]&lt;&gt;"",TimeSpend[[#This Row],[Date]]&lt;&gt;""),SUBSTITUTE(TimeSpend[[#This Row],[Hours]],",","."),"")</f>
        <v/>
      </c>
      <c r="D3169" t="str">
        <f>IF(AND(TimeSpend[[#This Row],[Personnel number]]&lt;&gt;"",TimeSpend[[#This Row],[Date]]&lt;&gt;""),TimeSpend[[#This Row],[Network]],"")</f>
        <v/>
      </c>
      <c r="E3169" t="str">
        <f>IF(AND(TimeSpend[[#This Row],[Personnel number]]&lt;&gt;"",TimeSpend[[#This Row],[Date]]&lt;&gt;""),TimeSpend[[#This Row],[Network Description]],"")</f>
        <v/>
      </c>
      <c r="F3169" t="str">
        <f>IF(AND(TimeSpend[[#This Row],[Personnel number]]&lt;&gt;"",TimeSpend[[#This Row],[Date]]&lt;&gt;""),TimeSpend[[#This Row],[Activity]],"")</f>
        <v/>
      </c>
      <c r="G3169" t="str">
        <f>IF(AND(TimeSpend[[#This Row],[Personnel number]]&lt;&gt;"",TimeSpend[[#This Row],[Date]]&lt;&gt;""),TimeSpend[[#This Row],[Activity description]],"")</f>
        <v/>
      </c>
      <c r="H3169" s="36" t="str">
        <f>IF(AND(TimeSpend[[#This Row],[Personnel number]]&lt;&gt;"",TimeSpend[[#This Row],[Date]]&lt;&gt;""),TimeSpend[[#This Row],[Start Time]],"")</f>
        <v/>
      </c>
      <c r="I3169" s="36" t="str">
        <f>IF(AND(TimeSpend[[#This Row],[Personnel number]]&lt;&gt;"",TimeSpend[[#This Row],[Date]]&lt;&gt;""),TimeSpend[[#This Row],[End Time]],"")</f>
        <v/>
      </c>
      <c r="J3169" t="str">
        <f>IF(AND(TimeSpend[[#This Row],[Personnel number]]&lt;&gt;"",TimeSpend[[#This Row],[Date]]&lt;&gt;""),TimeSpend[[#This Row],[Location]],"")</f>
        <v/>
      </c>
      <c r="K3169" t="str">
        <f>IF(AND(TimeSpend[[#This Row],[Personnel number]]&lt;&gt;"",TimeSpend[[#This Row],[Date]]&lt;&gt;""),TimeSpend[[#This Row],[Task]],"")</f>
        <v/>
      </c>
      <c r="L3169" t="str">
        <f>IF(AND(TimeSpend[[#This Row],[Personnel number]]&lt;&gt;"",TimeSpend[[#This Row],[Date]]&lt;&gt;""),Utilization!$J$2,"")</f>
        <v/>
      </c>
      <c r="M3169" t="str">
        <f>IF(AND(TimeSpend[[#This Row],[Personnel number]]&lt;&gt;"",TimeSpend[[#This Row],[Date]]&lt;&gt;""),TimeSpend[[#This Row],[Employee Name]],"")</f>
        <v/>
      </c>
      <c r="N3169" t="str">
        <f t="shared" si="98"/>
        <v/>
      </c>
      <c r="O3169" t="str">
        <f t="shared" si="99"/>
        <v/>
      </c>
      <c r="P3169" t="str">
        <f>IF(D3169&lt;&gt;"",VLOOKUP(D3169,Projects!B:C,2,0),"")</f>
        <v/>
      </c>
    </row>
    <row r="3170" spans="1:16" x14ac:dyDescent="0.25">
      <c r="A3170" t="str">
        <f>UPPER(IF(AND(TimeSpend[[#This Row],[Personnel number]]&lt;&gt;"",TimeSpend[[#This Row],[Date]]&lt;&gt;""),TimeSpend[[#This Row],[Personnel number]],""))</f>
        <v/>
      </c>
      <c r="B3170" s="85" t="str">
        <f>IF(AND(TimeSpend[[#This Row],[Personnel number]]&lt;&gt;"",TimeSpend[[#This Row],[Date]]&lt;&gt;""),TEXT(TimeSpend[[#This Row],[Date]],"[$-409]yyyyMMdd"),"")</f>
        <v/>
      </c>
      <c r="C3170" s="33" t="str">
        <f>IF(AND(TimeSpend[[#This Row],[Personnel number]]&lt;&gt;"",TimeSpend[[#This Row],[Date]]&lt;&gt;""),SUBSTITUTE(TimeSpend[[#This Row],[Hours]],",","."),"")</f>
        <v/>
      </c>
      <c r="D3170" t="str">
        <f>IF(AND(TimeSpend[[#This Row],[Personnel number]]&lt;&gt;"",TimeSpend[[#This Row],[Date]]&lt;&gt;""),TimeSpend[[#This Row],[Network]],"")</f>
        <v/>
      </c>
      <c r="E3170" t="str">
        <f>IF(AND(TimeSpend[[#This Row],[Personnel number]]&lt;&gt;"",TimeSpend[[#This Row],[Date]]&lt;&gt;""),TimeSpend[[#This Row],[Network Description]],"")</f>
        <v/>
      </c>
      <c r="F3170" t="str">
        <f>IF(AND(TimeSpend[[#This Row],[Personnel number]]&lt;&gt;"",TimeSpend[[#This Row],[Date]]&lt;&gt;""),TimeSpend[[#This Row],[Activity]],"")</f>
        <v/>
      </c>
      <c r="G3170" t="str">
        <f>IF(AND(TimeSpend[[#This Row],[Personnel number]]&lt;&gt;"",TimeSpend[[#This Row],[Date]]&lt;&gt;""),TimeSpend[[#This Row],[Activity description]],"")</f>
        <v/>
      </c>
      <c r="H3170" s="36" t="str">
        <f>IF(AND(TimeSpend[[#This Row],[Personnel number]]&lt;&gt;"",TimeSpend[[#This Row],[Date]]&lt;&gt;""),TimeSpend[[#This Row],[Start Time]],"")</f>
        <v/>
      </c>
      <c r="I3170" s="36" t="str">
        <f>IF(AND(TimeSpend[[#This Row],[Personnel number]]&lt;&gt;"",TimeSpend[[#This Row],[Date]]&lt;&gt;""),TimeSpend[[#This Row],[End Time]],"")</f>
        <v/>
      </c>
      <c r="J3170" t="str">
        <f>IF(AND(TimeSpend[[#This Row],[Personnel number]]&lt;&gt;"",TimeSpend[[#This Row],[Date]]&lt;&gt;""),TimeSpend[[#This Row],[Location]],"")</f>
        <v/>
      </c>
      <c r="K3170" t="str">
        <f>IF(AND(TimeSpend[[#This Row],[Personnel number]]&lt;&gt;"",TimeSpend[[#This Row],[Date]]&lt;&gt;""),TimeSpend[[#This Row],[Task]],"")</f>
        <v/>
      </c>
      <c r="L3170" t="str">
        <f>IF(AND(TimeSpend[[#This Row],[Personnel number]]&lt;&gt;"",TimeSpend[[#This Row],[Date]]&lt;&gt;""),Utilization!$J$2,"")</f>
        <v/>
      </c>
      <c r="M3170" t="str">
        <f>IF(AND(TimeSpend[[#This Row],[Personnel number]]&lt;&gt;"",TimeSpend[[#This Row],[Date]]&lt;&gt;""),TimeSpend[[#This Row],[Employee Name]],"")</f>
        <v/>
      </c>
      <c r="N3170" t="str">
        <f t="shared" si="98"/>
        <v/>
      </c>
      <c r="O3170" t="str">
        <f t="shared" si="99"/>
        <v/>
      </c>
      <c r="P3170" t="str">
        <f>IF(D3170&lt;&gt;"",VLOOKUP(D3170,Projects!B:C,2,0),"")</f>
        <v/>
      </c>
    </row>
    <row r="3171" spans="1:16" x14ac:dyDescent="0.25">
      <c r="A3171" t="str">
        <f>UPPER(IF(AND(TimeSpend[[#This Row],[Personnel number]]&lt;&gt;"",TimeSpend[[#This Row],[Date]]&lt;&gt;""),TimeSpend[[#This Row],[Personnel number]],""))</f>
        <v/>
      </c>
      <c r="B3171" s="85" t="str">
        <f>IF(AND(TimeSpend[[#This Row],[Personnel number]]&lt;&gt;"",TimeSpend[[#This Row],[Date]]&lt;&gt;""),TEXT(TimeSpend[[#This Row],[Date]],"[$-409]yyyyMMdd"),"")</f>
        <v/>
      </c>
      <c r="C3171" s="33" t="str">
        <f>IF(AND(TimeSpend[[#This Row],[Personnel number]]&lt;&gt;"",TimeSpend[[#This Row],[Date]]&lt;&gt;""),SUBSTITUTE(TimeSpend[[#This Row],[Hours]],",","."),"")</f>
        <v/>
      </c>
      <c r="D3171" t="str">
        <f>IF(AND(TimeSpend[[#This Row],[Personnel number]]&lt;&gt;"",TimeSpend[[#This Row],[Date]]&lt;&gt;""),TimeSpend[[#This Row],[Network]],"")</f>
        <v/>
      </c>
      <c r="E3171" t="str">
        <f>IF(AND(TimeSpend[[#This Row],[Personnel number]]&lt;&gt;"",TimeSpend[[#This Row],[Date]]&lt;&gt;""),TimeSpend[[#This Row],[Network Description]],"")</f>
        <v/>
      </c>
      <c r="F3171" t="str">
        <f>IF(AND(TimeSpend[[#This Row],[Personnel number]]&lt;&gt;"",TimeSpend[[#This Row],[Date]]&lt;&gt;""),TimeSpend[[#This Row],[Activity]],"")</f>
        <v/>
      </c>
      <c r="G3171" t="str">
        <f>IF(AND(TimeSpend[[#This Row],[Personnel number]]&lt;&gt;"",TimeSpend[[#This Row],[Date]]&lt;&gt;""),TimeSpend[[#This Row],[Activity description]],"")</f>
        <v/>
      </c>
      <c r="H3171" s="36" t="str">
        <f>IF(AND(TimeSpend[[#This Row],[Personnel number]]&lt;&gt;"",TimeSpend[[#This Row],[Date]]&lt;&gt;""),TimeSpend[[#This Row],[Start Time]],"")</f>
        <v/>
      </c>
      <c r="I3171" s="36" t="str">
        <f>IF(AND(TimeSpend[[#This Row],[Personnel number]]&lt;&gt;"",TimeSpend[[#This Row],[Date]]&lt;&gt;""),TimeSpend[[#This Row],[End Time]],"")</f>
        <v/>
      </c>
      <c r="J3171" t="str">
        <f>IF(AND(TimeSpend[[#This Row],[Personnel number]]&lt;&gt;"",TimeSpend[[#This Row],[Date]]&lt;&gt;""),TimeSpend[[#This Row],[Location]],"")</f>
        <v/>
      </c>
      <c r="K3171" t="str">
        <f>IF(AND(TimeSpend[[#This Row],[Personnel number]]&lt;&gt;"",TimeSpend[[#This Row],[Date]]&lt;&gt;""),TimeSpend[[#This Row],[Task]],"")</f>
        <v/>
      </c>
      <c r="L3171" t="str">
        <f>IF(AND(TimeSpend[[#This Row],[Personnel number]]&lt;&gt;"",TimeSpend[[#This Row],[Date]]&lt;&gt;""),Utilization!$J$2,"")</f>
        <v/>
      </c>
      <c r="M3171" t="str">
        <f>IF(AND(TimeSpend[[#This Row],[Personnel number]]&lt;&gt;"",TimeSpend[[#This Row],[Date]]&lt;&gt;""),TimeSpend[[#This Row],[Employee Name]],"")</f>
        <v/>
      </c>
      <c r="N3171" t="str">
        <f t="shared" si="98"/>
        <v/>
      </c>
      <c r="O3171" t="str">
        <f t="shared" si="99"/>
        <v/>
      </c>
      <c r="P3171" t="str">
        <f>IF(D3171&lt;&gt;"",VLOOKUP(D3171,Projects!B:C,2,0),"")</f>
        <v/>
      </c>
    </row>
    <row r="3172" spans="1:16" x14ac:dyDescent="0.25">
      <c r="A3172" t="str">
        <f>UPPER(IF(AND(TimeSpend[[#This Row],[Personnel number]]&lt;&gt;"",TimeSpend[[#This Row],[Date]]&lt;&gt;""),TimeSpend[[#This Row],[Personnel number]],""))</f>
        <v/>
      </c>
      <c r="B3172" s="85" t="str">
        <f>IF(AND(TimeSpend[[#This Row],[Personnel number]]&lt;&gt;"",TimeSpend[[#This Row],[Date]]&lt;&gt;""),TEXT(TimeSpend[[#This Row],[Date]],"[$-409]yyyyMMdd"),"")</f>
        <v/>
      </c>
      <c r="C3172" s="33" t="str">
        <f>IF(AND(TimeSpend[[#This Row],[Personnel number]]&lt;&gt;"",TimeSpend[[#This Row],[Date]]&lt;&gt;""),SUBSTITUTE(TimeSpend[[#This Row],[Hours]],",","."),"")</f>
        <v/>
      </c>
      <c r="D3172" t="str">
        <f>IF(AND(TimeSpend[[#This Row],[Personnel number]]&lt;&gt;"",TimeSpend[[#This Row],[Date]]&lt;&gt;""),TimeSpend[[#This Row],[Network]],"")</f>
        <v/>
      </c>
      <c r="E3172" t="str">
        <f>IF(AND(TimeSpend[[#This Row],[Personnel number]]&lt;&gt;"",TimeSpend[[#This Row],[Date]]&lt;&gt;""),TimeSpend[[#This Row],[Network Description]],"")</f>
        <v/>
      </c>
      <c r="F3172" t="str">
        <f>IF(AND(TimeSpend[[#This Row],[Personnel number]]&lt;&gt;"",TimeSpend[[#This Row],[Date]]&lt;&gt;""),TimeSpend[[#This Row],[Activity]],"")</f>
        <v/>
      </c>
      <c r="G3172" t="str">
        <f>IF(AND(TimeSpend[[#This Row],[Personnel number]]&lt;&gt;"",TimeSpend[[#This Row],[Date]]&lt;&gt;""),TimeSpend[[#This Row],[Activity description]],"")</f>
        <v/>
      </c>
      <c r="H3172" s="36" t="str">
        <f>IF(AND(TimeSpend[[#This Row],[Personnel number]]&lt;&gt;"",TimeSpend[[#This Row],[Date]]&lt;&gt;""),TimeSpend[[#This Row],[Start Time]],"")</f>
        <v/>
      </c>
      <c r="I3172" s="36" t="str">
        <f>IF(AND(TimeSpend[[#This Row],[Personnel number]]&lt;&gt;"",TimeSpend[[#This Row],[Date]]&lt;&gt;""),TimeSpend[[#This Row],[End Time]],"")</f>
        <v/>
      </c>
      <c r="J3172" t="str">
        <f>IF(AND(TimeSpend[[#This Row],[Personnel number]]&lt;&gt;"",TimeSpend[[#This Row],[Date]]&lt;&gt;""),TimeSpend[[#This Row],[Location]],"")</f>
        <v/>
      </c>
      <c r="K3172" t="str">
        <f>IF(AND(TimeSpend[[#This Row],[Personnel number]]&lt;&gt;"",TimeSpend[[#This Row],[Date]]&lt;&gt;""),TimeSpend[[#This Row],[Task]],"")</f>
        <v/>
      </c>
      <c r="L3172" t="str">
        <f>IF(AND(TimeSpend[[#This Row],[Personnel number]]&lt;&gt;"",TimeSpend[[#This Row],[Date]]&lt;&gt;""),Utilization!$J$2,"")</f>
        <v/>
      </c>
      <c r="M3172" t="str">
        <f>IF(AND(TimeSpend[[#This Row],[Personnel number]]&lt;&gt;"",TimeSpend[[#This Row],[Date]]&lt;&gt;""),TimeSpend[[#This Row],[Employee Name]],"")</f>
        <v/>
      </c>
      <c r="N3172" t="str">
        <f t="shared" si="98"/>
        <v/>
      </c>
      <c r="O3172" t="str">
        <f t="shared" si="99"/>
        <v/>
      </c>
      <c r="P3172" t="str">
        <f>IF(D3172&lt;&gt;"",VLOOKUP(D3172,Projects!B:C,2,0),"")</f>
        <v/>
      </c>
    </row>
    <row r="3173" spans="1:16" x14ac:dyDescent="0.25">
      <c r="A3173" t="str">
        <f>UPPER(IF(AND(TimeSpend[[#This Row],[Personnel number]]&lt;&gt;"",TimeSpend[[#This Row],[Date]]&lt;&gt;""),TimeSpend[[#This Row],[Personnel number]],""))</f>
        <v/>
      </c>
      <c r="B3173" s="85" t="str">
        <f>IF(AND(TimeSpend[[#This Row],[Personnel number]]&lt;&gt;"",TimeSpend[[#This Row],[Date]]&lt;&gt;""),TEXT(TimeSpend[[#This Row],[Date]],"[$-409]yyyyMMdd"),"")</f>
        <v/>
      </c>
      <c r="C3173" s="33" t="str">
        <f>IF(AND(TimeSpend[[#This Row],[Personnel number]]&lt;&gt;"",TimeSpend[[#This Row],[Date]]&lt;&gt;""),SUBSTITUTE(TimeSpend[[#This Row],[Hours]],",","."),"")</f>
        <v/>
      </c>
      <c r="D3173" t="str">
        <f>IF(AND(TimeSpend[[#This Row],[Personnel number]]&lt;&gt;"",TimeSpend[[#This Row],[Date]]&lt;&gt;""),TimeSpend[[#This Row],[Network]],"")</f>
        <v/>
      </c>
      <c r="E3173" t="str">
        <f>IF(AND(TimeSpend[[#This Row],[Personnel number]]&lt;&gt;"",TimeSpend[[#This Row],[Date]]&lt;&gt;""),TimeSpend[[#This Row],[Network Description]],"")</f>
        <v/>
      </c>
      <c r="F3173" t="str">
        <f>IF(AND(TimeSpend[[#This Row],[Personnel number]]&lt;&gt;"",TimeSpend[[#This Row],[Date]]&lt;&gt;""),TimeSpend[[#This Row],[Activity]],"")</f>
        <v/>
      </c>
      <c r="G3173" t="str">
        <f>IF(AND(TimeSpend[[#This Row],[Personnel number]]&lt;&gt;"",TimeSpend[[#This Row],[Date]]&lt;&gt;""),TimeSpend[[#This Row],[Activity description]],"")</f>
        <v/>
      </c>
      <c r="H3173" s="36" t="str">
        <f>IF(AND(TimeSpend[[#This Row],[Personnel number]]&lt;&gt;"",TimeSpend[[#This Row],[Date]]&lt;&gt;""),TimeSpend[[#This Row],[Start Time]],"")</f>
        <v/>
      </c>
      <c r="I3173" s="36" t="str">
        <f>IF(AND(TimeSpend[[#This Row],[Personnel number]]&lt;&gt;"",TimeSpend[[#This Row],[Date]]&lt;&gt;""),TimeSpend[[#This Row],[End Time]],"")</f>
        <v/>
      </c>
      <c r="J3173" t="str">
        <f>IF(AND(TimeSpend[[#This Row],[Personnel number]]&lt;&gt;"",TimeSpend[[#This Row],[Date]]&lt;&gt;""),TimeSpend[[#This Row],[Location]],"")</f>
        <v/>
      </c>
      <c r="K3173" t="str">
        <f>IF(AND(TimeSpend[[#This Row],[Personnel number]]&lt;&gt;"",TimeSpend[[#This Row],[Date]]&lt;&gt;""),TimeSpend[[#This Row],[Task]],"")</f>
        <v/>
      </c>
      <c r="L3173" t="str">
        <f>IF(AND(TimeSpend[[#This Row],[Personnel number]]&lt;&gt;"",TimeSpend[[#This Row],[Date]]&lt;&gt;""),Utilization!$J$2,"")</f>
        <v/>
      </c>
      <c r="M3173" t="str">
        <f>IF(AND(TimeSpend[[#This Row],[Personnel number]]&lt;&gt;"",TimeSpend[[#This Row],[Date]]&lt;&gt;""),TimeSpend[[#This Row],[Employee Name]],"")</f>
        <v/>
      </c>
      <c r="N3173" t="str">
        <f t="shared" si="98"/>
        <v/>
      </c>
      <c r="O3173" t="str">
        <f t="shared" si="99"/>
        <v/>
      </c>
      <c r="P3173" t="str">
        <f>IF(D3173&lt;&gt;"",VLOOKUP(D3173,Projects!B:C,2,0),"")</f>
        <v/>
      </c>
    </row>
    <row r="3174" spans="1:16" x14ac:dyDescent="0.25">
      <c r="A3174" t="str">
        <f>UPPER(IF(AND(TimeSpend[[#This Row],[Personnel number]]&lt;&gt;"",TimeSpend[[#This Row],[Date]]&lt;&gt;""),TimeSpend[[#This Row],[Personnel number]],""))</f>
        <v/>
      </c>
      <c r="B3174" s="85" t="str">
        <f>IF(AND(TimeSpend[[#This Row],[Personnel number]]&lt;&gt;"",TimeSpend[[#This Row],[Date]]&lt;&gt;""),TEXT(TimeSpend[[#This Row],[Date]],"[$-409]yyyyMMdd"),"")</f>
        <v/>
      </c>
      <c r="C3174" s="33" t="str">
        <f>IF(AND(TimeSpend[[#This Row],[Personnel number]]&lt;&gt;"",TimeSpend[[#This Row],[Date]]&lt;&gt;""),SUBSTITUTE(TimeSpend[[#This Row],[Hours]],",","."),"")</f>
        <v/>
      </c>
      <c r="D3174" t="str">
        <f>IF(AND(TimeSpend[[#This Row],[Personnel number]]&lt;&gt;"",TimeSpend[[#This Row],[Date]]&lt;&gt;""),TimeSpend[[#This Row],[Network]],"")</f>
        <v/>
      </c>
      <c r="E3174" t="str">
        <f>IF(AND(TimeSpend[[#This Row],[Personnel number]]&lt;&gt;"",TimeSpend[[#This Row],[Date]]&lt;&gt;""),TimeSpend[[#This Row],[Network Description]],"")</f>
        <v/>
      </c>
      <c r="F3174" t="str">
        <f>IF(AND(TimeSpend[[#This Row],[Personnel number]]&lt;&gt;"",TimeSpend[[#This Row],[Date]]&lt;&gt;""),TimeSpend[[#This Row],[Activity]],"")</f>
        <v/>
      </c>
      <c r="G3174" t="str">
        <f>IF(AND(TimeSpend[[#This Row],[Personnel number]]&lt;&gt;"",TimeSpend[[#This Row],[Date]]&lt;&gt;""),TimeSpend[[#This Row],[Activity description]],"")</f>
        <v/>
      </c>
      <c r="H3174" s="36" t="str">
        <f>IF(AND(TimeSpend[[#This Row],[Personnel number]]&lt;&gt;"",TimeSpend[[#This Row],[Date]]&lt;&gt;""),TimeSpend[[#This Row],[Start Time]],"")</f>
        <v/>
      </c>
      <c r="I3174" s="36" t="str">
        <f>IF(AND(TimeSpend[[#This Row],[Personnel number]]&lt;&gt;"",TimeSpend[[#This Row],[Date]]&lt;&gt;""),TimeSpend[[#This Row],[End Time]],"")</f>
        <v/>
      </c>
      <c r="J3174" t="str">
        <f>IF(AND(TimeSpend[[#This Row],[Personnel number]]&lt;&gt;"",TimeSpend[[#This Row],[Date]]&lt;&gt;""),TimeSpend[[#This Row],[Location]],"")</f>
        <v/>
      </c>
      <c r="K3174" t="str">
        <f>IF(AND(TimeSpend[[#This Row],[Personnel number]]&lt;&gt;"",TimeSpend[[#This Row],[Date]]&lt;&gt;""),TimeSpend[[#This Row],[Task]],"")</f>
        <v/>
      </c>
      <c r="L3174" t="str">
        <f>IF(AND(TimeSpend[[#This Row],[Personnel number]]&lt;&gt;"",TimeSpend[[#This Row],[Date]]&lt;&gt;""),Utilization!$J$2,"")</f>
        <v/>
      </c>
      <c r="M3174" t="str">
        <f>IF(AND(TimeSpend[[#This Row],[Personnel number]]&lt;&gt;"",TimeSpend[[#This Row],[Date]]&lt;&gt;""),TimeSpend[[#This Row],[Employee Name]],"")</f>
        <v/>
      </c>
      <c r="N3174" t="str">
        <f t="shared" si="98"/>
        <v/>
      </c>
      <c r="O3174" t="str">
        <f t="shared" si="99"/>
        <v/>
      </c>
      <c r="P3174" t="str">
        <f>IF(D3174&lt;&gt;"",VLOOKUP(D3174,Projects!B:C,2,0),"")</f>
        <v/>
      </c>
    </row>
    <row r="3175" spans="1:16" x14ac:dyDescent="0.25">
      <c r="A3175" t="str">
        <f>UPPER(IF(AND(TimeSpend[[#This Row],[Personnel number]]&lt;&gt;"",TimeSpend[[#This Row],[Date]]&lt;&gt;""),TimeSpend[[#This Row],[Personnel number]],""))</f>
        <v/>
      </c>
      <c r="B3175" s="85" t="str">
        <f>IF(AND(TimeSpend[[#This Row],[Personnel number]]&lt;&gt;"",TimeSpend[[#This Row],[Date]]&lt;&gt;""),TEXT(TimeSpend[[#This Row],[Date]],"[$-409]yyyyMMdd"),"")</f>
        <v/>
      </c>
      <c r="C3175" s="33" t="str">
        <f>IF(AND(TimeSpend[[#This Row],[Personnel number]]&lt;&gt;"",TimeSpend[[#This Row],[Date]]&lt;&gt;""),SUBSTITUTE(TimeSpend[[#This Row],[Hours]],",","."),"")</f>
        <v/>
      </c>
      <c r="D3175" t="str">
        <f>IF(AND(TimeSpend[[#This Row],[Personnel number]]&lt;&gt;"",TimeSpend[[#This Row],[Date]]&lt;&gt;""),TimeSpend[[#This Row],[Network]],"")</f>
        <v/>
      </c>
      <c r="E3175" t="str">
        <f>IF(AND(TimeSpend[[#This Row],[Personnel number]]&lt;&gt;"",TimeSpend[[#This Row],[Date]]&lt;&gt;""),TimeSpend[[#This Row],[Network Description]],"")</f>
        <v/>
      </c>
      <c r="F3175" t="str">
        <f>IF(AND(TimeSpend[[#This Row],[Personnel number]]&lt;&gt;"",TimeSpend[[#This Row],[Date]]&lt;&gt;""),TimeSpend[[#This Row],[Activity]],"")</f>
        <v/>
      </c>
      <c r="G3175" t="str">
        <f>IF(AND(TimeSpend[[#This Row],[Personnel number]]&lt;&gt;"",TimeSpend[[#This Row],[Date]]&lt;&gt;""),TimeSpend[[#This Row],[Activity description]],"")</f>
        <v/>
      </c>
      <c r="H3175" s="36" t="str">
        <f>IF(AND(TimeSpend[[#This Row],[Personnel number]]&lt;&gt;"",TimeSpend[[#This Row],[Date]]&lt;&gt;""),TimeSpend[[#This Row],[Start Time]],"")</f>
        <v/>
      </c>
      <c r="I3175" s="36" t="str">
        <f>IF(AND(TimeSpend[[#This Row],[Personnel number]]&lt;&gt;"",TimeSpend[[#This Row],[Date]]&lt;&gt;""),TimeSpend[[#This Row],[End Time]],"")</f>
        <v/>
      </c>
      <c r="J3175" t="str">
        <f>IF(AND(TimeSpend[[#This Row],[Personnel number]]&lt;&gt;"",TimeSpend[[#This Row],[Date]]&lt;&gt;""),TimeSpend[[#This Row],[Location]],"")</f>
        <v/>
      </c>
      <c r="K3175" t="str">
        <f>IF(AND(TimeSpend[[#This Row],[Personnel number]]&lt;&gt;"",TimeSpend[[#This Row],[Date]]&lt;&gt;""),TimeSpend[[#This Row],[Task]],"")</f>
        <v/>
      </c>
      <c r="L3175" t="str">
        <f>IF(AND(TimeSpend[[#This Row],[Personnel number]]&lt;&gt;"",TimeSpend[[#This Row],[Date]]&lt;&gt;""),Utilization!$J$2,"")</f>
        <v/>
      </c>
      <c r="M3175" t="str">
        <f>IF(AND(TimeSpend[[#This Row],[Personnel number]]&lt;&gt;"",TimeSpend[[#This Row],[Date]]&lt;&gt;""),TimeSpend[[#This Row],[Employee Name]],"")</f>
        <v/>
      </c>
      <c r="N3175" t="str">
        <f t="shared" si="98"/>
        <v/>
      </c>
      <c r="O3175" t="str">
        <f t="shared" si="99"/>
        <v/>
      </c>
      <c r="P3175" t="str">
        <f>IF(D3175&lt;&gt;"",VLOOKUP(D3175,Projects!B:C,2,0),"")</f>
        <v/>
      </c>
    </row>
    <row r="3176" spans="1:16" x14ac:dyDescent="0.25">
      <c r="A3176" t="str">
        <f>UPPER(IF(AND(TimeSpend[[#This Row],[Personnel number]]&lt;&gt;"",TimeSpend[[#This Row],[Date]]&lt;&gt;""),TimeSpend[[#This Row],[Personnel number]],""))</f>
        <v/>
      </c>
      <c r="B3176" s="85" t="str">
        <f>IF(AND(TimeSpend[[#This Row],[Personnel number]]&lt;&gt;"",TimeSpend[[#This Row],[Date]]&lt;&gt;""),TEXT(TimeSpend[[#This Row],[Date]],"[$-409]yyyyMMdd"),"")</f>
        <v/>
      </c>
      <c r="C3176" s="33" t="str">
        <f>IF(AND(TimeSpend[[#This Row],[Personnel number]]&lt;&gt;"",TimeSpend[[#This Row],[Date]]&lt;&gt;""),SUBSTITUTE(TimeSpend[[#This Row],[Hours]],",","."),"")</f>
        <v/>
      </c>
      <c r="D3176" t="str">
        <f>IF(AND(TimeSpend[[#This Row],[Personnel number]]&lt;&gt;"",TimeSpend[[#This Row],[Date]]&lt;&gt;""),TimeSpend[[#This Row],[Network]],"")</f>
        <v/>
      </c>
      <c r="E3176" t="str">
        <f>IF(AND(TimeSpend[[#This Row],[Personnel number]]&lt;&gt;"",TimeSpend[[#This Row],[Date]]&lt;&gt;""),TimeSpend[[#This Row],[Network Description]],"")</f>
        <v/>
      </c>
      <c r="F3176" t="str">
        <f>IF(AND(TimeSpend[[#This Row],[Personnel number]]&lt;&gt;"",TimeSpend[[#This Row],[Date]]&lt;&gt;""),TimeSpend[[#This Row],[Activity]],"")</f>
        <v/>
      </c>
      <c r="G3176" t="str">
        <f>IF(AND(TimeSpend[[#This Row],[Personnel number]]&lt;&gt;"",TimeSpend[[#This Row],[Date]]&lt;&gt;""),TimeSpend[[#This Row],[Activity description]],"")</f>
        <v/>
      </c>
      <c r="H3176" s="36" t="str">
        <f>IF(AND(TimeSpend[[#This Row],[Personnel number]]&lt;&gt;"",TimeSpend[[#This Row],[Date]]&lt;&gt;""),TimeSpend[[#This Row],[Start Time]],"")</f>
        <v/>
      </c>
      <c r="I3176" s="36" t="str">
        <f>IF(AND(TimeSpend[[#This Row],[Personnel number]]&lt;&gt;"",TimeSpend[[#This Row],[Date]]&lt;&gt;""),TimeSpend[[#This Row],[End Time]],"")</f>
        <v/>
      </c>
      <c r="J3176" t="str">
        <f>IF(AND(TimeSpend[[#This Row],[Personnel number]]&lt;&gt;"",TimeSpend[[#This Row],[Date]]&lt;&gt;""),TimeSpend[[#This Row],[Location]],"")</f>
        <v/>
      </c>
      <c r="K3176" t="str">
        <f>IF(AND(TimeSpend[[#This Row],[Personnel number]]&lt;&gt;"",TimeSpend[[#This Row],[Date]]&lt;&gt;""),TimeSpend[[#This Row],[Task]],"")</f>
        <v/>
      </c>
      <c r="L3176" t="str">
        <f>IF(AND(TimeSpend[[#This Row],[Personnel number]]&lt;&gt;"",TimeSpend[[#This Row],[Date]]&lt;&gt;""),Utilization!$J$2,"")</f>
        <v/>
      </c>
      <c r="M3176" t="str">
        <f>IF(AND(TimeSpend[[#This Row],[Personnel number]]&lt;&gt;"",TimeSpend[[#This Row],[Date]]&lt;&gt;""),TimeSpend[[#This Row],[Employee Name]],"")</f>
        <v/>
      </c>
      <c r="N3176" t="str">
        <f t="shared" si="98"/>
        <v/>
      </c>
      <c r="O3176" t="str">
        <f t="shared" si="99"/>
        <v/>
      </c>
      <c r="P3176" t="str">
        <f>IF(D3176&lt;&gt;"",VLOOKUP(D3176,Projects!B:C,2,0),"")</f>
        <v/>
      </c>
    </row>
    <row r="3177" spans="1:16" x14ac:dyDescent="0.25">
      <c r="A3177" t="str">
        <f>UPPER(IF(AND(TimeSpend[[#This Row],[Personnel number]]&lt;&gt;"",TimeSpend[[#This Row],[Date]]&lt;&gt;""),TimeSpend[[#This Row],[Personnel number]],""))</f>
        <v/>
      </c>
      <c r="B3177" s="85" t="str">
        <f>IF(AND(TimeSpend[[#This Row],[Personnel number]]&lt;&gt;"",TimeSpend[[#This Row],[Date]]&lt;&gt;""),TEXT(TimeSpend[[#This Row],[Date]],"[$-409]yyyyMMdd"),"")</f>
        <v/>
      </c>
      <c r="C3177" s="33" t="str">
        <f>IF(AND(TimeSpend[[#This Row],[Personnel number]]&lt;&gt;"",TimeSpend[[#This Row],[Date]]&lt;&gt;""),SUBSTITUTE(TimeSpend[[#This Row],[Hours]],",","."),"")</f>
        <v/>
      </c>
      <c r="D3177" t="str">
        <f>IF(AND(TimeSpend[[#This Row],[Personnel number]]&lt;&gt;"",TimeSpend[[#This Row],[Date]]&lt;&gt;""),TimeSpend[[#This Row],[Network]],"")</f>
        <v/>
      </c>
      <c r="E3177" t="str">
        <f>IF(AND(TimeSpend[[#This Row],[Personnel number]]&lt;&gt;"",TimeSpend[[#This Row],[Date]]&lt;&gt;""),TimeSpend[[#This Row],[Network Description]],"")</f>
        <v/>
      </c>
      <c r="F3177" t="str">
        <f>IF(AND(TimeSpend[[#This Row],[Personnel number]]&lt;&gt;"",TimeSpend[[#This Row],[Date]]&lt;&gt;""),TimeSpend[[#This Row],[Activity]],"")</f>
        <v/>
      </c>
      <c r="G3177" t="str">
        <f>IF(AND(TimeSpend[[#This Row],[Personnel number]]&lt;&gt;"",TimeSpend[[#This Row],[Date]]&lt;&gt;""),TimeSpend[[#This Row],[Activity description]],"")</f>
        <v/>
      </c>
      <c r="H3177" s="36" t="str">
        <f>IF(AND(TimeSpend[[#This Row],[Personnel number]]&lt;&gt;"",TimeSpend[[#This Row],[Date]]&lt;&gt;""),TimeSpend[[#This Row],[Start Time]],"")</f>
        <v/>
      </c>
      <c r="I3177" s="36" t="str">
        <f>IF(AND(TimeSpend[[#This Row],[Personnel number]]&lt;&gt;"",TimeSpend[[#This Row],[Date]]&lt;&gt;""),TimeSpend[[#This Row],[End Time]],"")</f>
        <v/>
      </c>
      <c r="J3177" t="str">
        <f>IF(AND(TimeSpend[[#This Row],[Personnel number]]&lt;&gt;"",TimeSpend[[#This Row],[Date]]&lt;&gt;""),TimeSpend[[#This Row],[Location]],"")</f>
        <v/>
      </c>
      <c r="K3177" t="str">
        <f>IF(AND(TimeSpend[[#This Row],[Personnel number]]&lt;&gt;"",TimeSpend[[#This Row],[Date]]&lt;&gt;""),TimeSpend[[#This Row],[Task]],"")</f>
        <v/>
      </c>
      <c r="L3177" t="str">
        <f>IF(AND(TimeSpend[[#This Row],[Personnel number]]&lt;&gt;"",TimeSpend[[#This Row],[Date]]&lt;&gt;""),Utilization!$J$2,"")</f>
        <v/>
      </c>
      <c r="M3177" t="str">
        <f>IF(AND(TimeSpend[[#This Row],[Personnel number]]&lt;&gt;"",TimeSpend[[#This Row],[Date]]&lt;&gt;""),TimeSpend[[#This Row],[Employee Name]],"")</f>
        <v/>
      </c>
      <c r="N3177" t="str">
        <f t="shared" si="98"/>
        <v/>
      </c>
      <c r="O3177" t="str">
        <f t="shared" si="99"/>
        <v/>
      </c>
      <c r="P3177" t="str">
        <f>IF(D3177&lt;&gt;"",VLOOKUP(D3177,Projects!B:C,2,0),"")</f>
        <v/>
      </c>
    </row>
    <row r="3178" spans="1:16" x14ac:dyDescent="0.25">
      <c r="A3178" t="str">
        <f>UPPER(IF(AND(TimeSpend[[#This Row],[Personnel number]]&lt;&gt;"",TimeSpend[[#This Row],[Date]]&lt;&gt;""),TimeSpend[[#This Row],[Personnel number]],""))</f>
        <v/>
      </c>
      <c r="B3178" s="85" t="str">
        <f>IF(AND(TimeSpend[[#This Row],[Personnel number]]&lt;&gt;"",TimeSpend[[#This Row],[Date]]&lt;&gt;""),TEXT(TimeSpend[[#This Row],[Date]],"[$-409]yyyyMMdd"),"")</f>
        <v/>
      </c>
      <c r="C3178" s="33" t="str">
        <f>IF(AND(TimeSpend[[#This Row],[Personnel number]]&lt;&gt;"",TimeSpend[[#This Row],[Date]]&lt;&gt;""),SUBSTITUTE(TimeSpend[[#This Row],[Hours]],",","."),"")</f>
        <v/>
      </c>
      <c r="D3178" t="str">
        <f>IF(AND(TimeSpend[[#This Row],[Personnel number]]&lt;&gt;"",TimeSpend[[#This Row],[Date]]&lt;&gt;""),TimeSpend[[#This Row],[Network]],"")</f>
        <v/>
      </c>
      <c r="E3178" t="str">
        <f>IF(AND(TimeSpend[[#This Row],[Personnel number]]&lt;&gt;"",TimeSpend[[#This Row],[Date]]&lt;&gt;""),TimeSpend[[#This Row],[Network Description]],"")</f>
        <v/>
      </c>
      <c r="F3178" t="str">
        <f>IF(AND(TimeSpend[[#This Row],[Personnel number]]&lt;&gt;"",TimeSpend[[#This Row],[Date]]&lt;&gt;""),TimeSpend[[#This Row],[Activity]],"")</f>
        <v/>
      </c>
      <c r="G3178" t="str">
        <f>IF(AND(TimeSpend[[#This Row],[Personnel number]]&lt;&gt;"",TimeSpend[[#This Row],[Date]]&lt;&gt;""),TimeSpend[[#This Row],[Activity description]],"")</f>
        <v/>
      </c>
      <c r="H3178" s="36" t="str">
        <f>IF(AND(TimeSpend[[#This Row],[Personnel number]]&lt;&gt;"",TimeSpend[[#This Row],[Date]]&lt;&gt;""),TimeSpend[[#This Row],[Start Time]],"")</f>
        <v/>
      </c>
      <c r="I3178" s="36" t="str">
        <f>IF(AND(TimeSpend[[#This Row],[Personnel number]]&lt;&gt;"",TimeSpend[[#This Row],[Date]]&lt;&gt;""),TimeSpend[[#This Row],[End Time]],"")</f>
        <v/>
      </c>
      <c r="J3178" t="str">
        <f>IF(AND(TimeSpend[[#This Row],[Personnel number]]&lt;&gt;"",TimeSpend[[#This Row],[Date]]&lt;&gt;""),TimeSpend[[#This Row],[Location]],"")</f>
        <v/>
      </c>
      <c r="K3178" t="str">
        <f>IF(AND(TimeSpend[[#This Row],[Personnel number]]&lt;&gt;"",TimeSpend[[#This Row],[Date]]&lt;&gt;""),TimeSpend[[#This Row],[Task]],"")</f>
        <v/>
      </c>
      <c r="L3178" t="str">
        <f>IF(AND(TimeSpend[[#This Row],[Personnel number]]&lt;&gt;"",TimeSpend[[#This Row],[Date]]&lt;&gt;""),Utilization!$J$2,"")</f>
        <v/>
      </c>
      <c r="M3178" t="str">
        <f>IF(AND(TimeSpend[[#This Row],[Personnel number]]&lt;&gt;"",TimeSpend[[#This Row],[Date]]&lt;&gt;""),TimeSpend[[#This Row],[Employee Name]],"")</f>
        <v/>
      </c>
      <c r="N3178" t="str">
        <f t="shared" si="98"/>
        <v/>
      </c>
      <c r="O3178" t="str">
        <f t="shared" si="99"/>
        <v/>
      </c>
      <c r="P3178" t="str">
        <f>IF(D3178&lt;&gt;"",VLOOKUP(D3178,Projects!B:C,2,0),"")</f>
        <v/>
      </c>
    </row>
    <row r="3179" spans="1:16" x14ac:dyDescent="0.25">
      <c r="A3179" t="str">
        <f>UPPER(IF(AND(TimeSpend[[#This Row],[Personnel number]]&lt;&gt;"",TimeSpend[[#This Row],[Date]]&lt;&gt;""),TimeSpend[[#This Row],[Personnel number]],""))</f>
        <v/>
      </c>
      <c r="B3179" s="85" t="str">
        <f>IF(AND(TimeSpend[[#This Row],[Personnel number]]&lt;&gt;"",TimeSpend[[#This Row],[Date]]&lt;&gt;""),TEXT(TimeSpend[[#This Row],[Date]],"[$-409]yyyyMMdd"),"")</f>
        <v/>
      </c>
      <c r="C3179" s="33" t="str">
        <f>IF(AND(TimeSpend[[#This Row],[Personnel number]]&lt;&gt;"",TimeSpend[[#This Row],[Date]]&lt;&gt;""),SUBSTITUTE(TimeSpend[[#This Row],[Hours]],",","."),"")</f>
        <v/>
      </c>
      <c r="D3179" t="str">
        <f>IF(AND(TimeSpend[[#This Row],[Personnel number]]&lt;&gt;"",TimeSpend[[#This Row],[Date]]&lt;&gt;""),TimeSpend[[#This Row],[Network]],"")</f>
        <v/>
      </c>
      <c r="E3179" t="str">
        <f>IF(AND(TimeSpend[[#This Row],[Personnel number]]&lt;&gt;"",TimeSpend[[#This Row],[Date]]&lt;&gt;""),TimeSpend[[#This Row],[Network Description]],"")</f>
        <v/>
      </c>
      <c r="F3179" t="str">
        <f>IF(AND(TimeSpend[[#This Row],[Personnel number]]&lt;&gt;"",TimeSpend[[#This Row],[Date]]&lt;&gt;""),TimeSpend[[#This Row],[Activity]],"")</f>
        <v/>
      </c>
      <c r="G3179" t="str">
        <f>IF(AND(TimeSpend[[#This Row],[Personnel number]]&lt;&gt;"",TimeSpend[[#This Row],[Date]]&lt;&gt;""),TimeSpend[[#This Row],[Activity description]],"")</f>
        <v/>
      </c>
      <c r="H3179" s="36" t="str">
        <f>IF(AND(TimeSpend[[#This Row],[Personnel number]]&lt;&gt;"",TimeSpend[[#This Row],[Date]]&lt;&gt;""),TimeSpend[[#This Row],[Start Time]],"")</f>
        <v/>
      </c>
      <c r="I3179" s="36" t="str">
        <f>IF(AND(TimeSpend[[#This Row],[Personnel number]]&lt;&gt;"",TimeSpend[[#This Row],[Date]]&lt;&gt;""),TimeSpend[[#This Row],[End Time]],"")</f>
        <v/>
      </c>
      <c r="J3179" t="str">
        <f>IF(AND(TimeSpend[[#This Row],[Personnel number]]&lt;&gt;"",TimeSpend[[#This Row],[Date]]&lt;&gt;""),TimeSpend[[#This Row],[Location]],"")</f>
        <v/>
      </c>
      <c r="K3179" t="str">
        <f>IF(AND(TimeSpend[[#This Row],[Personnel number]]&lt;&gt;"",TimeSpend[[#This Row],[Date]]&lt;&gt;""),TimeSpend[[#This Row],[Task]],"")</f>
        <v/>
      </c>
      <c r="L3179" t="str">
        <f>IF(AND(TimeSpend[[#This Row],[Personnel number]]&lt;&gt;"",TimeSpend[[#This Row],[Date]]&lt;&gt;""),Utilization!$J$2,"")</f>
        <v/>
      </c>
      <c r="M3179" t="str">
        <f>IF(AND(TimeSpend[[#This Row],[Personnel number]]&lt;&gt;"",TimeSpend[[#This Row],[Date]]&lt;&gt;""),TimeSpend[[#This Row],[Employee Name]],"")</f>
        <v/>
      </c>
      <c r="N3179" t="str">
        <f t="shared" si="98"/>
        <v/>
      </c>
      <c r="O3179" t="str">
        <f t="shared" si="99"/>
        <v/>
      </c>
      <c r="P3179" t="str">
        <f>IF(D3179&lt;&gt;"",VLOOKUP(D3179,Projects!B:C,2,0),"")</f>
        <v/>
      </c>
    </row>
    <row r="3180" spans="1:16" x14ac:dyDescent="0.25">
      <c r="A3180" t="str">
        <f>UPPER(IF(AND(TimeSpend[[#This Row],[Personnel number]]&lt;&gt;"",TimeSpend[[#This Row],[Date]]&lt;&gt;""),TimeSpend[[#This Row],[Personnel number]],""))</f>
        <v/>
      </c>
      <c r="B3180" s="85" t="str">
        <f>IF(AND(TimeSpend[[#This Row],[Personnel number]]&lt;&gt;"",TimeSpend[[#This Row],[Date]]&lt;&gt;""),TEXT(TimeSpend[[#This Row],[Date]],"[$-409]yyyyMMdd"),"")</f>
        <v/>
      </c>
      <c r="C3180" s="33" t="str">
        <f>IF(AND(TimeSpend[[#This Row],[Personnel number]]&lt;&gt;"",TimeSpend[[#This Row],[Date]]&lt;&gt;""),SUBSTITUTE(TimeSpend[[#This Row],[Hours]],",","."),"")</f>
        <v/>
      </c>
      <c r="D3180" t="str">
        <f>IF(AND(TimeSpend[[#This Row],[Personnel number]]&lt;&gt;"",TimeSpend[[#This Row],[Date]]&lt;&gt;""),TimeSpend[[#This Row],[Network]],"")</f>
        <v/>
      </c>
      <c r="E3180" t="str">
        <f>IF(AND(TimeSpend[[#This Row],[Personnel number]]&lt;&gt;"",TimeSpend[[#This Row],[Date]]&lt;&gt;""),TimeSpend[[#This Row],[Network Description]],"")</f>
        <v/>
      </c>
      <c r="F3180" t="str">
        <f>IF(AND(TimeSpend[[#This Row],[Personnel number]]&lt;&gt;"",TimeSpend[[#This Row],[Date]]&lt;&gt;""),TimeSpend[[#This Row],[Activity]],"")</f>
        <v/>
      </c>
      <c r="G3180" t="str">
        <f>IF(AND(TimeSpend[[#This Row],[Personnel number]]&lt;&gt;"",TimeSpend[[#This Row],[Date]]&lt;&gt;""),TimeSpend[[#This Row],[Activity description]],"")</f>
        <v/>
      </c>
      <c r="H3180" s="36" t="str">
        <f>IF(AND(TimeSpend[[#This Row],[Personnel number]]&lt;&gt;"",TimeSpend[[#This Row],[Date]]&lt;&gt;""),TimeSpend[[#This Row],[Start Time]],"")</f>
        <v/>
      </c>
      <c r="I3180" s="36" t="str">
        <f>IF(AND(TimeSpend[[#This Row],[Personnel number]]&lt;&gt;"",TimeSpend[[#This Row],[Date]]&lt;&gt;""),TimeSpend[[#This Row],[End Time]],"")</f>
        <v/>
      </c>
      <c r="J3180" t="str">
        <f>IF(AND(TimeSpend[[#This Row],[Personnel number]]&lt;&gt;"",TimeSpend[[#This Row],[Date]]&lt;&gt;""),TimeSpend[[#This Row],[Location]],"")</f>
        <v/>
      </c>
      <c r="K3180" t="str">
        <f>IF(AND(TimeSpend[[#This Row],[Personnel number]]&lt;&gt;"",TimeSpend[[#This Row],[Date]]&lt;&gt;""),TimeSpend[[#This Row],[Task]],"")</f>
        <v/>
      </c>
      <c r="L3180" t="str">
        <f>IF(AND(TimeSpend[[#This Row],[Personnel number]]&lt;&gt;"",TimeSpend[[#This Row],[Date]]&lt;&gt;""),Utilization!$J$2,"")</f>
        <v/>
      </c>
      <c r="M3180" t="str">
        <f>IF(AND(TimeSpend[[#This Row],[Personnel number]]&lt;&gt;"",TimeSpend[[#This Row],[Date]]&lt;&gt;""),TimeSpend[[#This Row],[Employee Name]],"")</f>
        <v/>
      </c>
      <c r="N3180" t="str">
        <f t="shared" si="98"/>
        <v/>
      </c>
      <c r="O3180" t="str">
        <f t="shared" si="99"/>
        <v/>
      </c>
      <c r="P3180" t="str">
        <f>IF(D3180&lt;&gt;"",VLOOKUP(D3180,Projects!B:C,2,0),"")</f>
        <v/>
      </c>
    </row>
    <row r="3181" spans="1:16" x14ac:dyDescent="0.25">
      <c r="A3181" t="str">
        <f>UPPER(IF(AND(TimeSpend[[#This Row],[Personnel number]]&lt;&gt;"",TimeSpend[[#This Row],[Date]]&lt;&gt;""),TimeSpend[[#This Row],[Personnel number]],""))</f>
        <v/>
      </c>
      <c r="B3181" s="85" t="str">
        <f>IF(AND(TimeSpend[[#This Row],[Personnel number]]&lt;&gt;"",TimeSpend[[#This Row],[Date]]&lt;&gt;""),TEXT(TimeSpend[[#This Row],[Date]],"[$-409]yyyyMMdd"),"")</f>
        <v/>
      </c>
      <c r="C3181" s="33" t="str">
        <f>IF(AND(TimeSpend[[#This Row],[Personnel number]]&lt;&gt;"",TimeSpend[[#This Row],[Date]]&lt;&gt;""),SUBSTITUTE(TimeSpend[[#This Row],[Hours]],",","."),"")</f>
        <v/>
      </c>
      <c r="D3181" t="str">
        <f>IF(AND(TimeSpend[[#This Row],[Personnel number]]&lt;&gt;"",TimeSpend[[#This Row],[Date]]&lt;&gt;""),TimeSpend[[#This Row],[Network]],"")</f>
        <v/>
      </c>
      <c r="E3181" t="str">
        <f>IF(AND(TimeSpend[[#This Row],[Personnel number]]&lt;&gt;"",TimeSpend[[#This Row],[Date]]&lt;&gt;""),TimeSpend[[#This Row],[Network Description]],"")</f>
        <v/>
      </c>
      <c r="F3181" t="str">
        <f>IF(AND(TimeSpend[[#This Row],[Personnel number]]&lt;&gt;"",TimeSpend[[#This Row],[Date]]&lt;&gt;""),TimeSpend[[#This Row],[Activity]],"")</f>
        <v/>
      </c>
      <c r="G3181" t="str">
        <f>IF(AND(TimeSpend[[#This Row],[Personnel number]]&lt;&gt;"",TimeSpend[[#This Row],[Date]]&lt;&gt;""),TimeSpend[[#This Row],[Activity description]],"")</f>
        <v/>
      </c>
      <c r="H3181" s="36" t="str">
        <f>IF(AND(TimeSpend[[#This Row],[Personnel number]]&lt;&gt;"",TimeSpend[[#This Row],[Date]]&lt;&gt;""),TimeSpend[[#This Row],[Start Time]],"")</f>
        <v/>
      </c>
      <c r="I3181" s="36" t="str">
        <f>IF(AND(TimeSpend[[#This Row],[Personnel number]]&lt;&gt;"",TimeSpend[[#This Row],[Date]]&lt;&gt;""),TimeSpend[[#This Row],[End Time]],"")</f>
        <v/>
      </c>
      <c r="J3181" t="str">
        <f>IF(AND(TimeSpend[[#This Row],[Personnel number]]&lt;&gt;"",TimeSpend[[#This Row],[Date]]&lt;&gt;""),TimeSpend[[#This Row],[Location]],"")</f>
        <v/>
      </c>
      <c r="K3181" t="str">
        <f>IF(AND(TimeSpend[[#This Row],[Personnel number]]&lt;&gt;"",TimeSpend[[#This Row],[Date]]&lt;&gt;""),TimeSpend[[#This Row],[Task]],"")</f>
        <v/>
      </c>
      <c r="L3181" t="str">
        <f>IF(AND(TimeSpend[[#This Row],[Personnel number]]&lt;&gt;"",TimeSpend[[#This Row],[Date]]&lt;&gt;""),Utilization!$J$2,"")</f>
        <v/>
      </c>
      <c r="M3181" t="str">
        <f>IF(AND(TimeSpend[[#This Row],[Personnel number]]&lt;&gt;"",TimeSpend[[#This Row],[Date]]&lt;&gt;""),TimeSpend[[#This Row],[Employee Name]],"")</f>
        <v/>
      </c>
      <c r="N3181" t="str">
        <f t="shared" si="98"/>
        <v/>
      </c>
      <c r="O3181" t="str">
        <f t="shared" si="99"/>
        <v/>
      </c>
      <c r="P3181" t="str">
        <f>IF(D3181&lt;&gt;"",VLOOKUP(D3181,Projects!B:C,2,0),"")</f>
        <v/>
      </c>
    </row>
    <row r="3182" spans="1:16" x14ac:dyDescent="0.25">
      <c r="A3182" t="str">
        <f>UPPER(IF(AND(TimeSpend[[#This Row],[Personnel number]]&lt;&gt;"",TimeSpend[[#This Row],[Date]]&lt;&gt;""),TimeSpend[[#This Row],[Personnel number]],""))</f>
        <v/>
      </c>
      <c r="B3182" s="85" t="str">
        <f>IF(AND(TimeSpend[[#This Row],[Personnel number]]&lt;&gt;"",TimeSpend[[#This Row],[Date]]&lt;&gt;""),TEXT(TimeSpend[[#This Row],[Date]],"[$-409]yyyyMMdd"),"")</f>
        <v/>
      </c>
      <c r="C3182" s="33" t="str">
        <f>IF(AND(TimeSpend[[#This Row],[Personnel number]]&lt;&gt;"",TimeSpend[[#This Row],[Date]]&lt;&gt;""),SUBSTITUTE(TimeSpend[[#This Row],[Hours]],",","."),"")</f>
        <v/>
      </c>
      <c r="D3182" t="str">
        <f>IF(AND(TimeSpend[[#This Row],[Personnel number]]&lt;&gt;"",TimeSpend[[#This Row],[Date]]&lt;&gt;""),TimeSpend[[#This Row],[Network]],"")</f>
        <v/>
      </c>
      <c r="E3182" t="str">
        <f>IF(AND(TimeSpend[[#This Row],[Personnel number]]&lt;&gt;"",TimeSpend[[#This Row],[Date]]&lt;&gt;""),TimeSpend[[#This Row],[Network Description]],"")</f>
        <v/>
      </c>
      <c r="F3182" t="str">
        <f>IF(AND(TimeSpend[[#This Row],[Personnel number]]&lt;&gt;"",TimeSpend[[#This Row],[Date]]&lt;&gt;""),TimeSpend[[#This Row],[Activity]],"")</f>
        <v/>
      </c>
      <c r="G3182" t="str">
        <f>IF(AND(TimeSpend[[#This Row],[Personnel number]]&lt;&gt;"",TimeSpend[[#This Row],[Date]]&lt;&gt;""),TimeSpend[[#This Row],[Activity description]],"")</f>
        <v/>
      </c>
      <c r="H3182" s="36" t="str">
        <f>IF(AND(TimeSpend[[#This Row],[Personnel number]]&lt;&gt;"",TimeSpend[[#This Row],[Date]]&lt;&gt;""),TimeSpend[[#This Row],[Start Time]],"")</f>
        <v/>
      </c>
      <c r="I3182" s="36" t="str">
        <f>IF(AND(TimeSpend[[#This Row],[Personnel number]]&lt;&gt;"",TimeSpend[[#This Row],[Date]]&lt;&gt;""),TimeSpend[[#This Row],[End Time]],"")</f>
        <v/>
      </c>
      <c r="J3182" t="str">
        <f>IF(AND(TimeSpend[[#This Row],[Personnel number]]&lt;&gt;"",TimeSpend[[#This Row],[Date]]&lt;&gt;""),TimeSpend[[#This Row],[Location]],"")</f>
        <v/>
      </c>
      <c r="K3182" t="str">
        <f>IF(AND(TimeSpend[[#This Row],[Personnel number]]&lt;&gt;"",TimeSpend[[#This Row],[Date]]&lt;&gt;""),TimeSpend[[#This Row],[Task]],"")</f>
        <v/>
      </c>
      <c r="L3182" t="str">
        <f>IF(AND(TimeSpend[[#This Row],[Personnel number]]&lt;&gt;"",TimeSpend[[#This Row],[Date]]&lt;&gt;""),Utilization!$J$2,"")</f>
        <v/>
      </c>
      <c r="M3182" t="str">
        <f>IF(AND(TimeSpend[[#This Row],[Personnel number]]&lt;&gt;"",TimeSpend[[#This Row],[Date]]&lt;&gt;""),TimeSpend[[#This Row],[Employee Name]],"")</f>
        <v/>
      </c>
      <c r="N3182" t="str">
        <f t="shared" si="98"/>
        <v/>
      </c>
      <c r="O3182" t="str">
        <f t="shared" si="99"/>
        <v/>
      </c>
      <c r="P3182" t="str">
        <f>IF(D3182&lt;&gt;"",VLOOKUP(D3182,Projects!B:C,2,0),"")</f>
        <v/>
      </c>
    </row>
    <row r="3183" spans="1:16" x14ac:dyDescent="0.25">
      <c r="A3183" t="str">
        <f>UPPER(IF(AND(TimeSpend[[#This Row],[Personnel number]]&lt;&gt;"",TimeSpend[[#This Row],[Date]]&lt;&gt;""),TimeSpend[[#This Row],[Personnel number]],""))</f>
        <v/>
      </c>
      <c r="B3183" s="85" t="str">
        <f>IF(AND(TimeSpend[[#This Row],[Personnel number]]&lt;&gt;"",TimeSpend[[#This Row],[Date]]&lt;&gt;""),TEXT(TimeSpend[[#This Row],[Date]],"[$-409]yyyyMMdd"),"")</f>
        <v/>
      </c>
      <c r="C3183" s="33" t="str">
        <f>IF(AND(TimeSpend[[#This Row],[Personnel number]]&lt;&gt;"",TimeSpend[[#This Row],[Date]]&lt;&gt;""),SUBSTITUTE(TimeSpend[[#This Row],[Hours]],",","."),"")</f>
        <v/>
      </c>
      <c r="D3183" t="str">
        <f>IF(AND(TimeSpend[[#This Row],[Personnel number]]&lt;&gt;"",TimeSpend[[#This Row],[Date]]&lt;&gt;""),TimeSpend[[#This Row],[Network]],"")</f>
        <v/>
      </c>
      <c r="E3183" t="str">
        <f>IF(AND(TimeSpend[[#This Row],[Personnel number]]&lt;&gt;"",TimeSpend[[#This Row],[Date]]&lt;&gt;""),TimeSpend[[#This Row],[Network Description]],"")</f>
        <v/>
      </c>
      <c r="F3183" t="str">
        <f>IF(AND(TimeSpend[[#This Row],[Personnel number]]&lt;&gt;"",TimeSpend[[#This Row],[Date]]&lt;&gt;""),TimeSpend[[#This Row],[Activity]],"")</f>
        <v/>
      </c>
      <c r="G3183" t="str">
        <f>IF(AND(TimeSpend[[#This Row],[Personnel number]]&lt;&gt;"",TimeSpend[[#This Row],[Date]]&lt;&gt;""),TimeSpend[[#This Row],[Activity description]],"")</f>
        <v/>
      </c>
      <c r="H3183" s="36" t="str">
        <f>IF(AND(TimeSpend[[#This Row],[Personnel number]]&lt;&gt;"",TimeSpend[[#This Row],[Date]]&lt;&gt;""),TimeSpend[[#This Row],[Start Time]],"")</f>
        <v/>
      </c>
      <c r="I3183" s="36" t="str">
        <f>IF(AND(TimeSpend[[#This Row],[Personnel number]]&lt;&gt;"",TimeSpend[[#This Row],[Date]]&lt;&gt;""),TimeSpend[[#This Row],[End Time]],"")</f>
        <v/>
      </c>
      <c r="J3183" t="str">
        <f>IF(AND(TimeSpend[[#This Row],[Personnel number]]&lt;&gt;"",TimeSpend[[#This Row],[Date]]&lt;&gt;""),TimeSpend[[#This Row],[Location]],"")</f>
        <v/>
      </c>
      <c r="K3183" t="str">
        <f>IF(AND(TimeSpend[[#This Row],[Personnel number]]&lt;&gt;"",TimeSpend[[#This Row],[Date]]&lt;&gt;""),TimeSpend[[#This Row],[Task]],"")</f>
        <v/>
      </c>
      <c r="L3183" t="str">
        <f>IF(AND(TimeSpend[[#This Row],[Personnel number]]&lt;&gt;"",TimeSpend[[#This Row],[Date]]&lt;&gt;""),Utilization!$J$2,"")</f>
        <v/>
      </c>
      <c r="M3183" t="str">
        <f>IF(AND(TimeSpend[[#This Row],[Personnel number]]&lt;&gt;"",TimeSpend[[#This Row],[Date]]&lt;&gt;""),TimeSpend[[#This Row],[Employee Name]],"")</f>
        <v/>
      </c>
      <c r="N3183" t="str">
        <f t="shared" si="98"/>
        <v/>
      </c>
      <c r="O3183" t="str">
        <f t="shared" si="99"/>
        <v/>
      </c>
      <c r="P3183" t="str">
        <f>IF(D3183&lt;&gt;"",VLOOKUP(D3183,Projects!B:C,2,0),"")</f>
        <v/>
      </c>
    </row>
    <row r="3184" spans="1:16" x14ac:dyDescent="0.25">
      <c r="A3184" t="str">
        <f>UPPER(IF(AND(TimeSpend[[#This Row],[Personnel number]]&lt;&gt;"",TimeSpend[[#This Row],[Date]]&lt;&gt;""),TimeSpend[[#This Row],[Personnel number]],""))</f>
        <v/>
      </c>
      <c r="B3184" s="85" t="str">
        <f>IF(AND(TimeSpend[[#This Row],[Personnel number]]&lt;&gt;"",TimeSpend[[#This Row],[Date]]&lt;&gt;""),TEXT(TimeSpend[[#This Row],[Date]],"[$-409]yyyyMMdd"),"")</f>
        <v/>
      </c>
      <c r="C3184" s="33" t="str">
        <f>IF(AND(TimeSpend[[#This Row],[Personnel number]]&lt;&gt;"",TimeSpend[[#This Row],[Date]]&lt;&gt;""),SUBSTITUTE(TimeSpend[[#This Row],[Hours]],",","."),"")</f>
        <v/>
      </c>
      <c r="D3184" t="str">
        <f>IF(AND(TimeSpend[[#This Row],[Personnel number]]&lt;&gt;"",TimeSpend[[#This Row],[Date]]&lt;&gt;""),TimeSpend[[#This Row],[Network]],"")</f>
        <v/>
      </c>
      <c r="E3184" t="str">
        <f>IF(AND(TimeSpend[[#This Row],[Personnel number]]&lt;&gt;"",TimeSpend[[#This Row],[Date]]&lt;&gt;""),TimeSpend[[#This Row],[Network Description]],"")</f>
        <v/>
      </c>
      <c r="F3184" t="str">
        <f>IF(AND(TimeSpend[[#This Row],[Personnel number]]&lt;&gt;"",TimeSpend[[#This Row],[Date]]&lt;&gt;""),TimeSpend[[#This Row],[Activity]],"")</f>
        <v/>
      </c>
      <c r="G3184" t="str">
        <f>IF(AND(TimeSpend[[#This Row],[Personnel number]]&lt;&gt;"",TimeSpend[[#This Row],[Date]]&lt;&gt;""),TimeSpend[[#This Row],[Activity description]],"")</f>
        <v/>
      </c>
      <c r="H3184" s="36" t="str">
        <f>IF(AND(TimeSpend[[#This Row],[Personnel number]]&lt;&gt;"",TimeSpend[[#This Row],[Date]]&lt;&gt;""),TimeSpend[[#This Row],[Start Time]],"")</f>
        <v/>
      </c>
      <c r="I3184" s="36" t="str">
        <f>IF(AND(TimeSpend[[#This Row],[Personnel number]]&lt;&gt;"",TimeSpend[[#This Row],[Date]]&lt;&gt;""),TimeSpend[[#This Row],[End Time]],"")</f>
        <v/>
      </c>
      <c r="J3184" t="str">
        <f>IF(AND(TimeSpend[[#This Row],[Personnel number]]&lt;&gt;"",TimeSpend[[#This Row],[Date]]&lt;&gt;""),TimeSpend[[#This Row],[Location]],"")</f>
        <v/>
      </c>
      <c r="K3184" t="str">
        <f>IF(AND(TimeSpend[[#This Row],[Personnel number]]&lt;&gt;"",TimeSpend[[#This Row],[Date]]&lt;&gt;""),TimeSpend[[#This Row],[Task]],"")</f>
        <v/>
      </c>
      <c r="L3184" t="str">
        <f>IF(AND(TimeSpend[[#This Row],[Personnel number]]&lt;&gt;"",TimeSpend[[#This Row],[Date]]&lt;&gt;""),Utilization!$J$2,"")</f>
        <v/>
      </c>
      <c r="M3184" t="str">
        <f>IF(AND(TimeSpend[[#This Row],[Personnel number]]&lt;&gt;"",TimeSpend[[#This Row],[Date]]&lt;&gt;""),TimeSpend[[#This Row],[Employee Name]],"")</f>
        <v/>
      </c>
      <c r="N3184" t="str">
        <f t="shared" si="98"/>
        <v/>
      </c>
      <c r="O3184" t="str">
        <f t="shared" si="99"/>
        <v/>
      </c>
      <c r="P3184" t="str">
        <f>IF(D3184&lt;&gt;"",VLOOKUP(D3184,Projects!B:C,2,0),"")</f>
        <v/>
      </c>
    </row>
    <row r="3185" spans="1:16" x14ac:dyDescent="0.25">
      <c r="A3185" t="str">
        <f>UPPER(IF(AND(TimeSpend[[#This Row],[Personnel number]]&lt;&gt;"",TimeSpend[[#This Row],[Date]]&lt;&gt;""),TimeSpend[[#This Row],[Personnel number]],""))</f>
        <v/>
      </c>
      <c r="B3185" s="85" t="str">
        <f>IF(AND(TimeSpend[[#This Row],[Personnel number]]&lt;&gt;"",TimeSpend[[#This Row],[Date]]&lt;&gt;""),TEXT(TimeSpend[[#This Row],[Date]],"[$-409]yyyyMMdd"),"")</f>
        <v/>
      </c>
      <c r="C3185" s="33" t="str">
        <f>IF(AND(TimeSpend[[#This Row],[Personnel number]]&lt;&gt;"",TimeSpend[[#This Row],[Date]]&lt;&gt;""),SUBSTITUTE(TimeSpend[[#This Row],[Hours]],",","."),"")</f>
        <v/>
      </c>
      <c r="D3185" t="str">
        <f>IF(AND(TimeSpend[[#This Row],[Personnel number]]&lt;&gt;"",TimeSpend[[#This Row],[Date]]&lt;&gt;""),TimeSpend[[#This Row],[Network]],"")</f>
        <v/>
      </c>
      <c r="E3185" t="str">
        <f>IF(AND(TimeSpend[[#This Row],[Personnel number]]&lt;&gt;"",TimeSpend[[#This Row],[Date]]&lt;&gt;""),TimeSpend[[#This Row],[Network Description]],"")</f>
        <v/>
      </c>
      <c r="F3185" t="str">
        <f>IF(AND(TimeSpend[[#This Row],[Personnel number]]&lt;&gt;"",TimeSpend[[#This Row],[Date]]&lt;&gt;""),TimeSpend[[#This Row],[Activity]],"")</f>
        <v/>
      </c>
      <c r="G3185" t="str">
        <f>IF(AND(TimeSpend[[#This Row],[Personnel number]]&lt;&gt;"",TimeSpend[[#This Row],[Date]]&lt;&gt;""),TimeSpend[[#This Row],[Activity description]],"")</f>
        <v/>
      </c>
      <c r="H3185" s="36" t="str">
        <f>IF(AND(TimeSpend[[#This Row],[Personnel number]]&lt;&gt;"",TimeSpend[[#This Row],[Date]]&lt;&gt;""),TimeSpend[[#This Row],[Start Time]],"")</f>
        <v/>
      </c>
      <c r="I3185" s="36" t="str">
        <f>IF(AND(TimeSpend[[#This Row],[Personnel number]]&lt;&gt;"",TimeSpend[[#This Row],[Date]]&lt;&gt;""),TimeSpend[[#This Row],[End Time]],"")</f>
        <v/>
      </c>
      <c r="J3185" t="str">
        <f>IF(AND(TimeSpend[[#This Row],[Personnel number]]&lt;&gt;"",TimeSpend[[#This Row],[Date]]&lt;&gt;""),TimeSpend[[#This Row],[Location]],"")</f>
        <v/>
      </c>
      <c r="K3185" t="str">
        <f>IF(AND(TimeSpend[[#This Row],[Personnel number]]&lt;&gt;"",TimeSpend[[#This Row],[Date]]&lt;&gt;""),TimeSpend[[#This Row],[Task]],"")</f>
        <v/>
      </c>
      <c r="L3185" t="str">
        <f>IF(AND(TimeSpend[[#This Row],[Personnel number]]&lt;&gt;"",TimeSpend[[#This Row],[Date]]&lt;&gt;""),Utilization!$J$2,"")</f>
        <v/>
      </c>
      <c r="M3185" t="str">
        <f>IF(AND(TimeSpend[[#This Row],[Personnel number]]&lt;&gt;"",TimeSpend[[#This Row],[Date]]&lt;&gt;""),TimeSpend[[#This Row],[Employee Name]],"")</f>
        <v/>
      </c>
      <c r="N3185" t="str">
        <f t="shared" si="98"/>
        <v/>
      </c>
      <c r="O3185" t="str">
        <f t="shared" si="99"/>
        <v/>
      </c>
      <c r="P3185" t="str">
        <f>IF(D3185&lt;&gt;"",VLOOKUP(D3185,Projects!B:C,2,0),"")</f>
        <v/>
      </c>
    </row>
    <row r="3186" spans="1:16" x14ac:dyDescent="0.25">
      <c r="A3186" t="str">
        <f>UPPER(IF(AND(TimeSpend[[#This Row],[Personnel number]]&lt;&gt;"",TimeSpend[[#This Row],[Date]]&lt;&gt;""),TimeSpend[[#This Row],[Personnel number]],""))</f>
        <v/>
      </c>
      <c r="B3186" s="85" t="str">
        <f>IF(AND(TimeSpend[[#This Row],[Personnel number]]&lt;&gt;"",TimeSpend[[#This Row],[Date]]&lt;&gt;""),TEXT(TimeSpend[[#This Row],[Date]],"[$-409]yyyyMMdd"),"")</f>
        <v/>
      </c>
      <c r="C3186" s="33" t="str">
        <f>IF(AND(TimeSpend[[#This Row],[Personnel number]]&lt;&gt;"",TimeSpend[[#This Row],[Date]]&lt;&gt;""),SUBSTITUTE(TimeSpend[[#This Row],[Hours]],",","."),"")</f>
        <v/>
      </c>
      <c r="D3186" t="str">
        <f>IF(AND(TimeSpend[[#This Row],[Personnel number]]&lt;&gt;"",TimeSpend[[#This Row],[Date]]&lt;&gt;""),TimeSpend[[#This Row],[Network]],"")</f>
        <v/>
      </c>
      <c r="E3186" t="str">
        <f>IF(AND(TimeSpend[[#This Row],[Personnel number]]&lt;&gt;"",TimeSpend[[#This Row],[Date]]&lt;&gt;""),TimeSpend[[#This Row],[Network Description]],"")</f>
        <v/>
      </c>
      <c r="F3186" t="str">
        <f>IF(AND(TimeSpend[[#This Row],[Personnel number]]&lt;&gt;"",TimeSpend[[#This Row],[Date]]&lt;&gt;""),TimeSpend[[#This Row],[Activity]],"")</f>
        <v/>
      </c>
      <c r="G3186" t="str">
        <f>IF(AND(TimeSpend[[#This Row],[Personnel number]]&lt;&gt;"",TimeSpend[[#This Row],[Date]]&lt;&gt;""),TimeSpend[[#This Row],[Activity description]],"")</f>
        <v/>
      </c>
      <c r="H3186" s="36" t="str">
        <f>IF(AND(TimeSpend[[#This Row],[Personnel number]]&lt;&gt;"",TimeSpend[[#This Row],[Date]]&lt;&gt;""),TimeSpend[[#This Row],[Start Time]],"")</f>
        <v/>
      </c>
      <c r="I3186" s="36" t="str">
        <f>IF(AND(TimeSpend[[#This Row],[Personnel number]]&lt;&gt;"",TimeSpend[[#This Row],[Date]]&lt;&gt;""),TimeSpend[[#This Row],[End Time]],"")</f>
        <v/>
      </c>
      <c r="J3186" t="str">
        <f>IF(AND(TimeSpend[[#This Row],[Personnel number]]&lt;&gt;"",TimeSpend[[#This Row],[Date]]&lt;&gt;""),TimeSpend[[#This Row],[Location]],"")</f>
        <v/>
      </c>
      <c r="K3186" t="str">
        <f>IF(AND(TimeSpend[[#This Row],[Personnel number]]&lt;&gt;"",TimeSpend[[#This Row],[Date]]&lt;&gt;""),TimeSpend[[#This Row],[Task]],"")</f>
        <v/>
      </c>
      <c r="L3186" t="str">
        <f>IF(AND(TimeSpend[[#This Row],[Personnel number]]&lt;&gt;"",TimeSpend[[#This Row],[Date]]&lt;&gt;""),Utilization!$J$2,"")</f>
        <v/>
      </c>
      <c r="M3186" t="str">
        <f>IF(AND(TimeSpend[[#This Row],[Personnel number]]&lt;&gt;"",TimeSpend[[#This Row],[Date]]&lt;&gt;""),TimeSpend[[#This Row],[Employee Name]],"")</f>
        <v/>
      </c>
      <c r="N3186" t="str">
        <f t="shared" si="98"/>
        <v/>
      </c>
      <c r="O3186" t="str">
        <f t="shared" si="99"/>
        <v/>
      </c>
      <c r="P3186" t="str">
        <f>IF(D3186&lt;&gt;"",VLOOKUP(D3186,Projects!B:C,2,0),"")</f>
        <v/>
      </c>
    </row>
    <row r="3187" spans="1:16" x14ac:dyDescent="0.25">
      <c r="A3187" t="str">
        <f>UPPER(IF(AND(TimeSpend[[#This Row],[Personnel number]]&lt;&gt;"",TimeSpend[[#This Row],[Date]]&lt;&gt;""),TimeSpend[[#This Row],[Personnel number]],""))</f>
        <v/>
      </c>
      <c r="B3187" s="85" t="str">
        <f>IF(AND(TimeSpend[[#This Row],[Personnel number]]&lt;&gt;"",TimeSpend[[#This Row],[Date]]&lt;&gt;""),TEXT(TimeSpend[[#This Row],[Date]],"[$-409]yyyyMMdd"),"")</f>
        <v/>
      </c>
      <c r="C3187" s="33" t="str">
        <f>IF(AND(TimeSpend[[#This Row],[Personnel number]]&lt;&gt;"",TimeSpend[[#This Row],[Date]]&lt;&gt;""),SUBSTITUTE(TimeSpend[[#This Row],[Hours]],",","."),"")</f>
        <v/>
      </c>
      <c r="D3187" t="str">
        <f>IF(AND(TimeSpend[[#This Row],[Personnel number]]&lt;&gt;"",TimeSpend[[#This Row],[Date]]&lt;&gt;""),TimeSpend[[#This Row],[Network]],"")</f>
        <v/>
      </c>
      <c r="E3187" t="str">
        <f>IF(AND(TimeSpend[[#This Row],[Personnel number]]&lt;&gt;"",TimeSpend[[#This Row],[Date]]&lt;&gt;""),TimeSpend[[#This Row],[Network Description]],"")</f>
        <v/>
      </c>
      <c r="F3187" t="str">
        <f>IF(AND(TimeSpend[[#This Row],[Personnel number]]&lt;&gt;"",TimeSpend[[#This Row],[Date]]&lt;&gt;""),TimeSpend[[#This Row],[Activity]],"")</f>
        <v/>
      </c>
      <c r="G3187" t="str">
        <f>IF(AND(TimeSpend[[#This Row],[Personnel number]]&lt;&gt;"",TimeSpend[[#This Row],[Date]]&lt;&gt;""),TimeSpend[[#This Row],[Activity description]],"")</f>
        <v/>
      </c>
      <c r="H3187" s="36" t="str">
        <f>IF(AND(TimeSpend[[#This Row],[Personnel number]]&lt;&gt;"",TimeSpend[[#This Row],[Date]]&lt;&gt;""),TimeSpend[[#This Row],[Start Time]],"")</f>
        <v/>
      </c>
      <c r="I3187" s="36" t="str">
        <f>IF(AND(TimeSpend[[#This Row],[Personnel number]]&lt;&gt;"",TimeSpend[[#This Row],[Date]]&lt;&gt;""),TimeSpend[[#This Row],[End Time]],"")</f>
        <v/>
      </c>
      <c r="J3187" t="str">
        <f>IF(AND(TimeSpend[[#This Row],[Personnel number]]&lt;&gt;"",TimeSpend[[#This Row],[Date]]&lt;&gt;""),TimeSpend[[#This Row],[Location]],"")</f>
        <v/>
      </c>
      <c r="K3187" t="str">
        <f>IF(AND(TimeSpend[[#This Row],[Personnel number]]&lt;&gt;"",TimeSpend[[#This Row],[Date]]&lt;&gt;""),TimeSpend[[#This Row],[Task]],"")</f>
        <v/>
      </c>
      <c r="L3187" t="str">
        <f>IF(AND(TimeSpend[[#This Row],[Personnel number]]&lt;&gt;"",TimeSpend[[#This Row],[Date]]&lt;&gt;""),Utilization!$J$2,"")</f>
        <v/>
      </c>
      <c r="M3187" t="str">
        <f>IF(AND(TimeSpend[[#This Row],[Personnel number]]&lt;&gt;"",TimeSpend[[#This Row],[Date]]&lt;&gt;""),TimeSpend[[#This Row],[Employee Name]],"")</f>
        <v/>
      </c>
      <c r="N3187" t="str">
        <f t="shared" si="98"/>
        <v/>
      </c>
      <c r="O3187" t="str">
        <f t="shared" si="99"/>
        <v/>
      </c>
      <c r="P3187" t="str">
        <f>IF(D3187&lt;&gt;"",VLOOKUP(D3187,Projects!B:C,2,0),"")</f>
        <v/>
      </c>
    </row>
    <row r="3188" spans="1:16" x14ac:dyDescent="0.25">
      <c r="A3188" t="str">
        <f>UPPER(IF(AND(TimeSpend[[#This Row],[Personnel number]]&lt;&gt;"",TimeSpend[[#This Row],[Date]]&lt;&gt;""),TimeSpend[[#This Row],[Personnel number]],""))</f>
        <v/>
      </c>
      <c r="B3188" s="85" t="str">
        <f>IF(AND(TimeSpend[[#This Row],[Personnel number]]&lt;&gt;"",TimeSpend[[#This Row],[Date]]&lt;&gt;""),TEXT(TimeSpend[[#This Row],[Date]],"[$-409]yyyyMMdd"),"")</f>
        <v/>
      </c>
      <c r="C3188" s="33" t="str">
        <f>IF(AND(TimeSpend[[#This Row],[Personnel number]]&lt;&gt;"",TimeSpend[[#This Row],[Date]]&lt;&gt;""),SUBSTITUTE(TimeSpend[[#This Row],[Hours]],",","."),"")</f>
        <v/>
      </c>
      <c r="D3188" t="str">
        <f>IF(AND(TimeSpend[[#This Row],[Personnel number]]&lt;&gt;"",TimeSpend[[#This Row],[Date]]&lt;&gt;""),TimeSpend[[#This Row],[Network]],"")</f>
        <v/>
      </c>
      <c r="E3188" t="str">
        <f>IF(AND(TimeSpend[[#This Row],[Personnel number]]&lt;&gt;"",TimeSpend[[#This Row],[Date]]&lt;&gt;""),TimeSpend[[#This Row],[Network Description]],"")</f>
        <v/>
      </c>
      <c r="F3188" t="str">
        <f>IF(AND(TimeSpend[[#This Row],[Personnel number]]&lt;&gt;"",TimeSpend[[#This Row],[Date]]&lt;&gt;""),TimeSpend[[#This Row],[Activity]],"")</f>
        <v/>
      </c>
      <c r="G3188" t="str">
        <f>IF(AND(TimeSpend[[#This Row],[Personnel number]]&lt;&gt;"",TimeSpend[[#This Row],[Date]]&lt;&gt;""),TimeSpend[[#This Row],[Activity description]],"")</f>
        <v/>
      </c>
      <c r="H3188" s="36" t="str">
        <f>IF(AND(TimeSpend[[#This Row],[Personnel number]]&lt;&gt;"",TimeSpend[[#This Row],[Date]]&lt;&gt;""),TimeSpend[[#This Row],[Start Time]],"")</f>
        <v/>
      </c>
      <c r="I3188" s="36" t="str">
        <f>IF(AND(TimeSpend[[#This Row],[Personnel number]]&lt;&gt;"",TimeSpend[[#This Row],[Date]]&lt;&gt;""),TimeSpend[[#This Row],[End Time]],"")</f>
        <v/>
      </c>
      <c r="J3188" t="str">
        <f>IF(AND(TimeSpend[[#This Row],[Personnel number]]&lt;&gt;"",TimeSpend[[#This Row],[Date]]&lt;&gt;""),TimeSpend[[#This Row],[Location]],"")</f>
        <v/>
      </c>
      <c r="K3188" t="str">
        <f>IF(AND(TimeSpend[[#This Row],[Personnel number]]&lt;&gt;"",TimeSpend[[#This Row],[Date]]&lt;&gt;""),TimeSpend[[#This Row],[Task]],"")</f>
        <v/>
      </c>
      <c r="L3188" t="str">
        <f>IF(AND(TimeSpend[[#This Row],[Personnel number]]&lt;&gt;"",TimeSpend[[#This Row],[Date]]&lt;&gt;""),Utilization!$J$2,"")</f>
        <v/>
      </c>
      <c r="M3188" t="str">
        <f>IF(AND(TimeSpend[[#This Row],[Personnel number]]&lt;&gt;"",TimeSpend[[#This Row],[Date]]&lt;&gt;""),TimeSpend[[#This Row],[Employee Name]],"")</f>
        <v/>
      </c>
      <c r="N3188" t="str">
        <f t="shared" si="98"/>
        <v/>
      </c>
      <c r="O3188" t="str">
        <f t="shared" si="99"/>
        <v/>
      </c>
      <c r="P3188" t="str">
        <f>IF(D3188&lt;&gt;"",VLOOKUP(D3188,Projects!B:C,2,0),"")</f>
        <v/>
      </c>
    </row>
    <row r="3189" spans="1:16" x14ac:dyDescent="0.25">
      <c r="A3189" t="str">
        <f>UPPER(IF(AND(TimeSpend[[#This Row],[Personnel number]]&lt;&gt;"",TimeSpend[[#This Row],[Date]]&lt;&gt;""),TimeSpend[[#This Row],[Personnel number]],""))</f>
        <v/>
      </c>
      <c r="B3189" s="85" t="str">
        <f>IF(AND(TimeSpend[[#This Row],[Personnel number]]&lt;&gt;"",TimeSpend[[#This Row],[Date]]&lt;&gt;""),TEXT(TimeSpend[[#This Row],[Date]],"[$-409]yyyyMMdd"),"")</f>
        <v/>
      </c>
      <c r="C3189" s="33" t="str">
        <f>IF(AND(TimeSpend[[#This Row],[Personnel number]]&lt;&gt;"",TimeSpend[[#This Row],[Date]]&lt;&gt;""),SUBSTITUTE(TimeSpend[[#This Row],[Hours]],",","."),"")</f>
        <v/>
      </c>
      <c r="D3189" t="str">
        <f>IF(AND(TimeSpend[[#This Row],[Personnel number]]&lt;&gt;"",TimeSpend[[#This Row],[Date]]&lt;&gt;""),TimeSpend[[#This Row],[Network]],"")</f>
        <v/>
      </c>
      <c r="E3189" t="str">
        <f>IF(AND(TimeSpend[[#This Row],[Personnel number]]&lt;&gt;"",TimeSpend[[#This Row],[Date]]&lt;&gt;""),TimeSpend[[#This Row],[Network Description]],"")</f>
        <v/>
      </c>
      <c r="F3189" t="str">
        <f>IF(AND(TimeSpend[[#This Row],[Personnel number]]&lt;&gt;"",TimeSpend[[#This Row],[Date]]&lt;&gt;""),TimeSpend[[#This Row],[Activity]],"")</f>
        <v/>
      </c>
      <c r="G3189" t="str">
        <f>IF(AND(TimeSpend[[#This Row],[Personnel number]]&lt;&gt;"",TimeSpend[[#This Row],[Date]]&lt;&gt;""),TimeSpend[[#This Row],[Activity description]],"")</f>
        <v/>
      </c>
      <c r="H3189" s="36" t="str">
        <f>IF(AND(TimeSpend[[#This Row],[Personnel number]]&lt;&gt;"",TimeSpend[[#This Row],[Date]]&lt;&gt;""),TimeSpend[[#This Row],[Start Time]],"")</f>
        <v/>
      </c>
      <c r="I3189" s="36" t="str">
        <f>IF(AND(TimeSpend[[#This Row],[Personnel number]]&lt;&gt;"",TimeSpend[[#This Row],[Date]]&lt;&gt;""),TimeSpend[[#This Row],[End Time]],"")</f>
        <v/>
      </c>
      <c r="J3189" t="str">
        <f>IF(AND(TimeSpend[[#This Row],[Personnel number]]&lt;&gt;"",TimeSpend[[#This Row],[Date]]&lt;&gt;""),TimeSpend[[#This Row],[Location]],"")</f>
        <v/>
      </c>
      <c r="K3189" t="str">
        <f>IF(AND(TimeSpend[[#This Row],[Personnel number]]&lt;&gt;"",TimeSpend[[#This Row],[Date]]&lt;&gt;""),TimeSpend[[#This Row],[Task]],"")</f>
        <v/>
      </c>
      <c r="L3189" t="str">
        <f>IF(AND(TimeSpend[[#This Row],[Personnel number]]&lt;&gt;"",TimeSpend[[#This Row],[Date]]&lt;&gt;""),Utilization!$J$2,"")</f>
        <v/>
      </c>
      <c r="M3189" t="str">
        <f>IF(AND(TimeSpend[[#This Row],[Personnel number]]&lt;&gt;"",TimeSpend[[#This Row],[Date]]&lt;&gt;""),TimeSpend[[#This Row],[Employee Name]],"")</f>
        <v/>
      </c>
      <c r="N3189" t="str">
        <f t="shared" si="98"/>
        <v/>
      </c>
      <c r="O3189" t="str">
        <f t="shared" si="99"/>
        <v/>
      </c>
      <c r="P3189" t="str">
        <f>IF(D3189&lt;&gt;"",VLOOKUP(D3189,Projects!B:C,2,0),"")</f>
        <v/>
      </c>
    </row>
    <row r="3190" spans="1:16" x14ac:dyDescent="0.25">
      <c r="A3190" t="str">
        <f>UPPER(IF(AND(TimeSpend[[#This Row],[Personnel number]]&lt;&gt;"",TimeSpend[[#This Row],[Date]]&lt;&gt;""),TimeSpend[[#This Row],[Personnel number]],""))</f>
        <v/>
      </c>
      <c r="B3190" s="85" t="str">
        <f>IF(AND(TimeSpend[[#This Row],[Personnel number]]&lt;&gt;"",TimeSpend[[#This Row],[Date]]&lt;&gt;""),TEXT(TimeSpend[[#This Row],[Date]],"[$-409]yyyyMMdd"),"")</f>
        <v/>
      </c>
      <c r="C3190" s="33" t="str">
        <f>IF(AND(TimeSpend[[#This Row],[Personnel number]]&lt;&gt;"",TimeSpend[[#This Row],[Date]]&lt;&gt;""),SUBSTITUTE(TimeSpend[[#This Row],[Hours]],",","."),"")</f>
        <v/>
      </c>
      <c r="D3190" t="str">
        <f>IF(AND(TimeSpend[[#This Row],[Personnel number]]&lt;&gt;"",TimeSpend[[#This Row],[Date]]&lt;&gt;""),TimeSpend[[#This Row],[Network]],"")</f>
        <v/>
      </c>
      <c r="E3190" t="str">
        <f>IF(AND(TimeSpend[[#This Row],[Personnel number]]&lt;&gt;"",TimeSpend[[#This Row],[Date]]&lt;&gt;""),TimeSpend[[#This Row],[Network Description]],"")</f>
        <v/>
      </c>
      <c r="F3190" t="str">
        <f>IF(AND(TimeSpend[[#This Row],[Personnel number]]&lt;&gt;"",TimeSpend[[#This Row],[Date]]&lt;&gt;""),TimeSpend[[#This Row],[Activity]],"")</f>
        <v/>
      </c>
      <c r="G3190" t="str">
        <f>IF(AND(TimeSpend[[#This Row],[Personnel number]]&lt;&gt;"",TimeSpend[[#This Row],[Date]]&lt;&gt;""),TimeSpend[[#This Row],[Activity description]],"")</f>
        <v/>
      </c>
      <c r="H3190" s="36" t="str">
        <f>IF(AND(TimeSpend[[#This Row],[Personnel number]]&lt;&gt;"",TimeSpend[[#This Row],[Date]]&lt;&gt;""),TimeSpend[[#This Row],[Start Time]],"")</f>
        <v/>
      </c>
      <c r="I3190" s="36" t="str">
        <f>IF(AND(TimeSpend[[#This Row],[Personnel number]]&lt;&gt;"",TimeSpend[[#This Row],[Date]]&lt;&gt;""),TimeSpend[[#This Row],[End Time]],"")</f>
        <v/>
      </c>
      <c r="J3190" t="str">
        <f>IF(AND(TimeSpend[[#This Row],[Personnel number]]&lt;&gt;"",TimeSpend[[#This Row],[Date]]&lt;&gt;""),TimeSpend[[#This Row],[Location]],"")</f>
        <v/>
      </c>
      <c r="K3190" t="str">
        <f>IF(AND(TimeSpend[[#This Row],[Personnel number]]&lt;&gt;"",TimeSpend[[#This Row],[Date]]&lt;&gt;""),TimeSpend[[#This Row],[Task]],"")</f>
        <v/>
      </c>
      <c r="L3190" t="str">
        <f>IF(AND(TimeSpend[[#This Row],[Personnel number]]&lt;&gt;"",TimeSpend[[#This Row],[Date]]&lt;&gt;""),Utilization!$J$2,"")</f>
        <v/>
      </c>
      <c r="M3190" t="str">
        <f>IF(AND(TimeSpend[[#This Row],[Personnel number]]&lt;&gt;"",TimeSpend[[#This Row],[Date]]&lt;&gt;""),TimeSpend[[#This Row],[Employee Name]],"")</f>
        <v/>
      </c>
      <c r="N3190" t="str">
        <f t="shared" si="98"/>
        <v/>
      </c>
      <c r="O3190" t="str">
        <f t="shared" si="99"/>
        <v/>
      </c>
      <c r="P3190" t="str">
        <f>IF(D3190&lt;&gt;"",VLOOKUP(D3190,Projects!B:C,2,0),"")</f>
        <v/>
      </c>
    </row>
    <row r="3191" spans="1:16" x14ac:dyDescent="0.25">
      <c r="A3191" t="str">
        <f>UPPER(IF(AND(TimeSpend[[#This Row],[Personnel number]]&lt;&gt;"",TimeSpend[[#This Row],[Date]]&lt;&gt;""),TimeSpend[[#This Row],[Personnel number]],""))</f>
        <v/>
      </c>
      <c r="B3191" s="85" t="str">
        <f>IF(AND(TimeSpend[[#This Row],[Personnel number]]&lt;&gt;"",TimeSpend[[#This Row],[Date]]&lt;&gt;""),TEXT(TimeSpend[[#This Row],[Date]],"[$-409]yyyyMMdd"),"")</f>
        <v/>
      </c>
      <c r="C3191" s="33" t="str">
        <f>IF(AND(TimeSpend[[#This Row],[Personnel number]]&lt;&gt;"",TimeSpend[[#This Row],[Date]]&lt;&gt;""),SUBSTITUTE(TimeSpend[[#This Row],[Hours]],",","."),"")</f>
        <v/>
      </c>
      <c r="D3191" t="str">
        <f>IF(AND(TimeSpend[[#This Row],[Personnel number]]&lt;&gt;"",TimeSpend[[#This Row],[Date]]&lt;&gt;""),TimeSpend[[#This Row],[Network]],"")</f>
        <v/>
      </c>
      <c r="E3191" t="str">
        <f>IF(AND(TimeSpend[[#This Row],[Personnel number]]&lt;&gt;"",TimeSpend[[#This Row],[Date]]&lt;&gt;""),TimeSpend[[#This Row],[Network Description]],"")</f>
        <v/>
      </c>
      <c r="F3191" t="str">
        <f>IF(AND(TimeSpend[[#This Row],[Personnel number]]&lt;&gt;"",TimeSpend[[#This Row],[Date]]&lt;&gt;""),TimeSpend[[#This Row],[Activity]],"")</f>
        <v/>
      </c>
      <c r="G3191" t="str">
        <f>IF(AND(TimeSpend[[#This Row],[Personnel number]]&lt;&gt;"",TimeSpend[[#This Row],[Date]]&lt;&gt;""),TimeSpend[[#This Row],[Activity description]],"")</f>
        <v/>
      </c>
      <c r="H3191" s="36" t="str">
        <f>IF(AND(TimeSpend[[#This Row],[Personnel number]]&lt;&gt;"",TimeSpend[[#This Row],[Date]]&lt;&gt;""),TimeSpend[[#This Row],[Start Time]],"")</f>
        <v/>
      </c>
      <c r="I3191" s="36" t="str">
        <f>IF(AND(TimeSpend[[#This Row],[Personnel number]]&lt;&gt;"",TimeSpend[[#This Row],[Date]]&lt;&gt;""),TimeSpend[[#This Row],[End Time]],"")</f>
        <v/>
      </c>
      <c r="J3191" t="str">
        <f>IF(AND(TimeSpend[[#This Row],[Personnel number]]&lt;&gt;"",TimeSpend[[#This Row],[Date]]&lt;&gt;""),TimeSpend[[#This Row],[Location]],"")</f>
        <v/>
      </c>
      <c r="K3191" t="str">
        <f>IF(AND(TimeSpend[[#This Row],[Personnel number]]&lt;&gt;"",TimeSpend[[#This Row],[Date]]&lt;&gt;""),TimeSpend[[#This Row],[Task]],"")</f>
        <v/>
      </c>
      <c r="L3191" t="str">
        <f>IF(AND(TimeSpend[[#This Row],[Personnel number]]&lt;&gt;"",TimeSpend[[#This Row],[Date]]&lt;&gt;""),Utilization!$J$2,"")</f>
        <v/>
      </c>
      <c r="M3191" t="str">
        <f>IF(AND(TimeSpend[[#This Row],[Personnel number]]&lt;&gt;"",TimeSpend[[#This Row],[Date]]&lt;&gt;""),TimeSpend[[#This Row],[Employee Name]],"")</f>
        <v/>
      </c>
      <c r="N3191" t="str">
        <f t="shared" si="98"/>
        <v/>
      </c>
      <c r="O3191" t="str">
        <f t="shared" si="99"/>
        <v/>
      </c>
      <c r="P3191" t="str">
        <f>IF(D3191&lt;&gt;"",VLOOKUP(D3191,Projects!B:C,2,0),"")</f>
        <v/>
      </c>
    </row>
    <row r="3192" spans="1:16" x14ac:dyDescent="0.25">
      <c r="A3192" t="str">
        <f>UPPER(IF(AND(TimeSpend[[#This Row],[Personnel number]]&lt;&gt;"",TimeSpend[[#This Row],[Date]]&lt;&gt;""),TimeSpend[[#This Row],[Personnel number]],""))</f>
        <v/>
      </c>
      <c r="B3192" s="85" t="str">
        <f>IF(AND(TimeSpend[[#This Row],[Personnel number]]&lt;&gt;"",TimeSpend[[#This Row],[Date]]&lt;&gt;""),TEXT(TimeSpend[[#This Row],[Date]],"[$-409]yyyyMMdd"),"")</f>
        <v/>
      </c>
      <c r="C3192" s="33" t="str">
        <f>IF(AND(TimeSpend[[#This Row],[Personnel number]]&lt;&gt;"",TimeSpend[[#This Row],[Date]]&lt;&gt;""),SUBSTITUTE(TimeSpend[[#This Row],[Hours]],",","."),"")</f>
        <v/>
      </c>
      <c r="D3192" t="str">
        <f>IF(AND(TimeSpend[[#This Row],[Personnel number]]&lt;&gt;"",TimeSpend[[#This Row],[Date]]&lt;&gt;""),TimeSpend[[#This Row],[Network]],"")</f>
        <v/>
      </c>
      <c r="E3192" t="str">
        <f>IF(AND(TimeSpend[[#This Row],[Personnel number]]&lt;&gt;"",TimeSpend[[#This Row],[Date]]&lt;&gt;""),TimeSpend[[#This Row],[Network Description]],"")</f>
        <v/>
      </c>
      <c r="F3192" t="str">
        <f>IF(AND(TimeSpend[[#This Row],[Personnel number]]&lt;&gt;"",TimeSpend[[#This Row],[Date]]&lt;&gt;""),TimeSpend[[#This Row],[Activity]],"")</f>
        <v/>
      </c>
      <c r="G3192" t="str">
        <f>IF(AND(TimeSpend[[#This Row],[Personnel number]]&lt;&gt;"",TimeSpend[[#This Row],[Date]]&lt;&gt;""),TimeSpend[[#This Row],[Activity description]],"")</f>
        <v/>
      </c>
      <c r="H3192" s="36" t="str">
        <f>IF(AND(TimeSpend[[#This Row],[Personnel number]]&lt;&gt;"",TimeSpend[[#This Row],[Date]]&lt;&gt;""),TimeSpend[[#This Row],[Start Time]],"")</f>
        <v/>
      </c>
      <c r="I3192" s="36" t="str">
        <f>IF(AND(TimeSpend[[#This Row],[Personnel number]]&lt;&gt;"",TimeSpend[[#This Row],[Date]]&lt;&gt;""),TimeSpend[[#This Row],[End Time]],"")</f>
        <v/>
      </c>
      <c r="J3192" t="str">
        <f>IF(AND(TimeSpend[[#This Row],[Personnel number]]&lt;&gt;"",TimeSpend[[#This Row],[Date]]&lt;&gt;""),TimeSpend[[#This Row],[Location]],"")</f>
        <v/>
      </c>
      <c r="K3192" t="str">
        <f>IF(AND(TimeSpend[[#This Row],[Personnel number]]&lt;&gt;"",TimeSpend[[#This Row],[Date]]&lt;&gt;""),TimeSpend[[#This Row],[Task]],"")</f>
        <v/>
      </c>
      <c r="L3192" t="str">
        <f>IF(AND(TimeSpend[[#This Row],[Personnel number]]&lt;&gt;"",TimeSpend[[#This Row],[Date]]&lt;&gt;""),Utilization!$J$2,"")</f>
        <v/>
      </c>
      <c r="M3192" t="str">
        <f>IF(AND(TimeSpend[[#This Row],[Personnel number]]&lt;&gt;"",TimeSpend[[#This Row],[Date]]&lt;&gt;""),TimeSpend[[#This Row],[Employee Name]],"")</f>
        <v/>
      </c>
      <c r="N3192" t="str">
        <f t="shared" si="98"/>
        <v/>
      </c>
      <c r="O3192" t="str">
        <f t="shared" si="99"/>
        <v/>
      </c>
      <c r="P3192" t="str">
        <f>IF(D3192&lt;&gt;"",VLOOKUP(D3192,Projects!B:C,2,0),"")</f>
        <v/>
      </c>
    </row>
    <row r="3193" spans="1:16" x14ac:dyDescent="0.25">
      <c r="A3193" t="str">
        <f>UPPER(IF(AND(TimeSpend[[#This Row],[Personnel number]]&lt;&gt;"",TimeSpend[[#This Row],[Date]]&lt;&gt;""),TimeSpend[[#This Row],[Personnel number]],""))</f>
        <v/>
      </c>
      <c r="B3193" s="85" t="str">
        <f>IF(AND(TimeSpend[[#This Row],[Personnel number]]&lt;&gt;"",TimeSpend[[#This Row],[Date]]&lt;&gt;""),TEXT(TimeSpend[[#This Row],[Date]],"[$-409]yyyyMMdd"),"")</f>
        <v/>
      </c>
      <c r="C3193" s="33" t="str">
        <f>IF(AND(TimeSpend[[#This Row],[Personnel number]]&lt;&gt;"",TimeSpend[[#This Row],[Date]]&lt;&gt;""),SUBSTITUTE(TimeSpend[[#This Row],[Hours]],",","."),"")</f>
        <v/>
      </c>
      <c r="D3193" t="str">
        <f>IF(AND(TimeSpend[[#This Row],[Personnel number]]&lt;&gt;"",TimeSpend[[#This Row],[Date]]&lt;&gt;""),TimeSpend[[#This Row],[Network]],"")</f>
        <v/>
      </c>
      <c r="E3193" t="str">
        <f>IF(AND(TimeSpend[[#This Row],[Personnel number]]&lt;&gt;"",TimeSpend[[#This Row],[Date]]&lt;&gt;""),TimeSpend[[#This Row],[Network Description]],"")</f>
        <v/>
      </c>
      <c r="F3193" t="str">
        <f>IF(AND(TimeSpend[[#This Row],[Personnel number]]&lt;&gt;"",TimeSpend[[#This Row],[Date]]&lt;&gt;""),TimeSpend[[#This Row],[Activity]],"")</f>
        <v/>
      </c>
      <c r="G3193" t="str">
        <f>IF(AND(TimeSpend[[#This Row],[Personnel number]]&lt;&gt;"",TimeSpend[[#This Row],[Date]]&lt;&gt;""),TimeSpend[[#This Row],[Activity description]],"")</f>
        <v/>
      </c>
      <c r="H3193" s="36" t="str">
        <f>IF(AND(TimeSpend[[#This Row],[Personnel number]]&lt;&gt;"",TimeSpend[[#This Row],[Date]]&lt;&gt;""),TimeSpend[[#This Row],[Start Time]],"")</f>
        <v/>
      </c>
      <c r="I3193" s="36" t="str">
        <f>IF(AND(TimeSpend[[#This Row],[Personnel number]]&lt;&gt;"",TimeSpend[[#This Row],[Date]]&lt;&gt;""),TimeSpend[[#This Row],[End Time]],"")</f>
        <v/>
      </c>
      <c r="J3193" t="str">
        <f>IF(AND(TimeSpend[[#This Row],[Personnel number]]&lt;&gt;"",TimeSpend[[#This Row],[Date]]&lt;&gt;""),TimeSpend[[#This Row],[Location]],"")</f>
        <v/>
      </c>
      <c r="K3193" t="str">
        <f>IF(AND(TimeSpend[[#This Row],[Personnel number]]&lt;&gt;"",TimeSpend[[#This Row],[Date]]&lt;&gt;""),TimeSpend[[#This Row],[Task]],"")</f>
        <v/>
      </c>
      <c r="L3193" t="str">
        <f>IF(AND(TimeSpend[[#This Row],[Personnel number]]&lt;&gt;"",TimeSpend[[#This Row],[Date]]&lt;&gt;""),Utilization!$J$2,"")</f>
        <v/>
      </c>
      <c r="M3193" t="str">
        <f>IF(AND(TimeSpend[[#This Row],[Personnel number]]&lt;&gt;"",TimeSpend[[#This Row],[Date]]&lt;&gt;""),TimeSpend[[#This Row],[Employee Name]],"")</f>
        <v/>
      </c>
      <c r="N3193" t="str">
        <f t="shared" ref="N3193:N3256" si="100">IF(A3193&lt;&gt;"",ROW(A3193)-1,"")</f>
        <v/>
      </c>
      <c r="O3193" t="str">
        <f t="shared" ref="O3193:O3256" si="101">IF(A3193&lt;&gt;"",L3193&amp;"-"&amp;N3193,"")</f>
        <v/>
      </c>
      <c r="P3193" t="str">
        <f>IF(D3193&lt;&gt;"",VLOOKUP(D3193,Projects!B:C,2,0),"")</f>
        <v/>
      </c>
    </row>
    <row r="3194" spans="1:16" x14ac:dyDescent="0.25">
      <c r="A3194" t="str">
        <f>UPPER(IF(AND(TimeSpend[[#This Row],[Personnel number]]&lt;&gt;"",TimeSpend[[#This Row],[Date]]&lt;&gt;""),TimeSpend[[#This Row],[Personnel number]],""))</f>
        <v/>
      </c>
      <c r="B3194" s="85" t="str">
        <f>IF(AND(TimeSpend[[#This Row],[Personnel number]]&lt;&gt;"",TimeSpend[[#This Row],[Date]]&lt;&gt;""),TEXT(TimeSpend[[#This Row],[Date]],"[$-409]yyyyMMdd"),"")</f>
        <v/>
      </c>
      <c r="C3194" s="33" t="str">
        <f>IF(AND(TimeSpend[[#This Row],[Personnel number]]&lt;&gt;"",TimeSpend[[#This Row],[Date]]&lt;&gt;""),SUBSTITUTE(TimeSpend[[#This Row],[Hours]],",","."),"")</f>
        <v/>
      </c>
      <c r="D3194" t="str">
        <f>IF(AND(TimeSpend[[#This Row],[Personnel number]]&lt;&gt;"",TimeSpend[[#This Row],[Date]]&lt;&gt;""),TimeSpend[[#This Row],[Network]],"")</f>
        <v/>
      </c>
      <c r="E3194" t="str">
        <f>IF(AND(TimeSpend[[#This Row],[Personnel number]]&lt;&gt;"",TimeSpend[[#This Row],[Date]]&lt;&gt;""),TimeSpend[[#This Row],[Network Description]],"")</f>
        <v/>
      </c>
      <c r="F3194" t="str">
        <f>IF(AND(TimeSpend[[#This Row],[Personnel number]]&lt;&gt;"",TimeSpend[[#This Row],[Date]]&lt;&gt;""),TimeSpend[[#This Row],[Activity]],"")</f>
        <v/>
      </c>
      <c r="G3194" t="str">
        <f>IF(AND(TimeSpend[[#This Row],[Personnel number]]&lt;&gt;"",TimeSpend[[#This Row],[Date]]&lt;&gt;""),TimeSpend[[#This Row],[Activity description]],"")</f>
        <v/>
      </c>
      <c r="H3194" s="36" t="str">
        <f>IF(AND(TimeSpend[[#This Row],[Personnel number]]&lt;&gt;"",TimeSpend[[#This Row],[Date]]&lt;&gt;""),TimeSpend[[#This Row],[Start Time]],"")</f>
        <v/>
      </c>
      <c r="I3194" s="36" t="str">
        <f>IF(AND(TimeSpend[[#This Row],[Personnel number]]&lt;&gt;"",TimeSpend[[#This Row],[Date]]&lt;&gt;""),TimeSpend[[#This Row],[End Time]],"")</f>
        <v/>
      </c>
      <c r="J3194" t="str">
        <f>IF(AND(TimeSpend[[#This Row],[Personnel number]]&lt;&gt;"",TimeSpend[[#This Row],[Date]]&lt;&gt;""),TimeSpend[[#This Row],[Location]],"")</f>
        <v/>
      </c>
      <c r="K3194" t="str">
        <f>IF(AND(TimeSpend[[#This Row],[Personnel number]]&lt;&gt;"",TimeSpend[[#This Row],[Date]]&lt;&gt;""),TimeSpend[[#This Row],[Task]],"")</f>
        <v/>
      </c>
      <c r="L3194" t="str">
        <f>IF(AND(TimeSpend[[#This Row],[Personnel number]]&lt;&gt;"",TimeSpend[[#This Row],[Date]]&lt;&gt;""),Utilization!$J$2,"")</f>
        <v/>
      </c>
      <c r="M3194" t="str">
        <f>IF(AND(TimeSpend[[#This Row],[Personnel number]]&lt;&gt;"",TimeSpend[[#This Row],[Date]]&lt;&gt;""),TimeSpend[[#This Row],[Employee Name]],"")</f>
        <v/>
      </c>
      <c r="N3194" t="str">
        <f t="shared" si="100"/>
        <v/>
      </c>
      <c r="O3194" t="str">
        <f t="shared" si="101"/>
        <v/>
      </c>
      <c r="P3194" t="str">
        <f>IF(D3194&lt;&gt;"",VLOOKUP(D3194,Projects!B:C,2,0),"")</f>
        <v/>
      </c>
    </row>
    <row r="3195" spans="1:16" x14ac:dyDescent="0.25">
      <c r="A3195" t="str">
        <f>UPPER(IF(AND(TimeSpend[[#This Row],[Personnel number]]&lt;&gt;"",TimeSpend[[#This Row],[Date]]&lt;&gt;""),TimeSpend[[#This Row],[Personnel number]],""))</f>
        <v/>
      </c>
      <c r="B3195" s="85" t="str">
        <f>IF(AND(TimeSpend[[#This Row],[Personnel number]]&lt;&gt;"",TimeSpend[[#This Row],[Date]]&lt;&gt;""),TEXT(TimeSpend[[#This Row],[Date]],"[$-409]yyyyMMdd"),"")</f>
        <v/>
      </c>
      <c r="C3195" s="33" t="str">
        <f>IF(AND(TimeSpend[[#This Row],[Personnel number]]&lt;&gt;"",TimeSpend[[#This Row],[Date]]&lt;&gt;""),SUBSTITUTE(TimeSpend[[#This Row],[Hours]],",","."),"")</f>
        <v/>
      </c>
      <c r="D3195" t="str">
        <f>IF(AND(TimeSpend[[#This Row],[Personnel number]]&lt;&gt;"",TimeSpend[[#This Row],[Date]]&lt;&gt;""),TimeSpend[[#This Row],[Network]],"")</f>
        <v/>
      </c>
      <c r="E3195" t="str">
        <f>IF(AND(TimeSpend[[#This Row],[Personnel number]]&lt;&gt;"",TimeSpend[[#This Row],[Date]]&lt;&gt;""),TimeSpend[[#This Row],[Network Description]],"")</f>
        <v/>
      </c>
      <c r="F3195" t="str">
        <f>IF(AND(TimeSpend[[#This Row],[Personnel number]]&lt;&gt;"",TimeSpend[[#This Row],[Date]]&lt;&gt;""),TimeSpend[[#This Row],[Activity]],"")</f>
        <v/>
      </c>
      <c r="G3195" t="str">
        <f>IF(AND(TimeSpend[[#This Row],[Personnel number]]&lt;&gt;"",TimeSpend[[#This Row],[Date]]&lt;&gt;""),TimeSpend[[#This Row],[Activity description]],"")</f>
        <v/>
      </c>
      <c r="H3195" s="36" t="str">
        <f>IF(AND(TimeSpend[[#This Row],[Personnel number]]&lt;&gt;"",TimeSpend[[#This Row],[Date]]&lt;&gt;""),TimeSpend[[#This Row],[Start Time]],"")</f>
        <v/>
      </c>
      <c r="I3195" s="36" t="str">
        <f>IF(AND(TimeSpend[[#This Row],[Personnel number]]&lt;&gt;"",TimeSpend[[#This Row],[Date]]&lt;&gt;""),TimeSpend[[#This Row],[End Time]],"")</f>
        <v/>
      </c>
      <c r="J3195" t="str">
        <f>IF(AND(TimeSpend[[#This Row],[Personnel number]]&lt;&gt;"",TimeSpend[[#This Row],[Date]]&lt;&gt;""),TimeSpend[[#This Row],[Location]],"")</f>
        <v/>
      </c>
      <c r="K3195" t="str">
        <f>IF(AND(TimeSpend[[#This Row],[Personnel number]]&lt;&gt;"",TimeSpend[[#This Row],[Date]]&lt;&gt;""),TimeSpend[[#This Row],[Task]],"")</f>
        <v/>
      </c>
      <c r="L3195" t="str">
        <f>IF(AND(TimeSpend[[#This Row],[Personnel number]]&lt;&gt;"",TimeSpend[[#This Row],[Date]]&lt;&gt;""),Utilization!$J$2,"")</f>
        <v/>
      </c>
      <c r="M3195" t="str">
        <f>IF(AND(TimeSpend[[#This Row],[Personnel number]]&lt;&gt;"",TimeSpend[[#This Row],[Date]]&lt;&gt;""),TimeSpend[[#This Row],[Employee Name]],"")</f>
        <v/>
      </c>
      <c r="N3195" t="str">
        <f t="shared" si="100"/>
        <v/>
      </c>
      <c r="O3195" t="str">
        <f t="shared" si="101"/>
        <v/>
      </c>
      <c r="P3195" t="str">
        <f>IF(D3195&lt;&gt;"",VLOOKUP(D3195,Projects!B:C,2,0),"")</f>
        <v/>
      </c>
    </row>
    <row r="3196" spans="1:16" x14ac:dyDescent="0.25">
      <c r="A3196" t="str">
        <f>UPPER(IF(AND(TimeSpend[[#This Row],[Personnel number]]&lt;&gt;"",TimeSpend[[#This Row],[Date]]&lt;&gt;""),TimeSpend[[#This Row],[Personnel number]],""))</f>
        <v/>
      </c>
      <c r="B3196" s="85" t="str">
        <f>IF(AND(TimeSpend[[#This Row],[Personnel number]]&lt;&gt;"",TimeSpend[[#This Row],[Date]]&lt;&gt;""),TEXT(TimeSpend[[#This Row],[Date]],"[$-409]yyyyMMdd"),"")</f>
        <v/>
      </c>
      <c r="C3196" s="33" t="str">
        <f>IF(AND(TimeSpend[[#This Row],[Personnel number]]&lt;&gt;"",TimeSpend[[#This Row],[Date]]&lt;&gt;""),SUBSTITUTE(TimeSpend[[#This Row],[Hours]],",","."),"")</f>
        <v/>
      </c>
      <c r="D3196" t="str">
        <f>IF(AND(TimeSpend[[#This Row],[Personnel number]]&lt;&gt;"",TimeSpend[[#This Row],[Date]]&lt;&gt;""),TimeSpend[[#This Row],[Network]],"")</f>
        <v/>
      </c>
      <c r="E3196" t="str">
        <f>IF(AND(TimeSpend[[#This Row],[Personnel number]]&lt;&gt;"",TimeSpend[[#This Row],[Date]]&lt;&gt;""),TimeSpend[[#This Row],[Network Description]],"")</f>
        <v/>
      </c>
      <c r="F3196" t="str">
        <f>IF(AND(TimeSpend[[#This Row],[Personnel number]]&lt;&gt;"",TimeSpend[[#This Row],[Date]]&lt;&gt;""),TimeSpend[[#This Row],[Activity]],"")</f>
        <v/>
      </c>
      <c r="G3196" t="str">
        <f>IF(AND(TimeSpend[[#This Row],[Personnel number]]&lt;&gt;"",TimeSpend[[#This Row],[Date]]&lt;&gt;""),TimeSpend[[#This Row],[Activity description]],"")</f>
        <v/>
      </c>
      <c r="H3196" s="36" t="str">
        <f>IF(AND(TimeSpend[[#This Row],[Personnel number]]&lt;&gt;"",TimeSpend[[#This Row],[Date]]&lt;&gt;""),TimeSpend[[#This Row],[Start Time]],"")</f>
        <v/>
      </c>
      <c r="I3196" s="36" t="str">
        <f>IF(AND(TimeSpend[[#This Row],[Personnel number]]&lt;&gt;"",TimeSpend[[#This Row],[Date]]&lt;&gt;""),TimeSpend[[#This Row],[End Time]],"")</f>
        <v/>
      </c>
      <c r="J3196" t="str">
        <f>IF(AND(TimeSpend[[#This Row],[Personnel number]]&lt;&gt;"",TimeSpend[[#This Row],[Date]]&lt;&gt;""),TimeSpend[[#This Row],[Location]],"")</f>
        <v/>
      </c>
      <c r="K3196" t="str">
        <f>IF(AND(TimeSpend[[#This Row],[Personnel number]]&lt;&gt;"",TimeSpend[[#This Row],[Date]]&lt;&gt;""),TimeSpend[[#This Row],[Task]],"")</f>
        <v/>
      </c>
      <c r="L3196" t="str">
        <f>IF(AND(TimeSpend[[#This Row],[Personnel number]]&lt;&gt;"",TimeSpend[[#This Row],[Date]]&lt;&gt;""),Utilization!$J$2,"")</f>
        <v/>
      </c>
      <c r="M3196" t="str">
        <f>IF(AND(TimeSpend[[#This Row],[Personnel number]]&lt;&gt;"",TimeSpend[[#This Row],[Date]]&lt;&gt;""),TimeSpend[[#This Row],[Employee Name]],"")</f>
        <v/>
      </c>
      <c r="N3196" t="str">
        <f t="shared" si="100"/>
        <v/>
      </c>
      <c r="O3196" t="str">
        <f t="shared" si="101"/>
        <v/>
      </c>
      <c r="P3196" t="str">
        <f>IF(D3196&lt;&gt;"",VLOOKUP(D3196,Projects!B:C,2,0),"")</f>
        <v/>
      </c>
    </row>
    <row r="3197" spans="1:16" x14ac:dyDescent="0.25">
      <c r="A3197" t="str">
        <f>UPPER(IF(AND(TimeSpend[[#This Row],[Personnel number]]&lt;&gt;"",TimeSpend[[#This Row],[Date]]&lt;&gt;""),TimeSpend[[#This Row],[Personnel number]],""))</f>
        <v/>
      </c>
      <c r="B3197" s="85" t="str">
        <f>IF(AND(TimeSpend[[#This Row],[Personnel number]]&lt;&gt;"",TimeSpend[[#This Row],[Date]]&lt;&gt;""),TEXT(TimeSpend[[#This Row],[Date]],"[$-409]yyyyMMdd"),"")</f>
        <v/>
      </c>
      <c r="C3197" s="33" t="str">
        <f>IF(AND(TimeSpend[[#This Row],[Personnel number]]&lt;&gt;"",TimeSpend[[#This Row],[Date]]&lt;&gt;""),SUBSTITUTE(TimeSpend[[#This Row],[Hours]],",","."),"")</f>
        <v/>
      </c>
      <c r="D3197" t="str">
        <f>IF(AND(TimeSpend[[#This Row],[Personnel number]]&lt;&gt;"",TimeSpend[[#This Row],[Date]]&lt;&gt;""),TimeSpend[[#This Row],[Network]],"")</f>
        <v/>
      </c>
      <c r="E3197" t="str">
        <f>IF(AND(TimeSpend[[#This Row],[Personnel number]]&lt;&gt;"",TimeSpend[[#This Row],[Date]]&lt;&gt;""),TimeSpend[[#This Row],[Network Description]],"")</f>
        <v/>
      </c>
      <c r="F3197" t="str">
        <f>IF(AND(TimeSpend[[#This Row],[Personnel number]]&lt;&gt;"",TimeSpend[[#This Row],[Date]]&lt;&gt;""),TimeSpend[[#This Row],[Activity]],"")</f>
        <v/>
      </c>
      <c r="G3197" t="str">
        <f>IF(AND(TimeSpend[[#This Row],[Personnel number]]&lt;&gt;"",TimeSpend[[#This Row],[Date]]&lt;&gt;""),TimeSpend[[#This Row],[Activity description]],"")</f>
        <v/>
      </c>
      <c r="H3197" s="36" t="str">
        <f>IF(AND(TimeSpend[[#This Row],[Personnel number]]&lt;&gt;"",TimeSpend[[#This Row],[Date]]&lt;&gt;""),TimeSpend[[#This Row],[Start Time]],"")</f>
        <v/>
      </c>
      <c r="I3197" s="36" t="str">
        <f>IF(AND(TimeSpend[[#This Row],[Personnel number]]&lt;&gt;"",TimeSpend[[#This Row],[Date]]&lt;&gt;""),TimeSpend[[#This Row],[End Time]],"")</f>
        <v/>
      </c>
      <c r="J3197" t="str">
        <f>IF(AND(TimeSpend[[#This Row],[Personnel number]]&lt;&gt;"",TimeSpend[[#This Row],[Date]]&lt;&gt;""),TimeSpend[[#This Row],[Location]],"")</f>
        <v/>
      </c>
      <c r="K3197" t="str">
        <f>IF(AND(TimeSpend[[#This Row],[Personnel number]]&lt;&gt;"",TimeSpend[[#This Row],[Date]]&lt;&gt;""),TimeSpend[[#This Row],[Task]],"")</f>
        <v/>
      </c>
      <c r="L3197" t="str">
        <f>IF(AND(TimeSpend[[#This Row],[Personnel number]]&lt;&gt;"",TimeSpend[[#This Row],[Date]]&lt;&gt;""),Utilization!$J$2,"")</f>
        <v/>
      </c>
      <c r="M3197" t="str">
        <f>IF(AND(TimeSpend[[#This Row],[Personnel number]]&lt;&gt;"",TimeSpend[[#This Row],[Date]]&lt;&gt;""),TimeSpend[[#This Row],[Employee Name]],"")</f>
        <v/>
      </c>
      <c r="N3197" t="str">
        <f t="shared" si="100"/>
        <v/>
      </c>
      <c r="O3197" t="str">
        <f t="shared" si="101"/>
        <v/>
      </c>
      <c r="P3197" t="str">
        <f>IF(D3197&lt;&gt;"",VLOOKUP(D3197,Projects!B:C,2,0),"")</f>
        <v/>
      </c>
    </row>
    <row r="3198" spans="1:16" x14ac:dyDescent="0.25">
      <c r="A3198" t="str">
        <f>UPPER(IF(AND(TimeSpend[[#This Row],[Personnel number]]&lt;&gt;"",TimeSpend[[#This Row],[Date]]&lt;&gt;""),TimeSpend[[#This Row],[Personnel number]],""))</f>
        <v/>
      </c>
      <c r="B3198" s="85" t="str">
        <f>IF(AND(TimeSpend[[#This Row],[Personnel number]]&lt;&gt;"",TimeSpend[[#This Row],[Date]]&lt;&gt;""),TEXT(TimeSpend[[#This Row],[Date]],"[$-409]yyyyMMdd"),"")</f>
        <v/>
      </c>
      <c r="C3198" s="33" t="str">
        <f>IF(AND(TimeSpend[[#This Row],[Personnel number]]&lt;&gt;"",TimeSpend[[#This Row],[Date]]&lt;&gt;""),SUBSTITUTE(TimeSpend[[#This Row],[Hours]],",","."),"")</f>
        <v/>
      </c>
      <c r="D3198" t="str">
        <f>IF(AND(TimeSpend[[#This Row],[Personnel number]]&lt;&gt;"",TimeSpend[[#This Row],[Date]]&lt;&gt;""),TimeSpend[[#This Row],[Network]],"")</f>
        <v/>
      </c>
      <c r="E3198" t="str">
        <f>IF(AND(TimeSpend[[#This Row],[Personnel number]]&lt;&gt;"",TimeSpend[[#This Row],[Date]]&lt;&gt;""),TimeSpend[[#This Row],[Network Description]],"")</f>
        <v/>
      </c>
      <c r="F3198" t="str">
        <f>IF(AND(TimeSpend[[#This Row],[Personnel number]]&lt;&gt;"",TimeSpend[[#This Row],[Date]]&lt;&gt;""),TimeSpend[[#This Row],[Activity]],"")</f>
        <v/>
      </c>
      <c r="G3198" t="str">
        <f>IF(AND(TimeSpend[[#This Row],[Personnel number]]&lt;&gt;"",TimeSpend[[#This Row],[Date]]&lt;&gt;""),TimeSpend[[#This Row],[Activity description]],"")</f>
        <v/>
      </c>
      <c r="H3198" s="36" t="str">
        <f>IF(AND(TimeSpend[[#This Row],[Personnel number]]&lt;&gt;"",TimeSpend[[#This Row],[Date]]&lt;&gt;""),TimeSpend[[#This Row],[Start Time]],"")</f>
        <v/>
      </c>
      <c r="I3198" s="36" t="str">
        <f>IF(AND(TimeSpend[[#This Row],[Personnel number]]&lt;&gt;"",TimeSpend[[#This Row],[Date]]&lt;&gt;""),TimeSpend[[#This Row],[End Time]],"")</f>
        <v/>
      </c>
      <c r="J3198" t="str">
        <f>IF(AND(TimeSpend[[#This Row],[Personnel number]]&lt;&gt;"",TimeSpend[[#This Row],[Date]]&lt;&gt;""),TimeSpend[[#This Row],[Location]],"")</f>
        <v/>
      </c>
      <c r="K3198" t="str">
        <f>IF(AND(TimeSpend[[#This Row],[Personnel number]]&lt;&gt;"",TimeSpend[[#This Row],[Date]]&lt;&gt;""),TimeSpend[[#This Row],[Task]],"")</f>
        <v/>
      </c>
      <c r="L3198" t="str">
        <f>IF(AND(TimeSpend[[#This Row],[Personnel number]]&lt;&gt;"",TimeSpend[[#This Row],[Date]]&lt;&gt;""),Utilization!$J$2,"")</f>
        <v/>
      </c>
      <c r="M3198" t="str">
        <f>IF(AND(TimeSpend[[#This Row],[Personnel number]]&lt;&gt;"",TimeSpend[[#This Row],[Date]]&lt;&gt;""),TimeSpend[[#This Row],[Employee Name]],"")</f>
        <v/>
      </c>
      <c r="N3198" t="str">
        <f t="shared" si="100"/>
        <v/>
      </c>
      <c r="O3198" t="str">
        <f t="shared" si="101"/>
        <v/>
      </c>
      <c r="P3198" t="str">
        <f>IF(D3198&lt;&gt;"",VLOOKUP(D3198,Projects!B:C,2,0),"")</f>
        <v/>
      </c>
    </row>
    <row r="3199" spans="1:16" x14ac:dyDescent="0.25">
      <c r="A3199" t="str">
        <f>UPPER(IF(AND(TimeSpend[[#This Row],[Personnel number]]&lt;&gt;"",TimeSpend[[#This Row],[Date]]&lt;&gt;""),TimeSpend[[#This Row],[Personnel number]],""))</f>
        <v/>
      </c>
      <c r="B3199" s="85" t="str">
        <f>IF(AND(TimeSpend[[#This Row],[Personnel number]]&lt;&gt;"",TimeSpend[[#This Row],[Date]]&lt;&gt;""),TEXT(TimeSpend[[#This Row],[Date]],"[$-409]yyyyMMdd"),"")</f>
        <v/>
      </c>
      <c r="C3199" s="33" t="str">
        <f>IF(AND(TimeSpend[[#This Row],[Personnel number]]&lt;&gt;"",TimeSpend[[#This Row],[Date]]&lt;&gt;""),SUBSTITUTE(TimeSpend[[#This Row],[Hours]],",","."),"")</f>
        <v/>
      </c>
      <c r="D3199" t="str">
        <f>IF(AND(TimeSpend[[#This Row],[Personnel number]]&lt;&gt;"",TimeSpend[[#This Row],[Date]]&lt;&gt;""),TimeSpend[[#This Row],[Network]],"")</f>
        <v/>
      </c>
      <c r="E3199" t="str">
        <f>IF(AND(TimeSpend[[#This Row],[Personnel number]]&lt;&gt;"",TimeSpend[[#This Row],[Date]]&lt;&gt;""),TimeSpend[[#This Row],[Network Description]],"")</f>
        <v/>
      </c>
      <c r="F3199" t="str">
        <f>IF(AND(TimeSpend[[#This Row],[Personnel number]]&lt;&gt;"",TimeSpend[[#This Row],[Date]]&lt;&gt;""),TimeSpend[[#This Row],[Activity]],"")</f>
        <v/>
      </c>
      <c r="G3199" t="str">
        <f>IF(AND(TimeSpend[[#This Row],[Personnel number]]&lt;&gt;"",TimeSpend[[#This Row],[Date]]&lt;&gt;""),TimeSpend[[#This Row],[Activity description]],"")</f>
        <v/>
      </c>
      <c r="H3199" s="36" t="str">
        <f>IF(AND(TimeSpend[[#This Row],[Personnel number]]&lt;&gt;"",TimeSpend[[#This Row],[Date]]&lt;&gt;""),TimeSpend[[#This Row],[Start Time]],"")</f>
        <v/>
      </c>
      <c r="I3199" s="36" t="str">
        <f>IF(AND(TimeSpend[[#This Row],[Personnel number]]&lt;&gt;"",TimeSpend[[#This Row],[Date]]&lt;&gt;""),TimeSpend[[#This Row],[End Time]],"")</f>
        <v/>
      </c>
      <c r="J3199" t="str">
        <f>IF(AND(TimeSpend[[#This Row],[Personnel number]]&lt;&gt;"",TimeSpend[[#This Row],[Date]]&lt;&gt;""),TimeSpend[[#This Row],[Location]],"")</f>
        <v/>
      </c>
      <c r="K3199" t="str">
        <f>IF(AND(TimeSpend[[#This Row],[Personnel number]]&lt;&gt;"",TimeSpend[[#This Row],[Date]]&lt;&gt;""),TimeSpend[[#This Row],[Task]],"")</f>
        <v/>
      </c>
      <c r="L3199" t="str">
        <f>IF(AND(TimeSpend[[#This Row],[Personnel number]]&lt;&gt;"",TimeSpend[[#This Row],[Date]]&lt;&gt;""),Utilization!$J$2,"")</f>
        <v/>
      </c>
      <c r="M3199" t="str">
        <f>IF(AND(TimeSpend[[#This Row],[Personnel number]]&lt;&gt;"",TimeSpend[[#This Row],[Date]]&lt;&gt;""),TimeSpend[[#This Row],[Employee Name]],"")</f>
        <v/>
      </c>
      <c r="N3199" t="str">
        <f t="shared" si="100"/>
        <v/>
      </c>
      <c r="O3199" t="str">
        <f t="shared" si="101"/>
        <v/>
      </c>
      <c r="P3199" t="str">
        <f>IF(D3199&lt;&gt;"",VLOOKUP(D3199,Projects!B:C,2,0),"")</f>
        <v/>
      </c>
    </row>
    <row r="3200" spans="1:16" x14ac:dyDescent="0.25">
      <c r="A3200" t="str">
        <f>UPPER(IF(AND(TimeSpend[[#This Row],[Personnel number]]&lt;&gt;"",TimeSpend[[#This Row],[Date]]&lt;&gt;""),TimeSpend[[#This Row],[Personnel number]],""))</f>
        <v/>
      </c>
      <c r="B3200" s="85" t="str">
        <f>IF(AND(TimeSpend[[#This Row],[Personnel number]]&lt;&gt;"",TimeSpend[[#This Row],[Date]]&lt;&gt;""),TEXT(TimeSpend[[#This Row],[Date]],"[$-409]yyyyMMdd"),"")</f>
        <v/>
      </c>
      <c r="C3200" s="33" t="str">
        <f>IF(AND(TimeSpend[[#This Row],[Personnel number]]&lt;&gt;"",TimeSpend[[#This Row],[Date]]&lt;&gt;""),SUBSTITUTE(TimeSpend[[#This Row],[Hours]],",","."),"")</f>
        <v/>
      </c>
      <c r="D3200" t="str">
        <f>IF(AND(TimeSpend[[#This Row],[Personnel number]]&lt;&gt;"",TimeSpend[[#This Row],[Date]]&lt;&gt;""),TimeSpend[[#This Row],[Network]],"")</f>
        <v/>
      </c>
      <c r="E3200" t="str">
        <f>IF(AND(TimeSpend[[#This Row],[Personnel number]]&lt;&gt;"",TimeSpend[[#This Row],[Date]]&lt;&gt;""),TimeSpend[[#This Row],[Network Description]],"")</f>
        <v/>
      </c>
      <c r="F3200" t="str">
        <f>IF(AND(TimeSpend[[#This Row],[Personnel number]]&lt;&gt;"",TimeSpend[[#This Row],[Date]]&lt;&gt;""),TimeSpend[[#This Row],[Activity]],"")</f>
        <v/>
      </c>
      <c r="G3200" t="str">
        <f>IF(AND(TimeSpend[[#This Row],[Personnel number]]&lt;&gt;"",TimeSpend[[#This Row],[Date]]&lt;&gt;""),TimeSpend[[#This Row],[Activity description]],"")</f>
        <v/>
      </c>
      <c r="H3200" s="36" t="str">
        <f>IF(AND(TimeSpend[[#This Row],[Personnel number]]&lt;&gt;"",TimeSpend[[#This Row],[Date]]&lt;&gt;""),TimeSpend[[#This Row],[Start Time]],"")</f>
        <v/>
      </c>
      <c r="I3200" s="36" t="str">
        <f>IF(AND(TimeSpend[[#This Row],[Personnel number]]&lt;&gt;"",TimeSpend[[#This Row],[Date]]&lt;&gt;""),TimeSpend[[#This Row],[End Time]],"")</f>
        <v/>
      </c>
      <c r="J3200" t="str">
        <f>IF(AND(TimeSpend[[#This Row],[Personnel number]]&lt;&gt;"",TimeSpend[[#This Row],[Date]]&lt;&gt;""),TimeSpend[[#This Row],[Location]],"")</f>
        <v/>
      </c>
      <c r="K3200" t="str">
        <f>IF(AND(TimeSpend[[#This Row],[Personnel number]]&lt;&gt;"",TimeSpend[[#This Row],[Date]]&lt;&gt;""),TimeSpend[[#This Row],[Task]],"")</f>
        <v/>
      </c>
      <c r="L3200" t="str">
        <f>IF(AND(TimeSpend[[#This Row],[Personnel number]]&lt;&gt;"",TimeSpend[[#This Row],[Date]]&lt;&gt;""),Utilization!$J$2,"")</f>
        <v/>
      </c>
      <c r="M3200" t="str">
        <f>IF(AND(TimeSpend[[#This Row],[Personnel number]]&lt;&gt;"",TimeSpend[[#This Row],[Date]]&lt;&gt;""),TimeSpend[[#This Row],[Employee Name]],"")</f>
        <v/>
      </c>
      <c r="N3200" t="str">
        <f t="shared" si="100"/>
        <v/>
      </c>
      <c r="O3200" t="str">
        <f t="shared" si="101"/>
        <v/>
      </c>
      <c r="P3200" t="str">
        <f>IF(D3200&lt;&gt;"",VLOOKUP(D3200,Projects!B:C,2,0),"")</f>
        <v/>
      </c>
    </row>
    <row r="3201" spans="1:16" x14ac:dyDescent="0.25">
      <c r="A3201" t="str">
        <f>UPPER(IF(AND(TimeSpend[[#This Row],[Personnel number]]&lt;&gt;"",TimeSpend[[#This Row],[Date]]&lt;&gt;""),TimeSpend[[#This Row],[Personnel number]],""))</f>
        <v/>
      </c>
      <c r="B3201" s="85" t="str">
        <f>IF(AND(TimeSpend[[#This Row],[Personnel number]]&lt;&gt;"",TimeSpend[[#This Row],[Date]]&lt;&gt;""),TEXT(TimeSpend[[#This Row],[Date]],"[$-409]yyyyMMdd"),"")</f>
        <v/>
      </c>
      <c r="C3201" s="33" t="str">
        <f>IF(AND(TimeSpend[[#This Row],[Personnel number]]&lt;&gt;"",TimeSpend[[#This Row],[Date]]&lt;&gt;""),SUBSTITUTE(TimeSpend[[#This Row],[Hours]],",","."),"")</f>
        <v/>
      </c>
      <c r="D3201" t="str">
        <f>IF(AND(TimeSpend[[#This Row],[Personnel number]]&lt;&gt;"",TimeSpend[[#This Row],[Date]]&lt;&gt;""),TimeSpend[[#This Row],[Network]],"")</f>
        <v/>
      </c>
      <c r="E3201" t="str">
        <f>IF(AND(TimeSpend[[#This Row],[Personnel number]]&lt;&gt;"",TimeSpend[[#This Row],[Date]]&lt;&gt;""),TimeSpend[[#This Row],[Network Description]],"")</f>
        <v/>
      </c>
      <c r="F3201" t="str">
        <f>IF(AND(TimeSpend[[#This Row],[Personnel number]]&lt;&gt;"",TimeSpend[[#This Row],[Date]]&lt;&gt;""),TimeSpend[[#This Row],[Activity]],"")</f>
        <v/>
      </c>
      <c r="G3201" t="str">
        <f>IF(AND(TimeSpend[[#This Row],[Personnel number]]&lt;&gt;"",TimeSpend[[#This Row],[Date]]&lt;&gt;""),TimeSpend[[#This Row],[Activity description]],"")</f>
        <v/>
      </c>
      <c r="H3201" s="36" t="str">
        <f>IF(AND(TimeSpend[[#This Row],[Personnel number]]&lt;&gt;"",TimeSpend[[#This Row],[Date]]&lt;&gt;""),TimeSpend[[#This Row],[Start Time]],"")</f>
        <v/>
      </c>
      <c r="I3201" s="36" t="str">
        <f>IF(AND(TimeSpend[[#This Row],[Personnel number]]&lt;&gt;"",TimeSpend[[#This Row],[Date]]&lt;&gt;""),TimeSpend[[#This Row],[End Time]],"")</f>
        <v/>
      </c>
      <c r="J3201" t="str">
        <f>IF(AND(TimeSpend[[#This Row],[Personnel number]]&lt;&gt;"",TimeSpend[[#This Row],[Date]]&lt;&gt;""),TimeSpend[[#This Row],[Location]],"")</f>
        <v/>
      </c>
      <c r="K3201" t="str">
        <f>IF(AND(TimeSpend[[#This Row],[Personnel number]]&lt;&gt;"",TimeSpend[[#This Row],[Date]]&lt;&gt;""),TimeSpend[[#This Row],[Task]],"")</f>
        <v/>
      </c>
      <c r="L3201" t="str">
        <f>IF(AND(TimeSpend[[#This Row],[Personnel number]]&lt;&gt;"",TimeSpend[[#This Row],[Date]]&lt;&gt;""),Utilization!$J$2,"")</f>
        <v/>
      </c>
      <c r="M3201" t="str">
        <f>IF(AND(TimeSpend[[#This Row],[Personnel number]]&lt;&gt;"",TimeSpend[[#This Row],[Date]]&lt;&gt;""),TimeSpend[[#This Row],[Employee Name]],"")</f>
        <v/>
      </c>
      <c r="N3201" t="str">
        <f t="shared" si="100"/>
        <v/>
      </c>
      <c r="O3201" t="str">
        <f t="shared" si="101"/>
        <v/>
      </c>
      <c r="P3201" t="str">
        <f>IF(D3201&lt;&gt;"",VLOOKUP(D3201,Projects!B:C,2,0),"")</f>
        <v/>
      </c>
    </row>
    <row r="3202" spans="1:16" x14ac:dyDescent="0.25">
      <c r="A3202" t="str">
        <f>UPPER(IF(AND(TimeSpend[[#This Row],[Personnel number]]&lt;&gt;"",TimeSpend[[#This Row],[Date]]&lt;&gt;""),TimeSpend[[#This Row],[Personnel number]],""))</f>
        <v/>
      </c>
      <c r="B3202" s="85" t="str">
        <f>IF(AND(TimeSpend[[#This Row],[Personnel number]]&lt;&gt;"",TimeSpend[[#This Row],[Date]]&lt;&gt;""),TEXT(TimeSpend[[#This Row],[Date]],"[$-409]yyyyMMdd"),"")</f>
        <v/>
      </c>
      <c r="C3202" s="33" t="str">
        <f>IF(AND(TimeSpend[[#This Row],[Personnel number]]&lt;&gt;"",TimeSpend[[#This Row],[Date]]&lt;&gt;""),SUBSTITUTE(TimeSpend[[#This Row],[Hours]],",","."),"")</f>
        <v/>
      </c>
      <c r="D3202" t="str">
        <f>IF(AND(TimeSpend[[#This Row],[Personnel number]]&lt;&gt;"",TimeSpend[[#This Row],[Date]]&lt;&gt;""),TimeSpend[[#This Row],[Network]],"")</f>
        <v/>
      </c>
      <c r="E3202" t="str">
        <f>IF(AND(TimeSpend[[#This Row],[Personnel number]]&lt;&gt;"",TimeSpend[[#This Row],[Date]]&lt;&gt;""),TimeSpend[[#This Row],[Network Description]],"")</f>
        <v/>
      </c>
      <c r="F3202" t="str">
        <f>IF(AND(TimeSpend[[#This Row],[Personnel number]]&lt;&gt;"",TimeSpend[[#This Row],[Date]]&lt;&gt;""),TimeSpend[[#This Row],[Activity]],"")</f>
        <v/>
      </c>
      <c r="G3202" t="str">
        <f>IF(AND(TimeSpend[[#This Row],[Personnel number]]&lt;&gt;"",TimeSpend[[#This Row],[Date]]&lt;&gt;""),TimeSpend[[#This Row],[Activity description]],"")</f>
        <v/>
      </c>
      <c r="H3202" s="36" t="str">
        <f>IF(AND(TimeSpend[[#This Row],[Personnel number]]&lt;&gt;"",TimeSpend[[#This Row],[Date]]&lt;&gt;""),TimeSpend[[#This Row],[Start Time]],"")</f>
        <v/>
      </c>
      <c r="I3202" s="36" t="str">
        <f>IF(AND(TimeSpend[[#This Row],[Personnel number]]&lt;&gt;"",TimeSpend[[#This Row],[Date]]&lt;&gt;""),TimeSpend[[#This Row],[End Time]],"")</f>
        <v/>
      </c>
      <c r="J3202" t="str">
        <f>IF(AND(TimeSpend[[#This Row],[Personnel number]]&lt;&gt;"",TimeSpend[[#This Row],[Date]]&lt;&gt;""),TimeSpend[[#This Row],[Location]],"")</f>
        <v/>
      </c>
      <c r="K3202" t="str">
        <f>IF(AND(TimeSpend[[#This Row],[Personnel number]]&lt;&gt;"",TimeSpend[[#This Row],[Date]]&lt;&gt;""),TimeSpend[[#This Row],[Task]],"")</f>
        <v/>
      </c>
      <c r="L3202" t="str">
        <f>IF(AND(TimeSpend[[#This Row],[Personnel number]]&lt;&gt;"",TimeSpend[[#This Row],[Date]]&lt;&gt;""),Utilization!$J$2,"")</f>
        <v/>
      </c>
      <c r="M3202" t="str">
        <f>IF(AND(TimeSpend[[#This Row],[Personnel number]]&lt;&gt;"",TimeSpend[[#This Row],[Date]]&lt;&gt;""),TimeSpend[[#This Row],[Employee Name]],"")</f>
        <v/>
      </c>
      <c r="N3202" t="str">
        <f t="shared" si="100"/>
        <v/>
      </c>
      <c r="O3202" t="str">
        <f t="shared" si="101"/>
        <v/>
      </c>
      <c r="P3202" t="str">
        <f>IF(D3202&lt;&gt;"",VLOOKUP(D3202,Projects!B:C,2,0),"")</f>
        <v/>
      </c>
    </row>
    <row r="3203" spans="1:16" x14ac:dyDescent="0.25">
      <c r="A3203" t="str">
        <f>UPPER(IF(AND(TimeSpend[[#This Row],[Personnel number]]&lt;&gt;"",TimeSpend[[#This Row],[Date]]&lt;&gt;""),TimeSpend[[#This Row],[Personnel number]],""))</f>
        <v/>
      </c>
      <c r="B3203" s="85" t="str">
        <f>IF(AND(TimeSpend[[#This Row],[Personnel number]]&lt;&gt;"",TimeSpend[[#This Row],[Date]]&lt;&gt;""),TEXT(TimeSpend[[#This Row],[Date]],"[$-409]yyyyMMdd"),"")</f>
        <v/>
      </c>
      <c r="C3203" s="33" t="str">
        <f>IF(AND(TimeSpend[[#This Row],[Personnel number]]&lt;&gt;"",TimeSpend[[#This Row],[Date]]&lt;&gt;""),SUBSTITUTE(TimeSpend[[#This Row],[Hours]],",","."),"")</f>
        <v/>
      </c>
      <c r="D3203" t="str">
        <f>IF(AND(TimeSpend[[#This Row],[Personnel number]]&lt;&gt;"",TimeSpend[[#This Row],[Date]]&lt;&gt;""),TimeSpend[[#This Row],[Network]],"")</f>
        <v/>
      </c>
      <c r="E3203" t="str">
        <f>IF(AND(TimeSpend[[#This Row],[Personnel number]]&lt;&gt;"",TimeSpend[[#This Row],[Date]]&lt;&gt;""),TimeSpend[[#This Row],[Network Description]],"")</f>
        <v/>
      </c>
      <c r="F3203" t="str">
        <f>IF(AND(TimeSpend[[#This Row],[Personnel number]]&lt;&gt;"",TimeSpend[[#This Row],[Date]]&lt;&gt;""),TimeSpend[[#This Row],[Activity]],"")</f>
        <v/>
      </c>
      <c r="G3203" t="str">
        <f>IF(AND(TimeSpend[[#This Row],[Personnel number]]&lt;&gt;"",TimeSpend[[#This Row],[Date]]&lt;&gt;""),TimeSpend[[#This Row],[Activity description]],"")</f>
        <v/>
      </c>
      <c r="H3203" s="36" t="str">
        <f>IF(AND(TimeSpend[[#This Row],[Personnel number]]&lt;&gt;"",TimeSpend[[#This Row],[Date]]&lt;&gt;""),TimeSpend[[#This Row],[Start Time]],"")</f>
        <v/>
      </c>
      <c r="I3203" s="36" t="str">
        <f>IF(AND(TimeSpend[[#This Row],[Personnel number]]&lt;&gt;"",TimeSpend[[#This Row],[Date]]&lt;&gt;""),TimeSpend[[#This Row],[End Time]],"")</f>
        <v/>
      </c>
      <c r="J3203" t="str">
        <f>IF(AND(TimeSpend[[#This Row],[Personnel number]]&lt;&gt;"",TimeSpend[[#This Row],[Date]]&lt;&gt;""),TimeSpend[[#This Row],[Location]],"")</f>
        <v/>
      </c>
      <c r="K3203" t="str">
        <f>IF(AND(TimeSpend[[#This Row],[Personnel number]]&lt;&gt;"",TimeSpend[[#This Row],[Date]]&lt;&gt;""),TimeSpend[[#This Row],[Task]],"")</f>
        <v/>
      </c>
      <c r="L3203" t="str">
        <f>IF(AND(TimeSpend[[#This Row],[Personnel number]]&lt;&gt;"",TimeSpend[[#This Row],[Date]]&lt;&gt;""),Utilization!$J$2,"")</f>
        <v/>
      </c>
      <c r="M3203" t="str">
        <f>IF(AND(TimeSpend[[#This Row],[Personnel number]]&lt;&gt;"",TimeSpend[[#This Row],[Date]]&lt;&gt;""),TimeSpend[[#This Row],[Employee Name]],"")</f>
        <v/>
      </c>
      <c r="N3203" t="str">
        <f t="shared" si="100"/>
        <v/>
      </c>
      <c r="O3203" t="str">
        <f t="shared" si="101"/>
        <v/>
      </c>
      <c r="P3203" t="str">
        <f>IF(D3203&lt;&gt;"",VLOOKUP(D3203,Projects!B:C,2,0),"")</f>
        <v/>
      </c>
    </row>
    <row r="3204" spans="1:16" x14ac:dyDescent="0.25">
      <c r="A3204" t="str">
        <f>UPPER(IF(AND(TimeSpend[[#This Row],[Personnel number]]&lt;&gt;"",TimeSpend[[#This Row],[Date]]&lt;&gt;""),TimeSpend[[#This Row],[Personnel number]],""))</f>
        <v/>
      </c>
      <c r="B3204" s="85" t="str">
        <f>IF(AND(TimeSpend[[#This Row],[Personnel number]]&lt;&gt;"",TimeSpend[[#This Row],[Date]]&lt;&gt;""),TEXT(TimeSpend[[#This Row],[Date]],"[$-409]yyyyMMdd"),"")</f>
        <v/>
      </c>
      <c r="C3204" s="33" t="str">
        <f>IF(AND(TimeSpend[[#This Row],[Personnel number]]&lt;&gt;"",TimeSpend[[#This Row],[Date]]&lt;&gt;""),SUBSTITUTE(TimeSpend[[#This Row],[Hours]],",","."),"")</f>
        <v/>
      </c>
      <c r="D3204" t="str">
        <f>IF(AND(TimeSpend[[#This Row],[Personnel number]]&lt;&gt;"",TimeSpend[[#This Row],[Date]]&lt;&gt;""),TimeSpend[[#This Row],[Network]],"")</f>
        <v/>
      </c>
      <c r="E3204" t="str">
        <f>IF(AND(TimeSpend[[#This Row],[Personnel number]]&lt;&gt;"",TimeSpend[[#This Row],[Date]]&lt;&gt;""),TimeSpend[[#This Row],[Network Description]],"")</f>
        <v/>
      </c>
      <c r="F3204" t="str">
        <f>IF(AND(TimeSpend[[#This Row],[Personnel number]]&lt;&gt;"",TimeSpend[[#This Row],[Date]]&lt;&gt;""),TimeSpend[[#This Row],[Activity]],"")</f>
        <v/>
      </c>
      <c r="G3204" t="str">
        <f>IF(AND(TimeSpend[[#This Row],[Personnel number]]&lt;&gt;"",TimeSpend[[#This Row],[Date]]&lt;&gt;""),TimeSpend[[#This Row],[Activity description]],"")</f>
        <v/>
      </c>
      <c r="H3204" s="36" t="str">
        <f>IF(AND(TimeSpend[[#This Row],[Personnel number]]&lt;&gt;"",TimeSpend[[#This Row],[Date]]&lt;&gt;""),TimeSpend[[#This Row],[Start Time]],"")</f>
        <v/>
      </c>
      <c r="I3204" s="36" t="str">
        <f>IF(AND(TimeSpend[[#This Row],[Personnel number]]&lt;&gt;"",TimeSpend[[#This Row],[Date]]&lt;&gt;""),TimeSpend[[#This Row],[End Time]],"")</f>
        <v/>
      </c>
      <c r="J3204" t="str">
        <f>IF(AND(TimeSpend[[#This Row],[Personnel number]]&lt;&gt;"",TimeSpend[[#This Row],[Date]]&lt;&gt;""),TimeSpend[[#This Row],[Location]],"")</f>
        <v/>
      </c>
      <c r="K3204" t="str">
        <f>IF(AND(TimeSpend[[#This Row],[Personnel number]]&lt;&gt;"",TimeSpend[[#This Row],[Date]]&lt;&gt;""),TimeSpend[[#This Row],[Task]],"")</f>
        <v/>
      </c>
      <c r="L3204" t="str">
        <f>IF(AND(TimeSpend[[#This Row],[Personnel number]]&lt;&gt;"",TimeSpend[[#This Row],[Date]]&lt;&gt;""),Utilization!$J$2,"")</f>
        <v/>
      </c>
      <c r="M3204" t="str">
        <f>IF(AND(TimeSpend[[#This Row],[Personnel number]]&lt;&gt;"",TimeSpend[[#This Row],[Date]]&lt;&gt;""),TimeSpend[[#This Row],[Employee Name]],"")</f>
        <v/>
      </c>
      <c r="N3204" t="str">
        <f t="shared" si="100"/>
        <v/>
      </c>
      <c r="O3204" t="str">
        <f t="shared" si="101"/>
        <v/>
      </c>
      <c r="P3204" t="str">
        <f>IF(D3204&lt;&gt;"",VLOOKUP(D3204,Projects!B:C,2,0),"")</f>
        <v/>
      </c>
    </row>
    <row r="3205" spans="1:16" x14ac:dyDescent="0.25">
      <c r="A3205" t="str">
        <f>UPPER(IF(AND(TimeSpend[[#This Row],[Personnel number]]&lt;&gt;"",TimeSpend[[#This Row],[Date]]&lt;&gt;""),TimeSpend[[#This Row],[Personnel number]],""))</f>
        <v/>
      </c>
      <c r="B3205" s="85" t="str">
        <f>IF(AND(TimeSpend[[#This Row],[Personnel number]]&lt;&gt;"",TimeSpend[[#This Row],[Date]]&lt;&gt;""),TEXT(TimeSpend[[#This Row],[Date]],"[$-409]yyyyMMdd"),"")</f>
        <v/>
      </c>
      <c r="C3205" s="33" t="str">
        <f>IF(AND(TimeSpend[[#This Row],[Personnel number]]&lt;&gt;"",TimeSpend[[#This Row],[Date]]&lt;&gt;""),SUBSTITUTE(TimeSpend[[#This Row],[Hours]],",","."),"")</f>
        <v/>
      </c>
      <c r="D3205" t="str">
        <f>IF(AND(TimeSpend[[#This Row],[Personnel number]]&lt;&gt;"",TimeSpend[[#This Row],[Date]]&lt;&gt;""),TimeSpend[[#This Row],[Network]],"")</f>
        <v/>
      </c>
      <c r="E3205" t="str">
        <f>IF(AND(TimeSpend[[#This Row],[Personnel number]]&lt;&gt;"",TimeSpend[[#This Row],[Date]]&lt;&gt;""),TimeSpend[[#This Row],[Network Description]],"")</f>
        <v/>
      </c>
      <c r="F3205" t="str">
        <f>IF(AND(TimeSpend[[#This Row],[Personnel number]]&lt;&gt;"",TimeSpend[[#This Row],[Date]]&lt;&gt;""),TimeSpend[[#This Row],[Activity]],"")</f>
        <v/>
      </c>
      <c r="G3205" t="str">
        <f>IF(AND(TimeSpend[[#This Row],[Personnel number]]&lt;&gt;"",TimeSpend[[#This Row],[Date]]&lt;&gt;""),TimeSpend[[#This Row],[Activity description]],"")</f>
        <v/>
      </c>
      <c r="H3205" s="36" t="str">
        <f>IF(AND(TimeSpend[[#This Row],[Personnel number]]&lt;&gt;"",TimeSpend[[#This Row],[Date]]&lt;&gt;""),TimeSpend[[#This Row],[Start Time]],"")</f>
        <v/>
      </c>
      <c r="I3205" s="36" t="str">
        <f>IF(AND(TimeSpend[[#This Row],[Personnel number]]&lt;&gt;"",TimeSpend[[#This Row],[Date]]&lt;&gt;""),TimeSpend[[#This Row],[End Time]],"")</f>
        <v/>
      </c>
      <c r="J3205" t="str">
        <f>IF(AND(TimeSpend[[#This Row],[Personnel number]]&lt;&gt;"",TimeSpend[[#This Row],[Date]]&lt;&gt;""),TimeSpend[[#This Row],[Location]],"")</f>
        <v/>
      </c>
      <c r="K3205" t="str">
        <f>IF(AND(TimeSpend[[#This Row],[Personnel number]]&lt;&gt;"",TimeSpend[[#This Row],[Date]]&lt;&gt;""),TimeSpend[[#This Row],[Task]],"")</f>
        <v/>
      </c>
      <c r="L3205" t="str">
        <f>IF(AND(TimeSpend[[#This Row],[Personnel number]]&lt;&gt;"",TimeSpend[[#This Row],[Date]]&lt;&gt;""),Utilization!$J$2,"")</f>
        <v/>
      </c>
      <c r="M3205" t="str">
        <f>IF(AND(TimeSpend[[#This Row],[Personnel number]]&lt;&gt;"",TimeSpend[[#This Row],[Date]]&lt;&gt;""),TimeSpend[[#This Row],[Employee Name]],"")</f>
        <v/>
      </c>
      <c r="N3205" t="str">
        <f t="shared" si="100"/>
        <v/>
      </c>
      <c r="O3205" t="str">
        <f t="shared" si="101"/>
        <v/>
      </c>
      <c r="P3205" t="str">
        <f>IF(D3205&lt;&gt;"",VLOOKUP(D3205,Projects!B:C,2,0),"")</f>
        <v/>
      </c>
    </row>
    <row r="3206" spans="1:16" x14ac:dyDescent="0.25">
      <c r="A3206" t="str">
        <f>UPPER(IF(AND(TimeSpend[[#This Row],[Personnel number]]&lt;&gt;"",TimeSpend[[#This Row],[Date]]&lt;&gt;""),TimeSpend[[#This Row],[Personnel number]],""))</f>
        <v/>
      </c>
      <c r="B3206" s="85" t="str">
        <f>IF(AND(TimeSpend[[#This Row],[Personnel number]]&lt;&gt;"",TimeSpend[[#This Row],[Date]]&lt;&gt;""),TEXT(TimeSpend[[#This Row],[Date]],"[$-409]yyyyMMdd"),"")</f>
        <v/>
      </c>
      <c r="C3206" s="33" t="str">
        <f>IF(AND(TimeSpend[[#This Row],[Personnel number]]&lt;&gt;"",TimeSpend[[#This Row],[Date]]&lt;&gt;""),SUBSTITUTE(TimeSpend[[#This Row],[Hours]],",","."),"")</f>
        <v/>
      </c>
      <c r="D3206" t="str">
        <f>IF(AND(TimeSpend[[#This Row],[Personnel number]]&lt;&gt;"",TimeSpend[[#This Row],[Date]]&lt;&gt;""),TimeSpend[[#This Row],[Network]],"")</f>
        <v/>
      </c>
      <c r="E3206" t="str">
        <f>IF(AND(TimeSpend[[#This Row],[Personnel number]]&lt;&gt;"",TimeSpend[[#This Row],[Date]]&lt;&gt;""),TimeSpend[[#This Row],[Network Description]],"")</f>
        <v/>
      </c>
      <c r="F3206" t="str">
        <f>IF(AND(TimeSpend[[#This Row],[Personnel number]]&lt;&gt;"",TimeSpend[[#This Row],[Date]]&lt;&gt;""),TimeSpend[[#This Row],[Activity]],"")</f>
        <v/>
      </c>
      <c r="G3206" t="str">
        <f>IF(AND(TimeSpend[[#This Row],[Personnel number]]&lt;&gt;"",TimeSpend[[#This Row],[Date]]&lt;&gt;""),TimeSpend[[#This Row],[Activity description]],"")</f>
        <v/>
      </c>
      <c r="H3206" s="36" t="str">
        <f>IF(AND(TimeSpend[[#This Row],[Personnel number]]&lt;&gt;"",TimeSpend[[#This Row],[Date]]&lt;&gt;""),TimeSpend[[#This Row],[Start Time]],"")</f>
        <v/>
      </c>
      <c r="I3206" s="36" t="str">
        <f>IF(AND(TimeSpend[[#This Row],[Personnel number]]&lt;&gt;"",TimeSpend[[#This Row],[Date]]&lt;&gt;""),TimeSpend[[#This Row],[End Time]],"")</f>
        <v/>
      </c>
      <c r="J3206" t="str">
        <f>IF(AND(TimeSpend[[#This Row],[Personnel number]]&lt;&gt;"",TimeSpend[[#This Row],[Date]]&lt;&gt;""),TimeSpend[[#This Row],[Location]],"")</f>
        <v/>
      </c>
      <c r="K3206" t="str">
        <f>IF(AND(TimeSpend[[#This Row],[Personnel number]]&lt;&gt;"",TimeSpend[[#This Row],[Date]]&lt;&gt;""),TimeSpend[[#This Row],[Task]],"")</f>
        <v/>
      </c>
      <c r="L3206" t="str">
        <f>IF(AND(TimeSpend[[#This Row],[Personnel number]]&lt;&gt;"",TimeSpend[[#This Row],[Date]]&lt;&gt;""),Utilization!$J$2,"")</f>
        <v/>
      </c>
      <c r="M3206" t="str">
        <f>IF(AND(TimeSpend[[#This Row],[Personnel number]]&lt;&gt;"",TimeSpend[[#This Row],[Date]]&lt;&gt;""),TimeSpend[[#This Row],[Employee Name]],"")</f>
        <v/>
      </c>
      <c r="N3206" t="str">
        <f t="shared" si="100"/>
        <v/>
      </c>
      <c r="O3206" t="str">
        <f t="shared" si="101"/>
        <v/>
      </c>
      <c r="P3206" t="str">
        <f>IF(D3206&lt;&gt;"",VLOOKUP(D3206,Projects!B:C,2,0),"")</f>
        <v/>
      </c>
    </row>
    <row r="3207" spans="1:16" x14ac:dyDescent="0.25">
      <c r="A3207" t="str">
        <f>UPPER(IF(AND(TimeSpend[[#This Row],[Personnel number]]&lt;&gt;"",TimeSpend[[#This Row],[Date]]&lt;&gt;""),TimeSpend[[#This Row],[Personnel number]],""))</f>
        <v/>
      </c>
      <c r="B3207" s="85" t="str">
        <f>IF(AND(TimeSpend[[#This Row],[Personnel number]]&lt;&gt;"",TimeSpend[[#This Row],[Date]]&lt;&gt;""),TEXT(TimeSpend[[#This Row],[Date]],"[$-409]yyyyMMdd"),"")</f>
        <v/>
      </c>
      <c r="C3207" s="33" t="str">
        <f>IF(AND(TimeSpend[[#This Row],[Personnel number]]&lt;&gt;"",TimeSpend[[#This Row],[Date]]&lt;&gt;""),SUBSTITUTE(TimeSpend[[#This Row],[Hours]],",","."),"")</f>
        <v/>
      </c>
      <c r="D3207" t="str">
        <f>IF(AND(TimeSpend[[#This Row],[Personnel number]]&lt;&gt;"",TimeSpend[[#This Row],[Date]]&lt;&gt;""),TimeSpend[[#This Row],[Network]],"")</f>
        <v/>
      </c>
      <c r="E3207" t="str">
        <f>IF(AND(TimeSpend[[#This Row],[Personnel number]]&lt;&gt;"",TimeSpend[[#This Row],[Date]]&lt;&gt;""),TimeSpend[[#This Row],[Network Description]],"")</f>
        <v/>
      </c>
      <c r="F3207" t="str">
        <f>IF(AND(TimeSpend[[#This Row],[Personnel number]]&lt;&gt;"",TimeSpend[[#This Row],[Date]]&lt;&gt;""),TimeSpend[[#This Row],[Activity]],"")</f>
        <v/>
      </c>
      <c r="G3207" t="str">
        <f>IF(AND(TimeSpend[[#This Row],[Personnel number]]&lt;&gt;"",TimeSpend[[#This Row],[Date]]&lt;&gt;""),TimeSpend[[#This Row],[Activity description]],"")</f>
        <v/>
      </c>
      <c r="H3207" s="36" t="str">
        <f>IF(AND(TimeSpend[[#This Row],[Personnel number]]&lt;&gt;"",TimeSpend[[#This Row],[Date]]&lt;&gt;""),TimeSpend[[#This Row],[Start Time]],"")</f>
        <v/>
      </c>
      <c r="I3207" s="36" t="str">
        <f>IF(AND(TimeSpend[[#This Row],[Personnel number]]&lt;&gt;"",TimeSpend[[#This Row],[Date]]&lt;&gt;""),TimeSpend[[#This Row],[End Time]],"")</f>
        <v/>
      </c>
      <c r="J3207" t="str">
        <f>IF(AND(TimeSpend[[#This Row],[Personnel number]]&lt;&gt;"",TimeSpend[[#This Row],[Date]]&lt;&gt;""),TimeSpend[[#This Row],[Location]],"")</f>
        <v/>
      </c>
      <c r="K3207" t="str">
        <f>IF(AND(TimeSpend[[#This Row],[Personnel number]]&lt;&gt;"",TimeSpend[[#This Row],[Date]]&lt;&gt;""),TimeSpend[[#This Row],[Task]],"")</f>
        <v/>
      </c>
      <c r="L3207" t="str">
        <f>IF(AND(TimeSpend[[#This Row],[Personnel number]]&lt;&gt;"",TimeSpend[[#This Row],[Date]]&lt;&gt;""),Utilization!$J$2,"")</f>
        <v/>
      </c>
      <c r="M3207" t="str">
        <f>IF(AND(TimeSpend[[#This Row],[Personnel number]]&lt;&gt;"",TimeSpend[[#This Row],[Date]]&lt;&gt;""),TimeSpend[[#This Row],[Employee Name]],"")</f>
        <v/>
      </c>
      <c r="N3207" t="str">
        <f t="shared" si="100"/>
        <v/>
      </c>
      <c r="O3207" t="str">
        <f t="shared" si="101"/>
        <v/>
      </c>
      <c r="P3207" t="str">
        <f>IF(D3207&lt;&gt;"",VLOOKUP(D3207,Projects!B:C,2,0),"")</f>
        <v/>
      </c>
    </row>
    <row r="3208" spans="1:16" x14ac:dyDescent="0.25">
      <c r="A3208" t="str">
        <f>UPPER(IF(AND(TimeSpend[[#This Row],[Personnel number]]&lt;&gt;"",TimeSpend[[#This Row],[Date]]&lt;&gt;""),TimeSpend[[#This Row],[Personnel number]],""))</f>
        <v/>
      </c>
      <c r="B3208" s="85" t="str">
        <f>IF(AND(TimeSpend[[#This Row],[Personnel number]]&lt;&gt;"",TimeSpend[[#This Row],[Date]]&lt;&gt;""),TEXT(TimeSpend[[#This Row],[Date]],"[$-409]yyyyMMdd"),"")</f>
        <v/>
      </c>
      <c r="C3208" s="33" t="str">
        <f>IF(AND(TimeSpend[[#This Row],[Personnel number]]&lt;&gt;"",TimeSpend[[#This Row],[Date]]&lt;&gt;""),SUBSTITUTE(TimeSpend[[#This Row],[Hours]],",","."),"")</f>
        <v/>
      </c>
      <c r="D3208" t="str">
        <f>IF(AND(TimeSpend[[#This Row],[Personnel number]]&lt;&gt;"",TimeSpend[[#This Row],[Date]]&lt;&gt;""),TimeSpend[[#This Row],[Network]],"")</f>
        <v/>
      </c>
      <c r="E3208" t="str">
        <f>IF(AND(TimeSpend[[#This Row],[Personnel number]]&lt;&gt;"",TimeSpend[[#This Row],[Date]]&lt;&gt;""),TimeSpend[[#This Row],[Network Description]],"")</f>
        <v/>
      </c>
      <c r="F3208" t="str">
        <f>IF(AND(TimeSpend[[#This Row],[Personnel number]]&lt;&gt;"",TimeSpend[[#This Row],[Date]]&lt;&gt;""),TimeSpend[[#This Row],[Activity]],"")</f>
        <v/>
      </c>
      <c r="G3208" t="str">
        <f>IF(AND(TimeSpend[[#This Row],[Personnel number]]&lt;&gt;"",TimeSpend[[#This Row],[Date]]&lt;&gt;""),TimeSpend[[#This Row],[Activity description]],"")</f>
        <v/>
      </c>
      <c r="H3208" s="36" t="str">
        <f>IF(AND(TimeSpend[[#This Row],[Personnel number]]&lt;&gt;"",TimeSpend[[#This Row],[Date]]&lt;&gt;""),TimeSpend[[#This Row],[Start Time]],"")</f>
        <v/>
      </c>
      <c r="I3208" s="36" t="str">
        <f>IF(AND(TimeSpend[[#This Row],[Personnel number]]&lt;&gt;"",TimeSpend[[#This Row],[Date]]&lt;&gt;""),TimeSpend[[#This Row],[End Time]],"")</f>
        <v/>
      </c>
      <c r="J3208" t="str">
        <f>IF(AND(TimeSpend[[#This Row],[Personnel number]]&lt;&gt;"",TimeSpend[[#This Row],[Date]]&lt;&gt;""),TimeSpend[[#This Row],[Location]],"")</f>
        <v/>
      </c>
      <c r="K3208" t="str">
        <f>IF(AND(TimeSpend[[#This Row],[Personnel number]]&lt;&gt;"",TimeSpend[[#This Row],[Date]]&lt;&gt;""),TimeSpend[[#This Row],[Task]],"")</f>
        <v/>
      </c>
      <c r="L3208" t="str">
        <f>IF(AND(TimeSpend[[#This Row],[Personnel number]]&lt;&gt;"",TimeSpend[[#This Row],[Date]]&lt;&gt;""),Utilization!$J$2,"")</f>
        <v/>
      </c>
      <c r="M3208" t="str">
        <f>IF(AND(TimeSpend[[#This Row],[Personnel number]]&lt;&gt;"",TimeSpend[[#This Row],[Date]]&lt;&gt;""),TimeSpend[[#This Row],[Employee Name]],"")</f>
        <v/>
      </c>
      <c r="N3208" t="str">
        <f t="shared" si="100"/>
        <v/>
      </c>
      <c r="O3208" t="str">
        <f t="shared" si="101"/>
        <v/>
      </c>
      <c r="P3208" t="str">
        <f>IF(D3208&lt;&gt;"",VLOOKUP(D3208,Projects!B:C,2,0),"")</f>
        <v/>
      </c>
    </row>
    <row r="3209" spans="1:16" x14ac:dyDescent="0.25">
      <c r="A3209" t="str">
        <f>UPPER(IF(AND(TimeSpend[[#This Row],[Personnel number]]&lt;&gt;"",TimeSpend[[#This Row],[Date]]&lt;&gt;""),TimeSpend[[#This Row],[Personnel number]],""))</f>
        <v/>
      </c>
      <c r="B3209" s="85" t="str">
        <f>IF(AND(TimeSpend[[#This Row],[Personnel number]]&lt;&gt;"",TimeSpend[[#This Row],[Date]]&lt;&gt;""),TEXT(TimeSpend[[#This Row],[Date]],"[$-409]yyyyMMdd"),"")</f>
        <v/>
      </c>
      <c r="C3209" s="33" t="str">
        <f>IF(AND(TimeSpend[[#This Row],[Personnel number]]&lt;&gt;"",TimeSpend[[#This Row],[Date]]&lt;&gt;""),SUBSTITUTE(TimeSpend[[#This Row],[Hours]],",","."),"")</f>
        <v/>
      </c>
      <c r="D3209" t="str">
        <f>IF(AND(TimeSpend[[#This Row],[Personnel number]]&lt;&gt;"",TimeSpend[[#This Row],[Date]]&lt;&gt;""),TimeSpend[[#This Row],[Network]],"")</f>
        <v/>
      </c>
      <c r="E3209" t="str">
        <f>IF(AND(TimeSpend[[#This Row],[Personnel number]]&lt;&gt;"",TimeSpend[[#This Row],[Date]]&lt;&gt;""),TimeSpend[[#This Row],[Network Description]],"")</f>
        <v/>
      </c>
      <c r="F3209" t="str">
        <f>IF(AND(TimeSpend[[#This Row],[Personnel number]]&lt;&gt;"",TimeSpend[[#This Row],[Date]]&lt;&gt;""),TimeSpend[[#This Row],[Activity]],"")</f>
        <v/>
      </c>
      <c r="G3209" t="str">
        <f>IF(AND(TimeSpend[[#This Row],[Personnel number]]&lt;&gt;"",TimeSpend[[#This Row],[Date]]&lt;&gt;""),TimeSpend[[#This Row],[Activity description]],"")</f>
        <v/>
      </c>
      <c r="H3209" s="36" t="str">
        <f>IF(AND(TimeSpend[[#This Row],[Personnel number]]&lt;&gt;"",TimeSpend[[#This Row],[Date]]&lt;&gt;""),TimeSpend[[#This Row],[Start Time]],"")</f>
        <v/>
      </c>
      <c r="I3209" s="36" t="str">
        <f>IF(AND(TimeSpend[[#This Row],[Personnel number]]&lt;&gt;"",TimeSpend[[#This Row],[Date]]&lt;&gt;""),TimeSpend[[#This Row],[End Time]],"")</f>
        <v/>
      </c>
      <c r="J3209" t="str">
        <f>IF(AND(TimeSpend[[#This Row],[Personnel number]]&lt;&gt;"",TimeSpend[[#This Row],[Date]]&lt;&gt;""),TimeSpend[[#This Row],[Location]],"")</f>
        <v/>
      </c>
      <c r="K3209" t="str">
        <f>IF(AND(TimeSpend[[#This Row],[Personnel number]]&lt;&gt;"",TimeSpend[[#This Row],[Date]]&lt;&gt;""),TimeSpend[[#This Row],[Task]],"")</f>
        <v/>
      </c>
      <c r="L3209" t="str">
        <f>IF(AND(TimeSpend[[#This Row],[Personnel number]]&lt;&gt;"",TimeSpend[[#This Row],[Date]]&lt;&gt;""),Utilization!$J$2,"")</f>
        <v/>
      </c>
      <c r="M3209" t="str">
        <f>IF(AND(TimeSpend[[#This Row],[Personnel number]]&lt;&gt;"",TimeSpend[[#This Row],[Date]]&lt;&gt;""),TimeSpend[[#This Row],[Employee Name]],"")</f>
        <v/>
      </c>
      <c r="N3209" t="str">
        <f t="shared" si="100"/>
        <v/>
      </c>
      <c r="O3209" t="str">
        <f t="shared" si="101"/>
        <v/>
      </c>
      <c r="P3209" t="str">
        <f>IF(D3209&lt;&gt;"",VLOOKUP(D3209,Projects!B:C,2,0),"")</f>
        <v/>
      </c>
    </row>
    <row r="3210" spans="1:16" x14ac:dyDescent="0.25">
      <c r="A3210" t="str">
        <f>UPPER(IF(AND(TimeSpend[[#This Row],[Personnel number]]&lt;&gt;"",TimeSpend[[#This Row],[Date]]&lt;&gt;""),TimeSpend[[#This Row],[Personnel number]],""))</f>
        <v/>
      </c>
      <c r="B3210" s="85" t="str">
        <f>IF(AND(TimeSpend[[#This Row],[Personnel number]]&lt;&gt;"",TimeSpend[[#This Row],[Date]]&lt;&gt;""),TEXT(TimeSpend[[#This Row],[Date]],"[$-409]yyyyMMdd"),"")</f>
        <v/>
      </c>
      <c r="C3210" s="33" t="str">
        <f>IF(AND(TimeSpend[[#This Row],[Personnel number]]&lt;&gt;"",TimeSpend[[#This Row],[Date]]&lt;&gt;""),SUBSTITUTE(TimeSpend[[#This Row],[Hours]],",","."),"")</f>
        <v/>
      </c>
      <c r="D3210" t="str">
        <f>IF(AND(TimeSpend[[#This Row],[Personnel number]]&lt;&gt;"",TimeSpend[[#This Row],[Date]]&lt;&gt;""),TimeSpend[[#This Row],[Network]],"")</f>
        <v/>
      </c>
      <c r="E3210" t="str">
        <f>IF(AND(TimeSpend[[#This Row],[Personnel number]]&lt;&gt;"",TimeSpend[[#This Row],[Date]]&lt;&gt;""),TimeSpend[[#This Row],[Network Description]],"")</f>
        <v/>
      </c>
      <c r="F3210" t="str">
        <f>IF(AND(TimeSpend[[#This Row],[Personnel number]]&lt;&gt;"",TimeSpend[[#This Row],[Date]]&lt;&gt;""),TimeSpend[[#This Row],[Activity]],"")</f>
        <v/>
      </c>
      <c r="G3210" t="str">
        <f>IF(AND(TimeSpend[[#This Row],[Personnel number]]&lt;&gt;"",TimeSpend[[#This Row],[Date]]&lt;&gt;""),TimeSpend[[#This Row],[Activity description]],"")</f>
        <v/>
      </c>
      <c r="H3210" s="36" t="str">
        <f>IF(AND(TimeSpend[[#This Row],[Personnel number]]&lt;&gt;"",TimeSpend[[#This Row],[Date]]&lt;&gt;""),TimeSpend[[#This Row],[Start Time]],"")</f>
        <v/>
      </c>
      <c r="I3210" s="36" t="str">
        <f>IF(AND(TimeSpend[[#This Row],[Personnel number]]&lt;&gt;"",TimeSpend[[#This Row],[Date]]&lt;&gt;""),TimeSpend[[#This Row],[End Time]],"")</f>
        <v/>
      </c>
      <c r="J3210" t="str">
        <f>IF(AND(TimeSpend[[#This Row],[Personnel number]]&lt;&gt;"",TimeSpend[[#This Row],[Date]]&lt;&gt;""),TimeSpend[[#This Row],[Location]],"")</f>
        <v/>
      </c>
      <c r="K3210" t="str">
        <f>IF(AND(TimeSpend[[#This Row],[Personnel number]]&lt;&gt;"",TimeSpend[[#This Row],[Date]]&lt;&gt;""),TimeSpend[[#This Row],[Task]],"")</f>
        <v/>
      </c>
      <c r="L3210" t="str">
        <f>IF(AND(TimeSpend[[#This Row],[Personnel number]]&lt;&gt;"",TimeSpend[[#This Row],[Date]]&lt;&gt;""),Utilization!$J$2,"")</f>
        <v/>
      </c>
      <c r="M3210" t="str">
        <f>IF(AND(TimeSpend[[#This Row],[Personnel number]]&lt;&gt;"",TimeSpend[[#This Row],[Date]]&lt;&gt;""),TimeSpend[[#This Row],[Employee Name]],"")</f>
        <v/>
      </c>
      <c r="N3210" t="str">
        <f t="shared" si="100"/>
        <v/>
      </c>
      <c r="O3210" t="str">
        <f t="shared" si="101"/>
        <v/>
      </c>
      <c r="P3210" t="str">
        <f>IF(D3210&lt;&gt;"",VLOOKUP(D3210,Projects!B:C,2,0),"")</f>
        <v/>
      </c>
    </row>
    <row r="3211" spans="1:16" x14ac:dyDescent="0.25">
      <c r="A3211" t="str">
        <f>UPPER(IF(AND(TimeSpend[[#This Row],[Personnel number]]&lt;&gt;"",TimeSpend[[#This Row],[Date]]&lt;&gt;""),TimeSpend[[#This Row],[Personnel number]],""))</f>
        <v/>
      </c>
      <c r="B3211" s="85" t="str">
        <f>IF(AND(TimeSpend[[#This Row],[Personnel number]]&lt;&gt;"",TimeSpend[[#This Row],[Date]]&lt;&gt;""),TEXT(TimeSpend[[#This Row],[Date]],"[$-409]yyyyMMdd"),"")</f>
        <v/>
      </c>
      <c r="C3211" s="33" t="str">
        <f>IF(AND(TimeSpend[[#This Row],[Personnel number]]&lt;&gt;"",TimeSpend[[#This Row],[Date]]&lt;&gt;""),SUBSTITUTE(TimeSpend[[#This Row],[Hours]],",","."),"")</f>
        <v/>
      </c>
      <c r="D3211" t="str">
        <f>IF(AND(TimeSpend[[#This Row],[Personnel number]]&lt;&gt;"",TimeSpend[[#This Row],[Date]]&lt;&gt;""),TimeSpend[[#This Row],[Network]],"")</f>
        <v/>
      </c>
      <c r="E3211" t="str">
        <f>IF(AND(TimeSpend[[#This Row],[Personnel number]]&lt;&gt;"",TimeSpend[[#This Row],[Date]]&lt;&gt;""),TimeSpend[[#This Row],[Network Description]],"")</f>
        <v/>
      </c>
      <c r="F3211" t="str">
        <f>IF(AND(TimeSpend[[#This Row],[Personnel number]]&lt;&gt;"",TimeSpend[[#This Row],[Date]]&lt;&gt;""),TimeSpend[[#This Row],[Activity]],"")</f>
        <v/>
      </c>
      <c r="G3211" t="str">
        <f>IF(AND(TimeSpend[[#This Row],[Personnel number]]&lt;&gt;"",TimeSpend[[#This Row],[Date]]&lt;&gt;""),TimeSpend[[#This Row],[Activity description]],"")</f>
        <v/>
      </c>
      <c r="H3211" s="36" t="str">
        <f>IF(AND(TimeSpend[[#This Row],[Personnel number]]&lt;&gt;"",TimeSpend[[#This Row],[Date]]&lt;&gt;""),TimeSpend[[#This Row],[Start Time]],"")</f>
        <v/>
      </c>
      <c r="I3211" s="36" t="str">
        <f>IF(AND(TimeSpend[[#This Row],[Personnel number]]&lt;&gt;"",TimeSpend[[#This Row],[Date]]&lt;&gt;""),TimeSpend[[#This Row],[End Time]],"")</f>
        <v/>
      </c>
      <c r="J3211" t="str">
        <f>IF(AND(TimeSpend[[#This Row],[Personnel number]]&lt;&gt;"",TimeSpend[[#This Row],[Date]]&lt;&gt;""),TimeSpend[[#This Row],[Location]],"")</f>
        <v/>
      </c>
      <c r="K3211" t="str">
        <f>IF(AND(TimeSpend[[#This Row],[Personnel number]]&lt;&gt;"",TimeSpend[[#This Row],[Date]]&lt;&gt;""),TimeSpend[[#This Row],[Task]],"")</f>
        <v/>
      </c>
      <c r="L3211" t="str">
        <f>IF(AND(TimeSpend[[#This Row],[Personnel number]]&lt;&gt;"",TimeSpend[[#This Row],[Date]]&lt;&gt;""),Utilization!$J$2,"")</f>
        <v/>
      </c>
      <c r="M3211" t="str">
        <f>IF(AND(TimeSpend[[#This Row],[Personnel number]]&lt;&gt;"",TimeSpend[[#This Row],[Date]]&lt;&gt;""),TimeSpend[[#This Row],[Employee Name]],"")</f>
        <v/>
      </c>
      <c r="N3211" t="str">
        <f t="shared" si="100"/>
        <v/>
      </c>
      <c r="O3211" t="str">
        <f t="shared" si="101"/>
        <v/>
      </c>
      <c r="P3211" t="str">
        <f>IF(D3211&lt;&gt;"",VLOOKUP(D3211,Projects!B:C,2,0),"")</f>
        <v/>
      </c>
    </row>
    <row r="3212" spans="1:16" x14ac:dyDescent="0.25">
      <c r="A3212" t="str">
        <f>UPPER(IF(AND(TimeSpend[[#This Row],[Personnel number]]&lt;&gt;"",TimeSpend[[#This Row],[Date]]&lt;&gt;""),TimeSpend[[#This Row],[Personnel number]],""))</f>
        <v/>
      </c>
      <c r="B3212" s="85" t="str">
        <f>IF(AND(TimeSpend[[#This Row],[Personnel number]]&lt;&gt;"",TimeSpend[[#This Row],[Date]]&lt;&gt;""),TEXT(TimeSpend[[#This Row],[Date]],"[$-409]yyyyMMdd"),"")</f>
        <v/>
      </c>
      <c r="C3212" s="33" t="str">
        <f>IF(AND(TimeSpend[[#This Row],[Personnel number]]&lt;&gt;"",TimeSpend[[#This Row],[Date]]&lt;&gt;""),SUBSTITUTE(TimeSpend[[#This Row],[Hours]],",","."),"")</f>
        <v/>
      </c>
      <c r="D3212" t="str">
        <f>IF(AND(TimeSpend[[#This Row],[Personnel number]]&lt;&gt;"",TimeSpend[[#This Row],[Date]]&lt;&gt;""),TimeSpend[[#This Row],[Network]],"")</f>
        <v/>
      </c>
      <c r="E3212" t="str">
        <f>IF(AND(TimeSpend[[#This Row],[Personnel number]]&lt;&gt;"",TimeSpend[[#This Row],[Date]]&lt;&gt;""),TimeSpend[[#This Row],[Network Description]],"")</f>
        <v/>
      </c>
      <c r="F3212" t="str">
        <f>IF(AND(TimeSpend[[#This Row],[Personnel number]]&lt;&gt;"",TimeSpend[[#This Row],[Date]]&lt;&gt;""),TimeSpend[[#This Row],[Activity]],"")</f>
        <v/>
      </c>
      <c r="G3212" t="str">
        <f>IF(AND(TimeSpend[[#This Row],[Personnel number]]&lt;&gt;"",TimeSpend[[#This Row],[Date]]&lt;&gt;""),TimeSpend[[#This Row],[Activity description]],"")</f>
        <v/>
      </c>
      <c r="H3212" s="36" t="str">
        <f>IF(AND(TimeSpend[[#This Row],[Personnel number]]&lt;&gt;"",TimeSpend[[#This Row],[Date]]&lt;&gt;""),TimeSpend[[#This Row],[Start Time]],"")</f>
        <v/>
      </c>
      <c r="I3212" s="36" t="str">
        <f>IF(AND(TimeSpend[[#This Row],[Personnel number]]&lt;&gt;"",TimeSpend[[#This Row],[Date]]&lt;&gt;""),TimeSpend[[#This Row],[End Time]],"")</f>
        <v/>
      </c>
      <c r="J3212" t="str">
        <f>IF(AND(TimeSpend[[#This Row],[Personnel number]]&lt;&gt;"",TimeSpend[[#This Row],[Date]]&lt;&gt;""),TimeSpend[[#This Row],[Location]],"")</f>
        <v/>
      </c>
      <c r="K3212" t="str">
        <f>IF(AND(TimeSpend[[#This Row],[Personnel number]]&lt;&gt;"",TimeSpend[[#This Row],[Date]]&lt;&gt;""),TimeSpend[[#This Row],[Task]],"")</f>
        <v/>
      </c>
      <c r="L3212" t="str">
        <f>IF(AND(TimeSpend[[#This Row],[Personnel number]]&lt;&gt;"",TimeSpend[[#This Row],[Date]]&lt;&gt;""),Utilization!$J$2,"")</f>
        <v/>
      </c>
      <c r="M3212" t="str">
        <f>IF(AND(TimeSpend[[#This Row],[Personnel number]]&lt;&gt;"",TimeSpend[[#This Row],[Date]]&lt;&gt;""),TimeSpend[[#This Row],[Employee Name]],"")</f>
        <v/>
      </c>
      <c r="N3212" t="str">
        <f t="shared" si="100"/>
        <v/>
      </c>
      <c r="O3212" t="str">
        <f t="shared" si="101"/>
        <v/>
      </c>
      <c r="P3212" t="str">
        <f>IF(D3212&lt;&gt;"",VLOOKUP(D3212,Projects!B:C,2,0),"")</f>
        <v/>
      </c>
    </row>
    <row r="3213" spans="1:16" x14ac:dyDescent="0.25">
      <c r="A3213" t="str">
        <f>UPPER(IF(AND(TimeSpend[[#This Row],[Personnel number]]&lt;&gt;"",TimeSpend[[#This Row],[Date]]&lt;&gt;""),TimeSpend[[#This Row],[Personnel number]],""))</f>
        <v/>
      </c>
      <c r="B3213" s="85" t="str">
        <f>IF(AND(TimeSpend[[#This Row],[Personnel number]]&lt;&gt;"",TimeSpend[[#This Row],[Date]]&lt;&gt;""),TEXT(TimeSpend[[#This Row],[Date]],"[$-409]yyyyMMdd"),"")</f>
        <v/>
      </c>
      <c r="C3213" s="33" t="str">
        <f>IF(AND(TimeSpend[[#This Row],[Personnel number]]&lt;&gt;"",TimeSpend[[#This Row],[Date]]&lt;&gt;""),SUBSTITUTE(TimeSpend[[#This Row],[Hours]],",","."),"")</f>
        <v/>
      </c>
      <c r="D3213" t="str">
        <f>IF(AND(TimeSpend[[#This Row],[Personnel number]]&lt;&gt;"",TimeSpend[[#This Row],[Date]]&lt;&gt;""),TimeSpend[[#This Row],[Network]],"")</f>
        <v/>
      </c>
      <c r="E3213" t="str">
        <f>IF(AND(TimeSpend[[#This Row],[Personnel number]]&lt;&gt;"",TimeSpend[[#This Row],[Date]]&lt;&gt;""),TimeSpend[[#This Row],[Network Description]],"")</f>
        <v/>
      </c>
      <c r="F3213" t="str">
        <f>IF(AND(TimeSpend[[#This Row],[Personnel number]]&lt;&gt;"",TimeSpend[[#This Row],[Date]]&lt;&gt;""),TimeSpend[[#This Row],[Activity]],"")</f>
        <v/>
      </c>
      <c r="G3213" t="str">
        <f>IF(AND(TimeSpend[[#This Row],[Personnel number]]&lt;&gt;"",TimeSpend[[#This Row],[Date]]&lt;&gt;""),TimeSpend[[#This Row],[Activity description]],"")</f>
        <v/>
      </c>
      <c r="H3213" s="36" t="str">
        <f>IF(AND(TimeSpend[[#This Row],[Personnel number]]&lt;&gt;"",TimeSpend[[#This Row],[Date]]&lt;&gt;""),TimeSpend[[#This Row],[Start Time]],"")</f>
        <v/>
      </c>
      <c r="I3213" s="36" t="str">
        <f>IF(AND(TimeSpend[[#This Row],[Personnel number]]&lt;&gt;"",TimeSpend[[#This Row],[Date]]&lt;&gt;""),TimeSpend[[#This Row],[End Time]],"")</f>
        <v/>
      </c>
      <c r="J3213" t="str">
        <f>IF(AND(TimeSpend[[#This Row],[Personnel number]]&lt;&gt;"",TimeSpend[[#This Row],[Date]]&lt;&gt;""),TimeSpend[[#This Row],[Location]],"")</f>
        <v/>
      </c>
      <c r="K3213" t="str">
        <f>IF(AND(TimeSpend[[#This Row],[Personnel number]]&lt;&gt;"",TimeSpend[[#This Row],[Date]]&lt;&gt;""),TimeSpend[[#This Row],[Task]],"")</f>
        <v/>
      </c>
      <c r="L3213" t="str">
        <f>IF(AND(TimeSpend[[#This Row],[Personnel number]]&lt;&gt;"",TimeSpend[[#This Row],[Date]]&lt;&gt;""),Utilization!$J$2,"")</f>
        <v/>
      </c>
      <c r="M3213" t="str">
        <f>IF(AND(TimeSpend[[#This Row],[Personnel number]]&lt;&gt;"",TimeSpend[[#This Row],[Date]]&lt;&gt;""),TimeSpend[[#This Row],[Employee Name]],"")</f>
        <v/>
      </c>
      <c r="N3213" t="str">
        <f t="shared" si="100"/>
        <v/>
      </c>
      <c r="O3213" t="str">
        <f t="shared" si="101"/>
        <v/>
      </c>
      <c r="P3213" t="str">
        <f>IF(D3213&lt;&gt;"",VLOOKUP(D3213,Projects!B:C,2,0),"")</f>
        <v/>
      </c>
    </row>
    <row r="3214" spans="1:16" x14ac:dyDescent="0.25">
      <c r="A3214" t="str">
        <f>UPPER(IF(AND(TimeSpend[[#This Row],[Personnel number]]&lt;&gt;"",TimeSpend[[#This Row],[Date]]&lt;&gt;""),TimeSpend[[#This Row],[Personnel number]],""))</f>
        <v/>
      </c>
      <c r="B3214" s="85" t="str">
        <f>IF(AND(TimeSpend[[#This Row],[Personnel number]]&lt;&gt;"",TimeSpend[[#This Row],[Date]]&lt;&gt;""),TEXT(TimeSpend[[#This Row],[Date]],"[$-409]yyyyMMdd"),"")</f>
        <v/>
      </c>
      <c r="C3214" s="33" t="str">
        <f>IF(AND(TimeSpend[[#This Row],[Personnel number]]&lt;&gt;"",TimeSpend[[#This Row],[Date]]&lt;&gt;""),SUBSTITUTE(TimeSpend[[#This Row],[Hours]],",","."),"")</f>
        <v/>
      </c>
      <c r="D3214" t="str">
        <f>IF(AND(TimeSpend[[#This Row],[Personnel number]]&lt;&gt;"",TimeSpend[[#This Row],[Date]]&lt;&gt;""),TimeSpend[[#This Row],[Network]],"")</f>
        <v/>
      </c>
      <c r="E3214" t="str">
        <f>IF(AND(TimeSpend[[#This Row],[Personnel number]]&lt;&gt;"",TimeSpend[[#This Row],[Date]]&lt;&gt;""),TimeSpend[[#This Row],[Network Description]],"")</f>
        <v/>
      </c>
      <c r="F3214" t="str">
        <f>IF(AND(TimeSpend[[#This Row],[Personnel number]]&lt;&gt;"",TimeSpend[[#This Row],[Date]]&lt;&gt;""),TimeSpend[[#This Row],[Activity]],"")</f>
        <v/>
      </c>
      <c r="G3214" t="str">
        <f>IF(AND(TimeSpend[[#This Row],[Personnel number]]&lt;&gt;"",TimeSpend[[#This Row],[Date]]&lt;&gt;""),TimeSpend[[#This Row],[Activity description]],"")</f>
        <v/>
      </c>
      <c r="H3214" s="36" t="str">
        <f>IF(AND(TimeSpend[[#This Row],[Personnel number]]&lt;&gt;"",TimeSpend[[#This Row],[Date]]&lt;&gt;""),TimeSpend[[#This Row],[Start Time]],"")</f>
        <v/>
      </c>
      <c r="I3214" s="36" t="str">
        <f>IF(AND(TimeSpend[[#This Row],[Personnel number]]&lt;&gt;"",TimeSpend[[#This Row],[Date]]&lt;&gt;""),TimeSpend[[#This Row],[End Time]],"")</f>
        <v/>
      </c>
      <c r="J3214" t="str">
        <f>IF(AND(TimeSpend[[#This Row],[Personnel number]]&lt;&gt;"",TimeSpend[[#This Row],[Date]]&lt;&gt;""),TimeSpend[[#This Row],[Location]],"")</f>
        <v/>
      </c>
      <c r="K3214" t="str">
        <f>IF(AND(TimeSpend[[#This Row],[Personnel number]]&lt;&gt;"",TimeSpend[[#This Row],[Date]]&lt;&gt;""),TimeSpend[[#This Row],[Task]],"")</f>
        <v/>
      </c>
      <c r="L3214" t="str">
        <f>IF(AND(TimeSpend[[#This Row],[Personnel number]]&lt;&gt;"",TimeSpend[[#This Row],[Date]]&lt;&gt;""),Utilization!$J$2,"")</f>
        <v/>
      </c>
      <c r="M3214" t="str">
        <f>IF(AND(TimeSpend[[#This Row],[Personnel number]]&lt;&gt;"",TimeSpend[[#This Row],[Date]]&lt;&gt;""),TimeSpend[[#This Row],[Employee Name]],"")</f>
        <v/>
      </c>
      <c r="N3214" t="str">
        <f t="shared" si="100"/>
        <v/>
      </c>
      <c r="O3214" t="str">
        <f t="shared" si="101"/>
        <v/>
      </c>
      <c r="P3214" t="str">
        <f>IF(D3214&lt;&gt;"",VLOOKUP(D3214,Projects!B:C,2,0),"")</f>
        <v/>
      </c>
    </row>
    <row r="3215" spans="1:16" x14ac:dyDescent="0.25">
      <c r="A3215" t="str">
        <f>UPPER(IF(AND(TimeSpend[[#This Row],[Personnel number]]&lt;&gt;"",TimeSpend[[#This Row],[Date]]&lt;&gt;""),TimeSpend[[#This Row],[Personnel number]],""))</f>
        <v/>
      </c>
      <c r="B3215" s="85" t="str">
        <f>IF(AND(TimeSpend[[#This Row],[Personnel number]]&lt;&gt;"",TimeSpend[[#This Row],[Date]]&lt;&gt;""),TEXT(TimeSpend[[#This Row],[Date]],"[$-409]yyyyMMdd"),"")</f>
        <v/>
      </c>
      <c r="C3215" s="33" t="str">
        <f>IF(AND(TimeSpend[[#This Row],[Personnel number]]&lt;&gt;"",TimeSpend[[#This Row],[Date]]&lt;&gt;""),SUBSTITUTE(TimeSpend[[#This Row],[Hours]],",","."),"")</f>
        <v/>
      </c>
      <c r="D3215" t="str">
        <f>IF(AND(TimeSpend[[#This Row],[Personnel number]]&lt;&gt;"",TimeSpend[[#This Row],[Date]]&lt;&gt;""),TimeSpend[[#This Row],[Network]],"")</f>
        <v/>
      </c>
      <c r="E3215" t="str">
        <f>IF(AND(TimeSpend[[#This Row],[Personnel number]]&lt;&gt;"",TimeSpend[[#This Row],[Date]]&lt;&gt;""),TimeSpend[[#This Row],[Network Description]],"")</f>
        <v/>
      </c>
      <c r="F3215" t="str">
        <f>IF(AND(TimeSpend[[#This Row],[Personnel number]]&lt;&gt;"",TimeSpend[[#This Row],[Date]]&lt;&gt;""),TimeSpend[[#This Row],[Activity]],"")</f>
        <v/>
      </c>
      <c r="G3215" t="str">
        <f>IF(AND(TimeSpend[[#This Row],[Personnel number]]&lt;&gt;"",TimeSpend[[#This Row],[Date]]&lt;&gt;""),TimeSpend[[#This Row],[Activity description]],"")</f>
        <v/>
      </c>
      <c r="H3215" s="36" t="str">
        <f>IF(AND(TimeSpend[[#This Row],[Personnel number]]&lt;&gt;"",TimeSpend[[#This Row],[Date]]&lt;&gt;""),TimeSpend[[#This Row],[Start Time]],"")</f>
        <v/>
      </c>
      <c r="I3215" s="36" t="str">
        <f>IF(AND(TimeSpend[[#This Row],[Personnel number]]&lt;&gt;"",TimeSpend[[#This Row],[Date]]&lt;&gt;""),TimeSpend[[#This Row],[End Time]],"")</f>
        <v/>
      </c>
      <c r="J3215" t="str">
        <f>IF(AND(TimeSpend[[#This Row],[Personnel number]]&lt;&gt;"",TimeSpend[[#This Row],[Date]]&lt;&gt;""),TimeSpend[[#This Row],[Location]],"")</f>
        <v/>
      </c>
      <c r="K3215" t="str">
        <f>IF(AND(TimeSpend[[#This Row],[Personnel number]]&lt;&gt;"",TimeSpend[[#This Row],[Date]]&lt;&gt;""),TimeSpend[[#This Row],[Task]],"")</f>
        <v/>
      </c>
      <c r="L3215" t="str">
        <f>IF(AND(TimeSpend[[#This Row],[Personnel number]]&lt;&gt;"",TimeSpend[[#This Row],[Date]]&lt;&gt;""),Utilization!$J$2,"")</f>
        <v/>
      </c>
      <c r="M3215" t="str">
        <f>IF(AND(TimeSpend[[#This Row],[Personnel number]]&lt;&gt;"",TimeSpend[[#This Row],[Date]]&lt;&gt;""),TimeSpend[[#This Row],[Employee Name]],"")</f>
        <v/>
      </c>
      <c r="N3215" t="str">
        <f t="shared" si="100"/>
        <v/>
      </c>
      <c r="O3215" t="str">
        <f t="shared" si="101"/>
        <v/>
      </c>
      <c r="P3215" t="str">
        <f>IF(D3215&lt;&gt;"",VLOOKUP(D3215,Projects!B:C,2,0),"")</f>
        <v/>
      </c>
    </row>
    <row r="3216" spans="1:16" x14ac:dyDescent="0.25">
      <c r="A3216" t="str">
        <f>UPPER(IF(AND(TimeSpend[[#This Row],[Personnel number]]&lt;&gt;"",TimeSpend[[#This Row],[Date]]&lt;&gt;""),TimeSpend[[#This Row],[Personnel number]],""))</f>
        <v/>
      </c>
      <c r="B3216" s="85" t="str">
        <f>IF(AND(TimeSpend[[#This Row],[Personnel number]]&lt;&gt;"",TimeSpend[[#This Row],[Date]]&lt;&gt;""),TEXT(TimeSpend[[#This Row],[Date]],"[$-409]yyyyMMdd"),"")</f>
        <v/>
      </c>
      <c r="C3216" s="33" t="str">
        <f>IF(AND(TimeSpend[[#This Row],[Personnel number]]&lt;&gt;"",TimeSpend[[#This Row],[Date]]&lt;&gt;""),SUBSTITUTE(TimeSpend[[#This Row],[Hours]],",","."),"")</f>
        <v/>
      </c>
      <c r="D3216" t="str">
        <f>IF(AND(TimeSpend[[#This Row],[Personnel number]]&lt;&gt;"",TimeSpend[[#This Row],[Date]]&lt;&gt;""),TimeSpend[[#This Row],[Network]],"")</f>
        <v/>
      </c>
      <c r="E3216" t="str">
        <f>IF(AND(TimeSpend[[#This Row],[Personnel number]]&lt;&gt;"",TimeSpend[[#This Row],[Date]]&lt;&gt;""),TimeSpend[[#This Row],[Network Description]],"")</f>
        <v/>
      </c>
      <c r="F3216" t="str">
        <f>IF(AND(TimeSpend[[#This Row],[Personnel number]]&lt;&gt;"",TimeSpend[[#This Row],[Date]]&lt;&gt;""),TimeSpend[[#This Row],[Activity]],"")</f>
        <v/>
      </c>
      <c r="G3216" t="str">
        <f>IF(AND(TimeSpend[[#This Row],[Personnel number]]&lt;&gt;"",TimeSpend[[#This Row],[Date]]&lt;&gt;""),TimeSpend[[#This Row],[Activity description]],"")</f>
        <v/>
      </c>
      <c r="H3216" s="36" t="str">
        <f>IF(AND(TimeSpend[[#This Row],[Personnel number]]&lt;&gt;"",TimeSpend[[#This Row],[Date]]&lt;&gt;""),TimeSpend[[#This Row],[Start Time]],"")</f>
        <v/>
      </c>
      <c r="I3216" s="36" t="str">
        <f>IF(AND(TimeSpend[[#This Row],[Personnel number]]&lt;&gt;"",TimeSpend[[#This Row],[Date]]&lt;&gt;""),TimeSpend[[#This Row],[End Time]],"")</f>
        <v/>
      </c>
      <c r="J3216" t="str">
        <f>IF(AND(TimeSpend[[#This Row],[Personnel number]]&lt;&gt;"",TimeSpend[[#This Row],[Date]]&lt;&gt;""),TimeSpend[[#This Row],[Location]],"")</f>
        <v/>
      </c>
      <c r="K3216" t="str">
        <f>IF(AND(TimeSpend[[#This Row],[Personnel number]]&lt;&gt;"",TimeSpend[[#This Row],[Date]]&lt;&gt;""),TimeSpend[[#This Row],[Task]],"")</f>
        <v/>
      </c>
      <c r="L3216" t="str">
        <f>IF(AND(TimeSpend[[#This Row],[Personnel number]]&lt;&gt;"",TimeSpend[[#This Row],[Date]]&lt;&gt;""),Utilization!$J$2,"")</f>
        <v/>
      </c>
      <c r="M3216" t="str">
        <f>IF(AND(TimeSpend[[#This Row],[Personnel number]]&lt;&gt;"",TimeSpend[[#This Row],[Date]]&lt;&gt;""),TimeSpend[[#This Row],[Employee Name]],"")</f>
        <v/>
      </c>
      <c r="N3216" t="str">
        <f t="shared" si="100"/>
        <v/>
      </c>
      <c r="O3216" t="str">
        <f t="shared" si="101"/>
        <v/>
      </c>
      <c r="P3216" t="str">
        <f>IF(D3216&lt;&gt;"",VLOOKUP(D3216,Projects!B:C,2,0),"")</f>
        <v/>
      </c>
    </row>
    <row r="3217" spans="1:16" x14ac:dyDescent="0.25">
      <c r="A3217" t="str">
        <f>UPPER(IF(AND(TimeSpend[[#This Row],[Personnel number]]&lt;&gt;"",TimeSpend[[#This Row],[Date]]&lt;&gt;""),TimeSpend[[#This Row],[Personnel number]],""))</f>
        <v/>
      </c>
      <c r="B3217" s="85" t="str">
        <f>IF(AND(TimeSpend[[#This Row],[Personnel number]]&lt;&gt;"",TimeSpend[[#This Row],[Date]]&lt;&gt;""),TEXT(TimeSpend[[#This Row],[Date]],"[$-409]yyyyMMdd"),"")</f>
        <v/>
      </c>
      <c r="C3217" s="33" t="str">
        <f>IF(AND(TimeSpend[[#This Row],[Personnel number]]&lt;&gt;"",TimeSpend[[#This Row],[Date]]&lt;&gt;""),SUBSTITUTE(TimeSpend[[#This Row],[Hours]],",","."),"")</f>
        <v/>
      </c>
      <c r="D3217" t="str">
        <f>IF(AND(TimeSpend[[#This Row],[Personnel number]]&lt;&gt;"",TimeSpend[[#This Row],[Date]]&lt;&gt;""),TimeSpend[[#This Row],[Network]],"")</f>
        <v/>
      </c>
      <c r="E3217" t="str">
        <f>IF(AND(TimeSpend[[#This Row],[Personnel number]]&lt;&gt;"",TimeSpend[[#This Row],[Date]]&lt;&gt;""),TimeSpend[[#This Row],[Network Description]],"")</f>
        <v/>
      </c>
      <c r="F3217" t="str">
        <f>IF(AND(TimeSpend[[#This Row],[Personnel number]]&lt;&gt;"",TimeSpend[[#This Row],[Date]]&lt;&gt;""),TimeSpend[[#This Row],[Activity]],"")</f>
        <v/>
      </c>
      <c r="G3217" t="str">
        <f>IF(AND(TimeSpend[[#This Row],[Personnel number]]&lt;&gt;"",TimeSpend[[#This Row],[Date]]&lt;&gt;""),TimeSpend[[#This Row],[Activity description]],"")</f>
        <v/>
      </c>
      <c r="H3217" s="36" t="str">
        <f>IF(AND(TimeSpend[[#This Row],[Personnel number]]&lt;&gt;"",TimeSpend[[#This Row],[Date]]&lt;&gt;""),TimeSpend[[#This Row],[Start Time]],"")</f>
        <v/>
      </c>
      <c r="I3217" s="36" t="str">
        <f>IF(AND(TimeSpend[[#This Row],[Personnel number]]&lt;&gt;"",TimeSpend[[#This Row],[Date]]&lt;&gt;""),TimeSpend[[#This Row],[End Time]],"")</f>
        <v/>
      </c>
      <c r="J3217" t="str">
        <f>IF(AND(TimeSpend[[#This Row],[Personnel number]]&lt;&gt;"",TimeSpend[[#This Row],[Date]]&lt;&gt;""),TimeSpend[[#This Row],[Location]],"")</f>
        <v/>
      </c>
      <c r="K3217" t="str">
        <f>IF(AND(TimeSpend[[#This Row],[Personnel number]]&lt;&gt;"",TimeSpend[[#This Row],[Date]]&lt;&gt;""),TimeSpend[[#This Row],[Task]],"")</f>
        <v/>
      </c>
      <c r="L3217" t="str">
        <f>IF(AND(TimeSpend[[#This Row],[Personnel number]]&lt;&gt;"",TimeSpend[[#This Row],[Date]]&lt;&gt;""),Utilization!$J$2,"")</f>
        <v/>
      </c>
      <c r="M3217" t="str">
        <f>IF(AND(TimeSpend[[#This Row],[Personnel number]]&lt;&gt;"",TimeSpend[[#This Row],[Date]]&lt;&gt;""),TimeSpend[[#This Row],[Employee Name]],"")</f>
        <v/>
      </c>
      <c r="N3217" t="str">
        <f t="shared" si="100"/>
        <v/>
      </c>
      <c r="O3217" t="str">
        <f t="shared" si="101"/>
        <v/>
      </c>
      <c r="P3217" t="str">
        <f>IF(D3217&lt;&gt;"",VLOOKUP(D3217,Projects!B:C,2,0),"")</f>
        <v/>
      </c>
    </row>
    <row r="3218" spans="1:16" x14ac:dyDescent="0.25">
      <c r="A3218" t="str">
        <f>UPPER(IF(AND(TimeSpend[[#This Row],[Personnel number]]&lt;&gt;"",TimeSpend[[#This Row],[Date]]&lt;&gt;""),TimeSpend[[#This Row],[Personnel number]],""))</f>
        <v/>
      </c>
      <c r="B3218" s="85" t="str">
        <f>IF(AND(TimeSpend[[#This Row],[Personnel number]]&lt;&gt;"",TimeSpend[[#This Row],[Date]]&lt;&gt;""),TEXT(TimeSpend[[#This Row],[Date]],"[$-409]yyyyMMdd"),"")</f>
        <v/>
      </c>
      <c r="C3218" s="33" t="str">
        <f>IF(AND(TimeSpend[[#This Row],[Personnel number]]&lt;&gt;"",TimeSpend[[#This Row],[Date]]&lt;&gt;""),SUBSTITUTE(TimeSpend[[#This Row],[Hours]],",","."),"")</f>
        <v/>
      </c>
      <c r="D3218" t="str">
        <f>IF(AND(TimeSpend[[#This Row],[Personnel number]]&lt;&gt;"",TimeSpend[[#This Row],[Date]]&lt;&gt;""),TimeSpend[[#This Row],[Network]],"")</f>
        <v/>
      </c>
      <c r="E3218" t="str">
        <f>IF(AND(TimeSpend[[#This Row],[Personnel number]]&lt;&gt;"",TimeSpend[[#This Row],[Date]]&lt;&gt;""),TimeSpend[[#This Row],[Network Description]],"")</f>
        <v/>
      </c>
      <c r="F3218" t="str">
        <f>IF(AND(TimeSpend[[#This Row],[Personnel number]]&lt;&gt;"",TimeSpend[[#This Row],[Date]]&lt;&gt;""),TimeSpend[[#This Row],[Activity]],"")</f>
        <v/>
      </c>
      <c r="G3218" t="str">
        <f>IF(AND(TimeSpend[[#This Row],[Personnel number]]&lt;&gt;"",TimeSpend[[#This Row],[Date]]&lt;&gt;""),TimeSpend[[#This Row],[Activity description]],"")</f>
        <v/>
      </c>
      <c r="H3218" s="36" t="str">
        <f>IF(AND(TimeSpend[[#This Row],[Personnel number]]&lt;&gt;"",TimeSpend[[#This Row],[Date]]&lt;&gt;""),TimeSpend[[#This Row],[Start Time]],"")</f>
        <v/>
      </c>
      <c r="I3218" s="36" t="str">
        <f>IF(AND(TimeSpend[[#This Row],[Personnel number]]&lt;&gt;"",TimeSpend[[#This Row],[Date]]&lt;&gt;""),TimeSpend[[#This Row],[End Time]],"")</f>
        <v/>
      </c>
      <c r="J3218" t="str">
        <f>IF(AND(TimeSpend[[#This Row],[Personnel number]]&lt;&gt;"",TimeSpend[[#This Row],[Date]]&lt;&gt;""),TimeSpend[[#This Row],[Location]],"")</f>
        <v/>
      </c>
      <c r="K3218" t="str">
        <f>IF(AND(TimeSpend[[#This Row],[Personnel number]]&lt;&gt;"",TimeSpend[[#This Row],[Date]]&lt;&gt;""),TimeSpend[[#This Row],[Task]],"")</f>
        <v/>
      </c>
      <c r="L3218" t="str">
        <f>IF(AND(TimeSpend[[#This Row],[Personnel number]]&lt;&gt;"",TimeSpend[[#This Row],[Date]]&lt;&gt;""),Utilization!$J$2,"")</f>
        <v/>
      </c>
      <c r="M3218" t="str">
        <f>IF(AND(TimeSpend[[#This Row],[Personnel number]]&lt;&gt;"",TimeSpend[[#This Row],[Date]]&lt;&gt;""),TimeSpend[[#This Row],[Employee Name]],"")</f>
        <v/>
      </c>
      <c r="N3218" t="str">
        <f t="shared" si="100"/>
        <v/>
      </c>
      <c r="O3218" t="str">
        <f t="shared" si="101"/>
        <v/>
      </c>
      <c r="P3218" t="str">
        <f>IF(D3218&lt;&gt;"",VLOOKUP(D3218,Projects!B:C,2,0),"")</f>
        <v/>
      </c>
    </row>
    <row r="3219" spans="1:16" x14ac:dyDescent="0.25">
      <c r="A3219" t="str">
        <f>UPPER(IF(AND(TimeSpend[[#This Row],[Personnel number]]&lt;&gt;"",TimeSpend[[#This Row],[Date]]&lt;&gt;""),TimeSpend[[#This Row],[Personnel number]],""))</f>
        <v/>
      </c>
      <c r="B3219" s="85" t="str">
        <f>IF(AND(TimeSpend[[#This Row],[Personnel number]]&lt;&gt;"",TimeSpend[[#This Row],[Date]]&lt;&gt;""),TEXT(TimeSpend[[#This Row],[Date]],"[$-409]yyyyMMdd"),"")</f>
        <v/>
      </c>
      <c r="C3219" s="33" t="str">
        <f>IF(AND(TimeSpend[[#This Row],[Personnel number]]&lt;&gt;"",TimeSpend[[#This Row],[Date]]&lt;&gt;""),SUBSTITUTE(TimeSpend[[#This Row],[Hours]],",","."),"")</f>
        <v/>
      </c>
      <c r="D3219" t="str">
        <f>IF(AND(TimeSpend[[#This Row],[Personnel number]]&lt;&gt;"",TimeSpend[[#This Row],[Date]]&lt;&gt;""),TimeSpend[[#This Row],[Network]],"")</f>
        <v/>
      </c>
      <c r="E3219" t="str">
        <f>IF(AND(TimeSpend[[#This Row],[Personnel number]]&lt;&gt;"",TimeSpend[[#This Row],[Date]]&lt;&gt;""),TimeSpend[[#This Row],[Network Description]],"")</f>
        <v/>
      </c>
      <c r="F3219" t="str">
        <f>IF(AND(TimeSpend[[#This Row],[Personnel number]]&lt;&gt;"",TimeSpend[[#This Row],[Date]]&lt;&gt;""),TimeSpend[[#This Row],[Activity]],"")</f>
        <v/>
      </c>
      <c r="G3219" t="str">
        <f>IF(AND(TimeSpend[[#This Row],[Personnel number]]&lt;&gt;"",TimeSpend[[#This Row],[Date]]&lt;&gt;""),TimeSpend[[#This Row],[Activity description]],"")</f>
        <v/>
      </c>
      <c r="H3219" s="36" t="str">
        <f>IF(AND(TimeSpend[[#This Row],[Personnel number]]&lt;&gt;"",TimeSpend[[#This Row],[Date]]&lt;&gt;""),TimeSpend[[#This Row],[Start Time]],"")</f>
        <v/>
      </c>
      <c r="I3219" s="36" t="str">
        <f>IF(AND(TimeSpend[[#This Row],[Personnel number]]&lt;&gt;"",TimeSpend[[#This Row],[Date]]&lt;&gt;""),TimeSpend[[#This Row],[End Time]],"")</f>
        <v/>
      </c>
      <c r="J3219" t="str">
        <f>IF(AND(TimeSpend[[#This Row],[Personnel number]]&lt;&gt;"",TimeSpend[[#This Row],[Date]]&lt;&gt;""),TimeSpend[[#This Row],[Location]],"")</f>
        <v/>
      </c>
      <c r="K3219" t="str">
        <f>IF(AND(TimeSpend[[#This Row],[Personnel number]]&lt;&gt;"",TimeSpend[[#This Row],[Date]]&lt;&gt;""),TimeSpend[[#This Row],[Task]],"")</f>
        <v/>
      </c>
      <c r="L3219" t="str">
        <f>IF(AND(TimeSpend[[#This Row],[Personnel number]]&lt;&gt;"",TimeSpend[[#This Row],[Date]]&lt;&gt;""),Utilization!$J$2,"")</f>
        <v/>
      </c>
      <c r="M3219" t="str">
        <f>IF(AND(TimeSpend[[#This Row],[Personnel number]]&lt;&gt;"",TimeSpend[[#This Row],[Date]]&lt;&gt;""),TimeSpend[[#This Row],[Employee Name]],"")</f>
        <v/>
      </c>
      <c r="N3219" t="str">
        <f t="shared" si="100"/>
        <v/>
      </c>
      <c r="O3219" t="str">
        <f t="shared" si="101"/>
        <v/>
      </c>
      <c r="P3219" t="str">
        <f>IF(D3219&lt;&gt;"",VLOOKUP(D3219,Projects!B:C,2,0),"")</f>
        <v/>
      </c>
    </row>
    <row r="3220" spans="1:16" x14ac:dyDescent="0.25">
      <c r="A3220" t="str">
        <f>UPPER(IF(AND(TimeSpend[[#This Row],[Personnel number]]&lt;&gt;"",TimeSpend[[#This Row],[Date]]&lt;&gt;""),TimeSpend[[#This Row],[Personnel number]],""))</f>
        <v/>
      </c>
      <c r="B3220" s="85" t="str">
        <f>IF(AND(TimeSpend[[#This Row],[Personnel number]]&lt;&gt;"",TimeSpend[[#This Row],[Date]]&lt;&gt;""),TEXT(TimeSpend[[#This Row],[Date]],"[$-409]yyyyMMdd"),"")</f>
        <v/>
      </c>
      <c r="C3220" s="33" t="str">
        <f>IF(AND(TimeSpend[[#This Row],[Personnel number]]&lt;&gt;"",TimeSpend[[#This Row],[Date]]&lt;&gt;""),SUBSTITUTE(TimeSpend[[#This Row],[Hours]],",","."),"")</f>
        <v/>
      </c>
      <c r="D3220" t="str">
        <f>IF(AND(TimeSpend[[#This Row],[Personnel number]]&lt;&gt;"",TimeSpend[[#This Row],[Date]]&lt;&gt;""),TimeSpend[[#This Row],[Network]],"")</f>
        <v/>
      </c>
      <c r="E3220" t="str">
        <f>IF(AND(TimeSpend[[#This Row],[Personnel number]]&lt;&gt;"",TimeSpend[[#This Row],[Date]]&lt;&gt;""),TimeSpend[[#This Row],[Network Description]],"")</f>
        <v/>
      </c>
      <c r="F3220" t="str">
        <f>IF(AND(TimeSpend[[#This Row],[Personnel number]]&lt;&gt;"",TimeSpend[[#This Row],[Date]]&lt;&gt;""),TimeSpend[[#This Row],[Activity]],"")</f>
        <v/>
      </c>
      <c r="G3220" t="str">
        <f>IF(AND(TimeSpend[[#This Row],[Personnel number]]&lt;&gt;"",TimeSpend[[#This Row],[Date]]&lt;&gt;""),TimeSpend[[#This Row],[Activity description]],"")</f>
        <v/>
      </c>
      <c r="H3220" s="36" t="str">
        <f>IF(AND(TimeSpend[[#This Row],[Personnel number]]&lt;&gt;"",TimeSpend[[#This Row],[Date]]&lt;&gt;""),TimeSpend[[#This Row],[Start Time]],"")</f>
        <v/>
      </c>
      <c r="I3220" s="36" t="str">
        <f>IF(AND(TimeSpend[[#This Row],[Personnel number]]&lt;&gt;"",TimeSpend[[#This Row],[Date]]&lt;&gt;""),TimeSpend[[#This Row],[End Time]],"")</f>
        <v/>
      </c>
      <c r="J3220" t="str">
        <f>IF(AND(TimeSpend[[#This Row],[Personnel number]]&lt;&gt;"",TimeSpend[[#This Row],[Date]]&lt;&gt;""),TimeSpend[[#This Row],[Location]],"")</f>
        <v/>
      </c>
      <c r="K3220" t="str">
        <f>IF(AND(TimeSpend[[#This Row],[Personnel number]]&lt;&gt;"",TimeSpend[[#This Row],[Date]]&lt;&gt;""),TimeSpend[[#This Row],[Task]],"")</f>
        <v/>
      </c>
      <c r="L3220" t="str">
        <f>IF(AND(TimeSpend[[#This Row],[Personnel number]]&lt;&gt;"",TimeSpend[[#This Row],[Date]]&lt;&gt;""),Utilization!$J$2,"")</f>
        <v/>
      </c>
      <c r="M3220" t="str">
        <f>IF(AND(TimeSpend[[#This Row],[Personnel number]]&lt;&gt;"",TimeSpend[[#This Row],[Date]]&lt;&gt;""),TimeSpend[[#This Row],[Employee Name]],"")</f>
        <v/>
      </c>
      <c r="N3220" t="str">
        <f t="shared" si="100"/>
        <v/>
      </c>
      <c r="O3220" t="str">
        <f t="shared" si="101"/>
        <v/>
      </c>
      <c r="P3220" t="str">
        <f>IF(D3220&lt;&gt;"",VLOOKUP(D3220,Projects!B:C,2,0),"")</f>
        <v/>
      </c>
    </row>
    <row r="3221" spans="1:16" x14ac:dyDescent="0.25">
      <c r="A3221" t="str">
        <f>UPPER(IF(AND(TimeSpend[[#This Row],[Personnel number]]&lt;&gt;"",TimeSpend[[#This Row],[Date]]&lt;&gt;""),TimeSpend[[#This Row],[Personnel number]],""))</f>
        <v/>
      </c>
      <c r="B3221" s="85" t="str">
        <f>IF(AND(TimeSpend[[#This Row],[Personnel number]]&lt;&gt;"",TimeSpend[[#This Row],[Date]]&lt;&gt;""),TEXT(TimeSpend[[#This Row],[Date]],"[$-409]yyyyMMdd"),"")</f>
        <v/>
      </c>
      <c r="C3221" s="33" t="str">
        <f>IF(AND(TimeSpend[[#This Row],[Personnel number]]&lt;&gt;"",TimeSpend[[#This Row],[Date]]&lt;&gt;""),SUBSTITUTE(TimeSpend[[#This Row],[Hours]],",","."),"")</f>
        <v/>
      </c>
      <c r="D3221" t="str">
        <f>IF(AND(TimeSpend[[#This Row],[Personnel number]]&lt;&gt;"",TimeSpend[[#This Row],[Date]]&lt;&gt;""),TimeSpend[[#This Row],[Network]],"")</f>
        <v/>
      </c>
      <c r="E3221" t="str">
        <f>IF(AND(TimeSpend[[#This Row],[Personnel number]]&lt;&gt;"",TimeSpend[[#This Row],[Date]]&lt;&gt;""),TimeSpend[[#This Row],[Network Description]],"")</f>
        <v/>
      </c>
      <c r="F3221" t="str">
        <f>IF(AND(TimeSpend[[#This Row],[Personnel number]]&lt;&gt;"",TimeSpend[[#This Row],[Date]]&lt;&gt;""),TimeSpend[[#This Row],[Activity]],"")</f>
        <v/>
      </c>
      <c r="G3221" t="str">
        <f>IF(AND(TimeSpend[[#This Row],[Personnel number]]&lt;&gt;"",TimeSpend[[#This Row],[Date]]&lt;&gt;""),TimeSpend[[#This Row],[Activity description]],"")</f>
        <v/>
      </c>
      <c r="H3221" s="36" t="str">
        <f>IF(AND(TimeSpend[[#This Row],[Personnel number]]&lt;&gt;"",TimeSpend[[#This Row],[Date]]&lt;&gt;""),TimeSpend[[#This Row],[Start Time]],"")</f>
        <v/>
      </c>
      <c r="I3221" s="36" t="str">
        <f>IF(AND(TimeSpend[[#This Row],[Personnel number]]&lt;&gt;"",TimeSpend[[#This Row],[Date]]&lt;&gt;""),TimeSpend[[#This Row],[End Time]],"")</f>
        <v/>
      </c>
      <c r="J3221" t="str">
        <f>IF(AND(TimeSpend[[#This Row],[Personnel number]]&lt;&gt;"",TimeSpend[[#This Row],[Date]]&lt;&gt;""),TimeSpend[[#This Row],[Location]],"")</f>
        <v/>
      </c>
      <c r="K3221" t="str">
        <f>IF(AND(TimeSpend[[#This Row],[Personnel number]]&lt;&gt;"",TimeSpend[[#This Row],[Date]]&lt;&gt;""),TimeSpend[[#This Row],[Task]],"")</f>
        <v/>
      </c>
      <c r="L3221" t="str">
        <f>IF(AND(TimeSpend[[#This Row],[Personnel number]]&lt;&gt;"",TimeSpend[[#This Row],[Date]]&lt;&gt;""),Utilization!$J$2,"")</f>
        <v/>
      </c>
      <c r="M3221" t="str">
        <f>IF(AND(TimeSpend[[#This Row],[Personnel number]]&lt;&gt;"",TimeSpend[[#This Row],[Date]]&lt;&gt;""),TimeSpend[[#This Row],[Employee Name]],"")</f>
        <v/>
      </c>
      <c r="N3221" t="str">
        <f t="shared" si="100"/>
        <v/>
      </c>
      <c r="O3221" t="str">
        <f t="shared" si="101"/>
        <v/>
      </c>
      <c r="P3221" t="str">
        <f>IF(D3221&lt;&gt;"",VLOOKUP(D3221,Projects!B:C,2,0),"")</f>
        <v/>
      </c>
    </row>
    <row r="3222" spans="1:16" x14ac:dyDescent="0.25">
      <c r="A3222" t="str">
        <f>UPPER(IF(AND(TimeSpend[[#This Row],[Personnel number]]&lt;&gt;"",TimeSpend[[#This Row],[Date]]&lt;&gt;""),TimeSpend[[#This Row],[Personnel number]],""))</f>
        <v/>
      </c>
      <c r="B3222" s="85" t="str">
        <f>IF(AND(TimeSpend[[#This Row],[Personnel number]]&lt;&gt;"",TimeSpend[[#This Row],[Date]]&lt;&gt;""),TEXT(TimeSpend[[#This Row],[Date]],"[$-409]yyyyMMdd"),"")</f>
        <v/>
      </c>
      <c r="C3222" s="33" t="str">
        <f>IF(AND(TimeSpend[[#This Row],[Personnel number]]&lt;&gt;"",TimeSpend[[#This Row],[Date]]&lt;&gt;""),SUBSTITUTE(TimeSpend[[#This Row],[Hours]],",","."),"")</f>
        <v/>
      </c>
      <c r="D3222" t="str">
        <f>IF(AND(TimeSpend[[#This Row],[Personnel number]]&lt;&gt;"",TimeSpend[[#This Row],[Date]]&lt;&gt;""),TimeSpend[[#This Row],[Network]],"")</f>
        <v/>
      </c>
      <c r="E3222" t="str">
        <f>IF(AND(TimeSpend[[#This Row],[Personnel number]]&lt;&gt;"",TimeSpend[[#This Row],[Date]]&lt;&gt;""),TimeSpend[[#This Row],[Network Description]],"")</f>
        <v/>
      </c>
      <c r="F3222" t="str">
        <f>IF(AND(TimeSpend[[#This Row],[Personnel number]]&lt;&gt;"",TimeSpend[[#This Row],[Date]]&lt;&gt;""),TimeSpend[[#This Row],[Activity]],"")</f>
        <v/>
      </c>
      <c r="G3222" t="str">
        <f>IF(AND(TimeSpend[[#This Row],[Personnel number]]&lt;&gt;"",TimeSpend[[#This Row],[Date]]&lt;&gt;""),TimeSpend[[#This Row],[Activity description]],"")</f>
        <v/>
      </c>
      <c r="H3222" s="36" t="str">
        <f>IF(AND(TimeSpend[[#This Row],[Personnel number]]&lt;&gt;"",TimeSpend[[#This Row],[Date]]&lt;&gt;""),TimeSpend[[#This Row],[Start Time]],"")</f>
        <v/>
      </c>
      <c r="I3222" s="36" t="str">
        <f>IF(AND(TimeSpend[[#This Row],[Personnel number]]&lt;&gt;"",TimeSpend[[#This Row],[Date]]&lt;&gt;""),TimeSpend[[#This Row],[End Time]],"")</f>
        <v/>
      </c>
      <c r="J3222" t="str">
        <f>IF(AND(TimeSpend[[#This Row],[Personnel number]]&lt;&gt;"",TimeSpend[[#This Row],[Date]]&lt;&gt;""),TimeSpend[[#This Row],[Location]],"")</f>
        <v/>
      </c>
      <c r="K3222" t="str">
        <f>IF(AND(TimeSpend[[#This Row],[Personnel number]]&lt;&gt;"",TimeSpend[[#This Row],[Date]]&lt;&gt;""),TimeSpend[[#This Row],[Task]],"")</f>
        <v/>
      </c>
      <c r="L3222" t="str">
        <f>IF(AND(TimeSpend[[#This Row],[Personnel number]]&lt;&gt;"",TimeSpend[[#This Row],[Date]]&lt;&gt;""),Utilization!$J$2,"")</f>
        <v/>
      </c>
      <c r="M3222" t="str">
        <f>IF(AND(TimeSpend[[#This Row],[Personnel number]]&lt;&gt;"",TimeSpend[[#This Row],[Date]]&lt;&gt;""),TimeSpend[[#This Row],[Employee Name]],"")</f>
        <v/>
      </c>
      <c r="N3222" t="str">
        <f t="shared" si="100"/>
        <v/>
      </c>
      <c r="O3222" t="str">
        <f t="shared" si="101"/>
        <v/>
      </c>
      <c r="P3222" t="str">
        <f>IF(D3222&lt;&gt;"",VLOOKUP(D3222,Projects!B:C,2,0),"")</f>
        <v/>
      </c>
    </row>
    <row r="3223" spans="1:16" x14ac:dyDescent="0.25">
      <c r="A3223" t="str">
        <f>UPPER(IF(AND(TimeSpend[[#This Row],[Personnel number]]&lt;&gt;"",TimeSpend[[#This Row],[Date]]&lt;&gt;""),TimeSpend[[#This Row],[Personnel number]],""))</f>
        <v/>
      </c>
      <c r="B3223" s="85" t="str">
        <f>IF(AND(TimeSpend[[#This Row],[Personnel number]]&lt;&gt;"",TimeSpend[[#This Row],[Date]]&lt;&gt;""),TEXT(TimeSpend[[#This Row],[Date]],"[$-409]yyyyMMdd"),"")</f>
        <v/>
      </c>
      <c r="C3223" s="33" t="str">
        <f>IF(AND(TimeSpend[[#This Row],[Personnel number]]&lt;&gt;"",TimeSpend[[#This Row],[Date]]&lt;&gt;""),SUBSTITUTE(TimeSpend[[#This Row],[Hours]],",","."),"")</f>
        <v/>
      </c>
      <c r="D3223" t="str">
        <f>IF(AND(TimeSpend[[#This Row],[Personnel number]]&lt;&gt;"",TimeSpend[[#This Row],[Date]]&lt;&gt;""),TimeSpend[[#This Row],[Network]],"")</f>
        <v/>
      </c>
      <c r="E3223" t="str">
        <f>IF(AND(TimeSpend[[#This Row],[Personnel number]]&lt;&gt;"",TimeSpend[[#This Row],[Date]]&lt;&gt;""),TimeSpend[[#This Row],[Network Description]],"")</f>
        <v/>
      </c>
      <c r="F3223" t="str">
        <f>IF(AND(TimeSpend[[#This Row],[Personnel number]]&lt;&gt;"",TimeSpend[[#This Row],[Date]]&lt;&gt;""),TimeSpend[[#This Row],[Activity]],"")</f>
        <v/>
      </c>
      <c r="G3223" t="str">
        <f>IF(AND(TimeSpend[[#This Row],[Personnel number]]&lt;&gt;"",TimeSpend[[#This Row],[Date]]&lt;&gt;""),TimeSpend[[#This Row],[Activity description]],"")</f>
        <v/>
      </c>
      <c r="H3223" s="36" t="str">
        <f>IF(AND(TimeSpend[[#This Row],[Personnel number]]&lt;&gt;"",TimeSpend[[#This Row],[Date]]&lt;&gt;""),TimeSpend[[#This Row],[Start Time]],"")</f>
        <v/>
      </c>
      <c r="I3223" s="36" t="str">
        <f>IF(AND(TimeSpend[[#This Row],[Personnel number]]&lt;&gt;"",TimeSpend[[#This Row],[Date]]&lt;&gt;""),TimeSpend[[#This Row],[End Time]],"")</f>
        <v/>
      </c>
      <c r="J3223" t="str">
        <f>IF(AND(TimeSpend[[#This Row],[Personnel number]]&lt;&gt;"",TimeSpend[[#This Row],[Date]]&lt;&gt;""),TimeSpend[[#This Row],[Location]],"")</f>
        <v/>
      </c>
      <c r="K3223" t="str">
        <f>IF(AND(TimeSpend[[#This Row],[Personnel number]]&lt;&gt;"",TimeSpend[[#This Row],[Date]]&lt;&gt;""),TimeSpend[[#This Row],[Task]],"")</f>
        <v/>
      </c>
      <c r="L3223" t="str">
        <f>IF(AND(TimeSpend[[#This Row],[Personnel number]]&lt;&gt;"",TimeSpend[[#This Row],[Date]]&lt;&gt;""),Utilization!$J$2,"")</f>
        <v/>
      </c>
      <c r="M3223" t="str">
        <f>IF(AND(TimeSpend[[#This Row],[Personnel number]]&lt;&gt;"",TimeSpend[[#This Row],[Date]]&lt;&gt;""),TimeSpend[[#This Row],[Employee Name]],"")</f>
        <v/>
      </c>
      <c r="N3223" t="str">
        <f t="shared" si="100"/>
        <v/>
      </c>
      <c r="O3223" t="str">
        <f t="shared" si="101"/>
        <v/>
      </c>
      <c r="P3223" t="str">
        <f>IF(D3223&lt;&gt;"",VLOOKUP(D3223,Projects!B:C,2,0),"")</f>
        <v/>
      </c>
    </row>
    <row r="3224" spans="1:16" x14ac:dyDescent="0.25">
      <c r="A3224" t="str">
        <f>UPPER(IF(AND(TimeSpend[[#This Row],[Personnel number]]&lt;&gt;"",TimeSpend[[#This Row],[Date]]&lt;&gt;""),TimeSpend[[#This Row],[Personnel number]],""))</f>
        <v/>
      </c>
      <c r="B3224" s="85" t="str">
        <f>IF(AND(TimeSpend[[#This Row],[Personnel number]]&lt;&gt;"",TimeSpend[[#This Row],[Date]]&lt;&gt;""),TEXT(TimeSpend[[#This Row],[Date]],"[$-409]yyyyMMdd"),"")</f>
        <v/>
      </c>
      <c r="C3224" s="33" t="str">
        <f>IF(AND(TimeSpend[[#This Row],[Personnel number]]&lt;&gt;"",TimeSpend[[#This Row],[Date]]&lt;&gt;""),SUBSTITUTE(TimeSpend[[#This Row],[Hours]],",","."),"")</f>
        <v/>
      </c>
      <c r="D3224" t="str">
        <f>IF(AND(TimeSpend[[#This Row],[Personnel number]]&lt;&gt;"",TimeSpend[[#This Row],[Date]]&lt;&gt;""),TimeSpend[[#This Row],[Network]],"")</f>
        <v/>
      </c>
      <c r="E3224" t="str">
        <f>IF(AND(TimeSpend[[#This Row],[Personnel number]]&lt;&gt;"",TimeSpend[[#This Row],[Date]]&lt;&gt;""),TimeSpend[[#This Row],[Network Description]],"")</f>
        <v/>
      </c>
      <c r="F3224" t="str">
        <f>IF(AND(TimeSpend[[#This Row],[Personnel number]]&lt;&gt;"",TimeSpend[[#This Row],[Date]]&lt;&gt;""),TimeSpend[[#This Row],[Activity]],"")</f>
        <v/>
      </c>
      <c r="G3224" t="str">
        <f>IF(AND(TimeSpend[[#This Row],[Personnel number]]&lt;&gt;"",TimeSpend[[#This Row],[Date]]&lt;&gt;""),TimeSpend[[#This Row],[Activity description]],"")</f>
        <v/>
      </c>
      <c r="H3224" s="36" t="str">
        <f>IF(AND(TimeSpend[[#This Row],[Personnel number]]&lt;&gt;"",TimeSpend[[#This Row],[Date]]&lt;&gt;""),TimeSpend[[#This Row],[Start Time]],"")</f>
        <v/>
      </c>
      <c r="I3224" s="36" t="str">
        <f>IF(AND(TimeSpend[[#This Row],[Personnel number]]&lt;&gt;"",TimeSpend[[#This Row],[Date]]&lt;&gt;""),TimeSpend[[#This Row],[End Time]],"")</f>
        <v/>
      </c>
      <c r="J3224" t="str">
        <f>IF(AND(TimeSpend[[#This Row],[Personnel number]]&lt;&gt;"",TimeSpend[[#This Row],[Date]]&lt;&gt;""),TimeSpend[[#This Row],[Location]],"")</f>
        <v/>
      </c>
      <c r="K3224" t="str">
        <f>IF(AND(TimeSpend[[#This Row],[Personnel number]]&lt;&gt;"",TimeSpend[[#This Row],[Date]]&lt;&gt;""),TimeSpend[[#This Row],[Task]],"")</f>
        <v/>
      </c>
      <c r="L3224" t="str">
        <f>IF(AND(TimeSpend[[#This Row],[Personnel number]]&lt;&gt;"",TimeSpend[[#This Row],[Date]]&lt;&gt;""),Utilization!$J$2,"")</f>
        <v/>
      </c>
      <c r="M3224" t="str">
        <f>IF(AND(TimeSpend[[#This Row],[Personnel number]]&lt;&gt;"",TimeSpend[[#This Row],[Date]]&lt;&gt;""),TimeSpend[[#This Row],[Employee Name]],"")</f>
        <v/>
      </c>
      <c r="N3224" t="str">
        <f t="shared" si="100"/>
        <v/>
      </c>
      <c r="O3224" t="str">
        <f t="shared" si="101"/>
        <v/>
      </c>
      <c r="P3224" t="str">
        <f>IF(D3224&lt;&gt;"",VLOOKUP(D3224,Projects!B:C,2,0),"")</f>
        <v/>
      </c>
    </row>
    <row r="3225" spans="1:16" x14ac:dyDescent="0.25">
      <c r="A3225" t="str">
        <f>UPPER(IF(AND(TimeSpend[[#This Row],[Personnel number]]&lt;&gt;"",TimeSpend[[#This Row],[Date]]&lt;&gt;""),TimeSpend[[#This Row],[Personnel number]],""))</f>
        <v/>
      </c>
      <c r="B3225" s="85" t="str">
        <f>IF(AND(TimeSpend[[#This Row],[Personnel number]]&lt;&gt;"",TimeSpend[[#This Row],[Date]]&lt;&gt;""),TEXT(TimeSpend[[#This Row],[Date]],"[$-409]yyyyMMdd"),"")</f>
        <v/>
      </c>
      <c r="C3225" s="33" t="str">
        <f>IF(AND(TimeSpend[[#This Row],[Personnel number]]&lt;&gt;"",TimeSpend[[#This Row],[Date]]&lt;&gt;""),SUBSTITUTE(TimeSpend[[#This Row],[Hours]],",","."),"")</f>
        <v/>
      </c>
      <c r="D3225" t="str">
        <f>IF(AND(TimeSpend[[#This Row],[Personnel number]]&lt;&gt;"",TimeSpend[[#This Row],[Date]]&lt;&gt;""),TimeSpend[[#This Row],[Network]],"")</f>
        <v/>
      </c>
      <c r="E3225" t="str">
        <f>IF(AND(TimeSpend[[#This Row],[Personnel number]]&lt;&gt;"",TimeSpend[[#This Row],[Date]]&lt;&gt;""),TimeSpend[[#This Row],[Network Description]],"")</f>
        <v/>
      </c>
      <c r="F3225" t="str">
        <f>IF(AND(TimeSpend[[#This Row],[Personnel number]]&lt;&gt;"",TimeSpend[[#This Row],[Date]]&lt;&gt;""),TimeSpend[[#This Row],[Activity]],"")</f>
        <v/>
      </c>
      <c r="G3225" t="str">
        <f>IF(AND(TimeSpend[[#This Row],[Personnel number]]&lt;&gt;"",TimeSpend[[#This Row],[Date]]&lt;&gt;""),TimeSpend[[#This Row],[Activity description]],"")</f>
        <v/>
      </c>
      <c r="H3225" s="36" t="str">
        <f>IF(AND(TimeSpend[[#This Row],[Personnel number]]&lt;&gt;"",TimeSpend[[#This Row],[Date]]&lt;&gt;""),TimeSpend[[#This Row],[Start Time]],"")</f>
        <v/>
      </c>
      <c r="I3225" s="36" t="str">
        <f>IF(AND(TimeSpend[[#This Row],[Personnel number]]&lt;&gt;"",TimeSpend[[#This Row],[Date]]&lt;&gt;""),TimeSpend[[#This Row],[End Time]],"")</f>
        <v/>
      </c>
      <c r="J3225" t="str">
        <f>IF(AND(TimeSpend[[#This Row],[Personnel number]]&lt;&gt;"",TimeSpend[[#This Row],[Date]]&lt;&gt;""),TimeSpend[[#This Row],[Location]],"")</f>
        <v/>
      </c>
      <c r="K3225" t="str">
        <f>IF(AND(TimeSpend[[#This Row],[Personnel number]]&lt;&gt;"",TimeSpend[[#This Row],[Date]]&lt;&gt;""),TimeSpend[[#This Row],[Task]],"")</f>
        <v/>
      </c>
      <c r="L3225" t="str">
        <f>IF(AND(TimeSpend[[#This Row],[Personnel number]]&lt;&gt;"",TimeSpend[[#This Row],[Date]]&lt;&gt;""),Utilization!$J$2,"")</f>
        <v/>
      </c>
      <c r="M3225" t="str">
        <f>IF(AND(TimeSpend[[#This Row],[Personnel number]]&lt;&gt;"",TimeSpend[[#This Row],[Date]]&lt;&gt;""),TimeSpend[[#This Row],[Employee Name]],"")</f>
        <v/>
      </c>
      <c r="N3225" t="str">
        <f t="shared" si="100"/>
        <v/>
      </c>
      <c r="O3225" t="str">
        <f t="shared" si="101"/>
        <v/>
      </c>
      <c r="P3225" t="str">
        <f>IF(D3225&lt;&gt;"",VLOOKUP(D3225,Projects!B:C,2,0),"")</f>
        <v/>
      </c>
    </row>
    <row r="3226" spans="1:16" x14ac:dyDescent="0.25">
      <c r="A3226" t="str">
        <f>UPPER(IF(AND(TimeSpend[[#This Row],[Personnel number]]&lt;&gt;"",TimeSpend[[#This Row],[Date]]&lt;&gt;""),TimeSpend[[#This Row],[Personnel number]],""))</f>
        <v/>
      </c>
      <c r="B3226" s="85" t="str">
        <f>IF(AND(TimeSpend[[#This Row],[Personnel number]]&lt;&gt;"",TimeSpend[[#This Row],[Date]]&lt;&gt;""),TEXT(TimeSpend[[#This Row],[Date]],"[$-409]yyyyMMdd"),"")</f>
        <v/>
      </c>
      <c r="C3226" s="33" t="str">
        <f>IF(AND(TimeSpend[[#This Row],[Personnel number]]&lt;&gt;"",TimeSpend[[#This Row],[Date]]&lt;&gt;""),SUBSTITUTE(TimeSpend[[#This Row],[Hours]],",","."),"")</f>
        <v/>
      </c>
      <c r="D3226" t="str">
        <f>IF(AND(TimeSpend[[#This Row],[Personnel number]]&lt;&gt;"",TimeSpend[[#This Row],[Date]]&lt;&gt;""),TimeSpend[[#This Row],[Network]],"")</f>
        <v/>
      </c>
      <c r="E3226" t="str">
        <f>IF(AND(TimeSpend[[#This Row],[Personnel number]]&lt;&gt;"",TimeSpend[[#This Row],[Date]]&lt;&gt;""),TimeSpend[[#This Row],[Network Description]],"")</f>
        <v/>
      </c>
      <c r="F3226" t="str">
        <f>IF(AND(TimeSpend[[#This Row],[Personnel number]]&lt;&gt;"",TimeSpend[[#This Row],[Date]]&lt;&gt;""),TimeSpend[[#This Row],[Activity]],"")</f>
        <v/>
      </c>
      <c r="G3226" t="str">
        <f>IF(AND(TimeSpend[[#This Row],[Personnel number]]&lt;&gt;"",TimeSpend[[#This Row],[Date]]&lt;&gt;""),TimeSpend[[#This Row],[Activity description]],"")</f>
        <v/>
      </c>
      <c r="H3226" s="36" t="str">
        <f>IF(AND(TimeSpend[[#This Row],[Personnel number]]&lt;&gt;"",TimeSpend[[#This Row],[Date]]&lt;&gt;""),TimeSpend[[#This Row],[Start Time]],"")</f>
        <v/>
      </c>
      <c r="I3226" s="36" t="str">
        <f>IF(AND(TimeSpend[[#This Row],[Personnel number]]&lt;&gt;"",TimeSpend[[#This Row],[Date]]&lt;&gt;""),TimeSpend[[#This Row],[End Time]],"")</f>
        <v/>
      </c>
      <c r="J3226" t="str">
        <f>IF(AND(TimeSpend[[#This Row],[Personnel number]]&lt;&gt;"",TimeSpend[[#This Row],[Date]]&lt;&gt;""),TimeSpend[[#This Row],[Location]],"")</f>
        <v/>
      </c>
      <c r="K3226" t="str">
        <f>IF(AND(TimeSpend[[#This Row],[Personnel number]]&lt;&gt;"",TimeSpend[[#This Row],[Date]]&lt;&gt;""),TimeSpend[[#This Row],[Task]],"")</f>
        <v/>
      </c>
      <c r="L3226" t="str">
        <f>IF(AND(TimeSpend[[#This Row],[Personnel number]]&lt;&gt;"",TimeSpend[[#This Row],[Date]]&lt;&gt;""),Utilization!$J$2,"")</f>
        <v/>
      </c>
      <c r="M3226" t="str">
        <f>IF(AND(TimeSpend[[#This Row],[Personnel number]]&lt;&gt;"",TimeSpend[[#This Row],[Date]]&lt;&gt;""),TimeSpend[[#This Row],[Employee Name]],"")</f>
        <v/>
      </c>
      <c r="N3226" t="str">
        <f t="shared" si="100"/>
        <v/>
      </c>
      <c r="O3226" t="str">
        <f t="shared" si="101"/>
        <v/>
      </c>
      <c r="P3226" t="str">
        <f>IF(D3226&lt;&gt;"",VLOOKUP(D3226,Projects!B:C,2,0),"")</f>
        <v/>
      </c>
    </row>
    <row r="3227" spans="1:16" x14ac:dyDescent="0.25">
      <c r="A3227" t="str">
        <f>UPPER(IF(AND(TimeSpend[[#This Row],[Personnel number]]&lt;&gt;"",TimeSpend[[#This Row],[Date]]&lt;&gt;""),TimeSpend[[#This Row],[Personnel number]],""))</f>
        <v/>
      </c>
      <c r="B3227" s="85" t="str">
        <f>IF(AND(TimeSpend[[#This Row],[Personnel number]]&lt;&gt;"",TimeSpend[[#This Row],[Date]]&lt;&gt;""),TEXT(TimeSpend[[#This Row],[Date]],"[$-409]yyyyMMdd"),"")</f>
        <v/>
      </c>
      <c r="C3227" s="33" t="str">
        <f>IF(AND(TimeSpend[[#This Row],[Personnel number]]&lt;&gt;"",TimeSpend[[#This Row],[Date]]&lt;&gt;""),SUBSTITUTE(TimeSpend[[#This Row],[Hours]],",","."),"")</f>
        <v/>
      </c>
      <c r="D3227" t="str">
        <f>IF(AND(TimeSpend[[#This Row],[Personnel number]]&lt;&gt;"",TimeSpend[[#This Row],[Date]]&lt;&gt;""),TimeSpend[[#This Row],[Network]],"")</f>
        <v/>
      </c>
      <c r="E3227" t="str">
        <f>IF(AND(TimeSpend[[#This Row],[Personnel number]]&lt;&gt;"",TimeSpend[[#This Row],[Date]]&lt;&gt;""),TimeSpend[[#This Row],[Network Description]],"")</f>
        <v/>
      </c>
      <c r="F3227" t="str">
        <f>IF(AND(TimeSpend[[#This Row],[Personnel number]]&lt;&gt;"",TimeSpend[[#This Row],[Date]]&lt;&gt;""),TimeSpend[[#This Row],[Activity]],"")</f>
        <v/>
      </c>
      <c r="G3227" t="str">
        <f>IF(AND(TimeSpend[[#This Row],[Personnel number]]&lt;&gt;"",TimeSpend[[#This Row],[Date]]&lt;&gt;""),TimeSpend[[#This Row],[Activity description]],"")</f>
        <v/>
      </c>
      <c r="H3227" s="36" t="str">
        <f>IF(AND(TimeSpend[[#This Row],[Personnel number]]&lt;&gt;"",TimeSpend[[#This Row],[Date]]&lt;&gt;""),TimeSpend[[#This Row],[Start Time]],"")</f>
        <v/>
      </c>
      <c r="I3227" s="36" t="str">
        <f>IF(AND(TimeSpend[[#This Row],[Personnel number]]&lt;&gt;"",TimeSpend[[#This Row],[Date]]&lt;&gt;""),TimeSpend[[#This Row],[End Time]],"")</f>
        <v/>
      </c>
      <c r="J3227" t="str">
        <f>IF(AND(TimeSpend[[#This Row],[Personnel number]]&lt;&gt;"",TimeSpend[[#This Row],[Date]]&lt;&gt;""),TimeSpend[[#This Row],[Location]],"")</f>
        <v/>
      </c>
      <c r="K3227" t="str">
        <f>IF(AND(TimeSpend[[#This Row],[Personnel number]]&lt;&gt;"",TimeSpend[[#This Row],[Date]]&lt;&gt;""),TimeSpend[[#This Row],[Task]],"")</f>
        <v/>
      </c>
      <c r="L3227" t="str">
        <f>IF(AND(TimeSpend[[#This Row],[Personnel number]]&lt;&gt;"",TimeSpend[[#This Row],[Date]]&lt;&gt;""),Utilization!$J$2,"")</f>
        <v/>
      </c>
      <c r="M3227" t="str">
        <f>IF(AND(TimeSpend[[#This Row],[Personnel number]]&lt;&gt;"",TimeSpend[[#This Row],[Date]]&lt;&gt;""),TimeSpend[[#This Row],[Employee Name]],"")</f>
        <v/>
      </c>
      <c r="N3227" t="str">
        <f t="shared" si="100"/>
        <v/>
      </c>
      <c r="O3227" t="str">
        <f t="shared" si="101"/>
        <v/>
      </c>
      <c r="P3227" t="str">
        <f>IF(D3227&lt;&gt;"",VLOOKUP(D3227,Projects!B:C,2,0),"")</f>
        <v/>
      </c>
    </row>
    <row r="3228" spans="1:16" x14ac:dyDescent="0.25">
      <c r="A3228" t="str">
        <f>UPPER(IF(AND(TimeSpend[[#This Row],[Personnel number]]&lt;&gt;"",TimeSpend[[#This Row],[Date]]&lt;&gt;""),TimeSpend[[#This Row],[Personnel number]],""))</f>
        <v/>
      </c>
      <c r="B3228" s="85" t="str">
        <f>IF(AND(TimeSpend[[#This Row],[Personnel number]]&lt;&gt;"",TimeSpend[[#This Row],[Date]]&lt;&gt;""),TEXT(TimeSpend[[#This Row],[Date]],"[$-409]yyyyMMdd"),"")</f>
        <v/>
      </c>
      <c r="C3228" s="33" t="str">
        <f>IF(AND(TimeSpend[[#This Row],[Personnel number]]&lt;&gt;"",TimeSpend[[#This Row],[Date]]&lt;&gt;""),SUBSTITUTE(TimeSpend[[#This Row],[Hours]],",","."),"")</f>
        <v/>
      </c>
      <c r="D3228" t="str">
        <f>IF(AND(TimeSpend[[#This Row],[Personnel number]]&lt;&gt;"",TimeSpend[[#This Row],[Date]]&lt;&gt;""),TimeSpend[[#This Row],[Network]],"")</f>
        <v/>
      </c>
      <c r="E3228" t="str">
        <f>IF(AND(TimeSpend[[#This Row],[Personnel number]]&lt;&gt;"",TimeSpend[[#This Row],[Date]]&lt;&gt;""),TimeSpend[[#This Row],[Network Description]],"")</f>
        <v/>
      </c>
      <c r="F3228" t="str">
        <f>IF(AND(TimeSpend[[#This Row],[Personnel number]]&lt;&gt;"",TimeSpend[[#This Row],[Date]]&lt;&gt;""),TimeSpend[[#This Row],[Activity]],"")</f>
        <v/>
      </c>
      <c r="G3228" t="str">
        <f>IF(AND(TimeSpend[[#This Row],[Personnel number]]&lt;&gt;"",TimeSpend[[#This Row],[Date]]&lt;&gt;""),TimeSpend[[#This Row],[Activity description]],"")</f>
        <v/>
      </c>
      <c r="H3228" s="36" t="str">
        <f>IF(AND(TimeSpend[[#This Row],[Personnel number]]&lt;&gt;"",TimeSpend[[#This Row],[Date]]&lt;&gt;""),TimeSpend[[#This Row],[Start Time]],"")</f>
        <v/>
      </c>
      <c r="I3228" s="36" t="str">
        <f>IF(AND(TimeSpend[[#This Row],[Personnel number]]&lt;&gt;"",TimeSpend[[#This Row],[Date]]&lt;&gt;""),TimeSpend[[#This Row],[End Time]],"")</f>
        <v/>
      </c>
      <c r="J3228" t="str">
        <f>IF(AND(TimeSpend[[#This Row],[Personnel number]]&lt;&gt;"",TimeSpend[[#This Row],[Date]]&lt;&gt;""),TimeSpend[[#This Row],[Location]],"")</f>
        <v/>
      </c>
      <c r="K3228" t="str">
        <f>IF(AND(TimeSpend[[#This Row],[Personnel number]]&lt;&gt;"",TimeSpend[[#This Row],[Date]]&lt;&gt;""),TimeSpend[[#This Row],[Task]],"")</f>
        <v/>
      </c>
      <c r="L3228" t="str">
        <f>IF(AND(TimeSpend[[#This Row],[Personnel number]]&lt;&gt;"",TimeSpend[[#This Row],[Date]]&lt;&gt;""),Utilization!$J$2,"")</f>
        <v/>
      </c>
      <c r="M3228" t="str">
        <f>IF(AND(TimeSpend[[#This Row],[Personnel number]]&lt;&gt;"",TimeSpend[[#This Row],[Date]]&lt;&gt;""),TimeSpend[[#This Row],[Employee Name]],"")</f>
        <v/>
      </c>
      <c r="N3228" t="str">
        <f t="shared" si="100"/>
        <v/>
      </c>
      <c r="O3228" t="str">
        <f t="shared" si="101"/>
        <v/>
      </c>
      <c r="P3228" t="str">
        <f>IF(D3228&lt;&gt;"",VLOOKUP(D3228,Projects!B:C,2,0),"")</f>
        <v/>
      </c>
    </row>
    <row r="3229" spans="1:16" x14ac:dyDescent="0.25">
      <c r="A3229" t="str">
        <f>UPPER(IF(AND(TimeSpend[[#This Row],[Personnel number]]&lt;&gt;"",TimeSpend[[#This Row],[Date]]&lt;&gt;""),TimeSpend[[#This Row],[Personnel number]],""))</f>
        <v/>
      </c>
      <c r="B3229" s="85" t="str">
        <f>IF(AND(TimeSpend[[#This Row],[Personnel number]]&lt;&gt;"",TimeSpend[[#This Row],[Date]]&lt;&gt;""),TEXT(TimeSpend[[#This Row],[Date]],"[$-409]yyyyMMdd"),"")</f>
        <v/>
      </c>
      <c r="C3229" s="33" t="str">
        <f>IF(AND(TimeSpend[[#This Row],[Personnel number]]&lt;&gt;"",TimeSpend[[#This Row],[Date]]&lt;&gt;""),SUBSTITUTE(TimeSpend[[#This Row],[Hours]],",","."),"")</f>
        <v/>
      </c>
      <c r="D3229" t="str">
        <f>IF(AND(TimeSpend[[#This Row],[Personnel number]]&lt;&gt;"",TimeSpend[[#This Row],[Date]]&lt;&gt;""),TimeSpend[[#This Row],[Network]],"")</f>
        <v/>
      </c>
      <c r="E3229" t="str">
        <f>IF(AND(TimeSpend[[#This Row],[Personnel number]]&lt;&gt;"",TimeSpend[[#This Row],[Date]]&lt;&gt;""),TimeSpend[[#This Row],[Network Description]],"")</f>
        <v/>
      </c>
      <c r="F3229" t="str">
        <f>IF(AND(TimeSpend[[#This Row],[Personnel number]]&lt;&gt;"",TimeSpend[[#This Row],[Date]]&lt;&gt;""),TimeSpend[[#This Row],[Activity]],"")</f>
        <v/>
      </c>
      <c r="G3229" t="str">
        <f>IF(AND(TimeSpend[[#This Row],[Personnel number]]&lt;&gt;"",TimeSpend[[#This Row],[Date]]&lt;&gt;""),TimeSpend[[#This Row],[Activity description]],"")</f>
        <v/>
      </c>
      <c r="H3229" s="36" t="str">
        <f>IF(AND(TimeSpend[[#This Row],[Personnel number]]&lt;&gt;"",TimeSpend[[#This Row],[Date]]&lt;&gt;""),TimeSpend[[#This Row],[Start Time]],"")</f>
        <v/>
      </c>
      <c r="I3229" s="36" t="str">
        <f>IF(AND(TimeSpend[[#This Row],[Personnel number]]&lt;&gt;"",TimeSpend[[#This Row],[Date]]&lt;&gt;""),TimeSpend[[#This Row],[End Time]],"")</f>
        <v/>
      </c>
      <c r="J3229" t="str">
        <f>IF(AND(TimeSpend[[#This Row],[Personnel number]]&lt;&gt;"",TimeSpend[[#This Row],[Date]]&lt;&gt;""),TimeSpend[[#This Row],[Location]],"")</f>
        <v/>
      </c>
      <c r="K3229" t="str">
        <f>IF(AND(TimeSpend[[#This Row],[Personnel number]]&lt;&gt;"",TimeSpend[[#This Row],[Date]]&lt;&gt;""),TimeSpend[[#This Row],[Task]],"")</f>
        <v/>
      </c>
      <c r="L3229" t="str">
        <f>IF(AND(TimeSpend[[#This Row],[Personnel number]]&lt;&gt;"",TimeSpend[[#This Row],[Date]]&lt;&gt;""),Utilization!$J$2,"")</f>
        <v/>
      </c>
      <c r="M3229" t="str">
        <f>IF(AND(TimeSpend[[#This Row],[Personnel number]]&lt;&gt;"",TimeSpend[[#This Row],[Date]]&lt;&gt;""),TimeSpend[[#This Row],[Employee Name]],"")</f>
        <v/>
      </c>
      <c r="N3229" t="str">
        <f t="shared" si="100"/>
        <v/>
      </c>
      <c r="O3229" t="str">
        <f t="shared" si="101"/>
        <v/>
      </c>
      <c r="P3229" t="str">
        <f>IF(D3229&lt;&gt;"",VLOOKUP(D3229,Projects!B:C,2,0),"")</f>
        <v/>
      </c>
    </row>
    <row r="3230" spans="1:16" x14ac:dyDescent="0.25">
      <c r="A3230" t="str">
        <f>UPPER(IF(AND(TimeSpend[[#This Row],[Personnel number]]&lt;&gt;"",TimeSpend[[#This Row],[Date]]&lt;&gt;""),TimeSpend[[#This Row],[Personnel number]],""))</f>
        <v/>
      </c>
      <c r="B3230" s="85" t="str">
        <f>IF(AND(TimeSpend[[#This Row],[Personnel number]]&lt;&gt;"",TimeSpend[[#This Row],[Date]]&lt;&gt;""),TEXT(TimeSpend[[#This Row],[Date]],"[$-409]yyyyMMdd"),"")</f>
        <v/>
      </c>
      <c r="C3230" s="33" t="str">
        <f>IF(AND(TimeSpend[[#This Row],[Personnel number]]&lt;&gt;"",TimeSpend[[#This Row],[Date]]&lt;&gt;""),SUBSTITUTE(TimeSpend[[#This Row],[Hours]],",","."),"")</f>
        <v/>
      </c>
      <c r="D3230" t="str">
        <f>IF(AND(TimeSpend[[#This Row],[Personnel number]]&lt;&gt;"",TimeSpend[[#This Row],[Date]]&lt;&gt;""),TimeSpend[[#This Row],[Network]],"")</f>
        <v/>
      </c>
      <c r="E3230" t="str">
        <f>IF(AND(TimeSpend[[#This Row],[Personnel number]]&lt;&gt;"",TimeSpend[[#This Row],[Date]]&lt;&gt;""),TimeSpend[[#This Row],[Network Description]],"")</f>
        <v/>
      </c>
      <c r="F3230" t="str">
        <f>IF(AND(TimeSpend[[#This Row],[Personnel number]]&lt;&gt;"",TimeSpend[[#This Row],[Date]]&lt;&gt;""),TimeSpend[[#This Row],[Activity]],"")</f>
        <v/>
      </c>
      <c r="G3230" t="str">
        <f>IF(AND(TimeSpend[[#This Row],[Personnel number]]&lt;&gt;"",TimeSpend[[#This Row],[Date]]&lt;&gt;""),TimeSpend[[#This Row],[Activity description]],"")</f>
        <v/>
      </c>
      <c r="H3230" s="36" t="str">
        <f>IF(AND(TimeSpend[[#This Row],[Personnel number]]&lt;&gt;"",TimeSpend[[#This Row],[Date]]&lt;&gt;""),TimeSpend[[#This Row],[Start Time]],"")</f>
        <v/>
      </c>
      <c r="I3230" s="36" t="str">
        <f>IF(AND(TimeSpend[[#This Row],[Personnel number]]&lt;&gt;"",TimeSpend[[#This Row],[Date]]&lt;&gt;""),TimeSpend[[#This Row],[End Time]],"")</f>
        <v/>
      </c>
      <c r="J3230" t="str">
        <f>IF(AND(TimeSpend[[#This Row],[Personnel number]]&lt;&gt;"",TimeSpend[[#This Row],[Date]]&lt;&gt;""),TimeSpend[[#This Row],[Location]],"")</f>
        <v/>
      </c>
      <c r="K3230" t="str">
        <f>IF(AND(TimeSpend[[#This Row],[Personnel number]]&lt;&gt;"",TimeSpend[[#This Row],[Date]]&lt;&gt;""),TimeSpend[[#This Row],[Task]],"")</f>
        <v/>
      </c>
      <c r="L3230" t="str">
        <f>IF(AND(TimeSpend[[#This Row],[Personnel number]]&lt;&gt;"",TimeSpend[[#This Row],[Date]]&lt;&gt;""),Utilization!$J$2,"")</f>
        <v/>
      </c>
      <c r="M3230" t="str">
        <f>IF(AND(TimeSpend[[#This Row],[Personnel number]]&lt;&gt;"",TimeSpend[[#This Row],[Date]]&lt;&gt;""),TimeSpend[[#This Row],[Employee Name]],"")</f>
        <v/>
      </c>
      <c r="N3230" t="str">
        <f t="shared" si="100"/>
        <v/>
      </c>
      <c r="O3230" t="str">
        <f t="shared" si="101"/>
        <v/>
      </c>
      <c r="P3230" t="str">
        <f>IF(D3230&lt;&gt;"",VLOOKUP(D3230,Projects!B:C,2,0),"")</f>
        <v/>
      </c>
    </row>
    <row r="3231" spans="1:16" x14ac:dyDescent="0.25">
      <c r="A3231" t="str">
        <f>UPPER(IF(AND(TimeSpend[[#This Row],[Personnel number]]&lt;&gt;"",TimeSpend[[#This Row],[Date]]&lt;&gt;""),TimeSpend[[#This Row],[Personnel number]],""))</f>
        <v/>
      </c>
      <c r="B3231" s="85" t="str">
        <f>IF(AND(TimeSpend[[#This Row],[Personnel number]]&lt;&gt;"",TimeSpend[[#This Row],[Date]]&lt;&gt;""),TEXT(TimeSpend[[#This Row],[Date]],"[$-409]yyyyMMdd"),"")</f>
        <v/>
      </c>
      <c r="C3231" s="33" t="str">
        <f>IF(AND(TimeSpend[[#This Row],[Personnel number]]&lt;&gt;"",TimeSpend[[#This Row],[Date]]&lt;&gt;""),SUBSTITUTE(TimeSpend[[#This Row],[Hours]],",","."),"")</f>
        <v/>
      </c>
      <c r="D3231" t="str">
        <f>IF(AND(TimeSpend[[#This Row],[Personnel number]]&lt;&gt;"",TimeSpend[[#This Row],[Date]]&lt;&gt;""),TimeSpend[[#This Row],[Network]],"")</f>
        <v/>
      </c>
      <c r="E3231" t="str">
        <f>IF(AND(TimeSpend[[#This Row],[Personnel number]]&lt;&gt;"",TimeSpend[[#This Row],[Date]]&lt;&gt;""),TimeSpend[[#This Row],[Network Description]],"")</f>
        <v/>
      </c>
      <c r="F3231" t="str">
        <f>IF(AND(TimeSpend[[#This Row],[Personnel number]]&lt;&gt;"",TimeSpend[[#This Row],[Date]]&lt;&gt;""),TimeSpend[[#This Row],[Activity]],"")</f>
        <v/>
      </c>
      <c r="G3231" t="str">
        <f>IF(AND(TimeSpend[[#This Row],[Personnel number]]&lt;&gt;"",TimeSpend[[#This Row],[Date]]&lt;&gt;""),TimeSpend[[#This Row],[Activity description]],"")</f>
        <v/>
      </c>
      <c r="H3231" s="36" t="str">
        <f>IF(AND(TimeSpend[[#This Row],[Personnel number]]&lt;&gt;"",TimeSpend[[#This Row],[Date]]&lt;&gt;""),TimeSpend[[#This Row],[Start Time]],"")</f>
        <v/>
      </c>
      <c r="I3231" s="36" t="str">
        <f>IF(AND(TimeSpend[[#This Row],[Personnel number]]&lt;&gt;"",TimeSpend[[#This Row],[Date]]&lt;&gt;""),TimeSpend[[#This Row],[End Time]],"")</f>
        <v/>
      </c>
      <c r="J3231" t="str">
        <f>IF(AND(TimeSpend[[#This Row],[Personnel number]]&lt;&gt;"",TimeSpend[[#This Row],[Date]]&lt;&gt;""),TimeSpend[[#This Row],[Location]],"")</f>
        <v/>
      </c>
      <c r="K3231" t="str">
        <f>IF(AND(TimeSpend[[#This Row],[Personnel number]]&lt;&gt;"",TimeSpend[[#This Row],[Date]]&lt;&gt;""),TimeSpend[[#This Row],[Task]],"")</f>
        <v/>
      </c>
      <c r="L3231" t="str">
        <f>IF(AND(TimeSpend[[#This Row],[Personnel number]]&lt;&gt;"",TimeSpend[[#This Row],[Date]]&lt;&gt;""),Utilization!$J$2,"")</f>
        <v/>
      </c>
      <c r="M3231" t="str">
        <f>IF(AND(TimeSpend[[#This Row],[Personnel number]]&lt;&gt;"",TimeSpend[[#This Row],[Date]]&lt;&gt;""),TimeSpend[[#This Row],[Employee Name]],"")</f>
        <v/>
      </c>
      <c r="N3231" t="str">
        <f t="shared" si="100"/>
        <v/>
      </c>
      <c r="O3231" t="str">
        <f t="shared" si="101"/>
        <v/>
      </c>
      <c r="P3231" t="str">
        <f>IF(D3231&lt;&gt;"",VLOOKUP(D3231,Projects!B:C,2,0),"")</f>
        <v/>
      </c>
    </row>
    <row r="3232" spans="1:16" x14ac:dyDescent="0.25">
      <c r="A3232" t="str">
        <f>UPPER(IF(AND(TimeSpend[[#This Row],[Personnel number]]&lt;&gt;"",TimeSpend[[#This Row],[Date]]&lt;&gt;""),TimeSpend[[#This Row],[Personnel number]],""))</f>
        <v/>
      </c>
      <c r="B3232" s="85" t="str">
        <f>IF(AND(TimeSpend[[#This Row],[Personnel number]]&lt;&gt;"",TimeSpend[[#This Row],[Date]]&lt;&gt;""),TEXT(TimeSpend[[#This Row],[Date]],"[$-409]yyyyMMdd"),"")</f>
        <v/>
      </c>
      <c r="C3232" s="33" t="str">
        <f>IF(AND(TimeSpend[[#This Row],[Personnel number]]&lt;&gt;"",TimeSpend[[#This Row],[Date]]&lt;&gt;""),SUBSTITUTE(TimeSpend[[#This Row],[Hours]],",","."),"")</f>
        <v/>
      </c>
      <c r="D3232" t="str">
        <f>IF(AND(TimeSpend[[#This Row],[Personnel number]]&lt;&gt;"",TimeSpend[[#This Row],[Date]]&lt;&gt;""),TimeSpend[[#This Row],[Network]],"")</f>
        <v/>
      </c>
      <c r="E3232" t="str">
        <f>IF(AND(TimeSpend[[#This Row],[Personnel number]]&lt;&gt;"",TimeSpend[[#This Row],[Date]]&lt;&gt;""),TimeSpend[[#This Row],[Network Description]],"")</f>
        <v/>
      </c>
      <c r="F3232" t="str">
        <f>IF(AND(TimeSpend[[#This Row],[Personnel number]]&lt;&gt;"",TimeSpend[[#This Row],[Date]]&lt;&gt;""),TimeSpend[[#This Row],[Activity]],"")</f>
        <v/>
      </c>
      <c r="G3232" t="str">
        <f>IF(AND(TimeSpend[[#This Row],[Personnel number]]&lt;&gt;"",TimeSpend[[#This Row],[Date]]&lt;&gt;""),TimeSpend[[#This Row],[Activity description]],"")</f>
        <v/>
      </c>
      <c r="H3232" s="36" t="str">
        <f>IF(AND(TimeSpend[[#This Row],[Personnel number]]&lt;&gt;"",TimeSpend[[#This Row],[Date]]&lt;&gt;""),TimeSpend[[#This Row],[Start Time]],"")</f>
        <v/>
      </c>
      <c r="I3232" s="36" t="str">
        <f>IF(AND(TimeSpend[[#This Row],[Personnel number]]&lt;&gt;"",TimeSpend[[#This Row],[Date]]&lt;&gt;""),TimeSpend[[#This Row],[End Time]],"")</f>
        <v/>
      </c>
      <c r="J3232" t="str">
        <f>IF(AND(TimeSpend[[#This Row],[Personnel number]]&lt;&gt;"",TimeSpend[[#This Row],[Date]]&lt;&gt;""),TimeSpend[[#This Row],[Location]],"")</f>
        <v/>
      </c>
      <c r="K3232" t="str">
        <f>IF(AND(TimeSpend[[#This Row],[Personnel number]]&lt;&gt;"",TimeSpend[[#This Row],[Date]]&lt;&gt;""),TimeSpend[[#This Row],[Task]],"")</f>
        <v/>
      </c>
      <c r="L3232" t="str">
        <f>IF(AND(TimeSpend[[#This Row],[Personnel number]]&lt;&gt;"",TimeSpend[[#This Row],[Date]]&lt;&gt;""),Utilization!$J$2,"")</f>
        <v/>
      </c>
      <c r="M3232" t="str">
        <f>IF(AND(TimeSpend[[#This Row],[Personnel number]]&lt;&gt;"",TimeSpend[[#This Row],[Date]]&lt;&gt;""),TimeSpend[[#This Row],[Employee Name]],"")</f>
        <v/>
      </c>
      <c r="N3232" t="str">
        <f t="shared" si="100"/>
        <v/>
      </c>
      <c r="O3232" t="str">
        <f t="shared" si="101"/>
        <v/>
      </c>
      <c r="P3232" t="str">
        <f>IF(D3232&lt;&gt;"",VLOOKUP(D3232,Projects!B:C,2,0),"")</f>
        <v/>
      </c>
    </row>
    <row r="3233" spans="1:16" x14ac:dyDescent="0.25">
      <c r="A3233" t="str">
        <f>UPPER(IF(AND(TimeSpend[[#This Row],[Personnel number]]&lt;&gt;"",TimeSpend[[#This Row],[Date]]&lt;&gt;""),TimeSpend[[#This Row],[Personnel number]],""))</f>
        <v/>
      </c>
      <c r="B3233" s="85" t="str">
        <f>IF(AND(TimeSpend[[#This Row],[Personnel number]]&lt;&gt;"",TimeSpend[[#This Row],[Date]]&lt;&gt;""),TEXT(TimeSpend[[#This Row],[Date]],"[$-409]yyyyMMdd"),"")</f>
        <v/>
      </c>
      <c r="C3233" s="33" t="str">
        <f>IF(AND(TimeSpend[[#This Row],[Personnel number]]&lt;&gt;"",TimeSpend[[#This Row],[Date]]&lt;&gt;""),SUBSTITUTE(TimeSpend[[#This Row],[Hours]],",","."),"")</f>
        <v/>
      </c>
      <c r="D3233" t="str">
        <f>IF(AND(TimeSpend[[#This Row],[Personnel number]]&lt;&gt;"",TimeSpend[[#This Row],[Date]]&lt;&gt;""),TimeSpend[[#This Row],[Network]],"")</f>
        <v/>
      </c>
      <c r="E3233" t="str">
        <f>IF(AND(TimeSpend[[#This Row],[Personnel number]]&lt;&gt;"",TimeSpend[[#This Row],[Date]]&lt;&gt;""),TimeSpend[[#This Row],[Network Description]],"")</f>
        <v/>
      </c>
      <c r="F3233" t="str">
        <f>IF(AND(TimeSpend[[#This Row],[Personnel number]]&lt;&gt;"",TimeSpend[[#This Row],[Date]]&lt;&gt;""),TimeSpend[[#This Row],[Activity]],"")</f>
        <v/>
      </c>
      <c r="G3233" t="str">
        <f>IF(AND(TimeSpend[[#This Row],[Personnel number]]&lt;&gt;"",TimeSpend[[#This Row],[Date]]&lt;&gt;""),TimeSpend[[#This Row],[Activity description]],"")</f>
        <v/>
      </c>
      <c r="H3233" s="36" t="str">
        <f>IF(AND(TimeSpend[[#This Row],[Personnel number]]&lt;&gt;"",TimeSpend[[#This Row],[Date]]&lt;&gt;""),TimeSpend[[#This Row],[Start Time]],"")</f>
        <v/>
      </c>
      <c r="I3233" s="36" t="str">
        <f>IF(AND(TimeSpend[[#This Row],[Personnel number]]&lt;&gt;"",TimeSpend[[#This Row],[Date]]&lt;&gt;""),TimeSpend[[#This Row],[End Time]],"")</f>
        <v/>
      </c>
      <c r="J3233" t="str">
        <f>IF(AND(TimeSpend[[#This Row],[Personnel number]]&lt;&gt;"",TimeSpend[[#This Row],[Date]]&lt;&gt;""),TimeSpend[[#This Row],[Location]],"")</f>
        <v/>
      </c>
      <c r="K3233" t="str">
        <f>IF(AND(TimeSpend[[#This Row],[Personnel number]]&lt;&gt;"",TimeSpend[[#This Row],[Date]]&lt;&gt;""),TimeSpend[[#This Row],[Task]],"")</f>
        <v/>
      </c>
      <c r="L3233" t="str">
        <f>IF(AND(TimeSpend[[#This Row],[Personnel number]]&lt;&gt;"",TimeSpend[[#This Row],[Date]]&lt;&gt;""),Utilization!$J$2,"")</f>
        <v/>
      </c>
      <c r="M3233" t="str">
        <f>IF(AND(TimeSpend[[#This Row],[Personnel number]]&lt;&gt;"",TimeSpend[[#This Row],[Date]]&lt;&gt;""),TimeSpend[[#This Row],[Employee Name]],"")</f>
        <v/>
      </c>
      <c r="N3233" t="str">
        <f t="shared" si="100"/>
        <v/>
      </c>
      <c r="O3233" t="str">
        <f t="shared" si="101"/>
        <v/>
      </c>
      <c r="P3233" t="str">
        <f>IF(D3233&lt;&gt;"",VLOOKUP(D3233,Projects!B:C,2,0),"")</f>
        <v/>
      </c>
    </row>
    <row r="3234" spans="1:16" x14ac:dyDescent="0.25">
      <c r="A3234" t="str">
        <f>UPPER(IF(AND(TimeSpend[[#This Row],[Personnel number]]&lt;&gt;"",TimeSpend[[#This Row],[Date]]&lt;&gt;""),TimeSpend[[#This Row],[Personnel number]],""))</f>
        <v/>
      </c>
      <c r="B3234" s="85" t="str">
        <f>IF(AND(TimeSpend[[#This Row],[Personnel number]]&lt;&gt;"",TimeSpend[[#This Row],[Date]]&lt;&gt;""),TEXT(TimeSpend[[#This Row],[Date]],"[$-409]yyyyMMdd"),"")</f>
        <v/>
      </c>
      <c r="C3234" s="33" t="str">
        <f>IF(AND(TimeSpend[[#This Row],[Personnel number]]&lt;&gt;"",TimeSpend[[#This Row],[Date]]&lt;&gt;""),SUBSTITUTE(TimeSpend[[#This Row],[Hours]],",","."),"")</f>
        <v/>
      </c>
      <c r="D3234" t="str">
        <f>IF(AND(TimeSpend[[#This Row],[Personnel number]]&lt;&gt;"",TimeSpend[[#This Row],[Date]]&lt;&gt;""),TimeSpend[[#This Row],[Network]],"")</f>
        <v/>
      </c>
      <c r="E3234" t="str">
        <f>IF(AND(TimeSpend[[#This Row],[Personnel number]]&lt;&gt;"",TimeSpend[[#This Row],[Date]]&lt;&gt;""),TimeSpend[[#This Row],[Network Description]],"")</f>
        <v/>
      </c>
      <c r="F3234" t="str">
        <f>IF(AND(TimeSpend[[#This Row],[Personnel number]]&lt;&gt;"",TimeSpend[[#This Row],[Date]]&lt;&gt;""),TimeSpend[[#This Row],[Activity]],"")</f>
        <v/>
      </c>
      <c r="G3234" t="str">
        <f>IF(AND(TimeSpend[[#This Row],[Personnel number]]&lt;&gt;"",TimeSpend[[#This Row],[Date]]&lt;&gt;""),TimeSpend[[#This Row],[Activity description]],"")</f>
        <v/>
      </c>
      <c r="H3234" s="36" t="str">
        <f>IF(AND(TimeSpend[[#This Row],[Personnel number]]&lt;&gt;"",TimeSpend[[#This Row],[Date]]&lt;&gt;""),TimeSpend[[#This Row],[Start Time]],"")</f>
        <v/>
      </c>
      <c r="I3234" s="36" t="str">
        <f>IF(AND(TimeSpend[[#This Row],[Personnel number]]&lt;&gt;"",TimeSpend[[#This Row],[Date]]&lt;&gt;""),TimeSpend[[#This Row],[End Time]],"")</f>
        <v/>
      </c>
      <c r="J3234" t="str">
        <f>IF(AND(TimeSpend[[#This Row],[Personnel number]]&lt;&gt;"",TimeSpend[[#This Row],[Date]]&lt;&gt;""),TimeSpend[[#This Row],[Location]],"")</f>
        <v/>
      </c>
      <c r="K3234" t="str">
        <f>IF(AND(TimeSpend[[#This Row],[Personnel number]]&lt;&gt;"",TimeSpend[[#This Row],[Date]]&lt;&gt;""),TimeSpend[[#This Row],[Task]],"")</f>
        <v/>
      </c>
      <c r="L3234" t="str">
        <f>IF(AND(TimeSpend[[#This Row],[Personnel number]]&lt;&gt;"",TimeSpend[[#This Row],[Date]]&lt;&gt;""),Utilization!$J$2,"")</f>
        <v/>
      </c>
      <c r="M3234" t="str">
        <f>IF(AND(TimeSpend[[#This Row],[Personnel number]]&lt;&gt;"",TimeSpend[[#This Row],[Date]]&lt;&gt;""),TimeSpend[[#This Row],[Employee Name]],"")</f>
        <v/>
      </c>
      <c r="N3234" t="str">
        <f t="shared" si="100"/>
        <v/>
      </c>
      <c r="O3234" t="str">
        <f t="shared" si="101"/>
        <v/>
      </c>
      <c r="P3234" t="str">
        <f>IF(D3234&lt;&gt;"",VLOOKUP(D3234,Projects!B:C,2,0),"")</f>
        <v/>
      </c>
    </row>
    <row r="3235" spans="1:16" x14ac:dyDescent="0.25">
      <c r="A3235" t="str">
        <f>UPPER(IF(AND(TimeSpend[[#This Row],[Personnel number]]&lt;&gt;"",TimeSpend[[#This Row],[Date]]&lt;&gt;""),TimeSpend[[#This Row],[Personnel number]],""))</f>
        <v/>
      </c>
      <c r="B3235" s="85" t="str">
        <f>IF(AND(TimeSpend[[#This Row],[Personnel number]]&lt;&gt;"",TimeSpend[[#This Row],[Date]]&lt;&gt;""),TEXT(TimeSpend[[#This Row],[Date]],"[$-409]yyyyMMdd"),"")</f>
        <v/>
      </c>
      <c r="C3235" s="33" t="str">
        <f>IF(AND(TimeSpend[[#This Row],[Personnel number]]&lt;&gt;"",TimeSpend[[#This Row],[Date]]&lt;&gt;""),SUBSTITUTE(TimeSpend[[#This Row],[Hours]],",","."),"")</f>
        <v/>
      </c>
      <c r="D3235" t="str">
        <f>IF(AND(TimeSpend[[#This Row],[Personnel number]]&lt;&gt;"",TimeSpend[[#This Row],[Date]]&lt;&gt;""),TimeSpend[[#This Row],[Network]],"")</f>
        <v/>
      </c>
      <c r="E3235" t="str">
        <f>IF(AND(TimeSpend[[#This Row],[Personnel number]]&lt;&gt;"",TimeSpend[[#This Row],[Date]]&lt;&gt;""),TimeSpend[[#This Row],[Network Description]],"")</f>
        <v/>
      </c>
      <c r="F3235" t="str">
        <f>IF(AND(TimeSpend[[#This Row],[Personnel number]]&lt;&gt;"",TimeSpend[[#This Row],[Date]]&lt;&gt;""),TimeSpend[[#This Row],[Activity]],"")</f>
        <v/>
      </c>
      <c r="G3235" t="str">
        <f>IF(AND(TimeSpend[[#This Row],[Personnel number]]&lt;&gt;"",TimeSpend[[#This Row],[Date]]&lt;&gt;""),TimeSpend[[#This Row],[Activity description]],"")</f>
        <v/>
      </c>
      <c r="H3235" s="36" t="str">
        <f>IF(AND(TimeSpend[[#This Row],[Personnel number]]&lt;&gt;"",TimeSpend[[#This Row],[Date]]&lt;&gt;""),TimeSpend[[#This Row],[Start Time]],"")</f>
        <v/>
      </c>
      <c r="I3235" s="36" t="str">
        <f>IF(AND(TimeSpend[[#This Row],[Personnel number]]&lt;&gt;"",TimeSpend[[#This Row],[Date]]&lt;&gt;""),TimeSpend[[#This Row],[End Time]],"")</f>
        <v/>
      </c>
      <c r="J3235" t="str">
        <f>IF(AND(TimeSpend[[#This Row],[Personnel number]]&lt;&gt;"",TimeSpend[[#This Row],[Date]]&lt;&gt;""),TimeSpend[[#This Row],[Location]],"")</f>
        <v/>
      </c>
      <c r="K3235" t="str">
        <f>IF(AND(TimeSpend[[#This Row],[Personnel number]]&lt;&gt;"",TimeSpend[[#This Row],[Date]]&lt;&gt;""),TimeSpend[[#This Row],[Task]],"")</f>
        <v/>
      </c>
      <c r="L3235" t="str">
        <f>IF(AND(TimeSpend[[#This Row],[Personnel number]]&lt;&gt;"",TimeSpend[[#This Row],[Date]]&lt;&gt;""),Utilization!$J$2,"")</f>
        <v/>
      </c>
      <c r="M3235" t="str">
        <f>IF(AND(TimeSpend[[#This Row],[Personnel number]]&lt;&gt;"",TimeSpend[[#This Row],[Date]]&lt;&gt;""),TimeSpend[[#This Row],[Employee Name]],"")</f>
        <v/>
      </c>
      <c r="N3235" t="str">
        <f t="shared" si="100"/>
        <v/>
      </c>
      <c r="O3235" t="str">
        <f t="shared" si="101"/>
        <v/>
      </c>
      <c r="P3235" t="str">
        <f>IF(D3235&lt;&gt;"",VLOOKUP(D3235,Projects!B:C,2,0),"")</f>
        <v/>
      </c>
    </row>
    <row r="3236" spans="1:16" x14ac:dyDescent="0.25">
      <c r="A3236" t="str">
        <f>UPPER(IF(AND(TimeSpend[[#This Row],[Personnel number]]&lt;&gt;"",TimeSpend[[#This Row],[Date]]&lt;&gt;""),TimeSpend[[#This Row],[Personnel number]],""))</f>
        <v/>
      </c>
      <c r="B3236" s="85" t="str">
        <f>IF(AND(TimeSpend[[#This Row],[Personnel number]]&lt;&gt;"",TimeSpend[[#This Row],[Date]]&lt;&gt;""),TEXT(TimeSpend[[#This Row],[Date]],"[$-409]yyyyMMdd"),"")</f>
        <v/>
      </c>
      <c r="C3236" s="33" t="str">
        <f>IF(AND(TimeSpend[[#This Row],[Personnel number]]&lt;&gt;"",TimeSpend[[#This Row],[Date]]&lt;&gt;""),SUBSTITUTE(TimeSpend[[#This Row],[Hours]],",","."),"")</f>
        <v/>
      </c>
      <c r="D3236" t="str">
        <f>IF(AND(TimeSpend[[#This Row],[Personnel number]]&lt;&gt;"",TimeSpend[[#This Row],[Date]]&lt;&gt;""),TimeSpend[[#This Row],[Network]],"")</f>
        <v/>
      </c>
      <c r="E3236" t="str">
        <f>IF(AND(TimeSpend[[#This Row],[Personnel number]]&lt;&gt;"",TimeSpend[[#This Row],[Date]]&lt;&gt;""),TimeSpend[[#This Row],[Network Description]],"")</f>
        <v/>
      </c>
      <c r="F3236" t="str">
        <f>IF(AND(TimeSpend[[#This Row],[Personnel number]]&lt;&gt;"",TimeSpend[[#This Row],[Date]]&lt;&gt;""),TimeSpend[[#This Row],[Activity]],"")</f>
        <v/>
      </c>
      <c r="G3236" t="str">
        <f>IF(AND(TimeSpend[[#This Row],[Personnel number]]&lt;&gt;"",TimeSpend[[#This Row],[Date]]&lt;&gt;""),TimeSpend[[#This Row],[Activity description]],"")</f>
        <v/>
      </c>
      <c r="H3236" s="36" t="str">
        <f>IF(AND(TimeSpend[[#This Row],[Personnel number]]&lt;&gt;"",TimeSpend[[#This Row],[Date]]&lt;&gt;""),TimeSpend[[#This Row],[Start Time]],"")</f>
        <v/>
      </c>
      <c r="I3236" s="36" t="str">
        <f>IF(AND(TimeSpend[[#This Row],[Personnel number]]&lt;&gt;"",TimeSpend[[#This Row],[Date]]&lt;&gt;""),TimeSpend[[#This Row],[End Time]],"")</f>
        <v/>
      </c>
      <c r="J3236" t="str">
        <f>IF(AND(TimeSpend[[#This Row],[Personnel number]]&lt;&gt;"",TimeSpend[[#This Row],[Date]]&lt;&gt;""),TimeSpend[[#This Row],[Location]],"")</f>
        <v/>
      </c>
      <c r="K3236" t="str">
        <f>IF(AND(TimeSpend[[#This Row],[Personnel number]]&lt;&gt;"",TimeSpend[[#This Row],[Date]]&lt;&gt;""),TimeSpend[[#This Row],[Task]],"")</f>
        <v/>
      </c>
      <c r="L3236" t="str">
        <f>IF(AND(TimeSpend[[#This Row],[Personnel number]]&lt;&gt;"",TimeSpend[[#This Row],[Date]]&lt;&gt;""),Utilization!$J$2,"")</f>
        <v/>
      </c>
      <c r="M3236" t="str">
        <f>IF(AND(TimeSpend[[#This Row],[Personnel number]]&lt;&gt;"",TimeSpend[[#This Row],[Date]]&lt;&gt;""),TimeSpend[[#This Row],[Employee Name]],"")</f>
        <v/>
      </c>
      <c r="N3236" t="str">
        <f t="shared" si="100"/>
        <v/>
      </c>
      <c r="O3236" t="str">
        <f t="shared" si="101"/>
        <v/>
      </c>
      <c r="P3236" t="str">
        <f>IF(D3236&lt;&gt;"",VLOOKUP(D3236,Projects!B:C,2,0),"")</f>
        <v/>
      </c>
    </row>
    <row r="3237" spans="1:16" x14ac:dyDescent="0.25">
      <c r="A3237" t="str">
        <f>UPPER(IF(AND(TimeSpend[[#This Row],[Personnel number]]&lt;&gt;"",TimeSpend[[#This Row],[Date]]&lt;&gt;""),TimeSpend[[#This Row],[Personnel number]],""))</f>
        <v/>
      </c>
      <c r="B3237" s="85" t="str">
        <f>IF(AND(TimeSpend[[#This Row],[Personnel number]]&lt;&gt;"",TimeSpend[[#This Row],[Date]]&lt;&gt;""),TEXT(TimeSpend[[#This Row],[Date]],"[$-409]yyyyMMdd"),"")</f>
        <v/>
      </c>
      <c r="C3237" s="33" t="str">
        <f>IF(AND(TimeSpend[[#This Row],[Personnel number]]&lt;&gt;"",TimeSpend[[#This Row],[Date]]&lt;&gt;""),SUBSTITUTE(TimeSpend[[#This Row],[Hours]],",","."),"")</f>
        <v/>
      </c>
      <c r="D3237" t="str">
        <f>IF(AND(TimeSpend[[#This Row],[Personnel number]]&lt;&gt;"",TimeSpend[[#This Row],[Date]]&lt;&gt;""),TimeSpend[[#This Row],[Network]],"")</f>
        <v/>
      </c>
      <c r="E3237" t="str">
        <f>IF(AND(TimeSpend[[#This Row],[Personnel number]]&lt;&gt;"",TimeSpend[[#This Row],[Date]]&lt;&gt;""),TimeSpend[[#This Row],[Network Description]],"")</f>
        <v/>
      </c>
      <c r="F3237" t="str">
        <f>IF(AND(TimeSpend[[#This Row],[Personnel number]]&lt;&gt;"",TimeSpend[[#This Row],[Date]]&lt;&gt;""),TimeSpend[[#This Row],[Activity]],"")</f>
        <v/>
      </c>
      <c r="G3237" t="str">
        <f>IF(AND(TimeSpend[[#This Row],[Personnel number]]&lt;&gt;"",TimeSpend[[#This Row],[Date]]&lt;&gt;""),TimeSpend[[#This Row],[Activity description]],"")</f>
        <v/>
      </c>
      <c r="H3237" s="36" t="str">
        <f>IF(AND(TimeSpend[[#This Row],[Personnel number]]&lt;&gt;"",TimeSpend[[#This Row],[Date]]&lt;&gt;""),TimeSpend[[#This Row],[Start Time]],"")</f>
        <v/>
      </c>
      <c r="I3237" s="36" t="str">
        <f>IF(AND(TimeSpend[[#This Row],[Personnel number]]&lt;&gt;"",TimeSpend[[#This Row],[Date]]&lt;&gt;""),TimeSpend[[#This Row],[End Time]],"")</f>
        <v/>
      </c>
      <c r="J3237" t="str">
        <f>IF(AND(TimeSpend[[#This Row],[Personnel number]]&lt;&gt;"",TimeSpend[[#This Row],[Date]]&lt;&gt;""),TimeSpend[[#This Row],[Location]],"")</f>
        <v/>
      </c>
      <c r="K3237" t="str">
        <f>IF(AND(TimeSpend[[#This Row],[Personnel number]]&lt;&gt;"",TimeSpend[[#This Row],[Date]]&lt;&gt;""),TimeSpend[[#This Row],[Task]],"")</f>
        <v/>
      </c>
      <c r="L3237" t="str">
        <f>IF(AND(TimeSpend[[#This Row],[Personnel number]]&lt;&gt;"",TimeSpend[[#This Row],[Date]]&lt;&gt;""),Utilization!$J$2,"")</f>
        <v/>
      </c>
      <c r="M3237" t="str">
        <f>IF(AND(TimeSpend[[#This Row],[Personnel number]]&lt;&gt;"",TimeSpend[[#This Row],[Date]]&lt;&gt;""),TimeSpend[[#This Row],[Employee Name]],"")</f>
        <v/>
      </c>
      <c r="N3237" t="str">
        <f t="shared" si="100"/>
        <v/>
      </c>
      <c r="O3237" t="str">
        <f t="shared" si="101"/>
        <v/>
      </c>
      <c r="P3237" t="str">
        <f>IF(D3237&lt;&gt;"",VLOOKUP(D3237,Projects!B:C,2,0),"")</f>
        <v/>
      </c>
    </row>
    <row r="3238" spans="1:16" x14ac:dyDescent="0.25">
      <c r="A3238" t="str">
        <f>UPPER(IF(AND(TimeSpend[[#This Row],[Personnel number]]&lt;&gt;"",TimeSpend[[#This Row],[Date]]&lt;&gt;""),TimeSpend[[#This Row],[Personnel number]],""))</f>
        <v/>
      </c>
      <c r="B3238" s="85" t="str">
        <f>IF(AND(TimeSpend[[#This Row],[Personnel number]]&lt;&gt;"",TimeSpend[[#This Row],[Date]]&lt;&gt;""),TEXT(TimeSpend[[#This Row],[Date]],"[$-409]yyyyMMdd"),"")</f>
        <v/>
      </c>
      <c r="C3238" s="33" t="str">
        <f>IF(AND(TimeSpend[[#This Row],[Personnel number]]&lt;&gt;"",TimeSpend[[#This Row],[Date]]&lt;&gt;""),SUBSTITUTE(TimeSpend[[#This Row],[Hours]],",","."),"")</f>
        <v/>
      </c>
      <c r="D3238" t="str">
        <f>IF(AND(TimeSpend[[#This Row],[Personnel number]]&lt;&gt;"",TimeSpend[[#This Row],[Date]]&lt;&gt;""),TimeSpend[[#This Row],[Network]],"")</f>
        <v/>
      </c>
      <c r="E3238" t="str">
        <f>IF(AND(TimeSpend[[#This Row],[Personnel number]]&lt;&gt;"",TimeSpend[[#This Row],[Date]]&lt;&gt;""),TimeSpend[[#This Row],[Network Description]],"")</f>
        <v/>
      </c>
      <c r="F3238" t="str">
        <f>IF(AND(TimeSpend[[#This Row],[Personnel number]]&lt;&gt;"",TimeSpend[[#This Row],[Date]]&lt;&gt;""),TimeSpend[[#This Row],[Activity]],"")</f>
        <v/>
      </c>
      <c r="G3238" t="str">
        <f>IF(AND(TimeSpend[[#This Row],[Personnel number]]&lt;&gt;"",TimeSpend[[#This Row],[Date]]&lt;&gt;""),TimeSpend[[#This Row],[Activity description]],"")</f>
        <v/>
      </c>
      <c r="H3238" s="36" t="str">
        <f>IF(AND(TimeSpend[[#This Row],[Personnel number]]&lt;&gt;"",TimeSpend[[#This Row],[Date]]&lt;&gt;""),TimeSpend[[#This Row],[Start Time]],"")</f>
        <v/>
      </c>
      <c r="I3238" s="36" t="str">
        <f>IF(AND(TimeSpend[[#This Row],[Personnel number]]&lt;&gt;"",TimeSpend[[#This Row],[Date]]&lt;&gt;""),TimeSpend[[#This Row],[End Time]],"")</f>
        <v/>
      </c>
      <c r="J3238" t="str">
        <f>IF(AND(TimeSpend[[#This Row],[Personnel number]]&lt;&gt;"",TimeSpend[[#This Row],[Date]]&lt;&gt;""),TimeSpend[[#This Row],[Location]],"")</f>
        <v/>
      </c>
      <c r="K3238" t="str">
        <f>IF(AND(TimeSpend[[#This Row],[Personnel number]]&lt;&gt;"",TimeSpend[[#This Row],[Date]]&lt;&gt;""),TimeSpend[[#This Row],[Task]],"")</f>
        <v/>
      </c>
      <c r="L3238" t="str">
        <f>IF(AND(TimeSpend[[#This Row],[Personnel number]]&lt;&gt;"",TimeSpend[[#This Row],[Date]]&lt;&gt;""),Utilization!$J$2,"")</f>
        <v/>
      </c>
      <c r="M3238" t="str">
        <f>IF(AND(TimeSpend[[#This Row],[Personnel number]]&lt;&gt;"",TimeSpend[[#This Row],[Date]]&lt;&gt;""),TimeSpend[[#This Row],[Employee Name]],"")</f>
        <v/>
      </c>
      <c r="N3238" t="str">
        <f t="shared" si="100"/>
        <v/>
      </c>
      <c r="O3238" t="str">
        <f t="shared" si="101"/>
        <v/>
      </c>
      <c r="P3238" t="str">
        <f>IF(D3238&lt;&gt;"",VLOOKUP(D3238,Projects!B:C,2,0),"")</f>
        <v/>
      </c>
    </row>
    <row r="3239" spans="1:16" x14ac:dyDescent="0.25">
      <c r="A3239" t="str">
        <f>UPPER(IF(AND(TimeSpend[[#This Row],[Personnel number]]&lt;&gt;"",TimeSpend[[#This Row],[Date]]&lt;&gt;""),TimeSpend[[#This Row],[Personnel number]],""))</f>
        <v/>
      </c>
      <c r="B3239" s="85" t="str">
        <f>IF(AND(TimeSpend[[#This Row],[Personnel number]]&lt;&gt;"",TimeSpend[[#This Row],[Date]]&lt;&gt;""),TEXT(TimeSpend[[#This Row],[Date]],"[$-409]yyyyMMdd"),"")</f>
        <v/>
      </c>
      <c r="C3239" s="33" t="str">
        <f>IF(AND(TimeSpend[[#This Row],[Personnel number]]&lt;&gt;"",TimeSpend[[#This Row],[Date]]&lt;&gt;""),SUBSTITUTE(TimeSpend[[#This Row],[Hours]],",","."),"")</f>
        <v/>
      </c>
      <c r="D3239" t="str">
        <f>IF(AND(TimeSpend[[#This Row],[Personnel number]]&lt;&gt;"",TimeSpend[[#This Row],[Date]]&lt;&gt;""),TimeSpend[[#This Row],[Network]],"")</f>
        <v/>
      </c>
      <c r="E3239" t="str">
        <f>IF(AND(TimeSpend[[#This Row],[Personnel number]]&lt;&gt;"",TimeSpend[[#This Row],[Date]]&lt;&gt;""),TimeSpend[[#This Row],[Network Description]],"")</f>
        <v/>
      </c>
      <c r="F3239" t="str">
        <f>IF(AND(TimeSpend[[#This Row],[Personnel number]]&lt;&gt;"",TimeSpend[[#This Row],[Date]]&lt;&gt;""),TimeSpend[[#This Row],[Activity]],"")</f>
        <v/>
      </c>
      <c r="G3239" t="str">
        <f>IF(AND(TimeSpend[[#This Row],[Personnel number]]&lt;&gt;"",TimeSpend[[#This Row],[Date]]&lt;&gt;""),TimeSpend[[#This Row],[Activity description]],"")</f>
        <v/>
      </c>
      <c r="H3239" s="36" t="str">
        <f>IF(AND(TimeSpend[[#This Row],[Personnel number]]&lt;&gt;"",TimeSpend[[#This Row],[Date]]&lt;&gt;""),TimeSpend[[#This Row],[Start Time]],"")</f>
        <v/>
      </c>
      <c r="I3239" s="36" t="str">
        <f>IF(AND(TimeSpend[[#This Row],[Personnel number]]&lt;&gt;"",TimeSpend[[#This Row],[Date]]&lt;&gt;""),TimeSpend[[#This Row],[End Time]],"")</f>
        <v/>
      </c>
      <c r="J3239" t="str">
        <f>IF(AND(TimeSpend[[#This Row],[Personnel number]]&lt;&gt;"",TimeSpend[[#This Row],[Date]]&lt;&gt;""),TimeSpend[[#This Row],[Location]],"")</f>
        <v/>
      </c>
      <c r="K3239" t="str">
        <f>IF(AND(TimeSpend[[#This Row],[Personnel number]]&lt;&gt;"",TimeSpend[[#This Row],[Date]]&lt;&gt;""),TimeSpend[[#This Row],[Task]],"")</f>
        <v/>
      </c>
      <c r="L3239" t="str">
        <f>IF(AND(TimeSpend[[#This Row],[Personnel number]]&lt;&gt;"",TimeSpend[[#This Row],[Date]]&lt;&gt;""),Utilization!$J$2,"")</f>
        <v/>
      </c>
      <c r="M3239" t="str">
        <f>IF(AND(TimeSpend[[#This Row],[Personnel number]]&lt;&gt;"",TimeSpend[[#This Row],[Date]]&lt;&gt;""),TimeSpend[[#This Row],[Employee Name]],"")</f>
        <v/>
      </c>
      <c r="N3239" t="str">
        <f t="shared" si="100"/>
        <v/>
      </c>
      <c r="O3239" t="str">
        <f t="shared" si="101"/>
        <v/>
      </c>
      <c r="P3239" t="str">
        <f>IF(D3239&lt;&gt;"",VLOOKUP(D3239,Projects!B:C,2,0),"")</f>
        <v/>
      </c>
    </row>
    <row r="3240" spans="1:16" x14ac:dyDescent="0.25">
      <c r="A3240" t="str">
        <f>UPPER(IF(AND(TimeSpend[[#This Row],[Personnel number]]&lt;&gt;"",TimeSpend[[#This Row],[Date]]&lt;&gt;""),TimeSpend[[#This Row],[Personnel number]],""))</f>
        <v/>
      </c>
      <c r="B3240" s="85" t="str">
        <f>IF(AND(TimeSpend[[#This Row],[Personnel number]]&lt;&gt;"",TimeSpend[[#This Row],[Date]]&lt;&gt;""),TEXT(TimeSpend[[#This Row],[Date]],"[$-409]yyyyMMdd"),"")</f>
        <v/>
      </c>
      <c r="C3240" s="33" t="str">
        <f>IF(AND(TimeSpend[[#This Row],[Personnel number]]&lt;&gt;"",TimeSpend[[#This Row],[Date]]&lt;&gt;""),SUBSTITUTE(TimeSpend[[#This Row],[Hours]],",","."),"")</f>
        <v/>
      </c>
      <c r="D3240" t="str">
        <f>IF(AND(TimeSpend[[#This Row],[Personnel number]]&lt;&gt;"",TimeSpend[[#This Row],[Date]]&lt;&gt;""),TimeSpend[[#This Row],[Network]],"")</f>
        <v/>
      </c>
      <c r="E3240" t="str">
        <f>IF(AND(TimeSpend[[#This Row],[Personnel number]]&lt;&gt;"",TimeSpend[[#This Row],[Date]]&lt;&gt;""),TimeSpend[[#This Row],[Network Description]],"")</f>
        <v/>
      </c>
      <c r="F3240" t="str">
        <f>IF(AND(TimeSpend[[#This Row],[Personnel number]]&lt;&gt;"",TimeSpend[[#This Row],[Date]]&lt;&gt;""),TimeSpend[[#This Row],[Activity]],"")</f>
        <v/>
      </c>
      <c r="G3240" t="str">
        <f>IF(AND(TimeSpend[[#This Row],[Personnel number]]&lt;&gt;"",TimeSpend[[#This Row],[Date]]&lt;&gt;""),TimeSpend[[#This Row],[Activity description]],"")</f>
        <v/>
      </c>
      <c r="H3240" s="36" t="str">
        <f>IF(AND(TimeSpend[[#This Row],[Personnel number]]&lt;&gt;"",TimeSpend[[#This Row],[Date]]&lt;&gt;""),TimeSpend[[#This Row],[Start Time]],"")</f>
        <v/>
      </c>
      <c r="I3240" s="36" t="str">
        <f>IF(AND(TimeSpend[[#This Row],[Personnel number]]&lt;&gt;"",TimeSpend[[#This Row],[Date]]&lt;&gt;""),TimeSpend[[#This Row],[End Time]],"")</f>
        <v/>
      </c>
      <c r="J3240" t="str">
        <f>IF(AND(TimeSpend[[#This Row],[Personnel number]]&lt;&gt;"",TimeSpend[[#This Row],[Date]]&lt;&gt;""),TimeSpend[[#This Row],[Location]],"")</f>
        <v/>
      </c>
      <c r="K3240" t="str">
        <f>IF(AND(TimeSpend[[#This Row],[Personnel number]]&lt;&gt;"",TimeSpend[[#This Row],[Date]]&lt;&gt;""),TimeSpend[[#This Row],[Task]],"")</f>
        <v/>
      </c>
      <c r="L3240" t="str">
        <f>IF(AND(TimeSpend[[#This Row],[Personnel number]]&lt;&gt;"",TimeSpend[[#This Row],[Date]]&lt;&gt;""),Utilization!$J$2,"")</f>
        <v/>
      </c>
      <c r="M3240" t="str">
        <f>IF(AND(TimeSpend[[#This Row],[Personnel number]]&lt;&gt;"",TimeSpend[[#This Row],[Date]]&lt;&gt;""),TimeSpend[[#This Row],[Employee Name]],"")</f>
        <v/>
      </c>
      <c r="N3240" t="str">
        <f t="shared" si="100"/>
        <v/>
      </c>
      <c r="O3240" t="str">
        <f t="shared" si="101"/>
        <v/>
      </c>
      <c r="P3240" t="str">
        <f>IF(D3240&lt;&gt;"",VLOOKUP(D3240,Projects!B:C,2,0),"")</f>
        <v/>
      </c>
    </row>
    <row r="3241" spans="1:16" x14ac:dyDescent="0.25">
      <c r="A3241" t="str">
        <f>UPPER(IF(AND(TimeSpend[[#This Row],[Personnel number]]&lt;&gt;"",TimeSpend[[#This Row],[Date]]&lt;&gt;""),TimeSpend[[#This Row],[Personnel number]],""))</f>
        <v/>
      </c>
      <c r="B3241" s="85" t="str">
        <f>IF(AND(TimeSpend[[#This Row],[Personnel number]]&lt;&gt;"",TimeSpend[[#This Row],[Date]]&lt;&gt;""),TEXT(TimeSpend[[#This Row],[Date]],"[$-409]yyyyMMdd"),"")</f>
        <v/>
      </c>
      <c r="C3241" s="33" t="str">
        <f>IF(AND(TimeSpend[[#This Row],[Personnel number]]&lt;&gt;"",TimeSpend[[#This Row],[Date]]&lt;&gt;""),SUBSTITUTE(TimeSpend[[#This Row],[Hours]],",","."),"")</f>
        <v/>
      </c>
      <c r="D3241" t="str">
        <f>IF(AND(TimeSpend[[#This Row],[Personnel number]]&lt;&gt;"",TimeSpend[[#This Row],[Date]]&lt;&gt;""),TimeSpend[[#This Row],[Network]],"")</f>
        <v/>
      </c>
      <c r="E3241" t="str">
        <f>IF(AND(TimeSpend[[#This Row],[Personnel number]]&lt;&gt;"",TimeSpend[[#This Row],[Date]]&lt;&gt;""),TimeSpend[[#This Row],[Network Description]],"")</f>
        <v/>
      </c>
      <c r="F3241" t="str">
        <f>IF(AND(TimeSpend[[#This Row],[Personnel number]]&lt;&gt;"",TimeSpend[[#This Row],[Date]]&lt;&gt;""),TimeSpend[[#This Row],[Activity]],"")</f>
        <v/>
      </c>
      <c r="G3241" t="str">
        <f>IF(AND(TimeSpend[[#This Row],[Personnel number]]&lt;&gt;"",TimeSpend[[#This Row],[Date]]&lt;&gt;""),TimeSpend[[#This Row],[Activity description]],"")</f>
        <v/>
      </c>
      <c r="H3241" s="36" t="str">
        <f>IF(AND(TimeSpend[[#This Row],[Personnel number]]&lt;&gt;"",TimeSpend[[#This Row],[Date]]&lt;&gt;""),TimeSpend[[#This Row],[Start Time]],"")</f>
        <v/>
      </c>
      <c r="I3241" s="36" t="str">
        <f>IF(AND(TimeSpend[[#This Row],[Personnel number]]&lt;&gt;"",TimeSpend[[#This Row],[Date]]&lt;&gt;""),TimeSpend[[#This Row],[End Time]],"")</f>
        <v/>
      </c>
      <c r="J3241" t="str">
        <f>IF(AND(TimeSpend[[#This Row],[Personnel number]]&lt;&gt;"",TimeSpend[[#This Row],[Date]]&lt;&gt;""),TimeSpend[[#This Row],[Location]],"")</f>
        <v/>
      </c>
      <c r="K3241" t="str">
        <f>IF(AND(TimeSpend[[#This Row],[Personnel number]]&lt;&gt;"",TimeSpend[[#This Row],[Date]]&lt;&gt;""),TimeSpend[[#This Row],[Task]],"")</f>
        <v/>
      </c>
      <c r="L3241" t="str">
        <f>IF(AND(TimeSpend[[#This Row],[Personnel number]]&lt;&gt;"",TimeSpend[[#This Row],[Date]]&lt;&gt;""),Utilization!$J$2,"")</f>
        <v/>
      </c>
      <c r="M3241" t="str">
        <f>IF(AND(TimeSpend[[#This Row],[Personnel number]]&lt;&gt;"",TimeSpend[[#This Row],[Date]]&lt;&gt;""),TimeSpend[[#This Row],[Employee Name]],"")</f>
        <v/>
      </c>
      <c r="N3241" t="str">
        <f t="shared" si="100"/>
        <v/>
      </c>
      <c r="O3241" t="str">
        <f t="shared" si="101"/>
        <v/>
      </c>
      <c r="P3241" t="str">
        <f>IF(D3241&lt;&gt;"",VLOOKUP(D3241,Projects!B:C,2,0),"")</f>
        <v/>
      </c>
    </row>
    <row r="3242" spans="1:16" x14ac:dyDescent="0.25">
      <c r="A3242" t="str">
        <f>UPPER(IF(AND(TimeSpend[[#This Row],[Personnel number]]&lt;&gt;"",TimeSpend[[#This Row],[Date]]&lt;&gt;""),TimeSpend[[#This Row],[Personnel number]],""))</f>
        <v/>
      </c>
      <c r="B3242" s="85" t="str">
        <f>IF(AND(TimeSpend[[#This Row],[Personnel number]]&lt;&gt;"",TimeSpend[[#This Row],[Date]]&lt;&gt;""),TEXT(TimeSpend[[#This Row],[Date]],"[$-409]yyyyMMdd"),"")</f>
        <v/>
      </c>
      <c r="C3242" s="33" t="str">
        <f>IF(AND(TimeSpend[[#This Row],[Personnel number]]&lt;&gt;"",TimeSpend[[#This Row],[Date]]&lt;&gt;""),SUBSTITUTE(TimeSpend[[#This Row],[Hours]],",","."),"")</f>
        <v/>
      </c>
      <c r="D3242" t="str">
        <f>IF(AND(TimeSpend[[#This Row],[Personnel number]]&lt;&gt;"",TimeSpend[[#This Row],[Date]]&lt;&gt;""),TimeSpend[[#This Row],[Network]],"")</f>
        <v/>
      </c>
      <c r="E3242" t="str">
        <f>IF(AND(TimeSpend[[#This Row],[Personnel number]]&lt;&gt;"",TimeSpend[[#This Row],[Date]]&lt;&gt;""),TimeSpend[[#This Row],[Network Description]],"")</f>
        <v/>
      </c>
      <c r="F3242" t="str">
        <f>IF(AND(TimeSpend[[#This Row],[Personnel number]]&lt;&gt;"",TimeSpend[[#This Row],[Date]]&lt;&gt;""),TimeSpend[[#This Row],[Activity]],"")</f>
        <v/>
      </c>
      <c r="G3242" t="str">
        <f>IF(AND(TimeSpend[[#This Row],[Personnel number]]&lt;&gt;"",TimeSpend[[#This Row],[Date]]&lt;&gt;""),TimeSpend[[#This Row],[Activity description]],"")</f>
        <v/>
      </c>
      <c r="H3242" s="36" t="str">
        <f>IF(AND(TimeSpend[[#This Row],[Personnel number]]&lt;&gt;"",TimeSpend[[#This Row],[Date]]&lt;&gt;""),TimeSpend[[#This Row],[Start Time]],"")</f>
        <v/>
      </c>
      <c r="I3242" s="36" t="str">
        <f>IF(AND(TimeSpend[[#This Row],[Personnel number]]&lt;&gt;"",TimeSpend[[#This Row],[Date]]&lt;&gt;""),TimeSpend[[#This Row],[End Time]],"")</f>
        <v/>
      </c>
      <c r="J3242" t="str">
        <f>IF(AND(TimeSpend[[#This Row],[Personnel number]]&lt;&gt;"",TimeSpend[[#This Row],[Date]]&lt;&gt;""),TimeSpend[[#This Row],[Location]],"")</f>
        <v/>
      </c>
      <c r="K3242" t="str">
        <f>IF(AND(TimeSpend[[#This Row],[Personnel number]]&lt;&gt;"",TimeSpend[[#This Row],[Date]]&lt;&gt;""),TimeSpend[[#This Row],[Task]],"")</f>
        <v/>
      </c>
      <c r="L3242" t="str">
        <f>IF(AND(TimeSpend[[#This Row],[Personnel number]]&lt;&gt;"",TimeSpend[[#This Row],[Date]]&lt;&gt;""),Utilization!$J$2,"")</f>
        <v/>
      </c>
      <c r="M3242" t="str">
        <f>IF(AND(TimeSpend[[#This Row],[Personnel number]]&lt;&gt;"",TimeSpend[[#This Row],[Date]]&lt;&gt;""),TimeSpend[[#This Row],[Employee Name]],"")</f>
        <v/>
      </c>
      <c r="N3242" t="str">
        <f t="shared" si="100"/>
        <v/>
      </c>
      <c r="O3242" t="str">
        <f t="shared" si="101"/>
        <v/>
      </c>
      <c r="P3242" t="str">
        <f>IF(D3242&lt;&gt;"",VLOOKUP(D3242,Projects!B:C,2,0),"")</f>
        <v/>
      </c>
    </row>
    <row r="3243" spans="1:16" x14ac:dyDescent="0.25">
      <c r="A3243" t="str">
        <f>UPPER(IF(AND(TimeSpend[[#This Row],[Personnel number]]&lt;&gt;"",TimeSpend[[#This Row],[Date]]&lt;&gt;""),TimeSpend[[#This Row],[Personnel number]],""))</f>
        <v/>
      </c>
      <c r="B3243" s="85" t="str">
        <f>IF(AND(TimeSpend[[#This Row],[Personnel number]]&lt;&gt;"",TimeSpend[[#This Row],[Date]]&lt;&gt;""),TEXT(TimeSpend[[#This Row],[Date]],"[$-409]yyyyMMdd"),"")</f>
        <v/>
      </c>
      <c r="C3243" s="33" t="str">
        <f>IF(AND(TimeSpend[[#This Row],[Personnel number]]&lt;&gt;"",TimeSpend[[#This Row],[Date]]&lt;&gt;""),SUBSTITUTE(TimeSpend[[#This Row],[Hours]],",","."),"")</f>
        <v/>
      </c>
      <c r="D3243" t="str">
        <f>IF(AND(TimeSpend[[#This Row],[Personnel number]]&lt;&gt;"",TimeSpend[[#This Row],[Date]]&lt;&gt;""),TimeSpend[[#This Row],[Network]],"")</f>
        <v/>
      </c>
      <c r="E3243" t="str">
        <f>IF(AND(TimeSpend[[#This Row],[Personnel number]]&lt;&gt;"",TimeSpend[[#This Row],[Date]]&lt;&gt;""),TimeSpend[[#This Row],[Network Description]],"")</f>
        <v/>
      </c>
      <c r="F3243" t="str">
        <f>IF(AND(TimeSpend[[#This Row],[Personnel number]]&lt;&gt;"",TimeSpend[[#This Row],[Date]]&lt;&gt;""),TimeSpend[[#This Row],[Activity]],"")</f>
        <v/>
      </c>
      <c r="G3243" t="str">
        <f>IF(AND(TimeSpend[[#This Row],[Personnel number]]&lt;&gt;"",TimeSpend[[#This Row],[Date]]&lt;&gt;""),TimeSpend[[#This Row],[Activity description]],"")</f>
        <v/>
      </c>
      <c r="H3243" s="36" t="str">
        <f>IF(AND(TimeSpend[[#This Row],[Personnel number]]&lt;&gt;"",TimeSpend[[#This Row],[Date]]&lt;&gt;""),TimeSpend[[#This Row],[Start Time]],"")</f>
        <v/>
      </c>
      <c r="I3243" s="36" t="str">
        <f>IF(AND(TimeSpend[[#This Row],[Personnel number]]&lt;&gt;"",TimeSpend[[#This Row],[Date]]&lt;&gt;""),TimeSpend[[#This Row],[End Time]],"")</f>
        <v/>
      </c>
      <c r="J3243" t="str">
        <f>IF(AND(TimeSpend[[#This Row],[Personnel number]]&lt;&gt;"",TimeSpend[[#This Row],[Date]]&lt;&gt;""),TimeSpend[[#This Row],[Location]],"")</f>
        <v/>
      </c>
      <c r="K3243" t="str">
        <f>IF(AND(TimeSpend[[#This Row],[Personnel number]]&lt;&gt;"",TimeSpend[[#This Row],[Date]]&lt;&gt;""),TimeSpend[[#This Row],[Task]],"")</f>
        <v/>
      </c>
      <c r="L3243" t="str">
        <f>IF(AND(TimeSpend[[#This Row],[Personnel number]]&lt;&gt;"",TimeSpend[[#This Row],[Date]]&lt;&gt;""),Utilization!$J$2,"")</f>
        <v/>
      </c>
      <c r="M3243" t="str">
        <f>IF(AND(TimeSpend[[#This Row],[Personnel number]]&lt;&gt;"",TimeSpend[[#This Row],[Date]]&lt;&gt;""),TimeSpend[[#This Row],[Employee Name]],"")</f>
        <v/>
      </c>
      <c r="N3243" t="str">
        <f t="shared" si="100"/>
        <v/>
      </c>
      <c r="O3243" t="str">
        <f t="shared" si="101"/>
        <v/>
      </c>
      <c r="P3243" t="str">
        <f>IF(D3243&lt;&gt;"",VLOOKUP(D3243,Projects!B:C,2,0),"")</f>
        <v/>
      </c>
    </row>
    <row r="3244" spans="1:16" x14ac:dyDescent="0.25">
      <c r="A3244" t="str">
        <f>UPPER(IF(AND(TimeSpend[[#This Row],[Personnel number]]&lt;&gt;"",TimeSpend[[#This Row],[Date]]&lt;&gt;""),TimeSpend[[#This Row],[Personnel number]],""))</f>
        <v/>
      </c>
      <c r="B3244" s="85" t="str">
        <f>IF(AND(TimeSpend[[#This Row],[Personnel number]]&lt;&gt;"",TimeSpend[[#This Row],[Date]]&lt;&gt;""),TEXT(TimeSpend[[#This Row],[Date]],"[$-409]yyyyMMdd"),"")</f>
        <v/>
      </c>
      <c r="C3244" s="33" t="str">
        <f>IF(AND(TimeSpend[[#This Row],[Personnel number]]&lt;&gt;"",TimeSpend[[#This Row],[Date]]&lt;&gt;""),SUBSTITUTE(TimeSpend[[#This Row],[Hours]],",","."),"")</f>
        <v/>
      </c>
      <c r="D3244" t="str">
        <f>IF(AND(TimeSpend[[#This Row],[Personnel number]]&lt;&gt;"",TimeSpend[[#This Row],[Date]]&lt;&gt;""),TimeSpend[[#This Row],[Network]],"")</f>
        <v/>
      </c>
      <c r="E3244" t="str">
        <f>IF(AND(TimeSpend[[#This Row],[Personnel number]]&lt;&gt;"",TimeSpend[[#This Row],[Date]]&lt;&gt;""),TimeSpend[[#This Row],[Network Description]],"")</f>
        <v/>
      </c>
      <c r="F3244" t="str">
        <f>IF(AND(TimeSpend[[#This Row],[Personnel number]]&lt;&gt;"",TimeSpend[[#This Row],[Date]]&lt;&gt;""),TimeSpend[[#This Row],[Activity]],"")</f>
        <v/>
      </c>
      <c r="G3244" t="str">
        <f>IF(AND(TimeSpend[[#This Row],[Personnel number]]&lt;&gt;"",TimeSpend[[#This Row],[Date]]&lt;&gt;""),TimeSpend[[#This Row],[Activity description]],"")</f>
        <v/>
      </c>
      <c r="H3244" s="36" t="str">
        <f>IF(AND(TimeSpend[[#This Row],[Personnel number]]&lt;&gt;"",TimeSpend[[#This Row],[Date]]&lt;&gt;""),TimeSpend[[#This Row],[Start Time]],"")</f>
        <v/>
      </c>
      <c r="I3244" s="36" t="str">
        <f>IF(AND(TimeSpend[[#This Row],[Personnel number]]&lt;&gt;"",TimeSpend[[#This Row],[Date]]&lt;&gt;""),TimeSpend[[#This Row],[End Time]],"")</f>
        <v/>
      </c>
      <c r="J3244" t="str">
        <f>IF(AND(TimeSpend[[#This Row],[Personnel number]]&lt;&gt;"",TimeSpend[[#This Row],[Date]]&lt;&gt;""),TimeSpend[[#This Row],[Location]],"")</f>
        <v/>
      </c>
      <c r="K3244" t="str">
        <f>IF(AND(TimeSpend[[#This Row],[Personnel number]]&lt;&gt;"",TimeSpend[[#This Row],[Date]]&lt;&gt;""),TimeSpend[[#This Row],[Task]],"")</f>
        <v/>
      </c>
      <c r="L3244" t="str">
        <f>IF(AND(TimeSpend[[#This Row],[Personnel number]]&lt;&gt;"",TimeSpend[[#This Row],[Date]]&lt;&gt;""),Utilization!$J$2,"")</f>
        <v/>
      </c>
      <c r="M3244" t="str">
        <f>IF(AND(TimeSpend[[#This Row],[Personnel number]]&lt;&gt;"",TimeSpend[[#This Row],[Date]]&lt;&gt;""),TimeSpend[[#This Row],[Employee Name]],"")</f>
        <v/>
      </c>
      <c r="N3244" t="str">
        <f t="shared" si="100"/>
        <v/>
      </c>
      <c r="O3244" t="str">
        <f t="shared" si="101"/>
        <v/>
      </c>
      <c r="P3244" t="str">
        <f>IF(D3244&lt;&gt;"",VLOOKUP(D3244,Projects!B:C,2,0),"")</f>
        <v/>
      </c>
    </row>
    <row r="3245" spans="1:16" x14ac:dyDescent="0.25">
      <c r="A3245" t="str">
        <f>UPPER(IF(AND(TimeSpend[[#This Row],[Personnel number]]&lt;&gt;"",TimeSpend[[#This Row],[Date]]&lt;&gt;""),TimeSpend[[#This Row],[Personnel number]],""))</f>
        <v/>
      </c>
      <c r="B3245" s="85" t="str">
        <f>IF(AND(TimeSpend[[#This Row],[Personnel number]]&lt;&gt;"",TimeSpend[[#This Row],[Date]]&lt;&gt;""),TEXT(TimeSpend[[#This Row],[Date]],"[$-409]yyyyMMdd"),"")</f>
        <v/>
      </c>
      <c r="C3245" s="33" t="str">
        <f>IF(AND(TimeSpend[[#This Row],[Personnel number]]&lt;&gt;"",TimeSpend[[#This Row],[Date]]&lt;&gt;""),SUBSTITUTE(TimeSpend[[#This Row],[Hours]],",","."),"")</f>
        <v/>
      </c>
      <c r="D3245" t="str">
        <f>IF(AND(TimeSpend[[#This Row],[Personnel number]]&lt;&gt;"",TimeSpend[[#This Row],[Date]]&lt;&gt;""),TimeSpend[[#This Row],[Network]],"")</f>
        <v/>
      </c>
      <c r="E3245" t="str">
        <f>IF(AND(TimeSpend[[#This Row],[Personnel number]]&lt;&gt;"",TimeSpend[[#This Row],[Date]]&lt;&gt;""),TimeSpend[[#This Row],[Network Description]],"")</f>
        <v/>
      </c>
      <c r="F3245" t="str">
        <f>IF(AND(TimeSpend[[#This Row],[Personnel number]]&lt;&gt;"",TimeSpend[[#This Row],[Date]]&lt;&gt;""),TimeSpend[[#This Row],[Activity]],"")</f>
        <v/>
      </c>
      <c r="G3245" t="str">
        <f>IF(AND(TimeSpend[[#This Row],[Personnel number]]&lt;&gt;"",TimeSpend[[#This Row],[Date]]&lt;&gt;""),TimeSpend[[#This Row],[Activity description]],"")</f>
        <v/>
      </c>
      <c r="H3245" s="36" t="str">
        <f>IF(AND(TimeSpend[[#This Row],[Personnel number]]&lt;&gt;"",TimeSpend[[#This Row],[Date]]&lt;&gt;""),TimeSpend[[#This Row],[Start Time]],"")</f>
        <v/>
      </c>
      <c r="I3245" s="36" t="str">
        <f>IF(AND(TimeSpend[[#This Row],[Personnel number]]&lt;&gt;"",TimeSpend[[#This Row],[Date]]&lt;&gt;""),TimeSpend[[#This Row],[End Time]],"")</f>
        <v/>
      </c>
      <c r="J3245" t="str">
        <f>IF(AND(TimeSpend[[#This Row],[Personnel number]]&lt;&gt;"",TimeSpend[[#This Row],[Date]]&lt;&gt;""),TimeSpend[[#This Row],[Location]],"")</f>
        <v/>
      </c>
      <c r="K3245" t="str">
        <f>IF(AND(TimeSpend[[#This Row],[Personnel number]]&lt;&gt;"",TimeSpend[[#This Row],[Date]]&lt;&gt;""),TimeSpend[[#This Row],[Task]],"")</f>
        <v/>
      </c>
      <c r="L3245" t="str">
        <f>IF(AND(TimeSpend[[#This Row],[Personnel number]]&lt;&gt;"",TimeSpend[[#This Row],[Date]]&lt;&gt;""),Utilization!$J$2,"")</f>
        <v/>
      </c>
      <c r="M3245" t="str">
        <f>IF(AND(TimeSpend[[#This Row],[Personnel number]]&lt;&gt;"",TimeSpend[[#This Row],[Date]]&lt;&gt;""),TimeSpend[[#This Row],[Employee Name]],"")</f>
        <v/>
      </c>
      <c r="N3245" t="str">
        <f t="shared" si="100"/>
        <v/>
      </c>
      <c r="O3245" t="str">
        <f t="shared" si="101"/>
        <v/>
      </c>
      <c r="P3245" t="str">
        <f>IF(D3245&lt;&gt;"",VLOOKUP(D3245,Projects!B:C,2,0),"")</f>
        <v/>
      </c>
    </row>
    <row r="3246" spans="1:16" x14ac:dyDescent="0.25">
      <c r="A3246" t="str">
        <f>UPPER(IF(AND(TimeSpend[[#This Row],[Personnel number]]&lt;&gt;"",TimeSpend[[#This Row],[Date]]&lt;&gt;""),TimeSpend[[#This Row],[Personnel number]],""))</f>
        <v/>
      </c>
      <c r="B3246" s="85" t="str">
        <f>IF(AND(TimeSpend[[#This Row],[Personnel number]]&lt;&gt;"",TimeSpend[[#This Row],[Date]]&lt;&gt;""),TEXT(TimeSpend[[#This Row],[Date]],"[$-409]yyyyMMdd"),"")</f>
        <v/>
      </c>
      <c r="C3246" s="33" t="str">
        <f>IF(AND(TimeSpend[[#This Row],[Personnel number]]&lt;&gt;"",TimeSpend[[#This Row],[Date]]&lt;&gt;""),SUBSTITUTE(TimeSpend[[#This Row],[Hours]],",","."),"")</f>
        <v/>
      </c>
      <c r="D3246" t="str">
        <f>IF(AND(TimeSpend[[#This Row],[Personnel number]]&lt;&gt;"",TimeSpend[[#This Row],[Date]]&lt;&gt;""),TimeSpend[[#This Row],[Network]],"")</f>
        <v/>
      </c>
      <c r="E3246" t="str">
        <f>IF(AND(TimeSpend[[#This Row],[Personnel number]]&lt;&gt;"",TimeSpend[[#This Row],[Date]]&lt;&gt;""),TimeSpend[[#This Row],[Network Description]],"")</f>
        <v/>
      </c>
      <c r="F3246" t="str">
        <f>IF(AND(TimeSpend[[#This Row],[Personnel number]]&lt;&gt;"",TimeSpend[[#This Row],[Date]]&lt;&gt;""),TimeSpend[[#This Row],[Activity]],"")</f>
        <v/>
      </c>
      <c r="G3246" t="str">
        <f>IF(AND(TimeSpend[[#This Row],[Personnel number]]&lt;&gt;"",TimeSpend[[#This Row],[Date]]&lt;&gt;""),TimeSpend[[#This Row],[Activity description]],"")</f>
        <v/>
      </c>
      <c r="H3246" s="36" t="str">
        <f>IF(AND(TimeSpend[[#This Row],[Personnel number]]&lt;&gt;"",TimeSpend[[#This Row],[Date]]&lt;&gt;""),TimeSpend[[#This Row],[Start Time]],"")</f>
        <v/>
      </c>
      <c r="I3246" s="36" t="str">
        <f>IF(AND(TimeSpend[[#This Row],[Personnel number]]&lt;&gt;"",TimeSpend[[#This Row],[Date]]&lt;&gt;""),TimeSpend[[#This Row],[End Time]],"")</f>
        <v/>
      </c>
      <c r="J3246" t="str">
        <f>IF(AND(TimeSpend[[#This Row],[Personnel number]]&lt;&gt;"",TimeSpend[[#This Row],[Date]]&lt;&gt;""),TimeSpend[[#This Row],[Location]],"")</f>
        <v/>
      </c>
      <c r="K3246" t="str">
        <f>IF(AND(TimeSpend[[#This Row],[Personnel number]]&lt;&gt;"",TimeSpend[[#This Row],[Date]]&lt;&gt;""),TimeSpend[[#This Row],[Task]],"")</f>
        <v/>
      </c>
      <c r="L3246" t="str">
        <f>IF(AND(TimeSpend[[#This Row],[Personnel number]]&lt;&gt;"",TimeSpend[[#This Row],[Date]]&lt;&gt;""),Utilization!$J$2,"")</f>
        <v/>
      </c>
      <c r="M3246" t="str">
        <f>IF(AND(TimeSpend[[#This Row],[Personnel number]]&lt;&gt;"",TimeSpend[[#This Row],[Date]]&lt;&gt;""),TimeSpend[[#This Row],[Employee Name]],"")</f>
        <v/>
      </c>
      <c r="N3246" t="str">
        <f t="shared" si="100"/>
        <v/>
      </c>
      <c r="O3246" t="str">
        <f t="shared" si="101"/>
        <v/>
      </c>
      <c r="P3246" t="str">
        <f>IF(D3246&lt;&gt;"",VLOOKUP(D3246,Projects!B:C,2,0),"")</f>
        <v/>
      </c>
    </row>
    <row r="3247" spans="1:16" x14ac:dyDescent="0.25">
      <c r="A3247" t="str">
        <f>UPPER(IF(AND(TimeSpend[[#This Row],[Personnel number]]&lt;&gt;"",TimeSpend[[#This Row],[Date]]&lt;&gt;""),TimeSpend[[#This Row],[Personnel number]],""))</f>
        <v/>
      </c>
      <c r="B3247" s="85" t="str">
        <f>IF(AND(TimeSpend[[#This Row],[Personnel number]]&lt;&gt;"",TimeSpend[[#This Row],[Date]]&lt;&gt;""),TEXT(TimeSpend[[#This Row],[Date]],"[$-409]yyyyMMdd"),"")</f>
        <v/>
      </c>
      <c r="C3247" s="33" t="str">
        <f>IF(AND(TimeSpend[[#This Row],[Personnel number]]&lt;&gt;"",TimeSpend[[#This Row],[Date]]&lt;&gt;""),SUBSTITUTE(TimeSpend[[#This Row],[Hours]],",","."),"")</f>
        <v/>
      </c>
      <c r="D3247" t="str">
        <f>IF(AND(TimeSpend[[#This Row],[Personnel number]]&lt;&gt;"",TimeSpend[[#This Row],[Date]]&lt;&gt;""),TimeSpend[[#This Row],[Network]],"")</f>
        <v/>
      </c>
      <c r="E3247" t="str">
        <f>IF(AND(TimeSpend[[#This Row],[Personnel number]]&lt;&gt;"",TimeSpend[[#This Row],[Date]]&lt;&gt;""),TimeSpend[[#This Row],[Network Description]],"")</f>
        <v/>
      </c>
      <c r="F3247" t="str">
        <f>IF(AND(TimeSpend[[#This Row],[Personnel number]]&lt;&gt;"",TimeSpend[[#This Row],[Date]]&lt;&gt;""),TimeSpend[[#This Row],[Activity]],"")</f>
        <v/>
      </c>
      <c r="G3247" t="str">
        <f>IF(AND(TimeSpend[[#This Row],[Personnel number]]&lt;&gt;"",TimeSpend[[#This Row],[Date]]&lt;&gt;""),TimeSpend[[#This Row],[Activity description]],"")</f>
        <v/>
      </c>
      <c r="H3247" s="36" t="str">
        <f>IF(AND(TimeSpend[[#This Row],[Personnel number]]&lt;&gt;"",TimeSpend[[#This Row],[Date]]&lt;&gt;""),TimeSpend[[#This Row],[Start Time]],"")</f>
        <v/>
      </c>
      <c r="I3247" s="36" t="str">
        <f>IF(AND(TimeSpend[[#This Row],[Personnel number]]&lt;&gt;"",TimeSpend[[#This Row],[Date]]&lt;&gt;""),TimeSpend[[#This Row],[End Time]],"")</f>
        <v/>
      </c>
      <c r="J3247" t="str">
        <f>IF(AND(TimeSpend[[#This Row],[Personnel number]]&lt;&gt;"",TimeSpend[[#This Row],[Date]]&lt;&gt;""),TimeSpend[[#This Row],[Location]],"")</f>
        <v/>
      </c>
      <c r="K3247" t="str">
        <f>IF(AND(TimeSpend[[#This Row],[Personnel number]]&lt;&gt;"",TimeSpend[[#This Row],[Date]]&lt;&gt;""),TimeSpend[[#This Row],[Task]],"")</f>
        <v/>
      </c>
      <c r="L3247" t="str">
        <f>IF(AND(TimeSpend[[#This Row],[Personnel number]]&lt;&gt;"",TimeSpend[[#This Row],[Date]]&lt;&gt;""),Utilization!$J$2,"")</f>
        <v/>
      </c>
      <c r="M3247" t="str">
        <f>IF(AND(TimeSpend[[#This Row],[Personnel number]]&lt;&gt;"",TimeSpend[[#This Row],[Date]]&lt;&gt;""),TimeSpend[[#This Row],[Employee Name]],"")</f>
        <v/>
      </c>
      <c r="N3247" t="str">
        <f t="shared" si="100"/>
        <v/>
      </c>
      <c r="O3247" t="str">
        <f t="shared" si="101"/>
        <v/>
      </c>
      <c r="P3247" t="str">
        <f>IF(D3247&lt;&gt;"",VLOOKUP(D3247,Projects!B:C,2,0),"")</f>
        <v/>
      </c>
    </row>
    <row r="3248" spans="1:16" x14ac:dyDescent="0.25">
      <c r="A3248" t="str">
        <f>UPPER(IF(AND(TimeSpend[[#This Row],[Personnel number]]&lt;&gt;"",TimeSpend[[#This Row],[Date]]&lt;&gt;""),TimeSpend[[#This Row],[Personnel number]],""))</f>
        <v/>
      </c>
      <c r="B3248" s="85" t="str">
        <f>IF(AND(TimeSpend[[#This Row],[Personnel number]]&lt;&gt;"",TimeSpend[[#This Row],[Date]]&lt;&gt;""),TEXT(TimeSpend[[#This Row],[Date]],"[$-409]yyyyMMdd"),"")</f>
        <v/>
      </c>
      <c r="C3248" s="33" t="str">
        <f>IF(AND(TimeSpend[[#This Row],[Personnel number]]&lt;&gt;"",TimeSpend[[#This Row],[Date]]&lt;&gt;""),SUBSTITUTE(TimeSpend[[#This Row],[Hours]],",","."),"")</f>
        <v/>
      </c>
      <c r="D3248" t="str">
        <f>IF(AND(TimeSpend[[#This Row],[Personnel number]]&lt;&gt;"",TimeSpend[[#This Row],[Date]]&lt;&gt;""),TimeSpend[[#This Row],[Network]],"")</f>
        <v/>
      </c>
      <c r="E3248" t="str">
        <f>IF(AND(TimeSpend[[#This Row],[Personnel number]]&lt;&gt;"",TimeSpend[[#This Row],[Date]]&lt;&gt;""),TimeSpend[[#This Row],[Network Description]],"")</f>
        <v/>
      </c>
      <c r="F3248" t="str">
        <f>IF(AND(TimeSpend[[#This Row],[Personnel number]]&lt;&gt;"",TimeSpend[[#This Row],[Date]]&lt;&gt;""),TimeSpend[[#This Row],[Activity]],"")</f>
        <v/>
      </c>
      <c r="G3248" t="str">
        <f>IF(AND(TimeSpend[[#This Row],[Personnel number]]&lt;&gt;"",TimeSpend[[#This Row],[Date]]&lt;&gt;""),TimeSpend[[#This Row],[Activity description]],"")</f>
        <v/>
      </c>
      <c r="H3248" s="36" t="str">
        <f>IF(AND(TimeSpend[[#This Row],[Personnel number]]&lt;&gt;"",TimeSpend[[#This Row],[Date]]&lt;&gt;""),TimeSpend[[#This Row],[Start Time]],"")</f>
        <v/>
      </c>
      <c r="I3248" s="36" t="str">
        <f>IF(AND(TimeSpend[[#This Row],[Personnel number]]&lt;&gt;"",TimeSpend[[#This Row],[Date]]&lt;&gt;""),TimeSpend[[#This Row],[End Time]],"")</f>
        <v/>
      </c>
      <c r="J3248" t="str">
        <f>IF(AND(TimeSpend[[#This Row],[Personnel number]]&lt;&gt;"",TimeSpend[[#This Row],[Date]]&lt;&gt;""),TimeSpend[[#This Row],[Location]],"")</f>
        <v/>
      </c>
      <c r="K3248" t="str">
        <f>IF(AND(TimeSpend[[#This Row],[Personnel number]]&lt;&gt;"",TimeSpend[[#This Row],[Date]]&lt;&gt;""),TimeSpend[[#This Row],[Task]],"")</f>
        <v/>
      </c>
      <c r="L3248" t="str">
        <f>IF(AND(TimeSpend[[#This Row],[Personnel number]]&lt;&gt;"",TimeSpend[[#This Row],[Date]]&lt;&gt;""),Utilization!$J$2,"")</f>
        <v/>
      </c>
      <c r="M3248" t="str">
        <f>IF(AND(TimeSpend[[#This Row],[Personnel number]]&lt;&gt;"",TimeSpend[[#This Row],[Date]]&lt;&gt;""),TimeSpend[[#This Row],[Employee Name]],"")</f>
        <v/>
      </c>
      <c r="N3248" t="str">
        <f t="shared" si="100"/>
        <v/>
      </c>
      <c r="O3248" t="str">
        <f t="shared" si="101"/>
        <v/>
      </c>
      <c r="P3248" t="str">
        <f>IF(D3248&lt;&gt;"",VLOOKUP(D3248,Projects!B:C,2,0),"")</f>
        <v/>
      </c>
    </row>
    <row r="3249" spans="1:16" x14ac:dyDescent="0.25">
      <c r="A3249" t="str">
        <f>UPPER(IF(AND(TimeSpend[[#This Row],[Personnel number]]&lt;&gt;"",TimeSpend[[#This Row],[Date]]&lt;&gt;""),TimeSpend[[#This Row],[Personnel number]],""))</f>
        <v/>
      </c>
      <c r="B3249" s="85" t="str">
        <f>IF(AND(TimeSpend[[#This Row],[Personnel number]]&lt;&gt;"",TimeSpend[[#This Row],[Date]]&lt;&gt;""),TEXT(TimeSpend[[#This Row],[Date]],"[$-409]yyyyMMdd"),"")</f>
        <v/>
      </c>
      <c r="C3249" s="33" t="str">
        <f>IF(AND(TimeSpend[[#This Row],[Personnel number]]&lt;&gt;"",TimeSpend[[#This Row],[Date]]&lt;&gt;""),SUBSTITUTE(TimeSpend[[#This Row],[Hours]],",","."),"")</f>
        <v/>
      </c>
      <c r="D3249" t="str">
        <f>IF(AND(TimeSpend[[#This Row],[Personnel number]]&lt;&gt;"",TimeSpend[[#This Row],[Date]]&lt;&gt;""),TimeSpend[[#This Row],[Network]],"")</f>
        <v/>
      </c>
      <c r="E3249" t="str">
        <f>IF(AND(TimeSpend[[#This Row],[Personnel number]]&lt;&gt;"",TimeSpend[[#This Row],[Date]]&lt;&gt;""),TimeSpend[[#This Row],[Network Description]],"")</f>
        <v/>
      </c>
      <c r="F3249" t="str">
        <f>IF(AND(TimeSpend[[#This Row],[Personnel number]]&lt;&gt;"",TimeSpend[[#This Row],[Date]]&lt;&gt;""),TimeSpend[[#This Row],[Activity]],"")</f>
        <v/>
      </c>
      <c r="G3249" t="str">
        <f>IF(AND(TimeSpend[[#This Row],[Personnel number]]&lt;&gt;"",TimeSpend[[#This Row],[Date]]&lt;&gt;""),TimeSpend[[#This Row],[Activity description]],"")</f>
        <v/>
      </c>
      <c r="H3249" s="36" t="str">
        <f>IF(AND(TimeSpend[[#This Row],[Personnel number]]&lt;&gt;"",TimeSpend[[#This Row],[Date]]&lt;&gt;""),TimeSpend[[#This Row],[Start Time]],"")</f>
        <v/>
      </c>
      <c r="I3249" s="36" t="str">
        <f>IF(AND(TimeSpend[[#This Row],[Personnel number]]&lt;&gt;"",TimeSpend[[#This Row],[Date]]&lt;&gt;""),TimeSpend[[#This Row],[End Time]],"")</f>
        <v/>
      </c>
      <c r="J3249" t="str">
        <f>IF(AND(TimeSpend[[#This Row],[Personnel number]]&lt;&gt;"",TimeSpend[[#This Row],[Date]]&lt;&gt;""),TimeSpend[[#This Row],[Location]],"")</f>
        <v/>
      </c>
      <c r="K3249" t="str">
        <f>IF(AND(TimeSpend[[#This Row],[Personnel number]]&lt;&gt;"",TimeSpend[[#This Row],[Date]]&lt;&gt;""),TimeSpend[[#This Row],[Task]],"")</f>
        <v/>
      </c>
      <c r="L3249" t="str">
        <f>IF(AND(TimeSpend[[#This Row],[Personnel number]]&lt;&gt;"",TimeSpend[[#This Row],[Date]]&lt;&gt;""),Utilization!$J$2,"")</f>
        <v/>
      </c>
      <c r="M3249" t="str">
        <f>IF(AND(TimeSpend[[#This Row],[Personnel number]]&lt;&gt;"",TimeSpend[[#This Row],[Date]]&lt;&gt;""),TimeSpend[[#This Row],[Employee Name]],"")</f>
        <v/>
      </c>
      <c r="N3249" t="str">
        <f t="shared" si="100"/>
        <v/>
      </c>
      <c r="O3249" t="str">
        <f t="shared" si="101"/>
        <v/>
      </c>
      <c r="P3249" t="str">
        <f>IF(D3249&lt;&gt;"",VLOOKUP(D3249,Projects!B:C,2,0),"")</f>
        <v/>
      </c>
    </row>
    <row r="3250" spans="1:16" x14ac:dyDescent="0.25">
      <c r="A3250" t="str">
        <f>UPPER(IF(AND(TimeSpend[[#This Row],[Personnel number]]&lt;&gt;"",TimeSpend[[#This Row],[Date]]&lt;&gt;""),TimeSpend[[#This Row],[Personnel number]],""))</f>
        <v/>
      </c>
      <c r="B3250" s="85" t="str">
        <f>IF(AND(TimeSpend[[#This Row],[Personnel number]]&lt;&gt;"",TimeSpend[[#This Row],[Date]]&lt;&gt;""),TEXT(TimeSpend[[#This Row],[Date]],"[$-409]yyyyMMdd"),"")</f>
        <v/>
      </c>
      <c r="C3250" s="33" t="str">
        <f>IF(AND(TimeSpend[[#This Row],[Personnel number]]&lt;&gt;"",TimeSpend[[#This Row],[Date]]&lt;&gt;""),SUBSTITUTE(TimeSpend[[#This Row],[Hours]],",","."),"")</f>
        <v/>
      </c>
      <c r="D3250" t="str">
        <f>IF(AND(TimeSpend[[#This Row],[Personnel number]]&lt;&gt;"",TimeSpend[[#This Row],[Date]]&lt;&gt;""),TimeSpend[[#This Row],[Network]],"")</f>
        <v/>
      </c>
      <c r="E3250" t="str">
        <f>IF(AND(TimeSpend[[#This Row],[Personnel number]]&lt;&gt;"",TimeSpend[[#This Row],[Date]]&lt;&gt;""),TimeSpend[[#This Row],[Network Description]],"")</f>
        <v/>
      </c>
      <c r="F3250" t="str">
        <f>IF(AND(TimeSpend[[#This Row],[Personnel number]]&lt;&gt;"",TimeSpend[[#This Row],[Date]]&lt;&gt;""),TimeSpend[[#This Row],[Activity]],"")</f>
        <v/>
      </c>
      <c r="G3250" t="str">
        <f>IF(AND(TimeSpend[[#This Row],[Personnel number]]&lt;&gt;"",TimeSpend[[#This Row],[Date]]&lt;&gt;""),TimeSpend[[#This Row],[Activity description]],"")</f>
        <v/>
      </c>
      <c r="H3250" s="36" t="str">
        <f>IF(AND(TimeSpend[[#This Row],[Personnel number]]&lt;&gt;"",TimeSpend[[#This Row],[Date]]&lt;&gt;""),TimeSpend[[#This Row],[Start Time]],"")</f>
        <v/>
      </c>
      <c r="I3250" s="36" t="str">
        <f>IF(AND(TimeSpend[[#This Row],[Personnel number]]&lt;&gt;"",TimeSpend[[#This Row],[Date]]&lt;&gt;""),TimeSpend[[#This Row],[End Time]],"")</f>
        <v/>
      </c>
      <c r="J3250" t="str">
        <f>IF(AND(TimeSpend[[#This Row],[Personnel number]]&lt;&gt;"",TimeSpend[[#This Row],[Date]]&lt;&gt;""),TimeSpend[[#This Row],[Location]],"")</f>
        <v/>
      </c>
      <c r="K3250" t="str">
        <f>IF(AND(TimeSpend[[#This Row],[Personnel number]]&lt;&gt;"",TimeSpend[[#This Row],[Date]]&lt;&gt;""),TimeSpend[[#This Row],[Task]],"")</f>
        <v/>
      </c>
      <c r="L3250" t="str">
        <f>IF(AND(TimeSpend[[#This Row],[Personnel number]]&lt;&gt;"",TimeSpend[[#This Row],[Date]]&lt;&gt;""),Utilization!$J$2,"")</f>
        <v/>
      </c>
      <c r="M3250" t="str">
        <f>IF(AND(TimeSpend[[#This Row],[Personnel number]]&lt;&gt;"",TimeSpend[[#This Row],[Date]]&lt;&gt;""),TimeSpend[[#This Row],[Employee Name]],"")</f>
        <v/>
      </c>
      <c r="N3250" t="str">
        <f t="shared" si="100"/>
        <v/>
      </c>
      <c r="O3250" t="str">
        <f t="shared" si="101"/>
        <v/>
      </c>
      <c r="P3250" t="str">
        <f>IF(D3250&lt;&gt;"",VLOOKUP(D3250,Projects!B:C,2,0),"")</f>
        <v/>
      </c>
    </row>
    <row r="3251" spans="1:16" x14ac:dyDescent="0.25">
      <c r="A3251" t="str">
        <f>UPPER(IF(AND(TimeSpend[[#This Row],[Personnel number]]&lt;&gt;"",TimeSpend[[#This Row],[Date]]&lt;&gt;""),TimeSpend[[#This Row],[Personnel number]],""))</f>
        <v/>
      </c>
      <c r="B3251" s="85" t="str">
        <f>IF(AND(TimeSpend[[#This Row],[Personnel number]]&lt;&gt;"",TimeSpend[[#This Row],[Date]]&lt;&gt;""),TEXT(TimeSpend[[#This Row],[Date]],"[$-409]yyyyMMdd"),"")</f>
        <v/>
      </c>
      <c r="C3251" s="33" t="str">
        <f>IF(AND(TimeSpend[[#This Row],[Personnel number]]&lt;&gt;"",TimeSpend[[#This Row],[Date]]&lt;&gt;""),SUBSTITUTE(TimeSpend[[#This Row],[Hours]],",","."),"")</f>
        <v/>
      </c>
      <c r="D3251" t="str">
        <f>IF(AND(TimeSpend[[#This Row],[Personnel number]]&lt;&gt;"",TimeSpend[[#This Row],[Date]]&lt;&gt;""),TimeSpend[[#This Row],[Network]],"")</f>
        <v/>
      </c>
      <c r="E3251" t="str">
        <f>IF(AND(TimeSpend[[#This Row],[Personnel number]]&lt;&gt;"",TimeSpend[[#This Row],[Date]]&lt;&gt;""),TimeSpend[[#This Row],[Network Description]],"")</f>
        <v/>
      </c>
      <c r="F3251" t="str">
        <f>IF(AND(TimeSpend[[#This Row],[Personnel number]]&lt;&gt;"",TimeSpend[[#This Row],[Date]]&lt;&gt;""),TimeSpend[[#This Row],[Activity]],"")</f>
        <v/>
      </c>
      <c r="G3251" t="str">
        <f>IF(AND(TimeSpend[[#This Row],[Personnel number]]&lt;&gt;"",TimeSpend[[#This Row],[Date]]&lt;&gt;""),TimeSpend[[#This Row],[Activity description]],"")</f>
        <v/>
      </c>
      <c r="H3251" s="36" t="str">
        <f>IF(AND(TimeSpend[[#This Row],[Personnel number]]&lt;&gt;"",TimeSpend[[#This Row],[Date]]&lt;&gt;""),TimeSpend[[#This Row],[Start Time]],"")</f>
        <v/>
      </c>
      <c r="I3251" s="36" t="str">
        <f>IF(AND(TimeSpend[[#This Row],[Personnel number]]&lt;&gt;"",TimeSpend[[#This Row],[Date]]&lt;&gt;""),TimeSpend[[#This Row],[End Time]],"")</f>
        <v/>
      </c>
      <c r="J3251" t="str">
        <f>IF(AND(TimeSpend[[#This Row],[Personnel number]]&lt;&gt;"",TimeSpend[[#This Row],[Date]]&lt;&gt;""),TimeSpend[[#This Row],[Location]],"")</f>
        <v/>
      </c>
      <c r="K3251" t="str">
        <f>IF(AND(TimeSpend[[#This Row],[Personnel number]]&lt;&gt;"",TimeSpend[[#This Row],[Date]]&lt;&gt;""),TimeSpend[[#This Row],[Task]],"")</f>
        <v/>
      </c>
      <c r="L3251" t="str">
        <f>IF(AND(TimeSpend[[#This Row],[Personnel number]]&lt;&gt;"",TimeSpend[[#This Row],[Date]]&lt;&gt;""),Utilization!$J$2,"")</f>
        <v/>
      </c>
      <c r="M3251" t="str">
        <f>IF(AND(TimeSpend[[#This Row],[Personnel number]]&lt;&gt;"",TimeSpend[[#This Row],[Date]]&lt;&gt;""),TimeSpend[[#This Row],[Employee Name]],"")</f>
        <v/>
      </c>
      <c r="N3251" t="str">
        <f t="shared" si="100"/>
        <v/>
      </c>
      <c r="O3251" t="str">
        <f t="shared" si="101"/>
        <v/>
      </c>
      <c r="P3251" t="str">
        <f>IF(D3251&lt;&gt;"",VLOOKUP(D3251,Projects!B:C,2,0),"")</f>
        <v/>
      </c>
    </row>
    <row r="3252" spans="1:16" x14ac:dyDescent="0.25">
      <c r="A3252" t="str">
        <f>UPPER(IF(AND(TimeSpend[[#This Row],[Personnel number]]&lt;&gt;"",TimeSpend[[#This Row],[Date]]&lt;&gt;""),TimeSpend[[#This Row],[Personnel number]],""))</f>
        <v/>
      </c>
      <c r="B3252" s="85" t="str">
        <f>IF(AND(TimeSpend[[#This Row],[Personnel number]]&lt;&gt;"",TimeSpend[[#This Row],[Date]]&lt;&gt;""),TEXT(TimeSpend[[#This Row],[Date]],"[$-409]yyyyMMdd"),"")</f>
        <v/>
      </c>
      <c r="C3252" s="33" t="str">
        <f>IF(AND(TimeSpend[[#This Row],[Personnel number]]&lt;&gt;"",TimeSpend[[#This Row],[Date]]&lt;&gt;""),SUBSTITUTE(TimeSpend[[#This Row],[Hours]],",","."),"")</f>
        <v/>
      </c>
      <c r="D3252" t="str">
        <f>IF(AND(TimeSpend[[#This Row],[Personnel number]]&lt;&gt;"",TimeSpend[[#This Row],[Date]]&lt;&gt;""),TimeSpend[[#This Row],[Network]],"")</f>
        <v/>
      </c>
      <c r="E3252" t="str">
        <f>IF(AND(TimeSpend[[#This Row],[Personnel number]]&lt;&gt;"",TimeSpend[[#This Row],[Date]]&lt;&gt;""),TimeSpend[[#This Row],[Network Description]],"")</f>
        <v/>
      </c>
      <c r="F3252" t="str">
        <f>IF(AND(TimeSpend[[#This Row],[Personnel number]]&lt;&gt;"",TimeSpend[[#This Row],[Date]]&lt;&gt;""),TimeSpend[[#This Row],[Activity]],"")</f>
        <v/>
      </c>
      <c r="G3252" t="str">
        <f>IF(AND(TimeSpend[[#This Row],[Personnel number]]&lt;&gt;"",TimeSpend[[#This Row],[Date]]&lt;&gt;""),TimeSpend[[#This Row],[Activity description]],"")</f>
        <v/>
      </c>
      <c r="H3252" s="36" t="str">
        <f>IF(AND(TimeSpend[[#This Row],[Personnel number]]&lt;&gt;"",TimeSpend[[#This Row],[Date]]&lt;&gt;""),TimeSpend[[#This Row],[Start Time]],"")</f>
        <v/>
      </c>
      <c r="I3252" s="36" t="str">
        <f>IF(AND(TimeSpend[[#This Row],[Personnel number]]&lt;&gt;"",TimeSpend[[#This Row],[Date]]&lt;&gt;""),TimeSpend[[#This Row],[End Time]],"")</f>
        <v/>
      </c>
      <c r="J3252" t="str">
        <f>IF(AND(TimeSpend[[#This Row],[Personnel number]]&lt;&gt;"",TimeSpend[[#This Row],[Date]]&lt;&gt;""),TimeSpend[[#This Row],[Location]],"")</f>
        <v/>
      </c>
      <c r="K3252" t="str">
        <f>IF(AND(TimeSpend[[#This Row],[Personnel number]]&lt;&gt;"",TimeSpend[[#This Row],[Date]]&lt;&gt;""),TimeSpend[[#This Row],[Task]],"")</f>
        <v/>
      </c>
      <c r="L3252" t="str">
        <f>IF(AND(TimeSpend[[#This Row],[Personnel number]]&lt;&gt;"",TimeSpend[[#This Row],[Date]]&lt;&gt;""),Utilization!$J$2,"")</f>
        <v/>
      </c>
      <c r="M3252" t="str">
        <f>IF(AND(TimeSpend[[#This Row],[Personnel number]]&lt;&gt;"",TimeSpend[[#This Row],[Date]]&lt;&gt;""),TimeSpend[[#This Row],[Employee Name]],"")</f>
        <v/>
      </c>
      <c r="N3252" t="str">
        <f t="shared" si="100"/>
        <v/>
      </c>
      <c r="O3252" t="str">
        <f t="shared" si="101"/>
        <v/>
      </c>
      <c r="P3252" t="str">
        <f>IF(D3252&lt;&gt;"",VLOOKUP(D3252,Projects!B:C,2,0),"")</f>
        <v/>
      </c>
    </row>
    <row r="3253" spans="1:16" x14ac:dyDescent="0.25">
      <c r="A3253" t="str">
        <f>UPPER(IF(AND(TimeSpend[[#This Row],[Personnel number]]&lt;&gt;"",TimeSpend[[#This Row],[Date]]&lt;&gt;""),TimeSpend[[#This Row],[Personnel number]],""))</f>
        <v/>
      </c>
      <c r="B3253" s="85" t="str">
        <f>IF(AND(TimeSpend[[#This Row],[Personnel number]]&lt;&gt;"",TimeSpend[[#This Row],[Date]]&lt;&gt;""),TEXT(TimeSpend[[#This Row],[Date]],"[$-409]yyyyMMdd"),"")</f>
        <v/>
      </c>
      <c r="C3253" s="33" t="str">
        <f>IF(AND(TimeSpend[[#This Row],[Personnel number]]&lt;&gt;"",TimeSpend[[#This Row],[Date]]&lt;&gt;""),SUBSTITUTE(TimeSpend[[#This Row],[Hours]],",","."),"")</f>
        <v/>
      </c>
      <c r="D3253" t="str">
        <f>IF(AND(TimeSpend[[#This Row],[Personnel number]]&lt;&gt;"",TimeSpend[[#This Row],[Date]]&lt;&gt;""),TimeSpend[[#This Row],[Network]],"")</f>
        <v/>
      </c>
      <c r="E3253" t="str">
        <f>IF(AND(TimeSpend[[#This Row],[Personnel number]]&lt;&gt;"",TimeSpend[[#This Row],[Date]]&lt;&gt;""),TimeSpend[[#This Row],[Network Description]],"")</f>
        <v/>
      </c>
      <c r="F3253" t="str">
        <f>IF(AND(TimeSpend[[#This Row],[Personnel number]]&lt;&gt;"",TimeSpend[[#This Row],[Date]]&lt;&gt;""),TimeSpend[[#This Row],[Activity]],"")</f>
        <v/>
      </c>
      <c r="G3253" t="str">
        <f>IF(AND(TimeSpend[[#This Row],[Personnel number]]&lt;&gt;"",TimeSpend[[#This Row],[Date]]&lt;&gt;""),TimeSpend[[#This Row],[Activity description]],"")</f>
        <v/>
      </c>
      <c r="H3253" s="36" t="str">
        <f>IF(AND(TimeSpend[[#This Row],[Personnel number]]&lt;&gt;"",TimeSpend[[#This Row],[Date]]&lt;&gt;""),TimeSpend[[#This Row],[Start Time]],"")</f>
        <v/>
      </c>
      <c r="I3253" s="36" t="str">
        <f>IF(AND(TimeSpend[[#This Row],[Personnel number]]&lt;&gt;"",TimeSpend[[#This Row],[Date]]&lt;&gt;""),TimeSpend[[#This Row],[End Time]],"")</f>
        <v/>
      </c>
      <c r="J3253" t="str">
        <f>IF(AND(TimeSpend[[#This Row],[Personnel number]]&lt;&gt;"",TimeSpend[[#This Row],[Date]]&lt;&gt;""),TimeSpend[[#This Row],[Location]],"")</f>
        <v/>
      </c>
      <c r="K3253" t="str">
        <f>IF(AND(TimeSpend[[#This Row],[Personnel number]]&lt;&gt;"",TimeSpend[[#This Row],[Date]]&lt;&gt;""),TimeSpend[[#This Row],[Task]],"")</f>
        <v/>
      </c>
      <c r="L3253" t="str">
        <f>IF(AND(TimeSpend[[#This Row],[Personnel number]]&lt;&gt;"",TimeSpend[[#This Row],[Date]]&lt;&gt;""),Utilization!$J$2,"")</f>
        <v/>
      </c>
      <c r="M3253" t="str">
        <f>IF(AND(TimeSpend[[#This Row],[Personnel number]]&lt;&gt;"",TimeSpend[[#This Row],[Date]]&lt;&gt;""),TimeSpend[[#This Row],[Employee Name]],"")</f>
        <v/>
      </c>
      <c r="N3253" t="str">
        <f t="shared" si="100"/>
        <v/>
      </c>
      <c r="O3253" t="str">
        <f t="shared" si="101"/>
        <v/>
      </c>
      <c r="P3253" t="str">
        <f>IF(D3253&lt;&gt;"",VLOOKUP(D3253,Projects!B:C,2,0),"")</f>
        <v/>
      </c>
    </row>
    <row r="3254" spans="1:16" x14ac:dyDescent="0.25">
      <c r="A3254" t="str">
        <f>UPPER(IF(AND(TimeSpend[[#This Row],[Personnel number]]&lt;&gt;"",TimeSpend[[#This Row],[Date]]&lt;&gt;""),TimeSpend[[#This Row],[Personnel number]],""))</f>
        <v/>
      </c>
      <c r="B3254" s="85" t="str">
        <f>IF(AND(TimeSpend[[#This Row],[Personnel number]]&lt;&gt;"",TimeSpend[[#This Row],[Date]]&lt;&gt;""),TEXT(TimeSpend[[#This Row],[Date]],"[$-409]yyyyMMdd"),"")</f>
        <v/>
      </c>
      <c r="C3254" s="33" t="str">
        <f>IF(AND(TimeSpend[[#This Row],[Personnel number]]&lt;&gt;"",TimeSpend[[#This Row],[Date]]&lt;&gt;""),SUBSTITUTE(TimeSpend[[#This Row],[Hours]],",","."),"")</f>
        <v/>
      </c>
      <c r="D3254" t="str">
        <f>IF(AND(TimeSpend[[#This Row],[Personnel number]]&lt;&gt;"",TimeSpend[[#This Row],[Date]]&lt;&gt;""),TimeSpend[[#This Row],[Network]],"")</f>
        <v/>
      </c>
      <c r="E3254" t="str">
        <f>IF(AND(TimeSpend[[#This Row],[Personnel number]]&lt;&gt;"",TimeSpend[[#This Row],[Date]]&lt;&gt;""),TimeSpend[[#This Row],[Network Description]],"")</f>
        <v/>
      </c>
      <c r="F3254" t="str">
        <f>IF(AND(TimeSpend[[#This Row],[Personnel number]]&lt;&gt;"",TimeSpend[[#This Row],[Date]]&lt;&gt;""),TimeSpend[[#This Row],[Activity]],"")</f>
        <v/>
      </c>
      <c r="G3254" t="str">
        <f>IF(AND(TimeSpend[[#This Row],[Personnel number]]&lt;&gt;"",TimeSpend[[#This Row],[Date]]&lt;&gt;""),TimeSpend[[#This Row],[Activity description]],"")</f>
        <v/>
      </c>
      <c r="H3254" s="36" t="str">
        <f>IF(AND(TimeSpend[[#This Row],[Personnel number]]&lt;&gt;"",TimeSpend[[#This Row],[Date]]&lt;&gt;""),TimeSpend[[#This Row],[Start Time]],"")</f>
        <v/>
      </c>
      <c r="I3254" s="36" t="str">
        <f>IF(AND(TimeSpend[[#This Row],[Personnel number]]&lt;&gt;"",TimeSpend[[#This Row],[Date]]&lt;&gt;""),TimeSpend[[#This Row],[End Time]],"")</f>
        <v/>
      </c>
      <c r="J3254" t="str">
        <f>IF(AND(TimeSpend[[#This Row],[Personnel number]]&lt;&gt;"",TimeSpend[[#This Row],[Date]]&lt;&gt;""),TimeSpend[[#This Row],[Location]],"")</f>
        <v/>
      </c>
      <c r="K3254" t="str">
        <f>IF(AND(TimeSpend[[#This Row],[Personnel number]]&lt;&gt;"",TimeSpend[[#This Row],[Date]]&lt;&gt;""),TimeSpend[[#This Row],[Task]],"")</f>
        <v/>
      </c>
      <c r="L3254" t="str">
        <f>IF(AND(TimeSpend[[#This Row],[Personnel number]]&lt;&gt;"",TimeSpend[[#This Row],[Date]]&lt;&gt;""),Utilization!$J$2,"")</f>
        <v/>
      </c>
      <c r="M3254" t="str">
        <f>IF(AND(TimeSpend[[#This Row],[Personnel number]]&lt;&gt;"",TimeSpend[[#This Row],[Date]]&lt;&gt;""),TimeSpend[[#This Row],[Employee Name]],"")</f>
        <v/>
      </c>
      <c r="N3254" t="str">
        <f t="shared" si="100"/>
        <v/>
      </c>
      <c r="O3254" t="str">
        <f t="shared" si="101"/>
        <v/>
      </c>
      <c r="P3254" t="str">
        <f>IF(D3254&lt;&gt;"",VLOOKUP(D3254,Projects!B:C,2,0),"")</f>
        <v/>
      </c>
    </row>
    <row r="3255" spans="1:16" x14ac:dyDescent="0.25">
      <c r="A3255" t="str">
        <f>UPPER(IF(AND(TimeSpend[[#This Row],[Personnel number]]&lt;&gt;"",TimeSpend[[#This Row],[Date]]&lt;&gt;""),TimeSpend[[#This Row],[Personnel number]],""))</f>
        <v/>
      </c>
      <c r="B3255" s="85" t="str">
        <f>IF(AND(TimeSpend[[#This Row],[Personnel number]]&lt;&gt;"",TimeSpend[[#This Row],[Date]]&lt;&gt;""),TEXT(TimeSpend[[#This Row],[Date]],"[$-409]yyyyMMdd"),"")</f>
        <v/>
      </c>
      <c r="C3255" s="33" t="str">
        <f>IF(AND(TimeSpend[[#This Row],[Personnel number]]&lt;&gt;"",TimeSpend[[#This Row],[Date]]&lt;&gt;""),SUBSTITUTE(TimeSpend[[#This Row],[Hours]],",","."),"")</f>
        <v/>
      </c>
      <c r="D3255" t="str">
        <f>IF(AND(TimeSpend[[#This Row],[Personnel number]]&lt;&gt;"",TimeSpend[[#This Row],[Date]]&lt;&gt;""),TimeSpend[[#This Row],[Network]],"")</f>
        <v/>
      </c>
      <c r="E3255" t="str">
        <f>IF(AND(TimeSpend[[#This Row],[Personnel number]]&lt;&gt;"",TimeSpend[[#This Row],[Date]]&lt;&gt;""),TimeSpend[[#This Row],[Network Description]],"")</f>
        <v/>
      </c>
      <c r="F3255" t="str">
        <f>IF(AND(TimeSpend[[#This Row],[Personnel number]]&lt;&gt;"",TimeSpend[[#This Row],[Date]]&lt;&gt;""),TimeSpend[[#This Row],[Activity]],"")</f>
        <v/>
      </c>
      <c r="G3255" t="str">
        <f>IF(AND(TimeSpend[[#This Row],[Personnel number]]&lt;&gt;"",TimeSpend[[#This Row],[Date]]&lt;&gt;""),TimeSpend[[#This Row],[Activity description]],"")</f>
        <v/>
      </c>
      <c r="H3255" s="36" t="str">
        <f>IF(AND(TimeSpend[[#This Row],[Personnel number]]&lt;&gt;"",TimeSpend[[#This Row],[Date]]&lt;&gt;""),TimeSpend[[#This Row],[Start Time]],"")</f>
        <v/>
      </c>
      <c r="I3255" s="36" t="str">
        <f>IF(AND(TimeSpend[[#This Row],[Personnel number]]&lt;&gt;"",TimeSpend[[#This Row],[Date]]&lt;&gt;""),TimeSpend[[#This Row],[End Time]],"")</f>
        <v/>
      </c>
      <c r="J3255" t="str">
        <f>IF(AND(TimeSpend[[#This Row],[Personnel number]]&lt;&gt;"",TimeSpend[[#This Row],[Date]]&lt;&gt;""),TimeSpend[[#This Row],[Location]],"")</f>
        <v/>
      </c>
      <c r="K3255" t="str">
        <f>IF(AND(TimeSpend[[#This Row],[Personnel number]]&lt;&gt;"",TimeSpend[[#This Row],[Date]]&lt;&gt;""),TimeSpend[[#This Row],[Task]],"")</f>
        <v/>
      </c>
      <c r="L3255" t="str">
        <f>IF(AND(TimeSpend[[#This Row],[Personnel number]]&lt;&gt;"",TimeSpend[[#This Row],[Date]]&lt;&gt;""),Utilization!$J$2,"")</f>
        <v/>
      </c>
      <c r="M3255" t="str">
        <f>IF(AND(TimeSpend[[#This Row],[Personnel number]]&lt;&gt;"",TimeSpend[[#This Row],[Date]]&lt;&gt;""),TimeSpend[[#This Row],[Employee Name]],"")</f>
        <v/>
      </c>
      <c r="N3255" t="str">
        <f t="shared" si="100"/>
        <v/>
      </c>
      <c r="O3255" t="str">
        <f t="shared" si="101"/>
        <v/>
      </c>
      <c r="P3255" t="str">
        <f>IF(D3255&lt;&gt;"",VLOOKUP(D3255,Projects!B:C,2,0),"")</f>
        <v/>
      </c>
    </row>
    <row r="3256" spans="1:16" x14ac:dyDescent="0.25">
      <c r="A3256" t="str">
        <f>UPPER(IF(AND(TimeSpend[[#This Row],[Personnel number]]&lt;&gt;"",TimeSpend[[#This Row],[Date]]&lt;&gt;""),TimeSpend[[#This Row],[Personnel number]],""))</f>
        <v/>
      </c>
      <c r="B3256" s="85" t="str">
        <f>IF(AND(TimeSpend[[#This Row],[Personnel number]]&lt;&gt;"",TimeSpend[[#This Row],[Date]]&lt;&gt;""),TEXT(TimeSpend[[#This Row],[Date]],"[$-409]yyyyMMdd"),"")</f>
        <v/>
      </c>
      <c r="C3256" s="33" t="str">
        <f>IF(AND(TimeSpend[[#This Row],[Personnel number]]&lt;&gt;"",TimeSpend[[#This Row],[Date]]&lt;&gt;""),SUBSTITUTE(TimeSpend[[#This Row],[Hours]],",","."),"")</f>
        <v/>
      </c>
      <c r="D3256" t="str">
        <f>IF(AND(TimeSpend[[#This Row],[Personnel number]]&lt;&gt;"",TimeSpend[[#This Row],[Date]]&lt;&gt;""),TimeSpend[[#This Row],[Network]],"")</f>
        <v/>
      </c>
      <c r="E3256" t="str">
        <f>IF(AND(TimeSpend[[#This Row],[Personnel number]]&lt;&gt;"",TimeSpend[[#This Row],[Date]]&lt;&gt;""),TimeSpend[[#This Row],[Network Description]],"")</f>
        <v/>
      </c>
      <c r="F3256" t="str">
        <f>IF(AND(TimeSpend[[#This Row],[Personnel number]]&lt;&gt;"",TimeSpend[[#This Row],[Date]]&lt;&gt;""),TimeSpend[[#This Row],[Activity]],"")</f>
        <v/>
      </c>
      <c r="G3256" t="str">
        <f>IF(AND(TimeSpend[[#This Row],[Personnel number]]&lt;&gt;"",TimeSpend[[#This Row],[Date]]&lt;&gt;""),TimeSpend[[#This Row],[Activity description]],"")</f>
        <v/>
      </c>
      <c r="H3256" s="36" t="str">
        <f>IF(AND(TimeSpend[[#This Row],[Personnel number]]&lt;&gt;"",TimeSpend[[#This Row],[Date]]&lt;&gt;""),TimeSpend[[#This Row],[Start Time]],"")</f>
        <v/>
      </c>
      <c r="I3256" s="36" t="str">
        <f>IF(AND(TimeSpend[[#This Row],[Personnel number]]&lt;&gt;"",TimeSpend[[#This Row],[Date]]&lt;&gt;""),TimeSpend[[#This Row],[End Time]],"")</f>
        <v/>
      </c>
      <c r="J3256" t="str">
        <f>IF(AND(TimeSpend[[#This Row],[Personnel number]]&lt;&gt;"",TimeSpend[[#This Row],[Date]]&lt;&gt;""),TimeSpend[[#This Row],[Location]],"")</f>
        <v/>
      </c>
      <c r="K3256" t="str">
        <f>IF(AND(TimeSpend[[#This Row],[Personnel number]]&lt;&gt;"",TimeSpend[[#This Row],[Date]]&lt;&gt;""),TimeSpend[[#This Row],[Task]],"")</f>
        <v/>
      </c>
      <c r="L3256" t="str">
        <f>IF(AND(TimeSpend[[#This Row],[Personnel number]]&lt;&gt;"",TimeSpend[[#This Row],[Date]]&lt;&gt;""),Utilization!$J$2,"")</f>
        <v/>
      </c>
      <c r="M3256" t="str">
        <f>IF(AND(TimeSpend[[#This Row],[Personnel number]]&lt;&gt;"",TimeSpend[[#This Row],[Date]]&lt;&gt;""),TimeSpend[[#This Row],[Employee Name]],"")</f>
        <v/>
      </c>
      <c r="N3256" t="str">
        <f t="shared" si="100"/>
        <v/>
      </c>
      <c r="O3256" t="str">
        <f t="shared" si="101"/>
        <v/>
      </c>
      <c r="P3256" t="str">
        <f>IF(D3256&lt;&gt;"",VLOOKUP(D3256,Projects!B:C,2,0),"")</f>
        <v/>
      </c>
    </row>
    <row r="3257" spans="1:16" x14ac:dyDescent="0.25">
      <c r="A3257" t="str">
        <f>UPPER(IF(AND(TimeSpend[[#This Row],[Personnel number]]&lt;&gt;"",TimeSpend[[#This Row],[Date]]&lt;&gt;""),TimeSpend[[#This Row],[Personnel number]],""))</f>
        <v/>
      </c>
      <c r="B3257" s="85" t="str">
        <f>IF(AND(TimeSpend[[#This Row],[Personnel number]]&lt;&gt;"",TimeSpend[[#This Row],[Date]]&lt;&gt;""),TEXT(TimeSpend[[#This Row],[Date]],"[$-409]yyyyMMdd"),"")</f>
        <v/>
      </c>
      <c r="C3257" s="33" t="str">
        <f>IF(AND(TimeSpend[[#This Row],[Personnel number]]&lt;&gt;"",TimeSpend[[#This Row],[Date]]&lt;&gt;""),SUBSTITUTE(TimeSpend[[#This Row],[Hours]],",","."),"")</f>
        <v/>
      </c>
      <c r="D3257" t="str">
        <f>IF(AND(TimeSpend[[#This Row],[Personnel number]]&lt;&gt;"",TimeSpend[[#This Row],[Date]]&lt;&gt;""),TimeSpend[[#This Row],[Network]],"")</f>
        <v/>
      </c>
      <c r="E3257" t="str">
        <f>IF(AND(TimeSpend[[#This Row],[Personnel number]]&lt;&gt;"",TimeSpend[[#This Row],[Date]]&lt;&gt;""),TimeSpend[[#This Row],[Network Description]],"")</f>
        <v/>
      </c>
      <c r="F3257" t="str">
        <f>IF(AND(TimeSpend[[#This Row],[Personnel number]]&lt;&gt;"",TimeSpend[[#This Row],[Date]]&lt;&gt;""),TimeSpend[[#This Row],[Activity]],"")</f>
        <v/>
      </c>
      <c r="G3257" t="str">
        <f>IF(AND(TimeSpend[[#This Row],[Personnel number]]&lt;&gt;"",TimeSpend[[#This Row],[Date]]&lt;&gt;""),TimeSpend[[#This Row],[Activity description]],"")</f>
        <v/>
      </c>
      <c r="H3257" s="36" t="str">
        <f>IF(AND(TimeSpend[[#This Row],[Personnel number]]&lt;&gt;"",TimeSpend[[#This Row],[Date]]&lt;&gt;""),TimeSpend[[#This Row],[Start Time]],"")</f>
        <v/>
      </c>
      <c r="I3257" s="36" t="str">
        <f>IF(AND(TimeSpend[[#This Row],[Personnel number]]&lt;&gt;"",TimeSpend[[#This Row],[Date]]&lt;&gt;""),TimeSpend[[#This Row],[End Time]],"")</f>
        <v/>
      </c>
      <c r="J3257" t="str">
        <f>IF(AND(TimeSpend[[#This Row],[Personnel number]]&lt;&gt;"",TimeSpend[[#This Row],[Date]]&lt;&gt;""),TimeSpend[[#This Row],[Location]],"")</f>
        <v/>
      </c>
      <c r="K3257" t="str">
        <f>IF(AND(TimeSpend[[#This Row],[Personnel number]]&lt;&gt;"",TimeSpend[[#This Row],[Date]]&lt;&gt;""),TimeSpend[[#This Row],[Task]],"")</f>
        <v/>
      </c>
      <c r="L3257" t="str">
        <f>IF(AND(TimeSpend[[#This Row],[Personnel number]]&lt;&gt;"",TimeSpend[[#This Row],[Date]]&lt;&gt;""),Utilization!$J$2,"")</f>
        <v/>
      </c>
      <c r="M3257" t="str">
        <f>IF(AND(TimeSpend[[#This Row],[Personnel number]]&lt;&gt;"",TimeSpend[[#This Row],[Date]]&lt;&gt;""),TimeSpend[[#This Row],[Employee Name]],"")</f>
        <v/>
      </c>
      <c r="N3257" t="str">
        <f t="shared" ref="N3257:N3320" si="102">IF(A3257&lt;&gt;"",ROW(A3257)-1,"")</f>
        <v/>
      </c>
      <c r="O3257" t="str">
        <f t="shared" ref="O3257:O3320" si="103">IF(A3257&lt;&gt;"",L3257&amp;"-"&amp;N3257,"")</f>
        <v/>
      </c>
      <c r="P3257" t="str">
        <f>IF(D3257&lt;&gt;"",VLOOKUP(D3257,Projects!B:C,2,0),"")</f>
        <v/>
      </c>
    </row>
    <row r="3258" spans="1:16" x14ac:dyDescent="0.25">
      <c r="A3258" t="str">
        <f>UPPER(IF(AND(TimeSpend[[#This Row],[Personnel number]]&lt;&gt;"",TimeSpend[[#This Row],[Date]]&lt;&gt;""),TimeSpend[[#This Row],[Personnel number]],""))</f>
        <v/>
      </c>
      <c r="B3258" s="85" t="str">
        <f>IF(AND(TimeSpend[[#This Row],[Personnel number]]&lt;&gt;"",TimeSpend[[#This Row],[Date]]&lt;&gt;""),TEXT(TimeSpend[[#This Row],[Date]],"[$-409]yyyyMMdd"),"")</f>
        <v/>
      </c>
      <c r="C3258" s="33" t="str">
        <f>IF(AND(TimeSpend[[#This Row],[Personnel number]]&lt;&gt;"",TimeSpend[[#This Row],[Date]]&lt;&gt;""),SUBSTITUTE(TimeSpend[[#This Row],[Hours]],",","."),"")</f>
        <v/>
      </c>
      <c r="D3258" t="str">
        <f>IF(AND(TimeSpend[[#This Row],[Personnel number]]&lt;&gt;"",TimeSpend[[#This Row],[Date]]&lt;&gt;""),TimeSpend[[#This Row],[Network]],"")</f>
        <v/>
      </c>
      <c r="E3258" t="str">
        <f>IF(AND(TimeSpend[[#This Row],[Personnel number]]&lt;&gt;"",TimeSpend[[#This Row],[Date]]&lt;&gt;""),TimeSpend[[#This Row],[Network Description]],"")</f>
        <v/>
      </c>
      <c r="F3258" t="str">
        <f>IF(AND(TimeSpend[[#This Row],[Personnel number]]&lt;&gt;"",TimeSpend[[#This Row],[Date]]&lt;&gt;""),TimeSpend[[#This Row],[Activity]],"")</f>
        <v/>
      </c>
      <c r="G3258" t="str">
        <f>IF(AND(TimeSpend[[#This Row],[Personnel number]]&lt;&gt;"",TimeSpend[[#This Row],[Date]]&lt;&gt;""),TimeSpend[[#This Row],[Activity description]],"")</f>
        <v/>
      </c>
      <c r="H3258" s="36" t="str">
        <f>IF(AND(TimeSpend[[#This Row],[Personnel number]]&lt;&gt;"",TimeSpend[[#This Row],[Date]]&lt;&gt;""),TimeSpend[[#This Row],[Start Time]],"")</f>
        <v/>
      </c>
      <c r="I3258" s="36" t="str">
        <f>IF(AND(TimeSpend[[#This Row],[Personnel number]]&lt;&gt;"",TimeSpend[[#This Row],[Date]]&lt;&gt;""),TimeSpend[[#This Row],[End Time]],"")</f>
        <v/>
      </c>
      <c r="J3258" t="str">
        <f>IF(AND(TimeSpend[[#This Row],[Personnel number]]&lt;&gt;"",TimeSpend[[#This Row],[Date]]&lt;&gt;""),TimeSpend[[#This Row],[Location]],"")</f>
        <v/>
      </c>
      <c r="K3258" t="str">
        <f>IF(AND(TimeSpend[[#This Row],[Personnel number]]&lt;&gt;"",TimeSpend[[#This Row],[Date]]&lt;&gt;""),TimeSpend[[#This Row],[Task]],"")</f>
        <v/>
      </c>
      <c r="L3258" t="str">
        <f>IF(AND(TimeSpend[[#This Row],[Personnel number]]&lt;&gt;"",TimeSpend[[#This Row],[Date]]&lt;&gt;""),Utilization!$J$2,"")</f>
        <v/>
      </c>
      <c r="M3258" t="str">
        <f>IF(AND(TimeSpend[[#This Row],[Personnel number]]&lt;&gt;"",TimeSpend[[#This Row],[Date]]&lt;&gt;""),TimeSpend[[#This Row],[Employee Name]],"")</f>
        <v/>
      </c>
      <c r="N3258" t="str">
        <f t="shared" si="102"/>
        <v/>
      </c>
      <c r="O3258" t="str">
        <f t="shared" si="103"/>
        <v/>
      </c>
      <c r="P3258" t="str">
        <f>IF(D3258&lt;&gt;"",VLOOKUP(D3258,Projects!B:C,2,0),"")</f>
        <v/>
      </c>
    </row>
    <row r="3259" spans="1:16" x14ac:dyDescent="0.25">
      <c r="A3259" t="str">
        <f>UPPER(IF(AND(TimeSpend[[#This Row],[Personnel number]]&lt;&gt;"",TimeSpend[[#This Row],[Date]]&lt;&gt;""),TimeSpend[[#This Row],[Personnel number]],""))</f>
        <v/>
      </c>
      <c r="B3259" s="85" t="str">
        <f>IF(AND(TimeSpend[[#This Row],[Personnel number]]&lt;&gt;"",TimeSpend[[#This Row],[Date]]&lt;&gt;""),TEXT(TimeSpend[[#This Row],[Date]],"[$-409]yyyyMMdd"),"")</f>
        <v/>
      </c>
      <c r="C3259" s="33" t="str">
        <f>IF(AND(TimeSpend[[#This Row],[Personnel number]]&lt;&gt;"",TimeSpend[[#This Row],[Date]]&lt;&gt;""),SUBSTITUTE(TimeSpend[[#This Row],[Hours]],",","."),"")</f>
        <v/>
      </c>
      <c r="D3259" t="str">
        <f>IF(AND(TimeSpend[[#This Row],[Personnel number]]&lt;&gt;"",TimeSpend[[#This Row],[Date]]&lt;&gt;""),TimeSpend[[#This Row],[Network]],"")</f>
        <v/>
      </c>
      <c r="E3259" t="str">
        <f>IF(AND(TimeSpend[[#This Row],[Personnel number]]&lt;&gt;"",TimeSpend[[#This Row],[Date]]&lt;&gt;""),TimeSpend[[#This Row],[Network Description]],"")</f>
        <v/>
      </c>
      <c r="F3259" t="str">
        <f>IF(AND(TimeSpend[[#This Row],[Personnel number]]&lt;&gt;"",TimeSpend[[#This Row],[Date]]&lt;&gt;""),TimeSpend[[#This Row],[Activity]],"")</f>
        <v/>
      </c>
      <c r="G3259" t="str">
        <f>IF(AND(TimeSpend[[#This Row],[Personnel number]]&lt;&gt;"",TimeSpend[[#This Row],[Date]]&lt;&gt;""),TimeSpend[[#This Row],[Activity description]],"")</f>
        <v/>
      </c>
      <c r="H3259" s="36" t="str">
        <f>IF(AND(TimeSpend[[#This Row],[Personnel number]]&lt;&gt;"",TimeSpend[[#This Row],[Date]]&lt;&gt;""),TimeSpend[[#This Row],[Start Time]],"")</f>
        <v/>
      </c>
      <c r="I3259" s="36" t="str">
        <f>IF(AND(TimeSpend[[#This Row],[Personnel number]]&lt;&gt;"",TimeSpend[[#This Row],[Date]]&lt;&gt;""),TimeSpend[[#This Row],[End Time]],"")</f>
        <v/>
      </c>
      <c r="J3259" t="str">
        <f>IF(AND(TimeSpend[[#This Row],[Personnel number]]&lt;&gt;"",TimeSpend[[#This Row],[Date]]&lt;&gt;""),TimeSpend[[#This Row],[Location]],"")</f>
        <v/>
      </c>
      <c r="K3259" t="str">
        <f>IF(AND(TimeSpend[[#This Row],[Personnel number]]&lt;&gt;"",TimeSpend[[#This Row],[Date]]&lt;&gt;""),TimeSpend[[#This Row],[Task]],"")</f>
        <v/>
      </c>
      <c r="L3259" t="str">
        <f>IF(AND(TimeSpend[[#This Row],[Personnel number]]&lt;&gt;"",TimeSpend[[#This Row],[Date]]&lt;&gt;""),Utilization!$J$2,"")</f>
        <v/>
      </c>
      <c r="M3259" t="str">
        <f>IF(AND(TimeSpend[[#This Row],[Personnel number]]&lt;&gt;"",TimeSpend[[#This Row],[Date]]&lt;&gt;""),TimeSpend[[#This Row],[Employee Name]],"")</f>
        <v/>
      </c>
      <c r="N3259" t="str">
        <f t="shared" si="102"/>
        <v/>
      </c>
      <c r="O3259" t="str">
        <f t="shared" si="103"/>
        <v/>
      </c>
      <c r="P3259" t="str">
        <f>IF(D3259&lt;&gt;"",VLOOKUP(D3259,Projects!B:C,2,0),"")</f>
        <v/>
      </c>
    </row>
    <row r="3260" spans="1:16" x14ac:dyDescent="0.25">
      <c r="A3260" t="str">
        <f>UPPER(IF(AND(TimeSpend[[#This Row],[Personnel number]]&lt;&gt;"",TimeSpend[[#This Row],[Date]]&lt;&gt;""),TimeSpend[[#This Row],[Personnel number]],""))</f>
        <v/>
      </c>
      <c r="B3260" s="85" t="str">
        <f>IF(AND(TimeSpend[[#This Row],[Personnel number]]&lt;&gt;"",TimeSpend[[#This Row],[Date]]&lt;&gt;""),TEXT(TimeSpend[[#This Row],[Date]],"[$-409]yyyyMMdd"),"")</f>
        <v/>
      </c>
      <c r="C3260" s="33" t="str">
        <f>IF(AND(TimeSpend[[#This Row],[Personnel number]]&lt;&gt;"",TimeSpend[[#This Row],[Date]]&lt;&gt;""),SUBSTITUTE(TimeSpend[[#This Row],[Hours]],",","."),"")</f>
        <v/>
      </c>
      <c r="D3260" t="str">
        <f>IF(AND(TimeSpend[[#This Row],[Personnel number]]&lt;&gt;"",TimeSpend[[#This Row],[Date]]&lt;&gt;""),TimeSpend[[#This Row],[Network]],"")</f>
        <v/>
      </c>
      <c r="E3260" t="str">
        <f>IF(AND(TimeSpend[[#This Row],[Personnel number]]&lt;&gt;"",TimeSpend[[#This Row],[Date]]&lt;&gt;""),TimeSpend[[#This Row],[Network Description]],"")</f>
        <v/>
      </c>
      <c r="F3260" t="str">
        <f>IF(AND(TimeSpend[[#This Row],[Personnel number]]&lt;&gt;"",TimeSpend[[#This Row],[Date]]&lt;&gt;""),TimeSpend[[#This Row],[Activity]],"")</f>
        <v/>
      </c>
      <c r="G3260" t="str">
        <f>IF(AND(TimeSpend[[#This Row],[Personnel number]]&lt;&gt;"",TimeSpend[[#This Row],[Date]]&lt;&gt;""),TimeSpend[[#This Row],[Activity description]],"")</f>
        <v/>
      </c>
      <c r="H3260" s="36" t="str">
        <f>IF(AND(TimeSpend[[#This Row],[Personnel number]]&lt;&gt;"",TimeSpend[[#This Row],[Date]]&lt;&gt;""),TimeSpend[[#This Row],[Start Time]],"")</f>
        <v/>
      </c>
      <c r="I3260" s="36" t="str">
        <f>IF(AND(TimeSpend[[#This Row],[Personnel number]]&lt;&gt;"",TimeSpend[[#This Row],[Date]]&lt;&gt;""),TimeSpend[[#This Row],[End Time]],"")</f>
        <v/>
      </c>
      <c r="J3260" t="str">
        <f>IF(AND(TimeSpend[[#This Row],[Personnel number]]&lt;&gt;"",TimeSpend[[#This Row],[Date]]&lt;&gt;""),TimeSpend[[#This Row],[Location]],"")</f>
        <v/>
      </c>
      <c r="K3260" t="str">
        <f>IF(AND(TimeSpend[[#This Row],[Personnel number]]&lt;&gt;"",TimeSpend[[#This Row],[Date]]&lt;&gt;""),TimeSpend[[#This Row],[Task]],"")</f>
        <v/>
      </c>
      <c r="L3260" t="str">
        <f>IF(AND(TimeSpend[[#This Row],[Personnel number]]&lt;&gt;"",TimeSpend[[#This Row],[Date]]&lt;&gt;""),Utilization!$J$2,"")</f>
        <v/>
      </c>
      <c r="M3260" t="str">
        <f>IF(AND(TimeSpend[[#This Row],[Personnel number]]&lt;&gt;"",TimeSpend[[#This Row],[Date]]&lt;&gt;""),TimeSpend[[#This Row],[Employee Name]],"")</f>
        <v/>
      </c>
      <c r="N3260" t="str">
        <f t="shared" si="102"/>
        <v/>
      </c>
      <c r="O3260" t="str">
        <f t="shared" si="103"/>
        <v/>
      </c>
      <c r="P3260" t="str">
        <f>IF(D3260&lt;&gt;"",VLOOKUP(D3260,Projects!B:C,2,0),"")</f>
        <v/>
      </c>
    </row>
    <row r="3261" spans="1:16" x14ac:dyDescent="0.25">
      <c r="A3261" t="str">
        <f>UPPER(IF(AND(TimeSpend[[#This Row],[Personnel number]]&lt;&gt;"",TimeSpend[[#This Row],[Date]]&lt;&gt;""),TimeSpend[[#This Row],[Personnel number]],""))</f>
        <v/>
      </c>
      <c r="B3261" s="85" t="str">
        <f>IF(AND(TimeSpend[[#This Row],[Personnel number]]&lt;&gt;"",TimeSpend[[#This Row],[Date]]&lt;&gt;""),TEXT(TimeSpend[[#This Row],[Date]],"[$-409]yyyyMMdd"),"")</f>
        <v/>
      </c>
      <c r="C3261" s="33" t="str">
        <f>IF(AND(TimeSpend[[#This Row],[Personnel number]]&lt;&gt;"",TimeSpend[[#This Row],[Date]]&lt;&gt;""),SUBSTITUTE(TimeSpend[[#This Row],[Hours]],",","."),"")</f>
        <v/>
      </c>
      <c r="D3261" t="str">
        <f>IF(AND(TimeSpend[[#This Row],[Personnel number]]&lt;&gt;"",TimeSpend[[#This Row],[Date]]&lt;&gt;""),TimeSpend[[#This Row],[Network]],"")</f>
        <v/>
      </c>
      <c r="E3261" t="str">
        <f>IF(AND(TimeSpend[[#This Row],[Personnel number]]&lt;&gt;"",TimeSpend[[#This Row],[Date]]&lt;&gt;""),TimeSpend[[#This Row],[Network Description]],"")</f>
        <v/>
      </c>
      <c r="F3261" t="str">
        <f>IF(AND(TimeSpend[[#This Row],[Personnel number]]&lt;&gt;"",TimeSpend[[#This Row],[Date]]&lt;&gt;""),TimeSpend[[#This Row],[Activity]],"")</f>
        <v/>
      </c>
      <c r="G3261" t="str">
        <f>IF(AND(TimeSpend[[#This Row],[Personnel number]]&lt;&gt;"",TimeSpend[[#This Row],[Date]]&lt;&gt;""),TimeSpend[[#This Row],[Activity description]],"")</f>
        <v/>
      </c>
      <c r="H3261" s="36" t="str">
        <f>IF(AND(TimeSpend[[#This Row],[Personnel number]]&lt;&gt;"",TimeSpend[[#This Row],[Date]]&lt;&gt;""),TimeSpend[[#This Row],[Start Time]],"")</f>
        <v/>
      </c>
      <c r="I3261" s="36" t="str">
        <f>IF(AND(TimeSpend[[#This Row],[Personnel number]]&lt;&gt;"",TimeSpend[[#This Row],[Date]]&lt;&gt;""),TimeSpend[[#This Row],[End Time]],"")</f>
        <v/>
      </c>
      <c r="J3261" t="str">
        <f>IF(AND(TimeSpend[[#This Row],[Personnel number]]&lt;&gt;"",TimeSpend[[#This Row],[Date]]&lt;&gt;""),TimeSpend[[#This Row],[Location]],"")</f>
        <v/>
      </c>
      <c r="K3261" t="str">
        <f>IF(AND(TimeSpend[[#This Row],[Personnel number]]&lt;&gt;"",TimeSpend[[#This Row],[Date]]&lt;&gt;""),TimeSpend[[#This Row],[Task]],"")</f>
        <v/>
      </c>
      <c r="L3261" t="str">
        <f>IF(AND(TimeSpend[[#This Row],[Personnel number]]&lt;&gt;"",TimeSpend[[#This Row],[Date]]&lt;&gt;""),Utilization!$J$2,"")</f>
        <v/>
      </c>
      <c r="M3261" t="str">
        <f>IF(AND(TimeSpend[[#This Row],[Personnel number]]&lt;&gt;"",TimeSpend[[#This Row],[Date]]&lt;&gt;""),TimeSpend[[#This Row],[Employee Name]],"")</f>
        <v/>
      </c>
      <c r="N3261" t="str">
        <f t="shared" si="102"/>
        <v/>
      </c>
      <c r="O3261" t="str">
        <f t="shared" si="103"/>
        <v/>
      </c>
      <c r="P3261" t="str">
        <f>IF(D3261&lt;&gt;"",VLOOKUP(D3261,Projects!B:C,2,0),"")</f>
        <v/>
      </c>
    </row>
    <row r="3262" spans="1:16" x14ac:dyDescent="0.25">
      <c r="A3262" t="str">
        <f>UPPER(IF(AND(TimeSpend[[#This Row],[Personnel number]]&lt;&gt;"",TimeSpend[[#This Row],[Date]]&lt;&gt;""),TimeSpend[[#This Row],[Personnel number]],""))</f>
        <v/>
      </c>
      <c r="B3262" s="85" t="str">
        <f>IF(AND(TimeSpend[[#This Row],[Personnel number]]&lt;&gt;"",TimeSpend[[#This Row],[Date]]&lt;&gt;""),TEXT(TimeSpend[[#This Row],[Date]],"[$-409]yyyyMMdd"),"")</f>
        <v/>
      </c>
      <c r="C3262" s="33" t="str">
        <f>IF(AND(TimeSpend[[#This Row],[Personnel number]]&lt;&gt;"",TimeSpend[[#This Row],[Date]]&lt;&gt;""),SUBSTITUTE(TimeSpend[[#This Row],[Hours]],",","."),"")</f>
        <v/>
      </c>
      <c r="D3262" t="str">
        <f>IF(AND(TimeSpend[[#This Row],[Personnel number]]&lt;&gt;"",TimeSpend[[#This Row],[Date]]&lt;&gt;""),TimeSpend[[#This Row],[Network]],"")</f>
        <v/>
      </c>
      <c r="E3262" t="str">
        <f>IF(AND(TimeSpend[[#This Row],[Personnel number]]&lt;&gt;"",TimeSpend[[#This Row],[Date]]&lt;&gt;""),TimeSpend[[#This Row],[Network Description]],"")</f>
        <v/>
      </c>
      <c r="F3262" t="str">
        <f>IF(AND(TimeSpend[[#This Row],[Personnel number]]&lt;&gt;"",TimeSpend[[#This Row],[Date]]&lt;&gt;""),TimeSpend[[#This Row],[Activity]],"")</f>
        <v/>
      </c>
      <c r="G3262" t="str">
        <f>IF(AND(TimeSpend[[#This Row],[Personnel number]]&lt;&gt;"",TimeSpend[[#This Row],[Date]]&lt;&gt;""),TimeSpend[[#This Row],[Activity description]],"")</f>
        <v/>
      </c>
      <c r="H3262" s="36" t="str">
        <f>IF(AND(TimeSpend[[#This Row],[Personnel number]]&lt;&gt;"",TimeSpend[[#This Row],[Date]]&lt;&gt;""),TimeSpend[[#This Row],[Start Time]],"")</f>
        <v/>
      </c>
      <c r="I3262" s="36" t="str">
        <f>IF(AND(TimeSpend[[#This Row],[Personnel number]]&lt;&gt;"",TimeSpend[[#This Row],[Date]]&lt;&gt;""),TimeSpend[[#This Row],[End Time]],"")</f>
        <v/>
      </c>
      <c r="J3262" t="str">
        <f>IF(AND(TimeSpend[[#This Row],[Personnel number]]&lt;&gt;"",TimeSpend[[#This Row],[Date]]&lt;&gt;""),TimeSpend[[#This Row],[Location]],"")</f>
        <v/>
      </c>
      <c r="K3262" t="str">
        <f>IF(AND(TimeSpend[[#This Row],[Personnel number]]&lt;&gt;"",TimeSpend[[#This Row],[Date]]&lt;&gt;""),TimeSpend[[#This Row],[Task]],"")</f>
        <v/>
      </c>
      <c r="L3262" t="str">
        <f>IF(AND(TimeSpend[[#This Row],[Personnel number]]&lt;&gt;"",TimeSpend[[#This Row],[Date]]&lt;&gt;""),Utilization!$J$2,"")</f>
        <v/>
      </c>
      <c r="M3262" t="str">
        <f>IF(AND(TimeSpend[[#This Row],[Personnel number]]&lt;&gt;"",TimeSpend[[#This Row],[Date]]&lt;&gt;""),TimeSpend[[#This Row],[Employee Name]],"")</f>
        <v/>
      </c>
      <c r="N3262" t="str">
        <f t="shared" si="102"/>
        <v/>
      </c>
      <c r="O3262" t="str">
        <f t="shared" si="103"/>
        <v/>
      </c>
      <c r="P3262" t="str">
        <f>IF(D3262&lt;&gt;"",VLOOKUP(D3262,Projects!B:C,2,0),"")</f>
        <v/>
      </c>
    </row>
    <row r="3263" spans="1:16" x14ac:dyDescent="0.25">
      <c r="A3263" t="str">
        <f>UPPER(IF(AND(TimeSpend[[#This Row],[Personnel number]]&lt;&gt;"",TimeSpend[[#This Row],[Date]]&lt;&gt;""),TimeSpend[[#This Row],[Personnel number]],""))</f>
        <v/>
      </c>
      <c r="B3263" s="85" t="str">
        <f>IF(AND(TimeSpend[[#This Row],[Personnel number]]&lt;&gt;"",TimeSpend[[#This Row],[Date]]&lt;&gt;""),TEXT(TimeSpend[[#This Row],[Date]],"[$-409]yyyyMMdd"),"")</f>
        <v/>
      </c>
      <c r="C3263" s="33" t="str">
        <f>IF(AND(TimeSpend[[#This Row],[Personnel number]]&lt;&gt;"",TimeSpend[[#This Row],[Date]]&lt;&gt;""),SUBSTITUTE(TimeSpend[[#This Row],[Hours]],",","."),"")</f>
        <v/>
      </c>
      <c r="D3263" t="str">
        <f>IF(AND(TimeSpend[[#This Row],[Personnel number]]&lt;&gt;"",TimeSpend[[#This Row],[Date]]&lt;&gt;""),TimeSpend[[#This Row],[Network]],"")</f>
        <v/>
      </c>
      <c r="E3263" t="str">
        <f>IF(AND(TimeSpend[[#This Row],[Personnel number]]&lt;&gt;"",TimeSpend[[#This Row],[Date]]&lt;&gt;""),TimeSpend[[#This Row],[Network Description]],"")</f>
        <v/>
      </c>
      <c r="F3263" t="str">
        <f>IF(AND(TimeSpend[[#This Row],[Personnel number]]&lt;&gt;"",TimeSpend[[#This Row],[Date]]&lt;&gt;""),TimeSpend[[#This Row],[Activity]],"")</f>
        <v/>
      </c>
      <c r="G3263" t="str">
        <f>IF(AND(TimeSpend[[#This Row],[Personnel number]]&lt;&gt;"",TimeSpend[[#This Row],[Date]]&lt;&gt;""),TimeSpend[[#This Row],[Activity description]],"")</f>
        <v/>
      </c>
      <c r="H3263" s="36" t="str">
        <f>IF(AND(TimeSpend[[#This Row],[Personnel number]]&lt;&gt;"",TimeSpend[[#This Row],[Date]]&lt;&gt;""),TimeSpend[[#This Row],[Start Time]],"")</f>
        <v/>
      </c>
      <c r="I3263" s="36" t="str">
        <f>IF(AND(TimeSpend[[#This Row],[Personnel number]]&lt;&gt;"",TimeSpend[[#This Row],[Date]]&lt;&gt;""),TimeSpend[[#This Row],[End Time]],"")</f>
        <v/>
      </c>
      <c r="J3263" t="str">
        <f>IF(AND(TimeSpend[[#This Row],[Personnel number]]&lt;&gt;"",TimeSpend[[#This Row],[Date]]&lt;&gt;""),TimeSpend[[#This Row],[Location]],"")</f>
        <v/>
      </c>
      <c r="K3263" t="str">
        <f>IF(AND(TimeSpend[[#This Row],[Personnel number]]&lt;&gt;"",TimeSpend[[#This Row],[Date]]&lt;&gt;""),TimeSpend[[#This Row],[Task]],"")</f>
        <v/>
      </c>
      <c r="L3263" t="str">
        <f>IF(AND(TimeSpend[[#This Row],[Personnel number]]&lt;&gt;"",TimeSpend[[#This Row],[Date]]&lt;&gt;""),Utilization!$J$2,"")</f>
        <v/>
      </c>
      <c r="M3263" t="str">
        <f>IF(AND(TimeSpend[[#This Row],[Personnel number]]&lt;&gt;"",TimeSpend[[#This Row],[Date]]&lt;&gt;""),TimeSpend[[#This Row],[Employee Name]],"")</f>
        <v/>
      </c>
      <c r="N3263" t="str">
        <f t="shared" si="102"/>
        <v/>
      </c>
      <c r="O3263" t="str">
        <f t="shared" si="103"/>
        <v/>
      </c>
      <c r="P3263" t="str">
        <f>IF(D3263&lt;&gt;"",VLOOKUP(D3263,Projects!B:C,2,0),"")</f>
        <v/>
      </c>
    </row>
    <row r="3264" spans="1:16" x14ac:dyDescent="0.25">
      <c r="A3264" t="str">
        <f>UPPER(IF(AND(TimeSpend[[#This Row],[Personnel number]]&lt;&gt;"",TimeSpend[[#This Row],[Date]]&lt;&gt;""),TimeSpend[[#This Row],[Personnel number]],""))</f>
        <v/>
      </c>
      <c r="B3264" s="85" t="str">
        <f>IF(AND(TimeSpend[[#This Row],[Personnel number]]&lt;&gt;"",TimeSpend[[#This Row],[Date]]&lt;&gt;""),TEXT(TimeSpend[[#This Row],[Date]],"[$-409]yyyyMMdd"),"")</f>
        <v/>
      </c>
      <c r="C3264" s="33" t="str">
        <f>IF(AND(TimeSpend[[#This Row],[Personnel number]]&lt;&gt;"",TimeSpend[[#This Row],[Date]]&lt;&gt;""),SUBSTITUTE(TimeSpend[[#This Row],[Hours]],",","."),"")</f>
        <v/>
      </c>
      <c r="D3264" t="str">
        <f>IF(AND(TimeSpend[[#This Row],[Personnel number]]&lt;&gt;"",TimeSpend[[#This Row],[Date]]&lt;&gt;""),TimeSpend[[#This Row],[Network]],"")</f>
        <v/>
      </c>
      <c r="E3264" t="str">
        <f>IF(AND(TimeSpend[[#This Row],[Personnel number]]&lt;&gt;"",TimeSpend[[#This Row],[Date]]&lt;&gt;""),TimeSpend[[#This Row],[Network Description]],"")</f>
        <v/>
      </c>
      <c r="F3264" t="str">
        <f>IF(AND(TimeSpend[[#This Row],[Personnel number]]&lt;&gt;"",TimeSpend[[#This Row],[Date]]&lt;&gt;""),TimeSpend[[#This Row],[Activity]],"")</f>
        <v/>
      </c>
      <c r="G3264" t="str">
        <f>IF(AND(TimeSpend[[#This Row],[Personnel number]]&lt;&gt;"",TimeSpend[[#This Row],[Date]]&lt;&gt;""),TimeSpend[[#This Row],[Activity description]],"")</f>
        <v/>
      </c>
      <c r="H3264" s="36" t="str">
        <f>IF(AND(TimeSpend[[#This Row],[Personnel number]]&lt;&gt;"",TimeSpend[[#This Row],[Date]]&lt;&gt;""),TimeSpend[[#This Row],[Start Time]],"")</f>
        <v/>
      </c>
      <c r="I3264" s="36" t="str">
        <f>IF(AND(TimeSpend[[#This Row],[Personnel number]]&lt;&gt;"",TimeSpend[[#This Row],[Date]]&lt;&gt;""),TimeSpend[[#This Row],[End Time]],"")</f>
        <v/>
      </c>
      <c r="J3264" t="str">
        <f>IF(AND(TimeSpend[[#This Row],[Personnel number]]&lt;&gt;"",TimeSpend[[#This Row],[Date]]&lt;&gt;""),TimeSpend[[#This Row],[Location]],"")</f>
        <v/>
      </c>
      <c r="K3264" t="str">
        <f>IF(AND(TimeSpend[[#This Row],[Personnel number]]&lt;&gt;"",TimeSpend[[#This Row],[Date]]&lt;&gt;""),TimeSpend[[#This Row],[Task]],"")</f>
        <v/>
      </c>
      <c r="L3264" t="str">
        <f>IF(AND(TimeSpend[[#This Row],[Personnel number]]&lt;&gt;"",TimeSpend[[#This Row],[Date]]&lt;&gt;""),Utilization!$J$2,"")</f>
        <v/>
      </c>
      <c r="M3264" t="str">
        <f>IF(AND(TimeSpend[[#This Row],[Personnel number]]&lt;&gt;"",TimeSpend[[#This Row],[Date]]&lt;&gt;""),TimeSpend[[#This Row],[Employee Name]],"")</f>
        <v/>
      </c>
      <c r="N3264" t="str">
        <f t="shared" si="102"/>
        <v/>
      </c>
      <c r="O3264" t="str">
        <f t="shared" si="103"/>
        <v/>
      </c>
      <c r="P3264" t="str">
        <f>IF(D3264&lt;&gt;"",VLOOKUP(D3264,Projects!B:C,2,0),"")</f>
        <v/>
      </c>
    </row>
    <row r="3265" spans="1:16" x14ac:dyDescent="0.25">
      <c r="A3265" t="str">
        <f>UPPER(IF(AND(TimeSpend[[#This Row],[Personnel number]]&lt;&gt;"",TimeSpend[[#This Row],[Date]]&lt;&gt;""),TimeSpend[[#This Row],[Personnel number]],""))</f>
        <v/>
      </c>
      <c r="B3265" s="85" t="str">
        <f>IF(AND(TimeSpend[[#This Row],[Personnel number]]&lt;&gt;"",TimeSpend[[#This Row],[Date]]&lt;&gt;""),TEXT(TimeSpend[[#This Row],[Date]],"[$-409]yyyyMMdd"),"")</f>
        <v/>
      </c>
      <c r="C3265" s="33" t="str">
        <f>IF(AND(TimeSpend[[#This Row],[Personnel number]]&lt;&gt;"",TimeSpend[[#This Row],[Date]]&lt;&gt;""),SUBSTITUTE(TimeSpend[[#This Row],[Hours]],",","."),"")</f>
        <v/>
      </c>
      <c r="D3265" t="str">
        <f>IF(AND(TimeSpend[[#This Row],[Personnel number]]&lt;&gt;"",TimeSpend[[#This Row],[Date]]&lt;&gt;""),TimeSpend[[#This Row],[Network]],"")</f>
        <v/>
      </c>
      <c r="E3265" t="str">
        <f>IF(AND(TimeSpend[[#This Row],[Personnel number]]&lt;&gt;"",TimeSpend[[#This Row],[Date]]&lt;&gt;""),TimeSpend[[#This Row],[Network Description]],"")</f>
        <v/>
      </c>
      <c r="F3265" t="str">
        <f>IF(AND(TimeSpend[[#This Row],[Personnel number]]&lt;&gt;"",TimeSpend[[#This Row],[Date]]&lt;&gt;""),TimeSpend[[#This Row],[Activity]],"")</f>
        <v/>
      </c>
      <c r="G3265" t="str">
        <f>IF(AND(TimeSpend[[#This Row],[Personnel number]]&lt;&gt;"",TimeSpend[[#This Row],[Date]]&lt;&gt;""),TimeSpend[[#This Row],[Activity description]],"")</f>
        <v/>
      </c>
      <c r="H3265" s="36" t="str">
        <f>IF(AND(TimeSpend[[#This Row],[Personnel number]]&lt;&gt;"",TimeSpend[[#This Row],[Date]]&lt;&gt;""),TimeSpend[[#This Row],[Start Time]],"")</f>
        <v/>
      </c>
      <c r="I3265" s="36" t="str">
        <f>IF(AND(TimeSpend[[#This Row],[Personnel number]]&lt;&gt;"",TimeSpend[[#This Row],[Date]]&lt;&gt;""),TimeSpend[[#This Row],[End Time]],"")</f>
        <v/>
      </c>
      <c r="J3265" t="str">
        <f>IF(AND(TimeSpend[[#This Row],[Personnel number]]&lt;&gt;"",TimeSpend[[#This Row],[Date]]&lt;&gt;""),TimeSpend[[#This Row],[Location]],"")</f>
        <v/>
      </c>
      <c r="K3265" t="str">
        <f>IF(AND(TimeSpend[[#This Row],[Personnel number]]&lt;&gt;"",TimeSpend[[#This Row],[Date]]&lt;&gt;""),TimeSpend[[#This Row],[Task]],"")</f>
        <v/>
      </c>
      <c r="L3265" t="str">
        <f>IF(AND(TimeSpend[[#This Row],[Personnel number]]&lt;&gt;"",TimeSpend[[#This Row],[Date]]&lt;&gt;""),Utilization!$J$2,"")</f>
        <v/>
      </c>
      <c r="M3265" t="str">
        <f>IF(AND(TimeSpend[[#This Row],[Personnel number]]&lt;&gt;"",TimeSpend[[#This Row],[Date]]&lt;&gt;""),TimeSpend[[#This Row],[Employee Name]],"")</f>
        <v/>
      </c>
      <c r="N3265" t="str">
        <f t="shared" si="102"/>
        <v/>
      </c>
      <c r="O3265" t="str">
        <f t="shared" si="103"/>
        <v/>
      </c>
      <c r="P3265" t="str">
        <f>IF(D3265&lt;&gt;"",VLOOKUP(D3265,Projects!B:C,2,0),"")</f>
        <v/>
      </c>
    </row>
    <row r="3266" spans="1:16" x14ac:dyDescent="0.25">
      <c r="A3266" t="str">
        <f>UPPER(IF(AND(TimeSpend[[#This Row],[Personnel number]]&lt;&gt;"",TimeSpend[[#This Row],[Date]]&lt;&gt;""),TimeSpend[[#This Row],[Personnel number]],""))</f>
        <v/>
      </c>
      <c r="B3266" s="85" t="str">
        <f>IF(AND(TimeSpend[[#This Row],[Personnel number]]&lt;&gt;"",TimeSpend[[#This Row],[Date]]&lt;&gt;""),TEXT(TimeSpend[[#This Row],[Date]],"[$-409]yyyyMMdd"),"")</f>
        <v/>
      </c>
      <c r="C3266" s="33" t="str">
        <f>IF(AND(TimeSpend[[#This Row],[Personnel number]]&lt;&gt;"",TimeSpend[[#This Row],[Date]]&lt;&gt;""),SUBSTITUTE(TimeSpend[[#This Row],[Hours]],",","."),"")</f>
        <v/>
      </c>
      <c r="D3266" t="str">
        <f>IF(AND(TimeSpend[[#This Row],[Personnel number]]&lt;&gt;"",TimeSpend[[#This Row],[Date]]&lt;&gt;""),TimeSpend[[#This Row],[Network]],"")</f>
        <v/>
      </c>
      <c r="E3266" t="str">
        <f>IF(AND(TimeSpend[[#This Row],[Personnel number]]&lt;&gt;"",TimeSpend[[#This Row],[Date]]&lt;&gt;""),TimeSpend[[#This Row],[Network Description]],"")</f>
        <v/>
      </c>
      <c r="F3266" t="str">
        <f>IF(AND(TimeSpend[[#This Row],[Personnel number]]&lt;&gt;"",TimeSpend[[#This Row],[Date]]&lt;&gt;""),TimeSpend[[#This Row],[Activity]],"")</f>
        <v/>
      </c>
      <c r="G3266" t="str">
        <f>IF(AND(TimeSpend[[#This Row],[Personnel number]]&lt;&gt;"",TimeSpend[[#This Row],[Date]]&lt;&gt;""),TimeSpend[[#This Row],[Activity description]],"")</f>
        <v/>
      </c>
      <c r="H3266" s="36" t="str">
        <f>IF(AND(TimeSpend[[#This Row],[Personnel number]]&lt;&gt;"",TimeSpend[[#This Row],[Date]]&lt;&gt;""),TimeSpend[[#This Row],[Start Time]],"")</f>
        <v/>
      </c>
      <c r="I3266" s="36" t="str">
        <f>IF(AND(TimeSpend[[#This Row],[Personnel number]]&lt;&gt;"",TimeSpend[[#This Row],[Date]]&lt;&gt;""),TimeSpend[[#This Row],[End Time]],"")</f>
        <v/>
      </c>
      <c r="J3266" t="str">
        <f>IF(AND(TimeSpend[[#This Row],[Personnel number]]&lt;&gt;"",TimeSpend[[#This Row],[Date]]&lt;&gt;""),TimeSpend[[#This Row],[Location]],"")</f>
        <v/>
      </c>
      <c r="K3266" t="str">
        <f>IF(AND(TimeSpend[[#This Row],[Personnel number]]&lt;&gt;"",TimeSpend[[#This Row],[Date]]&lt;&gt;""),TimeSpend[[#This Row],[Task]],"")</f>
        <v/>
      </c>
      <c r="L3266" t="str">
        <f>IF(AND(TimeSpend[[#This Row],[Personnel number]]&lt;&gt;"",TimeSpend[[#This Row],[Date]]&lt;&gt;""),Utilization!$J$2,"")</f>
        <v/>
      </c>
      <c r="M3266" t="str">
        <f>IF(AND(TimeSpend[[#This Row],[Personnel number]]&lt;&gt;"",TimeSpend[[#This Row],[Date]]&lt;&gt;""),TimeSpend[[#This Row],[Employee Name]],"")</f>
        <v/>
      </c>
      <c r="N3266" t="str">
        <f t="shared" si="102"/>
        <v/>
      </c>
      <c r="O3266" t="str">
        <f t="shared" si="103"/>
        <v/>
      </c>
      <c r="P3266" t="str">
        <f>IF(D3266&lt;&gt;"",VLOOKUP(D3266,Projects!B:C,2,0),"")</f>
        <v/>
      </c>
    </row>
    <row r="3267" spans="1:16" x14ac:dyDescent="0.25">
      <c r="A3267" t="str">
        <f>UPPER(IF(AND(TimeSpend[[#This Row],[Personnel number]]&lt;&gt;"",TimeSpend[[#This Row],[Date]]&lt;&gt;""),TimeSpend[[#This Row],[Personnel number]],""))</f>
        <v/>
      </c>
      <c r="B3267" s="85" t="str">
        <f>IF(AND(TimeSpend[[#This Row],[Personnel number]]&lt;&gt;"",TimeSpend[[#This Row],[Date]]&lt;&gt;""),TEXT(TimeSpend[[#This Row],[Date]],"[$-409]yyyyMMdd"),"")</f>
        <v/>
      </c>
      <c r="C3267" s="33" t="str">
        <f>IF(AND(TimeSpend[[#This Row],[Personnel number]]&lt;&gt;"",TimeSpend[[#This Row],[Date]]&lt;&gt;""),SUBSTITUTE(TimeSpend[[#This Row],[Hours]],",","."),"")</f>
        <v/>
      </c>
      <c r="D3267" t="str">
        <f>IF(AND(TimeSpend[[#This Row],[Personnel number]]&lt;&gt;"",TimeSpend[[#This Row],[Date]]&lt;&gt;""),TimeSpend[[#This Row],[Network]],"")</f>
        <v/>
      </c>
      <c r="E3267" t="str">
        <f>IF(AND(TimeSpend[[#This Row],[Personnel number]]&lt;&gt;"",TimeSpend[[#This Row],[Date]]&lt;&gt;""),TimeSpend[[#This Row],[Network Description]],"")</f>
        <v/>
      </c>
      <c r="F3267" t="str">
        <f>IF(AND(TimeSpend[[#This Row],[Personnel number]]&lt;&gt;"",TimeSpend[[#This Row],[Date]]&lt;&gt;""),TimeSpend[[#This Row],[Activity]],"")</f>
        <v/>
      </c>
      <c r="G3267" t="str">
        <f>IF(AND(TimeSpend[[#This Row],[Personnel number]]&lt;&gt;"",TimeSpend[[#This Row],[Date]]&lt;&gt;""),TimeSpend[[#This Row],[Activity description]],"")</f>
        <v/>
      </c>
      <c r="H3267" s="36" t="str">
        <f>IF(AND(TimeSpend[[#This Row],[Personnel number]]&lt;&gt;"",TimeSpend[[#This Row],[Date]]&lt;&gt;""),TimeSpend[[#This Row],[Start Time]],"")</f>
        <v/>
      </c>
      <c r="I3267" s="36" t="str">
        <f>IF(AND(TimeSpend[[#This Row],[Personnel number]]&lt;&gt;"",TimeSpend[[#This Row],[Date]]&lt;&gt;""),TimeSpend[[#This Row],[End Time]],"")</f>
        <v/>
      </c>
      <c r="J3267" t="str">
        <f>IF(AND(TimeSpend[[#This Row],[Personnel number]]&lt;&gt;"",TimeSpend[[#This Row],[Date]]&lt;&gt;""),TimeSpend[[#This Row],[Location]],"")</f>
        <v/>
      </c>
      <c r="K3267" t="str">
        <f>IF(AND(TimeSpend[[#This Row],[Personnel number]]&lt;&gt;"",TimeSpend[[#This Row],[Date]]&lt;&gt;""),TimeSpend[[#This Row],[Task]],"")</f>
        <v/>
      </c>
      <c r="L3267" t="str">
        <f>IF(AND(TimeSpend[[#This Row],[Personnel number]]&lt;&gt;"",TimeSpend[[#This Row],[Date]]&lt;&gt;""),Utilization!$J$2,"")</f>
        <v/>
      </c>
      <c r="M3267" t="str">
        <f>IF(AND(TimeSpend[[#This Row],[Personnel number]]&lt;&gt;"",TimeSpend[[#This Row],[Date]]&lt;&gt;""),TimeSpend[[#This Row],[Employee Name]],"")</f>
        <v/>
      </c>
      <c r="N3267" t="str">
        <f t="shared" si="102"/>
        <v/>
      </c>
      <c r="O3267" t="str">
        <f t="shared" si="103"/>
        <v/>
      </c>
      <c r="P3267" t="str">
        <f>IF(D3267&lt;&gt;"",VLOOKUP(D3267,Projects!B:C,2,0),"")</f>
        <v/>
      </c>
    </row>
    <row r="3268" spans="1:16" x14ac:dyDescent="0.25">
      <c r="A3268" t="str">
        <f>UPPER(IF(AND(TimeSpend[[#This Row],[Personnel number]]&lt;&gt;"",TimeSpend[[#This Row],[Date]]&lt;&gt;""),TimeSpend[[#This Row],[Personnel number]],""))</f>
        <v/>
      </c>
      <c r="B3268" s="85" t="str">
        <f>IF(AND(TimeSpend[[#This Row],[Personnel number]]&lt;&gt;"",TimeSpend[[#This Row],[Date]]&lt;&gt;""),TEXT(TimeSpend[[#This Row],[Date]],"[$-409]yyyyMMdd"),"")</f>
        <v/>
      </c>
      <c r="C3268" s="33" t="str">
        <f>IF(AND(TimeSpend[[#This Row],[Personnel number]]&lt;&gt;"",TimeSpend[[#This Row],[Date]]&lt;&gt;""),SUBSTITUTE(TimeSpend[[#This Row],[Hours]],",","."),"")</f>
        <v/>
      </c>
      <c r="D3268" t="str">
        <f>IF(AND(TimeSpend[[#This Row],[Personnel number]]&lt;&gt;"",TimeSpend[[#This Row],[Date]]&lt;&gt;""),TimeSpend[[#This Row],[Network]],"")</f>
        <v/>
      </c>
      <c r="E3268" t="str">
        <f>IF(AND(TimeSpend[[#This Row],[Personnel number]]&lt;&gt;"",TimeSpend[[#This Row],[Date]]&lt;&gt;""),TimeSpend[[#This Row],[Network Description]],"")</f>
        <v/>
      </c>
      <c r="F3268" t="str">
        <f>IF(AND(TimeSpend[[#This Row],[Personnel number]]&lt;&gt;"",TimeSpend[[#This Row],[Date]]&lt;&gt;""),TimeSpend[[#This Row],[Activity]],"")</f>
        <v/>
      </c>
      <c r="G3268" t="str">
        <f>IF(AND(TimeSpend[[#This Row],[Personnel number]]&lt;&gt;"",TimeSpend[[#This Row],[Date]]&lt;&gt;""),TimeSpend[[#This Row],[Activity description]],"")</f>
        <v/>
      </c>
      <c r="H3268" s="36" t="str">
        <f>IF(AND(TimeSpend[[#This Row],[Personnel number]]&lt;&gt;"",TimeSpend[[#This Row],[Date]]&lt;&gt;""),TimeSpend[[#This Row],[Start Time]],"")</f>
        <v/>
      </c>
      <c r="I3268" s="36" t="str">
        <f>IF(AND(TimeSpend[[#This Row],[Personnel number]]&lt;&gt;"",TimeSpend[[#This Row],[Date]]&lt;&gt;""),TimeSpend[[#This Row],[End Time]],"")</f>
        <v/>
      </c>
      <c r="J3268" t="str">
        <f>IF(AND(TimeSpend[[#This Row],[Personnel number]]&lt;&gt;"",TimeSpend[[#This Row],[Date]]&lt;&gt;""),TimeSpend[[#This Row],[Location]],"")</f>
        <v/>
      </c>
      <c r="K3268" t="str">
        <f>IF(AND(TimeSpend[[#This Row],[Personnel number]]&lt;&gt;"",TimeSpend[[#This Row],[Date]]&lt;&gt;""),TimeSpend[[#This Row],[Task]],"")</f>
        <v/>
      </c>
      <c r="L3268" t="str">
        <f>IF(AND(TimeSpend[[#This Row],[Personnel number]]&lt;&gt;"",TimeSpend[[#This Row],[Date]]&lt;&gt;""),Utilization!$J$2,"")</f>
        <v/>
      </c>
      <c r="M3268" t="str">
        <f>IF(AND(TimeSpend[[#This Row],[Personnel number]]&lt;&gt;"",TimeSpend[[#This Row],[Date]]&lt;&gt;""),TimeSpend[[#This Row],[Employee Name]],"")</f>
        <v/>
      </c>
      <c r="N3268" t="str">
        <f t="shared" si="102"/>
        <v/>
      </c>
      <c r="O3268" t="str">
        <f t="shared" si="103"/>
        <v/>
      </c>
      <c r="P3268" t="str">
        <f>IF(D3268&lt;&gt;"",VLOOKUP(D3268,Projects!B:C,2,0),"")</f>
        <v/>
      </c>
    </row>
    <row r="3269" spans="1:16" x14ac:dyDescent="0.25">
      <c r="A3269" t="str">
        <f>UPPER(IF(AND(TimeSpend[[#This Row],[Personnel number]]&lt;&gt;"",TimeSpend[[#This Row],[Date]]&lt;&gt;""),TimeSpend[[#This Row],[Personnel number]],""))</f>
        <v/>
      </c>
      <c r="B3269" s="85" t="str">
        <f>IF(AND(TimeSpend[[#This Row],[Personnel number]]&lt;&gt;"",TimeSpend[[#This Row],[Date]]&lt;&gt;""),TEXT(TimeSpend[[#This Row],[Date]],"[$-409]yyyyMMdd"),"")</f>
        <v/>
      </c>
      <c r="C3269" s="33" t="str">
        <f>IF(AND(TimeSpend[[#This Row],[Personnel number]]&lt;&gt;"",TimeSpend[[#This Row],[Date]]&lt;&gt;""),SUBSTITUTE(TimeSpend[[#This Row],[Hours]],",","."),"")</f>
        <v/>
      </c>
      <c r="D3269" t="str">
        <f>IF(AND(TimeSpend[[#This Row],[Personnel number]]&lt;&gt;"",TimeSpend[[#This Row],[Date]]&lt;&gt;""),TimeSpend[[#This Row],[Network]],"")</f>
        <v/>
      </c>
      <c r="E3269" t="str">
        <f>IF(AND(TimeSpend[[#This Row],[Personnel number]]&lt;&gt;"",TimeSpend[[#This Row],[Date]]&lt;&gt;""),TimeSpend[[#This Row],[Network Description]],"")</f>
        <v/>
      </c>
      <c r="F3269" t="str">
        <f>IF(AND(TimeSpend[[#This Row],[Personnel number]]&lt;&gt;"",TimeSpend[[#This Row],[Date]]&lt;&gt;""),TimeSpend[[#This Row],[Activity]],"")</f>
        <v/>
      </c>
      <c r="G3269" t="str">
        <f>IF(AND(TimeSpend[[#This Row],[Personnel number]]&lt;&gt;"",TimeSpend[[#This Row],[Date]]&lt;&gt;""),TimeSpend[[#This Row],[Activity description]],"")</f>
        <v/>
      </c>
      <c r="H3269" s="36" t="str">
        <f>IF(AND(TimeSpend[[#This Row],[Personnel number]]&lt;&gt;"",TimeSpend[[#This Row],[Date]]&lt;&gt;""),TimeSpend[[#This Row],[Start Time]],"")</f>
        <v/>
      </c>
      <c r="I3269" s="36" t="str">
        <f>IF(AND(TimeSpend[[#This Row],[Personnel number]]&lt;&gt;"",TimeSpend[[#This Row],[Date]]&lt;&gt;""),TimeSpend[[#This Row],[End Time]],"")</f>
        <v/>
      </c>
      <c r="J3269" t="str">
        <f>IF(AND(TimeSpend[[#This Row],[Personnel number]]&lt;&gt;"",TimeSpend[[#This Row],[Date]]&lt;&gt;""),TimeSpend[[#This Row],[Location]],"")</f>
        <v/>
      </c>
      <c r="K3269" t="str">
        <f>IF(AND(TimeSpend[[#This Row],[Personnel number]]&lt;&gt;"",TimeSpend[[#This Row],[Date]]&lt;&gt;""),TimeSpend[[#This Row],[Task]],"")</f>
        <v/>
      </c>
      <c r="L3269" t="str">
        <f>IF(AND(TimeSpend[[#This Row],[Personnel number]]&lt;&gt;"",TimeSpend[[#This Row],[Date]]&lt;&gt;""),Utilization!$J$2,"")</f>
        <v/>
      </c>
      <c r="M3269" t="str">
        <f>IF(AND(TimeSpend[[#This Row],[Personnel number]]&lt;&gt;"",TimeSpend[[#This Row],[Date]]&lt;&gt;""),TimeSpend[[#This Row],[Employee Name]],"")</f>
        <v/>
      </c>
      <c r="N3269" t="str">
        <f t="shared" si="102"/>
        <v/>
      </c>
      <c r="O3269" t="str">
        <f t="shared" si="103"/>
        <v/>
      </c>
      <c r="P3269" t="str">
        <f>IF(D3269&lt;&gt;"",VLOOKUP(D3269,Projects!B:C,2,0),"")</f>
        <v/>
      </c>
    </row>
    <row r="3270" spans="1:16" x14ac:dyDescent="0.25">
      <c r="A3270" t="str">
        <f>UPPER(IF(AND(TimeSpend[[#This Row],[Personnel number]]&lt;&gt;"",TimeSpend[[#This Row],[Date]]&lt;&gt;""),TimeSpend[[#This Row],[Personnel number]],""))</f>
        <v/>
      </c>
      <c r="B3270" s="85" t="str">
        <f>IF(AND(TimeSpend[[#This Row],[Personnel number]]&lt;&gt;"",TimeSpend[[#This Row],[Date]]&lt;&gt;""),TEXT(TimeSpend[[#This Row],[Date]],"[$-409]yyyyMMdd"),"")</f>
        <v/>
      </c>
      <c r="C3270" s="33" t="str">
        <f>IF(AND(TimeSpend[[#This Row],[Personnel number]]&lt;&gt;"",TimeSpend[[#This Row],[Date]]&lt;&gt;""),SUBSTITUTE(TimeSpend[[#This Row],[Hours]],",","."),"")</f>
        <v/>
      </c>
      <c r="D3270" t="str">
        <f>IF(AND(TimeSpend[[#This Row],[Personnel number]]&lt;&gt;"",TimeSpend[[#This Row],[Date]]&lt;&gt;""),TimeSpend[[#This Row],[Network]],"")</f>
        <v/>
      </c>
      <c r="E3270" t="str">
        <f>IF(AND(TimeSpend[[#This Row],[Personnel number]]&lt;&gt;"",TimeSpend[[#This Row],[Date]]&lt;&gt;""),TimeSpend[[#This Row],[Network Description]],"")</f>
        <v/>
      </c>
      <c r="F3270" t="str">
        <f>IF(AND(TimeSpend[[#This Row],[Personnel number]]&lt;&gt;"",TimeSpend[[#This Row],[Date]]&lt;&gt;""),TimeSpend[[#This Row],[Activity]],"")</f>
        <v/>
      </c>
      <c r="G3270" t="str">
        <f>IF(AND(TimeSpend[[#This Row],[Personnel number]]&lt;&gt;"",TimeSpend[[#This Row],[Date]]&lt;&gt;""),TimeSpend[[#This Row],[Activity description]],"")</f>
        <v/>
      </c>
      <c r="H3270" s="36" t="str">
        <f>IF(AND(TimeSpend[[#This Row],[Personnel number]]&lt;&gt;"",TimeSpend[[#This Row],[Date]]&lt;&gt;""),TimeSpend[[#This Row],[Start Time]],"")</f>
        <v/>
      </c>
      <c r="I3270" s="36" t="str">
        <f>IF(AND(TimeSpend[[#This Row],[Personnel number]]&lt;&gt;"",TimeSpend[[#This Row],[Date]]&lt;&gt;""),TimeSpend[[#This Row],[End Time]],"")</f>
        <v/>
      </c>
      <c r="J3270" t="str">
        <f>IF(AND(TimeSpend[[#This Row],[Personnel number]]&lt;&gt;"",TimeSpend[[#This Row],[Date]]&lt;&gt;""),TimeSpend[[#This Row],[Location]],"")</f>
        <v/>
      </c>
      <c r="K3270" t="str">
        <f>IF(AND(TimeSpend[[#This Row],[Personnel number]]&lt;&gt;"",TimeSpend[[#This Row],[Date]]&lt;&gt;""),TimeSpend[[#This Row],[Task]],"")</f>
        <v/>
      </c>
      <c r="L3270" t="str">
        <f>IF(AND(TimeSpend[[#This Row],[Personnel number]]&lt;&gt;"",TimeSpend[[#This Row],[Date]]&lt;&gt;""),Utilization!$J$2,"")</f>
        <v/>
      </c>
      <c r="M3270" t="str">
        <f>IF(AND(TimeSpend[[#This Row],[Personnel number]]&lt;&gt;"",TimeSpend[[#This Row],[Date]]&lt;&gt;""),TimeSpend[[#This Row],[Employee Name]],"")</f>
        <v/>
      </c>
      <c r="N3270" t="str">
        <f t="shared" si="102"/>
        <v/>
      </c>
      <c r="O3270" t="str">
        <f t="shared" si="103"/>
        <v/>
      </c>
      <c r="P3270" t="str">
        <f>IF(D3270&lt;&gt;"",VLOOKUP(D3270,Projects!B:C,2,0),"")</f>
        <v/>
      </c>
    </row>
    <row r="3271" spans="1:16" x14ac:dyDescent="0.25">
      <c r="A3271" t="str">
        <f>UPPER(IF(AND(TimeSpend[[#This Row],[Personnel number]]&lt;&gt;"",TimeSpend[[#This Row],[Date]]&lt;&gt;""),TimeSpend[[#This Row],[Personnel number]],""))</f>
        <v/>
      </c>
      <c r="B3271" s="85" t="str">
        <f>IF(AND(TimeSpend[[#This Row],[Personnel number]]&lt;&gt;"",TimeSpend[[#This Row],[Date]]&lt;&gt;""),TEXT(TimeSpend[[#This Row],[Date]],"[$-409]yyyyMMdd"),"")</f>
        <v/>
      </c>
      <c r="C3271" s="33" t="str">
        <f>IF(AND(TimeSpend[[#This Row],[Personnel number]]&lt;&gt;"",TimeSpend[[#This Row],[Date]]&lt;&gt;""),SUBSTITUTE(TimeSpend[[#This Row],[Hours]],",","."),"")</f>
        <v/>
      </c>
      <c r="D3271" t="str">
        <f>IF(AND(TimeSpend[[#This Row],[Personnel number]]&lt;&gt;"",TimeSpend[[#This Row],[Date]]&lt;&gt;""),TimeSpend[[#This Row],[Network]],"")</f>
        <v/>
      </c>
      <c r="E3271" t="str">
        <f>IF(AND(TimeSpend[[#This Row],[Personnel number]]&lt;&gt;"",TimeSpend[[#This Row],[Date]]&lt;&gt;""),TimeSpend[[#This Row],[Network Description]],"")</f>
        <v/>
      </c>
      <c r="F3271" t="str">
        <f>IF(AND(TimeSpend[[#This Row],[Personnel number]]&lt;&gt;"",TimeSpend[[#This Row],[Date]]&lt;&gt;""),TimeSpend[[#This Row],[Activity]],"")</f>
        <v/>
      </c>
      <c r="G3271" t="str">
        <f>IF(AND(TimeSpend[[#This Row],[Personnel number]]&lt;&gt;"",TimeSpend[[#This Row],[Date]]&lt;&gt;""),TimeSpend[[#This Row],[Activity description]],"")</f>
        <v/>
      </c>
      <c r="H3271" s="36" t="str">
        <f>IF(AND(TimeSpend[[#This Row],[Personnel number]]&lt;&gt;"",TimeSpend[[#This Row],[Date]]&lt;&gt;""),TimeSpend[[#This Row],[Start Time]],"")</f>
        <v/>
      </c>
      <c r="I3271" s="36" t="str">
        <f>IF(AND(TimeSpend[[#This Row],[Personnel number]]&lt;&gt;"",TimeSpend[[#This Row],[Date]]&lt;&gt;""),TimeSpend[[#This Row],[End Time]],"")</f>
        <v/>
      </c>
      <c r="J3271" t="str">
        <f>IF(AND(TimeSpend[[#This Row],[Personnel number]]&lt;&gt;"",TimeSpend[[#This Row],[Date]]&lt;&gt;""),TimeSpend[[#This Row],[Location]],"")</f>
        <v/>
      </c>
      <c r="K3271" t="str">
        <f>IF(AND(TimeSpend[[#This Row],[Personnel number]]&lt;&gt;"",TimeSpend[[#This Row],[Date]]&lt;&gt;""),TimeSpend[[#This Row],[Task]],"")</f>
        <v/>
      </c>
      <c r="L3271" t="str">
        <f>IF(AND(TimeSpend[[#This Row],[Personnel number]]&lt;&gt;"",TimeSpend[[#This Row],[Date]]&lt;&gt;""),Utilization!$J$2,"")</f>
        <v/>
      </c>
      <c r="M3271" t="str">
        <f>IF(AND(TimeSpend[[#This Row],[Personnel number]]&lt;&gt;"",TimeSpend[[#This Row],[Date]]&lt;&gt;""),TimeSpend[[#This Row],[Employee Name]],"")</f>
        <v/>
      </c>
      <c r="N3271" t="str">
        <f t="shared" si="102"/>
        <v/>
      </c>
      <c r="O3271" t="str">
        <f t="shared" si="103"/>
        <v/>
      </c>
      <c r="P3271" t="str">
        <f>IF(D3271&lt;&gt;"",VLOOKUP(D3271,Projects!B:C,2,0),"")</f>
        <v/>
      </c>
    </row>
    <row r="3272" spans="1:16" x14ac:dyDescent="0.25">
      <c r="A3272" t="str">
        <f>UPPER(IF(AND(TimeSpend[[#This Row],[Personnel number]]&lt;&gt;"",TimeSpend[[#This Row],[Date]]&lt;&gt;""),TimeSpend[[#This Row],[Personnel number]],""))</f>
        <v/>
      </c>
      <c r="B3272" s="85" t="str">
        <f>IF(AND(TimeSpend[[#This Row],[Personnel number]]&lt;&gt;"",TimeSpend[[#This Row],[Date]]&lt;&gt;""),TEXT(TimeSpend[[#This Row],[Date]],"[$-409]yyyyMMdd"),"")</f>
        <v/>
      </c>
      <c r="C3272" s="33" t="str">
        <f>IF(AND(TimeSpend[[#This Row],[Personnel number]]&lt;&gt;"",TimeSpend[[#This Row],[Date]]&lt;&gt;""),SUBSTITUTE(TimeSpend[[#This Row],[Hours]],",","."),"")</f>
        <v/>
      </c>
      <c r="D3272" t="str">
        <f>IF(AND(TimeSpend[[#This Row],[Personnel number]]&lt;&gt;"",TimeSpend[[#This Row],[Date]]&lt;&gt;""),TimeSpend[[#This Row],[Network]],"")</f>
        <v/>
      </c>
      <c r="E3272" t="str">
        <f>IF(AND(TimeSpend[[#This Row],[Personnel number]]&lt;&gt;"",TimeSpend[[#This Row],[Date]]&lt;&gt;""),TimeSpend[[#This Row],[Network Description]],"")</f>
        <v/>
      </c>
      <c r="F3272" t="str">
        <f>IF(AND(TimeSpend[[#This Row],[Personnel number]]&lt;&gt;"",TimeSpend[[#This Row],[Date]]&lt;&gt;""),TimeSpend[[#This Row],[Activity]],"")</f>
        <v/>
      </c>
      <c r="G3272" t="str">
        <f>IF(AND(TimeSpend[[#This Row],[Personnel number]]&lt;&gt;"",TimeSpend[[#This Row],[Date]]&lt;&gt;""),TimeSpend[[#This Row],[Activity description]],"")</f>
        <v/>
      </c>
      <c r="H3272" s="36" t="str">
        <f>IF(AND(TimeSpend[[#This Row],[Personnel number]]&lt;&gt;"",TimeSpend[[#This Row],[Date]]&lt;&gt;""),TimeSpend[[#This Row],[Start Time]],"")</f>
        <v/>
      </c>
      <c r="I3272" s="36" t="str">
        <f>IF(AND(TimeSpend[[#This Row],[Personnel number]]&lt;&gt;"",TimeSpend[[#This Row],[Date]]&lt;&gt;""),TimeSpend[[#This Row],[End Time]],"")</f>
        <v/>
      </c>
      <c r="J3272" t="str">
        <f>IF(AND(TimeSpend[[#This Row],[Personnel number]]&lt;&gt;"",TimeSpend[[#This Row],[Date]]&lt;&gt;""),TimeSpend[[#This Row],[Location]],"")</f>
        <v/>
      </c>
      <c r="K3272" t="str">
        <f>IF(AND(TimeSpend[[#This Row],[Personnel number]]&lt;&gt;"",TimeSpend[[#This Row],[Date]]&lt;&gt;""),TimeSpend[[#This Row],[Task]],"")</f>
        <v/>
      </c>
      <c r="L3272" t="str">
        <f>IF(AND(TimeSpend[[#This Row],[Personnel number]]&lt;&gt;"",TimeSpend[[#This Row],[Date]]&lt;&gt;""),Utilization!$J$2,"")</f>
        <v/>
      </c>
      <c r="M3272" t="str">
        <f>IF(AND(TimeSpend[[#This Row],[Personnel number]]&lt;&gt;"",TimeSpend[[#This Row],[Date]]&lt;&gt;""),TimeSpend[[#This Row],[Employee Name]],"")</f>
        <v/>
      </c>
      <c r="N3272" t="str">
        <f t="shared" si="102"/>
        <v/>
      </c>
      <c r="O3272" t="str">
        <f t="shared" si="103"/>
        <v/>
      </c>
      <c r="P3272" t="str">
        <f>IF(D3272&lt;&gt;"",VLOOKUP(D3272,Projects!B:C,2,0),"")</f>
        <v/>
      </c>
    </row>
    <row r="3273" spans="1:16" x14ac:dyDescent="0.25">
      <c r="A3273" t="str">
        <f>UPPER(IF(AND(TimeSpend[[#This Row],[Personnel number]]&lt;&gt;"",TimeSpend[[#This Row],[Date]]&lt;&gt;""),TimeSpend[[#This Row],[Personnel number]],""))</f>
        <v/>
      </c>
      <c r="B3273" s="85" t="str">
        <f>IF(AND(TimeSpend[[#This Row],[Personnel number]]&lt;&gt;"",TimeSpend[[#This Row],[Date]]&lt;&gt;""),TEXT(TimeSpend[[#This Row],[Date]],"[$-409]yyyyMMdd"),"")</f>
        <v/>
      </c>
      <c r="C3273" s="33" t="str">
        <f>IF(AND(TimeSpend[[#This Row],[Personnel number]]&lt;&gt;"",TimeSpend[[#This Row],[Date]]&lt;&gt;""),SUBSTITUTE(TimeSpend[[#This Row],[Hours]],",","."),"")</f>
        <v/>
      </c>
      <c r="D3273" t="str">
        <f>IF(AND(TimeSpend[[#This Row],[Personnel number]]&lt;&gt;"",TimeSpend[[#This Row],[Date]]&lt;&gt;""),TimeSpend[[#This Row],[Network]],"")</f>
        <v/>
      </c>
      <c r="E3273" t="str">
        <f>IF(AND(TimeSpend[[#This Row],[Personnel number]]&lt;&gt;"",TimeSpend[[#This Row],[Date]]&lt;&gt;""),TimeSpend[[#This Row],[Network Description]],"")</f>
        <v/>
      </c>
      <c r="F3273" t="str">
        <f>IF(AND(TimeSpend[[#This Row],[Personnel number]]&lt;&gt;"",TimeSpend[[#This Row],[Date]]&lt;&gt;""),TimeSpend[[#This Row],[Activity]],"")</f>
        <v/>
      </c>
      <c r="G3273" t="str">
        <f>IF(AND(TimeSpend[[#This Row],[Personnel number]]&lt;&gt;"",TimeSpend[[#This Row],[Date]]&lt;&gt;""),TimeSpend[[#This Row],[Activity description]],"")</f>
        <v/>
      </c>
      <c r="H3273" s="36" t="str">
        <f>IF(AND(TimeSpend[[#This Row],[Personnel number]]&lt;&gt;"",TimeSpend[[#This Row],[Date]]&lt;&gt;""),TimeSpend[[#This Row],[Start Time]],"")</f>
        <v/>
      </c>
      <c r="I3273" s="36" t="str">
        <f>IF(AND(TimeSpend[[#This Row],[Personnel number]]&lt;&gt;"",TimeSpend[[#This Row],[Date]]&lt;&gt;""),TimeSpend[[#This Row],[End Time]],"")</f>
        <v/>
      </c>
      <c r="J3273" t="str">
        <f>IF(AND(TimeSpend[[#This Row],[Personnel number]]&lt;&gt;"",TimeSpend[[#This Row],[Date]]&lt;&gt;""),TimeSpend[[#This Row],[Location]],"")</f>
        <v/>
      </c>
      <c r="K3273" t="str">
        <f>IF(AND(TimeSpend[[#This Row],[Personnel number]]&lt;&gt;"",TimeSpend[[#This Row],[Date]]&lt;&gt;""),TimeSpend[[#This Row],[Task]],"")</f>
        <v/>
      </c>
      <c r="L3273" t="str">
        <f>IF(AND(TimeSpend[[#This Row],[Personnel number]]&lt;&gt;"",TimeSpend[[#This Row],[Date]]&lt;&gt;""),Utilization!$J$2,"")</f>
        <v/>
      </c>
      <c r="M3273" t="str">
        <f>IF(AND(TimeSpend[[#This Row],[Personnel number]]&lt;&gt;"",TimeSpend[[#This Row],[Date]]&lt;&gt;""),TimeSpend[[#This Row],[Employee Name]],"")</f>
        <v/>
      </c>
      <c r="N3273" t="str">
        <f t="shared" si="102"/>
        <v/>
      </c>
      <c r="O3273" t="str">
        <f t="shared" si="103"/>
        <v/>
      </c>
      <c r="P3273" t="str">
        <f>IF(D3273&lt;&gt;"",VLOOKUP(D3273,Projects!B:C,2,0),"")</f>
        <v/>
      </c>
    </row>
    <row r="3274" spans="1:16" x14ac:dyDescent="0.25">
      <c r="A3274" t="str">
        <f>UPPER(IF(AND(TimeSpend[[#This Row],[Personnel number]]&lt;&gt;"",TimeSpend[[#This Row],[Date]]&lt;&gt;""),TimeSpend[[#This Row],[Personnel number]],""))</f>
        <v/>
      </c>
      <c r="B3274" s="85" t="str">
        <f>IF(AND(TimeSpend[[#This Row],[Personnel number]]&lt;&gt;"",TimeSpend[[#This Row],[Date]]&lt;&gt;""),TEXT(TimeSpend[[#This Row],[Date]],"[$-409]yyyyMMdd"),"")</f>
        <v/>
      </c>
      <c r="C3274" s="33" t="str">
        <f>IF(AND(TimeSpend[[#This Row],[Personnel number]]&lt;&gt;"",TimeSpend[[#This Row],[Date]]&lt;&gt;""),SUBSTITUTE(TimeSpend[[#This Row],[Hours]],",","."),"")</f>
        <v/>
      </c>
      <c r="D3274" t="str">
        <f>IF(AND(TimeSpend[[#This Row],[Personnel number]]&lt;&gt;"",TimeSpend[[#This Row],[Date]]&lt;&gt;""),TimeSpend[[#This Row],[Network]],"")</f>
        <v/>
      </c>
      <c r="E3274" t="str">
        <f>IF(AND(TimeSpend[[#This Row],[Personnel number]]&lt;&gt;"",TimeSpend[[#This Row],[Date]]&lt;&gt;""),TimeSpend[[#This Row],[Network Description]],"")</f>
        <v/>
      </c>
      <c r="F3274" t="str">
        <f>IF(AND(TimeSpend[[#This Row],[Personnel number]]&lt;&gt;"",TimeSpend[[#This Row],[Date]]&lt;&gt;""),TimeSpend[[#This Row],[Activity]],"")</f>
        <v/>
      </c>
      <c r="G3274" t="str">
        <f>IF(AND(TimeSpend[[#This Row],[Personnel number]]&lt;&gt;"",TimeSpend[[#This Row],[Date]]&lt;&gt;""),TimeSpend[[#This Row],[Activity description]],"")</f>
        <v/>
      </c>
      <c r="H3274" s="36" t="str">
        <f>IF(AND(TimeSpend[[#This Row],[Personnel number]]&lt;&gt;"",TimeSpend[[#This Row],[Date]]&lt;&gt;""),TimeSpend[[#This Row],[Start Time]],"")</f>
        <v/>
      </c>
      <c r="I3274" s="36" t="str">
        <f>IF(AND(TimeSpend[[#This Row],[Personnel number]]&lt;&gt;"",TimeSpend[[#This Row],[Date]]&lt;&gt;""),TimeSpend[[#This Row],[End Time]],"")</f>
        <v/>
      </c>
      <c r="J3274" t="str">
        <f>IF(AND(TimeSpend[[#This Row],[Personnel number]]&lt;&gt;"",TimeSpend[[#This Row],[Date]]&lt;&gt;""),TimeSpend[[#This Row],[Location]],"")</f>
        <v/>
      </c>
      <c r="K3274" t="str">
        <f>IF(AND(TimeSpend[[#This Row],[Personnel number]]&lt;&gt;"",TimeSpend[[#This Row],[Date]]&lt;&gt;""),TimeSpend[[#This Row],[Task]],"")</f>
        <v/>
      </c>
      <c r="L3274" t="str">
        <f>IF(AND(TimeSpend[[#This Row],[Personnel number]]&lt;&gt;"",TimeSpend[[#This Row],[Date]]&lt;&gt;""),Utilization!$J$2,"")</f>
        <v/>
      </c>
      <c r="M3274" t="str">
        <f>IF(AND(TimeSpend[[#This Row],[Personnel number]]&lt;&gt;"",TimeSpend[[#This Row],[Date]]&lt;&gt;""),TimeSpend[[#This Row],[Employee Name]],"")</f>
        <v/>
      </c>
      <c r="N3274" t="str">
        <f t="shared" si="102"/>
        <v/>
      </c>
      <c r="O3274" t="str">
        <f t="shared" si="103"/>
        <v/>
      </c>
      <c r="P3274" t="str">
        <f>IF(D3274&lt;&gt;"",VLOOKUP(D3274,Projects!B:C,2,0),"")</f>
        <v/>
      </c>
    </row>
    <row r="3275" spans="1:16" x14ac:dyDescent="0.25">
      <c r="A3275" t="str">
        <f>UPPER(IF(AND(TimeSpend[[#This Row],[Personnel number]]&lt;&gt;"",TimeSpend[[#This Row],[Date]]&lt;&gt;""),TimeSpend[[#This Row],[Personnel number]],""))</f>
        <v/>
      </c>
      <c r="B3275" s="85" t="str">
        <f>IF(AND(TimeSpend[[#This Row],[Personnel number]]&lt;&gt;"",TimeSpend[[#This Row],[Date]]&lt;&gt;""),TEXT(TimeSpend[[#This Row],[Date]],"[$-409]yyyyMMdd"),"")</f>
        <v/>
      </c>
      <c r="C3275" s="33" t="str">
        <f>IF(AND(TimeSpend[[#This Row],[Personnel number]]&lt;&gt;"",TimeSpend[[#This Row],[Date]]&lt;&gt;""),SUBSTITUTE(TimeSpend[[#This Row],[Hours]],",","."),"")</f>
        <v/>
      </c>
      <c r="D3275" t="str">
        <f>IF(AND(TimeSpend[[#This Row],[Personnel number]]&lt;&gt;"",TimeSpend[[#This Row],[Date]]&lt;&gt;""),TimeSpend[[#This Row],[Network]],"")</f>
        <v/>
      </c>
      <c r="E3275" t="str">
        <f>IF(AND(TimeSpend[[#This Row],[Personnel number]]&lt;&gt;"",TimeSpend[[#This Row],[Date]]&lt;&gt;""),TimeSpend[[#This Row],[Network Description]],"")</f>
        <v/>
      </c>
      <c r="F3275" t="str">
        <f>IF(AND(TimeSpend[[#This Row],[Personnel number]]&lt;&gt;"",TimeSpend[[#This Row],[Date]]&lt;&gt;""),TimeSpend[[#This Row],[Activity]],"")</f>
        <v/>
      </c>
      <c r="G3275" t="str">
        <f>IF(AND(TimeSpend[[#This Row],[Personnel number]]&lt;&gt;"",TimeSpend[[#This Row],[Date]]&lt;&gt;""),TimeSpend[[#This Row],[Activity description]],"")</f>
        <v/>
      </c>
      <c r="H3275" s="36" t="str">
        <f>IF(AND(TimeSpend[[#This Row],[Personnel number]]&lt;&gt;"",TimeSpend[[#This Row],[Date]]&lt;&gt;""),TimeSpend[[#This Row],[Start Time]],"")</f>
        <v/>
      </c>
      <c r="I3275" s="36" t="str">
        <f>IF(AND(TimeSpend[[#This Row],[Personnel number]]&lt;&gt;"",TimeSpend[[#This Row],[Date]]&lt;&gt;""),TimeSpend[[#This Row],[End Time]],"")</f>
        <v/>
      </c>
      <c r="J3275" t="str">
        <f>IF(AND(TimeSpend[[#This Row],[Personnel number]]&lt;&gt;"",TimeSpend[[#This Row],[Date]]&lt;&gt;""),TimeSpend[[#This Row],[Location]],"")</f>
        <v/>
      </c>
      <c r="K3275" t="str">
        <f>IF(AND(TimeSpend[[#This Row],[Personnel number]]&lt;&gt;"",TimeSpend[[#This Row],[Date]]&lt;&gt;""),TimeSpend[[#This Row],[Task]],"")</f>
        <v/>
      </c>
      <c r="L3275" t="str">
        <f>IF(AND(TimeSpend[[#This Row],[Personnel number]]&lt;&gt;"",TimeSpend[[#This Row],[Date]]&lt;&gt;""),Utilization!$J$2,"")</f>
        <v/>
      </c>
      <c r="M3275" t="str">
        <f>IF(AND(TimeSpend[[#This Row],[Personnel number]]&lt;&gt;"",TimeSpend[[#This Row],[Date]]&lt;&gt;""),TimeSpend[[#This Row],[Employee Name]],"")</f>
        <v/>
      </c>
      <c r="N3275" t="str">
        <f t="shared" si="102"/>
        <v/>
      </c>
      <c r="O3275" t="str">
        <f t="shared" si="103"/>
        <v/>
      </c>
      <c r="P3275" t="str">
        <f>IF(D3275&lt;&gt;"",VLOOKUP(D3275,Projects!B:C,2,0),"")</f>
        <v/>
      </c>
    </row>
    <row r="3276" spans="1:16" x14ac:dyDescent="0.25">
      <c r="A3276" t="str">
        <f>UPPER(IF(AND(TimeSpend[[#This Row],[Personnel number]]&lt;&gt;"",TimeSpend[[#This Row],[Date]]&lt;&gt;""),TimeSpend[[#This Row],[Personnel number]],""))</f>
        <v/>
      </c>
      <c r="B3276" s="85" t="str">
        <f>IF(AND(TimeSpend[[#This Row],[Personnel number]]&lt;&gt;"",TimeSpend[[#This Row],[Date]]&lt;&gt;""),TEXT(TimeSpend[[#This Row],[Date]],"[$-409]yyyyMMdd"),"")</f>
        <v/>
      </c>
      <c r="C3276" s="33" t="str">
        <f>IF(AND(TimeSpend[[#This Row],[Personnel number]]&lt;&gt;"",TimeSpend[[#This Row],[Date]]&lt;&gt;""),SUBSTITUTE(TimeSpend[[#This Row],[Hours]],",","."),"")</f>
        <v/>
      </c>
      <c r="D3276" t="str">
        <f>IF(AND(TimeSpend[[#This Row],[Personnel number]]&lt;&gt;"",TimeSpend[[#This Row],[Date]]&lt;&gt;""),TimeSpend[[#This Row],[Network]],"")</f>
        <v/>
      </c>
      <c r="E3276" t="str">
        <f>IF(AND(TimeSpend[[#This Row],[Personnel number]]&lt;&gt;"",TimeSpend[[#This Row],[Date]]&lt;&gt;""),TimeSpend[[#This Row],[Network Description]],"")</f>
        <v/>
      </c>
      <c r="F3276" t="str">
        <f>IF(AND(TimeSpend[[#This Row],[Personnel number]]&lt;&gt;"",TimeSpend[[#This Row],[Date]]&lt;&gt;""),TimeSpend[[#This Row],[Activity]],"")</f>
        <v/>
      </c>
      <c r="G3276" t="str">
        <f>IF(AND(TimeSpend[[#This Row],[Personnel number]]&lt;&gt;"",TimeSpend[[#This Row],[Date]]&lt;&gt;""),TimeSpend[[#This Row],[Activity description]],"")</f>
        <v/>
      </c>
      <c r="H3276" s="36" t="str">
        <f>IF(AND(TimeSpend[[#This Row],[Personnel number]]&lt;&gt;"",TimeSpend[[#This Row],[Date]]&lt;&gt;""),TimeSpend[[#This Row],[Start Time]],"")</f>
        <v/>
      </c>
      <c r="I3276" s="36" t="str">
        <f>IF(AND(TimeSpend[[#This Row],[Personnel number]]&lt;&gt;"",TimeSpend[[#This Row],[Date]]&lt;&gt;""),TimeSpend[[#This Row],[End Time]],"")</f>
        <v/>
      </c>
      <c r="J3276" t="str">
        <f>IF(AND(TimeSpend[[#This Row],[Personnel number]]&lt;&gt;"",TimeSpend[[#This Row],[Date]]&lt;&gt;""),TimeSpend[[#This Row],[Location]],"")</f>
        <v/>
      </c>
      <c r="K3276" t="str">
        <f>IF(AND(TimeSpend[[#This Row],[Personnel number]]&lt;&gt;"",TimeSpend[[#This Row],[Date]]&lt;&gt;""),TimeSpend[[#This Row],[Task]],"")</f>
        <v/>
      </c>
      <c r="L3276" t="str">
        <f>IF(AND(TimeSpend[[#This Row],[Personnel number]]&lt;&gt;"",TimeSpend[[#This Row],[Date]]&lt;&gt;""),Utilization!$J$2,"")</f>
        <v/>
      </c>
      <c r="M3276" t="str">
        <f>IF(AND(TimeSpend[[#This Row],[Personnel number]]&lt;&gt;"",TimeSpend[[#This Row],[Date]]&lt;&gt;""),TimeSpend[[#This Row],[Employee Name]],"")</f>
        <v/>
      </c>
      <c r="N3276" t="str">
        <f t="shared" si="102"/>
        <v/>
      </c>
      <c r="O3276" t="str">
        <f t="shared" si="103"/>
        <v/>
      </c>
      <c r="P3276" t="str">
        <f>IF(D3276&lt;&gt;"",VLOOKUP(D3276,Projects!B:C,2,0),"")</f>
        <v/>
      </c>
    </row>
    <row r="3277" spans="1:16" x14ac:dyDescent="0.25">
      <c r="A3277" t="str">
        <f>UPPER(IF(AND(TimeSpend[[#This Row],[Personnel number]]&lt;&gt;"",TimeSpend[[#This Row],[Date]]&lt;&gt;""),TimeSpend[[#This Row],[Personnel number]],""))</f>
        <v/>
      </c>
      <c r="B3277" s="85" t="str">
        <f>IF(AND(TimeSpend[[#This Row],[Personnel number]]&lt;&gt;"",TimeSpend[[#This Row],[Date]]&lt;&gt;""),TEXT(TimeSpend[[#This Row],[Date]],"[$-409]yyyyMMdd"),"")</f>
        <v/>
      </c>
      <c r="C3277" s="33" t="str">
        <f>IF(AND(TimeSpend[[#This Row],[Personnel number]]&lt;&gt;"",TimeSpend[[#This Row],[Date]]&lt;&gt;""),SUBSTITUTE(TimeSpend[[#This Row],[Hours]],",","."),"")</f>
        <v/>
      </c>
      <c r="D3277" t="str">
        <f>IF(AND(TimeSpend[[#This Row],[Personnel number]]&lt;&gt;"",TimeSpend[[#This Row],[Date]]&lt;&gt;""),TimeSpend[[#This Row],[Network]],"")</f>
        <v/>
      </c>
      <c r="E3277" t="str">
        <f>IF(AND(TimeSpend[[#This Row],[Personnel number]]&lt;&gt;"",TimeSpend[[#This Row],[Date]]&lt;&gt;""),TimeSpend[[#This Row],[Network Description]],"")</f>
        <v/>
      </c>
      <c r="F3277" t="str">
        <f>IF(AND(TimeSpend[[#This Row],[Personnel number]]&lt;&gt;"",TimeSpend[[#This Row],[Date]]&lt;&gt;""),TimeSpend[[#This Row],[Activity]],"")</f>
        <v/>
      </c>
      <c r="G3277" t="str">
        <f>IF(AND(TimeSpend[[#This Row],[Personnel number]]&lt;&gt;"",TimeSpend[[#This Row],[Date]]&lt;&gt;""),TimeSpend[[#This Row],[Activity description]],"")</f>
        <v/>
      </c>
      <c r="H3277" s="36" t="str">
        <f>IF(AND(TimeSpend[[#This Row],[Personnel number]]&lt;&gt;"",TimeSpend[[#This Row],[Date]]&lt;&gt;""),TimeSpend[[#This Row],[Start Time]],"")</f>
        <v/>
      </c>
      <c r="I3277" s="36" t="str">
        <f>IF(AND(TimeSpend[[#This Row],[Personnel number]]&lt;&gt;"",TimeSpend[[#This Row],[Date]]&lt;&gt;""),TimeSpend[[#This Row],[End Time]],"")</f>
        <v/>
      </c>
      <c r="J3277" t="str">
        <f>IF(AND(TimeSpend[[#This Row],[Personnel number]]&lt;&gt;"",TimeSpend[[#This Row],[Date]]&lt;&gt;""),TimeSpend[[#This Row],[Location]],"")</f>
        <v/>
      </c>
      <c r="K3277" t="str">
        <f>IF(AND(TimeSpend[[#This Row],[Personnel number]]&lt;&gt;"",TimeSpend[[#This Row],[Date]]&lt;&gt;""),TimeSpend[[#This Row],[Task]],"")</f>
        <v/>
      </c>
      <c r="L3277" t="str">
        <f>IF(AND(TimeSpend[[#This Row],[Personnel number]]&lt;&gt;"",TimeSpend[[#This Row],[Date]]&lt;&gt;""),Utilization!$J$2,"")</f>
        <v/>
      </c>
      <c r="M3277" t="str">
        <f>IF(AND(TimeSpend[[#This Row],[Personnel number]]&lt;&gt;"",TimeSpend[[#This Row],[Date]]&lt;&gt;""),TimeSpend[[#This Row],[Employee Name]],"")</f>
        <v/>
      </c>
      <c r="N3277" t="str">
        <f t="shared" si="102"/>
        <v/>
      </c>
      <c r="O3277" t="str">
        <f t="shared" si="103"/>
        <v/>
      </c>
      <c r="P3277" t="str">
        <f>IF(D3277&lt;&gt;"",VLOOKUP(D3277,Projects!B:C,2,0),"")</f>
        <v/>
      </c>
    </row>
    <row r="3278" spans="1:16" x14ac:dyDescent="0.25">
      <c r="A3278" t="str">
        <f>UPPER(IF(AND(TimeSpend[[#This Row],[Personnel number]]&lt;&gt;"",TimeSpend[[#This Row],[Date]]&lt;&gt;""),TimeSpend[[#This Row],[Personnel number]],""))</f>
        <v/>
      </c>
      <c r="B3278" s="85" t="str">
        <f>IF(AND(TimeSpend[[#This Row],[Personnel number]]&lt;&gt;"",TimeSpend[[#This Row],[Date]]&lt;&gt;""),TEXT(TimeSpend[[#This Row],[Date]],"[$-409]yyyyMMdd"),"")</f>
        <v/>
      </c>
      <c r="C3278" s="33" t="str">
        <f>IF(AND(TimeSpend[[#This Row],[Personnel number]]&lt;&gt;"",TimeSpend[[#This Row],[Date]]&lt;&gt;""),SUBSTITUTE(TimeSpend[[#This Row],[Hours]],",","."),"")</f>
        <v/>
      </c>
      <c r="D3278" t="str">
        <f>IF(AND(TimeSpend[[#This Row],[Personnel number]]&lt;&gt;"",TimeSpend[[#This Row],[Date]]&lt;&gt;""),TimeSpend[[#This Row],[Network]],"")</f>
        <v/>
      </c>
      <c r="E3278" t="str">
        <f>IF(AND(TimeSpend[[#This Row],[Personnel number]]&lt;&gt;"",TimeSpend[[#This Row],[Date]]&lt;&gt;""),TimeSpend[[#This Row],[Network Description]],"")</f>
        <v/>
      </c>
      <c r="F3278" t="str">
        <f>IF(AND(TimeSpend[[#This Row],[Personnel number]]&lt;&gt;"",TimeSpend[[#This Row],[Date]]&lt;&gt;""),TimeSpend[[#This Row],[Activity]],"")</f>
        <v/>
      </c>
      <c r="G3278" t="str">
        <f>IF(AND(TimeSpend[[#This Row],[Personnel number]]&lt;&gt;"",TimeSpend[[#This Row],[Date]]&lt;&gt;""),TimeSpend[[#This Row],[Activity description]],"")</f>
        <v/>
      </c>
      <c r="H3278" s="36" t="str">
        <f>IF(AND(TimeSpend[[#This Row],[Personnel number]]&lt;&gt;"",TimeSpend[[#This Row],[Date]]&lt;&gt;""),TimeSpend[[#This Row],[Start Time]],"")</f>
        <v/>
      </c>
      <c r="I3278" s="36" t="str">
        <f>IF(AND(TimeSpend[[#This Row],[Personnel number]]&lt;&gt;"",TimeSpend[[#This Row],[Date]]&lt;&gt;""),TimeSpend[[#This Row],[End Time]],"")</f>
        <v/>
      </c>
      <c r="J3278" t="str">
        <f>IF(AND(TimeSpend[[#This Row],[Personnel number]]&lt;&gt;"",TimeSpend[[#This Row],[Date]]&lt;&gt;""),TimeSpend[[#This Row],[Location]],"")</f>
        <v/>
      </c>
      <c r="K3278" t="str">
        <f>IF(AND(TimeSpend[[#This Row],[Personnel number]]&lt;&gt;"",TimeSpend[[#This Row],[Date]]&lt;&gt;""),TimeSpend[[#This Row],[Task]],"")</f>
        <v/>
      </c>
      <c r="L3278" t="str">
        <f>IF(AND(TimeSpend[[#This Row],[Personnel number]]&lt;&gt;"",TimeSpend[[#This Row],[Date]]&lt;&gt;""),Utilization!$J$2,"")</f>
        <v/>
      </c>
      <c r="M3278" t="str">
        <f>IF(AND(TimeSpend[[#This Row],[Personnel number]]&lt;&gt;"",TimeSpend[[#This Row],[Date]]&lt;&gt;""),TimeSpend[[#This Row],[Employee Name]],"")</f>
        <v/>
      </c>
      <c r="N3278" t="str">
        <f t="shared" si="102"/>
        <v/>
      </c>
      <c r="O3278" t="str">
        <f t="shared" si="103"/>
        <v/>
      </c>
      <c r="P3278" t="str">
        <f>IF(D3278&lt;&gt;"",VLOOKUP(D3278,Projects!B:C,2,0),"")</f>
        <v/>
      </c>
    </row>
    <row r="3279" spans="1:16" x14ac:dyDescent="0.25">
      <c r="A3279" t="str">
        <f>UPPER(IF(AND(TimeSpend[[#This Row],[Personnel number]]&lt;&gt;"",TimeSpend[[#This Row],[Date]]&lt;&gt;""),TimeSpend[[#This Row],[Personnel number]],""))</f>
        <v/>
      </c>
      <c r="B3279" s="85" t="str">
        <f>IF(AND(TimeSpend[[#This Row],[Personnel number]]&lt;&gt;"",TimeSpend[[#This Row],[Date]]&lt;&gt;""),TEXT(TimeSpend[[#This Row],[Date]],"[$-409]yyyyMMdd"),"")</f>
        <v/>
      </c>
      <c r="C3279" s="33" t="str">
        <f>IF(AND(TimeSpend[[#This Row],[Personnel number]]&lt;&gt;"",TimeSpend[[#This Row],[Date]]&lt;&gt;""),SUBSTITUTE(TimeSpend[[#This Row],[Hours]],",","."),"")</f>
        <v/>
      </c>
      <c r="D3279" t="str">
        <f>IF(AND(TimeSpend[[#This Row],[Personnel number]]&lt;&gt;"",TimeSpend[[#This Row],[Date]]&lt;&gt;""),TimeSpend[[#This Row],[Network]],"")</f>
        <v/>
      </c>
      <c r="E3279" t="str">
        <f>IF(AND(TimeSpend[[#This Row],[Personnel number]]&lt;&gt;"",TimeSpend[[#This Row],[Date]]&lt;&gt;""),TimeSpend[[#This Row],[Network Description]],"")</f>
        <v/>
      </c>
      <c r="F3279" t="str">
        <f>IF(AND(TimeSpend[[#This Row],[Personnel number]]&lt;&gt;"",TimeSpend[[#This Row],[Date]]&lt;&gt;""),TimeSpend[[#This Row],[Activity]],"")</f>
        <v/>
      </c>
      <c r="G3279" t="str">
        <f>IF(AND(TimeSpend[[#This Row],[Personnel number]]&lt;&gt;"",TimeSpend[[#This Row],[Date]]&lt;&gt;""),TimeSpend[[#This Row],[Activity description]],"")</f>
        <v/>
      </c>
      <c r="H3279" s="36" t="str">
        <f>IF(AND(TimeSpend[[#This Row],[Personnel number]]&lt;&gt;"",TimeSpend[[#This Row],[Date]]&lt;&gt;""),TimeSpend[[#This Row],[Start Time]],"")</f>
        <v/>
      </c>
      <c r="I3279" s="36" t="str">
        <f>IF(AND(TimeSpend[[#This Row],[Personnel number]]&lt;&gt;"",TimeSpend[[#This Row],[Date]]&lt;&gt;""),TimeSpend[[#This Row],[End Time]],"")</f>
        <v/>
      </c>
      <c r="J3279" t="str">
        <f>IF(AND(TimeSpend[[#This Row],[Personnel number]]&lt;&gt;"",TimeSpend[[#This Row],[Date]]&lt;&gt;""),TimeSpend[[#This Row],[Location]],"")</f>
        <v/>
      </c>
      <c r="K3279" t="str">
        <f>IF(AND(TimeSpend[[#This Row],[Personnel number]]&lt;&gt;"",TimeSpend[[#This Row],[Date]]&lt;&gt;""),TimeSpend[[#This Row],[Task]],"")</f>
        <v/>
      </c>
      <c r="L3279" t="str">
        <f>IF(AND(TimeSpend[[#This Row],[Personnel number]]&lt;&gt;"",TimeSpend[[#This Row],[Date]]&lt;&gt;""),Utilization!$J$2,"")</f>
        <v/>
      </c>
      <c r="M3279" t="str">
        <f>IF(AND(TimeSpend[[#This Row],[Personnel number]]&lt;&gt;"",TimeSpend[[#This Row],[Date]]&lt;&gt;""),TimeSpend[[#This Row],[Employee Name]],"")</f>
        <v/>
      </c>
      <c r="N3279" t="str">
        <f t="shared" si="102"/>
        <v/>
      </c>
      <c r="O3279" t="str">
        <f t="shared" si="103"/>
        <v/>
      </c>
      <c r="P3279" t="str">
        <f>IF(D3279&lt;&gt;"",VLOOKUP(D3279,Projects!B:C,2,0),"")</f>
        <v/>
      </c>
    </row>
    <row r="3280" spans="1:16" x14ac:dyDescent="0.25">
      <c r="A3280" t="str">
        <f>UPPER(IF(AND(TimeSpend[[#This Row],[Personnel number]]&lt;&gt;"",TimeSpend[[#This Row],[Date]]&lt;&gt;""),TimeSpend[[#This Row],[Personnel number]],""))</f>
        <v/>
      </c>
      <c r="B3280" s="85" t="str">
        <f>IF(AND(TimeSpend[[#This Row],[Personnel number]]&lt;&gt;"",TimeSpend[[#This Row],[Date]]&lt;&gt;""),TEXT(TimeSpend[[#This Row],[Date]],"[$-409]yyyyMMdd"),"")</f>
        <v/>
      </c>
      <c r="C3280" s="33" t="str">
        <f>IF(AND(TimeSpend[[#This Row],[Personnel number]]&lt;&gt;"",TimeSpend[[#This Row],[Date]]&lt;&gt;""),SUBSTITUTE(TimeSpend[[#This Row],[Hours]],",","."),"")</f>
        <v/>
      </c>
      <c r="D3280" t="str">
        <f>IF(AND(TimeSpend[[#This Row],[Personnel number]]&lt;&gt;"",TimeSpend[[#This Row],[Date]]&lt;&gt;""),TimeSpend[[#This Row],[Network]],"")</f>
        <v/>
      </c>
      <c r="E3280" t="str">
        <f>IF(AND(TimeSpend[[#This Row],[Personnel number]]&lt;&gt;"",TimeSpend[[#This Row],[Date]]&lt;&gt;""),TimeSpend[[#This Row],[Network Description]],"")</f>
        <v/>
      </c>
      <c r="F3280" t="str">
        <f>IF(AND(TimeSpend[[#This Row],[Personnel number]]&lt;&gt;"",TimeSpend[[#This Row],[Date]]&lt;&gt;""),TimeSpend[[#This Row],[Activity]],"")</f>
        <v/>
      </c>
      <c r="G3280" t="str">
        <f>IF(AND(TimeSpend[[#This Row],[Personnel number]]&lt;&gt;"",TimeSpend[[#This Row],[Date]]&lt;&gt;""),TimeSpend[[#This Row],[Activity description]],"")</f>
        <v/>
      </c>
      <c r="H3280" s="36" t="str">
        <f>IF(AND(TimeSpend[[#This Row],[Personnel number]]&lt;&gt;"",TimeSpend[[#This Row],[Date]]&lt;&gt;""),TimeSpend[[#This Row],[Start Time]],"")</f>
        <v/>
      </c>
      <c r="I3280" s="36" t="str">
        <f>IF(AND(TimeSpend[[#This Row],[Personnel number]]&lt;&gt;"",TimeSpend[[#This Row],[Date]]&lt;&gt;""),TimeSpend[[#This Row],[End Time]],"")</f>
        <v/>
      </c>
      <c r="J3280" t="str">
        <f>IF(AND(TimeSpend[[#This Row],[Personnel number]]&lt;&gt;"",TimeSpend[[#This Row],[Date]]&lt;&gt;""),TimeSpend[[#This Row],[Location]],"")</f>
        <v/>
      </c>
      <c r="K3280" t="str">
        <f>IF(AND(TimeSpend[[#This Row],[Personnel number]]&lt;&gt;"",TimeSpend[[#This Row],[Date]]&lt;&gt;""),TimeSpend[[#This Row],[Task]],"")</f>
        <v/>
      </c>
      <c r="L3280" t="str">
        <f>IF(AND(TimeSpend[[#This Row],[Personnel number]]&lt;&gt;"",TimeSpend[[#This Row],[Date]]&lt;&gt;""),Utilization!$J$2,"")</f>
        <v/>
      </c>
      <c r="M3280" t="str">
        <f>IF(AND(TimeSpend[[#This Row],[Personnel number]]&lt;&gt;"",TimeSpend[[#This Row],[Date]]&lt;&gt;""),TimeSpend[[#This Row],[Employee Name]],"")</f>
        <v/>
      </c>
      <c r="N3280" t="str">
        <f t="shared" si="102"/>
        <v/>
      </c>
      <c r="O3280" t="str">
        <f t="shared" si="103"/>
        <v/>
      </c>
      <c r="P3280" t="str">
        <f>IF(D3280&lt;&gt;"",VLOOKUP(D3280,Projects!B:C,2,0),"")</f>
        <v/>
      </c>
    </row>
    <row r="3281" spans="1:16" x14ac:dyDescent="0.25">
      <c r="A3281" t="str">
        <f>UPPER(IF(AND(TimeSpend[[#This Row],[Personnel number]]&lt;&gt;"",TimeSpend[[#This Row],[Date]]&lt;&gt;""),TimeSpend[[#This Row],[Personnel number]],""))</f>
        <v/>
      </c>
      <c r="B3281" s="85" t="str">
        <f>IF(AND(TimeSpend[[#This Row],[Personnel number]]&lt;&gt;"",TimeSpend[[#This Row],[Date]]&lt;&gt;""),TEXT(TimeSpend[[#This Row],[Date]],"[$-409]yyyyMMdd"),"")</f>
        <v/>
      </c>
      <c r="C3281" s="33" t="str">
        <f>IF(AND(TimeSpend[[#This Row],[Personnel number]]&lt;&gt;"",TimeSpend[[#This Row],[Date]]&lt;&gt;""),SUBSTITUTE(TimeSpend[[#This Row],[Hours]],",","."),"")</f>
        <v/>
      </c>
      <c r="D3281" t="str">
        <f>IF(AND(TimeSpend[[#This Row],[Personnel number]]&lt;&gt;"",TimeSpend[[#This Row],[Date]]&lt;&gt;""),TimeSpend[[#This Row],[Network]],"")</f>
        <v/>
      </c>
      <c r="E3281" t="str">
        <f>IF(AND(TimeSpend[[#This Row],[Personnel number]]&lt;&gt;"",TimeSpend[[#This Row],[Date]]&lt;&gt;""),TimeSpend[[#This Row],[Network Description]],"")</f>
        <v/>
      </c>
      <c r="F3281" t="str">
        <f>IF(AND(TimeSpend[[#This Row],[Personnel number]]&lt;&gt;"",TimeSpend[[#This Row],[Date]]&lt;&gt;""),TimeSpend[[#This Row],[Activity]],"")</f>
        <v/>
      </c>
      <c r="G3281" t="str">
        <f>IF(AND(TimeSpend[[#This Row],[Personnel number]]&lt;&gt;"",TimeSpend[[#This Row],[Date]]&lt;&gt;""),TimeSpend[[#This Row],[Activity description]],"")</f>
        <v/>
      </c>
      <c r="H3281" s="36" t="str">
        <f>IF(AND(TimeSpend[[#This Row],[Personnel number]]&lt;&gt;"",TimeSpend[[#This Row],[Date]]&lt;&gt;""),TimeSpend[[#This Row],[Start Time]],"")</f>
        <v/>
      </c>
      <c r="I3281" s="36" t="str">
        <f>IF(AND(TimeSpend[[#This Row],[Personnel number]]&lt;&gt;"",TimeSpend[[#This Row],[Date]]&lt;&gt;""),TimeSpend[[#This Row],[End Time]],"")</f>
        <v/>
      </c>
      <c r="J3281" t="str">
        <f>IF(AND(TimeSpend[[#This Row],[Personnel number]]&lt;&gt;"",TimeSpend[[#This Row],[Date]]&lt;&gt;""),TimeSpend[[#This Row],[Location]],"")</f>
        <v/>
      </c>
      <c r="K3281" t="str">
        <f>IF(AND(TimeSpend[[#This Row],[Personnel number]]&lt;&gt;"",TimeSpend[[#This Row],[Date]]&lt;&gt;""),TimeSpend[[#This Row],[Task]],"")</f>
        <v/>
      </c>
      <c r="L3281" t="str">
        <f>IF(AND(TimeSpend[[#This Row],[Personnel number]]&lt;&gt;"",TimeSpend[[#This Row],[Date]]&lt;&gt;""),Utilization!$J$2,"")</f>
        <v/>
      </c>
      <c r="M3281" t="str">
        <f>IF(AND(TimeSpend[[#This Row],[Personnel number]]&lt;&gt;"",TimeSpend[[#This Row],[Date]]&lt;&gt;""),TimeSpend[[#This Row],[Employee Name]],"")</f>
        <v/>
      </c>
      <c r="N3281" t="str">
        <f t="shared" si="102"/>
        <v/>
      </c>
      <c r="O3281" t="str">
        <f t="shared" si="103"/>
        <v/>
      </c>
      <c r="P3281" t="str">
        <f>IF(D3281&lt;&gt;"",VLOOKUP(D3281,Projects!B:C,2,0),"")</f>
        <v/>
      </c>
    </row>
    <row r="3282" spans="1:16" x14ac:dyDescent="0.25">
      <c r="A3282" t="str">
        <f>UPPER(IF(AND(TimeSpend[[#This Row],[Personnel number]]&lt;&gt;"",TimeSpend[[#This Row],[Date]]&lt;&gt;""),TimeSpend[[#This Row],[Personnel number]],""))</f>
        <v/>
      </c>
      <c r="B3282" s="85" t="str">
        <f>IF(AND(TimeSpend[[#This Row],[Personnel number]]&lt;&gt;"",TimeSpend[[#This Row],[Date]]&lt;&gt;""),TEXT(TimeSpend[[#This Row],[Date]],"[$-409]yyyyMMdd"),"")</f>
        <v/>
      </c>
      <c r="C3282" s="33" t="str">
        <f>IF(AND(TimeSpend[[#This Row],[Personnel number]]&lt;&gt;"",TimeSpend[[#This Row],[Date]]&lt;&gt;""),SUBSTITUTE(TimeSpend[[#This Row],[Hours]],",","."),"")</f>
        <v/>
      </c>
      <c r="D3282" t="str">
        <f>IF(AND(TimeSpend[[#This Row],[Personnel number]]&lt;&gt;"",TimeSpend[[#This Row],[Date]]&lt;&gt;""),TimeSpend[[#This Row],[Network]],"")</f>
        <v/>
      </c>
      <c r="E3282" t="str">
        <f>IF(AND(TimeSpend[[#This Row],[Personnel number]]&lt;&gt;"",TimeSpend[[#This Row],[Date]]&lt;&gt;""),TimeSpend[[#This Row],[Network Description]],"")</f>
        <v/>
      </c>
      <c r="F3282" t="str">
        <f>IF(AND(TimeSpend[[#This Row],[Personnel number]]&lt;&gt;"",TimeSpend[[#This Row],[Date]]&lt;&gt;""),TimeSpend[[#This Row],[Activity]],"")</f>
        <v/>
      </c>
      <c r="G3282" t="str">
        <f>IF(AND(TimeSpend[[#This Row],[Personnel number]]&lt;&gt;"",TimeSpend[[#This Row],[Date]]&lt;&gt;""),TimeSpend[[#This Row],[Activity description]],"")</f>
        <v/>
      </c>
      <c r="H3282" s="36" t="str">
        <f>IF(AND(TimeSpend[[#This Row],[Personnel number]]&lt;&gt;"",TimeSpend[[#This Row],[Date]]&lt;&gt;""),TimeSpend[[#This Row],[Start Time]],"")</f>
        <v/>
      </c>
      <c r="I3282" s="36" t="str">
        <f>IF(AND(TimeSpend[[#This Row],[Personnel number]]&lt;&gt;"",TimeSpend[[#This Row],[Date]]&lt;&gt;""),TimeSpend[[#This Row],[End Time]],"")</f>
        <v/>
      </c>
      <c r="J3282" t="str">
        <f>IF(AND(TimeSpend[[#This Row],[Personnel number]]&lt;&gt;"",TimeSpend[[#This Row],[Date]]&lt;&gt;""),TimeSpend[[#This Row],[Location]],"")</f>
        <v/>
      </c>
      <c r="K3282" t="str">
        <f>IF(AND(TimeSpend[[#This Row],[Personnel number]]&lt;&gt;"",TimeSpend[[#This Row],[Date]]&lt;&gt;""),TimeSpend[[#This Row],[Task]],"")</f>
        <v/>
      </c>
      <c r="L3282" t="str">
        <f>IF(AND(TimeSpend[[#This Row],[Personnel number]]&lt;&gt;"",TimeSpend[[#This Row],[Date]]&lt;&gt;""),Utilization!$J$2,"")</f>
        <v/>
      </c>
      <c r="M3282" t="str">
        <f>IF(AND(TimeSpend[[#This Row],[Personnel number]]&lt;&gt;"",TimeSpend[[#This Row],[Date]]&lt;&gt;""),TimeSpend[[#This Row],[Employee Name]],"")</f>
        <v/>
      </c>
      <c r="N3282" t="str">
        <f t="shared" si="102"/>
        <v/>
      </c>
      <c r="O3282" t="str">
        <f t="shared" si="103"/>
        <v/>
      </c>
      <c r="P3282" t="str">
        <f>IF(D3282&lt;&gt;"",VLOOKUP(D3282,Projects!B:C,2,0),"")</f>
        <v/>
      </c>
    </row>
    <row r="3283" spans="1:16" x14ac:dyDescent="0.25">
      <c r="A3283" t="str">
        <f>UPPER(IF(AND(TimeSpend[[#This Row],[Personnel number]]&lt;&gt;"",TimeSpend[[#This Row],[Date]]&lt;&gt;""),TimeSpend[[#This Row],[Personnel number]],""))</f>
        <v/>
      </c>
      <c r="B3283" s="85" t="str">
        <f>IF(AND(TimeSpend[[#This Row],[Personnel number]]&lt;&gt;"",TimeSpend[[#This Row],[Date]]&lt;&gt;""),TEXT(TimeSpend[[#This Row],[Date]],"[$-409]yyyyMMdd"),"")</f>
        <v/>
      </c>
      <c r="C3283" s="33" t="str">
        <f>IF(AND(TimeSpend[[#This Row],[Personnel number]]&lt;&gt;"",TimeSpend[[#This Row],[Date]]&lt;&gt;""),SUBSTITUTE(TimeSpend[[#This Row],[Hours]],",","."),"")</f>
        <v/>
      </c>
      <c r="D3283" t="str">
        <f>IF(AND(TimeSpend[[#This Row],[Personnel number]]&lt;&gt;"",TimeSpend[[#This Row],[Date]]&lt;&gt;""),TimeSpend[[#This Row],[Network]],"")</f>
        <v/>
      </c>
      <c r="E3283" t="str">
        <f>IF(AND(TimeSpend[[#This Row],[Personnel number]]&lt;&gt;"",TimeSpend[[#This Row],[Date]]&lt;&gt;""),TimeSpend[[#This Row],[Network Description]],"")</f>
        <v/>
      </c>
      <c r="F3283" t="str">
        <f>IF(AND(TimeSpend[[#This Row],[Personnel number]]&lt;&gt;"",TimeSpend[[#This Row],[Date]]&lt;&gt;""),TimeSpend[[#This Row],[Activity]],"")</f>
        <v/>
      </c>
      <c r="G3283" t="str">
        <f>IF(AND(TimeSpend[[#This Row],[Personnel number]]&lt;&gt;"",TimeSpend[[#This Row],[Date]]&lt;&gt;""),TimeSpend[[#This Row],[Activity description]],"")</f>
        <v/>
      </c>
      <c r="H3283" s="36" t="str">
        <f>IF(AND(TimeSpend[[#This Row],[Personnel number]]&lt;&gt;"",TimeSpend[[#This Row],[Date]]&lt;&gt;""),TimeSpend[[#This Row],[Start Time]],"")</f>
        <v/>
      </c>
      <c r="I3283" s="36" t="str">
        <f>IF(AND(TimeSpend[[#This Row],[Personnel number]]&lt;&gt;"",TimeSpend[[#This Row],[Date]]&lt;&gt;""),TimeSpend[[#This Row],[End Time]],"")</f>
        <v/>
      </c>
      <c r="J3283" t="str">
        <f>IF(AND(TimeSpend[[#This Row],[Personnel number]]&lt;&gt;"",TimeSpend[[#This Row],[Date]]&lt;&gt;""),TimeSpend[[#This Row],[Location]],"")</f>
        <v/>
      </c>
      <c r="K3283" t="str">
        <f>IF(AND(TimeSpend[[#This Row],[Personnel number]]&lt;&gt;"",TimeSpend[[#This Row],[Date]]&lt;&gt;""),TimeSpend[[#This Row],[Task]],"")</f>
        <v/>
      </c>
      <c r="L3283" t="str">
        <f>IF(AND(TimeSpend[[#This Row],[Personnel number]]&lt;&gt;"",TimeSpend[[#This Row],[Date]]&lt;&gt;""),Utilization!$J$2,"")</f>
        <v/>
      </c>
      <c r="M3283" t="str">
        <f>IF(AND(TimeSpend[[#This Row],[Personnel number]]&lt;&gt;"",TimeSpend[[#This Row],[Date]]&lt;&gt;""),TimeSpend[[#This Row],[Employee Name]],"")</f>
        <v/>
      </c>
      <c r="N3283" t="str">
        <f t="shared" si="102"/>
        <v/>
      </c>
      <c r="O3283" t="str">
        <f t="shared" si="103"/>
        <v/>
      </c>
      <c r="P3283" t="str">
        <f>IF(D3283&lt;&gt;"",VLOOKUP(D3283,Projects!B:C,2,0),"")</f>
        <v/>
      </c>
    </row>
    <row r="3284" spans="1:16" x14ac:dyDescent="0.25">
      <c r="A3284" t="str">
        <f>UPPER(IF(AND(TimeSpend[[#This Row],[Personnel number]]&lt;&gt;"",TimeSpend[[#This Row],[Date]]&lt;&gt;""),TimeSpend[[#This Row],[Personnel number]],""))</f>
        <v/>
      </c>
      <c r="B3284" s="85" t="str">
        <f>IF(AND(TimeSpend[[#This Row],[Personnel number]]&lt;&gt;"",TimeSpend[[#This Row],[Date]]&lt;&gt;""),TEXT(TimeSpend[[#This Row],[Date]],"[$-409]yyyyMMdd"),"")</f>
        <v/>
      </c>
      <c r="C3284" s="33" t="str">
        <f>IF(AND(TimeSpend[[#This Row],[Personnel number]]&lt;&gt;"",TimeSpend[[#This Row],[Date]]&lt;&gt;""),SUBSTITUTE(TimeSpend[[#This Row],[Hours]],",","."),"")</f>
        <v/>
      </c>
      <c r="D3284" t="str">
        <f>IF(AND(TimeSpend[[#This Row],[Personnel number]]&lt;&gt;"",TimeSpend[[#This Row],[Date]]&lt;&gt;""),TimeSpend[[#This Row],[Network]],"")</f>
        <v/>
      </c>
      <c r="E3284" t="str">
        <f>IF(AND(TimeSpend[[#This Row],[Personnel number]]&lt;&gt;"",TimeSpend[[#This Row],[Date]]&lt;&gt;""),TimeSpend[[#This Row],[Network Description]],"")</f>
        <v/>
      </c>
      <c r="F3284" t="str">
        <f>IF(AND(TimeSpend[[#This Row],[Personnel number]]&lt;&gt;"",TimeSpend[[#This Row],[Date]]&lt;&gt;""),TimeSpend[[#This Row],[Activity]],"")</f>
        <v/>
      </c>
      <c r="G3284" t="str">
        <f>IF(AND(TimeSpend[[#This Row],[Personnel number]]&lt;&gt;"",TimeSpend[[#This Row],[Date]]&lt;&gt;""),TimeSpend[[#This Row],[Activity description]],"")</f>
        <v/>
      </c>
      <c r="H3284" s="36" t="str">
        <f>IF(AND(TimeSpend[[#This Row],[Personnel number]]&lt;&gt;"",TimeSpend[[#This Row],[Date]]&lt;&gt;""),TimeSpend[[#This Row],[Start Time]],"")</f>
        <v/>
      </c>
      <c r="I3284" s="36" t="str">
        <f>IF(AND(TimeSpend[[#This Row],[Personnel number]]&lt;&gt;"",TimeSpend[[#This Row],[Date]]&lt;&gt;""),TimeSpend[[#This Row],[End Time]],"")</f>
        <v/>
      </c>
      <c r="J3284" t="str">
        <f>IF(AND(TimeSpend[[#This Row],[Personnel number]]&lt;&gt;"",TimeSpend[[#This Row],[Date]]&lt;&gt;""),TimeSpend[[#This Row],[Location]],"")</f>
        <v/>
      </c>
      <c r="K3284" t="str">
        <f>IF(AND(TimeSpend[[#This Row],[Personnel number]]&lt;&gt;"",TimeSpend[[#This Row],[Date]]&lt;&gt;""),TimeSpend[[#This Row],[Task]],"")</f>
        <v/>
      </c>
      <c r="L3284" t="str">
        <f>IF(AND(TimeSpend[[#This Row],[Personnel number]]&lt;&gt;"",TimeSpend[[#This Row],[Date]]&lt;&gt;""),Utilization!$J$2,"")</f>
        <v/>
      </c>
      <c r="M3284" t="str">
        <f>IF(AND(TimeSpend[[#This Row],[Personnel number]]&lt;&gt;"",TimeSpend[[#This Row],[Date]]&lt;&gt;""),TimeSpend[[#This Row],[Employee Name]],"")</f>
        <v/>
      </c>
      <c r="N3284" t="str">
        <f t="shared" si="102"/>
        <v/>
      </c>
      <c r="O3284" t="str">
        <f t="shared" si="103"/>
        <v/>
      </c>
      <c r="P3284" t="str">
        <f>IF(D3284&lt;&gt;"",VLOOKUP(D3284,Projects!B:C,2,0),"")</f>
        <v/>
      </c>
    </row>
    <row r="3285" spans="1:16" x14ac:dyDescent="0.25">
      <c r="A3285" t="str">
        <f>UPPER(IF(AND(TimeSpend[[#This Row],[Personnel number]]&lt;&gt;"",TimeSpend[[#This Row],[Date]]&lt;&gt;""),TimeSpend[[#This Row],[Personnel number]],""))</f>
        <v/>
      </c>
      <c r="B3285" s="85" t="str">
        <f>IF(AND(TimeSpend[[#This Row],[Personnel number]]&lt;&gt;"",TimeSpend[[#This Row],[Date]]&lt;&gt;""),TEXT(TimeSpend[[#This Row],[Date]],"[$-409]yyyyMMdd"),"")</f>
        <v/>
      </c>
      <c r="C3285" s="33" t="str">
        <f>IF(AND(TimeSpend[[#This Row],[Personnel number]]&lt;&gt;"",TimeSpend[[#This Row],[Date]]&lt;&gt;""),SUBSTITUTE(TimeSpend[[#This Row],[Hours]],",","."),"")</f>
        <v/>
      </c>
      <c r="D3285" t="str">
        <f>IF(AND(TimeSpend[[#This Row],[Personnel number]]&lt;&gt;"",TimeSpend[[#This Row],[Date]]&lt;&gt;""),TimeSpend[[#This Row],[Network]],"")</f>
        <v/>
      </c>
      <c r="E3285" t="str">
        <f>IF(AND(TimeSpend[[#This Row],[Personnel number]]&lt;&gt;"",TimeSpend[[#This Row],[Date]]&lt;&gt;""),TimeSpend[[#This Row],[Network Description]],"")</f>
        <v/>
      </c>
      <c r="F3285" t="str">
        <f>IF(AND(TimeSpend[[#This Row],[Personnel number]]&lt;&gt;"",TimeSpend[[#This Row],[Date]]&lt;&gt;""),TimeSpend[[#This Row],[Activity]],"")</f>
        <v/>
      </c>
      <c r="G3285" t="str">
        <f>IF(AND(TimeSpend[[#This Row],[Personnel number]]&lt;&gt;"",TimeSpend[[#This Row],[Date]]&lt;&gt;""),TimeSpend[[#This Row],[Activity description]],"")</f>
        <v/>
      </c>
      <c r="H3285" s="36" t="str">
        <f>IF(AND(TimeSpend[[#This Row],[Personnel number]]&lt;&gt;"",TimeSpend[[#This Row],[Date]]&lt;&gt;""),TimeSpend[[#This Row],[Start Time]],"")</f>
        <v/>
      </c>
      <c r="I3285" s="36" t="str">
        <f>IF(AND(TimeSpend[[#This Row],[Personnel number]]&lt;&gt;"",TimeSpend[[#This Row],[Date]]&lt;&gt;""),TimeSpend[[#This Row],[End Time]],"")</f>
        <v/>
      </c>
      <c r="J3285" t="str">
        <f>IF(AND(TimeSpend[[#This Row],[Personnel number]]&lt;&gt;"",TimeSpend[[#This Row],[Date]]&lt;&gt;""),TimeSpend[[#This Row],[Location]],"")</f>
        <v/>
      </c>
      <c r="K3285" t="str">
        <f>IF(AND(TimeSpend[[#This Row],[Personnel number]]&lt;&gt;"",TimeSpend[[#This Row],[Date]]&lt;&gt;""),TimeSpend[[#This Row],[Task]],"")</f>
        <v/>
      </c>
      <c r="L3285" t="str">
        <f>IF(AND(TimeSpend[[#This Row],[Personnel number]]&lt;&gt;"",TimeSpend[[#This Row],[Date]]&lt;&gt;""),Utilization!$J$2,"")</f>
        <v/>
      </c>
      <c r="M3285" t="str">
        <f>IF(AND(TimeSpend[[#This Row],[Personnel number]]&lt;&gt;"",TimeSpend[[#This Row],[Date]]&lt;&gt;""),TimeSpend[[#This Row],[Employee Name]],"")</f>
        <v/>
      </c>
      <c r="N3285" t="str">
        <f t="shared" si="102"/>
        <v/>
      </c>
      <c r="O3285" t="str">
        <f t="shared" si="103"/>
        <v/>
      </c>
      <c r="P3285" t="str">
        <f>IF(D3285&lt;&gt;"",VLOOKUP(D3285,Projects!B:C,2,0),"")</f>
        <v/>
      </c>
    </row>
    <row r="3286" spans="1:16" x14ac:dyDescent="0.25">
      <c r="A3286" t="str">
        <f>UPPER(IF(AND(TimeSpend[[#This Row],[Personnel number]]&lt;&gt;"",TimeSpend[[#This Row],[Date]]&lt;&gt;""),TimeSpend[[#This Row],[Personnel number]],""))</f>
        <v/>
      </c>
      <c r="B3286" s="85" t="str">
        <f>IF(AND(TimeSpend[[#This Row],[Personnel number]]&lt;&gt;"",TimeSpend[[#This Row],[Date]]&lt;&gt;""),TEXT(TimeSpend[[#This Row],[Date]],"[$-409]yyyyMMdd"),"")</f>
        <v/>
      </c>
      <c r="C3286" s="33" t="str">
        <f>IF(AND(TimeSpend[[#This Row],[Personnel number]]&lt;&gt;"",TimeSpend[[#This Row],[Date]]&lt;&gt;""),SUBSTITUTE(TimeSpend[[#This Row],[Hours]],",","."),"")</f>
        <v/>
      </c>
      <c r="D3286" t="str">
        <f>IF(AND(TimeSpend[[#This Row],[Personnel number]]&lt;&gt;"",TimeSpend[[#This Row],[Date]]&lt;&gt;""),TimeSpend[[#This Row],[Network]],"")</f>
        <v/>
      </c>
      <c r="E3286" t="str">
        <f>IF(AND(TimeSpend[[#This Row],[Personnel number]]&lt;&gt;"",TimeSpend[[#This Row],[Date]]&lt;&gt;""),TimeSpend[[#This Row],[Network Description]],"")</f>
        <v/>
      </c>
      <c r="F3286" t="str">
        <f>IF(AND(TimeSpend[[#This Row],[Personnel number]]&lt;&gt;"",TimeSpend[[#This Row],[Date]]&lt;&gt;""),TimeSpend[[#This Row],[Activity]],"")</f>
        <v/>
      </c>
      <c r="G3286" t="str">
        <f>IF(AND(TimeSpend[[#This Row],[Personnel number]]&lt;&gt;"",TimeSpend[[#This Row],[Date]]&lt;&gt;""),TimeSpend[[#This Row],[Activity description]],"")</f>
        <v/>
      </c>
      <c r="H3286" s="36" t="str">
        <f>IF(AND(TimeSpend[[#This Row],[Personnel number]]&lt;&gt;"",TimeSpend[[#This Row],[Date]]&lt;&gt;""),TimeSpend[[#This Row],[Start Time]],"")</f>
        <v/>
      </c>
      <c r="I3286" s="36" t="str">
        <f>IF(AND(TimeSpend[[#This Row],[Personnel number]]&lt;&gt;"",TimeSpend[[#This Row],[Date]]&lt;&gt;""),TimeSpend[[#This Row],[End Time]],"")</f>
        <v/>
      </c>
      <c r="J3286" t="str">
        <f>IF(AND(TimeSpend[[#This Row],[Personnel number]]&lt;&gt;"",TimeSpend[[#This Row],[Date]]&lt;&gt;""),TimeSpend[[#This Row],[Location]],"")</f>
        <v/>
      </c>
      <c r="K3286" t="str">
        <f>IF(AND(TimeSpend[[#This Row],[Personnel number]]&lt;&gt;"",TimeSpend[[#This Row],[Date]]&lt;&gt;""),TimeSpend[[#This Row],[Task]],"")</f>
        <v/>
      </c>
      <c r="L3286" t="str">
        <f>IF(AND(TimeSpend[[#This Row],[Personnel number]]&lt;&gt;"",TimeSpend[[#This Row],[Date]]&lt;&gt;""),Utilization!$J$2,"")</f>
        <v/>
      </c>
      <c r="M3286" t="str">
        <f>IF(AND(TimeSpend[[#This Row],[Personnel number]]&lt;&gt;"",TimeSpend[[#This Row],[Date]]&lt;&gt;""),TimeSpend[[#This Row],[Employee Name]],"")</f>
        <v/>
      </c>
      <c r="N3286" t="str">
        <f t="shared" si="102"/>
        <v/>
      </c>
      <c r="O3286" t="str">
        <f t="shared" si="103"/>
        <v/>
      </c>
      <c r="P3286" t="str">
        <f>IF(D3286&lt;&gt;"",VLOOKUP(D3286,Projects!B:C,2,0),"")</f>
        <v/>
      </c>
    </row>
    <row r="3287" spans="1:16" x14ac:dyDescent="0.25">
      <c r="A3287" t="str">
        <f>UPPER(IF(AND(TimeSpend[[#This Row],[Personnel number]]&lt;&gt;"",TimeSpend[[#This Row],[Date]]&lt;&gt;""),TimeSpend[[#This Row],[Personnel number]],""))</f>
        <v/>
      </c>
      <c r="B3287" s="85" t="str">
        <f>IF(AND(TimeSpend[[#This Row],[Personnel number]]&lt;&gt;"",TimeSpend[[#This Row],[Date]]&lt;&gt;""),TEXT(TimeSpend[[#This Row],[Date]],"[$-409]yyyyMMdd"),"")</f>
        <v/>
      </c>
      <c r="C3287" s="33" t="str">
        <f>IF(AND(TimeSpend[[#This Row],[Personnel number]]&lt;&gt;"",TimeSpend[[#This Row],[Date]]&lt;&gt;""),SUBSTITUTE(TimeSpend[[#This Row],[Hours]],",","."),"")</f>
        <v/>
      </c>
      <c r="D3287" t="str">
        <f>IF(AND(TimeSpend[[#This Row],[Personnel number]]&lt;&gt;"",TimeSpend[[#This Row],[Date]]&lt;&gt;""),TimeSpend[[#This Row],[Network]],"")</f>
        <v/>
      </c>
      <c r="E3287" t="str">
        <f>IF(AND(TimeSpend[[#This Row],[Personnel number]]&lt;&gt;"",TimeSpend[[#This Row],[Date]]&lt;&gt;""),TimeSpend[[#This Row],[Network Description]],"")</f>
        <v/>
      </c>
      <c r="F3287" t="str">
        <f>IF(AND(TimeSpend[[#This Row],[Personnel number]]&lt;&gt;"",TimeSpend[[#This Row],[Date]]&lt;&gt;""),TimeSpend[[#This Row],[Activity]],"")</f>
        <v/>
      </c>
      <c r="G3287" t="str">
        <f>IF(AND(TimeSpend[[#This Row],[Personnel number]]&lt;&gt;"",TimeSpend[[#This Row],[Date]]&lt;&gt;""),TimeSpend[[#This Row],[Activity description]],"")</f>
        <v/>
      </c>
      <c r="H3287" s="36" t="str">
        <f>IF(AND(TimeSpend[[#This Row],[Personnel number]]&lt;&gt;"",TimeSpend[[#This Row],[Date]]&lt;&gt;""),TimeSpend[[#This Row],[Start Time]],"")</f>
        <v/>
      </c>
      <c r="I3287" s="36" t="str">
        <f>IF(AND(TimeSpend[[#This Row],[Personnel number]]&lt;&gt;"",TimeSpend[[#This Row],[Date]]&lt;&gt;""),TimeSpend[[#This Row],[End Time]],"")</f>
        <v/>
      </c>
      <c r="J3287" t="str">
        <f>IF(AND(TimeSpend[[#This Row],[Personnel number]]&lt;&gt;"",TimeSpend[[#This Row],[Date]]&lt;&gt;""),TimeSpend[[#This Row],[Location]],"")</f>
        <v/>
      </c>
      <c r="K3287" t="str">
        <f>IF(AND(TimeSpend[[#This Row],[Personnel number]]&lt;&gt;"",TimeSpend[[#This Row],[Date]]&lt;&gt;""),TimeSpend[[#This Row],[Task]],"")</f>
        <v/>
      </c>
      <c r="L3287" t="str">
        <f>IF(AND(TimeSpend[[#This Row],[Personnel number]]&lt;&gt;"",TimeSpend[[#This Row],[Date]]&lt;&gt;""),Utilization!$J$2,"")</f>
        <v/>
      </c>
      <c r="M3287" t="str">
        <f>IF(AND(TimeSpend[[#This Row],[Personnel number]]&lt;&gt;"",TimeSpend[[#This Row],[Date]]&lt;&gt;""),TimeSpend[[#This Row],[Employee Name]],"")</f>
        <v/>
      </c>
      <c r="N3287" t="str">
        <f t="shared" si="102"/>
        <v/>
      </c>
      <c r="O3287" t="str">
        <f t="shared" si="103"/>
        <v/>
      </c>
      <c r="P3287" t="str">
        <f>IF(D3287&lt;&gt;"",VLOOKUP(D3287,Projects!B:C,2,0),"")</f>
        <v/>
      </c>
    </row>
    <row r="3288" spans="1:16" x14ac:dyDescent="0.25">
      <c r="A3288" t="str">
        <f>UPPER(IF(AND(TimeSpend[[#This Row],[Personnel number]]&lt;&gt;"",TimeSpend[[#This Row],[Date]]&lt;&gt;""),TimeSpend[[#This Row],[Personnel number]],""))</f>
        <v/>
      </c>
      <c r="B3288" s="85" t="str">
        <f>IF(AND(TimeSpend[[#This Row],[Personnel number]]&lt;&gt;"",TimeSpend[[#This Row],[Date]]&lt;&gt;""),TEXT(TimeSpend[[#This Row],[Date]],"[$-409]yyyyMMdd"),"")</f>
        <v/>
      </c>
      <c r="C3288" s="33" t="str">
        <f>IF(AND(TimeSpend[[#This Row],[Personnel number]]&lt;&gt;"",TimeSpend[[#This Row],[Date]]&lt;&gt;""),SUBSTITUTE(TimeSpend[[#This Row],[Hours]],",","."),"")</f>
        <v/>
      </c>
      <c r="D3288" t="str">
        <f>IF(AND(TimeSpend[[#This Row],[Personnel number]]&lt;&gt;"",TimeSpend[[#This Row],[Date]]&lt;&gt;""),TimeSpend[[#This Row],[Network]],"")</f>
        <v/>
      </c>
      <c r="E3288" t="str">
        <f>IF(AND(TimeSpend[[#This Row],[Personnel number]]&lt;&gt;"",TimeSpend[[#This Row],[Date]]&lt;&gt;""),TimeSpend[[#This Row],[Network Description]],"")</f>
        <v/>
      </c>
      <c r="F3288" t="str">
        <f>IF(AND(TimeSpend[[#This Row],[Personnel number]]&lt;&gt;"",TimeSpend[[#This Row],[Date]]&lt;&gt;""),TimeSpend[[#This Row],[Activity]],"")</f>
        <v/>
      </c>
      <c r="G3288" t="str">
        <f>IF(AND(TimeSpend[[#This Row],[Personnel number]]&lt;&gt;"",TimeSpend[[#This Row],[Date]]&lt;&gt;""),TimeSpend[[#This Row],[Activity description]],"")</f>
        <v/>
      </c>
      <c r="H3288" s="36" t="str">
        <f>IF(AND(TimeSpend[[#This Row],[Personnel number]]&lt;&gt;"",TimeSpend[[#This Row],[Date]]&lt;&gt;""),TimeSpend[[#This Row],[Start Time]],"")</f>
        <v/>
      </c>
      <c r="I3288" s="36" t="str">
        <f>IF(AND(TimeSpend[[#This Row],[Personnel number]]&lt;&gt;"",TimeSpend[[#This Row],[Date]]&lt;&gt;""),TimeSpend[[#This Row],[End Time]],"")</f>
        <v/>
      </c>
      <c r="J3288" t="str">
        <f>IF(AND(TimeSpend[[#This Row],[Personnel number]]&lt;&gt;"",TimeSpend[[#This Row],[Date]]&lt;&gt;""),TimeSpend[[#This Row],[Location]],"")</f>
        <v/>
      </c>
      <c r="K3288" t="str">
        <f>IF(AND(TimeSpend[[#This Row],[Personnel number]]&lt;&gt;"",TimeSpend[[#This Row],[Date]]&lt;&gt;""),TimeSpend[[#This Row],[Task]],"")</f>
        <v/>
      </c>
      <c r="L3288" t="str">
        <f>IF(AND(TimeSpend[[#This Row],[Personnel number]]&lt;&gt;"",TimeSpend[[#This Row],[Date]]&lt;&gt;""),Utilization!$J$2,"")</f>
        <v/>
      </c>
      <c r="M3288" t="str">
        <f>IF(AND(TimeSpend[[#This Row],[Personnel number]]&lt;&gt;"",TimeSpend[[#This Row],[Date]]&lt;&gt;""),TimeSpend[[#This Row],[Employee Name]],"")</f>
        <v/>
      </c>
      <c r="N3288" t="str">
        <f t="shared" si="102"/>
        <v/>
      </c>
      <c r="O3288" t="str">
        <f t="shared" si="103"/>
        <v/>
      </c>
      <c r="P3288" t="str">
        <f>IF(D3288&lt;&gt;"",VLOOKUP(D3288,Projects!B:C,2,0),"")</f>
        <v/>
      </c>
    </row>
    <row r="3289" spans="1:16" x14ac:dyDescent="0.25">
      <c r="A3289" t="str">
        <f>UPPER(IF(AND(TimeSpend[[#This Row],[Personnel number]]&lt;&gt;"",TimeSpend[[#This Row],[Date]]&lt;&gt;""),TimeSpend[[#This Row],[Personnel number]],""))</f>
        <v/>
      </c>
      <c r="B3289" s="85" t="str">
        <f>IF(AND(TimeSpend[[#This Row],[Personnel number]]&lt;&gt;"",TimeSpend[[#This Row],[Date]]&lt;&gt;""),TEXT(TimeSpend[[#This Row],[Date]],"[$-409]yyyyMMdd"),"")</f>
        <v/>
      </c>
      <c r="C3289" s="33" t="str">
        <f>IF(AND(TimeSpend[[#This Row],[Personnel number]]&lt;&gt;"",TimeSpend[[#This Row],[Date]]&lt;&gt;""),SUBSTITUTE(TimeSpend[[#This Row],[Hours]],",","."),"")</f>
        <v/>
      </c>
      <c r="D3289" t="str">
        <f>IF(AND(TimeSpend[[#This Row],[Personnel number]]&lt;&gt;"",TimeSpend[[#This Row],[Date]]&lt;&gt;""),TimeSpend[[#This Row],[Network]],"")</f>
        <v/>
      </c>
      <c r="E3289" t="str">
        <f>IF(AND(TimeSpend[[#This Row],[Personnel number]]&lt;&gt;"",TimeSpend[[#This Row],[Date]]&lt;&gt;""),TimeSpend[[#This Row],[Network Description]],"")</f>
        <v/>
      </c>
      <c r="F3289" t="str">
        <f>IF(AND(TimeSpend[[#This Row],[Personnel number]]&lt;&gt;"",TimeSpend[[#This Row],[Date]]&lt;&gt;""),TimeSpend[[#This Row],[Activity]],"")</f>
        <v/>
      </c>
      <c r="G3289" t="str">
        <f>IF(AND(TimeSpend[[#This Row],[Personnel number]]&lt;&gt;"",TimeSpend[[#This Row],[Date]]&lt;&gt;""),TimeSpend[[#This Row],[Activity description]],"")</f>
        <v/>
      </c>
      <c r="H3289" s="36" t="str">
        <f>IF(AND(TimeSpend[[#This Row],[Personnel number]]&lt;&gt;"",TimeSpend[[#This Row],[Date]]&lt;&gt;""),TimeSpend[[#This Row],[Start Time]],"")</f>
        <v/>
      </c>
      <c r="I3289" s="36" t="str">
        <f>IF(AND(TimeSpend[[#This Row],[Personnel number]]&lt;&gt;"",TimeSpend[[#This Row],[Date]]&lt;&gt;""),TimeSpend[[#This Row],[End Time]],"")</f>
        <v/>
      </c>
      <c r="J3289" t="str">
        <f>IF(AND(TimeSpend[[#This Row],[Personnel number]]&lt;&gt;"",TimeSpend[[#This Row],[Date]]&lt;&gt;""),TimeSpend[[#This Row],[Location]],"")</f>
        <v/>
      </c>
      <c r="K3289" t="str">
        <f>IF(AND(TimeSpend[[#This Row],[Personnel number]]&lt;&gt;"",TimeSpend[[#This Row],[Date]]&lt;&gt;""),TimeSpend[[#This Row],[Task]],"")</f>
        <v/>
      </c>
      <c r="L3289" t="str">
        <f>IF(AND(TimeSpend[[#This Row],[Personnel number]]&lt;&gt;"",TimeSpend[[#This Row],[Date]]&lt;&gt;""),Utilization!$J$2,"")</f>
        <v/>
      </c>
      <c r="M3289" t="str">
        <f>IF(AND(TimeSpend[[#This Row],[Personnel number]]&lt;&gt;"",TimeSpend[[#This Row],[Date]]&lt;&gt;""),TimeSpend[[#This Row],[Employee Name]],"")</f>
        <v/>
      </c>
      <c r="N3289" t="str">
        <f t="shared" si="102"/>
        <v/>
      </c>
      <c r="O3289" t="str">
        <f t="shared" si="103"/>
        <v/>
      </c>
      <c r="P3289" t="str">
        <f>IF(D3289&lt;&gt;"",VLOOKUP(D3289,Projects!B:C,2,0),"")</f>
        <v/>
      </c>
    </row>
    <row r="3290" spans="1:16" x14ac:dyDescent="0.25">
      <c r="A3290" t="str">
        <f>UPPER(IF(AND(TimeSpend[[#This Row],[Personnel number]]&lt;&gt;"",TimeSpend[[#This Row],[Date]]&lt;&gt;""),TimeSpend[[#This Row],[Personnel number]],""))</f>
        <v/>
      </c>
      <c r="B3290" s="85" t="str">
        <f>IF(AND(TimeSpend[[#This Row],[Personnel number]]&lt;&gt;"",TimeSpend[[#This Row],[Date]]&lt;&gt;""),TEXT(TimeSpend[[#This Row],[Date]],"[$-409]yyyyMMdd"),"")</f>
        <v/>
      </c>
      <c r="C3290" s="33" t="str">
        <f>IF(AND(TimeSpend[[#This Row],[Personnel number]]&lt;&gt;"",TimeSpend[[#This Row],[Date]]&lt;&gt;""),SUBSTITUTE(TimeSpend[[#This Row],[Hours]],",","."),"")</f>
        <v/>
      </c>
      <c r="D3290" t="str">
        <f>IF(AND(TimeSpend[[#This Row],[Personnel number]]&lt;&gt;"",TimeSpend[[#This Row],[Date]]&lt;&gt;""),TimeSpend[[#This Row],[Network]],"")</f>
        <v/>
      </c>
      <c r="E3290" t="str">
        <f>IF(AND(TimeSpend[[#This Row],[Personnel number]]&lt;&gt;"",TimeSpend[[#This Row],[Date]]&lt;&gt;""),TimeSpend[[#This Row],[Network Description]],"")</f>
        <v/>
      </c>
      <c r="F3290" t="str">
        <f>IF(AND(TimeSpend[[#This Row],[Personnel number]]&lt;&gt;"",TimeSpend[[#This Row],[Date]]&lt;&gt;""),TimeSpend[[#This Row],[Activity]],"")</f>
        <v/>
      </c>
      <c r="G3290" t="str">
        <f>IF(AND(TimeSpend[[#This Row],[Personnel number]]&lt;&gt;"",TimeSpend[[#This Row],[Date]]&lt;&gt;""),TimeSpend[[#This Row],[Activity description]],"")</f>
        <v/>
      </c>
      <c r="H3290" s="36" t="str">
        <f>IF(AND(TimeSpend[[#This Row],[Personnel number]]&lt;&gt;"",TimeSpend[[#This Row],[Date]]&lt;&gt;""),TimeSpend[[#This Row],[Start Time]],"")</f>
        <v/>
      </c>
      <c r="I3290" s="36" t="str">
        <f>IF(AND(TimeSpend[[#This Row],[Personnel number]]&lt;&gt;"",TimeSpend[[#This Row],[Date]]&lt;&gt;""),TimeSpend[[#This Row],[End Time]],"")</f>
        <v/>
      </c>
      <c r="J3290" t="str">
        <f>IF(AND(TimeSpend[[#This Row],[Personnel number]]&lt;&gt;"",TimeSpend[[#This Row],[Date]]&lt;&gt;""),TimeSpend[[#This Row],[Location]],"")</f>
        <v/>
      </c>
      <c r="K3290" t="str">
        <f>IF(AND(TimeSpend[[#This Row],[Personnel number]]&lt;&gt;"",TimeSpend[[#This Row],[Date]]&lt;&gt;""),TimeSpend[[#This Row],[Task]],"")</f>
        <v/>
      </c>
      <c r="L3290" t="str">
        <f>IF(AND(TimeSpend[[#This Row],[Personnel number]]&lt;&gt;"",TimeSpend[[#This Row],[Date]]&lt;&gt;""),Utilization!$J$2,"")</f>
        <v/>
      </c>
      <c r="M3290" t="str">
        <f>IF(AND(TimeSpend[[#This Row],[Personnel number]]&lt;&gt;"",TimeSpend[[#This Row],[Date]]&lt;&gt;""),TimeSpend[[#This Row],[Employee Name]],"")</f>
        <v/>
      </c>
      <c r="N3290" t="str">
        <f t="shared" si="102"/>
        <v/>
      </c>
      <c r="O3290" t="str">
        <f t="shared" si="103"/>
        <v/>
      </c>
      <c r="P3290" t="str">
        <f>IF(D3290&lt;&gt;"",VLOOKUP(D3290,Projects!B:C,2,0),"")</f>
        <v/>
      </c>
    </row>
    <row r="3291" spans="1:16" x14ac:dyDescent="0.25">
      <c r="A3291" t="str">
        <f>UPPER(IF(AND(TimeSpend[[#This Row],[Personnel number]]&lt;&gt;"",TimeSpend[[#This Row],[Date]]&lt;&gt;""),TimeSpend[[#This Row],[Personnel number]],""))</f>
        <v/>
      </c>
      <c r="B3291" s="85" t="str">
        <f>IF(AND(TimeSpend[[#This Row],[Personnel number]]&lt;&gt;"",TimeSpend[[#This Row],[Date]]&lt;&gt;""),TEXT(TimeSpend[[#This Row],[Date]],"[$-409]yyyyMMdd"),"")</f>
        <v/>
      </c>
      <c r="C3291" s="33" t="str">
        <f>IF(AND(TimeSpend[[#This Row],[Personnel number]]&lt;&gt;"",TimeSpend[[#This Row],[Date]]&lt;&gt;""),SUBSTITUTE(TimeSpend[[#This Row],[Hours]],",","."),"")</f>
        <v/>
      </c>
      <c r="D3291" t="str">
        <f>IF(AND(TimeSpend[[#This Row],[Personnel number]]&lt;&gt;"",TimeSpend[[#This Row],[Date]]&lt;&gt;""),TimeSpend[[#This Row],[Network]],"")</f>
        <v/>
      </c>
      <c r="E3291" t="str">
        <f>IF(AND(TimeSpend[[#This Row],[Personnel number]]&lt;&gt;"",TimeSpend[[#This Row],[Date]]&lt;&gt;""),TimeSpend[[#This Row],[Network Description]],"")</f>
        <v/>
      </c>
      <c r="F3291" t="str">
        <f>IF(AND(TimeSpend[[#This Row],[Personnel number]]&lt;&gt;"",TimeSpend[[#This Row],[Date]]&lt;&gt;""),TimeSpend[[#This Row],[Activity]],"")</f>
        <v/>
      </c>
      <c r="G3291" t="str">
        <f>IF(AND(TimeSpend[[#This Row],[Personnel number]]&lt;&gt;"",TimeSpend[[#This Row],[Date]]&lt;&gt;""),TimeSpend[[#This Row],[Activity description]],"")</f>
        <v/>
      </c>
      <c r="H3291" s="36" t="str">
        <f>IF(AND(TimeSpend[[#This Row],[Personnel number]]&lt;&gt;"",TimeSpend[[#This Row],[Date]]&lt;&gt;""),TimeSpend[[#This Row],[Start Time]],"")</f>
        <v/>
      </c>
      <c r="I3291" s="36" t="str">
        <f>IF(AND(TimeSpend[[#This Row],[Personnel number]]&lt;&gt;"",TimeSpend[[#This Row],[Date]]&lt;&gt;""),TimeSpend[[#This Row],[End Time]],"")</f>
        <v/>
      </c>
      <c r="J3291" t="str">
        <f>IF(AND(TimeSpend[[#This Row],[Personnel number]]&lt;&gt;"",TimeSpend[[#This Row],[Date]]&lt;&gt;""),TimeSpend[[#This Row],[Location]],"")</f>
        <v/>
      </c>
      <c r="K3291" t="str">
        <f>IF(AND(TimeSpend[[#This Row],[Personnel number]]&lt;&gt;"",TimeSpend[[#This Row],[Date]]&lt;&gt;""),TimeSpend[[#This Row],[Task]],"")</f>
        <v/>
      </c>
      <c r="L3291" t="str">
        <f>IF(AND(TimeSpend[[#This Row],[Personnel number]]&lt;&gt;"",TimeSpend[[#This Row],[Date]]&lt;&gt;""),Utilization!$J$2,"")</f>
        <v/>
      </c>
      <c r="M3291" t="str">
        <f>IF(AND(TimeSpend[[#This Row],[Personnel number]]&lt;&gt;"",TimeSpend[[#This Row],[Date]]&lt;&gt;""),TimeSpend[[#This Row],[Employee Name]],"")</f>
        <v/>
      </c>
      <c r="N3291" t="str">
        <f t="shared" si="102"/>
        <v/>
      </c>
      <c r="O3291" t="str">
        <f t="shared" si="103"/>
        <v/>
      </c>
      <c r="P3291" t="str">
        <f>IF(D3291&lt;&gt;"",VLOOKUP(D3291,Projects!B:C,2,0),"")</f>
        <v/>
      </c>
    </row>
    <row r="3292" spans="1:16" x14ac:dyDescent="0.25">
      <c r="A3292" t="str">
        <f>UPPER(IF(AND(TimeSpend[[#This Row],[Personnel number]]&lt;&gt;"",TimeSpend[[#This Row],[Date]]&lt;&gt;""),TimeSpend[[#This Row],[Personnel number]],""))</f>
        <v/>
      </c>
      <c r="B3292" s="85" t="str">
        <f>IF(AND(TimeSpend[[#This Row],[Personnel number]]&lt;&gt;"",TimeSpend[[#This Row],[Date]]&lt;&gt;""),TEXT(TimeSpend[[#This Row],[Date]],"[$-409]yyyyMMdd"),"")</f>
        <v/>
      </c>
      <c r="C3292" s="33" t="str">
        <f>IF(AND(TimeSpend[[#This Row],[Personnel number]]&lt;&gt;"",TimeSpend[[#This Row],[Date]]&lt;&gt;""),SUBSTITUTE(TimeSpend[[#This Row],[Hours]],",","."),"")</f>
        <v/>
      </c>
      <c r="D3292" t="str">
        <f>IF(AND(TimeSpend[[#This Row],[Personnel number]]&lt;&gt;"",TimeSpend[[#This Row],[Date]]&lt;&gt;""),TimeSpend[[#This Row],[Network]],"")</f>
        <v/>
      </c>
      <c r="E3292" t="str">
        <f>IF(AND(TimeSpend[[#This Row],[Personnel number]]&lt;&gt;"",TimeSpend[[#This Row],[Date]]&lt;&gt;""),TimeSpend[[#This Row],[Network Description]],"")</f>
        <v/>
      </c>
      <c r="F3292" t="str">
        <f>IF(AND(TimeSpend[[#This Row],[Personnel number]]&lt;&gt;"",TimeSpend[[#This Row],[Date]]&lt;&gt;""),TimeSpend[[#This Row],[Activity]],"")</f>
        <v/>
      </c>
      <c r="G3292" t="str">
        <f>IF(AND(TimeSpend[[#This Row],[Personnel number]]&lt;&gt;"",TimeSpend[[#This Row],[Date]]&lt;&gt;""),TimeSpend[[#This Row],[Activity description]],"")</f>
        <v/>
      </c>
      <c r="H3292" s="36" t="str">
        <f>IF(AND(TimeSpend[[#This Row],[Personnel number]]&lt;&gt;"",TimeSpend[[#This Row],[Date]]&lt;&gt;""),TimeSpend[[#This Row],[Start Time]],"")</f>
        <v/>
      </c>
      <c r="I3292" s="36" t="str">
        <f>IF(AND(TimeSpend[[#This Row],[Personnel number]]&lt;&gt;"",TimeSpend[[#This Row],[Date]]&lt;&gt;""),TimeSpend[[#This Row],[End Time]],"")</f>
        <v/>
      </c>
      <c r="J3292" t="str">
        <f>IF(AND(TimeSpend[[#This Row],[Personnel number]]&lt;&gt;"",TimeSpend[[#This Row],[Date]]&lt;&gt;""),TimeSpend[[#This Row],[Location]],"")</f>
        <v/>
      </c>
      <c r="K3292" t="str">
        <f>IF(AND(TimeSpend[[#This Row],[Personnel number]]&lt;&gt;"",TimeSpend[[#This Row],[Date]]&lt;&gt;""),TimeSpend[[#This Row],[Task]],"")</f>
        <v/>
      </c>
      <c r="L3292" t="str">
        <f>IF(AND(TimeSpend[[#This Row],[Personnel number]]&lt;&gt;"",TimeSpend[[#This Row],[Date]]&lt;&gt;""),Utilization!$J$2,"")</f>
        <v/>
      </c>
      <c r="M3292" t="str">
        <f>IF(AND(TimeSpend[[#This Row],[Personnel number]]&lt;&gt;"",TimeSpend[[#This Row],[Date]]&lt;&gt;""),TimeSpend[[#This Row],[Employee Name]],"")</f>
        <v/>
      </c>
      <c r="N3292" t="str">
        <f t="shared" si="102"/>
        <v/>
      </c>
      <c r="O3292" t="str">
        <f t="shared" si="103"/>
        <v/>
      </c>
      <c r="P3292" t="str">
        <f>IF(D3292&lt;&gt;"",VLOOKUP(D3292,Projects!B:C,2,0),"")</f>
        <v/>
      </c>
    </row>
    <row r="3293" spans="1:16" x14ac:dyDescent="0.25">
      <c r="A3293" t="str">
        <f>UPPER(IF(AND(TimeSpend[[#This Row],[Personnel number]]&lt;&gt;"",TimeSpend[[#This Row],[Date]]&lt;&gt;""),TimeSpend[[#This Row],[Personnel number]],""))</f>
        <v/>
      </c>
      <c r="B3293" s="85" t="str">
        <f>IF(AND(TimeSpend[[#This Row],[Personnel number]]&lt;&gt;"",TimeSpend[[#This Row],[Date]]&lt;&gt;""),TEXT(TimeSpend[[#This Row],[Date]],"[$-409]yyyyMMdd"),"")</f>
        <v/>
      </c>
      <c r="C3293" s="33" t="str">
        <f>IF(AND(TimeSpend[[#This Row],[Personnel number]]&lt;&gt;"",TimeSpend[[#This Row],[Date]]&lt;&gt;""),SUBSTITUTE(TimeSpend[[#This Row],[Hours]],",","."),"")</f>
        <v/>
      </c>
      <c r="D3293" t="str">
        <f>IF(AND(TimeSpend[[#This Row],[Personnel number]]&lt;&gt;"",TimeSpend[[#This Row],[Date]]&lt;&gt;""),TimeSpend[[#This Row],[Network]],"")</f>
        <v/>
      </c>
      <c r="E3293" t="str">
        <f>IF(AND(TimeSpend[[#This Row],[Personnel number]]&lt;&gt;"",TimeSpend[[#This Row],[Date]]&lt;&gt;""),TimeSpend[[#This Row],[Network Description]],"")</f>
        <v/>
      </c>
      <c r="F3293" t="str">
        <f>IF(AND(TimeSpend[[#This Row],[Personnel number]]&lt;&gt;"",TimeSpend[[#This Row],[Date]]&lt;&gt;""),TimeSpend[[#This Row],[Activity]],"")</f>
        <v/>
      </c>
      <c r="G3293" t="str">
        <f>IF(AND(TimeSpend[[#This Row],[Personnel number]]&lt;&gt;"",TimeSpend[[#This Row],[Date]]&lt;&gt;""),TimeSpend[[#This Row],[Activity description]],"")</f>
        <v/>
      </c>
      <c r="H3293" s="36" t="str">
        <f>IF(AND(TimeSpend[[#This Row],[Personnel number]]&lt;&gt;"",TimeSpend[[#This Row],[Date]]&lt;&gt;""),TimeSpend[[#This Row],[Start Time]],"")</f>
        <v/>
      </c>
      <c r="I3293" s="36" t="str">
        <f>IF(AND(TimeSpend[[#This Row],[Personnel number]]&lt;&gt;"",TimeSpend[[#This Row],[Date]]&lt;&gt;""),TimeSpend[[#This Row],[End Time]],"")</f>
        <v/>
      </c>
      <c r="J3293" t="str">
        <f>IF(AND(TimeSpend[[#This Row],[Personnel number]]&lt;&gt;"",TimeSpend[[#This Row],[Date]]&lt;&gt;""),TimeSpend[[#This Row],[Location]],"")</f>
        <v/>
      </c>
      <c r="K3293" t="str">
        <f>IF(AND(TimeSpend[[#This Row],[Personnel number]]&lt;&gt;"",TimeSpend[[#This Row],[Date]]&lt;&gt;""),TimeSpend[[#This Row],[Task]],"")</f>
        <v/>
      </c>
      <c r="L3293" t="str">
        <f>IF(AND(TimeSpend[[#This Row],[Personnel number]]&lt;&gt;"",TimeSpend[[#This Row],[Date]]&lt;&gt;""),Utilization!$J$2,"")</f>
        <v/>
      </c>
      <c r="M3293" t="str">
        <f>IF(AND(TimeSpend[[#This Row],[Personnel number]]&lt;&gt;"",TimeSpend[[#This Row],[Date]]&lt;&gt;""),TimeSpend[[#This Row],[Employee Name]],"")</f>
        <v/>
      </c>
      <c r="N3293" t="str">
        <f t="shared" si="102"/>
        <v/>
      </c>
      <c r="O3293" t="str">
        <f t="shared" si="103"/>
        <v/>
      </c>
      <c r="P3293" t="str">
        <f>IF(D3293&lt;&gt;"",VLOOKUP(D3293,Projects!B:C,2,0),"")</f>
        <v/>
      </c>
    </row>
    <row r="3294" spans="1:16" x14ac:dyDescent="0.25">
      <c r="A3294" t="str">
        <f>UPPER(IF(AND(TimeSpend[[#This Row],[Personnel number]]&lt;&gt;"",TimeSpend[[#This Row],[Date]]&lt;&gt;""),TimeSpend[[#This Row],[Personnel number]],""))</f>
        <v/>
      </c>
      <c r="B3294" s="85" t="str">
        <f>IF(AND(TimeSpend[[#This Row],[Personnel number]]&lt;&gt;"",TimeSpend[[#This Row],[Date]]&lt;&gt;""),TEXT(TimeSpend[[#This Row],[Date]],"[$-409]yyyyMMdd"),"")</f>
        <v/>
      </c>
      <c r="C3294" s="33" t="str">
        <f>IF(AND(TimeSpend[[#This Row],[Personnel number]]&lt;&gt;"",TimeSpend[[#This Row],[Date]]&lt;&gt;""),SUBSTITUTE(TimeSpend[[#This Row],[Hours]],",","."),"")</f>
        <v/>
      </c>
      <c r="D3294" t="str">
        <f>IF(AND(TimeSpend[[#This Row],[Personnel number]]&lt;&gt;"",TimeSpend[[#This Row],[Date]]&lt;&gt;""),TimeSpend[[#This Row],[Network]],"")</f>
        <v/>
      </c>
      <c r="E3294" t="str">
        <f>IF(AND(TimeSpend[[#This Row],[Personnel number]]&lt;&gt;"",TimeSpend[[#This Row],[Date]]&lt;&gt;""),TimeSpend[[#This Row],[Network Description]],"")</f>
        <v/>
      </c>
      <c r="F3294" t="str">
        <f>IF(AND(TimeSpend[[#This Row],[Personnel number]]&lt;&gt;"",TimeSpend[[#This Row],[Date]]&lt;&gt;""),TimeSpend[[#This Row],[Activity]],"")</f>
        <v/>
      </c>
      <c r="G3294" t="str">
        <f>IF(AND(TimeSpend[[#This Row],[Personnel number]]&lt;&gt;"",TimeSpend[[#This Row],[Date]]&lt;&gt;""),TimeSpend[[#This Row],[Activity description]],"")</f>
        <v/>
      </c>
      <c r="H3294" s="36" t="str">
        <f>IF(AND(TimeSpend[[#This Row],[Personnel number]]&lt;&gt;"",TimeSpend[[#This Row],[Date]]&lt;&gt;""),TimeSpend[[#This Row],[Start Time]],"")</f>
        <v/>
      </c>
      <c r="I3294" s="36" t="str">
        <f>IF(AND(TimeSpend[[#This Row],[Personnel number]]&lt;&gt;"",TimeSpend[[#This Row],[Date]]&lt;&gt;""),TimeSpend[[#This Row],[End Time]],"")</f>
        <v/>
      </c>
      <c r="J3294" t="str">
        <f>IF(AND(TimeSpend[[#This Row],[Personnel number]]&lt;&gt;"",TimeSpend[[#This Row],[Date]]&lt;&gt;""),TimeSpend[[#This Row],[Location]],"")</f>
        <v/>
      </c>
      <c r="K3294" t="str">
        <f>IF(AND(TimeSpend[[#This Row],[Personnel number]]&lt;&gt;"",TimeSpend[[#This Row],[Date]]&lt;&gt;""),TimeSpend[[#This Row],[Task]],"")</f>
        <v/>
      </c>
      <c r="L3294" t="str">
        <f>IF(AND(TimeSpend[[#This Row],[Personnel number]]&lt;&gt;"",TimeSpend[[#This Row],[Date]]&lt;&gt;""),Utilization!$J$2,"")</f>
        <v/>
      </c>
      <c r="M3294" t="str">
        <f>IF(AND(TimeSpend[[#This Row],[Personnel number]]&lt;&gt;"",TimeSpend[[#This Row],[Date]]&lt;&gt;""),TimeSpend[[#This Row],[Employee Name]],"")</f>
        <v/>
      </c>
      <c r="N3294" t="str">
        <f t="shared" si="102"/>
        <v/>
      </c>
      <c r="O3294" t="str">
        <f t="shared" si="103"/>
        <v/>
      </c>
      <c r="P3294" t="str">
        <f>IF(D3294&lt;&gt;"",VLOOKUP(D3294,Projects!B:C,2,0),"")</f>
        <v/>
      </c>
    </row>
    <row r="3295" spans="1:16" x14ac:dyDescent="0.25">
      <c r="A3295" t="str">
        <f>UPPER(IF(AND(TimeSpend[[#This Row],[Personnel number]]&lt;&gt;"",TimeSpend[[#This Row],[Date]]&lt;&gt;""),TimeSpend[[#This Row],[Personnel number]],""))</f>
        <v/>
      </c>
      <c r="B3295" s="85" t="str">
        <f>IF(AND(TimeSpend[[#This Row],[Personnel number]]&lt;&gt;"",TimeSpend[[#This Row],[Date]]&lt;&gt;""),TEXT(TimeSpend[[#This Row],[Date]],"[$-409]yyyyMMdd"),"")</f>
        <v/>
      </c>
      <c r="C3295" s="33" t="str">
        <f>IF(AND(TimeSpend[[#This Row],[Personnel number]]&lt;&gt;"",TimeSpend[[#This Row],[Date]]&lt;&gt;""),SUBSTITUTE(TimeSpend[[#This Row],[Hours]],",","."),"")</f>
        <v/>
      </c>
      <c r="D3295" t="str">
        <f>IF(AND(TimeSpend[[#This Row],[Personnel number]]&lt;&gt;"",TimeSpend[[#This Row],[Date]]&lt;&gt;""),TimeSpend[[#This Row],[Network]],"")</f>
        <v/>
      </c>
      <c r="E3295" t="str">
        <f>IF(AND(TimeSpend[[#This Row],[Personnel number]]&lt;&gt;"",TimeSpend[[#This Row],[Date]]&lt;&gt;""),TimeSpend[[#This Row],[Network Description]],"")</f>
        <v/>
      </c>
      <c r="F3295" t="str">
        <f>IF(AND(TimeSpend[[#This Row],[Personnel number]]&lt;&gt;"",TimeSpend[[#This Row],[Date]]&lt;&gt;""),TimeSpend[[#This Row],[Activity]],"")</f>
        <v/>
      </c>
      <c r="G3295" t="str">
        <f>IF(AND(TimeSpend[[#This Row],[Personnel number]]&lt;&gt;"",TimeSpend[[#This Row],[Date]]&lt;&gt;""),TimeSpend[[#This Row],[Activity description]],"")</f>
        <v/>
      </c>
      <c r="H3295" s="36" t="str">
        <f>IF(AND(TimeSpend[[#This Row],[Personnel number]]&lt;&gt;"",TimeSpend[[#This Row],[Date]]&lt;&gt;""),TimeSpend[[#This Row],[Start Time]],"")</f>
        <v/>
      </c>
      <c r="I3295" s="36" t="str">
        <f>IF(AND(TimeSpend[[#This Row],[Personnel number]]&lt;&gt;"",TimeSpend[[#This Row],[Date]]&lt;&gt;""),TimeSpend[[#This Row],[End Time]],"")</f>
        <v/>
      </c>
      <c r="J3295" t="str">
        <f>IF(AND(TimeSpend[[#This Row],[Personnel number]]&lt;&gt;"",TimeSpend[[#This Row],[Date]]&lt;&gt;""),TimeSpend[[#This Row],[Location]],"")</f>
        <v/>
      </c>
      <c r="K3295" t="str">
        <f>IF(AND(TimeSpend[[#This Row],[Personnel number]]&lt;&gt;"",TimeSpend[[#This Row],[Date]]&lt;&gt;""),TimeSpend[[#This Row],[Task]],"")</f>
        <v/>
      </c>
      <c r="L3295" t="str">
        <f>IF(AND(TimeSpend[[#This Row],[Personnel number]]&lt;&gt;"",TimeSpend[[#This Row],[Date]]&lt;&gt;""),Utilization!$J$2,"")</f>
        <v/>
      </c>
      <c r="M3295" t="str">
        <f>IF(AND(TimeSpend[[#This Row],[Personnel number]]&lt;&gt;"",TimeSpend[[#This Row],[Date]]&lt;&gt;""),TimeSpend[[#This Row],[Employee Name]],"")</f>
        <v/>
      </c>
      <c r="N3295" t="str">
        <f t="shared" si="102"/>
        <v/>
      </c>
      <c r="O3295" t="str">
        <f t="shared" si="103"/>
        <v/>
      </c>
      <c r="P3295" t="str">
        <f>IF(D3295&lt;&gt;"",VLOOKUP(D3295,Projects!B:C,2,0),"")</f>
        <v/>
      </c>
    </row>
    <row r="3296" spans="1:16" x14ac:dyDescent="0.25">
      <c r="A3296" t="str">
        <f>UPPER(IF(AND(TimeSpend[[#This Row],[Personnel number]]&lt;&gt;"",TimeSpend[[#This Row],[Date]]&lt;&gt;""),TimeSpend[[#This Row],[Personnel number]],""))</f>
        <v/>
      </c>
      <c r="B3296" s="85" t="str">
        <f>IF(AND(TimeSpend[[#This Row],[Personnel number]]&lt;&gt;"",TimeSpend[[#This Row],[Date]]&lt;&gt;""),TEXT(TimeSpend[[#This Row],[Date]],"[$-409]yyyyMMdd"),"")</f>
        <v/>
      </c>
      <c r="C3296" s="33" t="str">
        <f>IF(AND(TimeSpend[[#This Row],[Personnel number]]&lt;&gt;"",TimeSpend[[#This Row],[Date]]&lt;&gt;""),SUBSTITUTE(TimeSpend[[#This Row],[Hours]],",","."),"")</f>
        <v/>
      </c>
      <c r="D3296" t="str">
        <f>IF(AND(TimeSpend[[#This Row],[Personnel number]]&lt;&gt;"",TimeSpend[[#This Row],[Date]]&lt;&gt;""),TimeSpend[[#This Row],[Network]],"")</f>
        <v/>
      </c>
      <c r="E3296" t="str">
        <f>IF(AND(TimeSpend[[#This Row],[Personnel number]]&lt;&gt;"",TimeSpend[[#This Row],[Date]]&lt;&gt;""),TimeSpend[[#This Row],[Network Description]],"")</f>
        <v/>
      </c>
      <c r="F3296" t="str">
        <f>IF(AND(TimeSpend[[#This Row],[Personnel number]]&lt;&gt;"",TimeSpend[[#This Row],[Date]]&lt;&gt;""),TimeSpend[[#This Row],[Activity]],"")</f>
        <v/>
      </c>
      <c r="G3296" t="str">
        <f>IF(AND(TimeSpend[[#This Row],[Personnel number]]&lt;&gt;"",TimeSpend[[#This Row],[Date]]&lt;&gt;""),TimeSpend[[#This Row],[Activity description]],"")</f>
        <v/>
      </c>
      <c r="H3296" s="36" t="str">
        <f>IF(AND(TimeSpend[[#This Row],[Personnel number]]&lt;&gt;"",TimeSpend[[#This Row],[Date]]&lt;&gt;""),TimeSpend[[#This Row],[Start Time]],"")</f>
        <v/>
      </c>
      <c r="I3296" s="36" t="str">
        <f>IF(AND(TimeSpend[[#This Row],[Personnel number]]&lt;&gt;"",TimeSpend[[#This Row],[Date]]&lt;&gt;""),TimeSpend[[#This Row],[End Time]],"")</f>
        <v/>
      </c>
      <c r="J3296" t="str">
        <f>IF(AND(TimeSpend[[#This Row],[Personnel number]]&lt;&gt;"",TimeSpend[[#This Row],[Date]]&lt;&gt;""),TimeSpend[[#This Row],[Location]],"")</f>
        <v/>
      </c>
      <c r="K3296" t="str">
        <f>IF(AND(TimeSpend[[#This Row],[Personnel number]]&lt;&gt;"",TimeSpend[[#This Row],[Date]]&lt;&gt;""),TimeSpend[[#This Row],[Task]],"")</f>
        <v/>
      </c>
      <c r="L3296" t="str">
        <f>IF(AND(TimeSpend[[#This Row],[Personnel number]]&lt;&gt;"",TimeSpend[[#This Row],[Date]]&lt;&gt;""),Utilization!$J$2,"")</f>
        <v/>
      </c>
      <c r="M3296" t="str">
        <f>IF(AND(TimeSpend[[#This Row],[Personnel number]]&lt;&gt;"",TimeSpend[[#This Row],[Date]]&lt;&gt;""),TimeSpend[[#This Row],[Employee Name]],"")</f>
        <v/>
      </c>
      <c r="N3296" t="str">
        <f t="shared" si="102"/>
        <v/>
      </c>
      <c r="O3296" t="str">
        <f t="shared" si="103"/>
        <v/>
      </c>
      <c r="P3296" t="str">
        <f>IF(D3296&lt;&gt;"",VLOOKUP(D3296,Projects!B:C,2,0),"")</f>
        <v/>
      </c>
    </row>
    <row r="3297" spans="1:16" x14ac:dyDescent="0.25">
      <c r="A3297" t="str">
        <f>UPPER(IF(AND(TimeSpend[[#This Row],[Personnel number]]&lt;&gt;"",TimeSpend[[#This Row],[Date]]&lt;&gt;""),TimeSpend[[#This Row],[Personnel number]],""))</f>
        <v/>
      </c>
      <c r="B3297" s="85" t="str">
        <f>IF(AND(TimeSpend[[#This Row],[Personnel number]]&lt;&gt;"",TimeSpend[[#This Row],[Date]]&lt;&gt;""),TEXT(TimeSpend[[#This Row],[Date]],"[$-409]yyyyMMdd"),"")</f>
        <v/>
      </c>
      <c r="C3297" s="33" t="str">
        <f>IF(AND(TimeSpend[[#This Row],[Personnel number]]&lt;&gt;"",TimeSpend[[#This Row],[Date]]&lt;&gt;""),SUBSTITUTE(TimeSpend[[#This Row],[Hours]],",","."),"")</f>
        <v/>
      </c>
      <c r="D3297" t="str">
        <f>IF(AND(TimeSpend[[#This Row],[Personnel number]]&lt;&gt;"",TimeSpend[[#This Row],[Date]]&lt;&gt;""),TimeSpend[[#This Row],[Network]],"")</f>
        <v/>
      </c>
      <c r="E3297" t="str">
        <f>IF(AND(TimeSpend[[#This Row],[Personnel number]]&lt;&gt;"",TimeSpend[[#This Row],[Date]]&lt;&gt;""),TimeSpend[[#This Row],[Network Description]],"")</f>
        <v/>
      </c>
      <c r="F3297" t="str">
        <f>IF(AND(TimeSpend[[#This Row],[Personnel number]]&lt;&gt;"",TimeSpend[[#This Row],[Date]]&lt;&gt;""),TimeSpend[[#This Row],[Activity]],"")</f>
        <v/>
      </c>
      <c r="G3297" t="str">
        <f>IF(AND(TimeSpend[[#This Row],[Personnel number]]&lt;&gt;"",TimeSpend[[#This Row],[Date]]&lt;&gt;""),TimeSpend[[#This Row],[Activity description]],"")</f>
        <v/>
      </c>
      <c r="H3297" s="36" t="str">
        <f>IF(AND(TimeSpend[[#This Row],[Personnel number]]&lt;&gt;"",TimeSpend[[#This Row],[Date]]&lt;&gt;""),TimeSpend[[#This Row],[Start Time]],"")</f>
        <v/>
      </c>
      <c r="I3297" s="36" t="str">
        <f>IF(AND(TimeSpend[[#This Row],[Personnel number]]&lt;&gt;"",TimeSpend[[#This Row],[Date]]&lt;&gt;""),TimeSpend[[#This Row],[End Time]],"")</f>
        <v/>
      </c>
      <c r="J3297" t="str">
        <f>IF(AND(TimeSpend[[#This Row],[Personnel number]]&lt;&gt;"",TimeSpend[[#This Row],[Date]]&lt;&gt;""),TimeSpend[[#This Row],[Location]],"")</f>
        <v/>
      </c>
      <c r="K3297" t="str">
        <f>IF(AND(TimeSpend[[#This Row],[Personnel number]]&lt;&gt;"",TimeSpend[[#This Row],[Date]]&lt;&gt;""),TimeSpend[[#This Row],[Task]],"")</f>
        <v/>
      </c>
      <c r="L3297" t="str">
        <f>IF(AND(TimeSpend[[#This Row],[Personnel number]]&lt;&gt;"",TimeSpend[[#This Row],[Date]]&lt;&gt;""),Utilization!$J$2,"")</f>
        <v/>
      </c>
      <c r="M3297" t="str">
        <f>IF(AND(TimeSpend[[#This Row],[Personnel number]]&lt;&gt;"",TimeSpend[[#This Row],[Date]]&lt;&gt;""),TimeSpend[[#This Row],[Employee Name]],"")</f>
        <v/>
      </c>
      <c r="N3297" t="str">
        <f t="shared" si="102"/>
        <v/>
      </c>
      <c r="O3297" t="str">
        <f t="shared" si="103"/>
        <v/>
      </c>
      <c r="P3297" t="str">
        <f>IF(D3297&lt;&gt;"",VLOOKUP(D3297,Projects!B:C,2,0),"")</f>
        <v/>
      </c>
    </row>
    <row r="3298" spans="1:16" x14ac:dyDescent="0.25">
      <c r="A3298" t="str">
        <f>UPPER(IF(AND(TimeSpend[[#This Row],[Personnel number]]&lt;&gt;"",TimeSpend[[#This Row],[Date]]&lt;&gt;""),TimeSpend[[#This Row],[Personnel number]],""))</f>
        <v/>
      </c>
      <c r="B3298" s="85" t="str">
        <f>IF(AND(TimeSpend[[#This Row],[Personnel number]]&lt;&gt;"",TimeSpend[[#This Row],[Date]]&lt;&gt;""),TEXT(TimeSpend[[#This Row],[Date]],"[$-409]yyyyMMdd"),"")</f>
        <v/>
      </c>
      <c r="C3298" s="33" t="str">
        <f>IF(AND(TimeSpend[[#This Row],[Personnel number]]&lt;&gt;"",TimeSpend[[#This Row],[Date]]&lt;&gt;""),SUBSTITUTE(TimeSpend[[#This Row],[Hours]],",","."),"")</f>
        <v/>
      </c>
      <c r="D3298" t="str">
        <f>IF(AND(TimeSpend[[#This Row],[Personnel number]]&lt;&gt;"",TimeSpend[[#This Row],[Date]]&lt;&gt;""),TimeSpend[[#This Row],[Network]],"")</f>
        <v/>
      </c>
      <c r="E3298" t="str">
        <f>IF(AND(TimeSpend[[#This Row],[Personnel number]]&lt;&gt;"",TimeSpend[[#This Row],[Date]]&lt;&gt;""),TimeSpend[[#This Row],[Network Description]],"")</f>
        <v/>
      </c>
      <c r="F3298" t="str">
        <f>IF(AND(TimeSpend[[#This Row],[Personnel number]]&lt;&gt;"",TimeSpend[[#This Row],[Date]]&lt;&gt;""),TimeSpend[[#This Row],[Activity]],"")</f>
        <v/>
      </c>
      <c r="G3298" t="str">
        <f>IF(AND(TimeSpend[[#This Row],[Personnel number]]&lt;&gt;"",TimeSpend[[#This Row],[Date]]&lt;&gt;""),TimeSpend[[#This Row],[Activity description]],"")</f>
        <v/>
      </c>
      <c r="H3298" s="36" t="str">
        <f>IF(AND(TimeSpend[[#This Row],[Personnel number]]&lt;&gt;"",TimeSpend[[#This Row],[Date]]&lt;&gt;""),TimeSpend[[#This Row],[Start Time]],"")</f>
        <v/>
      </c>
      <c r="I3298" s="36" t="str">
        <f>IF(AND(TimeSpend[[#This Row],[Personnel number]]&lt;&gt;"",TimeSpend[[#This Row],[Date]]&lt;&gt;""),TimeSpend[[#This Row],[End Time]],"")</f>
        <v/>
      </c>
      <c r="J3298" t="str">
        <f>IF(AND(TimeSpend[[#This Row],[Personnel number]]&lt;&gt;"",TimeSpend[[#This Row],[Date]]&lt;&gt;""),TimeSpend[[#This Row],[Location]],"")</f>
        <v/>
      </c>
      <c r="K3298" t="str">
        <f>IF(AND(TimeSpend[[#This Row],[Personnel number]]&lt;&gt;"",TimeSpend[[#This Row],[Date]]&lt;&gt;""),TimeSpend[[#This Row],[Task]],"")</f>
        <v/>
      </c>
      <c r="L3298" t="str">
        <f>IF(AND(TimeSpend[[#This Row],[Personnel number]]&lt;&gt;"",TimeSpend[[#This Row],[Date]]&lt;&gt;""),Utilization!$J$2,"")</f>
        <v/>
      </c>
      <c r="M3298" t="str">
        <f>IF(AND(TimeSpend[[#This Row],[Personnel number]]&lt;&gt;"",TimeSpend[[#This Row],[Date]]&lt;&gt;""),TimeSpend[[#This Row],[Employee Name]],"")</f>
        <v/>
      </c>
      <c r="N3298" t="str">
        <f t="shared" si="102"/>
        <v/>
      </c>
      <c r="O3298" t="str">
        <f t="shared" si="103"/>
        <v/>
      </c>
      <c r="P3298" t="str">
        <f>IF(D3298&lt;&gt;"",VLOOKUP(D3298,Projects!B:C,2,0),"")</f>
        <v/>
      </c>
    </row>
    <row r="3299" spans="1:16" x14ac:dyDescent="0.25">
      <c r="A3299" t="str">
        <f>UPPER(IF(AND(TimeSpend[[#This Row],[Personnel number]]&lt;&gt;"",TimeSpend[[#This Row],[Date]]&lt;&gt;""),TimeSpend[[#This Row],[Personnel number]],""))</f>
        <v/>
      </c>
      <c r="B3299" s="85" t="str">
        <f>IF(AND(TimeSpend[[#This Row],[Personnel number]]&lt;&gt;"",TimeSpend[[#This Row],[Date]]&lt;&gt;""),TEXT(TimeSpend[[#This Row],[Date]],"[$-409]yyyyMMdd"),"")</f>
        <v/>
      </c>
      <c r="C3299" s="33" t="str">
        <f>IF(AND(TimeSpend[[#This Row],[Personnel number]]&lt;&gt;"",TimeSpend[[#This Row],[Date]]&lt;&gt;""),SUBSTITUTE(TimeSpend[[#This Row],[Hours]],",","."),"")</f>
        <v/>
      </c>
      <c r="D3299" t="str">
        <f>IF(AND(TimeSpend[[#This Row],[Personnel number]]&lt;&gt;"",TimeSpend[[#This Row],[Date]]&lt;&gt;""),TimeSpend[[#This Row],[Network]],"")</f>
        <v/>
      </c>
      <c r="E3299" t="str">
        <f>IF(AND(TimeSpend[[#This Row],[Personnel number]]&lt;&gt;"",TimeSpend[[#This Row],[Date]]&lt;&gt;""),TimeSpend[[#This Row],[Network Description]],"")</f>
        <v/>
      </c>
      <c r="F3299" t="str">
        <f>IF(AND(TimeSpend[[#This Row],[Personnel number]]&lt;&gt;"",TimeSpend[[#This Row],[Date]]&lt;&gt;""),TimeSpend[[#This Row],[Activity]],"")</f>
        <v/>
      </c>
      <c r="G3299" t="str">
        <f>IF(AND(TimeSpend[[#This Row],[Personnel number]]&lt;&gt;"",TimeSpend[[#This Row],[Date]]&lt;&gt;""),TimeSpend[[#This Row],[Activity description]],"")</f>
        <v/>
      </c>
      <c r="H3299" s="36" t="str">
        <f>IF(AND(TimeSpend[[#This Row],[Personnel number]]&lt;&gt;"",TimeSpend[[#This Row],[Date]]&lt;&gt;""),TimeSpend[[#This Row],[Start Time]],"")</f>
        <v/>
      </c>
      <c r="I3299" s="36" t="str">
        <f>IF(AND(TimeSpend[[#This Row],[Personnel number]]&lt;&gt;"",TimeSpend[[#This Row],[Date]]&lt;&gt;""),TimeSpend[[#This Row],[End Time]],"")</f>
        <v/>
      </c>
      <c r="J3299" t="str">
        <f>IF(AND(TimeSpend[[#This Row],[Personnel number]]&lt;&gt;"",TimeSpend[[#This Row],[Date]]&lt;&gt;""),TimeSpend[[#This Row],[Location]],"")</f>
        <v/>
      </c>
      <c r="K3299" t="str">
        <f>IF(AND(TimeSpend[[#This Row],[Personnel number]]&lt;&gt;"",TimeSpend[[#This Row],[Date]]&lt;&gt;""),TimeSpend[[#This Row],[Task]],"")</f>
        <v/>
      </c>
      <c r="L3299" t="str">
        <f>IF(AND(TimeSpend[[#This Row],[Personnel number]]&lt;&gt;"",TimeSpend[[#This Row],[Date]]&lt;&gt;""),Utilization!$J$2,"")</f>
        <v/>
      </c>
      <c r="M3299" t="str">
        <f>IF(AND(TimeSpend[[#This Row],[Personnel number]]&lt;&gt;"",TimeSpend[[#This Row],[Date]]&lt;&gt;""),TimeSpend[[#This Row],[Employee Name]],"")</f>
        <v/>
      </c>
      <c r="N3299" t="str">
        <f t="shared" si="102"/>
        <v/>
      </c>
      <c r="O3299" t="str">
        <f t="shared" si="103"/>
        <v/>
      </c>
      <c r="P3299" t="str">
        <f>IF(D3299&lt;&gt;"",VLOOKUP(D3299,Projects!B:C,2,0),"")</f>
        <v/>
      </c>
    </row>
    <row r="3300" spans="1:16" x14ac:dyDescent="0.25">
      <c r="A3300" t="str">
        <f>UPPER(IF(AND(TimeSpend[[#This Row],[Personnel number]]&lt;&gt;"",TimeSpend[[#This Row],[Date]]&lt;&gt;""),TimeSpend[[#This Row],[Personnel number]],""))</f>
        <v/>
      </c>
      <c r="B3300" s="85" t="str">
        <f>IF(AND(TimeSpend[[#This Row],[Personnel number]]&lt;&gt;"",TimeSpend[[#This Row],[Date]]&lt;&gt;""),TEXT(TimeSpend[[#This Row],[Date]],"[$-409]yyyyMMdd"),"")</f>
        <v/>
      </c>
      <c r="C3300" s="33" t="str">
        <f>IF(AND(TimeSpend[[#This Row],[Personnel number]]&lt;&gt;"",TimeSpend[[#This Row],[Date]]&lt;&gt;""),SUBSTITUTE(TimeSpend[[#This Row],[Hours]],",","."),"")</f>
        <v/>
      </c>
      <c r="D3300" t="str">
        <f>IF(AND(TimeSpend[[#This Row],[Personnel number]]&lt;&gt;"",TimeSpend[[#This Row],[Date]]&lt;&gt;""),TimeSpend[[#This Row],[Network]],"")</f>
        <v/>
      </c>
      <c r="E3300" t="str">
        <f>IF(AND(TimeSpend[[#This Row],[Personnel number]]&lt;&gt;"",TimeSpend[[#This Row],[Date]]&lt;&gt;""),TimeSpend[[#This Row],[Network Description]],"")</f>
        <v/>
      </c>
      <c r="F3300" t="str">
        <f>IF(AND(TimeSpend[[#This Row],[Personnel number]]&lt;&gt;"",TimeSpend[[#This Row],[Date]]&lt;&gt;""),TimeSpend[[#This Row],[Activity]],"")</f>
        <v/>
      </c>
      <c r="G3300" t="str">
        <f>IF(AND(TimeSpend[[#This Row],[Personnel number]]&lt;&gt;"",TimeSpend[[#This Row],[Date]]&lt;&gt;""),TimeSpend[[#This Row],[Activity description]],"")</f>
        <v/>
      </c>
      <c r="H3300" s="36" t="str">
        <f>IF(AND(TimeSpend[[#This Row],[Personnel number]]&lt;&gt;"",TimeSpend[[#This Row],[Date]]&lt;&gt;""),TimeSpend[[#This Row],[Start Time]],"")</f>
        <v/>
      </c>
      <c r="I3300" s="36" t="str">
        <f>IF(AND(TimeSpend[[#This Row],[Personnel number]]&lt;&gt;"",TimeSpend[[#This Row],[Date]]&lt;&gt;""),TimeSpend[[#This Row],[End Time]],"")</f>
        <v/>
      </c>
      <c r="J3300" t="str">
        <f>IF(AND(TimeSpend[[#This Row],[Personnel number]]&lt;&gt;"",TimeSpend[[#This Row],[Date]]&lt;&gt;""),TimeSpend[[#This Row],[Location]],"")</f>
        <v/>
      </c>
      <c r="K3300" t="str">
        <f>IF(AND(TimeSpend[[#This Row],[Personnel number]]&lt;&gt;"",TimeSpend[[#This Row],[Date]]&lt;&gt;""),TimeSpend[[#This Row],[Task]],"")</f>
        <v/>
      </c>
      <c r="L3300" t="str">
        <f>IF(AND(TimeSpend[[#This Row],[Personnel number]]&lt;&gt;"",TimeSpend[[#This Row],[Date]]&lt;&gt;""),Utilization!$J$2,"")</f>
        <v/>
      </c>
      <c r="M3300" t="str">
        <f>IF(AND(TimeSpend[[#This Row],[Personnel number]]&lt;&gt;"",TimeSpend[[#This Row],[Date]]&lt;&gt;""),TimeSpend[[#This Row],[Employee Name]],"")</f>
        <v/>
      </c>
      <c r="N3300" t="str">
        <f t="shared" si="102"/>
        <v/>
      </c>
      <c r="O3300" t="str">
        <f t="shared" si="103"/>
        <v/>
      </c>
      <c r="P3300" t="str">
        <f>IF(D3300&lt;&gt;"",VLOOKUP(D3300,Projects!B:C,2,0),"")</f>
        <v/>
      </c>
    </row>
    <row r="3301" spans="1:16" x14ac:dyDescent="0.25">
      <c r="A3301" t="str">
        <f>UPPER(IF(AND(TimeSpend[[#This Row],[Personnel number]]&lt;&gt;"",TimeSpend[[#This Row],[Date]]&lt;&gt;""),TimeSpend[[#This Row],[Personnel number]],""))</f>
        <v/>
      </c>
      <c r="B3301" s="85" t="str">
        <f>IF(AND(TimeSpend[[#This Row],[Personnel number]]&lt;&gt;"",TimeSpend[[#This Row],[Date]]&lt;&gt;""),TEXT(TimeSpend[[#This Row],[Date]],"[$-409]yyyyMMdd"),"")</f>
        <v/>
      </c>
      <c r="C3301" s="33" t="str">
        <f>IF(AND(TimeSpend[[#This Row],[Personnel number]]&lt;&gt;"",TimeSpend[[#This Row],[Date]]&lt;&gt;""),SUBSTITUTE(TimeSpend[[#This Row],[Hours]],",","."),"")</f>
        <v/>
      </c>
      <c r="D3301" t="str">
        <f>IF(AND(TimeSpend[[#This Row],[Personnel number]]&lt;&gt;"",TimeSpend[[#This Row],[Date]]&lt;&gt;""),TimeSpend[[#This Row],[Network]],"")</f>
        <v/>
      </c>
      <c r="E3301" t="str">
        <f>IF(AND(TimeSpend[[#This Row],[Personnel number]]&lt;&gt;"",TimeSpend[[#This Row],[Date]]&lt;&gt;""),TimeSpend[[#This Row],[Network Description]],"")</f>
        <v/>
      </c>
      <c r="F3301" t="str">
        <f>IF(AND(TimeSpend[[#This Row],[Personnel number]]&lt;&gt;"",TimeSpend[[#This Row],[Date]]&lt;&gt;""),TimeSpend[[#This Row],[Activity]],"")</f>
        <v/>
      </c>
      <c r="G3301" t="str">
        <f>IF(AND(TimeSpend[[#This Row],[Personnel number]]&lt;&gt;"",TimeSpend[[#This Row],[Date]]&lt;&gt;""),TimeSpend[[#This Row],[Activity description]],"")</f>
        <v/>
      </c>
      <c r="H3301" s="36" t="str">
        <f>IF(AND(TimeSpend[[#This Row],[Personnel number]]&lt;&gt;"",TimeSpend[[#This Row],[Date]]&lt;&gt;""),TimeSpend[[#This Row],[Start Time]],"")</f>
        <v/>
      </c>
      <c r="I3301" s="36" t="str">
        <f>IF(AND(TimeSpend[[#This Row],[Personnel number]]&lt;&gt;"",TimeSpend[[#This Row],[Date]]&lt;&gt;""),TimeSpend[[#This Row],[End Time]],"")</f>
        <v/>
      </c>
      <c r="J3301" t="str">
        <f>IF(AND(TimeSpend[[#This Row],[Personnel number]]&lt;&gt;"",TimeSpend[[#This Row],[Date]]&lt;&gt;""),TimeSpend[[#This Row],[Location]],"")</f>
        <v/>
      </c>
      <c r="K3301" t="str">
        <f>IF(AND(TimeSpend[[#This Row],[Personnel number]]&lt;&gt;"",TimeSpend[[#This Row],[Date]]&lt;&gt;""),TimeSpend[[#This Row],[Task]],"")</f>
        <v/>
      </c>
      <c r="L3301" t="str">
        <f>IF(AND(TimeSpend[[#This Row],[Personnel number]]&lt;&gt;"",TimeSpend[[#This Row],[Date]]&lt;&gt;""),Utilization!$J$2,"")</f>
        <v/>
      </c>
      <c r="M3301" t="str">
        <f>IF(AND(TimeSpend[[#This Row],[Personnel number]]&lt;&gt;"",TimeSpend[[#This Row],[Date]]&lt;&gt;""),TimeSpend[[#This Row],[Employee Name]],"")</f>
        <v/>
      </c>
      <c r="N3301" t="str">
        <f t="shared" si="102"/>
        <v/>
      </c>
      <c r="O3301" t="str">
        <f t="shared" si="103"/>
        <v/>
      </c>
      <c r="P3301" t="str">
        <f>IF(D3301&lt;&gt;"",VLOOKUP(D3301,Projects!B:C,2,0),"")</f>
        <v/>
      </c>
    </row>
    <row r="3302" spans="1:16" x14ac:dyDescent="0.25">
      <c r="A3302" t="str">
        <f>UPPER(IF(AND(TimeSpend[[#This Row],[Personnel number]]&lt;&gt;"",TimeSpend[[#This Row],[Date]]&lt;&gt;""),TimeSpend[[#This Row],[Personnel number]],""))</f>
        <v/>
      </c>
      <c r="B3302" s="85" t="str">
        <f>IF(AND(TimeSpend[[#This Row],[Personnel number]]&lt;&gt;"",TimeSpend[[#This Row],[Date]]&lt;&gt;""),TEXT(TimeSpend[[#This Row],[Date]],"[$-409]yyyyMMdd"),"")</f>
        <v/>
      </c>
      <c r="C3302" s="33" t="str">
        <f>IF(AND(TimeSpend[[#This Row],[Personnel number]]&lt;&gt;"",TimeSpend[[#This Row],[Date]]&lt;&gt;""),SUBSTITUTE(TimeSpend[[#This Row],[Hours]],",","."),"")</f>
        <v/>
      </c>
      <c r="D3302" t="str">
        <f>IF(AND(TimeSpend[[#This Row],[Personnel number]]&lt;&gt;"",TimeSpend[[#This Row],[Date]]&lt;&gt;""),TimeSpend[[#This Row],[Network]],"")</f>
        <v/>
      </c>
      <c r="E3302" t="str">
        <f>IF(AND(TimeSpend[[#This Row],[Personnel number]]&lt;&gt;"",TimeSpend[[#This Row],[Date]]&lt;&gt;""),TimeSpend[[#This Row],[Network Description]],"")</f>
        <v/>
      </c>
      <c r="F3302" t="str">
        <f>IF(AND(TimeSpend[[#This Row],[Personnel number]]&lt;&gt;"",TimeSpend[[#This Row],[Date]]&lt;&gt;""),TimeSpend[[#This Row],[Activity]],"")</f>
        <v/>
      </c>
      <c r="G3302" t="str">
        <f>IF(AND(TimeSpend[[#This Row],[Personnel number]]&lt;&gt;"",TimeSpend[[#This Row],[Date]]&lt;&gt;""),TimeSpend[[#This Row],[Activity description]],"")</f>
        <v/>
      </c>
      <c r="H3302" s="36" t="str">
        <f>IF(AND(TimeSpend[[#This Row],[Personnel number]]&lt;&gt;"",TimeSpend[[#This Row],[Date]]&lt;&gt;""),TimeSpend[[#This Row],[Start Time]],"")</f>
        <v/>
      </c>
      <c r="I3302" s="36" t="str">
        <f>IF(AND(TimeSpend[[#This Row],[Personnel number]]&lt;&gt;"",TimeSpend[[#This Row],[Date]]&lt;&gt;""),TimeSpend[[#This Row],[End Time]],"")</f>
        <v/>
      </c>
      <c r="J3302" t="str">
        <f>IF(AND(TimeSpend[[#This Row],[Personnel number]]&lt;&gt;"",TimeSpend[[#This Row],[Date]]&lt;&gt;""),TimeSpend[[#This Row],[Location]],"")</f>
        <v/>
      </c>
      <c r="K3302" t="str">
        <f>IF(AND(TimeSpend[[#This Row],[Personnel number]]&lt;&gt;"",TimeSpend[[#This Row],[Date]]&lt;&gt;""),TimeSpend[[#This Row],[Task]],"")</f>
        <v/>
      </c>
      <c r="L3302" t="str">
        <f>IF(AND(TimeSpend[[#This Row],[Personnel number]]&lt;&gt;"",TimeSpend[[#This Row],[Date]]&lt;&gt;""),Utilization!$J$2,"")</f>
        <v/>
      </c>
      <c r="M3302" t="str">
        <f>IF(AND(TimeSpend[[#This Row],[Personnel number]]&lt;&gt;"",TimeSpend[[#This Row],[Date]]&lt;&gt;""),TimeSpend[[#This Row],[Employee Name]],"")</f>
        <v/>
      </c>
      <c r="N3302" t="str">
        <f t="shared" si="102"/>
        <v/>
      </c>
      <c r="O3302" t="str">
        <f t="shared" si="103"/>
        <v/>
      </c>
      <c r="P3302" t="str">
        <f>IF(D3302&lt;&gt;"",VLOOKUP(D3302,Projects!B:C,2,0),"")</f>
        <v/>
      </c>
    </row>
    <row r="3303" spans="1:16" x14ac:dyDescent="0.25">
      <c r="A3303" t="str">
        <f>UPPER(IF(AND(TimeSpend[[#This Row],[Personnel number]]&lt;&gt;"",TimeSpend[[#This Row],[Date]]&lt;&gt;""),TimeSpend[[#This Row],[Personnel number]],""))</f>
        <v/>
      </c>
      <c r="B3303" s="85" t="str">
        <f>IF(AND(TimeSpend[[#This Row],[Personnel number]]&lt;&gt;"",TimeSpend[[#This Row],[Date]]&lt;&gt;""),TEXT(TimeSpend[[#This Row],[Date]],"[$-409]yyyyMMdd"),"")</f>
        <v/>
      </c>
      <c r="C3303" s="33" t="str">
        <f>IF(AND(TimeSpend[[#This Row],[Personnel number]]&lt;&gt;"",TimeSpend[[#This Row],[Date]]&lt;&gt;""),SUBSTITUTE(TimeSpend[[#This Row],[Hours]],",","."),"")</f>
        <v/>
      </c>
      <c r="D3303" t="str">
        <f>IF(AND(TimeSpend[[#This Row],[Personnel number]]&lt;&gt;"",TimeSpend[[#This Row],[Date]]&lt;&gt;""),TimeSpend[[#This Row],[Network]],"")</f>
        <v/>
      </c>
      <c r="E3303" t="str">
        <f>IF(AND(TimeSpend[[#This Row],[Personnel number]]&lt;&gt;"",TimeSpend[[#This Row],[Date]]&lt;&gt;""),TimeSpend[[#This Row],[Network Description]],"")</f>
        <v/>
      </c>
      <c r="F3303" t="str">
        <f>IF(AND(TimeSpend[[#This Row],[Personnel number]]&lt;&gt;"",TimeSpend[[#This Row],[Date]]&lt;&gt;""),TimeSpend[[#This Row],[Activity]],"")</f>
        <v/>
      </c>
      <c r="G3303" t="str">
        <f>IF(AND(TimeSpend[[#This Row],[Personnel number]]&lt;&gt;"",TimeSpend[[#This Row],[Date]]&lt;&gt;""),TimeSpend[[#This Row],[Activity description]],"")</f>
        <v/>
      </c>
      <c r="H3303" s="36" t="str">
        <f>IF(AND(TimeSpend[[#This Row],[Personnel number]]&lt;&gt;"",TimeSpend[[#This Row],[Date]]&lt;&gt;""),TimeSpend[[#This Row],[Start Time]],"")</f>
        <v/>
      </c>
      <c r="I3303" s="36" t="str">
        <f>IF(AND(TimeSpend[[#This Row],[Personnel number]]&lt;&gt;"",TimeSpend[[#This Row],[Date]]&lt;&gt;""),TimeSpend[[#This Row],[End Time]],"")</f>
        <v/>
      </c>
      <c r="J3303" t="str">
        <f>IF(AND(TimeSpend[[#This Row],[Personnel number]]&lt;&gt;"",TimeSpend[[#This Row],[Date]]&lt;&gt;""),TimeSpend[[#This Row],[Location]],"")</f>
        <v/>
      </c>
      <c r="K3303" t="str">
        <f>IF(AND(TimeSpend[[#This Row],[Personnel number]]&lt;&gt;"",TimeSpend[[#This Row],[Date]]&lt;&gt;""),TimeSpend[[#This Row],[Task]],"")</f>
        <v/>
      </c>
      <c r="L3303" t="str">
        <f>IF(AND(TimeSpend[[#This Row],[Personnel number]]&lt;&gt;"",TimeSpend[[#This Row],[Date]]&lt;&gt;""),Utilization!$J$2,"")</f>
        <v/>
      </c>
      <c r="M3303" t="str">
        <f>IF(AND(TimeSpend[[#This Row],[Personnel number]]&lt;&gt;"",TimeSpend[[#This Row],[Date]]&lt;&gt;""),TimeSpend[[#This Row],[Employee Name]],"")</f>
        <v/>
      </c>
      <c r="N3303" t="str">
        <f t="shared" si="102"/>
        <v/>
      </c>
      <c r="O3303" t="str">
        <f t="shared" si="103"/>
        <v/>
      </c>
      <c r="P3303" t="str">
        <f>IF(D3303&lt;&gt;"",VLOOKUP(D3303,Projects!B:C,2,0),"")</f>
        <v/>
      </c>
    </row>
    <row r="3304" spans="1:16" x14ac:dyDescent="0.25">
      <c r="A3304" t="str">
        <f>UPPER(IF(AND(TimeSpend[[#This Row],[Personnel number]]&lt;&gt;"",TimeSpend[[#This Row],[Date]]&lt;&gt;""),TimeSpend[[#This Row],[Personnel number]],""))</f>
        <v/>
      </c>
      <c r="B3304" s="85" t="str">
        <f>IF(AND(TimeSpend[[#This Row],[Personnel number]]&lt;&gt;"",TimeSpend[[#This Row],[Date]]&lt;&gt;""),TEXT(TimeSpend[[#This Row],[Date]],"[$-409]yyyyMMdd"),"")</f>
        <v/>
      </c>
      <c r="C3304" s="33" t="str">
        <f>IF(AND(TimeSpend[[#This Row],[Personnel number]]&lt;&gt;"",TimeSpend[[#This Row],[Date]]&lt;&gt;""),SUBSTITUTE(TimeSpend[[#This Row],[Hours]],",","."),"")</f>
        <v/>
      </c>
      <c r="D3304" t="str">
        <f>IF(AND(TimeSpend[[#This Row],[Personnel number]]&lt;&gt;"",TimeSpend[[#This Row],[Date]]&lt;&gt;""),TimeSpend[[#This Row],[Network]],"")</f>
        <v/>
      </c>
      <c r="E3304" t="str">
        <f>IF(AND(TimeSpend[[#This Row],[Personnel number]]&lt;&gt;"",TimeSpend[[#This Row],[Date]]&lt;&gt;""),TimeSpend[[#This Row],[Network Description]],"")</f>
        <v/>
      </c>
      <c r="F3304" t="str">
        <f>IF(AND(TimeSpend[[#This Row],[Personnel number]]&lt;&gt;"",TimeSpend[[#This Row],[Date]]&lt;&gt;""),TimeSpend[[#This Row],[Activity]],"")</f>
        <v/>
      </c>
      <c r="G3304" t="str">
        <f>IF(AND(TimeSpend[[#This Row],[Personnel number]]&lt;&gt;"",TimeSpend[[#This Row],[Date]]&lt;&gt;""),TimeSpend[[#This Row],[Activity description]],"")</f>
        <v/>
      </c>
      <c r="H3304" s="36" t="str">
        <f>IF(AND(TimeSpend[[#This Row],[Personnel number]]&lt;&gt;"",TimeSpend[[#This Row],[Date]]&lt;&gt;""),TimeSpend[[#This Row],[Start Time]],"")</f>
        <v/>
      </c>
      <c r="I3304" s="36" t="str">
        <f>IF(AND(TimeSpend[[#This Row],[Personnel number]]&lt;&gt;"",TimeSpend[[#This Row],[Date]]&lt;&gt;""),TimeSpend[[#This Row],[End Time]],"")</f>
        <v/>
      </c>
      <c r="J3304" t="str">
        <f>IF(AND(TimeSpend[[#This Row],[Personnel number]]&lt;&gt;"",TimeSpend[[#This Row],[Date]]&lt;&gt;""),TimeSpend[[#This Row],[Location]],"")</f>
        <v/>
      </c>
      <c r="K3304" t="str">
        <f>IF(AND(TimeSpend[[#This Row],[Personnel number]]&lt;&gt;"",TimeSpend[[#This Row],[Date]]&lt;&gt;""),TimeSpend[[#This Row],[Task]],"")</f>
        <v/>
      </c>
      <c r="L3304" t="str">
        <f>IF(AND(TimeSpend[[#This Row],[Personnel number]]&lt;&gt;"",TimeSpend[[#This Row],[Date]]&lt;&gt;""),Utilization!$J$2,"")</f>
        <v/>
      </c>
      <c r="M3304" t="str">
        <f>IF(AND(TimeSpend[[#This Row],[Personnel number]]&lt;&gt;"",TimeSpend[[#This Row],[Date]]&lt;&gt;""),TimeSpend[[#This Row],[Employee Name]],"")</f>
        <v/>
      </c>
      <c r="N3304" t="str">
        <f t="shared" si="102"/>
        <v/>
      </c>
      <c r="O3304" t="str">
        <f t="shared" si="103"/>
        <v/>
      </c>
      <c r="P3304" t="str">
        <f>IF(D3304&lt;&gt;"",VLOOKUP(D3304,Projects!B:C,2,0),"")</f>
        <v/>
      </c>
    </row>
    <row r="3305" spans="1:16" x14ac:dyDescent="0.25">
      <c r="A3305" t="str">
        <f>UPPER(IF(AND(TimeSpend[[#This Row],[Personnel number]]&lt;&gt;"",TimeSpend[[#This Row],[Date]]&lt;&gt;""),TimeSpend[[#This Row],[Personnel number]],""))</f>
        <v/>
      </c>
      <c r="B3305" s="85" t="str">
        <f>IF(AND(TimeSpend[[#This Row],[Personnel number]]&lt;&gt;"",TimeSpend[[#This Row],[Date]]&lt;&gt;""),TEXT(TimeSpend[[#This Row],[Date]],"[$-409]yyyyMMdd"),"")</f>
        <v/>
      </c>
      <c r="C3305" s="33" t="str">
        <f>IF(AND(TimeSpend[[#This Row],[Personnel number]]&lt;&gt;"",TimeSpend[[#This Row],[Date]]&lt;&gt;""),SUBSTITUTE(TimeSpend[[#This Row],[Hours]],",","."),"")</f>
        <v/>
      </c>
      <c r="D3305" t="str">
        <f>IF(AND(TimeSpend[[#This Row],[Personnel number]]&lt;&gt;"",TimeSpend[[#This Row],[Date]]&lt;&gt;""),TimeSpend[[#This Row],[Network]],"")</f>
        <v/>
      </c>
      <c r="E3305" t="str">
        <f>IF(AND(TimeSpend[[#This Row],[Personnel number]]&lt;&gt;"",TimeSpend[[#This Row],[Date]]&lt;&gt;""),TimeSpend[[#This Row],[Network Description]],"")</f>
        <v/>
      </c>
      <c r="F3305" t="str">
        <f>IF(AND(TimeSpend[[#This Row],[Personnel number]]&lt;&gt;"",TimeSpend[[#This Row],[Date]]&lt;&gt;""),TimeSpend[[#This Row],[Activity]],"")</f>
        <v/>
      </c>
      <c r="G3305" t="str">
        <f>IF(AND(TimeSpend[[#This Row],[Personnel number]]&lt;&gt;"",TimeSpend[[#This Row],[Date]]&lt;&gt;""),TimeSpend[[#This Row],[Activity description]],"")</f>
        <v/>
      </c>
      <c r="H3305" s="36" t="str">
        <f>IF(AND(TimeSpend[[#This Row],[Personnel number]]&lt;&gt;"",TimeSpend[[#This Row],[Date]]&lt;&gt;""),TimeSpend[[#This Row],[Start Time]],"")</f>
        <v/>
      </c>
      <c r="I3305" s="36" t="str">
        <f>IF(AND(TimeSpend[[#This Row],[Personnel number]]&lt;&gt;"",TimeSpend[[#This Row],[Date]]&lt;&gt;""),TimeSpend[[#This Row],[End Time]],"")</f>
        <v/>
      </c>
      <c r="J3305" t="str">
        <f>IF(AND(TimeSpend[[#This Row],[Personnel number]]&lt;&gt;"",TimeSpend[[#This Row],[Date]]&lt;&gt;""),TimeSpend[[#This Row],[Location]],"")</f>
        <v/>
      </c>
      <c r="K3305" t="str">
        <f>IF(AND(TimeSpend[[#This Row],[Personnel number]]&lt;&gt;"",TimeSpend[[#This Row],[Date]]&lt;&gt;""),TimeSpend[[#This Row],[Task]],"")</f>
        <v/>
      </c>
      <c r="L3305" t="str">
        <f>IF(AND(TimeSpend[[#This Row],[Personnel number]]&lt;&gt;"",TimeSpend[[#This Row],[Date]]&lt;&gt;""),Utilization!$J$2,"")</f>
        <v/>
      </c>
      <c r="M3305" t="str">
        <f>IF(AND(TimeSpend[[#This Row],[Personnel number]]&lt;&gt;"",TimeSpend[[#This Row],[Date]]&lt;&gt;""),TimeSpend[[#This Row],[Employee Name]],"")</f>
        <v/>
      </c>
      <c r="N3305" t="str">
        <f t="shared" si="102"/>
        <v/>
      </c>
      <c r="O3305" t="str">
        <f t="shared" si="103"/>
        <v/>
      </c>
      <c r="P3305" t="str">
        <f>IF(D3305&lt;&gt;"",VLOOKUP(D3305,Projects!B:C,2,0),"")</f>
        <v/>
      </c>
    </row>
    <row r="3306" spans="1:16" x14ac:dyDescent="0.25">
      <c r="A3306" t="str">
        <f>UPPER(IF(AND(TimeSpend[[#This Row],[Personnel number]]&lt;&gt;"",TimeSpend[[#This Row],[Date]]&lt;&gt;""),TimeSpend[[#This Row],[Personnel number]],""))</f>
        <v/>
      </c>
      <c r="B3306" s="85" t="str">
        <f>IF(AND(TimeSpend[[#This Row],[Personnel number]]&lt;&gt;"",TimeSpend[[#This Row],[Date]]&lt;&gt;""),TEXT(TimeSpend[[#This Row],[Date]],"[$-409]yyyyMMdd"),"")</f>
        <v/>
      </c>
      <c r="C3306" s="33" t="str">
        <f>IF(AND(TimeSpend[[#This Row],[Personnel number]]&lt;&gt;"",TimeSpend[[#This Row],[Date]]&lt;&gt;""),SUBSTITUTE(TimeSpend[[#This Row],[Hours]],",","."),"")</f>
        <v/>
      </c>
      <c r="D3306" t="str">
        <f>IF(AND(TimeSpend[[#This Row],[Personnel number]]&lt;&gt;"",TimeSpend[[#This Row],[Date]]&lt;&gt;""),TimeSpend[[#This Row],[Network]],"")</f>
        <v/>
      </c>
      <c r="E3306" t="str">
        <f>IF(AND(TimeSpend[[#This Row],[Personnel number]]&lt;&gt;"",TimeSpend[[#This Row],[Date]]&lt;&gt;""),TimeSpend[[#This Row],[Network Description]],"")</f>
        <v/>
      </c>
      <c r="F3306" t="str">
        <f>IF(AND(TimeSpend[[#This Row],[Personnel number]]&lt;&gt;"",TimeSpend[[#This Row],[Date]]&lt;&gt;""),TimeSpend[[#This Row],[Activity]],"")</f>
        <v/>
      </c>
      <c r="G3306" t="str">
        <f>IF(AND(TimeSpend[[#This Row],[Personnel number]]&lt;&gt;"",TimeSpend[[#This Row],[Date]]&lt;&gt;""),TimeSpend[[#This Row],[Activity description]],"")</f>
        <v/>
      </c>
      <c r="H3306" s="36" t="str">
        <f>IF(AND(TimeSpend[[#This Row],[Personnel number]]&lt;&gt;"",TimeSpend[[#This Row],[Date]]&lt;&gt;""),TimeSpend[[#This Row],[Start Time]],"")</f>
        <v/>
      </c>
      <c r="I3306" s="36" t="str">
        <f>IF(AND(TimeSpend[[#This Row],[Personnel number]]&lt;&gt;"",TimeSpend[[#This Row],[Date]]&lt;&gt;""),TimeSpend[[#This Row],[End Time]],"")</f>
        <v/>
      </c>
      <c r="J3306" t="str">
        <f>IF(AND(TimeSpend[[#This Row],[Personnel number]]&lt;&gt;"",TimeSpend[[#This Row],[Date]]&lt;&gt;""),TimeSpend[[#This Row],[Location]],"")</f>
        <v/>
      </c>
      <c r="K3306" t="str">
        <f>IF(AND(TimeSpend[[#This Row],[Personnel number]]&lt;&gt;"",TimeSpend[[#This Row],[Date]]&lt;&gt;""),TimeSpend[[#This Row],[Task]],"")</f>
        <v/>
      </c>
      <c r="L3306" t="str">
        <f>IF(AND(TimeSpend[[#This Row],[Personnel number]]&lt;&gt;"",TimeSpend[[#This Row],[Date]]&lt;&gt;""),Utilization!$J$2,"")</f>
        <v/>
      </c>
      <c r="M3306" t="str">
        <f>IF(AND(TimeSpend[[#This Row],[Personnel number]]&lt;&gt;"",TimeSpend[[#This Row],[Date]]&lt;&gt;""),TimeSpend[[#This Row],[Employee Name]],"")</f>
        <v/>
      </c>
      <c r="N3306" t="str">
        <f t="shared" si="102"/>
        <v/>
      </c>
      <c r="O3306" t="str">
        <f t="shared" si="103"/>
        <v/>
      </c>
      <c r="P3306" t="str">
        <f>IF(D3306&lt;&gt;"",VLOOKUP(D3306,Projects!B:C,2,0),"")</f>
        <v/>
      </c>
    </row>
    <row r="3307" spans="1:16" x14ac:dyDescent="0.25">
      <c r="A3307" t="str">
        <f>UPPER(IF(AND(TimeSpend[[#This Row],[Personnel number]]&lt;&gt;"",TimeSpend[[#This Row],[Date]]&lt;&gt;""),TimeSpend[[#This Row],[Personnel number]],""))</f>
        <v/>
      </c>
      <c r="B3307" s="85" t="str">
        <f>IF(AND(TimeSpend[[#This Row],[Personnel number]]&lt;&gt;"",TimeSpend[[#This Row],[Date]]&lt;&gt;""),TEXT(TimeSpend[[#This Row],[Date]],"[$-409]yyyyMMdd"),"")</f>
        <v/>
      </c>
      <c r="C3307" s="33" t="str">
        <f>IF(AND(TimeSpend[[#This Row],[Personnel number]]&lt;&gt;"",TimeSpend[[#This Row],[Date]]&lt;&gt;""),SUBSTITUTE(TimeSpend[[#This Row],[Hours]],",","."),"")</f>
        <v/>
      </c>
      <c r="D3307" t="str">
        <f>IF(AND(TimeSpend[[#This Row],[Personnel number]]&lt;&gt;"",TimeSpend[[#This Row],[Date]]&lt;&gt;""),TimeSpend[[#This Row],[Network]],"")</f>
        <v/>
      </c>
      <c r="E3307" t="str">
        <f>IF(AND(TimeSpend[[#This Row],[Personnel number]]&lt;&gt;"",TimeSpend[[#This Row],[Date]]&lt;&gt;""),TimeSpend[[#This Row],[Network Description]],"")</f>
        <v/>
      </c>
      <c r="F3307" t="str">
        <f>IF(AND(TimeSpend[[#This Row],[Personnel number]]&lt;&gt;"",TimeSpend[[#This Row],[Date]]&lt;&gt;""),TimeSpend[[#This Row],[Activity]],"")</f>
        <v/>
      </c>
      <c r="G3307" t="str">
        <f>IF(AND(TimeSpend[[#This Row],[Personnel number]]&lt;&gt;"",TimeSpend[[#This Row],[Date]]&lt;&gt;""),TimeSpend[[#This Row],[Activity description]],"")</f>
        <v/>
      </c>
      <c r="H3307" s="36" t="str">
        <f>IF(AND(TimeSpend[[#This Row],[Personnel number]]&lt;&gt;"",TimeSpend[[#This Row],[Date]]&lt;&gt;""),TimeSpend[[#This Row],[Start Time]],"")</f>
        <v/>
      </c>
      <c r="I3307" s="36" t="str">
        <f>IF(AND(TimeSpend[[#This Row],[Personnel number]]&lt;&gt;"",TimeSpend[[#This Row],[Date]]&lt;&gt;""),TimeSpend[[#This Row],[End Time]],"")</f>
        <v/>
      </c>
      <c r="J3307" t="str">
        <f>IF(AND(TimeSpend[[#This Row],[Personnel number]]&lt;&gt;"",TimeSpend[[#This Row],[Date]]&lt;&gt;""),TimeSpend[[#This Row],[Location]],"")</f>
        <v/>
      </c>
      <c r="K3307" t="str">
        <f>IF(AND(TimeSpend[[#This Row],[Personnel number]]&lt;&gt;"",TimeSpend[[#This Row],[Date]]&lt;&gt;""),TimeSpend[[#This Row],[Task]],"")</f>
        <v/>
      </c>
      <c r="L3307" t="str">
        <f>IF(AND(TimeSpend[[#This Row],[Personnel number]]&lt;&gt;"",TimeSpend[[#This Row],[Date]]&lt;&gt;""),Utilization!$J$2,"")</f>
        <v/>
      </c>
      <c r="M3307" t="str">
        <f>IF(AND(TimeSpend[[#This Row],[Personnel number]]&lt;&gt;"",TimeSpend[[#This Row],[Date]]&lt;&gt;""),TimeSpend[[#This Row],[Employee Name]],"")</f>
        <v/>
      </c>
      <c r="N3307" t="str">
        <f t="shared" si="102"/>
        <v/>
      </c>
      <c r="O3307" t="str">
        <f t="shared" si="103"/>
        <v/>
      </c>
      <c r="P3307" t="str">
        <f>IF(D3307&lt;&gt;"",VLOOKUP(D3307,Projects!B:C,2,0),"")</f>
        <v/>
      </c>
    </row>
    <row r="3308" spans="1:16" x14ac:dyDescent="0.25">
      <c r="A3308" t="str">
        <f>UPPER(IF(AND(TimeSpend[[#This Row],[Personnel number]]&lt;&gt;"",TimeSpend[[#This Row],[Date]]&lt;&gt;""),TimeSpend[[#This Row],[Personnel number]],""))</f>
        <v/>
      </c>
      <c r="B3308" s="85" t="str">
        <f>IF(AND(TimeSpend[[#This Row],[Personnel number]]&lt;&gt;"",TimeSpend[[#This Row],[Date]]&lt;&gt;""),TEXT(TimeSpend[[#This Row],[Date]],"[$-409]yyyyMMdd"),"")</f>
        <v/>
      </c>
      <c r="C3308" s="33" t="str">
        <f>IF(AND(TimeSpend[[#This Row],[Personnel number]]&lt;&gt;"",TimeSpend[[#This Row],[Date]]&lt;&gt;""),SUBSTITUTE(TimeSpend[[#This Row],[Hours]],",","."),"")</f>
        <v/>
      </c>
      <c r="D3308" t="str">
        <f>IF(AND(TimeSpend[[#This Row],[Personnel number]]&lt;&gt;"",TimeSpend[[#This Row],[Date]]&lt;&gt;""),TimeSpend[[#This Row],[Network]],"")</f>
        <v/>
      </c>
      <c r="E3308" t="str">
        <f>IF(AND(TimeSpend[[#This Row],[Personnel number]]&lt;&gt;"",TimeSpend[[#This Row],[Date]]&lt;&gt;""),TimeSpend[[#This Row],[Network Description]],"")</f>
        <v/>
      </c>
      <c r="F3308" t="str">
        <f>IF(AND(TimeSpend[[#This Row],[Personnel number]]&lt;&gt;"",TimeSpend[[#This Row],[Date]]&lt;&gt;""),TimeSpend[[#This Row],[Activity]],"")</f>
        <v/>
      </c>
      <c r="G3308" t="str">
        <f>IF(AND(TimeSpend[[#This Row],[Personnel number]]&lt;&gt;"",TimeSpend[[#This Row],[Date]]&lt;&gt;""),TimeSpend[[#This Row],[Activity description]],"")</f>
        <v/>
      </c>
      <c r="H3308" s="36" t="str">
        <f>IF(AND(TimeSpend[[#This Row],[Personnel number]]&lt;&gt;"",TimeSpend[[#This Row],[Date]]&lt;&gt;""),TimeSpend[[#This Row],[Start Time]],"")</f>
        <v/>
      </c>
      <c r="I3308" s="36" t="str">
        <f>IF(AND(TimeSpend[[#This Row],[Personnel number]]&lt;&gt;"",TimeSpend[[#This Row],[Date]]&lt;&gt;""),TimeSpend[[#This Row],[End Time]],"")</f>
        <v/>
      </c>
      <c r="J3308" t="str">
        <f>IF(AND(TimeSpend[[#This Row],[Personnel number]]&lt;&gt;"",TimeSpend[[#This Row],[Date]]&lt;&gt;""),TimeSpend[[#This Row],[Location]],"")</f>
        <v/>
      </c>
      <c r="K3308" t="str">
        <f>IF(AND(TimeSpend[[#This Row],[Personnel number]]&lt;&gt;"",TimeSpend[[#This Row],[Date]]&lt;&gt;""),TimeSpend[[#This Row],[Task]],"")</f>
        <v/>
      </c>
      <c r="L3308" t="str">
        <f>IF(AND(TimeSpend[[#This Row],[Personnel number]]&lt;&gt;"",TimeSpend[[#This Row],[Date]]&lt;&gt;""),Utilization!$J$2,"")</f>
        <v/>
      </c>
      <c r="M3308" t="str">
        <f>IF(AND(TimeSpend[[#This Row],[Personnel number]]&lt;&gt;"",TimeSpend[[#This Row],[Date]]&lt;&gt;""),TimeSpend[[#This Row],[Employee Name]],"")</f>
        <v/>
      </c>
      <c r="N3308" t="str">
        <f t="shared" si="102"/>
        <v/>
      </c>
      <c r="O3308" t="str">
        <f t="shared" si="103"/>
        <v/>
      </c>
      <c r="P3308" t="str">
        <f>IF(D3308&lt;&gt;"",VLOOKUP(D3308,Projects!B:C,2,0),"")</f>
        <v/>
      </c>
    </row>
    <row r="3309" spans="1:16" x14ac:dyDescent="0.25">
      <c r="A3309" t="str">
        <f>UPPER(IF(AND(TimeSpend[[#This Row],[Personnel number]]&lt;&gt;"",TimeSpend[[#This Row],[Date]]&lt;&gt;""),TimeSpend[[#This Row],[Personnel number]],""))</f>
        <v/>
      </c>
      <c r="B3309" s="85" t="str">
        <f>IF(AND(TimeSpend[[#This Row],[Personnel number]]&lt;&gt;"",TimeSpend[[#This Row],[Date]]&lt;&gt;""),TEXT(TimeSpend[[#This Row],[Date]],"[$-409]yyyyMMdd"),"")</f>
        <v/>
      </c>
      <c r="C3309" s="33" t="str">
        <f>IF(AND(TimeSpend[[#This Row],[Personnel number]]&lt;&gt;"",TimeSpend[[#This Row],[Date]]&lt;&gt;""),SUBSTITUTE(TimeSpend[[#This Row],[Hours]],",","."),"")</f>
        <v/>
      </c>
      <c r="D3309" t="str">
        <f>IF(AND(TimeSpend[[#This Row],[Personnel number]]&lt;&gt;"",TimeSpend[[#This Row],[Date]]&lt;&gt;""),TimeSpend[[#This Row],[Network]],"")</f>
        <v/>
      </c>
      <c r="E3309" t="str">
        <f>IF(AND(TimeSpend[[#This Row],[Personnel number]]&lt;&gt;"",TimeSpend[[#This Row],[Date]]&lt;&gt;""),TimeSpend[[#This Row],[Network Description]],"")</f>
        <v/>
      </c>
      <c r="F3309" t="str">
        <f>IF(AND(TimeSpend[[#This Row],[Personnel number]]&lt;&gt;"",TimeSpend[[#This Row],[Date]]&lt;&gt;""),TimeSpend[[#This Row],[Activity]],"")</f>
        <v/>
      </c>
      <c r="G3309" t="str">
        <f>IF(AND(TimeSpend[[#This Row],[Personnel number]]&lt;&gt;"",TimeSpend[[#This Row],[Date]]&lt;&gt;""),TimeSpend[[#This Row],[Activity description]],"")</f>
        <v/>
      </c>
      <c r="H3309" s="36" t="str">
        <f>IF(AND(TimeSpend[[#This Row],[Personnel number]]&lt;&gt;"",TimeSpend[[#This Row],[Date]]&lt;&gt;""),TimeSpend[[#This Row],[Start Time]],"")</f>
        <v/>
      </c>
      <c r="I3309" s="36" t="str">
        <f>IF(AND(TimeSpend[[#This Row],[Personnel number]]&lt;&gt;"",TimeSpend[[#This Row],[Date]]&lt;&gt;""),TimeSpend[[#This Row],[End Time]],"")</f>
        <v/>
      </c>
      <c r="J3309" t="str">
        <f>IF(AND(TimeSpend[[#This Row],[Personnel number]]&lt;&gt;"",TimeSpend[[#This Row],[Date]]&lt;&gt;""),TimeSpend[[#This Row],[Location]],"")</f>
        <v/>
      </c>
      <c r="K3309" t="str">
        <f>IF(AND(TimeSpend[[#This Row],[Personnel number]]&lt;&gt;"",TimeSpend[[#This Row],[Date]]&lt;&gt;""),TimeSpend[[#This Row],[Task]],"")</f>
        <v/>
      </c>
      <c r="L3309" t="str">
        <f>IF(AND(TimeSpend[[#This Row],[Personnel number]]&lt;&gt;"",TimeSpend[[#This Row],[Date]]&lt;&gt;""),Utilization!$J$2,"")</f>
        <v/>
      </c>
      <c r="M3309" t="str">
        <f>IF(AND(TimeSpend[[#This Row],[Personnel number]]&lt;&gt;"",TimeSpend[[#This Row],[Date]]&lt;&gt;""),TimeSpend[[#This Row],[Employee Name]],"")</f>
        <v/>
      </c>
      <c r="N3309" t="str">
        <f t="shared" si="102"/>
        <v/>
      </c>
      <c r="O3309" t="str">
        <f t="shared" si="103"/>
        <v/>
      </c>
      <c r="P3309" t="str">
        <f>IF(D3309&lt;&gt;"",VLOOKUP(D3309,Projects!B:C,2,0),"")</f>
        <v/>
      </c>
    </row>
    <row r="3310" spans="1:16" x14ac:dyDescent="0.25">
      <c r="A3310" t="str">
        <f>UPPER(IF(AND(TimeSpend[[#This Row],[Personnel number]]&lt;&gt;"",TimeSpend[[#This Row],[Date]]&lt;&gt;""),TimeSpend[[#This Row],[Personnel number]],""))</f>
        <v/>
      </c>
      <c r="B3310" s="85" t="str">
        <f>IF(AND(TimeSpend[[#This Row],[Personnel number]]&lt;&gt;"",TimeSpend[[#This Row],[Date]]&lt;&gt;""),TEXT(TimeSpend[[#This Row],[Date]],"[$-409]yyyyMMdd"),"")</f>
        <v/>
      </c>
      <c r="C3310" s="33" t="str">
        <f>IF(AND(TimeSpend[[#This Row],[Personnel number]]&lt;&gt;"",TimeSpend[[#This Row],[Date]]&lt;&gt;""),SUBSTITUTE(TimeSpend[[#This Row],[Hours]],",","."),"")</f>
        <v/>
      </c>
      <c r="D3310" t="str">
        <f>IF(AND(TimeSpend[[#This Row],[Personnel number]]&lt;&gt;"",TimeSpend[[#This Row],[Date]]&lt;&gt;""),TimeSpend[[#This Row],[Network]],"")</f>
        <v/>
      </c>
      <c r="E3310" t="str">
        <f>IF(AND(TimeSpend[[#This Row],[Personnel number]]&lt;&gt;"",TimeSpend[[#This Row],[Date]]&lt;&gt;""),TimeSpend[[#This Row],[Network Description]],"")</f>
        <v/>
      </c>
      <c r="F3310" t="str">
        <f>IF(AND(TimeSpend[[#This Row],[Personnel number]]&lt;&gt;"",TimeSpend[[#This Row],[Date]]&lt;&gt;""),TimeSpend[[#This Row],[Activity]],"")</f>
        <v/>
      </c>
      <c r="G3310" t="str">
        <f>IF(AND(TimeSpend[[#This Row],[Personnel number]]&lt;&gt;"",TimeSpend[[#This Row],[Date]]&lt;&gt;""),TimeSpend[[#This Row],[Activity description]],"")</f>
        <v/>
      </c>
      <c r="H3310" s="36" t="str">
        <f>IF(AND(TimeSpend[[#This Row],[Personnel number]]&lt;&gt;"",TimeSpend[[#This Row],[Date]]&lt;&gt;""),TimeSpend[[#This Row],[Start Time]],"")</f>
        <v/>
      </c>
      <c r="I3310" s="36" t="str">
        <f>IF(AND(TimeSpend[[#This Row],[Personnel number]]&lt;&gt;"",TimeSpend[[#This Row],[Date]]&lt;&gt;""),TimeSpend[[#This Row],[End Time]],"")</f>
        <v/>
      </c>
      <c r="J3310" t="str">
        <f>IF(AND(TimeSpend[[#This Row],[Personnel number]]&lt;&gt;"",TimeSpend[[#This Row],[Date]]&lt;&gt;""),TimeSpend[[#This Row],[Location]],"")</f>
        <v/>
      </c>
      <c r="K3310" t="str">
        <f>IF(AND(TimeSpend[[#This Row],[Personnel number]]&lt;&gt;"",TimeSpend[[#This Row],[Date]]&lt;&gt;""),TimeSpend[[#This Row],[Task]],"")</f>
        <v/>
      </c>
      <c r="L3310" t="str">
        <f>IF(AND(TimeSpend[[#This Row],[Personnel number]]&lt;&gt;"",TimeSpend[[#This Row],[Date]]&lt;&gt;""),Utilization!$J$2,"")</f>
        <v/>
      </c>
      <c r="M3310" t="str">
        <f>IF(AND(TimeSpend[[#This Row],[Personnel number]]&lt;&gt;"",TimeSpend[[#This Row],[Date]]&lt;&gt;""),TimeSpend[[#This Row],[Employee Name]],"")</f>
        <v/>
      </c>
      <c r="N3310" t="str">
        <f t="shared" si="102"/>
        <v/>
      </c>
      <c r="O3310" t="str">
        <f t="shared" si="103"/>
        <v/>
      </c>
      <c r="P3310" t="str">
        <f>IF(D3310&lt;&gt;"",VLOOKUP(D3310,Projects!B:C,2,0),"")</f>
        <v/>
      </c>
    </row>
    <row r="3311" spans="1:16" x14ac:dyDescent="0.25">
      <c r="A3311" t="str">
        <f>UPPER(IF(AND(TimeSpend[[#This Row],[Personnel number]]&lt;&gt;"",TimeSpend[[#This Row],[Date]]&lt;&gt;""),TimeSpend[[#This Row],[Personnel number]],""))</f>
        <v/>
      </c>
      <c r="B3311" s="85" t="str">
        <f>IF(AND(TimeSpend[[#This Row],[Personnel number]]&lt;&gt;"",TimeSpend[[#This Row],[Date]]&lt;&gt;""),TEXT(TimeSpend[[#This Row],[Date]],"[$-409]yyyyMMdd"),"")</f>
        <v/>
      </c>
      <c r="C3311" s="33" t="str">
        <f>IF(AND(TimeSpend[[#This Row],[Personnel number]]&lt;&gt;"",TimeSpend[[#This Row],[Date]]&lt;&gt;""),SUBSTITUTE(TimeSpend[[#This Row],[Hours]],",","."),"")</f>
        <v/>
      </c>
      <c r="D3311" t="str">
        <f>IF(AND(TimeSpend[[#This Row],[Personnel number]]&lt;&gt;"",TimeSpend[[#This Row],[Date]]&lt;&gt;""),TimeSpend[[#This Row],[Network]],"")</f>
        <v/>
      </c>
      <c r="E3311" t="str">
        <f>IF(AND(TimeSpend[[#This Row],[Personnel number]]&lt;&gt;"",TimeSpend[[#This Row],[Date]]&lt;&gt;""),TimeSpend[[#This Row],[Network Description]],"")</f>
        <v/>
      </c>
      <c r="F3311" t="str">
        <f>IF(AND(TimeSpend[[#This Row],[Personnel number]]&lt;&gt;"",TimeSpend[[#This Row],[Date]]&lt;&gt;""),TimeSpend[[#This Row],[Activity]],"")</f>
        <v/>
      </c>
      <c r="G3311" t="str">
        <f>IF(AND(TimeSpend[[#This Row],[Personnel number]]&lt;&gt;"",TimeSpend[[#This Row],[Date]]&lt;&gt;""),TimeSpend[[#This Row],[Activity description]],"")</f>
        <v/>
      </c>
      <c r="H3311" s="36" t="str">
        <f>IF(AND(TimeSpend[[#This Row],[Personnel number]]&lt;&gt;"",TimeSpend[[#This Row],[Date]]&lt;&gt;""),TimeSpend[[#This Row],[Start Time]],"")</f>
        <v/>
      </c>
      <c r="I3311" s="36" t="str">
        <f>IF(AND(TimeSpend[[#This Row],[Personnel number]]&lt;&gt;"",TimeSpend[[#This Row],[Date]]&lt;&gt;""),TimeSpend[[#This Row],[End Time]],"")</f>
        <v/>
      </c>
      <c r="J3311" t="str">
        <f>IF(AND(TimeSpend[[#This Row],[Personnel number]]&lt;&gt;"",TimeSpend[[#This Row],[Date]]&lt;&gt;""),TimeSpend[[#This Row],[Location]],"")</f>
        <v/>
      </c>
      <c r="K3311" t="str">
        <f>IF(AND(TimeSpend[[#This Row],[Personnel number]]&lt;&gt;"",TimeSpend[[#This Row],[Date]]&lt;&gt;""),TimeSpend[[#This Row],[Task]],"")</f>
        <v/>
      </c>
      <c r="L3311" t="str">
        <f>IF(AND(TimeSpend[[#This Row],[Personnel number]]&lt;&gt;"",TimeSpend[[#This Row],[Date]]&lt;&gt;""),Utilization!$J$2,"")</f>
        <v/>
      </c>
      <c r="M3311" t="str">
        <f>IF(AND(TimeSpend[[#This Row],[Personnel number]]&lt;&gt;"",TimeSpend[[#This Row],[Date]]&lt;&gt;""),TimeSpend[[#This Row],[Employee Name]],"")</f>
        <v/>
      </c>
      <c r="N3311" t="str">
        <f t="shared" si="102"/>
        <v/>
      </c>
      <c r="O3311" t="str">
        <f t="shared" si="103"/>
        <v/>
      </c>
      <c r="P3311" t="str">
        <f>IF(D3311&lt;&gt;"",VLOOKUP(D3311,Projects!B:C,2,0),"")</f>
        <v/>
      </c>
    </row>
    <row r="3312" spans="1:16" x14ac:dyDescent="0.25">
      <c r="A3312" t="str">
        <f>UPPER(IF(AND(TimeSpend[[#This Row],[Personnel number]]&lt;&gt;"",TimeSpend[[#This Row],[Date]]&lt;&gt;""),TimeSpend[[#This Row],[Personnel number]],""))</f>
        <v/>
      </c>
      <c r="B3312" s="85" t="str">
        <f>IF(AND(TimeSpend[[#This Row],[Personnel number]]&lt;&gt;"",TimeSpend[[#This Row],[Date]]&lt;&gt;""),TEXT(TimeSpend[[#This Row],[Date]],"[$-409]yyyyMMdd"),"")</f>
        <v/>
      </c>
      <c r="C3312" s="33" t="str">
        <f>IF(AND(TimeSpend[[#This Row],[Personnel number]]&lt;&gt;"",TimeSpend[[#This Row],[Date]]&lt;&gt;""),SUBSTITUTE(TimeSpend[[#This Row],[Hours]],",","."),"")</f>
        <v/>
      </c>
      <c r="D3312" t="str">
        <f>IF(AND(TimeSpend[[#This Row],[Personnel number]]&lt;&gt;"",TimeSpend[[#This Row],[Date]]&lt;&gt;""),TimeSpend[[#This Row],[Network]],"")</f>
        <v/>
      </c>
      <c r="E3312" t="str">
        <f>IF(AND(TimeSpend[[#This Row],[Personnel number]]&lt;&gt;"",TimeSpend[[#This Row],[Date]]&lt;&gt;""),TimeSpend[[#This Row],[Network Description]],"")</f>
        <v/>
      </c>
      <c r="F3312" t="str">
        <f>IF(AND(TimeSpend[[#This Row],[Personnel number]]&lt;&gt;"",TimeSpend[[#This Row],[Date]]&lt;&gt;""),TimeSpend[[#This Row],[Activity]],"")</f>
        <v/>
      </c>
      <c r="G3312" t="str">
        <f>IF(AND(TimeSpend[[#This Row],[Personnel number]]&lt;&gt;"",TimeSpend[[#This Row],[Date]]&lt;&gt;""),TimeSpend[[#This Row],[Activity description]],"")</f>
        <v/>
      </c>
      <c r="H3312" s="36" t="str">
        <f>IF(AND(TimeSpend[[#This Row],[Personnel number]]&lt;&gt;"",TimeSpend[[#This Row],[Date]]&lt;&gt;""),TimeSpend[[#This Row],[Start Time]],"")</f>
        <v/>
      </c>
      <c r="I3312" s="36" t="str">
        <f>IF(AND(TimeSpend[[#This Row],[Personnel number]]&lt;&gt;"",TimeSpend[[#This Row],[Date]]&lt;&gt;""),TimeSpend[[#This Row],[End Time]],"")</f>
        <v/>
      </c>
      <c r="J3312" t="str">
        <f>IF(AND(TimeSpend[[#This Row],[Personnel number]]&lt;&gt;"",TimeSpend[[#This Row],[Date]]&lt;&gt;""),TimeSpend[[#This Row],[Location]],"")</f>
        <v/>
      </c>
      <c r="K3312" t="str">
        <f>IF(AND(TimeSpend[[#This Row],[Personnel number]]&lt;&gt;"",TimeSpend[[#This Row],[Date]]&lt;&gt;""),TimeSpend[[#This Row],[Task]],"")</f>
        <v/>
      </c>
      <c r="L3312" t="str">
        <f>IF(AND(TimeSpend[[#This Row],[Personnel number]]&lt;&gt;"",TimeSpend[[#This Row],[Date]]&lt;&gt;""),Utilization!$J$2,"")</f>
        <v/>
      </c>
      <c r="M3312" t="str">
        <f>IF(AND(TimeSpend[[#This Row],[Personnel number]]&lt;&gt;"",TimeSpend[[#This Row],[Date]]&lt;&gt;""),TimeSpend[[#This Row],[Employee Name]],"")</f>
        <v/>
      </c>
      <c r="N3312" t="str">
        <f t="shared" si="102"/>
        <v/>
      </c>
      <c r="O3312" t="str">
        <f t="shared" si="103"/>
        <v/>
      </c>
      <c r="P3312" t="str">
        <f>IF(D3312&lt;&gt;"",VLOOKUP(D3312,Projects!B:C,2,0),"")</f>
        <v/>
      </c>
    </row>
    <row r="3313" spans="1:16" x14ac:dyDescent="0.25">
      <c r="A3313" t="str">
        <f>UPPER(IF(AND(TimeSpend[[#This Row],[Personnel number]]&lt;&gt;"",TimeSpend[[#This Row],[Date]]&lt;&gt;""),TimeSpend[[#This Row],[Personnel number]],""))</f>
        <v/>
      </c>
      <c r="B3313" s="85" t="str">
        <f>IF(AND(TimeSpend[[#This Row],[Personnel number]]&lt;&gt;"",TimeSpend[[#This Row],[Date]]&lt;&gt;""),TEXT(TimeSpend[[#This Row],[Date]],"[$-409]yyyyMMdd"),"")</f>
        <v/>
      </c>
      <c r="C3313" s="33" t="str">
        <f>IF(AND(TimeSpend[[#This Row],[Personnel number]]&lt;&gt;"",TimeSpend[[#This Row],[Date]]&lt;&gt;""),SUBSTITUTE(TimeSpend[[#This Row],[Hours]],",","."),"")</f>
        <v/>
      </c>
      <c r="D3313" t="str">
        <f>IF(AND(TimeSpend[[#This Row],[Personnel number]]&lt;&gt;"",TimeSpend[[#This Row],[Date]]&lt;&gt;""),TimeSpend[[#This Row],[Network]],"")</f>
        <v/>
      </c>
      <c r="E3313" t="str">
        <f>IF(AND(TimeSpend[[#This Row],[Personnel number]]&lt;&gt;"",TimeSpend[[#This Row],[Date]]&lt;&gt;""),TimeSpend[[#This Row],[Network Description]],"")</f>
        <v/>
      </c>
      <c r="F3313" t="str">
        <f>IF(AND(TimeSpend[[#This Row],[Personnel number]]&lt;&gt;"",TimeSpend[[#This Row],[Date]]&lt;&gt;""),TimeSpend[[#This Row],[Activity]],"")</f>
        <v/>
      </c>
      <c r="G3313" t="str">
        <f>IF(AND(TimeSpend[[#This Row],[Personnel number]]&lt;&gt;"",TimeSpend[[#This Row],[Date]]&lt;&gt;""),TimeSpend[[#This Row],[Activity description]],"")</f>
        <v/>
      </c>
      <c r="H3313" s="36" t="str">
        <f>IF(AND(TimeSpend[[#This Row],[Personnel number]]&lt;&gt;"",TimeSpend[[#This Row],[Date]]&lt;&gt;""),TimeSpend[[#This Row],[Start Time]],"")</f>
        <v/>
      </c>
      <c r="I3313" s="36" t="str">
        <f>IF(AND(TimeSpend[[#This Row],[Personnel number]]&lt;&gt;"",TimeSpend[[#This Row],[Date]]&lt;&gt;""),TimeSpend[[#This Row],[End Time]],"")</f>
        <v/>
      </c>
      <c r="J3313" t="str">
        <f>IF(AND(TimeSpend[[#This Row],[Personnel number]]&lt;&gt;"",TimeSpend[[#This Row],[Date]]&lt;&gt;""),TimeSpend[[#This Row],[Location]],"")</f>
        <v/>
      </c>
      <c r="K3313" t="str">
        <f>IF(AND(TimeSpend[[#This Row],[Personnel number]]&lt;&gt;"",TimeSpend[[#This Row],[Date]]&lt;&gt;""),TimeSpend[[#This Row],[Task]],"")</f>
        <v/>
      </c>
      <c r="L3313" t="str">
        <f>IF(AND(TimeSpend[[#This Row],[Personnel number]]&lt;&gt;"",TimeSpend[[#This Row],[Date]]&lt;&gt;""),Utilization!$J$2,"")</f>
        <v/>
      </c>
      <c r="M3313" t="str">
        <f>IF(AND(TimeSpend[[#This Row],[Personnel number]]&lt;&gt;"",TimeSpend[[#This Row],[Date]]&lt;&gt;""),TimeSpend[[#This Row],[Employee Name]],"")</f>
        <v/>
      </c>
      <c r="N3313" t="str">
        <f t="shared" si="102"/>
        <v/>
      </c>
      <c r="O3313" t="str">
        <f t="shared" si="103"/>
        <v/>
      </c>
      <c r="P3313" t="str">
        <f>IF(D3313&lt;&gt;"",VLOOKUP(D3313,Projects!B:C,2,0),"")</f>
        <v/>
      </c>
    </row>
    <row r="3314" spans="1:16" x14ac:dyDescent="0.25">
      <c r="A3314" t="str">
        <f>UPPER(IF(AND(TimeSpend[[#This Row],[Personnel number]]&lt;&gt;"",TimeSpend[[#This Row],[Date]]&lt;&gt;""),TimeSpend[[#This Row],[Personnel number]],""))</f>
        <v/>
      </c>
      <c r="B3314" s="85" t="str">
        <f>IF(AND(TimeSpend[[#This Row],[Personnel number]]&lt;&gt;"",TimeSpend[[#This Row],[Date]]&lt;&gt;""),TEXT(TimeSpend[[#This Row],[Date]],"[$-409]yyyyMMdd"),"")</f>
        <v/>
      </c>
      <c r="C3314" s="33" t="str">
        <f>IF(AND(TimeSpend[[#This Row],[Personnel number]]&lt;&gt;"",TimeSpend[[#This Row],[Date]]&lt;&gt;""),SUBSTITUTE(TimeSpend[[#This Row],[Hours]],",","."),"")</f>
        <v/>
      </c>
      <c r="D3314" t="str">
        <f>IF(AND(TimeSpend[[#This Row],[Personnel number]]&lt;&gt;"",TimeSpend[[#This Row],[Date]]&lt;&gt;""),TimeSpend[[#This Row],[Network]],"")</f>
        <v/>
      </c>
      <c r="E3314" t="str">
        <f>IF(AND(TimeSpend[[#This Row],[Personnel number]]&lt;&gt;"",TimeSpend[[#This Row],[Date]]&lt;&gt;""),TimeSpend[[#This Row],[Network Description]],"")</f>
        <v/>
      </c>
      <c r="F3314" t="str">
        <f>IF(AND(TimeSpend[[#This Row],[Personnel number]]&lt;&gt;"",TimeSpend[[#This Row],[Date]]&lt;&gt;""),TimeSpend[[#This Row],[Activity]],"")</f>
        <v/>
      </c>
      <c r="G3314" t="str">
        <f>IF(AND(TimeSpend[[#This Row],[Personnel number]]&lt;&gt;"",TimeSpend[[#This Row],[Date]]&lt;&gt;""),TimeSpend[[#This Row],[Activity description]],"")</f>
        <v/>
      </c>
      <c r="H3314" s="36" t="str">
        <f>IF(AND(TimeSpend[[#This Row],[Personnel number]]&lt;&gt;"",TimeSpend[[#This Row],[Date]]&lt;&gt;""),TimeSpend[[#This Row],[Start Time]],"")</f>
        <v/>
      </c>
      <c r="I3314" s="36" t="str">
        <f>IF(AND(TimeSpend[[#This Row],[Personnel number]]&lt;&gt;"",TimeSpend[[#This Row],[Date]]&lt;&gt;""),TimeSpend[[#This Row],[End Time]],"")</f>
        <v/>
      </c>
      <c r="J3314" t="str">
        <f>IF(AND(TimeSpend[[#This Row],[Personnel number]]&lt;&gt;"",TimeSpend[[#This Row],[Date]]&lt;&gt;""),TimeSpend[[#This Row],[Location]],"")</f>
        <v/>
      </c>
      <c r="K3314" t="str">
        <f>IF(AND(TimeSpend[[#This Row],[Personnel number]]&lt;&gt;"",TimeSpend[[#This Row],[Date]]&lt;&gt;""),TimeSpend[[#This Row],[Task]],"")</f>
        <v/>
      </c>
      <c r="L3314" t="str">
        <f>IF(AND(TimeSpend[[#This Row],[Personnel number]]&lt;&gt;"",TimeSpend[[#This Row],[Date]]&lt;&gt;""),Utilization!$J$2,"")</f>
        <v/>
      </c>
      <c r="M3314" t="str">
        <f>IF(AND(TimeSpend[[#This Row],[Personnel number]]&lt;&gt;"",TimeSpend[[#This Row],[Date]]&lt;&gt;""),TimeSpend[[#This Row],[Employee Name]],"")</f>
        <v/>
      </c>
      <c r="N3314" t="str">
        <f t="shared" si="102"/>
        <v/>
      </c>
      <c r="O3314" t="str">
        <f t="shared" si="103"/>
        <v/>
      </c>
      <c r="P3314" t="str">
        <f>IF(D3314&lt;&gt;"",VLOOKUP(D3314,Projects!B:C,2,0),"")</f>
        <v/>
      </c>
    </row>
    <row r="3315" spans="1:16" x14ac:dyDescent="0.25">
      <c r="A3315" t="str">
        <f>UPPER(IF(AND(TimeSpend[[#This Row],[Personnel number]]&lt;&gt;"",TimeSpend[[#This Row],[Date]]&lt;&gt;""),TimeSpend[[#This Row],[Personnel number]],""))</f>
        <v/>
      </c>
      <c r="B3315" s="85" t="str">
        <f>IF(AND(TimeSpend[[#This Row],[Personnel number]]&lt;&gt;"",TimeSpend[[#This Row],[Date]]&lt;&gt;""),TEXT(TimeSpend[[#This Row],[Date]],"[$-409]yyyyMMdd"),"")</f>
        <v/>
      </c>
      <c r="C3315" s="33" t="str">
        <f>IF(AND(TimeSpend[[#This Row],[Personnel number]]&lt;&gt;"",TimeSpend[[#This Row],[Date]]&lt;&gt;""),SUBSTITUTE(TimeSpend[[#This Row],[Hours]],",","."),"")</f>
        <v/>
      </c>
      <c r="D3315" t="str">
        <f>IF(AND(TimeSpend[[#This Row],[Personnel number]]&lt;&gt;"",TimeSpend[[#This Row],[Date]]&lt;&gt;""),TimeSpend[[#This Row],[Network]],"")</f>
        <v/>
      </c>
      <c r="E3315" t="str">
        <f>IF(AND(TimeSpend[[#This Row],[Personnel number]]&lt;&gt;"",TimeSpend[[#This Row],[Date]]&lt;&gt;""),TimeSpend[[#This Row],[Network Description]],"")</f>
        <v/>
      </c>
      <c r="F3315" t="str">
        <f>IF(AND(TimeSpend[[#This Row],[Personnel number]]&lt;&gt;"",TimeSpend[[#This Row],[Date]]&lt;&gt;""),TimeSpend[[#This Row],[Activity]],"")</f>
        <v/>
      </c>
      <c r="G3315" t="str">
        <f>IF(AND(TimeSpend[[#This Row],[Personnel number]]&lt;&gt;"",TimeSpend[[#This Row],[Date]]&lt;&gt;""),TimeSpend[[#This Row],[Activity description]],"")</f>
        <v/>
      </c>
      <c r="H3315" s="36" t="str">
        <f>IF(AND(TimeSpend[[#This Row],[Personnel number]]&lt;&gt;"",TimeSpend[[#This Row],[Date]]&lt;&gt;""),TimeSpend[[#This Row],[Start Time]],"")</f>
        <v/>
      </c>
      <c r="I3315" s="36" t="str">
        <f>IF(AND(TimeSpend[[#This Row],[Personnel number]]&lt;&gt;"",TimeSpend[[#This Row],[Date]]&lt;&gt;""),TimeSpend[[#This Row],[End Time]],"")</f>
        <v/>
      </c>
      <c r="J3315" t="str">
        <f>IF(AND(TimeSpend[[#This Row],[Personnel number]]&lt;&gt;"",TimeSpend[[#This Row],[Date]]&lt;&gt;""),TimeSpend[[#This Row],[Location]],"")</f>
        <v/>
      </c>
      <c r="K3315" t="str">
        <f>IF(AND(TimeSpend[[#This Row],[Personnel number]]&lt;&gt;"",TimeSpend[[#This Row],[Date]]&lt;&gt;""),TimeSpend[[#This Row],[Task]],"")</f>
        <v/>
      </c>
      <c r="L3315" t="str">
        <f>IF(AND(TimeSpend[[#This Row],[Personnel number]]&lt;&gt;"",TimeSpend[[#This Row],[Date]]&lt;&gt;""),Utilization!$J$2,"")</f>
        <v/>
      </c>
      <c r="M3315" t="str">
        <f>IF(AND(TimeSpend[[#This Row],[Personnel number]]&lt;&gt;"",TimeSpend[[#This Row],[Date]]&lt;&gt;""),TimeSpend[[#This Row],[Employee Name]],"")</f>
        <v/>
      </c>
      <c r="N3315" t="str">
        <f t="shared" si="102"/>
        <v/>
      </c>
      <c r="O3315" t="str">
        <f t="shared" si="103"/>
        <v/>
      </c>
      <c r="P3315" t="str">
        <f>IF(D3315&lt;&gt;"",VLOOKUP(D3315,Projects!B:C,2,0),"")</f>
        <v/>
      </c>
    </row>
    <row r="3316" spans="1:16" x14ac:dyDescent="0.25">
      <c r="A3316" t="str">
        <f>UPPER(IF(AND(TimeSpend[[#This Row],[Personnel number]]&lt;&gt;"",TimeSpend[[#This Row],[Date]]&lt;&gt;""),TimeSpend[[#This Row],[Personnel number]],""))</f>
        <v/>
      </c>
      <c r="B3316" s="85" t="str">
        <f>IF(AND(TimeSpend[[#This Row],[Personnel number]]&lt;&gt;"",TimeSpend[[#This Row],[Date]]&lt;&gt;""),TEXT(TimeSpend[[#This Row],[Date]],"[$-409]yyyyMMdd"),"")</f>
        <v/>
      </c>
      <c r="C3316" s="33" t="str">
        <f>IF(AND(TimeSpend[[#This Row],[Personnel number]]&lt;&gt;"",TimeSpend[[#This Row],[Date]]&lt;&gt;""),SUBSTITUTE(TimeSpend[[#This Row],[Hours]],",","."),"")</f>
        <v/>
      </c>
      <c r="D3316" t="str">
        <f>IF(AND(TimeSpend[[#This Row],[Personnel number]]&lt;&gt;"",TimeSpend[[#This Row],[Date]]&lt;&gt;""),TimeSpend[[#This Row],[Network]],"")</f>
        <v/>
      </c>
      <c r="E3316" t="str">
        <f>IF(AND(TimeSpend[[#This Row],[Personnel number]]&lt;&gt;"",TimeSpend[[#This Row],[Date]]&lt;&gt;""),TimeSpend[[#This Row],[Network Description]],"")</f>
        <v/>
      </c>
      <c r="F3316" t="str">
        <f>IF(AND(TimeSpend[[#This Row],[Personnel number]]&lt;&gt;"",TimeSpend[[#This Row],[Date]]&lt;&gt;""),TimeSpend[[#This Row],[Activity]],"")</f>
        <v/>
      </c>
      <c r="G3316" t="str">
        <f>IF(AND(TimeSpend[[#This Row],[Personnel number]]&lt;&gt;"",TimeSpend[[#This Row],[Date]]&lt;&gt;""),TimeSpend[[#This Row],[Activity description]],"")</f>
        <v/>
      </c>
      <c r="H3316" s="36" t="str">
        <f>IF(AND(TimeSpend[[#This Row],[Personnel number]]&lt;&gt;"",TimeSpend[[#This Row],[Date]]&lt;&gt;""),TimeSpend[[#This Row],[Start Time]],"")</f>
        <v/>
      </c>
      <c r="I3316" s="36" t="str">
        <f>IF(AND(TimeSpend[[#This Row],[Personnel number]]&lt;&gt;"",TimeSpend[[#This Row],[Date]]&lt;&gt;""),TimeSpend[[#This Row],[End Time]],"")</f>
        <v/>
      </c>
      <c r="J3316" t="str">
        <f>IF(AND(TimeSpend[[#This Row],[Personnel number]]&lt;&gt;"",TimeSpend[[#This Row],[Date]]&lt;&gt;""),TimeSpend[[#This Row],[Location]],"")</f>
        <v/>
      </c>
      <c r="K3316" t="str">
        <f>IF(AND(TimeSpend[[#This Row],[Personnel number]]&lt;&gt;"",TimeSpend[[#This Row],[Date]]&lt;&gt;""),TimeSpend[[#This Row],[Task]],"")</f>
        <v/>
      </c>
      <c r="L3316" t="str">
        <f>IF(AND(TimeSpend[[#This Row],[Personnel number]]&lt;&gt;"",TimeSpend[[#This Row],[Date]]&lt;&gt;""),Utilization!$J$2,"")</f>
        <v/>
      </c>
      <c r="M3316" t="str">
        <f>IF(AND(TimeSpend[[#This Row],[Personnel number]]&lt;&gt;"",TimeSpend[[#This Row],[Date]]&lt;&gt;""),TimeSpend[[#This Row],[Employee Name]],"")</f>
        <v/>
      </c>
      <c r="N3316" t="str">
        <f t="shared" si="102"/>
        <v/>
      </c>
      <c r="O3316" t="str">
        <f t="shared" si="103"/>
        <v/>
      </c>
      <c r="P3316" t="str">
        <f>IF(D3316&lt;&gt;"",VLOOKUP(D3316,Projects!B:C,2,0),"")</f>
        <v/>
      </c>
    </row>
    <row r="3317" spans="1:16" x14ac:dyDescent="0.25">
      <c r="A3317" t="str">
        <f>UPPER(IF(AND(TimeSpend[[#This Row],[Personnel number]]&lt;&gt;"",TimeSpend[[#This Row],[Date]]&lt;&gt;""),TimeSpend[[#This Row],[Personnel number]],""))</f>
        <v/>
      </c>
      <c r="B3317" s="85" t="str">
        <f>IF(AND(TimeSpend[[#This Row],[Personnel number]]&lt;&gt;"",TimeSpend[[#This Row],[Date]]&lt;&gt;""),TEXT(TimeSpend[[#This Row],[Date]],"[$-409]yyyyMMdd"),"")</f>
        <v/>
      </c>
      <c r="C3317" s="33" t="str">
        <f>IF(AND(TimeSpend[[#This Row],[Personnel number]]&lt;&gt;"",TimeSpend[[#This Row],[Date]]&lt;&gt;""),SUBSTITUTE(TimeSpend[[#This Row],[Hours]],",","."),"")</f>
        <v/>
      </c>
      <c r="D3317" t="str">
        <f>IF(AND(TimeSpend[[#This Row],[Personnel number]]&lt;&gt;"",TimeSpend[[#This Row],[Date]]&lt;&gt;""),TimeSpend[[#This Row],[Network]],"")</f>
        <v/>
      </c>
      <c r="E3317" t="str">
        <f>IF(AND(TimeSpend[[#This Row],[Personnel number]]&lt;&gt;"",TimeSpend[[#This Row],[Date]]&lt;&gt;""),TimeSpend[[#This Row],[Network Description]],"")</f>
        <v/>
      </c>
      <c r="F3317" t="str">
        <f>IF(AND(TimeSpend[[#This Row],[Personnel number]]&lt;&gt;"",TimeSpend[[#This Row],[Date]]&lt;&gt;""),TimeSpend[[#This Row],[Activity]],"")</f>
        <v/>
      </c>
      <c r="G3317" t="str">
        <f>IF(AND(TimeSpend[[#This Row],[Personnel number]]&lt;&gt;"",TimeSpend[[#This Row],[Date]]&lt;&gt;""),TimeSpend[[#This Row],[Activity description]],"")</f>
        <v/>
      </c>
      <c r="H3317" s="36" t="str">
        <f>IF(AND(TimeSpend[[#This Row],[Personnel number]]&lt;&gt;"",TimeSpend[[#This Row],[Date]]&lt;&gt;""),TimeSpend[[#This Row],[Start Time]],"")</f>
        <v/>
      </c>
      <c r="I3317" s="36" t="str">
        <f>IF(AND(TimeSpend[[#This Row],[Personnel number]]&lt;&gt;"",TimeSpend[[#This Row],[Date]]&lt;&gt;""),TimeSpend[[#This Row],[End Time]],"")</f>
        <v/>
      </c>
      <c r="J3317" t="str">
        <f>IF(AND(TimeSpend[[#This Row],[Personnel number]]&lt;&gt;"",TimeSpend[[#This Row],[Date]]&lt;&gt;""),TimeSpend[[#This Row],[Location]],"")</f>
        <v/>
      </c>
      <c r="K3317" t="str">
        <f>IF(AND(TimeSpend[[#This Row],[Personnel number]]&lt;&gt;"",TimeSpend[[#This Row],[Date]]&lt;&gt;""),TimeSpend[[#This Row],[Task]],"")</f>
        <v/>
      </c>
      <c r="L3317" t="str">
        <f>IF(AND(TimeSpend[[#This Row],[Personnel number]]&lt;&gt;"",TimeSpend[[#This Row],[Date]]&lt;&gt;""),Utilization!$J$2,"")</f>
        <v/>
      </c>
      <c r="M3317" t="str">
        <f>IF(AND(TimeSpend[[#This Row],[Personnel number]]&lt;&gt;"",TimeSpend[[#This Row],[Date]]&lt;&gt;""),TimeSpend[[#This Row],[Employee Name]],"")</f>
        <v/>
      </c>
      <c r="N3317" t="str">
        <f t="shared" si="102"/>
        <v/>
      </c>
      <c r="O3317" t="str">
        <f t="shared" si="103"/>
        <v/>
      </c>
      <c r="P3317" t="str">
        <f>IF(D3317&lt;&gt;"",VLOOKUP(D3317,Projects!B:C,2,0),"")</f>
        <v/>
      </c>
    </row>
    <row r="3318" spans="1:16" x14ac:dyDescent="0.25">
      <c r="A3318" t="str">
        <f>UPPER(IF(AND(TimeSpend[[#This Row],[Personnel number]]&lt;&gt;"",TimeSpend[[#This Row],[Date]]&lt;&gt;""),TimeSpend[[#This Row],[Personnel number]],""))</f>
        <v/>
      </c>
      <c r="B3318" s="85" t="str">
        <f>IF(AND(TimeSpend[[#This Row],[Personnel number]]&lt;&gt;"",TimeSpend[[#This Row],[Date]]&lt;&gt;""),TEXT(TimeSpend[[#This Row],[Date]],"[$-409]yyyyMMdd"),"")</f>
        <v/>
      </c>
      <c r="C3318" s="33" t="str">
        <f>IF(AND(TimeSpend[[#This Row],[Personnel number]]&lt;&gt;"",TimeSpend[[#This Row],[Date]]&lt;&gt;""),SUBSTITUTE(TimeSpend[[#This Row],[Hours]],",","."),"")</f>
        <v/>
      </c>
      <c r="D3318" t="str">
        <f>IF(AND(TimeSpend[[#This Row],[Personnel number]]&lt;&gt;"",TimeSpend[[#This Row],[Date]]&lt;&gt;""),TimeSpend[[#This Row],[Network]],"")</f>
        <v/>
      </c>
      <c r="E3318" t="str">
        <f>IF(AND(TimeSpend[[#This Row],[Personnel number]]&lt;&gt;"",TimeSpend[[#This Row],[Date]]&lt;&gt;""),TimeSpend[[#This Row],[Network Description]],"")</f>
        <v/>
      </c>
      <c r="F3318" t="str">
        <f>IF(AND(TimeSpend[[#This Row],[Personnel number]]&lt;&gt;"",TimeSpend[[#This Row],[Date]]&lt;&gt;""),TimeSpend[[#This Row],[Activity]],"")</f>
        <v/>
      </c>
      <c r="G3318" t="str">
        <f>IF(AND(TimeSpend[[#This Row],[Personnel number]]&lt;&gt;"",TimeSpend[[#This Row],[Date]]&lt;&gt;""),TimeSpend[[#This Row],[Activity description]],"")</f>
        <v/>
      </c>
      <c r="H3318" s="36" t="str">
        <f>IF(AND(TimeSpend[[#This Row],[Personnel number]]&lt;&gt;"",TimeSpend[[#This Row],[Date]]&lt;&gt;""),TimeSpend[[#This Row],[Start Time]],"")</f>
        <v/>
      </c>
      <c r="I3318" s="36" t="str">
        <f>IF(AND(TimeSpend[[#This Row],[Personnel number]]&lt;&gt;"",TimeSpend[[#This Row],[Date]]&lt;&gt;""),TimeSpend[[#This Row],[End Time]],"")</f>
        <v/>
      </c>
      <c r="J3318" t="str">
        <f>IF(AND(TimeSpend[[#This Row],[Personnel number]]&lt;&gt;"",TimeSpend[[#This Row],[Date]]&lt;&gt;""),TimeSpend[[#This Row],[Location]],"")</f>
        <v/>
      </c>
      <c r="K3318" t="str">
        <f>IF(AND(TimeSpend[[#This Row],[Personnel number]]&lt;&gt;"",TimeSpend[[#This Row],[Date]]&lt;&gt;""),TimeSpend[[#This Row],[Task]],"")</f>
        <v/>
      </c>
      <c r="L3318" t="str">
        <f>IF(AND(TimeSpend[[#This Row],[Personnel number]]&lt;&gt;"",TimeSpend[[#This Row],[Date]]&lt;&gt;""),Utilization!$J$2,"")</f>
        <v/>
      </c>
      <c r="M3318" t="str">
        <f>IF(AND(TimeSpend[[#This Row],[Personnel number]]&lt;&gt;"",TimeSpend[[#This Row],[Date]]&lt;&gt;""),TimeSpend[[#This Row],[Employee Name]],"")</f>
        <v/>
      </c>
      <c r="N3318" t="str">
        <f t="shared" si="102"/>
        <v/>
      </c>
      <c r="O3318" t="str">
        <f t="shared" si="103"/>
        <v/>
      </c>
      <c r="P3318" t="str">
        <f>IF(D3318&lt;&gt;"",VLOOKUP(D3318,Projects!B:C,2,0),"")</f>
        <v/>
      </c>
    </row>
    <row r="3319" spans="1:16" x14ac:dyDescent="0.25">
      <c r="A3319" t="str">
        <f>UPPER(IF(AND(TimeSpend[[#This Row],[Personnel number]]&lt;&gt;"",TimeSpend[[#This Row],[Date]]&lt;&gt;""),TimeSpend[[#This Row],[Personnel number]],""))</f>
        <v/>
      </c>
      <c r="B3319" s="85" t="str">
        <f>IF(AND(TimeSpend[[#This Row],[Personnel number]]&lt;&gt;"",TimeSpend[[#This Row],[Date]]&lt;&gt;""),TEXT(TimeSpend[[#This Row],[Date]],"[$-409]yyyyMMdd"),"")</f>
        <v/>
      </c>
      <c r="C3319" s="33" t="str">
        <f>IF(AND(TimeSpend[[#This Row],[Personnel number]]&lt;&gt;"",TimeSpend[[#This Row],[Date]]&lt;&gt;""),SUBSTITUTE(TimeSpend[[#This Row],[Hours]],",","."),"")</f>
        <v/>
      </c>
      <c r="D3319" t="str">
        <f>IF(AND(TimeSpend[[#This Row],[Personnel number]]&lt;&gt;"",TimeSpend[[#This Row],[Date]]&lt;&gt;""),TimeSpend[[#This Row],[Network]],"")</f>
        <v/>
      </c>
      <c r="E3319" t="str">
        <f>IF(AND(TimeSpend[[#This Row],[Personnel number]]&lt;&gt;"",TimeSpend[[#This Row],[Date]]&lt;&gt;""),TimeSpend[[#This Row],[Network Description]],"")</f>
        <v/>
      </c>
      <c r="F3319" t="str">
        <f>IF(AND(TimeSpend[[#This Row],[Personnel number]]&lt;&gt;"",TimeSpend[[#This Row],[Date]]&lt;&gt;""),TimeSpend[[#This Row],[Activity]],"")</f>
        <v/>
      </c>
      <c r="G3319" t="str">
        <f>IF(AND(TimeSpend[[#This Row],[Personnel number]]&lt;&gt;"",TimeSpend[[#This Row],[Date]]&lt;&gt;""),TimeSpend[[#This Row],[Activity description]],"")</f>
        <v/>
      </c>
      <c r="H3319" s="36" t="str">
        <f>IF(AND(TimeSpend[[#This Row],[Personnel number]]&lt;&gt;"",TimeSpend[[#This Row],[Date]]&lt;&gt;""),TimeSpend[[#This Row],[Start Time]],"")</f>
        <v/>
      </c>
      <c r="I3319" s="36" t="str">
        <f>IF(AND(TimeSpend[[#This Row],[Personnel number]]&lt;&gt;"",TimeSpend[[#This Row],[Date]]&lt;&gt;""),TimeSpend[[#This Row],[End Time]],"")</f>
        <v/>
      </c>
      <c r="J3319" t="str">
        <f>IF(AND(TimeSpend[[#This Row],[Personnel number]]&lt;&gt;"",TimeSpend[[#This Row],[Date]]&lt;&gt;""),TimeSpend[[#This Row],[Location]],"")</f>
        <v/>
      </c>
      <c r="K3319" t="str">
        <f>IF(AND(TimeSpend[[#This Row],[Personnel number]]&lt;&gt;"",TimeSpend[[#This Row],[Date]]&lt;&gt;""),TimeSpend[[#This Row],[Task]],"")</f>
        <v/>
      </c>
      <c r="L3319" t="str">
        <f>IF(AND(TimeSpend[[#This Row],[Personnel number]]&lt;&gt;"",TimeSpend[[#This Row],[Date]]&lt;&gt;""),Utilization!$J$2,"")</f>
        <v/>
      </c>
      <c r="M3319" t="str">
        <f>IF(AND(TimeSpend[[#This Row],[Personnel number]]&lt;&gt;"",TimeSpend[[#This Row],[Date]]&lt;&gt;""),TimeSpend[[#This Row],[Employee Name]],"")</f>
        <v/>
      </c>
      <c r="N3319" t="str">
        <f t="shared" si="102"/>
        <v/>
      </c>
      <c r="O3319" t="str">
        <f t="shared" si="103"/>
        <v/>
      </c>
      <c r="P3319" t="str">
        <f>IF(D3319&lt;&gt;"",VLOOKUP(D3319,Projects!B:C,2,0),"")</f>
        <v/>
      </c>
    </row>
    <row r="3320" spans="1:16" x14ac:dyDescent="0.25">
      <c r="A3320" t="str">
        <f>UPPER(IF(AND(TimeSpend[[#This Row],[Personnel number]]&lt;&gt;"",TimeSpend[[#This Row],[Date]]&lt;&gt;""),TimeSpend[[#This Row],[Personnel number]],""))</f>
        <v/>
      </c>
      <c r="B3320" s="85" t="str">
        <f>IF(AND(TimeSpend[[#This Row],[Personnel number]]&lt;&gt;"",TimeSpend[[#This Row],[Date]]&lt;&gt;""),TEXT(TimeSpend[[#This Row],[Date]],"[$-409]yyyyMMdd"),"")</f>
        <v/>
      </c>
      <c r="C3320" s="33" t="str">
        <f>IF(AND(TimeSpend[[#This Row],[Personnel number]]&lt;&gt;"",TimeSpend[[#This Row],[Date]]&lt;&gt;""),SUBSTITUTE(TimeSpend[[#This Row],[Hours]],",","."),"")</f>
        <v/>
      </c>
      <c r="D3320" t="str">
        <f>IF(AND(TimeSpend[[#This Row],[Personnel number]]&lt;&gt;"",TimeSpend[[#This Row],[Date]]&lt;&gt;""),TimeSpend[[#This Row],[Network]],"")</f>
        <v/>
      </c>
      <c r="E3320" t="str">
        <f>IF(AND(TimeSpend[[#This Row],[Personnel number]]&lt;&gt;"",TimeSpend[[#This Row],[Date]]&lt;&gt;""),TimeSpend[[#This Row],[Network Description]],"")</f>
        <v/>
      </c>
      <c r="F3320" t="str">
        <f>IF(AND(TimeSpend[[#This Row],[Personnel number]]&lt;&gt;"",TimeSpend[[#This Row],[Date]]&lt;&gt;""),TimeSpend[[#This Row],[Activity]],"")</f>
        <v/>
      </c>
      <c r="G3320" t="str">
        <f>IF(AND(TimeSpend[[#This Row],[Personnel number]]&lt;&gt;"",TimeSpend[[#This Row],[Date]]&lt;&gt;""),TimeSpend[[#This Row],[Activity description]],"")</f>
        <v/>
      </c>
      <c r="H3320" s="36" t="str">
        <f>IF(AND(TimeSpend[[#This Row],[Personnel number]]&lt;&gt;"",TimeSpend[[#This Row],[Date]]&lt;&gt;""),TimeSpend[[#This Row],[Start Time]],"")</f>
        <v/>
      </c>
      <c r="I3320" s="36" t="str">
        <f>IF(AND(TimeSpend[[#This Row],[Personnel number]]&lt;&gt;"",TimeSpend[[#This Row],[Date]]&lt;&gt;""),TimeSpend[[#This Row],[End Time]],"")</f>
        <v/>
      </c>
      <c r="J3320" t="str">
        <f>IF(AND(TimeSpend[[#This Row],[Personnel number]]&lt;&gt;"",TimeSpend[[#This Row],[Date]]&lt;&gt;""),TimeSpend[[#This Row],[Location]],"")</f>
        <v/>
      </c>
      <c r="K3320" t="str">
        <f>IF(AND(TimeSpend[[#This Row],[Personnel number]]&lt;&gt;"",TimeSpend[[#This Row],[Date]]&lt;&gt;""),TimeSpend[[#This Row],[Task]],"")</f>
        <v/>
      </c>
      <c r="L3320" t="str">
        <f>IF(AND(TimeSpend[[#This Row],[Personnel number]]&lt;&gt;"",TimeSpend[[#This Row],[Date]]&lt;&gt;""),Utilization!$J$2,"")</f>
        <v/>
      </c>
      <c r="M3320" t="str">
        <f>IF(AND(TimeSpend[[#This Row],[Personnel number]]&lt;&gt;"",TimeSpend[[#This Row],[Date]]&lt;&gt;""),TimeSpend[[#This Row],[Employee Name]],"")</f>
        <v/>
      </c>
      <c r="N3320" t="str">
        <f t="shared" si="102"/>
        <v/>
      </c>
      <c r="O3320" t="str">
        <f t="shared" si="103"/>
        <v/>
      </c>
      <c r="P3320" t="str">
        <f>IF(D3320&lt;&gt;"",VLOOKUP(D3320,Projects!B:C,2,0),"")</f>
        <v/>
      </c>
    </row>
    <row r="3321" spans="1:16" x14ac:dyDescent="0.25">
      <c r="A3321" t="str">
        <f>UPPER(IF(AND(TimeSpend[[#This Row],[Personnel number]]&lt;&gt;"",TimeSpend[[#This Row],[Date]]&lt;&gt;""),TimeSpend[[#This Row],[Personnel number]],""))</f>
        <v/>
      </c>
      <c r="B3321" s="85" t="str">
        <f>IF(AND(TimeSpend[[#This Row],[Personnel number]]&lt;&gt;"",TimeSpend[[#This Row],[Date]]&lt;&gt;""),TEXT(TimeSpend[[#This Row],[Date]],"[$-409]yyyyMMdd"),"")</f>
        <v/>
      </c>
      <c r="C3321" s="33" t="str">
        <f>IF(AND(TimeSpend[[#This Row],[Personnel number]]&lt;&gt;"",TimeSpend[[#This Row],[Date]]&lt;&gt;""),SUBSTITUTE(TimeSpend[[#This Row],[Hours]],",","."),"")</f>
        <v/>
      </c>
      <c r="D3321" t="str">
        <f>IF(AND(TimeSpend[[#This Row],[Personnel number]]&lt;&gt;"",TimeSpend[[#This Row],[Date]]&lt;&gt;""),TimeSpend[[#This Row],[Network]],"")</f>
        <v/>
      </c>
      <c r="E3321" t="str">
        <f>IF(AND(TimeSpend[[#This Row],[Personnel number]]&lt;&gt;"",TimeSpend[[#This Row],[Date]]&lt;&gt;""),TimeSpend[[#This Row],[Network Description]],"")</f>
        <v/>
      </c>
      <c r="F3321" t="str">
        <f>IF(AND(TimeSpend[[#This Row],[Personnel number]]&lt;&gt;"",TimeSpend[[#This Row],[Date]]&lt;&gt;""),TimeSpend[[#This Row],[Activity]],"")</f>
        <v/>
      </c>
      <c r="G3321" t="str">
        <f>IF(AND(TimeSpend[[#This Row],[Personnel number]]&lt;&gt;"",TimeSpend[[#This Row],[Date]]&lt;&gt;""),TimeSpend[[#This Row],[Activity description]],"")</f>
        <v/>
      </c>
      <c r="H3321" s="36" t="str">
        <f>IF(AND(TimeSpend[[#This Row],[Personnel number]]&lt;&gt;"",TimeSpend[[#This Row],[Date]]&lt;&gt;""),TimeSpend[[#This Row],[Start Time]],"")</f>
        <v/>
      </c>
      <c r="I3321" s="36" t="str">
        <f>IF(AND(TimeSpend[[#This Row],[Personnel number]]&lt;&gt;"",TimeSpend[[#This Row],[Date]]&lt;&gt;""),TimeSpend[[#This Row],[End Time]],"")</f>
        <v/>
      </c>
      <c r="J3321" t="str">
        <f>IF(AND(TimeSpend[[#This Row],[Personnel number]]&lt;&gt;"",TimeSpend[[#This Row],[Date]]&lt;&gt;""),TimeSpend[[#This Row],[Location]],"")</f>
        <v/>
      </c>
      <c r="K3321" t="str">
        <f>IF(AND(TimeSpend[[#This Row],[Personnel number]]&lt;&gt;"",TimeSpend[[#This Row],[Date]]&lt;&gt;""),TimeSpend[[#This Row],[Task]],"")</f>
        <v/>
      </c>
      <c r="L3321" t="str">
        <f>IF(AND(TimeSpend[[#This Row],[Personnel number]]&lt;&gt;"",TimeSpend[[#This Row],[Date]]&lt;&gt;""),Utilization!$J$2,"")</f>
        <v/>
      </c>
      <c r="M3321" t="str">
        <f>IF(AND(TimeSpend[[#This Row],[Personnel number]]&lt;&gt;"",TimeSpend[[#This Row],[Date]]&lt;&gt;""),TimeSpend[[#This Row],[Employee Name]],"")</f>
        <v/>
      </c>
      <c r="N3321" t="str">
        <f t="shared" ref="N3321:N3384" si="104">IF(A3321&lt;&gt;"",ROW(A3321)-1,"")</f>
        <v/>
      </c>
      <c r="O3321" t="str">
        <f t="shared" ref="O3321:O3384" si="105">IF(A3321&lt;&gt;"",L3321&amp;"-"&amp;N3321,"")</f>
        <v/>
      </c>
      <c r="P3321" t="str">
        <f>IF(D3321&lt;&gt;"",VLOOKUP(D3321,Projects!B:C,2,0),"")</f>
        <v/>
      </c>
    </row>
    <row r="3322" spans="1:16" x14ac:dyDescent="0.25">
      <c r="A3322" t="str">
        <f>UPPER(IF(AND(TimeSpend[[#This Row],[Personnel number]]&lt;&gt;"",TimeSpend[[#This Row],[Date]]&lt;&gt;""),TimeSpend[[#This Row],[Personnel number]],""))</f>
        <v/>
      </c>
      <c r="B3322" s="85" t="str">
        <f>IF(AND(TimeSpend[[#This Row],[Personnel number]]&lt;&gt;"",TimeSpend[[#This Row],[Date]]&lt;&gt;""),TEXT(TimeSpend[[#This Row],[Date]],"[$-409]yyyyMMdd"),"")</f>
        <v/>
      </c>
      <c r="C3322" s="33" t="str">
        <f>IF(AND(TimeSpend[[#This Row],[Personnel number]]&lt;&gt;"",TimeSpend[[#This Row],[Date]]&lt;&gt;""),SUBSTITUTE(TimeSpend[[#This Row],[Hours]],",","."),"")</f>
        <v/>
      </c>
      <c r="D3322" t="str">
        <f>IF(AND(TimeSpend[[#This Row],[Personnel number]]&lt;&gt;"",TimeSpend[[#This Row],[Date]]&lt;&gt;""),TimeSpend[[#This Row],[Network]],"")</f>
        <v/>
      </c>
      <c r="E3322" t="str">
        <f>IF(AND(TimeSpend[[#This Row],[Personnel number]]&lt;&gt;"",TimeSpend[[#This Row],[Date]]&lt;&gt;""),TimeSpend[[#This Row],[Network Description]],"")</f>
        <v/>
      </c>
      <c r="F3322" t="str">
        <f>IF(AND(TimeSpend[[#This Row],[Personnel number]]&lt;&gt;"",TimeSpend[[#This Row],[Date]]&lt;&gt;""),TimeSpend[[#This Row],[Activity]],"")</f>
        <v/>
      </c>
      <c r="G3322" t="str">
        <f>IF(AND(TimeSpend[[#This Row],[Personnel number]]&lt;&gt;"",TimeSpend[[#This Row],[Date]]&lt;&gt;""),TimeSpend[[#This Row],[Activity description]],"")</f>
        <v/>
      </c>
      <c r="H3322" s="36" t="str">
        <f>IF(AND(TimeSpend[[#This Row],[Personnel number]]&lt;&gt;"",TimeSpend[[#This Row],[Date]]&lt;&gt;""),TimeSpend[[#This Row],[Start Time]],"")</f>
        <v/>
      </c>
      <c r="I3322" s="36" t="str">
        <f>IF(AND(TimeSpend[[#This Row],[Personnel number]]&lt;&gt;"",TimeSpend[[#This Row],[Date]]&lt;&gt;""),TimeSpend[[#This Row],[End Time]],"")</f>
        <v/>
      </c>
      <c r="J3322" t="str">
        <f>IF(AND(TimeSpend[[#This Row],[Personnel number]]&lt;&gt;"",TimeSpend[[#This Row],[Date]]&lt;&gt;""),TimeSpend[[#This Row],[Location]],"")</f>
        <v/>
      </c>
      <c r="K3322" t="str">
        <f>IF(AND(TimeSpend[[#This Row],[Personnel number]]&lt;&gt;"",TimeSpend[[#This Row],[Date]]&lt;&gt;""),TimeSpend[[#This Row],[Task]],"")</f>
        <v/>
      </c>
      <c r="L3322" t="str">
        <f>IF(AND(TimeSpend[[#This Row],[Personnel number]]&lt;&gt;"",TimeSpend[[#This Row],[Date]]&lt;&gt;""),Utilization!$J$2,"")</f>
        <v/>
      </c>
      <c r="M3322" t="str">
        <f>IF(AND(TimeSpend[[#This Row],[Personnel number]]&lt;&gt;"",TimeSpend[[#This Row],[Date]]&lt;&gt;""),TimeSpend[[#This Row],[Employee Name]],"")</f>
        <v/>
      </c>
      <c r="N3322" t="str">
        <f t="shared" si="104"/>
        <v/>
      </c>
      <c r="O3322" t="str">
        <f t="shared" si="105"/>
        <v/>
      </c>
      <c r="P3322" t="str">
        <f>IF(D3322&lt;&gt;"",VLOOKUP(D3322,Projects!B:C,2,0),"")</f>
        <v/>
      </c>
    </row>
    <row r="3323" spans="1:16" x14ac:dyDescent="0.25">
      <c r="A3323" t="str">
        <f>UPPER(IF(AND(TimeSpend[[#This Row],[Personnel number]]&lt;&gt;"",TimeSpend[[#This Row],[Date]]&lt;&gt;""),TimeSpend[[#This Row],[Personnel number]],""))</f>
        <v/>
      </c>
      <c r="B3323" s="85" t="str">
        <f>IF(AND(TimeSpend[[#This Row],[Personnel number]]&lt;&gt;"",TimeSpend[[#This Row],[Date]]&lt;&gt;""),TEXT(TimeSpend[[#This Row],[Date]],"[$-409]yyyyMMdd"),"")</f>
        <v/>
      </c>
      <c r="C3323" s="33" t="str">
        <f>IF(AND(TimeSpend[[#This Row],[Personnel number]]&lt;&gt;"",TimeSpend[[#This Row],[Date]]&lt;&gt;""),SUBSTITUTE(TimeSpend[[#This Row],[Hours]],",","."),"")</f>
        <v/>
      </c>
      <c r="D3323" t="str">
        <f>IF(AND(TimeSpend[[#This Row],[Personnel number]]&lt;&gt;"",TimeSpend[[#This Row],[Date]]&lt;&gt;""),TimeSpend[[#This Row],[Network]],"")</f>
        <v/>
      </c>
      <c r="E3323" t="str">
        <f>IF(AND(TimeSpend[[#This Row],[Personnel number]]&lt;&gt;"",TimeSpend[[#This Row],[Date]]&lt;&gt;""),TimeSpend[[#This Row],[Network Description]],"")</f>
        <v/>
      </c>
      <c r="F3323" t="str">
        <f>IF(AND(TimeSpend[[#This Row],[Personnel number]]&lt;&gt;"",TimeSpend[[#This Row],[Date]]&lt;&gt;""),TimeSpend[[#This Row],[Activity]],"")</f>
        <v/>
      </c>
      <c r="G3323" t="str">
        <f>IF(AND(TimeSpend[[#This Row],[Personnel number]]&lt;&gt;"",TimeSpend[[#This Row],[Date]]&lt;&gt;""),TimeSpend[[#This Row],[Activity description]],"")</f>
        <v/>
      </c>
      <c r="H3323" s="36" t="str">
        <f>IF(AND(TimeSpend[[#This Row],[Personnel number]]&lt;&gt;"",TimeSpend[[#This Row],[Date]]&lt;&gt;""),TimeSpend[[#This Row],[Start Time]],"")</f>
        <v/>
      </c>
      <c r="I3323" s="36" t="str">
        <f>IF(AND(TimeSpend[[#This Row],[Personnel number]]&lt;&gt;"",TimeSpend[[#This Row],[Date]]&lt;&gt;""),TimeSpend[[#This Row],[End Time]],"")</f>
        <v/>
      </c>
      <c r="J3323" t="str">
        <f>IF(AND(TimeSpend[[#This Row],[Personnel number]]&lt;&gt;"",TimeSpend[[#This Row],[Date]]&lt;&gt;""),TimeSpend[[#This Row],[Location]],"")</f>
        <v/>
      </c>
      <c r="K3323" t="str">
        <f>IF(AND(TimeSpend[[#This Row],[Personnel number]]&lt;&gt;"",TimeSpend[[#This Row],[Date]]&lt;&gt;""),TimeSpend[[#This Row],[Task]],"")</f>
        <v/>
      </c>
      <c r="L3323" t="str">
        <f>IF(AND(TimeSpend[[#This Row],[Personnel number]]&lt;&gt;"",TimeSpend[[#This Row],[Date]]&lt;&gt;""),Utilization!$J$2,"")</f>
        <v/>
      </c>
      <c r="M3323" t="str">
        <f>IF(AND(TimeSpend[[#This Row],[Personnel number]]&lt;&gt;"",TimeSpend[[#This Row],[Date]]&lt;&gt;""),TimeSpend[[#This Row],[Employee Name]],"")</f>
        <v/>
      </c>
      <c r="N3323" t="str">
        <f t="shared" si="104"/>
        <v/>
      </c>
      <c r="O3323" t="str">
        <f t="shared" si="105"/>
        <v/>
      </c>
      <c r="P3323" t="str">
        <f>IF(D3323&lt;&gt;"",VLOOKUP(D3323,Projects!B:C,2,0),"")</f>
        <v/>
      </c>
    </row>
    <row r="3324" spans="1:16" x14ac:dyDescent="0.25">
      <c r="A3324" t="str">
        <f>UPPER(IF(AND(TimeSpend[[#This Row],[Personnel number]]&lt;&gt;"",TimeSpend[[#This Row],[Date]]&lt;&gt;""),TimeSpend[[#This Row],[Personnel number]],""))</f>
        <v/>
      </c>
      <c r="B3324" s="85" t="str">
        <f>IF(AND(TimeSpend[[#This Row],[Personnel number]]&lt;&gt;"",TimeSpend[[#This Row],[Date]]&lt;&gt;""),TEXT(TimeSpend[[#This Row],[Date]],"[$-409]yyyyMMdd"),"")</f>
        <v/>
      </c>
      <c r="C3324" s="33" t="str">
        <f>IF(AND(TimeSpend[[#This Row],[Personnel number]]&lt;&gt;"",TimeSpend[[#This Row],[Date]]&lt;&gt;""),SUBSTITUTE(TimeSpend[[#This Row],[Hours]],",","."),"")</f>
        <v/>
      </c>
      <c r="D3324" t="str">
        <f>IF(AND(TimeSpend[[#This Row],[Personnel number]]&lt;&gt;"",TimeSpend[[#This Row],[Date]]&lt;&gt;""),TimeSpend[[#This Row],[Network]],"")</f>
        <v/>
      </c>
      <c r="E3324" t="str">
        <f>IF(AND(TimeSpend[[#This Row],[Personnel number]]&lt;&gt;"",TimeSpend[[#This Row],[Date]]&lt;&gt;""),TimeSpend[[#This Row],[Network Description]],"")</f>
        <v/>
      </c>
      <c r="F3324" t="str">
        <f>IF(AND(TimeSpend[[#This Row],[Personnel number]]&lt;&gt;"",TimeSpend[[#This Row],[Date]]&lt;&gt;""),TimeSpend[[#This Row],[Activity]],"")</f>
        <v/>
      </c>
      <c r="G3324" t="str">
        <f>IF(AND(TimeSpend[[#This Row],[Personnel number]]&lt;&gt;"",TimeSpend[[#This Row],[Date]]&lt;&gt;""),TimeSpend[[#This Row],[Activity description]],"")</f>
        <v/>
      </c>
      <c r="H3324" s="36" t="str">
        <f>IF(AND(TimeSpend[[#This Row],[Personnel number]]&lt;&gt;"",TimeSpend[[#This Row],[Date]]&lt;&gt;""),TimeSpend[[#This Row],[Start Time]],"")</f>
        <v/>
      </c>
      <c r="I3324" s="36" t="str">
        <f>IF(AND(TimeSpend[[#This Row],[Personnel number]]&lt;&gt;"",TimeSpend[[#This Row],[Date]]&lt;&gt;""),TimeSpend[[#This Row],[End Time]],"")</f>
        <v/>
      </c>
      <c r="J3324" t="str">
        <f>IF(AND(TimeSpend[[#This Row],[Personnel number]]&lt;&gt;"",TimeSpend[[#This Row],[Date]]&lt;&gt;""),TimeSpend[[#This Row],[Location]],"")</f>
        <v/>
      </c>
      <c r="K3324" t="str">
        <f>IF(AND(TimeSpend[[#This Row],[Personnel number]]&lt;&gt;"",TimeSpend[[#This Row],[Date]]&lt;&gt;""),TimeSpend[[#This Row],[Task]],"")</f>
        <v/>
      </c>
      <c r="L3324" t="str">
        <f>IF(AND(TimeSpend[[#This Row],[Personnel number]]&lt;&gt;"",TimeSpend[[#This Row],[Date]]&lt;&gt;""),Utilization!$J$2,"")</f>
        <v/>
      </c>
      <c r="M3324" t="str">
        <f>IF(AND(TimeSpend[[#This Row],[Personnel number]]&lt;&gt;"",TimeSpend[[#This Row],[Date]]&lt;&gt;""),TimeSpend[[#This Row],[Employee Name]],"")</f>
        <v/>
      </c>
      <c r="N3324" t="str">
        <f t="shared" si="104"/>
        <v/>
      </c>
      <c r="O3324" t="str">
        <f t="shared" si="105"/>
        <v/>
      </c>
      <c r="P3324" t="str">
        <f>IF(D3324&lt;&gt;"",VLOOKUP(D3324,Projects!B:C,2,0),"")</f>
        <v/>
      </c>
    </row>
    <row r="3325" spans="1:16" x14ac:dyDescent="0.25">
      <c r="A3325" t="str">
        <f>UPPER(IF(AND(TimeSpend[[#This Row],[Personnel number]]&lt;&gt;"",TimeSpend[[#This Row],[Date]]&lt;&gt;""),TimeSpend[[#This Row],[Personnel number]],""))</f>
        <v/>
      </c>
      <c r="B3325" s="85" t="str">
        <f>IF(AND(TimeSpend[[#This Row],[Personnel number]]&lt;&gt;"",TimeSpend[[#This Row],[Date]]&lt;&gt;""),TEXT(TimeSpend[[#This Row],[Date]],"[$-409]yyyyMMdd"),"")</f>
        <v/>
      </c>
      <c r="C3325" s="33" t="str">
        <f>IF(AND(TimeSpend[[#This Row],[Personnel number]]&lt;&gt;"",TimeSpend[[#This Row],[Date]]&lt;&gt;""),SUBSTITUTE(TimeSpend[[#This Row],[Hours]],",","."),"")</f>
        <v/>
      </c>
      <c r="D3325" t="str">
        <f>IF(AND(TimeSpend[[#This Row],[Personnel number]]&lt;&gt;"",TimeSpend[[#This Row],[Date]]&lt;&gt;""),TimeSpend[[#This Row],[Network]],"")</f>
        <v/>
      </c>
      <c r="E3325" t="str">
        <f>IF(AND(TimeSpend[[#This Row],[Personnel number]]&lt;&gt;"",TimeSpend[[#This Row],[Date]]&lt;&gt;""),TimeSpend[[#This Row],[Network Description]],"")</f>
        <v/>
      </c>
      <c r="F3325" t="str">
        <f>IF(AND(TimeSpend[[#This Row],[Personnel number]]&lt;&gt;"",TimeSpend[[#This Row],[Date]]&lt;&gt;""),TimeSpend[[#This Row],[Activity]],"")</f>
        <v/>
      </c>
      <c r="G3325" t="str">
        <f>IF(AND(TimeSpend[[#This Row],[Personnel number]]&lt;&gt;"",TimeSpend[[#This Row],[Date]]&lt;&gt;""),TimeSpend[[#This Row],[Activity description]],"")</f>
        <v/>
      </c>
      <c r="H3325" s="36" t="str">
        <f>IF(AND(TimeSpend[[#This Row],[Personnel number]]&lt;&gt;"",TimeSpend[[#This Row],[Date]]&lt;&gt;""),TimeSpend[[#This Row],[Start Time]],"")</f>
        <v/>
      </c>
      <c r="I3325" s="36" t="str">
        <f>IF(AND(TimeSpend[[#This Row],[Personnel number]]&lt;&gt;"",TimeSpend[[#This Row],[Date]]&lt;&gt;""),TimeSpend[[#This Row],[End Time]],"")</f>
        <v/>
      </c>
      <c r="J3325" t="str">
        <f>IF(AND(TimeSpend[[#This Row],[Personnel number]]&lt;&gt;"",TimeSpend[[#This Row],[Date]]&lt;&gt;""),TimeSpend[[#This Row],[Location]],"")</f>
        <v/>
      </c>
      <c r="K3325" t="str">
        <f>IF(AND(TimeSpend[[#This Row],[Personnel number]]&lt;&gt;"",TimeSpend[[#This Row],[Date]]&lt;&gt;""),TimeSpend[[#This Row],[Task]],"")</f>
        <v/>
      </c>
      <c r="L3325" t="str">
        <f>IF(AND(TimeSpend[[#This Row],[Personnel number]]&lt;&gt;"",TimeSpend[[#This Row],[Date]]&lt;&gt;""),Utilization!$J$2,"")</f>
        <v/>
      </c>
      <c r="M3325" t="str">
        <f>IF(AND(TimeSpend[[#This Row],[Personnel number]]&lt;&gt;"",TimeSpend[[#This Row],[Date]]&lt;&gt;""),TimeSpend[[#This Row],[Employee Name]],"")</f>
        <v/>
      </c>
      <c r="N3325" t="str">
        <f t="shared" si="104"/>
        <v/>
      </c>
      <c r="O3325" t="str">
        <f t="shared" si="105"/>
        <v/>
      </c>
      <c r="P3325" t="str">
        <f>IF(D3325&lt;&gt;"",VLOOKUP(D3325,Projects!B:C,2,0),"")</f>
        <v/>
      </c>
    </row>
    <row r="3326" spans="1:16" x14ac:dyDescent="0.25">
      <c r="A3326" t="str">
        <f>UPPER(IF(AND(TimeSpend[[#This Row],[Personnel number]]&lt;&gt;"",TimeSpend[[#This Row],[Date]]&lt;&gt;""),TimeSpend[[#This Row],[Personnel number]],""))</f>
        <v/>
      </c>
      <c r="B3326" s="85" t="str">
        <f>IF(AND(TimeSpend[[#This Row],[Personnel number]]&lt;&gt;"",TimeSpend[[#This Row],[Date]]&lt;&gt;""),TEXT(TimeSpend[[#This Row],[Date]],"[$-409]yyyyMMdd"),"")</f>
        <v/>
      </c>
      <c r="C3326" s="33" t="str">
        <f>IF(AND(TimeSpend[[#This Row],[Personnel number]]&lt;&gt;"",TimeSpend[[#This Row],[Date]]&lt;&gt;""),SUBSTITUTE(TimeSpend[[#This Row],[Hours]],",","."),"")</f>
        <v/>
      </c>
      <c r="D3326" t="str">
        <f>IF(AND(TimeSpend[[#This Row],[Personnel number]]&lt;&gt;"",TimeSpend[[#This Row],[Date]]&lt;&gt;""),TimeSpend[[#This Row],[Network]],"")</f>
        <v/>
      </c>
      <c r="E3326" t="str">
        <f>IF(AND(TimeSpend[[#This Row],[Personnel number]]&lt;&gt;"",TimeSpend[[#This Row],[Date]]&lt;&gt;""),TimeSpend[[#This Row],[Network Description]],"")</f>
        <v/>
      </c>
      <c r="F3326" t="str">
        <f>IF(AND(TimeSpend[[#This Row],[Personnel number]]&lt;&gt;"",TimeSpend[[#This Row],[Date]]&lt;&gt;""),TimeSpend[[#This Row],[Activity]],"")</f>
        <v/>
      </c>
      <c r="G3326" t="str">
        <f>IF(AND(TimeSpend[[#This Row],[Personnel number]]&lt;&gt;"",TimeSpend[[#This Row],[Date]]&lt;&gt;""),TimeSpend[[#This Row],[Activity description]],"")</f>
        <v/>
      </c>
      <c r="H3326" s="36" t="str">
        <f>IF(AND(TimeSpend[[#This Row],[Personnel number]]&lt;&gt;"",TimeSpend[[#This Row],[Date]]&lt;&gt;""),TimeSpend[[#This Row],[Start Time]],"")</f>
        <v/>
      </c>
      <c r="I3326" s="36" t="str">
        <f>IF(AND(TimeSpend[[#This Row],[Personnel number]]&lt;&gt;"",TimeSpend[[#This Row],[Date]]&lt;&gt;""),TimeSpend[[#This Row],[End Time]],"")</f>
        <v/>
      </c>
      <c r="J3326" t="str">
        <f>IF(AND(TimeSpend[[#This Row],[Personnel number]]&lt;&gt;"",TimeSpend[[#This Row],[Date]]&lt;&gt;""),TimeSpend[[#This Row],[Location]],"")</f>
        <v/>
      </c>
      <c r="K3326" t="str">
        <f>IF(AND(TimeSpend[[#This Row],[Personnel number]]&lt;&gt;"",TimeSpend[[#This Row],[Date]]&lt;&gt;""),TimeSpend[[#This Row],[Task]],"")</f>
        <v/>
      </c>
      <c r="L3326" t="str">
        <f>IF(AND(TimeSpend[[#This Row],[Personnel number]]&lt;&gt;"",TimeSpend[[#This Row],[Date]]&lt;&gt;""),Utilization!$J$2,"")</f>
        <v/>
      </c>
      <c r="M3326" t="str">
        <f>IF(AND(TimeSpend[[#This Row],[Personnel number]]&lt;&gt;"",TimeSpend[[#This Row],[Date]]&lt;&gt;""),TimeSpend[[#This Row],[Employee Name]],"")</f>
        <v/>
      </c>
      <c r="N3326" t="str">
        <f t="shared" si="104"/>
        <v/>
      </c>
      <c r="O3326" t="str">
        <f t="shared" si="105"/>
        <v/>
      </c>
      <c r="P3326" t="str">
        <f>IF(D3326&lt;&gt;"",VLOOKUP(D3326,Projects!B:C,2,0),"")</f>
        <v/>
      </c>
    </row>
    <row r="3327" spans="1:16" x14ac:dyDescent="0.25">
      <c r="A3327" t="str">
        <f>UPPER(IF(AND(TimeSpend[[#This Row],[Personnel number]]&lt;&gt;"",TimeSpend[[#This Row],[Date]]&lt;&gt;""),TimeSpend[[#This Row],[Personnel number]],""))</f>
        <v/>
      </c>
      <c r="B3327" s="85" t="str">
        <f>IF(AND(TimeSpend[[#This Row],[Personnel number]]&lt;&gt;"",TimeSpend[[#This Row],[Date]]&lt;&gt;""),TEXT(TimeSpend[[#This Row],[Date]],"[$-409]yyyyMMdd"),"")</f>
        <v/>
      </c>
      <c r="C3327" s="33" t="str">
        <f>IF(AND(TimeSpend[[#This Row],[Personnel number]]&lt;&gt;"",TimeSpend[[#This Row],[Date]]&lt;&gt;""),SUBSTITUTE(TimeSpend[[#This Row],[Hours]],",","."),"")</f>
        <v/>
      </c>
      <c r="D3327" t="str">
        <f>IF(AND(TimeSpend[[#This Row],[Personnel number]]&lt;&gt;"",TimeSpend[[#This Row],[Date]]&lt;&gt;""),TimeSpend[[#This Row],[Network]],"")</f>
        <v/>
      </c>
      <c r="E3327" t="str">
        <f>IF(AND(TimeSpend[[#This Row],[Personnel number]]&lt;&gt;"",TimeSpend[[#This Row],[Date]]&lt;&gt;""),TimeSpend[[#This Row],[Network Description]],"")</f>
        <v/>
      </c>
      <c r="F3327" t="str">
        <f>IF(AND(TimeSpend[[#This Row],[Personnel number]]&lt;&gt;"",TimeSpend[[#This Row],[Date]]&lt;&gt;""),TimeSpend[[#This Row],[Activity]],"")</f>
        <v/>
      </c>
      <c r="G3327" t="str">
        <f>IF(AND(TimeSpend[[#This Row],[Personnel number]]&lt;&gt;"",TimeSpend[[#This Row],[Date]]&lt;&gt;""),TimeSpend[[#This Row],[Activity description]],"")</f>
        <v/>
      </c>
      <c r="H3327" s="36" t="str">
        <f>IF(AND(TimeSpend[[#This Row],[Personnel number]]&lt;&gt;"",TimeSpend[[#This Row],[Date]]&lt;&gt;""),TimeSpend[[#This Row],[Start Time]],"")</f>
        <v/>
      </c>
      <c r="I3327" s="36" t="str">
        <f>IF(AND(TimeSpend[[#This Row],[Personnel number]]&lt;&gt;"",TimeSpend[[#This Row],[Date]]&lt;&gt;""),TimeSpend[[#This Row],[End Time]],"")</f>
        <v/>
      </c>
      <c r="J3327" t="str">
        <f>IF(AND(TimeSpend[[#This Row],[Personnel number]]&lt;&gt;"",TimeSpend[[#This Row],[Date]]&lt;&gt;""),TimeSpend[[#This Row],[Location]],"")</f>
        <v/>
      </c>
      <c r="K3327" t="str">
        <f>IF(AND(TimeSpend[[#This Row],[Personnel number]]&lt;&gt;"",TimeSpend[[#This Row],[Date]]&lt;&gt;""),TimeSpend[[#This Row],[Task]],"")</f>
        <v/>
      </c>
      <c r="L3327" t="str">
        <f>IF(AND(TimeSpend[[#This Row],[Personnel number]]&lt;&gt;"",TimeSpend[[#This Row],[Date]]&lt;&gt;""),Utilization!$J$2,"")</f>
        <v/>
      </c>
      <c r="M3327" t="str">
        <f>IF(AND(TimeSpend[[#This Row],[Personnel number]]&lt;&gt;"",TimeSpend[[#This Row],[Date]]&lt;&gt;""),TimeSpend[[#This Row],[Employee Name]],"")</f>
        <v/>
      </c>
      <c r="N3327" t="str">
        <f t="shared" si="104"/>
        <v/>
      </c>
      <c r="O3327" t="str">
        <f t="shared" si="105"/>
        <v/>
      </c>
      <c r="P3327" t="str">
        <f>IF(D3327&lt;&gt;"",VLOOKUP(D3327,Projects!B:C,2,0),"")</f>
        <v/>
      </c>
    </row>
    <row r="3328" spans="1:16" x14ac:dyDescent="0.25">
      <c r="A3328" t="str">
        <f>UPPER(IF(AND(TimeSpend[[#This Row],[Personnel number]]&lt;&gt;"",TimeSpend[[#This Row],[Date]]&lt;&gt;""),TimeSpend[[#This Row],[Personnel number]],""))</f>
        <v/>
      </c>
      <c r="B3328" s="85" t="str">
        <f>IF(AND(TimeSpend[[#This Row],[Personnel number]]&lt;&gt;"",TimeSpend[[#This Row],[Date]]&lt;&gt;""),TEXT(TimeSpend[[#This Row],[Date]],"[$-409]yyyyMMdd"),"")</f>
        <v/>
      </c>
      <c r="C3328" s="33" t="str">
        <f>IF(AND(TimeSpend[[#This Row],[Personnel number]]&lt;&gt;"",TimeSpend[[#This Row],[Date]]&lt;&gt;""),SUBSTITUTE(TimeSpend[[#This Row],[Hours]],",","."),"")</f>
        <v/>
      </c>
      <c r="D3328" t="str">
        <f>IF(AND(TimeSpend[[#This Row],[Personnel number]]&lt;&gt;"",TimeSpend[[#This Row],[Date]]&lt;&gt;""),TimeSpend[[#This Row],[Network]],"")</f>
        <v/>
      </c>
      <c r="E3328" t="str">
        <f>IF(AND(TimeSpend[[#This Row],[Personnel number]]&lt;&gt;"",TimeSpend[[#This Row],[Date]]&lt;&gt;""),TimeSpend[[#This Row],[Network Description]],"")</f>
        <v/>
      </c>
      <c r="F3328" t="str">
        <f>IF(AND(TimeSpend[[#This Row],[Personnel number]]&lt;&gt;"",TimeSpend[[#This Row],[Date]]&lt;&gt;""),TimeSpend[[#This Row],[Activity]],"")</f>
        <v/>
      </c>
      <c r="G3328" t="str">
        <f>IF(AND(TimeSpend[[#This Row],[Personnel number]]&lt;&gt;"",TimeSpend[[#This Row],[Date]]&lt;&gt;""),TimeSpend[[#This Row],[Activity description]],"")</f>
        <v/>
      </c>
      <c r="H3328" s="36" t="str">
        <f>IF(AND(TimeSpend[[#This Row],[Personnel number]]&lt;&gt;"",TimeSpend[[#This Row],[Date]]&lt;&gt;""),TimeSpend[[#This Row],[Start Time]],"")</f>
        <v/>
      </c>
      <c r="I3328" s="36" t="str">
        <f>IF(AND(TimeSpend[[#This Row],[Personnel number]]&lt;&gt;"",TimeSpend[[#This Row],[Date]]&lt;&gt;""),TimeSpend[[#This Row],[End Time]],"")</f>
        <v/>
      </c>
      <c r="J3328" t="str">
        <f>IF(AND(TimeSpend[[#This Row],[Personnel number]]&lt;&gt;"",TimeSpend[[#This Row],[Date]]&lt;&gt;""),TimeSpend[[#This Row],[Location]],"")</f>
        <v/>
      </c>
      <c r="K3328" t="str">
        <f>IF(AND(TimeSpend[[#This Row],[Personnel number]]&lt;&gt;"",TimeSpend[[#This Row],[Date]]&lt;&gt;""),TimeSpend[[#This Row],[Task]],"")</f>
        <v/>
      </c>
      <c r="L3328" t="str">
        <f>IF(AND(TimeSpend[[#This Row],[Personnel number]]&lt;&gt;"",TimeSpend[[#This Row],[Date]]&lt;&gt;""),Utilization!$J$2,"")</f>
        <v/>
      </c>
      <c r="M3328" t="str">
        <f>IF(AND(TimeSpend[[#This Row],[Personnel number]]&lt;&gt;"",TimeSpend[[#This Row],[Date]]&lt;&gt;""),TimeSpend[[#This Row],[Employee Name]],"")</f>
        <v/>
      </c>
      <c r="N3328" t="str">
        <f t="shared" si="104"/>
        <v/>
      </c>
      <c r="O3328" t="str">
        <f t="shared" si="105"/>
        <v/>
      </c>
      <c r="P3328" t="str">
        <f>IF(D3328&lt;&gt;"",VLOOKUP(D3328,Projects!B:C,2,0),"")</f>
        <v/>
      </c>
    </row>
    <row r="3329" spans="1:16" x14ac:dyDescent="0.25">
      <c r="A3329" t="str">
        <f>UPPER(IF(AND(TimeSpend[[#This Row],[Personnel number]]&lt;&gt;"",TimeSpend[[#This Row],[Date]]&lt;&gt;""),TimeSpend[[#This Row],[Personnel number]],""))</f>
        <v/>
      </c>
      <c r="B3329" s="85" t="str">
        <f>IF(AND(TimeSpend[[#This Row],[Personnel number]]&lt;&gt;"",TimeSpend[[#This Row],[Date]]&lt;&gt;""),TEXT(TimeSpend[[#This Row],[Date]],"[$-409]yyyyMMdd"),"")</f>
        <v/>
      </c>
      <c r="C3329" s="33" t="str">
        <f>IF(AND(TimeSpend[[#This Row],[Personnel number]]&lt;&gt;"",TimeSpend[[#This Row],[Date]]&lt;&gt;""),SUBSTITUTE(TimeSpend[[#This Row],[Hours]],",","."),"")</f>
        <v/>
      </c>
      <c r="D3329" t="str">
        <f>IF(AND(TimeSpend[[#This Row],[Personnel number]]&lt;&gt;"",TimeSpend[[#This Row],[Date]]&lt;&gt;""),TimeSpend[[#This Row],[Network]],"")</f>
        <v/>
      </c>
      <c r="E3329" t="str">
        <f>IF(AND(TimeSpend[[#This Row],[Personnel number]]&lt;&gt;"",TimeSpend[[#This Row],[Date]]&lt;&gt;""),TimeSpend[[#This Row],[Network Description]],"")</f>
        <v/>
      </c>
      <c r="F3329" t="str">
        <f>IF(AND(TimeSpend[[#This Row],[Personnel number]]&lt;&gt;"",TimeSpend[[#This Row],[Date]]&lt;&gt;""),TimeSpend[[#This Row],[Activity]],"")</f>
        <v/>
      </c>
      <c r="G3329" t="str">
        <f>IF(AND(TimeSpend[[#This Row],[Personnel number]]&lt;&gt;"",TimeSpend[[#This Row],[Date]]&lt;&gt;""),TimeSpend[[#This Row],[Activity description]],"")</f>
        <v/>
      </c>
      <c r="H3329" s="36" t="str">
        <f>IF(AND(TimeSpend[[#This Row],[Personnel number]]&lt;&gt;"",TimeSpend[[#This Row],[Date]]&lt;&gt;""),TimeSpend[[#This Row],[Start Time]],"")</f>
        <v/>
      </c>
      <c r="I3329" s="36" t="str">
        <f>IF(AND(TimeSpend[[#This Row],[Personnel number]]&lt;&gt;"",TimeSpend[[#This Row],[Date]]&lt;&gt;""),TimeSpend[[#This Row],[End Time]],"")</f>
        <v/>
      </c>
      <c r="J3329" t="str">
        <f>IF(AND(TimeSpend[[#This Row],[Personnel number]]&lt;&gt;"",TimeSpend[[#This Row],[Date]]&lt;&gt;""),TimeSpend[[#This Row],[Location]],"")</f>
        <v/>
      </c>
      <c r="K3329" t="str">
        <f>IF(AND(TimeSpend[[#This Row],[Personnel number]]&lt;&gt;"",TimeSpend[[#This Row],[Date]]&lt;&gt;""),TimeSpend[[#This Row],[Task]],"")</f>
        <v/>
      </c>
      <c r="L3329" t="str">
        <f>IF(AND(TimeSpend[[#This Row],[Personnel number]]&lt;&gt;"",TimeSpend[[#This Row],[Date]]&lt;&gt;""),Utilization!$J$2,"")</f>
        <v/>
      </c>
      <c r="M3329" t="str">
        <f>IF(AND(TimeSpend[[#This Row],[Personnel number]]&lt;&gt;"",TimeSpend[[#This Row],[Date]]&lt;&gt;""),TimeSpend[[#This Row],[Employee Name]],"")</f>
        <v/>
      </c>
      <c r="N3329" t="str">
        <f t="shared" si="104"/>
        <v/>
      </c>
      <c r="O3329" t="str">
        <f t="shared" si="105"/>
        <v/>
      </c>
      <c r="P3329" t="str">
        <f>IF(D3329&lt;&gt;"",VLOOKUP(D3329,Projects!B:C,2,0),"")</f>
        <v/>
      </c>
    </row>
    <row r="3330" spans="1:16" x14ac:dyDescent="0.25">
      <c r="A3330" t="str">
        <f>UPPER(IF(AND(TimeSpend[[#This Row],[Personnel number]]&lt;&gt;"",TimeSpend[[#This Row],[Date]]&lt;&gt;""),TimeSpend[[#This Row],[Personnel number]],""))</f>
        <v/>
      </c>
      <c r="B3330" s="85" t="str">
        <f>IF(AND(TimeSpend[[#This Row],[Personnel number]]&lt;&gt;"",TimeSpend[[#This Row],[Date]]&lt;&gt;""),TEXT(TimeSpend[[#This Row],[Date]],"[$-409]yyyyMMdd"),"")</f>
        <v/>
      </c>
      <c r="C3330" s="33" t="str">
        <f>IF(AND(TimeSpend[[#This Row],[Personnel number]]&lt;&gt;"",TimeSpend[[#This Row],[Date]]&lt;&gt;""),SUBSTITUTE(TimeSpend[[#This Row],[Hours]],",","."),"")</f>
        <v/>
      </c>
      <c r="D3330" t="str">
        <f>IF(AND(TimeSpend[[#This Row],[Personnel number]]&lt;&gt;"",TimeSpend[[#This Row],[Date]]&lt;&gt;""),TimeSpend[[#This Row],[Network]],"")</f>
        <v/>
      </c>
      <c r="E3330" t="str">
        <f>IF(AND(TimeSpend[[#This Row],[Personnel number]]&lt;&gt;"",TimeSpend[[#This Row],[Date]]&lt;&gt;""),TimeSpend[[#This Row],[Network Description]],"")</f>
        <v/>
      </c>
      <c r="F3330" t="str">
        <f>IF(AND(TimeSpend[[#This Row],[Personnel number]]&lt;&gt;"",TimeSpend[[#This Row],[Date]]&lt;&gt;""),TimeSpend[[#This Row],[Activity]],"")</f>
        <v/>
      </c>
      <c r="G3330" t="str">
        <f>IF(AND(TimeSpend[[#This Row],[Personnel number]]&lt;&gt;"",TimeSpend[[#This Row],[Date]]&lt;&gt;""),TimeSpend[[#This Row],[Activity description]],"")</f>
        <v/>
      </c>
      <c r="H3330" s="36" t="str">
        <f>IF(AND(TimeSpend[[#This Row],[Personnel number]]&lt;&gt;"",TimeSpend[[#This Row],[Date]]&lt;&gt;""),TimeSpend[[#This Row],[Start Time]],"")</f>
        <v/>
      </c>
      <c r="I3330" s="36" t="str">
        <f>IF(AND(TimeSpend[[#This Row],[Personnel number]]&lt;&gt;"",TimeSpend[[#This Row],[Date]]&lt;&gt;""),TimeSpend[[#This Row],[End Time]],"")</f>
        <v/>
      </c>
      <c r="J3330" t="str">
        <f>IF(AND(TimeSpend[[#This Row],[Personnel number]]&lt;&gt;"",TimeSpend[[#This Row],[Date]]&lt;&gt;""),TimeSpend[[#This Row],[Location]],"")</f>
        <v/>
      </c>
      <c r="K3330" t="str">
        <f>IF(AND(TimeSpend[[#This Row],[Personnel number]]&lt;&gt;"",TimeSpend[[#This Row],[Date]]&lt;&gt;""),TimeSpend[[#This Row],[Task]],"")</f>
        <v/>
      </c>
      <c r="L3330" t="str">
        <f>IF(AND(TimeSpend[[#This Row],[Personnel number]]&lt;&gt;"",TimeSpend[[#This Row],[Date]]&lt;&gt;""),Utilization!$J$2,"")</f>
        <v/>
      </c>
      <c r="M3330" t="str">
        <f>IF(AND(TimeSpend[[#This Row],[Personnel number]]&lt;&gt;"",TimeSpend[[#This Row],[Date]]&lt;&gt;""),TimeSpend[[#This Row],[Employee Name]],"")</f>
        <v/>
      </c>
      <c r="N3330" t="str">
        <f t="shared" si="104"/>
        <v/>
      </c>
      <c r="O3330" t="str">
        <f t="shared" si="105"/>
        <v/>
      </c>
      <c r="P3330" t="str">
        <f>IF(D3330&lt;&gt;"",VLOOKUP(D3330,Projects!B:C,2,0),"")</f>
        <v/>
      </c>
    </row>
    <row r="3331" spans="1:16" x14ac:dyDescent="0.25">
      <c r="A3331" t="str">
        <f>UPPER(IF(AND(TimeSpend[[#This Row],[Personnel number]]&lt;&gt;"",TimeSpend[[#This Row],[Date]]&lt;&gt;""),TimeSpend[[#This Row],[Personnel number]],""))</f>
        <v/>
      </c>
      <c r="B3331" s="85" t="str">
        <f>IF(AND(TimeSpend[[#This Row],[Personnel number]]&lt;&gt;"",TimeSpend[[#This Row],[Date]]&lt;&gt;""),TEXT(TimeSpend[[#This Row],[Date]],"[$-409]yyyyMMdd"),"")</f>
        <v/>
      </c>
      <c r="C3331" s="33" t="str">
        <f>IF(AND(TimeSpend[[#This Row],[Personnel number]]&lt;&gt;"",TimeSpend[[#This Row],[Date]]&lt;&gt;""),SUBSTITUTE(TimeSpend[[#This Row],[Hours]],",","."),"")</f>
        <v/>
      </c>
      <c r="D3331" t="str">
        <f>IF(AND(TimeSpend[[#This Row],[Personnel number]]&lt;&gt;"",TimeSpend[[#This Row],[Date]]&lt;&gt;""),TimeSpend[[#This Row],[Network]],"")</f>
        <v/>
      </c>
      <c r="E3331" t="str">
        <f>IF(AND(TimeSpend[[#This Row],[Personnel number]]&lt;&gt;"",TimeSpend[[#This Row],[Date]]&lt;&gt;""),TimeSpend[[#This Row],[Network Description]],"")</f>
        <v/>
      </c>
      <c r="F3331" t="str">
        <f>IF(AND(TimeSpend[[#This Row],[Personnel number]]&lt;&gt;"",TimeSpend[[#This Row],[Date]]&lt;&gt;""),TimeSpend[[#This Row],[Activity]],"")</f>
        <v/>
      </c>
      <c r="G3331" t="str">
        <f>IF(AND(TimeSpend[[#This Row],[Personnel number]]&lt;&gt;"",TimeSpend[[#This Row],[Date]]&lt;&gt;""),TimeSpend[[#This Row],[Activity description]],"")</f>
        <v/>
      </c>
      <c r="H3331" s="36" t="str">
        <f>IF(AND(TimeSpend[[#This Row],[Personnel number]]&lt;&gt;"",TimeSpend[[#This Row],[Date]]&lt;&gt;""),TimeSpend[[#This Row],[Start Time]],"")</f>
        <v/>
      </c>
      <c r="I3331" s="36" t="str">
        <f>IF(AND(TimeSpend[[#This Row],[Personnel number]]&lt;&gt;"",TimeSpend[[#This Row],[Date]]&lt;&gt;""),TimeSpend[[#This Row],[End Time]],"")</f>
        <v/>
      </c>
      <c r="J3331" t="str">
        <f>IF(AND(TimeSpend[[#This Row],[Personnel number]]&lt;&gt;"",TimeSpend[[#This Row],[Date]]&lt;&gt;""),TimeSpend[[#This Row],[Location]],"")</f>
        <v/>
      </c>
      <c r="K3331" t="str">
        <f>IF(AND(TimeSpend[[#This Row],[Personnel number]]&lt;&gt;"",TimeSpend[[#This Row],[Date]]&lt;&gt;""),TimeSpend[[#This Row],[Task]],"")</f>
        <v/>
      </c>
      <c r="L3331" t="str">
        <f>IF(AND(TimeSpend[[#This Row],[Personnel number]]&lt;&gt;"",TimeSpend[[#This Row],[Date]]&lt;&gt;""),Utilization!$J$2,"")</f>
        <v/>
      </c>
      <c r="M3331" t="str">
        <f>IF(AND(TimeSpend[[#This Row],[Personnel number]]&lt;&gt;"",TimeSpend[[#This Row],[Date]]&lt;&gt;""),TimeSpend[[#This Row],[Employee Name]],"")</f>
        <v/>
      </c>
      <c r="N3331" t="str">
        <f t="shared" si="104"/>
        <v/>
      </c>
      <c r="O3331" t="str">
        <f t="shared" si="105"/>
        <v/>
      </c>
      <c r="P3331" t="str">
        <f>IF(D3331&lt;&gt;"",VLOOKUP(D3331,Projects!B:C,2,0),"")</f>
        <v/>
      </c>
    </row>
    <row r="3332" spans="1:16" x14ac:dyDescent="0.25">
      <c r="A3332" t="str">
        <f>UPPER(IF(AND(TimeSpend[[#This Row],[Personnel number]]&lt;&gt;"",TimeSpend[[#This Row],[Date]]&lt;&gt;""),TimeSpend[[#This Row],[Personnel number]],""))</f>
        <v/>
      </c>
      <c r="B3332" s="85" t="str">
        <f>IF(AND(TimeSpend[[#This Row],[Personnel number]]&lt;&gt;"",TimeSpend[[#This Row],[Date]]&lt;&gt;""),TEXT(TimeSpend[[#This Row],[Date]],"[$-409]yyyyMMdd"),"")</f>
        <v/>
      </c>
      <c r="C3332" s="33" t="str">
        <f>IF(AND(TimeSpend[[#This Row],[Personnel number]]&lt;&gt;"",TimeSpend[[#This Row],[Date]]&lt;&gt;""),SUBSTITUTE(TimeSpend[[#This Row],[Hours]],",","."),"")</f>
        <v/>
      </c>
      <c r="D3332" t="str">
        <f>IF(AND(TimeSpend[[#This Row],[Personnel number]]&lt;&gt;"",TimeSpend[[#This Row],[Date]]&lt;&gt;""),TimeSpend[[#This Row],[Network]],"")</f>
        <v/>
      </c>
      <c r="E3332" t="str">
        <f>IF(AND(TimeSpend[[#This Row],[Personnel number]]&lt;&gt;"",TimeSpend[[#This Row],[Date]]&lt;&gt;""),TimeSpend[[#This Row],[Network Description]],"")</f>
        <v/>
      </c>
      <c r="F3332" t="str">
        <f>IF(AND(TimeSpend[[#This Row],[Personnel number]]&lt;&gt;"",TimeSpend[[#This Row],[Date]]&lt;&gt;""),TimeSpend[[#This Row],[Activity]],"")</f>
        <v/>
      </c>
      <c r="G3332" t="str">
        <f>IF(AND(TimeSpend[[#This Row],[Personnel number]]&lt;&gt;"",TimeSpend[[#This Row],[Date]]&lt;&gt;""),TimeSpend[[#This Row],[Activity description]],"")</f>
        <v/>
      </c>
      <c r="H3332" s="36" t="str">
        <f>IF(AND(TimeSpend[[#This Row],[Personnel number]]&lt;&gt;"",TimeSpend[[#This Row],[Date]]&lt;&gt;""),TimeSpend[[#This Row],[Start Time]],"")</f>
        <v/>
      </c>
      <c r="I3332" s="36" t="str">
        <f>IF(AND(TimeSpend[[#This Row],[Personnel number]]&lt;&gt;"",TimeSpend[[#This Row],[Date]]&lt;&gt;""),TimeSpend[[#This Row],[End Time]],"")</f>
        <v/>
      </c>
      <c r="J3332" t="str">
        <f>IF(AND(TimeSpend[[#This Row],[Personnel number]]&lt;&gt;"",TimeSpend[[#This Row],[Date]]&lt;&gt;""),TimeSpend[[#This Row],[Location]],"")</f>
        <v/>
      </c>
      <c r="K3332" t="str">
        <f>IF(AND(TimeSpend[[#This Row],[Personnel number]]&lt;&gt;"",TimeSpend[[#This Row],[Date]]&lt;&gt;""),TimeSpend[[#This Row],[Task]],"")</f>
        <v/>
      </c>
      <c r="L3332" t="str">
        <f>IF(AND(TimeSpend[[#This Row],[Personnel number]]&lt;&gt;"",TimeSpend[[#This Row],[Date]]&lt;&gt;""),Utilization!$J$2,"")</f>
        <v/>
      </c>
      <c r="M3332" t="str">
        <f>IF(AND(TimeSpend[[#This Row],[Personnel number]]&lt;&gt;"",TimeSpend[[#This Row],[Date]]&lt;&gt;""),TimeSpend[[#This Row],[Employee Name]],"")</f>
        <v/>
      </c>
      <c r="N3332" t="str">
        <f t="shared" si="104"/>
        <v/>
      </c>
      <c r="O3332" t="str">
        <f t="shared" si="105"/>
        <v/>
      </c>
      <c r="P3332" t="str">
        <f>IF(D3332&lt;&gt;"",VLOOKUP(D3332,Projects!B:C,2,0),"")</f>
        <v/>
      </c>
    </row>
    <row r="3333" spans="1:16" x14ac:dyDescent="0.25">
      <c r="A3333" t="str">
        <f>UPPER(IF(AND(TimeSpend[[#This Row],[Personnel number]]&lt;&gt;"",TimeSpend[[#This Row],[Date]]&lt;&gt;""),TimeSpend[[#This Row],[Personnel number]],""))</f>
        <v/>
      </c>
      <c r="B3333" s="85" t="str">
        <f>IF(AND(TimeSpend[[#This Row],[Personnel number]]&lt;&gt;"",TimeSpend[[#This Row],[Date]]&lt;&gt;""),TEXT(TimeSpend[[#This Row],[Date]],"[$-409]yyyyMMdd"),"")</f>
        <v/>
      </c>
      <c r="C3333" s="33" t="str">
        <f>IF(AND(TimeSpend[[#This Row],[Personnel number]]&lt;&gt;"",TimeSpend[[#This Row],[Date]]&lt;&gt;""),SUBSTITUTE(TimeSpend[[#This Row],[Hours]],",","."),"")</f>
        <v/>
      </c>
      <c r="D3333" t="str">
        <f>IF(AND(TimeSpend[[#This Row],[Personnel number]]&lt;&gt;"",TimeSpend[[#This Row],[Date]]&lt;&gt;""),TimeSpend[[#This Row],[Network]],"")</f>
        <v/>
      </c>
      <c r="E3333" t="str">
        <f>IF(AND(TimeSpend[[#This Row],[Personnel number]]&lt;&gt;"",TimeSpend[[#This Row],[Date]]&lt;&gt;""),TimeSpend[[#This Row],[Network Description]],"")</f>
        <v/>
      </c>
      <c r="F3333" t="str">
        <f>IF(AND(TimeSpend[[#This Row],[Personnel number]]&lt;&gt;"",TimeSpend[[#This Row],[Date]]&lt;&gt;""),TimeSpend[[#This Row],[Activity]],"")</f>
        <v/>
      </c>
      <c r="G3333" t="str">
        <f>IF(AND(TimeSpend[[#This Row],[Personnel number]]&lt;&gt;"",TimeSpend[[#This Row],[Date]]&lt;&gt;""),TimeSpend[[#This Row],[Activity description]],"")</f>
        <v/>
      </c>
      <c r="H3333" s="36" t="str">
        <f>IF(AND(TimeSpend[[#This Row],[Personnel number]]&lt;&gt;"",TimeSpend[[#This Row],[Date]]&lt;&gt;""),TimeSpend[[#This Row],[Start Time]],"")</f>
        <v/>
      </c>
      <c r="I3333" s="36" t="str">
        <f>IF(AND(TimeSpend[[#This Row],[Personnel number]]&lt;&gt;"",TimeSpend[[#This Row],[Date]]&lt;&gt;""),TimeSpend[[#This Row],[End Time]],"")</f>
        <v/>
      </c>
      <c r="J3333" t="str">
        <f>IF(AND(TimeSpend[[#This Row],[Personnel number]]&lt;&gt;"",TimeSpend[[#This Row],[Date]]&lt;&gt;""),TimeSpend[[#This Row],[Location]],"")</f>
        <v/>
      </c>
      <c r="K3333" t="str">
        <f>IF(AND(TimeSpend[[#This Row],[Personnel number]]&lt;&gt;"",TimeSpend[[#This Row],[Date]]&lt;&gt;""),TimeSpend[[#This Row],[Task]],"")</f>
        <v/>
      </c>
      <c r="L3333" t="str">
        <f>IF(AND(TimeSpend[[#This Row],[Personnel number]]&lt;&gt;"",TimeSpend[[#This Row],[Date]]&lt;&gt;""),Utilization!$J$2,"")</f>
        <v/>
      </c>
      <c r="M3333" t="str">
        <f>IF(AND(TimeSpend[[#This Row],[Personnel number]]&lt;&gt;"",TimeSpend[[#This Row],[Date]]&lt;&gt;""),TimeSpend[[#This Row],[Employee Name]],"")</f>
        <v/>
      </c>
      <c r="N3333" t="str">
        <f t="shared" si="104"/>
        <v/>
      </c>
      <c r="O3333" t="str">
        <f t="shared" si="105"/>
        <v/>
      </c>
      <c r="P3333" t="str">
        <f>IF(D3333&lt;&gt;"",VLOOKUP(D3333,Projects!B:C,2,0),"")</f>
        <v/>
      </c>
    </row>
    <row r="3334" spans="1:16" x14ac:dyDescent="0.25">
      <c r="A3334" t="str">
        <f>UPPER(IF(AND(TimeSpend[[#This Row],[Personnel number]]&lt;&gt;"",TimeSpend[[#This Row],[Date]]&lt;&gt;""),TimeSpend[[#This Row],[Personnel number]],""))</f>
        <v/>
      </c>
      <c r="B3334" s="85" t="str">
        <f>IF(AND(TimeSpend[[#This Row],[Personnel number]]&lt;&gt;"",TimeSpend[[#This Row],[Date]]&lt;&gt;""),TEXT(TimeSpend[[#This Row],[Date]],"[$-409]yyyyMMdd"),"")</f>
        <v/>
      </c>
      <c r="C3334" s="33" t="str">
        <f>IF(AND(TimeSpend[[#This Row],[Personnel number]]&lt;&gt;"",TimeSpend[[#This Row],[Date]]&lt;&gt;""),SUBSTITUTE(TimeSpend[[#This Row],[Hours]],",","."),"")</f>
        <v/>
      </c>
      <c r="D3334" t="str">
        <f>IF(AND(TimeSpend[[#This Row],[Personnel number]]&lt;&gt;"",TimeSpend[[#This Row],[Date]]&lt;&gt;""),TimeSpend[[#This Row],[Network]],"")</f>
        <v/>
      </c>
      <c r="E3334" t="str">
        <f>IF(AND(TimeSpend[[#This Row],[Personnel number]]&lt;&gt;"",TimeSpend[[#This Row],[Date]]&lt;&gt;""),TimeSpend[[#This Row],[Network Description]],"")</f>
        <v/>
      </c>
      <c r="F3334" t="str">
        <f>IF(AND(TimeSpend[[#This Row],[Personnel number]]&lt;&gt;"",TimeSpend[[#This Row],[Date]]&lt;&gt;""),TimeSpend[[#This Row],[Activity]],"")</f>
        <v/>
      </c>
      <c r="G3334" t="str">
        <f>IF(AND(TimeSpend[[#This Row],[Personnel number]]&lt;&gt;"",TimeSpend[[#This Row],[Date]]&lt;&gt;""),TimeSpend[[#This Row],[Activity description]],"")</f>
        <v/>
      </c>
      <c r="H3334" s="36" t="str">
        <f>IF(AND(TimeSpend[[#This Row],[Personnel number]]&lt;&gt;"",TimeSpend[[#This Row],[Date]]&lt;&gt;""),TimeSpend[[#This Row],[Start Time]],"")</f>
        <v/>
      </c>
      <c r="I3334" s="36" t="str">
        <f>IF(AND(TimeSpend[[#This Row],[Personnel number]]&lt;&gt;"",TimeSpend[[#This Row],[Date]]&lt;&gt;""),TimeSpend[[#This Row],[End Time]],"")</f>
        <v/>
      </c>
      <c r="J3334" t="str">
        <f>IF(AND(TimeSpend[[#This Row],[Personnel number]]&lt;&gt;"",TimeSpend[[#This Row],[Date]]&lt;&gt;""),TimeSpend[[#This Row],[Location]],"")</f>
        <v/>
      </c>
      <c r="K3334" t="str">
        <f>IF(AND(TimeSpend[[#This Row],[Personnel number]]&lt;&gt;"",TimeSpend[[#This Row],[Date]]&lt;&gt;""),TimeSpend[[#This Row],[Task]],"")</f>
        <v/>
      </c>
      <c r="L3334" t="str">
        <f>IF(AND(TimeSpend[[#This Row],[Personnel number]]&lt;&gt;"",TimeSpend[[#This Row],[Date]]&lt;&gt;""),Utilization!$J$2,"")</f>
        <v/>
      </c>
      <c r="M3334" t="str">
        <f>IF(AND(TimeSpend[[#This Row],[Personnel number]]&lt;&gt;"",TimeSpend[[#This Row],[Date]]&lt;&gt;""),TimeSpend[[#This Row],[Employee Name]],"")</f>
        <v/>
      </c>
      <c r="N3334" t="str">
        <f t="shared" si="104"/>
        <v/>
      </c>
      <c r="O3334" t="str">
        <f t="shared" si="105"/>
        <v/>
      </c>
      <c r="P3334" t="str">
        <f>IF(D3334&lt;&gt;"",VLOOKUP(D3334,Projects!B:C,2,0),"")</f>
        <v/>
      </c>
    </row>
    <row r="3335" spans="1:16" x14ac:dyDescent="0.25">
      <c r="A3335" t="str">
        <f>UPPER(IF(AND(TimeSpend[[#This Row],[Personnel number]]&lt;&gt;"",TimeSpend[[#This Row],[Date]]&lt;&gt;""),TimeSpend[[#This Row],[Personnel number]],""))</f>
        <v/>
      </c>
      <c r="B3335" s="85" t="str">
        <f>IF(AND(TimeSpend[[#This Row],[Personnel number]]&lt;&gt;"",TimeSpend[[#This Row],[Date]]&lt;&gt;""),TEXT(TimeSpend[[#This Row],[Date]],"[$-409]yyyyMMdd"),"")</f>
        <v/>
      </c>
      <c r="C3335" s="33" t="str">
        <f>IF(AND(TimeSpend[[#This Row],[Personnel number]]&lt;&gt;"",TimeSpend[[#This Row],[Date]]&lt;&gt;""),SUBSTITUTE(TimeSpend[[#This Row],[Hours]],",","."),"")</f>
        <v/>
      </c>
      <c r="D3335" t="str">
        <f>IF(AND(TimeSpend[[#This Row],[Personnel number]]&lt;&gt;"",TimeSpend[[#This Row],[Date]]&lt;&gt;""),TimeSpend[[#This Row],[Network]],"")</f>
        <v/>
      </c>
      <c r="E3335" t="str">
        <f>IF(AND(TimeSpend[[#This Row],[Personnel number]]&lt;&gt;"",TimeSpend[[#This Row],[Date]]&lt;&gt;""),TimeSpend[[#This Row],[Network Description]],"")</f>
        <v/>
      </c>
      <c r="F3335" t="str">
        <f>IF(AND(TimeSpend[[#This Row],[Personnel number]]&lt;&gt;"",TimeSpend[[#This Row],[Date]]&lt;&gt;""),TimeSpend[[#This Row],[Activity]],"")</f>
        <v/>
      </c>
      <c r="G3335" t="str">
        <f>IF(AND(TimeSpend[[#This Row],[Personnel number]]&lt;&gt;"",TimeSpend[[#This Row],[Date]]&lt;&gt;""),TimeSpend[[#This Row],[Activity description]],"")</f>
        <v/>
      </c>
      <c r="H3335" s="36" t="str">
        <f>IF(AND(TimeSpend[[#This Row],[Personnel number]]&lt;&gt;"",TimeSpend[[#This Row],[Date]]&lt;&gt;""),TimeSpend[[#This Row],[Start Time]],"")</f>
        <v/>
      </c>
      <c r="I3335" s="36" t="str">
        <f>IF(AND(TimeSpend[[#This Row],[Personnel number]]&lt;&gt;"",TimeSpend[[#This Row],[Date]]&lt;&gt;""),TimeSpend[[#This Row],[End Time]],"")</f>
        <v/>
      </c>
      <c r="J3335" t="str">
        <f>IF(AND(TimeSpend[[#This Row],[Personnel number]]&lt;&gt;"",TimeSpend[[#This Row],[Date]]&lt;&gt;""),TimeSpend[[#This Row],[Location]],"")</f>
        <v/>
      </c>
      <c r="K3335" t="str">
        <f>IF(AND(TimeSpend[[#This Row],[Personnel number]]&lt;&gt;"",TimeSpend[[#This Row],[Date]]&lt;&gt;""),TimeSpend[[#This Row],[Task]],"")</f>
        <v/>
      </c>
      <c r="L3335" t="str">
        <f>IF(AND(TimeSpend[[#This Row],[Personnel number]]&lt;&gt;"",TimeSpend[[#This Row],[Date]]&lt;&gt;""),Utilization!$J$2,"")</f>
        <v/>
      </c>
      <c r="M3335" t="str">
        <f>IF(AND(TimeSpend[[#This Row],[Personnel number]]&lt;&gt;"",TimeSpend[[#This Row],[Date]]&lt;&gt;""),TimeSpend[[#This Row],[Employee Name]],"")</f>
        <v/>
      </c>
      <c r="N3335" t="str">
        <f t="shared" si="104"/>
        <v/>
      </c>
      <c r="O3335" t="str">
        <f t="shared" si="105"/>
        <v/>
      </c>
      <c r="P3335" t="str">
        <f>IF(D3335&lt;&gt;"",VLOOKUP(D3335,Projects!B:C,2,0),"")</f>
        <v/>
      </c>
    </row>
    <row r="3336" spans="1:16" x14ac:dyDescent="0.25">
      <c r="A3336" t="str">
        <f>UPPER(IF(AND(TimeSpend[[#This Row],[Personnel number]]&lt;&gt;"",TimeSpend[[#This Row],[Date]]&lt;&gt;""),TimeSpend[[#This Row],[Personnel number]],""))</f>
        <v/>
      </c>
      <c r="B3336" s="85" t="str">
        <f>IF(AND(TimeSpend[[#This Row],[Personnel number]]&lt;&gt;"",TimeSpend[[#This Row],[Date]]&lt;&gt;""),TEXT(TimeSpend[[#This Row],[Date]],"[$-409]yyyyMMdd"),"")</f>
        <v/>
      </c>
      <c r="C3336" s="33" t="str">
        <f>IF(AND(TimeSpend[[#This Row],[Personnel number]]&lt;&gt;"",TimeSpend[[#This Row],[Date]]&lt;&gt;""),SUBSTITUTE(TimeSpend[[#This Row],[Hours]],",","."),"")</f>
        <v/>
      </c>
      <c r="D3336" t="str">
        <f>IF(AND(TimeSpend[[#This Row],[Personnel number]]&lt;&gt;"",TimeSpend[[#This Row],[Date]]&lt;&gt;""),TimeSpend[[#This Row],[Network]],"")</f>
        <v/>
      </c>
      <c r="E3336" t="str">
        <f>IF(AND(TimeSpend[[#This Row],[Personnel number]]&lt;&gt;"",TimeSpend[[#This Row],[Date]]&lt;&gt;""),TimeSpend[[#This Row],[Network Description]],"")</f>
        <v/>
      </c>
      <c r="F3336" t="str">
        <f>IF(AND(TimeSpend[[#This Row],[Personnel number]]&lt;&gt;"",TimeSpend[[#This Row],[Date]]&lt;&gt;""),TimeSpend[[#This Row],[Activity]],"")</f>
        <v/>
      </c>
      <c r="G3336" t="str">
        <f>IF(AND(TimeSpend[[#This Row],[Personnel number]]&lt;&gt;"",TimeSpend[[#This Row],[Date]]&lt;&gt;""),TimeSpend[[#This Row],[Activity description]],"")</f>
        <v/>
      </c>
      <c r="H3336" s="36" t="str">
        <f>IF(AND(TimeSpend[[#This Row],[Personnel number]]&lt;&gt;"",TimeSpend[[#This Row],[Date]]&lt;&gt;""),TimeSpend[[#This Row],[Start Time]],"")</f>
        <v/>
      </c>
      <c r="I3336" s="36" t="str">
        <f>IF(AND(TimeSpend[[#This Row],[Personnel number]]&lt;&gt;"",TimeSpend[[#This Row],[Date]]&lt;&gt;""),TimeSpend[[#This Row],[End Time]],"")</f>
        <v/>
      </c>
      <c r="J3336" t="str">
        <f>IF(AND(TimeSpend[[#This Row],[Personnel number]]&lt;&gt;"",TimeSpend[[#This Row],[Date]]&lt;&gt;""),TimeSpend[[#This Row],[Location]],"")</f>
        <v/>
      </c>
      <c r="K3336" t="str">
        <f>IF(AND(TimeSpend[[#This Row],[Personnel number]]&lt;&gt;"",TimeSpend[[#This Row],[Date]]&lt;&gt;""),TimeSpend[[#This Row],[Task]],"")</f>
        <v/>
      </c>
      <c r="L3336" t="str">
        <f>IF(AND(TimeSpend[[#This Row],[Personnel number]]&lt;&gt;"",TimeSpend[[#This Row],[Date]]&lt;&gt;""),Utilization!$J$2,"")</f>
        <v/>
      </c>
      <c r="M3336" t="str">
        <f>IF(AND(TimeSpend[[#This Row],[Personnel number]]&lt;&gt;"",TimeSpend[[#This Row],[Date]]&lt;&gt;""),TimeSpend[[#This Row],[Employee Name]],"")</f>
        <v/>
      </c>
      <c r="N3336" t="str">
        <f t="shared" si="104"/>
        <v/>
      </c>
      <c r="O3336" t="str">
        <f t="shared" si="105"/>
        <v/>
      </c>
      <c r="P3336" t="str">
        <f>IF(D3336&lt;&gt;"",VLOOKUP(D3336,Projects!B:C,2,0),"")</f>
        <v/>
      </c>
    </row>
    <row r="3337" spans="1:16" x14ac:dyDescent="0.25">
      <c r="A3337" t="str">
        <f>UPPER(IF(AND(TimeSpend[[#This Row],[Personnel number]]&lt;&gt;"",TimeSpend[[#This Row],[Date]]&lt;&gt;""),TimeSpend[[#This Row],[Personnel number]],""))</f>
        <v/>
      </c>
      <c r="B3337" s="85" t="str">
        <f>IF(AND(TimeSpend[[#This Row],[Personnel number]]&lt;&gt;"",TimeSpend[[#This Row],[Date]]&lt;&gt;""),TEXT(TimeSpend[[#This Row],[Date]],"[$-409]yyyyMMdd"),"")</f>
        <v/>
      </c>
      <c r="C3337" s="33" t="str">
        <f>IF(AND(TimeSpend[[#This Row],[Personnel number]]&lt;&gt;"",TimeSpend[[#This Row],[Date]]&lt;&gt;""),SUBSTITUTE(TimeSpend[[#This Row],[Hours]],",","."),"")</f>
        <v/>
      </c>
      <c r="D3337" t="str">
        <f>IF(AND(TimeSpend[[#This Row],[Personnel number]]&lt;&gt;"",TimeSpend[[#This Row],[Date]]&lt;&gt;""),TimeSpend[[#This Row],[Network]],"")</f>
        <v/>
      </c>
      <c r="E3337" t="str">
        <f>IF(AND(TimeSpend[[#This Row],[Personnel number]]&lt;&gt;"",TimeSpend[[#This Row],[Date]]&lt;&gt;""),TimeSpend[[#This Row],[Network Description]],"")</f>
        <v/>
      </c>
      <c r="F3337" t="str">
        <f>IF(AND(TimeSpend[[#This Row],[Personnel number]]&lt;&gt;"",TimeSpend[[#This Row],[Date]]&lt;&gt;""),TimeSpend[[#This Row],[Activity]],"")</f>
        <v/>
      </c>
      <c r="G3337" t="str">
        <f>IF(AND(TimeSpend[[#This Row],[Personnel number]]&lt;&gt;"",TimeSpend[[#This Row],[Date]]&lt;&gt;""),TimeSpend[[#This Row],[Activity description]],"")</f>
        <v/>
      </c>
      <c r="H3337" s="36" t="str">
        <f>IF(AND(TimeSpend[[#This Row],[Personnel number]]&lt;&gt;"",TimeSpend[[#This Row],[Date]]&lt;&gt;""),TimeSpend[[#This Row],[Start Time]],"")</f>
        <v/>
      </c>
      <c r="I3337" s="36" t="str">
        <f>IF(AND(TimeSpend[[#This Row],[Personnel number]]&lt;&gt;"",TimeSpend[[#This Row],[Date]]&lt;&gt;""),TimeSpend[[#This Row],[End Time]],"")</f>
        <v/>
      </c>
      <c r="J3337" t="str">
        <f>IF(AND(TimeSpend[[#This Row],[Personnel number]]&lt;&gt;"",TimeSpend[[#This Row],[Date]]&lt;&gt;""),TimeSpend[[#This Row],[Location]],"")</f>
        <v/>
      </c>
      <c r="K3337" t="str">
        <f>IF(AND(TimeSpend[[#This Row],[Personnel number]]&lt;&gt;"",TimeSpend[[#This Row],[Date]]&lt;&gt;""),TimeSpend[[#This Row],[Task]],"")</f>
        <v/>
      </c>
      <c r="L3337" t="str">
        <f>IF(AND(TimeSpend[[#This Row],[Personnel number]]&lt;&gt;"",TimeSpend[[#This Row],[Date]]&lt;&gt;""),Utilization!$J$2,"")</f>
        <v/>
      </c>
      <c r="M3337" t="str">
        <f>IF(AND(TimeSpend[[#This Row],[Personnel number]]&lt;&gt;"",TimeSpend[[#This Row],[Date]]&lt;&gt;""),TimeSpend[[#This Row],[Employee Name]],"")</f>
        <v/>
      </c>
      <c r="N3337" t="str">
        <f t="shared" si="104"/>
        <v/>
      </c>
      <c r="O3337" t="str">
        <f t="shared" si="105"/>
        <v/>
      </c>
      <c r="P3337" t="str">
        <f>IF(D3337&lt;&gt;"",VLOOKUP(D3337,Projects!B:C,2,0),"")</f>
        <v/>
      </c>
    </row>
    <row r="3338" spans="1:16" x14ac:dyDescent="0.25">
      <c r="A3338" t="str">
        <f>UPPER(IF(AND(TimeSpend[[#This Row],[Personnel number]]&lt;&gt;"",TimeSpend[[#This Row],[Date]]&lt;&gt;""),TimeSpend[[#This Row],[Personnel number]],""))</f>
        <v/>
      </c>
      <c r="B3338" s="85" t="str">
        <f>IF(AND(TimeSpend[[#This Row],[Personnel number]]&lt;&gt;"",TimeSpend[[#This Row],[Date]]&lt;&gt;""),TEXT(TimeSpend[[#This Row],[Date]],"[$-409]yyyyMMdd"),"")</f>
        <v/>
      </c>
      <c r="C3338" s="33" t="str">
        <f>IF(AND(TimeSpend[[#This Row],[Personnel number]]&lt;&gt;"",TimeSpend[[#This Row],[Date]]&lt;&gt;""),SUBSTITUTE(TimeSpend[[#This Row],[Hours]],",","."),"")</f>
        <v/>
      </c>
      <c r="D3338" t="str">
        <f>IF(AND(TimeSpend[[#This Row],[Personnel number]]&lt;&gt;"",TimeSpend[[#This Row],[Date]]&lt;&gt;""),TimeSpend[[#This Row],[Network]],"")</f>
        <v/>
      </c>
      <c r="E3338" t="str">
        <f>IF(AND(TimeSpend[[#This Row],[Personnel number]]&lt;&gt;"",TimeSpend[[#This Row],[Date]]&lt;&gt;""),TimeSpend[[#This Row],[Network Description]],"")</f>
        <v/>
      </c>
      <c r="F3338" t="str">
        <f>IF(AND(TimeSpend[[#This Row],[Personnel number]]&lt;&gt;"",TimeSpend[[#This Row],[Date]]&lt;&gt;""),TimeSpend[[#This Row],[Activity]],"")</f>
        <v/>
      </c>
      <c r="G3338" t="str">
        <f>IF(AND(TimeSpend[[#This Row],[Personnel number]]&lt;&gt;"",TimeSpend[[#This Row],[Date]]&lt;&gt;""),TimeSpend[[#This Row],[Activity description]],"")</f>
        <v/>
      </c>
      <c r="H3338" s="36" t="str">
        <f>IF(AND(TimeSpend[[#This Row],[Personnel number]]&lt;&gt;"",TimeSpend[[#This Row],[Date]]&lt;&gt;""),TimeSpend[[#This Row],[Start Time]],"")</f>
        <v/>
      </c>
      <c r="I3338" s="36" t="str">
        <f>IF(AND(TimeSpend[[#This Row],[Personnel number]]&lt;&gt;"",TimeSpend[[#This Row],[Date]]&lt;&gt;""),TimeSpend[[#This Row],[End Time]],"")</f>
        <v/>
      </c>
      <c r="J3338" t="str">
        <f>IF(AND(TimeSpend[[#This Row],[Personnel number]]&lt;&gt;"",TimeSpend[[#This Row],[Date]]&lt;&gt;""),TimeSpend[[#This Row],[Location]],"")</f>
        <v/>
      </c>
      <c r="K3338" t="str">
        <f>IF(AND(TimeSpend[[#This Row],[Personnel number]]&lt;&gt;"",TimeSpend[[#This Row],[Date]]&lt;&gt;""),TimeSpend[[#This Row],[Task]],"")</f>
        <v/>
      </c>
      <c r="L3338" t="str">
        <f>IF(AND(TimeSpend[[#This Row],[Personnel number]]&lt;&gt;"",TimeSpend[[#This Row],[Date]]&lt;&gt;""),Utilization!$J$2,"")</f>
        <v/>
      </c>
      <c r="M3338" t="str">
        <f>IF(AND(TimeSpend[[#This Row],[Personnel number]]&lt;&gt;"",TimeSpend[[#This Row],[Date]]&lt;&gt;""),TimeSpend[[#This Row],[Employee Name]],"")</f>
        <v/>
      </c>
      <c r="N3338" t="str">
        <f t="shared" si="104"/>
        <v/>
      </c>
      <c r="O3338" t="str">
        <f t="shared" si="105"/>
        <v/>
      </c>
      <c r="P3338" t="str">
        <f>IF(D3338&lt;&gt;"",VLOOKUP(D3338,Projects!B:C,2,0),"")</f>
        <v/>
      </c>
    </row>
    <row r="3339" spans="1:16" x14ac:dyDescent="0.25">
      <c r="A3339" t="str">
        <f>UPPER(IF(AND(TimeSpend[[#This Row],[Personnel number]]&lt;&gt;"",TimeSpend[[#This Row],[Date]]&lt;&gt;""),TimeSpend[[#This Row],[Personnel number]],""))</f>
        <v/>
      </c>
      <c r="B3339" s="85" t="str">
        <f>IF(AND(TimeSpend[[#This Row],[Personnel number]]&lt;&gt;"",TimeSpend[[#This Row],[Date]]&lt;&gt;""),TEXT(TimeSpend[[#This Row],[Date]],"[$-409]yyyyMMdd"),"")</f>
        <v/>
      </c>
      <c r="C3339" s="33" t="str">
        <f>IF(AND(TimeSpend[[#This Row],[Personnel number]]&lt;&gt;"",TimeSpend[[#This Row],[Date]]&lt;&gt;""),SUBSTITUTE(TimeSpend[[#This Row],[Hours]],",","."),"")</f>
        <v/>
      </c>
      <c r="D3339" t="str">
        <f>IF(AND(TimeSpend[[#This Row],[Personnel number]]&lt;&gt;"",TimeSpend[[#This Row],[Date]]&lt;&gt;""),TimeSpend[[#This Row],[Network]],"")</f>
        <v/>
      </c>
      <c r="E3339" t="str">
        <f>IF(AND(TimeSpend[[#This Row],[Personnel number]]&lt;&gt;"",TimeSpend[[#This Row],[Date]]&lt;&gt;""),TimeSpend[[#This Row],[Network Description]],"")</f>
        <v/>
      </c>
      <c r="F3339" t="str">
        <f>IF(AND(TimeSpend[[#This Row],[Personnel number]]&lt;&gt;"",TimeSpend[[#This Row],[Date]]&lt;&gt;""),TimeSpend[[#This Row],[Activity]],"")</f>
        <v/>
      </c>
      <c r="G3339" t="str">
        <f>IF(AND(TimeSpend[[#This Row],[Personnel number]]&lt;&gt;"",TimeSpend[[#This Row],[Date]]&lt;&gt;""),TimeSpend[[#This Row],[Activity description]],"")</f>
        <v/>
      </c>
      <c r="H3339" s="36" t="str">
        <f>IF(AND(TimeSpend[[#This Row],[Personnel number]]&lt;&gt;"",TimeSpend[[#This Row],[Date]]&lt;&gt;""),TimeSpend[[#This Row],[Start Time]],"")</f>
        <v/>
      </c>
      <c r="I3339" s="36" t="str">
        <f>IF(AND(TimeSpend[[#This Row],[Personnel number]]&lt;&gt;"",TimeSpend[[#This Row],[Date]]&lt;&gt;""),TimeSpend[[#This Row],[End Time]],"")</f>
        <v/>
      </c>
      <c r="J3339" t="str">
        <f>IF(AND(TimeSpend[[#This Row],[Personnel number]]&lt;&gt;"",TimeSpend[[#This Row],[Date]]&lt;&gt;""),TimeSpend[[#This Row],[Location]],"")</f>
        <v/>
      </c>
      <c r="K3339" t="str">
        <f>IF(AND(TimeSpend[[#This Row],[Personnel number]]&lt;&gt;"",TimeSpend[[#This Row],[Date]]&lt;&gt;""),TimeSpend[[#This Row],[Task]],"")</f>
        <v/>
      </c>
      <c r="L3339" t="str">
        <f>IF(AND(TimeSpend[[#This Row],[Personnel number]]&lt;&gt;"",TimeSpend[[#This Row],[Date]]&lt;&gt;""),Utilization!$J$2,"")</f>
        <v/>
      </c>
      <c r="M3339" t="str">
        <f>IF(AND(TimeSpend[[#This Row],[Personnel number]]&lt;&gt;"",TimeSpend[[#This Row],[Date]]&lt;&gt;""),TimeSpend[[#This Row],[Employee Name]],"")</f>
        <v/>
      </c>
      <c r="N3339" t="str">
        <f t="shared" si="104"/>
        <v/>
      </c>
      <c r="O3339" t="str">
        <f t="shared" si="105"/>
        <v/>
      </c>
      <c r="P3339" t="str">
        <f>IF(D3339&lt;&gt;"",VLOOKUP(D3339,Projects!B:C,2,0),"")</f>
        <v/>
      </c>
    </row>
    <row r="3340" spans="1:16" x14ac:dyDescent="0.25">
      <c r="A3340" t="str">
        <f>UPPER(IF(AND(TimeSpend[[#This Row],[Personnel number]]&lt;&gt;"",TimeSpend[[#This Row],[Date]]&lt;&gt;""),TimeSpend[[#This Row],[Personnel number]],""))</f>
        <v/>
      </c>
      <c r="B3340" s="85" t="str">
        <f>IF(AND(TimeSpend[[#This Row],[Personnel number]]&lt;&gt;"",TimeSpend[[#This Row],[Date]]&lt;&gt;""),TEXT(TimeSpend[[#This Row],[Date]],"[$-409]yyyyMMdd"),"")</f>
        <v/>
      </c>
      <c r="C3340" s="33" t="str">
        <f>IF(AND(TimeSpend[[#This Row],[Personnel number]]&lt;&gt;"",TimeSpend[[#This Row],[Date]]&lt;&gt;""),SUBSTITUTE(TimeSpend[[#This Row],[Hours]],",","."),"")</f>
        <v/>
      </c>
      <c r="D3340" t="str">
        <f>IF(AND(TimeSpend[[#This Row],[Personnel number]]&lt;&gt;"",TimeSpend[[#This Row],[Date]]&lt;&gt;""),TimeSpend[[#This Row],[Network]],"")</f>
        <v/>
      </c>
      <c r="E3340" t="str">
        <f>IF(AND(TimeSpend[[#This Row],[Personnel number]]&lt;&gt;"",TimeSpend[[#This Row],[Date]]&lt;&gt;""),TimeSpend[[#This Row],[Network Description]],"")</f>
        <v/>
      </c>
      <c r="F3340" t="str">
        <f>IF(AND(TimeSpend[[#This Row],[Personnel number]]&lt;&gt;"",TimeSpend[[#This Row],[Date]]&lt;&gt;""),TimeSpend[[#This Row],[Activity]],"")</f>
        <v/>
      </c>
      <c r="G3340" t="str">
        <f>IF(AND(TimeSpend[[#This Row],[Personnel number]]&lt;&gt;"",TimeSpend[[#This Row],[Date]]&lt;&gt;""),TimeSpend[[#This Row],[Activity description]],"")</f>
        <v/>
      </c>
      <c r="H3340" s="36" t="str">
        <f>IF(AND(TimeSpend[[#This Row],[Personnel number]]&lt;&gt;"",TimeSpend[[#This Row],[Date]]&lt;&gt;""),TimeSpend[[#This Row],[Start Time]],"")</f>
        <v/>
      </c>
      <c r="I3340" s="36" t="str">
        <f>IF(AND(TimeSpend[[#This Row],[Personnel number]]&lt;&gt;"",TimeSpend[[#This Row],[Date]]&lt;&gt;""),TimeSpend[[#This Row],[End Time]],"")</f>
        <v/>
      </c>
      <c r="J3340" t="str">
        <f>IF(AND(TimeSpend[[#This Row],[Personnel number]]&lt;&gt;"",TimeSpend[[#This Row],[Date]]&lt;&gt;""),TimeSpend[[#This Row],[Location]],"")</f>
        <v/>
      </c>
      <c r="K3340" t="str">
        <f>IF(AND(TimeSpend[[#This Row],[Personnel number]]&lt;&gt;"",TimeSpend[[#This Row],[Date]]&lt;&gt;""),TimeSpend[[#This Row],[Task]],"")</f>
        <v/>
      </c>
      <c r="L3340" t="str">
        <f>IF(AND(TimeSpend[[#This Row],[Personnel number]]&lt;&gt;"",TimeSpend[[#This Row],[Date]]&lt;&gt;""),Utilization!$J$2,"")</f>
        <v/>
      </c>
      <c r="M3340" t="str">
        <f>IF(AND(TimeSpend[[#This Row],[Personnel number]]&lt;&gt;"",TimeSpend[[#This Row],[Date]]&lt;&gt;""),TimeSpend[[#This Row],[Employee Name]],"")</f>
        <v/>
      </c>
      <c r="N3340" t="str">
        <f t="shared" si="104"/>
        <v/>
      </c>
      <c r="O3340" t="str">
        <f t="shared" si="105"/>
        <v/>
      </c>
      <c r="P3340" t="str">
        <f>IF(D3340&lt;&gt;"",VLOOKUP(D3340,Projects!B:C,2,0),"")</f>
        <v/>
      </c>
    </row>
    <row r="3341" spans="1:16" x14ac:dyDescent="0.25">
      <c r="A3341" t="str">
        <f>UPPER(IF(AND(TimeSpend[[#This Row],[Personnel number]]&lt;&gt;"",TimeSpend[[#This Row],[Date]]&lt;&gt;""),TimeSpend[[#This Row],[Personnel number]],""))</f>
        <v/>
      </c>
      <c r="B3341" s="85" t="str">
        <f>IF(AND(TimeSpend[[#This Row],[Personnel number]]&lt;&gt;"",TimeSpend[[#This Row],[Date]]&lt;&gt;""),TEXT(TimeSpend[[#This Row],[Date]],"[$-409]yyyyMMdd"),"")</f>
        <v/>
      </c>
      <c r="C3341" s="33" t="str">
        <f>IF(AND(TimeSpend[[#This Row],[Personnel number]]&lt;&gt;"",TimeSpend[[#This Row],[Date]]&lt;&gt;""),SUBSTITUTE(TimeSpend[[#This Row],[Hours]],",","."),"")</f>
        <v/>
      </c>
      <c r="D3341" t="str">
        <f>IF(AND(TimeSpend[[#This Row],[Personnel number]]&lt;&gt;"",TimeSpend[[#This Row],[Date]]&lt;&gt;""),TimeSpend[[#This Row],[Network]],"")</f>
        <v/>
      </c>
      <c r="E3341" t="str">
        <f>IF(AND(TimeSpend[[#This Row],[Personnel number]]&lt;&gt;"",TimeSpend[[#This Row],[Date]]&lt;&gt;""),TimeSpend[[#This Row],[Network Description]],"")</f>
        <v/>
      </c>
      <c r="F3341" t="str">
        <f>IF(AND(TimeSpend[[#This Row],[Personnel number]]&lt;&gt;"",TimeSpend[[#This Row],[Date]]&lt;&gt;""),TimeSpend[[#This Row],[Activity]],"")</f>
        <v/>
      </c>
      <c r="G3341" t="str">
        <f>IF(AND(TimeSpend[[#This Row],[Personnel number]]&lt;&gt;"",TimeSpend[[#This Row],[Date]]&lt;&gt;""),TimeSpend[[#This Row],[Activity description]],"")</f>
        <v/>
      </c>
      <c r="H3341" s="36" t="str">
        <f>IF(AND(TimeSpend[[#This Row],[Personnel number]]&lt;&gt;"",TimeSpend[[#This Row],[Date]]&lt;&gt;""),TimeSpend[[#This Row],[Start Time]],"")</f>
        <v/>
      </c>
      <c r="I3341" s="36" t="str">
        <f>IF(AND(TimeSpend[[#This Row],[Personnel number]]&lt;&gt;"",TimeSpend[[#This Row],[Date]]&lt;&gt;""),TimeSpend[[#This Row],[End Time]],"")</f>
        <v/>
      </c>
      <c r="J3341" t="str">
        <f>IF(AND(TimeSpend[[#This Row],[Personnel number]]&lt;&gt;"",TimeSpend[[#This Row],[Date]]&lt;&gt;""),TimeSpend[[#This Row],[Location]],"")</f>
        <v/>
      </c>
      <c r="K3341" t="str">
        <f>IF(AND(TimeSpend[[#This Row],[Personnel number]]&lt;&gt;"",TimeSpend[[#This Row],[Date]]&lt;&gt;""),TimeSpend[[#This Row],[Task]],"")</f>
        <v/>
      </c>
      <c r="L3341" t="str">
        <f>IF(AND(TimeSpend[[#This Row],[Personnel number]]&lt;&gt;"",TimeSpend[[#This Row],[Date]]&lt;&gt;""),Utilization!$J$2,"")</f>
        <v/>
      </c>
      <c r="M3341" t="str">
        <f>IF(AND(TimeSpend[[#This Row],[Personnel number]]&lt;&gt;"",TimeSpend[[#This Row],[Date]]&lt;&gt;""),TimeSpend[[#This Row],[Employee Name]],"")</f>
        <v/>
      </c>
      <c r="N3341" t="str">
        <f t="shared" si="104"/>
        <v/>
      </c>
      <c r="O3341" t="str">
        <f t="shared" si="105"/>
        <v/>
      </c>
      <c r="P3341" t="str">
        <f>IF(D3341&lt;&gt;"",VLOOKUP(D3341,Projects!B:C,2,0),"")</f>
        <v/>
      </c>
    </row>
    <row r="3342" spans="1:16" x14ac:dyDescent="0.25">
      <c r="A3342" t="str">
        <f>UPPER(IF(AND(TimeSpend[[#This Row],[Personnel number]]&lt;&gt;"",TimeSpend[[#This Row],[Date]]&lt;&gt;""),TimeSpend[[#This Row],[Personnel number]],""))</f>
        <v/>
      </c>
      <c r="B3342" s="85" t="str">
        <f>IF(AND(TimeSpend[[#This Row],[Personnel number]]&lt;&gt;"",TimeSpend[[#This Row],[Date]]&lt;&gt;""),TEXT(TimeSpend[[#This Row],[Date]],"[$-409]yyyyMMdd"),"")</f>
        <v/>
      </c>
      <c r="C3342" s="33" t="str">
        <f>IF(AND(TimeSpend[[#This Row],[Personnel number]]&lt;&gt;"",TimeSpend[[#This Row],[Date]]&lt;&gt;""),SUBSTITUTE(TimeSpend[[#This Row],[Hours]],",","."),"")</f>
        <v/>
      </c>
      <c r="D3342" t="str">
        <f>IF(AND(TimeSpend[[#This Row],[Personnel number]]&lt;&gt;"",TimeSpend[[#This Row],[Date]]&lt;&gt;""),TimeSpend[[#This Row],[Network]],"")</f>
        <v/>
      </c>
      <c r="E3342" t="str">
        <f>IF(AND(TimeSpend[[#This Row],[Personnel number]]&lt;&gt;"",TimeSpend[[#This Row],[Date]]&lt;&gt;""),TimeSpend[[#This Row],[Network Description]],"")</f>
        <v/>
      </c>
      <c r="F3342" t="str">
        <f>IF(AND(TimeSpend[[#This Row],[Personnel number]]&lt;&gt;"",TimeSpend[[#This Row],[Date]]&lt;&gt;""),TimeSpend[[#This Row],[Activity]],"")</f>
        <v/>
      </c>
      <c r="G3342" t="str">
        <f>IF(AND(TimeSpend[[#This Row],[Personnel number]]&lt;&gt;"",TimeSpend[[#This Row],[Date]]&lt;&gt;""),TimeSpend[[#This Row],[Activity description]],"")</f>
        <v/>
      </c>
      <c r="H3342" s="36" t="str">
        <f>IF(AND(TimeSpend[[#This Row],[Personnel number]]&lt;&gt;"",TimeSpend[[#This Row],[Date]]&lt;&gt;""),TimeSpend[[#This Row],[Start Time]],"")</f>
        <v/>
      </c>
      <c r="I3342" s="36" t="str">
        <f>IF(AND(TimeSpend[[#This Row],[Personnel number]]&lt;&gt;"",TimeSpend[[#This Row],[Date]]&lt;&gt;""),TimeSpend[[#This Row],[End Time]],"")</f>
        <v/>
      </c>
      <c r="J3342" t="str">
        <f>IF(AND(TimeSpend[[#This Row],[Personnel number]]&lt;&gt;"",TimeSpend[[#This Row],[Date]]&lt;&gt;""),TimeSpend[[#This Row],[Location]],"")</f>
        <v/>
      </c>
      <c r="K3342" t="str">
        <f>IF(AND(TimeSpend[[#This Row],[Personnel number]]&lt;&gt;"",TimeSpend[[#This Row],[Date]]&lt;&gt;""),TimeSpend[[#This Row],[Task]],"")</f>
        <v/>
      </c>
      <c r="L3342" t="str">
        <f>IF(AND(TimeSpend[[#This Row],[Personnel number]]&lt;&gt;"",TimeSpend[[#This Row],[Date]]&lt;&gt;""),Utilization!$J$2,"")</f>
        <v/>
      </c>
      <c r="M3342" t="str">
        <f>IF(AND(TimeSpend[[#This Row],[Personnel number]]&lt;&gt;"",TimeSpend[[#This Row],[Date]]&lt;&gt;""),TimeSpend[[#This Row],[Employee Name]],"")</f>
        <v/>
      </c>
      <c r="N3342" t="str">
        <f t="shared" si="104"/>
        <v/>
      </c>
      <c r="O3342" t="str">
        <f t="shared" si="105"/>
        <v/>
      </c>
      <c r="P3342" t="str">
        <f>IF(D3342&lt;&gt;"",VLOOKUP(D3342,Projects!B:C,2,0),"")</f>
        <v/>
      </c>
    </row>
    <row r="3343" spans="1:16" x14ac:dyDescent="0.25">
      <c r="A3343" t="str">
        <f>UPPER(IF(AND(TimeSpend[[#This Row],[Personnel number]]&lt;&gt;"",TimeSpend[[#This Row],[Date]]&lt;&gt;""),TimeSpend[[#This Row],[Personnel number]],""))</f>
        <v/>
      </c>
      <c r="B3343" s="85" t="str">
        <f>IF(AND(TimeSpend[[#This Row],[Personnel number]]&lt;&gt;"",TimeSpend[[#This Row],[Date]]&lt;&gt;""),TEXT(TimeSpend[[#This Row],[Date]],"[$-409]yyyyMMdd"),"")</f>
        <v/>
      </c>
      <c r="C3343" s="33" t="str">
        <f>IF(AND(TimeSpend[[#This Row],[Personnel number]]&lt;&gt;"",TimeSpend[[#This Row],[Date]]&lt;&gt;""),SUBSTITUTE(TimeSpend[[#This Row],[Hours]],",","."),"")</f>
        <v/>
      </c>
      <c r="D3343" t="str">
        <f>IF(AND(TimeSpend[[#This Row],[Personnel number]]&lt;&gt;"",TimeSpend[[#This Row],[Date]]&lt;&gt;""),TimeSpend[[#This Row],[Network]],"")</f>
        <v/>
      </c>
      <c r="E3343" t="str">
        <f>IF(AND(TimeSpend[[#This Row],[Personnel number]]&lt;&gt;"",TimeSpend[[#This Row],[Date]]&lt;&gt;""),TimeSpend[[#This Row],[Network Description]],"")</f>
        <v/>
      </c>
      <c r="F3343" t="str">
        <f>IF(AND(TimeSpend[[#This Row],[Personnel number]]&lt;&gt;"",TimeSpend[[#This Row],[Date]]&lt;&gt;""),TimeSpend[[#This Row],[Activity]],"")</f>
        <v/>
      </c>
      <c r="G3343" t="str">
        <f>IF(AND(TimeSpend[[#This Row],[Personnel number]]&lt;&gt;"",TimeSpend[[#This Row],[Date]]&lt;&gt;""),TimeSpend[[#This Row],[Activity description]],"")</f>
        <v/>
      </c>
      <c r="H3343" s="36" t="str">
        <f>IF(AND(TimeSpend[[#This Row],[Personnel number]]&lt;&gt;"",TimeSpend[[#This Row],[Date]]&lt;&gt;""),TimeSpend[[#This Row],[Start Time]],"")</f>
        <v/>
      </c>
      <c r="I3343" s="36" t="str">
        <f>IF(AND(TimeSpend[[#This Row],[Personnel number]]&lt;&gt;"",TimeSpend[[#This Row],[Date]]&lt;&gt;""),TimeSpend[[#This Row],[End Time]],"")</f>
        <v/>
      </c>
      <c r="J3343" t="str">
        <f>IF(AND(TimeSpend[[#This Row],[Personnel number]]&lt;&gt;"",TimeSpend[[#This Row],[Date]]&lt;&gt;""),TimeSpend[[#This Row],[Location]],"")</f>
        <v/>
      </c>
      <c r="K3343" t="str">
        <f>IF(AND(TimeSpend[[#This Row],[Personnel number]]&lt;&gt;"",TimeSpend[[#This Row],[Date]]&lt;&gt;""),TimeSpend[[#This Row],[Task]],"")</f>
        <v/>
      </c>
      <c r="L3343" t="str">
        <f>IF(AND(TimeSpend[[#This Row],[Personnel number]]&lt;&gt;"",TimeSpend[[#This Row],[Date]]&lt;&gt;""),Utilization!$J$2,"")</f>
        <v/>
      </c>
      <c r="M3343" t="str">
        <f>IF(AND(TimeSpend[[#This Row],[Personnel number]]&lt;&gt;"",TimeSpend[[#This Row],[Date]]&lt;&gt;""),TimeSpend[[#This Row],[Employee Name]],"")</f>
        <v/>
      </c>
      <c r="N3343" t="str">
        <f t="shared" si="104"/>
        <v/>
      </c>
      <c r="O3343" t="str">
        <f t="shared" si="105"/>
        <v/>
      </c>
      <c r="P3343" t="str">
        <f>IF(D3343&lt;&gt;"",VLOOKUP(D3343,Projects!B:C,2,0),"")</f>
        <v/>
      </c>
    </row>
    <row r="3344" spans="1:16" x14ac:dyDescent="0.25">
      <c r="A3344" t="str">
        <f>UPPER(IF(AND(TimeSpend[[#This Row],[Personnel number]]&lt;&gt;"",TimeSpend[[#This Row],[Date]]&lt;&gt;""),TimeSpend[[#This Row],[Personnel number]],""))</f>
        <v/>
      </c>
      <c r="B3344" s="85" t="str">
        <f>IF(AND(TimeSpend[[#This Row],[Personnel number]]&lt;&gt;"",TimeSpend[[#This Row],[Date]]&lt;&gt;""),TEXT(TimeSpend[[#This Row],[Date]],"[$-409]yyyyMMdd"),"")</f>
        <v/>
      </c>
      <c r="C3344" s="33" t="str">
        <f>IF(AND(TimeSpend[[#This Row],[Personnel number]]&lt;&gt;"",TimeSpend[[#This Row],[Date]]&lt;&gt;""),SUBSTITUTE(TimeSpend[[#This Row],[Hours]],",","."),"")</f>
        <v/>
      </c>
      <c r="D3344" t="str">
        <f>IF(AND(TimeSpend[[#This Row],[Personnel number]]&lt;&gt;"",TimeSpend[[#This Row],[Date]]&lt;&gt;""),TimeSpend[[#This Row],[Network]],"")</f>
        <v/>
      </c>
      <c r="E3344" t="str">
        <f>IF(AND(TimeSpend[[#This Row],[Personnel number]]&lt;&gt;"",TimeSpend[[#This Row],[Date]]&lt;&gt;""),TimeSpend[[#This Row],[Network Description]],"")</f>
        <v/>
      </c>
      <c r="F3344" t="str">
        <f>IF(AND(TimeSpend[[#This Row],[Personnel number]]&lt;&gt;"",TimeSpend[[#This Row],[Date]]&lt;&gt;""),TimeSpend[[#This Row],[Activity]],"")</f>
        <v/>
      </c>
      <c r="G3344" t="str">
        <f>IF(AND(TimeSpend[[#This Row],[Personnel number]]&lt;&gt;"",TimeSpend[[#This Row],[Date]]&lt;&gt;""),TimeSpend[[#This Row],[Activity description]],"")</f>
        <v/>
      </c>
      <c r="H3344" s="36" t="str">
        <f>IF(AND(TimeSpend[[#This Row],[Personnel number]]&lt;&gt;"",TimeSpend[[#This Row],[Date]]&lt;&gt;""),TimeSpend[[#This Row],[Start Time]],"")</f>
        <v/>
      </c>
      <c r="I3344" s="36" t="str">
        <f>IF(AND(TimeSpend[[#This Row],[Personnel number]]&lt;&gt;"",TimeSpend[[#This Row],[Date]]&lt;&gt;""),TimeSpend[[#This Row],[End Time]],"")</f>
        <v/>
      </c>
      <c r="J3344" t="str">
        <f>IF(AND(TimeSpend[[#This Row],[Personnel number]]&lt;&gt;"",TimeSpend[[#This Row],[Date]]&lt;&gt;""),TimeSpend[[#This Row],[Location]],"")</f>
        <v/>
      </c>
      <c r="K3344" t="str">
        <f>IF(AND(TimeSpend[[#This Row],[Personnel number]]&lt;&gt;"",TimeSpend[[#This Row],[Date]]&lt;&gt;""),TimeSpend[[#This Row],[Task]],"")</f>
        <v/>
      </c>
      <c r="L3344" t="str">
        <f>IF(AND(TimeSpend[[#This Row],[Personnel number]]&lt;&gt;"",TimeSpend[[#This Row],[Date]]&lt;&gt;""),Utilization!$J$2,"")</f>
        <v/>
      </c>
      <c r="M3344" t="str">
        <f>IF(AND(TimeSpend[[#This Row],[Personnel number]]&lt;&gt;"",TimeSpend[[#This Row],[Date]]&lt;&gt;""),TimeSpend[[#This Row],[Employee Name]],"")</f>
        <v/>
      </c>
      <c r="N3344" t="str">
        <f t="shared" si="104"/>
        <v/>
      </c>
      <c r="O3344" t="str">
        <f t="shared" si="105"/>
        <v/>
      </c>
      <c r="P3344" t="str">
        <f>IF(D3344&lt;&gt;"",VLOOKUP(D3344,Projects!B:C,2,0),"")</f>
        <v/>
      </c>
    </row>
    <row r="3345" spans="1:16" x14ac:dyDescent="0.25">
      <c r="A3345" t="str">
        <f>UPPER(IF(AND(TimeSpend[[#This Row],[Personnel number]]&lt;&gt;"",TimeSpend[[#This Row],[Date]]&lt;&gt;""),TimeSpend[[#This Row],[Personnel number]],""))</f>
        <v/>
      </c>
      <c r="B3345" s="85" t="str">
        <f>IF(AND(TimeSpend[[#This Row],[Personnel number]]&lt;&gt;"",TimeSpend[[#This Row],[Date]]&lt;&gt;""),TEXT(TimeSpend[[#This Row],[Date]],"[$-409]yyyyMMdd"),"")</f>
        <v/>
      </c>
      <c r="C3345" s="33" t="str">
        <f>IF(AND(TimeSpend[[#This Row],[Personnel number]]&lt;&gt;"",TimeSpend[[#This Row],[Date]]&lt;&gt;""),SUBSTITUTE(TimeSpend[[#This Row],[Hours]],",","."),"")</f>
        <v/>
      </c>
      <c r="D3345" t="str">
        <f>IF(AND(TimeSpend[[#This Row],[Personnel number]]&lt;&gt;"",TimeSpend[[#This Row],[Date]]&lt;&gt;""),TimeSpend[[#This Row],[Network]],"")</f>
        <v/>
      </c>
      <c r="E3345" t="str">
        <f>IF(AND(TimeSpend[[#This Row],[Personnel number]]&lt;&gt;"",TimeSpend[[#This Row],[Date]]&lt;&gt;""),TimeSpend[[#This Row],[Network Description]],"")</f>
        <v/>
      </c>
      <c r="F3345" t="str">
        <f>IF(AND(TimeSpend[[#This Row],[Personnel number]]&lt;&gt;"",TimeSpend[[#This Row],[Date]]&lt;&gt;""),TimeSpend[[#This Row],[Activity]],"")</f>
        <v/>
      </c>
      <c r="G3345" t="str">
        <f>IF(AND(TimeSpend[[#This Row],[Personnel number]]&lt;&gt;"",TimeSpend[[#This Row],[Date]]&lt;&gt;""),TimeSpend[[#This Row],[Activity description]],"")</f>
        <v/>
      </c>
      <c r="H3345" s="36" t="str">
        <f>IF(AND(TimeSpend[[#This Row],[Personnel number]]&lt;&gt;"",TimeSpend[[#This Row],[Date]]&lt;&gt;""),TimeSpend[[#This Row],[Start Time]],"")</f>
        <v/>
      </c>
      <c r="I3345" s="36" t="str">
        <f>IF(AND(TimeSpend[[#This Row],[Personnel number]]&lt;&gt;"",TimeSpend[[#This Row],[Date]]&lt;&gt;""),TimeSpend[[#This Row],[End Time]],"")</f>
        <v/>
      </c>
      <c r="J3345" t="str">
        <f>IF(AND(TimeSpend[[#This Row],[Personnel number]]&lt;&gt;"",TimeSpend[[#This Row],[Date]]&lt;&gt;""),TimeSpend[[#This Row],[Location]],"")</f>
        <v/>
      </c>
      <c r="K3345" t="str">
        <f>IF(AND(TimeSpend[[#This Row],[Personnel number]]&lt;&gt;"",TimeSpend[[#This Row],[Date]]&lt;&gt;""),TimeSpend[[#This Row],[Task]],"")</f>
        <v/>
      </c>
      <c r="L3345" t="str">
        <f>IF(AND(TimeSpend[[#This Row],[Personnel number]]&lt;&gt;"",TimeSpend[[#This Row],[Date]]&lt;&gt;""),Utilization!$J$2,"")</f>
        <v/>
      </c>
      <c r="M3345" t="str">
        <f>IF(AND(TimeSpend[[#This Row],[Personnel number]]&lt;&gt;"",TimeSpend[[#This Row],[Date]]&lt;&gt;""),TimeSpend[[#This Row],[Employee Name]],"")</f>
        <v/>
      </c>
      <c r="N3345" t="str">
        <f t="shared" si="104"/>
        <v/>
      </c>
      <c r="O3345" t="str">
        <f t="shared" si="105"/>
        <v/>
      </c>
      <c r="P3345" t="str">
        <f>IF(D3345&lt;&gt;"",VLOOKUP(D3345,Projects!B:C,2,0),"")</f>
        <v/>
      </c>
    </row>
    <row r="3346" spans="1:16" x14ac:dyDescent="0.25">
      <c r="A3346" t="str">
        <f>UPPER(IF(AND(TimeSpend[[#This Row],[Personnel number]]&lt;&gt;"",TimeSpend[[#This Row],[Date]]&lt;&gt;""),TimeSpend[[#This Row],[Personnel number]],""))</f>
        <v/>
      </c>
      <c r="B3346" s="85" t="str">
        <f>IF(AND(TimeSpend[[#This Row],[Personnel number]]&lt;&gt;"",TimeSpend[[#This Row],[Date]]&lt;&gt;""),TEXT(TimeSpend[[#This Row],[Date]],"[$-409]yyyyMMdd"),"")</f>
        <v/>
      </c>
      <c r="C3346" s="33" t="str">
        <f>IF(AND(TimeSpend[[#This Row],[Personnel number]]&lt;&gt;"",TimeSpend[[#This Row],[Date]]&lt;&gt;""),SUBSTITUTE(TimeSpend[[#This Row],[Hours]],",","."),"")</f>
        <v/>
      </c>
      <c r="D3346" t="str">
        <f>IF(AND(TimeSpend[[#This Row],[Personnel number]]&lt;&gt;"",TimeSpend[[#This Row],[Date]]&lt;&gt;""),TimeSpend[[#This Row],[Network]],"")</f>
        <v/>
      </c>
      <c r="E3346" t="str">
        <f>IF(AND(TimeSpend[[#This Row],[Personnel number]]&lt;&gt;"",TimeSpend[[#This Row],[Date]]&lt;&gt;""),TimeSpend[[#This Row],[Network Description]],"")</f>
        <v/>
      </c>
      <c r="F3346" t="str">
        <f>IF(AND(TimeSpend[[#This Row],[Personnel number]]&lt;&gt;"",TimeSpend[[#This Row],[Date]]&lt;&gt;""),TimeSpend[[#This Row],[Activity]],"")</f>
        <v/>
      </c>
      <c r="G3346" t="str">
        <f>IF(AND(TimeSpend[[#This Row],[Personnel number]]&lt;&gt;"",TimeSpend[[#This Row],[Date]]&lt;&gt;""),TimeSpend[[#This Row],[Activity description]],"")</f>
        <v/>
      </c>
      <c r="H3346" s="36" t="str">
        <f>IF(AND(TimeSpend[[#This Row],[Personnel number]]&lt;&gt;"",TimeSpend[[#This Row],[Date]]&lt;&gt;""),TimeSpend[[#This Row],[Start Time]],"")</f>
        <v/>
      </c>
      <c r="I3346" s="36" t="str">
        <f>IF(AND(TimeSpend[[#This Row],[Personnel number]]&lt;&gt;"",TimeSpend[[#This Row],[Date]]&lt;&gt;""),TimeSpend[[#This Row],[End Time]],"")</f>
        <v/>
      </c>
      <c r="J3346" t="str">
        <f>IF(AND(TimeSpend[[#This Row],[Personnel number]]&lt;&gt;"",TimeSpend[[#This Row],[Date]]&lt;&gt;""),TimeSpend[[#This Row],[Location]],"")</f>
        <v/>
      </c>
      <c r="K3346" t="str">
        <f>IF(AND(TimeSpend[[#This Row],[Personnel number]]&lt;&gt;"",TimeSpend[[#This Row],[Date]]&lt;&gt;""),TimeSpend[[#This Row],[Task]],"")</f>
        <v/>
      </c>
      <c r="L3346" t="str">
        <f>IF(AND(TimeSpend[[#This Row],[Personnel number]]&lt;&gt;"",TimeSpend[[#This Row],[Date]]&lt;&gt;""),Utilization!$J$2,"")</f>
        <v/>
      </c>
      <c r="M3346" t="str">
        <f>IF(AND(TimeSpend[[#This Row],[Personnel number]]&lt;&gt;"",TimeSpend[[#This Row],[Date]]&lt;&gt;""),TimeSpend[[#This Row],[Employee Name]],"")</f>
        <v/>
      </c>
      <c r="N3346" t="str">
        <f t="shared" si="104"/>
        <v/>
      </c>
      <c r="O3346" t="str">
        <f t="shared" si="105"/>
        <v/>
      </c>
      <c r="P3346" t="str">
        <f>IF(D3346&lt;&gt;"",VLOOKUP(D3346,Projects!B:C,2,0),"")</f>
        <v/>
      </c>
    </row>
    <row r="3347" spans="1:16" x14ac:dyDescent="0.25">
      <c r="A3347" t="str">
        <f>UPPER(IF(AND(TimeSpend[[#This Row],[Personnel number]]&lt;&gt;"",TimeSpend[[#This Row],[Date]]&lt;&gt;""),TimeSpend[[#This Row],[Personnel number]],""))</f>
        <v/>
      </c>
      <c r="B3347" s="85" t="str">
        <f>IF(AND(TimeSpend[[#This Row],[Personnel number]]&lt;&gt;"",TimeSpend[[#This Row],[Date]]&lt;&gt;""),TEXT(TimeSpend[[#This Row],[Date]],"[$-409]yyyyMMdd"),"")</f>
        <v/>
      </c>
      <c r="C3347" s="33" t="str">
        <f>IF(AND(TimeSpend[[#This Row],[Personnel number]]&lt;&gt;"",TimeSpend[[#This Row],[Date]]&lt;&gt;""),SUBSTITUTE(TimeSpend[[#This Row],[Hours]],",","."),"")</f>
        <v/>
      </c>
      <c r="D3347" t="str">
        <f>IF(AND(TimeSpend[[#This Row],[Personnel number]]&lt;&gt;"",TimeSpend[[#This Row],[Date]]&lt;&gt;""),TimeSpend[[#This Row],[Network]],"")</f>
        <v/>
      </c>
      <c r="E3347" t="str">
        <f>IF(AND(TimeSpend[[#This Row],[Personnel number]]&lt;&gt;"",TimeSpend[[#This Row],[Date]]&lt;&gt;""),TimeSpend[[#This Row],[Network Description]],"")</f>
        <v/>
      </c>
      <c r="F3347" t="str">
        <f>IF(AND(TimeSpend[[#This Row],[Personnel number]]&lt;&gt;"",TimeSpend[[#This Row],[Date]]&lt;&gt;""),TimeSpend[[#This Row],[Activity]],"")</f>
        <v/>
      </c>
      <c r="G3347" t="str">
        <f>IF(AND(TimeSpend[[#This Row],[Personnel number]]&lt;&gt;"",TimeSpend[[#This Row],[Date]]&lt;&gt;""),TimeSpend[[#This Row],[Activity description]],"")</f>
        <v/>
      </c>
      <c r="H3347" s="36" t="str">
        <f>IF(AND(TimeSpend[[#This Row],[Personnel number]]&lt;&gt;"",TimeSpend[[#This Row],[Date]]&lt;&gt;""),TimeSpend[[#This Row],[Start Time]],"")</f>
        <v/>
      </c>
      <c r="I3347" s="36" t="str">
        <f>IF(AND(TimeSpend[[#This Row],[Personnel number]]&lt;&gt;"",TimeSpend[[#This Row],[Date]]&lt;&gt;""),TimeSpend[[#This Row],[End Time]],"")</f>
        <v/>
      </c>
      <c r="J3347" t="str">
        <f>IF(AND(TimeSpend[[#This Row],[Personnel number]]&lt;&gt;"",TimeSpend[[#This Row],[Date]]&lt;&gt;""),TimeSpend[[#This Row],[Location]],"")</f>
        <v/>
      </c>
      <c r="K3347" t="str">
        <f>IF(AND(TimeSpend[[#This Row],[Personnel number]]&lt;&gt;"",TimeSpend[[#This Row],[Date]]&lt;&gt;""),TimeSpend[[#This Row],[Task]],"")</f>
        <v/>
      </c>
      <c r="L3347" t="str">
        <f>IF(AND(TimeSpend[[#This Row],[Personnel number]]&lt;&gt;"",TimeSpend[[#This Row],[Date]]&lt;&gt;""),Utilization!$J$2,"")</f>
        <v/>
      </c>
      <c r="M3347" t="str">
        <f>IF(AND(TimeSpend[[#This Row],[Personnel number]]&lt;&gt;"",TimeSpend[[#This Row],[Date]]&lt;&gt;""),TimeSpend[[#This Row],[Employee Name]],"")</f>
        <v/>
      </c>
      <c r="N3347" t="str">
        <f t="shared" si="104"/>
        <v/>
      </c>
      <c r="O3347" t="str">
        <f t="shared" si="105"/>
        <v/>
      </c>
      <c r="P3347" t="str">
        <f>IF(D3347&lt;&gt;"",VLOOKUP(D3347,Projects!B:C,2,0),"")</f>
        <v/>
      </c>
    </row>
    <row r="3348" spans="1:16" x14ac:dyDescent="0.25">
      <c r="A3348" t="str">
        <f>UPPER(IF(AND(TimeSpend[[#This Row],[Personnel number]]&lt;&gt;"",TimeSpend[[#This Row],[Date]]&lt;&gt;""),TimeSpend[[#This Row],[Personnel number]],""))</f>
        <v/>
      </c>
      <c r="B3348" s="85" t="str">
        <f>IF(AND(TimeSpend[[#This Row],[Personnel number]]&lt;&gt;"",TimeSpend[[#This Row],[Date]]&lt;&gt;""),TEXT(TimeSpend[[#This Row],[Date]],"[$-409]yyyyMMdd"),"")</f>
        <v/>
      </c>
      <c r="C3348" s="33" t="str">
        <f>IF(AND(TimeSpend[[#This Row],[Personnel number]]&lt;&gt;"",TimeSpend[[#This Row],[Date]]&lt;&gt;""),SUBSTITUTE(TimeSpend[[#This Row],[Hours]],",","."),"")</f>
        <v/>
      </c>
      <c r="D3348" t="str">
        <f>IF(AND(TimeSpend[[#This Row],[Personnel number]]&lt;&gt;"",TimeSpend[[#This Row],[Date]]&lt;&gt;""),TimeSpend[[#This Row],[Network]],"")</f>
        <v/>
      </c>
      <c r="E3348" t="str">
        <f>IF(AND(TimeSpend[[#This Row],[Personnel number]]&lt;&gt;"",TimeSpend[[#This Row],[Date]]&lt;&gt;""),TimeSpend[[#This Row],[Network Description]],"")</f>
        <v/>
      </c>
      <c r="F3348" t="str">
        <f>IF(AND(TimeSpend[[#This Row],[Personnel number]]&lt;&gt;"",TimeSpend[[#This Row],[Date]]&lt;&gt;""),TimeSpend[[#This Row],[Activity]],"")</f>
        <v/>
      </c>
      <c r="G3348" t="str">
        <f>IF(AND(TimeSpend[[#This Row],[Personnel number]]&lt;&gt;"",TimeSpend[[#This Row],[Date]]&lt;&gt;""),TimeSpend[[#This Row],[Activity description]],"")</f>
        <v/>
      </c>
      <c r="H3348" s="36" t="str">
        <f>IF(AND(TimeSpend[[#This Row],[Personnel number]]&lt;&gt;"",TimeSpend[[#This Row],[Date]]&lt;&gt;""),TimeSpend[[#This Row],[Start Time]],"")</f>
        <v/>
      </c>
      <c r="I3348" s="36" t="str">
        <f>IF(AND(TimeSpend[[#This Row],[Personnel number]]&lt;&gt;"",TimeSpend[[#This Row],[Date]]&lt;&gt;""),TimeSpend[[#This Row],[End Time]],"")</f>
        <v/>
      </c>
      <c r="J3348" t="str">
        <f>IF(AND(TimeSpend[[#This Row],[Personnel number]]&lt;&gt;"",TimeSpend[[#This Row],[Date]]&lt;&gt;""),TimeSpend[[#This Row],[Location]],"")</f>
        <v/>
      </c>
      <c r="K3348" t="str">
        <f>IF(AND(TimeSpend[[#This Row],[Personnel number]]&lt;&gt;"",TimeSpend[[#This Row],[Date]]&lt;&gt;""),TimeSpend[[#This Row],[Task]],"")</f>
        <v/>
      </c>
      <c r="L3348" t="str">
        <f>IF(AND(TimeSpend[[#This Row],[Personnel number]]&lt;&gt;"",TimeSpend[[#This Row],[Date]]&lt;&gt;""),Utilization!$J$2,"")</f>
        <v/>
      </c>
      <c r="M3348" t="str">
        <f>IF(AND(TimeSpend[[#This Row],[Personnel number]]&lt;&gt;"",TimeSpend[[#This Row],[Date]]&lt;&gt;""),TimeSpend[[#This Row],[Employee Name]],"")</f>
        <v/>
      </c>
      <c r="N3348" t="str">
        <f t="shared" si="104"/>
        <v/>
      </c>
      <c r="O3348" t="str">
        <f t="shared" si="105"/>
        <v/>
      </c>
      <c r="P3348" t="str">
        <f>IF(D3348&lt;&gt;"",VLOOKUP(D3348,Projects!B:C,2,0),"")</f>
        <v/>
      </c>
    </row>
    <row r="3349" spans="1:16" x14ac:dyDescent="0.25">
      <c r="A3349" t="str">
        <f>UPPER(IF(AND(TimeSpend[[#This Row],[Personnel number]]&lt;&gt;"",TimeSpend[[#This Row],[Date]]&lt;&gt;""),TimeSpend[[#This Row],[Personnel number]],""))</f>
        <v/>
      </c>
      <c r="B3349" s="85" t="str">
        <f>IF(AND(TimeSpend[[#This Row],[Personnel number]]&lt;&gt;"",TimeSpend[[#This Row],[Date]]&lt;&gt;""),TEXT(TimeSpend[[#This Row],[Date]],"[$-409]yyyyMMdd"),"")</f>
        <v/>
      </c>
      <c r="C3349" s="33" t="str">
        <f>IF(AND(TimeSpend[[#This Row],[Personnel number]]&lt;&gt;"",TimeSpend[[#This Row],[Date]]&lt;&gt;""),SUBSTITUTE(TimeSpend[[#This Row],[Hours]],",","."),"")</f>
        <v/>
      </c>
      <c r="D3349" t="str">
        <f>IF(AND(TimeSpend[[#This Row],[Personnel number]]&lt;&gt;"",TimeSpend[[#This Row],[Date]]&lt;&gt;""),TimeSpend[[#This Row],[Network]],"")</f>
        <v/>
      </c>
      <c r="E3349" t="str">
        <f>IF(AND(TimeSpend[[#This Row],[Personnel number]]&lt;&gt;"",TimeSpend[[#This Row],[Date]]&lt;&gt;""),TimeSpend[[#This Row],[Network Description]],"")</f>
        <v/>
      </c>
      <c r="F3349" t="str">
        <f>IF(AND(TimeSpend[[#This Row],[Personnel number]]&lt;&gt;"",TimeSpend[[#This Row],[Date]]&lt;&gt;""),TimeSpend[[#This Row],[Activity]],"")</f>
        <v/>
      </c>
      <c r="G3349" t="str">
        <f>IF(AND(TimeSpend[[#This Row],[Personnel number]]&lt;&gt;"",TimeSpend[[#This Row],[Date]]&lt;&gt;""),TimeSpend[[#This Row],[Activity description]],"")</f>
        <v/>
      </c>
      <c r="H3349" s="36" t="str">
        <f>IF(AND(TimeSpend[[#This Row],[Personnel number]]&lt;&gt;"",TimeSpend[[#This Row],[Date]]&lt;&gt;""),TimeSpend[[#This Row],[Start Time]],"")</f>
        <v/>
      </c>
      <c r="I3349" s="36" t="str">
        <f>IF(AND(TimeSpend[[#This Row],[Personnel number]]&lt;&gt;"",TimeSpend[[#This Row],[Date]]&lt;&gt;""),TimeSpend[[#This Row],[End Time]],"")</f>
        <v/>
      </c>
      <c r="J3349" t="str">
        <f>IF(AND(TimeSpend[[#This Row],[Personnel number]]&lt;&gt;"",TimeSpend[[#This Row],[Date]]&lt;&gt;""),TimeSpend[[#This Row],[Location]],"")</f>
        <v/>
      </c>
      <c r="K3349" t="str">
        <f>IF(AND(TimeSpend[[#This Row],[Personnel number]]&lt;&gt;"",TimeSpend[[#This Row],[Date]]&lt;&gt;""),TimeSpend[[#This Row],[Task]],"")</f>
        <v/>
      </c>
      <c r="L3349" t="str">
        <f>IF(AND(TimeSpend[[#This Row],[Personnel number]]&lt;&gt;"",TimeSpend[[#This Row],[Date]]&lt;&gt;""),Utilization!$J$2,"")</f>
        <v/>
      </c>
      <c r="M3349" t="str">
        <f>IF(AND(TimeSpend[[#This Row],[Personnel number]]&lt;&gt;"",TimeSpend[[#This Row],[Date]]&lt;&gt;""),TimeSpend[[#This Row],[Employee Name]],"")</f>
        <v/>
      </c>
      <c r="N3349" t="str">
        <f t="shared" si="104"/>
        <v/>
      </c>
      <c r="O3349" t="str">
        <f t="shared" si="105"/>
        <v/>
      </c>
      <c r="P3349" t="str">
        <f>IF(D3349&lt;&gt;"",VLOOKUP(D3349,Projects!B:C,2,0),"")</f>
        <v/>
      </c>
    </row>
    <row r="3350" spans="1:16" x14ac:dyDescent="0.25">
      <c r="A3350" t="str">
        <f>UPPER(IF(AND(TimeSpend[[#This Row],[Personnel number]]&lt;&gt;"",TimeSpend[[#This Row],[Date]]&lt;&gt;""),TimeSpend[[#This Row],[Personnel number]],""))</f>
        <v/>
      </c>
      <c r="B3350" s="85" t="str">
        <f>IF(AND(TimeSpend[[#This Row],[Personnel number]]&lt;&gt;"",TimeSpend[[#This Row],[Date]]&lt;&gt;""),TEXT(TimeSpend[[#This Row],[Date]],"[$-409]yyyyMMdd"),"")</f>
        <v/>
      </c>
      <c r="C3350" s="33" t="str">
        <f>IF(AND(TimeSpend[[#This Row],[Personnel number]]&lt;&gt;"",TimeSpend[[#This Row],[Date]]&lt;&gt;""),SUBSTITUTE(TimeSpend[[#This Row],[Hours]],",","."),"")</f>
        <v/>
      </c>
      <c r="D3350" t="str">
        <f>IF(AND(TimeSpend[[#This Row],[Personnel number]]&lt;&gt;"",TimeSpend[[#This Row],[Date]]&lt;&gt;""),TimeSpend[[#This Row],[Network]],"")</f>
        <v/>
      </c>
      <c r="E3350" t="str">
        <f>IF(AND(TimeSpend[[#This Row],[Personnel number]]&lt;&gt;"",TimeSpend[[#This Row],[Date]]&lt;&gt;""),TimeSpend[[#This Row],[Network Description]],"")</f>
        <v/>
      </c>
      <c r="F3350" t="str">
        <f>IF(AND(TimeSpend[[#This Row],[Personnel number]]&lt;&gt;"",TimeSpend[[#This Row],[Date]]&lt;&gt;""),TimeSpend[[#This Row],[Activity]],"")</f>
        <v/>
      </c>
      <c r="G3350" t="str">
        <f>IF(AND(TimeSpend[[#This Row],[Personnel number]]&lt;&gt;"",TimeSpend[[#This Row],[Date]]&lt;&gt;""),TimeSpend[[#This Row],[Activity description]],"")</f>
        <v/>
      </c>
      <c r="H3350" s="36" t="str">
        <f>IF(AND(TimeSpend[[#This Row],[Personnel number]]&lt;&gt;"",TimeSpend[[#This Row],[Date]]&lt;&gt;""),TimeSpend[[#This Row],[Start Time]],"")</f>
        <v/>
      </c>
      <c r="I3350" s="36" t="str">
        <f>IF(AND(TimeSpend[[#This Row],[Personnel number]]&lt;&gt;"",TimeSpend[[#This Row],[Date]]&lt;&gt;""),TimeSpend[[#This Row],[End Time]],"")</f>
        <v/>
      </c>
      <c r="J3350" t="str">
        <f>IF(AND(TimeSpend[[#This Row],[Personnel number]]&lt;&gt;"",TimeSpend[[#This Row],[Date]]&lt;&gt;""),TimeSpend[[#This Row],[Location]],"")</f>
        <v/>
      </c>
      <c r="K3350" t="str">
        <f>IF(AND(TimeSpend[[#This Row],[Personnel number]]&lt;&gt;"",TimeSpend[[#This Row],[Date]]&lt;&gt;""),TimeSpend[[#This Row],[Task]],"")</f>
        <v/>
      </c>
      <c r="L3350" t="str">
        <f>IF(AND(TimeSpend[[#This Row],[Personnel number]]&lt;&gt;"",TimeSpend[[#This Row],[Date]]&lt;&gt;""),Utilization!$J$2,"")</f>
        <v/>
      </c>
      <c r="M3350" t="str">
        <f>IF(AND(TimeSpend[[#This Row],[Personnel number]]&lt;&gt;"",TimeSpend[[#This Row],[Date]]&lt;&gt;""),TimeSpend[[#This Row],[Employee Name]],"")</f>
        <v/>
      </c>
      <c r="N3350" t="str">
        <f t="shared" si="104"/>
        <v/>
      </c>
      <c r="O3350" t="str">
        <f t="shared" si="105"/>
        <v/>
      </c>
      <c r="P3350" t="str">
        <f>IF(D3350&lt;&gt;"",VLOOKUP(D3350,Projects!B:C,2,0),"")</f>
        <v/>
      </c>
    </row>
    <row r="3351" spans="1:16" x14ac:dyDescent="0.25">
      <c r="A3351" t="str">
        <f>UPPER(IF(AND(TimeSpend[[#This Row],[Personnel number]]&lt;&gt;"",TimeSpend[[#This Row],[Date]]&lt;&gt;""),TimeSpend[[#This Row],[Personnel number]],""))</f>
        <v/>
      </c>
      <c r="B3351" s="85" t="str">
        <f>IF(AND(TimeSpend[[#This Row],[Personnel number]]&lt;&gt;"",TimeSpend[[#This Row],[Date]]&lt;&gt;""),TEXT(TimeSpend[[#This Row],[Date]],"[$-409]yyyyMMdd"),"")</f>
        <v/>
      </c>
      <c r="C3351" s="33" t="str">
        <f>IF(AND(TimeSpend[[#This Row],[Personnel number]]&lt;&gt;"",TimeSpend[[#This Row],[Date]]&lt;&gt;""),SUBSTITUTE(TimeSpend[[#This Row],[Hours]],",","."),"")</f>
        <v/>
      </c>
      <c r="D3351" t="str">
        <f>IF(AND(TimeSpend[[#This Row],[Personnel number]]&lt;&gt;"",TimeSpend[[#This Row],[Date]]&lt;&gt;""),TimeSpend[[#This Row],[Network]],"")</f>
        <v/>
      </c>
      <c r="E3351" t="str">
        <f>IF(AND(TimeSpend[[#This Row],[Personnel number]]&lt;&gt;"",TimeSpend[[#This Row],[Date]]&lt;&gt;""),TimeSpend[[#This Row],[Network Description]],"")</f>
        <v/>
      </c>
      <c r="F3351" t="str">
        <f>IF(AND(TimeSpend[[#This Row],[Personnel number]]&lt;&gt;"",TimeSpend[[#This Row],[Date]]&lt;&gt;""),TimeSpend[[#This Row],[Activity]],"")</f>
        <v/>
      </c>
      <c r="G3351" t="str">
        <f>IF(AND(TimeSpend[[#This Row],[Personnel number]]&lt;&gt;"",TimeSpend[[#This Row],[Date]]&lt;&gt;""),TimeSpend[[#This Row],[Activity description]],"")</f>
        <v/>
      </c>
      <c r="H3351" s="36" t="str">
        <f>IF(AND(TimeSpend[[#This Row],[Personnel number]]&lt;&gt;"",TimeSpend[[#This Row],[Date]]&lt;&gt;""),TimeSpend[[#This Row],[Start Time]],"")</f>
        <v/>
      </c>
      <c r="I3351" s="36" t="str">
        <f>IF(AND(TimeSpend[[#This Row],[Personnel number]]&lt;&gt;"",TimeSpend[[#This Row],[Date]]&lt;&gt;""),TimeSpend[[#This Row],[End Time]],"")</f>
        <v/>
      </c>
      <c r="J3351" t="str">
        <f>IF(AND(TimeSpend[[#This Row],[Personnel number]]&lt;&gt;"",TimeSpend[[#This Row],[Date]]&lt;&gt;""),TimeSpend[[#This Row],[Location]],"")</f>
        <v/>
      </c>
      <c r="K3351" t="str">
        <f>IF(AND(TimeSpend[[#This Row],[Personnel number]]&lt;&gt;"",TimeSpend[[#This Row],[Date]]&lt;&gt;""),TimeSpend[[#This Row],[Task]],"")</f>
        <v/>
      </c>
      <c r="L3351" t="str">
        <f>IF(AND(TimeSpend[[#This Row],[Personnel number]]&lt;&gt;"",TimeSpend[[#This Row],[Date]]&lt;&gt;""),Utilization!$J$2,"")</f>
        <v/>
      </c>
      <c r="M3351" t="str">
        <f>IF(AND(TimeSpend[[#This Row],[Personnel number]]&lt;&gt;"",TimeSpend[[#This Row],[Date]]&lt;&gt;""),TimeSpend[[#This Row],[Employee Name]],"")</f>
        <v/>
      </c>
      <c r="N3351" t="str">
        <f t="shared" si="104"/>
        <v/>
      </c>
      <c r="O3351" t="str">
        <f t="shared" si="105"/>
        <v/>
      </c>
      <c r="P3351" t="str">
        <f>IF(D3351&lt;&gt;"",VLOOKUP(D3351,Projects!B:C,2,0),"")</f>
        <v/>
      </c>
    </row>
    <row r="3352" spans="1:16" x14ac:dyDescent="0.25">
      <c r="A3352" t="str">
        <f>UPPER(IF(AND(TimeSpend[[#This Row],[Personnel number]]&lt;&gt;"",TimeSpend[[#This Row],[Date]]&lt;&gt;""),TimeSpend[[#This Row],[Personnel number]],""))</f>
        <v/>
      </c>
      <c r="B3352" s="85" t="str">
        <f>IF(AND(TimeSpend[[#This Row],[Personnel number]]&lt;&gt;"",TimeSpend[[#This Row],[Date]]&lt;&gt;""),TEXT(TimeSpend[[#This Row],[Date]],"[$-409]yyyyMMdd"),"")</f>
        <v/>
      </c>
      <c r="C3352" s="33" t="str">
        <f>IF(AND(TimeSpend[[#This Row],[Personnel number]]&lt;&gt;"",TimeSpend[[#This Row],[Date]]&lt;&gt;""),SUBSTITUTE(TimeSpend[[#This Row],[Hours]],",","."),"")</f>
        <v/>
      </c>
      <c r="D3352" t="str">
        <f>IF(AND(TimeSpend[[#This Row],[Personnel number]]&lt;&gt;"",TimeSpend[[#This Row],[Date]]&lt;&gt;""),TimeSpend[[#This Row],[Network]],"")</f>
        <v/>
      </c>
      <c r="E3352" t="str">
        <f>IF(AND(TimeSpend[[#This Row],[Personnel number]]&lt;&gt;"",TimeSpend[[#This Row],[Date]]&lt;&gt;""),TimeSpend[[#This Row],[Network Description]],"")</f>
        <v/>
      </c>
      <c r="F3352" t="str">
        <f>IF(AND(TimeSpend[[#This Row],[Personnel number]]&lt;&gt;"",TimeSpend[[#This Row],[Date]]&lt;&gt;""),TimeSpend[[#This Row],[Activity]],"")</f>
        <v/>
      </c>
      <c r="G3352" t="str">
        <f>IF(AND(TimeSpend[[#This Row],[Personnel number]]&lt;&gt;"",TimeSpend[[#This Row],[Date]]&lt;&gt;""),TimeSpend[[#This Row],[Activity description]],"")</f>
        <v/>
      </c>
      <c r="H3352" s="36" t="str">
        <f>IF(AND(TimeSpend[[#This Row],[Personnel number]]&lt;&gt;"",TimeSpend[[#This Row],[Date]]&lt;&gt;""),TimeSpend[[#This Row],[Start Time]],"")</f>
        <v/>
      </c>
      <c r="I3352" s="36" t="str">
        <f>IF(AND(TimeSpend[[#This Row],[Personnel number]]&lt;&gt;"",TimeSpend[[#This Row],[Date]]&lt;&gt;""),TimeSpend[[#This Row],[End Time]],"")</f>
        <v/>
      </c>
      <c r="J3352" t="str">
        <f>IF(AND(TimeSpend[[#This Row],[Personnel number]]&lt;&gt;"",TimeSpend[[#This Row],[Date]]&lt;&gt;""),TimeSpend[[#This Row],[Location]],"")</f>
        <v/>
      </c>
      <c r="K3352" t="str">
        <f>IF(AND(TimeSpend[[#This Row],[Personnel number]]&lt;&gt;"",TimeSpend[[#This Row],[Date]]&lt;&gt;""),TimeSpend[[#This Row],[Task]],"")</f>
        <v/>
      </c>
      <c r="L3352" t="str">
        <f>IF(AND(TimeSpend[[#This Row],[Personnel number]]&lt;&gt;"",TimeSpend[[#This Row],[Date]]&lt;&gt;""),Utilization!$J$2,"")</f>
        <v/>
      </c>
      <c r="M3352" t="str">
        <f>IF(AND(TimeSpend[[#This Row],[Personnel number]]&lt;&gt;"",TimeSpend[[#This Row],[Date]]&lt;&gt;""),TimeSpend[[#This Row],[Employee Name]],"")</f>
        <v/>
      </c>
      <c r="N3352" t="str">
        <f t="shared" si="104"/>
        <v/>
      </c>
      <c r="O3352" t="str">
        <f t="shared" si="105"/>
        <v/>
      </c>
      <c r="P3352" t="str">
        <f>IF(D3352&lt;&gt;"",VLOOKUP(D3352,Projects!B:C,2,0),"")</f>
        <v/>
      </c>
    </row>
    <row r="3353" spans="1:16" x14ac:dyDescent="0.25">
      <c r="A3353" t="str">
        <f>UPPER(IF(AND(TimeSpend[[#This Row],[Personnel number]]&lt;&gt;"",TimeSpend[[#This Row],[Date]]&lt;&gt;""),TimeSpend[[#This Row],[Personnel number]],""))</f>
        <v/>
      </c>
      <c r="B3353" s="85" t="str">
        <f>IF(AND(TimeSpend[[#This Row],[Personnel number]]&lt;&gt;"",TimeSpend[[#This Row],[Date]]&lt;&gt;""),TEXT(TimeSpend[[#This Row],[Date]],"[$-409]yyyyMMdd"),"")</f>
        <v/>
      </c>
      <c r="C3353" s="33" t="str">
        <f>IF(AND(TimeSpend[[#This Row],[Personnel number]]&lt;&gt;"",TimeSpend[[#This Row],[Date]]&lt;&gt;""),SUBSTITUTE(TimeSpend[[#This Row],[Hours]],",","."),"")</f>
        <v/>
      </c>
      <c r="D3353" t="str">
        <f>IF(AND(TimeSpend[[#This Row],[Personnel number]]&lt;&gt;"",TimeSpend[[#This Row],[Date]]&lt;&gt;""),TimeSpend[[#This Row],[Network]],"")</f>
        <v/>
      </c>
      <c r="E3353" t="str">
        <f>IF(AND(TimeSpend[[#This Row],[Personnel number]]&lt;&gt;"",TimeSpend[[#This Row],[Date]]&lt;&gt;""),TimeSpend[[#This Row],[Network Description]],"")</f>
        <v/>
      </c>
      <c r="F3353" t="str">
        <f>IF(AND(TimeSpend[[#This Row],[Personnel number]]&lt;&gt;"",TimeSpend[[#This Row],[Date]]&lt;&gt;""),TimeSpend[[#This Row],[Activity]],"")</f>
        <v/>
      </c>
      <c r="G3353" t="str">
        <f>IF(AND(TimeSpend[[#This Row],[Personnel number]]&lt;&gt;"",TimeSpend[[#This Row],[Date]]&lt;&gt;""),TimeSpend[[#This Row],[Activity description]],"")</f>
        <v/>
      </c>
      <c r="H3353" s="36" t="str">
        <f>IF(AND(TimeSpend[[#This Row],[Personnel number]]&lt;&gt;"",TimeSpend[[#This Row],[Date]]&lt;&gt;""),TimeSpend[[#This Row],[Start Time]],"")</f>
        <v/>
      </c>
      <c r="I3353" s="36" t="str">
        <f>IF(AND(TimeSpend[[#This Row],[Personnel number]]&lt;&gt;"",TimeSpend[[#This Row],[Date]]&lt;&gt;""),TimeSpend[[#This Row],[End Time]],"")</f>
        <v/>
      </c>
      <c r="J3353" t="str">
        <f>IF(AND(TimeSpend[[#This Row],[Personnel number]]&lt;&gt;"",TimeSpend[[#This Row],[Date]]&lt;&gt;""),TimeSpend[[#This Row],[Location]],"")</f>
        <v/>
      </c>
      <c r="K3353" t="str">
        <f>IF(AND(TimeSpend[[#This Row],[Personnel number]]&lt;&gt;"",TimeSpend[[#This Row],[Date]]&lt;&gt;""),TimeSpend[[#This Row],[Task]],"")</f>
        <v/>
      </c>
      <c r="L3353" t="str">
        <f>IF(AND(TimeSpend[[#This Row],[Personnel number]]&lt;&gt;"",TimeSpend[[#This Row],[Date]]&lt;&gt;""),Utilization!$J$2,"")</f>
        <v/>
      </c>
      <c r="M3353" t="str">
        <f>IF(AND(TimeSpend[[#This Row],[Personnel number]]&lt;&gt;"",TimeSpend[[#This Row],[Date]]&lt;&gt;""),TimeSpend[[#This Row],[Employee Name]],"")</f>
        <v/>
      </c>
      <c r="N3353" t="str">
        <f t="shared" si="104"/>
        <v/>
      </c>
      <c r="O3353" t="str">
        <f t="shared" si="105"/>
        <v/>
      </c>
      <c r="P3353" t="str">
        <f>IF(D3353&lt;&gt;"",VLOOKUP(D3353,Projects!B:C,2,0),"")</f>
        <v/>
      </c>
    </row>
    <row r="3354" spans="1:16" x14ac:dyDescent="0.25">
      <c r="A3354" t="str">
        <f>UPPER(IF(AND(TimeSpend[[#This Row],[Personnel number]]&lt;&gt;"",TimeSpend[[#This Row],[Date]]&lt;&gt;""),TimeSpend[[#This Row],[Personnel number]],""))</f>
        <v/>
      </c>
      <c r="B3354" s="85" t="str">
        <f>IF(AND(TimeSpend[[#This Row],[Personnel number]]&lt;&gt;"",TimeSpend[[#This Row],[Date]]&lt;&gt;""),TEXT(TimeSpend[[#This Row],[Date]],"[$-409]yyyyMMdd"),"")</f>
        <v/>
      </c>
      <c r="C3354" s="33" t="str">
        <f>IF(AND(TimeSpend[[#This Row],[Personnel number]]&lt;&gt;"",TimeSpend[[#This Row],[Date]]&lt;&gt;""),SUBSTITUTE(TimeSpend[[#This Row],[Hours]],",","."),"")</f>
        <v/>
      </c>
      <c r="D3354" t="str">
        <f>IF(AND(TimeSpend[[#This Row],[Personnel number]]&lt;&gt;"",TimeSpend[[#This Row],[Date]]&lt;&gt;""),TimeSpend[[#This Row],[Network]],"")</f>
        <v/>
      </c>
      <c r="E3354" t="str">
        <f>IF(AND(TimeSpend[[#This Row],[Personnel number]]&lt;&gt;"",TimeSpend[[#This Row],[Date]]&lt;&gt;""),TimeSpend[[#This Row],[Network Description]],"")</f>
        <v/>
      </c>
      <c r="F3354" t="str">
        <f>IF(AND(TimeSpend[[#This Row],[Personnel number]]&lt;&gt;"",TimeSpend[[#This Row],[Date]]&lt;&gt;""),TimeSpend[[#This Row],[Activity]],"")</f>
        <v/>
      </c>
      <c r="G3354" t="str">
        <f>IF(AND(TimeSpend[[#This Row],[Personnel number]]&lt;&gt;"",TimeSpend[[#This Row],[Date]]&lt;&gt;""),TimeSpend[[#This Row],[Activity description]],"")</f>
        <v/>
      </c>
      <c r="H3354" s="36" t="str">
        <f>IF(AND(TimeSpend[[#This Row],[Personnel number]]&lt;&gt;"",TimeSpend[[#This Row],[Date]]&lt;&gt;""),TimeSpend[[#This Row],[Start Time]],"")</f>
        <v/>
      </c>
      <c r="I3354" s="36" t="str">
        <f>IF(AND(TimeSpend[[#This Row],[Personnel number]]&lt;&gt;"",TimeSpend[[#This Row],[Date]]&lt;&gt;""),TimeSpend[[#This Row],[End Time]],"")</f>
        <v/>
      </c>
      <c r="J3354" t="str">
        <f>IF(AND(TimeSpend[[#This Row],[Personnel number]]&lt;&gt;"",TimeSpend[[#This Row],[Date]]&lt;&gt;""),TimeSpend[[#This Row],[Location]],"")</f>
        <v/>
      </c>
      <c r="K3354" t="str">
        <f>IF(AND(TimeSpend[[#This Row],[Personnel number]]&lt;&gt;"",TimeSpend[[#This Row],[Date]]&lt;&gt;""),TimeSpend[[#This Row],[Task]],"")</f>
        <v/>
      </c>
      <c r="L3354" t="str">
        <f>IF(AND(TimeSpend[[#This Row],[Personnel number]]&lt;&gt;"",TimeSpend[[#This Row],[Date]]&lt;&gt;""),Utilization!$J$2,"")</f>
        <v/>
      </c>
      <c r="M3354" t="str">
        <f>IF(AND(TimeSpend[[#This Row],[Personnel number]]&lt;&gt;"",TimeSpend[[#This Row],[Date]]&lt;&gt;""),TimeSpend[[#This Row],[Employee Name]],"")</f>
        <v/>
      </c>
      <c r="N3354" t="str">
        <f t="shared" si="104"/>
        <v/>
      </c>
      <c r="O3354" t="str">
        <f t="shared" si="105"/>
        <v/>
      </c>
      <c r="P3354" t="str">
        <f>IF(D3354&lt;&gt;"",VLOOKUP(D3354,Projects!B:C,2,0),"")</f>
        <v/>
      </c>
    </row>
    <row r="3355" spans="1:16" x14ac:dyDescent="0.25">
      <c r="A3355" t="str">
        <f>UPPER(IF(AND(TimeSpend[[#This Row],[Personnel number]]&lt;&gt;"",TimeSpend[[#This Row],[Date]]&lt;&gt;""),TimeSpend[[#This Row],[Personnel number]],""))</f>
        <v/>
      </c>
      <c r="B3355" s="85" t="str">
        <f>IF(AND(TimeSpend[[#This Row],[Personnel number]]&lt;&gt;"",TimeSpend[[#This Row],[Date]]&lt;&gt;""),TEXT(TimeSpend[[#This Row],[Date]],"[$-409]yyyyMMdd"),"")</f>
        <v/>
      </c>
      <c r="C3355" s="33" t="str">
        <f>IF(AND(TimeSpend[[#This Row],[Personnel number]]&lt;&gt;"",TimeSpend[[#This Row],[Date]]&lt;&gt;""),SUBSTITUTE(TimeSpend[[#This Row],[Hours]],",","."),"")</f>
        <v/>
      </c>
      <c r="D3355" t="str">
        <f>IF(AND(TimeSpend[[#This Row],[Personnel number]]&lt;&gt;"",TimeSpend[[#This Row],[Date]]&lt;&gt;""),TimeSpend[[#This Row],[Network]],"")</f>
        <v/>
      </c>
      <c r="E3355" t="str">
        <f>IF(AND(TimeSpend[[#This Row],[Personnel number]]&lt;&gt;"",TimeSpend[[#This Row],[Date]]&lt;&gt;""),TimeSpend[[#This Row],[Network Description]],"")</f>
        <v/>
      </c>
      <c r="F3355" t="str">
        <f>IF(AND(TimeSpend[[#This Row],[Personnel number]]&lt;&gt;"",TimeSpend[[#This Row],[Date]]&lt;&gt;""),TimeSpend[[#This Row],[Activity]],"")</f>
        <v/>
      </c>
      <c r="G3355" t="str">
        <f>IF(AND(TimeSpend[[#This Row],[Personnel number]]&lt;&gt;"",TimeSpend[[#This Row],[Date]]&lt;&gt;""),TimeSpend[[#This Row],[Activity description]],"")</f>
        <v/>
      </c>
      <c r="H3355" s="36" t="str">
        <f>IF(AND(TimeSpend[[#This Row],[Personnel number]]&lt;&gt;"",TimeSpend[[#This Row],[Date]]&lt;&gt;""),TimeSpend[[#This Row],[Start Time]],"")</f>
        <v/>
      </c>
      <c r="I3355" s="36" t="str">
        <f>IF(AND(TimeSpend[[#This Row],[Personnel number]]&lt;&gt;"",TimeSpend[[#This Row],[Date]]&lt;&gt;""),TimeSpend[[#This Row],[End Time]],"")</f>
        <v/>
      </c>
      <c r="J3355" t="str">
        <f>IF(AND(TimeSpend[[#This Row],[Personnel number]]&lt;&gt;"",TimeSpend[[#This Row],[Date]]&lt;&gt;""),TimeSpend[[#This Row],[Location]],"")</f>
        <v/>
      </c>
      <c r="K3355" t="str">
        <f>IF(AND(TimeSpend[[#This Row],[Personnel number]]&lt;&gt;"",TimeSpend[[#This Row],[Date]]&lt;&gt;""),TimeSpend[[#This Row],[Task]],"")</f>
        <v/>
      </c>
      <c r="L3355" t="str">
        <f>IF(AND(TimeSpend[[#This Row],[Personnel number]]&lt;&gt;"",TimeSpend[[#This Row],[Date]]&lt;&gt;""),Utilization!$J$2,"")</f>
        <v/>
      </c>
      <c r="M3355" t="str">
        <f>IF(AND(TimeSpend[[#This Row],[Personnel number]]&lt;&gt;"",TimeSpend[[#This Row],[Date]]&lt;&gt;""),TimeSpend[[#This Row],[Employee Name]],"")</f>
        <v/>
      </c>
      <c r="N3355" t="str">
        <f t="shared" si="104"/>
        <v/>
      </c>
      <c r="O3355" t="str">
        <f t="shared" si="105"/>
        <v/>
      </c>
      <c r="P3355" t="str">
        <f>IF(D3355&lt;&gt;"",VLOOKUP(D3355,Projects!B:C,2,0),"")</f>
        <v/>
      </c>
    </row>
    <row r="3356" spans="1:16" x14ac:dyDescent="0.25">
      <c r="A3356" t="str">
        <f>UPPER(IF(AND(TimeSpend[[#This Row],[Personnel number]]&lt;&gt;"",TimeSpend[[#This Row],[Date]]&lt;&gt;""),TimeSpend[[#This Row],[Personnel number]],""))</f>
        <v/>
      </c>
      <c r="B3356" s="85" t="str">
        <f>IF(AND(TimeSpend[[#This Row],[Personnel number]]&lt;&gt;"",TimeSpend[[#This Row],[Date]]&lt;&gt;""),TEXT(TimeSpend[[#This Row],[Date]],"[$-409]yyyyMMdd"),"")</f>
        <v/>
      </c>
      <c r="C3356" s="33" t="str">
        <f>IF(AND(TimeSpend[[#This Row],[Personnel number]]&lt;&gt;"",TimeSpend[[#This Row],[Date]]&lt;&gt;""),SUBSTITUTE(TimeSpend[[#This Row],[Hours]],",","."),"")</f>
        <v/>
      </c>
      <c r="D3356" t="str">
        <f>IF(AND(TimeSpend[[#This Row],[Personnel number]]&lt;&gt;"",TimeSpend[[#This Row],[Date]]&lt;&gt;""),TimeSpend[[#This Row],[Network]],"")</f>
        <v/>
      </c>
      <c r="E3356" t="str">
        <f>IF(AND(TimeSpend[[#This Row],[Personnel number]]&lt;&gt;"",TimeSpend[[#This Row],[Date]]&lt;&gt;""),TimeSpend[[#This Row],[Network Description]],"")</f>
        <v/>
      </c>
      <c r="F3356" t="str">
        <f>IF(AND(TimeSpend[[#This Row],[Personnel number]]&lt;&gt;"",TimeSpend[[#This Row],[Date]]&lt;&gt;""),TimeSpend[[#This Row],[Activity]],"")</f>
        <v/>
      </c>
      <c r="G3356" t="str">
        <f>IF(AND(TimeSpend[[#This Row],[Personnel number]]&lt;&gt;"",TimeSpend[[#This Row],[Date]]&lt;&gt;""),TimeSpend[[#This Row],[Activity description]],"")</f>
        <v/>
      </c>
      <c r="H3356" s="36" t="str">
        <f>IF(AND(TimeSpend[[#This Row],[Personnel number]]&lt;&gt;"",TimeSpend[[#This Row],[Date]]&lt;&gt;""),TimeSpend[[#This Row],[Start Time]],"")</f>
        <v/>
      </c>
      <c r="I3356" s="36" t="str">
        <f>IF(AND(TimeSpend[[#This Row],[Personnel number]]&lt;&gt;"",TimeSpend[[#This Row],[Date]]&lt;&gt;""),TimeSpend[[#This Row],[End Time]],"")</f>
        <v/>
      </c>
      <c r="J3356" t="str">
        <f>IF(AND(TimeSpend[[#This Row],[Personnel number]]&lt;&gt;"",TimeSpend[[#This Row],[Date]]&lt;&gt;""),TimeSpend[[#This Row],[Location]],"")</f>
        <v/>
      </c>
      <c r="K3356" t="str">
        <f>IF(AND(TimeSpend[[#This Row],[Personnel number]]&lt;&gt;"",TimeSpend[[#This Row],[Date]]&lt;&gt;""),TimeSpend[[#This Row],[Task]],"")</f>
        <v/>
      </c>
      <c r="L3356" t="str">
        <f>IF(AND(TimeSpend[[#This Row],[Personnel number]]&lt;&gt;"",TimeSpend[[#This Row],[Date]]&lt;&gt;""),Utilization!$J$2,"")</f>
        <v/>
      </c>
      <c r="M3356" t="str">
        <f>IF(AND(TimeSpend[[#This Row],[Personnel number]]&lt;&gt;"",TimeSpend[[#This Row],[Date]]&lt;&gt;""),TimeSpend[[#This Row],[Employee Name]],"")</f>
        <v/>
      </c>
      <c r="N3356" t="str">
        <f t="shared" si="104"/>
        <v/>
      </c>
      <c r="O3356" t="str">
        <f t="shared" si="105"/>
        <v/>
      </c>
      <c r="P3356" t="str">
        <f>IF(D3356&lt;&gt;"",VLOOKUP(D3356,Projects!B:C,2,0),"")</f>
        <v/>
      </c>
    </row>
    <row r="3357" spans="1:16" x14ac:dyDescent="0.25">
      <c r="A3357" t="str">
        <f>UPPER(IF(AND(TimeSpend[[#This Row],[Personnel number]]&lt;&gt;"",TimeSpend[[#This Row],[Date]]&lt;&gt;""),TimeSpend[[#This Row],[Personnel number]],""))</f>
        <v/>
      </c>
      <c r="B3357" s="85" t="str">
        <f>IF(AND(TimeSpend[[#This Row],[Personnel number]]&lt;&gt;"",TimeSpend[[#This Row],[Date]]&lt;&gt;""),TEXT(TimeSpend[[#This Row],[Date]],"[$-409]yyyyMMdd"),"")</f>
        <v/>
      </c>
      <c r="C3357" s="33" t="str">
        <f>IF(AND(TimeSpend[[#This Row],[Personnel number]]&lt;&gt;"",TimeSpend[[#This Row],[Date]]&lt;&gt;""),SUBSTITUTE(TimeSpend[[#This Row],[Hours]],",","."),"")</f>
        <v/>
      </c>
      <c r="D3357" t="str">
        <f>IF(AND(TimeSpend[[#This Row],[Personnel number]]&lt;&gt;"",TimeSpend[[#This Row],[Date]]&lt;&gt;""),TimeSpend[[#This Row],[Network]],"")</f>
        <v/>
      </c>
      <c r="E3357" t="str">
        <f>IF(AND(TimeSpend[[#This Row],[Personnel number]]&lt;&gt;"",TimeSpend[[#This Row],[Date]]&lt;&gt;""),TimeSpend[[#This Row],[Network Description]],"")</f>
        <v/>
      </c>
      <c r="F3357" t="str">
        <f>IF(AND(TimeSpend[[#This Row],[Personnel number]]&lt;&gt;"",TimeSpend[[#This Row],[Date]]&lt;&gt;""),TimeSpend[[#This Row],[Activity]],"")</f>
        <v/>
      </c>
      <c r="G3357" t="str">
        <f>IF(AND(TimeSpend[[#This Row],[Personnel number]]&lt;&gt;"",TimeSpend[[#This Row],[Date]]&lt;&gt;""),TimeSpend[[#This Row],[Activity description]],"")</f>
        <v/>
      </c>
      <c r="H3357" s="36" t="str">
        <f>IF(AND(TimeSpend[[#This Row],[Personnel number]]&lt;&gt;"",TimeSpend[[#This Row],[Date]]&lt;&gt;""),TimeSpend[[#This Row],[Start Time]],"")</f>
        <v/>
      </c>
      <c r="I3357" s="36" t="str">
        <f>IF(AND(TimeSpend[[#This Row],[Personnel number]]&lt;&gt;"",TimeSpend[[#This Row],[Date]]&lt;&gt;""),TimeSpend[[#This Row],[End Time]],"")</f>
        <v/>
      </c>
      <c r="J3357" t="str">
        <f>IF(AND(TimeSpend[[#This Row],[Personnel number]]&lt;&gt;"",TimeSpend[[#This Row],[Date]]&lt;&gt;""),TimeSpend[[#This Row],[Location]],"")</f>
        <v/>
      </c>
      <c r="K3357" t="str">
        <f>IF(AND(TimeSpend[[#This Row],[Personnel number]]&lt;&gt;"",TimeSpend[[#This Row],[Date]]&lt;&gt;""),TimeSpend[[#This Row],[Task]],"")</f>
        <v/>
      </c>
      <c r="L3357" t="str">
        <f>IF(AND(TimeSpend[[#This Row],[Personnel number]]&lt;&gt;"",TimeSpend[[#This Row],[Date]]&lt;&gt;""),Utilization!$J$2,"")</f>
        <v/>
      </c>
      <c r="M3357" t="str">
        <f>IF(AND(TimeSpend[[#This Row],[Personnel number]]&lt;&gt;"",TimeSpend[[#This Row],[Date]]&lt;&gt;""),TimeSpend[[#This Row],[Employee Name]],"")</f>
        <v/>
      </c>
      <c r="N3357" t="str">
        <f t="shared" si="104"/>
        <v/>
      </c>
      <c r="O3357" t="str">
        <f t="shared" si="105"/>
        <v/>
      </c>
      <c r="P3357" t="str">
        <f>IF(D3357&lt;&gt;"",VLOOKUP(D3357,Projects!B:C,2,0),"")</f>
        <v/>
      </c>
    </row>
    <row r="3358" spans="1:16" x14ac:dyDescent="0.25">
      <c r="A3358" t="str">
        <f>UPPER(IF(AND(TimeSpend[[#This Row],[Personnel number]]&lt;&gt;"",TimeSpend[[#This Row],[Date]]&lt;&gt;""),TimeSpend[[#This Row],[Personnel number]],""))</f>
        <v/>
      </c>
      <c r="B3358" s="85" t="str">
        <f>IF(AND(TimeSpend[[#This Row],[Personnel number]]&lt;&gt;"",TimeSpend[[#This Row],[Date]]&lt;&gt;""),TEXT(TimeSpend[[#This Row],[Date]],"[$-409]yyyyMMdd"),"")</f>
        <v/>
      </c>
      <c r="C3358" s="33" t="str">
        <f>IF(AND(TimeSpend[[#This Row],[Personnel number]]&lt;&gt;"",TimeSpend[[#This Row],[Date]]&lt;&gt;""),SUBSTITUTE(TimeSpend[[#This Row],[Hours]],",","."),"")</f>
        <v/>
      </c>
      <c r="D3358" t="str">
        <f>IF(AND(TimeSpend[[#This Row],[Personnel number]]&lt;&gt;"",TimeSpend[[#This Row],[Date]]&lt;&gt;""),TimeSpend[[#This Row],[Network]],"")</f>
        <v/>
      </c>
      <c r="E3358" t="str">
        <f>IF(AND(TimeSpend[[#This Row],[Personnel number]]&lt;&gt;"",TimeSpend[[#This Row],[Date]]&lt;&gt;""),TimeSpend[[#This Row],[Network Description]],"")</f>
        <v/>
      </c>
      <c r="F3358" t="str">
        <f>IF(AND(TimeSpend[[#This Row],[Personnel number]]&lt;&gt;"",TimeSpend[[#This Row],[Date]]&lt;&gt;""),TimeSpend[[#This Row],[Activity]],"")</f>
        <v/>
      </c>
      <c r="G3358" t="str">
        <f>IF(AND(TimeSpend[[#This Row],[Personnel number]]&lt;&gt;"",TimeSpend[[#This Row],[Date]]&lt;&gt;""),TimeSpend[[#This Row],[Activity description]],"")</f>
        <v/>
      </c>
      <c r="H3358" s="36" t="str">
        <f>IF(AND(TimeSpend[[#This Row],[Personnel number]]&lt;&gt;"",TimeSpend[[#This Row],[Date]]&lt;&gt;""),TimeSpend[[#This Row],[Start Time]],"")</f>
        <v/>
      </c>
      <c r="I3358" s="36" t="str">
        <f>IF(AND(TimeSpend[[#This Row],[Personnel number]]&lt;&gt;"",TimeSpend[[#This Row],[Date]]&lt;&gt;""),TimeSpend[[#This Row],[End Time]],"")</f>
        <v/>
      </c>
      <c r="J3358" t="str">
        <f>IF(AND(TimeSpend[[#This Row],[Personnel number]]&lt;&gt;"",TimeSpend[[#This Row],[Date]]&lt;&gt;""),TimeSpend[[#This Row],[Location]],"")</f>
        <v/>
      </c>
      <c r="K3358" t="str">
        <f>IF(AND(TimeSpend[[#This Row],[Personnel number]]&lt;&gt;"",TimeSpend[[#This Row],[Date]]&lt;&gt;""),TimeSpend[[#This Row],[Task]],"")</f>
        <v/>
      </c>
      <c r="L3358" t="str">
        <f>IF(AND(TimeSpend[[#This Row],[Personnel number]]&lt;&gt;"",TimeSpend[[#This Row],[Date]]&lt;&gt;""),Utilization!$J$2,"")</f>
        <v/>
      </c>
      <c r="M3358" t="str">
        <f>IF(AND(TimeSpend[[#This Row],[Personnel number]]&lt;&gt;"",TimeSpend[[#This Row],[Date]]&lt;&gt;""),TimeSpend[[#This Row],[Employee Name]],"")</f>
        <v/>
      </c>
      <c r="N3358" t="str">
        <f t="shared" si="104"/>
        <v/>
      </c>
      <c r="O3358" t="str">
        <f t="shared" si="105"/>
        <v/>
      </c>
      <c r="P3358" t="str">
        <f>IF(D3358&lt;&gt;"",VLOOKUP(D3358,Projects!B:C,2,0),"")</f>
        <v/>
      </c>
    </row>
    <row r="3359" spans="1:16" x14ac:dyDescent="0.25">
      <c r="A3359" t="str">
        <f>UPPER(IF(AND(TimeSpend[[#This Row],[Personnel number]]&lt;&gt;"",TimeSpend[[#This Row],[Date]]&lt;&gt;""),TimeSpend[[#This Row],[Personnel number]],""))</f>
        <v/>
      </c>
      <c r="B3359" s="85" t="str">
        <f>IF(AND(TimeSpend[[#This Row],[Personnel number]]&lt;&gt;"",TimeSpend[[#This Row],[Date]]&lt;&gt;""),TEXT(TimeSpend[[#This Row],[Date]],"[$-409]yyyyMMdd"),"")</f>
        <v/>
      </c>
      <c r="C3359" s="33" t="str">
        <f>IF(AND(TimeSpend[[#This Row],[Personnel number]]&lt;&gt;"",TimeSpend[[#This Row],[Date]]&lt;&gt;""),SUBSTITUTE(TimeSpend[[#This Row],[Hours]],",","."),"")</f>
        <v/>
      </c>
      <c r="D3359" t="str">
        <f>IF(AND(TimeSpend[[#This Row],[Personnel number]]&lt;&gt;"",TimeSpend[[#This Row],[Date]]&lt;&gt;""),TimeSpend[[#This Row],[Network]],"")</f>
        <v/>
      </c>
      <c r="E3359" t="str">
        <f>IF(AND(TimeSpend[[#This Row],[Personnel number]]&lt;&gt;"",TimeSpend[[#This Row],[Date]]&lt;&gt;""),TimeSpend[[#This Row],[Network Description]],"")</f>
        <v/>
      </c>
      <c r="F3359" t="str">
        <f>IF(AND(TimeSpend[[#This Row],[Personnel number]]&lt;&gt;"",TimeSpend[[#This Row],[Date]]&lt;&gt;""),TimeSpend[[#This Row],[Activity]],"")</f>
        <v/>
      </c>
      <c r="G3359" t="str">
        <f>IF(AND(TimeSpend[[#This Row],[Personnel number]]&lt;&gt;"",TimeSpend[[#This Row],[Date]]&lt;&gt;""),TimeSpend[[#This Row],[Activity description]],"")</f>
        <v/>
      </c>
      <c r="H3359" s="36" t="str">
        <f>IF(AND(TimeSpend[[#This Row],[Personnel number]]&lt;&gt;"",TimeSpend[[#This Row],[Date]]&lt;&gt;""),TimeSpend[[#This Row],[Start Time]],"")</f>
        <v/>
      </c>
      <c r="I3359" s="36" t="str">
        <f>IF(AND(TimeSpend[[#This Row],[Personnel number]]&lt;&gt;"",TimeSpend[[#This Row],[Date]]&lt;&gt;""),TimeSpend[[#This Row],[End Time]],"")</f>
        <v/>
      </c>
      <c r="J3359" t="str">
        <f>IF(AND(TimeSpend[[#This Row],[Personnel number]]&lt;&gt;"",TimeSpend[[#This Row],[Date]]&lt;&gt;""),TimeSpend[[#This Row],[Location]],"")</f>
        <v/>
      </c>
      <c r="K3359" t="str">
        <f>IF(AND(TimeSpend[[#This Row],[Personnel number]]&lt;&gt;"",TimeSpend[[#This Row],[Date]]&lt;&gt;""),TimeSpend[[#This Row],[Task]],"")</f>
        <v/>
      </c>
      <c r="L3359" t="str">
        <f>IF(AND(TimeSpend[[#This Row],[Personnel number]]&lt;&gt;"",TimeSpend[[#This Row],[Date]]&lt;&gt;""),Utilization!$J$2,"")</f>
        <v/>
      </c>
      <c r="M3359" t="str">
        <f>IF(AND(TimeSpend[[#This Row],[Personnel number]]&lt;&gt;"",TimeSpend[[#This Row],[Date]]&lt;&gt;""),TimeSpend[[#This Row],[Employee Name]],"")</f>
        <v/>
      </c>
      <c r="N3359" t="str">
        <f t="shared" si="104"/>
        <v/>
      </c>
      <c r="O3359" t="str">
        <f t="shared" si="105"/>
        <v/>
      </c>
      <c r="P3359" t="str">
        <f>IF(D3359&lt;&gt;"",VLOOKUP(D3359,Projects!B:C,2,0),"")</f>
        <v/>
      </c>
    </row>
    <row r="3360" spans="1:16" x14ac:dyDescent="0.25">
      <c r="A3360" t="str">
        <f>UPPER(IF(AND(TimeSpend[[#This Row],[Personnel number]]&lt;&gt;"",TimeSpend[[#This Row],[Date]]&lt;&gt;""),TimeSpend[[#This Row],[Personnel number]],""))</f>
        <v/>
      </c>
      <c r="B3360" s="85" t="str">
        <f>IF(AND(TimeSpend[[#This Row],[Personnel number]]&lt;&gt;"",TimeSpend[[#This Row],[Date]]&lt;&gt;""),TEXT(TimeSpend[[#This Row],[Date]],"[$-409]yyyyMMdd"),"")</f>
        <v/>
      </c>
      <c r="C3360" s="33" t="str">
        <f>IF(AND(TimeSpend[[#This Row],[Personnel number]]&lt;&gt;"",TimeSpend[[#This Row],[Date]]&lt;&gt;""),SUBSTITUTE(TimeSpend[[#This Row],[Hours]],",","."),"")</f>
        <v/>
      </c>
      <c r="D3360" t="str">
        <f>IF(AND(TimeSpend[[#This Row],[Personnel number]]&lt;&gt;"",TimeSpend[[#This Row],[Date]]&lt;&gt;""),TimeSpend[[#This Row],[Network]],"")</f>
        <v/>
      </c>
      <c r="E3360" t="str">
        <f>IF(AND(TimeSpend[[#This Row],[Personnel number]]&lt;&gt;"",TimeSpend[[#This Row],[Date]]&lt;&gt;""),TimeSpend[[#This Row],[Network Description]],"")</f>
        <v/>
      </c>
      <c r="F3360" t="str">
        <f>IF(AND(TimeSpend[[#This Row],[Personnel number]]&lt;&gt;"",TimeSpend[[#This Row],[Date]]&lt;&gt;""),TimeSpend[[#This Row],[Activity]],"")</f>
        <v/>
      </c>
      <c r="G3360" t="str">
        <f>IF(AND(TimeSpend[[#This Row],[Personnel number]]&lt;&gt;"",TimeSpend[[#This Row],[Date]]&lt;&gt;""),TimeSpend[[#This Row],[Activity description]],"")</f>
        <v/>
      </c>
      <c r="H3360" s="36" t="str">
        <f>IF(AND(TimeSpend[[#This Row],[Personnel number]]&lt;&gt;"",TimeSpend[[#This Row],[Date]]&lt;&gt;""),TimeSpend[[#This Row],[Start Time]],"")</f>
        <v/>
      </c>
      <c r="I3360" s="36" t="str">
        <f>IF(AND(TimeSpend[[#This Row],[Personnel number]]&lt;&gt;"",TimeSpend[[#This Row],[Date]]&lt;&gt;""),TimeSpend[[#This Row],[End Time]],"")</f>
        <v/>
      </c>
      <c r="J3360" t="str">
        <f>IF(AND(TimeSpend[[#This Row],[Personnel number]]&lt;&gt;"",TimeSpend[[#This Row],[Date]]&lt;&gt;""),TimeSpend[[#This Row],[Location]],"")</f>
        <v/>
      </c>
      <c r="K3360" t="str">
        <f>IF(AND(TimeSpend[[#This Row],[Personnel number]]&lt;&gt;"",TimeSpend[[#This Row],[Date]]&lt;&gt;""),TimeSpend[[#This Row],[Task]],"")</f>
        <v/>
      </c>
      <c r="L3360" t="str">
        <f>IF(AND(TimeSpend[[#This Row],[Personnel number]]&lt;&gt;"",TimeSpend[[#This Row],[Date]]&lt;&gt;""),Utilization!$J$2,"")</f>
        <v/>
      </c>
      <c r="M3360" t="str">
        <f>IF(AND(TimeSpend[[#This Row],[Personnel number]]&lt;&gt;"",TimeSpend[[#This Row],[Date]]&lt;&gt;""),TimeSpend[[#This Row],[Employee Name]],"")</f>
        <v/>
      </c>
      <c r="N3360" t="str">
        <f t="shared" si="104"/>
        <v/>
      </c>
      <c r="O3360" t="str">
        <f t="shared" si="105"/>
        <v/>
      </c>
      <c r="P3360" t="str">
        <f>IF(D3360&lt;&gt;"",VLOOKUP(D3360,Projects!B:C,2,0),"")</f>
        <v/>
      </c>
    </row>
    <row r="3361" spans="1:16" x14ac:dyDescent="0.25">
      <c r="A3361" t="str">
        <f>UPPER(IF(AND(TimeSpend[[#This Row],[Personnel number]]&lt;&gt;"",TimeSpend[[#This Row],[Date]]&lt;&gt;""),TimeSpend[[#This Row],[Personnel number]],""))</f>
        <v/>
      </c>
      <c r="B3361" s="85" t="str">
        <f>IF(AND(TimeSpend[[#This Row],[Personnel number]]&lt;&gt;"",TimeSpend[[#This Row],[Date]]&lt;&gt;""),TEXT(TimeSpend[[#This Row],[Date]],"[$-409]yyyyMMdd"),"")</f>
        <v/>
      </c>
      <c r="C3361" s="33" t="str">
        <f>IF(AND(TimeSpend[[#This Row],[Personnel number]]&lt;&gt;"",TimeSpend[[#This Row],[Date]]&lt;&gt;""),SUBSTITUTE(TimeSpend[[#This Row],[Hours]],",","."),"")</f>
        <v/>
      </c>
      <c r="D3361" t="str">
        <f>IF(AND(TimeSpend[[#This Row],[Personnel number]]&lt;&gt;"",TimeSpend[[#This Row],[Date]]&lt;&gt;""),TimeSpend[[#This Row],[Network]],"")</f>
        <v/>
      </c>
      <c r="E3361" t="str">
        <f>IF(AND(TimeSpend[[#This Row],[Personnel number]]&lt;&gt;"",TimeSpend[[#This Row],[Date]]&lt;&gt;""),TimeSpend[[#This Row],[Network Description]],"")</f>
        <v/>
      </c>
      <c r="F3361" t="str">
        <f>IF(AND(TimeSpend[[#This Row],[Personnel number]]&lt;&gt;"",TimeSpend[[#This Row],[Date]]&lt;&gt;""),TimeSpend[[#This Row],[Activity]],"")</f>
        <v/>
      </c>
      <c r="G3361" t="str">
        <f>IF(AND(TimeSpend[[#This Row],[Personnel number]]&lt;&gt;"",TimeSpend[[#This Row],[Date]]&lt;&gt;""),TimeSpend[[#This Row],[Activity description]],"")</f>
        <v/>
      </c>
      <c r="H3361" s="36" t="str">
        <f>IF(AND(TimeSpend[[#This Row],[Personnel number]]&lt;&gt;"",TimeSpend[[#This Row],[Date]]&lt;&gt;""),TimeSpend[[#This Row],[Start Time]],"")</f>
        <v/>
      </c>
      <c r="I3361" s="36" t="str">
        <f>IF(AND(TimeSpend[[#This Row],[Personnel number]]&lt;&gt;"",TimeSpend[[#This Row],[Date]]&lt;&gt;""),TimeSpend[[#This Row],[End Time]],"")</f>
        <v/>
      </c>
      <c r="J3361" t="str">
        <f>IF(AND(TimeSpend[[#This Row],[Personnel number]]&lt;&gt;"",TimeSpend[[#This Row],[Date]]&lt;&gt;""),TimeSpend[[#This Row],[Location]],"")</f>
        <v/>
      </c>
      <c r="K3361" t="str">
        <f>IF(AND(TimeSpend[[#This Row],[Personnel number]]&lt;&gt;"",TimeSpend[[#This Row],[Date]]&lt;&gt;""),TimeSpend[[#This Row],[Task]],"")</f>
        <v/>
      </c>
      <c r="L3361" t="str">
        <f>IF(AND(TimeSpend[[#This Row],[Personnel number]]&lt;&gt;"",TimeSpend[[#This Row],[Date]]&lt;&gt;""),Utilization!$J$2,"")</f>
        <v/>
      </c>
      <c r="M3361" t="str">
        <f>IF(AND(TimeSpend[[#This Row],[Personnel number]]&lt;&gt;"",TimeSpend[[#This Row],[Date]]&lt;&gt;""),TimeSpend[[#This Row],[Employee Name]],"")</f>
        <v/>
      </c>
      <c r="N3361" t="str">
        <f t="shared" si="104"/>
        <v/>
      </c>
      <c r="O3361" t="str">
        <f t="shared" si="105"/>
        <v/>
      </c>
      <c r="P3361" t="str">
        <f>IF(D3361&lt;&gt;"",VLOOKUP(D3361,Projects!B:C,2,0),"")</f>
        <v/>
      </c>
    </row>
    <row r="3362" spans="1:16" x14ac:dyDescent="0.25">
      <c r="A3362" t="str">
        <f>UPPER(IF(AND(TimeSpend[[#This Row],[Personnel number]]&lt;&gt;"",TimeSpend[[#This Row],[Date]]&lt;&gt;""),TimeSpend[[#This Row],[Personnel number]],""))</f>
        <v/>
      </c>
      <c r="B3362" s="85" t="str">
        <f>IF(AND(TimeSpend[[#This Row],[Personnel number]]&lt;&gt;"",TimeSpend[[#This Row],[Date]]&lt;&gt;""),TEXT(TimeSpend[[#This Row],[Date]],"[$-409]yyyyMMdd"),"")</f>
        <v/>
      </c>
      <c r="C3362" s="33" t="str">
        <f>IF(AND(TimeSpend[[#This Row],[Personnel number]]&lt;&gt;"",TimeSpend[[#This Row],[Date]]&lt;&gt;""),SUBSTITUTE(TimeSpend[[#This Row],[Hours]],",","."),"")</f>
        <v/>
      </c>
      <c r="D3362" t="str">
        <f>IF(AND(TimeSpend[[#This Row],[Personnel number]]&lt;&gt;"",TimeSpend[[#This Row],[Date]]&lt;&gt;""),TimeSpend[[#This Row],[Network]],"")</f>
        <v/>
      </c>
      <c r="E3362" t="str">
        <f>IF(AND(TimeSpend[[#This Row],[Personnel number]]&lt;&gt;"",TimeSpend[[#This Row],[Date]]&lt;&gt;""),TimeSpend[[#This Row],[Network Description]],"")</f>
        <v/>
      </c>
      <c r="F3362" t="str">
        <f>IF(AND(TimeSpend[[#This Row],[Personnel number]]&lt;&gt;"",TimeSpend[[#This Row],[Date]]&lt;&gt;""),TimeSpend[[#This Row],[Activity]],"")</f>
        <v/>
      </c>
      <c r="G3362" t="str">
        <f>IF(AND(TimeSpend[[#This Row],[Personnel number]]&lt;&gt;"",TimeSpend[[#This Row],[Date]]&lt;&gt;""),TimeSpend[[#This Row],[Activity description]],"")</f>
        <v/>
      </c>
      <c r="H3362" s="36" t="str">
        <f>IF(AND(TimeSpend[[#This Row],[Personnel number]]&lt;&gt;"",TimeSpend[[#This Row],[Date]]&lt;&gt;""),TimeSpend[[#This Row],[Start Time]],"")</f>
        <v/>
      </c>
      <c r="I3362" s="36" t="str">
        <f>IF(AND(TimeSpend[[#This Row],[Personnel number]]&lt;&gt;"",TimeSpend[[#This Row],[Date]]&lt;&gt;""),TimeSpend[[#This Row],[End Time]],"")</f>
        <v/>
      </c>
      <c r="J3362" t="str">
        <f>IF(AND(TimeSpend[[#This Row],[Personnel number]]&lt;&gt;"",TimeSpend[[#This Row],[Date]]&lt;&gt;""),TimeSpend[[#This Row],[Location]],"")</f>
        <v/>
      </c>
      <c r="K3362" t="str">
        <f>IF(AND(TimeSpend[[#This Row],[Personnel number]]&lt;&gt;"",TimeSpend[[#This Row],[Date]]&lt;&gt;""),TimeSpend[[#This Row],[Task]],"")</f>
        <v/>
      </c>
      <c r="L3362" t="str">
        <f>IF(AND(TimeSpend[[#This Row],[Personnel number]]&lt;&gt;"",TimeSpend[[#This Row],[Date]]&lt;&gt;""),Utilization!$J$2,"")</f>
        <v/>
      </c>
      <c r="M3362" t="str">
        <f>IF(AND(TimeSpend[[#This Row],[Personnel number]]&lt;&gt;"",TimeSpend[[#This Row],[Date]]&lt;&gt;""),TimeSpend[[#This Row],[Employee Name]],"")</f>
        <v/>
      </c>
      <c r="N3362" t="str">
        <f t="shared" si="104"/>
        <v/>
      </c>
      <c r="O3362" t="str">
        <f t="shared" si="105"/>
        <v/>
      </c>
      <c r="P3362" t="str">
        <f>IF(D3362&lt;&gt;"",VLOOKUP(D3362,Projects!B:C,2,0),"")</f>
        <v/>
      </c>
    </row>
    <row r="3363" spans="1:16" x14ac:dyDescent="0.25">
      <c r="A3363" t="str">
        <f>UPPER(IF(AND(TimeSpend[[#This Row],[Personnel number]]&lt;&gt;"",TimeSpend[[#This Row],[Date]]&lt;&gt;""),TimeSpend[[#This Row],[Personnel number]],""))</f>
        <v/>
      </c>
      <c r="B3363" s="85" t="str">
        <f>IF(AND(TimeSpend[[#This Row],[Personnel number]]&lt;&gt;"",TimeSpend[[#This Row],[Date]]&lt;&gt;""),TEXT(TimeSpend[[#This Row],[Date]],"[$-409]yyyyMMdd"),"")</f>
        <v/>
      </c>
      <c r="C3363" s="33" t="str">
        <f>IF(AND(TimeSpend[[#This Row],[Personnel number]]&lt;&gt;"",TimeSpend[[#This Row],[Date]]&lt;&gt;""),SUBSTITUTE(TimeSpend[[#This Row],[Hours]],",","."),"")</f>
        <v/>
      </c>
      <c r="D3363" t="str">
        <f>IF(AND(TimeSpend[[#This Row],[Personnel number]]&lt;&gt;"",TimeSpend[[#This Row],[Date]]&lt;&gt;""),TimeSpend[[#This Row],[Network]],"")</f>
        <v/>
      </c>
      <c r="E3363" t="str">
        <f>IF(AND(TimeSpend[[#This Row],[Personnel number]]&lt;&gt;"",TimeSpend[[#This Row],[Date]]&lt;&gt;""),TimeSpend[[#This Row],[Network Description]],"")</f>
        <v/>
      </c>
      <c r="F3363" t="str">
        <f>IF(AND(TimeSpend[[#This Row],[Personnel number]]&lt;&gt;"",TimeSpend[[#This Row],[Date]]&lt;&gt;""),TimeSpend[[#This Row],[Activity]],"")</f>
        <v/>
      </c>
      <c r="G3363" t="str">
        <f>IF(AND(TimeSpend[[#This Row],[Personnel number]]&lt;&gt;"",TimeSpend[[#This Row],[Date]]&lt;&gt;""),TimeSpend[[#This Row],[Activity description]],"")</f>
        <v/>
      </c>
      <c r="H3363" s="36" t="str">
        <f>IF(AND(TimeSpend[[#This Row],[Personnel number]]&lt;&gt;"",TimeSpend[[#This Row],[Date]]&lt;&gt;""),TimeSpend[[#This Row],[Start Time]],"")</f>
        <v/>
      </c>
      <c r="I3363" s="36" t="str">
        <f>IF(AND(TimeSpend[[#This Row],[Personnel number]]&lt;&gt;"",TimeSpend[[#This Row],[Date]]&lt;&gt;""),TimeSpend[[#This Row],[End Time]],"")</f>
        <v/>
      </c>
      <c r="J3363" t="str">
        <f>IF(AND(TimeSpend[[#This Row],[Personnel number]]&lt;&gt;"",TimeSpend[[#This Row],[Date]]&lt;&gt;""),TimeSpend[[#This Row],[Location]],"")</f>
        <v/>
      </c>
      <c r="K3363" t="str">
        <f>IF(AND(TimeSpend[[#This Row],[Personnel number]]&lt;&gt;"",TimeSpend[[#This Row],[Date]]&lt;&gt;""),TimeSpend[[#This Row],[Task]],"")</f>
        <v/>
      </c>
      <c r="L3363" t="str">
        <f>IF(AND(TimeSpend[[#This Row],[Personnel number]]&lt;&gt;"",TimeSpend[[#This Row],[Date]]&lt;&gt;""),Utilization!$J$2,"")</f>
        <v/>
      </c>
      <c r="M3363" t="str">
        <f>IF(AND(TimeSpend[[#This Row],[Personnel number]]&lt;&gt;"",TimeSpend[[#This Row],[Date]]&lt;&gt;""),TimeSpend[[#This Row],[Employee Name]],"")</f>
        <v/>
      </c>
      <c r="N3363" t="str">
        <f t="shared" si="104"/>
        <v/>
      </c>
      <c r="O3363" t="str">
        <f t="shared" si="105"/>
        <v/>
      </c>
      <c r="P3363" t="str">
        <f>IF(D3363&lt;&gt;"",VLOOKUP(D3363,Projects!B:C,2,0),"")</f>
        <v/>
      </c>
    </row>
    <row r="3364" spans="1:16" x14ac:dyDescent="0.25">
      <c r="A3364" t="str">
        <f>UPPER(IF(AND(TimeSpend[[#This Row],[Personnel number]]&lt;&gt;"",TimeSpend[[#This Row],[Date]]&lt;&gt;""),TimeSpend[[#This Row],[Personnel number]],""))</f>
        <v/>
      </c>
      <c r="B3364" s="85" t="str">
        <f>IF(AND(TimeSpend[[#This Row],[Personnel number]]&lt;&gt;"",TimeSpend[[#This Row],[Date]]&lt;&gt;""),TEXT(TimeSpend[[#This Row],[Date]],"[$-409]yyyyMMdd"),"")</f>
        <v/>
      </c>
      <c r="C3364" s="33" t="str">
        <f>IF(AND(TimeSpend[[#This Row],[Personnel number]]&lt;&gt;"",TimeSpend[[#This Row],[Date]]&lt;&gt;""),SUBSTITUTE(TimeSpend[[#This Row],[Hours]],",","."),"")</f>
        <v/>
      </c>
      <c r="D3364" t="str">
        <f>IF(AND(TimeSpend[[#This Row],[Personnel number]]&lt;&gt;"",TimeSpend[[#This Row],[Date]]&lt;&gt;""),TimeSpend[[#This Row],[Network]],"")</f>
        <v/>
      </c>
      <c r="E3364" t="str">
        <f>IF(AND(TimeSpend[[#This Row],[Personnel number]]&lt;&gt;"",TimeSpend[[#This Row],[Date]]&lt;&gt;""),TimeSpend[[#This Row],[Network Description]],"")</f>
        <v/>
      </c>
      <c r="F3364" t="str">
        <f>IF(AND(TimeSpend[[#This Row],[Personnel number]]&lt;&gt;"",TimeSpend[[#This Row],[Date]]&lt;&gt;""),TimeSpend[[#This Row],[Activity]],"")</f>
        <v/>
      </c>
      <c r="G3364" t="str">
        <f>IF(AND(TimeSpend[[#This Row],[Personnel number]]&lt;&gt;"",TimeSpend[[#This Row],[Date]]&lt;&gt;""),TimeSpend[[#This Row],[Activity description]],"")</f>
        <v/>
      </c>
      <c r="H3364" s="36" t="str">
        <f>IF(AND(TimeSpend[[#This Row],[Personnel number]]&lt;&gt;"",TimeSpend[[#This Row],[Date]]&lt;&gt;""),TimeSpend[[#This Row],[Start Time]],"")</f>
        <v/>
      </c>
      <c r="I3364" s="36" t="str">
        <f>IF(AND(TimeSpend[[#This Row],[Personnel number]]&lt;&gt;"",TimeSpend[[#This Row],[Date]]&lt;&gt;""),TimeSpend[[#This Row],[End Time]],"")</f>
        <v/>
      </c>
      <c r="J3364" t="str">
        <f>IF(AND(TimeSpend[[#This Row],[Personnel number]]&lt;&gt;"",TimeSpend[[#This Row],[Date]]&lt;&gt;""),TimeSpend[[#This Row],[Location]],"")</f>
        <v/>
      </c>
      <c r="K3364" t="str">
        <f>IF(AND(TimeSpend[[#This Row],[Personnel number]]&lt;&gt;"",TimeSpend[[#This Row],[Date]]&lt;&gt;""),TimeSpend[[#This Row],[Task]],"")</f>
        <v/>
      </c>
      <c r="L3364" t="str">
        <f>IF(AND(TimeSpend[[#This Row],[Personnel number]]&lt;&gt;"",TimeSpend[[#This Row],[Date]]&lt;&gt;""),Utilization!$J$2,"")</f>
        <v/>
      </c>
      <c r="M3364" t="str">
        <f>IF(AND(TimeSpend[[#This Row],[Personnel number]]&lt;&gt;"",TimeSpend[[#This Row],[Date]]&lt;&gt;""),TimeSpend[[#This Row],[Employee Name]],"")</f>
        <v/>
      </c>
      <c r="N3364" t="str">
        <f t="shared" si="104"/>
        <v/>
      </c>
      <c r="O3364" t="str">
        <f t="shared" si="105"/>
        <v/>
      </c>
      <c r="P3364" t="str">
        <f>IF(D3364&lt;&gt;"",VLOOKUP(D3364,Projects!B:C,2,0),"")</f>
        <v/>
      </c>
    </row>
    <row r="3365" spans="1:16" x14ac:dyDescent="0.25">
      <c r="A3365" t="str">
        <f>UPPER(IF(AND(TimeSpend[[#This Row],[Personnel number]]&lt;&gt;"",TimeSpend[[#This Row],[Date]]&lt;&gt;""),TimeSpend[[#This Row],[Personnel number]],""))</f>
        <v/>
      </c>
      <c r="B3365" s="85" t="str">
        <f>IF(AND(TimeSpend[[#This Row],[Personnel number]]&lt;&gt;"",TimeSpend[[#This Row],[Date]]&lt;&gt;""),TEXT(TimeSpend[[#This Row],[Date]],"[$-409]yyyyMMdd"),"")</f>
        <v/>
      </c>
      <c r="C3365" s="33" t="str">
        <f>IF(AND(TimeSpend[[#This Row],[Personnel number]]&lt;&gt;"",TimeSpend[[#This Row],[Date]]&lt;&gt;""),SUBSTITUTE(TimeSpend[[#This Row],[Hours]],",","."),"")</f>
        <v/>
      </c>
      <c r="D3365" t="str">
        <f>IF(AND(TimeSpend[[#This Row],[Personnel number]]&lt;&gt;"",TimeSpend[[#This Row],[Date]]&lt;&gt;""),TimeSpend[[#This Row],[Network]],"")</f>
        <v/>
      </c>
      <c r="E3365" t="str">
        <f>IF(AND(TimeSpend[[#This Row],[Personnel number]]&lt;&gt;"",TimeSpend[[#This Row],[Date]]&lt;&gt;""),TimeSpend[[#This Row],[Network Description]],"")</f>
        <v/>
      </c>
      <c r="F3365" t="str">
        <f>IF(AND(TimeSpend[[#This Row],[Personnel number]]&lt;&gt;"",TimeSpend[[#This Row],[Date]]&lt;&gt;""),TimeSpend[[#This Row],[Activity]],"")</f>
        <v/>
      </c>
      <c r="G3365" t="str">
        <f>IF(AND(TimeSpend[[#This Row],[Personnel number]]&lt;&gt;"",TimeSpend[[#This Row],[Date]]&lt;&gt;""),TimeSpend[[#This Row],[Activity description]],"")</f>
        <v/>
      </c>
      <c r="H3365" s="36" t="str">
        <f>IF(AND(TimeSpend[[#This Row],[Personnel number]]&lt;&gt;"",TimeSpend[[#This Row],[Date]]&lt;&gt;""),TimeSpend[[#This Row],[Start Time]],"")</f>
        <v/>
      </c>
      <c r="I3365" s="36" t="str">
        <f>IF(AND(TimeSpend[[#This Row],[Personnel number]]&lt;&gt;"",TimeSpend[[#This Row],[Date]]&lt;&gt;""),TimeSpend[[#This Row],[End Time]],"")</f>
        <v/>
      </c>
      <c r="J3365" t="str">
        <f>IF(AND(TimeSpend[[#This Row],[Personnel number]]&lt;&gt;"",TimeSpend[[#This Row],[Date]]&lt;&gt;""),TimeSpend[[#This Row],[Location]],"")</f>
        <v/>
      </c>
      <c r="K3365" t="str">
        <f>IF(AND(TimeSpend[[#This Row],[Personnel number]]&lt;&gt;"",TimeSpend[[#This Row],[Date]]&lt;&gt;""),TimeSpend[[#This Row],[Task]],"")</f>
        <v/>
      </c>
      <c r="L3365" t="str">
        <f>IF(AND(TimeSpend[[#This Row],[Personnel number]]&lt;&gt;"",TimeSpend[[#This Row],[Date]]&lt;&gt;""),Utilization!$J$2,"")</f>
        <v/>
      </c>
      <c r="M3365" t="str">
        <f>IF(AND(TimeSpend[[#This Row],[Personnel number]]&lt;&gt;"",TimeSpend[[#This Row],[Date]]&lt;&gt;""),TimeSpend[[#This Row],[Employee Name]],"")</f>
        <v/>
      </c>
      <c r="N3365" t="str">
        <f t="shared" si="104"/>
        <v/>
      </c>
      <c r="O3365" t="str">
        <f t="shared" si="105"/>
        <v/>
      </c>
      <c r="P3365" t="str">
        <f>IF(D3365&lt;&gt;"",VLOOKUP(D3365,Projects!B:C,2,0),"")</f>
        <v/>
      </c>
    </row>
    <row r="3366" spans="1:16" x14ac:dyDescent="0.25">
      <c r="A3366" t="str">
        <f>UPPER(IF(AND(TimeSpend[[#This Row],[Personnel number]]&lt;&gt;"",TimeSpend[[#This Row],[Date]]&lt;&gt;""),TimeSpend[[#This Row],[Personnel number]],""))</f>
        <v/>
      </c>
      <c r="B3366" s="85" t="str">
        <f>IF(AND(TimeSpend[[#This Row],[Personnel number]]&lt;&gt;"",TimeSpend[[#This Row],[Date]]&lt;&gt;""),TEXT(TimeSpend[[#This Row],[Date]],"[$-409]yyyyMMdd"),"")</f>
        <v/>
      </c>
      <c r="C3366" s="33" t="str">
        <f>IF(AND(TimeSpend[[#This Row],[Personnel number]]&lt;&gt;"",TimeSpend[[#This Row],[Date]]&lt;&gt;""),SUBSTITUTE(TimeSpend[[#This Row],[Hours]],",","."),"")</f>
        <v/>
      </c>
      <c r="D3366" t="str">
        <f>IF(AND(TimeSpend[[#This Row],[Personnel number]]&lt;&gt;"",TimeSpend[[#This Row],[Date]]&lt;&gt;""),TimeSpend[[#This Row],[Network]],"")</f>
        <v/>
      </c>
      <c r="E3366" t="str">
        <f>IF(AND(TimeSpend[[#This Row],[Personnel number]]&lt;&gt;"",TimeSpend[[#This Row],[Date]]&lt;&gt;""),TimeSpend[[#This Row],[Network Description]],"")</f>
        <v/>
      </c>
      <c r="F3366" t="str">
        <f>IF(AND(TimeSpend[[#This Row],[Personnel number]]&lt;&gt;"",TimeSpend[[#This Row],[Date]]&lt;&gt;""),TimeSpend[[#This Row],[Activity]],"")</f>
        <v/>
      </c>
      <c r="G3366" t="str">
        <f>IF(AND(TimeSpend[[#This Row],[Personnel number]]&lt;&gt;"",TimeSpend[[#This Row],[Date]]&lt;&gt;""),TimeSpend[[#This Row],[Activity description]],"")</f>
        <v/>
      </c>
      <c r="H3366" s="36" t="str">
        <f>IF(AND(TimeSpend[[#This Row],[Personnel number]]&lt;&gt;"",TimeSpend[[#This Row],[Date]]&lt;&gt;""),TimeSpend[[#This Row],[Start Time]],"")</f>
        <v/>
      </c>
      <c r="I3366" s="36" t="str">
        <f>IF(AND(TimeSpend[[#This Row],[Personnel number]]&lt;&gt;"",TimeSpend[[#This Row],[Date]]&lt;&gt;""),TimeSpend[[#This Row],[End Time]],"")</f>
        <v/>
      </c>
      <c r="J3366" t="str">
        <f>IF(AND(TimeSpend[[#This Row],[Personnel number]]&lt;&gt;"",TimeSpend[[#This Row],[Date]]&lt;&gt;""),TimeSpend[[#This Row],[Location]],"")</f>
        <v/>
      </c>
      <c r="K3366" t="str">
        <f>IF(AND(TimeSpend[[#This Row],[Personnel number]]&lt;&gt;"",TimeSpend[[#This Row],[Date]]&lt;&gt;""),TimeSpend[[#This Row],[Task]],"")</f>
        <v/>
      </c>
      <c r="L3366" t="str">
        <f>IF(AND(TimeSpend[[#This Row],[Personnel number]]&lt;&gt;"",TimeSpend[[#This Row],[Date]]&lt;&gt;""),Utilization!$J$2,"")</f>
        <v/>
      </c>
      <c r="M3366" t="str">
        <f>IF(AND(TimeSpend[[#This Row],[Personnel number]]&lt;&gt;"",TimeSpend[[#This Row],[Date]]&lt;&gt;""),TimeSpend[[#This Row],[Employee Name]],"")</f>
        <v/>
      </c>
      <c r="N3366" t="str">
        <f t="shared" si="104"/>
        <v/>
      </c>
      <c r="O3366" t="str">
        <f t="shared" si="105"/>
        <v/>
      </c>
      <c r="P3366" t="str">
        <f>IF(D3366&lt;&gt;"",VLOOKUP(D3366,Projects!B:C,2,0),"")</f>
        <v/>
      </c>
    </row>
    <row r="3367" spans="1:16" x14ac:dyDescent="0.25">
      <c r="A3367" t="str">
        <f>UPPER(IF(AND(TimeSpend[[#This Row],[Personnel number]]&lt;&gt;"",TimeSpend[[#This Row],[Date]]&lt;&gt;""),TimeSpend[[#This Row],[Personnel number]],""))</f>
        <v/>
      </c>
      <c r="B3367" s="85" t="str">
        <f>IF(AND(TimeSpend[[#This Row],[Personnel number]]&lt;&gt;"",TimeSpend[[#This Row],[Date]]&lt;&gt;""),TEXT(TimeSpend[[#This Row],[Date]],"[$-409]yyyyMMdd"),"")</f>
        <v/>
      </c>
      <c r="C3367" s="33" t="str">
        <f>IF(AND(TimeSpend[[#This Row],[Personnel number]]&lt;&gt;"",TimeSpend[[#This Row],[Date]]&lt;&gt;""),SUBSTITUTE(TimeSpend[[#This Row],[Hours]],",","."),"")</f>
        <v/>
      </c>
      <c r="D3367" t="str">
        <f>IF(AND(TimeSpend[[#This Row],[Personnel number]]&lt;&gt;"",TimeSpend[[#This Row],[Date]]&lt;&gt;""),TimeSpend[[#This Row],[Network]],"")</f>
        <v/>
      </c>
      <c r="E3367" t="str">
        <f>IF(AND(TimeSpend[[#This Row],[Personnel number]]&lt;&gt;"",TimeSpend[[#This Row],[Date]]&lt;&gt;""),TimeSpend[[#This Row],[Network Description]],"")</f>
        <v/>
      </c>
      <c r="F3367" t="str">
        <f>IF(AND(TimeSpend[[#This Row],[Personnel number]]&lt;&gt;"",TimeSpend[[#This Row],[Date]]&lt;&gt;""),TimeSpend[[#This Row],[Activity]],"")</f>
        <v/>
      </c>
      <c r="G3367" t="str">
        <f>IF(AND(TimeSpend[[#This Row],[Personnel number]]&lt;&gt;"",TimeSpend[[#This Row],[Date]]&lt;&gt;""),TimeSpend[[#This Row],[Activity description]],"")</f>
        <v/>
      </c>
      <c r="H3367" s="36" t="str">
        <f>IF(AND(TimeSpend[[#This Row],[Personnel number]]&lt;&gt;"",TimeSpend[[#This Row],[Date]]&lt;&gt;""),TimeSpend[[#This Row],[Start Time]],"")</f>
        <v/>
      </c>
      <c r="I3367" s="36" t="str">
        <f>IF(AND(TimeSpend[[#This Row],[Personnel number]]&lt;&gt;"",TimeSpend[[#This Row],[Date]]&lt;&gt;""),TimeSpend[[#This Row],[End Time]],"")</f>
        <v/>
      </c>
      <c r="J3367" t="str">
        <f>IF(AND(TimeSpend[[#This Row],[Personnel number]]&lt;&gt;"",TimeSpend[[#This Row],[Date]]&lt;&gt;""),TimeSpend[[#This Row],[Location]],"")</f>
        <v/>
      </c>
      <c r="K3367" t="str">
        <f>IF(AND(TimeSpend[[#This Row],[Personnel number]]&lt;&gt;"",TimeSpend[[#This Row],[Date]]&lt;&gt;""),TimeSpend[[#This Row],[Task]],"")</f>
        <v/>
      </c>
      <c r="L3367" t="str">
        <f>IF(AND(TimeSpend[[#This Row],[Personnel number]]&lt;&gt;"",TimeSpend[[#This Row],[Date]]&lt;&gt;""),Utilization!$J$2,"")</f>
        <v/>
      </c>
      <c r="M3367" t="str">
        <f>IF(AND(TimeSpend[[#This Row],[Personnel number]]&lt;&gt;"",TimeSpend[[#This Row],[Date]]&lt;&gt;""),TimeSpend[[#This Row],[Employee Name]],"")</f>
        <v/>
      </c>
      <c r="N3367" t="str">
        <f t="shared" si="104"/>
        <v/>
      </c>
      <c r="O3367" t="str">
        <f t="shared" si="105"/>
        <v/>
      </c>
      <c r="P3367" t="str">
        <f>IF(D3367&lt;&gt;"",VLOOKUP(D3367,Projects!B:C,2,0),"")</f>
        <v/>
      </c>
    </row>
    <row r="3368" spans="1:16" x14ac:dyDescent="0.25">
      <c r="A3368" t="str">
        <f>UPPER(IF(AND(TimeSpend[[#This Row],[Personnel number]]&lt;&gt;"",TimeSpend[[#This Row],[Date]]&lt;&gt;""),TimeSpend[[#This Row],[Personnel number]],""))</f>
        <v/>
      </c>
      <c r="B3368" s="85" t="str">
        <f>IF(AND(TimeSpend[[#This Row],[Personnel number]]&lt;&gt;"",TimeSpend[[#This Row],[Date]]&lt;&gt;""),TEXT(TimeSpend[[#This Row],[Date]],"[$-409]yyyyMMdd"),"")</f>
        <v/>
      </c>
      <c r="C3368" s="33" t="str">
        <f>IF(AND(TimeSpend[[#This Row],[Personnel number]]&lt;&gt;"",TimeSpend[[#This Row],[Date]]&lt;&gt;""),SUBSTITUTE(TimeSpend[[#This Row],[Hours]],",","."),"")</f>
        <v/>
      </c>
      <c r="D3368" t="str">
        <f>IF(AND(TimeSpend[[#This Row],[Personnel number]]&lt;&gt;"",TimeSpend[[#This Row],[Date]]&lt;&gt;""),TimeSpend[[#This Row],[Network]],"")</f>
        <v/>
      </c>
      <c r="E3368" t="str">
        <f>IF(AND(TimeSpend[[#This Row],[Personnel number]]&lt;&gt;"",TimeSpend[[#This Row],[Date]]&lt;&gt;""),TimeSpend[[#This Row],[Network Description]],"")</f>
        <v/>
      </c>
      <c r="F3368" t="str">
        <f>IF(AND(TimeSpend[[#This Row],[Personnel number]]&lt;&gt;"",TimeSpend[[#This Row],[Date]]&lt;&gt;""),TimeSpend[[#This Row],[Activity]],"")</f>
        <v/>
      </c>
      <c r="G3368" t="str">
        <f>IF(AND(TimeSpend[[#This Row],[Personnel number]]&lt;&gt;"",TimeSpend[[#This Row],[Date]]&lt;&gt;""),TimeSpend[[#This Row],[Activity description]],"")</f>
        <v/>
      </c>
      <c r="H3368" s="36" t="str">
        <f>IF(AND(TimeSpend[[#This Row],[Personnel number]]&lt;&gt;"",TimeSpend[[#This Row],[Date]]&lt;&gt;""),TimeSpend[[#This Row],[Start Time]],"")</f>
        <v/>
      </c>
      <c r="I3368" s="36" t="str">
        <f>IF(AND(TimeSpend[[#This Row],[Personnel number]]&lt;&gt;"",TimeSpend[[#This Row],[Date]]&lt;&gt;""),TimeSpend[[#This Row],[End Time]],"")</f>
        <v/>
      </c>
      <c r="J3368" t="str">
        <f>IF(AND(TimeSpend[[#This Row],[Personnel number]]&lt;&gt;"",TimeSpend[[#This Row],[Date]]&lt;&gt;""),TimeSpend[[#This Row],[Location]],"")</f>
        <v/>
      </c>
      <c r="K3368" t="str">
        <f>IF(AND(TimeSpend[[#This Row],[Personnel number]]&lt;&gt;"",TimeSpend[[#This Row],[Date]]&lt;&gt;""),TimeSpend[[#This Row],[Task]],"")</f>
        <v/>
      </c>
      <c r="L3368" t="str">
        <f>IF(AND(TimeSpend[[#This Row],[Personnel number]]&lt;&gt;"",TimeSpend[[#This Row],[Date]]&lt;&gt;""),Utilization!$J$2,"")</f>
        <v/>
      </c>
      <c r="M3368" t="str">
        <f>IF(AND(TimeSpend[[#This Row],[Personnel number]]&lt;&gt;"",TimeSpend[[#This Row],[Date]]&lt;&gt;""),TimeSpend[[#This Row],[Employee Name]],"")</f>
        <v/>
      </c>
      <c r="N3368" t="str">
        <f t="shared" si="104"/>
        <v/>
      </c>
      <c r="O3368" t="str">
        <f t="shared" si="105"/>
        <v/>
      </c>
      <c r="P3368" t="str">
        <f>IF(D3368&lt;&gt;"",VLOOKUP(D3368,Projects!B:C,2,0),"")</f>
        <v/>
      </c>
    </row>
    <row r="3369" spans="1:16" x14ac:dyDescent="0.25">
      <c r="A3369" t="str">
        <f>UPPER(IF(AND(TimeSpend[[#This Row],[Personnel number]]&lt;&gt;"",TimeSpend[[#This Row],[Date]]&lt;&gt;""),TimeSpend[[#This Row],[Personnel number]],""))</f>
        <v/>
      </c>
      <c r="B3369" s="85" t="str">
        <f>IF(AND(TimeSpend[[#This Row],[Personnel number]]&lt;&gt;"",TimeSpend[[#This Row],[Date]]&lt;&gt;""),TEXT(TimeSpend[[#This Row],[Date]],"[$-409]yyyyMMdd"),"")</f>
        <v/>
      </c>
      <c r="C3369" s="33" t="str">
        <f>IF(AND(TimeSpend[[#This Row],[Personnel number]]&lt;&gt;"",TimeSpend[[#This Row],[Date]]&lt;&gt;""),SUBSTITUTE(TimeSpend[[#This Row],[Hours]],",","."),"")</f>
        <v/>
      </c>
      <c r="D3369" t="str">
        <f>IF(AND(TimeSpend[[#This Row],[Personnel number]]&lt;&gt;"",TimeSpend[[#This Row],[Date]]&lt;&gt;""),TimeSpend[[#This Row],[Network]],"")</f>
        <v/>
      </c>
      <c r="E3369" t="str">
        <f>IF(AND(TimeSpend[[#This Row],[Personnel number]]&lt;&gt;"",TimeSpend[[#This Row],[Date]]&lt;&gt;""),TimeSpend[[#This Row],[Network Description]],"")</f>
        <v/>
      </c>
      <c r="F3369" t="str">
        <f>IF(AND(TimeSpend[[#This Row],[Personnel number]]&lt;&gt;"",TimeSpend[[#This Row],[Date]]&lt;&gt;""),TimeSpend[[#This Row],[Activity]],"")</f>
        <v/>
      </c>
      <c r="G3369" t="str">
        <f>IF(AND(TimeSpend[[#This Row],[Personnel number]]&lt;&gt;"",TimeSpend[[#This Row],[Date]]&lt;&gt;""),TimeSpend[[#This Row],[Activity description]],"")</f>
        <v/>
      </c>
      <c r="H3369" s="36" t="str">
        <f>IF(AND(TimeSpend[[#This Row],[Personnel number]]&lt;&gt;"",TimeSpend[[#This Row],[Date]]&lt;&gt;""),TimeSpend[[#This Row],[Start Time]],"")</f>
        <v/>
      </c>
      <c r="I3369" s="36" t="str">
        <f>IF(AND(TimeSpend[[#This Row],[Personnel number]]&lt;&gt;"",TimeSpend[[#This Row],[Date]]&lt;&gt;""),TimeSpend[[#This Row],[End Time]],"")</f>
        <v/>
      </c>
      <c r="J3369" t="str">
        <f>IF(AND(TimeSpend[[#This Row],[Personnel number]]&lt;&gt;"",TimeSpend[[#This Row],[Date]]&lt;&gt;""),TimeSpend[[#This Row],[Location]],"")</f>
        <v/>
      </c>
      <c r="K3369" t="str">
        <f>IF(AND(TimeSpend[[#This Row],[Personnel number]]&lt;&gt;"",TimeSpend[[#This Row],[Date]]&lt;&gt;""),TimeSpend[[#This Row],[Task]],"")</f>
        <v/>
      </c>
      <c r="L3369" t="str">
        <f>IF(AND(TimeSpend[[#This Row],[Personnel number]]&lt;&gt;"",TimeSpend[[#This Row],[Date]]&lt;&gt;""),Utilization!$J$2,"")</f>
        <v/>
      </c>
      <c r="M3369" t="str">
        <f>IF(AND(TimeSpend[[#This Row],[Personnel number]]&lt;&gt;"",TimeSpend[[#This Row],[Date]]&lt;&gt;""),TimeSpend[[#This Row],[Employee Name]],"")</f>
        <v/>
      </c>
      <c r="N3369" t="str">
        <f t="shared" si="104"/>
        <v/>
      </c>
      <c r="O3369" t="str">
        <f t="shared" si="105"/>
        <v/>
      </c>
      <c r="P3369" t="str">
        <f>IF(D3369&lt;&gt;"",VLOOKUP(D3369,Projects!B:C,2,0),"")</f>
        <v/>
      </c>
    </row>
    <row r="3370" spans="1:16" x14ac:dyDescent="0.25">
      <c r="A3370" t="str">
        <f>UPPER(IF(AND(TimeSpend[[#This Row],[Personnel number]]&lt;&gt;"",TimeSpend[[#This Row],[Date]]&lt;&gt;""),TimeSpend[[#This Row],[Personnel number]],""))</f>
        <v/>
      </c>
      <c r="B3370" s="85" t="str">
        <f>IF(AND(TimeSpend[[#This Row],[Personnel number]]&lt;&gt;"",TimeSpend[[#This Row],[Date]]&lt;&gt;""),TEXT(TimeSpend[[#This Row],[Date]],"[$-409]yyyyMMdd"),"")</f>
        <v/>
      </c>
      <c r="C3370" s="33" t="str">
        <f>IF(AND(TimeSpend[[#This Row],[Personnel number]]&lt;&gt;"",TimeSpend[[#This Row],[Date]]&lt;&gt;""),SUBSTITUTE(TimeSpend[[#This Row],[Hours]],",","."),"")</f>
        <v/>
      </c>
      <c r="D3370" t="str">
        <f>IF(AND(TimeSpend[[#This Row],[Personnel number]]&lt;&gt;"",TimeSpend[[#This Row],[Date]]&lt;&gt;""),TimeSpend[[#This Row],[Network]],"")</f>
        <v/>
      </c>
      <c r="E3370" t="str">
        <f>IF(AND(TimeSpend[[#This Row],[Personnel number]]&lt;&gt;"",TimeSpend[[#This Row],[Date]]&lt;&gt;""),TimeSpend[[#This Row],[Network Description]],"")</f>
        <v/>
      </c>
      <c r="F3370" t="str">
        <f>IF(AND(TimeSpend[[#This Row],[Personnel number]]&lt;&gt;"",TimeSpend[[#This Row],[Date]]&lt;&gt;""),TimeSpend[[#This Row],[Activity]],"")</f>
        <v/>
      </c>
      <c r="G3370" t="str">
        <f>IF(AND(TimeSpend[[#This Row],[Personnel number]]&lt;&gt;"",TimeSpend[[#This Row],[Date]]&lt;&gt;""),TimeSpend[[#This Row],[Activity description]],"")</f>
        <v/>
      </c>
      <c r="H3370" s="36" t="str">
        <f>IF(AND(TimeSpend[[#This Row],[Personnel number]]&lt;&gt;"",TimeSpend[[#This Row],[Date]]&lt;&gt;""),TimeSpend[[#This Row],[Start Time]],"")</f>
        <v/>
      </c>
      <c r="I3370" s="36" t="str">
        <f>IF(AND(TimeSpend[[#This Row],[Personnel number]]&lt;&gt;"",TimeSpend[[#This Row],[Date]]&lt;&gt;""),TimeSpend[[#This Row],[End Time]],"")</f>
        <v/>
      </c>
      <c r="J3370" t="str">
        <f>IF(AND(TimeSpend[[#This Row],[Personnel number]]&lt;&gt;"",TimeSpend[[#This Row],[Date]]&lt;&gt;""),TimeSpend[[#This Row],[Location]],"")</f>
        <v/>
      </c>
      <c r="K3370" t="str">
        <f>IF(AND(TimeSpend[[#This Row],[Personnel number]]&lt;&gt;"",TimeSpend[[#This Row],[Date]]&lt;&gt;""),TimeSpend[[#This Row],[Task]],"")</f>
        <v/>
      </c>
      <c r="L3370" t="str">
        <f>IF(AND(TimeSpend[[#This Row],[Personnel number]]&lt;&gt;"",TimeSpend[[#This Row],[Date]]&lt;&gt;""),Utilization!$J$2,"")</f>
        <v/>
      </c>
      <c r="M3370" t="str">
        <f>IF(AND(TimeSpend[[#This Row],[Personnel number]]&lt;&gt;"",TimeSpend[[#This Row],[Date]]&lt;&gt;""),TimeSpend[[#This Row],[Employee Name]],"")</f>
        <v/>
      </c>
      <c r="N3370" t="str">
        <f t="shared" si="104"/>
        <v/>
      </c>
      <c r="O3370" t="str">
        <f t="shared" si="105"/>
        <v/>
      </c>
      <c r="P3370" t="str">
        <f>IF(D3370&lt;&gt;"",VLOOKUP(D3370,Projects!B:C,2,0),"")</f>
        <v/>
      </c>
    </row>
    <row r="3371" spans="1:16" x14ac:dyDescent="0.25">
      <c r="A3371" t="str">
        <f>UPPER(IF(AND(TimeSpend[[#This Row],[Personnel number]]&lt;&gt;"",TimeSpend[[#This Row],[Date]]&lt;&gt;""),TimeSpend[[#This Row],[Personnel number]],""))</f>
        <v/>
      </c>
      <c r="B3371" s="85" t="str">
        <f>IF(AND(TimeSpend[[#This Row],[Personnel number]]&lt;&gt;"",TimeSpend[[#This Row],[Date]]&lt;&gt;""),TEXT(TimeSpend[[#This Row],[Date]],"[$-409]yyyyMMdd"),"")</f>
        <v/>
      </c>
      <c r="C3371" s="33" t="str">
        <f>IF(AND(TimeSpend[[#This Row],[Personnel number]]&lt;&gt;"",TimeSpend[[#This Row],[Date]]&lt;&gt;""),SUBSTITUTE(TimeSpend[[#This Row],[Hours]],",","."),"")</f>
        <v/>
      </c>
      <c r="D3371" t="str">
        <f>IF(AND(TimeSpend[[#This Row],[Personnel number]]&lt;&gt;"",TimeSpend[[#This Row],[Date]]&lt;&gt;""),TimeSpend[[#This Row],[Network]],"")</f>
        <v/>
      </c>
      <c r="E3371" t="str">
        <f>IF(AND(TimeSpend[[#This Row],[Personnel number]]&lt;&gt;"",TimeSpend[[#This Row],[Date]]&lt;&gt;""),TimeSpend[[#This Row],[Network Description]],"")</f>
        <v/>
      </c>
      <c r="F3371" t="str">
        <f>IF(AND(TimeSpend[[#This Row],[Personnel number]]&lt;&gt;"",TimeSpend[[#This Row],[Date]]&lt;&gt;""),TimeSpend[[#This Row],[Activity]],"")</f>
        <v/>
      </c>
      <c r="G3371" t="str">
        <f>IF(AND(TimeSpend[[#This Row],[Personnel number]]&lt;&gt;"",TimeSpend[[#This Row],[Date]]&lt;&gt;""),TimeSpend[[#This Row],[Activity description]],"")</f>
        <v/>
      </c>
      <c r="H3371" s="36" t="str">
        <f>IF(AND(TimeSpend[[#This Row],[Personnel number]]&lt;&gt;"",TimeSpend[[#This Row],[Date]]&lt;&gt;""),TimeSpend[[#This Row],[Start Time]],"")</f>
        <v/>
      </c>
      <c r="I3371" s="36" t="str">
        <f>IF(AND(TimeSpend[[#This Row],[Personnel number]]&lt;&gt;"",TimeSpend[[#This Row],[Date]]&lt;&gt;""),TimeSpend[[#This Row],[End Time]],"")</f>
        <v/>
      </c>
      <c r="J3371" t="str">
        <f>IF(AND(TimeSpend[[#This Row],[Personnel number]]&lt;&gt;"",TimeSpend[[#This Row],[Date]]&lt;&gt;""),TimeSpend[[#This Row],[Location]],"")</f>
        <v/>
      </c>
      <c r="K3371" t="str">
        <f>IF(AND(TimeSpend[[#This Row],[Personnel number]]&lt;&gt;"",TimeSpend[[#This Row],[Date]]&lt;&gt;""),TimeSpend[[#This Row],[Task]],"")</f>
        <v/>
      </c>
      <c r="L3371" t="str">
        <f>IF(AND(TimeSpend[[#This Row],[Personnel number]]&lt;&gt;"",TimeSpend[[#This Row],[Date]]&lt;&gt;""),Utilization!$J$2,"")</f>
        <v/>
      </c>
      <c r="M3371" t="str">
        <f>IF(AND(TimeSpend[[#This Row],[Personnel number]]&lt;&gt;"",TimeSpend[[#This Row],[Date]]&lt;&gt;""),TimeSpend[[#This Row],[Employee Name]],"")</f>
        <v/>
      </c>
      <c r="N3371" t="str">
        <f t="shared" si="104"/>
        <v/>
      </c>
      <c r="O3371" t="str">
        <f t="shared" si="105"/>
        <v/>
      </c>
      <c r="P3371" t="str">
        <f>IF(D3371&lt;&gt;"",VLOOKUP(D3371,Projects!B:C,2,0),"")</f>
        <v/>
      </c>
    </row>
    <row r="3372" spans="1:16" x14ac:dyDescent="0.25">
      <c r="A3372" t="str">
        <f>UPPER(IF(AND(TimeSpend[[#This Row],[Personnel number]]&lt;&gt;"",TimeSpend[[#This Row],[Date]]&lt;&gt;""),TimeSpend[[#This Row],[Personnel number]],""))</f>
        <v/>
      </c>
      <c r="B3372" s="85" t="str">
        <f>IF(AND(TimeSpend[[#This Row],[Personnel number]]&lt;&gt;"",TimeSpend[[#This Row],[Date]]&lt;&gt;""),TEXT(TimeSpend[[#This Row],[Date]],"[$-409]yyyyMMdd"),"")</f>
        <v/>
      </c>
      <c r="C3372" s="33" t="str">
        <f>IF(AND(TimeSpend[[#This Row],[Personnel number]]&lt;&gt;"",TimeSpend[[#This Row],[Date]]&lt;&gt;""),SUBSTITUTE(TimeSpend[[#This Row],[Hours]],",","."),"")</f>
        <v/>
      </c>
      <c r="D3372" t="str">
        <f>IF(AND(TimeSpend[[#This Row],[Personnel number]]&lt;&gt;"",TimeSpend[[#This Row],[Date]]&lt;&gt;""),TimeSpend[[#This Row],[Network]],"")</f>
        <v/>
      </c>
      <c r="E3372" t="str">
        <f>IF(AND(TimeSpend[[#This Row],[Personnel number]]&lt;&gt;"",TimeSpend[[#This Row],[Date]]&lt;&gt;""),TimeSpend[[#This Row],[Network Description]],"")</f>
        <v/>
      </c>
      <c r="F3372" t="str">
        <f>IF(AND(TimeSpend[[#This Row],[Personnel number]]&lt;&gt;"",TimeSpend[[#This Row],[Date]]&lt;&gt;""),TimeSpend[[#This Row],[Activity]],"")</f>
        <v/>
      </c>
      <c r="G3372" t="str">
        <f>IF(AND(TimeSpend[[#This Row],[Personnel number]]&lt;&gt;"",TimeSpend[[#This Row],[Date]]&lt;&gt;""),TimeSpend[[#This Row],[Activity description]],"")</f>
        <v/>
      </c>
      <c r="H3372" s="36" t="str">
        <f>IF(AND(TimeSpend[[#This Row],[Personnel number]]&lt;&gt;"",TimeSpend[[#This Row],[Date]]&lt;&gt;""),TimeSpend[[#This Row],[Start Time]],"")</f>
        <v/>
      </c>
      <c r="I3372" s="36" t="str">
        <f>IF(AND(TimeSpend[[#This Row],[Personnel number]]&lt;&gt;"",TimeSpend[[#This Row],[Date]]&lt;&gt;""),TimeSpend[[#This Row],[End Time]],"")</f>
        <v/>
      </c>
      <c r="J3372" t="str">
        <f>IF(AND(TimeSpend[[#This Row],[Personnel number]]&lt;&gt;"",TimeSpend[[#This Row],[Date]]&lt;&gt;""),TimeSpend[[#This Row],[Location]],"")</f>
        <v/>
      </c>
      <c r="K3372" t="str">
        <f>IF(AND(TimeSpend[[#This Row],[Personnel number]]&lt;&gt;"",TimeSpend[[#This Row],[Date]]&lt;&gt;""),TimeSpend[[#This Row],[Task]],"")</f>
        <v/>
      </c>
      <c r="L3372" t="str">
        <f>IF(AND(TimeSpend[[#This Row],[Personnel number]]&lt;&gt;"",TimeSpend[[#This Row],[Date]]&lt;&gt;""),Utilization!$J$2,"")</f>
        <v/>
      </c>
      <c r="M3372" t="str">
        <f>IF(AND(TimeSpend[[#This Row],[Personnel number]]&lt;&gt;"",TimeSpend[[#This Row],[Date]]&lt;&gt;""),TimeSpend[[#This Row],[Employee Name]],"")</f>
        <v/>
      </c>
      <c r="N3372" t="str">
        <f t="shared" si="104"/>
        <v/>
      </c>
      <c r="O3372" t="str">
        <f t="shared" si="105"/>
        <v/>
      </c>
      <c r="P3372" t="str">
        <f>IF(D3372&lt;&gt;"",VLOOKUP(D3372,Projects!B:C,2,0),"")</f>
        <v/>
      </c>
    </row>
    <row r="3373" spans="1:16" x14ac:dyDescent="0.25">
      <c r="A3373" t="str">
        <f>UPPER(IF(AND(TimeSpend[[#This Row],[Personnel number]]&lt;&gt;"",TimeSpend[[#This Row],[Date]]&lt;&gt;""),TimeSpend[[#This Row],[Personnel number]],""))</f>
        <v/>
      </c>
      <c r="B3373" s="85" t="str">
        <f>IF(AND(TimeSpend[[#This Row],[Personnel number]]&lt;&gt;"",TimeSpend[[#This Row],[Date]]&lt;&gt;""),TEXT(TimeSpend[[#This Row],[Date]],"[$-409]yyyyMMdd"),"")</f>
        <v/>
      </c>
      <c r="C3373" s="33" t="str">
        <f>IF(AND(TimeSpend[[#This Row],[Personnel number]]&lt;&gt;"",TimeSpend[[#This Row],[Date]]&lt;&gt;""),SUBSTITUTE(TimeSpend[[#This Row],[Hours]],",","."),"")</f>
        <v/>
      </c>
      <c r="D3373" t="str">
        <f>IF(AND(TimeSpend[[#This Row],[Personnel number]]&lt;&gt;"",TimeSpend[[#This Row],[Date]]&lt;&gt;""),TimeSpend[[#This Row],[Network]],"")</f>
        <v/>
      </c>
      <c r="E3373" t="str">
        <f>IF(AND(TimeSpend[[#This Row],[Personnel number]]&lt;&gt;"",TimeSpend[[#This Row],[Date]]&lt;&gt;""),TimeSpend[[#This Row],[Network Description]],"")</f>
        <v/>
      </c>
      <c r="F3373" t="str">
        <f>IF(AND(TimeSpend[[#This Row],[Personnel number]]&lt;&gt;"",TimeSpend[[#This Row],[Date]]&lt;&gt;""),TimeSpend[[#This Row],[Activity]],"")</f>
        <v/>
      </c>
      <c r="G3373" t="str">
        <f>IF(AND(TimeSpend[[#This Row],[Personnel number]]&lt;&gt;"",TimeSpend[[#This Row],[Date]]&lt;&gt;""),TimeSpend[[#This Row],[Activity description]],"")</f>
        <v/>
      </c>
      <c r="H3373" s="36" t="str">
        <f>IF(AND(TimeSpend[[#This Row],[Personnel number]]&lt;&gt;"",TimeSpend[[#This Row],[Date]]&lt;&gt;""),TimeSpend[[#This Row],[Start Time]],"")</f>
        <v/>
      </c>
      <c r="I3373" s="36" t="str">
        <f>IF(AND(TimeSpend[[#This Row],[Personnel number]]&lt;&gt;"",TimeSpend[[#This Row],[Date]]&lt;&gt;""),TimeSpend[[#This Row],[End Time]],"")</f>
        <v/>
      </c>
      <c r="J3373" t="str">
        <f>IF(AND(TimeSpend[[#This Row],[Personnel number]]&lt;&gt;"",TimeSpend[[#This Row],[Date]]&lt;&gt;""),TimeSpend[[#This Row],[Location]],"")</f>
        <v/>
      </c>
      <c r="K3373" t="str">
        <f>IF(AND(TimeSpend[[#This Row],[Personnel number]]&lt;&gt;"",TimeSpend[[#This Row],[Date]]&lt;&gt;""),TimeSpend[[#This Row],[Task]],"")</f>
        <v/>
      </c>
      <c r="L3373" t="str">
        <f>IF(AND(TimeSpend[[#This Row],[Personnel number]]&lt;&gt;"",TimeSpend[[#This Row],[Date]]&lt;&gt;""),Utilization!$J$2,"")</f>
        <v/>
      </c>
      <c r="M3373" t="str">
        <f>IF(AND(TimeSpend[[#This Row],[Personnel number]]&lt;&gt;"",TimeSpend[[#This Row],[Date]]&lt;&gt;""),TimeSpend[[#This Row],[Employee Name]],"")</f>
        <v/>
      </c>
      <c r="N3373" t="str">
        <f t="shared" si="104"/>
        <v/>
      </c>
      <c r="O3373" t="str">
        <f t="shared" si="105"/>
        <v/>
      </c>
      <c r="P3373" t="str">
        <f>IF(D3373&lt;&gt;"",VLOOKUP(D3373,Projects!B:C,2,0),"")</f>
        <v/>
      </c>
    </row>
    <row r="3374" spans="1:16" x14ac:dyDescent="0.25">
      <c r="A3374" t="str">
        <f>UPPER(IF(AND(TimeSpend[[#This Row],[Personnel number]]&lt;&gt;"",TimeSpend[[#This Row],[Date]]&lt;&gt;""),TimeSpend[[#This Row],[Personnel number]],""))</f>
        <v/>
      </c>
      <c r="B3374" s="85" t="str">
        <f>IF(AND(TimeSpend[[#This Row],[Personnel number]]&lt;&gt;"",TimeSpend[[#This Row],[Date]]&lt;&gt;""),TEXT(TimeSpend[[#This Row],[Date]],"[$-409]yyyyMMdd"),"")</f>
        <v/>
      </c>
      <c r="C3374" s="33" t="str">
        <f>IF(AND(TimeSpend[[#This Row],[Personnel number]]&lt;&gt;"",TimeSpend[[#This Row],[Date]]&lt;&gt;""),SUBSTITUTE(TimeSpend[[#This Row],[Hours]],",","."),"")</f>
        <v/>
      </c>
      <c r="D3374" t="str">
        <f>IF(AND(TimeSpend[[#This Row],[Personnel number]]&lt;&gt;"",TimeSpend[[#This Row],[Date]]&lt;&gt;""),TimeSpend[[#This Row],[Network]],"")</f>
        <v/>
      </c>
      <c r="E3374" t="str">
        <f>IF(AND(TimeSpend[[#This Row],[Personnel number]]&lt;&gt;"",TimeSpend[[#This Row],[Date]]&lt;&gt;""),TimeSpend[[#This Row],[Network Description]],"")</f>
        <v/>
      </c>
      <c r="F3374" t="str">
        <f>IF(AND(TimeSpend[[#This Row],[Personnel number]]&lt;&gt;"",TimeSpend[[#This Row],[Date]]&lt;&gt;""),TimeSpend[[#This Row],[Activity]],"")</f>
        <v/>
      </c>
      <c r="G3374" t="str">
        <f>IF(AND(TimeSpend[[#This Row],[Personnel number]]&lt;&gt;"",TimeSpend[[#This Row],[Date]]&lt;&gt;""),TimeSpend[[#This Row],[Activity description]],"")</f>
        <v/>
      </c>
      <c r="H3374" s="36" t="str">
        <f>IF(AND(TimeSpend[[#This Row],[Personnel number]]&lt;&gt;"",TimeSpend[[#This Row],[Date]]&lt;&gt;""),TimeSpend[[#This Row],[Start Time]],"")</f>
        <v/>
      </c>
      <c r="I3374" s="36" t="str">
        <f>IF(AND(TimeSpend[[#This Row],[Personnel number]]&lt;&gt;"",TimeSpend[[#This Row],[Date]]&lt;&gt;""),TimeSpend[[#This Row],[End Time]],"")</f>
        <v/>
      </c>
      <c r="J3374" t="str">
        <f>IF(AND(TimeSpend[[#This Row],[Personnel number]]&lt;&gt;"",TimeSpend[[#This Row],[Date]]&lt;&gt;""),TimeSpend[[#This Row],[Location]],"")</f>
        <v/>
      </c>
      <c r="K3374" t="str">
        <f>IF(AND(TimeSpend[[#This Row],[Personnel number]]&lt;&gt;"",TimeSpend[[#This Row],[Date]]&lt;&gt;""),TimeSpend[[#This Row],[Task]],"")</f>
        <v/>
      </c>
      <c r="L3374" t="str">
        <f>IF(AND(TimeSpend[[#This Row],[Personnel number]]&lt;&gt;"",TimeSpend[[#This Row],[Date]]&lt;&gt;""),Utilization!$J$2,"")</f>
        <v/>
      </c>
      <c r="M3374" t="str">
        <f>IF(AND(TimeSpend[[#This Row],[Personnel number]]&lt;&gt;"",TimeSpend[[#This Row],[Date]]&lt;&gt;""),TimeSpend[[#This Row],[Employee Name]],"")</f>
        <v/>
      </c>
      <c r="N3374" t="str">
        <f t="shared" si="104"/>
        <v/>
      </c>
      <c r="O3374" t="str">
        <f t="shared" si="105"/>
        <v/>
      </c>
      <c r="P3374" t="str">
        <f>IF(D3374&lt;&gt;"",VLOOKUP(D3374,Projects!B:C,2,0),"")</f>
        <v/>
      </c>
    </row>
    <row r="3375" spans="1:16" x14ac:dyDescent="0.25">
      <c r="A3375" t="str">
        <f>UPPER(IF(AND(TimeSpend[[#This Row],[Personnel number]]&lt;&gt;"",TimeSpend[[#This Row],[Date]]&lt;&gt;""),TimeSpend[[#This Row],[Personnel number]],""))</f>
        <v/>
      </c>
      <c r="B3375" s="85" t="str">
        <f>IF(AND(TimeSpend[[#This Row],[Personnel number]]&lt;&gt;"",TimeSpend[[#This Row],[Date]]&lt;&gt;""),TEXT(TimeSpend[[#This Row],[Date]],"[$-409]yyyyMMdd"),"")</f>
        <v/>
      </c>
      <c r="C3375" s="33" t="str">
        <f>IF(AND(TimeSpend[[#This Row],[Personnel number]]&lt;&gt;"",TimeSpend[[#This Row],[Date]]&lt;&gt;""),SUBSTITUTE(TimeSpend[[#This Row],[Hours]],",","."),"")</f>
        <v/>
      </c>
      <c r="D3375" t="str">
        <f>IF(AND(TimeSpend[[#This Row],[Personnel number]]&lt;&gt;"",TimeSpend[[#This Row],[Date]]&lt;&gt;""),TimeSpend[[#This Row],[Network]],"")</f>
        <v/>
      </c>
      <c r="E3375" t="str">
        <f>IF(AND(TimeSpend[[#This Row],[Personnel number]]&lt;&gt;"",TimeSpend[[#This Row],[Date]]&lt;&gt;""),TimeSpend[[#This Row],[Network Description]],"")</f>
        <v/>
      </c>
      <c r="F3375" t="str">
        <f>IF(AND(TimeSpend[[#This Row],[Personnel number]]&lt;&gt;"",TimeSpend[[#This Row],[Date]]&lt;&gt;""),TimeSpend[[#This Row],[Activity]],"")</f>
        <v/>
      </c>
      <c r="G3375" t="str">
        <f>IF(AND(TimeSpend[[#This Row],[Personnel number]]&lt;&gt;"",TimeSpend[[#This Row],[Date]]&lt;&gt;""),TimeSpend[[#This Row],[Activity description]],"")</f>
        <v/>
      </c>
      <c r="H3375" s="36" t="str">
        <f>IF(AND(TimeSpend[[#This Row],[Personnel number]]&lt;&gt;"",TimeSpend[[#This Row],[Date]]&lt;&gt;""),TimeSpend[[#This Row],[Start Time]],"")</f>
        <v/>
      </c>
      <c r="I3375" s="36" t="str">
        <f>IF(AND(TimeSpend[[#This Row],[Personnel number]]&lt;&gt;"",TimeSpend[[#This Row],[Date]]&lt;&gt;""),TimeSpend[[#This Row],[End Time]],"")</f>
        <v/>
      </c>
      <c r="J3375" t="str">
        <f>IF(AND(TimeSpend[[#This Row],[Personnel number]]&lt;&gt;"",TimeSpend[[#This Row],[Date]]&lt;&gt;""),TimeSpend[[#This Row],[Location]],"")</f>
        <v/>
      </c>
      <c r="K3375" t="str">
        <f>IF(AND(TimeSpend[[#This Row],[Personnel number]]&lt;&gt;"",TimeSpend[[#This Row],[Date]]&lt;&gt;""),TimeSpend[[#This Row],[Task]],"")</f>
        <v/>
      </c>
      <c r="L3375" t="str">
        <f>IF(AND(TimeSpend[[#This Row],[Personnel number]]&lt;&gt;"",TimeSpend[[#This Row],[Date]]&lt;&gt;""),Utilization!$J$2,"")</f>
        <v/>
      </c>
      <c r="M3375" t="str">
        <f>IF(AND(TimeSpend[[#This Row],[Personnel number]]&lt;&gt;"",TimeSpend[[#This Row],[Date]]&lt;&gt;""),TimeSpend[[#This Row],[Employee Name]],"")</f>
        <v/>
      </c>
      <c r="N3375" t="str">
        <f t="shared" si="104"/>
        <v/>
      </c>
      <c r="O3375" t="str">
        <f t="shared" si="105"/>
        <v/>
      </c>
      <c r="P3375" t="str">
        <f>IF(D3375&lt;&gt;"",VLOOKUP(D3375,Projects!B:C,2,0),"")</f>
        <v/>
      </c>
    </row>
    <row r="3376" spans="1:16" x14ac:dyDescent="0.25">
      <c r="A3376" t="str">
        <f>UPPER(IF(AND(TimeSpend[[#This Row],[Personnel number]]&lt;&gt;"",TimeSpend[[#This Row],[Date]]&lt;&gt;""),TimeSpend[[#This Row],[Personnel number]],""))</f>
        <v/>
      </c>
      <c r="B3376" s="85" t="str">
        <f>IF(AND(TimeSpend[[#This Row],[Personnel number]]&lt;&gt;"",TimeSpend[[#This Row],[Date]]&lt;&gt;""),TEXT(TimeSpend[[#This Row],[Date]],"[$-409]yyyyMMdd"),"")</f>
        <v/>
      </c>
      <c r="C3376" s="33" t="str">
        <f>IF(AND(TimeSpend[[#This Row],[Personnel number]]&lt;&gt;"",TimeSpend[[#This Row],[Date]]&lt;&gt;""),SUBSTITUTE(TimeSpend[[#This Row],[Hours]],",","."),"")</f>
        <v/>
      </c>
      <c r="D3376" t="str">
        <f>IF(AND(TimeSpend[[#This Row],[Personnel number]]&lt;&gt;"",TimeSpend[[#This Row],[Date]]&lt;&gt;""),TimeSpend[[#This Row],[Network]],"")</f>
        <v/>
      </c>
      <c r="E3376" t="str">
        <f>IF(AND(TimeSpend[[#This Row],[Personnel number]]&lt;&gt;"",TimeSpend[[#This Row],[Date]]&lt;&gt;""),TimeSpend[[#This Row],[Network Description]],"")</f>
        <v/>
      </c>
      <c r="F3376" t="str">
        <f>IF(AND(TimeSpend[[#This Row],[Personnel number]]&lt;&gt;"",TimeSpend[[#This Row],[Date]]&lt;&gt;""),TimeSpend[[#This Row],[Activity]],"")</f>
        <v/>
      </c>
      <c r="G3376" t="str">
        <f>IF(AND(TimeSpend[[#This Row],[Personnel number]]&lt;&gt;"",TimeSpend[[#This Row],[Date]]&lt;&gt;""),TimeSpend[[#This Row],[Activity description]],"")</f>
        <v/>
      </c>
      <c r="H3376" s="36" t="str">
        <f>IF(AND(TimeSpend[[#This Row],[Personnel number]]&lt;&gt;"",TimeSpend[[#This Row],[Date]]&lt;&gt;""),TimeSpend[[#This Row],[Start Time]],"")</f>
        <v/>
      </c>
      <c r="I3376" s="36" t="str">
        <f>IF(AND(TimeSpend[[#This Row],[Personnel number]]&lt;&gt;"",TimeSpend[[#This Row],[Date]]&lt;&gt;""),TimeSpend[[#This Row],[End Time]],"")</f>
        <v/>
      </c>
      <c r="J3376" t="str">
        <f>IF(AND(TimeSpend[[#This Row],[Personnel number]]&lt;&gt;"",TimeSpend[[#This Row],[Date]]&lt;&gt;""),TimeSpend[[#This Row],[Location]],"")</f>
        <v/>
      </c>
      <c r="K3376" t="str">
        <f>IF(AND(TimeSpend[[#This Row],[Personnel number]]&lt;&gt;"",TimeSpend[[#This Row],[Date]]&lt;&gt;""),TimeSpend[[#This Row],[Task]],"")</f>
        <v/>
      </c>
      <c r="L3376" t="str">
        <f>IF(AND(TimeSpend[[#This Row],[Personnel number]]&lt;&gt;"",TimeSpend[[#This Row],[Date]]&lt;&gt;""),Utilization!$J$2,"")</f>
        <v/>
      </c>
      <c r="M3376" t="str">
        <f>IF(AND(TimeSpend[[#This Row],[Personnel number]]&lt;&gt;"",TimeSpend[[#This Row],[Date]]&lt;&gt;""),TimeSpend[[#This Row],[Employee Name]],"")</f>
        <v/>
      </c>
      <c r="N3376" t="str">
        <f t="shared" si="104"/>
        <v/>
      </c>
      <c r="O3376" t="str">
        <f t="shared" si="105"/>
        <v/>
      </c>
      <c r="P3376" t="str">
        <f>IF(D3376&lt;&gt;"",VLOOKUP(D3376,Projects!B:C,2,0),"")</f>
        <v/>
      </c>
    </row>
    <row r="3377" spans="1:16" x14ac:dyDescent="0.25">
      <c r="A3377" t="str">
        <f>UPPER(IF(AND(TimeSpend[[#This Row],[Personnel number]]&lt;&gt;"",TimeSpend[[#This Row],[Date]]&lt;&gt;""),TimeSpend[[#This Row],[Personnel number]],""))</f>
        <v/>
      </c>
      <c r="B3377" s="85" t="str">
        <f>IF(AND(TimeSpend[[#This Row],[Personnel number]]&lt;&gt;"",TimeSpend[[#This Row],[Date]]&lt;&gt;""),TEXT(TimeSpend[[#This Row],[Date]],"[$-409]yyyyMMdd"),"")</f>
        <v/>
      </c>
      <c r="C3377" s="33" t="str">
        <f>IF(AND(TimeSpend[[#This Row],[Personnel number]]&lt;&gt;"",TimeSpend[[#This Row],[Date]]&lt;&gt;""),SUBSTITUTE(TimeSpend[[#This Row],[Hours]],",","."),"")</f>
        <v/>
      </c>
      <c r="D3377" t="str">
        <f>IF(AND(TimeSpend[[#This Row],[Personnel number]]&lt;&gt;"",TimeSpend[[#This Row],[Date]]&lt;&gt;""),TimeSpend[[#This Row],[Network]],"")</f>
        <v/>
      </c>
      <c r="E3377" t="str">
        <f>IF(AND(TimeSpend[[#This Row],[Personnel number]]&lt;&gt;"",TimeSpend[[#This Row],[Date]]&lt;&gt;""),TimeSpend[[#This Row],[Network Description]],"")</f>
        <v/>
      </c>
      <c r="F3377" t="str">
        <f>IF(AND(TimeSpend[[#This Row],[Personnel number]]&lt;&gt;"",TimeSpend[[#This Row],[Date]]&lt;&gt;""),TimeSpend[[#This Row],[Activity]],"")</f>
        <v/>
      </c>
      <c r="G3377" t="str">
        <f>IF(AND(TimeSpend[[#This Row],[Personnel number]]&lt;&gt;"",TimeSpend[[#This Row],[Date]]&lt;&gt;""),TimeSpend[[#This Row],[Activity description]],"")</f>
        <v/>
      </c>
      <c r="H3377" s="36" t="str">
        <f>IF(AND(TimeSpend[[#This Row],[Personnel number]]&lt;&gt;"",TimeSpend[[#This Row],[Date]]&lt;&gt;""),TimeSpend[[#This Row],[Start Time]],"")</f>
        <v/>
      </c>
      <c r="I3377" s="36" t="str">
        <f>IF(AND(TimeSpend[[#This Row],[Personnel number]]&lt;&gt;"",TimeSpend[[#This Row],[Date]]&lt;&gt;""),TimeSpend[[#This Row],[End Time]],"")</f>
        <v/>
      </c>
      <c r="J3377" t="str">
        <f>IF(AND(TimeSpend[[#This Row],[Personnel number]]&lt;&gt;"",TimeSpend[[#This Row],[Date]]&lt;&gt;""),TimeSpend[[#This Row],[Location]],"")</f>
        <v/>
      </c>
      <c r="K3377" t="str">
        <f>IF(AND(TimeSpend[[#This Row],[Personnel number]]&lt;&gt;"",TimeSpend[[#This Row],[Date]]&lt;&gt;""),TimeSpend[[#This Row],[Task]],"")</f>
        <v/>
      </c>
      <c r="L3377" t="str">
        <f>IF(AND(TimeSpend[[#This Row],[Personnel number]]&lt;&gt;"",TimeSpend[[#This Row],[Date]]&lt;&gt;""),Utilization!$J$2,"")</f>
        <v/>
      </c>
      <c r="M3377" t="str">
        <f>IF(AND(TimeSpend[[#This Row],[Personnel number]]&lt;&gt;"",TimeSpend[[#This Row],[Date]]&lt;&gt;""),TimeSpend[[#This Row],[Employee Name]],"")</f>
        <v/>
      </c>
      <c r="N3377" t="str">
        <f t="shared" si="104"/>
        <v/>
      </c>
      <c r="O3377" t="str">
        <f t="shared" si="105"/>
        <v/>
      </c>
      <c r="P3377" t="str">
        <f>IF(D3377&lt;&gt;"",VLOOKUP(D3377,Projects!B:C,2,0),"")</f>
        <v/>
      </c>
    </row>
    <row r="3378" spans="1:16" x14ac:dyDescent="0.25">
      <c r="A3378" t="str">
        <f>UPPER(IF(AND(TimeSpend[[#This Row],[Personnel number]]&lt;&gt;"",TimeSpend[[#This Row],[Date]]&lt;&gt;""),TimeSpend[[#This Row],[Personnel number]],""))</f>
        <v/>
      </c>
      <c r="B3378" s="85" t="str">
        <f>IF(AND(TimeSpend[[#This Row],[Personnel number]]&lt;&gt;"",TimeSpend[[#This Row],[Date]]&lt;&gt;""),TEXT(TimeSpend[[#This Row],[Date]],"[$-409]yyyyMMdd"),"")</f>
        <v/>
      </c>
      <c r="C3378" s="33" t="str">
        <f>IF(AND(TimeSpend[[#This Row],[Personnel number]]&lt;&gt;"",TimeSpend[[#This Row],[Date]]&lt;&gt;""),SUBSTITUTE(TimeSpend[[#This Row],[Hours]],",","."),"")</f>
        <v/>
      </c>
      <c r="D3378" t="str">
        <f>IF(AND(TimeSpend[[#This Row],[Personnel number]]&lt;&gt;"",TimeSpend[[#This Row],[Date]]&lt;&gt;""),TimeSpend[[#This Row],[Network]],"")</f>
        <v/>
      </c>
      <c r="E3378" t="str">
        <f>IF(AND(TimeSpend[[#This Row],[Personnel number]]&lt;&gt;"",TimeSpend[[#This Row],[Date]]&lt;&gt;""),TimeSpend[[#This Row],[Network Description]],"")</f>
        <v/>
      </c>
      <c r="F3378" t="str">
        <f>IF(AND(TimeSpend[[#This Row],[Personnel number]]&lt;&gt;"",TimeSpend[[#This Row],[Date]]&lt;&gt;""),TimeSpend[[#This Row],[Activity]],"")</f>
        <v/>
      </c>
      <c r="G3378" t="str">
        <f>IF(AND(TimeSpend[[#This Row],[Personnel number]]&lt;&gt;"",TimeSpend[[#This Row],[Date]]&lt;&gt;""),TimeSpend[[#This Row],[Activity description]],"")</f>
        <v/>
      </c>
      <c r="H3378" s="36" t="str">
        <f>IF(AND(TimeSpend[[#This Row],[Personnel number]]&lt;&gt;"",TimeSpend[[#This Row],[Date]]&lt;&gt;""),TimeSpend[[#This Row],[Start Time]],"")</f>
        <v/>
      </c>
      <c r="I3378" s="36" t="str">
        <f>IF(AND(TimeSpend[[#This Row],[Personnel number]]&lt;&gt;"",TimeSpend[[#This Row],[Date]]&lt;&gt;""),TimeSpend[[#This Row],[End Time]],"")</f>
        <v/>
      </c>
      <c r="J3378" t="str">
        <f>IF(AND(TimeSpend[[#This Row],[Personnel number]]&lt;&gt;"",TimeSpend[[#This Row],[Date]]&lt;&gt;""),TimeSpend[[#This Row],[Location]],"")</f>
        <v/>
      </c>
      <c r="K3378" t="str">
        <f>IF(AND(TimeSpend[[#This Row],[Personnel number]]&lt;&gt;"",TimeSpend[[#This Row],[Date]]&lt;&gt;""),TimeSpend[[#This Row],[Task]],"")</f>
        <v/>
      </c>
      <c r="L3378" t="str">
        <f>IF(AND(TimeSpend[[#This Row],[Personnel number]]&lt;&gt;"",TimeSpend[[#This Row],[Date]]&lt;&gt;""),Utilization!$J$2,"")</f>
        <v/>
      </c>
      <c r="M3378" t="str">
        <f>IF(AND(TimeSpend[[#This Row],[Personnel number]]&lt;&gt;"",TimeSpend[[#This Row],[Date]]&lt;&gt;""),TimeSpend[[#This Row],[Employee Name]],"")</f>
        <v/>
      </c>
      <c r="N3378" t="str">
        <f t="shared" si="104"/>
        <v/>
      </c>
      <c r="O3378" t="str">
        <f t="shared" si="105"/>
        <v/>
      </c>
      <c r="P3378" t="str">
        <f>IF(D3378&lt;&gt;"",VLOOKUP(D3378,Projects!B:C,2,0),"")</f>
        <v/>
      </c>
    </row>
    <row r="3379" spans="1:16" x14ac:dyDescent="0.25">
      <c r="A3379" t="str">
        <f>UPPER(IF(AND(TimeSpend[[#This Row],[Personnel number]]&lt;&gt;"",TimeSpend[[#This Row],[Date]]&lt;&gt;""),TimeSpend[[#This Row],[Personnel number]],""))</f>
        <v/>
      </c>
      <c r="B3379" s="85" t="str">
        <f>IF(AND(TimeSpend[[#This Row],[Personnel number]]&lt;&gt;"",TimeSpend[[#This Row],[Date]]&lt;&gt;""),TEXT(TimeSpend[[#This Row],[Date]],"[$-409]yyyyMMdd"),"")</f>
        <v/>
      </c>
      <c r="C3379" s="33" t="str">
        <f>IF(AND(TimeSpend[[#This Row],[Personnel number]]&lt;&gt;"",TimeSpend[[#This Row],[Date]]&lt;&gt;""),SUBSTITUTE(TimeSpend[[#This Row],[Hours]],",","."),"")</f>
        <v/>
      </c>
      <c r="D3379" t="str">
        <f>IF(AND(TimeSpend[[#This Row],[Personnel number]]&lt;&gt;"",TimeSpend[[#This Row],[Date]]&lt;&gt;""),TimeSpend[[#This Row],[Network]],"")</f>
        <v/>
      </c>
      <c r="E3379" t="str">
        <f>IF(AND(TimeSpend[[#This Row],[Personnel number]]&lt;&gt;"",TimeSpend[[#This Row],[Date]]&lt;&gt;""),TimeSpend[[#This Row],[Network Description]],"")</f>
        <v/>
      </c>
      <c r="F3379" t="str">
        <f>IF(AND(TimeSpend[[#This Row],[Personnel number]]&lt;&gt;"",TimeSpend[[#This Row],[Date]]&lt;&gt;""),TimeSpend[[#This Row],[Activity]],"")</f>
        <v/>
      </c>
      <c r="G3379" t="str">
        <f>IF(AND(TimeSpend[[#This Row],[Personnel number]]&lt;&gt;"",TimeSpend[[#This Row],[Date]]&lt;&gt;""),TimeSpend[[#This Row],[Activity description]],"")</f>
        <v/>
      </c>
      <c r="H3379" s="36" t="str">
        <f>IF(AND(TimeSpend[[#This Row],[Personnel number]]&lt;&gt;"",TimeSpend[[#This Row],[Date]]&lt;&gt;""),TimeSpend[[#This Row],[Start Time]],"")</f>
        <v/>
      </c>
      <c r="I3379" s="36" t="str">
        <f>IF(AND(TimeSpend[[#This Row],[Personnel number]]&lt;&gt;"",TimeSpend[[#This Row],[Date]]&lt;&gt;""),TimeSpend[[#This Row],[End Time]],"")</f>
        <v/>
      </c>
      <c r="J3379" t="str">
        <f>IF(AND(TimeSpend[[#This Row],[Personnel number]]&lt;&gt;"",TimeSpend[[#This Row],[Date]]&lt;&gt;""),TimeSpend[[#This Row],[Location]],"")</f>
        <v/>
      </c>
      <c r="K3379" t="str">
        <f>IF(AND(TimeSpend[[#This Row],[Personnel number]]&lt;&gt;"",TimeSpend[[#This Row],[Date]]&lt;&gt;""),TimeSpend[[#This Row],[Task]],"")</f>
        <v/>
      </c>
      <c r="L3379" t="str">
        <f>IF(AND(TimeSpend[[#This Row],[Personnel number]]&lt;&gt;"",TimeSpend[[#This Row],[Date]]&lt;&gt;""),Utilization!$J$2,"")</f>
        <v/>
      </c>
      <c r="M3379" t="str">
        <f>IF(AND(TimeSpend[[#This Row],[Personnel number]]&lt;&gt;"",TimeSpend[[#This Row],[Date]]&lt;&gt;""),TimeSpend[[#This Row],[Employee Name]],"")</f>
        <v/>
      </c>
      <c r="N3379" t="str">
        <f t="shared" si="104"/>
        <v/>
      </c>
      <c r="O3379" t="str">
        <f t="shared" si="105"/>
        <v/>
      </c>
      <c r="P3379" t="str">
        <f>IF(D3379&lt;&gt;"",VLOOKUP(D3379,Projects!B:C,2,0),"")</f>
        <v/>
      </c>
    </row>
    <row r="3380" spans="1:16" x14ac:dyDescent="0.25">
      <c r="A3380" t="str">
        <f>UPPER(IF(AND(TimeSpend[[#This Row],[Personnel number]]&lt;&gt;"",TimeSpend[[#This Row],[Date]]&lt;&gt;""),TimeSpend[[#This Row],[Personnel number]],""))</f>
        <v/>
      </c>
      <c r="B3380" s="85" t="str">
        <f>IF(AND(TimeSpend[[#This Row],[Personnel number]]&lt;&gt;"",TimeSpend[[#This Row],[Date]]&lt;&gt;""),TEXT(TimeSpend[[#This Row],[Date]],"[$-409]yyyyMMdd"),"")</f>
        <v/>
      </c>
      <c r="C3380" s="33" t="str">
        <f>IF(AND(TimeSpend[[#This Row],[Personnel number]]&lt;&gt;"",TimeSpend[[#This Row],[Date]]&lt;&gt;""),SUBSTITUTE(TimeSpend[[#This Row],[Hours]],",","."),"")</f>
        <v/>
      </c>
      <c r="D3380" t="str">
        <f>IF(AND(TimeSpend[[#This Row],[Personnel number]]&lt;&gt;"",TimeSpend[[#This Row],[Date]]&lt;&gt;""),TimeSpend[[#This Row],[Network]],"")</f>
        <v/>
      </c>
      <c r="E3380" t="str">
        <f>IF(AND(TimeSpend[[#This Row],[Personnel number]]&lt;&gt;"",TimeSpend[[#This Row],[Date]]&lt;&gt;""),TimeSpend[[#This Row],[Network Description]],"")</f>
        <v/>
      </c>
      <c r="F3380" t="str">
        <f>IF(AND(TimeSpend[[#This Row],[Personnel number]]&lt;&gt;"",TimeSpend[[#This Row],[Date]]&lt;&gt;""),TimeSpend[[#This Row],[Activity]],"")</f>
        <v/>
      </c>
      <c r="G3380" t="str">
        <f>IF(AND(TimeSpend[[#This Row],[Personnel number]]&lt;&gt;"",TimeSpend[[#This Row],[Date]]&lt;&gt;""),TimeSpend[[#This Row],[Activity description]],"")</f>
        <v/>
      </c>
      <c r="H3380" s="36" t="str">
        <f>IF(AND(TimeSpend[[#This Row],[Personnel number]]&lt;&gt;"",TimeSpend[[#This Row],[Date]]&lt;&gt;""),TimeSpend[[#This Row],[Start Time]],"")</f>
        <v/>
      </c>
      <c r="I3380" s="36" t="str">
        <f>IF(AND(TimeSpend[[#This Row],[Personnel number]]&lt;&gt;"",TimeSpend[[#This Row],[Date]]&lt;&gt;""),TimeSpend[[#This Row],[End Time]],"")</f>
        <v/>
      </c>
      <c r="J3380" t="str">
        <f>IF(AND(TimeSpend[[#This Row],[Personnel number]]&lt;&gt;"",TimeSpend[[#This Row],[Date]]&lt;&gt;""),TimeSpend[[#This Row],[Location]],"")</f>
        <v/>
      </c>
      <c r="K3380" t="str">
        <f>IF(AND(TimeSpend[[#This Row],[Personnel number]]&lt;&gt;"",TimeSpend[[#This Row],[Date]]&lt;&gt;""),TimeSpend[[#This Row],[Task]],"")</f>
        <v/>
      </c>
      <c r="L3380" t="str">
        <f>IF(AND(TimeSpend[[#This Row],[Personnel number]]&lt;&gt;"",TimeSpend[[#This Row],[Date]]&lt;&gt;""),Utilization!$J$2,"")</f>
        <v/>
      </c>
      <c r="M3380" t="str">
        <f>IF(AND(TimeSpend[[#This Row],[Personnel number]]&lt;&gt;"",TimeSpend[[#This Row],[Date]]&lt;&gt;""),TimeSpend[[#This Row],[Employee Name]],"")</f>
        <v/>
      </c>
      <c r="N3380" t="str">
        <f t="shared" si="104"/>
        <v/>
      </c>
      <c r="O3380" t="str">
        <f t="shared" si="105"/>
        <v/>
      </c>
      <c r="P3380" t="str">
        <f>IF(D3380&lt;&gt;"",VLOOKUP(D3380,Projects!B:C,2,0),"")</f>
        <v/>
      </c>
    </row>
    <row r="3381" spans="1:16" x14ac:dyDescent="0.25">
      <c r="A3381" t="str">
        <f>UPPER(IF(AND(TimeSpend[[#This Row],[Personnel number]]&lt;&gt;"",TimeSpend[[#This Row],[Date]]&lt;&gt;""),TimeSpend[[#This Row],[Personnel number]],""))</f>
        <v/>
      </c>
      <c r="B3381" s="85" t="str">
        <f>IF(AND(TimeSpend[[#This Row],[Personnel number]]&lt;&gt;"",TimeSpend[[#This Row],[Date]]&lt;&gt;""),TEXT(TimeSpend[[#This Row],[Date]],"[$-409]yyyyMMdd"),"")</f>
        <v/>
      </c>
      <c r="C3381" s="33" t="str">
        <f>IF(AND(TimeSpend[[#This Row],[Personnel number]]&lt;&gt;"",TimeSpend[[#This Row],[Date]]&lt;&gt;""),SUBSTITUTE(TimeSpend[[#This Row],[Hours]],",","."),"")</f>
        <v/>
      </c>
      <c r="D3381" t="str">
        <f>IF(AND(TimeSpend[[#This Row],[Personnel number]]&lt;&gt;"",TimeSpend[[#This Row],[Date]]&lt;&gt;""),TimeSpend[[#This Row],[Network]],"")</f>
        <v/>
      </c>
      <c r="E3381" t="str">
        <f>IF(AND(TimeSpend[[#This Row],[Personnel number]]&lt;&gt;"",TimeSpend[[#This Row],[Date]]&lt;&gt;""),TimeSpend[[#This Row],[Network Description]],"")</f>
        <v/>
      </c>
      <c r="F3381" t="str">
        <f>IF(AND(TimeSpend[[#This Row],[Personnel number]]&lt;&gt;"",TimeSpend[[#This Row],[Date]]&lt;&gt;""),TimeSpend[[#This Row],[Activity]],"")</f>
        <v/>
      </c>
      <c r="G3381" t="str">
        <f>IF(AND(TimeSpend[[#This Row],[Personnel number]]&lt;&gt;"",TimeSpend[[#This Row],[Date]]&lt;&gt;""),TimeSpend[[#This Row],[Activity description]],"")</f>
        <v/>
      </c>
      <c r="H3381" s="36" t="str">
        <f>IF(AND(TimeSpend[[#This Row],[Personnel number]]&lt;&gt;"",TimeSpend[[#This Row],[Date]]&lt;&gt;""),TimeSpend[[#This Row],[Start Time]],"")</f>
        <v/>
      </c>
      <c r="I3381" s="36" t="str">
        <f>IF(AND(TimeSpend[[#This Row],[Personnel number]]&lt;&gt;"",TimeSpend[[#This Row],[Date]]&lt;&gt;""),TimeSpend[[#This Row],[End Time]],"")</f>
        <v/>
      </c>
      <c r="J3381" t="str">
        <f>IF(AND(TimeSpend[[#This Row],[Personnel number]]&lt;&gt;"",TimeSpend[[#This Row],[Date]]&lt;&gt;""),TimeSpend[[#This Row],[Location]],"")</f>
        <v/>
      </c>
      <c r="K3381" t="str">
        <f>IF(AND(TimeSpend[[#This Row],[Personnel number]]&lt;&gt;"",TimeSpend[[#This Row],[Date]]&lt;&gt;""),TimeSpend[[#This Row],[Task]],"")</f>
        <v/>
      </c>
      <c r="L3381" t="str">
        <f>IF(AND(TimeSpend[[#This Row],[Personnel number]]&lt;&gt;"",TimeSpend[[#This Row],[Date]]&lt;&gt;""),Utilization!$J$2,"")</f>
        <v/>
      </c>
      <c r="M3381" t="str">
        <f>IF(AND(TimeSpend[[#This Row],[Personnel number]]&lt;&gt;"",TimeSpend[[#This Row],[Date]]&lt;&gt;""),TimeSpend[[#This Row],[Employee Name]],"")</f>
        <v/>
      </c>
      <c r="N3381" t="str">
        <f t="shared" si="104"/>
        <v/>
      </c>
      <c r="O3381" t="str">
        <f t="shared" si="105"/>
        <v/>
      </c>
      <c r="P3381" t="str">
        <f>IF(D3381&lt;&gt;"",VLOOKUP(D3381,Projects!B:C,2,0),"")</f>
        <v/>
      </c>
    </row>
    <row r="3382" spans="1:16" x14ac:dyDescent="0.25">
      <c r="A3382" t="str">
        <f>UPPER(IF(AND(TimeSpend[[#This Row],[Personnel number]]&lt;&gt;"",TimeSpend[[#This Row],[Date]]&lt;&gt;""),TimeSpend[[#This Row],[Personnel number]],""))</f>
        <v/>
      </c>
      <c r="B3382" s="85" t="str">
        <f>IF(AND(TimeSpend[[#This Row],[Personnel number]]&lt;&gt;"",TimeSpend[[#This Row],[Date]]&lt;&gt;""),TEXT(TimeSpend[[#This Row],[Date]],"[$-409]yyyyMMdd"),"")</f>
        <v/>
      </c>
      <c r="C3382" s="33" t="str">
        <f>IF(AND(TimeSpend[[#This Row],[Personnel number]]&lt;&gt;"",TimeSpend[[#This Row],[Date]]&lt;&gt;""),SUBSTITUTE(TimeSpend[[#This Row],[Hours]],",","."),"")</f>
        <v/>
      </c>
      <c r="D3382" t="str">
        <f>IF(AND(TimeSpend[[#This Row],[Personnel number]]&lt;&gt;"",TimeSpend[[#This Row],[Date]]&lt;&gt;""),TimeSpend[[#This Row],[Network]],"")</f>
        <v/>
      </c>
      <c r="E3382" t="str">
        <f>IF(AND(TimeSpend[[#This Row],[Personnel number]]&lt;&gt;"",TimeSpend[[#This Row],[Date]]&lt;&gt;""),TimeSpend[[#This Row],[Network Description]],"")</f>
        <v/>
      </c>
      <c r="F3382" t="str">
        <f>IF(AND(TimeSpend[[#This Row],[Personnel number]]&lt;&gt;"",TimeSpend[[#This Row],[Date]]&lt;&gt;""),TimeSpend[[#This Row],[Activity]],"")</f>
        <v/>
      </c>
      <c r="G3382" t="str">
        <f>IF(AND(TimeSpend[[#This Row],[Personnel number]]&lt;&gt;"",TimeSpend[[#This Row],[Date]]&lt;&gt;""),TimeSpend[[#This Row],[Activity description]],"")</f>
        <v/>
      </c>
      <c r="H3382" s="36" t="str">
        <f>IF(AND(TimeSpend[[#This Row],[Personnel number]]&lt;&gt;"",TimeSpend[[#This Row],[Date]]&lt;&gt;""),TimeSpend[[#This Row],[Start Time]],"")</f>
        <v/>
      </c>
      <c r="I3382" s="36" t="str">
        <f>IF(AND(TimeSpend[[#This Row],[Personnel number]]&lt;&gt;"",TimeSpend[[#This Row],[Date]]&lt;&gt;""),TimeSpend[[#This Row],[End Time]],"")</f>
        <v/>
      </c>
      <c r="J3382" t="str">
        <f>IF(AND(TimeSpend[[#This Row],[Personnel number]]&lt;&gt;"",TimeSpend[[#This Row],[Date]]&lt;&gt;""),TimeSpend[[#This Row],[Location]],"")</f>
        <v/>
      </c>
      <c r="K3382" t="str">
        <f>IF(AND(TimeSpend[[#This Row],[Personnel number]]&lt;&gt;"",TimeSpend[[#This Row],[Date]]&lt;&gt;""),TimeSpend[[#This Row],[Task]],"")</f>
        <v/>
      </c>
      <c r="L3382" t="str">
        <f>IF(AND(TimeSpend[[#This Row],[Personnel number]]&lt;&gt;"",TimeSpend[[#This Row],[Date]]&lt;&gt;""),Utilization!$J$2,"")</f>
        <v/>
      </c>
      <c r="M3382" t="str">
        <f>IF(AND(TimeSpend[[#This Row],[Personnel number]]&lt;&gt;"",TimeSpend[[#This Row],[Date]]&lt;&gt;""),TimeSpend[[#This Row],[Employee Name]],"")</f>
        <v/>
      </c>
      <c r="N3382" t="str">
        <f t="shared" si="104"/>
        <v/>
      </c>
      <c r="O3382" t="str">
        <f t="shared" si="105"/>
        <v/>
      </c>
      <c r="P3382" t="str">
        <f>IF(D3382&lt;&gt;"",VLOOKUP(D3382,Projects!B:C,2,0),"")</f>
        <v/>
      </c>
    </row>
    <row r="3383" spans="1:16" x14ac:dyDescent="0.25">
      <c r="A3383" t="str">
        <f>UPPER(IF(AND(TimeSpend[[#This Row],[Personnel number]]&lt;&gt;"",TimeSpend[[#This Row],[Date]]&lt;&gt;""),TimeSpend[[#This Row],[Personnel number]],""))</f>
        <v/>
      </c>
      <c r="B3383" s="85" t="str">
        <f>IF(AND(TimeSpend[[#This Row],[Personnel number]]&lt;&gt;"",TimeSpend[[#This Row],[Date]]&lt;&gt;""),TEXT(TimeSpend[[#This Row],[Date]],"[$-409]yyyyMMdd"),"")</f>
        <v/>
      </c>
      <c r="C3383" s="33" t="str">
        <f>IF(AND(TimeSpend[[#This Row],[Personnel number]]&lt;&gt;"",TimeSpend[[#This Row],[Date]]&lt;&gt;""),SUBSTITUTE(TimeSpend[[#This Row],[Hours]],",","."),"")</f>
        <v/>
      </c>
      <c r="D3383" t="str">
        <f>IF(AND(TimeSpend[[#This Row],[Personnel number]]&lt;&gt;"",TimeSpend[[#This Row],[Date]]&lt;&gt;""),TimeSpend[[#This Row],[Network]],"")</f>
        <v/>
      </c>
      <c r="E3383" t="str">
        <f>IF(AND(TimeSpend[[#This Row],[Personnel number]]&lt;&gt;"",TimeSpend[[#This Row],[Date]]&lt;&gt;""),TimeSpend[[#This Row],[Network Description]],"")</f>
        <v/>
      </c>
      <c r="F3383" t="str">
        <f>IF(AND(TimeSpend[[#This Row],[Personnel number]]&lt;&gt;"",TimeSpend[[#This Row],[Date]]&lt;&gt;""),TimeSpend[[#This Row],[Activity]],"")</f>
        <v/>
      </c>
      <c r="G3383" t="str">
        <f>IF(AND(TimeSpend[[#This Row],[Personnel number]]&lt;&gt;"",TimeSpend[[#This Row],[Date]]&lt;&gt;""),TimeSpend[[#This Row],[Activity description]],"")</f>
        <v/>
      </c>
      <c r="H3383" s="36" t="str">
        <f>IF(AND(TimeSpend[[#This Row],[Personnel number]]&lt;&gt;"",TimeSpend[[#This Row],[Date]]&lt;&gt;""),TimeSpend[[#This Row],[Start Time]],"")</f>
        <v/>
      </c>
      <c r="I3383" s="36" t="str">
        <f>IF(AND(TimeSpend[[#This Row],[Personnel number]]&lt;&gt;"",TimeSpend[[#This Row],[Date]]&lt;&gt;""),TimeSpend[[#This Row],[End Time]],"")</f>
        <v/>
      </c>
      <c r="J3383" t="str">
        <f>IF(AND(TimeSpend[[#This Row],[Personnel number]]&lt;&gt;"",TimeSpend[[#This Row],[Date]]&lt;&gt;""),TimeSpend[[#This Row],[Location]],"")</f>
        <v/>
      </c>
      <c r="K3383" t="str">
        <f>IF(AND(TimeSpend[[#This Row],[Personnel number]]&lt;&gt;"",TimeSpend[[#This Row],[Date]]&lt;&gt;""),TimeSpend[[#This Row],[Task]],"")</f>
        <v/>
      </c>
      <c r="L3383" t="str">
        <f>IF(AND(TimeSpend[[#This Row],[Personnel number]]&lt;&gt;"",TimeSpend[[#This Row],[Date]]&lt;&gt;""),Utilization!$J$2,"")</f>
        <v/>
      </c>
      <c r="M3383" t="str">
        <f>IF(AND(TimeSpend[[#This Row],[Personnel number]]&lt;&gt;"",TimeSpend[[#This Row],[Date]]&lt;&gt;""),TimeSpend[[#This Row],[Employee Name]],"")</f>
        <v/>
      </c>
      <c r="N3383" t="str">
        <f t="shared" si="104"/>
        <v/>
      </c>
      <c r="O3383" t="str">
        <f t="shared" si="105"/>
        <v/>
      </c>
      <c r="P3383" t="str">
        <f>IF(D3383&lt;&gt;"",VLOOKUP(D3383,Projects!B:C,2,0),"")</f>
        <v/>
      </c>
    </row>
    <row r="3384" spans="1:16" x14ac:dyDescent="0.25">
      <c r="A3384" t="str">
        <f>UPPER(IF(AND(TimeSpend[[#This Row],[Personnel number]]&lt;&gt;"",TimeSpend[[#This Row],[Date]]&lt;&gt;""),TimeSpend[[#This Row],[Personnel number]],""))</f>
        <v/>
      </c>
      <c r="B3384" s="85" t="str">
        <f>IF(AND(TimeSpend[[#This Row],[Personnel number]]&lt;&gt;"",TimeSpend[[#This Row],[Date]]&lt;&gt;""),TEXT(TimeSpend[[#This Row],[Date]],"[$-409]yyyyMMdd"),"")</f>
        <v/>
      </c>
      <c r="C3384" s="33" t="str">
        <f>IF(AND(TimeSpend[[#This Row],[Personnel number]]&lt;&gt;"",TimeSpend[[#This Row],[Date]]&lt;&gt;""),SUBSTITUTE(TimeSpend[[#This Row],[Hours]],",","."),"")</f>
        <v/>
      </c>
      <c r="D3384" t="str">
        <f>IF(AND(TimeSpend[[#This Row],[Personnel number]]&lt;&gt;"",TimeSpend[[#This Row],[Date]]&lt;&gt;""),TimeSpend[[#This Row],[Network]],"")</f>
        <v/>
      </c>
      <c r="E3384" t="str">
        <f>IF(AND(TimeSpend[[#This Row],[Personnel number]]&lt;&gt;"",TimeSpend[[#This Row],[Date]]&lt;&gt;""),TimeSpend[[#This Row],[Network Description]],"")</f>
        <v/>
      </c>
      <c r="F3384" t="str">
        <f>IF(AND(TimeSpend[[#This Row],[Personnel number]]&lt;&gt;"",TimeSpend[[#This Row],[Date]]&lt;&gt;""),TimeSpend[[#This Row],[Activity]],"")</f>
        <v/>
      </c>
      <c r="G3384" t="str">
        <f>IF(AND(TimeSpend[[#This Row],[Personnel number]]&lt;&gt;"",TimeSpend[[#This Row],[Date]]&lt;&gt;""),TimeSpend[[#This Row],[Activity description]],"")</f>
        <v/>
      </c>
      <c r="H3384" s="36" t="str">
        <f>IF(AND(TimeSpend[[#This Row],[Personnel number]]&lt;&gt;"",TimeSpend[[#This Row],[Date]]&lt;&gt;""),TimeSpend[[#This Row],[Start Time]],"")</f>
        <v/>
      </c>
      <c r="I3384" s="36" t="str">
        <f>IF(AND(TimeSpend[[#This Row],[Personnel number]]&lt;&gt;"",TimeSpend[[#This Row],[Date]]&lt;&gt;""),TimeSpend[[#This Row],[End Time]],"")</f>
        <v/>
      </c>
      <c r="J3384" t="str">
        <f>IF(AND(TimeSpend[[#This Row],[Personnel number]]&lt;&gt;"",TimeSpend[[#This Row],[Date]]&lt;&gt;""),TimeSpend[[#This Row],[Location]],"")</f>
        <v/>
      </c>
      <c r="K3384" t="str">
        <f>IF(AND(TimeSpend[[#This Row],[Personnel number]]&lt;&gt;"",TimeSpend[[#This Row],[Date]]&lt;&gt;""),TimeSpend[[#This Row],[Task]],"")</f>
        <v/>
      </c>
      <c r="L3384" t="str">
        <f>IF(AND(TimeSpend[[#This Row],[Personnel number]]&lt;&gt;"",TimeSpend[[#This Row],[Date]]&lt;&gt;""),Utilization!$J$2,"")</f>
        <v/>
      </c>
      <c r="M3384" t="str">
        <f>IF(AND(TimeSpend[[#This Row],[Personnel number]]&lt;&gt;"",TimeSpend[[#This Row],[Date]]&lt;&gt;""),TimeSpend[[#This Row],[Employee Name]],"")</f>
        <v/>
      </c>
      <c r="N3384" t="str">
        <f t="shared" si="104"/>
        <v/>
      </c>
      <c r="O3384" t="str">
        <f t="shared" si="105"/>
        <v/>
      </c>
      <c r="P3384" t="str">
        <f>IF(D3384&lt;&gt;"",VLOOKUP(D3384,Projects!B:C,2,0),"")</f>
        <v/>
      </c>
    </row>
    <row r="3385" spans="1:16" x14ac:dyDescent="0.25">
      <c r="A3385" t="str">
        <f>UPPER(IF(AND(TimeSpend[[#This Row],[Personnel number]]&lt;&gt;"",TimeSpend[[#This Row],[Date]]&lt;&gt;""),TimeSpend[[#This Row],[Personnel number]],""))</f>
        <v/>
      </c>
      <c r="B3385" s="85" t="str">
        <f>IF(AND(TimeSpend[[#This Row],[Personnel number]]&lt;&gt;"",TimeSpend[[#This Row],[Date]]&lt;&gt;""),TEXT(TimeSpend[[#This Row],[Date]],"[$-409]yyyyMMdd"),"")</f>
        <v/>
      </c>
      <c r="C3385" s="33" t="str">
        <f>IF(AND(TimeSpend[[#This Row],[Personnel number]]&lt;&gt;"",TimeSpend[[#This Row],[Date]]&lt;&gt;""),SUBSTITUTE(TimeSpend[[#This Row],[Hours]],",","."),"")</f>
        <v/>
      </c>
      <c r="D3385" t="str">
        <f>IF(AND(TimeSpend[[#This Row],[Personnel number]]&lt;&gt;"",TimeSpend[[#This Row],[Date]]&lt;&gt;""),TimeSpend[[#This Row],[Network]],"")</f>
        <v/>
      </c>
      <c r="E3385" t="str">
        <f>IF(AND(TimeSpend[[#This Row],[Personnel number]]&lt;&gt;"",TimeSpend[[#This Row],[Date]]&lt;&gt;""),TimeSpend[[#This Row],[Network Description]],"")</f>
        <v/>
      </c>
      <c r="F3385" t="str">
        <f>IF(AND(TimeSpend[[#This Row],[Personnel number]]&lt;&gt;"",TimeSpend[[#This Row],[Date]]&lt;&gt;""),TimeSpend[[#This Row],[Activity]],"")</f>
        <v/>
      </c>
      <c r="G3385" t="str">
        <f>IF(AND(TimeSpend[[#This Row],[Personnel number]]&lt;&gt;"",TimeSpend[[#This Row],[Date]]&lt;&gt;""),TimeSpend[[#This Row],[Activity description]],"")</f>
        <v/>
      </c>
      <c r="H3385" s="36" t="str">
        <f>IF(AND(TimeSpend[[#This Row],[Personnel number]]&lt;&gt;"",TimeSpend[[#This Row],[Date]]&lt;&gt;""),TimeSpend[[#This Row],[Start Time]],"")</f>
        <v/>
      </c>
      <c r="I3385" s="36" t="str">
        <f>IF(AND(TimeSpend[[#This Row],[Personnel number]]&lt;&gt;"",TimeSpend[[#This Row],[Date]]&lt;&gt;""),TimeSpend[[#This Row],[End Time]],"")</f>
        <v/>
      </c>
      <c r="J3385" t="str">
        <f>IF(AND(TimeSpend[[#This Row],[Personnel number]]&lt;&gt;"",TimeSpend[[#This Row],[Date]]&lt;&gt;""),TimeSpend[[#This Row],[Location]],"")</f>
        <v/>
      </c>
      <c r="K3385" t="str">
        <f>IF(AND(TimeSpend[[#This Row],[Personnel number]]&lt;&gt;"",TimeSpend[[#This Row],[Date]]&lt;&gt;""),TimeSpend[[#This Row],[Task]],"")</f>
        <v/>
      </c>
      <c r="L3385" t="str">
        <f>IF(AND(TimeSpend[[#This Row],[Personnel number]]&lt;&gt;"",TimeSpend[[#This Row],[Date]]&lt;&gt;""),Utilization!$J$2,"")</f>
        <v/>
      </c>
      <c r="M3385" t="str">
        <f>IF(AND(TimeSpend[[#This Row],[Personnel number]]&lt;&gt;"",TimeSpend[[#This Row],[Date]]&lt;&gt;""),TimeSpend[[#This Row],[Employee Name]],"")</f>
        <v/>
      </c>
      <c r="N3385" t="str">
        <f t="shared" ref="N3385:N3448" si="106">IF(A3385&lt;&gt;"",ROW(A3385)-1,"")</f>
        <v/>
      </c>
      <c r="O3385" t="str">
        <f t="shared" ref="O3385:O3448" si="107">IF(A3385&lt;&gt;"",L3385&amp;"-"&amp;N3385,"")</f>
        <v/>
      </c>
      <c r="P3385" t="str">
        <f>IF(D3385&lt;&gt;"",VLOOKUP(D3385,Projects!B:C,2,0),"")</f>
        <v/>
      </c>
    </row>
    <row r="3386" spans="1:16" x14ac:dyDescent="0.25">
      <c r="A3386" t="str">
        <f>UPPER(IF(AND(TimeSpend[[#This Row],[Personnel number]]&lt;&gt;"",TimeSpend[[#This Row],[Date]]&lt;&gt;""),TimeSpend[[#This Row],[Personnel number]],""))</f>
        <v/>
      </c>
      <c r="B3386" s="85" t="str">
        <f>IF(AND(TimeSpend[[#This Row],[Personnel number]]&lt;&gt;"",TimeSpend[[#This Row],[Date]]&lt;&gt;""),TEXT(TimeSpend[[#This Row],[Date]],"[$-409]yyyyMMdd"),"")</f>
        <v/>
      </c>
      <c r="C3386" s="33" t="str">
        <f>IF(AND(TimeSpend[[#This Row],[Personnel number]]&lt;&gt;"",TimeSpend[[#This Row],[Date]]&lt;&gt;""),SUBSTITUTE(TimeSpend[[#This Row],[Hours]],",","."),"")</f>
        <v/>
      </c>
      <c r="D3386" t="str">
        <f>IF(AND(TimeSpend[[#This Row],[Personnel number]]&lt;&gt;"",TimeSpend[[#This Row],[Date]]&lt;&gt;""),TimeSpend[[#This Row],[Network]],"")</f>
        <v/>
      </c>
      <c r="E3386" t="str">
        <f>IF(AND(TimeSpend[[#This Row],[Personnel number]]&lt;&gt;"",TimeSpend[[#This Row],[Date]]&lt;&gt;""),TimeSpend[[#This Row],[Network Description]],"")</f>
        <v/>
      </c>
      <c r="F3386" t="str">
        <f>IF(AND(TimeSpend[[#This Row],[Personnel number]]&lt;&gt;"",TimeSpend[[#This Row],[Date]]&lt;&gt;""),TimeSpend[[#This Row],[Activity]],"")</f>
        <v/>
      </c>
      <c r="G3386" t="str">
        <f>IF(AND(TimeSpend[[#This Row],[Personnel number]]&lt;&gt;"",TimeSpend[[#This Row],[Date]]&lt;&gt;""),TimeSpend[[#This Row],[Activity description]],"")</f>
        <v/>
      </c>
      <c r="H3386" s="36" t="str">
        <f>IF(AND(TimeSpend[[#This Row],[Personnel number]]&lt;&gt;"",TimeSpend[[#This Row],[Date]]&lt;&gt;""),TimeSpend[[#This Row],[Start Time]],"")</f>
        <v/>
      </c>
      <c r="I3386" s="36" t="str">
        <f>IF(AND(TimeSpend[[#This Row],[Personnel number]]&lt;&gt;"",TimeSpend[[#This Row],[Date]]&lt;&gt;""),TimeSpend[[#This Row],[End Time]],"")</f>
        <v/>
      </c>
      <c r="J3386" t="str">
        <f>IF(AND(TimeSpend[[#This Row],[Personnel number]]&lt;&gt;"",TimeSpend[[#This Row],[Date]]&lt;&gt;""),TimeSpend[[#This Row],[Location]],"")</f>
        <v/>
      </c>
      <c r="K3386" t="str">
        <f>IF(AND(TimeSpend[[#This Row],[Personnel number]]&lt;&gt;"",TimeSpend[[#This Row],[Date]]&lt;&gt;""),TimeSpend[[#This Row],[Task]],"")</f>
        <v/>
      </c>
      <c r="L3386" t="str">
        <f>IF(AND(TimeSpend[[#This Row],[Personnel number]]&lt;&gt;"",TimeSpend[[#This Row],[Date]]&lt;&gt;""),Utilization!$J$2,"")</f>
        <v/>
      </c>
      <c r="M3386" t="str">
        <f>IF(AND(TimeSpend[[#This Row],[Personnel number]]&lt;&gt;"",TimeSpend[[#This Row],[Date]]&lt;&gt;""),TimeSpend[[#This Row],[Employee Name]],"")</f>
        <v/>
      </c>
      <c r="N3386" t="str">
        <f t="shared" si="106"/>
        <v/>
      </c>
      <c r="O3386" t="str">
        <f t="shared" si="107"/>
        <v/>
      </c>
      <c r="P3386" t="str">
        <f>IF(D3386&lt;&gt;"",VLOOKUP(D3386,Projects!B:C,2,0),"")</f>
        <v/>
      </c>
    </row>
    <row r="3387" spans="1:16" x14ac:dyDescent="0.25">
      <c r="A3387" t="str">
        <f>UPPER(IF(AND(TimeSpend[[#This Row],[Personnel number]]&lt;&gt;"",TimeSpend[[#This Row],[Date]]&lt;&gt;""),TimeSpend[[#This Row],[Personnel number]],""))</f>
        <v/>
      </c>
      <c r="B3387" s="85" t="str">
        <f>IF(AND(TimeSpend[[#This Row],[Personnel number]]&lt;&gt;"",TimeSpend[[#This Row],[Date]]&lt;&gt;""),TEXT(TimeSpend[[#This Row],[Date]],"[$-409]yyyyMMdd"),"")</f>
        <v/>
      </c>
      <c r="C3387" s="33" t="str">
        <f>IF(AND(TimeSpend[[#This Row],[Personnel number]]&lt;&gt;"",TimeSpend[[#This Row],[Date]]&lt;&gt;""),SUBSTITUTE(TimeSpend[[#This Row],[Hours]],",","."),"")</f>
        <v/>
      </c>
      <c r="D3387" t="str">
        <f>IF(AND(TimeSpend[[#This Row],[Personnel number]]&lt;&gt;"",TimeSpend[[#This Row],[Date]]&lt;&gt;""),TimeSpend[[#This Row],[Network]],"")</f>
        <v/>
      </c>
      <c r="E3387" t="str">
        <f>IF(AND(TimeSpend[[#This Row],[Personnel number]]&lt;&gt;"",TimeSpend[[#This Row],[Date]]&lt;&gt;""),TimeSpend[[#This Row],[Network Description]],"")</f>
        <v/>
      </c>
      <c r="F3387" t="str">
        <f>IF(AND(TimeSpend[[#This Row],[Personnel number]]&lt;&gt;"",TimeSpend[[#This Row],[Date]]&lt;&gt;""),TimeSpend[[#This Row],[Activity]],"")</f>
        <v/>
      </c>
      <c r="G3387" t="str">
        <f>IF(AND(TimeSpend[[#This Row],[Personnel number]]&lt;&gt;"",TimeSpend[[#This Row],[Date]]&lt;&gt;""),TimeSpend[[#This Row],[Activity description]],"")</f>
        <v/>
      </c>
      <c r="H3387" s="36" t="str">
        <f>IF(AND(TimeSpend[[#This Row],[Personnel number]]&lt;&gt;"",TimeSpend[[#This Row],[Date]]&lt;&gt;""),TimeSpend[[#This Row],[Start Time]],"")</f>
        <v/>
      </c>
      <c r="I3387" s="36" t="str">
        <f>IF(AND(TimeSpend[[#This Row],[Personnel number]]&lt;&gt;"",TimeSpend[[#This Row],[Date]]&lt;&gt;""),TimeSpend[[#This Row],[End Time]],"")</f>
        <v/>
      </c>
      <c r="J3387" t="str">
        <f>IF(AND(TimeSpend[[#This Row],[Personnel number]]&lt;&gt;"",TimeSpend[[#This Row],[Date]]&lt;&gt;""),TimeSpend[[#This Row],[Location]],"")</f>
        <v/>
      </c>
      <c r="K3387" t="str">
        <f>IF(AND(TimeSpend[[#This Row],[Personnel number]]&lt;&gt;"",TimeSpend[[#This Row],[Date]]&lt;&gt;""),TimeSpend[[#This Row],[Task]],"")</f>
        <v/>
      </c>
      <c r="L3387" t="str">
        <f>IF(AND(TimeSpend[[#This Row],[Personnel number]]&lt;&gt;"",TimeSpend[[#This Row],[Date]]&lt;&gt;""),Utilization!$J$2,"")</f>
        <v/>
      </c>
      <c r="M3387" t="str">
        <f>IF(AND(TimeSpend[[#This Row],[Personnel number]]&lt;&gt;"",TimeSpend[[#This Row],[Date]]&lt;&gt;""),TimeSpend[[#This Row],[Employee Name]],"")</f>
        <v/>
      </c>
      <c r="N3387" t="str">
        <f t="shared" si="106"/>
        <v/>
      </c>
      <c r="O3387" t="str">
        <f t="shared" si="107"/>
        <v/>
      </c>
      <c r="P3387" t="str">
        <f>IF(D3387&lt;&gt;"",VLOOKUP(D3387,Projects!B:C,2,0),"")</f>
        <v/>
      </c>
    </row>
    <row r="3388" spans="1:16" x14ac:dyDescent="0.25">
      <c r="A3388" t="str">
        <f>UPPER(IF(AND(TimeSpend[[#This Row],[Personnel number]]&lt;&gt;"",TimeSpend[[#This Row],[Date]]&lt;&gt;""),TimeSpend[[#This Row],[Personnel number]],""))</f>
        <v/>
      </c>
      <c r="B3388" s="85" t="str">
        <f>IF(AND(TimeSpend[[#This Row],[Personnel number]]&lt;&gt;"",TimeSpend[[#This Row],[Date]]&lt;&gt;""),TEXT(TimeSpend[[#This Row],[Date]],"[$-409]yyyyMMdd"),"")</f>
        <v/>
      </c>
      <c r="C3388" s="33" t="str">
        <f>IF(AND(TimeSpend[[#This Row],[Personnel number]]&lt;&gt;"",TimeSpend[[#This Row],[Date]]&lt;&gt;""),SUBSTITUTE(TimeSpend[[#This Row],[Hours]],",","."),"")</f>
        <v/>
      </c>
      <c r="D3388" t="str">
        <f>IF(AND(TimeSpend[[#This Row],[Personnel number]]&lt;&gt;"",TimeSpend[[#This Row],[Date]]&lt;&gt;""),TimeSpend[[#This Row],[Network]],"")</f>
        <v/>
      </c>
      <c r="E3388" t="str">
        <f>IF(AND(TimeSpend[[#This Row],[Personnel number]]&lt;&gt;"",TimeSpend[[#This Row],[Date]]&lt;&gt;""),TimeSpend[[#This Row],[Network Description]],"")</f>
        <v/>
      </c>
      <c r="F3388" t="str">
        <f>IF(AND(TimeSpend[[#This Row],[Personnel number]]&lt;&gt;"",TimeSpend[[#This Row],[Date]]&lt;&gt;""),TimeSpend[[#This Row],[Activity]],"")</f>
        <v/>
      </c>
      <c r="G3388" t="str">
        <f>IF(AND(TimeSpend[[#This Row],[Personnel number]]&lt;&gt;"",TimeSpend[[#This Row],[Date]]&lt;&gt;""),TimeSpend[[#This Row],[Activity description]],"")</f>
        <v/>
      </c>
      <c r="H3388" s="36" t="str">
        <f>IF(AND(TimeSpend[[#This Row],[Personnel number]]&lt;&gt;"",TimeSpend[[#This Row],[Date]]&lt;&gt;""),TimeSpend[[#This Row],[Start Time]],"")</f>
        <v/>
      </c>
      <c r="I3388" s="36" t="str">
        <f>IF(AND(TimeSpend[[#This Row],[Personnel number]]&lt;&gt;"",TimeSpend[[#This Row],[Date]]&lt;&gt;""),TimeSpend[[#This Row],[End Time]],"")</f>
        <v/>
      </c>
      <c r="J3388" t="str">
        <f>IF(AND(TimeSpend[[#This Row],[Personnel number]]&lt;&gt;"",TimeSpend[[#This Row],[Date]]&lt;&gt;""),TimeSpend[[#This Row],[Location]],"")</f>
        <v/>
      </c>
      <c r="K3388" t="str">
        <f>IF(AND(TimeSpend[[#This Row],[Personnel number]]&lt;&gt;"",TimeSpend[[#This Row],[Date]]&lt;&gt;""),TimeSpend[[#This Row],[Task]],"")</f>
        <v/>
      </c>
      <c r="L3388" t="str">
        <f>IF(AND(TimeSpend[[#This Row],[Personnel number]]&lt;&gt;"",TimeSpend[[#This Row],[Date]]&lt;&gt;""),Utilization!$J$2,"")</f>
        <v/>
      </c>
      <c r="M3388" t="str">
        <f>IF(AND(TimeSpend[[#This Row],[Personnel number]]&lt;&gt;"",TimeSpend[[#This Row],[Date]]&lt;&gt;""),TimeSpend[[#This Row],[Employee Name]],"")</f>
        <v/>
      </c>
      <c r="N3388" t="str">
        <f t="shared" si="106"/>
        <v/>
      </c>
      <c r="O3388" t="str">
        <f t="shared" si="107"/>
        <v/>
      </c>
      <c r="P3388" t="str">
        <f>IF(D3388&lt;&gt;"",VLOOKUP(D3388,Projects!B:C,2,0),"")</f>
        <v/>
      </c>
    </row>
    <row r="3389" spans="1:16" x14ac:dyDescent="0.25">
      <c r="A3389" t="str">
        <f>UPPER(IF(AND(TimeSpend[[#This Row],[Personnel number]]&lt;&gt;"",TimeSpend[[#This Row],[Date]]&lt;&gt;""),TimeSpend[[#This Row],[Personnel number]],""))</f>
        <v/>
      </c>
      <c r="B3389" s="85" t="str">
        <f>IF(AND(TimeSpend[[#This Row],[Personnel number]]&lt;&gt;"",TimeSpend[[#This Row],[Date]]&lt;&gt;""),TEXT(TimeSpend[[#This Row],[Date]],"[$-409]yyyyMMdd"),"")</f>
        <v/>
      </c>
      <c r="C3389" s="33" t="str">
        <f>IF(AND(TimeSpend[[#This Row],[Personnel number]]&lt;&gt;"",TimeSpend[[#This Row],[Date]]&lt;&gt;""),SUBSTITUTE(TimeSpend[[#This Row],[Hours]],",","."),"")</f>
        <v/>
      </c>
      <c r="D3389" t="str">
        <f>IF(AND(TimeSpend[[#This Row],[Personnel number]]&lt;&gt;"",TimeSpend[[#This Row],[Date]]&lt;&gt;""),TimeSpend[[#This Row],[Network]],"")</f>
        <v/>
      </c>
      <c r="E3389" t="str">
        <f>IF(AND(TimeSpend[[#This Row],[Personnel number]]&lt;&gt;"",TimeSpend[[#This Row],[Date]]&lt;&gt;""),TimeSpend[[#This Row],[Network Description]],"")</f>
        <v/>
      </c>
      <c r="F3389" t="str">
        <f>IF(AND(TimeSpend[[#This Row],[Personnel number]]&lt;&gt;"",TimeSpend[[#This Row],[Date]]&lt;&gt;""),TimeSpend[[#This Row],[Activity]],"")</f>
        <v/>
      </c>
      <c r="G3389" t="str">
        <f>IF(AND(TimeSpend[[#This Row],[Personnel number]]&lt;&gt;"",TimeSpend[[#This Row],[Date]]&lt;&gt;""),TimeSpend[[#This Row],[Activity description]],"")</f>
        <v/>
      </c>
      <c r="H3389" s="36" t="str">
        <f>IF(AND(TimeSpend[[#This Row],[Personnel number]]&lt;&gt;"",TimeSpend[[#This Row],[Date]]&lt;&gt;""),TimeSpend[[#This Row],[Start Time]],"")</f>
        <v/>
      </c>
      <c r="I3389" s="36" t="str">
        <f>IF(AND(TimeSpend[[#This Row],[Personnel number]]&lt;&gt;"",TimeSpend[[#This Row],[Date]]&lt;&gt;""),TimeSpend[[#This Row],[End Time]],"")</f>
        <v/>
      </c>
      <c r="J3389" t="str">
        <f>IF(AND(TimeSpend[[#This Row],[Personnel number]]&lt;&gt;"",TimeSpend[[#This Row],[Date]]&lt;&gt;""),TimeSpend[[#This Row],[Location]],"")</f>
        <v/>
      </c>
      <c r="K3389" t="str">
        <f>IF(AND(TimeSpend[[#This Row],[Personnel number]]&lt;&gt;"",TimeSpend[[#This Row],[Date]]&lt;&gt;""),TimeSpend[[#This Row],[Task]],"")</f>
        <v/>
      </c>
      <c r="L3389" t="str">
        <f>IF(AND(TimeSpend[[#This Row],[Personnel number]]&lt;&gt;"",TimeSpend[[#This Row],[Date]]&lt;&gt;""),Utilization!$J$2,"")</f>
        <v/>
      </c>
      <c r="M3389" t="str">
        <f>IF(AND(TimeSpend[[#This Row],[Personnel number]]&lt;&gt;"",TimeSpend[[#This Row],[Date]]&lt;&gt;""),TimeSpend[[#This Row],[Employee Name]],"")</f>
        <v/>
      </c>
      <c r="N3389" t="str">
        <f t="shared" si="106"/>
        <v/>
      </c>
      <c r="O3389" t="str">
        <f t="shared" si="107"/>
        <v/>
      </c>
      <c r="P3389" t="str">
        <f>IF(D3389&lt;&gt;"",VLOOKUP(D3389,Projects!B:C,2,0),"")</f>
        <v/>
      </c>
    </row>
    <row r="3390" spans="1:16" x14ac:dyDescent="0.25">
      <c r="A3390" t="str">
        <f>UPPER(IF(AND(TimeSpend[[#This Row],[Personnel number]]&lt;&gt;"",TimeSpend[[#This Row],[Date]]&lt;&gt;""),TimeSpend[[#This Row],[Personnel number]],""))</f>
        <v/>
      </c>
      <c r="B3390" s="85" t="str">
        <f>IF(AND(TimeSpend[[#This Row],[Personnel number]]&lt;&gt;"",TimeSpend[[#This Row],[Date]]&lt;&gt;""),TEXT(TimeSpend[[#This Row],[Date]],"[$-409]yyyyMMdd"),"")</f>
        <v/>
      </c>
      <c r="C3390" s="33" t="str">
        <f>IF(AND(TimeSpend[[#This Row],[Personnel number]]&lt;&gt;"",TimeSpend[[#This Row],[Date]]&lt;&gt;""),SUBSTITUTE(TimeSpend[[#This Row],[Hours]],",","."),"")</f>
        <v/>
      </c>
      <c r="D3390" t="str">
        <f>IF(AND(TimeSpend[[#This Row],[Personnel number]]&lt;&gt;"",TimeSpend[[#This Row],[Date]]&lt;&gt;""),TimeSpend[[#This Row],[Network]],"")</f>
        <v/>
      </c>
      <c r="E3390" t="str">
        <f>IF(AND(TimeSpend[[#This Row],[Personnel number]]&lt;&gt;"",TimeSpend[[#This Row],[Date]]&lt;&gt;""),TimeSpend[[#This Row],[Network Description]],"")</f>
        <v/>
      </c>
      <c r="F3390" t="str">
        <f>IF(AND(TimeSpend[[#This Row],[Personnel number]]&lt;&gt;"",TimeSpend[[#This Row],[Date]]&lt;&gt;""),TimeSpend[[#This Row],[Activity]],"")</f>
        <v/>
      </c>
      <c r="G3390" t="str">
        <f>IF(AND(TimeSpend[[#This Row],[Personnel number]]&lt;&gt;"",TimeSpend[[#This Row],[Date]]&lt;&gt;""),TimeSpend[[#This Row],[Activity description]],"")</f>
        <v/>
      </c>
      <c r="H3390" s="36" t="str">
        <f>IF(AND(TimeSpend[[#This Row],[Personnel number]]&lt;&gt;"",TimeSpend[[#This Row],[Date]]&lt;&gt;""),TimeSpend[[#This Row],[Start Time]],"")</f>
        <v/>
      </c>
      <c r="I3390" s="36" t="str">
        <f>IF(AND(TimeSpend[[#This Row],[Personnel number]]&lt;&gt;"",TimeSpend[[#This Row],[Date]]&lt;&gt;""),TimeSpend[[#This Row],[End Time]],"")</f>
        <v/>
      </c>
      <c r="J3390" t="str">
        <f>IF(AND(TimeSpend[[#This Row],[Personnel number]]&lt;&gt;"",TimeSpend[[#This Row],[Date]]&lt;&gt;""),TimeSpend[[#This Row],[Location]],"")</f>
        <v/>
      </c>
      <c r="K3390" t="str">
        <f>IF(AND(TimeSpend[[#This Row],[Personnel number]]&lt;&gt;"",TimeSpend[[#This Row],[Date]]&lt;&gt;""),TimeSpend[[#This Row],[Task]],"")</f>
        <v/>
      </c>
      <c r="L3390" t="str">
        <f>IF(AND(TimeSpend[[#This Row],[Personnel number]]&lt;&gt;"",TimeSpend[[#This Row],[Date]]&lt;&gt;""),Utilization!$J$2,"")</f>
        <v/>
      </c>
      <c r="M3390" t="str">
        <f>IF(AND(TimeSpend[[#This Row],[Personnel number]]&lt;&gt;"",TimeSpend[[#This Row],[Date]]&lt;&gt;""),TimeSpend[[#This Row],[Employee Name]],"")</f>
        <v/>
      </c>
      <c r="N3390" t="str">
        <f t="shared" si="106"/>
        <v/>
      </c>
      <c r="O3390" t="str">
        <f t="shared" si="107"/>
        <v/>
      </c>
      <c r="P3390" t="str">
        <f>IF(D3390&lt;&gt;"",VLOOKUP(D3390,Projects!B:C,2,0),"")</f>
        <v/>
      </c>
    </row>
    <row r="3391" spans="1:16" x14ac:dyDescent="0.25">
      <c r="A3391" t="str">
        <f>UPPER(IF(AND(TimeSpend[[#This Row],[Personnel number]]&lt;&gt;"",TimeSpend[[#This Row],[Date]]&lt;&gt;""),TimeSpend[[#This Row],[Personnel number]],""))</f>
        <v/>
      </c>
      <c r="B3391" s="85" t="str">
        <f>IF(AND(TimeSpend[[#This Row],[Personnel number]]&lt;&gt;"",TimeSpend[[#This Row],[Date]]&lt;&gt;""),TEXT(TimeSpend[[#This Row],[Date]],"[$-409]yyyyMMdd"),"")</f>
        <v/>
      </c>
      <c r="C3391" s="33" t="str">
        <f>IF(AND(TimeSpend[[#This Row],[Personnel number]]&lt;&gt;"",TimeSpend[[#This Row],[Date]]&lt;&gt;""),SUBSTITUTE(TimeSpend[[#This Row],[Hours]],",","."),"")</f>
        <v/>
      </c>
      <c r="D3391" t="str">
        <f>IF(AND(TimeSpend[[#This Row],[Personnel number]]&lt;&gt;"",TimeSpend[[#This Row],[Date]]&lt;&gt;""),TimeSpend[[#This Row],[Network]],"")</f>
        <v/>
      </c>
      <c r="E3391" t="str">
        <f>IF(AND(TimeSpend[[#This Row],[Personnel number]]&lt;&gt;"",TimeSpend[[#This Row],[Date]]&lt;&gt;""),TimeSpend[[#This Row],[Network Description]],"")</f>
        <v/>
      </c>
      <c r="F3391" t="str">
        <f>IF(AND(TimeSpend[[#This Row],[Personnel number]]&lt;&gt;"",TimeSpend[[#This Row],[Date]]&lt;&gt;""),TimeSpend[[#This Row],[Activity]],"")</f>
        <v/>
      </c>
      <c r="G3391" t="str">
        <f>IF(AND(TimeSpend[[#This Row],[Personnel number]]&lt;&gt;"",TimeSpend[[#This Row],[Date]]&lt;&gt;""),TimeSpend[[#This Row],[Activity description]],"")</f>
        <v/>
      </c>
      <c r="H3391" s="36" t="str">
        <f>IF(AND(TimeSpend[[#This Row],[Personnel number]]&lt;&gt;"",TimeSpend[[#This Row],[Date]]&lt;&gt;""),TimeSpend[[#This Row],[Start Time]],"")</f>
        <v/>
      </c>
      <c r="I3391" s="36" t="str">
        <f>IF(AND(TimeSpend[[#This Row],[Personnel number]]&lt;&gt;"",TimeSpend[[#This Row],[Date]]&lt;&gt;""),TimeSpend[[#This Row],[End Time]],"")</f>
        <v/>
      </c>
      <c r="J3391" t="str">
        <f>IF(AND(TimeSpend[[#This Row],[Personnel number]]&lt;&gt;"",TimeSpend[[#This Row],[Date]]&lt;&gt;""),TimeSpend[[#This Row],[Location]],"")</f>
        <v/>
      </c>
      <c r="K3391" t="str">
        <f>IF(AND(TimeSpend[[#This Row],[Personnel number]]&lt;&gt;"",TimeSpend[[#This Row],[Date]]&lt;&gt;""),TimeSpend[[#This Row],[Task]],"")</f>
        <v/>
      </c>
      <c r="L3391" t="str">
        <f>IF(AND(TimeSpend[[#This Row],[Personnel number]]&lt;&gt;"",TimeSpend[[#This Row],[Date]]&lt;&gt;""),Utilization!$J$2,"")</f>
        <v/>
      </c>
      <c r="M3391" t="str">
        <f>IF(AND(TimeSpend[[#This Row],[Personnel number]]&lt;&gt;"",TimeSpend[[#This Row],[Date]]&lt;&gt;""),TimeSpend[[#This Row],[Employee Name]],"")</f>
        <v/>
      </c>
      <c r="N3391" t="str">
        <f t="shared" si="106"/>
        <v/>
      </c>
      <c r="O3391" t="str">
        <f t="shared" si="107"/>
        <v/>
      </c>
      <c r="P3391" t="str">
        <f>IF(D3391&lt;&gt;"",VLOOKUP(D3391,Projects!B:C,2,0),"")</f>
        <v/>
      </c>
    </row>
    <row r="3392" spans="1:16" x14ac:dyDescent="0.25">
      <c r="A3392" t="str">
        <f>UPPER(IF(AND(TimeSpend[[#This Row],[Personnel number]]&lt;&gt;"",TimeSpend[[#This Row],[Date]]&lt;&gt;""),TimeSpend[[#This Row],[Personnel number]],""))</f>
        <v/>
      </c>
      <c r="B3392" s="85" t="str">
        <f>IF(AND(TimeSpend[[#This Row],[Personnel number]]&lt;&gt;"",TimeSpend[[#This Row],[Date]]&lt;&gt;""),TEXT(TimeSpend[[#This Row],[Date]],"[$-409]yyyyMMdd"),"")</f>
        <v/>
      </c>
      <c r="C3392" s="33" t="str">
        <f>IF(AND(TimeSpend[[#This Row],[Personnel number]]&lt;&gt;"",TimeSpend[[#This Row],[Date]]&lt;&gt;""),SUBSTITUTE(TimeSpend[[#This Row],[Hours]],",","."),"")</f>
        <v/>
      </c>
      <c r="D3392" t="str">
        <f>IF(AND(TimeSpend[[#This Row],[Personnel number]]&lt;&gt;"",TimeSpend[[#This Row],[Date]]&lt;&gt;""),TimeSpend[[#This Row],[Network]],"")</f>
        <v/>
      </c>
      <c r="E3392" t="str">
        <f>IF(AND(TimeSpend[[#This Row],[Personnel number]]&lt;&gt;"",TimeSpend[[#This Row],[Date]]&lt;&gt;""),TimeSpend[[#This Row],[Network Description]],"")</f>
        <v/>
      </c>
      <c r="F3392" t="str">
        <f>IF(AND(TimeSpend[[#This Row],[Personnel number]]&lt;&gt;"",TimeSpend[[#This Row],[Date]]&lt;&gt;""),TimeSpend[[#This Row],[Activity]],"")</f>
        <v/>
      </c>
      <c r="G3392" t="str">
        <f>IF(AND(TimeSpend[[#This Row],[Personnel number]]&lt;&gt;"",TimeSpend[[#This Row],[Date]]&lt;&gt;""),TimeSpend[[#This Row],[Activity description]],"")</f>
        <v/>
      </c>
      <c r="H3392" s="36" t="str">
        <f>IF(AND(TimeSpend[[#This Row],[Personnel number]]&lt;&gt;"",TimeSpend[[#This Row],[Date]]&lt;&gt;""),TimeSpend[[#This Row],[Start Time]],"")</f>
        <v/>
      </c>
      <c r="I3392" s="36" t="str">
        <f>IF(AND(TimeSpend[[#This Row],[Personnel number]]&lt;&gt;"",TimeSpend[[#This Row],[Date]]&lt;&gt;""),TimeSpend[[#This Row],[End Time]],"")</f>
        <v/>
      </c>
      <c r="J3392" t="str">
        <f>IF(AND(TimeSpend[[#This Row],[Personnel number]]&lt;&gt;"",TimeSpend[[#This Row],[Date]]&lt;&gt;""),TimeSpend[[#This Row],[Location]],"")</f>
        <v/>
      </c>
      <c r="K3392" t="str">
        <f>IF(AND(TimeSpend[[#This Row],[Personnel number]]&lt;&gt;"",TimeSpend[[#This Row],[Date]]&lt;&gt;""),TimeSpend[[#This Row],[Task]],"")</f>
        <v/>
      </c>
      <c r="L3392" t="str">
        <f>IF(AND(TimeSpend[[#This Row],[Personnel number]]&lt;&gt;"",TimeSpend[[#This Row],[Date]]&lt;&gt;""),Utilization!$J$2,"")</f>
        <v/>
      </c>
      <c r="M3392" t="str">
        <f>IF(AND(TimeSpend[[#This Row],[Personnel number]]&lt;&gt;"",TimeSpend[[#This Row],[Date]]&lt;&gt;""),TimeSpend[[#This Row],[Employee Name]],"")</f>
        <v/>
      </c>
      <c r="N3392" t="str">
        <f t="shared" si="106"/>
        <v/>
      </c>
      <c r="O3392" t="str">
        <f t="shared" si="107"/>
        <v/>
      </c>
      <c r="P3392" t="str">
        <f>IF(D3392&lt;&gt;"",VLOOKUP(D3392,Projects!B:C,2,0),"")</f>
        <v/>
      </c>
    </row>
    <row r="3393" spans="1:16" x14ac:dyDescent="0.25">
      <c r="A3393" t="str">
        <f>UPPER(IF(AND(TimeSpend[[#This Row],[Personnel number]]&lt;&gt;"",TimeSpend[[#This Row],[Date]]&lt;&gt;""),TimeSpend[[#This Row],[Personnel number]],""))</f>
        <v/>
      </c>
      <c r="B3393" s="85" t="str">
        <f>IF(AND(TimeSpend[[#This Row],[Personnel number]]&lt;&gt;"",TimeSpend[[#This Row],[Date]]&lt;&gt;""),TEXT(TimeSpend[[#This Row],[Date]],"[$-409]yyyyMMdd"),"")</f>
        <v/>
      </c>
      <c r="C3393" s="33" t="str">
        <f>IF(AND(TimeSpend[[#This Row],[Personnel number]]&lt;&gt;"",TimeSpend[[#This Row],[Date]]&lt;&gt;""),SUBSTITUTE(TimeSpend[[#This Row],[Hours]],",","."),"")</f>
        <v/>
      </c>
      <c r="D3393" t="str">
        <f>IF(AND(TimeSpend[[#This Row],[Personnel number]]&lt;&gt;"",TimeSpend[[#This Row],[Date]]&lt;&gt;""),TimeSpend[[#This Row],[Network]],"")</f>
        <v/>
      </c>
      <c r="E3393" t="str">
        <f>IF(AND(TimeSpend[[#This Row],[Personnel number]]&lt;&gt;"",TimeSpend[[#This Row],[Date]]&lt;&gt;""),TimeSpend[[#This Row],[Network Description]],"")</f>
        <v/>
      </c>
      <c r="F3393" t="str">
        <f>IF(AND(TimeSpend[[#This Row],[Personnel number]]&lt;&gt;"",TimeSpend[[#This Row],[Date]]&lt;&gt;""),TimeSpend[[#This Row],[Activity]],"")</f>
        <v/>
      </c>
      <c r="G3393" t="str">
        <f>IF(AND(TimeSpend[[#This Row],[Personnel number]]&lt;&gt;"",TimeSpend[[#This Row],[Date]]&lt;&gt;""),TimeSpend[[#This Row],[Activity description]],"")</f>
        <v/>
      </c>
      <c r="H3393" s="36" t="str">
        <f>IF(AND(TimeSpend[[#This Row],[Personnel number]]&lt;&gt;"",TimeSpend[[#This Row],[Date]]&lt;&gt;""),TimeSpend[[#This Row],[Start Time]],"")</f>
        <v/>
      </c>
      <c r="I3393" s="36" t="str">
        <f>IF(AND(TimeSpend[[#This Row],[Personnel number]]&lt;&gt;"",TimeSpend[[#This Row],[Date]]&lt;&gt;""),TimeSpend[[#This Row],[End Time]],"")</f>
        <v/>
      </c>
      <c r="J3393" t="str">
        <f>IF(AND(TimeSpend[[#This Row],[Personnel number]]&lt;&gt;"",TimeSpend[[#This Row],[Date]]&lt;&gt;""),TimeSpend[[#This Row],[Location]],"")</f>
        <v/>
      </c>
      <c r="K3393" t="str">
        <f>IF(AND(TimeSpend[[#This Row],[Personnel number]]&lt;&gt;"",TimeSpend[[#This Row],[Date]]&lt;&gt;""),TimeSpend[[#This Row],[Task]],"")</f>
        <v/>
      </c>
      <c r="L3393" t="str">
        <f>IF(AND(TimeSpend[[#This Row],[Personnel number]]&lt;&gt;"",TimeSpend[[#This Row],[Date]]&lt;&gt;""),Utilization!$J$2,"")</f>
        <v/>
      </c>
      <c r="M3393" t="str">
        <f>IF(AND(TimeSpend[[#This Row],[Personnel number]]&lt;&gt;"",TimeSpend[[#This Row],[Date]]&lt;&gt;""),TimeSpend[[#This Row],[Employee Name]],"")</f>
        <v/>
      </c>
      <c r="N3393" t="str">
        <f t="shared" si="106"/>
        <v/>
      </c>
      <c r="O3393" t="str">
        <f t="shared" si="107"/>
        <v/>
      </c>
      <c r="P3393" t="str">
        <f>IF(D3393&lt;&gt;"",VLOOKUP(D3393,Projects!B:C,2,0),"")</f>
        <v/>
      </c>
    </row>
    <row r="3394" spans="1:16" x14ac:dyDescent="0.25">
      <c r="A3394" t="str">
        <f>UPPER(IF(AND(TimeSpend[[#This Row],[Personnel number]]&lt;&gt;"",TimeSpend[[#This Row],[Date]]&lt;&gt;""),TimeSpend[[#This Row],[Personnel number]],""))</f>
        <v/>
      </c>
      <c r="B3394" s="85" t="str">
        <f>IF(AND(TimeSpend[[#This Row],[Personnel number]]&lt;&gt;"",TimeSpend[[#This Row],[Date]]&lt;&gt;""),TEXT(TimeSpend[[#This Row],[Date]],"[$-409]yyyyMMdd"),"")</f>
        <v/>
      </c>
      <c r="C3394" s="33" t="str">
        <f>IF(AND(TimeSpend[[#This Row],[Personnel number]]&lt;&gt;"",TimeSpend[[#This Row],[Date]]&lt;&gt;""),SUBSTITUTE(TimeSpend[[#This Row],[Hours]],",","."),"")</f>
        <v/>
      </c>
      <c r="D3394" t="str">
        <f>IF(AND(TimeSpend[[#This Row],[Personnel number]]&lt;&gt;"",TimeSpend[[#This Row],[Date]]&lt;&gt;""),TimeSpend[[#This Row],[Network]],"")</f>
        <v/>
      </c>
      <c r="E3394" t="str">
        <f>IF(AND(TimeSpend[[#This Row],[Personnel number]]&lt;&gt;"",TimeSpend[[#This Row],[Date]]&lt;&gt;""),TimeSpend[[#This Row],[Network Description]],"")</f>
        <v/>
      </c>
      <c r="F3394" t="str">
        <f>IF(AND(TimeSpend[[#This Row],[Personnel number]]&lt;&gt;"",TimeSpend[[#This Row],[Date]]&lt;&gt;""),TimeSpend[[#This Row],[Activity]],"")</f>
        <v/>
      </c>
      <c r="G3394" t="str">
        <f>IF(AND(TimeSpend[[#This Row],[Personnel number]]&lt;&gt;"",TimeSpend[[#This Row],[Date]]&lt;&gt;""),TimeSpend[[#This Row],[Activity description]],"")</f>
        <v/>
      </c>
      <c r="H3394" s="36" t="str">
        <f>IF(AND(TimeSpend[[#This Row],[Personnel number]]&lt;&gt;"",TimeSpend[[#This Row],[Date]]&lt;&gt;""),TimeSpend[[#This Row],[Start Time]],"")</f>
        <v/>
      </c>
      <c r="I3394" s="36" t="str">
        <f>IF(AND(TimeSpend[[#This Row],[Personnel number]]&lt;&gt;"",TimeSpend[[#This Row],[Date]]&lt;&gt;""),TimeSpend[[#This Row],[End Time]],"")</f>
        <v/>
      </c>
      <c r="J3394" t="str">
        <f>IF(AND(TimeSpend[[#This Row],[Personnel number]]&lt;&gt;"",TimeSpend[[#This Row],[Date]]&lt;&gt;""),TimeSpend[[#This Row],[Location]],"")</f>
        <v/>
      </c>
      <c r="K3394" t="str">
        <f>IF(AND(TimeSpend[[#This Row],[Personnel number]]&lt;&gt;"",TimeSpend[[#This Row],[Date]]&lt;&gt;""),TimeSpend[[#This Row],[Task]],"")</f>
        <v/>
      </c>
      <c r="L3394" t="str">
        <f>IF(AND(TimeSpend[[#This Row],[Personnel number]]&lt;&gt;"",TimeSpend[[#This Row],[Date]]&lt;&gt;""),Utilization!$J$2,"")</f>
        <v/>
      </c>
      <c r="M3394" t="str">
        <f>IF(AND(TimeSpend[[#This Row],[Personnel number]]&lt;&gt;"",TimeSpend[[#This Row],[Date]]&lt;&gt;""),TimeSpend[[#This Row],[Employee Name]],"")</f>
        <v/>
      </c>
      <c r="N3394" t="str">
        <f t="shared" si="106"/>
        <v/>
      </c>
      <c r="O3394" t="str">
        <f t="shared" si="107"/>
        <v/>
      </c>
      <c r="P3394" t="str">
        <f>IF(D3394&lt;&gt;"",VLOOKUP(D3394,Projects!B:C,2,0),"")</f>
        <v/>
      </c>
    </row>
    <row r="3395" spans="1:16" x14ac:dyDescent="0.25">
      <c r="A3395" t="str">
        <f>UPPER(IF(AND(TimeSpend[[#This Row],[Personnel number]]&lt;&gt;"",TimeSpend[[#This Row],[Date]]&lt;&gt;""),TimeSpend[[#This Row],[Personnel number]],""))</f>
        <v/>
      </c>
      <c r="B3395" s="85" t="str">
        <f>IF(AND(TimeSpend[[#This Row],[Personnel number]]&lt;&gt;"",TimeSpend[[#This Row],[Date]]&lt;&gt;""),TEXT(TimeSpend[[#This Row],[Date]],"[$-409]yyyyMMdd"),"")</f>
        <v/>
      </c>
      <c r="C3395" s="33" t="str">
        <f>IF(AND(TimeSpend[[#This Row],[Personnel number]]&lt;&gt;"",TimeSpend[[#This Row],[Date]]&lt;&gt;""),SUBSTITUTE(TimeSpend[[#This Row],[Hours]],",","."),"")</f>
        <v/>
      </c>
      <c r="D3395" t="str">
        <f>IF(AND(TimeSpend[[#This Row],[Personnel number]]&lt;&gt;"",TimeSpend[[#This Row],[Date]]&lt;&gt;""),TimeSpend[[#This Row],[Network]],"")</f>
        <v/>
      </c>
      <c r="E3395" t="str">
        <f>IF(AND(TimeSpend[[#This Row],[Personnel number]]&lt;&gt;"",TimeSpend[[#This Row],[Date]]&lt;&gt;""),TimeSpend[[#This Row],[Network Description]],"")</f>
        <v/>
      </c>
      <c r="F3395" t="str">
        <f>IF(AND(TimeSpend[[#This Row],[Personnel number]]&lt;&gt;"",TimeSpend[[#This Row],[Date]]&lt;&gt;""),TimeSpend[[#This Row],[Activity]],"")</f>
        <v/>
      </c>
      <c r="G3395" t="str">
        <f>IF(AND(TimeSpend[[#This Row],[Personnel number]]&lt;&gt;"",TimeSpend[[#This Row],[Date]]&lt;&gt;""),TimeSpend[[#This Row],[Activity description]],"")</f>
        <v/>
      </c>
      <c r="H3395" s="36" t="str">
        <f>IF(AND(TimeSpend[[#This Row],[Personnel number]]&lt;&gt;"",TimeSpend[[#This Row],[Date]]&lt;&gt;""),TimeSpend[[#This Row],[Start Time]],"")</f>
        <v/>
      </c>
      <c r="I3395" s="36" t="str">
        <f>IF(AND(TimeSpend[[#This Row],[Personnel number]]&lt;&gt;"",TimeSpend[[#This Row],[Date]]&lt;&gt;""),TimeSpend[[#This Row],[End Time]],"")</f>
        <v/>
      </c>
      <c r="J3395" t="str">
        <f>IF(AND(TimeSpend[[#This Row],[Personnel number]]&lt;&gt;"",TimeSpend[[#This Row],[Date]]&lt;&gt;""),TimeSpend[[#This Row],[Location]],"")</f>
        <v/>
      </c>
      <c r="K3395" t="str">
        <f>IF(AND(TimeSpend[[#This Row],[Personnel number]]&lt;&gt;"",TimeSpend[[#This Row],[Date]]&lt;&gt;""),TimeSpend[[#This Row],[Task]],"")</f>
        <v/>
      </c>
      <c r="L3395" t="str">
        <f>IF(AND(TimeSpend[[#This Row],[Personnel number]]&lt;&gt;"",TimeSpend[[#This Row],[Date]]&lt;&gt;""),Utilization!$J$2,"")</f>
        <v/>
      </c>
      <c r="M3395" t="str">
        <f>IF(AND(TimeSpend[[#This Row],[Personnel number]]&lt;&gt;"",TimeSpend[[#This Row],[Date]]&lt;&gt;""),TimeSpend[[#This Row],[Employee Name]],"")</f>
        <v/>
      </c>
      <c r="N3395" t="str">
        <f t="shared" si="106"/>
        <v/>
      </c>
      <c r="O3395" t="str">
        <f t="shared" si="107"/>
        <v/>
      </c>
      <c r="P3395" t="str">
        <f>IF(D3395&lt;&gt;"",VLOOKUP(D3395,Projects!B:C,2,0),"")</f>
        <v/>
      </c>
    </row>
    <row r="3396" spans="1:16" x14ac:dyDescent="0.25">
      <c r="A3396" t="str">
        <f>UPPER(IF(AND(TimeSpend[[#This Row],[Personnel number]]&lt;&gt;"",TimeSpend[[#This Row],[Date]]&lt;&gt;""),TimeSpend[[#This Row],[Personnel number]],""))</f>
        <v/>
      </c>
      <c r="B3396" s="85" t="str">
        <f>IF(AND(TimeSpend[[#This Row],[Personnel number]]&lt;&gt;"",TimeSpend[[#This Row],[Date]]&lt;&gt;""),TEXT(TimeSpend[[#This Row],[Date]],"[$-409]yyyyMMdd"),"")</f>
        <v/>
      </c>
      <c r="C3396" s="33" t="str">
        <f>IF(AND(TimeSpend[[#This Row],[Personnel number]]&lt;&gt;"",TimeSpend[[#This Row],[Date]]&lt;&gt;""),SUBSTITUTE(TimeSpend[[#This Row],[Hours]],",","."),"")</f>
        <v/>
      </c>
      <c r="D3396" t="str">
        <f>IF(AND(TimeSpend[[#This Row],[Personnel number]]&lt;&gt;"",TimeSpend[[#This Row],[Date]]&lt;&gt;""),TimeSpend[[#This Row],[Network]],"")</f>
        <v/>
      </c>
      <c r="E3396" t="str">
        <f>IF(AND(TimeSpend[[#This Row],[Personnel number]]&lt;&gt;"",TimeSpend[[#This Row],[Date]]&lt;&gt;""),TimeSpend[[#This Row],[Network Description]],"")</f>
        <v/>
      </c>
      <c r="F3396" t="str">
        <f>IF(AND(TimeSpend[[#This Row],[Personnel number]]&lt;&gt;"",TimeSpend[[#This Row],[Date]]&lt;&gt;""),TimeSpend[[#This Row],[Activity]],"")</f>
        <v/>
      </c>
      <c r="G3396" t="str">
        <f>IF(AND(TimeSpend[[#This Row],[Personnel number]]&lt;&gt;"",TimeSpend[[#This Row],[Date]]&lt;&gt;""),TimeSpend[[#This Row],[Activity description]],"")</f>
        <v/>
      </c>
      <c r="H3396" s="36" t="str">
        <f>IF(AND(TimeSpend[[#This Row],[Personnel number]]&lt;&gt;"",TimeSpend[[#This Row],[Date]]&lt;&gt;""),TimeSpend[[#This Row],[Start Time]],"")</f>
        <v/>
      </c>
      <c r="I3396" s="36" t="str">
        <f>IF(AND(TimeSpend[[#This Row],[Personnel number]]&lt;&gt;"",TimeSpend[[#This Row],[Date]]&lt;&gt;""),TimeSpend[[#This Row],[End Time]],"")</f>
        <v/>
      </c>
      <c r="J3396" t="str">
        <f>IF(AND(TimeSpend[[#This Row],[Personnel number]]&lt;&gt;"",TimeSpend[[#This Row],[Date]]&lt;&gt;""),TimeSpend[[#This Row],[Location]],"")</f>
        <v/>
      </c>
      <c r="K3396" t="str">
        <f>IF(AND(TimeSpend[[#This Row],[Personnel number]]&lt;&gt;"",TimeSpend[[#This Row],[Date]]&lt;&gt;""),TimeSpend[[#This Row],[Task]],"")</f>
        <v/>
      </c>
      <c r="L3396" t="str">
        <f>IF(AND(TimeSpend[[#This Row],[Personnel number]]&lt;&gt;"",TimeSpend[[#This Row],[Date]]&lt;&gt;""),Utilization!$J$2,"")</f>
        <v/>
      </c>
      <c r="M3396" t="str">
        <f>IF(AND(TimeSpend[[#This Row],[Personnel number]]&lt;&gt;"",TimeSpend[[#This Row],[Date]]&lt;&gt;""),TimeSpend[[#This Row],[Employee Name]],"")</f>
        <v/>
      </c>
      <c r="N3396" t="str">
        <f t="shared" si="106"/>
        <v/>
      </c>
      <c r="O3396" t="str">
        <f t="shared" si="107"/>
        <v/>
      </c>
      <c r="P3396" t="str">
        <f>IF(D3396&lt;&gt;"",VLOOKUP(D3396,Projects!B:C,2,0),"")</f>
        <v/>
      </c>
    </row>
    <row r="3397" spans="1:16" x14ac:dyDescent="0.25">
      <c r="A3397" t="str">
        <f>UPPER(IF(AND(TimeSpend[[#This Row],[Personnel number]]&lt;&gt;"",TimeSpend[[#This Row],[Date]]&lt;&gt;""),TimeSpend[[#This Row],[Personnel number]],""))</f>
        <v/>
      </c>
      <c r="B3397" s="85" t="str">
        <f>IF(AND(TimeSpend[[#This Row],[Personnel number]]&lt;&gt;"",TimeSpend[[#This Row],[Date]]&lt;&gt;""),TEXT(TimeSpend[[#This Row],[Date]],"[$-409]yyyyMMdd"),"")</f>
        <v/>
      </c>
      <c r="C3397" s="33" t="str">
        <f>IF(AND(TimeSpend[[#This Row],[Personnel number]]&lt;&gt;"",TimeSpend[[#This Row],[Date]]&lt;&gt;""),SUBSTITUTE(TimeSpend[[#This Row],[Hours]],",","."),"")</f>
        <v/>
      </c>
      <c r="D3397" t="str">
        <f>IF(AND(TimeSpend[[#This Row],[Personnel number]]&lt;&gt;"",TimeSpend[[#This Row],[Date]]&lt;&gt;""),TimeSpend[[#This Row],[Network]],"")</f>
        <v/>
      </c>
      <c r="E3397" t="str">
        <f>IF(AND(TimeSpend[[#This Row],[Personnel number]]&lt;&gt;"",TimeSpend[[#This Row],[Date]]&lt;&gt;""),TimeSpend[[#This Row],[Network Description]],"")</f>
        <v/>
      </c>
      <c r="F3397" t="str">
        <f>IF(AND(TimeSpend[[#This Row],[Personnel number]]&lt;&gt;"",TimeSpend[[#This Row],[Date]]&lt;&gt;""),TimeSpend[[#This Row],[Activity]],"")</f>
        <v/>
      </c>
      <c r="G3397" t="str">
        <f>IF(AND(TimeSpend[[#This Row],[Personnel number]]&lt;&gt;"",TimeSpend[[#This Row],[Date]]&lt;&gt;""),TimeSpend[[#This Row],[Activity description]],"")</f>
        <v/>
      </c>
      <c r="H3397" s="36" t="str">
        <f>IF(AND(TimeSpend[[#This Row],[Personnel number]]&lt;&gt;"",TimeSpend[[#This Row],[Date]]&lt;&gt;""),TimeSpend[[#This Row],[Start Time]],"")</f>
        <v/>
      </c>
      <c r="I3397" s="36" t="str">
        <f>IF(AND(TimeSpend[[#This Row],[Personnel number]]&lt;&gt;"",TimeSpend[[#This Row],[Date]]&lt;&gt;""),TimeSpend[[#This Row],[End Time]],"")</f>
        <v/>
      </c>
      <c r="J3397" t="str">
        <f>IF(AND(TimeSpend[[#This Row],[Personnel number]]&lt;&gt;"",TimeSpend[[#This Row],[Date]]&lt;&gt;""),TimeSpend[[#This Row],[Location]],"")</f>
        <v/>
      </c>
      <c r="K3397" t="str">
        <f>IF(AND(TimeSpend[[#This Row],[Personnel number]]&lt;&gt;"",TimeSpend[[#This Row],[Date]]&lt;&gt;""),TimeSpend[[#This Row],[Task]],"")</f>
        <v/>
      </c>
      <c r="L3397" t="str">
        <f>IF(AND(TimeSpend[[#This Row],[Personnel number]]&lt;&gt;"",TimeSpend[[#This Row],[Date]]&lt;&gt;""),Utilization!$J$2,"")</f>
        <v/>
      </c>
      <c r="M3397" t="str">
        <f>IF(AND(TimeSpend[[#This Row],[Personnel number]]&lt;&gt;"",TimeSpend[[#This Row],[Date]]&lt;&gt;""),TimeSpend[[#This Row],[Employee Name]],"")</f>
        <v/>
      </c>
      <c r="N3397" t="str">
        <f t="shared" si="106"/>
        <v/>
      </c>
      <c r="O3397" t="str">
        <f t="shared" si="107"/>
        <v/>
      </c>
      <c r="P3397" t="str">
        <f>IF(D3397&lt;&gt;"",VLOOKUP(D3397,Projects!B:C,2,0),"")</f>
        <v/>
      </c>
    </row>
    <row r="3398" spans="1:16" x14ac:dyDescent="0.25">
      <c r="A3398" t="str">
        <f>UPPER(IF(AND(TimeSpend[[#This Row],[Personnel number]]&lt;&gt;"",TimeSpend[[#This Row],[Date]]&lt;&gt;""),TimeSpend[[#This Row],[Personnel number]],""))</f>
        <v/>
      </c>
      <c r="B3398" s="85" t="str">
        <f>IF(AND(TimeSpend[[#This Row],[Personnel number]]&lt;&gt;"",TimeSpend[[#This Row],[Date]]&lt;&gt;""),TEXT(TimeSpend[[#This Row],[Date]],"[$-409]yyyyMMdd"),"")</f>
        <v/>
      </c>
      <c r="C3398" s="33" t="str">
        <f>IF(AND(TimeSpend[[#This Row],[Personnel number]]&lt;&gt;"",TimeSpend[[#This Row],[Date]]&lt;&gt;""),SUBSTITUTE(TimeSpend[[#This Row],[Hours]],",","."),"")</f>
        <v/>
      </c>
      <c r="D3398" t="str">
        <f>IF(AND(TimeSpend[[#This Row],[Personnel number]]&lt;&gt;"",TimeSpend[[#This Row],[Date]]&lt;&gt;""),TimeSpend[[#This Row],[Network]],"")</f>
        <v/>
      </c>
      <c r="E3398" t="str">
        <f>IF(AND(TimeSpend[[#This Row],[Personnel number]]&lt;&gt;"",TimeSpend[[#This Row],[Date]]&lt;&gt;""),TimeSpend[[#This Row],[Network Description]],"")</f>
        <v/>
      </c>
      <c r="F3398" t="str">
        <f>IF(AND(TimeSpend[[#This Row],[Personnel number]]&lt;&gt;"",TimeSpend[[#This Row],[Date]]&lt;&gt;""),TimeSpend[[#This Row],[Activity]],"")</f>
        <v/>
      </c>
      <c r="G3398" t="str">
        <f>IF(AND(TimeSpend[[#This Row],[Personnel number]]&lt;&gt;"",TimeSpend[[#This Row],[Date]]&lt;&gt;""),TimeSpend[[#This Row],[Activity description]],"")</f>
        <v/>
      </c>
      <c r="H3398" s="36" t="str">
        <f>IF(AND(TimeSpend[[#This Row],[Personnel number]]&lt;&gt;"",TimeSpend[[#This Row],[Date]]&lt;&gt;""),TimeSpend[[#This Row],[Start Time]],"")</f>
        <v/>
      </c>
      <c r="I3398" s="36" t="str">
        <f>IF(AND(TimeSpend[[#This Row],[Personnel number]]&lt;&gt;"",TimeSpend[[#This Row],[Date]]&lt;&gt;""),TimeSpend[[#This Row],[End Time]],"")</f>
        <v/>
      </c>
      <c r="J3398" t="str">
        <f>IF(AND(TimeSpend[[#This Row],[Personnel number]]&lt;&gt;"",TimeSpend[[#This Row],[Date]]&lt;&gt;""),TimeSpend[[#This Row],[Location]],"")</f>
        <v/>
      </c>
      <c r="K3398" t="str">
        <f>IF(AND(TimeSpend[[#This Row],[Personnel number]]&lt;&gt;"",TimeSpend[[#This Row],[Date]]&lt;&gt;""),TimeSpend[[#This Row],[Task]],"")</f>
        <v/>
      </c>
      <c r="L3398" t="str">
        <f>IF(AND(TimeSpend[[#This Row],[Personnel number]]&lt;&gt;"",TimeSpend[[#This Row],[Date]]&lt;&gt;""),Utilization!$J$2,"")</f>
        <v/>
      </c>
      <c r="M3398" t="str">
        <f>IF(AND(TimeSpend[[#This Row],[Personnel number]]&lt;&gt;"",TimeSpend[[#This Row],[Date]]&lt;&gt;""),TimeSpend[[#This Row],[Employee Name]],"")</f>
        <v/>
      </c>
      <c r="N3398" t="str">
        <f t="shared" si="106"/>
        <v/>
      </c>
      <c r="O3398" t="str">
        <f t="shared" si="107"/>
        <v/>
      </c>
      <c r="P3398" t="str">
        <f>IF(D3398&lt;&gt;"",VLOOKUP(D3398,Projects!B:C,2,0),"")</f>
        <v/>
      </c>
    </row>
    <row r="3399" spans="1:16" x14ac:dyDescent="0.25">
      <c r="A3399" t="str">
        <f>UPPER(IF(AND(TimeSpend[[#This Row],[Personnel number]]&lt;&gt;"",TimeSpend[[#This Row],[Date]]&lt;&gt;""),TimeSpend[[#This Row],[Personnel number]],""))</f>
        <v/>
      </c>
      <c r="B3399" s="85" t="str">
        <f>IF(AND(TimeSpend[[#This Row],[Personnel number]]&lt;&gt;"",TimeSpend[[#This Row],[Date]]&lt;&gt;""),TEXT(TimeSpend[[#This Row],[Date]],"[$-409]yyyyMMdd"),"")</f>
        <v/>
      </c>
      <c r="C3399" s="33" t="str">
        <f>IF(AND(TimeSpend[[#This Row],[Personnel number]]&lt;&gt;"",TimeSpend[[#This Row],[Date]]&lt;&gt;""),SUBSTITUTE(TimeSpend[[#This Row],[Hours]],",","."),"")</f>
        <v/>
      </c>
      <c r="D3399" t="str">
        <f>IF(AND(TimeSpend[[#This Row],[Personnel number]]&lt;&gt;"",TimeSpend[[#This Row],[Date]]&lt;&gt;""),TimeSpend[[#This Row],[Network]],"")</f>
        <v/>
      </c>
      <c r="E3399" t="str">
        <f>IF(AND(TimeSpend[[#This Row],[Personnel number]]&lt;&gt;"",TimeSpend[[#This Row],[Date]]&lt;&gt;""),TimeSpend[[#This Row],[Network Description]],"")</f>
        <v/>
      </c>
      <c r="F3399" t="str">
        <f>IF(AND(TimeSpend[[#This Row],[Personnel number]]&lt;&gt;"",TimeSpend[[#This Row],[Date]]&lt;&gt;""),TimeSpend[[#This Row],[Activity]],"")</f>
        <v/>
      </c>
      <c r="G3399" t="str">
        <f>IF(AND(TimeSpend[[#This Row],[Personnel number]]&lt;&gt;"",TimeSpend[[#This Row],[Date]]&lt;&gt;""),TimeSpend[[#This Row],[Activity description]],"")</f>
        <v/>
      </c>
      <c r="H3399" s="36" t="str">
        <f>IF(AND(TimeSpend[[#This Row],[Personnel number]]&lt;&gt;"",TimeSpend[[#This Row],[Date]]&lt;&gt;""),TimeSpend[[#This Row],[Start Time]],"")</f>
        <v/>
      </c>
      <c r="I3399" s="36" t="str">
        <f>IF(AND(TimeSpend[[#This Row],[Personnel number]]&lt;&gt;"",TimeSpend[[#This Row],[Date]]&lt;&gt;""),TimeSpend[[#This Row],[End Time]],"")</f>
        <v/>
      </c>
      <c r="J3399" t="str">
        <f>IF(AND(TimeSpend[[#This Row],[Personnel number]]&lt;&gt;"",TimeSpend[[#This Row],[Date]]&lt;&gt;""),TimeSpend[[#This Row],[Location]],"")</f>
        <v/>
      </c>
      <c r="K3399" t="str">
        <f>IF(AND(TimeSpend[[#This Row],[Personnel number]]&lt;&gt;"",TimeSpend[[#This Row],[Date]]&lt;&gt;""),TimeSpend[[#This Row],[Task]],"")</f>
        <v/>
      </c>
      <c r="L3399" t="str">
        <f>IF(AND(TimeSpend[[#This Row],[Personnel number]]&lt;&gt;"",TimeSpend[[#This Row],[Date]]&lt;&gt;""),Utilization!$J$2,"")</f>
        <v/>
      </c>
      <c r="M3399" t="str">
        <f>IF(AND(TimeSpend[[#This Row],[Personnel number]]&lt;&gt;"",TimeSpend[[#This Row],[Date]]&lt;&gt;""),TimeSpend[[#This Row],[Employee Name]],"")</f>
        <v/>
      </c>
      <c r="N3399" t="str">
        <f t="shared" si="106"/>
        <v/>
      </c>
      <c r="O3399" t="str">
        <f t="shared" si="107"/>
        <v/>
      </c>
      <c r="P3399" t="str">
        <f>IF(D3399&lt;&gt;"",VLOOKUP(D3399,Projects!B:C,2,0),"")</f>
        <v/>
      </c>
    </row>
    <row r="3400" spans="1:16" x14ac:dyDescent="0.25">
      <c r="A3400" t="str">
        <f>UPPER(IF(AND(TimeSpend[[#This Row],[Personnel number]]&lt;&gt;"",TimeSpend[[#This Row],[Date]]&lt;&gt;""),TimeSpend[[#This Row],[Personnel number]],""))</f>
        <v/>
      </c>
      <c r="B3400" s="85" t="str">
        <f>IF(AND(TimeSpend[[#This Row],[Personnel number]]&lt;&gt;"",TimeSpend[[#This Row],[Date]]&lt;&gt;""),TEXT(TimeSpend[[#This Row],[Date]],"[$-409]yyyyMMdd"),"")</f>
        <v/>
      </c>
      <c r="C3400" s="33" t="str">
        <f>IF(AND(TimeSpend[[#This Row],[Personnel number]]&lt;&gt;"",TimeSpend[[#This Row],[Date]]&lt;&gt;""),SUBSTITUTE(TimeSpend[[#This Row],[Hours]],",","."),"")</f>
        <v/>
      </c>
      <c r="D3400" t="str">
        <f>IF(AND(TimeSpend[[#This Row],[Personnel number]]&lt;&gt;"",TimeSpend[[#This Row],[Date]]&lt;&gt;""),TimeSpend[[#This Row],[Network]],"")</f>
        <v/>
      </c>
      <c r="E3400" t="str">
        <f>IF(AND(TimeSpend[[#This Row],[Personnel number]]&lt;&gt;"",TimeSpend[[#This Row],[Date]]&lt;&gt;""),TimeSpend[[#This Row],[Network Description]],"")</f>
        <v/>
      </c>
      <c r="F3400" t="str">
        <f>IF(AND(TimeSpend[[#This Row],[Personnel number]]&lt;&gt;"",TimeSpend[[#This Row],[Date]]&lt;&gt;""),TimeSpend[[#This Row],[Activity]],"")</f>
        <v/>
      </c>
      <c r="G3400" t="str">
        <f>IF(AND(TimeSpend[[#This Row],[Personnel number]]&lt;&gt;"",TimeSpend[[#This Row],[Date]]&lt;&gt;""),TimeSpend[[#This Row],[Activity description]],"")</f>
        <v/>
      </c>
      <c r="H3400" s="36" t="str">
        <f>IF(AND(TimeSpend[[#This Row],[Personnel number]]&lt;&gt;"",TimeSpend[[#This Row],[Date]]&lt;&gt;""),TimeSpend[[#This Row],[Start Time]],"")</f>
        <v/>
      </c>
      <c r="I3400" s="36" t="str">
        <f>IF(AND(TimeSpend[[#This Row],[Personnel number]]&lt;&gt;"",TimeSpend[[#This Row],[Date]]&lt;&gt;""),TimeSpend[[#This Row],[End Time]],"")</f>
        <v/>
      </c>
      <c r="J3400" t="str">
        <f>IF(AND(TimeSpend[[#This Row],[Personnel number]]&lt;&gt;"",TimeSpend[[#This Row],[Date]]&lt;&gt;""),TimeSpend[[#This Row],[Location]],"")</f>
        <v/>
      </c>
      <c r="K3400" t="str">
        <f>IF(AND(TimeSpend[[#This Row],[Personnel number]]&lt;&gt;"",TimeSpend[[#This Row],[Date]]&lt;&gt;""),TimeSpend[[#This Row],[Task]],"")</f>
        <v/>
      </c>
      <c r="L3400" t="str">
        <f>IF(AND(TimeSpend[[#This Row],[Personnel number]]&lt;&gt;"",TimeSpend[[#This Row],[Date]]&lt;&gt;""),Utilization!$J$2,"")</f>
        <v/>
      </c>
      <c r="M3400" t="str">
        <f>IF(AND(TimeSpend[[#This Row],[Personnel number]]&lt;&gt;"",TimeSpend[[#This Row],[Date]]&lt;&gt;""),TimeSpend[[#This Row],[Employee Name]],"")</f>
        <v/>
      </c>
      <c r="N3400" t="str">
        <f t="shared" si="106"/>
        <v/>
      </c>
      <c r="O3400" t="str">
        <f t="shared" si="107"/>
        <v/>
      </c>
      <c r="P3400" t="str">
        <f>IF(D3400&lt;&gt;"",VLOOKUP(D3400,Projects!B:C,2,0),"")</f>
        <v/>
      </c>
    </row>
    <row r="3401" spans="1:16" x14ac:dyDescent="0.25">
      <c r="A3401" t="str">
        <f>UPPER(IF(AND(TimeSpend[[#This Row],[Personnel number]]&lt;&gt;"",TimeSpend[[#This Row],[Date]]&lt;&gt;""),TimeSpend[[#This Row],[Personnel number]],""))</f>
        <v/>
      </c>
      <c r="B3401" s="85" t="str">
        <f>IF(AND(TimeSpend[[#This Row],[Personnel number]]&lt;&gt;"",TimeSpend[[#This Row],[Date]]&lt;&gt;""),TEXT(TimeSpend[[#This Row],[Date]],"[$-409]yyyyMMdd"),"")</f>
        <v/>
      </c>
      <c r="C3401" s="33" t="str">
        <f>IF(AND(TimeSpend[[#This Row],[Personnel number]]&lt;&gt;"",TimeSpend[[#This Row],[Date]]&lt;&gt;""),SUBSTITUTE(TimeSpend[[#This Row],[Hours]],",","."),"")</f>
        <v/>
      </c>
      <c r="D3401" t="str">
        <f>IF(AND(TimeSpend[[#This Row],[Personnel number]]&lt;&gt;"",TimeSpend[[#This Row],[Date]]&lt;&gt;""),TimeSpend[[#This Row],[Network]],"")</f>
        <v/>
      </c>
      <c r="E3401" t="str">
        <f>IF(AND(TimeSpend[[#This Row],[Personnel number]]&lt;&gt;"",TimeSpend[[#This Row],[Date]]&lt;&gt;""),TimeSpend[[#This Row],[Network Description]],"")</f>
        <v/>
      </c>
      <c r="F3401" t="str">
        <f>IF(AND(TimeSpend[[#This Row],[Personnel number]]&lt;&gt;"",TimeSpend[[#This Row],[Date]]&lt;&gt;""),TimeSpend[[#This Row],[Activity]],"")</f>
        <v/>
      </c>
      <c r="G3401" t="str">
        <f>IF(AND(TimeSpend[[#This Row],[Personnel number]]&lt;&gt;"",TimeSpend[[#This Row],[Date]]&lt;&gt;""),TimeSpend[[#This Row],[Activity description]],"")</f>
        <v/>
      </c>
      <c r="H3401" s="36" t="str">
        <f>IF(AND(TimeSpend[[#This Row],[Personnel number]]&lt;&gt;"",TimeSpend[[#This Row],[Date]]&lt;&gt;""),TimeSpend[[#This Row],[Start Time]],"")</f>
        <v/>
      </c>
      <c r="I3401" s="36" t="str">
        <f>IF(AND(TimeSpend[[#This Row],[Personnel number]]&lt;&gt;"",TimeSpend[[#This Row],[Date]]&lt;&gt;""),TimeSpend[[#This Row],[End Time]],"")</f>
        <v/>
      </c>
      <c r="J3401" t="str">
        <f>IF(AND(TimeSpend[[#This Row],[Personnel number]]&lt;&gt;"",TimeSpend[[#This Row],[Date]]&lt;&gt;""),TimeSpend[[#This Row],[Location]],"")</f>
        <v/>
      </c>
      <c r="K3401" t="str">
        <f>IF(AND(TimeSpend[[#This Row],[Personnel number]]&lt;&gt;"",TimeSpend[[#This Row],[Date]]&lt;&gt;""),TimeSpend[[#This Row],[Task]],"")</f>
        <v/>
      </c>
      <c r="L3401" t="str">
        <f>IF(AND(TimeSpend[[#This Row],[Personnel number]]&lt;&gt;"",TimeSpend[[#This Row],[Date]]&lt;&gt;""),Utilization!$J$2,"")</f>
        <v/>
      </c>
      <c r="M3401" t="str">
        <f>IF(AND(TimeSpend[[#This Row],[Personnel number]]&lt;&gt;"",TimeSpend[[#This Row],[Date]]&lt;&gt;""),TimeSpend[[#This Row],[Employee Name]],"")</f>
        <v/>
      </c>
      <c r="N3401" t="str">
        <f t="shared" si="106"/>
        <v/>
      </c>
      <c r="O3401" t="str">
        <f t="shared" si="107"/>
        <v/>
      </c>
      <c r="P3401" t="str">
        <f>IF(D3401&lt;&gt;"",VLOOKUP(D3401,Projects!B:C,2,0),"")</f>
        <v/>
      </c>
    </row>
    <row r="3402" spans="1:16" x14ac:dyDescent="0.25">
      <c r="A3402" t="str">
        <f>UPPER(IF(AND(TimeSpend[[#This Row],[Personnel number]]&lt;&gt;"",TimeSpend[[#This Row],[Date]]&lt;&gt;""),TimeSpend[[#This Row],[Personnel number]],""))</f>
        <v/>
      </c>
      <c r="B3402" s="85" t="str">
        <f>IF(AND(TimeSpend[[#This Row],[Personnel number]]&lt;&gt;"",TimeSpend[[#This Row],[Date]]&lt;&gt;""),TEXT(TimeSpend[[#This Row],[Date]],"[$-409]yyyyMMdd"),"")</f>
        <v/>
      </c>
      <c r="C3402" s="33" t="str">
        <f>IF(AND(TimeSpend[[#This Row],[Personnel number]]&lt;&gt;"",TimeSpend[[#This Row],[Date]]&lt;&gt;""),SUBSTITUTE(TimeSpend[[#This Row],[Hours]],",","."),"")</f>
        <v/>
      </c>
      <c r="D3402" t="str">
        <f>IF(AND(TimeSpend[[#This Row],[Personnel number]]&lt;&gt;"",TimeSpend[[#This Row],[Date]]&lt;&gt;""),TimeSpend[[#This Row],[Network]],"")</f>
        <v/>
      </c>
      <c r="E3402" t="str">
        <f>IF(AND(TimeSpend[[#This Row],[Personnel number]]&lt;&gt;"",TimeSpend[[#This Row],[Date]]&lt;&gt;""),TimeSpend[[#This Row],[Network Description]],"")</f>
        <v/>
      </c>
      <c r="F3402" t="str">
        <f>IF(AND(TimeSpend[[#This Row],[Personnel number]]&lt;&gt;"",TimeSpend[[#This Row],[Date]]&lt;&gt;""),TimeSpend[[#This Row],[Activity]],"")</f>
        <v/>
      </c>
      <c r="G3402" t="str">
        <f>IF(AND(TimeSpend[[#This Row],[Personnel number]]&lt;&gt;"",TimeSpend[[#This Row],[Date]]&lt;&gt;""),TimeSpend[[#This Row],[Activity description]],"")</f>
        <v/>
      </c>
      <c r="H3402" s="36" t="str">
        <f>IF(AND(TimeSpend[[#This Row],[Personnel number]]&lt;&gt;"",TimeSpend[[#This Row],[Date]]&lt;&gt;""),TimeSpend[[#This Row],[Start Time]],"")</f>
        <v/>
      </c>
      <c r="I3402" s="36" t="str">
        <f>IF(AND(TimeSpend[[#This Row],[Personnel number]]&lt;&gt;"",TimeSpend[[#This Row],[Date]]&lt;&gt;""),TimeSpend[[#This Row],[End Time]],"")</f>
        <v/>
      </c>
      <c r="J3402" t="str">
        <f>IF(AND(TimeSpend[[#This Row],[Personnel number]]&lt;&gt;"",TimeSpend[[#This Row],[Date]]&lt;&gt;""),TimeSpend[[#This Row],[Location]],"")</f>
        <v/>
      </c>
      <c r="K3402" t="str">
        <f>IF(AND(TimeSpend[[#This Row],[Personnel number]]&lt;&gt;"",TimeSpend[[#This Row],[Date]]&lt;&gt;""),TimeSpend[[#This Row],[Task]],"")</f>
        <v/>
      </c>
      <c r="L3402" t="str">
        <f>IF(AND(TimeSpend[[#This Row],[Personnel number]]&lt;&gt;"",TimeSpend[[#This Row],[Date]]&lt;&gt;""),Utilization!$J$2,"")</f>
        <v/>
      </c>
      <c r="M3402" t="str">
        <f>IF(AND(TimeSpend[[#This Row],[Personnel number]]&lt;&gt;"",TimeSpend[[#This Row],[Date]]&lt;&gt;""),TimeSpend[[#This Row],[Employee Name]],"")</f>
        <v/>
      </c>
      <c r="N3402" t="str">
        <f t="shared" si="106"/>
        <v/>
      </c>
      <c r="O3402" t="str">
        <f t="shared" si="107"/>
        <v/>
      </c>
      <c r="P3402" t="str">
        <f>IF(D3402&lt;&gt;"",VLOOKUP(D3402,Projects!B:C,2,0),"")</f>
        <v/>
      </c>
    </row>
    <row r="3403" spans="1:16" x14ac:dyDescent="0.25">
      <c r="A3403" t="str">
        <f>UPPER(IF(AND(TimeSpend[[#This Row],[Personnel number]]&lt;&gt;"",TimeSpend[[#This Row],[Date]]&lt;&gt;""),TimeSpend[[#This Row],[Personnel number]],""))</f>
        <v/>
      </c>
      <c r="B3403" s="85" t="str">
        <f>IF(AND(TimeSpend[[#This Row],[Personnel number]]&lt;&gt;"",TimeSpend[[#This Row],[Date]]&lt;&gt;""),TEXT(TimeSpend[[#This Row],[Date]],"[$-409]yyyyMMdd"),"")</f>
        <v/>
      </c>
      <c r="C3403" s="33" t="str">
        <f>IF(AND(TimeSpend[[#This Row],[Personnel number]]&lt;&gt;"",TimeSpend[[#This Row],[Date]]&lt;&gt;""),SUBSTITUTE(TimeSpend[[#This Row],[Hours]],",","."),"")</f>
        <v/>
      </c>
      <c r="D3403" t="str">
        <f>IF(AND(TimeSpend[[#This Row],[Personnel number]]&lt;&gt;"",TimeSpend[[#This Row],[Date]]&lt;&gt;""),TimeSpend[[#This Row],[Network]],"")</f>
        <v/>
      </c>
      <c r="E3403" t="str">
        <f>IF(AND(TimeSpend[[#This Row],[Personnel number]]&lt;&gt;"",TimeSpend[[#This Row],[Date]]&lt;&gt;""),TimeSpend[[#This Row],[Network Description]],"")</f>
        <v/>
      </c>
      <c r="F3403" t="str">
        <f>IF(AND(TimeSpend[[#This Row],[Personnel number]]&lt;&gt;"",TimeSpend[[#This Row],[Date]]&lt;&gt;""),TimeSpend[[#This Row],[Activity]],"")</f>
        <v/>
      </c>
      <c r="G3403" t="str">
        <f>IF(AND(TimeSpend[[#This Row],[Personnel number]]&lt;&gt;"",TimeSpend[[#This Row],[Date]]&lt;&gt;""),TimeSpend[[#This Row],[Activity description]],"")</f>
        <v/>
      </c>
      <c r="H3403" s="36" t="str">
        <f>IF(AND(TimeSpend[[#This Row],[Personnel number]]&lt;&gt;"",TimeSpend[[#This Row],[Date]]&lt;&gt;""),TimeSpend[[#This Row],[Start Time]],"")</f>
        <v/>
      </c>
      <c r="I3403" s="36" t="str">
        <f>IF(AND(TimeSpend[[#This Row],[Personnel number]]&lt;&gt;"",TimeSpend[[#This Row],[Date]]&lt;&gt;""),TimeSpend[[#This Row],[End Time]],"")</f>
        <v/>
      </c>
      <c r="J3403" t="str">
        <f>IF(AND(TimeSpend[[#This Row],[Personnel number]]&lt;&gt;"",TimeSpend[[#This Row],[Date]]&lt;&gt;""),TimeSpend[[#This Row],[Location]],"")</f>
        <v/>
      </c>
      <c r="K3403" t="str">
        <f>IF(AND(TimeSpend[[#This Row],[Personnel number]]&lt;&gt;"",TimeSpend[[#This Row],[Date]]&lt;&gt;""),TimeSpend[[#This Row],[Task]],"")</f>
        <v/>
      </c>
      <c r="L3403" t="str">
        <f>IF(AND(TimeSpend[[#This Row],[Personnel number]]&lt;&gt;"",TimeSpend[[#This Row],[Date]]&lt;&gt;""),Utilization!$J$2,"")</f>
        <v/>
      </c>
      <c r="M3403" t="str">
        <f>IF(AND(TimeSpend[[#This Row],[Personnel number]]&lt;&gt;"",TimeSpend[[#This Row],[Date]]&lt;&gt;""),TimeSpend[[#This Row],[Employee Name]],"")</f>
        <v/>
      </c>
      <c r="N3403" t="str">
        <f t="shared" si="106"/>
        <v/>
      </c>
      <c r="O3403" t="str">
        <f t="shared" si="107"/>
        <v/>
      </c>
      <c r="P3403" t="str">
        <f>IF(D3403&lt;&gt;"",VLOOKUP(D3403,Projects!B:C,2,0),"")</f>
        <v/>
      </c>
    </row>
    <row r="3404" spans="1:16" x14ac:dyDescent="0.25">
      <c r="A3404" t="str">
        <f>UPPER(IF(AND(TimeSpend[[#This Row],[Personnel number]]&lt;&gt;"",TimeSpend[[#This Row],[Date]]&lt;&gt;""),TimeSpend[[#This Row],[Personnel number]],""))</f>
        <v/>
      </c>
      <c r="B3404" s="85" t="str">
        <f>IF(AND(TimeSpend[[#This Row],[Personnel number]]&lt;&gt;"",TimeSpend[[#This Row],[Date]]&lt;&gt;""),TEXT(TimeSpend[[#This Row],[Date]],"[$-409]yyyyMMdd"),"")</f>
        <v/>
      </c>
      <c r="C3404" s="33" t="str">
        <f>IF(AND(TimeSpend[[#This Row],[Personnel number]]&lt;&gt;"",TimeSpend[[#This Row],[Date]]&lt;&gt;""),SUBSTITUTE(TimeSpend[[#This Row],[Hours]],",","."),"")</f>
        <v/>
      </c>
      <c r="D3404" t="str">
        <f>IF(AND(TimeSpend[[#This Row],[Personnel number]]&lt;&gt;"",TimeSpend[[#This Row],[Date]]&lt;&gt;""),TimeSpend[[#This Row],[Network]],"")</f>
        <v/>
      </c>
      <c r="E3404" t="str">
        <f>IF(AND(TimeSpend[[#This Row],[Personnel number]]&lt;&gt;"",TimeSpend[[#This Row],[Date]]&lt;&gt;""),TimeSpend[[#This Row],[Network Description]],"")</f>
        <v/>
      </c>
      <c r="F3404" t="str">
        <f>IF(AND(TimeSpend[[#This Row],[Personnel number]]&lt;&gt;"",TimeSpend[[#This Row],[Date]]&lt;&gt;""),TimeSpend[[#This Row],[Activity]],"")</f>
        <v/>
      </c>
      <c r="G3404" t="str">
        <f>IF(AND(TimeSpend[[#This Row],[Personnel number]]&lt;&gt;"",TimeSpend[[#This Row],[Date]]&lt;&gt;""),TimeSpend[[#This Row],[Activity description]],"")</f>
        <v/>
      </c>
      <c r="H3404" s="36" t="str">
        <f>IF(AND(TimeSpend[[#This Row],[Personnel number]]&lt;&gt;"",TimeSpend[[#This Row],[Date]]&lt;&gt;""),TimeSpend[[#This Row],[Start Time]],"")</f>
        <v/>
      </c>
      <c r="I3404" s="36" t="str">
        <f>IF(AND(TimeSpend[[#This Row],[Personnel number]]&lt;&gt;"",TimeSpend[[#This Row],[Date]]&lt;&gt;""),TimeSpend[[#This Row],[End Time]],"")</f>
        <v/>
      </c>
      <c r="J3404" t="str">
        <f>IF(AND(TimeSpend[[#This Row],[Personnel number]]&lt;&gt;"",TimeSpend[[#This Row],[Date]]&lt;&gt;""),TimeSpend[[#This Row],[Location]],"")</f>
        <v/>
      </c>
      <c r="K3404" t="str">
        <f>IF(AND(TimeSpend[[#This Row],[Personnel number]]&lt;&gt;"",TimeSpend[[#This Row],[Date]]&lt;&gt;""),TimeSpend[[#This Row],[Task]],"")</f>
        <v/>
      </c>
      <c r="L3404" t="str">
        <f>IF(AND(TimeSpend[[#This Row],[Personnel number]]&lt;&gt;"",TimeSpend[[#This Row],[Date]]&lt;&gt;""),Utilization!$J$2,"")</f>
        <v/>
      </c>
      <c r="M3404" t="str">
        <f>IF(AND(TimeSpend[[#This Row],[Personnel number]]&lt;&gt;"",TimeSpend[[#This Row],[Date]]&lt;&gt;""),TimeSpend[[#This Row],[Employee Name]],"")</f>
        <v/>
      </c>
      <c r="N3404" t="str">
        <f t="shared" si="106"/>
        <v/>
      </c>
      <c r="O3404" t="str">
        <f t="shared" si="107"/>
        <v/>
      </c>
      <c r="P3404" t="str">
        <f>IF(D3404&lt;&gt;"",VLOOKUP(D3404,Projects!B:C,2,0),"")</f>
        <v/>
      </c>
    </row>
    <row r="3405" spans="1:16" x14ac:dyDescent="0.25">
      <c r="A3405" t="str">
        <f>UPPER(IF(AND(TimeSpend[[#This Row],[Personnel number]]&lt;&gt;"",TimeSpend[[#This Row],[Date]]&lt;&gt;""),TimeSpend[[#This Row],[Personnel number]],""))</f>
        <v/>
      </c>
      <c r="B3405" s="85" t="str">
        <f>IF(AND(TimeSpend[[#This Row],[Personnel number]]&lt;&gt;"",TimeSpend[[#This Row],[Date]]&lt;&gt;""),TEXT(TimeSpend[[#This Row],[Date]],"[$-409]yyyyMMdd"),"")</f>
        <v/>
      </c>
      <c r="C3405" s="33" t="str">
        <f>IF(AND(TimeSpend[[#This Row],[Personnel number]]&lt;&gt;"",TimeSpend[[#This Row],[Date]]&lt;&gt;""),SUBSTITUTE(TimeSpend[[#This Row],[Hours]],",","."),"")</f>
        <v/>
      </c>
      <c r="D3405" t="str">
        <f>IF(AND(TimeSpend[[#This Row],[Personnel number]]&lt;&gt;"",TimeSpend[[#This Row],[Date]]&lt;&gt;""),TimeSpend[[#This Row],[Network]],"")</f>
        <v/>
      </c>
      <c r="E3405" t="str">
        <f>IF(AND(TimeSpend[[#This Row],[Personnel number]]&lt;&gt;"",TimeSpend[[#This Row],[Date]]&lt;&gt;""),TimeSpend[[#This Row],[Network Description]],"")</f>
        <v/>
      </c>
      <c r="F3405" t="str">
        <f>IF(AND(TimeSpend[[#This Row],[Personnel number]]&lt;&gt;"",TimeSpend[[#This Row],[Date]]&lt;&gt;""),TimeSpend[[#This Row],[Activity]],"")</f>
        <v/>
      </c>
      <c r="G3405" t="str">
        <f>IF(AND(TimeSpend[[#This Row],[Personnel number]]&lt;&gt;"",TimeSpend[[#This Row],[Date]]&lt;&gt;""),TimeSpend[[#This Row],[Activity description]],"")</f>
        <v/>
      </c>
      <c r="H3405" s="36" t="str">
        <f>IF(AND(TimeSpend[[#This Row],[Personnel number]]&lt;&gt;"",TimeSpend[[#This Row],[Date]]&lt;&gt;""),TimeSpend[[#This Row],[Start Time]],"")</f>
        <v/>
      </c>
      <c r="I3405" s="36" t="str">
        <f>IF(AND(TimeSpend[[#This Row],[Personnel number]]&lt;&gt;"",TimeSpend[[#This Row],[Date]]&lt;&gt;""),TimeSpend[[#This Row],[End Time]],"")</f>
        <v/>
      </c>
      <c r="J3405" t="str">
        <f>IF(AND(TimeSpend[[#This Row],[Personnel number]]&lt;&gt;"",TimeSpend[[#This Row],[Date]]&lt;&gt;""),TimeSpend[[#This Row],[Location]],"")</f>
        <v/>
      </c>
      <c r="K3405" t="str">
        <f>IF(AND(TimeSpend[[#This Row],[Personnel number]]&lt;&gt;"",TimeSpend[[#This Row],[Date]]&lt;&gt;""),TimeSpend[[#This Row],[Task]],"")</f>
        <v/>
      </c>
      <c r="L3405" t="str">
        <f>IF(AND(TimeSpend[[#This Row],[Personnel number]]&lt;&gt;"",TimeSpend[[#This Row],[Date]]&lt;&gt;""),Utilization!$J$2,"")</f>
        <v/>
      </c>
      <c r="M3405" t="str">
        <f>IF(AND(TimeSpend[[#This Row],[Personnel number]]&lt;&gt;"",TimeSpend[[#This Row],[Date]]&lt;&gt;""),TimeSpend[[#This Row],[Employee Name]],"")</f>
        <v/>
      </c>
      <c r="N3405" t="str">
        <f t="shared" si="106"/>
        <v/>
      </c>
      <c r="O3405" t="str">
        <f t="shared" si="107"/>
        <v/>
      </c>
      <c r="P3405" t="str">
        <f>IF(D3405&lt;&gt;"",VLOOKUP(D3405,Projects!B:C,2,0),"")</f>
        <v/>
      </c>
    </row>
    <row r="3406" spans="1:16" x14ac:dyDescent="0.25">
      <c r="A3406" t="str">
        <f>UPPER(IF(AND(TimeSpend[[#This Row],[Personnel number]]&lt;&gt;"",TimeSpend[[#This Row],[Date]]&lt;&gt;""),TimeSpend[[#This Row],[Personnel number]],""))</f>
        <v/>
      </c>
      <c r="B3406" s="85" t="str">
        <f>IF(AND(TimeSpend[[#This Row],[Personnel number]]&lt;&gt;"",TimeSpend[[#This Row],[Date]]&lt;&gt;""),TEXT(TimeSpend[[#This Row],[Date]],"[$-409]yyyyMMdd"),"")</f>
        <v/>
      </c>
      <c r="C3406" s="33" t="str">
        <f>IF(AND(TimeSpend[[#This Row],[Personnel number]]&lt;&gt;"",TimeSpend[[#This Row],[Date]]&lt;&gt;""),SUBSTITUTE(TimeSpend[[#This Row],[Hours]],",","."),"")</f>
        <v/>
      </c>
      <c r="D3406" t="str">
        <f>IF(AND(TimeSpend[[#This Row],[Personnel number]]&lt;&gt;"",TimeSpend[[#This Row],[Date]]&lt;&gt;""),TimeSpend[[#This Row],[Network]],"")</f>
        <v/>
      </c>
      <c r="E3406" t="str">
        <f>IF(AND(TimeSpend[[#This Row],[Personnel number]]&lt;&gt;"",TimeSpend[[#This Row],[Date]]&lt;&gt;""),TimeSpend[[#This Row],[Network Description]],"")</f>
        <v/>
      </c>
      <c r="F3406" t="str">
        <f>IF(AND(TimeSpend[[#This Row],[Personnel number]]&lt;&gt;"",TimeSpend[[#This Row],[Date]]&lt;&gt;""),TimeSpend[[#This Row],[Activity]],"")</f>
        <v/>
      </c>
      <c r="G3406" t="str">
        <f>IF(AND(TimeSpend[[#This Row],[Personnel number]]&lt;&gt;"",TimeSpend[[#This Row],[Date]]&lt;&gt;""),TimeSpend[[#This Row],[Activity description]],"")</f>
        <v/>
      </c>
      <c r="H3406" s="36" t="str">
        <f>IF(AND(TimeSpend[[#This Row],[Personnel number]]&lt;&gt;"",TimeSpend[[#This Row],[Date]]&lt;&gt;""),TimeSpend[[#This Row],[Start Time]],"")</f>
        <v/>
      </c>
      <c r="I3406" s="36" t="str">
        <f>IF(AND(TimeSpend[[#This Row],[Personnel number]]&lt;&gt;"",TimeSpend[[#This Row],[Date]]&lt;&gt;""),TimeSpend[[#This Row],[End Time]],"")</f>
        <v/>
      </c>
      <c r="J3406" t="str">
        <f>IF(AND(TimeSpend[[#This Row],[Personnel number]]&lt;&gt;"",TimeSpend[[#This Row],[Date]]&lt;&gt;""),TimeSpend[[#This Row],[Location]],"")</f>
        <v/>
      </c>
      <c r="K3406" t="str">
        <f>IF(AND(TimeSpend[[#This Row],[Personnel number]]&lt;&gt;"",TimeSpend[[#This Row],[Date]]&lt;&gt;""),TimeSpend[[#This Row],[Task]],"")</f>
        <v/>
      </c>
      <c r="L3406" t="str">
        <f>IF(AND(TimeSpend[[#This Row],[Personnel number]]&lt;&gt;"",TimeSpend[[#This Row],[Date]]&lt;&gt;""),Utilization!$J$2,"")</f>
        <v/>
      </c>
      <c r="M3406" t="str">
        <f>IF(AND(TimeSpend[[#This Row],[Personnel number]]&lt;&gt;"",TimeSpend[[#This Row],[Date]]&lt;&gt;""),TimeSpend[[#This Row],[Employee Name]],"")</f>
        <v/>
      </c>
      <c r="N3406" t="str">
        <f t="shared" si="106"/>
        <v/>
      </c>
      <c r="O3406" t="str">
        <f t="shared" si="107"/>
        <v/>
      </c>
      <c r="P3406" t="str">
        <f>IF(D3406&lt;&gt;"",VLOOKUP(D3406,Projects!B:C,2,0),"")</f>
        <v/>
      </c>
    </row>
    <row r="3407" spans="1:16" x14ac:dyDescent="0.25">
      <c r="A3407" t="str">
        <f>UPPER(IF(AND(TimeSpend[[#This Row],[Personnel number]]&lt;&gt;"",TimeSpend[[#This Row],[Date]]&lt;&gt;""),TimeSpend[[#This Row],[Personnel number]],""))</f>
        <v/>
      </c>
      <c r="B3407" s="85" t="str">
        <f>IF(AND(TimeSpend[[#This Row],[Personnel number]]&lt;&gt;"",TimeSpend[[#This Row],[Date]]&lt;&gt;""),TEXT(TimeSpend[[#This Row],[Date]],"[$-409]yyyyMMdd"),"")</f>
        <v/>
      </c>
      <c r="C3407" s="33" t="str">
        <f>IF(AND(TimeSpend[[#This Row],[Personnel number]]&lt;&gt;"",TimeSpend[[#This Row],[Date]]&lt;&gt;""),SUBSTITUTE(TimeSpend[[#This Row],[Hours]],",","."),"")</f>
        <v/>
      </c>
      <c r="D3407" t="str">
        <f>IF(AND(TimeSpend[[#This Row],[Personnel number]]&lt;&gt;"",TimeSpend[[#This Row],[Date]]&lt;&gt;""),TimeSpend[[#This Row],[Network]],"")</f>
        <v/>
      </c>
      <c r="E3407" t="str">
        <f>IF(AND(TimeSpend[[#This Row],[Personnel number]]&lt;&gt;"",TimeSpend[[#This Row],[Date]]&lt;&gt;""),TimeSpend[[#This Row],[Network Description]],"")</f>
        <v/>
      </c>
      <c r="F3407" t="str">
        <f>IF(AND(TimeSpend[[#This Row],[Personnel number]]&lt;&gt;"",TimeSpend[[#This Row],[Date]]&lt;&gt;""),TimeSpend[[#This Row],[Activity]],"")</f>
        <v/>
      </c>
      <c r="G3407" t="str">
        <f>IF(AND(TimeSpend[[#This Row],[Personnel number]]&lt;&gt;"",TimeSpend[[#This Row],[Date]]&lt;&gt;""),TimeSpend[[#This Row],[Activity description]],"")</f>
        <v/>
      </c>
      <c r="H3407" s="36" t="str">
        <f>IF(AND(TimeSpend[[#This Row],[Personnel number]]&lt;&gt;"",TimeSpend[[#This Row],[Date]]&lt;&gt;""),TimeSpend[[#This Row],[Start Time]],"")</f>
        <v/>
      </c>
      <c r="I3407" s="36" t="str">
        <f>IF(AND(TimeSpend[[#This Row],[Personnel number]]&lt;&gt;"",TimeSpend[[#This Row],[Date]]&lt;&gt;""),TimeSpend[[#This Row],[End Time]],"")</f>
        <v/>
      </c>
      <c r="J3407" t="str">
        <f>IF(AND(TimeSpend[[#This Row],[Personnel number]]&lt;&gt;"",TimeSpend[[#This Row],[Date]]&lt;&gt;""),TimeSpend[[#This Row],[Location]],"")</f>
        <v/>
      </c>
      <c r="K3407" t="str">
        <f>IF(AND(TimeSpend[[#This Row],[Personnel number]]&lt;&gt;"",TimeSpend[[#This Row],[Date]]&lt;&gt;""),TimeSpend[[#This Row],[Task]],"")</f>
        <v/>
      </c>
      <c r="L3407" t="str">
        <f>IF(AND(TimeSpend[[#This Row],[Personnel number]]&lt;&gt;"",TimeSpend[[#This Row],[Date]]&lt;&gt;""),Utilization!$J$2,"")</f>
        <v/>
      </c>
      <c r="M3407" t="str">
        <f>IF(AND(TimeSpend[[#This Row],[Personnel number]]&lt;&gt;"",TimeSpend[[#This Row],[Date]]&lt;&gt;""),TimeSpend[[#This Row],[Employee Name]],"")</f>
        <v/>
      </c>
      <c r="N3407" t="str">
        <f t="shared" si="106"/>
        <v/>
      </c>
      <c r="O3407" t="str">
        <f t="shared" si="107"/>
        <v/>
      </c>
      <c r="P3407" t="str">
        <f>IF(D3407&lt;&gt;"",VLOOKUP(D3407,Projects!B:C,2,0),"")</f>
        <v/>
      </c>
    </row>
    <row r="3408" spans="1:16" x14ac:dyDescent="0.25">
      <c r="A3408" t="str">
        <f>UPPER(IF(AND(TimeSpend[[#This Row],[Personnel number]]&lt;&gt;"",TimeSpend[[#This Row],[Date]]&lt;&gt;""),TimeSpend[[#This Row],[Personnel number]],""))</f>
        <v/>
      </c>
      <c r="B3408" s="85" t="str">
        <f>IF(AND(TimeSpend[[#This Row],[Personnel number]]&lt;&gt;"",TimeSpend[[#This Row],[Date]]&lt;&gt;""),TEXT(TimeSpend[[#This Row],[Date]],"[$-409]yyyyMMdd"),"")</f>
        <v/>
      </c>
      <c r="C3408" s="33" t="str">
        <f>IF(AND(TimeSpend[[#This Row],[Personnel number]]&lt;&gt;"",TimeSpend[[#This Row],[Date]]&lt;&gt;""),SUBSTITUTE(TimeSpend[[#This Row],[Hours]],",","."),"")</f>
        <v/>
      </c>
      <c r="D3408" t="str">
        <f>IF(AND(TimeSpend[[#This Row],[Personnel number]]&lt;&gt;"",TimeSpend[[#This Row],[Date]]&lt;&gt;""),TimeSpend[[#This Row],[Network]],"")</f>
        <v/>
      </c>
      <c r="E3408" t="str">
        <f>IF(AND(TimeSpend[[#This Row],[Personnel number]]&lt;&gt;"",TimeSpend[[#This Row],[Date]]&lt;&gt;""),TimeSpend[[#This Row],[Network Description]],"")</f>
        <v/>
      </c>
      <c r="F3408" t="str">
        <f>IF(AND(TimeSpend[[#This Row],[Personnel number]]&lt;&gt;"",TimeSpend[[#This Row],[Date]]&lt;&gt;""),TimeSpend[[#This Row],[Activity]],"")</f>
        <v/>
      </c>
      <c r="G3408" t="str">
        <f>IF(AND(TimeSpend[[#This Row],[Personnel number]]&lt;&gt;"",TimeSpend[[#This Row],[Date]]&lt;&gt;""),TimeSpend[[#This Row],[Activity description]],"")</f>
        <v/>
      </c>
      <c r="H3408" s="36" t="str">
        <f>IF(AND(TimeSpend[[#This Row],[Personnel number]]&lt;&gt;"",TimeSpend[[#This Row],[Date]]&lt;&gt;""),TimeSpend[[#This Row],[Start Time]],"")</f>
        <v/>
      </c>
      <c r="I3408" s="36" t="str">
        <f>IF(AND(TimeSpend[[#This Row],[Personnel number]]&lt;&gt;"",TimeSpend[[#This Row],[Date]]&lt;&gt;""),TimeSpend[[#This Row],[End Time]],"")</f>
        <v/>
      </c>
      <c r="J3408" t="str">
        <f>IF(AND(TimeSpend[[#This Row],[Personnel number]]&lt;&gt;"",TimeSpend[[#This Row],[Date]]&lt;&gt;""),TimeSpend[[#This Row],[Location]],"")</f>
        <v/>
      </c>
      <c r="K3408" t="str">
        <f>IF(AND(TimeSpend[[#This Row],[Personnel number]]&lt;&gt;"",TimeSpend[[#This Row],[Date]]&lt;&gt;""),TimeSpend[[#This Row],[Task]],"")</f>
        <v/>
      </c>
      <c r="L3408" t="str">
        <f>IF(AND(TimeSpend[[#This Row],[Personnel number]]&lt;&gt;"",TimeSpend[[#This Row],[Date]]&lt;&gt;""),Utilization!$J$2,"")</f>
        <v/>
      </c>
      <c r="M3408" t="str">
        <f>IF(AND(TimeSpend[[#This Row],[Personnel number]]&lt;&gt;"",TimeSpend[[#This Row],[Date]]&lt;&gt;""),TimeSpend[[#This Row],[Employee Name]],"")</f>
        <v/>
      </c>
      <c r="N3408" t="str">
        <f t="shared" si="106"/>
        <v/>
      </c>
      <c r="O3408" t="str">
        <f t="shared" si="107"/>
        <v/>
      </c>
      <c r="P3408" t="str">
        <f>IF(D3408&lt;&gt;"",VLOOKUP(D3408,Projects!B:C,2,0),"")</f>
        <v/>
      </c>
    </row>
    <row r="3409" spans="1:16" x14ac:dyDescent="0.25">
      <c r="A3409" t="str">
        <f>UPPER(IF(AND(TimeSpend[[#This Row],[Personnel number]]&lt;&gt;"",TimeSpend[[#This Row],[Date]]&lt;&gt;""),TimeSpend[[#This Row],[Personnel number]],""))</f>
        <v/>
      </c>
      <c r="B3409" s="85" t="str">
        <f>IF(AND(TimeSpend[[#This Row],[Personnel number]]&lt;&gt;"",TimeSpend[[#This Row],[Date]]&lt;&gt;""),TEXT(TimeSpend[[#This Row],[Date]],"[$-409]yyyyMMdd"),"")</f>
        <v/>
      </c>
      <c r="C3409" s="33" t="str">
        <f>IF(AND(TimeSpend[[#This Row],[Personnel number]]&lt;&gt;"",TimeSpend[[#This Row],[Date]]&lt;&gt;""),SUBSTITUTE(TimeSpend[[#This Row],[Hours]],",","."),"")</f>
        <v/>
      </c>
      <c r="D3409" t="str">
        <f>IF(AND(TimeSpend[[#This Row],[Personnel number]]&lt;&gt;"",TimeSpend[[#This Row],[Date]]&lt;&gt;""),TimeSpend[[#This Row],[Network]],"")</f>
        <v/>
      </c>
      <c r="E3409" t="str">
        <f>IF(AND(TimeSpend[[#This Row],[Personnel number]]&lt;&gt;"",TimeSpend[[#This Row],[Date]]&lt;&gt;""),TimeSpend[[#This Row],[Network Description]],"")</f>
        <v/>
      </c>
      <c r="F3409" t="str">
        <f>IF(AND(TimeSpend[[#This Row],[Personnel number]]&lt;&gt;"",TimeSpend[[#This Row],[Date]]&lt;&gt;""),TimeSpend[[#This Row],[Activity]],"")</f>
        <v/>
      </c>
      <c r="G3409" t="str">
        <f>IF(AND(TimeSpend[[#This Row],[Personnel number]]&lt;&gt;"",TimeSpend[[#This Row],[Date]]&lt;&gt;""),TimeSpend[[#This Row],[Activity description]],"")</f>
        <v/>
      </c>
      <c r="H3409" s="36" t="str">
        <f>IF(AND(TimeSpend[[#This Row],[Personnel number]]&lt;&gt;"",TimeSpend[[#This Row],[Date]]&lt;&gt;""),TimeSpend[[#This Row],[Start Time]],"")</f>
        <v/>
      </c>
      <c r="I3409" s="36" t="str">
        <f>IF(AND(TimeSpend[[#This Row],[Personnel number]]&lt;&gt;"",TimeSpend[[#This Row],[Date]]&lt;&gt;""),TimeSpend[[#This Row],[End Time]],"")</f>
        <v/>
      </c>
      <c r="J3409" t="str">
        <f>IF(AND(TimeSpend[[#This Row],[Personnel number]]&lt;&gt;"",TimeSpend[[#This Row],[Date]]&lt;&gt;""),TimeSpend[[#This Row],[Location]],"")</f>
        <v/>
      </c>
      <c r="K3409" t="str">
        <f>IF(AND(TimeSpend[[#This Row],[Personnel number]]&lt;&gt;"",TimeSpend[[#This Row],[Date]]&lt;&gt;""),TimeSpend[[#This Row],[Task]],"")</f>
        <v/>
      </c>
      <c r="L3409" t="str">
        <f>IF(AND(TimeSpend[[#This Row],[Personnel number]]&lt;&gt;"",TimeSpend[[#This Row],[Date]]&lt;&gt;""),Utilization!$J$2,"")</f>
        <v/>
      </c>
      <c r="M3409" t="str">
        <f>IF(AND(TimeSpend[[#This Row],[Personnel number]]&lt;&gt;"",TimeSpend[[#This Row],[Date]]&lt;&gt;""),TimeSpend[[#This Row],[Employee Name]],"")</f>
        <v/>
      </c>
      <c r="N3409" t="str">
        <f t="shared" si="106"/>
        <v/>
      </c>
      <c r="O3409" t="str">
        <f t="shared" si="107"/>
        <v/>
      </c>
      <c r="P3409" t="str">
        <f>IF(D3409&lt;&gt;"",VLOOKUP(D3409,Projects!B:C,2,0),"")</f>
        <v/>
      </c>
    </row>
    <row r="3410" spans="1:16" x14ac:dyDescent="0.25">
      <c r="A3410" t="str">
        <f>UPPER(IF(AND(TimeSpend[[#This Row],[Personnel number]]&lt;&gt;"",TimeSpend[[#This Row],[Date]]&lt;&gt;""),TimeSpend[[#This Row],[Personnel number]],""))</f>
        <v/>
      </c>
      <c r="B3410" s="85" t="str">
        <f>IF(AND(TimeSpend[[#This Row],[Personnel number]]&lt;&gt;"",TimeSpend[[#This Row],[Date]]&lt;&gt;""),TEXT(TimeSpend[[#This Row],[Date]],"[$-409]yyyyMMdd"),"")</f>
        <v/>
      </c>
      <c r="C3410" s="33" t="str">
        <f>IF(AND(TimeSpend[[#This Row],[Personnel number]]&lt;&gt;"",TimeSpend[[#This Row],[Date]]&lt;&gt;""),SUBSTITUTE(TimeSpend[[#This Row],[Hours]],",","."),"")</f>
        <v/>
      </c>
      <c r="D3410" t="str">
        <f>IF(AND(TimeSpend[[#This Row],[Personnel number]]&lt;&gt;"",TimeSpend[[#This Row],[Date]]&lt;&gt;""),TimeSpend[[#This Row],[Network]],"")</f>
        <v/>
      </c>
      <c r="E3410" t="str">
        <f>IF(AND(TimeSpend[[#This Row],[Personnel number]]&lt;&gt;"",TimeSpend[[#This Row],[Date]]&lt;&gt;""),TimeSpend[[#This Row],[Network Description]],"")</f>
        <v/>
      </c>
      <c r="F3410" t="str">
        <f>IF(AND(TimeSpend[[#This Row],[Personnel number]]&lt;&gt;"",TimeSpend[[#This Row],[Date]]&lt;&gt;""),TimeSpend[[#This Row],[Activity]],"")</f>
        <v/>
      </c>
      <c r="G3410" t="str">
        <f>IF(AND(TimeSpend[[#This Row],[Personnel number]]&lt;&gt;"",TimeSpend[[#This Row],[Date]]&lt;&gt;""),TimeSpend[[#This Row],[Activity description]],"")</f>
        <v/>
      </c>
      <c r="H3410" s="36" t="str">
        <f>IF(AND(TimeSpend[[#This Row],[Personnel number]]&lt;&gt;"",TimeSpend[[#This Row],[Date]]&lt;&gt;""),TimeSpend[[#This Row],[Start Time]],"")</f>
        <v/>
      </c>
      <c r="I3410" s="36" t="str">
        <f>IF(AND(TimeSpend[[#This Row],[Personnel number]]&lt;&gt;"",TimeSpend[[#This Row],[Date]]&lt;&gt;""),TimeSpend[[#This Row],[End Time]],"")</f>
        <v/>
      </c>
      <c r="J3410" t="str">
        <f>IF(AND(TimeSpend[[#This Row],[Personnel number]]&lt;&gt;"",TimeSpend[[#This Row],[Date]]&lt;&gt;""),TimeSpend[[#This Row],[Location]],"")</f>
        <v/>
      </c>
      <c r="K3410" t="str">
        <f>IF(AND(TimeSpend[[#This Row],[Personnel number]]&lt;&gt;"",TimeSpend[[#This Row],[Date]]&lt;&gt;""),TimeSpend[[#This Row],[Task]],"")</f>
        <v/>
      </c>
      <c r="L3410" t="str">
        <f>IF(AND(TimeSpend[[#This Row],[Personnel number]]&lt;&gt;"",TimeSpend[[#This Row],[Date]]&lt;&gt;""),Utilization!$J$2,"")</f>
        <v/>
      </c>
      <c r="M3410" t="str">
        <f>IF(AND(TimeSpend[[#This Row],[Personnel number]]&lt;&gt;"",TimeSpend[[#This Row],[Date]]&lt;&gt;""),TimeSpend[[#This Row],[Employee Name]],"")</f>
        <v/>
      </c>
      <c r="N3410" t="str">
        <f t="shared" si="106"/>
        <v/>
      </c>
      <c r="O3410" t="str">
        <f t="shared" si="107"/>
        <v/>
      </c>
      <c r="P3410" t="str">
        <f>IF(D3410&lt;&gt;"",VLOOKUP(D3410,Projects!B:C,2,0),"")</f>
        <v/>
      </c>
    </row>
    <row r="3411" spans="1:16" x14ac:dyDescent="0.25">
      <c r="A3411" t="str">
        <f>UPPER(IF(AND(TimeSpend[[#This Row],[Personnel number]]&lt;&gt;"",TimeSpend[[#This Row],[Date]]&lt;&gt;""),TimeSpend[[#This Row],[Personnel number]],""))</f>
        <v/>
      </c>
      <c r="B3411" s="85" t="str">
        <f>IF(AND(TimeSpend[[#This Row],[Personnel number]]&lt;&gt;"",TimeSpend[[#This Row],[Date]]&lt;&gt;""),TEXT(TimeSpend[[#This Row],[Date]],"[$-409]yyyyMMdd"),"")</f>
        <v/>
      </c>
      <c r="C3411" s="33" t="str">
        <f>IF(AND(TimeSpend[[#This Row],[Personnel number]]&lt;&gt;"",TimeSpend[[#This Row],[Date]]&lt;&gt;""),SUBSTITUTE(TimeSpend[[#This Row],[Hours]],",","."),"")</f>
        <v/>
      </c>
      <c r="D3411" t="str">
        <f>IF(AND(TimeSpend[[#This Row],[Personnel number]]&lt;&gt;"",TimeSpend[[#This Row],[Date]]&lt;&gt;""),TimeSpend[[#This Row],[Network]],"")</f>
        <v/>
      </c>
      <c r="E3411" t="str">
        <f>IF(AND(TimeSpend[[#This Row],[Personnel number]]&lt;&gt;"",TimeSpend[[#This Row],[Date]]&lt;&gt;""),TimeSpend[[#This Row],[Network Description]],"")</f>
        <v/>
      </c>
      <c r="F3411" t="str">
        <f>IF(AND(TimeSpend[[#This Row],[Personnel number]]&lt;&gt;"",TimeSpend[[#This Row],[Date]]&lt;&gt;""),TimeSpend[[#This Row],[Activity]],"")</f>
        <v/>
      </c>
      <c r="G3411" t="str">
        <f>IF(AND(TimeSpend[[#This Row],[Personnel number]]&lt;&gt;"",TimeSpend[[#This Row],[Date]]&lt;&gt;""),TimeSpend[[#This Row],[Activity description]],"")</f>
        <v/>
      </c>
      <c r="H3411" s="36" t="str">
        <f>IF(AND(TimeSpend[[#This Row],[Personnel number]]&lt;&gt;"",TimeSpend[[#This Row],[Date]]&lt;&gt;""),TimeSpend[[#This Row],[Start Time]],"")</f>
        <v/>
      </c>
      <c r="I3411" s="36" t="str">
        <f>IF(AND(TimeSpend[[#This Row],[Personnel number]]&lt;&gt;"",TimeSpend[[#This Row],[Date]]&lt;&gt;""),TimeSpend[[#This Row],[End Time]],"")</f>
        <v/>
      </c>
      <c r="J3411" t="str">
        <f>IF(AND(TimeSpend[[#This Row],[Personnel number]]&lt;&gt;"",TimeSpend[[#This Row],[Date]]&lt;&gt;""),TimeSpend[[#This Row],[Location]],"")</f>
        <v/>
      </c>
      <c r="K3411" t="str">
        <f>IF(AND(TimeSpend[[#This Row],[Personnel number]]&lt;&gt;"",TimeSpend[[#This Row],[Date]]&lt;&gt;""),TimeSpend[[#This Row],[Task]],"")</f>
        <v/>
      </c>
      <c r="L3411" t="str">
        <f>IF(AND(TimeSpend[[#This Row],[Personnel number]]&lt;&gt;"",TimeSpend[[#This Row],[Date]]&lt;&gt;""),Utilization!$J$2,"")</f>
        <v/>
      </c>
      <c r="M3411" t="str">
        <f>IF(AND(TimeSpend[[#This Row],[Personnel number]]&lt;&gt;"",TimeSpend[[#This Row],[Date]]&lt;&gt;""),TimeSpend[[#This Row],[Employee Name]],"")</f>
        <v/>
      </c>
      <c r="N3411" t="str">
        <f t="shared" si="106"/>
        <v/>
      </c>
      <c r="O3411" t="str">
        <f t="shared" si="107"/>
        <v/>
      </c>
      <c r="P3411" t="str">
        <f>IF(D3411&lt;&gt;"",VLOOKUP(D3411,Projects!B:C,2,0),"")</f>
        <v/>
      </c>
    </row>
    <row r="3412" spans="1:16" x14ac:dyDescent="0.25">
      <c r="A3412" t="str">
        <f>UPPER(IF(AND(TimeSpend[[#This Row],[Personnel number]]&lt;&gt;"",TimeSpend[[#This Row],[Date]]&lt;&gt;""),TimeSpend[[#This Row],[Personnel number]],""))</f>
        <v/>
      </c>
      <c r="B3412" s="85" t="str">
        <f>IF(AND(TimeSpend[[#This Row],[Personnel number]]&lt;&gt;"",TimeSpend[[#This Row],[Date]]&lt;&gt;""),TEXT(TimeSpend[[#This Row],[Date]],"[$-409]yyyyMMdd"),"")</f>
        <v/>
      </c>
      <c r="C3412" s="33" t="str">
        <f>IF(AND(TimeSpend[[#This Row],[Personnel number]]&lt;&gt;"",TimeSpend[[#This Row],[Date]]&lt;&gt;""),SUBSTITUTE(TimeSpend[[#This Row],[Hours]],",","."),"")</f>
        <v/>
      </c>
      <c r="D3412" t="str">
        <f>IF(AND(TimeSpend[[#This Row],[Personnel number]]&lt;&gt;"",TimeSpend[[#This Row],[Date]]&lt;&gt;""),TimeSpend[[#This Row],[Network]],"")</f>
        <v/>
      </c>
      <c r="E3412" t="str">
        <f>IF(AND(TimeSpend[[#This Row],[Personnel number]]&lt;&gt;"",TimeSpend[[#This Row],[Date]]&lt;&gt;""),TimeSpend[[#This Row],[Network Description]],"")</f>
        <v/>
      </c>
      <c r="F3412" t="str">
        <f>IF(AND(TimeSpend[[#This Row],[Personnel number]]&lt;&gt;"",TimeSpend[[#This Row],[Date]]&lt;&gt;""),TimeSpend[[#This Row],[Activity]],"")</f>
        <v/>
      </c>
      <c r="G3412" t="str">
        <f>IF(AND(TimeSpend[[#This Row],[Personnel number]]&lt;&gt;"",TimeSpend[[#This Row],[Date]]&lt;&gt;""),TimeSpend[[#This Row],[Activity description]],"")</f>
        <v/>
      </c>
      <c r="H3412" s="36" t="str">
        <f>IF(AND(TimeSpend[[#This Row],[Personnel number]]&lt;&gt;"",TimeSpend[[#This Row],[Date]]&lt;&gt;""),TimeSpend[[#This Row],[Start Time]],"")</f>
        <v/>
      </c>
      <c r="I3412" s="36" t="str">
        <f>IF(AND(TimeSpend[[#This Row],[Personnel number]]&lt;&gt;"",TimeSpend[[#This Row],[Date]]&lt;&gt;""),TimeSpend[[#This Row],[End Time]],"")</f>
        <v/>
      </c>
      <c r="J3412" t="str">
        <f>IF(AND(TimeSpend[[#This Row],[Personnel number]]&lt;&gt;"",TimeSpend[[#This Row],[Date]]&lt;&gt;""),TimeSpend[[#This Row],[Location]],"")</f>
        <v/>
      </c>
      <c r="K3412" t="str">
        <f>IF(AND(TimeSpend[[#This Row],[Personnel number]]&lt;&gt;"",TimeSpend[[#This Row],[Date]]&lt;&gt;""),TimeSpend[[#This Row],[Task]],"")</f>
        <v/>
      </c>
      <c r="L3412" t="str">
        <f>IF(AND(TimeSpend[[#This Row],[Personnel number]]&lt;&gt;"",TimeSpend[[#This Row],[Date]]&lt;&gt;""),Utilization!$J$2,"")</f>
        <v/>
      </c>
      <c r="M3412" t="str">
        <f>IF(AND(TimeSpend[[#This Row],[Personnel number]]&lt;&gt;"",TimeSpend[[#This Row],[Date]]&lt;&gt;""),TimeSpend[[#This Row],[Employee Name]],"")</f>
        <v/>
      </c>
      <c r="N3412" t="str">
        <f t="shared" si="106"/>
        <v/>
      </c>
      <c r="O3412" t="str">
        <f t="shared" si="107"/>
        <v/>
      </c>
      <c r="P3412" t="str">
        <f>IF(D3412&lt;&gt;"",VLOOKUP(D3412,Projects!B:C,2,0),"")</f>
        <v/>
      </c>
    </row>
    <row r="3413" spans="1:16" x14ac:dyDescent="0.25">
      <c r="A3413" t="str">
        <f>UPPER(IF(AND(TimeSpend[[#This Row],[Personnel number]]&lt;&gt;"",TimeSpend[[#This Row],[Date]]&lt;&gt;""),TimeSpend[[#This Row],[Personnel number]],""))</f>
        <v/>
      </c>
      <c r="B3413" s="85" t="str">
        <f>IF(AND(TimeSpend[[#This Row],[Personnel number]]&lt;&gt;"",TimeSpend[[#This Row],[Date]]&lt;&gt;""),TEXT(TimeSpend[[#This Row],[Date]],"[$-409]yyyyMMdd"),"")</f>
        <v/>
      </c>
      <c r="C3413" s="33" t="str">
        <f>IF(AND(TimeSpend[[#This Row],[Personnel number]]&lt;&gt;"",TimeSpend[[#This Row],[Date]]&lt;&gt;""),SUBSTITUTE(TimeSpend[[#This Row],[Hours]],",","."),"")</f>
        <v/>
      </c>
      <c r="D3413" t="str">
        <f>IF(AND(TimeSpend[[#This Row],[Personnel number]]&lt;&gt;"",TimeSpend[[#This Row],[Date]]&lt;&gt;""),TimeSpend[[#This Row],[Network]],"")</f>
        <v/>
      </c>
      <c r="E3413" t="str">
        <f>IF(AND(TimeSpend[[#This Row],[Personnel number]]&lt;&gt;"",TimeSpend[[#This Row],[Date]]&lt;&gt;""),TimeSpend[[#This Row],[Network Description]],"")</f>
        <v/>
      </c>
      <c r="F3413" t="str">
        <f>IF(AND(TimeSpend[[#This Row],[Personnel number]]&lt;&gt;"",TimeSpend[[#This Row],[Date]]&lt;&gt;""),TimeSpend[[#This Row],[Activity]],"")</f>
        <v/>
      </c>
      <c r="G3413" t="str">
        <f>IF(AND(TimeSpend[[#This Row],[Personnel number]]&lt;&gt;"",TimeSpend[[#This Row],[Date]]&lt;&gt;""),TimeSpend[[#This Row],[Activity description]],"")</f>
        <v/>
      </c>
      <c r="H3413" s="36" t="str">
        <f>IF(AND(TimeSpend[[#This Row],[Personnel number]]&lt;&gt;"",TimeSpend[[#This Row],[Date]]&lt;&gt;""),TimeSpend[[#This Row],[Start Time]],"")</f>
        <v/>
      </c>
      <c r="I3413" s="36" t="str">
        <f>IF(AND(TimeSpend[[#This Row],[Personnel number]]&lt;&gt;"",TimeSpend[[#This Row],[Date]]&lt;&gt;""),TimeSpend[[#This Row],[End Time]],"")</f>
        <v/>
      </c>
      <c r="J3413" t="str">
        <f>IF(AND(TimeSpend[[#This Row],[Personnel number]]&lt;&gt;"",TimeSpend[[#This Row],[Date]]&lt;&gt;""),TimeSpend[[#This Row],[Location]],"")</f>
        <v/>
      </c>
      <c r="K3413" t="str">
        <f>IF(AND(TimeSpend[[#This Row],[Personnel number]]&lt;&gt;"",TimeSpend[[#This Row],[Date]]&lt;&gt;""),TimeSpend[[#This Row],[Task]],"")</f>
        <v/>
      </c>
      <c r="L3413" t="str">
        <f>IF(AND(TimeSpend[[#This Row],[Personnel number]]&lt;&gt;"",TimeSpend[[#This Row],[Date]]&lt;&gt;""),Utilization!$J$2,"")</f>
        <v/>
      </c>
      <c r="M3413" t="str">
        <f>IF(AND(TimeSpend[[#This Row],[Personnel number]]&lt;&gt;"",TimeSpend[[#This Row],[Date]]&lt;&gt;""),TimeSpend[[#This Row],[Employee Name]],"")</f>
        <v/>
      </c>
      <c r="N3413" t="str">
        <f t="shared" si="106"/>
        <v/>
      </c>
      <c r="O3413" t="str">
        <f t="shared" si="107"/>
        <v/>
      </c>
      <c r="P3413" t="str">
        <f>IF(D3413&lt;&gt;"",VLOOKUP(D3413,Projects!B:C,2,0),"")</f>
        <v/>
      </c>
    </row>
    <row r="3414" spans="1:16" x14ac:dyDescent="0.25">
      <c r="A3414" t="str">
        <f>UPPER(IF(AND(TimeSpend[[#This Row],[Personnel number]]&lt;&gt;"",TimeSpend[[#This Row],[Date]]&lt;&gt;""),TimeSpend[[#This Row],[Personnel number]],""))</f>
        <v/>
      </c>
      <c r="B3414" s="85" t="str">
        <f>IF(AND(TimeSpend[[#This Row],[Personnel number]]&lt;&gt;"",TimeSpend[[#This Row],[Date]]&lt;&gt;""),TEXT(TimeSpend[[#This Row],[Date]],"[$-409]yyyyMMdd"),"")</f>
        <v/>
      </c>
      <c r="C3414" s="33" t="str">
        <f>IF(AND(TimeSpend[[#This Row],[Personnel number]]&lt;&gt;"",TimeSpend[[#This Row],[Date]]&lt;&gt;""),SUBSTITUTE(TimeSpend[[#This Row],[Hours]],",","."),"")</f>
        <v/>
      </c>
      <c r="D3414" t="str">
        <f>IF(AND(TimeSpend[[#This Row],[Personnel number]]&lt;&gt;"",TimeSpend[[#This Row],[Date]]&lt;&gt;""),TimeSpend[[#This Row],[Network]],"")</f>
        <v/>
      </c>
      <c r="E3414" t="str">
        <f>IF(AND(TimeSpend[[#This Row],[Personnel number]]&lt;&gt;"",TimeSpend[[#This Row],[Date]]&lt;&gt;""),TimeSpend[[#This Row],[Network Description]],"")</f>
        <v/>
      </c>
      <c r="F3414" t="str">
        <f>IF(AND(TimeSpend[[#This Row],[Personnel number]]&lt;&gt;"",TimeSpend[[#This Row],[Date]]&lt;&gt;""),TimeSpend[[#This Row],[Activity]],"")</f>
        <v/>
      </c>
      <c r="G3414" t="str">
        <f>IF(AND(TimeSpend[[#This Row],[Personnel number]]&lt;&gt;"",TimeSpend[[#This Row],[Date]]&lt;&gt;""),TimeSpend[[#This Row],[Activity description]],"")</f>
        <v/>
      </c>
      <c r="H3414" s="36" t="str">
        <f>IF(AND(TimeSpend[[#This Row],[Personnel number]]&lt;&gt;"",TimeSpend[[#This Row],[Date]]&lt;&gt;""),TimeSpend[[#This Row],[Start Time]],"")</f>
        <v/>
      </c>
      <c r="I3414" s="36" t="str">
        <f>IF(AND(TimeSpend[[#This Row],[Personnel number]]&lt;&gt;"",TimeSpend[[#This Row],[Date]]&lt;&gt;""),TimeSpend[[#This Row],[End Time]],"")</f>
        <v/>
      </c>
      <c r="J3414" t="str">
        <f>IF(AND(TimeSpend[[#This Row],[Personnel number]]&lt;&gt;"",TimeSpend[[#This Row],[Date]]&lt;&gt;""),TimeSpend[[#This Row],[Location]],"")</f>
        <v/>
      </c>
      <c r="K3414" t="str">
        <f>IF(AND(TimeSpend[[#This Row],[Personnel number]]&lt;&gt;"",TimeSpend[[#This Row],[Date]]&lt;&gt;""),TimeSpend[[#This Row],[Task]],"")</f>
        <v/>
      </c>
      <c r="L3414" t="str">
        <f>IF(AND(TimeSpend[[#This Row],[Personnel number]]&lt;&gt;"",TimeSpend[[#This Row],[Date]]&lt;&gt;""),Utilization!$J$2,"")</f>
        <v/>
      </c>
      <c r="M3414" t="str">
        <f>IF(AND(TimeSpend[[#This Row],[Personnel number]]&lt;&gt;"",TimeSpend[[#This Row],[Date]]&lt;&gt;""),TimeSpend[[#This Row],[Employee Name]],"")</f>
        <v/>
      </c>
      <c r="N3414" t="str">
        <f t="shared" si="106"/>
        <v/>
      </c>
      <c r="O3414" t="str">
        <f t="shared" si="107"/>
        <v/>
      </c>
      <c r="P3414" t="str">
        <f>IF(D3414&lt;&gt;"",VLOOKUP(D3414,Projects!B:C,2,0),"")</f>
        <v/>
      </c>
    </row>
    <row r="3415" spans="1:16" x14ac:dyDescent="0.25">
      <c r="A3415" t="str">
        <f>UPPER(IF(AND(TimeSpend[[#This Row],[Personnel number]]&lt;&gt;"",TimeSpend[[#This Row],[Date]]&lt;&gt;""),TimeSpend[[#This Row],[Personnel number]],""))</f>
        <v/>
      </c>
      <c r="B3415" s="85" t="str">
        <f>IF(AND(TimeSpend[[#This Row],[Personnel number]]&lt;&gt;"",TimeSpend[[#This Row],[Date]]&lt;&gt;""),TEXT(TimeSpend[[#This Row],[Date]],"[$-409]yyyyMMdd"),"")</f>
        <v/>
      </c>
      <c r="C3415" s="33" t="str">
        <f>IF(AND(TimeSpend[[#This Row],[Personnel number]]&lt;&gt;"",TimeSpend[[#This Row],[Date]]&lt;&gt;""),SUBSTITUTE(TimeSpend[[#This Row],[Hours]],",","."),"")</f>
        <v/>
      </c>
      <c r="D3415" t="str">
        <f>IF(AND(TimeSpend[[#This Row],[Personnel number]]&lt;&gt;"",TimeSpend[[#This Row],[Date]]&lt;&gt;""),TimeSpend[[#This Row],[Network]],"")</f>
        <v/>
      </c>
      <c r="E3415" t="str">
        <f>IF(AND(TimeSpend[[#This Row],[Personnel number]]&lt;&gt;"",TimeSpend[[#This Row],[Date]]&lt;&gt;""),TimeSpend[[#This Row],[Network Description]],"")</f>
        <v/>
      </c>
      <c r="F3415" t="str">
        <f>IF(AND(TimeSpend[[#This Row],[Personnel number]]&lt;&gt;"",TimeSpend[[#This Row],[Date]]&lt;&gt;""),TimeSpend[[#This Row],[Activity]],"")</f>
        <v/>
      </c>
      <c r="G3415" t="str">
        <f>IF(AND(TimeSpend[[#This Row],[Personnel number]]&lt;&gt;"",TimeSpend[[#This Row],[Date]]&lt;&gt;""),TimeSpend[[#This Row],[Activity description]],"")</f>
        <v/>
      </c>
      <c r="H3415" s="36" t="str">
        <f>IF(AND(TimeSpend[[#This Row],[Personnel number]]&lt;&gt;"",TimeSpend[[#This Row],[Date]]&lt;&gt;""),TimeSpend[[#This Row],[Start Time]],"")</f>
        <v/>
      </c>
      <c r="I3415" s="36" t="str">
        <f>IF(AND(TimeSpend[[#This Row],[Personnel number]]&lt;&gt;"",TimeSpend[[#This Row],[Date]]&lt;&gt;""),TimeSpend[[#This Row],[End Time]],"")</f>
        <v/>
      </c>
      <c r="J3415" t="str">
        <f>IF(AND(TimeSpend[[#This Row],[Personnel number]]&lt;&gt;"",TimeSpend[[#This Row],[Date]]&lt;&gt;""),TimeSpend[[#This Row],[Location]],"")</f>
        <v/>
      </c>
      <c r="K3415" t="str">
        <f>IF(AND(TimeSpend[[#This Row],[Personnel number]]&lt;&gt;"",TimeSpend[[#This Row],[Date]]&lt;&gt;""),TimeSpend[[#This Row],[Task]],"")</f>
        <v/>
      </c>
      <c r="L3415" t="str">
        <f>IF(AND(TimeSpend[[#This Row],[Personnel number]]&lt;&gt;"",TimeSpend[[#This Row],[Date]]&lt;&gt;""),Utilization!$J$2,"")</f>
        <v/>
      </c>
      <c r="M3415" t="str">
        <f>IF(AND(TimeSpend[[#This Row],[Personnel number]]&lt;&gt;"",TimeSpend[[#This Row],[Date]]&lt;&gt;""),TimeSpend[[#This Row],[Employee Name]],"")</f>
        <v/>
      </c>
      <c r="N3415" t="str">
        <f t="shared" si="106"/>
        <v/>
      </c>
      <c r="O3415" t="str">
        <f t="shared" si="107"/>
        <v/>
      </c>
      <c r="P3415" t="str">
        <f>IF(D3415&lt;&gt;"",VLOOKUP(D3415,Projects!B:C,2,0),"")</f>
        <v/>
      </c>
    </row>
    <row r="3416" spans="1:16" x14ac:dyDescent="0.25">
      <c r="A3416" t="str">
        <f>UPPER(IF(AND(TimeSpend[[#This Row],[Personnel number]]&lt;&gt;"",TimeSpend[[#This Row],[Date]]&lt;&gt;""),TimeSpend[[#This Row],[Personnel number]],""))</f>
        <v/>
      </c>
      <c r="B3416" s="85" t="str">
        <f>IF(AND(TimeSpend[[#This Row],[Personnel number]]&lt;&gt;"",TimeSpend[[#This Row],[Date]]&lt;&gt;""),TEXT(TimeSpend[[#This Row],[Date]],"[$-409]yyyyMMdd"),"")</f>
        <v/>
      </c>
      <c r="C3416" s="33" t="str">
        <f>IF(AND(TimeSpend[[#This Row],[Personnel number]]&lt;&gt;"",TimeSpend[[#This Row],[Date]]&lt;&gt;""),SUBSTITUTE(TimeSpend[[#This Row],[Hours]],",","."),"")</f>
        <v/>
      </c>
      <c r="D3416" t="str">
        <f>IF(AND(TimeSpend[[#This Row],[Personnel number]]&lt;&gt;"",TimeSpend[[#This Row],[Date]]&lt;&gt;""),TimeSpend[[#This Row],[Network]],"")</f>
        <v/>
      </c>
      <c r="E3416" t="str">
        <f>IF(AND(TimeSpend[[#This Row],[Personnel number]]&lt;&gt;"",TimeSpend[[#This Row],[Date]]&lt;&gt;""),TimeSpend[[#This Row],[Network Description]],"")</f>
        <v/>
      </c>
      <c r="F3416" t="str">
        <f>IF(AND(TimeSpend[[#This Row],[Personnel number]]&lt;&gt;"",TimeSpend[[#This Row],[Date]]&lt;&gt;""),TimeSpend[[#This Row],[Activity]],"")</f>
        <v/>
      </c>
      <c r="G3416" t="str">
        <f>IF(AND(TimeSpend[[#This Row],[Personnel number]]&lt;&gt;"",TimeSpend[[#This Row],[Date]]&lt;&gt;""),TimeSpend[[#This Row],[Activity description]],"")</f>
        <v/>
      </c>
      <c r="H3416" s="36" t="str">
        <f>IF(AND(TimeSpend[[#This Row],[Personnel number]]&lt;&gt;"",TimeSpend[[#This Row],[Date]]&lt;&gt;""),TimeSpend[[#This Row],[Start Time]],"")</f>
        <v/>
      </c>
      <c r="I3416" s="36" t="str">
        <f>IF(AND(TimeSpend[[#This Row],[Personnel number]]&lt;&gt;"",TimeSpend[[#This Row],[Date]]&lt;&gt;""),TimeSpend[[#This Row],[End Time]],"")</f>
        <v/>
      </c>
      <c r="J3416" t="str">
        <f>IF(AND(TimeSpend[[#This Row],[Personnel number]]&lt;&gt;"",TimeSpend[[#This Row],[Date]]&lt;&gt;""),TimeSpend[[#This Row],[Location]],"")</f>
        <v/>
      </c>
      <c r="K3416" t="str">
        <f>IF(AND(TimeSpend[[#This Row],[Personnel number]]&lt;&gt;"",TimeSpend[[#This Row],[Date]]&lt;&gt;""),TimeSpend[[#This Row],[Task]],"")</f>
        <v/>
      </c>
      <c r="L3416" t="str">
        <f>IF(AND(TimeSpend[[#This Row],[Personnel number]]&lt;&gt;"",TimeSpend[[#This Row],[Date]]&lt;&gt;""),Utilization!$J$2,"")</f>
        <v/>
      </c>
      <c r="M3416" t="str">
        <f>IF(AND(TimeSpend[[#This Row],[Personnel number]]&lt;&gt;"",TimeSpend[[#This Row],[Date]]&lt;&gt;""),TimeSpend[[#This Row],[Employee Name]],"")</f>
        <v/>
      </c>
      <c r="N3416" t="str">
        <f t="shared" si="106"/>
        <v/>
      </c>
      <c r="O3416" t="str">
        <f t="shared" si="107"/>
        <v/>
      </c>
      <c r="P3416" t="str">
        <f>IF(D3416&lt;&gt;"",VLOOKUP(D3416,Projects!B:C,2,0),"")</f>
        <v/>
      </c>
    </row>
    <row r="3417" spans="1:16" x14ac:dyDescent="0.25">
      <c r="A3417" t="str">
        <f>UPPER(IF(AND(TimeSpend[[#This Row],[Personnel number]]&lt;&gt;"",TimeSpend[[#This Row],[Date]]&lt;&gt;""),TimeSpend[[#This Row],[Personnel number]],""))</f>
        <v/>
      </c>
      <c r="B3417" s="85" t="str">
        <f>IF(AND(TimeSpend[[#This Row],[Personnel number]]&lt;&gt;"",TimeSpend[[#This Row],[Date]]&lt;&gt;""),TEXT(TimeSpend[[#This Row],[Date]],"[$-409]yyyyMMdd"),"")</f>
        <v/>
      </c>
      <c r="C3417" s="33" t="str">
        <f>IF(AND(TimeSpend[[#This Row],[Personnel number]]&lt;&gt;"",TimeSpend[[#This Row],[Date]]&lt;&gt;""),SUBSTITUTE(TimeSpend[[#This Row],[Hours]],",","."),"")</f>
        <v/>
      </c>
      <c r="D3417" t="str">
        <f>IF(AND(TimeSpend[[#This Row],[Personnel number]]&lt;&gt;"",TimeSpend[[#This Row],[Date]]&lt;&gt;""),TimeSpend[[#This Row],[Network]],"")</f>
        <v/>
      </c>
      <c r="E3417" t="str">
        <f>IF(AND(TimeSpend[[#This Row],[Personnel number]]&lt;&gt;"",TimeSpend[[#This Row],[Date]]&lt;&gt;""),TimeSpend[[#This Row],[Network Description]],"")</f>
        <v/>
      </c>
      <c r="F3417" t="str">
        <f>IF(AND(TimeSpend[[#This Row],[Personnel number]]&lt;&gt;"",TimeSpend[[#This Row],[Date]]&lt;&gt;""),TimeSpend[[#This Row],[Activity]],"")</f>
        <v/>
      </c>
      <c r="G3417" t="str">
        <f>IF(AND(TimeSpend[[#This Row],[Personnel number]]&lt;&gt;"",TimeSpend[[#This Row],[Date]]&lt;&gt;""),TimeSpend[[#This Row],[Activity description]],"")</f>
        <v/>
      </c>
      <c r="H3417" s="36" t="str">
        <f>IF(AND(TimeSpend[[#This Row],[Personnel number]]&lt;&gt;"",TimeSpend[[#This Row],[Date]]&lt;&gt;""),TimeSpend[[#This Row],[Start Time]],"")</f>
        <v/>
      </c>
      <c r="I3417" s="36" t="str">
        <f>IF(AND(TimeSpend[[#This Row],[Personnel number]]&lt;&gt;"",TimeSpend[[#This Row],[Date]]&lt;&gt;""),TimeSpend[[#This Row],[End Time]],"")</f>
        <v/>
      </c>
      <c r="J3417" t="str">
        <f>IF(AND(TimeSpend[[#This Row],[Personnel number]]&lt;&gt;"",TimeSpend[[#This Row],[Date]]&lt;&gt;""),TimeSpend[[#This Row],[Location]],"")</f>
        <v/>
      </c>
      <c r="K3417" t="str">
        <f>IF(AND(TimeSpend[[#This Row],[Personnel number]]&lt;&gt;"",TimeSpend[[#This Row],[Date]]&lt;&gt;""),TimeSpend[[#This Row],[Task]],"")</f>
        <v/>
      </c>
      <c r="L3417" t="str">
        <f>IF(AND(TimeSpend[[#This Row],[Personnel number]]&lt;&gt;"",TimeSpend[[#This Row],[Date]]&lt;&gt;""),Utilization!$J$2,"")</f>
        <v/>
      </c>
      <c r="M3417" t="str">
        <f>IF(AND(TimeSpend[[#This Row],[Personnel number]]&lt;&gt;"",TimeSpend[[#This Row],[Date]]&lt;&gt;""),TimeSpend[[#This Row],[Employee Name]],"")</f>
        <v/>
      </c>
      <c r="N3417" t="str">
        <f t="shared" si="106"/>
        <v/>
      </c>
      <c r="O3417" t="str">
        <f t="shared" si="107"/>
        <v/>
      </c>
      <c r="P3417" t="str">
        <f>IF(D3417&lt;&gt;"",VLOOKUP(D3417,Projects!B:C,2,0),"")</f>
        <v/>
      </c>
    </row>
    <row r="3418" spans="1:16" x14ac:dyDescent="0.25">
      <c r="A3418" t="str">
        <f>UPPER(IF(AND(TimeSpend[[#This Row],[Personnel number]]&lt;&gt;"",TimeSpend[[#This Row],[Date]]&lt;&gt;""),TimeSpend[[#This Row],[Personnel number]],""))</f>
        <v/>
      </c>
      <c r="B3418" s="85" t="str">
        <f>IF(AND(TimeSpend[[#This Row],[Personnel number]]&lt;&gt;"",TimeSpend[[#This Row],[Date]]&lt;&gt;""),TEXT(TimeSpend[[#This Row],[Date]],"[$-409]yyyyMMdd"),"")</f>
        <v/>
      </c>
      <c r="C3418" s="33" t="str">
        <f>IF(AND(TimeSpend[[#This Row],[Personnel number]]&lt;&gt;"",TimeSpend[[#This Row],[Date]]&lt;&gt;""),SUBSTITUTE(TimeSpend[[#This Row],[Hours]],",","."),"")</f>
        <v/>
      </c>
      <c r="D3418" t="str">
        <f>IF(AND(TimeSpend[[#This Row],[Personnel number]]&lt;&gt;"",TimeSpend[[#This Row],[Date]]&lt;&gt;""),TimeSpend[[#This Row],[Network]],"")</f>
        <v/>
      </c>
      <c r="E3418" t="str">
        <f>IF(AND(TimeSpend[[#This Row],[Personnel number]]&lt;&gt;"",TimeSpend[[#This Row],[Date]]&lt;&gt;""),TimeSpend[[#This Row],[Network Description]],"")</f>
        <v/>
      </c>
      <c r="F3418" t="str">
        <f>IF(AND(TimeSpend[[#This Row],[Personnel number]]&lt;&gt;"",TimeSpend[[#This Row],[Date]]&lt;&gt;""),TimeSpend[[#This Row],[Activity]],"")</f>
        <v/>
      </c>
      <c r="G3418" t="str">
        <f>IF(AND(TimeSpend[[#This Row],[Personnel number]]&lt;&gt;"",TimeSpend[[#This Row],[Date]]&lt;&gt;""),TimeSpend[[#This Row],[Activity description]],"")</f>
        <v/>
      </c>
      <c r="H3418" s="36" t="str">
        <f>IF(AND(TimeSpend[[#This Row],[Personnel number]]&lt;&gt;"",TimeSpend[[#This Row],[Date]]&lt;&gt;""),TimeSpend[[#This Row],[Start Time]],"")</f>
        <v/>
      </c>
      <c r="I3418" s="36" t="str">
        <f>IF(AND(TimeSpend[[#This Row],[Personnel number]]&lt;&gt;"",TimeSpend[[#This Row],[Date]]&lt;&gt;""),TimeSpend[[#This Row],[End Time]],"")</f>
        <v/>
      </c>
      <c r="J3418" t="str">
        <f>IF(AND(TimeSpend[[#This Row],[Personnel number]]&lt;&gt;"",TimeSpend[[#This Row],[Date]]&lt;&gt;""),TimeSpend[[#This Row],[Location]],"")</f>
        <v/>
      </c>
      <c r="K3418" t="str">
        <f>IF(AND(TimeSpend[[#This Row],[Personnel number]]&lt;&gt;"",TimeSpend[[#This Row],[Date]]&lt;&gt;""),TimeSpend[[#This Row],[Task]],"")</f>
        <v/>
      </c>
      <c r="L3418" t="str">
        <f>IF(AND(TimeSpend[[#This Row],[Personnel number]]&lt;&gt;"",TimeSpend[[#This Row],[Date]]&lt;&gt;""),Utilization!$J$2,"")</f>
        <v/>
      </c>
      <c r="M3418" t="str">
        <f>IF(AND(TimeSpend[[#This Row],[Personnel number]]&lt;&gt;"",TimeSpend[[#This Row],[Date]]&lt;&gt;""),TimeSpend[[#This Row],[Employee Name]],"")</f>
        <v/>
      </c>
      <c r="N3418" t="str">
        <f t="shared" si="106"/>
        <v/>
      </c>
      <c r="O3418" t="str">
        <f t="shared" si="107"/>
        <v/>
      </c>
      <c r="P3418" t="str">
        <f>IF(D3418&lt;&gt;"",VLOOKUP(D3418,Projects!B:C,2,0),"")</f>
        <v/>
      </c>
    </row>
    <row r="3419" spans="1:16" x14ac:dyDescent="0.25">
      <c r="A3419" t="str">
        <f>UPPER(IF(AND(TimeSpend[[#This Row],[Personnel number]]&lt;&gt;"",TimeSpend[[#This Row],[Date]]&lt;&gt;""),TimeSpend[[#This Row],[Personnel number]],""))</f>
        <v/>
      </c>
      <c r="B3419" s="85" t="str">
        <f>IF(AND(TimeSpend[[#This Row],[Personnel number]]&lt;&gt;"",TimeSpend[[#This Row],[Date]]&lt;&gt;""),TEXT(TimeSpend[[#This Row],[Date]],"[$-409]yyyyMMdd"),"")</f>
        <v/>
      </c>
      <c r="C3419" s="33" t="str">
        <f>IF(AND(TimeSpend[[#This Row],[Personnel number]]&lt;&gt;"",TimeSpend[[#This Row],[Date]]&lt;&gt;""),SUBSTITUTE(TimeSpend[[#This Row],[Hours]],",","."),"")</f>
        <v/>
      </c>
      <c r="D3419" t="str">
        <f>IF(AND(TimeSpend[[#This Row],[Personnel number]]&lt;&gt;"",TimeSpend[[#This Row],[Date]]&lt;&gt;""),TimeSpend[[#This Row],[Network]],"")</f>
        <v/>
      </c>
      <c r="E3419" t="str">
        <f>IF(AND(TimeSpend[[#This Row],[Personnel number]]&lt;&gt;"",TimeSpend[[#This Row],[Date]]&lt;&gt;""),TimeSpend[[#This Row],[Network Description]],"")</f>
        <v/>
      </c>
      <c r="F3419" t="str">
        <f>IF(AND(TimeSpend[[#This Row],[Personnel number]]&lt;&gt;"",TimeSpend[[#This Row],[Date]]&lt;&gt;""),TimeSpend[[#This Row],[Activity]],"")</f>
        <v/>
      </c>
      <c r="G3419" t="str">
        <f>IF(AND(TimeSpend[[#This Row],[Personnel number]]&lt;&gt;"",TimeSpend[[#This Row],[Date]]&lt;&gt;""),TimeSpend[[#This Row],[Activity description]],"")</f>
        <v/>
      </c>
      <c r="H3419" s="36" t="str">
        <f>IF(AND(TimeSpend[[#This Row],[Personnel number]]&lt;&gt;"",TimeSpend[[#This Row],[Date]]&lt;&gt;""),TimeSpend[[#This Row],[Start Time]],"")</f>
        <v/>
      </c>
      <c r="I3419" s="36" t="str">
        <f>IF(AND(TimeSpend[[#This Row],[Personnel number]]&lt;&gt;"",TimeSpend[[#This Row],[Date]]&lt;&gt;""),TimeSpend[[#This Row],[End Time]],"")</f>
        <v/>
      </c>
      <c r="J3419" t="str">
        <f>IF(AND(TimeSpend[[#This Row],[Personnel number]]&lt;&gt;"",TimeSpend[[#This Row],[Date]]&lt;&gt;""),TimeSpend[[#This Row],[Location]],"")</f>
        <v/>
      </c>
      <c r="K3419" t="str">
        <f>IF(AND(TimeSpend[[#This Row],[Personnel number]]&lt;&gt;"",TimeSpend[[#This Row],[Date]]&lt;&gt;""),TimeSpend[[#This Row],[Task]],"")</f>
        <v/>
      </c>
      <c r="L3419" t="str">
        <f>IF(AND(TimeSpend[[#This Row],[Personnel number]]&lt;&gt;"",TimeSpend[[#This Row],[Date]]&lt;&gt;""),Utilization!$J$2,"")</f>
        <v/>
      </c>
      <c r="M3419" t="str">
        <f>IF(AND(TimeSpend[[#This Row],[Personnel number]]&lt;&gt;"",TimeSpend[[#This Row],[Date]]&lt;&gt;""),TimeSpend[[#This Row],[Employee Name]],"")</f>
        <v/>
      </c>
      <c r="N3419" t="str">
        <f t="shared" si="106"/>
        <v/>
      </c>
      <c r="O3419" t="str">
        <f t="shared" si="107"/>
        <v/>
      </c>
      <c r="P3419" t="str">
        <f>IF(D3419&lt;&gt;"",VLOOKUP(D3419,Projects!B:C,2,0),"")</f>
        <v/>
      </c>
    </row>
    <row r="3420" spans="1:16" x14ac:dyDescent="0.25">
      <c r="A3420" t="str">
        <f>UPPER(IF(AND(TimeSpend[[#This Row],[Personnel number]]&lt;&gt;"",TimeSpend[[#This Row],[Date]]&lt;&gt;""),TimeSpend[[#This Row],[Personnel number]],""))</f>
        <v/>
      </c>
      <c r="B3420" s="85" t="str">
        <f>IF(AND(TimeSpend[[#This Row],[Personnel number]]&lt;&gt;"",TimeSpend[[#This Row],[Date]]&lt;&gt;""),TEXT(TimeSpend[[#This Row],[Date]],"[$-409]yyyyMMdd"),"")</f>
        <v/>
      </c>
      <c r="C3420" s="33" t="str">
        <f>IF(AND(TimeSpend[[#This Row],[Personnel number]]&lt;&gt;"",TimeSpend[[#This Row],[Date]]&lt;&gt;""),SUBSTITUTE(TimeSpend[[#This Row],[Hours]],",","."),"")</f>
        <v/>
      </c>
      <c r="D3420" t="str">
        <f>IF(AND(TimeSpend[[#This Row],[Personnel number]]&lt;&gt;"",TimeSpend[[#This Row],[Date]]&lt;&gt;""),TimeSpend[[#This Row],[Network]],"")</f>
        <v/>
      </c>
      <c r="E3420" t="str">
        <f>IF(AND(TimeSpend[[#This Row],[Personnel number]]&lt;&gt;"",TimeSpend[[#This Row],[Date]]&lt;&gt;""),TimeSpend[[#This Row],[Network Description]],"")</f>
        <v/>
      </c>
      <c r="F3420" t="str">
        <f>IF(AND(TimeSpend[[#This Row],[Personnel number]]&lt;&gt;"",TimeSpend[[#This Row],[Date]]&lt;&gt;""),TimeSpend[[#This Row],[Activity]],"")</f>
        <v/>
      </c>
      <c r="G3420" t="str">
        <f>IF(AND(TimeSpend[[#This Row],[Personnel number]]&lt;&gt;"",TimeSpend[[#This Row],[Date]]&lt;&gt;""),TimeSpend[[#This Row],[Activity description]],"")</f>
        <v/>
      </c>
      <c r="H3420" s="36" t="str">
        <f>IF(AND(TimeSpend[[#This Row],[Personnel number]]&lt;&gt;"",TimeSpend[[#This Row],[Date]]&lt;&gt;""),TimeSpend[[#This Row],[Start Time]],"")</f>
        <v/>
      </c>
      <c r="I3420" s="36" t="str">
        <f>IF(AND(TimeSpend[[#This Row],[Personnel number]]&lt;&gt;"",TimeSpend[[#This Row],[Date]]&lt;&gt;""),TimeSpend[[#This Row],[End Time]],"")</f>
        <v/>
      </c>
      <c r="J3420" t="str">
        <f>IF(AND(TimeSpend[[#This Row],[Personnel number]]&lt;&gt;"",TimeSpend[[#This Row],[Date]]&lt;&gt;""),TimeSpend[[#This Row],[Location]],"")</f>
        <v/>
      </c>
      <c r="K3420" t="str">
        <f>IF(AND(TimeSpend[[#This Row],[Personnel number]]&lt;&gt;"",TimeSpend[[#This Row],[Date]]&lt;&gt;""),TimeSpend[[#This Row],[Task]],"")</f>
        <v/>
      </c>
      <c r="L3420" t="str">
        <f>IF(AND(TimeSpend[[#This Row],[Personnel number]]&lt;&gt;"",TimeSpend[[#This Row],[Date]]&lt;&gt;""),Utilization!$J$2,"")</f>
        <v/>
      </c>
      <c r="M3420" t="str">
        <f>IF(AND(TimeSpend[[#This Row],[Personnel number]]&lt;&gt;"",TimeSpend[[#This Row],[Date]]&lt;&gt;""),TimeSpend[[#This Row],[Employee Name]],"")</f>
        <v/>
      </c>
      <c r="N3420" t="str">
        <f t="shared" si="106"/>
        <v/>
      </c>
      <c r="O3420" t="str">
        <f t="shared" si="107"/>
        <v/>
      </c>
      <c r="P3420" t="str">
        <f>IF(D3420&lt;&gt;"",VLOOKUP(D3420,Projects!B:C,2,0),"")</f>
        <v/>
      </c>
    </row>
    <row r="3421" spans="1:16" x14ac:dyDescent="0.25">
      <c r="A3421" t="str">
        <f>UPPER(IF(AND(TimeSpend[[#This Row],[Personnel number]]&lt;&gt;"",TimeSpend[[#This Row],[Date]]&lt;&gt;""),TimeSpend[[#This Row],[Personnel number]],""))</f>
        <v/>
      </c>
      <c r="B3421" s="85" t="str">
        <f>IF(AND(TimeSpend[[#This Row],[Personnel number]]&lt;&gt;"",TimeSpend[[#This Row],[Date]]&lt;&gt;""),TEXT(TimeSpend[[#This Row],[Date]],"[$-409]yyyyMMdd"),"")</f>
        <v/>
      </c>
      <c r="C3421" s="33" t="str">
        <f>IF(AND(TimeSpend[[#This Row],[Personnel number]]&lt;&gt;"",TimeSpend[[#This Row],[Date]]&lt;&gt;""),SUBSTITUTE(TimeSpend[[#This Row],[Hours]],",","."),"")</f>
        <v/>
      </c>
      <c r="D3421" t="str">
        <f>IF(AND(TimeSpend[[#This Row],[Personnel number]]&lt;&gt;"",TimeSpend[[#This Row],[Date]]&lt;&gt;""),TimeSpend[[#This Row],[Network]],"")</f>
        <v/>
      </c>
      <c r="E3421" t="str">
        <f>IF(AND(TimeSpend[[#This Row],[Personnel number]]&lt;&gt;"",TimeSpend[[#This Row],[Date]]&lt;&gt;""),TimeSpend[[#This Row],[Network Description]],"")</f>
        <v/>
      </c>
      <c r="F3421" t="str">
        <f>IF(AND(TimeSpend[[#This Row],[Personnel number]]&lt;&gt;"",TimeSpend[[#This Row],[Date]]&lt;&gt;""),TimeSpend[[#This Row],[Activity]],"")</f>
        <v/>
      </c>
      <c r="G3421" t="str">
        <f>IF(AND(TimeSpend[[#This Row],[Personnel number]]&lt;&gt;"",TimeSpend[[#This Row],[Date]]&lt;&gt;""),TimeSpend[[#This Row],[Activity description]],"")</f>
        <v/>
      </c>
      <c r="H3421" s="36" t="str">
        <f>IF(AND(TimeSpend[[#This Row],[Personnel number]]&lt;&gt;"",TimeSpend[[#This Row],[Date]]&lt;&gt;""),TimeSpend[[#This Row],[Start Time]],"")</f>
        <v/>
      </c>
      <c r="I3421" s="36" t="str">
        <f>IF(AND(TimeSpend[[#This Row],[Personnel number]]&lt;&gt;"",TimeSpend[[#This Row],[Date]]&lt;&gt;""),TimeSpend[[#This Row],[End Time]],"")</f>
        <v/>
      </c>
      <c r="J3421" t="str">
        <f>IF(AND(TimeSpend[[#This Row],[Personnel number]]&lt;&gt;"",TimeSpend[[#This Row],[Date]]&lt;&gt;""),TimeSpend[[#This Row],[Location]],"")</f>
        <v/>
      </c>
      <c r="K3421" t="str">
        <f>IF(AND(TimeSpend[[#This Row],[Personnel number]]&lt;&gt;"",TimeSpend[[#This Row],[Date]]&lt;&gt;""),TimeSpend[[#This Row],[Task]],"")</f>
        <v/>
      </c>
      <c r="L3421" t="str">
        <f>IF(AND(TimeSpend[[#This Row],[Personnel number]]&lt;&gt;"",TimeSpend[[#This Row],[Date]]&lt;&gt;""),Utilization!$J$2,"")</f>
        <v/>
      </c>
      <c r="M3421" t="str">
        <f>IF(AND(TimeSpend[[#This Row],[Personnel number]]&lt;&gt;"",TimeSpend[[#This Row],[Date]]&lt;&gt;""),TimeSpend[[#This Row],[Employee Name]],"")</f>
        <v/>
      </c>
      <c r="N3421" t="str">
        <f t="shared" si="106"/>
        <v/>
      </c>
      <c r="O3421" t="str">
        <f t="shared" si="107"/>
        <v/>
      </c>
      <c r="P3421" t="str">
        <f>IF(D3421&lt;&gt;"",VLOOKUP(D3421,Projects!B:C,2,0),"")</f>
        <v/>
      </c>
    </row>
    <row r="3422" spans="1:16" x14ac:dyDescent="0.25">
      <c r="A3422" t="str">
        <f>UPPER(IF(AND(TimeSpend[[#This Row],[Personnel number]]&lt;&gt;"",TimeSpend[[#This Row],[Date]]&lt;&gt;""),TimeSpend[[#This Row],[Personnel number]],""))</f>
        <v/>
      </c>
      <c r="B3422" s="85" t="str">
        <f>IF(AND(TimeSpend[[#This Row],[Personnel number]]&lt;&gt;"",TimeSpend[[#This Row],[Date]]&lt;&gt;""),TEXT(TimeSpend[[#This Row],[Date]],"[$-409]yyyyMMdd"),"")</f>
        <v/>
      </c>
      <c r="C3422" s="33" t="str">
        <f>IF(AND(TimeSpend[[#This Row],[Personnel number]]&lt;&gt;"",TimeSpend[[#This Row],[Date]]&lt;&gt;""),SUBSTITUTE(TimeSpend[[#This Row],[Hours]],",","."),"")</f>
        <v/>
      </c>
      <c r="D3422" t="str">
        <f>IF(AND(TimeSpend[[#This Row],[Personnel number]]&lt;&gt;"",TimeSpend[[#This Row],[Date]]&lt;&gt;""),TimeSpend[[#This Row],[Network]],"")</f>
        <v/>
      </c>
      <c r="E3422" t="str">
        <f>IF(AND(TimeSpend[[#This Row],[Personnel number]]&lt;&gt;"",TimeSpend[[#This Row],[Date]]&lt;&gt;""),TimeSpend[[#This Row],[Network Description]],"")</f>
        <v/>
      </c>
      <c r="F3422" t="str">
        <f>IF(AND(TimeSpend[[#This Row],[Personnel number]]&lt;&gt;"",TimeSpend[[#This Row],[Date]]&lt;&gt;""),TimeSpend[[#This Row],[Activity]],"")</f>
        <v/>
      </c>
      <c r="G3422" t="str">
        <f>IF(AND(TimeSpend[[#This Row],[Personnel number]]&lt;&gt;"",TimeSpend[[#This Row],[Date]]&lt;&gt;""),TimeSpend[[#This Row],[Activity description]],"")</f>
        <v/>
      </c>
      <c r="H3422" s="36" t="str">
        <f>IF(AND(TimeSpend[[#This Row],[Personnel number]]&lt;&gt;"",TimeSpend[[#This Row],[Date]]&lt;&gt;""),TimeSpend[[#This Row],[Start Time]],"")</f>
        <v/>
      </c>
      <c r="I3422" s="36" t="str">
        <f>IF(AND(TimeSpend[[#This Row],[Personnel number]]&lt;&gt;"",TimeSpend[[#This Row],[Date]]&lt;&gt;""),TimeSpend[[#This Row],[End Time]],"")</f>
        <v/>
      </c>
      <c r="J3422" t="str">
        <f>IF(AND(TimeSpend[[#This Row],[Personnel number]]&lt;&gt;"",TimeSpend[[#This Row],[Date]]&lt;&gt;""),TimeSpend[[#This Row],[Location]],"")</f>
        <v/>
      </c>
      <c r="K3422" t="str">
        <f>IF(AND(TimeSpend[[#This Row],[Personnel number]]&lt;&gt;"",TimeSpend[[#This Row],[Date]]&lt;&gt;""),TimeSpend[[#This Row],[Task]],"")</f>
        <v/>
      </c>
      <c r="L3422" t="str">
        <f>IF(AND(TimeSpend[[#This Row],[Personnel number]]&lt;&gt;"",TimeSpend[[#This Row],[Date]]&lt;&gt;""),Utilization!$J$2,"")</f>
        <v/>
      </c>
      <c r="M3422" t="str">
        <f>IF(AND(TimeSpend[[#This Row],[Personnel number]]&lt;&gt;"",TimeSpend[[#This Row],[Date]]&lt;&gt;""),TimeSpend[[#This Row],[Employee Name]],"")</f>
        <v/>
      </c>
      <c r="N3422" t="str">
        <f t="shared" si="106"/>
        <v/>
      </c>
      <c r="O3422" t="str">
        <f t="shared" si="107"/>
        <v/>
      </c>
      <c r="P3422" t="str">
        <f>IF(D3422&lt;&gt;"",VLOOKUP(D3422,Projects!B:C,2,0),"")</f>
        <v/>
      </c>
    </row>
    <row r="3423" spans="1:16" x14ac:dyDescent="0.25">
      <c r="A3423" t="str">
        <f>UPPER(IF(AND(TimeSpend[[#This Row],[Personnel number]]&lt;&gt;"",TimeSpend[[#This Row],[Date]]&lt;&gt;""),TimeSpend[[#This Row],[Personnel number]],""))</f>
        <v/>
      </c>
      <c r="B3423" s="85" t="str">
        <f>IF(AND(TimeSpend[[#This Row],[Personnel number]]&lt;&gt;"",TimeSpend[[#This Row],[Date]]&lt;&gt;""),TEXT(TimeSpend[[#This Row],[Date]],"[$-409]yyyyMMdd"),"")</f>
        <v/>
      </c>
      <c r="C3423" s="33" t="str">
        <f>IF(AND(TimeSpend[[#This Row],[Personnel number]]&lt;&gt;"",TimeSpend[[#This Row],[Date]]&lt;&gt;""),SUBSTITUTE(TimeSpend[[#This Row],[Hours]],",","."),"")</f>
        <v/>
      </c>
      <c r="D3423" t="str">
        <f>IF(AND(TimeSpend[[#This Row],[Personnel number]]&lt;&gt;"",TimeSpend[[#This Row],[Date]]&lt;&gt;""),TimeSpend[[#This Row],[Network]],"")</f>
        <v/>
      </c>
      <c r="E3423" t="str">
        <f>IF(AND(TimeSpend[[#This Row],[Personnel number]]&lt;&gt;"",TimeSpend[[#This Row],[Date]]&lt;&gt;""),TimeSpend[[#This Row],[Network Description]],"")</f>
        <v/>
      </c>
      <c r="F3423" t="str">
        <f>IF(AND(TimeSpend[[#This Row],[Personnel number]]&lt;&gt;"",TimeSpend[[#This Row],[Date]]&lt;&gt;""),TimeSpend[[#This Row],[Activity]],"")</f>
        <v/>
      </c>
      <c r="G3423" t="str">
        <f>IF(AND(TimeSpend[[#This Row],[Personnel number]]&lt;&gt;"",TimeSpend[[#This Row],[Date]]&lt;&gt;""),TimeSpend[[#This Row],[Activity description]],"")</f>
        <v/>
      </c>
      <c r="H3423" s="36" t="str">
        <f>IF(AND(TimeSpend[[#This Row],[Personnel number]]&lt;&gt;"",TimeSpend[[#This Row],[Date]]&lt;&gt;""),TimeSpend[[#This Row],[Start Time]],"")</f>
        <v/>
      </c>
      <c r="I3423" s="36" t="str">
        <f>IF(AND(TimeSpend[[#This Row],[Personnel number]]&lt;&gt;"",TimeSpend[[#This Row],[Date]]&lt;&gt;""),TimeSpend[[#This Row],[End Time]],"")</f>
        <v/>
      </c>
      <c r="J3423" t="str">
        <f>IF(AND(TimeSpend[[#This Row],[Personnel number]]&lt;&gt;"",TimeSpend[[#This Row],[Date]]&lt;&gt;""),TimeSpend[[#This Row],[Location]],"")</f>
        <v/>
      </c>
      <c r="K3423" t="str">
        <f>IF(AND(TimeSpend[[#This Row],[Personnel number]]&lt;&gt;"",TimeSpend[[#This Row],[Date]]&lt;&gt;""),TimeSpend[[#This Row],[Task]],"")</f>
        <v/>
      </c>
      <c r="L3423" t="str">
        <f>IF(AND(TimeSpend[[#This Row],[Personnel number]]&lt;&gt;"",TimeSpend[[#This Row],[Date]]&lt;&gt;""),Utilization!$J$2,"")</f>
        <v/>
      </c>
      <c r="M3423" t="str">
        <f>IF(AND(TimeSpend[[#This Row],[Personnel number]]&lt;&gt;"",TimeSpend[[#This Row],[Date]]&lt;&gt;""),TimeSpend[[#This Row],[Employee Name]],"")</f>
        <v/>
      </c>
      <c r="N3423" t="str">
        <f t="shared" si="106"/>
        <v/>
      </c>
      <c r="O3423" t="str">
        <f t="shared" si="107"/>
        <v/>
      </c>
      <c r="P3423" t="str">
        <f>IF(D3423&lt;&gt;"",VLOOKUP(D3423,Projects!B:C,2,0),"")</f>
        <v/>
      </c>
    </row>
    <row r="3424" spans="1:16" x14ac:dyDescent="0.25">
      <c r="A3424" t="str">
        <f>UPPER(IF(AND(TimeSpend[[#This Row],[Personnel number]]&lt;&gt;"",TimeSpend[[#This Row],[Date]]&lt;&gt;""),TimeSpend[[#This Row],[Personnel number]],""))</f>
        <v/>
      </c>
      <c r="B3424" s="85" t="str">
        <f>IF(AND(TimeSpend[[#This Row],[Personnel number]]&lt;&gt;"",TimeSpend[[#This Row],[Date]]&lt;&gt;""),TEXT(TimeSpend[[#This Row],[Date]],"[$-409]yyyyMMdd"),"")</f>
        <v/>
      </c>
      <c r="C3424" s="33" t="str">
        <f>IF(AND(TimeSpend[[#This Row],[Personnel number]]&lt;&gt;"",TimeSpend[[#This Row],[Date]]&lt;&gt;""),SUBSTITUTE(TimeSpend[[#This Row],[Hours]],",","."),"")</f>
        <v/>
      </c>
      <c r="D3424" t="str">
        <f>IF(AND(TimeSpend[[#This Row],[Personnel number]]&lt;&gt;"",TimeSpend[[#This Row],[Date]]&lt;&gt;""),TimeSpend[[#This Row],[Network]],"")</f>
        <v/>
      </c>
      <c r="E3424" t="str">
        <f>IF(AND(TimeSpend[[#This Row],[Personnel number]]&lt;&gt;"",TimeSpend[[#This Row],[Date]]&lt;&gt;""),TimeSpend[[#This Row],[Network Description]],"")</f>
        <v/>
      </c>
      <c r="F3424" t="str">
        <f>IF(AND(TimeSpend[[#This Row],[Personnel number]]&lt;&gt;"",TimeSpend[[#This Row],[Date]]&lt;&gt;""),TimeSpend[[#This Row],[Activity]],"")</f>
        <v/>
      </c>
      <c r="G3424" t="str">
        <f>IF(AND(TimeSpend[[#This Row],[Personnel number]]&lt;&gt;"",TimeSpend[[#This Row],[Date]]&lt;&gt;""),TimeSpend[[#This Row],[Activity description]],"")</f>
        <v/>
      </c>
      <c r="H3424" s="36" t="str">
        <f>IF(AND(TimeSpend[[#This Row],[Personnel number]]&lt;&gt;"",TimeSpend[[#This Row],[Date]]&lt;&gt;""),TimeSpend[[#This Row],[Start Time]],"")</f>
        <v/>
      </c>
      <c r="I3424" s="36" t="str">
        <f>IF(AND(TimeSpend[[#This Row],[Personnel number]]&lt;&gt;"",TimeSpend[[#This Row],[Date]]&lt;&gt;""),TimeSpend[[#This Row],[End Time]],"")</f>
        <v/>
      </c>
      <c r="J3424" t="str">
        <f>IF(AND(TimeSpend[[#This Row],[Personnel number]]&lt;&gt;"",TimeSpend[[#This Row],[Date]]&lt;&gt;""),TimeSpend[[#This Row],[Location]],"")</f>
        <v/>
      </c>
      <c r="K3424" t="str">
        <f>IF(AND(TimeSpend[[#This Row],[Personnel number]]&lt;&gt;"",TimeSpend[[#This Row],[Date]]&lt;&gt;""),TimeSpend[[#This Row],[Task]],"")</f>
        <v/>
      </c>
      <c r="L3424" t="str">
        <f>IF(AND(TimeSpend[[#This Row],[Personnel number]]&lt;&gt;"",TimeSpend[[#This Row],[Date]]&lt;&gt;""),Utilization!$J$2,"")</f>
        <v/>
      </c>
      <c r="M3424" t="str">
        <f>IF(AND(TimeSpend[[#This Row],[Personnel number]]&lt;&gt;"",TimeSpend[[#This Row],[Date]]&lt;&gt;""),TimeSpend[[#This Row],[Employee Name]],"")</f>
        <v/>
      </c>
      <c r="N3424" t="str">
        <f t="shared" si="106"/>
        <v/>
      </c>
      <c r="O3424" t="str">
        <f t="shared" si="107"/>
        <v/>
      </c>
      <c r="P3424" t="str">
        <f>IF(D3424&lt;&gt;"",VLOOKUP(D3424,Projects!B:C,2,0),"")</f>
        <v/>
      </c>
    </row>
    <row r="3425" spans="1:16" x14ac:dyDescent="0.25">
      <c r="A3425" t="str">
        <f>UPPER(IF(AND(TimeSpend[[#This Row],[Personnel number]]&lt;&gt;"",TimeSpend[[#This Row],[Date]]&lt;&gt;""),TimeSpend[[#This Row],[Personnel number]],""))</f>
        <v/>
      </c>
      <c r="B3425" s="85" t="str">
        <f>IF(AND(TimeSpend[[#This Row],[Personnel number]]&lt;&gt;"",TimeSpend[[#This Row],[Date]]&lt;&gt;""),TEXT(TimeSpend[[#This Row],[Date]],"[$-409]yyyyMMdd"),"")</f>
        <v/>
      </c>
      <c r="C3425" s="33" t="str">
        <f>IF(AND(TimeSpend[[#This Row],[Personnel number]]&lt;&gt;"",TimeSpend[[#This Row],[Date]]&lt;&gt;""),SUBSTITUTE(TimeSpend[[#This Row],[Hours]],",","."),"")</f>
        <v/>
      </c>
      <c r="D3425" t="str">
        <f>IF(AND(TimeSpend[[#This Row],[Personnel number]]&lt;&gt;"",TimeSpend[[#This Row],[Date]]&lt;&gt;""),TimeSpend[[#This Row],[Network]],"")</f>
        <v/>
      </c>
      <c r="E3425" t="str">
        <f>IF(AND(TimeSpend[[#This Row],[Personnel number]]&lt;&gt;"",TimeSpend[[#This Row],[Date]]&lt;&gt;""),TimeSpend[[#This Row],[Network Description]],"")</f>
        <v/>
      </c>
      <c r="F3425" t="str">
        <f>IF(AND(TimeSpend[[#This Row],[Personnel number]]&lt;&gt;"",TimeSpend[[#This Row],[Date]]&lt;&gt;""),TimeSpend[[#This Row],[Activity]],"")</f>
        <v/>
      </c>
      <c r="G3425" t="str">
        <f>IF(AND(TimeSpend[[#This Row],[Personnel number]]&lt;&gt;"",TimeSpend[[#This Row],[Date]]&lt;&gt;""),TimeSpend[[#This Row],[Activity description]],"")</f>
        <v/>
      </c>
      <c r="H3425" s="36" t="str">
        <f>IF(AND(TimeSpend[[#This Row],[Personnel number]]&lt;&gt;"",TimeSpend[[#This Row],[Date]]&lt;&gt;""),TimeSpend[[#This Row],[Start Time]],"")</f>
        <v/>
      </c>
      <c r="I3425" s="36" t="str">
        <f>IF(AND(TimeSpend[[#This Row],[Personnel number]]&lt;&gt;"",TimeSpend[[#This Row],[Date]]&lt;&gt;""),TimeSpend[[#This Row],[End Time]],"")</f>
        <v/>
      </c>
      <c r="J3425" t="str">
        <f>IF(AND(TimeSpend[[#This Row],[Personnel number]]&lt;&gt;"",TimeSpend[[#This Row],[Date]]&lt;&gt;""),TimeSpend[[#This Row],[Location]],"")</f>
        <v/>
      </c>
      <c r="K3425" t="str">
        <f>IF(AND(TimeSpend[[#This Row],[Personnel number]]&lt;&gt;"",TimeSpend[[#This Row],[Date]]&lt;&gt;""),TimeSpend[[#This Row],[Task]],"")</f>
        <v/>
      </c>
      <c r="L3425" t="str">
        <f>IF(AND(TimeSpend[[#This Row],[Personnel number]]&lt;&gt;"",TimeSpend[[#This Row],[Date]]&lt;&gt;""),Utilization!$J$2,"")</f>
        <v/>
      </c>
      <c r="M3425" t="str">
        <f>IF(AND(TimeSpend[[#This Row],[Personnel number]]&lt;&gt;"",TimeSpend[[#This Row],[Date]]&lt;&gt;""),TimeSpend[[#This Row],[Employee Name]],"")</f>
        <v/>
      </c>
      <c r="N3425" t="str">
        <f t="shared" si="106"/>
        <v/>
      </c>
      <c r="O3425" t="str">
        <f t="shared" si="107"/>
        <v/>
      </c>
      <c r="P3425" t="str">
        <f>IF(D3425&lt;&gt;"",VLOOKUP(D3425,Projects!B:C,2,0),"")</f>
        <v/>
      </c>
    </row>
    <row r="3426" spans="1:16" x14ac:dyDescent="0.25">
      <c r="A3426" t="str">
        <f>UPPER(IF(AND(TimeSpend[[#This Row],[Personnel number]]&lt;&gt;"",TimeSpend[[#This Row],[Date]]&lt;&gt;""),TimeSpend[[#This Row],[Personnel number]],""))</f>
        <v/>
      </c>
      <c r="B3426" s="85" t="str">
        <f>IF(AND(TimeSpend[[#This Row],[Personnel number]]&lt;&gt;"",TimeSpend[[#This Row],[Date]]&lt;&gt;""),TEXT(TimeSpend[[#This Row],[Date]],"[$-409]yyyyMMdd"),"")</f>
        <v/>
      </c>
      <c r="C3426" s="33" t="str">
        <f>IF(AND(TimeSpend[[#This Row],[Personnel number]]&lt;&gt;"",TimeSpend[[#This Row],[Date]]&lt;&gt;""),SUBSTITUTE(TimeSpend[[#This Row],[Hours]],",","."),"")</f>
        <v/>
      </c>
      <c r="D3426" t="str">
        <f>IF(AND(TimeSpend[[#This Row],[Personnel number]]&lt;&gt;"",TimeSpend[[#This Row],[Date]]&lt;&gt;""),TimeSpend[[#This Row],[Network]],"")</f>
        <v/>
      </c>
      <c r="E3426" t="str">
        <f>IF(AND(TimeSpend[[#This Row],[Personnel number]]&lt;&gt;"",TimeSpend[[#This Row],[Date]]&lt;&gt;""),TimeSpend[[#This Row],[Network Description]],"")</f>
        <v/>
      </c>
      <c r="F3426" t="str">
        <f>IF(AND(TimeSpend[[#This Row],[Personnel number]]&lt;&gt;"",TimeSpend[[#This Row],[Date]]&lt;&gt;""),TimeSpend[[#This Row],[Activity]],"")</f>
        <v/>
      </c>
      <c r="G3426" t="str">
        <f>IF(AND(TimeSpend[[#This Row],[Personnel number]]&lt;&gt;"",TimeSpend[[#This Row],[Date]]&lt;&gt;""),TimeSpend[[#This Row],[Activity description]],"")</f>
        <v/>
      </c>
      <c r="H3426" s="36" t="str">
        <f>IF(AND(TimeSpend[[#This Row],[Personnel number]]&lt;&gt;"",TimeSpend[[#This Row],[Date]]&lt;&gt;""),TimeSpend[[#This Row],[Start Time]],"")</f>
        <v/>
      </c>
      <c r="I3426" s="36" t="str">
        <f>IF(AND(TimeSpend[[#This Row],[Personnel number]]&lt;&gt;"",TimeSpend[[#This Row],[Date]]&lt;&gt;""),TimeSpend[[#This Row],[End Time]],"")</f>
        <v/>
      </c>
      <c r="J3426" t="str">
        <f>IF(AND(TimeSpend[[#This Row],[Personnel number]]&lt;&gt;"",TimeSpend[[#This Row],[Date]]&lt;&gt;""),TimeSpend[[#This Row],[Location]],"")</f>
        <v/>
      </c>
      <c r="K3426" t="str">
        <f>IF(AND(TimeSpend[[#This Row],[Personnel number]]&lt;&gt;"",TimeSpend[[#This Row],[Date]]&lt;&gt;""),TimeSpend[[#This Row],[Task]],"")</f>
        <v/>
      </c>
      <c r="L3426" t="str">
        <f>IF(AND(TimeSpend[[#This Row],[Personnel number]]&lt;&gt;"",TimeSpend[[#This Row],[Date]]&lt;&gt;""),Utilization!$J$2,"")</f>
        <v/>
      </c>
      <c r="M3426" t="str">
        <f>IF(AND(TimeSpend[[#This Row],[Personnel number]]&lt;&gt;"",TimeSpend[[#This Row],[Date]]&lt;&gt;""),TimeSpend[[#This Row],[Employee Name]],"")</f>
        <v/>
      </c>
      <c r="N3426" t="str">
        <f t="shared" si="106"/>
        <v/>
      </c>
      <c r="O3426" t="str">
        <f t="shared" si="107"/>
        <v/>
      </c>
      <c r="P3426" t="str">
        <f>IF(D3426&lt;&gt;"",VLOOKUP(D3426,Projects!B:C,2,0),"")</f>
        <v/>
      </c>
    </row>
    <row r="3427" spans="1:16" x14ac:dyDescent="0.25">
      <c r="A3427" t="str">
        <f>UPPER(IF(AND(TimeSpend[[#This Row],[Personnel number]]&lt;&gt;"",TimeSpend[[#This Row],[Date]]&lt;&gt;""),TimeSpend[[#This Row],[Personnel number]],""))</f>
        <v/>
      </c>
      <c r="B3427" s="85" t="str">
        <f>IF(AND(TimeSpend[[#This Row],[Personnel number]]&lt;&gt;"",TimeSpend[[#This Row],[Date]]&lt;&gt;""),TEXT(TimeSpend[[#This Row],[Date]],"[$-409]yyyyMMdd"),"")</f>
        <v/>
      </c>
      <c r="C3427" s="33" t="str">
        <f>IF(AND(TimeSpend[[#This Row],[Personnel number]]&lt;&gt;"",TimeSpend[[#This Row],[Date]]&lt;&gt;""),SUBSTITUTE(TimeSpend[[#This Row],[Hours]],",","."),"")</f>
        <v/>
      </c>
      <c r="D3427" t="str">
        <f>IF(AND(TimeSpend[[#This Row],[Personnel number]]&lt;&gt;"",TimeSpend[[#This Row],[Date]]&lt;&gt;""),TimeSpend[[#This Row],[Network]],"")</f>
        <v/>
      </c>
      <c r="E3427" t="str">
        <f>IF(AND(TimeSpend[[#This Row],[Personnel number]]&lt;&gt;"",TimeSpend[[#This Row],[Date]]&lt;&gt;""),TimeSpend[[#This Row],[Network Description]],"")</f>
        <v/>
      </c>
      <c r="F3427" t="str">
        <f>IF(AND(TimeSpend[[#This Row],[Personnel number]]&lt;&gt;"",TimeSpend[[#This Row],[Date]]&lt;&gt;""),TimeSpend[[#This Row],[Activity]],"")</f>
        <v/>
      </c>
      <c r="G3427" t="str">
        <f>IF(AND(TimeSpend[[#This Row],[Personnel number]]&lt;&gt;"",TimeSpend[[#This Row],[Date]]&lt;&gt;""),TimeSpend[[#This Row],[Activity description]],"")</f>
        <v/>
      </c>
      <c r="H3427" s="36" t="str">
        <f>IF(AND(TimeSpend[[#This Row],[Personnel number]]&lt;&gt;"",TimeSpend[[#This Row],[Date]]&lt;&gt;""),TimeSpend[[#This Row],[Start Time]],"")</f>
        <v/>
      </c>
      <c r="I3427" s="36" t="str">
        <f>IF(AND(TimeSpend[[#This Row],[Personnel number]]&lt;&gt;"",TimeSpend[[#This Row],[Date]]&lt;&gt;""),TimeSpend[[#This Row],[End Time]],"")</f>
        <v/>
      </c>
      <c r="J3427" t="str">
        <f>IF(AND(TimeSpend[[#This Row],[Personnel number]]&lt;&gt;"",TimeSpend[[#This Row],[Date]]&lt;&gt;""),TimeSpend[[#This Row],[Location]],"")</f>
        <v/>
      </c>
      <c r="K3427" t="str">
        <f>IF(AND(TimeSpend[[#This Row],[Personnel number]]&lt;&gt;"",TimeSpend[[#This Row],[Date]]&lt;&gt;""),TimeSpend[[#This Row],[Task]],"")</f>
        <v/>
      </c>
      <c r="L3427" t="str">
        <f>IF(AND(TimeSpend[[#This Row],[Personnel number]]&lt;&gt;"",TimeSpend[[#This Row],[Date]]&lt;&gt;""),Utilization!$J$2,"")</f>
        <v/>
      </c>
      <c r="M3427" t="str">
        <f>IF(AND(TimeSpend[[#This Row],[Personnel number]]&lt;&gt;"",TimeSpend[[#This Row],[Date]]&lt;&gt;""),TimeSpend[[#This Row],[Employee Name]],"")</f>
        <v/>
      </c>
      <c r="N3427" t="str">
        <f t="shared" si="106"/>
        <v/>
      </c>
      <c r="O3427" t="str">
        <f t="shared" si="107"/>
        <v/>
      </c>
      <c r="P3427" t="str">
        <f>IF(D3427&lt;&gt;"",VLOOKUP(D3427,Projects!B:C,2,0),"")</f>
        <v/>
      </c>
    </row>
    <row r="3428" spans="1:16" x14ac:dyDescent="0.25">
      <c r="A3428" t="str">
        <f>UPPER(IF(AND(TimeSpend[[#This Row],[Personnel number]]&lt;&gt;"",TimeSpend[[#This Row],[Date]]&lt;&gt;""),TimeSpend[[#This Row],[Personnel number]],""))</f>
        <v/>
      </c>
      <c r="B3428" s="85" t="str">
        <f>IF(AND(TimeSpend[[#This Row],[Personnel number]]&lt;&gt;"",TimeSpend[[#This Row],[Date]]&lt;&gt;""),TEXT(TimeSpend[[#This Row],[Date]],"[$-409]yyyyMMdd"),"")</f>
        <v/>
      </c>
      <c r="C3428" s="33" t="str">
        <f>IF(AND(TimeSpend[[#This Row],[Personnel number]]&lt;&gt;"",TimeSpend[[#This Row],[Date]]&lt;&gt;""),SUBSTITUTE(TimeSpend[[#This Row],[Hours]],",","."),"")</f>
        <v/>
      </c>
      <c r="D3428" t="str">
        <f>IF(AND(TimeSpend[[#This Row],[Personnel number]]&lt;&gt;"",TimeSpend[[#This Row],[Date]]&lt;&gt;""),TimeSpend[[#This Row],[Network]],"")</f>
        <v/>
      </c>
      <c r="E3428" t="str">
        <f>IF(AND(TimeSpend[[#This Row],[Personnel number]]&lt;&gt;"",TimeSpend[[#This Row],[Date]]&lt;&gt;""),TimeSpend[[#This Row],[Network Description]],"")</f>
        <v/>
      </c>
      <c r="F3428" t="str">
        <f>IF(AND(TimeSpend[[#This Row],[Personnel number]]&lt;&gt;"",TimeSpend[[#This Row],[Date]]&lt;&gt;""),TimeSpend[[#This Row],[Activity]],"")</f>
        <v/>
      </c>
      <c r="G3428" t="str">
        <f>IF(AND(TimeSpend[[#This Row],[Personnel number]]&lt;&gt;"",TimeSpend[[#This Row],[Date]]&lt;&gt;""),TimeSpend[[#This Row],[Activity description]],"")</f>
        <v/>
      </c>
      <c r="H3428" s="36" t="str">
        <f>IF(AND(TimeSpend[[#This Row],[Personnel number]]&lt;&gt;"",TimeSpend[[#This Row],[Date]]&lt;&gt;""),TimeSpend[[#This Row],[Start Time]],"")</f>
        <v/>
      </c>
      <c r="I3428" s="36" t="str">
        <f>IF(AND(TimeSpend[[#This Row],[Personnel number]]&lt;&gt;"",TimeSpend[[#This Row],[Date]]&lt;&gt;""),TimeSpend[[#This Row],[End Time]],"")</f>
        <v/>
      </c>
      <c r="J3428" t="str">
        <f>IF(AND(TimeSpend[[#This Row],[Personnel number]]&lt;&gt;"",TimeSpend[[#This Row],[Date]]&lt;&gt;""),TimeSpend[[#This Row],[Location]],"")</f>
        <v/>
      </c>
      <c r="K3428" t="str">
        <f>IF(AND(TimeSpend[[#This Row],[Personnel number]]&lt;&gt;"",TimeSpend[[#This Row],[Date]]&lt;&gt;""),TimeSpend[[#This Row],[Task]],"")</f>
        <v/>
      </c>
      <c r="L3428" t="str">
        <f>IF(AND(TimeSpend[[#This Row],[Personnel number]]&lt;&gt;"",TimeSpend[[#This Row],[Date]]&lt;&gt;""),Utilization!$J$2,"")</f>
        <v/>
      </c>
      <c r="M3428" t="str">
        <f>IF(AND(TimeSpend[[#This Row],[Personnel number]]&lt;&gt;"",TimeSpend[[#This Row],[Date]]&lt;&gt;""),TimeSpend[[#This Row],[Employee Name]],"")</f>
        <v/>
      </c>
      <c r="N3428" t="str">
        <f t="shared" si="106"/>
        <v/>
      </c>
      <c r="O3428" t="str">
        <f t="shared" si="107"/>
        <v/>
      </c>
      <c r="P3428" t="str">
        <f>IF(D3428&lt;&gt;"",VLOOKUP(D3428,Projects!B:C,2,0),"")</f>
        <v/>
      </c>
    </row>
    <row r="3429" spans="1:16" x14ac:dyDescent="0.25">
      <c r="A3429" t="str">
        <f>UPPER(IF(AND(TimeSpend[[#This Row],[Personnel number]]&lt;&gt;"",TimeSpend[[#This Row],[Date]]&lt;&gt;""),TimeSpend[[#This Row],[Personnel number]],""))</f>
        <v/>
      </c>
      <c r="B3429" s="85" t="str">
        <f>IF(AND(TimeSpend[[#This Row],[Personnel number]]&lt;&gt;"",TimeSpend[[#This Row],[Date]]&lt;&gt;""),TEXT(TimeSpend[[#This Row],[Date]],"[$-409]yyyyMMdd"),"")</f>
        <v/>
      </c>
      <c r="C3429" s="33" t="str">
        <f>IF(AND(TimeSpend[[#This Row],[Personnel number]]&lt;&gt;"",TimeSpend[[#This Row],[Date]]&lt;&gt;""),SUBSTITUTE(TimeSpend[[#This Row],[Hours]],",","."),"")</f>
        <v/>
      </c>
      <c r="D3429" t="str">
        <f>IF(AND(TimeSpend[[#This Row],[Personnel number]]&lt;&gt;"",TimeSpend[[#This Row],[Date]]&lt;&gt;""),TimeSpend[[#This Row],[Network]],"")</f>
        <v/>
      </c>
      <c r="E3429" t="str">
        <f>IF(AND(TimeSpend[[#This Row],[Personnel number]]&lt;&gt;"",TimeSpend[[#This Row],[Date]]&lt;&gt;""),TimeSpend[[#This Row],[Network Description]],"")</f>
        <v/>
      </c>
      <c r="F3429" t="str">
        <f>IF(AND(TimeSpend[[#This Row],[Personnel number]]&lt;&gt;"",TimeSpend[[#This Row],[Date]]&lt;&gt;""),TimeSpend[[#This Row],[Activity]],"")</f>
        <v/>
      </c>
      <c r="G3429" t="str">
        <f>IF(AND(TimeSpend[[#This Row],[Personnel number]]&lt;&gt;"",TimeSpend[[#This Row],[Date]]&lt;&gt;""),TimeSpend[[#This Row],[Activity description]],"")</f>
        <v/>
      </c>
      <c r="H3429" s="36" t="str">
        <f>IF(AND(TimeSpend[[#This Row],[Personnel number]]&lt;&gt;"",TimeSpend[[#This Row],[Date]]&lt;&gt;""),TimeSpend[[#This Row],[Start Time]],"")</f>
        <v/>
      </c>
      <c r="I3429" s="36" t="str">
        <f>IF(AND(TimeSpend[[#This Row],[Personnel number]]&lt;&gt;"",TimeSpend[[#This Row],[Date]]&lt;&gt;""),TimeSpend[[#This Row],[End Time]],"")</f>
        <v/>
      </c>
      <c r="J3429" t="str">
        <f>IF(AND(TimeSpend[[#This Row],[Personnel number]]&lt;&gt;"",TimeSpend[[#This Row],[Date]]&lt;&gt;""),TimeSpend[[#This Row],[Location]],"")</f>
        <v/>
      </c>
      <c r="K3429" t="str">
        <f>IF(AND(TimeSpend[[#This Row],[Personnel number]]&lt;&gt;"",TimeSpend[[#This Row],[Date]]&lt;&gt;""),TimeSpend[[#This Row],[Task]],"")</f>
        <v/>
      </c>
      <c r="L3429" t="str">
        <f>IF(AND(TimeSpend[[#This Row],[Personnel number]]&lt;&gt;"",TimeSpend[[#This Row],[Date]]&lt;&gt;""),Utilization!$J$2,"")</f>
        <v/>
      </c>
      <c r="M3429" t="str">
        <f>IF(AND(TimeSpend[[#This Row],[Personnel number]]&lt;&gt;"",TimeSpend[[#This Row],[Date]]&lt;&gt;""),TimeSpend[[#This Row],[Employee Name]],"")</f>
        <v/>
      </c>
      <c r="N3429" t="str">
        <f t="shared" si="106"/>
        <v/>
      </c>
      <c r="O3429" t="str">
        <f t="shared" si="107"/>
        <v/>
      </c>
      <c r="P3429" t="str">
        <f>IF(D3429&lt;&gt;"",VLOOKUP(D3429,Projects!B:C,2,0),"")</f>
        <v/>
      </c>
    </row>
    <row r="3430" spans="1:16" x14ac:dyDescent="0.25">
      <c r="A3430" t="str">
        <f>UPPER(IF(AND(TimeSpend[[#This Row],[Personnel number]]&lt;&gt;"",TimeSpend[[#This Row],[Date]]&lt;&gt;""),TimeSpend[[#This Row],[Personnel number]],""))</f>
        <v/>
      </c>
      <c r="B3430" s="85" t="str">
        <f>IF(AND(TimeSpend[[#This Row],[Personnel number]]&lt;&gt;"",TimeSpend[[#This Row],[Date]]&lt;&gt;""),TEXT(TimeSpend[[#This Row],[Date]],"[$-409]yyyyMMdd"),"")</f>
        <v/>
      </c>
      <c r="C3430" s="33" t="str">
        <f>IF(AND(TimeSpend[[#This Row],[Personnel number]]&lt;&gt;"",TimeSpend[[#This Row],[Date]]&lt;&gt;""),SUBSTITUTE(TimeSpend[[#This Row],[Hours]],",","."),"")</f>
        <v/>
      </c>
      <c r="D3430" t="str">
        <f>IF(AND(TimeSpend[[#This Row],[Personnel number]]&lt;&gt;"",TimeSpend[[#This Row],[Date]]&lt;&gt;""),TimeSpend[[#This Row],[Network]],"")</f>
        <v/>
      </c>
      <c r="E3430" t="str">
        <f>IF(AND(TimeSpend[[#This Row],[Personnel number]]&lt;&gt;"",TimeSpend[[#This Row],[Date]]&lt;&gt;""),TimeSpend[[#This Row],[Network Description]],"")</f>
        <v/>
      </c>
      <c r="F3430" t="str">
        <f>IF(AND(TimeSpend[[#This Row],[Personnel number]]&lt;&gt;"",TimeSpend[[#This Row],[Date]]&lt;&gt;""),TimeSpend[[#This Row],[Activity]],"")</f>
        <v/>
      </c>
      <c r="G3430" t="str">
        <f>IF(AND(TimeSpend[[#This Row],[Personnel number]]&lt;&gt;"",TimeSpend[[#This Row],[Date]]&lt;&gt;""),TimeSpend[[#This Row],[Activity description]],"")</f>
        <v/>
      </c>
      <c r="H3430" s="36" t="str">
        <f>IF(AND(TimeSpend[[#This Row],[Personnel number]]&lt;&gt;"",TimeSpend[[#This Row],[Date]]&lt;&gt;""),TimeSpend[[#This Row],[Start Time]],"")</f>
        <v/>
      </c>
      <c r="I3430" s="36" t="str">
        <f>IF(AND(TimeSpend[[#This Row],[Personnel number]]&lt;&gt;"",TimeSpend[[#This Row],[Date]]&lt;&gt;""),TimeSpend[[#This Row],[End Time]],"")</f>
        <v/>
      </c>
      <c r="J3430" t="str">
        <f>IF(AND(TimeSpend[[#This Row],[Personnel number]]&lt;&gt;"",TimeSpend[[#This Row],[Date]]&lt;&gt;""),TimeSpend[[#This Row],[Location]],"")</f>
        <v/>
      </c>
      <c r="K3430" t="str">
        <f>IF(AND(TimeSpend[[#This Row],[Personnel number]]&lt;&gt;"",TimeSpend[[#This Row],[Date]]&lt;&gt;""),TimeSpend[[#This Row],[Task]],"")</f>
        <v/>
      </c>
      <c r="L3430" t="str">
        <f>IF(AND(TimeSpend[[#This Row],[Personnel number]]&lt;&gt;"",TimeSpend[[#This Row],[Date]]&lt;&gt;""),Utilization!$J$2,"")</f>
        <v/>
      </c>
      <c r="M3430" t="str">
        <f>IF(AND(TimeSpend[[#This Row],[Personnel number]]&lt;&gt;"",TimeSpend[[#This Row],[Date]]&lt;&gt;""),TimeSpend[[#This Row],[Employee Name]],"")</f>
        <v/>
      </c>
      <c r="N3430" t="str">
        <f t="shared" si="106"/>
        <v/>
      </c>
      <c r="O3430" t="str">
        <f t="shared" si="107"/>
        <v/>
      </c>
      <c r="P3430" t="str">
        <f>IF(D3430&lt;&gt;"",VLOOKUP(D3430,Projects!B:C,2,0),"")</f>
        <v/>
      </c>
    </row>
    <row r="3431" spans="1:16" x14ac:dyDescent="0.25">
      <c r="A3431" t="str">
        <f>UPPER(IF(AND(TimeSpend[[#This Row],[Personnel number]]&lt;&gt;"",TimeSpend[[#This Row],[Date]]&lt;&gt;""),TimeSpend[[#This Row],[Personnel number]],""))</f>
        <v/>
      </c>
      <c r="B3431" s="85" t="str">
        <f>IF(AND(TimeSpend[[#This Row],[Personnel number]]&lt;&gt;"",TimeSpend[[#This Row],[Date]]&lt;&gt;""),TEXT(TimeSpend[[#This Row],[Date]],"[$-409]yyyyMMdd"),"")</f>
        <v/>
      </c>
      <c r="C3431" s="33" t="str">
        <f>IF(AND(TimeSpend[[#This Row],[Personnel number]]&lt;&gt;"",TimeSpend[[#This Row],[Date]]&lt;&gt;""),SUBSTITUTE(TimeSpend[[#This Row],[Hours]],",","."),"")</f>
        <v/>
      </c>
      <c r="D3431" t="str">
        <f>IF(AND(TimeSpend[[#This Row],[Personnel number]]&lt;&gt;"",TimeSpend[[#This Row],[Date]]&lt;&gt;""),TimeSpend[[#This Row],[Network]],"")</f>
        <v/>
      </c>
      <c r="E3431" t="str">
        <f>IF(AND(TimeSpend[[#This Row],[Personnel number]]&lt;&gt;"",TimeSpend[[#This Row],[Date]]&lt;&gt;""),TimeSpend[[#This Row],[Network Description]],"")</f>
        <v/>
      </c>
      <c r="F3431" t="str">
        <f>IF(AND(TimeSpend[[#This Row],[Personnel number]]&lt;&gt;"",TimeSpend[[#This Row],[Date]]&lt;&gt;""),TimeSpend[[#This Row],[Activity]],"")</f>
        <v/>
      </c>
      <c r="G3431" t="str">
        <f>IF(AND(TimeSpend[[#This Row],[Personnel number]]&lt;&gt;"",TimeSpend[[#This Row],[Date]]&lt;&gt;""),TimeSpend[[#This Row],[Activity description]],"")</f>
        <v/>
      </c>
      <c r="H3431" s="36" t="str">
        <f>IF(AND(TimeSpend[[#This Row],[Personnel number]]&lt;&gt;"",TimeSpend[[#This Row],[Date]]&lt;&gt;""),TimeSpend[[#This Row],[Start Time]],"")</f>
        <v/>
      </c>
      <c r="I3431" s="36" t="str">
        <f>IF(AND(TimeSpend[[#This Row],[Personnel number]]&lt;&gt;"",TimeSpend[[#This Row],[Date]]&lt;&gt;""),TimeSpend[[#This Row],[End Time]],"")</f>
        <v/>
      </c>
      <c r="J3431" t="str">
        <f>IF(AND(TimeSpend[[#This Row],[Personnel number]]&lt;&gt;"",TimeSpend[[#This Row],[Date]]&lt;&gt;""),TimeSpend[[#This Row],[Location]],"")</f>
        <v/>
      </c>
      <c r="K3431" t="str">
        <f>IF(AND(TimeSpend[[#This Row],[Personnel number]]&lt;&gt;"",TimeSpend[[#This Row],[Date]]&lt;&gt;""),TimeSpend[[#This Row],[Task]],"")</f>
        <v/>
      </c>
      <c r="L3431" t="str">
        <f>IF(AND(TimeSpend[[#This Row],[Personnel number]]&lt;&gt;"",TimeSpend[[#This Row],[Date]]&lt;&gt;""),Utilization!$J$2,"")</f>
        <v/>
      </c>
      <c r="M3431" t="str">
        <f>IF(AND(TimeSpend[[#This Row],[Personnel number]]&lt;&gt;"",TimeSpend[[#This Row],[Date]]&lt;&gt;""),TimeSpend[[#This Row],[Employee Name]],"")</f>
        <v/>
      </c>
      <c r="N3431" t="str">
        <f t="shared" si="106"/>
        <v/>
      </c>
      <c r="O3431" t="str">
        <f t="shared" si="107"/>
        <v/>
      </c>
      <c r="P3431" t="str">
        <f>IF(D3431&lt;&gt;"",VLOOKUP(D3431,Projects!B:C,2,0),"")</f>
        <v/>
      </c>
    </row>
    <row r="3432" spans="1:16" x14ac:dyDescent="0.25">
      <c r="A3432" t="str">
        <f>UPPER(IF(AND(TimeSpend[[#This Row],[Personnel number]]&lt;&gt;"",TimeSpend[[#This Row],[Date]]&lt;&gt;""),TimeSpend[[#This Row],[Personnel number]],""))</f>
        <v/>
      </c>
      <c r="B3432" s="85" t="str">
        <f>IF(AND(TimeSpend[[#This Row],[Personnel number]]&lt;&gt;"",TimeSpend[[#This Row],[Date]]&lt;&gt;""),TEXT(TimeSpend[[#This Row],[Date]],"[$-409]yyyyMMdd"),"")</f>
        <v/>
      </c>
      <c r="C3432" s="33" t="str">
        <f>IF(AND(TimeSpend[[#This Row],[Personnel number]]&lt;&gt;"",TimeSpend[[#This Row],[Date]]&lt;&gt;""),SUBSTITUTE(TimeSpend[[#This Row],[Hours]],",","."),"")</f>
        <v/>
      </c>
      <c r="D3432" t="str">
        <f>IF(AND(TimeSpend[[#This Row],[Personnel number]]&lt;&gt;"",TimeSpend[[#This Row],[Date]]&lt;&gt;""),TimeSpend[[#This Row],[Network]],"")</f>
        <v/>
      </c>
      <c r="E3432" t="str">
        <f>IF(AND(TimeSpend[[#This Row],[Personnel number]]&lt;&gt;"",TimeSpend[[#This Row],[Date]]&lt;&gt;""),TimeSpend[[#This Row],[Network Description]],"")</f>
        <v/>
      </c>
      <c r="F3432" t="str">
        <f>IF(AND(TimeSpend[[#This Row],[Personnel number]]&lt;&gt;"",TimeSpend[[#This Row],[Date]]&lt;&gt;""),TimeSpend[[#This Row],[Activity]],"")</f>
        <v/>
      </c>
      <c r="G3432" t="str">
        <f>IF(AND(TimeSpend[[#This Row],[Personnel number]]&lt;&gt;"",TimeSpend[[#This Row],[Date]]&lt;&gt;""),TimeSpend[[#This Row],[Activity description]],"")</f>
        <v/>
      </c>
      <c r="H3432" s="36" t="str">
        <f>IF(AND(TimeSpend[[#This Row],[Personnel number]]&lt;&gt;"",TimeSpend[[#This Row],[Date]]&lt;&gt;""),TimeSpend[[#This Row],[Start Time]],"")</f>
        <v/>
      </c>
      <c r="I3432" s="36" t="str">
        <f>IF(AND(TimeSpend[[#This Row],[Personnel number]]&lt;&gt;"",TimeSpend[[#This Row],[Date]]&lt;&gt;""),TimeSpend[[#This Row],[End Time]],"")</f>
        <v/>
      </c>
      <c r="J3432" t="str">
        <f>IF(AND(TimeSpend[[#This Row],[Personnel number]]&lt;&gt;"",TimeSpend[[#This Row],[Date]]&lt;&gt;""),TimeSpend[[#This Row],[Location]],"")</f>
        <v/>
      </c>
      <c r="K3432" t="str">
        <f>IF(AND(TimeSpend[[#This Row],[Personnel number]]&lt;&gt;"",TimeSpend[[#This Row],[Date]]&lt;&gt;""),TimeSpend[[#This Row],[Task]],"")</f>
        <v/>
      </c>
      <c r="L3432" t="str">
        <f>IF(AND(TimeSpend[[#This Row],[Personnel number]]&lt;&gt;"",TimeSpend[[#This Row],[Date]]&lt;&gt;""),Utilization!$J$2,"")</f>
        <v/>
      </c>
      <c r="M3432" t="str">
        <f>IF(AND(TimeSpend[[#This Row],[Personnel number]]&lt;&gt;"",TimeSpend[[#This Row],[Date]]&lt;&gt;""),TimeSpend[[#This Row],[Employee Name]],"")</f>
        <v/>
      </c>
      <c r="N3432" t="str">
        <f t="shared" si="106"/>
        <v/>
      </c>
      <c r="O3432" t="str">
        <f t="shared" si="107"/>
        <v/>
      </c>
      <c r="P3432" t="str">
        <f>IF(D3432&lt;&gt;"",VLOOKUP(D3432,Projects!B:C,2,0),"")</f>
        <v/>
      </c>
    </row>
    <row r="3433" spans="1:16" x14ac:dyDescent="0.25">
      <c r="A3433" t="str">
        <f>UPPER(IF(AND(TimeSpend[[#This Row],[Personnel number]]&lt;&gt;"",TimeSpend[[#This Row],[Date]]&lt;&gt;""),TimeSpend[[#This Row],[Personnel number]],""))</f>
        <v/>
      </c>
      <c r="B3433" s="85" t="str">
        <f>IF(AND(TimeSpend[[#This Row],[Personnel number]]&lt;&gt;"",TimeSpend[[#This Row],[Date]]&lt;&gt;""),TEXT(TimeSpend[[#This Row],[Date]],"[$-409]yyyyMMdd"),"")</f>
        <v/>
      </c>
      <c r="C3433" s="33" t="str">
        <f>IF(AND(TimeSpend[[#This Row],[Personnel number]]&lt;&gt;"",TimeSpend[[#This Row],[Date]]&lt;&gt;""),SUBSTITUTE(TimeSpend[[#This Row],[Hours]],",","."),"")</f>
        <v/>
      </c>
      <c r="D3433" t="str">
        <f>IF(AND(TimeSpend[[#This Row],[Personnel number]]&lt;&gt;"",TimeSpend[[#This Row],[Date]]&lt;&gt;""),TimeSpend[[#This Row],[Network]],"")</f>
        <v/>
      </c>
      <c r="E3433" t="str">
        <f>IF(AND(TimeSpend[[#This Row],[Personnel number]]&lt;&gt;"",TimeSpend[[#This Row],[Date]]&lt;&gt;""),TimeSpend[[#This Row],[Network Description]],"")</f>
        <v/>
      </c>
      <c r="F3433" t="str">
        <f>IF(AND(TimeSpend[[#This Row],[Personnel number]]&lt;&gt;"",TimeSpend[[#This Row],[Date]]&lt;&gt;""),TimeSpend[[#This Row],[Activity]],"")</f>
        <v/>
      </c>
      <c r="G3433" t="str">
        <f>IF(AND(TimeSpend[[#This Row],[Personnel number]]&lt;&gt;"",TimeSpend[[#This Row],[Date]]&lt;&gt;""),TimeSpend[[#This Row],[Activity description]],"")</f>
        <v/>
      </c>
      <c r="H3433" s="36" t="str">
        <f>IF(AND(TimeSpend[[#This Row],[Personnel number]]&lt;&gt;"",TimeSpend[[#This Row],[Date]]&lt;&gt;""),TimeSpend[[#This Row],[Start Time]],"")</f>
        <v/>
      </c>
      <c r="I3433" s="36" t="str">
        <f>IF(AND(TimeSpend[[#This Row],[Personnel number]]&lt;&gt;"",TimeSpend[[#This Row],[Date]]&lt;&gt;""),TimeSpend[[#This Row],[End Time]],"")</f>
        <v/>
      </c>
      <c r="J3433" t="str">
        <f>IF(AND(TimeSpend[[#This Row],[Personnel number]]&lt;&gt;"",TimeSpend[[#This Row],[Date]]&lt;&gt;""),TimeSpend[[#This Row],[Location]],"")</f>
        <v/>
      </c>
      <c r="K3433" t="str">
        <f>IF(AND(TimeSpend[[#This Row],[Personnel number]]&lt;&gt;"",TimeSpend[[#This Row],[Date]]&lt;&gt;""),TimeSpend[[#This Row],[Task]],"")</f>
        <v/>
      </c>
      <c r="L3433" t="str">
        <f>IF(AND(TimeSpend[[#This Row],[Personnel number]]&lt;&gt;"",TimeSpend[[#This Row],[Date]]&lt;&gt;""),Utilization!$J$2,"")</f>
        <v/>
      </c>
      <c r="M3433" t="str">
        <f>IF(AND(TimeSpend[[#This Row],[Personnel number]]&lt;&gt;"",TimeSpend[[#This Row],[Date]]&lt;&gt;""),TimeSpend[[#This Row],[Employee Name]],"")</f>
        <v/>
      </c>
      <c r="N3433" t="str">
        <f t="shared" si="106"/>
        <v/>
      </c>
      <c r="O3433" t="str">
        <f t="shared" si="107"/>
        <v/>
      </c>
      <c r="P3433" t="str">
        <f>IF(D3433&lt;&gt;"",VLOOKUP(D3433,Projects!B:C,2,0),"")</f>
        <v/>
      </c>
    </row>
    <row r="3434" spans="1:16" x14ac:dyDescent="0.25">
      <c r="A3434" t="str">
        <f>UPPER(IF(AND(TimeSpend[[#This Row],[Personnel number]]&lt;&gt;"",TimeSpend[[#This Row],[Date]]&lt;&gt;""),TimeSpend[[#This Row],[Personnel number]],""))</f>
        <v/>
      </c>
      <c r="B3434" s="85" t="str">
        <f>IF(AND(TimeSpend[[#This Row],[Personnel number]]&lt;&gt;"",TimeSpend[[#This Row],[Date]]&lt;&gt;""),TEXT(TimeSpend[[#This Row],[Date]],"[$-409]yyyyMMdd"),"")</f>
        <v/>
      </c>
      <c r="C3434" s="33" t="str">
        <f>IF(AND(TimeSpend[[#This Row],[Personnel number]]&lt;&gt;"",TimeSpend[[#This Row],[Date]]&lt;&gt;""),SUBSTITUTE(TimeSpend[[#This Row],[Hours]],",","."),"")</f>
        <v/>
      </c>
      <c r="D3434" t="str">
        <f>IF(AND(TimeSpend[[#This Row],[Personnel number]]&lt;&gt;"",TimeSpend[[#This Row],[Date]]&lt;&gt;""),TimeSpend[[#This Row],[Network]],"")</f>
        <v/>
      </c>
      <c r="E3434" t="str">
        <f>IF(AND(TimeSpend[[#This Row],[Personnel number]]&lt;&gt;"",TimeSpend[[#This Row],[Date]]&lt;&gt;""),TimeSpend[[#This Row],[Network Description]],"")</f>
        <v/>
      </c>
      <c r="F3434" t="str">
        <f>IF(AND(TimeSpend[[#This Row],[Personnel number]]&lt;&gt;"",TimeSpend[[#This Row],[Date]]&lt;&gt;""),TimeSpend[[#This Row],[Activity]],"")</f>
        <v/>
      </c>
      <c r="G3434" t="str">
        <f>IF(AND(TimeSpend[[#This Row],[Personnel number]]&lt;&gt;"",TimeSpend[[#This Row],[Date]]&lt;&gt;""),TimeSpend[[#This Row],[Activity description]],"")</f>
        <v/>
      </c>
      <c r="H3434" s="36" t="str">
        <f>IF(AND(TimeSpend[[#This Row],[Personnel number]]&lt;&gt;"",TimeSpend[[#This Row],[Date]]&lt;&gt;""),TimeSpend[[#This Row],[Start Time]],"")</f>
        <v/>
      </c>
      <c r="I3434" s="36" t="str">
        <f>IF(AND(TimeSpend[[#This Row],[Personnel number]]&lt;&gt;"",TimeSpend[[#This Row],[Date]]&lt;&gt;""),TimeSpend[[#This Row],[End Time]],"")</f>
        <v/>
      </c>
      <c r="J3434" t="str">
        <f>IF(AND(TimeSpend[[#This Row],[Personnel number]]&lt;&gt;"",TimeSpend[[#This Row],[Date]]&lt;&gt;""),TimeSpend[[#This Row],[Location]],"")</f>
        <v/>
      </c>
      <c r="K3434" t="str">
        <f>IF(AND(TimeSpend[[#This Row],[Personnel number]]&lt;&gt;"",TimeSpend[[#This Row],[Date]]&lt;&gt;""),TimeSpend[[#This Row],[Task]],"")</f>
        <v/>
      </c>
      <c r="L3434" t="str">
        <f>IF(AND(TimeSpend[[#This Row],[Personnel number]]&lt;&gt;"",TimeSpend[[#This Row],[Date]]&lt;&gt;""),Utilization!$J$2,"")</f>
        <v/>
      </c>
      <c r="M3434" t="str">
        <f>IF(AND(TimeSpend[[#This Row],[Personnel number]]&lt;&gt;"",TimeSpend[[#This Row],[Date]]&lt;&gt;""),TimeSpend[[#This Row],[Employee Name]],"")</f>
        <v/>
      </c>
      <c r="N3434" t="str">
        <f t="shared" si="106"/>
        <v/>
      </c>
      <c r="O3434" t="str">
        <f t="shared" si="107"/>
        <v/>
      </c>
      <c r="P3434" t="str">
        <f>IF(D3434&lt;&gt;"",VLOOKUP(D3434,Projects!B:C,2,0),"")</f>
        <v/>
      </c>
    </row>
    <row r="3435" spans="1:16" x14ac:dyDescent="0.25">
      <c r="A3435" t="str">
        <f>UPPER(IF(AND(TimeSpend[[#This Row],[Personnel number]]&lt;&gt;"",TimeSpend[[#This Row],[Date]]&lt;&gt;""),TimeSpend[[#This Row],[Personnel number]],""))</f>
        <v/>
      </c>
      <c r="B3435" s="85" t="str">
        <f>IF(AND(TimeSpend[[#This Row],[Personnel number]]&lt;&gt;"",TimeSpend[[#This Row],[Date]]&lt;&gt;""),TEXT(TimeSpend[[#This Row],[Date]],"[$-409]yyyyMMdd"),"")</f>
        <v/>
      </c>
      <c r="C3435" s="33" t="str">
        <f>IF(AND(TimeSpend[[#This Row],[Personnel number]]&lt;&gt;"",TimeSpend[[#This Row],[Date]]&lt;&gt;""),SUBSTITUTE(TimeSpend[[#This Row],[Hours]],",","."),"")</f>
        <v/>
      </c>
      <c r="D3435" t="str">
        <f>IF(AND(TimeSpend[[#This Row],[Personnel number]]&lt;&gt;"",TimeSpend[[#This Row],[Date]]&lt;&gt;""),TimeSpend[[#This Row],[Network]],"")</f>
        <v/>
      </c>
      <c r="E3435" t="str">
        <f>IF(AND(TimeSpend[[#This Row],[Personnel number]]&lt;&gt;"",TimeSpend[[#This Row],[Date]]&lt;&gt;""),TimeSpend[[#This Row],[Network Description]],"")</f>
        <v/>
      </c>
      <c r="F3435" t="str">
        <f>IF(AND(TimeSpend[[#This Row],[Personnel number]]&lt;&gt;"",TimeSpend[[#This Row],[Date]]&lt;&gt;""),TimeSpend[[#This Row],[Activity]],"")</f>
        <v/>
      </c>
      <c r="G3435" t="str">
        <f>IF(AND(TimeSpend[[#This Row],[Personnel number]]&lt;&gt;"",TimeSpend[[#This Row],[Date]]&lt;&gt;""),TimeSpend[[#This Row],[Activity description]],"")</f>
        <v/>
      </c>
      <c r="H3435" s="36" t="str">
        <f>IF(AND(TimeSpend[[#This Row],[Personnel number]]&lt;&gt;"",TimeSpend[[#This Row],[Date]]&lt;&gt;""),TimeSpend[[#This Row],[Start Time]],"")</f>
        <v/>
      </c>
      <c r="I3435" s="36" t="str">
        <f>IF(AND(TimeSpend[[#This Row],[Personnel number]]&lt;&gt;"",TimeSpend[[#This Row],[Date]]&lt;&gt;""),TimeSpend[[#This Row],[End Time]],"")</f>
        <v/>
      </c>
      <c r="J3435" t="str">
        <f>IF(AND(TimeSpend[[#This Row],[Personnel number]]&lt;&gt;"",TimeSpend[[#This Row],[Date]]&lt;&gt;""),TimeSpend[[#This Row],[Location]],"")</f>
        <v/>
      </c>
      <c r="K3435" t="str">
        <f>IF(AND(TimeSpend[[#This Row],[Personnel number]]&lt;&gt;"",TimeSpend[[#This Row],[Date]]&lt;&gt;""),TimeSpend[[#This Row],[Task]],"")</f>
        <v/>
      </c>
      <c r="L3435" t="str">
        <f>IF(AND(TimeSpend[[#This Row],[Personnel number]]&lt;&gt;"",TimeSpend[[#This Row],[Date]]&lt;&gt;""),Utilization!$J$2,"")</f>
        <v/>
      </c>
      <c r="M3435" t="str">
        <f>IF(AND(TimeSpend[[#This Row],[Personnel number]]&lt;&gt;"",TimeSpend[[#This Row],[Date]]&lt;&gt;""),TimeSpend[[#This Row],[Employee Name]],"")</f>
        <v/>
      </c>
      <c r="N3435" t="str">
        <f t="shared" si="106"/>
        <v/>
      </c>
      <c r="O3435" t="str">
        <f t="shared" si="107"/>
        <v/>
      </c>
      <c r="P3435" t="str">
        <f>IF(D3435&lt;&gt;"",VLOOKUP(D3435,Projects!B:C,2,0),"")</f>
        <v/>
      </c>
    </row>
    <row r="3436" spans="1:16" x14ac:dyDescent="0.25">
      <c r="A3436" t="str">
        <f>UPPER(IF(AND(TimeSpend[[#This Row],[Personnel number]]&lt;&gt;"",TimeSpend[[#This Row],[Date]]&lt;&gt;""),TimeSpend[[#This Row],[Personnel number]],""))</f>
        <v/>
      </c>
      <c r="B3436" s="85" t="str">
        <f>IF(AND(TimeSpend[[#This Row],[Personnel number]]&lt;&gt;"",TimeSpend[[#This Row],[Date]]&lt;&gt;""),TEXT(TimeSpend[[#This Row],[Date]],"[$-409]yyyyMMdd"),"")</f>
        <v/>
      </c>
      <c r="C3436" s="33" t="str">
        <f>IF(AND(TimeSpend[[#This Row],[Personnel number]]&lt;&gt;"",TimeSpend[[#This Row],[Date]]&lt;&gt;""),SUBSTITUTE(TimeSpend[[#This Row],[Hours]],",","."),"")</f>
        <v/>
      </c>
      <c r="D3436" t="str">
        <f>IF(AND(TimeSpend[[#This Row],[Personnel number]]&lt;&gt;"",TimeSpend[[#This Row],[Date]]&lt;&gt;""),TimeSpend[[#This Row],[Network]],"")</f>
        <v/>
      </c>
      <c r="E3436" t="str">
        <f>IF(AND(TimeSpend[[#This Row],[Personnel number]]&lt;&gt;"",TimeSpend[[#This Row],[Date]]&lt;&gt;""),TimeSpend[[#This Row],[Network Description]],"")</f>
        <v/>
      </c>
      <c r="F3436" t="str">
        <f>IF(AND(TimeSpend[[#This Row],[Personnel number]]&lt;&gt;"",TimeSpend[[#This Row],[Date]]&lt;&gt;""),TimeSpend[[#This Row],[Activity]],"")</f>
        <v/>
      </c>
      <c r="G3436" t="str">
        <f>IF(AND(TimeSpend[[#This Row],[Personnel number]]&lt;&gt;"",TimeSpend[[#This Row],[Date]]&lt;&gt;""),TimeSpend[[#This Row],[Activity description]],"")</f>
        <v/>
      </c>
      <c r="H3436" s="36" t="str">
        <f>IF(AND(TimeSpend[[#This Row],[Personnel number]]&lt;&gt;"",TimeSpend[[#This Row],[Date]]&lt;&gt;""),TimeSpend[[#This Row],[Start Time]],"")</f>
        <v/>
      </c>
      <c r="I3436" s="36" t="str">
        <f>IF(AND(TimeSpend[[#This Row],[Personnel number]]&lt;&gt;"",TimeSpend[[#This Row],[Date]]&lt;&gt;""),TimeSpend[[#This Row],[End Time]],"")</f>
        <v/>
      </c>
      <c r="J3436" t="str">
        <f>IF(AND(TimeSpend[[#This Row],[Personnel number]]&lt;&gt;"",TimeSpend[[#This Row],[Date]]&lt;&gt;""),TimeSpend[[#This Row],[Location]],"")</f>
        <v/>
      </c>
      <c r="K3436" t="str">
        <f>IF(AND(TimeSpend[[#This Row],[Personnel number]]&lt;&gt;"",TimeSpend[[#This Row],[Date]]&lt;&gt;""),TimeSpend[[#This Row],[Task]],"")</f>
        <v/>
      </c>
      <c r="L3436" t="str">
        <f>IF(AND(TimeSpend[[#This Row],[Personnel number]]&lt;&gt;"",TimeSpend[[#This Row],[Date]]&lt;&gt;""),Utilization!$J$2,"")</f>
        <v/>
      </c>
      <c r="M3436" t="str">
        <f>IF(AND(TimeSpend[[#This Row],[Personnel number]]&lt;&gt;"",TimeSpend[[#This Row],[Date]]&lt;&gt;""),TimeSpend[[#This Row],[Employee Name]],"")</f>
        <v/>
      </c>
      <c r="N3436" t="str">
        <f t="shared" si="106"/>
        <v/>
      </c>
      <c r="O3436" t="str">
        <f t="shared" si="107"/>
        <v/>
      </c>
      <c r="P3436" t="str">
        <f>IF(D3436&lt;&gt;"",VLOOKUP(D3436,Projects!B:C,2,0),"")</f>
        <v/>
      </c>
    </row>
    <row r="3437" spans="1:16" x14ac:dyDescent="0.25">
      <c r="A3437" t="str">
        <f>UPPER(IF(AND(TimeSpend[[#This Row],[Personnel number]]&lt;&gt;"",TimeSpend[[#This Row],[Date]]&lt;&gt;""),TimeSpend[[#This Row],[Personnel number]],""))</f>
        <v/>
      </c>
      <c r="B3437" s="85" t="str">
        <f>IF(AND(TimeSpend[[#This Row],[Personnel number]]&lt;&gt;"",TimeSpend[[#This Row],[Date]]&lt;&gt;""),TEXT(TimeSpend[[#This Row],[Date]],"[$-409]yyyyMMdd"),"")</f>
        <v/>
      </c>
      <c r="C3437" s="33" t="str">
        <f>IF(AND(TimeSpend[[#This Row],[Personnel number]]&lt;&gt;"",TimeSpend[[#This Row],[Date]]&lt;&gt;""),SUBSTITUTE(TimeSpend[[#This Row],[Hours]],",","."),"")</f>
        <v/>
      </c>
      <c r="D3437" t="str">
        <f>IF(AND(TimeSpend[[#This Row],[Personnel number]]&lt;&gt;"",TimeSpend[[#This Row],[Date]]&lt;&gt;""),TimeSpend[[#This Row],[Network]],"")</f>
        <v/>
      </c>
      <c r="E3437" t="str">
        <f>IF(AND(TimeSpend[[#This Row],[Personnel number]]&lt;&gt;"",TimeSpend[[#This Row],[Date]]&lt;&gt;""),TimeSpend[[#This Row],[Network Description]],"")</f>
        <v/>
      </c>
      <c r="F3437" t="str">
        <f>IF(AND(TimeSpend[[#This Row],[Personnel number]]&lt;&gt;"",TimeSpend[[#This Row],[Date]]&lt;&gt;""),TimeSpend[[#This Row],[Activity]],"")</f>
        <v/>
      </c>
      <c r="G3437" t="str">
        <f>IF(AND(TimeSpend[[#This Row],[Personnel number]]&lt;&gt;"",TimeSpend[[#This Row],[Date]]&lt;&gt;""),TimeSpend[[#This Row],[Activity description]],"")</f>
        <v/>
      </c>
      <c r="H3437" s="36" t="str">
        <f>IF(AND(TimeSpend[[#This Row],[Personnel number]]&lt;&gt;"",TimeSpend[[#This Row],[Date]]&lt;&gt;""),TimeSpend[[#This Row],[Start Time]],"")</f>
        <v/>
      </c>
      <c r="I3437" s="36" t="str">
        <f>IF(AND(TimeSpend[[#This Row],[Personnel number]]&lt;&gt;"",TimeSpend[[#This Row],[Date]]&lt;&gt;""),TimeSpend[[#This Row],[End Time]],"")</f>
        <v/>
      </c>
      <c r="J3437" t="str">
        <f>IF(AND(TimeSpend[[#This Row],[Personnel number]]&lt;&gt;"",TimeSpend[[#This Row],[Date]]&lt;&gt;""),TimeSpend[[#This Row],[Location]],"")</f>
        <v/>
      </c>
      <c r="K3437" t="str">
        <f>IF(AND(TimeSpend[[#This Row],[Personnel number]]&lt;&gt;"",TimeSpend[[#This Row],[Date]]&lt;&gt;""),TimeSpend[[#This Row],[Task]],"")</f>
        <v/>
      </c>
      <c r="L3437" t="str">
        <f>IF(AND(TimeSpend[[#This Row],[Personnel number]]&lt;&gt;"",TimeSpend[[#This Row],[Date]]&lt;&gt;""),Utilization!$J$2,"")</f>
        <v/>
      </c>
      <c r="M3437" t="str">
        <f>IF(AND(TimeSpend[[#This Row],[Personnel number]]&lt;&gt;"",TimeSpend[[#This Row],[Date]]&lt;&gt;""),TimeSpend[[#This Row],[Employee Name]],"")</f>
        <v/>
      </c>
      <c r="N3437" t="str">
        <f t="shared" si="106"/>
        <v/>
      </c>
      <c r="O3437" t="str">
        <f t="shared" si="107"/>
        <v/>
      </c>
      <c r="P3437" t="str">
        <f>IF(D3437&lt;&gt;"",VLOOKUP(D3437,Projects!B:C,2,0),"")</f>
        <v/>
      </c>
    </row>
    <row r="3438" spans="1:16" x14ac:dyDescent="0.25">
      <c r="A3438" t="str">
        <f>UPPER(IF(AND(TimeSpend[[#This Row],[Personnel number]]&lt;&gt;"",TimeSpend[[#This Row],[Date]]&lt;&gt;""),TimeSpend[[#This Row],[Personnel number]],""))</f>
        <v/>
      </c>
      <c r="B3438" s="85" t="str">
        <f>IF(AND(TimeSpend[[#This Row],[Personnel number]]&lt;&gt;"",TimeSpend[[#This Row],[Date]]&lt;&gt;""),TEXT(TimeSpend[[#This Row],[Date]],"[$-409]yyyyMMdd"),"")</f>
        <v/>
      </c>
      <c r="C3438" s="33" t="str">
        <f>IF(AND(TimeSpend[[#This Row],[Personnel number]]&lt;&gt;"",TimeSpend[[#This Row],[Date]]&lt;&gt;""),SUBSTITUTE(TimeSpend[[#This Row],[Hours]],",","."),"")</f>
        <v/>
      </c>
      <c r="D3438" t="str">
        <f>IF(AND(TimeSpend[[#This Row],[Personnel number]]&lt;&gt;"",TimeSpend[[#This Row],[Date]]&lt;&gt;""),TimeSpend[[#This Row],[Network]],"")</f>
        <v/>
      </c>
      <c r="E3438" t="str">
        <f>IF(AND(TimeSpend[[#This Row],[Personnel number]]&lt;&gt;"",TimeSpend[[#This Row],[Date]]&lt;&gt;""),TimeSpend[[#This Row],[Network Description]],"")</f>
        <v/>
      </c>
      <c r="F3438" t="str">
        <f>IF(AND(TimeSpend[[#This Row],[Personnel number]]&lt;&gt;"",TimeSpend[[#This Row],[Date]]&lt;&gt;""),TimeSpend[[#This Row],[Activity]],"")</f>
        <v/>
      </c>
      <c r="G3438" t="str">
        <f>IF(AND(TimeSpend[[#This Row],[Personnel number]]&lt;&gt;"",TimeSpend[[#This Row],[Date]]&lt;&gt;""),TimeSpend[[#This Row],[Activity description]],"")</f>
        <v/>
      </c>
      <c r="H3438" s="36" t="str">
        <f>IF(AND(TimeSpend[[#This Row],[Personnel number]]&lt;&gt;"",TimeSpend[[#This Row],[Date]]&lt;&gt;""),TimeSpend[[#This Row],[Start Time]],"")</f>
        <v/>
      </c>
      <c r="I3438" s="36" t="str">
        <f>IF(AND(TimeSpend[[#This Row],[Personnel number]]&lt;&gt;"",TimeSpend[[#This Row],[Date]]&lt;&gt;""),TimeSpend[[#This Row],[End Time]],"")</f>
        <v/>
      </c>
      <c r="J3438" t="str">
        <f>IF(AND(TimeSpend[[#This Row],[Personnel number]]&lt;&gt;"",TimeSpend[[#This Row],[Date]]&lt;&gt;""),TimeSpend[[#This Row],[Location]],"")</f>
        <v/>
      </c>
      <c r="K3438" t="str">
        <f>IF(AND(TimeSpend[[#This Row],[Personnel number]]&lt;&gt;"",TimeSpend[[#This Row],[Date]]&lt;&gt;""),TimeSpend[[#This Row],[Task]],"")</f>
        <v/>
      </c>
      <c r="L3438" t="str">
        <f>IF(AND(TimeSpend[[#This Row],[Personnel number]]&lt;&gt;"",TimeSpend[[#This Row],[Date]]&lt;&gt;""),Utilization!$J$2,"")</f>
        <v/>
      </c>
      <c r="M3438" t="str">
        <f>IF(AND(TimeSpend[[#This Row],[Personnel number]]&lt;&gt;"",TimeSpend[[#This Row],[Date]]&lt;&gt;""),TimeSpend[[#This Row],[Employee Name]],"")</f>
        <v/>
      </c>
      <c r="N3438" t="str">
        <f t="shared" si="106"/>
        <v/>
      </c>
      <c r="O3438" t="str">
        <f t="shared" si="107"/>
        <v/>
      </c>
      <c r="P3438" t="str">
        <f>IF(D3438&lt;&gt;"",VLOOKUP(D3438,Projects!B:C,2,0),"")</f>
        <v/>
      </c>
    </row>
    <row r="3439" spans="1:16" x14ac:dyDescent="0.25">
      <c r="A3439" t="str">
        <f>UPPER(IF(AND(TimeSpend[[#This Row],[Personnel number]]&lt;&gt;"",TimeSpend[[#This Row],[Date]]&lt;&gt;""),TimeSpend[[#This Row],[Personnel number]],""))</f>
        <v/>
      </c>
      <c r="B3439" s="85" t="str">
        <f>IF(AND(TimeSpend[[#This Row],[Personnel number]]&lt;&gt;"",TimeSpend[[#This Row],[Date]]&lt;&gt;""),TEXT(TimeSpend[[#This Row],[Date]],"[$-409]yyyyMMdd"),"")</f>
        <v/>
      </c>
      <c r="C3439" s="33" t="str">
        <f>IF(AND(TimeSpend[[#This Row],[Personnel number]]&lt;&gt;"",TimeSpend[[#This Row],[Date]]&lt;&gt;""),SUBSTITUTE(TimeSpend[[#This Row],[Hours]],",","."),"")</f>
        <v/>
      </c>
      <c r="D3439" t="str">
        <f>IF(AND(TimeSpend[[#This Row],[Personnel number]]&lt;&gt;"",TimeSpend[[#This Row],[Date]]&lt;&gt;""),TimeSpend[[#This Row],[Network]],"")</f>
        <v/>
      </c>
      <c r="E3439" t="str">
        <f>IF(AND(TimeSpend[[#This Row],[Personnel number]]&lt;&gt;"",TimeSpend[[#This Row],[Date]]&lt;&gt;""),TimeSpend[[#This Row],[Network Description]],"")</f>
        <v/>
      </c>
      <c r="F3439" t="str">
        <f>IF(AND(TimeSpend[[#This Row],[Personnel number]]&lt;&gt;"",TimeSpend[[#This Row],[Date]]&lt;&gt;""),TimeSpend[[#This Row],[Activity]],"")</f>
        <v/>
      </c>
      <c r="G3439" t="str">
        <f>IF(AND(TimeSpend[[#This Row],[Personnel number]]&lt;&gt;"",TimeSpend[[#This Row],[Date]]&lt;&gt;""),TimeSpend[[#This Row],[Activity description]],"")</f>
        <v/>
      </c>
      <c r="H3439" s="36" t="str">
        <f>IF(AND(TimeSpend[[#This Row],[Personnel number]]&lt;&gt;"",TimeSpend[[#This Row],[Date]]&lt;&gt;""),TimeSpend[[#This Row],[Start Time]],"")</f>
        <v/>
      </c>
      <c r="I3439" s="36" t="str">
        <f>IF(AND(TimeSpend[[#This Row],[Personnel number]]&lt;&gt;"",TimeSpend[[#This Row],[Date]]&lt;&gt;""),TimeSpend[[#This Row],[End Time]],"")</f>
        <v/>
      </c>
      <c r="J3439" t="str">
        <f>IF(AND(TimeSpend[[#This Row],[Personnel number]]&lt;&gt;"",TimeSpend[[#This Row],[Date]]&lt;&gt;""),TimeSpend[[#This Row],[Location]],"")</f>
        <v/>
      </c>
      <c r="K3439" t="str">
        <f>IF(AND(TimeSpend[[#This Row],[Personnel number]]&lt;&gt;"",TimeSpend[[#This Row],[Date]]&lt;&gt;""),TimeSpend[[#This Row],[Task]],"")</f>
        <v/>
      </c>
      <c r="L3439" t="str">
        <f>IF(AND(TimeSpend[[#This Row],[Personnel number]]&lt;&gt;"",TimeSpend[[#This Row],[Date]]&lt;&gt;""),Utilization!$J$2,"")</f>
        <v/>
      </c>
      <c r="M3439" t="str">
        <f>IF(AND(TimeSpend[[#This Row],[Personnel number]]&lt;&gt;"",TimeSpend[[#This Row],[Date]]&lt;&gt;""),TimeSpend[[#This Row],[Employee Name]],"")</f>
        <v/>
      </c>
      <c r="N3439" t="str">
        <f t="shared" si="106"/>
        <v/>
      </c>
      <c r="O3439" t="str">
        <f t="shared" si="107"/>
        <v/>
      </c>
      <c r="P3439" t="str">
        <f>IF(D3439&lt;&gt;"",VLOOKUP(D3439,Projects!B:C,2,0),"")</f>
        <v/>
      </c>
    </row>
    <row r="3440" spans="1:16" x14ac:dyDescent="0.25">
      <c r="A3440" t="str">
        <f>UPPER(IF(AND(TimeSpend[[#This Row],[Personnel number]]&lt;&gt;"",TimeSpend[[#This Row],[Date]]&lt;&gt;""),TimeSpend[[#This Row],[Personnel number]],""))</f>
        <v/>
      </c>
      <c r="B3440" s="85" t="str">
        <f>IF(AND(TimeSpend[[#This Row],[Personnel number]]&lt;&gt;"",TimeSpend[[#This Row],[Date]]&lt;&gt;""),TEXT(TimeSpend[[#This Row],[Date]],"[$-409]yyyyMMdd"),"")</f>
        <v/>
      </c>
      <c r="C3440" s="33" t="str">
        <f>IF(AND(TimeSpend[[#This Row],[Personnel number]]&lt;&gt;"",TimeSpend[[#This Row],[Date]]&lt;&gt;""),SUBSTITUTE(TimeSpend[[#This Row],[Hours]],",","."),"")</f>
        <v/>
      </c>
      <c r="D3440" t="str">
        <f>IF(AND(TimeSpend[[#This Row],[Personnel number]]&lt;&gt;"",TimeSpend[[#This Row],[Date]]&lt;&gt;""),TimeSpend[[#This Row],[Network]],"")</f>
        <v/>
      </c>
      <c r="E3440" t="str">
        <f>IF(AND(TimeSpend[[#This Row],[Personnel number]]&lt;&gt;"",TimeSpend[[#This Row],[Date]]&lt;&gt;""),TimeSpend[[#This Row],[Network Description]],"")</f>
        <v/>
      </c>
      <c r="F3440" t="str">
        <f>IF(AND(TimeSpend[[#This Row],[Personnel number]]&lt;&gt;"",TimeSpend[[#This Row],[Date]]&lt;&gt;""),TimeSpend[[#This Row],[Activity]],"")</f>
        <v/>
      </c>
      <c r="G3440" t="str">
        <f>IF(AND(TimeSpend[[#This Row],[Personnel number]]&lt;&gt;"",TimeSpend[[#This Row],[Date]]&lt;&gt;""),TimeSpend[[#This Row],[Activity description]],"")</f>
        <v/>
      </c>
      <c r="H3440" s="36" t="str">
        <f>IF(AND(TimeSpend[[#This Row],[Personnel number]]&lt;&gt;"",TimeSpend[[#This Row],[Date]]&lt;&gt;""),TimeSpend[[#This Row],[Start Time]],"")</f>
        <v/>
      </c>
      <c r="I3440" s="36" t="str">
        <f>IF(AND(TimeSpend[[#This Row],[Personnel number]]&lt;&gt;"",TimeSpend[[#This Row],[Date]]&lt;&gt;""),TimeSpend[[#This Row],[End Time]],"")</f>
        <v/>
      </c>
      <c r="J3440" t="str">
        <f>IF(AND(TimeSpend[[#This Row],[Personnel number]]&lt;&gt;"",TimeSpend[[#This Row],[Date]]&lt;&gt;""),TimeSpend[[#This Row],[Location]],"")</f>
        <v/>
      </c>
      <c r="K3440" t="str">
        <f>IF(AND(TimeSpend[[#This Row],[Personnel number]]&lt;&gt;"",TimeSpend[[#This Row],[Date]]&lt;&gt;""),TimeSpend[[#This Row],[Task]],"")</f>
        <v/>
      </c>
      <c r="L3440" t="str">
        <f>IF(AND(TimeSpend[[#This Row],[Personnel number]]&lt;&gt;"",TimeSpend[[#This Row],[Date]]&lt;&gt;""),Utilization!$J$2,"")</f>
        <v/>
      </c>
      <c r="M3440" t="str">
        <f>IF(AND(TimeSpend[[#This Row],[Personnel number]]&lt;&gt;"",TimeSpend[[#This Row],[Date]]&lt;&gt;""),TimeSpend[[#This Row],[Employee Name]],"")</f>
        <v/>
      </c>
      <c r="N3440" t="str">
        <f t="shared" si="106"/>
        <v/>
      </c>
      <c r="O3440" t="str">
        <f t="shared" si="107"/>
        <v/>
      </c>
      <c r="P3440" t="str">
        <f>IF(D3440&lt;&gt;"",VLOOKUP(D3440,Projects!B:C,2,0),"")</f>
        <v/>
      </c>
    </row>
    <row r="3441" spans="1:16" x14ac:dyDescent="0.25">
      <c r="A3441" t="str">
        <f>UPPER(IF(AND(TimeSpend[[#This Row],[Personnel number]]&lt;&gt;"",TimeSpend[[#This Row],[Date]]&lt;&gt;""),TimeSpend[[#This Row],[Personnel number]],""))</f>
        <v/>
      </c>
      <c r="B3441" s="85" t="str">
        <f>IF(AND(TimeSpend[[#This Row],[Personnel number]]&lt;&gt;"",TimeSpend[[#This Row],[Date]]&lt;&gt;""),TEXT(TimeSpend[[#This Row],[Date]],"[$-409]yyyyMMdd"),"")</f>
        <v/>
      </c>
      <c r="C3441" s="33" t="str">
        <f>IF(AND(TimeSpend[[#This Row],[Personnel number]]&lt;&gt;"",TimeSpend[[#This Row],[Date]]&lt;&gt;""),SUBSTITUTE(TimeSpend[[#This Row],[Hours]],",","."),"")</f>
        <v/>
      </c>
      <c r="D3441" t="str">
        <f>IF(AND(TimeSpend[[#This Row],[Personnel number]]&lt;&gt;"",TimeSpend[[#This Row],[Date]]&lt;&gt;""),TimeSpend[[#This Row],[Network]],"")</f>
        <v/>
      </c>
      <c r="E3441" t="str">
        <f>IF(AND(TimeSpend[[#This Row],[Personnel number]]&lt;&gt;"",TimeSpend[[#This Row],[Date]]&lt;&gt;""),TimeSpend[[#This Row],[Network Description]],"")</f>
        <v/>
      </c>
      <c r="F3441" t="str">
        <f>IF(AND(TimeSpend[[#This Row],[Personnel number]]&lt;&gt;"",TimeSpend[[#This Row],[Date]]&lt;&gt;""),TimeSpend[[#This Row],[Activity]],"")</f>
        <v/>
      </c>
      <c r="G3441" t="str">
        <f>IF(AND(TimeSpend[[#This Row],[Personnel number]]&lt;&gt;"",TimeSpend[[#This Row],[Date]]&lt;&gt;""),TimeSpend[[#This Row],[Activity description]],"")</f>
        <v/>
      </c>
      <c r="H3441" s="36" t="str">
        <f>IF(AND(TimeSpend[[#This Row],[Personnel number]]&lt;&gt;"",TimeSpend[[#This Row],[Date]]&lt;&gt;""),TimeSpend[[#This Row],[Start Time]],"")</f>
        <v/>
      </c>
      <c r="I3441" s="36" t="str">
        <f>IF(AND(TimeSpend[[#This Row],[Personnel number]]&lt;&gt;"",TimeSpend[[#This Row],[Date]]&lt;&gt;""),TimeSpend[[#This Row],[End Time]],"")</f>
        <v/>
      </c>
      <c r="J3441" t="str">
        <f>IF(AND(TimeSpend[[#This Row],[Personnel number]]&lt;&gt;"",TimeSpend[[#This Row],[Date]]&lt;&gt;""),TimeSpend[[#This Row],[Location]],"")</f>
        <v/>
      </c>
      <c r="K3441" t="str">
        <f>IF(AND(TimeSpend[[#This Row],[Personnel number]]&lt;&gt;"",TimeSpend[[#This Row],[Date]]&lt;&gt;""),TimeSpend[[#This Row],[Task]],"")</f>
        <v/>
      </c>
      <c r="L3441" t="str">
        <f>IF(AND(TimeSpend[[#This Row],[Personnel number]]&lt;&gt;"",TimeSpend[[#This Row],[Date]]&lt;&gt;""),Utilization!$J$2,"")</f>
        <v/>
      </c>
      <c r="M3441" t="str">
        <f>IF(AND(TimeSpend[[#This Row],[Personnel number]]&lt;&gt;"",TimeSpend[[#This Row],[Date]]&lt;&gt;""),TimeSpend[[#This Row],[Employee Name]],"")</f>
        <v/>
      </c>
      <c r="N3441" t="str">
        <f t="shared" si="106"/>
        <v/>
      </c>
      <c r="O3441" t="str">
        <f t="shared" si="107"/>
        <v/>
      </c>
      <c r="P3441" t="str">
        <f>IF(D3441&lt;&gt;"",VLOOKUP(D3441,Projects!B:C,2,0),"")</f>
        <v/>
      </c>
    </row>
    <row r="3442" spans="1:16" x14ac:dyDescent="0.25">
      <c r="A3442" t="str">
        <f>UPPER(IF(AND(TimeSpend[[#This Row],[Personnel number]]&lt;&gt;"",TimeSpend[[#This Row],[Date]]&lt;&gt;""),TimeSpend[[#This Row],[Personnel number]],""))</f>
        <v/>
      </c>
      <c r="B3442" s="85" t="str">
        <f>IF(AND(TimeSpend[[#This Row],[Personnel number]]&lt;&gt;"",TimeSpend[[#This Row],[Date]]&lt;&gt;""),TEXT(TimeSpend[[#This Row],[Date]],"[$-409]yyyyMMdd"),"")</f>
        <v/>
      </c>
      <c r="C3442" s="33" t="str">
        <f>IF(AND(TimeSpend[[#This Row],[Personnel number]]&lt;&gt;"",TimeSpend[[#This Row],[Date]]&lt;&gt;""),SUBSTITUTE(TimeSpend[[#This Row],[Hours]],",","."),"")</f>
        <v/>
      </c>
      <c r="D3442" t="str">
        <f>IF(AND(TimeSpend[[#This Row],[Personnel number]]&lt;&gt;"",TimeSpend[[#This Row],[Date]]&lt;&gt;""),TimeSpend[[#This Row],[Network]],"")</f>
        <v/>
      </c>
      <c r="E3442" t="str">
        <f>IF(AND(TimeSpend[[#This Row],[Personnel number]]&lt;&gt;"",TimeSpend[[#This Row],[Date]]&lt;&gt;""),TimeSpend[[#This Row],[Network Description]],"")</f>
        <v/>
      </c>
      <c r="F3442" t="str">
        <f>IF(AND(TimeSpend[[#This Row],[Personnel number]]&lt;&gt;"",TimeSpend[[#This Row],[Date]]&lt;&gt;""),TimeSpend[[#This Row],[Activity]],"")</f>
        <v/>
      </c>
      <c r="G3442" t="str">
        <f>IF(AND(TimeSpend[[#This Row],[Personnel number]]&lt;&gt;"",TimeSpend[[#This Row],[Date]]&lt;&gt;""),TimeSpend[[#This Row],[Activity description]],"")</f>
        <v/>
      </c>
      <c r="H3442" s="36" t="str">
        <f>IF(AND(TimeSpend[[#This Row],[Personnel number]]&lt;&gt;"",TimeSpend[[#This Row],[Date]]&lt;&gt;""),TimeSpend[[#This Row],[Start Time]],"")</f>
        <v/>
      </c>
      <c r="I3442" s="36" t="str">
        <f>IF(AND(TimeSpend[[#This Row],[Personnel number]]&lt;&gt;"",TimeSpend[[#This Row],[Date]]&lt;&gt;""),TimeSpend[[#This Row],[End Time]],"")</f>
        <v/>
      </c>
      <c r="J3442" t="str">
        <f>IF(AND(TimeSpend[[#This Row],[Personnel number]]&lt;&gt;"",TimeSpend[[#This Row],[Date]]&lt;&gt;""),TimeSpend[[#This Row],[Location]],"")</f>
        <v/>
      </c>
      <c r="K3442" t="str">
        <f>IF(AND(TimeSpend[[#This Row],[Personnel number]]&lt;&gt;"",TimeSpend[[#This Row],[Date]]&lt;&gt;""),TimeSpend[[#This Row],[Task]],"")</f>
        <v/>
      </c>
      <c r="L3442" t="str">
        <f>IF(AND(TimeSpend[[#This Row],[Personnel number]]&lt;&gt;"",TimeSpend[[#This Row],[Date]]&lt;&gt;""),Utilization!$J$2,"")</f>
        <v/>
      </c>
      <c r="M3442" t="str">
        <f>IF(AND(TimeSpend[[#This Row],[Personnel number]]&lt;&gt;"",TimeSpend[[#This Row],[Date]]&lt;&gt;""),TimeSpend[[#This Row],[Employee Name]],"")</f>
        <v/>
      </c>
      <c r="N3442" t="str">
        <f t="shared" si="106"/>
        <v/>
      </c>
      <c r="O3442" t="str">
        <f t="shared" si="107"/>
        <v/>
      </c>
      <c r="P3442" t="str">
        <f>IF(D3442&lt;&gt;"",VLOOKUP(D3442,Projects!B:C,2,0),"")</f>
        <v/>
      </c>
    </row>
    <row r="3443" spans="1:16" x14ac:dyDescent="0.25">
      <c r="A3443" t="str">
        <f>UPPER(IF(AND(TimeSpend[[#This Row],[Personnel number]]&lt;&gt;"",TimeSpend[[#This Row],[Date]]&lt;&gt;""),TimeSpend[[#This Row],[Personnel number]],""))</f>
        <v/>
      </c>
      <c r="B3443" s="85" t="str">
        <f>IF(AND(TimeSpend[[#This Row],[Personnel number]]&lt;&gt;"",TimeSpend[[#This Row],[Date]]&lt;&gt;""),TEXT(TimeSpend[[#This Row],[Date]],"[$-409]yyyyMMdd"),"")</f>
        <v/>
      </c>
      <c r="C3443" s="33" t="str">
        <f>IF(AND(TimeSpend[[#This Row],[Personnel number]]&lt;&gt;"",TimeSpend[[#This Row],[Date]]&lt;&gt;""),SUBSTITUTE(TimeSpend[[#This Row],[Hours]],",","."),"")</f>
        <v/>
      </c>
      <c r="D3443" t="str">
        <f>IF(AND(TimeSpend[[#This Row],[Personnel number]]&lt;&gt;"",TimeSpend[[#This Row],[Date]]&lt;&gt;""),TimeSpend[[#This Row],[Network]],"")</f>
        <v/>
      </c>
      <c r="E3443" t="str">
        <f>IF(AND(TimeSpend[[#This Row],[Personnel number]]&lt;&gt;"",TimeSpend[[#This Row],[Date]]&lt;&gt;""),TimeSpend[[#This Row],[Network Description]],"")</f>
        <v/>
      </c>
      <c r="F3443" t="str">
        <f>IF(AND(TimeSpend[[#This Row],[Personnel number]]&lt;&gt;"",TimeSpend[[#This Row],[Date]]&lt;&gt;""),TimeSpend[[#This Row],[Activity]],"")</f>
        <v/>
      </c>
      <c r="G3443" t="str">
        <f>IF(AND(TimeSpend[[#This Row],[Personnel number]]&lt;&gt;"",TimeSpend[[#This Row],[Date]]&lt;&gt;""),TimeSpend[[#This Row],[Activity description]],"")</f>
        <v/>
      </c>
      <c r="H3443" s="36" t="str">
        <f>IF(AND(TimeSpend[[#This Row],[Personnel number]]&lt;&gt;"",TimeSpend[[#This Row],[Date]]&lt;&gt;""),TimeSpend[[#This Row],[Start Time]],"")</f>
        <v/>
      </c>
      <c r="I3443" s="36" t="str">
        <f>IF(AND(TimeSpend[[#This Row],[Personnel number]]&lt;&gt;"",TimeSpend[[#This Row],[Date]]&lt;&gt;""),TimeSpend[[#This Row],[End Time]],"")</f>
        <v/>
      </c>
      <c r="J3443" t="str">
        <f>IF(AND(TimeSpend[[#This Row],[Personnel number]]&lt;&gt;"",TimeSpend[[#This Row],[Date]]&lt;&gt;""),TimeSpend[[#This Row],[Location]],"")</f>
        <v/>
      </c>
      <c r="K3443" t="str">
        <f>IF(AND(TimeSpend[[#This Row],[Personnel number]]&lt;&gt;"",TimeSpend[[#This Row],[Date]]&lt;&gt;""),TimeSpend[[#This Row],[Task]],"")</f>
        <v/>
      </c>
      <c r="L3443" t="str">
        <f>IF(AND(TimeSpend[[#This Row],[Personnel number]]&lt;&gt;"",TimeSpend[[#This Row],[Date]]&lt;&gt;""),Utilization!$J$2,"")</f>
        <v/>
      </c>
      <c r="M3443" t="str">
        <f>IF(AND(TimeSpend[[#This Row],[Personnel number]]&lt;&gt;"",TimeSpend[[#This Row],[Date]]&lt;&gt;""),TimeSpend[[#This Row],[Employee Name]],"")</f>
        <v/>
      </c>
      <c r="N3443" t="str">
        <f t="shared" si="106"/>
        <v/>
      </c>
      <c r="O3443" t="str">
        <f t="shared" si="107"/>
        <v/>
      </c>
      <c r="P3443" t="str">
        <f>IF(D3443&lt;&gt;"",VLOOKUP(D3443,Projects!B:C,2,0),"")</f>
        <v/>
      </c>
    </row>
    <row r="3444" spans="1:16" x14ac:dyDescent="0.25">
      <c r="A3444" t="str">
        <f>UPPER(IF(AND(TimeSpend[[#This Row],[Personnel number]]&lt;&gt;"",TimeSpend[[#This Row],[Date]]&lt;&gt;""),TimeSpend[[#This Row],[Personnel number]],""))</f>
        <v/>
      </c>
      <c r="B3444" s="85" t="str">
        <f>IF(AND(TimeSpend[[#This Row],[Personnel number]]&lt;&gt;"",TimeSpend[[#This Row],[Date]]&lt;&gt;""),TEXT(TimeSpend[[#This Row],[Date]],"[$-409]yyyyMMdd"),"")</f>
        <v/>
      </c>
      <c r="C3444" s="33" t="str">
        <f>IF(AND(TimeSpend[[#This Row],[Personnel number]]&lt;&gt;"",TimeSpend[[#This Row],[Date]]&lt;&gt;""),SUBSTITUTE(TimeSpend[[#This Row],[Hours]],",","."),"")</f>
        <v/>
      </c>
      <c r="D3444" t="str">
        <f>IF(AND(TimeSpend[[#This Row],[Personnel number]]&lt;&gt;"",TimeSpend[[#This Row],[Date]]&lt;&gt;""),TimeSpend[[#This Row],[Network]],"")</f>
        <v/>
      </c>
      <c r="E3444" t="str">
        <f>IF(AND(TimeSpend[[#This Row],[Personnel number]]&lt;&gt;"",TimeSpend[[#This Row],[Date]]&lt;&gt;""),TimeSpend[[#This Row],[Network Description]],"")</f>
        <v/>
      </c>
      <c r="F3444" t="str">
        <f>IF(AND(TimeSpend[[#This Row],[Personnel number]]&lt;&gt;"",TimeSpend[[#This Row],[Date]]&lt;&gt;""),TimeSpend[[#This Row],[Activity]],"")</f>
        <v/>
      </c>
      <c r="G3444" t="str">
        <f>IF(AND(TimeSpend[[#This Row],[Personnel number]]&lt;&gt;"",TimeSpend[[#This Row],[Date]]&lt;&gt;""),TimeSpend[[#This Row],[Activity description]],"")</f>
        <v/>
      </c>
      <c r="H3444" s="36" t="str">
        <f>IF(AND(TimeSpend[[#This Row],[Personnel number]]&lt;&gt;"",TimeSpend[[#This Row],[Date]]&lt;&gt;""),TimeSpend[[#This Row],[Start Time]],"")</f>
        <v/>
      </c>
      <c r="I3444" s="36" t="str">
        <f>IF(AND(TimeSpend[[#This Row],[Personnel number]]&lt;&gt;"",TimeSpend[[#This Row],[Date]]&lt;&gt;""),TimeSpend[[#This Row],[End Time]],"")</f>
        <v/>
      </c>
      <c r="J3444" t="str">
        <f>IF(AND(TimeSpend[[#This Row],[Personnel number]]&lt;&gt;"",TimeSpend[[#This Row],[Date]]&lt;&gt;""),TimeSpend[[#This Row],[Location]],"")</f>
        <v/>
      </c>
      <c r="K3444" t="str">
        <f>IF(AND(TimeSpend[[#This Row],[Personnel number]]&lt;&gt;"",TimeSpend[[#This Row],[Date]]&lt;&gt;""),TimeSpend[[#This Row],[Task]],"")</f>
        <v/>
      </c>
      <c r="L3444" t="str">
        <f>IF(AND(TimeSpend[[#This Row],[Personnel number]]&lt;&gt;"",TimeSpend[[#This Row],[Date]]&lt;&gt;""),Utilization!$J$2,"")</f>
        <v/>
      </c>
      <c r="M3444" t="str">
        <f>IF(AND(TimeSpend[[#This Row],[Personnel number]]&lt;&gt;"",TimeSpend[[#This Row],[Date]]&lt;&gt;""),TimeSpend[[#This Row],[Employee Name]],"")</f>
        <v/>
      </c>
      <c r="N3444" t="str">
        <f t="shared" si="106"/>
        <v/>
      </c>
      <c r="O3444" t="str">
        <f t="shared" si="107"/>
        <v/>
      </c>
      <c r="P3444" t="str">
        <f>IF(D3444&lt;&gt;"",VLOOKUP(D3444,Projects!B:C,2,0),"")</f>
        <v/>
      </c>
    </row>
    <row r="3445" spans="1:16" x14ac:dyDescent="0.25">
      <c r="A3445" t="str">
        <f>UPPER(IF(AND(TimeSpend[[#This Row],[Personnel number]]&lt;&gt;"",TimeSpend[[#This Row],[Date]]&lt;&gt;""),TimeSpend[[#This Row],[Personnel number]],""))</f>
        <v/>
      </c>
      <c r="B3445" s="85" t="str">
        <f>IF(AND(TimeSpend[[#This Row],[Personnel number]]&lt;&gt;"",TimeSpend[[#This Row],[Date]]&lt;&gt;""),TEXT(TimeSpend[[#This Row],[Date]],"[$-409]yyyyMMdd"),"")</f>
        <v/>
      </c>
      <c r="C3445" s="33" t="str">
        <f>IF(AND(TimeSpend[[#This Row],[Personnel number]]&lt;&gt;"",TimeSpend[[#This Row],[Date]]&lt;&gt;""),SUBSTITUTE(TimeSpend[[#This Row],[Hours]],",","."),"")</f>
        <v/>
      </c>
      <c r="D3445" t="str">
        <f>IF(AND(TimeSpend[[#This Row],[Personnel number]]&lt;&gt;"",TimeSpend[[#This Row],[Date]]&lt;&gt;""),TimeSpend[[#This Row],[Network]],"")</f>
        <v/>
      </c>
      <c r="E3445" t="str">
        <f>IF(AND(TimeSpend[[#This Row],[Personnel number]]&lt;&gt;"",TimeSpend[[#This Row],[Date]]&lt;&gt;""),TimeSpend[[#This Row],[Network Description]],"")</f>
        <v/>
      </c>
      <c r="F3445" t="str">
        <f>IF(AND(TimeSpend[[#This Row],[Personnel number]]&lt;&gt;"",TimeSpend[[#This Row],[Date]]&lt;&gt;""),TimeSpend[[#This Row],[Activity]],"")</f>
        <v/>
      </c>
      <c r="G3445" t="str">
        <f>IF(AND(TimeSpend[[#This Row],[Personnel number]]&lt;&gt;"",TimeSpend[[#This Row],[Date]]&lt;&gt;""),TimeSpend[[#This Row],[Activity description]],"")</f>
        <v/>
      </c>
      <c r="H3445" s="36" t="str">
        <f>IF(AND(TimeSpend[[#This Row],[Personnel number]]&lt;&gt;"",TimeSpend[[#This Row],[Date]]&lt;&gt;""),TimeSpend[[#This Row],[Start Time]],"")</f>
        <v/>
      </c>
      <c r="I3445" s="36" t="str">
        <f>IF(AND(TimeSpend[[#This Row],[Personnel number]]&lt;&gt;"",TimeSpend[[#This Row],[Date]]&lt;&gt;""),TimeSpend[[#This Row],[End Time]],"")</f>
        <v/>
      </c>
      <c r="J3445" t="str">
        <f>IF(AND(TimeSpend[[#This Row],[Personnel number]]&lt;&gt;"",TimeSpend[[#This Row],[Date]]&lt;&gt;""),TimeSpend[[#This Row],[Location]],"")</f>
        <v/>
      </c>
      <c r="K3445" t="str">
        <f>IF(AND(TimeSpend[[#This Row],[Personnel number]]&lt;&gt;"",TimeSpend[[#This Row],[Date]]&lt;&gt;""),TimeSpend[[#This Row],[Task]],"")</f>
        <v/>
      </c>
      <c r="L3445" t="str">
        <f>IF(AND(TimeSpend[[#This Row],[Personnel number]]&lt;&gt;"",TimeSpend[[#This Row],[Date]]&lt;&gt;""),Utilization!$J$2,"")</f>
        <v/>
      </c>
      <c r="M3445" t="str">
        <f>IF(AND(TimeSpend[[#This Row],[Personnel number]]&lt;&gt;"",TimeSpend[[#This Row],[Date]]&lt;&gt;""),TimeSpend[[#This Row],[Employee Name]],"")</f>
        <v/>
      </c>
      <c r="N3445" t="str">
        <f t="shared" si="106"/>
        <v/>
      </c>
      <c r="O3445" t="str">
        <f t="shared" si="107"/>
        <v/>
      </c>
      <c r="P3445" t="str">
        <f>IF(D3445&lt;&gt;"",VLOOKUP(D3445,Projects!B:C,2,0),"")</f>
        <v/>
      </c>
    </row>
    <row r="3446" spans="1:16" x14ac:dyDescent="0.25">
      <c r="A3446" t="str">
        <f>UPPER(IF(AND(TimeSpend[[#This Row],[Personnel number]]&lt;&gt;"",TimeSpend[[#This Row],[Date]]&lt;&gt;""),TimeSpend[[#This Row],[Personnel number]],""))</f>
        <v/>
      </c>
      <c r="B3446" s="85" t="str">
        <f>IF(AND(TimeSpend[[#This Row],[Personnel number]]&lt;&gt;"",TimeSpend[[#This Row],[Date]]&lt;&gt;""),TEXT(TimeSpend[[#This Row],[Date]],"[$-409]yyyyMMdd"),"")</f>
        <v/>
      </c>
      <c r="C3446" s="33" t="str">
        <f>IF(AND(TimeSpend[[#This Row],[Personnel number]]&lt;&gt;"",TimeSpend[[#This Row],[Date]]&lt;&gt;""),SUBSTITUTE(TimeSpend[[#This Row],[Hours]],",","."),"")</f>
        <v/>
      </c>
      <c r="D3446" t="str">
        <f>IF(AND(TimeSpend[[#This Row],[Personnel number]]&lt;&gt;"",TimeSpend[[#This Row],[Date]]&lt;&gt;""),TimeSpend[[#This Row],[Network]],"")</f>
        <v/>
      </c>
      <c r="E3446" t="str">
        <f>IF(AND(TimeSpend[[#This Row],[Personnel number]]&lt;&gt;"",TimeSpend[[#This Row],[Date]]&lt;&gt;""),TimeSpend[[#This Row],[Network Description]],"")</f>
        <v/>
      </c>
      <c r="F3446" t="str">
        <f>IF(AND(TimeSpend[[#This Row],[Personnel number]]&lt;&gt;"",TimeSpend[[#This Row],[Date]]&lt;&gt;""),TimeSpend[[#This Row],[Activity]],"")</f>
        <v/>
      </c>
      <c r="G3446" t="str">
        <f>IF(AND(TimeSpend[[#This Row],[Personnel number]]&lt;&gt;"",TimeSpend[[#This Row],[Date]]&lt;&gt;""),TimeSpend[[#This Row],[Activity description]],"")</f>
        <v/>
      </c>
      <c r="H3446" s="36" t="str">
        <f>IF(AND(TimeSpend[[#This Row],[Personnel number]]&lt;&gt;"",TimeSpend[[#This Row],[Date]]&lt;&gt;""),TimeSpend[[#This Row],[Start Time]],"")</f>
        <v/>
      </c>
      <c r="I3446" s="36" t="str">
        <f>IF(AND(TimeSpend[[#This Row],[Personnel number]]&lt;&gt;"",TimeSpend[[#This Row],[Date]]&lt;&gt;""),TimeSpend[[#This Row],[End Time]],"")</f>
        <v/>
      </c>
      <c r="J3446" t="str">
        <f>IF(AND(TimeSpend[[#This Row],[Personnel number]]&lt;&gt;"",TimeSpend[[#This Row],[Date]]&lt;&gt;""),TimeSpend[[#This Row],[Location]],"")</f>
        <v/>
      </c>
      <c r="K3446" t="str">
        <f>IF(AND(TimeSpend[[#This Row],[Personnel number]]&lt;&gt;"",TimeSpend[[#This Row],[Date]]&lt;&gt;""),TimeSpend[[#This Row],[Task]],"")</f>
        <v/>
      </c>
      <c r="L3446" t="str">
        <f>IF(AND(TimeSpend[[#This Row],[Personnel number]]&lt;&gt;"",TimeSpend[[#This Row],[Date]]&lt;&gt;""),Utilization!$J$2,"")</f>
        <v/>
      </c>
      <c r="M3446" t="str">
        <f>IF(AND(TimeSpend[[#This Row],[Personnel number]]&lt;&gt;"",TimeSpend[[#This Row],[Date]]&lt;&gt;""),TimeSpend[[#This Row],[Employee Name]],"")</f>
        <v/>
      </c>
      <c r="N3446" t="str">
        <f t="shared" si="106"/>
        <v/>
      </c>
      <c r="O3446" t="str">
        <f t="shared" si="107"/>
        <v/>
      </c>
      <c r="P3446" t="str">
        <f>IF(D3446&lt;&gt;"",VLOOKUP(D3446,Projects!B:C,2,0),"")</f>
        <v/>
      </c>
    </row>
    <row r="3447" spans="1:16" x14ac:dyDescent="0.25">
      <c r="A3447" t="str">
        <f>UPPER(IF(AND(TimeSpend[[#This Row],[Personnel number]]&lt;&gt;"",TimeSpend[[#This Row],[Date]]&lt;&gt;""),TimeSpend[[#This Row],[Personnel number]],""))</f>
        <v/>
      </c>
      <c r="B3447" s="85" t="str">
        <f>IF(AND(TimeSpend[[#This Row],[Personnel number]]&lt;&gt;"",TimeSpend[[#This Row],[Date]]&lt;&gt;""),TEXT(TimeSpend[[#This Row],[Date]],"[$-409]yyyyMMdd"),"")</f>
        <v/>
      </c>
      <c r="C3447" s="33" t="str">
        <f>IF(AND(TimeSpend[[#This Row],[Personnel number]]&lt;&gt;"",TimeSpend[[#This Row],[Date]]&lt;&gt;""),SUBSTITUTE(TimeSpend[[#This Row],[Hours]],",","."),"")</f>
        <v/>
      </c>
      <c r="D3447" t="str">
        <f>IF(AND(TimeSpend[[#This Row],[Personnel number]]&lt;&gt;"",TimeSpend[[#This Row],[Date]]&lt;&gt;""),TimeSpend[[#This Row],[Network]],"")</f>
        <v/>
      </c>
      <c r="E3447" t="str">
        <f>IF(AND(TimeSpend[[#This Row],[Personnel number]]&lt;&gt;"",TimeSpend[[#This Row],[Date]]&lt;&gt;""),TimeSpend[[#This Row],[Network Description]],"")</f>
        <v/>
      </c>
      <c r="F3447" t="str">
        <f>IF(AND(TimeSpend[[#This Row],[Personnel number]]&lt;&gt;"",TimeSpend[[#This Row],[Date]]&lt;&gt;""),TimeSpend[[#This Row],[Activity]],"")</f>
        <v/>
      </c>
      <c r="G3447" t="str">
        <f>IF(AND(TimeSpend[[#This Row],[Personnel number]]&lt;&gt;"",TimeSpend[[#This Row],[Date]]&lt;&gt;""),TimeSpend[[#This Row],[Activity description]],"")</f>
        <v/>
      </c>
      <c r="H3447" s="36" t="str">
        <f>IF(AND(TimeSpend[[#This Row],[Personnel number]]&lt;&gt;"",TimeSpend[[#This Row],[Date]]&lt;&gt;""),TimeSpend[[#This Row],[Start Time]],"")</f>
        <v/>
      </c>
      <c r="I3447" s="36" t="str">
        <f>IF(AND(TimeSpend[[#This Row],[Personnel number]]&lt;&gt;"",TimeSpend[[#This Row],[Date]]&lt;&gt;""),TimeSpend[[#This Row],[End Time]],"")</f>
        <v/>
      </c>
      <c r="J3447" t="str">
        <f>IF(AND(TimeSpend[[#This Row],[Personnel number]]&lt;&gt;"",TimeSpend[[#This Row],[Date]]&lt;&gt;""),TimeSpend[[#This Row],[Location]],"")</f>
        <v/>
      </c>
      <c r="K3447" t="str">
        <f>IF(AND(TimeSpend[[#This Row],[Personnel number]]&lt;&gt;"",TimeSpend[[#This Row],[Date]]&lt;&gt;""),TimeSpend[[#This Row],[Task]],"")</f>
        <v/>
      </c>
      <c r="L3447" t="str">
        <f>IF(AND(TimeSpend[[#This Row],[Personnel number]]&lt;&gt;"",TimeSpend[[#This Row],[Date]]&lt;&gt;""),Utilization!$J$2,"")</f>
        <v/>
      </c>
      <c r="M3447" t="str">
        <f>IF(AND(TimeSpend[[#This Row],[Personnel number]]&lt;&gt;"",TimeSpend[[#This Row],[Date]]&lt;&gt;""),TimeSpend[[#This Row],[Employee Name]],"")</f>
        <v/>
      </c>
      <c r="N3447" t="str">
        <f t="shared" si="106"/>
        <v/>
      </c>
      <c r="O3447" t="str">
        <f t="shared" si="107"/>
        <v/>
      </c>
      <c r="P3447" t="str">
        <f>IF(D3447&lt;&gt;"",VLOOKUP(D3447,Projects!B:C,2,0),"")</f>
        <v/>
      </c>
    </row>
    <row r="3448" spans="1:16" x14ac:dyDescent="0.25">
      <c r="A3448" t="str">
        <f>UPPER(IF(AND(TimeSpend[[#This Row],[Personnel number]]&lt;&gt;"",TimeSpend[[#This Row],[Date]]&lt;&gt;""),TimeSpend[[#This Row],[Personnel number]],""))</f>
        <v/>
      </c>
      <c r="B3448" s="85" t="str">
        <f>IF(AND(TimeSpend[[#This Row],[Personnel number]]&lt;&gt;"",TimeSpend[[#This Row],[Date]]&lt;&gt;""),TEXT(TimeSpend[[#This Row],[Date]],"[$-409]yyyyMMdd"),"")</f>
        <v/>
      </c>
      <c r="C3448" s="33" t="str">
        <f>IF(AND(TimeSpend[[#This Row],[Personnel number]]&lt;&gt;"",TimeSpend[[#This Row],[Date]]&lt;&gt;""),SUBSTITUTE(TimeSpend[[#This Row],[Hours]],",","."),"")</f>
        <v/>
      </c>
      <c r="D3448" t="str">
        <f>IF(AND(TimeSpend[[#This Row],[Personnel number]]&lt;&gt;"",TimeSpend[[#This Row],[Date]]&lt;&gt;""),TimeSpend[[#This Row],[Network]],"")</f>
        <v/>
      </c>
      <c r="E3448" t="str">
        <f>IF(AND(TimeSpend[[#This Row],[Personnel number]]&lt;&gt;"",TimeSpend[[#This Row],[Date]]&lt;&gt;""),TimeSpend[[#This Row],[Network Description]],"")</f>
        <v/>
      </c>
      <c r="F3448" t="str">
        <f>IF(AND(TimeSpend[[#This Row],[Personnel number]]&lt;&gt;"",TimeSpend[[#This Row],[Date]]&lt;&gt;""),TimeSpend[[#This Row],[Activity]],"")</f>
        <v/>
      </c>
      <c r="G3448" t="str">
        <f>IF(AND(TimeSpend[[#This Row],[Personnel number]]&lt;&gt;"",TimeSpend[[#This Row],[Date]]&lt;&gt;""),TimeSpend[[#This Row],[Activity description]],"")</f>
        <v/>
      </c>
      <c r="H3448" s="36" t="str">
        <f>IF(AND(TimeSpend[[#This Row],[Personnel number]]&lt;&gt;"",TimeSpend[[#This Row],[Date]]&lt;&gt;""),TimeSpend[[#This Row],[Start Time]],"")</f>
        <v/>
      </c>
      <c r="I3448" s="36" t="str">
        <f>IF(AND(TimeSpend[[#This Row],[Personnel number]]&lt;&gt;"",TimeSpend[[#This Row],[Date]]&lt;&gt;""),TimeSpend[[#This Row],[End Time]],"")</f>
        <v/>
      </c>
      <c r="J3448" t="str">
        <f>IF(AND(TimeSpend[[#This Row],[Personnel number]]&lt;&gt;"",TimeSpend[[#This Row],[Date]]&lt;&gt;""),TimeSpend[[#This Row],[Location]],"")</f>
        <v/>
      </c>
      <c r="K3448" t="str">
        <f>IF(AND(TimeSpend[[#This Row],[Personnel number]]&lt;&gt;"",TimeSpend[[#This Row],[Date]]&lt;&gt;""),TimeSpend[[#This Row],[Task]],"")</f>
        <v/>
      </c>
      <c r="L3448" t="str">
        <f>IF(AND(TimeSpend[[#This Row],[Personnel number]]&lt;&gt;"",TimeSpend[[#This Row],[Date]]&lt;&gt;""),Utilization!$J$2,"")</f>
        <v/>
      </c>
      <c r="M3448" t="str">
        <f>IF(AND(TimeSpend[[#This Row],[Personnel number]]&lt;&gt;"",TimeSpend[[#This Row],[Date]]&lt;&gt;""),TimeSpend[[#This Row],[Employee Name]],"")</f>
        <v/>
      </c>
      <c r="N3448" t="str">
        <f t="shared" si="106"/>
        <v/>
      </c>
      <c r="O3448" t="str">
        <f t="shared" si="107"/>
        <v/>
      </c>
      <c r="P3448" t="str">
        <f>IF(D3448&lt;&gt;"",VLOOKUP(D3448,Projects!B:C,2,0),"")</f>
        <v/>
      </c>
    </row>
    <row r="3449" spans="1:16" x14ac:dyDescent="0.25">
      <c r="A3449" t="str">
        <f>UPPER(IF(AND(TimeSpend[[#This Row],[Personnel number]]&lt;&gt;"",TimeSpend[[#This Row],[Date]]&lt;&gt;""),TimeSpend[[#This Row],[Personnel number]],""))</f>
        <v/>
      </c>
      <c r="B3449" s="85" t="str">
        <f>IF(AND(TimeSpend[[#This Row],[Personnel number]]&lt;&gt;"",TimeSpend[[#This Row],[Date]]&lt;&gt;""),TEXT(TimeSpend[[#This Row],[Date]],"[$-409]yyyyMMdd"),"")</f>
        <v/>
      </c>
      <c r="C3449" s="33" t="str">
        <f>IF(AND(TimeSpend[[#This Row],[Personnel number]]&lt;&gt;"",TimeSpend[[#This Row],[Date]]&lt;&gt;""),SUBSTITUTE(TimeSpend[[#This Row],[Hours]],",","."),"")</f>
        <v/>
      </c>
      <c r="D3449" t="str">
        <f>IF(AND(TimeSpend[[#This Row],[Personnel number]]&lt;&gt;"",TimeSpend[[#This Row],[Date]]&lt;&gt;""),TimeSpend[[#This Row],[Network]],"")</f>
        <v/>
      </c>
      <c r="E3449" t="str">
        <f>IF(AND(TimeSpend[[#This Row],[Personnel number]]&lt;&gt;"",TimeSpend[[#This Row],[Date]]&lt;&gt;""),TimeSpend[[#This Row],[Network Description]],"")</f>
        <v/>
      </c>
      <c r="F3449" t="str">
        <f>IF(AND(TimeSpend[[#This Row],[Personnel number]]&lt;&gt;"",TimeSpend[[#This Row],[Date]]&lt;&gt;""),TimeSpend[[#This Row],[Activity]],"")</f>
        <v/>
      </c>
      <c r="G3449" t="str">
        <f>IF(AND(TimeSpend[[#This Row],[Personnel number]]&lt;&gt;"",TimeSpend[[#This Row],[Date]]&lt;&gt;""),TimeSpend[[#This Row],[Activity description]],"")</f>
        <v/>
      </c>
      <c r="H3449" s="36" t="str">
        <f>IF(AND(TimeSpend[[#This Row],[Personnel number]]&lt;&gt;"",TimeSpend[[#This Row],[Date]]&lt;&gt;""),TimeSpend[[#This Row],[Start Time]],"")</f>
        <v/>
      </c>
      <c r="I3449" s="36" t="str">
        <f>IF(AND(TimeSpend[[#This Row],[Personnel number]]&lt;&gt;"",TimeSpend[[#This Row],[Date]]&lt;&gt;""),TimeSpend[[#This Row],[End Time]],"")</f>
        <v/>
      </c>
      <c r="J3449" t="str">
        <f>IF(AND(TimeSpend[[#This Row],[Personnel number]]&lt;&gt;"",TimeSpend[[#This Row],[Date]]&lt;&gt;""),TimeSpend[[#This Row],[Location]],"")</f>
        <v/>
      </c>
      <c r="K3449" t="str">
        <f>IF(AND(TimeSpend[[#This Row],[Personnel number]]&lt;&gt;"",TimeSpend[[#This Row],[Date]]&lt;&gt;""),TimeSpend[[#This Row],[Task]],"")</f>
        <v/>
      </c>
      <c r="L3449" t="str">
        <f>IF(AND(TimeSpend[[#This Row],[Personnel number]]&lt;&gt;"",TimeSpend[[#This Row],[Date]]&lt;&gt;""),Utilization!$J$2,"")</f>
        <v/>
      </c>
      <c r="M3449" t="str">
        <f>IF(AND(TimeSpend[[#This Row],[Personnel number]]&lt;&gt;"",TimeSpend[[#This Row],[Date]]&lt;&gt;""),TimeSpend[[#This Row],[Employee Name]],"")</f>
        <v/>
      </c>
      <c r="N3449" t="str">
        <f t="shared" ref="N3449:N3512" si="108">IF(A3449&lt;&gt;"",ROW(A3449)-1,"")</f>
        <v/>
      </c>
      <c r="O3449" t="str">
        <f t="shared" ref="O3449:O3512" si="109">IF(A3449&lt;&gt;"",L3449&amp;"-"&amp;N3449,"")</f>
        <v/>
      </c>
      <c r="P3449" t="str">
        <f>IF(D3449&lt;&gt;"",VLOOKUP(D3449,Projects!B:C,2,0),"")</f>
        <v/>
      </c>
    </row>
    <row r="3450" spans="1:16" x14ac:dyDescent="0.25">
      <c r="A3450" t="str">
        <f>UPPER(IF(AND(TimeSpend[[#This Row],[Personnel number]]&lt;&gt;"",TimeSpend[[#This Row],[Date]]&lt;&gt;""),TimeSpend[[#This Row],[Personnel number]],""))</f>
        <v/>
      </c>
      <c r="B3450" s="85" t="str">
        <f>IF(AND(TimeSpend[[#This Row],[Personnel number]]&lt;&gt;"",TimeSpend[[#This Row],[Date]]&lt;&gt;""),TEXT(TimeSpend[[#This Row],[Date]],"[$-409]yyyyMMdd"),"")</f>
        <v/>
      </c>
      <c r="C3450" s="33" t="str">
        <f>IF(AND(TimeSpend[[#This Row],[Personnel number]]&lt;&gt;"",TimeSpend[[#This Row],[Date]]&lt;&gt;""),SUBSTITUTE(TimeSpend[[#This Row],[Hours]],",","."),"")</f>
        <v/>
      </c>
      <c r="D3450" t="str">
        <f>IF(AND(TimeSpend[[#This Row],[Personnel number]]&lt;&gt;"",TimeSpend[[#This Row],[Date]]&lt;&gt;""),TimeSpend[[#This Row],[Network]],"")</f>
        <v/>
      </c>
      <c r="E3450" t="str">
        <f>IF(AND(TimeSpend[[#This Row],[Personnel number]]&lt;&gt;"",TimeSpend[[#This Row],[Date]]&lt;&gt;""),TimeSpend[[#This Row],[Network Description]],"")</f>
        <v/>
      </c>
      <c r="F3450" t="str">
        <f>IF(AND(TimeSpend[[#This Row],[Personnel number]]&lt;&gt;"",TimeSpend[[#This Row],[Date]]&lt;&gt;""),TimeSpend[[#This Row],[Activity]],"")</f>
        <v/>
      </c>
      <c r="G3450" t="str">
        <f>IF(AND(TimeSpend[[#This Row],[Personnel number]]&lt;&gt;"",TimeSpend[[#This Row],[Date]]&lt;&gt;""),TimeSpend[[#This Row],[Activity description]],"")</f>
        <v/>
      </c>
      <c r="H3450" s="36" t="str">
        <f>IF(AND(TimeSpend[[#This Row],[Personnel number]]&lt;&gt;"",TimeSpend[[#This Row],[Date]]&lt;&gt;""),TimeSpend[[#This Row],[Start Time]],"")</f>
        <v/>
      </c>
      <c r="I3450" s="36" t="str">
        <f>IF(AND(TimeSpend[[#This Row],[Personnel number]]&lt;&gt;"",TimeSpend[[#This Row],[Date]]&lt;&gt;""),TimeSpend[[#This Row],[End Time]],"")</f>
        <v/>
      </c>
      <c r="J3450" t="str">
        <f>IF(AND(TimeSpend[[#This Row],[Personnel number]]&lt;&gt;"",TimeSpend[[#This Row],[Date]]&lt;&gt;""),TimeSpend[[#This Row],[Location]],"")</f>
        <v/>
      </c>
      <c r="K3450" t="str">
        <f>IF(AND(TimeSpend[[#This Row],[Personnel number]]&lt;&gt;"",TimeSpend[[#This Row],[Date]]&lt;&gt;""),TimeSpend[[#This Row],[Task]],"")</f>
        <v/>
      </c>
      <c r="L3450" t="str">
        <f>IF(AND(TimeSpend[[#This Row],[Personnel number]]&lt;&gt;"",TimeSpend[[#This Row],[Date]]&lt;&gt;""),Utilization!$J$2,"")</f>
        <v/>
      </c>
      <c r="M3450" t="str">
        <f>IF(AND(TimeSpend[[#This Row],[Personnel number]]&lt;&gt;"",TimeSpend[[#This Row],[Date]]&lt;&gt;""),TimeSpend[[#This Row],[Employee Name]],"")</f>
        <v/>
      </c>
      <c r="N3450" t="str">
        <f t="shared" si="108"/>
        <v/>
      </c>
      <c r="O3450" t="str">
        <f t="shared" si="109"/>
        <v/>
      </c>
      <c r="P3450" t="str">
        <f>IF(D3450&lt;&gt;"",VLOOKUP(D3450,Projects!B:C,2,0),"")</f>
        <v/>
      </c>
    </row>
    <row r="3451" spans="1:16" x14ac:dyDescent="0.25">
      <c r="A3451" t="str">
        <f>UPPER(IF(AND(TimeSpend[[#This Row],[Personnel number]]&lt;&gt;"",TimeSpend[[#This Row],[Date]]&lt;&gt;""),TimeSpend[[#This Row],[Personnel number]],""))</f>
        <v/>
      </c>
      <c r="B3451" s="85" t="str">
        <f>IF(AND(TimeSpend[[#This Row],[Personnel number]]&lt;&gt;"",TimeSpend[[#This Row],[Date]]&lt;&gt;""),TEXT(TimeSpend[[#This Row],[Date]],"[$-409]yyyyMMdd"),"")</f>
        <v/>
      </c>
      <c r="C3451" s="33" t="str">
        <f>IF(AND(TimeSpend[[#This Row],[Personnel number]]&lt;&gt;"",TimeSpend[[#This Row],[Date]]&lt;&gt;""),SUBSTITUTE(TimeSpend[[#This Row],[Hours]],",","."),"")</f>
        <v/>
      </c>
      <c r="D3451" t="str">
        <f>IF(AND(TimeSpend[[#This Row],[Personnel number]]&lt;&gt;"",TimeSpend[[#This Row],[Date]]&lt;&gt;""),TimeSpend[[#This Row],[Network]],"")</f>
        <v/>
      </c>
      <c r="E3451" t="str">
        <f>IF(AND(TimeSpend[[#This Row],[Personnel number]]&lt;&gt;"",TimeSpend[[#This Row],[Date]]&lt;&gt;""),TimeSpend[[#This Row],[Network Description]],"")</f>
        <v/>
      </c>
      <c r="F3451" t="str">
        <f>IF(AND(TimeSpend[[#This Row],[Personnel number]]&lt;&gt;"",TimeSpend[[#This Row],[Date]]&lt;&gt;""),TimeSpend[[#This Row],[Activity]],"")</f>
        <v/>
      </c>
      <c r="G3451" t="str">
        <f>IF(AND(TimeSpend[[#This Row],[Personnel number]]&lt;&gt;"",TimeSpend[[#This Row],[Date]]&lt;&gt;""),TimeSpend[[#This Row],[Activity description]],"")</f>
        <v/>
      </c>
      <c r="H3451" s="36" t="str">
        <f>IF(AND(TimeSpend[[#This Row],[Personnel number]]&lt;&gt;"",TimeSpend[[#This Row],[Date]]&lt;&gt;""),TimeSpend[[#This Row],[Start Time]],"")</f>
        <v/>
      </c>
      <c r="I3451" s="36" t="str">
        <f>IF(AND(TimeSpend[[#This Row],[Personnel number]]&lt;&gt;"",TimeSpend[[#This Row],[Date]]&lt;&gt;""),TimeSpend[[#This Row],[End Time]],"")</f>
        <v/>
      </c>
      <c r="J3451" t="str">
        <f>IF(AND(TimeSpend[[#This Row],[Personnel number]]&lt;&gt;"",TimeSpend[[#This Row],[Date]]&lt;&gt;""),TimeSpend[[#This Row],[Location]],"")</f>
        <v/>
      </c>
      <c r="K3451" t="str">
        <f>IF(AND(TimeSpend[[#This Row],[Personnel number]]&lt;&gt;"",TimeSpend[[#This Row],[Date]]&lt;&gt;""),TimeSpend[[#This Row],[Task]],"")</f>
        <v/>
      </c>
      <c r="L3451" t="str">
        <f>IF(AND(TimeSpend[[#This Row],[Personnel number]]&lt;&gt;"",TimeSpend[[#This Row],[Date]]&lt;&gt;""),Utilization!$J$2,"")</f>
        <v/>
      </c>
      <c r="M3451" t="str">
        <f>IF(AND(TimeSpend[[#This Row],[Personnel number]]&lt;&gt;"",TimeSpend[[#This Row],[Date]]&lt;&gt;""),TimeSpend[[#This Row],[Employee Name]],"")</f>
        <v/>
      </c>
      <c r="N3451" t="str">
        <f t="shared" si="108"/>
        <v/>
      </c>
      <c r="O3451" t="str">
        <f t="shared" si="109"/>
        <v/>
      </c>
      <c r="P3451" t="str">
        <f>IF(D3451&lt;&gt;"",VLOOKUP(D3451,Projects!B:C,2,0),"")</f>
        <v/>
      </c>
    </row>
    <row r="3452" spans="1:16" x14ac:dyDescent="0.25">
      <c r="A3452" t="str">
        <f>UPPER(IF(AND(TimeSpend[[#This Row],[Personnel number]]&lt;&gt;"",TimeSpend[[#This Row],[Date]]&lt;&gt;""),TimeSpend[[#This Row],[Personnel number]],""))</f>
        <v/>
      </c>
      <c r="B3452" s="85" t="str">
        <f>IF(AND(TimeSpend[[#This Row],[Personnel number]]&lt;&gt;"",TimeSpend[[#This Row],[Date]]&lt;&gt;""),TEXT(TimeSpend[[#This Row],[Date]],"[$-409]yyyyMMdd"),"")</f>
        <v/>
      </c>
      <c r="C3452" s="33" t="str">
        <f>IF(AND(TimeSpend[[#This Row],[Personnel number]]&lt;&gt;"",TimeSpend[[#This Row],[Date]]&lt;&gt;""),SUBSTITUTE(TimeSpend[[#This Row],[Hours]],",","."),"")</f>
        <v/>
      </c>
      <c r="D3452" t="str">
        <f>IF(AND(TimeSpend[[#This Row],[Personnel number]]&lt;&gt;"",TimeSpend[[#This Row],[Date]]&lt;&gt;""),TimeSpend[[#This Row],[Network]],"")</f>
        <v/>
      </c>
      <c r="E3452" t="str">
        <f>IF(AND(TimeSpend[[#This Row],[Personnel number]]&lt;&gt;"",TimeSpend[[#This Row],[Date]]&lt;&gt;""),TimeSpend[[#This Row],[Network Description]],"")</f>
        <v/>
      </c>
      <c r="F3452" t="str">
        <f>IF(AND(TimeSpend[[#This Row],[Personnel number]]&lt;&gt;"",TimeSpend[[#This Row],[Date]]&lt;&gt;""),TimeSpend[[#This Row],[Activity]],"")</f>
        <v/>
      </c>
      <c r="G3452" t="str">
        <f>IF(AND(TimeSpend[[#This Row],[Personnel number]]&lt;&gt;"",TimeSpend[[#This Row],[Date]]&lt;&gt;""),TimeSpend[[#This Row],[Activity description]],"")</f>
        <v/>
      </c>
      <c r="H3452" s="36" t="str">
        <f>IF(AND(TimeSpend[[#This Row],[Personnel number]]&lt;&gt;"",TimeSpend[[#This Row],[Date]]&lt;&gt;""),TimeSpend[[#This Row],[Start Time]],"")</f>
        <v/>
      </c>
      <c r="I3452" s="36" t="str">
        <f>IF(AND(TimeSpend[[#This Row],[Personnel number]]&lt;&gt;"",TimeSpend[[#This Row],[Date]]&lt;&gt;""),TimeSpend[[#This Row],[End Time]],"")</f>
        <v/>
      </c>
      <c r="J3452" t="str">
        <f>IF(AND(TimeSpend[[#This Row],[Personnel number]]&lt;&gt;"",TimeSpend[[#This Row],[Date]]&lt;&gt;""),TimeSpend[[#This Row],[Location]],"")</f>
        <v/>
      </c>
      <c r="K3452" t="str">
        <f>IF(AND(TimeSpend[[#This Row],[Personnel number]]&lt;&gt;"",TimeSpend[[#This Row],[Date]]&lt;&gt;""),TimeSpend[[#This Row],[Task]],"")</f>
        <v/>
      </c>
      <c r="L3452" t="str">
        <f>IF(AND(TimeSpend[[#This Row],[Personnel number]]&lt;&gt;"",TimeSpend[[#This Row],[Date]]&lt;&gt;""),Utilization!$J$2,"")</f>
        <v/>
      </c>
      <c r="M3452" t="str">
        <f>IF(AND(TimeSpend[[#This Row],[Personnel number]]&lt;&gt;"",TimeSpend[[#This Row],[Date]]&lt;&gt;""),TimeSpend[[#This Row],[Employee Name]],"")</f>
        <v/>
      </c>
      <c r="N3452" t="str">
        <f t="shared" si="108"/>
        <v/>
      </c>
      <c r="O3452" t="str">
        <f t="shared" si="109"/>
        <v/>
      </c>
      <c r="P3452" t="str">
        <f>IF(D3452&lt;&gt;"",VLOOKUP(D3452,Projects!B:C,2,0),"")</f>
        <v/>
      </c>
    </row>
    <row r="3453" spans="1:16" x14ac:dyDescent="0.25">
      <c r="A3453" t="str">
        <f>UPPER(IF(AND(TimeSpend[[#This Row],[Personnel number]]&lt;&gt;"",TimeSpend[[#This Row],[Date]]&lt;&gt;""),TimeSpend[[#This Row],[Personnel number]],""))</f>
        <v/>
      </c>
      <c r="B3453" s="85" t="str">
        <f>IF(AND(TimeSpend[[#This Row],[Personnel number]]&lt;&gt;"",TimeSpend[[#This Row],[Date]]&lt;&gt;""),TEXT(TimeSpend[[#This Row],[Date]],"[$-409]yyyyMMdd"),"")</f>
        <v/>
      </c>
      <c r="C3453" s="33" t="str">
        <f>IF(AND(TimeSpend[[#This Row],[Personnel number]]&lt;&gt;"",TimeSpend[[#This Row],[Date]]&lt;&gt;""),SUBSTITUTE(TimeSpend[[#This Row],[Hours]],",","."),"")</f>
        <v/>
      </c>
      <c r="D3453" t="str">
        <f>IF(AND(TimeSpend[[#This Row],[Personnel number]]&lt;&gt;"",TimeSpend[[#This Row],[Date]]&lt;&gt;""),TimeSpend[[#This Row],[Network]],"")</f>
        <v/>
      </c>
      <c r="E3453" t="str">
        <f>IF(AND(TimeSpend[[#This Row],[Personnel number]]&lt;&gt;"",TimeSpend[[#This Row],[Date]]&lt;&gt;""),TimeSpend[[#This Row],[Network Description]],"")</f>
        <v/>
      </c>
      <c r="F3453" t="str">
        <f>IF(AND(TimeSpend[[#This Row],[Personnel number]]&lt;&gt;"",TimeSpend[[#This Row],[Date]]&lt;&gt;""),TimeSpend[[#This Row],[Activity]],"")</f>
        <v/>
      </c>
      <c r="G3453" t="str">
        <f>IF(AND(TimeSpend[[#This Row],[Personnel number]]&lt;&gt;"",TimeSpend[[#This Row],[Date]]&lt;&gt;""),TimeSpend[[#This Row],[Activity description]],"")</f>
        <v/>
      </c>
      <c r="H3453" s="36" t="str">
        <f>IF(AND(TimeSpend[[#This Row],[Personnel number]]&lt;&gt;"",TimeSpend[[#This Row],[Date]]&lt;&gt;""),TimeSpend[[#This Row],[Start Time]],"")</f>
        <v/>
      </c>
      <c r="I3453" s="36" t="str">
        <f>IF(AND(TimeSpend[[#This Row],[Personnel number]]&lt;&gt;"",TimeSpend[[#This Row],[Date]]&lt;&gt;""),TimeSpend[[#This Row],[End Time]],"")</f>
        <v/>
      </c>
      <c r="J3453" t="str">
        <f>IF(AND(TimeSpend[[#This Row],[Personnel number]]&lt;&gt;"",TimeSpend[[#This Row],[Date]]&lt;&gt;""),TimeSpend[[#This Row],[Location]],"")</f>
        <v/>
      </c>
      <c r="K3453" t="str">
        <f>IF(AND(TimeSpend[[#This Row],[Personnel number]]&lt;&gt;"",TimeSpend[[#This Row],[Date]]&lt;&gt;""),TimeSpend[[#This Row],[Task]],"")</f>
        <v/>
      </c>
      <c r="L3453" t="str">
        <f>IF(AND(TimeSpend[[#This Row],[Personnel number]]&lt;&gt;"",TimeSpend[[#This Row],[Date]]&lt;&gt;""),Utilization!$J$2,"")</f>
        <v/>
      </c>
      <c r="M3453" t="str">
        <f>IF(AND(TimeSpend[[#This Row],[Personnel number]]&lt;&gt;"",TimeSpend[[#This Row],[Date]]&lt;&gt;""),TimeSpend[[#This Row],[Employee Name]],"")</f>
        <v/>
      </c>
      <c r="N3453" t="str">
        <f t="shared" si="108"/>
        <v/>
      </c>
      <c r="O3453" t="str">
        <f t="shared" si="109"/>
        <v/>
      </c>
      <c r="P3453" t="str">
        <f>IF(D3453&lt;&gt;"",VLOOKUP(D3453,Projects!B:C,2,0),"")</f>
        <v/>
      </c>
    </row>
    <row r="3454" spans="1:16" x14ac:dyDescent="0.25">
      <c r="A3454" t="str">
        <f>UPPER(IF(AND(TimeSpend[[#This Row],[Personnel number]]&lt;&gt;"",TimeSpend[[#This Row],[Date]]&lt;&gt;""),TimeSpend[[#This Row],[Personnel number]],""))</f>
        <v/>
      </c>
      <c r="B3454" s="85" t="str">
        <f>IF(AND(TimeSpend[[#This Row],[Personnel number]]&lt;&gt;"",TimeSpend[[#This Row],[Date]]&lt;&gt;""),TEXT(TimeSpend[[#This Row],[Date]],"[$-409]yyyyMMdd"),"")</f>
        <v/>
      </c>
      <c r="C3454" s="33" t="str">
        <f>IF(AND(TimeSpend[[#This Row],[Personnel number]]&lt;&gt;"",TimeSpend[[#This Row],[Date]]&lt;&gt;""),SUBSTITUTE(TimeSpend[[#This Row],[Hours]],",","."),"")</f>
        <v/>
      </c>
      <c r="D3454" t="str">
        <f>IF(AND(TimeSpend[[#This Row],[Personnel number]]&lt;&gt;"",TimeSpend[[#This Row],[Date]]&lt;&gt;""),TimeSpend[[#This Row],[Network]],"")</f>
        <v/>
      </c>
      <c r="E3454" t="str">
        <f>IF(AND(TimeSpend[[#This Row],[Personnel number]]&lt;&gt;"",TimeSpend[[#This Row],[Date]]&lt;&gt;""),TimeSpend[[#This Row],[Network Description]],"")</f>
        <v/>
      </c>
      <c r="F3454" t="str">
        <f>IF(AND(TimeSpend[[#This Row],[Personnel number]]&lt;&gt;"",TimeSpend[[#This Row],[Date]]&lt;&gt;""),TimeSpend[[#This Row],[Activity]],"")</f>
        <v/>
      </c>
      <c r="G3454" t="str">
        <f>IF(AND(TimeSpend[[#This Row],[Personnel number]]&lt;&gt;"",TimeSpend[[#This Row],[Date]]&lt;&gt;""),TimeSpend[[#This Row],[Activity description]],"")</f>
        <v/>
      </c>
      <c r="H3454" s="36" t="str">
        <f>IF(AND(TimeSpend[[#This Row],[Personnel number]]&lt;&gt;"",TimeSpend[[#This Row],[Date]]&lt;&gt;""),TimeSpend[[#This Row],[Start Time]],"")</f>
        <v/>
      </c>
      <c r="I3454" s="36" t="str">
        <f>IF(AND(TimeSpend[[#This Row],[Personnel number]]&lt;&gt;"",TimeSpend[[#This Row],[Date]]&lt;&gt;""),TimeSpend[[#This Row],[End Time]],"")</f>
        <v/>
      </c>
      <c r="J3454" t="str">
        <f>IF(AND(TimeSpend[[#This Row],[Personnel number]]&lt;&gt;"",TimeSpend[[#This Row],[Date]]&lt;&gt;""),TimeSpend[[#This Row],[Location]],"")</f>
        <v/>
      </c>
      <c r="K3454" t="str">
        <f>IF(AND(TimeSpend[[#This Row],[Personnel number]]&lt;&gt;"",TimeSpend[[#This Row],[Date]]&lt;&gt;""),TimeSpend[[#This Row],[Task]],"")</f>
        <v/>
      </c>
      <c r="L3454" t="str">
        <f>IF(AND(TimeSpend[[#This Row],[Personnel number]]&lt;&gt;"",TimeSpend[[#This Row],[Date]]&lt;&gt;""),Utilization!$J$2,"")</f>
        <v/>
      </c>
      <c r="M3454" t="str">
        <f>IF(AND(TimeSpend[[#This Row],[Personnel number]]&lt;&gt;"",TimeSpend[[#This Row],[Date]]&lt;&gt;""),TimeSpend[[#This Row],[Employee Name]],"")</f>
        <v/>
      </c>
      <c r="N3454" t="str">
        <f t="shared" si="108"/>
        <v/>
      </c>
      <c r="O3454" t="str">
        <f t="shared" si="109"/>
        <v/>
      </c>
      <c r="P3454" t="str">
        <f>IF(D3454&lt;&gt;"",VLOOKUP(D3454,Projects!B:C,2,0),"")</f>
        <v/>
      </c>
    </row>
    <row r="3455" spans="1:16" x14ac:dyDescent="0.25">
      <c r="A3455" t="str">
        <f>UPPER(IF(AND(TimeSpend[[#This Row],[Personnel number]]&lt;&gt;"",TimeSpend[[#This Row],[Date]]&lt;&gt;""),TimeSpend[[#This Row],[Personnel number]],""))</f>
        <v/>
      </c>
      <c r="B3455" s="85" t="str">
        <f>IF(AND(TimeSpend[[#This Row],[Personnel number]]&lt;&gt;"",TimeSpend[[#This Row],[Date]]&lt;&gt;""),TEXT(TimeSpend[[#This Row],[Date]],"[$-409]yyyyMMdd"),"")</f>
        <v/>
      </c>
      <c r="C3455" s="33" t="str">
        <f>IF(AND(TimeSpend[[#This Row],[Personnel number]]&lt;&gt;"",TimeSpend[[#This Row],[Date]]&lt;&gt;""),SUBSTITUTE(TimeSpend[[#This Row],[Hours]],",","."),"")</f>
        <v/>
      </c>
      <c r="D3455" t="str">
        <f>IF(AND(TimeSpend[[#This Row],[Personnel number]]&lt;&gt;"",TimeSpend[[#This Row],[Date]]&lt;&gt;""),TimeSpend[[#This Row],[Network]],"")</f>
        <v/>
      </c>
      <c r="E3455" t="str">
        <f>IF(AND(TimeSpend[[#This Row],[Personnel number]]&lt;&gt;"",TimeSpend[[#This Row],[Date]]&lt;&gt;""),TimeSpend[[#This Row],[Network Description]],"")</f>
        <v/>
      </c>
      <c r="F3455" t="str">
        <f>IF(AND(TimeSpend[[#This Row],[Personnel number]]&lt;&gt;"",TimeSpend[[#This Row],[Date]]&lt;&gt;""),TimeSpend[[#This Row],[Activity]],"")</f>
        <v/>
      </c>
      <c r="G3455" t="str">
        <f>IF(AND(TimeSpend[[#This Row],[Personnel number]]&lt;&gt;"",TimeSpend[[#This Row],[Date]]&lt;&gt;""),TimeSpend[[#This Row],[Activity description]],"")</f>
        <v/>
      </c>
      <c r="H3455" s="36" t="str">
        <f>IF(AND(TimeSpend[[#This Row],[Personnel number]]&lt;&gt;"",TimeSpend[[#This Row],[Date]]&lt;&gt;""),TimeSpend[[#This Row],[Start Time]],"")</f>
        <v/>
      </c>
      <c r="I3455" s="36" t="str">
        <f>IF(AND(TimeSpend[[#This Row],[Personnel number]]&lt;&gt;"",TimeSpend[[#This Row],[Date]]&lt;&gt;""),TimeSpend[[#This Row],[End Time]],"")</f>
        <v/>
      </c>
      <c r="J3455" t="str">
        <f>IF(AND(TimeSpend[[#This Row],[Personnel number]]&lt;&gt;"",TimeSpend[[#This Row],[Date]]&lt;&gt;""),TimeSpend[[#This Row],[Location]],"")</f>
        <v/>
      </c>
      <c r="K3455" t="str">
        <f>IF(AND(TimeSpend[[#This Row],[Personnel number]]&lt;&gt;"",TimeSpend[[#This Row],[Date]]&lt;&gt;""),TimeSpend[[#This Row],[Task]],"")</f>
        <v/>
      </c>
      <c r="L3455" t="str">
        <f>IF(AND(TimeSpend[[#This Row],[Personnel number]]&lt;&gt;"",TimeSpend[[#This Row],[Date]]&lt;&gt;""),Utilization!$J$2,"")</f>
        <v/>
      </c>
      <c r="M3455" t="str">
        <f>IF(AND(TimeSpend[[#This Row],[Personnel number]]&lt;&gt;"",TimeSpend[[#This Row],[Date]]&lt;&gt;""),TimeSpend[[#This Row],[Employee Name]],"")</f>
        <v/>
      </c>
      <c r="N3455" t="str">
        <f t="shared" si="108"/>
        <v/>
      </c>
      <c r="O3455" t="str">
        <f t="shared" si="109"/>
        <v/>
      </c>
      <c r="P3455" t="str">
        <f>IF(D3455&lt;&gt;"",VLOOKUP(D3455,Projects!B:C,2,0),"")</f>
        <v/>
      </c>
    </row>
    <row r="3456" spans="1:16" x14ac:dyDescent="0.25">
      <c r="A3456" t="str">
        <f>UPPER(IF(AND(TimeSpend[[#This Row],[Personnel number]]&lt;&gt;"",TimeSpend[[#This Row],[Date]]&lt;&gt;""),TimeSpend[[#This Row],[Personnel number]],""))</f>
        <v/>
      </c>
      <c r="B3456" s="85" t="str">
        <f>IF(AND(TimeSpend[[#This Row],[Personnel number]]&lt;&gt;"",TimeSpend[[#This Row],[Date]]&lt;&gt;""),TEXT(TimeSpend[[#This Row],[Date]],"[$-409]yyyyMMdd"),"")</f>
        <v/>
      </c>
      <c r="C3456" s="33" t="str">
        <f>IF(AND(TimeSpend[[#This Row],[Personnel number]]&lt;&gt;"",TimeSpend[[#This Row],[Date]]&lt;&gt;""),SUBSTITUTE(TimeSpend[[#This Row],[Hours]],",","."),"")</f>
        <v/>
      </c>
      <c r="D3456" t="str">
        <f>IF(AND(TimeSpend[[#This Row],[Personnel number]]&lt;&gt;"",TimeSpend[[#This Row],[Date]]&lt;&gt;""),TimeSpend[[#This Row],[Network]],"")</f>
        <v/>
      </c>
      <c r="E3456" t="str">
        <f>IF(AND(TimeSpend[[#This Row],[Personnel number]]&lt;&gt;"",TimeSpend[[#This Row],[Date]]&lt;&gt;""),TimeSpend[[#This Row],[Network Description]],"")</f>
        <v/>
      </c>
      <c r="F3456" t="str">
        <f>IF(AND(TimeSpend[[#This Row],[Personnel number]]&lt;&gt;"",TimeSpend[[#This Row],[Date]]&lt;&gt;""),TimeSpend[[#This Row],[Activity]],"")</f>
        <v/>
      </c>
      <c r="G3456" t="str">
        <f>IF(AND(TimeSpend[[#This Row],[Personnel number]]&lt;&gt;"",TimeSpend[[#This Row],[Date]]&lt;&gt;""),TimeSpend[[#This Row],[Activity description]],"")</f>
        <v/>
      </c>
      <c r="H3456" s="36" t="str">
        <f>IF(AND(TimeSpend[[#This Row],[Personnel number]]&lt;&gt;"",TimeSpend[[#This Row],[Date]]&lt;&gt;""),TimeSpend[[#This Row],[Start Time]],"")</f>
        <v/>
      </c>
      <c r="I3456" s="36" t="str">
        <f>IF(AND(TimeSpend[[#This Row],[Personnel number]]&lt;&gt;"",TimeSpend[[#This Row],[Date]]&lt;&gt;""),TimeSpend[[#This Row],[End Time]],"")</f>
        <v/>
      </c>
      <c r="J3456" t="str">
        <f>IF(AND(TimeSpend[[#This Row],[Personnel number]]&lt;&gt;"",TimeSpend[[#This Row],[Date]]&lt;&gt;""),TimeSpend[[#This Row],[Location]],"")</f>
        <v/>
      </c>
      <c r="K3456" t="str">
        <f>IF(AND(TimeSpend[[#This Row],[Personnel number]]&lt;&gt;"",TimeSpend[[#This Row],[Date]]&lt;&gt;""),TimeSpend[[#This Row],[Task]],"")</f>
        <v/>
      </c>
      <c r="L3456" t="str">
        <f>IF(AND(TimeSpend[[#This Row],[Personnel number]]&lt;&gt;"",TimeSpend[[#This Row],[Date]]&lt;&gt;""),Utilization!$J$2,"")</f>
        <v/>
      </c>
      <c r="M3456" t="str">
        <f>IF(AND(TimeSpend[[#This Row],[Personnel number]]&lt;&gt;"",TimeSpend[[#This Row],[Date]]&lt;&gt;""),TimeSpend[[#This Row],[Employee Name]],"")</f>
        <v/>
      </c>
      <c r="N3456" t="str">
        <f t="shared" si="108"/>
        <v/>
      </c>
      <c r="O3456" t="str">
        <f t="shared" si="109"/>
        <v/>
      </c>
      <c r="P3456" t="str">
        <f>IF(D3456&lt;&gt;"",VLOOKUP(D3456,Projects!B:C,2,0),"")</f>
        <v/>
      </c>
    </row>
    <row r="3457" spans="1:16" x14ac:dyDescent="0.25">
      <c r="A3457" t="str">
        <f>UPPER(IF(AND(TimeSpend[[#This Row],[Personnel number]]&lt;&gt;"",TimeSpend[[#This Row],[Date]]&lt;&gt;""),TimeSpend[[#This Row],[Personnel number]],""))</f>
        <v/>
      </c>
      <c r="B3457" s="85" t="str">
        <f>IF(AND(TimeSpend[[#This Row],[Personnel number]]&lt;&gt;"",TimeSpend[[#This Row],[Date]]&lt;&gt;""),TEXT(TimeSpend[[#This Row],[Date]],"[$-409]yyyyMMdd"),"")</f>
        <v/>
      </c>
      <c r="C3457" s="33" t="str">
        <f>IF(AND(TimeSpend[[#This Row],[Personnel number]]&lt;&gt;"",TimeSpend[[#This Row],[Date]]&lt;&gt;""),SUBSTITUTE(TimeSpend[[#This Row],[Hours]],",","."),"")</f>
        <v/>
      </c>
      <c r="D3457" t="str">
        <f>IF(AND(TimeSpend[[#This Row],[Personnel number]]&lt;&gt;"",TimeSpend[[#This Row],[Date]]&lt;&gt;""),TimeSpend[[#This Row],[Network]],"")</f>
        <v/>
      </c>
      <c r="E3457" t="str">
        <f>IF(AND(TimeSpend[[#This Row],[Personnel number]]&lt;&gt;"",TimeSpend[[#This Row],[Date]]&lt;&gt;""),TimeSpend[[#This Row],[Network Description]],"")</f>
        <v/>
      </c>
      <c r="F3457" t="str">
        <f>IF(AND(TimeSpend[[#This Row],[Personnel number]]&lt;&gt;"",TimeSpend[[#This Row],[Date]]&lt;&gt;""),TimeSpend[[#This Row],[Activity]],"")</f>
        <v/>
      </c>
      <c r="G3457" t="str">
        <f>IF(AND(TimeSpend[[#This Row],[Personnel number]]&lt;&gt;"",TimeSpend[[#This Row],[Date]]&lt;&gt;""),TimeSpend[[#This Row],[Activity description]],"")</f>
        <v/>
      </c>
      <c r="H3457" s="36" t="str">
        <f>IF(AND(TimeSpend[[#This Row],[Personnel number]]&lt;&gt;"",TimeSpend[[#This Row],[Date]]&lt;&gt;""),TimeSpend[[#This Row],[Start Time]],"")</f>
        <v/>
      </c>
      <c r="I3457" s="36" t="str">
        <f>IF(AND(TimeSpend[[#This Row],[Personnel number]]&lt;&gt;"",TimeSpend[[#This Row],[Date]]&lt;&gt;""),TimeSpend[[#This Row],[End Time]],"")</f>
        <v/>
      </c>
      <c r="J3457" t="str">
        <f>IF(AND(TimeSpend[[#This Row],[Personnel number]]&lt;&gt;"",TimeSpend[[#This Row],[Date]]&lt;&gt;""),TimeSpend[[#This Row],[Location]],"")</f>
        <v/>
      </c>
      <c r="K3457" t="str">
        <f>IF(AND(TimeSpend[[#This Row],[Personnel number]]&lt;&gt;"",TimeSpend[[#This Row],[Date]]&lt;&gt;""),TimeSpend[[#This Row],[Task]],"")</f>
        <v/>
      </c>
      <c r="L3457" t="str">
        <f>IF(AND(TimeSpend[[#This Row],[Personnel number]]&lt;&gt;"",TimeSpend[[#This Row],[Date]]&lt;&gt;""),Utilization!$J$2,"")</f>
        <v/>
      </c>
      <c r="M3457" t="str">
        <f>IF(AND(TimeSpend[[#This Row],[Personnel number]]&lt;&gt;"",TimeSpend[[#This Row],[Date]]&lt;&gt;""),TimeSpend[[#This Row],[Employee Name]],"")</f>
        <v/>
      </c>
      <c r="N3457" t="str">
        <f t="shared" si="108"/>
        <v/>
      </c>
      <c r="O3457" t="str">
        <f t="shared" si="109"/>
        <v/>
      </c>
      <c r="P3457" t="str">
        <f>IF(D3457&lt;&gt;"",VLOOKUP(D3457,Projects!B:C,2,0),"")</f>
        <v/>
      </c>
    </row>
    <row r="3458" spans="1:16" x14ac:dyDescent="0.25">
      <c r="A3458" t="str">
        <f>UPPER(IF(AND(TimeSpend[[#This Row],[Personnel number]]&lt;&gt;"",TimeSpend[[#This Row],[Date]]&lt;&gt;""),TimeSpend[[#This Row],[Personnel number]],""))</f>
        <v/>
      </c>
      <c r="B3458" s="85" t="str">
        <f>IF(AND(TimeSpend[[#This Row],[Personnel number]]&lt;&gt;"",TimeSpend[[#This Row],[Date]]&lt;&gt;""),TEXT(TimeSpend[[#This Row],[Date]],"[$-409]yyyyMMdd"),"")</f>
        <v/>
      </c>
      <c r="C3458" s="33" t="str">
        <f>IF(AND(TimeSpend[[#This Row],[Personnel number]]&lt;&gt;"",TimeSpend[[#This Row],[Date]]&lt;&gt;""),SUBSTITUTE(TimeSpend[[#This Row],[Hours]],",","."),"")</f>
        <v/>
      </c>
      <c r="D3458" t="str">
        <f>IF(AND(TimeSpend[[#This Row],[Personnel number]]&lt;&gt;"",TimeSpend[[#This Row],[Date]]&lt;&gt;""),TimeSpend[[#This Row],[Network]],"")</f>
        <v/>
      </c>
      <c r="E3458" t="str">
        <f>IF(AND(TimeSpend[[#This Row],[Personnel number]]&lt;&gt;"",TimeSpend[[#This Row],[Date]]&lt;&gt;""),TimeSpend[[#This Row],[Network Description]],"")</f>
        <v/>
      </c>
      <c r="F3458" t="str">
        <f>IF(AND(TimeSpend[[#This Row],[Personnel number]]&lt;&gt;"",TimeSpend[[#This Row],[Date]]&lt;&gt;""),TimeSpend[[#This Row],[Activity]],"")</f>
        <v/>
      </c>
      <c r="G3458" t="str">
        <f>IF(AND(TimeSpend[[#This Row],[Personnel number]]&lt;&gt;"",TimeSpend[[#This Row],[Date]]&lt;&gt;""),TimeSpend[[#This Row],[Activity description]],"")</f>
        <v/>
      </c>
      <c r="H3458" s="36" t="str">
        <f>IF(AND(TimeSpend[[#This Row],[Personnel number]]&lt;&gt;"",TimeSpend[[#This Row],[Date]]&lt;&gt;""),TimeSpend[[#This Row],[Start Time]],"")</f>
        <v/>
      </c>
      <c r="I3458" s="36" t="str">
        <f>IF(AND(TimeSpend[[#This Row],[Personnel number]]&lt;&gt;"",TimeSpend[[#This Row],[Date]]&lt;&gt;""),TimeSpend[[#This Row],[End Time]],"")</f>
        <v/>
      </c>
      <c r="J3458" t="str">
        <f>IF(AND(TimeSpend[[#This Row],[Personnel number]]&lt;&gt;"",TimeSpend[[#This Row],[Date]]&lt;&gt;""),TimeSpend[[#This Row],[Location]],"")</f>
        <v/>
      </c>
      <c r="K3458" t="str">
        <f>IF(AND(TimeSpend[[#This Row],[Personnel number]]&lt;&gt;"",TimeSpend[[#This Row],[Date]]&lt;&gt;""),TimeSpend[[#This Row],[Task]],"")</f>
        <v/>
      </c>
      <c r="L3458" t="str">
        <f>IF(AND(TimeSpend[[#This Row],[Personnel number]]&lt;&gt;"",TimeSpend[[#This Row],[Date]]&lt;&gt;""),Utilization!$J$2,"")</f>
        <v/>
      </c>
      <c r="M3458" t="str">
        <f>IF(AND(TimeSpend[[#This Row],[Personnel number]]&lt;&gt;"",TimeSpend[[#This Row],[Date]]&lt;&gt;""),TimeSpend[[#This Row],[Employee Name]],"")</f>
        <v/>
      </c>
      <c r="N3458" t="str">
        <f t="shared" si="108"/>
        <v/>
      </c>
      <c r="O3458" t="str">
        <f t="shared" si="109"/>
        <v/>
      </c>
      <c r="P3458" t="str">
        <f>IF(D3458&lt;&gt;"",VLOOKUP(D3458,Projects!B:C,2,0),"")</f>
        <v/>
      </c>
    </row>
    <row r="3459" spans="1:16" x14ac:dyDescent="0.25">
      <c r="A3459" t="str">
        <f>UPPER(IF(AND(TimeSpend[[#This Row],[Personnel number]]&lt;&gt;"",TimeSpend[[#This Row],[Date]]&lt;&gt;""),TimeSpend[[#This Row],[Personnel number]],""))</f>
        <v/>
      </c>
      <c r="B3459" s="85" t="str">
        <f>IF(AND(TimeSpend[[#This Row],[Personnel number]]&lt;&gt;"",TimeSpend[[#This Row],[Date]]&lt;&gt;""),TEXT(TimeSpend[[#This Row],[Date]],"[$-409]yyyyMMdd"),"")</f>
        <v/>
      </c>
      <c r="C3459" s="33" t="str">
        <f>IF(AND(TimeSpend[[#This Row],[Personnel number]]&lt;&gt;"",TimeSpend[[#This Row],[Date]]&lt;&gt;""),SUBSTITUTE(TimeSpend[[#This Row],[Hours]],",","."),"")</f>
        <v/>
      </c>
      <c r="D3459" t="str">
        <f>IF(AND(TimeSpend[[#This Row],[Personnel number]]&lt;&gt;"",TimeSpend[[#This Row],[Date]]&lt;&gt;""),TimeSpend[[#This Row],[Network]],"")</f>
        <v/>
      </c>
      <c r="E3459" t="str">
        <f>IF(AND(TimeSpend[[#This Row],[Personnel number]]&lt;&gt;"",TimeSpend[[#This Row],[Date]]&lt;&gt;""),TimeSpend[[#This Row],[Network Description]],"")</f>
        <v/>
      </c>
      <c r="F3459" t="str">
        <f>IF(AND(TimeSpend[[#This Row],[Personnel number]]&lt;&gt;"",TimeSpend[[#This Row],[Date]]&lt;&gt;""),TimeSpend[[#This Row],[Activity]],"")</f>
        <v/>
      </c>
      <c r="G3459" t="str">
        <f>IF(AND(TimeSpend[[#This Row],[Personnel number]]&lt;&gt;"",TimeSpend[[#This Row],[Date]]&lt;&gt;""),TimeSpend[[#This Row],[Activity description]],"")</f>
        <v/>
      </c>
      <c r="H3459" s="36" t="str">
        <f>IF(AND(TimeSpend[[#This Row],[Personnel number]]&lt;&gt;"",TimeSpend[[#This Row],[Date]]&lt;&gt;""),TimeSpend[[#This Row],[Start Time]],"")</f>
        <v/>
      </c>
      <c r="I3459" s="36" t="str">
        <f>IF(AND(TimeSpend[[#This Row],[Personnel number]]&lt;&gt;"",TimeSpend[[#This Row],[Date]]&lt;&gt;""),TimeSpend[[#This Row],[End Time]],"")</f>
        <v/>
      </c>
      <c r="J3459" t="str">
        <f>IF(AND(TimeSpend[[#This Row],[Personnel number]]&lt;&gt;"",TimeSpend[[#This Row],[Date]]&lt;&gt;""),TimeSpend[[#This Row],[Location]],"")</f>
        <v/>
      </c>
      <c r="K3459" t="str">
        <f>IF(AND(TimeSpend[[#This Row],[Personnel number]]&lt;&gt;"",TimeSpend[[#This Row],[Date]]&lt;&gt;""),TimeSpend[[#This Row],[Task]],"")</f>
        <v/>
      </c>
      <c r="L3459" t="str">
        <f>IF(AND(TimeSpend[[#This Row],[Personnel number]]&lt;&gt;"",TimeSpend[[#This Row],[Date]]&lt;&gt;""),Utilization!$J$2,"")</f>
        <v/>
      </c>
      <c r="M3459" t="str">
        <f>IF(AND(TimeSpend[[#This Row],[Personnel number]]&lt;&gt;"",TimeSpend[[#This Row],[Date]]&lt;&gt;""),TimeSpend[[#This Row],[Employee Name]],"")</f>
        <v/>
      </c>
      <c r="N3459" t="str">
        <f t="shared" si="108"/>
        <v/>
      </c>
      <c r="O3459" t="str">
        <f t="shared" si="109"/>
        <v/>
      </c>
      <c r="P3459" t="str">
        <f>IF(D3459&lt;&gt;"",VLOOKUP(D3459,Projects!B:C,2,0),"")</f>
        <v/>
      </c>
    </row>
    <row r="3460" spans="1:16" x14ac:dyDescent="0.25">
      <c r="A3460" t="str">
        <f>UPPER(IF(AND(TimeSpend[[#This Row],[Personnel number]]&lt;&gt;"",TimeSpend[[#This Row],[Date]]&lt;&gt;""),TimeSpend[[#This Row],[Personnel number]],""))</f>
        <v/>
      </c>
      <c r="B3460" s="85" t="str">
        <f>IF(AND(TimeSpend[[#This Row],[Personnel number]]&lt;&gt;"",TimeSpend[[#This Row],[Date]]&lt;&gt;""),TEXT(TimeSpend[[#This Row],[Date]],"[$-409]yyyyMMdd"),"")</f>
        <v/>
      </c>
      <c r="C3460" s="33" t="str">
        <f>IF(AND(TimeSpend[[#This Row],[Personnel number]]&lt;&gt;"",TimeSpend[[#This Row],[Date]]&lt;&gt;""),SUBSTITUTE(TimeSpend[[#This Row],[Hours]],",","."),"")</f>
        <v/>
      </c>
      <c r="D3460" t="str">
        <f>IF(AND(TimeSpend[[#This Row],[Personnel number]]&lt;&gt;"",TimeSpend[[#This Row],[Date]]&lt;&gt;""),TimeSpend[[#This Row],[Network]],"")</f>
        <v/>
      </c>
      <c r="E3460" t="str">
        <f>IF(AND(TimeSpend[[#This Row],[Personnel number]]&lt;&gt;"",TimeSpend[[#This Row],[Date]]&lt;&gt;""),TimeSpend[[#This Row],[Network Description]],"")</f>
        <v/>
      </c>
      <c r="F3460" t="str">
        <f>IF(AND(TimeSpend[[#This Row],[Personnel number]]&lt;&gt;"",TimeSpend[[#This Row],[Date]]&lt;&gt;""),TimeSpend[[#This Row],[Activity]],"")</f>
        <v/>
      </c>
      <c r="G3460" t="str">
        <f>IF(AND(TimeSpend[[#This Row],[Personnel number]]&lt;&gt;"",TimeSpend[[#This Row],[Date]]&lt;&gt;""),TimeSpend[[#This Row],[Activity description]],"")</f>
        <v/>
      </c>
      <c r="H3460" s="36" t="str">
        <f>IF(AND(TimeSpend[[#This Row],[Personnel number]]&lt;&gt;"",TimeSpend[[#This Row],[Date]]&lt;&gt;""),TimeSpend[[#This Row],[Start Time]],"")</f>
        <v/>
      </c>
      <c r="I3460" s="36" t="str">
        <f>IF(AND(TimeSpend[[#This Row],[Personnel number]]&lt;&gt;"",TimeSpend[[#This Row],[Date]]&lt;&gt;""),TimeSpend[[#This Row],[End Time]],"")</f>
        <v/>
      </c>
      <c r="J3460" t="str">
        <f>IF(AND(TimeSpend[[#This Row],[Personnel number]]&lt;&gt;"",TimeSpend[[#This Row],[Date]]&lt;&gt;""),TimeSpend[[#This Row],[Location]],"")</f>
        <v/>
      </c>
      <c r="K3460" t="str">
        <f>IF(AND(TimeSpend[[#This Row],[Personnel number]]&lt;&gt;"",TimeSpend[[#This Row],[Date]]&lt;&gt;""),TimeSpend[[#This Row],[Task]],"")</f>
        <v/>
      </c>
      <c r="L3460" t="str">
        <f>IF(AND(TimeSpend[[#This Row],[Personnel number]]&lt;&gt;"",TimeSpend[[#This Row],[Date]]&lt;&gt;""),Utilization!$J$2,"")</f>
        <v/>
      </c>
      <c r="M3460" t="str">
        <f>IF(AND(TimeSpend[[#This Row],[Personnel number]]&lt;&gt;"",TimeSpend[[#This Row],[Date]]&lt;&gt;""),TimeSpend[[#This Row],[Employee Name]],"")</f>
        <v/>
      </c>
      <c r="N3460" t="str">
        <f t="shared" si="108"/>
        <v/>
      </c>
      <c r="O3460" t="str">
        <f t="shared" si="109"/>
        <v/>
      </c>
      <c r="P3460" t="str">
        <f>IF(D3460&lt;&gt;"",VLOOKUP(D3460,Projects!B:C,2,0),"")</f>
        <v/>
      </c>
    </row>
    <row r="3461" spans="1:16" x14ac:dyDescent="0.25">
      <c r="A3461" t="str">
        <f>UPPER(IF(AND(TimeSpend[[#This Row],[Personnel number]]&lt;&gt;"",TimeSpend[[#This Row],[Date]]&lt;&gt;""),TimeSpend[[#This Row],[Personnel number]],""))</f>
        <v/>
      </c>
      <c r="B3461" s="85" t="str">
        <f>IF(AND(TimeSpend[[#This Row],[Personnel number]]&lt;&gt;"",TimeSpend[[#This Row],[Date]]&lt;&gt;""),TEXT(TimeSpend[[#This Row],[Date]],"[$-409]yyyyMMdd"),"")</f>
        <v/>
      </c>
      <c r="C3461" s="33" t="str">
        <f>IF(AND(TimeSpend[[#This Row],[Personnel number]]&lt;&gt;"",TimeSpend[[#This Row],[Date]]&lt;&gt;""),SUBSTITUTE(TimeSpend[[#This Row],[Hours]],",","."),"")</f>
        <v/>
      </c>
      <c r="D3461" t="str">
        <f>IF(AND(TimeSpend[[#This Row],[Personnel number]]&lt;&gt;"",TimeSpend[[#This Row],[Date]]&lt;&gt;""),TimeSpend[[#This Row],[Network]],"")</f>
        <v/>
      </c>
      <c r="E3461" t="str">
        <f>IF(AND(TimeSpend[[#This Row],[Personnel number]]&lt;&gt;"",TimeSpend[[#This Row],[Date]]&lt;&gt;""),TimeSpend[[#This Row],[Network Description]],"")</f>
        <v/>
      </c>
      <c r="F3461" t="str">
        <f>IF(AND(TimeSpend[[#This Row],[Personnel number]]&lt;&gt;"",TimeSpend[[#This Row],[Date]]&lt;&gt;""),TimeSpend[[#This Row],[Activity]],"")</f>
        <v/>
      </c>
      <c r="G3461" t="str">
        <f>IF(AND(TimeSpend[[#This Row],[Personnel number]]&lt;&gt;"",TimeSpend[[#This Row],[Date]]&lt;&gt;""),TimeSpend[[#This Row],[Activity description]],"")</f>
        <v/>
      </c>
      <c r="H3461" s="36" t="str">
        <f>IF(AND(TimeSpend[[#This Row],[Personnel number]]&lt;&gt;"",TimeSpend[[#This Row],[Date]]&lt;&gt;""),TimeSpend[[#This Row],[Start Time]],"")</f>
        <v/>
      </c>
      <c r="I3461" s="36" t="str">
        <f>IF(AND(TimeSpend[[#This Row],[Personnel number]]&lt;&gt;"",TimeSpend[[#This Row],[Date]]&lt;&gt;""),TimeSpend[[#This Row],[End Time]],"")</f>
        <v/>
      </c>
      <c r="J3461" t="str">
        <f>IF(AND(TimeSpend[[#This Row],[Personnel number]]&lt;&gt;"",TimeSpend[[#This Row],[Date]]&lt;&gt;""),TimeSpend[[#This Row],[Location]],"")</f>
        <v/>
      </c>
      <c r="K3461" t="str">
        <f>IF(AND(TimeSpend[[#This Row],[Personnel number]]&lt;&gt;"",TimeSpend[[#This Row],[Date]]&lt;&gt;""),TimeSpend[[#This Row],[Task]],"")</f>
        <v/>
      </c>
      <c r="L3461" t="str">
        <f>IF(AND(TimeSpend[[#This Row],[Personnel number]]&lt;&gt;"",TimeSpend[[#This Row],[Date]]&lt;&gt;""),Utilization!$J$2,"")</f>
        <v/>
      </c>
      <c r="M3461" t="str">
        <f>IF(AND(TimeSpend[[#This Row],[Personnel number]]&lt;&gt;"",TimeSpend[[#This Row],[Date]]&lt;&gt;""),TimeSpend[[#This Row],[Employee Name]],"")</f>
        <v/>
      </c>
      <c r="N3461" t="str">
        <f t="shared" si="108"/>
        <v/>
      </c>
      <c r="O3461" t="str">
        <f t="shared" si="109"/>
        <v/>
      </c>
      <c r="P3461" t="str">
        <f>IF(D3461&lt;&gt;"",VLOOKUP(D3461,Projects!B:C,2,0),"")</f>
        <v/>
      </c>
    </row>
    <row r="3462" spans="1:16" x14ac:dyDescent="0.25">
      <c r="A3462" t="str">
        <f>UPPER(IF(AND(TimeSpend[[#This Row],[Personnel number]]&lt;&gt;"",TimeSpend[[#This Row],[Date]]&lt;&gt;""),TimeSpend[[#This Row],[Personnel number]],""))</f>
        <v/>
      </c>
      <c r="B3462" s="85" t="str">
        <f>IF(AND(TimeSpend[[#This Row],[Personnel number]]&lt;&gt;"",TimeSpend[[#This Row],[Date]]&lt;&gt;""),TEXT(TimeSpend[[#This Row],[Date]],"[$-409]yyyyMMdd"),"")</f>
        <v/>
      </c>
      <c r="C3462" s="33" t="str">
        <f>IF(AND(TimeSpend[[#This Row],[Personnel number]]&lt;&gt;"",TimeSpend[[#This Row],[Date]]&lt;&gt;""),SUBSTITUTE(TimeSpend[[#This Row],[Hours]],",","."),"")</f>
        <v/>
      </c>
      <c r="D3462" t="str">
        <f>IF(AND(TimeSpend[[#This Row],[Personnel number]]&lt;&gt;"",TimeSpend[[#This Row],[Date]]&lt;&gt;""),TimeSpend[[#This Row],[Network]],"")</f>
        <v/>
      </c>
      <c r="E3462" t="str">
        <f>IF(AND(TimeSpend[[#This Row],[Personnel number]]&lt;&gt;"",TimeSpend[[#This Row],[Date]]&lt;&gt;""),TimeSpend[[#This Row],[Network Description]],"")</f>
        <v/>
      </c>
      <c r="F3462" t="str">
        <f>IF(AND(TimeSpend[[#This Row],[Personnel number]]&lt;&gt;"",TimeSpend[[#This Row],[Date]]&lt;&gt;""),TimeSpend[[#This Row],[Activity]],"")</f>
        <v/>
      </c>
      <c r="G3462" t="str">
        <f>IF(AND(TimeSpend[[#This Row],[Personnel number]]&lt;&gt;"",TimeSpend[[#This Row],[Date]]&lt;&gt;""),TimeSpend[[#This Row],[Activity description]],"")</f>
        <v/>
      </c>
      <c r="H3462" s="36" t="str">
        <f>IF(AND(TimeSpend[[#This Row],[Personnel number]]&lt;&gt;"",TimeSpend[[#This Row],[Date]]&lt;&gt;""),TimeSpend[[#This Row],[Start Time]],"")</f>
        <v/>
      </c>
      <c r="I3462" s="36" t="str">
        <f>IF(AND(TimeSpend[[#This Row],[Personnel number]]&lt;&gt;"",TimeSpend[[#This Row],[Date]]&lt;&gt;""),TimeSpend[[#This Row],[End Time]],"")</f>
        <v/>
      </c>
      <c r="J3462" t="str">
        <f>IF(AND(TimeSpend[[#This Row],[Personnel number]]&lt;&gt;"",TimeSpend[[#This Row],[Date]]&lt;&gt;""),TimeSpend[[#This Row],[Location]],"")</f>
        <v/>
      </c>
      <c r="K3462" t="str">
        <f>IF(AND(TimeSpend[[#This Row],[Personnel number]]&lt;&gt;"",TimeSpend[[#This Row],[Date]]&lt;&gt;""),TimeSpend[[#This Row],[Task]],"")</f>
        <v/>
      </c>
      <c r="L3462" t="str">
        <f>IF(AND(TimeSpend[[#This Row],[Personnel number]]&lt;&gt;"",TimeSpend[[#This Row],[Date]]&lt;&gt;""),Utilization!$J$2,"")</f>
        <v/>
      </c>
      <c r="M3462" t="str">
        <f>IF(AND(TimeSpend[[#This Row],[Personnel number]]&lt;&gt;"",TimeSpend[[#This Row],[Date]]&lt;&gt;""),TimeSpend[[#This Row],[Employee Name]],"")</f>
        <v/>
      </c>
      <c r="N3462" t="str">
        <f t="shared" si="108"/>
        <v/>
      </c>
      <c r="O3462" t="str">
        <f t="shared" si="109"/>
        <v/>
      </c>
      <c r="P3462" t="str">
        <f>IF(D3462&lt;&gt;"",VLOOKUP(D3462,Projects!B:C,2,0),"")</f>
        <v/>
      </c>
    </row>
    <row r="3463" spans="1:16" x14ac:dyDescent="0.25">
      <c r="A3463" t="str">
        <f>UPPER(IF(AND(TimeSpend[[#This Row],[Personnel number]]&lt;&gt;"",TimeSpend[[#This Row],[Date]]&lt;&gt;""),TimeSpend[[#This Row],[Personnel number]],""))</f>
        <v/>
      </c>
      <c r="B3463" s="85" t="str">
        <f>IF(AND(TimeSpend[[#This Row],[Personnel number]]&lt;&gt;"",TimeSpend[[#This Row],[Date]]&lt;&gt;""),TEXT(TimeSpend[[#This Row],[Date]],"[$-409]yyyyMMdd"),"")</f>
        <v/>
      </c>
      <c r="C3463" s="33" t="str">
        <f>IF(AND(TimeSpend[[#This Row],[Personnel number]]&lt;&gt;"",TimeSpend[[#This Row],[Date]]&lt;&gt;""),SUBSTITUTE(TimeSpend[[#This Row],[Hours]],",","."),"")</f>
        <v/>
      </c>
      <c r="D3463" t="str">
        <f>IF(AND(TimeSpend[[#This Row],[Personnel number]]&lt;&gt;"",TimeSpend[[#This Row],[Date]]&lt;&gt;""),TimeSpend[[#This Row],[Network]],"")</f>
        <v/>
      </c>
      <c r="E3463" t="str">
        <f>IF(AND(TimeSpend[[#This Row],[Personnel number]]&lt;&gt;"",TimeSpend[[#This Row],[Date]]&lt;&gt;""),TimeSpend[[#This Row],[Network Description]],"")</f>
        <v/>
      </c>
      <c r="F3463" t="str">
        <f>IF(AND(TimeSpend[[#This Row],[Personnel number]]&lt;&gt;"",TimeSpend[[#This Row],[Date]]&lt;&gt;""),TimeSpend[[#This Row],[Activity]],"")</f>
        <v/>
      </c>
      <c r="G3463" t="str">
        <f>IF(AND(TimeSpend[[#This Row],[Personnel number]]&lt;&gt;"",TimeSpend[[#This Row],[Date]]&lt;&gt;""),TimeSpend[[#This Row],[Activity description]],"")</f>
        <v/>
      </c>
      <c r="H3463" s="36" t="str">
        <f>IF(AND(TimeSpend[[#This Row],[Personnel number]]&lt;&gt;"",TimeSpend[[#This Row],[Date]]&lt;&gt;""),TimeSpend[[#This Row],[Start Time]],"")</f>
        <v/>
      </c>
      <c r="I3463" s="36" t="str">
        <f>IF(AND(TimeSpend[[#This Row],[Personnel number]]&lt;&gt;"",TimeSpend[[#This Row],[Date]]&lt;&gt;""),TimeSpend[[#This Row],[End Time]],"")</f>
        <v/>
      </c>
      <c r="J3463" t="str">
        <f>IF(AND(TimeSpend[[#This Row],[Personnel number]]&lt;&gt;"",TimeSpend[[#This Row],[Date]]&lt;&gt;""),TimeSpend[[#This Row],[Location]],"")</f>
        <v/>
      </c>
      <c r="K3463" t="str">
        <f>IF(AND(TimeSpend[[#This Row],[Personnel number]]&lt;&gt;"",TimeSpend[[#This Row],[Date]]&lt;&gt;""),TimeSpend[[#This Row],[Task]],"")</f>
        <v/>
      </c>
      <c r="L3463" t="str">
        <f>IF(AND(TimeSpend[[#This Row],[Personnel number]]&lt;&gt;"",TimeSpend[[#This Row],[Date]]&lt;&gt;""),Utilization!$J$2,"")</f>
        <v/>
      </c>
      <c r="M3463" t="str">
        <f>IF(AND(TimeSpend[[#This Row],[Personnel number]]&lt;&gt;"",TimeSpend[[#This Row],[Date]]&lt;&gt;""),TimeSpend[[#This Row],[Employee Name]],"")</f>
        <v/>
      </c>
      <c r="N3463" t="str">
        <f t="shared" si="108"/>
        <v/>
      </c>
      <c r="O3463" t="str">
        <f t="shared" si="109"/>
        <v/>
      </c>
      <c r="P3463" t="str">
        <f>IF(D3463&lt;&gt;"",VLOOKUP(D3463,Projects!B:C,2,0),"")</f>
        <v/>
      </c>
    </row>
    <row r="3464" spans="1:16" x14ac:dyDescent="0.25">
      <c r="A3464" t="str">
        <f>UPPER(IF(AND(TimeSpend[[#This Row],[Personnel number]]&lt;&gt;"",TimeSpend[[#This Row],[Date]]&lt;&gt;""),TimeSpend[[#This Row],[Personnel number]],""))</f>
        <v/>
      </c>
      <c r="B3464" s="85" t="str">
        <f>IF(AND(TimeSpend[[#This Row],[Personnel number]]&lt;&gt;"",TimeSpend[[#This Row],[Date]]&lt;&gt;""),TEXT(TimeSpend[[#This Row],[Date]],"[$-409]yyyyMMdd"),"")</f>
        <v/>
      </c>
      <c r="C3464" s="33" t="str">
        <f>IF(AND(TimeSpend[[#This Row],[Personnel number]]&lt;&gt;"",TimeSpend[[#This Row],[Date]]&lt;&gt;""),SUBSTITUTE(TimeSpend[[#This Row],[Hours]],",","."),"")</f>
        <v/>
      </c>
      <c r="D3464" t="str">
        <f>IF(AND(TimeSpend[[#This Row],[Personnel number]]&lt;&gt;"",TimeSpend[[#This Row],[Date]]&lt;&gt;""),TimeSpend[[#This Row],[Network]],"")</f>
        <v/>
      </c>
      <c r="E3464" t="str">
        <f>IF(AND(TimeSpend[[#This Row],[Personnel number]]&lt;&gt;"",TimeSpend[[#This Row],[Date]]&lt;&gt;""),TimeSpend[[#This Row],[Network Description]],"")</f>
        <v/>
      </c>
      <c r="F3464" t="str">
        <f>IF(AND(TimeSpend[[#This Row],[Personnel number]]&lt;&gt;"",TimeSpend[[#This Row],[Date]]&lt;&gt;""),TimeSpend[[#This Row],[Activity]],"")</f>
        <v/>
      </c>
      <c r="G3464" t="str">
        <f>IF(AND(TimeSpend[[#This Row],[Personnel number]]&lt;&gt;"",TimeSpend[[#This Row],[Date]]&lt;&gt;""),TimeSpend[[#This Row],[Activity description]],"")</f>
        <v/>
      </c>
      <c r="H3464" s="36" t="str">
        <f>IF(AND(TimeSpend[[#This Row],[Personnel number]]&lt;&gt;"",TimeSpend[[#This Row],[Date]]&lt;&gt;""),TimeSpend[[#This Row],[Start Time]],"")</f>
        <v/>
      </c>
      <c r="I3464" s="36" t="str">
        <f>IF(AND(TimeSpend[[#This Row],[Personnel number]]&lt;&gt;"",TimeSpend[[#This Row],[Date]]&lt;&gt;""),TimeSpend[[#This Row],[End Time]],"")</f>
        <v/>
      </c>
      <c r="J3464" t="str">
        <f>IF(AND(TimeSpend[[#This Row],[Personnel number]]&lt;&gt;"",TimeSpend[[#This Row],[Date]]&lt;&gt;""),TimeSpend[[#This Row],[Location]],"")</f>
        <v/>
      </c>
      <c r="K3464" t="str">
        <f>IF(AND(TimeSpend[[#This Row],[Personnel number]]&lt;&gt;"",TimeSpend[[#This Row],[Date]]&lt;&gt;""),TimeSpend[[#This Row],[Task]],"")</f>
        <v/>
      </c>
      <c r="L3464" t="str">
        <f>IF(AND(TimeSpend[[#This Row],[Personnel number]]&lt;&gt;"",TimeSpend[[#This Row],[Date]]&lt;&gt;""),Utilization!$J$2,"")</f>
        <v/>
      </c>
      <c r="M3464" t="str">
        <f>IF(AND(TimeSpend[[#This Row],[Personnel number]]&lt;&gt;"",TimeSpend[[#This Row],[Date]]&lt;&gt;""),TimeSpend[[#This Row],[Employee Name]],"")</f>
        <v/>
      </c>
      <c r="N3464" t="str">
        <f t="shared" si="108"/>
        <v/>
      </c>
      <c r="O3464" t="str">
        <f t="shared" si="109"/>
        <v/>
      </c>
      <c r="P3464" t="str">
        <f>IF(D3464&lt;&gt;"",VLOOKUP(D3464,Projects!B:C,2,0),"")</f>
        <v/>
      </c>
    </row>
    <row r="3465" spans="1:16" x14ac:dyDescent="0.25">
      <c r="A3465" t="str">
        <f>UPPER(IF(AND(TimeSpend[[#This Row],[Personnel number]]&lt;&gt;"",TimeSpend[[#This Row],[Date]]&lt;&gt;""),TimeSpend[[#This Row],[Personnel number]],""))</f>
        <v/>
      </c>
      <c r="B3465" s="85" t="str">
        <f>IF(AND(TimeSpend[[#This Row],[Personnel number]]&lt;&gt;"",TimeSpend[[#This Row],[Date]]&lt;&gt;""),TEXT(TimeSpend[[#This Row],[Date]],"[$-409]yyyyMMdd"),"")</f>
        <v/>
      </c>
      <c r="C3465" s="33" t="str">
        <f>IF(AND(TimeSpend[[#This Row],[Personnel number]]&lt;&gt;"",TimeSpend[[#This Row],[Date]]&lt;&gt;""),SUBSTITUTE(TimeSpend[[#This Row],[Hours]],",","."),"")</f>
        <v/>
      </c>
      <c r="D3465" t="str">
        <f>IF(AND(TimeSpend[[#This Row],[Personnel number]]&lt;&gt;"",TimeSpend[[#This Row],[Date]]&lt;&gt;""),TimeSpend[[#This Row],[Network]],"")</f>
        <v/>
      </c>
      <c r="E3465" t="str">
        <f>IF(AND(TimeSpend[[#This Row],[Personnel number]]&lt;&gt;"",TimeSpend[[#This Row],[Date]]&lt;&gt;""),TimeSpend[[#This Row],[Network Description]],"")</f>
        <v/>
      </c>
      <c r="F3465" t="str">
        <f>IF(AND(TimeSpend[[#This Row],[Personnel number]]&lt;&gt;"",TimeSpend[[#This Row],[Date]]&lt;&gt;""),TimeSpend[[#This Row],[Activity]],"")</f>
        <v/>
      </c>
      <c r="G3465" t="str">
        <f>IF(AND(TimeSpend[[#This Row],[Personnel number]]&lt;&gt;"",TimeSpend[[#This Row],[Date]]&lt;&gt;""),TimeSpend[[#This Row],[Activity description]],"")</f>
        <v/>
      </c>
      <c r="H3465" s="36" t="str">
        <f>IF(AND(TimeSpend[[#This Row],[Personnel number]]&lt;&gt;"",TimeSpend[[#This Row],[Date]]&lt;&gt;""),TimeSpend[[#This Row],[Start Time]],"")</f>
        <v/>
      </c>
      <c r="I3465" s="36" t="str">
        <f>IF(AND(TimeSpend[[#This Row],[Personnel number]]&lt;&gt;"",TimeSpend[[#This Row],[Date]]&lt;&gt;""),TimeSpend[[#This Row],[End Time]],"")</f>
        <v/>
      </c>
      <c r="J3465" t="str">
        <f>IF(AND(TimeSpend[[#This Row],[Personnel number]]&lt;&gt;"",TimeSpend[[#This Row],[Date]]&lt;&gt;""),TimeSpend[[#This Row],[Location]],"")</f>
        <v/>
      </c>
      <c r="K3465" t="str">
        <f>IF(AND(TimeSpend[[#This Row],[Personnel number]]&lt;&gt;"",TimeSpend[[#This Row],[Date]]&lt;&gt;""),TimeSpend[[#This Row],[Task]],"")</f>
        <v/>
      </c>
      <c r="L3465" t="str">
        <f>IF(AND(TimeSpend[[#This Row],[Personnel number]]&lt;&gt;"",TimeSpend[[#This Row],[Date]]&lt;&gt;""),Utilization!$J$2,"")</f>
        <v/>
      </c>
      <c r="M3465" t="str">
        <f>IF(AND(TimeSpend[[#This Row],[Personnel number]]&lt;&gt;"",TimeSpend[[#This Row],[Date]]&lt;&gt;""),TimeSpend[[#This Row],[Employee Name]],"")</f>
        <v/>
      </c>
      <c r="N3465" t="str">
        <f t="shared" si="108"/>
        <v/>
      </c>
      <c r="O3465" t="str">
        <f t="shared" si="109"/>
        <v/>
      </c>
      <c r="P3465" t="str">
        <f>IF(D3465&lt;&gt;"",VLOOKUP(D3465,Projects!B:C,2,0),"")</f>
        <v/>
      </c>
    </row>
    <row r="3466" spans="1:16" x14ac:dyDescent="0.25">
      <c r="A3466" t="str">
        <f>UPPER(IF(AND(TimeSpend[[#This Row],[Personnel number]]&lt;&gt;"",TimeSpend[[#This Row],[Date]]&lt;&gt;""),TimeSpend[[#This Row],[Personnel number]],""))</f>
        <v/>
      </c>
      <c r="B3466" s="85" t="str">
        <f>IF(AND(TimeSpend[[#This Row],[Personnel number]]&lt;&gt;"",TimeSpend[[#This Row],[Date]]&lt;&gt;""),TEXT(TimeSpend[[#This Row],[Date]],"[$-409]yyyyMMdd"),"")</f>
        <v/>
      </c>
      <c r="C3466" s="33" t="str">
        <f>IF(AND(TimeSpend[[#This Row],[Personnel number]]&lt;&gt;"",TimeSpend[[#This Row],[Date]]&lt;&gt;""),SUBSTITUTE(TimeSpend[[#This Row],[Hours]],",","."),"")</f>
        <v/>
      </c>
      <c r="D3466" t="str">
        <f>IF(AND(TimeSpend[[#This Row],[Personnel number]]&lt;&gt;"",TimeSpend[[#This Row],[Date]]&lt;&gt;""),TimeSpend[[#This Row],[Network]],"")</f>
        <v/>
      </c>
      <c r="E3466" t="str">
        <f>IF(AND(TimeSpend[[#This Row],[Personnel number]]&lt;&gt;"",TimeSpend[[#This Row],[Date]]&lt;&gt;""),TimeSpend[[#This Row],[Network Description]],"")</f>
        <v/>
      </c>
      <c r="F3466" t="str">
        <f>IF(AND(TimeSpend[[#This Row],[Personnel number]]&lt;&gt;"",TimeSpend[[#This Row],[Date]]&lt;&gt;""),TimeSpend[[#This Row],[Activity]],"")</f>
        <v/>
      </c>
      <c r="G3466" t="str">
        <f>IF(AND(TimeSpend[[#This Row],[Personnel number]]&lt;&gt;"",TimeSpend[[#This Row],[Date]]&lt;&gt;""),TimeSpend[[#This Row],[Activity description]],"")</f>
        <v/>
      </c>
      <c r="H3466" s="36" t="str">
        <f>IF(AND(TimeSpend[[#This Row],[Personnel number]]&lt;&gt;"",TimeSpend[[#This Row],[Date]]&lt;&gt;""),TimeSpend[[#This Row],[Start Time]],"")</f>
        <v/>
      </c>
      <c r="I3466" s="36" t="str">
        <f>IF(AND(TimeSpend[[#This Row],[Personnel number]]&lt;&gt;"",TimeSpend[[#This Row],[Date]]&lt;&gt;""),TimeSpend[[#This Row],[End Time]],"")</f>
        <v/>
      </c>
      <c r="J3466" t="str">
        <f>IF(AND(TimeSpend[[#This Row],[Personnel number]]&lt;&gt;"",TimeSpend[[#This Row],[Date]]&lt;&gt;""),TimeSpend[[#This Row],[Location]],"")</f>
        <v/>
      </c>
      <c r="K3466" t="str">
        <f>IF(AND(TimeSpend[[#This Row],[Personnel number]]&lt;&gt;"",TimeSpend[[#This Row],[Date]]&lt;&gt;""),TimeSpend[[#This Row],[Task]],"")</f>
        <v/>
      </c>
      <c r="L3466" t="str">
        <f>IF(AND(TimeSpend[[#This Row],[Personnel number]]&lt;&gt;"",TimeSpend[[#This Row],[Date]]&lt;&gt;""),Utilization!$J$2,"")</f>
        <v/>
      </c>
      <c r="M3466" t="str">
        <f>IF(AND(TimeSpend[[#This Row],[Personnel number]]&lt;&gt;"",TimeSpend[[#This Row],[Date]]&lt;&gt;""),TimeSpend[[#This Row],[Employee Name]],"")</f>
        <v/>
      </c>
      <c r="N3466" t="str">
        <f t="shared" si="108"/>
        <v/>
      </c>
      <c r="O3466" t="str">
        <f t="shared" si="109"/>
        <v/>
      </c>
      <c r="P3466" t="str">
        <f>IF(D3466&lt;&gt;"",VLOOKUP(D3466,Projects!B:C,2,0),"")</f>
        <v/>
      </c>
    </row>
    <row r="3467" spans="1:16" x14ac:dyDescent="0.25">
      <c r="A3467" t="str">
        <f>UPPER(IF(AND(TimeSpend[[#This Row],[Personnel number]]&lt;&gt;"",TimeSpend[[#This Row],[Date]]&lt;&gt;""),TimeSpend[[#This Row],[Personnel number]],""))</f>
        <v/>
      </c>
      <c r="B3467" s="85" t="str">
        <f>IF(AND(TimeSpend[[#This Row],[Personnel number]]&lt;&gt;"",TimeSpend[[#This Row],[Date]]&lt;&gt;""),TEXT(TimeSpend[[#This Row],[Date]],"[$-409]yyyyMMdd"),"")</f>
        <v/>
      </c>
      <c r="C3467" s="33" t="str">
        <f>IF(AND(TimeSpend[[#This Row],[Personnel number]]&lt;&gt;"",TimeSpend[[#This Row],[Date]]&lt;&gt;""),SUBSTITUTE(TimeSpend[[#This Row],[Hours]],",","."),"")</f>
        <v/>
      </c>
      <c r="D3467" t="str">
        <f>IF(AND(TimeSpend[[#This Row],[Personnel number]]&lt;&gt;"",TimeSpend[[#This Row],[Date]]&lt;&gt;""),TimeSpend[[#This Row],[Network]],"")</f>
        <v/>
      </c>
      <c r="E3467" t="str">
        <f>IF(AND(TimeSpend[[#This Row],[Personnel number]]&lt;&gt;"",TimeSpend[[#This Row],[Date]]&lt;&gt;""),TimeSpend[[#This Row],[Network Description]],"")</f>
        <v/>
      </c>
      <c r="F3467" t="str">
        <f>IF(AND(TimeSpend[[#This Row],[Personnel number]]&lt;&gt;"",TimeSpend[[#This Row],[Date]]&lt;&gt;""),TimeSpend[[#This Row],[Activity]],"")</f>
        <v/>
      </c>
      <c r="G3467" t="str">
        <f>IF(AND(TimeSpend[[#This Row],[Personnel number]]&lt;&gt;"",TimeSpend[[#This Row],[Date]]&lt;&gt;""),TimeSpend[[#This Row],[Activity description]],"")</f>
        <v/>
      </c>
      <c r="H3467" s="36" t="str">
        <f>IF(AND(TimeSpend[[#This Row],[Personnel number]]&lt;&gt;"",TimeSpend[[#This Row],[Date]]&lt;&gt;""),TimeSpend[[#This Row],[Start Time]],"")</f>
        <v/>
      </c>
      <c r="I3467" s="36" t="str">
        <f>IF(AND(TimeSpend[[#This Row],[Personnel number]]&lt;&gt;"",TimeSpend[[#This Row],[Date]]&lt;&gt;""),TimeSpend[[#This Row],[End Time]],"")</f>
        <v/>
      </c>
      <c r="J3467" t="str">
        <f>IF(AND(TimeSpend[[#This Row],[Personnel number]]&lt;&gt;"",TimeSpend[[#This Row],[Date]]&lt;&gt;""),TimeSpend[[#This Row],[Location]],"")</f>
        <v/>
      </c>
      <c r="K3467" t="str">
        <f>IF(AND(TimeSpend[[#This Row],[Personnel number]]&lt;&gt;"",TimeSpend[[#This Row],[Date]]&lt;&gt;""),TimeSpend[[#This Row],[Task]],"")</f>
        <v/>
      </c>
      <c r="L3467" t="str">
        <f>IF(AND(TimeSpend[[#This Row],[Personnel number]]&lt;&gt;"",TimeSpend[[#This Row],[Date]]&lt;&gt;""),Utilization!$J$2,"")</f>
        <v/>
      </c>
      <c r="M3467" t="str">
        <f>IF(AND(TimeSpend[[#This Row],[Personnel number]]&lt;&gt;"",TimeSpend[[#This Row],[Date]]&lt;&gt;""),TimeSpend[[#This Row],[Employee Name]],"")</f>
        <v/>
      </c>
      <c r="N3467" t="str">
        <f t="shared" si="108"/>
        <v/>
      </c>
      <c r="O3467" t="str">
        <f t="shared" si="109"/>
        <v/>
      </c>
      <c r="P3467" t="str">
        <f>IF(D3467&lt;&gt;"",VLOOKUP(D3467,Projects!B:C,2,0),"")</f>
        <v/>
      </c>
    </row>
    <row r="3468" spans="1:16" x14ac:dyDescent="0.25">
      <c r="A3468" t="str">
        <f>UPPER(IF(AND(TimeSpend[[#This Row],[Personnel number]]&lt;&gt;"",TimeSpend[[#This Row],[Date]]&lt;&gt;""),TimeSpend[[#This Row],[Personnel number]],""))</f>
        <v/>
      </c>
      <c r="B3468" s="85" t="str">
        <f>IF(AND(TimeSpend[[#This Row],[Personnel number]]&lt;&gt;"",TimeSpend[[#This Row],[Date]]&lt;&gt;""),TEXT(TimeSpend[[#This Row],[Date]],"[$-409]yyyyMMdd"),"")</f>
        <v/>
      </c>
      <c r="C3468" s="33" t="str">
        <f>IF(AND(TimeSpend[[#This Row],[Personnel number]]&lt;&gt;"",TimeSpend[[#This Row],[Date]]&lt;&gt;""),SUBSTITUTE(TimeSpend[[#This Row],[Hours]],",","."),"")</f>
        <v/>
      </c>
      <c r="D3468" t="str">
        <f>IF(AND(TimeSpend[[#This Row],[Personnel number]]&lt;&gt;"",TimeSpend[[#This Row],[Date]]&lt;&gt;""),TimeSpend[[#This Row],[Network]],"")</f>
        <v/>
      </c>
      <c r="E3468" t="str">
        <f>IF(AND(TimeSpend[[#This Row],[Personnel number]]&lt;&gt;"",TimeSpend[[#This Row],[Date]]&lt;&gt;""),TimeSpend[[#This Row],[Network Description]],"")</f>
        <v/>
      </c>
      <c r="F3468" t="str">
        <f>IF(AND(TimeSpend[[#This Row],[Personnel number]]&lt;&gt;"",TimeSpend[[#This Row],[Date]]&lt;&gt;""),TimeSpend[[#This Row],[Activity]],"")</f>
        <v/>
      </c>
      <c r="G3468" t="str">
        <f>IF(AND(TimeSpend[[#This Row],[Personnel number]]&lt;&gt;"",TimeSpend[[#This Row],[Date]]&lt;&gt;""),TimeSpend[[#This Row],[Activity description]],"")</f>
        <v/>
      </c>
      <c r="H3468" s="36" t="str">
        <f>IF(AND(TimeSpend[[#This Row],[Personnel number]]&lt;&gt;"",TimeSpend[[#This Row],[Date]]&lt;&gt;""),TimeSpend[[#This Row],[Start Time]],"")</f>
        <v/>
      </c>
      <c r="I3468" s="36" t="str">
        <f>IF(AND(TimeSpend[[#This Row],[Personnel number]]&lt;&gt;"",TimeSpend[[#This Row],[Date]]&lt;&gt;""),TimeSpend[[#This Row],[End Time]],"")</f>
        <v/>
      </c>
      <c r="J3468" t="str">
        <f>IF(AND(TimeSpend[[#This Row],[Personnel number]]&lt;&gt;"",TimeSpend[[#This Row],[Date]]&lt;&gt;""),TimeSpend[[#This Row],[Location]],"")</f>
        <v/>
      </c>
      <c r="K3468" t="str">
        <f>IF(AND(TimeSpend[[#This Row],[Personnel number]]&lt;&gt;"",TimeSpend[[#This Row],[Date]]&lt;&gt;""),TimeSpend[[#This Row],[Task]],"")</f>
        <v/>
      </c>
      <c r="L3468" t="str">
        <f>IF(AND(TimeSpend[[#This Row],[Personnel number]]&lt;&gt;"",TimeSpend[[#This Row],[Date]]&lt;&gt;""),Utilization!$J$2,"")</f>
        <v/>
      </c>
      <c r="M3468" t="str">
        <f>IF(AND(TimeSpend[[#This Row],[Personnel number]]&lt;&gt;"",TimeSpend[[#This Row],[Date]]&lt;&gt;""),TimeSpend[[#This Row],[Employee Name]],"")</f>
        <v/>
      </c>
      <c r="N3468" t="str">
        <f t="shared" si="108"/>
        <v/>
      </c>
      <c r="O3468" t="str">
        <f t="shared" si="109"/>
        <v/>
      </c>
      <c r="P3468" t="str">
        <f>IF(D3468&lt;&gt;"",VLOOKUP(D3468,Projects!B:C,2,0),"")</f>
        <v/>
      </c>
    </row>
    <row r="3469" spans="1:16" x14ac:dyDescent="0.25">
      <c r="A3469" t="str">
        <f>UPPER(IF(AND(TimeSpend[[#This Row],[Personnel number]]&lt;&gt;"",TimeSpend[[#This Row],[Date]]&lt;&gt;""),TimeSpend[[#This Row],[Personnel number]],""))</f>
        <v/>
      </c>
      <c r="B3469" s="85" t="str">
        <f>IF(AND(TimeSpend[[#This Row],[Personnel number]]&lt;&gt;"",TimeSpend[[#This Row],[Date]]&lt;&gt;""),TEXT(TimeSpend[[#This Row],[Date]],"[$-409]yyyyMMdd"),"")</f>
        <v/>
      </c>
      <c r="C3469" s="33" t="str">
        <f>IF(AND(TimeSpend[[#This Row],[Personnel number]]&lt;&gt;"",TimeSpend[[#This Row],[Date]]&lt;&gt;""),SUBSTITUTE(TimeSpend[[#This Row],[Hours]],",","."),"")</f>
        <v/>
      </c>
      <c r="D3469" t="str">
        <f>IF(AND(TimeSpend[[#This Row],[Personnel number]]&lt;&gt;"",TimeSpend[[#This Row],[Date]]&lt;&gt;""),TimeSpend[[#This Row],[Network]],"")</f>
        <v/>
      </c>
      <c r="E3469" t="str">
        <f>IF(AND(TimeSpend[[#This Row],[Personnel number]]&lt;&gt;"",TimeSpend[[#This Row],[Date]]&lt;&gt;""),TimeSpend[[#This Row],[Network Description]],"")</f>
        <v/>
      </c>
      <c r="F3469" t="str">
        <f>IF(AND(TimeSpend[[#This Row],[Personnel number]]&lt;&gt;"",TimeSpend[[#This Row],[Date]]&lt;&gt;""),TimeSpend[[#This Row],[Activity]],"")</f>
        <v/>
      </c>
      <c r="G3469" t="str">
        <f>IF(AND(TimeSpend[[#This Row],[Personnel number]]&lt;&gt;"",TimeSpend[[#This Row],[Date]]&lt;&gt;""),TimeSpend[[#This Row],[Activity description]],"")</f>
        <v/>
      </c>
      <c r="H3469" s="36" t="str">
        <f>IF(AND(TimeSpend[[#This Row],[Personnel number]]&lt;&gt;"",TimeSpend[[#This Row],[Date]]&lt;&gt;""),TimeSpend[[#This Row],[Start Time]],"")</f>
        <v/>
      </c>
      <c r="I3469" s="36" t="str">
        <f>IF(AND(TimeSpend[[#This Row],[Personnel number]]&lt;&gt;"",TimeSpend[[#This Row],[Date]]&lt;&gt;""),TimeSpend[[#This Row],[End Time]],"")</f>
        <v/>
      </c>
      <c r="J3469" t="str">
        <f>IF(AND(TimeSpend[[#This Row],[Personnel number]]&lt;&gt;"",TimeSpend[[#This Row],[Date]]&lt;&gt;""),TimeSpend[[#This Row],[Location]],"")</f>
        <v/>
      </c>
      <c r="K3469" t="str">
        <f>IF(AND(TimeSpend[[#This Row],[Personnel number]]&lt;&gt;"",TimeSpend[[#This Row],[Date]]&lt;&gt;""),TimeSpend[[#This Row],[Task]],"")</f>
        <v/>
      </c>
      <c r="L3469" t="str">
        <f>IF(AND(TimeSpend[[#This Row],[Personnel number]]&lt;&gt;"",TimeSpend[[#This Row],[Date]]&lt;&gt;""),Utilization!$J$2,"")</f>
        <v/>
      </c>
      <c r="M3469" t="str">
        <f>IF(AND(TimeSpend[[#This Row],[Personnel number]]&lt;&gt;"",TimeSpend[[#This Row],[Date]]&lt;&gt;""),TimeSpend[[#This Row],[Employee Name]],"")</f>
        <v/>
      </c>
      <c r="N3469" t="str">
        <f t="shared" si="108"/>
        <v/>
      </c>
      <c r="O3469" t="str">
        <f t="shared" si="109"/>
        <v/>
      </c>
      <c r="P3469" t="str">
        <f>IF(D3469&lt;&gt;"",VLOOKUP(D3469,Projects!B:C,2,0),"")</f>
        <v/>
      </c>
    </row>
    <row r="3470" spans="1:16" x14ac:dyDescent="0.25">
      <c r="A3470" t="str">
        <f>UPPER(IF(AND(TimeSpend[[#This Row],[Personnel number]]&lt;&gt;"",TimeSpend[[#This Row],[Date]]&lt;&gt;""),TimeSpend[[#This Row],[Personnel number]],""))</f>
        <v/>
      </c>
      <c r="B3470" s="85" t="str">
        <f>IF(AND(TimeSpend[[#This Row],[Personnel number]]&lt;&gt;"",TimeSpend[[#This Row],[Date]]&lt;&gt;""),TEXT(TimeSpend[[#This Row],[Date]],"[$-409]yyyyMMdd"),"")</f>
        <v/>
      </c>
      <c r="C3470" s="33" t="str">
        <f>IF(AND(TimeSpend[[#This Row],[Personnel number]]&lt;&gt;"",TimeSpend[[#This Row],[Date]]&lt;&gt;""),SUBSTITUTE(TimeSpend[[#This Row],[Hours]],",","."),"")</f>
        <v/>
      </c>
      <c r="D3470" t="str">
        <f>IF(AND(TimeSpend[[#This Row],[Personnel number]]&lt;&gt;"",TimeSpend[[#This Row],[Date]]&lt;&gt;""),TimeSpend[[#This Row],[Network]],"")</f>
        <v/>
      </c>
      <c r="E3470" t="str">
        <f>IF(AND(TimeSpend[[#This Row],[Personnel number]]&lt;&gt;"",TimeSpend[[#This Row],[Date]]&lt;&gt;""),TimeSpend[[#This Row],[Network Description]],"")</f>
        <v/>
      </c>
      <c r="F3470" t="str">
        <f>IF(AND(TimeSpend[[#This Row],[Personnel number]]&lt;&gt;"",TimeSpend[[#This Row],[Date]]&lt;&gt;""),TimeSpend[[#This Row],[Activity]],"")</f>
        <v/>
      </c>
      <c r="G3470" t="str">
        <f>IF(AND(TimeSpend[[#This Row],[Personnel number]]&lt;&gt;"",TimeSpend[[#This Row],[Date]]&lt;&gt;""),TimeSpend[[#This Row],[Activity description]],"")</f>
        <v/>
      </c>
      <c r="H3470" s="36" t="str">
        <f>IF(AND(TimeSpend[[#This Row],[Personnel number]]&lt;&gt;"",TimeSpend[[#This Row],[Date]]&lt;&gt;""),TimeSpend[[#This Row],[Start Time]],"")</f>
        <v/>
      </c>
      <c r="I3470" s="36" t="str">
        <f>IF(AND(TimeSpend[[#This Row],[Personnel number]]&lt;&gt;"",TimeSpend[[#This Row],[Date]]&lt;&gt;""),TimeSpend[[#This Row],[End Time]],"")</f>
        <v/>
      </c>
      <c r="J3470" t="str">
        <f>IF(AND(TimeSpend[[#This Row],[Personnel number]]&lt;&gt;"",TimeSpend[[#This Row],[Date]]&lt;&gt;""),TimeSpend[[#This Row],[Location]],"")</f>
        <v/>
      </c>
      <c r="K3470" t="str">
        <f>IF(AND(TimeSpend[[#This Row],[Personnel number]]&lt;&gt;"",TimeSpend[[#This Row],[Date]]&lt;&gt;""),TimeSpend[[#This Row],[Task]],"")</f>
        <v/>
      </c>
      <c r="L3470" t="str">
        <f>IF(AND(TimeSpend[[#This Row],[Personnel number]]&lt;&gt;"",TimeSpend[[#This Row],[Date]]&lt;&gt;""),Utilization!$J$2,"")</f>
        <v/>
      </c>
      <c r="M3470" t="str">
        <f>IF(AND(TimeSpend[[#This Row],[Personnel number]]&lt;&gt;"",TimeSpend[[#This Row],[Date]]&lt;&gt;""),TimeSpend[[#This Row],[Employee Name]],"")</f>
        <v/>
      </c>
      <c r="N3470" t="str">
        <f t="shared" si="108"/>
        <v/>
      </c>
      <c r="O3470" t="str">
        <f t="shared" si="109"/>
        <v/>
      </c>
      <c r="P3470" t="str">
        <f>IF(D3470&lt;&gt;"",VLOOKUP(D3470,Projects!B:C,2,0),"")</f>
        <v/>
      </c>
    </row>
    <row r="3471" spans="1:16" x14ac:dyDescent="0.25">
      <c r="A3471" t="str">
        <f>UPPER(IF(AND(TimeSpend[[#This Row],[Personnel number]]&lt;&gt;"",TimeSpend[[#This Row],[Date]]&lt;&gt;""),TimeSpend[[#This Row],[Personnel number]],""))</f>
        <v/>
      </c>
      <c r="B3471" s="85" t="str">
        <f>IF(AND(TimeSpend[[#This Row],[Personnel number]]&lt;&gt;"",TimeSpend[[#This Row],[Date]]&lt;&gt;""),TEXT(TimeSpend[[#This Row],[Date]],"[$-409]yyyyMMdd"),"")</f>
        <v/>
      </c>
      <c r="C3471" s="33" t="str">
        <f>IF(AND(TimeSpend[[#This Row],[Personnel number]]&lt;&gt;"",TimeSpend[[#This Row],[Date]]&lt;&gt;""),SUBSTITUTE(TimeSpend[[#This Row],[Hours]],",","."),"")</f>
        <v/>
      </c>
      <c r="D3471" t="str">
        <f>IF(AND(TimeSpend[[#This Row],[Personnel number]]&lt;&gt;"",TimeSpend[[#This Row],[Date]]&lt;&gt;""),TimeSpend[[#This Row],[Network]],"")</f>
        <v/>
      </c>
      <c r="E3471" t="str">
        <f>IF(AND(TimeSpend[[#This Row],[Personnel number]]&lt;&gt;"",TimeSpend[[#This Row],[Date]]&lt;&gt;""),TimeSpend[[#This Row],[Network Description]],"")</f>
        <v/>
      </c>
      <c r="F3471" t="str">
        <f>IF(AND(TimeSpend[[#This Row],[Personnel number]]&lt;&gt;"",TimeSpend[[#This Row],[Date]]&lt;&gt;""),TimeSpend[[#This Row],[Activity]],"")</f>
        <v/>
      </c>
      <c r="G3471" t="str">
        <f>IF(AND(TimeSpend[[#This Row],[Personnel number]]&lt;&gt;"",TimeSpend[[#This Row],[Date]]&lt;&gt;""),TimeSpend[[#This Row],[Activity description]],"")</f>
        <v/>
      </c>
      <c r="H3471" s="36" t="str">
        <f>IF(AND(TimeSpend[[#This Row],[Personnel number]]&lt;&gt;"",TimeSpend[[#This Row],[Date]]&lt;&gt;""),TimeSpend[[#This Row],[Start Time]],"")</f>
        <v/>
      </c>
      <c r="I3471" s="36" t="str">
        <f>IF(AND(TimeSpend[[#This Row],[Personnel number]]&lt;&gt;"",TimeSpend[[#This Row],[Date]]&lt;&gt;""),TimeSpend[[#This Row],[End Time]],"")</f>
        <v/>
      </c>
      <c r="J3471" t="str">
        <f>IF(AND(TimeSpend[[#This Row],[Personnel number]]&lt;&gt;"",TimeSpend[[#This Row],[Date]]&lt;&gt;""),TimeSpend[[#This Row],[Location]],"")</f>
        <v/>
      </c>
      <c r="K3471" t="str">
        <f>IF(AND(TimeSpend[[#This Row],[Personnel number]]&lt;&gt;"",TimeSpend[[#This Row],[Date]]&lt;&gt;""),TimeSpend[[#This Row],[Task]],"")</f>
        <v/>
      </c>
      <c r="L3471" t="str">
        <f>IF(AND(TimeSpend[[#This Row],[Personnel number]]&lt;&gt;"",TimeSpend[[#This Row],[Date]]&lt;&gt;""),Utilization!$J$2,"")</f>
        <v/>
      </c>
      <c r="M3471" t="str">
        <f>IF(AND(TimeSpend[[#This Row],[Personnel number]]&lt;&gt;"",TimeSpend[[#This Row],[Date]]&lt;&gt;""),TimeSpend[[#This Row],[Employee Name]],"")</f>
        <v/>
      </c>
      <c r="N3471" t="str">
        <f t="shared" si="108"/>
        <v/>
      </c>
      <c r="O3471" t="str">
        <f t="shared" si="109"/>
        <v/>
      </c>
      <c r="P3471" t="str">
        <f>IF(D3471&lt;&gt;"",VLOOKUP(D3471,Projects!B:C,2,0),"")</f>
        <v/>
      </c>
    </row>
    <row r="3472" spans="1:16" x14ac:dyDescent="0.25">
      <c r="A3472" t="str">
        <f>UPPER(IF(AND(TimeSpend[[#This Row],[Personnel number]]&lt;&gt;"",TimeSpend[[#This Row],[Date]]&lt;&gt;""),TimeSpend[[#This Row],[Personnel number]],""))</f>
        <v/>
      </c>
      <c r="B3472" s="85" t="str">
        <f>IF(AND(TimeSpend[[#This Row],[Personnel number]]&lt;&gt;"",TimeSpend[[#This Row],[Date]]&lt;&gt;""),TEXT(TimeSpend[[#This Row],[Date]],"[$-409]yyyyMMdd"),"")</f>
        <v/>
      </c>
      <c r="C3472" s="33" t="str">
        <f>IF(AND(TimeSpend[[#This Row],[Personnel number]]&lt;&gt;"",TimeSpend[[#This Row],[Date]]&lt;&gt;""),SUBSTITUTE(TimeSpend[[#This Row],[Hours]],",","."),"")</f>
        <v/>
      </c>
      <c r="D3472" t="str">
        <f>IF(AND(TimeSpend[[#This Row],[Personnel number]]&lt;&gt;"",TimeSpend[[#This Row],[Date]]&lt;&gt;""),TimeSpend[[#This Row],[Network]],"")</f>
        <v/>
      </c>
      <c r="E3472" t="str">
        <f>IF(AND(TimeSpend[[#This Row],[Personnel number]]&lt;&gt;"",TimeSpend[[#This Row],[Date]]&lt;&gt;""),TimeSpend[[#This Row],[Network Description]],"")</f>
        <v/>
      </c>
      <c r="F3472" t="str">
        <f>IF(AND(TimeSpend[[#This Row],[Personnel number]]&lt;&gt;"",TimeSpend[[#This Row],[Date]]&lt;&gt;""),TimeSpend[[#This Row],[Activity]],"")</f>
        <v/>
      </c>
      <c r="G3472" t="str">
        <f>IF(AND(TimeSpend[[#This Row],[Personnel number]]&lt;&gt;"",TimeSpend[[#This Row],[Date]]&lt;&gt;""),TimeSpend[[#This Row],[Activity description]],"")</f>
        <v/>
      </c>
      <c r="H3472" s="36" t="str">
        <f>IF(AND(TimeSpend[[#This Row],[Personnel number]]&lt;&gt;"",TimeSpend[[#This Row],[Date]]&lt;&gt;""),TimeSpend[[#This Row],[Start Time]],"")</f>
        <v/>
      </c>
      <c r="I3472" s="36" t="str">
        <f>IF(AND(TimeSpend[[#This Row],[Personnel number]]&lt;&gt;"",TimeSpend[[#This Row],[Date]]&lt;&gt;""),TimeSpend[[#This Row],[End Time]],"")</f>
        <v/>
      </c>
      <c r="J3472" t="str">
        <f>IF(AND(TimeSpend[[#This Row],[Personnel number]]&lt;&gt;"",TimeSpend[[#This Row],[Date]]&lt;&gt;""),TimeSpend[[#This Row],[Location]],"")</f>
        <v/>
      </c>
      <c r="K3472" t="str">
        <f>IF(AND(TimeSpend[[#This Row],[Personnel number]]&lt;&gt;"",TimeSpend[[#This Row],[Date]]&lt;&gt;""),TimeSpend[[#This Row],[Task]],"")</f>
        <v/>
      </c>
      <c r="L3472" t="str">
        <f>IF(AND(TimeSpend[[#This Row],[Personnel number]]&lt;&gt;"",TimeSpend[[#This Row],[Date]]&lt;&gt;""),Utilization!$J$2,"")</f>
        <v/>
      </c>
      <c r="M3472" t="str">
        <f>IF(AND(TimeSpend[[#This Row],[Personnel number]]&lt;&gt;"",TimeSpend[[#This Row],[Date]]&lt;&gt;""),TimeSpend[[#This Row],[Employee Name]],"")</f>
        <v/>
      </c>
      <c r="N3472" t="str">
        <f t="shared" si="108"/>
        <v/>
      </c>
      <c r="O3472" t="str">
        <f t="shared" si="109"/>
        <v/>
      </c>
      <c r="P3472" t="str">
        <f>IF(D3472&lt;&gt;"",VLOOKUP(D3472,Projects!B:C,2,0),"")</f>
        <v/>
      </c>
    </row>
    <row r="3473" spans="1:16" x14ac:dyDescent="0.25">
      <c r="A3473" t="str">
        <f>UPPER(IF(AND(TimeSpend[[#This Row],[Personnel number]]&lt;&gt;"",TimeSpend[[#This Row],[Date]]&lt;&gt;""),TimeSpend[[#This Row],[Personnel number]],""))</f>
        <v/>
      </c>
      <c r="B3473" s="85" t="str">
        <f>IF(AND(TimeSpend[[#This Row],[Personnel number]]&lt;&gt;"",TimeSpend[[#This Row],[Date]]&lt;&gt;""),TEXT(TimeSpend[[#This Row],[Date]],"[$-409]yyyyMMdd"),"")</f>
        <v/>
      </c>
      <c r="C3473" s="33" t="str">
        <f>IF(AND(TimeSpend[[#This Row],[Personnel number]]&lt;&gt;"",TimeSpend[[#This Row],[Date]]&lt;&gt;""),SUBSTITUTE(TimeSpend[[#This Row],[Hours]],",","."),"")</f>
        <v/>
      </c>
      <c r="D3473" t="str">
        <f>IF(AND(TimeSpend[[#This Row],[Personnel number]]&lt;&gt;"",TimeSpend[[#This Row],[Date]]&lt;&gt;""),TimeSpend[[#This Row],[Network]],"")</f>
        <v/>
      </c>
      <c r="E3473" t="str">
        <f>IF(AND(TimeSpend[[#This Row],[Personnel number]]&lt;&gt;"",TimeSpend[[#This Row],[Date]]&lt;&gt;""),TimeSpend[[#This Row],[Network Description]],"")</f>
        <v/>
      </c>
      <c r="F3473" t="str">
        <f>IF(AND(TimeSpend[[#This Row],[Personnel number]]&lt;&gt;"",TimeSpend[[#This Row],[Date]]&lt;&gt;""),TimeSpend[[#This Row],[Activity]],"")</f>
        <v/>
      </c>
      <c r="G3473" t="str">
        <f>IF(AND(TimeSpend[[#This Row],[Personnel number]]&lt;&gt;"",TimeSpend[[#This Row],[Date]]&lt;&gt;""),TimeSpend[[#This Row],[Activity description]],"")</f>
        <v/>
      </c>
      <c r="H3473" s="36" t="str">
        <f>IF(AND(TimeSpend[[#This Row],[Personnel number]]&lt;&gt;"",TimeSpend[[#This Row],[Date]]&lt;&gt;""),TimeSpend[[#This Row],[Start Time]],"")</f>
        <v/>
      </c>
      <c r="I3473" s="36" t="str">
        <f>IF(AND(TimeSpend[[#This Row],[Personnel number]]&lt;&gt;"",TimeSpend[[#This Row],[Date]]&lt;&gt;""),TimeSpend[[#This Row],[End Time]],"")</f>
        <v/>
      </c>
      <c r="J3473" t="str">
        <f>IF(AND(TimeSpend[[#This Row],[Personnel number]]&lt;&gt;"",TimeSpend[[#This Row],[Date]]&lt;&gt;""),TimeSpend[[#This Row],[Location]],"")</f>
        <v/>
      </c>
      <c r="K3473" t="str">
        <f>IF(AND(TimeSpend[[#This Row],[Personnel number]]&lt;&gt;"",TimeSpend[[#This Row],[Date]]&lt;&gt;""),TimeSpend[[#This Row],[Task]],"")</f>
        <v/>
      </c>
      <c r="L3473" t="str">
        <f>IF(AND(TimeSpend[[#This Row],[Personnel number]]&lt;&gt;"",TimeSpend[[#This Row],[Date]]&lt;&gt;""),Utilization!$J$2,"")</f>
        <v/>
      </c>
      <c r="M3473" t="str">
        <f>IF(AND(TimeSpend[[#This Row],[Personnel number]]&lt;&gt;"",TimeSpend[[#This Row],[Date]]&lt;&gt;""),TimeSpend[[#This Row],[Employee Name]],"")</f>
        <v/>
      </c>
      <c r="N3473" t="str">
        <f t="shared" si="108"/>
        <v/>
      </c>
      <c r="O3473" t="str">
        <f t="shared" si="109"/>
        <v/>
      </c>
      <c r="P3473" t="str">
        <f>IF(D3473&lt;&gt;"",VLOOKUP(D3473,Projects!B:C,2,0),"")</f>
        <v/>
      </c>
    </row>
    <row r="3474" spans="1:16" x14ac:dyDescent="0.25">
      <c r="A3474" t="str">
        <f>UPPER(IF(AND(TimeSpend[[#This Row],[Personnel number]]&lt;&gt;"",TimeSpend[[#This Row],[Date]]&lt;&gt;""),TimeSpend[[#This Row],[Personnel number]],""))</f>
        <v/>
      </c>
      <c r="B3474" s="85" t="str">
        <f>IF(AND(TimeSpend[[#This Row],[Personnel number]]&lt;&gt;"",TimeSpend[[#This Row],[Date]]&lt;&gt;""),TEXT(TimeSpend[[#This Row],[Date]],"[$-409]yyyyMMdd"),"")</f>
        <v/>
      </c>
      <c r="C3474" s="33" t="str">
        <f>IF(AND(TimeSpend[[#This Row],[Personnel number]]&lt;&gt;"",TimeSpend[[#This Row],[Date]]&lt;&gt;""),SUBSTITUTE(TimeSpend[[#This Row],[Hours]],",","."),"")</f>
        <v/>
      </c>
      <c r="D3474" t="str">
        <f>IF(AND(TimeSpend[[#This Row],[Personnel number]]&lt;&gt;"",TimeSpend[[#This Row],[Date]]&lt;&gt;""),TimeSpend[[#This Row],[Network]],"")</f>
        <v/>
      </c>
      <c r="E3474" t="str">
        <f>IF(AND(TimeSpend[[#This Row],[Personnel number]]&lt;&gt;"",TimeSpend[[#This Row],[Date]]&lt;&gt;""),TimeSpend[[#This Row],[Network Description]],"")</f>
        <v/>
      </c>
      <c r="F3474" t="str">
        <f>IF(AND(TimeSpend[[#This Row],[Personnel number]]&lt;&gt;"",TimeSpend[[#This Row],[Date]]&lt;&gt;""),TimeSpend[[#This Row],[Activity]],"")</f>
        <v/>
      </c>
      <c r="G3474" t="str">
        <f>IF(AND(TimeSpend[[#This Row],[Personnel number]]&lt;&gt;"",TimeSpend[[#This Row],[Date]]&lt;&gt;""),TimeSpend[[#This Row],[Activity description]],"")</f>
        <v/>
      </c>
      <c r="H3474" s="36" t="str">
        <f>IF(AND(TimeSpend[[#This Row],[Personnel number]]&lt;&gt;"",TimeSpend[[#This Row],[Date]]&lt;&gt;""),TimeSpend[[#This Row],[Start Time]],"")</f>
        <v/>
      </c>
      <c r="I3474" s="36" t="str">
        <f>IF(AND(TimeSpend[[#This Row],[Personnel number]]&lt;&gt;"",TimeSpend[[#This Row],[Date]]&lt;&gt;""),TimeSpend[[#This Row],[End Time]],"")</f>
        <v/>
      </c>
      <c r="J3474" t="str">
        <f>IF(AND(TimeSpend[[#This Row],[Personnel number]]&lt;&gt;"",TimeSpend[[#This Row],[Date]]&lt;&gt;""),TimeSpend[[#This Row],[Location]],"")</f>
        <v/>
      </c>
      <c r="K3474" t="str">
        <f>IF(AND(TimeSpend[[#This Row],[Personnel number]]&lt;&gt;"",TimeSpend[[#This Row],[Date]]&lt;&gt;""),TimeSpend[[#This Row],[Task]],"")</f>
        <v/>
      </c>
      <c r="L3474" t="str">
        <f>IF(AND(TimeSpend[[#This Row],[Personnel number]]&lt;&gt;"",TimeSpend[[#This Row],[Date]]&lt;&gt;""),Utilization!$J$2,"")</f>
        <v/>
      </c>
      <c r="M3474" t="str">
        <f>IF(AND(TimeSpend[[#This Row],[Personnel number]]&lt;&gt;"",TimeSpend[[#This Row],[Date]]&lt;&gt;""),TimeSpend[[#This Row],[Employee Name]],"")</f>
        <v/>
      </c>
      <c r="N3474" t="str">
        <f t="shared" si="108"/>
        <v/>
      </c>
      <c r="O3474" t="str">
        <f t="shared" si="109"/>
        <v/>
      </c>
      <c r="P3474" t="str">
        <f>IF(D3474&lt;&gt;"",VLOOKUP(D3474,Projects!B:C,2,0),"")</f>
        <v/>
      </c>
    </row>
    <row r="3475" spans="1:16" x14ac:dyDescent="0.25">
      <c r="A3475" t="str">
        <f>UPPER(IF(AND(TimeSpend[[#This Row],[Personnel number]]&lt;&gt;"",TimeSpend[[#This Row],[Date]]&lt;&gt;""),TimeSpend[[#This Row],[Personnel number]],""))</f>
        <v/>
      </c>
      <c r="B3475" s="85" t="str">
        <f>IF(AND(TimeSpend[[#This Row],[Personnel number]]&lt;&gt;"",TimeSpend[[#This Row],[Date]]&lt;&gt;""),TEXT(TimeSpend[[#This Row],[Date]],"[$-409]yyyyMMdd"),"")</f>
        <v/>
      </c>
      <c r="C3475" s="33" t="str">
        <f>IF(AND(TimeSpend[[#This Row],[Personnel number]]&lt;&gt;"",TimeSpend[[#This Row],[Date]]&lt;&gt;""),SUBSTITUTE(TimeSpend[[#This Row],[Hours]],",","."),"")</f>
        <v/>
      </c>
      <c r="D3475" t="str">
        <f>IF(AND(TimeSpend[[#This Row],[Personnel number]]&lt;&gt;"",TimeSpend[[#This Row],[Date]]&lt;&gt;""),TimeSpend[[#This Row],[Network]],"")</f>
        <v/>
      </c>
      <c r="E3475" t="str">
        <f>IF(AND(TimeSpend[[#This Row],[Personnel number]]&lt;&gt;"",TimeSpend[[#This Row],[Date]]&lt;&gt;""),TimeSpend[[#This Row],[Network Description]],"")</f>
        <v/>
      </c>
      <c r="F3475" t="str">
        <f>IF(AND(TimeSpend[[#This Row],[Personnel number]]&lt;&gt;"",TimeSpend[[#This Row],[Date]]&lt;&gt;""),TimeSpend[[#This Row],[Activity]],"")</f>
        <v/>
      </c>
      <c r="G3475" t="str">
        <f>IF(AND(TimeSpend[[#This Row],[Personnel number]]&lt;&gt;"",TimeSpend[[#This Row],[Date]]&lt;&gt;""),TimeSpend[[#This Row],[Activity description]],"")</f>
        <v/>
      </c>
      <c r="H3475" s="36" t="str">
        <f>IF(AND(TimeSpend[[#This Row],[Personnel number]]&lt;&gt;"",TimeSpend[[#This Row],[Date]]&lt;&gt;""),TimeSpend[[#This Row],[Start Time]],"")</f>
        <v/>
      </c>
      <c r="I3475" s="36" t="str">
        <f>IF(AND(TimeSpend[[#This Row],[Personnel number]]&lt;&gt;"",TimeSpend[[#This Row],[Date]]&lt;&gt;""),TimeSpend[[#This Row],[End Time]],"")</f>
        <v/>
      </c>
      <c r="J3475" t="str">
        <f>IF(AND(TimeSpend[[#This Row],[Personnel number]]&lt;&gt;"",TimeSpend[[#This Row],[Date]]&lt;&gt;""),TimeSpend[[#This Row],[Location]],"")</f>
        <v/>
      </c>
      <c r="K3475" t="str">
        <f>IF(AND(TimeSpend[[#This Row],[Personnel number]]&lt;&gt;"",TimeSpend[[#This Row],[Date]]&lt;&gt;""),TimeSpend[[#This Row],[Task]],"")</f>
        <v/>
      </c>
      <c r="L3475" t="str">
        <f>IF(AND(TimeSpend[[#This Row],[Personnel number]]&lt;&gt;"",TimeSpend[[#This Row],[Date]]&lt;&gt;""),Utilization!$J$2,"")</f>
        <v/>
      </c>
      <c r="M3475" t="str">
        <f>IF(AND(TimeSpend[[#This Row],[Personnel number]]&lt;&gt;"",TimeSpend[[#This Row],[Date]]&lt;&gt;""),TimeSpend[[#This Row],[Employee Name]],"")</f>
        <v/>
      </c>
      <c r="N3475" t="str">
        <f t="shared" si="108"/>
        <v/>
      </c>
      <c r="O3475" t="str">
        <f t="shared" si="109"/>
        <v/>
      </c>
      <c r="P3475" t="str">
        <f>IF(D3475&lt;&gt;"",VLOOKUP(D3475,Projects!B:C,2,0),"")</f>
        <v/>
      </c>
    </row>
    <row r="3476" spans="1:16" x14ac:dyDescent="0.25">
      <c r="A3476" t="str">
        <f>UPPER(IF(AND(TimeSpend[[#This Row],[Personnel number]]&lt;&gt;"",TimeSpend[[#This Row],[Date]]&lt;&gt;""),TimeSpend[[#This Row],[Personnel number]],""))</f>
        <v/>
      </c>
      <c r="B3476" s="85" t="str">
        <f>IF(AND(TimeSpend[[#This Row],[Personnel number]]&lt;&gt;"",TimeSpend[[#This Row],[Date]]&lt;&gt;""),TEXT(TimeSpend[[#This Row],[Date]],"[$-409]yyyyMMdd"),"")</f>
        <v/>
      </c>
      <c r="C3476" s="33" t="str">
        <f>IF(AND(TimeSpend[[#This Row],[Personnel number]]&lt;&gt;"",TimeSpend[[#This Row],[Date]]&lt;&gt;""),SUBSTITUTE(TimeSpend[[#This Row],[Hours]],",","."),"")</f>
        <v/>
      </c>
      <c r="D3476" t="str">
        <f>IF(AND(TimeSpend[[#This Row],[Personnel number]]&lt;&gt;"",TimeSpend[[#This Row],[Date]]&lt;&gt;""),TimeSpend[[#This Row],[Network]],"")</f>
        <v/>
      </c>
      <c r="E3476" t="str">
        <f>IF(AND(TimeSpend[[#This Row],[Personnel number]]&lt;&gt;"",TimeSpend[[#This Row],[Date]]&lt;&gt;""),TimeSpend[[#This Row],[Network Description]],"")</f>
        <v/>
      </c>
      <c r="F3476" t="str">
        <f>IF(AND(TimeSpend[[#This Row],[Personnel number]]&lt;&gt;"",TimeSpend[[#This Row],[Date]]&lt;&gt;""),TimeSpend[[#This Row],[Activity]],"")</f>
        <v/>
      </c>
      <c r="G3476" t="str">
        <f>IF(AND(TimeSpend[[#This Row],[Personnel number]]&lt;&gt;"",TimeSpend[[#This Row],[Date]]&lt;&gt;""),TimeSpend[[#This Row],[Activity description]],"")</f>
        <v/>
      </c>
      <c r="H3476" s="36" t="str">
        <f>IF(AND(TimeSpend[[#This Row],[Personnel number]]&lt;&gt;"",TimeSpend[[#This Row],[Date]]&lt;&gt;""),TimeSpend[[#This Row],[Start Time]],"")</f>
        <v/>
      </c>
      <c r="I3476" s="36" t="str">
        <f>IF(AND(TimeSpend[[#This Row],[Personnel number]]&lt;&gt;"",TimeSpend[[#This Row],[Date]]&lt;&gt;""),TimeSpend[[#This Row],[End Time]],"")</f>
        <v/>
      </c>
      <c r="J3476" t="str">
        <f>IF(AND(TimeSpend[[#This Row],[Personnel number]]&lt;&gt;"",TimeSpend[[#This Row],[Date]]&lt;&gt;""),TimeSpend[[#This Row],[Location]],"")</f>
        <v/>
      </c>
      <c r="K3476" t="str">
        <f>IF(AND(TimeSpend[[#This Row],[Personnel number]]&lt;&gt;"",TimeSpend[[#This Row],[Date]]&lt;&gt;""),TimeSpend[[#This Row],[Task]],"")</f>
        <v/>
      </c>
      <c r="L3476" t="str">
        <f>IF(AND(TimeSpend[[#This Row],[Personnel number]]&lt;&gt;"",TimeSpend[[#This Row],[Date]]&lt;&gt;""),Utilization!$J$2,"")</f>
        <v/>
      </c>
      <c r="M3476" t="str">
        <f>IF(AND(TimeSpend[[#This Row],[Personnel number]]&lt;&gt;"",TimeSpend[[#This Row],[Date]]&lt;&gt;""),TimeSpend[[#This Row],[Employee Name]],"")</f>
        <v/>
      </c>
      <c r="N3476" t="str">
        <f t="shared" si="108"/>
        <v/>
      </c>
      <c r="O3476" t="str">
        <f t="shared" si="109"/>
        <v/>
      </c>
      <c r="P3476" t="str">
        <f>IF(D3476&lt;&gt;"",VLOOKUP(D3476,Projects!B:C,2,0),"")</f>
        <v/>
      </c>
    </row>
    <row r="3477" spans="1:16" x14ac:dyDescent="0.25">
      <c r="A3477" t="str">
        <f>UPPER(IF(AND(TimeSpend[[#This Row],[Personnel number]]&lt;&gt;"",TimeSpend[[#This Row],[Date]]&lt;&gt;""),TimeSpend[[#This Row],[Personnel number]],""))</f>
        <v/>
      </c>
      <c r="B3477" s="85" t="str">
        <f>IF(AND(TimeSpend[[#This Row],[Personnel number]]&lt;&gt;"",TimeSpend[[#This Row],[Date]]&lt;&gt;""),TEXT(TimeSpend[[#This Row],[Date]],"[$-409]yyyyMMdd"),"")</f>
        <v/>
      </c>
      <c r="C3477" s="33" t="str">
        <f>IF(AND(TimeSpend[[#This Row],[Personnel number]]&lt;&gt;"",TimeSpend[[#This Row],[Date]]&lt;&gt;""),SUBSTITUTE(TimeSpend[[#This Row],[Hours]],",","."),"")</f>
        <v/>
      </c>
      <c r="D3477" t="str">
        <f>IF(AND(TimeSpend[[#This Row],[Personnel number]]&lt;&gt;"",TimeSpend[[#This Row],[Date]]&lt;&gt;""),TimeSpend[[#This Row],[Network]],"")</f>
        <v/>
      </c>
      <c r="E3477" t="str">
        <f>IF(AND(TimeSpend[[#This Row],[Personnel number]]&lt;&gt;"",TimeSpend[[#This Row],[Date]]&lt;&gt;""),TimeSpend[[#This Row],[Network Description]],"")</f>
        <v/>
      </c>
      <c r="F3477" t="str">
        <f>IF(AND(TimeSpend[[#This Row],[Personnel number]]&lt;&gt;"",TimeSpend[[#This Row],[Date]]&lt;&gt;""),TimeSpend[[#This Row],[Activity]],"")</f>
        <v/>
      </c>
      <c r="G3477" t="str">
        <f>IF(AND(TimeSpend[[#This Row],[Personnel number]]&lt;&gt;"",TimeSpend[[#This Row],[Date]]&lt;&gt;""),TimeSpend[[#This Row],[Activity description]],"")</f>
        <v/>
      </c>
      <c r="H3477" s="36" t="str">
        <f>IF(AND(TimeSpend[[#This Row],[Personnel number]]&lt;&gt;"",TimeSpend[[#This Row],[Date]]&lt;&gt;""),TimeSpend[[#This Row],[Start Time]],"")</f>
        <v/>
      </c>
      <c r="I3477" s="36" t="str">
        <f>IF(AND(TimeSpend[[#This Row],[Personnel number]]&lt;&gt;"",TimeSpend[[#This Row],[Date]]&lt;&gt;""),TimeSpend[[#This Row],[End Time]],"")</f>
        <v/>
      </c>
      <c r="J3477" t="str">
        <f>IF(AND(TimeSpend[[#This Row],[Personnel number]]&lt;&gt;"",TimeSpend[[#This Row],[Date]]&lt;&gt;""),TimeSpend[[#This Row],[Location]],"")</f>
        <v/>
      </c>
      <c r="K3477" t="str">
        <f>IF(AND(TimeSpend[[#This Row],[Personnel number]]&lt;&gt;"",TimeSpend[[#This Row],[Date]]&lt;&gt;""),TimeSpend[[#This Row],[Task]],"")</f>
        <v/>
      </c>
      <c r="L3477" t="str">
        <f>IF(AND(TimeSpend[[#This Row],[Personnel number]]&lt;&gt;"",TimeSpend[[#This Row],[Date]]&lt;&gt;""),Utilization!$J$2,"")</f>
        <v/>
      </c>
      <c r="M3477" t="str">
        <f>IF(AND(TimeSpend[[#This Row],[Personnel number]]&lt;&gt;"",TimeSpend[[#This Row],[Date]]&lt;&gt;""),TimeSpend[[#This Row],[Employee Name]],"")</f>
        <v/>
      </c>
      <c r="N3477" t="str">
        <f t="shared" si="108"/>
        <v/>
      </c>
      <c r="O3477" t="str">
        <f t="shared" si="109"/>
        <v/>
      </c>
      <c r="P3477" t="str">
        <f>IF(D3477&lt;&gt;"",VLOOKUP(D3477,Projects!B:C,2,0),"")</f>
        <v/>
      </c>
    </row>
    <row r="3478" spans="1:16" x14ac:dyDescent="0.25">
      <c r="A3478" t="str">
        <f>UPPER(IF(AND(TimeSpend[[#This Row],[Personnel number]]&lt;&gt;"",TimeSpend[[#This Row],[Date]]&lt;&gt;""),TimeSpend[[#This Row],[Personnel number]],""))</f>
        <v/>
      </c>
      <c r="B3478" s="85" t="str">
        <f>IF(AND(TimeSpend[[#This Row],[Personnel number]]&lt;&gt;"",TimeSpend[[#This Row],[Date]]&lt;&gt;""),TEXT(TimeSpend[[#This Row],[Date]],"[$-409]yyyyMMdd"),"")</f>
        <v/>
      </c>
      <c r="C3478" s="33" t="str">
        <f>IF(AND(TimeSpend[[#This Row],[Personnel number]]&lt;&gt;"",TimeSpend[[#This Row],[Date]]&lt;&gt;""),SUBSTITUTE(TimeSpend[[#This Row],[Hours]],",","."),"")</f>
        <v/>
      </c>
      <c r="D3478" t="str">
        <f>IF(AND(TimeSpend[[#This Row],[Personnel number]]&lt;&gt;"",TimeSpend[[#This Row],[Date]]&lt;&gt;""),TimeSpend[[#This Row],[Network]],"")</f>
        <v/>
      </c>
      <c r="E3478" t="str">
        <f>IF(AND(TimeSpend[[#This Row],[Personnel number]]&lt;&gt;"",TimeSpend[[#This Row],[Date]]&lt;&gt;""),TimeSpend[[#This Row],[Network Description]],"")</f>
        <v/>
      </c>
      <c r="F3478" t="str">
        <f>IF(AND(TimeSpend[[#This Row],[Personnel number]]&lt;&gt;"",TimeSpend[[#This Row],[Date]]&lt;&gt;""),TimeSpend[[#This Row],[Activity]],"")</f>
        <v/>
      </c>
      <c r="G3478" t="str">
        <f>IF(AND(TimeSpend[[#This Row],[Personnel number]]&lt;&gt;"",TimeSpend[[#This Row],[Date]]&lt;&gt;""),TimeSpend[[#This Row],[Activity description]],"")</f>
        <v/>
      </c>
      <c r="H3478" s="36" t="str">
        <f>IF(AND(TimeSpend[[#This Row],[Personnel number]]&lt;&gt;"",TimeSpend[[#This Row],[Date]]&lt;&gt;""),TimeSpend[[#This Row],[Start Time]],"")</f>
        <v/>
      </c>
      <c r="I3478" s="36" t="str">
        <f>IF(AND(TimeSpend[[#This Row],[Personnel number]]&lt;&gt;"",TimeSpend[[#This Row],[Date]]&lt;&gt;""),TimeSpend[[#This Row],[End Time]],"")</f>
        <v/>
      </c>
      <c r="J3478" t="str">
        <f>IF(AND(TimeSpend[[#This Row],[Personnel number]]&lt;&gt;"",TimeSpend[[#This Row],[Date]]&lt;&gt;""),TimeSpend[[#This Row],[Location]],"")</f>
        <v/>
      </c>
      <c r="K3478" t="str">
        <f>IF(AND(TimeSpend[[#This Row],[Personnel number]]&lt;&gt;"",TimeSpend[[#This Row],[Date]]&lt;&gt;""),TimeSpend[[#This Row],[Task]],"")</f>
        <v/>
      </c>
      <c r="L3478" t="str">
        <f>IF(AND(TimeSpend[[#This Row],[Personnel number]]&lt;&gt;"",TimeSpend[[#This Row],[Date]]&lt;&gt;""),Utilization!$J$2,"")</f>
        <v/>
      </c>
      <c r="M3478" t="str">
        <f>IF(AND(TimeSpend[[#This Row],[Personnel number]]&lt;&gt;"",TimeSpend[[#This Row],[Date]]&lt;&gt;""),TimeSpend[[#This Row],[Employee Name]],"")</f>
        <v/>
      </c>
      <c r="N3478" t="str">
        <f t="shared" si="108"/>
        <v/>
      </c>
      <c r="O3478" t="str">
        <f t="shared" si="109"/>
        <v/>
      </c>
      <c r="P3478" t="str">
        <f>IF(D3478&lt;&gt;"",VLOOKUP(D3478,Projects!B:C,2,0),"")</f>
        <v/>
      </c>
    </row>
    <row r="3479" spans="1:16" x14ac:dyDescent="0.25">
      <c r="A3479" t="str">
        <f>UPPER(IF(AND(TimeSpend[[#This Row],[Personnel number]]&lt;&gt;"",TimeSpend[[#This Row],[Date]]&lt;&gt;""),TimeSpend[[#This Row],[Personnel number]],""))</f>
        <v/>
      </c>
      <c r="B3479" s="85" t="str">
        <f>IF(AND(TimeSpend[[#This Row],[Personnel number]]&lt;&gt;"",TimeSpend[[#This Row],[Date]]&lt;&gt;""),TEXT(TimeSpend[[#This Row],[Date]],"[$-409]yyyyMMdd"),"")</f>
        <v/>
      </c>
      <c r="C3479" s="33" t="str">
        <f>IF(AND(TimeSpend[[#This Row],[Personnel number]]&lt;&gt;"",TimeSpend[[#This Row],[Date]]&lt;&gt;""),SUBSTITUTE(TimeSpend[[#This Row],[Hours]],",","."),"")</f>
        <v/>
      </c>
      <c r="D3479" t="str">
        <f>IF(AND(TimeSpend[[#This Row],[Personnel number]]&lt;&gt;"",TimeSpend[[#This Row],[Date]]&lt;&gt;""),TimeSpend[[#This Row],[Network]],"")</f>
        <v/>
      </c>
      <c r="E3479" t="str">
        <f>IF(AND(TimeSpend[[#This Row],[Personnel number]]&lt;&gt;"",TimeSpend[[#This Row],[Date]]&lt;&gt;""),TimeSpend[[#This Row],[Network Description]],"")</f>
        <v/>
      </c>
      <c r="F3479" t="str">
        <f>IF(AND(TimeSpend[[#This Row],[Personnel number]]&lt;&gt;"",TimeSpend[[#This Row],[Date]]&lt;&gt;""),TimeSpend[[#This Row],[Activity]],"")</f>
        <v/>
      </c>
      <c r="G3479" t="str">
        <f>IF(AND(TimeSpend[[#This Row],[Personnel number]]&lt;&gt;"",TimeSpend[[#This Row],[Date]]&lt;&gt;""),TimeSpend[[#This Row],[Activity description]],"")</f>
        <v/>
      </c>
      <c r="H3479" s="36" t="str">
        <f>IF(AND(TimeSpend[[#This Row],[Personnel number]]&lt;&gt;"",TimeSpend[[#This Row],[Date]]&lt;&gt;""),TimeSpend[[#This Row],[Start Time]],"")</f>
        <v/>
      </c>
      <c r="I3479" s="36" t="str">
        <f>IF(AND(TimeSpend[[#This Row],[Personnel number]]&lt;&gt;"",TimeSpend[[#This Row],[Date]]&lt;&gt;""),TimeSpend[[#This Row],[End Time]],"")</f>
        <v/>
      </c>
      <c r="J3479" t="str">
        <f>IF(AND(TimeSpend[[#This Row],[Personnel number]]&lt;&gt;"",TimeSpend[[#This Row],[Date]]&lt;&gt;""),TimeSpend[[#This Row],[Location]],"")</f>
        <v/>
      </c>
      <c r="K3479" t="str">
        <f>IF(AND(TimeSpend[[#This Row],[Personnel number]]&lt;&gt;"",TimeSpend[[#This Row],[Date]]&lt;&gt;""),TimeSpend[[#This Row],[Task]],"")</f>
        <v/>
      </c>
      <c r="L3479" t="str">
        <f>IF(AND(TimeSpend[[#This Row],[Personnel number]]&lt;&gt;"",TimeSpend[[#This Row],[Date]]&lt;&gt;""),Utilization!$J$2,"")</f>
        <v/>
      </c>
      <c r="M3479" t="str">
        <f>IF(AND(TimeSpend[[#This Row],[Personnel number]]&lt;&gt;"",TimeSpend[[#This Row],[Date]]&lt;&gt;""),TimeSpend[[#This Row],[Employee Name]],"")</f>
        <v/>
      </c>
      <c r="N3479" t="str">
        <f t="shared" si="108"/>
        <v/>
      </c>
      <c r="O3479" t="str">
        <f t="shared" si="109"/>
        <v/>
      </c>
      <c r="P3479" t="str">
        <f>IF(D3479&lt;&gt;"",VLOOKUP(D3479,Projects!B:C,2,0),"")</f>
        <v/>
      </c>
    </row>
    <row r="3480" spans="1:16" x14ac:dyDescent="0.25">
      <c r="A3480" t="str">
        <f>UPPER(IF(AND(TimeSpend[[#This Row],[Personnel number]]&lt;&gt;"",TimeSpend[[#This Row],[Date]]&lt;&gt;""),TimeSpend[[#This Row],[Personnel number]],""))</f>
        <v/>
      </c>
      <c r="B3480" s="85" t="str">
        <f>IF(AND(TimeSpend[[#This Row],[Personnel number]]&lt;&gt;"",TimeSpend[[#This Row],[Date]]&lt;&gt;""),TEXT(TimeSpend[[#This Row],[Date]],"[$-409]yyyyMMdd"),"")</f>
        <v/>
      </c>
      <c r="C3480" s="33" t="str">
        <f>IF(AND(TimeSpend[[#This Row],[Personnel number]]&lt;&gt;"",TimeSpend[[#This Row],[Date]]&lt;&gt;""),SUBSTITUTE(TimeSpend[[#This Row],[Hours]],",","."),"")</f>
        <v/>
      </c>
      <c r="D3480" t="str">
        <f>IF(AND(TimeSpend[[#This Row],[Personnel number]]&lt;&gt;"",TimeSpend[[#This Row],[Date]]&lt;&gt;""),TimeSpend[[#This Row],[Network]],"")</f>
        <v/>
      </c>
      <c r="E3480" t="str">
        <f>IF(AND(TimeSpend[[#This Row],[Personnel number]]&lt;&gt;"",TimeSpend[[#This Row],[Date]]&lt;&gt;""),TimeSpend[[#This Row],[Network Description]],"")</f>
        <v/>
      </c>
      <c r="F3480" t="str">
        <f>IF(AND(TimeSpend[[#This Row],[Personnel number]]&lt;&gt;"",TimeSpend[[#This Row],[Date]]&lt;&gt;""),TimeSpend[[#This Row],[Activity]],"")</f>
        <v/>
      </c>
      <c r="G3480" t="str">
        <f>IF(AND(TimeSpend[[#This Row],[Personnel number]]&lt;&gt;"",TimeSpend[[#This Row],[Date]]&lt;&gt;""),TimeSpend[[#This Row],[Activity description]],"")</f>
        <v/>
      </c>
      <c r="H3480" s="36" t="str">
        <f>IF(AND(TimeSpend[[#This Row],[Personnel number]]&lt;&gt;"",TimeSpend[[#This Row],[Date]]&lt;&gt;""),TimeSpend[[#This Row],[Start Time]],"")</f>
        <v/>
      </c>
      <c r="I3480" s="36" t="str">
        <f>IF(AND(TimeSpend[[#This Row],[Personnel number]]&lt;&gt;"",TimeSpend[[#This Row],[Date]]&lt;&gt;""),TimeSpend[[#This Row],[End Time]],"")</f>
        <v/>
      </c>
      <c r="J3480" t="str">
        <f>IF(AND(TimeSpend[[#This Row],[Personnel number]]&lt;&gt;"",TimeSpend[[#This Row],[Date]]&lt;&gt;""),TimeSpend[[#This Row],[Location]],"")</f>
        <v/>
      </c>
      <c r="K3480" t="str">
        <f>IF(AND(TimeSpend[[#This Row],[Personnel number]]&lt;&gt;"",TimeSpend[[#This Row],[Date]]&lt;&gt;""),TimeSpend[[#This Row],[Task]],"")</f>
        <v/>
      </c>
      <c r="L3480" t="str">
        <f>IF(AND(TimeSpend[[#This Row],[Personnel number]]&lt;&gt;"",TimeSpend[[#This Row],[Date]]&lt;&gt;""),Utilization!$J$2,"")</f>
        <v/>
      </c>
      <c r="M3480" t="str">
        <f>IF(AND(TimeSpend[[#This Row],[Personnel number]]&lt;&gt;"",TimeSpend[[#This Row],[Date]]&lt;&gt;""),TimeSpend[[#This Row],[Employee Name]],"")</f>
        <v/>
      </c>
      <c r="N3480" t="str">
        <f t="shared" si="108"/>
        <v/>
      </c>
      <c r="O3480" t="str">
        <f t="shared" si="109"/>
        <v/>
      </c>
      <c r="P3480" t="str">
        <f>IF(D3480&lt;&gt;"",VLOOKUP(D3480,Projects!B:C,2,0),"")</f>
        <v/>
      </c>
    </row>
    <row r="3481" spans="1:16" x14ac:dyDescent="0.25">
      <c r="A3481" t="str">
        <f>UPPER(IF(AND(TimeSpend[[#This Row],[Personnel number]]&lt;&gt;"",TimeSpend[[#This Row],[Date]]&lt;&gt;""),TimeSpend[[#This Row],[Personnel number]],""))</f>
        <v/>
      </c>
      <c r="B3481" s="85" t="str">
        <f>IF(AND(TimeSpend[[#This Row],[Personnel number]]&lt;&gt;"",TimeSpend[[#This Row],[Date]]&lt;&gt;""),TEXT(TimeSpend[[#This Row],[Date]],"[$-409]yyyyMMdd"),"")</f>
        <v/>
      </c>
      <c r="C3481" s="33" t="str">
        <f>IF(AND(TimeSpend[[#This Row],[Personnel number]]&lt;&gt;"",TimeSpend[[#This Row],[Date]]&lt;&gt;""),SUBSTITUTE(TimeSpend[[#This Row],[Hours]],",","."),"")</f>
        <v/>
      </c>
      <c r="D3481" t="str">
        <f>IF(AND(TimeSpend[[#This Row],[Personnel number]]&lt;&gt;"",TimeSpend[[#This Row],[Date]]&lt;&gt;""),TimeSpend[[#This Row],[Network]],"")</f>
        <v/>
      </c>
      <c r="E3481" t="str">
        <f>IF(AND(TimeSpend[[#This Row],[Personnel number]]&lt;&gt;"",TimeSpend[[#This Row],[Date]]&lt;&gt;""),TimeSpend[[#This Row],[Network Description]],"")</f>
        <v/>
      </c>
      <c r="F3481" t="str">
        <f>IF(AND(TimeSpend[[#This Row],[Personnel number]]&lt;&gt;"",TimeSpend[[#This Row],[Date]]&lt;&gt;""),TimeSpend[[#This Row],[Activity]],"")</f>
        <v/>
      </c>
      <c r="G3481" t="str">
        <f>IF(AND(TimeSpend[[#This Row],[Personnel number]]&lt;&gt;"",TimeSpend[[#This Row],[Date]]&lt;&gt;""),TimeSpend[[#This Row],[Activity description]],"")</f>
        <v/>
      </c>
      <c r="H3481" s="36" t="str">
        <f>IF(AND(TimeSpend[[#This Row],[Personnel number]]&lt;&gt;"",TimeSpend[[#This Row],[Date]]&lt;&gt;""),TimeSpend[[#This Row],[Start Time]],"")</f>
        <v/>
      </c>
      <c r="I3481" s="36" t="str">
        <f>IF(AND(TimeSpend[[#This Row],[Personnel number]]&lt;&gt;"",TimeSpend[[#This Row],[Date]]&lt;&gt;""),TimeSpend[[#This Row],[End Time]],"")</f>
        <v/>
      </c>
      <c r="J3481" t="str">
        <f>IF(AND(TimeSpend[[#This Row],[Personnel number]]&lt;&gt;"",TimeSpend[[#This Row],[Date]]&lt;&gt;""),TimeSpend[[#This Row],[Location]],"")</f>
        <v/>
      </c>
      <c r="K3481" t="str">
        <f>IF(AND(TimeSpend[[#This Row],[Personnel number]]&lt;&gt;"",TimeSpend[[#This Row],[Date]]&lt;&gt;""),TimeSpend[[#This Row],[Task]],"")</f>
        <v/>
      </c>
      <c r="L3481" t="str">
        <f>IF(AND(TimeSpend[[#This Row],[Personnel number]]&lt;&gt;"",TimeSpend[[#This Row],[Date]]&lt;&gt;""),Utilization!$J$2,"")</f>
        <v/>
      </c>
      <c r="M3481" t="str">
        <f>IF(AND(TimeSpend[[#This Row],[Personnel number]]&lt;&gt;"",TimeSpend[[#This Row],[Date]]&lt;&gt;""),TimeSpend[[#This Row],[Employee Name]],"")</f>
        <v/>
      </c>
      <c r="N3481" t="str">
        <f t="shared" si="108"/>
        <v/>
      </c>
      <c r="O3481" t="str">
        <f t="shared" si="109"/>
        <v/>
      </c>
      <c r="P3481" t="str">
        <f>IF(D3481&lt;&gt;"",VLOOKUP(D3481,Projects!B:C,2,0),"")</f>
        <v/>
      </c>
    </row>
    <row r="3482" spans="1:16" x14ac:dyDescent="0.25">
      <c r="A3482" t="str">
        <f>UPPER(IF(AND(TimeSpend[[#This Row],[Personnel number]]&lt;&gt;"",TimeSpend[[#This Row],[Date]]&lt;&gt;""),TimeSpend[[#This Row],[Personnel number]],""))</f>
        <v/>
      </c>
      <c r="B3482" s="85" t="str">
        <f>IF(AND(TimeSpend[[#This Row],[Personnel number]]&lt;&gt;"",TimeSpend[[#This Row],[Date]]&lt;&gt;""),TEXT(TimeSpend[[#This Row],[Date]],"[$-409]yyyyMMdd"),"")</f>
        <v/>
      </c>
      <c r="C3482" s="33" t="str">
        <f>IF(AND(TimeSpend[[#This Row],[Personnel number]]&lt;&gt;"",TimeSpend[[#This Row],[Date]]&lt;&gt;""),SUBSTITUTE(TimeSpend[[#This Row],[Hours]],",","."),"")</f>
        <v/>
      </c>
      <c r="D3482" t="str">
        <f>IF(AND(TimeSpend[[#This Row],[Personnel number]]&lt;&gt;"",TimeSpend[[#This Row],[Date]]&lt;&gt;""),TimeSpend[[#This Row],[Network]],"")</f>
        <v/>
      </c>
      <c r="E3482" t="str">
        <f>IF(AND(TimeSpend[[#This Row],[Personnel number]]&lt;&gt;"",TimeSpend[[#This Row],[Date]]&lt;&gt;""),TimeSpend[[#This Row],[Network Description]],"")</f>
        <v/>
      </c>
      <c r="F3482" t="str">
        <f>IF(AND(TimeSpend[[#This Row],[Personnel number]]&lt;&gt;"",TimeSpend[[#This Row],[Date]]&lt;&gt;""),TimeSpend[[#This Row],[Activity]],"")</f>
        <v/>
      </c>
      <c r="G3482" t="str">
        <f>IF(AND(TimeSpend[[#This Row],[Personnel number]]&lt;&gt;"",TimeSpend[[#This Row],[Date]]&lt;&gt;""),TimeSpend[[#This Row],[Activity description]],"")</f>
        <v/>
      </c>
      <c r="H3482" s="36" t="str">
        <f>IF(AND(TimeSpend[[#This Row],[Personnel number]]&lt;&gt;"",TimeSpend[[#This Row],[Date]]&lt;&gt;""),TimeSpend[[#This Row],[Start Time]],"")</f>
        <v/>
      </c>
      <c r="I3482" s="36" t="str">
        <f>IF(AND(TimeSpend[[#This Row],[Personnel number]]&lt;&gt;"",TimeSpend[[#This Row],[Date]]&lt;&gt;""),TimeSpend[[#This Row],[End Time]],"")</f>
        <v/>
      </c>
      <c r="J3482" t="str">
        <f>IF(AND(TimeSpend[[#This Row],[Personnel number]]&lt;&gt;"",TimeSpend[[#This Row],[Date]]&lt;&gt;""),TimeSpend[[#This Row],[Location]],"")</f>
        <v/>
      </c>
      <c r="K3482" t="str">
        <f>IF(AND(TimeSpend[[#This Row],[Personnel number]]&lt;&gt;"",TimeSpend[[#This Row],[Date]]&lt;&gt;""),TimeSpend[[#This Row],[Task]],"")</f>
        <v/>
      </c>
      <c r="L3482" t="str">
        <f>IF(AND(TimeSpend[[#This Row],[Personnel number]]&lt;&gt;"",TimeSpend[[#This Row],[Date]]&lt;&gt;""),Utilization!$J$2,"")</f>
        <v/>
      </c>
      <c r="M3482" t="str">
        <f>IF(AND(TimeSpend[[#This Row],[Personnel number]]&lt;&gt;"",TimeSpend[[#This Row],[Date]]&lt;&gt;""),TimeSpend[[#This Row],[Employee Name]],"")</f>
        <v/>
      </c>
      <c r="N3482" t="str">
        <f t="shared" si="108"/>
        <v/>
      </c>
      <c r="O3482" t="str">
        <f t="shared" si="109"/>
        <v/>
      </c>
      <c r="P3482" t="str">
        <f>IF(D3482&lt;&gt;"",VLOOKUP(D3482,Projects!B:C,2,0),"")</f>
        <v/>
      </c>
    </row>
    <row r="3483" spans="1:16" x14ac:dyDescent="0.25">
      <c r="A3483" t="str">
        <f>UPPER(IF(AND(TimeSpend[[#This Row],[Personnel number]]&lt;&gt;"",TimeSpend[[#This Row],[Date]]&lt;&gt;""),TimeSpend[[#This Row],[Personnel number]],""))</f>
        <v/>
      </c>
      <c r="B3483" s="85" t="str">
        <f>IF(AND(TimeSpend[[#This Row],[Personnel number]]&lt;&gt;"",TimeSpend[[#This Row],[Date]]&lt;&gt;""),TEXT(TimeSpend[[#This Row],[Date]],"[$-409]yyyyMMdd"),"")</f>
        <v/>
      </c>
      <c r="C3483" s="33" t="str">
        <f>IF(AND(TimeSpend[[#This Row],[Personnel number]]&lt;&gt;"",TimeSpend[[#This Row],[Date]]&lt;&gt;""),SUBSTITUTE(TimeSpend[[#This Row],[Hours]],",","."),"")</f>
        <v/>
      </c>
      <c r="D3483" t="str">
        <f>IF(AND(TimeSpend[[#This Row],[Personnel number]]&lt;&gt;"",TimeSpend[[#This Row],[Date]]&lt;&gt;""),TimeSpend[[#This Row],[Network]],"")</f>
        <v/>
      </c>
      <c r="E3483" t="str">
        <f>IF(AND(TimeSpend[[#This Row],[Personnel number]]&lt;&gt;"",TimeSpend[[#This Row],[Date]]&lt;&gt;""),TimeSpend[[#This Row],[Network Description]],"")</f>
        <v/>
      </c>
      <c r="F3483" t="str">
        <f>IF(AND(TimeSpend[[#This Row],[Personnel number]]&lt;&gt;"",TimeSpend[[#This Row],[Date]]&lt;&gt;""),TimeSpend[[#This Row],[Activity]],"")</f>
        <v/>
      </c>
      <c r="G3483" t="str">
        <f>IF(AND(TimeSpend[[#This Row],[Personnel number]]&lt;&gt;"",TimeSpend[[#This Row],[Date]]&lt;&gt;""),TimeSpend[[#This Row],[Activity description]],"")</f>
        <v/>
      </c>
      <c r="H3483" s="36" t="str">
        <f>IF(AND(TimeSpend[[#This Row],[Personnel number]]&lt;&gt;"",TimeSpend[[#This Row],[Date]]&lt;&gt;""),TimeSpend[[#This Row],[Start Time]],"")</f>
        <v/>
      </c>
      <c r="I3483" s="36" t="str">
        <f>IF(AND(TimeSpend[[#This Row],[Personnel number]]&lt;&gt;"",TimeSpend[[#This Row],[Date]]&lt;&gt;""),TimeSpend[[#This Row],[End Time]],"")</f>
        <v/>
      </c>
      <c r="J3483" t="str">
        <f>IF(AND(TimeSpend[[#This Row],[Personnel number]]&lt;&gt;"",TimeSpend[[#This Row],[Date]]&lt;&gt;""),TimeSpend[[#This Row],[Location]],"")</f>
        <v/>
      </c>
      <c r="K3483" t="str">
        <f>IF(AND(TimeSpend[[#This Row],[Personnel number]]&lt;&gt;"",TimeSpend[[#This Row],[Date]]&lt;&gt;""),TimeSpend[[#This Row],[Task]],"")</f>
        <v/>
      </c>
      <c r="L3483" t="str">
        <f>IF(AND(TimeSpend[[#This Row],[Personnel number]]&lt;&gt;"",TimeSpend[[#This Row],[Date]]&lt;&gt;""),Utilization!$J$2,"")</f>
        <v/>
      </c>
      <c r="M3483" t="str">
        <f>IF(AND(TimeSpend[[#This Row],[Personnel number]]&lt;&gt;"",TimeSpend[[#This Row],[Date]]&lt;&gt;""),TimeSpend[[#This Row],[Employee Name]],"")</f>
        <v/>
      </c>
      <c r="N3483" t="str">
        <f t="shared" si="108"/>
        <v/>
      </c>
      <c r="O3483" t="str">
        <f t="shared" si="109"/>
        <v/>
      </c>
      <c r="P3483" t="str">
        <f>IF(D3483&lt;&gt;"",VLOOKUP(D3483,Projects!B:C,2,0),"")</f>
        <v/>
      </c>
    </row>
    <row r="3484" spans="1:16" x14ac:dyDescent="0.25">
      <c r="A3484" t="str">
        <f>UPPER(IF(AND(TimeSpend[[#This Row],[Personnel number]]&lt;&gt;"",TimeSpend[[#This Row],[Date]]&lt;&gt;""),TimeSpend[[#This Row],[Personnel number]],""))</f>
        <v/>
      </c>
      <c r="B3484" s="85" t="str">
        <f>IF(AND(TimeSpend[[#This Row],[Personnel number]]&lt;&gt;"",TimeSpend[[#This Row],[Date]]&lt;&gt;""),TEXT(TimeSpend[[#This Row],[Date]],"[$-409]yyyyMMdd"),"")</f>
        <v/>
      </c>
      <c r="C3484" s="33" t="str">
        <f>IF(AND(TimeSpend[[#This Row],[Personnel number]]&lt;&gt;"",TimeSpend[[#This Row],[Date]]&lt;&gt;""),SUBSTITUTE(TimeSpend[[#This Row],[Hours]],",","."),"")</f>
        <v/>
      </c>
      <c r="D3484" t="str">
        <f>IF(AND(TimeSpend[[#This Row],[Personnel number]]&lt;&gt;"",TimeSpend[[#This Row],[Date]]&lt;&gt;""),TimeSpend[[#This Row],[Network]],"")</f>
        <v/>
      </c>
      <c r="E3484" t="str">
        <f>IF(AND(TimeSpend[[#This Row],[Personnel number]]&lt;&gt;"",TimeSpend[[#This Row],[Date]]&lt;&gt;""),TimeSpend[[#This Row],[Network Description]],"")</f>
        <v/>
      </c>
      <c r="F3484" t="str">
        <f>IF(AND(TimeSpend[[#This Row],[Personnel number]]&lt;&gt;"",TimeSpend[[#This Row],[Date]]&lt;&gt;""),TimeSpend[[#This Row],[Activity]],"")</f>
        <v/>
      </c>
      <c r="G3484" t="str">
        <f>IF(AND(TimeSpend[[#This Row],[Personnel number]]&lt;&gt;"",TimeSpend[[#This Row],[Date]]&lt;&gt;""),TimeSpend[[#This Row],[Activity description]],"")</f>
        <v/>
      </c>
      <c r="H3484" s="36" t="str">
        <f>IF(AND(TimeSpend[[#This Row],[Personnel number]]&lt;&gt;"",TimeSpend[[#This Row],[Date]]&lt;&gt;""),TimeSpend[[#This Row],[Start Time]],"")</f>
        <v/>
      </c>
      <c r="I3484" s="36" t="str">
        <f>IF(AND(TimeSpend[[#This Row],[Personnel number]]&lt;&gt;"",TimeSpend[[#This Row],[Date]]&lt;&gt;""),TimeSpend[[#This Row],[End Time]],"")</f>
        <v/>
      </c>
      <c r="J3484" t="str">
        <f>IF(AND(TimeSpend[[#This Row],[Personnel number]]&lt;&gt;"",TimeSpend[[#This Row],[Date]]&lt;&gt;""),TimeSpend[[#This Row],[Location]],"")</f>
        <v/>
      </c>
      <c r="K3484" t="str">
        <f>IF(AND(TimeSpend[[#This Row],[Personnel number]]&lt;&gt;"",TimeSpend[[#This Row],[Date]]&lt;&gt;""),TimeSpend[[#This Row],[Task]],"")</f>
        <v/>
      </c>
      <c r="L3484" t="str">
        <f>IF(AND(TimeSpend[[#This Row],[Personnel number]]&lt;&gt;"",TimeSpend[[#This Row],[Date]]&lt;&gt;""),Utilization!$J$2,"")</f>
        <v/>
      </c>
      <c r="M3484" t="str">
        <f>IF(AND(TimeSpend[[#This Row],[Personnel number]]&lt;&gt;"",TimeSpend[[#This Row],[Date]]&lt;&gt;""),TimeSpend[[#This Row],[Employee Name]],"")</f>
        <v/>
      </c>
      <c r="N3484" t="str">
        <f t="shared" si="108"/>
        <v/>
      </c>
      <c r="O3484" t="str">
        <f t="shared" si="109"/>
        <v/>
      </c>
      <c r="P3484" t="str">
        <f>IF(D3484&lt;&gt;"",VLOOKUP(D3484,Projects!B:C,2,0),"")</f>
        <v/>
      </c>
    </row>
    <row r="3485" spans="1:16" x14ac:dyDescent="0.25">
      <c r="A3485" t="str">
        <f>UPPER(IF(AND(TimeSpend[[#This Row],[Personnel number]]&lt;&gt;"",TimeSpend[[#This Row],[Date]]&lt;&gt;""),TimeSpend[[#This Row],[Personnel number]],""))</f>
        <v/>
      </c>
      <c r="B3485" s="85" t="str">
        <f>IF(AND(TimeSpend[[#This Row],[Personnel number]]&lt;&gt;"",TimeSpend[[#This Row],[Date]]&lt;&gt;""),TEXT(TimeSpend[[#This Row],[Date]],"[$-409]yyyyMMdd"),"")</f>
        <v/>
      </c>
      <c r="C3485" s="33" t="str">
        <f>IF(AND(TimeSpend[[#This Row],[Personnel number]]&lt;&gt;"",TimeSpend[[#This Row],[Date]]&lt;&gt;""),SUBSTITUTE(TimeSpend[[#This Row],[Hours]],",","."),"")</f>
        <v/>
      </c>
      <c r="D3485" t="str">
        <f>IF(AND(TimeSpend[[#This Row],[Personnel number]]&lt;&gt;"",TimeSpend[[#This Row],[Date]]&lt;&gt;""),TimeSpend[[#This Row],[Network]],"")</f>
        <v/>
      </c>
      <c r="E3485" t="str">
        <f>IF(AND(TimeSpend[[#This Row],[Personnel number]]&lt;&gt;"",TimeSpend[[#This Row],[Date]]&lt;&gt;""),TimeSpend[[#This Row],[Network Description]],"")</f>
        <v/>
      </c>
      <c r="F3485" t="str">
        <f>IF(AND(TimeSpend[[#This Row],[Personnel number]]&lt;&gt;"",TimeSpend[[#This Row],[Date]]&lt;&gt;""),TimeSpend[[#This Row],[Activity]],"")</f>
        <v/>
      </c>
      <c r="G3485" t="str">
        <f>IF(AND(TimeSpend[[#This Row],[Personnel number]]&lt;&gt;"",TimeSpend[[#This Row],[Date]]&lt;&gt;""),TimeSpend[[#This Row],[Activity description]],"")</f>
        <v/>
      </c>
      <c r="H3485" s="36" t="str">
        <f>IF(AND(TimeSpend[[#This Row],[Personnel number]]&lt;&gt;"",TimeSpend[[#This Row],[Date]]&lt;&gt;""),TimeSpend[[#This Row],[Start Time]],"")</f>
        <v/>
      </c>
      <c r="I3485" s="36" t="str">
        <f>IF(AND(TimeSpend[[#This Row],[Personnel number]]&lt;&gt;"",TimeSpend[[#This Row],[Date]]&lt;&gt;""),TimeSpend[[#This Row],[End Time]],"")</f>
        <v/>
      </c>
      <c r="J3485" t="str">
        <f>IF(AND(TimeSpend[[#This Row],[Personnel number]]&lt;&gt;"",TimeSpend[[#This Row],[Date]]&lt;&gt;""),TimeSpend[[#This Row],[Location]],"")</f>
        <v/>
      </c>
      <c r="K3485" t="str">
        <f>IF(AND(TimeSpend[[#This Row],[Personnel number]]&lt;&gt;"",TimeSpend[[#This Row],[Date]]&lt;&gt;""),TimeSpend[[#This Row],[Task]],"")</f>
        <v/>
      </c>
      <c r="L3485" t="str">
        <f>IF(AND(TimeSpend[[#This Row],[Personnel number]]&lt;&gt;"",TimeSpend[[#This Row],[Date]]&lt;&gt;""),Utilization!$J$2,"")</f>
        <v/>
      </c>
      <c r="M3485" t="str">
        <f>IF(AND(TimeSpend[[#This Row],[Personnel number]]&lt;&gt;"",TimeSpend[[#This Row],[Date]]&lt;&gt;""),TimeSpend[[#This Row],[Employee Name]],"")</f>
        <v/>
      </c>
      <c r="N3485" t="str">
        <f t="shared" si="108"/>
        <v/>
      </c>
      <c r="O3485" t="str">
        <f t="shared" si="109"/>
        <v/>
      </c>
      <c r="P3485" t="str">
        <f>IF(D3485&lt;&gt;"",VLOOKUP(D3485,Projects!B:C,2,0),"")</f>
        <v/>
      </c>
    </row>
    <row r="3486" spans="1:16" x14ac:dyDescent="0.25">
      <c r="A3486" t="str">
        <f>UPPER(IF(AND(TimeSpend[[#This Row],[Personnel number]]&lt;&gt;"",TimeSpend[[#This Row],[Date]]&lt;&gt;""),TimeSpend[[#This Row],[Personnel number]],""))</f>
        <v/>
      </c>
      <c r="B3486" s="85" t="str">
        <f>IF(AND(TimeSpend[[#This Row],[Personnel number]]&lt;&gt;"",TimeSpend[[#This Row],[Date]]&lt;&gt;""),TEXT(TimeSpend[[#This Row],[Date]],"[$-409]yyyyMMdd"),"")</f>
        <v/>
      </c>
      <c r="C3486" s="33" t="str">
        <f>IF(AND(TimeSpend[[#This Row],[Personnel number]]&lt;&gt;"",TimeSpend[[#This Row],[Date]]&lt;&gt;""),SUBSTITUTE(TimeSpend[[#This Row],[Hours]],",","."),"")</f>
        <v/>
      </c>
      <c r="D3486" t="str">
        <f>IF(AND(TimeSpend[[#This Row],[Personnel number]]&lt;&gt;"",TimeSpend[[#This Row],[Date]]&lt;&gt;""),TimeSpend[[#This Row],[Network]],"")</f>
        <v/>
      </c>
      <c r="E3486" t="str">
        <f>IF(AND(TimeSpend[[#This Row],[Personnel number]]&lt;&gt;"",TimeSpend[[#This Row],[Date]]&lt;&gt;""),TimeSpend[[#This Row],[Network Description]],"")</f>
        <v/>
      </c>
      <c r="F3486" t="str">
        <f>IF(AND(TimeSpend[[#This Row],[Personnel number]]&lt;&gt;"",TimeSpend[[#This Row],[Date]]&lt;&gt;""),TimeSpend[[#This Row],[Activity]],"")</f>
        <v/>
      </c>
      <c r="G3486" t="str">
        <f>IF(AND(TimeSpend[[#This Row],[Personnel number]]&lt;&gt;"",TimeSpend[[#This Row],[Date]]&lt;&gt;""),TimeSpend[[#This Row],[Activity description]],"")</f>
        <v/>
      </c>
      <c r="H3486" s="36" t="str">
        <f>IF(AND(TimeSpend[[#This Row],[Personnel number]]&lt;&gt;"",TimeSpend[[#This Row],[Date]]&lt;&gt;""),TimeSpend[[#This Row],[Start Time]],"")</f>
        <v/>
      </c>
      <c r="I3486" s="36" t="str">
        <f>IF(AND(TimeSpend[[#This Row],[Personnel number]]&lt;&gt;"",TimeSpend[[#This Row],[Date]]&lt;&gt;""),TimeSpend[[#This Row],[End Time]],"")</f>
        <v/>
      </c>
      <c r="J3486" t="str">
        <f>IF(AND(TimeSpend[[#This Row],[Personnel number]]&lt;&gt;"",TimeSpend[[#This Row],[Date]]&lt;&gt;""),TimeSpend[[#This Row],[Location]],"")</f>
        <v/>
      </c>
      <c r="K3486" t="str">
        <f>IF(AND(TimeSpend[[#This Row],[Personnel number]]&lt;&gt;"",TimeSpend[[#This Row],[Date]]&lt;&gt;""),TimeSpend[[#This Row],[Task]],"")</f>
        <v/>
      </c>
      <c r="L3486" t="str">
        <f>IF(AND(TimeSpend[[#This Row],[Personnel number]]&lt;&gt;"",TimeSpend[[#This Row],[Date]]&lt;&gt;""),Utilization!$J$2,"")</f>
        <v/>
      </c>
      <c r="M3486" t="str">
        <f>IF(AND(TimeSpend[[#This Row],[Personnel number]]&lt;&gt;"",TimeSpend[[#This Row],[Date]]&lt;&gt;""),TimeSpend[[#This Row],[Employee Name]],"")</f>
        <v/>
      </c>
      <c r="N3486" t="str">
        <f t="shared" si="108"/>
        <v/>
      </c>
      <c r="O3486" t="str">
        <f t="shared" si="109"/>
        <v/>
      </c>
      <c r="P3486" t="str">
        <f>IF(D3486&lt;&gt;"",VLOOKUP(D3486,Projects!B:C,2,0),"")</f>
        <v/>
      </c>
    </row>
    <row r="3487" spans="1:16" x14ac:dyDescent="0.25">
      <c r="A3487" t="str">
        <f>UPPER(IF(AND(TimeSpend[[#This Row],[Personnel number]]&lt;&gt;"",TimeSpend[[#This Row],[Date]]&lt;&gt;""),TimeSpend[[#This Row],[Personnel number]],""))</f>
        <v/>
      </c>
      <c r="B3487" s="85" t="str">
        <f>IF(AND(TimeSpend[[#This Row],[Personnel number]]&lt;&gt;"",TimeSpend[[#This Row],[Date]]&lt;&gt;""),TEXT(TimeSpend[[#This Row],[Date]],"[$-409]yyyyMMdd"),"")</f>
        <v/>
      </c>
      <c r="C3487" s="33" t="str">
        <f>IF(AND(TimeSpend[[#This Row],[Personnel number]]&lt;&gt;"",TimeSpend[[#This Row],[Date]]&lt;&gt;""),SUBSTITUTE(TimeSpend[[#This Row],[Hours]],",","."),"")</f>
        <v/>
      </c>
      <c r="D3487" t="str">
        <f>IF(AND(TimeSpend[[#This Row],[Personnel number]]&lt;&gt;"",TimeSpend[[#This Row],[Date]]&lt;&gt;""),TimeSpend[[#This Row],[Network]],"")</f>
        <v/>
      </c>
      <c r="E3487" t="str">
        <f>IF(AND(TimeSpend[[#This Row],[Personnel number]]&lt;&gt;"",TimeSpend[[#This Row],[Date]]&lt;&gt;""),TimeSpend[[#This Row],[Network Description]],"")</f>
        <v/>
      </c>
      <c r="F3487" t="str">
        <f>IF(AND(TimeSpend[[#This Row],[Personnel number]]&lt;&gt;"",TimeSpend[[#This Row],[Date]]&lt;&gt;""),TimeSpend[[#This Row],[Activity]],"")</f>
        <v/>
      </c>
      <c r="G3487" t="str">
        <f>IF(AND(TimeSpend[[#This Row],[Personnel number]]&lt;&gt;"",TimeSpend[[#This Row],[Date]]&lt;&gt;""),TimeSpend[[#This Row],[Activity description]],"")</f>
        <v/>
      </c>
      <c r="H3487" s="36" t="str">
        <f>IF(AND(TimeSpend[[#This Row],[Personnel number]]&lt;&gt;"",TimeSpend[[#This Row],[Date]]&lt;&gt;""),TimeSpend[[#This Row],[Start Time]],"")</f>
        <v/>
      </c>
      <c r="I3487" s="36" t="str">
        <f>IF(AND(TimeSpend[[#This Row],[Personnel number]]&lt;&gt;"",TimeSpend[[#This Row],[Date]]&lt;&gt;""),TimeSpend[[#This Row],[End Time]],"")</f>
        <v/>
      </c>
      <c r="J3487" t="str">
        <f>IF(AND(TimeSpend[[#This Row],[Personnel number]]&lt;&gt;"",TimeSpend[[#This Row],[Date]]&lt;&gt;""),TimeSpend[[#This Row],[Location]],"")</f>
        <v/>
      </c>
      <c r="K3487" t="str">
        <f>IF(AND(TimeSpend[[#This Row],[Personnel number]]&lt;&gt;"",TimeSpend[[#This Row],[Date]]&lt;&gt;""),TimeSpend[[#This Row],[Task]],"")</f>
        <v/>
      </c>
      <c r="L3487" t="str">
        <f>IF(AND(TimeSpend[[#This Row],[Personnel number]]&lt;&gt;"",TimeSpend[[#This Row],[Date]]&lt;&gt;""),Utilization!$J$2,"")</f>
        <v/>
      </c>
      <c r="M3487" t="str">
        <f>IF(AND(TimeSpend[[#This Row],[Personnel number]]&lt;&gt;"",TimeSpend[[#This Row],[Date]]&lt;&gt;""),TimeSpend[[#This Row],[Employee Name]],"")</f>
        <v/>
      </c>
      <c r="N3487" t="str">
        <f t="shared" si="108"/>
        <v/>
      </c>
      <c r="O3487" t="str">
        <f t="shared" si="109"/>
        <v/>
      </c>
      <c r="P3487" t="str">
        <f>IF(D3487&lt;&gt;"",VLOOKUP(D3487,Projects!B:C,2,0),"")</f>
        <v/>
      </c>
    </row>
    <row r="3488" spans="1:16" x14ac:dyDescent="0.25">
      <c r="A3488" t="str">
        <f>UPPER(IF(AND(TimeSpend[[#This Row],[Personnel number]]&lt;&gt;"",TimeSpend[[#This Row],[Date]]&lt;&gt;""),TimeSpend[[#This Row],[Personnel number]],""))</f>
        <v/>
      </c>
      <c r="B3488" s="85" t="str">
        <f>IF(AND(TimeSpend[[#This Row],[Personnel number]]&lt;&gt;"",TimeSpend[[#This Row],[Date]]&lt;&gt;""),TEXT(TimeSpend[[#This Row],[Date]],"[$-409]yyyyMMdd"),"")</f>
        <v/>
      </c>
      <c r="C3488" s="33" t="str">
        <f>IF(AND(TimeSpend[[#This Row],[Personnel number]]&lt;&gt;"",TimeSpend[[#This Row],[Date]]&lt;&gt;""),SUBSTITUTE(TimeSpend[[#This Row],[Hours]],",","."),"")</f>
        <v/>
      </c>
      <c r="D3488" t="str">
        <f>IF(AND(TimeSpend[[#This Row],[Personnel number]]&lt;&gt;"",TimeSpend[[#This Row],[Date]]&lt;&gt;""),TimeSpend[[#This Row],[Network]],"")</f>
        <v/>
      </c>
      <c r="E3488" t="str">
        <f>IF(AND(TimeSpend[[#This Row],[Personnel number]]&lt;&gt;"",TimeSpend[[#This Row],[Date]]&lt;&gt;""),TimeSpend[[#This Row],[Network Description]],"")</f>
        <v/>
      </c>
      <c r="F3488" t="str">
        <f>IF(AND(TimeSpend[[#This Row],[Personnel number]]&lt;&gt;"",TimeSpend[[#This Row],[Date]]&lt;&gt;""),TimeSpend[[#This Row],[Activity]],"")</f>
        <v/>
      </c>
      <c r="G3488" t="str">
        <f>IF(AND(TimeSpend[[#This Row],[Personnel number]]&lt;&gt;"",TimeSpend[[#This Row],[Date]]&lt;&gt;""),TimeSpend[[#This Row],[Activity description]],"")</f>
        <v/>
      </c>
      <c r="H3488" s="36" t="str">
        <f>IF(AND(TimeSpend[[#This Row],[Personnel number]]&lt;&gt;"",TimeSpend[[#This Row],[Date]]&lt;&gt;""),TimeSpend[[#This Row],[Start Time]],"")</f>
        <v/>
      </c>
      <c r="I3488" s="36" t="str">
        <f>IF(AND(TimeSpend[[#This Row],[Personnel number]]&lt;&gt;"",TimeSpend[[#This Row],[Date]]&lt;&gt;""),TimeSpend[[#This Row],[End Time]],"")</f>
        <v/>
      </c>
      <c r="J3488" t="str">
        <f>IF(AND(TimeSpend[[#This Row],[Personnel number]]&lt;&gt;"",TimeSpend[[#This Row],[Date]]&lt;&gt;""),TimeSpend[[#This Row],[Location]],"")</f>
        <v/>
      </c>
      <c r="K3488" t="str">
        <f>IF(AND(TimeSpend[[#This Row],[Personnel number]]&lt;&gt;"",TimeSpend[[#This Row],[Date]]&lt;&gt;""),TimeSpend[[#This Row],[Task]],"")</f>
        <v/>
      </c>
      <c r="L3488" t="str">
        <f>IF(AND(TimeSpend[[#This Row],[Personnel number]]&lt;&gt;"",TimeSpend[[#This Row],[Date]]&lt;&gt;""),Utilization!$J$2,"")</f>
        <v/>
      </c>
      <c r="M3488" t="str">
        <f>IF(AND(TimeSpend[[#This Row],[Personnel number]]&lt;&gt;"",TimeSpend[[#This Row],[Date]]&lt;&gt;""),TimeSpend[[#This Row],[Employee Name]],"")</f>
        <v/>
      </c>
      <c r="N3488" t="str">
        <f t="shared" si="108"/>
        <v/>
      </c>
      <c r="O3488" t="str">
        <f t="shared" si="109"/>
        <v/>
      </c>
      <c r="P3488" t="str">
        <f>IF(D3488&lt;&gt;"",VLOOKUP(D3488,Projects!B:C,2,0),"")</f>
        <v/>
      </c>
    </row>
    <row r="3489" spans="1:16" x14ac:dyDescent="0.25">
      <c r="A3489" t="str">
        <f>UPPER(IF(AND(TimeSpend[[#This Row],[Personnel number]]&lt;&gt;"",TimeSpend[[#This Row],[Date]]&lt;&gt;""),TimeSpend[[#This Row],[Personnel number]],""))</f>
        <v/>
      </c>
      <c r="B3489" s="85" t="str">
        <f>IF(AND(TimeSpend[[#This Row],[Personnel number]]&lt;&gt;"",TimeSpend[[#This Row],[Date]]&lt;&gt;""),TEXT(TimeSpend[[#This Row],[Date]],"[$-409]yyyyMMdd"),"")</f>
        <v/>
      </c>
      <c r="C3489" s="33" t="str">
        <f>IF(AND(TimeSpend[[#This Row],[Personnel number]]&lt;&gt;"",TimeSpend[[#This Row],[Date]]&lt;&gt;""),SUBSTITUTE(TimeSpend[[#This Row],[Hours]],",","."),"")</f>
        <v/>
      </c>
      <c r="D3489" t="str">
        <f>IF(AND(TimeSpend[[#This Row],[Personnel number]]&lt;&gt;"",TimeSpend[[#This Row],[Date]]&lt;&gt;""),TimeSpend[[#This Row],[Network]],"")</f>
        <v/>
      </c>
      <c r="E3489" t="str">
        <f>IF(AND(TimeSpend[[#This Row],[Personnel number]]&lt;&gt;"",TimeSpend[[#This Row],[Date]]&lt;&gt;""),TimeSpend[[#This Row],[Network Description]],"")</f>
        <v/>
      </c>
      <c r="F3489" t="str">
        <f>IF(AND(TimeSpend[[#This Row],[Personnel number]]&lt;&gt;"",TimeSpend[[#This Row],[Date]]&lt;&gt;""),TimeSpend[[#This Row],[Activity]],"")</f>
        <v/>
      </c>
      <c r="G3489" t="str">
        <f>IF(AND(TimeSpend[[#This Row],[Personnel number]]&lt;&gt;"",TimeSpend[[#This Row],[Date]]&lt;&gt;""),TimeSpend[[#This Row],[Activity description]],"")</f>
        <v/>
      </c>
      <c r="H3489" s="36" t="str">
        <f>IF(AND(TimeSpend[[#This Row],[Personnel number]]&lt;&gt;"",TimeSpend[[#This Row],[Date]]&lt;&gt;""),TimeSpend[[#This Row],[Start Time]],"")</f>
        <v/>
      </c>
      <c r="I3489" s="36" t="str">
        <f>IF(AND(TimeSpend[[#This Row],[Personnel number]]&lt;&gt;"",TimeSpend[[#This Row],[Date]]&lt;&gt;""),TimeSpend[[#This Row],[End Time]],"")</f>
        <v/>
      </c>
      <c r="J3489" t="str">
        <f>IF(AND(TimeSpend[[#This Row],[Personnel number]]&lt;&gt;"",TimeSpend[[#This Row],[Date]]&lt;&gt;""),TimeSpend[[#This Row],[Location]],"")</f>
        <v/>
      </c>
      <c r="K3489" t="str">
        <f>IF(AND(TimeSpend[[#This Row],[Personnel number]]&lt;&gt;"",TimeSpend[[#This Row],[Date]]&lt;&gt;""),TimeSpend[[#This Row],[Task]],"")</f>
        <v/>
      </c>
      <c r="L3489" t="str">
        <f>IF(AND(TimeSpend[[#This Row],[Personnel number]]&lt;&gt;"",TimeSpend[[#This Row],[Date]]&lt;&gt;""),Utilization!$J$2,"")</f>
        <v/>
      </c>
      <c r="M3489" t="str">
        <f>IF(AND(TimeSpend[[#This Row],[Personnel number]]&lt;&gt;"",TimeSpend[[#This Row],[Date]]&lt;&gt;""),TimeSpend[[#This Row],[Employee Name]],"")</f>
        <v/>
      </c>
      <c r="N3489" t="str">
        <f t="shared" si="108"/>
        <v/>
      </c>
      <c r="O3489" t="str">
        <f t="shared" si="109"/>
        <v/>
      </c>
      <c r="P3489" t="str">
        <f>IF(D3489&lt;&gt;"",VLOOKUP(D3489,Projects!B:C,2,0),"")</f>
        <v/>
      </c>
    </row>
    <row r="3490" spans="1:16" x14ac:dyDescent="0.25">
      <c r="A3490" t="str">
        <f>UPPER(IF(AND(TimeSpend[[#This Row],[Personnel number]]&lt;&gt;"",TimeSpend[[#This Row],[Date]]&lt;&gt;""),TimeSpend[[#This Row],[Personnel number]],""))</f>
        <v/>
      </c>
      <c r="B3490" s="85" t="str">
        <f>IF(AND(TimeSpend[[#This Row],[Personnel number]]&lt;&gt;"",TimeSpend[[#This Row],[Date]]&lt;&gt;""),TEXT(TimeSpend[[#This Row],[Date]],"[$-409]yyyyMMdd"),"")</f>
        <v/>
      </c>
      <c r="C3490" s="33" t="str">
        <f>IF(AND(TimeSpend[[#This Row],[Personnel number]]&lt;&gt;"",TimeSpend[[#This Row],[Date]]&lt;&gt;""),SUBSTITUTE(TimeSpend[[#This Row],[Hours]],",","."),"")</f>
        <v/>
      </c>
      <c r="D3490" t="str">
        <f>IF(AND(TimeSpend[[#This Row],[Personnel number]]&lt;&gt;"",TimeSpend[[#This Row],[Date]]&lt;&gt;""),TimeSpend[[#This Row],[Network]],"")</f>
        <v/>
      </c>
      <c r="E3490" t="str">
        <f>IF(AND(TimeSpend[[#This Row],[Personnel number]]&lt;&gt;"",TimeSpend[[#This Row],[Date]]&lt;&gt;""),TimeSpend[[#This Row],[Network Description]],"")</f>
        <v/>
      </c>
      <c r="F3490" t="str">
        <f>IF(AND(TimeSpend[[#This Row],[Personnel number]]&lt;&gt;"",TimeSpend[[#This Row],[Date]]&lt;&gt;""),TimeSpend[[#This Row],[Activity]],"")</f>
        <v/>
      </c>
      <c r="G3490" t="str">
        <f>IF(AND(TimeSpend[[#This Row],[Personnel number]]&lt;&gt;"",TimeSpend[[#This Row],[Date]]&lt;&gt;""),TimeSpend[[#This Row],[Activity description]],"")</f>
        <v/>
      </c>
      <c r="H3490" s="36" t="str">
        <f>IF(AND(TimeSpend[[#This Row],[Personnel number]]&lt;&gt;"",TimeSpend[[#This Row],[Date]]&lt;&gt;""),TimeSpend[[#This Row],[Start Time]],"")</f>
        <v/>
      </c>
      <c r="I3490" s="36" t="str">
        <f>IF(AND(TimeSpend[[#This Row],[Personnel number]]&lt;&gt;"",TimeSpend[[#This Row],[Date]]&lt;&gt;""),TimeSpend[[#This Row],[End Time]],"")</f>
        <v/>
      </c>
      <c r="J3490" t="str">
        <f>IF(AND(TimeSpend[[#This Row],[Personnel number]]&lt;&gt;"",TimeSpend[[#This Row],[Date]]&lt;&gt;""),TimeSpend[[#This Row],[Location]],"")</f>
        <v/>
      </c>
      <c r="K3490" t="str">
        <f>IF(AND(TimeSpend[[#This Row],[Personnel number]]&lt;&gt;"",TimeSpend[[#This Row],[Date]]&lt;&gt;""),TimeSpend[[#This Row],[Task]],"")</f>
        <v/>
      </c>
      <c r="L3490" t="str">
        <f>IF(AND(TimeSpend[[#This Row],[Personnel number]]&lt;&gt;"",TimeSpend[[#This Row],[Date]]&lt;&gt;""),Utilization!$J$2,"")</f>
        <v/>
      </c>
      <c r="M3490" t="str">
        <f>IF(AND(TimeSpend[[#This Row],[Personnel number]]&lt;&gt;"",TimeSpend[[#This Row],[Date]]&lt;&gt;""),TimeSpend[[#This Row],[Employee Name]],"")</f>
        <v/>
      </c>
      <c r="N3490" t="str">
        <f t="shared" si="108"/>
        <v/>
      </c>
      <c r="O3490" t="str">
        <f t="shared" si="109"/>
        <v/>
      </c>
      <c r="P3490" t="str">
        <f>IF(D3490&lt;&gt;"",VLOOKUP(D3490,Projects!B:C,2,0),"")</f>
        <v/>
      </c>
    </row>
    <row r="3491" spans="1:16" x14ac:dyDescent="0.25">
      <c r="A3491" t="str">
        <f>UPPER(IF(AND(TimeSpend[[#This Row],[Personnel number]]&lt;&gt;"",TimeSpend[[#This Row],[Date]]&lt;&gt;""),TimeSpend[[#This Row],[Personnel number]],""))</f>
        <v/>
      </c>
      <c r="B3491" s="85" t="str">
        <f>IF(AND(TimeSpend[[#This Row],[Personnel number]]&lt;&gt;"",TimeSpend[[#This Row],[Date]]&lt;&gt;""),TEXT(TimeSpend[[#This Row],[Date]],"[$-409]yyyyMMdd"),"")</f>
        <v/>
      </c>
      <c r="C3491" s="33" t="str">
        <f>IF(AND(TimeSpend[[#This Row],[Personnel number]]&lt;&gt;"",TimeSpend[[#This Row],[Date]]&lt;&gt;""),SUBSTITUTE(TimeSpend[[#This Row],[Hours]],",","."),"")</f>
        <v/>
      </c>
      <c r="D3491" t="str">
        <f>IF(AND(TimeSpend[[#This Row],[Personnel number]]&lt;&gt;"",TimeSpend[[#This Row],[Date]]&lt;&gt;""),TimeSpend[[#This Row],[Network]],"")</f>
        <v/>
      </c>
      <c r="E3491" t="str">
        <f>IF(AND(TimeSpend[[#This Row],[Personnel number]]&lt;&gt;"",TimeSpend[[#This Row],[Date]]&lt;&gt;""),TimeSpend[[#This Row],[Network Description]],"")</f>
        <v/>
      </c>
      <c r="F3491" t="str">
        <f>IF(AND(TimeSpend[[#This Row],[Personnel number]]&lt;&gt;"",TimeSpend[[#This Row],[Date]]&lt;&gt;""),TimeSpend[[#This Row],[Activity]],"")</f>
        <v/>
      </c>
      <c r="G3491" t="str">
        <f>IF(AND(TimeSpend[[#This Row],[Personnel number]]&lt;&gt;"",TimeSpend[[#This Row],[Date]]&lt;&gt;""),TimeSpend[[#This Row],[Activity description]],"")</f>
        <v/>
      </c>
      <c r="H3491" s="36" t="str">
        <f>IF(AND(TimeSpend[[#This Row],[Personnel number]]&lt;&gt;"",TimeSpend[[#This Row],[Date]]&lt;&gt;""),TimeSpend[[#This Row],[Start Time]],"")</f>
        <v/>
      </c>
      <c r="I3491" s="36" t="str">
        <f>IF(AND(TimeSpend[[#This Row],[Personnel number]]&lt;&gt;"",TimeSpend[[#This Row],[Date]]&lt;&gt;""),TimeSpend[[#This Row],[End Time]],"")</f>
        <v/>
      </c>
      <c r="J3491" t="str">
        <f>IF(AND(TimeSpend[[#This Row],[Personnel number]]&lt;&gt;"",TimeSpend[[#This Row],[Date]]&lt;&gt;""),TimeSpend[[#This Row],[Location]],"")</f>
        <v/>
      </c>
      <c r="K3491" t="str">
        <f>IF(AND(TimeSpend[[#This Row],[Personnel number]]&lt;&gt;"",TimeSpend[[#This Row],[Date]]&lt;&gt;""),TimeSpend[[#This Row],[Task]],"")</f>
        <v/>
      </c>
      <c r="L3491" t="str">
        <f>IF(AND(TimeSpend[[#This Row],[Personnel number]]&lt;&gt;"",TimeSpend[[#This Row],[Date]]&lt;&gt;""),Utilization!$J$2,"")</f>
        <v/>
      </c>
      <c r="M3491" t="str">
        <f>IF(AND(TimeSpend[[#This Row],[Personnel number]]&lt;&gt;"",TimeSpend[[#This Row],[Date]]&lt;&gt;""),TimeSpend[[#This Row],[Employee Name]],"")</f>
        <v/>
      </c>
      <c r="N3491" t="str">
        <f t="shared" si="108"/>
        <v/>
      </c>
      <c r="O3491" t="str">
        <f t="shared" si="109"/>
        <v/>
      </c>
      <c r="P3491" t="str">
        <f>IF(D3491&lt;&gt;"",VLOOKUP(D3491,Projects!B:C,2,0),"")</f>
        <v/>
      </c>
    </row>
    <row r="3492" spans="1:16" x14ac:dyDescent="0.25">
      <c r="A3492" t="str">
        <f>UPPER(IF(AND(TimeSpend[[#This Row],[Personnel number]]&lt;&gt;"",TimeSpend[[#This Row],[Date]]&lt;&gt;""),TimeSpend[[#This Row],[Personnel number]],""))</f>
        <v/>
      </c>
      <c r="B3492" s="85" t="str">
        <f>IF(AND(TimeSpend[[#This Row],[Personnel number]]&lt;&gt;"",TimeSpend[[#This Row],[Date]]&lt;&gt;""),TEXT(TimeSpend[[#This Row],[Date]],"[$-409]yyyyMMdd"),"")</f>
        <v/>
      </c>
      <c r="C3492" s="33" t="str">
        <f>IF(AND(TimeSpend[[#This Row],[Personnel number]]&lt;&gt;"",TimeSpend[[#This Row],[Date]]&lt;&gt;""),SUBSTITUTE(TimeSpend[[#This Row],[Hours]],",","."),"")</f>
        <v/>
      </c>
      <c r="D3492" t="str">
        <f>IF(AND(TimeSpend[[#This Row],[Personnel number]]&lt;&gt;"",TimeSpend[[#This Row],[Date]]&lt;&gt;""),TimeSpend[[#This Row],[Network]],"")</f>
        <v/>
      </c>
      <c r="E3492" t="str">
        <f>IF(AND(TimeSpend[[#This Row],[Personnel number]]&lt;&gt;"",TimeSpend[[#This Row],[Date]]&lt;&gt;""),TimeSpend[[#This Row],[Network Description]],"")</f>
        <v/>
      </c>
      <c r="F3492" t="str">
        <f>IF(AND(TimeSpend[[#This Row],[Personnel number]]&lt;&gt;"",TimeSpend[[#This Row],[Date]]&lt;&gt;""),TimeSpend[[#This Row],[Activity]],"")</f>
        <v/>
      </c>
      <c r="G3492" t="str">
        <f>IF(AND(TimeSpend[[#This Row],[Personnel number]]&lt;&gt;"",TimeSpend[[#This Row],[Date]]&lt;&gt;""),TimeSpend[[#This Row],[Activity description]],"")</f>
        <v/>
      </c>
      <c r="H3492" s="36" t="str">
        <f>IF(AND(TimeSpend[[#This Row],[Personnel number]]&lt;&gt;"",TimeSpend[[#This Row],[Date]]&lt;&gt;""),TimeSpend[[#This Row],[Start Time]],"")</f>
        <v/>
      </c>
      <c r="I3492" s="36" t="str">
        <f>IF(AND(TimeSpend[[#This Row],[Personnel number]]&lt;&gt;"",TimeSpend[[#This Row],[Date]]&lt;&gt;""),TimeSpend[[#This Row],[End Time]],"")</f>
        <v/>
      </c>
      <c r="J3492" t="str">
        <f>IF(AND(TimeSpend[[#This Row],[Personnel number]]&lt;&gt;"",TimeSpend[[#This Row],[Date]]&lt;&gt;""),TimeSpend[[#This Row],[Location]],"")</f>
        <v/>
      </c>
      <c r="K3492" t="str">
        <f>IF(AND(TimeSpend[[#This Row],[Personnel number]]&lt;&gt;"",TimeSpend[[#This Row],[Date]]&lt;&gt;""),TimeSpend[[#This Row],[Task]],"")</f>
        <v/>
      </c>
      <c r="L3492" t="str">
        <f>IF(AND(TimeSpend[[#This Row],[Personnel number]]&lt;&gt;"",TimeSpend[[#This Row],[Date]]&lt;&gt;""),Utilization!$J$2,"")</f>
        <v/>
      </c>
      <c r="M3492" t="str">
        <f>IF(AND(TimeSpend[[#This Row],[Personnel number]]&lt;&gt;"",TimeSpend[[#This Row],[Date]]&lt;&gt;""),TimeSpend[[#This Row],[Employee Name]],"")</f>
        <v/>
      </c>
      <c r="N3492" t="str">
        <f t="shared" si="108"/>
        <v/>
      </c>
      <c r="O3492" t="str">
        <f t="shared" si="109"/>
        <v/>
      </c>
      <c r="P3492" t="str">
        <f>IF(D3492&lt;&gt;"",VLOOKUP(D3492,Projects!B:C,2,0),"")</f>
        <v/>
      </c>
    </row>
    <row r="3493" spans="1:16" x14ac:dyDescent="0.25">
      <c r="A3493" t="str">
        <f>UPPER(IF(AND(TimeSpend[[#This Row],[Personnel number]]&lt;&gt;"",TimeSpend[[#This Row],[Date]]&lt;&gt;""),TimeSpend[[#This Row],[Personnel number]],""))</f>
        <v/>
      </c>
      <c r="B3493" s="85" t="str">
        <f>IF(AND(TimeSpend[[#This Row],[Personnel number]]&lt;&gt;"",TimeSpend[[#This Row],[Date]]&lt;&gt;""),TEXT(TimeSpend[[#This Row],[Date]],"[$-409]yyyyMMdd"),"")</f>
        <v/>
      </c>
      <c r="C3493" s="33" t="str">
        <f>IF(AND(TimeSpend[[#This Row],[Personnel number]]&lt;&gt;"",TimeSpend[[#This Row],[Date]]&lt;&gt;""),SUBSTITUTE(TimeSpend[[#This Row],[Hours]],",","."),"")</f>
        <v/>
      </c>
      <c r="D3493" t="str">
        <f>IF(AND(TimeSpend[[#This Row],[Personnel number]]&lt;&gt;"",TimeSpend[[#This Row],[Date]]&lt;&gt;""),TimeSpend[[#This Row],[Network]],"")</f>
        <v/>
      </c>
      <c r="E3493" t="str">
        <f>IF(AND(TimeSpend[[#This Row],[Personnel number]]&lt;&gt;"",TimeSpend[[#This Row],[Date]]&lt;&gt;""),TimeSpend[[#This Row],[Network Description]],"")</f>
        <v/>
      </c>
      <c r="F3493" t="str">
        <f>IF(AND(TimeSpend[[#This Row],[Personnel number]]&lt;&gt;"",TimeSpend[[#This Row],[Date]]&lt;&gt;""),TimeSpend[[#This Row],[Activity]],"")</f>
        <v/>
      </c>
      <c r="G3493" t="str">
        <f>IF(AND(TimeSpend[[#This Row],[Personnel number]]&lt;&gt;"",TimeSpend[[#This Row],[Date]]&lt;&gt;""),TimeSpend[[#This Row],[Activity description]],"")</f>
        <v/>
      </c>
      <c r="H3493" s="36" t="str">
        <f>IF(AND(TimeSpend[[#This Row],[Personnel number]]&lt;&gt;"",TimeSpend[[#This Row],[Date]]&lt;&gt;""),TimeSpend[[#This Row],[Start Time]],"")</f>
        <v/>
      </c>
      <c r="I3493" s="36" t="str">
        <f>IF(AND(TimeSpend[[#This Row],[Personnel number]]&lt;&gt;"",TimeSpend[[#This Row],[Date]]&lt;&gt;""),TimeSpend[[#This Row],[End Time]],"")</f>
        <v/>
      </c>
      <c r="J3493" t="str">
        <f>IF(AND(TimeSpend[[#This Row],[Personnel number]]&lt;&gt;"",TimeSpend[[#This Row],[Date]]&lt;&gt;""),TimeSpend[[#This Row],[Location]],"")</f>
        <v/>
      </c>
      <c r="K3493" t="str">
        <f>IF(AND(TimeSpend[[#This Row],[Personnel number]]&lt;&gt;"",TimeSpend[[#This Row],[Date]]&lt;&gt;""),TimeSpend[[#This Row],[Task]],"")</f>
        <v/>
      </c>
      <c r="L3493" t="str">
        <f>IF(AND(TimeSpend[[#This Row],[Personnel number]]&lt;&gt;"",TimeSpend[[#This Row],[Date]]&lt;&gt;""),Utilization!$J$2,"")</f>
        <v/>
      </c>
      <c r="M3493" t="str">
        <f>IF(AND(TimeSpend[[#This Row],[Personnel number]]&lt;&gt;"",TimeSpend[[#This Row],[Date]]&lt;&gt;""),TimeSpend[[#This Row],[Employee Name]],"")</f>
        <v/>
      </c>
      <c r="N3493" t="str">
        <f t="shared" si="108"/>
        <v/>
      </c>
      <c r="O3493" t="str">
        <f t="shared" si="109"/>
        <v/>
      </c>
      <c r="P3493" t="str">
        <f>IF(D3493&lt;&gt;"",VLOOKUP(D3493,Projects!B:C,2,0),"")</f>
        <v/>
      </c>
    </row>
    <row r="3494" spans="1:16" x14ac:dyDescent="0.25">
      <c r="A3494" t="str">
        <f>UPPER(IF(AND(TimeSpend[[#This Row],[Personnel number]]&lt;&gt;"",TimeSpend[[#This Row],[Date]]&lt;&gt;""),TimeSpend[[#This Row],[Personnel number]],""))</f>
        <v/>
      </c>
      <c r="B3494" s="85" t="str">
        <f>IF(AND(TimeSpend[[#This Row],[Personnel number]]&lt;&gt;"",TimeSpend[[#This Row],[Date]]&lt;&gt;""),TEXT(TimeSpend[[#This Row],[Date]],"[$-409]yyyyMMdd"),"")</f>
        <v/>
      </c>
      <c r="C3494" s="33" t="str">
        <f>IF(AND(TimeSpend[[#This Row],[Personnel number]]&lt;&gt;"",TimeSpend[[#This Row],[Date]]&lt;&gt;""),SUBSTITUTE(TimeSpend[[#This Row],[Hours]],",","."),"")</f>
        <v/>
      </c>
      <c r="D3494" t="str">
        <f>IF(AND(TimeSpend[[#This Row],[Personnel number]]&lt;&gt;"",TimeSpend[[#This Row],[Date]]&lt;&gt;""),TimeSpend[[#This Row],[Network]],"")</f>
        <v/>
      </c>
      <c r="E3494" t="str">
        <f>IF(AND(TimeSpend[[#This Row],[Personnel number]]&lt;&gt;"",TimeSpend[[#This Row],[Date]]&lt;&gt;""),TimeSpend[[#This Row],[Network Description]],"")</f>
        <v/>
      </c>
      <c r="F3494" t="str">
        <f>IF(AND(TimeSpend[[#This Row],[Personnel number]]&lt;&gt;"",TimeSpend[[#This Row],[Date]]&lt;&gt;""),TimeSpend[[#This Row],[Activity]],"")</f>
        <v/>
      </c>
      <c r="G3494" t="str">
        <f>IF(AND(TimeSpend[[#This Row],[Personnel number]]&lt;&gt;"",TimeSpend[[#This Row],[Date]]&lt;&gt;""),TimeSpend[[#This Row],[Activity description]],"")</f>
        <v/>
      </c>
      <c r="H3494" s="36" t="str">
        <f>IF(AND(TimeSpend[[#This Row],[Personnel number]]&lt;&gt;"",TimeSpend[[#This Row],[Date]]&lt;&gt;""),TimeSpend[[#This Row],[Start Time]],"")</f>
        <v/>
      </c>
      <c r="I3494" s="36" t="str">
        <f>IF(AND(TimeSpend[[#This Row],[Personnel number]]&lt;&gt;"",TimeSpend[[#This Row],[Date]]&lt;&gt;""),TimeSpend[[#This Row],[End Time]],"")</f>
        <v/>
      </c>
      <c r="J3494" t="str">
        <f>IF(AND(TimeSpend[[#This Row],[Personnel number]]&lt;&gt;"",TimeSpend[[#This Row],[Date]]&lt;&gt;""),TimeSpend[[#This Row],[Location]],"")</f>
        <v/>
      </c>
      <c r="K3494" t="str">
        <f>IF(AND(TimeSpend[[#This Row],[Personnel number]]&lt;&gt;"",TimeSpend[[#This Row],[Date]]&lt;&gt;""),TimeSpend[[#This Row],[Task]],"")</f>
        <v/>
      </c>
      <c r="L3494" t="str">
        <f>IF(AND(TimeSpend[[#This Row],[Personnel number]]&lt;&gt;"",TimeSpend[[#This Row],[Date]]&lt;&gt;""),Utilization!$J$2,"")</f>
        <v/>
      </c>
      <c r="M3494" t="str">
        <f>IF(AND(TimeSpend[[#This Row],[Personnel number]]&lt;&gt;"",TimeSpend[[#This Row],[Date]]&lt;&gt;""),TimeSpend[[#This Row],[Employee Name]],"")</f>
        <v/>
      </c>
      <c r="N3494" t="str">
        <f t="shared" si="108"/>
        <v/>
      </c>
      <c r="O3494" t="str">
        <f t="shared" si="109"/>
        <v/>
      </c>
      <c r="P3494" t="str">
        <f>IF(D3494&lt;&gt;"",VLOOKUP(D3494,Projects!B:C,2,0),"")</f>
        <v/>
      </c>
    </row>
    <row r="3495" spans="1:16" x14ac:dyDescent="0.25">
      <c r="A3495" t="str">
        <f>UPPER(IF(AND(TimeSpend[[#This Row],[Personnel number]]&lt;&gt;"",TimeSpend[[#This Row],[Date]]&lt;&gt;""),TimeSpend[[#This Row],[Personnel number]],""))</f>
        <v/>
      </c>
      <c r="B3495" s="85" t="str">
        <f>IF(AND(TimeSpend[[#This Row],[Personnel number]]&lt;&gt;"",TimeSpend[[#This Row],[Date]]&lt;&gt;""),TEXT(TimeSpend[[#This Row],[Date]],"[$-409]yyyyMMdd"),"")</f>
        <v/>
      </c>
      <c r="C3495" s="33" t="str">
        <f>IF(AND(TimeSpend[[#This Row],[Personnel number]]&lt;&gt;"",TimeSpend[[#This Row],[Date]]&lt;&gt;""),SUBSTITUTE(TimeSpend[[#This Row],[Hours]],",","."),"")</f>
        <v/>
      </c>
      <c r="D3495" t="str">
        <f>IF(AND(TimeSpend[[#This Row],[Personnel number]]&lt;&gt;"",TimeSpend[[#This Row],[Date]]&lt;&gt;""),TimeSpend[[#This Row],[Network]],"")</f>
        <v/>
      </c>
      <c r="E3495" t="str">
        <f>IF(AND(TimeSpend[[#This Row],[Personnel number]]&lt;&gt;"",TimeSpend[[#This Row],[Date]]&lt;&gt;""),TimeSpend[[#This Row],[Network Description]],"")</f>
        <v/>
      </c>
      <c r="F3495" t="str">
        <f>IF(AND(TimeSpend[[#This Row],[Personnel number]]&lt;&gt;"",TimeSpend[[#This Row],[Date]]&lt;&gt;""),TimeSpend[[#This Row],[Activity]],"")</f>
        <v/>
      </c>
      <c r="G3495" t="str">
        <f>IF(AND(TimeSpend[[#This Row],[Personnel number]]&lt;&gt;"",TimeSpend[[#This Row],[Date]]&lt;&gt;""),TimeSpend[[#This Row],[Activity description]],"")</f>
        <v/>
      </c>
      <c r="H3495" s="36" t="str">
        <f>IF(AND(TimeSpend[[#This Row],[Personnel number]]&lt;&gt;"",TimeSpend[[#This Row],[Date]]&lt;&gt;""),TimeSpend[[#This Row],[Start Time]],"")</f>
        <v/>
      </c>
      <c r="I3495" s="36" t="str">
        <f>IF(AND(TimeSpend[[#This Row],[Personnel number]]&lt;&gt;"",TimeSpend[[#This Row],[Date]]&lt;&gt;""),TimeSpend[[#This Row],[End Time]],"")</f>
        <v/>
      </c>
      <c r="J3495" t="str">
        <f>IF(AND(TimeSpend[[#This Row],[Personnel number]]&lt;&gt;"",TimeSpend[[#This Row],[Date]]&lt;&gt;""),TimeSpend[[#This Row],[Location]],"")</f>
        <v/>
      </c>
      <c r="K3495" t="str">
        <f>IF(AND(TimeSpend[[#This Row],[Personnel number]]&lt;&gt;"",TimeSpend[[#This Row],[Date]]&lt;&gt;""),TimeSpend[[#This Row],[Task]],"")</f>
        <v/>
      </c>
      <c r="L3495" t="str">
        <f>IF(AND(TimeSpend[[#This Row],[Personnel number]]&lt;&gt;"",TimeSpend[[#This Row],[Date]]&lt;&gt;""),Utilization!$J$2,"")</f>
        <v/>
      </c>
      <c r="M3495" t="str">
        <f>IF(AND(TimeSpend[[#This Row],[Personnel number]]&lt;&gt;"",TimeSpend[[#This Row],[Date]]&lt;&gt;""),TimeSpend[[#This Row],[Employee Name]],"")</f>
        <v/>
      </c>
      <c r="N3495" t="str">
        <f t="shared" si="108"/>
        <v/>
      </c>
      <c r="O3495" t="str">
        <f t="shared" si="109"/>
        <v/>
      </c>
      <c r="P3495" t="str">
        <f>IF(D3495&lt;&gt;"",VLOOKUP(D3495,Projects!B:C,2,0),"")</f>
        <v/>
      </c>
    </row>
    <row r="3496" spans="1:16" x14ac:dyDescent="0.25">
      <c r="A3496" t="str">
        <f>UPPER(IF(AND(TimeSpend[[#This Row],[Personnel number]]&lt;&gt;"",TimeSpend[[#This Row],[Date]]&lt;&gt;""),TimeSpend[[#This Row],[Personnel number]],""))</f>
        <v/>
      </c>
      <c r="B3496" s="85" t="str">
        <f>IF(AND(TimeSpend[[#This Row],[Personnel number]]&lt;&gt;"",TimeSpend[[#This Row],[Date]]&lt;&gt;""),TEXT(TimeSpend[[#This Row],[Date]],"[$-409]yyyyMMdd"),"")</f>
        <v/>
      </c>
      <c r="C3496" s="33" t="str">
        <f>IF(AND(TimeSpend[[#This Row],[Personnel number]]&lt;&gt;"",TimeSpend[[#This Row],[Date]]&lt;&gt;""),SUBSTITUTE(TimeSpend[[#This Row],[Hours]],",","."),"")</f>
        <v/>
      </c>
      <c r="D3496" t="str">
        <f>IF(AND(TimeSpend[[#This Row],[Personnel number]]&lt;&gt;"",TimeSpend[[#This Row],[Date]]&lt;&gt;""),TimeSpend[[#This Row],[Network]],"")</f>
        <v/>
      </c>
      <c r="E3496" t="str">
        <f>IF(AND(TimeSpend[[#This Row],[Personnel number]]&lt;&gt;"",TimeSpend[[#This Row],[Date]]&lt;&gt;""),TimeSpend[[#This Row],[Network Description]],"")</f>
        <v/>
      </c>
      <c r="F3496" t="str">
        <f>IF(AND(TimeSpend[[#This Row],[Personnel number]]&lt;&gt;"",TimeSpend[[#This Row],[Date]]&lt;&gt;""),TimeSpend[[#This Row],[Activity]],"")</f>
        <v/>
      </c>
      <c r="G3496" t="str">
        <f>IF(AND(TimeSpend[[#This Row],[Personnel number]]&lt;&gt;"",TimeSpend[[#This Row],[Date]]&lt;&gt;""),TimeSpend[[#This Row],[Activity description]],"")</f>
        <v/>
      </c>
      <c r="H3496" s="36" t="str">
        <f>IF(AND(TimeSpend[[#This Row],[Personnel number]]&lt;&gt;"",TimeSpend[[#This Row],[Date]]&lt;&gt;""),TimeSpend[[#This Row],[Start Time]],"")</f>
        <v/>
      </c>
      <c r="I3496" s="36" t="str">
        <f>IF(AND(TimeSpend[[#This Row],[Personnel number]]&lt;&gt;"",TimeSpend[[#This Row],[Date]]&lt;&gt;""),TimeSpend[[#This Row],[End Time]],"")</f>
        <v/>
      </c>
      <c r="J3496" t="str">
        <f>IF(AND(TimeSpend[[#This Row],[Personnel number]]&lt;&gt;"",TimeSpend[[#This Row],[Date]]&lt;&gt;""),TimeSpend[[#This Row],[Location]],"")</f>
        <v/>
      </c>
      <c r="K3496" t="str">
        <f>IF(AND(TimeSpend[[#This Row],[Personnel number]]&lt;&gt;"",TimeSpend[[#This Row],[Date]]&lt;&gt;""),TimeSpend[[#This Row],[Task]],"")</f>
        <v/>
      </c>
      <c r="L3496" t="str">
        <f>IF(AND(TimeSpend[[#This Row],[Personnel number]]&lt;&gt;"",TimeSpend[[#This Row],[Date]]&lt;&gt;""),Utilization!$J$2,"")</f>
        <v/>
      </c>
      <c r="M3496" t="str">
        <f>IF(AND(TimeSpend[[#This Row],[Personnel number]]&lt;&gt;"",TimeSpend[[#This Row],[Date]]&lt;&gt;""),TimeSpend[[#This Row],[Employee Name]],"")</f>
        <v/>
      </c>
      <c r="N3496" t="str">
        <f t="shared" si="108"/>
        <v/>
      </c>
      <c r="O3496" t="str">
        <f t="shared" si="109"/>
        <v/>
      </c>
      <c r="P3496" t="str">
        <f>IF(D3496&lt;&gt;"",VLOOKUP(D3496,Projects!B:C,2,0),"")</f>
        <v/>
      </c>
    </row>
    <row r="3497" spans="1:16" x14ac:dyDescent="0.25">
      <c r="A3497" t="str">
        <f>UPPER(IF(AND(TimeSpend[[#This Row],[Personnel number]]&lt;&gt;"",TimeSpend[[#This Row],[Date]]&lt;&gt;""),TimeSpend[[#This Row],[Personnel number]],""))</f>
        <v/>
      </c>
      <c r="B3497" s="85" t="str">
        <f>IF(AND(TimeSpend[[#This Row],[Personnel number]]&lt;&gt;"",TimeSpend[[#This Row],[Date]]&lt;&gt;""),TEXT(TimeSpend[[#This Row],[Date]],"[$-409]yyyyMMdd"),"")</f>
        <v/>
      </c>
      <c r="C3497" s="33" t="str">
        <f>IF(AND(TimeSpend[[#This Row],[Personnel number]]&lt;&gt;"",TimeSpend[[#This Row],[Date]]&lt;&gt;""),SUBSTITUTE(TimeSpend[[#This Row],[Hours]],",","."),"")</f>
        <v/>
      </c>
      <c r="D3497" t="str">
        <f>IF(AND(TimeSpend[[#This Row],[Personnel number]]&lt;&gt;"",TimeSpend[[#This Row],[Date]]&lt;&gt;""),TimeSpend[[#This Row],[Network]],"")</f>
        <v/>
      </c>
      <c r="E3497" t="str">
        <f>IF(AND(TimeSpend[[#This Row],[Personnel number]]&lt;&gt;"",TimeSpend[[#This Row],[Date]]&lt;&gt;""),TimeSpend[[#This Row],[Network Description]],"")</f>
        <v/>
      </c>
      <c r="F3497" t="str">
        <f>IF(AND(TimeSpend[[#This Row],[Personnel number]]&lt;&gt;"",TimeSpend[[#This Row],[Date]]&lt;&gt;""),TimeSpend[[#This Row],[Activity]],"")</f>
        <v/>
      </c>
      <c r="G3497" t="str">
        <f>IF(AND(TimeSpend[[#This Row],[Personnel number]]&lt;&gt;"",TimeSpend[[#This Row],[Date]]&lt;&gt;""),TimeSpend[[#This Row],[Activity description]],"")</f>
        <v/>
      </c>
      <c r="H3497" s="36" t="str">
        <f>IF(AND(TimeSpend[[#This Row],[Personnel number]]&lt;&gt;"",TimeSpend[[#This Row],[Date]]&lt;&gt;""),TimeSpend[[#This Row],[Start Time]],"")</f>
        <v/>
      </c>
      <c r="I3497" s="36" t="str">
        <f>IF(AND(TimeSpend[[#This Row],[Personnel number]]&lt;&gt;"",TimeSpend[[#This Row],[Date]]&lt;&gt;""),TimeSpend[[#This Row],[End Time]],"")</f>
        <v/>
      </c>
      <c r="J3497" t="str">
        <f>IF(AND(TimeSpend[[#This Row],[Personnel number]]&lt;&gt;"",TimeSpend[[#This Row],[Date]]&lt;&gt;""),TimeSpend[[#This Row],[Location]],"")</f>
        <v/>
      </c>
      <c r="K3497" t="str">
        <f>IF(AND(TimeSpend[[#This Row],[Personnel number]]&lt;&gt;"",TimeSpend[[#This Row],[Date]]&lt;&gt;""),TimeSpend[[#This Row],[Task]],"")</f>
        <v/>
      </c>
      <c r="L3497" t="str">
        <f>IF(AND(TimeSpend[[#This Row],[Personnel number]]&lt;&gt;"",TimeSpend[[#This Row],[Date]]&lt;&gt;""),Utilization!$J$2,"")</f>
        <v/>
      </c>
      <c r="M3497" t="str">
        <f>IF(AND(TimeSpend[[#This Row],[Personnel number]]&lt;&gt;"",TimeSpend[[#This Row],[Date]]&lt;&gt;""),TimeSpend[[#This Row],[Employee Name]],"")</f>
        <v/>
      </c>
      <c r="N3497" t="str">
        <f t="shared" si="108"/>
        <v/>
      </c>
      <c r="O3497" t="str">
        <f t="shared" si="109"/>
        <v/>
      </c>
      <c r="P3497" t="str">
        <f>IF(D3497&lt;&gt;"",VLOOKUP(D3497,Projects!B:C,2,0),"")</f>
        <v/>
      </c>
    </row>
    <row r="3498" spans="1:16" x14ac:dyDescent="0.25">
      <c r="A3498" t="str">
        <f>UPPER(IF(AND(TimeSpend[[#This Row],[Personnel number]]&lt;&gt;"",TimeSpend[[#This Row],[Date]]&lt;&gt;""),TimeSpend[[#This Row],[Personnel number]],""))</f>
        <v/>
      </c>
      <c r="B3498" s="85" t="str">
        <f>IF(AND(TimeSpend[[#This Row],[Personnel number]]&lt;&gt;"",TimeSpend[[#This Row],[Date]]&lt;&gt;""),TEXT(TimeSpend[[#This Row],[Date]],"[$-409]yyyyMMdd"),"")</f>
        <v/>
      </c>
      <c r="C3498" s="33" t="str">
        <f>IF(AND(TimeSpend[[#This Row],[Personnel number]]&lt;&gt;"",TimeSpend[[#This Row],[Date]]&lt;&gt;""),SUBSTITUTE(TimeSpend[[#This Row],[Hours]],",","."),"")</f>
        <v/>
      </c>
      <c r="D3498" t="str">
        <f>IF(AND(TimeSpend[[#This Row],[Personnel number]]&lt;&gt;"",TimeSpend[[#This Row],[Date]]&lt;&gt;""),TimeSpend[[#This Row],[Network]],"")</f>
        <v/>
      </c>
      <c r="E3498" t="str">
        <f>IF(AND(TimeSpend[[#This Row],[Personnel number]]&lt;&gt;"",TimeSpend[[#This Row],[Date]]&lt;&gt;""),TimeSpend[[#This Row],[Network Description]],"")</f>
        <v/>
      </c>
      <c r="F3498" t="str">
        <f>IF(AND(TimeSpend[[#This Row],[Personnel number]]&lt;&gt;"",TimeSpend[[#This Row],[Date]]&lt;&gt;""),TimeSpend[[#This Row],[Activity]],"")</f>
        <v/>
      </c>
      <c r="G3498" t="str">
        <f>IF(AND(TimeSpend[[#This Row],[Personnel number]]&lt;&gt;"",TimeSpend[[#This Row],[Date]]&lt;&gt;""),TimeSpend[[#This Row],[Activity description]],"")</f>
        <v/>
      </c>
      <c r="H3498" s="36" t="str">
        <f>IF(AND(TimeSpend[[#This Row],[Personnel number]]&lt;&gt;"",TimeSpend[[#This Row],[Date]]&lt;&gt;""),TimeSpend[[#This Row],[Start Time]],"")</f>
        <v/>
      </c>
      <c r="I3498" s="36" t="str">
        <f>IF(AND(TimeSpend[[#This Row],[Personnel number]]&lt;&gt;"",TimeSpend[[#This Row],[Date]]&lt;&gt;""),TimeSpend[[#This Row],[End Time]],"")</f>
        <v/>
      </c>
      <c r="J3498" t="str">
        <f>IF(AND(TimeSpend[[#This Row],[Personnel number]]&lt;&gt;"",TimeSpend[[#This Row],[Date]]&lt;&gt;""),TimeSpend[[#This Row],[Location]],"")</f>
        <v/>
      </c>
      <c r="K3498" t="str">
        <f>IF(AND(TimeSpend[[#This Row],[Personnel number]]&lt;&gt;"",TimeSpend[[#This Row],[Date]]&lt;&gt;""),TimeSpend[[#This Row],[Task]],"")</f>
        <v/>
      </c>
      <c r="L3498" t="str">
        <f>IF(AND(TimeSpend[[#This Row],[Personnel number]]&lt;&gt;"",TimeSpend[[#This Row],[Date]]&lt;&gt;""),Utilization!$J$2,"")</f>
        <v/>
      </c>
      <c r="M3498" t="str">
        <f>IF(AND(TimeSpend[[#This Row],[Personnel number]]&lt;&gt;"",TimeSpend[[#This Row],[Date]]&lt;&gt;""),TimeSpend[[#This Row],[Employee Name]],"")</f>
        <v/>
      </c>
      <c r="N3498" t="str">
        <f t="shared" si="108"/>
        <v/>
      </c>
      <c r="O3498" t="str">
        <f t="shared" si="109"/>
        <v/>
      </c>
      <c r="P3498" t="str">
        <f>IF(D3498&lt;&gt;"",VLOOKUP(D3498,Projects!B:C,2,0),"")</f>
        <v/>
      </c>
    </row>
    <row r="3499" spans="1:16" x14ac:dyDescent="0.25">
      <c r="A3499" t="str">
        <f>UPPER(IF(AND(TimeSpend[[#This Row],[Personnel number]]&lt;&gt;"",TimeSpend[[#This Row],[Date]]&lt;&gt;""),TimeSpend[[#This Row],[Personnel number]],""))</f>
        <v/>
      </c>
      <c r="B3499" s="85" t="str">
        <f>IF(AND(TimeSpend[[#This Row],[Personnel number]]&lt;&gt;"",TimeSpend[[#This Row],[Date]]&lt;&gt;""),TEXT(TimeSpend[[#This Row],[Date]],"[$-409]yyyyMMdd"),"")</f>
        <v/>
      </c>
      <c r="C3499" s="33" t="str">
        <f>IF(AND(TimeSpend[[#This Row],[Personnel number]]&lt;&gt;"",TimeSpend[[#This Row],[Date]]&lt;&gt;""),SUBSTITUTE(TimeSpend[[#This Row],[Hours]],",","."),"")</f>
        <v/>
      </c>
      <c r="D3499" t="str">
        <f>IF(AND(TimeSpend[[#This Row],[Personnel number]]&lt;&gt;"",TimeSpend[[#This Row],[Date]]&lt;&gt;""),TimeSpend[[#This Row],[Network]],"")</f>
        <v/>
      </c>
      <c r="E3499" t="str">
        <f>IF(AND(TimeSpend[[#This Row],[Personnel number]]&lt;&gt;"",TimeSpend[[#This Row],[Date]]&lt;&gt;""),TimeSpend[[#This Row],[Network Description]],"")</f>
        <v/>
      </c>
      <c r="F3499" t="str">
        <f>IF(AND(TimeSpend[[#This Row],[Personnel number]]&lt;&gt;"",TimeSpend[[#This Row],[Date]]&lt;&gt;""),TimeSpend[[#This Row],[Activity]],"")</f>
        <v/>
      </c>
      <c r="G3499" t="str">
        <f>IF(AND(TimeSpend[[#This Row],[Personnel number]]&lt;&gt;"",TimeSpend[[#This Row],[Date]]&lt;&gt;""),TimeSpend[[#This Row],[Activity description]],"")</f>
        <v/>
      </c>
      <c r="H3499" s="36" t="str">
        <f>IF(AND(TimeSpend[[#This Row],[Personnel number]]&lt;&gt;"",TimeSpend[[#This Row],[Date]]&lt;&gt;""),TimeSpend[[#This Row],[Start Time]],"")</f>
        <v/>
      </c>
      <c r="I3499" s="36" t="str">
        <f>IF(AND(TimeSpend[[#This Row],[Personnel number]]&lt;&gt;"",TimeSpend[[#This Row],[Date]]&lt;&gt;""),TimeSpend[[#This Row],[End Time]],"")</f>
        <v/>
      </c>
      <c r="J3499" t="str">
        <f>IF(AND(TimeSpend[[#This Row],[Personnel number]]&lt;&gt;"",TimeSpend[[#This Row],[Date]]&lt;&gt;""),TimeSpend[[#This Row],[Location]],"")</f>
        <v/>
      </c>
      <c r="K3499" t="str">
        <f>IF(AND(TimeSpend[[#This Row],[Personnel number]]&lt;&gt;"",TimeSpend[[#This Row],[Date]]&lt;&gt;""),TimeSpend[[#This Row],[Task]],"")</f>
        <v/>
      </c>
      <c r="L3499" t="str">
        <f>IF(AND(TimeSpend[[#This Row],[Personnel number]]&lt;&gt;"",TimeSpend[[#This Row],[Date]]&lt;&gt;""),Utilization!$J$2,"")</f>
        <v/>
      </c>
      <c r="M3499" t="str">
        <f>IF(AND(TimeSpend[[#This Row],[Personnel number]]&lt;&gt;"",TimeSpend[[#This Row],[Date]]&lt;&gt;""),TimeSpend[[#This Row],[Employee Name]],"")</f>
        <v/>
      </c>
      <c r="N3499" t="str">
        <f t="shared" si="108"/>
        <v/>
      </c>
      <c r="O3499" t="str">
        <f t="shared" si="109"/>
        <v/>
      </c>
      <c r="P3499" t="str">
        <f>IF(D3499&lt;&gt;"",VLOOKUP(D3499,Projects!B:C,2,0),"")</f>
        <v/>
      </c>
    </row>
    <row r="3500" spans="1:16" x14ac:dyDescent="0.25">
      <c r="A3500" t="str">
        <f>UPPER(IF(AND(TimeSpend[[#This Row],[Personnel number]]&lt;&gt;"",TimeSpend[[#This Row],[Date]]&lt;&gt;""),TimeSpend[[#This Row],[Personnel number]],""))</f>
        <v/>
      </c>
      <c r="B3500" s="85" t="str">
        <f>IF(AND(TimeSpend[[#This Row],[Personnel number]]&lt;&gt;"",TimeSpend[[#This Row],[Date]]&lt;&gt;""),TEXT(TimeSpend[[#This Row],[Date]],"[$-409]yyyyMMdd"),"")</f>
        <v/>
      </c>
      <c r="C3500" s="33" t="str">
        <f>IF(AND(TimeSpend[[#This Row],[Personnel number]]&lt;&gt;"",TimeSpend[[#This Row],[Date]]&lt;&gt;""),SUBSTITUTE(TimeSpend[[#This Row],[Hours]],",","."),"")</f>
        <v/>
      </c>
      <c r="D3500" t="str">
        <f>IF(AND(TimeSpend[[#This Row],[Personnel number]]&lt;&gt;"",TimeSpend[[#This Row],[Date]]&lt;&gt;""),TimeSpend[[#This Row],[Network]],"")</f>
        <v/>
      </c>
      <c r="E3500" t="str">
        <f>IF(AND(TimeSpend[[#This Row],[Personnel number]]&lt;&gt;"",TimeSpend[[#This Row],[Date]]&lt;&gt;""),TimeSpend[[#This Row],[Network Description]],"")</f>
        <v/>
      </c>
      <c r="F3500" t="str">
        <f>IF(AND(TimeSpend[[#This Row],[Personnel number]]&lt;&gt;"",TimeSpend[[#This Row],[Date]]&lt;&gt;""),TimeSpend[[#This Row],[Activity]],"")</f>
        <v/>
      </c>
      <c r="G3500" t="str">
        <f>IF(AND(TimeSpend[[#This Row],[Personnel number]]&lt;&gt;"",TimeSpend[[#This Row],[Date]]&lt;&gt;""),TimeSpend[[#This Row],[Activity description]],"")</f>
        <v/>
      </c>
      <c r="H3500" s="36" t="str">
        <f>IF(AND(TimeSpend[[#This Row],[Personnel number]]&lt;&gt;"",TimeSpend[[#This Row],[Date]]&lt;&gt;""),TimeSpend[[#This Row],[Start Time]],"")</f>
        <v/>
      </c>
      <c r="I3500" s="36" t="str">
        <f>IF(AND(TimeSpend[[#This Row],[Personnel number]]&lt;&gt;"",TimeSpend[[#This Row],[Date]]&lt;&gt;""),TimeSpend[[#This Row],[End Time]],"")</f>
        <v/>
      </c>
      <c r="J3500" t="str">
        <f>IF(AND(TimeSpend[[#This Row],[Personnel number]]&lt;&gt;"",TimeSpend[[#This Row],[Date]]&lt;&gt;""),TimeSpend[[#This Row],[Location]],"")</f>
        <v/>
      </c>
      <c r="K3500" t="str">
        <f>IF(AND(TimeSpend[[#This Row],[Personnel number]]&lt;&gt;"",TimeSpend[[#This Row],[Date]]&lt;&gt;""),TimeSpend[[#This Row],[Task]],"")</f>
        <v/>
      </c>
      <c r="L3500" t="str">
        <f>IF(AND(TimeSpend[[#This Row],[Personnel number]]&lt;&gt;"",TimeSpend[[#This Row],[Date]]&lt;&gt;""),Utilization!$J$2,"")</f>
        <v/>
      </c>
      <c r="M3500" t="str">
        <f>IF(AND(TimeSpend[[#This Row],[Personnel number]]&lt;&gt;"",TimeSpend[[#This Row],[Date]]&lt;&gt;""),TimeSpend[[#This Row],[Employee Name]],"")</f>
        <v/>
      </c>
      <c r="N3500" t="str">
        <f t="shared" si="108"/>
        <v/>
      </c>
      <c r="O3500" t="str">
        <f t="shared" si="109"/>
        <v/>
      </c>
      <c r="P3500" t="str">
        <f>IF(D3500&lt;&gt;"",VLOOKUP(D3500,Projects!B:C,2,0),"")</f>
        <v/>
      </c>
    </row>
    <row r="3501" spans="1:16" x14ac:dyDescent="0.25">
      <c r="A3501" t="str">
        <f>UPPER(IF(AND(TimeSpend[[#This Row],[Personnel number]]&lt;&gt;"",TimeSpend[[#This Row],[Date]]&lt;&gt;""),TimeSpend[[#This Row],[Personnel number]],""))</f>
        <v/>
      </c>
      <c r="B3501" s="85" t="str">
        <f>IF(AND(TimeSpend[[#This Row],[Personnel number]]&lt;&gt;"",TimeSpend[[#This Row],[Date]]&lt;&gt;""),TEXT(TimeSpend[[#This Row],[Date]],"[$-409]yyyyMMdd"),"")</f>
        <v/>
      </c>
      <c r="C3501" s="33" t="str">
        <f>IF(AND(TimeSpend[[#This Row],[Personnel number]]&lt;&gt;"",TimeSpend[[#This Row],[Date]]&lt;&gt;""),SUBSTITUTE(TimeSpend[[#This Row],[Hours]],",","."),"")</f>
        <v/>
      </c>
      <c r="D3501" t="str">
        <f>IF(AND(TimeSpend[[#This Row],[Personnel number]]&lt;&gt;"",TimeSpend[[#This Row],[Date]]&lt;&gt;""),TimeSpend[[#This Row],[Network]],"")</f>
        <v/>
      </c>
      <c r="E3501" t="str">
        <f>IF(AND(TimeSpend[[#This Row],[Personnel number]]&lt;&gt;"",TimeSpend[[#This Row],[Date]]&lt;&gt;""),TimeSpend[[#This Row],[Network Description]],"")</f>
        <v/>
      </c>
      <c r="F3501" t="str">
        <f>IF(AND(TimeSpend[[#This Row],[Personnel number]]&lt;&gt;"",TimeSpend[[#This Row],[Date]]&lt;&gt;""),TimeSpend[[#This Row],[Activity]],"")</f>
        <v/>
      </c>
      <c r="G3501" t="str">
        <f>IF(AND(TimeSpend[[#This Row],[Personnel number]]&lt;&gt;"",TimeSpend[[#This Row],[Date]]&lt;&gt;""),TimeSpend[[#This Row],[Activity description]],"")</f>
        <v/>
      </c>
      <c r="H3501" s="36" t="str">
        <f>IF(AND(TimeSpend[[#This Row],[Personnel number]]&lt;&gt;"",TimeSpend[[#This Row],[Date]]&lt;&gt;""),TimeSpend[[#This Row],[Start Time]],"")</f>
        <v/>
      </c>
      <c r="I3501" s="36" t="str">
        <f>IF(AND(TimeSpend[[#This Row],[Personnel number]]&lt;&gt;"",TimeSpend[[#This Row],[Date]]&lt;&gt;""),TimeSpend[[#This Row],[End Time]],"")</f>
        <v/>
      </c>
      <c r="J3501" t="str">
        <f>IF(AND(TimeSpend[[#This Row],[Personnel number]]&lt;&gt;"",TimeSpend[[#This Row],[Date]]&lt;&gt;""),TimeSpend[[#This Row],[Location]],"")</f>
        <v/>
      </c>
      <c r="K3501" t="str">
        <f>IF(AND(TimeSpend[[#This Row],[Personnel number]]&lt;&gt;"",TimeSpend[[#This Row],[Date]]&lt;&gt;""),TimeSpend[[#This Row],[Task]],"")</f>
        <v/>
      </c>
      <c r="L3501" t="str">
        <f>IF(AND(TimeSpend[[#This Row],[Personnel number]]&lt;&gt;"",TimeSpend[[#This Row],[Date]]&lt;&gt;""),Utilization!$J$2,"")</f>
        <v/>
      </c>
      <c r="M3501" t="str">
        <f>IF(AND(TimeSpend[[#This Row],[Personnel number]]&lt;&gt;"",TimeSpend[[#This Row],[Date]]&lt;&gt;""),TimeSpend[[#This Row],[Employee Name]],"")</f>
        <v/>
      </c>
      <c r="N3501" t="str">
        <f t="shared" si="108"/>
        <v/>
      </c>
      <c r="O3501" t="str">
        <f t="shared" si="109"/>
        <v/>
      </c>
      <c r="P3501" t="str">
        <f>IF(D3501&lt;&gt;"",VLOOKUP(D3501,Projects!B:C,2,0),"")</f>
        <v/>
      </c>
    </row>
    <row r="3502" spans="1:16" x14ac:dyDescent="0.25">
      <c r="A3502" t="str">
        <f>UPPER(IF(AND(TimeSpend[[#This Row],[Personnel number]]&lt;&gt;"",TimeSpend[[#This Row],[Date]]&lt;&gt;""),TimeSpend[[#This Row],[Personnel number]],""))</f>
        <v/>
      </c>
      <c r="B3502" s="85" t="str">
        <f>IF(AND(TimeSpend[[#This Row],[Personnel number]]&lt;&gt;"",TimeSpend[[#This Row],[Date]]&lt;&gt;""),TEXT(TimeSpend[[#This Row],[Date]],"[$-409]yyyyMMdd"),"")</f>
        <v/>
      </c>
      <c r="C3502" s="33" t="str">
        <f>IF(AND(TimeSpend[[#This Row],[Personnel number]]&lt;&gt;"",TimeSpend[[#This Row],[Date]]&lt;&gt;""),SUBSTITUTE(TimeSpend[[#This Row],[Hours]],",","."),"")</f>
        <v/>
      </c>
      <c r="D3502" t="str">
        <f>IF(AND(TimeSpend[[#This Row],[Personnel number]]&lt;&gt;"",TimeSpend[[#This Row],[Date]]&lt;&gt;""),TimeSpend[[#This Row],[Network]],"")</f>
        <v/>
      </c>
      <c r="E3502" t="str">
        <f>IF(AND(TimeSpend[[#This Row],[Personnel number]]&lt;&gt;"",TimeSpend[[#This Row],[Date]]&lt;&gt;""),TimeSpend[[#This Row],[Network Description]],"")</f>
        <v/>
      </c>
      <c r="F3502" t="str">
        <f>IF(AND(TimeSpend[[#This Row],[Personnel number]]&lt;&gt;"",TimeSpend[[#This Row],[Date]]&lt;&gt;""),TimeSpend[[#This Row],[Activity]],"")</f>
        <v/>
      </c>
      <c r="G3502" t="str">
        <f>IF(AND(TimeSpend[[#This Row],[Personnel number]]&lt;&gt;"",TimeSpend[[#This Row],[Date]]&lt;&gt;""),TimeSpend[[#This Row],[Activity description]],"")</f>
        <v/>
      </c>
      <c r="H3502" s="36" t="str">
        <f>IF(AND(TimeSpend[[#This Row],[Personnel number]]&lt;&gt;"",TimeSpend[[#This Row],[Date]]&lt;&gt;""),TimeSpend[[#This Row],[Start Time]],"")</f>
        <v/>
      </c>
      <c r="I3502" s="36" t="str">
        <f>IF(AND(TimeSpend[[#This Row],[Personnel number]]&lt;&gt;"",TimeSpend[[#This Row],[Date]]&lt;&gt;""),TimeSpend[[#This Row],[End Time]],"")</f>
        <v/>
      </c>
      <c r="J3502" t="str">
        <f>IF(AND(TimeSpend[[#This Row],[Personnel number]]&lt;&gt;"",TimeSpend[[#This Row],[Date]]&lt;&gt;""),TimeSpend[[#This Row],[Location]],"")</f>
        <v/>
      </c>
      <c r="K3502" t="str">
        <f>IF(AND(TimeSpend[[#This Row],[Personnel number]]&lt;&gt;"",TimeSpend[[#This Row],[Date]]&lt;&gt;""),TimeSpend[[#This Row],[Task]],"")</f>
        <v/>
      </c>
      <c r="L3502" t="str">
        <f>IF(AND(TimeSpend[[#This Row],[Personnel number]]&lt;&gt;"",TimeSpend[[#This Row],[Date]]&lt;&gt;""),Utilization!$J$2,"")</f>
        <v/>
      </c>
      <c r="M3502" t="str">
        <f>IF(AND(TimeSpend[[#This Row],[Personnel number]]&lt;&gt;"",TimeSpend[[#This Row],[Date]]&lt;&gt;""),TimeSpend[[#This Row],[Employee Name]],"")</f>
        <v/>
      </c>
      <c r="N3502" t="str">
        <f t="shared" si="108"/>
        <v/>
      </c>
      <c r="O3502" t="str">
        <f t="shared" si="109"/>
        <v/>
      </c>
      <c r="P3502" t="str">
        <f>IF(D3502&lt;&gt;"",VLOOKUP(D3502,Projects!B:C,2,0),"")</f>
        <v/>
      </c>
    </row>
    <row r="3503" spans="1:16" x14ac:dyDescent="0.25">
      <c r="A3503" t="str">
        <f>UPPER(IF(AND(TimeSpend[[#This Row],[Personnel number]]&lt;&gt;"",TimeSpend[[#This Row],[Date]]&lt;&gt;""),TimeSpend[[#This Row],[Personnel number]],""))</f>
        <v/>
      </c>
      <c r="B3503" s="85" t="str">
        <f>IF(AND(TimeSpend[[#This Row],[Personnel number]]&lt;&gt;"",TimeSpend[[#This Row],[Date]]&lt;&gt;""),TEXT(TimeSpend[[#This Row],[Date]],"[$-409]yyyyMMdd"),"")</f>
        <v/>
      </c>
      <c r="C3503" s="33" t="str">
        <f>IF(AND(TimeSpend[[#This Row],[Personnel number]]&lt;&gt;"",TimeSpend[[#This Row],[Date]]&lt;&gt;""),SUBSTITUTE(TimeSpend[[#This Row],[Hours]],",","."),"")</f>
        <v/>
      </c>
      <c r="D3503" t="str">
        <f>IF(AND(TimeSpend[[#This Row],[Personnel number]]&lt;&gt;"",TimeSpend[[#This Row],[Date]]&lt;&gt;""),TimeSpend[[#This Row],[Network]],"")</f>
        <v/>
      </c>
      <c r="E3503" t="str">
        <f>IF(AND(TimeSpend[[#This Row],[Personnel number]]&lt;&gt;"",TimeSpend[[#This Row],[Date]]&lt;&gt;""),TimeSpend[[#This Row],[Network Description]],"")</f>
        <v/>
      </c>
      <c r="F3503" t="str">
        <f>IF(AND(TimeSpend[[#This Row],[Personnel number]]&lt;&gt;"",TimeSpend[[#This Row],[Date]]&lt;&gt;""),TimeSpend[[#This Row],[Activity]],"")</f>
        <v/>
      </c>
      <c r="G3503" t="str">
        <f>IF(AND(TimeSpend[[#This Row],[Personnel number]]&lt;&gt;"",TimeSpend[[#This Row],[Date]]&lt;&gt;""),TimeSpend[[#This Row],[Activity description]],"")</f>
        <v/>
      </c>
      <c r="H3503" s="36" t="str">
        <f>IF(AND(TimeSpend[[#This Row],[Personnel number]]&lt;&gt;"",TimeSpend[[#This Row],[Date]]&lt;&gt;""),TimeSpend[[#This Row],[Start Time]],"")</f>
        <v/>
      </c>
      <c r="I3503" s="36" t="str">
        <f>IF(AND(TimeSpend[[#This Row],[Personnel number]]&lt;&gt;"",TimeSpend[[#This Row],[Date]]&lt;&gt;""),TimeSpend[[#This Row],[End Time]],"")</f>
        <v/>
      </c>
      <c r="J3503" t="str">
        <f>IF(AND(TimeSpend[[#This Row],[Personnel number]]&lt;&gt;"",TimeSpend[[#This Row],[Date]]&lt;&gt;""),TimeSpend[[#This Row],[Location]],"")</f>
        <v/>
      </c>
      <c r="K3503" t="str">
        <f>IF(AND(TimeSpend[[#This Row],[Personnel number]]&lt;&gt;"",TimeSpend[[#This Row],[Date]]&lt;&gt;""),TimeSpend[[#This Row],[Task]],"")</f>
        <v/>
      </c>
      <c r="L3503" t="str">
        <f>IF(AND(TimeSpend[[#This Row],[Personnel number]]&lt;&gt;"",TimeSpend[[#This Row],[Date]]&lt;&gt;""),Utilization!$J$2,"")</f>
        <v/>
      </c>
      <c r="M3503" t="str">
        <f>IF(AND(TimeSpend[[#This Row],[Personnel number]]&lt;&gt;"",TimeSpend[[#This Row],[Date]]&lt;&gt;""),TimeSpend[[#This Row],[Employee Name]],"")</f>
        <v/>
      </c>
      <c r="N3503" t="str">
        <f t="shared" si="108"/>
        <v/>
      </c>
      <c r="O3503" t="str">
        <f t="shared" si="109"/>
        <v/>
      </c>
      <c r="P3503" t="str">
        <f>IF(D3503&lt;&gt;"",VLOOKUP(D3503,Projects!B:C,2,0),"")</f>
        <v/>
      </c>
    </row>
    <row r="3504" spans="1:16" x14ac:dyDescent="0.25">
      <c r="A3504" t="str">
        <f>UPPER(IF(AND(TimeSpend[[#This Row],[Personnel number]]&lt;&gt;"",TimeSpend[[#This Row],[Date]]&lt;&gt;""),TimeSpend[[#This Row],[Personnel number]],""))</f>
        <v/>
      </c>
      <c r="B3504" s="85" t="str">
        <f>IF(AND(TimeSpend[[#This Row],[Personnel number]]&lt;&gt;"",TimeSpend[[#This Row],[Date]]&lt;&gt;""),TEXT(TimeSpend[[#This Row],[Date]],"[$-409]yyyyMMdd"),"")</f>
        <v/>
      </c>
      <c r="C3504" s="33" t="str">
        <f>IF(AND(TimeSpend[[#This Row],[Personnel number]]&lt;&gt;"",TimeSpend[[#This Row],[Date]]&lt;&gt;""),SUBSTITUTE(TimeSpend[[#This Row],[Hours]],",","."),"")</f>
        <v/>
      </c>
      <c r="D3504" t="str">
        <f>IF(AND(TimeSpend[[#This Row],[Personnel number]]&lt;&gt;"",TimeSpend[[#This Row],[Date]]&lt;&gt;""),TimeSpend[[#This Row],[Network]],"")</f>
        <v/>
      </c>
      <c r="E3504" t="str">
        <f>IF(AND(TimeSpend[[#This Row],[Personnel number]]&lt;&gt;"",TimeSpend[[#This Row],[Date]]&lt;&gt;""),TimeSpend[[#This Row],[Network Description]],"")</f>
        <v/>
      </c>
      <c r="F3504" t="str">
        <f>IF(AND(TimeSpend[[#This Row],[Personnel number]]&lt;&gt;"",TimeSpend[[#This Row],[Date]]&lt;&gt;""),TimeSpend[[#This Row],[Activity]],"")</f>
        <v/>
      </c>
      <c r="G3504" t="str">
        <f>IF(AND(TimeSpend[[#This Row],[Personnel number]]&lt;&gt;"",TimeSpend[[#This Row],[Date]]&lt;&gt;""),TimeSpend[[#This Row],[Activity description]],"")</f>
        <v/>
      </c>
      <c r="H3504" s="36" t="str">
        <f>IF(AND(TimeSpend[[#This Row],[Personnel number]]&lt;&gt;"",TimeSpend[[#This Row],[Date]]&lt;&gt;""),TimeSpend[[#This Row],[Start Time]],"")</f>
        <v/>
      </c>
      <c r="I3504" s="36" t="str">
        <f>IF(AND(TimeSpend[[#This Row],[Personnel number]]&lt;&gt;"",TimeSpend[[#This Row],[Date]]&lt;&gt;""),TimeSpend[[#This Row],[End Time]],"")</f>
        <v/>
      </c>
      <c r="J3504" t="str">
        <f>IF(AND(TimeSpend[[#This Row],[Personnel number]]&lt;&gt;"",TimeSpend[[#This Row],[Date]]&lt;&gt;""),TimeSpend[[#This Row],[Location]],"")</f>
        <v/>
      </c>
      <c r="K3504" t="str">
        <f>IF(AND(TimeSpend[[#This Row],[Personnel number]]&lt;&gt;"",TimeSpend[[#This Row],[Date]]&lt;&gt;""),TimeSpend[[#This Row],[Task]],"")</f>
        <v/>
      </c>
      <c r="L3504" t="str">
        <f>IF(AND(TimeSpend[[#This Row],[Personnel number]]&lt;&gt;"",TimeSpend[[#This Row],[Date]]&lt;&gt;""),Utilization!$J$2,"")</f>
        <v/>
      </c>
      <c r="M3504" t="str">
        <f>IF(AND(TimeSpend[[#This Row],[Personnel number]]&lt;&gt;"",TimeSpend[[#This Row],[Date]]&lt;&gt;""),TimeSpend[[#This Row],[Employee Name]],"")</f>
        <v/>
      </c>
      <c r="N3504" t="str">
        <f t="shared" si="108"/>
        <v/>
      </c>
      <c r="O3504" t="str">
        <f t="shared" si="109"/>
        <v/>
      </c>
      <c r="P3504" t="str">
        <f>IF(D3504&lt;&gt;"",VLOOKUP(D3504,Projects!B:C,2,0),"")</f>
        <v/>
      </c>
    </row>
    <row r="3505" spans="1:16" x14ac:dyDescent="0.25">
      <c r="A3505" t="str">
        <f>UPPER(IF(AND(TimeSpend[[#This Row],[Personnel number]]&lt;&gt;"",TimeSpend[[#This Row],[Date]]&lt;&gt;""),TimeSpend[[#This Row],[Personnel number]],""))</f>
        <v/>
      </c>
      <c r="B3505" s="85" t="str">
        <f>IF(AND(TimeSpend[[#This Row],[Personnel number]]&lt;&gt;"",TimeSpend[[#This Row],[Date]]&lt;&gt;""),TEXT(TimeSpend[[#This Row],[Date]],"[$-409]yyyyMMdd"),"")</f>
        <v/>
      </c>
      <c r="C3505" s="33" t="str">
        <f>IF(AND(TimeSpend[[#This Row],[Personnel number]]&lt;&gt;"",TimeSpend[[#This Row],[Date]]&lt;&gt;""),SUBSTITUTE(TimeSpend[[#This Row],[Hours]],",","."),"")</f>
        <v/>
      </c>
      <c r="D3505" t="str">
        <f>IF(AND(TimeSpend[[#This Row],[Personnel number]]&lt;&gt;"",TimeSpend[[#This Row],[Date]]&lt;&gt;""),TimeSpend[[#This Row],[Network]],"")</f>
        <v/>
      </c>
      <c r="E3505" t="str">
        <f>IF(AND(TimeSpend[[#This Row],[Personnel number]]&lt;&gt;"",TimeSpend[[#This Row],[Date]]&lt;&gt;""),TimeSpend[[#This Row],[Network Description]],"")</f>
        <v/>
      </c>
      <c r="F3505" t="str">
        <f>IF(AND(TimeSpend[[#This Row],[Personnel number]]&lt;&gt;"",TimeSpend[[#This Row],[Date]]&lt;&gt;""),TimeSpend[[#This Row],[Activity]],"")</f>
        <v/>
      </c>
      <c r="G3505" t="str">
        <f>IF(AND(TimeSpend[[#This Row],[Personnel number]]&lt;&gt;"",TimeSpend[[#This Row],[Date]]&lt;&gt;""),TimeSpend[[#This Row],[Activity description]],"")</f>
        <v/>
      </c>
      <c r="H3505" s="36" t="str">
        <f>IF(AND(TimeSpend[[#This Row],[Personnel number]]&lt;&gt;"",TimeSpend[[#This Row],[Date]]&lt;&gt;""),TimeSpend[[#This Row],[Start Time]],"")</f>
        <v/>
      </c>
      <c r="I3505" s="36" t="str">
        <f>IF(AND(TimeSpend[[#This Row],[Personnel number]]&lt;&gt;"",TimeSpend[[#This Row],[Date]]&lt;&gt;""),TimeSpend[[#This Row],[End Time]],"")</f>
        <v/>
      </c>
      <c r="J3505" t="str">
        <f>IF(AND(TimeSpend[[#This Row],[Personnel number]]&lt;&gt;"",TimeSpend[[#This Row],[Date]]&lt;&gt;""),TimeSpend[[#This Row],[Location]],"")</f>
        <v/>
      </c>
      <c r="K3505" t="str">
        <f>IF(AND(TimeSpend[[#This Row],[Personnel number]]&lt;&gt;"",TimeSpend[[#This Row],[Date]]&lt;&gt;""),TimeSpend[[#This Row],[Task]],"")</f>
        <v/>
      </c>
      <c r="L3505" t="str">
        <f>IF(AND(TimeSpend[[#This Row],[Personnel number]]&lt;&gt;"",TimeSpend[[#This Row],[Date]]&lt;&gt;""),Utilization!$J$2,"")</f>
        <v/>
      </c>
      <c r="M3505" t="str">
        <f>IF(AND(TimeSpend[[#This Row],[Personnel number]]&lt;&gt;"",TimeSpend[[#This Row],[Date]]&lt;&gt;""),TimeSpend[[#This Row],[Employee Name]],"")</f>
        <v/>
      </c>
      <c r="N3505" t="str">
        <f t="shared" si="108"/>
        <v/>
      </c>
      <c r="O3505" t="str">
        <f t="shared" si="109"/>
        <v/>
      </c>
      <c r="P3505" t="str">
        <f>IF(D3505&lt;&gt;"",VLOOKUP(D3505,Projects!B:C,2,0),"")</f>
        <v/>
      </c>
    </row>
    <row r="3506" spans="1:16" x14ac:dyDescent="0.25">
      <c r="A3506" t="str">
        <f>UPPER(IF(AND(TimeSpend[[#This Row],[Personnel number]]&lt;&gt;"",TimeSpend[[#This Row],[Date]]&lt;&gt;""),TimeSpend[[#This Row],[Personnel number]],""))</f>
        <v/>
      </c>
      <c r="B3506" s="85" t="str">
        <f>IF(AND(TimeSpend[[#This Row],[Personnel number]]&lt;&gt;"",TimeSpend[[#This Row],[Date]]&lt;&gt;""),TEXT(TimeSpend[[#This Row],[Date]],"[$-409]yyyyMMdd"),"")</f>
        <v/>
      </c>
      <c r="C3506" s="33" t="str">
        <f>IF(AND(TimeSpend[[#This Row],[Personnel number]]&lt;&gt;"",TimeSpend[[#This Row],[Date]]&lt;&gt;""),SUBSTITUTE(TimeSpend[[#This Row],[Hours]],",","."),"")</f>
        <v/>
      </c>
      <c r="D3506" t="str">
        <f>IF(AND(TimeSpend[[#This Row],[Personnel number]]&lt;&gt;"",TimeSpend[[#This Row],[Date]]&lt;&gt;""),TimeSpend[[#This Row],[Network]],"")</f>
        <v/>
      </c>
      <c r="E3506" t="str">
        <f>IF(AND(TimeSpend[[#This Row],[Personnel number]]&lt;&gt;"",TimeSpend[[#This Row],[Date]]&lt;&gt;""),TimeSpend[[#This Row],[Network Description]],"")</f>
        <v/>
      </c>
      <c r="F3506" t="str">
        <f>IF(AND(TimeSpend[[#This Row],[Personnel number]]&lt;&gt;"",TimeSpend[[#This Row],[Date]]&lt;&gt;""),TimeSpend[[#This Row],[Activity]],"")</f>
        <v/>
      </c>
      <c r="G3506" t="str">
        <f>IF(AND(TimeSpend[[#This Row],[Personnel number]]&lt;&gt;"",TimeSpend[[#This Row],[Date]]&lt;&gt;""),TimeSpend[[#This Row],[Activity description]],"")</f>
        <v/>
      </c>
      <c r="H3506" s="36" t="str">
        <f>IF(AND(TimeSpend[[#This Row],[Personnel number]]&lt;&gt;"",TimeSpend[[#This Row],[Date]]&lt;&gt;""),TimeSpend[[#This Row],[Start Time]],"")</f>
        <v/>
      </c>
      <c r="I3506" s="36" t="str">
        <f>IF(AND(TimeSpend[[#This Row],[Personnel number]]&lt;&gt;"",TimeSpend[[#This Row],[Date]]&lt;&gt;""),TimeSpend[[#This Row],[End Time]],"")</f>
        <v/>
      </c>
      <c r="J3506" t="str">
        <f>IF(AND(TimeSpend[[#This Row],[Personnel number]]&lt;&gt;"",TimeSpend[[#This Row],[Date]]&lt;&gt;""),TimeSpend[[#This Row],[Location]],"")</f>
        <v/>
      </c>
      <c r="K3506" t="str">
        <f>IF(AND(TimeSpend[[#This Row],[Personnel number]]&lt;&gt;"",TimeSpend[[#This Row],[Date]]&lt;&gt;""),TimeSpend[[#This Row],[Task]],"")</f>
        <v/>
      </c>
      <c r="L3506" t="str">
        <f>IF(AND(TimeSpend[[#This Row],[Personnel number]]&lt;&gt;"",TimeSpend[[#This Row],[Date]]&lt;&gt;""),Utilization!$J$2,"")</f>
        <v/>
      </c>
      <c r="M3506" t="str">
        <f>IF(AND(TimeSpend[[#This Row],[Personnel number]]&lt;&gt;"",TimeSpend[[#This Row],[Date]]&lt;&gt;""),TimeSpend[[#This Row],[Employee Name]],"")</f>
        <v/>
      </c>
      <c r="N3506" t="str">
        <f t="shared" si="108"/>
        <v/>
      </c>
      <c r="O3506" t="str">
        <f t="shared" si="109"/>
        <v/>
      </c>
      <c r="P3506" t="str">
        <f>IF(D3506&lt;&gt;"",VLOOKUP(D3506,Projects!B:C,2,0),"")</f>
        <v/>
      </c>
    </row>
    <row r="3507" spans="1:16" x14ac:dyDescent="0.25">
      <c r="A3507" t="str">
        <f>UPPER(IF(AND(TimeSpend[[#This Row],[Personnel number]]&lt;&gt;"",TimeSpend[[#This Row],[Date]]&lt;&gt;""),TimeSpend[[#This Row],[Personnel number]],""))</f>
        <v/>
      </c>
      <c r="B3507" s="85" t="str">
        <f>IF(AND(TimeSpend[[#This Row],[Personnel number]]&lt;&gt;"",TimeSpend[[#This Row],[Date]]&lt;&gt;""),TEXT(TimeSpend[[#This Row],[Date]],"[$-409]yyyyMMdd"),"")</f>
        <v/>
      </c>
      <c r="C3507" s="33" t="str">
        <f>IF(AND(TimeSpend[[#This Row],[Personnel number]]&lt;&gt;"",TimeSpend[[#This Row],[Date]]&lt;&gt;""),SUBSTITUTE(TimeSpend[[#This Row],[Hours]],",","."),"")</f>
        <v/>
      </c>
      <c r="D3507" t="str">
        <f>IF(AND(TimeSpend[[#This Row],[Personnel number]]&lt;&gt;"",TimeSpend[[#This Row],[Date]]&lt;&gt;""),TimeSpend[[#This Row],[Network]],"")</f>
        <v/>
      </c>
      <c r="E3507" t="str">
        <f>IF(AND(TimeSpend[[#This Row],[Personnel number]]&lt;&gt;"",TimeSpend[[#This Row],[Date]]&lt;&gt;""),TimeSpend[[#This Row],[Network Description]],"")</f>
        <v/>
      </c>
      <c r="F3507" t="str">
        <f>IF(AND(TimeSpend[[#This Row],[Personnel number]]&lt;&gt;"",TimeSpend[[#This Row],[Date]]&lt;&gt;""),TimeSpend[[#This Row],[Activity]],"")</f>
        <v/>
      </c>
      <c r="G3507" t="str">
        <f>IF(AND(TimeSpend[[#This Row],[Personnel number]]&lt;&gt;"",TimeSpend[[#This Row],[Date]]&lt;&gt;""),TimeSpend[[#This Row],[Activity description]],"")</f>
        <v/>
      </c>
      <c r="H3507" s="36" t="str">
        <f>IF(AND(TimeSpend[[#This Row],[Personnel number]]&lt;&gt;"",TimeSpend[[#This Row],[Date]]&lt;&gt;""),TimeSpend[[#This Row],[Start Time]],"")</f>
        <v/>
      </c>
      <c r="I3507" s="36" t="str">
        <f>IF(AND(TimeSpend[[#This Row],[Personnel number]]&lt;&gt;"",TimeSpend[[#This Row],[Date]]&lt;&gt;""),TimeSpend[[#This Row],[End Time]],"")</f>
        <v/>
      </c>
      <c r="J3507" t="str">
        <f>IF(AND(TimeSpend[[#This Row],[Personnel number]]&lt;&gt;"",TimeSpend[[#This Row],[Date]]&lt;&gt;""),TimeSpend[[#This Row],[Location]],"")</f>
        <v/>
      </c>
      <c r="K3507" t="str">
        <f>IF(AND(TimeSpend[[#This Row],[Personnel number]]&lt;&gt;"",TimeSpend[[#This Row],[Date]]&lt;&gt;""),TimeSpend[[#This Row],[Task]],"")</f>
        <v/>
      </c>
      <c r="L3507" t="str">
        <f>IF(AND(TimeSpend[[#This Row],[Personnel number]]&lt;&gt;"",TimeSpend[[#This Row],[Date]]&lt;&gt;""),Utilization!$J$2,"")</f>
        <v/>
      </c>
      <c r="M3507" t="str">
        <f>IF(AND(TimeSpend[[#This Row],[Personnel number]]&lt;&gt;"",TimeSpend[[#This Row],[Date]]&lt;&gt;""),TimeSpend[[#This Row],[Employee Name]],"")</f>
        <v/>
      </c>
      <c r="N3507" t="str">
        <f t="shared" si="108"/>
        <v/>
      </c>
      <c r="O3507" t="str">
        <f t="shared" si="109"/>
        <v/>
      </c>
      <c r="P3507" t="str">
        <f>IF(D3507&lt;&gt;"",VLOOKUP(D3507,Projects!B:C,2,0),"")</f>
        <v/>
      </c>
    </row>
    <row r="3508" spans="1:16" x14ac:dyDescent="0.25">
      <c r="A3508" t="str">
        <f>UPPER(IF(AND(TimeSpend[[#This Row],[Personnel number]]&lt;&gt;"",TimeSpend[[#This Row],[Date]]&lt;&gt;""),TimeSpend[[#This Row],[Personnel number]],""))</f>
        <v/>
      </c>
      <c r="B3508" s="85" t="str">
        <f>IF(AND(TimeSpend[[#This Row],[Personnel number]]&lt;&gt;"",TimeSpend[[#This Row],[Date]]&lt;&gt;""),TEXT(TimeSpend[[#This Row],[Date]],"[$-409]yyyyMMdd"),"")</f>
        <v/>
      </c>
      <c r="C3508" s="33" t="str">
        <f>IF(AND(TimeSpend[[#This Row],[Personnel number]]&lt;&gt;"",TimeSpend[[#This Row],[Date]]&lt;&gt;""),SUBSTITUTE(TimeSpend[[#This Row],[Hours]],",","."),"")</f>
        <v/>
      </c>
      <c r="D3508" t="str">
        <f>IF(AND(TimeSpend[[#This Row],[Personnel number]]&lt;&gt;"",TimeSpend[[#This Row],[Date]]&lt;&gt;""),TimeSpend[[#This Row],[Network]],"")</f>
        <v/>
      </c>
      <c r="E3508" t="str">
        <f>IF(AND(TimeSpend[[#This Row],[Personnel number]]&lt;&gt;"",TimeSpend[[#This Row],[Date]]&lt;&gt;""),TimeSpend[[#This Row],[Network Description]],"")</f>
        <v/>
      </c>
      <c r="F3508" t="str">
        <f>IF(AND(TimeSpend[[#This Row],[Personnel number]]&lt;&gt;"",TimeSpend[[#This Row],[Date]]&lt;&gt;""),TimeSpend[[#This Row],[Activity]],"")</f>
        <v/>
      </c>
      <c r="G3508" t="str">
        <f>IF(AND(TimeSpend[[#This Row],[Personnel number]]&lt;&gt;"",TimeSpend[[#This Row],[Date]]&lt;&gt;""),TimeSpend[[#This Row],[Activity description]],"")</f>
        <v/>
      </c>
      <c r="H3508" s="36" t="str">
        <f>IF(AND(TimeSpend[[#This Row],[Personnel number]]&lt;&gt;"",TimeSpend[[#This Row],[Date]]&lt;&gt;""),TimeSpend[[#This Row],[Start Time]],"")</f>
        <v/>
      </c>
      <c r="I3508" s="36" t="str">
        <f>IF(AND(TimeSpend[[#This Row],[Personnel number]]&lt;&gt;"",TimeSpend[[#This Row],[Date]]&lt;&gt;""),TimeSpend[[#This Row],[End Time]],"")</f>
        <v/>
      </c>
      <c r="J3508" t="str">
        <f>IF(AND(TimeSpend[[#This Row],[Personnel number]]&lt;&gt;"",TimeSpend[[#This Row],[Date]]&lt;&gt;""),TimeSpend[[#This Row],[Location]],"")</f>
        <v/>
      </c>
      <c r="K3508" t="str">
        <f>IF(AND(TimeSpend[[#This Row],[Personnel number]]&lt;&gt;"",TimeSpend[[#This Row],[Date]]&lt;&gt;""),TimeSpend[[#This Row],[Task]],"")</f>
        <v/>
      </c>
      <c r="L3508" t="str">
        <f>IF(AND(TimeSpend[[#This Row],[Personnel number]]&lt;&gt;"",TimeSpend[[#This Row],[Date]]&lt;&gt;""),Utilization!$J$2,"")</f>
        <v/>
      </c>
      <c r="M3508" t="str">
        <f>IF(AND(TimeSpend[[#This Row],[Personnel number]]&lt;&gt;"",TimeSpend[[#This Row],[Date]]&lt;&gt;""),TimeSpend[[#This Row],[Employee Name]],"")</f>
        <v/>
      </c>
      <c r="N3508" t="str">
        <f t="shared" si="108"/>
        <v/>
      </c>
      <c r="O3508" t="str">
        <f t="shared" si="109"/>
        <v/>
      </c>
      <c r="P3508" t="str">
        <f>IF(D3508&lt;&gt;"",VLOOKUP(D3508,Projects!B:C,2,0),"")</f>
        <v/>
      </c>
    </row>
    <row r="3509" spans="1:16" x14ac:dyDescent="0.25">
      <c r="A3509" t="str">
        <f>UPPER(IF(AND(TimeSpend[[#This Row],[Personnel number]]&lt;&gt;"",TimeSpend[[#This Row],[Date]]&lt;&gt;""),TimeSpend[[#This Row],[Personnel number]],""))</f>
        <v/>
      </c>
      <c r="B3509" s="85" t="str">
        <f>IF(AND(TimeSpend[[#This Row],[Personnel number]]&lt;&gt;"",TimeSpend[[#This Row],[Date]]&lt;&gt;""),TEXT(TimeSpend[[#This Row],[Date]],"[$-409]yyyyMMdd"),"")</f>
        <v/>
      </c>
      <c r="C3509" s="33" t="str">
        <f>IF(AND(TimeSpend[[#This Row],[Personnel number]]&lt;&gt;"",TimeSpend[[#This Row],[Date]]&lt;&gt;""),SUBSTITUTE(TimeSpend[[#This Row],[Hours]],",","."),"")</f>
        <v/>
      </c>
      <c r="D3509" t="str">
        <f>IF(AND(TimeSpend[[#This Row],[Personnel number]]&lt;&gt;"",TimeSpend[[#This Row],[Date]]&lt;&gt;""),TimeSpend[[#This Row],[Network]],"")</f>
        <v/>
      </c>
      <c r="E3509" t="str">
        <f>IF(AND(TimeSpend[[#This Row],[Personnel number]]&lt;&gt;"",TimeSpend[[#This Row],[Date]]&lt;&gt;""),TimeSpend[[#This Row],[Network Description]],"")</f>
        <v/>
      </c>
      <c r="F3509" t="str">
        <f>IF(AND(TimeSpend[[#This Row],[Personnel number]]&lt;&gt;"",TimeSpend[[#This Row],[Date]]&lt;&gt;""),TimeSpend[[#This Row],[Activity]],"")</f>
        <v/>
      </c>
      <c r="G3509" t="str">
        <f>IF(AND(TimeSpend[[#This Row],[Personnel number]]&lt;&gt;"",TimeSpend[[#This Row],[Date]]&lt;&gt;""),TimeSpend[[#This Row],[Activity description]],"")</f>
        <v/>
      </c>
      <c r="H3509" s="36" t="str">
        <f>IF(AND(TimeSpend[[#This Row],[Personnel number]]&lt;&gt;"",TimeSpend[[#This Row],[Date]]&lt;&gt;""),TimeSpend[[#This Row],[Start Time]],"")</f>
        <v/>
      </c>
      <c r="I3509" s="36" t="str">
        <f>IF(AND(TimeSpend[[#This Row],[Personnel number]]&lt;&gt;"",TimeSpend[[#This Row],[Date]]&lt;&gt;""),TimeSpend[[#This Row],[End Time]],"")</f>
        <v/>
      </c>
      <c r="J3509" t="str">
        <f>IF(AND(TimeSpend[[#This Row],[Personnel number]]&lt;&gt;"",TimeSpend[[#This Row],[Date]]&lt;&gt;""),TimeSpend[[#This Row],[Location]],"")</f>
        <v/>
      </c>
      <c r="K3509" t="str">
        <f>IF(AND(TimeSpend[[#This Row],[Personnel number]]&lt;&gt;"",TimeSpend[[#This Row],[Date]]&lt;&gt;""),TimeSpend[[#This Row],[Task]],"")</f>
        <v/>
      </c>
      <c r="L3509" t="str">
        <f>IF(AND(TimeSpend[[#This Row],[Personnel number]]&lt;&gt;"",TimeSpend[[#This Row],[Date]]&lt;&gt;""),Utilization!$J$2,"")</f>
        <v/>
      </c>
      <c r="M3509" t="str">
        <f>IF(AND(TimeSpend[[#This Row],[Personnel number]]&lt;&gt;"",TimeSpend[[#This Row],[Date]]&lt;&gt;""),TimeSpend[[#This Row],[Employee Name]],"")</f>
        <v/>
      </c>
      <c r="N3509" t="str">
        <f t="shared" si="108"/>
        <v/>
      </c>
      <c r="O3509" t="str">
        <f t="shared" si="109"/>
        <v/>
      </c>
      <c r="P3509" t="str">
        <f>IF(D3509&lt;&gt;"",VLOOKUP(D3509,Projects!B:C,2,0),"")</f>
        <v/>
      </c>
    </row>
    <row r="3510" spans="1:16" x14ac:dyDescent="0.25">
      <c r="A3510" t="str">
        <f>UPPER(IF(AND(TimeSpend[[#This Row],[Personnel number]]&lt;&gt;"",TimeSpend[[#This Row],[Date]]&lt;&gt;""),TimeSpend[[#This Row],[Personnel number]],""))</f>
        <v/>
      </c>
      <c r="B3510" s="85" t="str">
        <f>IF(AND(TimeSpend[[#This Row],[Personnel number]]&lt;&gt;"",TimeSpend[[#This Row],[Date]]&lt;&gt;""),TEXT(TimeSpend[[#This Row],[Date]],"[$-409]yyyyMMdd"),"")</f>
        <v/>
      </c>
      <c r="C3510" s="33" t="str">
        <f>IF(AND(TimeSpend[[#This Row],[Personnel number]]&lt;&gt;"",TimeSpend[[#This Row],[Date]]&lt;&gt;""),SUBSTITUTE(TimeSpend[[#This Row],[Hours]],",","."),"")</f>
        <v/>
      </c>
      <c r="D3510" t="str">
        <f>IF(AND(TimeSpend[[#This Row],[Personnel number]]&lt;&gt;"",TimeSpend[[#This Row],[Date]]&lt;&gt;""),TimeSpend[[#This Row],[Network]],"")</f>
        <v/>
      </c>
      <c r="E3510" t="str">
        <f>IF(AND(TimeSpend[[#This Row],[Personnel number]]&lt;&gt;"",TimeSpend[[#This Row],[Date]]&lt;&gt;""),TimeSpend[[#This Row],[Network Description]],"")</f>
        <v/>
      </c>
      <c r="F3510" t="str">
        <f>IF(AND(TimeSpend[[#This Row],[Personnel number]]&lt;&gt;"",TimeSpend[[#This Row],[Date]]&lt;&gt;""),TimeSpend[[#This Row],[Activity]],"")</f>
        <v/>
      </c>
      <c r="G3510" t="str">
        <f>IF(AND(TimeSpend[[#This Row],[Personnel number]]&lt;&gt;"",TimeSpend[[#This Row],[Date]]&lt;&gt;""),TimeSpend[[#This Row],[Activity description]],"")</f>
        <v/>
      </c>
      <c r="H3510" s="36" t="str">
        <f>IF(AND(TimeSpend[[#This Row],[Personnel number]]&lt;&gt;"",TimeSpend[[#This Row],[Date]]&lt;&gt;""),TimeSpend[[#This Row],[Start Time]],"")</f>
        <v/>
      </c>
      <c r="I3510" s="36" t="str">
        <f>IF(AND(TimeSpend[[#This Row],[Personnel number]]&lt;&gt;"",TimeSpend[[#This Row],[Date]]&lt;&gt;""),TimeSpend[[#This Row],[End Time]],"")</f>
        <v/>
      </c>
      <c r="J3510" t="str">
        <f>IF(AND(TimeSpend[[#This Row],[Personnel number]]&lt;&gt;"",TimeSpend[[#This Row],[Date]]&lt;&gt;""),TimeSpend[[#This Row],[Location]],"")</f>
        <v/>
      </c>
      <c r="K3510" t="str">
        <f>IF(AND(TimeSpend[[#This Row],[Personnel number]]&lt;&gt;"",TimeSpend[[#This Row],[Date]]&lt;&gt;""),TimeSpend[[#This Row],[Task]],"")</f>
        <v/>
      </c>
      <c r="L3510" t="str">
        <f>IF(AND(TimeSpend[[#This Row],[Personnel number]]&lt;&gt;"",TimeSpend[[#This Row],[Date]]&lt;&gt;""),Utilization!$J$2,"")</f>
        <v/>
      </c>
      <c r="M3510" t="str">
        <f>IF(AND(TimeSpend[[#This Row],[Personnel number]]&lt;&gt;"",TimeSpend[[#This Row],[Date]]&lt;&gt;""),TimeSpend[[#This Row],[Employee Name]],"")</f>
        <v/>
      </c>
      <c r="N3510" t="str">
        <f t="shared" si="108"/>
        <v/>
      </c>
      <c r="O3510" t="str">
        <f t="shared" si="109"/>
        <v/>
      </c>
      <c r="P3510" t="str">
        <f>IF(D3510&lt;&gt;"",VLOOKUP(D3510,Projects!B:C,2,0),"")</f>
        <v/>
      </c>
    </row>
    <row r="3511" spans="1:16" x14ac:dyDescent="0.25">
      <c r="A3511" t="str">
        <f>UPPER(IF(AND(TimeSpend[[#This Row],[Personnel number]]&lt;&gt;"",TimeSpend[[#This Row],[Date]]&lt;&gt;""),TimeSpend[[#This Row],[Personnel number]],""))</f>
        <v/>
      </c>
      <c r="B3511" s="85" t="str">
        <f>IF(AND(TimeSpend[[#This Row],[Personnel number]]&lt;&gt;"",TimeSpend[[#This Row],[Date]]&lt;&gt;""),TEXT(TimeSpend[[#This Row],[Date]],"[$-409]yyyyMMdd"),"")</f>
        <v/>
      </c>
      <c r="C3511" s="33" t="str">
        <f>IF(AND(TimeSpend[[#This Row],[Personnel number]]&lt;&gt;"",TimeSpend[[#This Row],[Date]]&lt;&gt;""),SUBSTITUTE(TimeSpend[[#This Row],[Hours]],",","."),"")</f>
        <v/>
      </c>
      <c r="D3511" t="str">
        <f>IF(AND(TimeSpend[[#This Row],[Personnel number]]&lt;&gt;"",TimeSpend[[#This Row],[Date]]&lt;&gt;""),TimeSpend[[#This Row],[Network]],"")</f>
        <v/>
      </c>
      <c r="E3511" t="str">
        <f>IF(AND(TimeSpend[[#This Row],[Personnel number]]&lt;&gt;"",TimeSpend[[#This Row],[Date]]&lt;&gt;""),TimeSpend[[#This Row],[Network Description]],"")</f>
        <v/>
      </c>
      <c r="F3511" t="str">
        <f>IF(AND(TimeSpend[[#This Row],[Personnel number]]&lt;&gt;"",TimeSpend[[#This Row],[Date]]&lt;&gt;""),TimeSpend[[#This Row],[Activity]],"")</f>
        <v/>
      </c>
      <c r="G3511" t="str">
        <f>IF(AND(TimeSpend[[#This Row],[Personnel number]]&lt;&gt;"",TimeSpend[[#This Row],[Date]]&lt;&gt;""),TimeSpend[[#This Row],[Activity description]],"")</f>
        <v/>
      </c>
      <c r="H3511" s="36" t="str">
        <f>IF(AND(TimeSpend[[#This Row],[Personnel number]]&lt;&gt;"",TimeSpend[[#This Row],[Date]]&lt;&gt;""),TimeSpend[[#This Row],[Start Time]],"")</f>
        <v/>
      </c>
      <c r="I3511" s="36" t="str">
        <f>IF(AND(TimeSpend[[#This Row],[Personnel number]]&lt;&gt;"",TimeSpend[[#This Row],[Date]]&lt;&gt;""),TimeSpend[[#This Row],[End Time]],"")</f>
        <v/>
      </c>
      <c r="J3511" t="str">
        <f>IF(AND(TimeSpend[[#This Row],[Personnel number]]&lt;&gt;"",TimeSpend[[#This Row],[Date]]&lt;&gt;""),TimeSpend[[#This Row],[Location]],"")</f>
        <v/>
      </c>
      <c r="K3511" t="str">
        <f>IF(AND(TimeSpend[[#This Row],[Personnel number]]&lt;&gt;"",TimeSpend[[#This Row],[Date]]&lt;&gt;""),TimeSpend[[#This Row],[Task]],"")</f>
        <v/>
      </c>
      <c r="L3511" t="str">
        <f>IF(AND(TimeSpend[[#This Row],[Personnel number]]&lt;&gt;"",TimeSpend[[#This Row],[Date]]&lt;&gt;""),Utilization!$J$2,"")</f>
        <v/>
      </c>
      <c r="M3511" t="str">
        <f>IF(AND(TimeSpend[[#This Row],[Personnel number]]&lt;&gt;"",TimeSpend[[#This Row],[Date]]&lt;&gt;""),TimeSpend[[#This Row],[Employee Name]],"")</f>
        <v/>
      </c>
      <c r="N3511" t="str">
        <f t="shared" si="108"/>
        <v/>
      </c>
      <c r="O3511" t="str">
        <f t="shared" si="109"/>
        <v/>
      </c>
      <c r="P3511" t="str">
        <f>IF(D3511&lt;&gt;"",VLOOKUP(D3511,Projects!B:C,2,0),"")</f>
        <v/>
      </c>
    </row>
    <row r="3512" spans="1:16" x14ac:dyDescent="0.25">
      <c r="A3512" t="str">
        <f>UPPER(IF(AND(TimeSpend[[#This Row],[Personnel number]]&lt;&gt;"",TimeSpend[[#This Row],[Date]]&lt;&gt;""),TimeSpend[[#This Row],[Personnel number]],""))</f>
        <v/>
      </c>
      <c r="B3512" s="85" t="str">
        <f>IF(AND(TimeSpend[[#This Row],[Personnel number]]&lt;&gt;"",TimeSpend[[#This Row],[Date]]&lt;&gt;""),TEXT(TimeSpend[[#This Row],[Date]],"[$-409]yyyyMMdd"),"")</f>
        <v/>
      </c>
      <c r="C3512" s="33" t="str">
        <f>IF(AND(TimeSpend[[#This Row],[Personnel number]]&lt;&gt;"",TimeSpend[[#This Row],[Date]]&lt;&gt;""),SUBSTITUTE(TimeSpend[[#This Row],[Hours]],",","."),"")</f>
        <v/>
      </c>
      <c r="D3512" t="str">
        <f>IF(AND(TimeSpend[[#This Row],[Personnel number]]&lt;&gt;"",TimeSpend[[#This Row],[Date]]&lt;&gt;""),TimeSpend[[#This Row],[Network]],"")</f>
        <v/>
      </c>
      <c r="E3512" t="str">
        <f>IF(AND(TimeSpend[[#This Row],[Personnel number]]&lt;&gt;"",TimeSpend[[#This Row],[Date]]&lt;&gt;""),TimeSpend[[#This Row],[Network Description]],"")</f>
        <v/>
      </c>
      <c r="F3512" t="str">
        <f>IF(AND(TimeSpend[[#This Row],[Personnel number]]&lt;&gt;"",TimeSpend[[#This Row],[Date]]&lt;&gt;""),TimeSpend[[#This Row],[Activity]],"")</f>
        <v/>
      </c>
      <c r="G3512" t="str">
        <f>IF(AND(TimeSpend[[#This Row],[Personnel number]]&lt;&gt;"",TimeSpend[[#This Row],[Date]]&lt;&gt;""),TimeSpend[[#This Row],[Activity description]],"")</f>
        <v/>
      </c>
      <c r="H3512" s="36" t="str">
        <f>IF(AND(TimeSpend[[#This Row],[Personnel number]]&lt;&gt;"",TimeSpend[[#This Row],[Date]]&lt;&gt;""),TimeSpend[[#This Row],[Start Time]],"")</f>
        <v/>
      </c>
      <c r="I3512" s="36" t="str">
        <f>IF(AND(TimeSpend[[#This Row],[Personnel number]]&lt;&gt;"",TimeSpend[[#This Row],[Date]]&lt;&gt;""),TimeSpend[[#This Row],[End Time]],"")</f>
        <v/>
      </c>
      <c r="J3512" t="str">
        <f>IF(AND(TimeSpend[[#This Row],[Personnel number]]&lt;&gt;"",TimeSpend[[#This Row],[Date]]&lt;&gt;""),TimeSpend[[#This Row],[Location]],"")</f>
        <v/>
      </c>
      <c r="K3512" t="str">
        <f>IF(AND(TimeSpend[[#This Row],[Personnel number]]&lt;&gt;"",TimeSpend[[#This Row],[Date]]&lt;&gt;""),TimeSpend[[#This Row],[Task]],"")</f>
        <v/>
      </c>
      <c r="L3512" t="str">
        <f>IF(AND(TimeSpend[[#This Row],[Personnel number]]&lt;&gt;"",TimeSpend[[#This Row],[Date]]&lt;&gt;""),Utilization!$J$2,"")</f>
        <v/>
      </c>
      <c r="M3512" t="str">
        <f>IF(AND(TimeSpend[[#This Row],[Personnel number]]&lt;&gt;"",TimeSpend[[#This Row],[Date]]&lt;&gt;""),TimeSpend[[#This Row],[Employee Name]],"")</f>
        <v/>
      </c>
      <c r="N3512" t="str">
        <f t="shared" si="108"/>
        <v/>
      </c>
      <c r="O3512" t="str">
        <f t="shared" si="109"/>
        <v/>
      </c>
      <c r="P3512" t="str">
        <f>IF(D3512&lt;&gt;"",VLOOKUP(D3512,Projects!B:C,2,0),"")</f>
        <v/>
      </c>
    </row>
    <row r="3513" spans="1:16" x14ac:dyDescent="0.25">
      <c r="A3513" t="str">
        <f>UPPER(IF(AND(TimeSpend[[#This Row],[Personnel number]]&lt;&gt;"",TimeSpend[[#This Row],[Date]]&lt;&gt;""),TimeSpend[[#This Row],[Personnel number]],""))</f>
        <v/>
      </c>
      <c r="B3513" s="85" t="str">
        <f>IF(AND(TimeSpend[[#This Row],[Personnel number]]&lt;&gt;"",TimeSpend[[#This Row],[Date]]&lt;&gt;""),TEXT(TimeSpend[[#This Row],[Date]],"[$-409]yyyyMMdd"),"")</f>
        <v/>
      </c>
      <c r="C3513" s="33" t="str">
        <f>IF(AND(TimeSpend[[#This Row],[Personnel number]]&lt;&gt;"",TimeSpend[[#This Row],[Date]]&lt;&gt;""),SUBSTITUTE(TimeSpend[[#This Row],[Hours]],",","."),"")</f>
        <v/>
      </c>
      <c r="D3513" t="str">
        <f>IF(AND(TimeSpend[[#This Row],[Personnel number]]&lt;&gt;"",TimeSpend[[#This Row],[Date]]&lt;&gt;""),TimeSpend[[#This Row],[Network]],"")</f>
        <v/>
      </c>
      <c r="E3513" t="str">
        <f>IF(AND(TimeSpend[[#This Row],[Personnel number]]&lt;&gt;"",TimeSpend[[#This Row],[Date]]&lt;&gt;""),TimeSpend[[#This Row],[Network Description]],"")</f>
        <v/>
      </c>
      <c r="F3513" t="str">
        <f>IF(AND(TimeSpend[[#This Row],[Personnel number]]&lt;&gt;"",TimeSpend[[#This Row],[Date]]&lt;&gt;""),TimeSpend[[#This Row],[Activity]],"")</f>
        <v/>
      </c>
      <c r="G3513" t="str">
        <f>IF(AND(TimeSpend[[#This Row],[Personnel number]]&lt;&gt;"",TimeSpend[[#This Row],[Date]]&lt;&gt;""),TimeSpend[[#This Row],[Activity description]],"")</f>
        <v/>
      </c>
      <c r="H3513" s="36" t="str">
        <f>IF(AND(TimeSpend[[#This Row],[Personnel number]]&lt;&gt;"",TimeSpend[[#This Row],[Date]]&lt;&gt;""),TimeSpend[[#This Row],[Start Time]],"")</f>
        <v/>
      </c>
      <c r="I3513" s="36" t="str">
        <f>IF(AND(TimeSpend[[#This Row],[Personnel number]]&lt;&gt;"",TimeSpend[[#This Row],[Date]]&lt;&gt;""),TimeSpend[[#This Row],[End Time]],"")</f>
        <v/>
      </c>
      <c r="J3513" t="str">
        <f>IF(AND(TimeSpend[[#This Row],[Personnel number]]&lt;&gt;"",TimeSpend[[#This Row],[Date]]&lt;&gt;""),TimeSpend[[#This Row],[Location]],"")</f>
        <v/>
      </c>
      <c r="K3513" t="str">
        <f>IF(AND(TimeSpend[[#This Row],[Personnel number]]&lt;&gt;"",TimeSpend[[#This Row],[Date]]&lt;&gt;""),TimeSpend[[#This Row],[Task]],"")</f>
        <v/>
      </c>
      <c r="L3513" t="str">
        <f>IF(AND(TimeSpend[[#This Row],[Personnel number]]&lt;&gt;"",TimeSpend[[#This Row],[Date]]&lt;&gt;""),Utilization!$J$2,"")</f>
        <v/>
      </c>
      <c r="M3513" t="str">
        <f>IF(AND(TimeSpend[[#This Row],[Personnel number]]&lt;&gt;"",TimeSpend[[#This Row],[Date]]&lt;&gt;""),TimeSpend[[#This Row],[Employee Name]],"")</f>
        <v/>
      </c>
      <c r="N3513" t="str">
        <f t="shared" ref="N3513:N3576" si="110">IF(A3513&lt;&gt;"",ROW(A3513)-1,"")</f>
        <v/>
      </c>
      <c r="O3513" t="str">
        <f t="shared" ref="O3513:O3576" si="111">IF(A3513&lt;&gt;"",L3513&amp;"-"&amp;N3513,"")</f>
        <v/>
      </c>
      <c r="P3513" t="str">
        <f>IF(D3513&lt;&gt;"",VLOOKUP(D3513,Projects!B:C,2,0),"")</f>
        <v/>
      </c>
    </row>
    <row r="3514" spans="1:16" x14ac:dyDescent="0.25">
      <c r="A3514" t="str">
        <f>UPPER(IF(AND(TimeSpend[[#This Row],[Personnel number]]&lt;&gt;"",TimeSpend[[#This Row],[Date]]&lt;&gt;""),TimeSpend[[#This Row],[Personnel number]],""))</f>
        <v/>
      </c>
      <c r="B3514" s="85" t="str">
        <f>IF(AND(TimeSpend[[#This Row],[Personnel number]]&lt;&gt;"",TimeSpend[[#This Row],[Date]]&lt;&gt;""),TEXT(TimeSpend[[#This Row],[Date]],"[$-409]yyyyMMdd"),"")</f>
        <v/>
      </c>
      <c r="C3514" s="33" t="str">
        <f>IF(AND(TimeSpend[[#This Row],[Personnel number]]&lt;&gt;"",TimeSpend[[#This Row],[Date]]&lt;&gt;""),SUBSTITUTE(TimeSpend[[#This Row],[Hours]],",","."),"")</f>
        <v/>
      </c>
      <c r="D3514" t="str">
        <f>IF(AND(TimeSpend[[#This Row],[Personnel number]]&lt;&gt;"",TimeSpend[[#This Row],[Date]]&lt;&gt;""),TimeSpend[[#This Row],[Network]],"")</f>
        <v/>
      </c>
      <c r="E3514" t="str">
        <f>IF(AND(TimeSpend[[#This Row],[Personnel number]]&lt;&gt;"",TimeSpend[[#This Row],[Date]]&lt;&gt;""),TimeSpend[[#This Row],[Network Description]],"")</f>
        <v/>
      </c>
      <c r="F3514" t="str">
        <f>IF(AND(TimeSpend[[#This Row],[Personnel number]]&lt;&gt;"",TimeSpend[[#This Row],[Date]]&lt;&gt;""),TimeSpend[[#This Row],[Activity]],"")</f>
        <v/>
      </c>
      <c r="G3514" t="str">
        <f>IF(AND(TimeSpend[[#This Row],[Personnel number]]&lt;&gt;"",TimeSpend[[#This Row],[Date]]&lt;&gt;""),TimeSpend[[#This Row],[Activity description]],"")</f>
        <v/>
      </c>
      <c r="H3514" s="36" t="str">
        <f>IF(AND(TimeSpend[[#This Row],[Personnel number]]&lt;&gt;"",TimeSpend[[#This Row],[Date]]&lt;&gt;""),TimeSpend[[#This Row],[Start Time]],"")</f>
        <v/>
      </c>
      <c r="I3514" s="36" t="str">
        <f>IF(AND(TimeSpend[[#This Row],[Personnel number]]&lt;&gt;"",TimeSpend[[#This Row],[Date]]&lt;&gt;""),TimeSpend[[#This Row],[End Time]],"")</f>
        <v/>
      </c>
      <c r="J3514" t="str">
        <f>IF(AND(TimeSpend[[#This Row],[Personnel number]]&lt;&gt;"",TimeSpend[[#This Row],[Date]]&lt;&gt;""),TimeSpend[[#This Row],[Location]],"")</f>
        <v/>
      </c>
      <c r="K3514" t="str">
        <f>IF(AND(TimeSpend[[#This Row],[Personnel number]]&lt;&gt;"",TimeSpend[[#This Row],[Date]]&lt;&gt;""),TimeSpend[[#This Row],[Task]],"")</f>
        <v/>
      </c>
      <c r="L3514" t="str">
        <f>IF(AND(TimeSpend[[#This Row],[Personnel number]]&lt;&gt;"",TimeSpend[[#This Row],[Date]]&lt;&gt;""),Utilization!$J$2,"")</f>
        <v/>
      </c>
      <c r="M3514" t="str">
        <f>IF(AND(TimeSpend[[#This Row],[Personnel number]]&lt;&gt;"",TimeSpend[[#This Row],[Date]]&lt;&gt;""),TimeSpend[[#This Row],[Employee Name]],"")</f>
        <v/>
      </c>
      <c r="N3514" t="str">
        <f t="shared" si="110"/>
        <v/>
      </c>
      <c r="O3514" t="str">
        <f t="shared" si="111"/>
        <v/>
      </c>
      <c r="P3514" t="str">
        <f>IF(D3514&lt;&gt;"",VLOOKUP(D3514,Projects!B:C,2,0),"")</f>
        <v/>
      </c>
    </row>
    <row r="3515" spans="1:16" x14ac:dyDescent="0.25">
      <c r="A3515" t="str">
        <f>UPPER(IF(AND(TimeSpend[[#This Row],[Personnel number]]&lt;&gt;"",TimeSpend[[#This Row],[Date]]&lt;&gt;""),TimeSpend[[#This Row],[Personnel number]],""))</f>
        <v/>
      </c>
      <c r="B3515" s="85" t="str">
        <f>IF(AND(TimeSpend[[#This Row],[Personnel number]]&lt;&gt;"",TimeSpend[[#This Row],[Date]]&lt;&gt;""),TEXT(TimeSpend[[#This Row],[Date]],"[$-409]yyyyMMdd"),"")</f>
        <v/>
      </c>
      <c r="C3515" s="33" t="str">
        <f>IF(AND(TimeSpend[[#This Row],[Personnel number]]&lt;&gt;"",TimeSpend[[#This Row],[Date]]&lt;&gt;""),SUBSTITUTE(TimeSpend[[#This Row],[Hours]],",","."),"")</f>
        <v/>
      </c>
      <c r="D3515" t="str">
        <f>IF(AND(TimeSpend[[#This Row],[Personnel number]]&lt;&gt;"",TimeSpend[[#This Row],[Date]]&lt;&gt;""),TimeSpend[[#This Row],[Network]],"")</f>
        <v/>
      </c>
      <c r="E3515" t="str">
        <f>IF(AND(TimeSpend[[#This Row],[Personnel number]]&lt;&gt;"",TimeSpend[[#This Row],[Date]]&lt;&gt;""),TimeSpend[[#This Row],[Network Description]],"")</f>
        <v/>
      </c>
      <c r="F3515" t="str">
        <f>IF(AND(TimeSpend[[#This Row],[Personnel number]]&lt;&gt;"",TimeSpend[[#This Row],[Date]]&lt;&gt;""),TimeSpend[[#This Row],[Activity]],"")</f>
        <v/>
      </c>
      <c r="G3515" t="str">
        <f>IF(AND(TimeSpend[[#This Row],[Personnel number]]&lt;&gt;"",TimeSpend[[#This Row],[Date]]&lt;&gt;""),TimeSpend[[#This Row],[Activity description]],"")</f>
        <v/>
      </c>
      <c r="H3515" s="36" t="str">
        <f>IF(AND(TimeSpend[[#This Row],[Personnel number]]&lt;&gt;"",TimeSpend[[#This Row],[Date]]&lt;&gt;""),TimeSpend[[#This Row],[Start Time]],"")</f>
        <v/>
      </c>
      <c r="I3515" s="36" t="str">
        <f>IF(AND(TimeSpend[[#This Row],[Personnel number]]&lt;&gt;"",TimeSpend[[#This Row],[Date]]&lt;&gt;""),TimeSpend[[#This Row],[End Time]],"")</f>
        <v/>
      </c>
      <c r="J3515" t="str">
        <f>IF(AND(TimeSpend[[#This Row],[Personnel number]]&lt;&gt;"",TimeSpend[[#This Row],[Date]]&lt;&gt;""),TimeSpend[[#This Row],[Location]],"")</f>
        <v/>
      </c>
      <c r="K3515" t="str">
        <f>IF(AND(TimeSpend[[#This Row],[Personnel number]]&lt;&gt;"",TimeSpend[[#This Row],[Date]]&lt;&gt;""),TimeSpend[[#This Row],[Task]],"")</f>
        <v/>
      </c>
      <c r="L3515" t="str">
        <f>IF(AND(TimeSpend[[#This Row],[Personnel number]]&lt;&gt;"",TimeSpend[[#This Row],[Date]]&lt;&gt;""),Utilization!$J$2,"")</f>
        <v/>
      </c>
      <c r="M3515" t="str">
        <f>IF(AND(TimeSpend[[#This Row],[Personnel number]]&lt;&gt;"",TimeSpend[[#This Row],[Date]]&lt;&gt;""),TimeSpend[[#This Row],[Employee Name]],"")</f>
        <v/>
      </c>
      <c r="N3515" t="str">
        <f t="shared" si="110"/>
        <v/>
      </c>
      <c r="O3515" t="str">
        <f t="shared" si="111"/>
        <v/>
      </c>
      <c r="P3515" t="str">
        <f>IF(D3515&lt;&gt;"",VLOOKUP(D3515,Projects!B:C,2,0),"")</f>
        <v/>
      </c>
    </row>
    <row r="3516" spans="1:16" x14ac:dyDescent="0.25">
      <c r="A3516" t="str">
        <f>UPPER(IF(AND(TimeSpend[[#This Row],[Personnel number]]&lt;&gt;"",TimeSpend[[#This Row],[Date]]&lt;&gt;""),TimeSpend[[#This Row],[Personnel number]],""))</f>
        <v/>
      </c>
      <c r="B3516" s="85" t="str">
        <f>IF(AND(TimeSpend[[#This Row],[Personnel number]]&lt;&gt;"",TimeSpend[[#This Row],[Date]]&lt;&gt;""),TEXT(TimeSpend[[#This Row],[Date]],"[$-409]yyyyMMdd"),"")</f>
        <v/>
      </c>
      <c r="C3516" s="33" t="str">
        <f>IF(AND(TimeSpend[[#This Row],[Personnel number]]&lt;&gt;"",TimeSpend[[#This Row],[Date]]&lt;&gt;""),SUBSTITUTE(TimeSpend[[#This Row],[Hours]],",","."),"")</f>
        <v/>
      </c>
      <c r="D3516" t="str">
        <f>IF(AND(TimeSpend[[#This Row],[Personnel number]]&lt;&gt;"",TimeSpend[[#This Row],[Date]]&lt;&gt;""),TimeSpend[[#This Row],[Network]],"")</f>
        <v/>
      </c>
      <c r="E3516" t="str">
        <f>IF(AND(TimeSpend[[#This Row],[Personnel number]]&lt;&gt;"",TimeSpend[[#This Row],[Date]]&lt;&gt;""),TimeSpend[[#This Row],[Network Description]],"")</f>
        <v/>
      </c>
      <c r="F3516" t="str">
        <f>IF(AND(TimeSpend[[#This Row],[Personnel number]]&lt;&gt;"",TimeSpend[[#This Row],[Date]]&lt;&gt;""),TimeSpend[[#This Row],[Activity]],"")</f>
        <v/>
      </c>
      <c r="G3516" t="str">
        <f>IF(AND(TimeSpend[[#This Row],[Personnel number]]&lt;&gt;"",TimeSpend[[#This Row],[Date]]&lt;&gt;""),TimeSpend[[#This Row],[Activity description]],"")</f>
        <v/>
      </c>
      <c r="H3516" s="36" t="str">
        <f>IF(AND(TimeSpend[[#This Row],[Personnel number]]&lt;&gt;"",TimeSpend[[#This Row],[Date]]&lt;&gt;""),TimeSpend[[#This Row],[Start Time]],"")</f>
        <v/>
      </c>
      <c r="I3516" s="36" t="str">
        <f>IF(AND(TimeSpend[[#This Row],[Personnel number]]&lt;&gt;"",TimeSpend[[#This Row],[Date]]&lt;&gt;""),TimeSpend[[#This Row],[End Time]],"")</f>
        <v/>
      </c>
      <c r="J3516" t="str">
        <f>IF(AND(TimeSpend[[#This Row],[Personnel number]]&lt;&gt;"",TimeSpend[[#This Row],[Date]]&lt;&gt;""),TimeSpend[[#This Row],[Location]],"")</f>
        <v/>
      </c>
      <c r="K3516" t="str">
        <f>IF(AND(TimeSpend[[#This Row],[Personnel number]]&lt;&gt;"",TimeSpend[[#This Row],[Date]]&lt;&gt;""),TimeSpend[[#This Row],[Task]],"")</f>
        <v/>
      </c>
      <c r="L3516" t="str">
        <f>IF(AND(TimeSpend[[#This Row],[Personnel number]]&lt;&gt;"",TimeSpend[[#This Row],[Date]]&lt;&gt;""),Utilization!$J$2,"")</f>
        <v/>
      </c>
      <c r="M3516" t="str">
        <f>IF(AND(TimeSpend[[#This Row],[Personnel number]]&lt;&gt;"",TimeSpend[[#This Row],[Date]]&lt;&gt;""),TimeSpend[[#This Row],[Employee Name]],"")</f>
        <v/>
      </c>
      <c r="N3516" t="str">
        <f t="shared" si="110"/>
        <v/>
      </c>
      <c r="O3516" t="str">
        <f t="shared" si="111"/>
        <v/>
      </c>
      <c r="P3516" t="str">
        <f>IF(D3516&lt;&gt;"",VLOOKUP(D3516,Projects!B:C,2,0),"")</f>
        <v/>
      </c>
    </row>
    <row r="3517" spans="1:16" x14ac:dyDescent="0.25">
      <c r="A3517" t="str">
        <f>UPPER(IF(AND(TimeSpend[[#This Row],[Personnel number]]&lt;&gt;"",TimeSpend[[#This Row],[Date]]&lt;&gt;""),TimeSpend[[#This Row],[Personnel number]],""))</f>
        <v/>
      </c>
      <c r="B3517" s="85" t="str">
        <f>IF(AND(TimeSpend[[#This Row],[Personnel number]]&lt;&gt;"",TimeSpend[[#This Row],[Date]]&lt;&gt;""),TEXT(TimeSpend[[#This Row],[Date]],"[$-409]yyyyMMdd"),"")</f>
        <v/>
      </c>
      <c r="C3517" s="33" t="str">
        <f>IF(AND(TimeSpend[[#This Row],[Personnel number]]&lt;&gt;"",TimeSpend[[#This Row],[Date]]&lt;&gt;""),SUBSTITUTE(TimeSpend[[#This Row],[Hours]],",","."),"")</f>
        <v/>
      </c>
      <c r="D3517" t="str">
        <f>IF(AND(TimeSpend[[#This Row],[Personnel number]]&lt;&gt;"",TimeSpend[[#This Row],[Date]]&lt;&gt;""),TimeSpend[[#This Row],[Network]],"")</f>
        <v/>
      </c>
      <c r="E3517" t="str">
        <f>IF(AND(TimeSpend[[#This Row],[Personnel number]]&lt;&gt;"",TimeSpend[[#This Row],[Date]]&lt;&gt;""),TimeSpend[[#This Row],[Network Description]],"")</f>
        <v/>
      </c>
      <c r="F3517" t="str">
        <f>IF(AND(TimeSpend[[#This Row],[Personnel number]]&lt;&gt;"",TimeSpend[[#This Row],[Date]]&lt;&gt;""),TimeSpend[[#This Row],[Activity]],"")</f>
        <v/>
      </c>
      <c r="G3517" t="str">
        <f>IF(AND(TimeSpend[[#This Row],[Personnel number]]&lt;&gt;"",TimeSpend[[#This Row],[Date]]&lt;&gt;""),TimeSpend[[#This Row],[Activity description]],"")</f>
        <v/>
      </c>
      <c r="H3517" s="36" t="str">
        <f>IF(AND(TimeSpend[[#This Row],[Personnel number]]&lt;&gt;"",TimeSpend[[#This Row],[Date]]&lt;&gt;""),TimeSpend[[#This Row],[Start Time]],"")</f>
        <v/>
      </c>
      <c r="I3517" s="36" t="str">
        <f>IF(AND(TimeSpend[[#This Row],[Personnel number]]&lt;&gt;"",TimeSpend[[#This Row],[Date]]&lt;&gt;""),TimeSpend[[#This Row],[End Time]],"")</f>
        <v/>
      </c>
      <c r="J3517" t="str">
        <f>IF(AND(TimeSpend[[#This Row],[Personnel number]]&lt;&gt;"",TimeSpend[[#This Row],[Date]]&lt;&gt;""),TimeSpend[[#This Row],[Location]],"")</f>
        <v/>
      </c>
      <c r="K3517" t="str">
        <f>IF(AND(TimeSpend[[#This Row],[Personnel number]]&lt;&gt;"",TimeSpend[[#This Row],[Date]]&lt;&gt;""),TimeSpend[[#This Row],[Task]],"")</f>
        <v/>
      </c>
      <c r="L3517" t="str">
        <f>IF(AND(TimeSpend[[#This Row],[Personnel number]]&lt;&gt;"",TimeSpend[[#This Row],[Date]]&lt;&gt;""),Utilization!$J$2,"")</f>
        <v/>
      </c>
      <c r="M3517" t="str">
        <f>IF(AND(TimeSpend[[#This Row],[Personnel number]]&lt;&gt;"",TimeSpend[[#This Row],[Date]]&lt;&gt;""),TimeSpend[[#This Row],[Employee Name]],"")</f>
        <v/>
      </c>
      <c r="N3517" t="str">
        <f t="shared" si="110"/>
        <v/>
      </c>
      <c r="O3517" t="str">
        <f t="shared" si="111"/>
        <v/>
      </c>
      <c r="P3517" t="str">
        <f>IF(D3517&lt;&gt;"",VLOOKUP(D3517,Projects!B:C,2,0),"")</f>
        <v/>
      </c>
    </row>
    <row r="3518" spans="1:16" x14ac:dyDescent="0.25">
      <c r="A3518" t="str">
        <f>UPPER(IF(AND(TimeSpend[[#This Row],[Personnel number]]&lt;&gt;"",TimeSpend[[#This Row],[Date]]&lt;&gt;""),TimeSpend[[#This Row],[Personnel number]],""))</f>
        <v/>
      </c>
      <c r="B3518" s="85" t="str">
        <f>IF(AND(TimeSpend[[#This Row],[Personnel number]]&lt;&gt;"",TimeSpend[[#This Row],[Date]]&lt;&gt;""),TEXT(TimeSpend[[#This Row],[Date]],"[$-409]yyyyMMdd"),"")</f>
        <v/>
      </c>
      <c r="C3518" s="33" t="str">
        <f>IF(AND(TimeSpend[[#This Row],[Personnel number]]&lt;&gt;"",TimeSpend[[#This Row],[Date]]&lt;&gt;""),SUBSTITUTE(TimeSpend[[#This Row],[Hours]],",","."),"")</f>
        <v/>
      </c>
      <c r="D3518" t="str">
        <f>IF(AND(TimeSpend[[#This Row],[Personnel number]]&lt;&gt;"",TimeSpend[[#This Row],[Date]]&lt;&gt;""),TimeSpend[[#This Row],[Network]],"")</f>
        <v/>
      </c>
      <c r="E3518" t="str">
        <f>IF(AND(TimeSpend[[#This Row],[Personnel number]]&lt;&gt;"",TimeSpend[[#This Row],[Date]]&lt;&gt;""),TimeSpend[[#This Row],[Network Description]],"")</f>
        <v/>
      </c>
      <c r="F3518" t="str">
        <f>IF(AND(TimeSpend[[#This Row],[Personnel number]]&lt;&gt;"",TimeSpend[[#This Row],[Date]]&lt;&gt;""),TimeSpend[[#This Row],[Activity]],"")</f>
        <v/>
      </c>
      <c r="G3518" t="str">
        <f>IF(AND(TimeSpend[[#This Row],[Personnel number]]&lt;&gt;"",TimeSpend[[#This Row],[Date]]&lt;&gt;""),TimeSpend[[#This Row],[Activity description]],"")</f>
        <v/>
      </c>
      <c r="H3518" s="36" t="str">
        <f>IF(AND(TimeSpend[[#This Row],[Personnel number]]&lt;&gt;"",TimeSpend[[#This Row],[Date]]&lt;&gt;""),TimeSpend[[#This Row],[Start Time]],"")</f>
        <v/>
      </c>
      <c r="I3518" s="36" t="str">
        <f>IF(AND(TimeSpend[[#This Row],[Personnel number]]&lt;&gt;"",TimeSpend[[#This Row],[Date]]&lt;&gt;""),TimeSpend[[#This Row],[End Time]],"")</f>
        <v/>
      </c>
      <c r="J3518" t="str">
        <f>IF(AND(TimeSpend[[#This Row],[Personnel number]]&lt;&gt;"",TimeSpend[[#This Row],[Date]]&lt;&gt;""),TimeSpend[[#This Row],[Location]],"")</f>
        <v/>
      </c>
      <c r="K3518" t="str">
        <f>IF(AND(TimeSpend[[#This Row],[Personnel number]]&lt;&gt;"",TimeSpend[[#This Row],[Date]]&lt;&gt;""),TimeSpend[[#This Row],[Task]],"")</f>
        <v/>
      </c>
      <c r="L3518" t="str">
        <f>IF(AND(TimeSpend[[#This Row],[Personnel number]]&lt;&gt;"",TimeSpend[[#This Row],[Date]]&lt;&gt;""),Utilization!$J$2,"")</f>
        <v/>
      </c>
      <c r="M3518" t="str">
        <f>IF(AND(TimeSpend[[#This Row],[Personnel number]]&lt;&gt;"",TimeSpend[[#This Row],[Date]]&lt;&gt;""),TimeSpend[[#This Row],[Employee Name]],"")</f>
        <v/>
      </c>
      <c r="N3518" t="str">
        <f t="shared" si="110"/>
        <v/>
      </c>
      <c r="O3518" t="str">
        <f t="shared" si="111"/>
        <v/>
      </c>
      <c r="P3518" t="str">
        <f>IF(D3518&lt;&gt;"",VLOOKUP(D3518,Projects!B:C,2,0),"")</f>
        <v/>
      </c>
    </row>
    <row r="3519" spans="1:16" x14ac:dyDescent="0.25">
      <c r="A3519" t="str">
        <f>UPPER(IF(AND(TimeSpend[[#This Row],[Personnel number]]&lt;&gt;"",TimeSpend[[#This Row],[Date]]&lt;&gt;""),TimeSpend[[#This Row],[Personnel number]],""))</f>
        <v/>
      </c>
      <c r="B3519" s="85" t="str">
        <f>IF(AND(TimeSpend[[#This Row],[Personnel number]]&lt;&gt;"",TimeSpend[[#This Row],[Date]]&lt;&gt;""),TEXT(TimeSpend[[#This Row],[Date]],"[$-409]yyyyMMdd"),"")</f>
        <v/>
      </c>
      <c r="C3519" s="33" t="str">
        <f>IF(AND(TimeSpend[[#This Row],[Personnel number]]&lt;&gt;"",TimeSpend[[#This Row],[Date]]&lt;&gt;""),SUBSTITUTE(TimeSpend[[#This Row],[Hours]],",","."),"")</f>
        <v/>
      </c>
      <c r="D3519" t="str">
        <f>IF(AND(TimeSpend[[#This Row],[Personnel number]]&lt;&gt;"",TimeSpend[[#This Row],[Date]]&lt;&gt;""),TimeSpend[[#This Row],[Network]],"")</f>
        <v/>
      </c>
      <c r="E3519" t="str">
        <f>IF(AND(TimeSpend[[#This Row],[Personnel number]]&lt;&gt;"",TimeSpend[[#This Row],[Date]]&lt;&gt;""),TimeSpend[[#This Row],[Network Description]],"")</f>
        <v/>
      </c>
      <c r="F3519" t="str">
        <f>IF(AND(TimeSpend[[#This Row],[Personnel number]]&lt;&gt;"",TimeSpend[[#This Row],[Date]]&lt;&gt;""),TimeSpend[[#This Row],[Activity]],"")</f>
        <v/>
      </c>
      <c r="G3519" t="str">
        <f>IF(AND(TimeSpend[[#This Row],[Personnel number]]&lt;&gt;"",TimeSpend[[#This Row],[Date]]&lt;&gt;""),TimeSpend[[#This Row],[Activity description]],"")</f>
        <v/>
      </c>
      <c r="H3519" s="36" t="str">
        <f>IF(AND(TimeSpend[[#This Row],[Personnel number]]&lt;&gt;"",TimeSpend[[#This Row],[Date]]&lt;&gt;""),TimeSpend[[#This Row],[Start Time]],"")</f>
        <v/>
      </c>
      <c r="I3519" s="36" t="str">
        <f>IF(AND(TimeSpend[[#This Row],[Personnel number]]&lt;&gt;"",TimeSpend[[#This Row],[Date]]&lt;&gt;""),TimeSpend[[#This Row],[End Time]],"")</f>
        <v/>
      </c>
      <c r="J3519" t="str">
        <f>IF(AND(TimeSpend[[#This Row],[Personnel number]]&lt;&gt;"",TimeSpend[[#This Row],[Date]]&lt;&gt;""),TimeSpend[[#This Row],[Location]],"")</f>
        <v/>
      </c>
      <c r="K3519" t="str">
        <f>IF(AND(TimeSpend[[#This Row],[Personnel number]]&lt;&gt;"",TimeSpend[[#This Row],[Date]]&lt;&gt;""),TimeSpend[[#This Row],[Task]],"")</f>
        <v/>
      </c>
      <c r="L3519" t="str">
        <f>IF(AND(TimeSpend[[#This Row],[Personnel number]]&lt;&gt;"",TimeSpend[[#This Row],[Date]]&lt;&gt;""),Utilization!$J$2,"")</f>
        <v/>
      </c>
      <c r="M3519" t="str">
        <f>IF(AND(TimeSpend[[#This Row],[Personnel number]]&lt;&gt;"",TimeSpend[[#This Row],[Date]]&lt;&gt;""),TimeSpend[[#This Row],[Employee Name]],"")</f>
        <v/>
      </c>
      <c r="N3519" t="str">
        <f t="shared" si="110"/>
        <v/>
      </c>
      <c r="O3519" t="str">
        <f t="shared" si="111"/>
        <v/>
      </c>
      <c r="P3519" t="str">
        <f>IF(D3519&lt;&gt;"",VLOOKUP(D3519,Projects!B:C,2,0),"")</f>
        <v/>
      </c>
    </row>
    <row r="3520" spans="1:16" x14ac:dyDescent="0.25">
      <c r="A3520" t="str">
        <f>UPPER(IF(AND(TimeSpend[[#This Row],[Personnel number]]&lt;&gt;"",TimeSpend[[#This Row],[Date]]&lt;&gt;""),TimeSpend[[#This Row],[Personnel number]],""))</f>
        <v/>
      </c>
      <c r="B3520" s="85" t="str">
        <f>IF(AND(TimeSpend[[#This Row],[Personnel number]]&lt;&gt;"",TimeSpend[[#This Row],[Date]]&lt;&gt;""),TEXT(TimeSpend[[#This Row],[Date]],"[$-409]yyyyMMdd"),"")</f>
        <v/>
      </c>
      <c r="C3520" s="33" t="str">
        <f>IF(AND(TimeSpend[[#This Row],[Personnel number]]&lt;&gt;"",TimeSpend[[#This Row],[Date]]&lt;&gt;""),SUBSTITUTE(TimeSpend[[#This Row],[Hours]],",","."),"")</f>
        <v/>
      </c>
      <c r="D3520" t="str">
        <f>IF(AND(TimeSpend[[#This Row],[Personnel number]]&lt;&gt;"",TimeSpend[[#This Row],[Date]]&lt;&gt;""),TimeSpend[[#This Row],[Network]],"")</f>
        <v/>
      </c>
      <c r="E3520" t="str">
        <f>IF(AND(TimeSpend[[#This Row],[Personnel number]]&lt;&gt;"",TimeSpend[[#This Row],[Date]]&lt;&gt;""),TimeSpend[[#This Row],[Network Description]],"")</f>
        <v/>
      </c>
      <c r="F3520" t="str">
        <f>IF(AND(TimeSpend[[#This Row],[Personnel number]]&lt;&gt;"",TimeSpend[[#This Row],[Date]]&lt;&gt;""),TimeSpend[[#This Row],[Activity]],"")</f>
        <v/>
      </c>
      <c r="G3520" t="str">
        <f>IF(AND(TimeSpend[[#This Row],[Personnel number]]&lt;&gt;"",TimeSpend[[#This Row],[Date]]&lt;&gt;""),TimeSpend[[#This Row],[Activity description]],"")</f>
        <v/>
      </c>
      <c r="H3520" s="36" t="str">
        <f>IF(AND(TimeSpend[[#This Row],[Personnel number]]&lt;&gt;"",TimeSpend[[#This Row],[Date]]&lt;&gt;""),TimeSpend[[#This Row],[Start Time]],"")</f>
        <v/>
      </c>
      <c r="I3520" s="36" t="str">
        <f>IF(AND(TimeSpend[[#This Row],[Personnel number]]&lt;&gt;"",TimeSpend[[#This Row],[Date]]&lt;&gt;""),TimeSpend[[#This Row],[End Time]],"")</f>
        <v/>
      </c>
      <c r="J3520" t="str">
        <f>IF(AND(TimeSpend[[#This Row],[Personnel number]]&lt;&gt;"",TimeSpend[[#This Row],[Date]]&lt;&gt;""),TimeSpend[[#This Row],[Location]],"")</f>
        <v/>
      </c>
      <c r="K3520" t="str">
        <f>IF(AND(TimeSpend[[#This Row],[Personnel number]]&lt;&gt;"",TimeSpend[[#This Row],[Date]]&lt;&gt;""),TimeSpend[[#This Row],[Task]],"")</f>
        <v/>
      </c>
      <c r="L3520" t="str">
        <f>IF(AND(TimeSpend[[#This Row],[Personnel number]]&lt;&gt;"",TimeSpend[[#This Row],[Date]]&lt;&gt;""),Utilization!$J$2,"")</f>
        <v/>
      </c>
      <c r="M3520" t="str">
        <f>IF(AND(TimeSpend[[#This Row],[Personnel number]]&lt;&gt;"",TimeSpend[[#This Row],[Date]]&lt;&gt;""),TimeSpend[[#This Row],[Employee Name]],"")</f>
        <v/>
      </c>
      <c r="N3520" t="str">
        <f t="shared" si="110"/>
        <v/>
      </c>
      <c r="O3520" t="str">
        <f t="shared" si="111"/>
        <v/>
      </c>
      <c r="P3520" t="str">
        <f>IF(D3520&lt;&gt;"",VLOOKUP(D3520,Projects!B:C,2,0),"")</f>
        <v/>
      </c>
    </row>
    <row r="3521" spans="1:16" x14ac:dyDescent="0.25">
      <c r="A3521" t="str">
        <f>UPPER(IF(AND(TimeSpend[[#This Row],[Personnel number]]&lt;&gt;"",TimeSpend[[#This Row],[Date]]&lt;&gt;""),TimeSpend[[#This Row],[Personnel number]],""))</f>
        <v/>
      </c>
      <c r="B3521" s="85" t="str">
        <f>IF(AND(TimeSpend[[#This Row],[Personnel number]]&lt;&gt;"",TimeSpend[[#This Row],[Date]]&lt;&gt;""),TEXT(TimeSpend[[#This Row],[Date]],"[$-409]yyyyMMdd"),"")</f>
        <v/>
      </c>
      <c r="C3521" s="33" t="str">
        <f>IF(AND(TimeSpend[[#This Row],[Personnel number]]&lt;&gt;"",TimeSpend[[#This Row],[Date]]&lt;&gt;""),SUBSTITUTE(TimeSpend[[#This Row],[Hours]],",","."),"")</f>
        <v/>
      </c>
      <c r="D3521" t="str">
        <f>IF(AND(TimeSpend[[#This Row],[Personnel number]]&lt;&gt;"",TimeSpend[[#This Row],[Date]]&lt;&gt;""),TimeSpend[[#This Row],[Network]],"")</f>
        <v/>
      </c>
      <c r="E3521" t="str">
        <f>IF(AND(TimeSpend[[#This Row],[Personnel number]]&lt;&gt;"",TimeSpend[[#This Row],[Date]]&lt;&gt;""),TimeSpend[[#This Row],[Network Description]],"")</f>
        <v/>
      </c>
      <c r="F3521" t="str">
        <f>IF(AND(TimeSpend[[#This Row],[Personnel number]]&lt;&gt;"",TimeSpend[[#This Row],[Date]]&lt;&gt;""),TimeSpend[[#This Row],[Activity]],"")</f>
        <v/>
      </c>
      <c r="G3521" t="str">
        <f>IF(AND(TimeSpend[[#This Row],[Personnel number]]&lt;&gt;"",TimeSpend[[#This Row],[Date]]&lt;&gt;""),TimeSpend[[#This Row],[Activity description]],"")</f>
        <v/>
      </c>
      <c r="H3521" s="36" t="str">
        <f>IF(AND(TimeSpend[[#This Row],[Personnel number]]&lt;&gt;"",TimeSpend[[#This Row],[Date]]&lt;&gt;""),TimeSpend[[#This Row],[Start Time]],"")</f>
        <v/>
      </c>
      <c r="I3521" s="36" t="str">
        <f>IF(AND(TimeSpend[[#This Row],[Personnel number]]&lt;&gt;"",TimeSpend[[#This Row],[Date]]&lt;&gt;""),TimeSpend[[#This Row],[End Time]],"")</f>
        <v/>
      </c>
      <c r="J3521" t="str">
        <f>IF(AND(TimeSpend[[#This Row],[Personnel number]]&lt;&gt;"",TimeSpend[[#This Row],[Date]]&lt;&gt;""),TimeSpend[[#This Row],[Location]],"")</f>
        <v/>
      </c>
      <c r="K3521" t="str">
        <f>IF(AND(TimeSpend[[#This Row],[Personnel number]]&lt;&gt;"",TimeSpend[[#This Row],[Date]]&lt;&gt;""),TimeSpend[[#This Row],[Task]],"")</f>
        <v/>
      </c>
      <c r="L3521" t="str">
        <f>IF(AND(TimeSpend[[#This Row],[Personnel number]]&lt;&gt;"",TimeSpend[[#This Row],[Date]]&lt;&gt;""),Utilization!$J$2,"")</f>
        <v/>
      </c>
      <c r="M3521" t="str">
        <f>IF(AND(TimeSpend[[#This Row],[Personnel number]]&lt;&gt;"",TimeSpend[[#This Row],[Date]]&lt;&gt;""),TimeSpend[[#This Row],[Employee Name]],"")</f>
        <v/>
      </c>
      <c r="N3521" t="str">
        <f t="shared" si="110"/>
        <v/>
      </c>
      <c r="O3521" t="str">
        <f t="shared" si="111"/>
        <v/>
      </c>
      <c r="P3521" t="str">
        <f>IF(D3521&lt;&gt;"",VLOOKUP(D3521,Projects!B:C,2,0),"")</f>
        <v/>
      </c>
    </row>
    <row r="3522" spans="1:16" x14ac:dyDescent="0.25">
      <c r="A3522" t="str">
        <f>UPPER(IF(AND(TimeSpend[[#This Row],[Personnel number]]&lt;&gt;"",TimeSpend[[#This Row],[Date]]&lt;&gt;""),TimeSpend[[#This Row],[Personnel number]],""))</f>
        <v/>
      </c>
      <c r="B3522" s="85" t="str">
        <f>IF(AND(TimeSpend[[#This Row],[Personnel number]]&lt;&gt;"",TimeSpend[[#This Row],[Date]]&lt;&gt;""),TEXT(TimeSpend[[#This Row],[Date]],"[$-409]yyyyMMdd"),"")</f>
        <v/>
      </c>
      <c r="C3522" s="33" t="str">
        <f>IF(AND(TimeSpend[[#This Row],[Personnel number]]&lt;&gt;"",TimeSpend[[#This Row],[Date]]&lt;&gt;""),SUBSTITUTE(TimeSpend[[#This Row],[Hours]],",","."),"")</f>
        <v/>
      </c>
      <c r="D3522" t="str">
        <f>IF(AND(TimeSpend[[#This Row],[Personnel number]]&lt;&gt;"",TimeSpend[[#This Row],[Date]]&lt;&gt;""),TimeSpend[[#This Row],[Network]],"")</f>
        <v/>
      </c>
      <c r="E3522" t="str">
        <f>IF(AND(TimeSpend[[#This Row],[Personnel number]]&lt;&gt;"",TimeSpend[[#This Row],[Date]]&lt;&gt;""),TimeSpend[[#This Row],[Network Description]],"")</f>
        <v/>
      </c>
      <c r="F3522" t="str">
        <f>IF(AND(TimeSpend[[#This Row],[Personnel number]]&lt;&gt;"",TimeSpend[[#This Row],[Date]]&lt;&gt;""),TimeSpend[[#This Row],[Activity]],"")</f>
        <v/>
      </c>
      <c r="G3522" t="str">
        <f>IF(AND(TimeSpend[[#This Row],[Personnel number]]&lt;&gt;"",TimeSpend[[#This Row],[Date]]&lt;&gt;""),TimeSpend[[#This Row],[Activity description]],"")</f>
        <v/>
      </c>
      <c r="H3522" s="36" t="str">
        <f>IF(AND(TimeSpend[[#This Row],[Personnel number]]&lt;&gt;"",TimeSpend[[#This Row],[Date]]&lt;&gt;""),TimeSpend[[#This Row],[Start Time]],"")</f>
        <v/>
      </c>
      <c r="I3522" s="36" t="str">
        <f>IF(AND(TimeSpend[[#This Row],[Personnel number]]&lt;&gt;"",TimeSpend[[#This Row],[Date]]&lt;&gt;""),TimeSpend[[#This Row],[End Time]],"")</f>
        <v/>
      </c>
      <c r="J3522" t="str">
        <f>IF(AND(TimeSpend[[#This Row],[Personnel number]]&lt;&gt;"",TimeSpend[[#This Row],[Date]]&lt;&gt;""),TimeSpend[[#This Row],[Location]],"")</f>
        <v/>
      </c>
      <c r="K3522" t="str">
        <f>IF(AND(TimeSpend[[#This Row],[Personnel number]]&lt;&gt;"",TimeSpend[[#This Row],[Date]]&lt;&gt;""),TimeSpend[[#This Row],[Task]],"")</f>
        <v/>
      </c>
      <c r="L3522" t="str">
        <f>IF(AND(TimeSpend[[#This Row],[Personnel number]]&lt;&gt;"",TimeSpend[[#This Row],[Date]]&lt;&gt;""),Utilization!$J$2,"")</f>
        <v/>
      </c>
      <c r="M3522" t="str">
        <f>IF(AND(TimeSpend[[#This Row],[Personnel number]]&lt;&gt;"",TimeSpend[[#This Row],[Date]]&lt;&gt;""),TimeSpend[[#This Row],[Employee Name]],"")</f>
        <v/>
      </c>
      <c r="N3522" t="str">
        <f t="shared" si="110"/>
        <v/>
      </c>
      <c r="O3522" t="str">
        <f t="shared" si="111"/>
        <v/>
      </c>
      <c r="P3522" t="str">
        <f>IF(D3522&lt;&gt;"",VLOOKUP(D3522,Projects!B:C,2,0),"")</f>
        <v/>
      </c>
    </row>
    <row r="3523" spans="1:16" x14ac:dyDescent="0.25">
      <c r="A3523" t="str">
        <f>UPPER(IF(AND(TimeSpend[[#This Row],[Personnel number]]&lt;&gt;"",TimeSpend[[#This Row],[Date]]&lt;&gt;""),TimeSpend[[#This Row],[Personnel number]],""))</f>
        <v/>
      </c>
      <c r="B3523" s="85" t="str">
        <f>IF(AND(TimeSpend[[#This Row],[Personnel number]]&lt;&gt;"",TimeSpend[[#This Row],[Date]]&lt;&gt;""),TEXT(TimeSpend[[#This Row],[Date]],"[$-409]yyyyMMdd"),"")</f>
        <v/>
      </c>
      <c r="C3523" s="33" t="str">
        <f>IF(AND(TimeSpend[[#This Row],[Personnel number]]&lt;&gt;"",TimeSpend[[#This Row],[Date]]&lt;&gt;""),SUBSTITUTE(TimeSpend[[#This Row],[Hours]],",","."),"")</f>
        <v/>
      </c>
      <c r="D3523" t="str">
        <f>IF(AND(TimeSpend[[#This Row],[Personnel number]]&lt;&gt;"",TimeSpend[[#This Row],[Date]]&lt;&gt;""),TimeSpend[[#This Row],[Network]],"")</f>
        <v/>
      </c>
      <c r="E3523" t="str">
        <f>IF(AND(TimeSpend[[#This Row],[Personnel number]]&lt;&gt;"",TimeSpend[[#This Row],[Date]]&lt;&gt;""),TimeSpend[[#This Row],[Network Description]],"")</f>
        <v/>
      </c>
      <c r="F3523" t="str">
        <f>IF(AND(TimeSpend[[#This Row],[Personnel number]]&lt;&gt;"",TimeSpend[[#This Row],[Date]]&lt;&gt;""),TimeSpend[[#This Row],[Activity]],"")</f>
        <v/>
      </c>
      <c r="G3523" t="str">
        <f>IF(AND(TimeSpend[[#This Row],[Personnel number]]&lt;&gt;"",TimeSpend[[#This Row],[Date]]&lt;&gt;""),TimeSpend[[#This Row],[Activity description]],"")</f>
        <v/>
      </c>
      <c r="H3523" s="36" t="str">
        <f>IF(AND(TimeSpend[[#This Row],[Personnel number]]&lt;&gt;"",TimeSpend[[#This Row],[Date]]&lt;&gt;""),TimeSpend[[#This Row],[Start Time]],"")</f>
        <v/>
      </c>
      <c r="I3523" s="36" t="str">
        <f>IF(AND(TimeSpend[[#This Row],[Personnel number]]&lt;&gt;"",TimeSpend[[#This Row],[Date]]&lt;&gt;""),TimeSpend[[#This Row],[End Time]],"")</f>
        <v/>
      </c>
      <c r="J3523" t="str">
        <f>IF(AND(TimeSpend[[#This Row],[Personnel number]]&lt;&gt;"",TimeSpend[[#This Row],[Date]]&lt;&gt;""),TimeSpend[[#This Row],[Location]],"")</f>
        <v/>
      </c>
      <c r="K3523" t="str">
        <f>IF(AND(TimeSpend[[#This Row],[Personnel number]]&lt;&gt;"",TimeSpend[[#This Row],[Date]]&lt;&gt;""),TimeSpend[[#This Row],[Task]],"")</f>
        <v/>
      </c>
      <c r="L3523" t="str">
        <f>IF(AND(TimeSpend[[#This Row],[Personnel number]]&lt;&gt;"",TimeSpend[[#This Row],[Date]]&lt;&gt;""),Utilization!$J$2,"")</f>
        <v/>
      </c>
      <c r="M3523" t="str">
        <f>IF(AND(TimeSpend[[#This Row],[Personnel number]]&lt;&gt;"",TimeSpend[[#This Row],[Date]]&lt;&gt;""),TimeSpend[[#This Row],[Employee Name]],"")</f>
        <v/>
      </c>
      <c r="N3523" t="str">
        <f t="shared" si="110"/>
        <v/>
      </c>
      <c r="O3523" t="str">
        <f t="shared" si="111"/>
        <v/>
      </c>
      <c r="P3523" t="str">
        <f>IF(D3523&lt;&gt;"",VLOOKUP(D3523,Projects!B:C,2,0),"")</f>
        <v/>
      </c>
    </row>
    <row r="3524" spans="1:16" x14ac:dyDescent="0.25">
      <c r="A3524" t="str">
        <f>UPPER(IF(AND(TimeSpend[[#This Row],[Personnel number]]&lt;&gt;"",TimeSpend[[#This Row],[Date]]&lt;&gt;""),TimeSpend[[#This Row],[Personnel number]],""))</f>
        <v/>
      </c>
      <c r="B3524" s="85" t="str">
        <f>IF(AND(TimeSpend[[#This Row],[Personnel number]]&lt;&gt;"",TimeSpend[[#This Row],[Date]]&lt;&gt;""),TEXT(TimeSpend[[#This Row],[Date]],"[$-409]yyyyMMdd"),"")</f>
        <v/>
      </c>
      <c r="C3524" s="33" t="str">
        <f>IF(AND(TimeSpend[[#This Row],[Personnel number]]&lt;&gt;"",TimeSpend[[#This Row],[Date]]&lt;&gt;""),SUBSTITUTE(TimeSpend[[#This Row],[Hours]],",","."),"")</f>
        <v/>
      </c>
      <c r="D3524" t="str">
        <f>IF(AND(TimeSpend[[#This Row],[Personnel number]]&lt;&gt;"",TimeSpend[[#This Row],[Date]]&lt;&gt;""),TimeSpend[[#This Row],[Network]],"")</f>
        <v/>
      </c>
      <c r="E3524" t="str">
        <f>IF(AND(TimeSpend[[#This Row],[Personnel number]]&lt;&gt;"",TimeSpend[[#This Row],[Date]]&lt;&gt;""),TimeSpend[[#This Row],[Network Description]],"")</f>
        <v/>
      </c>
      <c r="F3524" t="str">
        <f>IF(AND(TimeSpend[[#This Row],[Personnel number]]&lt;&gt;"",TimeSpend[[#This Row],[Date]]&lt;&gt;""),TimeSpend[[#This Row],[Activity]],"")</f>
        <v/>
      </c>
      <c r="G3524" t="str">
        <f>IF(AND(TimeSpend[[#This Row],[Personnel number]]&lt;&gt;"",TimeSpend[[#This Row],[Date]]&lt;&gt;""),TimeSpend[[#This Row],[Activity description]],"")</f>
        <v/>
      </c>
      <c r="H3524" s="36" t="str">
        <f>IF(AND(TimeSpend[[#This Row],[Personnel number]]&lt;&gt;"",TimeSpend[[#This Row],[Date]]&lt;&gt;""),TimeSpend[[#This Row],[Start Time]],"")</f>
        <v/>
      </c>
      <c r="I3524" s="36" t="str">
        <f>IF(AND(TimeSpend[[#This Row],[Personnel number]]&lt;&gt;"",TimeSpend[[#This Row],[Date]]&lt;&gt;""),TimeSpend[[#This Row],[End Time]],"")</f>
        <v/>
      </c>
      <c r="J3524" t="str">
        <f>IF(AND(TimeSpend[[#This Row],[Personnel number]]&lt;&gt;"",TimeSpend[[#This Row],[Date]]&lt;&gt;""),TimeSpend[[#This Row],[Location]],"")</f>
        <v/>
      </c>
      <c r="K3524" t="str">
        <f>IF(AND(TimeSpend[[#This Row],[Personnel number]]&lt;&gt;"",TimeSpend[[#This Row],[Date]]&lt;&gt;""),TimeSpend[[#This Row],[Task]],"")</f>
        <v/>
      </c>
      <c r="L3524" t="str">
        <f>IF(AND(TimeSpend[[#This Row],[Personnel number]]&lt;&gt;"",TimeSpend[[#This Row],[Date]]&lt;&gt;""),Utilization!$J$2,"")</f>
        <v/>
      </c>
      <c r="M3524" t="str">
        <f>IF(AND(TimeSpend[[#This Row],[Personnel number]]&lt;&gt;"",TimeSpend[[#This Row],[Date]]&lt;&gt;""),TimeSpend[[#This Row],[Employee Name]],"")</f>
        <v/>
      </c>
      <c r="N3524" t="str">
        <f t="shared" si="110"/>
        <v/>
      </c>
      <c r="O3524" t="str">
        <f t="shared" si="111"/>
        <v/>
      </c>
      <c r="P3524" t="str">
        <f>IF(D3524&lt;&gt;"",VLOOKUP(D3524,Projects!B:C,2,0),"")</f>
        <v/>
      </c>
    </row>
    <row r="3525" spans="1:16" x14ac:dyDescent="0.25">
      <c r="A3525" t="str">
        <f>UPPER(IF(AND(TimeSpend[[#This Row],[Personnel number]]&lt;&gt;"",TimeSpend[[#This Row],[Date]]&lt;&gt;""),TimeSpend[[#This Row],[Personnel number]],""))</f>
        <v/>
      </c>
      <c r="B3525" s="85" t="str">
        <f>IF(AND(TimeSpend[[#This Row],[Personnel number]]&lt;&gt;"",TimeSpend[[#This Row],[Date]]&lt;&gt;""),TEXT(TimeSpend[[#This Row],[Date]],"[$-409]yyyyMMdd"),"")</f>
        <v/>
      </c>
      <c r="C3525" s="33" t="str">
        <f>IF(AND(TimeSpend[[#This Row],[Personnel number]]&lt;&gt;"",TimeSpend[[#This Row],[Date]]&lt;&gt;""),SUBSTITUTE(TimeSpend[[#This Row],[Hours]],",","."),"")</f>
        <v/>
      </c>
      <c r="D3525" t="str">
        <f>IF(AND(TimeSpend[[#This Row],[Personnel number]]&lt;&gt;"",TimeSpend[[#This Row],[Date]]&lt;&gt;""),TimeSpend[[#This Row],[Network]],"")</f>
        <v/>
      </c>
      <c r="E3525" t="str">
        <f>IF(AND(TimeSpend[[#This Row],[Personnel number]]&lt;&gt;"",TimeSpend[[#This Row],[Date]]&lt;&gt;""),TimeSpend[[#This Row],[Network Description]],"")</f>
        <v/>
      </c>
      <c r="F3525" t="str">
        <f>IF(AND(TimeSpend[[#This Row],[Personnel number]]&lt;&gt;"",TimeSpend[[#This Row],[Date]]&lt;&gt;""),TimeSpend[[#This Row],[Activity]],"")</f>
        <v/>
      </c>
      <c r="G3525" t="str">
        <f>IF(AND(TimeSpend[[#This Row],[Personnel number]]&lt;&gt;"",TimeSpend[[#This Row],[Date]]&lt;&gt;""),TimeSpend[[#This Row],[Activity description]],"")</f>
        <v/>
      </c>
      <c r="H3525" s="36" t="str">
        <f>IF(AND(TimeSpend[[#This Row],[Personnel number]]&lt;&gt;"",TimeSpend[[#This Row],[Date]]&lt;&gt;""),TimeSpend[[#This Row],[Start Time]],"")</f>
        <v/>
      </c>
      <c r="I3525" s="36" t="str">
        <f>IF(AND(TimeSpend[[#This Row],[Personnel number]]&lt;&gt;"",TimeSpend[[#This Row],[Date]]&lt;&gt;""),TimeSpend[[#This Row],[End Time]],"")</f>
        <v/>
      </c>
      <c r="J3525" t="str">
        <f>IF(AND(TimeSpend[[#This Row],[Personnel number]]&lt;&gt;"",TimeSpend[[#This Row],[Date]]&lt;&gt;""),TimeSpend[[#This Row],[Location]],"")</f>
        <v/>
      </c>
      <c r="K3525" t="str">
        <f>IF(AND(TimeSpend[[#This Row],[Personnel number]]&lt;&gt;"",TimeSpend[[#This Row],[Date]]&lt;&gt;""),TimeSpend[[#This Row],[Task]],"")</f>
        <v/>
      </c>
      <c r="L3525" t="str">
        <f>IF(AND(TimeSpend[[#This Row],[Personnel number]]&lt;&gt;"",TimeSpend[[#This Row],[Date]]&lt;&gt;""),Utilization!$J$2,"")</f>
        <v/>
      </c>
      <c r="M3525" t="str">
        <f>IF(AND(TimeSpend[[#This Row],[Personnel number]]&lt;&gt;"",TimeSpend[[#This Row],[Date]]&lt;&gt;""),TimeSpend[[#This Row],[Employee Name]],"")</f>
        <v/>
      </c>
      <c r="N3525" t="str">
        <f t="shared" si="110"/>
        <v/>
      </c>
      <c r="O3525" t="str">
        <f t="shared" si="111"/>
        <v/>
      </c>
      <c r="P3525" t="str">
        <f>IF(D3525&lt;&gt;"",VLOOKUP(D3525,Projects!B:C,2,0),"")</f>
        <v/>
      </c>
    </row>
    <row r="3526" spans="1:16" x14ac:dyDescent="0.25">
      <c r="A3526" t="str">
        <f>UPPER(IF(AND(TimeSpend[[#This Row],[Personnel number]]&lt;&gt;"",TimeSpend[[#This Row],[Date]]&lt;&gt;""),TimeSpend[[#This Row],[Personnel number]],""))</f>
        <v/>
      </c>
      <c r="B3526" s="85" t="str">
        <f>IF(AND(TimeSpend[[#This Row],[Personnel number]]&lt;&gt;"",TimeSpend[[#This Row],[Date]]&lt;&gt;""),TEXT(TimeSpend[[#This Row],[Date]],"[$-409]yyyyMMdd"),"")</f>
        <v/>
      </c>
      <c r="C3526" s="33" t="str">
        <f>IF(AND(TimeSpend[[#This Row],[Personnel number]]&lt;&gt;"",TimeSpend[[#This Row],[Date]]&lt;&gt;""),SUBSTITUTE(TimeSpend[[#This Row],[Hours]],",","."),"")</f>
        <v/>
      </c>
      <c r="D3526" t="str">
        <f>IF(AND(TimeSpend[[#This Row],[Personnel number]]&lt;&gt;"",TimeSpend[[#This Row],[Date]]&lt;&gt;""),TimeSpend[[#This Row],[Network]],"")</f>
        <v/>
      </c>
      <c r="E3526" t="str">
        <f>IF(AND(TimeSpend[[#This Row],[Personnel number]]&lt;&gt;"",TimeSpend[[#This Row],[Date]]&lt;&gt;""),TimeSpend[[#This Row],[Network Description]],"")</f>
        <v/>
      </c>
      <c r="F3526" t="str">
        <f>IF(AND(TimeSpend[[#This Row],[Personnel number]]&lt;&gt;"",TimeSpend[[#This Row],[Date]]&lt;&gt;""),TimeSpend[[#This Row],[Activity]],"")</f>
        <v/>
      </c>
      <c r="G3526" t="str">
        <f>IF(AND(TimeSpend[[#This Row],[Personnel number]]&lt;&gt;"",TimeSpend[[#This Row],[Date]]&lt;&gt;""),TimeSpend[[#This Row],[Activity description]],"")</f>
        <v/>
      </c>
      <c r="H3526" s="36" t="str">
        <f>IF(AND(TimeSpend[[#This Row],[Personnel number]]&lt;&gt;"",TimeSpend[[#This Row],[Date]]&lt;&gt;""),TimeSpend[[#This Row],[Start Time]],"")</f>
        <v/>
      </c>
      <c r="I3526" s="36" t="str">
        <f>IF(AND(TimeSpend[[#This Row],[Personnel number]]&lt;&gt;"",TimeSpend[[#This Row],[Date]]&lt;&gt;""),TimeSpend[[#This Row],[End Time]],"")</f>
        <v/>
      </c>
      <c r="J3526" t="str">
        <f>IF(AND(TimeSpend[[#This Row],[Personnel number]]&lt;&gt;"",TimeSpend[[#This Row],[Date]]&lt;&gt;""),TimeSpend[[#This Row],[Location]],"")</f>
        <v/>
      </c>
      <c r="K3526" t="str">
        <f>IF(AND(TimeSpend[[#This Row],[Personnel number]]&lt;&gt;"",TimeSpend[[#This Row],[Date]]&lt;&gt;""),TimeSpend[[#This Row],[Task]],"")</f>
        <v/>
      </c>
      <c r="L3526" t="str">
        <f>IF(AND(TimeSpend[[#This Row],[Personnel number]]&lt;&gt;"",TimeSpend[[#This Row],[Date]]&lt;&gt;""),Utilization!$J$2,"")</f>
        <v/>
      </c>
      <c r="M3526" t="str">
        <f>IF(AND(TimeSpend[[#This Row],[Personnel number]]&lt;&gt;"",TimeSpend[[#This Row],[Date]]&lt;&gt;""),TimeSpend[[#This Row],[Employee Name]],"")</f>
        <v/>
      </c>
      <c r="N3526" t="str">
        <f t="shared" si="110"/>
        <v/>
      </c>
      <c r="O3526" t="str">
        <f t="shared" si="111"/>
        <v/>
      </c>
      <c r="P3526" t="str">
        <f>IF(D3526&lt;&gt;"",VLOOKUP(D3526,Projects!B:C,2,0),"")</f>
        <v/>
      </c>
    </row>
    <row r="3527" spans="1:16" x14ac:dyDescent="0.25">
      <c r="A3527" t="str">
        <f>UPPER(IF(AND(TimeSpend[[#This Row],[Personnel number]]&lt;&gt;"",TimeSpend[[#This Row],[Date]]&lt;&gt;""),TimeSpend[[#This Row],[Personnel number]],""))</f>
        <v/>
      </c>
      <c r="B3527" s="85" t="str">
        <f>IF(AND(TimeSpend[[#This Row],[Personnel number]]&lt;&gt;"",TimeSpend[[#This Row],[Date]]&lt;&gt;""),TEXT(TimeSpend[[#This Row],[Date]],"[$-409]yyyyMMdd"),"")</f>
        <v/>
      </c>
      <c r="C3527" s="33" t="str">
        <f>IF(AND(TimeSpend[[#This Row],[Personnel number]]&lt;&gt;"",TimeSpend[[#This Row],[Date]]&lt;&gt;""),SUBSTITUTE(TimeSpend[[#This Row],[Hours]],",","."),"")</f>
        <v/>
      </c>
      <c r="D3527" t="str">
        <f>IF(AND(TimeSpend[[#This Row],[Personnel number]]&lt;&gt;"",TimeSpend[[#This Row],[Date]]&lt;&gt;""),TimeSpend[[#This Row],[Network]],"")</f>
        <v/>
      </c>
      <c r="E3527" t="str">
        <f>IF(AND(TimeSpend[[#This Row],[Personnel number]]&lt;&gt;"",TimeSpend[[#This Row],[Date]]&lt;&gt;""),TimeSpend[[#This Row],[Network Description]],"")</f>
        <v/>
      </c>
      <c r="F3527" t="str">
        <f>IF(AND(TimeSpend[[#This Row],[Personnel number]]&lt;&gt;"",TimeSpend[[#This Row],[Date]]&lt;&gt;""),TimeSpend[[#This Row],[Activity]],"")</f>
        <v/>
      </c>
      <c r="G3527" t="str">
        <f>IF(AND(TimeSpend[[#This Row],[Personnel number]]&lt;&gt;"",TimeSpend[[#This Row],[Date]]&lt;&gt;""),TimeSpend[[#This Row],[Activity description]],"")</f>
        <v/>
      </c>
      <c r="H3527" s="36" t="str">
        <f>IF(AND(TimeSpend[[#This Row],[Personnel number]]&lt;&gt;"",TimeSpend[[#This Row],[Date]]&lt;&gt;""),TimeSpend[[#This Row],[Start Time]],"")</f>
        <v/>
      </c>
      <c r="I3527" s="36" t="str">
        <f>IF(AND(TimeSpend[[#This Row],[Personnel number]]&lt;&gt;"",TimeSpend[[#This Row],[Date]]&lt;&gt;""),TimeSpend[[#This Row],[End Time]],"")</f>
        <v/>
      </c>
      <c r="J3527" t="str">
        <f>IF(AND(TimeSpend[[#This Row],[Personnel number]]&lt;&gt;"",TimeSpend[[#This Row],[Date]]&lt;&gt;""),TimeSpend[[#This Row],[Location]],"")</f>
        <v/>
      </c>
      <c r="K3527" t="str">
        <f>IF(AND(TimeSpend[[#This Row],[Personnel number]]&lt;&gt;"",TimeSpend[[#This Row],[Date]]&lt;&gt;""),TimeSpend[[#This Row],[Task]],"")</f>
        <v/>
      </c>
      <c r="L3527" t="str">
        <f>IF(AND(TimeSpend[[#This Row],[Personnel number]]&lt;&gt;"",TimeSpend[[#This Row],[Date]]&lt;&gt;""),Utilization!$J$2,"")</f>
        <v/>
      </c>
      <c r="M3527" t="str">
        <f>IF(AND(TimeSpend[[#This Row],[Personnel number]]&lt;&gt;"",TimeSpend[[#This Row],[Date]]&lt;&gt;""),TimeSpend[[#This Row],[Employee Name]],"")</f>
        <v/>
      </c>
      <c r="N3527" t="str">
        <f t="shared" si="110"/>
        <v/>
      </c>
      <c r="O3527" t="str">
        <f t="shared" si="111"/>
        <v/>
      </c>
      <c r="P3527" t="str">
        <f>IF(D3527&lt;&gt;"",VLOOKUP(D3527,Projects!B:C,2,0),"")</f>
        <v/>
      </c>
    </row>
    <row r="3528" spans="1:16" x14ac:dyDescent="0.25">
      <c r="A3528" t="str">
        <f>UPPER(IF(AND(TimeSpend[[#This Row],[Personnel number]]&lt;&gt;"",TimeSpend[[#This Row],[Date]]&lt;&gt;""),TimeSpend[[#This Row],[Personnel number]],""))</f>
        <v/>
      </c>
      <c r="B3528" s="85" t="str">
        <f>IF(AND(TimeSpend[[#This Row],[Personnel number]]&lt;&gt;"",TimeSpend[[#This Row],[Date]]&lt;&gt;""),TEXT(TimeSpend[[#This Row],[Date]],"[$-409]yyyyMMdd"),"")</f>
        <v/>
      </c>
      <c r="C3528" s="33" t="str">
        <f>IF(AND(TimeSpend[[#This Row],[Personnel number]]&lt;&gt;"",TimeSpend[[#This Row],[Date]]&lt;&gt;""),SUBSTITUTE(TimeSpend[[#This Row],[Hours]],",","."),"")</f>
        <v/>
      </c>
      <c r="D3528" t="str">
        <f>IF(AND(TimeSpend[[#This Row],[Personnel number]]&lt;&gt;"",TimeSpend[[#This Row],[Date]]&lt;&gt;""),TimeSpend[[#This Row],[Network]],"")</f>
        <v/>
      </c>
      <c r="E3528" t="str">
        <f>IF(AND(TimeSpend[[#This Row],[Personnel number]]&lt;&gt;"",TimeSpend[[#This Row],[Date]]&lt;&gt;""),TimeSpend[[#This Row],[Network Description]],"")</f>
        <v/>
      </c>
      <c r="F3528" t="str">
        <f>IF(AND(TimeSpend[[#This Row],[Personnel number]]&lt;&gt;"",TimeSpend[[#This Row],[Date]]&lt;&gt;""),TimeSpend[[#This Row],[Activity]],"")</f>
        <v/>
      </c>
      <c r="G3528" t="str">
        <f>IF(AND(TimeSpend[[#This Row],[Personnel number]]&lt;&gt;"",TimeSpend[[#This Row],[Date]]&lt;&gt;""),TimeSpend[[#This Row],[Activity description]],"")</f>
        <v/>
      </c>
      <c r="H3528" s="36" t="str">
        <f>IF(AND(TimeSpend[[#This Row],[Personnel number]]&lt;&gt;"",TimeSpend[[#This Row],[Date]]&lt;&gt;""),TimeSpend[[#This Row],[Start Time]],"")</f>
        <v/>
      </c>
      <c r="I3528" s="36" t="str">
        <f>IF(AND(TimeSpend[[#This Row],[Personnel number]]&lt;&gt;"",TimeSpend[[#This Row],[Date]]&lt;&gt;""),TimeSpend[[#This Row],[End Time]],"")</f>
        <v/>
      </c>
      <c r="J3528" t="str">
        <f>IF(AND(TimeSpend[[#This Row],[Personnel number]]&lt;&gt;"",TimeSpend[[#This Row],[Date]]&lt;&gt;""),TimeSpend[[#This Row],[Location]],"")</f>
        <v/>
      </c>
      <c r="K3528" t="str">
        <f>IF(AND(TimeSpend[[#This Row],[Personnel number]]&lt;&gt;"",TimeSpend[[#This Row],[Date]]&lt;&gt;""),TimeSpend[[#This Row],[Task]],"")</f>
        <v/>
      </c>
      <c r="L3528" t="str">
        <f>IF(AND(TimeSpend[[#This Row],[Personnel number]]&lt;&gt;"",TimeSpend[[#This Row],[Date]]&lt;&gt;""),Utilization!$J$2,"")</f>
        <v/>
      </c>
      <c r="M3528" t="str">
        <f>IF(AND(TimeSpend[[#This Row],[Personnel number]]&lt;&gt;"",TimeSpend[[#This Row],[Date]]&lt;&gt;""),TimeSpend[[#This Row],[Employee Name]],"")</f>
        <v/>
      </c>
      <c r="N3528" t="str">
        <f t="shared" si="110"/>
        <v/>
      </c>
      <c r="O3528" t="str">
        <f t="shared" si="111"/>
        <v/>
      </c>
      <c r="P3528" t="str">
        <f>IF(D3528&lt;&gt;"",VLOOKUP(D3528,Projects!B:C,2,0),"")</f>
        <v/>
      </c>
    </row>
    <row r="3529" spans="1:16" x14ac:dyDescent="0.25">
      <c r="A3529" t="str">
        <f>UPPER(IF(AND(TimeSpend[[#This Row],[Personnel number]]&lt;&gt;"",TimeSpend[[#This Row],[Date]]&lt;&gt;""),TimeSpend[[#This Row],[Personnel number]],""))</f>
        <v/>
      </c>
      <c r="B3529" s="85" t="str">
        <f>IF(AND(TimeSpend[[#This Row],[Personnel number]]&lt;&gt;"",TimeSpend[[#This Row],[Date]]&lt;&gt;""),TEXT(TimeSpend[[#This Row],[Date]],"[$-409]yyyyMMdd"),"")</f>
        <v/>
      </c>
      <c r="C3529" s="33" t="str">
        <f>IF(AND(TimeSpend[[#This Row],[Personnel number]]&lt;&gt;"",TimeSpend[[#This Row],[Date]]&lt;&gt;""),SUBSTITUTE(TimeSpend[[#This Row],[Hours]],",","."),"")</f>
        <v/>
      </c>
      <c r="D3529" t="str">
        <f>IF(AND(TimeSpend[[#This Row],[Personnel number]]&lt;&gt;"",TimeSpend[[#This Row],[Date]]&lt;&gt;""),TimeSpend[[#This Row],[Network]],"")</f>
        <v/>
      </c>
      <c r="E3529" t="str">
        <f>IF(AND(TimeSpend[[#This Row],[Personnel number]]&lt;&gt;"",TimeSpend[[#This Row],[Date]]&lt;&gt;""),TimeSpend[[#This Row],[Network Description]],"")</f>
        <v/>
      </c>
      <c r="F3529" t="str">
        <f>IF(AND(TimeSpend[[#This Row],[Personnel number]]&lt;&gt;"",TimeSpend[[#This Row],[Date]]&lt;&gt;""),TimeSpend[[#This Row],[Activity]],"")</f>
        <v/>
      </c>
      <c r="G3529" t="str">
        <f>IF(AND(TimeSpend[[#This Row],[Personnel number]]&lt;&gt;"",TimeSpend[[#This Row],[Date]]&lt;&gt;""),TimeSpend[[#This Row],[Activity description]],"")</f>
        <v/>
      </c>
      <c r="H3529" s="36" t="str">
        <f>IF(AND(TimeSpend[[#This Row],[Personnel number]]&lt;&gt;"",TimeSpend[[#This Row],[Date]]&lt;&gt;""),TimeSpend[[#This Row],[Start Time]],"")</f>
        <v/>
      </c>
      <c r="I3529" s="36" t="str">
        <f>IF(AND(TimeSpend[[#This Row],[Personnel number]]&lt;&gt;"",TimeSpend[[#This Row],[Date]]&lt;&gt;""),TimeSpend[[#This Row],[End Time]],"")</f>
        <v/>
      </c>
      <c r="J3529" t="str">
        <f>IF(AND(TimeSpend[[#This Row],[Personnel number]]&lt;&gt;"",TimeSpend[[#This Row],[Date]]&lt;&gt;""),TimeSpend[[#This Row],[Location]],"")</f>
        <v/>
      </c>
      <c r="K3529" t="str">
        <f>IF(AND(TimeSpend[[#This Row],[Personnel number]]&lt;&gt;"",TimeSpend[[#This Row],[Date]]&lt;&gt;""),TimeSpend[[#This Row],[Task]],"")</f>
        <v/>
      </c>
      <c r="L3529" t="str">
        <f>IF(AND(TimeSpend[[#This Row],[Personnel number]]&lt;&gt;"",TimeSpend[[#This Row],[Date]]&lt;&gt;""),Utilization!$J$2,"")</f>
        <v/>
      </c>
      <c r="M3529" t="str">
        <f>IF(AND(TimeSpend[[#This Row],[Personnel number]]&lt;&gt;"",TimeSpend[[#This Row],[Date]]&lt;&gt;""),TimeSpend[[#This Row],[Employee Name]],"")</f>
        <v/>
      </c>
      <c r="N3529" t="str">
        <f t="shared" si="110"/>
        <v/>
      </c>
      <c r="O3529" t="str">
        <f t="shared" si="111"/>
        <v/>
      </c>
      <c r="P3529" t="str">
        <f>IF(D3529&lt;&gt;"",VLOOKUP(D3529,Projects!B:C,2,0),"")</f>
        <v/>
      </c>
    </row>
    <row r="3530" spans="1:16" x14ac:dyDescent="0.25">
      <c r="A3530" t="str">
        <f>UPPER(IF(AND(TimeSpend[[#This Row],[Personnel number]]&lt;&gt;"",TimeSpend[[#This Row],[Date]]&lt;&gt;""),TimeSpend[[#This Row],[Personnel number]],""))</f>
        <v/>
      </c>
      <c r="B3530" s="85" t="str">
        <f>IF(AND(TimeSpend[[#This Row],[Personnel number]]&lt;&gt;"",TimeSpend[[#This Row],[Date]]&lt;&gt;""),TEXT(TimeSpend[[#This Row],[Date]],"[$-409]yyyyMMdd"),"")</f>
        <v/>
      </c>
      <c r="C3530" s="33" t="str">
        <f>IF(AND(TimeSpend[[#This Row],[Personnel number]]&lt;&gt;"",TimeSpend[[#This Row],[Date]]&lt;&gt;""),SUBSTITUTE(TimeSpend[[#This Row],[Hours]],",","."),"")</f>
        <v/>
      </c>
      <c r="D3530" t="str">
        <f>IF(AND(TimeSpend[[#This Row],[Personnel number]]&lt;&gt;"",TimeSpend[[#This Row],[Date]]&lt;&gt;""),TimeSpend[[#This Row],[Network]],"")</f>
        <v/>
      </c>
      <c r="E3530" t="str">
        <f>IF(AND(TimeSpend[[#This Row],[Personnel number]]&lt;&gt;"",TimeSpend[[#This Row],[Date]]&lt;&gt;""),TimeSpend[[#This Row],[Network Description]],"")</f>
        <v/>
      </c>
      <c r="F3530" t="str">
        <f>IF(AND(TimeSpend[[#This Row],[Personnel number]]&lt;&gt;"",TimeSpend[[#This Row],[Date]]&lt;&gt;""),TimeSpend[[#This Row],[Activity]],"")</f>
        <v/>
      </c>
      <c r="G3530" t="str">
        <f>IF(AND(TimeSpend[[#This Row],[Personnel number]]&lt;&gt;"",TimeSpend[[#This Row],[Date]]&lt;&gt;""),TimeSpend[[#This Row],[Activity description]],"")</f>
        <v/>
      </c>
      <c r="H3530" s="36" t="str">
        <f>IF(AND(TimeSpend[[#This Row],[Personnel number]]&lt;&gt;"",TimeSpend[[#This Row],[Date]]&lt;&gt;""),TimeSpend[[#This Row],[Start Time]],"")</f>
        <v/>
      </c>
      <c r="I3530" s="36" t="str">
        <f>IF(AND(TimeSpend[[#This Row],[Personnel number]]&lt;&gt;"",TimeSpend[[#This Row],[Date]]&lt;&gt;""),TimeSpend[[#This Row],[End Time]],"")</f>
        <v/>
      </c>
      <c r="J3530" t="str">
        <f>IF(AND(TimeSpend[[#This Row],[Personnel number]]&lt;&gt;"",TimeSpend[[#This Row],[Date]]&lt;&gt;""),TimeSpend[[#This Row],[Location]],"")</f>
        <v/>
      </c>
      <c r="K3530" t="str">
        <f>IF(AND(TimeSpend[[#This Row],[Personnel number]]&lt;&gt;"",TimeSpend[[#This Row],[Date]]&lt;&gt;""),TimeSpend[[#This Row],[Task]],"")</f>
        <v/>
      </c>
      <c r="L3530" t="str">
        <f>IF(AND(TimeSpend[[#This Row],[Personnel number]]&lt;&gt;"",TimeSpend[[#This Row],[Date]]&lt;&gt;""),Utilization!$J$2,"")</f>
        <v/>
      </c>
      <c r="M3530" t="str">
        <f>IF(AND(TimeSpend[[#This Row],[Personnel number]]&lt;&gt;"",TimeSpend[[#This Row],[Date]]&lt;&gt;""),TimeSpend[[#This Row],[Employee Name]],"")</f>
        <v/>
      </c>
      <c r="N3530" t="str">
        <f t="shared" si="110"/>
        <v/>
      </c>
      <c r="O3530" t="str">
        <f t="shared" si="111"/>
        <v/>
      </c>
      <c r="P3530" t="str">
        <f>IF(D3530&lt;&gt;"",VLOOKUP(D3530,Projects!B:C,2,0),"")</f>
        <v/>
      </c>
    </row>
    <row r="3531" spans="1:16" x14ac:dyDescent="0.25">
      <c r="A3531" t="str">
        <f>UPPER(IF(AND(TimeSpend[[#This Row],[Personnel number]]&lt;&gt;"",TimeSpend[[#This Row],[Date]]&lt;&gt;""),TimeSpend[[#This Row],[Personnel number]],""))</f>
        <v/>
      </c>
      <c r="B3531" s="85" t="str">
        <f>IF(AND(TimeSpend[[#This Row],[Personnel number]]&lt;&gt;"",TimeSpend[[#This Row],[Date]]&lt;&gt;""),TEXT(TimeSpend[[#This Row],[Date]],"[$-409]yyyyMMdd"),"")</f>
        <v/>
      </c>
      <c r="C3531" s="33" t="str">
        <f>IF(AND(TimeSpend[[#This Row],[Personnel number]]&lt;&gt;"",TimeSpend[[#This Row],[Date]]&lt;&gt;""),SUBSTITUTE(TimeSpend[[#This Row],[Hours]],",","."),"")</f>
        <v/>
      </c>
      <c r="D3531" t="str">
        <f>IF(AND(TimeSpend[[#This Row],[Personnel number]]&lt;&gt;"",TimeSpend[[#This Row],[Date]]&lt;&gt;""),TimeSpend[[#This Row],[Network]],"")</f>
        <v/>
      </c>
      <c r="E3531" t="str">
        <f>IF(AND(TimeSpend[[#This Row],[Personnel number]]&lt;&gt;"",TimeSpend[[#This Row],[Date]]&lt;&gt;""),TimeSpend[[#This Row],[Network Description]],"")</f>
        <v/>
      </c>
      <c r="F3531" t="str">
        <f>IF(AND(TimeSpend[[#This Row],[Personnel number]]&lt;&gt;"",TimeSpend[[#This Row],[Date]]&lt;&gt;""),TimeSpend[[#This Row],[Activity]],"")</f>
        <v/>
      </c>
      <c r="G3531" t="str">
        <f>IF(AND(TimeSpend[[#This Row],[Personnel number]]&lt;&gt;"",TimeSpend[[#This Row],[Date]]&lt;&gt;""),TimeSpend[[#This Row],[Activity description]],"")</f>
        <v/>
      </c>
      <c r="H3531" s="36" t="str">
        <f>IF(AND(TimeSpend[[#This Row],[Personnel number]]&lt;&gt;"",TimeSpend[[#This Row],[Date]]&lt;&gt;""),TimeSpend[[#This Row],[Start Time]],"")</f>
        <v/>
      </c>
      <c r="I3531" s="36" t="str">
        <f>IF(AND(TimeSpend[[#This Row],[Personnel number]]&lt;&gt;"",TimeSpend[[#This Row],[Date]]&lt;&gt;""),TimeSpend[[#This Row],[End Time]],"")</f>
        <v/>
      </c>
      <c r="J3531" t="str">
        <f>IF(AND(TimeSpend[[#This Row],[Personnel number]]&lt;&gt;"",TimeSpend[[#This Row],[Date]]&lt;&gt;""),TimeSpend[[#This Row],[Location]],"")</f>
        <v/>
      </c>
      <c r="K3531" t="str">
        <f>IF(AND(TimeSpend[[#This Row],[Personnel number]]&lt;&gt;"",TimeSpend[[#This Row],[Date]]&lt;&gt;""),TimeSpend[[#This Row],[Task]],"")</f>
        <v/>
      </c>
      <c r="L3531" t="str">
        <f>IF(AND(TimeSpend[[#This Row],[Personnel number]]&lt;&gt;"",TimeSpend[[#This Row],[Date]]&lt;&gt;""),Utilization!$J$2,"")</f>
        <v/>
      </c>
      <c r="M3531" t="str">
        <f>IF(AND(TimeSpend[[#This Row],[Personnel number]]&lt;&gt;"",TimeSpend[[#This Row],[Date]]&lt;&gt;""),TimeSpend[[#This Row],[Employee Name]],"")</f>
        <v/>
      </c>
      <c r="N3531" t="str">
        <f t="shared" si="110"/>
        <v/>
      </c>
      <c r="O3531" t="str">
        <f t="shared" si="111"/>
        <v/>
      </c>
      <c r="P3531" t="str">
        <f>IF(D3531&lt;&gt;"",VLOOKUP(D3531,Projects!B:C,2,0),"")</f>
        <v/>
      </c>
    </row>
    <row r="3532" spans="1:16" x14ac:dyDescent="0.25">
      <c r="A3532" t="str">
        <f>UPPER(IF(AND(TimeSpend[[#This Row],[Personnel number]]&lt;&gt;"",TimeSpend[[#This Row],[Date]]&lt;&gt;""),TimeSpend[[#This Row],[Personnel number]],""))</f>
        <v/>
      </c>
      <c r="B3532" s="85" t="str">
        <f>IF(AND(TimeSpend[[#This Row],[Personnel number]]&lt;&gt;"",TimeSpend[[#This Row],[Date]]&lt;&gt;""),TEXT(TimeSpend[[#This Row],[Date]],"[$-409]yyyyMMdd"),"")</f>
        <v/>
      </c>
      <c r="C3532" s="33" t="str">
        <f>IF(AND(TimeSpend[[#This Row],[Personnel number]]&lt;&gt;"",TimeSpend[[#This Row],[Date]]&lt;&gt;""),SUBSTITUTE(TimeSpend[[#This Row],[Hours]],",","."),"")</f>
        <v/>
      </c>
      <c r="D3532" t="str">
        <f>IF(AND(TimeSpend[[#This Row],[Personnel number]]&lt;&gt;"",TimeSpend[[#This Row],[Date]]&lt;&gt;""),TimeSpend[[#This Row],[Network]],"")</f>
        <v/>
      </c>
      <c r="E3532" t="str">
        <f>IF(AND(TimeSpend[[#This Row],[Personnel number]]&lt;&gt;"",TimeSpend[[#This Row],[Date]]&lt;&gt;""),TimeSpend[[#This Row],[Network Description]],"")</f>
        <v/>
      </c>
      <c r="F3532" t="str">
        <f>IF(AND(TimeSpend[[#This Row],[Personnel number]]&lt;&gt;"",TimeSpend[[#This Row],[Date]]&lt;&gt;""),TimeSpend[[#This Row],[Activity]],"")</f>
        <v/>
      </c>
      <c r="G3532" t="str">
        <f>IF(AND(TimeSpend[[#This Row],[Personnel number]]&lt;&gt;"",TimeSpend[[#This Row],[Date]]&lt;&gt;""),TimeSpend[[#This Row],[Activity description]],"")</f>
        <v/>
      </c>
      <c r="H3532" s="36" t="str">
        <f>IF(AND(TimeSpend[[#This Row],[Personnel number]]&lt;&gt;"",TimeSpend[[#This Row],[Date]]&lt;&gt;""),TimeSpend[[#This Row],[Start Time]],"")</f>
        <v/>
      </c>
      <c r="I3532" s="36" t="str">
        <f>IF(AND(TimeSpend[[#This Row],[Personnel number]]&lt;&gt;"",TimeSpend[[#This Row],[Date]]&lt;&gt;""),TimeSpend[[#This Row],[End Time]],"")</f>
        <v/>
      </c>
      <c r="J3532" t="str">
        <f>IF(AND(TimeSpend[[#This Row],[Personnel number]]&lt;&gt;"",TimeSpend[[#This Row],[Date]]&lt;&gt;""),TimeSpend[[#This Row],[Location]],"")</f>
        <v/>
      </c>
      <c r="K3532" t="str">
        <f>IF(AND(TimeSpend[[#This Row],[Personnel number]]&lt;&gt;"",TimeSpend[[#This Row],[Date]]&lt;&gt;""),TimeSpend[[#This Row],[Task]],"")</f>
        <v/>
      </c>
      <c r="L3532" t="str">
        <f>IF(AND(TimeSpend[[#This Row],[Personnel number]]&lt;&gt;"",TimeSpend[[#This Row],[Date]]&lt;&gt;""),Utilization!$J$2,"")</f>
        <v/>
      </c>
      <c r="M3532" t="str">
        <f>IF(AND(TimeSpend[[#This Row],[Personnel number]]&lt;&gt;"",TimeSpend[[#This Row],[Date]]&lt;&gt;""),TimeSpend[[#This Row],[Employee Name]],"")</f>
        <v/>
      </c>
      <c r="N3532" t="str">
        <f t="shared" si="110"/>
        <v/>
      </c>
      <c r="O3532" t="str">
        <f t="shared" si="111"/>
        <v/>
      </c>
      <c r="P3532" t="str">
        <f>IF(D3532&lt;&gt;"",VLOOKUP(D3532,Projects!B:C,2,0),"")</f>
        <v/>
      </c>
    </row>
    <row r="3533" spans="1:16" x14ac:dyDescent="0.25">
      <c r="A3533" t="str">
        <f>UPPER(IF(AND(TimeSpend[[#This Row],[Personnel number]]&lt;&gt;"",TimeSpend[[#This Row],[Date]]&lt;&gt;""),TimeSpend[[#This Row],[Personnel number]],""))</f>
        <v/>
      </c>
      <c r="B3533" s="85" t="str">
        <f>IF(AND(TimeSpend[[#This Row],[Personnel number]]&lt;&gt;"",TimeSpend[[#This Row],[Date]]&lt;&gt;""),TEXT(TimeSpend[[#This Row],[Date]],"[$-409]yyyyMMdd"),"")</f>
        <v/>
      </c>
      <c r="C3533" s="33" t="str">
        <f>IF(AND(TimeSpend[[#This Row],[Personnel number]]&lt;&gt;"",TimeSpend[[#This Row],[Date]]&lt;&gt;""),SUBSTITUTE(TimeSpend[[#This Row],[Hours]],",","."),"")</f>
        <v/>
      </c>
      <c r="D3533" t="str">
        <f>IF(AND(TimeSpend[[#This Row],[Personnel number]]&lt;&gt;"",TimeSpend[[#This Row],[Date]]&lt;&gt;""),TimeSpend[[#This Row],[Network]],"")</f>
        <v/>
      </c>
      <c r="E3533" t="str">
        <f>IF(AND(TimeSpend[[#This Row],[Personnel number]]&lt;&gt;"",TimeSpend[[#This Row],[Date]]&lt;&gt;""),TimeSpend[[#This Row],[Network Description]],"")</f>
        <v/>
      </c>
      <c r="F3533" t="str">
        <f>IF(AND(TimeSpend[[#This Row],[Personnel number]]&lt;&gt;"",TimeSpend[[#This Row],[Date]]&lt;&gt;""),TimeSpend[[#This Row],[Activity]],"")</f>
        <v/>
      </c>
      <c r="G3533" t="str">
        <f>IF(AND(TimeSpend[[#This Row],[Personnel number]]&lt;&gt;"",TimeSpend[[#This Row],[Date]]&lt;&gt;""),TimeSpend[[#This Row],[Activity description]],"")</f>
        <v/>
      </c>
      <c r="H3533" s="36" t="str">
        <f>IF(AND(TimeSpend[[#This Row],[Personnel number]]&lt;&gt;"",TimeSpend[[#This Row],[Date]]&lt;&gt;""),TimeSpend[[#This Row],[Start Time]],"")</f>
        <v/>
      </c>
      <c r="I3533" s="36" t="str">
        <f>IF(AND(TimeSpend[[#This Row],[Personnel number]]&lt;&gt;"",TimeSpend[[#This Row],[Date]]&lt;&gt;""),TimeSpend[[#This Row],[End Time]],"")</f>
        <v/>
      </c>
      <c r="J3533" t="str">
        <f>IF(AND(TimeSpend[[#This Row],[Personnel number]]&lt;&gt;"",TimeSpend[[#This Row],[Date]]&lt;&gt;""),TimeSpend[[#This Row],[Location]],"")</f>
        <v/>
      </c>
      <c r="K3533" t="str">
        <f>IF(AND(TimeSpend[[#This Row],[Personnel number]]&lt;&gt;"",TimeSpend[[#This Row],[Date]]&lt;&gt;""),TimeSpend[[#This Row],[Task]],"")</f>
        <v/>
      </c>
      <c r="L3533" t="str">
        <f>IF(AND(TimeSpend[[#This Row],[Personnel number]]&lt;&gt;"",TimeSpend[[#This Row],[Date]]&lt;&gt;""),Utilization!$J$2,"")</f>
        <v/>
      </c>
      <c r="M3533" t="str">
        <f>IF(AND(TimeSpend[[#This Row],[Personnel number]]&lt;&gt;"",TimeSpend[[#This Row],[Date]]&lt;&gt;""),TimeSpend[[#This Row],[Employee Name]],"")</f>
        <v/>
      </c>
      <c r="N3533" t="str">
        <f t="shared" si="110"/>
        <v/>
      </c>
      <c r="O3533" t="str">
        <f t="shared" si="111"/>
        <v/>
      </c>
      <c r="P3533" t="str">
        <f>IF(D3533&lt;&gt;"",VLOOKUP(D3533,Projects!B:C,2,0),"")</f>
        <v/>
      </c>
    </row>
    <row r="3534" spans="1:16" x14ac:dyDescent="0.25">
      <c r="A3534" t="str">
        <f>UPPER(IF(AND(TimeSpend[[#This Row],[Personnel number]]&lt;&gt;"",TimeSpend[[#This Row],[Date]]&lt;&gt;""),TimeSpend[[#This Row],[Personnel number]],""))</f>
        <v/>
      </c>
      <c r="B3534" s="85" t="str">
        <f>IF(AND(TimeSpend[[#This Row],[Personnel number]]&lt;&gt;"",TimeSpend[[#This Row],[Date]]&lt;&gt;""),TEXT(TimeSpend[[#This Row],[Date]],"[$-409]yyyyMMdd"),"")</f>
        <v/>
      </c>
      <c r="C3534" s="33" t="str">
        <f>IF(AND(TimeSpend[[#This Row],[Personnel number]]&lt;&gt;"",TimeSpend[[#This Row],[Date]]&lt;&gt;""),SUBSTITUTE(TimeSpend[[#This Row],[Hours]],",","."),"")</f>
        <v/>
      </c>
      <c r="D3534" t="str">
        <f>IF(AND(TimeSpend[[#This Row],[Personnel number]]&lt;&gt;"",TimeSpend[[#This Row],[Date]]&lt;&gt;""),TimeSpend[[#This Row],[Network]],"")</f>
        <v/>
      </c>
      <c r="E3534" t="str">
        <f>IF(AND(TimeSpend[[#This Row],[Personnel number]]&lt;&gt;"",TimeSpend[[#This Row],[Date]]&lt;&gt;""),TimeSpend[[#This Row],[Network Description]],"")</f>
        <v/>
      </c>
      <c r="F3534" t="str">
        <f>IF(AND(TimeSpend[[#This Row],[Personnel number]]&lt;&gt;"",TimeSpend[[#This Row],[Date]]&lt;&gt;""),TimeSpend[[#This Row],[Activity]],"")</f>
        <v/>
      </c>
      <c r="G3534" t="str">
        <f>IF(AND(TimeSpend[[#This Row],[Personnel number]]&lt;&gt;"",TimeSpend[[#This Row],[Date]]&lt;&gt;""),TimeSpend[[#This Row],[Activity description]],"")</f>
        <v/>
      </c>
      <c r="H3534" s="36" t="str">
        <f>IF(AND(TimeSpend[[#This Row],[Personnel number]]&lt;&gt;"",TimeSpend[[#This Row],[Date]]&lt;&gt;""),TimeSpend[[#This Row],[Start Time]],"")</f>
        <v/>
      </c>
      <c r="I3534" s="36" t="str">
        <f>IF(AND(TimeSpend[[#This Row],[Personnel number]]&lt;&gt;"",TimeSpend[[#This Row],[Date]]&lt;&gt;""),TimeSpend[[#This Row],[End Time]],"")</f>
        <v/>
      </c>
      <c r="J3534" t="str">
        <f>IF(AND(TimeSpend[[#This Row],[Personnel number]]&lt;&gt;"",TimeSpend[[#This Row],[Date]]&lt;&gt;""),TimeSpend[[#This Row],[Location]],"")</f>
        <v/>
      </c>
      <c r="K3534" t="str">
        <f>IF(AND(TimeSpend[[#This Row],[Personnel number]]&lt;&gt;"",TimeSpend[[#This Row],[Date]]&lt;&gt;""),TimeSpend[[#This Row],[Task]],"")</f>
        <v/>
      </c>
      <c r="L3534" t="str">
        <f>IF(AND(TimeSpend[[#This Row],[Personnel number]]&lt;&gt;"",TimeSpend[[#This Row],[Date]]&lt;&gt;""),Utilization!$J$2,"")</f>
        <v/>
      </c>
      <c r="M3534" t="str">
        <f>IF(AND(TimeSpend[[#This Row],[Personnel number]]&lt;&gt;"",TimeSpend[[#This Row],[Date]]&lt;&gt;""),TimeSpend[[#This Row],[Employee Name]],"")</f>
        <v/>
      </c>
      <c r="N3534" t="str">
        <f t="shared" si="110"/>
        <v/>
      </c>
      <c r="O3534" t="str">
        <f t="shared" si="111"/>
        <v/>
      </c>
      <c r="P3534" t="str">
        <f>IF(D3534&lt;&gt;"",VLOOKUP(D3534,Projects!B:C,2,0),"")</f>
        <v/>
      </c>
    </row>
    <row r="3535" spans="1:16" x14ac:dyDescent="0.25">
      <c r="A3535" t="str">
        <f>UPPER(IF(AND(TimeSpend[[#This Row],[Personnel number]]&lt;&gt;"",TimeSpend[[#This Row],[Date]]&lt;&gt;""),TimeSpend[[#This Row],[Personnel number]],""))</f>
        <v/>
      </c>
      <c r="B3535" s="85" t="str">
        <f>IF(AND(TimeSpend[[#This Row],[Personnel number]]&lt;&gt;"",TimeSpend[[#This Row],[Date]]&lt;&gt;""),TEXT(TimeSpend[[#This Row],[Date]],"[$-409]yyyyMMdd"),"")</f>
        <v/>
      </c>
      <c r="C3535" s="33" t="str">
        <f>IF(AND(TimeSpend[[#This Row],[Personnel number]]&lt;&gt;"",TimeSpend[[#This Row],[Date]]&lt;&gt;""),SUBSTITUTE(TimeSpend[[#This Row],[Hours]],",","."),"")</f>
        <v/>
      </c>
      <c r="D3535" t="str">
        <f>IF(AND(TimeSpend[[#This Row],[Personnel number]]&lt;&gt;"",TimeSpend[[#This Row],[Date]]&lt;&gt;""),TimeSpend[[#This Row],[Network]],"")</f>
        <v/>
      </c>
      <c r="E3535" t="str">
        <f>IF(AND(TimeSpend[[#This Row],[Personnel number]]&lt;&gt;"",TimeSpend[[#This Row],[Date]]&lt;&gt;""),TimeSpend[[#This Row],[Network Description]],"")</f>
        <v/>
      </c>
      <c r="F3535" t="str">
        <f>IF(AND(TimeSpend[[#This Row],[Personnel number]]&lt;&gt;"",TimeSpend[[#This Row],[Date]]&lt;&gt;""),TimeSpend[[#This Row],[Activity]],"")</f>
        <v/>
      </c>
      <c r="G3535" t="str">
        <f>IF(AND(TimeSpend[[#This Row],[Personnel number]]&lt;&gt;"",TimeSpend[[#This Row],[Date]]&lt;&gt;""),TimeSpend[[#This Row],[Activity description]],"")</f>
        <v/>
      </c>
      <c r="H3535" s="36" t="str">
        <f>IF(AND(TimeSpend[[#This Row],[Personnel number]]&lt;&gt;"",TimeSpend[[#This Row],[Date]]&lt;&gt;""),TimeSpend[[#This Row],[Start Time]],"")</f>
        <v/>
      </c>
      <c r="I3535" s="36" t="str">
        <f>IF(AND(TimeSpend[[#This Row],[Personnel number]]&lt;&gt;"",TimeSpend[[#This Row],[Date]]&lt;&gt;""),TimeSpend[[#This Row],[End Time]],"")</f>
        <v/>
      </c>
      <c r="J3535" t="str">
        <f>IF(AND(TimeSpend[[#This Row],[Personnel number]]&lt;&gt;"",TimeSpend[[#This Row],[Date]]&lt;&gt;""),TimeSpend[[#This Row],[Location]],"")</f>
        <v/>
      </c>
      <c r="K3535" t="str">
        <f>IF(AND(TimeSpend[[#This Row],[Personnel number]]&lt;&gt;"",TimeSpend[[#This Row],[Date]]&lt;&gt;""),TimeSpend[[#This Row],[Task]],"")</f>
        <v/>
      </c>
      <c r="L3535" t="str">
        <f>IF(AND(TimeSpend[[#This Row],[Personnel number]]&lt;&gt;"",TimeSpend[[#This Row],[Date]]&lt;&gt;""),Utilization!$J$2,"")</f>
        <v/>
      </c>
      <c r="M3535" t="str">
        <f>IF(AND(TimeSpend[[#This Row],[Personnel number]]&lt;&gt;"",TimeSpend[[#This Row],[Date]]&lt;&gt;""),TimeSpend[[#This Row],[Employee Name]],"")</f>
        <v/>
      </c>
      <c r="N3535" t="str">
        <f t="shared" si="110"/>
        <v/>
      </c>
      <c r="O3535" t="str">
        <f t="shared" si="111"/>
        <v/>
      </c>
      <c r="P3535" t="str">
        <f>IF(D3535&lt;&gt;"",VLOOKUP(D3535,Projects!B:C,2,0),"")</f>
        <v/>
      </c>
    </row>
    <row r="3536" spans="1:16" x14ac:dyDescent="0.25">
      <c r="A3536" t="str">
        <f>UPPER(IF(AND(TimeSpend[[#This Row],[Personnel number]]&lt;&gt;"",TimeSpend[[#This Row],[Date]]&lt;&gt;""),TimeSpend[[#This Row],[Personnel number]],""))</f>
        <v/>
      </c>
      <c r="B3536" s="85" t="str">
        <f>IF(AND(TimeSpend[[#This Row],[Personnel number]]&lt;&gt;"",TimeSpend[[#This Row],[Date]]&lt;&gt;""),TEXT(TimeSpend[[#This Row],[Date]],"[$-409]yyyyMMdd"),"")</f>
        <v/>
      </c>
      <c r="C3536" s="33" t="str">
        <f>IF(AND(TimeSpend[[#This Row],[Personnel number]]&lt;&gt;"",TimeSpend[[#This Row],[Date]]&lt;&gt;""),SUBSTITUTE(TimeSpend[[#This Row],[Hours]],",","."),"")</f>
        <v/>
      </c>
      <c r="D3536" t="str">
        <f>IF(AND(TimeSpend[[#This Row],[Personnel number]]&lt;&gt;"",TimeSpend[[#This Row],[Date]]&lt;&gt;""),TimeSpend[[#This Row],[Network]],"")</f>
        <v/>
      </c>
      <c r="E3536" t="str">
        <f>IF(AND(TimeSpend[[#This Row],[Personnel number]]&lt;&gt;"",TimeSpend[[#This Row],[Date]]&lt;&gt;""),TimeSpend[[#This Row],[Network Description]],"")</f>
        <v/>
      </c>
      <c r="F3536" t="str">
        <f>IF(AND(TimeSpend[[#This Row],[Personnel number]]&lt;&gt;"",TimeSpend[[#This Row],[Date]]&lt;&gt;""),TimeSpend[[#This Row],[Activity]],"")</f>
        <v/>
      </c>
      <c r="G3536" t="str">
        <f>IF(AND(TimeSpend[[#This Row],[Personnel number]]&lt;&gt;"",TimeSpend[[#This Row],[Date]]&lt;&gt;""),TimeSpend[[#This Row],[Activity description]],"")</f>
        <v/>
      </c>
      <c r="H3536" s="36" t="str">
        <f>IF(AND(TimeSpend[[#This Row],[Personnel number]]&lt;&gt;"",TimeSpend[[#This Row],[Date]]&lt;&gt;""),TimeSpend[[#This Row],[Start Time]],"")</f>
        <v/>
      </c>
      <c r="I3536" s="36" t="str">
        <f>IF(AND(TimeSpend[[#This Row],[Personnel number]]&lt;&gt;"",TimeSpend[[#This Row],[Date]]&lt;&gt;""),TimeSpend[[#This Row],[End Time]],"")</f>
        <v/>
      </c>
      <c r="J3536" t="str">
        <f>IF(AND(TimeSpend[[#This Row],[Personnel number]]&lt;&gt;"",TimeSpend[[#This Row],[Date]]&lt;&gt;""),TimeSpend[[#This Row],[Location]],"")</f>
        <v/>
      </c>
      <c r="K3536" t="str">
        <f>IF(AND(TimeSpend[[#This Row],[Personnel number]]&lt;&gt;"",TimeSpend[[#This Row],[Date]]&lt;&gt;""),TimeSpend[[#This Row],[Task]],"")</f>
        <v/>
      </c>
      <c r="L3536" t="str">
        <f>IF(AND(TimeSpend[[#This Row],[Personnel number]]&lt;&gt;"",TimeSpend[[#This Row],[Date]]&lt;&gt;""),Utilization!$J$2,"")</f>
        <v/>
      </c>
      <c r="M3536" t="str">
        <f>IF(AND(TimeSpend[[#This Row],[Personnel number]]&lt;&gt;"",TimeSpend[[#This Row],[Date]]&lt;&gt;""),TimeSpend[[#This Row],[Employee Name]],"")</f>
        <v/>
      </c>
      <c r="N3536" t="str">
        <f t="shared" si="110"/>
        <v/>
      </c>
      <c r="O3536" t="str">
        <f t="shared" si="111"/>
        <v/>
      </c>
      <c r="P3536" t="str">
        <f>IF(D3536&lt;&gt;"",VLOOKUP(D3536,Projects!B:C,2,0),"")</f>
        <v/>
      </c>
    </row>
    <row r="3537" spans="1:16" x14ac:dyDescent="0.25">
      <c r="A3537" t="str">
        <f>UPPER(IF(AND(TimeSpend[[#This Row],[Personnel number]]&lt;&gt;"",TimeSpend[[#This Row],[Date]]&lt;&gt;""),TimeSpend[[#This Row],[Personnel number]],""))</f>
        <v/>
      </c>
      <c r="B3537" s="85" t="str">
        <f>IF(AND(TimeSpend[[#This Row],[Personnel number]]&lt;&gt;"",TimeSpend[[#This Row],[Date]]&lt;&gt;""),TEXT(TimeSpend[[#This Row],[Date]],"[$-409]yyyyMMdd"),"")</f>
        <v/>
      </c>
      <c r="C3537" s="33" t="str">
        <f>IF(AND(TimeSpend[[#This Row],[Personnel number]]&lt;&gt;"",TimeSpend[[#This Row],[Date]]&lt;&gt;""),SUBSTITUTE(TimeSpend[[#This Row],[Hours]],",","."),"")</f>
        <v/>
      </c>
      <c r="D3537" t="str">
        <f>IF(AND(TimeSpend[[#This Row],[Personnel number]]&lt;&gt;"",TimeSpend[[#This Row],[Date]]&lt;&gt;""),TimeSpend[[#This Row],[Network]],"")</f>
        <v/>
      </c>
      <c r="E3537" t="str">
        <f>IF(AND(TimeSpend[[#This Row],[Personnel number]]&lt;&gt;"",TimeSpend[[#This Row],[Date]]&lt;&gt;""),TimeSpend[[#This Row],[Network Description]],"")</f>
        <v/>
      </c>
      <c r="F3537" t="str">
        <f>IF(AND(TimeSpend[[#This Row],[Personnel number]]&lt;&gt;"",TimeSpend[[#This Row],[Date]]&lt;&gt;""),TimeSpend[[#This Row],[Activity]],"")</f>
        <v/>
      </c>
      <c r="G3537" t="str">
        <f>IF(AND(TimeSpend[[#This Row],[Personnel number]]&lt;&gt;"",TimeSpend[[#This Row],[Date]]&lt;&gt;""),TimeSpend[[#This Row],[Activity description]],"")</f>
        <v/>
      </c>
      <c r="H3537" s="36" t="str">
        <f>IF(AND(TimeSpend[[#This Row],[Personnel number]]&lt;&gt;"",TimeSpend[[#This Row],[Date]]&lt;&gt;""),TimeSpend[[#This Row],[Start Time]],"")</f>
        <v/>
      </c>
      <c r="I3537" s="36" t="str">
        <f>IF(AND(TimeSpend[[#This Row],[Personnel number]]&lt;&gt;"",TimeSpend[[#This Row],[Date]]&lt;&gt;""),TimeSpend[[#This Row],[End Time]],"")</f>
        <v/>
      </c>
      <c r="J3537" t="str">
        <f>IF(AND(TimeSpend[[#This Row],[Personnel number]]&lt;&gt;"",TimeSpend[[#This Row],[Date]]&lt;&gt;""),TimeSpend[[#This Row],[Location]],"")</f>
        <v/>
      </c>
      <c r="K3537" t="str">
        <f>IF(AND(TimeSpend[[#This Row],[Personnel number]]&lt;&gt;"",TimeSpend[[#This Row],[Date]]&lt;&gt;""),TimeSpend[[#This Row],[Task]],"")</f>
        <v/>
      </c>
      <c r="L3537" t="str">
        <f>IF(AND(TimeSpend[[#This Row],[Personnel number]]&lt;&gt;"",TimeSpend[[#This Row],[Date]]&lt;&gt;""),Utilization!$J$2,"")</f>
        <v/>
      </c>
      <c r="M3537" t="str">
        <f>IF(AND(TimeSpend[[#This Row],[Personnel number]]&lt;&gt;"",TimeSpend[[#This Row],[Date]]&lt;&gt;""),TimeSpend[[#This Row],[Employee Name]],"")</f>
        <v/>
      </c>
      <c r="N3537" t="str">
        <f t="shared" si="110"/>
        <v/>
      </c>
      <c r="O3537" t="str">
        <f t="shared" si="111"/>
        <v/>
      </c>
      <c r="P3537" t="str">
        <f>IF(D3537&lt;&gt;"",VLOOKUP(D3537,Projects!B:C,2,0),"")</f>
        <v/>
      </c>
    </row>
    <row r="3538" spans="1:16" x14ac:dyDescent="0.25">
      <c r="A3538" t="str">
        <f>UPPER(IF(AND(TimeSpend[[#This Row],[Personnel number]]&lt;&gt;"",TimeSpend[[#This Row],[Date]]&lt;&gt;""),TimeSpend[[#This Row],[Personnel number]],""))</f>
        <v/>
      </c>
      <c r="B3538" s="85" t="str">
        <f>IF(AND(TimeSpend[[#This Row],[Personnel number]]&lt;&gt;"",TimeSpend[[#This Row],[Date]]&lt;&gt;""),TEXT(TimeSpend[[#This Row],[Date]],"[$-409]yyyyMMdd"),"")</f>
        <v/>
      </c>
      <c r="C3538" s="33" t="str">
        <f>IF(AND(TimeSpend[[#This Row],[Personnel number]]&lt;&gt;"",TimeSpend[[#This Row],[Date]]&lt;&gt;""),SUBSTITUTE(TimeSpend[[#This Row],[Hours]],",","."),"")</f>
        <v/>
      </c>
      <c r="D3538" t="str">
        <f>IF(AND(TimeSpend[[#This Row],[Personnel number]]&lt;&gt;"",TimeSpend[[#This Row],[Date]]&lt;&gt;""),TimeSpend[[#This Row],[Network]],"")</f>
        <v/>
      </c>
      <c r="E3538" t="str">
        <f>IF(AND(TimeSpend[[#This Row],[Personnel number]]&lt;&gt;"",TimeSpend[[#This Row],[Date]]&lt;&gt;""),TimeSpend[[#This Row],[Network Description]],"")</f>
        <v/>
      </c>
      <c r="F3538" t="str">
        <f>IF(AND(TimeSpend[[#This Row],[Personnel number]]&lt;&gt;"",TimeSpend[[#This Row],[Date]]&lt;&gt;""),TimeSpend[[#This Row],[Activity]],"")</f>
        <v/>
      </c>
      <c r="G3538" t="str">
        <f>IF(AND(TimeSpend[[#This Row],[Personnel number]]&lt;&gt;"",TimeSpend[[#This Row],[Date]]&lt;&gt;""),TimeSpend[[#This Row],[Activity description]],"")</f>
        <v/>
      </c>
      <c r="H3538" s="36" t="str">
        <f>IF(AND(TimeSpend[[#This Row],[Personnel number]]&lt;&gt;"",TimeSpend[[#This Row],[Date]]&lt;&gt;""),TimeSpend[[#This Row],[Start Time]],"")</f>
        <v/>
      </c>
      <c r="I3538" s="36" t="str">
        <f>IF(AND(TimeSpend[[#This Row],[Personnel number]]&lt;&gt;"",TimeSpend[[#This Row],[Date]]&lt;&gt;""),TimeSpend[[#This Row],[End Time]],"")</f>
        <v/>
      </c>
      <c r="J3538" t="str">
        <f>IF(AND(TimeSpend[[#This Row],[Personnel number]]&lt;&gt;"",TimeSpend[[#This Row],[Date]]&lt;&gt;""),TimeSpend[[#This Row],[Location]],"")</f>
        <v/>
      </c>
      <c r="K3538" t="str">
        <f>IF(AND(TimeSpend[[#This Row],[Personnel number]]&lt;&gt;"",TimeSpend[[#This Row],[Date]]&lt;&gt;""),TimeSpend[[#This Row],[Task]],"")</f>
        <v/>
      </c>
      <c r="L3538" t="str">
        <f>IF(AND(TimeSpend[[#This Row],[Personnel number]]&lt;&gt;"",TimeSpend[[#This Row],[Date]]&lt;&gt;""),Utilization!$J$2,"")</f>
        <v/>
      </c>
      <c r="M3538" t="str">
        <f>IF(AND(TimeSpend[[#This Row],[Personnel number]]&lt;&gt;"",TimeSpend[[#This Row],[Date]]&lt;&gt;""),TimeSpend[[#This Row],[Employee Name]],"")</f>
        <v/>
      </c>
      <c r="N3538" t="str">
        <f t="shared" si="110"/>
        <v/>
      </c>
      <c r="O3538" t="str">
        <f t="shared" si="111"/>
        <v/>
      </c>
      <c r="P3538" t="str">
        <f>IF(D3538&lt;&gt;"",VLOOKUP(D3538,Projects!B:C,2,0),"")</f>
        <v/>
      </c>
    </row>
    <row r="3539" spans="1:16" x14ac:dyDescent="0.25">
      <c r="A3539" t="str">
        <f>UPPER(IF(AND(TimeSpend[[#This Row],[Personnel number]]&lt;&gt;"",TimeSpend[[#This Row],[Date]]&lt;&gt;""),TimeSpend[[#This Row],[Personnel number]],""))</f>
        <v/>
      </c>
      <c r="B3539" s="85" t="str">
        <f>IF(AND(TimeSpend[[#This Row],[Personnel number]]&lt;&gt;"",TimeSpend[[#This Row],[Date]]&lt;&gt;""),TEXT(TimeSpend[[#This Row],[Date]],"[$-409]yyyyMMdd"),"")</f>
        <v/>
      </c>
      <c r="C3539" s="33" t="str">
        <f>IF(AND(TimeSpend[[#This Row],[Personnel number]]&lt;&gt;"",TimeSpend[[#This Row],[Date]]&lt;&gt;""),SUBSTITUTE(TimeSpend[[#This Row],[Hours]],",","."),"")</f>
        <v/>
      </c>
      <c r="D3539" t="str">
        <f>IF(AND(TimeSpend[[#This Row],[Personnel number]]&lt;&gt;"",TimeSpend[[#This Row],[Date]]&lt;&gt;""),TimeSpend[[#This Row],[Network]],"")</f>
        <v/>
      </c>
      <c r="E3539" t="str">
        <f>IF(AND(TimeSpend[[#This Row],[Personnel number]]&lt;&gt;"",TimeSpend[[#This Row],[Date]]&lt;&gt;""),TimeSpend[[#This Row],[Network Description]],"")</f>
        <v/>
      </c>
      <c r="F3539" t="str">
        <f>IF(AND(TimeSpend[[#This Row],[Personnel number]]&lt;&gt;"",TimeSpend[[#This Row],[Date]]&lt;&gt;""),TimeSpend[[#This Row],[Activity]],"")</f>
        <v/>
      </c>
      <c r="G3539" t="str">
        <f>IF(AND(TimeSpend[[#This Row],[Personnel number]]&lt;&gt;"",TimeSpend[[#This Row],[Date]]&lt;&gt;""),TimeSpend[[#This Row],[Activity description]],"")</f>
        <v/>
      </c>
      <c r="H3539" s="36" t="str">
        <f>IF(AND(TimeSpend[[#This Row],[Personnel number]]&lt;&gt;"",TimeSpend[[#This Row],[Date]]&lt;&gt;""),TimeSpend[[#This Row],[Start Time]],"")</f>
        <v/>
      </c>
      <c r="I3539" s="36" t="str">
        <f>IF(AND(TimeSpend[[#This Row],[Personnel number]]&lt;&gt;"",TimeSpend[[#This Row],[Date]]&lt;&gt;""),TimeSpend[[#This Row],[End Time]],"")</f>
        <v/>
      </c>
      <c r="J3539" t="str">
        <f>IF(AND(TimeSpend[[#This Row],[Personnel number]]&lt;&gt;"",TimeSpend[[#This Row],[Date]]&lt;&gt;""),TimeSpend[[#This Row],[Location]],"")</f>
        <v/>
      </c>
      <c r="K3539" t="str">
        <f>IF(AND(TimeSpend[[#This Row],[Personnel number]]&lt;&gt;"",TimeSpend[[#This Row],[Date]]&lt;&gt;""),TimeSpend[[#This Row],[Task]],"")</f>
        <v/>
      </c>
      <c r="L3539" t="str">
        <f>IF(AND(TimeSpend[[#This Row],[Personnel number]]&lt;&gt;"",TimeSpend[[#This Row],[Date]]&lt;&gt;""),Utilization!$J$2,"")</f>
        <v/>
      </c>
      <c r="M3539" t="str">
        <f>IF(AND(TimeSpend[[#This Row],[Personnel number]]&lt;&gt;"",TimeSpend[[#This Row],[Date]]&lt;&gt;""),TimeSpend[[#This Row],[Employee Name]],"")</f>
        <v/>
      </c>
      <c r="N3539" t="str">
        <f t="shared" si="110"/>
        <v/>
      </c>
      <c r="O3539" t="str">
        <f t="shared" si="111"/>
        <v/>
      </c>
      <c r="P3539" t="str">
        <f>IF(D3539&lt;&gt;"",VLOOKUP(D3539,Projects!B:C,2,0),"")</f>
        <v/>
      </c>
    </row>
    <row r="3540" spans="1:16" x14ac:dyDescent="0.25">
      <c r="A3540" t="str">
        <f>UPPER(IF(AND(TimeSpend[[#This Row],[Personnel number]]&lt;&gt;"",TimeSpend[[#This Row],[Date]]&lt;&gt;""),TimeSpend[[#This Row],[Personnel number]],""))</f>
        <v/>
      </c>
      <c r="B3540" s="85" t="str">
        <f>IF(AND(TimeSpend[[#This Row],[Personnel number]]&lt;&gt;"",TimeSpend[[#This Row],[Date]]&lt;&gt;""),TEXT(TimeSpend[[#This Row],[Date]],"[$-409]yyyyMMdd"),"")</f>
        <v/>
      </c>
      <c r="C3540" s="33" t="str">
        <f>IF(AND(TimeSpend[[#This Row],[Personnel number]]&lt;&gt;"",TimeSpend[[#This Row],[Date]]&lt;&gt;""),SUBSTITUTE(TimeSpend[[#This Row],[Hours]],",","."),"")</f>
        <v/>
      </c>
      <c r="D3540" t="str">
        <f>IF(AND(TimeSpend[[#This Row],[Personnel number]]&lt;&gt;"",TimeSpend[[#This Row],[Date]]&lt;&gt;""),TimeSpend[[#This Row],[Network]],"")</f>
        <v/>
      </c>
      <c r="E3540" t="str">
        <f>IF(AND(TimeSpend[[#This Row],[Personnel number]]&lt;&gt;"",TimeSpend[[#This Row],[Date]]&lt;&gt;""),TimeSpend[[#This Row],[Network Description]],"")</f>
        <v/>
      </c>
      <c r="F3540" t="str">
        <f>IF(AND(TimeSpend[[#This Row],[Personnel number]]&lt;&gt;"",TimeSpend[[#This Row],[Date]]&lt;&gt;""),TimeSpend[[#This Row],[Activity]],"")</f>
        <v/>
      </c>
      <c r="G3540" t="str">
        <f>IF(AND(TimeSpend[[#This Row],[Personnel number]]&lt;&gt;"",TimeSpend[[#This Row],[Date]]&lt;&gt;""),TimeSpend[[#This Row],[Activity description]],"")</f>
        <v/>
      </c>
      <c r="H3540" s="36" t="str">
        <f>IF(AND(TimeSpend[[#This Row],[Personnel number]]&lt;&gt;"",TimeSpend[[#This Row],[Date]]&lt;&gt;""),TimeSpend[[#This Row],[Start Time]],"")</f>
        <v/>
      </c>
      <c r="I3540" s="36" t="str">
        <f>IF(AND(TimeSpend[[#This Row],[Personnel number]]&lt;&gt;"",TimeSpend[[#This Row],[Date]]&lt;&gt;""),TimeSpend[[#This Row],[End Time]],"")</f>
        <v/>
      </c>
      <c r="J3540" t="str">
        <f>IF(AND(TimeSpend[[#This Row],[Personnel number]]&lt;&gt;"",TimeSpend[[#This Row],[Date]]&lt;&gt;""),TimeSpend[[#This Row],[Location]],"")</f>
        <v/>
      </c>
      <c r="K3540" t="str">
        <f>IF(AND(TimeSpend[[#This Row],[Personnel number]]&lt;&gt;"",TimeSpend[[#This Row],[Date]]&lt;&gt;""),TimeSpend[[#This Row],[Task]],"")</f>
        <v/>
      </c>
      <c r="L3540" t="str">
        <f>IF(AND(TimeSpend[[#This Row],[Personnel number]]&lt;&gt;"",TimeSpend[[#This Row],[Date]]&lt;&gt;""),Utilization!$J$2,"")</f>
        <v/>
      </c>
      <c r="M3540" t="str">
        <f>IF(AND(TimeSpend[[#This Row],[Personnel number]]&lt;&gt;"",TimeSpend[[#This Row],[Date]]&lt;&gt;""),TimeSpend[[#This Row],[Employee Name]],"")</f>
        <v/>
      </c>
      <c r="N3540" t="str">
        <f t="shared" si="110"/>
        <v/>
      </c>
      <c r="O3540" t="str">
        <f t="shared" si="111"/>
        <v/>
      </c>
      <c r="P3540" t="str">
        <f>IF(D3540&lt;&gt;"",VLOOKUP(D3540,Projects!B:C,2,0),"")</f>
        <v/>
      </c>
    </row>
    <row r="3541" spans="1:16" x14ac:dyDescent="0.25">
      <c r="A3541" t="str">
        <f>UPPER(IF(AND(TimeSpend[[#This Row],[Personnel number]]&lt;&gt;"",TimeSpend[[#This Row],[Date]]&lt;&gt;""),TimeSpend[[#This Row],[Personnel number]],""))</f>
        <v/>
      </c>
      <c r="B3541" s="85" t="str">
        <f>IF(AND(TimeSpend[[#This Row],[Personnel number]]&lt;&gt;"",TimeSpend[[#This Row],[Date]]&lt;&gt;""),TEXT(TimeSpend[[#This Row],[Date]],"[$-409]yyyyMMdd"),"")</f>
        <v/>
      </c>
      <c r="C3541" s="33" t="str">
        <f>IF(AND(TimeSpend[[#This Row],[Personnel number]]&lt;&gt;"",TimeSpend[[#This Row],[Date]]&lt;&gt;""),SUBSTITUTE(TimeSpend[[#This Row],[Hours]],",","."),"")</f>
        <v/>
      </c>
      <c r="D3541" t="str">
        <f>IF(AND(TimeSpend[[#This Row],[Personnel number]]&lt;&gt;"",TimeSpend[[#This Row],[Date]]&lt;&gt;""),TimeSpend[[#This Row],[Network]],"")</f>
        <v/>
      </c>
      <c r="E3541" t="str">
        <f>IF(AND(TimeSpend[[#This Row],[Personnel number]]&lt;&gt;"",TimeSpend[[#This Row],[Date]]&lt;&gt;""),TimeSpend[[#This Row],[Network Description]],"")</f>
        <v/>
      </c>
      <c r="F3541" t="str">
        <f>IF(AND(TimeSpend[[#This Row],[Personnel number]]&lt;&gt;"",TimeSpend[[#This Row],[Date]]&lt;&gt;""),TimeSpend[[#This Row],[Activity]],"")</f>
        <v/>
      </c>
      <c r="G3541" t="str">
        <f>IF(AND(TimeSpend[[#This Row],[Personnel number]]&lt;&gt;"",TimeSpend[[#This Row],[Date]]&lt;&gt;""),TimeSpend[[#This Row],[Activity description]],"")</f>
        <v/>
      </c>
      <c r="H3541" s="36" t="str">
        <f>IF(AND(TimeSpend[[#This Row],[Personnel number]]&lt;&gt;"",TimeSpend[[#This Row],[Date]]&lt;&gt;""),TimeSpend[[#This Row],[Start Time]],"")</f>
        <v/>
      </c>
      <c r="I3541" s="36" t="str">
        <f>IF(AND(TimeSpend[[#This Row],[Personnel number]]&lt;&gt;"",TimeSpend[[#This Row],[Date]]&lt;&gt;""),TimeSpend[[#This Row],[End Time]],"")</f>
        <v/>
      </c>
      <c r="J3541" t="str">
        <f>IF(AND(TimeSpend[[#This Row],[Personnel number]]&lt;&gt;"",TimeSpend[[#This Row],[Date]]&lt;&gt;""),TimeSpend[[#This Row],[Location]],"")</f>
        <v/>
      </c>
      <c r="K3541" t="str">
        <f>IF(AND(TimeSpend[[#This Row],[Personnel number]]&lt;&gt;"",TimeSpend[[#This Row],[Date]]&lt;&gt;""),TimeSpend[[#This Row],[Task]],"")</f>
        <v/>
      </c>
      <c r="L3541" t="str">
        <f>IF(AND(TimeSpend[[#This Row],[Personnel number]]&lt;&gt;"",TimeSpend[[#This Row],[Date]]&lt;&gt;""),Utilization!$J$2,"")</f>
        <v/>
      </c>
      <c r="M3541" t="str">
        <f>IF(AND(TimeSpend[[#This Row],[Personnel number]]&lt;&gt;"",TimeSpend[[#This Row],[Date]]&lt;&gt;""),TimeSpend[[#This Row],[Employee Name]],"")</f>
        <v/>
      </c>
      <c r="N3541" t="str">
        <f t="shared" si="110"/>
        <v/>
      </c>
      <c r="O3541" t="str">
        <f t="shared" si="111"/>
        <v/>
      </c>
      <c r="P3541" t="str">
        <f>IF(D3541&lt;&gt;"",VLOOKUP(D3541,Projects!B:C,2,0),"")</f>
        <v/>
      </c>
    </row>
    <row r="3542" spans="1:16" x14ac:dyDescent="0.25">
      <c r="A3542" t="str">
        <f>UPPER(IF(AND(TimeSpend[[#This Row],[Personnel number]]&lt;&gt;"",TimeSpend[[#This Row],[Date]]&lt;&gt;""),TimeSpend[[#This Row],[Personnel number]],""))</f>
        <v/>
      </c>
      <c r="B3542" s="85" t="str">
        <f>IF(AND(TimeSpend[[#This Row],[Personnel number]]&lt;&gt;"",TimeSpend[[#This Row],[Date]]&lt;&gt;""),TEXT(TimeSpend[[#This Row],[Date]],"[$-409]yyyyMMdd"),"")</f>
        <v/>
      </c>
      <c r="C3542" s="33" t="str">
        <f>IF(AND(TimeSpend[[#This Row],[Personnel number]]&lt;&gt;"",TimeSpend[[#This Row],[Date]]&lt;&gt;""),SUBSTITUTE(TimeSpend[[#This Row],[Hours]],",","."),"")</f>
        <v/>
      </c>
      <c r="D3542" t="str">
        <f>IF(AND(TimeSpend[[#This Row],[Personnel number]]&lt;&gt;"",TimeSpend[[#This Row],[Date]]&lt;&gt;""),TimeSpend[[#This Row],[Network]],"")</f>
        <v/>
      </c>
      <c r="E3542" t="str">
        <f>IF(AND(TimeSpend[[#This Row],[Personnel number]]&lt;&gt;"",TimeSpend[[#This Row],[Date]]&lt;&gt;""),TimeSpend[[#This Row],[Network Description]],"")</f>
        <v/>
      </c>
      <c r="F3542" t="str">
        <f>IF(AND(TimeSpend[[#This Row],[Personnel number]]&lt;&gt;"",TimeSpend[[#This Row],[Date]]&lt;&gt;""),TimeSpend[[#This Row],[Activity]],"")</f>
        <v/>
      </c>
      <c r="G3542" t="str">
        <f>IF(AND(TimeSpend[[#This Row],[Personnel number]]&lt;&gt;"",TimeSpend[[#This Row],[Date]]&lt;&gt;""),TimeSpend[[#This Row],[Activity description]],"")</f>
        <v/>
      </c>
      <c r="H3542" s="36" t="str">
        <f>IF(AND(TimeSpend[[#This Row],[Personnel number]]&lt;&gt;"",TimeSpend[[#This Row],[Date]]&lt;&gt;""),TimeSpend[[#This Row],[Start Time]],"")</f>
        <v/>
      </c>
      <c r="I3542" s="36" t="str">
        <f>IF(AND(TimeSpend[[#This Row],[Personnel number]]&lt;&gt;"",TimeSpend[[#This Row],[Date]]&lt;&gt;""),TimeSpend[[#This Row],[End Time]],"")</f>
        <v/>
      </c>
      <c r="J3542" t="str">
        <f>IF(AND(TimeSpend[[#This Row],[Personnel number]]&lt;&gt;"",TimeSpend[[#This Row],[Date]]&lt;&gt;""),TimeSpend[[#This Row],[Location]],"")</f>
        <v/>
      </c>
      <c r="K3542" t="str">
        <f>IF(AND(TimeSpend[[#This Row],[Personnel number]]&lt;&gt;"",TimeSpend[[#This Row],[Date]]&lt;&gt;""),TimeSpend[[#This Row],[Task]],"")</f>
        <v/>
      </c>
      <c r="L3542" t="str">
        <f>IF(AND(TimeSpend[[#This Row],[Personnel number]]&lt;&gt;"",TimeSpend[[#This Row],[Date]]&lt;&gt;""),Utilization!$J$2,"")</f>
        <v/>
      </c>
      <c r="M3542" t="str">
        <f>IF(AND(TimeSpend[[#This Row],[Personnel number]]&lt;&gt;"",TimeSpend[[#This Row],[Date]]&lt;&gt;""),TimeSpend[[#This Row],[Employee Name]],"")</f>
        <v/>
      </c>
      <c r="N3542" t="str">
        <f t="shared" si="110"/>
        <v/>
      </c>
      <c r="O3542" t="str">
        <f t="shared" si="111"/>
        <v/>
      </c>
      <c r="P3542" t="str">
        <f>IF(D3542&lt;&gt;"",VLOOKUP(D3542,Projects!B:C,2,0),"")</f>
        <v/>
      </c>
    </row>
    <row r="3543" spans="1:16" x14ac:dyDescent="0.25">
      <c r="A3543" t="str">
        <f>UPPER(IF(AND(TimeSpend[[#This Row],[Personnel number]]&lt;&gt;"",TimeSpend[[#This Row],[Date]]&lt;&gt;""),TimeSpend[[#This Row],[Personnel number]],""))</f>
        <v/>
      </c>
      <c r="B3543" s="85" t="str">
        <f>IF(AND(TimeSpend[[#This Row],[Personnel number]]&lt;&gt;"",TimeSpend[[#This Row],[Date]]&lt;&gt;""),TEXT(TimeSpend[[#This Row],[Date]],"[$-409]yyyyMMdd"),"")</f>
        <v/>
      </c>
      <c r="C3543" s="33" t="str">
        <f>IF(AND(TimeSpend[[#This Row],[Personnel number]]&lt;&gt;"",TimeSpend[[#This Row],[Date]]&lt;&gt;""),SUBSTITUTE(TimeSpend[[#This Row],[Hours]],",","."),"")</f>
        <v/>
      </c>
      <c r="D3543" t="str">
        <f>IF(AND(TimeSpend[[#This Row],[Personnel number]]&lt;&gt;"",TimeSpend[[#This Row],[Date]]&lt;&gt;""),TimeSpend[[#This Row],[Network]],"")</f>
        <v/>
      </c>
      <c r="E3543" t="str">
        <f>IF(AND(TimeSpend[[#This Row],[Personnel number]]&lt;&gt;"",TimeSpend[[#This Row],[Date]]&lt;&gt;""),TimeSpend[[#This Row],[Network Description]],"")</f>
        <v/>
      </c>
      <c r="F3543" t="str">
        <f>IF(AND(TimeSpend[[#This Row],[Personnel number]]&lt;&gt;"",TimeSpend[[#This Row],[Date]]&lt;&gt;""),TimeSpend[[#This Row],[Activity]],"")</f>
        <v/>
      </c>
      <c r="G3543" t="str">
        <f>IF(AND(TimeSpend[[#This Row],[Personnel number]]&lt;&gt;"",TimeSpend[[#This Row],[Date]]&lt;&gt;""),TimeSpend[[#This Row],[Activity description]],"")</f>
        <v/>
      </c>
      <c r="H3543" s="36" t="str">
        <f>IF(AND(TimeSpend[[#This Row],[Personnel number]]&lt;&gt;"",TimeSpend[[#This Row],[Date]]&lt;&gt;""),TimeSpend[[#This Row],[Start Time]],"")</f>
        <v/>
      </c>
      <c r="I3543" s="36" t="str">
        <f>IF(AND(TimeSpend[[#This Row],[Personnel number]]&lt;&gt;"",TimeSpend[[#This Row],[Date]]&lt;&gt;""),TimeSpend[[#This Row],[End Time]],"")</f>
        <v/>
      </c>
      <c r="J3543" t="str">
        <f>IF(AND(TimeSpend[[#This Row],[Personnel number]]&lt;&gt;"",TimeSpend[[#This Row],[Date]]&lt;&gt;""),TimeSpend[[#This Row],[Location]],"")</f>
        <v/>
      </c>
      <c r="K3543" t="str">
        <f>IF(AND(TimeSpend[[#This Row],[Personnel number]]&lt;&gt;"",TimeSpend[[#This Row],[Date]]&lt;&gt;""),TimeSpend[[#This Row],[Task]],"")</f>
        <v/>
      </c>
      <c r="L3543" t="str">
        <f>IF(AND(TimeSpend[[#This Row],[Personnel number]]&lt;&gt;"",TimeSpend[[#This Row],[Date]]&lt;&gt;""),Utilization!$J$2,"")</f>
        <v/>
      </c>
      <c r="M3543" t="str">
        <f>IF(AND(TimeSpend[[#This Row],[Personnel number]]&lt;&gt;"",TimeSpend[[#This Row],[Date]]&lt;&gt;""),TimeSpend[[#This Row],[Employee Name]],"")</f>
        <v/>
      </c>
      <c r="N3543" t="str">
        <f t="shared" si="110"/>
        <v/>
      </c>
      <c r="O3543" t="str">
        <f t="shared" si="111"/>
        <v/>
      </c>
      <c r="P3543" t="str">
        <f>IF(D3543&lt;&gt;"",VLOOKUP(D3543,Projects!B:C,2,0),"")</f>
        <v/>
      </c>
    </row>
    <row r="3544" spans="1:16" x14ac:dyDescent="0.25">
      <c r="A3544" t="str">
        <f>UPPER(IF(AND(TimeSpend[[#This Row],[Personnel number]]&lt;&gt;"",TimeSpend[[#This Row],[Date]]&lt;&gt;""),TimeSpend[[#This Row],[Personnel number]],""))</f>
        <v/>
      </c>
      <c r="B3544" s="85" t="str">
        <f>IF(AND(TimeSpend[[#This Row],[Personnel number]]&lt;&gt;"",TimeSpend[[#This Row],[Date]]&lt;&gt;""),TEXT(TimeSpend[[#This Row],[Date]],"[$-409]yyyyMMdd"),"")</f>
        <v/>
      </c>
      <c r="C3544" s="33" t="str">
        <f>IF(AND(TimeSpend[[#This Row],[Personnel number]]&lt;&gt;"",TimeSpend[[#This Row],[Date]]&lt;&gt;""),SUBSTITUTE(TimeSpend[[#This Row],[Hours]],",","."),"")</f>
        <v/>
      </c>
      <c r="D3544" t="str">
        <f>IF(AND(TimeSpend[[#This Row],[Personnel number]]&lt;&gt;"",TimeSpend[[#This Row],[Date]]&lt;&gt;""),TimeSpend[[#This Row],[Network]],"")</f>
        <v/>
      </c>
      <c r="E3544" t="str">
        <f>IF(AND(TimeSpend[[#This Row],[Personnel number]]&lt;&gt;"",TimeSpend[[#This Row],[Date]]&lt;&gt;""),TimeSpend[[#This Row],[Network Description]],"")</f>
        <v/>
      </c>
      <c r="F3544" t="str">
        <f>IF(AND(TimeSpend[[#This Row],[Personnel number]]&lt;&gt;"",TimeSpend[[#This Row],[Date]]&lt;&gt;""),TimeSpend[[#This Row],[Activity]],"")</f>
        <v/>
      </c>
      <c r="G3544" t="str">
        <f>IF(AND(TimeSpend[[#This Row],[Personnel number]]&lt;&gt;"",TimeSpend[[#This Row],[Date]]&lt;&gt;""),TimeSpend[[#This Row],[Activity description]],"")</f>
        <v/>
      </c>
      <c r="H3544" s="36" t="str">
        <f>IF(AND(TimeSpend[[#This Row],[Personnel number]]&lt;&gt;"",TimeSpend[[#This Row],[Date]]&lt;&gt;""),TimeSpend[[#This Row],[Start Time]],"")</f>
        <v/>
      </c>
      <c r="I3544" s="36" t="str">
        <f>IF(AND(TimeSpend[[#This Row],[Personnel number]]&lt;&gt;"",TimeSpend[[#This Row],[Date]]&lt;&gt;""),TimeSpend[[#This Row],[End Time]],"")</f>
        <v/>
      </c>
      <c r="J3544" t="str">
        <f>IF(AND(TimeSpend[[#This Row],[Personnel number]]&lt;&gt;"",TimeSpend[[#This Row],[Date]]&lt;&gt;""),TimeSpend[[#This Row],[Location]],"")</f>
        <v/>
      </c>
      <c r="K3544" t="str">
        <f>IF(AND(TimeSpend[[#This Row],[Personnel number]]&lt;&gt;"",TimeSpend[[#This Row],[Date]]&lt;&gt;""),TimeSpend[[#This Row],[Task]],"")</f>
        <v/>
      </c>
      <c r="L3544" t="str">
        <f>IF(AND(TimeSpend[[#This Row],[Personnel number]]&lt;&gt;"",TimeSpend[[#This Row],[Date]]&lt;&gt;""),Utilization!$J$2,"")</f>
        <v/>
      </c>
      <c r="M3544" t="str">
        <f>IF(AND(TimeSpend[[#This Row],[Personnel number]]&lt;&gt;"",TimeSpend[[#This Row],[Date]]&lt;&gt;""),TimeSpend[[#This Row],[Employee Name]],"")</f>
        <v/>
      </c>
      <c r="N3544" t="str">
        <f t="shared" si="110"/>
        <v/>
      </c>
      <c r="O3544" t="str">
        <f t="shared" si="111"/>
        <v/>
      </c>
      <c r="P3544" t="str">
        <f>IF(D3544&lt;&gt;"",VLOOKUP(D3544,Projects!B:C,2,0),"")</f>
        <v/>
      </c>
    </row>
    <row r="3545" spans="1:16" x14ac:dyDescent="0.25">
      <c r="A3545" t="str">
        <f>UPPER(IF(AND(TimeSpend[[#This Row],[Personnel number]]&lt;&gt;"",TimeSpend[[#This Row],[Date]]&lt;&gt;""),TimeSpend[[#This Row],[Personnel number]],""))</f>
        <v/>
      </c>
      <c r="B3545" s="85" t="str">
        <f>IF(AND(TimeSpend[[#This Row],[Personnel number]]&lt;&gt;"",TimeSpend[[#This Row],[Date]]&lt;&gt;""),TEXT(TimeSpend[[#This Row],[Date]],"[$-409]yyyyMMdd"),"")</f>
        <v/>
      </c>
      <c r="C3545" s="33" t="str">
        <f>IF(AND(TimeSpend[[#This Row],[Personnel number]]&lt;&gt;"",TimeSpend[[#This Row],[Date]]&lt;&gt;""),SUBSTITUTE(TimeSpend[[#This Row],[Hours]],",","."),"")</f>
        <v/>
      </c>
      <c r="D3545" t="str">
        <f>IF(AND(TimeSpend[[#This Row],[Personnel number]]&lt;&gt;"",TimeSpend[[#This Row],[Date]]&lt;&gt;""),TimeSpend[[#This Row],[Network]],"")</f>
        <v/>
      </c>
      <c r="E3545" t="str">
        <f>IF(AND(TimeSpend[[#This Row],[Personnel number]]&lt;&gt;"",TimeSpend[[#This Row],[Date]]&lt;&gt;""),TimeSpend[[#This Row],[Network Description]],"")</f>
        <v/>
      </c>
      <c r="F3545" t="str">
        <f>IF(AND(TimeSpend[[#This Row],[Personnel number]]&lt;&gt;"",TimeSpend[[#This Row],[Date]]&lt;&gt;""),TimeSpend[[#This Row],[Activity]],"")</f>
        <v/>
      </c>
      <c r="G3545" t="str">
        <f>IF(AND(TimeSpend[[#This Row],[Personnel number]]&lt;&gt;"",TimeSpend[[#This Row],[Date]]&lt;&gt;""),TimeSpend[[#This Row],[Activity description]],"")</f>
        <v/>
      </c>
      <c r="H3545" s="36" t="str">
        <f>IF(AND(TimeSpend[[#This Row],[Personnel number]]&lt;&gt;"",TimeSpend[[#This Row],[Date]]&lt;&gt;""),TimeSpend[[#This Row],[Start Time]],"")</f>
        <v/>
      </c>
      <c r="I3545" s="36" t="str">
        <f>IF(AND(TimeSpend[[#This Row],[Personnel number]]&lt;&gt;"",TimeSpend[[#This Row],[Date]]&lt;&gt;""),TimeSpend[[#This Row],[End Time]],"")</f>
        <v/>
      </c>
      <c r="J3545" t="str">
        <f>IF(AND(TimeSpend[[#This Row],[Personnel number]]&lt;&gt;"",TimeSpend[[#This Row],[Date]]&lt;&gt;""),TimeSpend[[#This Row],[Location]],"")</f>
        <v/>
      </c>
      <c r="K3545" t="str">
        <f>IF(AND(TimeSpend[[#This Row],[Personnel number]]&lt;&gt;"",TimeSpend[[#This Row],[Date]]&lt;&gt;""),TimeSpend[[#This Row],[Task]],"")</f>
        <v/>
      </c>
      <c r="L3545" t="str">
        <f>IF(AND(TimeSpend[[#This Row],[Personnel number]]&lt;&gt;"",TimeSpend[[#This Row],[Date]]&lt;&gt;""),Utilization!$J$2,"")</f>
        <v/>
      </c>
      <c r="M3545" t="str">
        <f>IF(AND(TimeSpend[[#This Row],[Personnel number]]&lt;&gt;"",TimeSpend[[#This Row],[Date]]&lt;&gt;""),TimeSpend[[#This Row],[Employee Name]],"")</f>
        <v/>
      </c>
      <c r="N3545" t="str">
        <f t="shared" si="110"/>
        <v/>
      </c>
      <c r="O3545" t="str">
        <f t="shared" si="111"/>
        <v/>
      </c>
      <c r="P3545" t="str">
        <f>IF(D3545&lt;&gt;"",VLOOKUP(D3545,Projects!B:C,2,0),"")</f>
        <v/>
      </c>
    </row>
    <row r="3546" spans="1:16" x14ac:dyDescent="0.25">
      <c r="A3546" t="str">
        <f>UPPER(IF(AND(TimeSpend[[#This Row],[Personnel number]]&lt;&gt;"",TimeSpend[[#This Row],[Date]]&lt;&gt;""),TimeSpend[[#This Row],[Personnel number]],""))</f>
        <v/>
      </c>
      <c r="B3546" s="85" t="str">
        <f>IF(AND(TimeSpend[[#This Row],[Personnel number]]&lt;&gt;"",TimeSpend[[#This Row],[Date]]&lt;&gt;""),TEXT(TimeSpend[[#This Row],[Date]],"[$-409]yyyyMMdd"),"")</f>
        <v/>
      </c>
      <c r="C3546" s="33" t="str">
        <f>IF(AND(TimeSpend[[#This Row],[Personnel number]]&lt;&gt;"",TimeSpend[[#This Row],[Date]]&lt;&gt;""),SUBSTITUTE(TimeSpend[[#This Row],[Hours]],",","."),"")</f>
        <v/>
      </c>
      <c r="D3546" t="str">
        <f>IF(AND(TimeSpend[[#This Row],[Personnel number]]&lt;&gt;"",TimeSpend[[#This Row],[Date]]&lt;&gt;""),TimeSpend[[#This Row],[Network]],"")</f>
        <v/>
      </c>
      <c r="E3546" t="str">
        <f>IF(AND(TimeSpend[[#This Row],[Personnel number]]&lt;&gt;"",TimeSpend[[#This Row],[Date]]&lt;&gt;""),TimeSpend[[#This Row],[Network Description]],"")</f>
        <v/>
      </c>
      <c r="F3546" t="str">
        <f>IF(AND(TimeSpend[[#This Row],[Personnel number]]&lt;&gt;"",TimeSpend[[#This Row],[Date]]&lt;&gt;""),TimeSpend[[#This Row],[Activity]],"")</f>
        <v/>
      </c>
      <c r="G3546" t="str">
        <f>IF(AND(TimeSpend[[#This Row],[Personnel number]]&lt;&gt;"",TimeSpend[[#This Row],[Date]]&lt;&gt;""),TimeSpend[[#This Row],[Activity description]],"")</f>
        <v/>
      </c>
      <c r="H3546" s="36" t="str">
        <f>IF(AND(TimeSpend[[#This Row],[Personnel number]]&lt;&gt;"",TimeSpend[[#This Row],[Date]]&lt;&gt;""),TimeSpend[[#This Row],[Start Time]],"")</f>
        <v/>
      </c>
      <c r="I3546" s="36" t="str">
        <f>IF(AND(TimeSpend[[#This Row],[Personnel number]]&lt;&gt;"",TimeSpend[[#This Row],[Date]]&lt;&gt;""),TimeSpend[[#This Row],[End Time]],"")</f>
        <v/>
      </c>
      <c r="J3546" t="str">
        <f>IF(AND(TimeSpend[[#This Row],[Personnel number]]&lt;&gt;"",TimeSpend[[#This Row],[Date]]&lt;&gt;""),TimeSpend[[#This Row],[Location]],"")</f>
        <v/>
      </c>
      <c r="K3546" t="str">
        <f>IF(AND(TimeSpend[[#This Row],[Personnel number]]&lt;&gt;"",TimeSpend[[#This Row],[Date]]&lt;&gt;""),TimeSpend[[#This Row],[Task]],"")</f>
        <v/>
      </c>
      <c r="L3546" t="str">
        <f>IF(AND(TimeSpend[[#This Row],[Personnel number]]&lt;&gt;"",TimeSpend[[#This Row],[Date]]&lt;&gt;""),Utilization!$J$2,"")</f>
        <v/>
      </c>
      <c r="M3546" t="str">
        <f>IF(AND(TimeSpend[[#This Row],[Personnel number]]&lt;&gt;"",TimeSpend[[#This Row],[Date]]&lt;&gt;""),TimeSpend[[#This Row],[Employee Name]],"")</f>
        <v/>
      </c>
      <c r="N3546" t="str">
        <f t="shared" si="110"/>
        <v/>
      </c>
      <c r="O3546" t="str">
        <f t="shared" si="111"/>
        <v/>
      </c>
      <c r="P3546" t="str">
        <f>IF(D3546&lt;&gt;"",VLOOKUP(D3546,Projects!B:C,2,0),"")</f>
        <v/>
      </c>
    </row>
    <row r="3547" spans="1:16" x14ac:dyDescent="0.25">
      <c r="A3547" t="str">
        <f>UPPER(IF(AND(TimeSpend[[#This Row],[Personnel number]]&lt;&gt;"",TimeSpend[[#This Row],[Date]]&lt;&gt;""),TimeSpend[[#This Row],[Personnel number]],""))</f>
        <v/>
      </c>
      <c r="B3547" s="85" t="str">
        <f>IF(AND(TimeSpend[[#This Row],[Personnel number]]&lt;&gt;"",TimeSpend[[#This Row],[Date]]&lt;&gt;""),TEXT(TimeSpend[[#This Row],[Date]],"[$-409]yyyyMMdd"),"")</f>
        <v/>
      </c>
      <c r="C3547" s="33" t="str">
        <f>IF(AND(TimeSpend[[#This Row],[Personnel number]]&lt;&gt;"",TimeSpend[[#This Row],[Date]]&lt;&gt;""),SUBSTITUTE(TimeSpend[[#This Row],[Hours]],",","."),"")</f>
        <v/>
      </c>
      <c r="D3547" t="str">
        <f>IF(AND(TimeSpend[[#This Row],[Personnel number]]&lt;&gt;"",TimeSpend[[#This Row],[Date]]&lt;&gt;""),TimeSpend[[#This Row],[Network]],"")</f>
        <v/>
      </c>
      <c r="E3547" t="str">
        <f>IF(AND(TimeSpend[[#This Row],[Personnel number]]&lt;&gt;"",TimeSpend[[#This Row],[Date]]&lt;&gt;""),TimeSpend[[#This Row],[Network Description]],"")</f>
        <v/>
      </c>
      <c r="F3547" t="str">
        <f>IF(AND(TimeSpend[[#This Row],[Personnel number]]&lt;&gt;"",TimeSpend[[#This Row],[Date]]&lt;&gt;""),TimeSpend[[#This Row],[Activity]],"")</f>
        <v/>
      </c>
      <c r="G3547" t="str">
        <f>IF(AND(TimeSpend[[#This Row],[Personnel number]]&lt;&gt;"",TimeSpend[[#This Row],[Date]]&lt;&gt;""),TimeSpend[[#This Row],[Activity description]],"")</f>
        <v/>
      </c>
      <c r="H3547" s="36" t="str">
        <f>IF(AND(TimeSpend[[#This Row],[Personnel number]]&lt;&gt;"",TimeSpend[[#This Row],[Date]]&lt;&gt;""),TimeSpend[[#This Row],[Start Time]],"")</f>
        <v/>
      </c>
      <c r="I3547" s="36" t="str">
        <f>IF(AND(TimeSpend[[#This Row],[Personnel number]]&lt;&gt;"",TimeSpend[[#This Row],[Date]]&lt;&gt;""),TimeSpend[[#This Row],[End Time]],"")</f>
        <v/>
      </c>
      <c r="J3547" t="str">
        <f>IF(AND(TimeSpend[[#This Row],[Personnel number]]&lt;&gt;"",TimeSpend[[#This Row],[Date]]&lt;&gt;""),TimeSpend[[#This Row],[Location]],"")</f>
        <v/>
      </c>
      <c r="K3547" t="str">
        <f>IF(AND(TimeSpend[[#This Row],[Personnel number]]&lt;&gt;"",TimeSpend[[#This Row],[Date]]&lt;&gt;""),TimeSpend[[#This Row],[Task]],"")</f>
        <v/>
      </c>
      <c r="L3547" t="str">
        <f>IF(AND(TimeSpend[[#This Row],[Personnel number]]&lt;&gt;"",TimeSpend[[#This Row],[Date]]&lt;&gt;""),Utilization!$J$2,"")</f>
        <v/>
      </c>
      <c r="M3547" t="str">
        <f>IF(AND(TimeSpend[[#This Row],[Personnel number]]&lt;&gt;"",TimeSpend[[#This Row],[Date]]&lt;&gt;""),TimeSpend[[#This Row],[Employee Name]],"")</f>
        <v/>
      </c>
      <c r="N3547" t="str">
        <f t="shared" si="110"/>
        <v/>
      </c>
      <c r="O3547" t="str">
        <f t="shared" si="111"/>
        <v/>
      </c>
      <c r="P3547" t="str">
        <f>IF(D3547&lt;&gt;"",VLOOKUP(D3547,Projects!B:C,2,0),"")</f>
        <v/>
      </c>
    </row>
    <row r="3548" spans="1:16" x14ac:dyDescent="0.25">
      <c r="A3548" t="str">
        <f>UPPER(IF(AND(TimeSpend[[#This Row],[Personnel number]]&lt;&gt;"",TimeSpend[[#This Row],[Date]]&lt;&gt;""),TimeSpend[[#This Row],[Personnel number]],""))</f>
        <v/>
      </c>
      <c r="B3548" s="85" t="str">
        <f>IF(AND(TimeSpend[[#This Row],[Personnel number]]&lt;&gt;"",TimeSpend[[#This Row],[Date]]&lt;&gt;""),TEXT(TimeSpend[[#This Row],[Date]],"[$-409]yyyyMMdd"),"")</f>
        <v/>
      </c>
      <c r="C3548" s="33" t="str">
        <f>IF(AND(TimeSpend[[#This Row],[Personnel number]]&lt;&gt;"",TimeSpend[[#This Row],[Date]]&lt;&gt;""),SUBSTITUTE(TimeSpend[[#This Row],[Hours]],",","."),"")</f>
        <v/>
      </c>
      <c r="D3548" t="str">
        <f>IF(AND(TimeSpend[[#This Row],[Personnel number]]&lt;&gt;"",TimeSpend[[#This Row],[Date]]&lt;&gt;""),TimeSpend[[#This Row],[Network]],"")</f>
        <v/>
      </c>
      <c r="E3548" t="str">
        <f>IF(AND(TimeSpend[[#This Row],[Personnel number]]&lt;&gt;"",TimeSpend[[#This Row],[Date]]&lt;&gt;""),TimeSpend[[#This Row],[Network Description]],"")</f>
        <v/>
      </c>
      <c r="F3548" t="str">
        <f>IF(AND(TimeSpend[[#This Row],[Personnel number]]&lt;&gt;"",TimeSpend[[#This Row],[Date]]&lt;&gt;""),TimeSpend[[#This Row],[Activity]],"")</f>
        <v/>
      </c>
      <c r="G3548" t="str">
        <f>IF(AND(TimeSpend[[#This Row],[Personnel number]]&lt;&gt;"",TimeSpend[[#This Row],[Date]]&lt;&gt;""),TimeSpend[[#This Row],[Activity description]],"")</f>
        <v/>
      </c>
      <c r="H3548" s="36" t="str">
        <f>IF(AND(TimeSpend[[#This Row],[Personnel number]]&lt;&gt;"",TimeSpend[[#This Row],[Date]]&lt;&gt;""),TimeSpend[[#This Row],[Start Time]],"")</f>
        <v/>
      </c>
      <c r="I3548" s="36" t="str">
        <f>IF(AND(TimeSpend[[#This Row],[Personnel number]]&lt;&gt;"",TimeSpend[[#This Row],[Date]]&lt;&gt;""),TimeSpend[[#This Row],[End Time]],"")</f>
        <v/>
      </c>
      <c r="J3548" t="str">
        <f>IF(AND(TimeSpend[[#This Row],[Personnel number]]&lt;&gt;"",TimeSpend[[#This Row],[Date]]&lt;&gt;""),TimeSpend[[#This Row],[Location]],"")</f>
        <v/>
      </c>
      <c r="K3548" t="str">
        <f>IF(AND(TimeSpend[[#This Row],[Personnel number]]&lt;&gt;"",TimeSpend[[#This Row],[Date]]&lt;&gt;""),TimeSpend[[#This Row],[Task]],"")</f>
        <v/>
      </c>
      <c r="L3548" t="str">
        <f>IF(AND(TimeSpend[[#This Row],[Personnel number]]&lt;&gt;"",TimeSpend[[#This Row],[Date]]&lt;&gt;""),Utilization!$J$2,"")</f>
        <v/>
      </c>
      <c r="M3548" t="str">
        <f>IF(AND(TimeSpend[[#This Row],[Personnel number]]&lt;&gt;"",TimeSpend[[#This Row],[Date]]&lt;&gt;""),TimeSpend[[#This Row],[Employee Name]],"")</f>
        <v/>
      </c>
      <c r="N3548" t="str">
        <f t="shared" si="110"/>
        <v/>
      </c>
      <c r="O3548" t="str">
        <f t="shared" si="111"/>
        <v/>
      </c>
      <c r="P3548" t="str">
        <f>IF(D3548&lt;&gt;"",VLOOKUP(D3548,Projects!B:C,2,0),"")</f>
        <v/>
      </c>
    </row>
    <row r="3549" spans="1:16" x14ac:dyDescent="0.25">
      <c r="A3549" t="str">
        <f>UPPER(IF(AND(TimeSpend[[#This Row],[Personnel number]]&lt;&gt;"",TimeSpend[[#This Row],[Date]]&lt;&gt;""),TimeSpend[[#This Row],[Personnel number]],""))</f>
        <v/>
      </c>
      <c r="B3549" s="85" t="str">
        <f>IF(AND(TimeSpend[[#This Row],[Personnel number]]&lt;&gt;"",TimeSpend[[#This Row],[Date]]&lt;&gt;""),TEXT(TimeSpend[[#This Row],[Date]],"[$-409]yyyyMMdd"),"")</f>
        <v/>
      </c>
      <c r="C3549" s="33" t="str">
        <f>IF(AND(TimeSpend[[#This Row],[Personnel number]]&lt;&gt;"",TimeSpend[[#This Row],[Date]]&lt;&gt;""),SUBSTITUTE(TimeSpend[[#This Row],[Hours]],",","."),"")</f>
        <v/>
      </c>
      <c r="D3549" t="str">
        <f>IF(AND(TimeSpend[[#This Row],[Personnel number]]&lt;&gt;"",TimeSpend[[#This Row],[Date]]&lt;&gt;""),TimeSpend[[#This Row],[Network]],"")</f>
        <v/>
      </c>
      <c r="E3549" t="str">
        <f>IF(AND(TimeSpend[[#This Row],[Personnel number]]&lt;&gt;"",TimeSpend[[#This Row],[Date]]&lt;&gt;""),TimeSpend[[#This Row],[Network Description]],"")</f>
        <v/>
      </c>
      <c r="F3549" t="str">
        <f>IF(AND(TimeSpend[[#This Row],[Personnel number]]&lt;&gt;"",TimeSpend[[#This Row],[Date]]&lt;&gt;""),TimeSpend[[#This Row],[Activity]],"")</f>
        <v/>
      </c>
      <c r="G3549" t="str">
        <f>IF(AND(TimeSpend[[#This Row],[Personnel number]]&lt;&gt;"",TimeSpend[[#This Row],[Date]]&lt;&gt;""),TimeSpend[[#This Row],[Activity description]],"")</f>
        <v/>
      </c>
      <c r="H3549" s="36" t="str">
        <f>IF(AND(TimeSpend[[#This Row],[Personnel number]]&lt;&gt;"",TimeSpend[[#This Row],[Date]]&lt;&gt;""),TimeSpend[[#This Row],[Start Time]],"")</f>
        <v/>
      </c>
      <c r="I3549" s="36" t="str">
        <f>IF(AND(TimeSpend[[#This Row],[Personnel number]]&lt;&gt;"",TimeSpend[[#This Row],[Date]]&lt;&gt;""),TimeSpend[[#This Row],[End Time]],"")</f>
        <v/>
      </c>
      <c r="J3549" t="str">
        <f>IF(AND(TimeSpend[[#This Row],[Personnel number]]&lt;&gt;"",TimeSpend[[#This Row],[Date]]&lt;&gt;""),TimeSpend[[#This Row],[Location]],"")</f>
        <v/>
      </c>
      <c r="K3549" t="str">
        <f>IF(AND(TimeSpend[[#This Row],[Personnel number]]&lt;&gt;"",TimeSpend[[#This Row],[Date]]&lt;&gt;""),TimeSpend[[#This Row],[Task]],"")</f>
        <v/>
      </c>
      <c r="L3549" t="str">
        <f>IF(AND(TimeSpend[[#This Row],[Personnel number]]&lt;&gt;"",TimeSpend[[#This Row],[Date]]&lt;&gt;""),Utilization!$J$2,"")</f>
        <v/>
      </c>
      <c r="M3549" t="str">
        <f>IF(AND(TimeSpend[[#This Row],[Personnel number]]&lt;&gt;"",TimeSpend[[#This Row],[Date]]&lt;&gt;""),TimeSpend[[#This Row],[Employee Name]],"")</f>
        <v/>
      </c>
      <c r="N3549" t="str">
        <f t="shared" si="110"/>
        <v/>
      </c>
      <c r="O3549" t="str">
        <f t="shared" si="111"/>
        <v/>
      </c>
      <c r="P3549" t="str">
        <f>IF(D3549&lt;&gt;"",VLOOKUP(D3549,Projects!B:C,2,0),"")</f>
        <v/>
      </c>
    </row>
    <row r="3550" spans="1:16" x14ac:dyDescent="0.25">
      <c r="A3550" t="str">
        <f>UPPER(IF(AND(TimeSpend[[#This Row],[Personnel number]]&lt;&gt;"",TimeSpend[[#This Row],[Date]]&lt;&gt;""),TimeSpend[[#This Row],[Personnel number]],""))</f>
        <v/>
      </c>
      <c r="B3550" s="85" t="str">
        <f>IF(AND(TimeSpend[[#This Row],[Personnel number]]&lt;&gt;"",TimeSpend[[#This Row],[Date]]&lt;&gt;""),TEXT(TimeSpend[[#This Row],[Date]],"[$-409]yyyyMMdd"),"")</f>
        <v/>
      </c>
      <c r="C3550" s="33" t="str">
        <f>IF(AND(TimeSpend[[#This Row],[Personnel number]]&lt;&gt;"",TimeSpend[[#This Row],[Date]]&lt;&gt;""),SUBSTITUTE(TimeSpend[[#This Row],[Hours]],",","."),"")</f>
        <v/>
      </c>
      <c r="D3550" t="str">
        <f>IF(AND(TimeSpend[[#This Row],[Personnel number]]&lt;&gt;"",TimeSpend[[#This Row],[Date]]&lt;&gt;""),TimeSpend[[#This Row],[Network]],"")</f>
        <v/>
      </c>
      <c r="E3550" t="str">
        <f>IF(AND(TimeSpend[[#This Row],[Personnel number]]&lt;&gt;"",TimeSpend[[#This Row],[Date]]&lt;&gt;""),TimeSpend[[#This Row],[Network Description]],"")</f>
        <v/>
      </c>
      <c r="F3550" t="str">
        <f>IF(AND(TimeSpend[[#This Row],[Personnel number]]&lt;&gt;"",TimeSpend[[#This Row],[Date]]&lt;&gt;""),TimeSpend[[#This Row],[Activity]],"")</f>
        <v/>
      </c>
      <c r="G3550" t="str">
        <f>IF(AND(TimeSpend[[#This Row],[Personnel number]]&lt;&gt;"",TimeSpend[[#This Row],[Date]]&lt;&gt;""),TimeSpend[[#This Row],[Activity description]],"")</f>
        <v/>
      </c>
      <c r="H3550" s="36" t="str">
        <f>IF(AND(TimeSpend[[#This Row],[Personnel number]]&lt;&gt;"",TimeSpend[[#This Row],[Date]]&lt;&gt;""),TimeSpend[[#This Row],[Start Time]],"")</f>
        <v/>
      </c>
      <c r="I3550" s="36" t="str">
        <f>IF(AND(TimeSpend[[#This Row],[Personnel number]]&lt;&gt;"",TimeSpend[[#This Row],[Date]]&lt;&gt;""),TimeSpend[[#This Row],[End Time]],"")</f>
        <v/>
      </c>
      <c r="J3550" t="str">
        <f>IF(AND(TimeSpend[[#This Row],[Personnel number]]&lt;&gt;"",TimeSpend[[#This Row],[Date]]&lt;&gt;""),TimeSpend[[#This Row],[Location]],"")</f>
        <v/>
      </c>
      <c r="K3550" t="str">
        <f>IF(AND(TimeSpend[[#This Row],[Personnel number]]&lt;&gt;"",TimeSpend[[#This Row],[Date]]&lt;&gt;""),TimeSpend[[#This Row],[Task]],"")</f>
        <v/>
      </c>
      <c r="L3550" t="str">
        <f>IF(AND(TimeSpend[[#This Row],[Personnel number]]&lt;&gt;"",TimeSpend[[#This Row],[Date]]&lt;&gt;""),Utilization!$J$2,"")</f>
        <v/>
      </c>
      <c r="M3550" t="str">
        <f>IF(AND(TimeSpend[[#This Row],[Personnel number]]&lt;&gt;"",TimeSpend[[#This Row],[Date]]&lt;&gt;""),TimeSpend[[#This Row],[Employee Name]],"")</f>
        <v/>
      </c>
      <c r="N3550" t="str">
        <f t="shared" si="110"/>
        <v/>
      </c>
      <c r="O3550" t="str">
        <f t="shared" si="111"/>
        <v/>
      </c>
      <c r="P3550" t="str">
        <f>IF(D3550&lt;&gt;"",VLOOKUP(D3550,Projects!B:C,2,0),"")</f>
        <v/>
      </c>
    </row>
    <row r="3551" spans="1:16" x14ac:dyDescent="0.25">
      <c r="A3551" t="str">
        <f>UPPER(IF(AND(TimeSpend[[#This Row],[Personnel number]]&lt;&gt;"",TimeSpend[[#This Row],[Date]]&lt;&gt;""),TimeSpend[[#This Row],[Personnel number]],""))</f>
        <v/>
      </c>
      <c r="B3551" s="85" t="str">
        <f>IF(AND(TimeSpend[[#This Row],[Personnel number]]&lt;&gt;"",TimeSpend[[#This Row],[Date]]&lt;&gt;""),TEXT(TimeSpend[[#This Row],[Date]],"[$-409]yyyyMMdd"),"")</f>
        <v/>
      </c>
      <c r="C3551" s="33" t="str">
        <f>IF(AND(TimeSpend[[#This Row],[Personnel number]]&lt;&gt;"",TimeSpend[[#This Row],[Date]]&lt;&gt;""),SUBSTITUTE(TimeSpend[[#This Row],[Hours]],",","."),"")</f>
        <v/>
      </c>
      <c r="D3551" t="str">
        <f>IF(AND(TimeSpend[[#This Row],[Personnel number]]&lt;&gt;"",TimeSpend[[#This Row],[Date]]&lt;&gt;""),TimeSpend[[#This Row],[Network]],"")</f>
        <v/>
      </c>
      <c r="E3551" t="str">
        <f>IF(AND(TimeSpend[[#This Row],[Personnel number]]&lt;&gt;"",TimeSpend[[#This Row],[Date]]&lt;&gt;""),TimeSpend[[#This Row],[Network Description]],"")</f>
        <v/>
      </c>
      <c r="F3551" t="str">
        <f>IF(AND(TimeSpend[[#This Row],[Personnel number]]&lt;&gt;"",TimeSpend[[#This Row],[Date]]&lt;&gt;""),TimeSpend[[#This Row],[Activity]],"")</f>
        <v/>
      </c>
      <c r="G3551" t="str">
        <f>IF(AND(TimeSpend[[#This Row],[Personnel number]]&lt;&gt;"",TimeSpend[[#This Row],[Date]]&lt;&gt;""),TimeSpend[[#This Row],[Activity description]],"")</f>
        <v/>
      </c>
      <c r="H3551" s="36" t="str">
        <f>IF(AND(TimeSpend[[#This Row],[Personnel number]]&lt;&gt;"",TimeSpend[[#This Row],[Date]]&lt;&gt;""),TimeSpend[[#This Row],[Start Time]],"")</f>
        <v/>
      </c>
      <c r="I3551" s="36" t="str">
        <f>IF(AND(TimeSpend[[#This Row],[Personnel number]]&lt;&gt;"",TimeSpend[[#This Row],[Date]]&lt;&gt;""),TimeSpend[[#This Row],[End Time]],"")</f>
        <v/>
      </c>
      <c r="J3551" t="str">
        <f>IF(AND(TimeSpend[[#This Row],[Personnel number]]&lt;&gt;"",TimeSpend[[#This Row],[Date]]&lt;&gt;""),TimeSpend[[#This Row],[Location]],"")</f>
        <v/>
      </c>
      <c r="K3551" t="str">
        <f>IF(AND(TimeSpend[[#This Row],[Personnel number]]&lt;&gt;"",TimeSpend[[#This Row],[Date]]&lt;&gt;""),TimeSpend[[#This Row],[Task]],"")</f>
        <v/>
      </c>
      <c r="L3551" t="str">
        <f>IF(AND(TimeSpend[[#This Row],[Personnel number]]&lt;&gt;"",TimeSpend[[#This Row],[Date]]&lt;&gt;""),Utilization!$J$2,"")</f>
        <v/>
      </c>
      <c r="M3551" t="str">
        <f>IF(AND(TimeSpend[[#This Row],[Personnel number]]&lt;&gt;"",TimeSpend[[#This Row],[Date]]&lt;&gt;""),TimeSpend[[#This Row],[Employee Name]],"")</f>
        <v/>
      </c>
      <c r="N3551" t="str">
        <f t="shared" si="110"/>
        <v/>
      </c>
      <c r="O3551" t="str">
        <f t="shared" si="111"/>
        <v/>
      </c>
      <c r="P3551" t="str">
        <f>IF(D3551&lt;&gt;"",VLOOKUP(D3551,Projects!B:C,2,0),"")</f>
        <v/>
      </c>
    </row>
    <row r="3552" spans="1:16" x14ac:dyDescent="0.25">
      <c r="A3552" t="str">
        <f>UPPER(IF(AND(TimeSpend[[#This Row],[Personnel number]]&lt;&gt;"",TimeSpend[[#This Row],[Date]]&lt;&gt;""),TimeSpend[[#This Row],[Personnel number]],""))</f>
        <v/>
      </c>
      <c r="B3552" s="85" t="str">
        <f>IF(AND(TimeSpend[[#This Row],[Personnel number]]&lt;&gt;"",TimeSpend[[#This Row],[Date]]&lt;&gt;""),TEXT(TimeSpend[[#This Row],[Date]],"[$-409]yyyyMMdd"),"")</f>
        <v/>
      </c>
      <c r="C3552" s="33" t="str">
        <f>IF(AND(TimeSpend[[#This Row],[Personnel number]]&lt;&gt;"",TimeSpend[[#This Row],[Date]]&lt;&gt;""),SUBSTITUTE(TimeSpend[[#This Row],[Hours]],",","."),"")</f>
        <v/>
      </c>
      <c r="D3552" t="str">
        <f>IF(AND(TimeSpend[[#This Row],[Personnel number]]&lt;&gt;"",TimeSpend[[#This Row],[Date]]&lt;&gt;""),TimeSpend[[#This Row],[Network]],"")</f>
        <v/>
      </c>
      <c r="E3552" t="str">
        <f>IF(AND(TimeSpend[[#This Row],[Personnel number]]&lt;&gt;"",TimeSpend[[#This Row],[Date]]&lt;&gt;""),TimeSpend[[#This Row],[Network Description]],"")</f>
        <v/>
      </c>
      <c r="F3552" t="str">
        <f>IF(AND(TimeSpend[[#This Row],[Personnel number]]&lt;&gt;"",TimeSpend[[#This Row],[Date]]&lt;&gt;""),TimeSpend[[#This Row],[Activity]],"")</f>
        <v/>
      </c>
      <c r="G3552" t="str">
        <f>IF(AND(TimeSpend[[#This Row],[Personnel number]]&lt;&gt;"",TimeSpend[[#This Row],[Date]]&lt;&gt;""),TimeSpend[[#This Row],[Activity description]],"")</f>
        <v/>
      </c>
      <c r="H3552" s="36" t="str">
        <f>IF(AND(TimeSpend[[#This Row],[Personnel number]]&lt;&gt;"",TimeSpend[[#This Row],[Date]]&lt;&gt;""),TimeSpend[[#This Row],[Start Time]],"")</f>
        <v/>
      </c>
      <c r="I3552" s="36" t="str">
        <f>IF(AND(TimeSpend[[#This Row],[Personnel number]]&lt;&gt;"",TimeSpend[[#This Row],[Date]]&lt;&gt;""),TimeSpend[[#This Row],[End Time]],"")</f>
        <v/>
      </c>
      <c r="J3552" t="str">
        <f>IF(AND(TimeSpend[[#This Row],[Personnel number]]&lt;&gt;"",TimeSpend[[#This Row],[Date]]&lt;&gt;""),TimeSpend[[#This Row],[Location]],"")</f>
        <v/>
      </c>
      <c r="K3552" t="str">
        <f>IF(AND(TimeSpend[[#This Row],[Personnel number]]&lt;&gt;"",TimeSpend[[#This Row],[Date]]&lt;&gt;""),TimeSpend[[#This Row],[Task]],"")</f>
        <v/>
      </c>
      <c r="L3552" t="str">
        <f>IF(AND(TimeSpend[[#This Row],[Personnel number]]&lt;&gt;"",TimeSpend[[#This Row],[Date]]&lt;&gt;""),Utilization!$J$2,"")</f>
        <v/>
      </c>
      <c r="M3552" t="str">
        <f>IF(AND(TimeSpend[[#This Row],[Personnel number]]&lt;&gt;"",TimeSpend[[#This Row],[Date]]&lt;&gt;""),TimeSpend[[#This Row],[Employee Name]],"")</f>
        <v/>
      </c>
      <c r="N3552" t="str">
        <f t="shared" si="110"/>
        <v/>
      </c>
      <c r="O3552" t="str">
        <f t="shared" si="111"/>
        <v/>
      </c>
      <c r="P3552" t="str">
        <f>IF(D3552&lt;&gt;"",VLOOKUP(D3552,Projects!B:C,2,0),"")</f>
        <v/>
      </c>
    </row>
    <row r="3553" spans="1:16" x14ac:dyDescent="0.25">
      <c r="A3553" t="str">
        <f>UPPER(IF(AND(TimeSpend[[#This Row],[Personnel number]]&lt;&gt;"",TimeSpend[[#This Row],[Date]]&lt;&gt;""),TimeSpend[[#This Row],[Personnel number]],""))</f>
        <v/>
      </c>
      <c r="B3553" s="85" t="str">
        <f>IF(AND(TimeSpend[[#This Row],[Personnel number]]&lt;&gt;"",TimeSpend[[#This Row],[Date]]&lt;&gt;""),TEXT(TimeSpend[[#This Row],[Date]],"[$-409]yyyyMMdd"),"")</f>
        <v/>
      </c>
      <c r="C3553" s="33" t="str">
        <f>IF(AND(TimeSpend[[#This Row],[Personnel number]]&lt;&gt;"",TimeSpend[[#This Row],[Date]]&lt;&gt;""),SUBSTITUTE(TimeSpend[[#This Row],[Hours]],",","."),"")</f>
        <v/>
      </c>
      <c r="D3553" t="str">
        <f>IF(AND(TimeSpend[[#This Row],[Personnel number]]&lt;&gt;"",TimeSpend[[#This Row],[Date]]&lt;&gt;""),TimeSpend[[#This Row],[Network]],"")</f>
        <v/>
      </c>
      <c r="E3553" t="str">
        <f>IF(AND(TimeSpend[[#This Row],[Personnel number]]&lt;&gt;"",TimeSpend[[#This Row],[Date]]&lt;&gt;""),TimeSpend[[#This Row],[Network Description]],"")</f>
        <v/>
      </c>
      <c r="F3553" t="str">
        <f>IF(AND(TimeSpend[[#This Row],[Personnel number]]&lt;&gt;"",TimeSpend[[#This Row],[Date]]&lt;&gt;""),TimeSpend[[#This Row],[Activity]],"")</f>
        <v/>
      </c>
      <c r="G3553" t="str">
        <f>IF(AND(TimeSpend[[#This Row],[Personnel number]]&lt;&gt;"",TimeSpend[[#This Row],[Date]]&lt;&gt;""),TimeSpend[[#This Row],[Activity description]],"")</f>
        <v/>
      </c>
      <c r="H3553" s="36" t="str">
        <f>IF(AND(TimeSpend[[#This Row],[Personnel number]]&lt;&gt;"",TimeSpend[[#This Row],[Date]]&lt;&gt;""),TimeSpend[[#This Row],[Start Time]],"")</f>
        <v/>
      </c>
      <c r="I3553" s="36" t="str">
        <f>IF(AND(TimeSpend[[#This Row],[Personnel number]]&lt;&gt;"",TimeSpend[[#This Row],[Date]]&lt;&gt;""),TimeSpend[[#This Row],[End Time]],"")</f>
        <v/>
      </c>
      <c r="J3553" t="str">
        <f>IF(AND(TimeSpend[[#This Row],[Personnel number]]&lt;&gt;"",TimeSpend[[#This Row],[Date]]&lt;&gt;""),TimeSpend[[#This Row],[Location]],"")</f>
        <v/>
      </c>
      <c r="K3553" t="str">
        <f>IF(AND(TimeSpend[[#This Row],[Personnel number]]&lt;&gt;"",TimeSpend[[#This Row],[Date]]&lt;&gt;""),TimeSpend[[#This Row],[Task]],"")</f>
        <v/>
      </c>
      <c r="L3553" t="str">
        <f>IF(AND(TimeSpend[[#This Row],[Personnel number]]&lt;&gt;"",TimeSpend[[#This Row],[Date]]&lt;&gt;""),Utilization!$J$2,"")</f>
        <v/>
      </c>
      <c r="M3553" t="str">
        <f>IF(AND(TimeSpend[[#This Row],[Personnel number]]&lt;&gt;"",TimeSpend[[#This Row],[Date]]&lt;&gt;""),TimeSpend[[#This Row],[Employee Name]],"")</f>
        <v/>
      </c>
      <c r="N3553" t="str">
        <f t="shared" si="110"/>
        <v/>
      </c>
      <c r="O3553" t="str">
        <f t="shared" si="111"/>
        <v/>
      </c>
      <c r="P3553" t="str">
        <f>IF(D3553&lt;&gt;"",VLOOKUP(D3553,Projects!B:C,2,0),"")</f>
        <v/>
      </c>
    </row>
    <row r="3554" spans="1:16" x14ac:dyDescent="0.25">
      <c r="A3554" t="str">
        <f>UPPER(IF(AND(TimeSpend[[#This Row],[Personnel number]]&lt;&gt;"",TimeSpend[[#This Row],[Date]]&lt;&gt;""),TimeSpend[[#This Row],[Personnel number]],""))</f>
        <v/>
      </c>
      <c r="B3554" s="85" t="str">
        <f>IF(AND(TimeSpend[[#This Row],[Personnel number]]&lt;&gt;"",TimeSpend[[#This Row],[Date]]&lt;&gt;""),TEXT(TimeSpend[[#This Row],[Date]],"[$-409]yyyyMMdd"),"")</f>
        <v/>
      </c>
      <c r="C3554" s="33" t="str">
        <f>IF(AND(TimeSpend[[#This Row],[Personnel number]]&lt;&gt;"",TimeSpend[[#This Row],[Date]]&lt;&gt;""),SUBSTITUTE(TimeSpend[[#This Row],[Hours]],",","."),"")</f>
        <v/>
      </c>
      <c r="D3554" t="str">
        <f>IF(AND(TimeSpend[[#This Row],[Personnel number]]&lt;&gt;"",TimeSpend[[#This Row],[Date]]&lt;&gt;""),TimeSpend[[#This Row],[Network]],"")</f>
        <v/>
      </c>
      <c r="E3554" t="str">
        <f>IF(AND(TimeSpend[[#This Row],[Personnel number]]&lt;&gt;"",TimeSpend[[#This Row],[Date]]&lt;&gt;""),TimeSpend[[#This Row],[Network Description]],"")</f>
        <v/>
      </c>
      <c r="F3554" t="str">
        <f>IF(AND(TimeSpend[[#This Row],[Personnel number]]&lt;&gt;"",TimeSpend[[#This Row],[Date]]&lt;&gt;""),TimeSpend[[#This Row],[Activity]],"")</f>
        <v/>
      </c>
      <c r="G3554" t="str">
        <f>IF(AND(TimeSpend[[#This Row],[Personnel number]]&lt;&gt;"",TimeSpend[[#This Row],[Date]]&lt;&gt;""),TimeSpend[[#This Row],[Activity description]],"")</f>
        <v/>
      </c>
      <c r="H3554" s="36" t="str">
        <f>IF(AND(TimeSpend[[#This Row],[Personnel number]]&lt;&gt;"",TimeSpend[[#This Row],[Date]]&lt;&gt;""),TimeSpend[[#This Row],[Start Time]],"")</f>
        <v/>
      </c>
      <c r="I3554" s="36" t="str">
        <f>IF(AND(TimeSpend[[#This Row],[Personnel number]]&lt;&gt;"",TimeSpend[[#This Row],[Date]]&lt;&gt;""),TimeSpend[[#This Row],[End Time]],"")</f>
        <v/>
      </c>
      <c r="J3554" t="str">
        <f>IF(AND(TimeSpend[[#This Row],[Personnel number]]&lt;&gt;"",TimeSpend[[#This Row],[Date]]&lt;&gt;""),TimeSpend[[#This Row],[Location]],"")</f>
        <v/>
      </c>
      <c r="K3554" t="str">
        <f>IF(AND(TimeSpend[[#This Row],[Personnel number]]&lt;&gt;"",TimeSpend[[#This Row],[Date]]&lt;&gt;""),TimeSpend[[#This Row],[Task]],"")</f>
        <v/>
      </c>
      <c r="L3554" t="str">
        <f>IF(AND(TimeSpend[[#This Row],[Personnel number]]&lt;&gt;"",TimeSpend[[#This Row],[Date]]&lt;&gt;""),Utilization!$J$2,"")</f>
        <v/>
      </c>
      <c r="M3554" t="str">
        <f>IF(AND(TimeSpend[[#This Row],[Personnel number]]&lt;&gt;"",TimeSpend[[#This Row],[Date]]&lt;&gt;""),TimeSpend[[#This Row],[Employee Name]],"")</f>
        <v/>
      </c>
      <c r="N3554" t="str">
        <f t="shared" si="110"/>
        <v/>
      </c>
      <c r="O3554" t="str">
        <f t="shared" si="111"/>
        <v/>
      </c>
      <c r="P3554" t="str">
        <f>IF(D3554&lt;&gt;"",VLOOKUP(D3554,Projects!B:C,2,0),"")</f>
        <v/>
      </c>
    </row>
    <row r="3555" spans="1:16" x14ac:dyDescent="0.25">
      <c r="A3555" t="str">
        <f>UPPER(IF(AND(TimeSpend[[#This Row],[Personnel number]]&lt;&gt;"",TimeSpend[[#This Row],[Date]]&lt;&gt;""),TimeSpend[[#This Row],[Personnel number]],""))</f>
        <v/>
      </c>
      <c r="B3555" s="85" t="str">
        <f>IF(AND(TimeSpend[[#This Row],[Personnel number]]&lt;&gt;"",TimeSpend[[#This Row],[Date]]&lt;&gt;""),TEXT(TimeSpend[[#This Row],[Date]],"[$-409]yyyyMMdd"),"")</f>
        <v/>
      </c>
      <c r="C3555" s="33" t="str">
        <f>IF(AND(TimeSpend[[#This Row],[Personnel number]]&lt;&gt;"",TimeSpend[[#This Row],[Date]]&lt;&gt;""),SUBSTITUTE(TimeSpend[[#This Row],[Hours]],",","."),"")</f>
        <v/>
      </c>
      <c r="D3555" t="str">
        <f>IF(AND(TimeSpend[[#This Row],[Personnel number]]&lt;&gt;"",TimeSpend[[#This Row],[Date]]&lt;&gt;""),TimeSpend[[#This Row],[Network]],"")</f>
        <v/>
      </c>
      <c r="E3555" t="str">
        <f>IF(AND(TimeSpend[[#This Row],[Personnel number]]&lt;&gt;"",TimeSpend[[#This Row],[Date]]&lt;&gt;""),TimeSpend[[#This Row],[Network Description]],"")</f>
        <v/>
      </c>
      <c r="F3555" t="str">
        <f>IF(AND(TimeSpend[[#This Row],[Personnel number]]&lt;&gt;"",TimeSpend[[#This Row],[Date]]&lt;&gt;""),TimeSpend[[#This Row],[Activity]],"")</f>
        <v/>
      </c>
      <c r="G3555" t="str">
        <f>IF(AND(TimeSpend[[#This Row],[Personnel number]]&lt;&gt;"",TimeSpend[[#This Row],[Date]]&lt;&gt;""),TimeSpend[[#This Row],[Activity description]],"")</f>
        <v/>
      </c>
      <c r="H3555" s="36" t="str">
        <f>IF(AND(TimeSpend[[#This Row],[Personnel number]]&lt;&gt;"",TimeSpend[[#This Row],[Date]]&lt;&gt;""),TimeSpend[[#This Row],[Start Time]],"")</f>
        <v/>
      </c>
      <c r="I3555" s="36" t="str">
        <f>IF(AND(TimeSpend[[#This Row],[Personnel number]]&lt;&gt;"",TimeSpend[[#This Row],[Date]]&lt;&gt;""),TimeSpend[[#This Row],[End Time]],"")</f>
        <v/>
      </c>
      <c r="J3555" t="str">
        <f>IF(AND(TimeSpend[[#This Row],[Personnel number]]&lt;&gt;"",TimeSpend[[#This Row],[Date]]&lt;&gt;""),TimeSpend[[#This Row],[Location]],"")</f>
        <v/>
      </c>
      <c r="K3555" t="str">
        <f>IF(AND(TimeSpend[[#This Row],[Personnel number]]&lt;&gt;"",TimeSpend[[#This Row],[Date]]&lt;&gt;""),TimeSpend[[#This Row],[Task]],"")</f>
        <v/>
      </c>
      <c r="L3555" t="str">
        <f>IF(AND(TimeSpend[[#This Row],[Personnel number]]&lt;&gt;"",TimeSpend[[#This Row],[Date]]&lt;&gt;""),Utilization!$J$2,"")</f>
        <v/>
      </c>
      <c r="M3555" t="str">
        <f>IF(AND(TimeSpend[[#This Row],[Personnel number]]&lt;&gt;"",TimeSpend[[#This Row],[Date]]&lt;&gt;""),TimeSpend[[#This Row],[Employee Name]],"")</f>
        <v/>
      </c>
      <c r="N3555" t="str">
        <f t="shared" si="110"/>
        <v/>
      </c>
      <c r="O3555" t="str">
        <f t="shared" si="111"/>
        <v/>
      </c>
      <c r="P3555" t="str">
        <f>IF(D3555&lt;&gt;"",VLOOKUP(D3555,Projects!B:C,2,0),"")</f>
        <v/>
      </c>
    </row>
    <row r="3556" spans="1:16" x14ac:dyDescent="0.25">
      <c r="A3556" t="str">
        <f>UPPER(IF(AND(TimeSpend[[#This Row],[Personnel number]]&lt;&gt;"",TimeSpend[[#This Row],[Date]]&lt;&gt;""),TimeSpend[[#This Row],[Personnel number]],""))</f>
        <v/>
      </c>
      <c r="B3556" s="85" t="str">
        <f>IF(AND(TimeSpend[[#This Row],[Personnel number]]&lt;&gt;"",TimeSpend[[#This Row],[Date]]&lt;&gt;""),TEXT(TimeSpend[[#This Row],[Date]],"[$-409]yyyyMMdd"),"")</f>
        <v/>
      </c>
      <c r="C3556" s="33" t="str">
        <f>IF(AND(TimeSpend[[#This Row],[Personnel number]]&lt;&gt;"",TimeSpend[[#This Row],[Date]]&lt;&gt;""),SUBSTITUTE(TimeSpend[[#This Row],[Hours]],",","."),"")</f>
        <v/>
      </c>
      <c r="D3556" t="str">
        <f>IF(AND(TimeSpend[[#This Row],[Personnel number]]&lt;&gt;"",TimeSpend[[#This Row],[Date]]&lt;&gt;""),TimeSpend[[#This Row],[Network]],"")</f>
        <v/>
      </c>
      <c r="E3556" t="str">
        <f>IF(AND(TimeSpend[[#This Row],[Personnel number]]&lt;&gt;"",TimeSpend[[#This Row],[Date]]&lt;&gt;""),TimeSpend[[#This Row],[Network Description]],"")</f>
        <v/>
      </c>
      <c r="F3556" t="str">
        <f>IF(AND(TimeSpend[[#This Row],[Personnel number]]&lt;&gt;"",TimeSpend[[#This Row],[Date]]&lt;&gt;""),TimeSpend[[#This Row],[Activity]],"")</f>
        <v/>
      </c>
      <c r="G3556" t="str">
        <f>IF(AND(TimeSpend[[#This Row],[Personnel number]]&lt;&gt;"",TimeSpend[[#This Row],[Date]]&lt;&gt;""),TimeSpend[[#This Row],[Activity description]],"")</f>
        <v/>
      </c>
      <c r="H3556" s="36" t="str">
        <f>IF(AND(TimeSpend[[#This Row],[Personnel number]]&lt;&gt;"",TimeSpend[[#This Row],[Date]]&lt;&gt;""),TimeSpend[[#This Row],[Start Time]],"")</f>
        <v/>
      </c>
      <c r="I3556" s="36" t="str">
        <f>IF(AND(TimeSpend[[#This Row],[Personnel number]]&lt;&gt;"",TimeSpend[[#This Row],[Date]]&lt;&gt;""),TimeSpend[[#This Row],[End Time]],"")</f>
        <v/>
      </c>
      <c r="J3556" t="str">
        <f>IF(AND(TimeSpend[[#This Row],[Personnel number]]&lt;&gt;"",TimeSpend[[#This Row],[Date]]&lt;&gt;""),TimeSpend[[#This Row],[Location]],"")</f>
        <v/>
      </c>
      <c r="K3556" t="str">
        <f>IF(AND(TimeSpend[[#This Row],[Personnel number]]&lt;&gt;"",TimeSpend[[#This Row],[Date]]&lt;&gt;""),TimeSpend[[#This Row],[Task]],"")</f>
        <v/>
      </c>
      <c r="L3556" t="str">
        <f>IF(AND(TimeSpend[[#This Row],[Personnel number]]&lt;&gt;"",TimeSpend[[#This Row],[Date]]&lt;&gt;""),Utilization!$J$2,"")</f>
        <v/>
      </c>
      <c r="M3556" t="str">
        <f>IF(AND(TimeSpend[[#This Row],[Personnel number]]&lt;&gt;"",TimeSpend[[#This Row],[Date]]&lt;&gt;""),TimeSpend[[#This Row],[Employee Name]],"")</f>
        <v/>
      </c>
      <c r="N3556" t="str">
        <f t="shared" si="110"/>
        <v/>
      </c>
      <c r="O3556" t="str">
        <f t="shared" si="111"/>
        <v/>
      </c>
      <c r="P3556" t="str">
        <f>IF(D3556&lt;&gt;"",VLOOKUP(D3556,Projects!B:C,2,0),"")</f>
        <v/>
      </c>
    </row>
    <row r="3557" spans="1:16" x14ac:dyDescent="0.25">
      <c r="A3557" t="str">
        <f>UPPER(IF(AND(TimeSpend[[#This Row],[Personnel number]]&lt;&gt;"",TimeSpend[[#This Row],[Date]]&lt;&gt;""),TimeSpend[[#This Row],[Personnel number]],""))</f>
        <v/>
      </c>
      <c r="B3557" s="85" t="str">
        <f>IF(AND(TimeSpend[[#This Row],[Personnel number]]&lt;&gt;"",TimeSpend[[#This Row],[Date]]&lt;&gt;""),TEXT(TimeSpend[[#This Row],[Date]],"[$-409]yyyyMMdd"),"")</f>
        <v/>
      </c>
      <c r="C3557" s="33" t="str">
        <f>IF(AND(TimeSpend[[#This Row],[Personnel number]]&lt;&gt;"",TimeSpend[[#This Row],[Date]]&lt;&gt;""),SUBSTITUTE(TimeSpend[[#This Row],[Hours]],",","."),"")</f>
        <v/>
      </c>
      <c r="D3557" t="str">
        <f>IF(AND(TimeSpend[[#This Row],[Personnel number]]&lt;&gt;"",TimeSpend[[#This Row],[Date]]&lt;&gt;""),TimeSpend[[#This Row],[Network]],"")</f>
        <v/>
      </c>
      <c r="E3557" t="str">
        <f>IF(AND(TimeSpend[[#This Row],[Personnel number]]&lt;&gt;"",TimeSpend[[#This Row],[Date]]&lt;&gt;""),TimeSpend[[#This Row],[Network Description]],"")</f>
        <v/>
      </c>
      <c r="F3557" t="str">
        <f>IF(AND(TimeSpend[[#This Row],[Personnel number]]&lt;&gt;"",TimeSpend[[#This Row],[Date]]&lt;&gt;""),TimeSpend[[#This Row],[Activity]],"")</f>
        <v/>
      </c>
      <c r="G3557" t="str">
        <f>IF(AND(TimeSpend[[#This Row],[Personnel number]]&lt;&gt;"",TimeSpend[[#This Row],[Date]]&lt;&gt;""),TimeSpend[[#This Row],[Activity description]],"")</f>
        <v/>
      </c>
      <c r="H3557" s="36" t="str">
        <f>IF(AND(TimeSpend[[#This Row],[Personnel number]]&lt;&gt;"",TimeSpend[[#This Row],[Date]]&lt;&gt;""),TimeSpend[[#This Row],[Start Time]],"")</f>
        <v/>
      </c>
      <c r="I3557" s="36" t="str">
        <f>IF(AND(TimeSpend[[#This Row],[Personnel number]]&lt;&gt;"",TimeSpend[[#This Row],[Date]]&lt;&gt;""),TimeSpend[[#This Row],[End Time]],"")</f>
        <v/>
      </c>
      <c r="J3557" t="str">
        <f>IF(AND(TimeSpend[[#This Row],[Personnel number]]&lt;&gt;"",TimeSpend[[#This Row],[Date]]&lt;&gt;""),TimeSpend[[#This Row],[Location]],"")</f>
        <v/>
      </c>
      <c r="K3557" t="str">
        <f>IF(AND(TimeSpend[[#This Row],[Personnel number]]&lt;&gt;"",TimeSpend[[#This Row],[Date]]&lt;&gt;""),TimeSpend[[#This Row],[Task]],"")</f>
        <v/>
      </c>
      <c r="L3557" t="str">
        <f>IF(AND(TimeSpend[[#This Row],[Personnel number]]&lt;&gt;"",TimeSpend[[#This Row],[Date]]&lt;&gt;""),Utilization!$J$2,"")</f>
        <v/>
      </c>
      <c r="M3557" t="str">
        <f>IF(AND(TimeSpend[[#This Row],[Personnel number]]&lt;&gt;"",TimeSpend[[#This Row],[Date]]&lt;&gt;""),TimeSpend[[#This Row],[Employee Name]],"")</f>
        <v/>
      </c>
      <c r="N3557" t="str">
        <f t="shared" si="110"/>
        <v/>
      </c>
      <c r="O3557" t="str">
        <f t="shared" si="111"/>
        <v/>
      </c>
      <c r="P3557" t="str">
        <f>IF(D3557&lt;&gt;"",VLOOKUP(D3557,Projects!B:C,2,0),"")</f>
        <v/>
      </c>
    </row>
    <row r="3558" spans="1:16" x14ac:dyDescent="0.25">
      <c r="A3558" t="str">
        <f>UPPER(IF(AND(TimeSpend[[#This Row],[Personnel number]]&lt;&gt;"",TimeSpend[[#This Row],[Date]]&lt;&gt;""),TimeSpend[[#This Row],[Personnel number]],""))</f>
        <v/>
      </c>
      <c r="B3558" s="85" t="str">
        <f>IF(AND(TimeSpend[[#This Row],[Personnel number]]&lt;&gt;"",TimeSpend[[#This Row],[Date]]&lt;&gt;""),TEXT(TimeSpend[[#This Row],[Date]],"[$-409]yyyyMMdd"),"")</f>
        <v/>
      </c>
      <c r="C3558" s="33" t="str">
        <f>IF(AND(TimeSpend[[#This Row],[Personnel number]]&lt;&gt;"",TimeSpend[[#This Row],[Date]]&lt;&gt;""),SUBSTITUTE(TimeSpend[[#This Row],[Hours]],",","."),"")</f>
        <v/>
      </c>
      <c r="D3558" t="str">
        <f>IF(AND(TimeSpend[[#This Row],[Personnel number]]&lt;&gt;"",TimeSpend[[#This Row],[Date]]&lt;&gt;""),TimeSpend[[#This Row],[Network]],"")</f>
        <v/>
      </c>
      <c r="E3558" t="str">
        <f>IF(AND(TimeSpend[[#This Row],[Personnel number]]&lt;&gt;"",TimeSpend[[#This Row],[Date]]&lt;&gt;""),TimeSpend[[#This Row],[Network Description]],"")</f>
        <v/>
      </c>
      <c r="F3558" t="str">
        <f>IF(AND(TimeSpend[[#This Row],[Personnel number]]&lt;&gt;"",TimeSpend[[#This Row],[Date]]&lt;&gt;""),TimeSpend[[#This Row],[Activity]],"")</f>
        <v/>
      </c>
      <c r="G3558" t="str">
        <f>IF(AND(TimeSpend[[#This Row],[Personnel number]]&lt;&gt;"",TimeSpend[[#This Row],[Date]]&lt;&gt;""),TimeSpend[[#This Row],[Activity description]],"")</f>
        <v/>
      </c>
      <c r="H3558" s="36" t="str">
        <f>IF(AND(TimeSpend[[#This Row],[Personnel number]]&lt;&gt;"",TimeSpend[[#This Row],[Date]]&lt;&gt;""),TimeSpend[[#This Row],[Start Time]],"")</f>
        <v/>
      </c>
      <c r="I3558" s="36" t="str">
        <f>IF(AND(TimeSpend[[#This Row],[Personnel number]]&lt;&gt;"",TimeSpend[[#This Row],[Date]]&lt;&gt;""),TimeSpend[[#This Row],[End Time]],"")</f>
        <v/>
      </c>
      <c r="J3558" t="str">
        <f>IF(AND(TimeSpend[[#This Row],[Personnel number]]&lt;&gt;"",TimeSpend[[#This Row],[Date]]&lt;&gt;""),TimeSpend[[#This Row],[Location]],"")</f>
        <v/>
      </c>
      <c r="K3558" t="str">
        <f>IF(AND(TimeSpend[[#This Row],[Personnel number]]&lt;&gt;"",TimeSpend[[#This Row],[Date]]&lt;&gt;""),TimeSpend[[#This Row],[Task]],"")</f>
        <v/>
      </c>
      <c r="L3558" t="str">
        <f>IF(AND(TimeSpend[[#This Row],[Personnel number]]&lt;&gt;"",TimeSpend[[#This Row],[Date]]&lt;&gt;""),Utilization!$J$2,"")</f>
        <v/>
      </c>
      <c r="M3558" t="str">
        <f>IF(AND(TimeSpend[[#This Row],[Personnel number]]&lt;&gt;"",TimeSpend[[#This Row],[Date]]&lt;&gt;""),TimeSpend[[#This Row],[Employee Name]],"")</f>
        <v/>
      </c>
      <c r="N3558" t="str">
        <f t="shared" si="110"/>
        <v/>
      </c>
      <c r="O3558" t="str">
        <f t="shared" si="111"/>
        <v/>
      </c>
      <c r="P3558" t="str">
        <f>IF(D3558&lt;&gt;"",VLOOKUP(D3558,Projects!B:C,2,0),"")</f>
        <v/>
      </c>
    </row>
    <row r="3559" spans="1:16" x14ac:dyDescent="0.25">
      <c r="A3559" t="str">
        <f>UPPER(IF(AND(TimeSpend[[#This Row],[Personnel number]]&lt;&gt;"",TimeSpend[[#This Row],[Date]]&lt;&gt;""),TimeSpend[[#This Row],[Personnel number]],""))</f>
        <v/>
      </c>
      <c r="B3559" s="85" t="str">
        <f>IF(AND(TimeSpend[[#This Row],[Personnel number]]&lt;&gt;"",TimeSpend[[#This Row],[Date]]&lt;&gt;""),TEXT(TimeSpend[[#This Row],[Date]],"[$-409]yyyyMMdd"),"")</f>
        <v/>
      </c>
      <c r="C3559" s="33" t="str">
        <f>IF(AND(TimeSpend[[#This Row],[Personnel number]]&lt;&gt;"",TimeSpend[[#This Row],[Date]]&lt;&gt;""),SUBSTITUTE(TimeSpend[[#This Row],[Hours]],",","."),"")</f>
        <v/>
      </c>
      <c r="D3559" t="str">
        <f>IF(AND(TimeSpend[[#This Row],[Personnel number]]&lt;&gt;"",TimeSpend[[#This Row],[Date]]&lt;&gt;""),TimeSpend[[#This Row],[Network]],"")</f>
        <v/>
      </c>
      <c r="E3559" t="str">
        <f>IF(AND(TimeSpend[[#This Row],[Personnel number]]&lt;&gt;"",TimeSpend[[#This Row],[Date]]&lt;&gt;""),TimeSpend[[#This Row],[Network Description]],"")</f>
        <v/>
      </c>
      <c r="F3559" t="str">
        <f>IF(AND(TimeSpend[[#This Row],[Personnel number]]&lt;&gt;"",TimeSpend[[#This Row],[Date]]&lt;&gt;""),TimeSpend[[#This Row],[Activity]],"")</f>
        <v/>
      </c>
      <c r="G3559" t="str">
        <f>IF(AND(TimeSpend[[#This Row],[Personnel number]]&lt;&gt;"",TimeSpend[[#This Row],[Date]]&lt;&gt;""),TimeSpend[[#This Row],[Activity description]],"")</f>
        <v/>
      </c>
      <c r="H3559" s="36" t="str">
        <f>IF(AND(TimeSpend[[#This Row],[Personnel number]]&lt;&gt;"",TimeSpend[[#This Row],[Date]]&lt;&gt;""),TimeSpend[[#This Row],[Start Time]],"")</f>
        <v/>
      </c>
      <c r="I3559" s="36" t="str">
        <f>IF(AND(TimeSpend[[#This Row],[Personnel number]]&lt;&gt;"",TimeSpend[[#This Row],[Date]]&lt;&gt;""),TimeSpend[[#This Row],[End Time]],"")</f>
        <v/>
      </c>
      <c r="J3559" t="str">
        <f>IF(AND(TimeSpend[[#This Row],[Personnel number]]&lt;&gt;"",TimeSpend[[#This Row],[Date]]&lt;&gt;""),TimeSpend[[#This Row],[Location]],"")</f>
        <v/>
      </c>
      <c r="K3559" t="str">
        <f>IF(AND(TimeSpend[[#This Row],[Personnel number]]&lt;&gt;"",TimeSpend[[#This Row],[Date]]&lt;&gt;""),TimeSpend[[#This Row],[Task]],"")</f>
        <v/>
      </c>
      <c r="L3559" t="str">
        <f>IF(AND(TimeSpend[[#This Row],[Personnel number]]&lt;&gt;"",TimeSpend[[#This Row],[Date]]&lt;&gt;""),Utilization!$J$2,"")</f>
        <v/>
      </c>
      <c r="M3559" t="str">
        <f>IF(AND(TimeSpend[[#This Row],[Personnel number]]&lt;&gt;"",TimeSpend[[#This Row],[Date]]&lt;&gt;""),TimeSpend[[#This Row],[Employee Name]],"")</f>
        <v/>
      </c>
      <c r="N3559" t="str">
        <f t="shared" si="110"/>
        <v/>
      </c>
      <c r="O3559" t="str">
        <f t="shared" si="111"/>
        <v/>
      </c>
      <c r="P3559" t="str">
        <f>IF(D3559&lt;&gt;"",VLOOKUP(D3559,Projects!B:C,2,0),"")</f>
        <v/>
      </c>
    </row>
    <row r="3560" spans="1:16" x14ac:dyDescent="0.25">
      <c r="A3560" t="str">
        <f>UPPER(IF(AND(TimeSpend[[#This Row],[Personnel number]]&lt;&gt;"",TimeSpend[[#This Row],[Date]]&lt;&gt;""),TimeSpend[[#This Row],[Personnel number]],""))</f>
        <v/>
      </c>
      <c r="B3560" s="85" t="str">
        <f>IF(AND(TimeSpend[[#This Row],[Personnel number]]&lt;&gt;"",TimeSpend[[#This Row],[Date]]&lt;&gt;""),TEXT(TimeSpend[[#This Row],[Date]],"[$-409]yyyyMMdd"),"")</f>
        <v/>
      </c>
      <c r="C3560" s="33" t="str">
        <f>IF(AND(TimeSpend[[#This Row],[Personnel number]]&lt;&gt;"",TimeSpend[[#This Row],[Date]]&lt;&gt;""),SUBSTITUTE(TimeSpend[[#This Row],[Hours]],",","."),"")</f>
        <v/>
      </c>
      <c r="D3560" t="str">
        <f>IF(AND(TimeSpend[[#This Row],[Personnel number]]&lt;&gt;"",TimeSpend[[#This Row],[Date]]&lt;&gt;""),TimeSpend[[#This Row],[Network]],"")</f>
        <v/>
      </c>
      <c r="E3560" t="str">
        <f>IF(AND(TimeSpend[[#This Row],[Personnel number]]&lt;&gt;"",TimeSpend[[#This Row],[Date]]&lt;&gt;""),TimeSpend[[#This Row],[Network Description]],"")</f>
        <v/>
      </c>
      <c r="F3560" t="str">
        <f>IF(AND(TimeSpend[[#This Row],[Personnel number]]&lt;&gt;"",TimeSpend[[#This Row],[Date]]&lt;&gt;""),TimeSpend[[#This Row],[Activity]],"")</f>
        <v/>
      </c>
      <c r="G3560" t="str">
        <f>IF(AND(TimeSpend[[#This Row],[Personnel number]]&lt;&gt;"",TimeSpend[[#This Row],[Date]]&lt;&gt;""),TimeSpend[[#This Row],[Activity description]],"")</f>
        <v/>
      </c>
      <c r="H3560" s="36" t="str">
        <f>IF(AND(TimeSpend[[#This Row],[Personnel number]]&lt;&gt;"",TimeSpend[[#This Row],[Date]]&lt;&gt;""),TimeSpend[[#This Row],[Start Time]],"")</f>
        <v/>
      </c>
      <c r="I3560" s="36" t="str">
        <f>IF(AND(TimeSpend[[#This Row],[Personnel number]]&lt;&gt;"",TimeSpend[[#This Row],[Date]]&lt;&gt;""),TimeSpend[[#This Row],[End Time]],"")</f>
        <v/>
      </c>
      <c r="J3560" t="str">
        <f>IF(AND(TimeSpend[[#This Row],[Personnel number]]&lt;&gt;"",TimeSpend[[#This Row],[Date]]&lt;&gt;""),TimeSpend[[#This Row],[Location]],"")</f>
        <v/>
      </c>
      <c r="K3560" t="str">
        <f>IF(AND(TimeSpend[[#This Row],[Personnel number]]&lt;&gt;"",TimeSpend[[#This Row],[Date]]&lt;&gt;""),TimeSpend[[#This Row],[Task]],"")</f>
        <v/>
      </c>
      <c r="L3560" t="str">
        <f>IF(AND(TimeSpend[[#This Row],[Personnel number]]&lt;&gt;"",TimeSpend[[#This Row],[Date]]&lt;&gt;""),Utilization!$J$2,"")</f>
        <v/>
      </c>
      <c r="M3560" t="str">
        <f>IF(AND(TimeSpend[[#This Row],[Personnel number]]&lt;&gt;"",TimeSpend[[#This Row],[Date]]&lt;&gt;""),TimeSpend[[#This Row],[Employee Name]],"")</f>
        <v/>
      </c>
      <c r="N3560" t="str">
        <f t="shared" si="110"/>
        <v/>
      </c>
      <c r="O3560" t="str">
        <f t="shared" si="111"/>
        <v/>
      </c>
      <c r="P3560" t="str">
        <f>IF(D3560&lt;&gt;"",VLOOKUP(D3560,Projects!B:C,2,0),"")</f>
        <v/>
      </c>
    </row>
    <row r="3561" spans="1:16" x14ac:dyDescent="0.25">
      <c r="A3561" t="str">
        <f>UPPER(IF(AND(TimeSpend[[#This Row],[Personnel number]]&lt;&gt;"",TimeSpend[[#This Row],[Date]]&lt;&gt;""),TimeSpend[[#This Row],[Personnel number]],""))</f>
        <v/>
      </c>
      <c r="B3561" s="85" t="str">
        <f>IF(AND(TimeSpend[[#This Row],[Personnel number]]&lt;&gt;"",TimeSpend[[#This Row],[Date]]&lt;&gt;""),TEXT(TimeSpend[[#This Row],[Date]],"[$-409]yyyyMMdd"),"")</f>
        <v/>
      </c>
      <c r="C3561" s="33" t="str">
        <f>IF(AND(TimeSpend[[#This Row],[Personnel number]]&lt;&gt;"",TimeSpend[[#This Row],[Date]]&lt;&gt;""),SUBSTITUTE(TimeSpend[[#This Row],[Hours]],",","."),"")</f>
        <v/>
      </c>
      <c r="D3561" t="str">
        <f>IF(AND(TimeSpend[[#This Row],[Personnel number]]&lt;&gt;"",TimeSpend[[#This Row],[Date]]&lt;&gt;""),TimeSpend[[#This Row],[Network]],"")</f>
        <v/>
      </c>
      <c r="E3561" t="str">
        <f>IF(AND(TimeSpend[[#This Row],[Personnel number]]&lt;&gt;"",TimeSpend[[#This Row],[Date]]&lt;&gt;""),TimeSpend[[#This Row],[Network Description]],"")</f>
        <v/>
      </c>
      <c r="F3561" t="str">
        <f>IF(AND(TimeSpend[[#This Row],[Personnel number]]&lt;&gt;"",TimeSpend[[#This Row],[Date]]&lt;&gt;""),TimeSpend[[#This Row],[Activity]],"")</f>
        <v/>
      </c>
      <c r="G3561" t="str">
        <f>IF(AND(TimeSpend[[#This Row],[Personnel number]]&lt;&gt;"",TimeSpend[[#This Row],[Date]]&lt;&gt;""),TimeSpend[[#This Row],[Activity description]],"")</f>
        <v/>
      </c>
      <c r="H3561" s="36" t="str">
        <f>IF(AND(TimeSpend[[#This Row],[Personnel number]]&lt;&gt;"",TimeSpend[[#This Row],[Date]]&lt;&gt;""),TimeSpend[[#This Row],[Start Time]],"")</f>
        <v/>
      </c>
      <c r="I3561" s="36" t="str">
        <f>IF(AND(TimeSpend[[#This Row],[Personnel number]]&lt;&gt;"",TimeSpend[[#This Row],[Date]]&lt;&gt;""),TimeSpend[[#This Row],[End Time]],"")</f>
        <v/>
      </c>
      <c r="J3561" t="str">
        <f>IF(AND(TimeSpend[[#This Row],[Personnel number]]&lt;&gt;"",TimeSpend[[#This Row],[Date]]&lt;&gt;""),TimeSpend[[#This Row],[Location]],"")</f>
        <v/>
      </c>
      <c r="K3561" t="str">
        <f>IF(AND(TimeSpend[[#This Row],[Personnel number]]&lt;&gt;"",TimeSpend[[#This Row],[Date]]&lt;&gt;""),TimeSpend[[#This Row],[Task]],"")</f>
        <v/>
      </c>
      <c r="L3561" t="str">
        <f>IF(AND(TimeSpend[[#This Row],[Personnel number]]&lt;&gt;"",TimeSpend[[#This Row],[Date]]&lt;&gt;""),Utilization!$J$2,"")</f>
        <v/>
      </c>
      <c r="M3561" t="str">
        <f>IF(AND(TimeSpend[[#This Row],[Personnel number]]&lt;&gt;"",TimeSpend[[#This Row],[Date]]&lt;&gt;""),TimeSpend[[#This Row],[Employee Name]],"")</f>
        <v/>
      </c>
      <c r="N3561" t="str">
        <f t="shared" si="110"/>
        <v/>
      </c>
      <c r="O3561" t="str">
        <f t="shared" si="111"/>
        <v/>
      </c>
      <c r="P3561" t="str">
        <f>IF(D3561&lt;&gt;"",VLOOKUP(D3561,Projects!B:C,2,0),"")</f>
        <v/>
      </c>
    </row>
    <row r="3562" spans="1:16" x14ac:dyDescent="0.25">
      <c r="A3562" t="str">
        <f>UPPER(IF(AND(TimeSpend[[#This Row],[Personnel number]]&lt;&gt;"",TimeSpend[[#This Row],[Date]]&lt;&gt;""),TimeSpend[[#This Row],[Personnel number]],""))</f>
        <v/>
      </c>
      <c r="B3562" s="85" t="str">
        <f>IF(AND(TimeSpend[[#This Row],[Personnel number]]&lt;&gt;"",TimeSpend[[#This Row],[Date]]&lt;&gt;""),TEXT(TimeSpend[[#This Row],[Date]],"[$-409]yyyyMMdd"),"")</f>
        <v/>
      </c>
      <c r="C3562" s="33" t="str">
        <f>IF(AND(TimeSpend[[#This Row],[Personnel number]]&lt;&gt;"",TimeSpend[[#This Row],[Date]]&lt;&gt;""),SUBSTITUTE(TimeSpend[[#This Row],[Hours]],",","."),"")</f>
        <v/>
      </c>
      <c r="D3562" t="str">
        <f>IF(AND(TimeSpend[[#This Row],[Personnel number]]&lt;&gt;"",TimeSpend[[#This Row],[Date]]&lt;&gt;""),TimeSpend[[#This Row],[Network]],"")</f>
        <v/>
      </c>
      <c r="E3562" t="str">
        <f>IF(AND(TimeSpend[[#This Row],[Personnel number]]&lt;&gt;"",TimeSpend[[#This Row],[Date]]&lt;&gt;""),TimeSpend[[#This Row],[Network Description]],"")</f>
        <v/>
      </c>
      <c r="F3562" t="str">
        <f>IF(AND(TimeSpend[[#This Row],[Personnel number]]&lt;&gt;"",TimeSpend[[#This Row],[Date]]&lt;&gt;""),TimeSpend[[#This Row],[Activity]],"")</f>
        <v/>
      </c>
      <c r="G3562" t="str">
        <f>IF(AND(TimeSpend[[#This Row],[Personnel number]]&lt;&gt;"",TimeSpend[[#This Row],[Date]]&lt;&gt;""),TimeSpend[[#This Row],[Activity description]],"")</f>
        <v/>
      </c>
      <c r="H3562" s="36" t="str">
        <f>IF(AND(TimeSpend[[#This Row],[Personnel number]]&lt;&gt;"",TimeSpend[[#This Row],[Date]]&lt;&gt;""),TimeSpend[[#This Row],[Start Time]],"")</f>
        <v/>
      </c>
      <c r="I3562" s="36" t="str">
        <f>IF(AND(TimeSpend[[#This Row],[Personnel number]]&lt;&gt;"",TimeSpend[[#This Row],[Date]]&lt;&gt;""),TimeSpend[[#This Row],[End Time]],"")</f>
        <v/>
      </c>
      <c r="J3562" t="str">
        <f>IF(AND(TimeSpend[[#This Row],[Personnel number]]&lt;&gt;"",TimeSpend[[#This Row],[Date]]&lt;&gt;""),TimeSpend[[#This Row],[Location]],"")</f>
        <v/>
      </c>
      <c r="K3562" t="str">
        <f>IF(AND(TimeSpend[[#This Row],[Personnel number]]&lt;&gt;"",TimeSpend[[#This Row],[Date]]&lt;&gt;""),TimeSpend[[#This Row],[Task]],"")</f>
        <v/>
      </c>
      <c r="L3562" t="str">
        <f>IF(AND(TimeSpend[[#This Row],[Personnel number]]&lt;&gt;"",TimeSpend[[#This Row],[Date]]&lt;&gt;""),Utilization!$J$2,"")</f>
        <v/>
      </c>
      <c r="M3562" t="str">
        <f>IF(AND(TimeSpend[[#This Row],[Personnel number]]&lt;&gt;"",TimeSpend[[#This Row],[Date]]&lt;&gt;""),TimeSpend[[#This Row],[Employee Name]],"")</f>
        <v/>
      </c>
      <c r="N3562" t="str">
        <f t="shared" si="110"/>
        <v/>
      </c>
      <c r="O3562" t="str">
        <f t="shared" si="111"/>
        <v/>
      </c>
      <c r="P3562" t="str">
        <f>IF(D3562&lt;&gt;"",VLOOKUP(D3562,Projects!B:C,2,0),"")</f>
        <v/>
      </c>
    </row>
    <row r="3563" spans="1:16" x14ac:dyDescent="0.25">
      <c r="A3563" t="str">
        <f>UPPER(IF(AND(TimeSpend[[#This Row],[Personnel number]]&lt;&gt;"",TimeSpend[[#This Row],[Date]]&lt;&gt;""),TimeSpend[[#This Row],[Personnel number]],""))</f>
        <v/>
      </c>
      <c r="B3563" s="85" t="str">
        <f>IF(AND(TimeSpend[[#This Row],[Personnel number]]&lt;&gt;"",TimeSpend[[#This Row],[Date]]&lt;&gt;""),TEXT(TimeSpend[[#This Row],[Date]],"[$-409]yyyyMMdd"),"")</f>
        <v/>
      </c>
      <c r="C3563" s="33" t="str">
        <f>IF(AND(TimeSpend[[#This Row],[Personnel number]]&lt;&gt;"",TimeSpend[[#This Row],[Date]]&lt;&gt;""),SUBSTITUTE(TimeSpend[[#This Row],[Hours]],",","."),"")</f>
        <v/>
      </c>
      <c r="D3563" t="str">
        <f>IF(AND(TimeSpend[[#This Row],[Personnel number]]&lt;&gt;"",TimeSpend[[#This Row],[Date]]&lt;&gt;""),TimeSpend[[#This Row],[Network]],"")</f>
        <v/>
      </c>
      <c r="E3563" t="str">
        <f>IF(AND(TimeSpend[[#This Row],[Personnel number]]&lt;&gt;"",TimeSpend[[#This Row],[Date]]&lt;&gt;""),TimeSpend[[#This Row],[Network Description]],"")</f>
        <v/>
      </c>
      <c r="F3563" t="str">
        <f>IF(AND(TimeSpend[[#This Row],[Personnel number]]&lt;&gt;"",TimeSpend[[#This Row],[Date]]&lt;&gt;""),TimeSpend[[#This Row],[Activity]],"")</f>
        <v/>
      </c>
      <c r="G3563" t="str">
        <f>IF(AND(TimeSpend[[#This Row],[Personnel number]]&lt;&gt;"",TimeSpend[[#This Row],[Date]]&lt;&gt;""),TimeSpend[[#This Row],[Activity description]],"")</f>
        <v/>
      </c>
      <c r="H3563" s="36" t="str">
        <f>IF(AND(TimeSpend[[#This Row],[Personnel number]]&lt;&gt;"",TimeSpend[[#This Row],[Date]]&lt;&gt;""),TimeSpend[[#This Row],[Start Time]],"")</f>
        <v/>
      </c>
      <c r="I3563" s="36" t="str">
        <f>IF(AND(TimeSpend[[#This Row],[Personnel number]]&lt;&gt;"",TimeSpend[[#This Row],[Date]]&lt;&gt;""),TimeSpend[[#This Row],[End Time]],"")</f>
        <v/>
      </c>
      <c r="J3563" t="str">
        <f>IF(AND(TimeSpend[[#This Row],[Personnel number]]&lt;&gt;"",TimeSpend[[#This Row],[Date]]&lt;&gt;""),TimeSpend[[#This Row],[Location]],"")</f>
        <v/>
      </c>
      <c r="K3563" t="str">
        <f>IF(AND(TimeSpend[[#This Row],[Personnel number]]&lt;&gt;"",TimeSpend[[#This Row],[Date]]&lt;&gt;""),TimeSpend[[#This Row],[Task]],"")</f>
        <v/>
      </c>
      <c r="L3563" t="str">
        <f>IF(AND(TimeSpend[[#This Row],[Personnel number]]&lt;&gt;"",TimeSpend[[#This Row],[Date]]&lt;&gt;""),Utilization!$J$2,"")</f>
        <v/>
      </c>
      <c r="M3563" t="str">
        <f>IF(AND(TimeSpend[[#This Row],[Personnel number]]&lt;&gt;"",TimeSpend[[#This Row],[Date]]&lt;&gt;""),TimeSpend[[#This Row],[Employee Name]],"")</f>
        <v/>
      </c>
      <c r="N3563" t="str">
        <f t="shared" si="110"/>
        <v/>
      </c>
      <c r="O3563" t="str">
        <f t="shared" si="111"/>
        <v/>
      </c>
      <c r="P3563" t="str">
        <f>IF(D3563&lt;&gt;"",VLOOKUP(D3563,Projects!B:C,2,0),"")</f>
        <v/>
      </c>
    </row>
    <row r="3564" spans="1:16" x14ac:dyDescent="0.25">
      <c r="A3564" t="str">
        <f>UPPER(IF(AND(TimeSpend[[#This Row],[Personnel number]]&lt;&gt;"",TimeSpend[[#This Row],[Date]]&lt;&gt;""),TimeSpend[[#This Row],[Personnel number]],""))</f>
        <v/>
      </c>
      <c r="B3564" s="85" t="str">
        <f>IF(AND(TimeSpend[[#This Row],[Personnel number]]&lt;&gt;"",TimeSpend[[#This Row],[Date]]&lt;&gt;""),TEXT(TimeSpend[[#This Row],[Date]],"[$-409]yyyyMMdd"),"")</f>
        <v/>
      </c>
      <c r="C3564" s="33" t="str">
        <f>IF(AND(TimeSpend[[#This Row],[Personnel number]]&lt;&gt;"",TimeSpend[[#This Row],[Date]]&lt;&gt;""),SUBSTITUTE(TimeSpend[[#This Row],[Hours]],",","."),"")</f>
        <v/>
      </c>
      <c r="D3564" t="str">
        <f>IF(AND(TimeSpend[[#This Row],[Personnel number]]&lt;&gt;"",TimeSpend[[#This Row],[Date]]&lt;&gt;""),TimeSpend[[#This Row],[Network]],"")</f>
        <v/>
      </c>
      <c r="E3564" t="str">
        <f>IF(AND(TimeSpend[[#This Row],[Personnel number]]&lt;&gt;"",TimeSpend[[#This Row],[Date]]&lt;&gt;""),TimeSpend[[#This Row],[Network Description]],"")</f>
        <v/>
      </c>
      <c r="F3564" t="str">
        <f>IF(AND(TimeSpend[[#This Row],[Personnel number]]&lt;&gt;"",TimeSpend[[#This Row],[Date]]&lt;&gt;""),TimeSpend[[#This Row],[Activity]],"")</f>
        <v/>
      </c>
      <c r="G3564" t="str">
        <f>IF(AND(TimeSpend[[#This Row],[Personnel number]]&lt;&gt;"",TimeSpend[[#This Row],[Date]]&lt;&gt;""),TimeSpend[[#This Row],[Activity description]],"")</f>
        <v/>
      </c>
      <c r="H3564" s="36" t="str">
        <f>IF(AND(TimeSpend[[#This Row],[Personnel number]]&lt;&gt;"",TimeSpend[[#This Row],[Date]]&lt;&gt;""),TimeSpend[[#This Row],[Start Time]],"")</f>
        <v/>
      </c>
      <c r="I3564" s="36" t="str">
        <f>IF(AND(TimeSpend[[#This Row],[Personnel number]]&lt;&gt;"",TimeSpend[[#This Row],[Date]]&lt;&gt;""),TimeSpend[[#This Row],[End Time]],"")</f>
        <v/>
      </c>
      <c r="J3564" t="str">
        <f>IF(AND(TimeSpend[[#This Row],[Personnel number]]&lt;&gt;"",TimeSpend[[#This Row],[Date]]&lt;&gt;""),TimeSpend[[#This Row],[Location]],"")</f>
        <v/>
      </c>
      <c r="K3564" t="str">
        <f>IF(AND(TimeSpend[[#This Row],[Personnel number]]&lt;&gt;"",TimeSpend[[#This Row],[Date]]&lt;&gt;""),TimeSpend[[#This Row],[Task]],"")</f>
        <v/>
      </c>
      <c r="L3564" t="str">
        <f>IF(AND(TimeSpend[[#This Row],[Personnel number]]&lt;&gt;"",TimeSpend[[#This Row],[Date]]&lt;&gt;""),Utilization!$J$2,"")</f>
        <v/>
      </c>
      <c r="M3564" t="str">
        <f>IF(AND(TimeSpend[[#This Row],[Personnel number]]&lt;&gt;"",TimeSpend[[#This Row],[Date]]&lt;&gt;""),TimeSpend[[#This Row],[Employee Name]],"")</f>
        <v/>
      </c>
      <c r="N3564" t="str">
        <f t="shared" si="110"/>
        <v/>
      </c>
      <c r="O3564" t="str">
        <f t="shared" si="111"/>
        <v/>
      </c>
      <c r="P3564" t="str">
        <f>IF(D3564&lt;&gt;"",VLOOKUP(D3564,Projects!B:C,2,0),"")</f>
        <v/>
      </c>
    </row>
    <row r="3565" spans="1:16" x14ac:dyDescent="0.25">
      <c r="A3565" t="str">
        <f>UPPER(IF(AND(TimeSpend[[#This Row],[Personnel number]]&lt;&gt;"",TimeSpend[[#This Row],[Date]]&lt;&gt;""),TimeSpend[[#This Row],[Personnel number]],""))</f>
        <v/>
      </c>
      <c r="B3565" s="85" t="str">
        <f>IF(AND(TimeSpend[[#This Row],[Personnel number]]&lt;&gt;"",TimeSpend[[#This Row],[Date]]&lt;&gt;""),TEXT(TimeSpend[[#This Row],[Date]],"[$-409]yyyyMMdd"),"")</f>
        <v/>
      </c>
      <c r="C3565" s="33" t="str">
        <f>IF(AND(TimeSpend[[#This Row],[Personnel number]]&lt;&gt;"",TimeSpend[[#This Row],[Date]]&lt;&gt;""),SUBSTITUTE(TimeSpend[[#This Row],[Hours]],",","."),"")</f>
        <v/>
      </c>
      <c r="D3565" t="str">
        <f>IF(AND(TimeSpend[[#This Row],[Personnel number]]&lt;&gt;"",TimeSpend[[#This Row],[Date]]&lt;&gt;""),TimeSpend[[#This Row],[Network]],"")</f>
        <v/>
      </c>
      <c r="E3565" t="str">
        <f>IF(AND(TimeSpend[[#This Row],[Personnel number]]&lt;&gt;"",TimeSpend[[#This Row],[Date]]&lt;&gt;""),TimeSpend[[#This Row],[Network Description]],"")</f>
        <v/>
      </c>
      <c r="F3565" t="str">
        <f>IF(AND(TimeSpend[[#This Row],[Personnel number]]&lt;&gt;"",TimeSpend[[#This Row],[Date]]&lt;&gt;""),TimeSpend[[#This Row],[Activity]],"")</f>
        <v/>
      </c>
      <c r="G3565" t="str">
        <f>IF(AND(TimeSpend[[#This Row],[Personnel number]]&lt;&gt;"",TimeSpend[[#This Row],[Date]]&lt;&gt;""),TimeSpend[[#This Row],[Activity description]],"")</f>
        <v/>
      </c>
      <c r="H3565" s="36" t="str">
        <f>IF(AND(TimeSpend[[#This Row],[Personnel number]]&lt;&gt;"",TimeSpend[[#This Row],[Date]]&lt;&gt;""),TimeSpend[[#This Row],[Start Time]],"")</f>
        <v/>
      </c>
      <c r="I3565" s="36" t="str">
        <f>IF(AND(TimeSpend[[#This Row],[Personnel number]]&lt;&gt;"",TimeSpend[[#This Row],[Date]]&lt;&gt;""),TimeSpend[[#This Row],[End Time]],"")</f>
        <v/>
      </c>
      <c r="J3565" t="str">
        <f>IF(AND(TimeSpend[[#This Row],[Personnel number]]&lt;&gt;"",TimeSpend[[#This Row],[Date]]&lt;&gt;""),TimeSpend[[#This Row],[Location]],"")</f>
        <v/>
      </c>
      <c r="K3565" t="str">
        <f>IF(AND(TimeSpend[[#This Row],[Personnel number]]&lt;&gt;"",TimeSpend[[#This Row],[Date]]&lt;&gt;""),TimeSpend[[#This Row],[Task]],"")</f>
        <v/>
      </c>
      <c r="L3565" t="str">
        <f>IF(AND(TimeSpend[[#This Row],[Personnel number]]&lt;&gt;"",TimeSpend[[#This Row],[Date]]&lt;&gt;""),Utilization!$J$2,"")</f>
        <v/>
      </c>
      <c r="M3565" t="str">
        <f>IF(AND(TimeSpend[[#This Row],[Personnel number]]&lt;&gt;"",TimeSpend[[#This Row],[Date]]&lt;&gt;""),TimeSpend[[#This Row],[Employee Name]],"")</f>
        <v/>
      </c>
      <c r="N3565" t="str">
        <f t="shared" si="110"/>
        <v/>
      </c>
      <c r="O3565" t="str">
        <f t="shared" si="111"/>
        <v/>
      </c>
      <c r="P3565" t="str">
        <f>IF(D3565&lt;&gt;"",VLOOKUP(D3565,Projects!B:C,2,0),"")</f>
        <v/>
      </c>
    </row>
    <row r="3566" spans="1:16" x14ac:dyDescent="0.25">
      <c r="A3566" t="str">
        <f>UPPER(IF(AND(TimeSpend[[#This Row],[Personnel number]]&lt;&gt;"",TimeSpend[[#This Row],[Date]]&lt;&gt;""),TimeSpend[[#This Row],[Personnel number]],""))</f>
        <v/>
      </c>
      <c r="B3566" s="85" t="str">
        <f>IF(AND(TimeSpend[[#This Row],[Personnel number]]&lt;&gt;"",TimeSpend[[#This Row],[Date]]&lt;&gt;""),TEXT(TimeSpend[[#This Row],[Date]],"[$-409]yyyyMMdd"),"")</f>
        <v/>
      </c>
      <c r="C3566" s="33" t="str">
        <f>IF(AND(TimeSpend[[#This Row],[Personnel number]]&lt;&gt;"",TimeSpend[[#This Row],[Date]]&lt;&gt;""),SUBSTITUTE(TimeSpend[[#This Row],[Hours]],",","."),"")</f>
        <v/>
      </c>
      <c r="D3566" t="str">
        <f>IF(AND(TimeSpend[[#This Row],[Personnel number]]&lt;&gt;"",TimeSpend[[#This Row],[Date]]&lt;&gt;""),TimeSpend[[#This Row],[Network]],"")</f>
        <v/>
      </c>
      <c r="E3566" t="str">
        <f>IF(AND(TimeSpend[[#This Row],[Personnel number]]&lt;&gt;"",TimeSpend[[#This Row],[Date]]&lt;&gt;""),TimeSpend[[#This Row],[Network Description]],"")</f>
        <v/>
      </c>
      <c r="F3566" t="str">
        <f>IF(AND(TimeSpend[[#This Row],[Personnel number]]&lt;&gt;"",TimeSpend[[#This Row],[Date]]&lt;&gt;""),TimeSpend[[#This Row],[Activity]],"")</f>
        <v/>
      </c>
      <c r="G3566" t="str">
        <f>IF(AND(TimeSpend[[#This Row],[Personnel number]]&lt;&gt;"",TimeSpend[[#This Row],[Date]]&lt;&gt;""),TimeSpend[[#This Row],[Activity description]],"")</f>
        <v/>
      </c>
      <c r="H3566" s="36" t="str">
        <f>IF(AND(TimeSpend[[#This Row],[Personnel number]]&lt;&gt;"",TimeSpend[[#This Row],[Date]]&lt;&gt;""),TimeSpend[[#This Row],[Start Time]],"")</f>
        <v/>
      </c>
      <c r="I3566" s="36" t="str">
        <f>IF(AND(TimeSpend[[#This Row],[Personnel number]]&lt;&gt;"",TimeSpend[[#This Row],[Date]]&lt;&gt;""),TimeSpend[[#This Row],[End Time]],"")</f>
        <v/>
      </c>
      <c r="J3566" t="str">
        <f>IF(AND(TimeSpend[[#This Row],[Personnel number]]&lt;&gt;"",TimeSpend[[#This Row],[Date]]&lt;&gt;""),TimeSpend[[#This Row],[Location]],"")</f>
        <v/>
      </c>
      <c r="K3566" t="str">
        <f>IF(AND(TimeSpend[[#This Row],[Personnel number]]&lt;&gt;"",TimeSpend[[#This Row],[Date]]&lt;&gt;""),TimeSpend[[#This Row],[Task]],"")</f>
        <v/>
      </c>
      <c r="L3566" t="str">
        <f>IF(AND(TimeSpend[[#This Row],[Personnel number]]&lt;&gt;"",TimeSpend[[#This Row],[Date]]&lt;&gt;""),Utilization!$J$2,"")</f>
        <v/>
      </c>
      <c r="M3566" t="str">
        <f>IF(AND(TimeSpend[[#This Row],[Personnel number]]&lt;&gt;"",TimeSpend[[#This Row],[Date]]&lt;&gt;""),TimeSpend[[#This Row],[Employee Name]],"")</f>
        <v/>
      </c>
      <c r="N3566" t="str">
        <f t="shared" si="110"/>
        <v/>
      </c>
      <c r="O3566" t="str">
        <f t="shared" si="111"/>
        <v/>
      </c>
      <c r="P3566" t="str">
        <f>IF(D3566&lt;&gt;"",VLOOKUP(D3566,Projects!B:C,2,0),"")</f>
        <v/>
      </c>
    </row>
    <row r="3567" spans="1:16" x14ac:dyDescent="0.25">
      <c r="A3567" t="str">
        <f>UPPER(IF(AND(TimeSpend[[#This Row],[Personnel number]]&lt;&gt;"",TimeSpend[[#This Row],[Date]]&lt;&gt;""),TimeSpend[[#This Row],[Personnel number]],""))</f>
        <v/>
      </c>
      <c r="B3567" s="85" t="str">
        <f>IF(AND(TimeSpend[[#This Row],[Personnel number]]&lt;&gt;"",TimeSpend[[#This Row],[Date]]&lt;&gt;""),TEXT(TimeSpend[[#This Row],[Date]],"[$-409]yyyyMMdd"),"")</f>
        <v/>
      </c>
      <c r="C3567" s="33" t="str">
        <f>IF(AND(TimeSpend[[#This Row],[Personnel number]]&lt;&gt;"",TimeSpend[[#This Row],[Date]]&lt;&gt;""),SUBSTITUTE(TimeSpend[[#This Row],[Hours]],",","."),"")</f>
        <v/>
      </c>
      <c r="D3567" t="str">
        <f>IF(AND(TimeSpend[[#This Row],[Personnel number]]&lt;&gt;"",TimeSpend[[#This Row],[Date]]&lt;&gt;""),TimeSpend[[#This Row],[Network]],"")</f>
        <v/>
      </c>
      <c r="E3567" t="str">
        <f>IF(AND(TimeSpend[[#This Row],[Personnel number]]&lt;&gt;"",TimeSpend[[#This Row],[Date]]&lt;&gt;""),TimeSpend[[#This Row],[Network Description]],"")</f>
        <v/>
      </c>
      <c r="F3567" t="str">
        <f>IF(AND(TimeSpend[[#This Row],[Personnel number]]&lt;&gt;"",TimeSpend[[#This Row],[Date]]&lt;&gt;""),TimeSpend[[#This Row],[Activity]],"")</f>
        <v/>
      </c>
      <c r="G3567" t="str">
        <f>IF(AND(TimeSpend[[#This Row],[Personnel number]]&lt;&gt;"",TimeSpend[[#This Row],[Date]]&lt;&gt;""),TimeSpend[[#This Row],[Activity description]],"")</f>
        <v/>
      </c>
      <c r="H3567" s="36" t="str">
        <f>IF(AND(TimeSpend[[#This Row],[Personnel number]]&lt;&gt;"",TimeSpend[[#This Row],[Date]]&lt;&gt;""),TimeSpend[[#This Row],[Start Time]],"")</f>
        <v/>
      </c>
      <c r="I3567" s="36" t="str">
        <f>IF(AND(TimeSpend[[#This Row],[Personnel number]]&lt;&gt;"",TimeSpend[[#This Row],[Date]]&lt;&gt;""),TimeSpend[[#This Row],[End Time]],"")</f>
        <v/>
      </c>
      <c r="J3567" t="str">
        <f>IF(AND(TimeSpend[[#This Row],[Personnel number]]&lt;&gt;"",TimeSpend[[#This Row],[Date]]&lt;&gt;""),TimeSpend[[#This Row],[Location]],"")</f>
        <v/>
      </c>
      <c r="K3567" t="str">
        <f>IF(AND(TimeSpend[[#This Row],[Personnel number]]&lt;&gt;"",TimeSpend[[#This Row],[Date]]&lt;&gt;""),TimeSpend[[#This Row],[Task]],"")</f>
        <v/>
      </c>
      <c r="L3567" t="str">
        <f>IF(AND(TimeSpend[[#This Row],[Personnel number]]&lt;&gt;"",TimeSpend[[#This Row],[Date]]&lt;&gt;""),Utilization!$J$2,"")</f>
        <v/>
      </c>
      <c r="M3567" t="str">
        <f>IF(AND(TimeSpend[[#This Row],[Personnel number]]&lt;&gt;"",TimeSpend[[#This Row],[Date]]&lt;&gt;""),TimeSpend[[#This Row],[Employee Name]],"")</f>
        <v/>
      </c>
      <c r="N3567" t="str">
        <f t="shared" si="110"/>
        <v/>
      </c>
      <c r="O3567" t="str">
        <f t="shared" si="111"/>
        <v/>
      </c>
      <c r="P3567" t="str">
        <f>IF(D3567&lt;&gt;"",VLOOKUP(D3567,Projects!B:C,2,0),"")</f>
        <v/>
      </c>
    </row>
    <row r="3568" spans="1:16" x14ac:dyDescent="0.25">
      <c r="A3568" t="str">
        <f>UPPER(IF(AND(TimeSpend[[#This Row],[Personnel number]]&lt;&gt;"",TimeSpend[[#This Row],[Date]]&lt;&gt;""),TimeSpend[[#This Row],[Personnel number]],""))</f>
        <v/>
      </c>
      <c r="B3568" s="85" t="str">
        <f>IF(AND(TimeSpend[[#This Row],[Personnel number]]&lt;&gt;"",TimeSpend[[#This Row],[Date]]&lt;&gt;""),TEXT(TimeSpend[[#This Row],[Date]],"[$-409]yyyyMMdd"),"")</f>
        <v/>
      </c>
      <c r="C3568" s="33" t="str">
        <f>IF(AND(TimeSpend[[#This Row],[Personnel number]]&lt;&gt;"",TimeSpend[[#This Row],[Date]]&lt;&gt;""),SUBSTITUTE(TimeSpend[[#This Row],[Hours]],",","."),"")</f>
        <v/>
      </c>
      <c r="D3568" t="str">
        <f>IF(AND(TimeSpend[[#This Row],[Personnel number]]&lt;&gt;"",TimeSpend[[#This Row],[Date]]&lt;&gt;""),TimeSpend[[#This Row],[Network]],"")</f>
        <v/>
      </c>
      <c r="E3568" t="str">
        <f>IF(AND(TimeSpend[[#This Row],[Personnel number]]&lt;&gt;"",TimeSpend[[#This Row],[Date]]&lt;&gt;""),TimeSpend[[#This Row],[Network Description]],"")</f>
        <v/>
      </c>
      <c r="F3568" t="str">
        <f>IF(AND(TimeSpend[[#This Row],[Personnel number]]&lt;&gt;"",TimeSpend[[#This Row],[Date]]&lt;&gt;""),TimeSpend[[#This Row],[Activity]],"")</f>
        <v/>
      </c>
      <c r="G3568" t="str">
        <f>IF(AND(TimeSpend[[#This Row],[Personnel number]]&lt;&gt;"",TimeSpend[[#This Row],[Date]]&lt;&gt;""),TimeSpend[[#This Row],[Activity description]],"")</f>
        <v/>
      </c>
      <c r="H3568" s="36" t="str">
        <f>IF(AND(TimeSpend[[#This Row],[Personnel number]]&lt;&gt;"",TimeSpend[[#This Row],[Date]]&lt;&gt;""),TimeSpend[[#This Row],[Start Time]],"")</f>
        <v/>
      </c>
      <c r="I3568" s="36" t="str">
        <f>IF(AND(TimeSpend[[#This Row],[Personnel number]]&lt;&gt;"",TimeSpend[[#This Row],[Date]]&lt;&gt;""),TimeSpend[[#This Row],[End Time]],"")</f>
        <v/>
      </c>
      <c r="J3568" t="str">
        <f>IF(AND(TimeSpend[[#This Row],[Personnel number]]&lt;&gt;"",TimeSpend[[#This Row],[Date]]&lt;&gt;""),TimeSpend[[#This Row],[Location]],"")</f>
        <v/>
      </c>
      <c r="K3568" t="str">
        <f>IF(AND(TimeSpend[[#This Row],[Personnel number]]&lt;&gt;"",TimeSpend[[#This Row],[Date]]&lt;&gt;""),TimeSpend[[#This Row],[Task]],"")</f>
        <v/>
      </c>
      <c r="L3568" t="str">
        <f>IF(AND(TimeSpend[[#This Row],[Personnel number]]&lt;&gt;"",TimeSpend[[#This Row],[Date]]&lt;&gt;""),Utilization!$J$2,"")</f>
        <v/>
      </c>
      <c r="M3568" t="str">
        <f>IF(AND(TimeSpend[[#This Row],[Personnel number]]&lt;&gt;"",TimeSpend[[#This Row],[Date]]&lt;&gt;""),TimeSpend[[#This Row],[Employee Name]],"")</f>
        <v/>
      </c>
      <c r="N3568" t="str">
        <f t="shared" si="110"/>
        <v/>
      </c>
      <c r="O3568" t="str">
        <f t="shared" si="111"/>
        <v/>
      </c>
      <c r="P3568" t="str">
        <f>IF(D3568&lt;&gt;"",VLOOKUP(D3568,Projects!B:C,2,0),"")</f>
        <v/>
      </c>
    </row>
    <row r="3569" spans="1:16" x14ac:dyDescent="0.25">
      <c r="A3569" t="str">
        <f>UPPER(IF(AND(TimeSpend[[#This Row],[Personnel number]]&lt;&gt;"",TimeSpend[[#This Row],[Date]]&lt;&gt;""),TimeSpend[[#This Row],[Personnel number]],""))</f>
        <v/>
      </c>
      <c r="B3569" s="85" t="str">
        <f>IF(AND(TimeSpend[[#This Row],[Personnel number]]&lt;&gt;"",TimeSpend[[#This Row],[Date]]&lt;&gt;""),TEXT(TimeSpend[[#This Row],[Date]],"[$-409]yyyyMMdd"),"")</f>
        <v/>
      </c>
      <c r="C3569" s="33" t="str">
        <f>IF(AND(TimeSpend[[#This Row],[Personnel number]]&lt;&gt;"",TimeSpend[[#This Row],[Date]]&lt;&gt;""),SUBSTITUTE(TimeSpend[[#This Row],[Hours]],",","."),"")</f>
        <v/>
      </c>
      <c r="D3569" t="str">
        <f>IF(AND(TimeSpend[[#This Row],[Personnel number]]&lt;&gt;"",TimeSpend[[#This Row],[Date]]&lt;&gt;""),TimeSpend[[#This Row],[Network]],"")</f>
        <v/>
      </c>
      <c r="E3569" t="str">
        <f>IF(AND(TimeSpend[[#This Row],[Personnel number]]&lt;&gt;"",TimeSpend[[#This Row],[Date]]&lt;&gt;""),TimeSpend[[#This Row],[Network Description]],"")</f>
        <v/>
      </c>
      <c r="F3569" t="str">
        <f>IF(AND(TimeSpend[[#This Row],[Personnel number]]&lt;&gt;"",TimeSpend[[#This Row],[Date]]&lt;&gt;""),TimeSpend[[#This Row],[Activity]],"")</f>
        <v/>
      </c>
      <c r="G3569" t="str">
        <f>IF(AND(TimeSpend[[#This Row],[Personnel number]]&lt;&gt;"",TimeSpend[[#This Row],[Date]]&lt;&gt;""),TimeSpend[[#This Row],[Activity description]],"")</f>
        <v/>
      </c>
      <c r="H3569" s="36" t="str">
        <f>IF(AND(TimeSpend[[#This Row],[Personnel number]]&lt;&gt;"",TimeSpend[[#This Row],[Date]]&lt;&gt;""),TimeSpend[[#This Row],[Start Time]],"")</f>
        <v/>
      </c>
      <c r="I3569" s="36" t="str">
        <f>IF(AND(TimeSpend[[#This Row],[Personnel number]]&lt;&gt;"",TimeSpend[[#This Row],[Date]]&lt;&gt;""),TimeSpend[[#This Row],[End Time]],"")</f>
        <v/>
      </c>
      <c r="J3569" t="str">
        <f>IF(AND(TimeSpend[[#This Row],[Personnel number]]&lt;&gt;"",TimeSpend[[#This Row],[Date]]&lt;&gt;""),TimeSpend[[#This Row],[Location]],"")</f>
        <v/>
      </c>
      <c r="K3569" t="str">
        <f>IF(AND(TimeSpend[[#This Row],[Personnel number]]&lt;&gt;"",TimeSpend[[#This Row],[Date]]&lt;&gt;""),TimeSpend[[#This Row],[Task]],"")</f>
        <v/>
      </c>
      <c r="L3569" t="str">
        <f>IF(AND(TimeSpend[[#This Row],[Personnel number]]&lt;&gt;"",TimeSpend[[#This Row],[Date]]&lt;&gt;""),Utilization!$J$2,"")</f>
        <v/>
      </c>
      <c r="M3569" t="str">
        <f>IF(AND(TimeSpend[[#This Row],[Personnel number]]&lt;&gt;"",TimeSpend[[#This Row],[Date]]&lt;&gt;""),TimeSpend[[#This Row],[Employee Name]],"")</f>
        <v/>
      </c>
      <c r="N3569" t="str">
        <f t="shared" si="110"/>
        <v/>
      </c>
      <c r="O3569" t="str">
        <f t="shared" si="111"/>
        <v/>
      </c>
      <c r="P3569" t="str">
        <f>IF(D3569&lt;&gt;"",VLOOKUP(D3569,Projects!B:C,2,0),"")</f>
        <v/>
      </c>
    </row>
    <row r="3570" spans="1:16" x14ac:dyDescent="0.25">
      <c r="A3570" t="str">
        <f>UPPER(IF(AND(TimeSpend[[#This Row],[Personnel number]]&lt;&gt;"",TimeSpend[[#This Row],[Date]]&lt;&gt;""),TimeSpend[[#This Row],[Personnel number]],""))</f>
        <v/>
      </c>
      <c r="B3570" s="85" t="str">
        <f>IF(AND(TimeSpend[[#This Row],[Personnel number]]&lt;&gt;"",TimeSpend[[#This Row],[Date]]&lt;&gt;""),TEXT(TimeSpend[[#This Row],[Date]],"[$-409]yyyyMMdd"),"")</f>
        <v/>
      </c>
      <c r="C3570" s="33" t="str">
        <f>IF(AND(TimeSpend[[#This Row],[Personnel number]]&lt;&gt;"",TimeSpend[[#This Row],[Date]]&lt;&gt;""),SUBSTITUTE(TimeSpend[[#This Row],[Hours]],",","."),"")</f>
        <v/>
      </c>
      <c r="D3570" t="str">
        <f>IF(AND(TimeSpend[[#This Row],[Personnel number]]&lt;&gt;"",TimeSpend[[#This Row],[Date]]&lt;&gt;""),TimeSpend[[#This Row],[Network]],"")</f>
        <v/>
      </c>
      <c r="E3570" t="str">
        <f>IF(AND(TimeSpend[[#This Row],[Personnel number]]&lt;&gt;"",TimeSpend[[#This Row],[Date]]&lt;&gt;""),TimeSpend[[#This Row],[Network Description]],"")</f>
        <v/>
      </c>
      <c r="F3570" t="str">
        <f>IF(AND(TimeSpend[[#This Row],[Personnel number]]&lt;&gt;"",TimeSpend[[#This Row],[Date]]&lt;&gt;""),TimeSpend[[#This Row],[Activity]],"")</f>
        <v/>
      </c>
      <c r="G3570" t="str">
        <f>IF(AND(TimeSpend[[#This Row],[Personnel number]]&lt;&gt;"",TimeSpend[[#This Row],[Date]]&lt;&gt;""),TimeSpend[[#This Row],[Activity description]],"")</f>
        <v/>
      </c>
      <c r="H3570" s="36" t="str">
        <f>IF(AND(TimeSpend[[#This Row],[Personnel number]]&lt;&gt;"",TimeSpend[[#This Row],[Date]]&lt;&gt;""),TimeSpend[[#This Row],[Start Time]],"")</f>
        <v/>
      </c>
      <c r="I3570" s="36" t="str">
        <f>IF(AND(TimeSpend[[#This Row],[Personnel number]]&lt;&gt;"",TimeSpend[[#This Row],[Date]]&lt;&gt;""),TimeSpend[[#This Row],[End Time]],"")</f>
        <v/>
      </c>
      <c r="J3570" t="str">
        <f>IF(AND(TimeSpend[[#This Row],[Personnel number]]&lt;&gt;"",TimeSpend[[#This Row],[Date]]&lt;&gt;""),TimeSpend[[#This Row],[Location]],"")</f>
        <v/>
      </c>
      <c r="K3570" t="str">
        <f>IF(AND(TimeSpend[[#This Row],[Personnel number]]&lt;&gt;"",TimeSpend[[#This Row],[Date]]&lt;&gt;""),TimeSpend[[#This Row],[Task]],"")</f>
        <v/>
      </c>
      <c r="L3570" t="str">
        <f>IF(AND(TimeSpend[[#This Row],[Personnel number]]&lt;&gt;"",TimeSpend[[#This Row],[Date]]&lt;&gt;""),Utilization!$J$2,"")</f>
        <v/>
      </c>
      <c r="M3570" t="str">
        <f>IF(AND(TimeSpend[[#This Row],[Personnel number]]&lt;&gt;"",TimeSpend[[#This Row],[Date]]&lt;&gt;""),TimeSpend[[#This Row],[Employee Name]],"")</f>
        <v/>
      </c>
      <c r="N3570" t="str">
        <f t="shared" si="110"/>
        <v/>
      </c>
      <c r="O3570" t="str">
        <f t="shared" si="111"/>
        <v/>
      </c>
      <c r="P3570" t="str">
        <f>IF(D3570&lt;&gt;"",VLOOKUP(D3570,Projects!B:C,2,0),"")</f>
        <v/>
      </c>
    </row>
    <row r="3571" spans="1:16" x14ac:dyDescent="0.25">
      <c r="A3571" t="str">
        <f>UPPER(IF(AND(TimeSpend[[#This Row],[Personnel number]]&lt;&gt;"",TimeSpend[[#This Row],[Date]]&lt;&gt;""),TimeSpend[[#This Row],[Personnel number]],""))</f>
        <v/>
      </c>
      <c r="B3571" s="85" t="str">
        <f>IF(AND(TimeSpend[[#This Row],[Personnel number]]&lt;&gt;"",TimeSpend[[#This Row],[Date]]&lt;&gt;""),TEXT(TimeSpend[[#This Row],[Date]],"[$-409]yyyyMMdd"),"")</f>
        <v/>
      </c>
      <c r="C3571" s="33" t="str">
        <f>IF(AND(TimeSpend[[#This Row],[Personnel number]]&lt;&gt;"",TimeSpend[[#This Row],[Date]]&lt;&gt;""),SUBSTITUTE(TimeSpend[[#This Row],[Hours]],",","."),"")</f>
        <v/>
      </c>
      <c r="D3571" t="str">
        <f>IF(AND(TimeSpend[[#This Row],[Personnel number]]&lt;&gt;"",TimeSpend[[#This Row],[Date]]&lt;&gt;""),TimeSpend[[#This Row],[Network]],"")</f>
        <v/>
      </c>
      <c r="E3571" t="str">
        <f>IF(AND(TimeSpend[[#This Row],[Personnel number]]&lt;&gt;"",TimeSpend[[#This Row],[Date]]&lt;&gt;""),TimeSpend[[#This Row],[Network Description]],"")</f>
        <v/>
      </c>
      <c r="F3571" t="str">
        <f>IF(AND(TimeSpend[[#This Row],[Personnel number]]&lt;&gt;"",TimeSpend[[#This Row],[Date]]&lt;&gt;""),TimeSpend[[#This Row],[Activity]],"")</f>
        <v/>
      </c>
      <c r="G3571" t="str">
        <f>IF(AND(TimeSpend[[#This Row],[Personnel number]]&lt;&gt;"",TimeSpend[[#This Row],[Date]]&lt;&gt;""),TimeSpend[[#This Row],[Activity description]],"")</f>
        <v/>
      </c>
      <c r="H3571" s="36" t="str">
        <f>IF(AND(TimeSpend[[#This Row],[Personnel number]]&lt;&gt;"",TimeSpend[[#This Row],[Date]]&lt;&gt;""),TimeSpend[[#This Row],[Start Time]],"")</f>
        <v/>
      </c>
      <c r="I3571" s="36" t="str">
        <f>IF(AND(TimeSpend[[#This Row],[Personnel number]]&lt;&gt;"",TimeSpend[[#This Row],[Date]]&lt;&gt;""),TimeSpend[[#This Row],[End Time]],"")</f>
        <v/>
      </c>
      <c r="J3571" t="str">
        <f>IF(AND(TimeSpend[[#This Row],[Personnel number]]&lt;&gt;"",TimeSpend[[#This Row],[Date]]&lt;&gt;""),TimeSpend[[#This Row],[Location]],"")</f>
        <v/>
      </c>
      <c r="K3571" t="str">
        <f>IF(AND(TimeSpend[[#This Row],[Personnel number]]&lt;&gt;"",TimeSpend[[#This Row],[Date]]&lt;&gt;""),TimeSpend[[#This Row],[Task]],"")</f>
        <v/>
      </c>
      <c r="L3571" t="str">
        <f>IF(AND(TimeSpend[[#This Row],[Personnel number]]&lt;&gt;"",TimeSpend[[#This Row],[Date]]&lt;&gt;""),Utilization!$J$2,"")</f>
        <v/>
      </c>
      <c r="M3571" t="str">
        <f>IF(AND(TimeSpend[[#This Row],[Personnel number]]&lt;&gt;"",TimeSpend[[#This Row],[Date]]&lt;&gt;""),TimeSpend[[#This Row],[Employee Name]],"")</f>
        <v/>
      </c>
      <c r="N3571" t="str">
        <f t="shared" si="110"/>
        <v/>
      </c>
      <c r="O3571" t="str">
        <f t="shared" si="111"/>
        <v/>
      </c>
      <c r="P3571" t="str">
        <f>IF(D3571&lt;&gt;"",VLOOKUP(D3571,Projects!B:C,2,0),"")</f>
        <v/>
      </c>
    </row>
    <row r="3572" spans="1:16" x14ac:dyDescent="0.25">
      <c r="A3572" t="str">
        <f>UPPER(IF(AND(TimeSpend[[#This Row],[Personnel number]]&lt;&gt;"",TimeSpend[[#This Row],[Date]]&lt;&gt;""),TimeSpend[[#This Row],[Personnel number]],""))</f>
        <v/>
      </c>
      <c r="B3572" s="85" t="str">
        <f>IF(AND(TimeSpend[[#This Row],[Personnel number]]&lt;&gt;"",TimeSpend[[#This Row],[Date]]&lt;&gt;""),TEXT(TimeSpend[[#This Row],[Date]],"[$-409]yyyyMMdd"),"")</f>
        <v/>
      </c>
      <c r="C3572" s="33" t="str">
        <f>IF(AND(TimeSpend[[#This Row],[Personnel number]]&lt;&gt;"",TimeSpend[[#This Row],[Date]]&lt;&gt;""),SUBSTITUTE(TimeSpend[[#This Row],[Hours]],",","."),"")</f>
        <v/>
      </c>
      <c r="D3572" t="str">
        <f>IF(AND(TimeSpend[[#This Row],[Personnel number]]&lt;&gt;"",TimeSpend[[#This Row],[Date]]&lt;&gt;""),TimeSpend[[#This Row],[Network]],"")</f>
        <v/>
      </c>
      <c r="E3572" t="str">
        <f>IF(AND(TimeSpend[[#This Row],[Personnel number]]&lt;&gt;"",TimeSpend[[#This Row],[Date]]&lt;&gt;""),TimeSpend[[#This Row],[Network Description]],"")</f>
        <v/>
      </c>
      <c r="F3572" t="str">
        <f>IF(AND(TimeSpend[[#This Row],[Personnel number]]&lt;&gt;"",TimeSpend[[#This Row],[Date]]&lt;&gt;""),TimeSpend[[#This Row],[Activity]],"")</f>
        <v/>
      </c>
      <c r="G3572" t="str">
        <f>IF(AND(TimeSpend[[#This Row],[Personnel number]]&lt;&gt;"",TimeSpend[[#This Row],[Date]]&lt;&gt;""),TimeSpend[[#This Row],[Activity description]],"")</f>
        <v/>
      </c>
      <c r="H3572" s="36" t="str">
        <f>IF(AND(TimeSpend[[#This Row],[Personnel number]]&lt;&gt;"",TimeSpend[[#This Row],[Date]]&lt;&gt;""),TimeSpend[[#This Row],[Start Time]],"")</f>
        <v/>
      </c>
      <c r="I3572" s="36" t="str">
        <f>IF(AND(TimeSpend[[#This Row],[Personnel number]]&lt;&gt;"",TimeSpend[[#This Row],[Date]]&lt;&gt;""),TimeSpend[[#This Row],[End Time]],"")</f>
        <v/>
      </c>
      <c r="J3572" t="str">
        <f>IF(AND(TimeSpend[[#This Row],[Personnel number]]&lt;&gt;"",TimeSpend[[#This Row],[Date]]&lt;&gt;""),TimeSpend[[#This Row],[Location]],"")</f>
        <v/>
      </c>
      <c r="K3572" t="str">
        <f>IF(AND(TimeSpend[[#This Row],[Personnel number]]&lt;&gt;"",TimeSpend[[#This Row],[Date]]&lt;&gt;""),TimeSpend[[#This Row],[Task]],"")</f>
        <v/>
      </c>
      <c r="L3572" t="str">
        <f>IF(AND(TimeSpend[[#This Row],[Personnel number]]&lt;&gt;"",TimeSpend[[#This Row],[Date]]&lt;&gt;""),Utilization!$J$2,"")</f>
        <v/>
      </c>
      <c r="M3572" t="str">
        <f>IF(AND(TimeSpend[[#This Row],[Personnel number]]&lt;&gt;"",TimeSpend[[#This Row],[Date]]&lt;&gt;""),TimeSpend[[#This Row],[Employee Name]],"")</f>
        <v/>
      </c>
      <c r="N3572" t="str">
        <f t="shared" si="110"/>
        <v/>
      </c>
      <c r="O3572" t="str">
        <f t="shared" si="111"/>
        <v/>
      </c>
      <c r="P3572" t="str">
        <f>IF(D3572&lt;&gt;"",VLOOKUP(D3572,Projects!B:C,2,0),"")</f>
        <v/>
      </c>
    </row>
    <row r="3573" spans="1:16" x14ac:dyDescent="0.25">
      <c r="A3573" t="str">
        <f>UPPER(IF(AND(TimeSpend[[#This Row],[Personnel number]]&lt;&gt;"",TimeSpend[[#This Row],[Date]]&lt;&gt;""),TimeSpend[[#This Row],[Personnel number]],""))</f>
        <v/>
      </c>
      <c r="B3573" s="85" t="str">
        <f>IF(AND(TimeSpend[[#This Row],[Personnel number]]&lt;&gt;"",TimeSpend[[#This Row],[Date]]&lt;&gt;""),TEXT(TimeSpend[[#This Row],[Date]],"[$-409]yyyyMMdd"),"")</f>
        <v/>
      </c>
      <c r="C3573" s="33" t="str">
        <f>IF(AND(TimeSpend[[#This Row],[Personnel number]]&lt;&gt;"",TimeSpend[[#This Row],[Date]]&lt;&gt;""),SUBSTITUTE(TimeSpend[[#This Row],[Hours]],",","."),"")</f>
        <v/>
      </c>
      <c r="D3573" t="str">
        <f>IF(AND(TimeSpend[[#This Row],[Personnel number]]&lt;&gt;"",TimeSpend[[#This Row],[Date]]&lt;&gt;""),TimeSpend[[#This Row],[Network]],"")</f>
        <v/>
      </c>
      <c r="E3573" t="str">
        <f>IF(AND(TimeSpend[[#This Row],[Personnel number]]&lt;&gt;"",TimeSpend[[#This Row],[Date]]&lt;&gt;""),TimeSpend[[#This Row],[Network Description]],"")</f>
        <v/>
      </c>
      <c r="F3573" t="str">
        <f>IF(AND(TimeSpend[[#This Row],[Personnel number]]&lt;&gt;"",TimeSpend[[#This Row],[Date]]&lt;&gt;""),TimeSpend[[#This Row],[Activity]],"")</f>
        <v/>
      </c>
      <c r="G3573" t="str">
        <f>IF(AND(TimeSpend[[#This Row],[Personnel number]]&lt;&gt;"",TimeSpend[[#This Row],[Date]]&lt;&gt;""),TimeSpend[[#This Row],[Activity description]],"")</f>
        <v/>
      </c>
      <c r="H3573" s="36" t="str">
        <f>IF(AND(TimeSpend[[#This Row],[Personnel number]]&lt;&gt;"",TimeSpend[[#This Row],[Date]]&lt;&gt;""),TimeSpend[[#This Row],[Start Time]],"")</f>
        <v/>
      </c>
      <c r="I3573" s="36" t="str">
        <f>IF(AND(TimeSpend[[#This Row],[Personnel number]]&lt;&gt;"",TimeSpend[[#This Row],[Date]]&lt;&gt;""),TimeSpend[[#This Row],[End Time]],"")</f>
        <v/>
      </c>
      <c r="J3573" t="str">
        <f>IF(AND(TimeSpend[[#This Row],[Personnel number]]&lt;&gt;"",TimeSpend[[#This Row],[Date]]&lt;&gt;""),TimeSpend[[#This Row],[Location]],"")</f>
        <v/>
      </c>
      <c r="K3573" t="str">
        <f>IF(AND(TimeSpend[[#This Row],[Personnel number]]&lt;&gt;"",TimeSpend[[#This Row],[Date]]&lt;&gt;""),TimeSpend[[#This Row],[Task]],"")</f>
        <v/>
      </c>
      <c r="L3573" t="str">
        <f>IF(AND(TimeSpend[[#This Row],[Personnel number]]&lt;&gt;"",TimeSpend[[#This Row],[Date]]&lt;&gt;""),Utilization!$J$2,"")</f>
        <v/>
      </c>
      <c r="M3573" t="str">
        <f>IF(AND(TimeSpend[[#This Row],[Personnel number]]&lt;&gt;"",TimeSpend[[#This Row],[Date]]&lt;&gt;""),TimeSpend[[#This Row],[Employee Name]],"")</f>
        <v/>
      </c>
      <c r="N3573" t="str">
        <f t="shared" si="110"/>
        <v/>
      </c>
      <c r="O3573" t="str">
        <f t="shared" si="111"/>
        <v/>
      </c>
      <c r="P3573" t="str">
        <f>IF(D3573&lt;&gt;"",VLOOKUP(D3573,Projects!B:C,2,0),"")</f>
        <v/>
      </c>
    </row>
    <row r="3574" spans="1:16" x14ac:dyDescent="0.25">
      <c r="A3574" t="str">
        <f>UPPER(IF(AND(TimeSpend[[#This Row],[Personnel number]]&lt;&gt;"",TimeSpend[[#This Row],[Date]]&lt;&gt;""),TimeSpend[[#This Row],[Personnel number]],""))</f>
        <v/>
      </c>
      <c r="B3574" s="85" t="str">
        <f>IF(AND(TimeSpend[[#This Row],[Personnel number]]&lt;&gt;"",TimeSpend[[#This Row],[Date]]&lt;&gt;""),TEXT(TimeSpend[[#This Row],[Date]],"[$-409]yyyyMMdd"),"")</f>
        <v/>
      </c>
      <c r="C3574" s="33" t="str">
        <f>IF(AND(TimeSpend[[#This Row],[Personnel number]]&lt;&gt;"",TimeSpend[[#This Row],[Date]]&lt;&gt;""),SUBSTITUTE(TimeSpend[[#This Row],[Hours]],",","."),"")</f>
        <v/>
      </c>
      <c r="D3574" t="str">
        <f>IF(AND(TimeSpend[[#This Row],[Personnel number]]&lt;&gt;"",TimeSpend[[#This Row],[Date]]&lt;&gt;""),TimeSpend[[#This Row],[Network]],"")</f>
        <v/>
      </c>
      <c r="E3574" t="str">
        <f>IF(AND(TimeSpend[[#This Row],[Personnel number]]&lt;&gt;"",TimeSpend[[#This Row],[Date]]&lt;&gt;""),TimeSpend[[#This Row],[Network Description]],"")</f>
        <v/>
      </c>
      <c r="F3574" t="str">
        <f>IF(AND(TimeSpend[[#This Row],[Personnel number]]&lt;&gt;"",TimeSpend[[#This Row],[Date]]&lt;&gt;""),TimeSpend[[#This Row],[Activity]],"")</f>
        <v/>
      </c>
      <c r="G3574" t="str">
        <f>IF(AND(TimeSpend[[#This Row],[Personnel number]]&lt;&gt;"",TimeSpend[[#This Row],[Date]]&lt;&gt;""),TimeSpend[[#This Row],[Activity description]],"")</f>
        <v/>
      </c>
      <c r="H3574" s="36" t="str">
        <f>IF(AND(TimeSpend[[#This Row],[Personnel number]]&lt;&gt;"",TimeSpend[[#This Row],[Date]]&lt;&gt;""),TimeSpend[[#This Row],[Start Time]],"")</f>
        <v/>
      </c>
      <c r="I3574" s="36" t="str">
        <f>IF(AND(TimeSpend[[#This Row],[Personnel number]]&lt;&gt;"",TimeSpend[[#This Row],[Date]]&lt;&gt;""),TimeSpend[[#This Row],[End Time]],"")</f>
        <v/>
      </c>
      <c r="J3574" t="str">
        <f>IF(AND(TimeSpend[[#This Row],[Personnel number]]&lt;&gt;"",TimeSpend[[#This Row],[Date]]&lt;&gt;""),TimeSpend[[#This Row],[Location]],"")</f>
        <v/>
      </c>
      <c r="K3574" t="str">
        <f>IF(AND(TimeSpend[[#This Row],[Personnel number]]&lt;&gt;"",TimeSpend[[#This Row],[Date]]&lt;&gt;""),TimeSpend[[#This Row],[Task]],"")</f>
        <v/>
      </c>
      <c r="L3574" t="str">
        <f>IF(AND(TimeSpend[[#This Row],[Personnel number]]&lt;&gt;"",TimeSpend[[#This Row],[Date]]&lt;&gt;""),Utilization!$J$2,"")</f>
        <v/>
      </c>
      <c r="M3574" t="str">
        <f>IF(AND(TimeSpend[[#This Row],[Personnel number]]&lt;&gt;"",TimeSpend[[#This Row],[Date]]&lt;&gt;""),TimeSpend[[#This Row],[Employee Name]],"")</f>
        <v/>
      </c>
      <c r="N3574" t="str">
        <f t="shared" si="110"/>
        <v/>
      </c>
      <c r="O3574" t="str">
        <f t="shared" si="111"/>
        <v/>
      </c>
      <c r="P3574" t="str">
        <f>IF(D3574&lt;&gt;"",VLOOKUP(D3574,Projects!B:C,2,0),"")</f>
        <v/>
      </c>
    </row>
    <row r="3575" spans="1:16" x14ac:dyDescent="0.25">
      <c r="A3575" t="str">
        <f>UPPER(IF(AND(TimeSpend[[#This Row],[Personnel number]]&lt;&gt;"",TimeSpend[[#This Row],[Date]]&lt;&gt;""),TimeSpend[[#This Row],[Personnel number]],""))</f>
        <v/>
      </c>
      <c r="B3575" s="85" t="str">
        <f>IF(AND(TimeSpend[[#This Row],[Personnel number]]&lt;&gt;"",TimeSpend[[#This Row],[Date]]&lt;&gt;""),TEXT(TimeSpend[[#This Row],[Date]],"[$-409]yyyyMMdd"),"")</f>
        <v/>
      </c>
      <c r="C3575" s="33" t="str">
        <f>IF(AND(TimeSpend[[#This Row],[Personnel number]]&lt;&gt;"",TimeSpend[[#This Row],[Date]]&lt;&gt;""),SUBSTITUTE(TimeSpend[[#This Row],[Hours]],",","."),"")</f>
        <v/>
      </c>
      <c r="D3575" t="str">
        <f>IF(AND(TimeSpend[[#This Row],[Personnel number]]&lt;&gt;"",TimeSpend[[#This Row],[Date]]&lt;&gt;""),TimeSpend[[#This Row],[Network]],"")</f>
        <v/>
      </c>
      <c r="E3575" t="str">
        <f>IF(AND(TimeSpend[[#This Row],[Personnel number]]&lt;&gt;"",TimeSpend[[#This Row],[Date]]&lt;&gt;""),TimeSpend[[#This Row],[Network Description]],"")</f>
        <v/>
      </c>
      <c r="F3575" t="str">
        <f>IF(AND(TimeSpend[[#This Row],[Personnel number]]&lt;&gt;"",TimeSpend[[#This Row],[Date]]&lt;&gt;""),TimeSpend[[#This Row],[Activity]],"")</f>
        <v/>
      </c>
      <c r="G3575" t="str">
        <f>IF(AND(TimeSpend[[#This Row],[Personnel number]]&lt;&gt;"",TimeSpend[[#This Row],[Date]]&lt;&gt;""),TimeSpend[[#This Row],[Activity description]],"")</f>
        <v/>
      </c>
      <c r="H3575" s="36" t="str">
        <f>IF(AND(TimeSpend[[#This Row],[Personnel number]]&lt;&gt;"",TimeSpend[[#This Row],[Date]]&lt;&gt;""),TimeSpend[[#This Row],[Start Time]],"")</f>
        <v/>
      </c>
      <c r="I3575" s="36" t="str">
        <f>IF(AND(TimeSpend[[#This Row],[Personnel number]]&lt;&gt;"",TimeSpend[[#This Row],[Date]]&lt;&gt;""),TimeSpend[[#This Row],[End Time]],"")</f>
        <v/>
      </c>
      <c r="J3575" t="str">
        <f>IF(AND(TimeSpend[[#This Row],[Personnel number]]&lt;&gt;"",TimeSpend[[#This Row],[Date]]&lt;&gt;""),TimeSpend[[#This Row],[Location]],"")</f>
        <v/>
      </c>
      <c r="K3575" t="str">
        <f>IF(AND(TimeSpend[[#This Row],[Personnel number]]&lt;&gt;"",TimeSpend[[#This Row],[Date]]&lt;&gt;""),TimeSpend[[#This Row],[Task]],"")</f>
        <v/>
      </c>
      <c r="L3575" t="str">
        <f>IF(AND(TimeSpend[[#This Row],[Personnel number]]&lt;&gt;"",TimeSpend[[#This Row],[Date]]&lt;&gt;""),Utilization!$J$2,"")</f>
        <v/>
      </c>
      <c r="M3575" t="str">
        <f>IF(AND(TimeSpend[[#This Row],[Personnel number]]&lt;&gt;"",TimeSpend[[#This Row],[Date]]&lt;&gt;""),TimeSpend[[#This Row],[Employee Name]],"")</f>
        <v/>
      </c>
      <c r="N3575" t="str">
        <f t="shared" si="110"/>
        <v/>
      </c>
      <c r="O3575" t="str">
        <f t="shared" si="111"/>
        <v/>
      </c>
      <c r="P3575" t="str">
        <f>IF(D3575&lt;&gt;"",VLOOKUP(D3575,Projects!B:C,2,0),"")</f>
        <v/>
      </c>
    </row>
    <row r="3576" spans="1:16" x14ac:dyDescent="0.25">
      <c r="A3576" t="str">
        <f>UPPER(IF(AND(TimeSpend[[#This Row],[Personnel number]]&lt;&gt;"",TimeSpend[[#This Row],[Date]]&lt;&gt;""),TimeSpend[[#This Row],[Personnel number]],""))</f>
        <v/>
      </c>
      <c r="B3576" s="85" t="str">
        <f>IF(AND(TimeSpend[[#This Row],[Personnel number]]&lt;&gt;"",TimeSpend[[#This Row],[Date]]&lt;&gt;""),TEXT(TimeSpend[[#This Row],[Date]],"[$-409]yyyyMMdd"),"")</f>
        <v/>
      </c>
      <c r="C3576" s="33" t="str">
        <f>IF(AND(TimeSpend[[#This Row],[Personnel number]]&lt;&gt;"",TimeSpend[[#This Row],[Date]]&lt;&gt;""),SUBSTITUTE(TimeSpend[[#This Row],[Hours]],",","."),"")</f>
        <v/>
      </c>
      <c r="D3576" t="str">
        <f>IF(AND(TimeSpend[[#This Row],[Personnel number]]&lt;&gt;"",TimeSpend[[#This Row],[Date]]&lt;&gt;""),TimeSpend[[#This Row],[Network]],"")</f>
        <v/>
      </c>
      <c r="E3576" t="str">
        <f>IF(AND(TimeSpend[[#This Row],[Personnel number]]&lt;&gt;"",TimeSpend[[#This Row],[Date]]&lt;&gt;""),TimeSpend[[#This Row],[Network Description]],"")</f>
        <v/>
      </c>
      <c r="F3576" t="str">
        <f>IF(AND(TimeSpend[[#This Row],[Personnel number]]&lt;&gt;"",TimeSpend[[#This Row],[Date]]&lt;&gt;""),TimeSpend[[#This Row],[Activity]],"")</f>
        <v/>
      </c>
      <c r="G3576" t="str">
        <f>IF(AND(TimeSpend[[#This Row],[Personnel number]]&lt;&gt;"",TimeSpend[[#This Row],[Date]]&lt;&gt;""),TimeSpend[[#This Row],[Activity description]],"")</f>
        <v/>
      </c>
      <c r="H3576" s="36" t="str">
        <f>IF(AND(TimeSpend[[#This Row],[Personnel number]]&lt;&gt;"",TimeSpend[[#This Row],[Date]]&lt;&gt;""),TimeSpend[[#This Row],[Start Time]],"")</f>
        <v/>
      </c>
      <c r="I3576" s="36" t="str">
        <f>IF(AND(TimeSpend[[#This Row],[Personnel number]]&lt;&gt;"",TimeSpend[[#This Row],[Date]]&lt;&gt;""),TimeSpend[[#This Row],[End Time]],"")</f>
        <v/>
      </c>
      <c r="J3576" t="str">
        <f>IF(AND(TimeSpend[[#This Row],[Personnel number]]&lt;&gt;"",TimeSpend[[#This Row],[Date]]&lt;&gt;""),TimeSpend[[#This Row],[Location]],"")</f>
        <v/>
      </c>
      <c r="K3576" t="str">
        <f>IF(AND(TimeSpend[[#This Row],[Personnel number]]&lt;&gt;"",TimeSpend[[#This Row],[Date]]&lt;&gt;""),TimeSpend[[#This Row],[Task]],"")</f>
        <v/>
      </c>
      <c r="L3576" t="str">
        <f>IF(AND(TimeSpend[[#This Row],[Personnel number]]&lt;&gt;"",TimeSpend[[#This Row],[Date]]&lt;&gt;""),Utilization!$J$2,"")</f>
        <v/>
      </c>
      <c r="M3576" t="str">
        <f>IF(AND(TimeSpend[[#This Row],[Personnel number]]&lt;&gt;"",TimeSpend[[#This Row],[Date]]&lt;&gt;""),TimeSpend[[#This Row],[Employee Name]],"")</f>
        <v/>
      </c>
      <c r="N3576" t="str">
        <f t="shared" si="110"/>
        <v/>
      </c>
      <c r="O3576" t="str">
        <f t="shared" si="111"/>
        <v/>
      </c>
      <c r="P3576" t="str">
        <f>IF(D3576&lt;&gt;"",VLOOKUP(D3576,Projects!B:C,2,0),"")</f>
        <v/>
      </c>
    </row>
    <row r="3577" spans="1:16" x14ac:dyDescent="0.25">
      <c r="A3577" t="str">
        <f>UPPER(IF(AND(TimeSpend[[#This Row],[Personnel number]]&lt;&gt;"",TimeSpend[[#This Row],[Date]]&lt;&gt;""),TimeSpend[[#This Row],[Personnel number]],""))</f>
        <v/>
      </c>
      <c r="B3577" s="85" t="str">
        <f>IF(AND(TimeSpend[[#This Row],[Personnel number]]&lt;&gt;"",TimeSpend[[#This Row],[Date]]&lt;&gt;""),TEXT(TimeSpend[[#This Row],[Date]],"[$-409]yyyyMMdd"),"")</f>
        <v/>
      </c>
      <c r="C3577" s="33" t="str">
        <f>IF(AND(TimeSpend[[#This Row],[Personnel number]]&lt;&gt;"",TimeSpend[[#This Row],[Date]]&lt;&gt;""),SUBSTITUTE(TimeSpend[[#This Row],[Hours]],",","."),"")</f>
        <v/>
      </c>
      <c r="D3577" t="str">
        <f>IF(AND(TimeSpend[[#This Row],[Personnel number]]&lt;&gt;"",TimeSpend[[#This Row],[Date]]&lt;&gt;""),TimeSpend[[#This Row],[Network]],"")</f>
        <v/>
      </c>
      <c r="E3577" t="str">
        <f>IF(AND(TimeSpend[[#This Row],[Personnel number]]&lt;&gt;"",TimeSpend[[#This Row],[Date]]&lt;&gt;""),TimeSpend[[#This Row],[Network Description]],"")</f>
        <v/>
      </c>
      <c r="F3577" t="str">
        <f>IF(AND(TimeSpend[[#This Row],[Personnel number]]&lt;&gt;"",TimeSpend[[#This Row],[Date]]&lt;&gt;""),TimeSpend[[#This Row],[Activity]],"")</f>
        <v/>
      </c>
      <c r="G3577" t="str">
        <f>IF(AND(TimeSpend[[#This Row],[Personnel number]]&lt;&gt;"",TimeSpend[[#This Row],[Date]]&lt;&gt;""),TimeSpend[[#This Row],[Activity description]],"")</f>
        <v/>
      </c>
      <c r="H3577" s="36" t="str">
        <f>IF(AND(TimeSpend[[#This Row],[Personnel number]]&lt;&gt;"",TimeSpend[[#This Row],[Date]]&lt;&gt;""),TimeSpend[[#This Row],[Start Time]],"")</f>
        <v/>
      </c>
      <c r="I3577" s="36" t="str">
        <f>IF(AND(TimeSpend[[#This Row],[Personnel number]]&lt;&gt;"",TimeSpend[[#This Row],[Date]]&lt;&gt;""),TimeSpend[[#This Row],[End Time]],"")</f>
        <v/>
      </c>
      <c r="J3577" t="str">
        <f>IF(AND(TimeSpend[[#This Row],[Personnel number]]&lt;&gt;"",TimeSpend[[#This Row],[Date]]&lt;&gt;""),TimeSpend[[#This Row],[Location]],"")</f>
        <v/>
      </c>
      <c r="K3577" t="str">
        <f>IF(AND(TimeSpend[[#This Row],[Personnel number]]&lt;&gt;"",TimeSpend[[#This Row],[Date]]&lt;&gt;""),TimeSpend[[#This Row],[Task]],"")</f>
        <v/>
      </c>
      <c r="L3577" t="str">
        <f>IF(AND(TimeSpend[[#This Row],[Personnel number]]&lt;&gt;"",TimeSpend[[#This Row],[Date]]&lt;&gt;""),Utilization!$J$2,"")</f>
        <v/>
      </c>
      <c r="M3577" t="str">
        <f>IF(AND(TimeSpend[[#This Row],[Personnel number]]&lt;&gt;"",TimeSpend[[#This Row],[Date]]&lt;&gt;""),TimeSpend[[#This Row],[Employee Name]],"")</f>
        <v/>
      </c>
      <c r="N3577" t="str">
        <f t="shared" ref="N3577:N3640" si="112">IF(A3577&lt;&gt;"",ROW(A3577)-1,"")</f>
        <v/>
      </c>
      <c r="O3577" t="str">
        <f t="shared" ref="O3577:O3640" si="113">IF(A3577&lt;&gt;"",L3577&amp;"-"&amp;N3577,"")</f>
        <v/>
      </c>
      <c r="P3577" t="str">
        <f>IF(D3577&lt;&gt;"",VLOOKUP(D3577,Projects!B:C,2,0),"")</f>
        <v/>
      </c>
    </row>
    <row r="3578" spans="1:16" x14ac:dyDescent="0.25">
      <c r="A3578" t="str">
        <f>UPPER(IF(AND(TimeSpend[[#This Row],[Personnel number]]&lt;&gt;"",TimeSpend[[#This Row],[Date]]&lt;&gt;""),TimeSpend[[#This Row],[Personnel number]],""))</f>
        <v/>
      </c>
      <c r="B3578" s="85" t="str">
        <f>IF(AND(TimeSpend[[#This Row],[Personnel number]]&lt;&gt;"",TimeSpend[[#This Row],[Date]]&lt;&gt;""),TEXT(TimeSpend[[#This Row],[Date]],"[$-409]yyyyMMdd"),"")</f>
        <v/>
      </c>
      <c r="C3578" s="33" t="str">
        <f>IF(AND(TimeSpend[[#This Row],[Personnel number]]&lt;&gt;"",TimeSpend[[#This Row],[Date]]&lt;&gt;""),SUBSTITUTE(TimeSpend[[#This Row],[Hours]],",","."),"")</f>
        <v/>
      </c>
      <c r="D3578" t="str">
        <f>IF(AND(TimeSpend[[#This Row],[Personnel number]]&lt;&gt;"",TimeSpend[[#This Row],[Date]]&lt;&gt;""),TimeSpend[[#This Row],[Network]],"")</f>
        <v/>
      </c>
      <c r="E3578" t="str">
        <f>IF(AND(TimeSpend[[#This Row],[Personnel number]]&lt;&gt;"",TimeSpend[[#This Row],[Date]]&lt;&gt;""),TimeSpend[[#This Row],[Network Description]],"")</f>
        <v/>
      </c>
      <c r="F3578" t="str">
        <f>IF(AND(TimeSpend[[#This Row],[Personnel number]]&lt;&gt;"",TimeSpend[[#This Row],[Date]]&lt;&gt;""),TimeSpend[[#This Row],[Activity]],"")</f>
        <v/>
      </c>
      <c r="G3578" t="str">
        <f>IF(AND(TimeSpend[[#This Row],[Personnel number]]&lt;&gt;"",TimeSpend[[#This Row],[Date]]&lt;&gt;""),TimeSpend[[#This Row],[Activity description]],"")</f>
        <v/>
      </c>
      <c r="H3578" s="36" t="str">
        <f>IF(AND(TimeSpend[[#This Row],[Personnel number]]&lt;&gt;"",TimeSpend[[#This Row],[Date]]&lt;&gt;""),TimeSpend[[#This Row],[Start Time]],"")</f>
        <v/>
      </c>
      <c r="I3578" s="36" t="str">
        <f>IF(AND(TimeSpend[[#This Row],[Personnel number]]&lt;&gt;"",TimeSpend[[#This Row],[Date]]&lt;&gt;""),TimeSpend[[#This Row],[End Time]],"")</f>
        <v/>
      </c>
      <c r="J3578" t="str">
        <f>IF(AND(TimeSpend[[#This Row],[Personnel number]]&lt;&gt;"",TimeSpend[[#This Row],[Date]]&lt;&gt;""),TimeSpend[[#This Row],[Location]],"")</f>
        <v/>
      </c>
      <c r="K3578" t="str">
        <f>IF(AND(TimeSpend[[#This Row],[Personnel number]]&lt;&gt;"",TimeSpend[[#This Row],[Date]]&lt;&gt;""),TimeSpend[[#This Row],[Task]],"")</f>
        <v/>
      </c>
      <c r="L3578" t="str">
        <f>IF(AND(TimeSpend[[#This Row],[Personnel number]]&lt;&gt;"",TimeSpend[[#This Row],[Date]]&lt;&gt;""),Utilization!$J$2,"")</f>
        <v/>
      </c>
      <c r="M3578" t="str">
        <f>IF(AND(TimeSpend[[#This Row],[Personnel number]]&lt;&gt;"",TimeSpend[[#This Row],[Date]]&lt;&gt;""),TimeSpend[[#This Row],[Employee Name]],"")</f>
        <v/>
      </c>
      <c r="N3578" t="str">
        <f t="shared" si="112"/>
        <v/>
      </c>
      <c r="O3578" t="str">
        <f t="shared" si="113"/>
        <v/>
      </c>
      <c r="P3578" t="str">
        <f>IF(D3578&lt;&gt;"",VLOOKUP(D3578,Projects!B:C,2,0),"")</f>
        <v/>
      </c>
    </row>
    <row r="3579" spans="1:16" x14ac:dyDescent="0.25">
      <c r="A3579" t="str">
        <f>UPPER(IF(AND(TimeSpend[[#This Row],[Personnel number]]&lt;&gt;"",TimeSpend[[#This Row],[Date]]&lt;&gt;""),TimeSpend[[#This Row],[Personnel number]],""))</f>
        <v/>
      </c>
      <c r="B3579" s="85" t="str">
        <f>IF(AND(TimeSpend[[#This Row],[Personnel number]]&lt;&gt;"",TimeSpend[[#This Row],[Date]]&lt;&gt;""),TEXT(TimeSpend[[#This Row],[Date]],"[$-409]yyyyMMdd"),"")</f>
        <v/>
      </c>
      <c r="C3579" s="33" t="str">
        <f>IF(AND(TimeSpend[[#This Row],[Personnel number]]&lt;&gt;"",TimeSpend[[#This Row],[Date]]&lt;&gt;""),SUBSTITUTE(TimeSpend[[#This Row],[Hours]],",","."),"")</f>
        <v/>
      </c>
      <c r="D3579" t="str">
        <f>IF(AND(TimeSpend[[#This Row],[Personnel number]]&lt;&gt;"",TimeSpend[[#This Row],[Date]]&lt;&gt;""),TimeSpend[[#This Row],[Network]],"")</f>
        <v/>
      </c>
      <c r="E3579" t="str">
        <f>IF(AND(TimeSpend[[#This Row],[Personnel number]]&lt;&gt;"",TimeSpend[[#This Row],[Date]]&lt;&gt;""),TimeSpend[[#This Row],[Network Description]],"")</f>
        <v/>
      </c>
      <c r="F3579" t="str">
        <f>IF(AND(TimeSpend[[#This Row],[Personnel number]]&lt;&gt;"",TimeSpend[[#This Row],[Date]]&lt;&gt;""),TimeSpend[[#This Row],[Activity]],"")</f>
        <v/>
      </c>
      <c r="G3579" t="str">
        <f>IF(AND(TimeSpend[[#This Row],[Personnel number]]&lt;&gt;"",TimeSpend[[#This Row],[Date]]&lt;&gt;""),TimeSpend[[#This Row],[Activity description]],"")</f>
        <v/>
      </c>
      <c r="H3579" s="36" t="str">
        <f>IF(AND(TimeSpend[[#This Row],[Personnel number]]&lt;&gt;"",TimeSpend[[#This Row],[Date]]&lt;&gt;""),TimeSpend[[#This Row],[Start Time]],"")</f>
        <v/>
      </c>
      <c r="I3579" s="36" t="str">
        <f>IF(AND(TimeSpend[[#This Row],[Personnel number]]&lt;&gt;"",TimeSpend[[#This Row],[Date]]&lt;&gt;""),TimeSpend[[#This Row],[End Time]],"")</f>
        <v/>
      </c>
      <c r="J3579" t="str">
        <f>IF(AND(TimeSpend[[#This Row],[Personnel number]]&lt;&gt;"",TimeSpend[[#This Row],[Date]]&lt;&gt;""),TimeSpend[[#This Row],[Location]],"")</f>
        <v/>
      </c>
      <c r="K3579" t="str">
        <f>IF(AND(TimeSpend[[#This Row],[Personnel number]]&lt;&gt;"",TimeSpend[[#This Row],[Date]]&lt;&gt;""),TimeSpend[[#This Row],[Task]],"")</f>
        <v/>
      </c>
      <c r="L3579" t="str">
        <f>IF(AND(TimeSpend[[#This Row],[Personnel number]]&lt;&gt;"",TimeSpend[[#This Row],[Date]]&lt;&gt;""),Utilization!$J$2,"")</f>
        <v/>
      </c>
      <c r="M3579" t="str">
        <f>IF(AND(TimeSpend[[#This Row],[Personnel number]]&lt;&gt;"",TimeSpend[[#This Row],[Date]]&lt;&gt;""),TimeSpend[[#This Row],[Employee Name]],"")</f>
        <v/>
      </c>
      <c r="N3579" t="str">
        <f t="shared" si="112"/>
        <v/>
      </c>
      <c r="O3579" t="str">
        <f t="shared" si="113"/>
        <v/>
      </c>
      <c r="P3579" t="str">
        <f>IF(D3579&lt;&gt;"",VLOOKUP(D3579,Projects!B:C,2,0),"")</f>
        <v/>
      </c>
    </row>
    <row r="3580" spans="1:16" x14ac:dyDescent="0.25">
      <c r="A3580" t="str">
        <f>UPPER(IF(AND(TimeSpend[[#This Row],[Personnel number]]&lt;&gt;"",TimeSpend[[#This Row],[Date]]&lt;&gt;""),TimeSpend[[#This Row],[Personnel number]],""))</f>
        <v/>
      </c>
      <c r="B3580" s="85" t="str">
        <f>IF(AND(TimeSpend[[#This Row],[Personnel number]]&lt;&gt;"",TimeSpend[[#This Row],[Date]]&lt;&gt;""),TEXT(TimeSpend[[#This Row],[Date]],"[$-409]yyyyMMdd"),"")</f>
        <v/>
      </c>
      <c r="C3580" s="33" t="str">
        <f>IF(AND(TimeSpend[[#This Row],[Personnel number]]&lt;&gt;"",TimeSpend[[#This Row],[Date]]&lt;&gt;""),SUBSTITUTE(TimeSpend[[#This Row],[Hours]],",","."),"")</f>
        <v/>
      </c>
      <c r="D3580" t="str">
        <f>IF(AND(TimeSpend[[#This Row],[Personnel number]]&lt;&gt;"",TimeSpend[[#This Row],[Date]]&lt;&gt;""),TimeSpend[[#This Row],[Network]],"")</f>
        <v/>
      </c>
      <c r="E3580" t="str">
        <f>IF(AND(TimeSpend[[#This Row],[Personnel number]]&lt;&gt;"",TimeSpend[[#This Row],[Date]]&lt;&gt;""),TimeSpend[[#This Row],[Network Description]],"")</f>
        <v/>
      </c>
      <c r="F3580" t="str">
        <f>IF(AND(TimeSpend[[#This Row],[Personnel number]]&lt;&gt;"",TimeSpend[[#This Row],[Date]]&lt;&gt;""),TimeSpend[[#This Row],[Activity]],"")</f>
        <v/>
      </c>
      <c r="G3580" t="str">
        <f>IF(AND(TimeSpend[[#This Row],[Personnel number]]&lt;&gt;"",TimeSpend[[#This Row],[Date]]&lt;&gt;""),TimeSpend[[#This Row],[Activity description]],"")</f>
        <v/>
      </c>
      <c r="H3580" s="36" t="str">
        <f>IF(AND(TimeSpend[[#This Row],[Personnel number]]&lt;&gt;"",TimeSpend[[#This Row],[Date]]&lt;&gt;""),TimeSpend[[#This Row],[Start Time]],"")</f>
        <v/>
      </c>
      <c r="I3580" s="36" t="str">
        <f>IF(AND(TimeSpend[[#This Row],[Personnel number]]&lt;&gt;"",TimeSpend[[#This Row],[Date]]&lt;&gt;""),TimeSpend[[#This Row],[End Time]],"")</f>
        <v/>
      </c>
      <c r="J3580" t="str">
        <f>IF(AND(TimeSpend[[#This Row],[Personnel number]]&lt;&gt;"",TimeSpend[[#This Row],[Date]]&lt;&gt;""),TimeSpend[[#This Row],[Location]],"")</f>
        <v/>
      </c>
      <c r="K3580" t="str">
        <f>IF(AND(TimeSpend[[#This Row],[Personnel number]]&lt;&gt;"",TimeSpend[[#This Row],[Date]]&lt;&gt;""),TimeSpend[[#This Row],[Task]],"")</f>
        <v/>
      </c>
      <c r="L3580" t="str">
        <f>IF(AND(TimeSpend[[#This Row],[Personnel number]]&lt;&gt;"",TimeSpend[[#This Row],[Date]]&lt;&gt;""),Utilization!$J$2,"")</f>
        <v/>
      </c>
      <c r="M3580" t="str">
        <f>IF(AND(TimeSpend[[#This Row],[Personnel number]]&lt;&gt;"",TimeSpend[[#This Row],[Date]]&lt;&gt;""),TimeSpend[[#This Row],[Employee Name]],"")</f>
        <v/>
      </c>
      <c r="N3580" t="str">
        <f t="shared" si="112"/>
        <v/>
      </c>
      <c r="O3580" t="str">
        <f t="shared" si="113"/>
        <v/>
      </c>
      <c r="P3580" t="str">
        <f>IF(D3580&lt;&gt;"",VLOOKUP(D3580,Projects!B:C,2,0),"")</f>
        <v/>
      </c>
    </row>
    <row r="3581" spans="1:16" x14ac:dyDescent="0.25">
      <c r="A3581" t="str">
        <f>UPPER(IF(AND(TimeSpend[[#This Row],[Personnel number]]&lt;&gt;"",TimeSpend[[#This Row],[Date]]&lt;&gt;""),TimeSpend[[#This Row],[Personnel number]],""))</f>
        <v/>
      </c>
      <c r="B3581" s="85" t="str">
        <f>IF(AND(TimeSpend[[#This Row],[Personnel number]]&lt;&gt;"",TimeSpend[[#This Row],[Date]]&lt;&gt;""),TEXT(TimeSpend[[#This Row],[Date]],"[$-409]yyyyMMdd"),"")</f>
        <v/>
      </c>
      <c r="C3581" s="33" t="str">
        <f>IF(AND(TimeSpend[[#This Row],[Personnel number]]&lt;&gt;"",TimeSpend[[#This Row],[Date]]&lt;&gt;""),SUBSTITUTE(TimeSpend[[#This Row],[Hours]],",","."),"")</f>
        <v/>
      </c>
      <c r="D3581" t="str">
        <f>IF(AND(TimeSpend[[#This Row],[Personnel number]]&lt;&gt;"",TimeSpend[[#This Row],[Date]]&lt;&gt;""),TimeSpend[[#This Row],[Network]],"")</f>
        <v/>
      </c>
      <c r="E3581" t="str">
        <f>IF(AND(TimeSpend[[#This Row],[Personnel number]]&lt;&gt;"",TimeSpend[[#This Row],[Date]]&lt;&gt;""),TimeSpend[[#This Row],[Network Description]],"")</f>
        <v/>
      </c>
      <c r="F3581" t="str">
        <f>IF(AND(TimeSpend[[#This Row],[Personnel number]]&lt;&gt;"",TimeSpend[[#This Row],[Date]]&lt;&gt;""),TimeSpend[[#This Row],[Activity]],"")</f>
        <v/>
      </c>
      <c r="G3581" t="str">
        <f>IF(AND(TimeSpend[[#This Row],[Personnel number]]&lt;&gt;"",TimeSpend[[#This Row],[Date]]&lt;&gt;""),TimeSpend[[#This Row],[Activity description]],"")</f>
        <v/>
      </c>
      <c r="H3581" s="36" t="str">
        <f>IF(AND(TimeSpend[[#This Row],[Personnel number]]&lt;&gt;"",TimeSpend[[#This Row],[Date]]&lt;&gt;""),TimeSpend[[#This Row],[Start Time]],"")</f>
        <v/>
      </c>
      <c r="I3581" s="36" t="str">
        <f>IF(AND(TimeSpend[[#This Row],[Personnel number]]&lt;&gt;"",TimeSpend[[#This Row],[Date]]&lt;&gt;""),TimeSpend[[#This Row],[End Time]],"")</f>
        <v/>
      </c>
      <c r="J3581" t="str">
        <f>IF(AND(TimeSpend[[#This Row],[Personnel number]]&lt;&gt;"",TimeSpend[[#This Row],[Date]]&lt;&gt;""),TimeSpend[[#This Row],[Location]],"")</f>
        <v/>
      </c>
      <c r="K3581" t="str">
        <f>IF(AND(TimeSpend[[#This Row],[Personnel number]]&lt;&gt;"",TimeSpend[[#This Row],[Date]]&lt;&gt;""),TimeSpend[[#This Row],[Task]],"")</f>
        <v/>
      </c>
      <c r="L3581" t="str">
        <f>IF(AND(TimeSpend[[#This Row],[Personnel number]]&lt;&gt;"",TimeSpend[[#This Row],[Date]]&lt;&gt;""),Utilization!$J$2,"")</f>
        <v/>
      </c>
      <c r="M3581" t="str">
        <f>IF(AND(TimeSpend[[#This Row],[Personnel number]]&lt;&gt;"",TimeSpend[[#This Row],[Date]]&lt;&gt;""),TimeSpend[[#This Row],[Employee Name]],"")</f>
        <v/>
      </c>
      <c r="N3581" t="str">
        <f t="shared" si="112"/>
        <v/>
      </c>
      <c r="O3581" t="str">
        <f t="shared" si="113"/>
        <v/>
      </c>
      <c r="P3581" t="str">
        <f>IF(D3581&lt;&gt;"",VLOOKUP(D3581,Projects!B:C,2,0),"")</f>
        <v/>
      </c>
    </row>
    <row r="3582" spans="1:16" x14ac:dyDescent="0.25">
      <c r="A3582" t="str">
        <f>UPPER(IF(AND(TimeSpend[[#This Row],[Personnel number]]&lt;&gt;"",TimeSpend[[#This Row],[Date]]&lt;&gt;""),TimeSpend[[#This Row],[Personnel number]],""))</f>
        <v/>
      </c>
      <c r="B3582" s="85" t="str">
        <f>IF(AND(TimeSpend[[#This Row],[Personnel number]]&lt;&gt;"",TimeSpend[[#This Row],[Date]]&lt;&gt;""),TEXT(TimeSpend[[#This Row],[Date]],"[$-409]yyyyMMdd"),"")</f>
        <v/>
      </c>
      <c r="C3582" s="33" t="str">
        <f>IF(AND(TimeSpend[[#This Row],[Personnel number]]&lt;&gt;"",TimeSpend[[#This Row],[Date]]&lt;&gt;""),SUBSTITUTE(TimeSpend[[#This Row],[Hours]],",","."),"")</f>
        <v/>
      </c>
      <c r="D3582" t="str">
        <f>IF(AND(TimeSpend[[#This Row],[Personnel number]]&lt;&gt;"",TimeSpend[[#This Row],[Date]]&lt;&gt;""),TimeSpend[[#This Row],[Network]],"")</f>
        <v/>
      </c>
      <c r="E3582" t="str">
        <f>IF(AND(TimeSpend[[#This Row],[Personnel number]]&lt;&gt;"",TimeSpend[[#This Row],[Date]]&lt;&gt;""),TimeSpend[[#This Row],[Network Description]],"")</f>
        <v/>
      </c>
      <c r="F3582" t="str">
        <f>IF(AND(TimeSpend[[#This Row],[Personnel number]]&lt;&gt;"",TimeSpend[[#This Row],[Date]]&lt;&gt;""),TimeSpend[[#This Row],[Activity]],"")</f>
        <v/>
      </c>
      <c r="G3582" t="str">
        <f>IF(AND(TimeSpend[[#This Row],[Personnel number]]&lt;&gt;"",TimeSpend[[#This Row],[Date]]&lt;&gt;""),TimeSpend[[#This Row],[Activity description]],"")</f>
        <v/>
      </c>
      <c r="H3582" s="36" t="str">
        <f>IF(AND(TimeSpend[[#This Row],[Personnel number]]&lt;&gt;"",TimeSpend[[#This Row],[Date]]&lt;&gt;""),TimeSpend[[#This Row],[Start Time]],"")</f>
        <v/>
      </c>
      <c r="I3582" s="36" t="str">
        <f>IF(AND(TimeSpend[[#This Row],[Personnel number]]&lt;&gt;"",TimeSpend[[#This Row],[Date]]&lt;&gt;""),TimeSpend[[#This Row],[End Time]],"")</f>
        <v/>
      </c>
      <c r="J3582" t="str">
        <f>IF(AND(TimeSpend[[#This Row],[Personnel number]]&lt;&gt;"",TimeSpend[[#This Row],[Date]]&lt;&gt;""),TimeSpend[[#This Row],[Location]],"")</f>
        <v/>
      </c>
      <c r="K3582" t="str">
        <f>IF(AND(TimeSpend[[#This Row],[Personnel number]]&lt;&gt;"",TimeSpend[[#This Row],[Date]]&lt;&gt;""),TimeSpend[[#This Row],[Task]],"")</f>
        <v/>
      </c>
      <c r="L3582" t="str">
        <f>IF(AND(TimeSpend[[#This Row],[Personnel number]]&lt;&gt;"",TimeSpend[[#This Row],[Date]]&lt;&gt;""),Utilization!$J$2,"")</f>
        <v/>
      </c>
      <c r="M3582" t="str">
        <f>IF(AND(TimeSpend[[#This Row],[Personnel number]]&lt;&gt;"",TimeSpend[[#This Row],[Date]]&lt;&gt;""),TimeSpend[[#This Row],[Employee Name]],"")</f>
        <v/>
      </c>
      <c r="N3582" t="str">
        <f t="shared" si="112"/>
        <v/>
      </c>
      <c r="O3582" t="str">
        <f t="shared" si="113"/>
        <v/>
      </c>
      <c r="P3582" t="str">
        <f>IF(D3582&lt;&gt;"",VLOOKUP(D3582,Projects!B:C,2,0),"")</f>
        <v/>
      </c>
    </row>
    <row r="3583" spans="1:16" x14ac:dyDescent="0.25">
      <c r="A3583" t="str">
        <f>UPPER(IF(AND(TimeSpend[[#This Row],[Personnel number]]&lt;&gt;"",TimeSpend[[#This Row],[Date]]&lt;&gt;""),TimeSpend[[#This Row],[Personnel number]],""))</f>
        <v/>
      </c>
      <c r="B3583" s="85" t="str">
        <f>IF(AND(TimeSpend[[#This Row],[Personnel number]]&lt;&gt;"",TimeSpend[[#This Row],[Date]]&lt;&gt;""),TEXT(TimeSpend[[#This Row],[Date]],"[$-409]yyyyMMdd"),"")</f>
        <v/>
      </c>
      <c r="C3583" s="33" t="str">
        <f>IF(AND(TimeSpend[[#This Row],[Personnel number]]&lt;&gt;"",TimeSpend[[#This Row],[Date]]&lt;&gt;""),SUBSTITUTE(TimeSpend[[#This Row],[Hours]],",","."),"")</f>
        <v/>
      </c>
      <c r="D3583" t="str">
        <f>IF(AND(TimeSpend[[#This Row],[Personnel number]]&lt;&gt;"",TimeSpend[[#This Row],[Date]]&lt;&gt;""),TimeSpend[[#This Row],[Network]],"")</f>
        <v/>
      </c>
      <c r="E3583" t="str">
        <f>IF(AND(TimeSpend[[#This Row],[Personnel number]]&lt;&gt;"",TimeSpend[[#This Row],[Date]]&lt;&gt;""),TimeSpend[[#This Row],[Network Description]],"")</f>
        <v/>
      </c>
      <c r="F3583" t="str">
        <f>IF(AND(TimeSpend[[#This Row],[Personnel number]]&lt;&gt;"",TimeSpend[[#This Row],[Date]]&lt;&gt;""),TimeSpend[[#This Row],[Activity]],"")</f>
        <v/>
      </c>
      <c r="G3583" t="str">
        <f>IF(AND(TimeSpend[[#This Row],[Personnel number]]&lt;&gt;"",TimeSpend[[#This Row],[Date]]&lt;&gt;""),TimeSpend[[#This Row],[Activity description]],"")</f>
        <v/>
      </c>
      <c r="H3583" s="36" t="str">
        <f>IF(AND(TimeSpend[[#This Row],[Personnel number]]&lt;&gt;"",TimeSpend[[#This Row],[Date]]&lt;&gt;""),TimeSpend[[#This Row],[Start Time]],"")</f>
        <v/>
      </c>
      <c r="I3583" s="36" t="str">
        <f>IF(AND(TimeSpend[[#This Row],[Personnel number]]&lt;&gt;"",TimeSpend[[#This Row],[Date]]&lt;&gt;""),TimeSpend[[#This Row],[End Time]],"")</f>
        <v/>
      </c>
      <c r="J3583" t="str">
        <f>IF(AND(TimeSpend[[#This Row],[Personnel number]]&lt;&gt;"",TimeSpend[[#This Row],[Date]]&lt;&gt;""),TimeSpend[[#This Row],[Location]],"")</f>
        <v/>
      </c>
      <c r="K3583" t="str">
        <f>IF(AND(TimeSpend[[#This Row],[Personnel number]]&lt;&gt;"",TimeSpend[[#This Row],[Date]]&lt;&gt;""),TimeSpend[[#This Row],[Task]],"")</f>
        <v/>
      </c>
      <c r="L3583" t="str">
        <f>IF(AND(TimeSpend[[#This Row],[Personnel number]]&lt;&gt;"",TimeSpend[[#This Row],[Date]]&lt;&gt;""),Utilization!$J$2,"")</f>
        <v/>
      </c>
      <c r="M3583" t="str">
        <f>IF(AND(TimeSpend[[#This Row],[Personnel number]]&lt;&gt;"",TimeSpend[[#This Row],[Date]]&lt;&gt;""),TimeSpend[[#This Row],[Employee Name]],"")</f>
        <v/>
      </c>
      <c r="N3583" t="str">
        <f t="shared" si="112"/>
        <v/>
      </c>
      <c r="O3583" t="str">
        <f t="shared" si="113"/>
        <v/>
      </c>
      <c r="P3583" t="str">
        <f>IF(D3583&lt;&gt;"",VLOOKUP(D3583,Projects!B:C,2,0),"")</f>
        <v/>
      </c>
    </row>
    <row r="3584" spans="1:16" x14ac:dyDescent="0.25">
      <c r="A3584" t="str">
        <f>UPPER(IF(AND(TimeSpend[[#This Row],[Personnel number]]&lt;&gt;"",TimeSpend[[#This Row],[Date]]&lt;&gt;""),TimeSpend[[#This Row],[Personnel number]],""))</f>
        <v/>
      </c>
      <c r="B3584" s="85" t="str">
        <f>IF(AND(TimeSpend[[#This Row],[Personnel number]]&lt;&gt;"",TimeSpend[[#This Row],[Date]]&lt;&gt;""),TEXT(TimeSpend[[#This Row],[Date]],"[$-409]yyyyMMdd"),"")</f>
        <v/>
      </c>
      <c r="C3584" s="33" t="str">
        <f>IF(AND(TimeSpend[[#This Row],[Personnel number]]&lt;&gt;"",TimeSpend[[#This Row],[Date]]&lt;&gt;""),SUBSTITUTE(TimeSpend[[#This Row],[Hours]],",","."),"")</f>
        <v/>
      </c>
      <c r="D3584" t="str">
        <f>IF(AND(TimeSpend[[#This Row],[Personnel number]]&lt;&gt;"",TimeSpend[[#This Row],[Date]]&lt;&gt;""),TimeSpend[[#This Row],[Network]],"")</f>
        <v/>
      </c>
      <c r="E3584" t="str">
        <f>IF(AND(TimeSpend[[#This Row],[Personnel number]]&lt;&gt;"",TimeSpend[[#This Row],[Date]]&lt;&gt;""),TimeSpend[[#This Row],[Network Description]],"")</f>
        <v/>
      </c>
      <c r="F3584" t="str">
        <f>IF(AND(TimeSpend[[#This Row],[Personnel number]]&lt;&gt;"",TimeSpend[[#This Row],[Date]]&lt;&gt;""),TimeSpend[[#This Row],[Activity]],"")</f>
        <v/>
      </c>
      <c r="G3584" t="str">
        <f>IF(AND(TimeSpend[[#This Row],[Personnel number]]&lt;&gt;"",TimeSpend[[#This Row],[Date]]&lt;&gt;""),TimeSpend[[#This Row],[Activity description]],"")</f>
        <v/>
      </c>
      <c r="H3584" s="36" t="str">
        <f>IF(AND(TimeSpend[[#This Row],[Personnel number]]&lt;&gt;"",TimeSpend[[#This Row],[Date]]&lt;&gt;""),TimeSpend[[#This Row],[Start Time]],"")</f>
        <v/>
      </c>
      <c r="I3584" s="36" t="str">
        <f>IF(AND(TimeSpend[[#This Row],[Personnel number]]&lt;&gt;"",TimeSpend[[#This Row],[Date]]&lt;&gt;""),TimeSpend[[#This Row],[End Time]],"")</f>
        <v/>
      </c>
      <c r="J3584" t="str">
        <f>IF(AND(TimeSpend[[#This Row],[Personnel number]]&lt;&gt;"",TimeSpend[[#This Row],[Date]]&lt;&gt;""),TimeSpend[[#This Row],[Location]],"")</f>
        <v/>
      </c>
      <c r="K3584" t="str">
        <f>IF(AND(TimeSpend[[#This Row],[Personnel number]]&lt;&gt;"",TimeSpend[[#This Row],[Date]]&lt;&gt;""),TimeSpend[[#This Row],[Task]],"")</f>
        <v/>
      </c>
      <c r="L3584" t="str">
        <f>IF(AND(TimeSpend[[#This Row],[Personnel number]]&lt;&gt;"",TimeSpend[[#This Row],[Date]]&lt;&gt;""),Utilization!$J$2,"")</f>
        <v/>
      </c>
      <c r="M3584" t="str">
        <f>IF(AND(TimeSpend[[#This Row],[Personnel number]]&lt;&gt;"",TimeSpend[[#This Row],[Date]]&lt;&gt;""),TimeSpend[[#This Row],[Employee Name]],"")</f>
        <v/>
      </c>
      <c r="N3584" t="str">
        <f t="shared" si="112"/>
        <v/>
      </c>
      <c r="O3584" t="str">
        <f t="shared" si="113"/>
        <v/>
      </c>
      <c r="P3584" t="str">
        <f>IF(D3584&lt;&gt;"",VLOOKUP(D3584,Projects!B:C,2,0),"")</f>
        <v/>
      </c>
    </row>
    <row r="3585" spans="1:16" x14ac:dyDescent="0.25">
      <c r="A3585" t="str">
        <f>UPPER(IF(AND(TimeSpend[[#This Row],[Personnel number]]&lt;&gt;"",TimeSpend[[#This Row],[Date]]&lt;&gt;""),TimeSpend[[#This Row],[Personnel number]],""))</f>
        <v/>
      </c>
      <c r="B3585" s="85" t="str">
        <f>IF(AND(TimeSpend[[#This Row],[Personnel number]]&lt;&gt;"",TimeSpend[[#This Row],[Date]]&lt;&gt;""),TEXT(TimeSpend[[#This Row],[Date]],"[$-409]yyyyMMdd"),"")</f>
        <v/>
      </c>
      <c r="C3585" s="33" t="str">
        <f>IF(AND(TimeSpend[[#This Row],[Personnel number]]&lt;&gt;"",TimeSpend[[#This Row],[Date]]&lt;&gt;""),SUBSTITUTE(TimeSpend[[#This Row],[Hours]],",","."),"")</f>
        <v/>
      </c>
      <c r="D3585" t="str">
        <f>IF(AND(TimeSpend[[#This Row],[Personnel number]]&lt;&gt;"",TimeSpend[[#This Row],[Date]]&lt;&gt;""),TimeSpend[[#This Row],[Network]],"")</f>
        <v/>
      </c>
      <c r="E3585" t="str">
        <f>IF(AND(TimeSpend[[#This Row],[Personnel number]]&lt;&gt;"",TimeSpend[[#This Row],[Date]]&lt;&gt;""),TimeSpend[[#This Row],[Network Description]],"")</f>
        <v/>
      </c>
      <c r="F3585" t="str">
        <f>IF(AND(TimeSpend[[#This Row],[Personnel number]]&lt;&gt;"",TimeSpend[[#This Row],[Date]]&lt;&gt;""),TimeSpend[[#This Row],[Activity]],"")</f>
        <v/>
      </c>
      <c r="G3585" t="str">
        <f>IF(AND(TimeSpend[[#This Row],[Personnel number]]&lt;&gt;"",TimeSpend[[#This Row],[Date]]&lt;&gt;""),TimeSpend[[#This Row],[Activity description]],"")</f>
        <v/>
      </c>
      <c r="H3585" s="36" t="str">
        <f>IF(AND(TimeSpend[[#This Row],[Personnel number]]&lt;&gt;"",TimeSpend[[#This Row],[Date]]&lt;&gt;""),TimeSpend[[#This Row],[Start Time]],"")</f>
        <v/>
      </c>
      <c r="I3585" s="36" t="str">
        <f>IF(AND(TimeSpend[[#This Row],[Personnel number]]&lt;&gt;"",TimeSpend[[#This Row],[Date]]&lt;&gt;""),TimeSpend[[#This Row],[End Time]],"")</f>
        <v/>
      </c>
      <c r="J3585" t="str">
        <f>IF(AND(TimeSpend[[#This Row],[Personnel number]]&lt;&gt;"",TimeSpend[[#This Row],[Date]]&lt;&gt;""),TimeSpend[[#This Row],[Location]],"")</f>
        <v/>
      </c>
      <c r="K3585" t="str">
        <f>IF(AND(TimeSpend[[#This Row],[Personnel number]]&lt;&gt;"",TimeSpend[[#This Row],[Date]]&lt;&gt;""),TimeSpend[[#This Row],[Task]],"")</f>
        <v/>
      </c>
      <c r="L3585" t="str">
        <f>IF(AND(TimeSpend[[#This Row],[Personnel number]]&lt;&gt;"",TimeSpend[[#This Row],[Date]]&lt;&gt;""),Utilization!$J$2,"")</f>
        <v/>
      </c>
      <c r="M3585" t="str">
        <f>IF(AND(TimeSpend[[#This Row],[Personnel number]]&lt;&gt;"",TimeSpend[[#This Row],[Date]]&lt;&gt;""),TimeSpend[[#This Row],[Employee Name]],"")</f>
        <v/>
      </c>
      <c r="N3585" t="str">
        <f t="shared" si="112"/>
        <v/>
      </c>
      <c r="O3585" t="str">
        <f t="shared" si="113"/>
        <v/>
      </c>
      <c r="P3585" t="str">
        <f>IF(D3585&lt;&gt;"",VLOOKUP(D3585,Projects!B:C,2,0),"")</f>
        <v/>
      </c>
    </row>
    <row r="3586" spans="1:16" x14ac:dyDescent="0.25">
      <c r="A3586" t="str">
        <f>UPPER(IF(AND(TimeSpend[[#This Row],[Personnel number]]&lt;&gt;"",TimeSpend[[#This Row],[Date]]&lt;&gt;""),TimeSpend[[#This Row],[Personnel number]],""))</f>
        <v/>
      </c>
      <c r="B3586" s="85" t="str">
        <f>IF(AND(TimeSpend[[#This Row],[Personnel number]]&lt;&gt;"",TimeSpend[[#This Row],[Date]]&lt;&gt;""),TEXT(TimeSpend[[#This Row],[Date]],"[$-409]yyyyMMdd"),"")</f>
        <v/>
      </c>
      <c r="C3586" s="33" t="str">
        <f>IF(AND(TimeSpend[[#This Row],[Personnel number]]&lt;&gt;"",TimeSpend[[#This Row],[Date]]&lt;&gt;""),SUBSTITUTE(TimeSpend[[#This Row],[Hours]],",","."),"")</f>
        <v/>
      </c>
      <c r="D3586" t="str">
        <f>IF(AND(TimeSpend[[#This Row],[Personnel number]]&lt;&gt;"",TimeSpend[[#This Row],[Date]]&lt;&gt;""),TimeSpend[[#This Row],[Network]],"")</f>
        <v/>
      </c>
      <c r="E3586" t="str">
        <f>IF(AND(TimeSpend[[#This Row],[Personnel number]]&lt;&gt;"",TimeSpend[[#This Row],[Date]]&lt;&gt;""),TimeSpend[[#This Row],[Network Description]],"")</f>
        <v/>
      </c>
      <c r="F3586" t="str">
        <f>IF(AND(TimeSpend[[#This Row],[Personnel number]]&lt;&gt;"",TimeSpend[[#This Row],[Date]]&lt;&gt;""),TimeSpend[[#This Row],[Activity]],"")</f>
        <v/>
      </c>
      <c r="G3586" t="str">
        <f>IF(AND(TimeSpend[[#This Row],[Personnel number]]&lt;&gt;"",TimeSpend[[#This Row],[Date]]&lt;&gt;""),TimeSpend[[#This Row],[Activity description]],"")</f>
        <v/>
      </c>
      <c r="H3586" s="36" t="str">
        <f>IF(AND(TimeSpend[[#This Row],[Personnel number]]&lt;&gt;"",TimeSpend[[#This Row],[Date]]&lt;&gt;""),TimeSpend[[#This Row],[Start Time]],"")</f>
        <v/>
      </c>
      <c r="I3586" s="36" t="str">
        <f>IF(AND(TimeSpend[[#This Row],[Personnel number]]&lt;&gt;"",TimeSpend[[#This Row],[Date]]&lt;&gt;""),TimeSpend[[#This Row],[End Time]],"")</f>
        <v/>
      </c>
      <c r="J3586" t="str">
        <f>IF(AND(TimeSpend[[#This Row],[Personnel number]]&lt;&gt;"",TimeSpend[[#This Row],[Date]]&lt;&gt;""),TimeSpend[[#This Row],[Location]],"")</f>
        <v/>
      </c>
      <c r="K3586" t="str">
        <f>IF(AND(TimeSpend[[#This Row],[Personnel number]]&lt;&gt;"",TimeSpend[[#This Row],[Date]]&lt;&gt;""),TimeSpend[[#This Row],[Task]],"")</f>
        <v/>
      </c>
      <c r="L3586" t="str">
        <f>IF(AND(TimeSpend[[#This Row],[Personnel number]]&lt;&gt;"",TimeSpend[[#This Row],[Date]]&lt;&gt;""),Utilization!$J$2,"")</f>
        <v/>
      </c>
      <c r="M3586" t="str">
        <f>IF(AND(TimeSpend[[#This Row],[Personnel number]]&lt;&gt;"",TimeSpend[[#This Row],[Date]]&lt;&gt;""),TimeSpend[[#This Row],[Employee Name]],"")</f>
        <v/>
      </c>
      <c r="N3586" t="str">
        <f t="shared" si="112"/>
        <v/>
      </c>
      <c r="O3586" t="str">
        <f t="shared" si="113"/>
        <v/>
      </c>
      <c r="P3586" t="str">
        <f>IF(D3586&lt;&gt;"",VLOOKUP(D3586,Projects!B:C,2,0),"")</f>
        <v/>
      </c>
    </row>
    <row r="3587" spans="1:16" x14ac:dyDescent="0.25">
      <c r="A3587" t="str">
        <f>UPPER(IF(AND(TimeSpend[[#This Row],[Personnel number]]&lt;&gt;"",TimeSpend[[#This Row],[Date]]&lt;&gt;""),TimeSpend[[#This Row],[Personnel number]],""))</f>
        <v/>
      </c>
      <c r="B3587" s="85" t="str">
        <f>IF(AND(TimeSpend[[#This Row],[Personnel number]]&lt;&gt;"",TimeSpend[[#This Row],[Date]]&lt;&gt;""),TEXT(TimeSpend[[#This Row],[Date]],"[$-409]yyyyMMdd"),"")</f>
        <v/>
      </c>
      <c r="C3587" s="33" t="str">
        <f>IF(AND(TimeSpend[[#This Row],[Personnel number]]&lt;&gt;"",TimeSpend[[#This Row],[Date]]&lt;&gt;""),SUBSTITUTE(TimeSpend[[#This Row],[Hours]],",","."),"")</f>
        <v/>
      </c>
      <c r="D3587" t="str">
        <f>IF(AND(TimeSpend[[#This Row],[Personnel number]]&lt;&gt;"",TimeSpend[[#This Row],[Date]]&lt;&gt;""),TimeSpend[[#This Row],[Network]],"")</f>
        <v/>
      </c>
      <c r="E3587" t="str">
        <f>IF(AND(TimeSpend[[#This Row],[Personnel number]]&lt;&gt;"",TimeSpend[[#This Row],[Date]]&lt;&gt;""),TimeSpend[[#This Row],[Network Description]],"")</f>
        <v/>
      </c>
      <c r="F3587" t="str">
        <f>IF(AND(TimeSpend[[#This Row],[Personnel number]]&lt;&gt;"",TimeSpend[[#This Row],[Date]]&lt;&gt;""),TimeSpend[[#This Row],[Activity]],"")</f>
        <v/>
      </c>
      <c r="G3587" t="str">
        <f>IF(AND(TimeSpend[[#This Row],[Personnel number]]&lt;&gt;"",TimeSpend[[#This Row],[Date]]&lt;&gt;""),TimeSpend[[#This Row],[Activity description]],"")</f>
        <v/>
      </c>
      <c r="H3587" s="36" t="str">
        <f>IF(AND(TimeSpend[[#This Row],[Personnel number]]&lt;&gt;"",TimeSpend[[#This Row],[Date]]&lt;&gt;""),TimeSpend[[#This Row],[Start Time]],"")</f>
        <v/>
      </c>
      <c r="I3587" s="36" t="str">
        <f>IF(AND(TimeSpend[[#This Row],[Personnel number]]&lt;&gt;"",TimeSpend[[#This Row],[Date]]&lt;&gt;""),TimeSpend[[#This Row],[End Time]],"")</f>
        <v/>
      </c>
      <c r="J3587" t="str">
        <f>IF(AND(TimeSpend[[#This Row],[Personnel number]]&lt;&gt;"",TimeSpend[[#This Row],[Date]]&lt;&gt;""),TimeSpend[[#This Row],[Location]],"")</f>
        <v/>
      </c>
      <c r="K3587" t="str">
        <f>IF(AND(TimeSpend[[#This Row],[Personnel number]]&lt;&gt;"",TimeSpend[[#This Row],[Date]]&lt;&gt;""),TimeSpend[[#This Row],[Task]],"")</f>
        <v/>
      </c>
      <c r="L3587" t="str">
        <f>IF(AND(TimeSpend[[#This Row],[Personnel number]]&lt;&gt;"",TimeSpend[[#This Row],[Date]]&lt;&gt;""),Utilization!$J$2,"")</f>
        <v/>
      </c>
      <c r="M3587" t="str">
        <f>IF(AND(TimeSpend[[#This Row],[Personnel number]]&lt;&gt;"",TimeSpend[[#This Row],[Date]]&lt;&gt;""),TimeSpend[[#This Row],[Employee Name]],"")</f>
        <v/>
      </c>
      <c r="N3587" t="str">
        <f t="shared" si="112"/>
        <v/>
      </c>
      <c r="O3587" t="str">
        <f t="shared" si="113"/>
        <v/>
      </c>
      <c r="P3587" t="str">
        <f>IF(D3587&lt;&gt;"",VLOOKUP(D3587,Projects!B:C,2,0),"")</f>
        <v/>
      </c>
    </row>
    <row r="3588" spans="1:16" x14ac:dyDescent="0.25">
      <c r="A3588" t="str">
        <f>UPPER(IF(AND(TimeSpend[[#This Row],[Personnel number]]&lt;&gt;"",TimeSpend[[#This Row],[Date]]&lt;&gt;""),TimeSpend[[#This Row],[Personnel number]],""))</f>
        <v/>
      </c>
      <c r="B3588" s="85" t="str">
        <f>IF(AND(TimeSpend[[#This Row],[Personnel number]]&lt;&gt;"",TimeSpend[[#This Row],[Date]]&lt;&gt;""),TEXT(TimeSpend[[#This Row],[Date]],"[$-409]yyyyMMdd"),"")</f>
        <v/>
      </c>
      <c r="C3588" s="33" t="str">
        <f>IF(AND(TimeSpend[[#This Row],[Personnel number]]&lt;&gt;"",TimeSpend[[#This Row],[Date]]&lt;&gt;""),SUBSTITUTE(TimeSpend[[#This Row],[Hours]],",","."),"")</f>
        <v/>
      </c>
      <c r="D3588" t="str">
        <f>IF(AND(TimeSpend[[#This Row],[Personnel number]]&lt;&gt;"",TimeSpend[[#This Row],[Date]]&lt;&gt;""),TimeSpend[[#This Row],[Network]],"")</f>
        <v/>
      </c>
      <c r="E3588" t="str">
        <f>IF(AND(TimeSpend[[#This Row],[Personnel number]]&lt;&gt;"",TimeSpend[[#This Row],[Date]]&lt;&gt;""),TimeSpend[[#This Row],[Network Description]],"")</f>
        <v/>
      </c>
      <c r="F3588" t="str">
        <f>IF(AND(TimeSpend[[#This Row],[Personnel number]]&lt;&gt;"",TimeSpend[[#This Row],[Date]]&lt;&gt;""),TimeSpend[[#This Row],[Activity]],"")</f>
        <v/>
      </c>
      <c r="G3588" t="str">
        <f>IF(AND(TimeSpend[[#This Row],[Personnel number]]&lt;&gt;"",TimeSpend[[#This Row],[Date]]&lt;&gt;""),TimeSpend[[#This Row],[Activity description]],"")</f>
        <v/>
      </c>
      <c r="H3588" s="36" t="str">
        <f>IF(AND(TimeSpend[[#This Row],[Personnel number]]&lt;&gt;"",TimeSpend[[#This Row],[Date]]&lt;&gt;""),TimeSpend[[#This Row],[Start Time]],"")</f>
        <v/>
      </c>
      <c r="I3588" s="36" t="str">
        <f>IF(AND(TimeSpend[[#This Row],[Personnel number]]&lt;&gt;"",TimeSpend[[#This Row],[Date]]&lt;&gt;""),TimeSpend[[#This Row],[End Time]],"")</f>
        <v/>
      </c>
      <c r="J3588" t="str">
        <f>IF(AND(TimeSpend[[#This Row],[Personnel number]]&lt;&gt;"",TimeSpend[[#This Row],[Date]]&lt;&gt;""),TimeSpend[[#This Row],[Location]],"")</f>
        <v/>
      </c>
      <c r="K3588" t="str">
        <f>IF(AND(TimeSpend[[#This Row],[Personnel number]]&lt;&gt;"",TimeSpend[[#This Row],[Date]]&lt;&gt;""),TimeSpend[[#This Row],[Task]],"")</f>
        <v/>
      </c>
      <c r="L3588" t="str">
        <f>IF(AND(TimeSpend[[#This Row],[Personnel number]]&lt;&gt;"",TimeSpend[[#This Row],[Date]]&lt;&gt;""),Utilization!$J$2,"")</f>
        <v/>
      </c>
      <c r="M3588" t="str">
        <f>IF(AND(TimeSpend[[#This Row],[Personnel number]]&lt;&gt;"",TimeSpend[[#This Row],[Date]]&lt;&gt;""),TimeSpend[[#This Row],[Employee Name]],"")</f>
        <v/>
      </c>
      <c r="N3588" t="str">
        <f t="shared" si="112"/>
        <v/>
      </c>
      <c r="O3588" t="str">
        <f t="shared" si="113"/>
        <v/>
      </c>
      <c r="P3588" t="str">
        <f>IF(D3588&lt;&gt;"",VLOOKUP(D3588,Projects!B:C,2,0),"")</f>
        <v/>
      </c>
    </row>
    <row r="3589" spans="1:16" x14ac:dyDescent="0.25">
      <c r="A3589" t="str">
        <f>UPPER(IF(AND(TimeSpend[[#This Row],[Personnel number]]&lt;&gt;"",TimeSpend[[#This Row],[Date]]&lt;&gt;""),TimeSpend[[#This Row],[Personnel number]],""))</f>
        <v/>
      </c>
      <c r="B3589" s="85" t="str">
        <f>IF(AND(TimeSpend[[#This Row],[Personnel number]]&lt;&gt;"",TimeSpend[[#This Row],[Date]]&lt;&gt;""),TEXT(TimeSpend[[#This Row],[Date]],"[$-409]yyyyMMdd"),"")</f>
        <v/>
      </c>
      <c r="C3589" s="33" t="str">
        <f>IF(AND(TimeSpend[[#This Row],[Personnel number]]&lt;&gt;"",TimeSpend[[#This Row],[Date]]&lt;&gt;""),SUBSTITUTE(TimeSpend[[#This Row],[Hours]],",","."),"")</f>
        <v/>
      </c>
      <c r="D3589" t="str">
        <f>IF(AND(TimeSpend[[#This Row],[Personnel number]]&lt;&gt;"",TimeSpend[[#This Row],[Date]]&lt;&gt;""),TimeSpend[[#This Row],[Network]],"")</f>
        <v/>
      </c>
      <c r="E3589" t="str">
        <f>IF(AND(TimeSpend[[#This Row],[Personnel number]]&lt;&gt;"",TimeSpend[[#This Row],[Date]]&lt;&gt;""),TimeSpend[[#This Row],[Network Description]],"")</f>
        <v/>
      </c>
      <c r="F3589" t="str">
        <f>IF(AND(TimeSpend[[#This Row],[Personnel number]]&lt;&gt;"",TimeSpend[[#This Row],[Date]]&lt;&gt;""),TimeSpend[[#This Row],[Activity]],"")</f>
        <v/>
      </c>
      <c r="G3589" t="str">
        <f>IF(AND(TimeSpend[[#This Row],[Personnel number]]&lt;&gt;"",TimeSpend[[#This Row],[Date]]&lt;&gt;""),TimeSpend[[#This Row],[Activity description]],"")</f>
        <v/>
      </c>
      <c r="H3589" s="36" t="str">
        <f>IF(AND(TimeSpend[[#This Row],[Personnel number]]&lt;&gt;"",TimeSpend[[#This Row],[Date]]&lt;&gt;""),TimeSpend[[#This Row],[Start Time]],"")</f>
        <v/>
      </c>
      <c r="I3589" s="36" t="str">
        <f>IF(AND(TimeSpend[[#This Row],[Personnel number]]&lt;&gt;"",TimeSpend[[#This Row],[Date]]&lt;&gt;""),TimeSpend[[#This Row],[End Time]],"")</f>
        <v/>
      </c>
      <c r="J3589" t="str">
        <f>IF(AND(TimeSpend[[#This Row],[Personnel number]]&lt;&gt;"",TimeSpend[[#This Row],[Date]]&lt;&gt;""),TimeSpend[[#This Row],[Location]],"")</f>
        <v/>
      </c>
      <c r="K3589" t="str">
        <f>IF(AND(TimeSpend[[#This Row],[Personnel number]]&lt;&gt;"",TimeSpend[[#This Row],[Date]]&lt;&gt;""),TimeSpend[[#This Row],[Task]],"")</f>
        <v/>
      </c>
      <c r="L3589" t="str">
        <f>IF(AND(TimeSpend[[#This Row],[Personnel number]]&lt;&gt;"",TimeSpend[[#This Row],[Date]]&lt;&gt;""),Utilization!$J$2,"")</f>
        <v/>
      </c>
      <c r="M3589" t="str">
        <f>IF(AND(TimeSpend[[#This Row],[Personnel number]]&lt;&gt;"",TimeSpend[[#This Row],[Date]]&lt;&gt;""),TimeSpend[[#This Row],[Employee Name]],"")</f>
        <v/>
      </c>
      <c r="N3589" t="str">
        <f t="shared" si="112"/>
        <v/>
      </c>
      <c r="O3589" t="str">
        <f t="shared" si="113"/>
        <v/>
      </c>
      <c r="P3589" t="str">
        <f>IF(D3589&lt;&gt;"",VLOOKUP(D3589,Projects!B:C,2,0),"")</f>
        <v/>
      </c>
    </row>
    <row r="3590" spans="1:16" x14ac:dyDescent="0.25">
      <c r="A3590" t="str">
        <f>UPPER(IF(AND(TimeSpend[[#This Row],[Personnel number]]&lt;&gt;"",TimeSpend[[#This Row],[Date]]&lt;&gt;""),TimeSpend[[#This Row],[Personnel number]],""))</f>
        <v/>
      </c>
      <c r="B3590" s="85" t="str">
        <f>IF(AND(TimeSpend[[#This Row],[Personnel number]]&lt;&gt;"",TimeSpend[[#This Row],[Date]]&lt;&gt;""),TEXT(TimeSpend[[#This Row],[Date]],"[$-409]yyyyMMdd"),"")</f>
        <v/>
      </c>
      <c r="C3590" s="33" t="str">
        <f>IF(AND(TimeSpend[[#This Row],[Personnel number]]&lt;&gt;"",TimeSpend[[#This Row],[Date]]&lt;&gt;""),SUBSTITUTE(TimeSpend[[#This Row],[Hours]],",","."),"")</f>
        <v/>
      </c>
      <c r="D3590" t="str">
        <f>IF(AND(TimeSpend[[#This Row],[Personnel number]]&lt;&gt;"",TimeSpend[[#This Row],[Date]]&lt;&gt;""),TimeSpend[[#This Row],[Network]],"")</f>
        <v/>
      </c>
      <c r="E3590" t="str">
        <f>IF(AND(TimeSpend[[#This Row],[Personnel number]]&lt;&gt;"",TimeSpend[[#This Row],[Date]]&lt;&gt;""),TimeSpend[[#This Row],[Network Description]],"")</f>
        <v/>
      </c>
      <c r="F3590" t="str">
        <f>IF(AND(TimeSpend[[#This Row],[Personnel number]]&lt;&gt;"",TimeSpend[[#This Row],[Date]]&lt;&gt;""),TimeSpend[[#This Row],[Activity]],"")</f>
        <v/>
      </c>
      <c r="G3590" t="str">
        <f>IF(AND(TimeSpend[[#This Row],[Personnel number]]&lt;&gt;"",TimeSpend[[#This Row],[Date]]&lt;&gt;""),TimeSpend[[#This Row],[Activity description]],"")</f>
        <v/>
      </c>
      <c r="H3590" s="36" t="str">
        <f>IF(AND(TimeSpend[[#This Row],[Personnel number]]&lt;&gt;"",TimeSpend[[#This Row],[Date]]&lt;&gt;""),TimeSpend[[#This Row],[Start Time]],"")</f>
        <v/>
      </c>
      <c r="I3590" s="36" t="str">
        <f>IF(AND(TimeSpend[[#This Row],[Personnel number]]&lt;&gt;"",TimeSpend[[#This Row],[Date]]&lt;&gt;""),TimeSpend[[#This Row],[End Time]],"")</f>
        <v/>
      </c>
      <c r="J3590" t="str">
        <f>IF(AND(TimeSpend[[#This Row],[Personnel number]]&lt;&gt;"",TimeSpend[[#This Row],[Date]]&lt;&gt;""),TimeSpend[[#This Row],[Location]],"")</f>
        <v/>
      </c>
      <c r="K3590" t="str">
        <f>IF(AND(TimeSpend[[#This Row],[Personnel number]]&lt;&gt;"",TimeSpend[[#This Row],[Date]]&lt;&gt;""),TimeSpend[[#This Row],[Task]],"")</f>
        <v/>
      </c>
      <c r="L3590" t="str">
        <f>IF(AND(TimeSpend[[#This Row],[Personnel number]]&lt;&gt;"",TimeSpend[[#This Row],[Date]]&lt;&gt;""),Utilization!$J$2,"")</f>
        <v/>
      </c>
      <c r="M3590" t="str">
        <f>IF(AND(TimeSpend[[#This Row],[Personnel number]]&lt;&gt;"",TimeSpend[[#This Row],[Date]]&lt;&gt;""),TimeSpend[[#This Row],[Employee Name]],"")</f>
        <v/>
      </c>
      <c r="N3590" t="str">
        <f t="shared" si="112"/>
        <v/>
      </c>
      <c r="O3590" t="str">
        <f t="shared" si="113"/>
        <v/>
      </c>
      <c r="P3590" t="str">
        <f>IF(D3590&lt;&gt;"",VLOOKUP(D3590,Projects!B:C,2,0),"")</f>
        <v/>
      </c>
    </row>
    <row r="3591" spans="1:16" x14ac:dyDescent="0.25">
      <c r="A3591" t="str">
        <f>UPPER(IF(AND(TimeSpend[[#This Row],[Personnel number]]&lt;&gt;"",TimeSpend[[#This Row],[Date]]&lt;&gt;""),TimeSpend[[#This Row],[Personnel number]],""))</f>
        <v/>
      </c>
      <c r="B3591" s="85" t="str">
        <f>IF(AND(TimeSpend[[#This Row],[Personnel number]]&lt;&gt;"",TimeSpend[[#This Row],[Date]]&lt;&gt;""),TEXT(TimeSpend[[#This Row],[Date]],"[$-409]yyyyMMdd"),"")</f>
        <v/>
      </c>
      <c r="C3591" s="33" t="str">
        <f>IF(AND(TimeSpend[[#This Row],[Personnel number]]&lt;&gt;"",TimeSpend[[#This Row],[Date]]&lt;&gt;""),SUBSTITUTE(TimeSpend[[#This Row],[Hours]],",","."),"")</f>
        <v/>
      </c>
      <c r="D3591" t="str">
        <f>IF(AND(TimeSpend[[#This Row],[Personnel number]]&lt;&gt;"",TimeSpend[[#This Row],[Date]]&lt;&gt;""),TimeSpend[[#This Row],[Network]],"")</f>
        <v/>
      </c>
      <c r="E3591" t="str">
        <f>IF(AND(TimeSpend[[#This Row],[Personnel number]]&lt;&gt;"",TimeSpend[[#This Row],[Date]]&lt;&gt;""),TimeSpend[[#This Row],[Network Description]],"")</f>
        <v/>
      </c>
      <c r="F3591" t="str">
        <f>IF(AND(TimeSpend[[#This Row],[Personnel number]]&lt;&gt;"",TimeSpend[[#This Row],[Date]]&lt;&gt;""),TimeSpend[[#This Row],[Activity]],"")</f>
        <v/>
      </c>
      <c r="G3591" t="str">
        <f>IF(AND(TimeSpend[[#This Row],[Personnel number]]&lt;&gt;"",TimeSpend[[#This Row],[Date]]&lt;&gt;""),TimeSpend[[#This Row],[Activity description]],"")</f>
        <v/>
      </c>
      <c r="H3591" s="36" t="str">
        <f>IF(AND(TimeSpend[[#This Row],[Personnel number]]&lt;&gt;"",TimeSpend[[#This Row],[Date]]&lt;&gt;""),TimeSpend[[#This Row],[Start Time]],"")</f>
        <v/>
      </c>
      <c r="I3591" s="36" t="str">
        <f>IF(AND(TimeSpend[[#This Row],[Personnel number]]&lt;&gt;"",TimeSpend[[#This Row],[Date]]&lt;&gt;""),TimeSpend[[#This Row],[End Time]],"")</f>
        <v/>
      </c>
      <c r="J3591" t="str">
        <f>IF(AND(TimeSpend[[#This Row],[Personnel number]]&lt;&gt;"",TimeSpend[[#This Row],[Date]]&lt;&gt;""),TimeSpend[[#This Row],[Location]],"")</f>
        <v/>
      </c>
      <c r="K3591" t="str">
        <f>IF(AND(TimeSpend[[#This Row],[Personnel number]]&lt;&gt;"",TimeSpend[[#This Row],[Date]]&lt;&gt;""),TimeSpend[[#This Row],[Task]],"")</f>
        <v/>
      </c>
      <c r="L3591" t="str">
        <f>IF(AND(TimeSpend[[#This Row],[Personnel number]]&lt;&gt;"",TimeSpend[[#This Row],[Date]]&lt;&gt;""),Utilization!$J$2,"")</f>
        <v/>
      </c>
      <c r="M3591" t="str">
        <f>IF(AND(TimeSpend[[#This Row],[Personnel number]]&lt;&gt;"",TimeSpend[[#This Row],[Date]]&lt;&gt;""),TimeSpend[[#This Row],[Employee Name]],"")</f>
        <v/>
      </c>
      <c r="N3591" t="str">
        <f t="shared" si="112"/>
        <v/>
      </c>
      <c r="O3591" t="str">
        <f t="shared" si="113"/>
        <v/>
      </c>
      <c r="P3591" t="str">
        <f>IF(D3591&lt;&gt;"",VLOOKUP(D3591,Projects!B:C,2,0),"")</f>
        <v/>
      </c>
    </row>
    <row r="3592" spans="1:16" x14ac:dyDescent="0.25">
      <c r="A3592" t="str">
        <f>UPPER(IF(AND(TimeSpend[[#This Row],[Personnel number]]&lt;&gt;"",TimeSpend[[#This Row],[Date]]&lt;&gt;""),TimeSpend[[#This Row],[Personnel number]],""))</f>
        <v/>
      </c>
      <c r="B3592" s="85" t="str">
        <f>IF(AND(TimeSpend[[#This Row],[Personnel number]]&lt;&gt;"",TimeSpend[[#This Row],[Date]]&lt;&gt;""),TEXT(TimeSpend[[#This Row],[Date]],"[$-409]yyyyMMdd"),"")</f>
        <v/>
      </c>
      <c r="C3592" s="33" t="str">
        <f>IF(AND(TimeSpend[[#This Row],[Personnel number]]&lt;&gt;"",TimeSpend[[#This Row],[Date]]&lt;&gt;""),SUBSTITUTE(TimeSpend[[#This Row],[Hours]],",","."),"")</f>
        <v/>
      </c>
      <c r="D3592" t="str">
        <f>IF(AND(TimeSpend[[#This Row],[Personnel number]]&lt;&gt;"",TimeSpend[[#This Row],[Date]]&lt;&gt;""),TimeSpend[[#This Row],[Network]],"")</f>
        <v/>
      </c>
      <c r="E3592" t="str">
        <f>IF(AND(TimeSpend[[#This Row],[Personnel number]]&lt;&gt;"",TimeSpend[[#This Row],[Date]]&lt;&gt;""),TimeSpend[[#This Row],[Network Description]],"")</f>
        <v/>
      </c>
      <c r="F3592" t="str">
        <f>IF(AND(TimeSpend[[#This Row],[Personnel number]]&lt;&gt;"",TimeSpend[[#This Row],[Date]]&lt;&gt;""),TimeSpend[[#This Row],[Activity]],"")</f>
        <v/>
      </c>
      <c r="G3592" t="str">
        <f>IF(AND(TimeSpend[[#This Row],[Personnel number]]&lt;&gt;"",TimeSpend[[#This Row],[Date]]&lt;&gt;""),TimeSpend[[#This Row],[Activity description]],"")</f>
        <v/>
      </c>
      <c r="H3592" s="36" t="str">
        <f>IF(AND(TimeSpend[[#This Row],[Personnel number]]&lt;&gt;"",TimeSpend[[#This Row],[Date]]&lt;&gt;""),TimeSpend[[#This Row],[Start Time]],"")</f>
        <v/>
      </c>
      <c r="I3592" s="36" t="str">
        <f>IF(AND(TimeSpend[[#This Row],[Personnel number]]&lt;&gt;"",TimeSpend[[#This Row],[Date]]&lt;&gt;""),TimeSpend[[#This Row],[End Time]],"")</f>
        <v/>
      </c>
      <c r="J3592" t="str">
        <f>IF(AND(TimeSpend[[#This Row],[Personnel number]]&lt;&gt;"",TimeSpend[[#This Row],[Date]]&lt;&gt;""),TimeSpend[[#This Row],[Location]],"")</f>
        <v/>
      </c>
      <c r="K3592" t="str">
        <f>IF(AND(TimeSpend[[#This Row],[Personnel number]]&lt;&gt;"",TimeSpend[[#This Row],[Date]]&lt;&gt;""),TimeSpend[[#This Row],[Task]],"")</f>
        <v/>
      </c>
      <c r="L3592" t="str">
        <f>IF(AND(TimeSpend[[#This Row],[Personnel number]]&lt;&gt;"",TimeSpend[[#This Row],[Date]]&lt;&gt;""),Utilization!$J$2,"")</f>
        <v/>
      </c>
      <c r="M3592" t="str">
        <f>IF(AND(TimeSpend[[#This Row],[Personnel number]]&lt;&gt;"",TimeSpend[[#This Row],[Date]]&lt;&gt;""),TimeSpend[[#This Row],[Employee Name]],"")</f>
        <v/>
      </c>
      <c r="N3592" t="str">
        <f t="shared" si="112"/>
        <v/>
      </c>
      <c r="O3592" t="str">
        <f t="shared" si="113"/>
        <v/>
      </c>
      <c r="P3592" t="str">
        <f>IF(D3592&lt;&gt;"",VLOOKUP(D3592,Projects!B:C,2,0),"")</f>
        <v/>
      </c>
    </row>
    <row r="3593" spans="1:16" x14ac:dyDescent="0.25">
      <c r="A3593" t="str">
        <f>UPPER(IF(AND(TimeSpend[[#This Row],[Personnel number]]&lt;&gt;"",TimeSpend[[#This Row],[Date]]&lt;&gt;""),TimeSpend[[#This Row],[Personnel number]],""))</f>
        <v/>
      </c>
      <c r="B3593" s="85" t="str">
        <f>IF(AND(TimeSpend[[#This Row],[Personnel number]]&lt;&gt;"",TimeSpend[[#This Row],[Date]]&lt;&gt;""),TEXT(TimeSpend[[#This Row],[Date]],"[$-409]yyyyMMdd"),"")</f>
        <v/>
      </c>
      <c r="C3593" s="33" t="str">
        <f>IF(AND(TimeSpend[[#This Row],[Personnel number]]&lt;&gt;"",TimeSpend[[#This Row],[Date]]&lt;&gt;""),SUBSTITUTE(TimeSpend[[#This Row],[Hours]],",","."),"")</f>
        <v/>
      </c>
      <c r="D3593" t="str">
        <f>IF(AND(TimeSpend[[#This Row],[Personnel number]]&lt;&gt;"",TimeSpend[[#This Row],[Date]]&lt;&gt;""),TimeSpend[[#This Row],[Network]],"")</f>
        <v/>
      </c>
      <c r="E3593" t="str">
        <f>IF(AND(TimeSpend[[#This Row],[Personnel number]]&lt;&gt;"",TimeSpend[[#This Row],[Date]]&lt;&gt;""),TimeSpend[[#This Row],[Network Description]],"")</f>
        <v/>
      </c>
      <c r="F3593" t="str">
        <f>IF(AND(TimeSpend[[#This Row],[Personnel number]]&lt;&gt;"",TimeSpend[[#This Row],[Date]]&lt;&gt;""),TimeSpend[[#This Row],[Activity]],"")</f>
        <v/>
      </c>
      <c r="G3593" t="str">
        <f>IF(AND(TimeSpend[[#This Row],[Personnel number]]&lt;&gt;"",TimeSpend[[#This Row],[Date]]&lt;&gt;""),TimeSpend[[#This Row],[Activity description]],"")</f>
        <v/>
      </c>
      <c r="H3593" s="36" t="str">
        <f>IF(AND(TimeSpend[[#This Row],[Personnel number]]&lt;&gt;"",TimeSpend[[#This Row],[Date]]&lt;&gt;""),TimeSpend[[#This Row],[Start Time]],"")</f>
        <v/>
      </c>
      <c r="I3593" s="36" t="str">
        <f>IF(AND(TimeSpend[[#This Row],[Personnel number]]&lt;&gt;"",TimeSpend[[#This Row],[Date]]&lt;&gt;""),TimeSpend[[#This Row],[End Time]],"")</f>
        <v/>
      </c>
      <c r="J3593" t="str">
        <f>IF(AND(TimeSpend[[#This Row],[Personnel number]]&lt;&gt;"",TimeSpend[[#This Row],[Date]]&lt;&gt;""),TimeSpend[[#This Row],[Location]],"")</f>
        <v/>
      </c>
      <c r="K3593" t="str">
        <f>IF(AND(TimeSpend[[#This Row],[Personnel number]]&lt;&gt;"",TimeSpend[[#This Row],[Date]]&lt;&gt;""),TimeSpend[[#This Row],[Task]],"")</f>
        <v/>
      </c>
      <c r="L3593" t="str">
        <f>IF(AND(TimeSpend[[#This Row],[Personnel number]]&lt;&gt;"",TimeSpend[[#This Row],[Date]]&lt;&gt;""),Utilization!$J$2,"")</f>
        <v/>
      </c>
      <c r="M3593" t="str">
        <f>IF(AND(TimeSpend[[#This Row],[Personnel number]]&lt;&gt;"",TimeSpend[[#This Row],[Date]]&lt;&gt;""),TimeSpend[[#This Row],[Employee Name]],"")</f>
        <v/>
      </c>
      <c r="N3593" t="str">
        <f t="shared" si="112"/>
        <v/>
      </c>
      <c r="O3593" t="str">
        <f t="shared" si="113"/>
        <v/>
      </c>
      <c r="P3593" t="str">
        <f>IF(D3593&lt;&gt;"",VLOOKUP(D3593,Projects!B:C,2,0),"")</f>
        <v/>
      </c>
    </row>
    <row r="3594" spans="1:16" x14ac:dyDescent="0.25">
      <c r="A3594" t="str">
        <f>UPPER(IF(AND(TimeSpend[[#This Row],[Personnel number]]&lt;&gt;"",TimeSpend[[#This Row],[Date]]&lt;&gt;""),TimeSpend[[#This Row],[Personnel number]],""))</f>
        <v/>
      </c>
      <c r="B3594" s="85" t="str">
        <f>IF(AND(TimeSpend[[#This Row],[Personnel number]]&lt;&gt;"",TimeSpend[[#This Row],[Date]]&lt;&gt;""),TEXT(TimeSpend[[#This Row],[Date]],"[$-409]yyyyMMdd"),"")</f>
        <v/>
      </c>
      <c r="C3594" s="33" t="str">
        <f>IF(AND(TimeSpend[[#This Row],[Personnel number]]&lt;&gt;"",TimeSpend[[#This Row],[Date]]&lt;&gt;""),SUBSTITUTE(TimeSpend[[#This Row],[Hours]],",","."),"")</f>
        <v/>
      </c>
      <c r="D3594" t="str">
        <f>IF(AND(TimeSpend[[#This Row],[Personnel number]]&lt;&gt;"",TimeSpend[[#This Row],[Date]]&lt;&gt;""),TimeSpend[[#This Row],[Network]],"")</f>
        <v/>
      </c>
      <c r="E3594" t="str">
        <f>IF(AND(TimeSpend[[#This Row],[Personnel number]]&lt;&gt;"",TimeSpend[[#This Row],[Date]]&lt;&gt;""),TimeSpend[[#This Row],[Network Description]],"")</f>
        <v/>
      </c>
      <c r="F3594" t="str">
        <f>IF(AND(TimeSpend[[#This Row],[Personnel number]]&lt;&gt;"",TimeSpend[[#This Row],[Date]]&lt;&gt;""),TimeSpend[[#This Row],[Activity]],"")</f>
        <v/>
      </c>
      <c r="G3594" t="str">
        <f>IF(AND(TimeSpend[[#This Row],[Personnel number]]&lt;&gt;"",TimeSpend[[#This Row],[Date]]&lt;&gt;""),TimeSpend[[#This Row],[Activity description]],"")</f>
        <v/>
      </c>
      <c r="H3594" s="36" t="str">
        <f>IF(AND(TimeSpend[[#This Row],[Personnel number]]&lt;&gt;"",TimeSpend[[#This Row],[Date]]&lt;&gt;""),TimeSpend[[#This Row],[Start Time]],"")</f>
        <v/>
      </c>
      <c r="I3594" s="36" t="str">
        <f>IF(AND(TimeSpend[[#This Row],[Personnel number]]&lt;&gt;"",TimeSpend[[#This Row],[Date]]&lt;&gt;""),TimeSpend[[#This Row],[End Time]],"")</f>
        <v/>
      </c>
      <c r="J3594" t="str">
        <f>IF(AND(TimeSpend[[#This Row],[Personnel number]]&lt;&gt;"",TimeSpend[[#This Row],[Date]]&lt;&gt;""),TimeSpend[[#This Row],[Location]],"")</f>
        <v/>
      </c>
      <c r="K3594" t="str">
        <f>IF(AND(TimeSpend[[#This Row],[Personnel number]]&lt;&gt;"",TimeSpend[[#This Row],[Date]]&lt;&gt;""),TimeSpend[[#This Row],[Task]],"")</f>
        <v/>
      </c>
      <c r="L3594" t="str">
        <f>IF(AND(TimeSpend[[#This Row],[Personnel number]]&lt;&gt;"",TimeSpend[[#This Row],[Date]]&lt;&gt;""),Utilization!$J$2,"")</f>
        <v/>
      </c>
      <c r="M3594" t="str">
        <f>IF(AND(TimeSpend[[#This Row],[Personnel number]]&lt;&gt;"",TimeSpend[[#This Row],[Date]]&lt;&gt;""),TimeSpend[[#This Row],[Employee Name]],"")</f>
        <v/>
      </c>
      <c r="N3594" t="str">
        <f t="shared" si="112"/>
        <v/>
      </c>
      <c r="O3594" t="str">
        <f t="shared" si="113"/>
        <v/>
      </c>
      <c r="P3594" t="str">
        <f>IF(D3594&lt;&gt;"",VLOOKUP(D3594,Projects!B:C,2,0),"")</f>
        <v/>
      </c>
    </row>
    <row r="3595" spans="1:16" x14ac:dyDescent="0.25">
      <c r="A3595" t="str">
        <f>UPPER(IF(AND(TimeSpend[[#This Row],[Personnel number]]&lt;&gt;"",TimeSpend[[#This Row],[Date]]&lt;&gt;""),TimeSpend[[#This Row],[Personnel number]],""))</f>
        <v/>
      </c>
      <c r="B3595" s="85" t="str">
        <f>IF(AND(TimeSpend[[#This Row],[Personnel number]]&lt;&gt;"",TimeSpend[[#This Row],[Date]]&lt;&gt;""),TEXT(TimeSpend[[#This Row],[Date]],"[$-409]yyyyMMdd"),"")</f>
        <v/>
      </c>
      <c r="C3595" s="33" t="str">
        <f>IF(AND(TimeSpend[[#This Row],[Personnel number]]&lt;&gt;"",TimeSpend[[#This Row],[Date]]&lt;&gt;""),SUBSTITUTE(TimeSpend[[#This Row],[Hours]],",","."),"")</f>
        <v/>
      </c>
      <c r="D3595" t="str">
        <f>IF(AND(TimeSpend[[#This Row],[Personnel number]]&lt;&gt;"",TimeSpend[[#This Row],[Date]]&lt;&gt;""),TimeSpend[[#This Row],[Network]],"")</f>
        <v/>
      </c>
      <c r="E3595" t="str">
        <f>IF(AND(TimeSpend[[#This Row],[Personnel number]]&lt;&gt;"",TimeSpend[[#This Row],[Date]]&lt;&gt;""),TimeSpend[[#This Row],[Network Description]],"")</f>
        <v/>
      </c>
      <c r="F3595" t="str">
        <f>IF(AND(TimeSpend[[#This Row],[Personnel number]]&lt;&gt;"",TimeSpend[[#This Row],[Date]]&lt;&gt;""),TimeSpend[[#This Row],[Activity]],"")</f>
        <v/>
      </c>
      <c r="G3595" t="str">
        <f>IF(AND(TimeSpend[[#This Row],[Personnel number]]&lt;&gt;"",TimeSpend[[#This Row],[Date]]&lt;&gt;""),TimeSpend[[#This Row],[Activity description]],"")</f>
        <v/>
      </c>
      <c r="H3595" s="36" t="str">
        <f>IF(AND(TimeSpend[[#This Row],[Personnel number]]&lt;&gt;"",TimeSpend[[#This Row],[Date]]&lt;&gt;""),TimeSpend[[#This Row],[Start Time]],"")</f>
        <v/>
      </c>
      <c r="I3595" s="36" t="str">
        <f>IF(AND(TimeSpend[[#This Row],[Personnel number]]&lt;&gt;"",TimeSpend[[#This Row],[Date]]&lt;&gt;""),TimeSpend[[#This Row],[End Time]],"")</f>
        <v/>
      </c>
      <c r="J3595" t="str">
        <f>IF(AND(TimeSpend[[#This Row],[Personnel number]]&lt;&gt;"",TimeSpend[[#This Row],[Date]]&lt;&gt;""),TimeSpend[[#This Row],[Location]],"")</f>
        <v/>
      </c>
      <c r="K3595" t="str">
        <f>IF(AND(TimeSpend[[#This Row],[Personnel number]]&lt;&gt;"",TimeSpend[[#This Row],[Date]]&lt;&gt;""),TimeSpend[[#This Row],[Task]],"")</f>
        <v/>
      </c>
      <c r="L3595" t="str">
        <f>IF(AND(TimeSpend[[#This Row],[Personnel number]]&lt;&gt;"",TimeSpend[[#This Row],[Date]]&lt;&gt;""),Utilization!$J$2,"")</f>
        <v/>
      </c>
      <c r="M3595" t="str">
        <f>IF(AND(TimeSpend[[#This Row],[Personnel number]]&lt;&gt;"",TimeSpend[[#This Row],[Date]]&lt;&gt;""),TimeSpend[[#This Row],[Employee Name]],"")</f>
        <v/>
      </c>
      <c r="N3595" t="str">
        <f t="shared" si="112"/>
        <v/>
      </c>
      <c r="O3595" t="str">
        <f t="shared" si="113"/>
        <v/>
      </c>
      <c r="P3595" t="str">
        <f>IF(D3595&lt;&gt;"",VLOOKUP(D3595,Projects!B:C,2,0),"")</f>
        <v/>
      </c>
    </row>
    <row r="3596" spans="1:16" x14ac:dyDescent="0.25">
      <c r="A3596" t="str">
        <f>UPPER(IF(AND(TimeSpend[[#This Row],[Personnel number]]&lt;&gt;"",TimeSpend[[#This Row],[Date]]&lt;&gt;""),TimeSpend[[#This Row],[Personnel number]],""))</f>
        <v/>
      </c>
      <c r="B3596" s="85" t="str">
        <f>IF(AND(TimeSpend[[#This Row],[Personnel number]]&lt;&gt;"",TimeSpend[[#This Row],[Date]]&lt;&gt;""),TEXT(TimeSpend[[#This Row],[Date]],"[$-409]yyyyMMdd"),"")</f>
        <v/>
      </c>
      <c r="C3596" s="33" t="str">
        <f>IF(AND(TimeSpend[[#This Row],[Personnel number]]&lt;&gt;"",TimeSpend[[#This Row],[Date]]&lt;&gt;""),SUBSTITUTE(TimeSpend[[#This Row],[Hours]],",","."),"")</f>
        <v/>
      </c>
      <c r="D3596" t="str">
        <f>IF(AND(TimeSpend[[#This Row],[Personnel number]]&lt;&gt;"",TimeSpend[[#This Row],[Date]]&lt;&gt;""),TimeSpend[[#This Row],[Network]],"")</f>
        <v/>
      </c>
      <c r="E3596" t="str">
        <f>IF(AND(TimeSpend[[#This Row],[Personnel number]]&lt;&gt;"",TimeSpend[[#This Row],[Date]]&lt;&gt;""),TimeSpend[[#This Row],[Network Description]],"")</f>
        <v/>
      </c>
      <c r="F3596" t="str">
        <f>IF(AND(TimeSpend[[#This Row],[Personnel number]]&lt;&gt;"",TimeSpend[[#This Row],[Date]]&lt;&gt;""),TimeSpend[[#This Row],[Activity]],"")</f>
        <v/>
      </c>
      <c r="G3596" t="str">
        <f>IF(AND(TimeSpend[[#This Row],[Personnel number]]&lt;&gt;"",TimeSpend[[#This Row],[Date]]&lt;&gt;""),TimeSpend[[#This Row],[Activity description]],"")</f>
        <v/>
      </c>
      <c r="H3596" s="36" t="str">
        <f>IF(AND(TimeSpend[[#This Row],[Personnel number]]&lt;&gt;"",TimeSpend[[#This Row],[Date]]&lt;&gt;""),TimeSpend[[#This Row],[Start Time]],"")</f>
        <v/>
      </c>
      <c r="I3596" s="36" t="str">
        <f>IF(AND(TimeSpend[[#This Row],[Personnel number]]&lt;&gt;"",TimeSpend[[#This Row],[Date]]&lt;&gt;""),TimeSpend[[#This Row],[End Time]],"")</f>
        <v/>
      </c>
      <c r="J3596" t="str">
        <f>IF(AND(TimeSpend[[#This Row],[Personnel number]]&lt;&gt;"",TimeSpend[[#This Row],[Date]]&lt;&gt;""),TimeSpend[[#This Row],[Location]],"")</f>
        <v/>
      </c>
      <c r="K3596" t="str">
        <f>IF(AND(TimeSpend[[#This Row],[Personnel number]]&lt;&gt;"",TimeSpend[[#This Row],[Date]]&lt;&gt;""),TimeSpend[[#This Row],[Task]],"")</f>
        <v/>
      </c>
      <c r="L3596" t="str">
        <f>IF(AND(TimeSpend[[#This Row],[Personnel number]]&lt;&gt;"",TimeSpend[[#This Row],[Date]]&lt;&gt;""),Utilization!$J$2,"")</f>
        <v/>
      </c>
      <c r="M3596" t="str">
        <f>IF(AND(TimeSpend[[#This Row],[Personnel number]]&lt;&gt;"",TimeSpend[[#This Row],[Date]]&lt;&gt;""),TimeSpend[[#This Row],[Employee Name]],"")</f>
        <v/>
      </c>
      <c r="N3596" t="str">
        <f t="shared" si="112"/>
        <v/>
      </c>
      <c r="O3596" t="str">
        <f t="shared" si="113"/>
        <v/>
      </c>
      <c r="P3596" t="str">
        <f>IF(D3596&lt;&gt;"",VLOOKUP(D3596,Projects!B:C,2,0),"")</f>
        <v/>
      </c>
    </row>
    <row r="3597" spans="1:16" x14ac:dyDescent="0.25">
      <c r="A3597" t="str">
        <f>UPPER(IF(AND(TimeSpend[[#This Row],[Personnel number]]&lt;&gt;"",TimeSpend[[#This Row],[Date]]&lt;&gt;""),TimeSpend[[#This Row],[Personnel number]],""))</f>
        <v/>
      </c>
      <c r="B3597" s="85" t="str">
        <f>IF(AND(TimeSpend[[#This Row],[Personnel number]]&lt;&gt;"",TimeSpend[[#This Row],[Date]]&lt;&gt;""),TEXT(TimeSpend[[#This Row],[Date]],"[$-409]yyyyMMdd"),"")</f>
        <v/>
      </c>
      <c r="C3597" s="33" t="str">
        <f>IF(AND(TimeSpend[[#This Row],[Personnel number]]&lt;&gt;"",TimeSpend[[#This Row],[Date]]&lt;&gt;""),SUBSTITUTE(TimeSpend[[#This Row],[Hours]],",","."),"")</f>
        <v/>
      </c>
      <c r="D3597" t="str">
        <f>IF(AND(TimeSpend[[#This Row],[Personnel number]]&lt;&gt;"",TimeSpend[[#This Row],[Date]]&lt;&gt;""),TimeSpend[[#This Row],[Network]],"")</f>
        <v/>
      </c>
      <c r="E3597" t="str">
        <f>IF(AND(TimeSpend[[#This Row],[Personnel number]]&lt;&gt;"",TimeSpend[[#This Row],[Date]]&lt;&gt;""),TimeSpend[[#This Row],[Network Description]],"")</f>
        <v/>
      </c>
      <c r="F3597" t="str">
        <f>IF(AND(TimeSpend[[#This Row],[Personnel number]]&lt;&gt;"",TimeSpend[[#This Row],[Date]]&lt;&gt;""),TimeSpend[[#This Row],[Activity]],"")</f>
        <v/>
      </c>
      <c r="G3597" t="str">
        <f>IF(AND(TimeSpend[[#This Row],[Personnel number]]&lt;&gt;"",TimeSpend[[#This Row],[Date]]&lt;&gt;""),TimeSpend[[#This Row],[Activity description]],"")</f>
        <v/>
      </c>
      <c r="H3597" s="36" t="str">
        <f>IF(AND(TimeSpend[[#This Row],[Personnel number]]&lt;&gt;"",TimeSpend[[#This Row],[Date]]&lt;&gt;""),TimeSpend[[#This Row],[Start Time]],"")</f>
        <v/>
      </c>
      <c r="I3597" s="36" t="str">
        <f>IF(AND(TimeSpend[[#This Row],[Personnel number]]&lt;&gt;"",TimeSpend[[#This Row],[Date]]&lt;&gt;""),TimeSpend[[#This Row],[End Time]],"")</f>
        <v/>
      </c>
      <c r="J3597" t="str">
        <f>IF(AND(TimeSpend[[#This Row],[Personnel number]]&lt;&gt;"",TimeSpend[[#This Row],[Date]]&lt;&gt;""),TimeSpend[[#This Row],[Location]],"")</f>
        <v/>
      </c>
      <c r="K3597" t="str">
        <f>IF(AND(TimeSpend[[#This Row],[Personnel number]]&lt;&gt;"",TimeSpend[[#This Row],[Date]]&lt;&gt;""),TimeSpend[[#This Row],[Task]],"")</f>
        <v/>
      </c>
      <c r="L3597" t="str">
        <f>IF(AND(TimeSpend[[#This Row],[Personnel number]]&lt;&gt;"",TimeSpend[[#This Row],[Date]]&lt;&gt;""),Utilization!$J$2,"")</f>
        <v/>
      </c>
      <c r="M3597" t="str">
        <f>IF(AND(TimeSpend[[#This Row],[Personnel number]]&lt;&gt;"",TimeSpend[[#This Row],[Date]]&lt;&gt;""),TimeSpend[[#This Row],[Employee Name]],"")</f>
        <v/>
      </c>
      <c r="N3597" t="str">
        <f t="shared" si="112"/>
        <v/>
      </c>
      <c r="O3597" t="str">
        <f t="shared" si="113"/>
        <v/>
      </c>
      <c r="P3597" t="str">
        <f>IF(D3597&lt;&gt;"",VLOOKUP(D3597,Projects!B:C,2,0),"")</f>
        <v/>
      </c>
    </row>
    <row r="3598" spans="1:16" x14ac:dyDescent="0.25">
      <c r="A3598" t="str">
        <f>UPPER(IF(AND(TimeSpend[[#This Row],[Personnel number]]&lt;&gt;"",TimeSpend[[#This Row],[Date]]&lt;&gt;""),TimeSpend[[#This Row],[Personnel number]],""))</f>
        <v/>
      </c>
      <c r="B3598" s="85" t="str">
        <f>IF(AND(TimeSpend[[#This Row],[Personnel number]]&lt;&gt;"",TimeSpend[[#This Row],[Date]]&lt;&gt;""),TEXT(TimeSpend[[#This Row],[Date]],"[$-409]yyyyMMdd"),"")</f>
        <v/>
      </c>
      <c r="C3598" s="33" t="str">
        <f>IF(AND(TimeSpend[[#This Row],[Personnel number]]&lt;&gt;"",TimeSpend[[#This Row],[Date]]&lt;&gt;""),SUBSTITUTE(TimeSpend[[#This Row],[Hours]],",","."),"")</f>
        <v/>
      </c>
      <c r="D3598" t="str">
        <f>IF(AND(TimeSpend[[#This Row],[Personnel number]]&lt;&gt;"",TimeSpend[[#This Row],[Date]]&lt;&gt;""),TimeSpend[[#This Row],[Network]],"")</f>
        <v/>
      </c>
      <c r="E3598" t="str">
        <f>IF(AND(TimeSpend[[#This Row],[Personnel number]]&lt;&gt;"",TimeSpend[[#This Row],[Date]]&lt;&gt;""),TimeSpend[[#This Row],[Network Description]],"")</f>
        <v/>
      </c>
      <c r="F3598" t="str">
        <f>IF(AND(TimeSpend[[#This Row],[Personnel number]]&lt;&gt;"",TimeSpend[[#This Row],[Date]]&lt;&gt;""),TimeSpend[[#This Row],[Activity]],"")</f>
        <v/>
      </c>
      <c r="G3598" t="str">
        <f>IF(AND(TimeSpend[[#This Row],[Personnel number]]&lt;&gt;"",TimeSpend[[#This Row],[Date]]&lt;&gt;""),TimeSpend[[#This Row],[Activity description]],"")</f>
        <v/>
      </c>
      <c r="H3598" s="36" t="str">
        <f>IF(AND(TimeSpend[[#This Row],[Personnel number]]&lt;&gt;"",TimeSpend[[#This Row],[Date]]&lt;&gt;""),TimeSpend[[#This Row],[Start Time]],"")</f>
        <v/>
      </c>
      <c r="I3598" s="36" t="str">
        <f>IF(AND(TimeSpend[[#This Row],[Personnel number]]&lt;&gt;"",TimeSpend[[#This Row],[Date]]&lt;&gt;""),TimeSpend[[#This Row],[End Time]],"")</f>
        <v/>
      </c>
      <c r="J3598" t="str">
        <f>IF(AND(TimeSpend[[#This Row],[Personnel number]]&lt;&gt;"",TimeSpend[[#This Row],[Date]]&lt;&gt;""),TimeSpend[[#This Row],[Location]],"")</f>
        <v/>
      </c>
      <c r="K3598" t="str">
        <f>IF(AND(TimeSpend[[#This Row],[Personnel number]]&lt;&gt;"",TimeSpend[[#This Row],[Date]]&lt;&gt;""),TimeSpend[[#This Row],[Task]],"")</f>
        <v/>
      </c>
      <c r="L3598" t="str">
        <f>IF(AND(TimeSpend[[#This Row],[Personnel number]]&lt;&gt;"",TimeSpend[[#This Row],[Date]]&lt;&gt;""),Utilization!$J$2,"")</f>
        <v/>
      </c>
      <c r="M3598" t="str">
        <f>IF(AND(TimeSpend[[#This Row],[Personnel number]]&lt;&gt;"",TimeSpend[[#This Row],[Date]]&lt;&gt;""),TimeSpend[[#This Row],[Employee Name]],"")</f>
        <v/>
      </c>
      <c r="N3598" t="str">
        <f t="shared" si="112"/>
        <v/>
      </c>
      <c r="O3598" t="str">
        <f t="shared" si="113"/>
        <v/>
      </c>
      <c r="P3598" t="str">
        <f>IF(D3598&lt;&gt;"",VLOOKUP(D3598,Projects!B:C,2,0),"")</f>
        <v/>
      </c>
    </row>
    <row r="3599" spans="1:16" x14ac:dyDescent="0.25">
      <c r="A3599" t="str">
        <f>UPPER(IF(AND(TimeSpend[[#This Row],[Personnel number]]&lt;&gt;"",TimeSpend[[#This Row],[Date]]&lt;&gt;""),TimeSpend[[#This Row],[Personnel number]],""))</f>
        <v/>
      </c>
      <c r="B3599" s="85" t="str">
        <f>IF(AND(TimeSpend[[#This Row],[Personnel number]]&lt;&gt;"",TimeSpend[[#This Row],[Date]]&lt;&gt;""),TEXT(TimeSpend[[#This Row],[Date]],"[$-409]yyyyMMdd"),"")</f>
        <v/>
      </c>
      <c r="C3599" s="33" t="str">
        <f>IF(AND(TimeSpend[[#This Row],[Personnel number]]&lt;&gt;"",TimeSpend[[#This Row],[Date]]&lt;&gt;""),SUBSTITUTE(TimeSpend[[#This Row],[Hours]],",","."),"")</f>
        <v/>
      </c>
      <c r="D3599" t="str">
        <f>IF(AND(TimeSpend[[#This Row],[Personnel number]]&lt;&gt;"",TimeSpend[[#This Row],[Date]]&lt;&gt;""),TimeSpend[[#This Row],[Network]],"")</f>
        <v/>
      </c>
      <c r="E3599" t="str">
        <f>IF(AND(TimeSpend[[#This Row],[Personnel number]]&lt;&gt;"",TimeSpend[[#This Row],[Date]]&lt;&gt;""),TimeSpend[[#This Row],[Network Description]],"")</f>
        <v/>
      </c>
      <c r="F3599" t="str">
        <f>IF(AND(TimeSpend[[#This Row],[Personnel number]]&lt;&gt;"",TimeSpend[[#This Row],[Date]]&lt;&gt;""),TimeSpend[[#This Row],[Activity]],"")</f>
        <v/>
      </c>
      <c r="G3599" t="str">
        <f>IF(AND(TimeSpend[[#This Row],[Personnel number]]&lt;&gt;"",TimeSpend[[#This Row],[Date]]&lt;&gt;""),TimeSpend[[#This Row],[Activity description]],"")</f>
        <v/>
      </c>
      <c r="H3599" s="36" t="str">
        <f>IF(AND(TimeSpend[[#This Row],[Personnel number]]&lt;&gt;"",TimeSpend[[#This Row],[Date]]&lt;&gt;""),TimeSpend[[#This Row],[Start Time]],"")</f>
        <v/>
      </c>
      <c r="I3599" s="36" t="str">
        <f>IF(AND(TimeSpend[[#This Row],[Personnel number]]&lt;&gt;"",TimeSpend[[#This Row],[Date]]&lt;&gt;""),TimeSpend[[#This Row],[End Time]],"")</f>
        <v/>
      </c>
      <c r="J3599" t="str">
        <f>IF(AND(TimeSpend[[#This Row],[Personnel number]]&lt;&gt;"",TimeSpend[[#This Row],[Date]]&lt;&gt;""),TimeSpend[[#This Row],[Location]],"")</f>
        <v/>
      </c>
      <c r="K3599" t="str">
        <f>IF(AND(TimeSpend[[#This Row],[Personnel number]]&lt;&gt;"",TimeSpend[[#This Row],[Date]]&lt;&gt;""),TimeSpend[[#This Row],[Task]],"")</f>
        <v/>
      </c>
      <c r="L3599" t="str">
        <f>IF(AND(TimeSpend[[#This Row],[Personnel number]]&lt;&gt;"",TimeSpend[[#This Row],[Date]]&lt;&gt;""),Utilization!$J$2,"")</f>
        <v/>
      </c>
      <c r="M3599" t="str">
        <f>IF(AND(TimeSpend[[#This Row],[Personnel number]]&lt;&gt;"",TimeSpend[[#This Row],[Date]]&lt;&gt;""),TimeSpend[[#This Row],[Employee Name]],"")</f>
        <v/>
      </c>
      <c r="N3599" t="str">
        <f t="shared" si="112"/>
        <v/>
      </c>
      <c r="O3599" t="str">
        <f t="shared" si="113"/>
        <v/>
      </c>
      <c r="P3599" t="str">
        <f>IF(D3599&lt;&gt;"",VLOOKUP(D3599,Projects!B:C,2,0),"")</f>
        <v/>
      </c>
    </row>
    <row r="3600" spans="1:16" x14ac:dyDescent="0.25">
      <c r="A3600" t="str">
        <f>UPPER(IF(AND(TimeSpend[[#This Row],[Personnel number]]&lt;&gt;"",TimeSpend[[#This Row],[Date]]&lt;&gt;""),TimeSpend[[#This Row],[Personnel number]],""))</f>
        <v/>
      </c>
      <c r="B3600" s="85" t="str">
        <f>IF(AND(TimeSpend[[#This Row],[Personnel number]]&lt;&gt;"",TimeSpend[[#This Row],[Date]]&lt;&gt;""),TEXT(TimeSpend[[#This Row],[Date]],"[$-409]yyyyMMdd"),"")</f>
        <v/>
      </c>
      <c r="C3600" s="33" t="str">
        <f>IF(AND(TimeSpend[[#This Row],[Personnel number]]&lt;&gt;"",TimeSpend[[#This Row],[Date]]&lt;&gt;""),SUBSTITUTE(TimeSpend[[#This Row],[Hours]],",","."),"")</f>
        <v/>
      </c>
      <c r="D3600" t="str">
        <f>IF(AND(TimeSpend[[#This Row],[Personnel number]]&lt;&gt;"",TimeSpend[[#This Row],[Date]]&lt;&gt;""),TimeSpend[[#This Row],[Network]],"")</f>
        <v/>
      </c>
      <c r="E3600" t="str">
        <f>IF(AND(TimeSpend[[#This Row],[Personnel number]]&lt;&gt;"",TimeSpend[[#This Row],[Date]]&lt;&gt;""),TimeSpend[[#This Row],[Network Description]],"")</f>
        <v/>
      </c>
      <c r="F3600" t="str">
        <f>IF(AND(TimeSpend[[#This Row],[Personnel number]]&lt;&gt;"",TimeSpend[[#This Row],[Date]]&lt;&gt;""),TimeSpend[[#This Row],[Activity]],"")</f>
        <v/>
      </c>
      <c r="G3600" t="str">
        <f>IF(AND(TimeSpend[[#This Row],[Personnel number]]&lt;&gt;"",TimeSpend[[#This Row],[Date]]&lt;&gt;""),TimeSpend[[#This Row],[Activity description]],"")</f>
        <v/>
      </c>
      <c r="H3600" s="36" t="str">
        <f>IF(AND(TimeSpend[[#This Row],[Personnel number]]&lt;&gt;"",TimeSpend[[#This Row],[Date]]&lt;&gt;""),TimeSpend[[#This Row],[Start Time]],"")</f>
        <v/>
      </c>
      <c r="I3600" s="36" t="str">
        <f>IF(AND(TimeSpend[[#This Row],[Personnel number]]&lt;&gt;"",TimeSpend[[#This Row],[Date]]&lt;&gt;""),TimeSpend[[#This Row],[End Time]],"")</f>
        <v/>
      </c>
      <c r="J3600" t="str">
        <f>IF(AND(TimeSpend[[#This Row],[Personnel number]]&lt;&gt;"",TimeSpend[[#This Row],[Date]]&lt;&gt;""),TimeSpend[[#This Row],[Location]],"")</f>
        <v/>
      </c>
      <c r="K3600" t="str">
        <f>IF(AND(TimeSpend[[#This Row],[Personnel number]]&lt;&gt;"",TimeSpend[[#This Row],[Date]]&lt;&gt;""),TimeSpend[[#This Row],[Task]],"")</f>
        <v/>
      </c>
      <c r="L3600" t="str">
        <f>IF(AND(TimeSpend[[#This Row],[Personnel number]]&lt;&gt;"",TimeSpend[[#This Row],[Date]]&lt;&gt;""),Utilization!$J$2,"")</f>
        <v/>
      </c>
      <c r="M3600" t="str">
        <f>IF(AND(TimeSpend[[#This Row],[Personnel number]]&lt;&gt;"",TimeSpend[[#This Row],[Date]]&lt;&gt;""),TimeSpend[[#This Row],[Employee Name]],"")</f>
        <v/>
      </c>
      <c r="N3600" t="str">
        <f t="shared" si="112"/>
        <v/>
      </c>
      <c r="O3600" t="str">
        <f t="shared" si="113"/>
        <v/>
      </c>
      <c r="P3600" t="str">
        <f>IF(D3600&lt;&gt;"",VLOOKUP(D3600,Projects!B:C,2,0),"")</f>
        <v/>
      </c>
    </row>
    <row r="3601" spans="1:16" x14ac:dyDescent="0.25">
      <c r="A3601" t="str">
        <f>UPPER(IF(AND(TimeSpend[[#This Row],[Personnel number]]&lt;&gt;"",TimeSpend[[#This Row],[Date]]&lt;&gt;""),TimeSpend[[#This Row],[Personnel number]],""))</f>
        <v/>
      </c>
      <c r="B3601" s="85" t="str">
        <f>IF(AND(TimeSpend[[#This Row],[Personnel number]]&lt;&gt;"",TimeSpend[[#This Row],[Date]]&lt;&gt;""),TEXT(TimeSpend[[#This Row],[Date]],"[$-409]yyyyMMdd"),"")</f>
        <v/>
      </c>
      <c r="C3601" s="33" t="str">
        <f>IF(AND(TimeSpend[[#This Row],[Personnel number]]&lt;&gt;"",TimeSpend[[#This Row],[Date]]&lt;&gt;""),SUBSTITUTE(TimeSpend[[#This Row],[Hours]],",","."),"")</f>
        <v/>
      </c>
      <c r="D3601" t="str">
        <f>IF(AND(TimeSpend[[#This Row],[Personnel number]]&lt;&gt;"",TimeSpend[[#This Row],[Date]]&lt;&gt;""),TimeSpend[[#This Row],[Network]],"")</f>
        <v/>
      </c>
      <c r="E3601" t="str">
        <f>IF(AND(TimeSpend[[#This Row],[Personnel number]]&lt;&gt;"",TimeSpend[[#This Row],[Date]]&lt;&gt;""),TimeSpend[[#This Row],[Network Description]],"")</f>
        <v/>
      </c>
      <c r="F3601" t="str">
        <f>IF(AND(TimeSpend[[#This Row],[Personnel number]]&lt;&gt;"",TimeSpend[[#This Row],[Date]]&lt;&gt;""),TimeSpend[[#This Row],[Activity]],"")</f>
        <v/>
      </c>
      <c r="G3601" t="str">
        <f>IF(AND(TimeSpend[[#This Row],[Personnel number]]&lt;&gt;"",TimeSpend[[#This Row],[Date]]&lt;&gt;""),TimeSpend[[#This Row],[Activity description]],"")</f>
        <v/>
      </c>
      <c r="H3601" s="36" t="str">
        <f>IF(AND(TimeSpend[[#This Row],[Personnel number]]&lt;&gt;"",TimeSpend[[#This Row],[Date]]&lt;&gt;""),TimeSpend[[#This Row],[Start Time]],"")</f>
        <v/>
      </c>
      <c r="I3601" s="36" t="str">
        <f>IF(AND(TimeSpend[[#This Row],[Personnel number]]&lt;&gt;"",TimeSpend[[#This Row],[Date]]&lt;&gt;""),TimeSpend[[#This Row],[End Time]],"")</f>
        <v/>
      </c>
      <c r="J3601" t="str">
        <f>IF(AND(TimeSpend[[#This Row],[Personnel number]]&lt;&gt;"",TimeSpend[[#This Row],[Date]]&lt;&gt;""),TimeSpend[[#This Row],[Location]],"")</f>
        <v/>
      </c>
      <c r="K3601" t="str">
        <f>IF(AND(TimeSpend[[#This Row],[Personnel number]]&lt;&gt;"",TimeSpend[[#This Row],[Date]]&lt;&gt;""),TimeSpend[[#This Row],[Task]],"")</f>
        <v/>
      </c>
      <c r="L3601" t="str">
        <f>IF(AND(TimeSpend[[#This Row],[Personnel number]]&lt;&gt;"",TimeSpend[[#This Row],[Date]]&lt;&gt;""),Utilization!$J$2,"")</f>
        <v/>
      </c>
      <c r="M3601" t="str">
        <f>IF(AND(TimeSpend[[#This Row],[Personnel number]]&lt;&gt;"",TimeSpend[[#This Row],[Date]]&lt;&gt;""),TimeSpend[[#This Row],[Employee Name]],"")</f>
        <v/>
      </c>
      <c r="N3601" t="str">
        <f t="shared" si="112"/>
        <v/>
      </c>
      <c r="O3601" t="str">
        <f t="shared" si="113"/>
        <v/>
      </c>
      <c r="P3601" t="str">
        <f>IF(D3601&lt;&gt;"",VLOOKUP(D3601,Projects!B:C,2,0),"")</f>
        <v/>
      </c>
    </row>
    <row r="3602" spans="1:16" x14ac:dyDescent="0.25">
      <c r="A3602" t="str">
        <f>UPPER(IF(AND(TimeSpend[[#This Row],[Personnel number]]&lt;&gt;"",TimeSpend[[#This Row],[Date]]&lt;&gt;""),TimeSpend[[#This Row],[Personnel number]],""))</f>
        <v/>
      </c>
      <c r="B3602" s="85" t="str">
        <f>IF(AND(TimeSpend[[#This Row],[Personnel number]]&lt;&gt;"",TimeSpend[[#This Row],[Date]]&lt;&gt;""),TEXT(TimeSpend[[#This Row],[Date]],"[$-409]yyyyMMdd"),"")</f>
        <v/>
      </c>
      <c r="C3602" s="33" t="str">
        <f>IF(AND(TimeSpend[[#This Row],[Personnel number]]&lt;&gt;"",TimeSpend[[#This Row],[Date]]&lt;&gt;""),SUBSTITUTE(TimeSpend[[#This Row],[Hours]],",","."),"")</f>
        <v/>
      </c>
      <c r="D3602" t="str">
        <f>IF(AND(TimeSpend[[#This Row],[Personnel number]]&lt;&gt;"",TimeSpend[[#This Row],[Date]]&lt;&gt;""),TimeSpend[[#This Row],[Network]],"")</f>
        <v/>
      </c>
      <c r="E3602" t="str">
        <f>IF(AND(TimeSpend[[#This Row],[Personnel number]]&lt;&gt;"",TimeSpend[[#This Row],[Date]]&lt;&gt;""),TimeSpend[[#This Row],[Network Description]],"")</f>
        <v/>
      </c>
      <c r="F3602" t="str">
        <f>IF(AND(TimeSpend[[#This Row],[Personnel number]]&lt;&gt;"",TimeSpend[[#This Row],[Date]]&lt;&gt;""),TimeSpend[[#This Row],[Activity]],"")</f>
        <v/>
      </c>
      <c r="G3602" t="str">
        <f>IF(AND(TimeSpend[[#This Row],[Personnel number]]&lt;&gt;"",TimeSpend[[#This Row],[Date]]&lt;&gt;""),TimeSpend[[#This Row],[Activity description]],"")</f>
        <v/>
      </c>
      <c r="H3602" s="36" t="str">
        <f>IF(AND(TimeSpend[[#This Row],[Personnel number]]&lt;&gt;"",TimeSpend[[#This Row],[Date]]&lt;&gt;""),TimeSpend[[#This Row],[Start Time]],"")</f>
        <v/>
      </c>
      <c r="I3602" s="36" t="str">
        <f>IF(AND(TimeSpend[[#This Row],[Personnel number]]&lt;&gt;"",TimeSpend[[#This Row],[Date]]&lt;&gt;""),TimeSpend[[#This Row],[End Time]],"")</f>
        <v/>
      </c>
      <c r="J3602" t="str">
        <f>IF(AND(TimeSpend[[#This Row],[Personnel number]]&lt;&gt;"",TimeSpend[[#This Row],[Date]]&lt;&gt;""),TimeSpend[[#This Row],[Location]],"")</f>
        <v/>
      </c>
      <c r="K3602" t="str">
        <f>IF(AND(TimeSpend[[#This Row],[Personnel number]]&lt;&gt;"",TimeSpend[[#This Row],[Date]]&lt;&gt;""),TimeSpend[[#This Row],[Task]],"")</f>
        <v/>
      </c>
      <c r="L3602" t="str">
        <f>IF(AND(TimeSpend[[#This Row],[Personnel number]]&lt;&gt;"",TimeSpend[[#This Row],[Date]]&lt;&gt;""),Utilization!$J$2,"")</f>
        <v/>
      </c>
      <c r="M3602" t="str">
        <f>IF(AND(TimeSpend[[#This Row],[Personnel number]]&lt;&gt;"",TimeSpend[[#This Row],[Date]]&lt;&gt;""),TimeSpend[[#This Row],[Employee Name]],"")</f>
        <v/>
      </c>
      <c r="N3602" t="str">
        <f t="shared" si="112"/>
        <v/>
      </c>
      <c r="O3602" t="str">
        <f t="shared" si="113"/>
        <v/>
      </c>
      <c r="P3602" t="str">
        <f>IF(D3602&lt;&gt;"",VLOOKUP(D3602,Projects!B:C,2,0),"")</f>
        <v/>
      </c>
    </row>
    <row r="3603" spans="1:16" x14ac:dyDescent="0.25">
      <c r="A3603" t="str">
        <f>UPPER(IF(AND(TimeSpend[[#This Row],[Personnel number]]&lt;&gt;"",TimeSpend[[#This Row],[Date]]&lt;&gt;""),TimeSpend[[#This Row],[Personnel number]],""))</f>
        <v/>
      </c>
      <c r="B3603" s="85" t="str">
        <f>IF(AND(TimeSpend[[#This Row],[Personnel number]]&lt;&gt;"",TimeSpend[[#This Row],[Date]]&lt;&gt;""),TEXT(TimeSpend[[#This Row],[Date]],"[$-409]yyyyMMdd"),"")</f>
        <v/>
      </c>
      <c r="C3603" s="33" t="str">
        <f>IF(AND(TimeSpend[[#This Row],[Personnel number]]&lt;&gt;"",TimeSpend[[#This Row],[Date]]&lt;&gt;""),SUBSTITUTE(TimeSpend[[#This Row],[Hours]],",","."),"")</f>
        <v/>
      </c>
      <c r="D3603" t="str">
        <f>IF(AND(TimeSpend[[#This Row],[Personnel number]]&lt;&gt;"",TimeSpend[[#This Row],[Date]]&lt;&gt;""),TimeSpend[[#This Row],[Network]],"")</f>
        <v/>
      </c>
      <c r="E3603" t="str">
        <f>IF(AND(TimeSpend[[#This Row],[Personnel number]]&lt;&gt;"",TimeSpend[[#This Row],[Date]]&lt;&gt;""),TimeSpend[[#This Row],[Network Description]],"")</f>
        <v/>
      </c>
      <c r="F3603" t="str">
        <f>IF(AND(TimeSpend[[#This Row],[Personnel number]]&lt;&gt;"",TimeSpend[[#This Row],[Date]]&lt;&gt;""),TimeSpend[[#This Row],[Activity]],"")</f>
        <v/>
      </c>
      <c r="G3603" t="str">
        <f>IF(AND(TimeSpend[[#This Row],[Personnel number]]&lt;&gt;"",TimeSpend[[#This Row],[Date]]&lt;&gt;""),TimeSpend[[#This Row],[Activity description]],"")</f>
        <v/>
      </c>
      <c r="H3603" s="36" t="str">
        <f>IF(AND(TimeSpend[[#This Row],[Personnel number]]&lt;&gt;"",TimeSpend[[#This Row],[Date]]&lt;&gt;""),TimeSpend[[#This Row],[Start Time]],"")</f>
        <v/>
      </c>
      <c r="I3603" s="36" t="str">
        <f>IF(AND(TimeSpend[[#This Row],[Personnel number]]&lt;&gt;"",TimeSpend[[#This Row],[Date]]&lt;&gt;""),TimeSpend[[#This Row],[End Time]],"")</f>
        <v/>
      </c>
      <c r="J3603" t="str">
        <f>IF(AND(TimeSpend[[#This Row],[Personnel number]]&lt;&gt;"",TimeSpend[[#This Row],[Date]]&lt;&gt;""),TimeSpend[[#This Row],[Location]],"")</f>
        <v/>
      </c>
      <c r="K3603" t="str">
        <f>IF(AND(TimeSpend[[#This Row],[Personnel number]]&lt;&gt;"",TimeSpend[[#This Row],[Date]]&lt;&gt;""),TimeSpend[[#This Row],[Task]],"")</f>
        <v/>
      </c>
      <c r="L3603" t="str">
        <f>IF(AND(TimeSpend[[#This Row],[Personnel number]]&lt;&gt;"",TimeSpend[[#This Row],[Date]]&lt;&gt;""),Utilization!$J$2,"")</f>
        <v/>
      </c>
      <c r="M3603" t="str">
        <f>IF(AND(TimeSpend[[#This Row],[Personnel number]]&lt;&gt;"",TimeSpend[[#This Row],[Date]]&lt;&gt;""),TimeSpend[[#This Row],[Employee Name]],"")</f>
        <v/>
      </c>
      <c r="N3603" t="str">
        <f t="shared" si="112"/>
        <v/>
      </c>
      <c r="O3603" t="str">
        <f t="shared" si="113"/>
        <v/>
      </c>
      <c r="P3603" t="str">
        <f>IF(D3603&lt;&gt;"",VLOOKUP(D3603,Projects!B:C,2,0),"")</f>
        <v/>
      </c>
    </row>
    <row r="3604" spans="1:16" x14ac:dyDescent="0.25">
      <c r="A3604" t="str">
        <f>UPPER(IF(AND(TimeSpend[[#This Row],[Personnel number]]&lt;&gt;"",TimeSpend[[#This Row],[Date]]&lt;&gt;""),TimeSpend[[#This Row],[Personnel number]],""))</f>
        <v/>
      </c>
      <c r="B3604" s="85" t="str">
        <f>IF(AND(TimeSpend[[#This Row],[Personnel number]]&lt;&gt;"",TimeSpend[[#This Row],[Date]]&lt;&gt;""),TEXT(TimeSpend[[#This Row],[Date]],"[$-409]yyyyMMdd"),"")</f>
        <v/>
      </c>
      <c r="C3604" s="33" t="str">
        <f>IF(AND(TimeSpend[[#This Row],[Personnel number]]&lt;&gt;"",TimeSpend[[#This Row],[Date]]&lt;&gt;""),SUBSTITUTE(TimeSpend[[#This Row],[Hours]],",","."),"")</f>
        <v/>
      </c>
      <c r="D3604" t="str">
        <f>IF(AND(TimeSpend[[#This Row],[Personnel number]]&lt;&gt;"",TimeSpend[[#This Row],[Date]]&lt;&gt;""),TimeSpend[[#This Row],[Network]],"")</f>
        <v/>
      </c>
      <c r="E3604" t="str">
        <f>IF(AND(TimeSpend[[#This Row],[Personnel number]]&lt;&gt;"",TimeSpend[[#This Row],[Date]]&lt;&gt;""),TimeSpend[[#This Row],[Network Description]],"")</f>
        <v/>
      </c>
      <c r="F3604" t="str">
        <f>IF(AND(TimeSpend[[#This Row],[Personnel number]]&lt;&gt;"",TimeSpend[[#This Row],[Date]]&lt;&gt;""),TimeSpend[[#This Row],[Activity]],"")</f>
        <v/>
      </c>
      <c r="G3604" t="str">
        <f>IF(AND(TimeSpend[[#This Row],[Personnel number]]&lt;&gt;"",TimeSpend[[#This Row],[Date]]&lt;&gt;""),TimeSpend[[#This Row],[Activity description]],"")</f>
        <v/>
      </c>
      <c r="H3604" s="36" t="str">
        <f>IF(AND(TimeSpend[[#This Row],[Personnel number]]&lt;&gt;"",TimeSpend[[#This Row],[Date]]&lt;&gt;""),TimeSpend[[#This Row],[Start Time]],"")</f>
        <v/>
      </c>
      <c r="I3604" s="36" t="str">
        <f>IF(AND(TimeSpend[[#This Row],[Personnel number]]&lt;&gt;"",TimeSpend[[#This Row],[Date]]&lt;&gt;""),TimeSpend[[#This Row],[End Time]],"")</f>
        <v/>
      </c>
      <c r="J3604" t="str">
        <f>IF(AND(TimeSpend[[#This Row],[Personnel number]]&lt;&gt;"",TimeSpend[[#This Row],[Date]]&lt;&gt;""),TimeSpend[[#This Row],[Location]],"")</f>
        <v/>
      </c>
      <c r="K3604" t="str">
        <f>IF(AND(TimeSpend[[#This Row],[Personnel number]]&lt;&gt;"",TimeSpend[[#This Row],[Date]]&lt;&gt;""),TimeSpend[[#This Row],[Task]],"")</f>
        <v/>
      </c>
      <c r="L3604" t="str">
        <f>IF(AND(TimeSpend[[#This Row],[Personnel number]]&lt;&gt;"",TimeSpend[[#This Row],[Date]]&lt;&gt;""),Utilization!$J$2,"")</f>
        <v/>
      </c>
      <c r="M3604" t="str">
        <f>IF(AND(TimeSpend[[#This Row],[Personnel number]]&lt;&gt;"",TimeSpend[[#This Row],[Date]]&lt;&gt;""),TimeSpend[[#This Row],[Employee Name]],"")</f>
        <v/>
      </c>
      <c r="N3604" t="str">
        <f t="shared" si="112"/>
        <v/>
      </c>
      <c r="O3604" t="str">
        <f t="shared" si="113"/>
        <v/>
      </c>
      <c r="P3604" t="str">
        <f>IF(D3604&lt;&gt;"",VLOOKUP(D3604,Projects!B:C,2,0),"")</f>
        <v/>
      </c>
    </row>
    <row r="3605" spans="1:16" x14ac:dyDescent="0.25">
      <c r="A3605" t="str">
        <f>UPPER(IF(AND(TimeSpend[[#This Row],[Personnel number]]&lt;&gt;"",TimeSpend[[#This Row],[Date]]&lt;&gt;""),TimeSpend[[#This Row],[Personnel number]],""))</f>
        <v/>
      </c>
      <c r="B3605" s="85" t="str">
        <f>IF(AND(TimeSpend[[#This Row],[Personnel number]]&lt;&gt;"",TimeSpend[[#This Row],[Date]]&lt;&gt;""),TEXT(TimeSpend[[#This Row],[Date]],"[$-409]yyyyMMdd"),"")</f>
        <v/>
      </c>
      <c r="C3605" s="33" t="str">
        <f>IF(AND(TimeSpend[[#This Row],[Personnel number]]&lt;&gt;"",TimeSpend[[#This Row],[Date]]&lt;&gt;""),SUBSTITUTE(TimeSpend[[#This Row],[Hours]],",","."),"")</f>
        <v/>
      </c>
      <c r="D3605" t="str">
        <f>IF(AND(TimeSpend[[#This Row],[Personnel number]]&lt;&gt;"",TimeSpend[[#This Row],[Date]]&lt;&gt;""),TimeSpend[[#This Row],[Network]],"")</f>
        <v/>
      </c>
      <c r="E3605" t="str">
        <f>IF(AND(TimeSpend[[#This Row],[Personnel number]]&lt;&gt;"",TimeSpend[[#This Row],[Date]]&lt;&gt;""),TimeSpend[[#This Row],[Network Description]],"")</f>
        <v/>
      </c>
      <c r="F3605" t="str">
        <f>IF(AND(TimeSpend[[#This Row],[Personnel number]]&lt;&gt;"",TimeSpend[[#This Row],[Date]]&lt;&gt;""),TimeSpend[[#This Row],[Activity]],"")</f>
        <v/>
      </c>
      <c r="G3605" t="str">
        <f>IF(AND(TimeSpend[[#This Row],[Personnel number]]&lt;&gt;"",TimeSpend[[#This Row],[Date]]&lt;&gt;""),TimeSpend[[#This Row],[Activity description]],"")</f>
        <v/>
      </c>
      <c r="H3605" s="36" t="str">
        <f>IF(AND(TimeSpend[[#This Row],[Personnel number]]&lt;&gt;"",TimeSpend[[#This Row],[Date]]&lt;&gt;""),TimeSpend[[#This Row],[Start Time]],"")</f>
        <v/>
      </c>
      <c r="I3605" s="36" t="str">
        <f>IF(AND(TimeSpend[[#This Row],[Personnel number]]&lt;&gt;"",TimeSpend[[#This Row],[Date]]&lt;&gt;""),TimeSpend[[#This Row],[End Time]],"")</f>
        <v/>
      </c>
      <c r="J3605" t="str">
        <f>IF(AND(TimeSpend[[#This Row],[Personnel number]]&lt;&gt;"",TimeSpend[[#This Row],[Date]]&lt;&gt;""),TimeSpend[[#This Row],[Location]],"")</f>
        <v/>
      </c>
      <c r="K3605" t="str">
        <f>IF(AND(TimeSpend[[#This Row],[Personnel number]]&lt;&gt;"",TimeSpend[[#This Row],[Date]]&lt;&gt;""),TimeSpend[[#This Row],[Task]],"")</f>
        <v/>
      </c>
      <c r="L3605" t="str">
        <f>IF(AND(TimeSpend[[#This Row],[Personnel number]]&lt;&gt;"",TimeSpend[[#This Row],[Date]]&lt;&gt;""),Utilization!$J$2,"")</f>
        <v/>
      </c>
      <c r="M3605" t="str">
        <f>IF(AND(TimeSpend[[#This Row],[Personnel number]]&lt;&gt;"",TimeSpend[[#This Row],[Date]]&lt;&gt;""),TimeSpend[[#This Row],[Employee Name]],"")</f>
        <v/>
      </c>
      <c r="N3605" t="str">
        <f t="shared" si="112"/>
        <v/>
      </c>
      <c r="O3605" t="str">
        <f t="shared" si="113"/>
        <v/>
      </c>
      <c r="P3605" t="str">
        <f>IF(D3605&lt;&gt;"",VLOOKUP(D3605,Projects!B:C,2,0),"")</f>
        <v/>
      </c>
    </row>
    <row r="3606" spans="1:16" x14ac:dyDescent="0.25">
      <c r="A3606" t="str">
        <f>UPPER(IF(AND(TimeSpend[[#This Row],[Personnel number]]&lt;&gt;"",TimeSpend[[#This Row],[Date]]&lt;&gt;""),TimeSpend[[#This Row],[Personnel number]],""))</f>
        <v/>
      </c>
      <c r="B3606" s="85" t="str">
        <f>IF(AND(TimeSpend[[#This Row],[Personnel number]]&lt;&gt;"",TimeSpend[[#This Row],[Date]]&lt;&gt;""),TEXT(TimeSpend[[#This Row],[Date]],"[$-409]yyyyMMdd"),"")</f>
        <v/>
      </c>
      <c r="C3606" s="33" t="str">
        <f>IF(AND(TimeSpend[[#This Row],[Personnel number]]&lt;&gt;"",TimeSpend[[#This Row],[Date]]&lt;&gt;""),SUBSTITUTE(TimeSpend[[#This Row],[Hours]],",","."),"")</f>
        <v/>
      </c>
      <c r="D3606" t="str">
        <f>IF(AND(TimeSpend[[#This Row],[Personnel number]]&lt;&gt;"",TimeSpend[[#This Row],[Date]]&lt;&gt;""),TimeSpend[[#This Row],[Network]],"")</f>
        <v/>
      </c>
      <c r="E3606" t="str">
        <f>IF(AND(TimeSpend[[#This Row],[Personnel number]]&lt;&gt;"",TimeSpend[[#This Row],[Date]]&lt;&gt;""),TimeSpend[[#This Row],[Network Description]],"")</f>
        <v/>
      </c>
      <c r="F3606" t="str">
        <f>IF(AND(TimeSpend[[#This Row],[Personnel number]]&lt;&gt;"",TimeSpend[[#This Row],[Date]]&lt;&gt;""),TimeSpend[[#This Row],[Activity]],"")</f>
        <v/>
      </c>
      <c r="G3606" t="str">
        <f>IF(AND(TimeSpend[[#This Row],[Personnel number]]&lt;&gt;"",TimeSpend[[#This Row],[Date]]&lt;&gt;""),TimeSpend[[#This Row],[Activity description]],"")</f>
        <v/>
      </c>
      <c r="H3606" s="36" t="str">
        <f>IF(AND(TimeSpend[[#This Row],[Personnel number]]&lt;&gt;"",TimeSpend[[#This Row],[Date]]&lt;&gt;""),TimeSpend[[#This Row],[Start Time]],"")</f>
        <v/>
      </c>
      <c r="I3606" s="36" t="str">
        <f>IF(AND(TimeSpend[[#This Row],[Personnel number]]&lt;&gt;"",TimeSpend[[#This Row],[Date]]&lt;&gt;""),TimeSpend[[#This Row],[End Time]],"")</f>
        <v/>
      </c>
      <c r="J3606" t="str">
        <f>IF(AND(TimeSpend[[#This Row],[Personnel number]]&lt;&gt;"",TimeSpend[[#This Row],[Date]]&lt;&gt;""),TimeSpend[[#This Row],[Location]],"")</f>
        <v/>
      </c>
      <c r="K3606" t="str">
        <f>IF(AND(TimeSpend[[#This Row],[Personnel number]]&lt;&gt;"",TimeSpend[[#This Row],[Date]]&lt;&gt;""),TimeSpend[[#This Row],[Task]],"")</f>
        <v/>
      </c>
      <c r="L3606" t="str">
        <f>IF(AND(TimeSpend[[#This Row],[Personnel number]]&lt;&gt;"",TimeSpend[[#This Row],[Date]]&lt;&gt;""),Utilization!$J$2,"")</f>
        <v/>
      </c>
      <c r="M3606" t="str">
        <f>IF(AND(TimeSpend[[#This Row],[Personnel number]]&lt;&gt;"",TimeSpend[[#This Row],[Date]]&lt;&gt;""),TimeSpend[[#This Row],[Employee Name]],"")</f>
        <v/>
      </c>
      <c r="N3606" t="str">
        <f t="shared" si="112"/>
        <v/>
      </c>
      <c r="O3606" t="str">
        <f t="shared" si="113"/>
        <v/>
      </c>
      <c r="P3606" t="str">
        <f>IF(D3606&lt;&gt;"",VLOOKUP(D3606,Projects!B:C,2,0),"")</f>
        <v/>
      </c>
    </row>
    <row r="3607" spans="1:16" x14ac:dyDescent="0.25">
      <c r="A3607" t="str">
        <f>UPPER(IF(AND(TimeSpend[[#This Row],[Personnel number]]&lt;&gt;"",TimeSpend[[#This Row],[Date]]&lt;&gt;""),TimeSpend[[#This Row],[Personnel number]],""))</f>
        <v/>
      </c>
      <c r="B3607" s="85" t="str">
        <f>IF(AND(TimeSpend[[#This Row],[Personnel number]]&lt;&gt;"",TimeSpend[[#This Row],[Date]]&lt;&gt;""),TEXT(TimeSpend[[#This Row],[Date]],"[$-409]yyyyMMdd"),"")</f>
        <v/>
      </c>
      <c r="C3607" s="33" t="str">
        <f>IF(AND(TimeSpend[[#This Row],[Personnel number]]&lt;&gt;"",TimeSpend[[#This Row],[Date]]&lt;&gt;""),SUBSTITUTE(TimeSpend[[#This Row],[Hours]],",","."),"")</f>
        <v/>
      </c>
      <c r="D3607" t="str">
        <f>IF(AND(TimeSpend[[#This Row],[Personnel number]]&lt;&gt;"",TimeSpend[[#This Row],[Date]]&lt;&gt;""),TimeSpend[[#This Row],[Network]],"")</f>
        <v/>
      </c>
      <c r="E3607" t="str">
        <f>IF(AND(TimeSpend[[#This Row],[Personnel number]]&lt;&gt;"",TimeSpend[[#This Row],[Date]]&lt;&gt;""),TimeSpend[[#This Row],[Network Description]],"")</f>
        <v/>
      </c>
      <c r="F3607" t="str">
        <f>IF(AND(TimeSpend[[#This Row],[Personnel number]]&lt;&gt;"",TimeSpend[[#This Row],[Date]]&lt;&gt;""),TimeSpend[[#This Row],[Activity]],"")</f>
        <v/>
      </c>
      <c r="G3607" t="str">
        <f>IF(AND(TimeSpend[[#This Row],[Personnel number]]&lt;&gt;"",TimeSpend[[#This Row],[Date]]&lt;&gt;""),TimeSpend[[#This Row],[Activity description]],"")</f>
        <v/>
      </c>
      <c r="H3607" s="36" t="str">
        <f>IF(AND(TimeSpend[[#This Row],[Personnel number]]&lt;&gt;"",TimeSpend[[#This Row],[Date]]&lt;&gt;""),TimeSpend[[#This Row],[Start Time]],"")</f>
        <v/>
      </c>
      <c r="I3607" s="36" t="str">
        <f>IF(AND(TimeSpend[[#This Row],[Personnel number]]&lt;&gt;"",TimeSpend[[#This Row],[Date]]&lt;&gt;""),TimeSpend[[#This Row],[End Time]],"")</f>
        <v/>
      </c>
      <c r="J3607" t="str">
        <f>IF(AND(TimeSpend[[#This Row],[Personnel number]]&lt;&gt;"",TimeSpend[[#This Row],[Date]]&lt;&gt;""),TimeSpend[[#This Row],[Location]],"")</f>
        <v/>
      </c>
      <c r="K3607" t="str">
        <f>IF(AND(TimeSpend[[#This Row],[Personnel number]]&lt;&gt;"",TimeSpend[[#This Row],[Date]]&lt;&gt;""),TimeSpend[[#This Row],[Task]],"")</f>
        <v/>
      </c>
      <c r="L3607" t="str">
        <f>IF(AND(TimeSpend[[#This Row],[Personnel number]]&lt;&gt;"",TimeSpend[[#This Row],[Date]]&lt;&gt;""),Utilization!$J$2,"")</f>
        <v/>
      </c>
      <c r="M3607" t="str">
        <f>IF(AND(TimeSpend[[#This Row],[Personnel number]]&lt;&gt;"",TimeSpend[[#This Row],[Date]]&lt;&gt;""),TimeSpend[[#This Row],[Employee Name]],"")</f>
        <v/>
      </c>
      <c r="N3607" t="str">
        <f t="shared" si="112"/>
        <v/>
      </c>
      <c r="O3607" t="str">
        <f t="shared" si="113"/>
        <v/>
      </c>
      <c r="P3607" t="str">
        <f>IF(D3607&lt;&gt;"",VLOOKUP(D3607,Projects!B:C,2,0),"")</f>
        <v/>
      </c>
    </row>
    <row r="3608" spans="1:16" x14ac:dyDescent="0.25">
      <c r="A3608" t="str">
        <f>UPPER(IF(AND(TimeSpend[[#This Row],[Personnel number]]&lt;&gt;"",TimeSpend[[#This Row],[Date]]&lt;&gt;""),TimeSpend[[#This Row],[Personnel number]],""))</f>
        <v/>
      </c>
      <c r="B3608" s="85" t="str">
        <f>IF(AND(TimeSpend[[#This Row],[Personnel number]]&lt;&gt;"",TimeSpend[[#This Row],[Date]]&lt;&gt;""),TEXT(TimeSpend[[#This Row],[Date]],"[$-409]yyyyMMdd"),"")</f>
        <v/>
      </c>
      <c r="C3608" s="33" t="str">
        <f>IF(AND(TimeSpend[[#This Row],[Personnel number]]&lt;&gt;"",TimeSpend[[#This Row],[Date]]&lt;&gt;""),SUBSTITUTE(TimeSpend[[#This Row],[Hours]],",","."),"")</f>
        <v/>
      </c>
      <c r="D3608" t="str">
        <f>IF(AND(TimeSpend[[#This Row],[Personnel number]]&lt;&gt;"",TimeSpend[[#This Row],[Date]]&lt;&gt;""),TimeSpend[[#This Row],[Network]],"")</f>
        <v/>
      </c>
      <c r="E3608" t="str">
        <f>IF(AND(TimeSpend[[#This Row],[Personnel number]]&lt;&gt;"",TimeSpend[[#This Row],[Date]]&lt;&gt;""),TimeSpend[[#This Row],[Network Description]],"")</f>
        <v/>
      </c>
      <c r="F3608" t="str">
        <f>IF(AND(TimeSpend[[#This Row],[Personnel number]]&lt;&gt;"",TimeSpend[[#This Row],[Date]]&lt;&gt;""),TimeSpend[[#This Row],[Activity]],"")</f>
        <v/>
      </c>
      <c r="G3608" t="str">
        <f>IF(AND(TimeSpend[[#This Row],[Personnel number]]&lt;&gt;"",TimeSpend[[#This Row],[Date]]&lt;&gt;""),TimeSpend[[#This Row],[Activity description]],"")</f>
        <v/>
      </c>
      <c r="H3608" s="36" t="str">
        <f>IF(AND(TimeSpend[[#This Row],[Personnel number]]&lt;&gt;"",TimeSpend[[#This Row],[Date]]&lt;&gt;""),TimeSpend[[#This Row],[Start Time]],"")</f>
        <v/>
      </c>
      <c r="I3608" s="36" t="str">
        <f>IF(AND(TimeSpend[[#This Row],[Personnel number]]&lt;&gt;"",TimeSpend[[#This Row],[Date]]&lt;&gt;""),TimeSpend[[#This Row],[End Time]],"")</f>
        <v/>
      </c>
      <c r="J3608" t="str">
        <f>IF(AND(TimeSpend[[#This Row],[Personnel number]]&lt;&gt;"",TimeSpend[[#This Row],[Date]]&lt;&gt;""),TimeSpend[[#This Row],[Location]],"")</f>
        <v/>
      </c>
      <c r="K3608" t="str">
        <f>IF(AND(TimeSpend[[#This Row],[Personnel number]]&lt;&gt;"",TimeSpend[[#This Row],[Date]]&lt;&gt;""),TimeSpend[[#This Row],[Task]],"")</f>
        <v/>
      </c>
      <c r="L3608" t="str">
        <f>IF(AND(TimeSpend[[#This Row],[Personnel number]]&lt;&gt;"",TimeSpend[[#This Row],[Date]]&lt;&gt;""),Utilization!$J$2,"")</f>
        <v/>
      </c>
      <c r="M3608" t="str">
        <f>IF(AND(TimeSpend[[#This Row],[Personnel number]]&lt;&gt;"",TimeSpend[[#This Row],[Date]]&lt;&gt;""),TimeSpend[[#This Row],[Employee Name]],"")</f>
        <v/>
      </c>
      <c r="N3608" t="str">
        <f t="shared" si="112"/>
        <v/>
      </c>
      <c r="O3608" t="str">
        <f t="shared" si="113"/>
        <v/>
      </c>
      <c r="P3608" t="str">
        <f>IF(D3608&lt;&gt;"",VLOOKUP(D3608,Projects!B:C,2,0),"")</f>
        <v/>
      </c>
    </row>
    <row r="3609" spans="1:16" x14ac:dyDescent="0.25">
      <c r="A3609" t="str">
        <f>UPPER(IF(AND(TimeSpend[[#This Row],[Personnel number]]&lt;&gt;"",TimeSpend[[#This Row],[Date]]&lt;&gt;""),TimeSpend[[#This Row],[Personnel number]],""))</f>
        <v/>
      </c>
      <c r="B3609" s="85" t="str">
        <f>IF(AND(TimeSpend[[#This Row],[Personnel number]]&lt;&gt;"",TimeSpend[[#This Row],[Date]]&lt;&gt;""),TEXT(TimeSpend[[#This Row],[Date]],"[$-409]yyyyMMdd"),"")</f>
        <v/>
      </c>
      <c r="C3609" s="33" t="str">
        <f>IF(AND(TimeSpend[[#This Row],[Personnel number]]&lt;&gt;"",TimeSpend[[#This Row],[Date]]&lt;&gt;""),SUBSTITUTE(TimeSpend[[#This Row],[Hours]],",","."),"")</f>
        <v/>
      </c>
      <c r="D3609" t="str">
        <f>IF(AND(TimeSpend[[#This Row],[Personnel number]]&lt;&gt;"",TimeSpend[[#This Row],[Date]]&lt;&gt;""),TimeSpend[[#This Row],[Network]],"")</f>
        <v/>
      </c>
      <c r="E3609" t="str">
        <f>IF(AND(TimeSpend[[#This Row],[Personnel number]]&lt;&gt;"",TimeSpend[[#This Row],[Date]]&lt;&gt;""),TimeSpend[[#This Row],[Network Description]],"")</f>
        <v/>
      </c>
      <c r="F3609" t="str">
        <f>IF(AND(TimeSpend[[#This Row],[Personnel number]]&lt;&gt;"",TimeSpend[[#This Row],[Date]]&lt;&gt;""),TimeSpend[[#This Row],[Activity]],"")</f>
        <v/>
      </c>
      <c r="G3609" t="str">
        <f>IF(AND(TimeSpend[[#This Row],[Personnel number]]&lt;&gt;"",TimeSpend[[#This Row],[Date]]&lt;&gt;""),TimeSpend[[#This Row],[Activity description]],"")</f>
        <v/>
      </c>
      <c r="H3609" s="36" t="str">
        <f>IF(AND(TimeSpend[[#This Row],[Personnel number]]&lt;&gt;"",TimeSpend[[#This Row],[Date]]&lt;&gt;""),TimeSpend[[#This Row],[Start Time]],"")</f>
        <v/>
      </c>
      <c r="I3609" s="36" t="str">
        <f>IF(AND(TimeSpend[[#This Row],[Personnel number]]&lt;&gt;"",TimeSpend[[#This Row],[Date]]&lt;&gt;""),TimeSpend[[#This Row],[End Time]],"")</f>
        <v/>
      </c>
      <c r="J3609" t="str">
        <f>IF(AND(TimeSpend[[#This Row],[Personnel number]]&lt;&gt;"",TimeSpend[[#This Row],[Date]]&lt;&gt;""),TimeSpend[[#This Row],[Location]],"")</f>
        <v/>
      </c>
      <c r="K3609" t="str">
        <f>IF(AND(TimeSpend[[#This Row],[Personnel number]]&lt;&gt;"",TimeSpend[[#This Row],[Date]]&lt;&gt;""),TimeSpend[[#This Row],[Task]],"")</f>
        <v/>
      </c>
      <c r="L3609" t="str">
        <f>IF(AND(TimeSpend[[#This Row],[Personnel number]]&lt;&gt;"",TimeSpend[[#This Row],[Date]]&lt;&gt;""),Utilization!$J$2,"")</f>
        <v/>
      </c>
      <c r="M3609" t="str">
        <f>IF(AND(TimeSpend[[#This Row],[Personnel number]]&lt;&gt;"",TimeSpend[[#This Row],[Date]]&lt;&gt;""),TimeSpend[[#This Row],[Employee Name]],"")</f>
        <v/>
      </c>
      <c r="N3609" t="str">
        <f t="shared" si="112"/>
        <v/>
      </c>
      <c r="O3609" t="str">
        <f t="shared" si="113"/>
        <v/>
      </c>
      <c r="P3609" t="str">
        <f>IF(D3609&lt;&gt;"",VLOOKUP(D3609,Projects!B:C,2,0),"")</f>
        <v/>
      </c>
    </row>
    <row r="3610" spans="1:16" x14ac:dyDescent="0.25">
      <c r="A3610" t="str">
        <f>UPPER(IF(AND(TimeSpend[[#This Row],[Personnel number]]&lt;&gt;"",TimeSpend[[#This Row],[Date]]&lt;&gt;""),TimeSpend[[#This Row],[Personnel number]],""))</f>
        <v/>
      </c>
      <c r="B3610" s="85" t="str">
        <f>IF(AND(TimeSpend[[#This Row],[Personnel number]]&lt;&gt;"",TimeSpend[[#This Row],[Date]]&lt;&gt;""),TEXT(TimeSpend[[#This Row],[Date]],"[$-409]yyyyMMdd"),"")</f>
        <v/>
      </c>
      <c r="C3610" s="33" t="str">
        <f>IF(AND(TimeSpend[[#This Row],[Personnel number]]&lt;&gt;"",TimeSpend[[#This Row],[Date]]&lt;&gt;""),SUBSTITUTE(TimeSpend[[#This Row],[Hours]],",","."),"")</f>
        <v/>
      </c>
      <c r="D3610" t="str">
        <f>IF(AND(TimeSpend[[#This Row],[Personnel number]]&lt;&gt;"",TimeSpend[[#This Row],[Date]]&lt;&gt;""),TimeSpend[[#This Row],[Network]],"")</f>
        <v/>
      </c>
      <c r="E3610" t="str">
        <f>IF(AND(TimeSpend[[#This Row],[Personnel number]]&lt;&gt;"",TimeSpend[[#This Row],[Date]]&lt;&gt;""),TimeSpend[[#This Row],[Network Description]],"")</f>
        <v/>
      </c>
      <c r="F3610" t="str">
        <f>IF(AND(TimeSpend[[#This Row],[Personnel number]]&lt;&gt;"",TimeSpend[[#This Row],[Date]]&lt;&gt;""),TimeSpend[[#This Row],[Activity]],"")</f>
        <v/>
      </c>
      <c r="G3610" t="str">
        <f>IF(AND(TimeSpend[[#This Row],[Personnel number]]&lt;&gt;"",TimeSpend[[#This Row],[Date]]&lt;&gt;""),TimeSpend[[#This Row],[Activity description]],"")</f>
        <v/>
      </c>
      <c r="H3610" s="36" t="str">
        <f>IF(AND(TimeSpend[[#This Row],[Personnel number]]&lt;&gt;"",TimeSpend[[#This Row],[Date]]&lt;&gt;""),TimeSpend[[#This Row],[Start Time]],"")</f>
        <v/>
      </c>
      <c r="I3610" s="36" t="str">
        <f>IF(AND(TimeSpend[[#This Row],[Personnel number]]&lt;&gt;"",TimeSpend[[#This Row],[Date]]&lt;&gt;""),TimeSpend[[#This Row],[End Time]],"")</f>
        <v/>
      </c>
      <c r="J3610" t="str">
        <f>IF(AND(TimeSpend[[#This Row],[Personnel number]]&lt;&gt;"",TimeSpend[[#This Row],[Date]]&lt;&gt;""),TimeSpend[[#This Row],[Location]],"")</f>
        <v/>
      </c>
      <c r="K3610" t="str">
        <f>IF(AND(TimeSpend[[#This Row],[Personnel number]]&lt;&gt;"",TimeSpend[[#This Row],[Date]]&lt;&gt;""),TimeSpend[[#This Row],[Task]],"")</f>
        <v/>
      </c>
      <c r="L3610" t="str">
        <f>IF(AND(TimeSpend[[#This Row],[Personnel number]]&lt;&gt;"",TimeSpend[[#This Row],[Date]]&lt;&gt;""),Utilization!$J$2,"")</f>
        <v/>
      </c>
      <c r="M3610" t="str">
        <f>IF(AND(TimeSpend[[#This Row],[Personnel number]]&lt;&gt;"",TimeSpend[[#This Row],[Date]]&lt;&gt;""),TimeSpend[[#This Row],[Employee Name]],"")</f>
        <v/>
      </c>
      <c r="N3610" t="str">
        <f t="shared" si="112"/>
        <v/>
      </c>
      <c r="O3610" t="str">
        <f t="shared" si="113"/>
        <v/>
      </c>
      <c r="P3610" t="str">
        <f>IF(D3610&lt;&gt;"",VLOOKUP(D3610,Projects!B:C,2,0),"")</f>
        <v/>
      </c>
    </row>
    <row r="3611" spans="1:16" x14ac:dyDescent="0.25">
      <c r="A3611" t="str">
        <f>UPPER(IF(AND(TimeSpend[[#This Row],[Personnel number]]&lt;&gt;"",TimeSpend[[#This Row],[Date]]&lt;&gt;""),TimeSpend[[#This Row],[Personnel number]],""))</f>
        <v/>
      </c>
      <c r="B3611" s="85" t="str">
        <f>IF(AND(TimeSpend[[#This Row],[Personnel number]]&lt;&gt;"",TimeSpend[[#This Row],[Date]]&lt;&gt;""),TEXT(TimeSpend[[#This Row],[Date]],"[$-409]yyyyMMdd"),"")</f>
        <v/>
      </c>
      <c r="C3611" s="33" t="str">
        <f>IF(AND(TimeSpend[[#This Row],[Personnel number]]&lt;&gt;"",TimeSpend[[#This Row],[Date]]&lt;&gt;""),SUBSTITUTE(TimeSpend[[#This Row],[Hours]],",","."),"")</f>
        <v/>
      </c>
      <c r="D3611" t="str">
        <f>IF(AND(TimeSpend[[#This Row],[Personnel number]]&lt;&gt;"",TimeSpend[[#This Row],[Date]]&lt;&gt;""),TimeSpend[[#This Row],[Network]],"")</f>
        <v/>
      </c>
      <c r="E3611" t="str">
        <f>IF(AND(TimeSpend[[#This Row],[Personnel number]]&lt;&gt;"",TimeSpend[[#This Row],[Date]]&lt;&gt;""),TimeSpend[[#This Row],[Network Description]],"")</f>
        <v/>
      </c>
      <c r="F3611" t="str">
        <f>IF(AND(TimeSpend[[#This Row],[Personnel number]]&lt;&gt;"",TimeSpend[[#This Row],[Date]]&lt;&gt;""),TimeSpend[[#This Row],[Activity]],"")</f>
        <v/>
      </c>
      <c r="G3611" t="str">
        <f>IF(AND(TimeSpend[[#This Row],[Personnel number]]&lt;&gt;"",TimeSpend[[#This Row],[Date]]&lt;&gt;""),TimeSpend[[#This Row],[Activity description]],"")</f>
        <v/>
      </c>
      <c r="H3611" s="36" t="str">
        <f>IF(AND(TimeSpend[[#This Row],[Personnel number]]&lt;&gt;"",TimeSpend[[#This Row],[Date]]&lt;&gt;""),TimeSpend[[#This Row],[Start Time]],"")</f>
        <v/>
      </c>
      <c r="I3611" s="36" t="str">
        <f>IF(AND(TimeSpend[[#This Row],[Personnel number]]&lt;&gt;"",TimeSpend[[#This Row],[Date]]&lt;&gt;""),TimeSpend[[#This Row],[End Time]],"")</f>
        <v/>
      </c>
      <c r="J3611" t="str">
        <f>IF(AND(TimeSpend[[#This Row],[Personnel number]]&lt;&gt;"",TimeSpend[[#This Row],[Date]]&lt;&gt;""),TimeSpend[[#This Row],[Location]],"")</f>
        <v/>
      </c>
      <c r="K3611" t="str">
        <f>IF(AND(TimeSpend[[#This Row],[Personnel number]]&lt;&gt;"",TimeSpend[[#This Row],[Date]]&lt;&gt;""),TimeSpend[[#This Row],[Task]],"")</f>
        <v/>
      </c>
      <c r="L3611" t="str">
        <f>IF(AND(TimeSpend[[#This Row],[Personnel number]]&lt;&gt;"",TimeSpend[[#This Row],[Date]]&lt;&gt;""),Utilization!$J$2,"")</f>
        <v/>
      </c>
      <c r="M3611" t="str">
        <f>IF(AND(TimeSpend[[#This Row],[Personnel number]]&lt;&gt;"",TimeSpend[[#This Row],[Date]]&lt;&gt;""),TimeSpend[[#This Row],[Employee Name]],"")</f>
        <v/>
      </c>
      <c r="N3611" t="str">
        <f t="shared" si="112"/>
        <v/>
      </c>
      <c r="O3611" t="str">
        <f t="shared" si="113"/>
        <v/>
      </c>
      <c r="P3611" t="str">
        <f>IF(D3611&lt;&gt;"",VLOOKUP(D3611,Projects!B:C,2,0),"")</f>
        <v/>
      </c>
    </row>
    <row r="3612" spans="1:16" x14ac:dyDescent="0.25">
      <c r="A3612" t="str">
        <f>UPPER(IF(AND(TimeSpend[[#This Row],[Personnel number]]&lt;&gt;"",TimeSpend[[#This Row],[Date]]&lt;&gt;""),TimeSpend[[#This Row],[Personnel number]],""))</f>
        <v/>
      </c>
      <c r="B3612" s="85" t="str">
        <f>IF(AND(TimeSpend[[#This Row],[Personnel number]]&lt;&gt;"",TimeSpend[[#This Row],[Date]]&lt;&gt;""),TEXT(TimeSpend[[#This Row],[Date]],"[$-409]yyyyMMdd"),"")</f>
        <v/>
      </c>
      <c r="C3612" s="33" t="str">
        <f>IF(AND(TimeSpend[[#This Row],[Personnel number]]&lt;&gt;"",TimeSpend[[#This Row],[Date]]&lt;&gt;""),SUBSTITUTE(TimeSpend[[#This Row],[Hours]],",","."),"")</f>
        <v/>
      </c>
      <c r="D3612" t="str">
        <f>IF(AND(TimeSpend[[#This Row],[Personnel number]]&lt;&gt;"",TimeSpend[[#This Row],[Date]]&lt;&gt;""),TimeSpend[[#This Row],[Network]],"")</f>
        <v/>
      </c>
      <c r="E3612" t="str">
        <f>IF(AND(TimeSpend[[#This Row],[Personnel number]]&lt;&gt;"",TimeSpend[[#This Row],[Date]]&lt;&gt;""),TimeSpend[[#This Row],[Network Description]],"")</f>
        <v/>
      </c>
      <c r="F3612" t="str">
        <f>IF(AND(TimeSpend[[#This Row],[Personnel number]]&lt;&gt;"",TimeSpend[[#This Row],[Date]]&lt;&gt;""),TimeSpend[[#This Row],[Activity]],"")</f>
        <v/>
      </c>
      <c r="G3612" t="str">
        <f>IF(AND(TimeSpend[[#This Row],[Personnel number]]&lt;&gt;"",TimeSpend[[#This Row],[Date]]&lt;&gt;""),TimeSpend[[#This Row],[Activity description]],"")</f>
        <v/>
      </c>
      <c r="H3612" s="36" t="str">
        <f>IF(AND(TimeSpend[[#This Row],[Personnel number]]&lt;&gt;"",TimeSpend[[#This Row],[Date]]&lt;&gt;""),TimeSpend[[#This Row],[Start Time]],"")</f>
        <v/>
      </c>
      <c r="I3612" s="36" t="str">
        <f>IF(AND(TimeSpend[[#This Row],[Personnel number]]&lt;&gt;"",TimeSpend[[#This Row],[Date]]&lt;&gt;""),TimeSpend[[#This Row],[End Time]],"")</f>
        <v/>
      </c>
      <c r="J3612" t="str">
        <f>IF(AND(TimeSpend[[#This Row],[Personnel number]]&lt;&gt;"",TimeSpend[[#This Row],[Date]]&lt;&gt;""),TimeSpend[[#This Row],[Location]],"")</f>
        <v/>
      </c>
      <c r="K3612" t="str">
        <f>IF(AND(TimeSpend[[#This Row],[Personnel number]]&lt;&gt;"",TimeSpend[[#This Row],[Date]]&lt;&gt;""),TimeSpend[[#This Row],[Task]],"")</f>
        <v/>
      </c>
      <c r="L3612" t="str">
        <f>IF(AND(TimeSpend[[#This Row],[Personnel number]]&lt;&gt;"",TimeSpend[[#This Row],[Date]]&lt;&gt;""),Utilization!$J$2,"")</f>
        <v/>
      </c>
      <c r="M3612" t="str">
        <f>IF(AND(TimeSpend[[#This Row],[Personnel number]]&lt;&gt;"",TimeSpend[[#This Row],[Date]]&lt;&gt;""),TimeSpend[[#This Row],[Employee Name]],"")</f>
        <v/>
      </c>
      <c r="N3612" t="str">
        <f t="shared" si="112"/>
        <v/>
      </c>
      <c r="O3612" t="str">
        <f t="shared" si="113"/>
        <v/>
      </c>
      <c r="P3612" t="str">
        <f>IF(D3612&lt;&gt;"",VLOOKUP(D3612,Projects!B:C,2,0),"")</f>
        <v/>
      </c>
    </row>
    <row r="3613" spans="1:16" x14ac:dyDescent="0.25">
      <c r="A3613" t="str">
        <f>UPPER(IF(AND(TimeSpend[[#This Row],[Personnel number]]&lt;&gt;"",TimeSpend[[#This Row],[Date]]&lt;&gt;""),TimeSpend[[#This Row],[Personnel number]],""))</f>
        <v/>
      </c>
      <c r="B3613" s="85" t="str">
        <f>IF(AND(TimeSpend[[#This Row],[Personnel number]]&lt;&gt;"",TimeSpend[[#This Row],[Date]]&lt;&gt;""),TEXT(TimeSpend[[#This Row],[Date]],"[$-409]yyyyMMdd"),"")</f>
        <v/>
      </c>
      <c r="C3613" s="33" t="str">
        <f>IF(AND(TimeSpend[[#This Row],[Personnel number]]&lt;&gt;"",TimeSpend[[#This Row],[Date]]&lt;&gt;""),SUBSTITUTE(TimeSpend[[#This Row],[Hours]],",","."),"")</f>
        <v/>
      </c>
      <c r="D3613" t="str">
        <f>IF(AND(TimeSpend[[#This Row],[Personnel number]]&lt;&gt;"",TimeSpend[[#This Row],[Date]]&lt;&gt;""),TimeSpend[[#This Row],[Network]],"")</f>
        <v/>
      </c>
      <c r="E3613" t="str">
        <f>IF(AND(TimeSpend[[#This Row],[Personnel number]]&lt;&gt;"",TimeSpend[[#This Row],[Date]]&lt;&gt;""),TimeSpend[[#This Row],[Network Description]],"")</f>
        <v/>
      </c>
      <c r="F3613" t="str">
        <f>IF(AND(TimeSpend[[#This Row],[Personnel number]]&lt;&gt;"",TimeSpend[[#This Row],[Date]]&lt;&gt;""),TimeSpend[[#This Row],[Activity]],"")</f>
        <v/>
      </c>
      <c r="G3613" t="str">
        <f>IF(AND(TimeSpend[[#This Row],[Personnel number]]&lt;&gt;"",TimeSpend[[#This Row],[Date]]&lt;&gt;""),TimeSpend[[#This Row],[Activity description]],"")</f>
        <v/>
      </c>
      <c r="H3613" s="36" t="str">
        <f>IF(AND(TimeSpend[[#This Row],[Personnel number]]&lt;&gt;"",TimeSpend[[#This Row],[Date]]&lt;&gt;""),TimeSpend[[#This Row],[Start Time]],"")</f>
        <v/>
      </c>
      <c r="I3613" s="36" t="str">
        <f>IF(AND(TimeSpend[[#This Row],[Personnel number]]&lt;&gt;"",TimeSpend[[#This Row],[Date]]&lt;&gt;""),TimeSpend[[#This Row],[End Time]],"")</f>
        <v/>
      </c>
      <c r="J3613" t="str">
        <f>IF(AND(TimeSpend[[#This Row],[Personnel number]]&lt;&gt;"",TimeSpend[[#This Row],[Date]]&lt;&gt;""),TimeSpend[[#This Row],[Location]],"")</f>
        <v/>
      </c>
      <c r="K3613" t="str">
        <f>IF(AND(TimeSpend[[#This Row],[Personnel number]]&lt;&gt;"",TimeSpend[[#This Row],[Date]]&lt;&gt;""),TimeSpend[[#This Row],[Task]],"")</f>
        <v/>
      </c>
      <c r="L3613" t="str">
        <f>IF(AND(TimeSpend[[#This Row],[Personnel number]]&lt;&gt;"",TimeSpend[[#This Row],[Date]]&lt;&gt;""),Utilization!$J$2,"")</f>
        <v/>
      </c>
      <c r="M3613" t="str">
        <f>IF(AND(TimeSpend[[#This Row],[Personnel number]]&lt;&gt;"",TimeSpend[[#This Row],[Date]]&lt;&gt;""),TimeSpend[[#This Row],[Employee Name]],"")</f>
        <v/>
      </c>
      <c r="N3613" t="str">
        <f t="shared" si="112"/>
        <v/>
      </c>
      <c r="O3613" t="str">
        <f t="shared" si="113"/>
        <v/>
      </c>
      <c r="P3613" t="str">
        <f>IF(D3613&lt;&gt;"",VLOOKUP(D3613,Projects!B:C,2,0),"")</f>
        <v/>
      </c>
    </row>
    <row r="3614" spans="1:16" x14ac:dyDescent="0.25">
      <c r="A3614" t="str">
        <f>UPPER(IF(AND(TimeSpend[[#This Row],[Personnel number]]&lt;&gt;"",TimeSpend[[#This Row],[Date]]&lt;&gt;""),TimeSpend[[#This Row],[Personnel number]],""))</f>
        <v/>
      </c>
      <c r="B3614" s="85" t="str">
        <f>IF(AND(TimeSpend[[#This Row],[Personnel number]]&lt;&gt;"",TimeSpend[[#This Row],[Date]]&lt;&gt;""),TEXT(TimeSpend[[#This Row],[Date]],"[$-409]yyyyMMdd"),"")</f>
        <v/>
      </c>
      <c r="C3614" s="33" t="str">
        <f>IF(AND(TimeSpend[[#This Row],[Personnel number]]&lt;&gt;"",TimeSpend[[#This Row],[Date]]&lt;&gt;""),SUBSTITUTE(TimeSpend[[#This Row],[Hours]],",","."),"")</f>
        <v/>
      </c>
      <c r="D3614" t="str">
        <f>IF(AND(TimeSpend[[#This Row],[Personnel number]]&lt;&gt;"",TimeSpend[[#This Row],[Date]]&lt;&gt;""),TimeSpend[[#This Row],[Network]],"")</f>
        <v/>
      </c>
      <c r="E3614" t="str">
        <f>IF(AND(TimeSpend[[#This Row],[Personnel number]]&lt;&gt;"",TimeSpend[[#This Row],[Date]]&lt;&gt;""),TimeSpend[[#This Row],[Network Description]],"")</f>
        <v/>
      </c>
      <c r="F3614" t="str">
        <f>IF(AND(TimeSpend[[#This Row],[Personnel number]]&lt;&gt;"",TimeSpend[[#This Row],[Date]]&lt;&gt;""),TimeSpend[[#This Row],[Activity]],"")</f>
        <v/>
      </c>
      <c r="G3614" t="str">
        <f>IF(AND(TimeSpend[[#This Row],[Personnel number]]&lt;&gt;"",TimeSpend[[#This Row],[Date]]&lt;&gt;""),TimeSpend[[#This Row],[Activity description]],"")</f>
        <v/>
      </c>
      <c r="H3614" s="36" t="str">
        <f>IF(AND(TimeSpend[[#This Row],[Personnel number]]&lt;&gt;"",TimeSpend[[#This Row],[Date]]&lt;&gt;""),TimeSpend[[#This Row],[Start Time]],"")</f>
        <v/>
      </c>
      <c r="I3614" s="36" t="str">
        <f>IF(AND(TimeSpend[[#This Row],[Personnel number]]&lt;&gt;"",TimeSpend[[#This Row],[Date]]&lt;&gt;""),TimeSpend[[#This Row],[End Time]],"")</f>
        <v/>
      </c>
      <c r="J3614" t="str">
        <f>IF(AND(TimeSpend[[#This Row],[Personnel number]]&lt;&gt;"",TimeSpend[[#This Row],[Date]]&lt;&gt;""),TimeSpend[[#This Row],[Location]],"")</f>
        <v/>
      </c>
      <c r="K3614" t="str">
        <f>IF(AND(TimeSpend[[#This Row],[Personnel number]]&lt;&gt;"",TimeSpend[[#This Row],[Date]]&lt;&gt;""),TimeSpend[[#This Row],[Task]],"")</f>
        <v/>
      </c>
      <c r="L3614" t="str">
        <f>IF(AND(TimeSpend[[#This Row],[Personnel number]]&lt;&gt;"",TimeSpend[[#This Row],[Date]]&lt;&gt;""),Utilization!$J$2,"")</f>
        <v/>
      </c>
      <c r="M3614" t="str">
        <f>IF(AND(TimeSpend[[#This Row],[Personnel number]]&lt;&gt;"",TimeSpend[[#This Row],[Date]]&lt;&gt;""),TimeSpend[[#This Row],[Employee Name]],"")</f>
        <v/>
      </c>
      <c r="N3614" t="str">
        <f t="shared" si="112"/>
        <v/>
      </c>
      <c r="O3614" t="str">
        <f t="shared" si="113"/>
        <v/>
      </c>
      <c r="P3614" t="str">
        <f>IF(D3614&lt;&gt;"",VLOOKUP(D3614,Projects!B:C,2,0),"")</f>
        <v/>
      </c>
    </row>
    <row r="3615" spans="1:16" x14ac:dyDescent="0.25">
      <c r="A3615" t="str">
        <f>UPPER(IF(AND(TimeSpend[[#This Row],[Personnel number]]&lt;&gt;"",TimeSpend[[#This Row],[Date]]&lt;&gt;""),TimeSpend[[#This Row],[Personnel number]],""))</f>
        <v/>
      </c>
      <c r="B3615" s="85" t="str">
        <f>IF(AND(TimeSpend[[#This Row],[Personnel number]]&lt;&gt;"",TimeSpend[[#This Row],[Date]]&lt;&gt;""),TEXT(TimeSpend[[#This Row],[Date]],"[$-409]yyyyMMdd"),"")</f>
        <v/>
      </c>
      <c r="C3615" s="33" t="str">
        <f>IF(AND(TimeSpend[[#This Row],[Personnel number]]&lt;&gt;"",TimeSpend[[#This Row],[Date]]&lt;&gt;""),SUBSTITUTE(TimeSpend[[#This Row],[Hours]],",","."),"")</f>
        <v/>
      </c>
      <c r="D3615" t="str">
        <f>IF(AND(TimeSpend[[#This Row],[Personnel number]]&lt;&gt;"",TimeSpend[[#This Row],[Date]]&lt;&gt;""),TimeSpend[[#This Row],[Network]],"")</f>
        <v/>
      </c>
      <c r="E3615" t="str">
        <f>IF(AND(TimeSpend[[#This Row],[Personnel number]]&lt;&gt;"",TimeSpend[[#This Row],[Date]]&lt;&gt;""),TimeSpend[[#This Row],[Network Description]],"")</f>
        <v/>
      </c>
      <c r="F3615" t="str">
        <f>IF(AND(TimeSpend[[#This Row],[Personnel number]]&lt;&gt;"",TimeSpend[[#This Row],[Date]]&lt;&gt;""),TimeSpend[[#This Row],[Activity]],"")</f>
        <v/>
      </c>
      <c r="G3615" t="str">
        <f>IF(AND(TimeSpend[[#This Row],[Personnel number]]&lt;&gt;"",TimeSpend[[#This Row],[Date]]&lt;&gt;""),TimeSpend[[#This Row],[Activity description]],"")</f>
        <v/>
      </c>
      <c r="H3615" s="36" t="str">
        <f>IF(AND(TimeSpend[[#This Row],[Personnel number]]&lt;&gt;"",TimeSpend[[#This Row],[Date]]&lt;&gt;""),TimeSpend[[#This Row],[Start Time]],"")</f>
        <v/>
      </c>
      <c r="I3615" s="36" t="str">
        <f>IF(AND(TimeSpend[[#This Row],[Personnel number]]&lt;&gt;"",TimeSpend[[#This Row],[Date]]&lt;&gt;""),TimeSpend[[#This Row],[End Time]],"")</f>
        <v/>
      </c>
      <c r="J3615" t="str">
        <f>IF(AND(TimeSpend[[#This Row],[Personnel number]]&lt;&gt;"",TimeSpend[[#This Row],[Date]]&lt;&gt;""),TimeSpend[[#This Row],[Location]],"")</f>
        <v/>
      </c>
      <c r="K3615" t="str">
        <f>IF(AND(TimeSpend[[#This Row],[Personnel number]]&lt;&gt;"",TimeSpend[[#This Row],[Date]]&lt;&gt;""),TimeSpend[[#This Row],[Task]],"")</f>
        <v/>
      </c>
      <c r="L3615" t="str">
        <f>IF(AND(TimeSpend[[#This Row],[Personnel number]]&lt;&gt;"",TimeSpend[[#This Row],[Date]]&lt;&gt;""),Utilization!$J$2,"")</f>
        <v/>
      </c>
      <c r="M3615" t="str">
        <f>IF(AND(TimeSpend[[#This Row],[Personnel number]]&lt;&gt;"",TimeSpend[[#This Row],[Date]]&lt;&gt;""),TimeSpend[[#This Row],[Employee Name]],"")</f>
        <v/>
      </c>
      <c r="N3615" t="str">
        <f t="shared" si="112"/>
        <v/>
      </c>
      <c r="O3615" t="str">
        <f t="shared" si="113"/>
        <v/>
      </c>
      <c r="P3615" t="str">
        <f>IF(D3615&lt;&gt;"",VLOOKUP(D3615,Projects!B:C,2,0),"")</f>
        <v/>
      </c>
    </row>
    <row r="3616" spans="1:16" x14ac:dyDescent="0.25">
      <c r="A3616" t="str">
        <f>UPPER(IF(AND(TimeSpend[[#This Row],[Personnel number]]&lt;&gt;"",TimeSpend[[#This Row],[Date]]&lt;&gt;""),TimeSpend[[#This Row],[Personnel number]],""))</f>
        <v/>
      </c>
      <c r="B3616" s="85" t="str">
        <f>IF(AND(TimeSpend[[#This Row],[Personnel number]]&lt;&gt;"",TimeSpend[[#This Row],[Date]]&lt;&gt;""),TEXT(TimeSpend[[#This Row],[Date]],"[$-409]yyyyMMdd"),"")</f>
        <v/>
      </c>
      <c r="C3616" s="33" t="str">
        <f>IF(AND(TimeSpend[[#This Row],[Personnel number]]&lt;&gt;"",TimeSpend[[#This Row],[Date]]&lt;&gt;""),SUBSTITUTE(TimeSpend[[#This Row],[Hours]],",","."),"")</f>
        <v/>
      </c>
      <c r="D3616" t="str">
        <f>IF(AND(TimeSpend[[#This Row],[Personnel number]]&lt;&gt;"",TimeSpend[[#This Row],[Date]]&lt;&gt;""),TimeSpend[[#This Row],[Network]],"")</f>
        <v/>
      </c>
      <c r="E3616" t="str">
        <f>IF(AND(TimeSpend[[#This Row],[Personnel number]]&lt;&gt;"",TimeSpend[[#This Row],[Date]]&lt;&gt;""),TimeSpend[[#This Row],[Network Description]],"")</f>
        <v/>
      </c>
      <c r="F3616" t="str">
        <f>IF(AND(TimeSpend[[#This Row],[Personnel number]]&lt;&gt;"",TimeSpend[[#This Row],[Date]]&lt;&gt;""),TimeSpend[[#This Row],[Activity]],"")</f>
        <v/>
      </c>
      <c r="G3616" t="str">
        <f>IF(AND(TimeSpend[[#This Row],[Personnel number]]&lt;&gt;"",TimeSpend[[#This Row],[Date]]&lt;&gt;""),TimeSpend[[#This Row],[Activity description]],"")</f>
        <v/>
      </c>
      <c r="H3616" s="36" t="str">
        <f>IF(AND(TimeSpend[[#This Row],[Personnel number]]&lt;&gt;"",TimeSpend[[#This Row],[Date]]&lt;&gt;""),TimeSpend[[#This Row],[Start Time]],"")</f>
        <v/>
      </c>
      <c r="I3616" s="36" t="str">
        <f>IF(AND(TimeSpend[[#This Row],[Personnel number]]&lt;&gt;"",TimeSpend[[#This Row],[Date]]&lt;&gt;""),TimeSpend[[#This Row],[End Time]],"")</f>
        <v/>
      </c>
      <c r="J3616" t="str">
        <f>IF(AND(TimeSpend[[#This Row],[Personnel number]]&lt;&gt;"",TimeSpend[[#This Row],[Date]]&lt;&gt;""),TimeSpend[[#This Row],[Location]],"")</f>
        <v/>
      </c>
      <c r="K3616" t="str">
        <f>IF(AND(TimeSpend[[#This Row],[Personnel number]]&lt;&gt;"",TimeSpend[[#This Row],[Date]]&lt;&gt;""),TimeSpend[[#This Row],[Task]],"")</f>
        <v/>
      </c>
      <c r="L3616" t="str">
        <f>IF(AND(TimeSpend[[#This Row],[Personnel number]]&lt;&gt;"",TimeSpend[[#This Row],[Date]]&lt;&gt;""),Utilization!$J$2,"")</f>
        <v/>
      </c>
      <c r="M3616" t="str">
        <f>IF(AND(TimeSpend[[#This Row],[Personnel number]]&lt;&gt;"",TimeSpend[[#This Row],[Date]]&lt;&gt;""),TimeSpend[[#This Row],[Employee Name]],"")</f>
        <v/>
      </c>
      <c r="N3616" t="str">
        <f t="shared" si="112"/>
        <v/>
      </c>
      <c r="O3616" t="str">
        <f t="shared" si="113"/>
        <v/>
      </c>
      <c r="P3616" t="str">
        <f>IF(D3616&lt;&gt;"",VLOOKUP(D3616,Projects!B:C,2,0),"")</f>
        <v/>
      </c>
    </row>
    <row r="3617" spans="1:16" x14ac:dyDescent="0.25">
      <c r="A3617" t="str">
        <f>UPPER(IF(AND(TimeSpend[[#This Row],[Personnel number]]&lt;&gt;"",TimeSpend[[#This Row],[Date]]&lt;&gt;""),TimeSpend[[#This Row],[Personnel number]],""))</f>
        <v/>
      </c>
      <c r="B3617" s="85" t="str">
        <f>IF(AND(TimeSpend[[#This Row],[Personnel number]]&lt;&gt;"",TimeSpend[[#This Row],[Date]]&lt;&gt;""),TEXT(TimeSpend[[#This Row],[Date]],"[$-409]yyyyMMdd"),"")</f>
        <v/>
      </c>
      <c r="C3617" s="33" t="str">
        <f>IF(AND(TimeSpend[[#This Row],[Personnel number]]&lt;&gt;"",TimeSpend[[#This Row],[Date]]&lt;&gt;""),SUBSTITUTE(TimeSpend[[#This Row],[Hours]],",","."),"")</f>
        <v/>
      </c>
      <c r="D3617" t="str">
        <f>IF(AND(TimeSpend[[#This Row],[Personnel number]]&lt;&gt;"",TimeSpend[[#This Row],[Date]]&lt;&gt;""),TimeSpend[[#This Row],[Network]],"")</f>
        <v/>
      </c>
      <c r="E3617" t="str">
        <f>IF(AND(TimeSpend[[#This Row],[Personnel number]]&lt;&gt;"",TimeSpend[[#This Row],[Date]]&lt;&gt;""),TimeSpend[[#This Row],[Network Description]],"")</f>
        <v/>
      </c>
      <c r="F3617" t="str">
        <f>IF(AND(TimeSpend[[#This Row],[Personnel number]]&lt;&gt;"",TimeSpend[[#This Row],[Date]]&lt;&gt;""),TimeSpend[[#This Row],[Activity]],"")</f>
        <v/>
      </c>
      <c r="G3617" t="str">
        <f>IF(AND(TimeSpend[[#This Row],[Personnel number]]&lt;&gt;"",TimeSpend[[#This Row],[Date]]&lt;&gt;""),TimeSpend[[#This Row],[Activity description]],"")</f>
        <v/>
      </c>
      <c r="H3617" s="36" t="str">
        <f>IF(AND(TimeSpend[[#This Row],[Personnel number]]&lt;&gt;"",TimeSpend[[#This Row],[Date]]&lt;&gt;""),TimeSpend[[#This Row],[Start Time]],"")</f>
        <v/>
      </c>
      <c r="I3617" s="36" t="str">
        <f>IF(AND(TimeSpend[[#This Row],[Personnel number]]&lt;&gt;"",TimeSpend[[#This Row],[Date]]&lt;&gt;""),TimeSpend[[#This Row],[End Time]],"")</f>
        <v/>
      </c>
      <c r="J3617" t="str">
        <f>IF(AND(TimeSpend[[#This Row],[Personnel number]]&lt;&gt;"",TimeSpend[[#This Row],[Date]]&lt;&gt;""),TimeSpend[[#This Row],[Location]],"")</f>
        <v/>
      </c>
      <c r="K3617" t="str">
        <f>IF(AND(TimeSpend[[#This Row],[Personnel number]]&lt;&gt;"",TimeSpend[[#This Row],[Date]]&lt;&gt;""),TimeSpend[[#This Row],[Task]],"")</f>
        <v/>
      </c>
      <c r="L3617" t="str">
        <f>IF(AND(TimeSpend[[#This Row],[Personnel number]]&lt;&gt;"",TimeSpend[[#This Row],[Date]]&lt;&gt;""),Utilization!$J$2,"")</f>
        <v/>
      </c>
      <c r="M3617" t="str">
        <f>IF(AND(TimeSpend[[#This Row],[Personnel number]]&lt;&gt;"",TimeSpend[[#This Row],[Date]]&lt;&gt;""),TimeSpend[[#This Row],[Employee Name]],"")</f>
        <v/>
      </c>
      <c r="N3617" t="str">
        <f t="shared" si="112"/>
        <v/>
      </c>
      <c r="O3617" t="str">
        <f t="shared" si="113"/>
        <v/>
      </c>
      <c r="P3617" t="str">
        <f>IF(D3617&lt;&gt;"",VLOOKUP(D3617,Projects!B:C,2,0),"")</f>
        <v/>
      </c>
    </row>
    <row r="3618" spans="1:16" x14ac:dyDescent="0.25">
      <c r="A3618" t="str">
        <f>UPPER(IF(AND(TimeSpend[[#This Row],[Personnel number]]&lt;&gt;"",TimeSpend[[#This Row],[Date]]&lt;&gt;""),TimeSpend[[#This Row],[Personnel number]],""))</f>
        <v/>
      </c>
      <c r="B3618" s="85" t="str">
        <f>IF(AND(TimeSpend[[#This Row],[Personnel number]]&lt;&gt;"",TimeSpend[[#This Row],[Date]]&lt;&gt;""),TEXT(TimeSpend[[#This Row],[Date]],"[$-409]yyyyMMdd"),"")</f>
        <v/>
      </c>
      <c r="C3618" s="33" t="str">
        <f>IF(AND(TimeSpend[[#This Row],[Personnel number]]&lt;&gt;"",TimeSpend[[#This Row],[Date]]&lt;&gt;""),SUBSTITUTE(TimeSpend[[#This Row],[Hours]],",","."),"")</f>
        <v/>
      </c>
      <c r="D3618" t="str">
        <f>IF(AND(TimeSpend[[#This Row],[Personnel number]]&lt;&gt;"",TimeSpend[[#This Row],[Date]]&lt;&gt;""),TimeSpend[[#This Row],[Network]],"")</f>
        <v/>
      </c>
      <c r="E3618" t="str">
        <f>IF(AND(TimeSpend[[#This Row],[Personnel number]]&lt;&gt;"",TimeSpend[[#This Row],[Date]]&lt;&gt;""),TimeSpend[[#This Row],[Network Description]],"")</f>
        <v/>
      </c>
      <c r="F3618" t="str">
        <f>IF(AND(TimeSpend[[#This Row],[Personnel number]]&lt;&gt;"",TimeSpend[[#This Row],[Date]]&lt;&gt;""),TimeSpend[[#This Row],[Activity]],"")</f>
        <v/>
      </c>
      <c r="G3618" t="str">
        <f>IF(AND(TimeSpend[[#This Row],[Personnel number]]&lt;&gt;"",TimeSpend[[#This Row],[Date]]&lt;&gt;""),TimeSpend[[#This Row],[Activity description]],"")</f>
        <v/>
      </c>
      <c r="H3618" s="36" t="str">
        <f>IF(AND(TimeSpend[[#This Row],[Personnel number]]&lt;&gt;"",TimeSpend[[#This Row],[Date]]&lt;&gt;""),TimeSpend[[#This Row],[Start Time]],"")</f>
        <v/>
      </c>
      <c r="I3618" s="36" t="str">
        <f>IF(AND(TimeSpend[[#This Row],[Personnel number]]&lt;&gt;"",TimeSpend[[#This Row],[Date]]&lt;&gt;""),TimeSpend[[#This Row],[End Time]],"")</f>
        <v/>
      </c>
      <c r="J3618" t="str">
        <f>IF(AND(TimeSpend[[#This Row],[Personnel number]]&lt;&gt;"",TimeSpend[[#This Row],[Date]]&lt;&gt;""),TimeSpend[[#This Row],[Location]],"")</f>
        <v/>
      </c>
      <c r="K3618" t="str">
        <f>IF(AND(TimeSpend[[#This Row],[Personnel number]]&lt;&gt;"",TimeSpend[[#This Row],[Date]]&lt;&gt;""),TimeSpend[[#This Row],[Task]],"")</f>
        <v/>
      </c>
      <c r="L3618" t="str">
        <f>IF(AND(TimeSpend[[#This Row],[Personnel number]]&lt;&gt;"",TimeSpend[[#This Row],[Date]]&lt;&gt;""),Utilization!$J$2,"")</f>
        <v/>
      </c>
      <c r="M3618" t="str">
        <f>IF(AND(TimeSpend[[#This Row],[Personnel number]]&lt;&gt;"",TimeSpend[[#This Row],[Date]]&lt;&gt;""),TimeSpend[[#This Row],[Employee Name]],"")</f>
        <v/>
      </c>
      <c r="N3618" t="str">
        <f t="shared" si="112"/>
        <v/>
      </c>
      <c r="O3618" t="str">
        <f t="shared" si="113"/>
        <v/>
      </c>
      <c r="P3618" t="str">
        <f>IF(D3618&lt;&gt;"",VLOOKUP(D3618,Projects!B:C,2,0),"")</f>
        <v/>
      </c>
    </row>
    <row r="3619" spans="1:16" x14ac:dyDescent="0.25">
      <c r="A3619" t="str">
        <f>UPPER(IF(AND(TimeSpend[[#This Row],[Personnel number]]&lt;&gt;"",TimeSpend[[#This Row],[Date]]&lt;&gt;""),TimeSpend[[#This Row],[Personnel number]],""))</f>
        <v/>
      </c>
      <c r="B3619" s="85" t="str">
        <f>IF(AND(TimeSpend[[#This Row],[Personnel number]]&lt;&gt;"",TimeSpend[[#This Row],[Date]]&lt;&gt;""),TEXT(TimeSpend[[#This Row],[Date]],"[$-409]yyyyMMdd"),"")</f>
        <v/>
      </c>
      <c r="C3619" s="33" t="str">
        <f>IF(AND(TimeSpend[[#This Row],[Personnel number]]&lt;&gt;"",TimeSpend[[#This Row],[Date]]&lt;&gt;""),SUBSTITUTE(TimeSpend[[#This Row],[Hours]],",","."),"")</f>
        <v/>
      </c>
      <c r="D3619" t="str">
        <f>IF(AND(TimeSpend[[#This Row],[Personnel number]]&lt;&gt;"",TimeSpend[[#This Row],[Date]]&lt;&gt;""),TimeSpend[[#This Row],[Network]],"")</f>
        <v/>
      </c>
      <c r="E3619" t="str">
        <f>IF(AND(TimeSpend[[#This Row],[Personnel number]]&lt;&gt;"",TimeSpend[[#This Row],[Date]]&lt;&gt;""),TimeSpend[[#This Row],[Network Description]],"")</f>
        <v/>
      </c>
      <c r="F3619" t="str">
        <f>IF(AND(TimeSpend[[#This Row],[Personnel number]]&lt;&gt;"",TimeSpend[[#This Row],[Date]]&lt;&gt;""),TimeSpend[[#This Row],[Activity]],"")</f>
        <v/>
      </c>
      <c r="G3619" t="str">
        <f>IF(AND(TimeSpend[[#This Row],[Personnel number]]&lt;&gt;"",TimeSpend[[#This Row],[Date]]&lt;&gt;""),TimeSpend[[#This Row],[Activity description]],"")</f>
        <v/>
      </c>
      <c r="H3619" s="36" t="str">
        <f>IF(AND(TimeSpend[[#This Row],[Personnel number]]&lt;&gt;"",TimeSpend[[#This Row],[Date]]&lt;&gt;""),TimeSpend[[#This Row],[Start Time]],"")</f>
        <v/>
      </c>
      <c r="I3619" s="36" t="str">
        <f>IF(AND(TimeSpend[[#This Row],[Personnel number]]&lt;&gt;"",TimeSpend[[#This Row],[Date]]&lt;&gt;""),TimeSpend[[#This Row],[End Time]],"")</f>
        <v/>
      </c>
      <c r="J3619" t="str">
        <f>IF(AND(TimeSpend[[#This Row],[Personnel number]]&lt;&gt;"",TimeSpend[[#This Row],[Date]]&lt;&gt;""),TimeSpend[[#This Row],[Location]],"")</f>
        <v/>
      </c>
      <c r="K3619" t="str">
        <f>IF(AND(TimeSpend[[#This Row],[Personnel number]]&lt;&gt;"",TimeSpend[[#This Row],[Date]]&lt;&gt;""),TimeSpend[[#This Row],[Task]],"")</f>
        <v/>
      </c>
      <c r="L3619" t="str">
        <f>IF(AND(TimeSpend[[#This Row],[Personnel number]]&lt;&gt;"",TimeSpend[[#This Row],[Date]]&lt;&gt;""),Utilization!$J$2,"")</f>
        <v/>
      </c>
      <c r="M3619" t="str">
        <f>IF(AND(TimeSpend[[#This Row],[Personnel number]]&lt;&gt;"",TimeSpend[[#This Row],[Date]]&lt;&gt;""),TimeSpend[[#This Row],[Employee Name]],"")</f>
        <v/>
      </c>
      <c r="N3619" t="str">
        <f t="shared" si="112"/>
        <v/>
      </c>
      <c r="O3619" t="str">
        <f t="shared" si="113"/>
        <v/>
      </c>
      <c r="P3619" t="str">
        <f>IF(D3619&lt;&gt;"",VLOOKUP(D3619,Projects!B:C,2,0),"")</f>
        <v/>
      </c>
    </row>
    <row r="3620" spans="1:16" x14ac:dyDescent="0.25">
      <c r="A3620" t="str">
        <f>UPPER(IF(AND(TimeSpend[[#This Row],[Personnel number]]&lt;&gt;"",TimeSpend[[#This Row],[Date]]&lt;&gt;""),TimeSpend[[#This Row],[Personnel number]],""))</f>
        <v/>
      </c>
      <c r="B3620" s="85" t="str">
        <f>IF(AND(TimeSpend[[#This Row],[Personnel number]]&lt;&gt;"",TimeSpend[[#This Row],[Date]]&lt;&gt;""),TEXT(TimeSpend[[#This Row],[Date]],"[$-409]yyyyMMdd"),"")</f>
        <v/>
      </c>
      <c r="C3620" s="33" t="str">
        <f>IF(AND(TimeSpend[[#This Row],[Personnel number]]&lt;&gt;"",TimeSpend[[#This Row],[Date]]&lt;&gt;""),SUBSTITUTE(TimeSpend[[#This Row],[Hours]],",","."),"")</f>
        <v/>
      </c>
      <c r="D3620" t="str">
        <f>IF(AND(TimeSpend[[#This Row],[Personnel number]]&lt;&gt;"",TimeSpend[[#This Row],[Date]]&lt;&gt;""),TimeSpend[[#This Row],[Network]],"")</f>
        <v/>
      </c>
      <c r="E3620" t="str">
        <f>IF(AND(TimeSpend[[#This Row],[Personnel number]]&lt;&gt;"",TimeSpend[[#This Row],[Date]]&lt;&gt;""),TimeSpend[[#This Row],[Network Description]],"")</f>
        <v/>
      </c>
      <c r="F3620" t="str">
        <f>IF(AND(TimeSpend[[#This Row],[Personnel number]]&lt;&gt;"",TimeSpend[[#This Row],[Date]]&lt;&gt;""),TimeSpend[[#This Row],[Activity]],"")</f>
        <v/>
      </c>
      <c r="G3620" t="str">
        <f>IF(AND(TimeSpend[[#This Row],[Personnel number]]&lt;&gt;"",TimeSpend[[#This Row],[Date]]&lt;&gt;""),TimeSpend[[#This Row],[Activity description]],"")</f>
        <v/>
      </c>
      <c r="H3620" s="36" t="str">
        <f>IF(AND(TimeSpend[[#This Row],[Personnel number]]&lt;&gt;"",TimeSpend[[#This Row],[Date]]&lt;&gt;""),TimeSpend[[#This Row],[Start Time]],"")</f>
        <v/>
      </c>
      <c r="I3620" s="36" t="str">
        <f>IF(AND(TimeSpend[[#This Row],[Personnel number]]&lt;&gt;"",TimeSpend[[#This Row],[Date]]&lt;&gt;""),TimeSpend[[#This Row],[End Time]],"")</f>
        <v/>
      </c>
      <c r="J3620" t="str">
        <f>IF(AND(TimeSpend[[#This Row],[Personnel number]]&lt;&gt;"",TimeSpend[[#This Row],[Date]]&lt;&gt;""),TimeSpend[[#This Row],[Location]],"")</f>
        <v/>
      </c>
      <c r="K3620" t="str">
        <f>IF(AND(TimeSpend[[#This Row],[Personnel number]]&lt;&gt;"",TimeSpend[[#This Row],[Date]]&lt;&gt;""),TimeSpend[[#This Row],[Task]],"")</f>
        <v/>
      </c>
      <c r="L3620" t="str">
        <f>IF(AND(TimeSpend[[#This Row],[Personnel number]]&lt;&gt;"",TimeSpend[[#This Row],[Date]]&lt;&gt;""),Utilization!$J$2,"")</f>
        <v/>
      </c>
      <c r="M3620" t="str">
        <f>IF(AND(TimeSpend[[#This Row],[Personnel number]]&lt;&gt;"",TimeSpend[[#This Row],[Date]]&lt;&gt;""),TimeSpend[[#This Row],[Employee Name]],"")</f>
        <v/>
      </c>
      <c r="N3620" t="str">
        <f t="shared" si="112"/>
        <v/>
      </c>
      <c r="O3620" t="str">
        <f t="shared" si="113"/>
        <v/>
      </c>
      <c r="P3620" t="str">
        <f>IF(D3620&lt;&gt;"",VLOOKUP(D3620,Projects!B:C,2,0),"")</f>
        <v/>
      </c>
    </row>
    <row r="3621" spans="1:16" x14ac:dyDescent="0.25">
      <c r="A3621" t="str">
        <f>UPPER(IF(AND(TimeSpend[[#This Row],[Personnel number]]&lt;&gt;"",TimeSpend[[#This Row],[Date]]&lt;&gt;""),TimeSpend[[#This Row],[Personnel number]],""))</f>
        <v/>
      </c>
      <c r="B3621" s="85" t="str">
        <f>IF(AND(TimeSpend[[#This Row],[Personnel number]]&lt;&gt;"",TimeSpend[[#This Row],[Date]]&lt;&gt;""),TEXT(TimeSpend[[#This Row],[Date]],"[$-409]yyyyMMdd"),"")</f>
        <v/>
      </c>
      <c r="C3621" s="33" t="str">
        <f>IF(AND(TimeSpend[[#This Row],[Personnel number]]&lt;&gt;"",TimeSpend[[#This Row],[Date]]&lt;&gt;""),SUBSTITUTE(TimeSpend[[#This Row],[Hours]],",","."),"")</f>
        <v/>
      </c>
      <c r="D3621" t="str">
        <f>IF(AND(TimeSpend[[#This Row],[Personnel number]]&lt;&gt;"",TimeSpend[[#This Row],[Date]]&lt;&gt;""),TimeSpend[[#This Row],[Network]],"")</f>
        <v/>
      </c>
      <c r="E3621" t="str">
        <f>IF(AND(TimeSpend[[#This Row],[Personnel number]]&lt;&gt;"",TimeSpend[[#This Row],[Date]]&lt;&gt;""),TimeSpend[[#This Row],[Network Description]],"")</f>
        <v/>
      </c>
      <c r="F3621" t="str">
        <f>IF(AND(TimeSpend[[#This Row],[Personnel number]]&lt;&gt;"",TimeSpend[[#This Row],[Date]]&lt;&gt;""),TimeSpend[[#This Row],[Activity]],"")</f>
        <v/>
      </c>
      <c r="G3621" t="str">
        <f>IF(AND(TimeSpend[[#This Row],[Personnel number]]&lt;&gt;"",TimeSpend[[#This Row],[Date]]&lt;&gt;""),TimeSpend[[#This Row],[Activity description]],"")</f>
        <v/>
      </c>
      <c r="H3621" s="36" t="str">
        <f>IF(AND(TimeSpend[[#This Row],[Personnel number]]&lt;&gt;"",TimeSpend[[#This Row],[Date]]&lt;&gt;""),TimeSpend[[#This Row],[Start Time]],"")</f>
        <v/>
      </c>
      <c r="I3621" s="36" t="str">
        <f>IF(AND(TimeSpend[[#This Row],[Personnel number]]&lt;&gt;"",TimeSpend[[#This Row],[Date]]&lt;&gt;""),TimeSpend[[#This Row],[End Time]],"")</f>
        <v/>
      </c>
      <c r="J3621" t="str">
        <f>IF(AND(TimeSpend[[#This Row],[Personnel number]]&lt;&gt;"",TimeSpend[[#This Row],[Date]]&lt;&gt;""),TimeSpend[[#This Row],[Location]],"")</f>
        <v/>
      </c>
      <c r="K3621" t="str">
        <f>IF(AND(TimeSpend[[#This Row],[Personnel number]]&lt;&gt;"",TimeSpend[[#This Row],[Date]]&lt;&gt;""),TimeSpend[[#This Row],[Task]],"")</f>
        <v/>
      </c>
      <c r="L3621" t="str">
        <f>IF(AND(TimeSpend[[#This Row],[Personnel number]]&lt;&gt;"",TimeSpend[[#This Row],[Date]]&lt;&gt;""),Utilization!$J$2,"")</f>
        <v/>
      </c>
      <c r="M3621" t="str">
        <f>IF(AND(TimeSpend[[#This Row],[Personnel number]]&lt;&gt;"",TimeSpend[[#This Row],[Date]]&lt;&gt;""),TimeSpend[[#This Row],[Employee Name]],"")</f>
        <v/>
      </c>
      <c r="N3621" t="str">
        <f t="shared" si="112"/>
        <v/>
      </c>
      <c r="O3621" t="str">
        <f t="shared" si="113"/>
        <v/>
      </c>
      <c r="P3621" t="str">
        <f>IF(D3621&lt;&gt;"",VLOOKUP(D3621,Projects!B:C,2,0),"")</f>
        <v/>
      </c>
    </row>
    <row r="3622" spans="1:16" x14ac:dyDescent="0.25">
      <c r="A3622" t="str">
        <f>UPPER(IF(AND(TimeSpend[[#This Row],[Personnel number]]&lt;&gt;"",TimeSpend[[#This Row],[Date]]&lt;&gt;""),TimeSpend[[#This Row],[Personnel number]],""))</f>
        <v/>
      </c>
      <c r="B3622" s="85" t="str">
        <f>IF(AND(TimeSpend[[#This Row],[Personnel number]]&lt;&gt;"",TimeSpend[[#This Row],[Date]]&lt;&gt;""),TEXT(TimeSpend[[#This Row],[Date]],"[$-409]yyyyMMdd"),"")</f>
        <v/>
      </c>
      <c r="C3622" s="33" t="str">
        <f>IF(AND(TimeSpend[[#This Row],[Personnel number]]&lt;&gt;"",TimeSpend[[#This Row],[Date]]&lt;&gt;""),SUBSTITUTE(TimeSpend[[#This Row],[Hours]],",","."),"")</f>
        <v/>
      </c>
      <c r="D3622" t="str">
        <f>IF(AND(TimeSpend[[#This Row],[Personnel number]]&lt;&gt;"",TimeSpend[[#This Row],[Date]]&lt;&gt;""),TimeSpend[[#This Row],[Network]],"")</f>
        <v/>
      </c>
      <c r="E3622" t="str">
        <f>IF(AND(TimeSpend[[#This Row],[Personnel number]]&lt;&gt;"",TimeSpend[[#This Row],[Date]]&lt;&gt;""),TimeSpend[[#This Row],[Network Description]],"")</f>
        <v/>
      </c>
      <c r="F3622" t="str">
        <f>IF(AND(TimeSpend[[#This Row],[Personnel number]]&lt;&gt;"",TimeSpend[[#This Row],[Date]]&lt;&gt;""),TimeSpend[[#This Row],[Activity]],"")</f>
        <v/>
      </c>
      <c r="G3622" t="str">
        <f>IF(AND(TimeSpend[[#This Row],[Personnel number]]&lt;&gt;"",TimeSpend[[#This Row],[Date]]&lt;&gt;""),TimeSpend[[#This Row],[Activity description]],"")</f>
        <v/>
      </c>
      <c r="H3622" s="36" t="str">
        <f>IF(AND(TimeSpend[[#This Row],[Personnel number]]&lt;&gt;"",TimeSpend[[#This Row],[Date]]&lt;&gt;""),TimeSpend[[#This Row],[Start Time]],"")</f>
        <v/>
      </c>
      <c r="I3622" s="36" t="str">
        <f>IF(AND(TimeSpend[[#This Row],[Personnel number]]&lt;&gt;"",TimeSpend[[#This Row],[Date]]&lt;&gt;""),TimeSpend[[#This Row],[End Time]],"")</f>
        <v/>
      </c>
      <c r="J3622" t="str">
        <f>IF(AND(TimeSpend[[#This Row],[Personnel number]]&lt;&gt;"",TimeSpend[[#This Row],[Date]]&lt;&gt;""),TimeSpend[[#This Row],[Location]],"")</f>
        <v/>
      </c>
      <c r="K3622" t="str">
        <f>IF(AND(TimeSpend[[#This Row],[Personnel number]]&lt;&gt;"",TimeSpend[[#This Row],[Date]]&lt;&gt;""),TimeSpend[[#This Row],[Task]],"")</f>
        <v/>
      </c>
      <c r="L3622" t="str">
        <f>IF(AND(TimeSpend[[#This Row],[Personnel number]]&lt;&gt;"",TimeSpend[[#This Row],[Date]]&lt;&gt;""),Utilization!$J$2,"")</f>
        <v/>
      </c>
      <c r="M3622" t="str">
        <f>IF(AND(TimeSpend[[#This Row],[Personnel number]]&lt;&gt;"",TimeSpend[[#This Row],[Date]]&lt;&gt;""),TimeSpend[[#This Row],[Employee Name]],"")</f>
        <v/>
      </c>
      <c r="N3622" t="str">
        <f t="shared" si="112"/>
        <v/>
      </c>
      <c r="O3622" t="str">
        <f t="shared" si="113"/>
        <v/>
      </c>
      <c r="P3622" t="str">
        <f>IF(D3622&lt;&gt;"",VLOOKUP(D3622,Projects!B:C,2,0),"")</f>
        <v/>
      </c>
    </row>
    <row r="3623" spans="1:16" x14ac:dyDescent="0.25">
      <c r="A3623" t="str">
        <f>UPPER(IF(AND(TimeSpend[[#This Row],[Personnel number]]&lt;&gt;"",TimeSpend[[#This Row],[Date]]&lt;&gt;""),TimeSpend[[#This Row],[Personnel number]],""))</f>
        <v/>
      </c>
      <c r="B3623" s="85" t="str">
        <f>IF(AND(TimeSpend[[#This Row],[Personnel number]]&lt;&gt;"",TimeSpend[[#This Row],[Date]]&lt;&gt;""),TEXT(TimeSpend[[#This Row],[Date]],"[$-409]yyyyMMdd"),"")</f>
        <v/>
      </c>
      <c r="C3623" s="33" t="str">
        <f>IF(AND(TimeSpend[[#This Row],[Personnel number]]&lt;&gt;"",TimeSpend[[#This Row],[Date]]&lt;&gt;""),SUBSTITUTE(TimeSpend[[#This Row],[Hours]],",","."),"")</f>
        <v/>
      </c>
      <c r="D3623" t="str">
        <f>IF(AND(TimeSpend[[#This Row],[Personnel number]]&lt;&gt;"",TimeSpend[[#This Row],[Date]]&lt;&gt;""),TimeSpend[[#This Row],[Network]],"")</f>
        <v/>
      </c>
      <c r="E3623" t="str">
        <f>IF(AND(TimeSpend[[#This Row],[Personnel number]]&lt;&gt;"",TimeSpend[[#This Row],[Date]]&lt;&gt;""),TimeSpend[[#This Row],[Network Description]],"")</f>
        <v/>
      </c>
      <c r="F3623" t="str">
        <f>IF(AND(TimeSpend[[#This Row],[Personnel number]]&lt;&gt;"",TimeSpend[[#This Row],[Date]]&lt;&gt;""),TimeSpend[[#This Row],[Activity]],"")</f>
        <v/>
      </c>
      <c r="G3623" t="str">
        <f>IF(AND(TimeSpend[[#This Row],[Personnel number]]&lt;&gt;"",TimeSpend[[#This Row],[Date]]&lt;&gt;""),TimeSpend[[#This Row],[Activity description]],"")</f>
        <v/>
      </c>
      <c r="H3623" s="36" t="str">
        <f>IF(AND(TimeSpend[[#This Row],[Personnel number]]&lt;&gt;"",TimeSpend[[#This Row],[Date]]&lt;&gt;""),TimeSpend[[#This Row],[Start Time]],"")</f>
        <v/>
      </c>
      <c r="I3623" s="36" t="str">
        <f>IF(AND(TimeSpend[[#This Row],[Personnel number]]&lt;&gt;"",TimeSpend[[#This Row],[Date]]&lt;&gt;""),TimeSpend[[#This Row],[End Time]],"")</f>
        <v/>
      </c>
      <c r="J3623" t="str">
        <f>IF(AND(TimeSpend[[#This Row],[Personnel number]]&lt;&gt;"",TimeSpend[[#This Row],[Date]]&lt;&gt;""),TimeSpend[[#This Row],[Location]],"")</f>
        <v/>
      </c>
      <c r="K3623" t="str">
        <f>IF(AND(TimeSpend[[#This Row],[Personnel number]]&lt;&gt;"",TimeSpend[[#This Row],[Date]]&lt;&gt;""),TimeSpend[[#This Row],[Task]],"")</f>
        <v/>
      </c>
      <c r="L3623" t="str">
        <f>IF(AND(TimeSpend[[#This Row],[Personnel number]]&lt;&gt;"",TimeSpend[[#This Row],[Date]]&lt;&gt;""),Utilization!$J$2,"")</f>
        <v/>
      </c>
      <c r="M3623" t="str">
        <f>IF(AND(TimeSpend[[#This Row],[Personnel number]]&lt;&gt;"",TimeSpend[[#This Row],[Date]]&lt;&gt;""),TimeSpend[[#This Row],[Employee Name]],"")</f>
        <v/>
      </c>
      <c r="N3623" t="str">
        <f t="shared" si="112"/>
        <v/>
      </c>
      <c r="O3623" t="str">
        <f t="shared" si="113"/>
        <v/>
      </c>
      <c r="P3623" t="str">
        <f>IF(D3623&lt;&gt;"",VLOOKUP(D3623,Projects!B:C,2,0),"")</f>
        <v/>
      </c>
    </row>
    <row r="3624" spans="1:16" x14ac:dyDescent="0.25">
      <c r="A3624" t="str">
        <f>UPPER(IF(AND(TimeSpend[[#This Row],[Personnel number]]&lt;&gt;"",TimeSpend[[#This Row],[Date]]&lt;&gt;""),TimeSpend[[#This Row],[Personnel number]],""))</f>
        <v/>
      </c>
      <c r="B3624" s="85" t="str">
        <f>IF(AND(TimeSpend[[#This Row],[Personnel number]]&lt;&gt;"",TimeSpend[[#This Row],[Date]]&lt;&gt;""),TEXT(TimeSpend[[#This Row],[Date]],"[$-409]yyyyMMdd"),"")</f>
        <v/>
      </c>
      <c r="C3624" s="33" t="str">
        <f>IF(AND(TimeSpend[[#This Row],[Personnel number]]&lt;&gt;"",TimeSpend[[#This Row],[Date]]&lt;&gt;""),SUBSTITUTE(TimeSpend[[#This Row],[Hours]],",","."),"")</f>
        <v/>
      </c>
      <c r="D3624" t="str">
        <f>IF(AND(TimeSpend[[#This Row],[Personnel number]]&lt;&gt;"",TimeSpend[[#This Row],[Date]]&lt;&gt;""),TimeSpend[[#This Row],[Network]],"")</f>
        <v/>
      </c>
      <c r="E3624" t="str">
        <f>IF(AND(TimeSpend[[#This Row],[Personnel number]]&lt;&gt;"",TimeSpend[[#This Row],[Date]]&lt;&gt;""),TimeSpend[[#This Row],[Network Description]],"")</f>
        <v/>
      </c>
      <c r="F3624" t="str">
        <f>IF(AND(TimeSpend[[#This Row],[Personnel number]]&lt;&gt;"",TimeSpend[[#This Row],[Date]]&lt;&gt;""),TimeSpend[[#This Row],[Activity]],"")</f>
        <v/>
      </c>
      <c r="G3624" t="str">
        <f>IF(AND(TimeSpend[[#This Row],[Personnel number]]&lt;&gt;"",TimeSpend[[#This Row],[Date]]&lt;&gt;""),TimeSpend[[#This Row],[Activity description]],"")</f>
        <v/>
      </c>
      <c r="H3624" s="36" t="str">
        <f>IF(AND(TimeSpend[[#This Row],[Personnel number]]&lt;&gt;"",TimeSpend[[#This Row],[Date]]&lt;&gt;""),TimeSpend[[#This Row],[Start Time]],"")</f>
        <v/>
      </c>
      <c r="I3624" s="36" t="str">
        <f>IF(AND(TimeSpend[[#This Row],[Personnel number]]&lt;&gt;"",TimeSpend[[#This Row],[Date]]&lt;&gt;""),TimeSpend[[#This Row],[End Time]],"")</f>
        <v/>
      </c>
      <c r="J3624" t="str">
        <f>IF(AND(TimeSpend[[#This Row],[Personnel number]]&lt;&gt;"",TimeSpend[[#This Row],[Date]]&lt;&gt;""),TimeSpend[[#This Row],[Location]],"")</f>
        <v/>
      </c>
      <c r="K3624" t="str">
        <f>IF(AND(TimeSpend[[#This Row],[Personnel number]]&lt;&gt;"",TimeSpend[[#This Row],[Date]]&lt;&gt;""),TimeSpend[[#This Row],[Task]],"")</f>
        <v/>
      </c>
      <c r="L3624" t="str">
        <f>IF(AND(TimeSpend[[#This Row],[Personnel number]]&lt;&gt;"",TimeSpend[[#This Row],[Date]]&lt;&gt;""),Utilization!$J$2,"")</f>
        <v/>
      </c>
      <c r="M3624" t="str">
        <f>IF(AND(TimeSpend[[#This Row],[Personnel number]]&lt;&gt;"",TimeSpend[[#This Row],[Date]]&lt;&gt;""),TimeSpend[[#This Row],[Employee Name]],"")</f>
        <v/>
      </c>
      <c r="N3624" t="str">
        <f t="shared" si="112"/>
        <v/>
      </c>
      <c r="O3624" t="str">
        <f t="shared" si="113"/>
        <v/>
      </c>
      <c r="P3624" t="str">
        <f>IF(D3624&lt;&gt;"",VLOOKUP(D3624,Projects!B:C,2,0),"")</f>
        <v/>
      </c>
    </row>
    <row r="3625" spans="1:16" x14ac:dyDescent="0.25">
      <c r="A3625" t="str">
        <f>UPPER(IF(AND(TimeSpend[[#This Row],[Personnel number]]&lt;&gt;"",TimeSpend[[#This Row],[Date]]&lt;&gt;""),TimeSpend[[#This Row],[Personnel number]],""))</f>
        <v/>
      </c>
      <c r="B3625" s="85" t="str">
        <f>IF(AND(TimeSpend[[#This Row],[Personnel number]]&lt;&gt;"",TimeSpend[[#This Row],[Date]]&lt;&gt;""),TEXT(TimeSpend[[#This Row],[Date]],"[$-409]yyyyMMdd"),"")</f>
        <v/>
      </c>
      <c r="C3625" s="33" t="str">
        <f>IF(AND(TimeSpend[[#This Row],[Personnel number]]&lt;&gt;"",TimeSpend[[#This Row],[Date]]&lt;&gt;""),SUBSTITUTE(TimeSpend[[#This Row],[Hours]],",","."),"")</f>
        <v/>
      </c>
      <c r="D3625" t="str">
        <f>IF(AND(TimeSpend[[#This Row],[Personnel number]]&lt;&gt;"",TimeSpend[[#This Row],[Date]]&lt;&gt;""),TimeSpend[[#This Row],[Network]],"")</f>
        <v/>
      </c>
      <c r="E3625" t="str">
        <f>IF(AND(TimeSpend[[#This Row],[Personnel number]]&lt;&gt;"",TimeSpend[[#This Row],[Date]]&lt;&gt;""),TimeSpend[[#This Row],[Network Description]],"")</f>
        <v/>
      </c>
      <c r="F3625" t="str">
        <f>IF(AND(TimeSpend[[#This Row],[Personnel number]]&lt;&gt;"",TimeSpend[[#This Row],[Date]]&lt;&gt;""),TimeSpend[[#This Row],[Activity]],"")</f>
        <v/>
      </c>
      <c r="G3625" t="str">
        <f>IF(AND(TimeSpend[[#This Row],[Personnel number]]&lt;&gt;"",TimeSpend[[#This Row],[Date]]&lt;&gt;""),TimeSpend[[#This Row],[Activity description]],"")</f>
        <v/>
      </c>
      <c r="H3625" s="36" t="str">
        <f>IF(AND(TimeSpend[[#This Row],[Personnel number]]&lt;&gt;"",TimeSpend[[#This Row],[Date]]&lt;&gt;""),TimeSpend[[#This Row],[Start Time]],"")</f>
        <v/>
      </c>
      <c r="I3625" s="36" t="str">
        <f>IF(AND(TimeSpend[[#This Row],[Personnel number]]&lt;&gt;"",TimeSpend[[#This Row],[Date]]&lt;&gt;""),TimeSpend[[#This Row],[End Time]],"")</f>
        <v/>
      </c>
      <c r="J3625" t="str">
        <f>IF(AND(TimeSpend[[#This Row],[Personnel number]]&lt;&gt;"",TimeSpend[[#This Row],[Date]]&lt;&gt;""),TimeSpend[[#This Row],[Location]],"")</f>
        <v/>
      </c>
      <c r="K3625" t="str">
        <f>IF(AND(TimeSpend[[#This Row],[Personnel number]]&lt;&gt;"",TimeSpend[[#This Row],[Date]]&lt;&gt;""),TimeSpend[[#This Row],[Task]],"")</f>
        <v/>
      </c>
      <c r="L3625" t="str">
        <f>IF(AND(TimeSpend[[#This Row],[Personnel number]]&lt;&gt;"",TimeSpend[[#This Row],[Date]]&lt;&gt;""),Utilization!$J$2,"")</f>
        <v/>
      </c>
      <c r="M3625" t="str">
        <f>IF(AND(TimeSpend[[#This Row],[Personnel number]]&lt;&gt;"",TimeSpend[[#This Row],[Date]]&lt;&gt;""),TimeSpend[[#This Row],[Employee Name]],"")</f>
        <v/>
      </c>
      <c r="N3625" t="str">
        <f t="shared" si="112"/>
        <v/>
      </c>
      <c r="O3625" t="str">
        <f t="shared" si="113"/>
        <v/>
      </c>
      <c r="P3625" t="str">
        <f>IF(D3625&lt;&gt;"",VLOOKUP(D3625,Projects!B:C,2,0),"")</f>
        <v/>
      </c>
    </row>
    <row r="3626" spans="1:16" x14ac:dyDescent="0.25">
      <c r="A3626" t="str">
        <f>UPPER(IF(AND(TimeSpend[[#This Row],[Personnel number]]&lt;&gt;"",TimeSpend[[#This Row],[Date]]&lt;&gt;""),TimeSpend[[#This Row],[Personnel number]],""))</f>
        <v/>
      </c>
      <c r="B3626" s="85" t="str">
        <f>IF(AND(TimeSpend[[#This Row],[Personnel number]]&lt;&gt;"",TimeSpend[[#This Row],[Date]]&lt;&gt;""),TEXT(TimeSpend[[#This Row],[Date]],"[$-409]yyyyMMdd"),"")</f>
        <v/>
      </c>
      <c r="C3626" s="33" t="str">
        <f>IF(AND(TimeSpend[[#This Row],[Personnel number]]&lt;&gt;"",TimeSpend[[#This Row],[Date]]&lt;&gt;""),SUBSTITUTE(TimeSpend[[#This Row],[Hours]],",","."),"")</f>
        <v/>
      </c>
      <c r="D3626" t="str">
        <f>IF(AND(TimeSpend[[#This Row],[Personnel number]]&lt;&gt;"",TimeSpend[[#This Row],[Date]]&lt;&gt;""),TimeSpend[[#This Row],[Network]],"")</f>
        <v/>
      </c>
      <c r="E3626" t="str">
        <f>IF(AND(TimeSpend[[#This Row],[Personnel number]]&lt;&gt;"",TimeSpend[[#This Row],[Date]]&lt;&gt;""),TimeSpend[[#This Row],[Network Description]],"")</f>
        <v/>
      </c>
      <c r="F3626" t="str">
        <f>IF(AND(TimeSpend[[#This Row],[Personnel number]]&lt;&gt;"",TimeSpend[[#This Row],[Date]]&lt;&gt;""),TimeSpend[[#This Row],[Activity]],"")</f>
        <v/>
      </c>
      <c r="G3626" t="str">
        <f>IF(AND(TimeSpend[[#This Row],[Personnel number]]&lt;&gt;"",TimeSpend[[#This Row],[Date]]&lt;&gt;""),TimeSpend[[#This Row],[Activity description]],"")</f>
        <v/>
      </c>
      <c r="H3626" s="36" t="str">
        <f>IF(AND(TimeSpend[[#This Row],[Personnel number]]&lt;&gt;"",TimeSpend[[#This Row],[Date]]&lt;&gt;""),TimeSpend[[#This Row],[Start Time]],"")</f>
        <v/>
      </c>
      <c r="I3626" s="36" t="str">
        <f>IF(AND(TimeSpend[[#This Row],[Personnel number]]&lt;&gt;"",TimeSpend[[#This Row],[Date]]&lt;&gt;""),TimeSpend[[#This Row],[End Time]],"")</f>
        <v/>
      </c>
      <c r="J3626" t="str">
        <f>IF(AND(TimeSpend[[#This Row],[Personnel number]]&lt;&gt;"",TimeSpend[[#This Row],[Date]]&lt;&gt;""),TimeSpend[[#This Row],[Location]],"")</f>
        <v/>
      </c>
      <c r="K3626" t="str">
        <f>IF(AND(TimeSpend[[#This Row],[Personnel number]]&lt;&gt;"",TimeSpend[[#This Row],[Date]]&lt;&gt;""),TimeSpend[[#This Row],[Task]],"")</f>
        <v/>
      </c>
      <c r="L3626" t="str">
        <f>IF(AND(TimeSpend[[#This Row],[Personnel number]]&lt;&gt;"",TimeSpend[[#This Row],[Date]]&lt;&gt;""),Utilization!$J$2,"")</f>
        <v/>
      </c>
      <c r="M3626" t="str">
        <f>IF(AND(TimeSpend[[#This Row],[Personnel number]]&lt;&gt;"",TimeSpend[[#This Row],[Date]]&lt;&gt;""),TimeSpend[[#This Row],[Employee Name]],"")</f>
        <v/>
      </c>
      <c r="N3626" t="str">
        <f t="shared" si="112"/>
        <v/>
      </c>
      <c r="O3626" t="str">
        <f t="shared" si="113"/>
        <v/>
      </c>
      <c r="P3626" t="str">
        <f>IF(D3626&lt;&gt;"",VLOOKUP(D3626,Projects!B:C,2,0),"")</f>
        <v/>
      </c>
    </row>
    <row r="3627" spans="1:16" x14ac:dyDescent="0.25">
      <c r="A3627" t="str">
        <f>UPPER(IF(AND(TimeSpend[[#This Row],[Personnel number]]&lt;&gt;"",TimeSpend[[#This Row],[Date]]&lt;&gt;""),TimeSpend[[#This Row],[Personnel number]],""))</f>
        <v/>
      </c>
      <c r="B3627" s="85" t="str">
        <f>IF(AND(TimeSpend[[#This Row],[Personnel number]]&lt;&gt;"",TimeSpend[[#This Row],[Date]]&lt;&gt;""),TEXT(TimeSpend[[#This Row],[Date]],"[$-409]yyyyMMdd"),"")</f>
        <v/>
      </c>
      <c r="C3627" s="33" t="str">
        <f>IF(AND(TimeSpend[[#This Row],[Personnel number]]&lt;&gt;"",TimeSpend[[#This Row],[Date]]&lt;&gt;""),SUBSTITUTE(TimeSpend[[#This Row],[Hours]],",","."),"")</f>
        <v/>
      </c>
      <c r="D3627" t="str">
        <f>IF(AND(TimeSpend[[#This Row],[Personnel number]]&lt;&gt;"",TimeSpend[[#This Row],[Date]]&lt;&gt;""),TimeSpend[[#This Row],[Network]],"")</f>
        <v/>
      </c>
      <c r="E3627" t="str">
        <f>IF(AND(TimeSpend[[#This Row],[Personnel number]]&lt;&gt;"",TimeSpend[[#This Row],[Date]]&lt;&gt;""),TimeSpend[[#This Row],[Network Description]],"")</f>
        <v/>
      </c>
      <c r="F3627" t="str">
        <f>IF(AND(TimeSpend[[#This Row],[Personnel number]]&lt;&gt;"",TimeSpend[[#This Row],[Date]]&lt;&gt;""),TimeSpend[[#This Row],[Activity]],"")</f>
        <v/>
      </c>
      <c r="G3627" t="str">
        <f>IF(AND(TimeSpend[[#This Row],[Personnel number]]&lt;&gt;"",TimeSpend[[#This Row],[Date]]&lt;&gt;""),TimeSpend[[#This Row],[Activity description]],"")</f>
        <v/>
      </c>
      <c r="H3627" s="36" t="str">
        <f>IF(AND(TimeSpend[[#This Row],[Personnel number]]&lt;&gt;"",TimeSpend[[#This Row],[Date]]&lt;&gt;""),TimeSpend[[#This Row],[Start Time]],"")</f>
        <v/>
      </c>
      <c r="I3627" s="36" t="str">
        <f>IF(AND(TimeSpend[[#This Row],[Personnel number]]&lt;&gt;"",TimeSpend[[#This Row],[Date]]&lt;&gt;""),TimeSpend[[#This Row],[End Time]],"")</f>
        <v/>
      </c>
      <c r="J3627" t="str">
        <f>IF(AND(TimeSpend[[#This Row],[Personnel number]]&lt;&gt;"",TimeSpend[[#This Row],[Date]]&lt;&gt;""),TimeSpend[[#This Row],[Location]],"")</f>
        <v/>
      </c>
      <c r="K3627" t="str">
        <f>IF(AND(TimeSpend[[#This Row],[Personnel number]]&lt;&gt;"",TimeSpend[[#This Row],[Date]]&lt;&gt;""),TimeSpend[[#This Row],[Task]],"")</f>
        <v/>
      </c>
      <c r="L3627" t="str">
        <f>IF(AND(TimeSpend[[#This Row],[Personnel number]]&lt;&gt;"",TimeSpend[[#This Row],[Date]]&lt;&gt;""),Utilization!$J$2,"")</f>
        <v/>
      </c>
      <c r="M3627" t="str">
        <f>IF(AND(TimeSpend[[#This Row],[Personnel number]]&lt;&gt;"",TimeSpend[[#This Row],[Date]]&lt;&gt;""),TimeSpend[[#This Row],[Employee Name]],"")</f>
        <v/>
      </c>
      <c r="N3627" t="str">
        <f t="shared" si="112"/>
        <v/>
      </c>
      <c r="O3627" t="str">
        <f t="shared" si="113"/>
        <v/>
      </c>
      <c r="P3627" t="str">
        <f>IF(D3627&lt;&gt;"",VLOOKUP(D3627,Projects!B:C,2,0),"")</f>
        <v/>
      </c>
    </row>
    <row r="3628" spans="1:16" x14ac:dyDescent="0.25">
      <c r="A3628" t="str">
        <f>UPPER(IF(AND(TimeSpend[[#This Row],[Personnel number]]&lt;&gt;"",TimeSpend[[#This Row],[Date]]&lt;&gt;""),TimeSpend[[#This Row],[Personnel number]],""))</f>
        <v/>
      </c>
      <c r="B3628" s="85" t="str">
        <f>IF(AND(TimeSpend[[#This Row],[Personnel number]]&lt;&gt;"",TimeSpend[[#This Row],[Date]]&lt;&gt;""),TEXT(TimeSpend[[#This Row],[Date]],"[$-409]yyyyMMdd"),"")</f>
        <v/>
      </c>
      <c r="C3628" s="33" t="str">
        <f>IF(AND(TimeSpend[[#This Row],[Personnel number]]&lt;&gt;"",TimeSpend[[#This Row],[Date]]&lt;&gt;""),SUBSTITUTE(TimeSpend[[#This Row],[Hours]],",","."),"")</f>
        <v/>
      </c>
      <c r="D3628" t="str">
        <f>IF(AND(TimeSpend[[#This Row],[Personnel number]]&lt;&gt;"",TimeSpend[[#This Row],[Date]]&lt;&gt;""),TimeSpend[[#This Row],[Network]],"")</f>
        <v/>
      </c>
      <c r="E3628" t="str">
        <f>IF(AND(TimeSpend[[#This Row],[Personnel number]]&lt;&gt;"",TimeSpend[[#This Row],[Date]]&lt;&gt;""),TimeSpend[[#This Row],[Network Description]],"")</f>
        <v/>
      </c>
      <c r="F3628" t="str">
        <f>IF(AND(TimeSpend[[#This Row],[Personnel number]]&lt;&gt;"",TimeSpend[[#This Row],[Date]]&lt;&gt;""),TimeSpend[[#This Row],[Activity]],"")</f>
        <v/>
      </c>
      <c r="G3628" t="str">
        <f>IF(AND(TimeSpend[[#This Row],[Personnel number]]&lt;&gt;"",TimeSpend[[#This Row],[Date]]&lt;&gt;""),TimeSpend[[#This Row],[Activity description]],"")</f>
        <v/>
      </c>
      <c r="H3628" s="36" t="str">
        <f>IF(AND(TimeSpend[[#This Row],[Personnel number]]&lt;&gt;"",TimeSpend[[#This Row],[Date]]&lt;&gt;""),TimeSpend[[#This Row],[Start Time]],"")</f>
        <v/>
      </c>
      <c r="I3628" s="36" t="str">
        <f>IF(AND(TimeSpend[[#This Row],[Personnel number]]&lt;&gt;"",TimeSpend[[#This Row],[Date]]&lt;&gt;""),TimeSpend[[#This Row],[End Time]],"")</f>
        <v/>
      </c>
      <c r="J3628" t="str">
        <f>IF(AND(TimeSpend[[#This Row],[Personnel number]]&lt;&gt;"",TimeSpend[[#This Row],[Date]]&lt;&gt;""),TimeSpend[[#This Row],[Location]],"")</f>
        <v/>
      </c>
      <c r="K3628" t="str">
        <f>IF(AND(TimeSpend[[#This Row],[Personnel number]]&lt;&gt;"",TimeSpend[[#This Row],[Date]]&lt;&gt;""),TimeSpend[[#This Row],[Task]],"")</f>
        <v/>
      </c>
      <c r="L3628" t="str">
        <f>IF(AND(TimeSpend[[#This Row],[Personnel number]]&lt;&gt;"",TimeSpend[[#This Row],[Date]]&lt;&gt;""),Utilization!$J$2,"")</f>
        <v/>
      </c>
      <c r="M3628" t="str">
        <f>IF(AND(TimeSpend[[#This Row],[Personnel number]]&lt;&gt;"",TimeSpend[[#This Row],[Date]]&lt;&gt;""),TimeSpend[[#This Row],[Employee Name]],"")</f>
        <v/>
      </c>
      <c r="N3628" t="str">
        <f t="shared" si="112"/>
        <v/>
      </c>
      <c r="O3628" t="str">
        <f t="shared" si="113"/>
        <v/>
      </c>
      <c r="P3628" t="str">
        <f>IF(D3628&lt;&gt;"",VLOOKUP(D3628,Projects!B:C,2,0),"")</f>
        <v/>
      </c>
    </row>
    <row r="3629" spans="1:16" x14ac:dyDescent="0.25">
      <c r="A3629" t="str">
        <f>UPPER(IF(AND(TimeSpend[[#This Row],[Personnel number]]&lt;&gt;"",TimeSpend[[#This Row],[Date]]&lt;&gt;""),TimeSpend[[#This Row],[Personnel number]],""))</f>
        <v/>
      </c>
      <c r="B3629" s="85" t="str">
        <f>IF(AND(TimeSpend[[#This Row],[Personnel number]]&lt;&gt;"",TimeSpend[[#This Row],[Date]]&lt;&gt;""),TEXT(TimeSpend[[#This Row],[Date]],"[$-409]yyyyMMdd"),"")</f>
        <v/>
      </c>
      <c r="C3629" s="33" t="str">
        <f>IF(AND(TimeSpend[[#This Row],[Personnel number]]&lt;&gt;"",TimeSpend[[#This Row],[Date]]&lt;&gt;""),SUBSTITUTE(TimeSpend[[#This Row],[Hours]],",","."),"")</f>
        <v/>
      </c>
      <c r="D3629" t="str">
        <f>IF(AND(TimeSpend[[#This Row],[Personnel number]]&lt;&gt;"",TimeSpend[[#This Row],[Date]]&lt;&gt;""),TimeSpend[[#This Row],[Network]],"")</f>
        <v/>
      </c>
      <c r="E3629" t="str">
        <f>IF(AND(TimeSpend[[#This Row],[Personnel number]]&lt;&gt;"",TimeSpend[[#This Row],[Date]]&lt;&gt;""),TimeSpend[[#This Row],[Network Description]],"")</f>
        <v/>
      </c>
      <c r="F3629" t="str">
        <f>IF(AND(TimeSpend[[#This Row],[Personnel number]]&lt;&gt;"",TimeSpend[[#This Row],[Date]]&lt;&gt;""),TimeSpend[[#This Row],[Activity]],"")</f>
        <v/>
      </c>
      <c r="G3629" t="str">
        <f>IF(AND(TimeSpend[[#This Row],[Personnel number]]&lt;&gt;"",TimeSpend[[#This Row],[Date]]&lt;&gt;""),TimeSpend[[#This Row],[Activity description]],"")</f>
        <v/>
      </c>
      <c r="H3629" s="36" t="str">
        <f>IF(AND(TimeSpend[[#This Row],[Personnel number]]&lt;&gt;"",TimeSpend[[#This Row],[Date]]&lt;&gt;""),TimeSpend[[#This Row],[Start Time]],"")</f>
        <v/>
      </c>
      <c r="I3629" s="36" t="str">
        <f>IF(AND(TimeSpend[[#This Row],[Personnel number]]&lt;&gt;"",TimeSpend[[#This Row],[Date]]&lt;&gt;""),TimeSpend[[#This Row],[End Time]],"")</f>
        <v/>
      </c>
      <c r="J3629" t="str">
        <f>IF(AND(TimeSpend[[#This Row],[Personnel number]]&lt;&gt;"",TimeSpend[[#This Row],[Date]]&lt;&gt;""),TimeSpend[[#This Row],[Location]],"")</f>
        <v/>
      </c>
      <c r="K3629" t="str">
        <f>IF(AND(TimeSpend[[#This Row],[Personnel number]]&lt;&gt;"",TimeSpend[[#This Row],[Date]]&lt;&gt;""),TimeSpend[[#This Row],[Task]],"")</f>
        <v/>
      </c>
      <c r="L3629" t="str">
        <f>IF(AND(TimeSpend[[#This Row],[Personnel number]]&lt;&gt;"",TimeSpend[[#This Row],[Date]]&lt;&gt;""),Utilization!$J$2,"")</f>
        <v/>
      </c>
      <c r="M3629" t="str">
        <f>IF(AND(TimeSpend[[#This Row],[Personnel number]]&lt;&gt;"",TimeSpend[[#This Row],[Date]]&lt;&gt;""),TimeSpend[[#This Row],[Employee Name]],"")</f>
        <v/>
      </c>
      <c r="N3629" t="str">
        <f t="shared" si="112"/>
        <v/>
      </c>
      <c r="O3629" t="str">
        <f t="shared" si="113"/>
        <v/>
      </c>
      <c r="P3629" t="str">
        <f>IF(D3629&lt;&gt;"",VLOOKUP(D3629,Projects!B:C,2,0),"")</f>
        <v/>
      </c>
    </row>
    <row r="3630" spans="1:16" x14ac:dyDescent="0.25">
      <c r="A3630" t="str">
        <f>UPPER(IF(AND(TimeSpend[[#This Row],[Personnel number]]&lt;&gt;"",TimeSpend[[#This Row],[Date]]&lt;&gt;""),TimeSpend[[#This Row],[Personnel number]],""))</f>
        <v/>
      </c>
      <c r="B3630" s="85" t="str">
        <f>IF(AND(TimeSpend[[#This Row],[Personnel number]]&lt;&gt;"",TimeSpend[[#This Row],[Date]]&lt;&gt;""),TEXT(TimeSpend[[#This Row],[Date]],"[$-409]yyyyMMdd"),"")</f>
        <v/>
      </c>
      <c r="C3630" s="33" t="str">
        <f>IF(AND(TimeSpend[[#This Row],[Personnel number]]&lt;&gt;"",TimeSpend[[#This Row],[Date]]&lt;&gt;""),SUBSTITUTE(TimeSpend[[#This Row],[Hours]],",","."),"")</f>
        <v/>
      </c>
      <c r="D3630" t="str">
        <f>IF(AND(TimeSpend[[#This Row],[Personnel number]]&lt;&gt;"",TimeSpend[[#This Row],[Date]]&lt;&gt;""),TimeSpend[[#This Row],[Network]],"")</f>
        <v/>
      </c>
      <c r="E3630" t="str">
        <f>IF(AND(TimeSpend[[#This Row],[Personnel number]]&lt;&gt;"",TimeSpend[[#This Row],[Date]]&lt;&gt;""),TimeSpend[[#This Row],[Network Description]],"")</f>
        <v/>
      </c>
      <c r="F3630" t="str">
        <f>IF(AND(TimeSpend[[#This Row],[Personnel number]]&lt;&gt;"",TimeSpend[[#This Row],[Date]]&lt;&gt;""),TimeSpend[[#This Row],[Activity]],"")</f>
        <v/>
      </c>
      <c r="G3630" t="str">
        <f>IF(AND(TimeSpend[[#This Row],[Personnel number]]&lt;&gt;"",TimeSpend[[#This Row],[Date]]&lt;&gt;""),TimeSpend[[#This Row],[Activity description]],"")</f>
        <v/>
      </c>
      <c r="H3630" s="36" t="str">
        <f>IF(AND(TimeSpend[[#This Row],[Personnel number]]&lt;&gt;"",TimeSpend[[#This Row],[Date]]&lt;&gt;""),TimeSpend[[#This Row],[Start Time]],"")</f>
        <v/>
      </c>
      <c r="I3630" s="36" t="str">
        <f>IF(AND(TimeSpend[[#This Row],[Personnel number]]&lt;&gt;"",TimeSpend[[#This Row],[Date]]&lt;&gt;""),TimeSpend[[#This Row],[End Time]],"")</f>
        <v/>
      </c>
      <c r="J3630" t="str">
        <f>IF(AND(TimeSpend[[#This Row],[Personnel number]]&lt;&gt;"",TimeSpend[[#This Row],[Date]]&lt;&gt;""),TimeSpend[[#This Row],[Location]],"")</f>
        <v/>
      </c>
      <c r="K3630" t="str">
        <f>IF(AND(TimeSpend[[#This Row],[Personnel number]]&lt;&gt;"",TimeSpend[[#This Row],[Date]]&lt;&gt;""),TimeSpend[[#This Row],[Task]],"")</f>
        <v/>
      </c>
      <c r="L3630" t="str">
        <f>IF(AND(TimeSpend[[#This Row],[Personnel number]]&lt;&gt;"",TimeSpend[[#This Row],[Date]]&lt;&gt;""),Utilization!$J$2,"")</f>
        <v/>
      </c>
      <c r="M3630" t="str">
        <f>IF(AND(TimeSpend[[#This Row],[Personnel number]]&lt;&gt;"",TimeSpend[[#This Row],[Date]]&lt;&gt;""),TimeSpend[[#This Row],[Employee Name]],"")</f>
        <v/>
      </c>
      <c r="N3630" t="str">
        <f t="shared" si="112"/>
        <v/>
      </c>
      <c r="O3630" t="str">
        <f t="shared" si="113"/>
        <v/>
      </c>
      <c r="P3630" t="str">
        <f>IF(D3630&lt;&gt;"",VLOOKUP(D3630,Projects!B:C,2,0),"")</f>
        <v/>
      </c>
    </row>
    <row r="3631" spans="1:16" x14ac:dyDescent="0.25">
      <c r="A3631" t="str">
        <f>UPPER(IF(AND(TimeSpend[[#This Row],[Personnel number]]&lt;&gt;"",TimeSpend[[#This Row],[Date]]&lt;&gt;""),TimeSpend[[#This Row],[Personnel number]],""))</f>
        <v/>
      </c>
      <c r="B3631" s="85" t="str">
        <f>IF(AND(TimeSpend[[#This Row],[Personnel number]]&lt;&gt;"",TimeSpend[[#This Row],[Date]]&lt;&gt;""),TEXT(TimeSpend[[#This Row],[Date]],"[$-409]yyyyMMdd"),"")</f>
        <v/>
      </c>
      <c r="C3631" s="33" t="str">
        <f>IF(AND(TimeSpend[[#This Row],[Personnel number]]&lt;&gt;"",TimeSpend[[#This Row],[Date]]&lt;&gt;""),SUBSTITUTE(TimeSpend[[#This Row],[Hours]],",","."),"")</f>
        <v/>
      </c>
      <c r="D3631" t="str">
        <f>IF(AND(TimeSpend[[#This Row],[Personnel number]]&lt;&gt;"",TimeSpend[[#This Row],[Date]]&lt;&gt;""),TimeSpend[[#This Row],[Network]],"")</f>
        <v/>
      </c>
      <c r="E3631" t="str">
        <f>IF(AND(TimeSpend[[#This Row],[Personnel number]]&lt;&gt;"",TimeSpend[[#This Row],[Date]]&lt;&gt;""),TimeSpend[[#This Row],[Network Description]],"")</f>
        <v/>
      </c>
      <c r="F3631" t="str">
        <f>IF(AND(TimeSpend[[#This Row],[Personnel number]]&lt;&gt;"",TimeSpend[[#This Row],[Date]]&lt;&gt;""),TimeSpend[[#This Row],[Activity]],"")</f>
        <v/>
      </c>
      <c r="G3631" t="str">
        <f>IF(AND(TimeSpend[[#This Row],[Personnel number]]&lt;&gt;"",TimeSpend[[#This Row],[Date]]&lt;&gt;""),TimeSpend[[#This Row],[Activity description]],"")</f>
        <v/>
      </c>
      <c r="H3631" s="36" t="str">
        <f>IF(AND(TimeSpend[[#This Row],[Personnel number]]&lt;&gt;"",TimeSpend[[#This Row],[Date]]&lt;&gt;""),TimeSpend[[#This Row],[Start Time]],"")</f>
        <v/>
      </c>
      <c r="I3631" s="36" t="str">
        <f>IF(AND(TimeSpend[[#This Row],[Personnel number]]&lt;&gt;"",TimeSpend[[#This Row],[Date]]&lt;&gt;""),TimeSpend[[#This Row],[End Time]],"")</f>
        <v/>
      </c>
      <c r="J3631" t="str">
        <f>IF(AND(TimeSpend[[#This Row],[Personnel number]]&lt;&gt;"",TimeSpend[[#This Row],[Date]]&lt;&gt;""),TimeSpend[[#This Row],[Location]],"")</f>
        <v/>
      </c>
      <c r="K3631" t="str">
        <f>IF(AND(TimeSpend[[#This Row],[Personnel number]]&lt;&gt;"",TimeSpend[[#This Row],[Date]]&lt;&gt;""),TimeSpend[[#This Row],[Task]],"")</f>
        <v/>
      </c>
      <c r="L3631" t="str">
        <f>IF(AND(TimeSpend[[#This Row],[Personnel number]]&lt;&gt;"",TimeSpend[[#This Row],[Date]]&lt;&gt;""),Utilization!$J$2,"")</f>
        <v/>
      </c>
      <c r="M3631" t="str">
        <f>IF(AND(TimeSpend[[#This Row],[Personnel number]]&lt;&gt;"",TimeSpend[[#This Row],[Date]]&lt;&gt;""),TimeSpend[[#This Row],[Employee Name]],"")</f>
        <v/>
      </c>
      <c r="N3631" t="str">
        <f t="shared" si="112"/>
        <v/>
      </c>
      <c r="O3631" t="str">
        <f t="shared" si="113"/>
        <v/>
      </c>
      <c r="P3631" t="str">
        <f>IF(D3631&lt;&gt;"",VLOOKUP(D3631,Projects!B:C,2,0),"")</f>
        <v/>
      </c>
    </row>
    <row r="3632" spans="1:16" x14ac:dyDescent="0.25">
      <c r="A3632" t="str">
        <f>UPPER(IF(AND(TimeSpend[[#This Row],[Personnel number]]&lt;&gt;"",TimeSpend[[#This Row],[Date]]&lt;&gt;""),TimeSpend[[#This Row],[Personnel number]],""))</f>
        <v/>
      </c>
      <c r="B3632" s="85" t="str">
        <f>IF(AND(TimeSpend[[#This Row],[Personnel number]]&lt;&gt;"",TimeSpend[[#This Row],[Date]]&lt;&gt;""),TEXT(TimeSpend[[#This Row],[Date]],"[$-409]yyyyMMdd"),"")</f>
        <v/>
      </c>
      <c r="C3632" s="33" t="str">
        <f>IF(AND(TimeSpend[[#This Row],[Personnel number]]&lt;&gt;"",TimeSpend[[#This Row],[Date]]&lt;&gt;""),SUBSTITUTE(TimeSpend[[#This Row],[Hours]],",","."),"")</f>
        <v/>
      </c>
      <c r="D3632" t="str">
        <f>IF(AND(TimeSpend[[#This Row],[Personnel number]]&lt;&gt;"",TimeSpend[[#This Row],[Date]]&lt;&gt;""),TimeSpend[[#This Row],[Network]],"")</f>
        <v/>
      </c>
      <c r="E3632" t="str">
        <f>IF(AND(TimeSpend[[#This Row],[Personnel number]]&lt;&gt;"",TimeSpend[[#This Row],[Date]]&lt;&gt;""),TimeSpend[[#This Row],[Network Description]],"")</f>
        <v/>
      </c>
      <c r="F3632" t="str">
        <f>IF(AND(TimeSpend[[#This Row],[Personnel number]]&lt;&gt;"",TimeSpend[[#This Row],[Date]]&lt;&gt;""),TimeSpend[[#This Row],[Activity]],"")</f>
        <v/>
      </c>
      <c r="G3632" t="str">
        <f>IF(AND(TimeSpend[[#This Row],[Personnel number]]&lt;&gt;"",TimeSpend[[#This Row],[Date]]&lt;&gt;""),TimeSpend[[#This Row],[Activity description]],"")</f>
        <v/>
      </c>
      <c r="H3632" s="36" t="str">
        <f>IF(AND(TimeSpend[[#This Row],[Personnel number]]&lt;&gt;"",TimeSpend[[#This Row],[Date]]&lt;&gt;""),TimeSpend[[#This Row],[Start Time]],"")</f>
        <v/>
      </c>
      <c r="I3632" s="36" t="str">
        <f>IF(AND(TimeSpend[[#This Row],[Personnel number]]&lt;&gt;"",TimeSpend[[#This Row],[Date]]&lt;&gt;""),TimeSpend[[#This Row],[End Time]],"")</f>
        <v/>
      </c>
      <c r="J3632" t="str">
        <f>IF(AND(TimeSpend[[#This Row],[Personnel number]]&lt;&gt;"",TimeSpend[[#This Row],[Date]]&lt;&gt;""),TimeSpend[[#This Row],[Location]],"")</f>
        <v/>
      </c>
      <c r="K3632" t="str">
        <f>IF(AND(TimeSpend[[#This Row],[Personnel number]]&lt;&gt;"",TimeSpend[[#This Row],[Date]]&lt;&gt;""),TimeSpend[[#This Row],[Task]],"")</f>
        <v/>
      </c>
      <c r="L3632" t="str">
        <f>IF(AND(TimeSpend[[#This Row],[Personnel number]]&lt;&gt;"",TimeSpend[[#This Row],[Date]]&lt;&gt;""),Utilization!$J$2,"")</f>
        <v/>
      </c>
      <c r="M3632" t="str">
        <f>IF(AND(TimeSpend[[#This Row],[Personnel number]]&lt;&gt;"",TimeSpend[[#This Row],[Date]]&lt;&gt;""),TimeSpend[[#This Row],[Employee Name]],"")</f>
        <v/>
      </c>
      <c r="N3632" t="str">
        <f t="shared" si="112"/>
        <v/>
      </c>
      <c r="O3632" t="str">
        <f t="shared" si="113"/>
        <v/>
      </c>
      <c r="P3632" t="str">
        <f>IF(D3632&lt;&gt;"",VLOOKUP(D3632,Projects!B:C,2,0),"")</f>
        <v/>
      </c>
    </row>
    <row r="3633" spans="1:16" x14ac:dyDescent="0.25">
      <c r="A3633" t="str">
        <f>UPPER(IF(AND(TimeSpend[[#This Row],[Personnel number]]&lt;&gt;"",TimeSpend[[#This Row],[Date]]&lt;&gt;""),TimeSpend[[#This Row],[Personnel number]],""))</f>
        <v/>
      </c>
      <c r="B3633" s="85" t="str">
        <f>IF(AND(TimeSpend[[#This Row],[Personnel number]]&lt;&gt;"",TimeSpend[[#This Row],[Date]]&lt;&gt;""),TEXT(TimeSpend[[#This Row],[Date]],"[$-409]yyyyMMdd"),"")</f>
        <v/>
      </c>
      <c r="C3633" s="33" t="str">
        <f>IF(AND(TimeSpend[[#This Row],[Personnel number]]&lt;&gt;"",TimeSpend[[#This Row],[Date]]&lt;&gt;""),SUBSTITUTE(TimeSpend[[#This Row],[Hours]],",","."),"")</f>
        <v/>
      </c>
      <c r="D3633" t="str">
        <f>IF(AND(TimeSpend[[#This Row],[Personnel number]]&lt;&gt;"",TimeSpend[[#This Row],[Date]]&lt;&gt;""),TimeSpend[[#This Row],[Network]],"")</f>
        <v/>
      </c>
      <c r="E3633" t="str">
        <f>IF(AND(TimeSpend[[#This Row],[Personnel number]]&lt;&gt;"",TimeSpend[[#This Row],[Date]]&lt;&gt;""),TimeSpend[[#This Row],[Network Description]],"")</f>
        <v/>
      </c>
      <c r="F3633" t="str">
        <f>IF(AND(TimeSpend[[#This Row],[Personnel number]]&lt;&gt;"",TimeSpend[[#This Row],[Date]]&lt;&gt;""),TimeSpend[[#This Row],[Activity]],"")</f>
        <v/>
      </c>
      <c r="G3633" t="str">
        <f>IF(AND(TimeSpend[[#This Row],[Personnel number]]&lt;&gt;"",TimeSpend[[#This Row],[Date]]&lt;&gt;""),TimeSpend[[#This Row],[Activity description]],"")</f>
        <v/>
      </c>
      <c r="H3633" s="36" t="str">
        <f>IF(AND(TimeSpend[[#This Row],[Personnel number]]&lt;&gt;"",TimeSpend[[#This Row],[Date]]&lt;&gt;""),TimeSpend[[#This Row],[Start Time]],"")</f>
        <v/>
      </c>
      <c r="I3633" s="36" t="str">
        <f>IF(AND(TimeSpend[[#This Row],[Personnel number]]&lt;&gt;"",TimeSpend[[#This Row],[Date]]&lt;&gt;""),TimeSpend[[#This Row],[End Time]],"")</f>
        <v/>
      </c>
      <c r="J3633" t="str">
        <f>IF(AND(TimeSpend[[#This Row],[Personnel number]]&lt;&gt;"",TimeSpend[[#This Row],[Date]]&lt;&gt;""),TimeSpend[[#This Row],[Location]],"")</f>
        <v/>
      </c>
      <c r="K3633" t="str">
        <f>IF(AND(TimeSpend[[#This Row],[Personnel number]]&lt;&gt;"",TimeSpend[[#This Row],[Date]]&lt;&gt;""),TimeSpend[[#This Row],[Task]],"")</f>
        <v/>
      </c>
      <c r="L3633" t="str">
        <f>IF(AND(TimeSpend[[#This Row],[Personnel number]]&lt;&gt;"",TimeSpend[[#This Row],[Date]]&lt;&gt;""),Utilization!$J$2,"")</f>
        <v/>
      </c>
      <c r="M3633" t="str">
        <f>IF(AND(TimeSpend[[#This Row],[Personnel number]]&lt;&gt;"",TimeSpend[[#This Row],[Date]]&lt;&gt;""),TimeSpend[[#This Row],[Employee Name]],"")</f>
        <v/>
      </c>
      <c r="N3633" t="str">
        <f t="shared" si="112"/>
        <v/>
      </c>
      <c r="O3633" t="str">
        <f t="shared" si="113"/>
        <v/>
      </c>
      <c r="P3633" t="str">
        <f>IF(D3633&lt;&gt;"",VLOOKUP(D3633,Projects!B:C,2,0),"")</f>
        <v/>
      </c>
    </row>
    <row r="3634" spans="1:16" x14ac:dyDescent="0.25">
      <c r="A3634" t="str">
        <f>UPPER(IF(AND(TimeSpend[[#This Row],[Personnel number]]&lt;&gt;"",TimeSpend[[#This Row],[Date]]&lt;&gt;""),TimeSpend[[#This Row],[Personnel number]],""))</f>
        <v/>
      </c>
      <c r="B3634" s="85" t="str">
        <f>IF(AND(TimeSpend[[#This Row],[Personnel number]]&lt;&gt;"",TimeSpend[[#This Row],[Date]]&lt;&gt;""),TEXT(TimeSpend[[#This Row],[Date]],"[$-409]yyyyMMdd"),"")</f>
        <v/>
      </c>
      <c r="C3634" s="33" t="str">
        <f>IF(AND(TimeSpend[[#This Row],[Personnel number]]&lt;&gt;"",TimeSpend[[#This Row],[Date]]&lt;&gt;""),SUBSTITUTE(TimeSpend[[#This Row],[Hours]],",","."),"")</f>
        <v/>
      </c>
      <c r="D3634" t="str">
        <f>IF(AND(TimeSpend[[#This Row],[Personnel number]]&lt;&gt;"",TimeSpend[[#This Row],[Date]]&lt;&gt;""),TimeSpend[[#This Row],[Network]],"")</f>
        <v/>
      </c>
      <c r="E3634" t="str">
        <f>IF(AND(TimeSpend[[#This Row],[Personnel number]]&lt;&gt;"",TimeSpend[[#This Row],[Date]]&lt;&gt;""),TimeSpend[[#This Row],[Network Description]],"")</f>
        <v/>
      </c>
      <c r="F3634" t="str">
        <f>IF(AND(TimeSpend[[#This Row],[Personnel number]]&lt;&gt;"",TimeSpend[[#This Row],[Date]]&lt;&gt;""),TimeSpend[[#This Row],[Activity]],"")</f>
        <v/>
      </c>
      <c r="G3634" t="str">
        <f>IF(AND(TimeSpend[[#This Row],[Personnel number]]&lt;&gt;"",TimeSpend[[#This Row],[Date]]&lt;&gt;""),TimeSpend[[#This Row],[Activity description]],"")</f>
        <v/>
      </c>
      <c r="H3634" s="36" t="str">
        <f>IF(AND(TimeSpend[[#This Row],[Personnel number]]&lt;&gt;"",TimeSpend[[#This Row],[Date]]&lt;&gt;""),TimeSpend[[#This Row],[Start Time]],"")</f>
        <v/>
      </c>
      <c r="I3634" s="36" t="str">
        <f>IF(AND(TimeSpend[[#This Row],[Personnel number]]&lt;&gt;"",TimeSpend[[#This Row],[Date]]&lt;&gt;""),TimeSpend[[#This Row],[End Time]],"")</f>
        <v/>
      </c>
      <c r="J3634" t="str">
        <f>IF(AND(TimeSpend[[#This Row],[Personnel number]]&lt;&gt;"",TimeSpend[[#This Row],[Date]]&lt;&gt;""),TimeSpend[[#This Row],[Location]],"")</f>
        <v/>
      </c>
      <c r="K3634" t="str">
        <f>IF(AND(TimeSpend[[#This Row],[Personnel number]]&lt;&gt;"",TimeSpend[[#This Row],[Date]]&lt;&gt;""),TimeSpend[[#This Row],[Task]],"")</f>
        <v/>
      </c>
      <c r="L3634" t="str">
        <f>IF(AND(TimeSpend[[#This Row],[Personnel number]]&lt;&gt;"",TimeSpend[[#This Row],[Date]]&lt;&gt;""),Utilization!$J$2,"")</f>
        <v/>
      </c>
      <c r="M3634" t="str">
        <f>IF(AND(TimeSpend[[#This Row],[Personnel number]]&lt;&gt;"",TimeSpend[[#This Row],[Date]]&lt;&gt;""),TimeSpend[[#This Row],[Employee Name]],"")</f>
        <v/>
      </c>
      <c r="N3634" t="str">
        <f t="shared" si="112"/>
        <v/>
      </c>
      <c r="O3634" t="str">
        <f t="shared" si="113"/>
        <v/>
      </c>
      <c r="P3634" t="str">
        <f>IF(D3634&lt;&gt;"",VLOOKUP(D3634,Projects!B:C,2,0),"")</f>
        <v/>
      </c>
    </row>
    <row r="3635" spans="1:16" x14ac:dyDescent="0.25">
      <c r="A3635" t="str">
        <f>UPPER(IF(AND(TimeSpend[[#This Row],[Personnel number]]&lt;&gt;"",TimeSpend[[#This Row],[Date]]&lt;&gt;""),TimeSpend[[#This Row],[Personnel number]],""))</f>
        <v/>
      </c>
      <c r="B3635" s="85" t="str">
        <f>IF(AND(TimeSpend[[#This Row],[Personnel number]]&lt;&gt;"",TimeSpend[[#This Row],[Date]]&lt;&gt;""),TEXT(TimeSpend[[#This Row],[Date]],"[$-409]yyyyMMdd"),"")</f>
        <v/>
      </c>
      <c r="C3635" s="33" t="str">
        <f>IF(AND(TimeSpend[[#This Row],[Personnel number]]&lt;&gt;"",TimeSpend[[#This Row],[Date]]&lt;&gt;""),SUBSTITUTE(TimeSpend[[#This Row],[Hours]],",","."),"")</f>
        <v/>
      </c>
      <c r="D3635" t="str">
        <f>IF(AND(TimeSpend[[#This Row],[Personnel number]]&lt;&gt;"",TimeSpend[[#This Row],[Date]]&lt;&gt;""),TimeSpend[[#This Row],[Network]],"")</f>
        <v/>
      </c>
      <c r="E3635" t="str">
        <f>IF(AND(TimeSpend[[#This Row],[Personnel number]]&lt;&gt;"",TimeSpend[[#This Row],[Date]]&lt;&gt;""),TimeSpend[[#This Row],[Network Description]],"")</f>
        <v/>
      </c>
      <c r="F3635" t="str">
        <f>IF(AND(TimeSpend[[#This Row],[Personnel number]]&lt;&gt;"",TimeSpend[[#This Row],[Date]]&lt;&gt;""),TimeSpend[[#This Row],[Activity]],"")</f>
        <v/>
      </c>
      <c r="G3635" t="str">
        <f>IF(AND(TimeSpend[[#This Row],[Personnel number]]&lt;&gt;"",TimeSpend[[#This Row],[Date]]&lt;&gt;""),TimeSpend[[#This Row],[Activity description]],"")</f>
        <v/>
      </c>
      <c r="H3635" s="36" t="str">
        <f>IF(AND(TimeSpend[[#This Row],[Personnel number]]&lt;&gt;"",TimeSpend[[#This Row],[Date]]&lt;&gt;""),TimeSpend[[#This Row],[Start Time]],"")</f>
        <v/>
      </c>
      <c r="I3635" s="36" t="str">
        <f>IF(AND(TimeSpend[[#This Row],[Personnel number]]&lt;&gt;"",TimeSpend[[#This Row],[Date]]&lt;&gt;""),TimeSpend[[#This Row],[End Time]],"")</f>
        <v/>
      </c>
      <c r="J3635" t="str">
        <f>IF(AND(TimeSpend[[#This Row],[Personnel number]]&lt;&gt;"",TimeSpend[[#This Row],[Date]]&lt;&gt;""),TimeSpend[[#This Row],[Location]],"")</f>
        <v/>
      </c>
      <c r="K3635" t="str">
        <f>IF(AND(TimeSpend[[#This Row],[Personnel number]]&lt;&gt;"",TimeSpend[[#This Row],[Date]]&lt;&gt;""),TimeSpend[[#This Row],[Task]],"")</f>
        <v/>
      </c>
      <c r="L3635" t="str">
        <f>IF(AND(TimeSpend[[#This Row],[Personnel number]]&lt;&gt;"",TimeSpend[[#This Row],[Date]]&lt;&gt;""),Utilization!$J$2,"")</f>
        <v/>
      </c>
      <c r="M3635" t="str">
        <f>IF(AND(TimeSpend[[#This Row],[Personnel number]]&lt;&gt;"",TimeSpend[[#This Row],[Date]]&lt;&gt;""),TimeSpend[[#This Row],[Employee Name]],"")</f>
        <v/>
      </c>
      <c r="N3635" t="str">
        <f t="shared" si="112"/>
        <v/>
      </c>
      <c r="O3635" t="str">
        <f t="shared" si="113"/>
        <v/>
      </c>
      <c r="P3635" t="str">
        <f>IF(D3635&lt;&gt;"",VLOOKUP(D3635,Projects!B:C,2,0),"")</f>
        <v/>
      </c>
    </row>
    <row r="3636" spans="1:16" x14ac:dyDescent="0.25">
      <c r="A3636" t="str">
        <f>UPPER(IF(AND(TimeSpend[[#This Row],[Personnel number]]&lt;&gt;"",TimeSpend[[#This Row],[Date]]&lt;&gt;""),TimeSpend[[#This Row],[Personnel number]],""))</f>
        <v/>
      </c>
      <c r="B3636" s="85" t="str">
        <f>IF(AND(TimeSpend[[#This Row],[Personnel number]]&lt;&gt;"",TimeSpend[[#This Row],[Date]]&lt;&gt;""),TEXT(TimeSpend[[#This Row],[Date]],"[$-409]yyyyMMdd"),"")</f>
        <v/>
      </c>
      <c r="C3636" s="33" t="str">
        <f>IF(AND(TimeSpend[[#This Row],[Personnel number]]&lt;&gt;"",TimeSpend[[#This Row],[Date]]&lt;&gt;""),SUBSTITUTE(TimeSpend[[#This Row],[Hours]],",","."),"")</f>
        <v/>
      </c>
      <c r="D3636" t="str">
        <f>IF(AND(TimeSpend[[#This Row],[Personnel number]]&lt;&gt;"",TimeSpend[[#This Row],[Date]]&lt;&gt;""),TimeSpend[[#This Row],[Network]],"")</f>
        <v/>
      </c>
      <c r="E3636" t="str">
        <f>IF(AND(TimeSpend[[#This Row],[Personnel number]]&lt;&gt;"",TimeSpend[[#This Row],[Date]]&lt;&gt;""),TimeSpend[[#This Row],[Network Description]],"")</f>
        <v/>
      </c>
      <c r="F3636" t="str">
        <f>IF(AND(TimeSpend[[#This Row],[Personnel number]]&lt;&gt;"",TimeSpend[[#This Row],[Date]]&lt;&gt;""),TimeSpend[[#This Row],[Activity]],"")</f>
        <v/>
      </c>
      <c r="G3636" t="str">
        <f>IF(AND(TimeSpend[[#This Row],[Personnel number]]&lt;&gt;"",TimeSpend[[#This Row],[Date]]&lt;&gt;""),TimeSpend[[#This Row],[Activity description]],"")</f>
        <v/>
      </c>
      <c r="H3636" s="36" t="str">
        <f>IF(AND(TimeSpend[[#This Row],[Personnel number]]&lt;&gt;"",TimeSpend[[#This Row],[Date]]&lt;&gt;""),TimeSpend[[#This Row],[Start Time]],"")</f>
        <v/>
      </c>
      <c r="I3636" s="36" t="str">
        <f>IF(AND(TimeSpend[[#This Row],[Personnel number]]&lt;&gt;"",TimeSpend[[#This Row],[Date]]&lt;&gt;""),TimeSpend[[#This Row],[End Time]],"")</f>
        <v/>
      </c>
      <c r="J3636" t="str">
        <f>IF(AND(TimeSpend[[#This Row],[Personnel number]]&lt;&gt;"",TimeSpend[[#This Row],[Date]]&lt;&gt;""),TimeSpend[[#This Row],[Location]],"")</f>
        <v/>
      </c>
      <c r="K3636" t="str">
        <f>IF(AND(TimeSpend[[#This Row],[Personnel number]]&lt;&gt;"",TimeSpend[[#This Row],[Date]]&lt;&gt;""),TimeSpend[[#This Row],[Task]],"")</f>
        <v/>
      </c>
      <c r="L3636" t="str">
        <f>IF(AND(TimeSpend[[#This Row],[Personnel number]]&lt;&gt;"",TimeSpend[[#This Row],[Date]]&lt;&gt;""),Utilization!$J$2,"")</f>
        <v/>
      </c>
      <c r="M3636" t="str">
        <f>IF(AND(TimeSpend[[#This Row],[Personnel number]]&lt;&gt;"",TimeSpend[[#This Row],[Date]]&lt;&gt;""),TimeSpend[[#This Row],[Employee Name]],"")</f>
        <v/>
      </c>
      <c r="N3636" t="str">
        <f t="shared" si="112"/>
        <v/>
      </c>
      <c r="O3636" t="str">
        <f t="shared" si="113"/>
        <v/>
      </c>
      <c r="P3636" t="str">
        <f>IF(D3636&lt;&gt;"",VLOOKUP(D3636,Projects!B:C,2,0),"")</f>
        <v/>
      </c>
    </row>
    <row r="3637" spans="1:16" x14ac:dyDescent="0.25">
      <c r="A3637" t="str">
        <f>UPPER(IF(AND(TimeSpend[[#This Row],[Personnel number]]&lt;&gt;"",TimeSpend[[#This Row],[Date]]&lt;&gt;""),TimeSpend[[#This Row],[Personnel number]],""))</f>
        <v/>
      </c>
      <c r="B3637" s="85" t="str">
        <f>IF(AND(TimeSpend[[#This Row],[Personnel number]]&lt;&gt;"",TimeSpend[[#This Row],[Date]]&lt;&gt;""),TEXT(TimeSpend[[#This Row],[Date]],"[$-409]yyyyMMdd"),"")</f>
        <v/>
      </c>
      <c r="C3637" s="33" t="str">
        <f>IF(AND(TimeSpend[[#This Row],[Personnel number]]&lt;&gt;"",TimeSpend[[#This Row],[Date]]&lt;&gt;""),SUBSTITUTE(TimeSpend[[#This Row],[Hours]],",","."),"")</f>
        <v/>
      </c>
      <c r="D3637" t="str">
        <f>IF(AND(TimeSpend[[#This Row],[Personnel number]]&lt;&gt;"",TimeSpend[[#This Row],[Date]]&lt;&gt;""),TimeSpend[[#This Row],[Network]],"")</f>
        <v/>
      </c>
      <c r="E3637" t="str">
        <f>IF(AND(TimeSpend[[#This Row],[Personnel number]]&lt;&gt;"",TimeSpend[[#This Row],[Date]]&lt;&gt;""),TimeSpend[[#This Row],[Network Description]],"")</f>
        <v/>
      </c>
      <c r="F3637" t="str">
        <f>IF(AND(TimeSpend[[#This Row],[Personnel number]]&lt;&gt;"",TimeSpend[[#This Row],[Date]]&lt;&gt;""),TimeSpend[[#This Row],[Activity]],"")</f>
        <v/>
      </c>
      <c r="G3637" t="str">
        <f>IF(AND(TimeSpend[[#This Row],[Personnel number]]&lt;&gt;"",TimeSpend[[#This Row],[Date]]&lt;&gt;""),TimeSpend[[#This Row],[Activity description]],"")</f>
        <v/>
      </c>
      <c r="H3637" s="36" t="str">
        <f>IF(AND(TimeSpend[[#This Row],[Personnel number]]&lt;&gt;"",TimeSpend[[#This Row],[Date]]&lt;&gt;""),TimeSpend[[#This Row],[Start Time]],"")</f>
        <v/>
      </c>
      <c r="I3637" s="36" t="str">
        <f>IF(AND(TimeSpend[[#This Row],[Personnel number]]&lt;&gt;"",TimeSpend[[#This Row],[Date]]&lt;&gt;""),TimeSpend[[#This Row],[End Time]],"")</f>
        <v/>
      </c>
      <c r="J3637" t="str">
        <f>IF(AND(TimeSpend[[#This Row],[Personnel number]]&lt;&gt;"",TimeSpend[[#This Row],[Date]]&lt;&gt;""),TimeSpend[[#This Row],[Location]],"")</f>
        <v/>
      </c>
      <c r="K3637" t="str">
        <f>IF(AND(TimeSpend[[#This Row],[Personnel number]]&lt;&gt;"",TimeSpend[[#This Row],[Date]]&lt;&gt;""),TimeSpend[[#This Row],[Task]],"")</f>
        <v/>
      </c>
      <c r="L3637" t="str">
        <f>IF(AND(TimeSpend[[#This Row],[Personnel number]]&lt;&gt;"",TimeSpend[[#This Row],[Date]]&lt;&gt;""),Utilization!$J$2,"")</f>
        <v/>
      </c>
      <c r="M3637" t="str">
        <f>IF(AND(TimeSpend[[#This Row],[Personnel number]]&lt;&gt;"",TimeSpend[[#This Row],[Date]]&lt;&gt;""),TimeSpend[[#This Row],[Employee Name]],"")</f>
        <v/>
      </c>
      <c r="N3637" t="str">
        <f t="shared" si="112"/>
        <v/>
      </c>
      <c r="O3637" t="str">
        <f t="shared" si="113"/>
        <v/>
      </c>
      <c r="P3637" t="str">
        <f>IF(D3637&lt;&gt;"",VLOOKUP(D3637,Projects!B:C,2,0),"")</f>
        <v/>
      </c>
    </row>
    <row r="3638" spans="1:16" x14ac:dyDescent="0.25">
      <c r="A3638" t="str">
        <f>UPPER(IF(AND(TimeSpend[[#This Row],[Personnel number]]&lt;&gt;"",TimeSpend[[#This Row],[Date]]&lt;&gt;""),TimeSpend[[#This Row],[Personnel number]],""))</f>
        <v/>
      </c>
      <c r="B3638" s="85" t="str">
        <f>IF(AND(TimeSpend[[#This Row],[Personnel number]]&lt;&gt;"",TimeSpend[[#This Row],[Date]]&lt;&gt;""),TEXT(TimeSpend[[#This Row],[Date]],"[$-409]yyyyMMdd"),"")</f>
        <v/>
      </c>
      <c r="C3638" s="33" t="str">
        <f>IF(AND(TimeSpend[[#This Row],[Personnel number]]&lt;&gt;"",TimeSpend[[#This Row],[Date]]&lt;&gt;""),SUBSTITUTE(TimeSpend[[#This Row],[Hours]],",","."),"")</f>
        <v/>
      </c>
      <c r="D3638" t="str">
        <f>IF(AND(TimeSpend[[#This Row],[Personnel number]]&lt;&gt;"",TimeSpend[[#This Row],[Date]]&lt;&gt;""),TimeSpend[[#This Row],[Network]],"")</f>
        <v/>
      </c>
      <c r="E3638" t="str">
        <f>IF(AND(TimeSpend[[#This Row],[Personnel number]]&lt;&gt;"",TimeSpend[[#This Row],[Date]]&lt;&gt;""),TimeSpend[[#This Row],[Network Description]],"")</f>
        <v/>
      </c>
      <c r="F3638" t="str">
        <f>IF(AND(TimeSpend[[#This Row],[Personnel number]]&lt;&gt;"",TimeSpend[[#This Row],[Date]]&lt;&gt;""),TimeSpend[[#This Row],[Activity]],"")</f>
        <v/>
      </c>
      <c r="G3638" t="str">
        <f>IF(AND(TimeSpend[[#This Row],[Personnel number]]&lt;&gt;"",TimeSpend[[#This Row],[Date]]&lt;&gt;""),TimeSpend[[#This Row],[Activity description]],"")</f>
        <v/>
      </c>
      <c r="H3638" s="36" t="str">
        <f>IF(AND(TimeSpend[[#This Row],[Personnel number]]&lt;&gt;"",TimeSpend[[#This Row],[Date]]&lt;&gt;""),TimeSpend[[#This Row],[Start Time]],"")</f>
        <v/>
      </c>
      <c r="I3638" s="36" t="str">
        <f>IF(AND(TimeSpend[[#This Row],[Personnel number]]&lt;&gt;"",TimeSpend[[#This Row],[Date]]&lt;&gt;""),TimeSpend[[#This Row],[End Time]],"")</f>
        <v/>
      </c>
      <c r="J3638" t="str">
        <f>IF(AND(TimeSpend[[#This Row],[Personnel number]]&lt;&gt;"",TimeSpend[[#This Row],[Date]]&lt;&gt;""),TimeSpend[[#This Row],[Location]],"")</f>
        <v/>
      </c>
      <c r="K3638" t="str">
        <f>IF(AND(TimeSpend[[#This Row],[Personnel number]]&lt;&gt;"",TimeSpend[[#This Row],[Date]]&lt;&gt;""),TimeSpend[[#This Row],[Task]],"")</f>
        <v/>
      </c>
      <c r="L3638" t="str">
        <f>IF(AND(TimeSpend[[#This Row],[Personnel number]]&lt;&gt;"",TimeSpend[[#This Row],[Date]]&lt;&gt;""),Utilization!$J$2,"")</f>
        <v/>
      </c>
      <c r="M3638" t="str">
        <f>IF(AND(TimeSpend[[#This Row],[Personnel number]]&lt;&gt;"",TimeSpend[[#This Row],[Date]]&lt;&gt;""),TimeSpend[[#This Row],[Employee Name]],"")</f>
        <v/>
      </c>
      <c r="N3638" t="str">
        <f t="shared" si="112"/>
        <v/>
      </c>
      <c r="O3638" t="str">
        <f t="shared" si="113"/>
        <v/>
      </c>
      <c r="P3638" t="str">
        <f>IF(D3638&lt;&gt;"",VLOOKUP(D3638,Projects!B:C,2,0),"")</f>
        <v/>
      </c>
    </row>
    <row r="3639" spans="1:16" x14ac:dyDescent="0.25">
      <c r="A3639" t="str">
        <f>UPPER(IF(AND(TimeSpend[[#This Row],[Personnel number]]&lt;&gt;"",TimeSpend[[#This Row],[Date]]&lt;&gt;""),TimeSpend[[#This Row],[Personnel number]],""))</f>
        <v/>
      </c>
      <c r="B3639" s="85" t="str">
        <f>IF(AND(TimeSpend[[#This Row],[Personnel number]]&lt;&gt;"",TimeSpend[[#This Row],[Date]]&lt;&gt;""),TEXT(TimeSpend[[#This Row],[Date]],"[$-409]yyyyMMdd"),"")</f>
        <v/>
      </c>
      <c r="C3639" s="33" t="str">
        <f>IF(AND(TimeSpend[[#This Row],[Personnel number]]&lt;&gt;"",TimeSpend[[#This Row],[Date]]&lt;&gt;""),SUBSTITUTE(TimeSpend[[#This Row],[Hours]],",","."),"")</f>
        <v/>
      </c>
      <c r="D3639" t="str">
        <f>IF(AND(TimeSpend[[#This Row],[Personnel number]]&lt;&gt;"",TimeSpend[[#This Row],[Date]]&lt;&gt;""),TimeSpend[[#This Row],[Network]],"")</f>
        <v/>
      </c>
      <c r="E3639" t="str">
        <f>IF(AND(TimeSpend[[#This Row],[Personnel number]]&lt;&gt;"",TimeSpend[[#This Row],[Date]]&lt;&gt;""),TimeSpend[[#This Row],[Network Description]],"")</f>
        <v/>
      </c>
      <c r="F3639" t="str">
        <f>IF(AND(TimeSpend[[#This Row],[Personnel number]]&lt;&gt;"",TimeSpend[[#This Row],[Date]]&lt;&gt;""),TimeSpend[[#This Row],[Activity]],"")</f>
        <v/>
      </c>
      <c r="G3639" t="str">
        <f>IF(AND(TimeSpend[[#This Row],[Personnel number]]&lt;&gt;"",TimeSpend[[#This Row],[Date]]&lt;&gt;""),TimeSpend[[#This Row],[Activity description]],"")</f>
        <v/>
      </c>
      <c r="H3639" s="36" t="str">
        <f>IF(AND(TimeSpend[[#This Row],[Personnel number]]&lt;&gt;"",TimeSpend[[#This Row],[Date]]&lt;&gt;""),TimeSpend[[#This Row],[Start Time]],"")</f>
        <v/>
      </c>
      <c r="I3639" s="36" t="str">
        <f>IF(AND(TimeSpend[[#This Row],[Personnel number]]&lt;&gt;"",TimeSpend[[#This Row],[Date]]&lt;&gt;""),TimeSpend[[#This Row],[End Time]],"")</f>
        <v/>
      </c>
      <c r="J3639" t="str">
        <f>IF(AND(TimeSpend[[#This Row],[Personnel number]]&lt;&gt;"",TimeSpend[[#This Row],[Date]]&lt;&gt;""),TimeSpend[[#This Row],[Location]],"")</f>
        <v/>
      </c>
      <c r="K3639" t="str">
        <f>IF(AND(TimeSpend[[#This Row],[Personnel number]]&lt;&gt;"",TimeSpend[[#This Row],[Date]]&lt;&gt;""),TimeSpend[[#This Row],[Task]],"")</f>
        <v/>
      </c>
      <c r="L3639" t="str">
        <f>IF(AND(TimeSpend[[#This Row],[Personnel number]]&lt;&gt;"",TimeSpend[[#This Row],[Date]]&lt;&gt;""),Utilization!$J$2,"")</f>
        <v/>
      </c>
      <c r="M3639" t="str">
        <f>IF(AND(TimeSpend[[#This Row],[Personnel number]]&lt;&gt;"",TimeSpend[[#This Row],[Date]]&lt;&gt;""),TimeSpend[[#This Row],[Employee Name]],"")</f>
        <v/>
      </c>
      <c r="N3639" t="str">
        <f t="shared" si="112"/>
        <v/>
      </c>
      <c r="O3639" t="str">
        <f t="shared" si="113"/>
        <v/>
      </c>
      <c r="P3639" t="str">
        <f>IF(D3639&lt;&gt;"",VLOOKUP(D3639,Projects!B:C,2,0),"")</f>
        <v/>
      </c>
    </row>
    <row r="3640" spans="1:16" x14ac:dyDescent="0.25">
      <c r="A3640" t="str">
        <f>UPPER(IF(AND(TimeSpend[[#This Row],[Personnel number]]&lt;&gt;"",TimeSpend[[#This Row],[Date]]&lt;&gt;""),TimeSpend[[#This Row],[Personnel number]],""))</f>
        <v/>
      </c>
      <c r="B3640" s="85" t="str">
        <f>IF(AND(TimeSpend[[#This Row],[Personnel number]]&lt;&gt;"",TimeSpend[[#This Row],[Date]]&lt;&gt;""),TEXT(TimeSpend[[#This Row],[Date]],"[$-409]yyyyMMdd"),"")</f>
        <v/>
      </c>
      <c r="C3640" s="33" t="str">
        <f>IF(AND(TimeSpend[[#This Row],[Personnel number]]&lt;&gt;"",TimeSpend[[#This Row],[Date]]&lt;&gt;""),SUBSTITUTE(TimeSpend[[#This Row],[Hours]],",","."),"")</f>
        <v/>
      </c>
      <c r="D3640" t="str">
        <f>IF(AND(TimeSpend[[#This Row],[Personnel number]]&lt;&gt;"",TimeSpend[[#This Row],[Date]]&lt;&gt;""),TimeSpend[[#This Row],[Network]],"")</f>
        <v/>
      </c>
      <c r="E3640" t="str">
        <f>IF(AND(TimeSpend[[#This Row],[Personnel number]]&lt;&gt;"",TimeSpend[[#This Row],[Date]]&lt;&gt;""),TimeSpend[[#This Row],[Network Description]],"")</f>
        <v/>
      </c>
      <c r="F3640" t="str">
        <f>IF(AND(TimeSpend[[#This Row],[Personnel number]]&lt;&gt;"",TimeSpend[[#This Row],[Date]]&lt;&gt;""),TimeSpend[[#This Row],[Activity]],"")</f>
        <v/>
      </c>
      <c r="G3640" t="str">
        <f>IF(AND(TimeSpend[[#This Row],[Personnel number]]&lt;&gt;"",TimeSpend[[#This Row],[Date]]&lt;&gt;""),TimeSpend[[#This Row],[Activity description]],"")</f>
        <v/>
      </c>
      <c r="H3640" s="36" t="str">
        <f>IF(AND(TimeSpend[[#This Row],[Personnel number]]&lt;&gt;"",TimeSpend[[#This Row],[Date]]&lt;&gt;""),TimeSpend[[#This Row],[Start Time]],"")</f>
        <v/>
      </c>
      <c r="I3640" s="36" t="str">
        <f>IF(AND(TimeSpend[[#This Row],[Personnel number]]&lt;&gt;"",TimeSpend[[#This Row],[Date]]&lt;&gt;""),TimeSpend[[#This Row],[End Time]],"")</f>
        <v/>
      </c>
      <c r="J3640" t="str">
        <f>IF(AND(TimeSpend[[#This Row],[Personnel number]]&lt;&gt;"",TimeSpend[[#This Row],[Date]]&lt;&gt;""),TimeSpend[[#This Row],[Location]],"")</f>
        <v/>
      </c>
      <c r="K3640" t="str">
        <f>IF(AND(TimeSpend[[#This Row],[Personnel number]]&lt;&gt;"",TimeSpend[[#This Row],[Date]]&lt;&gt;""),TimeSpend[[#This Row],[Task]],"")</f>
        <v/>
      </c>
      <c r="L3640" t="str">
        <f>IF(AND(TimeSpend[[#This Row],[Personnel number]]&lt;&gt;"",TimeSpend[[#This Row],[Date]]&lt;&gt;""),Utilization!$J$2,"")</f>
        <v/>
      </c>
      <c r="M3640" t="str">
        <f>IF(AND(TimeSpend[[#This Row],[Personnel number]]&lt;&gt;"",TimeSpend[[#This Row],[Date]]&lt;&gt;""),TimeSpend[[#This Row],[Employee Name]],"")</f>
        <v/>
      </c>
      <c r="N3640" t="str">
        <f t="shared" si="112"/>
        <v/>
      </c>
      <c r="O3640" t="str">
        <f t="shared" si="113"/>
        <v/>
      </c>
      <c r="P3640" t="str">
        <f>IF(D3640&lt;&gt;"",VLOOKUP(D3640,Projects!B:C,2,0),"")</f>
        <v/>
      </c>
    </row>
    <row r="3641" spans="1:16" x14ac:dyDescent="0.25">
      <c r="A3641" t="str">
        <f>UPPER(IF(AND(TimeSpend[[#This Row],[Personnel number]]&lt;&gt;"",TimeSpend[[#This Row],[Date]]&lt;&gt;""),TimeSpend[[#This Row],[Personnel number]],""))</f>
        <v/>
      </c>
      <c r="B3641" s="85" t="str">
        <f>IF(AND(TimeSpend[[#This Row],[Personnel number]]&lt;&gt;"",TimeSpend[[#This Row],[Date]]&lt;&gt;""),TEXT(TimeSpend[[#This Row],[Date]],"[$-409]yyyyMMdd"),"")</f>
        <v/>
      </c>
      <c r="C3641" s="33" t="str">
        <f>IF(AND(TimeSpend[[#This Row],[Personnel number]]&lt;&gt;"",TimeSpend[[#This Row],[Date]]&lt;&gt;""),SUBSTITUTE(TimeSpend[[#This Row],[Hours]],",","."),"")</f>
        <v/>
      </c>
      <c r="D3641" t="str">
        <f>IF(AND(TimeSpend[[#This Row],[Personnel number]]&lt;&gt;"",TimeSpend[[#This Row],[Date]]&lt;&gt;""),TimeSpend[[#This Row],[Network]],"")</f>
        <v/>
      </c>
      <c r="E3641" t="str">
        <f>IF(AND(TimeSpend[[#This Row],[Personnel number]]&lt;&gt;"",TimeSpend[[#This Row],[Date]]&lt;&gt;""),TimeSpend[[#This Row],[Network Description]],"")</f>
        <v/>
      </c>
      <c r="F3641" t="str">
        <f>IF(AND(TimeSpend[[#This Row],[Personnel number]]&lt;&gt;"",TimeSpend[[#This Row],[Date]]&lt;&gt;""),TimeSpend[[#This Row],[Activity]],"")</f>
        <v/>
      </c>
      <c r="G3641" t="str">
        <f>IF(AND(TimeSpend[[#This Row],[Personnel number]]&lt;&gt;"",TimeSpend[[#This Row],[Date]]&lt;&gt;""),TimeSpend[[#This Row],[Activity description]],"")</f>
        <v/>
      </c>
      <c r="H3641" s="36" t="str">
        <f>IF(AND(TimeSpend[[#This Row],[Personnel number]]&lt;&gt;"",TimeSpend[[#This Row],[Date]]&lt;&gt;""),TimeSpend[[#This Row],[Start Time]],"")</f>
        <v/>
      </c>
      <c r="I3641" s="36" t="str">
        <f>IF(AND(TimeSpend[[#This Row],[Personnel number]]&lt;&gt;"",TimeSpend[[#This Row],[Date]]&lt;&gt;""),TimeSpend[[#This Row],[End Time]],"")</f>
        <v/>
      </c>
      <c r="J3641" t="str">
        <f>IF(AND(TimeSpend[[#This Row],[Personnel number]]&lt;&gt;"",TimeSpend[[#This Row],[Date]]&lt;&gt;""),TimeSpend[[#This Row],[Location]],"")</f>
        <v/>
      </c>
      <c r="K3641" t="str">
        <f>IF(AND(TimeSpend[[#This Row],[Personnel number]]&lt;&gt;"",TimeSpend[[#This Row],[Date]]&lt;&gt;""),TimeSpend[[#This Row],[Task]],"")</f>
        <v/>
      </c>
      <c r="L3641" t="str">
        <f>IF(AND(TimeSpend[[#This Row],[Personnel number]]&lt;&gt;"",TimeSpend[[#This Row],[Date]]&lt;&gt;""),Utilization!$J$2,"")</f>
        <v/>
      </c>
      <c r="M3641" t="str">
        <f>IF(AND(TimeSpend[[#This Row],[Personnel number]]&lt;&gt;"",TimeSpend[[#This Row],[Date]]&lt;&gt;""),TimeSpend[[#This Row],[Employee Name]],"")</f>
        <v/>
      </c>
      <c r="N3641" t="str">
        <f t="shared" ref="N3641:N3704" si="114">IF(A3641&lt;&gt;"",ROW(A3641)-1,"")</f>
        <v/>
      </c>
      <c r="O3641" t="str">
        <f t="shared" ref="O3641:O3704" si="115">IF(A3641&lt;&gt;"",L3641&amp;"-"&amp;N3641,"")</f>
        <v/>
      </c>
      <c r="P3641" t="str">
        <f>IF(D3641&lt;&gt;"",VLOOKUP(D3641,Projects!B:C,2,0),"")</f>
        <v/>
      </c>
    </row>
    <row r="3642" spans="1:16" x14ac:dyDescent="0.25">
      <c r="A3642" t="str">
        <f>UPPER(IF(AND(TimeSpend[[#This Row],[Personnel number]]&lt;&gt;"",TimeSpend[[#This Row],[Date]]&lt;&gt;""),TimeSpend[[#This Row],[Personnel number]],""))</f>
        <v/>
      </c>
      <c r="B3642" s="85" t="str">
        <f>IF(AND(TimeSpend[[#This Row],[Personnel number]]&lt;&gt;"",TimeSpend[[#This Row],[Date]]&lt;&gt;""),TEXT(TimeSpend[[#This Row],[Date]],"[$-409]yyyyMMdd"),"")</f>
        <v/>
      </c>
      <c r="C3642" s="33" t="str">
        <f>IF(AND(TimeSpend[[#This Row],[Personnel number]]&lt;&gt;"",TimeSpend[[#This Row],[Date]]&lt;&gt;""),SUBSTITUTE(TimeSpend[[#This Row],[Hours]],",","."),"")</f>
        <v/>
      </c>
      <c r="D3642" t="str">
        <f>IF(AND(TimeSpend[[#This Row],[Personnel number]]&lt;&gt;"",TimeSpend[[#This Row],[Date]]&lt;&gt;""),TimeSpend[[#This Row],[Network]],"")</f>
        <v/>
      </c>
      <c r="E3642" t="str">
        <f>IF(AND(TimeSpend[[#This Row],[Personnel number]]&lt;&gt;"",TimeSpend[[#This Row],[Date]]&lt;&gt;""),TimeSpend[[#This Row],[Network Description]],"")</f>
        <v/>
      </c>
      <c r="F3642" t="str">
        <f>IF(AND(TimeSpend[[#This Row],[Personnel number]]&lt;&gt;"",TimeSpend[[#This Row],[Date]]&lt;&gt;""),TimeSpend[[#This Row],[Activity]],"")</f>
        <v/>
      </c>
      <c r="G3642" t="str">
        <f>IF(AND(TimeSpend[[#This Row],[Personnel number]]&lt;&gt;"",TimeSpend[[#This Row],[Date]]&lt;&gt;""),TimeSpend[[#This Row],[Activity description]],"")</f>
        <v/>
      </c>
      <c r="H3642" s="36" t="str">
        <f>IF(AND(TimeSpend[[#This Row],[Personnel number]]&lt;&gt;"",TimeSpend[[#This Row],[Date]]&lt;&gt;""),TimeSpend[[#This Row],[Start Time]],"")</f>
        <v/>
      </c>
      <c r="I3642" s="36" t="str">
        <f>IF(AND(TimeSpend[[#This Row],[Personnel number]]&lt;&gt;"",TimeSpend[[#This Row],[Date]]&lt;&gt;""),TimeSpend[[#This Row],[End Time]],"")</f>
        <v/>
      </c>
      <c r="J3642" t="str">
        <f>IF(AND(TimeSpend[[#This Row],[Personnel number]]&lt;&gt;"",TimeSpend[[#This Row],[Date]]&lt;&gt;""),TimeSpend[[#This Row],[Location]],"")</f>
        <v/>
      </c>
      <c r="K3642" t="str">
        <f>IF(AND(TimeSpend[[#This Row],[Personnel number]]&lt;&gt;"",TimeSpend[[#This Row],[Date]]&lt;&gt;""),TimeSpend[[#This Row],[Task]],"")</f>
        <v/>
      </c>
      <c r="L3642" t="str">
        <f>IF(AND(TimeSpend[[#This Row],[Personnel number]]&lt;&gt;"",TimeSpend[[#This Row],[Date]]&lt;&gt;""),Utilization!$J$2,"")</f>
        <v/>
      </c>
      <c r="M3642" t="str">
        <f>IF(AND(TimeSpend[[#This Row],[Personnel number]]&lt;&gt;"",TimeSpend[[#This Row],[Date]]&lt;&gt;""),TimeSpend[[#This Row],[Employee Name]],"")</f>
        <v/>
      </c>
      <c r="N3642" t="str">
        <f t="shared" si="114"/>
        <v/>
      </c>
      <c r="O3642" t="str">
        <f t="shared" si="115"/>
        <v/>
      </c>
      <c r="P3642" t="str">
        <f>IF(D3642&lt;&gt;"",VLOOKUP(D3642,Projects!B:C,2,0),"")</f>
        <v/>
      </c>
    </row>
    <row r="3643" spans="1:16" x14ac:dyDescent="0.25">
      <c r="A3643" t="str">
        <f>UPPER(IF(AND(TimeSpend[[#This Row],[Personnel number]]&lt;&gt;"",TimeSpend[[#This Row],[Date]]&lt;&gt;""),TimeSpend[[#This Row],[Personnel number]],""))</f>
        <v/>
      </c>
      <c r="B3643" s="85" t="str">
        <f>IF(AND(TimeSpend[[#This Row],[Personnel number]]&lt;&gt;"",TimeSpend[[#This Row],[Date]]&lt;&gt;""),TEXT(TimeSpend[[#This Row],[Date]],"[$-409]yyyyMMdd"),"")</f>
        <v/>
      </c>
      <c r="C3643" s="33" t="str">
        <f>IF(AND(TimeSpend[[#This Row],[Personnel number]]&lt;&gt;"",TimeSpend[[#This Row],[Date]]&lt;&gt;""),SUBSTITUTE(TimeSpend[[#This Row],[Hours]],",","."),"")</f>
        <v/>
      </c>
      <c r="D3643" t="str">
        <f>IF(AND(TimeSpend[[#This Row],[Personnel number]]&lt;&gt;"",TimeSpend[[#This Row],[Date]]&lt;&gt;""),TimeSpend[[#This Row],[Network]],"")</f>
        <v/>
      </c>
      <c r="E3643" t="str">
        <f>IF(AND(TimeSpend[[#This Row],[Personnel number]]&lt;&gt;"",TimeSpend[[#This Row],[Date]]&lt;&gt;""),TimeSpend[[#This Row],[Network Description]],"")</f>
        <v/>
      </c>
      <c r="F3643" t="str">
        <f>IF(AND(TimeSpend[[#This Row],[Personnel number]]&lt;&gt;"",TimeSpend[[#This Row],[Date]]&lt;&gt;""),TimeSpend[[#This Row],[Activity]],"")</f>
        <v/>
      </c>
      <c r="G3643" t="str">
        <f>IF(AND(TimeSpend[[#This Row],[Personnel number]]&lt;&gt;"",TimeSpend[[#This Row],[Date]]&lt;&gt;""),TimeSpend[[#This Row],[Activity description]],"")</f>
        <v/>
      </c>
      <c r="H3643" s="36" t="str">
        <f>IF(AND(TimeSpend[[#This Row],[Personnel number]]&lt;&gt;"",TimeSpend[[#This Row],[Date]]&lt;&gt;""),TimeSpend[[#This Row],[Start Time]],"")</f>
        <v/>
      </c>
      <c r="I3643" s="36" t="str">
        <f>IF(AND(TimeSpend[[#This Row],[Personnel number]]&lt;&gt;"",TimeSpend[[#This Row],[Date]]&lt;&gt;""),TimeSpend[[#This Row],[End Time]],"")</f>
        <v/>
      </c>
      <c r="J3643" t="str">
        <f>IF(AND(TimeSpend[[#This Row],[Personnel number]]&lt;&gt;"",TimeSpend[[#This Row],[Date]]&lt;&gt;""),TimeSpend[[#This Row],[Location]],"")</f>
        <v/>
      </c>
      <c r="K3643" t="str">
        <f>IF(AND(TimeSpend[[#This Row],[Personnel number]]&lt;&gt;"",TimeSpend[[#This Row],[Date]]&lt;&gt;""),TimeSpend[[#This Row],[Task]],"")</f>
        <v/>
      </c>
      <c r="L3643" t="str">
        <f>IF(AND(TimeSpend[[#This Row],[Personnel number]]&lt;&gt;"",TimeSpend[[#This Row],[Date]]&lt;&gt;""),Utilization!$J$2,"")</f>
        <v/>
      </c>
      <c r="M3643" t="str">
        <f>IF(AND(TimeSpend[[#This Row],[Personnel number]]&lt;&gt;"",TimeSpend[[#This Row],[Date]]&lt;&gt;""),TimeSpend[[#This Row],[Employee Name]],"")</f>
        <v/>
      </c>
      <c r="N3643" t="str">
        <f t="shared" si="114"/>
        <v/>
      </c>
      <c r="O3643" t="str">
        <f t="shared" si="115"/>
        <v/>
      </c>
      <c r="P3643" t="str">
        <f>IF(D3643&lt;&gt;"",VLOOKUP(D3643,Projects!B:C,2,0),"")</f>
        <v/>
      </c>
    </row>
    <row r="3644" spans="1:16" x14ac:dyDescent="0.25">
      <c r="A3644" t="str">
        <f>UPPER(IF(AND(TimeSpend[[#This Row],[Personnel number]]&lt;&gt;"",TimeSpend[[#This Row],[Date]]&lt;&gt;""),TimeSpend[[#This Row],[Personnel number]],""))</f>
        <v/>
      </c>
      <c r="B3644" s="85" t="str">
        <f>IF(AND(TimeSpend[[#This Row],[Personnel number]]&lt;&gt;"",TimeSpend[[#This Row],[Date]]&lt;&gt;""),TEXT(TimeSpend[[#This Row],[Date]],"[$-409]yyyyMMdd"),"")</f>
        <v/>
      </c>
      <c r="C3644" s="33" t="str">
        <f>IF(AND(TimeSpend[[#This Row],[Personnel number]]&lt;&gt;"",TimeSpend[[#This Row],[Date]]&lt;&gt;""),SUBSTITUTE(TimeSpend[[#This Row],[Hours]],",","."),"")</f>
        <v/>
      </c>
      <c r="D3644" t="str">
        <f>IF(AND(TimeSpend[[#This Row],[Personnel number]]&lt;&gt;"",TimeSpend[[#This Row],[Date]]&lt;&gt;""),TimeSpend[[#This Row],[Network]],"")</f>
        <v/>
      </c>
      <c r="E3644" t="str">
        <f>IF(AND(TimeSpend[[#This Row],[Personnel number]]&lt;&gt;"",TimeSpend[[#This Row],[Date]]&lt;&gt;""),TimeSpend[[#This Row],[Network Description]],"")</f>
        <v/>
      </c>
      <c r="F3644" t="str">
        <f>IF(AND(TimeSpend[[#This Row],[Personnel number]]&lt;&gt;"",TimeSpend[[#This Row],[Date]]&lt;&gt;""),TimeSpend[[#This Row],[Activity]],"")</f>
        <v/>
      </c>
      <c r="G3644" t="str">
        <f>IF(AND(TimeSpend[[#This Row],[Personnel number]]&lt;&gt;"",TimeSpend[[#This Row],[Date]]&lt;&gt;""),TimeSpend[[#This Row],[Activity description]],"")</f>
        <v/>
      </c>
      <c r="H3644" s="36" t="str">
        <f>IF(AND(TimeSpend[[#This Row],[Personnel number]]&lt;&gt;"",TimeSpend[[#This Row],[Date]]&lt;&gt;""),TimeSpend[[#This Row],[Start Time]],"")</f>
        <v/>
      </c>
      <c r="I3644" s="36" t="str">
        <f>IF(AND(TimeSpend[[#This Row],[Personnel number]]&lt;&gt;"",TimeSpend[[#This Row],[Date]]&lt;&gt;""),TimeSpend[[#This Row],[End Time]],"")</f>
        <v/>
      </c>
      <c r="J3644" t="str">
        <f>IF(AND(TimeSpend[[#This Row],[Personnel number]]&lt;&gt;"",TimeSpend[[#This Row],[Date]]&lt;&gt;""),TimeSpend[[#This Row],[Location]],"")</f>
        <v/>
      </c>
      <c r="K3644" t="str">
        <f>IF(AND(TimeSpend[[#This Row],[Personnel number]]&lt;&gt;"",TimeSpend[[#This Row],[Date]]&lt;&gt;""),TimeSpend[[#This Row],[Task]],"")</f>
        <v/>
      </c>
      <c r="L3644" t="str">
        <f>IF(AND(TimeSpend[[#This Row],[Personnel number]]&lt;&gt;"",TimeSpend[[#This Row],[Date]]&lt;&gt;""),Utilization!$J$2,"")</f>
        <v/>
      </c>
      <c r="M3644" t="str">
        <f>IF(AND(TimeSpend[[#This Row],[Personnel number]]&lt;&gt;"",TimeSpend[[#This Row],[Date]]&lt;&gt;""),TimeSpend[[#This Row],[Employee Name]],"")</f>
        <v/>
      </c>
      <c r="N3644" t="str">
        <f t="shared" si="114"/>
        <v/>
      </c>
      <c r="O3644" t="str">
        <f t="shared" si="115"/>
        <v/>
      </c>
      <c r="P3644" t="str">
        <f>IF(D3644&lt;&gt;"",VLOOKUP(D3644,Projects!B:C,2,0),"")</f>
        <v/>
      </c>
    </row>
    <row r="3645" spans="1:16" x14ac:dyDescent="0.25">
      <c r="A3645" t="str">
        <f>UPPER(IF(AND(TimeSpend[[#This Row],[Personnel number]]&lt;&gt;"",TimeSpend[[#This Row],[Date]]&lt;&gt;""),TimeSpend[[#This Row],[Personnel number]],""))</f>
        <v/>
      </c>
      <c r="B3645" s="85" t="str">
        <f>IF(AND(TimeSpend[[#This Row],[Personnel number]]&lt;&gt;"",TimeSpend[[#This Row],[Date]]&lt;&gt;""),TEXT(TimeSpend[[#This Row],[Date]],"[$-409]yyyyMMdd"),"")</f>
        <v/>
      </c>
      <c r="C3645" s="33" t="str">
        <f>IF(AND(TimeSpend[[#This Row],[Personnel number]]&lt;&gt;"",TimeSpend[[#This Row],[Date]]&lt;&gt;""),SUBSTITUTE(TimeSpend[[#This Row],[Hours]],",","."),"")</f>
        <v/>
      </c>
      <c r="D3645" t="str">
        <f>IF(AND(TimeSpend[[#This Row],[Personnel number]]&lt;&gt;"",TimeSpend[[#This Row],[Date]]&lt;&gt;""),TimeSpend[[#This Row],[Network]],"")</f>
        <v/>
      </c>
      <c r="E3645" t="str">
        <f>IF(AND(TimeSpend[[#This Row],[Personnel number]]&lt;&gt;"",TimeSpend[[#This Row],[Date]]&lt;&gt;""),TimeSpend[[#This Row],[Network Description]],"")</f>
        <v/>
      </c>
      <c r="F3645" t="str">
        <f>IF(AND(TimeSpend[[#This Row],[Personnel number]]&lt;&gt;"",TimeSpend[[#This Row],[Date]]&lt;&gt;""),TimeSpend[[#This Row],[Activity]],"")</f>
        <v/>
      </c>
      <c r="G3645" t="str">
        <f>IF(AND(TimeSpend[[#This Row],[Personnel number]]&lt;&gt;"",TimeSpend[[#This Row],[Date]]&lt;&gt;""),TimeSpend[[#This Row],[Activity description]],"")</f>
        <v/>
      </c>
      <c r="H3645" s="36" t="str">
        <f>IF(AND(TimeSpend[[#This Row],[Personnel number]]&lt;&gt;"",TimeSpend[[#This Row],[Date]]&lt;&gt;""),TimeSpend[[#This Row],[Start Time]],"")</f>
        <v/>
      </c>
      <c r="I3645" s="36" t="str">
        <f>IF(AND(TimeSpend[[#This Row],[Personnel number]]&lt;&gt;"",TimeSpend[[#This Row],[Date]]&lt;&gt;""),TimeSpend[[#This Row],[End Time]],"")</f>
        <v/>
      </c>
      <c r="J3645" t="str">
        <f>IF(AND(TimeSpend[[#This Row],[Personnel number]]&lt;&gt;"",TimeSpend[[#This Row],[Date]]&lt;&gt;""),TimeSpend[[#This Row],[Location]],"")</f>
        <v/>
      </c>
      <c r="K3645" t="str">
        <f>IF(AND(TimeSpend[[#This Row],[Personnel number]]&lt;&gt;"",TimeSpend[[#This Row],[Date]]&lt;&gt;""),TimeSpend[[#This Row],[Task]],"")</f>
        <v/>
      </c>
      <c r="L3645" t="str">
        <f>IF(AND(TimeSpend[[#This Row],[Personnel number]]&lt;&gt;"",TimeSpend[[#This Row],[Date]]&lt;&gt;""),Utilization!$J$2,"")</f>
        <v/>
      </c>
      <c r="M3645" t="str">
        <f>IF(AND(TimeSpend[[#This Row],[Personnel number]]&lt;&gt;"",TimeSpend[[#This Row],[Date]]&lt;&gt;""),TimeSpend[[#This Row],[Employee Name]],"")</f>
        <v/>
      </c>
      <c r="N3645" t="str">
        <f t="shared" si="114"/>
        <v/>
      </c>
      <c r="O3645" t="str">
        <f t="shared" si="115"/>
        <v/>
      </c>
      <c r="P3645" t="str">
        <f>IF(D3645&lt;&gt;"",VLOOKUP(D3645,Projects!B:C,2,0),"")</f>
        <v/>
      </c>
    </row>
    <row r="3646" spans="1:16" x14ac:dyDescent="0.25">
      <c r="A3646" t="str">
        <f>UPPER(IF(AND(TimeSpend[[#This Row],[Personnel number]]&lt;&gt;"",TimeSpend[[#This Row],[Date]]&lt;&gt;""),TimeSpend[[#This Row],[Personnel number]],""))</f>
        <v/>
      </c>
      <c r="B3646" s="85" t="str">
        <f>IF(AND(TimeSpend[[#This Row],[Personnel number]]&lt;&gt;"",TimeSpend[[#This Row],[Date]]&lt;&gt;""),TEXT(TimeSpend[[#This Row],[Date]],"[$-409]yyyyMMdd"),"")</f>
        <v/>
      </c>
      <c r="C3646" s="33" t="str">
        <f>IF(AND(TimeSpend[[#This Row],[Personnel number]]&lt;&gt;"",TimeSpend[[#This Row],[Date]]&lt;&gt;""),SUBSTITUTE(TimeSpend[[#This Row],[Hours]],",","."),"")</f>
        <v/>
      </c>
      <c r="D3646" t="str">
        <f>IF(AND(TimeSpend[[#This Row],[Personnel number]]&lt;&gt;"",TimeSpend[[#This Row],[Date]]&lt;&gt;""),TimeSpend[[#This Row],[Network]],"")</f>
        <v/>
      </c>
      <c r="E3646" t="str">
        <f>IF(AND(TimeSpend[[#This Row],[Personnel number]]&lt;&gt;"",TimeSpend[[#This Row],[Date]]&lt;&gt;""),TimeSpend[[#This Row],[Network Description]],"")</f>
        <v/>
      </c>
      <c r="F3646" t="str">
        <f>IF(AND(TimeSpend[[#This Row],[Personnel number]]&lt;&gt;"",TimeSpend[[#This Row],[Date]]&lt;&gt;""),TimeSpend[[#This Row],[Activity]],"")</f>
        <v/>
      </c>
      <c r="G3646" t="str">
        <f>IF(AND(TimeSpend[[#This Row],[Personnel number]]&lt;&gt;"",TimeSpend[[#This Row],[Date]]&lt;&gt;""),TimeSpend[[#This Row],[Activity description]],"")</f>
        <v/>
      </c>
      <c r="H3646" s="36" t="str">
        <f>IF(AND(TimeSpend[[#This Row],[Personnel number]]&lt;&gt;"",TimeSpend[[#This Row],[Date]]&lt;&gt;""),TimeSpend[[#This Row],[Start Time]],"")</f>
        <v/>
      </c>
      <c r="I3646" s="36" t="str">
        <f>IF(AND(TimeSpend[[#This Row],[Personnel number]]&lt;&gt;"",TimeSpend[[#This Row],[Date]]&lt;&gt;""),TimeSpend[[#This Row],[End Time]],"")</f>
        <v/>
      </c>
      <c r="J3646" t="str">
        <f>IF(AND(TimeSpend[[#This Row],[Personnel number]]&lt;&gt;"",TimeSpend[[#This Row],[Date]]&lt;&gt;""),TimeSpend[[#This Row],[Location]],"")</f>
        <v/>
      </c>
      <c r="K3646" t="str">
        <f>IF(AND(TimeSpend[[#This Row],[Personnel number]]&lt;&gt;"",TimeSpend[[#This Row],[Date]]&lt;&gt;""),TimeSpend[[#This Row],[Task]],"")</f>
        <v/>
      </c>
      <c r="L3646" t="str">
        <f>IF(AND(TimeSpend[[#This Row],[Personnel number]]&lt;&gt;"",TimeSpend[[#This Row],[Date]]&lt;&gt;""),Utilization!$J$2,"")</f>
        <v/>
      </c>
      <c r="M3646" t="str">
        <f>IF(AND(TimeSpend[[#This Row],[Personnel number]]&lt;&gt;"",TimeSpend[[#This Row],[Date]]&lt;&gt;""),TimeSpend[[#This Row],[Employee Name]],"")</f>
        <v/>
      </c>
      <c r="N3646" t="str">
        <f t="shared" si="114"/>
        <v/>
      </c>
      <c r="O3646" t="str">
        <f t="shared" si="115"/>
        <v/>
      </c>
      <c r="P3646" t="str">
        <f>IF(D3646&lt;&gt;"",VLOOKUP(D3646,Projects!B:C,2,0),"")</f>
        <v/>
      </c>
    </row>
    <row r="3647" spans="1:16" x14ac:dyDescent="0.25">
      <c r="A3647" t="str">
        <f>UPPER(IF(AND(TimeSpend[[#This Row],[Personnel number]]&lt;&gt;"",TimeSpend[[#This Row],[Date]]&lt;&gt;""),TimeSpend[[#This Row],[Personnel number]],""))</f>
        <v/>
      </c>
      <c r="B3647" s="85" t="str">
        <f>IF(AND(TimeSpend[[#This Row],[Personnel number]]&lt;&gt;"",TimeSpend[[#This Row],[Date]]&lt;&gt;""),TEXT(TimeSpend[[#This Row],[Date]],"[$-409]yyyyMMdd"),"")</f>
        <v/>
      </c>
      <c r="C3647" s="33" t="str">
        <f>IF(AND(TimeSpend[[#This Row],[Personnel number]]&lt;&gt;"",TimeSpend[[#This Row],[Date]]&lt;&gt;""),SUBSTITUTE(TimeSpend[[#This Row],[Hours]],",","."),"")</f>
        <v/>
      </c>
      <c r="D3647" t="str">
        <f>IF(AND(TimeSpend[[#This Row],[Personnel number]]&lt;&gt;"",TimeSpend[[#This Row],[Date]]&lt;&gt;""),TimeSpend[[#This Row],[Network]],"")</f>
        <v/>
      </c>
      <c r="E3647" t="str">
        <f>IF(AND(TimeSpend[[#This Row],[Personnel number]]&lt;&gt;"",TimeSpend[[#This Row],[Date]]&lt;&gt;""),TimeSpend[[#This Row],[Network Description]],"")</f>
        <v/>
      </c>
      <c r="F3647" t="str">
        <f>IF(AND(TimeSpend[[#This Row],[Personnel number]]&lt;&gt;"",TimeSpend[[#This Row],[Date]]&lt;&gt;""),TimeSpend[[#This Row],[Activity]],"")</f>
        <v/>
      </c>
      <c r="G3647" t="str">
        <f>IF(AND(TimeSpend[[#This Row],[Personnel number]]&lt;&gt;"",TimeSpend[[#This Row],[Date]]&lt;&gt;""),TimeSpend[[#This Row],[Activity description]],"")</f>
        <v/>
      </c>
      <c r="H3647" s="36" t="str">
        <f>IF(AND(TimeSpend[[#This Row],[Personnel number]]&lt;&gt;"",TimeSpend[[#This Row],[Date]]&lt;&gt;""),TimeSpend[[#This Row],[Start Time]],"")</f>
        <v/>
      </c>
      <c r="I3647" s="36" t="str">
        <f>IF(AND(TimeSpend[[#This Row],[Personnel number]]&lt;&gt;"",TimeSpend[[#This Row],[Date]]&lt;&gt;""),TimeSpend[[#This Row],[End Time]],"")</f>
        <v/>
      </c>
      <c r="J3647" t="str">
        <f>IF(AND(TimeSpend[[#This Row],[Personnel number]]&lt;&gt;"",TimeSpend[[#This Row],[Date]]&lt;&gt;""),TimeSpend[[#This Row],[Location]],"")</f>
        <v/>
      </c>
      <c r="K3647" t="str">
        <f>IF(AND(TimeSpend[[#This Row],[Personnel number]]&lt;&gt;"",TimeSpend[[#This Row],[Date]]&lt;&gt;""),TimeSpend[[#This Row],[Task]],"")</f>
        <v/>
      </c>
      <c r="L3647" t="str">
        <f>IF(AND(TimeSpend[[#This Row],[Personnel number]]&lt;&gt;"",TimeSpend[[#This Row],[Date]]&lt;&gt;""),Utilization!$J$2,"")</f>
        <v/>
      </c>
      <c r="M3647" t="str">
        <f>IF(AND(TimeSpend[[#This Row],[Personnel number]]&lt;&gt;"",TimeSpend[[#This Row],[Date]]&lt;&gt;""),TimeSpend[[#This Row],[Employee Name]],"")</f>
        <v/>
      </c>
      <c r="N3647" t="str">
        <f t="shared" si="114"/>
        <v/>
      </c>
      <c r="O3647" t="str">
        <f t="shared" si="115"/>
        <v/>
      </c>
      <c r="P3647" t="str">
        <f>IF(D3647&lt;&gt;"",VLOOKUP(D3647,Projects!B:C,2,0),"")</f>
        <v/>
      </c>
    </row>
    <row r="3648" spans="1:16" x14ac:dyDescent="0.25">
      <c r="A3648" t="str">
        <f>UPPER(IF(AND(TimeSpend[[#This Row],[Personnel number]]&lt;&gt;"",TimeSpend[[#This Row],[Date]]&lt;&gt;""),TimeSpend[[#This Row],[Personnel number]],""))</f>
        <v/>
      </c>
      <c r="B3648" s="85" t="str">
        <f>IF(AND(TimeSpend[[#This Row],[Personnel number]]&lt;&gt;"",TimeSpend[[#This Row],[Date]]&lt;&gt;""),TEXT(TimeSpend[[#This Row],[Date]],"[$-409]yyyyMMdd"),"")</f>
        <v/>
      </c>
      <c r="C3648" s="33" t="str">
        <f>IF(AND(TimeSpend[[#This Row],[Personnel number]]&lt;&gt;"",TimeSpend[[#This Row],[Date]]&lt;&gt;""),SUBSTITUTE(TimeSpend[[#This Row],[Hours]],",","."),"")</f>
        <v/>
      </c>
      <c r="D3648" t="str">
        <f>IF(AND(TimeSpend[[#This Row],[Personnel number]]&lt;&gt;"",TimeSpend[[#This Row],[Date]]&lt;&gt;""),TimeSpend[[#This Row],[Network]],"")</f>
        <v/>
      </c>
      <c r="E3648" t="str">
        <f>IF(AND(TimeSpend[[#This Row],[Personnel number]]&lt;&gt;"",TimeSpend[[#This Row],[Date]]&lt;&gt;""),TimeSpend[[#This Row],[Network Description]],"")</f>
        <v/>
      </c>
      <c r="F3648" t="str">
        <f>IF(AND(TimeSpend[[#This Row],[Personnel number]]&lt;&gt;"",TimeSpend[[#This Row],[Date]]&lt;&gt;""),TimeSpend[[#This Row],[Activity]],"")</f>
        <v/>
      </c>
      <c r="G3648" t="str">
        <f>IF(AND(TimeSpend[[#This Row],[Personnel number]]&lt;&gt;"",TimeSpend[[#This Row],[Date]]&lt;&gt;""),TimeSpend[[#This Row],[Activity description]],"")</f>
        <v/>
      </c>
      <c r="H3648" s="36" t="str">
        <f>IF(AND(TimeSpend[[#This Row],[Personnel number]]&lt;&gt;"",TimeSpend[[#This Row],[Date]]&lt;&gt;""),TimeSpend[[#This Row],[Start Time]],"")</f>
        <v/>
      </c>
      <c r="I3648" s="36" t="str">
        <f>IF(AND(TimeSpend[[#This Row],[Personnel number]]&lt;&gt;"",TimeSpend[[#This Row],[Date]]&lt;&gt;""),TimeSpend[[#This Row],[End Time]],"")</f>
        <v/>
      </c>
      <c r="J3648" t="str">
        <f>IF(AND(TimeSpend[[#This Row],[Personnel number]]&lt;&gt;"",TimeSpend[[#This Row],[Date]]&lt;&gt;""),TimeSpend[[#This Row],[Location]],"")</f>
        <v/>
      </c>
      <c r="K3648" t="str">
        <f>IF(AND(TimeSpend[[#This Row],[Personnel number]]&lt;&gt;"",TimeSpend[[#This Row],[Date]]&lt;&gt;""),TimeSpend[[#This Row],[Task]],"")</f>
        <v/>
      </c>
      <c r="L3648" t="str">
        <f>IF(AND(TimeSpend[[#This Row],[Personnel number]]&lt;&gt;"",TimeSpend[[#This Row],[Date]]&lt;&gt;""),Utilization!$J$2,"")</f>
        <v/>
      </c>
      <c r="M3648" t="str">
        <f>IF(AND(TimeSpend[[#This Row],[Personnel number]]&lt;&gt;"",TimeSpend[[#This Row],[Date]]&lt;&gt;""),TimeSpend[[#This Row],[Employee Name]],"")</f>
        <v/>
      </c>
      <c r="N3648" t="str">
        <f t="shared" si="114"/>
        <v/>
      </c>
      <c r="O3648" t="str">
        <f t="shared" si="115"/>
        <v/>
      </c>
      <c r="P3648" t="str">
        <f>IF(D3648&lt;&gt;"",VLOOKUP(D3648,Projects!B:C,2,0),"")</f>
        <v/>
      </c>
    </row>
    <row r="3649" spans="1:16" x14ac:dyDescent="0.25">
      <c r="A3649" t="str">
        <f>UPPER(IF(AND(TimeSpend[[#This Row],[Personnel number]]&lt;&gt;"",TimeSpend[[#This Row],[Date]]&lt;&gt;""),TimeSpend[[#This Row],[Personnel number]],""))</f>
        <v/>
      </c>
      <c r="B3649" s="85" t="str">
        <f>IF(AND(TimeSpend[[#This Row],[Personnel number]]&lt;&gt;"",TimeSpend[[#This Row],[Date]]&lt;&gt;""),TEXT(TimeSpend[[#This Row],[Date]],"[$-409]yyyyMMdd"),"")</f>
        <v/>
      </c>
      <c r="C3649" s="33" t="str">
        <f>IF(AND(TimeSpend[[#This Row],[Personnel number]]&lt;&gt;"",TimeSpend[[#This Row],[Date]]&lt;&gt;""),SUBSTITUTE(TimeSpend[[#This Row],[Hours]],",","."),"")</f>
        <v/>
      </c>
      <c r="D3649" t="str">
        <f>IF(AND(TimeSpend[[#This Row],[Personnel number]]&lt;&gt;"",TimeSpend[[#This Row],[Date]]&lt;&gt;""),TimeSpend[[#This Row],[Network]],"")</f>
        <v/>
      </c>
      <c r="E3649" t="str">
        <f>IF(AND(TimeSpend[[#This Row],[Personnel number]]&lt;&gt;"",TimeSpend[[#This Row],[Date]]&lt;&gt;""),TimeSpend[[#This Row],[Network Description]],"")</f>
        <v/>
      </c>
      <c r="F3649" t="str">
        <f>IF(AND(TimeSpend[[#This Row],[Personnel number]]&lt;&gt;"",TimeSpend[[#This Row],[Date]]&lt;&gt;""),TimeSpend[[#This Row],[Activity]],"")</f>
        <v/>
      </c>
      <c r="G3649" t="str">
        <f>IF(AND(TimeSpend[[#This Row],[Personnel number]]&lt;&gt;"",TimeSpend[[#This Row],[Date]]&lt;&gt;""),TimeSpend[[#This Row],[Activity description]],"")</f>
        <v/>
      </c>
      <c r="H3649" s="36" t="str">
        <f>IF(AND(TimeSpend[[#This Row],[Personnel number]]&lt;&gt;"",TimeSpend[[#This Row],[Date]]&lt;&gt;""),TimeSpend[[#This Row],[Start Time]],"")</f>
        <v/>
      </c>
      <c r="I3649" s="36" t="str">
        <f>IF(AND(TimeSpend[[#This Row],[Personnel number]]&lt;&gt;"",TimeSpend[[#This Row],[Date]]&lt;&gt;""),TimeSpend[[#This Row],[End Time]],"")</f>
        <v/>
      </c>
      <c r="J3649" t="str">
        <f>IF(AND(TimeSpend[[#This Row],[Personnel number]]&lt;&gt;"",TimeSpend[[#This Row],[Date]]&lt;&gt;""),TimeSpend[[#This Row],[Location]],"")</f>
        <v/>
      </c>
      <c r="K3649" t="str">
        <f>IF(AND(TimeSpend[[#This Row],[Personnel number]]&lt;&gt;"",TimeSpend[[#This Row],[Date]]&lt;&gt;""),TimeSpend[[#This Row],[Task]],"")</f>
        <v/>
      </c>
      <c r="L3649" t="str">
        <f>IF(AND(TimeSpend[[#This Row],[Personnel number]]&lt;&gt;"",TimeSpend[[#This Row],[Date]]&lt;&gt;""),Utilization!$J$2,"")</f>
        <v/>
      </c>
      <c r="M3649" t="str">
        <f>IF(AND(TimeSpend[[#This Row],[Personnel number]]&lt;&gt;"",TimeSpend[[#This Row],[Date]]&lt;&gt;""),TimeSpend[[#This Row],[Employee Name]],"")</f>
        <v/>
      </c>
      <c r="N3649" t="str">
        <f t="shared" si="114"/>
        <v/>
      </c>
      <c r="O3649" t="str">
        <f t="shared" si="115"/>
        <v/>
      </c>
      <c r="P3649" t="str">
        <f>IF(D3649&lt;&gt;"",VLOOKUP(D3649,Projects!B:C,2,0),"")</f>
        <v/>
      </c>
    </row>
    <row r="3650" spans="1:16" x14ac:dyDescent="0.25">
      <c r="A3650" t="str">
        <f>UPPER(IF(AND(TimeSpend[[#This Row],[Personnel number]]&lt;&gt;"",TimeSpend[[#This Row],[Date]]&lt;&gt;""),TimeSpend[[#This Row],[Personnel number]],""))</f>
        <v/>
      </c>
      <c r="B3650" s="85" t="str">
        <f>IF(AND(TimeSpend[[#This Row],[Personnel number]]&lt;&gt;"",TimeSpend[[#This Row],[Date]]&lt;&gt;""),TEXT(TimeSpend[[#This Row],[Date]],"[$-409]yyyyMMdd"),"")</f>
        <v/>
      </c>
      <c r="C3650" s="33" t="str">
        <f>IF(AND(TimeSpend[[#This Row],[Personnel number]]&lt;&gt;"",TimeSpend[[#This Row],[Date]]&lt;&gt;""),SUBSTITUTE(TimeSpend[[#This Row],[Hours]],",","."),"")</f>
        <v/>
      </c>
      <c r="D3650" t="str">
        <f>IF(AND(TimeSpend[[#This Row],[Personnel number]]&lt;&gt;"",TimeSpend[[#This Row],[Date]]&lt;&gt;""),TimeSpend[[#This Row],[Network]],"")</f>
        <v/>
      </c>
      <c r="E3650" t="str">
        <f>IF(AND(TimeSpend[[#This Row],[Personnel number]]&lt;&gt;"",TimeSpend[[#This Row],[Date]]&lt;&gt;""),TimeSpend[[#This Row],[Network Description]],"")</f>
        <v/>
      </c>
      <c r="F3650" t="str">
        <f>IF(AND(TimeSpend[[#This Row],[Personnel number]]&lt;&gt;"",TimeSpend[[#This Row],[Date]]&lt;&gt;""),TimeSpend[[#This Row],[Activity]],"")</f>
        <v/>
      </c>
      <c r="G3650" t="str">
        <f>IF(AND(TimeSpend[[#This Row],[Personnel number]]&lt;&gt;"",TimeSpend[[#This Row],[Date]]&lt;&gt;""),TimeSpend[[#This Row],[Activity description]],"")</f>
        <v/>
      </c>
      <c r="H3650" s="36" t="str">
        <f>IF(AND(TimeSpend[[#This Row],[Personnel number]]&lt;&gt;"",TimeSpend[[#This Row],[Date]]&lt;&gt;""),TimeSpend[[#This Row],[Start Time]],"")</f>
        <v/>
      </c>
      <c r="I3650" s="36" t="str">
        <f>IF(AND(TimeSpend[[#This Row],[Personnel number]]&lt;&gt;"",TimeSpend[[#This Row],[Date]]&lt;&gt;""),TimeSpend[[#This Row],[End Time]],"")</f>
        <v/>
      </c>
      <c r="J3650" t="str">
        <f>IF(AND(TimeSpend[[#This Row],[Personnel number]]&lt;&gt;"",TimeSpend[[#This Row],[Date]]&lt;&gt;""),TimeSpend[[#This Row],[Location]],"")</f>
        <v/>
      </c>
      <c r="K3650" t="str">
        <f>IF(AND(TimeSpend[[#This Row],[Personnel number]]&lt;&gt;"",TimeSpend[[#This Row],[Date]]&lt;&gt;""),TimeSpend[[#This Row],[Task]],"")</f>
        <v/>
      </c>
      <c r="L3650" t="str">
        <f>IF(AND(TimeSpend[[#This Row],[Personnel number]]&lt;&gt;"",TimeSpend[[#This Row],[Date]]&lt;&gt;""),Utilization!$J$2,"")</f>
        <v/>
      </c>
      <c r="M3650" t="str">
        <f>IF(AND(TimeSpend[[#This Row],[Personnel number]]&lt;&gt;"",TimeSpend[[#This Row],[Date]]&lt;&gt;""),TimeSpend[[#This Row],[Employee Name]],"")</f>
        <v/>
      </c>
      <c r="N3650" t="str">
        <f t="shared" si="114"/>
        <v/>
      </c>
      <c r="O3650" t="str">
        <f t="shared" si="115"/>
        <v/>
      </c>
      <c r="P3650" t="str">
        <f>IF(D3650&lt;&gt;"",VLOOKUP(D3650,Projects!B:C,2,0),"")</f>
        <v/>
      </c>
    </row>
    <row r="3651" spans="1:16" x14ac:dyDescent="0.25">
      <c r="A3651" t="str">
        <f>UPPER(IF(AND(TimeSpend[[#This Row],[Personnel number]]&lt;&gt;"",TimeSpend[[#This Row],[Date]]&lt;&gt;""),TimeSpend[[#This Row],[Personnel number]],""))</f>
        <v/>
      </c>
      <c r="B3651" s="85" t="str">
        <f>IF(AND(TimeSpend[[#This Row],[Personnel number]]&lt;&gt;"",TimeSpend[[#This Row],[Date]]&lt;&gt;""),TEXT(TimeSpend[[#This Row],[Date]],"[$-409]yyyyMMdd"),"")</f>
        <v/>
      </c>
      <c r="C3651" s="33" t="str">
        <f>IF(AND(TimeSpend[[#This Row],[Personnel number]]&lt;&gt;"",TimeSpend[[#This Row],[Date]]&lt;&gt;""),SUBSTITUTE(TimeSpend[[#This Row],[Hours]],",","."),"")</f>
        <v/>
      </c>
      <c r="D3651" t="str">
        <f>IF(AND(TimeSpend[[#This Row],[Personnel number]]&lt;&gt;"",TimeSpend[[#This Row],[Date]]&lt;&gt;""),TimeSpend[[#This Row],[Network]],"")</f>
        <v/>
      </c>
      <c r="E3651" t="str">
        <f>IF(AND(TimeSpend[[#This Row],[Personnel number]]&lt;&gt;"",TimeSpend[[#This Row],[Date]]&lt;&gt;""),TimeSpend[[#This Row],[Network Description]],"")</f>
        <v/>
      </c>
      <c r="F3651" t="str">
        <f>IF(AND(TimeSpend[[#This Row],[Personnel number]]&lt;&gt;"",TimeSpend[[#This Row],[Date]]&lt;&gt;""),TimeSpend[[#This Row],[Activity]],"")</f>
        <v/>
      </c>
      <c r="G3651" t="str">
        <f>IF(AND(TimeSpend[[#This Row],[Personnel number]]&lt;&gt;"",TimeSpend[[#This Row],[Date]]&lt;&gt;""),TimeSpend[[#This Row],[Activity description]],"")</f>
        <v/>
      </c>
      <c r="H3651" s="36" t="str">
        <f>IF(AND(TimeSpend[[#This Row],[Personnel number]]&lt;&gt;"",TimeSpend[[#This Row],[Date]]&lt;&gt;""),TimeSpend[[#This Row],[Start Time]],"")</f>
        <v/>
      </c>
      <c r="I3651" s="36" t="str">
        <f>IF(AND(TimeSpend[[#This Row],[Personnel number]]&lt;&gt;"",TimeSpend[[#This Row],[Date]]&lt;&gt;""),TimeSpend[[#This Row],[End Time]],"")</f>
        <v/>
      </c>
      <c r="J3651" t="str">
        <f>IF(AND(TimeSpend[[#This Row],[Personnel number]]&lt;&gt;"",TimeSpend[[#This Row],[Date]]&lt;&gt;""),TimeSpend[[#This Row],[Location]],"")</f>
        <v/>
      </c>
      <c r="K3651" t="str">
        <f>IF(AND(TimeSpend[[#This Row],[Personnel number]]&lt;&gt;"",TimeSpend[[#This Row],[Date]]&lt;&gt;""),TimeSpend[[#This Row],[Task]],"")</f>
        <v/>
      </c>
      <c r="L3651" t="str">
        <f>IF(AND(TimeSpend[[#This Row],[Personnel number]]&lt;&gt;"",TimeSpend[[#This Row],[Date]]&lt;&gt;""),Utilization!$J$2,"")</f>
        <v/>
      </c>
      <c r="M3651" t="str">
        <f>IF(AND(TimeSpend[[#This Row],[Personnel number]]&lt;&gt;"",TimeSpend[[#This Row],[Date]]&lt;&gt;""),TimeSpend[[#This Row],[Employee Name]],"")</f>
        <v/>
      </c>
      <c r="N3651" t="str">
        <f t="shared" si="114"/>
        <v/>
      </c>
      <c r="O3651" t="str">
        <f t="shared" si="115"/>
        <v/>
      </c>
      <c r="P3651" t="str">
        <f>IF(D3651&lt;&gt;"",VLOOKUP(D3651,Projects!B:C,2,0),"")</f>
        <v/>
      </c>
    </row>
    <row r="3652" spans="1:16" x14ac:dyDescent="0.25">
      <c r="A3652" t="str">
        <f>UPPER(IF(AND(TimeSpend[[#This Row],[Personnel number]]&lt;&gt;"",TimeSpend[[#This Row],[Date]]&lt;&gt;""),TimeSpend[[#This Row],[Personnel number]],""))</f>
        <v/>
      </c>
      <c r="B3652" s="85" t="str">
        <f>IF(AND(TimeSpend[[#This Row],[Personnel number]]&lt;&gt;"",TimeSpend[[#This Row],[Date]]&lt;&gt;""),TEXT(TimeSpend[[#This Row],[Date]],"[$-409]yyyyMMdd"),"")</f>
        <v/>
      </c>
      <c r="C3652" s="33" t="str">
        <f>IF(AND(TimeSpend[[#This Row],[Personnel number]]&lt;&gt;"",TimeSpend[[#This Row],[Date]]&lt;&gt;""),SUBSTITUTE(TimeSpend[[#This Row],[Hours]],",","."),"")</f>
        <v/>
      </c>
      <c r="D3652" t="str">
        <f>IF(AND(TimeSpend[[#This Row],[Personnel number]]&lt;&gt;"",TimeSpend[[#This Row],[Date]]&lt;&gt;""),TimeSpend[[#This Row],[Network]],"")</f>
        <v/>
      </c>
      <c r="E3652" t="str">
        <f>IF(AND(TimeSpend[[#This Row],[Personnel number]]&lt;&gt;"",TimeSpend[[#This Row],[Date]]&lt;&gt;""),TimeSpend[[#This Row],[Network Description]],"")</f>
        <v/>
      </c>
      <c r="F3652" t="str">
        <f>IF(AND(TimeSpend[[#This Row],[Personnel number]]&lt;&gt;"",TimeSpend[[#This Row],[Date]]&lt;&gt;""),TimeSpend[[#This Row],[Activity]],"")</f>
        <v/>
      </c>
      <c r="G3652" t="str">
        <f>IF(AND(TimeSpend[[#This Row],[Personnel number]]&lt;&gt;"",TimeSpend[[#This Row],[Date]]&lt;&gt;""),TimeSpend[[#This Row],[Activity description]],"")</f>
        <v/>
      </c>
      <c r="H3652" s="36" t="str">
        <f>IF(AND(TimeSpend[[#This Row],[Personnel number]]&lt;&gt;"",TimeSpend[[#This Row],[Date]]&lt;&gt;""),TimeSpend[[#This Row],[Start Time]],"")</f>
        <v/>
      </c>
      <c r="I3652" s="36" t="str">
        <f>IF(AND(TimeSpend[[#This Row],[Personnel number]]&lt;&gt;"",TimeSpend[[#This Row],[Date]]&lt;&gt;""),TimeSpend[[#This Row],[End Time]],"")</f>
        <v/>
      </c>
      <c r="J3652" t="str">
        <f>IF(AND(TimeSpend[[#This Row],[Personnel number]]&lt;&gt;"",TimeSpend[[#This Row],[Date]]&lt;&gt;""),TimeSpend[[#This Row],[Location]],"")</f>
        <v/>
      </c>
      <c r="K3652" t="str">
        <f>IF(AND(TimeSpend[[#This Row],[Personnel number]]&lt;&gt;"",TimeSpend[[#This Row],[Date]]&lt;&gt;""),TimeSpend[[#This Row],[Task]],"")</f>
        <v/>
      </c>
      <c r="L3652" t="str">
        <f>IF(AND(TimeSpend[[#This Row],[Personnel number]]&lt;&gt;"",TimeSpend[[#This Row],[Date]]&lt;&gt;""),Utilization!$J$2,"")</f>
        <v/>
      </c>
      <c r="M3652" t="str">
        <f>IF(AND(TimeSpend[[#This Row],[Personnel number]]&lt;&gt;"",TimeSpend[[#This Row],[Date]]&lt;&gt;""),TimeSpend[[#This Row],[Employee Name]],"")</f>
        <v/>
      </c>
      <c r="N3652" t="str">
        <f t="shared" si="114"/>
        <v/>
      </c>
      <c r="O3652" t="str">
        <f t="shared" si="115"/>
        <v/>
      </c>
      <c r="P3652" t="str">
        <f>IF(D3652&lt;&gt;"",VLOOKUP(D3652,Projects!B:C,2,0),"")</f>
        <v/>
      </c>
    </row>
    <row r="3653" spans="1:16" x14ac:dyDescent="0.25">
      <c r="A3653" t="str">
        <f>UPPER(IF(AND(TimeSpend[[#This Row],[Personnel number]]&lt;&gt;"",TimeSpend[[#This Row],[Date]]&lt;&gt;""),TimeSpend[[#This Row],[Personnel number]],""))</f>
        <v/>
      </c>
      <c r="B3653" s="85" t="str">
        <f>IF(AND(TimeSpend[[#This Row],[Personnel number]]&lt;&gt;"",TimeSpend[[#This Row],[Date]]&lt;&gt;""),TEXT(TimeSpend[[#This Row],[Date]],"[$-409]yyyyMMdd"),"")</f>
        <v/>
      </c>
      <c r="C3653" s="33" t="str">
        <f>IF(AND(TimeSpend[[#This Row],[Personnel number]]&lt;&gt;"",TimeSpend[[#This Row],[Date]]&lt;&gt;""),SUBSTITUTE(TimeSpend[[#This Row],[Hours]],",","."),"")</f>
        <v/>
      </c>
      <c r="D3653" t="str">
        <f>IF(AND(TimeSpend[[#This Row],[Personnel number]]&lt;&gt;"",TimeSpend[[#This Row],[Date]]&lt;&gt;""),TimeSpend[[#This Row],[Network]],"")</f>
        <v/>
      </c>
      <c r="E3653" t="str">
        <f>IF(AND(TimeSpend[[#This Row],[Personnel number]]&lt;&gt;"",TimeSpend[[#This Row],[Date]]&lt;&gt;""),TimeSpend[[#This Row],[Network Description]],"")</f>
        <v/>
      </c>
      <c r="F3653" t="str">
        <f>IF(AND(TimeSpend[[#This Row],[Personnel number]]&lt;&gt;"",TimeSpend[[#This Row],[Date]]&lt;&gt;""),TimeSpend[[#This Row],[Activity]],"")</f>
        <v/>
      </c>
      <c r="G3653" t="str">
        <f>IF(AND(TimeSpend[[#This Row],[Personnel number]]&lt;&gt;"",TimeSpend[[#This Row],[Date]]&lt;&gt;""),TimeSpend[[#This Row],[Activity description]],"")</f>
        <v/>
      </c>
      <c r="H3653" s="36" t="str">
        <f>IF(AND(TimeSpend[[#This Row],[Personnel number]]&lt;&gt;"",TimeSpend[[#This Row],[Date]]&lt;&gt;""),TimeSpend[[#This Row],[Start Time]],"")</f>
        <v/>
      </c>
      <c r="I3653" s="36" t="str">
        <f>IF(AND(TimeSpend[[#This Row],[Personnel number]]&lt;&gt;"",TimeSpend[[#This Row],[Date]]&lt;&gt;""),TimeSpend[[#This Row],[End Time]],"")</f>
        <v/>
      </c>
      <c r="J3653" t="str">
        <f>IF(AND(TimeSpend[[#This Row],[Personnel number]]&lt;&gt;"",TimeSpend[[#This Row],[Date]]&lt;&gt;""),TimeSpend[[#This Row],[Location]],"")</f>
        <v/>
      </c>
      <c r="K3653" t="str">
        <f>IF(AND(TimeSpend[[#This Row],[Personnel number]]&lt;&gt;"",TimeSpend[[#This Row],[Date]]&lt;&gt;""),TimeSpend[[#This Row],[Task]],"")</f>
        <v/>
      </c>
      <c r="L3653" t="str">
        <f>IF(AND(TimeSpend[[#This Row],[Personnel number]]&lt;&gt;"",TimeSpend[[#This Row],[Date]]&lt;&gt;""),Utilization!$J$2,"")</f>
        <v/>
      </c>
      <c r="M3653" t="str">
        <f>IF(AND(TimeSpend[[#This Row],[Personnel number]]&lt;&gt;"",TimeSpend[[#This Row],[Date]]&lt;&gt;""),TimeSpend[[#This Row],[Employee Name]],"")</f>
        <v/>
      </c>
      <c r="N3653" t="str">
        <f t="shared" si="114"/>
        <v/>
      </c>
      <c r="O3653" t="str">
        <f t="shared" si="115"/>
        <v/>
      </c>
      <c r="P3653" t="str">
        <f>IF(D3653&lt;&gt;"",VLOOKUP(D3653,Projects!B:C,2,0),"")</f>
        <v/>
      </c>
    </row>
    <row r="3654" spans="1:16" x14ac:dyDescent="0.25">
      <c r="A3654" t="str">
        <f>UPPER(IF(AND(TimeSpend[[#This Row],[Personnel number]]&lt;&gt;"",TimeSpend[[#This Row],[Date]]&lt;&gt;""),TimeSpend[[#This Row],[Personnel number]],""))</f>
        <v/>
      </c>
      <c r="B3654" s="85" t="str">
        <f>IF(AND(TimeSpend[[#This Row],[Personnel number]]&lt;&gt;"",TimeSpend[[#This Row],[Date]]&lt;&gt;""),TEXT(TimeSpend[[#This Row],[Date]],"[$-409]yyyyMMdd"),"")</f>
        <v/>
      </c>
      <c r="C3654" s="33" t="str">
        <f>IF(AND(TimeSpend[[#This Row],[Personnel number]]&lt;&gt;"",TimeSpend[[#This Row],[Date]]&lt;&gt;""),SUBSTITUTE(TimeSpend[[#This Row],[Hours]],",","."),"")</f>
        <v/>
      </c>
      <c r="D3654" t="str">
        <f>IF(AND(TimeSpend[[#This Row],[Personnel number]]&lt;&gt;"",TimeSpend[[#This Row],[Date]]&lt;&gt;""),TimeSpend[[#This Row],[Network]],"")</f>
        <v/>
      </c>
      <c r="E3654" t="str">
        <f>IF(AND(TimeSpend[[#This Row],[Personnel number]]&lt;&gt;"",TimeSpend[[#This Row],[Date]]&lt;&gt;""),TimeSpend[[#This Row],[Network Description]],"")</f>
        <v/>
      </c>
      <c r="F3654" t="str">
        <f>IF(AND(TimeSpend[[#This Row],[Personnel number]]&lt;&gt;"",TimeSpend[[#This Row],[Date]]&lt;&gt;""),TimeSpend[[#This Row],[Activity]],"")</f>
        <v/>
      </c>
      <c r="G3654" t="str">
        <f>IF(AND(TimeSpend[[#This Row],[Personnel number]]&lt;&gt;"",TimeSpend[[#This Row],[Date]]&lt;&gt;""),TimeSpend[[#This Row],[Activity description]],"")</f>
        <v/>
      </c>
      <c r="H3654" s="36" t="str">
        <f>IF(AND(TimeSpend[[#This Row],[Personnel number]]&lt;&gt;"",TimeSpend[[#This Row],[Date]]&lt;&gt;""),TimeSpend[[#This Row],[Start Time]],"")</f>
        <v/>
      </c>
      <c r="I3654" s="36" t="str">
        <f>IF(AND(TimeSpend[[#This Row],[Personnel number]]&lt;&gt;"",TimeSpend[[#This Row],[Date]]&lt;&gt;""),TimeSpend[[#This Row],[End Time]],"")</f>
        <v/>
      </c>
      <c r="J3654" t="str">
        <f>IF(AND(TimeSpend[[#This Row],[Personnel number]]&lt;&gt;"",TimeSpend[[#This Row],[Date]]&lt;&gt;""),TimeSpend[[#This Row],[Location]],"")</f>
        <v/>
      </c>
      <c r="K3654" t="str">
        <f>IF(AND(TimeSpend[[#This Row],[Personnel number]]&lt;&gt;"",TimeSpend[[#This Row],[Date]]&lt;&gt;""),TimeSpend[[#This Row],[Task]],"")</f>
        <v/>
      </c>
      <c r="L3654" t="str">
        <f>IF(AND(TimeSpend[[#This Row],[Personnel number]]&lt;&gt;"",TimeSpend[[#This Row],[Date]]&lt;&gt;""),Utilization!$J$2,"")</f>
        <v/>
      </c>
      <c r="M3654" t="str">
        <f>IF(AND(TimeSpend[[#This Row],[Personnel number]]&lt;&gt;"",TimeSpend[[#This Row],[Date]]&lt;&gt;""),TimeSpend[[#This Row],[Employee Name]],"")</f>
        <v/>
      </c>
      <c r="N3654" t="str">
        <f t="shared" si="114"/>
        <v/>
      </c>
      <c r="O3654" t="str">
        <f t="shared" si="115"/>
        <v/>
      </c>
      <c r="P3654" t="str">
        <f>IF(D3654&lt;&gt;"",VLOOKUP(D3654,Projects!B:C,2,0),"")</f>
        <v/>
      </c>
    </row>
    <row r="3655" spans="1:16" x14ac:dyDescent="0.25">
      <c r="A3655" t="str">
        <f>UPPER(IF(AND(TimeSpend[[#This Row],[Personnel number]]&lt;&gt;"",TimeSpend[[#This Row],[Date]]&lt;&gt;""),TimeSpend[[#This Row],[Personnel number]],""))</f>
        <v/>
      </c>
      <c r="B3655" s="85" t="str">
        <f>IF(AND(TimeSpend[[#This Row],[Personnel number]]&lt;&gt;"",TimeSpend[[#This Row],[Date]]&lt;&gt;""),TEXT(TimeSpend[[#This Row],[Date]],"[$-409]yyyyMMdd"),"")</f>
        <v/>
      </c>
      <c r="C3655" s="33" t="str">
        <f>IF(AND(TimeSpend[[#This Row],[Personnel number]]&lt;&gt;"",TimeSpend[[#This Row],[Date]]&lt;&gt;""),SUBSTITUTE(TimeSpend[[#This Row],[Hours]],",","."),"")</f>
        <v/>
      </c>
      <c r="D3655" t="str">
        <f>IF(AND(TimeSpend[[#This Row],[Personnel number]]&lt;&gt;"",TimeSpend[[#This Row],[Date]]&lt;&gt;""),TimeSpend[[#This Row],[Network]],"")</f>
        <v/>
      </c>
      <c r="E3655" t="str">
        <f>IF(AND(TimeSpend[[#This Row],[Personnel number]]&lt;&gt;"",TimeSpend[[#This Row],[Date]]&lt;&gt;""),TimeSpend[[#This Row],[Network Description]],"")</f>
        <v/>
      </c>
      <c r="F3655" t="str">
        <f>IF(AND(TimeSpend[[#This Row],[Personnel number]]&lt;&gt;"",TimeSpend[[#This Row],[Date]]&lt;&gt;""),TimeSpend[[#This Row],[Activity]],"")</f>
        <v/>
      </c>
      <c r="G3655" t="str">
        <f>IF(AND(TimeSpend[[#This Row],[Personnel number]]&lt;&gt;"",TimeSpend[[#This Row],[Date]]&lt;&gt;""),TimeSpend[[#This Row],[Activity description]],"")</f>
        <v/>
      </c>
      <c r="H3655" s="36" t="str">
        <f>IF(AND(TimeSpend[[#This Row],[Personnel number]]&lt;&gt;"",TimeSpend[[#This Row],[Date]]&lt;&gt;""),TimeSpend[[#This Row],[Start Time]],"")</f>
        <v/>
      </c>
      <c r="I3655" s="36" t="str">
        <f>IF(AND(TimeSpend[[#This Row],[Personnel number]]&lt;&gt;"",TimeSpend[[#This Row],[Date]]&lt;&gt;""),TimeSpend[[#This Row],[End Time]],"")</f>
        <v/>
      </c>
      <c r="J3655" t="str">
        <f>IF(AND(TimeSpend[[#This Row],[Personnel number]]&lt;&gt;"",TimeSpend[[#This Row],[Date]]&lt;&gt;""),TimeSpend[[#This Row],[Location]],"")</f>
        <v/>
      </c>
      <c r="K3655" t="str">
        <f>IF(AND(TimeSpend[[#This Row],[Personnel number]]&lt;&gt;"",TimeSpend[[#This Row],[Date]]&lt;&gt;""),TimeSpend[[#This Row],[Task]],"")</f>
        <v/>
      </c>
      <c r="L3655" t="str">
        <f>IF(AND(TimeSpend[[#This Row],[Personnel number]]&lt;&gt;"",TimeSpend[[#This Row],[Date]]&lt;&gt;""),Utilization!$J$2,"")</f>
        <v/>
      </c>
      <c r="M3655" t="str">
        <f>IF(AND(TimeSpend[[#This Row],[Personnel number]]&lt;&gt;"",TimeSpend[[#This Row],[Date]]&lt;&gt;""),TimeSpend[[#This Row],[Employee Name]],"")</f>
        <v/>
      </c>
      <c r="N3655" t="str">
        <f t="shared" si="114"/>
        <v/>
      </c>
      <c r="O3655" t="str">
        <f t="shared" si="115"/>
        <v/>
      </c>
      <c r="P3655" t="str">
        <f>IF(D3655&lt;&gt;"",VLOOKUP(D3655,Projects!B:C,2,0),"")</f>
        <v/>
      </c>
    </row>
    <row r="3656" spans="1:16" x14ac:dyDescent="0.25">
      <c r="A3656" t="str">
        <f>UPPER(IF(AND(TimeSpend[[#This Row],[Personnel number]]&lt;&gt;"",TimeSpend[[#This Row],[Date]]&lt;&gt;""),TimeSpend[[#This Row],[Personnel number]],""))</f>
        <v/>
      </c>
      <c r="B3656" s="85" t="str">
        <f>IF(AND(TimeSpend[[#This Row],[Personnel number]]&lt;&gt;"",TimeSpend[[#This Row],[Date]]&lt;&gt;""),TEXT(TimeSpend[[#This Row],[Date]],"[$-409]yyyyMMdd"),"")</f>
        <v/>
      </c>
      <c r="C3656" s="33" t="str">
        <f>IF(AND(TimeSpend[[#This Row],[Personnel number]]&lt;&gt;"",TimeSpend[[#This Row],[Date]]&lt;&gt;""),SUBSTITUTE(TimeSpend[[#This Row],[Hours]],",","."),"")</f>
        <v/>
      </c>
      <c r="D3656" t="str">
        <f>IF(AND(TimeSpend[[#This Row],[Personnel number]]&lt;&gt;"",TimeSpend[[#This Row],[Date]]&lt;&gt;""),TimeSpend[[#This Row],[Network]],"")</f>
        <v/>
      </c>
      <c r="E3656" t="str">
        <f>IF(AND(TimeSpend[[#This Row],[Personnel number]]&lt;&gt;"",TimeSpend[[#This Row],[Date]]&lt;&gt;""),TimeSpend[[#This Row],[Network Description]],"")</f>
        <v/>
      </c>
      <c r="F3656" t="str">
        <f>IF(AND(TimeSpend[[#This Row],[Personnel number]]&lt;&gt;"",TimeSpend[[#This Row],[Date]]&lt;&gt;""),TimeSpend[[#This Row],[Activity]],"")</f>
        <v/>
      </c>
      <c r="G3656" t="str">
        <f>IF(AND(TimeSpend[[#This Row],[Personnel number]]&lt;&gt;"",TimeSpend[[#This Row],[Date]]&lt;&gt;""),TimeSpend[[#This Row],[Activity description]],"")</f>
        <v/>
      </c>
      <c r="H3656" s="36" t="str">
        <f>IF(AND(TimeSpend[[#This Row],[Personnel number]]&lt;&gt;"",TimeSpend[[#This Row],[Date]]&lt;&gt;""),TimeSpend[[#This Row],[Start Time]],"")</f>
        <v/>
      </c>
      <c r="I3656" s="36" t="str">
        <f>IF(AND(TimeSpend[[#This Row],[Personnel number]]&lt;&gt;"",TimeSpend[[#This Row],[Date]]&lt;&gt;""),TimeSpend[[#This Row],[End Time]],"")</f>
        <v/>
      </c>
      <c r="J3656" t="str">
        <f>IF(AND(TimeSpend[[#This Row],[Personnel number]]&lt;&gt;"",TimeSpend[[#This Row],[Date]]&lt;&gt;""),TimeSpend[[#This Row],[Location]],"")</f>
        <v/>
      </c>
      <c r="K3656" t="str">
        <f>IF(AND(TimeSpend[[#This Row],[Personnel number]]&lt;&gt;"",TimeSpend[[#This Row],[Date]]&lt;&gt;""),TimeSpend[[#This Row],[Task]],"")</f>
        <v/>
      </c>
      <c r="L3656" t="str">
        <f>IF(AND(TimeSpend[[#This Row],[Personnel number]]&lt;&gt;"",TimeSpend[[#This Row],[Date]]&lt;&gt;""),Utilization!$J$2,"")</f>
        <v/>
      </c>
      <c r="M3656" t="str">
        <f>IF(AND(TimeSpend[[#This Row],[Personnel number]]&lt;&gt;"",TimeSpend[[#This Row],[Date]]&lt;&gt;""),TimeSpend[[#This Row],[Employee Name]],"")</f>
        <v/>
      </c>
      <c r="N3656" t="str">
        <f t="shared" si="114"/>
        <v/>
      </c>
      <c r="O3656" t="str">
        <f t="shared" si="115"/>
        <v/>
      </c>
      <c r="P3656" t="str">
        <f>IF(D3656&lt;&gt;"",VLOOKUP(D3656,Projects!B:C,2,0),"")</f>
        <v/>
      </c>
    </row>
    <row r="3657" spans="1:16" x14ac:dyDescent="0.25">
      <c r="A3657" t="str">
        <f>UPPER(IF(AND(TimeSpend[[#This Row],[Personnel number]]&lt;&gt;"",TimeSpend[[#This Row],[Date]]&lt;&gt;""),TimeSpend[[#This Row],[Personnel number]],""))</f>
        <v/>
      </c>
      <c r="B3657" s="85" t="str">
        <f>IF(AND(TimeSpend[[#This Row],[Personnel number]]&lt;&gt;"",TimeSpend[[#This Row],[Date]]&lt;&gt;""),TEXT(TimeSpend[[#This Row],[Date]],"[$-409]yyyyMMdd"),"")</f>
        <v/>
      </c>
      <c r="C3657" s="33" t="str">
        <f>IF(AND(TimeSpend[[#This Row],[Personnel number]]&lt;&gt;"",TimeSpend[[#This Row],[Date]]&lt;&gt;""),SUBSTITUTE(TimeSpend[[#This Row],[Hours]],",","."),"")</f>
        <v/>
      </c>
      <c r="D3657" t="str">
        <f>IF(AND(TimeSpend[[#This Row],[Personnel number]]&lt;&gt;"",TimeSpend[[#This Row],[Date]]&lt;&gt;""),TimeSpend[[#This Row],[Network]],"")</f>
        <v/>
      </c>
      <c r="E3657" t="str">
        <f>IF(AND(TimeSpend[[#This Row],[Personnel number]]&lt;&gt;"",TimeSpend[[#This Row],[Date]]&lt;&gt;""),TimeSpend[[#This Row],[Network Description]],"")</f>
        <v/>
      </c>
      <c r="F3657" t="str">
        <f>IF(AND(TimeSpend[[#This Row],[Personnel number]]&lt;&gt;"",TimeSpend[[#This Row],[Date]]&lt;&gt;""),TimeSpend[[#This Row],[Activity]],"")</f>
        <v/>
      </c>
      <c r="G3657" t="str">
        <f>IF(AND(TimeSpend[[#This Row],[Personnel number]]&lt;&gt;"",TimeSpend[[#This Row],[Date]]&lt;&gt;""),TimeSpend[[#This Row],[Activity description]],"")</f>
        <v/>
      </c>
      <c r="H3657" s="36" t="str">
        <f>IF(AND(TimeSpend[[#This Row],[Personnel number]]&lt;&gt;"",TimeSpend[[#This Row],[Date]]&lt;&gt;""),TimeSpend[[#This Row],[Start Time]],"")</f>
        <v/>
      </c>
      <c r="I3657" s="36" t="str">
        <f>IF(AND(TimeSpend[[#This Row],[Personnel number]]&lt;&gt;"",TimeSpend[[#This Row],[Date]]&lt;&gt;""),TimeSpend[[#This Row],[End Time]],"")</f>
        <v/>
      </c>
      <c r="J3657" t="str">
        <f>IF(AND(TimeSpend[[#This Row],[Personnel number]]&lt;&gt;"",TimeSpend[[#This Row],[Date]]&lt;&gt;""),TimeSpend[[#This Row],[Location]],"")</f>
        <v/>
      </c>
      <c r="K3657" t="str">
        <f>IF(AND(TimeSpend[[#This Row],[Personnel number]]&lt;&gt;"",TimeSpend[[#This Row],[Date]]&lt;&gt;""),TimeSpend[[#This Row],[Task]],"")</f>
        <v/>
      </c>
      <c r="L3657" t="str">
        <f>IF(AND(TimeSpend[[#This Row],[Personnel number]]&lt;&gt;"",TimeSpend[[#This Row],[Date]]&lt;&gt;""),Utilization!$J$2,"")</f>
        <v/>
      </c>
      <c r="M3657" t="str">
        <f>IF(AND(TimeSpend[[#This Row],[Personnel number]]&lt;&gt;"",TimeSpend[[#This Row],[Date]]&lt;&gt;""),TimeSpend[[#This Row],[Employee Name]],"")</f>
        <v/>
      </c>
      <c r="N3657" t="str">
        <f t="shared" si="114"/>
        <v/>
      </c>
      <c r="O3657" t="str">
        <f t="shared" si="115"/>
        <v/>
      </c>
      <c r="P3657" t="str">
        <f>IF(D3657&lt;&gt;"",VLOOKUP(D3657,Projects!B:C,2,0),"")</f>
        <v/>
      </c>
    </row>
    <row r="3658" spans="1:16" x14ac:dyDescent="0.25">
      <c r="A3658" t="str">
        <f>UPPER(IF(AND(TimeSpend[[#This Row],[Personnel number]]&lt;&gt;"",TimeSpend[[#This Row],[Date]]&lt;&gt;""),TimeSpend[[#This Row],[Personnel number]],""))</f>
        <v/>
      </c>
      <c r="B3658" s="85" t="str">
        <f>IF(AND(TimeSpend[[#This Row],[Personnel number]]&lt;&gt;"",TimeSpend[[#This Row],[Date]]&lt;&gt;""),TEXT(TimeSpend[[#This Row],[Date]],"[$-409]yyyyMMdd"),"")</f>
        <v/>
      </c>
      <c r="C3658" s="33" t="str">
        <f>IF(AND(TimeSpend[[#This Row],[Personnel number]]&lt;&gt;"",TimeSpend[[#This Row],[Date]]&lt;&gt;""),SUBSTITUTE(TimeSpend[[#This Row],[Hours]],",","."),"")</f>
        <v/>
      </c>
      <c r="D3658" t="str">
        <f>IF(AND(TimeSpend[[#This Row],[Personnel number]]&lt;&gt;"",TimeSpend[[#This Row],[Date]]&lt;&gt;""),TimeSpend[[#This Row],[Network]],"")</f>
        <v/>
      </c>
      <c r="E3658" t="str">
        <f>IF(AND(TimeSpend[[#This Row],[Personnel number]]&lt;&gt;"",TimeSpend[[#This Row],[Date]]&lt;&gt;""),TimeSpend[[#This Row],[Network Description]],"")</f>
        <v/>
      </c>
      <c r="F3658" t="str">
        <f>IF(AND(TimeSpend[[#This Row],[Personnel number]]&lt;&gt;"",TimeSpend[[#This Row],[Date]]&lt;&gt;""),TimeSpend[[#This Row],[Activity]],"")</f>
        <v/>
      </c>
      <c r="G3658" t="str">
        <f>IF(AND(TimeSpend[[#This Row],[Personnel number]]&lt;&gt;"",TimeSpend[[#This Row],[Date]]&lt;&gt;""),TimeSpend[[#This Row],[Activity description]],"")</f>
        <v/>
      </c>
      <c r="H3658" s="36" t="str">
        <f>IF(AND(TimeSpend[[#This Row],[Personnel number]]&lt;&gt;"",TimeSpend[[#This Row],[Date]]&lt;&gt;""),TimeSpend[[#This Row],[Start Time]],"")</f>
        <v/>
      </c>
      <c r="I3658" s="36" t="str">
        <f>IF(AND(TimeSpend[[#This Row],[Personnel number]]&lt;&gt;"",TimeSpend[[#This Row],[Date]]&lt;&gt;""),TimeSpend[[#This Row],[End Time]],"")</f>
        <v/>
      </c>
      <c r="J3658" t="str">
        <f>IF(AND(TimeSpend[[#This Row],[Personnel number]]&lt;&gt;"",TimeSpend[[#This Row],[Date]]&lt;&gt;""),TimeSpend[[#This Row],[Location]],"")</f>
        <v/>
      </c>
      <c r="K3658" t="str">
        <f>IF(AND(TimeSpend[[#This Row],[Personnel number]]&lt;&gt;"",TimeSpend[[#This Row],[Date]]&lt;&gt;""),TimeSpend[[#This Row],[Task]],"")</f>
        <v/>
      </c>
      <c r="L3658" t="str">
        <f>IF(AND(TimeSpend[[#This Row],[Personnel number]]&lt;&gt;"",TimeSpend[[#This Row],[Date]]&lt;&gt;""),Utilization!$J$2,"")</f>
        <v/>
      </c>
      <c r="M3658" t="str">
        <f>IF(AND(TimeSpend[[#This Row],[Personnel number]]&lt;&gt;"",TimeSpend[[#This Row],[Date]]&lt;&gt;""),TimeSpend[[#This Row],[Employee Name]],"")</f>
        <v/>
      </c>
      <c r="N3658" t="str">
        <f t="shared" si="114"/>
        <v/>
      </c>
      <c r="O3658" t="str">
        <f t="shared" si="115"/>
        <v/>
      </c>
      <c r="P3658" t="str">
        <f>IF(D3658&lt;&gt;"",VLOOKUP(D3658,Projects!B:C,2,0),"")</f>
        <v/>
      </c>
    </row>
    <row r="3659" spans="1:16" x14ac:dyDescent="0.25">
      <c r="A3659" t="str">
        <f>UPPER(IF(AND(TimeSpend[[#This Row],[Personnel number]]&lt;&gt;"",TimeSpend[[#This Row],[Date]]&lt;&gt;""),TimeSpend[[#This Row],[Personnel number]],""))</f>
        <v/>
      </c>
      <c r="B3659" s="85" t="str">
        <f>IF(AND(TimeSpend[[#This Row],[Personnel number]]&lt;&gt;"",TimeSpend[[#This Row],[Date]]&lt;&gt;""),TEXT(TimeSpend[[#This Row],[Date]],"[$-409]yyyyMMdd"),"")</f>
        <v/>
      </c>
      <c r="C3659" s="33" t="str">
        <f>IF(AND(TimeSpend[[#This Row],[Personnel number]]&lt;&gt;"",TimeSpend[[#This Row],[Date]]&lt;&gt;""),SUBSTITUTE(TimeSpend[[#This Row],[Hours]],",","."),"")</f>
        <v/>
      </c>
      <c r="D3659" t="str">
        <f>IF(AND(TimeSpend[[#This Row],[Personnel number]]&lt;&gt;"",TimeSpend[[#This Row],[Date]]&lt;&gt;""),TimeSpend[[#This Row],[Network]],"")</f>
        <v/>
      </c>
      <c r="E3659" t="str">
        <f>IF(AND(TimeSpend[[#This Row],[Personnel number]]&lt;&gt;"",TimeSpend[[#This Row],[Date]]&lt;&gt;""),TimeSpend[[#This Row],[Network Description]],"")</f>
        <v/>
      </c>
      <c r="F3659" t="str">
        <f>IF(AND(TimeSpend[[#This Row],[Personnel number]]&lt;&gt;"",TimeSpend[[#This Row],[Date]]&lt;&gt;""),TimeSpend[[#This Row],[Activity]],"")</f>
        <v/>
      </c>
      <c r="G3659" t="str">
        <f>IF(AND(TimeSpend[[#This Row],[Personnel number]]&lt;&gt;"",TimeSpend[[#This Row],[Date]]&lt;&gt;""),TimeSpend[[#This Row],[Activity description]],"")</f>
        <v/>
      </c>
      <c r="H3659" s="36" t="str">
        <f>IF(AND(TimeSpend[[#This Row],[Personnel number]]&lt;&gt;"",TimeSpend[[#This Row],[Date]]&lt;&gt;""),TimeSpend[[#This Row],[Start Time]],"")</f>
        <v/>
      </c>
      <c r="I3659" s="36" t="str">
        <f>IF(AND(TimeSpend[[#This Row],[Personnel number]]&lt;&gt;"",TimeSpend[[#This Row],[Date]]&lt;&gt;""),TimeSpend[[#This Row],[End Time]],"")</f>
        <v/>
      </c>
      <c r="J3659" t="str">
        <f>IF(AND(TimeSpend[[#This Row],[Personnel number]]&lt;&gt;"",TimeSpend[[#This Row],[Date]]&lt;&gt;""),TimeSpend[[#This Row],[Location]],"")</f>
        <v/>
      </c>
      <c r="K3659" t="str">
        <f>IF(AND(TimeSpend[[#This Row],[Personnel number]]&lt;&gt;"",TimeSpend[[#This Row],[Date]]&lt;&gt;""),TimeSpend[[#This Row],[Task]],"")</f>
        <v/>
      </c>
      <c r="L3659" t="str">
        <f>IF(AND(TimeSpend[[#This Row],[Personnel number]]&lt;&gt;"",TimeSpend[[#This Row],[Date]]&lt;&gt;""),Utilization!$J$2,"")</f>
        <v/>
      </c>
      <c r="M3659" t="str">
        <f>IF(AND(TimeSpend[[#This Row],[Personnel number]]&lt;&gt;"",TimeSpend[[#This Row],[Date]]&lt;&gt;""),TimeSpend[[#This Row],[Employee Name]],"")</f>
        <v/>
      </c>
      <c r="N3659" t="str">
        <f t="shared" si="114"/>
        <v/>
      </c>
      <c r="O3659" t="str">
        <f t="shared" si="115"/>
        <v/>
      </c>
      <c r="P3659" t="str">
        <f>IF(D3659&lt;&gt;"",VLOOKUP(D3659,Projects!B:C,2,0),"")</f>
        <v/>
      </c>
    </row>
    <row r="3660" spans="1:16" x14ac:dyDescent="0.25">
      <c r="A3660" t="str">
        <f>UPPER(IF(AND(TimeSpend[[#This Row],[Personnel number]]&lt;&gt;"",TimeSpend[[#This Row],[Date]]&lt;&gt;""),TimeSpend[[#This Row],[Personnel number]],""))</f>
        <v/>
      </c>
      <c r="B3660" s="85" t="str">
        <f>IF(AND(TimeSpend[[#This Row],[Personnel number]]&lt;&gt;"",TimeSpend[[#This Row],[Date]]&lt;&gt;""),TEXT(TimeSpend[[#This Row],[Date]],"[$-409]yyyyMMdd"),"")</f>
        <v/>
      </c>
      <c r="C3660" s="33" t="str">
        <f>IF(AND(TimeSpend[[#This Row],[Personnel number]]&lt;&gt;"",TimeSpend[[#This Row],[Date]]&lt;&gt;""),SUBSTITUTE(TimeSpend[[#This Row],[Hours]],",","."),"")</f>
        <v/>
      </c>
      <c r="D3660" t="str">
        <f>IF(AND(TimeSpend[[#This Row],[Personnel number]]&lt;&gt;"",TimeSpend[[#This Row],[Date]]&lt;&gt;""),TimeSpend[[#This Row],[Network]],"")</f>
        <v/>
      </c>
      <c r="E3660" t="str">
        <f>IF(AND(TimeSpend[[#This Row],[Personnel number]]&lt;&gt;"",TimeSpend[[#This Row],[Date]]&lt;&gt;""),TimeSpend[[#This Row],[Network Description]],"")</f>
        <v/>
      </c>
      <c r="F3660" t="str">
        <f>IF(AND(TimeSpend[[#This Row],[Personnel number]]&lt;&gt;"",TimeSpend[[#This Row],[Date]]&lt;&gt;""),TimeSpend[[#This Row],[Activity]],"")</f>
        <v/>
      </c>
      <c r="G3660" t="str">
        <f>IF(AND(TimeSpend[[#This Row],[Personnel number]]&lt;&gt;"",TimeSpend[[#This Row],[Date]]&lt;&gt;""),TimeSpend[[#This Row],[Activity description]],"")</f>
        <v/>
      </c>
      <c r="H3660" s="36" t="str">
        <f>IF(AND(TimeSpend[[#This Row],[Personnel number]]&lt;&gt;"",TimeSpend[[#This Row],[Date]]&lt;&gt;""),TimeSpend[[#This Row],[Start Time]],"")</f>
        <v/>
      </c>
      <c r="I3660" s="36" t="str">
        <f>IF(AND(TimeSpend[[#This Row],[Personnel number]]&lt;&gt;"",TimeSpend[[#This Row],[Date]]&lt;&gt;""),TimeSpend[[#This Row],[End Time]],"")</f>
        <v/>
      </c>
      <c r="J3660" t="str">
        <f>IF(AND(TimeSpend[[#This Row],[Personnel number]]&lt;&gt;"",TimeSpend[[#This Row],[Date]]&lt;&gt;""),TimeSpend[[#This Row],[Location]],"")</f>
        <v/>
      </c>
      <c r="K3660" t="str">
        <f>IF(AND(TimeSpend[[#This Row],[Personnel number]]&lt;&gt;"",TimeSpend[[#This Row],[Date]]&lt;&gt;""),TimeSpend[[#This Row],[Task]],"")</f>
        <v/>
      </c>
      <c r="L3660" t="str">
        <f>IF(AND(TimeSpend[[#This Row],[Personnel number]]&lt;&gt;"",TimeSpend[[#This Row],[Date]]&lt;&gt;""),Utilization!$J$2,"")</f>
        <v/>
      </c>
      <c r="M3660" t="str">
        <f>IF(AND(TimeSpend[[#This Row],[Personnel number]]&lt;&gt;"",TimeSpend[[#This Row],[Date]]&lt;&gt;""),TimeSpend[[#This Row],[Employee Name]],"")</f>
        <v/>
      </c>
      <c r="N3660" t="str">
        <f t="shared" si="114"/>
        <v/>
      </c>
      <c r="O3660" t="str">
        <f t="shared" si="115"/>
        <v/>
      </c>
      <c r="P3660" t="str">
        <f>IF(D3660&lt;&gt;"",VLOOKUP(D3660,Projects!B:C,2,0),"")</f>
        <v/>
      </c>
    </row>
    <row r="3661" spans="1:16" x14ac:dyDescent="0.25">
      <c r="A3661" t="str">
        <f>UPPER(IF(AND(TimeSpend[[#This Row],[Personnel number]]&lt;&gt;"",TimeSpend[[#This Row],[Date]]&lt;&gt;""),TimeSpend[[#This Row],[Personnel number]],""))</f>
        <v/>
      </c>
      <c r="B3661" s="85" t="str">
        <f>IF(AND(TimeSpend[[#This Row],[Personnel number]]&lt;&gt;"",TimeSpend[[#This Row],[Date]]&lt;&gt;""),TEXT(TimeSpend[[#This Row],[Date]],"[$-409]yyyyMMdd"),"")</f>
        <v/>
      </c>
      <c r="C3661" s="33" t="str">
        <f>IF(AND(TimeSpend[[#This Row],[Personnel number]]&lt;&gt;"",TimeSpend[[#This Row],[Date]]&lt;&gt;""),SUBSTITUTE(TimeSpend[[#This Row],[Hours]],",","."),"")</f>
        <v/>
      </c>
      <c r="D3661" t="str">
        <f>IF(AND(TimeSpend[[#This Row],[Personnel number]]&lt;&gt;"",TimeSpend[[#This Row],[Date]]&lt;&gt;""),TimeSpend[[#This Row],[Network]],"")</f>
        <v/>
      </c>
      <c r="E3661" t="str">
        <f>IF(AND(TimeSpend[[#This Row],[Personnel number]]&lt;&gt;"",TimeSpend[[#This Row],[Date]]&lt;&gt;""),TimeSpend[[#This Row],[Network Description]],"")</f>
        <v/>
      </c>
      <c r="F3661" t="str">
        <f>IF(AND(TimeSpend[[#This Row],[Personnel number]]&lt;&gt;"",TimeSpend[[#This Row],[Date]]&lt;&gt;""),TimeSpend[[#This Row],[Activity]],"")</f>
        <v/>
      </c>
      <c r="G3661" t="str">
        <f>IF(AND(TimeSpend[[#This Row],[Personnel number]]&lt;&gt;"",TimeSpend[[#This Row],[Date]]&lt;&gt;""),TimeSpend[[#This Row],[Activity description]],"")</f>
        <v/>
      </c>
      <c r="H3661" s="36" t="str">
        <f>IF(AND(TimeSpend[[#This Row],[Personnel number]]&lt;&gt;"",TimeSpend[[#This Row],[Date]]&lt;&gt;""),TimeSpend[[#This Row],[Start Time]],"")</f>
        <v/>
      </c>
      <c r="I3661" s="36" t="str">
        <f>IF(AND(TimeSpend[[#This Row],[Personnel number]]&lt;&gt;"",TimeSpend[[#This Row],[Date]]&lt;&gt;""),TimeSpend[[#This Row],[End Time]],"")</f>
        <v/>
      </c>
      <c r="J3661" t="str">
        <f>IF(AND(TimeSpend[[#This Row],[Personnel number]]&lt;&gt;"",TimeSpend[[#This Row],[Date]]&lt;&gt;""),TimeSpend[[#This Row],[Location]],"")</f>
        <v/>
      </c>
      <c r="K3661" t="str">
        <f>IF(AND(TimeSpend[[#This Row],[Personnel number]]&lt;&gt;"",TimeSpend[[#This Row],[Date]]&lt;&gt;""),TimeSpend[[#This Row],[Task]],"")</f>
        <v/>
      </c>
      <c r="L3661" t="str">
        <f>IF(AND(TimeSpend[[#This Row],[Personnel number]]&lt;&gt;"",TimeSpend[[#This Row],[Date]]&lt;&gt;""),Utilization!$J$2,"")</f>
        <v/>
      </c>
      <c r="M3661" t="str">
        <f>IF(AND(TimeSpend[[#This Row],[Personnel number]]&lt;&gt;"",TimeSpend[[#This Row],[Date]]&lt;&gt;""),TimeSpend[[#This Row],[Employee Name]],"")</f>
        <v/>
      </c>
      <c r="N3661" t="str">
        <f t="shared" si="114"/>
        <v/>
      </c>
      <c r="O3661" t="str">
        <f t="shared" si="115"/>
        <v/>
      </c>
      <c r="P3661" t="str">
        <f>IF(D3661&lt;&gt;"",VLOOKUP(D3661,Projects!B:C,2,0),"")</f>
        <v/>
      </c>
    </row>
    <row r="3662" spans="1:16" x14ac:dyDescent="0.25">
      <c r="A3662" t="str">
        <f>UPPER(IF(AND(TimeSpend[[#This Row],[Personnel number]]&lt;&gt;"",TimeSpend[[#This Row],[Date]]&lt;&gt;""),TimeSpend[[#This Row],[Personnel number]],""))</f>
        <v/>
      </c>
      <c r="B3662" s="85" t="str">
        <f>IF(AND(TimeSpend[[#This Row],[Personnel number]]&lt;&gt;"",TimeSpend[[#This Row],[Date]]&lt;&gt;""),TEXT(TimeSpend[[#This Row],[Date]],"[$-409]yyyyMMdd"),"")</f>
        <v/>
      </c>
      <c r="C3662" s="33" t="str">
        <f>IF(AND(TimeSpend[[#This Row],[Personnel number]]&lt;&gt;"",TimeSpend[[#This Row],[Date]]&lt;&gt;""),SUBSTITUTE(TimeSpend[[#This Row],[Hours]],",","."),"")</f>
        <v/>
      </c>
      <c r="D3662" t="str">
        <f>IF(AND(TimeSpend[[#This Row],[Personnel number]]&lt;&gt;"",TimeSpend[[#This Row],[Date]]&lt;&gt;""),TimeSpend[[#This Row],[Network]],"")</f>
        <v/>
      </c>
      <c r="E3662" t="str">
        <f>IF(AND(TimeSpend[[#This Row],[Personnel number]]&lt;&gt;"",TimeSpend[[#This Row],[Date]]&lt;&gt;""),TimeSpend[[#This Row],[Network Description]],"")</f>
        <v/>
      </c>
      <c r="F3662" t="str">
        <f>IF(AND(TimeSpend[[#This Row],[Personnel number]]&lt;&gt;"",TimeSpend[[#This Row],[Date]]&lt;&gt;""),TimeSpend[[#This Row],[Activity]],"")</f>
        <v/>
      </c>
      <c r="G3662" t="str">
        <f>IF(AND(TimeSpend[[#This Row],[Personnel number]]&lt;&gt;"",TimeSpend[[#This Row],[Date]]&lt;&gt;""),TimeSpend[[#This Row],[Activity description]],"")</f>
        <v/>
      </c>
      <c r="H3662" s="36" t="str">
        <f>IF(AND(TimeSpend[[#This Row],[Personnel number]]&lt;&gt;"",TimeSpend[[#This Row],[Date]]&lt;&gt;""),TimeSpend[[#This Row],[Start Time]],"")</f>
        <v/>
      </c>
      <c r="I3662" s="36" t="str">
        <f>IF(AND(TimeSpend[[#This Row],[Personnel number]]&lt;&gt;"",TimeSpend[[#This Row],[Date]]&lt;&gt;""),TimeSpend[[#This Row],[End Time]],"")</f>
        <v/>
      </c>
      <c r="J3662" t="str">
        <f>IF(AND(TimeSpend[[#This Row],[Personnel number]]&lt;&gt;"",TimeSpend[[#This Row],[Date]]&lt;&gt;""),TimeSpend[[#This Row],[Location]],"")</f>
        <v/>
      </c>
      <c r="K3662" t="str">
        <f>IF(AND(TimeSpend[[#This Row],[Personnel number]]&lt;&gt;"",TimeSpend[[#This Row],[Date]]&lt;&gt;""),TimeSpend[[#This Row],[Task]],"")</f>
        <v/>
      </c>
      <c r="L3662" t="str">
        <f>IF(AND(TimeSpend[[#This Row],[Personnel number]]&lt;&gt;"",TimeSpend[[#This Row],[Date]]&lt;&gt;""),Utilization!$J$2,"")</f>
        <v/>
      </c>
      <c r="M3662" t="str">
        <f>IF(AND(TimeSpend[[#This Row],[Personnel number]]&lt;&gt;"",TimeSpend[[#This Row],[Date]]&lt;&gt;""),TimeSpend[[#This Row],[Employee Name]],"")</f>
        <v/>
      </c>
      <c r="N3662" t="str">
        <f t="shared" si="114"/>
        <v/>
      </c>
      <c r="O3662" t="str">
        <f t="shared" si="115"/>
        <v/>
      </c>
      <c r="P3662" t="str">
        <f>IF(D3662&lt;&gt;"",VLOOKUP(D3662,Projects!B:C,2,0),"")</f>
        <v/>
      </c>
    </row>
    <row r="3663" spans="1:16" x14ac:dyDescent="0.25">
      <c r="A3663" t="str">
        <f>UPPER(IF(AND(TimeSpend[[#This Row],[Personnel number]]&lt;&gt;"",TimeSpend[[#This Row],[Date]]&lt;&gt;""),TimeSpend[[#This Row],[Personnel number]],""))</f>
        <v/>
      </c>
      <c r="B3663" s="85" t="str">
        <f>IF(AND(TimeSpend[[#This Row],[Personnel number]]&lt;&gt;"",TimeSpend[[#This Row],[Date]]&lt;&gt;""),TEXT(TimeSpend[[#This Row],[Date]],"[$-409]yyyyMMdd"),"")</f>
        <v/>
      </c>
      <c r="C3663" s="33" t="str">
        <f>IF(AND(TimeSpend[[#This Row],[Personnel number]]&lt;&gt;"",TimeSpend[[#This Row],[Date]]&lt;&gt;""),SUBSTITUTE(TimeSpend[[#This Row],[Hours]],",","."),"")</f>
        <v/>
      </c>
      <c r="D3663" t="str">
        <f>IF(AND(TimeSpend[[#This Row],[Personnel number]]&lt;&gt;"",TimeSpend[[#This Row],[Date]]&lt;&gt;""),TimeSpend[[#This Row],[Network]],"")</f>
        <v/>
      </c>
      <c r="E3663" t="str">
        <f>IF(AND(TimeSpend[[#This Row],[Personnel number]]&lt;&gt;"",TimeSpend[[#This Row],[Date]]&lt;&gt;""),TimeSpend[[#This Row],[Network Description]],"")</f>
        <v/>
      </c>
      <c r="F3663" t="str">
        <f>IF(AND(TimeSpend[[#This Row],[Personnel number]]&lt;&gt;"",TimeSpend[[#This Row],[Date]]&lt;&gt;""),TimeSpend[[#This Row],[Activity]],"")</f>
        <v/>
      </c>
      <c r="G3663" t="str">
        <f>IF(AND(TimeSpend[[#This Row],[Personnel number]]&lt;&gt;"",TimeSpend[[#This Row],[Date]]&lt;&gt;""),TimeSpend[[#This Row],[Activity description]],"")</f>
        <v/>
      </c>
      <c r="H3663" s="36" t="str">
        <f>IF(AND(TimeSpend[[#This Row],[Personnel number]]&lt;&gt;"",TimeSpend[[#This Row],[Date]]&lt;&gt;""),TimeSpend[[#This Row],[Start Time]],"")</f>
        <v/>
      </c>
      <c r="I3663" s="36" t="str">
        <f>IF(AND(TimeSpend[[#This Row],[Personnel number]]&lt;&gt;"",TimeSpend[[#This Row],[Date]]&lt;&gt;""),TimeSpend[[#This Row],[End Time]],"")</f>
        <v/>
      </c>
      <c r="J3663" t="str">
        <f>IF(AND(TimeSpend[[#This Row],[Personnel number]]&lt;&gt;"",TimeSpend[[#This Row],[Date]]&lt;&gt;""),TimeSpend[[#This Row],[Location]],"")</f>
        <v/>
      </c>
      <c r="K3663" t="str">
        <f>IF(AND(TimeSpend[[#This Row],[Personnel number]]&lt;&gt;"",TimeSpend[[#This Row],[Date]]&lt;&gt;""),TimeSpend[[#This Row],[Task]],"")</f>
        <v/>
      </c>
      <c r="L3663" t="str">
        <f>IF(AND(TimeSpend[[#This Row],[Personnel number]]&lt;&gt;"",TimeSpend[[#This Row],[Date]]&lt;&gt;""),Utilization!$J$2,"")</f>
        <v/>
      </c>
      <c r="M3663" t="str">
        <f>IF(AND(TimeSpend[[#This Row],[Personnel number]]&lt;&gt;"",TimeSpend[[#This Row],[Date]]&lt;&gt;""),TimeSpend[[#This Row],[Employee Name]],"")</f>
        <v/>
      </c>
      <c r="N3663" t="str">
        <f t="shared" si="114"/>
        <v/>
      </c>
      <c r="O3663" t="str">
        <f t="shared" si="115"/>
        <v/>
      </c>
      <c r="P3663" t="str">
        <f>IF(D3663&lt;&gt;"",VLOOKUP(D3663,Projects!B:C,2,0),"")</f>
        <v/>
      </c>
    </row>
    <row r="3664" spans="1:16" x14ac:dyDescent="0.25">
      <c r="A3664" t="str">
        <f>UPPER(IF(AND(TimeSpend[[#This Row],[Personnel number]]&lt;&gt;"",TimeSpend[[#This Row],[Date]]&lt;&gt;""),TimeSpend[[#This Row],[Personnel number]],""))</f>
        <v/>
      </c>
      <c r="B3664" s="85" t="str">
        <f>IF(AND(TimeSpend[[#This Row],[Personnel number]]&lt;&gt;"",TimeSpend[[#This Row],[Date]]&lt;&gt;""),TEXT(TimeSpend[[#This Row],[Date]],"[$-409]yyyyMMdd"),"")</f>
        <v/>
      </c>
      <c r="C3664" s="33" t="str">
        <f>IF(AND(TimeSpend[[#This Row],[Personnel number]]&lt;&gt;"",TimeSpend[[#This Row],[Date]]&lt;&gt;""),SUBSTITUTE(TimeSpend[[#This Row],[Hours]],",","."),"")</f>
        <v/>
      </c>
      <c r="D3664" t="str">
        <f>IF(AND(TimeSpend[[#This Row],[Personnel number]]&lt;&gt;"",TimeSpend[[#This Row],[Date]]&lt;&gt;""),TimeSpend[[#This Row],[Network]],"")</f>
        <v/>
      </c>
      <c r="E3664" t="str">
        <f>IF(AND(TimeSpend[[#This Row],[Personnel number]]&lt;&gt;"",TimeSpend[[#This Row],[Date]]&lt;&gt;""),TimeSpend[[#This Row],[Network Description]],"")</f>
        <v/>
      </c>
      <c r="F3664" t="str">
        <f>IF(AND(TimeSpend[[#This Row],[Personnel number]]&lt;&gt;"",TimeSpend[[#This Row],[Date]]&lt;&gt;""),TimeSpend[[#This Row],[Activity]],"")</f>
        <v/>
      </c>
      <c r="G3664" t="str">
        <f>IF(AND(TimeSpend[[#This Row],[Personnel number]]&lt;&gt;"",TimeSpend[[#This Row],[Date]]&lt;&gt;""),TimeSpend[[#This Row],[Activity description]],"")</f>
        <v/>
      </c>
      <c r="H3664" s="36" t="str">
        <f>IF(AND(TimeSpend[[#This Row],[Personnel number]]&lt;&gt;"",TimeSpend[[#This Row],[Date]]&lt;&gt;""),TimeSpend[[#This Row],[Start Time]],"")</f>
        <v/>
      </c>
      <c r="I3664" s="36" t="str">
        <f>IF(AND(TimeSpend[[#This Row],[Personnel number]]&lt;&gt;"",TimeSpend[[#This Row],[Date]]&lt;&gt;""),TimeSpend[[#This Row],[End Time]],"")</f>
        <v/>
      </c>
      <c r="J3664" t="str">
        <f>IF(AND(TimeSpend[[#This Row],[Personnel number]]&lt;&gt;"",TimeSpend[[#This Row],[Date]]&lt;&gt;""),TimeSpend[[#This Row],[Location]],"")</f>
        <v/>
      </c>
      <c r="K3664" t="str">
        <f>IF(AND(TimeSpend[[#This Row],[Personnel number]]&lt;&gt;"",TimeSpend[[#This Row],[Date]]&lt;&gt;""),TimeSpend[[#This Row],[Task]],"")</f>
        <v/>
      </c>
      <c r="L3664" t="str">
        <f>IF(AND(TimeSpend[[#This Row],[Personnel number]]&lt;&gt;"",TimeSpend[[#This Row],[Date]]&lt;&gt;""),Utilization!$J$2,"")</f>
        <v/>
      </c>
      <c r="M3664" t="str">
        <f>IF(AND(TimeSpend[[#This Row],[Personnel number]]&lt;&gt;"",TimeSpend[[#This Row],[Date]]&lt;&gt;""),TimeSpend[[#This Row],[Employee Name]],"")</f>
        <v/>
      </c>
      <c r="N3664" t="str">
        <f t="shared" si="114"/>
        <v/>
      </c>
      <c r="O3664" t="str">
        <f t="shared" si="115"/>
        <v/>
      </c>
      <c r="P3664" t="str">
        <f>IF(D3664&lt;&gt;"",VLOOKUP(D3664,Projects!B:C,2,0),"")</f>
        <v/>
      </c>
    </row>
    <row r="3665" spans="1:16" x14ac:dyDescent="0.25">
      <c r="A3665" t="str">
        <f>UPPER(IF(AND(TimeSpend[[#This Row],[Personnel number]]&lt;&gt;"",TimeSpend[[#This Row],[Date]]&lt;&gt;""),TimeSpend[[#This Row],[Personnel number]],""))</f>
        <v/>
      </c>
      <c r="B3665" s="85" t="str">
        <f>IF(AND(TimeSpend[[#This Row],[Personnel number]]&lt;&gt;"",TimeSpend[[#This Row],[Date]]&lt;&gt;""),TEXT(TimeSpend[[#This Row],[Date]],"[$-409]yyyyMMdd"),"")</f>
        <v/>
      </c>
      <c r="C3665" s="33" t="str">
        <f>IF(AND(TimeSpend[[#This Row],[Personnel number]]&lt;&gt;"",TimeSpend[[#This Row],[Date]]&lt;&gt;""),SUBSTITUTE(TimeSpend[[#This Row],[Hours]],",","."),"")</f>
        <v/>
      </c>
      <c r="D3665" t="str">
        <f>IF(AND(TimeSpend[[#This Row],[Personnel number]]&lt;&gt;"",TimeSpend[[#This Row],[Date]]&lt;&gt;""),TimeSpend[[#This Row],[Network]],"")</f>
        <v/>
      </c>
      <c r="E3665" t="str">
        <f>IF(AND(TimeSpend[[#This Row],[Personnel number]]&lt;&gt;"",TimeSpend[[#This Row],[Date]]&lt;&gt;""),TimeSpend[[#This Row],[Network Description]],"")</f>
        <v/>
      </c>
      <c r="F3665" t="str">
        <f>IF(AND(TimeSpend[[#This Row],[Personnel number]]&lt;&gt;"",TimeSpend[[#This Row],[Date]]&lt;&gt;""),TimeSpend[[#This Row],[Activity]],"")</f>
        <v/>
      </c>
      <c r="G3665" t="str">
        <f>IF(AND(TimeSpend[[#This Row],[Personnel number]]&lt;&gt;"",TimeSpend[[#This Row],[Date]]&lt;&gt;""),TimeSpend[[#This Row],[Activity description]],"")</f>
        <v/>
      </c>
      <c r="H3665" s="36" t="str">
        <f>IF(AND(TimeSpend[[#This Row],[Personnel number]]&lt;&gt;"",TimeSpend[[#This Row],[Date]]&lt;&gt;""),TimeSpend[[#This Row],[Start Time]],"")</f>
        <v/>
      </c>
      <c r="I3665" s="36" t="str">
        <f>IF(AND(TimeSpend[[#This Row],[Personnel number]]&lt;&gt;"",TimeSpend[[#This Row],[Date]]&lt;&gt;""),TimeSpend[[#This Row],[End Time]],"")</f>
        <v/>
      </c>
      <c r="J3665" t="str">
        <f>IF(AND(TimeSpend[[#This Row],[Personnel number]]&lt;&gt;"",TimeSpend[[#This Row],[Date]]&lt;&gt;""),TimeSpend[[#This Row],[Location]],"")</f>
        <v/>
      </c>
      <c r="K3665" t="str">
        <f>IF(AND(TimeSpend[[#This Row],[Personnel number]]&lt;&gt;"",TimeSpend[[#This Row],[Date]]&lt;&gt;""),TimeSpend[[#This Row],[Task]],"")</f>
        <v/>
      </c>
      <c r="L3665" t="str">
        <f>IF(AND(TimeSpend[[#This Row],[Personnel number]]&lt;&gt;"",TimeSpend[[#This Row],[Date]]&lt;&gt;""),Utilization!$J$2,"")</f>
        <v/>
      </c>
      <c r="M3665" t="str">
        <f>IF(AND(TimeSpend[[#This Row],[Personnel number]]&lt;&gt;"",TimeSpend[[#This Row],[Date]]&lt;&gt;""),TimeSpend[[#This Row],[Employee Name]],"")</f>
        <v/>
      </c>
      <c r="N3665" t="str">
        <f t="shared" si="114"/>
        <v/>
      </c>
      <c r="O3665" t="str">
        <f t="shared" si="115"/>
        <v/>
      </c>
      <c r="P3665" t="str">
        <f>IF(D3665&lt;&gt;"",VLOOKUP(D3665,Projects!B:C,2,0),"")</f>
        <v/>
      </c>
    </row>
    <row r="3666" spans="1:16" x14ac:dyDescent="0.25">
      <c r="A3666" t="str">
        <f>UPPER(IF(AND(TimeSpend[[#This Row],[Personnel number]]&lt;&gt;"",TimeSpend[[#This Row],[Date]]&lt;&gt;""),TimeSpend[[#This Row],[Personnel number]],""))</f>
        <v/>
      </c>
      <c r="B3666" s="85" t="str">
        <f>IF(AND(TimeSpend[[#This Row],[Personnel number]]&lt;&gt;"",TimeSpend[[#This Row],[Date]]&lt;&gt;""),TEXT(TimeSpend[[#This Row],[Date]],"[$-409]yyyyMMdd"),"")</f>
        <v/>
      </c>
      <c r="C3666" s="33" t="str">
        <f>IF(AND(TimeSpend[[#This Row],[Personnel number]]&lt;&gt;"",TimeSpend[[#This Row],[Date]]&lt;&gt;""),SUBSTITUTE(TimeSpend[[#This Row],[Hours]],",","."),"")</f>
        <v/>
      </c>
      <c r="D3666" t="str">
        <f>IF(AND(TimeSpend[[#This Row],[Personnel number]]&lt;&gt;"",TimeSpend[[#This Row],[Date]]&lt;&gt;""),TimeSpend[[#This Row],[Network]],"")</f>
        <v/>
      </c>
      <c r="E3666" t="str">
        <f>IF(AND(TimeSpend[[#This Row],[Personnel number]]&lt;&gt;"",TimeSpend[[#This Row],[Date]]&lt;&gt;""),TimeSpend[[#This Row],[Network Description]],"")</f>
        <v/>
      </c>
      <c r="F3666" t="str">
        <f>IF(AND(TimeSpend[[#This Row],[Personnel number]]&lt;&gt;"",TimeSpend[[#This Row],[Date]]&lt;&gt;""),TimeSpend[[#This Row],[Activity]],"")</f>
        <v/>
      </c>
      <c r="G3666" t="str">
        <f>IF(AND(TimeSpend[[#This Row],[Personnel number]]&lt;&gt;"",TimeSpend[[#This Row],[Date]]&lt;&gt;""),TimeSpend[[#This Row],[Activity description]],"")</f>
        <v/>
      </c>
      <c r="H3666" s="36" t="str">
        <f>IF(AND(TimeSpend[[#This Row],[Personnel number]]&lt;&gt;"",TimeSpend[[#This Row],[Date]]&lt;&gt;""),TimeSpend[[#This Row],[Start Time]],"")</f>
        <v/>
      </c>
      <c r="I3666" s="36" t="str">
        <f>IF(AND(TimeSpend[[#This Row],[Personnel number]]&lt;&gt;"",TimeSpend[[#This Row],[Date]]&lt;&gt;""),TimeSpend[[#This Row],[End Time]],"")</f>
        <v/>
      </c>
      <c r="J3666" t="str">
        <f>IF(AND(TimeSpend[[#This Row],[Personnel number]]&lt;&gt;"",TimeSpend[[#This Row],[Date]]&lt;&gt;""),TimeSpend[[#This Row],[Location]],"")</f>
        <v/>
      </c>
      <c r="K3666" t="str">
        <f>IF(AND(TimeSpend[[#This Row],[Personnel number]]&lt;&gt;"",TimeSpend[[#This Row],[Date]]&lt;&gt;""),TimeSpend[[#This Row],[Task]],"")</f>
        <v/>
      </c>
      <c r="L3666" t="str">
        <f>IF(AND(TimeSpend[[#This Row],[Personnel number]]&lt;&gt;"",TimeSpend[[#This Row],[Date]]&lt;&gt;""),Utilization!$J$2,"")</f>
        <v/>
      </c>
      <c r="M3666" t="str">
        <f>IF(AND(TimeSpend[[#This Row],[Personnel number]]&lt;&gt;"",TimeSpend[[#This Row],[Date]]&lt;&gt;""),TimeSpend[[#This Row],[Employee Name]],"")</f>
        <v/>
      </c>
      <c r="N3666" t="str">
        <f t="shared" si="114"/>
        <v/>
      </c>
      <c r="O3666" t="str">
        <f t="shared" si="115"/>
        <v/>
      </c>
      <c r="P3666" t="str">
        <f>IF(D3666&lt;&gt;"",VLOOKUP(D3666,Projects!B:C,2,0),"")</f>
        <v/>
      </c>
    </row>
    <row r="3667" spans="1:16" x14ac:dyDescent="0.25">
      <c r="A3667" t="str">
        <f>UPPER(IF(AND(TimeSpend[[#This Row],[Personnel number]]&lt;&gt;"",TimeSpend[[#This Row],[Date]]&lt;&gt;""),TimeSpend[[#This Row],[Personnel number]],""))</f>
        <v/>
      </c>
      <c r="B3667" s="85" t="str">
        <f>IF(AND(TimeSpend[[#This Row],[Personnel number]]&lt;&gt;"",TimeSpend[[#This Row],[Date]]&lt;&gt;""),TEXT(TimeSpend[[#This Row],[Date]],"[$-409]yyyyMMdd"),"")</f>
        <v/>
      </c>
      <c r="C3667" s="33" t="str">
        <f>IF(AND(TimeSpend[[#This Row],[Personnel number]]&lt;&gt;"",TimeSpend[[#This Row],[Date]]&lt;&gt;""),SUBSTITUTE(TimeSpend[[#This Row],[Hours]],",","."),"")</f>
        <v/>
      </c>
      <c r="D3667" t="str">
        <f>IF(AND(TimeSpend[[#This Row],[Personnel number]]&lt;&gt;"",TimeSpend[[#This Row],[Date]]&lt;&gt;""),TimeSpend[[#This Row],[Network]],"")</f>
        <v/>
      </c>
      <c r="E3667" t="str">
        <f>IF(AND(TimeSpend[[#This Row],[Personnel number]]&lt;&gt;"",TimeSpend[[#This Row],[Date]]&lt;&gt;""),TimeSpend[[#This Row],[Network Description]],"")</f>
        <v/>
      </c>
      <c r="F3667" t="str">
        <f>IF(AND(TimeSpend[[#This Row],[Personnel number]]&lt;&gt;"",TimeSpend[[#This Row],[Date]]&lt;&gt;""),TimeSpend[[#This Row],[Activity]],"")</f>
        <v/>
      </c>
      <c r="G3667" t="str">
        <f>IF(AND(TimeSpend[[#This Row],[Personnel number]]&lt;&gt;"",TimeSpend[[#This Row],[Date]]&lt;&gt;""),TimeSpend[[#This Row],[Activity description]],"")</f>
        <v/>
      </c>
      <c r="H3667" s="36" t="str">
        <f>IF(AND(TimeSpend[[#This Row],[Personnel number]]&lt;&gt;"",TimeSpend[[#This Row],[Date]]&lt;&gt;""),TimeSpend[[#This Row],[Start Time]],"")</f>
        <v/>
      </c>
      <c r="I3667" s="36" t="str">
        <f>IF(AND(TimeSpend[[#This Row],[Personnel number]]&lt;&gt;"",TimeSpend[[#This Row],[Date]]&lt;&gt;""),TimeSpend[[#This Row],[End Time]],"")</f>
        <v/>
      </c>
      <c r="J3667" t="str">
        <f>IF(AND(TimeSpend[[#This Row],[Personnel number]]&lt;&gt;"",TimeSpend[[#This Row],[Date]]&lt;&gt;""),TimeSpend[[#This Row],[Location]],"")</f>
        <v/>
      </c>
      <c r="K3667" t="str">
        <f>IF(AND(TimeSpend[[#This Row],[Personnel number]]&lt;&gt;"",TimeSpend[[#This Row],[Date]]&lt;&gt;""),TimeSpend[[#This Row],[Task]],"")</f>
        <v/>
      </c>
      <c r="L3667" t="str">
        <f>IF(AND(TimeSpend[[#This Row],[Personnel number]]&lt;&gt;"",TimeSpend[[#This Row],[Date]]&lt;&gt;""),Utilization!$J$2,"")</f>
        <v/>
      </c>
      <c r="M3667" t="str">
        <f>IF(AND(TimeSpend[[#This Row],[Personnel number]]&lt;&gt;"",TimeSpend[[#This Row],[Date]]&lt;&gt;""),TimeSpend[[#This Row],[Employee Name]],"")</f>
        <v/>
      </c>
      <c r="N3667" t="str">
        <f t="shared" si="114"/>
        <v/>
      </c>
      <c r="O3667" t="str">
        <f t="shared" si="115"/>
        <v/>
      </c>
      <c r="P3667" t="str">
        <f>IF(D3667&lt;&gt;"",VLOOKUP(D3667,Projects!B:C,2,0),"")</f>
        <v/>
      </c>
    </row>
    <row r="3668" spans="1:16" x14ac:dyDescent="0.25">
      <c r="A3668" t="str">
        <f>UPPER(IF(AND(TimeSpend[[#This Row],[Personnel number]]&lt;&gt;"",TimeSpend[[#This Row],[Date]]&lt;&gt;""),TimeSpend[[#This Row],[Personnel number]],""))</f>
        <v/>
      </c>
      <c r="B3668" s="85" t="str">
        <f>IF(AND(TimeSpend[[#This Row],[Personnel number]]&lt;&gt;"",TimeSpend[[#This Row],[Date]]&lt;&gt;""),TEXT(TimeSpend[[#This Row],[Date]],"[$-409]yyyyMMdd"),"")</f>
        <v/>
      </c>
      <c r="C3668" s="33" t="str">
        <f>IF(AND(TimeSpend[[#This Row],[Personnel number]]&lt;&gt;"",TimeSpend[[#This Row],[Date]]&lt;&gt;""),SUBSTITUTE(TimeSpend[[#This Row],[Hours]],",","."),"")</f>
        <v/>
      </c>
      <c r="D3668" t="str">
        <f>IF(AND(TimeSpend[[#This Row],[Personnel number]]&lt;&gt;"",TimeSpend[[#This Row],[Date]]&lt;&gt;""),TimeSpend[[#This Row],[Network]],"")</f>
        <v/>
      </c>
      <c r="E3668" t="str">
        <f>IF(AND(TimeSpend[[#This Row],[Personnel number]]&lt;&gt;"",TimeSpend[[#This Row],[Date]]&lt;&gt;""),TimeSpend[[#This Row],[Network Description]],"")</f>
        <v/>
      </c>
      <c r="F3668" t="str">
        <f>IF(AND(TimeSpend[[#This Row],[Personnel number]]&lt;&gt;"",TimeSpend[[#This Row],[Date]]&lt;&gt;""),TimeSpend[[#This Row],[Activity]],"")</f>
        <v/>
      </c>
      <c r="G3668" t="str">
        <f>IF(AND(TimeSpend[[#This Row],[Personnel number]]&lt;&gt;"",TimeSpend[[#This Row],[Date]]&lt;&gt;""),TimeSpend[[#This Row],[Activity description]],"")</f>
        <v/>
      </c>
      <c r="H3668" s="36" t="str">
        <f>IF(AND(TimeSpend[[#This Row],[Personnel number]]&lt;&gt;"",TimeSpend[[#This Row],[Date]]&lt;&gt;""),TimeSpend[[#This Row],[Start Time]],"")</f>
        <v/>
      </c>
      <c r="I3668" s="36" t="str">
        <f>IF(AND(TimeSpend[[#This Row],[Personnel number]]&lt;&gt;"",TimeSpend[[#This Row],[Date]]&lt;&gt;""),TimeSpend[[#This Row],[End Time]],"")</f>
        <v/>
      </c>
      <c r="J3668" t="str">
        <f>IF(AND(TimeSpend[[#This Row],[Personnel number]]&lt;&gt;"",TimeSpend[[#This Row],[Date]]&lt;&gt;""),TimeSpend[[#This Row],[Location]],"")</f>
        <v/>
      </c>
      <c r="K3668" t="str">
        <f>IF(AND(TimeSpend[[#This Row],[Personnel number]]&lt;&gt;"",TimeSpend[[#This Row],[Date]]&lt;&gt;""),TimeSpend[[#This Row],[Task]],"")</f>
        <v/>
      </c>
      <c r="L3668" t="str">
        <f>IF(AND(TimeSpend[[#This Row],[Personnel number]]&lt;&gt;"",TimeSpend[[#This Row],[Date]]&lt;&gt;""),Utilization!$J$2,"")</f>
        <v/>
      </c>
      <c r="M3668" t="str">
        <f>IF(AND(TimeSpend[[#This Row],[Personnel number]]&lt;&gt;"",TimeSpend[[#This Row],[Date]]&lt;&gt;""),TimeSpend[[#This Row],[Employee Name]],"")</f>
        <v/>
      </c>
      <c r="N3668" t="str">
        <f t="shared" si="114"/>
        <v/>
      </c>
      <c r="O3668" t="str">
        <f t="shared" si="115"/>
        <v/>
      </c>
      <c r="P3668" t="str">
        <f>IF(D3668&lt;&gt;"",VLOOKUP(D3668,Projects!B:C,2,0),"")</f>
        <v/>
      </c>
    </row>
    <row r="3669" spans="1:16" x14ac:dyDescent="0.25">
      <c r="A3669" t="str">
        <f>UPPER(IF(AND(TimeSpend[[#This Row],[Personnel number]]&lt;&gt;"",TimeSpend[[#This Row],[Date]]&lt;&gt;""),TimeSpend[[#This Row],[Personnel number]],""))</f>
        <v/>
      </c>
      <c r="B3669" s="85" t="str">
        <f>IF(AND(TimeSpend[[#This Row],[Personnel number]]&lt;&gt;"",TimeSpend[[#This Row],[Date]]&lt;&gt;""),TEXT(TimeSpend[[#This Row],[Date]],"[$-409]yyyyMMdd"),"")</f>
        <v/>
      </c>
      <c r="C3669" s="33" t="str">
        <f>IF(AND(TimeSpend[[#This Row],[Personnel number]]&lt;&gt;"",TimeSpend[[#This Row],[Date]]&lt;&gt;""),SUBSTITUTE(TimeSpend[[#This Row],[Hours]],",","."),"")</f>
        <v/>
      </c>
      <c r="D3669" t="str">
        <f>IF(AND(TimeSpend[[#This Row],[Personnel number]]&lt;&gt;"",TimeSpend[[#This Row],[Date]]&lt;&gt;""),TimeSpend[[#This Row],[Network]],"")</f>
        <v/>
      </c>
      <c r="E3669" t="str">
        <f>IF(AND(TimeSpend[[#This Row],[Personnel number]]&lt;&gt;"",TimeSpend[[#This Row],[Date]]&lt;&gt;""),TimeSpend[[#This Row],[Network Description]],"")</f>
        <v/>
      </c>
      <c r="F3669" t="str">
        <f>IF(AND(TimeSpend[[#This Row],[Personnel number]]&lt;&gt;"",TimeSpend[[#This Row],[Date]]&lt;&gt;""),TimeSpend[[#This Row],[Activity]],"")</f>
        <v/>
      </c>
      <c r="G3669" t="str">
        <f>IF(AND(TimeSpend[[#This Row],[Personnel number]]&lt;&gt;"",TimeSpend[[#This Row],[Date]]&lt;&gt;""),TimeSpend[[#This Row],[Activity description]],"")</f>
        <v/>
      </c>
      <c r="H3669" s="36" t="str">
        <f>IF(AND(TimeSpend[[#This Row],[Personnel number]]&lt;&gt;"",TimeSpend[[#This Row],[Date]]&lt;&gt;""),TimeSpend[[#This Row],[Start Time]],"")</f>
        <v/>
      </c>
      <c r="I3669" s="36" t="str">
        <f>IF(AND(TimeSpend[[#This Row],[Personnel number]]&lt;&gt;"",TimeSpend[[#This Row],[Date]]&lt;&gt;""),TimeSpend[[#This Row],[End Time]],"")</f>
        <v/>
      </c>
      <c r="J3669" t="str">
        <f>IF(AND(TimeSpend[[#This Row],[Personnel number]]&lt;&gt;"",TimeSpend[[#This Row],[Date]]&lt;&gt;""),TimeSpend[[#This Row],[Location]],"")</f>
        <v/>
      </c>
      <c r="K3669" t="str">
        <f>IF(AND(TimeSpend[[#This Row],[Personnel number]]&lt;&gt;"",TimeSpend[[#This Row],[Date]]&lt;&gt;""),TimeSpend[[#This Row],[Task]],"")</f>
        <v/>
      </c>
      <c r="L3669" t="str">
        <f>IF(AND(TimeSpend[[#This Row],[Personnel number]]&lt;&gt;"",TimeSpend[[#This Row],[Date]]&lt;&gt;""),Utilization!$J$2,"")</f>
        <v/>
      </c>
      <c r="M3669" t="str">
        <f>IF(AND(TimeSpend[[#This Row],[Personnel number]]&lt;&gt;"",TimeSpend[[#This Row],[Date]]&lt;&gt;""),TimeSpend[[#This Row],[Employee Name]],"")</f>
        <v/>
      </c>
      <c r="N3669" t="str">
        <f t="shared" si="114"/>
        <v/>
      </c>
      <c r="O3669" t="str">
        <f t="shared" si="115"/>
        <v/>
      </c>
      <c r="P3669" t="str">
        <f>IF(D3669&lt;&gt;"",VLOOKUP(D3669,Projects!B:C,2,0),"")</f>
        <v/>
      </c>
    </row>
    <row r="3670" spans="1:16" x14ac:dyDescent="0.25">
      <c r="A3670" t="str">
        <f>UPPER(IF(AND(TimeSpend[[#This Row],[Personnel number]]&lt;&gt;"",TimeSpend[[#This Row],[Date]]&lt;&gt;""),TimeSpend[[#This Row],[Personnel number]],""))</f>
        <v/>
      </c>
      <c r="B3670" s="85" t="str">
        <f>IF(AND(TimeSpend[[#This Row],[Personnel number]]&lt;&gt;"",TimeSpend[[#This Row],[Date]]&lt;&gt;""),TEXT(TimeSpend[[#This Row],[Date]],"[$-409]yyyyMMdd"),"")</f>
        <v/>
      </c>
      <c r="C3670" s="33" t="str">
        <f>IF(AND(TimeSpend[[#This Row],[Personnel number]]&lt;&gt;"",TimeSpend[[#This Row],[Date]]&lt;&gt;""),SUBSTITUTE(TimeSpend[[#This Row],[Hours]],",","."),"")</f>
        <v/>
      </c>
      <c r="D3670" t="str">
        <f>IF(AND(TimeSpend[[#This Row],[Personnel number]]&lt;&gt;"",TimeSpend[[#This Row],[Date]]&lt;&gt;""),TimeSpend[[#This Row],[Network]],"")</f>
        <v/>
      </c>
      <c r="E3670" t="str">
        <f>IF(AND(TimeSpend[[#This Row],[Personnel number]]&lt;&gt;"",TimeSpend[[#This Row],[Date]]&lt;&gt;""),TimeSpend[[#This Row],[Network Description]],"")</f>
        <v/>
      </c>
      <c r="F3670" t="str">
        <f>IF(AND(TimeSpend[[#This Row],[Personnel number]]&lt;&gt;"",TimeSpend[[#This Row],[Date]]&lt;&gt;""),TimeSpend[[#This Row],[Activity]],"")</f>
        <v/>
      </c>
      <c r="G3670" t="str">
        <f>IF(AND(TimeSpend[[#This Row],[Personnel number]]&lt;&gt;"",TimeSpend[[#This Row],[Date]]&lt;&gt;""),TimeSpend[[#This Row],[Activity description]],"")</f>
        <v/>
      </c>
      <c r="H3670" s="36" t="str">
        <f>IF(AND(TimeSpend[[#This Row],[Personnel number]]&lt;&gt;"",TimeSpend[[#This Row],[Date]]&lt;&gt;""),TimeSpend[[#This Row],[Start Time]],"")</f>
        <v/>
      </c>
      <c r="I3670" s="36" t="str">
        <f>IF(AND(TimeSpend[[#This Row],[Personnel number]]&lt;&gt;"",TimeSpend[[#This Row],[Date]]&lt;&gt;""),TimeSpend[[#This Row],[End Time]],"")</f>
        <v/>
      </c>
      <c r="J3670" t="str">
        <f>IF(AND(TimeSpend[[#This Row],[Personnel number]]&lt;&gt;"",TimeSpend[[#This Row],[Date]]&lt;&gt;""),TimeSpend[[#This Row],[Location]],"")</f>
        <v/>
      </c>
      <c r="K3670" t="str">
        <f>IF(AND(TimeSpend[[#This Row],[Personnel number]]&lt;&gt;"",TimeSpend[[#This Row],[Date]]&lt;&gt;""),TimeSpend[[#This Row],[Task]],"")</f>
        <v/>
      </c>
      <c r="L3670" t="str">
        <f>IF(AND(TimeSpend[[#This Row],[Personnel number]]&lt;&gt;"",TimeSpend[[#This Row],[Date]]&lt;&gt;""),Utilization!$J$2,"")</f>
        <v/>
      </c>
      <c r="M3670" t="str">
        <f>IF(AND(TimeSpend[[#This Row],[Personnel number]]&lt;&gt;"",TimeSpend[[#This Row],[Date]]&lt;&gt;""),TimeSpend[[#This Row],[Employee Name]],"")</f>
        <v/>
      </c>
      <c r="N3670" t="str">
        <f t="shared" si="114"/>
        <v/>
      </c>
      <c r="O3670" t="str">
        <f t="shared" si="115"/>
        <v/>
      </c>
      <c r="P3670" t="str">
        <f>IF(D3670&lt;&gt;"",VLOOKUP(D3670,Projects!B:C,2,0),"")</f>
        <v/>
      </c>
    </row>
    <row r="3671" spans="1:16" x14ac:dyDescent="0.25">
      <c r="A3671" t="str">
        <f>UPPER(IF(AND(TimeSpend[[#This Row],[Personnel number]]&lt;&gt;"",TimeSpend[[#This Row],[Date]]&lt;&gt;""),TimeSpend[[#This Row],[Personnel number]],""))</f>
        <v/>
      </c>
      <c r="B3671" s="85" t="str">
        <f>IF(AND(TimeSpend[[#This Row],[Personnel number]]&lt;&gt;"",TimeSpend[[#This Row],[Date]]&lt;&gt;""),TEXT(TimeSpend[[#This Row],[Date]],"[$-409]yyyyMMdd"),"")</f>
        <v/>
      </c>
      <c r="C3671" s="33" t="str">
        <f>IF(AND(TimeSpend[[#This Row],[Personnel number]]&lt;&gt;"",TimeSpend[[#This Row],[Date]]&lt;&gt;""),SUBSTITUTE(TimeSpend[[#This Row],[Hours]],",","."),"")</f>
        <v/>
      </c>
      <c r="D3671" t="str">
        <f>IF(AND(TimeSpend[[#This Row],[Personnel number]]&lt;&gt;"",TimeSpend[[#This Row],[Date]]&lt;&gt;""),TimeSpend[[#This Row],[Network]],"")</f>
        <v/>
      </c>
      <c r="E3671" t="str">
        <f>IF(AND(TimeSpend[[#This Row],[Personnel number]]&lt;&gt;"",TimeSpend[[#This Row],[Date]]&lt;&gt;""),TimeSpend[[#This Row],[Network Description]],"")</f>
        <v/>
      </c>
      <c r="F3671" t="str">
        <f>IF(AND(TimeSpend[[#This Row],[Personnel number]]&lt;&gt;"",TimeSpend[[#This Row],[Date]]&lt;&gt;""),TimeSpend[[#This Row],[Activity]],"")</f>
        <v/>
      </c>
      <c r="G3671" t="str">
        <f>IF(AND(TimeSpend[[#This Row],[Personnel number]]&lt;&gt;"",TimeSpend[[#This Row],[Date]]&lt;&gt;""),TimeSpend[[#This Row],[Activity description]],"")</f>
        <v/>
      </c>
      <c r="H3671" s="36" t="str">
        <f>IF(AND(TimeSpend[[#This Row],[Personnel number]]&lt;&gt;"",TimeSpend[[#This Row],[Date]]&lt;&gt;""),TimeSpend[[#This Row],[Start Time]],"")</f>
        <v/>
      </c>
      <c r="I3671" s="36" t="str">
        <f>IF(AND(TimeSpend[[#This Row],[Personnel number]]&lt;&gt;"",TimeSpend[[#This Row],[Date]]&lt;&gt;""),TimeSpend[[#This Row],[End Time]],"")</f>
        <v/>
      </c>
      <c r="J3671" t="str">
        <f>IF(AND(TimeSpend[[#This Row],[Personnel number]]&lt;&gt;"",TimeSpend[[#This Row],[Date]]&lt;&gt;""),TimeSpend[[#This Row],[Location]],"")</f>
        <v/>
      </c>
      <c r="K3671" t="str">
        <f>IF(AND(TimeSpend[[#This Row],[Personnel number]]&lt;&gt;"",TimeSpend[[#This Row],[Date]]&lt;&gt;""),TimeSpend[[#This Row],[Task]],"")</f>
        <v/>
      </c>
      <c r="L3671" t="str">
        <f>IF(AND(TimeSpend[[#This Row],[Personnel number]]&lt;&gt;"",TimeSpend[[#This Row],[Date]]&lt;&gt;""),Utilization!$J$2,"")</f>
        <v/>
      </c>
      <c r="M3671" t="str">
        <f>IF(AND(TimeSpend[[#This Row],[Personnel number]]&lt;&gt;"",TimeSpend[[#This Row],[Date]]&lt;&gt;""),TimeSpend[[#This Row],[Employee Name]],"")</f>
        <v/>
      </c>
      <c r="N3671" t="str">
        <f t="shared" si="114"/>
        <v/>
      </c>
      <c r="O3671" t="str">
        <f t="shared" si="115"/>
        <v/>
      </c>
      <c r="P3671" t="str">
        <f>IF(D3671&lt;&gt;"",VLOOKUP(D3671,Projects!B:C,2,0),"")</f>
        <v/>
      </c>
    </row>
    <row r="3672" spans="1:16" x14ac:dyDescent="0.25">
      <c r="A3672" t="str">
        <f>UPPER(IF(AND(TimeSpend[[#This Row],[Personnel number]]&lt;&gt;"",TimeSpend[[#This Row],[Date]]&lt;&gt;""),TimeSpend[[#This Row],[Personnel number]],""))</f>
        <v/>
      </c>
      <c r="B3672" s="85" t="str">
        <f>IF(AND(TimeSpend[[#This Row],[Personnel number]]&lt;&gt;"",TimeSpend[[#This Row],[Date]]&lt;&gt;""),TEXT(TimeSpend[[#This Row],[Date]],"[$-409]yyyyMMdd"),"")</f>
        <v/>
      </c>
      <c r="C3672" s="33" t="str">
        <f>IF(AND(TimeSpend[[#This Row],[Personnel number]]&lt;&gt;"",TimeSpend[[#This Row],[Date]]&lt;&gt;""),SUBSTITUTE(TimeSpend[[#This Row],[Hours]],",","."),"")</f>
        <v/>
      </c>
      <c r="D3672" t="str">
        <f>IF(AND(TimeSpend[[#This Row],[Personnel number]]&lt;&gt;"",TimeSpend[[#This Row],[Date]]&lt;&gt;""),TimeSpend[[#This Row],[Network]],"")</f>
        <v/>
      </c>
      <c r="E3672" t="str">
        <f>IF(AND(TimeSpend[[#This Row],[Personnel number]]&lt;&gt;"",TimeSpend[[#This Row],[Date]]&lt;&gt;""),TimeSpend[[#This Row],[Network Description]],"")</f>
        <v/>
      </c>
      <c r="F3672" t="str">
        <f>IF(AND(TimeSpend[[#This Row],[Personnel number]]&lt;&gt;"",TimeSpend[[#This Row],[Date]]&lt;&gt;""),TimeSpend[[#This Row],[Activity]],"")</f>
        <v/>
      </c>
      <c r="G3672" t="str">
        <f>IF(AND(TimeSpend[[#This Row],[Personnel number]]&lt;&gt;"",TimeSpend[[#This Row],[Date]]&lt;&gt;""),TimeSpend[[#This Row],[Activity description]],"")</f>
        <v/>
      </c>
      <c r="H3672" s="36" t="str">
        <f>IF(AND(TimeSpend[[#This Row],[Personnel number]]&lt;&gt;"",TimeSpend[[#This Row],[Date]]&lt;&gt;""),TimeSpend[[#This Row],[Start Time]],"")</f>
        <v/>
      </c>
      <c r="I3672" s="36" t="str">
        <f>IF(AND(TimeSpend[[#This Row],[Personnel number]]&lt;&gt;"",TimeSpend[[#This Row],[Date]]&lt;&gt;""),TimeSpend[[#This Row],[End Time]],"")</f>
        <v/>
      </c>
      <c r="J3672" t="str">
        <f>IF(AND(TimeSpend[[#This Row],[Personnel number]]&lt;&gt;"",TimeSpend[[#This Row],[Date]]&lt;&gt;""),TimeSpend[[#This Row],[Location]],"")</f>
        <v/>
      </c>
      <c r="K3672" t="str">
        <f>IF(AND(TimeSpend[[#This Row],[Personnel number]]&lt;&gt;"",TimeSpend[[#This Row],[Date]]&lt;&gt;""),TimeSpend[[#This Row],[Task]],"")</f>
        <v/>
      </c>
      <c r="L3672" t="str">
        <f>IF(AND(TimeSpend[[#This Row],[Personnel number]]&lt;&gt;"",TimeSpend[[#This Row],[Date]]&lt;&gt;""),Utilization!$J$2,"")</f>
        <v/>
      </c>
      <c r="M3672" t="str">
        <f>IF(AND(TimeSpend[[#This Row],[Personnel number]]&lt;&gt;"",TimeSpend[[#This Row],[Date]]&lt;&gt;""),TimeSpend[[#This Row],[Employee Name]],"")</f>
        <v/>
      </c>
      <c r="N3672" t="str">
        <f t="shared" si="114"/>
        <v/>
      </c>
      <c r="O3672" t="str">
        <f t="shared" si="115"/>
        <v/>
      </c>
      <c r="P3672" t="str">
        <f>IF(D3672&lt;&gt;"",VLOOKUP(D3672,Projects!B:C,2,0),"")</f>
        <v/>
      </c>
    </row>
    <row r="3673" spans="1:16" x14ac:dyDescent="0.25">
      <c r="A3673" t="str">
        <f>UPPER(IF(AND(TimeSpend[[#This Row],[Personnel number]]&lt;&gt;"",TimeSpend[[#This Row],[Date]]&lt;&gt;""),TimeSpend[[#This Row],[Personnel number]],""))</f>
        <v/>
      </c>
      <c r="B3673" s="85" t="str">
        <f>IF(AND(TimeSpend[[#This Row],[Personnel number]]&lt;&gt;"",TimeSpend[[#This Row],[Date]]&lt;&gt;""),TEXT(TimeSpend[[#This Row],[Date]],"[$-409]yyyyMMdd"),"")</f>
        <v/>
      </c>
      <c r="C3673" s="33" t="str">
        <f>IF(AND(TimeSpend[[#This Row],[Personnel number]]&lt;&gt;"",TimeSpend[[#This Row],[Date]]&lt;&gt;""),SUBSTITUTE(TimeSpend[[#This Row],[Hours]],",","."),"")</f>
        <v/>
      </c>
      <c r="D3673" t="str">
        <f>IF(AND(TimeSpend[[#This Row],[Personnel number]]&lt;&gt;"",TimeSpend[[#This Row],[Date]]&lt;&gt;""),TimeSpend[[#This Row],[Network]],"")</f>
        <v/>
      </c>
      <c r="E3673" t="str">
        <f>IF(AND(TimeSpend[[#This Row],[Personnel number]]&lt;&gt;"",TimeSpend[[#This Row],[Date]]&lt;&gt;""),TimeSpend[[#This Row],[Network Description]],"")</f>
        <v/>
      </c>
      <c r="F3673" t="str">
        <f>IF(AND(TimeSpend[[#This Row],[Personnel number]]&lt;&gt;"",TimeSpend[[#This Row],[Date]]&lt;&gt;""),TimeSpend[[#This Row],[Activity]],"")</f>
        <v/>
      </c>
      <c r="G3673" t="str">
        <f>IF(AND(TimeSpend[[#This Row],[Personnel number]]&lt;&gt;"",TimeSpend[[#This Row],[Date]]&lt;&gt;""),TimeSpend[[#This Row],[Activity description]],"")</f>
        <v/>
      </c>
      <c r="H3673" s="36" t="str">
        <f>IF(AND(TimeSpend[[#This Row],[Personnel number]]&lt;&gt;"",TimeSpend[[#This Row],[Date]]&lt;&gt;""),TimeSpend[[#This Row],[Start Time]],"")</f>
        <v/>
      </c>
      <c r="I3673" s="36" t="str">
        <f>IF(AND(TimeSpend[[#This Row],[Personnel number]]&lt;&gt;"",TimeSpend[[#This Row],[Date]]&lt;&gt;""),TimeSpend[[#This Row],[End Time]],"")</f>
        <v/>
      </c>
      <c r="J3673" t="str">
        <f>IF(AND(TimeSpend[[#This Row],[Personnel number]]&lt;&gt;"",TimeSpend[[#This Row],[Date]]&lt;&gt;""),TimeSpend[[#This Row],[Location]],"")</f>
        <v/>
      </c>
      <c r="K3673" t="str">
        <f>IF(AND(TimeSpend[[#This Row],[Personnel number]]&lt;&gt;"",TimeSpend[[#This Row],[Date]]&lt;&gt;""),TimeSpend[[#This Row],[Task]],"")</f>
        <v/>
      </c>
      <c r="L3673" t="str">
        <f>IF(AND(TimeSpend[[#This Row],[Personnel number]]&lt;&gt;"",TimeSpend[[#This Row],[Date]]&lt;&gt;""),Utilization!$J$2,"")</f>
        <v/>
      </c>
      <c r="M3673" t="str">
        <f>IF(AND(TimeSpend[[#This Row],[Personnel number]]&lt;&gt;"",TimeSpend[[#This Row],[Date]]&lt;&gt;""),TimeSpend[[#This Row],[Employee Name]],"")</f>
        <v/>
      </c>
      <c r="N3673" t="str">
        <f t="shared" si="114"/>
        <v/>
      </c>
      <c r="O3673" t="str">
        <f t="shared" si="115"/>
        <v/>
      </c>
      <c r="P3673" t="str">
        <f>IF(D3673&lt;&gt;"",VLOOKUP(D3673,Projects!B:C,2,0),"")</f>
        <v/>
      </c>
    </row>
    <row r="3674" spans="1:16" x14ac:dyDescent="0.25">
      <c r="A3674" t="str">
        <f>UPPER(IF(AND(TimeSpend[[#This Row],[Personnel number]]&lt;&gt;"",TimeSpend[[#This Row],[Date]]&lt;&gt;""),TimeSpend[[#This Row],[Personnel number]],""))</f>
        <v/>
      </c>
      <c r="B3674" s="85" t="str">
        <f>IF(AND(TimeSpend[[#This Row],[Personnel number]]&lt;&gt;"",TimeSpend[[#This Row],[Date]]&lt;&gt;""),TEXT(TimeSpend[[#This Row],[Date]],"[$-409]yyyyMMdd"),"")</f>
        <v/>
      </c>
      <c r="C3674" s="33" t="str">
        <f>IF(AND(TimeSpend[[#This Row],[Personnel number]]&lt;&gt;"",TimeSpend[[#This Row],[Date]]&lt;&gt;""),SUBSTITUTE(TimeSpend[[#This Row],[Hours]],",","."),"")</f>
        <v/>
      </c>
      <c r="D3674" t="str">
        <f>IF(AND(TimeSpend[[#This Row],[Personnel number]]&lt;&gt;"",TimeSpend[[#This Row],[Date]]&lt;&gt;""),TimeSpend[[#This Row],[Network]],"")</f>
        <v/>
      </c>
      <c r="E3674" t="str">
        <f>IF(AND(TimeSpend[[#This Row],[Personnel number]]&lt;&gt;"",TimeSpend[[#This Row],[Date]]&lt;&gt;""),TimeSpend[[#This Row],[Network Description]],"")</f>
        <v/>
      </c>
      <c r="F3674" t="str">
        <f>IF(AND(TimeSpend[[#This Row],[Personnel number]]&lt;&gt;"",TimeSpend[[#This Row],[Date]]&lt;&gt;""),TimeSpend[[#This Row],[Activity]],"")</f>
        <v/>
      </c>
      <c r="G3674" t="str">
        <f>IF(AND(TimeSpend[[#This Row],[Personnel number]]&lt;&gt;"",TimeSpend[[#This Row],[Date]]&lt;&gt;""),TimeSpend[[#This Row],[Activity description]],"")</f>
        <v/>
      </c>
      <c r="H3674" s="36" t="str">
        <f>IF(AND(TimeSpend[[#This Row],[Personnel number]]&lt;&gt;"",TimeSpend[[#This Row],[Date]]&lt;&gt;""),TimeSpend[[#This Row],[Start Time]],"")</f>
        <v/>
      </c>
      <c r="I3674" s="36" t="str">
        <f>IF(AND(TimeSpend[[#This Row],[Personnel number]]&lt;&gt;"",TimeSpend[[#This Row],[Date]]&lt;&gt;""),TimeSpend[[#This Row],[End Time]],"")</f>
        <v/>
      </c>
      <c r="J3674" t="str">
        <f>IF(AND(TimeSpend[[#This Row],[Personnel number]]&lt;&gt;"",TimeSpend[[#This Row],[Date]]&lt;&gt;""),TimeSpend[[#This Row],[Location]],"")</f>
        <v/>
      </c>
      <c r="K3674" t="str">
        <f>IF(AND(TimeSpend[[#This Row],[Personnel number]]&lt;&gt;"",TimeSpend[[#This Row],[Date]]&lt;&gt;""),TimeSpend[[#This Row],[Task]],"")</f>
        <v/>
      </c>
      <c r="L3674" t="str">
        <f>IF(AND(TimeSpend[[#This Row],[Personnel number]]&lt;&gt;"",TimeSpend[[#This Row],[Date]]&lt;&gt;""),Utilization!$J$2,"")</f>
        <v/>
      </c>
      <c r="M3674" t="str">
        <f>IF(AND(TimeSpend[[#This Row],[Personnel number]]&lt;&gt;"",TimeSpend[[#This Row],[Date]]&lt;&gt;""),TimeSpend[[#This Row],[Employee Name]],"")</f>
        <v/>
      </c>
      <c r="N3674" t="str">
        <f t="shared" si="114"/>
        <v/>
      </c>
      <c r="O3674" t="str">
        <f t="shared" si="115"/>
        <v/>
      </c>
      <c r="P3674" t="str">
        <f>IF(D3674&lt;&gt;"",VLOOKUP(D3674,Projects!B:C,2,0),"")</f>
        <v/>
      </c>
    </row>
    <row r="3675" spans="1:16" x14ac:dyDescent="0.25">
      <c r="A3675" t="str">
        <f>UPPER(IF(AND(TimeSpend[[#This Row],[Personnel number]]&lt;&gt;"",TimeSpend[[#This Row],[Date]]&lt;&gt;""),TimeSpend[[#This Row],[Personnel number]],""))</f>
        <v/>
      </c>
      <c r="B3675" s="85" t="str">
        <f>IF(AND(TimeSpend[[#This Row],[Personnel number]]&lt;&gt;"",TimeSpend[[#This Row],[Date]]&lt;&gt;""),TEXT(TimeSpend[[#This Row],[Date]],"[$-409]yyyyMMdd"),"")</f>
        <v/>
      </c>
      <c r="C3675" s="33" t="str">
        <f>IF(AND(TimeSpend[[#This Row],[Personnel number]]&lt;&gt;"",TimeSpend[[#This Row],[Date]]&lt;&gt;""),SUBSTITUTE(TimeSpend[[#This Row],[Hours]],",","."),"")</f>
        <v/>
      </c>
      <c r="D3675" t="str">
        <f>IF(AND(TimeSpend[[#This Row],[Personnel number]]&lt;&gt;"",TimeSpend[[#This Row],[Date]]&lt;&gt;""),TimeSpend[[#This Row],[Network]],"")</f>
        <v/>
      </c>
      <c r="E3675" t="str">
        <f>IF(AND(TimeSpend[[#This Row],[Personnel number]]&lt;&gt;"",TimeSpend[[#This Row],[Date]]&lt;&gt;""),TimeSpend[[#This Row],[Network Description]],"")</f>
        <v/>
      </c>
      <c r="F3675" t="str">
        <f>IF(AND(TimeSpend[[#This Row],[Personnel number]]&lt;&gt;"",TimeSpend[[#This Row],[Date]]&lt;&gt;""),TimeSpend[[#This Row],[Activity]],"")</f>
        <v/>
      </c>
      <c r="G3675" t="str">
        <f>IF(AND(TimeSpend[[#This Row],[Personnel number]]&lt;&gt;"",TimeSpend[[#This Row],[Date]]&lt;&gt;""),TimeSpend[[#This Row],[Activity description]],"")</f>
        <v/>
      </c>
      <c r="H3675" s="36" t="str">
        <f>IF(AND(TimeSpend[[#This Row],[Personnel number]]&lt;&gt;"",TimeSpend[[#This Row],[Date]]&lt;&gt;""),TimeSpend[[#This Row],[Start Time]],"")</f>
        <v/>
      </c>
      <c r="I3675" s="36" t="str">
        <f>IF(AND(TimeSpend[[#This Row],[Personnel number]]&lt;&gt;"",TimeSpend[[#This Row],[Date]]&lt;&gt;""),TimeSpend[[#This Row],[End Time]],"")</f>
        <v/>
      </c>
      <c r="J3675" t="str">
        <f>IF(AND(TimeSpend[[#This Row],[Personnel number]]&lt;&gt;"",TimeSpend[[#This Row],[Date]]&lt;&gt;""),TimeSpend[[#This Row],[Location]],"")</f>
        <v/>
      </c>
      <c r="K3675" t="str">
        <f>IF(AND(TimeSpend[[#This Row],[Personnel number]]&lt;&gt;"",TimeSpend[[#This Row],[Date]]&lt;&gt;""),TimeSpend[[#This Row],[Task]],"")</f>
        <v/>
      </c>
      <c r="L3675" t="str">
        <f>IF(AND(TimeSpend[[#This Row],[Personnel number]]&lt;&gt;"",TimeSpend[[#This Row],[Date]]&lt;&gt;""),Utilization!$J$2,"")</f>
        <v/>
      </c>
      <c r="M3675" t="str">
        <f>IF(AND(TimeSpend[[#This Row],[Personnel number]]&lt;&gt;"",TimeSpend[[#This Row],[Date]]&lt;&gt;""),TimeSpend[[#This Row],[Employee Name]],"")</f>
        <v/>
      </c>
      <c r="N3675" t="str">
        <f t="shared" si="114"/>
        <v/>
      </c>
      <c r="O3675" t="str">
        <f t="shared" si="115"/>
        <v/>
      </c>
      <c r="P3675" t="str">
        <f>IF(D3675&lt;&gt;"",VLOOKUP(D3675,Projects!B:C,2,0),"")</f>
        <v/>
      </c>
    </row>
    <row r="3676" spans="1:16" x14ac:dyDescent="0.25">
      <c r="A3676" t="str">
        <f>UPPER(IF(AND(TimeSpend[[#This Row],[Personnel number]]&lt;&gt;"",TimeSpend[[#This Row],[Date]]&lt;&gt;""),TimeSpend[[#This Row],[Personnel number]],""))</f>
        <v/>
      </c>
      <c r="B3676" s="85" t="str">
        <f>IF(AND(TimeSpend[[#This Row],[Personnel number]]&lt;&gt;"",TimeSpend[[#This Row],[Date]]&lt;&gt;""),TEXT(TimeSpend[[#This Row],[Date]],"[$-409]yyyyMMdd"),"")</f>
        <v/>
      </c>
      <c r="C3676" s="33" t="str">
        <f>IF(AND(TimeSpend[[#This Row],[Personnel number]]&lt;&gt;"",TimeSpend[[#This Row],[Date]]&lt;&gt;""),SUBSTITUTE(TimeSpend[[#This Row],[Hours]],",","."),"")</f>
        <v/>
      </c>
      <c r="D3676" t="str">
        <f>IF(AND(TimeSpend[[#This Row],[Personnel number]]&lt;&gt;"",TimeSpend[[#This Row],[Date]]&lt;&gt;""),TimeSpend[[#This Row],[Network]],"")</f>
        <v/>
      </c>
      <c r="E3676" t="str">
        <f>IF(AND(TimeSpend[[#This Row],[Personnel number]]&lt;&gt;"",TimeSpend[[#This Row],[Date]]&lt;&gt;""),TimeSpend[[#This Row],[Network Description]],"")</f>
        <v/>
      </c>
      <c r="F3676" t="str">
        <f>IF(AND(TimeSpend[[#This Row],[Personnel number]]&lt;&gt;"",TimeSpend[[#This Row],[Date]]&lt;&gt;""),TimeSpend[[#This Row],[Activity]],"")</f>
        <v/>
      </c>
      <c r="G3676" t="str">
        <f>IF(AND(TimeSpend[[#This Row],[Personnel number]]&lt;&gt;"",TimeSpend[[#This Row],[Date]]&lt;&gt;""),TimeSpend[[#This Row],[Activity description]],"")</f>
        <v/>
      </c>
      <c r="H3676" s="36" t="str">
        <f>IF(AND(TimeSpend[[#This Row],[Personnel number]]&lt;&gt;"",TimeSpend[[#This Row],[Date]]&lt;&gt;""),TimeSpend[[#This Row],[Start Time]],"")</f>
        <v/>
      </c>
      <c r="I3676" s="36" t="str">
        <f>IF(AND(TimeSpend[[#This Row],[Personnel number]]&lt;&gt;"",TimeSpend[[#This Row],[Date]]&lt;&gt;""),TimeSpend[[#This Row],[End Time]],"")</f>
        <v/>
      </c>
      <c r="J3676" t="str">
        <f>IF(AND(TimeSpend[[#This Row],[Personnel number]]&lt;&gt;"",TimeSpend[[#This Row],[Date]]&lt;&gt;""),TimeSpend[[#This Row],[Location]],"")</f>
        <v/>
      </c>
      <c r="K3676" t="str">
        <f>IF(AND(TimeSpend[[#This Row],[Personnel number]]&lt;&gt;"",TimeSpend[[#This Row],[Date]]&lt;&gt;""),TimeSpend[[#This Row],[Task]],"")</f>
        <v/>
      </c>
      <c r="L3676" t="str">
        <f>IF(AND(TimeSpend[[#This Row],[Personnel number]]&lt;&gt;"",TimeSpend[[#This Row],[Date]]&lt;&gt;""),Utilization!$J$2,"")</f>
        <v/>
      </c>
      <c r="M3676" t="str">
        <f>IF(AND(TimeSpend[[#This Row],[Personnel number]]&lt;&gt;"",TimeSpend[[#This Row],[Date]]&lt;&gt;""),TimeSpend[[#This Row],[Employee Name]],"")</f>
        <v/>
      </c>
      <c r="N3676" t="str">
        <f t="shared" si="114"/>
        <v/>
      </c>
      <c r="O3676" t="str">
        <f t="shared" si="115"/>
        <v/>
      </c>
      <c r="P3676" t="str">
        <f>IF(D3676&lt;&gt;"",VLOOKUP(D3676,Projects!B:C,2,0),"")</f>
        <v/>
      </c>
    </row>
    <row r="3677" spans="1:16" x14ac:dyDescent="0.25">
      <c r="A3677" t="str">
        <f>UPPER(IF(AND(TimeSpend[[#This Row],[Personnel number]]&lt;&gt;"",TimeSpend[[#This Row],[Date]]&lt;&gt;""),TimeSpend[[#This Row],[Personnel number]],""))</f>
        <v/>
      </c>
      <c r="B3677" s="85" t="str">
        <f>IF(AND(TimeSpend[[#This Row],[Personnel number]]&lt;&gt;"",TimeSpend[[#This Row],[Date]]&lt;&gt;""),TEXT(TimeSpend[[#This Row],[Date]],"[$-409]yyyyMMdd"),"")</f>
        <v/>
      </c>
      <c r="C3677" s="33" t="str">
        <f>IF(AND(TimeSpend[[#This Row],[Personnel number]]&lt;&gt;"",TimeSpend[[#This Row],[Date]]&lt;&gt;""),SUBSTITUTE(TimeSpend[[#This Row],[Hours]],",","."),"")</f>
        <v/>
      </c>
      <c r="D3677" t="str">
        <f>IF(AND(TimeSpend[[#This Row],[Personnel number]]&lt;&gt;"",TimeSpend[[#This Row],[Date]]&lt;&gt;""),TimeSpend[[#This Row],[Network]],"")</f>
        <v/>
      </c>
      <c r="E3677" t="str">
        <f>IF(AND(TimeSpend[[#This Row],[Personnel number]]&lt;&gt;"",TimeSpend[[#This Row],[Date]]&lt;&gt;""),TimeSpend[[#This Row],[Network Description]],"")</f>
        <v/>
      </c>
      <c r="F3677" t="str">
        <f>IF(AND(TimeSpend[[#This Row],[Personnel number]]&lt;&gt;"",TimeSpend[[#This Row],[Date]]&lt;&gt;""),TimeSpend[[#This Row],[Activity]],"")</f>
        <v/>
      </c>
      <c r="G3677" t="str">
        <f>IF(AND(TimeSpend[[#This Row],[Personnel number]]&lt;&gt;"",TimeSpend[[#This Row],[Date]]&lt;&gt;""),TimeSpend[[#This Row],[Activity description]],"")</f>
        <v/>
      </c>
      <c r="H3677" s="36" t="str">
        <f>IF(AND(TimeSpend[[#This Row],[Personnel number]]&lt;&gt;"",TimeSpend[[#This Row],[Date]]&lt;&gt;""),TimeSpend[[#This Row],[Start Time]],"")</f>
        <v/>
      </c>
      <c r="I3677" s="36" t="str">
        <f>IF(AND(TimeSpend[[#This Row],[Personnel number]]&lt;&gt;"",TimeSpend[[#This Row],[Date]]&lt;&gt;""),TimeSpend[[#This Row],[End Time]],"")</f>
        <v/>
      </c>
      <c r="J3677" t="str">
        <f>IF(AND(TimeSpend[[#This Row],[Personnel number]]&lt;&gt;"",TimeSpend[[#This Row],[Date]]&lt;&gt;""),TimeSpend[[#This Row],[Location]],"")</f>
        <v/>
      </c>
      <c r="K3677" t="str">
        <f>IF(AND(TimeSpend[[#This Row],[Personnel number]]&lt;&gt;"",TimeSpend[[#This Row],[Date]]&lt;&gt;""),TimeSpend[[#This Row],[Task]],"")</f>
        <v/>
      </c>
      <c r="L3677" t="str">
        <f>IF(AND(TimeSpend[[#This Row],[Personnel number]]&lt;&gt;"",TimeSpend[[#This Row],[Date]]&lt;&gt;""),Utilization!$J$2,"")</f>
        <v/>
      </c>
      <c r="M3677" t="str">
        <f>IF(AND(TimeSpend[[#This Row],[Personnel number]]&lt;&gt;"",TimeSpend[[#This Row],[Date]]&lt;&gt;""),TimeSpend[[#This Row],[Employee Name]],"")</f>
        <v/>
      </c>
      <c r="N3677" t="str">
        <f t="shared" si="114"/>
        <v/>
      </c>
      <c r="O3677" t="str">
        <f t="shared" si="115"/>
        <v/>
      </c>
      <c r="P3677" t="str">
        <f>IF(D3677&lt;&gt;"",VLOOKUP(D3677,Projects!B:C,2,0),"")</f>
        <v/>
      </c>
    </row>
    <row r="3678" spans="1:16" x14ac:dyDescent="0.25">
      <c r="A3678" t="str">
        <f>UPPER(IF(AND(TimeSpend[[#This Row],[Personnel number]]&lt;&gt;"",TimeSpend[[#This Row],[Date]]&lt;&gt;""),TimeSpend[[#This Row],[Personnel number]],""))</f>
        <v/>
      </c>
      <c r="B3678" s="85" t="str">
        <f>IF(AND(TimeSpend[[#This Row],[Personnel number]]&lt;&gt;"",TimeSpend[[#This Row],[Date]]&lt;&gt;""),TEXT(TimeSpend[[#This Row],[Date]],"[$-409]yyyyMMdd"),"")</f>
        <v/>
      </c>
      <c r="C3678" s="33" t="str">
        <f>IF(AND(TimeSpend[[#This Row],[Personnel number]]&lt;&gt;"",TimeSpend[[#This Row],[Date]]&lt;&gt;""),SUBSTITUTE(TimeSpend[[#This Row],[Hours]],",","."),"")</f>
        <v/>
      </c>
      <c r="D3678" t="str">
        <f>IF(AND(TimeSpend[[#This Row],[Personnel number]]&lt;&gt;"",TimeSpend[[#This Row],[Date]]&lt;&gt;""),TimeSpend[[#This Row],[Network]],"")</f>
        <v/>
      </c>
      <c r="E3678" t="str">
        <f>IF(AND(TimeSpend[[#This Row],[Personnel number]]&lt;&gt;"",TimeSpend[[#This Row],[Date]]&lt;&gt;""),TimeSpend[[#This Row],[Network Description]],"")</f>
        <v/>
      </c>
      <c r="F3678" t="str">
        <f>IF(AND(TimeSpend[[#This Row],[Personnel number]]&lt;&gt;"",TimeSpend[[#This Row],[Date]]&lt;&gt;""),TimeSpend[[#This Row],[Activity]],"")</f>
        <v/>
      </c>
      <c r="G3678" t="str">
        <f>IF(AND(TimeSpend[[#This Row],[Personnel number]]&lt;&gt;"",TimeSpend[[#This Row],[Date]]&lt;&gt;""),TimeSpend[[#This Row],[Activity description]],"")</f>
        <v/>
      </c>
      <c r="H3678" s="36" t="str">
        <f>IF(AND(TimeSpend[[#This Row],[Personnel number]]&lt;&gt;"",TimeSpend[[#This Row],[Date]]&lt;&gt;""),TimeSpend[[#This Row],[Start Time]],"")</f>
        <v/>
      </c>
      <c r="I3678" s="36" t="str">
        <f>IF(AND(TimeSpend[[#This Row],[Personnel number]]&lt;&gt;"",TimeSpend[[#This Row],[Date]]&lt;&gt;""),TimeSpend[[#This Row],[End Time]],"")</f>
        <v/>
      </c>
      <c r="J3678" t="str">
        <f>IF(AND(TimeSpend[[#This Row],[Personnel number]]&lt;&gt;"",TimeSpend[[#This Row],[Date]]&lt;&gt;""),TimeSpend[[#This Row],[Location]],"")</f>
        <v/>
      </c>
      <c r="K3678" t="str">
        <f>IF(AND(TimeSpend[[#This Row],[Personnel number]]&lt;&gt;"",TimeSpend[[#This Row],[Date]]&lt;&gt;""),TimeSpend[[#This Row],[Task]],"")</f>
        <v/>
      </c>
      <c r="L3678" t="str">
        <f>IF(AND(TimeSpend[[#This Row],[Personnel number]]&lt;&gt;"",TimeSpend[[#This Row],[Date]]&lt;&gt;""),Utilization!$J$2,"")</f>
        <v/>
      </c>
      <c r="M3678" t="str">
        <f>IF(AND(TimeSpend[[#This Row],[Personnel number]]&lt;&gt;"",TimeSpend[[#This Row],[Date]]&lt;&gt;""),TimeSpend[[#This Row],[Employee Name]],"")</f>
        <v/>
      </c>
      <c r="N3678" t="str">
        <f t="shared" si="114"/>
        <v/>
      </c>
      <c r="O3678" t="str">
        <f t="shared" si="115"/>
        <v/>
      </c>
      <c r="P3678" t="str">
        <f>IF(D3678&lt;&gt;"",VLOOKUP(D3678,Projects!B:C,2,0),"")</f>
        <v/>
      </c>
    </row>
    <row r="3679" spans="1:16" x14ac:dyDescent="0.25">
      <c r="A3679" t="str">
        <f>UPPER(IF(AND(TimeSpend[[#This Row],[Personnel number]]&lt;&gt;"",TimeSpend[[#This Row],[Date]]&lt;&gt;""),TimeSpend[[#This Row],[Personnel number]],""))</f>
        <v/>
      </c>
      <c r="B3679" s="85" t="str">
        <f>IF(AND(TimeSpend[[#This Row],[Personnel number]]&lt;&gt;"",TimeSpend[[#This Row],[Date]]&lt;&gt;""),TEXT(TimeSpend[[#This Row],[Date]],"[$-409]yyyyMMdd"),"")</f>
        <v/>
      </c>
      <c r="C3679" s="33" t="str">
        <f>IF(AND(TimeSpend[[#This Row],[Personnel number]]&lt;&gt;"",TimeSpend[[#This Row],[Date]]&lt;&gt;""),SUBSTITUTE(TimeSpend[[#This Row],[Hours]],",","."),"")</f>
        <v/>
      </c>
      <c r="D3679" t="str">
        <f>IF(AND(TimeSpend[[#This Row],[Personnel number]]&lt;&gt;"",TimeSpend[[#This Row],[Date]]&lt;&gt;""),TimeSpend[[#This Row],[Network]],"")</f>
        <v/>
      </c>
      <c r="E3679" t="str">
        <f>IF(AND(TimeSpend[[#This Row],[Personnel number]]&lt;&gt;"",TimeSpend[[#This Row],[Date]]&lt;&gt;""),TimeSpend[[#This Row],[Network Description]],"")</f>
        <v/>
      </c>
      <c r="F3679" t="str">
        <f>IF(AND(TimeSpend[[#This Row],[Personnel number]]&lt;&gt;"",TimeSpend[[#This Row],[Date]]&lt;&gt;""),TimeSpend[[#This Row],[Activity]],"")</f>
        <v/>
      </c>
      <c r="G3679" t="str">
        <f>IF(AND(TimeSpend[[#This Row],[Personnel number]]&lt;&gt;"",TimeSpend[[#This Row],[Date]]&lt;&gt;""),TimeSpend[[#This Row],[Activity description]],"")</f>
        <v/>
      </c>
      <c r="H3679" s="36" t="str">
        <f>IF(AND(TimeSpend[[#This Row],[Personnel number]]&lt;&gt;"",TimeSpend[[#This Row],[Date]]&lt;&gt;""),TimeSpend[[#This Row],[Start Time]],"")</f>
        <v/>
      </c>
      <c r="I3679" s="36" t="str">
        <f>IF(AND(TimeSpend[[#This Row],[Personnel number]]&lt;&gt;"",TimeSpend[[#This Row],[Date]]&lt;&gt;""),TimeSpend[[#This Row],[End Time]],"")</f>
        <v/>
      </c>
      <c r="J3679" t="str">
        <f>IF(AND(TimeSpend[[#This Row],[Personnel number]]&lt;&gt;"",TimeSpend[[#This Row],[Date]]&lt;&gt;""),TimeSpend[[#This Row],[Location]],"")</f>
        <v/>
      </c>
      <c r="K3679" t="str">
        <f>IF(AND(TimeSpend[[#This Row],[Personnel number]]&lt;&gt;"",TimeSpend[[#This Row],[Date]]&lt;&gt;""),TimeSpend[[#This Row],[Task]],"")</f>
        <v/>
      </c>
      <c r="L3679" t="str">
        <f>IF(AND(TimeSpend[[#This Row],[Personnel number]]&lt;&gt;"",TimeSpend[[#This Row],[Date]]&lt;&gt;""),Utilization!$J$2,"")</f>
        <v/>
      </c>
      <c r="M3679" t="str">
        <f>IF(AND(TimeSpend[[#This Row],[Personnel number]]&lt;&gt;"",TimeSpend[[#This Row],[Date]]&lt;&gt;""),TimeSpend[[#This Row],[Employee Name]],"")</f>
        <v/>
      </c>
      <c r="N3679" t="str">
        <f t="shared" si="114"/>
        <v/>
      </c>
      <c r="O3679" t="str">
        <f t="shared" si="115"/>
        <v/>
      </c>
      <c r="P3679" t="str">
        <f>IF(D3679&lt;&gt;"",VLOOKUP(D3679,Projects!B:C,2,0),"")</f>
        <v/>
      </c>
    </row>
    <row r="3680" spans="1:16" x14ac:dyDescent="0.25">
      <c r="A3680" t="str">
        <f>UPPER(IF(AND(TimeSpend[[#This Row],[Personnel number]]&lt;&gt;"",TimeSpend[[#This Row],[Date]]&lt;&gt;""),TimeSpend[[#This Row],[Personnel number]],""))</f>
        <v/>
      </c>
      <c r="B3680" s="85" t="str">
        <f>IF(AND(TimeSpend[[#This Row],[Personnel number]]&lt;&gt;"",TimeSpend[[#This Row],[Date]]&lt;&gt;""),TEXT(TimeSpend[[#This Row],[Date]],"[$-409]yyyyMMdd"),"")</f>
        <v/>
      </c>
      <c r="C3680" s="33" t="str">
        <f>IF(AND(TimeSpend[[#This Row],[Personnel number]]&lt;&gt;"",TimeSpend[[#This Row],[Date]]&lt;&gt;""),SUBSTITUTE(TimeSpend[[#This Row],[Hours]],",","."),"")</f>
        <v/>
      </c>
      <c r="D3680" t="str">
        <f>IF(AND(TimeSpend[[#This Row],[Personnel number]]&lt;&gt;"",TimeSpend[[#This Row],[Date]]&lt;&gt;""),TimeSpend[[#This Row],[Network]],"")</f>
        <v/>
      </c>
      <c r="E3680" t="str">
        <f>IF(AND(TimeSpend[[#This Row],[Personnel number]]&lt;&gt;"",TimeSpend[[#This Row],[Date]]&lt;&gt;""),TimeSpend[[#This Row],[Network Description]],"")</f>
        <v/>
      </c>
      <c r="F3680" t="str">
        <f>IF(AND(TimeSpend[[#This Row],[Personnel number]]&lt;&gt;"",TimeSpend[[#This Row],[Date]]&lt;&gt;""),TimeSpend[[#This Row],[Activity]],"")</f>
        <v/>
      </c>
      <c r="G3680" t="str">
        <f>IF(AND(TimeSpend[[#This Row],[Personnel number]]&lt;&gt;"",TimeSpend[[#This Row],[Date]]&lt;&gt;""),TimeSpend[[#This Row],[Activity description]],"")</f>
        <v/>
      </c>
      <c r="H3680" s="36" t="str">
        <f>IF(AND(TimeSpend[[#This Row],[Personnel number]]&lt;&gt;"",TimeSpend[[#This Row],[Date]]&lt;&gt;""),TimeSpend[[#This Row],[Start Time]],"")</f>
        <v/>
      </c>
      <c r="I3680" s="36" t="str">
        <f>IF(AND(TimeSpend[[#This Row],[Personnel number]]&lt;&gt;"",TimeSpend[[#This Row],[Date]]&lt;&gt;""),TimeSpend[[#This Row],[End Time]],"")</f>
        <v/>
      </c>
      <c r="J3680" t="str">
        <f>IF(AND(TimeSpend[[#This Row],[Personnel number]]&lt;&gt;"",TimeSpend[[#This Row],[Date]]&lt;&gt;""),TimeSpend[[#This Row],[Location]],"")</f>
        <v/>
      </c>
      <c r="K3680" t="str">
        <f>IF(AND(TimeSpend[[#This Row],[Personnel number]]&lt;&gt;"",TimeSpend[[#This Row],[Date]]&lt;&gt;""),TimeSpend[[#This Row],[Task]],"")</f>
        <v/>
      </c>
      <c r="L3680" t="str">
        <f>IF(AND(TimeSpend[[#This Row],[Personnel number]]&lt;&gt;"",TimeSpend[[#This Row],[Date]]&lt;&gt;""),Utilization!$J$2,"")</f>
        <v/>
      </c>
      <c r="M3680" t="str">
        <f>IF(AND(TimeSpend[[#This Row],[Personnel number]]&lt;&gt;"",TimeSpend[[#This Row],[Date]]&lt;&gt;""),TimeSpend[[#This Row],[Employee Name]],"")</f>
        <v/>
      </c>
      <c r="N3680" t="str">
        <f t="shared" si="114"/>
        <v/>
      </c>
      <c r="O3680" t="str">
        <f t="shared" si="115"/>
        <v/>
      </c>
      <c r="P3680" t="str">
        <f>IF(D3680&lt;&gt;"",VLOOKUP(D3680,Projects!B:C,2,0),"")</f>
        <v/>
      </c>
    </row>
    <row r="3681" spans="1:16" x14ac:dyDescent="0.25">
      <c r="A3681" t="str">
        <f>UPPER(IF(AND(TimeSpend[[#This Row],[Personnel number]]&lt;&gt;"",TimeSpend[[#This Row],[Date]]&lt;&gt;""),TimeSpend[[#This Row],[Personnel number]],""))</f>
        <v/>
      </c>
      <c r="B3681" s="85" t="str">
        <f>IF(AND(TimeSpend[[#This Row],[Personnel number]]&lt;&gt;"",TimeSpend[[#This Row],[Date]]&lt;&gt;""),TEXT(TimeSpend[[#This Row],[Date]],"[$-409]yyyyMMdd"),"")</f>
        <v/>
      </c>
      <c r="C3681" s="33" t="str">
        <f>IF(AND(TimeSpend[[#This Row],[Personnel number]]&lt;&gt;"",TimeSpend[[#This Row],[Date]]&lt;&gt;""),SUBSTITUTE(TimeSpend[[#This Row],[Hours]],",","."),"")</f>
        <v/>
      </c>
      <c r="D3681" t="str">
        <f>IF(AND(TimeSpend[[#This Row],[Personnel number]]&lt;&gt;"",TimeSpend[[#This Row],[Date]]&lt;&gt;""),TimeSpend[[#This Row],[Network]],"")</f>
        <v/>
      </c>
      <c r="E3681" t="str">
        <f>IF(AND(TimeSpend[[#This Row],[Personnel number]]&lt;&gt;"",TimeSpend[[#This Row],[Date]]&lt;&gt;""),TimeSpend[[#This Row],[Network Description]],"")</f>
        <v/>
      </c>
      <c r="F3681" t="str">
        <f>IF(AND(TimeSpend[[#This Row],[Personnel number]]&lt;&gt;"",TimeSpend[[#This Row],[Date]]&lt;&gt;""),TimeSpend[[#This Row],[Activity]],"")</f>
        <v/>
      </c>
      <c r="G3681" t="str">
        <f>IF(AND(TimeSpend[[#This Row],[Personnel number]]&lt;&gt;"",TimeSpend[[#This Row],[Date]]&lt;&gt;""),TimeSpend[[#This Row],[Activity description]],"")</f>
        <v/>
      </c>
      <c r="H3681" s="36" t="str">
        <f>IF(AND(TimeSpend[[#This Row],[Personnel number]]&lt;&gt;"",TimeSpend[[#This Row],[Date]]&lt;&gt;""),TimeSpend[[#This Row],[Start Time]],"")</f>
        <v/>
      </c>
      <c r="I3681" s="36" t="str">
        <f>IF(AND(TimeSpend[[#This Row],[Personnel number]]&lt;&gt;"",TimeSpend[[#This Row],[Date]]&lt;&gt;""),TimeSpend[[#This Row],[End Time]],"")</f>
        <v/>
      </c>
      <c r="J3681" t="str">
        <f>IF(AND(TimeSpend[[#This Row],[Personnel number]]&lt;&gt;"",TimeSpend[[#This Row],[Date]]&lt;&gt;""),TimeSpend[[#This Row],[Location]],"")</f>
        <v/>
      </c>
      <c r="K3681" t="str">
        <f>IF(AND(TimeSpend[[#This Row],[Personnel number]]&lt;&gt;"",TimeSpend[[#This Row],[Date]]&lt;&gt;""),TimeSpend[[#This Row],[Task]],"")</f>
        <v/>
      </c>
      <c r="L3681" t="str">
        <f>IF(AND(TimeSpend[[#This Row],[Personnel number]]&lt;&gt;"",TimeSpend[[#This Row],[Date]]&lt;&gt;""),Utilization!$J$2,"")</f>
        <v/>
      </c>
      <c r="M3681" t="str">
        <f>IF(AND(TimeSpend[[#This Row],[Personnel number]]&lt;&gt;"",TimeSpend[[#This Row],[Date]]&lt;&gt;""),TimeSpend[[#This Row],[Employee Name]],"")</f>
        <v/>
      </c>
      <c r="N3681" t="str">
        <f t="shared" si="114"/>
        <v/>
      </c>
      <c r="O3681" t="str">
        <f t="shared" si="115"/>
        <v/>
      </c>
      <c r="P3681" t="str">
        <f>IF(D3681&lt;&gt;"",VLOOKUP(D3681,Projects!B:C,2,0),"")</f>
        <v/>
      </c>
    </row>
    <row r="3682" spans="1:16" x14ac:dyDescent="0.25">
      <c r="A3682" t="str">
        <f>UPPER(IF(AND(TimeSpend[[#This Row],[Personnel number]]&lt;&gt;"",TimeSpend[[#This Row],[Date]]&lt;&gt;""),TimeSpend[[#This Row],[Personnel number]],""))</f>
        <v/>
      </c>
      <c r="B3682" s="85" t="str">
        <f>IF(AND(TimeSpend[[#This Row],[Personnel number]]&lt;&gt;"",TimeSpend[[#This Row],[Date]]&lt;&gt;""),TEXT(TimeSpend[[#This Row],[Date]],"[$-409]yyyyMMdd"),"")</f>
        <v/>
      </c>
      <c r="C3682" s="33" t="str">
        <f>IF(AND(TimeSpend[[#This Row],[Personnel number]]&lt;&gt;"",TimeSpend[[#This Row],[Date]]&lt;&gt;""),SUBSTITUTE(TimeSpend[[#This Row],[Hours]],",","."),"")</f>
        <v/>
      </c>
      <c r="D3682" t="str">
        <f>IF(AND(TimeSpend[[#This Row],[Personnel number]]&lt;&gt;"",TimeSpend[[#This Row],[Date]]&lt;&gt;""),TimeSpend[[#This Row],[Network]],"")</f>
        <v/>
      </c>
      <c r="E3682" t="str">
        <f>IF(AND(TimeSpend[[#This Row],[Personnel number]]&lt;&gt;"",TimeSpend[[#This Row],[Date]]&lt;&gt;""),TimeSpend[[#This Row],[Network Description]],"")</f>
        <v/>
      </c>
      <c r="F3682" t="str">
        <f>IF(AND(TimeSpend[[#This Row],[Personnel number]]&lt;&gt;"",TimeSpend[[#This Row],[Date]]&lt;&gt;""),TimeSpend[[#This Row],[Activity]],"")</f>
        <v/>
      </c>
      <c r="G3682" t="str">
        <f>IF(AND(TimeSpend[[#This Row],[Personnel number]]&lt;&gt;"",TimeSpend[[#This Row],[Date]]&lt;&gt;""),TimeSpend[[#This Row],[Activity description]],"")</f>
        <v/>
      </c>
      <c r="H3682" s="36" t="str">
        <f>IF(AND(TimeSpend[[#This Row],[Personnel number]]&lt;&gt;"",TimeSpend[[#This Row],[Date]]&lt;&gt;""),TimeSpend[[#This Row],[Start Time]],"")</f>
        <v/>
      </c>
      <c r="I3682" s="36" t="str">
        <f>IF(AND(TimeSpend[[#This Row],[Personnel number]]&lt;&gt;"",TimeSpend[[#This Row],[Date]]&lt;&gt;""),TimeSpend[[#This Row],[End Time]],"")</f>
        <v/>
      </c>
      <c r="J3682" t="str">
        <f>IF(AND(TimeSpend[[#This Row],[Personnel number]]&lt;&gt;"",TimeSpend[[#This Row],[Date]]&lt;&gt;""),TimeSpend[[#This Row],[Location]],"")</f>
        <v/>
      </c>
      <c r="K3682" t="str">
        <f>IF(AND(TimeSpend[[#This Row],[Personnel number]]&lt;&gt;"",TimeSpend[[#This Row],[Date]]&lt;&gt;""),TimeSpend[[#This Row],[Task]],"")</f>
        <v/>
      </c>
      <c r="L3682" t="str">
        <f>IF(AND(TimeSpend[[#This Row],[Personnel number]]&lt;&gt;"",TimeSpend[[#This Row],[Date]]&lt;&gt;""),Utilization!$J$2,"")</f>
        <v/>
      </c>
      <c r="M3682" t="str">
        <f>IF(AND(TimeSpend[[#This Row],[Personnel number]]&lt;&gt;"",TimeSpend[[#This Row],[Date]]&lt;&gt;""),TimeSpend[[#This Row],[Employee Name]],"")</f>
        <v/>
      </c>
      <c r="N3682" t="str">
        <f t="shared" si="114"/>
        <v/>
      </c>
      <c r="O3682" t="str">
        <f t="shared" si="115"/>
        <v/>
      </c>
      <c r="P3682" t="str">
        <f>IF(D3682&lt;&gt;"",VLOOKUP(D3682,Projects!B:C,2,0),"")</f>
        <v/>
      </c>
    </row>
    <row r="3683" spans="1:16" x14ac:dyDescent="0.25">
      <c r="A3683" t="str">
        <f>UPPER(IF(AND(TimeSpend[[#This Row],[Personnel number]]&lt;&gt;"",TimeSpend[[#This Row],[Date]]&lt;&gt;""),TimeSpend[[#This Row],[Personnel number]],""))</f>
        <v/>
      </c>
      <c r="B3683" s="85" t="str">
        <f>IF(AND(TimeSpend[[#This Row],[Personnel number]]&lt;&gt;"",TimeSpend[[#This Row],[Date]]&lt;&gt;""),TEXT(TimeSpend[[#This Row],[Date]],"[$-409]yyyyMMdd"),"")</f>
        <v/>
      </c>
      <c r="C3683" s="33" t="str">
        <f>IF(AND(TimeSpend[[#This Row],[Personnel number]]&lt;&gt;"",TimeSpend[[#This Row],[Date]]&lt;&gt;""),SUBSTITUTE(TimeSpend[[#This Row],[Hours]],",","."),"")</f>
        <v/>
      </c>
      <c r="D3683" t="str">
        <f>IF(AND(TimeSpend[[#This Row],[Personnel number]]&lt;&gt;"",TimeSpend[[#This Row],[Date]]&lt;&gt;""),TimeSpend[[#This Row],[Network]],"")</f>
        <v/>
      </c>
      <c r="E3683" t="str">
        <f>IF(AND(TimeSpend[[#This Row],[Personnel number]]&lt;&gt;"",TimeSpend[[#This Row],[Date]]&lt;&gt;""),TimeSpend[[#This Row],[Network Description]],"")</f>
        <v/>
      </c>
      <c r="F3683" t="str">
        <f>IF(AND(TimeSpend[[#This Row],[Personnel number]]&lt;&gt;"",TimeSpend[[#This Row],[Date]]&lt;&gt;""),TimeSpend[[#This Row],[Activity]],"")</f>
        <v/>
      </c>
      <c r="G3683" t="str">
        <f>IF(AND(TimeSpend[[#This Row],[Personnel number]]&lt;&gt;"",TimeSpend[[#This Row],[Date]]&lt;&gt;""),TimeSpend[[#This Row],[Activity description]],"")</f>
        <v/>
      </c>
      <c r="H3683" s="36" t="str">
        <f>IF(AND(TimeSpend[[#This Row],[Personnel number]]&lt;&gt;"",TimeSpend[[#This Row],[Date]]&lt;&gt;""),TimeSpend[[#This Row],[Start Time]],"")</f>
        <v/>
      </c>
      <c r="I3683" s="36" t="str">
        <f>IF(AND(TimeSpend[[#This Row],[Personnel number]]&lt;&gt;"",TimeSpend[[#This Row],[Date]]&lt;&gt;""),TimeSpend[[#This Row],[End Time]],"")</f>
        <v/>
      </c>
      <c r="J3683" t="str">
        <f>IF(AND(TimeSpend[[#This Row],[Personnel number]]&lt;&gt;"",TimeSpend[[#This Row],[Date]]&lt;&gt;""),TimeSpend[[#This Row],[Location]],"")</f>
        <v/>
      </c>
      <c r="K3683" t="str">
        <f>IF(AND(TimeSpend[[#This Row],[Personnel number]]&lt;&gt;"",TimeSpend[[#This Row],[Date]]&lt;&gt;""),TimeSpend[[#This Row],[Task]],"")</f>
        <v/>
      </c>
      <c r="L3683" t="str">
        <f>IF(AND(TimeSpend[[#This Row],[Personnel number]]&lt;&gt;"",TimeSpend[[#This Row],[Date]]&lt;&gt;""),Utilization!$J$2,"")</f>
        <v/>
      </c>
      <c r="M3683" t="str">
        <f>IF(AND(TimeSpend[[#This Row],[Personnel number]]&lt;&gt;"",TimeSpend[[#This Row],[Date]]&lt;&gt;""),TimeSpend[[#This Row],[Employee Name]],"")</f>
        <v/>
      </c>
      <c r="N3683" t="str">
        <f t="shared" si="114"/>
        <v/>
      </c>
      <c r="O3683" t="str">
        <f t="shared" si="115"/>
        <v/>
      </c>
      <c r="P3683" t="str">
        <f>IF(D3683&lt;&gt;"",VLOOKUP(D3683,Projects!B:C,2,0),"")</f>
        <v/>
      </c>
    </row>
    <row r="3684" spans="1:16" x14ac:dyDescent="0.25">
      <c r="A3684" t="str">
        <f>UPPER(IF(AND(TimeSpend[[#This Row],[Personnel number]]&lt;&gt;"",TimeSpend[[#This Row],[Date]]&lt;&gt;""),TimeSpend[[#This Row],[Personnel number]],""))</f>
        <v/>
      </c>
      <c r="B3684" s="85" t="str">
        <f>IF(AND(TimeSpend[[#This Row],[Personnel number]]&lt;&gt;"",TimeSpend[[#This Row],[Date]]&lt;&gt;""),TEXT(TimeSpend[[#This Row],[Date]],"[$-409]yyyyMMdd"),"")</f>
        <v/>
      </c>
      <c r="C3684" s="33" t="str">
        <f>IF(AND(TimeSpend[[#This Row],[Personnel number]]&lt;&gt;"",TimeSpend[[#This Row],[Date]]&lt;&gt;""),SUBSTITUTE(TimeSpend[[#This Row],[Hours]],",","."),"")</f>
        <v/>
      </c>
      <c r="D3684" t="str">
        <f>IF(AND(TimeSpend[[#This Row],[Personnel number]]&lt;&gt;"",TimeSpend[[#This Row],[Date]]&lt;&gt;""),TimeSpend[[#This Row],[Network]],"")</f>
        <v/>
      </c>
      <c r="E3684" t="str">
        <f>IF(AND(TimeSpend[[#This Row],[Personnel number]]&lt;&gt;"",TimeSpend[[#This Row],[Date]]&lt;&gt;""),TimeSpend[[#This Row],[Network Description]],"")</f>
        <v/>
      </c>
      <c r="F3684" t="str">
        <f>IF(AND(TimeSpend[[#This Row],[Personnel number]]&lt;&gt;"",TimeSpend[[#This Row],[Date]]&lt;&gt;""),TimeSpend[[#This Row],[Activity]],"")</f>
        <v/>
      </c>
      <c r="G3684" t="str">
        <f>IF(AND(TimeSpend[[#This Row],[Personnel number]]&lt;&gt;"",TimeSpend[[#This Row],[Date]]&lt;&gt;""),TimeSpend[[#This Row],[Activity description]],"")</f>
        <v/>
      </c>
      <c r="H3684" s="36" t="str">
        <f>IF(AND(TimeSpend[[#This Row],[Personnel number]]&lt;&gt;"",TimeSpend[[#This Row],[Date]]&lt;&gt;""),TimeSpend[[#This Row],[Start Time]],"")</f>
        <v/>
      </c>
      <c r="I3684" s="36" t="str">
        <f>IF(AND(TimeSpend[[#This Row],[Personnel number]]&lt;&gt;"",TimeSpend[[#This Row],[Date]]&lt;&gt;""),TimeSpend[[#This Row],[End Time]],"")</f>
        <v/>
      </c>
      <c r="J3684" t="str">
        <f>IF(AND(TimeSpend[[#This Row],[Personnel number]]&lt;&gt;"",TimeSpend[[#This Row],[Date]]&lt;&gt;""),TimeSpend[[#This Row],[Location]],"")</f>
        <v/>
      </c>
      <c r="K3684" t="str">
        <f>IF(AND(TimeSpend[[#This Row],[Personnel number]]&lt;&gt;"",TimeSpend[[#This Row],[Date]]&lt;&gt;""),TimeSpend[[#This Row],[Task]],"")</f>
        <v/>
      </c>
      <c r="L3684" t="str">
        <f>IF(AND(TimeSpend[[#This Row],[Personnel number]]&lt;&gt;"",TimeSpend[[#This Row],[Date]]&lt;&gt;""),Utilization!$J$2,"")</f>
        <v/>
      </c>
      <c r="M3684" t="str">
        <f>IF(AND(TimeSpend[[#This Row],[Personnel number]]&lt;&gt;"",TimeSpend[[#This Row],[Date]]&lt;&gt;""),TimeSpend[[#This Row],[Employee Name]],"")</f>
        <v/>
      </c>
      <c r="N3684" t="str">
        <f t="shared" si="114"/>
        <v/>
      </c>
      <c r="O3684" t="str">
        <f t="shared" si="115"/>
        <v/>
      </c>
      <c r="P3684" t="str">
        <f>IF(D3684&lt;&gt;"",VLOOKUP(D3684,Projects!B:C,2,0),"")</f>
        <v/>
      </c>
    </row>
    <row r="3685" spans="1:16" x14ac:dyDescent="0.25">
      <c r="A3685" t="str">
        <f>UPPER(IF(AND(TimeSpend[[#This Row],[Personnel number]]&lt;&gt;"",TimeSpend[[#This Row],[Date]]&lt;&gt;""),TimeSpend[[#This Row],[Personnel number]],""))</f>
        <v/>
      </c>
      <c r="B3685" s="85" t="str">
        <f>IF(AND(TimeSpend[[#This Row],[Personnel number]]&lt;&gt;"",TimeSpend[[#This Row],[Date]]&lt;&gt;""),TEXT(TimeSpend[[#This Row],[Date]],"[$-409]yyyyMMdd"),"")</f>
        <v/>
      </c>
      <c r="C3685" s="33" t="str">
        <f>IF(AND(TimeSpend[[#This Row],[Personnel number]]&lt;&gt;"",TimeSpend[[#This Row],[Date]]&lt;&gt;""),SUBSTITUTE(TimeSpend[[#This Row],[Hours]],",","."),"")</f>
        <v/>
      </c>
      <c r="D3685" t="str">
        <f>IF(AND(TimeSpend[[#This Row],[Personnel number]]&lt;&gt;"",TimeSpend[[#This Row],[Date]]&lt;&gt;""),TimeSpend[[#This Row],[Network]],"")</f>
        <v/>
      </c>
      <c r="E3685" t="str">
        <f>IF(AND(TimeSpend[[#This Row],[Personnel number]]&lt;&gt;"",TimeSpend[[#This Row],[Date]]&lt;&gt;""),TimeSpend[[#This Row],[Network Description]],"")</f>
        <v/>
      </c>
      <c r="F3685" t="str">
        <f>IF(AND(TimeSpend[[#This Row],[Personnel number]]&lt;&gt;"",TimeSpend[[#This Row],[Date]]&lt;&gt;""),TimeSpend[[#This Row],[Activity]],"")</f>
        <v/>
      </c>
      <c r="G3685" t="str">
        <f>IF(AND(TimeSpend[[#This Row],[Personnel number]]&lt;&gt;"",TimeSpend[[#This Row],[Date]]&lt;&gt;""),TimeSpend[[#This Row],[Activity description]],"")</f>
        <v/>
      </c>
      <c r="H3685" s="36" t="str">
        <f>IF(AND(TimeSpend[[#This Row],[Personnel number]]&lt;&gt;"",TimeSpend[[#This Row],[Date]]&lt;&gt;""),TimeSpend[[#This Row],[Start Time]],"")</f>
        <v/>
      </c>
      <c r="I3685" s="36" t="str">
        <f>IF(AND(TimeSpend[[#This Row],[Personnel number]]&lt;&gt;"",TimeSpend[[#This Row],[Date]]&lt;&gt;""),TimeSpend[[#This Row],[End Time]],"")</f>
        <v/>
      </c>
      <c r="J3685" t="str">
        <f>IF(AND(TimeSpend[[#This Row],[Personnel number]]&lt;&gt;"",TimeSpend[[#This Row],[Date]]&lt;&gt;""),TimeSpend[[#This Row],[Location]],"")</f>
        <v/>
      </c>
      <c r="K3685" t="str">
        <f>IF(AND(TimeSpend[[#This Row],[Personnel number]]&lt;&gt;"",TimeSpend[[#This Row],[Date]]&lt;&gt;""),TimeSpend[[#This Row],[Task]],"")</f>
        <v/>
      </c>
      <c r="L3685" t="str">
        <f>IF(AND(TimeSpend[[#This Row],[Personnel number]]&lt;&gt;"",TimeSpend[[#This Row],[Date]]&lt;&gt;""),Utilization!$J$2,"")</f>
        <v/>
      </c>
      <c r="M3685" t="str">
        <f>IF(AND(TimeSpend[[#This Row],[Personnel number]]&lt;&gt;"",TimeSpend[[#This Row],[Date]]&lt;&gt;""),TimeSpend[[#This Row],[Employee Name]],"")</f>
        <v/>
      </c>
      <c r="N3685" t="str">
        <f t="shared" si="114"/>
        <v/>
      </c>
      <c r="O3685" t="str">
        <f t="shared" si="115"/>
        <v/>
      </c>
      <c r="P3685" t="str">
        <f>IF(D3685&lt;&gt;"",VLOOKUP(D3685,Projects!B:C,2,0),"")</f>
        <v/>
      </c>
    </row>
    <row r="3686" spans="1:16" x14ac:dyDescent="0.25">
      <c r="A3686" t="str">
        <f>UPPER(IF(AND(TimeSpend[[#This Row],[Personnel number]]&lt;&gt;"",TimeSpend[[#This Row],[Date]]&lt;&gt;""),TimeSpend[[#This Row],[Personnel number]],""))</f>
        <v/>
      </c>
      <c r="B3686" s="85" t="str">
        <f>IF(AND(TimeSpend[[#This Row],[Personnel number]]&lt;&gt;"",TimeSpend[[#This Row],[Date]]&lt;&gt;""),TEXT(TimeSpend[[#This Row],[Date]],"[$-409]yyyyMMdd"),"")</f>
        <v/>
      </c>
      <c r="C3686" s="33" t="str">
        <f>IF(AND(TimeSpend[[#This Row],[Personnel number]]&lt;&gt;"",TimeSpend[[#This Row],[Date]]&lt;&gt;""),SUBSTITUTE(TimeSpend[[#This Row],[Hours]],",","."),"")</f>
        <v/>
      </c>
      <c r="D3686" t="str">
        <f>IF(AND(TimeSpend[[#This Row],[Personnel number]]&lt;&gt;"",TimeSpend[[#This Row],[Date]]&lt;&gt;""),TimeSpend[[#This Row],[Network]],"")</f>
        <v/>
      </c>
      <c r="E3686" t="str">
        <f>IF(AND(TimeSpend[[#This Row],[Personnel number]]&lt;&gt;"",TimeSpend[[#This Row],[Date]]&lt;&gt;""),TimeSpend[[#This Row],[Network Description]],"")</f>
        <v/>
      </c>
      <c r="F3686" t="str">
        <f>IF(AND(TimeSpend[[#This Row],[Personnel number]]&lt;&gt;"",TimeSpend[[#This Row],[Date]]&lt;&gt;""),TimeSpend[[#This Row],[Activity]],"")</f>
        <v/>
      </c>
      <c r="G3686" t="str">
        <f>IF(AND(TimeSpend[[#This Row],[Personnel number]]&lt;&gt;"",TimeSpend[[#This Row],[Date]]&lt;&gt;""),TimeSpend[[#This Row],[Activity description]],"")</f>
        <v/>
      </c>
      <c r="H3686" s="36" t="str">
        <f>IF(AND(TimeSpend[[#This Row],[Personnel number]]&lt;&gt;"",TimeSpend[[#This Row],[Date]]&lt;&gt;""),TimeSpend[[#This Row],[Start Time]],"")</f>
        <v/>
      </c>
      <c r="I3686" s="36" t="str">
        <f>IF(AND(TimeSpend[[#This Row],[Personnel number]]&lt;&gt;"",TimeSpend[[#This Row],[Date]]&lt;&gt;""),TimeSpend[[#This Row],[End Time]],"")</f>
        <v/>
      </c>
      <c r="J3686" t="str">
        <f>IF(AND(TimeSpend[[#This Row],[Personnel number]]&lt;&gt;"",TimeSpend[[#This Row],[Date]]&lt;&gt;""),TimeSpend[[#This Row],[Location]],"")</f>
        <v/>
      </c>
      <c r="K3686" t="str">
        <f>IF(AND(TimeSpend[[#This Row],[Personnel number]]&lt;&gt;"",TimeSpend[[#This Row],[Date]]&lt;&gt;""),TimeSpend[[#This Row],[Task]],"")</f>
        <v/>
      </c>
      <c r="L3686" t="str">
        <f>IF(AND(TimeSpend[[#This Row],[Personnel number]]&lt;&gt;"",TimeSpend[[#This Row],[Date]]&lt;&gt;""),Utilization!$J$2,"")</f>
        <v/>
      </c>
      <c r="M3686" t="str">
        <f>IF(AND(TimeSpend[[#This Row],[Personnel number]]&lt;&gt;"",TimeSpend[[#This Row],[Date]]&lt;&gt;""),TimeSpend[[#This Row],[Employee Name]],"")</f>
        <v/>
      </c>
      <c r="N3686" t="str">
        <f t="shared" si="114"/>
        <v/>
      </c>
      <c r="O3686" t="str">
        <f t="shared" si="115"/>
        <v/>
      </c>
      <c r="P3686" t="str">
        <f>IF(D3686&lt;&gt;"",VLOOKUP(D3686,Projects!B:C,2,0),"")</f>
        <v/>
      </c>
    </row>
    <row r="3687" spans="1:16" x14ac:dyDescent="0.25">
      <c r="A3687" t="str">
        <f>UPPER(IF(AND(TimeSpend[[#This Row],[Personnel number]]&lt;&gt;"",TimeSpend[[#This Row],[Date]]&lt;&gt;""),TimeSpend[[#This Row],[Personnel number]],""))</f>
        <v/>
      </c>
      <c r="B3687" s="85" t="str">
        <f>IF(AND(TimeSpend[[#This Row],[Personnel number]]&lt;&gt;"",TimeSpend[[#This Row],[Date]]&lt;&gt;""),TEXT(TimeSpend[[#This Row],[Date]],"[$-409]yyyyMMdd"),"")</f>
        <v/>
      </c>
      <c r="C3687" s="33" t="str">
        <f>IF(AND(TimeSpend[[#This Row],[Personnel number]]&lt;&gt;"",TimeSpend[[#This Row],[Date]]&lt;&gt;""),SUBSTITUTE(TimeSpend[[#This Row],[Hours]],",","."),"")</f>
        <v/>
      </c>
      <c r="D3687" t="str">
        <f>IF(AND(TimeSpend[[#This Row],[Personnel number]]&lt;&gt;"",TimeSpend[[#This Row],[Date]]&lt;&gt;""),TimeSpend[[#This Row],[Network]],"")</f>
        <v/>
      </c>
      <c r="E3687" t="str">
        <f>IF(AND(TimeSpend[[#This Row],[Personnel number]]&lt;&gt;"",TimeSpend[[#This Row],[Date]]&lt;&gt;""),TimeSpend[[#This Row],[Network Description]],"")</f>
        <v/>
      </c>
      <c r="F3687" t="str">
        <f>IF(AND(TimeSpend[[#This Row],[Personnel number]]&lt;&gt;"",TimeSpend[[#This Row],[Date]]&lt;&gt;""),TimeSpend[[#This Row],[Activity]],"")</f>
        <v/>
      </c>
      <c r="G3687" t="str">
        <f>IF(AND(TimeSpend[[#This Row],[Personnel number]]&lt;&gt;"",TimeSpend[[#This Row],[Date]]&lt;&gt;""),TimeSpend[[#This Row],[Activity description]],"")</f>
        <v/>
      </c>
      <c r="H3687" s="36" t="str">
        <f>IF(AND(TimeSpend[[#This Row],[Personnel number]]&lt;&gt;"",TimeSpend[[#This Row],[Date]]&lt;&gt;""),TimeSpend[[#This Row],[Start Time]],"")</f>
        <v/>
      </c>
      <c r="I3687" s="36" t="str">
        <f>IF(AND(TimeSpend[[#This Row],[Personnel number]]&lt;&gt;"",TimeSpend[[#This Row],[Date]]&lt;&gt;""),TimeSpend[[#This Row],[End Time]],"")</f>
        <v/>
      </c>
      <c r="J3687" t="str">
        <f>IF(AND(TimeSpend[[#This Row],[Personnel number]]&lt;&gt;"",TimeSpend[[#This Row],[Date]]&lt;&gt;""),TimeSpend[[#This Row],[Location]],"")</f>
        <v/>
      </c>
      <c r="K3687" t="str">
        <f>IF(AND(TimeSpend[[#This Row],[Personnel number]]&lt;&gt;"",TimeSpend[[#This Row],[Date]]&lt;&gt;""),TimeSpend[[#This Row],[Task]],"")</f>
        <v/>
      </c>
      <c r="L3687" t="str">
        <f>IF(AND(TimeSpend[[#This Row],[Personnel number]]&lt;&gt;"",TimeSpend[[#This Row],[Date]]&lt;&gt;""),Utilization!$J$2,"")</f>
        <v/>
      </c>
      <c r="M3687" t="str">
        <f>IF(AND(TimeSpend[[#This Row],[Personnel number]]&lt;&gt;"",TimeSpend[[#This Row],[Date]]&lt;&gt;""),TimeSpend[[#This Row],[Employee Name]],"")</f>
        <v/>
      </c>
      <c r="N3687" t="str">
        <f t="shared" si="114"/>
        <v/>
      </c>
      <c r="O3687" t="str">
        <f t="shared" si="115"/>
        <v/>
      </c>
      <c r="P3687" t="str">
        <f>IF(D3687&lt;&gt;"",VLOOKUP(D3687,Projects!B:C,2,0),"")</f>
        <v/>
      </c>
    </row>
    <row r="3688" spans="1:16" x14ac:dyDescent="0.25">
      <c r="A3688" t="str">
        <f>UPPER(IF(AND(TimeSpend[[#This Row],[Personnel number]]&lt;&gt;"",TimeSpend[[#This Row],[Date]]&lt;&gt;""),TimeSpend[[#This Row],[Personnel number]],""))</f>
        <v/>
      </c>
      <c r="B3688" s="85" t="str">
        <f>IF(AND(TimeSpend[[#This Row],[Personnel number]]&lt;&gt;"",TimeSpend[[#This Row],[Date]]&lt;&gt;""),TEXT(TimeSpend[[#This Row],[Date]],"[$-409]yyyyMMdd"),"")</f>
        <v/>
      </c>
      <c r="C3688" s="33" t="str">
        <f>IF(AND(TimeSpend[[#This Row],[Personnel number]]&lt;&gt;"",TimeSpend[[#This Row],[Date]]&lt;&gt;""),SUBSTITUTE(TimeSpend[[#This Row],[Hours]],",","."),"")</f>
        <v/>
      </c>
      <c r="D3688" t="str">
        <f>IF(AND(TimeSpend[[#This Row],[Personnel number]]&lt;&gt;"",TimeSpend[[#This Row],[Date]]&lt;&gt;""),TimeSpend[[#This Row],[Network]],"")</f>
        <v/>
      </c>
      <c r="E3688" t="str">
        <f>IF(AND(TimeSpend[[#This Row],[Personnel number]]&lt;&gt;"",TimeSpend[[#This Row],[Date]]&lt;&gt;""),TimeSpend[[#This Row],[Network Description]],"")</f>
        <v/>
      </c>
      <c r="F3688" t="str">
        <f>IF(AND(TimeSpend[[#This Row],[Personnel number]]&lt;&gt;"",TimeSpend[[#This Row],[Date]]&lt;&gt;""),TimeSpend[[#This Row],[Activity]],"")</f>
        <v/>
      </c>
      <c r="G3688" t="str">
        <f>IF(AND(TimeSpend[[#This Row],[Personnel number]]&lt;&gt;"",TimeSpend[[#This Row],[Date]]&lt;&gt;""),TimeSpend[[#This Row],[Activity description]],"")</f>
        <v/>
      </c>
      <c r="H3688" s="36" t="str">
        <f>IF(AND(TimeSpend[[#This Row],[Personnel number]]&lt;&gt;"",TimeSpend[[#This Row],[Date]]&lt;&gt;""),TimeSpend[[#This Row],[Start Time]],"")</f>
        <v/>
      </c>
      <c r="I3688" s="36" t="str">
        <f>IF(AND(TimeSpend[[#This Row],[Personnel number]]&lt;&gt;"",TimeSpend[[#This Row],[Date]]&lt;&gt;""),TimeSpend[[#This Row],[End Time]],"")</f>
        <v/>
      </c>
      <c r="J3688" t="str">
        <f>IF(AND(TimeSpend[[#This Row],[Personnel number]]&lt;&gt;"",TimeSpend[[#This Row],[Date]]&lt;&gt;""),TimeSpend[[#This Row],[Location]],"")</f>
        <v/>
      </c>
      <c r="K3688" t="str">
        <f>IF(AND(TimeSpend[[#This Row],[Personnel number]]&lt;&gt;"",TimeSpend[[#This Row],[Date]]&lt;&gt;""),TimeSpend[[#This Row],[Task]],"")</f>
        <v/>
      </c>
      <c r="L3688" t="str">
        <f>IF(AND(TimeSpend[[#This Row],[Personnel number]]&lt;&gt;"",TimeSpend[[#This Row],[Date]]&lt;&gt;""),Utilization!$J$2,"")</f>
        <v/>
      </c>
      <c r="M3688" t="str">
        <f>IF(AND(TimeSpend[[#This Row],[Personnel number]]&lt;&gt;"",TimeSpend[[#This Row],[Date]]&lt;&gt;""),TimeSpend[[#This Row],[Employee Name]],"")</f>
        <v/>
      </c>
      <c r="N3688" t="str">
        <f t="shared" si="114"/>
        <v/>
      </c>
      <c r="O3688" t="str">
        <f t="shared" si="115"/>
        <v/>
      </c>
      <c r="P3688" t="str">
        <f>IF(D3688&lt;&gt;"",VLOOKUP(D3688,Projects!B:C,2,0),"")</f>
        <v/>
      </c>
    </row>
    <row r="3689" spans="1:16" x14ac:dyDescent="0.25">
      <c r="A3689" t="str">
        <f>UPPER(IF(AND(TimeSpend[[#This Row],[Personnel number]]&lt;&gt;"",TimeSpend[[#This Row],[Date]]&lt;&gt;""),TimeSpend[[#This Row],[Personnel number]],""))</f>
        <v/>
      </c>
      <c r="B3689" s="85" t="str">
        <f>IF(AND(TimeSpend[[#This Row],[Personnel number]]&lt;&gt;"",TimeSpend[[#This Row],[Date]]&lt;&gt;""),TEXT(TimeSpend[[#This Row],[Date]],"[$-409]yyyyMMdd"),"")</f>
        <v/>
      </c>
      <c r="C3689" s="33" t="str">
        <f>IF(AND(TimeSpend[[#This Row],[Personnel number]]&lt;&gt;"",TimeSpend[[#This Row],[Date]]&lt;&gt;""),SUBSTITUTE(TimeSpend[[#This Row],[Hours]],",","."),"")</f>
        <v/>
      </c>
      <c r="D3689" t="str">
        <f>IF(AND(TimeSpend[[#This Row],[Personnel number]]&lt;&gt;"",TimeSpend[[#This Row],[Date]]&lt;&gt;""),TimeSpend[[#This Row],[Network]],"")</f>
        <v/>
      </c>
      <c r="E3689" t="str">
        <f>IF(AND(TimeSpend[[#This Row],[Personnel number]]&lt;&gt;"",TimeSpend[[#This Row],[Date]]&lt;&gt;""),TimeSpend[[#This Row],[Network Description]],"")</f>
        <v/>
      </c>
      <c r="F3689" t="str">
        <f>IF(AND(TimeSpend[[#This Row],[Personnel number]]&lt;&gt;"",TimeSpend[[#This Row],[Date]]&lt;&gt;""),TimeSpend[[#This Row],[Activity]],"")</f>
        <v/>
      </c>
      <c r="G3689" t="str">
        <f>IF(AND(TimeSpend[[#This Row],[Personnel number]]&lt;&gt;"",TimeSpend[[#This Row],[Date]]&lt;&gt;""),TimeSpend[[#This Row],[Activity description]],"")</f>
        <v/>
      </c>
      <c r="H3689" s="36" t="str">
        <f>IF(AND(TimeSpend[[#This Row],[Personnel number]]&lt;&gt;"",TimeSpend[[#This Row],[Date]]&lt;&gt;""),TimeSpend[[#This Row],[Start Time]],"")</f>
        <v/>
      </c>
      <c r="I3689" s="36" t="str">
        <f>IF(AND(TimeSpend[[#This Row],[Personnel number]]&lt;&gt;"",TimeSpend[[#This Row],[Date]]&lt;&gt;""),TimeSpend[[#This Row],[End Time]],"")</f>
        <v/>
      </c>
      <c r="J3689" t="str">
        <f>IF(AND(TimeSpend[[#This Row],[Personnel number]]&lt;&gt;"",TimeSpend[[#This Row],[Date]]&lt;&gt;""),TimeSpend[[#This Row],[Location]],"")</f>
        <v/>
      </c>
      <c r="K3689" t="str">
        <f>IF(AND(TimeSpend[[#This Row],[Personnel number]]&lt;&gt;"",TimeSpend[[#This Row],[Date]]&lt;&gt;""),TimeSpend[[#This Row],[Task]],"")</f>
        <v/>
      </c>
      <c r="L3689" t="str">
        <f>IF(AND(TimeSpend[[#This Row],[Personnel number]]&lt;&gt;"",TimeSpend[[#This Row],[Date]]&lt;&gt;""),Utilization!$J$2,"")</f>
        <v/>
      </c>
      <c r="M3689" t="str">
        <f>IF(AND(TimeSpend[[#This Row],[Personnel number]]&lt;&gt;"",TimeSpend[[#This Row],[Date]]&lt;&gt;""),TimeSpend[[#This Row],[Employee Name]],"")</f>
        <v/>
      </c>
      <c r="N3689" t="str">
        <f t="shared" si="114"/>
        <v/>
      </c>
      <c r="O3689" t="str">
        <f t="shared" si="115"/>
        <v/>
      </c>
      <c r="P3689" t="str">
        <f>IF(D3689&lt;&gt;"",VLOOKUP(D3689,Projects!B:C,2,0),"")</f>
        <v/>
      </c>
    </row>
    <row r="3690" spans="1:16" x14ac:dyDescent="0.25">
      <c r="A3690" t="str">
        <f>UPPER(IF(AND(TimeSpend[[#This Row],[Personnel number]]&lt;&gt;"",TimeSpend[[#This Row],[Date]]&lt;&gt;""),TimeSpend[[#This Row],[Personnel number]],""))</f>
        <v/>
      </c>
      <c r="B3690" s="85" t="str">
        <f>IF(AND(TimeSpend[[#This Row],[Personnel number]]&lt;&gt;"",TimeSpend[[#This Row],[Date]]&lt;&gt;""),TEXT(TimeSpend[[#This Row],[Date]],"[$-409]yyyyMMdd"),"")</f>
        <v/>
      </c>
      <c r="C3690" s="33" t="str">
        <f>IF(AND(TimeSpend[[#This Row],[Personnel number]]&lt;&gt;"",TimeSpend[[#This Row],[Date]]&lt;&gt;""),SUBSTITUTE(TimeSpend[[#This Row],[Hours]],",","."),"")</f>
        <v/>
      </c>
      <c r="D3690" t="str">
        <f>IF(AND(TimeSpend[[#This Row],[Personnel number]]&lt;&gt;"",TimeSpend[[#This Row],[Date]]&lt;&gt;""),TimeSpend[[#This Row],[Network]],"")</f>
        <v/>
      </c>
      <c r="E3690" t="str">
        <f>IF(AND(TimeSpend[[#This Row],[Personnel number]]&lt;&gt;"",TimeSpend[[#This Row],[Date]]&lt;&gt;""),TimeSpend[[#This Row],[Network Description]],"")</f>
        <v/>
      </c>
      <c r="F3690" t="str">
        <f>IF(AND(TimeSpend[[#This Row],[Personnel number]]&lt;&gt;"",TimeSpend[[#This Row],[Date]]&lt;&gt;""),TimeSpend[[#This Row],[Activity]],"")</f>
        <v/>
      </c>
      <c r="G3690" t="str">
        <f>IF(AND(TimeSpend[[#This Row],[Personnel number]]&lt;&gt;"",TimeSpend[[#This Row],[Date]]&lt;&gt;""),TimeSpend[[#This Row],[Activity description]],"")</f>
        <v/>
      </c>
      <c r="H3690" s="36" t="str">
        <f>IF(AND(TimeSpend[[#This Row],[Personnel number]]&lt;&gt;"",TimeSpend[[#This Row],[Date]]&lt;&gt;""),TimeSpend[[#This Row],[Start Time]],"")</f>
        <v/>
      </c>
      <c r="I3690" s="36" t="str">
        <f>IF(AND(TimeSpend[[#This Row],[Personnel number]]&lt;&gt;"",TimeSpend[[#This Row],[Date]]&lt;&gt;""),TimeSpend[[#This Row],[End Time]],"")</f>
        <v/>
      </c>
      <c r="J3690" t="str">
        <f>IF(AND(TimeSpend[[#This Row],[Personnel number]]&lt;&gt;"",TimeSpend[[#This Row],[Date]]&lt;&gt;""),TimeSpend[[#This Row],[Location]],"")</f>
        <v/>
      </c>
      <c r="K3690" t="str">
        <f>IF(AND(TimeSpend[[#This Row],[Personnel number]]&lt;&gt;"",TimeSpend[[#This Row],[Date]]&lt;&gt;""),TimeSpend[[#This Row],[Task]],"")</f>
        <v/>
      </c>
      <c r="L3690" t="str">
        <f>IF(AND(TimeSpend[[#This Row],[Personnel number]]&lt;&gt;"",TimeSpend[[#This Row],[Date]]&lt;&gt;""),Utilization!$J$2,"")</f>
        <v/>
      </c>
      <c r="M3690" t="str">
        <f>IF(AND(TimeSpend[[#This Row],[Personnel number]]&lt;&gt;"",TimeSpend[[#This Row],[Date]]&lt;&gt;""),TimeSpend[[#This Row],[Employee Name]],"")</f>
        <v/>
      </c>
      <c r="N3690" t="str">
        <f t="shared" si="114"/>
        <v/>
      </c>
      <c r="O3690" t="str">
        <f t="shared" si="115"/>
        <v/>
      </c>
      <c r="P3690" t="str">
        <f>IF(D3690&lt;&gt;"",VLOOKUP(D3690,Projects!B:C,2,0),"")</f>
        <v/>
      </c>
    </row>
    <row r="3691" spans="1:16" x14ac:dyDescent="0.25">
      <c r="A3691" t="str">
        <f>UPPER(IF(AND(TimeSpend[[#This Row],[Personnel number]]&lt;&gt;"",TimeSpend[[#This Row],[Date]]&lt;&gt;""),TimeSpend[[#This Row],[Personnel number]],""))</f>
        <v/>
      </c>
      <c r="B3691" s="85" t="str">
        <f>IF(AND(TimeSpend[[#This Row],[Personnel number]]&lt;&gt;"",TimeSpend[[#This Row],[Date]]&lt;&gt;""),TEXT(TimeSpend[[#This Row],[Date]],"[$-409]yyyyMMdd"),"")</f>
        <v/>
      </c>
      <c r="C3691" s="33" t="str">
        <f>IF(AND(TimeSpend[[#This Row],[Personnel number]]&lt;&gt;"",TimeSpend[[#This Row],[Date]]&lt;&gt;""),SUBSTITUTE(TimeSpend[[#This Row],[Hours]],",","."),"")</f>
        <v/>
      </c>
      <c r="D3691" t="str">
        <f>IF(AND(TimeSpend[[#This Row],[Personnel number]]&lt;&gt;"",TimeSpend[[#This Row],[Date]]&lt;&gt;""),TimeSpend[[#This Row],[Network]],"")</f>
        <v/>
      </c>
      <c r="E3691" t="str">
        <f>IF(AND(TimeSpend[[#This Row],[Personnel number]]&lt;&gt;"",TimeSpend[[#This Row],[Date]]&lt;&gt;""),TimeSpend[[#This Row],[Network Description]],"")</f>
        <v/>
      </c>
      <c r="F3691" t="str">
        <f>IF(AND(TimeSpend[[#This Row],[Personnel number]]&lt;&gt;"",TimeSpend[[#This Row],[Date]]&lt;&gt;""),TimeSpend[[#This Row],[Activity]],"")</f>
        <v/>
      </c>
      <c r="G3691" t="str">
        <f>IF(AND(TimeSpend[[#This Row],[Personnel number]]&lt;&gt;"",TimeSpend[[#This Row],[Date]]&lt;&gt;""),TimeSpend[[#This Row],[Activity description]],"")</f>
        <v/>
      </c>
      <c r="H3691" s="36" t="str">
        <f>IF(AND(TimeSpend[[#This Row],[Personnel number]]&lt;&gt;"",TimeSpend[[#This Row],[Date]]&lt;&gt;""),TimeSpend[[#This Row],[Start Time]],"")</f>
        <v/>
      </c>
      <c r="I3691" s="36" t="str">
        <f>IF(AND(TimeSpend[[#This Row],[Personnel number]]&lt;&gt;"",TimeSpend[[#This Row],[Date]]&lt;&gt;""),TimeSpend[[#This Row],[End Time]],"")</f>
        <v/>
      </c>
      <c r="J3691" t="str">
        <f>IF(AND(TimeSpend[[#This Row],[Personnel number]]&lt;&gt;"",TimeSpend[[#This Row],[Date]]&lt;&gt;""),TimeSpend[[#This Row],[Location]],"")</f>
        <v/>
      </c>
      <c r="K3691" t="str">
        <f>IF(AND(TimeSpend[[#This Row],[Personnel number]]&lt;&gt;"",TimeSpend[[#This Row],[Date]]&lt;&gt;""),TimeSpend[[#This Row],[Task]],"")</f>
        <v/>
      </c>
      <c r="L3691" t="str">
        <f>IF(AND(TimeSpend[[#This Row],[Personnel number]]&lt;&gt;"",TimeSpend[[#This Row],[Date]]&lt;&gt;""),Utilization!$J$2,"")</f>
        <v/>
      </c>
      <c r="M3691" t="str">
        <f>IF(AND(TimeSpend[[#This Row],[Personnel number]]&lt;&gt;"",TimeSpend[[#This Row],[Date]]&lt;&gt;""),TimeSpend[[#This Row],[Employee Name]],"")</f>
        <v/>
      </c>
      <c r="N3691" t="str">
        <f t="shared" si="114"/>
        <v/>
      </c>
      <c r="O3691" t="str">
        <f t="shared" si="115"/>
        <v/>
      </c>
      <c r="P3691" t="str">
        <f>IF(D3691&lt;&gt;"",VLOOKUP(D3691,Projects!B:C,2,0),"")</f>
        <v/>
      </c>
    </row>
    <row r="3692" spans="1:16" x14ac:dyDescent="0.25">
      <c r="A3692" t="str">
        <f>UPPER(IF(AND(TimeSpend[[#This Row],[Personnel number]]&lt;&gt;"",TimeSpend[[#This Row],[Date]]&lt;&gt;""),TimeSpend[[#This Row],[Personnel number]],""))</f>
        <v/>
      </c>
      <c r="B3692" s="85" t="str">
        <f>IF(AND(TimeSpend[[#This Row],[Personnel number]]&lt;&gt;"",TimeSpend[[#This Row],[Date]]&lt;&gt;""),TEXT(TimeSpend[[#This Row],[Date]],"[$-409]yyyyMMdd"),"")</f>
        <v/>
      </c>
      <c r="C3692" s="33" t="str">
        <f>IF(AND(TimeSpend[[#This Row],[Personnel number]]&lt;&gt;"",TimeSpend[[#This Row],[Date]]&lt;&gt;""),SUBSTITUTE(TimeSpend[[#This Row],[Hours]],",","."),"")</f>
        <v/>
      </c>
      <c r="D3692" t="str">
        <f>IF(AND(TimeSpend[[#This Row],[Personnel number]]&lt;&gt;"",TimeSpend[[#This Row],[Date]]&lt;&gt;""),TimeSpend[[#This Row],[Network]],"")</f>
        <v/>
      </c>
      <c r="E3692" t="str">
        <f>IF(AND(TimeSpend[[#This Row],[Personnel number]]&lt;&gt;"",TimeSpend[[#This Row],[Date]]&lt;&gt;""),TimeSpend[[#This Row],[Network Description]],"")</f>
        <v/>
      </c>
      <c r="F3692" t="str">
        <f>IF(AND(TimeSpend[[#This Row],[Personnel number]]&lt;&gt;"",TimeSpend[[#This Row],[Date]]&lt;&gt;""),TimeSpend[[#This Row],[Activity]],"")</f>
        <v/>
      </c>
      <c r="G3692" t="str">
        <f>IF(AND(TimeSpend[[#This Row],[Personnel number]]&lt;&gt;"",TimeSpend[[#This Row],[Date]]&lt;&gt;""),TimeSpend[[#This Row],[Activity description]],"")</f>
        <v/>
      </c>
      <c r="H3692" s="36" t="str">
        <f>IF(AND(TimeSpend[[#This Row],[Personnel number]]&lt;&gt;"",TimeSpend[[#This Row],[Date]]&lt;&gt;""),TimeSpend[[#This Row],[Start Time]],"")</f>
        <v/>
      </c>
      <c r="I3692" s="36" t="str">
        <f>IF(AND(TimeSpend[[#This Row],[Personnel number]]&lt;&gt;"",TimeSpend[[#This Row],[Date]]&lt;&gt;""),TimeSpend[[#This Row],[End Time]],"")</f>
        <v/>
      </c>
      <c r="J3692" t="str">
        <f>IF(AND(TimeSpend[[#This Row],[Personnel number]]&lt;&gt;"",TimeSpend[[#This Row],[Date]]&lt;&gt;""),TimeSpend[[#This Row],[Location]],"")</f>
        <v/>
      </c>
      <c r="K3692" t="str">
        <f>IF(AND(TimeSpend[[#This Row],[Personnel number]]&lt;&gt;"",TimeSpend[[#This Row],[Date]]&lt;&gt;""),TimeSpend[[#This Row],[Task]],"")</f>
        <v/>
      </c>
      <c r="L3692" t="str">
        <f>IF(AND(TimeSpend[[#This Row],[Personnel number]]&lt;&gt;"",TimeSpend[[#This Row],[Date]]&lt;&gt;""),Utilization!$J$2,"")</f>
        <v/>
      </c>
      <c r="M3692" t="str">
        <f>IF(AND(TimeSpend[[#This Row],[Personnel number]]&lt;&gt;"",TimeSpend[[#This Row],[Date]]&lt;&gt;""),TimeSpend[[#This Row],[Employee Name]],"")</f>
        <v/>
      </c>
      <c r="N3692" t="str">
        <f t="shared" si="114"/>
        <v/>
      </c>
      <c r="O3692" t="str">
        <f t="shared" si="115"/>
        <v/>
      </c>
      <c r="P3692" t="str">
        <f>IF(D3692&lt;&gt;"",VLOOKUP(D3692,Projects!B:C,2,0),"")</f>
        <v/>
      </c>
    </row>
    <row r="3693" spans="1:16" x14ac:dyDescent="0.25">
      <c r="A3693" t="str">
        <f>UPPER(IF(AND(TimeSpend[[#This Row],[Personnel number]]&lt;&gt;"",TimeSpend[[#This Row],[Date]]&lt;&gt;""),TimeSpend[[#This Row],[Personnel number]],""))</f>
        <v/>
      </c>
      <c r="B3693" s="85" t="str">
        <f>IF(AND(TimeSpend[[#This Row],[Personnel number]]&lt;&gt;"",TimeSpend[[#This Row],[Date]]&lt;&gt;""),TEXT(TimeSpend[[#This Row],[Date]],"[$-409]yyyyMMdd"),"")</f>
        <v/>
      </c>
      <c r="C3693" s="33" t="str">
        <f>IF(AND(TimeSpend[[#This Row],[Personnel number]]&lt;&gt;"",TimeSpend[[#This Row],[Date]]&lt;&gt;""),SUBSTITUTE(TimeSpend[[#This Row],[Hours]],",","."),"")</f>
        <v/>
      </c>
      <c r="D3693" t="str">
        <f>IF(AND(TimeSpend[[#This Row],[Personnel number]]&lt;&gt;"",TimeSpend[[#This Row],[Date]]&lt;&gt;""),TimeSpend[[#This Row],[Network]],"")</f>
        <v/>
      </c>
      <c r="E3693" t="str">
        <f>IF(AND(TimeSpend[[#This Row],[Personnel number]]&lt;&gt;"",TimeSpend[[#This Row],[Date]]&lt;&gt;""),TimeSpend[[#This Row],[Network Description]],"")</f>
        <v/>
      </c>
      <c r="F3693" t="str">
        <f>IF(AND(TimeSpend[[#This Row],[Personnel number]]&lt;&gt;"",TimeSpend[[#This Row],[Date]]&lt;&gt;""),TimeSpend[[#This Row],[Activity]],"")</f>
        <v/>
      </c>
      <c r="G3693" t="str">
        <f>IF(AND(TimeSpend[[#This Row],[Personnel number]]&lt;&gt;"",TimeSpend[[#This Row],[Date]]&lt;&gt;""),TimeSpend[[#This Row],[Activity description]],"")</f>
        <v/>
      </c>
      <c r="H3693" s="36" t="str">
        <f>IF(AND(TimeSpend[[#This Row],[Personnel number]]&lt;&gt;"",TimeSpend[[#This Row],[Date]]&lt;&gt;""),TimeSpend[[#This Row],[Start Time]],"")</f>
        <v/>
      </c>
      <c r="I3693" s="36" t="str">
        <f>IF(AND(TimeSpend[[#This Row],[Personnel number]]&lt;&gt;"",TimeSpend[[#This Row],[Date]]&lt;&gt;""),TimeSpend[[#This Row],[End Time]],"")</f>
        <v/>
      </c>
      <c r="J3693" t="str">
        <f>IF(AND(TimeSpend[[#This Row],[Personnel number]]&lt;&gt;"",TimeSpend[[#This Row],[Date]]&lt;&gt;""),TimeSpend[[#This Row],[Location]],"")</f>
        <v/>
      </c>
      <c r="K3693" t="str">
        <f>IF(AND(TimeSpend[[#This Row],[Personnel number]]&lt;&gt;"",TimeSpend[[#This Row],[Date]]&lt;&gt;""),TimeSpend[[#This Row],[Task]],"")</f>
        <v/>
      </c>
      <c r="L3693" t="str">
        <f>IF(AND(TimeSpend[[#This Row],[Personnel number]]&lt;&gt;"",TimeSpend[[#This Row],[Date]]&lt;&gt;""),Utilization!$J$2,"")</f>
        <v/>
      </c>
      <c r="M3693" t="str">
        <f>IF(AND(TimeSpend[[#This Row],[Personnel number]]&lt;&gt;"",TimeSpend[[#This Row],[Date]]&lt;&gt;""),TimeSpend[[#This Row],[Employee Name]],"")</f>
        <v/>
      </c>
      <c r="N3693" t="str">
        <f t="shared" si="114"/>
        <v/>
      </c>
      <c r="O3693" t="str">
        <f t="shared" si="115"/>
        <v/>
      </c>
      <c r="P3693" t="str">
        <f>IF(D3693&lt;&gt;"",VLOOKUP(D3693,Projects!B:C,2,0),"")</f>
        <v/>
      </c>
    </row>
    <row r="3694" spans="1:16" x14ac:dyDescent="0.25">
      <c r="A3694" t="str">
        <f>UPPER(IF(AND(TimeSpend[[#This Row],[Personnel number]]&lt;&gt;"",TimeSpend[[#This Row],[Date]]&lt;&gt;""),TimeSpend[[#This Row],[Personnel number]],""))</f>
        <v/>
      </c>
      <c r="B3694" s="85" t="str">
        <f>IF(AND(TimeSpend[[#This Row],[Personnel number]]&lt;&gt;"",TimeSpend[[#This Row],[Date]]&lt;&gt;""),TEXT(TimeSpend[[#This Row],[Date]],"[$-409]yyyyMMdd"),"")</f>
        <v/>
      </c>
      <c r="C3694" s="33" t="str">
        <f>IF(AND(TimeSpend[[#This Row],[Personnel number]]&lt;&gt;"",TimeSpend[[#This Row],[Date]]&lt;&gt;""),SUBSTITUTE(TimeSpend[[#This Row],[Hours]],",","."),"")</f>
        <v/>
      </c>
      <c r="D3694" t="str">
        <f>IF(AND(TimeSpend[[#This Row],[Personnel number]]&lt;&gt;"",TimeSpend[[#This Row],[Date]]&lt;&gt;""),TimeSpend[[#This Row],[Network]],"")</f>
        <v/>
      </c>
      <c r="E3694" t="str">
        <f>IF(AND(TimeSpend[[#This Row],[Personnel number]]&lt;&gt;"",TimeSpend[[#This Row],[Date]]&lt;&gt;""),TimeSpend[[#This Row],[Network Description]],"")</f>
        <v/>
      </c>
      <c r="F3694" t="str">
        <f>IF(AND(TimeSpend[[#This Row],[Personnel number]]&lt;&gt;"",TimeSpend[[#This Row],[Date]]&lt;&gt;""),TimeSpend[[#This Row],[Activity]],"")</f>
        <v/>
      </c>
      <c r="G3694" t="str">
        <f>IF(AND(TimeSpend[[#This Row],[Personnel number]]&lt;&gt;"",TimeSpend[[#This Row],[Date]]&lt;&gt;""),TimeSpend[[#This Row],[Activity description]],"")</f>
        <v/>
      </c>
      <c r="H3694" s="36" t="str">
        <f>IF(AND(TimeSpend[[#This Row],[Personnel number]]&lt;&gt;"",TimeSpend[[#This Row],[Date]]&lt;&gt;""),TimeSpend[[#This Row],[Start Time]],"")</f>
        <v/>
      </c>
      <c r="I3694" s="36" t="str">
        <f>IF(AND(TimeSpend[[#This Row],[Personnel number]]&lt;&gt;"",TimeSpend[[#This Row],[Date]]&lt;&gt;""),TimeSpend[[#This Row],[End Time]],"")</f>
        <v/>
      </c>
      <c r="J3694" t="str">
        <f>IF(AND(TimeSpend[[#This Row],[Personnel number]]&lt;&gt;"",TimeSpend[[#This Row],[Date]]&lt;&gt;""),TimeSpend[[#This Row],[Location]],"")</f>
        <v/>
      </c>
      <c r="K3694" t="str">
        <f>IF(AND(TimeSpend[[#This Row],[Personnel number]]&lt;&gt;"",TimeSpend[[#This Row],[Date]]&lt;&gt;""),TimeSpend[[#This Row],[Task]],"")</f>
        <v/>
      </c>
      <c r="L3694" t="str">
        <f>IF(AND(TimeSpend[[#This Row],[Personnel number]]&lt;&gt;"",TimeSpend[[#This Row],[Date]]&lt;&gt;""),Utilization!$J$2,"")</f>
        <v/>
      </c>
      <c r="M3694" t="str">
        <f>IF(AND(TimeSpend[[#This Row],[Personnel number]]&lt;&gt;"",TimeSpend[[#This Row],[Date]]&lt;&gt;""),TimeSpend[[#This Row],[Employee Name]],"")</f>
        <v/>
      </c>
      <c r="N3694" t="str">
        <f t="shared" si="114"/>
        <v/>
      </c>
      <c r="O3694" t="str">
        <f t="shared" si="115"/>
        <v/>
      </c>
      <c r="P3694" t="str">
        <f>IF(D3694&lt;&gt;"",VLOOKUP(D3694,Projects!B:C,2,0),"")</f>
        <v/>
      </c>
    </row>
    <row r="3695" spans="1:16" x14ac:dyDescent="0.25">
      <c r="A3695" t="str">
        <f>UPPER(IF(AND(TimeSpend[[#This Row],[Personnel number]]&lt;&gt;"",TimeSpend[[#This Row],[Date]]&lt;&gt;""),TimeSpend[[#This Row],[Personnel number]],""))</f>
        <v/>
      </c>
      <c r="B3695" s="85" t="str">
        <f>IF(AND(TimeSpend[[#This Row],[Personnel number]]&lt;&gt;"",TimeSpend[[#This Row],[Date]]&lt;&gt;""),TEXT(TimeSpend[[#This Row],[Date]],"[$-409]yyyyMMdd"),"")</f>
        <v/>
      </c>
      <c r="C3695" s="33" t="str">
        <f>IF(AND(TimeSpend[[#This Row],[Personnel number]]&lt;&gt;"",TimeSpend[[#This Row],[Date]]&lt;&gt;""),SUBSTITUTE(TimeSpend[[#This Row],[Hours]],",","."),"")</f>
        <v/>
      </c>
      <c r="D3695" t="str">
        <f>IF(AND(TimeSpend[[#This Row],[Personnel number]]&lt;&gt;"",TimeSpend[[#This Row],[Date]]&lt;&gt;""),TimeSpend[[#This Row],[Network]],"")</f>
        <v/>
      </c>
      <c r="E3695" t="str">
        <f>IF(AND(TimeSpend[[#This Row],[Personnel number]]&lt;&gt;"",TimeSpend[[#This Row],[Date]]&lt;&gt;""),TimeSpend[[#This Row],[Network Description]],"")</f>
        <v/>
      </c>
      <c r="F3695" t="str">
        <f>IF(AND(TimeSpend[[#This Row],[Personnel number]]&lt;&gt;"",TimeSpend[[#This Row],[Date]]&lt;&gt;""),TimeSpend[[#This Row],[Activity]],"")</f>
        <v/>
      </c>
      <c r="G3695" t="str">
        <f>IF(AND(TimeSpend[[#This Row],[Personnel number]]&lt;&gt;"",TimeSpend[[#This Row],[Date]]&lt;&gt;""),TimeSpend[[#This Row],[Activity description]],"")</f>
        <v/>
      </c>
      <c r="H3695" s="36" t="str">
        <f>IF(AND(TimeSpend[[#This Row],[Personnel number]]&lt;&gt;"",TimeSpend[[#This Row],[Date]]&lt;&gt;""),TimeSpend[[#This Row],[Start Time]],"")</f>
        <v/>
      </c>
      <c r="I3695" s="36" t="str">
        <f>IF(AND(TimeSpend[[#This Row],[Personnel number]]&lt;&gt;"",TimeSpend[[#This Row],[Date]]&lt;&gt;""),TimeSpend[[#This Row],[End Time]],"")</f>
        <v/>
      </c>
      <c r="J3695" t="str">
        <f>IF(AND(TimeSpend[[#This Row],[Personnel number]]&lt;&gt;"",TimeSpend[[#This Row],[Date]]&lt;&gt;""),TimeSpend[[#This Row],[Location]],"")</f>
        <v/>
      </c>
      <c r="K3695" t="str">
        <f>IF(AND(TimeSpend[[#This Row],[Personnel number]]&lt;&gt;"",TimeSpend[[#This Row],[Date]]&lt;&gt;""),TimeSpend[[#This Row],[Task]],"")</f>
        <v/>
      </c>
      <c r="L3695" t="str">
        <f>IF(AND(TimeSpend[[#This Row],[Personnel number]]&lt;&gt;"",TimeSpend[[#This Row],[Date]]&lt;&gt;""),Utilization!$J$2,"")</f>
        <v/>
      </c>
      <c r="M3695" t="str">
        <f>IF(AND(TimeSpend[[#This Row],[Personnel number]]&lt;&gt;"",TimeSpend[[#This Row],[Date]]&lt;&gt;""),TimeSpend[[#This Row],[Employee Name]],"")</f>
        <v/>
      </c>
      <c r="N3695" t="str">
        <f t="shared" si="114"/>
        <v/>
      </c>
      <c r="O3695" t="str">
        <f t="shared" si="115"/>
        <v/>
      </c>
      <c r="P3695" t="str">
        <f>IF(D3695&lt;&gt;"",VLOOKUP(D3695,Projects!B:C,2,0),"")</f>
        <v/>
      </c>
    </row>
    <row r="3696" spans="1:16" x14ac:dyDescent="0.25">
      <c r="A3696" t="str">
        <f>UPPER(IF(AND(TimeSpend[[#This Row],[Personnel number]]&lt;&gt;"",TimeSpend[[#This Row],[Date]]&lt;&gt;""),TimeSpend[[#This Row],[Personnel number]],""))</f>
        <v/>
      </c>
      <c r="B3696" s="85" t="str">
        <f>IF(AND(TimeSpend[[#This Row],[Personnel number]]&lt;&gt;"",TimeSpend[[#This Row],[Date]]&lt;&gt;""),TEXT(TimeSpend[[#This Row],[Date]],"[$-409]yyyyMMdd"),"")</f>
        <v/>
      </c>
      <c r="C3696" s="33" t="str">
        <f>IF(AND(TimeSpend[[#This Row],[Personnel number]]&lt;&gt;"",TimeSpend[[#This Row],[Date]]&lt;&gt;""),SUBSTITUTE(TimeSpend[[#This Row],[Hours]],",","."),"")</f>
        <v/>
      </c>
      <c r="D3696" t="str">
        <f>IF(AND(TimeSpend[[#This Row],[Personnel number]]&lt;&gt;"",TimeSpend[[#This Row],[Date]]&lt;&gt;""),TimeSpend[[#This Row],[Network]],"")</f>
        <v/>
      </c>
      <c r="E3696" t="str">
        <f>IF(AND(TimeSpend[[#This Row],[Personnel number]]&lt;&gt;"",TimeSpend[[#This Row],[Date]]&lt;&gt;""),TimeSpend[[#This Row],[Network Description]],"")</f>
        <v/>
      </c>
      <c r="F3696" t="str">
        <f>IF(AND(TimeSpend[[#This Row],[Personnel number]]&lt;&gt;"",TimeSpend[[#This Row],[Date]]&lt;&gt;""),TimeSpend[[#This Row],[Activity]],"")</f>
        <v/>
      </c>
      <c r="G3696" t="str">
        <f>IF(AND(TimeSpend[[#This Row],[Personnel number]]&lt;&gt;"",TimeSpend[[#This Row],[Date]]&lt;&gt;""),TimeSpend[[#This Row],[Activity description]],"")</f>
        <v/>
      </c>
      <c r="H3696" s="36" t="str">
        <f>IF(AND(TimeSpend[[#This Row],[Personnel number]]&lt;&gt;"",TimeSpend[[#This Row],[Date]]&lt;&gt;""),TimeSpend[[#This Row],[Start Time]],"")</f>
        <v/>
      </c>
      <c r="I3696" s="36" t="str">
        <f>IF(AND(TimeSpend[[#This Row],[Personnel number]]&lt;&gt;"",TimeSpend[[#This Row],[Date]]&lt;&gt;""),TimeSpend[[#This Row],[End Time]],"")</f>
        <v/>
      </c>
      <c r="J3696" t="str">
        <f>IF(AND(TimeSpend[[#This Row],[Personnel number]]&lt;&gt;"",TimeSpend[[#This Row],[Date]]&lt;&gt;""),TimeSpend[[#This Row],[Location]],"")</f>
        <v/>
      </c>
      <c r="K3696" t="str">
        <f>IF(AND(TimeSpend[[#This Row],[Personnel number]]&lt;&gt;"",TimeSpend[[#This Row],[Date]]&lt;&gt;""),TimeSpend[[#This Row],[Task]],"")</f>
        <v/>
      </c>
      <c r="L3696" t="str">
        <f>IF(AND(TimeSpend[[#This Row],[Personnel number]]&lt;&gt;"",TimeSpend[[#This Row],[Date]]&lt;&gt;""),Utilization!$J$2,"")</f>
        <v/>
      </c>
      <c r="M3696" t="str">
        <f>IF(AND(TimeSpend[[#This Row],[Personnel number]]&lt;&gt;"",TimeSpend[[#This Row],[Date]]&lt;&gt;""),TimeSpend[[#This Row],[Employee Name]],"")</f>
        <v/>
      </c>
      <c r="N3696" t="str">
        <f t="shared" si="114"/>
        <v/>
      </c>
      <c r="O3696" t="str">
        <f t="shared" si="115"/>
        <v/>
      </c>
      <c r="P3696" t="str">
        <f>IF(D3696&lt;&gt;"",VLOOKUP(D3696,Projects!B:C,2,0),"")</f>
        <v/>
      </c>
    </row>
    <row r="3697" spans="1:16" x14ac:dyDescent="0.25">
      <c r="A3697" t="str">
        <f>UPPER(IF(AND(TimeSpend[[#This Row],[Personnel number]]&lt;&gt;"",TimeSpend[[#This Row],[Date]]&lt;&gt;""),TimeSpend[[#This Row],[Personnel number]],""))</f>
        <v/>
      </c>
      <c r="B3697" s="85" t="str">
        <f>IF(AND(TimeSpend[[#This Row],[Personnel number]]&lt;&gt;"",TimeSpend[[#This Row],[Date]]&lt;&gt;""),TEXT(TimeSpend[[#This Row],[Date]],"[$-409]yyyyMMdd"),"")</f>
        <v/>
      </c>
      <c r="C3697" s="33" t="str">
        <f>IF(AND(TimeSpend[[#This Row],[Personnel number]]&lt;&gt;"",TimeSpend[[#This Row],[Date]]&lt;&gt;""),SUBSTITUTE(TimeSpend[[#This Row],[Hours]],",","."),"")</f>
        <v/>
      </c>
      <c r="D3697" t="str">
        <f>IF(AND(TimeSpend[[#This Row],[Personnel number]]&lt;&gt;"",TimeSpend[[#This Row],[Date]]&lt;&gt;""),TimeSpend[[#This Row],[Network]],"")</f>
        <v/>
      </c>
      <c r="E3697" t="str">
        <f>IF(AND(TimeSpend[[#This Row],[Personnel number]]&lt;&gt;"",TimeSpend[[#This Row],[Date]]&lt;&gt;""),TimeSpend[[#This Row],[Network Description]],"")</f>
        <v/>
      </c>
      <c r="F3697" t="str">
        <f>IF(AND(TimeSpend[[#This Row],[Personnel number]]&lt;&gt;"",TimeSpend[[#This Row],[Date]]&lt;&gt;""),TimeSpend[[#This Row],[Activity]],"")</f>
        <v/>
      </c>
      <c r="G3697" t="str">
        <f>IF(AND(TimeSpend[[#This Row],[Personnel number]]&lt;&gt;"",TimeSpend[[#This Row],[Date]]&lt;&gt;""),TimeSpend[[#This Row],[Activity description]],"")</f>
        <v/>
      </c>
      <c r="H3697" s="36" t="str">
        <f>IF(AND(TimeSpend[[#This Row],[Personnel number]]&lt;&gt;"",TimeSpend[[#This Row],[Date]]&lt;&gt;""),TimeSpend[[#This Row],[Start Time]],"")</f>
        <v/>
      </c>
      <c r="I3697" s="36" t="str">
        <f>IF(AND(TimeSpend[[#This Row],[Personnel number]]&lt;&gt;"",TimeSpend[[#This Row],[Date]]&lt;&gt;""),TimeSpend[[#This Row],[End Time]],"")</f>
        <v/>
      </c>
      <c r="J3697" t="str">
        <f>IF(AND(TimeSpend[[#This Row],[Personnel number]]&lt;&gt;"",TimeSpend[[#This Row],[Date]]&lt;&gt;""),TimeSpend[[#This Row],[Location]],"")</f>
        <v/>
      </c>
      <c r="K3697" t="str">
        <f>IF(AND(TimeSpend[[#This Row],[Personnel number]]&lt;&gt;"",TimeSpend[[#This Row],[Date]]&lt;&gt;""),TimeSpend[[#This Row],[Task]],"")</f>
        <v/>
      </c>
      <c r="L3697" t="str">
        <f>IF(AND(TimeSpend[[#This Row],[Personnel number]]&lt;&gt;"",TimeSpend[[#This Row],[Date]]&lt;&gt;""),Utilization!$J$2,"")</f>
        <v/>
      </c>
      <c r="M3697" t="str">
        <f>IF(AND(TimeSpend[[#This Row],[Personnel number]]&lt;&gt;"",TimeSpend[[#This Row],[Date]]&lt;&gt;""),TimeSpend[[#This Row],[Employee Name]],"")</f>
        <v/>
      </c>
      <c r="N3697" t="str">
        <f t="shared" si="114"/>
        <v/>
      </c>
      <c r="O3697" t="str">
        <f t="shared" si="115"/>
        <v/>
      </c>
      <c r="P3697" t="str">
        <f>IF(D3697&lt;&gt;"",VLOOKUP(D3697,Projects!B:C,2,0),"")</f>
        <v/>
      </c>
    </row>
    <row r="3698" spans="1:16" x14ac:dyDescent="0.25">
      <c r="A3698" t="str">
        <f>UPPER(IF(AND(TimeSpend[[#This Row],[Personnel number]]&lt;&gt;"",TimeSpend[[#This Row],[Date]]&lt;&gt;""),TimeSpend[[#This Row],[Personnel number]],""))</f>
        <v/>
      </c>
      <c r="B3698" s="85" t="str">
        <f>IF(AND(TimeSpend[[#This Row],[Personnel number]]&lt;&gt;"",TimeSpend[[#This Row],[Date]]&lt;&gt;""),TEXT(TimeSpend[[#This Row],[Date]],"[$-409]yyyyMMdd"),"")</f>
        <v/>
      </c>
      <c r="C3698" s="33" t="str">
        <f>IF(AND(TimeSpend[[#This Row],[Personnel number]]&lt;&gt;"",TimeSpend[[#This Row],[Date]]&lt;&gt;""),SUBSTITUTE(TimeSpend[[#This Row],[Hours]],",","."),"")</f>
        <v/>
      </c>
      <c r="D3698" t="str">
        <f>IF(AND(TimeSpend[[#This Row],[Personnel number]]&lt;&gt;"",TimeSpend[[#This Row],[Date]]&lt;&gt;""),TimeSpend[[#This Row],[Network]],"")</f>
        <v/>
      </c>
      <c r="E3698" t="str">
        <f>IF(AND(TimeSpend[[#This Row],[Personnel number]]&lt;&gt;"",TimeSpend[[#This Row],[Date]]&lt;&gt;""),TimeSpend[[#This Row],[Network Description]],"")</f>
        <v/>
      </c>
      <c r="F3698" t="str">
        <f>IF(AND(TimeSpend[[#This Row],[Personnel number]]&lt;&gt;"",TimeSpend[[#This Row],[Date]]&lt;&gt;""),TimeSpend[[#This Row],[Activity]],"")</f>
        <v/>
      </c>
      <c r="G3698" t="str">
        <f>IF(AND(TimeSpend[[#This Row],[Personnel number]]&lt;&gt;"",TimeSpend[[#This Row],[Date]]&lt;&gt;""),TimeSpend[[#This Row],[Activity description]],"")</f>
        <v/>
      </c>
      <c r="H3698" s="36" t="str">
        <f>IF(AND(TimeSpend[[#This Row],[Personnel number]]&lt;&gt;"",TimeSpend[[#This Row],[Date]]&lt;&gt;""),TimeSpend[[#This Row],[Start Time]],"")</f>
        <v/>
      </c>
      <c r="I3698" s="36" t="str">
        <f>IF(AND(TimeSpend[[#This Row],[Personnel number]]&lt;&gt;"",TimeSpend[[#This Row],[Date]]&lt;&gt;""),TimeSpend[[#This Row],[End Time]],"")</f>
        <v/>
      </c>
      <c r="J3698" t="str">
        <f>IF(AND(TimeSpend[[#This Row],[Personnel number]]&lt;&gt;"",TimeSpend[[#This Row],[Date]]&lt;&gt;""),TimeSpend[[#This Row],[Location]],"")</f>
        <v/>
      </c>
      <c r="K3698" t="str">
        <f>IF(AND(TimeSpend[[#This Row],[Personnel number]]&lt;&gt;"",TimeSpend[[#This Row],[Date]]&lt;&gt;""),TimeSpend[[#This Row],[Task]],"")</f>
        <v/>
      </c>
      <c r="L3698" t="str">
        <f>IF(AND(TimeSpend[[#This Row],[Personnel number]]&lt;&gt;"",TimeSpend[[#This Row],[Date]]&lt;&gt;""),Utilization!$J$2,"")</f>
        <v/>
      </c>
      <c r="M3698" t="str">
        <f>IF(AND(TimeSpend[[#This Row],[Personnel number]]&lt;&gt;"",TimeSpend[[#This Row],[Date]]&lt;&gt;""),TimeSpend[[#This Row],[Employee Name]],"")</f>
        <v/>
      </c>
      <c r="N3698" t="str">
        <f t="shared" si="114"/>
        <v/>
      </c>
      <c r="O3698" t="str">
        <f t="shared" si="115"/>
        <v/>
      </c>
      <c r="P3698" t="str">
        <f>IF(D3698&lt;&gt;"",VLOOKUP(D3698,Projects!B:C,2,0),"")</f>
        <v/>
      </c>
    </row>
    <row r="3699" spans="1:16" x14ac:dyDescent="0.25">
      <c r="A3699" t="str">
        <f>UPPER(IF(AND(TimeSpend[[#This Row],[Personnel number]]&lt;&gt;"",TimeSpend[[#This Row],[Date]]&lt;&gt;""),TimeSpend[[#This Row],[Personnel number]],""))</f>
        <v/>
      </c>
      <c r="B3699" s="85" t="str">
        <f>IF(AND(TimeSpend[[#This Row],[Personnel number]]&lt;&gt;"",TimeSpend[[#This Row],[Date]]&lt;&gt;""),TEXT(TimeSpend[[#This Row],[Date]],"[$-409]yyyyMMdd"),"")</f>
        <v/>
      </c>
      <c r="C3699" s="33" t="str">
        <f>IF(AND(TimeSpend[[#This Row],[Personnel number]]&lt;&gt;"",TimeSpend[[#This Row],[Date]]&lt;&gt;""),SUBSTITUTE(TimeSpend[[#This Row],[Hours]],",","."),"")</f>
        <v/>
      </c>
      <c r="D3699" t="str">
        <f>IF(AND(TimeSpend[[#This Row],[Personnel number]]&lt;&gt;"",TimeSpend[[#This Row],[Date]]&lt;&gt;""),TimeSpend[[#This Row],[Network]],"")</f>
        <v/>
      </c>
      <c r="E3699" t="str">
        <f>IF(AND(TimeSpend[[#This Row],[Personnel number]]&lt;&gt;"",TimeSpend[[#This Row],[Date]]&lt;&gt;""),TimeSpend[[#This Row],[Network Description]],"")</f>
        <v/>
      </c>
      <c r="F3699" t="str">
        <f>IF(AND(TimeSpend[[#This Row],[Personnel number]]&lt;&gt;"",TimeSpend[[#This Row],[Date]]&lt;&gt;""),TimeSpend[[#This Row],[Activity]],"")</f>
        <v/>
      </c>
      <c r="G3699" t="str">
        <f>IF(AND(TimeSpend[[#This Row],[Personnel number]]&lt;&gt;"",TimeSpend[[#This Row],[Date]]&lt;&gt;""),TimeSpend[[#This Row],[Activity description]],"")</f>
        <v/>
      </c>
      <c r="H3699" s="36" t="str">
        <f>IF(AND(TimeSpend[[#This Row],[Personnel number]]&lt;&gt;"",TimeSpend[[#This Row],[Date]]&lt;&gt;""),TimeSpend[[#This Row],[Start Time]],"")</f>
        <v/>
      </c>
      <c r="I3699" s="36" t="str">
        <f>IF(AND(TimeSpend[[#This Row],[Personnel number]]&lt;&gt;"",TimeSpend[[#This Row],[Date]]&lt;&gt;""),TimeSpend[[#This Row],[End Time]],"")</f>
        <v/>
      </c>
      <c r="J3699" t="str">
        <f>IF(AND(TimeSpend[[#This Row],[Personnel number]]&lt;&gt;"",TimeSpend[[#This Row],[Date]]&lt;&gt;""),TimeSpend[[#This Row],[Location]],"")</f>
        <v/>
      </c>
      <c r="K3699" t="str">
        <f>IF(AND(TimeSpend[[#This Row],[Personnel number]]&lt;&gt;"",TimeSpend[[#This Row],[Date]]&lt;&gt;""),TimeSpend[[#This Row],[Task]],"")</f>
        <v/>
      </c>
      <c r="L3699" t="str">
        <f>IF(AND(TimeSpend[[#This Row],[Personnel number]]&lt;&gt;"",TimeSpend[[#This Row],[Date]]&lt;&gt;""),Utilization!$J$2,"")</f>
        <v/>
      </c>
      <c r="M3699" t="str">
        <f>IF(AND(TimeSpend[[#This Row],[Personnel number]]&lt;&gt;"",TimeSpend[[#This Row],[Date]]&lt;&gt;""),TimeSpend[[#This Row],[Employee Name]],"")</f>
        <v/>
      </c>
      <c r="N3699" t="str">
        <f t="shared" si="114"/>
        <v/>
      </c>
      <c r="O3699" t="str">
        <f t="shared" si="115"/>
        <v/>
      </c>
      <c r="P3699" t="str">
        <f>IF(D3699&lt;&gt;"",VLOOKUP(D3699,Projects!B:C,2,0),"")</f>
        <v/>
      </c>
    </row>
    <row r="3700" spans="1:16" x14ac:dyDescent="0.25">
      <c r="A3700" t="str">
        <f>UPPER(IF(AND(TimeSpend[[#This Row],[Personnel number]]&lt;&gt;"",TimeSpend[[#This Row],[Date]]&lt;&gt;""),TimeSpend[[#This Row],[Personnel number]],""))</f>
        <v/>
      </c>
      <c r="B3700" s="85" t="str">
        <f>IF(AND(TimeSpend[[#This Row],[Personnel number]]&lt;&gt;"",TimeSpend[[#This Row],[Date]]&lt;&gt;""),TEXT(TimeSpend[[#This Row],[Date]],"[$-409]yyyyMMdd"),"")</f>
        <v/>
      </c>
      <c r="C3700" s="33" t="str">
        <f>IF(AND(TimeSpend[[#This Row],[Personnel number]]&lt;&gt;"",TimeSpend[[#This Row],[Date]]&lt;&gt;""),SUBSTITUTE(TimeSpend[[#This Row],[Hours]],",","."),"")</f>
        <v/>
      </c>
      <c r="D3700" t="str">
        <f>IF(AND(TimeSpend[[#This Row],[Personnel number]]&lt;&gt;"",TimeSpend[[#This Row],[Date]]&lt;&gt;""),TimeSpend[[#This Row],[Network]],"")</f>
        <v/>
      </c>
      <c r="E3700" t="str">
        <f>IF(AND(TimeSpend[[#This Row],[Personnel number]]&lt;&gt;"",TimeSpend[[#This Row],[Date]]&lt;&gt;""),TimeSpend[[#This Row],[Network Description]],"")</f>
        <v/>
      </c>
      <c r="F3700" t="str">
        <f>IF(AND(TimeSpend[[#This Row],[Personnel number]]&lt;&gt;"",TimeSpend[[#This Row],[Date]]&lt;&gt;""),TimeSpend[[#This Row],[Activity]],"")</f>
        <v/>
      </c>
      <c r="G3700" t="str">
        <f>IF(AND(TimeSpend[[#This Row],[Personnel number]]&lt;&gt;"",TimeSpend[[#This Row],[Date]]&lt;&gt;""),TimeSpend[[#This Row],[Activity description]],"")</f>
        <v/>
      </c>
      <c r="H3700" s="36" t="str">
        <f>IF(AND(TimeSpend[[#This Row],[Personnel number]]&lt;&gt;"",TimeSpend[[#This Row],[Date]]&lt;&gt;""),TimeSpend[[#This Row],[Start Time]],"")</f>
        <v/>
      </c>
      <c r="I3700" s="36" t="str">
        <f>IF(AND(TimeSpend[[#This Row],[Personnel number]]&lt;&gt;"",TimeSpend[[#This Row],[Date]]&lt;&gt;""),TimeSpend[[#This Row],[End Time]],"")</f>
        <v/>
      </c>
      <c r="J3700" t="str">
        <f>IF(AND(TimeSpend[[#This Row],[Personnel number]]&lt;&gt;"",TimeSpend[[#This Row],[Date]]&lt;&gt;""),TimeSpend[[#This Row],[Location]],"")</f>
        <v/>
      </c>
      <c r="K3700" t="str">
        <f>IF(AND(TimeSpend[[#This Row],[Personnel number]]&lt;&gt;"",TimeSpend[[#This Row],[Date]]&lt;&gt;""),TimeSpend[[#This Row],[Task]],"")</f>
        <v/>
      </c>
      <c r="L3700" t="str">
        <f>IF(AND(TimeSpend[[#This Row],[Personnel number]]&lt;&gt;"",TimeSpend[[#This Row],[Date]]&lt;&gt;""),Utilization!$J$2,"")</f>
        <v/>
      </c>
      <c r="M3700" t="str">
        <f>IF(AND(TimeSpend[[#This Row],[Personnel number]]&lt;&gt;"",TimeSpend[[#This Row],[Date]]&lt;&gt;""),TimeSpend[[#This Row],[Employee Name]],"")</f>
        <v/>
      </c>
      <c r="N3700" t="str">
        <f t="shared" si="114"/>
        <v/>
      </c>
      <c r="O3700" t="str">
        <f t="shared" si="115"/>
        <v/>
      </c>
      <c r="P3700" t="str">
        <f>IF(D3700&lt;&gt;"",VLOOKUP(D3700,Projects!B:C,2,0),"")</f>
        <v/>
      </c>
    </row>
    <row r="3701" spans="1:16" x14ac:dyDescent="0.25">
      <c r="A3701" t="str">
        <f>UPPER(IF(AND(TimeSpend[[#This Row],[Personnel number]]&lt;&gt;"",TimeSpend[[#This Row],[Date]]&lt;&gt;""),TimeSpend[[#This Row],[Personnel number]],""))</f>
        <v/>
      </c>
      <c r="B3701" s="85" t="str">
        <f>IF(AND(TimeSpend[[#This Row],[Personnel number]]&lt;&gt;"",TimeSpend[[#This Row],[Date]]&lt;&gt;""),TEXT(TimeSpend[[#This Row],[Date]],"[$-409]yyyyMMdd"),"")</f>
        <v/>
      </c>
      <c r="C3701" s="33" t="str">
        <f>IF(AND(TimeSpend[[#This Row],[Personnel number]]&lt;&gt;"",TimeSpend[[#This Row],[Date]]&lt;&gt;""),SUBSTITUTE(TimeSpend[[#This Row],[Hours]],",","."),"")</f>
        <v/>
      </c>
      <c r="D3701" t="str">
        <f>IF(AND(TimeSpend[[#This Row],[Personnel number]]&lt;&gt;"",TimeSpend[[#This Row],[Date]]&lt;&gt;""),TimeSpend[[#This Row],[Network]],"")</f>
        <v/>
      </c>
      <c r="E3701" t="str">
        <f>IF(AND(TimeSpend[[#This Row],[Personnel number]]&lt;&gt;"",TimeSpend[[#This Row],[Date]]&lt;&gt;""),TimeSpend[[#This Row],[Network Description]],"")</f>
        <v/>
      </c>
      <c r="F3701" t="str">
        <f>IF(AND(TimeSpend[[#This Row],[Personnel number]]&lt;&gt;"",TimeSpend[[#This Row],[Date]]&lt;&gt;""),TimeSpend[[#This Row],[Activity]],"")</f>
        <v/>
      </c>
      <c r="G3701" t="str">
        <f>IF(AND(TimeSpend[[#This Row],[Personnel number]]&lt;&gt;"",TimeSpend[[#This Row],[Date]]&lt;&gt;""),TimeSpend[[#This Row],[Activity description]],"")</f>
        <v/>
      </c>
      <c r="H3701" s="36" t="str">
        <f>IF(AND(TimeSpend[[#This Row],[Personnel number]]&lt;&gt;"",TimeSpend[[#This Row],[Date]]&lt;&gt;""),TimeSpend[[#This Row],[Start Time]],"")</f>
        <v/>
      </c>
      <c r="I3701" s="36" t="str">
        <f>IF(AND(TimeSpend[[#This Row],[Personnel number]]&lt;&gt;"",TimeSpend[[#This Row],[Date]]&lt;&gt;""),TimeSpend[[#This Row],[End Time]],"")</f>
        <v/>
      </c>
      <c r="J3701" t="str">
        <f>IF(AND(TimeSpend[[#This Row],[Personnel number]]&lt;&gt;"",TimeSpend[[#This Row],[Date]]&lt;&gt;""),TimeSpend[[#This Row],[Location]],"")</f>
        <v/>
      </c>
      <c r="K3701" t="str">
        <f>IF(AND(TimeSpend[[#This Row],[Personnel number]]&lt;&gt;"",TimeSpend[[#This Row],[Date]]&lt;&gt;""),TimeSpend[[#This Row],[Task]],"")</f>
        <v/>
      </c>
      <c r="L3701" t="str">
        <f>IF(AND(TimeSpend[[#This Row],[Personnel number]]&lt;&gt;"",TimeSpend[[#This Row],[Date]]&lt;&gt;""),Utilization!$J$2,"")</f>
        <v/>
      </c>
      <c r="M3701" t="str">
        <f>IF(AND(TimeSpend[[#This Row],[Personnel number]]&lt;&gt;"",TimeSpend[[#This Row],[Date]]&lt;&gt;""),TimeSpend[[#This Row],[Employee Name]],"")</f>
        <v/>
      </c>
      <c r="N3701" t="str">
        <f t="shared" si="114"/>
        <v/>
      </c>
      <c r="O3701" t="str">
        <f t="shared" si="115"/>
        <v/>
      </c>
      <c r="P3701" t="str">
        <f>IF(D3701&lt;&gt;"",VLOOKUP(D3701,Projects!B:C,2,0),"")</f>
        <v/>
      </c>
    </row>
    <row r="3702" spans="1:16" x14ac:dyDescent="0.25">
      <c r="A3702" t="str">
        <f>UPPER(IF(AND(TimeSpend[[#This Row],[Personnel number]]&lt;&gt;"",TimeSpend[[#This Row],[Date]]&lt;&gt;""),TimeSpend[[#This Row],[Personnel number]],""))</f>
        <v/>
      </c>
      <c r="B3702" s="85" t="str">
        <f>IF(AND(TimeSpend[[#This Row],[Personnel number]]&lt;&gt;"",TimeSpend[[#This Row],[Date]]&lt;&gt;""),TEXT(TimeSpend[[#This Row],[Date]],"[$-409]yyyyMMdd"),"")</f>
        <v/>
      </c>
      <c r="C3702" s="33" t="str">
        <f>IF(AND(TimeSpend[[#This Row],[Personnel number]]&lt;&gt;"",TimeSpend[[#This Row],[Date]]&lt;&gt;""),SUBSTITUTE(TimeSpend[[#This Row],[Hours]],",","."),"")</f>
        <v/>
      </c>
      <c r="D3702" t="str">
        <f>IF(AND(TimeSpend[[#This Row],[Personnel number]]&lt;&gt;"",TimeSpend[[#This Row],[Date]]&lt;&gt;""),TimeSpend[[#This Row],[Network]],"")</f>
        <v/>
      </c>
      <c r="E3702" t="str">
        <f>IF(AND(TimeSpend[[#This Row],[Personnel number]]&lt;&gt;"",TimeSpend[[#This Row],[Date]]&lt;&gt;""),TimeSpend[[#This Row],[Network Description]],"")</f>
        <v/>
      </c>
      <c r="F3702" t="str">
        <f>IF(AND(TimeSpend[[#This Row],[Personnel number]]&lt;&gt;"",TimeSpend[[#This Row],[Date]]&lt;&gt;""),TimeSpend[[#This Row],[Activity]],"")</f>
        <v/>
      </c>
      <c r="G3702" t="str">
        <f>IF(AND(TimeSpend[[#This Row],[Personnel number]]&lt;&gt;"",TimeSpend[[#This Row],[Date]]&lt;&gt;""),TimeSpend[[#This Row],[Activity description]],"")</f>
        <v/>
      </c>
      <c r="H3702" s="36" t="str">
        <f>IF(AND(TimeSpend[[#This Row],[Personnel number]]&lt;&gt;"",TimeSpend[[#This Row],[Date]]&lt;&gt;""),TimeSpend[[#This Row],[Start Time]],"")</f>
        <v/>
      </c>
      <c r="I3702" s="36" t="str">
        <f>IF(AND(TimeSpend[[#This Row],[Personnel number]]&lt;&gt;"",TimeSpend[[#This Row],[Date]]&lt;&gt;""),TimeSpend[[#This Row],[End Time]],"")</f>
        <v/>
      </c>
      <c r="J3702" t="str">
        <f>IF(AND(TimeSpend[[#This Row],[Personnel number]]&lt;&gt;"",TimeSpend[[#This Row],[Date]]&lt;&gt;""),TimeSpend[[#This Row],[Location]],"")</f>
        <v/>
      </c>
      <c r="K3702" t="str">
        <f>IF(AND(TimeSpend[[#This Row],[Personnel number]]&lt;&gt;"",TimeSpend[[#This Row],[Date]]&lt;&gt;""),TimeSpend[[#This Row],[Task]],"")</f>
        <v/>
      </c>
      <c r="L3702" t="str">
        <f>IF(AND(TimeSpend[[#This Row],[Personnel number]]&lt;&gt;"",TimeSpend[[#This Row],[Date]]&lt;&gt;""),Utilization!$J$2,"")</f>
        <v/>
      </c>
      <c r="M3702" t="str">
        <f>IF(AND(TimeSpend[[#This Row],[Personnel number]]&lt;&gt;"",TimeSpend[[#This Row],[Date]]&lt;&gt;""),TimeSpend[[#This Row],[Employee Name]],"")</f>
        <v/>
      </c>
      <c r="N3702" t="str">
        <f t="shared" si="114"/>
        <v/>
      </c>
      <c r="O3702" t="str">
        <f t="shared" si="115"/>
        <v/>
      </c>
      <c r="P3702" t="str">
        <f>IF(D3702&lt;&gt;"",VLOOKUP(D3702,Projects!B:C,2,0),"")</f>
        <v/>
      </c>
    </row>
    <row r="3703" spans="1:16" x14ac:dyDescent="0.25">
      <c r="A3703" t="str">
        <f>UPPER(IF(AND(TimeSpend[[#This Row],[Personnel number]]&lt;&gt;"",TimeSpend[[#This Row],[Date]]&lt;&gt;""),TimeSpend[[#This Row],[Personnel number]],""))</f>
        <v/>
      </c>
      <c r="B3703" s="85" t="str">
        <f>IF(AND(TimeSpend[[#This Row],[Personnel number]]&lt;&gt;"",TimeSpend[[#This Row],[Date]]&lt;&gt;""),TEXT(TimeSpend[[#This Row],[Date]],"[$-409]yyyyMMdd"),"")</f>
        <v/>
      </c>
      <c r="C3703" s="33" t="str">
        <f>IF(AND(TimeSpend[[#This Row],[Personnel number]]&lt;&gt;"",TimeSpend[[#This Row],[Date]]&lt;&gt;""),SUBSTITUTE(TimeSpend[[#This Row],[Hours]],",","."),"")</f>
        <v/>
      </c>
      <c r="D3703" t="str">
        <f>IF(AND(TimeSpend[[#This Row],[Personnel number]]&lt;&gt;"",TimeSpend[[#This Row],[Date]]&lt;&gt;""),TimeSpend[[#This Row],[Network]],"")</f>
        <v/>
      </c>
      <c r="E3703" t="str">
        <f>IF(AND(TimeSpend[[#This Row],[Personnel number]]&lt;&gt;"",TimeSpend[[#This Row],[Date]]&lt;&gt;""),TimeSpend[[#This Row],[Network Description]],"")</f>
        <v/>
      </c>
      <c r="F3703" t="str">
        <f>IF(AND(TimeSpend[[#This Row],[Personnel number]]&lt;&gt;"",TimeSpend[[#This Row],[Date]]&lt;&gt;""),TimeSpend[[#This Row],[Activity]],"")</f>
        <v/>
      </c>
      <c r="G3703" t="str">
        <f>IF(AND(TimeSpend[[#This Row],[Personnel number]]&lt;&gt;"",TimeSpend[[#This Row],[Date]]&lt;&gt;""),TimeSpend[[#This Row],[Activity description]],"")</f>
        <v/>
      </c>
      <c r="H3703" s="36" t="str">
        <f>IF(AND(TimeSpend[[#This Row],[Personnel number]]&lt;&gt;"",TimeSpend[[#This Row],[Date]]&lt;&gt;""),TimeSpend[[#This Row],[Start Time]],"")</f>
        <v/>
      </c>
      <c r="I3703" s="36" t="str">
        <f>IF(AND(TimeSpend[[#This Row],[Personnel number]]&lt;&gt;"",TimeSpend[[#This Row],[Date]]&lt;&gt;""),TimeSpend[[#This Row],[End Time]],"")</f>
        <v/>
      </c>
      <c r="J3703" t="str">
        <f>IF(AND(TimeSpend[[#This Row],[Personnel number]]&lt;&gt;"",TimeSpend[[#This Row],[Date]]&lt;&gt;""),TimeSpend[[#This Row],[Location]],"")</f>
        <v/>
      </c>
      <c r="K3703" t="str">
        <f>IF(AND(TimeSpend[[#This Row],[Personnel number]]&lt;&gt;"",TimeSpend[[#This Row],[Date]]&lt;&gt;""),TimeSpend[[#This Row],[Task]],"")</f>
        <v/>
      </c>
      <c r="L3703" t="str">
        <f>IF(AND(TimeSpend[[#This Row],[Personnel number]]&lt;&gt;"",TimeSpend[[#This Row],[Date]]&lt;&gt;""),Utilization!$J$2,"")</f>
        <v/>
      </c>
      <c r="M3703" t="str">
        <f>IF(AND(TimeSpend[[#This Row],[Personnel number]]&lt;&gt;"",TimeSpend[[#This Row],[Date]]&lt;&gt;""),TimeSpend[[#This Row],[Employee Name]],"")</f>
        <v/>
      </c>
      <c r="N3703" t="str">
        <f t="shared" si="114"/>
        <v/>
      </c>
      <c r="O3703" t="str">
        <f t="shared" si="115"/>
        <v/>
      </c>
      <c r="P3703" t="str">
        <f>IF(D3703&lt;&gt;"",VLOOKUP(D3703,Projects!B:C,2,0),"")</f>
        <v/>
      </c>
    </row>
    <row r="3704" spans="1:16" x14ac:dyDescent="0.25">
      <c r="A3704" t="str">
        <f>UPPER(IF(AND(TimeSpend[[#This Row],[Personnel number]]&lt;&gt;"",TimeSpend[[#This Row],[Date]]&lt;&gt;""),TimeSpend[[#This Row],[Personnel number]],""))</f>
        <v/>
      </c>
      <c r="B3704" s="85" t="str">
        <f>IF(AND(TimeSpend[[#This Row],[Personnel number]]&lt;&gt;"",TimeSpend[[#This Row],[Date]]&lt;&gt;""),TEXT(TimeSpend[[#This Row],[Date]],"[$-409]yyyyMMdd"),"")</f>
        <v/>
      </c>
      <c r="C3704" s="33" t="str">
        <f>IF(AND(TimeSpend[[#This Row],[Personnel number]]&lt;&gt;"",TimeSpend[[#This Row],[Date]]&lt;&gt;""),SUBSTITUTE(TimeSpend[[#This Row],[Hours]],",","."),"")</f>
        <v/>
      </c>
      <c r="D3704" t="str">
        <f>IF(AND(TimeSpend[[#This Row],[Personnel number]]&lt;&gt;"",TimeSpend[[#This Row],[Date]]&lt;&gt;""),TimeSpend[[#This Row],[Network]],"")</f>
        <v/>
      </c>
      <c r="E3704" t="str">
        <f>IF(AND(TimeSpend[[#This Row],[Personnel number]]&lt;&gt;"",TimeSpend[[#This Row],[Date]]&lt;&gt;""),TimeSpend[[#This Row],[Network Description]],"")</f>
        <v/>
      </c>
      <c r="F3704" t="str">
        <f>IF(AND(TimeSpend[[#This Row],[Personnel number]]&lt;&gt;"",TimeSpend[[#This Row],[Date]]&lt;&gt;""),TimeSpend[[#This Row],[Activity]],"")</f>
        <v/>
      </c>
      <c r="G3704" t="str">
        <f>IF(AND(TimeSpend[[#This Row],[Personnel number]]&lt;&gt;"",TimeSpend[[#This Row],[Date]]&lt;&gt;""),TimeSpend[[#This Row],[Activity description]],"")</f>
        <v/>
      </c>
      <c r="H3704" s="36" t="str">
        <f>IF(AND(TimeSpend[[#This Row],[Personnel number]]&lt;&gt;"",TimeSpend[[#This Row],[Date]]&lt;&gt;""),TimeSpend[[#This Row],[Start Time]],"")</f>
        <v/>
      </c>
      <c r="I3704" s="36" t="str">
        <f>IF(AND(TimeSpend[[#This Row],[Personnel number]]&lt;&gt;"",TimeSpend[[#This Row],[Date]]&lt;&gt;""),TimeSpend[[#This Row],[End Time]],"")</f>
        <v/>
      </c>
      <c r="J3704" t="str">
        <f>IF(AND(TimeSpend[[#This Row],[Personnel number]]&lt;&gt;"",TimeSpend[[#This Row],[Date]]&lt;&gt;""),TimeSpend[[#This Row],[Location]],"")</f>
        <v/>
      </c>
      <c r="K3704" t="str">
        <f>IF(AND(TimeSpend[[#This Row],[Personnel number]]&lt;&gt;"",TimeSpend[[#This Row],[Date]]&lt;&gt;""),TimeSpend[[#This Row],[Task]],"")</f>
        <v/>
      </c>
      <c r="L3704" t="str">
        <f>IF(AND(TimeSpend[[#This Row],[Personnel number]]&lt;&gt;"",TimeSpend[[#This Row],[Date]]&lt;&gt;""),Utilization!$J$2,"")</f>
        <v/>
      </c>
      <c r="M3704" t="str">
        <f>IF(AND(TimeSpend[[#This Row],[Personnel number]]&lt;&gt;"",TimeSpend[[#This Row],[Date]]&lt;&gt;""),TimeSpend[[#This Row],[Employee Name]],"")</f>
        <v/>
      </c>
      <c r="N3704" t="str">
        <f t="shared" si="114"/>
        <v/>
      </c>
      <c r="O3704" t="str">
        <f t="shared" si="115"/>
        <v/>
      </c>
      <c r="P3704" t="str">
        <f>IF(D3704&lt;&gt;"",VLOOKUP(D3704,Projects!B:C,2,0),"")</f>
        <v/>
      </c>
    </row>
    <row r="3705" spans="1:16" x14ac:dyDescent="0.25">
      <c r="A3705" t="str">
        <f>UPPER(IF(AND(TimeSpend[[#This Row],[Personnel number]]&lt;&gt;"",TimeSpend[[#This Row],[Date]]&lt;&gt;""),TimeSpend[[#This Row],[Personnel number]],""))</f>
        <v/>
      </c>
      <c r="B3705" s="85" t="str">
        <f>IF(AND(TimeSpend[[#This Row],[Personnel number]]&lt;&gt;"",TimeSpend[[#This Row],[Date]]&lt;&gt;""),TEXT(TimeSpend[[#This Row],[Date]],"[$-409]yyyyMMdd"),"")</f>
        <v/>
      </c>
      <c r="C3705" s="33" t="str">
        <f>IF(AND(TimeSpend[[#This Row],[Personnel number]]&lt;&gt;"",TimeSpend[[#This Row],[Date]]&lt;&gt;""),SUBSTITUTE(TimeSpend[[#This Row],[Hours]],",","."),"")</f>
        <v/>
      </c>
      <c r="D3705" t="str">
        <f>IF(AND(TimeSpend[[#This Row],[Personnel number]]&lt;&gt;"",TimeSpend[[#This Row],[Date]]&lt;&gt;""),TimeSpend[[#This Row],[Network]],"")</f>
        <v/>
      </c>
      <c r="E3705" t="str">
        <f>IF(AND(TimeSpend[[#This Row],[Personnel number]]&lt;&gt;"",TimeSpend[[#This Row],[Date]]&lt;&gt;""),TimeSpend[[#This Row],[Network Description]],"")</f>
        <v/>
      </c>
      <c r="F3705" t="str">
        <f>IF(AND(TimeSpend[[#This Row],[Personnel number]]&lt;&gt;"",TimeSpend[[#This Row],[Date]]&lt;&gt;""),TimeSpend[[#This Row],[Activity]],"")</f>
        <v/>
      </c>
      <c r="G3705" t="str">
        <f>IF(AND(TimeSpend[[#This Row],[Personnel number]]&lt;&gt;"",TimeSpend[[#This Row],[Date]]&lt;&gt;""),TimeSpend[[#This Row],[Activity description]],"")</f>
        <v/>
      </c>
      <c r="H3705" s="36" t="str">
        <f>IF(AND(TimeSpend[[#This Row],[Personnel number]]&lt;&gt;"",TimeSpend[[#This Row],[Date]]&lt;&gt;""),TimeSpend[[#This Row],[Start Time]],"")</f>
        <v/>
      </c>
      <c r="I3705" s="36" t="str">
        <f>IF(AND(TimeSpend[[#This Row],[Personnel number]]&lt;&gt;"",TimeSpend[[#This Row],[Date]]&lt;&gt;""),TimeSpend[[#This Row],[End Time]],"")</f>
        <v/>
      </c>
      <c r="J3705" t="str">
        <f>IF(AND(TimeSpend[[#This Row],[Personnel number]]&lt;&gt;"",TimeSpend[[#This Row],[Date]]&lt;&gt;""),TimeSpend[[#This Row],[Location]],"")</f>
        <v/>
      </c>
      <c r="K3705" t="str">
        <f>IF(AND(TimeSpend[[#This Row],[Personnel number]]&lt;&gt;"",TimeSpend[[#This Row],[Date]]&lt;&gt;""),TimeSpend[[#This Row],[Task]],"")</f>
        <v/>
      </c>
      <c r="L3705" t="str">
        <f>IF(AND(TimeSpend[[#This Row],[Personnel number]]&lt;&gt;"",TimeSpend[[#This Row],[Date]]&lt;&gt;""),Utilization!$J$2,"")</f>
        <v/>
      </c>
      <c r="M3705" t="str">
        <f>IF(AND(TimeSpend[[#This Row],[Personnel number]]&lt;&gt;"",TimeSpend[[#This Row],[Date]]&lt;&gt;""),TimeSpend[[#This Row],[Employee Name]],"")</f>
        <v/>
      </c>
      <c r="N3705" t="str">
        <f t="shared" ref="N3705:N3768" si="116">IF(A3705&lt;&gt;"",ROW(A3705)-1,"")</f>
        <v/>
      </c>
      <c r="O3705" t="str">
        <f t="shared" ref="O3705:O3768" si="117">IF(A3705&lt;&gt;"",L3705&amp;"-"&amp;N3705,"")</f>
        <v/>
      </c>
      <c r="P3705" t="str">
        <f>IF(D3705&lt;&gt;"",VLOOKUP(D3705,Projects!B:C,2,0),"")</f>
        <v/>
      </c>
    </row>
    <row r="3706" spans="1:16" x14ac:dyDescent="0.25">
      <c r="A3706" t="str">
        <f>UPPER(IF(AND(TimeSpend[[#This Row],[Personnel number]]&lt;&gt;"",TimeSpend[[#This Row],[Date]]&lt;&gt;""),TimeSpend[[#This Row],[Personnel number]],""))</f>
        <v/>
      </c>
      <c r="B3706" s="85" t="str">
        <f>IF(AND(TimeSpend[[#This Row],[Personnel number]]&lt;&gt;"",TimeSpend[[#This Row],[Date]]&lt;&gt;""),TEXT(TimeSpend[[#This Row],[Date]],"[$-409]yyyyMMdd"),"")</f>
        <v/>
      </c>
      <c r="C3706" s="33" t="str">
        <f>IF(AND(TimeSpend[[#This Row],[Personnel number]]&lt;&gt;"",TimeSpend[[#This Row],[Date]]&lt;&gt;""),SUBSTITUTE(TimeSpend[[#This Row],[Hours]],",","."),"")</f>
        <v/>
      </c>
      <c r="D3706" t="str">
        <f>IF(AND(TimeSpend[[#This Row],[Personnel number]]&lt;&gt;"",TimeSpend[[#This Row],[Date]]&lt;&gt;""),TimeSpend[[#This Row],[Network]],"")</f>
        <v/>
      </c>
      <c r="E3706" t="str">
        <f>IF(AND(TimeSpend[[#This Row],[Personnel number]]&lt;&gt;"",TimeSpend[[#This Row],[Date]]&lt;&gt;""),TimeSpend[[#This Row],[Network Description]],"")</f>
        <v/>
      </c>
      <c r="F3706" t="str">
        <f>IF(AND(TimeSpend[[#This Row],[Personnel number]]&lt;&gt;"",TimeSpend[[#This Row],[Date]]&lt;&gt;""),TimeSpend[[#This Row],[Activity]],"")</f>
        <v/>
      </c>
      <c r="G3706" t="str">
        <f>IF(AND(TimeSpend[[#This Row],[Personnel number]]&lt;&gt;"",TimeSpend[[#This Row],[Date]]&lt;&gt;""),TimeSpend[[#This Row],[Activity description]],"")</f>
        <v/>
      </c>
      <c r="H3706" s="36" t="str">
        <f>IF(AND(TimeSpend[[#This Row],[Personnel number]]&lt;&gt;"",TimeSpend[[#This Row],[Date]]&lt;&gt;""),TimeSpend[[#This Row],[Start Time]],"")</f>
        <v/>
      </c>
      <c r="I3706" s="36" t="str">
        <f>IF(AND(TimeSpend[[#This Row],[Personnel number]]&lt;&gt;"",TimeSpend[[#This Row],[Date]]&lt;&gt;""),TimeSpend[[#This Row],[End Time]],"")</f>
        <v/>
      </c>
      <c r="J3706" t="str">
        <f>IF(AND(TimeSpend[[#This Row],[Personnel number]]&lt;&gt;"",TimeSpend[[#This Row],[Date]]&lt;&gt;""),TimeSpend[[#This Row],[Location]],"")</f>
        <v/>
      </c>
      <c r="K3706" t="str">
        <f>IF(AND(TimeSpend[[#This Row],[Personnel number]]&lt;&gt;"",TimeSpend[[#This Row],[Date]]&lt;&gt;""),TimeSpend[[#This Row],[Task]],"")</f>
        <v/>
      </c>
      <c r="L3706" t="str">
        <f>IF(AND(TimeSpend[[#This Row],[Personnel number]]&lt;&gt;"",TimeSpend[[#This Row],[Date]]&lt;&gt;""),Utilization!$J$2,"")</f>
        <v/>
      </c>
      <c r="M3706" t="str">
        <f>IF(AND(TimeSpend[[#This Row],[Personnel number]]&lt;&gt;"",TimeSpend[[#This Row],[Date]]&lt;&gt;""),TimeSpend[[#This Row],[Employee Name]],"")</f>
        <v/>
      </c>
      <c r="N3706" t="str">
        <f t="shared" si="116"/>
        <v/>
      </c>
      <c r="O3706" t="str">
        <f t="shared" si="117"/>
        <v/>
      </c>
      <c r="P3706" t="str">
        <f>IF(D3706&lt;&gt;"",VLOOKUP(D3706,Projects!B:C,2,0),"")</f>
        <v/>
      </c>
    </row>
    <row r="3707" spans="1:16" x14ac:dyDescent="0.25">
      <c r="A3707" t="str">
        <f>UPPER(IF(AND(TimeSpend[[#This Row],[Personnel number]]&lt;&gt;"",TimeSpend[[#This Row],[Date]]&lt;&gt;""),TimeSpend[[#This Row],[Personnel number]],""))</f>
        <v/>
      </c>
      <c r="B3707" s="85" t="str">
        <f>IF(AND(TimeSpend[[#This Row],[Personnel number]]&lt;&gt;"",TimeSpend[[#This Row],[Date]]&lt;&gt;""),TEXT(TimeSpend[[#This Row],[Date]],"[$-409]yyyyMMdd"),"")</f>
        <v/>
      </c>
      <c r="C3707" s="33" t="str">
        <f>IF(AND(TimeSpend[[#This Row],[Personnel number]]&lt;&gt;"",TimeSpend[[#This Row],[Date]]&lt;&gt;""),SUBSTITUTE(TimeSpend[[#This Row],[Hours]],",","."),"")</f>
        <v/>
      </c>
      <c r="D3707" t="str">
        <f>IF(AND(TimeSpend[[#This Row],[Personnel number]]&lt;&gt;"",TimeSpend[[#This Row],[Date]]&lt;&gt;""),TimeSpend[[#This Row],[Network]],"")</f>
        <v/>
      </c>
      <c r="E3707" t="str">
        <f>IF(AND(TimeSpend[[#This Row],[Personnel number]]&lt;&gt;"",TimeSpend[[#This Row],[Date]]&lt;&gt;""),TimeSpend[[#This Row],[Network Description]],"")</f>
        <v/>
      </c>
      <c r="F3707" t="str">
        <f>IF(AND(TimeSpend[[#This Row],[Personnel number]]&lt;&gt;"",TimeSpend[[#This Row],[Date]]&lt;&gt;""),TimeSpend[[#This Row],[Activity]],"")</f>
        <v/>
      </c>
      <c r="G3707" t="str">
        <f>IF(AND(TimeSpend[[#This Row],[Personnel number]]&lt;&gt;"",TimeSpend[[#This Row],[Date]]&lt;&gt;""),TimeSpend[[#This Row],[Activity description]],"")</f>
        <v/>
      </c>
      <c r="H3707" s="36" t="str">
        <f>IF(AND(TimeSpend[[#This Row],[Personnel number]]&lt;&gt;"",TimeSpend[[#This Row],[Date]]&lt;&gt;""),TimeSpend[[#This Row],[Start Time]],"")</f>
        <v/>
      </c>
      <c r="I3707" s="36" t="str">
        <f>IF(AND(TimeSpend[[#This Row],[Personnel number]]&lt;&gt;"",TimeSpend[[#This Row],[Date]]&lt;&gt;""),TimeSpend[[#This Row],[End Time]],"")</f>
        <v/>
      </c>
      <c r="J3707" t="str">
        <f>IF(AND(TimeSpend[[#This Row],[Personnel number]]&lt;&gt;"",TimeSpend[[#This Row],[Date]]&lt;&gt;""),TimeSpend[[#This Row],[Location]],"")</f>
        <v/>
      </c>
      <c r="K3707" t="str">
        <f>IF(AND(TimeSpend[[#This Row],[Personnel number]]&lt;&gt;"",TimeSpend[[#This Row],[Date]]&lt;&gt;""),TimeSpend[[#This Row],[Task]],"")</f>
        <v/>
      </c>
      <c r="L3707" t="str">
        <f>IF(AND(TimeSpend[[#This Row],[Personnel number]]&lt;&gt;"",TimeSpend[[#This Row],[Date]]&lt;&gt;""),Utilization!$J$2,"")</f>
        <v/>
      </c>
      <c r="M3707" t="str">
        <f>IF(AND(TimeSpend[[#This Row],[Personnel number]]&lt;&gt;"",TimeSpend[[#This Row],[Date]]&lt;&gt;""),TimeSpend[[#This Row],[Employee Name]],"")</f>
        <v/>
      </c>
      <c r="N3707" t="str">
        <f t="shared" si="116"/>
        <v/>
      </c>
      <c r="O3707" t="str">
        <f t="shared" si="117"/>
        <v/>
      </c>
      <c r="P3707" t="str">
        <f>IF(D3707&lt;&gt;"",VLOOKUP(D3707,Projects!B:C,2,0),"")</f>
        <v/>
      </c>
    </row>
    <row r="3708" spans="1:16" x14ac:dyDescent="0.25">
      <c r="A3708" t="str">
        <f>UPPER(IF(AND(TimeSpend[[#This Row],[Personnel number]]&lt;&gt;"",TimeSpend[[#This Row],[Date]]&lt;&gt;""),TimeSpend[[#This Row],[Personnel number]],""))</f>
        <v/>
      </c>
      <c r="B3708" s="85" t="str">
        <f>IF(AND(TimeSpend[[#This Row],[Personnel number]]&lt;&gt;"",TimeSpend[[#This Row],[Date]]&lt;&gt;""),TEXT(TimeSpend[[#This Row],[Date]],"[$-409]yyyyMMdd"),"")</f>
        <v/>
      </c>
      <c r="C3708" s="33" t="str">
        <f>IF(AND(TimeSpend[[#This Row],[Personnel number]]&lt;&gt;"",TimeSpend[[#This Row],[Date]]&lt;&gt;""),SUBSTITUTE(TimeSpend[[#This Row],[Hours]],",","."),"")</f>
        <v/>
      </c>
      <c r="D3708" t="str">
        <f>IF(AND(TimeSpend[[#This Row],[Personnel number]]&lt;&gt;"",TimeSpend[[#This Row],[Date]]&lt;&gt;""),TimeSpend[[#This Row],[Network]],"")</f>
        <v/>
      </c>
      <c r="E3708" t="str">
        <f>IF(AND(TimeSpend[[#This Row],[Personnel number]]&lt;&gt;"",TimeSpend[[#This Row],[Date]]&lt;&gt;""),TimeSpend[[#This Row],[Network Description]],"")</f>
        <v/>
      </c>
      <c r="F3708" t="str">
        <f>IF(AND(TimeSpend[[#This Row],[Personnel number]]&lt;&gt;"",TimeSpend[[#This Row],[Date]]&lt;&gt;""),TimeSpend[[#This Row],[Activity]],"")</f>
        <v/>
      </c>
      <c r="G3708" t="str">
        <f>IF(AND(TimeSpend[[#This Row],[Personnel number]]&lt;&gt;"",TimeSpend[[#This Row],[Date]]&lt;&gt;""),TimeSpend[[#This Row],[Activity description]],"")</f>
        <v/>
      </c>
      <c r="H3708" s="36" t="str">
        <f>IF(AND(TimeSpend[[#This Row],[Personnel number]]&lt;&gt;"",TimeSpend[[#This Row],[Date]]&lt;&gt;""),TimeSpend[[#This Row],[Start Time]],"")</f>
        <v/>
      </c>
      <c r="I3708" s="36" t="str">
        <f>IF(AND(TimeSpend[[#This Row],[Personnel number]]&lt;&gt;"",TimeSpend[[#This Row],[Date]]&lt;&gt;""),TimeSpend[[#This Row],[End Time]],"")</f>
        <v/>
      </c>
      <c r="J3708" t="str">
        <f>IF(AND(TimeSpend[[#This Row],[Personnel number]]&lt;&gt;"",TimeSpend[[#This Row],[Date]]&lt;&gt;""),TimeSpend[[#This Row],[Location]],"")</f>
        <v/>
      </c>
      <c r="K3708" t="str">
        <f>IF(AND(TimeSpend[[#This Row],[Personnel number]]&lt;&gt;"",TimeSpend[[#This Row],[Date]]&lt;&gt;""),TimeSpend[[#This Row],[Task]],"")</f>
        <v/>
      </c>
      <c r="L3708" t="str">
        <f>IF(AND(TimeSpend[[#This Row],[Personnel number]]&lt;&gt;"",TimeSpend[[#This Row],[Date]]&lt;&gt;""),Utilization!$J$2,"")</f>
        <v/>
      </c>
      <c r="M3708" t="str">
        <f>IF(AND(TimeSpend[[#This Row],[Personnel number]]&lt;&gt;"",TimeSpend[[#This Row],[Date]]&lt;&gt;""),TimeSpend[[#This Row],[Employee Name]],"")</f>
        <v/>
      </c>
      <c r="N3708" t="str">
        <f t="shared" si="116"/>
        <v/>
      </c>
      <c r="O3708" t="str">
        <f t="shared" si="117"/>
        <v/>
      </c>
      <c r="P3708" t="str">
        <f>IF(D3708&lt;&gt;"",VLOOKUP(D3708,Projects!B:C,2,0),"")</f>
        <v/>
      </c>
    </row>
    <row r="3709" spans="1:16" x14ac:dyDescent="0.25">
      <c r="A3709" t="str">
        <f>UPPER(IF(AND(TimeSpend[[#This Row],[Personnel number]]&lt;&gt;"",TimeSpend[[#This Row],[Date]]&lt;&gt;""),TimeSpend[[#This Row],[Personnel number]],""))</f>
        <v/>
      </c>
      <c r="B3709" s="85" t="str">
        <f>IF(AND(TimeSpend[[#This Row],[Personnel number]]&lt;&gt;"",TimeSpend[[#This Row],[Date]]&lt;&gt;""),TEXT(TimeSpend[[#This Row],[Date]],"[$-409]yyyyMMdd"),"")</f>
        <v/>
      </c>
      <c r="C3709" s="33" t="str">
        <f>IF(AND(TimeSpend[[#This Row],[Personnel number]]&lt;&gt;"",TimeSpend[[#This Row],[Date]]&lt;&gt;""),SUBSTITUTE(TimeSpend[[#This Row],[Hours]],",","."),"")</f>
        <v/>
      </c>
      <c r="D3709" t="str">
        <f>IF(AND(TimeSpend[[#This Row],[Personnel number]]&lt;&gt;"",TimeSpend[[#This Row],[Date]]&lt;&gt;""),TimeSpend[[#This Row],[Network]],"")</f>
        <v/>
      </c>
      <c r="E3709" t="str">
        <f>IF(AND(TimeSpend[[#This Row],[Personnel number]]&lt;&gt;"",TimeSpend[[#This Row],[Date]]&lt;&gt;""),TimeSpend[[#This Row],[Network Description]],"")</f>
        <v/>
      </c>
      <c r="F3709" t="str">
        <f>IF(AND(TimeSpend[[#This Row],[Personnel number]]&lt;&gt;"",TimeSpend[[#This Row],[Date]]&lt;&gt;""),TimeSpend[[#This Row],[Activity]],"")</f>
        <v/>
      </c>
      <c r="G3709" t="str">
        <f>IF(AND(TimeSpend[[#This Row],[Personnel number]]&lt;&gt;"",TimeSpend[[#This Row],[Date]]&lt;&gt;""),TimeSpend[[#This Row],[Activity description]],"")</f>
        <v/>
      </c>
      <c r="H3709" s="36" t="str">
        <f>IF(AND(TimeSpend[[#This Row],[Personnel number]]&lt;&gt;"",TimeSpend[[#This Row],[Date]]&lt;&gt;""),TimeSpend[[#This Row],[Start Time]],"")</f>
        <v/>
      </c>
      <c r="I3709" s="36" t="str">
        <f>IF(AND(TimeSpend[[#This Row],[Personnel number]]&lt;&gt;"",TimeSpend[[#This Row],[Date]]&lt;&gt;""),TimeSpend[[#This Row],[End Time]],"")</f>
        <v/>
      </c>
      <c r="J3709" t="str">
        <f>IF(AND(TimeSpend[[#This Row],[Personnel number]]&lt;&gt;"",TimeSpend[[#This Row],[Date]]&lt;&gt;""),TimeSpend[[#This Row],[Location]],"")</f>
        <v/>
      </c>
      <c r="K3709" t="str">
        <f>IF(AND(TimeSpend[[#This Row],[Personnel number]]&lt;&gt;"",TimeSpend[[#This Row],[Date]]&lt;&gt;""),TimeSpend[[#This Row],[Task]],"")</f>
        <v/>
      </c>
      <c r="L3709" t="str">
        <f>IF(AND(TimeSpend[[#This Row],[Personnel number]]&lt;&gt;"",TimeSpend[[#This Row],[Date]]&lt;&gt;""),Utilization!$J$2,"")</f>
        <v/>
      </c>
      <c r="M3709" t="str">
        <f>IF(AND(TimeSpend[[#This Row],[Personnel number]]&lt;&gt;"",TimeSpend[[#This Row],[Date]]&lt;&gt;""),TimeSpend[[#This Row],[Employee Name]],"")</f>
        <v/>
      </c>
      <c r="N3709" t="str">
        <f t="shared" si="116"/>
        <v/>
      </c>
      <c r="O3709" t="str">
        <f t="shared" si="117"/>
        <v/>
      </c>
      <c r="P3709" t="str">
        <f>IF(D3709&lt;&gt;"",VLOOKUP(D3709,Projects!B:C,2,0),"")</f>
        <v/>
      </c>
    </row>
    <row r="3710" spans="1:16" x14ac:dyDescent="0.25">
      <c r="A3710" t="str">
        <f>UPPER(IF(AND(TimeSpend[[#This Row],[Personnel number]]&lt;&gt;"",TimeSpend[[#This Row],[Date]]&lt;&gt;""),TimeSpend[[#This Row],[Personnel number]],""))</f>
        <v/>
      </c>
      <c r="B3710" s="85" t="str">
        <f>IF(AND(TimeSpend[[#This Row],[Personnel number]]&lt;&gt;"",TimeSpend[[#This Row],[Date]]&lt;&gt;""),TEXT(TimeSpend[[#This Row],[Date]],"[$-409]yyyyMMdd"),"")</f>
        <v/>
      </c>
      <c r="C3710" s="33" t="str">
        <f>IF(AND(TimeSpend[[#This Row],[Personnel number]]&lt;&gt;"",TimeSpend[[#This Row],[Date]]&lt;&gt;""),SUBSTITUTE(TimeSpend[[#This Row],[Hours]],",","."),"")</f>
        <v/>
      </c>
      <c r="D3710" t="str">
        <f>IF(AND(TimeSpend[[#This Row],[Personnel number]]&lt;&gt;"",TimeSpend[[#This Row],[Date]]&lt;&gt;""),TimeSpend[[#This Row],[Network]],"")</f>
        <v/>
      </c>
      <c r="E3710" t="str">
        <f>IF(AND(TimeSpend[[#This Row],[Personnel number]]&lt;&gt;"",TimeSpend[[#This Row],[Date]]&lt;&gt;""),TimeSpend[[#This Row],[Network Description]],"")</f>
        <v/>
      </c>
      <c r="F3710" t="str">
        <f>IF(AND(TimeSpend[[#This Row],[Personnel number]]&lt;&gt;"",TimeSpend[[#This Row],[Date]]&lt;&gt;""),TimeSpend[[#This Row],[Activity]],"")</f>
        <v/>
      </c>
      <c r="G3710" t="str">
        <f>IF(AND(TimeSpend[[#This Row],[Personnel number]]&lt;&gt;"",TimeSpend[[#This Row],[Date]]&lt;&gt;""),TimeSpend[[#This Row],[Activity description]],"")</f>
        <v/>
      </c>
      <c r="H3710" s="36" t="str">
        <f>IF(AND(TimeSpend[[#This Row],[Personnel number]]&lt;&gt;"",TimeSpend[[#This Row],[Date]]&lt;&gt;""),TimeSpend[[#This Row],[Start Time]],"")</f>
        <v/>
      </c>
      <c r="I3710" s="36" t="str">
        <f>IF(AND(TimeSpend[[#This Row],[Personnel number]]&lt;&gt;"",TimeSpend[[#This Row],[Date]]&lt;&gt;""),TimeSpend[[#This Row],[End Time]],"")</f>
        <v/>
      </c>
      <c r="J3710" t="str">
        <f>IF(AND(TimeSpend[[#This Row],[Personnel number]]&lt;&gt;"",TimeSpend[[#This Row],[Date]]&lt;&gt;""),TimeSpend[[#This Row],[Location]],"")</f>
        <v/>
      </c>
      <c r="K3710" t="str">
        <f>IF(AND(TimeSpend[[#This Row],[Personnel number]]&lt;&gt;"",TimeSpend[[#This Row],[Date]]&lt;&gt;""),TimeSpend[[#This Row],[Task]],"")</f>
        <v/>
      </c>
      <c r="L3710" t="str">
        <f>IF(AND(TimeSpend[[#This Row],[Personnel number]]&lt;&gt;"",TimeSpend[[#This Row],[Date]]&lt;&gt;""),Utilization!$J$2,"")</f>
        <v/>
      </c>
      <c r="M3710" t="str">
        <f>IF(AND(TimeSpend[[#This Row],[Personnel number]]&lt;&gt;"",TimeSpend[[#This Row],[Date]]&lt;&gt;""),TimeSpend[[#This Row],[Employee Name]],"")</f>
        <v/>
      </c>
      <c r="N3710" t="str">
        <f t="shared" si="116"/>
        <v/>
      </c>
      <c r="O3710" t="str">
        <f t="shared" si="117"/>
        <v/>
      </c>
      <c r="P3710" t="str">
        <f>IF(D3710&lt;&gt;"",VLOOKUP(D3710,Projects!B:C,2,0),"")</f>
        <v/>
      </c>
    </row>
    <row r="3711" spans="1:16" x14ac:dyDescent="0.25">
      <c r="A3711" t="str">
        <f>UPPER(IF(AND(TimeSpend[[#This Row],[Personnel number]]&lt;&gt;"",TimeSpend[[#This Row],[Date]]&lt;&gt;""),TimeSpend[[#This Row],[Personnel number]],""))</f>
        <v/>
      </c>
      <c r="B3711" s="85" t="str">
        <f>IF(AND(TimeSpend[[#This Row],[Personnel number]]&lt;&gt;"",TimeSpend[[#This Row],[Date]]&lt;&gt;""),TEXT(TimeSpend[[#This Row],[Date]],"[$-409]yyyyMMdd"),"")</f>
        <v/>
      </c>
      <c r="C3711" s="33" t="str">
        <f>IF(AND(TimeSpend[[#This Row],[Personnel number]]&lt;&gt;"",TimeSpend[[#This Row],[Date]]&lt;&gt;""),SUBSTITUTE(TimeSpend[[#This Row],[Hours]],",","."),"")</f>
        <v/>
      </c>
      <c r="D3711" t="str">
        <f>IF(AND(TimeSpend[[#This Row],[Personnel number]]&lt;&gt;"",TimeSpend[[#This Row],[Date]]&lt;&gt;""),TimeSpend[[#This Row],[Network]],"")</f>
        <v/>
      </c>
      <c r="E3711" t="str">
        <f>IF(AND(TimeSpend[[#This Row],[Personnel number]]&lt;&gt;"",TimeSpend[[#This Row],[Date]]&lt;&gt;""),TimeSpend[[#This Row],[Network Description]],"")</f>
        <v/>
      </c>
      <c r="F3711" t="str">
        <f>IF(AND(TimeSpend[[#This Row],[Personnel number]]&lt;&gt;"",TimeSpend[[#This Row],[Date]]&lt;&gt;""),TimeSpend[[#This Row],[Activity]],"")</f>
        <v/>
      </c>
      <c r="G3711" t="str">
        <f>IF(AND(TimeSpend[[#This Row],[Personnel number]]&lt;&gt;"",TimeSpend[[#This Row],[Date]]&lt;&gt;""),TimeSpend[[#This Row],[Activity description]],"")</f>
        <v/>
      </c>
      <c r="H3711" s="36" t="str">
        <f>IF(AND(TimeSpend[[#This Row],[Personnel number]]&lt;&gt;"",TimeSpend[[#This Row],[Date]]&lt;&gt;""),TimeSpend[[#This Row],[Start Time]],"")</f>
        <v/>
      </c>
      <c r="I3711" s="36" t="str">
        <f>IF(AND(TimeSpend[[#This Row],[Personnel number]]&lt;&gt;"",TimeSpend[[#This Row],[Date]]&lt;&gt;""),TimeSpend[[#This Row],[End Time]],"")</f>
        <v/>
      </c>
      <c r="J3711" t="str">
        <f>IF(AND(TimeSpend[[#This Row],[Personnel number]]&lt;&gt;"",TimeSpend[[#This Row],[Date]]&lt;&gt;""),TimeSpend[[#This Row],[Location]],"")</f>
        <v/>
      </c>
      <c r="K3711" t="str">
        <f>IF(AND(TimeSpend[[#This Row],[Personnel number]]&lt;&gt;"",TimeSpend[[#This Row],[Date]]&lt;&gt;""),TimeSpend[[#This Row],[Task]],"")</f>
        <v/>
      </c>
      <c r="L3711" t="str">
        <f>IF(AND(TimeSpend[[#This Row],[Personnel number]]&lt;&gt;"",TimeSpend[[#This Row],[Date]]&lt;&gt;""),Utilization!$J$2,"")</f>
        <v/>
      </c>
      <c r="M3711" t="str">
        <f>IF(AND(TimeSpend[[#This Row],[Personnel number]]&lt;&gt;"",TimeSpend[[#This Row],[Date]]&lt;&gt;""),TimeSpend[[#This Row],[Employee Name]],"")</f>
        <v/>
      </c>
      <c r="N3711" t="str">
        <f t="shared" si="116"/>
        <v/>
      </c>
      <c r="O3711" t="str">
        <f t="shared" si="117"/>
        <v/>
      </c>
      <c r="P3711" t="str">
        <f>IF(D3711&lt;&gt;"",VLOOKUP(D3711,Projects!B:C,2,0),"")</f>
        <v/>
      </c>
    </row>
    <row r="3712" spans="1:16" x14ac:dyDescent="0.25">
      <c r="A3712" t="str">
        <f>UPPER(IF(AND(TimeSpend[[#This Row],[Personnel number]]&lt;&gt;"",TimeSpend[[#This Row],[Date]]&lt;&gt;""),TimeSpend[[#This Row],[Personnel number]],""))</f>
        <v/>
      </c>
      <c r="B3712" s="85" t="str">
        <f>IF(AND(TimeSpend[[#This Row],[Personnel number]]&lt;&gt;"",TimeSpend[[#This Row],[Date]]&lt;&gt;""),TEXT(TimeSpend[[#This Row],[Date]],"[$-409]yyyyMMdd"),"")</f>
        <v/>
      </c>
      <c r="C3712" s="33" t="str">
        <f>IF(AND(TimeSpend[[#This Row],[Personnel number]]&lt;&gt;"",TimeSpend[[#This Row],[Date]]&lt;&gt;""),SUBSTITUTE(TimeSpend[[#This Row],[Hours]],",","."),"")</f>
        <v/>
      </c>
      <c r="D3712" t="str">
        <f>IF(AND(TimeSpend[[#This Row],[Personnel number]]&lt;&gt;"",TimeSpend[[#This Row],[Date]]&lt;&gt;""),TimeSpend[[#This Row],[Network]],"")</f>
        <v/>
      </c>
      <c r="E3712" t="str">
        <f>IF(AND(TimeSpend[[#This Row],[Personnel number]]&lt;&gt;"",TimeSpend[[#This Row],[Date]]&lt;&gt;""),TimeSpend[[#This Row],[Network Description]],"")</f>
        <v/>
      </c>
      <c r="F3712" t="str">
        <f>IF(AND(TimeSpend[[#This Row],[Personnel number]]&lt;&gt;"",TimeSpend[[#This Row],[Date]]&lt;&gt;""),TimeSpend[[#This Row],[Activity]],"")</f>
        <v/>
      </c>
      <c r="G3712" t="str">
        <f>IF(AND(TimeSpend[[#This Row],[Personnel number]]&lt;&gt;"",TimeSpend[[#This Row],[Date]]&lt;&gt;""),TimeSpend[[#This Row],[Activity description]],"")</f>
        <v/>
      </c>
      <c r="H3712" s="36" t="str">
        <f>IF(AND(TimeSpend[[#This Row],[Personnel number]]&lt;&gt;"",TimeSpend[[#This Row],[Date]]&lt;&gt;""),TimeSpend[[#This Row],[Start Time]],"")</f>
        <v/>
      </c>
      <c r="I3712" s="36" t="str">
        <f>IF(AND(TimeSpend[[#This Row],[Personnel number]]&lt;&gt;"",TimeSpend[[#This Row],[Date]]&lt;&gt;""),TimeSpend[[#This Row],[End Time]],"")</f>
        <v/>
      </c>
      <c r="J3712" t="str">
        <f>IF(AND(TimeSpend[[#This Row],[Personnel number]]&lt;&gt;"",TimeSpend[[#This Row],[Date]]&lt;&gt;""),TimeSpend[[#This Row],[Location]],"")</f>
        <v/>
      </c>
      <c r="K3712" t="str">
        <f>IF(AND(TimeSpend[[#This Row],[Personnel number]]&lt;&gt;"",TimeSpend[[#This Row],[Date]]&lt;&gt;""),TimeSpend[[#This Row],[Task]],"")</f>
        <v/>
      </c>
      <c r="L3712" t="str">
        <f>IF(AND(TimeSpend[[#This Row],[Personnel number]]&lt;&gt;"",TimeSpend[[#This Row],[Date]]&lt;&gt;""),Utilization!$J$2,"")</f>
        <v/>
      </c>
      <c r="M3712" t="str">
        <f>IF(AND(TimeSpend[[#This Row],[Personnel number]]&lt;&gt;"",TimeSpend[[#This Row],[Date]]&lt;&gt;""),TimeSpend[[#This Row],[Employee Name]],"")</f>
        <v/>
      </c>
      <c r="N3712" t="str">
        <f t="shared" si="116"/>
        <v/>
      </c>
      <c r="O3712" t="str">
        <f t="shared" si="117"/>
        <v/>
      </c>
      <c r="P3712" t="str">
        <f>IF(D3712&lt;&gt;"",VLOOKUP(D3712,Projects!B:C,2,0),"")</f>
        <v/>
      </c>
    </row>
    <row r="3713" spans="1:16" x14ac:dyDescent="0.25">
      <c r="A3713" t="str">
        <f>UPPER(IF(AND(TimeSpend[[#This Row],[Personnel number]]&lt;&gt;"",TimeSpend[[#This Row],[Date]]&lt;&gt;""),TimeSpend[[#This Row],[Personnel number]],""))</f>
        <v/>
      </c>
      <c r="B3713" s="85" t="str">
        <f>IF(AND(TimeSpend[[#This Row],[Personnel number]]&lt;&gt;"",TimeSpend[[#This Row],[Date]]&lt;&gt;""),TEXT(TimeSpend[[#This Row],[Date]],"[$-409]yyyyMMdd"),"")</f>
        <v/>
      </c>
      <c r="C3713" s="33" t="str">
        <f>IF(AND(TimeSpend[[#This Row],[Personnel number]]&lt;&gt;"",TimeSpend[[#This Row],[Date]]&lt;&gt;""),SUBSTITUTE(TimeSpend[[#This Row],[Hours]],",","."),"")</f>
        <v/>
      </c>
      <c r="D3713" t="str">
        <f>IF(AND(TimeSpend[[#This Row],[Personnel number]]&lt;&gt;"",TimeSpend[[#This Row],[Date]]&lt;&gt;""),TimeSpend[[#This Row],[Network]],"")</f>
        <v/>
      </c>
      <c r="E3713" t="str">
        <f>IF(AND(TimeSpend[[#This Row],[Personnel number]]&lt;&gt;"",TimeSpend[[#This Row],[Date]]&lt;&gt;""),TimeSpend[[#This Row],[Network Description]],"")</f>
        <v/>
      </c>
      <c r="F3713" t="str">
        <f>IF(AND(TimeSpend[[#This Row],[Personnel number]]&lt;&gt;"",TimeSpend[[#This Row],[Date]]&lt;&gt;""),TimeSpend[[#This Row],[Activity]],"")</f>
        <v/>
      </c>
      <c r="G3713" t="str">
        <f>IF(AND(TimeSpend[[#This Row],[Personnel number]]&lt;&gt;"",TimeSpend[[#This Row],[Date]]&lt;&gt;""),TimeSpend[[#This Row],[Activity description]],"")</f>
        <v/>
      </c>
      <c r="H3713" s="36" t="str">
        <f>IF(AND(TimeSpend[[#This Row],[Personnel number]]&lt;&gt;"",TimeSpend[[#This Row],[Date]]&lt;&gt;""),TimeSpend[[#This Row],[Start Time]],"")</f>
        <v/>
      </c>
      <c r="I3713" s="36" t="str">
        <f>IF(AND(TimeSpend[[#This Row],[Personnel number]]&lt;&gt;"",TimeSpend[[#This Row],[Date]]&lt;&gt;""),TimeSpend[[#This Row],[End Time]],"")</f>
        <v/>
      </c>
      <c r="J3713" t="str">
        <f>IF(AND(TimeSpend[[#This Row],[Personnel number]]&lt;&gt;"",TimeSpend[[#This Row],[Date]]&lt;&gt;""),TimeSpend[[#This Row],[Location]],"")</f>
        <v/>
      </c>
      <c r="K3713" t="str">
        <f>IF(AND(TimeSpend[[#This Row],[Personnel number]]&lt;&gt;"",TimeSpend[[#This Row],[Date]]&lt;&gt;""),TimeSpend[[#This Row],[Task]],"")</f>
        <v/>
      </c>
      <c r="L3713" t="str">
        <f>IF(AND(TimeSpend[[#This Row],[Personnel number]]&lt;&gt;"",TimeSpend[[#This Row],[Date]]&lt;&gt;""),Utilization!$J$2,"")</f>
        <v/>
      </c>
      <c r="M3713" t="str">
        <f>IF(AND(TimeSpend[[#This Row],[Personnel number]]&lt;&gt;"",TimeSpend[[#This Row],[Date]]&lt;&gt;""),TimeSpend[[#This Row],[Employee Name]],"")</f>
        <v/>
      </c>
      <c r="N3713" t="str">
        <f t="shared" si="116"/>
        <v/>
      </c>
      <c r="O3713" t="str">
        <f t="shared" si="117"/>
        <v/>
      </c>
      <c r="P3713" t="str">
        <f>IF(D3713&lt;&gt;"",VLOOKUP(D3713,Projects!B:C,2,0),"")</f>
        <v/>
      </c>
    </row>
    <row r="3714" spans="1:16" x14ac:dyDescent="0.25">
      <c r="A3714" t="str">
        <f>UPPER(IF(AND(TimeSpend[[#This Row],[Personnel number]]&lt;&gt;"",TimeSpend[[#This Row],[Date]]&lt;&gt;""),TimeSpend[[#This Row],[Personnel number]],""))</f>
        <v/>
      </c>
      <c r="B3714" s="85" t="str">
        <f>IF(AND(TimeSpend[[#This Row],[Personnel number]]&lt;&gt;"",TimeSpend[[#This Row],[Date]]&lt;&gt;""),TEXT(TimeSpend[[#This Row],[Date]],"[$-409]yyyyMMdd"),"")</f>
        <v/>
      </c>
      <c r="C3714" s="33" t="str">
        <f>IF(AND(TimeSpend[[#This Row],[Personnel number]]&lt;&gt;"",TimeSpend[[#This Row],[Date]]&lt;&gt;""),SUBSTITUTE(TimeSpend[[#This Row],[Hours]],",","."),"")</f>
        <v/>
      </c>
      <c r="D3714" t="str">
        <f>IF(AND(TimeSpend[[#This Row],[Personnel number]]&lt;&gt;"",TimeSpend[[#This Row],[Date]]&lt;&gt;""),TimeSpend[[#This Row],[Network]],"")</f>
        <v/>
      </c>
      <c r="E3714" t="str">
        <f>IF(AND(TimeSpend[[#This Row],[Personnel number]]&lt;&gt;"",TimeSpend[[#This Row],[Date]]&lt;&gt;""),TimeSpend[[#This Row],[Network Description]],"")</f>
        <v/>
      </c>
      <c r="F3714" t="str">
        <f>IF(AND(TimeSpend[[#This Row],[Personnel number]]&lt;&gt;"",TimeSpend[[#This Row],[Date]]&lt;&gt;""),TimeSpend[[#This Row],[Activity]],"")</f>
        <v/>
      </c>
      <c r="G3714" t="str">
        <f>IF(AND(TimeSpend[[#This Row],[Personnel number]]&lt;&gt;"",TimeSpend[[#This Row],[Date]]&lt;&gt;""),TimeSpend[[#This Row],[Activity description]],"")</f>
        <v/>
      </c>
      <c r="H3714" s="36" t="str">
        <f>IF(AND(TimeSpend[[#This Row],[Personnel number]]&lt;&gt;"",TimeSpend[[#This Row],[Date]]&lt;&gt;""),TimeSpend[[#This Row],[Start Time]],"")</f>
        <v/>
      </c>
      <c r="I3714" s="36" t="str">
        <f>IF(AND(TimeSpend[[#This Row],[Personnel number]]&lt;&gt;"",TimeSpend[[#This Row],[Date]]&lt;&gt;""),TimeSpend[[#This Row],[End Time]],"")</f>
        <v/>
      </c>
      <c r="J3714" t="str">
        <f>IF(AND(TimeSpend[[#This Row],[Personnel number]]&lt;&gt;"",TimeSpend[[#This Row],[Date]]&lt;&gt;""),TimeSpend[[#This Row],[Location]],"")</f>
        <v/>
      </c>
      <c r="K3714" t="str">
        <f>IF(AND(TimeSpend[[#This Row],[Personnel number]]&lt;&gt;"",TimeSpend[[#This Row],[Date]]&lt;&gt;""),TimeSpend[[#This Row],[Task]],"")</f>
        <v/>
      </c>
      <c r="L3714" t="str">
        <f>IF(AND(TimeSpend[[#This Row],[Personnel number]]&lt;&gt;"",TimeSpend[[#This Row],[Date]]&lt;&gt;""),Utilization!$J$2,"")</f>
        <v/>
      </c>
      <c r="M3714" t="str">
        <f>IF(AND(TimeSpend[[#This Row],[Personnel number]]&lt;&gt;"",TimeSpend[[#This Row],[Date]]&lt;&gt;""),TimeSpend[[#This Row],[Employee Name]],"")</f>
        <v/>
      </c>
      <c r="N3714" t="str">
        <f t="shared" si="116"/>
        <v/>
      </c>
      <c r="O3714" t="str">
        <f t="shared" si="117"/>
        <v/>
      </c>
      <c r="P3714" t="str">
        <f>IF(D3714&lt;&gt;"",VLOOKUP(D3714,Projects!B:C,2,0),"")</f>
        <v/>
      </c>
    </row>
    <row r="3715" spans="1:16" x14ac:dyDescent="0.25">
      <c r="A3715" t="str">
        <f>UPPER(IF(AND(TimeSpend[[#This Row],[Personnel number]]&lt;&gt;"",TimeSpend[[#This Row],[Date]]&lt;&gt;""),TimeSpend[[#This Row],[Personnel number]],""))</f>
        <v/>
      </c>
      <c r="B3715" s="85" t="str">
        <f>IF(AND(TimeSpend[[#This Row],[Personnel number]]&lt;&gt;"",TimeSpend[[#This Row],[Date]]&lt;&gt;""),TEXT(TimeSpend[[#This Row],[Date]],"[$-409]yyyyMMdd"),"")</f>
        <v/>
      </c>
      <c r="C3715" s="33" t="str">
        <f>IF(AND(TimeSpend[[#This Row],[Personnel number]]&lt;&gt;"",TimeSpend[[#This Row],[Date]]&lt;&gt;""),SUBSTITUTE(TimeSpend[[#This Row],[Hours]],",","."),"")</f>
        <v/>
      </c>
      <c r="D3715" t="str">
        <f>IF(AND(TimeSpend[[#This Row],[Personnel number]]&lt;&gt;"",TimeSpend[[#This Row],[Date]]&lt;&gt;""),TimeSpend[[#This Row],[Network]],"")</f>
        <v/>
      </c>
      <c r="E3715" t="str">
        <f>IF(AND(TimeSpend[[#This Row],[Personnel number]]&lt;&gt;"",TimeSpend[[#This Row],[Date]]&lt;&gt;""),TimeSpend[[#This Row],[Network Description]],"")</f>
        <v/>
      </c>
      <c r="F3715" t="str">
        <f>IF(AND(TimeSpend[[#This Row],[Personnel number]]&lt;&gt;"",TimeSpend[[#This Row],[Date]]&lt;&gt;""),TimeSpend[[#This Row],[Activity]],"")</f>
        <v/>
      </c>
      <c r="G3715" t="str">
        <f>IF(AND(TimeSpend[[#This Row],[Personnel number]]&lt;&gt;"",TimeSpend[[#This Row],[Date]]&lt;&gt;""),TimeSpend[[#This Row],[Activity description]],"")</f>
        <v/>
      </c>
      <c r="H3715" s="36" t="str">
        <f>IF(AND(TimeSpend[[#This Row],[Personnel number]]&lt;&gt;"",TimeSpend[[#This Row],[Date]]&lt;&gt;""),TimeSpend[[#This Row],[Start Time]],"")</f>
        <v/>
      </c>
      <c r="I3715" s="36" t="str">
        <f>IF(AND(TimeSpend[[#This Row],[Personnel number]]&lt;&gt;"",TimeSpend[[#This Row],[Date]]&lt;&gt;""),TimeSpend[[#This Row],[End Time]],"")</f>
        <v/>
      </c>
      <c r="J3715" t="str">
        <f>IF(AND(TimeSpend[[#This Row],[Personnel number]]&lt;&gt;"",TimeSpend[[#This Row],[Date]]&lt;&gt;""),TimeSpend[[#This Row],[Location]],"")</f>
        <v/>
      </c>
      <c r="K3715" t="str">
        <f>IF(AND(TimeSpend[[#This Row],[Personnel number]]&lt;&gt;"",TimeSpend[[#This Row],[Date]]&lt;&gt;""),TimeSpend[[#This Row],[Task]],"")</f>
        <v/>
      </c>
      <c r="L3715" t="str">
        <f>IF(AND(TimeSpend[[#This Row],[Personnel number]]&lt;&gt;"",TimeSpend[[#This Row],[Date]]&lt;&gt;""),Utilization!$J$2,"")</f>
        <v/>
      </c>
      <c r="M3715" t="str">
        <f>IF(AND(TimeSpend[[#This Row],[Personnel number]]&lt;&gt;"",TimeSpend[[#This Row],[Date]]&lt;&gt;""),TimeSpend[[#This Row],[Employee Name]],"")</f>
        <v/>
      </c>
      <c r="N3715" t="str">
        <f t="shared" si="116"/>
        <v/>
      </c>
      <c r="O3715" t="str">
        <f t="shared" si="117"/>
        <v/>
      </c>
      <c r="P3715" t="str">
        <f>IF(D3715&lt;&gt;"",VLOOKUP(D3715,Projects!B:C,2,0),"")</f>
        <v/>
      </c>
    </row>
    <row r="3716" spans="1:16" x14ac:dyDescent="0.25">
      <c r="A3716" t="str">
        <f>UPPER(IF(AND(TimeSpend[[#This Row],[Personnel number]]&lt;&gt;"",TimeSpend[[#This Row],[Date]]&lt;&gt;""),TimeSpend[[#This Row],[Personnel number]],""))</f>
        <v/>
      </c>
      <c r="B3716" s="85" t="str">
        <f>IF(AND(TimeSpend[[#This Row],[Personnel number]]&lt;&gt;"",TimeSpend[[#This Row],[Date]]&lt;&gt;""),TEXT(TimeSpend[[#This Row],[Date]],"[$-409]yyyyMMdd"),"")</f>
        <v/>
      </c>
      <c r="C3716" s="33" t="str">
        <f>IF(AND(TimeSpend[[#This Row],[Personnel number]]&lt;&gt;"",TimeSpend[[#This Row],[Date]]&lt;&gt;""),SUBSTITUTE(TimeSpend[[#This Row],[Hours]],",","."),"")</f>
        <v/>
      </c>
      <c r="D3716" t="str">
        <f>IF(AND(TimeSpend[[#This Row],[Personnel number]]&lt;&gt;"",TimeSpend[[#This Row],[Date]]&lt;&gt;""),TimeSpend[[#This Row],[Network]],"")</f>
        <v/>
      </c>
      <c r="E3716" t="str">
        <f>IF(AND(TimeSpend[[#This Row],[Personnel number]]&lt;&gt;"",TimeSpend[[#This Row],[Date]]&lt;&gt;""),TimeSpend[[#This Row],[Network Description]],"")</f>
        <v/>
      </c>
      <c r="F3716" t="str">
        <f>IF(AND(TimeSpend[[#This Row],[Personnel number]]&lt;&gt;"",TimeSpend[[#This Row],[Date]]&lt;&gt;""),TimeSpend[[#This Row],[Activity]],"")</f>
        <v/>
      </c>
      <c r="G3716" t="str">
        <f>IF(AND(TimeSpend[[#This Row],[Personnel number]]&lt;&gt;"",TimeSpend[[#This Row],[Date]]&lt;&gt;""),TimeSpend[[#This Row],[Activity description]],"")</f>
        <v/>
      </c>
      <c r="H3716" s="36" t="str">
        <f>IF(AND(TimeSpend[[#This Row],[Personnel number]]&lt;&gt;"",TimeSpend[[#This Row],[Date]]&lt;&gt;""),TimeSpend[[#This Row],[Start Time]],"")</f>
        <v/>
      </c>
      <c r="I3716" s="36" t="str">
        <f>IF(AND(TimeSpend[[#This Row],[Personnel number]]&lt;&gt;"",TimeSpend[[#This Row],[Date]]&lt;&gt;""),TimeSpend[[#This Row],[End Time]],"")</f>
        <v/>
      </c>
      <c r="J3716" t="str">
        <f>IF(AND(TimeSpend[[#This Row],[Personnel number]]&lt;&gt;"",TimeSpend[[#This Row],[Date]]&lt;&gt;""),TimeSpend[[#This Row],[Location]],"")</f>
        <v/>
      </c>
      <c r="K3716" t="str">
        <f>IF(AND(TimeSpend[[#This Row],[Personnel number]]&lt;&gt;"",TimeSpend[[#This Row],[Date]]&lt;&gt;""),TimeSpend[[#This Row],[Task]],"")</f>
        <v/>
      </c>
      <c r="L3716" t="str">
        <f>IF(AND(TimeSpend[[#This Row],[Personnel number]]&lt;&gt;"",TimeSpend[[#This Row],[Date]]&lt;&gt;""),Utilization!$J$2,"")</f>
        <v/>
      </c>
      <c r="M3716" t="str">
        <f>IF(AND(TimeSpend[[#This Row],[Personnel number]]&lt;&gt;"",TimeSpend[[#This Row],[Date]]&lt;&gt;""),TimeSpend[[#This Row],[Employee Name]],"")</f>
        <v/>
      </c>
      <c r="N3716" t="str">
        <f t="shared" si="116"/>
        <v/>
      </c>
      <c r="O3716" t="str">
        <f t="shared" si="117"/>
        <v/>
      </c>
      <c r="P3716" t="str">
        <f>IF(D3716&lt;&gt;"",VLOOKUP(D3716,Projects!B:C,2,0),"")</f>
        <v/>
      </c>
    </row>
    <row r="3717" spans="1:16" x14ac:dyDescent="0.25">
      <c r="A3717" t="str">
        <f>UPPER(IF(AND(TimeSpend[[#This Row],[Personnel number]]&lt;&gt;"",TimeSpend[[#This Row],[Date]]&lt;&gt;""),TimeSpend[[#This Row],[Personnel number]],""))</f>
        <v/>
      </c>
      <c r="B3717" s="85" t="str">
        <f>IF(AND(TimeSpend[[#This Row],[Personnel number]]&lt;&gt;"",TimeSpend[[#This Row],[Date]]&lt;&gt;""),TEXT(TimeSpend[[#This Row],[Date]],"[$-409]yyyyMMdd"),"")</f>
        <v/>
      </c>
      <c r="C3717" s="33" t="str">
        <f>IF(AND(TimeSpend[[#This Row],[Personnel number]]&lt;&gt;"",TimeSpend[[#This Row],[Date]]&lt;&gt;""),SUBSTITUTE(TimeSpend[[#This Row],[Hours]],",","."),"")</f>
        <v/>
      </c>
      <c r="D3717" t="str">
        <f>IF(AND(TimeSpend[[#This Row],[Personnel number]]&lt;&gt;"",TimeSpend[[#This Row],[Date]]&lt;&gt;""),TimeSpend[[#This Row],[Network]],"")</f>
        <v/>
      </c>
      <c r="E3717" t="str">
        <f>IF(AND(TimeSpend[[#This Row],[Personnel number]]&lt;&gt;"",TimeSpend[[#This Row],[Date]]&lt;&gt;""),TimeSpend[[#This Row],[Network Description]],"")</f>
        <v/>
      </c>
      <c r="F3717" t="str">
        <f>IF(AND(TimeSpend[[#This Row],[Personnel number]]&lt;&gt;"",TimeSpend[[#This Row],[Date]]&lt;&gt;""),TimeSpend[[#This Row],[Activity]],"")</f>
        <v/>
      </c>
      <c r="G3717" t="str">
        <f>IF(AND(TimeSpend[[#This Row],[Personnel number]]&lt;&gt;"",TimeSpend[[#This Row],[Date]]&lt;&gt;""),TimeSpend[[#This Row],[Activity description]],"")</f>
        <v/>
      </c>
      <c r="H3717" s="36" t="str">
        <f>IF(AND(TimeSpend[[#This Row],[Personnel number]]&lt;&gt;"",TimeSpend[[#This Row],[Date]]&lt;&gt;""),TimeSpend[[#This Row],[Start Time]],"")</f>
        <v/>
      </c>
      <c r="I3717" s="36" t="str">
        <f>IF(AND(TimeSpend[[#This Row],[Personnel number]]&lt;&gt;"",TimeSpend[[#This Row],[Date]]&lt;&gt;""),TimeSpend[[#This Row],[End Time]],"")</f>
        <v/>
      </c>
      <c r="J3717" t="str">
        <f>IF(AND(TimeSpend[[#This Row],[Personnel number]]&lt;&gt;"",TimeSpend[[#This Row],[Date]]&lt;&gt;""),TimeSpend[[#This Row],[Location]],"")</f>
        <v/>
      </c>
      <c r="K3717" t="str">
        <f>IF(AND(TimeSpend[[#This Row],[Personnel number]]&lt;&gt;"",TimeSpend[[#This Row],[Date]]&lt;&gt;""),TimeSpend[[#This Row],[Task]],"")</f>
        <v/>
      </c>
      <c r="L3717" t="str">
        <f>IF(AND(TimeSpend[[#This Row],[Personnel number]]&lt;&gt;"",TimeSpend[[#This Row],[Date]]&lt;&gt;""),Utilization!$J$2,"")</f>
        <v/>
      </c>
      <c r="M3717" t="str">
        <f>IF(AND(TimeSpend[[#This Row],[Personnel number]]&lt;&gt;"",TimeSpend[[#This Row],[Date]]&lt;&gt;""),TimeSpend[[#This Row],[Employee Name]],"")</f>
        <v/>
      </c>
      <c r="N3717" t="str">
        <f t="shared" si="116"/>
        <v/>
      </c>
      <c r="O3717" t="str">
        <f t="shared" si="117"/>
        <v/>
      </c>
      <c r="P3717" t="str">
        <f>IF(D3717&lt;&gt;"",VLOOKUP(D3717,Projects!B:C,2,0),"")</f>
        <v/>
      </c>
    </row>
    <row r="3718" spans="1:16" x14ac:dyDescent="0.25">
      <c r="A3718" t="str">
        <f>UPPER(IF(AND(TimeSpend[[#This Row],[Personnel number]]&lt;&gt;"",TimeSpend[[#This Row],[Date]]&lt;&gt;""),TimeSpend[[#This Row],[Personnel number]],""))</f>
        <v/>
      </c>
      <c r="B3718" s="85" t="str">
        <f>IF(AND(TimeSpend[[#This Row],[Personnel number]]&lt;&gt;"",TimeSpend[[#This Row],[Date]]&lt;&gt;""),TEXT(TimeSpend[[#This Row],[Date]],"[$-409]yyyyMMdd"),"")</f>
        <v/>
      </c>
      <c r="C3718" s="33" t="str">
        <f>IF(AND(TimeSpend[[#This Row],[Personnel number]]&lt;&gt;"",TimeSpend[[#This Row],[Date]]&lt;&gt;""),SUBSTITUTE(TimeSpend[[#This Row],[Hours]],",","."),"")</f>
        <v/>
      </c>
      <c r="D3718" t="str">
        <f>IF(AND(TimeSpend[[#This Row],[Personnel number]]&lt;&gt;"",TimeSpend[[#This Row],[Date]]&lt;&gt;""),TimeSpend[[#This Row],[Network]],"")</f>
        <v/>
      </c>
      <c r="E3718" t="str">
        <f>IF(AND(TimeSpend[[#This Row],[Personnel number]]&lt;&gt;"",TimeSpend[[#This Row],[Date]]&lt;&gt;""),TimeSpend[[#This Row],[Network Description]],"")</f>
        <v/>
      </c>
      <c r="F3718" t="str">
        <f>IF(AND(TimeSpend[[#This Row],[Personnel number]]&lt;&gt;"",TimeSpend[[#This Row],[Date]]&lt;&gt;""),TimeSpend[[#This Row],[Activity]],"")</f>
        <v/>
      </c>
      <c r="G3718" t="str">
        <f>IF(AND(TimeSpend[[#This Row],[Personnel number]]&lt;&gt;"",TimeSpend[[#This Row],[Date]]&lt;&gt;""),TimeSpend[[#This Row],[Activity description]],"")</f>
        <v/>
      </c>
      <c r="H3718" s="36" t="str">
        <f>IF(AND(TimeSpend[[#This Row],[Personnel number]]&lt;&gt;"",TimeSpend[[#This Row],[Date]]&lt;&gt;""),TimeSpend[[#This Row],[Start Time]],"")</f>
        <v/>
      </c>
      <c r="I3718" s="36" t="str">
        <f>IF(AND(TimeSpend[[#This Row],[Personnel number]]&lt;&gt;"",TimeSpend[[#This Row],[Date]]&lt;&gt;""),TimeSpend[[#This Row],[End Time]],"")</f>
        <v/>
      </c>
      <c r="J3718" t="str">
        <f>IF(AND(TimeSpend[[#This Row],[Personnel number]]&lt;&gt;"",TimeSpend[[#This Row],[Date]]&lt;&gt;""),TimeSpend[[#This Row],[Location]],"")</f>
        <v/>
      </c>
      <c r="K3718" t="str">
        <f>IF(AND(TimeSpend[[#This Row],[Personnel number]]&lt;&gt;"",TimeSpend[[#This Row],[Date]]&lt;&gt;""),TimeSpend[[#This Row],[Task]],"")</f>
        <v/>
      </c>
      <c r="L3718" t="str">
        <f>IF(AND(TimeSpend[[#This Row],[Personnel number]]&lt;&gt;"",TimeSpend[[#This Row],[Date]]&lt;&gt;""),Utilization!$J$2,"")</f>
        <v/>
      </c>
      <c r="M3718" t="str">
        <f>IF(AND(TimeSpend[[#This Row],[Personnel number]]&lt;&gt;"",TimeSpend[[#This Row],[Date]]&lt;&gt;""),TimeSpend[[#This Row],[Employee Name]],"")</f>
        <v/>
      </c>
      <c r="N3718" t="str">
        <f t="shared" si="116"/>
        <v/>
      </c>
      <c r="O3718" t="str">
        <f t="shared" si="117"/>
        <v/>
      </c>
      <c r="P3718" t="str">
        <f>IF(D3718&lt;&gt;"",VLOOKUP(D3718,Projects!B:C,2,0),"")</f>
        <v/>
      </c>
    </row>
    <row r="3719" spans="1:16" x14ac:dyDescent="0.25">
      <c r="A3719" t="str">
        <f>UPPER(IF(AND(TimeSpend[[#This Row],[Personnel number]]&lt;&gt;"",TimeSpend[[#This Row],[Date]]&lt;&gt;""),TimeSpend[[#This Row],[Personnel number]],""))</f>
        <v/>
      </c>
      <c r="B3719" s="85" t="str">
        <f>IF(AND(TimeSpend[[#This Row],[Personnel number]]&lt;&gt;"",TimeSpend[[#This Row],[Date]]&lt;&gt;""),TEXT(TimeSpend[[#This Row],[Date]],"[$-409]yyyyMMdd"),"")</f>
        <v/>
      </c>
      <c r="C3719" s="33" t="str">
        <f>IF(AND(TimeSpend[[#This Row],[Personnel number]]&lt;&gt;"",TimeSpend[[#This Row],[Date]]&lt;&gt;""),SUBSTITUTE(TimeSpend[[#This Row],[Hours]],",","."),"")</f>
        <v/>
      </c>
      <c r="D3719" t="str">
        <f>IF(AND(TimeSpend[[#This Row],[Personnel number]]&lt;&gt;"",TimeSpend[[#This Row],[Date]]&lt;&gt;""),TimeSpend[[#This Row],[Network]],"")</f>
        <v/>
      </c>
      <c r="E3719" t="str">
        <f>IF(AND(TimeSpend[[#This Row],[Personnel number]]&lt;&gt;"",TimeSpend[[#This Row],[Date]]&lt;&gt;""),TimeSpend[[#This Row],[Network Description]],"")</f>
        <v/>
      </c>
      <c r="F3719" t="str">
        <f>IF(AND(TimeSpend[[#This Row],[Personnel number]]&lt;&gt;"",TimeSpend[[#This Row],[Date]]&lt;&gt;""),TimeSpend[[#This Row],[Activity]],"")</f>
        <v/>
      </c>
      <c r="G3719" t="str">
        <f>IF(AND(TimeSpend[[#This Row],[Personnel number]]&lt;&gt;"",TimeSpend[[#This Row],[Date]]&lt;&gt;""),TimeSpend[[#This Row],[Activity description]],"")</f>
        <v/>
      </c>
      <c r="H3719" s="36" t="str">
        <f>IF(AND(TimeSpend[[#This Row],[Personnel number]]&lt;&gt;"",TimeSpend[[#This Row],[Date]]&lt;&gt;""),TimeSpend[[#This Row],[Start Time]],"")</f>
        <v/>
      </c>
      <c r="I3719" s="36" t="str">
        <f>IF(AND(TimeSpend[[#This Row],[Personnel number]]&lt;&gt;"",TimeSpend[[#This Row],[Date]]&lt;&gt;""),TimeSpend[[#This Row],[End Time]],"")</f>
        <v/>
      </c>
      <c r="J3719" t="str">
        <f>IF(AND(TimeSpend[[#This Row],[Personnel number]]&lt;&gt;"",TimeSpend[[#This Row],[Date]]&lt;&gt;""),TimeSpend[[#This Row],[Location]],"")</f>
        <v/>
      </c>
      <c r="K3719" t="str">
        <f>IF(AND(TimeSpend[[#This Row],[Personnel number]]&lt;&gt;"",TimeSpend[[#This Row],[Date]]&lt;&gt;""),TimeSpend[[#This Row],[Task]],"")</f>
        <v/>
      </c>
      <c r="L3719" t="str">
        <f>IF(AND(TimeSpend[[#This Row],[Personnel number]]&lt;&gt;"",TimeSpend[[#This Row],[Date]]&lt;&gt;""),Utilization!$J$2,"")</f>
        <v/>
      </c>
      <c r="M3719" t="str">
        <f>IF(AND(TimeSpend[[#This Row],[Personnel number]]&lt;&gt;"",TimeSpend[[#This Row],[Date]]&lt;&gt;""),TimeSpend[[#This Row],[Employee Name]],"")</f>
        <v/>
      </c>
      <c r="N3719" t="str">
        <f t="shared" si="116"/>
        <v/>
      </c>
      <c r="O3719" t="str">
        <f t="shared" si="117"/>
        <v/>
      </c>
      <c r="P3719" t="str">
        <f>IF(D3719&lt;&gt;"",VLOOKUP(D3719,Projects!B:C,2,0),"")</f>
        <v/>
      </c>
    </row>
    <row r="3720" spans="1:16" x14ac:dyDescent="0.25">
      <c r="A3720" t="str">
        <f>UPPER(IF(AND(TimeSpend[[#This Row],[Personnel number]]&lt;&gt;"",TimeSpend[[#This Row],[Date]]&lt;&gt;""),TimeSpend[[#This Row],[Personnel number]],""))</f>
        <v/>
      </c>
      <c r="B3720" s="85" t="str">
        <f>IF(AND(TimeSpend[[#This Row],[Personnel number]]&lt;&gt;"",TimeSpend[[#This Row],[Date]]&lt;&gt;""),TEXT(TimeSpend[[#This Row],[Date]],"[$-409]yyyyMMdd"),"")</f>
        <v/>
      </c>
      <c r="C3720" s="33" t="str">
        <f>IF(AND(TimeSpend[[#This Row],[Personnel number]]&lt;&gt;"",TimeSpend[[#This Row],[Date]]&lt;&gt;""),SUBSTITUTE(TimeSpend[[#This Row],[Hours]],",","."),"")</f>
        <v/>
      </c>
      <c r="D3720" t="str">
        <f>IF(AND(TimeSpend[[#This Row],[Personnel number]]&lt;&gt;"",TimeSpend[[#This Row],[Date]]&lt;&gt;""),TimeSpend[[#This Row],[Network]],"")</f>
        <v/>
      </c>
      <c r="E3720" t="str">
        <f>IF(AND(TimeSpend[[#This Row],[Personnel number]]&lt;&gt;"",TimeSpend[[#This Row],[Date]]&lt;&gt;""),TimeSpend[[#This Row],[Network Description]],"")</f>
        <v/>
      </c>
      <c r="F3720" t="str">
        <f>IF(AND(TimeSpend[[#This Row],[Personnel number]]&lt;&gt;"",TimeSpend[[#This Row],[Date]]&lt;&gt;""),TimeSpend[[#This Row],[Activity]],"")</f>
        <v/>
      </c>
      <c r="G3720" t="str">
        <f>IF(AND(TimeSpend[[#This Row],[Personnel number]]&lt;&gt;"",TimeSpend[[#This Row],[Date]]&lt;&gt;""),TimeSpend[[#This Row],[Activity description]],"")</f>
        <v/>
      </c>
      <c r="H3720" s="36" t="str">
        <f>IF(AND(TimeSpend[[#This Row],[Personnel number]]&lt;&gt;"",TimeSpend[[#This Row],[Date]]&lt;&gt;""),TimeSpend[[#This Row],[Start Time]],"")</f>
        <v/>
      </c>
      <c r="I3720" s="36" t="str">
        <f>IF(AND(TimeSpend[[#This Row],[Personnel number]]&lt;&gt;"",TimeSpend[[#This Row],[Date]]&lt;&gt;""),TimeSpend[[#This Row],[End Time]],"")</f>
        <v/>
      </c>
      <c r="J3720" t="str">
        <f>IF(AND(TimeSpend[[#This Row],[Personnel number]]&lt;&gt;"",TimeSpend[[#This Row],[Date]]&lt;&gt;""),TimeSpend[[#This Row],[Location]],"")</f>
        <v/>
      </c>
      <c r="K3720" t="str">
        <f>IF(AND(TimeSpend[[#This Row],[Personnel number]]&lt;&gt;"",TimeSpend[[#This Row],[Date]]&lt;&gt;""),TimeSpend[[#This Row],[Task]],"")</f>
        <v/>
      </c>
      <c r="L3720" t="str">
        <f>IF(AND(TimeSpend[[#This Row],[Personnel number]]&lt;&gt;"",TimeSpend[[#This Row],[Date]]&lt;&gt;""),Utilization!$J$2,"")</f>
        <v/>
      </c>
      <c r="M3720" t="str">
        <f>IF(AND(TimeSpend[[#This Row],[Personnel number]]&lt;&gt;"",TimeSpend[[#This Row],[Date]]&lt;&gt;""),TimeSpend[[#This Row],[Employee Name]],"")</f>
        <v/>
      </c>
      <c r="N3720" t="str">
        <f t="shared" si="116"/>
        <v/>
      </c>
      <c r="O3720" t="str">
        <f t="shared" si="117"/>
        <v/>
      </c>
      <c r="P3720" t="str">
        <f>IF(D3720&lt;&gt;"",VLOOKUP(D3720,Projects!B:C,2,0),"")</f>
        <v/>
      </c>
    </row>
    <row r="3721" spans="1:16" x14ac:dyDescent="0.25">
      <c r="A3721" t="str">
        <f>UPPER(IF(AND(TimeSpend[[#This Row],[Personnel number]]&lt;&gt;"",TimeSpend[[#This Row],[Date]]&lt;&gt;""),TimeSpend[[#This Row],[Personnel number]],""))</f>
        <v/>
      </c>
      <c r="B3721" s="85" t="str">
        <f>IF(AND(TimeSpend[[#This Row],[Personnel number]]&lt;&gt;"",TimeSpend[[#This Row],[Date]]&lt;&gt;""),TEXT(TimeSpend[[#This Row],[Date]],"[$-409]yyyyMMdd"),"")</f>
        <v/>
      </c>
      <c r="C3721" s="33" t="str">
        <f>IF(AND(TimeSpend[[#This Row],[Personnel number]]&lt;&gt;"",TimeSpend[[#This Row],[Date]]&lt;&gt;""),SUBSTITUTE(TimeSpend[[#This Row],[Hours]],",","."),"")</f>
        <v/>
      </c>
      <c r="D3721" t="str">
        <f>IF(AND(TimeSpend[[#This Row],[Personnel number]]&lt;&gt;"",TimeSpend[[#This Row],[Date]]&lt;&gt;""),TimeSpend[[#This Row],[Network]],"")</f>
        <v/>
      </c>
      <c r="E3721" t="str">
        <f>IF(AND(TimeSpend[[#This Row],[Personnel number]]&lt;&gt;"",TimeSpend[[#This Row],[Date]]&lt;&gt;""),TimeSpend[[#This Row],[Network Description]],"")</f>
        <v/>
      </c>
      <c r="F3721" t="str">
        <f>IF(AND(TimeSpend[[#This Row],[Personnel number]]&lt;&gt;"",TimeSpend[[#This Row],[Date]]&lt;&gt;""),TimeSpend[[#This Row],[Activity]],"")</f>
        <v/>
      </c>
      <c r="G3721" t="str">
        <f>IF(AND(TimeSpend[[#This Row],[Personnel number]]&lt;&gt;"",TimeSpend[[#This Row],[Date]]&lt;&gt;""),TimeSpend[[#This Row],[Activity description]],"")</f>
        <v/>
      </c>
      <c r="H3721" s="36" t="str">
        <f>IF(AND(TimeSpend[[#This Row],[Personnel number]]&lt;&gt;"",TimeSpend[[#This Row],[Date]]&lt;&gt;""),TimeSpend[[#This Row],[Start Time]],"")</f>
        <v/>
      </c>
      <c r="I3721" s="36" t="str">
        <f>IF(AND(TimeSpend[[#This Row],[Personnel number]]&lt;&gt;"",TimeSpend[[#This Row],[Date]]&lt;&gt;""),TimeSpend[[#This Row],[End Time]],"")</f>
        <v/>
      </c>
      <c r="J3721" t="str">
        <f>IF(AND(TimeSpend[[#This Row],[Personnel number]]&lt;&gt;"",TimeSpend[[#This Row],[Date]]&lt;&gt;""),TimeSpend[[#This Row],[Location]],"")</f>
        <v/>
      </c>
      <c r="K3721" t="str">
        <f>IF(AND(TimeSpend[[#This Row],[Personnel number]]&lt;&gt;"",TimeSpend[[#This Row],[Date]]&lt;&gt;""),TimeSpend[[#This Row],[Task]],"")</f>
        <v/>
      </c>
      <c r="L3721" t="str">
        <f>IF(AND(TimeSpend[[#This Row],[Personnel number]]&lt;&gt;"",TimeSpend[[#This Row],[Date]]&lt;&gt;""),Utilization!$J$2,"")</f>
        <v/>
      </c>
      <c r="M3721" t="str">
        <f>IF(AND(TimeSpend[[#This Row],[Personnel number]]&lt;&gt;"",TimeSpend[[#This Row],[Date]]&lt;&gt;""),TimeSpend[[#This Row],[Employee Name]],"")</f>
        <v/>
      </c>
      <c r="N3721" t="str">
        <f t="shared" si="116"/>
        <v/>
      </c>
      <c r="O3721" t="str">
        <f t="shared" si="117"/>
        <v/>
      </c>
      <c r="P3721" t="str">
        <f>IF(D3721&lt;&gt;"",VLOOKUP(D3721,Projects!B:C,2,0),"")</f>
        <v/>
      </c>
    </row>
    <row r="3722" spans="1:16" x14ac:dyDescent="0.25">
      <c r="A3722" t="str">
        <f>UPPER(IF(AND(TimeSpend[[#This Row],[Personnel number]]&lt;&gt;"",TimeSpend[[#This Row],[Date]]&lt;&gt;""),TimeSpend[[#This Row],[Personnel number]],""))</f>
        <v/>
      </c>
      <c r="B3722" s="85" t="str">
        <f>IF(AND(TimeSpend[[#This Row],[Personnel number]]&lt;&gt;"",TimeSpend[[#This Row],[Date]]&lt;&gt;""),TEXT(TimeSpend[[#This Row],[Date]],"[$-409]yyyyMMdd"),"")</f>
        <v/>
      </c>
      <c r="C3722" s="33" t="str">
        <f>IF(AND(TimeSpend[[#This Row],[Personnel number]]&lt;&gt;"",TimeSpend[[#This Row],[Date]]&lt;&gt;""),SUBSTITUTE(TimeSpend[[#This Row],[Hours]],",","."),"")</f>
        <v/>
      </c>
      <c r="D3722" t="str">
        <f>IF(AND(TimeSpend[[#This Row],[Personnel number]]&lt;&gt;"",TimeSpend[[#This Row],[Date]]&lt;&gt;""),TimeSpend[[#This Row],[Network]],"")</f>
        <v/>
      </c>
      <c r="E3722" t="str">
        <f>IF(AND(TimeSpend[[#This Row],[Personnel number]]&lt;&gt;"",TimeSpend[[#This Row],[Date]]&lt;&gt;""),TimeSpend[[#This Row],[Network Description]],"")</f>
        <v/>
      </c>
      <c r="F3722" t="str">
        <f>IF(AND(TimeSpend[[#This Row],[Personnel number]]&lt;&gt;"",TimeSpend[[#This Row],[Date]]&lt;&gt;""),TimeSpend[[#This Row],[Activity]],"")</f>
        <v/>
      </c>
      <c r="G3722" t="str">
        <f>IF(AND(TimeSpend[[#This Row],[Personnel number]]&lt;&gt;"",TimeSpend[[#This Row],[Date]]&lt;&gt;""),TimeSpend[[#This Row],[Activity description]],"")</f>
        <v/>
      </c>
      <c r="H3722" s="36" t="str">
        <f>IF(AND(TimeSpend[[#This Row],[Personnel number]]&lt;&gt;"",TimeSpend[[#This Row],[Date]]&lt;&gt;""),TimeSpend[[#This Row],[Start Time]],"")</f>
        <v/>
      </c>
      <c r="I3722" s="36" t="str">
        <f>IF(AND(TimeSpend[[#This Row],[Personnel number]]&lt;&gt;"",TimeSpend[[#This Row],[Date]]&lt;&gt;""),TimeSpend[[#This Row],[End Time]],"")</f>
        <v/>
      </c>
      <c r="J3722" t="str">
        <f>IF(AND(TimeSpend[[#This Row],[Personnel number]]&lt;&gt;"",TimeSpend[[#This Row],[Date]]&lt;&gt;""),TimeSpend[[#This Row],[Location]],"")</f>
        <v/>
      </c>
      <c r="K3722" t="str">
        <f>IF(AND(TimeSpend[[#This Row],[Personnel number]]&lt;&gt;"",TimeSpend[[#This Row],[Date]]&lt;&gt;""),TimeSpend[[#This Row],[Task]],"")</f>
        <v/>
      </c>
      <c r="L3722" t="str">
        <f>IF(AND(TimeSpend[[#This Row],[Personnel number]]&lt;&gt;"",TimeSpend[[#This Row],[Date]]&lt;&gt;""),Utilization!$J$2,"")</f>
        <v/>
      </c>
      <c r="M3722" t="str">
        <f>IF(AND(TimeSpend[[#This Row],[Personnel number]]&lt;&gt;"",TimeSpend[[#This Row],[Date]]&lt;&gt;""),TimeSpend[[#This Row],[Employee Name]],"")</f>
        <v/>
      </c>
      <c r="N3722" t="str">
        <f t="shared" si="116"/>
        <v/>
      </c>
      <c r="O3722" t="str">
        <f t="shared" si="117"/>
        <v/>
      </c>
      <c r="P3722" t="str">
        <f>IF(D3722&lt;&gt;"",VLOOKUP(D3722,Projects!B:C,2,0),"")</f>
        <v/>
      </c>
    </row>
    <row r="3723" spans="1:16" x14ac:dyDescent="0.25">
      <c r="A3723" t="str">
        <f>UPPER(IF(AND(TimeSpend[[#This Row],[Personnel number]]&lt;&gt;"",TimeSpend[[#This Row],[Date]]&lt;&gt;""),TimeSpend[[#This Row],[Personnel number]],""))</f>
        <v/>
      </c>
      <c r="B3723" s="85" t="str">
        <f>IF(AND(TimeSpend[[#This Row],[Personnel number]]&lt;&gt;"",TimeSpend[[#This Row],[Date]]&lt;&gt;""),TEXT(TimeSpend[[#This Row],[Date]],"[$-409]yyyyMMdd"),"")</f>
        <v/>
      </c>
      <c r="C3723" s="33" t="str">
        <f>IF(AND(TimeSpend[[#This Row],[Personnel number]]&lt;&gt;"",TimeSpend[[#This Row],[Date]]&lt;&gt;""),SUBSTITUTE(TimeSpend[[#This Row],[Hours]],",","."),"")</f>
        <v/>
      </c>
      <c r="D3723" t="str">
        <f>IF(AND(TimeSpend[[#This Row],[Personnel number]]&lt;&gt;"",TimeSpend[[#This Row],[Date]]&lt;&gt;""),TimeSpend[[#This Row],[Network]],"")</f>
        <v/>
      </c>
      <c r="E3723" t="str">
        <f>IF(AND(TimeSpend[[#This Row],[Personnel number]]&lt;&gt;"",TimeSpend[[#This Row],[Date]]&lt;&gt;""),TimeSpend[[#This Row],[Network Description]],"")</f>
        <v/>
      </c>
      <c r="F3723" t="str">
        <f>IF(AND(TimeSpend[[#This Row],[Personnel number]]&lt;&gt;"",TimeSpend[[#This Row],[Date]]&lt;&gt;""),TimeSpend[[#This Row],[Activity]],"")</f>
        <v/>
      </c>
      <c r="G3723" t="str">
        <f>IF(AND(TimeSpend[[#This Row],[Personnel number]]&lt;&gt;"",TimeSpend[[#This Row],[Date]]&lt;&gt;""),TimeSpend[[#This Row],[Activity description]],"")</f>
        <v/>
      </c>
      <c r="H3723" s="36" t="str">
        <f>IF(AND(TimeSpend[[#This Row],[Personnel number]]&lt;&gt;"",TimeSpend[[#This Row],[Date]]&lt;&gt;""),TimeSpend[[#This Row],[Start Time]],"")</f>
        <v/>
      </c>
      <c r="I3723" s="36" t="str">
        <f>IF(AND(TimeSpend[[#This Row],[Personnel number]]&lt;&gt;"",TimeSpend[[#This Row],[Date]]&lt;&gt;""),TimeSpend[[#This Row],[End Time]],"")</f>
        <v/>
      </c>
      <c r="J3723" t="str">
        <f>IF(AND(TimeSpend[[#This Row],[Personnel number]]&lt;&gt;"",TimeSpend[[#This Row],[Date]]&lt;&gt;""),TimeSpend[[#This Row],[Location]],"")</f>
        <v/>
      </c>
      <c r="K3723" t="str">
        <f>IF(AND(TimeSpend[[#This Row],[Personnel number]]&lt;&gt;"",TimeSpend[[#This Row],[Date]]&lt;&gt;""),TimeSpend[[#This Row],[Task]],"")</f>
        <v/>
      </c>
      <c r="L3723" t="str">
        <f>IF(AND(TimeSpend[[#This Row],[Personnel number]]&lt;&gt;"",TimeSpend[[#This Row],[Date]]&lt;&gt;""),Utilization!$J$2,"")</f>
        <v/>
      </c>
      <c r="M3723" t="str">
        <f>IF(AND(TimeSpend[[#This Row],[Personnel number]]&lt;&gt;"",TimeSpend[[#This Row],[Date]]&lt;&gt;""),TimeSpend[[#This Row],[Employee Name]],"")</f>
        <v/>
      </c>
      <c r="N3723" t="str">
        <f t="shared" si="116"/>
        <v/>
      </c>
      <c r="O3723" t="str">
        <f t="shared" si="117"/>
        <v/>
      </c>
      <c r="P3723" t="str">
        <f>IF(D3723&lt;&gt;"",VLOOKUP(D3723,Projects!B:C,2,0),"")</f>
        <v/>
      </c>
    </row>
    <row r="3724" spans="1:16" x14ac:dyDescent="0.25">
      <c r="A3724" t="str">
        <f>UPPER(IF(AND(TimeSpend[[#This Row],[Personnel number]]&lt;&gt;"",TimeSpend[[#This Row],[Date]]&lt;&gt;""),TimeSpend[[#This Row],[Personnel number]],""))</f>
        <v/>
      </c>
      <c r="B3724" s="85" t="str">
        <f>IF(AND(TimeSpend[[#This Row],[Personnel number]]&lt;&gt;"",TimeSpend[[#This Row],[Date]]&lt;&gt;""),TEXT(TimeSpend[[#This Row],[Date]],"[$-409]yyyyMMdd"),"")</f>
        <v/>
      </c>
      <c r="C3724" s="33" t="str">
        <f>IF(AND(TimeSpend[[#This Row],[Personnel number]]&lt;&gt;"",TimeSpend[[#This Row],[Date]]&lt;&gt;""),SUBSTITUTE(TimeSpend[[#This Row],[Hours]],",","."),"")</f>
        <v/>
      </c>
      <c r="D3724" t="str">
        <f>IF(AND(TimeSpend[[#This Row],[Personnel number]]&lt;&gt;"",TimeSpend[[#This Row],[Date]]&lt;&gt;""),TimeSpend[[#This Row],[Network]],"")</f>
        <v/>
      </c>
      <c r="E3724" t="str">
        <f>IF(AND(TimeSpend[[#This Row],[Personnel number]]&lt;&gt;"",TimeSpend[[#This Row],[Date]]&lt;&gt;""),TimeSpend[[#This Row],[Network Description]],"")</f>
        <v/>
      </c>
      <c r="F3724" t="str">
        <f>IF(AND(TimeSpend[[#This Row],[Personnel number]]&lt;&gt;"",TimeSpend[[#This Row],[Date]]&lt;&gt;""),TimeSpend[[#This Row],[Activity]],"")</f>
        <v/>
      </c>
      <c r="G3724" t="str">
        <f>IF(AND(TimeSpend[[#This Row],[Personnel number]]&lt;&gt;"",TimeSpend[[#This Row],[Date]]&lt;&gt;""),TimeSpend[[#This Row],[Activity description]],"")</f>
        <v/>
      </c>
      <c r="H3724" s="36" t="str">
        <f>IF(AND(TimeSpend[[#This Row],[Personnel number]]&lt;&gt;"",TimeSpend[[#This Row],[Date]]&lt;&gt;""),TimeSpend[[#This Row],[Start Time]],"")</f>
        <v/>
      </c>
      <c r="I3724" s="36" t="str">
        <f>IF(AND(TimeSpend[[#This Row],[Personnel number]]&lt;&gt;"",TimeSpend[[#This Row],[Date]]&lt;&gt;""),TimeSpend[[#This Row],[End Time]],"")</f>
        <v/>
      </c>
      <c r="J3724" t="str">
        <f>IF(AND(TimeSpend[[#This Row],[Personnel number]]&lt;&gt;"",TimeSpend[[#This Row],[Date]]&lt;&gt;""),TimeSpend[[#This Row],[Location]],"")</f>
        <v/>
      </c>
      <c r="K3724" t="str">
        <f>IF(AND(TimeSpend[[#This Row],[Personnel number]]&lt;&gt;"",TimeSpend[[#This Row],[Date]]&lt;&gt;""),TimeSpend[[#This Row],[Task]],"")</f>
        <v/>
      </c>
      <c r="L3724" t="str">
        <f>IF(AND(TimeSpend[[#This Row],[Personnel number]]&lt;&gt;"",TimeSpend[[#This Row],[Date]]&lt;&gt;""),Utilization!$J$2,"")</f>
        <v/>
      </c>
      <c r="M3724" t="str">
        <f>IF(AND(TimeSpend[[#This Row],[Personnel number]]&lt;&gt;"",TimeSpend[[#This Row],[Date]]&lt;&gt;""),TimeSpend[[#This Row],[Employee Name]],"")</f>
        <v/>
      </c>
      <c r="N3724" t="str">
        <f t="shared" si="116"/>
        <v/>
      </c>
      <c r="O3724" t="str">
        <f t="shared" si="117"/>
        <v/>
      </c>
      <c r="P3724" t="str">
        <f>IF(D3724&lt;&gt;"",VLOOKUP(D3724,Projects!B:C,2,0),"")</f>
        <v/>
      </c>
    </row>
    <row r="3725" spans="1:16" x14ac:dyDescent="0.25">
      <c r="A3725" t="str">
        <f>UPPER(IF(AND(TimeSpend[[#This Row],[Personnel number]]&lt;&gt;"",TimeSpend[[#This Row],[Date]]&lt;&gt;""),TimeSpend[[#This Row],[Personnel number]],""))</f>
        <v/>
      </c>
      <c r="B3725" s="85" t="str">
        <f>IF(AND(TimeSpend[[#This Row],[Personnel number]]&lt;&gt;"",TimeSpend[[#This Row],[Date]]&lt;&gt;""),TEXT(TimeSpend[[#This Row],[Date]],"[$-409]yyyyMMdd"),"")</f>
        <v/>
      </c>
      <c r="C3725" s="33" t="str">
        <f>IF(AND(TimeSpend[[#This Row],[Personnel number]]&lt;&gt;"",TimeSpend[[#This Row],[Date]]&lt;&gt;""),SUBSTITUTE(TimeSpend[[#This Row],[Hours]],",","."),"")</f>
        <v/>
      </c>
      <c r="D3725" t="str">
        <f>IF(AND(TimeSpend[[#This Row],[Personnel number]]&lt;&gt;"",TimeSpend[[#This Row],[Date]]&lt;&gt;""),TimeSpend[[#This Row],[Network]],"")</f>
        <v/>
      </c>
      <c r="E3725" t="str">
        <f>IF(AND(TimeSpend[[#This Row],[Personnel number]]&lt;&gt;"",TimeSpend[[#This Row],[Date]]&lt;&gt;""),TimeSpend[[#This Row],[Network Description]],"")</f>
        <v/>
      </c>
      <c r="F3725" t="str">
        <f>IF(AND(TimeSpend[[#This Row],[Personnel number]]&lt;&gt;"",TimeSpend[[#This Row],[Date]]&lt;&gt;""),TimeSpend[[#This Row],[Activity]],"")</f>
        <v/>
      </c>
      <c r="G3725" t="str">
        <f>IF(AND(TimeSpend[[#This Row],[Personnel number]]&lt;&gt;"",TimeSpend[[#This Row],[Date]]&lt;&gt;""),TimeSpend[[#This Row],[Activity description]],"")</f>
        <v/>
      </c>
      <c r="H3725" s="36" t="str">
        <f>IF(AND(TimeSpend[[#This Row],[Personnel number]]&lt;&gt;"",TimeSpend[[#This Row],[Date]]&lt;&gt;""),TimeSpend[[#This Row],[Start Time]],"")</f>
        <v/>
      </c>
      <c r="I3725" s="36" t="str">
        <f>IF(AND(TimeSpend[[#This Row],[Personnel number]]&lt;&gt;"",TimeSpend[[#This Row],[Date]]&lt;&gt;""),TimeSpend[[#This Row],[End Time]],"")</f>
        <v/>
      </c>
      <c r="J3725" t="str">
        <f>IF(AND(TimeSpend[[#This Row],[Personnel number]]&lt;&gt;"",TimeSpend[[#This Row],[Date]]&lt;&gt;""),TimeSpend[[#This Row],[Location]],"")</f>
        <v/>
      </c>
      <c r="K3725" t="str">
        <f>IF(AND(TimeSpend[[#This Row],[Personnel number]]&lt;&gt;"",TimeSpend[[#This Row],[Date]]&lt;&gt;""),TimeSpend[[#This Row],[Task]],"")</f>
        <v/>
      </c>
      <c r="L3725" t="str">
        <f>IF(AND(TimeSpend[[#This Row],[Personnel number]]&lt;&gt;"",TimeSpend[[#This Row],[Date]]&lt;&gt;""),Utilization!$J$2,"")</f>
        <v/>
      </c>
      <c r="M3725" t="str">
        <f>IF(AND(TimeSpend[[#This Row],[Personnel number]]&lt;&gt;"",TimeSpend[[#This Row],[Date]]&lt;&gt;""),TimeSpend[[#This Row],[Employee Name]],"")</f>
        <v/>
      </c>
      <c r="N3725" t="str">
        <f t="shared" si="116"/>
        <v/>
      </c>
      <c r="O3725" t="str">
        <f t="shared" si="117"/>
        <v/>
      </c>
      <c r="P3725" t="str">
        <f>IF(D3725&lt;&gt;"",VLOOKUP(D3725,Projects!B:C,2,0),"")</f>
        <v/>
      </c>
    </row>
    <row r="3726" spans="1:16" x14ac:dyDescent="0.25">
      <c r="A3726" t="str">
        <f>UPPER(IF(AND(TimeSpend[[#This Row],[Personnel number]]&lt;&gt;"",TimeSpend[[#This Row],[Date]]&lt;&gt;""),TimeSpend[[#This Row],[Personnel number]],""))</f>
        <v/>
      </c>
      <c r="B3726" s="85" t="str">
        <f>IF(AND(TimeSpend[[#This Row],[Personnel number]]&lt;&gt;"",TimeSpend[[#This Row],[Date]]&lt;&gt;""),TEXT(TimeSpend[[#This Row],[Date]],"[$-409]yyyyMMdd"),"")</f>
        <v/>
      </c>
      <c r="C3726" s="33" t="str">
        <f>IF(AND(TimeSpend[[#This Row],[Personnel number]]&lt;&gt;"",TimeSpend[[#This Row],[Date]]&lt;&gt;""),SUBSTITUTE(TimeSpend[[#This Row],[Hours]],",","."),"")</f>
        <v/>
      </c>
      <c r="D3726" t="str">
        <f>IF(AND(TimeSpend[[#This Row],[Personnel number]]&lt;&gt;"",TimeSpend[[#This Row],[Date]]&lt;&gt;""),TimeSpend[[#This Row],[Network]],"")</f>
        <v/>
      </c>
      <c r="E3726" t="str">
        <f>IF(AND(TimeSpend[[#This Row],[Personnel number]]&lt;&gt;"",TimeSpend[[#This Row],[Date]]&lt;&gt;""),TimeSpend[[#This Row],[Network Description]],"")</f>
        <v/>
      </c>
      <c r="F3726" t="str">
        <f>IF(AND(TimeSpend[[#This Row],[Personnel number]]&lt;&gt;"",TimeSpend[[#This Row],[Date]]&lt;&gt;""),TimeSpend[[#This Row],[Activity]],"")</f>
        <v/>
      </c>
      <c r="G3726" t="str">
        <f>IF(AND(TimeSpend[[#This Row],[Personnel number]]&lt;&gt;"",TimeSpend[[#This Row],[Date]]&lt;&gt;""),TimeSpend[[#This Row],[Activity description]],"")</f>
        <v/>
      </c>
      <c r="H3726" s="36" t="str">
        <f>IF(AND(TimeSpend[[#This Row],[Personnel number]]&lt;&gt;"",TimeSpend[[#This Row],[Date]]&lt;&gt;""),TimeSpend[[#This Row],[Start Time]],"")</f>
        <v/>
      </c>
      <c r="I3726" s="36" t="str">
        <f>IF(AND(TimeSpend[[#This Row],[Personnel number]]&lt;&gt;"",TimeSpend[[#This Row],[Date]]&lt;&gt;""),TimeSpend[[#This Row],[End Time]],"")</f>
        <v/>
      </c>
      <c r="J3726" t="str">
        <f>IF(AND(TimeSpend[[#This Row],[Personnel number]]&lt;&gt;"",TimeSpend[[#This Row],[Date]]&lt;&gt;""),TimeSpend[[#This Row],[Location]],"")</f>
        <v/>
      </c>
      <c r="K3726" t="str">
        <f>IF(AND(TimeSpend[[#This Row],[Personnel number]]&lt;&gt;"",TimeSpend[[#This Row],[Date]]&lt;&gt;""),TimeSpend[[#This Row],[Task]],"")</f>
        <v/>
      </c>
      <c r="L3726" t="str">
        <f>IF(AND(TimeSpend[[#This Row],[Personnel number]]&lt;&gt;"",TimeSpend[[#This Row],[Date]]&lt;&gt;""),Utilization!$J$2,"")</f>
        <v/>
      </c>
      <c r="M3726" t="str">
        <f>IF(AND(TimeSpend[[#This Row],[Personnel number]]&lt;&gt;"",TimeSpend[[#This Row],[Date]]&lt;&gt;""),TimeSpend[[#This Row],[Employee Name]],"")</f>
        <v/>
      </c>
      <c r="N3726" t="str">
        <f t="shared" si="116"/>
        <v/>
      </c>
      <c r="O3726" t="str">
        <f t="shared" si="117"/>
        <v/>
      </c>
      <c r="P3726" t="str">
        <f>IF(D3726&lt;&gt;"",VLOOKUP(D3726,Projects!B:C,2,0),"")</f>
        <v/>
      </c>
    </row>
    <row r="3727" spans="1:16" x14ac:dyDescent="0.25">
      <c r="A3727" t="str">
        <f>UPPER(IF(AND(TimeSpend[[#This Row],[Personnel number]]&lt;&gt;"",TimeSpend[[#This Row],[Date]]&lt;&gt;""),TimeSpend[[#This Row],[Personnel number]],""))</f>
        <v/>
      </c>
      <c r="B3727" s="85" t="str">
        <f>IF(AND(TimeSpend[[#This Row],[Personnel number]]&lt;&gt;"",TimeSpend[[#This Row],[Date]]&lt;&gt;""),TEXT(TimeSpend[[#This Row],[Date]],"[$-409]yyyyMMdd"),"")</f>
        <v/>
      </c>
      <c r="C3727" s="33" t="str">
        <f>IF(AND(TimeSpend[[#This Row],[Personnel number]]&lt;&gt;"",TimeSpend[[#This Row],[Date]]&lt;&gt;""),SUBSTITUTE(TimeSpend[[#This Row],[Hours]],",","."),"")</f>
        <v/>
      </c>
      <c r="D3727" t="str">
        <f>IF(AND(TimeSpend[[#This Row],[Personnel number]]&lt;&gt;"",TimeSpend[[#This Row],[Date]]&lt;&gt;""),TimeSpend[[#This Row],[Network]],"")</f>
        <v/>
      </c>
      <c r="E3727" t="str">
        <f>IF(AND(TimeSpend[[#This Row],[Personnel number]]&lt;&gt;"",TimeSpend[[#This Row],[Date]]&lt;&gt;""),TimeSpend[[#This Row],[Network Description]],"")</f>
        <v/>
      </c>
      <c r="F3727" t="str">
        <f>IF(AND(TimeSpend[[#This Row],[Personnel number]]&lt;&gt;"",TimeSpend[[#This Row],[Date]]&lt;&gt;""),TimeSpend[[#This Row],[Activity]],"")</f>
        <v/>
      </c>
      <c r="G3727" t="str">
        <f>IF(AND(TimeSpend[[#This Row],[Personnel number]]&lt;&gt;"",TimeSpend[[#This Row],[Date]]&lt;&gt;""),TimeSpend[[#This Row],[Activity description]],"")</f>
        <v/>
      </c>
      <c r="H3727" s="36" t="str">
        <f>IF(AND(TimeSpend[[#This Row],[Personnel number]]&lt;&gt;"",TimeSpend[[#This Row],[Date]]&lt;&gt;""),TimeSpend[[#This Row],[Start Time]],"")</f>
        <v/>
      </c>
      <c r="I3727" s="36" t="str">
        <f>IF(AND(TimeSpend[[#This Row],[Personnel number]]&lt;&gt;"",TimeSpend[[#This Row],[Date]]&lt;&gt;""),TimeSpend[[#This Row],[End Time]],"")</f>
        <v/>
      </c>
      <c r="J3727" t="str">
        <f>IF(AND(TimeSpend[[#This Row],[Personnel number]]&lt;&gt;"",TimeSpend[[#This Row],[Date]]&lt;&gt;""),TimeSpend[[#This Row],[Location]],"")</f>
        <v/>
      </c>
      <c r="K3727" t="str">
        <f>IF(AND(TimeSpend[[#This Row],[Personnel number]]&lt;&gt;"",TimeSpend[[#This Row],[Date]]&lt;&gt;""),TimeSpend[[#This Row],[Task]],"")</f>
        <v/>
      </c>
      <c r="L3727" t="str">
        <f>IF(AND(TimeSpend[[#This Row],[Personnel number]]&lt;&gt;"",TimeSpend[[#This Row],[Date]]&lt;&gt;""),Utilization!$J$2,"")</f>
        <v/>
      </c>
      <c r="M3727" t="str">
        <f>IF(AND(TimeSpend[[#This Row],[Personnel number]]&lt;&gt;"",TimeSpend[[#This Row],[Date]]&lt;&gt;""),TimeSpend[[#This Row],[Employee Name]],"")</f>
        <v/>
      </c>
      <c r="N3727" t="str">
        <f t="shared" si="116"/>
        <v/>
      </c>
      <c r="O3727" t="str">
        <f t="shared" si="117"/>
        <v/>
      </c>
      <c r="P3727" t="str">
        <f>IF(D3727&lt;&gt;"",VLOOKUP(D3727,Projects!B:C,2,0),"")</f>
        <v/>
      </c>
    </row>
    <row r="3728" spans="1:16" x14ac:dyDescent="0.25">
      <c r="A3728" t="str">
        <f>UPPER(IF(AND(TimeSpend[[#This Row],[Personnel number]]&lt;&gt;"",TimeSpend[[#This Row],[Date]]&lt;&gt;""),TimeSpend[[#This Row],[Personnel number]],""))</f>
        <v/>
      </c>
      <c r="B3728" s="85" t="str">
        <f>IF(AND(TimeSpend[[#This Row],[Personnel number]]&lt;&gt;"",TimeSpend[[#This Row],[Date]]&lt;&gt;""),TEXT(TimeSpend[[#This Row],[Date]],"[$-409]yyyyMMdd"),"")</f>
        <v/>
      </c>
      <c r="C3728" s="33" t="str">
        <f>IF(AND(TimeSpend[[#This Row],[Personnel number]]&lt;&gt;"",TimeSpend[[#This Row],[Date]]&lt;&gt;""),SUBSTITUTE(TimeSpend[[#This Row],[Hours]],",","."),"")</f>
        <v/>
      </c>
      <c r="D3728" t="str">
        <f>IF(AND(TimeSpend[[#This Row],[Personnel number]]&lt;&gt;"",TimeSpend[[#This Row],[Date]]&lt;&gt;""),TimeSpend[[#This Row],[Network]],"")</f>
        <v/>
      </c>
      <c r="E3728" t="str">
        <f>IF(AND(TimeSpend[[#This Row],[Personnel number]]&lt;&gt;"",TimeSpend[[#This Row],[Date]]&lt;&gt;""),TimeSpend[[#This Row],[Network Description]],"")</f>
        <v/>
      </c>
      <c r="F3728" t="str">
        <f>IF(AND(TimeSpend[[#This Row],[Personnel number]]&lt;&gt;"",TimeSpend[[#This Row],[Date]]&lt;&gt;""),TimeSpend[[#This Row],[Activity]],"")</f>
        <v/>
      </c>
      <c r="G3728" t="str">
        <f>IF(AND(TimeSpend[[#This Row],[Personnel number]]&lt;&gt;"",TimeSpend[[#This Row],[Date]]&lt;&gt;""),TimeSpend[[#This Row],[Activity description]],"")</f>
        <v/>
      </c>
      <c r="H3728" s="36" t="str">
        <f>IF(AND(TimeSpend[[#This Row],[Personnel number]]&lt;&gt;"",TimeSpend[[#This Row],[Date]]&lt;&gt;""),TimeSpend[[#This Row],[Start Time]],"")</f>
        <v/>
      </c>
      <c r="I3728" s="36" t="str">
        <f>IF(AND(TimeSpend[[#This Row],[Personnel number]]&lt;&gt;"",TimeSpend[[#This Row],[Date]]&lt;&gt;""),TimeSpend[[#This Row],[End Time]],"")</f>
        <v/>
      </c>
      <c r="J3728" t="str">
        <f>IF(AND(TimeSpend[[#This Row],[Personnel number]]&lt;&gt;"",TimeSpend[[#This Row],[Date]]&lt;&gt;""),TimeSpend[[#This Row],[Location]],"")</f>
        <v/>
      </c>
      <c r="K3728" t="str">
        <f>IF(AND(TimeSpend[[#This Row],[Personnel number]]&lt;&gt;"",TimeSpend[[#This Row],[Date]]&lt;&gt;""),TimeSpend[[#This Row],[Task]],"")</f>
        <v/>
      </c>
      <c r="L3728" t="str">
        <f>IF(AND(TimeSpend[[#This Row],[Personnel number]]&lt;&gt;"",TimeSpend[[#This Row],[Date]]&lt;&gt;""),Utilization!$J$2,"")</f>
        <v/>
      </c>
      <c r="M3728" t="str">
        <f>IF(AND(TimeSpend[[#This Row],[Personnel number]]&lt;&gt;"",TimeSpend[[#This Row],[Date]]&lt;&gt;""),TimeSpend[[#This Row],[Employee Name]],"")</f>
        <v/>
      </c>
      <c r="N3728" t="str">
        <f t="shared" si="116"/>
        <v/>
      </c>
      <c r="O3728" t="str">
        <f t="shared" si="117"/>
        <v/>
      </c>
      <c r="P3728" t="str">
        <f>IF(D3728&lt;&gt;"",VLOOKUP(D3728,Projects!B:C,2,0),"")</f>
        <v/>
      </c>
    </row>
    <row r="3729" spans="1:16" x14ac:dyDescent="0.25">
      <c r="A3729" t="str">
        <f>UPPER(IF(AND(TimeSpend[[#This Row],[Personnel number]]&lt;&gt;"",TimeSpend[[#This Row],[Date]]&lt;&gt;""),TimeSpend[[#This Row],[Personnel number]],""))</f>
        <v/>
      </c>
      <c r="B3729" s="85" t="str">
        <f>IF(AND(TimeSpend[[#This Row],[Personnel number]]&lt;&gt;"",TimeSpend[[#This Row],[Date]]&lt;&gt;""),TEXT(TimeSpend[[#This Row],[Date]],"[$-409]yyyyMMdd"),"")</f>
        <v/>
      </c>
      <c r="C3729" s="33" t="str">
        <f>IF(AND(TimeSpend[[#This Row],[Personnel number]]&lt;&gt;"",TimeSpend[[#This Row],[Date]]&lt;&gt;""),SUBSTITUTE(TimeSpend[[#This Row],[Hours]],",","."),"")</f>
        <v/>
      </c>
      <c r="D3729" t="str">
        <f>IF(AND(TimeSpend[[#This Row],[Personnel number]]&lt;&gt;"",TimeSpend[[#This Row],[Date]]&lt;&gt;""),TimeSpend[[#This Row],[Network]],"")</f>
        <v/>
      </c>
      <c r="E3729" t="str">
        <f>IF(AND(TimeSpend[[#This Row],[Personnel number]]&lt;&gt;"",TimeSpend[[#This Row],[Date]]&lt;&gt;""),TimeSpend[[#This Row],[Network Description]],"")</f>
        <v/>
      </c>
      <c r="F3729" t="str">
        <f>IF(AND(TimeSpend[[#This Row],[Personnel number]]&lt;&gt;"",TimeSpend[[#This Row],[Date]]&lt;&gt;""),TimeSpend[[#This Row],[Activity]],"")</f>
        <v/>
      </c>
      <c r="G3729" t="str">
        <f>IF(AND(TimeSpend[[#This Row],[Personnel number]]&lt;&gt;"",TimeSpend[[#This Row],[Date]]&lt;&gt;""),TimeSpend[[#This Row],[Activity description]],"")</f>
        <v/>
      </c>
      <c r="H3729" s="36" t="str">
        <f>IF(AND(TimeSpend[[#This Row],[Personnel number]]&lt;&gt;"",TimeSpend[[#This Row],[Date]]&lt;&gt;""),TimeSpend[[#This Row],[Start Time]],"")</f>
        <v/>
      </c>
      <c r="I3729" s="36" t="str">
        <f>IF(AND(TimeSpend[[#This Row],[Personnel number]]&lt;&gt;"",TimeSpend[[#This Row],[Date]]&lt;&gt;""),TimeSpend[[#This Row],[End Time]],"")</f>
        <v/>
      </c>
      <c r="J3729" t="str">
        <f>IF(AND(TimeSpend[[#This Row],[Personnel number]]&lt;&gt;"",TimeSpend[[#This Row],[Date]]&lt;&gt;""),TimeSpend[[#This Row],[Location]],"")</f>
        <v/>
      </c>
      <c r="K3729" t="str">
        <f>IF(AND(TimeSpend[[#This Row],[Personnel number]]&lt;&gt;"",TimeSpend[[#This Row],[Date]]&lt;&gt;""),TimeSpend[[#This Row],[Task]],"")</f>
        <v/>
      </c>
      <c r="L3729" t="str">
        <f>IF(AND(TimeSpend[[#This Row],[Personnel number]]&lt;&gt;"",TimeSpend[[#This Row],[Date]]&lt;&gt;""),Utilization!$J$2,"")</f>
        <v/>
      </c>
      <c r="M3729" t="str">
        <f>IF(AND(TimeSpend[[#This Row],[Personnel number]]&lt;&gt;"",TimeSpend[[#This Row],[Date]]&lt;&gt;""),TimeSpend[[#This Row],[Employee Name]],"")</f>
        <v/>
      </c>
      <c r="N3729" t="str">
        <f t="shared" si="116"/>
        <v/>
      </c>
      <c r="O3729" t="str">
        <f t="shared" si="117"/>
        <v/>
      </c>
      <c r="P3729" t="str">
        <f>IF(D3729&lt;&gt;"",VLOOKUP(D3729,Projects!B:C,2,0),"")</f>
        <v/>
      </c>
    </row>
    <row r="3730" spans="1:16" x14ac:dyDescent="0.25">
      <c r="A3730" t="str">
        <f>UPPER(IF(AND(TimeSpend[[#This Row],[Personnel number]]&lt;&gt;"",TimeSpend[[#This Row],[Date]]&lt;&gt;""),TimeSpend[[#This Row],[Personnel number]],""))</f>
        <v/>
      </c>
      <c r="B3730" s="85" t="str">
        <f>IF(AND(TimeSpend[[#This Row],[Personnel number]]&lt;&gt;"",TimeSpend[[#This Row],[Date]]&lt;&gt;""),TEXT(TimeSpend[[#This Row],[Date]],"[$-409]yyyyMMdd"),"")</f>
        <v/>
      </c>
      <c r="C3730" s="33" t="str">
        <f>IF(AND(TimeSpend[[#This Row],[Personnel number]]&lt;&gt;"",TimeSpend[[#This Row],[Date]]&lt;&gt;""),SUBSTITUTE(TimeSpend[[#This Row],[Hours]],",","."),"")</f>
        <v/>
      </c>
      <c r="D3730" t="str">
        <f>IF(AND(TimeSpend[[#This Row],[Personnel number]]&lt;&gt;"",TimeSpend[[#This Row],[Date]]&lt;&gt;""),TimeSpend[[#This Row],[Network]],"")</f>
        <v/>
      </c>
      <c r="E3730" t="str">
        <f>IF(AND(TimeSpend[[#This Row],[Personnel number]]&lt;&gt;"",TimeSpend[[#This Row],[Date]]&lt;&gt;""),TimeSpend[[#This Row],[Network Description]],"")</f>
        <v/>
      </c>
      <c r="F3730" t="str">
        <f>IF(AND(TimeSpend[[#This Row],[Personnel number]]&lt;&gt;"",TimeSpend[[#This Row],[Date]]&lt;&gt;""),TimeSpend[[#This Row],[Activity]],"")</f>
        <v/>
      </c>
      <c r="G3730" t="str">
        <f>IF(AND(TimeSpend[[#This Row],[Personnel number]]&lt;&gt;"",TimeSpend[[#This Row],[Date]]&lt;&gt;""),TimeSpend[[#This Row],[Activity description]],"")</f>
        <v/>
      </c>
      <c r="H3730" s="36" t="str">
        <f>IF(AND(TimeSpend[[#This Row],[Personnel number]]&lt;&gt;"",TimeSpend[[#This Row],[Date]]&lt;&gt;""),TimeSpend[[#This Row],[Start Time]],"")</f>
        <v/>
      </c>
      <c r="I3730" s="36" t="str">
        <f>IF(AND(TimeSpend[[#This Row],[Personnel number]]&lt;&gt;"",TimeSpend[[#This Row],[Date]]&lt;&gt;""),TimeSpend[[#This Row],[End Time]],"")</f>
        <v/>
      </c>
      <c r="J3730" t="str">
        <f>IF(AND(TimeSpend[[#This Row],[Personnel number]]&lt;&gt;"",TimeSpend[[#This Row],[Date]]&lt;&gt;""),TimeSpend[[#This Row],[Location]],"")</f>
        <v/>
      </c>
      <c r="K3730" t="str">
        <f>IF(AND(TimeSpend[[#This Row],[Personnel number]]&lt;&gt;"",TimeSpend[[#This Row],[Date]]&lt;&gt;""),TimeSpend[[#This Row],[Task]],"")</f>
        <v/>
      </c>
      <c r="L3730" t="str">
        <f>IF(AND(TimeSpend[[#This Row],[Personnel number]]&lt;&gt;"",TimeSpend[[#This Row],[Date]]&lt;&gt;""),Utilization!$J$2,"")</f>
        <v/>
      </c>
      <c r="M3730" t="str">
        <f>IF(AND(TimeSpend[[#This Row],[Personnel number]]&lt;&gt;"",TimeSpend[[#This Row],[Date]]&lt;&gt;""),TimeSpend[[#This Row],[Employee Name]],"")</f>
        <v/>
      </c>
      <c r="N3730" t="str">
        <f t="shared" si="116"/>
        <v/>
      </c>
      <c r="O3730" t="str">
        <f t="shared" si="117"/>
        <v/>
      </c>
      <c r="P3730" t="str">
        <f>IF(D3730&lt;&gt;"",VLOOKUP(D3730,Projects!B:C,2,0),"")</f>
        <v/>
      </c>
    </row>
    <row r="3731" spans="1:16" x14ac:dyDescent="0.25">
      <c r="A3731" t="str">
        <f>UPPER(IF(AND(TimeSpend[[#This Row],[Personnel number]]&lt;&gt;"",TimeSpend[[#This Row],[Date]]&lt;&gt;""),TimeSpend[[#This Row],[Personnel number]],""))</f>
        <v/>
      </c>
      <c r="B3731" s="85" t="str">
        <f>IF(AND(TimeSpend[[#This Row],[Personnel number]]&lt;&gt;"",TimeSpend[[#This Row],[Date]]&lt;&gt;""),TEXT(TimeSpend[[#This Row],[Date]],"[$-409]yyyyMMdd"),"")</f>
        <v/>
      </c>
      <c r="C3731" s="33" t="str">
        <f>IF(AND(TimeSpend[[#This Row],[Personnel number]]&lt;&gt;"",TimeSpend[[#This Row],[Date]]&lt;&gt;""),SUBSTITUTE(TimeSpend[[#This Row],[Hours]],",","."),"")</f>
        <v/>
      </c>
      <c r="D3731" t="str">
        <f>IF(AND(TimeSpend[[#This Row],[Personnel number]]&lt;&gt;"",TimeSpend[[#This Row],[Date]]&lt;&gt;""),TimeSpend[[#This Row],[Network]],"")</f>
        <v/>
      </c>
      <c r="E3731" t="str">
        <f>IF(AND(TimeSpend[[#This Row],[Personnel number]]&lt;&gt;"",TimeSpend[[#This Row],[Date]]&lt;&gt;""),TimeSpend[[#This Row],[Network Description]],"")</f>
        <v/>
      </c>
      <c r="F3731" t="str">
        <f>IF(AND(TimeSpend[[#This Row],[Personnel number]]&lt;&gt;"",TimeSpend[[#This Row],[Date]]&lt;&gt;""),TimeSpend[[#This Row],[Activity]],"")</f>
        <v/>
      </c>
      <c r="G3731" t="str">
        <f>IF(AND(TimeSpend[[#This Row],[Personnel number]]&lt;&gt;"",TimeSpend[[#This Row],[Date]]&lt;&gt;""),TimeSpend[[#This Row],[Activity description]],"")</f>
        <v/>
      </c>
      <c r="H3731" s="36" t="str">
        <f>IF(AND(TimeSpend[[#This Row],[Personnel number]]&lt;&gt;"",TimeSpend[[#This Row],[Date]]&lt;&gt;""),TimeSpend[[#This Row],[Start Time]],"")</f>
        <v/>
      </c>
      <c r="I3731" s="36" t="str">
        <f>IF(AND(TimeSpend[[#This Row],[Personnel number]]&lt;&gt;"",TimeSpend[[#This Row],[Date]]&lt;&gt;""),TimeSpend[[#This Row],[End Time]],"")</f>
        <v/>
      </c>
      <c r="J3731" t="str">
        <f>IF(AND(TimeSpend[[#This Row],[Personnel number]]&lt;&gt;"",TimeSpend[[#This Row],[Date]]&lt;&gt;""),TimeSpend[[#This Row],[Location]],"")</f>
        <v/>
      </c>
      <c r="K3731" t="str">
        <f>IF(AND(TimeSpend[[#This Row],[Personnel number]]&lt;&gt;"",TimeSpend[[#This Row],[Date]]&lt;&gt;""),TimeSpend[[#This Row],[Task]],"")</f>
        <v/>
      </c>
      <c r="L3731" t="str">
        <f>IF(AND(TimeSpend[[#This Row],[Personnel number]]&lt;&gt;"",TimeSpend[[#This Row],[Date]]&lt;&gt;""),Utilization!$J$2,"")</f>
        <v/>
      </c>
      <c r="M3731" t="str">
        <f>IF(AND(TimeSpend[[#This Row],[Personnel number]]&lt;&gt;"",TimeSpend[[#This Row],[Date]]&lt;&gt;""),TimeSpend[[#This Row],[Employee Name]],"")</f>
        <v/>
      </c>
      <c r="N3731" t="str">
        <f t="shared" si="116"/>
        <v/>
      </c>
      <c r="O3731" t="str">
        <f t="shared" si="117"/>
        <v/>
      </c>
      <c r="P3731" t="str">
        <f>IF(D3731&lt;&gt;"",VLOOKUP(D3731,Projects!B:C,2,0),"")</f>
        <v/>
      </c>
    </row>
    <row r="3732" spans="1:16" x14ac:dyDescent="0.25">
      <c r="A3732" t="str">
        <f>UPPER(IF(AND(TimeSpend[[#This Row],[Personnel number]]&lt;&gt;"",TimeSpend[[#This Row],[Date]]&lt;&gt;""),TimeSpend[[#This Row],[Personnel number]],""))</f>
        <v/>
      </c>
      <c r="B3732" s="85" t="str">
        <f>IF(AND(TimeSpend[[#This Row],[Personnel number]]&lt;&gt;"",TimeSpend[[#This Row],[Date]]&lt;&gt;""),TEXT(TimeSpend[[#This Row],[Date]],"[$-409]yyyyMMdd"),"")</f>
        <v/>
      </c>
      <c r="C3732" s="33" t="str">
        <f>IF(AND(TimeSpend[[#This Row],[Personnel number]]&lt;&gt;"",TimeSpend[[#This Row],[Date]]&lt;&gt;""),SUBSTITUTE(TimeSpend[[#This Row],[Hours]],",","."),"")</f>
        <v/>
      </c>
      <c r="D3732" t="str">
        <f>IF(AND(TimeSpend[[#This Row],[Personnel number]]&lt;&gt;"",TimeSpend[[#This Row],[Date]]&lt;&gt;""),TimeSpend[[#This Row],[Network]],"")</f>
        <v/>
      </c>
      <c r="E3732" t="str">
        <f>IF(AND(TimeSpend[[#This Row],[Personnel number]]&lt;&gt;"",TimeSpend[[#This Row],[Date]]&lt;&gt;""),TimeSpend[[#This Row],[Network Description]],"")</f>
        <v/>
      </c>
      <c r="F3732" t="str">
        <f>IF(AND(TimeSpend[[#This Row],[Personnel number]]&lt;&gt;"",TimeSpend[[#This Row],[Date]]&lt;&gt;""),TimeSpend[[#This Row],[Activity]],"")</f>
        <v/>
      </c>
      <c r="G3732" t="str">
        <f>IF(AND(TimeSpend[[#This Row],[Personnel number]]&lt;&gt;"",TimeSpend[[#This Row],[Date]]&lt;&gt;""),TimeSpend[[#This Row],[Activity description]],"")</f>
        <v/>
      </c>
      <c r="H3732" s="36" t="str">
        <f>IF(AND(TimeSpend[[#This Row],[Personnel number]]&lt;&gt;"",TimeSpend[[#This Row],[Date]]&lt;&gt;""),TimeSpend[[#This Row],[Start Time]],"")</f>
        <v/>
      </c>
      <c r="I3732" s="36" t="str">
        <f>IF(AND(TimeSpend[[#This Row],[Personnel number]]&lt;&gt;"",TimeSpend[[#This Row],[Date]]&lt;&gt;""),TimeSpend[[#This Row],[End Time]],"")</f>
        <v/>
      </c>
      <c r="J3732" t="str">
        <f>IF(AND(TimeSpend[[#This Row],[Personnel number]]&lt;&gt;"",TimeSpend[[#This Row],[Date]]&lt;&gt;""),TimeSpend[[#This Row],[Location]],"")</f>
        <v/>
      </c>
      <c r="K3732" t="str">
        <f>IF(AND(TimeSpend[[#This Row],[Personnel number]]&lt;&gt;"",TimeSpend[[#This Row],[Date]]&lt;&gt;""),TimeSpend[[#This Row],[Task]],"")</f>
        <v/>
      </c>
      <c r="L3732" t="str">
        <f>IF(AND(TimeSpend[[#This Row],[Personnel number]]&lt;&gt;"",TimeSpend[[#This Row],[Date]]&lt;&gt;""),Utilization!$J$2,"")</f>
        <v/>
      </c>
      <c r="M3732" t="str">
        <f>IF(AND(TimeSpend[[#This Row],[Personnel number]]&lt;&gt;"",TimeSpend[[#This Row],[Date]]&lt;&gt;""),TimeSpend[[#This Row],[Employee Name]],"")</f>
        <v/>
      </c>
      <c r="N3732" t="str">
        <f t="shared" si="116"/>
        <v/>
      </c>
      <c r="O3732" t="str">
        <f t="shared" si="117"/>
        <v/>
      </c>
      <c r="P3732" t="str">
        <f>IF(D3732&lt;&gt;"",VLOOKUP(D3732,Projects!B:C,2,0),"")</f>
        <v/>
      </c>
    </row>
    <row r="3733" spans="1:16" x14ac:dyDescent="0.25">
      <c r="A3733" t="str">
        <f>UPPER(IF(AND(TimeSpend[[#This Row],[Personnel number]]&lt;&gt;"",TimeSpend[[#This Row],[Date]]&lt;&gt;""),TimeSpend[[#This Row],[Personnel number]],""))</f>
        <v/>
      </c>
      <c r="B3733" s="85" t="str">
        <f>IF(AND(TimeSpend[[#This Row],[Personnel number]]&lt;&gt;"",TimeSpend[[#This Row],[Date]]&lt;&gt;""),TEXT(TimeSpend[[#This Row],[Date]],"[$-409]yyyyMMdd"),"")</f>
        <v/>
      </c>
      <c r="C3733" s="33" t="str">
        <f>IF(AND(TimeSpend[[#This Row],[Personnel number]]&lt;&gt;"",TimeSpend[[#This Row],[Date]]&lt;&gt;""),SUBSTITUTE(TimeSpend[[#This Row],[Hours]],",","."),"")</f>
        <v/>
      </c>
      <c r="D3733" t="str">
        <f>IF(AND(TimeSpend[[#This Row],[Personnel number]]&lt;&gt;"",TimeSpend[[#This Row],[Date]]&lt;&gt;""),TimeSpend[[#This Row],[Network]],"")</f>
        <v/>
      </c>
      <c r="E3733" t="str">
        <f>IF(AND(TimeSpend[[#This Row],[Personnel number]]&lt;&gt;"",TimeSpend[[#This Row],[Date]]&lt;&gt;""),TimeSpend[[#This Row],[Network Description]],"")</f>
        <v/>
      </c>
      <c r="F3733" t="str">
        <f>IF(AND(TimeSpend[[#This Row],[Personnel number]]&lt;&gt;"",TimeSpend[[#This Row],[Date]]&lt;&gt;""),TimeSpend[[#This Row],[Activity]],"")</f>
        <v/>
      </c>
      <c r="G3733" t="str">
        <f>IF(AND(TimeSpend[[#This Row],[Personnel number]]&lt;&gt;"",TimeSpend[[#This Row],[Date]]&lt;&gt;""),TimeSpend[[#This Row],[Activity description]],"")</f>
        <v/>
      </c>
      <c r="H3733" s="36" t="str">
        <f>IF(AND(TimeSpend[[#This Row],[Personnel number]]&lt;&gt;"",TimeSpend[[#This Row],[Date]]&lt;&gt;""),TimeSpend[[#This Row],[Start Time]],"")</f>
        <v/>
      </c>
      <c r="I3733" s="36" t="str">
        <f>IF(AND(TimeSpend[[#This Row],[Personnel number]]&lt;&gt;"",TimeSpend[[#This Row],[Date]]&lt;&gt;""),TimeSpend[[#This Row],[End Time]],"")</f>
        <v/>
      </c>
      <c r="J3733" t="str">
        <f>IF(AND(TimeSpend[[#This Row],[Personnel number]]&lt;&gt;"",TimeSpend[[#This Row],[Date]]&lt;&gt;""),TimeSpend[[#This Row],[Location]],"")</f>
        <v/>
      </c>
      <c r="K3733" t="str">
        <f>IF(AND(TimeSpend[[#This Row],[Personnel number]]&lt;&gt;"",TimeSpend[[#This Row],[Date]]&lt;&gt;""),TimeSpend[[#This Row],[Task]],"")</f>
        <v/>
      </c>
      <c r="L3733" t="str">
        <f>IF(AND(TimeSpend[[#This Row],[Personnel number]]&lt;&gt;"",TimeSpend[[#This Row],[Date]]&lt;&gt;""),Utilization!$J$2,"")</f>
        <v/>
      </c>
      <c r="M3733" t="str">
        <f>IF(AND(TimeSpend[[#This Row],[Personnel number]]&lt;&gt;"",TimeSpend[[#This Row],[Date]]&lt;&gt;""),TimeSpend[[#This Row],[Employee Name]],"")</f>
        <v/>
      </c>
      <c r="N3733" t="str">
        <f t="shared" si="116"/>
        <v/>
      </c>
      <c r="O3733" t="str">
        <f t="shared" si="117"/>
        <v/>
      </c>
      <c r="P3733" t="str">
        <f>IF(D3733&lt;&gt;"",VLOOKUP(D3733,Projects!B:C,2,0),"")</f>
        <v/>
      </c>
    </row>
    <row r="3734" spans="1:16" x14ac:dyDescent="0.25">
      <c r="A3734" t="str">
        <f>UPPER(IF(AND(TimeSpend[[#This Row],[Personnel number]]&lt;&gt;"",TimeSpend[[#This Row],[Date]]&lt;&gt;""),TimeSpend[[#This Row],[Personnel number]],""))</f>
        <v/>
      </c>
      <c r="B3734" s="85" t="str">
        <f>IF(AND(TimeSpend[[#This Row],[Personnel number]]&lt;&gt;"",TimeSpend[[#This Row],[Date]]&lt;&gt;""),TEXT(TimeSpend[[#This Row],[Date]],"[$-409]yyyyMMdd"),"")</f>
        <v/>
      </c>
      <c r="C3734" s="33" t="str">
        <f>IF(AND(TimeSpend[[#This Row],[Personnel number]]&lt;&gt;"",TimeSpend[[#This Row],[Date]]&lt;&gt;""),SUBSTITUTE(TimeSpend[[#This Row],[Hours]],",","."),"")</f>
        <v/>
      </c>
      <c r="D3734" t="str">
        <f>IF(AND(TimeSpend[[#This Row],[Personnel number]]&lt;&gt;"",TimeSpend[[#This Row],[Date]]&lt;&gt;""),TimeSpend[[#This Row],[Network]],"")</f>
        <v/>
      </c>
      <c r="E3734" t="str">
        <f>IF(AND(TimeSpend[[#This Row],[Personnel number]]&lt;&gt;"",TimeSpend[[#This Row],[Date]]&lt;&gt;""),TimeSpend[[#This Row],[Network Description]],"")</f>
        <v/>
      </c>
      <c r="F3734" t="str">
        <f>IF(AND(TimeSpend[[#This Row],[Personnel number]]&lt;&gt;"",TimeSpend[[#This Row],[Date]]&lt;&gt;""),TimeSpend[[#This Row],[Activity]],"")</f>
        <v/>
      </c>
      <c r="G3734" t="str">
        <f>IF(AND(TimeSpend[[#This Row],[Personnel number]]&lt;&gt;"",TimeSpend[[#This Row],[Date]]&lt;&gt;""),TimeSpend[[#This Row],[Activity description]],"")</f>
        <v/>
      </c>
      <c r="H3734" s="36" t="str">
        <f>IF(AND(TimeSpend[[#This Row],[Personnel number]]&lt;&gt;"",TimeSpend[[#This Row],[Date]]&lt;&gt;""),TimeSpend[[#This Row],[Start Time]],"")</f>
        <v/>
      </c>
      <c r="I3734" s="36" t="str">
        <f>IF(AND(TimeSpend[[#This Row],[Personnel number]]&lt;&gt;"",TimeSpend[[#This Row],[Date]]&lt;&gt;""),TimeSpend[[#This Row],[End Time]],"")</f>
        <v/>
      </c>
      <c r="J3734" t="str">
        <f>IF(AND(TimeSpend[[#This Row],[Personnel number]]&lt;&gt;"",TimeSpend[[#This Row],[Date]]&lt;&gt;""),TimeSpend[[#This Row],[Location]],"")</f>
        <v/>
      </c>
      <c r="K3734" t="str">
        <f>IF(AND(TimeSpend[[#This Row],[Personnel number]]&lt;&gt;"",TimeSpend[[#This Row],[Date]]&lt;&gt;""),TimeSpend[[#This Row],[Task]],"")</f>
        <v/>
      </c>
      <c r="L3734" t="str">
        <f>IF(AND(TimeSpend[[#This Row],[Personnel number]]&lt;&gt;"",TimeSpend[[#This Row],[Date]]&lt;&gt;""),Utilization!$J$2,"")</f>
        <v/>
      </c>
      <c r="M3734" t="str">
        <f>IF(AND(TimeSpend[[#This Row],[Personnel number]]&lt;&gt;"",TimeSpend[[#This Row],[Date]]&lt;&gt;""),TimeSpend[[#This Row],[Employee Name]],"")</f>
        <v/>
      </c>
      <c r="N3734" t="str">
        <f t="shared" si="116"/>
        <v/>
      </c>
      <c r="O3734" t="str">
        <f t="shared" si="117"/>
        <v/>
      </c>
      <c r="P3734" t="str">
        <f>IF(D3734&lt;&gt;"",VLOOKUP(D3734,Projects!B:C,2,0),"")</f>
        <v/>
      </c>
    </row>
    <row r="3735" spans="1:16" x14ac:dyDescent="0.25">
      <c r="A3735" t="str">
        <f>UPPER(IF(AND(TimeSpend[[#This Row],[Personnel number]]&lt;&gt;"",TimeSpend[[#This Row],[Date]]&lt;&gt;""),TimeSpend[[#This Row],[Personnel number]],""))</f>
        <v/>
      </c>
      <c r="B3735" s="85" t="str">
        <f>IF(AND(TimeSpend[[#This Row],[Personnel number]]&lt;&gt;"",TimeSpend[[#This Row],[Date]]&lt;&gt;""),TEXT(TimeSpend[[#This Row],[Date]],"[$-409]yyyyMMdd"),"")</f>
        <v/>
      </c>
      <c r="C3735" s="33" t="str">
        <f>IF(AND(TimeSpend[[#This Row],[Personnel number]]&lt;&gt;"",TimeSpend[[#This Row],[Date]]&lt;&gt;""),SUBSTITUTE(TimeSpend[[#This Row],[Hours]],",","."),"")</f>
        <v/>
      </c>
      <c r="D3735" t="str">
        <f>IF(AND(TimeSpend[[#This Row],[Personnel number]]&lt;&gt;"",TimeSpend[[#This Row],[Date]]&lt;&gt;""),TimeSpend[[#This Row],[Network]],"")</f>
        <v/>
      </c>
      <c r="E3735" t="str">
        <f>IF(AND(TimeSpend[[#This Row],[Personnel number]]&lt;&gt;"",TimeSpend[[#This Row],[Date]]&lt;&gt;""),TimeSpend[[#This Row],[Network Description]],"")</f>
        <v/>
      </c>
      <c r="F3735" t="str">
        <f>IF(AND(TimeSpend[[#This Row],[Personnel number]]&lt;&gt;"",TimeSpend[[#This Row],[Date]]&lt;&gt;""),TimeSpend[[#This Row],[Activity]],"")</f>
        <v/>
      </c>
      <c r="G3735" t="str">
        <f>IF(AND(TimeSpend[[#This Row],[Personnel number]]&lt;&gt;"",TimeSpend[[#This Row],[Date]]&lt;&gt;""),TimeSpend[[#This Row],[Activity description]],"")</f>
        <v/>
      </c>
      <c r="H3735" s="36" t="str">
        <f>IF(AND(TimeSpend[[#This Row],[Personnel number]]&lt;&gt;"",TimeSpend[[#This Row],[Date]]&lt;&gt;""),TimeSpend[[#This Row],[Start Time]],"")</f>
        <v/>
      </c>
      <c r="I3735" s="36" t="str">
        <f>IF(AND(TimeSpend[[#This Row],[Personnel number]]&lt;&gt;"",TimeSpend[[#This Row],[Date]]&lt;&gt;""),TimeSpend[[#This Row],[End Time]],"")</f>
        <v/>
      </c>
      <c r="J3735" t="str">
        <f>IF(AND(TimeSpend[[#This Row],[Personnel number]]&lt;&gt;"",TimeSpend[[#This Row],[Date]]&lt;&gt;""),TimeSpend[[#This Row],[Location]],"")</f>
        <v/>
      </c>
      <c r="K3735" t="str">
        <f>IF(AND(TimeSpend[[#This Row],[Personnel number]]&lt;&gt;"",TimeSpend[[#This Row],[Date]]&lt;&gt;""),TimeSpend[[#This Row],[Task]],"")</f>
        <v/>
      </c>
      <c r="L3735" t="str">
        <f>IF(AND(TimeSpend[[#This Row],[Personnel number]]&lt;&gt;"",TimeSpend[[#This Row],[Date]]&lt;&gt;""),Utilization!$J$2,"")</f>
        <v/>
      </c>
      <c r="M3735" t="str">
        <f>IF(AND(TimeSpend[[#This Row],[Personnel number]]&lt;&gt;"",TimeSpend[[#This Row],[Date]]&lt;&gt;""),TimeSpend[[#This Row],[Employee Name]],"")</f>
        <v/>
      </c>
      <c r="N3735" t="str">
        <f t="shared" si="116"/>
        <v/>
      </c>
      <c r="O3735" t="str">
        <f t="shared" si="117"/>
        <v/>
      </c>
      <c r="P3735" t="str">
        <f>IF(D3735&lt;&gt;"",VLOOKUP(D3735,Projects!B:C,2,0),"")</f>
        <v/>
      </c>
    </row>
    <row r="3736" spans="1:16" x14ac:dyDescent="0.25">
      <c r="A3736" t="str">
        <f>UPPER(IF(AND(TimeSpend[[#This Row],[Personnel number]]&lt;&gt;"",TimeSpend[[#This Row],[Date]]&lt;&gt;""),TimeSpend[[#This Row],[Personnel number]],""))</f>
        <v/>
      </c>
      <c r="B3736" s="85" t="str">
        <f>IF(AND(TimeSpend[[#This Row],[Personnel number]]&lt;&gt;"",TimeSpend[[#This Row],[Date]]&lt;&gt;""),TEXT(TimeSpend[[#This Row],[Date]],"[$-409]yyyyMMdd"),"")</f>
        <v/>
      </c>
      <c r="C3736" s="33" t="str">
        <f>IF(AND(TimeSpend[[#This Row],[Personnel number]]&lt;&gt;"",TimeSpend[[#This Row],[Date]]&lt;&gt;""),SUBSTITUTE(TimeSpend[[#This Row],[Hours]],",","."),"")</f>
        <v/>
      </c>
      <c r="D3736" t="str">
        <f>IF(AND(TimeSpend[[#This Row],[Personnel number]]&lt;&gt;"",TimeSpend[[#This Row],[Date]]&lt;&gt;""),TimeSpend[[#This Row],[Network]],"")</f>
        <v/>
      </c>
      <c r="E3736" t="str">
        <f>IF(AND(TimeSpend[[#This Row],[Personnel number]]&lt;&gt;"",TimeSpend[[#This Row],[Date]]&lt;&gt;""),TimeSpend[[#This Row],[Network Description]],"")</f>
        <v/>
      </c>
      <c r="F3736" t="str">
        <f>IF(AND(TimeSpend[[#This Row],[Personnel number]]&lt;&gt;"",TimeSpend[[#This Row],[Date]]&lt;&gt;""),TimeSpend[[#This Row],[Activity]],"")</f>
        <v/>
      </c>
      <c r="G3736" t="str">
        <f>IF(AND(TimeSpend[[#This Row],[Personnel number]]&lt;&gt;"",TimeSpend[[#This Row],[Date]]&lt;&gt;""),TimeSpend[[#This Row],[Activity description]],"")</f>
        <v/>
      </c>
      <c r="H3736" s="36" t="str">
        <f>IF(AND(TimeSpend[[#This Row],[Personnel number]]&lt;&gt;"",TimeSpend[[#This Row],[Date]]&lt;&gt;""),TimeSpend[[#This Row],[Start Time]],"")</f>
        <v/>
      </c>
      <c r="I3736" s="36" t="str">
        <f>IF(AND(TimeSpend[[#This Row],[Personnel number]]&lt;&gt;"",TimeSpend[[#This Row],[Date]]&lt;&gt;""),TimeSpend[[#This Row],[End Time]],"")</f>
        <v/>
      </c>
      <c r="J3736" t="str">
        <f>IF(AND(TimeSpend[[#This Row],[Personnel number]]&lt;&gt;"",TimeSpend[[#This Row],[Date]]&lt;&gt;""),TimeSpend[[#This Row],[Location]],"")</f>
        <v/>
      </c>
      <c r="K3736" t="str">
        <f>IF(AND(TimeSpend[[#This Row],[Personnel number]]&lt;&gt;"",TimeSpend[[#This Row],[Date]]&lt;&gt;""),TimeSpend[[#This Row],[Task]],"")</f>
        <v/>
      </c>
      <c r="L3736" t="str">
        <f>IF(AND(TimeSpend[[#This Row],[Personnel number]]&lt;&gt;"",TimeSpend[[#This Row],[Date]]&lt;&gt;""),Utilization!$J$2,"")</f>
        <v/>
      </c>
      <c r="M3736" t="str">
        <f>IF(AND(TimeSpend[[#This Row],[Personnel number]]&lt;&gt;"",TimeSpend[[#This Row],[Date]]&lt;&gt;""),TimeSpend[[#This Row],[Employee Name]],"")</f>
        <v/>
      </c>
      <c r="N3736" t="str">
        <f t="shared" si="116"/>
        <v/>
      </c>
      <c r="O3736" t="str">
        <f t="shared" si="117"/>
        <v/>
      </c>
      <c r="P3736" t="str">
        <f>IF(D3736&lt;&gt;"",VLOOKUP(D3736,Projects!B:C,2,0),"")</f>
        <v/>
      </c>
    </row>
    <row r="3737" spans="1:16" x14ac:dyDescent="0.25">
      <c r="A3737" t="str">
        <f>UPPER(IF(AND(TimeSpend[[#This Row],[Personnel number]]&lt;&gt;"",TimeSpend[[#This Row],[Date]]&lt;&gt;""),TimeSpend[[#This Row],[Personnel number]],""))</f>
        <v/>
      </c>
      <c r="B3737" s="85" t="str">
        <f>IF(AND(TimeSpend[[#This Row],[Personnel number]]&lt;&gt;"",TimeSpend[[#This Row],[Date]]&lt;&gt;""),TEXT(TimeSpend[[#This Row],[Date]],"[$-409]yyyyMMdd"),"")</f>
        <v/>
      </c>
      <c r="C3737" s="33" t="str">
        <f>IF(AND(TimeSpend[[#This Row],[Personnel number]]&lt;&gt;"",TimeSpend[[#This Row],[Date]]&lt;&gt;""),SUBSTITUTE(TimeSpend[[#This Row],[Hours]],",","."),"")</f>
        <v/>
      </c>
      <c r="D3737" t="str">
        <f>IF(AND(TimeSpend[[#This Row],[Personnel number]]&lt;&gt;"",TimeSpend[[#This Row],[Date]]&lt;&gt;""),TimeSpend[[#This Row],[Network]],"")</f>
        <v/>
      </c>
      <c r="E3737" t="str">
        <f>IF(AND(TimeSpend[[#This Row],[Personnel number]]&lt;&gt;"",TimeSpend[[#This Row],[Date]]&lt;&gt;""),TimeSpend[[#This Row],[Network Description]],"")</f>
        <v/>
      </c>
      <c r="F3737" t="str">
        <f>IF(AND(TimeSpend[[#This Row],[Personnel number]]&lt;&gt;"",TimeSpend[[#This Row],[Date]]&lt;&gt;""),TimeSpend[[#This Row],[Activity]],"")</f>
        <v/>
      </c>
      <c r="G3737" t="str">
        <f>IF(AND(TimeSpend[[#This Row],[Personnel number]]&lt;&gt;"",TimeSpend[[#This Row],[Date]]&lt;&gt;""),TimeSpend[[#This Row],[Activity description]],"")</f>
        <v/>
      </c>
      <c r="H3737" s="36" t="str">
        <f>IF(AND(TimeSpend[[#This Row],[Personnel number]]&lt;&gt;"",TimeSpend[[#This Row],[Date]]&lt;&gt;""),TimeSpend[[#This Row],[Start Time]],"")</f>
        <v/>
      </c>
      <c r="I3737" s="36" t="str">
        <f>IF(AND(TimeSpend[[#This Row],[Personnel number]]&lt;&gt;"",TimeSpend[[#This Row],[Date]]&lt;&gt;""),TimeSpend[[#This Row],[End Time]],"")</f>
        <v/>
      </c>
      <c r="J3737" t="str">
        <f>IF(AND(TimeSpend[[#This Row],[Personnel number]]&lt;&gt;"",TimeSpend[[#This Row],[Date]]&lt;&gt;""),TimeSpend[[#This Row],[Location]],"")</f>
        <v/>
      </c>
      <c r="K3737" t="str">
        <f>IF(AND(TimeSpend[[#This Row],[Personnel number]]&lt;&gt;"",TimeSpend[[#This Row],[Date]]&lt;&gt;""),TimeSpend[[#This Row],[Task]],"")</f>
        <v/>
      </c>
      <c r="L3737" t="str">
        <f>IF(AND(TimeSpend[[#This Row],[Personnel number]]&lt;&gt;"",TimeSpend[[#This Row],[Date]]&lt;&gt;""),Utilization!$J$2,"")</f>
        <v/>
      </c>
      <c r="M3737" t="str">
        <f>IF(AND(TimeSpend[[#This Row],[Personnel number]]&lt;&gt;"",TimeSpend[[#This Row],[Date]]&lt;&gt;""),TimeSpend[[#This Row],[Employee Name]],"")</f>
        <v/>
      </c>
      <c r="N3737" t="str">
        <f t="shared" si="116"/>
        <v/>
      </c>
      <c r="O3737" t="str">
        <f t="shared" si="117"/>
        <v/>
      </c>
      <c r="P3737" t="str">
        <f>IF(D3737&lt;&gt;"",VLOOKUP(D3737,Projects!B:C,2,0),"")</f>
        <v/>
      </c>
    </row>
    <row r="3738" spans="1:16" x14ac:dyDescent="0.25">
      <c r="A3738" t="str">
        <f>UPPER(IF(AND(TimeSpend[[#This Row],[Personnel number]]&lt;&gt;"",TimeSpend[[#This Row],[Date]]&lt;&gt;""),TimeSpend[[#This Row],[Personnel number]],""))</f>
        <v/>
      </c>
      <c r="B3738" s="85" t="str">
        <f>IF(AND(TimeSpend[[#This Row],[Personnel number]]&lt;&gt;"",TimeSpend[[#This Row],[Date]]&lt;&gt;""),TEXT(TimeSpend[[#This Row],[Date]],"[$-409]yyyyMMdd"),"")</f>
        <v/>
      </c>
      <c r="C3738" s="33" t="str">
        <f>IF(AND(TimeSpend[[#This Row],[Personnel number]]&lt;&gt;"",TimeSpend[[#This Row],[Date]]&lt;&gt;""),SUBSTITUTE(TimeSpend[[#This Row],[Hours]],",","."),"")</f>
        <v/>
      </c>
      <c r="D3738" t="str">
        <f>IF(AND(TimeSpend[[#This Row],[Personnel number]]&lt;&gt;"",TimeSpend[[#This Row],[Date]]&lt;&gt;""),TimeSpend[[#This Row],[Network]],"")</f>
        <v/>
      </c>
      <c r="E3738" t="str">
        <f>IF(AND(TimeSpend[[#This Row],[Personnel number]]&lt;&gt;"",TimeSpend[[#This Row],[Date]]&lt;&gt;""),TimeSpend[[#This Row],[Network Description]],"")</f>
        <v/>
      </c>
      <c r="F3738" t="str">
        <f>IF(AND(TimeSpend[[#This Row],[Personnel number]]&lt;&gt;"",TimeSpend[[#This Row],[Date]]&lt;&gt;""),TimeSpend[[#This Row],[Activity]],"")</f>
        <v/>
      </c>
      <c r="G3738" t="str">
        <f>IF(AND(TimeSpend[[#This Row],[Personnel number]]&lt;&gt;"",TimeSpend[[#This Row],[Date]]&lt;&gt;""),TimeSpend[[#This Row],[Activity description]],"")</f>
        <v/>
      </c>
      <c r="H3738" s="36" t="str">
        <f>IF(AND(TimeSpend[[#This Row],[Personnel number]]&lt;&gt;"",TimeSpend[[#This Row],[Date]]&lt;&gt;""),TimeSpend[[#This Row],[Start Time]],"")</f>
        <v/>
      </c>
      <c r="I3738" s="36" t="str">
        <f>IF(AND(TimeSpend[[#This Row],[Personnel number]]&lt;&gt;"",TimeSpend[[#This Row],[Date]]&lt;&gt;""),TimeSpend[[#This Row],[End Time]],"")</f>
        <v/>
      </c>
      <c r="J3738" t="str">
        <f>IF(AND(TimeSpend[[#This Row],[Personnel number]]&lt;&gt;"",TimeSpend[[#This Row],[Date]]&lt;&gt;""),TimeSpend[[#This Row],[Location]],"")</f>
        <v/>
      </c>
      <c r="K3738" t="str">
        <f>IF(AND(TimeSpend[[#This Row],[Personnel number]]&lt;&gt;"",TimeSpend[[#This Row],[Date]]&lt;&gt;""),TimeSpend[[#This Row],[Task]],"")</f>
        <v/>
      </c>
      <c r="L3738" t="str">
        <f>IF(AND(TimeSpend[[#This Row],[Personnel number]]&lt;&gt;"",TimeSpend[[#This Row],[Date]]&lt;&gt;""),Utilization!$J$2,"")</f>
        <v/>
      </c>
      <c r="M3738" t="str">
        <f>IF(AND(TimeSpend[[#This Row],[Personnel number]]&lt;&gt;"",TimeSpend[[#This Row],[Date]]&lt;&gt;""),TimeSpend[[#This Row],[Employee Name]],"")</f>
        <v/>
      </c>
      <c r="N3738" t="str">
        <f t="shared" si="116"/>
        <v/>
      </c>
      <c r="O3738" t="str">
        <f t="shared" si="117"/>
        <v/>
      </c>
      <c r="P3738" t="str">
        <f>IF(D3738&lt;&gt;"",VLOOKUP(D3738,Projects!B:C,2,0),"")</f>
        <v/>
      </c>
    </row>
    <row r="3739" spans="1:16" x14ac:dyDescent="0.25">
      <c r="A3739" t="str">
        <f>UPPER(IF(AND(TimeSpend[[#This Row],[Personnel number]]&lt;&gt;"",TimeSpend[[#This Row],[Date]]&lt;&gt;""),TimeSpend[[#This Row],[Personnel number]],""))</f>
        <v/>
      </c>
      <c r="B3739" s="85" t="str">
        <f>IF(AND(TimeSpend[[#This Row],[Personnel number]]&lt;&gt;"",TimeSpend[[#This Row],[Date]]&lt;&gt;""),TEXT(TimeSpend[[#This Row],[Date]],"[$-409]yyyyMMdd"),"")</f>
        <v/>
      </c>
      <c r="C3739" s="33" t="str">
        <f>IF(AND(TimeSpend[[#This Row],[Personnel number]]&lt;&gt;"",TimeSpend[[#This Row],[Date]]&lt;&gt;""),SUBSTITUTE(TimeSpend[[#This Row],[Hours]],",","."),"")</f>
        <v/>
      </c>
      <c r="D3739" t="str">
        <f>IF(AND(TimeSpend[[#This Row],[Personnel number]]&lt;&gt;"",TimeSpend[[#This Row],[Date]]&lt;&gt;""),TimeSpend[[#This Row],[Network]],"")</f>
        <v/>
      </c>
      <c r="E3739" t="str">
        <f>IF(AND(TimeSpend[[#This Row],[Personnel number]]&lt;&gt;"",TimeSpend[[#This Row],[Date]]&lt;&gt;""),TimeSpend[[#This Row],[Network Description]],"")</f>
        <v/>
      </c>
      <c r="F3739" t="str">
        <f>IF(AND(TimeSpend[[#This Row],[Personnel number]]&lt;&gt;"",TimeSpend[[#This Row],[Date]]&lt;&gt;""),TimeSpend[[#This Row],[Activity]],"")</f>
        <v/>
      </c>
      <c r="G3739" t="str">
        <f>IF(AND(TimeSpend[[#This Row],[Personnel number]]&lt;&gt;"",TimeSpend[[#This Row],[Date]]&lt;&gt;""),TimeSpend[[#This Row],[Activity description]],"")</f>
        <v/>
      </c>
      <c r="H3739" s="36" t="str">
        <f>IF(AND(TimeSpend[[#This Row],[Personnel number]]&lt;&gt;"",TimeSpend[[#This Row],[Date]]&lt;&gt;""),TimeSpend[[#This Row],[Start Time]],"")</f>
        <v/>
      </c>
      <c r="I3739" s="36" t="str">
        <f>IF(AND(TimeSpend[[#This Row],[Personnel number]]&lt;&gt;"",TimeSpend[[#This Row],[Date]]&lt;&gt;""),TimeSpend[[#This Row],[End Time]],"")</f>
        <v/>
      </c>
      <c r="J3739" t="str">
        <f>IF(AND(TimeSpend[[#This Row],[Personnel number]]&lt;&gt;"",TimeSpend[[#This Row],[Date]]&lt;&gt;""),TimeSpend[[#This Row],[Location]],"")</f>
        <v/>
      </c>
      <c r="K3739" t="str">
        <f>IF(AND(TimeSpend[[#This Row],[Personnel number]]&lt;&gt;"",TimeSpend[[#This Row],[Date]]&lt;&gt;""),TimeSpend[[#This Row],[Task]],"")</f>
        <v/>
      </c>
      <c r="L3739" t="str">
        <f>IF(AND(TimeSpend[[#This Row],[Personnel number]]&lt;&gt;"",TimeSpend[[#This Row],[Date]]&lt;&gt;""),Utilization!$J$2,"")</f>
        <v/>
      </c>
      <c r="M3739" t="str">
        <f>IF(AND(TimeSpend[[#This Row],[Personnel number]]&lt;&gt;"",TimeSpend[[#This Row],[Date]]&lt;&gt;""),TimeSpend[[#This Row],[Employee Name]],"")</f>
        <v/>
      </c>
      <c r="N3739" t="str">
        <f t="shared" si="116"/>
        <v/>
      </c>
      <c r="O3739" t="str">
        <f t="shared" si="117"/>
        <v/>
      </c>
      <c r="P3739" t="str">
        <f>IF(D3739&lt;&gt;"",VLOOKUP(D3739,Projects!B:C,2,0),"")</f>
        <v/>
      </c>
    </row>
    <row r="3740" spans="1:16" x14ac:dyDescent="0.25">
      <c r="A3740" t="str">
        <f>UPPER(IF(AND(TimeSpend[[#This Row],[Personnel number]]&lt;&gt;"",TimeSpend[[#This Row],[Date]]&lt;&gt;""),TimeSpend[[#This Row],[Personnel number]],""))</f>
        <v/>
      </c>
      <c r="B3740" s="85" t="str">
        <f>IF(AND(TimeSpend[[#This Row],[Personnel number]]&lt;&gt;"",TimeSpend[[#This Row],[Date]]&lt;&gt;""),TEXT(TimeSpend[[#This Row],[Date]],"[$-409]yyyyMMdd"),"")</f>
        <v/>
      </c>
      <c r="C3740" s="33" t="str">
        <f>IF(AND(TimeSpend[[#This Row],[Personnel number]]&lt;&gt;"",TimeSpend[[#This Row],[Date]]&lt;&gt;""),SUBSTITUTE(TimeSpend[[#This Row],[Hours]],",","."),"")</f>
        <v/>
      </c>
      <c r="D3740" t="str">
        <f>IF(AND(TimeSpend[[#This Row],[Personnel number]]&lt;&gt;"",TimeSpend[[#This Row],[Date]]&lt;&gt;""),TimeSpend[[#This Row],[Network]],"")</f>
        <v/>
      </c>
      <c r="E3740" t="str">
        <f>IF(AND(TimeSpend[[#This Row],[Personnel number]]&lt;&gt;"",TimeSpend[[#This Row],[Date]]&lt;&gt;""),TimeSpend[[#This Row],[Network Description]],"")</f>
        <v/>
      </c>
      <c r="F3740" t="str">
        <f>IF(AND(TimeSpend[[#This Row],[Personnel number]]&lt;&gt;"",TimeSpend[[#This Row],[Date]]&lt;&gt;""),TimeSpend[[#This Row],[Activity]],"")</f>
        <v/>
      </c>
      <c r="G3740" t="str">
        <f>IF(AND(TimeSpend[[#This Row],[Personnel number]]&lt;&gt;"",TimeSpend[[#This Row],[Date]]&lt;&gt;""),TimeSpend[[#This Row],[Activity description]],"")</f>
        <v/>
      </c>
      <c r="H3740" s="36" t="str">
        <f>IF(AND(TimeSpend[[#This Row],[Personnel number]]&lt;&gt;"",TimeSpend[[#This Row],[Date]]&lt;&gt;""),TimeSpend[[#This Row],[Start Time]],"")</f>
        <v/>
      </c>
      <c r="I3740" s="36" t="str">
        <f>IF(AND(TimeSpend[[#This Row],[Personnel number]]&lt;&gt;"",TimeSpend[[#This Row],[Date]]&lt;&gt;""),TimeSpend[[#This Row],[End Time]],"")</f>
        <v/>
      </c>
      <c r="J3740" t="str">
        <f>IF(AND(TimeSpend[[#This Row],[Personnel number]]&lt;&gt;"",TimeSpend[[#This Row],[Date]]&lt;&gt;""),TimeSpend[[#This Row],[Location]],"")</f>
        <v/>
      </c>
      <c r="K3740" t="str">
        <f>IF(AND(TimeSpend[[#This Row],[Personnel number]]&lt;&gt;"",TimeSpend[[#This Row],[Date]]&lt;&gt;""),TimeSpend[[#This Row],[Task]],"")</f>
        <v/>
      </c>
      <c r="L3740" t="str">
        <f>IF(AND(TimeSpend[[#This Row],[Personnel number]]&lt;&gt;"",TimeSpend[[#This Row],[Date]]&lt;&gt;""),Utilization!$J$2,"")</f>
        <v/>
      </c>
      <c r="M3740" t="str">
        <f>IF(AND(TimeSpend[[#This Row],[Personnel number]]&lt;&gt;"",TimeSpend[[#This Row],[Date]]&lt;&gt;""),TimeSpend[[#This Row],[Employee Name]],"")</f>
        <v/>
      </c>
      <c r="N3740" t="str">
        <f t="shared" si="116"/>
        <v/>
      </c>
      <c r="O3740" t="str">
        <f t="shared" si="117"/>
        <v/>
      </c>
      <c r="P3740" t="str">
        <f>IF(D3740&lt;&gt;"",VLOOKUP(D3740,Projects!B:C,2,0),"")</f>
        <v/>
      </c>
    </row>
    <row r="3741" spans="1:16" x14ac:dyDescent="0.25">
      <c r="A3741" t="str">
        <f>UPPER(IF(AND(TimeSpend[[#This Row],[Personnel number]]&lt;&gt;"",TimeSpend[[#This Row],[Date]]&lt;&gt;""),TimeSpend[[#This Row],[Personnel number]],""))</f>
        <v/>
      </c>
      <c r="B3741" s="85" t="str">
        <f>IF(AND(TimeSpend[[#This Row],[Personnel number]]&lt;&gt;"",TimeSpend[[#This Row],[Date]]&lt;&gt;""),TEXT(TimeSpend[[#This Row],[Date]],"[$-409]yyyyMMdd"),"")</f>
        <v/>
      </c>
      <c r="C3741" s="33" t="str">
        <f>IF(AND(TimeSpend[[#This Row],[Personnel number]]&lt;&gt;"",TimeSpend[[#This Row],[Date]]&lt;&gt;""),SUBSTITUTE(TimeSpend[[#This Row],[Hours]],",","."),"")</f>
        <v/>
      </c>
      <c r="D3741" t="str">
        <f>IF(AND(TimeSpend[[#This Row],[Personnel number]]&lt;&gt;"",TimeSpend[[#This Row],[Date]]&lt;&gt;""),TimeSpend[[#This Row],[Network]],"")</f>
        <v/>
      </c>
      <c r="E3741" t="str">
        <f>IF(AND(TimeSpend[[#This Row],[Personnel number]]&lt;&gt;"",TimeSpend[[#This Row],[Date]]&lt;&gt;""),TimeSpend[[#This Row],[Network Description]],"")</f>
        <v/>
      </c>
      <c r="F3741" t="str">
        <f>IF(AND(TimeSpend[[#This Row],[Personnel number]]&lt;&gt;"",TimeSpend[[#This Row],[Date]]&lt;&gt;""),TimeSpend[[#This Row],[Activity]],"")</f>
        <v/>
      </c>
      <c r="G3741" t="str">
        <f>IF(AND(TimeSpend[[#This Row],[Personnel number]]&lt;&gt;"",TimeSpend[[#This Row],[Date]]&lt;&gt;""),TimeSpend[[#This Row],[Activity description]],"")</f>
        <v/>
      </c>
      <c r="H3741" s="36" t="str">
        <f>IF(AND(TimeSpend[[#This Row],[Personnel number]]&lt;&gt;"",TimeSpend[[#This Row],[Date]]&lt;&gt;""),TimeSpend[[#This Row],[Start Time]],"")</f>
        <v/>
      </c>
      <c r="I3741" s="36" t="str">
        <f>IF(AND(TimeSpend[[#This Row],[Personnel number]]&lt;&gt;"",TimeSpend[[#This Row],[Date]]&lt;&gt;""),TimeSpend[[#This Row],[End Time]],"")</f>
        <v/>
      </c>
      <c r="J3741" t="str">
        <f>IF(AND(TimeSpend[[#This Row],[Personnel number]]&lt;&gt;"",TimeSpend[[#This Row],[Date]]&lt;&gt;""),TimeSpend[[#This Row],[Location]],"")</f>
        <v/>
      </c>
      <c r="K3741" t="str">
        <f>IF(AND(TimeSpend[[#This Row],[Personnel number]]&lt;&gt;"",TimeSpend[[#This Row],[Date]]&lt;&gt;""),TimeSpend[[#This Row],[Task]],"")</f>
        <v/>
      </c>
      <c r="L3741" t="str">
        <f>IF(AND(TimeSpend[[#This Row],[Personnel number]]&lt;&gt;"",TimeSpend[[#This Row],[Date]]&lt;&gt;""),Utilization!$J$2,"")</f>
        <v/>
      </c>
      <c r="M3741" t="str">
        <f>IF(AND(TimeSpend[[#This Row],[Personnel number]]&lt;&gt;"",TimeSpend[[#This Row],[Date]]&lt;&gt;""),TimeSpend[[#This Row],[Employee Name]],"")</f>
        <v/>
      </c>
      <c r="N3741" t="str">
        <f t="shared" si="116"/>
        <v/>
      </c>
      <c r="O3741" t="str">
        <f t="shared" si="117"/>
        <v/>
      </c>
      <c r="P3741" t="str">
        <f>IF(D3741&lt;&gt;"",VLOOKUP(D3741,Projects!B:C,2,0),"")</f>
        <v/>
      </c>
    </row>
    <row r="3742" spans="1:16" x14ac:dyDescent="0.25">
      <c r="A3742" t="str">
        <f>UPPER(IF(AND(TimeSpend[[#This Row],[Personnel number]]&lt;&gt;"",TimeSpend[[#This Row],[Date]]&lt;&gt;""),TimeSpend[[#This Row],[Personnel number]],""))</f>
        <v/>
      </c>
      <c r="B3742" s="85" t="str">
        <f>IF(AND(TimeSpend[[#This Row],[Personnel number]]&lt;&gt;"",TimeSpend[[#This Row],[Date]]&lt;&gt;""),TEXT(TimeSpend[[#This Row],[Date]],"[$-409]yyyyMMdd"),"")</f>
        <v/>
      </c>
      <c r="C3742" s="33" t="str">
        <f>IF(AND(TimeSpend[[#This Row],[Personnel number]]&lt;&gt;"",TimeSpend[[#This Row],[Date]]&lt;&gt;""),SUBSTITUTE(TimeSpend[[#This Row],[Hours]],",","."),"")</f>
        <v/>
      </c>
      <c r="D3742" t="str">
        <f>IF(AND(TimeSpend[[#This Row],[Personnel number]]&lt;&gt;"",TimeSpend[[#This Row],[Date]]&lt;&gt;""),TimeSpend[[#This Row],[Network]],"")</f>
        <v/>
      </c>
      <c r="E3742" t="str">
        <f>IF(AND(TimeSpend[[#This Row],[Personnel number]]&lt;&gt;"",TimeSpend[[#This Row],[Date]]&lt;&gt;""),TimeSpend[[#This Row],[Network Description]],"")</f>
        <v/>
      </c>
      <c r="F3742" t="str">
        <f>IF(AND(TimeSpend[[#This Row],[Personnel number]]&lt;&gt;"",TimeSpend[[#This Row],[Date]]&lt;&gt;""),TimeSpend[[#This Row],[Activity]],"")</f>
        <v/>
      </c>
      <c r="G3742" t="str">
        <f>IF(AND(TimeSpend[[#This Row],[Personnel number]]&lt;&gt;"",TimeSpend[[#This Row],[Date]]&lt;&gt;""),TimeSpend[[#This Row],[Activity description]],"")</f>
        <v/>
      </c>
      <c r="H3742" s="36" t="str">
        <f>IF(AND(TimeSpend[[#This Row],[Personnel number]]&lt;&gt;"",TimeSpend[[#This Row],[Date]]&lt;&gt;""),TimeSpend[[#This Row],[Start Time]],"")</f>
        <v/>
      </c>
      <c r="I3742" s="36" t="str">
        <f>IF(AND(TimeSpend[[#This Row],[Personnel number]]&lt;&gt;"",TimeSpend[[#This Row],[Date]]&lt;&gt;""),TimeSpend[[#This Row],[End Time]],"")</f>
        <v/>
      </c>
      <c r="J3742" t="str">
        <f>IF(AND(TimeSpend[[#This Row],[Personnel number]]&lt;&gt;"",TimeSpend[[#This Row],[Date]]&lt;&gt;""),TimeSpend[[#This Row],[Location]],"")</f>
        <v/>
      </c>
      <c r="K3742" t="str">
        <f>IF(AND(TimeSpend[[#This Row],[Personnel number]]&lt;&gt;"",TimeSpend[[#This Row],[Date]]&lt;&gt;""),TimeSpend[[#This Row],[Task]],"")</f>
        <v/>
      </c>
      <c r="L3742" t="str">
        <f>IF(AND(TimeSpend[[#This Row],[Personnel number]]&lt;&gt;"",TimeSpend[[#This Row],[Date]]&lt;&gt;""),Utilization!$J$2,"")</f>
        <v/>
      </c>
      <c r="M3742" t="str">
        <f>IF(AND(TimeSpend[[#This Row],[Personnel number]]&lt;&gt;"",TimeSpend[[#This Row],[Date]]&lt;&gt;""),TimeSpend[[#This Row],[Employee Name]],"")</f>
        <v/>
      </c>
      <c r="N3742" t="str">
        <f t="shared" si="116"/>
        <v/>
      </c>
      <c r="O3742" t="str">
        <f t="shared" si="117"/>
        <v/>
      </c>
      <c r="P3742" t="str">
        <f>IF(D3742&lt;&gt;"",VLOOKUP(D3742,Projects!B:C,2,0),"")</f>
        <v/>
      </c>
    </row>
    <row r="3743" spans="1:16" x14ac:dyDescent="0.25">
      <c r="A3743" t="str">
        <f>UPPER(IF(AND(TimeSpend[[#This Row],[Personnel number]]&lt;&gt;"",TimeSpend[[#This Row],[Date]]&lt;&gt;""),TimeSpend[[#This Row],[Personnel number]],""))</f>
        <v/>
      </c>
      <c r="B3743" s="85" t="str">
        <f>IF(AND(TimeSpend[[#This Row],[Personnel number]]&lt;&gt;"",TimeSpend[[#This Row],[Date]]&lt;&gt;""),TEXT(TimeSpend[[#This Row],[Date]],"[$-409]yyyyMMdd"),"")</f>
        <v/>
      </c>
      <c r="C3743" s="33" t="str">
        <f>IF(AND(TimeSpend[[#This Row],[Personnel number]]&lt;&gt;"",TimeSpend[[#This Row],[Date]]&lt;&gt;""),SUBSTITUTE(TimeSpend[[#This Row],[Hours]],",","."),"")</f>
        <v/>
      </c>
      <c r="D3743" t="str">
        <f>IF(AND(TimeSpend[[#This Row],[Personnel number]]&lt;&gt;"",TimeSpend[[#This Row],[Date]]&lt;&gt;""),TimeSpend[[#This Row],[Network]],"")</f>
        <v/>
      </c>
      <c r="E3743" t="str">
        <f>IF(AND(TimeSpend[[#This Row],[Personnel number]]&lt;&gt;"",TimeSpend[[#This Row],[Date]]&lt;&gt;""),TimeSpend[[#This Row],[Network Description]],"")</f>
        <v/>
      </c>
      <c r="F3743" t="str">
        <f>IF(AND(TimeSpend[[#This Row],[Personnel number]]&lt;&gt;"",TimeSpend[[#This Row],[Date]]&lt;&gt;""),TimeSpend[[#This Row],[Activity]],"")</f>
        <v/>
      </c>
      <c r="G3743" t="str">
        <f>IF(AND(TimeSpend[[#This Row],[Personnel number]]&lt;&gt;"",TimeSpend[[#This Row],[Date]]&lt;&gt;""),TimeSpend[[#This Row],[Activity description]],"")</f>
        <v/>
      </c>
      <c r="H3743" s="36" t="str">
        <f>IF(AND(TimeSpend[[#This Row],[Personnel number]]&lt;&gt;"",TimeSpend[[#This Row],[Date]]&lt;&gt;""),TimeSpend[[#This Row],[Start Time]],"")</f>
        <v/>
      </c>
      <c r="I3743" s="36" t="str">
        <f>IF(AND(TimeSpend[[#This Row],[Personnel number]]&lt;&gt;"",TimeSpend[[#This Row],[Date]]&lt;&gt;""),TimeSpend[[#This Row],[End Time]],"")</f>
        <v/>
      </c>
      <c r="J3743" t="str">
        <f>IF(AND(TimeSpend[[#This Row],[Personnel number]]&lt;&gt;"",TimeSpend[[#This Row],[Date]]&lt;&gt;""),TimeSpend[[#This Row],[Location]],"")</f>
        <v/>
      </c>
      <c r="K3743" t="str">
        <f>IF(AND(TimeSpend[[#This Row],[Personnel number]]&lt;&gt;"",TimeSpend[[#This Row],[Date]]&lt;&gt;""),TimeSpend[[#This Row],[Task]],"")</f>
        <v/>
      </c>
      <c r="L3743" t="str">
        <f>IF(AND(TimeSpend[[#This Row],[Personnel number]]&lt;&gt;"",TimeSpend[[#This Row],[Date]]&lt;&gt;""),Utilization!$J$2,"")</f>
        <v/>
      </c>
      <c r="M3743" t="str">
        <f>IF(AND(TimeSpend[[#This Row],[Personnel number]]&lt;&gt;"",TimeSpend[[#This Row],[Date]]&lt;&gt;""),TimeSpend[[#This Row],[Employee Name]],"")</f>
        <v/>
      </c>
      <c r="N3743" t="str">
        <f t="shared" si="116"/>
        <v/>
      </c>
      <c r="O3743" t="str">
        <f t="shared" si="117"/>
        <v/>
      </c>
      <c r="P3743" t="str">
        <f>IF(D3743&lt;&gt;"",VLOOKUP(D3743,Projects!B:C,2,0),"")</f>
        <v/>
      </c>
    </row>
    <row r="3744" spans="1:16" x14ac:dyDescent="0.25">
      <c r="A3744" t="str">
        <f>UPPER(IF(AND(TimeSpend[[#This Row],[Personnel number]]&lt;&gt;"",TimeSpend[[#This Row],[Date]]&lt;&gt;""),TimeSpend[[#This Row],[Personnel number]],""))</f>
        <v>CZ011895</v>
      </c>
      <c r="B3744" s="85" t="str">
        <f>IF(AND(TimeSpend[[#This Row],[Personnel number]]&lt;&gt;"",TimeSpend[[#This Row],[Date]]&lt;&gt;""),TEXT(TimeSpend[[#This Row],[Date]],"[$-409]yyyyMMdd"),"")</f>
        <v>yyyy0926</v>
      </c>
      <c r="C3744" s="33" t="str">
        <f>IF(AND(TimeSpend[[#This Row],[Personnel number]]&lt;&gt;"",TimeSpend[[#This Row],[Date]]&lt;&gt;""),SUBSTITUTE(TimeSpend[[#This Row],[Hours]],",","."),"")</f>
        <v/>
      </c>
      <c r="D3744" t="str">
        <f>IF(AND(TimeSpend[[#This Row],[Personnel number]]&lt;&gt;"",TimeSpend[[#This Row],[Date]]&lt;&gt;""),TimeSpend[[#This Row],[Network]],"")</f>
        <v>BPC_INT</v>
      </c>
      <c r="E3744" t="str">
        <f>IF(AND(TimeSpend[[#This Row],[Personnel number]]&lt;&gt;"",TimeSpend[[#This Row],[Date]]&lt;&gt;""),TimeSpend[[#This Row],[Network Description]],"")</f>
        <v>Other Internal activities - BPC Brno</v>
      </c>
      <c r="F3744" t="str">
        <f>IF(AND(TimeSpend[[#This Row],[Personnel number]]&lt;&gt;"",TimeSpend[[#This Row],[Date]]&lt;&gt;""),TimeSpend[[#This Row],[Activity]],"")</f>
        <v>Admin</v>
      </c>
      <c r="G3744" t="str">
        <f>IF(AND(TimeSpend[[#This Row],[Personnel number]]&lt;&gt;"",TimeSpend[[#This Row],[Date]]&lt;&gt;""),TimeSpend[[#This Row],[Activity description]],"")</f>
        <v>User included in TimeSpent</v>
      </c>
      <c r="H3744" s="36">
        <f>IF(AND(TimeSpend[[#This Row],[Personnel number]]&lt;&gt;"",TimeSpend[[#This Row],[Date]]&lt;&gt;""),TimeSpend[[#This Row],[Start Time]],"")</f>
        <v>0.33333333333333331</v>
      </c>
      <c r="I3744" s="36">
        <f>IF(AND(TimeSpend[[#This Row],[Personnel number]]&lt;&gt;"",TimeSpend[[#This Row],[Date]]&lt;&gt;""),TimeSpend[[#This Row],[End Time]],"")</f>
        <v>0.33333333333333331</v>
      </c>
      <c r="J3744" t="str">
        <f>IF(AND(TimeSpend[[#This Row],[Personnel number]]&lt;&gt;"",TimeSpend[[#This Row],[Date]]&lt;&gt;""),TimeSpend[[#This Row],[Location]],"")</f>
        <v>office</v>
      </c>
      <c r="K3744">
        <f>IF(AND(TimeSpend[[#This Row],[Personnel number]]&lt;&gt;"",TimeSpend[[#This Row],[Date]]&lt;&gt;""),TimeSpend[[#This Row],[Task]],"")</f>
        <v>0</v>
      </c>
      <c r="L3744" t="str">
        <f>IF(AND(TimeSpend[[#This Row],[Personnel number]]&lt;&gt;"",TimeSpend[[#This Row],[Date]]&lt;&gt;""),Utilization!$J$2,"")</f>
        <v>10/2024</v>
      </c>
      <c r="M3744" t="str">
        <f>IF(AND(TimeSpend[[#This Row],[Personnel number]]&lt;&gt;"",TimeSpend[[#This Row],[Date]]&lt;&gt;""),TimeSpend[[#This Row],[Employee Name]],"")</f>
        <v>Navrátil Tomáš</v>
      </c>
      <c r="N3744">
        <f t="shared" si="116"/>
        <v>3743</v>
      </c>
      <c r="O3744" t="str">
        <f t="shared" si="117"/>
        <v>10/2024-3743</v>
      </c>
      <c r="P3744" t="str">
        <f>IF(D3744&lt;&gt;"",VLOOKUP(D3744,Projects!B:C,2,0),"")</f>
        <v>INT</v>
      </c>
    </row>
    <row r="3745" spans="1:16" x14ac:dyDescent="0.25">
      <c r="A3745" t="str">
        <f>UPPER(IF(AND(TimeSpend[[#This Row],[Personnel number]]&lt;&gt;"",TimeSpend[[#This Row],[Date]]&lt;&gt;""),TimeSpend[[#This Row],[Personnel number]],""))</f>
        <v>CZ011893</v>
      </c>
      <c r="B3745" s="85" t="str">
        <f>IF(AND(TimeSpend[[#This Row],[Personnel number]]&lt;&gt;"",TimeSpend[[#This Row],[Date]]&lt;&gt;""),TEXT(TimeSpend[[#This Row],[Date]],"[$-409]yyyyMMdd"),"")</f>
        <v>yyyy0926</v>
      </c>
      <c r="C3745" s="33" t="str">
        <f>IF(AND(TimeSpend[[#This Row],[Personnel number]]&lt;&gt;"",TimeSpend[[#This Row],[Date]]&lt;&gt;""),SUBSTITUTE(TimeSpend[[#This Row],[Hours]],",","."),"")</f>
        <v/>
      </c>
      <c r="D3745" t="str">
        <f>IF(AND(TimeSpend[[#This Row],[Personnel number]]&lt;&gt;"",TimeSpend[[#This Row],[Date]]&lt;&gt;""),TimeSpend[[#This Row],[Network]],"")</f>
        <v>BPC_CR</v>
      </c>
      <c r="E3745" t="str">
        <f>IF(AND(TimeSpend[[#This Row],[Personnel number]]&lt;&gt;"",TimeSpend[[#This Row],[Date]]&lt;&gt;""),TimeSpend[[#This Row],[Network Description]],"")</f>
        <v>CR Processing - BPC Brno</v>
      </c>
      <c r="F3745" t="str">
        <f>IF(AND(TimeSpend[[#This Row],[Personnel number]]&lt;&gt;"",TimeSpend[[#This Row],[Date]]&lt;&gt;""),TimeSpend[[#This Row],[Activity]],"")</f>
        <v>Admin</v>
      </c>
      <c r="G3745" t="str">
        <f>IF(AND(TimeSpend[[#This Row],[Personnel number]]&lt;&gt;"",TimeSpend[[#This Row],[Date]]&lt;&gt;""),TimeSpend[[#This Row],[Activity description]],"")</f>
        <v>User included in TimeSpent</v>
      </c>
      <c r="H3745" s="36">
        <f>IF(AND(TimeSpend[[#This Row],[Personnel number]]&lt;&gt;"",TimeSpend[[#This Row],[Date]]&lt;&gt;""),TimeSpend[[#This Row],[Start Time]],"")</f>
        <v>0.33333333333333331</v>
      </c>
      <c r="I3745" s="36">
        <f>IF(AND(TimeSpend[[#This Row],[Personnel number]]&lt;&gt;"",TimeSpend[[#This Row],[Date]]&lt;&gt;""),TimeSpend[[#This Row],[End Time]],"")</f>
        <v>0.33333333333333331</v>
      </c>
      <c r="J3745" t="str">
        <f>IF(AND(TimeSpend[[#This Row],[Personnel number]]&lt;&gt;"",TimeSpend[[#This Row],[Date]]&lt;&gt;""),TimeSpend[[#This Row],[Location]],"")</f>
        <v>office</v>
      </c>
      <c r="K3745">
        <f>IF(AND(TimeSpend[[#This Row],[Personnel number]]&lt;&gt;"",TimeSpend[[#This Row],[Date]]&lt;&gt;""),TimeSpend[[#This Row],[Task]],"")</f>
        <v>0</v>
      </c>
      <c r="L3745" t="str">
        <f>IF(AND(TimeSpend[[#This Row],[Personnel number]]&lt;&gt;"",TimeSpend[[#This Row],[Date]]&lt;&gt;""),Utilization!$J$2,"")</f>
        <v>10/2024</v>
      </c>
      <c r="M3745" t="str">
        <f>IF(AND(TimeSpend[[#This Row],[Personnel number]]&lt;&gt;"",TimeSpend[[#This Row],[Date]]&lt;&gt;""),TimeSpend[[#This Row],[Employee Name]],"")</f>
        <v>Slabotinský Miloš</v>
      </c>
      <c r="N3745">
        <f t="shared" si="116"/>
        <v>3744</v>
      </c>
      <c r="O3745" t="str">
        <f t="shared" si="117"/>
        <v>10/2024-3744</v>
      </c>
      <c r="P3745" t="str">
        <f>IF(D3745&lt;&gt;"",VLOOKUP(D3745,Projects!B:C,2,0),"")</f>
        <v>CRQ</v>
      </c>
    </row>
    <row r="3746" spans="1:16" x14ac:dyDescent="0.25">
      <c r="A3746" t="str">
        <f>UPPER(IF(AND(TimeSpend[[#This Row],[Personnel number]]&lt;&gt;"",TimeSpend[[#This Row],[Date]]&lt;&gt;""),TimeSpend[[#This Row],[Personnel number]],""))</f>
        <v>CZ011805</v>
      </c>
      <c r="B3746" s="85" t="str">
        <f>IF(AND(TimeSpend[[#This Row],[Personnel number]]&lt;&gt;"",TimeSpend[[#This Row],[Date]]&lt;&gt;""),TEXT(TimeSpend[[#This Row],[Date]],"[$-409]yyyyMMdd"),"")</f>
        <v>yyyy0926</v>
      </c>
      <c r="C3746" s="33" t="str">
        <f>IF(AND(TimeSpend[[#This Row],[Personnel number]]&lt;&gt;"",TimeSpend[[#This Row],[Date]]&lt;&gt;""),SUBSTITUTE(TimeSpend[[#This Row],[Hours]],",","."),"")</f>
        <v/>
      </c>
      <c r="D3746" t="str">
        <f>IF(AND(TimeSpend[[#This Row],[Personnel number]]&lt;&gt;"",TimeSpend[[#This Row],[Date]]&lt;&gt;""),TimeSpend[[#This Row],[Network]],"")</f>
        <v>BPC_INC</v>
      </c>
      <c r="E3746" t="str">
        <f>IF(AND(TimeSpend[[#This Row],[Personnel number]]&lt;&gt;"",TimeSpend[[#This Row],[Date]]&lt;&gt;""),TimeSpend[[#This Row],[Network Description]],"")</f>
        <v>Incident handling / support - BPC Brno</v>
      </c>
      <c r="F3746" t="str">
        <f>IF(AND(TimeSpend[[#This Row],[Personnel number]]&lt;&gt;"",TimeSpend[[#This Row],[Date]]&lt;&gt;""),TimeSpend[[#This Row],[Activity]],"")</f>
        <v>Admin</v>
      </c>
      <c r="G3746" t="str">
        <f>IF(AND(TimeSpend[[#This Row],[Personnel number]]&lt;&gt;"",TimeSpend[[#This Row],[Date]]&lt;&gt;""),TimeSpend[[#This Row],[Activity description]],"")</f>
        <v>User included in TimeSpent</v>
      </c>
      <c r="H3746" s="36">
        <f>IF(AND(TimeSpend[[#This Row],[Personnel number]]&lt;&gt;"",TimeSpend[[#This Row],[Date]]&lt;&gt;""),TimeSpend[[#This Row],[Start Time]],"")</f>
        <v>0.33333333333333331</v>
      </c>
      <c r="I3746" s="36">
        <f>IF(AND(TimeSpend[[#This Row],[Personnel number]]&lt;&gt;"",TimeSpend[[#This Row],[Date]]&lt;&gt;""),TimeSpend[[#This Row],[End Time]],"")</f>
        <v>0.33333333333333331</v>
      </c>
      <c r="J3746" t="str">
        <f>IF(AND(TimeSpend[[#This Row],[Personnel number]]&lt;&gt;"",TimeSpend[[#This Row],[Date]]&lt;&gt;""),TimeSpend[[#This Row],[Location]],"")</f>
        <v>office</v>
      </c>
      <c r="K3746">
        <f>IF(AND(TimeSpend[[#This Row],[Personnel number]]&lt;&gt;"",TimeSpend[[#This Row],[Date]]&lt;&gt;""),TimeSpend[[#This Row],[Task]],"")</f>
        <v>0</v>
      </c>
      <c r="L3746" t="str">
        <f>IF(AND(TimeSpend[[#This Row],[Personnel number]]&lt;&gt;"",TimeSpend[[#This Row],[Date]]&lt;&gt;""),Utilization!$J$2,"")</f>
        <v>10/2024</v>
      </c>
      <c r="M3746" t="str">
        <f>IF(AND(TimeSpend[[#This Row],[Personnel number]]&lt;&gt;"",TimeSpend[[#This Row],[Date]]&lt;&gt;""),TimeSpend[[#This Row],[Employee Name]],"")</f>
        <v>Klimas Radovan</v>
      </c>
      <c r="N3746">
        <f t="shared" si="116"/>
        <v>3745</v>
      </c>
      <c r="O3746" t="str">
        <f t="shared" si="117"/>
        <v>10/2024-3745</v>
      </c>
      <c r="P3746" t="str">
        <f>IF(D3746&lt;&gt;"",VLOOKUP(D3746,Projects!B:C,2,0),"")</f>
        <v>INC</v>
      </c>
    </row>
    <row r="3747" spans="1:16" x14ac:dyDescent="0.25">
      <c r="A3747" t="str">
        <f>UPPER(IF(AND(TimeSpend[[#This Row],[Personnel number]]&lt;&gt;"",TimeSpend[[#This Row],[Date]]&lt;&gt;""),TimeSpend[[#This Row],[Personnel number]],""))</f>
        <v>CZ011837</v>
      </c>
      <c r="B3747" s="85" t="str">
        <f>IF(AND(TimeSpend[[#This Row],[Personnel number]]&lt;&gt;"",TimeSpend[[#This Row],[Date]]&lt;&gt;""),TEXT(TimeSpend[[#This Row],[Date]],"[$-409]yyyyMMdd"),"")</f>
        <v>yyyy0926</v>
      </c>
      <c r="C3747" s="33" t="str">
        <f>IF(AND(TimeSpend[[#This Row],[Personnel number]]&lt;&gt;"",TimeSpend[[#This Row],[Date]]&lt;&gt;""),SUBSTITUTE(TimeSpend[[#This Row],[Hours]],",","."),"")</f>
        <v/>
      </c>
      <c r="D3747">
        <f>IF(AND(TimeSpend[[#This Row],[Personnel number]]&lt;&gt;"",TimeSpend[[#This Row],[Date]]&lt;&gt;""),TimeSpend[[#This Row],[Network]],"")</f>
        <v>60000370</v>
      </c>
      <c r="E3747" t="str">
        <f>IF(AND(TimeSpend[[#This Row],[Personnel number]]&lt;&gt;"",TimeSpend[[#This Row],[Date]]&lt;&gt;""),TimeSpend[[#This Row],[Network Description]],"")</f>
        <v>NUS Product  Enhancement</v>
      </c>
      <c r="F3747" t="str">
        <f>IF(AND(TimeSpend[[#This Row],[Personnel number]]&lt;&gt;"",TimeSpend[[#This Row],[Date]]&lt;&gt;""),TimeSpend[[#This Row],[Activity]],"")</f>
        <v>Admin</v>
      </c>
      <c r="G3747" t="str">
        <f>IF(AND(TimeSpend[[#This Row],[Personnel number]]&lt;&gt;"",TimeSpend[[#This Row],[Date]]&lt;&gt;""),TimeSpend[[#This Row],[Activity description]],"")</f>
        <v>User included in TimeSpent</v>
      </c>
      <c r="H3747" s="36">
        <f>IF(AND(TimeSpend[[#This Row],[Personnel number]]&lt;&gt;"",TimeSpend[[#This Row],[Date]]&lt;&gt;""),TimeSpend[[#This Row],[Start Time]],"")</f>
        <v>0.33333333333333331</v>
      </c>
      <c r="I3747" s="36">
        <f>IF(AND(TimeSpend[[#This Row],[Personnel number]]&lt;&gt;"",TimeSpend[[#This Row],[Date]]&lt;&gt;""),TimeSpend[[#This Row],[End Time]],"")</f>
        <v>0.33333333333333331</v>
      </c>
      <c r="J3747" t="str">
        <f>IF(AND(TimeSpend[[#This Row],[Personnel number]]&lt;&gt;"",TimeSpend[[#This Row],[Date]]&lt;&gt;""),TimeSpend[[#This Row],[Location]],"")</f>
        <v>office</v>
      </c>
      <c r="K3747">
        <f>IF(AND(TimeSpend[[#This Row],[Personnel number]]&lt;&gt;"",TimeSpend[[#This Row],[Date]]&lt;&gt;""),TimeSpend[[#This Row],[Task]],"")</f>
        <v>0</v>
      </c>
      <c r="L3747" t="str">
        <f>IF(AND(TimeSpend[[#This Row],[Personnel number]]&lt;&gt;"",TimeSpend[[#This Row],[Date]]&lt;&gt;""),Utilization!$J$2,"")</f>
        <v>10/2024</v>
      </c>
      <c r="M3747" t="str">
        <f>IF(AND(TimeSpend[[#This Row],[Personnel number]]&lt;&gt;"",TimeSpend[[#This Row],[Date]]&lt;&gt;""),TimeSpend[[#This Row],[Employee Name]],"")</f>
        <v>Adamec Jiří</v>
      </c>
      <c r="N3747">
        <f t="shared" si="116"/>
        <v>3746</v>
      </c>
      <c r="O3747" t="str">
        <f t="shared" si="117"/>
        <v>10/2024-3746</v>
      </c>
      <c r="P3747" t="str">
        <f>IF(D3747&lt;&gt;"",VLOOKUP(D3747,Projects!B:C,2,0),"")</f>
        <v>PROJECT</v>
      </c>
    </row>
    <row r="3748" spans="1:16" x14ac:dyDescent="0.25">
      <c r="A3748" t="str">
        <f>UPPER(IF(AND(TimeSpend[[#This Row],[Personnel number]]&lt;&gt;"",TimeSpend[[#This Row],[Date]]&lt;&gt;""),TimeSpend[[#This Row],[Personnel number]],""))</f>
        <v>CZ011824</v>
      </c>
      <c r="B3748" s="85" t="str">
        <f>IF(AND(TimeSpend[[#This Row],[Personnel number]]&lt;&gt;"",TimeSpend[[#This Row],[Date]]&lt;&gt;""),TEXT(TimeSpend[[#This Row],[Date]],"[$-409]yyyyMMdd"),"")</f>
        <v>yyyy0926</v>
      </c>
      <c r="C3748" s="33" t="str">
        <f>IF(AND(TimeSpend[[#This Row],[Personnel number]]&lt;&gt;"",TimeSpend[[#This Row],[Date]]&lt;&gt;""),SUBSTITUTE(TimeSpend[[#This Row],[Hours]],",","."),"")</f>
        <v/>
      </c>
      <c r="D3748" t="str">
        <f>IF(AND(TimeSpend[[#This Row],[Personnel number]]&lt;&gt;"",TimeSpend[[#This Row],[Date]]&lt;&gt;""),TimeSpend[[#This Row],[Network]],"")</f>
        <v>BPC_INT</v>
      </c>
      <c r="E3748" t="str">
        <f>IF(AND(TimeSpend[[#This Row],[Personnel number]]&lt;&gt;"",TimeSpend[[#This Row],[Date]]&lt;&gt;""),TimeSpend[[#This Row],[Network Description]],"")</f>
        <v>Other Internal activities - BPC Brno</v>
      </c>
      <c r="F3748" t="str">
        <f>IF(AND(TimeSpend[[#This Row],[Personnel number]]&lt;&gt;"",TimeSpend[[#This Row],[Date]]&lt;&gt;""),TimeSpend[[#This Row],[Activity]],"")</f>
        <v>Admin</v>
      </c>
      <c r="G3748" t="str">
        <f>IF(AND(TimeSpend[[#This Row],[Personnel number]]&lt;&gt;"",TimeSpend[[#This Row],[Date]]&lt;&gt;""),TimeSpend[[#This Row],[Activity description]],"")</f>
        <v>User included in TimeSpent</v>
      </c>
      <c r="H3748" s="36">
        <f>IF(AND(TimeSpend[[#This Row],[Personnel number]]&lt;&gt;"",TimeSpend[[#This Row],[Date]]&lt;&gt;""),TimeSpend[[#This Row],[Start Time]],"")</f>
        <v>0.33333333333333331</v>
      </c>
      <c r="I3748" s="36">
        <f>IF(AND(TimeSpend[[#This Row],[Personnel number]]&lt;&gt;"",TimeSpend[[#This Row],[Date]]&lt;&gt;""),TimeSpend[[#This Row],[End Time]],"")</f>
        <v>0.33333333333333331</v>
      </c>
      <c r="J3748" t="str">
        <f>IF(AND(TimeSpend[[#This Row],[Personnel number]]&lt;&gt;"",TimeSpend[[#This Row],[Date]]&lt;&gt;""),TimeSpend[[#This Row],[Location]],"")</f>
        <v>office</v>
      </c>
      <c r="K3748">
        <f>IF(AND(TimeSpend[[#This Row],[Personnel number]]&lt;&gt;"",TimeSpend[[#This Row],[Date]]&lt;&gt;""),TimeSpend[[#This Row],[Task]],"")</f>
        <v>0</v>
      </c>
      <c r="L3748" t="str">
        <f>IF(AND(TimeSpend[[#This Row],[Personnel number]]&lt;&gt;"",TimeSpend[[#This Row],[Date]]&lt;&gt;""),Utilization!$J$2,"")</f>
        <v>10/2024</v>
      </c>
      <c r="M3748" t="str">
        <f>IF(AND(TimeSpend[[#This Row],[Personnel number]]&lt;&gt;"",TimeSpend[[#This Row],[Date]]&lt;&gt;""),TimeSpend[[#This Row],[Employee Name]],"")</f>
        <v>Dokulil Tomas</v>
      </c>
      <c r="N3748">
        <f t="shared" si="116"/>
        <v>3747</v>
      </c>
      <c r="O3748" t="str">
        <f t="shared" si="117"/>
        <v>10/2024-3747</v>
      </c>
      <c r="P3748" t="str">
        <f>IF(D3748&lt;&gt;"",VLOOKUP(D3748,Projects!B:C,2,0),"")</f>
        <v>INT</v>
      </c>
    </row>
    <row r="3749" spans="1:16" x14ac:dyDescent="0.25">
      <c r="A3749" t="str">
        <f>UPPER(IF(AND(TimeSpend[[#This Row],[Personnel number]]&lt;&gt;"",TimeSpend[[#This Row],[Date]]&lt;&gt;""),TimeSpend[[#This Row],[Personnel number]],""))</f>
        <v>CZ011831</v>
      </c>
      <c r="B3749" s="85" t="str">
        <f>IF(AND(TimeSpend[[#This Row],[Personnel number]]&lt;&gt;"",TimeSpend[[#This Row],[Date]]&lt;&gt;""),TEXT(TimeSpend[[#This Row],[Date]],"[$-409]yyyyMMdd"),"")</f>
        <v>yyyy0926</v>
      </c>
      <c r="C3749" s="33" t="str">
        <f>IF(AND(TimeSpend[[#This Row],[Personnel number]]&lt;&gt;"",TimeSpend[[#This Row],[Date]]&lt;&gt;""),SUBSTITUTE(TimeSpend[[#This Row],[Hours]],",","."),"")</f>
        <v/>
      </c>
      <c r="D3749" t="str">
        <f>IF(AND(TimeSpend[[#This Row],[Personnel number]]&lt;&gt;"",TimeSpend[[#This Row],[Date]]&lt;&gt;""),TimeSpend[[#This Row],[Network]],"")</f>
        <v>BPC_CR</v>
      </c>
      <c r="E3749" t="str">
        <f>IF(AND(TimeSpend[[#This Row],[Personnel number]]&lt;&gt;"",TimeSpend[[#This Row],[Date]]&lt;&gt;""),TimeSpend[[#This Row],[Network Description]],"")</f>
        <v>CR Processing - BPC Brno</v>
      </c>
      <c r="F3749" t="str">
        <f>IF(AND(TimeSpend[[#This Row],[Personnel number]]&lt;&gt;"",TimeSpend[[#This Row],[Date]]&lt;&gt;""),TimeSpend[[#This Row],[Activity]],"")</f>
        <v>Admin</v>
      </c>
      <c r="G3749" t="str">
        <f>IF(AND(TimeSpend[[#This Row],[Personnel number]]&lt;&gt;"",TimeSpend[[#This Row],[Date]]&lt;&gt;""),TimeSpend[[#This Row],[Activity description]],"")</f>
        <v>User included in TimeSpent</v>
      </c>
      <c r="H3749" s="36">
        <f>IF(AND(TimeSpend[[#This Row],[Personnel number]]&lt;&gt;"",TimeSpend[[#This Row],[Date]]&lt;&gt;""),TimeSpend[[#This Row],[Start Time]],"")</f>
        <v>0.33333333333333331</v>
      </c>
      <c r="I3749" s="36">
        <f>IF(AND(TimeSpend[[#This Row],[Personnel number]]&lt;&gt;"",TimeSpend[[#This Row],[Date]]&lt;&gt;""),TimeSpend[[#This Row],[End Time]],"")</f>
        <v>0.33333333333333331</v>
      </c>
      <c r="J3749" t="str">
        <f>IF(AND(TimeSpend[[#This Row],[Personnel number]]&lt;&gt;"",TimeSpend[[#This Row],[Date]]&lt;&gt;""),TimeSpend[[#This Row],[Location]],"")</f>
        <v>office</v>
      </c>
      <c r="K3749">
        <f>IF(AND(TimeSpend[[#This Row],[Personnel number]]&lt;&gt;"",TimeSpend[[#This Row],[Date]]&lt;&gt;""),TimeSpend[[#This Row],[Task]],"")</f>
        <v>0</v>
      </c>
      <c r="L3749" t="str">
        <f>IF(AND(TimeSpend[[#This Row],[Personnel number]]&lt;&gt;"",TimeSpend[[#This Row],[Date]]&lt;&gt;""),Utilization!$J$2,"")</f>
        <v>10/2024</v>
      </c>
      <c r="M3749" t="str">
        <f>IF(AND(TimeSpend[[#This Row],[Personnel number]]&lt;&gt;"",TimeSpend[[#This Row],[Date]]&lt;&gt;""),TimeSpend[[#This Row],[Employee Name]],"")</f>
        <v>Liška Miroslav</v>
      </c>
      <c r="N3749">
        <f t="shared" si="116"/>
        <v>3748</v>
      </c>
      <c r="O3749" t="str">
        <f t="shared" si="117"/>
        <v>10/2024-3748</v>
      </c>
      <c r="P3749" t="str">
        <f>IF(D3749&lt;&gt;"",VLOOKUP(D3749,Projects!B:C,2,0),"")</f>
        <v>CRQ</v>
      </c>
    </row>
    <row r="3750" spans="1:16" x14ac:dyDescent="0.25">
      <c r="A3750" t="str">
        <f>UPPER(IF(AND(TimeSpend[[#This Row],[Personnel number]]&lt;&gt;"",TimeSpend[[#This Row],[Date]]&lt;&gt;""),TimeSpend[[#This Row],[Personnel number]],""))</f>
        <v>CZ011883</v>
      </c>
      <c r="B3750" s="85" t="str">
        <f>IF(AND(TimeSpend[[#This Row],[Personnel number]]&lt;&gt;"",TimeSpend[[#This Row],[Date]]&lt;&gt;""),TEXT(TimeSpend[[#This Row],[Date]],"[$-409]yyyyMMdd"),"")</f>
        <v>yyyy0926</v>
      </c>
      <c r="C3750" s="33" t="str">
        <f>IF(AND(TimeSpend[[#This Row],[Personnel number]]&lt;&gt;"",TimeSpend[[#This Row],[Date]]&lt;&gt;""),SUBSTITUTE(TimeSpend[[#This Row],[Hours]],",","."),"")</f>
        <v/>
      </c>
      <c r="D3750" t="str">
        <f>IF(AND(TimeSpend[[#This Row],[Personnel number]]&lt;&gt;"",TimeSpend[[#This Row],[Date]]&lt;&gt;""),TimeSpend[[#This Row],[Network]],"")</f>
        <v>BPC_CR</v>
      </c>
      <c r="E3750" t="str">
        <f>IF(AND(TimeSpend[[#This Row],[Personnel number]]&lt;&gt;"",TimeSpend[[#This Row],[Date]]&lt;&gt;""),TimeSpend[[#This Row],[Network Description]],"")</f>
        <v>CR Processing - BPC Brno</v>
      </c>
      <c r="F3750" t="str">
        <f>IF(AND(TimeSpend[[#This Row],[Personnel number]]&lt;&gt;"",TimeSpend[[#This Row],[Date]]&lt;&gt;""),TimeSpend[[#This Row],[Activity]],"")</f>
        <v>Admin</v>
      </c>
      <c r="G3750" t="str">
        <f>IF(AND(TimeSpend[[#This Row],[Personnel number]]&lt;&gt;"",TimeSpend[[#This Row],[Date]]&lt;&gt;""),TimeSpend[[#This Row],[Activity description]],"")</f>
        <v>User included in TimeSpent</v>
      </c>
      <c r="H3750" s="36">
        <f>IF(AND(TimeSpend[[#This Row],[Personnel number]]&lt;&gt;"",TimeSpend[[#This Row],[Date]]&lt;&gt;""),TimeSpend[[#This Row],[Start Time]],"")</f>
        <v>0.33333333333333331</v>
      </c>
      <c r="I3750" s="36">
        <f>IF(AND(TimeSpend[[#This Row],[Personnel number]]&lt;&gt;"",TimeSpend[[#This Row],[Date]]&lt;&gt;""),TimeSpend[[#This Row],[End Time]],"")</f>
        <v>0.33333333333333331</v>
      </c>
      <c r="J3750" t="str">
        <f>IF(AND(TimeSpend[[#This Row],[Personnel number]]&lt;&gt;"",TimeSpend[[#This Row],[Date]]&lt;&gt;""),TimeSpend[[#This Row],[Location]],"")</f>
        <v>office</v>
      </c>
      <c r="K3750">
        <f>IF(AND(TimeSpend[[#This Row],[Personnel number]]&lt;&gt;"",TimeSpend[[#This Row],[Date]]&lt;&gt;""),TimeSpend[[#This Row],[Task]],"")</f>
        <v>0</v>
      </c>
      <c r="L3750" t="str">
        <f>IF(AND(TimeSpend[[#This Row],[Personnel number]]&lt;&gt;"",TimeSpend[[#This Row],[Date]]&lt;&gt;""),Utilization!$J$2,"")</f>
        <v>10/2024</v>
      </c>
      <c r="M3750" t="str">
        <f>IF(AND(TimeSpend[[#This Row],[Personnel number]]&lt;&gt;"",TimeSpend[[#This Row],[Date]]&lt;&gt;""),TimeSpend[[#This Row],[Employee Name]],"")</f>
        <v>Tomašovič Zbyněk</v>
      </c>
      <c r="N3750">
        <f t="shared" si="116"/>
        <v>3749</v>
      </c>
      <c r="O3750" t="str">
        <f t="shared" si="117"/>
        <v>10/2024-3749</v>
      </c>
      <c r="P3750" t="str">
        <f>IF(D3750&lt;&gt;"",VLOOKUP(D3750,Projects!B:C,2,0),"")</f>
        <v>CRQ</v>
      </c>
    </row>
    <row r="3751" spans="1:16" x14ac:dyDescent="0.25">
      <c r="A3751" t="str">
        <f>UPPER(IF(AND(TimeSpend[[#This Row],[Personnel number]]&lt;&gt;"",TimeSpend[[#This Row],[Date]]&lt;&gt;""),TimeSpend[[#This Row],[Personnel number]],""))</f>
        <v>CZ011224</v>
      </c>
      <c r="B3751" s="85" t="str">
        <f>IF(AND(TimeSpend[[#This Row],[Personnel number]]&lt;&gt;"",TimeSpend[[#This Row],[Date]]&lt;&gt;""),TEXT(TimeSpend[[#This Row],[Date]],"[$-409]yyyyMMdd"),"")</f>
        <v>yyyy0926</v>
      </c>
      <c r="C3751" s="33" t="str">
        <f>IF(AND(TimeSpend[[#This Row],[Personnel number]]&lt;&gt;"",TimeSpend[[#This Row],[Date]]&lt;&gt;""),SUBSTITUTE(TimeSpend[[#This Row],[Hours]],",","."),"")</f>
        <v/>
      </c>
      <c r="D3751" t="str">
        <f>IF(AND(TimeSpend[[#This Row],[Personnel number]]&lt;&gt;"",TimeSpend[[#This Row],[Date]]&lt;&gt;""),TimeSpend[[#This Row],[Network]],"")</f>
        <v>BPC_CR</v>
      </c>
      <c r="E3751" t="str">
        <f>IF(AND(TimeSpend[[#This Row],[Personnel number]]&lt;&gt;"",TimeSpend[[#This Row],[Date]]&lt;&gt;""),TimeSpend[[#This Row],[Network Description]],"")</f>
        <v>CR Processing - BPC Brno</v>
      </c>
      <c r="F3751" t="str">
        <f>IF(AND(TimeSpend[[#This Row],[Personnel number]]&lt;&gt;"",TimeSpend[[#This Row],[Date]]&lt;&gt;""),TimeSpend[[#This Row],[Activity]],"")</f>
        <v>Admin</v>
      </c>
      <c r="G3751" t="str">
        <f>IF(AND(TimeSpend[[#This Row],[Personnel number]]&lt;&gt;"",TimeSpend[[#This Row],[Date]]&lt;&gt;""),TimeSpend[[#This Row],[Activity description]],"")</f>
        <v>User included in TimeSpent</v>
      </c>
      <c r="H3751" s="36">
        <f>IF(AND(TimeSpend[[#This Row],[Personnel number]]&lt;&gt;"",TimeSpend[[#This Row],[Date]]&lt;&gt;""),TimeSpend[[#This Row],[Start Time]],"")</f>
        <v>0.33333333333333331</v>
      </c>
      <c r="I3751" s="36">
        <f>IF(AND(TimeSpend[[#This Row],[Personnel number]]&lt;&gt;"",TimeSpend[[#This Row],[Date]]&lt;&gt;""),TimeSpend[[#This Row],[End Time]],"")</f>
        <v>0.33333333333333331</v>
      </c>
      <c r="J3751" t="str">
        <f>IF(AND(TimeSpend[[#This Row],[Personnel number]]&lt;&gt;"",TimeSpend[[#This Row],[Date]]&lt;&gt;""),TimeSpend[[#This Row],[Location]],"")</f>
        <v>office</v>
      </c>
      <c r="K3751">
        <f>IF(AND(TimeSpend[[#This Row],[Personnel number]]&lt;&gt;"",TimeSpend[[#This Row],[Date]]&lt;&gt;""),TimeSpend[[#This Row],[Task]],"")</f>
        <v>0</v>
      </c>
      <c r="L3751" t="str">
        <f>IF(AND(TimeSpend[[#This Row],[Personnel number]]&lt;&gt;"",TimeSpend[[#This Row],[Date]]&lt;&gt;""),Utilization!$J$2,"")</f>
        <v>10/2024</v>
      </c>
      <c r="M3751" t="str">
        <f>IF(AND(TimeSpend[[#This Row],[Personnel number]]&lt;&gt;"",TimeSpend[[#This Row],[Date]]&lt;&gt;""),TimeSpend[[#This Row],[Employee Name]],"")</f>
        <v>Němec Tomáš</v>
      </c>
      <c r="N3751">
        <f t="shared" si="116"/>
        <v>3750</v>
      </c>
      <c r="O3751" t="str">
        <f t="shared" si="117"/>
        <v>10/2024-3750</v>
      </c>
      <c r="P3751" t="str">
        <f>IF(D3751&lt;&gt;"",VLOOKUP(D3751,Projects!B:C,2,0),"")</f>
        <v>CRQ</v>
      </c>
    </row>
    <row r="3752" spans="1:16" x14ac:dyDescent="0.25">
      <c r="A3752" t="str">
        <f>UPPER(IF(AND(TimeSpend[[#This Row],[Personnel number]]&lt;&gt;"",TimeSpend[[#This Row],[Date]]&lt;&gt;""),TimeSpend[[#This Row],[Personnel number]],""))</f>
        <v>CZ100489</v>
      </c>
      <c r="B3752" s="85" t="str">
        <f>IF(AND(TimeSpend[[#This Row],[Personnel number]]&lt;&gt;"",TimeSpend[[#This Row],[Date]]&lt;&gt;""),TEXT(TimeSpend[[#This Row],[Date]],"[$-409]yyyyMMdd"),"")</f>
        <v>yyyy0926</v>
      </c>
      <c r="C3752" s="33" t="str">
        <f>IF(AND(TimeSpend[[#This Row],[Personnel number]]&lt;&gt;"",TimeSpend[[#This Row],[Date]]&lt;&gt;""),SUBSTITUTE(TimeSpend[[#This Row],[Hours]],",","."),"")</f>
        <v/>
      </c>
      <c r="D3752" t="str">
        <f>IF(AND(TimeSpend[[#This Row],[Personnel number]]&lt;&gt;"",TimeSpend[[#This Row],[Date]]&lt;&gt;""),TimeSpend[[#This Row],[Network]],"")</f>
        <v>BPC_CR</v>
      </c>
      <c r="E3752" t="str">
        <f>IF(AND(TimeSpend[[#This Row],[Personnel number]]&lt;&gt;"",TimeSpend[[#This Row],[Date]]&lt;&gt;""),TimeSpend[[#This Row],[Network Description]],"")</f>
        <v>CR Processing - BPC Brno</v>
      </c>
      <c r="F3752" t="str">
        <f>IF(AND(TimeSpend[[#This Row],[Personnel number]]&lt;&gt;"",TimeSpend[[#This Row],[Date]]&lt;&gt;""),TimeSpend[[#This Row],[Activity]],"")</f>
        <v>Admin</v>
      </c>
      <c r="G3752" t="str">
        <f>IF(AND(TimeSpend[[#This Row],[Personnel number]]&lt;&gt;"",TimeSpend[[#This Row],[Date]]&lt;&gt;""),TimeSpend[[#This Row],[Activity description]],"")</f>
        <v>User included in TimeSpent</v>
      </c>
      <c r="H3752" s="36">
        <f>IF(AND(TimeSpend[[#This Row],[Personnel number]]&lt;&gt;"",TimeSpend[[#This Row],[Date]]&lt;&gt;""),TimeSpend[[#This Row],[Start Time]],"")</f>
        <v>0.33333333333333331</v>
      </c>
      <c r="I3752" s="36">
        <f>IF(AND(TimeSpend[[#This Row],[Personnel number]]&lt;&gt;"",TimeSpend[[#This Row],[Date]]&lt;&gt;""),TimeSpend[[#This Row],[End Time]],"")</f>
        <v>0.33333333333333331</v>
      </c>
      <c r="J3752" t="str">
        <f>IF(AND(TimeSpend[[#This Row],[Personnel number]]&lt;&gt;"",TimeSpend[[#This Row],[Date]]&lt;&gt;""),TimeSpend[[#This Row],[Location]],"")</f>
        <v>office</v>
      </c>
      <c r="K3752">
        <f>IF(AND(TimeSpend[[#This Row],[Personnel number]]&lt;&gt;"",TimeSpend[[#This Row],[Date]]&lt;&gt;""),TimeSpend[[#This Row],[Task]],"")</f>
        <v>0</v>
      </c>
      <c r="L3752" t="str">
        <f>IF(AND(TimeSpend[[#This Row],[Personnel number]]&lt;&gt;"",TimeSpend[[#This Row],[Date]]&lt;&gt;""),Utilization!$J$2,"")</f>
        <v>10/2024</v>
      </c>
      <c r="M3752" t="str">
        <f>IF(AND(TimeSpend[[#This Row],[Personnel number]]&lt;&gt;"",TimeSpend[[#This Row],[Date]]&lt;&gt;""),TimeSpend[[#This Row],[Employee Name]],"")</f>
        <v>Křivánek Dominik</v>
      </c>
      <c r="N3752">
        <f t="shared" si="116"/>
        <v>3751</v>
      </c>
      <c r="O3752" t="str">
        <f t="shared" si="117"/>
        <v>10/2024-3751</v>
      </c>
      <c r="P3752" t="str">
        <f>IF(D3752&lt;&gt;"",VLOOKUP(D3752,Projects!B:C,2,0),"")</f>
        <v>CRQ</v>
      </c>
    </row>
    <row r="3753" spans="1:16" x14ac:dyDescent="0.25">
      <c r="A3753" t="str">
        <f>UPPER(IF(AND(TimeSpend[[#This Row],[Personnel number]]&lt;&gt;"",TimeSpend[[#This Row],[Date]]&lt;&gt;""),TimeSpend[[#This Row],[Personnel number]],""))</f>
        <v>CZ011845</v>
      </c>
      <c r="B3753" s="85" t="str">
        <f>IF(AND(TimeSpend[[#This Row],[Personnel number]]&lt;&gt;"",TimeSpend[[#This Row],[Date]]&lt;&gt;""),TEXT(TimeSpend[[#This Row],[Date]],"[$-409]yyyyMMdd"),"")</f>
        <v>yyyy0926</v>
      </c>
      <c r="C3753" s="33" t="str">
        <f>IF(AND(TimeSpend[[#This Row],[Personnel number]]&lt;&gt;"",TimeSpend[[#This Row],[Date]]&lt;&gt;""),SUBSTITUTE(TimeSpend[[#This Row],[Hours]],",","."),"")</f>
        <v/>
      </c>
      <c r="D3753" t="str">
        <f>IF(AND(TimeSpend[[#This Row],[Personnel number]]&lt;&gt;"",TimeSpend[[#This Row],[Date]]&lt;&gt;""),TimeSpend[[#This Row],[Network]],"")</f>
        <v>BPC_INC</v>
      </c>
      <c r="E3753" t="str">
        <f>IF(AND(TimeSpend[[#This Row],[Personnel number]]&lt;&gt;"",TimeSpend[[#This Row],[Date]]&lt;&gt;""),TimeSpend[[#This Row],[Network Description]],"")</f>
        <v>Incident handling / support - BPC Brno</v>
      </c>
      <c r="F3753" t="str">
        <f>IF(AND(TimeSpend[[#This Row],[Personnel number]]&lt;&gt;"",TimeSpend[[#This Row],[Date]]&lt;&gt;""),TimeSpend[[#This Row],[Activity]],"")</f>
        <v>Admin</v>
      </c>
      <c r="G3753" t="str">
        <f>IF(AND(TimeSpend[[#This Row],[Personnel number]]&lt;&gt;"",TimeSpend[[#This Row],[Date]]&lt;&gt;""),TimeSpend[[#This Row],[Activity description]],"")</f>
        <v>User included in TimeSpent</v>
      </c>
      <c r="H3753" s="36">
        <f>IF(AND(TimeSpend[[#This Row],[Personnel number]]&lt;&gt;"",TimeSpend[[#This Row],[Date]]&lt;&gt;""),TimeSpend[[#This Row],[Start Time]],"")</f>
        <v>0.33333333333333331</v>
      </c>
      <c r="I3753" s="36">
        <f>IF(AND(TimeSpend[[#This Row],[Personnel number]]&lt;&gt;"",TimeSpend[[#This Row],[Date]]&lt;&gt;""),TimeSpend[[#This Row],[End Time]],"")</f>
        <v>0.33333333333333331</v>
      </c>
      <c r="J3753" t="str">
        <f>IF(AND(TimeSpend[[#This Row],[Personnel number]]&lt;&gt;"",TimeSpend[[#This Row],[Date]]&lt;&gt;""),TimeSpend[[#This Row],[Location]],"")</f>
        <v>office</v>
      </c>
      <c r="K3753">
        <f>IF(AND(TimeSpend[[#This Row],[Personnel number]]&lt;&gt;"",TimeSpend[[#This Row],[Date]]&lt;&gt;""),TimeSpend[[#This Row],[Task]],"")</f>
        <v>0</v>
      </c>
      <c r="L3753" t="str">
        <f>IF(AND(TimeSpend[[#This Row],[Personnel number]]&lt;&gt;"",TimeSpend[[#This Row],[Date]]&lt;&gt;""),Utilization!$J$2,"")</f>
        <v>10/2024</v>
      </c>
      <c r="M3753" t="str">
        <f>IF(AND(TimeSpend[[#This Row],[Personnel number]]&lt;&gt;"",TimeSpend[[#This Row],[Date]]&lt;&gt;""),TimeSpend[[#This Row],[Employee Name]],"")</f>
        <v>Vaško Jan</v>
      </c>
      <c r="N3753">
        <f t="shared" si="116"/>
        <v>3752</v>
      </c>
      <c r="O3753" t="str">
        <f t="shared" si="117"/>
        <v>10/2024-3752</v>
      </c>
      <c r="P3753" t="str">
        <f>IF(D3753&lt;&gt;"",VLOOKUP(D3753,Projects!B:C,2,0),"")</f>
        <v>INC</v>
      </c>
    </row>
    <row r="3754" spans="1:16" x14ac:dyDescent="0.25">
      <c r="A3754" t="str">
        <f>UPPER(IF(AND(TimeSpend[[#This Row],[Personnel number]]&lt;&gt;"",TimeSpend[[#This Row],[Date]]&lt;&gt;""),TimeSpend[[#This Row],[Personnel number]],""))</f>
        <v>CZ011790</v>
      </c>
      <c r="B3754" s="85" t="str">
        <f>IF(AND(TimeSpend[[#This Row],[Personnel number]]&lt;&gt;"",TimeSpend[[#This Row],[Date]]&lt;&gt;""),TEXT(TimeSpend[[#This Row],[Date]],"[$-409]yyyyMMdd"),"")</f>
        <v>yyyy0926</v>
      </c>
      <c r="C3754" s="33" t="str">
        <f>IF(AND(TimeSpend[[#This Row],[Personnel number]]&lt;&gt;"",TimeSpend[[#This Row],[Date]]&lt;&gt;""),SUBSTITUTE(TimeSpend[[#This Row],[Hours]],",","."),"")</f>
        <v/>
      </c>
      <c r="D3754">
        <f>IF(AND(TimeSpend[[#This Row],[Personnel number]]&lt;&gt;"",TimeSpend[[#This Row],[Date]]&lt;&gt;""),TimeSpend[[#This Row],[Network]],"")</f>
        <v>1050268</v>
      </c>
      <c r="E3754" t="str">
        <f>IF(AND(TimeSpend[[#This Row],[Personnel number]]&lt;&gt;"",TimeSpend[[#This Row],[Date]]&lt;&gt;""),TimeSpend[[#This Row],[Network Description]],"")</f>
        <v>NUS (CE) harm.&amp;bus. Support</v>
      </c>
      <c r="F3754" t="str">
        <f>IF(AND(TimeSpend[[#This Row],[Personnel number]]&lt;&gt;"",TimeSpend[[#This Row],[Date]]&lt;&gt;""),TimeSpend[[#This Row],[Activity]],"")</f>
        <v>Admin</v>
      </c>
      <c r="G3754" t="str">
        <f>IF(AND(TimeSpend[[#This Row],[Personnel number]]&lt;&gt;"",TimeSpend[[#This Row],[Date]]&lt;&gt;""),TimeSpend[[#This Row],[Activity description]],"")</f>
        <v>User included in TimeSpent</v>
      </c>
      <c r="H3754" s="36">
        <f>IF(AND(TimeSpend[[#This Row],[Personnel number]]&lt;&gt;"",TimeSpend[[#This Row],[Date]]&lt;&gt;""),TimeSpend[[#This Row],[Start Time]],"")</f>
        <v>0.33333333333333331</v>
      </c>
      <c r="I3754" s="36">
        <f>IF(AND(TimeSpend[[#This Row],[Personnel number]]&lt;&gt;"",TimeSpend[[#This Row],[Date]]&lt;&gt;""),TimeSpend[[#This Row],[End Time]],"")</f>
        <v>0.33333333333333331</v>
      </c>
      <c r="J3754" t="str">
        <f>IF(AND(TimeSpend[[#This Row],[Personnel number]]&lt;&gt;"",TimeSpend[[#This Row],[Date]]&lt;&gt;""),TimeSpend[[#This Row],[Location]],"")</f>
        <v>office</v>
      </c>
      <c r="K3754">
        <f>IF(AND(TimeSpend[[#This Row],[Personnel number]]&lt;&gt;"",TimeSpend[[#This Row],[Date]]&lt;&gt;""),TimeSpend[[#This Row],[Task]],"")</f>
        <v>0</v>
      </c>
      <c r="L3754" t="str">
        <f>IF(AND(TimeSpend[[#This Row],[Personnel number]]&lt;&gt;"",TimeSpend[[#This Row],[Date]]&lt;&gt;""),Utilization!$J$2,"")</f>
        <v>10/2024</v>
      </c>
      <c r="M3754" t="str">
        <f>IF(AND(TimeSpend[[#This Row],[Personnel number]]&lt;&gt;"",TimeSpend[[#This Row],[Date]]&lt;&gt;""),TimeSpend[[#This Row],[Employee Name]],"")</f>
        <v>Fiala David</v>
      </c>
      <c r="N3754">
        <f t="shared" si="116"/>
        <v>3753</v>
      </c>
      <c r="O3754" t="str">
        <f t="shared" si="117"/>
        <v>10/2024-3753</v>
      </c>
      <c r="P3754" t="str">
        <f>IF(D3754&lt;&gt;"",VLOOKUP(D3754,Projects!B:C,2,0),"")</f>
        <v>PROJECT</v>
      </c>
    </row>
    <row r="3755" spans="1:16" x14ac:dyDescent="0.25">
      <c r="A3755" t="str">
        <f>UPPER(IF(AND(TimeSpend[[#This Row],[Personnel number]]&lt;&gt;"",TimeSpend[[#This Row],[Date]]&lt;&gt;""),TimeSpend[[#This Row],[Personnel number]],""))</f>
        <v>CZ100589</v>
      </c>
      <c r="B3755" s="85" t="str">
        <f>IF(AND(TimeSpend[[#This Row],[Personnel number]]&lt;&gt;"",TimeSpend[[#This Row],[Date]]&lt;&gt;""),TEXT(TimeSpend[[#This Row],[Date]],"[$-409]yyyyMMdd"),"")</f>
        <v>yyyy0926</v>
      </c>
      <c r="C3755" s="33" t="str">
        <f>IF(AND(TimeSpend[[#This Row],[Personnel number]]&lt;&gt;"",TimeSpend[[#This Row],[Date]]&lt;&gt;""),SUBSTITUTE(TimeSpend[[#This Row],[Hours]],",","."),"")</f>
        <v/>
      </c>
      <c r="D3755">
        <f>IF(AND(TimeSpend[[#This Row],[Personnel number]]&lt;&gt;"",TimeSpend[[#This Row],[Date]]&lt;&gt;""),TimeSpend[[#This Row],[Network]],"")</f>
        <v>60000247</v>
      </c>
      <c r="E3755" t="str">
        <f>IF(AND(TimeSpend[[#This Row],[Personnel number]]&lt;&gt;"",TimeSpend[[#This Row],[Date]]&lt;&gt;""),TimeSpend[[#This Row],[Network Description]],"")</f>
        <v>NUS3 Technical Upgrade (NUS Cloud)</v>
      </c>
      <c r="F3755" t="str">
        <f>IF(AND(TimeSpend[[#This Row],[Personnel number]]&lt;&gt;"",TimeSpend[[#This Row],[Date]]&lt;&gt;""),TimeSpend[[#This Row],[Activity]],"")</f>
        <v>Admin</v>
      </c>
      <c r="G3755" t="str">
        <f>IF(AND(TimeSpend[[#This Row],[Personnel number]]&lt;&gt;"",TimeSpend[[#This Row],[Date]]&lt;&gt;""),TimeSpend[[#This Row],[Activity description]],"")</f>
        <v>User included in TimeSpent</v>
      </c>
      <c r="H3755" s="36">
        <f>IF(AND(TimeSpend[[#This Row],[Personnel number]]&lt;&gt;"",TimeSpend[[#This Row],[Date]]&lt;&gt;""),TimeSpend[[#This Row],[Start Time]],"")</f>
        <v>0.33333333333333331</v>
      </c>
      <c r="I3755" s="36">
        <f>IF(AND(TimeSpend[[#This Row],[Personnel number]]&lt;&gt;"",TimeSpend[[#This Row],[Date]]&lt;&gt;""),TimeSpend[[#This Row],[End Time]],"")</f>
        <v>0.33333333333333331</v>
      </c>
      <c r="J3755" t="str">
        <f>IF(AND(TimeSpend[[#This Row],[Personnel number]]&lt;&gt;"",TimeSpend[[#This Row],[Date]]&lt;&gt;""),TimeSpend[[#This Row],[Location]],"")</f>
        <v>office</v>
      </c>
      <c r="K3755">
        <f>IF(AND(TimeSpend[[#This Row],[Personnel number]]&lt;&gt;"",TimeSpend[[#This Row],[Date]]&lt;&gt;""),TimeSpend[[#This Row],[Task]],"")</f>
        <v>0</v>
      </c>
      <c r="L3755" t="str">
        <f>IF(AND(TimeSpend[[#This Row],[Personnel number]]&lt;&gt;"",TimeSpend[[#This Row],[Date]]&lt;&gt;""),Utilization!$J$2,"")</f>
        <v>10/2024</v>
      </c>
      <c r="M3755" t="str">
        <f>IF(AND(TimeSpend[[#This Row],[Personnel number]]&lt;&gt;"",TimeSpend[[#This Row],[Date]]&lt;&gt;""),TimeSpend[[#This Row],[Employee Name]],"")</f>
        <v xml:space="preserve">Chladilová Gabriela </v>
      </c>
      <c r="N3755">
        <f t="shared" si="116"/>
        <v>3754</v>
      </c>
      <c r="O3755" t="str">
        <f t="shared" si="117"/>
        <v>10/2024-3754</v>
      </c>
      <c r="P3755" t="str">
        <f>IF(D3755&lt;&gt;"",VLOOKUP(D3755,Projects!B:C,2,0),"")</f>
        <v>PROJECT</v>
      </c>
    </row>
    <row r="3756" spans="1:16" x14ac:dyDescent="0.25">
      <c r="A3756" t="str">
        <f>UPPER(IF(AND(TimeSpend[[#This Row],[Personnel number]]&lt;&gt;"",TimeSpend[[#This Row],[Date]]&lt;&gt;""),TimeSpend[[#This Row],[Personnel number]],""))</f>
        <v>CZ100587</v>
      </c>
      <c r="B3756" s="85" t="str">
        <f>IF(AND(TimeSpend[[#This Row],[Personnel number]]&lt;&gt;"",TimeSpend[[#This Row],[Date]]&lt;&gt;""),TEXT(TimeSpend[[#This Row],[Date]],"[$-409]yyyyMMdd"),"")</f>
        <v>yyyy0926</v>
      </c>
      <c r="C3756" s="33" t="str">
        <f>IF(AND(TimeSpend[[#This Row],[Personnel number]]&lt;&gt;"",TimeSpend[[#This Row],[Date]]&lt;&gt;""),SUBSTITUTE(TimeSpend[[#This Row],[Hours]],",","."),"")</f>
        <v/>
      </c>
      <c r="D3756">
        <f>IF(AND(TimeSpend[[#This Row],[Personnel number]]&lt;&gt;"",TimeSpend[[#This Row],[Date]]&lt;&gt;""),TimeSpend[[#This Row],[Network]],"")</f>
        <v>60000389</v>
      </c>
      <c r="E3756" t="str">
        <f>IF(AND(TimeSpend[[#This Row],[Personnel number]]&lt;&gt;"",TimeSpend[[#This Row],[Date]]&lt;&gt;""),TimeSpend[[#This Row],[Network Description]],"")</f>
        <v>BRO NUS Cloud Pilot</v>
      </c>
      <c r="F3756" t="str">
        <f>IF(AND(TimeSpend[[#This Row],[Personnel number]]&lt;&gt;"",TimeSpend[[#This Row],[Date]]&lt;&gt;""),TimeSpend[[#This Row],[Activity]],"")</f>
        <v>Admin</v>
      </c>
      <c r="G3756" t="str">
        <f>IF(AND(TimeSpend[[#This Row],[Personnel number]]&lt;&gt;"",TimeSpend[[#This Row],[Date]]&lt;&gt;""),TimeSpend[[#This Row],[Activity description]],"")</f>
        <v>User included in TimeSpent</v>
      </c>
      <c r="H3756" s="36">
        <f>IF(AND(TimeSpend[[#This Row],[Personnel number]]&lt;&gt;"",TimeSpend[[#This Row],[Date]]&lt;&gt;""),TimeSpend[[#This Row],[Start Time]],"")</f>
        <v>0.33333333333333331</v>
      </c>
      <c r="I3756" s="36">
        <f>IF(AND(TimeSpend[[#This Row],[Personnel number]]&lt;&gt;"",TimeSpend[[#This Row],[Date]]&lt;&gt;""),TimeSpend[[#This Row],[End Time]],"")</f>
        <v>0.33333333333333331</v>
      </c>
      <c r="J3756" t="str">
        <f>IF(AND(TimeSpend[[#This Row],[Personnel number]]&lt;&gt;"",TimeSpend[[#This Row],[Date]]&lt;&gt;""),TimeSpend[[#This Row],[Location]],"")</f>
        <v>office</v>
      </c>
      <c r="K3756">
        <f>IF(AND(TimeSpend[[#This Row],[Personnel number]]&lt;&gt;"",TimeSpend[[#This Row],[Date]]&lt;&gt;""),TimeSpend[[#This Row],[Task]],"")</f>
        <v>0</v>
      </c>
      <c r="L3756" t="str">
        <f>IF(AND(TimeSpend[[#This Row],[Personnel number]]&lt;&gt;"",TimeSpend[[#This Row],[Date]]&lt;&gt;""),Utilization!$J$2,"")</f>
        <v>10/2024</v>
      </c>
      <c r="M3756" t="str">
        <f>IF(AND(TimeSpend[[#This Row],[Personnel number]]&lt;&gt;"",TimeSpend[[#This Row],[Date]]&lt;&gt;""),TimeSpend[[#This Row],[Employee Name]],"")</f>
        <v xml:space="preserve">Závada Alan </v>
      </c>
      <c r="N3756">
        <f t="shared" si="116"/>
        <v>3755</v>
      </c>
      <c r="O3756" t="str">
        <f t="shared" si="117"/>
        <v>10/2024-3755</v>
      </c>
      <c r="P3756" t="str">
        <f>IF(D3756&lt;&gt;"",VLOOKUP(D3756,Projects!B:C,2,0),"")</f>
        <v>PROJECT</v>
      </c>
    </row>
    <row r="3757" spans="1:16" x14ac:dyDescent="0.25">
      <c r="A3757" t="str">
        <f>UPPER(IF(AND(TimeSpend[[#This Row],[Personnel number]]&lt;&gt;"",TimeSpend[[#This Row],[Date]]&lt;&gt;""),TimeSpend[[#This Row],[Personnel number]],""))</f>
        <v>CZ100106</v>
      </c>
      <c r="B3757" s="85" t="str">
        <f>IF(AND(TimeSpend[[#This Row],[Personnel number]]&lt;&gt;"",TimeSpend[[#This Row],[Date]]&lt;&gt;""),TEXT(TimeSpend[[#This Row],[Date]],"[$-409]yyyyMMdd"),"")</f>
        <v>yyyy0926</v>
      </c>
      <c r="C3757" s="33" t="str">
        <f>IF(AND(TimeSpend[[#This Row],[Personnel number]]&lt;&gt;"",TimeSpend[[#This Row],[Date]]&lt;&gt;""),SUBSTITUTE(TimeSpend[[#This Row],[Hours]],",","."),"")</f>
        <v/>
      </c>
      <c r="D3757" t="str">
        <f>IF(AND(TimeSpend[[#This Row],[Personnel number]]&lt;&gt;"",TimeSpend[[#This Row],[Date]]&lt;&gt;""),TimeSpend[[#This Row],[Network]],"")</f>
        <v>BPC_INT</v>
      </c>
      <c r="E3757" t="str">
        <f>IF(AND(TimeSpend[[#This Row],[Personnel number]]&lt;&gt;"",TimeSpend[[#This Row],[Date]]&lt;&gt;""),TimeSpend[[#This Row],[Network Description]],"")</f>
        <v>Other Internal activities - BPC Brno</v>
      </c>
      <c r="F3757" t="str">
        <f>IF(AND(TimeSpend[[#This Row],[Personnel number]]&lt;&gt;"",TimeSpend[[#This Row],[Date]]&lt;&gt;""),TimeSpend[[#This Row],[Activity]],"")</f>
        <v>Admin</v>
      </c>
      <c r="G3757" t="str">
        <f>IF(AND(TimeSpend[[#This Row],[Personnel number]]&lt;&gt;"",TimeSpend[[#This Row],[Date]]&lt;&gt;""),TimeSpend[[#This Row],[Activity description]],"")</f>
        <v>User included in TimeSpent</v>
      </c>
      <c r="H3757" s="36">
        <f>IF(AND(TimeSpend[[#This Row],[Personnel number]]&lt;&gt;"",TimeSpend[[#This Row],[Date]]&lt;&gt;""),TimeSpend[[#This Row],[Start Time]],"")</f>
        <v>0.33333333333333331</v>
      </c>
      <c r="I3757" s="36">
        <f>IF(AND(TimeSpend[[#This Row],[Personnel number]]&lt;&gt;"",TimeSpend[[#This Row],[Date]]&lt;&gt;""),TimeSpend[[#This Row],[End Time]],"")</f>
        <v>0.33333333333333331</v>
      </c>
      <c r="J3757" t="str">
        <f>IF(AND(TimeSpend[[#This Row],[Personnel number]]&lt;&gt;"",TimeSpend[[#This Row],[Date]]&lt;&gt;""),TimeSpend[[#This Row],[Location]],"")</f>
        <v>office</v>
      </c>
      <c r="K3757">
        <f>IF(AND(TimeSpend[[#This Row],[Personnel number]]&lt;&gt;"",TimeSpend[[#This Row],[Date]]&lt;&gt;""),TimeSpend[[#This Row],[Task]],"")</f>
        <v>0</v>
      </c>
      <c r="L3757" t="str">
        <f>IF(AND(TimeSpend[[#This Row],[Personnel number]]&lt;&gt;"",TimeSpend[[#This Row],[Date]]&lt;&gt;""),Utilization!$J$2,"")</f>
        <v>10/2024</v>
      </c>
      <c r="M3757" t="str">
        <f>IF(AND(TimeSpend[[#This Row],[Personnel number]]&lt;&gt;"",TimeSpend[[#This Row],[Date]]&lt;&gt;""),TimeSpend[[#This Row],[Employee Name]],"")</f>
        <v>Račoch Petr</v>
      </c>
      <c r="N3757">
        <f t="shared" si="116"/>
        <v>3756</v>
      </c>
      <c r="O3757" t="str">
        <f t="shared" si="117"/>
        <v>10/2024-3756</v>
      </c>
      <c r="P3757" t="str">
        <f>IF(D3757&lt;&gt;"",VLOOKUP(D3757,Projects!B:C,2,0),"")</f>
        <v>INT</v>
      </c>
    </row>
    <row r="3758" spans="1:16" x14ac:dyDescent="0.25">
      <c r="A3758" t="str">
        <f>UPPER(IF(AND(TimeSpend[[#This Row],[Personnel number]]&lt;&gt;"",TimeSpend[[#This Row],[Date]]&lt;&gt;""),TimeSpend[[#This Row],[Personnel number]],""))</f>
        <v>CZ010183</v>
      </c>
      <c r="B3758" s="85" t="str">
        <f>IF(AND(TimeSpend[[#This Row],[Personnel number]]&lt;&gt;"",TimeSpend[[#This Row],[Date]]&lt;&gt;""),TEXT(TimeSpend[[#This Row],[Date]],"[$-409]yyyyMMdd"),"")</f>
        <v>yyyy0926</v>
      </c>
      <c r="C3758" s="33" t="str">
        <f>IF(AND(TimeSpend[[#This Row],[Personnel number]]&lt;&gt;"",TimeSpend[[#This Row],[Date]]&lt;&gt;""),SUBSTITUTE(TimeSpend[[#This Row],[Hours]],",","."),"")</f>
        <v/>
      </c>
      <c r="D3758" t="str">
        <f>IF(AND(TimeSpend[[#This Row],[Personnel number]]&lt;&gt;"",TimeSpend[[#This Row],[Date]]&lt;&gt;""),TimeSpend[[#This Row],[Network]],"")</f>
        <v>BPC_INC</v>
      </c>
      <c r="E3758" t="str">
        <f>IF(AND(TimeSpend[[#This Row],[Personnel number]]&lt;&gt;"",TimeSpend[[#This Row],[Date]]&lt;&gt;""),TimeSpend[[#This Row],[Network Description]],"")</f>
        <v>Incident handling / support - BPC Brno</v>
      </c>
      <c r="F3758" t="str">
        <f>IF(AND(TimeSpend[[#This Row],[Personnel number]]&lt;&gt;"",TimeSpend[[#This Row],[Date]]&lt;&gt;""),TimeSpend[[#This Row],[Activity]],"")</f>
        <v>Admin</v>
      </c>
      <c r="G3758" t="str">
        <f>IF(AND(TimeSpend[[#This Row],[Personnel number]]&lt;&gt;"",TimeSpend[[#This Row],[Date]]&lt;&gt;""),TimeSpend[[#This Row],[Activity description]],"")</f>
        <v>User included in TimeSpent</v>
      </c>
      <c r="H3758" s="36">
        <f>IF(AND(TimeSpend[[#This Row],[Personnel number]]&lt;&gt;"",TimeSpend[[#This Row],[Date]]&lt;&gt;""),TimeSpend[[#This Row],[Start Time]],"")</f>
        <v>0.33333333333333331</v>
      </c>
      <c r="I3758" s="36">
        <f>IF(AND(TimeSpend[[#This Row],[Personnel number]]&lt;&gt;"",TimeSpend[[#This Row],[Date]]&lt;&gt;""),TimeSpend[[#This Row],[End Time]],"")</f>
        <v>0.33333333333333331</v>
      </c>
      <c r="J3758" t="str">
        <f>IF(AND(TimeSpend[[#This Row],[Personnel number]]&lt;&gt;"",TimeSpend[[#This Row],[Date]]&lt;&gt;""),TimeSpend[[#This Row],[Location]],"")</f>
        <v>office</v>
      </c>
      <c r="K3758">
        <f>IF(AND(TimeSpend[[#This Row],[Personnel number]]&lt;&gt;"",TimeSpend[[#This Row],[Date]]&lt;&gt;""),TimeSpend[[#This Row],[Task]],"")</f>
        <v>0</v>
      </c>
      <c r="L3758" t="str">
        <f>IF(AND(TimeSpend[[#This Row],[Personnel number]]&lt;&gt;"",TimeSpend[[#This Row],[Date]]&lt;&gt;""),Utilization!$J$2,"")</f>
        <v>10/2024</v>
      </c>
      <c r="M3758" t="str">
        <f>IF(AND(TimeSpend[[#This Row],[Personnel number]]&lt;&gt;"",TimeSpend[[#This Row],[Date]]&lt;&gt;""),TimeSpend[[#This Row],[Employee Name]],"")</f>
        <v>Švenda Jan</v>
      </c>
      <c r="N3758">
        <f t="shared" si="116"/>
        <v>3757</v>
      </c>
      <c r="O3758" t="str">
        <f t="shared" si="117"/>
        <v>10/2024-3757</v>
      </c>
      <c r="P3758" t="str">
        <f>IF(D3758&lt;&gt;"",VLOOKUP(D3758,Projects!B:C,2,0),"")</f>
        <v>INC</v>
      </c>
    </row>
    <row r="3759" spans="1:16" x14ac:dyDescent="0.25">
      <c r="A3759" t="str">
        <f>UPPER(IF(AND(TimeSpend[[#This Row],[Personnel number]]&lt;&gt;"",TimeSpend[[#This Row],[Date]]&lt;&gt;""),TimeSpend[[#This Row],[Personnel number]],""))</f>
        <v>CZ011873</v>
      </c>
      <c r="B3759" s="85" t="str">
        <f>IF(AND(TimeSpend[[#This Row],[Personnel number]]&lt;&gt;"",TimeSpend[[#This Row],[Date]]&lt;&gt;""),TEXT(TimeSpend[[#This Row],[Date]],"[$-409]yyyyMMdd"),"")</f>
        <v>yyyy0926</v>
      </c>
      <c r="C3759" s="33" t="str">
        <f>IF(AND(TimeSpend[[#This Row],[Personnel number]]&lt;&gt;"",TimeSpend[[#This Row],[Date]]&lt;&gt;""),SUBSTITUTE(TimeSpend[[#This Row],[Hours]],",","."),"")</f>
        <v/>
      </c>
      <c r="D3759">
        <f>IF(AND(TimeSpend[[#This Row],[Personnel number]]&lt;&gt;"",TimeSpend[[#This Row],[Date]]&lt;&gt;""),TimeSpend[[#This Row],[Network]],"")</f>
        <v>60000370</v>
      </c>
      <c r="E3759" t="str">
        <f>IF(AND(TimeSpend[[#This Row],[Personnel number]]&lt;&gt;"",TimeSpend[[#This Row],[Date]]&lt;&gt;""),TimeSpend[[#This Row],[Network Description]],"")</f>
        <v>NUS Product  Enhancement</v>
      </c>
      <c r="F3759" t="str">
        <f>IF(AND(TimeSpend[[#This Row],[Personnel number]]&lt;&gt;"",TimeSpend[[#This Row],[Date]]&lt;&gt;""),TimeSpend[[#This Row],[Activity]],"")</f>
        <v>Admin</v>
      </c>
      <c r="G3759" t="str">
        <f>IF(AND(TimeSpend[[#This Row],[Personnel number]]&lt;&gt;"",TimeSpend[[#This Row],[Date]]&lt;&gt;""),TimeSpend[[#This Row],[Activity description]],"")</f>
        <v>User included in TimeSpent</v>
      </c>
      <c r="H3759" s="36">
        <f>IF(AND(TimeSpend[[#This Row],[Personnel number]]&lt;&gt;"",TimeSpend[[#This Row],[Date]]&lt;&gt;""),TimeSpend[[#This Row],[Start Time]],"")</f>
        <v>0.33333333333333331</v>
      </c>
      <c r="I3759" s="36">
        <f>IF(AND(TimeSpend[[#This Row],[Personnel number]]&lt;&gt;"",TimeSpend[[#This Row],[Date]]&lt;&gt;""),TimeSpend[[#This Row],[End Time]],"")</f>
        <v>0.33333333333333331</v>
      </c>
      <c r="J3759" t="str">
        <f>IF(AND(TimeSpend[[#This Row],[Personnel number]]&lt;&gt;"",TimeSpend[[#This Row],[Date]]&lt;&gt;""),TimeSpend[[#This Row],[Location]],"")</f>
        <v>office</v>
      </c>
      <c r="K3759">
        <f>IF(AND(TimeSpend[[#This Row],[Personnel number]]&lt;&gt;"",TimeSpend[[#This Row],[Date]]&lt;&gt;""),TimeSpend[[#This Row],[Task]],"")</f>
        <v>0</v>
      </c>
      <c r="L3759" t="str">
        <f>IF(AND(TimeSpend[[#This Row],[Personnel number]]&lt;&gt;"",TimeSpend[[#This Row],[Date]]&lt;&gt;""),Utilization!$J$2,"")</f>
        <v>10/2024</v>
      </c>
      <c r="M3759" t="str">
        <f>IF(AND(TimeSpend[[#This Row],[Personnel number]]&lt;&gt;"",TimeSpend[[#This Row],[Date]]&lt;&gt;""),TimeSpend[[#This Row],[Employee Name]],"")</f>
        <v>Cvrček Josef</v>
      </c>
      <c r="N3759">
        <f t="shared" si="116"/>
        <v>3758</v>
      </c>
      <c r="O3759" t="str">
        <f t="shared" si="117"/>
        <v>10/2024-3758</v>
      </c>
      <c r="P3759" t="str">
        <f>IF(D3759&lt;&gt;"",VLOOKUP(D3759,Projects!B:C,2,0),"")</f>
        <v>PROJECT</v>
      </c>
    </row>
    <row r="3760" spans="1:16" x14ac:dyDescent="0.25">
      <c r="A3760" t="str">
        <f>UPPER(IF(AND(TimeSpend[[#This Row],[Personnel number]]&lt;&gt;"",TimeSpend[[#This Row],[Date]]&lt;&gt;""),TimeSpend[[#This Row],[Personnel number]],""))</f>
        <v>CZ012505</v>
      </c>
      <c r="B3760" s="85" t="str">
        <f>IF(AND(TimeSpend[[#This Row],[Personnel number]]&lt;&gt;"",TimeSpend[[#This Row],[Date]]&lt;&gt;""),TEXT(TimeSpend[[#This Row],[Date]],"[$-409]yyyyMMdd"),"")</f>
        <v>yyyy0926</v>
      </c>
      <c r="C3760" s="33" t="str">
        <f>IF(AND(TimeSpend[[#This Row],[Personnel number]]&lt;&gt;"",TimeSpend[[#This Row],[Date]]&lt;&gt;""),SUBSTITUTE(TimeSpend[[#This Row],[Hours]],",","."),"")</f>
        <v/>
      </c>
      <c r="D3760" t="str">
        <f>IF(AND(TimeSpend[[#This Row],[Personnel number]]&lt;&gt;"",TimeSpend[[#This Row],[Date]]&lt;&gt;""),TimeSpend[[#This Row],[Network]],"")</f>
        <v>BPC_INT</v>
      </c>
      <c r="E3760" t="str">
        <f>IF(AND(TimeSpend[[#This Row],[Personnel number]]&lt;&gt;"",TimeSpend[[#This Row],[Date]]&lt;&gt;""),TimeSpend[[#This Row],[Network Description]],"")</f>
        <v>Other Internal activities - BPC Brno</v>
      </c>
      <c r="F3760" t="str">
        <f>IF(AND(TimeSpend[[#This Row],[Personnel number]]&lt;&gt;"",TimeSpend[[#This Row],[Date]]&lt;&gt;""),TimeSpend[[#This Row],[Activity]],"")</f>
        <v>Admin</v>
      </c>
      <c r="G3760" t="str">
        <f>IF(AND(TimeSpend[[#This Row],[Personnel number]]&lt;&gt;"",TimeSpend[[#This Row],[Date]]&lt;&gt;""),TimeSpend[[#This Row],[Activity description]],"")</f>
        <v>User included in TimeSpent</v>
      </c>
      <c r="H3760" s="36">
        <f>IF(AND(TimeSpend[[#This Row],[Personnel number]]&lt;&gt;"",TimeSpend[[#This Row],[Date]]&lt;&gt;""),TimeSpend[[#This Row],[Start Time]],"")</f>
        <v>0.33333333333333331</v>
      </c>
      <c r="I3760" s="36">
        <f>IF(AND(TimeSpend[[#This Row],[Personnel number]]&lt;&gt;"",TimeSpend[[#This Row],[Date]]&lt;&gt;""),TimeSpend[[#This Row],[End Time]],"")</f>
        <v>0.33333333333333331</v>
      </c>
      <c r="J3760" t="str">
        <f>IF(AND(TimeSpend[[#This Row],[Personnel number]]&lt;&gt;"",TimeSpend[[#This Row],[Date]]&lt;&gt;""),TimeSpend[[#This Row],[Location]],"")</f>
        <v>office</v>
      </c>
      <c r="K3760">
        <f>IF(AND(TimeSpend[[#This Row],[Personnel number]]&lt;&gt;"",TimeSpend[[#This Row],[Date]]&lt;&gt;""),TimeSpend[[#This Row],[Task]],"")</f>
        <v>0</v>
      </c>
      <c r="L3760" t="str">
        <f>IF(AND(TimeSpend[[#This Row],[Personnel number]]&lt;&gt;"",TimeSpend[[#This Row],[Date]]&lt;&gt;""),Utilization!$J$2,"")</f>
        <v>10/2024</v>
      </c>
      <c r="M3760" t="str">
        <f>IF(AND(TimeSpend[[#This Row],[Personnel number]]&lt;&gt;"",TimeSpend[[#This Row],[Date]]&lt;&gt;""),TimeSpend[[#This Row],[Employee Name]],"")</f>
        <v>Novotný Jan</v>
      </c>
      <c r="N3760">
        <f t="shared" si="116"/>
        <v>3759</v>
      </c>
      <c r="O3760" t="str">
        <f t="shared" si="117"/>
        <v>10/2024-3759</v>
      </c>
      <c r="P3760" t="str">
        <f>IF(D3760&lt;&gt;"",VLOOKUP(D3760,Projects!B:C,2,0),"")</f>
        <v>INT</v>
      </c>
    </row>
    <row r="3761" spans="1:16" x14ac:dyDescent="0.25">
      <c r="A3761" t="str">
        <f>UPPER(IF(AND(TimeSpend[[#This Row],[Personnel number]]&lt;&gt;"",TimeSpend[[#This Row],[Date]]&lt;&gt;""),TimeSpend[[#This Row],[Personnel number]],""))</f>
        <v>CZ010229</v>
      </c>
      <c r="B3761" s="85" t="str">
        <f>IF(AND(TimeSpend[[#This Row],[Personnel number]]&lt;&gt;"",TimeSpend[[#This Row],[Date]]&lt;&gt;""),TEXT(TimeSpend[[#This Row],[Date]],"[$-409]yyyyMMdd"),"")</f>
        <v>yyyy0926</v>
      </c>
      <c r="C3761" s="33" t="str">
        <f>IF(AND(TimeSpend[[#This Row],[Personnel number]]&lt;&gt;"",TimeSpend[[#This Row],[Date]]&lt;&gt;""),SUBSTITUTE(TimeSpend[[#This Row],[Hours]],",","."),"")</f>
        <v/>
      </c>
      <c r="D3761" t="str">
        <f>IF(AND(TimeSpend[[#This Row],[Personnel number]]&lt;&gt;"",TimeSpend[[#This Row],[Date]]&lt;&gt;""),TimeSpend[[#This Row],[Network]],"")</f>
        <v>BPC_CR</v>
      </c>
      <c r="E3761" t="str">
        <f>IF(AND(TimeSpend[[#This Row],[Personnel number]]&lt;&gt;"",TimeSpend[[#This Row],[Date]]&lt;&gt;""),TimeSpend[[#This Row],[Network Description]],"")</f>
        <v>CR Processing - BPC Brno</v>
      </c>
      <c r="F3761" t="str">
        <f>IF(AND(TimeSpend[[#This Row],[Personnel number]]&lt;&gt;"",TimeSpend[[#This Row],[Date]]&lt;&gt;""),TimeSpend[[#This Row],[Activity]],"")</f>
        <v>Admin</v>
      </c>
      <c r="G3761" t="str">
        <f>IF(AND(TimeSpend[[#This Row],[Personnel number]]&lt;&gt;"",TimeSpend[[#This Row],[Date]]&lt;&gt;""),TimeSpend[[#This Row],[Activity description]],"")</f>
        <v>User included in TimeSpent</v>
      </c>
      <c r="H3761" s="36">
        <f>IF(AND(TimeSpend[[#This Row],[Personnel number]]&lt;&gt;"",TimeSpend[[#This Row],[Date]]&lt;&gt;""),TimeSpend[[#This Row],[Start Time]],"")</f>
        <v>0.33333333333333331</v>
      </c>
      <c r="I3761" s="36">
        <f>IF(AND(TimeSpend[[#This Row],[Personnel number]]&lt;&gt;"",TimeSpend[[#This Row],[Date]]&lt;&gt;""),TimeSpend[[#This Row],[End Time]],"")</f>
        <v>0.33333333333333331</v>
      </c>
      <c r="J3761" t="str">
        <f>IF(AND(TimeSpend[[#This Row],[Personnel number]]&lt;&gt;"",TimeSpend[[#This Row],[Date]]&lt;&gt;""),TimeSpend[[#This Row],[Location]],"")</f>
        <v>office</v>
      </c>
      <c r="K3761">
        <f>IF(AND(TimeSpend[[#This Row],[Personnel number]]&lt;&gt;"",TimeSpend[[#This Row],[Date]]&lt;&gt;""),TimeSpend[[#This Row],[Task]],"")</f>
        <v>0</v>
      </c>
      <c r="L3761" t="str">
        <f>IF(AND(TimeSpend[[#This Row],[Personnel number]]&lt;&gt;"",TimeSpend[[#This Row],[Date]]&lt;&gt;""),Utilization!$J$2,"")</f>
        <v>10/2024</v>
      </c>
      <c r="M3761" t="str">
        <f>IF(AND(TimeSpend[[#This Row],[Personnel number]]&lt;&gt;"",TimeSpend[[#This Row],[Date]]&lt;&gt;""),TimeSpend[[#This Row],[Employee Name]],"")</f>
        <v>Musiol Marek</v>
      </c>
      <c r="N3761">
        <f t="shared" si="116"/>
        <v>3760</v>
      </c>
      <c r="O3761" t="str">
        <f t="shared" si="117"/>
        <v>10/2024-3760</v>
      </c>
      <c r="P3761" t="str">
        <f>IF(D3761&lt;&gt;"",VLOOKUP(D3761,Projects!B:C,2,0),"")</f>
        <v>CRQ</v>
      </c>
    </row>
    <row r="3762" spans="1:16" x14ac:dyDescent="0.25">
      <c r="A3762" t="str">
        <f>UPPER(IF(AND(TimeSpend[[#This Row],[Personnel number]]&lt;&gt;"",TimeSpend[[#This Row],[Date]]&lt;&gt;""),TimeSpend[[#This Row],[Personnel number]],""))</f>
        <v>CZ012506</v>
      </c>
      <c r="B3762" s="85" t="str">
        <f>IF(AND(TimeSpend[[#This Row],[Personnel number]]&lt;&gt;"",TimeSpend[[#This Row],[Date]]&lt;&gt;""),TEXT(TimeSpend[[#This Row],[Date]],"[$-409]yyyyMMdd"),"")</f>
        <v>yyyy0926</v>
      </c>
      <c r="C3762" s="33" t="str">
        <f>IF(AND(TimeSpend[[#This Row],[Personnel number]]&lt;&gt;"",TimeSpend[[#This Row],[Date]]&lt;&gt;""),SUBSTITUTE(TimeSpend[[#This Row],[Hours]],",","."),"")</f>
        <v/>
      </c>
      <c r="D3762" t="str">
        <f>IF(AND(TimeSpend[[#This Row],[Personnel number]]&lt;&gt;"",TimeSpend[[#This Row],[Date]]&lt;&gt;""),TimeSpend[[#This Row],[Network]],"")</f>
        <v>BPC_CR</v>
      </c>
      <c r="E3762" t="str">
        <f>IF(AND(TimeSpend[[#This Row],[Personnel number]]&lt;&gt;"",TimeSpend[[#This Row],[Date]]&lt;&gt;""),TimeSpend[[#This Row],[Network Description]],"")</f>
        <v>CR Processing - BPC Brno</v>
      </c>
      <c r="F3762" t="str">
        <f>IF(AND(TimeSpend[[#This Row],[Personnel number]]&lt;&gt;"",TimeSpend[[#This Row],[Date]]&lt;&gt;""),TimeSpend[[#This Row],[Activity]],"")</f>
        <v>Project Management</v>
      </c>
      <c r="G3762" t="str">
        <f>IF(AND(TimeSpend[[#This Row],[Personnel number]]&lt;&gt;"",TimeSpend[[#This Row],[Date]]&lt;&gt;""),TimeSpend[[#This Row],[Activity description]],"")</f>
        <v>User included in TimeSpent</v>
      </c>
      <c r="H3762" s="36">
        <f>IF(AND(TimeSpend[[#This Row],[Personnel number]]&lt;&gt;"",TimeSpend[[#This Row],[Date]]&lt;&gt;""),TimeSpend[[#This Row],[Start Time]],"")</f>
        <v>0.33333333333333331</v>
      </c>
      <c r="I3762" s="36">
        <f>IF(AND(TimeSpend[[#This Row],[Personnel number]]&lt;&gt;"",TimeSpend[[#This Row],[Date]]&lt;&gt;""),TimeSpend[[#This Row],[End Time]],"")</f>
        <v>0.33333333333333331</v>
      </c>
      <c r="J3762" t="str">
        <f>IF(AND(TimeSpend[[#This Row],[Personnel number]]&lt;&gt;"",TimeSpend[[#This Row],[Date]]&lt;&gt;""),TimeSpend[[#This Row],[Location]],"")</f>
        <v>office</v>
      </c>
      <c r="K3762">
        <f>IF(AND(TimeSpend[[#This Row],[Personnel number]]&lt;&gt;"",TimeSpend[[#This Row],[Date]]&lt;&gt;""),TimeSpend[[#This Row],[Task]],"")</f>
        <v>0</v>
      </c>
      <c r="L3762" t="str">
        <f>IF(AND(TimeSpend[[#This Row],[Personnel number]]&lt;&gt;"",TimeSpend[[#This Row],[Date]]&lt;&gt;""),Utilization!$J$2,"")</f>
        <v>10/2024</v>
      </c>
      <c r="M3762" t="str">
        <f>IF(AND(TimeSpend[[#This Row],[Personnel number]]&lt;&gt;"",TimeSpend[[#This Row],[Date]]&lt;&gt;""),TimeSpend[[#This Row],[Employee Name]],"")</f>
        <v>Čech Jindřich</v>
      </c>
      <c r="N3762">
        <f t="shared" si="116"/>
        <v>3761</v>
      </c>
      <c r="O3762" t="str">
        <f t="shared" si="117"/>
        <v>10/2024-3761</v>
      </c>
      <c r="P3762" t="str">
        <f>IF(D3762&lt;&gt;"",VLOOKUP(D3762,Projects!B:C,2,0),"")</f>
        <v>CRQ</v>
      </c>
    </row>
    <row r="3763" spans="1:16" x14ac:dyDescent="0.25">
      <c r="A3763" t="str">
        <f>UPPER(IF(AND(TimeSpend[[#This Row],[Personnel number]]&lt;&gt;"",TimeSpend[[#This Row],[Date]]&lt;&gt;""),TimeSpend[[#This Row],[Personnel number]],""))</f>
        <v>CZ100450</v>
      </c>
      <c r="B3763" s="85" t="str">
        <f>IF(AND(TimeSpend[[#This Row],[Personnel number]]&lt;&gt;"",TimeSpend[[#This Row],[Date]]&lt;&gt;""),TEXT(TimeSpend[[#This Row],[Date]],"[$-409]yyyyMMdd"),"")</f>
        <v>yyyy0926</v>
      </c>
      <c r="C3763" s="33" t="str">
        <f>IF(AND(TimeSpend[[#This Row],[Personnel number]]&lt;&gt;"",TimeSpend[[#This Row],[Date]]&lt;&gt;""),SUBSTITUTE(TimeSpend[[#This Row],[Hours]],",","."),"")</f>
        <v/>
      </c>
      <c r="D3763" t="str">
        <f>IF(AND(TimeSpend[[#This Row],[Personnel number]]&lt;&gt;"",TimeSpend[[#This Row],[Date]]&lt;&gt;""),TimeSpend[[#This Row],[Network]],"")</f>
        <v>BPC_CR</v>
      </c>
      <c r="E3763" t="str">
        <f>IF(AND(TimeSpend[[#This Row],[Personnel number]]&lt;&gt;"",TimeSpend[[#This Row],[Date]]&lt;&gt;""),TimeSpend[[#This Row],[Network Description]],"")</f>
        <v>CR Processing - BPC Brno</v>
      </c>
      <c r="F3763" t="str">
        <f>IF(AND(TimeSpend[[#This Row],[Personnel number]]&lt;&gt;"",TimeSpend[[#This Row],[Date]]&lt;&gt;""),TimeSpend[[#This Row],[Activity]],"")</f>
        <v>Project Management</v>
      </c>
      <c r="G3763" t="str">
        <f>IF(AND(TimeSpend[[#This Row],[Personnel number]]&lt;&gt;"",TimeSpend[[#This Row],[Date]]&lt;&gt;""),TimeSpend[[#This Row],[Activity description]],"")</f>
        <v>User included in TimeSpent</v>
      </c>
      <c r="H3763" s="36">
        <f>IF(AND(TimeSpend[[#This Row],[Personnel number]]&lt;&gt;"",TimeSpend[[#This Row],[Date]]&lt;&gt;""),TimeSpend[[#This Row],[Start Time]],"")</f>
        <v>0.33333333333333331</v>
      </c>
      <c r="I3763" s="36">
        <f>IF(AND(TimeSpend[[#This Row],[Personnel number]]&lt;&gt;"",TimeSpend[[#This Row],[Date]]&lt;&gt;""),TimeSpend[[#This Row],[End Time]],"")</f>
        <v>0.33333333333333331</v>
      </c>
      <c r="J3763" t="str">
        <f>IF(AND(TimeSpend[[#This Row],[Personnel number]]&lt;&gt;"",TimeSpend[[#This Row],[Date]]&lt;&gt;""),TimeSpend[[#This Row],[Location]],"")</f>
        <v>office</v>
      </c>
      <c r="K3763">
        <f>IF(AND(TimeSpend[[#This Row],[Personnel number]]&lt;&gt;"",TimeSpend[[#This Row],[Date]]&lt;&gt;""),TimeSpend[[#This Row],[Task]],"")</f>
        <v>0</v>
      </c>
      <c r="L3763" t="str">
        <f>IF(AND(TimeSpend[[#This Row],[Personnel number]]&lt;&gt;"",TimeSpend[[#This Row],[Date]]&lt;&gt;""),Utilization!$J$2,"")</f>
        <v>10/2024</v>
      </c>
      <c r="M3763" t="str">
        <f>IF(AND(TimeSpend[[#This Row],[Personnel number]]&lt;&gt;"",TimeSpend[[#This Row],[Date]]&lt;&gt;""),TimeSpend[[#This Row],[Employee Name]],"")</f>
        <v>Kozubíková Anežka</v>
      </c>
      <c r="N3763">
        <f t="shared" si="116"/>
        <v>3762</v>
      </c>
      <c r="O3763" t="str">
        <f t="shared" si="117"/>
        <v>10/2024-3762</v>
      </c>
      <c r="P3763" t="str">
        <f>IF(D3763&lt;&gt;"",VLOOKUP(D3763,Projects!B:C,2,0),"")</f>
        <v>CRQ</v>
      </c>
    </row>
    <row r="3764" spans="1:16" x14ac:dyDescent="0.25">
      <c r="A3764" t="str">
        <f>UPPER(IF(AND(TimeSpend[[#This Row],[Personnel number]]&lt;&gt;"",TimeSpend[[#This Row],[Date]]&lt;&gt;""),TimeSpend[[#This Row],[Personnel number]],""))</f>
        <v>CZ100555</v>
      </c>
      <c r="B3764" s="85" t="str">
        <f>IF(AND(TimeSpend[[#This Row],[Personnel number]]&lt;&gt;"",TimeSpend[[#This Row],[Date]]&lt;&gt;""),TEXT(TimeSpend[[#This Row],[Date]],"[$-409]yyyyMMdd"),"")</f>
        <v>yyyy0926</v>
      </c>
      <c r="C3764" s="33" t="str">
        <f>IF(AND(TimeSpend[[#This Row],[Personnel number]]&lt;&gt;"",TimeSpend[[#This Row],[Date]]&lt;&gt;""),SUBSTITUTE(TimeSpend[[#This Row],[Hours]],",","."),"")</f>
        <v/>
      </c>
      <c r="D3764" t="str">
        <f>IF(AND(TimeSpend[[#This Row],[Personnel number]]&lt;&gt;"",TimeSpend[[#This Row],[Date]]&lt;&gt;""),TimeSpend[[#This Row],[Network]],"")</f>
        <v>BPC_CR</v>
      </c>
      <c r="E3764" t="str">
        <f>IF(AND(TimeSpend[[#This Row],[Personnel number]]&lt;&gt;"",TimeSpend[[#This Row],[Date]]&lt;&gt;""),TimeSpend[[#This Row],[Network Description]],"")</f>
        <v>CR Processing - BPC Brno</v>
      </c>
      <c r="F3764" t="str">
        <f>IF(AND(TimeSpend[[#This Row],[Personnel number]]&lt;&gt;"",TimeSpend[[#This Row],[Date]]&lt;&gt;""),TimeSpend[[#This Row],[Activity]],"")</f>
        <v>Project Management</v>
      </c>
      <c r="G3764" t="str">
        <f>IF(AND(TimeSpend[[#This Row],[Personnel number]]&lt;&gt;"",TimeSpend[[#This Row],[Date]]&lt;&gt;""),TimeSpend[[#This Row],[Activity description]],"")</f>
        <v>User included in TimeSpent</v>
      </c>
      <c r="H3764" s="36">
        <f>IF(AND(TimeSpend[[#This Row],[Personnel number]]&lt;&gt;"",TimeSpend[[#This Row],[Date]]&lt;&gt;""),TimeSpend[[#This Row],[Start Time]],"")</f>
        <v>0.33333333333333331</v>
      </c>
      <c r="I3764" s="36">
        <f>IF(AND(TimeSpend[[#This Row],[Personnel number]]&lt;&gt;"",TimeSpend[[#This Row],[Date]]&lt;&gt;""),TimeSpend[[#This Row],[End Time]],"")</f>
        <v>0.33333333333333331</v>
      </c>
      <c r="J3764" t="str">
        <f>IF(AND(TimeSpend[[#This Row],[Personnel number]]&lt;&gt;"",TimeSpend[[#This Row],[Date]]&lt;&gt;""),TimeSpend[[#This Row],[Location]],"")</f>
        <v>office</v>
      </c>
      <c r="K3764">
        <f>IF(AND(TimeSpend[[#This Row],[Personnel number]]&lt;&gt;"",TimeSpend[[#This Row],[Date]]&lt;&gt;""),TimeSpend[[#This Row],[Task]],"")</f>
        <v>0</v>
      </c>
      <c r="L3764" t="str">
        <f>IF(AND(TimeSpend[[#This Row],[Personnel number]]&lt;&gt;"",TimeSpend[[#This Row],[Date]]&lt;&gt;""),Utilization!$J$2,"")</f>
        <v>10/2024</v>
      </c>
      <c r="M3764" t="str">
        <f>IF(AND(TimeSpend[[#This Row],[Personnel number]]&lt;&gt;"",TimeSpend[[#This Row],[Date]]&lt;&gt;""),TimeSpend[[#This Row],[Employee Name]],"")</f>
        <v>Tuzarová Karolína</v>
      </c>
      <c r="N3764">
        <f t="shared" si="116"/>
        <v>3763</v>
      </c>
      <c r="O3764" t="str">
        <f t="shared" si="117"/>
        <v>10/2024-3763</v>
      </c>
      <c r="P3764" t="str">
        <f>IF(D3764&lt;&gt;"",VLOOKUP(D3764,Projects!B:C,2,0),"")</f>
        <v>CRQ</v>
      </c>
    </row>
    <row r="3765" spans="1:16" x14ac:dyDescent="0.25">
      <c r="A3765" t="str">
        <f>UPPER(IF(AND(TimeSpend[[#This Row],[Personnel number]]&lt;&gt;"",TimeSpend[[#This Row],[Date]]&lt;&gt;""),TimeSpend[[#This Row],[Personnel number]],""))</f>
        <v>CZ100577</v>
      </c>
      <c r="B3765" s="85" t="str">
        <f>IF(AND(TimeSpend[[#This Row],[Personnel number]]&lt;&gt;"",TimeSpend[[#This Row],[Date]]&lt;&gt;""),TEXT(TimeSpend[[#This Row],[Date]],"[$-409]yyyyMMdd"),"")</f>
        <v>yyyy0926</v>
      </c>
      <c r="C3765" s="33" t="str">
        <f>IF(AND(TimeSpend[[#This Row],[Personnel number]]&lt;&gt;"",TimeSpend[[#This Row],[Date]]&lt;&gt;""),SUBSTITUTE(TimeSpend[[#This Row],[Hours]],",","."),"")</f>
        <v/>
      </c>
      <c r="D3765">
        <f>IF(AND(TimeSpend[[#This Row],[Personnel number]]&lt;&gt;"",TimeSpend[[#This Row],[Date]]&lt;&gt;""),TimeSpend[[#This Row],[Network]],"")</f>
        <v>1050552</v>
      </c>
      <c r="E3765" t="str">
        <f>IF(AND(TimeSpend[[#This Row],[Personnel number]]&lt;&gt;"",TimeSpend[[#This Row],[Date]]&lt;&gt;""),TimeSpend[[#This Row],[Network Description]],"")</f>
        <v>ITS (WPH, Cloud, Solution, SW Delivery)</v>
      </c>
      <c r="F3765" t="str">
        <f>IF(AND(TimeSpend[[#This Row],[Personnel number]]&lt;&gt;"",TimeSpend[[#This Row],[Date]]&lt;&gt;""),TimeSpend[[#This Row],[Activity]],"")</f>
        <v>Consultancy</v>
      </c>
      <c r="G3765" t="str">
        <f>IF(AND(TimeSpend[[#This Row],[Personnel number]]&lt;&gt;"",TimeSpend[[#This Row],[Date]]&lt;&gt;""),TimeSpend[[#This Row],[Activity description]],"")</f>
        <v>User included in TimeSpent</v>
      </c>
      <c r="H3765" s="36">
        <f>IF(AND(TimeSpend[[#This Row],[Personnel number]]&lt;&gt;"",TimeSpend[[#This Row],[Date]]&lt;&gt;""),TimeSpend[[#This Row],[Start Time]],"")</f>
        <v>0.33333333333333331</v>
      </c>
      <c r="I3765" s="36">
        <f>IF(AND(TimeSpend[[#This Row],[Personnel number]]&lt;&gt;"",TimeSpend[[#This Row],[Date]]&lt;&gt;""),TimeSpend[[#This Row],[End Time]],"")</f>
        <v>0.33333333333333331</v>
      </c>
      <c r="J3765" t="str">
        <f>IF(AND(TimeSpend[[#This Row],[Personnel number]]&lt;&gt;"",TimeSpend[[#This Row],[Date]]&lt;&gt;""),TimeSpend[[#This Row],[Location]],"")</f>
        <v>office</v>
      </c>
      <c r="K3765">
        <f>IF(AND(TimeSpend[[#This Row],[Personnel number]]&lt;&gt;"",TimeSpend[[#This Row],[Date]]&lt;&gt;""),TimeSpend[[#This Row],[Task]],"")</f>
        <v>0</v>
      </c>
      <c r="L3765" t="str">
        <f>IF(AND(TimeSpend[[#This Row],[Personnel number]]&lt;&gt;"",TimeSpend[[#This Row],[Date]]&lt;&gt;""),Utilization!$J$2,"")</f>
        <v>10/2024</v>
      </c>
      <c r="M3765" t="str">
        <f>IF(AND(TimeSpend[[#This Row],[Personnel number]]&lt;&gt;"",TimeSpend[[#This Row],[Date]]&lt;&gt;""),TimeSpend[[#This Row],[Employee Name]],"")</f>
        <v>Prokůpek Vojtěch</v>
      </c>
      <c r="N3765">
        <f t="shared" si="116"/>
        <v>3764</v>
      </c>
      <c r="O3765" t="str">
        <f t="shared" si="117"/>
        <v>10/2024-3764</v>
      </c>
      <c r="P3765" t="str">
        <f>IF(D3765&lt;&gt;"",VLOOKUP(D3765,Projects!B:C,2,0),"")</f>
        <v>PROJECT</v>
      </c>
    </row>
    <row r="3766" spans="1:16" x14ac:dyDescent="0.25">
      <c r="A3766" t="str">
        <f>UPPER(IF(AND(TimeSpend[[#This Row],[Personnel number]]&lt;&gt;"",TimeSpend[[#This Row],[Date]]&lt;&gt;""),TimeSpend[[#This Row],[Personnel number]],""))</f>
        <v>CZ100574</v>
      </c>
      <c r="B3766" s="85" t="str">
        <f>IF(AND(TimeSpend[[#This Row],[Personnel number]]&lt;&gt;"",TimeSpend[[#This Row],[Date]]&lt;&gt;""),TEXT(TimeSpend[[#This Row],[Date]],"[$-409]yyyyMMdd"),"")</f>
        <v>yyyy0926</v>
      </c>
      <c r="C3766" s="33" t="str">
        <f>IF(AND(TimeSpend[[#This Row],[Personnel number]]&lt;&gt;"",TimeSpend[[#This Row],[Date]]&lt;&gt;""),SUBSTITUTE(TimeSpend[[#This Row],[Hours]],",","."),"")</f>
        <v/>
      </c>
      <c r="D3766">
        <f>IF(AND(TimeSpend[[#This Row],[Personnel number]]&lt;&gt;"",TimeSpend[[#This Row],[Date]]&lt;&gt;""),TimeSpend[[#This Row],[Network]],"")</f>
        <v>60000389</v>
      </c>
      <c r="E3766" t="str">
        <f>IF(AND(TimeSpend[[#This Row],[Personnel number]]&lt;&gt;"",TimeSpend[[#This Row],[Date]]&lt;&gt;""),TimeSpend[[#This Row],[Network Description]],"")</f>
        <v>BRO NUS Cloud Pilot</v>
      </c>
      <c r="F3766" t="str">
        <f>IF(AND(TimeSpend[[#This Row],[Personnel number]]&lt;&gt;"",TimeSpend[[#This Row],[Date]]&lt;&gt;""),TimeSpend[[#This Row],[Activity]],"")</f>
        <v>Data Migration</v>
      </c>
      <c r="G3766" t="str">
        <f>IF(AND(TimeSpend[[#This Row],[Personnel number]]&lt;&gt;"",TimeSpend[[#This Row],[Date]]&lt;&gt;""),TimeSpend[[#This Row],[Activity description]],"")</f>
        <v>User included in TimeSpent</v>
      </c>
      <c r="H3766" s="36">
        <f>IF(AND(TimeSpend[[#This Row],[Personnel number]]&lt;&gt;"",TimeSpend[[#This Row],[Date]]&lt;&gt;""),TimeSpend[[#This Row],[Start Time]],"")</f>
        <v>0.33333333333333331</v>
      </c>
      <c r="I3766" s="36">
        <f>IF(AND(TimeSpend[[#This Row],[Personnel number]]&lt;&gt;"",TimeSpend[[#This Row],[Date]]&lt;&gt;""),TimeSpend[[#This Row],[End Time]],"")</f>
        <v>0.33333333333333331</v>
      </c>
      <c r="J3766" t="str">
        <f>IF(AND(TimeSpend[[#This Row],[Personnel number]]&lt;&gt;"",TimeSpend[[#This Row],[Date]]&lt;&gt;""),TimeSpend[[#This Row],[Location]],"")</f>
        <v>office</v>
      </c>
      <c r="K3766">
        <f>IF(AND(TimeSpend[[#This Row],[Personnel number]]&lt;&gt;"",TimeSpend[[#This Row],[Date]]&lt;&gt;""),TimeSpend[[#This Row],[Task]],"")</f>
        <v>0</v>
      </c>
      <c r="L3766" t="str">
        <f>IF(AND(TimeSpend[[#This Row],[Personnel number]]&lt;&gt;"",TimeSpend[[#This Row],[Date]]&lt;&gt;""),Utilization!$J$2,"")</f>
        <v>10/2024</v>
      </c>
      <c r="M3766" t="str">
        <f>IF(AND(TimeSpend[[#This Row],[Personnel number]]&lt;&gt;"",TimeSpend[[#This Row],[Date]]&lt;&gt;""),TimeSpend[[#This Row],[Employee Name]],"")</f>
        <v>Světinská Kateřina</v>
      </c>
      <c r="N3766">
        <f t="shared" si="116"/>
        <v>3765</v>
      </c>
      <c r="O3766" t="str">
        <f t="shared" si="117"/>
        <v>10/2024-3765</v>
      </c>
      <c r="P3766" t="str">
        <f>IF(D3766&lt;&gt;"",VLOOKUP(D3766,Projects!B:C,2,0),"")</f>
        <v>PROJECT</v>
      </c>
    </row>
    <row r="3767" spans="1:16" x14ac:dyDescent="0.25">
      <c r="A3767" t="str">
        <f>UPPER(IF(AND(TimeSpend[[#This Row],[Personnel number]]&lt;&gt;"",TimeSpend[[#This Row],[Date]]&lt;&gt;""),TimeSpend[[#This Row],[Personnel number]],""))</f>
        <v>CZ010227</v>
      </c>
      <c r="B3767" s="85" t="str">
        <f>IF(AND(TimeSpend[[#This Row],[Personnel number]]&lt;&gt;"",TimeSpend[[#This Row],[Date]]&lt;&gt;""),TEXT(TimeSpend[[#This Row],[Date]],"[$-409]yyyyMMdd"),"")</f>
        <v>yyyy0926</v>
      </c>
      <c r="C3767" s="33" t="str">
        <f>IF(AND(TimeSpend[[#This Row],[Personnel number]]&lt;&gt;"",TimeSpend[[#This Row],[Date]]&lt;&gt;""),SUBSTITUTE(TimeSpend[[#This Row],[Hours]],",","."),"")</f>
        <v/>
      </c>
      <c r="D3767" t="str">
        <f>IF(AND(TimeSpend[[#This Row],[Personnel number]]&lt;&gt;"",TimeSpend[[#This Row],[Date]]&lt;&gt;""),TimeSpend[[#This Row],[Network]],"")</f>
        <v>BPC_CR</v>
      </c>
      <c r="E3767" t="str">
        <f>IF(AND(TimeSpend[[#This Row],[Personnel number]]&lt;&gt;"",TimeSpend[[#This Row],[Date]]&lt;&gt;""),TimeSpend[[#This Row],[Network Description]],"")</f>
        <v>CR Processing - BPC Brno</v>
      </c>
      <c r="F3767" t="str">
        <f>IF(AND(TimeSpend[[#This Row],[Personnel number]]&lt;&gt;"",TimeSpend[[#This Row],[Date]]&lt;&gt;""),TimeSpend[[#This Row],[Activity]],"")</f>
        <v>Admin</v>
      </c>
      <c r="G3767" t="str">
        <f>IF(AND(TimeSpend[[#This Row],[Personnel number]]&lt;&gt;"",TimeSpend[[#This Row],[Date]]&lt;&gt;""),TimeSpend[[#This Row],[Activity description]],"")</f>
        <v>User included in TimeSpent</v>
      </c>
      <c r="H3767" s="36">
        <f>IF(AND(TimeSpend[[#This Row],[Personnel number]]&lt;&gt;"",TimeSpend[[#This Row],[Date]]&lt;&gt;""),TimeSpend[[#This Row],[Start Time]],"")</f>
        <v>0.33333333333333331</v>
      </c>
      <c r="I3767" s="36">
        <f>IF(AND(TimeSpend[[#This Row],[Personnel number]]&lt;&gt;"",TimeSpend[[#This Row],[Date]]&lt;&gt;""),TimeSpend[[#This Row],[End Time]],"")</f>
        <v>0.33333333333333331</v>
      </c>
      <c r="J3767" t="str">
        <f>IF(AND(TimeSpend[[#This Row],[Personnel number]]&lt;&gt;"",TimeSpend[[#This Row],[Date]]&lt;&gt;""),TimeSpend[[#This Row],[Location]],"")</f>
        <v>office</v>
      </c>
      <c r="K3767">
        <f>IF(AND(TimeSpend[[#This Row],[Personnel number]]&lt;&gt;"",TimeSpend[[#This Row],[Date]]&lt;&gt;""),TimeSpend[[#This Row],[Task]],"")</f>
        <v>0</v>
      </c>
      <c r="L3767" t="str">
        <f>IF(AND(TimeSpend[[#This Row],[Personnel number]]&lt;&gt;"",TimeSpend[[#This Row],[Date]]&lt;&gt;""),Utilization!$J$2,"")</f>
        <v>10/2024</v>
      </c>
      <c r="M3767" t="str">
        <f>IF(AND(TimeSpend[[#This Row],[Personnel number]]&lt;&gt;"",TimeSpend[[#This Row],[Date]]&lt;&gt;""),TimeSpend[[#This Row],[Employee Name]],"")</f>
        <v>Vespalec Tomáš</v>
      </c>
      <c r="N3767">
        <f t="shared" si="116"/>
        <v>3766</v>
      </c>
      <c r="O3767" t="str">
        <f t="shared" si="117"/>
        <v>10/2024-3766</v>
      </c>
      <c r="P3767" t="str">
        <f>IF(D3767&lt;&gt;"",VLOOKUP(D3767,Projects!B:C,2,0),"")</f>
        <v>CRQ</v>
      </c>
    </row>
    <row r="3768" spans="1:16" x14ac:dyDescent="0.25">
      <c r="A3768" t="str">
        <f>UPPER(IF(AND(TimeSpend[[#This Row],[Personnel number]]&lt;&gt;"",TimeSpend[[#This Row],[Date]]&lt;&gt;""),TimeSpend[[#This Row],[Personnel number]],""))</f>
        <v>CZ011818</v>
      </c>
      <c r="B3768" s="85" t="str">
        <f>IF(AND(TimeSpend[[#This Row],[Personnel number]]&lt;&gt;"",TimeSpend[[#This Row],[Date]]&lt;&gt;""),TEXT(TimeSpend[[#This Row],[Date]],"[$-409]yyyyMMdd"),"")</f>
        <v>yyyy0926</v>
      </c>
      <c r="C3768" s="33" t="str">
        <f>IF(AND(TimeSpend[[#This Row],[Personnel number]]&lt;&gt;"",TimeSpend[[#This Row],[Date]]&lt;&gt;""),SUBSTITUTE(TimeSpend[[#This Row],[Hours]],",","."),"")</f>
        <v/>
      </c>
      <c r="D3768" t="str">
        <f>IF(AND(TimeSpend[[#This Row],[Personnel number]]&lt;&gt;"",TimeSpend[[#This Row],[Date]]&lt;&gt;""),TimeSpend[[#This Row],[Network]],"")</f>
        <v>BPC_INC</v>
      </c>
      <c r="E3768" t="str">
        <f>IF(AND(TimeSpend[[#This Row],[Personnel number]]&lt;&gt;"",TimeSpend[[#This Row],[Date]]&lt;&gt;""),TimeSpend[[#This Row],[Network Description]],"")</f>
        <v>Incident handling / support - BPC Brno</v>
      </c>
      <c r="F3768" t="str">
        <f>IF(AND(TimeSpend[[#This Row],[Personnel number]]&lt;&gt;"",TimeSpend[[#This Row],[Date]]&lt;&gt;""),TimeSpend[[#This Row],[Activity]],"")</f>
        <v>Admin</v>
      </c>
      <c r="G3768" t="str">
        <f>IF(AND(TimeSpend[[#This Row],[Personnel number]]&lt;&gt;"",TimeSpend[[#This Row],[Date]]&lt;&gt;""),TimeSpend[[#This Row],[Activity description]],"")</f>
        <v>User included in TimeSpent</v>
      </c>
      <c r="H3768" s="36">
        <f>IF(AND(TimeSpend[[#This Row],[Personnel number]]&lt;&gt;"",TimeSpend[[#This Row],[Date]]&lt;&gt;""),TimeSpend[[#This Row],[Start Time]],"")</f>
        <v>0.33333333333333331</v>
      </c>
      <c r="I3768" s="36">
        <f>IF(AND(TimeSpend[[#This Row],[Personnel number]]&lt;&gt;"",TimeSpend[[#This Row],[Date]]&lt;&gt;""),TimeSpend[[#This Row],[End Time]],"")</f>
        <v>0.33333333333333331</v>
      </c>
      <c r="J3768" t="str">
        <f>IF(AND(TimeSpend[[#This Row],[Personnel number]]&lt;&gt;"",TimeSpend[[#This Row],[Date]]&lt;&gt;""),TimeSpend[[#This Row],[Location]],"")</f>
        <v>office</v>
      </c>
      <c r="K3768">
        <f>IF(AND(TimeSpend[[#This Row],[Personnel number]]&lt;&gt;"",TimeSpend[[#This Row],[Date]]&lt;&gt;""),TimeSpend[[#This Row],[Task]],"")</f>
        <v>0</v>
      </c>
      <c r="L3768" t="str">
        <f>IF(AND(TimeSpend[[#This Row],[Personnel number]]&lt;&gt;"",TimeSpend[[#This Row],[Date]]&lt;&gt;""),Utilization!$J$2,"")</f>
        <v>10/2024</v>
      </c>
      <c r="M3768" t="str">
        <f>IF(AND(TimeSpend[[#This Row],[Personnel number]]&lt;&gt;"",TimeSpend[[#This Row],[Date]]&lt;&gt;""),TimeSpend[[#This Row],[Employee Name]],"")</f>
        <v>Krupička Martin</v>
      </c>
      <c r="N3768">
        <f t="shared" si="116"/>
        <v>3767</v>
      </c>
      <c r="O3768" t="str">
        <f t="shared" si="117"/>
        <v>10/2024-3767</v>
      </c>
      <c r="P3768" t="str">
        <f>IF(D3768&lt;&gt;"",VLOOKUP(D3768,Projects!B:C,2,0),"")</f>
        <v>INC</v>
      </c>
    </row>
    <row r="3769" spans="1:16" x14ac:dyDescent="0.25">
      <c r="A3769" t="e">
        <f>UPPER(IF(AND(TimeSpend[[#This Row],[Personnel number]]&lt;&gt;"",TimeSpend[[#This Row],[Date]]&lt;&gt;""),TimeSpend[[#This Row],[Personnel number]],""))</f>
        <v>#VALUE!</v>
      </c>
      <c r="B3769" s="85" t="e">
        <f>IF(AND(TimeSpend[[#This Row],[Personnel number]]&lt;&gt;"",TimeSpend[[#This Row],[Date]]&lt;&gt;""),TEXT(TimeSpend[[#This Row],[Date]],"[$-409]yyyyMMdd"),"")</f>
        <v>#VALUE!</v>
      </c>
      <c r="C3769" s="33" t="e">
        <f>IF(AND(TimeSpend[[#This Row],[Personnel number]]&lt;&gt;"",TimeSpend[[#This Row],[Date]]&lt;&gt;""),SUBSTITUTE(TimeSpend[[#This Row],[Hours]],",","."),"")</f>
        <v>#VALUE!</v>
      </c>
      <c r="D3769" t="e">
        <f>IF(AND(TimeSpend[[#This Row],[Personnel number]]&lt;&gt;"",TimeSpend[[#This Row],[Date]]&lt;&gt;""),TimeSpend[[#This Row],[Network]],"")</f>
        <v>#VALUE!</v>
      </c>
      <c r="E3769" t="e">
        <f>IF(AND(TimeSpend[[#This Row],[Personnel number]]&lt;&gt;"",TimeSpend[[#This Row],[Date]]&lt;&gt;""),TimeSpend[[#This Row],[Network Description]],"")</f>
        <v>#VALUE!</v>
      </c>
      <c r="F3769" t="e">
        <f>IF(AND(TimeSpend[[#This Row],[Personnel number]]&lt;&gt;"",TimeSpend[[#This Row],[Date]]&lt;&gt;""),TimeSpend[[#This Row],[Activity]],"")</f>
        <v>#VALUE!</v>
      </c>
      <c r="G3769" t="e">
        <f>IF(AND(TimeSpend[[#This Row],[Personnel number]]&lt;&gt;"",TimeSpend[[#This Row],[Date]]&lt;&gt;""),TimeSpend[[#This Row],[Activity description]],"")</f>
        <v>#VALUE!</v>
      </c>
      <c r="H3769" s="36" t="e">
        <f>IF(AND(TimeSpend[[#This Row],[Personnel number]]&lt;&gt;"",TimeSpend[[#This Row],[Date]]&lt;&gt;""),TimeSpend[[#This Row],[Start Time]],"")</f>
        <v>#VALUE!</v>
      </c>
      <c r="I3769" s="36" t="e">
        <f>IF(AND(TimeSpend[[#This Row],[Personnel number]]&lt;&gt;"",TimeSpend[[#This Row],[Date]]&lt;&gt;""),TimeSpend[[#This Row],[End Time]],"")</f>
        <v>#VALUE!</v>
      </c>
      <c r="J3769" t="e">
        <f>IF(AND(TimeSpend[[#This Row],[Personnel number]]&lt;&gt;"",TimeSpend[[#This Row],[Date]]&lt;&gt;""),TimeSpend[[#This Row],[Location]],"")</f>
        <v>#VALUE!</v>
      </c>
      <c r="K3769" t="e">
        <f>IF(AND(TimeSpend[[#This Row],[Personnel number]]&lt;&gt;"",TimeSpend[[#This Row],[Date]]&lt;&gt;""),TimeSpend[[#This Row],[Task]],"")</f>
        <v>#VALUE!</v>
      </c>
      <c r="L3769" t="e">
        <f>IF(AND(TimeSpend[[#This Row],[Personnel number]]&lt;&gt;"",TimeSpend[[#This Row],[Date]]&lt;&gt;""),Utilization!$J$2,"")</f>
        <v>#VALUE!</v>
      </c>
      <c r="M3769" t="e">
        <f>IF(AND(TimeSpend[[#This Row],[Personnel number]]&lt;&gt;"",TimeSpend[[#This Row],[Date]]&lt;&gt;""),TimeSpend[[#This Row],[Employee Name]],"")</f>
        <v>#VALUE!</v>
      </c>
      <c r="N3769" t="e">
        <f t="shared" ref="N3769:N3832" si="118">IF(A3769&lt;&gt;"",ROW(A3769)-1,"")</f>
        <v>#VALUE!</v>
      </c>
      <c r="O3769" t="e">
        <f t="shared" ref="O3769:O3832" si="119">IF(A3769&lt;&gt;"",L3769&amp;"-"&amp;N3769,"")</f>
        <v>#VALUE!</v>
      </c>
      <c r="P3769" t="e">
        <f>IF(D3769&lt;&gt;"",VLOOKUP(D3769,Projects!B:C,2,0),"")</f>
        <v>#VALUE!</v>
      </c>
    </row>
    <row r="3770" spans="1:16" x14ac:dyDescent="0.25">
      <c r="A3770" t="e">
        <f>UPPER(IF(AND(TimeSpend[[#This Row],[Personnel number]]&lt;&gt;"",TimeSpend[[#This Row],[Date]]&lt;&gt;""),TimeSpend[[#This Row],[Personnel number]],""))</f>
        <v>#VALUE!</v>
      </c>
      <c r="B3770" s="85" t="e">
        <f>IF(AND(TimeSpend[[#This Row],[Personnel number]]&lt;&gt;"",TimeSpend[[#This Row],[Date]]&lt;&gt;""),TEXT(TimeSpend[[#This Row],[Date]],"[$-409]yyyyMMdd"),"")</f>
        <v>#VALUE!</v>
      </c>
      <c r="C3770" s="33" t="e">
        <f>IF(AND(TimeSpend[[#This Row],[Personnel number]]&lt;&gt;"",TimeSpend[[#This Row],[Date]]&lt;&gt;""),SUBSTITUTE(TimeSpend[[#This Row],[Hours]],",","."),"")</f>
        <v>#VALUE!</v>
      </c>
      <c r="D3770" t="e">
        <f>IF(AND(TimeSpend[[#This Row],[Personnel number]]&lt;&gt;"",TimeSpend[[#This Row],[Date]]&lt;&gt;""),TimeSpend[[#This Row],[Network]],"")</f>
        <v>#VALUE!</v>
      </c>
      <c r="E3770" t="e">
        <f>IF(AND(TimeSpend[[#This Row],[Personnel number]]&lt;&gt;"",TimeSpend[[#This Row],[Date]]&lt;&gt;""),TimeSpend[[#This Row],[Network Description]],"")</f>
        <v>#VALUE!</v>
      </c>
      <c r="F3770" t="e">
        <f>IF(AND(TimeSpend[[#This Row],[Personnel number]]&lt;&gt;"",TimeSpend[[#This Row],[Date]]&lt;&gt;""),TimeSpend[[#This Row],[Activity]],"")</f>
        <v>#VALUE!</v>
      </c>
      <c r="G3770" t="e">
        <f>IF(AND(TimeSpend[[#This Row],[Personnel number]]&lt;&gt;"",TimeSpend[[#This Row],[Date]]&lt;&gt;""),TimeSpend[[#This Row],[Activity description]],"")</f>
        <v>#VALUE!</v>
      </c>
      <c r="H3770" s="36" t="e">
        <f>IF(AND(TimeSpend[[#This Row],[Personnel number]]&lt;&gt;"",TimeSpend[[#This Row],[Date]]&lt;&gt;""),TimeSpend[[#This Row],[Start Time]],"")</f>
        <v>#VALUE!</v>
      </c>
      <c r="I3770" s="36" t="e">
        <f>IF(AND(TimeSpend[[#This Row],[Personnel number]]&lt;&gt;"",TimeSpend[[#This Row],[Date]]&lt;&gt;""),TimeSpend[[#This Row],[End Time]],"")</f>
        <v>#VALUE!</v>
      </c>
      <c r="J3770" t="e">
        <f>IF(AND(TimeSpend[[#This Row],[Personnel number]]&lt;&gt;"",TimeSpend[[#This Row],[Date]]&lt;&gt;""),TimeSpend[[#This Row],[Location]],"")</f>
        <v>#VALUE!</v>
      </c>
      <c r="K3770" t="e">
        <f>IF(AND(TimeSpend[[#This Row],[Personnel number]]&lt;&gt;"",TimeSpend[[#This Row],[Date]]&lt;&gt;""),TimeSpend[[#This Row],[Task]],"")</f>
        <v>#VALUE!</v>
      </c>
      <c r="L3770" t="e">
        <f>IF(AND(TimeSpend[[#This Row],[Personnel number]]&lt;&gt;"",TimeSpend[[#This Row],[Date]]&lt;&gt;""),Utilization!$J$2,"")</f>
        <v>#VALUE!</v>
      </c>
      <c r="M3770" t="e">
        <f>IF(AND(TimeSpend[[#This Row],[Personnel number]]&lt;&gt;"",TimeSpend[[#This Row],[Date]]&lt;&gt;""),TimeSpend[[#This Row],[Employee Name]],"")</f>
        <v>#VALUE!</v>
      </c>
      <c r="N3770" t="e">
        <f t="shared" si="118"/>
        <v>#VALUE!</v>
      </c>
      <c r="O3770" t="e">
        <f t="shared" si="119"/>
        <v>#VALUE!</v>
      </c>
      <c r="P3770" t="e">
        <f>IF(D3770&lt;&gt;"",VLOOKUP(D3770,Projects!B:C,2,0),"")</f>
        <v>#VALUE!</v>
      </c>
    </row>
    <row r="3771" spans="1:16" x14ac:dyDescent="0.25">
      <c r="A3771" t="e">
        <f>UPPER(IF(AND(TimeSpend[[#This Row],[Personnel number]]&lt;&gt;"",TimeSpend[[#This Row],[Date]]&lt;&gt;""),TimeSpend[[#This Row],[Personnel number]],""))</f>
        <v>#VALUE!</v>
      </c>
      <c r="B3771" s="85" t="e">
        <f>IF(AND(TimeSpend[[#This Row],[Personnel number]]&lt;&gt;"",TimeSpend[[#This Row],[Date]]&lt;&gt;""),TEXT(TimeSpend[[#This Row],[Date]],"[$-409]yyyyMMdd"),"")</f>
        <v>#VALUE!</v>
      </c>
      <c r="C3771" s="33" t="e">
        <f>IF(AND(TimeSpend[[#This Row],[Personnel number]]&lt;&gt;"",TimeSpend[[#This Row],[Date]]&lt;&gt;""),SUBSTITUTE(TimeSpend[[#This Row],[Hours]],",","."),"")</f>
        <v>#VALUE!</v>
      </c>
      <c r="D3771" t="e">
        <f>IF(AND(TimeSpend[[#This Row],[Personnel number]]&lt;&gt;"",TimeSpend[[#This Row],[Date]]&lt;&gt;""),TimeSpend[[#This Row],[Network]],"")</f>
        <v>#VALUE!</v>
      </c>
      <c r="E3771" t="e">
        <f>IF(AND(TimeSpend[[#This Row],[Personnel number]]&lt;&gt;"",TimeSpend[[#This Row],[Date]]&lt;&gt;""),TimeSpend[[#This Row],[Network Description]],"")</f>
        <v>#VALUE!</v>
      </c>
      <c r="F3771" t="e">
        <f>IF(AND(TimeSpend[[#This Row],[Personnel number]]&lt;&gt;"",TimeSpend[[#This Row],[Date]]&lt;&gt;""),TimeSpend[[#This Row],[Activity]],"")</f>
        <v>#VALUE!</v>
      </c>
      <c r="G3771" t="e">
        <f>IF(AND(TimeSpend[[#This Row],[Personnel number]]&lt;&gt;"",TimeSpend[[#This Row],[Date]]&lt;&gt;""),TimeSpend[[#This Row],[Activity description]],"")</f>
        <v>#VALUE!</v>
      </c>
      <c r="H3771" s="36" t="e">
        <f>IF(AND(TimeSpend[[#This Row],[Personnel number]]&lt;&gt;"",TimeSpend[[#This Row],[Date]]&lt;&gt;""),TimeSpend[[#This Row],[Start Time]],"")</f>
        <v>#VALUE!</v>
      </c>
      <c r="I3771" s="36" t="e">
        <f>IF(AND(TimeSpend[[#This Row],[Personnel number]]&lt;&gt;"",TimeSpend[[#This Row],[Date]]&lt;&gt;""),TimeSpend[[#This Row],[End Time]],"")</f>
        <v>#VALUE!</v>
      </c>
      <c r="J3771" t="e">
        <f>IF(AND(TimeSpend[[#This Row],[Personnel number]]&lt;&gt;"",TimeSpend[[#This Row],[Date]]&lt;&gt;""),TimeSpend[[#This Row],[Location]],"")</f>
        <v>#VALUE!</v>
      </c>
      <c r="K3771" t="e">
        <f>IF(AND(TimeSpend[[#This Row],[Personnel number]]&lt;&gt;"",TimeSpend[[#This Row],[Date]]&lt;&gt;""),TimeSpend[[#This Row],[Task]],"")</f>
        <v>#VALUE!</v>
      </c>
      <c r="L3771" t="e">
        <f>IF(AND(TimeSpend[[#This Row],[Personnel number]]&lt;&gt;"",TimeSpend[[#This Row],[Date]]&lt;&gt;""),Utilization!$J$2,"")</f>
        <v>#VALUE!</v>
      </c>
      <c r="M3771" t="e">
        <f>IF(AND(TimeSpend[[#This Row],[Personnel number]]&lt;&gt;"",TimeSpend[[#This Row],[Date]]&lt;&gt;""),TimeSpend[[#This Row],[Employee Name]],"")</f>
        <v>#VALUE!</v>
      </c>
      <c r="N3771" t="e">
        <f t="shared" si="118"/>
        <v>#VALUE!</v>
      </c>
      <c r="O3771" t="e">
        <f t="shared" si="119"/>
        <v>#VALUE!</v>
      </c>
      <c r="P3771" t="e">
        <f>IF(D3771&lt;&gt;"",VLOOKUP(D3771,Projects!B:C,2,0),"")</f>
        <v>#VALUE!</v>
      </c>
    </row>
    <row r="3772" spans="1:16" x14ac:dyDescent="0.25">
      <c r="A3772" t="e">
        <f>UPPER(IF(AND(TimeSpend[[#This Row],[Personnel number]]&lt;&gt;"",TimeSpend[[#This Row],[Date]]&lt;&gt;""),TimeSpend[[#This Row],[Personnel number]],""))</f>
        <v>#VALUE!</v>
      </c>
      <c r="B3772" s="85" t="e">
        <f>IF(AND(TimeSpend[[#This Row],[Personnel number]]&lt;&gt;"",TimeSpend[[#This Row],[Date]]&lt;&gt;""),TEXT(TimeSpend[[#This Row],[Date]],"[$-409]yyyyMMdd"),"")</f>
        <v>#VALUE!</v>
      </c>
      <c r="C3772" s="33" t="e">
        <f>IF(AND(TimeSpend[[#This Row],[Personnel number]]&lt;&gt;"",TimeSpend[[#This Row],[Date]]&lt;&gt;""),SUBSTITUTE(TimeSpend[[#This Row],[Hours]],",","."),"")</f>
        <v>#VALUE!</v>
      </c>
      <c r="D3772" t="e">
        <f>IF(AND(TimeSpend[[#This Row],[Personnel number]]&lt;&gt;"",TimeSpend[[#This Row],[Date]]&lt;&gt;""),TimeSpend[[#This Row],[Network]],"")</f>
        <v>#VALUE!</v>
      </c>
      <c r="E3772" t="e">
        <f>IF(AND(TimeSpend[[#This Row],[Personnel number]]&lt;&gt;"",TimeSpend[[#This Row],[Date]]&lt;&gt;""),TimeSpend[[#This Row],[Network Description]],"")</f>
        <v>#VALUE!</v>
      </c>
      <c r="F3772" t="e">
        <f>IF(AND(TimeSpend[[#This Row],[Personnel number]]&lt;&gt;"",TimeSpend[[#This Row],[Date]]&lt;&gt;""),TimeSpend[[#This Row],[Activity]],"")</f>
        <v>#VALUE!</v>
      </c>
      <c r="G3772" t="e">
        <f>IF(AND(TimeSpend[[#This Row],[Personnel number]]&lt;&gt;"",TimeSpend[[#This Row],[Date]]&lt;&gt;""),TimeSpend[[#This Row],[Activity description]],"")</f>
        <v>#VALUE!</v>
      </c>
      <c r="H3772" s="36" t="e">
        <f>IF(AND(TimeSpend[[#This Row],[Personnel number]]&lt;&gt;"",TimeSpend[[#This Row],[Date]]&lt;&gt;""),TimeSpend[[#This Row],[Start Time]],"")</f>
        <v>#VALUE!</v>
      </c>
      <c r="I3772" s="36" t="e">
        <f>IF(AND(TimeSpend[[#This Row],[Personnel number]]&lt;&gt;"",TimeSpend[[#This Row],[Date]]&lt;&gt;""),TimeSpend[[#This Row],[End Time]],"")</f>
        <v>#VALUE!</v>
      </c>
      <c r="J3772" t="e">
        <f>IF(AND(TimeSpend[[#This Row],[Personnel number]]&lt;&gt;"",TimeSpend[[#This Row],[Date]]&lt;&gt;""),TimeSpend[[#This Row],[Location]],"")</f>
        <v>#VALUE!</v>
      </c>
      <c r="K3772" t="e">
        <f>IF(AND(TimeSpend[[#This Row],[Personnel number]]&lt;&gt;"",TimeSpend[[#This Row],[Date]]&lt;&gt;""),TimeSpend[[#This Row],[Task]],"")</f>
        <v>#VALUE!</v>
      </c>
      <c r="L3772" t="e">
        <f>IF(AND(TimeSpend[[#This Row],[Personnel number]]&lt;&gt;"",TimeSpend[[#This Row],[Date]]&lt;&gt;""),Utilization!$J$2,"")</f>
        <v>#VALUE!</v>
      </c>
      <c r="M3772" t="e">
        <f>IF(AND(TimeSpend[[#This Row],[Personnel number]]&lt;&gt;"",TimeSpend[[#This Row],[Date]]&lt;&gt;""),TimeSpend[[#This Row],[Employee Name]],"")</f>
        <v>#VALUE!</v>
      </c>
      <c r="N3772" t="e">
        <f t="shared" si="118"/>
        <v>#VALUE!</v>
      </c>
      <c r="O3772" t="e">
        <f t="shared" si="119"/>
        <v>#VALUE!</v>
      </c>
      <c r="P3772" t="e">
        <f>IF(D3772&lt;&gt;"",VLOOKUP(D3772,Projects!B:C,2,0),"")</f>
        <v>#VALUE!</v>
      </c>
    </row>
    <row r="3773" spans="1:16" x14ac:dyDescent="0.25">
      <c r="A3773" t="e">
        <f>UPPER(IF(AND(TimeSpend[[#This Row],[Personnel number]]&lt;&gt;"",TimeSpend[[#This Row],[Date]]&lt;&gt;""),TimeSpend[[#This Row],[Personnel number]],""))</f>
        <v>#VALUE!</v>
      </c>
      <c r="B3773" s="85" t="e">
        <f>IF(AND(TimeSpend[[#This Row],[Personnel number]]&lt;&gt;"",TimeSpend[[#This Row],[Date]]&lt;&gt;""),TEXT(TimeSpend[[#This Row],[Date]],"[$-409]yyyyMMdd"),"")</f>
        <v>#VALUE!</v>
      </c>
      <c r="C3773" s="33" t="e">
        <f>IF(AND(TimeSpend[[#This Row],[Personnel number]]&lt;&gt;"",TimeSpend[[#This Row],[Date]]&lt;&gt;""),SUBSTITUTE(TimeSpend[[#This Row],[Hours]],",","."),"")</f>
        <v>#VALUE!</v>
      </c>
      <c r="D3773" t="e">
        <f>IF(AND(TimeSpend[[#This Row],[Personnel number]]&lt;&gt;"",TimeSpend[[#This Row],[Date]]&lt;&gt;""),TimeSpend[[#This Row],[Network]],"")</f>
        <v>#VALUE!</v>
      </c>
      <c r="E3773" t="e">
        <f>IF(AND(TimeSpend[[#This Row],[Personnel number]]&lt;&gt;"",TimeSpend[[#This Row],[Date]]&lt;&gt;""),TimeSpend[[#This Row],[Network Description]],"")</f>
        <v>#VALUE!</v>
      </c>
      <c r="F3773" t="e">
        <f>IF(AND(TimeSpend[[#This Row],[Personnel number]]&lt;&gt;"",TimeSpend[[#This Row],[Date]]&lt;&gt;""),TimeSpend[[#This Row],[Activity]],"")</f>
        <v>#VALUE!</v>
      </c>
      <c r="G3773" t="e">
        <f>IF(AND(TimeSpend[[#This Row],[Personnel number]]&lt;&gt;"",TimeSpend[[#This Row],[Date]]&lt;&gt;""),TimeSpend[[#This Row],[Activity description]],"")</f>
        <v>#VALUE!</v>
      </c>
      <c r="H3773" s="36" t="e">
        <f>IF(AND(TimeSpend[[#This Row],[Personnel number]]&lt;&gt;"",TimeSpend[[#This Row],[Date]]&lt;&gt;""),TimeSpend[[#This Row],[Start Time]],"")</f>
        <v>#VALUE!</v>
      </c>
      <c r="I3773" s="36" t="e">
        <f>IF(AND(TimeSpend[[#This Row],[Personnel number]]&lt;&gt;"",TimeSpend[[#This Row],[Date]]&lt;&gt;""),TimeSpend[[#This Row],[End Time]],"")</f>
        <v>#VALUE!</v>
      </c>
      <c r="J3773" t="e">
        <f>IF(AND(TimeSpend[[#This Row],[Personnel number]]&lt;&gt;"",TimeSpend[[#This Row],[Date]]&lt;&gt;""),TimeSpend[[#This Row],[Location]],"")</f>
        <v>#VALUE!</v>
      </c>
      <c r="K3773" t="e">
        <f>IF(AND(TimeSpend[[#This Row],[Personnel number]]&lt;&gt;"",TimeSpend[[#This Row],[Date]]&lt;&gt;""),TimeSpend[[#This Row],[Task]],"")</f>
        <v>#VALUE!</v>
      </c>
      <c r="L3773" t="e">
        <f>IF(AND(TimeSpend[[#This Row],[Personnel number]]&lt;&gt;"",TimeSpend[[#This Row],[Date]]&lt;&gt;""),Utilization!$J$2,"")</f>
        <v>#VALUE!</v>
      </c>
      <c r="M3773" t="e">
        <f>IF(AND(TimeSpend[[#This Row],[Personnel number]]&lt;&gt;"",TimeSpend[[#This Row],[Date]]&lt;&gt;""),TimeSpend[[#This Row],[Employee Name]],"")</f>
        <v>#VALUE!</v>
      </c>
      <c r="N3773" t="e">
        <f t="shared" si="118"/>
        <v>#VALUE!</v>
      </c>
      <c r="O3773" t="e">
        <f t="shared" si="119"/>
        <v>#VALUE!</v>
      </c>
      <c r="P3773" t="e">
        <f>IF(D3773&lt;&gt;"",VLOOKUP(D3773,Projects!B:C,2,0),"")</f>
        <v>#VALUE!</v>
      </c>
    </row>
    <row r="3774" spans="1:16" x14ac:dyDescent="0.25">
      <c r="A3774" t="e">
        <f>UPPER(IF(AND(TimeSpend[[#This Row],[Personnel number]]&lt;&gt;"",TimeSpend[[#This Row],[Date]]&lt;&gt;""),TimeSpend[[#This Row],[Personnel number]],""))</f>
        <v>#VALUE!</v>
      </c>
      <c r="B3774" s="85" t="e">
        <f>IF(AND(TimeSpend[[#This Row],[Personnel number]]&lt;&gt;"",TimeSpend[[#This Row],[Date]]&lt;&gt;""),TEXT(TimeSpend[[#This Row],[Date]],"[$-409]yyyyMMdd"),"")</f>
        <v>#VALUE!</v>
      </c>
      <c r="C3774" s="33" t="e">
        <f>IF(AND(TimeSpend[[#This Row],[Personnel number]]&lt;&gt;"",TimeSpend[[#This Row],[Date]]&lt;&gt;""),SUBSTITUTE(TimeSpend[[#This Row],[Hours]],",","."),"")</f>
        <v>#VALUE!</v>
      </c>
      <c r="D3774" t="e">
        <f>IF(AND(TimeSpend[[#This Row],[Personnel number]]&lt;&gt;"",TimeSpend[[#This Row],[Date]]&lt;&gt;""),TimeSpend[[#This Row],[Network]],"")</f>
        <v>#VALUE!</v>
      </c>
      <c r="E3774" t="e">
        <f>IF(AND(TimeSpend[[#This Row],[Personnel number]]&lt;&gt;"",TimeSpend[[#This Row],[Date]]&lt;&gt;""),TimeSpend[[#This Row],[Network Description]],"")</f>
        <v>#VALUE!</v>
      </c>
      <c r="F3774" t="e">
        <f>IF(AND(TimeSpend[[#This Row],[Personnel number]]&lt;&gt;"",TimeSpend[[#This Row],[Date]]&lt;&gt;""),TimeSpend[[#This Row],[Activity]],"")</f>
        <v>#VALUE!</v>
      </c>
      <c r="G3774" t="e">
        <f>IF(AND(TimeSpend[[#This Row],[Personnel number]]&lt;&gt;"",TimeSpend[[#This Row],[Date]]&lt;&gt;""),TimeSpend[[#This Row],[Activity description]],"")</f>
        <v>#VALUE!</v>
      </c>
      <c r="H3774" s="36" t="e">
        <f>IF(AND(TimeSpend[[#This Row],[Personnel number]]&lt;&gt;"",TimeSpend[[#This Row],[Date]]&lt;&gt;""),TimeSpend[[#This Row],[Start Time]],"")</f>
        <v>#VALUE!</v>
      </c>
      <c r="I3774" s="36" t="e">
        <f>IF(AND(TimeSpend[[#This Row],[Personnel number]]&lt;&gt;"",TimeSpend[[#This Row],[Date]]&lt;&gt;""),TimeSpend[[#This Row],[End Time]],"")</f>
        <v>#VALUE!</v>
      </c>
      <c r="J3774" t="e">
        <f>IF(AND(TimeSpend[[#This Row],[Personnel number]]&lt;&gt;"",TimeSpend[[#This Row],[Date]]&lt;&gt;""),TimeSpend[[#This Row],[Location]],"")</f>
        <v>#VALUE!</v>
      </c>
      <c r="K3774" t="e">
        <f>IF(AND(TimeSpend[[#This Row],[Personnel number]]&lt;&gt;"",TimeSpend[[#This Row],[Date]]&lt;&gt;""),TimeSpend[[#This Row],[Task]],"")</f>
        <v>#VALUE!</v>
      </c>
      <c r="L3774" t="e">
        <f>IF(AND(TimeSpend[[#This Row],[Personnel number]]&lt;&gt;"",TimeSpend[[#This Row],[Date]]&lt;&gt;""),Utilization!$J$2,"")</f>
        <v>#VALUE!</v>
      </c>
      <c r="M3774" t="e">
        <f>IF(AND(TimeSpend[[#This Row],[Personnel number]]&lt;&gt;"",TimeSpend[[#This Row],[Date]]&lt;&gt;""),TimeSpend[[#This Row],[Employee Name]],"")</f>
        <v>#VALUE!</v>
      </c>
      <c r="N3774" t="e">
        <f t="shared" si="118"/>
        <v>#VALUE!</v>
      </c>
      <c r="O3774" t="e">
        <f t="shared" si="119"/>
        <v>#VALUE!</v>
      </c>
      <c r="P3774" t="e">
        <f>IF(D3774&lt;&gt;"",VLOOKUP(D3774,Projects!B:C,2,0),"")</f>
        <v>#VALUE!</v>
      </c>
    </row>
    <row r="3775" spans="1:16" x14ac:dyDescent="0.25">
      <c r="A3775" t="e">
        <f>UPPER(IF(AND(TimeSpend[[#This Row],[Personnel number]]&lt;&gt;"",TimeSpend[[#This Row],[Date]]&lt;&gt;""),TimeSpend[[#This Row],[Personnel number]],""))</f>
        <v>#VALUE!</v>
      </c>
      <c r="B3775" s="85" t="e">
        <f>IF(AND(TimeSpend[[#This Row],[Personnel number]]&lt;&gt;"",TimeSpend[[#This Row],[Date]]&lt;&gt;""),TEXT(TimeSpend[[#This Row],[Date]],"[$-409]yyyyMMdd"),"")</f>
        <v>#VALUE!</v>
      </c>
      <c r="C3775" s="33" t="e">
        <f>IF(AND(TimeSpend[[#This Row],[Personnel number]]&lt;&gt;"",TimeSpend[[#This Row],[Date]]&lt;&gt;""),SUBSTITUTE(TimeSpend[[#This Row],[Hours]],",","."),"")</f>
        <v>#VALUE!</v>
      </c>
      <c r="D3775" t="e">
        <f>IF(AND(TimeSpend[[#This Row],[Personnel number]]&lt;&gt;"",TimeSpend[[#This Row],[Date]]&lt;&gt;""),TimeSpend[[#This Row],[Network]],"")</f>
        <v>#VALUE!</v>
      </c>
      <c r="E3775" t="e">
        <f>IF(AND(TimeSpend[[#This Row],[Personnel number]]&lt;&gt;"",TimeSpend[[#This Row],[Date]]&lt;&gt;""),TimeSpend[[#This Row],[Network Description]],"")</f>
        <v>#VALUE!</v>
      </c>
      <c r="F3775" t="e">
        <f>IF(AND(TimeSpend[[#This Row],[Personnel number]]&lt;&gt;"",TimeSpend[[#This Row],[Date]]&lt;&gt;""),TimeSpend[[#This Row],[Activity]],"")</f>
        <v>#VALUE!</v>
      </c>
      <c r="G3775" t="e">
        <f>IF(AND(TimeSpend[[#This Row],[Personnel number]]&lt;&gt;"",TimeSpend[[#This Row],[Date]]&lt;&gt;""),TimeSpend[[#This Row],[Activity description]],"")</f>
        <v>#VALUE!</v>
      </c>
      <c r="H3775" s="36" t="e">
        <f>IF(AND(TimeSpend[[#This Row],[Personnel number]]&lt;&gt;"",TimeSpend[[#This Row],[Date]]&lt;&gt;""),TimeSpend[[#This Row],[Start Time]],"")</f>
        <v>#VALUE!</v>
      </c>
      <c r="I3775" s="36" t="e">
        <f>IF(AND(TimeSpend[[#This Row],[Personnel number]]&lt;&gt;"",TimeSpend[[#This Row],[Date]]&lt;&gt;""),TimeSpend[[#This Row],[End Time]],"")</f>
        <v>#VALUE!</v>
      </c>
      <c r="J3775" t="e">
        <f>IF(AND(TimeSpend[[#This Row],[Personnel number]]&lt;&gt;"",TimeSpend[[#This Row],[Date]]&lt;&gt;""),TimeSpend[[#This Row],[Location]],"")</f>
        <v>#VALUE!</v>
      </c>
      <c r="K3775" t="e">
        <f>IF(AND(TimeSpend[[#This Row],[Personnel number]]&lt;&gt;"",TimeSpend[[#This Row],[Date]]&lt;&gt;""),TimeSpend[[#This Row],[Task]],"")</f>
        <v>#VALUE!</v>
      </c>
      <c r="L3775" t="e">
        <f>IF(AND(TimeSpend[[#This Row],[Personnel number]]&lt;&gt;"",TimeSpend[[#This Row],[Date]]&lt;&gt;""),Utilization!$J$2,"")</f>
        <v>#VALUE!</v>
      </c>
      <c r="M3775" t="e">
        <f>IF(AND(TimeSpend[[#This Row],[Personnel number]]&lt;&gt;"",TimeSpend[[#This Row],[Date]]&lt;&gt;""),TimeSpend[[#This Row],[Employee Name]],"")</f>
        <v>#VALUE!</v>
      </c>
      <c r="N3775" t="e">
        <f t="shared" si="118"/>
        <v>#VALUE!</v>
      </c>
      <c r="O3775" t="e">
        <f t="shared" si="119"/>
        <v>#VALUE!</v>
      </c>
      <c r="P3775" t="e">
        <f>IF(D3775&lt;&gt;"",VLOOKUP(D3775,Projects!B:C,2,0),"")</f>
        <v>#VALUE!</v>
      </c>
    </row>
    <row r="3776" spans="1:16" x14ac:dyDescent="0.25">
      <c r="A3776" t="e">
        <f>UPPER(IF(AND(TimeSpend[[#This Row],[Personnel number]]&lt;&gt;"",TimeSpend[[#This Row],[Date]]&lt;&gt;""),TimeSpend[[#This Row],[Personnel number]],""))</f>
        <v>#VALUE!</v>
      </c>
      <c r="B3776" s="85" t="e">
        <f>IF(AND(TimeSpend[[#This Row],[Personnel number]]&lt;&gt;"",TimeSpend[[#This Row],[Date]]&lt;&gt;""),TEXT(TimeSpend[[#This Row],[Date]],"[$-409]yyyyMMdd"),"")</f>
        <v>#VALUE!</v>
      </c>
      <c r="C3776" s="33" t="e">
        <f>IF(AND(TimeSpend[[#This Row],[Personnel number]]&lt;&gt;"",TimeSpend[[#This Row],[Date]]&lt;&gt;""),SUBSTITUTE(TimeSpend[[#This Row],[Hours]],",","."),"")</f>
        <v>#VALUE!</v>
      </c>
      <c r="D3776" t="e">
        <f>IF(AND(TimeSpend[[#This Row],[Personnel number]]&lt;&gt;"",TimeSpend[[#This Row],[Date]]&lt;&gt;""),TimeSpend[[#This Row],[Network]],"")</f>
        <v>#VALUE!</v>
      </c>
      <c r="E3776" t="e">
        <f>IF(AND(TimeSpend[[#This Row],[Personnel number]]&lt;&gt;"",TimeSpend[[#This Row],[Date]]&lt;&gt;""),TimeSpend[[#This Row],[Network Description]],"")</f>
        <v>#VALUE!</v>
      </c>
      <c r="F3776" t="e">
        <f>IF(AND(TimeSpend[[#This Row],[Personnel number]]&lt;&gt;"",TimeSpend[[#This Row],[Date]]&lt;&gt;""),TimeSpend[[#This Row],[Activity]],"")</f>
        <v>#VALUE!</v>
      </c>
      <c r="G3776" t="e">
        <f>IF(AND(TimeSpend[[#This Row],[Personnel number]]&lt;&gt;"",TimeSpend[[#This Row],[Date]]&lt;&gt;""),TimeSpend[[#This Row],[Activity description]],"")</f>
        <v>#VALUE!</v>
      </c>
      <c r="H3776" s="36" t="e">
        <f>IF(AND(TimeSpend[[#This Row],[Personnel number]]&lt;&gt;"",TimeSpend[[#This Row],[Date]]&lt;&gt;""),TimeSpend[[#This Row],[Start Time]],"")</f>
        <v>#VALUE!</v>
      </c>
      <c r="I3776" s="36" t="e">
        <f>IF(AND(TimeSpend[[#This Row],[Personnel number]]&lt;&gt;"",TimeSpend[[#This Row],[Date]]&lt;&gt;""),TimeSpend[[#This Row],[End Time]],"")</f>
        <v>#VALUE!</v>
      </c>
      <c r="J3776" t="e">
        <f>IF(AND(TimeSpend[[#This Row],[Personnel number]]&lt;&gt;"",TimeSpend[[#This Row],[Date]]&lt;&gt;""),TimeSpend[[#This Row],[Location]],"")</f>
        <v>#VALUE!</v>
      </c>
      <c r="K3776" t="e">
        <f>IF(AND(TimeSpend[[#This Row],[Personnel number]]&lt;&gt;"",TimeSpend[[#This Row],[Date]]&lt;&gt;""),TimeSpend[[#This Row],[Task]],"")</f>
        <v>#VALUE!</v>
      </c>
      <c r="L3776" t="e">
        <f>IF(AND(TimeSpend[[#This Row],[Personnel number]]&lt;&gt;"",TimeSpend[[#This Row],[Date]]&lt;&gt;""),Utilization!$J$2,"")</f>
        <v>#VALUE!</v>
      </c>
      <c r="M3776" t="e">
        <f>IF(AND(TimeSpend[[#This Row],[Personnel number]]&lt;&gt;"",TimeSpend[[#This Row],[Date]]&lt;&gt;""),TimeSpend[[#This Row],[Employee Name]],"")</f>
        <v>#VALUE!</v>
      </c>
      <c r="N3776" t="e">
        <f t="shared" si="118"/>
        <v>#VALUE!</v>
      </c>
      <c r="O3776" t="e">
        <f t="shared" si="119"/>
        <v>#VALUE!</v>
      </c>
      <c r="P3776" t="e">
        <f>IF(D3776&lt;&gt;"",VLOOKUP(D3776,Projects!B:C,2,0),"")</f>
        <v>#VALUE!</v>
      </c>
    </row>
    <row r="3777" spans="1:16" x14ac:dyDescent="0.25">
      <c r="A3777" t="e">
        <f>UPPER(IF(AND(TimeSpend[[#This Row],[Personnel number]]&lt;&gt;"",TimeSpend[[#This Row],[Date]]&lt;&gt;""),TimeSpend[[#This Row],[Personnel number]],""))</f>
        <v>#VALUE!</v>
      </c>
      <c r="B3777" s="85" t="e">
        <f>IF(AND(TimeSpend[[#This Row],[Personnel number]]&lt;&gt;"",TimeSpend[[#This Row],[Date]]&lt;&gt;""),TEXT(TimeSpend[[#This Row],[Date]],"[$-409]yyyyMMdd"),"")</f>
        <v>#VALUE!</v>
      </c>
      <c r="C3777" s="33" t="e">
        <f>IF(AND(TimeSpend[[#This Row],[Personnel number]]&lt;&gt;"",TimeSpend[[#This Row],[Date]]&lt;&gt;""),SUBSTITUTE(TimeSpend[[#This Row],[Hours]],",","."),"")</f>
        <v>#VALUE!</v>
      </c>
      <c r="D3777" t="e">
        <f>IF(AND(TimeSpend[[#This Row],[Personnel number]]&lt;&gt;"",TimeSpend[[#This Row],[Date]]&lt;&gt;""),TimeSpend[[#This Row],[Network]],"")</f>
        <v>#VALUE!</v>
      </c>
      <c r="E3777" t="e">
        <f>IF(AND(TimeSpend[[#This Row],[Personnel number]]&lt;&gt;"",TimeSpend[[#This Row],[Date]]&lt;&gt;""),TimeSpend[[#This Row],[Network Description]],"")</f>
        <v>#VALUE!</v>
      </c>
      <c r="F3777" t="e">
        <f>IF(AND(TimeSpend[[#This Row],[Personnel number]]&lt;&gt;"",TimeSpend[[#This Row],[Date]]&lt;&gt;""),TimeSpend[[#This Row],[Activity]],"")</f>
        <v>#VALUE!</v>
      </c>
      <c r="G3777" t="e">
        <f>IF(AND(TimeSpend[[#This Row],[Personnel number]]&lt;&gt;"",TimeSpend[[#This Row],[Date]]&lt;&gt;""),TimeSpend[[#This Row],[Activity description]],"")</f>
        <v>#VALUE!</v>
      </c>
      <c r="H3777" s="36" t="e">
        <f>IF(AND(TimeSpend[[#This Row],[Personnel number]]&lt;&gt;"",TimeSpend[[#This Row],[Date]]&lt;&gt;""),TimeSpend[[#This Row],[Start Time]],"")</f>
        <v>#VALUE!</v>
      </c>
      <c r="I3777" s="36" t="e">
        <f>IF(AND(TimeSpend[[#This Row],[Personnel number]]&lt;&gt;"",TimeSpend[[#This Row],[Date]]&lt;&gt;""),TimeSpend[[#This Row],[End Time]],"")</f>
        <v>#VALUE!</v>
      </c>
      <c r="J3777" t="e">
        <f>IF(AND(TimeSpend[[#This Row],[Personnel number]]&lt;&gt;"",TimeSpend[[#This Row],[Date]]&lt;&gt;""),TimeSpend[[#This Row],[Location]],"")</f>
        <v>#VALUE!</v>
      </c>
      <c r="K3777" t="e">
        <f>IF(AND(TimeSpend[[#This Row],[Personnel number]]&lt;&gt;"",TimeSpend[[#This Row],[Date]]&lt;&gt;""),TimeSpend[[#This Row],[Task]],"")</f>
        <v>#VALUE!</v>
      </c>
      <c r="L3777" t="e">
        <f>IF(AND(TimeSpend[[#This Row],[Personnel number]]&lt;&gt;"",TimeSpend[[#This Row],[Date]]&lt;&gt;""),Utilization!$J$2,"")</f>
        <v>#VALUE!</v>
      </c>
      <c r="M3777" t="e">
        <f>IF(AND(TimeSpend[[#This Row],[Personnel number]]&lt;&gt;"",TimeSpend[[#This Row],[Date]]&lt;&gt;""),TimeSpend[[#This Row],[Employee Name]],"")</f>
        <v>#VALUE!</v>
      </c>
      <c r="N3777" t="e">
        <f t="shared" si="118"/>
        <v>#VALUE!</v>
      </c>
      <c r="O3777" t="e">
        <f t="shared" si="119"/>
        <v>#VALUE!</v>
      </c>
      <c r="P3777" t="e">
        <f>IF(D3777&lt;&gt;"",VLOOKUP(D3777,Projects!B:C,2,0),"")</f>
        <v>#VALUE!</v>
      </c>
    </row>
    <row r="3778" spans="1:16" x14ac:dyDescent="0.25">
      <c r="A3778" t="e">
        <f>UPPER(IF(AND(TimeSpend[[#This Row],[Personnel number]]&lt;&gt;"",TimeSpend[[#This Row],[Date]]&lt;&gt;""),TimeSpend[[#This Row],[Personnel number]],""))</f>
        <v>#VALUE!</v>
      </c>
      <c r="B3778" s="85" t="e">
        <f>IF(AND(TimeSpend[[#This Row],[Personnel number]]&lt;&gt;"",TimeSpend[[#This Row],[Date]]&lt;&gt;""),TEXT(TimeSpend[[#This Row],[Date]],"[$-409]yyyyMMdd"),"")</f>
        <v>#VALUE!</v>
      </c>
      <c r="C3778" s="33" t="e">
        <f>IF(AND(TimeSpend[[#This Row],[Personnel number]]&lt;&gt;"",TimeSpend[[#This Row],[Date]]&lt;&gt;""),SUBSTITUTE(TimeSpend[[#This Row],[Hours]],",","."),"")</f>
        <v>#VALUE!</v>
      </c>
      <c r="D3778" t="e">
        <f>IF(AND(TimeSpend[[#This Row],[Personnel number]]&lt;&gt;"",TimeSpend[[#This Row],[Date]]&lt;&gt;""),TimeSpend[[#This Row],[Network]],"")</f>
        <v>#VALUE!</v>
      </c>
      <c r="E3778" t="e">
        <f>IF(AND(TimeSpend[[#This Row],[Personnel number]]&lt;&gt;"",TimeSpend[[#This Row],[Date]]&lt;&gt;""),TimeSpend[[#This Row],[Network Description]],"")</f>
        <v>#VALUE!</v>
      </c>
      <c r="F3778" t="e">
        <f>IF(AND(TimeSpend[[#This Row],[Personnel number]]&lt;&gt;"",TimeSpend[[#This Row],[Date]]&lt;&gt;""),TimeSpend[[#This Row],[Activity]],"")</f>
        <v>#VALUE!</v>
      </c>
      <c r="G3778" t="e">
        <f>IF(AND(TimeSpend[[#This Row],[Personnel number]]&lt;&gt;"",TimeSpend[[#This Row],[Date]]&lt;&gt;""),TimeSpend[[#This Row],[Activity description]],"")</f>
        <v>#VALUE!</v>
      </c>
      <c r="H3778" s="36" t="e">
        <f>IF(AND(TimeSpend[[#This Row],[Personnel number]]&lt;&gt;"",TimeSpend[[#This Row],[Date]]&lt;&gt;""),TimeSpend[[#This Row],[Start Time]],"")</f>
        <v>#VALUE!</v>
      </c>
      <c r="I3778" s="36" t="e">
        <f>IF(AND(TimeSpend[[#This Row],[Personnel number]]&lt;&gt;"",TimeSpend[[#This Row],[Date]]&lt;&gt;""),TimeSpend[[#This Row],[End Time]],"")</f>
        <v>#VALUE!</v>
      </c>
      <c r="J3778" t="e">
        <f>IF(AND(TimeSpend[[#This Row],[Personnel number]]&lt;&gt;"",TimeSpend[[#This Row],[Date]]&lt;&gt;""),TimeSpend[[#This Row],[Location]],"")</f>
        <v>#VALUE!</v>
      </c>
      <c r="K3778" t="e">
        <f>IF(AND(TimeSpend[[#This Row],[Personnel number]]&lt;&gt;"",TimeSpend[[#This Row],[Date]]&lt;&gt;""),TimeSpend[[#This Row],[Task]],"")</f>
        <v>#VALUE!</v>
      </c>
      <c r="L3778" t="e">
        <f>IF(AND(TimeSpend[[#This Row],[Personnel number]]&lt;&gt;"",TimeSpend[[#This Row],[Date]]&lt;&gt;""),Utilization!$J$2,"")</f>
        <v>#VALUE!</v>
      </c>
      <c r="M3778" t="e">
        <f>IF(AND(TimeSpend[[#This Row],[Personnel number]]&lt;&gt;"",TimeSpend[[#This Row],[Date]]&lt;&gt;""),TimeSpend[[#This Row],[Employee Name]],"")</f>
        <v>#VALUE!</v>
      </c>
      <c r="N3778" t="e">
        <f t="shared" si="118"/>
        <v>#VALUE!</v>
      </c>
      <c r="O3778" t="e">
        <f t="shared" si="119"/>
        <v>#VALUE!</v>
      </c>
      <c r="P3778" t="e">
        <f>IF(D3778&lt;&gt;"",VLOOKUP(D3778,Projects!B:C,2,0),"")</f>
        <v>#VALUE!</v>
      </c>
    </row>
    <row r="3779" spans="1:16" x14ac:dyDescent="0.25">
      <c r="A3779" t="e">
        <f>UPPER(IF(AND(TimeSpend[[#This Row],[Personnel number]]&lt;&gt;"",TimeSpend[[#This Row],[Date]]&lt;&gt;""),TimeSpend[[#This Row],[Personnel number]],""))</f>
        <v>#VALUE!</v>
      </c>
      <c r="B3779" s="85" t="e">
        <f>IF(AND(TimeSpend[[#This Row],[Personnel number]]&lt;&gt;"",TimeSpend[[#This Row],[Date]]&lt;&gt;""),TEXT(TimeSpend[[#This Row],[Date]],"[$-409]yyyyMMdd"),"")</f>
        <v>#VALUE!</v>
      </c>
      <c r="C3779" s="33" t="e">
        <f>IF(AND(TimeSpend[[#This Row],[Personnel number]]&lt;&gt;"",TimeSpend[[#This Row],[Date]]&lt;&gt;""),SUBSTITUTE(TimeSpend[[#This Row],[Hours]],",","."),"")</f>
        <v>#VALUE!</v>
      </c>
      <c r="D3779" t="e">
        <f>IF(AND(TimeSpend[[#This Row],[Personnel number]]&lt;&gt;"",TimeSpend[[#This Row],[Date]]&lt;&gt;""),TimeSpend[[#This Row],[Network]],"")</f>
        <v>#VALUE!</v>
      </c>
      <c r="E3779" t="e">
        <f>IF(AND(TimeSpend[[#This Row],[Personnel number]]&lt;&gt;"",TimeSpend[[#This Row],[Date]]&lt;&gt;""),TimeSpend[[#This Row],[Network Description]],"")</f>
        <v>#VALUE!</v>
      </c>
      <c r="F3779" t="e">
        <f>IF(AND(TimeSpend[[#This Row],[Personnel number]]&lt;&gt;"",TimeSpend[[#This Row],[Date]]&lt;&gt;""),TimeSpend[[#This Row],[Activity]],"")</f>
        <v>#VALUE!</v>
      </c>
      <c r="G3779" t="e">
        <f>IF(AND(TimeSpend[[#This Row],[Personnel number]]&lt;&gt;"",TimeSpend[[#This Row],[Date]]&lt;&gt;""),TimeSpend[[#This Row],[Activity description]],"")</f>
        <v>#VALUE!</v>
      </c>
      <c r="H3779" s="36" t="e">
        <f>IF(AND(TimeSpend[[#This Row],[Personnel number]]&lt;&gt;"",TimeSpend[[#This Row],[Date]]&lt;&gt;""),TimeSpend[[#This Row],[Start Time]],"")</f>
        <v>#VALUE!</v>
      </c>
      <c r="I3779" s="36" t="e">
        <f>IF(AND(TimeSpend[[#This Row],[Personnel number]]&lt;&gt;"",TimeSpend[[#This Row],[Date]]&lt;&gt;""),TimeSpend[[#This Row],[End Time]],"")</f>
        <v>#VALUE!</v>
      </c>
      <c r="J3779" t="e">
        <f>IF(AND(TimeSpend[[#This Row],[Personnel number]]&lt;&gt;"",TimeSpend[[#This Row],[Date]]&lt;&gt;""),TimeSpend[[#This Row],[Location]],"")</f>
        <v>#VALUE!</v>
      </c>
      <c r="K3779" t="e">
        <f>IF(AND(TimeSpend[[#This Row],[Personnel number]]&lt;&gt;"",TimeSpend[[#This Row],[Date]]&lt;&gt;""),TimeSpend[[#This Row],[Task]],"")</f>
        <v>#VALUE!</v>
      </c>
      <c r="L3779" t="e">
        <f>IF(AND(TimeSpend[[#This Row],[Personnel number]]&lt;&gt;"",TimeSpend[[#This Row],[Date]]&lt;&gt;""),Utilization!$J$2,"")</f>
        <v>#VALUE!</v>
      </c>
      <c r="M3779" t="e">
        <f>IF(AND(TimeSpend[[#This Row],[Personnel number]]&lt;&gt;"",TimeSpend[[#This Row],[Date]]&lt;&gt;""),TimeSpend[[#This Row],[Employee Name]],"")</f>
        <v>#VALUE!</v>
      </c>
      <c r="N3779" t="e">
        <f t="shared" si="118"/>
        <v>#VALUE!</v>
      </c>
      <c r="O3779" t="e">
        <f t="shared" si="119"/>
        <v>#VALUE!</v>
      </c>
      <c r="P3779" t="e">
        <f>IF(D3779&lt;&gt;"",VLOOKUP(D3779,Projects!B:C,2,0),"")</f>
        <v>#VALUE!</v>
      </c>
    </row>
    <row r="3780" spans="1:16" x14ac:dyDescent="0.25">
      <c r="A3780" t="e">
        <f>UPPER(IF(AND(TimeSpend[[#This Row],[Personnel number]]&lt;&gt;"",TimeSpend[[#This Row],[Date]]&lt;&gt;""),TimeSpend[[#This Row],[Personnel number]],""))</f>
        <v>#VALUE!</v>
      </c>
      <c r="B3780" s="85" t="e">
        <f>IF(AND(TimeSpend[[#This Row],[Personnel number]]&lt;&gt;"",TimeSpend[[#This Row],[Date]]&lt;&gt;""),TEXT(TimeSpend[[#This Row],[Date]],"[$-409]yyyyMMdd"),"")</f>
        <v>#VALUE!</v>
      </c>
      <c r="C3780" s="33" t="e">
        <f>IF(AND(TimeSpend[[#This Row],[Personnel number]]&lt;&gt;"",TimeSpend[[#This Row],[Date]]&lt;&gt;""),SUBSTITUTE(TimeSpend[[#This Row],[Hours]],",","."),"")</f>
        <v>#VALUE!</v>
      </c>
      <c r="D3780" t="e">
        <f>IF(AND(TimeSpend[[#This Row],[Personnel number]]&lt;&gt;"",TimeSpend[[#This Row],[Date]]&lt;&gt;""),TimeSpend[[#This Row],[Network]],"")</f>
        <v>#VALUE!</v>
      </c>
      <c r="E3780" t="e">
        <f>IF(AND(TimeSpend[[#This Row],[Personnel number]]&lt;&gt;"",TimeSpend[[#This Row],[Date]]&lt;&gt;""),TimeSpend[[#This Row],[Network Description]],"")</f>
        <v>#VALUE!</v>
      </c>
      <c r="F3780" t="e">
        <f>IF(AND(TimeSpend[[#This Row],[Personnel number]]&lt;&gt;"",TimeSpend[[#This Row],[Date]]&lt;&gt;""),TimeSpend[[#This Row],[Activity]],"")</f>
        <v>#VALUE!</v>
      </c>
      <c r="G3780" t="e">
        <f>IF(AND(TimeSpend[[#This Row],[Personnel number]]&lt;&gt;"",TimeSpend[[#This Row],[Date]]&lt;&gt;""),TimeSpend[[#This Row],[Activity description]],"")</f>
        <v>#VALUE!</v>
      </c>
      <c r="H3780" s="36" t="e">
        <f>IF(AND(TimeSpend[[#This Row],[Personnel number]]&lt;&gt;"",TimeSpend[[#This Row],[Date]]&lt;&gt;""),TimeSpend[[#This Row],[Start Time]],"")</f>
        <v>#VALUE!</v>
      </c>
      <c r="I3780" s="36" t="e">
        <f>IF(AND(TimeSpend[[#This Row],[Personnel number]]&lt;&gt;"",TimeSpend[[#This Row],[Date]]&lt;&gt;""),TimeSpend[[#This Row],[End Time]],"")</f>
        <v>#VALUE!</v>
      </c>
      <c r="J3780" t="e">
        <f>IF(AND(TimeSpend[[#This Row],[Personnel number]]&lt;&gt;"",TimeSpend[[#This Row],[Date]]&lt;&gt;""),TimeSpend[[#This Row],[Location]],"")</f>
        <v>#VALUE!</v>
      </c>
      <c r="K3780" t="e">
        <f>IF(AND(TimeSpend[[#This Row],[Personnel number]]&lt;&gt;"",TimeSpend[[#This Row],[Date]]&lt;&gt;""),TimeSpend[[#This Row],[Task]],"")</f>
        <v>#VALUE!</v>
      </c>
      <c r="L3780" t="e">
        <f>IF(AND(TimeSpend[[#This Row],[Personnel number]]&lt;&gt;"",TimeSpend[[#This Row],[Date]]&lt;&gt;""),Utilization!$J$2,"")</f>
        <v>#VALUE!</v>
      </c>
      <c r="M3780" t="e">
        <f>IF(AND(TimeSpend[[#This Row],[Personnel number]]&lt;&gt;"",TimeSpend[[#This Row],[Date]]&lt;&gt;""),TimeSpend[[#This Row],[Employee Name]],"")</f>
        <v>#VALUE!</v>
      </c>
      <c r="N3780" t="e">
        <f t="shared" si="118"/>
        <v>#VALUE!</v>
      </c>
      <c r="O3780" t="e">
        <f t="shared" si="119"/>
        <v>#VALUE!</v>
      </c>
      <c r="P3780" t="e">
        <f>IF(D3780&lt;&gt;"",VLOOKUP(D3780,Projects!B:C,2,0),"")</f>
        <v>#VALUE!</v>
      </c>
    </row>
    <row r="3781" spans="1:16" x14ac:dyDescent="0.25">
      <c r="A3781" t="e">
        <f>UPPER(IF(AND(TimeSpend[[#This Row],[Personnel number]]&lt;&gt;"",TimeSpend[[#This Row],[Date]]&lt;&gt;""),TimeSpend[[#This Row],[Personnel number]],""))</f>
        <v>#VALUE!</v>
      </c>
      <c r="B3781" s="85" t="e">
        <f>IF(AND(TimeSpend[[#This Row],[Personnel number]]&lt;&gt;"",TimeSpend[[#This Row],[Date]]&lt;&gt;""),TEXT(TimeSpend[[#This Row],[Date]],"[$-409]yyyyMMdd"),"")</f>
        <v>#VALUE!</v>
      </c>
      <c r="C3781" s="33" t="e">
        <f>IF(AND(TimeSpend[[#This Row],[Personnel number]]&lt;&gt;"",TimeSpend[[#This Row],[Date]]&lt;&gt;""),SUBSTITUTE(TimeSpend[[#This Row],[Hours]],",","."),"")</f>
        <v>#VALUE!</v>
      </c>
      <c r="D3781" t="e">
        <f>IF(AND(TimeSpend[[#This Row],[Personnel number]]&lt;&gt;"",TimeSpend[[#This Row],[Date]]&lt;&gt;""),TimeSpend[[#This Row],[Network]],"")</f>
        <v>#VALUE!</v>
      </c>
      <c r="E3781" t="e">
        <f>IF(AND(TimeSpend[[#This Row],[Personnel number]]&lt;&gt;"",TimeSpend[[#This Row],[Date]]&lt;&gt;""),TimeSpend[[#This Row],[Network Description]],"")</f>
        <v>#VALUE!</v>
      </c>
      <c r="F3781" t="e">
        <f>IF(AND(TimeSpend[[#This Row],[Personnel number]]&lt;&gt;"",TimeSpend[[#This Row],[Date]]&lt;&gt;""),TimeSpend[[#This Row],[Activity]],"")</f>
        <v>#VALUE!</v>
      </c>
      <c r="G3781" t="e">
        <f>IF(AND(TimeSpend[[#This Row],[Personnel number]]&lt;&gt;"",TimeSpend[[#This Row],[Date]]&lt;&gt;""),TimeSpend[[#This Row],[Activity description]],"")</f>
        <v>#VALUE!</v>
      </c>
      <c r="H3781" s="36" t="e">
        <f>IF(AND(TimeSpend[[#This Row],[Personnel number]]&lt;&gt;"",TimeSpend[[#This Row],[Date]]&lt;&gt;""),TimeSpend[[#This Row],[Start Time]],"")</f>
        <v>#VALUE!</v>
      </c>
      <c r="I3781" s="36" t="e">
        <f>IF(AND(TimeSpend[[#This Row],[Personnel number]]&lt;&gt;"",TimeSpend[[#This Row],[Date]]&lt;&gt;""),TimeSpend[[#This Row],[End Time]],"")</f>
        <v>#VALUE!</v>
      </c>
      <c r="J3781" t="e">
        <f>IF(AND(TimeSpend[[#This Row],[Personnel number]]&lt;&gt;"",TimeSpend[[#This Row],[Date]]&lt;&gt;""),TimeSpend[[#This Row],[Location]],"")</f>
        <v>#VALUE!</v>
      </c>
      <c r="K3781" t="e">
        <f>IF(AND(TimeSpend[[#This Row],[Personnel number]]&lt;&gt;"",TimeSpend[[#This Row],[Date]]&lt;&gt;""),TimeSpend[[#This Row],[Task]],"")</f>
        <v>#VALUE!</v>
      </c>
      <c r="L3781" t="e">
        <f>IF(AND(TimeSpend[[#This Row],[Personnel number]]&lt;&gt;"",TimeSpend[[#This Row],[Date]]&lt;&gt;""),Utilization!$J$2,"")</f>
        <v>#VALUE!</v>
      </c>
      <c r="M3781" t="e">
        <f>IF(AND(TimeSpend[[#This Row],[Personnel number]]&lt;&gt;"",TimeSpend[[#This Row],[Date]]&lt;&gt;""),TimeSpend[[#This Row],[Employee Name]],"")</f>
        <v>#VALUE!</v>
      </c>
      <c r="N3781" t="e">
        <f t="shared" si="118"/>
        <v>#VALUE!</v>
      </c>
      <c r="O3781" t="e">
        <f t="shared" si="119"/>
        <v>#VALUE!</v>
      </c>
      <c r="P3781" t="e">
        <f>IF(D3781&lt;&gt;"",VLOOKUP(D3781,Projects!B:C,2,0),"")</f>
        <v>#VALUE!</v>
      </c>
    </row>
    <row r="3782" spans="1:16" x14ac:dyDescent="0.25">
      <c r="A3782" t="e">
        <f>UPPER(IF(AND(TimeSpend[[#This Row],[Personnel number]]&lt;&gt;"",TimeSpend[[#This Row],[Date]]&lt;&gt;""),TimeSpend[[#This Row],[Personnel number]],""))</f>
        <v>#VALUE!</v>
      </c>
      <c r="B3782" s="85" t="e">
        <f>IF(AND(TimeSpend[[#This Row],[Personnel number]]&lt;&gt;"",TimeSpend[[#This Row],[Date]]&lt;&gt;""),TEXT(TimeSpend[[#This Row],[Date]],"[$-409]yyyyMMdd"),"")</f>
        <v>#VALUE!</v>
      </c>
      <c r="C3782" s="33" t="e">
        <f>IF(AND(TimeSpend[[#This Row],[Personnel number]]&lt;&gt;"",TimeSpend[[#This Row],[Date]]&lt;&gt;""),SUBSTITUTE(TimeSpend[[#This Row],[Hours]],",","."),"")</f>
        <v>#VALUE!</v>
      </c>
      <c r="D3782" t="e">
        <f>IF(AND(TimeSpend[[#This Row],[Personnel number]]&lt;&gt;"",TimeSpend[[#This Row],[Date]]&lt;&gt;""),TimeSpend[[#This Row],[Network]],"")</f>
        <v>#VALUE!</v>
      </c>
      <c r="E3782" t="e">
        <f>IF(AND(TimeSpend[[#This Row],[Personnel number]]&lt;&gt;"",TimeSpend[[#This Row],[Date]]&lt;&gt;""),TimeSpend[[#This Row],[Network Description]],"")</f>
        <v>#VALUE!</v>
      </c>
      <c r="F3782" t="e">
        <f>IF(AND(TimeSpend[[#This Row],[Personnel number]]&lt;&gt;"",TimeSpend[[#This Row],[Date]]&lt;&gt;""),TimeSpend[[#This Row],[Activity]],"")</f>
        <v>#VALUE!</v>
      </c>
      <c r="G3782" t="e">
        <f>IF(AND(TimeSpend[[#This Row],[Personnel number]]&lt;&gt;"",TimeSpend[[#This Row],[Date]]&lt;&gt;""),TimeSpend[[#This Row],[Activity description]],"")</f>
        <v>#VALUE!</v>
      </c>
      <c r="H3782" s="36" t="e">
        <f>IF(AND(TimeSpend[[#This Row],[Personnel number]]&lt;&gt;"",TimeSpend[[#This Row],[Date]]&lt;&gt;""),TimeSpend[[#This Row],[Start Time]],"")</f>
        <v>#VALUE!</v>
      </c>
      <c r="I3782" s="36" t="e">
        <f>IF(AND(TimeSpend[[#This Row],[Personnel number]]&lt;&gt;"",TimeSpend[[#This Row],[Date]]&lt;&gt;""),TimeSpend[[#This Row],[End Time]],"")</f>
        <v>#VALUE!</v>
      </c>
      <c r="J3782" t="e">
        <f>IF(AND(TimeSpend[[#This Row],[Personnel number]]&lt;&gt;"",TimeSpend[[#This Row],[Date]]&lt;&gt;""),TimeSpend[[#This Row],[Location]],"")</f>
        <v>#VALUE!</v>
      </c>
      <c r="K3782" t="e">
        <f>IF(AND(TimeSpend[[#This Row],[Personnel number]]&lt;&gt;"",TimeSpend[[#This Row],[Date]]&lt;&gt;""),TimeSpend[[#This Row],[Task]],"")</f>
        <v>#VALUE!</v>
      </c>
      <c r="L3782" t="e">
        <f>IF(AND(TimeSpend[[#This Row],[Personnel number]]&lt;&gt;"",TimeSpend[[#This Row],[Date]]&lt;&gt;""),Utilization!$J$2,"")</f>
        <v>#VALUE!</v>
      </c>
      <c r="M3782" t="e">
        <f>IF(AND(TimeSpend[[#This Row],[Personnel number]]&lt;&gt;"",TimeSpend[[#This Row],[Date]]&lt;&gt;""),TimeSpend[[#This Row],[Employee Name]],"")</f>
        <v>#VALUE!</v>
      </c>
      <c r="N3782" t="e">
        <f t="shared" si="118"/>
        <v>#VALUE!</v>
      </c>
      <c r="O3782" t="e">
        <f t="shared" si="119"/>
        <v>#VALUE!</v>
      </c>
      <c r="P3782" t="e">
        <f>IF(D3782&lt;&gt;"",VLOOKUP(D3782,Projects!B:C,2,0),"")</f>
        <v>#VALUE!</v>
      </c>
    </row>
    <row r="3783" spans="1:16" x14ac:dyDescent="0.25">
      <c r="A3783" t="e">
        <f>UPPER(IF(AND(TimeSpend[[#This Row],[Personnel number]]&lt;&gt;"",TimeSpend[[#This Row],[Date]]&lt;&gt;""),TimeSpend[[#This Row],[Personnel number]],""))</f>
        <v>#VALUE!</v>
      </c>
      <c r="B3783" s="85" t="e">
        <f>IF(AND(TimeSpend[[#This Row],[Personnel number]]&lt;&gt;"",TimeSpend[[#This Row],[Date]]&lt;&gt;""),TEXT(TimeSpend[[#This Row],[Date]],"[$-409]yyyyMMdd"),"")</f>
        <v>#VALUE!</v>
      </c>
      <c r="C3783" s="33" t="e">
        <f>IF(AND(TimeSpend[[#This Row],[Personnel number]]&lt;&gt;"",TimeSpend[[#This Row],[Date]]&lt;&gt;""),SUBSTITUTE(TimeSpend[[#This Row],[Hours]],",","."),"")</f>
        <v>#VALUE!</v>
      </c>
      <c r="D3783" t="e">
        <f>IF(AND(TimeSpend[[#This Row],[Personnel number]]&lt;&gt;"",TimeSpend[[#This Row],[Date]]&lt;&gt;""),TimeSpend[[#This Row],[Network]],"")</f>
        <v>#VALUE!</v>
      </c>
      <c r="E3783" t="e">
        <f>IF(AND(TimeSpend[[#This Row],[Personnel number]]&lt;&gt;"",TimeSpend[[#This Row],[Date]]&lt;&gt;""),TimeSpend[[#This Row],[Network Description]],"")</f>
        <v>#VALUE!</v>
      </c>
      <c r="F3783" t="e">
        <f>IF(AND(TimeSpend[[#This Row],[Personnel number]]&lt;&gt;"",TimeSpend[[#This Row],[Date]]&lt;&gt;""),TimeSpend[[#This Row],[Activity]],"")</f>
        <v>#VALUE!</v>
      </c>
      <c r="G3783" t="e">
        <f>IF(AND(TimeSpend[[#This Row],[Personnel number]]&lt;&gt;"",TimeSpend[[#This Row],[Date]]&lt;&gt;""),TimeSpend[[#This Row],[Activity description]],"")</f>
        <v>#VALUE!</v>
      </c>
      <c r="H3783" s="36" t="e">
        <f>IF(AND(TimeSpend[[#This Row],[Personnel number]]&lt;&gt;"",TimeSpend[[#This Row],[Date]]&lt;&gt;""),TimeSpend[[#This Row],[Start Time]],"")</f>
        <v>#VALUE!</v>
      </c>
      <c r="I3783" s="36" t="e">
        <f>IF(AND(TimeSpend[[#This Row],[Personnel number]]&lt;&gt;"",TimeSpend[[#This Row],[Date]]&lt;&gt;""),TimeSpend[[#This Row],[End Time]],"")</f>
        <v>#VALUE!</v>
      </c>
      <c r="J3783" t="e">
        <f>IF(AND(TimeSpend[[#This Row],[Personnel number]]&lt;&gt;"",TimeSpend[[#This Row],[Date]]&lt;&gt;""),TimeSpend[[#This Row],[Location]],"")</f>
        <v>#VALUE!</v>
      </c>
      <c r="K3783" t="e">
        <f>IF(AND(TimeSpend[[#This Row],[Personnel number]]&lt;&gt;"",TimeSpend[[#This Row],[Date]]&lt;&gt;""),TimeSpend[[#This Row],[Task]],"")</f>
        <v>#VALUE!</v>
      </c>
      <c r="L3783" t="e">
        <f>IF(AND(TimeSpend[[#This Row],[Personnel number]]&lt;&gt;"",TimeSpend[[#This Row],[Date]]&lt;&gt;""),Utilization!$J$2,"")</f>
        <v>#VALUE!</v>
      </c>
      <c r="M3783" t="e">
        <f>IF(AND(TimeSpend[[#This Row],[Personnel number]]&lt;&gt;"",TimeSpend[[#This Row],[Date]]&lt;&gt;""),TimeSpend[[#This Row],[Employee Name]],"")</f>
        <v>#VALUE!</v>
      </c>
      <c r="N3783" t="e">
        <f t="shared" si="118"/>
        <v>#VALUE!</v>
      </c>
      <c r="O3783" t="e">
        <f t="shared" si="119"/>
        <v>#VALUE!</v>
      </c>
      <c r="P3783" t="e">
        <f>IF(D3783&lt;&gt;"",VLOOKUP(D3783,Projects!B:C,2,0),"")</f>
        <v>#VALUE!</v>
      </c>
    </row>
    <row r="3784" spans="1:16" x14ac:dyDescent="0.25">
      <c r="A3784" t="e">
        <f>UPPER(IF(AND(TimeSpend[[#This Row],[Personnel number]]&lt;&gt;"",TimeSpend[[#This Row],[Date]]&lt;&gt;""),TimeSpend[[#This Row],[Personnel number]],""))</f>
        <v>#VALUE!</v>
      </c>
      <c r="B3784" s="85" t="e">
        <f>IF(AND(TimeSpend[[#This Row],[Personnel number]]&lt;&gt;"",TimeSpend[[#This Row],[Date]]&lt;&gt;""),TEXT(TimeSpend[[#This Row],[Date]],"[$-409]yyyyMMdd"),"")</f>
        <v>#VALUE!</v>
      </c>
      <c r="C3784" s="33" t="e">
        <f>IF(AND(TimeSpend[[#This Row],[Personnel number]]&lt;&gt;"",TimeSpend[[#This Row],[Date]]&lt;&gt;""),SUBSTITUTE(TimeSpend[[#This Row],[Hours]],",","."),"")</f>
        <v>#VALUE!</v>
      </c>
      <c r="D3784" t="e">
        <f>IF(AND(TimeSpend[[#This Row],[Personnel number]]&lt;&gt;"",TimeSpend[[#This Row],[Date]]&lt;&gt;""),TimeSpend[[#This Row],[Network]],"")</f>
        <v>#VALUE!</v>
      </c>
      <c r="E3784" t="e">
        <f>IF(AND(TimeSpend[[#This Row],[Personnel number]]&lt;&gt;"",TimeSpend[[#This Row],[Date]]&lt;&gt;""),TimeSpend[[#This Row],[Network Description]],"")</f>
        <v>#VALUE!</v>
      </c>
      <c r="F3784" t="e">
        <f>IF(AND(TimeSpend[[#This Row],[Personnel number]]&lt;&gt;"",TimeSpend[[#This Row],[Date]]&lt;&gt;""),TimeSpend[[#This Row],[Activity]],"")</f>
        <v>#VALUE!</v>
      </c>
      <c r="G3784" t="e">
        <f>IF(AND(TimeSpend[[#This Row],[Personnel number]]&lt;&gt;"",TimeSpend[[#This Row],[Date]]&lt;&gt;""),TimeSpend[[#This Row],[Activity description]],"")</f>
        <v>#VALUE!</v>
      </c>
      <c r="H3784" s="36" t="e">
        <f>IF(AND(TimeSpend[[#This Row],[Personnel number]]&lt;&gt;"",TimeSpend[[#This Row],[Date]]&lt;&gt;""),TimeSpend[[#This Row],[Start Time]],"")</f>
        <v>#VALUE!</v>
      </c>
      <c r="I3784" s="36" t="e">
        <f>IF(AND(TimeSpend[[#This Row],[Personnel number]]&lt;&gt;"",TimeSpend[[#This Row],[Date]]&lt;&gt;""),TimeSpend[[#This Row],[End Time]],"")</f>
        <v>#VALUE!</v>
      </c>
      <c r="J3784" t="e">
        <f>IF(AND(TimeSpend[[#This Row],[Personnel number]]&lt;&gt;"",TimeSpend[[#This Row],[Date]]&lt;&gt;""),TimeSpend[[#This Row],[Location]],"")</f>
        <v>#VALUE!</v>
      </c>
      <c r="K3784" t="e">
        <f>IF(AND(TimeSpend[[#This Row],[Personnel number]]&lt;&gt;"",TimeSpend[[#This Row],[Date]]&lt;&gt;""),TimeSpend[[#This Row],[Task]],"")</f>
        <v>#VALUE!</v>
      </c>
      <c r="L3784" t="e">
        <f>IF(AND(TimeSpend[[#This Row],[Personnel number]]&lt;&gt;"",TimeSpend[[#This Row],[Date]]&lt;&gt;""),Utilization!$J$2,"")</f>
        <v>#VALUE!</v>
      </c>
      <c r="M3784" t="e">
        <f>IF(AND(TimeSpend[[#This Row],[Personnel number]]&lt;&gt;"",TimeSpend[[#This Row],[Date]]&lt;&gt;""),TimeSpend[[#This Row],[Employee Name]],"")</f>
        <v>#VALUE!</v>
      </c>
      <c r="N3784" t="e">
        <f t="shared" si="118"/>
        <v>#VALUE!</v>
      </c>
      <c r="O3784" t="e">
        <f t="shared" si="119"/>
        <v>#VALUE!</v>
      </c>
      <c r="P3784" t="e">
        <f>IF(D3784&lt;&gt;"",VLOOKUP(D3784,Projects!B:C,2,0),"")</f>
        <v>#VALUE!</v>
      </c>
    </row>
    <row r="3785" spans="1:16" x14ac:dyDescent="0.25">
      <c r="A3785" t="e">
        <f>UPPER(IF(AND(TimeSpend[[#This Row],[Personnel number]]&lt;&gt;"",TimeSpend[[#This Row],[Date]]&lt;&gt;""),TimeSpend[[#This Row],[Personnel number]],""))</f>
        <v>#VALUE!</v>
      </c>
      <c r="B3785" s="85" t="e">
        <f>IF(AND(TimeSpend[[#This Row],[Personnel number]]&lt;&gt;"",TimeSpend[[#This Row],[Date]]&lt;&gt;""),TEXT(TimeSpend[[#This Row],[Date]],"[$-409]yyyyMMdd"),"")</f>
        <v>#VALUE!</v>
      </c>
      <c r="C3785" s="33" t="e">
        <f>IF(AND(TimeSpend[[#This Row],[Personnel number]]&lt;&gt;"",TimeSpend[[#This Row],[Date]]&lt;&gt;""),SUBSTITUTE(TimeSpend[[#This Row],[Hours]],",","."),"")</f>
        <v>#VALUE!</v>
      </c>
      <c r="D3785" t="e">
        <f>IF(AND(TimeSpend[[#This Row],[Personnel number]]&lt;&gt;"",TimeSpend[[#This Row],[Date]]&lt;&gt;""),TimeSpend[[#This Row],[Network]],"")</f>
        <v>#VALUE!</v>
      </c>
      <c r="E3785" t="e">
        <f>IF(AND(TimeSpend[[#This Row],[Personnel number]]&lt;&gt;"",TimeSpend[[#This Row],[Date]]&lt;&gt;""),TimeSpend[[#This Row],[Network Description]],"")</f>
        <v>#VALUE!</v>
      </c>
      <c r="F3785" t="e">
        <f>IF(AND(TimeSpend[[#This Row],[Personnel number]]&lt;&gt;"",TimeSpend[[#This Row],[Date]]&lt;&gt;""),TimeSpend[[#This Row],[Activity]],"")</f>
        <v>#VALUE!</v>
      </c>
      <c r="G3785" t="e">
        <f>IF(AND(TimeSpend[[#This Row],[Personnel number]]&lt;&gt;"",TimeSpend[[#This Row],[Date]]&lt;&gt;""),TimeSpend[[#This Row],[Activity description]],"")</f>
        <v>#VALUE!</v>
      </c>
      <c r="H3785" s="36" t="e">
        <f>IF(AND(TimeSpend[[#This Row],[Personnel number]]&lt;&gt;"",TimeSpend[[#This Row],[Date]]&lt;&gt;""),TimeSpend[[#This Row],[Start Time]],"")</f>
        <v>#VALUE!</v>
      </c>
      <c r="I3785" s="36" t="e">
        <f>IF(AND(TimeSpend[[#This Row],[Personnel number]]&lt;&gt;"",TimeSpend[[#This Row],[Date]]&lt;&gt;""),TimeSpend[[#This Row],[End Time]],"")</f>
        <v>#VALUE!</v>
      </c>
      <c r="J3785" t="e">
        <f>IF(AND(TimeSpend[[#This Row],[Personnel number]]&lt;&gt;"",TimeSpend[[#This Row],[Date]]&lt;&gt;""),TimeSpend[[#This Row],[Location]],"")</f>
        <v>#VALUE!</v>
      </c>
      <c r="K3785" t="e">
        <f>IF(AND(TimeSpend[[#This Row],[Personnel number]]&lt;&gt;"",TimeSpend[[#This Row],[Date]]&lt;&gt;""),TimeSpend[[#This Row],[Task]],"")</f>
        <v>#VALUE!</v>
      </c>
      <c r="L3785" t="e">
        <f>IF(AND(TimeSpend[[#This Row],[Personnel number]]&lt;&gt;"",TimeSpend[[#This Row],[Date]]&lt;&gt;""),Utilization!$J$2,"")</f>
        <v>#VALUE!</v>
      </c>
      <c r="M3785" t="e">
        <f>IF(AND(TimeSpend[[#This Row],[Personnel number]]&lt;&gt;"",TimeSpend[[#This Row],[Date]]&lt;&gt;""),TimeSpend[[#This Row],[Employee Name]],"")</f>
        <v>#VALUE!</v>
      </c>
      <c r="N3785" t="e">
        <f t="shared" si="118"/>
        <v>#VALUE!</v>
      </c>
      <c r="O3785" t="e">
        <f t="shared" si="119"/>
        <v>#VALUE!</v>
      </c>
      <c r="P3785" t="e">
        <f>IF(D3785&lt;&gt;"",VLOOKUP(D3785,Projects!B:C,2,0),"")</f>
        <v>#VALUE!</v>
      </c>
    </row>
    <row r="3786" spans="1:16" x14ac:dyDescent="0.25">
      <c r="A3786" t="e">
        <f>UPPER(IF(AND(TimeSpend[[#This Row],[Personnel number]]&lt;&gt;"",TimeSpend[[#This Row],[Date]]&lt;&gt;""),TimeSpend[[#This Row],[Personnel number]],""))</f>
        <v>#VALUE!</v>
      </c>
      <c r="B3786" s="85" t="e">
        <f>IF(AND(TimeSpend[[#This Row],[Personnel number]]&lt;&gt;"",TimeSpend[[#This Row],[Date]]&lt;&gt;""),TEXT(TimeSpend[[#This Row],[Date]],"[$-409]yyyyMMdd"),"")</f>
        <v>#VALUE!</v>
      </c>
      <c r="C3786" s="33" t="e">
        <f>IF(AND(TimeSpend[[#This Row],[Personnel number]]&lt;&gt;"",TimeSpend[[#This Row],[Date]]&lt;&gt;""),SUBSTITUTE(TimeSpend[[#This Row],[Hours]],",","."),"")</f>
        <v>#VALUE!</v>
      </c>
      <c r="D3786" t="e">
        <f>IF(AND(TimeSpend[[#This Row],[Personnel number]]&lt;&gt;"",TimeSpend[[#This Row],[Date]]&lt;&gt;""),TimeSpend[[#This Row],[Network]],"")</f>
        <v>#VALUE!</v>
      </c>
      <c r="E3786" t="e">
        <f>IF(AND(TimeSpend[[#This Row],[Personnel number]]&lt;&gt;"",TimeSpend[[#This Row],[Date]]&lt;&gt;""),TimeSpend[[#This Row],[Network Description]],"")</f>
        <v>#VALUE!</v>
      </c>
      <c r="F3786" t="e">
        <f>IF(AND(TimeSpend[[#This Row],[Personnel number]]&lt;&gt;"",TimeSpend[[#This Row],[Date]]&lt;&gt;""),TimeSpend[[#This Row],[Activity]],"")</f>
        <v>#VALUE!</v>
      </c>
      <c r="G3786" t="e">
        <f>IF(AND(TimeSpend[[#This Row],[Personnel number]]&lt;&gt;"",TimeSpend[[#This Row],[Date]]&lt;&gt;""),TimeSpend[[#This Row],[Activity description]],"")</f>
        <v>#VALUE!</v>
      </c>
      <c r="H3786" s="36" t="e">
        <f>IF(AND(TimeSpend[[#This Row],[Personnel number]]&lt;&gt;"",TimeSpend[[#This Row],[Date]]&lt;&gt;""),TimeSpend[[#This Row],[Start Time]],"")</f>
        <v>#VALUE!</v>
      </c>
      <c r="I3786" s="36" t="e">
        <f>IF(AND(TimeSpend[[#This Row],[Personnel number]]&lt;&gt;"",TimeSpend[[#This Row],[Date]]&lt;&gt;""),TimeSpend[[#This Row],[End Time]],"")</f>
        <v>#VALUE!</v>
      </c>
      <c r="J3786" t="e">
        <f>IF(AND(TimeSpend[[#This Row],[Personnel number]]&lt;&gt;"",TimeSpend[[#This Row],[Date]]&lt;&gt;""),TimeSpend[[#This Row],[Location]],"")</f>
        <v>#VALUE!</v>
      </c>
      <c r="K3786" t="e">
        <f>IF(AND(TimeSpend[[#This Row],[Personnel number]]&lt;&gt;"",TimeSpend[[#This Row],[Date]]&lt;&gt;""),TimeSpend[[#This Row],[Task]],"")</f>
        <v>#VALUE!</v>
      </c>
      <c r="L3786" t="e">
        <f>IF(AND(TimeSpend[[#This Row],[Personnel number]]&lt;&gt;"",TimeSpend[[#This Row],[Date]]&lt;&gt;""),Utilization!$J$2,"")</f>
        <v>#VALUE!</v>
      </c>
      <c r="M3786" t="e">
        <f>IF(AND(TimeSpend[[#This Row],[Personnel number]]&lt;&gt;"",TimeSpend[[#This Row],[Date]]&lt;&gt;""),TimeSpend[[#This Row],[Employee Name]],"")</f>
        <v>#VALUE!</v>
      </c>
      <c r="N3786" t="e">
        <f t="shared" si="118"/>
        <v>#VALUE!</v>
      </c>
      <c r="O3786" t="e">
        <f t="shared" si="119"/>
        <v>#VALUE!</v>
      </c>
      <c r="P3786" t="e">
        <f>IF(D3786&lt;&gt;"",VLOOKUP(D3786,Projects!B:C,2,0),"")</f>
        <v>#VALUE!</v>
      </c>
    </row>
    <row r="3787" spans="1:16" x14ac:dyDescent="0.25">
      <c r="A3787" t="e">
        <f>UPPER(IF(AND(TimeSpend[[#This Row],[Personnel number]]&lt;&gt;"",TimeSpend[[#This Row],[Date]]&lt;&gt;""),TimeSpend[[#This Row],[Personnel number]],""))</f>
        <v>#VALUE!</v>
      </c>
      <c r="B3787" s="85" t="e">
        <f>IF(AND(TimeSpend[[#This Row],[Personnel number]]&lt;&gt;"",TimeSpend[[#This Row],[Date]]&lt;&gt;""),TEXT(TimeSpend[[#This Row],[Date]],"[$-409]yyyyMMdd"),"")</f>
        <v>#VALUE!</v>
      </c>
      <c r="C3787" s="33" t="e">
        <f>IF(AND(TimeSpend[[#This Row],[Personnel number]]&lt;&gt;"",TimeSpend[[#This Row],[Date]]&lt;&gt;""),SUBSTITUTE(TimeSpend[[#This Row],[Hours]],",","."),"")</f>
        <v>#VALUE!</v>
      </c>
      <c r="D3787" t="e">
        <f>IF(AND(TimeSpend[[#This Row],[Personnel number]]&lt;&gt;"",TimeSpend[[#This Row],[Date]]&lt;&gt;""),TimeSpend[[#This Row],[Network]],"")</f>
        <v>#VALUE!</v>
      </c>
      <c r="E3787" t="e">
        <f>IF(AND(TimeSpend[[#This Row],[Personnel number]]&lt;&gt;"",TimeSpend[[#This Row],[Date]]&lt;&gt;""),TimeSpend[[#This Row],[Network Description]],"")</f>
        <v>#VALUE!</v>
      </c>
      <c r="F3787" t="e">
        <f>IF(AND(TimeSpend[[#This Row],[Personnel number]]&lt;&gt;"",TimeSpend[[#This Row],[Date]]&lt;&gt;""),TimeSpend[[#This Row],[Activity]],"")</f>
        <v>#VALUE!</v>
      </c>
      <c r="G3787" t="e">
        <f>IF(AND(TimeSpend[[#This Row],[Personnel number]]&lt;&gt;"",TimeSpend[[#This Row],[Date]]&lt;&gt;""),TimeSpend[[#This Row],[Activity description]],"")</f>
        <v>#VALUE!</v>
      </c>
      <c r="H3787" s="36" t="e">
        <f>IF(AND(TimeSpend[[#This Row],[Personnel number]]&lt;&gt;"",TimeSpend[[#This Row],[Date]]&lt;&gt;""),TimeSpend[[#This Row],[Start Time]],"")</f>
        <v>#VALUE!</v>
      </c>
      <c r="I3787" s="36" t="e">
        <f>IF(AND(TimeSpend[[#This Row],[Personnel number]]&lt;&gt;"",TimeSpend[[#This Row],[Date]]&lt;&gt;""),TimeSpend[[#This Row],[End Time]],"")</f>
        <v>#VALUE!</v>
      </c>
      <c r="J3787" t="e">
        <f>IF(AND(TimeSpend[[#This Row],[Personnel number]]&lt;&gt;"",TimeSpend[[#This Row],[Date]]&lt;&gt;""),TimeSpend[[#This Row],[Location]],"")</f>
        <v>#VALUE!</v>
      </c>
      <c r="K3787" t="e">
        <f>IF(AND(TimeSpend[[#This Row],[Personnel number]]&lt;&gt;"",TimeSpend[[#This Row],[Date]]&lt;&gt;""),TimeSpend[[#This Row],[Task]],"")</f>
        <v>#VALUE!</v>
      </c>
      <c r="L3787" t="e">
        <f>IF(AND(TimeSpend[[#This Row],[Personnel number]]&lt;&gt;"",TimeSpend[[#This Row],[Date]]&lt;&gt;""),Utilization!$J$2,"")</f>
        <v>#VALUE!</v>
      </c>
      <c r="M3787" t="e">
        <f>IF(AND(TimeSpend[[#This Row],[Personnel number]]&lt;&gt;"",TimeSpend[[#This Row],[Date]]&lt;&gt;""),TimeSpend[[#This Row],[Employee Name]],"")</f>
        <v>#VALUE!</v>
      </c>
      <c r="N3787" t="e">
        <f t="shared" si="118"/>
        <v>#VALUE!</v>
      </c>
      <c r="O3787" t="e">
        <f t="shared" si="119"/>
        <v>#VALUE!</v>
      </c>
      <c r="P3787" t="e">
        <f>IF(D3787&lt;&gt;"",VLOOKUP(D3787,Projects!B:C,2,0),"")</f>
        <v>#VALUE!</v>
      </c>
    </row>
    <row r="3788" spans="1:16" x14ac:dyDescent="0.25">
      <c r="A3788" t="e">
        <f>UPPER(IF(AND(TimeSpend[[#This Row],[Personnel number]]&lt;&gt;"",TimeSpend[[#This Row],[Date]]&lt;&gt;""),TimeSpend[[#This Row],[Personnel number]],""))</f>
        <v>#VALUE!</v>
      </c>
      <c r="B3788" s="85" t="e">
        <f>IF(AND(TimeSpend[[#This Row],[Personnel number]]&lt;&gt;"",TimeSpend[[#This Row],[Date]]&lt;&gt;""),TEXT(TimeSpend[[#This Row],[Date]],"[$-409]yyyyMMdd"),"")</f>
        <v>#VALUE!</v>
      </c>
      <c r="C3788" s="33" t="e">
        <f>IF(AND(TimeSpend[[#This Row],[Personnel number]]&lt;&gt;"",TimeSpend[[#This Row],[Date]]&lt;&gt;""),SUBSTITUTE(TimeSpend[[#This Row],[Hours]],",","."),"")</f>
        <v>#VALUE!</v>
      </c>
      <c r="D3788" t="e">
        <f>IF(AND(TimeSpend[[#This Row],[Personnel number]]&lt;&gt;"",TimeSpend[[#This Row],[Date]]&lt;&gt;""),TimeSpend[[#This Row],[Network]],"")</f>
        <v>#VALUE!</v>
      </c>
      <c r="E3788" t="e">
        <f>IF(AND(TimeSpend[[#This Row],[Personnel number]]&lt;&gt;"",TimeSpend[[#This Row],[Date]]&lt;&gt;""),TimeSpend[[#This Row],[Network Description]],"")</f>
        <v>#VALUE!</v>
      </c>
      <c r="F3788" t="e">
        <f>IF(AND(TimeSpend[[#This Row],[Personnel number]]&lt;&gt;"",TimeSpend[[#This Row],[Date]]&lt;&gt;""),TimeSpend[[#This Row],[Activity]],"")</f>
        <v>#VALUE!</v>
      </c>
      <c r="G3788" t="e">
        <f>IF(AND(TimeSpend[[#This Row],[Personnel number]]&lt;&gt;"",TimeSpend[[#This Row],[Date]]&lt;&gt;""),TimeSpend[[#This Row],[Activity description]],"")</f>
        <v>#VALUE!</v>
      </c>
      <c r="H3788" s="36" t="e">
        <f>IF(AND(TimeSpend[[#This Row],[Personnel number]]&lt;&gt;"",TimeSpend[[#This Row],[Date]]&lt;&gt;""),TimeSpend[[#This Row],[Start Time]],"")</f>
        <v>#VALUE!</v>
      </c>
      <c r="I3788" s="36" t="e">
        <f>IF(AND(TimeSpend[[#This Row],[Personnel number]]&lt;&gt;"",TimeSpend[[#This Row],[Date]]&lt;&gt;""),TimeSpend[[#This Row],[End Time]],"")</f>
        <v>#VALUE!</v>
      </c>
      <c r="J3788" t="e">
        <f>IF(AND(TimeSpend[[#This Row],[Personnel number]]&lt;&gt;"",TimeSpend[[#This Row],[Date]]&lt;&gt;""),TimeSpend[[#This Row],[Location]],"")</f>
        <v>#VALUE!</v>
      </c>
      <c r="K3788" t="e">
        <f>IF(AND(TimeSpend[[#This Row],[Personnel number]]&lt;&gt;"",TimeSpend[[#This Row],[Date]]&lt;&gt;""),TimeSpend[[#This Row],[Task]],"")</f>
        <v>#VALUE!</v>
      </c>
      <c r="L3788" t="e">
        <f>IF(AND(TimeSpend[[#This Row],[Personnel number]]&lt;&gt;"",TimeSpend[[#This Row],[Date]]&lt;&gt;""),Utilization!$J$2,"")</f>
        <v>#VALUE!</v>
      </c>
      <c r="M3788" t="e">
        <f>IF(AND(TimeSpend[[#This Row],[Personnel number]]&lt;&gt;"",TimeSpend[[#This Row],[Date]]&lt;&gt;""),TimeSpend[[#This Row],[Employee Name]],"")</f>
        <v>#VALUE!</v>
      </c>
      <c r="N3788" t="e">
        <f t="shared" si="118"/>
        <v>#VALUE!</v>
      </c>
      <c r="O3788" t="e">
        <f t="shared" si="119"/>
        <v>#VALUE!</v>
      </c>
      <c r="P3788" t="e">
        <f>IF(D3788&lt;&gt;"",VLOOKUP(D3788,Projects!B:C,2,0),"")</f>
        <v>#VALUE!</v>
      </c>
    </row>
    <row r="3789" spans="1:16" x14ac:dyDescent="0.25">
      <c r="A3789" t="e">
        <f>UPPER(IF(AND(TimeSpend[[#This Row],[Personnel number]]&lt;&gt;"",TimeSpend[[#This Row],[Date]]&lt;&gt;""),TimeSpend[[#This Row],[Personnel number]],""))</f>
        <v>#VALUE!</v>
      </c>
      <c r="B3789" s="85" t="e">
        <f>IF(AND(TimeSpend[[#This Row],[Personnel number]]&lt;&gt;"",TimeSpend[[#This Row],[Date]]&lt;&gt;""),TEXT(TimeSpend[[#This Row],[Date]],"[$-409]yyyyMMdd"),"")</f>
        <v>#VALUE!</v>
      </c>
      <c r="C3789" s="33" t="e">
        <f>IF(AND(TimeSpend[[#This Row],[Personnel number]]&lt;&gt;"",TimeSpend[[#This Row],[Date]]&lt;&gt;""),SUBSTITUTE(TimeSpend[[#This Row],[Hours]],",","."),"")</f>
        <v>#VALUE!</v>
      </c>
      <c r="D3789" t="e">
        <f>IF(AND(TimeSpend[[#This Row],[Personnel number]]&lt;&gt;"",TimeSpend[[#This Row],[Date]]&lt;&gt;""),TimeSpend[[#This Row],[Network]],"")</f>
        <v>#VALUE!</v>
      </c>
      <c r="E3789" t="e">
        <f>IF(AND(TimeSpend[[#This Row],[Personnel number]]&lt;&gt;"",TimeSpend[[#This Row],[Date]]&lt;&gt;""),TimeSpend[[#This Row],[Network Description]],"")</f>
        <v>#VALUE!</v>
      </c>
      <c r="F3789" t="e">
        <f>IF(AND(TimeSpend[[#This Row],[Personnel number]]&lt;&gt;"",TimeSpend[[#This Row],[Date]]&lt;&gt;""),TimeSpend[[#This Row],[Activity]],"")</f>
        <v>#VALUE!</v>
      </c>
      <c r="G3789" t="e">
        <f>IF(AND(TimeSpend[[#This Row],[Personnel number]]&lt;&gt;"",TimeSpend[[#This Row],[Date]]&lt;&gt;""),TimeSpend[[#This Row],[Activity description]],"")</f>
        <v>#VALUE!</v>
      </c>
      <c r="H3789" s="36" t="e">
        <f>IF(AND(TimeSpend[[#This Row],[Personnel number]]&lt;&gt;"",TimeSpend[[#This Row],[Date]]&lt;&gt;""),TimeSpend[[#This Row],[Start Time]],"")</f>
        <v>#VALUE!</v>
      </c>
      <c r="I3789" s="36" t="e">
        <f>IF(AND(TimeSpend[[#This Row],[Personnel number]]&lt;&gt;"",TimeSpend[[#This Row],[Date]]&lt;&gt;""),TimeSpend[[#This Row],[End Time]],"")</f>
        <v>#VALUE!</v>
      </c>
      <c r="J3789" t="e">
        <f>IF(AND(TimeSpend[[#This Row],[Personnel number]]&lt;&gt;"",TimeSpend[[#This Row],[Date]]&lt;&gt;""),TimeSpend[[#This Row],[Location]],"")</f>
        <v>#VALUE!</v>
      </c>
      <c r="K3789" t="e">
        <f>IF(AND(TimeSpend[[#This Row],[Personnel number]]&lt;&gt;"",TimeSpend[[#This Row],[Date]]&lt;&gt;""),TimeSpend[[#This Row],[Task]],"")</f>
        <v>#VALUE!</v>
      </c>
      <c r="L3789" t="e">
        <f>IF(AND(TimeSpend[[#This Row],[Personnel number]]&lt;&gt;"",TimeSpend[[#This Row],[Date]]&lt;&gt;""),Utilization!$J$2,"")</f>
        <v>#VALUE!</v>
      </c>
      <c r="M3789" t="e">
        <f>IF(AND(TimeSpend[[#This Row],[Personnel number]]&lt;&gt;"",TimeSpend[[#This Row],[Date]]&lt;&gt;""),TimeSpend[[#This Row],[Employee Name]],"")</f>
        <v>#VALUE!</v>
      </c>
      <c r="N3789" t="e">
        <f t="shared" si="118"/>
        <v>#VALUE!</v>
      </c>
      <c r="O3789" t="e">
        <f t="shared" si="119"/>
        <v>#VALUE!</v>
      </c>
      <c r="P3789" t="e">
        <f>IF(D3789&lt;&gt;"",VLOOKUP(D3789,Projects!B:C,2,0),"")</f>
        <v>#VALUE!</v>
      </c>
    </row>
    <row r="3790" spans="1:16" x14ac:dyDescent="0.25">
      <c r="A3790" t="e">
        <f>UPPER(IF(AND(TimeSpend[[#This Row],[Personnel number]]&lt;&gt;"",TimeSpend[[#This Row],[Date]]&lt;&gt;""),TimeSpend[[#This Row],[Personnel number]],""))</f>
        <v>#VALUE!</v>
      </c>
      <c r="B3790" s="85" t="e">
        <f>IF(AND(TimeSpend[[#This Row],[Personnel number]]&lt;&gt;"",TimeSpend[[#This Row],[Date]]&lt;&gt;""),TEXT(TimeSpend[[#This Row],[Date]],"[$-409]yyyyMMdd"),"")</f>
        <v>#VALUE!</v>
      </c>
      <c r="C3790" s="33" t="e">
        <f>IF(AND(TimeSpend[[#This Row],[Personnel number]]&lt;&gt;"",TimeSpend[[#This Row],[Date]]&lt;&gt;""),SUBSTITUTE(TimeSpend[[#This Row],[Hours]],",","."),"")</f>
        <v>#VALUE!</v>
      </c>
      <c r="D3790" t="e">
        <f>IF(AND(TimeSpend[[#This Row],[Personnel number]]&lt;&gt;"",TimeSpend[[#This Row],[Date]]&lt;&gt;""),TimeSpend[[#This Row],[Network]],"")</f>
        <v>#VALUE!</v>
      </c>
      <c r="E3790" t="e">
        <f>IF(AND(TimeSpend[[#This Row],[Personnel number]]&lt;&gt;"",TimeSpend[[#This Row],[Date]]&lt;&gt;""),TimeSpend[[#This Row],[Network Description]],"")</f>
        <v>#VALUE!</v>
      </c>
      <c r="F3790" t="e">
        <f>IF(AND(TimeSpend[[#This Row],[Personnel number]]&lt;&gt;"",TimeSpend[[#This Row],[Date]]&lt;&gt;""),TimeSpend[[#This Row],[Activity]],"")</f>
        <v>#VALUE!</v>
      </c>
      <c r="G3790" t="e">
        <f>IF(AND(TimeSpend[[#This Row],[Personnel number]]&lt;&gt;"",TimeSpend[[#This Row],[Date]]&lt;&gt;""),TimeSpend[[#This Row],[Activity description]],"")</f>
        <v>#VALUE!</v>
      </c>
      <c r="H3790" s="36" t="e">
        <f>IF(AND(TimeSpend[[#This Row],[Personnel number]]&lt;&gt;"",TimeSpend[[#This Row],[Date]]&lt;&gt;""),TimeSpend[[#This Row],[Start Time]],"")</f>
        <v>#VALUE!</v>
      </c>
      <c r="I3790" s="36" t="e">
        <f>IF(AND(TimeSpend[[#This Row],[Personnel number]]&lt;&gt;"",TimeSpend[[#This Row],[Date]]&lt;&gt;""),TimeSpend[[#This Row],[End Time]],"")</f>
        <v>#VALUE!</v>
      </c>
      <c r="J3790" t="e">
        <f>IF(AND(TimeSpend[[#This Row],[Personnel number]]&lt;&gt;"",TimeSpend[[#This Row],[Date]]&lt;&gt;""),TimeSpend[[#This Row],[Location]],"")</f>
        <v>#VALUE!</v>
      </c>
      <c r="K3790" t="e">
        <f>IF(AND(TimeSpend[[#This Row],[Personnel number]]&lt;&gt;"",TimeSpend[[#This Row],[Date]]&lt;&gt;""),TimeSpend[[#This Row],[Task]],"")</f>
        <v>#VALUE!</v>
      </c>
      <c r="L3790" t="e">
        <f>IF(AND(TimeSpend[[#This Row],[Personnel number]]&lt;&gt;"",TimeSpend[[#This Row],[Date]]&lt;&gt;""),Utilization!$J$2,"")</f>
        <v>#VALUE!</v>
      </c>
      <c r="M3790" t="e">
        <f>IF(AND(TimeSpend[[#This Row],[Personnel number]]&lt;&gt;"",TimeSpend[[#This Row],[Date]]&lt;&gt;""),TimeSpend[[#This Row],[Employee Name]],"")</f>
        <v>#VALUE!</v>
      </c>
      <c r="N3790" t="e">
        <f t="shared" si="118"/>
        <v>#VALUE!</v>
      </c>
      <c r="O3790" t="e">
        <f t="shared" si="119"/>
        <v>#VALUE!</v>
      </c>
      <c r="P3790" t="e">
        <f>IF(D3790&lt;&gt;"",VLOOKUP(D3790,Projects!B:C,2,0),"")</f>
        <v>#VALUE!</v>
      </c>
    </row>
    <row r="3791" spans="1:16" x14ac:dyDescent="0.25">
      <c r="A3791" t="e">
        <f>UPPER(IF(AND(TimeSpend[[#This Row],[Personnel number]]&lt;&gt;"",TimeSpend[[#This Row],[Date]]&lt;&gt;""),TimeSpend[[#This Row],[Personnel number]],""))</f>
        <v>#VALUE!</v>
      </c>
      <c r="B3791" s="85" t="e">
        <f>IF(AND(TimeSpend[[#This Row],[Personnel number]]&lt;&gt;"",TimeSpend[[#This Row],[Date]]&lt;&gt;""),TEXT(TimeSpend[[#This Row],[Date]],"[$-409]yyyyMMdd"),"")</f>
        <v>#VALUE!</v>
      </c>
      <c r="C3791" s="33" t="e">
        <f>IF(AND(TimeSpend[[#This Row],[Personnel number]]&lt;&gt;"",TimeSpend[[#This Row],[Date]]&lt;&gt;""),SUBSTITUTE(TimeSpend[[#This Row],[Hours]],",","."),"")</f>
        <v>#VALUE!</v>
      </c>
      <c r="D3791" t="e">
        <f>IF(AND(TimeSpend[[#This Row],[Personnel number]]&lt;&gt;"",TimeSpend[[#This Row],[Date]]&lt;&gt;""),TimeSpend[[#This Row],[Network]],"")</f>
        <v>#VALUE!</v>
      </c>
      <c r="E3791" t="e">
        <f>IF(AND(TimeSpend[[#This Row],[Personnel number]]&lt;&gt;"",TimeSpend[[#This Row],[Date]]&lt;&gt;""),TimeSpend[[#This Row],[Network Description]],"")</f>
        <v>#VALUE!</v>
      </c>
      <c r="F3791" t="e">
        <f>IF(AND(TimeSpend[[#This Row],[Personnel number]]&lt;&gt;"",TimeSpend[[#This Row],[Date]]&lt;&gt;""),TimeSpend[[#This Row],[Activity]],"")</f>
        <v>#VALUE!</v>
      </c>
      <c r="G3791" t="e">
        <f>IF(AND(TimeSpend[[#This Row],[Personnel number]]&lt;&gt;"",TimeSpend[[#This Row],[Date]]&lt;&gt;""),TimeSpend[[#This Row],[Activity description]],"")</f>
        <v>#VALUE!</v>
      </c>
      <c r="H3791" s="36" t="e">
        <f>IF(AND(TimeSpend[[#This Row],[Personnel number]]&lt;&gt;"",TimeSpend[[#This Row],[Date]]&lt;&gt;""),TimeSpend[[#This Row],[Start Time]],"")</f>
        <v>#VALUE!</v>
      </c>
      <c r="I3791" s="36" t="e">
        <f>IF(AND(TimeSpend[[#This Row],[Personnel number]]&lt;&gt;"",TimeSpend[[#This Row],[Date]]&lt;&gt;""),TimeSpend[[#This Row],[End Time]],"")</f>
        <v>#VALUE!</v>
      </c>
      <c r="J3791" t="e">
        <f>IF(AND(TimeSpend[[#This Row],[Personnel number]]&lt;&gt;"",TimeSpend[[#This Row],[Date]]&lt;&gt;""),TimeSpend[[#This Row],[Location]],"")</f>
        <v>#VALUE!</v>
      </c>
      <c r="K3791" t="e">
        <f>IF(AND(TimeSpend[[#This Row],[Personnel number]]&lt;&gt;"",TimeSpend[[#This Row],[Date]]&lt;&gt;""),TimeSpend[[#This Row],[Task]],"")</f>
        <v>#VALUE!</v>
      </c>
      <c r="L3791" t="e">
        <f>IF(AND(TimeSpend[[#This Row],[Personnel number]]&lt;&gt;"",TimeSpend[[#This Row],[Date]]&lt;&gt;""),Utilization!$J$2,"")</f>
        <v>#VALUE!</v>
      </c>
      <c r="M3791" t="e">
        <f>IF(AND(TimeSpend[[#This Row],[Personnel number]]&lt;&gt;"",TimeSpend[[#This Row],[Date]]&lt;&gt;""),TimeSpend[[#This Row],[Employee Name]],"")</f>
        <v>#VALUE!</v>
      </c>
      <c r="N3791" t="e">
        <f t="shared" si="118"/>
        <v>#VALUE!</v>
      </c>
      <c r="O3791" t="e">
        <f t="shared" si="119"/>
        <v>#VALUE!</v>
      </c>
      <c r="P3791" t="e">
        <f>IF(D3791&lt;&gt;"",VLOOKUP(D3791,Projects!B:C,2,0),"")</f>
        <v>#VALUE!</v>
      </c>
    </row>
    <row r="3792" spans="1:16" x14ac:dyDescent="0.25">
      <c r="A3792" t="e">
        <f>UPPER(IF(AND(TimeSpend[[#This Row],[Personnel number]]&lt;&gt;"",TimeSpend[[#This Row],[Date]]&lt;&gt;""),TimeSpend[[#This Row],[Personnel number]],""))</f>
        <v>#VALUE!</v>
      </c>
      <c r="B3792" s="85" t="e">
        <f>IF(AND(TimeSpend[[#This Row],[Personnel number]]&lt;&gt;"",TimeSpend[[#This Row],[Date]]&lt;&gt;""),TEXT(TimeSpend[[#This Row],[Date]],"[$-409]yyyyMMdd"),"")</f>
        <v>#VALUE!</v>
      </c>
      <c r="C3792" s="33" t="e">
        <f>IF(AND(TimeSpend[[#This Row],[Personnel number]]&lt;&gt;"",TimeSpend[[#This Row],[Date]]&lt;&gt;""),SUBSTITUTE(TimeSpend[[#This Row],[Hours]],",","."),"")</f>
        <v>#VALUE!</v>
      </c>
      <c r="D3792" t="e">
        <f>IF(AND(TimeSpend[[#This Row],[Personnel number]]&lt;&gt;"",TimeSpend[[#This Row],[Date]]&lt;&gt;""),TimeSpend[[#This Row],[Network]],"")</f>
        <v>#VALUE!</v>
      </c>
      <c r="E3792" t="e">
        <f>IF(AND(TimeSpend[[#This Row],[Personnel number]]&lt;&gt;"",TimeSpend[[#This Row],[Date]]&lt;&gt;""),TimeSpend[[#This Row],[Network Description]],"")</f>
        <v>#VALUE!</v>
      </c>
      <c r="F3792" t="e">
        <f>IF(AND(TimeSpend[[#This Row],[Personnel number]]&lt;&gt;"",TimeSpend[[#This Row],[Date]]&lt;&gt;""),TimeSpend[[#This Row],[Activity]],"")</f>
        <v>#VALUE!</v>
      </c>
      <c r="G3792" t="e">
        <f>IF(AND(TimeSpend[[#This Row],[Personnel number]]&lt;&gt;"",TimeSpend[[#This Row],[Date]]&lt;&gt;""),TimeSpend[[#This Row],[Activity description]],"")</f>
        <v>#VALUE!</v>
      </c>
      <c r="H3792" s="36" t="e">
        <f>IF(AND(TimeSpend[[#This Row],[Personnel number]]&lt;&gt;"",TimeSpend[[#This Row],[Date]]&lt;&gt;""),TimeSpend[[#This Row],[Start Time]],"")</f>
        <v>#VALUE!</v>
      </c>
      <c r="I3792" s="36" t="e">
        <f>IF(AND(TimeSpend[[#This Row],[Personnel number]]&lt;&gt;"",TimeSpend[[#This Row],[Date]]&lt;&gt;""),TimeSpend[[#This Row],[End Time]],"")</f>
        <v>#VALUE!</v>
      </c>
      <c r="J3792" t="e">
        <f>IF(AND(TimeSpend[[#This Row],[Personnel number]]&lt;&gt;"",TimeSpend[[#This Row],[Date]]&lt;&gt;""),TimeSpend[[#This Row],[Location]],"")</f>
        <v>#VALUE!</v>
      </c>
      <c r="K3792" t="e">
        <f>IF(AND(TimeSpend[[#This Row],[Personnel number]]&lt;&gt;"",TimeSpend[[#This Row],[Date]]&lt;&gt;""),TimeSpend[[#This Row],[Task]],"")</f>
        <v>#VALUE!</v>
      </c>
      <c r="L3792" t="e">
        <f>IF(AND(TimeSpend[[#This Row],[Personnel number]]&lt;&gt;"",TimeSpend[[#This Row],[Date]]&lt;&gt;""),Utilization!$J$2,"")</f>
        <v>#VALUE!</v>
      </c>
      <c r="M3792" t="e">
        <f>IF(AND(TimeSpend[[#This Row],[Personnel number]]&lt;&gt;"",TimeSpend[[#This Row],[Date]]&lt;&gt;""),TimeSpend[[#This Row],[Employee Name]],"")</f>
        <v>#VALUE!</v>
      </c>
      <c r="N3792" t="e">
        <f t="shared" si="118"/>
        <v>#VALUE!</v>
      </c>
      <c r="O3792" t="e">
        <f t="shared" si="119"/>
        <v>#VALUE!</v>
      </c>
      <c r="P3792" t="e">
        <f>IF(D3792&lt;&gt;"",VLOOKUP(D3792,Projects!B:C,2,0),"")</f>
        <v>#VALUE!</v>
      </c>
    </row>
    <row r="3793" spans="1:16" x14ac:dyDescent="0.25">
      <c r="A3793" t="e">
        <f>UPPER(IF(AND(TimeSpend[[#This Row],[Personnel number]]&lt;&gt;"",TimeSpend[[#This Row],[Date]]&lt;&gt;""),TimeSpend[[#This Row],[Personnel number]],""))</f>
        <v>#VALUE!</v>
      </c>
      <c r="B3793" s="85" t="e">
        <f>IF(AND(TimeSpend[[#This Row],[Personnel number]]&lt;&gt;"",TimeSpend[[#This Row],[Date]]&lt;&gt;""),TEXT(TimeSpend[[#This Row],[Date]],"[$-409]yyyyMMdd"),"")</f>
        <v>#VALUE!</v>
      </c>
      <c r="C3793" s="33" t="e">
        <f>IF(AND(TimeSpend[[#This Row],[Personnel number]]&lt;&gt;"",TimeSpend[[#This Row],[Date]]&lt;&gt;""),SUBSTITUTE(TimeSpend[[#This Row],[Hours]],",","."),"")</f>
        <v>#VALUE!</v>
      </c>
      <c r="D3793" t="e">
        <f>IF(AND(TimeSpend[[#This Row],[Personnel number]]&lt;&gt;"",TimeSpend[[#This Row],[Date]]&lt;&gt;""),TimeSpend[[#This Row],[Network]],"")</f>
        <v>#VALUE!</v>
      </c>
      <c r="E3793" t="e">
        <f>IF(AND(TimeSpend[[#This Row],[Personnel number]]&lt;&gt;"",TimeSpend[[#This Row],[Date]]&lt;&gt;""),TimeSpend[[#This Row],[Network Description]],"")</f>
        <v>#VALUE!</v>
      </c>
      <c r="F3793" t="e">
        <f>IF(AND(TimeSpend[[#This Row],[Personnel number]]&lt;&gt;"",TimeSpend[[#This Row],[Date]]&lt;&gt;""),TimeSpend[[#This Row],[Activity]],"")</f>
        <v>#VALUE!</v>
      </c>
      <c r="G3793" t="e">
        <f>IF(AND(TimeSpend[[#This Row],[Personnel number]]&lt;&gt;"",TimeSpend[[#This Row],[Date]]&lt;&gt;""),TimeSpend[[#This Row],[Activity description]],"")</f>
        <v>#VALUE!</v>
      </c>
      <c r="H3793" s="36" t="e">
        <f>IF(AND(TimeSpend[[#This Row],[Personnel number]]&lt;&gt;"",TimeSpend[[#This Row],[Date]]&lt;&gt;""),TimeSpend[[#This Row],[Start Time]],"")</f>
        <v>#VALUE!</v>
      </c>
      <c r="I3793" s="36" t="e">
        <f>IF(AND(TimeSpend[[#This Row],[Personnel number]]&lt;&gt;"",TimeSpend[[#This Row],[Date]]&lt;&gt;""),TimeSpend[[#This Row],[End Time]],"")</f>
        <v>#VALUE!</v>
      </c>
      <c r="J3793" t="e">
        <f>IF(AND(TimeSpend[[#This Row],[Personnel number]]&lt;&gt;"",TimeSpend[[#This Row],[Date]]&lt;&gt;""),TimeSpend[[#This Row],[Location]],"")</f>
        <v>#VALUE!</v>
      </c>
      <c r="K3793" t="e">
        <f>IF(AND(TimeSpend[[#This Row],[Personnel number]]&lt;&gt;"",TimeSpend[[#This Row],[Date]]&lt;&gt;""),TimeSpend[[#This Row],[Task]],"")</f>
        <v>#VALUE!</v>
      </c>
      <c r="L3793" t="e">
        <f>IF(AND(TimeSpend[[#This Row],[Personnel number]]&lt;&gt;"",TimeSpend[[#This Row],[Date]]&lt;&gt;""),Utilization!$J$2,"")</f>
        <v>#VALUE!</v>
      </c>
      <c r="M3793" t="e">
        <f>IF(AND(TimeSpend[[#This Row],[Personnel number]]&lt;&gt;"",TimeSpend[[#This Row],[Date]]&lt;&gt;""),TimeSpend[[#This Row],[Employee Name]],"")</f>
        <v>#VALUE!</v>
      </c>
      <c r="N3793" t="e">
        <f t="shared" si="118"/>
        <v>#VALUE!</v>
      </c>
      <c r="O3793" t="e">
        <f t="shared" si="119"/>
        <v>#VALUE!</v>
      </c>
      <c r="P3793" t="e">
        <f>IF(D3793&lt;&gt;"",VLOOKUP(D3793,Projects!B:C,2,0),"")</f>
        <v>#VALUE!</v>
      </c>
    </row>
    <row r="3794" spans="1:16" x14ac:dyDescent="0.25">
      <c r="A3794" t="e">
        <f>UPPER(IF(AND(TimeSpend[[#This Row],[Personnel number]]&lt;&gt;"",TimeSpend[[#This Row],[Date]]&lt;&gt;""),TimeSpend[[#This Row],[Personnel number]],""))</f>
        <v>#VALUE!</v>
      </c>
      <c r="B3794" s="85" t="e">
        <f>IF(AND(TimeSpend[[#This Row],[Personnel number]]&lt;&gt;"",TimeSpend[[#This Row],[Date]]&lt;&gt;""),TEXT(TimeSpend[[#This Row],[Date]],"[$-409]yyyyMMdd"),"")</f>
        <v>#VALUE!</v>
      </c>
      <c r="C3794" s="33" t="e">
        <f>IF(AND(TimeSpend[[#This Row],[Personnel number]]&lt;&gt;"",TimeSpend[[#This Row],[Date]]&lt;&gt;""),SUBSTITUTE(TimeSpend[[#This Row],[Hours]],",","."),"")</f>
        <v>#VALUE!</v>
      </c>
      <c r="D3794" t="e">
        <f>IF(AND(TimeSpend[[#This Row],[Personnel number]]&lt;&gt;"",TimeSpend[[#This Row],[Date]]&lt;&gt;""),TimeSpend[[#This Row],[Network]],"")</f>
        <v>#VALUE!</v>
      </c>
      <c r="E3794" t="e">
        <f>IF(AND(TimeSpend[[#This Row],[Personnel number]]&lt;&gt;"",TimeSpend[[#This Row],[Date]]&lt;&gt;""),TimeSpend[[#This Row],[Network Description]],"")</f>
        <v>#VALUE!</v>
      </c>
      <c r="F3794" t="e">
        <f>IF(AND(TimeSpend[[#This Row],[Personnel number]]&lt;&gt;"",TimeSpend[[#This Row],[Date]]&lt;&gt;""),TimeSpend[[#This Row],[Activity]],"")</f>
        <v>#VALUE!</v>
      </c>
      <c r="G3794" t="e">
        <f>IF(AND(TimeSpend[[#This Row],[Personnel number]]&lt;&gt;"",TimeSpend[[#This Row],[Date]]&lt;&gt;""),TimeSpend[[#This Row],[Activity description]],"")</f>
        <v>#VALUE!</v>
      </c>
      <c r="H3794" s="36" t="e">
        <f>IF(AND(TimeSpend[[#This Row],[Personnel number]]&lt;&gt;"",TimeSpend[[#This Row],[Date]]&lt;&gt;""),TimeSpend[[#This Row],[Start Time]],"")</f>
        <v>#VALUE!</v>
      </c>
      <c r="I3794" s="36" t="e">
        <f>IF(AND(TimeSpend[[#This Row],[Personnel number]]&lt;&gt;"",TimeSpend[[#This Row],[Date]]&lt;&gt;""),TimeSpend[[#This Row],[End Time]],"")</f>
        <v>#VALUE!</v>
      </c>
      <c r="J3794" t="e">
        <f>IF(AND(TimeSpend[[#This Row],[Personnel number]]&lt;&gt;"",TimeSpend[[#This Row],[Date]]&lt;&gt;""),TimeSpend[[#This Row],[Location]],"")</f>
        <v>#VALUE!</v>
      </c>
      <c r="K3794" t="e">
        <f>IF(AND(TimeSpend[[#This Row],[Personnel number]]&lt;&gt;"",TimeSpend[[#This Row],[Date]]&lt;&gt;""),TimeSpend[[#This Row],[Task]],"")</f>
        <v>#VALUE!</v>
      </c>
      <c r="L3794" t="e">
        <f>IF(AND(TimeSpend[[#This Row],[Personnel number]]&lt;&gt;"",TimeSpend[[#This Row],[Date]]&lt;&gt;""),Utilization!$J$2,"")</f>
        <v>#VALUE!</v>
      </c>
      <c r="M3794" t="e">
        <f>IF(AND(TimeSpend[[#This Row],[Personnel number]]&lt;&gt;"",TimeSpend[[#This Row],[Date]]&lt;&gt;""),TimeSpend[[#This Row],[Employee Name]],"")</f>
        <v>#VALUE!</v>
      </c>
      <c r="N3794" t="e">
        <f t="shared" si="118"/>
        <v>#VALUE!</v>
      </c>
      <c r="O3794" t="e">
        <f t="shared" si="119"/>
        <v>#VALUE!</v>
      </c>
      <c r="P3794" t="e">
        <f>IF(D3794&lt;&gt;"",VLOOKUP(D3794,Projects!B:C,2,0),"")</f>
        <v>#VALUE!</v>
      </c>
    </row>
    <row r="3795" spans="1:16" x14ac:dyDescent="0.25">
      <c r="A3795" t="e">
        <f>UPPER(IF(AND(TimeSpend[[#This Row],[Personnel number]]&lt;&gt;"",TimeSpend[[#This Row],[Date]]&lt;&gt;""),TimeSpend[[#This Row],[Personnel number]],""))</f>
        <v>#VALUE!</v>
      </c>
      <c r="B3795" s="85" t="e">
        <f>IF(AND(TimeSpend[[#This Row],[Personnel number]]&lt;&gt;"",TimeSpend[[#This Row],[Date]]&lt;&gt;""),TEXT(TimeSpend[[#This Row],[Date]],"[$-409]yyyyMMdd"),"")</f>
        <v>#VALUE!</v>
      </c>
      <c r="C3795" s="33" t="e">
        <f>IF(AND(TimeSpend[[#This Row],[Personnel number]]&lt;&gt;"",TimeSpend[[#This Row],[Date]]&lt;&gt;""),SUBSTITUTE(TimeSpend[[#This Row],[Hours]],",","."),"")</f>
        <v>#VALUE!</v>
      </c>
      <c r="D3795" t="e">
        <f>IF(AND(TimeSpend[[#This Row],[Personnel number]]&lt;&gt;"",TimeSpend[[#This Row],[Date]]&lt;&gt;""),TimeSpend[[#This Row],[Network]],"")</f>
        <v>#VALUE!</v>
      </c>
      <c r="E3795" t="e">
        <f>IF(AND(TimeSpend[[#This Row],[Personnel number]]&lt;&gt;"",TimeSpend[[#This Row],[Date]]&lt;&gt;""),TimeSpend[[#This Row],[Network Description]],"")</f>
        <v>#VALUE!</v>
      </c>
      <c r="F3795" t="e">
        <f>IF(AND(TimeSpend[[#This Row],[Personnel number]]&lt;&gt;"",TimeSpend[[#This Row],[Date]]&lt;&gt;""),TimeSpend[[#This Row],[Activity]],"")</f>
        <v>#VALUE!</v>
      </c>
      <c r="G3795" t="e">
        <f>IF(AND(TimeSpend[[#This Row],[Personnel number]]&lt;&gt;"",TimeSpend[[#This Row],[Date]]&lt;&gt;""),TimeSpend[[#This Row],[Activity description]],"")</f>
        <v>#VALUE!</v>
      </c>
      <c r="H3795" s="36" t="e">
        <f>IF(AND(TimeSpend[[#This Row],[Personnel number]]&lt;&gt;"",TimeSpend[[#This Row],[Date]]&lt;&gt;""),TimeSpend[[#This Row],[Start Time]],"")</f>
        <v>#VALUE!</v>
      </c>
      <c r="I3795" s="36" t="e">
        <f>IF(AND(TimeSpend[[#This Row],[Personnel number]]&lt;&gt;"",TimeSpend[[#This Row],[Date]]&lt;&gt;""),TimeSpend[[#This Row],[End Time]],"")</f>
        <v>#VALUE!</v>
      </c>
      <c r="J3795" t="e">
        <f>IF(AND(TimeSpend[[#This Row],[Personnel number]]&lt;&gt;"",TimeSpend[[#This Row],[Date]]&lt;&gt;""),TimeSpend[[#This Row],[Location]],"")</f>
        <v>#VALUE!</v>
      </c>
      <c r="K3795" t="e">
        <f>IF(AND(TimeSpend[[#This Row],[Personnel number]]&lt;&gt;"",TimeSpend[[#This Row],[Date]]&lt;&gt;""),TimeSpend[[#This Row],[Task]],"")</f>
        <v>#VALUE!</v>
      </c>
      <c r="L3795" t="e">
        <f>IF(AND(TimeSpend[[#This Row],[Personnel number]]&lt;&gt;"",TimeSpend[[#This Row],[Date]]&lt;&gt;""),Utilization!$J$2,"")</f>
        <v>#VALUE!</v>
      </c>
      <c r="M3795" t="e">
        <f>IF(AND(TimeSpend[[#This Row],[Personnel number]]&lt;&gt;"",TimeSpend[[#This Row],[Date]]&lt;&gt;""),TimeSpend[[#This Row],[Employee Name]],"")</f>
        <v>#VALUE!</v>
      </c>
      <c r="N3795" t="e">
        <f t="shared" si="118"/>
        <v>#VALUE!</v>
      </c>
      <c r="O3795" t="e">
        <f t="shared" si="119"/>
        <v>#VALUE!</v>
      </c>
      <c r="P3795" t="e">
        <f>IF(D3795&lt;&gt;"",VLOOKUP(D3795,Projects!B:C,2,0),"")</f>
        <v>#VALUE!</v>
      </c>
    </row>
    <row r="3796" spans="1:16" x14ac:dyDescent="0.25">
      <c r="A3796" t="e">
        <f>UPPER(IF(AND(TimeSpend[[#This Row],[Personnel number]]&lt;&gt;"",TimeSpend[[#This Row],[Date]]&lt;&gt;""),TimeSpend[[#This Row],[Personnel number]],""))</f>
        <v>#VALUE!</v>
      </c>
      <c r="B3796" s="85" t="e">
        <f>IF(AND(TimeSpend[[#This Row],[Personnel number]]&lt;&gt;"",TimeSpend[[#This Row],[Date]]&lt;&gt;""),TEXT(TimeSpend[[#This Row],[Date]],"[$-409]yyyyMMdd"),"")</f>
        <v>#VALUE!</v>
      </c>
      <c r="C3796" s="33" t="e">
        <f>IF(AND(TimeSpend[[#This Row],[Personnel number]]&lt;&gt;"",TimeSpend[[#This Row],[Date]]&lt;&gt;""),SUBSTITUTE(TimeSpend[[#This Row],[Hours]],",","."),"")</f>
        <v>#VALUE!</v>
      </c>
      <c r="D3796" t="e">
        <f>IF(AND(TimeSpend[[#This Row],[Personnel number]]&lt;&gt;"",TimeSpend[[#This Row],[Date]]&lt;&gt;""),TimeSpend[[#This Row],[Network]],"")</f>
        <v>#VALUE!</v>
      </c>
      <c r="E3796" t="e">
        <f>IF(AND(TimeSpend[[#This Row],[Personnel number]]&lt;&gt;"",TimeSpend[[#This Row],[Date]]&lt;&gt;""),TimeSpend[[#This Row],[Network Description]],"")</f>
        <v>#VALUE!</v>
      </c>
      <c r="F3796" t="e">
        <f>IF(AND(TimeSpend[[#This Row],[Personnel number]]&lt;&gt;"",TimeSpend[[#This Row],[Date]]&lt;&gt;""),TimeSpend[[#This Row],[Activity]],"")</f>
        <v>#VALUE!</v>
      </c>
      <c r="G3796" t="e">
        <f>IF(AND(TimeSpend[[#This Row],[Personnel number]]&lt;&gt;"",TimeSpend[[#This Row],[Date]]&lt;&gt;""),TimeSpend[[#This Row],[Activity description]],"")</f>
        <v>#VALUE!</v>
      </c>
      <c r="H3796" s="36" t="e">
        <f>IF(AND(TimeSpend[[#This Row],[Personnel number]]&lt;&gt;"",TimeSpend[[#This Row],[Date]]&lt;&gt;""),TimeSpend[[#This Row],[Start Time]],"")</f>
        <v>#VALUE!</v>
      </c>
      <c r="I3796" s="36" t="e">
        <f>IF(AND(TimeSpend[[#This Row],[Personnel number]]&lt;&gt;"",TimeSpend[[#This Row],[Date]]&lt;&gt;""),TimeSpend[[#This Row],[End Time]],"")</f>
        <v>#VALUE!</v>
      </c>
      <c r="J3796" t="e">
        <f>IF(AND(TimeSpend[[#This Row],[Personnel number]]&lt;&gt;"",TimeSpend[[#This Row],[Date]]&lt;&gt;""),TimeSpend[[#This Row],[Location]],"")</f>
        <v>#VALUE!</v>
      </c>
      <c r="K3796" t="e">
        <f>IF(AND(TimeSpend[[#This Row],[Personnel number]]&lt;&gt;"",TimeSpend[[#This Row],[Date]]&lt;&gt;""),TimeSpend[[#This Row],[Task]],"")</f>
        <v>#VALUE!</v>
      </c>
      <c r="L3796" t="e">
        <f>IF(AND(TimeSpend[[#This Row],[Personnel number]]&lt;&gt;"",TimeSpend[[#This Row],[Date]]&lt;&gt;""),Utilization!$J$2,"")</f>
        <v>#VALUE!</v>
      </c>
      <c r="M3796" t="e">
        <f>IF(AND(TimeSpend[[#This Row],[Personnel number]]&lt;&gt;"",TimeSpend[[#This Row],[Date]]&lt;&gt;""),TimeSpend[[#This Row],[Employee Name]],"")</f>
        <v>#VALUE!</v>
      </c>
      <c r="N3796" t="e">
        <f t="shared" si="118"/>
        <v>#VALUE!</v>
      </c>
      <c r="O3796" t="e">
        <f t="shared" si="119"/>
        <v>#VALUE!</v>
      </c>
      <c r="P3796" t="e">
        <f>IF(D3796&lt;&gt;"",VLOOKUP(D3796,Projects!B:C,2,0),"")</f>
        <v>#VALUE!</v>
      </c>
    </row>
    <row r="3797" spans="1:16" x14ac:dyDescent="0.25">
      <c r="A3797" t="e">
        <f>UPPER(IF(AND(TimeSpend[[#This Row],[Personnel number]]&lt;&gt;"",TimeSpend[[#This Row],[Date]]&lt;&gt;""),TimeSpend[[#This Row],[Personnel number]],""))</f>
        <v>#VALUE!</v>
      </c>
      <c r="B3797" s="85" t="e">
        <f>IF(AND(TimeSpend[[#This Row],[Personnel number]]&lt;&gt;"",TimeSpend[[#This Row],[Date]]&lt;&gt;""),TEXT(TimeSpend[[#This Row],[Date]],"[$-409]yyyyMMdd"),"")</f>
        <v>#VALUE!</v>
      </c>
      <c r="C3797" s="33" t="e">
        <f>IF(AND(TimeSpend[[#This Row],[Personnel number]]&lt;&gt;"",TimeSpend[[#This Row],[Date]]&lt;&gt;""),SUBSTITUTE(TimeSpend[[#This Row],[Hours]],",","."),"")</f>
        <v>#VALUE!</v>
      </c>
      <c r="D3797" t="e">
        <f>IF(AND(TimeSpend[[#This Row],[Personnel number]]&lt;&gt;"",TimeSpend[[#This Row],[Date]]&lt;&gt;""),TimeSpend[[#This Row],[Network]],"")</f>
        <v>#VALUE!</v>
      </c>
      <c r="E3797" t="e">
        <f>IF(AND(TimeSpend[[#This Row],[Personnel number]]&lt;&gt;"",TimeSpend[[#This Row],[Date]]&lt;&gt;""),TimeSpend[[#This Row],[Network Description]],"")</f>
        <v>#VALUE!</v>
      </c>
      <c r="F3797" t="e">
        <f>IF(AND(TimeSpend[[#This Row],[Personnel number]]&lt;&gt;"",TimeSpend[[#This Row],[Date]]&lt;&gt;""),TimeSpend[[#This Row],[Activity]],"")</f>
        <v>#VALUE!</v>
      </c>
      <c r="G3797" t="e">
        <f>IF(AND(TimeSpend[[#This Row],[Personnel number]]&lt;&gt;"",TimeSpend[[#This Row],[Date]]&lt;&gt;""),TimeSpend[[#This Row],[Activity description]],"")</f>
        <v>#VALUE!</v>
      </c>
      <c r="H3797" s="36" t="e">
        <f>IF(AND(TimeSpend[[#This Row],[Personnel number]]&lt;&gt;"",TimeSpend[[#This Row],[Date]]&lt;&gt;""),TimeSpend[[#This Row],[Start Time]],"")</f>
        <v>#VALUE!</v>
      </c>
      <c r="I3797" s="36" t="e">
        <f>IF(AND(TimeSpend[[#This Row],[Personnel number]]&lt;&gt;"",TimeSpend[[#This Row],[Date]]&lt;&gt;""),TimeSpend[[#This Row],[End Time]],"")</f>
        <v>#VALUE!</v>
      </c>
      <c r="J3797" t="e">
        <f>IF(AND(TimeSpend[[#This Row],[Personnel number]]&lt;&gt;"",TimeSpend[[#This Row],[Date]]&lt;&gt;""),TimeSpend[[#This Row],[Location]],"")</f>
        <v>#VALUE!</v>
      </c>
      <c r="K3797" t="e">
        <f>IF(AND(TimeSpend[[#This Row],[Personnel number]]&lt;&gt;"",TimeSpend[[#This Row],[Date]]&lt;&gt;""),TimeSpend[[#This Row],[Task]],"")</f>
        <v>#VALUE!</v>
      </c>
      <c r="L3797" t="e">
        <f>IF(AND(TimeSpend[[#This Row],[Personnel number]]&lt;&gt;"",TimeSpend[[#This Row],[Date]]&lt;&gt;""),Utilization!$J$2,"")</f>
        <v>#VALUE!</v>
      </c>
      <c r="M3797" t="e">
        <f>IF(AND(TimeSpend[[#This Row],[Personnel number]]&lt;&gt;"",TimeSpend[[#This Row],[Date]]&lt;&gt;""),TimeSpend[[#This Row],[Employee Name]],"")</f>
        <v>#VALUE!</v>
      </c>
      <c r="N3797" t="e">
        <f t="shared" si="118"/>
        <v>#VALUE!</v>
      </c>
      <c r="O3797" t="e">
        <f t="shared" si="119"/>
        <v>#VALUE!</v>
      </c>
      <c r="P3797" t="e">
        <f>IF(D3797&lt;&gt;"",VLOOKUP(D3797,Projects!B:C,2,0),"")</f>
        <v>#VALUE!</v>
      </c>
    </row>
    <row r="3798" spans="1:16" x14ac:dyDescent="0.25">
      <c r="A3798" t="e">
        <f>UPPER(IF(AND(TimeSpend[[#This Row],[Personnel number]]&lt;&gt;"",TimeSpend[[#This Row],[Date]]&lt;&gt;""),TimeSpend[[#This Row],[Personnel number]],""))</f>
        <v>#VALUE!</v>
      </c>
      <c r="B3798" s="85" t="e">
        <f>IF(AND(TimeSpend[[#This Row],[Personnel number]]&lt;&gt;"",TimeSpend[[#This Row],[Date]]&lt;&gt;""),TEXT(TimeSpend[[#This Row],[Date]],"[$-409]yyyyMMdd"),"")</f>
        <v>#VALUE!</v>
      </c>
      <c r="C3798" s="33" t="e">
        <f>IF(AND(TimeSpend[[#This Row],[Personnel number]]&lt;&gt;"",TimeSpend[[#This Row],[Date]]&lt;&gt;""),SUBSTITUTE(TimeSpend[[#This Row],[Hours]],",","."),"")</f>
        <v>#VALUE!</v>
      </c>
      <c r="D3798" t="e">
        <f>IF(AND(TimeSpend[[#This Row],[Personnel number]]&lt;&gt;"",TimeSpend[[#This Row],[Date]]&lt;&gt;""),TimeSpend[[#This Row],[Network]],"")</f>
        <v>#VALUE!</v>
      </c>
      <c r="E3798" t="e">
        <f>IF(AND(TimeSpend[[#This Row],[Personnel number]]&lt;&gt;"",TimeSpend[[#This Row],[Date]]&lt;&gt;""),TimeSpend[[#This Row],[Network Description]],"")</f>
        <v>#VALUE!</v>
      </c>
      <c r="F3798" t="e">
        <f>IF(AND(TimeSpend[[#This Row],[Personnel number]]&lt;&gt;"",TimeSpend[[#This Row],[Date]]&lt;&gt;""),TimeSpend[[#This Row],[Activity]],"")</f>
        <v>#VALUE!</v>
      </c>
      <c r="G3798" t="e">
        <f>IF(AND(TimeSpend[[#This Row],[Personnel number]]&lt;&gt;"",TimeSpend[[#This Row],[Date]]&lt;&gt;""),TimeSpend[[#This Row],[Activity description]],"")</f>
        <v>#VALUE!</v>
      </c>
      <c r="H3798" s="36" t="e">
        <f>IF(AND(TimeSpend[[#This Row],[Personnel number]]&lt;&gt;"",TimeSpend[[#This Row],[Date]]&lt;&gt;""),TimeSpend[[#This Row],[Start Time]],"")</f>
        <v>#VALUE!</v>
      </c>
      <c r="I3798" s="36" t="e">
        <f>IF(AND(TimeSpend[[#This Row],[Personnel number]]&lt;&gt;"",TimeSpend[[#This Row],[Date]]&lt;&gt;""),TimeSpend[[#This Row],[End Time]],"")</f>
        <v>#VALUE!</v>
      </c>
      <c r="J3798" t="e">
        <f>IF(AND(TimeSpend[[#This Row],[Personnel number]]&lt;&gt;"",TimeSpend[[#This Row],[Date]]&lt;&gt;""),TimeSpend[[#This Row],[Location]],"")</f>
        <v>#VALUE!</v>
      </c>
      <c r="K3798" t="e">
        <f>IF(AND(TimeSpend[[#This Row],[Personnel number]]&lt;&gt;"",TimeSpend[[#This Row],[Date]]&lt;&gt;""),TimeSpend[[#This Row],[Task]],"")</f>
        <v>#VALUE!</v>
      </c>
      <c r="L3798" t="e">
        <f>IF(AND(TimeSpend[[#This Row],[Personnel number]]&lt;&gt;"",TimeSpend[[#This Row],[Date]]&lt;&gt;""),Utilization!$J$2,"")</f>
        <v>#VALUE!</v>
      </c>
      <c r="M3798" t="e">
        <f>IF(AND(TimeSpend[[#This Row],[Personnel number]]&lt;&gt;"",TimeSpend[[#This Row],[Date]]&lt;&gt;""),TimeSpend[[#This Row],[Employee Name]],"")</f>
        <v>#VALUE!</v>
      </c>
      <c r="N3798" t="e">
        <f t="shared" si="118"/>
        <v>#VALUE!</v>
      </c>
      <c r="O3798" t="e">
        <f t="shared" si="119"/>
        <v>#VALUE!</v>
      </c>
      <c r="P3798" t="e">
        <f>IF(D3798&lt;&gt;"",VLOOKUP(D3798,Projects!B:C,2,0),"")</f>
        <v>#VALUE!</v>
      </c>
    </row>
    <row r="3799" spans="1:16" x14ac:dyDescent="0.25">
      <c r="A3799" t="e">
        <f>UPPER(IF(AND(TimeSpend[[#This Row],[Personnel number]]&lt;&gt;"",TimeSpend[[#This Row],[Date]]&lt;&gt;""),TimeSpend[[#This Row],[Personnel number]],""))</f>
        <v>#VALUE!</v>
      </c>
      <c r="B3799" s="85" t="e">
        <f>IF(AND(TimeSpend[[#This Row],[Personnel number]]&lt;&gt;"",TimeSpend[[#This Row],[Date]]&lt;&gt;""),TEXT(TimeSpend[[#This Row],[Date]],"[$-409]yyyyMMdd"),"")</f>
        <v>#VALUE!</v>
      </c>
      <c r="C3799" s="33" t="e">
        <f>IF(AND(TimeSpend[[#This Row],[Personnel number]]&lt;&gt;"",TimeSpend[[#This Row],[Date]]&lt;&gt;""),SUBSTITUTE(TimeSpend[[#This Row],[Hours]],",","."),"")</f>
        <v>#VALUE!</v>
      </c>
      <c r="D3799" t="e">
        <f>IF(AND(TimeSpend[[#This Row],[Personnel number]]&lt;&gt;"",TimeSpend[[#This Row],[Date]]&lt;&gt;""),TimeSpend[[#This Row],[Network]],"")</f>
        <v>#VALUE!</v>
      </c>
      <c r="E3799" t="e">
        <f>IF(AND(TimeSpend[[#This Row],[Personnel number]]&lt;&gt;"",TimeSpend[[#This Row],[Date]]&lt;&gt;""),TimeSpend[[#This Row],[Network Description]],"")</f>
        <v>#VALUE!</v>
      </c>
      <c r="F3799" t="e">
        <f>IF(AND(TimeSpend[[#This Row],[Personnel number]]&lt;&gt;"",TimeSpend[[#This Row],[Date]]&lt;&gt;""),TimeSpend[[#This Row],[Activity]],"")</f>
        <v>#VALUE!</v>
      </c>
      <c r="G3799" t="e">
        <f>IF(AND(TimeSpend[[#This Row],[Personnel number]]&lt;&gt;"",TimeSpend[[#This Row],[Date]]&lt;&gt;""),TimeSpend[[#This Row],[Activity description]],"")</f>
        <v>#VALUE!</v>
      </c>
      <c r="H3799" s="36" t="e">
        <f>IF(AND(TimeSpend[[#This Row],[Personnel number]]&lt;&gt;"",TimeSpend[[#This Row],[Date]]&lt;&gt;""),TimeSpend[[#This Row],[Start Time]],"")</f>
        <v>#VALUE!</v>
      </c>
      <c r="I3799" s="36" t="e">
        <f>IF(AND(TimeSpend[[#This Row],[Personnel number]]&lt;&gt;"",TimeSpend[[#This Row],[Date]]&lt;&gt;""),TimeSpend[[#This Row],[End Time]],"")</f>
        <v>#VALUE!</v>
      </c>
      <c r="J3799" t="e">
        <f>IF(AND(TimeSpend[[#This Row],[Personnel number]]&lt;&gt;"",TimeSpend[[#This Row],[Date]]&lt;&gt;""),TimeSpend[[#This Row],[Location]],"")</f>
        <v>#VALUE!</v>
      </c>
      <c r="K3799" t="e">
        <f>IF(AND(TimeSpend[[#This Row],[Personnel number]]&lt;&gt;"",TimeSpend[[#This Row],[Date]]&lt;&gt;""),TimeSpend[[#This Row],[Task]],"")</f>
        <v>#VALUE!</v>
      </c>
      <c r="L3799" t="e">
        <f>IF(AND(TimeSpend[[#This Row],[Personnel number]]&lt;&gt;"",TimeSpend[[#This Row],[Date]]&lt;&gt;""),Utilization!$J$2,"")</f>
        <v>#VALUE!</v>
      </c>
      <c r="M3799" t="e">
        <f>IF(AND(TimeSpend[[#This Row],[Personnel number]]&lt;&gt;"",TimeSpend[[#This Row],[Date]]&lt;&gt;""),TimeSpend[[#This Row],[Employee Name]],"")</f>
        <v>#VALUE!</v>
      </c>
      <c r="N3799" t="e">
        <f t="shared" si="118"/>
        <v>#VALUE!</v>
      </c>
      <c r="O3799" t="e">
        <f t="shared" si="119"/>
        <v>#VALUE!</v>
      </c>
      <c r="P3799" t="e">
        <f>IF(D3799&lt;&gt;"",VLOOKUP(D3799,Projects!B:C,2,0),"")</f>
        <v>#VALUE!</v>
      </c>
    </row>
    <row r="3800" spans="1:16" x14ac:dyDescent="0.25">
      <c r="A3800" t="e">
        <f>UPPER(IF(AND(TimeSpend[[#This Row],[Personnel number]]&lt;&gt;"",TimeSpend[[#This Row],[Date]]&lt;&gt;""),TimeSpend[[#This Row],[Personnel number]],""))</f>
        <v>#VALUE!</v>
      </c>
      <c r="B3800" s="85" t="e">
        <f>IF(AND(TimeSpend[[#This Row],[Personnel number]]&lt;&gt;"",TimeSpend[[#This Row],[Date]]&lt;&gt;""),TEXT(TimeSpend[[#This Row],[Date]],"[$-409]yyyyMMdd"),"")</f>
        <v>#VALUE!</v>
      </c>
      <c r="C3800" s="33" t="e">
        <f>IF(AND(TimeSpend[[#This Row],[Personnel number]]&lt;&gt;"",TimeSpend[[#This Row],[Date]]&lt;&gt;""),SUBSTITUTE(TimeSpend[[#This Row],[Hours]],",","."),"")</f>
        <v>#VALUE!</v>
      </c>
      <c r="D3800" t="e">
        <f>IF(AND(TimeSpend[[#This Row],[Personnel number]]&lt;&gt;"",TimeSpend[[#This Row],[Date]]&lt;&gt;""),TimeSpend[[#This Row],[Network]],"")</f>
        <v>#VALUE!</v>
      </c>
      <c r="E3800" t="e">
        <f>IF(AND(TimeSpend[[#This Row],[Personnel number]]&lt;&gt;"",TimeSpend[[#This Row],[Date]]&lt;&gt;""),TimeSpend[[#This Row],[Network Description]],"")</f>
        <v>#VALUE!</v>
      </c>
      <c r="F3800" t="e">
        <f>IF(AND(TimeSpend[[#This Row],[Personnel number]]&lt;&gt;"",TimeSpend[[#This Row],[Date]]&lt;&gt;""),TimeSpend[[#This Row],[Activity]],"")</f>
        <v>#VALUE!</v>
      </c>
      <c r="G3800" t="e">
        <f>IF(AND(TimeSpend[[#This Row],[Personnel number]]&lt;&gt;"",TimeSpend[[#This Row],[Date]]&lt;&gt;""),TimeSpend[[#This Row],[Activity description]],"")</f>
        <v>#VALUE!</v>
      </c>
      <c r="H3800" s="36" t="e">
        <f>IF(AND(TimeSpend[[#This Row],[Personnel number]]&lt;&gt;"",TimeSpend[[#This Row],[Date]]&lt;&gt;""),TimeSpend[[#This Row],[Start Time]],"")</f>
        <v>#VALUE!</v>
      </c>
      <c r="I3800" s="36" t="e">
        <f>IF(AND(TimeSpend[[#This Row],[Personnel number]]&lt;&gt;"",TimeSpend[[#This Row],[Date]]&lt;&gt;""),TimeSpend[[#This Row],[End Time]],"")</f>
        <v>#VALUE!</v>
      </c>
      <c r="J3800" t="e">
        <f>IF(AND(TimeSpend[[#This Row],[Personnel number]]&lt;&gt;"",TimeSpend[[#This Row],[Date]]&lt;&gt;""),TimeSpend[[#This Row],[Location]],"")</f>
        <v>#VALUE!</v>
      </c>
      <c r="K3800" t="e">
        <f>IF(AND(TimeSpend[[#This Row],[Personnel number]]&lt;&gt;"",TimeSpend[[#This Row],[Date]]&lt;&gt;""),TimeSpend[[#This Row],[Task]],"")</f>
        <v>#VALUE!</v>
      </c>
      <c r="L3800" t="e">
        <f>IF(AND(TimeSpend[[#This Row],[Personnel number]]&lt;&gt;"",TimeSpend[[#This Row],[Date]]&lt;&gt;""),Utilization!$J$2,"")</f>
        <v>#VALUE!</v>
      </c>
      <c r="M3800" t="e">
        <f>IF(AND(TimeSpend[[#This Row],[Personnel number]]&lt;&gt;"",TimeSpend[[#This Row],[Date]]&lt;&gt;""),TimeSpend[[#This Row],[Employee Name]],"")</f>
        <v>#VALUE!</v>
      </c>
      <c r="N3800" t="e">
        <f t="shared" si="118"/>
        <v>#VALUE!</v>
      </c>
      <c r="O3800" t="e">
        <f t="shared" si="119"/>
        <v>#VALUE!</v>
      </c>
      <c r="P3800" t="e">
        <f>IF(D3800&lt;&gt;"",VLOOKUP(D3800,Projects!B:C,2,0),"")</f>
        <v>#VALUE!</v>
      </c>
    </row>
    <row r="3801" spans="1:16" x14ac:dyDescent="0.25">
      <c r="A3801" t="e">
        <f>UPPER(IF(AND(TimeSpend[[#This Row],[Personnel number]]&lt;&gt;"",TimeSpend[[#This Row],[Date]]&lt;&gt;""),TimeSpend[[#This Row],[Personnel number]],""))</f>
        <v>#VALUE!</v>
      </c>
      <c r="B3801" s="85" t="e">
        <f>IF(AND(TimeSpend[[#This Row],[Personnel number]]&lt;&gt;"",TimeSpend[[#This Row],[Date]]&lt;&gt;""),TEXT(TimeSpend[[#This Row],[Date]],"[$-409]yyyyMMdd"),"")</f>
        <v>#VALUE!</v>
      </c>
      <c r="C3801" s="33" t="e">
        <f>IF(AND(TimeSpend[[#This Row],[Personnel number]]&lt;&gt;"",TimeSpend[[#This Row],[Date]]&lt;&gt;""),SUBSTITUTE(TimeSpend[[#This Row],[Hours]],",","."),"")</f>
        <v>#VALUE!</v>
      </c>
      <c r="D3801" t="e">
        <f>IF(AND(TimeSpend[[#This Row],[Personnel number]]&lt;&gt;"",TimeSpend[[#This Row],[Date]]&lt;&gt;""),TimeSpend[[#This Row],[Network]],"")</f>
        <v>#VALUE!</v>
      </c>
      <c r="E3801" t="e">
        <f>IF(AND(TimeSpend[[#This Row],[Personnel number]]&lt;&gt;"",TimeSpend[[#This Row],[Date]]&lt;&gt;""),TimeSpend[[#This Row],[Network Description]],"")</f>
        <v>#VALUE!</v>
      </c>
      <c r="F3801" t="e">
        <f>IF(AND(TimeSpend[[#This Row],[Personnel number]]&lt;&gt;"",TimeSpend[[#This Row],[Date]]&lt;&gt;""),TimeSpend[[#This Row],[Activity]],"")</f>
        <v>#VALUE!</v>
      </c>
      <c r="G3801" t="e">
        <f>IF(AND(TimeSpend[[#This Row],[Personnel number]]&lt;&gt;"",TimeSpend[[#This Row],[Date]]&lt;&gt;""),TimeSpend[[#This Row],[Activity description]],"")</f>
        <v>#VALUE!</v>
      </c>
      <c r="H3801" s="36" t="e">
        <f>IF(AND(TimeSpend[[#This Row],[Personnel number]]&lt;&gt;"",TimeSpend[[#This Row],[Date]]&lt;&gt;""),TimeSpend[[#This Row],[Start Time]],"")</f>
        <v>#VALUE!</v>
      </c>
      <c r="I3801" s="36" t="e">
        <f>IF(AND(TimeSpend[[#This Row],[Personnel number]]&lt;&gt;"",TimeSpend[[#This Row],[Date]]&lt;&gt;""),TimeSpend[[#This Row],[End Time]],"")</f>
        <v>#VALUE!</v>
      </c>
      <c r="J3801" t="e">
        <f>IF(AND(TimeSpend[[#This Row],[Personnel number]]&lt;&gt;"",TimeSpend[[#This Row],[Date]]&lt;&gt;""),TimeSpend[[#This Row],[Location]],"")</f>
        <v>#VALUE!</v>
      </c>
      <c r="K3801" t="e">
        <f>IF(AND(TimeSpend[[#This Row],[Personnel number]]&lt;&gt;"",TimeSpend[[#This Row],[Date]]&lt;&gt;""),TimeSpend[[#This Row],[Task]],"")</f>
        <v>#VALUE!</v>
      </c>
      <c r="L3801" t="e">
        <f>IF(AND(TimeSpend[[#This Row],[Personnel number]]&lt;&gt;"",TimeSpend[[#This Row],[Date]]&lt;&gt;""),Utilization!$J$2,"")</f>
        <v>#VALUE!</v>
      </c>
      <c r="M3801" t="e">
        <f>IF(AND(TimeSpend[[#This Row],[Personnel number]]&lt;&gt;"",TimeSpend[[#This Row],[Date]]&lt;&gt;""),TimeSpend[[#This Row],[Employee Name]],"")</f>
        <v>#VALUE!</v>
      </c>
      <c r="N3801" t="e">
        <f t="shared" si="118"/>
        <v>#VALUE!</v>
      </c>
      <c r="O3801" t="e">
        <f t="shared" si="119"/>
        <v>#VALUE!</v>
      </c>
      <c r="P3801" t="e">
        <f>IF(D3801&lt;&gt;"",VLOOKUP(D3801,Projects!B:C,2,0),"")</f>
        <v>#VALUE!</v>
      </c>
    </row>
    <row r="3802" spans="1:16" x14ac:dyDescent="0.25">
      <c r="A3802" t="e">
        <f>UPPER(IF(AND(TimeSpend[[#This Row],[Personnel number]]&lt;&gt;"",TimeSpend[[#This Row],[Date]]&lt;&gt;""),TimeSpend[[#This Row],[Personnel number]],""))</f>
        <v>#VALUE!</v>
      </c>
      <c r="B3802" s="85" t="e">
        <f>IF(AND(TimeSpend[[#This Row],[Personnel number]]&lt;&gt;"",TimeSpend[[#This Row],[Date]]&lt;&gt;""),TEXT(TimeSpend[[#This Row],[Date]],"[$-409]yyyyMMdd"),"")</f>
        <v>#VALUE!</v>
      </c>
      <c r="C3802" s="33" t="e">
        <f>IF(AND(TimeSpend[[#This Row],[Personnel number]]&lt;&gt;"",TimeSpend[[#This Row],[Date]]&lt;&gt;""),SUBSTITUTE(TimeSpend[[#This Row],[Hours]],",","."),"")</f>
        <v>#VALUE!</v>
      </c>
      <c r="D3802" t="e">
        <f>IF(AND(TimeSpend[[#This Row],[Personnel number]]&lt;&gt;"",TimeSpend[[#This Row],[Date]]&lt;&gt;""),TimeSpend[[#This Row],[Network]],"")</f>
        <v>#VALUE!</v>
      </c>
      <c r="E3802" t="e">
        <f>IF(AND(TimeSpend[[#This Row],[Personnel number]]&lt;&gt;"",TimeSpend[[#This Row],[Date]]&lt;&gt;""),TimeSpend[[#This Row],[Network Description]],"")</f>
        <v>#VALUE!</v>
      </c>
      <c r="F3802" t="e">
        <f>IF(AND(TimeSpend[[#This Row],[Personnel number]]&lt;&gt;"",TimeSpend[[#This Row],[Date]]&lt;&gt;""),TimeSpend[[#This Row],[Activity]],"")</f>
        <v>#VALUE!</v>
      </c>
      <c r="G3802" t="e">
        <f>IF(AND(TimeSpend[[#This Row],[Personnel number]]&lt;&gt;"",TimeSpend[[#This Row],[Date]]&lt;&gt;""),TimeSpend[[#This Row],[Activity description]],"")</f>
        <v>#VALUE!</v>
      </c>
      <c r="H3802" s="36" t="e">
        <f>IF(AND(TimeSpend[[#This Row],[Personnel number]]&lt;&gt;"",TimeSpend[[#This Row],[Date]]&lt;&gt;""),TimeSpend[[#This Row],[Start Time]],"")</f>
        <v>#VALUE!</v>
      </c>
      <c r="I3802" s="36" t="e">
        <f>IF(AND(TimeSpend[[#This Row],[Personnel number]]&lt;&gt;"",TimeSpend[[#This Row],[Date]]&lt;&gt;""),TimeSpend[[#This Row],[End Time]],"")</f>
        <v>#VALUE!</v>
      </c>
      <c r="J3802" t="e">
        <f>IF(AND(TimeSpend[[#This Row],[Personnel number]]&lt;&gt;"",TimeSpend[[#This Row],[Date]]&lt;&gt;""),TimeSpend[[#This Row],[Location]],"")</f>
        <v>#VALUE!</v>
      </c>
      <c r="K3802" t="e">
        <f>IF(AND(TimeSpend[[#This Row],[Personnel number]]&lt;&gt;"",TimeSpend[[#This Row],[Date]]&lt;&gt;""),TimeSpend[[#This Row],[Task]],"")</f>
        <v>#VALUE!</v>
      </c>
      <c r="L3802" t="e">
        <f>IF(AND(TimeSpend[[#This Row],[Personnel number]]&lt;&gt;"",TimeSpend[[#This Row],[Date]]&lt;&gt;""),Utilization!$J$2,"")</f>
        <v>#VALUE!</v>
      </c>
      <c r="M3802" t="e">
        <f>IF(AND(TimeSpend[[#This Row],[Personnel number]]&lt;&gt;"",TimeSpend[[#This Row],[Date]]&lt;&gt;""),TimeSpend[[#This Row],[Employee Name]],"")</f>
        <v>#VALUE!</v>
      </c>
      <c r="N3802" t="e">
        <f t="shared" si="118"/>
        <v>#VALUE!</v>
      </c>
      <c r="O3802" t="e">
        <f t="shared" si="119"/>
        <v>#VALUE!</v>
      </c>
      <c r="P3802" t="e">
        <f>IF(D3802&lt;&gt;"",VLOOKUP(D3802,Projects!B:C,2,0),"")</f>
        <v>#VALUE!</v>
      </c>
    </row>
    <row r="3803" spans="1:16" x14ac:dyDescent="0.25">
      <c r="A3803" t="e">
        <f>UPPER(IF(AND(TimeSpend[[#This Row],[Personnel number]]&lt;&gt;"",TimeSpend[[#This Row],[Date]]&lt;&gt;""),TimeSpend[[#This Row],[Personnel number]],""))</f>
        <v>#VALUE!</v>
      </c>
      <c r="B3803" s="85" t="e">
        <f>IF(AND(TimeSpend[[#This Row],[Personnel number]]&lt;&gt;"",TimeSpend[[#This Row],[Date]]&lt;&gt;""),TEXT(TimeSpend[[#This Row],[Date]],"[$-409]yyyyMMdd"),"")</f>
        <v>#VALUE!</v>
      </c>
      <c r="C3803" s="33" t="e">
        <f>IF(AND(TimeSpend[[#This Row],[Personnel number]]&lt;&gt;"",TimeSpend[[#This Row],[Date]]&lt;&gt;""),SUBSTITUTE(TimeSpend[[#This Row],[Hours]],",","."),"")</f>
        <v>#VALUE!</v>
      </c>
      <c r="D3803" t="e">
        <f>IF(AND(TimeSpend[[#This Row],[Personnel number]]&lt;&gt;"",TimeSpend[[#This Row],[Date]]&lt;&gt;""),TimeSpend[[#This Row],[Network]],"")</f>
        <v>#VALUE!</v>
      </c>
      <c r="E3803" t="e">
        <f>IF(AND(TimeSpend[[#This Row],[Personnel number]]&lt;&gt;"",TimeSpend[[#This Row],[Date]]&lt;&gt;""),TimeSpend[[#This Row],[Network Description]],"")</f>
        <v>#VALUE!</v>
      </c>
      <c r="F3803" t="e">
        <f>IF(AND(TimeSpend[[#This Row],[Personnel number]]&lt;&gt;"",TimeSpend[[#This Row],[Date]]&lt;&gt;""),TimeSpend[[#This Row],[Activity]],"")</f>
        <v>#VALUE!</v>
      </c>
      <c r="G3803" t="e">
        <f>IF(AND(TimeSpend[[#This Row],[Personnel number]]&lt;&gt;"",TimeSpend[[#This Row],[Date]]&lt;&gt;""),TimeSpend[[#This Row],[Activity description]],"")</f>
        <v>#VALUE!</v>
      </c>
      <c r="H3803" s="36" t="e">
        <f>IF(AND(TimeSpend[[#This Row],[Personnel number]]&lt;&gt;"",TimeSpend[[#This Row],[Date]]&lt;&gt;""),TimeSpend[[#This Row],[Start Time]],"")</f>
        <v>#VALUE!</v>
      </c>
      <c r="I3803" s="36" t="e">
        <f>IF(AND(TimeSpend[[#This Row],[Personnel number]]&lt;&gt;"",TimeSpend[[#This Row],[Date]]&lt;&gt;""),TimeSpend[[#This Row],[End Time]],"")</f>
        <v>#VALUE!</v>
      </c>
      <c r="J3803" t="e">
        <f>IF(AND(TimeSpend[[#This Row],[Personnel number]]&lt;&gt;"",TimeSpend[[#This Row],[Date]]&lt;&gt;""),TimeSpend[[#This Row],[Location]],"")</f>
        <v>#VALUE!</v>
      </c>
      <c r="K3803" t="e">
        <f>IF(AND(TimeSpend[[#This Row],[Personnel number]]&lt;&gt;"",TimeSpend[[#This Row],[Date]]&lt;&gt;""),TimeSpend[[#This Row],[Task]],"")</f>
        <v>#VALUE!</v>
      </c>
      <c r="L3803" t="e">
        <f>IF(AND(TimeSpend[[#This Row],[Personnel number]]&lt;&gt;"",TimeSpend[[#This Row],[Date]]&lt;&gt;""),Utilization!$J$2,"")</f>
        <v>#VALUE!</v>
      </c>
      <c r="M3803" t="e">
        <f>IF(AND(TimeSpend[[#This Row],[Personnel number]]&lt;&gt;"",TimeSpend[[#This Row],[Date]]&lt;&gt;""),TimeSpend[[#This Row],[Employee Name]],"")</f>
        <v>#VALUE!</v>
      </c>
      <c r="N3803" t="e">
        <f t="shared" si="118"/>
        <v>#VALUE!</v>
      </c>
      <c r="O3803" t="e">
        <f t="shared" si="119"/>
        <v>#VALUE!</v>
      </c>
      <c r="P3803" t="e">
        <f>IF(D3803&lt;&gt;"",VLOOKUP(D3803,Projects!B:C,2,0),"")</f>
        <v>#VALUE!</v>
      </c>
    </row>
    <row r="3804" spans="1:16" x14ac:dyDescent="0.25">
      <c r="A3804" t="e">
        <f>UPPER(IF(AND(TimeSpend[[#This Row],[Personnel number]]&lt;&gt;"",TimeSpend[[#This Row],[Date]]&lt;&gt;""),TimeSpend[[#This Row],[Personnel number]],""))</f>
        <v>#VALUE!</v>
      </c>
      <c r="B3804" s="85" t="e">
        <f>IF(AND(TimeSpend[[#This Row],[Personnel number]]&lt;&gt;"",TimeSpend[[#This Row],[Date]]&lt;&gt;""),TEXT(TimeSpend[[#This Row],[Date]],"[$-409]yyyyMMdd"),"")</f>
        <v>#VALUE!</v>
      </c>
      <c r="C3804" s="33" t="e">
        <f>IF(AND(TimeSpend[[#This Row],[Personnel number]]&lt;&gt;"",TimeSpend[[#This Row],[Date]]&lt;&gt;""),SUBSTITUTE(TimeSpend[[#This Row],[Hours]],",","."),"")</f>
        <v>#VALUE!</v>
      </c>
      <c r="D3804" t="e">
        <f>IF(AND(TimeSpend[[#This Row],[Personnel number]]&lt;&gt;"",TimeSpend[[#This Row],[Date]]&lt;&gt;""),TimeSpend[[#This Row],[Network]],"")</f>
        <v>#VALUE!</v>
      </c>
      <c r="E3804" t="e">
        <f>IF(AND(TimeSpend[[#This Row],[Personnel number]]&lt;&gt;"",TimeSpend[[#This Row],[Date]]&lt;&gt;""),TimeSpend[[#This Row],[Network Description]],"")</f>
        <v>#VALUE!</v>
      </c>
      <c r="F3804" t="e">
        <f>IF(AND(TimeSpend[[#This Row],[Personnel number]]&lt;&gt;"",TimeSpend[[#This Row],[Date]]&lt;&gt;""),TimeSpend[[#This Row],[Activity]],"")</f>
        <v>#VALUE!</v>
      </c>
      <c r="G3804" t="e">
        <f>IF(AND(TimeSpend[[#This Row],[Personnel number]]&lt;&gt;"",TimeSpend[[#This Row],[Date]]&lt;&gt;""),TimeSpend[[#This Row],[Activity description]],"")</f>
        <v>#VALUE!</v>
      </c>
      <c r="H3804" s="36" t="e">
        <f>IF(AND(TimeSpend[[#This Row],[Personnel number]]&lt;&gt;"",TimeSpend[[#This Row],[Date]]&lt;&gt;""),TimeSpend[[#This Row],[Start Time]],"")</f>
        <v>#VALUE!</v>
      </c>
      <c r="I3804" s="36" t="e">
        <f>IF(AND(TimeSpend[[#This Row],[Personnel number]]&lt;&gt;"",TimeSpend[[#This Row],[Date]]&lt;&gt;""),TimeSpend[[#This Row],[End Time]],"")</f>
        <v>#VALUE!</v>
      </c>
      <c r="J3804" t="e">
        <f>IF(AND(TimeSpend[[#This Row],[Personnel number]]&lt;&gt;"",TimeSpend[[#This Row],[Date]]&lt;&gt;""),TimeSpend[[#This Row],[Location]],"")</f>
        <v>#VALUE!</v>
      </c>
      <c r="K3804" t="e">
        <f>IF(AND(TimeSpend[[#This Row],[Personnel number]]&lt;&gt;"",TimeSpend[[#This Row],[Date]]&lt;&gt;""),TimeSpend[[#This Row],[Task]],"")</f>
        <v>#VALUE!</v>
      </c>
      <c r="L3804" t="e">
        <f>IF(AND(TimeSpend[[#This Row],[Personnel number]]&lt;&gt;"",TimeSpend[[#This Row],[Date]]&lt;&gt;""),Utilization!$J$2,"")</f>
        <v>#VALUE!</v>
      </c>
      <c r="M3804" t="e">
        <f>IF(AND(TimeSpend[[#This Row],[Personnel number]]&lt;&gt;"",TimeSpend[[#This Row],[Date]]&lt;&gt;""),TimeSpend[[#This Row],[Employee Name]],"")</f>
        <v>#VALUE!</v>
      </c>
      <c r="N3804" t="e">
        <f t="shared" si="118"/>
        <v>#VALUE!</v>
      </c>
      <c r="O3804" t="e">
        <f t="shared" si="119"/>
        <v>#VALUE!</v>
      </c>
      <c r="P3804" t="e">
        <f>IF(D3804&lt;&gt;"",VLOOKUP(D3804,Projects!B:C,2,0),"")</f>
        <v>#VALUE!</v>
      </c>
    </row>
    <row r="3805" spans="1:16" x14ac:dyDescent="0.25">
      <c r="A3805" t="e">
        <f>UPPER(IF(AND(TimeSpend[[#This Row],[Personnel number]]&lt;&gt;"",TimeSpend[[#This Row],[Date]]&lt;&gt;""),TimeSpend[[#This Row],[Personnel number]],""))</f>
        <v>#VALUE!</v>
      </c>
      <c r="B3805" s="85" t="e">
        <f>IF(AND(TimeSpend[[#This Row],[Personnel number]]&lt;&gt;"",TimeSpend[[#This Row],[Date]]&lt;&gt;""),TEXT(TimeSpend[[#This Row],[Date]],"[$-409]yyyyMMdd"),"")</f>
        <v>#VALUE!</v>
      </c>
      <c r="C3805" s="33" t="e">
        <f>IF(AND(TimeSpend[[#This Row],[Personnel number]]&lt;&gt;"",TimeSpend[[#This Row],[Date]]&lt;&gt;""),SUBSTITUTE(TimeSpend[[#This Row],[Hours]],",","."),"")</f>
        <v>#VALUE!</v>
      </c>
      <c r="D3805" t="e">
        <f>IF(AND(TimeSpend[[#This Row],[Personnel number]]&lt;&gt;"",TimeSpend[[#This Row],[Date]]&lt;&gt;""),TimeSpend[[#This Row],[Network]],"")</f>
        <v>#VALUE!</v>
      </c>
      <c r="E3805" t="e">
        <f>IF(AND(TimeSpend[[#This Row],[Personnel number]]&lt;&gt;"",TimeSpend[[#This Row],[Date]]&lt;&gt;""),TimeSpend[[#This Row],[Network Description]],"")</f>
        <v>#VALUE!</v>
      </c>
      <c r="F3805" t="e">
        <f>IF(AND(TimeSpend[[#This Row],[Personnel number]]&lt;&gt;"",TimeSpend[[#This Row],[Date]]&lt;&gt;""),TimeSpend[[#This Row],[Activity]],"")</f>
        <v>#VALUE!</v>
      </c>
      <c r="G3805" t="e">
        <f>IF(AND(TimeSpend[[#This Row],[Personnel number]]&lt;&gt;"",TimeSpend[[#This Row],[Date]]&lt;&gt;""),TimeSpend[[#This Row],[Activity description]],"")</f>
        <v>#VALUE!</v>
      </c>
      <c r="H3805" s="36" t="e">
        <f>IF(AND(TimeSpend[[#This Row],[Personnel number]]&lt;&gt;"",TimeSpend[[#This Row],[Date]]&lt;&gt;""),TimeSpend[[#This Row],[Start Time]],"")</f>
        <v>#VALUE!</v>
      </c>
      <c r="I3805" s="36" t="e">
        <f>IF(AND(TimeSpend[[#This Row],[Personnel number]]&lt;&gt;"",TimeSpend[[#This Row],[Date]]&lt;&gt;""),TimeSpend[[#This Row],[End Time]],"")</f>
        <v>#VALUE!</v>
      </c>
      <c r="J3805" t="e">
        <f>IF(AND(TimeSpend[[#This Row],[Personnel number]]&lt;&gt;"",TimeSpend[[#This Row],[Date]]&lt;&gt;""),TimeSpend[[#This Row],[Location]],"")</f>
        <v>#VALUE!</v>
      </c>
      <c r="K3805" t="e">
        <f>IF(AND(TimeSpend[[#This Row],[Personnel number]]&lt;&gt;"",TimeSpend[[#This Row],[Date]]&lt;&gt;""),TimeSpend[[#This Row],[Task]],"")</f>
        <v>#VALUE!</v>
      </c>
      <c r="L3805" t="e">
        <f>IF(AND(TimeSpend[[#This Row],[Personnel number]]&lt;&gt;"",TimeSpend[[#This Row],[Date]]&lt;&gt;""),Utilization!$J$2,"")</f>
        <v>#VALUE!</v>
      </c>
      <c r="M3805" t="e">
        <f>IF(AND(TimeSpend[[#This Row],[Personnel number]]&lt;&gt;"",TimeSpend[[#This Row],[Date]]&lt;&gt;""),TimeSpend[[#This Row],[Employee Name]],"")</f>
        <v>#VALUE!</v>
      </c>
      <c r="N3805" t="e">
        <f t="shared" si="118"/>
        <v>#VALUE!</v>
      </c>
      <c r="O3805" t="e">
        <f t="shared" si="119"/>
        <v>#VALUE!</v>
      </c>
      <c r="P3805" t="e">
        <f>IF(D3805&lt;&gt;"",VLOOKUP(D3805,Projects!B:C,2,0),"")</f>
        <v>#VALUE!</v>
      </c>
    </row>
    <row r="3806" spans="1:16" x14ac:dyDescent="0.25">
      <c r="A3806" t="e">
        <f>UPPER(IF(AND(TimeSpend[[#This Row],[Personnel number]]&lt;&gt;"",TimeSpend[[#This Row],[Date]]&lt;&gt;""),TimeSpend[[#This Row],[Personnel number]],""))</f>
        <v>#VALUE!</v>
      </c>
      <c r="B3806" s="85" t="e">
        <f>IF(AND(TimeSpend[[#This Row],[Personnel number]]&lt;&gt;"",TimeSpend[[#This Row],[Date]]&lt;&gt;""),TEXT(TimeSpend[[#This Row],[Date]],"[$-409]yyyyMMdd"),"")</f>
        <v>#VALUE!</v>
      </c>
      <c r="C3806" s="33" t="e">
        <f>IF(AND(TimeSpend[[#This Row],[Personnel number]]&lt;&gt;"",TimeSpend[[#This Row],[Date]]&lt;&gt;""),SUBSTITUTE(TimeSpend[[#This Row],[Hours]],",","."),"")</f>
        <v>#VALUE!</v>
      </c>
      <c r="D3806" t="e">
        <f>IF(AND(TimeSpend[[#This Row],[Personnel number]]&lt;&gt;"",TimeSpend[[#This Row],[Date]]&lt;&gt;""),TimeSpend[[#This Row],[Network]],"")</f>
        <v>#VALUE!</v>
      </c>
      <c r="E3806" t="e">
        <f>IF(AND(TimeSpend[[#This Row],[Personnel number]]&lt;&gt;"",TimeSpend[[#This Row],[Date]]&lt;&gt;""),TimeSpend[[#This Row],[Network Description]],"")</f>
        <v>#VALUE!</v>
      </c>
      <c r="F3806" t="e">
        <f>IF(AND(TimeSpend[[#This Row],[Personnel number]]&lt;&gt;"",TimeSpend[[#This Row],[Date]]&lt;&gt;""),TimeSpend[[#This Row],[Activity]],"")</f>
        <v>#VALUE!</v>
      </c>
      <c r="G3806" t="e">
        <f>IF(AND(TimeSpend[[#This Row],[Personnel number]]&lt;&gt;"",TimeSpend[[#This Row],[Date]]&lt;&gt;""),TimeSpend[[#This Row],[Activity description]],"")</f>
        <v>#VALUE!</v>
      </c>
      <c r="H3806" s="36" t="e">
        <f>IF(AND(TimeSpend[[#This Row],[Personnel number]]&lt;&gt;"",TimeSpend[[#This Row],[Date]]&lt;&gt;""),TimeSpend[[#This Row],[Start Time]],"")</f>
        <v>#VALUE!</v>
      </c>
      <c r="I3806" s="36" t="e">
        <f>IF(AND(TimeSpend[[#This Row],[Personnel number]]&lt;&gt;"",TimeSpend[[#This Row],[Date]]&lt;&gt;""),TimeSpend[[#This Row],[End Time]],"")</f>
        <v>#VALUE!</v>
      </c>
      <c r="J3806" t="e">
        <f>IF(AND(TimeSpend[[#This Row],[Personnel number]]&lt;&gt;"",TimeSpend[[#This Row],[Date]]&lt;&gt;""),TimeSpend[[#This Row],[Location]],"")</f>
        <v>#VALUE!</v>
      </c>
      <c r="K3806" t="e">
        <f>IF(AND(TimeSpend[[#This Row],[Personnel number]]&lt;&gt;"",TimeSpend[[#This Row],[Date]]&lt;&gt;""),TimeSpend[[#This Row],[Task]],"")</f>
        <v>#VALUE!</v>
      </c>
      <c r="L3806" t="e">
        <f>IF(AND(TimeSpend[[#This Row],[Personnel number]]&lt;&gt;"",TimeSpend[[#This Row],[Date]]&lt;&gt;""),Utilization!$J$2,"")</f>
        <v>#VALUE!</v>
      </c>
      <c r="M3806" t="e">
        <f>IF(AND(TimeSpend[[#This Row],[Personnel number]]&lt;&gt;"",TimeSpend[[#This Row],[Date]]&lt;&gt;""),TimeSpend[[#This Row],[Employee Name]],"")</f>
        <v>#VALUE!</v>
      </c>
      <c r="N3806" t="e">
        <f t="shared" si="118"/>
        <v>#VALUE!</v>
      </c>
      <c r="O3806" t="e">
        <f t="shared" si="119"/>
        <v>#VALUE!</v>
      </c>
      <c r="P3806" t="e">
        <f>IF(D3806&lt;&gt;"",VLOOKUP(D3806,Projects!B:C,2,0),"")</f>
        <v>#VALUE!</v>
      </c>
    </row>
    <row r="3807" spans="1:16" x14ac:dyDescent="0.25">
      <c r="A3807" t="e">
        <f>UPPER(IF(AND(TimeSpend[[#This Row],[Personnel number]]&lt;&gt;"",TimeSpend[[#This Row],[Date]]&lt;&gt;""),TimeSpend[[#This Row],[Personnel number]],""))</f>
        <v>#VALUE!</v>
      </c>
      <c r="B3807" s="85" t="e">
        <f>IF(AND(TimeSpend[[#This Row],[Personnel number]]&lt;&gt;"",TimeSpend[[#This Row],[Date]]&lt;&gt;""),TEXT(TimeSpend[[#This Row],[Date]],"[$-409]yyyyMMdd"),"")</f>
        <v>#VALUE!</v>
      </c>
      <c r="C3807" s="33" t="e">
        <f>IF(AND(TimeSpend[[#This Row],[Personnel number]]&lt;&gt;"",TimeSpend[[#This Row],[Date]]&lt;&gt;""),SUBSTITUTE(TimeSpend[[#This Row],[Hours]],",","."),"")</f>
        <v>#VALUE!</v>
      </c>
      <c r="D3807" t="e">
        <f>IF(AND(TimeSpend[[#This Row],[Personnel number]]&lt;&gt;"",TimeSpend[[#This Row],[Date]]&lt;&gt;""),TimeSpend[[#This Row],[Network]],"")</f>
        <v>#VALUE!</v>
      </c>
      <c r="E3807" t="e">
        <f>IF(AND(TimeSpend[[#This Row],[Personnel number]]&lt;&gt;"",TimeSpend[[#This Row],[Date]]&lt;&gt;""),TimeSpend[[#This Row],[Network Description]],"")</f>
        <v>#VALUE!</v>
      </c>
      <c r="F3807" t="e">
        <f>IF(AND(TimeSpend[[#This Row],[Personnel number]]&lt;&gt;"",TimeSpend[[#This Row],[Date]]&lt;&gt;""),TimeSpend[[#This Row],[Activity]],"")</f>
        <v>#VALUE!</v>
      </c>
      <c r="G3807" t="e">
        <f>IF(AND(TimeSpend[[#This Row],[Personnel number]]&lt;&gt;"",TimeSpend[[#This Row],[Date]]&lt;&gt;""),TimeSpend[[#This Row],[Activity description]],"")</f>
        <v>#VALUE!</v>
      </c>
      <c r="H3807" s="36" t="e">
        <f>IF(AND(TimeSpend[[#This Row],[Personnel number]]&lt;&gt;"",TimeSpend[[#This Row],[Date]]&lt;&gt;""),TimeSpend[[#This Row],[Start Time]],"")</f>
        <v>#VALUE!</v>
      </c>
      <c r="I3807" s="36" t="e">
        <f>IF(AND(TimeSpend[[#This Row],[Personnel number]]&lt;&gt;"",TimeSpend[[#This Row],[Date]]&lt;&gt;""),TimeSpend[[#This Row],[End Time]],"")</f>
        <v>#VALUE!</v>
      </c>
      <c r="J3807" t="e">
        <f>IF(AND(TimeSpend[[#This Row],[Personnel number]]&lt;&gt;"",TimeSpend[[#This Row],[Date]]&lt;&gt;""),TimeSpend[[#This Row],[Location]],"")</f>
        <v>#VALUE!</v>
      </c>
      <c r="K3807" t="e">
        <f>IF(AND(TimeSpend[[#This Row],[Personnel number]]&lt;&gt;"",TimeSpend[[#This Row],[Date]]&lt;&gt;""),TimeSpend[[#This Row],[Task]],"")</f>
        <v>#VALUE!</v>
      </c>
      <c r="L3807" t="e">
        <f>IF(AND(TimeSpend[[#This Row],[Personnel number]]&lt;&gt;"",TimeSpend[[#This Row],[Date]]&lt;&gt;""),Utilization!$J$2,"")</f>
        <v>#VALUE!</v>
      </c>
      <c r="M3807" t="e">
        <f>IF(AND(TimeSpend[[#This Row],[Personnel number]]&lt;&gt;"",TimeSpend[[#This Row],[Date]]&lt;&gt;""),TimeSpend[[#This Row],[Employee Name]],"")</f>
        <v>#VALUE!</v>
      </c>
      <c r="N3807" t="e">
        <f t="shared" si="118"/>
        <v>#VALUE!</v>
      </c>
      <c r="O3807" t="e">
        <f t="shared" si="119"/>
        <v>#VALUE!</v>
      </c>
      <c r="P3807" t="e">
        <f>IF(D3807&lt;&gt;"",VLOOKUP(D3807,Projects!B:C,2,0),"")</f>
        <v>#VALUE!</v>
      </c>
    </row>
    <row r="3808" spans="1:16" x14ac:dyDescent="0.25">
      <c r="A3808" t="e">
        <f>UPPER(IF(AND(TimeSpend[[#This Row],[Personnel number]]&lt;&gt;"",TimeSpend[[#This Row],[Date]]&lt;&gt;""),TimeSpend[[#This Row],[Personnel number]],""))</f>
        <v>#VALUE!</v>
      </c>
      <c r="B3808" s="85" t="e">
        <f>IF(AND(TimeSpend[[#This Row],[Personnel number]]&lt;&gt;"",TimeSpend[[#This Row],[Date]]&lt;&gt;""),TEXT(TimeSpend[[#This Row],[Date]],"[$-409]yyyyMMdd"),"")</f>
        <v>#VALUE!</v>
      </c>
      <c r="C3808" s="33" t="e">
        <f>IF(AND(TimeSpend[[#This Row],[Personnel number]]&lt;&gt;"",TimeSpend[[#This Row],[Date]]&lt;&gt;""),SUBSTITUTE(TimeSpend[[#This Row],[Hours]],",","."),"")</f>
        <v>#VALUE!</v>
      </c>
      <c r="D3808" t="e">
        <f>IF(AND(TimeSpend[[#This Row],[Personnel number]]&lt;&gt;"",TimeSpend[[#This Row],[Date]]&lt;&gt;""),TimeSpend[[#This Row],[Network]],"")</f>
        <v>#VALUE!</v>
      </c>
      <c r="E3808" t="e">
        <f>IF(AND(TimeSpend[[#This Row],[Personnel number]]&lt;&gt;"",TimeSpend[[#This Row],[Date]]&lt;&gt;""),TimeSpend[[#This Row],[Network Description]],"")</f>
        <v>#VALUE!</v>
      </c>
      <c r="F3808" t="e">
        <f>IF(AND(TimeSpend[[#This Row],[Personnel number]]&lt;&gt;"",TimeSpend[[#This Row],[Date]]&lt;&gt;""),TimeSpend[[#This Row],[Activity]],"")</f>
        <v>#VALUE!</v>
      </c>
      <c r="G3808" t="e">
        <f>IF(AND(TimeSpend[[#This Row],[Personnel number]]&lt;&gt;"",TimeSpend[[#This Row],[Date]]&lt;&gt;""),TimeSpend[[#This Row],[Activity description]],"")</f>
        <v>#VALUE!</v>
      </c>
      <c r="H3808" s="36" t="e">
        <f>IF(AND(TimeSpend[[#This Row],[Personnel number]]&lt;&gt;"",TimeSpend[[#This Row],[Date]]&lt;&gt;""),TimeSpend[[#This Row],[Start Time]],"")</f>
        <v>#VALUE!</v>
      </c>
      <c r="I3808" s="36" t="e">
        <f>IF(AND(TimeSpend[[#This Row],[Personnel number]]&lt;&gt;"",TimeSpend[[#This Row],[Date]]&lt;&gt;""),TimeSpend[[#This Row],[End Time]],"")</f>
        <v>#VALUE!</v>
      </c>
      <c r="J3808" t="e">
        <f>IF(AND(TimeSpend[[#This Row],[Personnel number]]&lt;&gt;"",TimeSpend[[#This Row],[Date]]&lt;&gt;""),TimeSpend[[#This Row],[Location]],"")</f>
        <v>#VALUE!</v>
      </c>
      <c r="K3808" t="e">
        <f>IF(AND(TimeSpend[[#This Row],[Personnel number]]&lt;&gt;"",TimeSpend[[#This Row],[Date]]&lt;&gt;""),TimeSpend[[#This Row],[Task]],"")</f>
        <v>#VALUE!</v>
      </c>
      <c r="L3808" t="e">
        <f>IF(AND(TimeSpend[[#This Row],[Personnel number]]&lt;&gt;"",TimeSpend[[#This Row],[Date]]&lt;&gt;""),Utilization!$J$2,"")</f>
        <v>#VALUE!</v>
      </c>
      <c r="M3808" t="e">
        <f>IF(AND(TimeSpend[[#This Row],[Personnel number]]&lt;&gt;"",TimeSpend[[#This Row],[Date]]&lt;&gt;""),TimeSpend[[#This Row],[Employee Name]],"")</f>
        <v>#VALUE!</v>
      </c>
      <c r="N3808" t="e">
        <f t="shared" si="118"/>
        <v>#VALUE!</v>
      </c>
      <c r="O3808" t="e">
        <f t="shared" si="119"/>
        <v>#VALUE!</v>
      </c>
      <c r="P3808" t="e">
        <f>IF(D3808&lt;&gt;"",VLOOKUP(D3808,Projects!B:C,2,0),"")</f>
        <v>#VALUE!</v>
      </c>
    </row>
    <row r="3809" spans="1:16" x14ac:dyDescent="0.25">
      <c r="A3809" t="e">
        <f>UPPER(IF(AND(TimeSpend[[#This Row],[Personnel number]]&lt;&gt;"",TimeSpend[[#This Row],[Date]]&lt;&gt;""),TimeSpend[[#This Row],[Personnel number]],""))</f>
        <v>#VALUE!</v>
      </c>
      <c r="B3809" s="85" t="e">
        <f>IF(AND(TimeSpend[[#This Row],[Personnel number]]&lt;&gt;"",TimeSpend[[#This Row],[Date]]&lt;&gt;""),TEXT(TimeSpend[[#This Row],[Date]],"[$-409]yyyyMMdd"),"")</f>
        <v>#VALUE!</v>
      </c>
      <c r="C3809" s="33" t="e">
        <f>IF(AND(TimeSpend[[#This Row],[Personnel number]]&lt;&gt;"",TimeSpend[[#This Row],[Date]]&lt;&gt;""),SUBSTITUTE(TimeSpend[[#This Row],[Hours]],",","."),"")</f>
        <v>#VALUE!</v>
      </c>
      <c r="D3809" t="e">
        <f>IF(AND(TimeSpend[[#This Row],[Personnel number]]&lt;&gt;"",TimeSpend[[#This Row],[Date]]&lt;&gt;""),TimeSpend[[#This Row],[Network]],"")</f>
        <v>#VALUE!</v>
      </c>
      <c r="E3809" t="e">
        <f>IF(AND(TimeSpend[[#This Row],[Personnel number]]&lt;&gt;"",TimeSpend[[#This Row],[Date]]&lt;&gt;""),TimeSpend[[#This Row],[Network Description]],"")</f>
        <v>#VALUE!</v>
      </c>
      <c r="F3809" t="e">
        <f>IF(AND(TimeSpend[[#This Row],[Personnel number]]&lt;&gt;"",TimeSpend[[#This Row],[Date]]&lt;&gt;""),TimeSpend[[#This Row],[Activity]],"")</f>
        <v>#VALUE!</v>
      </c>
      <c r="G3809" t="e">
        <f>IF(AND(TimeSpend[[#This Row],[Personnel number]]&lt;&gt;"",TimeSpend[[#This Row],[Date]]&lt;&gt;""),TimeSpend[[#This Row],[Activity description]],"")</f>
        <v>#VALUE!</v>
      </c>
      <c r="H3809" s="36" t="e">
        <f>IF(AND(TimeSpend[[#This Row],[Personnel number]]&lt;&gt;"",TimeSpend[[#This Row],[Date]]&lt;&gt;""),TimeSpend[[#This Row],[Start Time]],"")</f>
        <v>#VALUE!</v>
      </c>
      <c r="I3809" s="36" t="e">
        <f>IF(AND(TimeSpend[[#This Row],[Personnel number]]&lt;&gt;"",TimeSpend[[#This Row],[Date]]&lt;&gt;""),TimeSpend[[#This Row],[End Time]],"")</f>
        <v>#VALUE!</v>
      </c>
      <c r="J3809" t="e">
        <f>IF(AND(TimeSpend[[#This Row],[Personnel number]]&lt;&gt;"",TimeSpend[[#This Row],[Date]]&lt;&gt;""),TimeSpend[[#This Row],[Location]],"")</f>
        <v>#VALUE!</v>
      </c>
      <c r="K3809" t="e">
        <f>IF(AND(TimeSpend[[#This Row],[Personnel number]]&lt;&gt;"",TimeSpend[[#This Row],[Date]]&lt;&gt;""),TimeSpend[[#This Row],[Task]],"")</f>
        <v>#VALUE!</v>
      </c>
      <c r="L3809" t="e">
        <f>IF(AND(TimeSpend[[#This Row],[Personnel number]]&lt;&gt;"",TimeSpend[[#This Row],[Date]]&lt;&gt;""),Utilization!$J$2,"")</f>
        <v>#VALUE!</v>
      </c>
      <c r="M3809" t="e">
        <f>IF(AND(TimeSpend[[#This Row],[Personnel number]]&lt;&gt;"",TimeSpend[[#This Row],[Date]]&lt;&gt;""),TimeSpend[[#This Row],[Employee Name]],"")</f>
        <v>#VALUE!</v>
      </c>
      <c r="N3809" t="e">
        <f t="shared" si="118"/>
        <v>#VALUE!</v>
      </c>
      <c r="O3809" t="e">
        <f t="shared" si="119"/>
        <v>#VALUE!</v>
      </c>
      <c r="P3809" t="e">
        <f>IF(D3809&lt;&gt;"",VLOOKUP(D3809,Projects!B:C,2,0),"")</f>
        <v>#VALUE!</v>
      </c>
    </row>
    <row r="3810" spans="1:16" x14ac:dyDescent="0.25">
      <c r="A3810" t="e">
        <f>UPPER(IF(AND(TimeSpend[[#This Row],[Personnel number]]&lt;&gt;"",TimeSpend[[#This Row],[Date]]&lt;&gt;""),TimeSpend[[#This Row],[Personnel number]],""))</f>
        <v>#VALUE!</v>
      </c>
      <c r="B3810" s="85" t="e">
        <f>IF(AND(TimeSpend[[#This Row],[Personnel number]]&lt;&gt;"",TimeSpend[[#This Row],[Date]]&lt;&gt;""),TEXT(TimeSpend[[#This Row],[Date]],"[$-409]yyyyMMdd"),"")</f>
        <v>#VALUE!</v>
      </c>
      <c r="C3810" s="33" t="e">
        <f>IF(AND(TimeSpend[[#This Row],[Personnel number]]&lt;&gt;"",TimeSpend[[#This Row],[Date]]&lt;&gt;""),SUBSTITUTE(TimeSpend[[#This Row],[Hours]],",","."),"")</f>
        <v>#VALUE!</v>
      </c>
      <c r="D3810" t="e">
        <f>IF(AND(TimeSpend[[#This Row],[Personnel number]]&lt;&gt;"",TimeSpend[[#This Row],[Date]]&lt;&gt;""),TimeSpend[[#This Row],[Network]],"")</f>
        <v>#VALUE!</v>
      </c>
      <c r="E3810" t="e">
        <f>IF(AND(TimeSpend[[#This Row],[Personnel number]]&lt;&gt;"",TimeSpend[[#This Row],[Date]]&lt;&gt;""),TimeSpend[[#This Row],[Network Description]],"")</f>
        <v>#VALUE!</v>
      </c>
      <c r="F3810" t="e">
        <f>IF(AND(TimeSpend[[#This Row],[Personnel number]]&lt;&gt;"",TimeSpend[[#This Row],[Date]]&lt;&gt;""),TimeSpend[[#This Row],[Activity]],"")</f>
        <v>#VALUE!</v>
      </c>
      <c r="G3810" t="e">
        <f>IF(AND(TimeSpend[[#This Row],[Personnel number]]&lt;&gt;"",TimeSpend[[#This Row],[Date]]&lt;&gt;""),TimeSpend[[#This Row],[Activity description]],"")</f>
        <v>#VALUE!</v>
      </c>
      <c r="H3810" s="36" t="e">
        <f>IF(AND(TimeSpend[[#This Row],[Personnel number]]&lt;&gt;"",TimeSpend[[#This Row],[Date]]&lt;&gt;""),TimeSpend[[#This Row],[Start Time]],"")</f>
        <v>#VALUE!</v>
      </c>
      <c r="I3810" s="36" t="e">
        <f>IF(AND(TimeSpend[[#This Row],[Personnel number]]&lt;&gt;"",TimeSpend[[#This Row],[Date]]&lt;&gt;""),TimeSpend[[#This Row],[End Time]],"")</f>
        <v>#VALUE!</v>
      </c>
      <c r="J3810" t="e">
        <f>IF(AND(TimeSpend[[#This Row],[Personnel number]]&lt;&gt;"",TimeSpend[[#This Row],[Date]]&lt;&gt;""),TimeSpend[[#This Row],[Location]],"")</f>
        <v>#VALUE!</v>
      </c>
      <c r="K3810" t="e">
        <f>IF(AND(TimeSpend[[#This Row],[Personnel number]]&lt;&gt;"",TimeSpend[[#This Row],[Date]]&lt;&gt;""),TimeSpend[[#This Row],[Task]],"")</f>
        <v>#VALUE!</v>
      </c>
      <c r="L3810" t="e">
        <f>IF(AND(TimeSpend[[#This Row],[Personnel number]]&lt;&gt;"",TimeSpend[[#This Row],[Date]]&lt;&gt;""),Utilization!$J$2,"")</f>
        <v>#VALUE!</v>
      </c>
      <c r="M3810" t="e">
        <f>IF(AND(TimeSpend[[#This Row],[Personnel number]]&lt;&gt;"",TimeSpend[[#This Row],[Date]]&lt;&gt;""),TimeSpend[[#This Row],[Employee Name]],"")</f>
        <v>#VALUE!</v>
      </c>
      <c r="N3810" t="e">
        <f t="shared" si="118"/>
        <v>#VALUE!</v>
      </c>
      <c r="O3810" t="e">
        <f t="shared" si="119"/>
        <v>#VALUE!</v>
      </c>
      <c r="P3810" t="e">
        <f>IF(D3810&lt;&gt;"",VLOOKUP(D3810,Projects!B:C,2,0),"")</f>
        <v>#VALUE!</v>
      </c>
    </row>
    <row r="3811" spans="1:16" x14ac:dyDescent="0.25">
      <c r="A3811" t="e">
        <f>UPPER(IF(AND(TimeSpend[[#This Row],[Personnel number]]&lt;&gt;"",TimeSpend[[#This Row],[Date]]&lt;&gt;""),TimeSpend[[#This Row],[Personnel number]],""))</f>
        <v>#VALUE!</v>
      </c>
      <c r="B3811" s="85" t="e">
        <f>IF(AND(TimeSpend[[#This Row],[Personnel number]]&lt;&gt;"",TimeSpend[[#This Row],[Date]]&lt;&gt;""),TEXT(TimeSpend[[#This Row],[Date]],"[$-409]yyyyMMdd"),"")</f>
        <v>#VALUE!</v>
      </c>
      <c r="C3811" s="33" t="e">
        <f>IF(AND(TimeSpend[[#This Row],[Personnel number]]&lt;&gt;"",TimeSpend[[#This Row],[Date]]&lt;&gt;""),SUBSTITUTE(TimeSpend[[#This Row],[Hours]],",","."),"")</f>
        <v>#VALUE!</v>
      </c>
      <c r="D3811" t="e">
        <f>IF(AND(TimeSpend[[#This Row],[Personnel number]]&lt;&gt;"",TimeSpend[[#This Row],[Date]]&lt;&gt;""),TimeSpend[[#This Row],[Network]],"")</f>
        <v>#VALUE!</v>
      </c>
      <c r="E3811" t="e">
        <f>IF(AND(TimeSpend[[#This Row],[Personnel number]]&lt;&gt;"",TimeSpend[[#This Row],[Date]]&lt;&gt;""),TimeSpend[[#This Row],[Network Description]],"")</f>
        <v>#VALUE!</v>
      </c>
      <c r="F3811" t="e">
        <f>IF(AND(TimeSpend[[#This Row],[Personnel number]]&lt;&gt;"",TimeSpend[[#This Row],[Date]]&lt;&gt;""),TimeSpend[[#This Row],[Activity]],"")</f>
        <v>#VALUE!</v>
      </c>
      <c r="G3811" t="e">
        <f>IF(AND(TimeSpend[[#This Row],[Personnel number]]&lt;&gt;"",TimeSpend[[#This Row],[Date]]&lt;&gt;""),TimeSpend[[#This Row],[Activity description]],"")</f>
        <v>#VALUE!</v>
      </c>
      <c r="H3811" s="36" t="e">
        <f>IF(AND(TimeSpend[[#This Row],[Personnel number]]&lt;&gt;"",TimeSpend[[#This Row],[Date]]&lt;&gt;""),TimeSpend[[#This Row],[Start Time]],"")</f>
        <v>#VALUE!</v>
      </c>
      <c r="I3811" s="36" t="e">
        <f>IF(AND(TimeSpend[[#This Row],[Personnel number]]&lt;&gt;"",TimeSpend[[#This Row],[Date]]&lt;&gt;""),TimeSpend[[#This Row],[End Time]],"")</f>
        <v>#VALUE!</v>
      </c>
      <c r="J3811" t="e">
        <f>IF(AND(TimeSpend[[#This Row],[Personnel number]]&lt;&gt;"",TimeSpend[[#This Row],[Date]]&lt;&gt;""),TimeSpend[[#This Row],[Location]],"")</f>
        <v>#VALUE!</v>
      </c>
      <c r="K3811" t="e">
        <f>IF(AND(TimeSpend[[#This Row],[Personnel number]]&lt;&gt;"",TimeSpend[[#This Row],[Date]]&lt;&gt;""),TimeSpend[[#This Row],[Task]],"")</f>
        <v>#VALUE!</v>
      </c>
      <c r="L3811" t="e">
        <f>IF(AND(TimeSpend[[#This Row],[Personnel number]]&lt;&gt;"",TimeSpend[[#This Row],[Date]]&lt;&gt;""),Utilization!$J$2,"")</f>
        <v>#VALUE!</v>
      </c>
      <c r="M3811" t="e">
        <f>IF(AND(TimeSpend[[#This Row],[Personnel number]]&lt;&gt;"",TimeSpend[[#This Row],[Date]]&lt;&gt;""),TimeSpend[[#This Row],[Employee Name]],"")</f>
        <v>#VALUE!</v>
      </c>
      <c r="N3811" t="e">
        <f t="shared" si="118"/>
        <v>#VALUE!</v>
      </c>
      <c r="O3811" t="e">
        <f t="shared" si="119"/>
        <v>#VALUE!</v>
      </c>
      <c r="P3811" t="e">
        <f>IF(D3811&lt;&gt;"",VLOOKUP(D3811,Projects!B:C,2,0),"")</f>
        <v>#VALUE!</v>
      </c>
    </row>
    <row r="3812" spans="1:16" x14ac:dyDescent="0.25">
      <c r="A3812" t="e">
        <f>UPPER(IF(AND(TimeSpend[[#This Row],[Personnel number]]&lt;&gt;"",TimeSpend[[#This Row],[Date]]&lt;&gt;""),TimeSpend[[#This Row],[Personnel number]],""))</f>
        <v>#VALUE!</v>
      </c>
      <c r="B3812" s="85" t="e">
        <f>IF(AND(TimeSpend[[#This Row],[Personnel number]]&lt;&gt;"",TimeSpend[[#This Row],[Date]]&lt;&gt;""),TEXT(TimeSpend[[#This Row],[Date]],"[$-409]yyyyMMdd"),"")</f>
        <v>#VALUE!</v>
      </c>
      <c r="C3812" s="33" t="e">
        <f>IF(AND(TimeSpend[[#This Row],[Personnel number]]&lt;&gt;"",TimeSpend[[#This Row],[Date]]&lt;&gt;""),SUBSTITUTE(TimeSpend[[#This Row],[Hours]],",","."),"")</f>
        <v>#VALUE!</v>
      </c>
      <c r="D3812" t="e">
        <f>IF(AND(TimeSpend[[#This Row],[Personnel number]]&lt;&gt;"",TimeSpend[[#This Row],[Date]]&lt;&gt;""),TimeSpend[[#This Row],[Network]],"")</f>
        <v>#VALUE!</v>
      </c>
      <c r="E3812" t="e">
        <f>IF(AND(TimeSpend[[#This Row],[Personnel number]]&lt;&gt;"",TimeSpend[[#This Row],[Date]]&lt;&gt;""),TimeSpend[[#This Row],[Network Description]],"")</f>
        <v>#VALUE!</v>
      </c>
      <c r="F3812" t="e">
        <f>IF(AND(TimeSpend[[#This Row],[Personnel number]]&lt;&gt;"",TimeSpend[[#This Row],[Date]]&lt;&gt;""),TimeSpend[[#This Row],[Activity]],"")</f>
        <v>#VALUE!</v>
      </c>
      <c r="G3812" t="e">
        <f>IF(AND(TimeSpend[[#This Row],[Personnel number]]&lt;&gt;"",TimeSpend[[#This Row],[Date]]&lt;&gt;""),TimeSpend[[#This Row],[Activity description]],"")</f>
        <v>#VALUE!</v>
      </c>
      <c r="H3812" s="36" t="e">
        <f>IF(AND(TimeSpend[[#This Row],[Personnel number]]&lt;&gt;"",TimeSpend[[#This Row],[Date]]&lt;&gt;""),TimeSpend[[#This Row],[Start Time]],"")</f>
        <v>#VALUE!</v>
      </c>
      <c r="I3812" s="36" t="e">
        <f>IF(AND(TimeSpend[[#This Row],[Personnel number]]&lt;&gt;"",TimeSpend[[#This Row],[Date]]&lt;&gt;""),TimeSpend[[#This Row],[End Time]],"")</f>
        <v>#VALUE!</v>
      </c>
      <c r="J3812" t="e">
        <f>IF(AND(TimeSpend[[#This Row],[Personnel number]]&lt;&gt;"",TimeSpend[[#This Row],[Date]]&lt;&gt;""),TimeSpend[[#This Row],[Location]],"")</f>
        <v>#VALUE!</v>
      </c>
      <c r="K3812" t="e">
        <f>IF(AND(TimeSpend[[#This Row],[Personnel number]]&lt;&gt;"",TimeSpend[[#This Row],[Date]]&lt;&gt;""),TimeSpend[[#This Row],[Task]],"")</f>
        <v>#VALUE!</v>
      </c>
      <c r="L3812" t="e">
        <f>IF(AND(TimeSpend[[#This Row],[Personnel number]]&lt;&gt;"",TimeSpend[[#This Row],[Date]]&lt;&gt;""),Utilization!$J$2,"")</f>
        <v>#VALUE!</v>
      </c>
      <c r="M3812" t="e">
        <f>IF(AND(TimeSpend[[#This Row],[Personnel number]]&lt;&gt;"",TimeSpend[[#This Row],[Date]]&lt;&gt;""),TimeSpend[[#This Row],[Employee Name]],"")</f>
        <v>#VALUE!</v>
      </c>
      <c r="N3812" t="e">
        <f t="shared" si="118"/>
        <v>#VALUE!</v>
      </c>
      <c r="O3812" t="e">
        <f t="shared" si="119"/>
        <v>#VALUE!</v>
      </c>
      <c r="P3812" t="e">
        <f>IF(D3812&lt;&gt;"",VLOOKUP(D3812,Projects!B:C,2,0),"")</f>
        <v>#VALUE!</v>
      </c>
    </row>
    <row r="3813" spans="1:16" x14ac:dyDescent="0.25">
      <c r="A3813" t="e">
        <f>UPPER(IF(AND(TimeSpend[[#This Row],[Personnel number]]&lt;&gt;"",TimeSpend[[#This Row],[Date]]&lt;&gt;""),TimeSpend[[#This Row],[Personnel number]],""))</f>
        <v>#VALUE!</v>
      </c>
      <c r="B3813" s="85" t="e">
        <f>IF(AND(TimeSpend[[#This Row],[Personnel number]]&lt;&gt;"",TimeSpend[[#This Row],[Date]]&lt;&gt;""),TEXT(TimeSpend[[#This Row],[Date]],"[$-409]yyyyMMdd"),"")</f>
        <v>#VALUE!</v>
      </c>
      <c r="C3813" s="33" t="e">
        <f>IF(AND(TimeSpend[[#This Row],[Personnel number]]&lt;&gt;"",TimeSpend[[#This Row],[Date]]&lt;&gt;""),SUBSTITUTE(TimeSpend[[#This Row],[Hours]],",","."),"")</f>
        <v>#VALUE!</v>
      </c>
      <c r="D3813" t="e">
        <f>IF(AND(TimeSpend[[#This Row],[Personnel number]]&lt;&gt;"",TimeSpend[[#This Row],[Date]]&lt;&gt;""),TimeSpend[[#This Row],[Network]],"")</f>
        <v>#VALUE!</v>
      </c>
      <c r="E3813" t="e">
        <f>IF(AND(TimeSpend[[#This Row],[Personnel number]]&lt;&gt;"",TimeSpend[[#This Row],[Date]]&lt;&gt;""),TimeSpend[[#This Row],[Network Description]],"")</f>
        <v>#VALUE!</v>
      </c>
      <c r="F3813" t="e">
        <f>IF(AND(TimeSpend[[#This Row],[Personnel number]]&lt;&gt;"",TimeSpend[[#This Row],[Date]]&lt;&gt;""),TimeSpend[[#This Row],[Activity]],"")</f>
        <v>#VALUE!</v>
      </c>
      <c r="G3813" t="e">
        <f>IF(AND(TimeSpend[[#This Row],[Personnel number]]&lt;&gt;"",TimeSpend[[#This Row],[Date]]&lt;&gt;""),TimeSpend[[#This Row],[Activity description]],"")</f>
        <v>#VALUE!</v>
      </c>
      <c r="H3813" s="36" t="e">
        <f>IF(AND(TimeSpend[[#This Row],[Personnel number]]&lt;&gt;"",TimeSpend[[#This Row],[Date]]&lt;&gt;""),TimeSpend[[#This Row],[Start Time]],"")</f>
        <v>#VALUE!</v>
      </c>
      <c r="I3813" s="36" t="e">
        <f>IF(AND(TimeSpend[[#This Row],[Personnel number]]&lt;&gt;"",TimeSpend[[#This Row],[Date]]&lt;&gt;""),TimeSpend[[#This Row],[End Time]],"")</f>
        <v>#VALUE!</v>
      </c>
      <c r="J3813" t="e">
        <f>IF(AND(TimeSpend[[#This Row],[Personnel number]]&lt;&gt;"",TimeSpend[[#This Row],[Date]]&lt;&gt;""),TimeSpend[[#This Row],[Location]],"")</f>
        <v>#VALUE!</v>
      </c>
      <c r="K3813" t="e">
        <f>IF(AND(TimeSpend[[#This Row],[Personnel number]]&lt;&gt;"",TimeSpend[[#This Row],[Date]]&lt;&gt;""),TimeSpend[[#This Row],[Task]],"")</f>
        <v>#VALUE!</v>
      </c>
      <c r="L3813" t="e">
        <f>IF(AND(TimeSpend[[#This Row],[Personnel number]]&lt;&gt;"",TimeSpend[[#This Row],[Date]]&lt;&gt;""),Utilization!$J$2,"")</f>
        <v>#VALUE!</v>
      </c>
      <c r="M3813" t="e">
        <f>IF(AND(TimeSpend[[#This Row],[Personnel number]]&lt;&gt;"",TimeSpend[[#This Row],[Date]]&lt;&gt;""),TimeSpend[[#This Row],[Employee Name]],"")</f>
        <v>#VALUE!</v>
      </c>
      <c r="N3813" t="e">
        <f t="shared" si="118"/>
        <v>#VALUE!</v>
      </c>
      <c r="O3813" t="e">
        <f t="shared" si="119"/>
        <v>#VALUE!</v>
      </c>
      <c r="P3813" t="e">
        <f>IF(D3813&lt;&gt;"",VLOOKUP(D3813,Projects!B:C,2,0),"")</f>
        <v>#VALUE!</v>
      </c>
    </row>
    <row r="3814" spans="1:16" x14ac:dyDescent="0.25">
      <c r="A3814" t="e">
        <f>UPPER(IF(AND(TimeSpend[[#This Row],[Personnel number]]&lt;&gt;"",TimeSpend[[#This Row],[Date]]&lt;&gt;""),TimeSpend[[#This Row],[Personnel number]],""))</f>
        <v>#VALUE!</v>
      </c>
      <c r="B3814" s="85" t="e">
        <f>IF(AND(TimeSpend[[#This Row],[Personnel number]]&lt;&gt;"",TimeSpend[[#This Row],[Date]]&lt;&gt;""),TEXT(TimeSpend[[#This Row],[Date]],"[$-409]yyyyMMdd"),"")</f>
        <v>#VALUE!</v>
      </c>
      <c r="C3814" s="33" t="e">
        <f>IF(AND(TimeSpend[[#This Row],[Personnel number]]&lt;&gt;"",TimeSpend[[#This Row],[Date]]&lt;&gt;""),SUBSTITUTE(TimeSpend[[#This Row],[Hours]],",","."),"")</f>
        <v>#VALUE!</v>
      </c>
      <c r="D3814" t="e">
        <f>IF(AND(TimeSpend[[#This Row],[Personnel number]]&lt;&gt;"",TimeSpend[[#This Row],[Date]]&lt;&gt;""),TimeSpend[[#This Row],[Network]],"")</f>
        <v>#VALUE!</v>
      </c>
      <c r="E3814" t="e">
        <f>IF(AND(TimeSpend[[#This Row],[Personnel number]]&lt;&gt;"",TimeSpend[[#This Row],[Date]]&lt;&gt;""),TimeSpend[[#This Row],[Network Description]],"")</f>
        <v>#VALUE!</v>
      </c>
      <c r="F3814" t="e">
        <f>IF(AND(TimeSpend[[#This Row],[Personnel number]]&lt;&gt;"",TimeSpend[[#This Row],[Date]]&lt;&gt;""),TimeSpend[[#This Row],[Activity]],"")</f>
        <v>#VALUE!</v>
      </c>
      <c r="G3814" t="e">
        <f>IF(AND(TimeSpend[[#This Row],[Personnel number]]&lt;&gt;"",TimeSpend[[#This Row],[Date]]&lt;&gt;""),TimeSpend[[#This Row],[Activity description]],"")</f>
        <v>#VALUE!</v>
      </c>
      <c r="H3814" s="36" t="e">
        <f>IF(AND(TimeSpend[[#This Row],[Personnel number]]&lt;&gt;"",TimeSpend[[#This Row],[Date]]&lt;&gt;""),TimeSpend[[#This Row],[Start Time]],"")</f>
        <v>#VALUE!</v>
      </c>
      <c r="I3814" s="36" t="e">
        <f>IF(AND(TimeSpend[[#This Row],[Personnel number]]&lt;&gt;"",TimeSpend[[#This Row],[Date]]&lt;&gt;""),TimeSpend[[#This Row],[End Time]],"")</f>
        <v>#VALUE!</v>
      </c>
      <c r="J3814" t="e">
        <f>IF(AND(TimeSpend[[#This Row],[Personnel number]]&lt;&gt;"",TimeSpend[[#This Row],[Date]]&lt;&gt;""),TimeSpend[[#This Row],[Location]],"")</f>
        <v>#VALUE!</v>
      </c>
      <c r="K3814" t="e">
        <f>IF(AND(TimeSpend[[#This Row],[Personnel number]]&lt;&gt;"",TimeSpend[[#This Row],[Date]]&lt;&gt;""),TimeSpend[[#This Row],[Task]],"")</f>
        <v>#VALUE!</v>
      </c>
      <c r="L3814" t="e">
        <f>IF(AND(TimeSpend[[#This Row],[Personnel number]]&lt;&gt;"",TimeSpend[[#This Row],[Date]]&lt;&gt;""),Utilization!$J$2,"")</f>
        <v>#VALUE!</v>
      </c>
      <c r="M3814" t="e">
        <f>IF(AND(TimeSpend[[#This Row],[Personnel number]]&lt;&gt;"",TimeSpend[[#This Row],[Date]]&lt;&gt;""),TimeSpend[[#This Row],[Employee Name]],"")</f>
        <v>#VALUE!</v>
      </c>
      <c r="N3814" t="e">
        <f t="shared" si="118"/>
        <v>#VALUE!</v>
      </c>
      <c r="O3814" t="e">
        <f t="shared" si="119"/>
        <v>#VALUE!</v>
      </c>
      <c r="P3814" t="e">
        <f>IF(D3814&lt;&gt;"",VLOOKUP(D3814,Projects!B:C,2,0),"")</f>
        <v>#VALUE!</v>
      </c>
    </row>
    <row r="3815" spans="1:16" x14ac:dyDescent="0.25">
      <c r="A3815" t="e">
        <f>UPPER(IF(AND(TimeSpend[[#This Row],[Personnel number]]&lt;&gt;"",TimeSpend[[#This Row],[Date]]&lt;&gt;""),TimeSpend[[#This Row],[Personnel number]],""))</f>
        <v>#VALUE!</v>
      </c>
      <c r="B3815" s="85" t="e">
        <f>IF(AND(TimeSpend[[#This Row],[Personnel number]]&lt;&gt;"",TimeSpend[[#This Row],[Date]]&lt;&gt;""),TEXT(TimeSpend[[#This Row],[Date]],"[$-409]yyyyMMdd"),"")</f>
        <v>#VALUE!</v>
      </c>
      <c r="C3815" s="33" t="e">
        <f>IF(AND(TimeSpend[[#This Row],[Personnel number]]&lt;&gt;"",TimeSpend[[#This Row],[Date]]&lt;&gt;""),SUBSTITUTE(TimeSpend[[#This Row],[Hours]],",","."),"")</f>
        <v>#VALUE!</v>
      </c>
      <c r="D3815" t="e">
        <f>IF(AND(TimeSpend[[#This Row],[Personnel number]]&lt;&gt;"",TimeSpend[[#This Row],[Date]]&lt;&gt;""),TimeSpend[[#This Row],[Network]],"")</f>
        <v>#VALUE!</v>
      </c>
      <c r="E3815" t="e">
        <f>IF(AND(TimeSpend[[#This Row],[Personnel number]]&lt;&gt;"",TimeSpend[[#This Row],[Date]]&lt;&gt;""),TimeSpend[[#This Row],[Network Description]],"")</f>
        <v>#VALUE!</v>
      </c>
      <c r="F3815" t="e">
        <f>IF(AND(TimeSpend[[#This Row],[Personnel number]]&lt;&gt;"",TimeSpend[[#This Row],[Date]]&lt;&gt;""),TimeSpend[[#This Row],[Activity]],"")</f>
        <v>#VALUE!</v>
      </c>
      <c r="G3815" t="e">
        <f>IF(AND(TimeSpend[[#This Row],[Personnel number]]&lt;&gt;"",TimeSpend[[#This Row],[Date]]&lt;&gt;""),TimeSpend[[#This Row],[Activity description]],"")</f>
        <v>#VALUE!</v>
      </c>
      <c r="H3815" s="36" t="e">
        <f>IF(AND(TimeSpend[[#This Row],[Personnel number]]&lt;&gt;"",TimeSpend[[#This Row],[Date]]&lt;&gt;""),TimeSpend[[#This Row],[Start Time]],"")</f>
        <v>#VALUE!</v>
      </c>
      <c r="I3815" s="36" t="e">
        <f>IF(AND(TimeSpend[[#This Row],[Personnel number]]&lt;&gt;"",TimeSpend[[#This Row],[Date]]&lt;&gt;""),TimeSpend[[#This Row],[End Time]],"")</f>
        <v>#VALUE!</v>
      </c>
      <c r="J3815" t="e">
        <f>IF(AND(TimeSpend[[#This Row],[Personnel number]]&lt;&gt;"",TimeSpend[[#This Row],[Date]]&lt;&gt;""),TimeSpend[[#This Row],[Location]],"")</f>
        <v>#VALUE!</v>
      </c>
      <c r="K3815" t="e">
        <f>IF(AND(TimeSpend[[#This Row],[Personnel number]]&lt;&gt;"",TimeSpend[[#This Row],[Date]]&lt;&gt;""),TimeSpend[[#This Row],[Task]],"")</f>
        <v>#VALUE!</v>
      </c>
      <c r="L3815" t="e">
        <f>IF(AND(TimeSpend[[#This Row],[Personnel number]]&lt;&gt;"",TimeSpend[[#This Row],[Date]]&lt;&gt;""),Utilization!$J$2,"")</f>
        <v>#VALUE!</v>
      </c>
      <c r="M3815" t="e">
        <f>IF(AND(TimeSpend[[#This Row],[Personnel number]]&lt;&gt;"",TimeSpend[[#This Row],[Date]]&lt;&gt;""),TimeSpend[[#This Row],[Employee Name]],"")</f>
        <v>#VALUE!</v>
      </c>
      <c r="N3815" t="e">
        <f t="shared" si="118"/>
        <v>#VALUE!</v>
      </c>
      <c r="O3815" t="e">
        <f t="shared" si="119"/>
        <v>#VALUE!</v>
      </c>
      <c r="P3815" t="e">
        <f>IF(D3815&lt;&gt;"",VLOOKUP(D3815,Projects!B:C,2,0),"")</f>
        <v>#VALUE!</v>
      </c>
    </row>
    <row r="3816" spans="1:16" x14ac:dyDescent="0.25">
      <c r="A3816" t="e">
        <f>UPPER(IF(AND(TimeSpend[[#This Row],[Personnel number]]&lt;&gt;"",TimeSpend[[#This Row],[Date]]&lt;&gt;""),TimeSpend[[#This Row],[Personnel number]],""))</f>
        <v>#VALUE!</v>
      </c>
      <c r="B3816" s="85" t="e">
        <f>IF(AND(TimeSpend[[#This Row],[Personnel number]]&lt;&gt;"",TimeSpend[[#This Row],[Date]]&lt;&gt;""),TEXT(TimeSpend[[#This Row],[Date]],"[$-409]yyyyMMdd"),"")</f>
        <v>#VALUE!</v>
      </c>
      <c r="C3816" s="33" t="e">
        <f>IF(AND(TimeSpend[[#This Row],[Personnel number]]&lt;&gt;"",TimeSpend[[#This Row],[Date]]&lt;&gt;""),SUBSTITUTE(TimeSpend[[#This Row],[Hours]],",","."),"")</f>
        <v>#VALUE!</v>
      </c>
      <c r="D3816" t="e">
        <f>IF(AND(TimeSpend[[#This Row],[Personnel number]]&lt;&gt;"",TimeSpend[[#This Row],[Date]]&lt;&gt;""),TimeSpend[[#This Row],[Network]],"")</f>
        <v>#VALUE!</v>
      </c>
      <c r="E3816" t="e">
        <f>IF(AND(TimeSpend[[#This Row],[Personnel number]]&lt;&gt;"",TimeSpend[[#This Row],[Date]]&lt;&gt;""),TimeSpend[[#This Row],[Network Description]],"")</f>
        <v>#VALUE!</v>
      </c>
      <c r="F3816" t="e">
        <f>IF(AND(TimeSpend[[#This Row],[Personnel number]]&lt;&gt;"",TimeSpend[[#This Row],[Date]]&lt;&gt;""),TimeSpend[[#This Row],[Activity]],"")</f>
        <v>#VALUE!</v>
      </c>
      <c r="G3816" t="e">
        <f>IF(AND(TimeSpend[[#This Row],[Personnel number]]&lt;&gt;"",TimeSpend[[#This Row],[Date]]&lt;&gt;""),TimeSpend[[#This Row],[Activity description]],"")</f>
        <v>#VALUE!</v>
      </c>
      <c r="H3816" s="36" t="e">
        <f>IF(AND(TimeSpend[[#This Row],[Personnel number]]&lt;&gt;"",TimeSpend[[#This Row],[Date]]&lt;&gt;""),TimeSpend[[#This Row],[Start Time]],"")</f>
        <v>#VALUE!</v>
      </c>
      <c r="I3816" s="36" t="e">
        <f>IF(AND(TimeSpend[[#This Row],[Personnel number]]&lt;&gt;"",TimeSpend[[#This Row],[Date]]&lt;&gt;""),TimeSpend[[#This Row],[End Time]],"")</f>
        <v>#VALUE!</v>
      </c>
      <c r="J3816" t="e">
        <f>IF(AND(TimeSpend[[#This Row],[Personnel number]]&lt;&gt;"",TimeSpend[[#This Row],[Date]]&lt;&gt;""),TimeSpend[[#This Row],[Location]],"")</f>
        <v>#VALUE!</v>
      </c>
      <c r="K3816" t="e">
        <f>IF(AND(TimeSpend[[#This Row],[Personnel number]]&lt;&gt;"",TimeSpend[[#This Row],[Date]]&lt;&gt;""),TimeSpend[[#This Row],[Task]],"")</f>
        <v>#VALUE!</v>
      </c>
      <c r="L3816" t="e">
        <f>IF(AND(TimeSpend[[#This Row],[Personnel number]]&lt;&gt;"",TimeSpend[[#This Row],[Date]]&lt;&gt;""),Utilization!$J$2,"")</f>
        <v>#VALUE!</v>
      </c>
      <c r="M3816" t="e">
        <f>IF(AND(TimeSpend[[#This Row],[Personnel number]]&lt;&gt;"",TimeSpend[[#This Row],[Date]]&lt;&gt;""),TimeSpend[[#This Row],[Employee Name]],"")</f>
        <v>#VALUE!</v>
      </c>
      <c r="N3816" t="e">
        <f t="shared" si="118"/>
        <v>#VALUE!</v>
      </c>
      <c r="O3816" t="e">
        <f t="shared" si="119"/>
        <v>#VALUE!</v>
      </c>
      <c r="P3816" t="e">
        <f>IF(D3816&lt;&gt;"",VLOOKUP(D3816,Projects!B:C,2,0),"")</f>
        <v>#VALUE!</v>
      </c>
    </row>
    <row r="3817" spans="1:16" x14ac:dyDescent="0.25">
      <c r="A3817" t="e">
        <f>UPPER(IF(AND(TimeSpend[[#This Row],[Personnel number]]&lt;&gt;"",TimeSpend[[#This Row],[Date]]&lt;&gt;""),TimeSpend[[#This Row],[Personnel number]],""))</f>
        <v>#VALUE!</v>
      </c>
      <c r="B3817" s="85" t="e">
        <f>IF(AND(TimeSpend[[#This Row],[Personnel number]]&lt;&gt;"",TimeSpend[[#This Row],[Date]]&lt;&gt;""),TEXT(TimeSpend[[#This Row],[Date]],"[$-409]yyyyMMdd"),"")</f>
        <v>#VALUE!</v>
      </c>
      <c r="C3817" s="33" t="e">
        <f>IF(AND(TimeSpend[[#This Row],[Personnel number]]&lt;&gt;"",TimeSpend[[#This Row],[Date]]&lt;&gt;""),SUBSTITUTE(TimeSpend[[#This Row],[Hours]],",","."),"")</f>
        <v>#VALUE!</v>
      </c>
      <c r="D3817" t="e">
        <f>IF(AND(TimeSpend[[#This Row],[Personnel number]]&lt;&gt;"",TimeSpend[[#This Row],[Date]]&lt;&gt;""),TimeSpend[[#This Row],[Network]],"")</f>
        <v>#VALUE!</v>
      </c>
      <c r="E3817" t="e">
        <f>IF(AND(TimeSpend[[#This Row],[Personnel number]]&lt;&gt;"",TimeSpend[[#This Row],[Date]]&lt;&gt;""),TimeSpend[[#This Row],[Network Description]],"")</f>
        <v>#VALUE!</v>
      </c>
      <c r="F3817" t="e">
        <f>IF(AND(TimeSpend[[#This Row],[Personnel number]]&lt;&gt;"",TimeSpend[[#This Row],[Date]]&lt;&gt;""),TimeSpend[[#This Row],[Activity]],"")</f>
        <v>#VALUE!</v>
      </c>
      <c r="G3817" t="e">
        <f>IF(AND(TimeSpend[[#This Row],[Personnel number]]&lt;&gt;"",TimeSpend[[#This Row],[Date]]&lt;&gt;""),TimeSpend[[#This Row],[Activity description]],"")</f>
        <v>#VALUE!</v>
      </c>
      <c r="H3817" s="36" t="e">
        <f>IF(AND(TimeSpend[[#This Row],[Personnel number]]&lt;&gt;"",TimeSpend[[#This Row],[Date]]&lt;&gt;""),TimeSpend[[#This Row],[Start Time]],"")</f>
        <v>#VALUE!</v>
      </c>
      <c r="I3817" s="36" t="e">
        <f>IF(AND(TimeSpend[[#This Row],[Personnel number]]&lt;&gt;"",TimeSpend[[#This Row],[Date]]&lt;&gt;""),TimeSpend[[#This Row],[End Time]],"")</f>
        <v>#VALUE!</v>
      </c>
      <c r="J3817" t="e">
        <f>IF(AND(TimeSpend[[#This Row],[Personnel number]]&lt;&gt;"",TimeSpend[[#This Row],[Date]]&lt;&gt;""),TimeSpend[[#This Row],[Location]],"")</f>
        <v>#VALUE!</v>
      </c>
      <c r="K3817" t="e">
        <f>IF(AND(TimeSpend[[#This Row],[Personnel number]]&lt;&gt;"",TimeSpend[[#This Row],[Date]]&lt;&gt;""),TimeSpend[[#This Row],[Task]],"")</f>
        <v>#VALUE!</v>
      </c>
      <c r="L3817" t="e">
        <f>IF(AND(TimeSpend[[#This Row],[Personnel number]]&lt;&gt;"",TimeSpend[[#This Row],[Date]]&lt;&gt;""),Utilization!$J$2,"")</f>
        <v>#VALUE!</v>
      </c>
      <c r="M3817" t="e">
        <f>IF(AND(TimeSpend[[#This Row],[Personnel number]]&lt;&gt;"",TimeSpend[[#This Row],[Date]]&lt;&gt;""),TimeSpend[[#This Row],[Employee Name]],"")</f>
        <v>#VALUE!</v>
      </c>
      <c r="N3817" t="e">
        <f t="shared" si="118"/>
        <v>#VALUE!</v>
      </c>
      <c r="O3817" t="e">
        <f t="shared" si="119"/>
        <v>#VALUE!</v>
      </c>
      <c r="P3817" t="e">
        <f>IF(D3817&lt;&gt;"",VLOOKUP(D3817,Projects!B:C,2,0),"")</f>
        <v>#VALUE!</v>
      </c>
    </row>
    <row r="3818" spans="1:16" x14ac:dyDescent="0.25">
      <c r="A3818" t="e">
        <f>UPPER(IF(AND(TimeSpend[[#This Row],[Personnel number]]&lt;&gt;"",TimeSpend[[#This Row],[Date]]&lt;&gt;""),TimeSpend[[#This Row],[Personnel number]],""))</f>
        <v>#VALUE!</v>
      </c>
      <c r="B3818" s="85" t="e">
        <f>IF(AND(TimeSpend[[#This Row],[Personnel number]]&lt;&gt;"",TimeSpend[[#This Row],[Date]]&lt;&gt;""),TEXT(TimeSpend[[#This Row],[Date]],"[$-409]yyyyMMdd"),"")</f>
        <v>#VALUE!</v>
      </c>
      <c r="C3818" s="33" t="e">
        <f>IF(AND(TimeSpend[[#This Row],[Personnel number]]&lt;&gt;"",TimeSpend[[#This Row],[Date]]&lt;&gt;""),SUBSTITUTE(TimeSpend[[#This Row],[Hours]],",","."),"")</f>
        <v>#VALUE!</v>
      </c>
      <c r="D3818" t="e">
        <f>IF(AND(TimeSpend[[#This Row],[Personnel number]]&lt;&gt;"",TimeSpend[[#This Row],[Date]]&lt;&gt;""),TimeSpend[[#This Row],[Network]],"")</f>
        <v>#VALUE!</v>
      </c>
      <c r="E3818" t="e">
        <f>IF(AND(TimeSpend[[#This Row],[Personnel number]]&lt;&gt;"",TimeSpend[[#This Row],[Date]]&lt;&gt;""),TimeSpend[[#This Row],[Network Description]],"")</f>
        <v>#VALUE!</v>
      </c>
      <c r="F3818" t="e">
        <f>IF(AND(TimeSpend[[#This Row],[Personnel number]]&lt;&gt;"",TimeSpend[[#This Row],[Date]]&lt;&gt;""),TimeSpend[[#This Row],[Activity]],"")</f>
        <v>#VALUE!</v>
      </c>
      <c r="G3818" t="e">
        <f>IF(AND(TimeSpend[[#This Row],[Personnel number]]&lt;&gt;"",TimeSpend[[#This Row],[Date]]&lt;&gt;""),TimeSpend[[#This Row],[Activity description]],"")</f>
        <v>#VALUE!</v>
      </c>
      <c r="H3818" s="36" t="e">
        <f>IF(AND(TimeSpend[[#This Row],[Personnel number]]&lt;&gt;"",TimeSpend[[#This Row],[Date]]&lt;&gt;""),TimeSpend[[#This Row],[Start Time]],"")</f>
        <v>#VALUE!</v>
      </c>
      <c r="I3818" s="36" t="e">
        <f>IF(AND(TimeSpend[[#This Row],[Personnel number]]&lt;&gt;"",TimeSpend[[#This Row],[Date]]&lt;&gt;""),TimeSpend[[#This Row],[End Time]],"")</f>
        <v>#VALUE!</v>
      </c>
      <c r="J3818" t="e">
        <f>IF(AND(TimeSpend[[#This Row],[Personnel number]]&lt;&gt;"",TimeSpend[[#This Row],[Date]]&lt;&gt;""),TimeSpend[[#This Row],[Location]],"")</f>
        <v>#VALUE!</v>
      </c>
      <c r="K3818" t="e">
        <f>IF(AND(TimeSpend[[#This Row],[Personnel number]]&lt;&gt;"",TimeSpend[[#This Row],[Date]]&lt;&gt;""),TimeSpend[[#This Row],[Task]],"")</f>
        <v>#VALUE!</v>
      </c>
      <c r="L3818" t="e">
        <f>IF(AND(TimeSpend[[#This Row],[Personnel number]]&lt;&gt;"",TimeSpend[[#This Row],[Date]]&lt;&gt;""),Utilization!$J$2,"")</f>
        <v>#VALUE!</v>
      </c>
      <c r="M3818" t="e">
        <f>IF(AND(TimeSpend[[#This Row],[Personnel number]]&lt;&gt;"",TimeSpend[[#This Row],[Date]]&lt;&gt;""),TimeSpend[[#This Row],[Employee Name]],"")</f>
        <v>#VALUE!</v>
      </c>
      <c r="N3818" t="e">
        <f t="shared" si="118"/>
        <v>#VALUE!</v>
      </c>
      <c r="O3818" t="e">
        <f t="shared" si="119"/>
        <v>#VALUE!</v>
      </c>
      <c r="P3818" t="e">
        <f>IF(D3818&lt;&gt;"",VLOOKUP(D3818,Projects!B:C,2,0),"")</f>
        <v>#VALUE!</v>
      </c>
    </row>
    <row r="3819" spans="1:16" x14ac:dyDescent="0.25">
      <c r="A3819" t="e">
        <f>UPPER(IF(AND(TimeSpend[[#This Row],[Personnel number]]&lt;&gt;"",TimeSpend[[#This Row],[Date]]&lt;&gt;""),TimeSpend[[#This Row],[Personnel number]],""))</f>
        <v>#VALUE!</v>
      </c>
      <c r="B3819" s="85" t="e">
        <f>IF(AND(TimeSpend[[#This Row],[Personnel number]]&lt;&gt;"",TimeSpend[[#This Row],[Date]]&lt;&gt;""),TEXT(TimeSpend[[#This Row],[Date]],"[$-409]yyyyMMdd"),"")</f>
        <v>#VALUE!</v>
      </c>
      <c r="C3819" s="33" t="e">
        <f>IF(AND(TimeSpend[[#This Row],[Personnel number]]&lt;&gt;"",TimeSpend[[#This Row],[Date]]&lt;&gt;""),SUBSTITUTE(TimeSpend[[#This Row],[Hours]],",","."),"")</f>
        <v>#VALUE!</v>
      </c>
      <c r="D3819" t="e">
        <f>IF(AND(TimeSpend[[#This Row],[Personnel number]]&lt;&gt;"",TimeSpend[[#This Row],[Date]]&lt;&gt;""),TimeSpend[[#This Row],[Network]],"")</f>
        <v>#VALUE!</v>
      </c>
      <c r="E3819" t="e">
        <f>IF(AND(TimeSpend[[#This Row],[Personnel number]]&lt;&gt;"",TimeSpend[[#This Row],[Date]]&lt;&gt;""),TimeSpend[[#This Row],[Network Description]],"")</f>
        <v>#VALUE!</v>
      </c>
      <c r="F3819" t="e">
        <f>IF(AND(TimeSpend[[#This Row],[Personnel number]]&lt;&gt;"",TimeSpend[[#This Row],[Date]]&lt;&gt;""),TimeSpend[[#This Row],[Activity]],"")</f>
        <v>#VALUE!</v>
      </c>
      <c r="G3819" t="e">
        <f>IF(AND(TimeSpend[[#This Row],[Personnel number]]&lt;&gt;"",TimeSpend[[#This Row],[Date]]&lt;&gt;""),TimeSpend[[#This Row],[Activity description]],"")</f>
        <v>#VALUE!</v>
      </c>
      <c r="H3819" s="36" t="e">
        <f>IF(AND(TimeSpend[[#This Row],[Personnel number]]&lt;&gt;"",TimeSpend[[#This Row],[Date]]&lt;&gt;""),TimeSpend[[#This Row],[Start Time]],"")</f>
        <v>#VALUE!</v>
      </c>
      <c r="I3819" s="36" t="e">
        <f>IF(AND(TimeSpend[[#This Row],[Personnel number]]&lt;&gt;"",TimeSpend[[#This Row],[Date]]&lt;&gt;""),TimeSpend[[#This Row],[End Time]],"")</f>
        <v>#VALUE!</v>
      </c>
      <c r="J3819" t="e">
        <f>IF(AND(TimeSpend[[#This Row],[Personnel number]]&lt;&gt;"",TimeSpend[[#This Row],[Date]]&lt;&gt;""),TimeSpend[[#This Row],[Location]],"")</f>
        <v>#VALUE!</v>
      </c>
      <c r="K3819" t="e">
        <f>IF(AND(TimeSpend[[#This Row],[Personnel number]]&lt;&gt;"",TimeSpend[[#This Row],[Date]]&lt;&gt;""),TimeSpend[[#This Row],[Task]],"")</f>
        <v>#VALUE!</v>
      </c>
      <c r="L3819" t="e">
        <f>IF(AND(TimeSpend[[#This Row],[Personnel number]]&lt;&gt;"",TimeSpend[[#This Row],[Date]]&lt;&gt;""),Utilization!$J$2,"")</f>
        <v>#VALUE!</v>
      </c>
      <c r="M3819" t="e">
        <f>IF(AND(TimeSpend[[#This Row],[Personnel number]]&lt;&gt;"",TimeSpend[[#This Row],[Date]]&lt;&gt;""),TimeSpend[[#This Row],[Employee Name]],"")</f>
        <v>#VALUE!</v>
      </c>
      <c r="N3819" t="e">
        <f t="shared" si="118"/>
        <v>#VALUE!</v>
      </c>
      <c r="O3819" t="e">
        <f t="shared" si="119"/>
        <v>#VALUE!</v>
      </c>
      <c r="P3819" t="e">
        <f>IF(D3819&lt;&gt;"",VLOOKUP(D3819,Projects!B:C,2,0),"")</f>
        <v>#VALUE!</v>
      </c>
    </row>
    <row r="3820" spans="1:16" x14ac:dyDescent="0.25">
      <c r="A3820" t="e">
        <f>UPPER(IF(AND(TimeSpend[[#This Row],[Personnel number]]&lt;&gt;"",TimeSpend[[#This Row],[Date]]&lt;&gt;""),TimeSpend[[#This Row],[Personnel number]],""))</f>
        <v>#VALUE!</v>
      </c>
      <c r="B3820" s="85" t="e">
        <f>IF(AND(TimeSpend[[#This Row],[Personnel number]]&lt;&gt;"",TimeSpend[[#This Row],[Date]]&lt;&gt;""),TEXT(TimeSpend[[#This Row],[Date]],"[$-409]yyyyMMdd"),"")</f>
        <v>#VALUE!</v>
      </c>
      <c r="C3820" s="33" t="e">
        <f>IF(AND(TimeSpend[[#This Row],[Personnel number]]&lt;&gt;"",TimeSpend[[#This Row],[Date]]&lt;&gt;""),SUBSTITUTE(TimeSpend[[#This Row],[Hours]],",","."),"")</f>
        <v>#VALUE!</v>
      </c>
      <c r="D3820" t="e">
        <f>IF(AND(TimeSpend[[#This Row],[Personnel number]]&lt;&gt;"",TimeSpend[[#This Row],[Date]]&lt;&gt;""),TimeSpend[[#This Row],[Network]],"")</f>
        <v>#VALUE!</v>
      </c>
      <c r="E3820" t="e">
        <f>IF(AND(TimeSpend[[#This Row],[Personnel number]]&lt;&gt;"",TimeSpend[[#This Row],[Date]]&lt;&gt;""),TimeSpend[[#This Row],[Network Description]],"")</f>
        <v>#VALUE!</v>
      </c>
      <c r="F3820" t="e">
        <f>IF(AND(TimeSpend[[#This Row],[Personnel number]]&lt;&gt;"",TimeSpend[[#This Row],[Date]]&lt;&gt;""),TimeSpend[[#This Row],[Activity]],"")</f>
        <v>#VALUE!</v>
      </c>
      <c r="G3820" t="e">
        <f>IF(AND(TimeSpend[[#This Row],[Personnel number]]&lt;&gt;"",TimeSpend[[#This Row],[Date]]&lt;&gt;""),TimeSpend[[#This Row],[Activity description]],"")</f>
        <v>#VALUE!</v>
      </c>
      <c r="H3820" s="36" t="e">
        <f>IF(AND(TimeSpend[[#This Row],[Personnel number]]&lt;&gt;"",TimeSpend[[#This Row],[Date]]&lt;&gt;""),TimeSpend[[#This Row],[Start Time]],"")</f>
        <v>#VALUE!</v>
      </c>
      <c r="I3820" s="36" t="e">
        <f>IF(AND(TimeSpend[[#This Row],[Personnel number]]&lt;&gt;"",TimeSpend[[#This Row],[Date]]&lt;&gt;""),TimeSpend[[#This Row],[End Time]],"")</f>
        <v>#VALUE!</v>
      </c>
      <c r="J3820" t="e">
        <f>IF(AND(TimeSpend[[#This Row],[Personnel number]]&lt;&gt;"",TimeSpend[[#This Row],[Date]]&lt;&gt;""),TimeSpend[[#This Row],[Location]],"")</f>
        <v>#VALUE!</v>
      </c>
      <c r="K3820" t="e">
        <f>IF(AND(TimeSpend[[#This Row],[Personnel number]]&lt;&gt;"",TimeSpend[[#This Row],[Date]]&lt;&gt;""),TimeSpend[[#This Row],[Task]],"")</f>
        <v>#VALUE!</v>
      </c>
      <c r="L3820" t="e">
        <f>IF(AND(TimeSpend[[#This Row],[Personnel number]]&lt;&gt;"",TimeSpend[[#This Row],[Date]]&lt;&gt;""),Utilization!$J$2,"")</f>
        <v>#VALUE!</v>
      </c>
      <c r="M3820" t="e">
        <f>IF(AND(TimeSpend[[#This Row],[Personnel number]]&lt;&gt;"",TimeSpend[[#This Row],[Date]]&lt;&gt;""),TimeSpend[[#This Row],[Employee Name]],"")</f>
        <v>#VALUE!</v>
      </c>
      <c r="N3820" t="e">
        <f t="shared" si="118"/>
        <v>#VALUE!</v>
      </c>
      <c r="O3820" t="e">
        <f t="shared" si="119"/>
        <v>#VALUE!</v>
      </c>
      <c r="P3820" t="e">
        <f>IF(D3820&lt;&gt;"",VLOOKUP(D3820,Projects!B:C,2,0),"")</f>
        <v>#VALUE!</v>
      </c>
    </row>
    <row r="3821" spans="1:16" x14ac:dyDescent="0.25">
      <c r="A3821" t="e">
        <f>UPPER(IF(AND(TimeSpend[[#This Row],[Personnel number]]&lt;&gt;"",TimeSpend[[#This Row],[Date]]&lt;&gt;""),TimeSpend[[#This Row],[Personnel number]],""))</f>
        <v>#VALUE!</v>
      </c>
      <c r="B3821" s="85" t="e">
        <f>IF(AND(TimeSpend[[#This Row],[Personnel number]]&lt;&gt;"",TimeSpend[[#This Row],[Date]]&lt;&gt;""),TEXT(TimeSpend[[#This Row],[Date]],"[$-409]yyyyMMdd"),"")</f>
        <v>#VALUE!</v>
      </c>
      <c r="C3821" s="33" t="e">
        <f>IF(AND(TimeSpend[[#This Row],[Personnel number]]&lt;&gt;"",TimeSpend[[#This Row],[Date]]&lt;&gt;""),SUBSTITUTE(TimeSpend[[#This Row],[Hours]],",","."),"")</f>
        <v>#VALUE!</v>
      </c>
      <c r="D3821" t="e">
        <f>IF(AND(TimeSpend[[#This Row],[Personnel number]]&lt;&gt;"",TimeSpend[[#This Row],[Date]]&lt;&gt;""),TimeSpend[[#This Row],[Network]],"")</f>
        <v>#VALUE!</v>
      </c>
      <c r="E3821" t="e">
        <f>IF(AND(TimeSpend[[#This Row],[Personnel number]]&lt;&gt;"",TimeSpend[[#This Row],[Date]]&lt;&gt;""),TimeSpend[[#This Row],[Network Description]],"")</f>
        <v>#VALUE!</v>
      </c>
      <c r="F3821" t="e">
        <f>IF(AND(TimeSpend[[#This Row],[Personnel number]]&lt;&gt;"",TimeSpend[[#This Row],[Date]]&lt;&gt;""),TimeSpend[[#This Row],[Activity]],"")</f>
        <v>#VALUE!</v>
      </c>
      <c r="G3821" t="e">
        <f>IF(AND(TimeSpend[[#This Row],[Personnel number]]&lt;&gt;"",TimeSpend[[#This Row],[Date]]&lt;&gt;""),TimeSpend[[#This Row],[Activity description]],"")</f>
        <v>#VALUE!</v>
      </c>
      <c r="H3821" s="36" t="e">
        <f>IF(AND(TimeSpend[[#This Row],[Personnel number]]&lt;&gt;"",TimeSpend[[#This Row],[Date]]&lt;&gt;""),TimeSpend[[#This Row],[Start Time]],"")</f>
        <v>#VALUE!</v>
      </c>
      <c r="I3821" s="36" t="e">
        <f>IF(AND(TimeSpend[[#This Row],[Personnel number]]&lt;&gt;"",TimeSpend[[#This Row],[Date]]&lt;&gt;""),TimeSpend[[#This Row],[End Time]],"")</f>
        <v>#VALUE!</v>
      </c>
      <c r="J3821" t="e">
        <f>IF(AND(TimeSpend[[#This Row],[Personnel number]]&lt;&gt;"",TimeSpend[[#This Row],[Date]]&lt;&gt;""),TimeSpend[[#This Row],[Location]],"")</f>
        <v>#VALUE!</v>
      </c>
      <c r="K3821" t="e">
        <f>IF(AND(TimeSpend[[#This Row],[Personnel number]]&lt;&gt;"",TimeSpend[[#This Row],[Date]]&lt;&gt;""),TimeSpend[[#This Row],[Task]],"")</f>
        <v>#VALUE!</v>
      </c>
      <c r="L3821" t="e">
        <f>IF(AND(TimeSpend[[#This Row],[Personnel number]]&lt;&gt;"",TimeSpend[[#This Row],[Date]]&lt;&gt;""),Utilization!$J$2,"")</f>
        <v>#VALUE!</v>
      </c>
      <c r="M3821" t="e">
        <f>IF(AND(TimeSpend[[#This Row],[Personnel number]]&lt;&gt;"",TimeSpend[[#This Row],[Date]]&lt;&gt;""),TimeSpend[[#This Row],[Employee Name]],"")</f>
        <v>#VALUE!</v>
      </c>
      <c r="N3821" t="e">
        <f t="shared" si="118"/>
        <v>#VALUE!</v>
      </c>
      <c r="O3821" t="e">
        <f t="shared" si="119"/>
        <v>#VALUE!</v>
      </c>
      <c r="P3821" t="e">
        <f>IF(D3821&lt;&gt;"",VLOOKUP(D3821,Projects!B:C,2,0),"")</f>
        <v>#VALUE!</v>
      </c>
    </row>
    <row r="3822" spans="1:16" x14ac:dyDescent="0.25">
      <c r="A3822" t="e">
        <f>UPPER(IF(AND(TimeSpend[[#This Row],[Personnel number]]&lt;&gt;"",TimeSpend[[#This Row],[Date]]&lt;&gt;""),TimeSpend[[#This Row],[Personnel number]],""))</f>
        <v>#VALUE!</v>
      </c>
      <c r="B3822" s="85" t="e">
        <f>IF(AND(TimeSpend[[#This Row],[Personnel number]]&lt;&gt;"",TimeSpend[[#This Row],[Date]]&lt;&gt;""),TEXT(TimeSpend[[#This Row],[Date]],"[$-409]yyyyMMdd"),"")</f>
        <v>#VALUE!</v>
      </c>
      <c r="C3822" s="33" t="e">
        <f>IF(AND(TimeSpend[[#This Row],[Personnel number]]&lt;&gt;"",TimeSpend[[#This Row],[Date]]&lt;&gt;""),SUBSTITUTE(TimeSpend[[#This Row],[Hours]],",","."),"")</f>
        <v>#VALUE!</v>
      </c>
      <c r="D3822" t="e">
        <f>IF(AND(TimeSpend[[#This Row],[Personnel number]]&lt;&gt;"",TimeSpend[[#This Row],[Date]]&lt;&gt;""),TimeSpend[[#This Row],[Network]],"")</f>
        <v>#VALUE!</v>
      </c>
      <c r="E3822" t="e">
        <f>IF(AND(TimeSpend[[#This Row],[Personnel number]]&lt;&gt;"",TimeSpend[[#This Row],[Date]]&lt;&gt;""),TimeSpend[[#This Row],[Network Description]],"")</f>
        <v>#VALUE!</v>
      </c>
      <c r="F3822" t="e">
        <f>IF(AND(TimeSpend[[#This Row],[Personnel number]]&lt;&gt;"",TimeSpend[[#This Row],[Date]]&lt;&gt;""),TimeSpend[[#This Row],[Activity]],"")</f>
        <v>#VALUE!</v>
      </c>
      <c r="G3822" t="e">
        <f>IF(AND(TimeSpend[[#This Row],[Personnel number]]&lt;&gt;"",TimeSpend[[#This Row],[Date]]&lt;&gt;""),TimeSpend[[#This Row],[Activity description]],"")</f>
        <v>#VALUE!</v>
      </c>
      <c r="H3822" s="36" t="e">
        <f>IF(AND(TimeSpend[[#This Row],[Personnel number]]&lt;&gt;"",TimeSpend[[#This Row],[Date]]&lt;&gt;""),TimeSpend[[#This Row],[Start Time]],"")</f>
        <v>#VALUE!</v>
      </c>
      <c r="I3822" s="36" t="e">
        <f>IF(AND(TimeSpend[[#This Row],[Personnel number]]&lt;&gt;"",TimeSpend[[#This Row],[Date]]&lt;&gt;""),TimeSpend[[#This Row],[End Time]],"")</f>
        <v>#VALUE!</v>
      </c>
      <c r="J3822" t="e">
        <f>IF(AND(TimeSpend[[#This Row],[Personnel number]]&lt;&gt;"",TimeSpend[[#This Row],[Date]]&lt;&gt;""),TimeSpend[[#This Row],[Location]],"")</f>
        <v>#VALUE!</v>
      </c>
      <c r="K3822" t="e">
        <f>IF(AND(TimeSpend[[#This Row],[Personnel number]]&lt;&gt;"",TimeSpend[[#This Row],[Date]]&lt;&gt;""),TimeSpend[[#This Row],[Task]],"")</f>
        <v>#VALUE!</v>
      </c>
      <c r="L3822" t="e">
        <f>IF(AND(TimeSpend[[#This Row],[Personnel number]]&lt;&gt;"",TimeSpend[[#This Row],[Date]]&lt;&gt;""),Utilization!$J$2,"")</f>
        <v>#VALUE!</v>
      </c>
      <c r="M3822" t="e">
        <f>IF(AND(TimeSpend[[#This Row],[Personnel number]]&lt;&gt;"",TimeSpend[[#This Row],[Date]]&lt;&gt;""),TimeSpend[[#This Row],[Employee Name]],"")</f>
        <v>#VALUE!</v>
      </c>
      <c r="N3822" t="e">
        <f t="shared" si="118"/>
        <v>#VALUE!</v>
      </c>
      <c r="O3822" t="e">
        <f t="shared" si="119"/>
        <v>#VALUE!</v>
      </c>
      <c r="P3822" t="e">
        <f>IF(D3822&lt;&gt;"",VLOOKUP(D3822,Projects!B:C,2,0),"")</f>
        <v>#VALUE!</v>
      </c>
    </row>
    <row r="3823" spans="1:16" x14ac:dyDescent="0.25">
      <c r="A3823" t="e">
        <f>UPPER(IF(AND(TimeSpend[[#This Row],[Personnel number]]&lt;&gt;"",TimeSpend[[#This Row],[Date]]&lt;&gt;""),TimeSpend[[#This Row],[Personnel number]],""))</f>
        <v>#VALUE!</v>
      </c>
      <c r="B3823" s="85" t="e">
        <f>IF(AND(TimeSpend[[#This Row],[Personnel number]]&lt;&gt;"",TimeSpend[[#This Row],[Date]]&lt;&gt;""),TEXT(TimeSpend[[#This Row],[Date]],"[$-409]yyyyMMdd"),"")</f>
        <v>#VALUE!</v>
      </c>
      <c r="C3823" s="33" t="e">
        <f>IF(AND(TimeSpend[[#This Row],[Personnel number]]&lt;&gt;"",TimeSpend[[#This Row],[Date]]&lt;&gt;""),SUBSTITUTE(TimeSpend[[#This Row],[Hours]],",","."),"")</f>
        <v>#VALUE!</v>
      </c>
      <c r="D3823" t="e">
        <f>IF(AND(TimeSpend[[#This Row],[Personnel number]]&lt;&gt;"",TimeSpend[[#This Row],[Date]]&lt;&gt;""),TimeSpend[[#This Row],[Network]],"")</f>
        <v>#VALUE!</v>
      </c>
      <c r="E3823" t="e">
        <f>IF(AND(TimeSpend[[#This Row],[Personnel number]]&lt;&gt;"",TimeSpend[[#This Row],[Date]]&lt;&gt;""),TimeSpend[[#This Row],[Network Description]],"")</f>
        <v>#VALUE!</v>
      </c>
      <c r="F3823" t="e">
        <f>IF(AND(TimeSpend[[#This Row],[Personnel number]]&lt;&gt;"",TimeSpend[[#This Row],[Date]]&lt;&gt;""),TimeSpend[[#This Row],[Activity]],"")</f>
        <v>#VALUE!</v>
      </c>
      <c r="G3823" t="e">
        <f>IF(AND(TimeSpend[[#This Row],[Personnel number]]&lt;&gt;"",TimeSpend[[#This Row],[Date]]&lt;&gt;""),TimeSpend[[#This Row],[Activity description]],"")</f>
        <v>#VALUE!</v>
      </c>
      <c r="H3823" s="36" t="e">
        <f>IF(AND(TimeSpend[[#This Row],[Personnel number]]&lt;&gt;"",TimeSpend[[#This Row],[Date]]&lt;&gt;""),TimeSpend[[#This Row],[Start Time]],"")</f>
        <v>#VALUE!</v>
      </c>
      <c r="I3823" s="36" t="e">
        <f>IF(AND(TimeSpend[[#This Row],[Personnel number]]&lt;&gt;"",TimeSpend[[#This Row],[Date]]&lt;&gt;""),TimeSpend[[#This Row],[End Time]],"")</f>
        <v>#VALUE!</v>
      </c>
      <c r="J3823" t="e">
        <f>IF(AND(TimeSpend[[#This Row],[Personnel number]]&lt;&gt;"",TimeSpend[[#This Row],[Date]]&lt;&gt;""),TimeSpend[[#This Row],[Location]],"")</f>
        <v>#VALUE!</v>
      </c>
      <c r="K3823" t="e">
        <f>IF(AND(TimeSpend[[#This Row],[Personnel number]]&lt;&gt;"",TimeSpend[[#This Row],[Date]]&lt;&gt;""),TimeSpend[[#This Row],[Task]],"")</f>
        <v>#VALUE!</v>
      </c>
      <c r="L3823" t="e">
        <f>IF(AND(TimeSpend[[#This Row],[Personnel number]]&lt;&gt;"",TimeSpend[[#This Row],[Date]]&lt;&gt;""),Utilization!$J$2,"")</f>
        <v>#VALUE!</v>
      </c>
      <c r="M3823" t="e">
        <f>IF(AND(TimeSpend[[#This Row],[Personnel number]]&lt;&gt;"",TimeSpend[[#This Row],[Date]]&lt;&gt;""),TimeSpend[[#This Row],[Employee Name]],"")</f>
        <v>#VALUE!</v>
      </c>
      <c r="N3823" t="e">
        <f t="shared" si="118"/>
        <v>#VALUE!</v>
      </c>
      <c r="O3823" t="e">
        <f t="shared" si="119"/>
        <v>#VALUE!</v>
      </c>
      <c r="P3823" t="e">
        <f>IF(D3823&lt;&gt;"",VLOOKUP(D3823,Projects!B:C,2,0),"")</f>
        <v>#VALUE!</v>
      </c>
    </row>
    <row r="3824" spans="1:16" x14ac:dyDescent="0.25">
      <c r="A3824" t="e">
        <f>UPPER(IF(AND(TimeSpend[[#This Row],[Personnel number]]&lt;&gt;"",TimeSpend[[#This Row],[Date]]&lt;&gt;""),TimeSpend[[#This Row],[Personnel number]],""))</f>
        <v>#VALUE!</v>
      </c>
      <c r="B3824" s="85" t="e">
        <f>IF(AND(TimeSpend[[#This Row],[Personnel number]]&lt;&gt;"",TimeSpend[[#This Row],[Date]]&lt;&gt;""),TEXT(TimeSpend[[#This Row],[Date]],"[$-409]yyyyMMdd"),"")</f>
        <v>#VALUE!</v>
      </c>
      <c r="C3824" s="33" t="e">
        <f>IF(AND(TimeSpend[[#This Row],[Personnel number]]&lt;&gt;"",TimeSpend[[#This Row],[Date]]&lt;&gt;""),SUBSTITUTE(TimeSpend[[#This Row],[Hours]],",","."),"")</f>
        <v>#VALUE!</v>
      </c>
      <c r="D3824" t="e">
        <f>IF(AND(TimeSpend[[#This Row],[Personnel number]]&lt;&gt;"",TimeSpend[[#This Row],[Date]]&lt;&gt;""),TimeSpend[[#This Row],[Network]],"")</f>
        <v>#VALUE!</v>
      </c>
      <c r="E3824" t="e">
        <f>IF(AND(TimeSpend[[#This Row],[Personnel number]]&lt;&gt;"",TimeSpend[[#This Row],[Date]]&lt;&gt;""),TimeSpend[[#This Row],[Network Description]],"")</f>
        <v>#VALUE!</v>
      </c>
      <c r="F3824" t="e">
        <f>IF(AND(TimeSpend[[#This Row],[Personnel number]]&lt;&gt;"",TimeSpend[[#This Row],[Date]]&lt;&gt;""),TimeSpend[[#This Row],[Activity]],"")</f>
        <v>#VALUE!</v>
      </c>
      <c r="G3824" t="e">
        <f>IF(AND(TimeSpend[[#This Row],[Personnel number]]&lt;&gt;"",TimeSpend[[#This Row],[Date]]&lt;&gt;""),TimeSpend[[#This Row],[Activity description]],"")</f>
        <v>#VALUE!</v>
      </c>
      <c r="H3824" s="36" t="e">
        <f>IF(AND(TimeSpend[[#This Row],[Personnel number]]&lt;&gt;"",TimeSpend[[#This Row],[Date]]&lt;&gt;""),TimeSpend[[#This Row],[Start Time]],"")</f>
        <v>#VALUE!</v>
      </c>
      <c r="I3824" s="36" t="e">
        <f>IF(AND(TimeSpend[[#This Row],[Personnel number]]&lt;&gt;"",TimeSpend[[#This Row],[Date]]&lt;&gt;""),TimeSpend[[#This Row],[End Time]],"")</f>
        <v>#VALUE!</v>
      </c>
      <c r="J3824" t="e">
        <f>IF(AND(TimeSpend[[#This Row],[Personnel number]]&lt;&gt;"",TimeSpend[[#This Row],[Date]]&lt;&gt;""),TimeSpend[[#This Row],[Location]],"")</f>
        <v>#VALUE!</v>
      </c>
      <c r="K3824" t="e">
        <f>IF(AND(TimeSpend[[#This Row],[Personnel number]]&lt;&gt;"",TimeSpend[[#This Row],[Date]]&lt;&gt;""),TimeSpend[[#This Row],[Task]],"")</f>
        <v>#VALUE!</v>
      </c>
      <c r="L3824" t="e">
        <f>IF(AND(TimeSpend[[#This Row],[Personnel number]]&lt;&gt;"",TimeSpend[[#This Row],[Date]]&lt;&gt;""),Utilization!$J$2,"")</f>
        <v>#VALUE!</v>
      </c>
      <c r="M3824" t="e">
        <f>IF(AND(TimeSpend[[#This Row],[Personnel number]]&lt;&gt;"",TimeSpend[[#This Row],[Date]]&lt;&gt;""),TimeSpend[[#This Row],[Employee Name]],"")</f>
        <v>#VALUE!</v>
      </c>
      <c r="N3824" t="e">
        <f t="shared" si="118"/>
        <v>#VALUE!</v>
      </c>
      <c r="O3824" t="e">
        <f t="shared" si="119"/>
        <v>#VALUE!</v>
      </c>
      <c r="P3824" t="e">
        <f>IF(D3824&lt;&gt;"",VLOOKUP(D3824,Projects!B:C,2,0),"")</f>
        <v>#VALUE!</v>
      </c>
    </row>
    <row r="3825" spans="1:16" x14ac:dyDescent="0.25">
      <c r="A3825" t="e">
        <f>UPPER(IF(AND(TimeSpend[[#This Row],[Personnel number]]&lt;&gt;"",TimeSpend[[#This Row],[Date]]&lt;&gt;""),TimeSpend[[#This Row],[Personnel number]],""))</f>
        <v>#VALUE!</v>
      </c>
      <c r="B3825" s="85" t="e">
        <f>IF(AND(TimeSpend[[#This Row],[Personnel number]]&lt;&gt;"",TimeSpend[[#This Row],[Date]]&lt;&gt;""),TEXT(TimeSpend[[#This Row],[Date]],"[$-409]yyyyMMdd"),"")</f>
        <v>#VALUE!</v>
      </c>
      <c r="C3825" s="33" t="e">
        <f>IF(AND(TimeSpend[[#This Row],[Personnel number]]&lt;&gt;"",TimeSpend[[#This Row],[Date]]&lt;&gt;""),SUBSTITUTE(TimeSpend[[#This Row],[Hours]],",","."),"")</f>
        <v>#VALUE!</v>
      </c>
      <c r="D3825" t="e">
        <f>IF(AND(TimeSpend[[#This Row],[Personnel number]]&lt;&gt;"",TimeSpend[[#This Row],[Date]]&lt;&gt;""),TimeSpend[[#This Row],[Network]],"")</f>
        <v>#VALUE!</v>
      </c>
      <c r="E3825" t="e">
        <f>IF(AND(TimeSpend[[#This Row],[Personnel number]]&lt;&gt;"",TimeSpend[[#This Row],[Date]]&lt;&gt;""),TimeSpend[[#This Row],[Network Description]],"")</f>
        <v>#VALUE!</v>
      </c>
      <c r="F3825" t="e">
        <f>IF(AND(TimeSpend[[#This Row],[Personnel number]]&lt;&gt;"",TimeSpend[[#This Row],[Date]]&lt;&gt;""),TimeSpend[[#This Row],[Activity]],"")</f>
        <v>#VALUE!</v>
      </c>
      <c r="G3825" t="e">
        <f>IF(AND(TimeSpend[[#This Row],[Personnel number]]&lt;&gt;"",TimeSpend[[#This Row],[Date]]&lt;&gt;""),TimeSpend[[#This Row],[Activity description]],"")</f>
        <v>#VALUE!</v>
      </c>
      <c r="H3825" s="36" t="e">
        <f>IF(AND(TimeSpend[[#This Row],[Personnel number]]&lt;&gt;"",TimeSpend[[#This Row],[Date]]&lt;&gt;""),TimeSpend[[#This Row],[Start Time]],"")</f>
        <v>#VALUE!</v>
      </c>
      <c r="I3825" s="36" t="e">
        <f>IF(AND(TimeSpend[[#This Row],[Personnel number]]&lt;&gt;"",TimeSpend[[#This Row],[Date]]&lt;&gt;""),TimeSpend[[#This Row],[End Time]],"")</f>
        <v>#VALUE!</v>
      </c>
      <c r="J3825" t="e">
        <f>IF(AND(TimeSpend[[#This Row],[Personnel number]]&lt;&gt;"",TimeSpend[[#This Row],[Date]]&lt;&gt;""),TimeSpend[[#This Row],[Location]],"")</f>
        <v>#VALUE!</v>
      </c>
      <c r="K3825" t="e">
        <f>IF(AND(TimeSpend[[#This Row],[Personnel number]]&lt;&gt;"",TimeSpend[[#This Row],[Date]]&lt;&gt;""),TimeSpend[[#This Row],[Task]],"")</f>
        <v>#VALUE!</v>
      </c>
      <c r="L3825" t="e">
        <f>IF(AND(TimeSpend[[#This Row],[Personnel number]]&lt;&gt;"",TimeSpend[[#This Row],[Date]]&lt;&gt;""),Utilization!$J$2,"")</f>
        <v>#VALUE!</v>
      </c>
      <c r="M3825" t="e">
        <f>IF(AND(TimeSpend[[#This Row],[Personnel number]]&lt;&gt;"",TimeSpend[[#This Row],[Date]]&lt;&gt;""),TimeSpend[[#This Row],[Employee Name]],"")</f>
        <v>#VALUE!</v>
      </c>
      <c r="N3825" t="e">
        <f t="shared" si="118"/>
        <v>#VALUE!</v>
      </c>
      <c r="O3825" t="e">
        <f t="shared" si="119"/>
        <v>#VALUE!</v>
      </c>
      <c r="P3825" t="e">
        <f>IF(D3825&lt;&gt;"",VLOOKUP(D3825,Projects!B:C,2,0),"")</f>
        <v>#VALUE!</v>
      </c>
    </row>
    <row r="3826" spans="1:16" x14ac:dyDescent="0.25">
      <c r="A3826" t="e">
        <f>UPPER(IF(AND(TimeSpend[[#This Row],[Personnel number]]&lt;&gt;"",TimeSpend[[#This Row],[Date]]&lt;&gt;""),TimeSpend[[#This Row],[Personnel number]],""))</f>
        <v>#VALUE!</v>
      </c>
      <c r="B3826" s="85" t="e">
        <f>IF(AND(TimeSpend[[#This Row],[Personnel number]]&lt;&gt;"",TimeSpend[[#This Row],[Date]]&lt;&gt;""),TEXT(TimeSpend[[#This Row],[Date]],"[$-409]yyyyMMdd"),"")</f>
        <v>#VALUE!</v>
      </c>
      <c r="C3826" s="33" t="e">
        <f>IF(AND(TimeSpend[[#This Row],[Personnel number]]&lt;&gt;"",TimeSpend[[#This Row],[Date]]&lt;&gt;""),SUBSTITUTE(TimeSpend[[#This Row],[Hours]],",","."),"")</f>
        <v>#VALUE!</v>
      </c>
      <c r="D3826" t="e">
        <f>IF(AND(TimeSpend[[#This Row],[Personnel number]]&lt;&gt;"",TimeSpend[[#This Row],[Date]]&lt;&gt;""),TimeSpend[[#This Row],[Network]],"")</f>
        <v>#VALUE!</v>
      </c>
      <c r="E3826" t="e">
        <f>IF(AND(TimeSpend[[#This Row],[Personnel number]]&lt;&gt;"",TimeSpend[[#This Row],[Date]]&lt;&gt;""),TimeSpend[[#This Row],[Network Description]],"")</f>
        <v>#VALUE!</v>
      </c>
      <c r="F3826" t="e">
        <f>IF(AND(TimeSpend[[#This Row],[Personnel number]]&lt;&gt;"",TimeSpend[[#This Row],[Date]]&lt;&gt;""),TimeSpend[[#This Row],[Activity]],"")</f>
        <v>#VALUE!</v>
      </c>
      <c r="G3826" t="e">
        <f>IF(AND(TimeSpend[[#This Row],[Personnel number]]&lt;&gt;"",TimeSpend[[#This Row],[Date]]&lt;&gt;""),TimeSpend[[#This Row],[Activity description]],"")</f>
        <v>#VALUE!</v>
      </c>
      <c r="H3826" s="36" t="e">
        <f>IF(AND(TimeSpend[[#This Row],[Personnel number]]&lt;&gt;"",TimeSpend[[#This Row],[Date]]&lt;&gt;""),TimeSpend[[#This Row],[Start Time]],"")</f>
        <v>#VALUE!</v>
      </c>
      <c r="I3826" s="36" t="e">
        <f>IF(AND(TimeSpend[[#This Row],[Personnel number]]&lt;&gt;"",TimeSpend[[#This Row],[Date]]&lt;&gt;""),TimeSpend[[#This Row],[End Time]],"")</f>
        <v>#VALUE!</v>
      </c>
      <c r="J3826" t="e">
        <f>IF(AND(TimeSpend[[#This Row],[Personnel number]]&lt;&gt;"",TimeSpend[[#This Row],[Date]]&lt;&gt;""),TimeSpend[[#This Row],[Location]],"")</f>
        <v>#VALUE!</v>
      </c>
      <c r="K3826" t="e">
        <f>IF(AND(TimeSpend[[#This Row],[Personnel number]]&lt;&gt;"",TimeSpend[[#This Row],[Date]]&lt;&gt;""),TimeSpend[[#This Row],[Task]],"")</f>
        <v>#VALUE!</v>
      </c>
      <c r="L3826" t="e">
        <f>IF(AND(TimeSpend[[#This Row],[Personnel number]]&lt;&gt;"",TimeSpend[[#This Row],[Date]]&lt;&gt;""),Utilization!$J$2,"")</f>
        <v>#VALUE!</v>
      </c>
      <c r="M3826" t="e">
        <f>IF(AND(TimeSpend[[#This Row],[Personnel number]]&lt;&gt;"",TimeSpend[[#This Row],[Date]]&lt;&gt;""),TimeSpend[[#This Row],[Employee Name]],"")</f>
        <v>#VALUE!</v>
      </c>
      <c r="N3826" t="e">
        <f t="shared" si="118"/>
        <v>#VALUE!</v>
      </c>
      <c r="O3826" t="e">
        <f t="shared" si="119"/>
        <v>#VALUE!</v>
      </c>
      <c r="P3826" t="e">
        <f>IF(D3826&lt;&gt;"",VLOOKUP(D3826,Projects!B:C,2,0),"")</f>
        <v>#VALUE!</v>
      </c>
    </row>
    <row r="3827" spans="1:16" x14ac:dyDescent="0.25">
      <c r="A3827" t="e">
        <f>UPPER(IF(AND(TimeSpend[[#This Row],[Personnel number]]&lt;&gt;"",TimeSpend[[#This Row],[Date]]&lt;&gt;""),TimeSpend[[#This Row],[Personnel number]],""))</f>
        <v>#VALUE!</v>
      </c>
      <c r="B3827" s="85" t="e">
        <f>IF(AND(TimeSpend[[#This Row],[Personnel number]]&lt;&gt;"",TimeSpend[[#This Row],[Date]]&lt;&gt;""),TEXT(TimeSpend[[#This Row],[Date]],"[$-409]yyyyMMdd"),"")</f>
        <v>#VALUE!</v>
      </c>
      <c r="C3827" s="33" t="e">
        <f>IF(AND(TimeSpend[[#This Row],[Personnel number]]&lt;&gt;"",TimeSpend[[#This Row],[Date]]&lt;&gt;""),SUBSTITUTE(TimeSpend[[#This Row],[Hours]],",","."),"")</f>
        <v>#VALUE!</v>
      </c>
      <c r="D3827" t="e">
        <f>IF(AND(TimeSpend[[#This Row],[Personnel number]]&lt;&gt;"",TimeSpend[[#This Row],[Date]]&lt;&gt;""),TimeSpend[[#This Row],[Network]],"")</f>
        <v>#VALUE!</v>
      </c>
      <c r="E3827" t="e">
        <f>IF(AND(TimeSpend[[#This Row],[Personnel number]]&lt;&gt;"",TimeSpend[[#This Row],[Date]]&lt;&gt;""),TimeSpend[[#This Row],[Network Description]],"")</f>
        <v>#VALUE!</v>
      </c>
      <c r="F3827" t="e">
        <f>IF(AND(TimeSpend[[#This Row],[Personnel number]]&lt;&gt;"",TimeSpend[[#This Row],[Date]]&lt;&gt;""),TimeSpend[[#This Row],[Activity]],"")</f>
        <v>#VALUE!</v>
      </c>
      <c r="G3827" t="e">
        <f>IF(AND(TimeSpend[[#This Row],[Personnel number]]&lt;&gt;"",TimeSpend[[#This Row],[Date]]&lt;&gt;""),TimeSpend[[#This Row],[Activity description]],"")</f>
        <v>#VALUE!</v>
      </c>
      <c r="H3827" s="36" t="e">
        <f>IF(AND(TimeSpend[[#This Row],[Personnel number]]&lt;&gt;"",TimeSpend[[#This Row],[Date]]&lt;&gt;""),TimeSpend[[#This Row],[Start Time]],"")</f>
        <v>#VALUE!</v>
      </c>
      <c r="I3827" s="36" t="e">
        <f>IF(AND(TimeSpend[[#This Row],[Personnel number]]&lt;&gt;"",TimeSpend[[#This Row],[Date]]&lt;&gt;""),TimeSpend[[#This Row],[End Time]],"")</f>
        <v>#VALUE!</v>
      </c>
      <c r="J3827" t="e">
        <f>IF(AND(TimeSpend[[#This Row],[Personnel number]]&lt;&gt;"",TimeSpend[[#This Row],[Date]]&lt;&gt;""),TimeSpend[[#This Row],[Location]],"")</f>
        <v>#VALUE!</v>
      </c>
      <c r="K3827" t="e">
        <f>IF(AND(TimeSpend[[#This Row],[Personnel number]]&lt;&gt;"",TimeSpend[[#This Row],[Date]]&lt;&gt;""),TimeSpend[[#This Row],[Task]],"")</f>
        <v>#VALUE!</v>
      </c>
      <c r="L3827" t="e">
        <f>IF(AND(TimeSpend[[#This Row],[Personnel number]]&lt;&gt;"",TimeSpend[[#This Row],[Date]]&lt;&gt;""),Utilization!$J$2,"")</f>
        <v>#VALUE!</v>
      </c>
      <c r="M3827" t="e">
        <f>IF(AND(TimeSpend[[#This Row],[Personnel number]]&lt;&gt;"",TimeSpend[[#This Row],[Date]]&lt;&gt;""),TimeSpend[[#This Row],[Employee Name]],"")</f>
        <v>#VALUE!</v>
      </c>
      <c r="N3827" t="e">
        <f t="shared" si="118"/>
        <v>#VALUE!</v>
      </c>
      <c r="O3827" t="e">
        <f t="shared" si="119"/>
        <v>#VALUE!</v>
      </c>
      <c r="P3827" t="e">
        <f>IF(D3827&lt;&gt;"",VLOOKUP(D3827,Projects!B:C,2,0),"")</f>
        <v>#VALUE!</v>
      </c>
    </row>
    <row r="3828" spans="1:16" x14ac:dyDescent="0.25">
      <c r="A3828" t="e">
        <f>UPPER(IF(AND(TimeSpend[[#This Row],[Personnel number]]&lt;&gt;"",TimeSpend[[#This Row],[Date]]&lt;&gt;""),TimeSpend[[#This Row],[Personnel number]],""))</f>
        <v>#VALUE!</v>
      </c>
      <c r="B3828" s="85" t="e">
        <f>IF(AND(TimeSpend[[#This Row],[Personnel number]]&lt;&gt;"",TimeSpend[[#This Row],[Date]]&lt;&gt;""),TEXT(TimeSpend[[#This Row],[Date]],"[$-409]yyyyMMdd"),"")</f>
        <v>#VALUE!</v>
      </c>
      <c r="C3828" s="33" t="e">
        <f>IF(AND(TimeSpend[[#This Row],[Personnel number]]&lt;&gt;"",TimeSpend[[#This Row],[Date]]&lt;&gt;""),SUBSTITUTE(TimeSpend[[#This Row],[Hours]],",","."),"")</f>
        <v>#VALUE!</v>
      </c>
      <c r="D3828" t="e">
        <f>IF(AND(TimeSpend[[#This Row],[Personnel number]]&lt;&gt;"",TimeSpend[[#This Row],[Date]]&lt;&gt;""),TimeSpend[[#This Row],[Network]],"")</f>
        <v>#VALUE!</v>
      </c>
      <c r="E3828" t="e">
        <f>IF(AND(TimeSpend[[#This Row],[Personnel number]]&lt;&gt;"",TimeSpend[[#This Row],[Date]]&lt;&gt;""),TimeSpend[[#This Row],[Network Description]],"")</f>
        <v>#VALUE!</v>
      </c>
      <c r="F3828" t="e">
        <f>IF(AND(TimeSpend[[#This Row],[Personnel number]]&lt;&gt;"",TimeSpend[[#This Row],[Date]]&lt;&gt;""),TimeSpend[[#This Row],[Activity]],"")</f>
        <v>#VALUE!</v>
      </c>
      <c r="G3828" t="e">
        <f>IF(AND(TimeSpend[[#This Row],[Personnel number]]&lt;&gt;"",TimeSpend[[#This Row],[Date]]&lt;&gt;""),TimeSpend[[#This Row],[Activity description]],"")</f>
        <v>#VALUE!</v>
      </c>
      <c r="H3828" s="36" t="e">
        <f>IF(AND(TimeSpend[[#This Row],[Personnel number]]&lt;&gt;"",TimeSpend[[#This Row],[Date]]&lt;&gt;""),TimeSpend[[#This Row],[Start Time]],"")</f>
        <v>#VALUE!</v>
      </c>
      <c r="I3828" s="36" t="e">
        <f>IF(AND(TimeSpend[[#This Row],[Personnel number]]&lt;&gt;"",TimeSpend[[#This Row],[Date]]&lt;&gt;""),TimeSpend[[#This Row],[End Time]],"")</f>
        <v>#VALUE!</v>
      </c>
      <c r="J3828" t="e">
        <f>IF(AND(TimeSpend[[#This Row],[Personnel number]]&lt;&gt;"",TimeSpend[[#This Row],[Date]]&lt;&gt;""),TimeSpend[[#This Row],[Location]],"")</f>
        <v>#VALUE!</v>
      </c>
      <c r="K3828" t="e">
        <f>IF(AND(TimeSpend[[#This Row],[Personnel number]]&lt;&gt;"",TimeSpend[[#This Row],[Date]]&lt;&gt;""),TimeSpend[[#This Row],[Task]],"")</f>
        <v>#VALUE!</v>
      </c>
      <c r="L3828" t="e">
        <f>IF(AND(TimeSpend[[#This Row],[Personnel number]]&lt;&gt;"",TimeSpend[[#This Row],[Date]]&lt;&gt;""),Utilization!$J$2,"")</f>
        <v>#VALUE!</v>
      </c>
      <c r="M3828" t="e">
        <f>IF(AND(TimeSpend[[#This Row],[Personnel number]]&lt;&gt;"",TimeSpend[[#This Row],[Date]]&lt;&gt;""),TimeSpend[[#This Row],[Employee Name]],"")</f>
        <v>#VALUE!</v>
      </c>
      <c r="N3828" t="e">
        <f t="shared" si="118"/>
        <v>#VALUE!</v>
      </c>
      <c r="O3828" t="e">
        <f t="shared" si="119"/>
        <v>#VALUE!</v>
      </c>
      <c r="P3828" t="e">
        <f>IF(D3828&lt;&gt;"",VLOOKUP(D3828,Projects!B:C,2,0),"")</f>
        <v>#VALUE!</v>
      </c>
    </row>
    <row r="3829" spans="1:16" x14ac:dyDescent="0.25">
      <c r="A3829" t="e">
        <f>UPPER(IF(AND(TimeSpend[[#This Row],[Personnel number]]&lt;&gt;"",TimeSpend[[#This Row],[Date]]&lt;&gt;""),TimeSpend[[#This Row],[Personnel number]],""))</f>
        <v>#VALUE!</v>
      </c>
      <c r="B3829" s="85" t="e">
        <f>IF(AND(TimeSpend[[#This Row],[Personnel number]]&lt;&gt;"",TimeSpend[[#This Row],[Date]]&lt;&gt;""),TEXT(TimeSpend[[#This Row],[Date]],"[$-409]yyyyMMdd"),"")</f>
        <v>#VALUE!</v>
      </c>
      <c r="C3829" s="33" t="e">
        <f>IF(AND(TimeSpend[[#This Row],[Personnel number]]&lt;&gt;"",TimeSpend[[#This Row],[Date]]&lt;&gt;""),SUBSTITUTE(TimeSpend[[#This Row],[Hours]],",","."),"")</f>
        <v>#VALUE!</v>
      </c>
      <c r="D3829" t="e">
        <f>IF(AND(TimeSpend[[#This Row],[Personnel number]]&lt;&gt;"",TimeSpend[[#This Row],[Date]]&lt;&gt;""),TimeSpend[[#This Row],[Network]],"")</f>
        <v>#VALUE!</v>
      </c>
      <c r="E3829" t="e">
        <f>IF(AND(TimeSpend[[#This Row],[Personnel number]]&lt;&gt;"",TimeSpend[[#This Row],[Date]]&lt;&gt;""),TimeSpend[[#This Row],[Network Description]],"")</f>
        <v>#VALUE!</v>
      </c>
      <c r="F3829" t="e">
        <f>IF(AND(TimeSpend[[#This Row],[Personnel number]]&lt;&gt;"",TimeSpend[[#This Row],[Date]]&lt;&gt;""),TimeSpend[[#This Row],[Activity]],"")</f>
        <v>#VALUE!</v>
      </c>
      <c r="G3829" t="e">
        <f>IF(AND(TimeSpend[[#This Row],[Personnel number]]&lt;&gt;"",TimeSpend[[#This Row],[Date]]&lt;&gt;""),TimeSpend[[#This Row],[Activity description]],"")</f>
        <v>#VALUE!</v>
      </c>
      <c r="H3829" s="36" t="e">
        <f>IF(AND(TimeSpend[[#This Row],[Personnel number]]&lt;&gt;"",TimeSpend[[#This Row],[Date]]&lt;&gt;""),TimeSpend[[#This Row],[Start Time]],"")</f>
        <v>#VALUE!</v>
      </c>
      <c r="I3829" s="36" t="e">
        <f>IF(AND(TimeSpend[[#This Row],[Personnel number]]&lt;&gt;"",TimeSpend[[#This Row],[Date]]&lt;&gt;""),TimeSpend[[#This Row],[End Time]],"")</f>
        <v>#VALUE!</v>
      </c>
      <c r="J3829" t="e">
        <f>IF(AND(TimeSpend[[#This Row],[Personnel number]]&lt;&gt;"",TimeSpend[[#This Row],[Date]]&lt;&gt;""),TimeSpend[[#This Row],[Location]],"")</f>
        <v>#VALUE!</v>
      </c>
      <c r="K3829" t="e">
        <f>IF(AND(TimeSpend[[#This Row],[Personnel number]]&lt;&gt;"",TimeSpend[[#This Row],[Date]]&lt;&gt;""),TimeSpend[[#This Row],[Task]],"")</f>
        <v>#VALUE!</v>
      </c>
      <c r="L3829" t="e">
        <f>IF(AND(TimeSpend[[#This Row],[Personnel number]]&lt;&gt;"",TimeSpend[[#This Row],[Date]]&lt;&gt;""),Utilization!$J$2,"")</f>
        <v>#VALUE!</v>
      </c>
      <c r="M3829" t="e">
        <f>IF(AND(TimeSpend[[#This Row],[Personnel number]]&lt;&gt;"",TimeSpend[[#This Row],[Date]]&lt;&gt;""),TimeSpend[[#This Row],[Employee Name]],"")</f>
        <v>#VALUE!</v>
      </c>
      <c r="N3829" t="e">
        <f t="shared" si="118"/>
        <v>#VALUE!</v>
      </c>
      <c r="O3829" t="e">
        <f t="shared" si="119"/>
        <v>#VALUE!</v>
      </c>
      <c r="P3829" t="e">
        <f>IF(D3829&lt;&gt;"",VLOOKUP(D3829,Projects!B:C,2,0),"")</f>
        <v>#VALUE!</v>
      </c>
    </row>
    <row r="3830" spans="1:16" x14ac:dyDescent="0.25">
      <c r="A3830" t="e">
        <f>UPPER(IF(AND(TimeSpend[[#This Row],[Personnel number]]&lt;&gt;"",TimeSpend[[#This Row],[Date]]&lt;&gt;""),TimeSpend[[#This Row],[Personnel number]],""))</f>
        <v>#VALUE!</v>
      </c>
      <c r="B3830" s="85" t="e">
        <f>IF(AND(TimeSpend[[#This Row],[Personnel number]]&lt;&gt;"",TimeSpend[[#This Row],[Date]]&lt;&gt;""),TEXT(TimeSpend[[#This Row],[Date]],"[$-409]yyyyMMdd"),"")</f>
        <v>#VALUE!</v>
      </c>
      <c r="C3830" s="33" t="e">
        <f>IF(AND(TimeSpend[[#This Row],[Personnel number]]&lt;&gt;"",TimeSpend[[#This Row],[Date]]&lt;&gt;""),SUBSTITUTE(TimeSpend[[#This Row],[Hours]],",","."),"")</f>
        <v>#VALUE!</v>
      </c>
      <c r="D3830" t="e">
        <f>IF(AND(TimeSpend[[#This Row],[Personnel number]]&lt;&gt;"",TimeSpend[[#This Row],[Date]]&lt;&gt;""),TimeSpend[[#This Row],[Network]],"")</f>
        <v>#VALUE!</v>
      </c>
      <c r="E3830" t="e">
        <f>IF(AND(TimeSpend[[#This Row],[Personnel number]]&lt;&gt;"",TimeSpend[[#This Row],[Date]]&lt;&gt;""),TimeSpend[[#This Row],[Network Description]],"")</f>
        <v>#VALUE!</v>
      </c>
      <c r="F3830" t="e">
        <f>IF(AND(TimeSpend[[#This Row],[Personnel number]]&lt;&gt;"",TimeSpend[[#This Row],[Date]]&lt;&gt;""),TimeSpend[[#This Row],[Activity]],"")</f>
        <v>#VALUE!</v>
      </c>
      <c r="G3830" t="e">
        <f>IF(AND(TimeSpend[[#This Row],[Personnel number]]&lt;&gt;"",TimeSpend[[#This Row],[Date]]&lt;&gt;""),TimeSpend[[#This Row],[Activity description]],"")</f>
        <v>#VALUE!</v>
      </c>
      <c r="H3830" s="36" t="e">
        <f>IF(AND(TimeSpend[[#This Row],[Personnel number]]&lt;&gt;"",TimeSpend[[#This Row],[Date]]&lt;&gt;""),TimeSpend[[#This Row],[Start Time]],"")</f>
        <v>#VALUE!</v>
      </c>
      <c r="I3830" s="36" t="e">
        <f>IF(AND(TimeSpend[[#This Row],[Personnel number]]&lt;&gt;"",TimeSpend[[#This Row],[Date]]&lt;&gt;""),TimeSpend[[#This Row],[End Time]],"")</f>
        <v>#VALUE!</v>
      </c>
      <c r="J3830" t="e">
        <f>IF(AND(TimeSpend[[#This Row],[Personnel number]]&lt;&gt;"",TimeSpend[[#This Row],[Date]]&lt;&gt;""),TimeSpend[[#This Row],[Location]],"")</f>
        <v>#VALUE!</v>
      </c>
      <c r="K3830" t="e">
        <f>IF(AND(TimeSpend[[#This Row],[Personnel number]]&lt;&gt;"",TimeSpend[[#This Row],[Date]]&lt;&gt;""),TimeSpend[[#This Row],[Task]],"")</f>
        <v>#VALUE!</v>
      </c>
      <c r="L3830" t="e">
        <f>IF(AND(TimeSpend[[#This Row],[Personnel number]]&lt;&gt;"",TimeSpend[[#This Row],[Date]]&lt;&gt;""),Utilization!$J$2,"")</f>
        <v>#VALUE!</v>
      </c>
      <c r="M3830" t="e">
        <f>IF(AND(TimeSpend[[#This Row],[Personnel number]]&lt;&gt;"",TimeSpend[[#This Row],[Date]]&lt;&gt;""),TimeSpend[[#This Row],[Employee Name]],"")</f>
        <v>#VALUE!</v>
      </c>
      <c r="N3830" t="e">
        <f t="shared" si="118"/>
        <v>#VALUE!</v>
      </c>
      <c r="O3830" t="e">
        <f t="shared" si="119"/>
        <v>#VALUE!</v>
      </c>
      <c r="P3830" t="e">
        <f>IF(D3830&lt;&gt;"",VLOOKUP(D3830,Projects!B:C,2,0),"")</f>
        <v>#VALUE!</v>
      </c>
    </row>
    <row r="3831" spans="1:16" x14ac:dyDescent="0.25">
      <c r="A3831" t="e">
        <f>UPPER(IF(AND(TimeSpend[[#This Row],[Personnel number]]&lt;&gt;"",TimeSpend[[#This Row],[Date]]&lt;&gt;""),TimeSpend[[#This Row],[Personnel number]],""))</f>
        <v>#VALUE!</v>
      </c>
      <c r="B3831" s="85" t="e">
        <f>IF(AND(TimeSpend[[#This Row],[Personnel number]]&lt;&gt;"",TimeSpend[[#This Row],[Date]]&lt;&gt;""),TEXT(TimeSpend[[#This Row],[Date]],"[$-409]yyyyMMdd"),"")</f>
        <v>#VALUE!</v>
      </c>
      <c r="C3831" s="33" t="e">
        <f>IF(AND(TimeSpend[[#This Row],[Personnel number]]&lt;&gt;"",TimeSpend[[#This Row],[Date]]&lt;&gt;""),SUBSTITUTE(TimeSpend[[#This Row],[Hours]],",","."),"")</f>
        <v>#VALUE!</v>
      </c>
      <c r="D3831" t="e">
        <f>IF(AND(TimeSpend[[#This Row],[Personnel number]]&lt;&gt;"",TimeSpend[[#This Row],[Date]]&lt;&gt;""),TimeSpend[[#This Row],[Network]],"")</f>
        <v>#VALUE!</v>
      </c>
      <c r="E3831" t="e">
        <f>IF(AND(TimeSpend[[#This Row],[Personnel number]]&lt;&gt;"",TimeSpend[[#This Row],[Date]]&lt;&gt;""),TimeSpend[[#This Row],[Network Description]],"")</f>
        <v>#VALUE!</v>
      </c>
      <c r="F3831" t="e">
        <f>IF(AND(TimeSpend[[#This Row],[Personnel number]]&lt;&gt;"",TimeSpend[[#This Row],[Date]]&lt;&gt;""),TimeSpend[[#This Row],[Activity]],"")</f>
        <v>#VALUE!</v>
      </c>
      <c r="G3831" t="e">
        <f>IF(AND(TimeSpend[[#This Row],[Personnel number]]&lt;&gt;"",TimeSpend[[#This Row],[Date]]&lt;&gt;""),TimeSpend[[#This Row],[Activity description]],"")</f>
        <v>#VALUE!</v>
      </c>
      <c r="H3831" s="36" t="e">
        <f>IF(AND(TimeSpend[[#This Row],[Personnel number]]&lt;&gt;"",TimeSpend[[#This Row],[Date]]&lt;&gt;""),TimeSpend[[#This Row],[Start Time]],"")</f>
        <v>#VALUE!</v>
      </c>
      <c r="I3831" s="36" t="e">
        <f>IF(AND(TimeSpend[[#This Row],[Personnel number]]&lt;&gt;"",TimeSpend[[#This Row],[Date]]&lt;&gt;""),TimeSpend[[#This Row],[End Time]],"")</f>
        <v>#VALUE!</v>
      </c>
      <c r="J3831" t="e">
        <f>IF(AND(TimeSpend[[#This Row],[Personnel number]]&lt;&gt;"",TimeSpend[[#This Row],[Date]]&lt;&gt;""),TimeSpend[[#This Row],[Location]],"")</f>
        <v>#VALUE!</v>
      </c>
      <c r="K3831" t="e">
        <f>IF(AND(TimeSpend[[#This Row],[Personnel number]]&lt;&gt;"",TimeSpend[[#This Row],[Date]]&lt;&gt;""),TimeSpend[[#This Row],[Task]],"")</f>
        <v>#VALUE!</v>
      </c>
      <c r="L3831" t="e">
        <f>IF(AND(TimeSpend[[#This Row],[Personnel number]]&lt;&gt;"",TimeSpend[[#This Row],[Date]]&lt;&gt;""),Utilization!$J$2,"")</f>
        <v>#VALUE!</v>
      </c>
      <c r="M3831" t="e">
        <f>IF(AND(TimeSpend[[#This Row],[Personnel number]]&lt;&gt;"",TimeSpend[[#This Row],[Date]]&lt;&gt;""),TimeSpend[[#This Row],[Employee Name]],"")</f>
        <v>#VALUE!</v>
      </c>
      <c r="N3831" t="e">
        <f t="shared" si="118"/>
        <v>#VALUE!</v>
      </c>
      <c r="O3831" t="e">
        <f t="shared" si="119"/>
        <v>#VALUE!</v>
      </c>
      <c r="P3831" t="e">
        <f>IF(D3831&lt;&gt;"",VLOOKUP(D3831,Projects!B:C,2,0),"")</f>
        <v>#VALUE!</v>
      </c>
    </row>
    <row r="3832" spans="1:16" x14ac:dyDescent="0.25">
      <c r="A3832" t="e">
        <f>UPPER(IF(AND(TimeSpend[[#This Row],[Personnel number]]&lt;&gt;"",TimeSpend[[#This Row],[Date]]&lt;&gt;""),TimeSpend[[#This Row],[Personnel number]],""))</f>
        <v>#VALUE!</v>
      </c>
      <c r="B3832" s="85" t="e">
        <f>IF(AND(TimeSpend[[#This Row],[Personnel number]]&lt;&gt;"",TimeSpend[[#This Row],[Date]]&lt;&gt;""),TEXT(TimeSpend[[#This Row],[Date]],"[$-409]yyyyMMdd"),"")</f>
        <v>#VALUE!</v>
      </c>
      <c r="C3832" s="33" t="e">
        <f>IF(AND(TimeSpend[[#This Row],[Personnel number]]&lt;&gt;"",TimeSpend[[#This Row],[Date]]&lt;&gt;""),SUBSTITUTE(TimeSpend[[#This Row],[Hours]],",","."),"")</f>
        <v>#VALUE!</v>
      </c>
      <c r="D3832" t="e">
        <f>IF(AND(TimeSpend[[#This Row],[Personnel number]]&lt;&gt;"",TimeSpend[[#This Row],[Date]]&lt;&gt;""),TimeSpend[[#This Row],[Network]],"")</f>
        <v>#VALUE!</v>
      </c>
      <c r="E3832" t="e">
        <f>IF(AND(TimeSpend[[#This Row],[Personnel number]]&lt;&gt;"",TimeSpend[[#This Row],[Date]]&lt;&gt;""),TimeSpend[[#This Row],[Network Description]],"")</f>
        <v>#VALUE!</v>
      </c>
      <c r="F3832" t="e">
        <f>IF(AND(TimeSpend[[#This Row],[Personnel number]]&lt;&gt;"",TimeSpend[[#This Row],[Date]]&lt;&gt;""),TimeSpend[[#This Row],[Activity]],"")</f>
        <v>#VALUE!</v>
      </c>
      <c r="G3832" t="e">
        <f>IF(AND(TimeSpend[[#This Row],[Personnel number]]&lt;&gt;"",TimeSpend[[#This Row],[Date]]&lt;&gt;""),TimeSpend[[#This Row],[Activity description]],"")</f>
        <v>#VALUE!</v>
      </c>
      <c r="H3832" s="36" t="e">
        <f>IF(AND(TimeSpend[[#This Row],[Personnel number]]&lt;&gt;"",TimeSpend[[#This Row],[Date]]&lt;&gt;""),TimeSpend[[#This Row],[Start Time]],"")</f>
        <v>#VALUE!</v>
      </c>
      <c r="I3832" s="36" t="e">
        <f>IF(AND(TimeSpend[[#This Row],[Personnel number]]&lt;&gt;"",TimeSpend[[#This Row],[Date]]&lt;&gt;""),TimeSpend[[#This Row],[End Time]],"")</f>
        <v>#VALUE!</v>
      </c>
      <c r="J3832" t="e">
        <f>IF(AND(TimeSpend[[#This Row],[Personnel number]]&lt;&gt;"",TimeSpend[[#This Row],[Date]]&lt;&gt;""),TimeSpend[[#This Row],[Location]],"")</f>
        <v>#VALUE!</v>
      </c>
      <c r="K3832" t="e">
        <f>IF(AND(TimeSpend[[#This Row],[Personnel number]]&lt;&gt;"",TimeSpend[[#This Row],[Date]]&lt;&gt;""),TimeSpend[[#This Row],[Task]],"")</f>
        <v>#VALUE!</v>
      </c>
      <c r="L3832" t="e">
        <f>IF(AND(TimeSpend[[#This Row],[Personnel number]]&lt;&gt;"",TimeSpend[[#This Row],[Date]]&lt;&gt;""),Utilization!$J$2,"")</f>
        <v>#VALUE!</v>
      </c>
      <c r="M3832" t="e">
        <f>IF(AND(TimeSpend[[#This Row],[Personnel number]]&lt;&gt;"",TimeSpend[[#This Row],[Date]]&lt;&gt;""),TimeSpend[[#This Row],[Employee Name]],"")</f>
        <v>#VALUE!</v>
      </c>
      <c r="N3832" t="e">
        <f t="shared" si="118"/>
        <v>#VALUE!</v>
      </c>
      <c r="O3832" t="e">
        <f t="shared" si="119"/>
        <v>#VALUE!</v>
      </c>
      <c r="P3832" t="e">
        <f>IF(D3832&lt;&gt;"",VLOOKUP(D3832,Projects!B:C,2,0),"")</f>
        <v>#VALUE!</v>
      </c>
    </row>
    <row r="3833" spans="1:16" x14ac:dyDescent="0.25">
      <c r="A3833" t="e">
        <f>UPPER(IF(AND(TimeSpend[[#This Row],[Personnel number]]&lt;&gt;"",TimeSpend[[#This Row],[Date]]&lt;&gt;""),TimeSpend[[#This Row],[Personnel number]],""))</f>
        <v>#VALUE!</v>
      </c>
      <c r="B3833" s="85" t="e">
        <f>IF(AND(TimeSpend[[#This Row],[Personnel number]]&lt;&gt;"",TimeSpend[[#This Row],[Date]]&lt;&gt;""),TEXT(TimeSpend[[#This Row],[Date]],"[$-409]yyyyMMdd"),"")</f>
        <v>#VALUE!</v>
      </c>
      <c r="C3833" s="33" t="e">
        <f>IF(AND(TimeSpend[[#This Row],[Personnel number]]&lt;&gt;"",TimeSpend[[#This Row],[Date]]&lt;&gt;""),SUBSTITUTE(TimeSpend[[#This Row],[Hours]],",","."),"")</f>
        <v>#VALUE!</v>
      </c>
      <c r="D3833" t="e">
        <f>IF(AND(TimeSpend[[#This Row],[Personnel number]]&lt;&gt;"",TimeSpend[[#This Row],[Date]]&lt;&gt;""),TimeSpend[[#This Row],[Network]],"")</f>
        <v>#VALUE!</v>
      </c>
      <c r="E3833" t="e">
        <f>IF(AND(TimeSpend[[#This Row],[Personnel number]]&lt;&gt;"",TimeSpend[[#This Row],[Date]]&lt;&gt;""),TimeSpend[[#This Row],[Network Description]],"")</f>
        <v>#VALUE!</v>
      </c>
      <c r="F3833" t="e">
        <f>IF(AND(TimeSpend[[#This Row],[Personnel number]]&lt;&gt;"",TimeSpend[[#This Row],[Date]]&lt;&gt;""),TimeSpend[[#This Row],[Activity]],"")</f>
        <v>#VALUE!</v>
      </c>
      <c r="G3833" t="e">
        <f>IF(AND(TimeSpend[[#This Row],[Personnel number]]&lt;&gt;"",TimeSpend[[#This Row],[Date]]&lt;&gt;""),TimeSpend[[#This Row],[Activity description]],"")</f>
        <v>#VALUE!</v>
      </c>
      <c r="H3833" s="36" t="e">
        <f>IF(AND(TimeSpend[[#This Row],[Personnel number]]&lt;&gt;"",TimeSpend[[#This Row],[Date]]&lt;&gt;""),TimeSpend[[#This Row],[Start Time]],"")</f>
        <v>#VALUE!</v>
      </c>
      <c r="I3833" s="36" t="e">
        <f>IF(AND(TimeSpend[[#This Row],[Personnel number]]&lt;&gt;"",TimeSpend[[#This Row],[Date]]&lt;&gt;""),TimeSpend[[#This Row],[End Time]],"")</f>
        <v>#VALUE!</v>
      </c>
      <c r="J3833" t="e">
        <f>IF(AND(TimeSpend[[#This Row],[Personnel number]]&lt;&gt;"",TimeSpend[[#This Row],[Date]]&lt;&gt;""),TimeSpend[[#This Row],[Location]],"")</f>
        <v>#VALUE!</v>
      </c>
      <c r="K3833" t="e">
        <f>IF(AND(TimeSpend[[#This Row],[Personnel number]]&lt;&gt;"",TimeSpend[[#This Row],[Date]]&lt;&gt;""),TimeSpend[[#This Row],[Task]],"")</f>
        <v>#VALUE!</v>
      </c>
      <c r="L3833" t="e">
        <f>IF(AND(TimeSpend[[#This Row],[Personnel number]]&lt;&gt;"",TimeSpend[[#This Row],[Date]]&lt;&gt;""),Utilization!$J$2,"")</f>
        <v>#VALUE!</v>
      </c>
      <c r="M3833" t="e">
        <f>IF(AND(TimeSpend[[#This Row],[Personnel number]]&lt;&gt;"",TimeSpend[[#This Row],[Date]]&lt;&gt;""),TimeSpend[[#This Row],[Employee Name]],"")</f>
        <v>#VALUE!</v>
      </c>
      <c r="N3833" t="e">
        <f t="shared" ref="N3833:N3896" si="120">IF(A3833&lt;&gt;"",ROW(A3833)-1,"")</f>
        <v>#VALUE!</v>
      </c>
      <c r="O3833" t="e">
        <f t="shared" ref="O3833:O3896" si="121">IF(A3833&lt;&gt;"",L3833&amp;"-"&amp;N3833,"")</f>
        <v>#VALUE!</v>
      </c>
      <c r="P3833" t="e">
        <f>IF(D3833&lt;&gt;"",VLOOKUP(D3833,Projects!B:C,2,0),"")</f>
        <v>#VALUE!</v>
      </c>
    </row>
    <row r="3834" spans="1:16" x14ac:dyDescent="0.25">
      <c r="A3834" t="e">
        <f>UPPER(IF(AND(TimeSpend[[#This Row],[Personnel number]]&lt;&gt;"",TimeSpend[[#This Row],[Date]]&lt;&gt;""),TimeSpend[[#This Row],[Personnel number]],""))</f>
        <v>#VALUE!</v>
      </c>
      <c r="B3834" s="85" t="e">
        <f>IF(AND(TimeSpend[[#This Row],[Personnel number]]&lt;&gt;"",TimeSpend[[#This Row],[Date]]&lt;&gt;""),TEXT(TimeSpend[[#This Row],[Date]],"[$-409]yyyyMMdd"),"")</f>
        <v>#VALUE!</v>
      </c>
      <c r="C3834" s="33" t="e">
        <f>IF(AND(TimeSpend[[#This Row],[Personnel number]]&lt;&gt;"",TimeSpend[[#This Row],[Date]]&lt;&gt;""),SUBSTITUTE(TimeSpend[[#This Row],[Hours]],",","."),"")</f>
        <v>#VALUE!</v>
      </c>
      <c r="D3834" t="e">
        <f>IF(AND(TimeSpend[[#This Row],[Personnel number]]&lt;&gt;"",TimeSpend[[#This Row],[Date]]&lt;&gt;""),TimeSpend[[#This Row],[Network]],"")</f>
        <v>#VALUE!</v>
      </c>
      <c r="E3834" t="e">
        <f>IF(AND(TimeSpend[[#This Row],[Personnel number]]&lt;&gt;"",TimeSpend[[#This Row],[Date]]&lt;&gt;""),TimeSpend[[#This Row],[Network Description]],"")</f>
        <v>#VALUE!</v>
      </c>
      <c r="F3834" t="e">
        <f>IF(AND(TimeSpend[[#This Row],[Personnel number]]&lt;&gt;"",TimeSpend[[#This Row],[Date]]&lt;&gt;""),TimeSpend[[#This Row],[Activity]],"")</f>
        <v>#VALUE!</v>
      </c>
      <c r="G3834" t="e">
        <f>IF(AND(TimeSpend[[#This Row],[Personnel number]]&lt;&gt;"",TimeSpend[[#This Row],[Date]]&lt;&gt;""),TimeSpend[[#This Row],[Activity description]],"")</f>
        <v>#VALUE!</v>
      </c>
      <c r="H3834" s="36" t="e">
        <f>IF(AND(TimeSpend[[#This Row],[Personnel number]]&lt;&gt;"",TimeSpend[[#This Row],[Date]]&lt;&gt;""),TimeSpend[[#This Row],[Start Time]],"")</f>
        <v>#VALUE!</v>
      </c>
      <c r="I3834" s="36" t="e">
        <f>IF(AND(TimeSpend[[#This Row],[Personnel number]]&lt;&gt;"",TimeSpend[[#This Row],[Date]]&lt;&gt;""),TimeSpend[[#This Row],[End Time]],"")</f>
        <v>#VALUE!</v>
      </c>
      <c r="J3834" t="e">
        <f>IF(AND(TimeSpend[[#This Row],[Personnel number]]&lt;&gt;"",TimeSpend[[#This Row],[Date]]&lt;&gt;""),TimeSpend[[#This Row],[Location]],"")</f>
        <v>#VALUE!</v>
      </c>
      <c r="K3834" t="e">
        <f>IF(AND(TimeSpend[[#This Row],[Personnel number]]&lt;&gt;"",TimeSpend[[#This Row],[Date]]&lt;&gt;""),TimeSpend[[#This Row],[Task]],"")</f>
        <v>#VALUE!</v>
      </c>
      <c r="L3834" t="e">
        <f>IF(AND(TimeSpend[[#This Row],[Personnel number]]&lt;&gt;"",TimeSpend[[#This Row],[Date]]&lt;&gt;""),Utilization!$J$2,"")</f>
        <v>#VALUE!</v>
      </c>
      <c r="M3834" t="e">
        <f>IF(AND(TimeSpend[[#This Row],[Personnel number]]&lt;&gt;"",TimeSpend[[#This Row],[Date]]&lt;&gt;""),TimeSpend[[#This Row],[Employee Name]],"")</f>
        <v>#VALUE!</v>
      </c>
      <c r="N3834" t="e">
        <f t="shared" si="120"/>
        <v>#VALUE!</v>
      </c>
      <c r="O3834" t="e">
        <f t="shared" si="121"/>
        <v>#VALUE!</v>
      </c>
      <c r="P3834" t="e">
        <f>IF(D3834&lt;&gt;"",VLOOKUP(D3834,Projects!B:C,2,0),"")</f>
        <v>#VALUE!</v>
      </c>
    </row>
    <row r="3835" spans="1:16" x14ac:dyDescent="0.25">
      <c r="A3835" t="e">
        <f>UPPER(IF(AND(TimeSpend[[#This Row],[Personnel number]]&lt;&gt;"",TimeSpend[[#This Row],[Date]]&lt;&gt;""),TimeSpend[[#This Row],[Personnel number]],""))</f>
        <v>#VALUE!</v>
      </c>
      <c r="B3835" s="85" t="e">
        <f>IF(AND(TimeSpend[[#This Row],[Personnel number]]&lt;&gt;"",TimeSpend[[#This Row],[Date]]&lt;&gt;""),TEXT(TimeSpend[[#This Row],[Date]],"[$-409]yyyyMMdd"),"")</f>
        <v>#VALUE!</v>
      </c>
      <c r="C3835" s="33" t="e">
        <f>IF(AND(TimeSpend[[#This Row],[Personnel number]]&lt;&gt;"",TimeSpend[[#This Row],[Date]]&lt;&gt;""),SUBSTITUTE(TimeSpend[[#This Row],[Hours]],",","."),"")</f>
        <v>#VALUE!</v>
      </c>
      <c r="D3835" t="e">
        <f>IF(AND(TimeSpend[[#This Row],[Personnel number]]&lt;&gt;"",TimeSpend[[#This Row],[Date]]&lt;&gt;""),TimeSpend[[#This Row],[Network]],"")</f>
        <v>#VALUE!</v>
      </c>
      <c r="E3835" t="e">
        <f>IF(AND(TimeSpend[[#This Row],[Personnel number]]&lt;&gt;"",TimeSpend[[#This Row],[Date]]&lt;&gt;""),TimeSpend[[#This Row],[Network Description]],"")</f>
        <v>#VALUE!</v>
      </c>
      <c r="F3835" t="e">
        <f>IF(AND(TimeSpend[[#This Row],[Personnel number]]&lt;&gt;"",TimeSpend[[#This Row],[Date]]&lt;&gt;""),TimeSpend[[#This Row],[Activity]],"")</f>
        <v>#VALUE!</v>
      </c>
      <c r="G3835" t="e">
        <f>IF(AND(TimeSpend[[#This Row],[Personnel number]]&lt;&gt;"",TimeSpend[[#This Row],[Date]]&lt;&gt;""),TimeSpend[[#This Row],[Activity description]],"")</f>
        <v>#VALUE!</v>
      </c>
      <c r="H3835" s="36" t="e">
        <f>IF(AND(TimeSpend[[#This Row],[Personnel number]]&lt;&gt;"",TimeSpend[[#This Row],[Date]]&lt;&gt;""),TimeSpend[[#This Row],[Start Time]],"")</f>
        <v>#VALUE!</v>
      </c>
      <c r="I3835" s="36" t="e">
        <f>IF(AND(TimeSpend[[#This Row],[Personnel number]]&lt;&gt;"",TimeSpend[[#This Row],[Date]]&lt;&gt;""),TimeSpend[[#This Row],[End Time]],"")</f>
        <v>#VALUE!</v>
      </c>
      <c r="J3835" t="e">
        <f>IF(AND(TimeSpend[[#This Row],[Personnel number]]&lt;&gt;"",TimeSpend[[#This Row],[Date]]&lt;&gt;""),TimeSpend[[#This Row],[Location]],"")</f>
        <v>#VALUE!</v>
      </c>
      <c r="K3835" t="e">
        <f>IF(AND(TimeSpend[[#This Row],[Personnel number]]&lt;&gt;"",TimeSpend[[#This Row],[Date]]&lt;&gt;""),TimeSpend[[#This Row],[Task]],"")</f>
        <v>#VALUE!</v>
      </c>
      <c r="L3835" t="e">
        <f>IF(AND(TimeSpend[[#This Row],[Personnel number]]&lt;&gt;"",TimeSpend[[#This Row],[Date]]&lt;&gt;""),Utilization!$J$2,"")</f>
        <v>#VALUE!</v>
      </c>
      <c r="M3835" t="e">
        <f>IF(AND(TimeSpend[[#This Row],[Personnel number]]&lt;&gt;"",TimeSpend[[#This Row],[Date]]&lt;&gt;""),TimeSpend[[#This Row],[Employee Name]],"")</f>
        <v>#VALUE!</v>
      </c>
      <c r="N3835" t="e">
        <f t="shared" si="120"/>
        <v>#VALUE!</v>
      </c>
      <c r="O3835" t="e">
        <f t="shared" si="121"/>
        <v>#VALUE!</v>
      </c>
      <c r="P3835" t="e">
        <f>IF(D3835&lt;&gt;"",VLOOKUP(D3835,Projects!B:C,2,0),"")</f>
        <v>#VALUE!</v>
      </c>
    </row>
    <row r="3836" spans="1:16" x14ac:dyDescent="0.25">
      <c r="A3836" t="e">
        <f>UPPER(IF(AND(TimeSpend[[#This Row],[Personnel number]]&lt;&gt;"",TimeSpend[[#This Row],[Date]]&lt;&gt;""),TimeSpend[[#This Row],[Personnel number]],""))</f>
        <v>#VALUE!</v>
      </c>
      <c r="B3836" s="85" t="e">
        <f>IF(AND(TimeSpend[[#This Row],[Personnel number]]&lt;&gt;"",TimeSpend[[#This Row],[Date]]&lt;&gt;""),TEXT(TimeSpend[[#This Row],[Date]],"[$-409]yyyyMMdd"),"")</f>
        <v>#VALUE!</v>
      </c>
      <c r="C3836" s="33" t="e">
        <f>IF(AND(TimeSpend[[#This Row],[Personnel number]]&lt;&gt;"",TimeSpend[[#This Row],[Date]]&lt;&gt;""),SUBSTITUTE(TimeSpend[[#This Row],[Hours]],",","."),"")</f>
        <v>#VALUE!</v>
      </c>
      <c r="D3836" t="e">
        <f>IF(AND(TimeSpend[[#This Row],[Personnel number]]&lt;&gt;"",TimeSpend[[#This Row],[Date]]&lt;&gt;""),TimeSpend[[#This Row],[Network]],"")</f>
        <v>#VALUE!</v>
      </c>
      <c r="E3836" t="e">
        <f>IF(AND(TimeSpend[[#This Row],[Personnel number]]&lt;&gt;"",TimeSpend[[#This Row],[Date]]&lt;&gt;""),TimeSpend[[#This Row],[Network Description]],"")</f>
        <v>#VALUE!</v>
      </c>
      <c r="F3836" t="e">
        <f>IF(AND(TimeSpend[[#This Row],[Personnel number]]&lt;&gt;"",TimeSpend[[#This Row],[Date]]&lt;&gt;""),TimeSpend[[#This Row],[Activity]],"")</f>
        <v>#VALUE!</v>
      </c>
      <c r="G3836" t="e">
        <f>IF(AND(TimeSpend[[#This Row],[Personnel number]]&lt;&gt;"",TimeSpend[[#This Row],[Date]]&lt;&gt;""),TimeSpend[[#This Row],[Activity description]],"")</f>
        <v>#VALUE!</v>
      </c>
      <c r="H3836" s="36" t="e">
        <f>IF(AND(TimeSpend[[#This Row],[Personnel number]]&lt;&gt;"",TimeSpend[[#This Row],[Date]]&lt;&gt;""),TimeSpend[[#This Row],[Start Time]],"")</f>
        <v>#VALUE!</v>
      </c>
      <c r="I3836" s="36" t="e">
        <f>IF(AND(TimeSpend[[#This Row],[Personnel number]]&lt;&gt;"",TimeSpend[[#This Row],[Date]]&lt;&gt;""),TimeSpend[[#This Row],[End Time]],"")</f>
        <v>#VALUE!</v>
      </c>
      <c r="J3836" t="e">
        <f>IF(AND(TimeSpend[[#This Row],[Personnel number]]&lt;&gt;"",TimeSpend[[#This Row],[Date]]&lt;&gt;""),TimeSpend[[#This Row],[Location]],"")</f>
        <v>#VALUE!</v>
      </c>
      <c r="K3836" t="e">
        <f>IF(AND(TimeSpend[[#This Row],[Personnel number]]&lt;&gt;"",TimeSpend[[#This Row],[Date]]&lt;&gt;""),TimeSpend[[#This Row],[Task]],"")</f>
        <v>#VALUE!</v>
      </c>
      <c r="L3836" t="e">
        <f>IF(AND(TimeSpend[[#This Row],[Personnel number]]&lt;&gt;"",TimeSpend[[#This Row],[Date]]&lt;&gt;""),Utilization!$J$2,"")</f>
        <v>#VALUE!</v>
      </c>
      <c r="M3836" t="e">
        <f>IF(AND(TimeSpend[[#This Row],[Personnel number]]&lt;&gt;"",TimeSpend[[#This Row],[Date]]&lt;&gt;""),TimeSpend[[#This Row],[Employee Name]],"")</f>
        <v>#VALUE!</v>
      </c>
      <c r="N3836" t="e">
        <f t="shared" si="120"/>
        <v>#VALUE!</v>
      </c>
      <c r="O3836" t="e">
        <f t="shared" si="121"/>
        <v>#VALUE!</v>
      </c>
      <c r="P3836" t="e">
        <f>IF(D3836&lt;&gt;"",VLOOKUP(D3836,Projects!B:C,2,0),"")</f>
        <v>#VALUE!</v>
      </c>
    </row>
    <row r="3837" spans="1:16" x14ac:dyDescent="0.25">
      <c r="A3837" t="e">
        <f>UPPER(IF(AND(TimeSpend[[#This Row],[Personnel number]]&lt;&gt;"",TimeSpend[[#This Row],[Date]]&lt;&gt;""),TimeSpend[[#This Row],[Personnel number]],""))</f>
        <v>#VALUE!</v>
      </c>
      <c r="B3837" s="85" t="e">
        <f>IF(AND(TimeSpend[[#This Row],[Personnel number]]&lt;&gt;"",TimeSpend[[#This Row],[Date]]&lt;&gt;""),TEXT(TimeSpend[[#This Row],[Date]],"[$-409]yyyyMMdd"),"")</f>
        <v>#VALUE!</v>
      </c>
      <c r="C3837" s="33" t="e">
        <f>IF(AND(TimeSpend[[#This Row],[Personnel number]]&lt;&gt;"",TimeSpend[[#This Row],[Date]]&lt;&gt;""),SUBSTITUTE(TimeSpend[[#This Row],[Hours]],",","."),"")</f>
        <v>#VALUE!</v>
      </c>
      <c r="D3837" t="e">
        <f>IF(AND(TimeSpend[[#This Row],[Personnel number]]&lt;&gt;"",TimeSpend[[#This Row],[Date]]&lt;&gt;""),TimeSpend[[#This Row],[Network]],"")</f>
        <v>#VALUE!</v>
      </c>
      <c r="E3837" t="e">
        <f>IF(AND(TimeSpend[[#This Row],[Personnel number]]&lt;&gt;"",TimeSpend[[#This Row],[Date]]&lt;&gt;""),TimeSpend[[#This Row],[Network Description]],"")</f>
        <v>#VALUE!</v>
      </c>
      <c r="F3837" t="e">
        <f>IF(AND(TimeSpend[[#This Row],[Personnel number]]&lt;&gt;"",TimeSpend[[#This Row],[Date]]&lt;&gt;""),TimeSpend[[#This Row],[Activity]],"")</f>
        <v>#VALUE!</v>
      </c>
      <c r="G3837" t="e">
        <f>IF(AND(TimeSpend[[#This Row],[Personnel number]]&lt;&gt;"",TimeSpend[[#This Row],[Date]]&lt;&gt;""),TimeSpend[[#This Row],[Activity description]],"")</f>
        <v>#VALUE!</v>
      </c>
      <c r="H3837" s="36" t="e">
        <f>IF(AND(TimeSpend[[#This Row],[Personnel number]]&lt;&gt;"",TimeSpend[[#This Row],[Date]]&lt;&gt;""),TimeSpend[[#This Row],[Start Time]],"")</f>
        <v>#VALUE!</v>
      </c>
      <c r="I3837" s="36" t="e">
        <f>IF(AND(TimeSpend[[#This Row],[Personnel number]]&lt;&gt;"",TimeSpend[[#This Row],[Date]]&lt;&gt;""),TimeSpend[[#This Row],[End Time]],"")</f>
        <v>#VALUE!</v>
      </c>
      <c r="J3837" t="e">
        <f>IF(AND(TimeSpend[[#This Row],[Personnel number]]&lt;&gt;"",TimeSpend[[#This Row],[Date]]&lt;&gt;""),TimeSpend[[#This Row],[Location]],"")</f>
        <v>#VALUE!</v>
      </c>
      <c r="K3837" t="e">
        <f>IF(AND(TimeSpend[[#This Row],[Personnel number]]&lt;&gt;"",TimeSpend[[#This Row],[Date]]&lt;&gt;""),TimeSpend[[#This Row],[Task]],"")</f>
        <v>#VALUE!</v>
      </c>
      <c r="L3837" t="e">
        <f>IF(AND(TimeSpend[[#This Row],[Personnel number]]&lt;&gt;"",TimeSpend[[#This Row],[Date]]&lt;&gt;""),Utilization!$J$2,"")</f>
        <v>#VALUE!</v>
      </c>
      <c r="M3837" t="e">
        <f>IF(AND(TimeSpend[[#This Row],[Personnel number]]&lt;&gt;"",TimeSpend[[#This Row],[Date]]&lt;&gt;""),TimeSpend[[#This Row],[Employee Name]],"")</f>
        <v>#VALUE!</v>
      </c>
      <c r="N3837" t="e">
        <f t="shared" si="120"/>
        <v>#VALUE!</v>
      </c>
      <c r="O3837" t="e">
        <f t="shared" si="121"/>
        <v>#VALUE!</v>
      </c>
      <c r="P3837" t="e">
        <f>IF(D3837&lt;&gt;"",VLOOKUP(D3837,Projects!B:C,2,0),"")</f>
        <v>#VALUE!</v>
      </c>
    </row>
    <row r="3838" spans="1:16" x14ac:dyDescent="0.25">
      <c r="A3838" t="e">
        <f>UPPER(IF(AND(TimeSpend[[#This Row],[Personnel number]]&lt;&gt;"",TimeSpend[[#This Row],[Date]]&lt;&gt;""),TimeSpend[[#This Row],[Personnel number]],""))</f>
        <v>#VALUE!</v>
      </c>
      <c r="B3838" s="85" t="e">
        <f>IF(AND(TimeSpend[[#This Row],[Personnel number]]&lt;&gt;"",TimeSpend[[#This Row],[Date]]&lt;&gt;""),TEXT(TimeSpend[[#This Row],[Date]],"[$-409]yyyyMMdd"),"")</f>
        <v>#VALUE!</v>
      </c>
      <c r="C3838" s="33" t="e">
        <f>IF(AND(TimeSpend[[#This Row],[Personnel number]]&lt;&gt;"",TimeSpend[[#This Row],[Date]]&lt;&gt;""),SUBSTITUTE(TimeSpend[[#This Row],[Hours]],",","."),"")</f>
        <v>#VALUE!</v>
      </c>
      <c r="D3838" t="e">
        <f>IF(AND(TimeSpend[[#This Row],[Personnel number]]&lt;&gt;"",TimeSpend[[#This Row],[Date]]&lt;&gt;""),TimeSpend[[#This Row],[Network]],"")</f>
        <v>#VALUE!</v>
      </c>
      <c r="E3838" t="e">
        <f>IF(AND(TimeSpend[[#This Row],[Personnel number]]&lt;&gt;"",TimeSpend[[#This Row],[Date]]&lt;&gt;""),TimeSpend[[#This Row],[Network Description]],"")</f>
        <v>#VALUE!</v>
      </c>
      <c r="F3838" t="e">
        <f>IF(AND(TimeSpend[[#This Row],[Personnel number]]&lt;&gt;"",TimeSpend[[#This Row],[Date]]&lt;&gt;""),TimeSpend[[#This Row],[Activity]],"")</f>
        <v>#VALUE!</v>
      </c>
      <c r="G3838" t="e">
        <f>IF(AND(TimeSpend[[#This Row],[Personnel number]]&lt;&gt;"",TimeSpend[[#This Row],[Date]]&lt;&gt;""),TimeSpend[[#This Row],[Activity description]],"")</f>
        <v>#VALUE!</v>
      </c>
      <c r="H3838" s="36" t="e">
        <f>IF(AND(TimeSpend[[#This Row],[Personnel number]]&lt;&gt;"",TimeSpend[[#This Row],[Date]]&lt;&gt;""),TimeSpend[[#This Row],[Start Time]],"")</f>
        <v>#VALUE!</v>
      </c>
      <c r="I3838" s="36" t="e">
        <f>IF(AND(TimeSpend[[#This Row],[Personnel number]]&lt;&gt;"",TimeSpend[[#This Row],[Date]]&lt;&gt;""),TimeSpend[[#This Row],[End Time]],"")</f>
        <v>#VALUE!</v>
      </c>
      <c r="J3838" t="e">
        <f>IF(AND(TimeSpend[[#This Row],[Personnel number]]&lt;&gt;"",TimeSpend[[#This Row],[Date]]&lt;&gt;""),TimeSpend[[#This Row],[Location]],"")</f>
        <v>#VALUE!</v>
      </c>
      <c r="K3838" t="e">
        <f>IF(AND(TimeSpend[[#This Row],[Personnel number]]&lt;&gt;"",TimeSpend[[#This Row],[Date]]&lt;&gt;""),TimeSpend[[#This Row],[Task]],"")</f>
        <v>#VALUE!</v>
      </c>
      <c r="L3838" t="e">
        <f>IF(AND(TimeSpend[[#This Row],[Personnel number]]&lt;&gt;"",TimeSpend[[#This Row],[Date]]&lt;&gt;""),Utilization!$J$2,"")</f>
        <v>#VALUE!</v>
      </c>
      <c r="M3838" t="e">
        <f>IF(AND(TimeSpend[[#This Row],[Personnel number]]&lt;&gt;"",TimeSpend[[#This Row],[Date]]&lt;&gt;""),TimeSpend[[#This Row],[Employee Name]],"")</f>
        <v>#VALUE!</v>
      </c>
      <c r="N3838" t="e">
        <f t="shared" si="120"/>
        <v>#VALUE!</v>
      </c>
      <c r="O3838" t="e">
        <f t="shared" si="121"/>
        <v>#VALUE!</v>
      </c>
      <c r="P3838" t="e">
        <f>IF(D3838&lt;&gt;"",VLOOKUP(D3838,Projects!B:C,2,0),"")</f>
        <v>#VALUE!</v>
      </c>
    </row>
    <row r="3839" spans="1:16" x14ac:dyDescent="0.25">
      <c r="A3839" t="e">
        <f>UPPER(IF(AND(TimeSpend[[#This Row],[Personnel number]]&lt;&gt;"",TimeSpend[[#This Row],[Date]]&lt;&gt;""),TimeSpend[[#This Row],[Personnel number]],""))</f>
        <v>#VALUE!</v>
      </c>
      <c r="B3839" s="85" t="e">
        <f>IF(AND(TimeSpend[[#This Row],[Personnel number]]&lt;&gt;"",TimeSpend[[#This Row],[Date]]&lt;&gt;""),TEXT(TimeSpend[[#This Row],[Date]],"[$-409]yyyyMMdd"),"")</f>
        <v>#VALUE!</v>
      </c>
      <c r="C3839" s="33" t="e">
        <f>IF(AND(TimeSpend[[#This Row],[Personnel number]]&lt;&gt;"",TimeSpend[[#This Row],[Date]]&lt;&gt;""),SUBSTITUTE(TimeSpend[[#This Row],[Hours]],",","."),"")</f>
        <v>#VALUE!</v>
      </c>
      <c r="D3839" t="e">
        <f>IF(AND(TimeSpend[[#This Row],[Personnel number]]&lt;&gt;"",TimeSpend[[#This Row],[Date]]&lt;&gt;""),TimeSpend[[#This Row],[Network]],"")</f>
        <v>#VALUE!</v>
      </c>
      <c r="E3839" t="e">
        <f>IF(AND(TimeSpend[[#This Row],[Personnel number]]&lt;&gt;"",TimeSpend[[#This Row],[Date]]&lt;&gt;""),TimeSpend[[#This Row],[Network Description]],"")</f>
        <v>#VALUE!</v>
      </c>
      <c r="F3839" t="e">
        <f>IF(AND(TimeSpend[[#This Row],[Personnel number]]&lt;&gt;"",TimeSpend[[#This Row],[Date]]&lt;&gt;""),TimeSpend[[#This Row],[Activity]],"")</f>
        <v>#VALUE!</v>
      </c>
      <c r="G3839" t="e">
        <f>IF(AND(TimeSpend[[#This Row],[Personnel number]]&lt;&gt;"",TimeSpend[[#This Row],[Date]]&lt;&gt;""),TimeSpend[[#This Row],[Activity description]],"")</f>
        <v>#VALUE!</v>
      </c>
      <c r="H3839" s="36" t="e">
        <f>IF(AND(TimeSpend[[#This Row],[Personnel number]]&lt;&gt;"",TimeSpend[[#This Row],[Date]]&lt;&gt;""),TimeSpend[[#This Row],[Start Time]],"")</f>
        <v>#VALUE!</v>
      </c>
      <c r="I3839" s="36" t="e">
        <f>IF(AND(TimeSpend[[#This Row],[Personnel number]]&lt;&gt;"",TimeSpend[[#This Row],[Date]]&lt;&gt;""),TimeSpend[[#This Row],[End Time]],"")</f>
        <v>#VALUE!</v>
      </c>
      <c r="J3839" t="e">
        <f>IF(AND(TimeSpend[[#This Row],[Personnel number]]&lt;&gt;"",TimeSpend[[#This Row],[Date]]&lt;&gt;""),TimeSpend[[#This Row],[Location]],"")</f>
        <v>#VALUE!</v>
      </c>
      <c r="K3839" t="e">
        <f>IF(AND(TimeSpend[[#This Row],[Personnel number]]&lt;&gt;"",TimeSpend[[#This Row],[Date]]&lt;&gt;""),TimeSpend[[#This Row],[Task]],"")</f>
        <v>#VALUE!</v>
      </c>
      <c r="L3839" t="e">
        <f>IF(AND(TimeSpend[[#This Row],[Personnel number]]&lt;&gt;"",TimeSpend[[#This Row],[Date]]&lt;&gt;""),Utilization!$J$2,"")</f>
        <v>#VALUE!</v>
      </c>
      <c r="M3839" t="e">
        <f>IF(AND(TimeSpend[[#This Row],[Personnel number]]&lt;&gt;"",TimeSpend[[#This Row],[Date]]&lt;&gt;""),TimeSpend[[#This Row],[Employee Name]],"")</f>
        <v>#VALUE!</v>
      </c>
      <c r="N3839" t="e">
        <f t="shared" si="120"/>
        <v>#VALUE!</v>
      </c>
      <c r="O3839" t="e">
        <f t="shared" si="121"/>
        <v>#VALUE!</v>
      </c>
      <c r="P3839" t="e">
        <f>IF(D3839&lt;&gt;"",VLOOKUP(D3839,Projects!B:C,2,0),"")</f>
        <v>#VALUE!</v>
      </c>
    </row>
    <row r="3840" spans="1:16" x14ac:dyDescent="0.25">
      <c r="A3840" t="e">
        <f>UPPER(IF(AND(TimeSpend[[#This Row],[Personnel number]]&lt;&gt;"",TimeSpend[[#This Row],[Date]]&lt;&gt;""),TimeSpend[[#This Row],[Personnel number]],""))</f>
        <v>#VALUE!</v>
      </c>
      <c r="B3840" s="85" t="e">
        <f>IF(AND(TimeSpend[[#This Row],[Personnel number]]&lt;&gt;"",TimeSpend[[#This Row],[Date]]&lt;&gt;""),TEXT(TimeSpend[[#This Row],[Date]],"[$-409]yyyyMMdd"),"")</f>
        <v>#VALUE!</v>
      </c>
      <c r="C3840" s="33" t="e">
        <f>IF(AND(TimeSpend[[#This Row],[Personnel number]]&lt;&gt;"",TimeSpend[[#This Row],[Date]]&lt;&gt;""),SUBSTITUTE(TimeSpend[[#This Row],[Hours]],",","."),"")</f>
        <v>#VALUE!</v>
      </c>
      <c r="D3840" t="e">
        <f>IF(AND(TimeSpend[[#This Row],[Personnel number]]&lt;&gt;"",TimeSpend[[#This Row],[Date]]&lt;&gt;""),TimeSpend[[#This Row],[Network]],"")</f>
        <v>#VALUE!</v>
      </c>
      <c r="E3840" t="e">
        <f>IF(AND(TimeSpend[[#This Row],[Personnel number]]&lt;&gt;"",TimeSpend[[#This Row],[Date]]&lt;&gt;""),TimeSpend[[#This Row],[Network Description]],"")</f>
        <v>#VALUE!</v>
      </c>
      <c r="F3840" t="e">
        <f>IF(AND(TimeSpend[[#This Row],[Personnel number]]&lt;&gt;"",TimeSpend[[#This Row],[Date]]&lt;&gt;""),TimeSpend[[#This Row],[Activity]],"")</f>
        <v>#VALUE!</v>
      </c>
      <c r="G3840" t="e">
        <f>IF(AND(TimeSpend[[#This Row],[Personnel number]]&lt;&gt;"",TimeSpend[[#This Row],[Date]]&lt;&gt;""),TimeSpend[[#This Row],[Activity description]],"")</f>
        <v>#VALUE!</v>
      </c>
      <c r="H3840" s="36" t="e">
        <f>IF(AND(TimeSpend[[#This Row],[Personnel number]]&lt;&gt;"",TimeSpend[[#This Row],[Date]]&lt;&gt;""),TimeSpend[[#This Row],[Start Time]],"")</f>
        <v>#VALUE!</v>
      </c>
      <c r="I3840" s="36" t="e">
        <f>IF(AND(TimeSpend[[#This Row],[Personnel number]]&lt;&gt;"",TimeSpend[[#This Row],[Date]]&lt;&gt;""),TimeSpend[[#This Row],[End Time]],"")</f>
        <v>#VALUE!</v>
      </c>
      <c r="J3840" t="e">
        <f>IF(AND(TimeSpend[[#This Row],[Personnel number]]&lt;&gt;"",TimeSpend[[#This Row],[Date]]&lt;&gt;""),TimeSpend[[#This Row],[Location]],"")</f>
        <v>#VALUE!</v>
      </c>
      <c r="K3840" t="e">
        <f>IF(AND(TimeSpend[[#This Row],[Personnel number]]&lt;&gt;"",TimeSpend[[#This Row],[Date]]&lt;&gt;""),TimeSpend[[#This Row],[Task]],"")</f>
        <v>#VALUE!</v>
      </c>
      <c r="L3840" t="e">
        <f>IF(AND(TimeSpend[[#This Row],[Personnel number]]&lt;&gt;"",TimeSpend[[#This Row],[Date]]&lt;&gt;""),Utilization!$J$2,"")</f>
        <v>#VALUE!</v>
      </c>
      <c r="M3840" t="e">
        <f>IF(AND(TimeSpend[[#This Row],[Personnel number]]&lt;&gt;"",TimeSpend[[#This Row],[Date]]&lt;&gt;""),TimeSpend[[#This Row],[Employee Name]],"")</f>
        <v>#VALUE!</v>
      </c>
      <c r="N3840" t="e">
        <f t="shared" si="120"/>
        <v>#VALUE!</v>
      </c>
      <c r="O3840" t="e">
        <f t="shared" si="121"/>
        <v>#VALUE!</v>
      </c>
      <c r="P3840" t="e">
        <f>IF(D3840&lt;&gt;"",VLOOKUP(D3840,Projects!B:C,2,0),"")</f>
        <v>#VALUE!</v>
      </c>
    </row>
    <row r="3841" spans="1:16" x14ac:dyDescent="0.25">
      <c r="A3841" t="e">
        <f>UPPER(IF(AND(TimeSpend[[#This Row],[Personnel number]]&lt;&gt;"",TimeSpend[[#This Row],[Date]]&lt;&gt;""),TimeSpend[[#This Row],[Personnel number]],""))</f>
        <v>#VALUE!</v>
      </c>
      <c r="B3841" s="85" t="e">
        <f>IF(AND(TimeSpend[[#This Row],[Personnel number]]&lt;&gt;"",TimeSpend[[#This Row],[Date]]&lt;&gt;""),TEXT(TimeSpend[[#This Row],[Date]],"[$-409]yyyyMMdd"),"")</f>
        <v>#VALUE!</v>
      </c>
      <c r="C3841" s="33" t="e">
        <f>IF(AND(TimeSpend[[#This Row],[Personnel number]]&lt;&gt;"",TimeSpend[[#This Row],[Date]]&lt;&gt;""),SUBSTITUTE(TimeSpend[[#This Row],[Hours]],",","."),"")</f>
        <v>#VALUE!</v>
      </c>
      <c r="D3841" t="e">
        <f>IF(AND(TimeSpend[[#This Row],[Personnel number]]&lt;&gt;"",TimeSpend[[#This Row],[Date]]&lt;&gt;""),TimeSpend[[#This Row],[Network]],"")</f>
        <v>#VALUE!</v>
      </c>
      <c r="E3841" t="e">
        <f>IF(AND(TimeSpend[[#This Row],[Personnel number]]&lt;&gt;"",TimeSpend[[#This Row],[Date]]&lt;&gt;""),TimeSpend[[#This Row],[Network Description]],"")</f>
        <v>#VALUE!</v>
      </c>
      <c r="F3841" t="e">
        <f>IF(AND(TimeSpend[[#This Row],[Personnel number]]&lt;&gt;"",TimeSpend[[#This Row],[Date]]&lt;&gt;""),TimeSpend[[#This Row],[Activity]],"")</f>
        <v>#VALUE!</v>
      </c>
      <c r="G3841" t="e">
        <f>IF(AND(TimeSpend[[#This Row],[Personnel number]]&lt;&gt;"",TimeSpend[[#This Row],[Date]]&lt;&gt;""),TimeSpend[[#This Row],[Activity description]],"")</f>
        <v>#VALUE!</v>
      </c>
      <c r="H3841" s="36" t="e">
        <f>IF(AND(TimeSpend[[#This Row],[Personnel number]]&lt;&gt;"",TimeSpend[[#This Row],[Date]]&lt;&gt;""),TimeSpend[[#This Row],[Start Time]],"")</f>
        <v>#VALUE!</v>
      </c>
      <c r="I3841" s="36" t="e">
        <f>IF(AND(TimeSpend[[#This Row],[Personnel number]]&lt;&gt;"",TimeSpend[[#This Row],[Date]]&lt;&gt;""),TimeSpend[[#This Row],[End Time]],"")</f>
        <v>#VALUE!</v>
      </c>
      <c r="J3841" t="e">
        <f>IF(AND(TimeSpend[[#This Row],[Personnel number]]&lt;&gt;"",TimeSpend[[#This Row],[Date]]&lt;&gt;""),TimeSpend[[#This Row],[Location]],"")</f>
        <v>#VALUE!</v>
      </c>
      <c r="K3841" t="e">
        <f>IF(AND(TimeSpend[[#This Row],[Personnel number]]&lt;&gt;"",TimeSpend[[#This Row],[Date]]&lt;&gt;""),TimeSpend[[#This Row],[Task]],"")</f>
        <v>#VALUE!</v>
      </c>
      <c r="L3841" t="e">
        <f>IF(AND(TimeSpend[[#This Row],[Personnel number]]&lt;&gt;"",TimeSpend[[#This Row],[Date]]&lt;&gt;""),Utilization!$J$2,"")</f>
        <v>#VALUE!</v>
      </c>
      <c r="M3841" t="e">
        <f>IF(AND(TimeSpend[[#This Row],[Personnel number]]&lt;&gt;"",TimeSpend[[#This Row],[Date]]&lt;&gt;""),TimeSpend[[#This Row],[Employee Name]],"")</f>
        <v>#VALUE!</v>
      </c>
      <c r="N3841" t="e">
        <f t="shared" si="120"/>
        <v>#VALUE!</v>
      </c>
      <c r="O3841" t="e">
        <f t="shared" si="121"/>
        <v>#VALUE!</v>
      </c>
      <c r="P3841" t="e">
        <f>IF(D3841&lt;&gt;"",VLOOKUP(D3841,Projects!B:C,2,0),"")</f>
        <v>#VALUE!</v>
      </c>
    </row>
    <row r="3842" spans="1:16" x14ac:dyDescent="0.25">
      <c r="A3842" t="e">
        <f>UPPER(IF(AND(TimeSpend[[#This Row],[Personnel number]]&lt;&gt;"",TimeSpend[[#This Row],[Date]]&lt;&gt;""),TimeSpend[[#This Row],[Personnel number]],""))</f>
        <v>#VALUE!</v>
      </c>
      <c r="B3842" s="85" t="e">
        <f>IF(AND(TimeSpend[[#This Row],[Personnel number]]&lt;&gt;"",TimeSpend[[#This Row],[Date]]&lt;&gt;""),TEXT(TimeSpend[[#This Row],[Date]],"[$-409]yyyyMMdd"),"")</f>
        <v>#VALUE!</v>
      </c>
      <c r="C3842" s="33" t="e">
        <f>IF(AND(TimeSpend[[#This Row],[Personnel number]]&lt;&gt;"",TimeSpend[[#This Row],[Date]]&lt;&gt;""),SUBSTITUTE(TimeSpend[[#This Row],[Hours]],",","."),"")</f>
        <v>#VALUE!</v>
      </c>
      <c r="D3842" t="e">
        <f>IF(AND(TimeSpend[[#This Row],[Personnel number]]&lt;&gt;"",TimeSpend[[#This Row],[Date]]&lt;&gt;""),TimeSpend[[#This Row],[Network]],"")</f>
        <v>#VALUE!</v>
      </c>
      <c r="E3842" t="e">
        <f>IF(AND(TimeSpend[[#This Row],[Personnel number]]&lt;&gt;"",TimeSpend[[#This Row],[Date]]&lt;&gt;""),TimeSpend[[#This Row],[Network Description]],"")</f>
        <v>#VALUE!</v>
      </c>
      <c r="F3842" t="e">
        <f>IF(AND(TimeSpend[[#This Row],[Personnel number]]&lt;&gt;"",TimeSpend[[#This Row],[Date]]&lt;&gt;""),TimeSpend[[#This Row],[Activity]],"")</f>
        <v>#VALUE!</v>
      </c>
      <c r="G3842" t="e">
        <f>IF(AND(TimeSpend[[#This Row],[Personnel number]]&lt;&gt;"",TimeSpend[[#This Row],[Date]]&lt;&gt;""),TimeSpend[[#This Row],[Activity description]],"")</f>
        <v>#VALUE!</v>
      </c>
      <c r="H3842" s="36" t="e">
        <f>IF(AND(TimeSpend[[#This Row],[Personnel number]]&lt;&gt;"",TimeSpend[[#This Row],[Date]]&lt;&gt;""),TimeSpend[[#This Row],[Start Time]],"")</f>
        <v>#VALUE!</v>
      </c>
      <c r="I3842" s="36" t="e">
        <f>IF(AND(TimeSpend[[#This Row],[Personnel number]]&lt;&gt;"",TimeSpend[[#This Row],[Date]]&lt;&gt;""),TimeSpend[[#This Row],[End Time]],"")</f>
        <v>#VALUE!</v>
      </c>
      <c r="J3842" t="e">
        <f>IF(AND(TimeSpend[[#This Row],[Personnel number]]&lt;&gt;"",TimeSpend[[#This Row],[Date]]&lt;&gt;""),TimeSpend[[#This Row],[Location]],"")</f>
        <v>#VALUE!</v>
      </c>
      <c r="K3842" t="e">
        <f>IF(AND(TimeSpend[[#This Row],[Personnel number]]&lt;&gt;"",TimeSpend[[#This Row],[Date]]&lt;&gt;""),TimeSpend[[#This Row],[Task]],"")</f>
        <v>#VALUE!</v>
      </c>
      <c r="L3842" t="e">
        <f>IF(AND(TimeSpend[[#This Row],[Personnel number]]&lt;&gt;"",TimeSpend[[#This Row],[Date]]&lt;&gt;""),Utilization!$J$2,"")</f>
        <v>#VALUE!</v>
      </c>
      <c r="M3842" t="e">
        <f>IF(AND(TimeSpend[[#This Row],[Personnel number]]&lt;&gt;"",TimeSpend[[#This Row],[Date]]&lt;&gt;""),TimeSpend[[#This Row],[Employee Name]],"")</f>
        <v>#VALUE!</v>
      </c>
      <c r="N3842" t="e">
        <f t="shared" si="120"/>
        <v>#VALUE!</v>
      </c>
      <c r="O3842" t="e">
        <f t="shared" si="121"/>
        <v>#VALUE!</v>
      </c>
      <c r="P3842" t="e">
        <f>IF(D3842&lt;&gt;"",VLOOKUP(D3842,Projects!B:C,2,0),"")</f>
        <v>#VALUE!</v>
      </c>
    </row>
    <row r="3843" spans="1:16" x14ac:dyDescent="0.25">
      <c r="A3843" t="e">
        <f>UPPER(IF(AND(TimeSpend[[#This Row],[Personnel number]]&lt;&gt;"",TimeSpend[[#This Row],[Date]]&lt;&gt;""),TimeSpend[[#This Row],[Personnel number]],""))</f>
        <v>#VALUE!</v>
      </c>
      <c r="B3843" s="85" t="e">
        <f>IF(AND(TimeSpend[[#This Row],[Personnel number]]&lt;&gt;"",TimeSpend[[#This Row],[Date]]&lt;&gt;""),TEXT(TimeSpend[[#This Row],[Date]],"[$-409]yyyyMMdd"),"")</f>
        <v>#VALUE!</v>
      </c>
      <c r="C3843" s="33" t="e">
        <f>IF(AND(TimeSpend[[#This Row],[Personnel number]]&lt;&gt;"",TimeSpend[[#This Row],[Date]]&lt;&gt;""),SUBSTITUTE(TimeSpend[[#This Row],[Hours]],",","."),"")</f>
        <v>#VALUE!</v>
      </c>
      <c r="D3843" t="e">
        <f>IF(AND(TimeSpend[[#This Row],[Personnel number]]&lt;&gt;"",TimeSpend[[#This Row],[Date]]&lt;&gt;""),TimeSpend[[#This Row],[Network]],"")</f>
        <v>#VALUE!</v>
      </c>
      <c r="E3843" t="e">
        <f>IF(AND(TimeSpend[[#This Row],[Personnel number]]&lt;&gt;"",TimeSpend[[#This Row],[Date]]&lt;&gt;""),TimeSpend[[#This Row],[Network Description]],"")</f>
        <v>#VALUE!</v>
      </c>
      <c r="F3843" t="e">
        <f>IF(AND(TimeSpend[[#This Row],[Personnel number]]&lt;&gt;"",TimeSpend[[#This Row],[Date]]&lt;&gt;""),TimeSpend[[#This Row],[Activity]],"")</f>
        <v>#VALUE!</v>
      </c>
      <c r="G3843" t="e">
        <f>IF(AND(TimeSpend[[#This Row],[Personnel number]]&lt;&gt;"",TimeSpend[[#This Row],[Date]]&lt;&gt;""),TimeSpend[[#This Row],[Activity description]],"")</f>
        <v>#VALUE!</v>
      </c>
      <c r="H3843" s="36" t="e">
        <f>IF(AND(TimeSpend[[#This Row],[Personnel number]]&lt;&gt;"",TimeSpend[[#This Row],[Date]]&lt;&gt;""),TimeSpend[[#This Row],[Start Time]],"")</f>
        <v>#VALUE!</v>
      </c>
      <c r="I3843" s="36" t="e">
        <f>IF(AND(TimeSpend[[#This Row],[Personnel number]]&lt;&gt;"",TimeSpend[[#This Row],[Date]]&lt;&gt;""),TimeSpend[[#This Row],[End Time]],"")</f>
        <v>#VALUE!</v>
      </c>
      <c r="J3843" t="e">
        <f>IF(AND(TimeSpend[[#This Row],[Personnel number]]&lt;&gt;"",TimeSpend[[#This Row],[Date]]&lt;&gt;""),TimeSpend[[#This Row],[Location]],"")</f>
        <v>#VALUE!</v>
      </c>
      <c r="K3843" t="e">
        <f>IF(AND(TimeSpend[[#This Row],[Personnel number]]&lt;&gt;"",TimeSpend[[#This Row],[Date]]&lt;&gt;""),TimeSpend[[#This Row],[Task]],"")</f>
        <v>#VALUE!</v>
      </c>
      <c r="L3843" t="e">
        <f>IF(AND(TimeSpend[[#This Row],[Personnel number]]&lt;&gt;"",TimeSpend[[#This Row],[Date]]&lt;&gt;""),Utilization!$J$2,"")</f>
        <v>#VALUE!</v>
      </c>
      <c r="M3843" t="e">
        <f>IF(AND(TimeSpend[[#This Row],[Personnel number]]&lt;&gt;"",TimeSpend[[#This Row],[Date]]&lt;&gt;""),TimeSpend[[#This Row],[Employee Name]],"")</f>
        <v>#VALUE!</v>
      </c>
      <c r="N3843" t="e">
        <f t="shared" si="120"/>
        <v>#VALUE!</v>
      </c>
      <c r="O3843" t="e">
        <f t="shared" si="121"/>
        <v>#VALUE!</v>
      </c>
      <c r="P3843" t="e">
        <f>IF(D3843&lt;&gt;"",VLOOKUP(D3843,Projects!B:C,2,0),"")</f>
        <v>#VALUE!</v>
      </c>
    </row>
    <row r="3844" spans="1:16" x14ac:dyDescent="0.25">
      <c r="A3844" t="e">
        <f>UPPER(IF(AND(TimeSpend[[#This Row],[Personnel number]]&lt;&gt;"",TimeSpend[[#This Row],[Date]]&lt;&gt;""),TimeSpend[[#This Row],[Personnel number]],""))</f>
        <v>#VALUE!</v>
      </c>
      <c r="B3844" s="85" t="e">
        <f>IF(AND(TimeSpend[[#This Row],[Personnel number]]&lt;&gt;"",TimeSpend[[#This Row],[Date]]&lt;&gt;""),TEXT(TimeSpend[[#This Row],[Date]],"[$-409]yyyyMMdd"),"")</f>
        <v>#VALUE!</v>
      </c>
      <c r="C3844" s="33" t="e">
        <f>IF(AND(TimeSpend[[#This Row],[Personnel number]]&lt;&gt;"",TimeSpend[[#This Row],[Date]]&lt;&gt;""),SUBSTITUTE(TimeSpend[[#This Row],[Hours]],",","."),"")</f>
        <v>#VALUE!</v>
      </c>
      <c r="D3844" t="e">
        <f>IF(AND(TimeSpend[[#This Row],[Personnel number]]&lt;&gt;"",TimeSpend[[#This Row],[Date]]&lt;&gt;""),TimeSpend[[#This Row],[Network]],"")</f>
        <v>#VALUE!</v>
      </c>
      <c r="E3844" t="e">
        <f>IF(AND(TimeSpend[[#This Row],[Personnel number]]&lt;&gt;"",TimeSpend[[#This Row],[Date]]&lt;&gt;""),TimeSpend[[#This Row],[Network Description]],"")</f>
        <v>#VALUE!</v>
      </c>
      <c r="F3844" t="e">
        <f>IF(AND(TimeSpend[[#This Row],[Personnel number]]&lt;&gt;"",TimeSpend[[#This Row],[Date]]&lt;&gt;""),TimeSpend[[#This Row],[Activity]],"")</f>
        <v>#VALUE!</v>
      </c>
      <c r="G3844" t="e">
        <f>IF(AND(TimeSpend[[#This Row],[Personnel number]]&lt;&gt;"",TimeSpend[[#This Row],[Date]]&lt;&gt;""),TimeSpend[[#This Row],[Activity description]],"")</f>
        <v>#VALUE!</v>
      </c>
      <c r="H3844" s="36" t="e">
        <f>IF(AND(TimeSpend[[#This Row],[Personnel number]]&lt;&gt;"",TimeSpend[[#This Row],[Date]]&lt;&gt;""),TimeSpend[[#This Row],[Start Time]],"")</f>
        <v>#VALUE!</v>
      </c>
      <c r="I3844" s="36" t="e">
        <f>IF(AND(TimeSpend[[#This Row],[Personnel number]]&lt;&gt;"",TimeSpend[[#This Row],[Date]]&lt;&gt;""),TimeSpend[[#This Row],[End Time]],"")</f>
        <v>#VALUE!</v>
      </c>
      <c r="J3844" t="e">
        <f>IF(AND(TimeSpend[[#This Row],[Personnel number]]&lt;&gt;"",TimeSpend[[#This Row],[Date]]&lt;&gt;""),TimeSpend[[#This Row],[Location]],"")</f>
        <v>#VALUE!</v>
      </c>
      <c r="K3844" t="e">
        <f>IF(AND(TimeSpend[[#This Row],[Personnel number]]&lt;&gt;"",TimeSpend[[#This Row],[Date]]&lt;&gt;""),TimeSpend[[#This Row],[Task]],"")</f>
        <v>#VALUE!</v>
      </c>
      <c r="L3844" t="e">
        <f>IF(AND(TimeSpend[[#This Row],[Personnel number]]&lt;&gt;"",TimeSpend[[#This Row],[Date]]&lt;&gt;""),Utilization!$J$2,"")</f>
        <v>#VALUE!</v>
      </c>
      <c r="M3844" t="e">
        <f>IF(AND(TimeSpend[[#This Row],[Personnel number]]&lt;&gt;"",TimeSpend[[#This Row],[Date]]&lt;&gt;""),TimeSpend[[#This Row],[Employee Name]],"")</f>
        <v>#VALUE!</v>
      </c>
      <c r="N3844" t="e">
        <f t="shared" si="120"/>
        <v>#VALUE!</v>
      </c>
      <c r="O3844" t="e">
        <f t="shared" si="121"/>
        <v>#VALUE!</v>
      </c>
      <c r="P3844" t="e">
        <f>IF(D3844&lt;&gt;"",VLOOKUP(D3844,Projects!B:C,2,0),"")</f>
        <v>#VALUE!</v>
      </c>
    </row>
    <row r="3845" spans="1:16" x14ac:dyDescent="0.25">
      <c r="A3845" t="e">
        <f>UPPER(IF(AND(TimeSpend[[#This Row],[Personnel number]]&lt;&gt;"",TimeSpend[[#This Row],[Date]]&lt;&gt;""),TimeSpend[[#This Row],[Personnel number]],""))</f>
        <v>#VALUE!</v>
      </c>
      <c r="B3845" s="85" t="e">
        <f>IF(AND(TimeSpend[[#This Row],[Personnel number]]&lt;&gt;"",TimeSpend[[#This Row],[Date]]&lt;&gt;""),TEXT(TimeSpend[[#This Row],[Date]],"[$-409]yyyyMMdd"),"")</f>
        <v>#VALUE!</v>
      </c>
      <c r="C3845" s="33" t="e">
        <f>IF(AND(TimeSpend[[#This Row],[Personnel number]]&lt;&gt;"",TimeSpend[[#This Row],[Date]]&lt;&gt;""),SUBSTITUTE(TimeSpend[[#This Row],[Hours]],",","."),"")</f>
        <v>#VALUE!</v>
      </c>
      <c r="D3845" t="e">
        <f>IF(AND(TimeSpend[[#This Row],[Personnel number]]&lt;&gt;"",TimeSpend[[#This Row],[Date]]&lt;&gt;""),TimeSpend[[#This Row],[Network]],"")</f>
        <v>#VALUE!</v>
      </c>
      <c r="E3845" t="e">
        <f>IF(AND(TimeSpend[[#This Row],[Personnel number]]&lt;&gt;"",TimeSpend[[#This Row],[Date]]&lt;&gt;""),TimeSpend[[#This Row],[Network Description]],"")</f>
        <v>#VALUE!</v>
      </c>
      <c r="F3845" t="e">
        <f>IF(AND(TimeSpend[[#This Row],[Personnel number]]&lt;&gt;"",TimeSpend[[#This Row],[Date]]&lt;&gt;""),TimeSpend[[#This Row],[Activity]],"")</f>
        <v>#VALUE!</v>
      </c>
      <c r="G3845" t="e">
        <f>IF(AND(TimeSpend[[#This Row],[Personnel number]]&lt;&gt;"",TimeSpend[[#This Row],[Date]]&lt;&gt;""),TimeSpend[[#This Row],[Activity description]],"")</f>
        <v>#VALUE!</v>
      </c>
      <c r="H3845" s="36" t="e">
        <f>IF(AND(TimeSpend[[#This Row],[Personnel number]]&lt;&gt;"",TimeSpend[[#This Row],[Date]]&lt;&gt;""),TimeSpend[[#This Row],[Start Time]],"")</f>
        <v>#VALUE!</v>
      </c>
      <c r="I3845" s="36" t="e">
        <f>IF(AND(TimeSpend[[#This Row],[Personnel number]]&lt;&gt;"",TimeSpend[[#This Row],[Date]]&lt;&gt;""),TimeSpend[[#This Row],[End Time]],"")</f>
        <v>#VALUE!</v>
      </c>
      <c r="J3845" t="e">
        <f>IF(AND(TimeSpend[[#This Row],[Personnel number]]&lt;&gt;"",TimeSpend[[#This Row],[Date]]&lt;&gt;""),TimeSpend[[#This Row],[Location]],"")</f>
        <v>#VALUE!</v>
      </c>
      <c r="K3845" t="e">
        <f>IF(AND(TimeSpend[[#This Row],[Personnel number]]&lt;&gt;"",TimeSpend[[#This Row],[Date]]&lt;&gt;""),TimeSpend[[#This Row],[Task]],"")</f>
        <v>#VALUE!</v>
      </c>
      <c r="L3845" t="e">
        <f>IF(AND(TimeSpend[[#This Row],[Personnel number]]&lt;&gt;"",TimeSpend[[#This Row],[Date]]&lt;&gt;""),Utilization!$J$2,"")</f>
        <v>#VALUE!</v>
      </c>
      <c r="M3845" t="e">
        <f>IF(AND(TimeSpend[[#This Row],[Personnel number]]&lt;&gt;"",TimeSpend[[#This Row],[Date]]&lt;&gt;""),TimeSpend[[#This Row],[Employee Name]],"")</f>
        <v>#VALUE!</v>
      </c>
      <c r="N3845" t="e">
        <f t="shared" si="120"/>
        <v>#VALUE!</v>
      </c>
      <c r="O3845" t="e">
        <f t="shared" si="121"/>
        <v>#VALUE!</v>
      </c>
      <c r="P3845" t="e">
        <f>IF(D3845&lt;&gt;"",VLOOKUP(D3845,Projects!B:C,2,0),"")</f>
        <v>#VALUE!</v>
      </c>
    </row>
    <row r="3846" spans="1:16" x14ac:dyDescent="0.25">
      <c r="A3846" t="e">
        <f>UPPER(IF(AND(TimeSpend[[#This Row],[Personnel number]]&lt;&gt;"",TimeSpend[[#This Row],[Date]]&lt;&gt;""),TimeSpend[[#This Row],[Personnel number]],""))</f>
        <v>#VALUE!</v>
      </c>
      <c r="B3846" s="85" t="e">
        <f>IF(AND(TimeSpend[[#This Row],[Personnel number]]&lt;&gt;"",TimeSpend[[#This Row],[Date]]&lt;&gt;""),TEXT(TimeSpend[[#This Row],[Date]],"[$-409]yyyyMMdd"),"")</f>
        <v>#VALUE!</v>
      </c>
      <c r="C3846" s="33" t="e">
        <f>IF(AND(TimeSpend[[#This Row],[Personnel number]]&lt;&gt;"",TimeSpend[[#This Row],[Date]]&lt;&gt;""),SUBSTITUTE(TimeSpend[[#This Row],[Hours]],",","."),"")</f>
        <v>#VALUE!</v>
      </c>
      <c r="D3846" t="e">
        <f>IF(AND(TimeSpend[[#This Row],[Personnel number]]&lt;&gt;"",TimeSpend[[#This Row],[Date]]&lt;&gt;""),TimeSpend[[#This Row],[Network]],"")</f>
        <v>#VALUE!</v>
      </c>
      <c r="E3846" t="e">
        <f>IF(AND(TimeSpend[[#This Row],[Personnel number]]&lt;&gt;"",TimeSpend[[#This Row],[Date]]&lt;&gt;""),TimeSpend[[#This Row],[Network Description]],"")</f>
        <v>#VALUE!</v>
      </c>
      <c r="F3846" t="e">
        <f>IF(AND(TimeSpend[[#This Row],[Personnel number]]&lt;&gt;"",TimeSpend[[#This Row],[Date]]&lt;&gt;""),TimeSpend[[#This Row],[Activity]],"")</f>
        <v>#VALUE!</v>
      </c>
      <c r="G3846" t="e">
        <f>IF(AND(TimeSpend[[#This Row],[Personnel number]]&lt;&gt;"",TimeSpend[[#This Row],[Date]]&lt;&gt;""),TimeSpend[[#This Row],[Activity description]],"")</f>
        <v>#VALUE!</v>
      </c>
      <c r="H3846" s="36" t="e">
        <f>IF(AND(TimeSpend[[#This Row],[Personnel number]]&lt;&gt;"",TimeSpend[[#This Row],[Date]]&lt;&gt;""),TimeSpend[[#This Row],[Start Time]],"")</f>
        <v>#VALUE!</v>
      </c>
      <c r="I3846" s="36" t="e">
        <f>IF(AND(TimeSpend[[#This Row],[Personnel number]]&lt;&gt;"",TimeSpend[[#This Row],[Date]]&lt;&gt;""),TimeSpend[[#This Row],[End Time]],"")</f>
        <v>#VALUE!</v>
      </c>
      <c r="J3846" t="e">
        <f>IF(AND(TimeSpend[[#This Row],[Personnel number]]&lt;&gt;"",TimeSpend[[#This Row],[Date]]&lt;&gt;""),TimeSpend[[#This Row],[Location]],"")</f>
        <v>#VALUE!</v>
      </c>
      <c r="K3846" t="e">
        <f>IF(AND(TimeSpend[[#This Row],[Personnel number]]&lt;&gt;"",TimeSpend[[#This Row],[Date]]&lt;&gt;""),TimeSpend[[#This Row],[Task]],"")</f>
        <v>#VALUE!</v>
      </c>
      <c r="L3846" t="e">
        <f>IF(AND(TimeSpend[[#This Row],[Personnel number]]&lt;&gt;"",TimeSpend[[#This Row],[Date]]&lt;&gt;""),Utilization!$J$2,"")</f>
        <v>#VALUE!</v>
      </c>
      <c r="M3846" t="e">
        <f>IF(AND(TimeSpend[[#This Row],[Personnel number]]&lt;&gt;"",TimeSpend[[#This Row],[Date]]&lt;&gt;""),TimeSpend[[#This Row],[Employee Name]],"")</f>
        <v>#VALUE!</v>
      </c>
      <c r="N3846" t="e">
        <f t="shared" si="120"/>
        <v>#VALUE!</v>
      </c>
      <c r="O3846" t="e">
        <f t="shared" si="121"/>
        <v>#VALUE!</v>
      </c>
      <c r="P3846" t="e">
        <f>IF(D3846&lt;&gt;"",VLOOKUP(D3846,Projects!B:C,2,0),"")</f>
        <v>#VALUE!</v>
      </c>
    </row>
    <row r="3847" spans="1:16" x14ac:dyDescent="0.25">
      <c r="A3847" t="e">
        <f>UPPER(IF(AND(TimeSpend[[#This Row],[Personnel number]]&lt;&gt;"",TimeSpend[[#This Row],[Date]]&lt;&gt;""),TimeSpend[[#This Row],[Personnel number]],""))</f>
        <v>#VALUE!</v>
      </c>
      <c r="B3847" s="85" t="e">
        <f>IF(AND(TimeSpend[[#This Row],[Personnel number]]&lt;&gt;"",TimeSpend[[#This Row],[Date]]&lt;&gt;""),TEXT(TimeSpend[[#This Row],[Date]],"[$-409]yyyyMMdd"),"")</f>
        <v>#VALUE!</v>
      </c>
      <c r="C3847" s="33" t="e">
        <f>IF(AND(TimeSpend[[#This Row],[Personnel number]]&lt;&gt;"",TimeSpend[[#This Row],[Date]]&lt;&gt;""),SUBSTITUTE(TimeSpend[[#This Row],[Hours]],",","."),"")</f>
        <v>#VALUE!</v>
      </c>
      <c r="D3847" t="e">
        <f>IF(AND(TimeSpend[[#This Row],[Personnel number]]&lt;&gt;"",TimeSpend[[#This Row],[Date]]&lt;&gt;""),TimeSpend[[#This Row],[Network]],"")</f>
        <v>#VALUE!</v>
      </c>
      <c r="E3847" t="e">
        <f>IF(AND(TimeSpend[[#This Row],[Personnel number]]&lt;&gt;"",TimeSpend[[#This Row],[Date]]&lt;&gt;""),TimeSpend[[#This Row],[Network Description]],"")</f>
        <v>#VALUE!</v>
      </c>
      <c r="F3847" t="e">
        <f>IF(AND(TimeSpend[[#This Row],[Personnel number]]&lt;&gt;"",TimeSpend[[#This Row],[Date]]&lt;&gt;""),TimeSpend[[#This Row],[Activity]],"")</f>
        <v>#VALUE!</v>
      </c>
      <c r="G3847" t="e">
        <f>IF(AND(TimeSpend[[#This Row],[Personnel number]]&lt;&gt;"",TimeSpend[[#This Row],[Date]]&lt;&gt;""),TimeSpend[[#This Row],[Activity description]],"")</f>
        <v>#VALUE!</v>
      </c>
      <c r="H3847" s="36" t="e">
        <f>IF(AND(TimeSpend[[#This Row],[Personnel number]]&lt;&gt;"",TimeSpend[[#This Row],[Date]]&lt;&gt;""),TimeSpend[[#This Row],[Start Time]],"")</f>
        <v>#VALUE!</v>
      </c>
      <c r="I3847" s="36" t="e">
        <f>IF(AND(TimeSpend[[#This Row],[Personnel number]]&lt;&gt;"",TimeSpend[[#This Row],[Date]]&lt;&gt;""),TimeSpend[[#This Row],[End Time]],"")</f>
        <v>#VALUE!</v>
      </c>
      <c r="J3847" t="e">
        <f>IF(AND(TimeSpend[[#This Row],[Personnel number]]&lt;&gt;"",TimeSpend[[#This Row],[Date]]&lt;&gt;""),TimeSpend[[#This Row],[Location]],"")</f>
        <v>#VALUE!</v>
      </c>
      <c r="K3847" t="e">
        <f>IF(AND(TimeSpend[[#This Row],[Personnel number]]&lt;&gt;"",TimeSpend[[#This Row],[Date]]&lt;&gt;""),TimeSpend[[#This Row],[Task]],"")</f>
        <v>#VALUE!</v>
      </c>
      <c r="L3847" t="e">
        <f>IF(AND(TimeSpend[[#This Row],[Personnel number]]&lt;&gt;"",TimeSpend[[#This Row],[Date]]&lt;&gt;""),Utilization!$J$2,"")</f>
        <v>#VALUE!</v>
      </c>
      <c r="M3847" t="e">
        <f>IF(AND(TimeSpend[[#This Row],[Personnel number]]&lt;&gt;"",TimeSpend[[#This Row],[Date]]&lt;&gt;""),TimeSpend[[#This Row],[Employee Name]],"")</f>
        <v>#VALUE!</v>
      </c>
      <c r="N3847" t="e">
        <f t="shared" si="120"/>
        <v>#VALUE!</v>
      </c>
      <c r="O3847" t="e">
        <f t="shared" si="121"/>
        <v>#VALUE!</v>
      </c>
      <c r="P3847" t="e">
        <f>IF(D3847&lt;&gt;"",VLOOKUP(D3847,Projects!B:C,2,0),"")</f>
        <v>#VALUE!</v>
      </c>
    </row>
    <row r="3848" spans="1:16" x14ac:dyDescent="0.25">
      <c r="A3848" t="e">
        <f>UPPER(IF(AND(TimeSpend[[#This Row],[Personnel number]]&lt;&gt;"",TimeSpend[[#This Row],[Date]]&lt;&gt;""),TimeSpend[[#This Row],[Personnel number]],""))</f>
        <v>#VALUE!</v>
      </c>
      <c r="B3848" s="85" t="e">
        <f>IF(AND(TimeSpend[[#This Row],[Personnel number]]&lt;&gt;"",TimeSpend[[#This Row],[Date]]&lt;&gt;""),TEXT(TimeSpend[[#This Row],[Date]],"[$-409]yyyyMMdd"),"")</f>
        <v>#VALUE!</v>
      </c>
      <c r="C3848" s="33" t="e">
        <f>IF(AND(TimeSpend[[#This Row],[Personnel number]]&lt;&gt;"",TimeSpend[[#This Row],[Date]]&lt;&gt;""),SUBSTITUTE(TimeSpend[[#This Row],[Hours]],",","."),"")</f>
        <v>#VALUE!</v>
      </c>
      <c r="D3848" t="e">
        <f>IF(AND(TimeSpend[[#This Row],[Personnel number]]&lt;&gt;"",TimeSpend[[#This Row],[Date]]&lt;&gt;""),TimeSpend[[#This Row],[Network]],"")</f>
        <v>#VALUE!</v>
      </c>
      <c r="E3848" t="e">
        <f>IF(AND(TimeSpend[[#This Row],[Personnel number]]&lt;&gt;"",TimeSpend[[#This Row],[Date]]&lt;&gt;""),TimeSpend[[#This Row],[Network Description]],"")</f>
        <v>#VALUE!</v>
      </c>
      <c r="F3848" t="e">
        <f>IF(AND(TimeSpend[[#This Row],[Personnel number]]&lt;&gt;"",TimeSpend[[#This Row],[Date]]&lt;&gt;""),TimeSpend[[#This Row],[Activity]],"")</f>
        <v>#VALUE!</v>
      </c>
      <c r="G3848" t="e">
        <f>IF(AND(TimeSpend[[#This Row],[Personnel number]]&lt;&gt;"",TimeSpend[[#This Row],[Date]]&lt;&gt;""),TimeSpend[[#This Row],[Activity description]],"")</f>
        <v>#VALUE!</v>
      </c>
      <c r="H3848" s="36" t="e">
        <f>IF(AND(TimeSpend[[#This Row],[Personnel number]]&lt;&gt;"",TimeSpend[[#This Row],[Date]]&lt;&gt;""),TimeSpend[[#This Row],[Start Time]],"")</f>
        <v>#VALUE!</v>
      </c>
      <c r="I3848" s="36" t="e">
        <f>IF(AND(TimeSpend[[#This Row],[Personnel number]]&lt;&gt;"",TimeSpend[[#This Row],[Date]]&lt;&gt;""),TimeSpend[[#This Row],[End Time]],"")</f>
        <v>#VALUE!</v>
      </c>
      <c r="J3848" t="e">
        <f>IF(AND(TimeSpend[[#This Row],[Personnel number]]&lt;&gt;"",TimeSpend[[#This Row],[Date]]&lt;&gt;""),TimeSpend[[#This Row],[Location]],"")</f>
        <v>#VALUE!</v>
      </c>
      <c r="K3848" t="e">
        <f>IF(AND(TimeSpend[[#This Row],[Personnel number]]&lt;&gt;"",TimeSpend[[#This Row],[Date]]&lt;&gt;""),TimeSpend[[#This Row],[Task]],"")</f>
        <v>#VALUE!</v>
      </c>
      <c r="L3848" t="e">
        <f>IF(AND(TimeSpend[[#This Row],[Personnel number]]&lt;&gt;"",TimeSpend[[#This Row],[Date]]&lt;&gt;""),Utilization!$J$2,"")</f>
        <v>#VALUE!</v>
      </c>
      <c r="M3848" t="e">
        <f>IF(AND(TimeSpend[[#This Row],[Personnel number]]&lt;&gt;"",TimeSpend[[#This Row],[Date]]&lt;&gt;""),TimeSpend[[#This Row],[Employee Name]],"")</f>
        <v>#VALUE!</v>
      </c>
      <c r="N3848" t="e">
        <f t="shared" si="120"/>
        <v>#VALUE!</v>
      </c>
      <c r="O3848" t="e">
        <f t="shared" si="121"/>
        <v>#VALUE!</v>
      </c>
      <c r="P3848" t="e">
        <f>IF(D3848&lt;&gt;"",VLOOKUP(D3848,Projects!B:C,2,0),"")</f>
        <v>#VALUE!</v>
      </c>
    </row>
    <row r="3849" spans="1:16" x14ac:dyDescent="0.25">
      <c r="A3849" t="e">
        <f>UPPER(IF(AND(TimeSpend[[#This Row],[Personnel number]]&lt;&gt;"",TimeSpend[[#This Row],[Date]]&lt;&gt;""),TimeSpend[[#This Row],[Personnel number]],""))</f>
        <v>#VALUE!</v>
      </c>
      <c r="B3849" s="85" t="e">
        <f>IF(AND(TimeSpend[[#This Row],[Personnel number]]&lt;&gt;"",TimeSpend[[#This Row],[Date]]&lt;&gt;""),TEXT(TimeSpend[[#This Row],[Date]],"[$-409]yyyyMMdd"),"")</f>
        <v>#VALUE!</v>
      </c>
      <c r="C3849" s="33" t="e">
        <f>IF(AND(TimeSpend[[#This Row],[Personnel number]]&lt;&gt;"",TimeSpend[[#This Row],[Date]]&lt;&gt;""),SUBSTITUTE(TimeSpend[[#This Row],[Hours]],",","."),"")</f>
        <v>#VALUE!</v>
      </c>
      <c r="D3849" t="e">
        <f>IF(AND(TimeSpend[[#This Row],[Personnel number]]&lt;&gt;"",TimeSpend[[#This Row],[Date]]&lt;&gt;""),TimeSpend[[#This Row],[Network]],"")</f>
        <v>#VALUE!</v>
      </c>
      <c r="E3849" t="e">
        <f>IF(AND(TimeSpend[[#This Row],[Personnel number]]&lt;&gt;"",TimeSpend[[#This Row],[Date]]&lt;&gt;""),TimeSpend[[#This Row],[Network Description]],"")</f>
        <v>#VALUE!</v>
      </c>
      <c r="F3849" t="e">
        <f>IF(AND(TimeSpend[[#This Row],[Personnel number]]&lt;&gt;"",TimeSpend[[#This Row],[Date]]&lt;&gt;""),TimeSpend[[#This Row],[Activity]],"")</f>
        <v>#VALUE!</v>
      </c>
      <c r="G3849" t="e">
        <f>IF(AND(TimeSpend[[#This Row],[Personnel number]]&lt;&gt;"",TimeSpend[[#This Row],[Date]]&lt;&gt;""),TimeSpend[[#This Row],[Activity description]],"")</f>
        <v>#VALUE!</v>
      </c>
      <c r="H3849" s="36" t="e">
        <f>IF(AND(TimeSpend[[#This Row],[Personnel number]]&lt;&gt;"",TimeSpend[[#This Row],[Date]]&lt;&gt;""),TimeSpend[[#This Row],[Start Time]],"")</f>
        <v>#VALUE!</v>
      </c>
      <c r="I3849" s="36" t="e">
        <f>IF(AND(TimeSpend[[#This Row],[Personnel number]]&lt;&gt;"",TimeSpend[[#This Row],[Date]]&lt;&gt;""),TimeSpend[[#This Row],[End Time]],"")</f>
        <v>#VALUE!</v>
      </c>
      <c r="J3849" t="e">
        <f>IF(AND(TimeSpend[[#This Row],[Personnel number]]&lt;&gt;"",TimeSpend[[#This Row],[Date]]&lt;&gt;""),TimeSpend[[#This Row],[Location]],"")</f>
        <v>#VALUE!</v>
      </c>
      <c r="K3849" t="e">
        <f>IF(AND(TimeSpend[[#This Row],[Personnel number]]&lt;&gt;"",TimeSpend[[#This Row],[Date]]&lt;&gt;""),TimeSpend[[#This Row],[Task]],"")</f>
        <v>#VALUE!</v>
      </c>
      <c r="L3849" t="e">
        <f>IF(AND(TimeSpend[[#This Row],[Personnel number]]&lt;&gt;"",TimeSpend[[#This Row],[Date]]&lt;&gt;""),Utilization!$J$2,"")</f>
        <v>#VALUE!</v>
      </c>
      <c r="M3849" t="e">
        <f>IF(AND(TimeSpend[[#This Row],[Personnel number]]&lt;&gt;"",TimeSpend[[#This Row],[Date]]&lt;&gt;""),TimeSpend[[#This Row],[Employee Name]],"")</f>
        <v>#VALUE!</v>
      </c>
      <c r="N3849" t="e">
        <f t="shared" si="120"/>
        <v>#VALUE!</v>
      </c>
      <c r="O3849" t="e">
        <f t="shared" si="121"/>
        <v>#VALUE!</v>
      </c>
      <c r="P3849" t="e">
        <f>IF(D3849&lt;&gt;"",VLOOKUP(D3849,Projects!B:C,2,0),"")</f>
        <v>#VALUE!</v>
      </c>
    </row>
    <row r="3850" spans="1:16" x14ac:dyDescent="0.25">
      <c r="A3850" t="e">
        <f>UPPER(IF(AND(TimeSpend[[#This Row],[Personnel number]]&lt;&gt;"",TimeSpend[[#This Row],[Date]]&lt;&gt;""),TimeSpend[[#This Row],[Personnel number]],""))</f>
        <v>#VALUE!</v>
      </c>
      <c r="B3850" s="85" t="e">
        <f>IF(AND(TimeSpend[[#This Row],[Personnel number]]&lt;&gt;"",TimeSpend[[#This Row],[Date]]&lt;&gt;""),TEXT(TimeSpend[[#This Row],[Date]],"[$-409]yyyyMMdd"),"")</f>
        <v>#VALUE!</v>
      </c>
      <c r="C3850" s="33" t="e">
        <f>IF(AND(TimeSpend[[#This Row],[Personnel number]]&lt;&gt;"",TimeSpend[[#This Row],[Date]]&lt;&gt;""),SUBSTITUTE(TimeSpend[[#This Row],[Hours]],",","."),"")</f>
        <v>#VALUE!</v>
      </c>
      <c r="D3850" t="e">
        <f>IF(AND(TimeSpend[[#This Row],[Personnel number]]&lt;&gt;"",TimeSpend[[#This Row],[Date]]&lt;&gt;""),TimeSpend[[#This Row],[Network]],"")</f>
        <v>#VALUE!</v>
      </c>
      <c r="E3850" t="e">
        <f>IF(AND(TimeSpend[[#This Row],[Personnel number]]&lt;&gt;"",TimeSpend[[#This Row],[Date]]&lt;&gt;""),TimeSpend[[#This Row],[Network Description]],"")</f>
        <v>#VALUE!</v>
      </c>
      <c r="F3850" t="e">
        <f>IF(AND(TimeSpend[[#This Row],[Personnel number]]&lt;&gt;"",TimeSpend[[#This Row],[Date]]&lt;&gt;""),TimeSpend[[#This Row],[Activity]],"")</f>
        <v>#VALUE!</v>
      </c>
      <c r="G3850" t="e">
        <f>IF(AND(TimeSpend[[#This Row],[Personnel number]]&lt;&gt;"",TimeSpend[[#This Row],[Date]]&lt;&gt;""),TimeSpend[[#This Row],[Activity description]],"")</f>
        <v>#VALUE!</v>
      </c>
      <c r="H3850" s="36" t="e">
        <f>IF(AND(TimeSpend[[#This Row],[Personnel number]]&lt;&gt;"",TimeSpend[[#This Row],[Date]]&lt;&gt;""),TimeSpend[[#This Row],[Start Time]],"")</f>
        <v>#VALUE!</v>
      </c>
      <c r="I3850" s="36" t="e">
        <f>IF(AND(TimeSpend[[#This Row],[Personnel number]]&lt;&gt;"",TimeSpend[[#This Row],[Date]]&lt;&gt;""),TimeSpend[[#This Row],[End Time]],"")</f>
        <v>#VALUE!</v>
      </c>
      <c r="J3850" t="e">
        <f>IF(AND(TimeSpend[[#This Row],[Personnel number]]&lt;&gt;"",TimeSpend[[#This Row],[Date]]&lt;&gt;""),TimeSpend[[#This Row],[Location]],"")</f>
        <v>#VALUE!</v>
      </c>
      <c r="K3850" t="e">
        <f>IF(AND(TimeSpend[[#This Row],[Personnel number]]&lt;&gt;"",TimeSpend[[#This Row],[Date]]&lt;&gt;""),TimeSpend[[#This Row],[Task]],"")</f>
        <v>#VALUE!</v>
      </c>
      <c r="L3850" t="e">
        <f>IF(AND(TimeSpend[[#This Row],[Personnel number]]&lt;&gt;"",TimeSpend[[#This Row],[Date]]&lt;&gt;""),Utilization!$J$2,"")</f>
        <v>#VALUE!</v>
      </c>
      <c r="M3850" t="e">
        <f>IF(AND(TimeSpend[[#This Row],[Personnel number]]&lt;&gt;"",TimeSpend[[#This Row],[Date]]&lt;&gt;""),TimeSpend[[#This Row],[Employee Name]],"")</f>
        <v>#VALUE!</v>
      </c>
      <c r="N3850" t="e">
        <f t="shared" si="120"/>
        <v>#VALUE!</v>
      </c>
      <c r="O3850" t="e">
        <f t="shared" si="121"/>
        <v>#VALUE!</v>
      </c>
      <c r="P3850" t="e">
        <f>IF(D3850&lt;&gt;"",VLOOKUP(D3850,Projects!B:C,2,0),"")</f>
        <v>#VALUE!</v>
      </c>
    </row>
    <row r="3851" spans="1:16" x14ac:dyDescent="0.25">
      <c r="A3851" t="e">
        <f>UPPER(IF(AND(TimeSpend[[#This Row],[Personnel number]]&lt;&gt;"",TimeSpend[[#This Row],[Date]]&lt;&gt;""),TimeSpend[[#This Row],[Personnel number]],""))</f>
        <v>#VALUE!</v>
      </c>
      <c r="B3851" s="85" t="e">
        <f>IF(AND(TimeSpend[[#This Row],[Personnel number]]&lt;&gt;"",TimeSpend[[#This Row],[Date]]&lt;&gt;""),TEXT(TimeSpend[[#This Row],[Date]],"[$-409]yyyyMMdd"),"")</f>
        <v>#VALUE!</v>
      </c>
      <c r="C3851" s="33" t="e">
        <f>IF(AND(TimeSpend[[#This Row],[Personnel number]]&lt;&gt;"",TimeSpend[[#This Row],[Date]]&lt;&gt;""),SUBSTITUTE(TimeSpend[[#This Row],[Hours]],",","."),"")</f>
        <v>#VALUE!</v>
      </c>
      <c r="D3851" t="e">
        <f>IF(AND(TimeSpend[[#This Row],[Personnel number]]&lt;&gt;"",TimeSpend[[#This Row],[Date]]&lt;&gt;""),TimeSpend[[#This Row],[Network]],"")</f>
        <v>#VALUE!</v>
      </c>
      <c r="E3851" t="e">
        <f>IF(AND(TimeSpend[[#This Row],[Personnel number]]&lt;&gt;"",TimeSpend[[#This Row],[Date]]&lt;&gt;""),TimeSpend[[#This Row],[Network Description]],"")</f>
        <v>#VALUE!</v>
      </c>
      <c r="F3851" t="e">
        <f>IF(AND(TimeSpend[[#This Row],[Personnel number]]&lt;&gt;"",TimeSpend[[#This Row],[Date]]&lt;&gt;""),TimeSpend[[#This Row],[Activity]],"")</f>
        <v>#VALUE!</v>
      </c>
      <c r="G3851" t="e">
        <f>IF(AND(TimeSpend[[#This Row],[Personnel number]]&lt;&gt;"",TimeSpend[[#This Row],[Date]]&lt;&gt;""),TimeSpend[[#This Row],[Activity description]],"")</f>
        <v>#VALUE!</v>
      </c>
      <c r="H3851" s="36" t="e">
        <f>IF(AND(TimeSpend[[#This Row],[Personnel number]]&lt;&gt;"",TimeSpend[[#This Row],[Date]]&lt;&gt;""),TimeSpend[[#This Row],[Start Time]],"")</f>
        <v>#VALUE!</v>
      </c>
      <c r="I3851" s="36" t="e">
        <f>IF(AND(TimeSpend[[#This Row],[Personnel number]]&lt;&gt;"",TimeSpend[[#This Row],[Date]]&lt;&gt;""),TimeSpend[[#This Row],[End Time]],"")</f>
        <v>#VALUE!</v>
      </c>
      <c r="J3851" t="e">
        <f>IF(AND(TimeSpend[[#This Row],[Personnel number]]&lt;&gt;"",TimeSpend[[#This Row],[Date]]&lt;&gt;""),TimeSpend[[#This Row],[Location]],"")</f>
        <v>#VALUE!</v>
      </c>
      <c r="K3851" t="e">
        <f>IF(AND(TimeSpend[[#This Row],[Personnel number]]&lt;&gt;"",TimeSpend[[#This Row],[Date]]&lt;&gt;""),TimeSpend[[#This Row],[Task]],"")</f>
        <v>#VALUE!</v>
      </c>
      <c r="L3851" t="e">
        <f>IF(AND(TimeSpend[[#This Row],[Personnel number]]&lt;&gt;"",TimeSpend[[#This Row],[Date]]&lt;&gt;""),Utilization!$J$2,"")</f>
        <v>#VALUE!</v>
      </c>
      <c r="M3851" t="e">
        <f>IF(AND(TimeSpend[[#This Row],[Personnel number]]&lt;&gt;"",TimeSpend[[#This Row],[Date]]&lt;&gt;""),TimeSpend[[#This Row],[Employee Name]],"")</f>
        <v>#VALUE!</v>
      </c>
      <c r="N3851" t="e">
        <f t="shared" si="120"/>
        <v>#VALUE!</v>
      </c>
      <c r="O3851" t="e">
        <f t="shared" si="121"/>
        <v>#VALUE!</v>
      </c>
      <c r="P3851" t="e">
        <f>IF(D3851&lt;&gt;"",VLOOKUP(D3851,Projects!B:C,2,0),"")</f>
        <v>#VALUE!</v>
      </c>
    </row>
    <row r="3852" spans="1:16" x14ac:dyDescent="0.25">
      <c r="A3852" t="e">
        <f>UPPER(IF(AND(TimeSpend[[#This Row],[Personnel number]]&lt;&gt;"",TimeSpend[[#This Row],[Date]]&lt;&gt;""),TimeSpend[[#This Row],[Personnel number]],""))</f>
        <v>#VALUE!</v>
      </c>
      <c r="B3852" s="85" t="e">
        <f>IF(AND(TimeSpend[[#This Row],[Personnel number]]&lt;&gt;"",TimeSpend[[#This Row],[Date]]&lt;&gt;""),TEXT(TimeSpend[[#This Row],[Date]],"[$-409]yyyyMMdd"),"")</f>
        <v>#VALUE!</v>
      </c>
      <c r="C3852" s="33" t="e">
        <f>IF(AND(TimeSpend[[#This Row],[Personnel number]]&lt;&gt;"",TimeSpend[[#This Row],[Date]]&lt;&gt;""),SUBSTITUTE(TimeSpend[[#This Row],[Hours]],",","."),"")</f>
        <v>#VALUE!</v>
      </c>
      <c r="D3852" t="e">
        <f>IF(AND(TimeSpend[[#This Row],[Personnel number]]&lt;&gt;"",TimeSpend[[#This Row],[Date]]&lt;&gt;""),TimeSpend[[#This Row],[Network]],"")</f>
        <v>#VALUE!</v>
      </c>
      <c r="E3852" t="e">
        <f>IF(AND(TimeSpend[[#This Row],[Personnel number]]&lt;&gt;"",TimeSpend[[#This Row],[Date]]&lt;&gt;""),TimeSpend[[#This Row],[Network Description]],"")</f>
        <v>#VALUE!</v>
      </c>
      <c r="F3852" t="e">
        <f>IF(AND(TimeSpend[[#This Row],[Personnel number]]&lt;&gt;"",TimeSpend[[#This Row],[Date]]&lt;&gt;""),TimeSpend[[#This Row],[Activity]],"")</f>
        <v>#VALUE!</v>
      </c>
      <c r="G3852" t="e">
        <f>IF(AND(TimeSpend[[#This Row],[Personnel number]]&lt;&gt;"",TimeSpend[[#This Row],[Date]]&lt;&gt;""),TimeSpend[[#This Row],[Activity description]],"")</f>
        <v>#VALUE!</v>
      </c>
      <c r="H3852" s="36" t="e">
        <f>IF(AND(TimeSpend[[#This Row],[Personnel number]]&lt;&gt;"",TimeSpend[[#This Row],[Date]]&lt;&gt;""),TimeSpend[[#This Row],[Start Time]],"")</f>
        <v>#VALUE!</v>
      </c>
      <c r="I3852" s="36" t="e">
        <f>IF(AND(TimeSpend[[#This Row],[Personnel number]]&lt;&gt;"",TimeSpend[[#This Row],[Date]]&lt;&gt;""),TimeSpend[[#This Row],[End Time]],"")</f>
        <v>#VALUE!</v>
      </c>
      <c r="J3852" t="e">
        <f>IF(AND(TimeSpend[[#This Row],[Personnel number]]&lt;&gt;"",TimeSpend[[#This Row],[Date]]&lt;&gt;""),TimeSpend[[#This Row],[Location]],"")</f>
        <v>#VALUE!</v>
      </c>
      <c r="K3852" t="e">
        <f>IF(AND(TimeSpend[[#This Row],[Personnel number]]&lt;&gt;"",TimeSpend[[#This Row],[Date]]&lt;&gt;""),TimeSpend[[#This Row],[Task]],"")</f>
        <v>#VALUE!</v>
      </c>
      <c r="L3852" t="e">
        <f>IF(AND(TimeSpend[[#This Row],[Personnel number]]&lt;&gt;"",TimeSpend[[#This Row],[Date]]&lt;&gt;""),Utilization!$J$2,"")</f>
        <v>#VALUE!</v>
      </c>
      <c r="M3852" t="e">
        <f>IF(AND(TimeSpend[[#This Row],[Personnel number]]&lt;&gt;"",TimeSpend[[#This Row],[Date]]&lt;&gt;""),TimeSpend[[#This Row],[Employee Name]],"")</f>
        <v>#VALUE!</v>
      </c>
      <c r="N3852" t="e">
        <f t="shared" si="120"/>
        <v>#VALUE!</v>
      </c>
      <c r="O3852" t="e">
        <f t="shared" si="121"/>
        <v>#VALUE!</v>
      </c>
      <c r="P3852" t="e">
        <f>IF(D3852&lt;&gt;"",VLOOKUP(D3852,Projects!B:C,2,0),"")</f>
        <v>#VALUE!</v>
      </c>
    </row>
    <row r="3853" spans="1:16" x14ac:dyDescent="0.25">
      <c r="A3853" t="e">
        <f>UPPER(IF(AND(TimeSpend[[#This Row],[Personnel number]]&lt;&gt;"",TimeSpend[[#This Row],[Date]]&lt;&gt;""),TimeSpend[[#This Row],[Personnel number]],""))</f>
        <v>#VALUE!</v>
      </c>
      <c r="B3853" s="85" t="e">
        <f>IF(AND(TimeSpend[[#This Row],[Personnel number]]&lt;&gt;"",TimeSpend[[#This Row],[Date]]&lt;&gt;""),TEXT(TimeSpend[[#This Row],[Date]],"[$-409]yyyyMMdd"),"")</f>
        <v>#VALUE!</v>
      </c>
      <c r="C3853" s="33" t="e">
        <f>IF(AND(TimeSpend[[#This Row],[Personnel number]]&lt;&gt;"",TimeSpend[[#This Row],[Date]]&lt;&gt;""),SUBSTITUTE(TimeSpend[[#This Row],[Hours]],",","."),"")</f>
        <v>#VALUE!</v>
      </c>
      <c r="D3853" t="e">
        <f>IF(AND(TimeSpend[[#This Row],[Personnel number]]&lt;&gt;"",TimeSpend[[#This Row],[Date]]&lt;&gt;""),TimeSpend[[#This Row],[Network]],"")</f>
        <v>#VALUE!</v>
      </c>
      <c r="E3853" t="e">
        <f>IF(AND(TimeSpend[[#This Row],[Personnel number]]&lt;&gt;"",TimeSpend[[#This Row],[Date]]&lt;&gt;""),TimeSpend[[#This Row],[Network Description]],"")</f>
        <v>#VALUE!</v>
      </c>
      <c r="F3853" t="e">
        <f>IF(AND(TimeSpend[[#This Row],[Personnel number]]&lt;&gt;"",TimeSpend[[#This Row],[Date]]&lt;&gt;""),TimeSpend[[#This Row],[Activity]],"")</f>
        <v>#VALUE!</v>
      </c>
      <c r="G3853" t="e">
        <f>IF(AND(TimeSpend[[#This Row],[Personnel number]]&lt;&gt;"",TimeSpend[[#This Row],[Date]]&lt;&gt;""),TimeSpend[[#This Row],[Activity description]],"")</f>
        <v>#VALUE!</v>
      </c>
      <c r="H3853" s="36" t="e">
        <f>IF(AND(TimeSpend[[#This Row],[Personnel number]]&lt;&gt;"",TimeSpend[[#This Row],[Date]]&lt;&gt;""),TimeSpend[[#This Row],[Start Time]],"")</f>
        <v>#VALUE!</v>
      </c>
      <c r="I3853" s="36" t="e">
        <f>IF(AND(TimeSpend[[#This Row],[Personnel number]]&lt;&gt;"",TimeSpend[[#This Row],[Date]]&lt;&gt;""),TimeSpend[[#This Row],[End Time]],"")</f>
        <v>#VALUE!</v>
      </c>
      <c r="J3853" t="e">
        <f>IF(AND(TimeSpend[[#This Row],[Personnel number]]&lt;&gt;"",TimeSpend[[#This Row],[Date]]&lt;&gt;""),TimeSpend[[#This Row],[Location]],"")</f>
        <v>#VALUE!</v>
      </c>
      <c r="K3853" t="e">
        <f>IF(AND(TimeSpend[[#This Row],[Personnel number]]&lt;&gt;"",TimeSpend[[#This Row],[Date]]&lt;&gt;""),TimeSpend[[#This Row],[Task]],"")</f>
        <v>#VALUE!</v>
      </c>
      <c r="L3853" t="e">
        <f>IF(AND(TimeSpend[[#This Row],[Personnel number]]&lt;&gt;"",TimeSpend[[#This Row],[Date]]&lt;&gt;""),Utilization!$J$2,"")</f>
        <v>#VALUE!</v>
      </c>
      <c r="M3853" t="e">
        <f>IF(AND(TimeSpend[[#This Row],[Personnel number]]&lt;&gt;"",TimeSpend[[#This Row],[Date]]&lt;&gt;""),TimeSpend[[#This Row],[Employee Name]],"")</f>
        <v>#VALUE!</v>
      </c>
      <c r="N3853" t="e">
        <f t="shared" si="120"/>
        <v>#VALUE!</v>
      </c>
      <c r="O3853" t="e">
        <f t="shared" si="121"/>
        <v>#VALUE!</v>
      </c>
      <c r="P3853" t="e">
        <f>IF(D3853&lt;&gt;"",VLOOKUP(D3853,Projects!B:C,2,0),"")</f>
        <v>#VALUE!</v>
      </c>
    </row>
    <row r="3854" spans="1:16" x14ac:dyDescent="0.25">
      <c r="A3854" t="e">
        <f>UPPER(IF(AND(TimeSpend[[#This Row],[Personnel number]]&lt;&gt;"",TimeSpend[[#This Row],[Date]]&lt;&gt;""),TimeSpend[[#This Row],[Personnel number]],""))</f>
        <v>#VALUE!</v>
      </c>
      <c r="B3854" s="85" t="e">
        <f>IF(AND(TimeSpend[[#This Row],[Personnel number]]&lt;&gt;"",TimeSpend[[#This Row],[Date]]&lt;&gt;""),TEXT(TimeSpend[[#This Row],[Date]],"[$-409]yyyyMMdd"),"")</f>
        <v>#VALUE!</v>
      </c>
      <c r="C3854" s="33" t="e">
        <f>IF(AND(TimeSpend[[#This Row],[Personnel number]]&lt;&gt;"",TimeSpend[[#This Row],[Date]]&lt;&gt;""),SUBSTITUTE(TimeSpend[[#This Row],[Hours]],",","."),"")</f>
        <v>#VALUE!</v>
      </c>
      <c r="D3854" t="e">
        <f>IF(AND(TimeSpend[[#This Row],[Personnel number]]&lt;&gt;"",TimeSpend[[#This Row],[Date]]&lt;&gt;""),TimeSpend[[#This Row],[Network]],"")</f>
        <v>#VALUE!</v>
      </c>
      <c r="E3854" t="e">
        <f>IF(AND(TimeSpend[[#This Row],[Personnel number]]&lt;&gt;"",TimeSpend[[#This Row],[Date]]&lt;&gt;""),TimeSpend[[#This Row],[Network Description]],"")</f>
        <v>#VALUE!</v>
      </c>
      <c r="F3854" t="e">
        <f>IF(AND(TimeSpend[[#This Row],[Personnel number]]&lt;&gt;"",TimeSpend[[#This Row],[Date]]&lt;&gt;""),TimeSpend[[#This Row],[Activity]],"")</f>
        <v>#VALUE!</v>
      </c>
      <c r="G3854" t="e">
        <f>IF(AND(TimeSpend[[#This Row],[Personnel number]]&lt;&gt;"",TimeSpend[[#This Row],[Date]]&lt;&gt;""),TimeSpend[[#This Row],[Activity description]],"")</f>
        <v>#VALUE!</v>
      </c>
      <c r="H3854" s="36" t="e">
        <f>IF(AND(TimeSpend[[#This Row],[Personnel number]]&lt;&gt;"",TimeSpend[[#This Row],[Date]]&lt;&gt;""),TimeSpend[[#This Row],[Start Time]],"")</f>
        <v>#VALUE!</v>
      </c>
      <c r="I3854" s="36" t="e">
        <f>IF(AND(TimeSpend[[#This Row],[Personnel number]]&lt;&gt;"",TimeSpend[[#This Row],[Date]]&lt;&gt;""),TimeSpend[[#This Row],[End Time]],"")</f>
        <v>#VALUE!</v>
      </c>
      <c r="J3854" t="e">
        <f>IF(AND(TimeSpend[[#This Row],[Personnel number]]&lt;&gt;"",TimeSpend[[#This Row],[Date]]&lt;&gt;""),TimeSpend[[#This Row],[Location]],"")</f>
        <v>#VALUE!</v>
      </c>
      <c r="K3854" t="e">
        <f>IF(AND(TimeSpend[[#This Row],[Personnel number]]&lt;&gt;"",TimeSpend[[#This Row],[Date]]&lt;&gt;""),TimeSpend[[#This Row],[Task]],"")</f>
        <v>#VALUE!</v>
      </c>
      <c r="L3854" t="e">
        <f>IF(AND(TimeSpend[[#This Row],[Personnel number]]&lt;&gt;"",TimeSpend[[#This Row],[Date]]&lt;&gt;""),Utilization!$J$2,"")</f>
        <v>#VALUE!</v>
      </c>
      <c r="M3854" t="e">
        <f>IF(AND(TimeSpend[[#This Row],[Personnel number]]&lt;&gt;"",TimeSpend[[#This Row],[Date]]&lt;&gt;""),TimeSpend[[#This Row],[Employee Name]],"")</f>
        <v>#VALUE!</v>
      </c>
      <c r="N3854" t="e">
        <f t="shared" si="120"/>
        <v>#VALUE!</v>
      </c>
      <c r="O3854" t="e">
        <f t="shared" si="121"/>
        <v>#VALUE!</v>
      </c>
      <c r="P3854" t="e">
        <f>IF(D3854&lt;&gt;"",VLOOKUP(D3854,Projects!B:C,2,0),"")</f>
        <v>#VALUE!</v>
      </c>
    </row>
    <row r="3855" spans="1:16" x14ac:dyDescent="0.25">
      <c r="A3855" t="e">
        <f>UPPER(IF(AND(TimeSpend[[#This Row],[Personnel number]]&lt;&gt;"",TimeSpend[[#This Row],[Date]]&lt;&gt;""),TimeSpend[[#This Row],[Personnel number]],""))</f>
        <v>#VALUE!</v>
      </c>
      <c r="B3855" s="85" t="e">
        <f>IF(AND(TimeSpend[[#This Row],[Personnel number]]&lt;&gt;"",TimeSpend[[#This Row],[Date]]&lt;&gt;""),TEXT(TimeSpend[[#This Row],[Date]],"[$-409]yyyyMMdd"),"")</f>
        <v>#VALUE!</v>
      </c>
      <c r="C3855" s="33" t="e">
        <f>IF(AND(TimeSpend[[#This Row],[Personnel number]]&lt;&gt;"",TimeSpend[[#This Row],[Date]]&lt;&gt;""),SUBSTITUTE(TimeSpend[[#This Row],[Hours]],",","."),"")</f>
        <v>#VALUE!</v>
      </c>
      <c r="D3855" t="e">
        <f>IF(AND(TimeSpend[[#This Row],[Personnel number]]&lt;&gt;"",TimeSpend[[#This Row],[Date]]&lt;&gt;""),TimeSpend[[#This Row],[Network]],"")</f>
        <v>#VALUE!</v>
      </c>
      <c r="E3855" t="e">
        <f>IF(AND(TimeSpend[[#This Row],[Personnel number]]&lt;&gt;"",TimeSpend[[#This Row],[Date]]&lt;&gt;""),TimeSpend[[#This Row],[Network Description]],"")</f>
        <v>#VALUE!</v>
      </c>
      <c r="F3855" t="e">
        <f>IF(AND(TimeSpend[[#This Row],[Personnel number]]&lt;&gt;"",TimeSpend[[#This Row],[Date]]&lt;&gt;""),TimeSpend[[#This Row],[Activity]],"")</f>
        <v>#VALUE!</v>
      </c>
      <c r="G3855" t="e">
        <f>IF(AND(TimeSpend[[#This Row],[Personnel number]]&lt;&gt;"",TimeSpend[[#This Row],[Date]]&lt;&gt;""),TimeSpend[[#This Row],[Activity description]],"")</f>
        <v>#VALUE!</v>
      </c>
      <c r="H3855" s="36" t="e">
        <f>IF(AND(TimeSpend[[#This Row],[Personnel number]]&lt;&gt;"",TimeSpend[[#This Row],[Date]]&lt;&gt;""),TimeSpend[[#This Row],[Start Time]],"")</f>
        <v>#VALUE!</v>
      </c>
      <c r="I3855" s="36" t="e">
        <f>IF(AND(TimeSpend[[#This Row],[Personnel number]]&lt;&gt;"",TimeSpend[[#This Row],[Date]]&lt;&gt;""),TimeSpend[[#This Row],[End Time]],"")</f>
        <v>#VALUE!</v>
      </c>
      <c r="J3855" t="e">
        <f>IF(AND(TimeSpend[[#This Row],[Personnel number]]&lt;&gt;"",TimeSpend[[#This Row],[Date]]&lt;&gt;""),TimeSpend[[#This Row],[Location]],"")</f>
        <v>#VALUE!</v>
      </c>
      <c r="K3855" t="e">
        <f>IF(AND(TimeSpend[[#This Row],[Personnel number]]&lt;&gt;"",TimeSpend[[#This Row],[Date]]&lt;&gt;""),TimeSpend[[#This Row],[Task]],"")</f>
        <v>#VALUE!</v>
      </c>
      <c r="L3855" t="e">
        <f>IF(AND(TimeSpend[[#This Row],[Personnel number]]&lt;&gt;"",TimeSpend[[#This Row],[Date]]&lt;&gt;""),Utilization!$J$2,"")</f>
        <v>#VALUE!</v>
      </c>
      <c r="M3855" t="e">
        <f>IF(AND(TimeSpend[[#This Row],[Personnel number]]&lt;&gt;"",TimeSpend[[#This Row],[Date]]&lt;&gt;""),TimeSpend[[#This Row],[Employee Name]],"")</f>
        <v>#VALUE!</v>
      </c>
      <c r="N3855" t="e">
        <f t="shared" si="120"/>
        <v>#VALUE!</v>
      </c>
      <c r="O3855" t="e">
        <f t="shared" si="121"/>
        <v>#VALUE!</v>
      </c>
      <c r="P3855" t="e">
        <f>IF(D3855&lt;&gt;"",VLOOKUP(D3855,Projects!B:C,2,0),"")</f>
        <v>#VALUE!</v>
      </c>
    </row>
    <row r="3856" spans="1:16" x14ac:dyDescent="0.25">
      <c r="A3856" t="e">
        <f>UPPER(IF(AND(TimeSpend[[#This Row],[Personnel number]]&lt;&gt;"",TimeSpend[[#This Row],[Date]]&lt;&gt;""),TimeSpend[[#This Row],[Personnel number]],""))</f>
        <v>#VALUE!</v>
      </c>
      <c r="B3856" s="85" t="e">
        <f>IF(AND(TimeSpend[[#This Row],[Personnel number]]&lt;&gt;"",TimeSpend[[#This Row],[Date]]&lt;&gt;""),TEXT(TimeSpend[[#This Row],[Date]],"[$-409]yyyyMMdd"),"")</f>
        <v>#VALUE!</v>
      </c>
      <c r="C3856" s="33" t="e">
        <f>IF(AND(TimeSpend[[#This Row],[Personnel number]]&lt;&gt;"",TimeSpend[[#This Row],[Date]]&lt;&gt;""),SUBSTITUTE(TimeSpend[[#This Row],[Hours]],",","."),"")</f>
        <v>#VALUE!</v>
      </c>
      <c r="D3856" t="e">
        <f>IF(AND(TimeSpend[[#This Row],[Personnel number]]&lt;&gt;"",TimeSpend[[#This Row],[Date]]&lt;&gt;""),TimeSpend[[#This Row],[Network]],"")</f>
        <v>#VALUE!</v>
      </c>
      <c r="E3856" t="e">
        <f>IF(AND(TimeSpend[[#This Row],[Personnel number]]&lt;&gt;"",TimeSpend[[#This Row],[Date]]&lt;&gt;""),TimeSpend[[#This Row],[Network Description]],"")</f>
        <v>#VALUE!</v>
      </c>
      <c r="F3856" t="e">
        <f>IF(AND(TimeSpend[[#This Row],[Personnel number]]&lt;&gt;"",TimeSpend[[#This Row],[Date]]&lt;&gt;""),TimeSpend[[#This Row],[Activity]],"")</f>
        <v>#VALUE!</v>
      </c>
      <c r="G3856" t="e">
        <f>IF(AND(TimeSpend[[#This Row],[Personnel number]]&lt;&gt;"",TimeSpend[[#This Row],[Date]]&lt;&gt;""),TimeSpend[[#This Row],[Activity description]],"")</f>
        <v>#VALUE!</v>
      </c>
      <c r="H3856" s="36" t="e">
        <f>IF(AND(TimeSpend[[#This Row],[Personnel number]]&lt;&gt;"",TimeSpend[[#This Row],[Date]]&lt;&gt;""),TimeSpend[[#This Row],[Start Time]],"")</f>
        <v>#VALUE!</v>
      </c>
      <c r="I3856" s="36" t="e">
        <f>IF(AND(TimeSpend[[#This Row],[Personnel number]]&lt;&gt;"",TimeSpend[[#This Row],[Date]]&lt;&gt;""),TimeSpend[[#This Row],[End Time]],"")</f>
        <v>#VALUE!</v>
      </c>
      <c r="J3856" t="e">
        <f>IF(AND(TimeSpend[[#This Row],[Personnel number]]&lt;&gt;"",TimeSpend[[#This Row],[Date]]&lt;&gt;""),TimeSpend[[#This Row],[Location]],"")</f>
        <v>#VALUE!</v>
      </c>
      <c r="K3856" t="e">
        <f>IF(AND(TimeSpend[[#This Row],[Personnel number]]&lt;&gt;"",TimeSpend[[#This Row],[Date]]&lt;&gt;""),TimeSpend[[#This Row],[Task]],"")</f>
        <v>#VALUE!</v>
      </c>
      <c r="L3856" t="e">
        <f>IF(AND(TimeSpend[[#This Row],[Personnel number]]&lt;&gt;"",TimeSpend[[#This Row],[Date]]&lt;&gt;""),Utilization!$J$2,"")</f>
        <v>#VALUE!</v>
      </c>
      <c r="M3856" t="e">
        <f>IF(AND(TimeSpend[[#This Row],[Personnel number]]&lt;&gt;"",TimeSpend[[#This Row],[Date]]&lt;&gt;""),TimeSpend[[#This Row],[Employee Name]],"")</f>
        <v>#VALUE!</v>
      </c>
      <c r="N3856" t="e">
        <f t="shared" si="120"/>
        <v>#VALUE!</v>
      </c>
      <c r="O3856" t="e">
        <f t="shared" si="121"/>
        <v>#VALUE!</v>
      </c>
      <c r="P3856" t="e">
        <f>IF(D3856&lt;&gt;"",VLOOKUP(D3856,Projects!B:C,2,0),"")</f>
        <v>#VALUE!</v>
      </c>
    </row>
    <row r="3857" spans="1:16" x14ac:dyDescent="0.25">
      <c r="A3857" t="e">
        <f>UPPER(IF(AND(TimeSpend[[#This Row],[Personnel number]]&lt;&gt;"",TimeSpend[[#This Row],[Date]]&lt;&gt;""),TimeSpend[[#This Row],[Personnel number]],""))</f>
        <v>#VALUE!</v>
      </c>
      <c r="B3857" s="85" t="e">
        <f>IF(AND(TimeSpend[[#This Row],[Personnel number]]&lt;&gt;"",TimeSpend[[#This Row],[Date]]&lt;&gt;""),TEXT(TimeSpend[[#This Row],[Date]],"[$-409]yyyyMMdd"),"")</f>
        <v>#VALUE!</v>
      </c>
      <c r="C3857" s="33" t="e">
        <f>IF(AND(TimeSpend[[#This Row],[Personnel number]]&lt;&gt;"",TimeSpend[[#This Row],[Date]]&lt;&gt;""),SUBSTITUTE(TimeSpend[[#This Row],[Hours]],",","."),"")</f>
        <v>#VALUE!</v>
      </c>
      <c r="D3857" t="e">
        <f>IF(AND(TimeSpend[[#This Row],[Personnel number]]&lt;&gt;"",TimeSpend[[#This Row],[Date]]&lt;&gt;""),TimeSpend[[#This Row],[Network]],"")</f>
        <v>#VALUE!</v>
      </c>
      <c r="E3857" t="e">
        <f>IF(AND(TimeSpend[[#This Row],[Personnel number]]&lt;&gt;"",TimeSpend[[#This Row],[Date]]&lt;&gt;""),TimeSpend[[#This Row],[Network Description]],"")</f>
        <v>#VALUE!</v>
      </c>
      <c r="F3857" t="e">
        <f>IF(AND(TimeSpend[[#This Row],[Personnel number]]&lt;&gt;"",TimeSpend[[#This Row],[Date]]&lt;&gt;""),TimeSpend[[#This Row],[Activity]],"")</f>
        <v>#VALUE!</v>
      </c>
      <c r="G3857" t="e">
        <f>IF(AND(TimeSpend[[#This Row],[Personnel number]]&lt;&gt;"",TimeSpend[[#This Row],[Date]]&lt;&gt;""),TimeSpend[[#This Row],[Activity description]],"")</f>
        <v>#VALUE!</v>
      </c>
      <c r="H3857" s="36" t="e">
        <f>IF(AND(TimeSpend[[#This Row],[Personnel number]]&lt;&gt;"",TimeSpend[[#This Row],[Date]]&lt;&gt;""),TimeSpend[[#This Row],[Start Time]],"")</f>
        <v>#VALUE!</v>
      </c>
      <c r="I3857" s="36" t="e">
        <f>IF(AND(TimeSpend[[#This Row],[Personnel number]]&lt;&gt;"",TimeSpend[[#This Row],[Date]]&lt;&gt;""),TimeSpend[[#This Row],[End Time]],"")</f>
        <v>#VALUE!</v>
      </c>
      <c r="J3857" t="e">
        <f>IF(AND(TimeSpend[[#This Row],[Personnel number]]&lt;&gt;"",TimeSpend[[#This Row],[Date]]&lt;&gt;""),TimeSpend[[#This Row],[Location]],"")</f>
        <v>#VALUE!</v>
      </c>
      <c r="K3857" t="e">
        <f>IF(AND(TimeSpend[[#This Row],[Personnel number]]&lt;&gt;"",TimeSpend[[#This Row],[Date]]&lt;&gt;""),TimeSpend[[#This Row],[Task]],"")</f>
        <v>#VALUE!</v>
      </c>
      <c r="L3857" t="e">
        <f>IF(AND(TimeSpend[[#This Row],[Personnel number]]&lt;&gt;"",TimeSpend[[#This Row],[Date]]&lt;&gt;""),Utilization!$J$2,"")</f>
        <v>#VALUE!</v>
      </c>
      <c r="M3857" t="e">
        <f>IF(AND(TimeSpend[[#This Row],[Personnel number]]&lt;&gt;"",TimeSpend[[#This Row],[Date]]&lt;&gt;""),TimeSpend[[#This Row],[Employee Name]],"")</f>
        <v>#VALUE!</v>
      </c>
      <c r="N3857" t="e">
        <f t="shared" si="120"/>
        <v>#VALUE!</v>
      </c>
      <c r="O3857" t="e">
        <f t="shared" si="121"/>
        <v>#VALUE!</v>
      </c>
      <c r="P3857" t="e">
        <f>IF(D3857&lt;&gt;"",VLOOKUP(D3857,Projects!B:C,2,0),"")</f>
        <v>#VALUE!</v>
      </c>
    </row>
    <row r="3858" spans="1:16" x14ac:dyDescent="0.25">
      <c r="A3858" t="e">
        <f>UPPER(IF(AND(TimeSpend[[#This Row],[Personnel number]]&lt;&gt;"",TimeSpend[[#This Row],[Date]]&lt;&gt;""),TimeSpend[[#This Row],[Personnel number]],""))</f>
        <v>#VALUE!</v>
      </c>
      <c r="B3858" s="85" t="e">
        <f>IF(AND(TimeSpend[[#This Row],[Personnel number]]&lt;&gt;"",TimeSpend[[#This Row],[Date]]&lt;&gt;""),TEXT(TimeSpend[[#This Row],[Date]],"[$-409]yyyyMMdd"),"")</f>
        <v>#VALUE!</v>
      </c>
      <c r="C3858" s="33" t="e">
        <f>IF(AND(TimeSpend[[#This Row],[Personnel number]]&lt;&gt;"",TimeSpend[[#This Row],[Date]]&lt;&gt;""),SUBSTITUTE(TimeSpend[[#This Row],[Hours]],",","."),"")</f>
        <v>#VALUE!</v>
      </c>
      <c r="D3858" t="e">
        <f>IF(AND(TimeSpend[[#This Row],[Personnel number]]&lt;&gt;"",TimeSpend[[#This Row],[Date]]&lt;&gt;""),TimeSpend[[#This Row],[Network]],"")</f>
        <v>#VALUE!</v>
      </c>
      <c r="E3858" t="e">
        <f>IF(AND(TimeSpend[[#This Row],[Personnel number]]&lt;&gt;"",TimeSpend[[#This Row],[Date]]&lt;&gt;""),TimeSpend[[#This Row],[Network Description]],"")</f>
        <v>#VALUE!</v>
      </c>
      <c r="F3858" t="e">
        <f>IF(AND(TimeSpend[[#This Row],[Personnel number]]&lt;&gt;"",TimeSpend[[#This Row],[Date]]&lt;&gt;""),TimeSpend[[#This Row],[Activity]],"")</f>
        <v>#VALUE!</v>
      </c>
      <c r="G3858" t="e">
        <f>IF(AND(TimeSpend[[#This Row],[Personnel number]]&lt;&gt;"",TimeSpend[[#This Row],[Date]]&lt;&gt;""),TimeSpend[[#This Row],[Activity description]],"")</f>
        <v>#VALUE!</v>
      </c>
      <c r="H3858" s="36" t="e">
        <f>IF(AND(TimeSpend[[#This Row],[Personnel number]]&lt;&gt;"",TimeSpend[[#This Row],[Date]]&lt;&gt;""),TimeSpend[[#This Row],[Start Time]],"")</f>
        <v>#VALUE!</v>
      </c>
      <c r="I3858" s="36" t="e">
        <f>IF(AND(TimeSpend[[#This Row],[Personnel number]]&lt;&gt;"",TimeSpend[[#This Row],[Date]]&lt;&gt;""),TimeSpend[[#This Row],[End Time]],"")</f>
        <v>#VALUE!</v>
      </c>
      <c r="J3858" t="e">
        <f>IF(AND(TimeSpend[[#This Row],[Personnel number]]&lt;&gt;"",TimeSpend[[#This Row],[Date]]&lt;&gt;""),TimeSpend[[#This Row],[Location]],"")</f>
        <v>#VALUE!</v>
      </c>
      <c r="K3858" t="e">
        <f>IF(AND(TimeSpend[[#This Row],[Personnel number]]&lt;&gt;"",TimeSpend[[#This Row],[Date]]&lt;&gt;""),TimeSpend[[#This Row],[Task]],"")</f>
        <v>#VALUE!</v>
      </c>
      <c r="L3858" t="e">
        <f>IF(AND(TimeSpend[[#This Row],[Personnel number]]&lt;&gt;"",TimeSpend[[#This Row],[Date]]&lt;&gt;""),Utilization!$J$2,"")</f>
        <v>#VALUE!</v>
      </c>
      <c r="M3858" t="e">
        <f>IF(AND(TimeSpend[[#This Row],[Personnel number]]&lt;&gt;"",TimeSpend[[#This Row],[Date]]&lt;&gt;""),TimeSpend[[#This Row],[Employee Name]],"")</f>
        <v>#VALUE!</v>
      </c>
      <c r="N3858" t="e">
        <f t="shared" si="120"/>
        <v>#VALUE!</v>
      </c>
      <c r="O3858" t="e">
        <f t="shared" si="121"/>
        <v>#VALUE!</v>
      </c>
      <c r="P3858" t="e">
        <f>IF(D3858&lt;&gt;"",VLOOKUP(D3858,Projects!B:C,2,0),"")</f>
        <v>#VALUE!</v>
      </c>
    </row>
    <row r="3859" spans="1:16" x14ac:dyDescent="0.25">
      <c r="A3859" t="e">
        <f>UPPER(IF(AND(TimeSpend[[#This Row],[Personnel number]]&lt;&gt;"",TimeSpend[[#This Row],[Date]]&lt;&gt;""),TimeSpend[[#This Row],[Personnel number]],""))</f>
        <v>#VALUE!</v>
      </c>
      <c r="B3859" s="85" t="e">
        <f>IF(AND(TimeSpend[[#This Row],[Personnel number]]&lt;&gt;"",TimeSpend[[#This Row],[Date]]&lt;&gt;""),TEXT(TimeSpend[[#This Row],[Date]],"[$-409]yyyyMMdd"),"")</f>
        <v>#VALUE!</v>
      </c>
      <c r="C3859" s="33" t="e">
        <f>IF(AND(TimeSpend[[#This Row],[Personnel number]]&lt;&gt;"",TimeSpend[[#This Row],[Date]]&lt;&gt;""),SUBSTITUTE(TimeSpend[[#This Row],[Hours]],",","."),"")</f>
        <v>#VALUE!</v>
      </c>
      <c r="D3859" t="e">
        <f>IF(AND(TimeSpend[[#This Row],[Personnel number]]&lt;&gt;"",TimeSpend[[#This Row],[Date]]&lt;&gt;""),TimeSpend[[#This Row],[Network]],"")</f>
        <v>#VALUE!</v>
      </c>
      <c r="E3859" t="e">
        <f>IF(AND(TimeSpend[[#This Row],[Personnel number]]&lt;&gt;"",TimeSpend[[#This Row],[Date]]&lt;&gt;""),TimeSpend[[#This Row],[Network Description]],"")</f>
        <v>#VALUE!</v>
      </c>
      <c r="F3859" t="e">
        <f>IF(AND(TimeSpend[[#This Row],[Personnel number]]&lt;&gt;"",TimeSpend[[#This Row],[Date]]&lt;&gt;""),TimeSpend[[#This Row],[Activity]],"")</f>
        <v>#VALUE!</v>
      </c>
      <c r="G3859" t="e">
        <f>IF(AND(TimeSpend[[#This Row],[Personnel number]]&lt;&gt;"",TimeSpend[[#This Row],[Date]]&lt;&gt;""),TimeSpend[[#This Row],[Activity description]],"")</f>
        <v>#VALUE!</v>
      </c>
      <c r="H3859" s="36" t="e">
        <f>IF(AND(TimeSpend[[#This Row],[Personnel number]]&lt;&gt;"",TimeSpend[[#This Row],[Date]]&lt;&gt;""),TimeSpend[[#This Row],[Start Time]],"")</f>
        <v>#VALUE!</v>
      </c>
      <c r="I3859" s="36" t="e">
        <f>IF(AND(TimeSpend[[#This Row],[Personnel number]]&lt;&gt;"",TimeSpend[[#This Row],[Date]]&lt;&gt;""),TimeSpend[[#This Row],[End Time]],"")</f>
        <v>#VALUE!</v>
      </c>
      <c r="J3859" t="e">
        <f>IF(AND(TimeSpend[[#This Row],[Personnel number]]&lt;&gt;"",TimeSpend[[#This Row],[Date]]&lt;&gt;""),TimeSpend[[#This Row],[Location]],"")</f>
        <v>#VALUE!</v>
      </c>
      <c r="K3859" t="e">
        <f>IF(AND(TimeSpend[[#This Row],[Personnel number]]&lt;&gt;"",TimeSpend[[#This Row],[Date]]&lt;&gt;""),TimeSpend[[#This Row],[Task]],"")</f>
        <v>#VALUE!</v>
      </c>
      <c r="L3859" t="e">
        <f>IF(AND(TimeSpend[[#This Row],[Personnel number]]&lt;&gt;"",TimeSpend[[#This Row],[Date]]&lt;&gt;""),Utilization!$J$2,"")</f>
        <v>#VALUE!</v>
      </c>
      <c r="M3859" t="e">
        <f>IF(AND(TimeSpend[[#This Row],[Personnel number]]&lt;&gt;"",TimeSpend[[#This Row],[Date]]&lt;&gt;""),TimeSpend[[#This Row],[Employee Name]],"")</f>
        <v>#VALUE!</v>
      </c>
      <c r="N3859" t="e">
        <f t="shared" si="120"/>
        <v>#VALUE!</v>
      </c>
      <c r="O3859" t="e">
        <f t="shared" si="121"/>
        <v>#VALUE!</v>
      </c>
      <c r="P3859" t="e">
        <f>IF(D3859&lt;&gt;"",VLOOKUP(D3859,Projects!B:C,2,0),"")</f>
        <v>#VALUE!</v>
      </c>
    </row>
    <row r="3860" spans="1:16" x14ac:dyDescent="0.25">
      <c r="A3860" t="e">
        <f>UPPER(IF(AND(TimeSpend[[#This Row],[Personnel number]]&lt;&gt;"",TimeSpend[[#This Row],[Date]]&lt;&gt;""),TimeSpend[[#This Row],[Personnel number]],""))</f>
        <v>#VALUE!</v>
      </c>
      <c r="B3860" s="85" t="e">
        <f>IF(AND(TimeSpend[[#This Row],[Personnel number]]&lt;&gt;"",TimeSpend[[#This Row],[Date]]&lt;&gt;""),TEXT(TimeSpend[[#This Row],[Date]],"[$-409]yyyyMMdd"),"")</f>
        <v>#VALUE!</v>
      </c>
      <c r="C3860" s="33" t="e">
        <f>IF(AND(TimeSpend[[#This Row],[Personnel number]]&lt;&gt;"",TimeSpend[[#This Row],[Date]]&lt;&gt;""),SUBSTITUTE(TimeSpend[[#This Row],[Hours]],",","."),"")</f>
        <v>#VALUE!</v>
      </c>
      <c r="D3860" t="e">
        <f>IF(AND(TimeSpend[[#This Row],[Personnel number]]&lt;&gt;"",TimeSpend[[#This Row],[Date]]&lt;&gt;""),TimeSpend[[#This Row],[Network]],"")</f>
        <v>#VALUE!</v>
      </c>
      <c r="E3860" t="e">
        <f>IF(AND(TimeSpend[[#This Row],[Personnel number]]&lt;&gt;"",TimeSpend[[#This Row],[Date]]&lt;&gt;""),TimeSpend[[#This Row],[Network Description]],"")</f>
        <v>#VALUE!</v>
      </c>
      <c r="F3860" t="e">
        <f>IF(AND(TimeSpend[[#This Row],[Personnel number]]&lt;&gt;"",TimeSpend[[#This Row],[Date]]&lt;&gt;""),TimeSpend[[#This Row],[Activity]],"")</f>
        <v>#VALUE!</v>
      </c>
      <c r="G3860" t="e">
        <f>IF(AND(TimeSpend[[#This Row],[Personnel number]]&lt;&gt;"",TimeSpend[[#This Row],[Date]]&lt;&gt;""),TimeSpend[[#This Row],[Activity description]],"")</f>
        <v>#VALUE!</v>
      </c>
      <c r="H3860" s="36" t="e">
        <f>IF(AND(TimeSpend[[#This Row],[Personnel number]]&lt;&gt;"",TimeSpend[[#This Row],[Date]]&lt;&gt;""),TimeSpend[[#This Row],[Start Time]],"")</f>
        <v>#VALUE!</v>
      </c>
      <c r="I3860" s="36" t="e">
        <f>IF(AND(TimeSpend[[#This Row],[Personnel number]]&lt;&gt;"",TimeSpend[[#This Row],[Date]]&lt;&gt;""),TimeSpend[[#This Row],[End Time]],"")</f>
        <v>#VALUE!</v>
      </c>
      <c r="J3860" t="e">
        <f>IF(AND(TimeSpend[[#This Row],[Personnel number]]&lt;&gt;"",TimeSpend[[#This Row],[Date]]&lt;&gt;""),TimeSpend[[#This Row],[Location]],"")</f>
        <v>#VALUE!</v>
      </c>
      <c r="K3860" t="e">
        <f>IF(AND(TimeSpend[[#This Row],[Personnel number]]&lt;&gt;"",TimeSpend[[#This Row],[Date]]&lt;&gt;""),TimeSpend[[#This Row],[Task]],"")</f>
        <v>#VALUE!</v>
      </c>
      <c r="L3860" t="e">
        <f>IF(AND(TimeSpend[[#This Row],[Personnel number]]&lt;&gt;"",TimeSpend[[#This Row],[Date]]&lt;&gt;""),Utilization!$J$2,"")</f>
        <v>#VALUE!</v>
      </c>
      <c r="M3860" t="e">
        <f>IF(AND(TimeSpend[[#This Row],[Personnel number]]&lt;&gt;"",TimeSpend[[#This Row],[Date]]&lt;&gt;""),TimeSpend[[#This Row],[Employee Name]],"")</f>
        <v>#VALUE!</v>
      </c>
      <c r="N3860" t="e">
        <f t="shared" si="120"/>
        <v>#VALUE!</v>
      </c>
      <c r="O3860" t="e">
        <f t="shared" si="121"/>
        <v>#VALUE!</v>
      </c>
      <c r="P3860" t="e">
        <f>IF(D3860&lt;&gt;"",VLOOKUP(D3860,Projects!B:C,2,0),"")</f>
        <v>#VALUE!</v>
      </c>
    </row>
    <row r="3861" spans="1:16" x14ac:dyDescent="0.25">
      <c r="A3861" t="e">
        <f>UPPER(IF(AND(TimeSpend[[#This Row],[Personnel number]]&lt;&gt;"",TimeSpend[[#This Row],[Date]]&lt;&gt;""),TimeSpend[[#This Row],[Personnel number]],""))</f>
        <v>#VALUE!</v>
      </c>
      <c r="B3861" s="85" t="e">
        <f>IF(AND(TimeSpend[[#This Row],[Personnel number]]&lt;&gt;"",TimeSpend[[#This Row],[Date]]&lt;&gt;""),TEXT(TimeSpend[[#This Row],[Date]],"[$-409]yyyyMMdd"),"")</f>
        <v>#VALUE!</v>
      </c>
      <c r="C3861" s="33" t="e">
        <f>IF(AND(TimeSpend[[#This Row],[Personnel number]]&lt;&gt;"",TimeSpend[[#This Row],[Date]]&lt;&gt;""),SUBSTITUTE(TimeSpend[[#This Row],[Hours]],",","."),"")</f>
        <v>#VALUE!</v>
      </c>
      <c r="D3861" t="e">
        <f>IF(AND(TimeSpend[[#This Row],[Personnel number]]&lt;&gt;"",TimeSpend[[#This Row],[Date]]&lt;&gt;""),TimeSpend[[#This Row],[Network]],"")</f>
        <v>#VALUE!</v>
      </c>
      <c r="E3861" t="e">
        <f>IF(AND(TimeSpend[[#This Row],[Personnel number]]&lt;&gt;"",TimeSpend[[#This Row],[Date]]&lt;&gt;""),TimeSpend[[#This Row],[Network Description]],"")</f>
        <v>#VALUE!</v>
      </c>
      <c r="F3861" t="e">
        <f>IF(AND(TimeSpend[[#This Row],[Personnel number]]&lt;&gt;"",TimeSpend[[#This Row],[Date]]&lt;&gt;""),TimeSpend[[#This Row],[Activity]],"")</f>
        <v>#VALUE!</v>
      </c>
      <c r="G3861" t="e">
        <f>IF(AND(TimeSpend[[#This Row],[Personnel number]]&lt;&gt;"",TimeSpend[[#This Row],[Date]]&lt;&gt;""),TimeSpend[[#This Row],[Activity description]],"")</f>
        <v>#VALUE!</v>
      </c>
      <c r="H3861" s="36" t="e">
        <f>IF(AND(TimeSpend[[#This Row],[Personnel number]]&lt;&gt;"",TimeSpend[[#This Row],[Date]]&lt;&gt;""),TimeSpend[[#This Row],[Start Time]],"")</f>
        <v>#VALUE!</v>
      </c>
      <c r="I3861" s="36" t="e">
        <f>IF(AND(TimeSpend[[#This Row],[Personnel number]]&lt;&gt;"",TimeSpend[[#This Row],[Date]]&lt;&gt;""),TimeSpend[[#This Row],[End Time]],"")</f>
        <v>#VALUE!</v>
      </c>
      <c r="J3861" t="e">
        <f>IF(AND(TimeSpend[[#This Row],[Personnel number]]&lt;&gt;"",TimeSpend[[#This Row],[Date]]&lt;&gt;""),TimeSpend[[#This Row],[Location]],"")</f>
        <v>#VALUE!</v>
      </c>
      <c r="K3861" t="e">
        <f>IF(AND(TimeSpend[[#This Row],[Personnel number]]&lt;&gt;"",TimeSpend[[#This Row],[Date]]&lt;&gt;""),TimeSpend[[#This Row],[Task]],"")</f>
        <v>#VALUE!</v>
      </c>
      <c r="L3861" t="e">
        <f>IF(AND(TimeSpend[[#This Row],[Personnel number]]&lt;&gt;"",TimeSpend[[#This Row],[Date]]&lt;&gt;""),Utilization!$J$2,"")</f>
        <v>#VALUE!</v>
      </c>
      <c r="M3861" t="e">
        <f>IF(AND(TimeSpend[[#This Row],[Personnel number]]&lt;&gt;"",TimeSpend[[#This Row],[Date]]&lt;&gt;""),TimeSpend[[#This Row],[Employee Name]],"")</f>
        <v>#VALUE!</v>
      </c>
      <c r="N3861" t="e">
        <f t="shared" si="120"/>
        <v>#VALUE!</v>
      </c>
      <c r="O3861" t="e">
        <f t="shared" si="121"/>
        <v>#VALUE!</v>
      </c>
      <c r="P3861" t="e">
        <f>IF(D3861&lt;&gt;"",VLOOKUP(D3861,Projects!B:C,2,0),"")</f>
        <v>#VALUE!</v>
      </c>
    </row>
    <row r="3862" spans="1:16" x14ac:dyDescent="0.25">
      <c r="A3862" t="e">
        <f>UPPER(IF(AND(TimeSpend[[#This Row],[Personnel number]]&lt;&gt;"",TimeSpend[[#This Row],[Date]]&lt;&gt;""),TimeSpend[[#This Row],[Personnel number]],""))</f>
        <v>#VALUE!</v>
      </c>
      <c r="B3862" s="85" t="e">
        <f>IF(AND(TimeSpend[[#This Row],[Personnel number]]&lt;&gt;"",TimeSpend[[#This Row],[Date]]&lt;&gt;""),TEXT(TimeSpend[[#This Row],[Date]],"[$-409]yyyyMMdd"),"")</f>
        <v>#VALUE!</v>
      </c>
      <c r="C3862" s="33" t="e">
        <f>IF(AND(TimeSpend[[#This Row],[Personnel number]]&lt;&gt;"",TimeSpend[[#This Row],[Date]]&lt;&gt;""),SUBSTITUTE(TimeSpend[[#This Row],[Hours]],",","."),"")</f>
        <v>#VALUE!</v>
      </c>
      <c r="D3862" t="e">
        <f>IF(AND(TimeSpend[[#This Row],[Personnel number]]&lt;&gt;"",TimeSpend[[#This Row],[Date]]&lt;&gt;""),TimeSpend[[#This Row],[Network]],"")</f>
        <v>#VALUE!</v>
      </c>
      <c r="E3862" t="e">
        <f>IF(AND(TimeSpend[[#This Row],[Personnel number]]&lt;&gt;"",TimeSpend[[#This Row],[Date]]&lt;&gt;""),TimeSpend[[#This Row],[Network Description]],"")</f>
        <v>#VALUE!</v>
      </c>
      <c r="F3862" t="e">
        <f>IF(AND(TimeSpend[[#This Row],[Personnel number]]&lt;&gt;"",TimeSpend[[#This Row],[Date]]&lt;&gt;""),TimeSpend[[#This Row],[Activity]],"")</f>
        <v>#VALUE!</v>
      </c>
      <c r="G3862" t="e">
        <f>IF(AND(TimeSpend[[#This Row],[Personnel number]]&lt;&gt;"",TimeSpend[[#This Row],[Date]]&lt;&gt;""),TimeSpend[[#This Row],[Activity description]],"")</f>
        <v>#VALUE!</v>
      </c>
      <c r="H3862" s="36" t="e">
        <f>IF(AND(TimeSpend[[#This Row],[Personnel number]]&lt;&gt;"",TimeSpend[[#This Row],[Date]]&lt;&gt;""),TimeSpend[[#This Row],[Start Time]],"")</f>
        <v>#VALUE!</v>
      </c>
      <c r="I3862" s="36" t="e">
        <f>IF(AND(TimeSpend[[#This Row],[Personnel number]]&lt;&gt;"",TimeSpend[[#This Row],[Date]]&lt;&gt;""),TimeSpend[[#This Row],[End Time]],"")</f>
        <v>#VALUE!</v>
      </c>
      <c r="J3862" t="e">
        <f>IF(AND(TimeSpend[[#This Row],[Personnel number]]&lt;&gt;"",TimeSpend[[#This Row],[Date]]&lt;&gt;""),TimeSpend[[#This Row],[Location]],"")</f>
        <v>#VALUE!</v>
      </c>
      <c r="K3862" t="e">
        <f>IF(AND(TimeSpend[[#This Row],[Personnel number]]&lt;&gt;"",TimeSpend[[#This Row],[Date]]&lt;&gt;""),TimeSpend[[#This Row],[Task]],"")</f>
        <v>#VALUE!</v>
      </c>
      <c r="L3862" t="e">
        <f>IF(AND(TimeSpend[[#This Row],[Personnel number]]&lt;&gt;"",TimeSpend[[#This Row],[Date]]&lt;&gt;""),Utilization!$J$2,"")</f>
        <v>#VALUE!</v>
      </c>
      <c r="M3862" t="e">
        <f>IF(AND(TimeSpend[[#This Row],[Personnel number]]&lt;&gt;"",TimeSpend[[#This Row],[Date]]&lt;&gt;""),TimeSpend[[#This Row],[Employee Name]],"")</f>
        <v>#VALUE!</v>
      </c>
      <c r="N3862" t="e">
        <f t="shared" si="120"/>
        <v>#VALUE!</v>
      </c>
      <c r="O3862" t="e">
        <f t="shared" si="121"/>
        <v>#VALUE!</v>
      </c>
      <c r="P3862" t="e">
        <f>IF(D3862&lt;&gt;"",VLOOKUP(D3862,Projects!B:C,2,0),"")</f>
        <v>#VALUE!</v>
      </c>
    </row>
    <row r="3863" spans="1:16" x14ac:dyDescent="0.25">
      <c r="A3863" t="e">
        <f>UPPER(IF(AND(TimeSpend[[#This Row],[Personnel number]]&lt;&gt;"",TimeSpend[[#This Row],[Date]]&lt;&gt;""),TimeSpend[[#This Row],[Personnel number]],""))</f>
        <v>#VALUE!</v>
      </c>
      <c r="B3863" s="85" t="e">
        <f>IF(AND(TimeSpend[[#This Row],[Personnel number]]&lt;&gt;"",TimeSpend[[#This Row],[Date]]&lt;&gt;""),TEXT(TimeSpend[[#This Row],[Date]],"[$-409]yyyyMMdd"),"")</f>
        <v>#VALUE!</v>
      </c>
      <c r="C3863" s="33" t="e">
        <f>IF(AND(TimeSpend[[#This Row],[Personnel number]]&lt;&gt;"",TimeSpend[[#This Row],[Date]]&lt;&gt;""),SUBSTITUTE(TimeSpend[[#This Row],[Hours]],",","."),"")</f>
        <v>#VALUE!</v>
      </c>
      <c r="D3863" t="e">
        <f>IF(AND(TimeSpend[[#This Row],[Personnel number]]&lt;&gt;"",TimeSpend[[#This Row],[Date]]&lt;&gt;""),TimeSpend[[#This Row],[Network]],"")</f>
        <v>#VALUE!</v>
      </c>
      <c r="E3863" t="e">
        <f>IF(AND(TimeSpend[[#This Row],[Personnel number]]&lt;&gt;"",TimeSpend[[#This Row],[Date]]&lt;&gt;""),TimeSpend[[#This Row],[Network Description]],"")</f>
        <v>#VALUE!</v>
      </c>
      <c r="F3863" t="e">
        <f>IF(AND(TimeSpend[[#This Row],[Personnel number]]&lt;&gt;"",TimeSpend[[#This Row],[Date]]&lt;&gt;""),TimeSpend[[#This Row],[Activity]],"")</f>
        <v>#VALUE!</v>
      </c>
      <c r="G3863" t="e">
        <f>IF(AND(TimeSpend[[#This Row],[Personnel number]]&lt;&gt;"",TimeSpend[[#This Row],[Date]]&lt;&gt;""),TimeSpend[[#This Row],[Activity description]],"")</f>
        <v>#VALUE!</v>
      </c>
      <c r="H3863" s="36" t="e">
        <f>IF(AND(TimeSpend[[#This Row],[Personnel number]]&lt;&gt;"",TimeSpend[[#This Row],[Date]]&lt;&gt;""),TimeSpend[[#This Row],[Start Time]],"")</f>
        <v>#VALUE!</v>
      </c>
      <c r="I3863" s="36" t="e">
        <f>IF(AND(TimeSpend[[#This Row],[Personnel number]]&lt;&gt;"",TimeSpend[[#This Row],[Date]]&lt;&gt;""),TimeSpend[[#This Row],[End Time]],"")</f>
        <v>#VALUE!</v>
      </c>
      <c r="J3863" t="e">
        <f>IF(AND(TimeSpend[[#This Row],[Personnel number]]&lt;&gt;"",TimeSpend[[#This Row],[Date]]&lt;&gt;""),TimeSpend[[#This Row],[Location]],"")</f>
        <v>#VALUE!</v>
      </c>
      <c r="K3863" t="e">
        <f>IF(AND(TimeSpend[[#This Row],[Personnel number]]&lt;&gt;"",TimeSpend[[#This Row],[Date]]&lt;&gt;""),TimeSpend[[#This Row],[Task]],"")</f>
        <v>#VALUE!</v>
      </c>
      <c r="L3863" t="e">
        <f>IF(AND(TimeSpend[[#This Row],[Personnel number]]&lt;&gt;"",TimeSpend[[#This Row],[Date]]&lt;&gt;""),Utilization!$J$2,"")</f>
        <v>#VALUE!</v>
      </c>
      <c r="M3863" t="e">
        <f>IF(AND(TimeSpend[[#This Row],[Personnel number]]&lt;&gt;"",TimeSpend[[#This Row],[Date]]&lt;&gt;""),TimeSpend[[#This Row],[Employee Name]],"")</f>
        <v>#VALUE!</v>
      </c>
      <c r="N3863" t="e">
        <f t="shared" si="120"/>
        <v>#VALUE!</v>
      </c>
      <c r="O3863" t="e">
        <f t="shared" si="121"/>
        <v>#VALUE!</v>
      </c>
      <c r="P3863" t="e">
        <f>IF(D3863&lt;&gt;"",VLOOKUP(D3863,Projects!B:C,2,0),"")</f>
        <v>#VALUE!</v>
      </c>
    </row>
    <row r="3864" spans="1:16" x14ac:dyDescent="0.25">
      <c r="A3864" t="e">
        <f>UPPER(IF(AND(TimeSpend[[#This Row],[Personnel number]]&lt;&gt;"",TimeSpend[[#This Row],[Date]]&lt;&gt;""),TimeSpend[[#This Row],[Personnel number]],""))</f>
        <v>#VALUE!</v>
      </c>
      <c r="B3864" s="85" t="e">
        <f>IF(AND(TimeSpend[[#This Row],[Personnel number]]&lt;&gt;"",TimeSpend[[#This Row],[Date]]&lt;&gt;""),TEXT(TimeSpend[[#This Row],[Date]],"[$-409]yyyyMMdd"),"")</f>
        <v>#VALUE!</v>
      </c>
      <c r="C3864" s="33" t="e">
        <f>IF(AND(TimeSpend[[#This Row],[Personnel number]]&lt;&gt;"",TimeSpend[[#This Row],[Date]]&lt;&gt;""),SUBSTITUTE(TimeSpend[[#This Row],[Hours]],",","."),"")</f>
        <v>#VALUE!</v>
      </c>
      <c r="D3864" t="e">
        <f>IF(AND(TimeSpend[[#This Row],[Personnel number]]&lt;&gt;"",TimeSpend[[#This Row],[Date]]&lt;&gt;""),TimeSpend[[#This Row],[Network]],"")</f>
        <v>#VALUE!</v>
      </c>
      <c r="E3864" t="e">
        <f>IF(AND(TimeSpend[[#This Row],[Personnel number]]&lt;&gt;"",TimeSpend[[#This Row],[Date]]&lt;&gt;""),TimeSpend[[#This Row],[Network Description]],"")</f>
        <v>#VALUE!</v>
      </c>
      <c r="F3864" t="e">
        <f>IF(AND(TimeSpend[[#This Row],[Personnel number]]&lt;&gt;"",TimeSpend[[#This Row],[Date]]&lt;&gt;""),TimeSpend[[#This Row],[Activity]],"")</f>
        <v>#VALUE!</v>
      </c>
      <c r="G3864" t="e">
        <f>IF(AND(TimeSpend[[#This Row],[Personnel number]]&lt;&gt;"",TimeSpend[[#This Row],[Date]]&lt;&gt;""),TimeSpend[[#This Row],[Activity description]],"")</f>
        <v>#VALUE!</v>
      </c>
      <c r="H3864" s="36" t="e">
        <f>IF(AND(TimeSpend[[#This Row],[Personnel number]]&lt;&gt;"",TimeSpend[[#This Row],[Date]]&lt;&gt;""),TimeSpend[[#This Row],[Start Time]],"")</f>
        <v>#VALUE!</v>
      </c>
      <c r="I3864" s="36" t="e">
        <f>IF(AND(TimeSpend[[#This Row],[Personnel number]]&lt;&gt;"",TimeSpend[[#This Row],[Date]]&lt;&gt;""),TimeSpend[[#This Row],[End Time]],"")</f>
        <v>#VALUE!</v>
      </c>
      <c r="J3864" t="e">
        <f>IF(AND(TimeSpend[[#This Row],[Personnel number]]&lt;&gt;"",TimeSpend[[#This Row],[Date]]&lt;&gt;""),TimeSpend[[#This Row],[Location]],"")</f>
        <v>#VALUE!</v>
      </c>
      <c r="K3864" t="e">
        <f>IF(AND(TimeSpend[[#This Row],[Personnel number]]&lt;&gt;"",TimeSpend[[#This Row],[Date]]&lt;&gt;""),TimeSpend[[#This Row],[Task]],"")</f>
        <v>#VALUE!</v>
      </c>
      <c r="L3864" t="e">
        <f>IF(AND(TimeSpend[[#This Row],[Personnel number]]&lt;&gt;"",TimeSpend[[#This Row],[Date]]&lt;&gt;""),Utilization!$J$2,"")</f>
        <v>#VALUE!</v>
      </c>
      <c r="M3864" t="e">
        <f>IF(AND(TimeSpend[[#This Row],[Personnel number]]&lt;&gt;"",TimeSpend[[#This Row],[Date]]&lt;&gt;""),TimeSpend[[#This Row],[Employee Name]],"")</f>
        <v>#VALUE!</v>
      </c>
      <c r="N3864" t="e">
        <f t="shared" si="120"/>
        <v>#VALUE!</v>
      </c>
      <c r="O3864" t="e">
        <f t="shared" si="121"/>
        <v>#VALUE!</v>
      </c>
      <c r="P3864" t="e">
        <f>IF(D3864&lt;&gt;"",VLOOKUP(D3864,Projects!B:C,2,0),"")</f>
        <v>#VALUE!</v>
      </c>
    </row>
    <row r="3865" spans="1:16" x14ac:dyDescent="0.25">
      <c r="A3865" t="e">
        <f>UPPER(IF(AND(TimeSpend[[#This Row],[Personnel number]]&lt;&gt;"",TimeSpend[[#This Row],[Date]]&lt;&gt;""),TimeSpend[[#This Row],[Personnel number]],""))</f>
        <v>#VALUE!</v>
      </c>
      <c r="B3865" s="85" t="e">
        <f>IF(AND(TimeSpend[[#This Row],[Personnel number]]&lt;&gt;"",TimeSpend[[#This Row],[Date]]&lt;&gt;""),TEXT(TimeSpend[[#This Row],[Date]],"[$-409]yyyyMMdd"),"")</f>
        <v>#VALUE!</v>
      </c>
      <c r="C3865" s="33" t="e">
        <f>IF(AND(TimeSpend[[#This Row],[Personnel number]]&lt;&gt;"",TimeSpend[[#This Row],[Date]]&lt;&gt;""),SUBSTITUTE(TimeSpend[[#This Row],[Hours]],",","."),"")</f>
        <v>#VALUE!</v>
      </c>
      <c r="D3865" t="e">
        <f>IF(AND(TimeSpend[[#This Row],[Personnel number]]&lt;&gt;"",TimeSpend[[#This Row],[Date]]&lt;&gt;""),TimeSpend[[#This Row],[Network]],"")</f>
        <v>#VALUE!</v>
      </c>
      <c r="E3865" t="e">
        <f>IF(AND(TimeSpend[[#This Row],[Personnel number]]&lt;&gt;"",TimeSpend[[#This Row],[Date]]&lt;&gt;""),TimeSpend[[#This Row],[Network Description]],"")</f>
        <v>#VALUE!</v>
      </c>
      <c r="F3865" t="e">
        <f>IF(AND(TimeSpend[[#This Row],[Personnel number]]&lt;&gt;"",TimeSpend[[#This Row],[Date]]&lt;&gt;""),TimeSpend[[#This Row],[Activity]],"")</f>
        <v>#VALUE!</v>
      </c>
      <c r="G3865" t="e">
        <f>IF(AND(TimeSpend[[#This Row],[Personnel number]]&lt;&gt;"",TimeSpend[[#This Row],[Date]]&lt;&gt;""),TimeSpend[[#This Row],[Activity description]],"")</f>
        <v>#VALUE!</v>
      </c>
      <c r="H3865" s="36" t="e">
        <f>IF(AND(TimeSpend[[#This Row],[Personnel number]]&lt;&gt;"",TimeSpend[[#This Row],[Date]]&lt;&gt;""),TimeSpend[[#This Row],[Start Time]],"")</f>
        <v>#VALUE!</v>
      </c>
      <c r="I3865" s="36" t="e">
        <f>IF(AND(TimeSpend[[#This Row],[Personnel number]]&lt;&gt;"",TimeSpend[[#This Row],[Date]]&lt;&gt;""),TimeSpend[[#This Row],[End Time]],"")</f>
        <v>#VALUE!</v>
      </c>
      <c r="J3865" t="e">
        <f>IF(AND(TimeSpend[[#This Row],[Personnel number]]&lt;&gt;"",TimeSpend[[#This Row],[Date]]&lt;&gt;""),TimeSpend[[#This Row],[Location]],"")</f>
        <v>#VALUE!</v>
      </c>
      <c r="K3865" t="e">
        <f>IF(AND(TimeSpend[[#This Row],[Personnel number]]&lt;&gt;"",TimeSpend[[#This Row],[Date]]&lt;&gt;""),TimeSpend[[#This Row],[Task]],"")</f>
        <v>#VALUE!</v>
      </c>
      <c r="L3865" t="e">
        <f>IF(AND(TimeSpend[[#This Row],[Personnel number]]&lt;&gt;"",TimeSpend[[#This Row],[Date]]&lt;&gt;""),Utilization!$J$2,"")</f>
        <v>#VALUE!</v>
      </c>
      <c r="M3865" t="e">
        <f>IF(AND(TimeSpend[[#This Row],[Personnel number]]&lt;&gt;"",TimeSpend[[#This Row],[Date]]&lt;&gt;""),TimeSpend[[#This Row],[Employee Name]],"")</f>
        <v>#VALUE!</v>
      </c>
      <c r="N3865" t="e">
        <f t="shared" si="120"/>
        <v>#VALUE!</v>
      </c>
      <c r="O3865" t="e">
        <f t="shared" si="121"/>
        <v>#VALUE!</v>
      </c>
      <c r="P3865" t="e">
        <f>IF(D3865&lt;&gt;"",VLOOKUP(D3865,Projects!B:C,2,0),"")</f>
        <v>#VALUE!</v>
      </c>
    </row>
    <row r="3866" spans="1:16" x14ac:dyDescent="0.25">
      <c r="A3866" t="e">
        <f>UPPER(IF(AND(TimeSpend[[#This Row],[Personnel number]]&lt;&gt;"",TimeSpend[[#This Row],[Date]]&lt;&gt;""),TimeSpend[[#This Row],[Personnel number]],""))</f>
        <v>#VALUE!</v>
      </c>
      <c r="B3866" s="85" t="e">
        <f>IF(AND(TimeSpend[[#This Row],[Personnel number]]&lt;&gt;"",TimeSpend[[#This Row],[Date]]&lt;&gt;""),TEXT(TimeSpend[[#This Row],[Date]],"[$-409]yyyyMMdd"),"")</f>
        <v>#VALUE!</v>
      </c>
      <c r="C3866" s="33" t="e">
        <f>IF(AND(TimeSpend[[#This Row],[Personnel number]]&lt;&gt;"",TimeSpend[[#This Row],[Date]]&lt;&gt;""),SUBSTITUTE(TimeSpend[[#This Row],[Hours]],",","."),"")</f>
        <v>#VALUE!</v>
      </c>
      <c r="D3866" t="e">
        <f>IF(AND(TimeSpend[[#This Row],[Personnel number]]&lt;&gt;"",TimeSpend[[#This Row],[Date]]&lt;&gt;""),TimeSpend[[#This Row],[Network]],"")</f>
        <v>#VALUE!</v>
      </c>
      <c r="E3866" t="e">
        <f>IF(AND(TimeSpend[[#This Row],[Personnel number]]&lt;&gt;"",TimeSpend[[#This Row],[Date]]&lt;&gt;""),TimeSpend[[#This Row],[Network Description]],"")</f>
        <v>#VALUE!</v>
      </c>
      <c r="F3866" t="e">
        <f>IF(AND(TimeSpend[[#This Row],[Personnel number]]&lt;&gt;"",TimeSpend[[#This Row],[Date]]&lt;&gt;""),TimeSpend[[#This Row],[Activity]],"")</f>
        <v>#VALUE!</v>
      </c>
      <c r="G3866" t="e">
        <f>IF(AND(TimeSpend[[#This Row],[Personnel number]]&lt;&gt;"",TimeSpend[[#This Row],[Date]]&lt;&gt;""),TimeSpend[[#This Row],[Activity description]],"")</f>
        <v>#VALUE!</v>
      </c>
      <c r="H3866" s="36" t="e">
        <f>IF(AND(TimeSpend[[#This Row],[Personnel number]]&lt;&gt;"",TimeSpend[[#This Row],[Date]]&lt;&gt;""),TimeSpend[[#This Row],[Start Time]],"")</f>
        <v>#VALUE!</v>
      </c>
      <c r="I3866" s="36" t="e">
        <f>IF(AND(TimeSpend[[#This Row],[Personnel number]]&lt;&gt;"",TimeSpend[[#This Row],[Date]]&lt;&gt;""),TimeSpend[[#This Row],[End Time]],"")</f>
        <v>#VALUE!</v>
      </c>
      <c r="J3866" t="e">
        <f>IF(AND(TimeSpend[[#This Row],[Personnel number]]&lt;&gt;"",TimeSpend[[#This Row],[Date]]&lt;&gt;""),TimeSpend[[#This Row],[Location]],"")</f>
        <v>#VALUE!</v>
      </c>
      <c r="K3866" t="e">
        <f>IF(AND(TimeSpend[[#This Row],[Personnel number]]&lt;&gt;"",TimeSpend[[#This Row],[Date]]&lt;&gt;""),TimeSpend[[#This Row],[Task]],"")</f>
        <v>#VALUE!</v>
      </c>
      <c r="L3866" t="e">
        <f>IF(AND(TimeSpend[[#This Row],[Personnel number]]&lt;&gt;"",TimeSpend[[#This Row],[Date]]&lt;&gt;""),Utilization!$J$2,"")</f>
        <v>#VALUE!</v>
      </c>
      <c r="M3866" t="e">
        <f>IF(AND(TimeSpend[[#This Row],[Personnel number]]&lt;&gt;"",TimeSpend[[#This Row],[Date]]&lt;&gt;""),TimeSpend[[#This Row],[Employee Name]],"")</f>
        <v>#VALUE!</v>
      </c>
      <c r="N3866" t="e">
        <f t="shared" si="120"/>
        <v>#VALUE!</v>
      </c>
      <c r="O3866" t="e">
        <f t="shared" si="121"/>
        <v>#VALUE!</v>
      </c>
      <c r="P3866" t="e">
        <f>IF(D3866&lt;&gt;"",VLOOKUP(D3866,Projects!B:C,2,0),"")</f>
        <v>#VALUE!</v>
      </c>
    </row>
    <row r="3867" spans="1:16" x14ac:dyDescent="0.25">
      <c r="A3867" t="e">
        <f>UPPER(IF(AND(TimeSpend[[#This Row],[Personnel number]]&lt;&gt;"",TimeSpend[[#This Row],[Date]]&lt;&gt;""),TimeSpend[[#This Row],[Personnel number]],""))</f>
        <v>#VALUE!</v>
      </c>
      <c r="B3867" s="85" t="e">
        <f>IF(AND(TimeSpend[[#This Row],[Personnel number]]&lt;&gt;"",TimeSpend[[#This Row],[Date]]&lt;&gt;""),TEXT(TimeSpend[[#This Row],[Date]],"[$-409]yyyyMMdd"),"")</f>
        <v>#VALUE!</v>
      </c>
      <c r="C3867" s="33" t="e">
        <f>IF(AND(TimeSpend[[#This Row],[Personnel number]]&lt;&gt;"",TimeSpend[[#This Row],[Date]]&lt;&gt;""),SUBSTITUTE(TimeSpend[[#This Row],[Hours]],",","."),"")</f>
        <v>#VALUE!</v>
      </c>
      <c r="D3867" t="e">
        <f>IF(AND(TimeSpend[[#This Row],[Personnel number]]&lt;&gt;"",TimeSpend[[#This Row],[Date]]&lt;&gt;""),TimeSpend[[#This Row],[Network]],"")</f>
        <v>#VALUE!</v>
      </c>
      <c r="E3867" t="e">
        <f>IF(AND(TimeSpend[[#This Row],[Personnel number]]&lt;&gt;"",TimeSpend[[#This Row],[Date]]&lt;&gt;""),TimeSpend[[#This Row],[Network Description]],"")</f>
        <v>#VALUE!</v>
      </c>
      <c r="F3867" t="e">
        <f>IF(AND(TimeSpend[[#This Row],[Personnel number]]&lt;&gt;"",TimeSpend[[#This Row],[Date]]&lt;&gt;""),TimeSpend[[#This Row],[Activity]],"")</f>
        <v>#VALUE!</v>
      </c>
      <c r="G3867" t="e">
        <f>IF(AND(TimeSpend[[#This Row],[Personnel number]]&lt;&gt;"",TimeSpend[[#This Row],[Date]]&lt;&gt;""),TimeSpend[[#This Row],[Activity description]],"")</f>
        <v>#VALUE!</v>
      </c>
      <c r="H3867" s="36" t="e">
        <f>IF(AND(TimeSpend[[#This Row],[Personnel number]]&lt;&gt;"",TimeSpend[[#This Row],[Date]]&lt;&gt;""),TimeSpend[[#This Row],[Start Time]],"")</f>
        <v>#VALUE!</v>
      </c>
      <c r="I3867" s="36" t="e">
        <f>IF(AND(TimeSpend[[#This Row],[Personnel number]]&lt;&gt;"",TimeSpend[[#This Row],[Date]]&lt;&gt;""),TimeSpend[[#This Row],[End Time]],"")</f>
        <v>#VALUE!</v>
      </c>
      <c r="J3867" t="e">
        <f>IF(AND(TimeSpend[[#This Row],[Personnel number]]&lt;&gt;"",TimeSpend[[#This Row],[Date]]&lt;&gt;""),TimeSpend[[#This Row],[Location]],"")</f>
        <v>#VALUE!</v>
      </c>
      <c r="K3867" t="e">
        <f>IF(AND(TimeSpend[[#This Row],[Personnel number]]&lt;&gt;"",TimeSpend[[#This Row],[Date]]&lt;&gt;""),TimeSpend[[#This Row],[Task]],"")</f>
        <v>#VALUE!</v>
      </c>
      <c r="L3867" t="e">
        <f>IF(AND(TimeSpend[[#This Row],[Personnel number]]&lt;&gt;"",TimeSpend[[#This Row],[Date]]&lt;&gt;""),Utilization!$J$2,"")</f>
        <v>#VALUE!</v>
      </c>
      <c r="M3867" t="e">
        <f>IF(AND(TimeSpend[[#This Row],[Personnel number]]&lt;&gt;"",TimeSpend[[#This Row],[Date]]&lt;&gt;""),TimeSpend[[#This Row],[Employee Name]],"")</f>
        <v>#VALUE!</v>
      </c>
      <c r="N3867" t="e">
        <f t="shared" si="120"/>
        <v>#VALUE!</v>
      </c>
      <c r="O3867" t="e">
        <f t="shared" si="121"/>
        <v>#VALUE!</v>
      </c>
      <c r="P3867" t="e">
        <f>IF(D3867&lt;&gt;"",VLOOKUP(D3867,Projects!B:C,2,0),"")</f>
        <v>#VALUE!</v>
      </c>
    </row>
    <row r="3868" spans="1:16" x14ac:dyDescent="0.25">
      <c r="A3868" t="e">
        <f>UPPER(IF(AND(TimeSpend[[#This Row],[Personnel number]]&lt;&gt;"",TimeSpend[[#This Row],[Date]]&lt;&gt;""),TimeSpend[[#This Row],[Personnel number]],""))</f>
        <v>#VALUE!</v>
      </c>
      <c r="B3868" s="85" t="e">
        <f>IF(AND(TimeSpend[[#This Row],[Personnel number]]&lt;&gt;"",TimeSpend[[#This Row],[Date]]&lt;&gt;""),TEXT(TimeSpend[[#This Row],[Date]],"[$-409]yyyyMMdd"),"")</f>
        <v>#VALUE!</v>
      </c>
      <c r="C3868" s="33" t="e">
        <f>IF(AND(TimeSpend[[#This Row],[Personnel number]]&lt;&gt;"",TimeSpend[[#This Row],[Date]]&lt;&gt;""),SUBSTITUTE(TimeSpend[[#This Row],[Hours]],",","."),"")</f>
        <v>#VALUE!</v>
      </c>
      <c r="D3868" t="e">
        <f>IF(AND(TimeSpend[[#This Row],[Personnel number]]&lt;&gt;"",TimeSpend[[#This Row],[Date]]&lt;&gt;""),TimeSpend[[#This Row],[Network]],"")</f>
        <v>#VALUE!</v>
      </c>
      <c r="E3868" t="e">
        <f>IF(AND(TimeSpend[[#This Row],[Personnel number]]&lt;&gt;"",TimeSpend[[#This Row],[Date]]&lt;&gt;""),TimeSpend[[#This Row],[Network Description]],"")</f>
        <v>#VALUE!</v>
      </c>
      <c r="F3868" t="e">
        <f>IF(AND(TimeSpend[[#This Row],[Personnel number]]&lt;&gt;"",TimeSpend[[#This Row],[Date]]&lt;&gt;""),TimeSpend[[#This Row],[Activity]],"")</f>
        <v>#VALUE!</v>
      </c>
      <c r="G3868" t="e">
        <f>IF(AND(TimeSpend[[#This Row],[Personnel number]]&lt;&gt;"",TimeSpend[[#This Row],[Date]]&lt;&gt;""),TimeSpend[[#This Row],[Activity description]],"")</f>
        <v>#VALUE!</v>
      </c>
      <c r="H3868" s="36" t="e">
        <f>IF(AND(TimeSpend[[#This Row],[Personnel number]]&lt;&gt;"",TimeSpend[[#This Row],[Date]]&lt;&gt;""),TimeSpend[[#This Row],[Start Time]],"")</f>
        <v>#VALUE!</v>
      </c>
      <c r="I3868" s="36" t="e">
        <f>IF(AND(TimeSpend[[#This Row],[Personnel number]]&lt;&gt;"",TimeSpend[[#This Row],[Date]]&lt;&gt;""),TimeSpend[[#This Row],[End Time]],"")</f>
        <v>#VALUE!</v>
      </c>
      <c r="J3868" t="e">
        <f>IF(AND(TimeSpend[[#This Row],[Personnel number]]&lt;&gt;"",TimeSpend[[#This Row],[Date]]&lt;&gt;""),TimeSpend[[#This Row],[Location]],"")</f>
        <v>#VALUE!</v>
      </c>
      <c r="K3868" t="e">
        <f>IF(AND(TimeSpend[[#This Row],[Personnel number]]&lt;&gt;"",TimeSpend[[#This Row],[Date]]&lt;&gt;""),TimeSpend[[#This Row],[Task]],"")</f>
        <v>#VALUE!</v>
      </c>
      <c r="L3868" t="e">
        <f>IF(AND(TimeSpend[[#This Row],[Personnel number]]&lt;&gt;"",TimeSpend[[#This Row],[Date]]&lt;&gt;""),Utilization!$J$2,"")</f>
        <v>#VALUE!</v>
      </c>
      <c r="M3868" t="e">
        <f>IF(AND(TimeSpend[[#This Row],[Personnel number]]&lt;&gt;"",TimeSpend[[#This Row],[Date]]&lt;&gt;""),TimeSpend[[#This Row],[Employee Name]],"")</f>
        <v>#VALUE!</v>
      </c>
      <c r="N3868" t="e">
        <f t="shared" si="120"/>
        <v>#VALUE!</v>
      </c>
      <c r="O3868" t="e">
        <f t="shared" si="121"/>
        <v>#VALUE!</v>
      </c>
      <c r="P3868" t="e">
        <f>IF(D3868&lt;&gt;"",VLOOKUP(D3868,Projects!B:C,2,0),"")</f>
        <v>#VALUE!</v>
      </c>
    </row>
    <row r="3869" spans="1:16" x14ac:dyDescent="0.25">
      <c r="A3869" t="e">
        <f>UPPER(IF(AND(TimeSpend[[#This Row],[Personnel number]]&lt;&gt;"",TimeSpend[[#This Row],[Date]]&lt;&gt;""),TimeSpend[[#This Row],[Personnel number]],""))</f>
        <v>#VALUE!</v>
      </c>
      <c r="B3869" s="85" t="e">
        <f>IF(AND(TimeSpend[[#This Row],[Personnel number]]&lt;&gt;"",TimeSpend[[#This Row],[Date]]&lt;&gt;""),TEXT(TimeSpend[[#This Row],[Date]],"[$-409]yyyyMMdd"),"")</f>
        <v>#VALUE!</v>
      </c>
      <c r="C3869" s="33" t="e">
        <f>IF(AND(TimeSpend[[#This Row],[Personnel number]]&lt;&gt;"",TimeSpend[[#This Row],[Date]]&lt;&gt;""),SUBSTITUTE(TimeSpend[[#This Row],[Hours]],",","."),"")</f>
        <v>#VALUE!</v>
      </c>
      <c r="D3869" t="e">
        <f>IF(AND(TimeSpend[[#This Row],[Personnel number]]&lt;&gt;"",TimeSpend[[#This Row],[Date]]&lt;&gt;""),TimeSpend[[#This Row],[Network]],"")</f>
        <v>#VALUE!</v>
      </c>
      <c r="E3869" t="e">
        <f>IF(AND(TimeSpend[[#This Row],[Personnel number]]&lt;&gt;"",TimeSpend[[#This Row],[Date]]&lt;&gt;""),TimeSpend[[#This Row],[Network Description]],"")</f>
        <v>#VALUE!</v>
      </c>
      <c r="F3869" t="e">
        <f>IF(AND(TimeSpend[[#This Row],[Personnel number]]&lt;&gt;"",TimeSpend[[#This Row],[Date]]&lt;&gt;""),TimeSpend[[#This Row],[Activity]],"")</f>
        <v>#VALUE!</v>
      </c>
      <c r="G3869" t="e">
        <f>IF(AND(TimeSpend[[#This Row],[Personnel number]]&lt;&gt;"",TimeSpend[[#This Row],[Date]]&lt;&gt;""),TimeSpend[[#This Row],[Activity description]],"")</f>
        <v>#VALUE!</v>
      </c>
      <c r="H3869" s="36" t="e">
        <f>IF(AND(TimeSpend[[#This Row],[Personnel number]]&lt;&gt;"",TimeSpend[[#This Row],[Date]]&lt;&gt;""),TimeSpend[[#This Row],[Start Time]],"")</f>
        <v>#VALUE!</v>
      </c>
      <c r="I3869" s="36" t="e">
        <f>IF(AND(TimeSpend[[#This Row],[Personnel number]]&lt;&gt;"",TimeSpend[[#This Row],[Date]]&lt;&gt;""),TimeSpend[[#This Row],[End Time]],"")</f>
        <v>#VALUE!</v>
      </c>
      <c r="J3869" t="e">
        <f>IF(AND(TimeSpend[[#This Row],[Personnel number]]&lt;&gt;"",TimeSpend[[#This Row],[Date]]&lt;&gt;""),TimeSpend[[#This Row],[Location]],"")</f>
        <v>#VALUE!</v>
      </c>
      <c r="K3869" t="e">
        <f>IF(AND(TimeSpend[[#This Row],[Personnel number]]&lt;&gt;"",TimeSpend[[#This Row],[Date]]&lt;&gt;""),TimeSpend[[#This Row],[Task]],"")</f>
        <v>#VALUE!</v>
      </c>
      <c r="L3869" t="e">
        <f>IF(AND(TimeSpend[[#This Row],[Personnel number]]&lt;&gt;"",TimeSpend[[#This Row],[Date]]&lt;&gt;""),Utilization!$J$2,"")</f>
        <v>#VALUE!</v>
      </c>
      <c r="M3869" t="e">
        <f>IF(AND(TimeSpend[[#This Row],[Personnel number]]&lt;&gt;"",TimeSpend[[#This Row],[Date]]&lt;&gt;""),TimeSpend[[#This Row],[Employee Name]],"")</f>
        <v>#VALUE!</v>
      </c>
      <c r="N3869" t="e">
        <f t="shared" si="120"/>
        <v>#VALUE!</v>
      </c>
      <c r="O3869" t="e">
        <f t="shared" si="121"/>
        <v>#VALUE!</v>
      </c>
      <c r="P3869" t="e">
        <f>IF(D3869&lt;&gt;"",VLOOKUP(D3869,Projects!B:C,2,0),"")</f>
        <v>#VALUE!</v>
      </c>
    </row>
    <row r="3870" spans="1:16" x14ac:dyDescent="0.25">
      <c r="A3870" t="e">
        <f>UPPER(IF(AND(TimeSpend[[#This Row],[Personnel number]]&lt;&gt;"",TimeSpend[[#This Row],[Date]]&lt;&gt;""),TimeSpend[[#This Row],[Personnel number]],""))</f>
        <v>#VALUE!</v>
      </c>
      <c r="B3870" s="85" t="e">
        <f>IF(AND(TimeSpend[[#This Row],[Personnel number]]&lt;&gt;"",TimeSpend[[#This Row],[Date]]&lt;&gt;""),TEXT(TimeSpend[[#This Row],[Date]],"[$-409]yyyyMMdd"),"")</f>
        <v>#VALUE!</v>
      </c>
      <c r="C3870" s="33" t="e">
        <f>IF(AND(TimeSpend[[#This Row],[Personnel number]]&lt;&gt;"",TimeSpend[[#This Row],[Date]]&lt;&gt;""),SUBSTITUTE(TimeSpend[[#This Row],[Hours]],",","."),"")</f>
        <v>#VALUE!</v>
      </c>
      <c r="D3870" t="e">
        <f>IF(AND(TimeSpend[[#This Row],[Personnel number]]&lt;&gt;"",TimeSpend[[#This Row],[Date]]&lt;&gt;""),TimeSpend[[#This Row],[Network]],"")</f>
        <v>#VALUE!</v>
      </c>
      <c r="E3870" t="e">
        <f>IF(AND(TimeSpend[[#This Row],[Personnel number]]&lt;&gt;"",TimeSpend[[#This Row],[Date]]&lt;&gt;""),TimeSpend[[#This Row],[Network Description]],"")</f>
        <v>#VALUE!</v>
      </c>
      <c r="F3870" t="e">
        <f>IF(AND(TimeSpend[[#This Row],[Personnel number]]&lt;&gt;"",TimeSpend[[#This Row],[Date]]&lt;&gt;""),TimeSpend[[#This Row],[Activity]],"")</f>
        <v>#VALUE!</v>
      </c>
      <c r="G3870" t="e">
        <f>IF(AND(TimeSpend[[#This Row],[Personnel number]]&lt;&gt;"",TimeSpend[[#This Row],[Date]]&lt;&gt;""),TimeSpend[[#This Row],[Activity description]],"")</f>
        <v>#VALUE!</v>
      </c>
      <c r="H3870" s="36" t="e">
        <f>IF(AND(TimeSpend[[#This Row],[Personnel number]]&lt;&gt;"",TimeSpend[[#This Row],[Date]]&lt;&gt;""),TimeSpend[[#This Row],[Start Time]],"")</f>
        <v>#VALUE!</v>
      </c>
      <c r="I3870" s="36" t="e">
        <f>IF(AND(TimeSpend[[#This Row],[Personnel number]]&lt;&gt;"",TimeSpend[[#This Row],[Date]]&lt;&gt;""),TimeSpend[[#This Row],[End Time]],"")</f>
        <v>#VALUE!</v>
      </c>
      <c r="J3870" t="e">
        <f>IF(AND(TimeSpend[[#This Row],[Personnel number]]&lt;&gt;"",TimeSpend[[#This Row],[Date]]&lt;&gt;""),TimeSpend[[#This Row],[Location]],"")</f>
        <v>#VALUE!</v>
      </c>
      <c r="K3870" t="e">
        <f>IF(AND(TimeSpend[[#This Row],[Personnel number]]&lt;&gt;"",TimeSpend[[#This Row],[Date]]&lt;&gt;""),TimeSpend[[#This Row],[Task]],"")</f>
        <v>#VALUE!</v>
      </c>
      <c r="L3870" t="e">
        <f>IF(AND(TimeSpend[[#This Row],[Personnel number]]&lt;&gt;"",TimeSpend[[#This Row],[Date]]&lt;&gt;""),Utilization!$J$2,"")</f>
        <v>#VALUE!</v>
      </c>
      <c r="M3870" t="e">
        <f>IF(AND(TimeSpend[[#This Row],[Personnel number]]&lt;&gt;"",TimeSpend[[#This Row],[Date]]&lt;&gt;""),TimeSpend[[#This Row],[Employee Name]],"")</f>
        <v>#VALUE!</v>
      </c>
      <c r="N3870" t="e">
        <f t="shared" si="120"/>
        <v>#VALUE!</v>
      </c>
      <c r="O3870" t="e">
        <f t="shared" si="121"/>
        <v>#VALUE!</v>
      </c>
      <c r="P3870" t="e">
        <f>IF(D3870&lt;&gt;"",VLOOKUP(D3870,Projects!B:C,2,0),"")</f>
        <v>#VALUE!</v>
      </c>
    </row>
    <row r="3871" spans="1:16" x14ac:dyDescent="0.25">
      <c r="A3871" t="e">
        <f>UPPER(IF(AND(TimeSpend[[#This Row],[Personnel number]]&lt;&gt;"",TimeSpend[[#This Row],[Date]]&lt;&gt;""),TimeSpend[[#This Row],[Personnel number]],""))</f>
        <v>#VALUE!</v>
      </c>
      <c r="B3871" s="85" t="e">
        <f>IF(AND(TimeSpend[[#This Row],[Personnel number]]&lt;&gt;"",TimeSpend[[#This Row],[Date]]&lt;&gt;""),TEXT(TimeSpend[[#This Row],[Date]],"[$-409]yyyyMMdd"),"")</f>
        <v>#VALUE!</v>
      </c>
      <c r="C3871" s="33" t="e">
        <f>IF(AND(TimeSpend[[#This Row],[Personnel number]]&lt;&gt;"",TimeSpend[[#This Row],[Date]]&lt;&gt;""),SUBSTITUTE(TimeSpend[[#This Row],[Hours]],",","."),"")</f>
        <v>#VALUE!</v>
      </c>
      <c r="D3871" t="e">
        <f>IF(AND(TimeSpend[[#This Row],[Personnel number]]&lt;&gt;"",TimeSpend[[#This Row],[Date]]&lt;&gt;""),TimeSpend[[#This Row],[Network]],"")</f>
        <v>#VALUE!</v>
      </c>
      <c r="E3871" t="e">
        <f>IF(AND(TimeSpend[[#This Row],[Personnel number]]&lt;&gt;"",TimeSpend[[#This Row],[Date]]&lt;&gt;""),TimeSpend[[#This Row],[Network Description]],"")</f>
        <v>#VALUE!</v>
      </c>
      <c r="F3871" t="e">
        <f>IF(AND(TimeSpend[[#This Row],[Personnel number]]&lt;&gt;"",TimeSpend[[#This Row],[Date]]&lt;&gt;""),TimeSpend[[#This Row],[Activity]],"")</f>
        <v>#VALUE!</v>
      </c>
      <c r="G3871" t="e">
        <f>IF(AND(TimeSpend[[#This Row],[Personnel number]]&lt;&gt;"",TimeSpend[[#This Row],[Date]]&lt;&gt;""),TimeSpend[[#This Row],[Activity description]],"")</f>
        <v>#VALUE!</v>
      </c>
      <c r="H3871" s="36" t="e">
        <f>IF(AND(TimeSpend[[#This Row],[Personnel number]]&lt;&gt;"",TimeSpend[[#This Row],[Date]]&lt;&gt;""),TimeSpend[[#This Row],[Start Time]],"")</f>
        <v>#VALUE!</v>
      </c>
      <c r="I3871" s="36" t="e">
        <f>IF(AND(TimeSpend[[#This Row],[Personnel number]]&lt;&gt;"",TimeSpend[[#This Row],[Date]]&lt;&gt;""),TimeSpend[[#This Row],[End Time]],"")</f>
        <v>#VALUE!</v>
      </c>
      <c r="J3871" t="e">
        <f>IF(AND(TimeSpend[[#This Row],[Personnel number]]&lt;&gt;"",TimeSpend[[#This Row],[Date]]&lt;&gt;""),TimeSpend[[#This Row],[Location]],"")</f>
        <v>#VALUE!</v>
      </c>
      <c r="K3871" t="e">
        <f>IF(AND(TimeSpend[[#This Row],[Personnel number]]&lt;&gt;"",TimeSpend[[#This Row],[Date]]&lt;&gt;""),TimeSpend[[#This Row],[Task]],"")</f>
        <v>#VALUE!</v>
      </c>
      <c r="L3871" t="e">
        <f>IF(AND(TimeSpend[[#This Row],[Personnel number]]&lt;&gt;"",TimeSpend[[#This Row],[Date]]&lt;&gt;""),Utilization!$J$2,"")</f>
        <v>#VALUE!</v>
      </c>
      <c r="M3871" t="e">
        <f>IF(AND(TimeSpend[[#This Row],[Personnel number]]&lt;&gt;"",TimeSpend[[#This Row],[Date]]&lt;&gt;""),TimeSpend[[#This Row],[Employee Name]],"")</f>
        <v>#VALUE!</v>
      </c>
      <c r="N3871" t="e">
        <f t="shared" si="120"/>
        <v>#VALUE!</v>
      </c>
      <c r="O3871" t="e">
        <f t="shared" si="121"/>
        <v>#VALUE!</v>
      </c>
      <c r="P3871" t="e">
        <f>IF(D3871&lt;&gt;"",VLOOKUP(D3871,Projects!B:C,2,0),"")</f>
        <v>#VALUE!</v>
      </c>
    </row>
    <row r="3872" spans="1:16" x14ac:dyDescent="0.25">
      <c r="A3872" t="e">
        <f>UPPER(IF(AND(TimeSpend[[#This Row],[Personnel number]]&lt;&gt;"",TimeSpend[[#This Row],[Date]]&lt;&gt;""),TimeSpend[[#This Row],[Personnel number]],""))</f>
        <v>#VALUE!</v>
      </c>
      <c r="B3872" s="85" t="e">
        <f>IF(AND(TimeSpend[[#This Row],[Personnel number]]&lt;&gt;"",TimeSpend[[#This Row],[Date]]&lt;&gt;""),TEXT(TimeSpend[[#This Row],[Date]],"[$-409]yyyyMMdd"),"")</f>
        <v>#VALUE!</v>
      </c>
      <c r="C3872" s="33" t="e">
        <f>IF(AND(TimeSpend[[#This Row],[Personnel number]]&lt;&gt;"",TimeSpend[[#This Row],[Date]]&lt;&gt;""),SUBSTITUTE(TimeSpend[[#This Row],[Hours]],",","."),"")</f>
        <v>#VALUE!</v>
      </c>
      <c r="D3872" t="e">
        <f>IF(AND(TimeSpend[[#This Row],[Personnel number]]&lt;&gt;"",TimeSpend[[#This Row],[Date]]&lt;&gt;""),TimeSpend[[#This Row],[Network]],"")</f>
        <v>#VALUE!</v>
      </c>
      <c r="E3872" t="e">
        <f>IF(AND(TimeSpend[[#This Row],[Personnel number]]&lt;&gt;"",TimeSpend[[#This Row],[Date]]&lt;&gt;""),TimeSpend[[#This Row],[Network Description]],"")</f>
        <v>#VALUE!</v>
      </c>
      <c r="F3872" t="e">
        <f>IF(AND(TimeSpend[[#This Row],[Personnel number]]&lt;&gt;"",TimeSpend[[#This Row],[Date]]&lt;&gt;""),TimeSpend[[#This Row],[Activity]],"")</f>
        <v>#VALUE!</v>
      </c>
      <c r="G3872" t="e">
        <f>IF(AND(TimeSpend[[#This Row],[Personnel number]]&lt;&gt;"",TimeSpend[[#This Row],[Date]]&lt;&gt;""),TimeSpend[[#This Row],[Activity description]],"")</f>
        <v>#VALUE!</v>
      </c>
      <c r="H3872" s="36" t="e">
        <f>IF(AND(TimeSpend[[#This Row],[Personnel number]]&lt;&gt;"",TimeSpend[[#This Row],[Date]]&lt;&gt;""),TimeSpend[[#This Row],[Start Time]],"")</f>
        <v>#VALUE!</v>
      </c>
      <c r="I3872" s="36" t="e">
        <f>IF(AND(TimeSpend[[#This Row],[Personnel number]]&lt;&gt;"",TimeSpend[[#This Row],[Date]]&lt;&gt;""),TimeSpend[[#This Row],[End Time]],"")</f>
        <v>#VALUE!</v>
      </c>
      <c r="J3872" t="e">
        <f>IF(AND(TimeSpend[[#This Row],[Personnel number]]&lt;&gt;"",TimeSpend[[#This Row],[Date]]&lt;&gt;""),TimeSpend[[#This Row],[Location]],"")</f>
        <v>#VALUE!</v>
      </c>
      <c r="K3872" t="e">
        <f>IF(AND(TimeSpend[[#This Row],[Personnel number]]&lt;&gt;"",TimeSpend[[#This Row],[Date]]&lt;&gt;""),TimeSpend[[#This Row],[Task]],"")</f>
        <v>#VALUE!</v>
      </c>
      <c r="L3872" t="e">
        <f>IF(AND(TimeSpend[[#This Row],[Personnel number]]&lt;&gt;"",TimeSpend[[#This Row],[Date]]&lt;&gt;""),Utilization!$J$2,"")</f>
        <v>#VALUE!</v>
      </c>
      <c r="M3872" t="e">
        <f>IF(AND(TimeSpend[[#This Row],[Personnel number]]&lt;&gt;"",TimeSpend[[#This Row],[Date]]&lt;&gt;""),TimeSpend[[#This Row],[Employee Name]],"")</f>
        <v>#VALUE!</v>
      </c>
      <c r="N3872" t="e">
        <f t="shared" si="120"/>
        <v>#VALUE!</v>
      </c>
      <c r="O3872" t="e">
        <f t="shared" si="121"/>
        <v>#VALUE!</v>
      </c>
      <c r="P3872" t="e">
        <f>IF(D3872&lt;&gt;"",VLOOKUP(D3872,Projects!B:C,2,0),"")</f>
        <v>#VALUE!</v>
      </c>
    </row>
    <row r="3873" spans="1:16" x14ac:dyDescent="0.25">
      <c r="A3873" t="e">
        <f>UPPER(IF(AND(TimeSpend[[#This Row],[Personnel number]]&lt;&gt;"",TimeSpend[[#This Row],[Date]]&lt;&gt;""),TimeSpend[[#This Row],[Personnel number]],""))</f>
        <v>#VALUE!</v>
      </c>
      <c r="B3873" s="85" t="e">
        <f>IF(AND(TimeSpend[[#This Row],[Personnel number]]&lt;&gt;"",TimeSpend[[#This Row],[Date]]&lt;&gt;""),TEXT(TimeSpend[[#This Row],[Date]],"[$-409]yyyyMMdd"),"")</f>
        <v>#VALUE!</v>
      </c>
      <c r="C3873" s="33" t="e">
        <f>IF(AND(TimeSpend[[#This Row],[Personnel number]]&lt;&gt;"",TimeSpend[[#This Row],[Date]]&lt;&gt;""),SUBSTITUTE(TimeSpend[[#This Row],[Hours]],",","."),"")</f>
        <v>#VALUE!</v>
      </c>
      <c r="D3873" t="e">
        <f>IF(AND(TimeSpend[[#This Row],[Personnel number]]&lt;&gt;"",TimeSpend[[#This Row],[Date]]&lt;&gt;""),TimeSpend[[#This Row],[Network]],"")</f>
        <v>#VALUE!</v>
      </c>
      <c r="E3873" t="e">
        <f>IF(AND(TimeSpend[[#This Row],[Personnel number]]&lt;&gt;"",TimeSpend[[#This Row],[Date]]&lt;&gt;""),TimeSpend[[#This Row],[Network Description]],"")</f>
        <v>#VALUE!</v>
      </c>
      <c r="F3873" t="e">
        <f>IF(AND(TimeSpend[[#This Row],[Personnel number]]&lt;&gt;"",TimeSpend[[#This Row],[Date]]&lt;&gt;""),TimeSpend[[#This Row],[Activity]],"")</f>
        <v>#VALUE!</v>
      </c>
      <c r="G3873" t="e">
        <f>IF(AND(TimeSpend[[#This Row],[Personnel number]]&lt;&gt;"",TimeSpend[[#This Row],[Date]]&lt;&gt;""),TimeSpend[[#This Row],[Activity description]],"")</f>
        <v>#VALUE!</v>
      </c>
      <c r="H3873" s="36" t="e">
        <f>IF(AND(TimeSpend[[#This Row],[Personnel number]]&lt;&gt;"",TimeSpend[[#This Row],[Date]]&lt;&gt;""),TimeSpend[[#This Row],[Start Time]],"")</f>
        <v>#VALUE!</v>
      </c>
      <c r="I3873" s="36" t="e">
        <f>IF(AND(TimeSpend[[#This Row],[Personnel number]]&lt;&gt;"",TimeSpend[[#This Row],[Date]]&lt;&gt;""),TimeSpend[[#This Row],[End Time]],"")</f>
        <v>#VALUE!</v>
      </c>
      <c r="J3873" t="e">
        <f>IF(AND(TimeSpend[[#This Row],[Personnel number]]&lt;&gt;"",TimeSpend[[#This Row],[Date]]&lt;&gt;""),TimeSpend[[#This Row],[Location]],"")</f>
        <v>#VALUE!</v>
      </c>
      <c r="K3873" t="e">
        <f>IF(AND(TimeSpend[[#This Row],[Personnel number]]&lt;&gt;"",TimeSpend[[#This Row],[Date]]&lt;&gt;""),TimeSpend[[#This Row],[Task]],"")</f>
        <v>#VALUE!</v>
      </c>
      <c r="L3873" t="e">
        <f>IF(AND(TimeSpend[[#This Row],[Personnel number]]&lt;&gt;"",TimeSpend[[#This Row],[Date]]&lt;&gt;""),Utilization!$J$2,"")</f>
        <v>#VALUE!</v>
      </c>
      <c r="M3873" t="e">
        <f>IF(AND(TimeSpend[[#This Row],[Personnel number]]&lt;&gt;"",TimeSpend[[#This Row],[Date]]&lt;&gt;""),TimeSpend[[#This Row],[Employee Name]],"")</f>
        <v>#VALUE!</v>
      </c>
      <c r="N3873" t="e">
        <f t="shared" si="120"/>
        <v>#VALUE!</v>
      </c>
      <c r="O3873" t="e">
        <f t="shared" si="121"/>
        <v>#VALUE!</v>
      </c>
      <c r="P3873" t="e">
        <f>IF(D3873&lt;&gt;"",VLOOKUP(D3873,Projects!B:C,2,0),"")</f>
        <v>#VALUE!</v>
      </c>
    </row>
    <row r="3874" spans="1:16" x14ac:dyDescent="0.25">
      <c r="A3874" t="e">
        <f>UPPER(IF(AND(TimeSpend[[#This Row],[Personnel number]]&lt;&gt;"",TimeSpend[[#This Row],[Date]]&lt;&gt;""),TimeSpend[[#This Row],[Personnel number]],""))</f>
        <v>#VALUE!</v>
      </c>
      <c r="B3874" s="85" t="e">
        <f>IF(AND(TimeSpend[[#This Row],[Personnel number]]&lt;&gt;"",TimeSpend[[#This Row],[Date]]&lt;&gt;""),TEXT(TimeSpend[[#This Row],[Date]],"[$-409]yyyyMMdd"),"")</f>
        <v>#VALUE!</v>
      </c>
      <c r="C3874" s="33" t="e">
        <f>IF(AND(TimeSpend[[#This Row],[Personnel number]]&lt;&gt;"",TimeSpend[[#This Row],[Date]]&lt;&gt;""),SUBSTITUTE(TimeSpend[[#This Row],[Hours]],",","."),"")</f>
        <v>#VALUE!</v>
      </c>
      <c r="D3874" t="e">
        <f>IF(AND(TimeSpend[[#This Row],[Personnel number]]&lt;&gt;"",TimeSpend[[#This Row],[Date]]&lt;&gt;""),TimeSpend[[#This Row],[Network]],"")</f>
        <v>#VALUE!</v>
      </c>
      <c r="E3874" t="e">
        <f>IF(AND(TimeSpend[[#This Row],[Personnel number]]&lt;&gt;"",TimeSpend[[#This Row],[Date]]&lt;&gt;""),TimeSpend[[#This Row],[Network Description]],"")</f>
        <v>#VALUE!</v>
      </c>
      <c r="F3874" t="e">
        <f>IF(AND(TimeSpend[[#This Row],[Personnel number]]&lt;&gt;"",TimeSpend[[#This Row],[Date]]&lt;&gt;""),TimeSpend[[#This Row],[Activity]],"")</f>
        <v>#VALUE!</v>
      </c>
      <c r="G3874" t="e">
        <f>IF(AND(TimeSpend[[#This Row],[Personnel number]]&lt;&gt;"",TimeSpend[[#This Row],[Date]]&lt;&gt;""),TimeSpend[[#This Row],[Activity description]],"")</f>
        <v>#VALUE!</v>
      </c>
      <c r="H3874" s="36" t="e">
        <f>IF(AND(TimeSpend[[#This Row],[Personnel number]]&lt;&gt;"",TimeSpend[[#This Row],[Date]]&lt;&gt;""),TimeSpend[[#This Row],[Start Time]],"")</f>
        <v>#VALUE!</v>
      </c>
      <c r="I3874" s="36" t="e">
        <f>IF(AND(TimeSpend[[#This Row],[Personnel number]]&lt;&gt;"",TimeSpend[[#This Row],[Date]]&lt;&gt;""),TimeSpend[[#This Row],[End Time]],"")</f>
        <v>#VALUE!</v>
      </c>
      <c r="J3874" t="e">
        <f>IF(AND(TimeSpend[[#This Row],[Personnel number]]&lt;&gt;"",TimeSpend[[#This Row],[Date]]&lt;&gt;""),TimeSpend[[#This Row],[Location]],"")</f>
        <v>#VALUE!</v>
      </c>
      <c r="K3874" t="e">
        <f>IF(AND(TimeSpend[[#This Row],[Personnel number]]&lt;&gt;"",TimeSpend[[#This Row],[Date]]&lt;&gt;""),TimeSpend[[#This Row],[Task]],"")</f>
        <v>#VALUE!</v>
      </c>
      <c r="L3874" t="e">
        <f>IF(AND(TimeSpend[[#This Row],[Personnel number]]&lt;&gt;"",TimeSpend[[#This Row],[Date]]&lt;&gt;""),Utilization!$J$2,"")</f>
        <v>#VALUE!</v>
      </c>
      <c r="M3874" t="e">
        <f>IF(AND(TimeSpend[[#This Row],[Personnel number]]&lt;&gt;"",TimeSpend[[#This Row],[Date]]&lt;&gt;""),TimeSpend[[#This Row],[Employee Name]],"")</f>
        <v>#VALUE!</v>
      </c>
      <c r="N3874" t="e">
        <f t="shared" si="120"/>
        <v>#VALUE!</v>
      </c>
      <c r="O3874" t="e">
        <f t="shared" si="121"/>
        <v>#VALUE!</v>
      </c>
      <c r="P3874" t="e">
        <f>IF(D3874&lt;&gt;"",VLOOKUP(D3874,Projects!B:C,2,0),"")</f>
        <v>#VALUE!</v>
      </c>
    </row>
    <row r="3875" spans="1:16" x14ac:dyDescent="0.25">
      <c r="A3875" t="e">
        <f>UPPER(IF(AND(TimeSpend[[#This Row],[Personnel number]]&lt;&gt;"",TimeSpend[[#This Row],[Date]]&lt;&gt;""),TimeSpend[[#This Row],[Personnel number]],""))</f>
        <v>#VALUE!</v>
      </c>
      <c r="B3875" s="85" t="e">
        <f>IF(AND(TimeSpend[[#This Row],[Personnel number]]&lt;&gt;"",TimeSpend[[#This Row],[Date]]&lt;&gt;""),TEXT(TimeSpend[[#This Row],[Date]],"[$-409]yyyyMMdd"),"")</f>
        <v>#VALUE!</v>
      </c>
      <c r="C3875" s="33" t="e">
        <f>IF(AND(TimeSpend[[#This Row],[Personnel number]]&lt;&gt;"",TimeSpend[[#This Row],[Date]]&lt;&gt;""),SUBSTITUTE(TimeSpend[[#This Row],[Hours]],",","."),"")</f>
        <v>#VALUE!</v>
      </c>
      <c r="D3875" t="e">
        <f>IF(AND(TimeSpend[[#This Row],[Personnel number]]&lt;&gt;"",TimeSpend[[#This Row],[Date]]&lt;&gt;""),TimeSpend[[#This Row],[Network]],"")</f>
        <v>#VALUE!</v>
      </c>
      <c r="E3875" t="e">
        <f>IF(AND(TimeSpend[[#This Row],[Personnel number]]&lt;&gt;"",TimeSpend[[#This Row],[Date]]&lt;&gt;""),TimeSpend[[#This Row],[Network Description]],"")</f>
        <v>#VALUE!</v>
      </c>
      <c r="F3875" t="e">
        <f>IF(AND(TimeSpend[[#This Row],[Personnel number]]&lt;&gt;"",TimeSpend[[#This Row],[Date]]&lt;&gt;""),TimeSpend[[#This Row],[Activity]],"")</f>
        <v>#VALUE!</v>
      </c>
      <c r="G3875" t="e">
        <f>IF(AND(TimeSpend[[#This Row],[Personnel number]]&lt;&gt;"",TimeSpend[[#This Row],[Date]]&lt;&gt;""),TimeSpend[[#This Row],[Activity description]],"")</f>
        <v>#VALUE!</v>
      </c>
      <c r="H3875" s="36" t="e">
        <f>IF(AND(TimeSpend[[#This Row],[Personnel number]]&lt;&gt;"",TimeSpend[[#This Row],[Date]]&lt;&gt;""),TimeSpend[[#This Row],[Start Time]],"")</f>
        <v>#VALUE!</v>
      </c>
      <c r="I3875" s="36" t="e">
        <f>IF(AND(TimeSpend[[#This Row],[Personnel number]]&lt;&gt;"",TimeSpend[[#This Row],[Date]]&lt;&gt;""),TimeSpend[[#This Row],[End Time]],"")</f>
        <v>#VALUE!</v>
      </c>
      <c r="J3875" t="e">
        <f>IF(AND(TimeSpend[[#This Row],[Personnel number]]&lt;&gt;"",TimeSpend[[#This Row],[Date]]&lt;&gt;""),TimeSpend[[#This Row],[Location]],"")</f>
        <v>#VALUE!</v>
      </c>
      <c r="K3875" t="e">
        <f>IF(AND(TimeSpend[[#This Row],[Personnel number]]&lt;&gt;"",TimeSpend[[#This Row],[Date]]&lt;&gt;""),TimeSpend[[#This Row],[Task]],"")</f>
        <v>#VALUE!</v>
      </c>
      <c r="L3875" t="e">
        <f>IF(AND(TimeSpend[[#This Row],[Personnel number]]&lt;&gt;"",TimeSpend[[#This Row],[Date]]&lt;&gt;""),Utilization!$J$2,"")</f>
        <v>#VALUE!</v>
      </c>
      <c r="M3875" t="e">
        <f>IF(AND(TimeSpend[[#This Row],[Personnel number]]&lt;&gt;"",TimeSpend[[#This Row],[Date]]&lt;&gt;""),TimeSpend[[#This Row],[Employee Name]],"")</f>
        <v>#VALUE!</v>
      </c>
      <c r="N3875" t="e">
        <f t="shared" si="120"/>
        <v>#VALUE!</v>
      </c>
      <c r="O3875" t="e">
        <f t="shared" si="121"/>
        <v>#VALUE!</v>
      </c>
      <c r="P3875" t="e">
        <f>IF(D3875&lt;&gt;"",VLOOKUP(D3875,Projects!B:C,2,0),"")</f>
        <v>#VALUE!</v>
      </c>
    </row>
    <row r="3876" spans="1:16" x14ac:dyDescent="0.25">
      <c r="A3876" t="e">
        <f>UPPER(IF(AND(TimeSpend[[#This Row],[Personnel number]]&lt;&gt;"",TimeSpend[[#This Row],[Date]]&lt;&gt;""),TimeSpend[[#This Row],[Personnel number]],""))</f>
        <v>#VALUE!</v>
      </c>
      <c r="B3876" s="85" t="e">
        <f>IF(AND(TimeSpend[[#This Row],[Personnel number]]&lt;&gt;"",TimeSpend[[#This Row],[Date]]&lt;&gt;""),TEXT(TimeSpend[[#This Row],[Date]],"[$-409]yyyyMMdd"),"")</f>
        <v>#VALUE!</v>
      </c>
      <c r="C3876" s="33" t="e">
        <f>IF(AND(TimeSpend[[#This Row],[Personnel number]]&lt;&gt;"",TimeSpend[[#This Row],[Date]]&lt;&gt;""),SUBSTITUTE(TimeSpend[[#This Row],[Hours]],",","."),"")</f>
        <v>#VALUE!</v>
      </c>
      <c r="D3876" t="e">
        <f>IF(AND(TimeSpend[[#This Row],[Personnel number]]&lt;&gt;"",TimeSpend[[#This Row],[Date]]&lt;&gt;""),TimeSpend[[#This Row],[Network]],"")</f>
        <v>#VALUE!</v>
      </c>
      <c r="E3876" t="e">
        <f>IF(AND(TimeSpend[[#This Row],[Personnel number]]&lt;&gt;"",TimeSpend[[#This Row],[Date]]&lt;&gt;""),TimeSpend[[#This Row],[Network Description]],"")</f>
        <v>#VALUE!</v>
      </c>
      <c r="F3876" t="e">
        <f>IF(AND(TimeSpend[[#This Row],[Personnel number]]&lt;&gt;"",TimeSpend[[#This Row],[Date]]&lt;&gt;""),TimeSpend[[#This Row],[Activity]],"")</f>
        <v>#VALUE!</v>
      </c>
      <c r="G3876" t="e">
        <f>IF(AND(TimeSpend[[#This Row],[Personnel number]]&lt;&gt;"",TimeSpend[[#This Row],[Date]]&lt;&gt;""),TimeSpend[[#This Row],[Activity description]],"")</f>
        <v>#VALUE!</v>
      </c>
      <c r="H3876" s="36" t="e">
        <f>IF(AND(TimeSpend[[#This Row],[Personnel number]]&lt;&gt;"",TimeSpend[[#This Row],[Date]]&lt;&gt;""),TimeSpend[[#This Row],[Start Time]],"")</f>
        <v>#VALUE!</v>
      </c>
      <c r="I3876" s="36" t="e">
        <f>IF(AND(TimeSpend[[#This Row],[Personnel number]]&lt;&gt;"",TimeSpend[[#This Row],[Date]]&lt;&gt;""),TimeSpend[[#This Row],[End Time]],"")</f>
        <v>#VALUE!</v>
      </c>
      <c r="J3876" t="e">
        <f>IF(AND(TimeSpend[[#This Row],[Personnel number]]&lt;&gt;"",TimeSpend[[#This Row],[Date]]&lt;&gt;""),TimeSpend[[#This Row],[Location]],"")</f>
        <v>#VALUE!</v>
      </c>
      <c r="K3876" t="e">
        <f>IF(AND(TimeSpend[[#This Row],[Personnel number]]&lt;&gt;"",TimeSpend[[#This Row],[Date]]&lt;&gt;""),TimeSpend[[#This Row],[Task]],"")</f>
        <v>#VALUE!</v>
      </c>
      <c r="L3876" t="e">
        <f>IF(AND(TimeSpend[[#This Row],[Personnel number]]&lt;&gt;"",TimeSpend[[#This Row],[Date]]&lt;&gt;""),Utilization!$J$2,"")</f>
        <v>#VALUE!</v>
      </c>
      <c r="M3876" t="e">
        <f>IF(AND(TimeSpend[[#This Row],[Personnel number]]&lt;&gt;"",TimeSpend[[#This Row],[Date]]&lt;&gt;""),TimeSpend[[#This Row],[Employee Name]],"")</f>
        <v>#VALUE!</v>
      </c>
      <c r="N3876" t="e">
        <f t="shared" si="120"/>
        <v>#VALUE!</v>
      </c>
      <c r="O3876" t="e">
        <f t="shared" si="121"/>
        <v>#VALUE!</v>
      </c>
      <c r="P3876" t="e">
        <f>IF(D3876&lt;&gt;"",VLOOKUP(D3876,Projects!B:C,2,0),"")</f>
        <v>#VALUE!</v>
      </c>
    </row>
    <row r="3877" spans="1:16" x14ac:dyDescent="0.25">
      <c r="A3877" t="e">
        <f>UPPER(IF(AND(TimeSpend[[#This Row],[Personnel number]]&lt;&gt;"",TimeSpend[[#This Row],[Date]]&lt;&gt;""),TimeSpend[[#This Row],[Personnel number]],""))</f>
        <v>#VALUE!</v>
      </c>
      <c r="B3877" s="85" t="e">
        <f>IF(AND(TimeSpend[[#This Row],[Personnel number]]&lt;&gt;"",TimeSpend[[#This Row],[Date]]&lt;&gt;""),TEXT(TimeSpend[[#This Row],[Date]],"[$-409]yyyyMMdd"),"")</f>
        <v>#VALUE!</v>
      </c>
      <c r="C3877" s="33" t="e">
        <f>IF(AND(TimeSpend[[#This Row],[Personnel number]]&lt;&gt;"",TimeSpend[[#This Row],[Date]]&lt;&gt;""),SUBSTITUTE(TimeSpend[[#This Row],[Hours]],",","."),"")</f>
        <v>#VALUE!</v>
      </c>
      <c r="D3877" t="e">
        <f>IF(AND(TimeSpend[[#This Row],[Personnel number]]&lt;&gt;"",TimeSpend[[#This Row],[Date]]&lt;&gt;""),TimeSpend[[#This Row],[Network]],"")</f>
        <v>#VALUE!</v>
      </c>
      <c r="E3877" t="e">
        <f>IF(AND(TimeSpend[[#This Row],[Personnel number]]&lt;&gt;"",TimeSpend[[#This Row],[Date]]&lt;&gt;""),TimeSpend[[#This Row],[Network Description]],"")</f>
        <v>#VALUE!</v>
      </c>
      <c r="F3877" t="e">
        <f>IF(AND(TimeSpend[[#This Row],[Personnel number]]&lt;&gt;"",TimeSpend[[#This Row],[Date]]&lt;&gt;""),TimeSpend[[#This Row],[Activity]],"")</f>
        <v>#VALUE!</v>
      </c>
      <c r="G3877" t="e">
        <f>IF(AND(TimeSpend[[#This Row],[Personnel number]]&lt;&gt;"",TimeSpend[[#This Row],[Date]]&lt;&gt;""),TimeSpend[[#This Row],[Activity description]],"")</f>
        <v>#VALUE!</v>
      </c>
      <c r="H3877" s="36" t="e">
        <f>IF(AND(TimeSpend[[#This Row],[Personnel number]]&lt;&gt;"",TimeSpend[[#This Row],[Date]]&lt;&gt;""),TimeSpend[[#This Row],[Start Time]],"")</f>
        <v>#VALUE!</v>
      </c>
      <c r="I3877" s="36" t="e">
        <f>IF(AND(TimeSpend[[#This Row],[Personnel number]]&lt;&gt;"",TimeSpend[[#This Row],[Date]]&lt;&gt;""),TimeSpend[[#This Row],[End Time]],"")</f>
        <v>#VALUE!</v>
      </c>
      <c r="J3877" t="e">
        <f>IF(AND(TimeSpend[[#This Row],[Personnel number]]&lt;&gt;"",TimeSpend[[#This Row],[Date]]&lt;&gt;""),TimeSpend[[#This Row],[Location]],"")</f>
        <v>#VALUE!</v>
      </c>
      <c r="K3877" t="e">
        <f>IF(AND(TimeSpend[[#This Row],[Personnel number]]&lt;&gt;"",TimeSpend[[#This Row],[Date]]&lt;&gt;""),TimeSpend[[#This Row],[Task]],"")</f>
        <v>#VALUE!</v>
      </c>
      <c r="L3877" t="e">
        <f>IF(AND(TimeSpend[[#This Row],[Personnel number]]&lt;&gt;"",TimeSpend[[#This Row],[Date]]&lt;&gt;""),Utilization!$J$2,"")</f>
        <v>#VALUE!</v>
      </c>
      <c r="M3877" t="e">
        <f>IF(AND(TimeSpend[[#This Row],[Personnel number]]&lt;&gt;"",TimeSpend[[#This Row],[Date]]&lt;&gt;""),TimeSpend[[#This Row],[Employee Name]],"")</f>
        <v>#VALUE!</v>
      </c>
      <c r="N3877" t="e">
        <f t="shared" si="120"/>
        <v>#VALUE!</v>
      </c>
      <c r="O3877" t="e">
        <f t="shared" si="121"/>
        <v>#VALUE!</v>
      </c>
      <c r="P3877" t="e">
        <f>IF(D3877&lt;&gt;"",VLOOKUP(D3877,Projects!B:C,2,0),"")</f>
        <v>#VALUE!</v>
      </c>
    </row>
    <row r="3878" spans="1:16" x14ac:dyDescent="0.25">
      <c r="A3878" t="e">
        <f>UPPER(IF(AND(TimeSpend[[#This Row],[Personnel number]]&lt;&gt;"",TimeSpend[[#This Row],[Date]]&lt;&gt;""),TimeSpend[[#This Row],[Personnel number]],""))</f>
        <v>#VALUE!</v>
      </c>
      <c r="B3878" s="85" t="e">
        <f>IF(AND(TimeSpend[[#This Row],[Personnel number]]&lt;&gt;"",TimeSpend[[#This Row],[Date]]&lt;&gt;""),TEXT(TimeSpend[[#This Row],[Date]],"[$-409]yyyyMMdd"),"")</f>
        <v>#VALUE!</v>
      </c>
      <c r="C3878" s="33" t="e">
        <f>IF(AND(TimeSpend[[#This Row],[Personnel number]]&lt;&gt;"",TimeSpend[[#This Row],[Date]]&lt;&gt;""),SUBSTITUTE(TimeSpend[[#This Row],[Hours]],",","."),"")</f>
        <v>#VALUE!</v>
      </c>
      <c r="D3878" t="e">
        <f>IF(AND(TimeSpend[[#This Row],[Personnel number]]&lt;&gt;"",TimeSpend[[#This Row],[Date]]&lt;&gt;""),TimeSpend[[#This Row],[Network]],"")</f>
        <v>#VALUE!</v>
      </c>
      <c r="E3878" t="e">
        <f>IF(AND(TimeSpend[[#This Row],[Personnel number]]&lt;&gt;"",TimeSpend[[#This Row],[Date]]&lt;&gt;""),TimeSpend[[#This Row],[Network Description]],"")</f>
        <v>#VALUE!</v>
      </c>
      <c r="F3878" t="e">
        <f>IF(AND(TimeSpend[[#This Row],[Personnel number]]&lt;&gt;"",TimeSpend[[#This Row],[Date]]&lt;&gt;""),TimeSpend[[#This Row],[Activity]],"")</f>
        <v>#VALUE!</v>
      </c>
      <c r="G3878" t="e">
        <f>IF(AND(TimeSpend[[#This Row],[Personnel number]]&lt;&gt;"",TimeSpend[[#This Row],[Date]]&lt;&gt;""),TimeSpend[[#This Row],[Activity description]],"")</f>
        <v>#VALUE!</v>
      </c>
      <c r="H3878" s="36" t="e">
        <f>IF(AND(TimeSpend[[#This Row],[Personnel number]]&lt;&gt;"",TimeSpend[[#This Row],[Date]]&lt;&gt;""),TimeSpend[[#This Row],[Start Time]],"")</f>
        <v>#VALUE!</v>
      </c>
      <c r="I3878" s="36" t="e">
        <f>IF(AND(TimeSpend[[#This Row],[Personnel number]]&lt;&gt;"",TimeSpend[[#This Row],[Date]]&lt;&gt;""),TimeSpend[[#This Row],[End Time]],"")</f>
        <v>#VALUE!</v>
      </c>
      <c r="J3878" t="e">
        <f>IF(AND(TimeSpend[[#This Row],[Personnel number]]&lt;&gt;"",TimeSpend[[#This Row],[Date]]&lt;&gt;""),TimeSpend[[#This Row],[Location]],"")</f>
        <v>#VALUE!</v>
      </c>
      <c r="K3878" t="e">
        <f>IF(AND(TimeSpend[[#This Row],[Personnel number]]&lt;&gt;"",TimeSpend[[#This Row],[Date]]&lt;&gt;""),TimeSpend[[#This Row],[Task]],"")</f>
        <v>#VALUE!</v>
      </c>
      <c r="L3878" t="e">
        <f>IF(AND(TimeSpend[[#This Row],[Personnel number]]&lt;&gt;"",TimeSpend[[#This Row],[Date]]&lt;&gt;""),Utilization!$J$2,"")</f>
        <v>#VALUE!</v>
      </c>
      <c r="M3878" t="e">
        <f>IF(AND(TimeSpend[[#This Row],[Personnel number]]&lt;&gt;"",TimeSpend[[#This Row],[Date]]&lt;&gt;""),TimeSpend[[#This Row],[Employee Name]],"")</f>
        <v>#VALUE!</v>
      </c>
      <c r="N3878" t="e">
        <f t="shared" si="120"/>
        <v>#VALUE!</v>
      </c>
      <c r="O3878" t="e">
        <f t="shared" si="121"/>
        <v>#VALUE!</v>
      </c>
      <c r="P3878" t="e">
        <f>IF(D3878&lt;&gt;"",VLOOKUP(D3878,Projects!B:C,2,0),"")</f>
        <v>#VALUE!</v>
      </c>
    </row>
    <row r="3879" spans="1:16" x14ac:dyDescent="0.25">
      <c r="A3879" t="e">
        <f>UPPER(IF(AND(TimeSpend[[#This Row],[Personnel number]]&lt;&gt;"",TimeSpend[[#This Row],[Date]]&lt;&gt;""),TimeSpend[[#This Row],[Personnel number]],""))</f>
        <v>#VALUE!</v>
      </c>
      <c r="B3879" s="85" t="e">
        <f>IF(AND(TimeSpend[[#This Row],[Personnel number]]&lt;&gt;"",TimeSpend[[#This Row],[Date]]&lt;&gt;""),TEXT(TimeSpend[[#This Row],[Date]],"[$-409]yyyyMMdd"),"")</f>
        <v>#VALUE!</v>
      </c>
      <c r="C3879" s="33" t="e">
        <f>IF(AND(TimeSpend[[#This Row],[Personnel number]]&lt;&gt;"",TimeSpend[[#This Row],[Date]]&lt;&gt;""),SUBSTITUTE(TimeSpend[[#This Row],[Hours]],",","."),"")</f>
        <v>#VALUE!</v>
      </c>
      <c r="D3879" t="e">
        <f>IF(AND(TimeSpend[[#This Row],[Personnel number]]&lt;&gt;"",TimeSpend[[#This Row],[Date]]&lt;&gt;""),TimeSpend[[#This Row],[Network]],"")</f>
        <v>#VALUE!</v>
      </c>
      <c r="E3879" t="e">
        <f>IF(AND(TimeSpend[[#This Row],[Personnel number]]&lt;&gt;"",TimeSpend[[#This Row],[Date]]&lt;&gt;""),TimeSpend[[#This Row],[Network Description]],"")</f>
        <v>#VALUE!</v>
      </c>
      <c r="F3879" t="e">
        <f>IF(AND(TimeSpend[[#This Row],[Personnel number]]&lt;&gt;"",TimeSpend[[#This Row],[Date]]&lt;&gt;""),TimeSpend[[#This Row],[Activity]],"")</f>
        <v>#VALUE!</v>
      </c>
      <c r="G3879" t="e">
        <f>IF(AND(TimeSpend[[#This Row],[Personnel number]]&lt;&gt;"",TimeSpend[[#This Row],[Date]]&lt;&gt;""),TimeSpend[[#This Row],[Activity description]],"")</f>
        <v>#VALUE!</v>
      </c>
      <c r="H3879" s="36" t="e">
        <f>IF(AND(TimeSpend[[#This Row],[Personnel number]]&lt;&gt;"",TimeSpend[[#This Row],[Date]]&lt;&gt;""),TimeSpend[[#This Row],[Start Time]],"")</f>
        <v>#VALUE!</v>
      </c>
      <c r="I3879" s="36" t="e">
        <f>IF(AND(TimeSpend[[#This Row],[Personnel number]]&lt;&gt;"",TimeSpend[[#This Row],[Date]]&lt;&gt;""),TimeSpend[[#This Row],[End Time]],"")</f>
        <v>#VALUE!</v>
      </c>
      <c r="J3879" t="e">
        <f>IF(AND(TimeSpend[[#This Row],[Personnel number]]&lt;&gt;"",TimeSpend[[#This Row],[Date]]&lt;&gt;""),TimeSpend[[#This Row],[Location]],"")</f>
        <v>#VALUE!</v>
      </c>
      <c r="K3879" t="e">
        <f>IF(AND(TimeSpend[[#This Row],[Personnel number]]&lt;&gt;"",TimeSpend[[#This Row],[Date]]&lt;&gt;""),TimeSpend[[#This Row],[Task]],"")</f>
        <v>#VALUE!</v>
      </c>
      <c r="L3879" t="e">
        <f>IF(AND(TimeSpend[[#This Row],[Personnel number]]&lt;&gt;"",TimeSpend[[#This Row],[Date]]&lt;&gt;""),Utilization!$J$2,"")</f>
        <v>#VALUE!</v>
      </c>
      <c r="M3879" t="e">
        <f>IF(AND(TimeSpend[[#This Row],[Personnel number]]&lt;&gt;"",TimeSpend[[#This Row],[Date]]&lt;&gt;""),TimeSpend[[#This Row],[Employee Name]],"")</f>
        <v>#VALUE!</v>
      </c>
      <c r="N3879" t="e">
        <f t="shared" si="120"/>
        <v>#VALUE!</v>
      </c>
      <c r="O3879" t="e">
        <f t="shared" si="121"/>
        <v>#VALUE!</v>
      </c>
      <c r="P3879" t="e">
        <f>IF(D3879&lt;&gt;"",VLOOKUP(D3879,Projects!B:C,2,0),"")</f>
        <v>#VALUE!</v>
      </c>
    </row>
    <row r="3880" spans="1:16" x14ac:dyDescent="0.25">
      <c r="A3880" t="e">
        <f>UPPER(IF(AND(TimeSpend[[#This Row],[Personnel number]]&lt;&gt;"",TimeSpend[[#This Row],[Date]]&lt;&gt;""),TimeSpend[[#This Row],[Personnel number]],""))</f>
        <v>#VALUE!</v>
      </c>
      <c r="B3880" s="85" t="e">
        <f>IF(AND(TimeSpend[[#This Row],[Personnel number]]&lt;&gt;"",TimeSpend[[#This Row],[Date]]&lt;&gt;""),TEXT(TimeSpend[[#This Row],[Date]],"[$-409]yyyyMMdd"),"")</f>
        <v>#VALUE!</v>
      </c>
      <c r="C3880" s="33" t="e">
        <f>IF(AND(TimeSpend[[#This Row],[Personnel number]]&lt;&gt;"",TimeSpend[[#This Row],[Date]]&lt;&gt;""),SUBSTITUTE(TimeSpend[[#This Row],[Hours]],",","."),"")</f>
        <v>#VALUE!</v>
      </c>
      <c r="D3880" t="e">
        <f>IF(AND(TimeSpend[[#This Row],[Personnel number]]&lt;&gt;"",TimeSpend[[#This Row],[Date]]&lt;&gt;""),TimeSpend[[#This Row],[Network]],"")</f>
        <v>#VALUE!</v>
      </c>
      <c r="E3880" t="e">
        <f>IF(AND(TimeSpend[[#This Row],[Personnel number]]&lt;&gt;"",TimeSpend[[#This Row],[Date]]&lt;&gt;""),TimeSpend[[#This Row],[Network Description]],"")</f>
        <v>#VALUE!</v>
      </c>
      <c r="F3880" t="e">
        <f>IF(AND(TimeSpend[[#This Row],[Personnel number]]&lt;&gt;"",TimeSpend[[#This Row],[Date]]&lt;&gt;""),TimeSpend[[#This Row],[Activity]],"")</f>
        <v>#VALUE!</v>
      </c>
      <c r="G3880" t="e">
        <f>IF(AND(TimeSpend[[#This Row],[Personnel number]]&lt;&gt;"",TimeSpend[[#This Row],[Date]]&lt;&gt;""),TimeSpend[[#This Row],[Activity description]],"")</f>
        <v>#VALUE!</v>
      </c>
      <c r="H3880" s="36" t="e">
        <f>IF(AND(TimeSpend[[#This Row],[Personnel number]]&lt;&gt;"",TimeSpend[[#This Row],[Date]]&lt;&gt;""),TimeSpend[[#This Row],[Start Time]],"")</f>
        <v>#VALUE!</v>
      </c>
      <c r="I3880" s="36" t="e">
        <f>IF(AND(TimeSpend[[#This Row],[Personnel number]]&lt;&gt;"",TimeSpend[[#This Row],[Date]]&lt;&gt;""),TimeSpend[[#This Row],[End Time]],"")</f>
        <v>#VALUE!</v>
      </c>
      <c r="J3880" t="e">
        <f>IF(AND(TimeSpend[[#This Row],[Personnel number]]&lt;&gt;"",TimeSpend[[#This Row],[Date]]&lt;&gt;""),TimeSpend[[#This Row],[Location]],"")</f>
        <v>#VALUE!</v>
      </c>
      <c r="K3880" t="e">
        <f>IF(AND(TimeSpend[[#This Row],[Personnel number]]&lt;&gt;"",TimeSpend[[#This Row],[Date]]&lt;&gt;""),TimeSpend[[#This Row],[Task]],"")</f>
        <v>#VALUE!</v>
      </c>
      <c r="L3880" t="e">
        <f>IF(AND(TimeSpend[[#This Row],[Personnel number]]&lt;&gt;"",TimeSpend[[#This Row],[Date]]&lt;&gt;""),Utilization!$J$2,"")</f>
        <v>#VALUE!</v>
      </c>
      <c r="M3880" t="e">
        <f>IF(AND(TimeSpend[[#This Row],[Personnel number]]&lt;&gt;"",TimeSpend[[#This Row],[Date]]&lt;&gt;""),TimeSpend[[#This Row],[Employee Name]],"")</f>
        <v>#VALUE!</v>
      </c>
      <c r="N3880" t="e">
        <f t="shared" si="120"/>
        <v>#VALUE!</v>
      </c>
      <c r="O3880" t="e">
        <f t="shared" si="121"/>
        <v>#VALUE!</v>
      </c>
      <c r="P3880" t="e">
        <f>IF(D3880&lt;&gt;"",VLOOKUP(D3880,Projects!B:C,2,0),"")</f>
        <v>#VALUE!</v>
      </c>
    </row>
    <row r="3881" spans="1:16" x14ac:dyDescent="0.25">
      <c r="A3881" t="e">
        <f>UPPER(IF(AND(TimeSpend[[#This Row],[Personnel number]]&lt;&gt;"",TimeSpend[[#This Row],[Date]]&lt;&gt;""),TimeSpend[[#This Row],[Personnel number]],""))</f>
        <v>#VALUE!</v>
      </c>
      <c r="B3881" s="85" t="e">
        <f>IF(AND(TimeSpend[[#This Row],[Personnel number]]&lt;&gt;"",TimeSpend[[#This Row],[Date]]&lt;&gt;""),TEXT(TimeSpend[[#This Row],[Date]],"[$-409]yyyyMMdd"),"")</f>
        <v>#VALUE!</v>
      </c>
      <c r="C3881" s="33" t="e">
        <f>IF(AND(TimeSpend[[#This Row],[Personnel number]]&lt;&gt;"",TimeSpend[[#This Row],[Date]]&lt;&gt;""),SUBSTITUTE(TimeSpend[[#This Row],[Hours]],",","."),"")</f>
        <v>#VALUE!</v>
      </c>
      <c r="D3881" t="e">
        <f>IF(AND(TimeSpend[[#This Row],[Personnel number]]&lt;&gt;"",TimeSpend[[#This Row],[Date]]&lt;&gt;""),TimeSpend[[#This Row],[Network]],"")</f>
        <v>#VALUE!</v>
      </c>
      <c r="E3881" t="e">
        <f>IF(AND(TimeSpend[[#This Row],[Personnel number]]&lt;&gt;"",TimeSpend[[#This Row],[Date]]&lt;&gt;""),TimeSpend[[#This Row],[Network Description]],"")</f>
        <v>#VALUE!</v>
      </c>
      <c r="F3881" t="e">
        <f>IF(AND(TimeSpend[[#This Row],[Personnel number]]&lt;&gt;"",TimeSpend[[#This Row],[Date]]&lt;&gt;""),TimeSpend[[#This Row],[Activity]],"")</f>
        <v>#VALUE!</v>
      </c>
      <c r="G3881" t="e">
        <f>IF(AND(TimeSpend[[#This Row],[Personnel number]]&lt;&gt;"",TimeSpend[[#This Row],[Date]]&lt;&gt;""),TimeSpend[[#This Row],[Activity description]],"")</f>
        <v>#VALUE!</v>
      </c>
      <c r="H3881" s="36" t="e">
        <f>IF(AND(TimeSpend[[#This Row],[Personnel number]]&lt;&gt;"",TimeSpend[[#This Row],[Date]]&lt;&gt;""),TimeSpend[[#This Row],[Start Time]],"")</f>
        <v>#VALUE!</v>
      </c>
      <c r="I3881" s="36" t="e">
        <f>IF(AND(TimeSpend[[#This Row],[Personnel number]]&lt;&gt;"",TimeSpend[[#This Row],[Date]]&lt;&gt;""),TimeSpend[[#This Row],[End Time]],"")</f>
        <v>#VALUE!</v>
      </c>
      <c r="J3881" t="e">
        <f>IF(AND(TimeSpend[[#This Row],[Personnel number]]&lt;&gt;"",TimeSpend[[#This Row],[Date]]&lt;&gt;""),TimeSpend[[#This Row],[Location]],"")</f>
        <v>#VALUE!</v>
      </c>
      <c r="K3881" t="e">
        <f>IF(AND(TimeSpend[[#This Row],[Personnel number]]&lt;&gt;"",TimeSpend[[#This Row],[Date]]&lt;&gt;""),TimeSpend[[#This Row],[Task]],"")</f>
        <v>#VALUE!</v>
      </c>
      <c r="L3881" t="e">
        <f>IF(AND(TimeSpend[[#This Row],[Personnel number]]&lt;&gt;"",TimeSpend[[#This Row],[Date]]&lt;&gt;""),Utilization!$J$2,"")</f>
        <v>#VALUE!</v>
      </c>
      <c r="M3881" t="e">
        <f>IF(AND(TimeSpend[[#This Row],[Personnel number]]&lt;&gt;"",TimeSpend[[#This Row],[Date]]&lt;&gt;""),TimeSpend[[#This Row],[Employee Name]],"")</f>
        <v>#VALUE!</v>
      </c>
      <c r="N3881" t="e">
        <f t="shared" si="120"/>
        <v>#VALUE!</v>
      </c>
      <c r="O3881" t="e">
        <f t="shared" si="121"/>
        <v>#VALUE!</v>
      </c>
      <c r="P3881" t="e">
        <f>IF(D3881&lt;&gt;"",VLOOKUP(D3881,Projects!B:C,2,0),"")</f>
        <v>#VALUE!</v>
      </c>
    </row>
    <row r="3882" spans="1:16" x14ac:dyDescent="0.25">
      <c r="A3882" t="e">
        <f>UPPER(IF(AND(TimeSpend[[#This Row],[Personnel number]]&lt;&gt;"",TimeSpend[[#This Row],[Date]]&lt;&gt;""),TimeSpend[[#This Row],[Personnel number]],""))</f>
        <v>#VALUE!</v>
      </c>
      <c r="B3882" s="85" t="e">
        <f>IF(AND(TimeSpend[[#This Row],[Personnel number]]&lt;&gt;"",TimeSpend[[#This Row],[Date]]&lt;&gt;""),TEXT(TimeSpend[[#This Row],[Date]],"[$-409]yyyyMMdd"),"")</f>
        <v>#VALUE!</v>
      </c>
      <c r="C3882" s="33" t="e">
        <f>IF(AND(TimeSpend[[#This Row],[Personnel number]]&lt;&gt;"",TimeSpend[[#This Row],[Date]]&lt;&gt;""),SUBSTITUTE(TimeSpend[[#This Row],[Hours]],",","."),"")</f>
        <v>#VALUE!</v>
      </c>
      <c r="D3882" t="e">
        <f>IF(AND(TimeSpend[[#This Row],[Personnel number]]&lt;&gt;"",TimeSpend[[#This Row],[Date]]&lt;&gt;""),TimeSpend[[#This Row],[Network]],"")</f>
        <v>#VALUE!</v>
      </c>
      <c r="E3882" t="e">
        <f>IF(AND(TimeSpend[[#This Row],[Personnel number]]&lt;&gt;"",TimeSpend[[#This Row],[Date]]&lt;&gt;""),TimeSpend[[#This Row],[Network Description]],"")</f>
        <v>#VALUE!</v>
      </c>
      <c r="F3882" t="e">
        <f>IF(AND(TimeSpend[[#This Row],[Personnel number]]&lt;&gt;"",TimeSpend[[#This Row],[Date]]&lt;&gt;""),TimeSpend[[#This Row],[Activity]],"")</f>
        <v>#VALUE!</v>
      </c>
      <c r="G3882" t="e">
        <f>IF(AND(TimeSpend[[#This Row],[Personnel number]]&lt;&gt;"",TimeSpend[[#This Row],[Date]]&lt;&gt;""),TimeSpend[[#This Row],[Activity description]],"")</f>
        <v>#VALUE!</v>
      </c>
      <c r="H3882" s="36" t="e">
        <f>IF(AND(TimeSpend[[#This Row],[Personnel number]]&lt;&gt;"",TimeSpend[[#This Row],[Date]]&lt;&gt;""),TimeSpend[[#This Row],[Start Time]],"")</f>
        <v>#VALUE!</v>
      </c>
      <c r="I3882" s="36" t="e">
        <f>IF(AND(TimeSpend[[#This Row],[Personnel number]]&lt;&gt;"",TimeSpend[[#This Row],[Date]]&lt;&gt;""),TimeSpend[[#This Row],[End Time]],"")</f>
        <v>#VALUE!</v>
      </c>
      <c r="J3882" t="e">
        <f>IF(AND(TimeSpend[[#This Row],[Personnel number]]&lt;&gt;"",TimeSpend[[#This Row],[Date]]&lt;&gt;""),TimeSpend[[#This Row],[Location]],"")</f>
        <v>#VALUE!</v>
      </c>
      <c r="K3882" t="e">
        <f>IF(AND(TimeSpend[[#This Row],[Personnel number]]&lt;&gt;"",TimeSpend[[#This Row],[Date]]&lt;&gt;""),TimeSpend[[#This Row],[Task]],"")</f>
        <v>#VALUE!</v>
      </c>
      <c r="L3882" t="e">
        <f>IF(AND(TimeSpend[[#This Row],[Personnel number]]&lt;&gt;"",TimeSpend[[#This Row],[Date]]&lt;&gt;""),Utilization!$J$2,"")</f>
        <v>#VALUE!</v>
      </c>
      <c r="M3882" t="e">
        <f>IF(AND(TimeSpend[[#This Row],[Personnel number]]&lt;&gt;"",TimeSpend[[#This Row],[Date]]&lt;&gt;""),TimeSpend[[#This Row],[Employee Name]],"")</f>
        <v>#VALUE!</v>
      </c>
      <c r="N3882" t="e">
        <f t="shared" si="120"/>
        <v>#VALUE!</v>
      </c>
      <c r="O3882" t="e">
        <f t="shared" si="121"/>
        <v>#VALUE!</v>
      </c>
      <c r="P3882" t="e">
        <f>IF(D3882&lt;&gt;"",VLOOKUP(D3882,Projects!B:C,2,0),"")</f>
        <v>#VALUE!</v>
      </c>
    </row>
    <row r="3883" spans="1:16" x14ac:dyDescent="0.25">
      <c r="A3883" t="e">
        <f>UPPER(IF(AND(TimeSpend[[#This Row],[Personnel number]]&lt;&gt;"",TimeSpend[[#This Row],[Date]]&lt;&gt;""),TimeSpend[[#This Row],[Personnel number]],""))</f>
        <v>#VALUE!</v>
      </c>
      <c r="B3883" s="85" t="e">
        <f>IF(AND(TimeSpend[[#This Row],[Personnel number]]&lt;&gt;"",TimeSpend[[#This Row],[Date]]&lt;&gt;""),TEXT(TimeSpend[[#This Row],[Date]],"[$-409]yyyyMMdd"),"")</f>
        <v>#VALUE!</v>
      </c>
      <c r="C3883" s="33" t="e">
        <f>IF(AND(TimeSpend[[#This Row],[Personnel number]]&lt;&gt;"",TimeSpend[[#This Row],[Date]]&lt;&gt;""),SUBSTITUTE(TimeSpend[[#This Row],[Hours]],",","."),"")</f>
        <v>#VALUE!</v>
      </c>
      <c r="D3883" t="e">
        <f>IF(AND(TimeSpend[[#This Row],[Personnel number]]&lt;&gt;"",TimeSpend[[#This Row],[Date]]&lt;&gt;""),TimeSpend[[#This Row],[Network]],"")</f>
        <v>#VALUE!</v>
      </c>
      <c r="E3883" t="e">
        <f>IF(AND(TimeSpend[[#This Row],[Personnel number]]&lt;&gt;"",TimeSpend[[#This Row],[Date]]&lt;&gt;""),TimeSpend[[#This Row],[Network Description]],"")</f>
        <v>#VALUE!</v>
      </c>
      <c r="F3883" t="e">
        <f>IF(AND(TimeSpend[[#This Row],[Personnel number]]&lt;&gt;"",TimeSpend[[#This Row],[Date]]&lt;&gt;""),TimeSpend[[#This Row],[Activity]],"")</f>
        <v>#VALUE!</v>
      </c>
      <c r="G3883" t="e">
        <f>IF(AND(TimeSpend[[#This Row],[Personnel number]]&lt;&gt;"",TimeSpend[[#This Row],[Date]]&lt;&gt;""),TimeSpend[[#This Row],[Activity description]],"")</f>
        <v>#VALUE!</v>
      </c>
      <c r="H3883" s="36" t="e">
        <f>IF(AND(TimeSpend[[#This Row],[Personnel number]]&lt;&gt;"",TimeSpend[[#This Row],[Date]]&lt;&gt;""),TimeSpend[[#This Row],[Start Time]],"")</f>
        <v>#VALUE!</v>
      </c>
      <c r="I3883" s="36" t="e">
        <f>IF(AND(TimeSpend[[#This Row],[Personnel number]]&lt;&gt;"",TimeSpend[[#This Row],[Date]]&lt;&gt;""),TimeSpend[[#This Row],[End Time]],"")</f>
        <v>#VALUE!</v>
      </c>
      <c r="J3883" t="e">
        <f>IF(AND(TimeSpend[[#This Row],[Personnel number]]&lt;&gt;"",TimeSpend[[#This Row],[Date]]&lt;&gt;""),TimeSpend[[#This Row],[Location]],"")</f>
        <v>#VALUE!</v>
      </c>
      <c r="K3883" t="e">
        <f>IF(AND(TimeSpend[[#This Row],[Personnel number]]&lt;&gt;"",TimeSpend[[#This Row],[Date]]&lt;&gt;""),TimeSpend[[#This Row],[Task]],"")</f>
        <v>#VALUE!</v>
      </c>
      <c r="L3883" t="e">
        <f>IF(AND(TimeSpend[[#This Row],[Personnel number]]&lt;&gt;"",TimeSpend[[#This Row],[Date]]&lt;&gt;""),Utilization!$J$2,"")</f>
        <v>#VALUE!</v>
      </c>
      <c r="M3883" t="e">
        <f>IF(AND(TimeSpend[[#This Row],[Personnel number]]&lt;&gt;"",TimeSpend[[#This Row],[Date]]&lt;&gt;""),TimeSpend[[#This Row],[Employee Name]],"")</f>
        <v>#VALUE!</v>
      </c>
      <c r="N3883" t="e">
        <f t="shared" si="120"/>
        <v>#VALUE!</v>
      </c>
      <c r="O3883" t="e">
        <f t="shared" si="121"/>
        <v>#VALUE!</v>
      </c>
      <c r="P3883" t="e">
        <f>IF(D3883&lt;&gt;"",VLOOKUP(D3883,Projects!B:C,2,0),"")</f>
        <v>#VALUE!</v>
      </c>
    </row>
    <row r="3884" spans="1:16" x14ac:dyDescent="0.25">
      <c r="A3884" t="e">
        <f>UPPER(IF(AND(TimeSpend[[#This Row],[Personnel number]]&lt;&gt;"",TimeSpend[[#This Row],[Date]]&lt;&gt;""),TimeSpend[[#This Row],[Personnel number]],""))</f>
        <v>#VALUE!</v>
      </c>
      <c r="B3884" s="85" t="e">
        <f>IF(AND(TimeSpend[[#This Row],[Personnel number]]&lt;&gt;"",TimeSpend[[#This Row],[Date]]&lt;&gt;""),TEXT(TimeSpend[[#This Row],[Date]],"[$-409]yyyyMMdd"),"")</f>
        <v>#VALUE!</v>
      </c>
      <c r="C3884" s="33" t="e">
        <f>IF(AND(TimeSpend[[#This Row],[Personnel number]]&lt;&gt;"",TimeSpend[[#This Row],[Date]]&lt;&gt;""),SUBSTITUTE(TimeSpend[[#This Row],[Hours]],",","."),"")</f>
        <v>#VALUE!</v>
      </c>
      <c r="D3884" t="e">
        <f>IF(AND(TimeSpend[[#This Row],[Personnel number]]&lt;&gt;"",TimeSpend[[#This Row],[Date]]&lt;&gt;""),TimeSpend[[#This Row],[Network]],"")</f>
        <v>#VALUE!</v>
      </c>
      <c r="E3884" t="e">
        <f>IF(AND(TimeSpend[[#This Row],[Personnel number]]&lt;&gt;"",TimeSpend[[#This Row],[Date]]&lt;&gt;""),TimeSpend[[#This Row],[Network Description]],"")</f>
        <v>#VALUE!</v>
      </c>
      <c r="F3884" t="e">
        <f>IF(AND(TimeSpend[[#This Row],[Personnel number]]&lt;&gt;"",TimeSpend[[#This Row],[Date]]&lt;&gt;""),TimeSpend[[#This Row],[Activity]],"")</f>
        <v>#VALUE!</v>
      </c>
      <c r="G3884" t="e">
        <f>IF(AND(TimeSpend[[#This Row],[Personnel number]]&lt;&gt;"",TimeSpend[[#This Row],[Date]]&lt;&gt;""),TimeSpend[[#This Row],[Activity description]],"")</f>
        <v>#VALUE!</v>
      </c>
      <c r="H3884" s="36" t="e">
        <f>IF(AND(TimeSpend[[#This Row],[Personnel number]]&lt;&gt;"",TimeSpend[[#This Row],[Date]]&lt;&gt;""),TimeSpend[[#This Row],[Start Time]],"")</f>
        <v>#VALUE!</v>
      </c>
      <c r="I3884" s="36" t="e">
        <f>IF(AND(TimeSpend[[#This Row],[Personnel number]]&lt;&gt;"",TimeSpend[[#This Row],[Date]]&lt;&gt;""),TimeSpend[[#This Row],[End Time]],"")</f>
        <v>#VALUE!</v>
      </c>
      <c r="J3884" t="e">
        <f>IF(AND(TimeSpend[[#This Row],[Personnel number]]&lt;&gt;"",TimeSpend[[#This Row],[Date]]&lt;&gt;""),TimeSpend[[#This Row],[Location]],"")</f>
        <v>#VALUE!</v>
      </c>
      <c r="K3884" t="e">
        <f>IF(AND(TimeSpend[[#This Row],[Personnel number]]&lt;&gt;"",TimeSpend[[#This Row],[Date]]&lt;&gt;""),TimeSpend[[#This Row],[Task]],"")</f>
        <v>#VALUE!</v>
      </c>
      <c r="L3884" t="e">
        <f>IF(AND(TimeSpend[[#This Row],[Personnel number]]&lt;&gt;"",TimeSpend[[#This Row],[Date]]&lt;&gt;""),Utilization!$J$2,"")</f>
        <v>#VALUE!</v>
      </c>
      <c r="M3884" t="e">
        <f>IF(AND(TimeSpend[[#This Row],[Personnel number]]&lt;&gt;"",TimeSpend[[#This Row],[Date]]&lt;&gt;""),TimeSpend[[#This Row],[Employee Name]],"")</f>
        <v>#VALUE!</v>
      </c>
      <c r="N3884" t="e">
        <f t="shared" si="120"/>
        <v>#VALUE!</v>
      </c>
      <c r="O3884" t="e">
        <f t="shared" si="121"/>
        <v>#VALUE!</v>
      </c>
      <c r="P3884" t="e">
        <f>IF(D3884&lt;&gt;"",VLOOKUP(D3884,Projects!B:C,2,0),"")</f>
        <v>#VALUE!</v>
      </c>
    </row>
    <row r="3885" spans="1:16" x14ac:dyDescent="0.25">
      <c r="A3885" t="e">
        <f>UPPER(IF(AND(TimeSpend[[#This Row],[Personnel number]]&lt;&gt;"",TimeSpend[[#This Row],[Date]]&lt;&gt;""),TimeSpend[[#This Row],[Personnel number]],""))</f>
        <v>#VALUE!</v>
      </c>
      <c r="B3885" s="85" t="e">
        <f>IF(AND(TimeSpend[[#This Row],[Personnel number]]&lt;&gt;"",TimeSpend[[#This Row],[Date]]&lt;&gt;""),TEXT(TimeSpend[[#This Row],[Date]],"[$-409]yyyyMMdd"),"")</f>
        <v>#VALUE!</v>
      </c>
      <c r="C3885" s="33" t="e">
        <f>IF(AND(TimeSpend[[#This Row],[Personnel number]]&lt;&gt;"",TimeSpend[[#This Row],[Date]]&lt;&gt;""),SUBSTITUTE(TimeSpend[[#This Row],[Hours]],",","."),"")</f>
        <v>#VALUE!</v>
      </c>
      <c r="D3885" t="e">
        <f>IF(AND(TimeSpend[[#This Row],[Personnel number]]&lt;&gt;"",TimeSpend[[#This Row],[Date]]&lt;&gt;""),TimeSpend[[#This Row],[Network]],"")</f>
        <v>#VALUE!</v>
      </c>
      <c r="E3885" t="e">
        <f>IF(AND(TimeSpend[[#This Row],[Personnel number]]&lt;&gt;"",TimeSpend[[#This Row],[Date]]&lt;&gt;""),TimeSpend[[#This Row],[Network Description]],"")</f>
        <v>#VALUE!</v>
      </c>
      <c r="F3885" t="e">
        <f>IF(AND(TimeSpend[[#This Row],[Personnel number]]&lt;&gt;"",TimeSpend[[#This Row],[Date]]&lt;&gt;""),TimeSpend[[#This Row],[Activity]],"")</f>
        <v>#VALUE!</v>
      </c>
      <c r="G3885" t="e">
        <f>IF(AND(TimeSpend[[#This Row],[Personnel number]]&lt;&gt;"",TimeSpend[[#This Row],[Date]]&lt;&gt;""),TimeSpend[[#This Row],[Activity description]],"")</f>
        <v>#VALUE!</v>
      </c>
      <c r="H3885" s="36" t="e">
        <f>IF(AND(TimeSpend[[#This Row],[Personnel number]]&lt;&gt;"",TimeSpend[[#This Row],[Date]]&lt;&gt;""),TimeSpend[[#This Row],[Start Time]],"")</f>
        <v>#VALUE!</v>
      </c>
      <c r="I3885" s="36" t="e">
        <f>IF(AND(TimeSpend[[#This Row],[Personnel number]]&lt;&gt;"",TimeSpend[[#This Row],[Date]]&lt;&gt;""),TimeSpend[[#This Row],[End Time]],"")</f>
        <v>#VALUE!</v>
      </c>
      <c r="J3885" t="e">
        <f>IF(AND(TimeSpend[[#This Row],[Personnel number]]&lt;&gt;"",TimeSpend[[#This Row],[Date]]&lt;&gt;""),TimeSpend[[#This Row],[Location]],"")</f>
        <v>#VALUE!</v>
      </c>
      <c r="K3885" t="e">
        <f>IF(AND(TimeSpend[[#This Row],[Personnel number]]&lt;&gt;"",TimeSpend[[#This Row],[Date]]&lt;&gt;""),TimeSpend[[#This Row],[Task]],"")</f>
        <v>#VALUE!</v>
      </c>
      <c r="L3885" t="e">
        <f>IF(AND(TimeSpend[[#This Row],[Personnel number]]&lt;&gt;"",TimeSpend[[#This Row],[Date]]&lt;&gt;""),Utilization!$J$2,"")</f>
        <v>#VALUE!</v>
      </c>
      <c r="M3885" t="e">
        <f>IF(AND(TimeSpend[[#This Row],[Personnel number]]&lt;&gt;"",TimeSpend[[#This Row],[Date]]&lt;&gt;""),TimeSpend[[#This Row],[Employee Name]],"")</f>
        <v>#VALUE!</v>
      </c>
      <c r="N3885" t="e">
        <f t="shared" si="120"/>
        <v>#VALUE!</v>
      </c>
      <c r="O3885" t="e">
        <f t="shared" si="121"/>
        <v>#VALUE!</v>
      </c>
      <c r="P3885" t="e">
        <f>IF(D3885&lt;&gt;"",VLOOKUP(D3885,Projects!B:C,2,0),"")</f>
        <v>#VALUE!</v>
      </c>
    </row>
    <row r="3886" spans="1:16" x14ac:dyDescent="0.25">
      <c r="A3886" t="e">
        <f>UPPER(IF(AND(TimeSpend[[#This Row],[Personnel number]]&lt;&gt;"",TimeSpend[[#This Row],[Date]]&lt;&gt;""),TimeSpend[[#This Row],[Personnel number]],""))</f>
        <v>#VALUE!</v>
      </c>
      <c r="B3886" s="85" t="e">
        <f>IF(AND(TimeSpend[[#This Row],[Personnel number]]&lt;&gt;"",TimeSpend[[#This Row],[Date]]&lt;&gt;""),TEXT(TimeSpend[[#This Row],[Date]],"[$-409]yyyyMMdd"),"")</f>
        <v>#VALUE!</v>
      </c>
      <c r="C3886" s="33" t="e">
        <f>IF(AND(TimeSpend[[#This Row],[Personnel number]]&lt;&gt;"",TimeSpend[[#This Row],[Date]]&lt;&gt;""),SUBSTITUTE(TimeSpend[[#This Row],[Hours]],",","."),"")</f>
        <v>#VALUE!</v>
      </c>
      <c r="D3886" t="e">
        <f>IF(AND(TimeSpend[[#This Row],[Personnel number]]&lt;&gt;"",TimeSpend[[#This Row],[Date]]&lt;&gt;""),TimeSpend[[#This Row],[Network]],"")</f>
        <v>#VALUE!</v>
      </c>
      <c r="E3886" t="e">
        <f>IF(AND(TimeSpend[[#This Row],[Personnel number]]&lt;&gt;"",TimeSpend[[#This Row],[Date]]&lt;&gt;""),TimeSpend[[#This Row],[Network Description]],"")</f>
        <v>#VALUE!</v>
      </c>
      <c r="F3886" t="e">
        <f>IF(AND(TimeSpend[[#This Row],[Personnel number]]&lt;&gt;"",TimeSpend[[#This Row],[Date]]&lt;&gt;""),TimeSpend[[#This Row],[Activity]],"")</f>
        <v>#VALUE!</v>
      </c>
      <c r="G3886" t="e">
        <f>IF(AND(TimeSpend[[#This Row],[Personnel number]]&lt;&gt;"",TimeSpend[[#This Row],[Date]]&lt;&gt;""),TimeSpend[[#This Row],[Activity description]],"")</f>
        <v>#VALUE!</v>
      </c>
      <c r="H3886" s="36" t="e">
        <f>IF(AND(TimeSpend[[#This Row],[Personnel number]]&lt;&gt;"",TimeSpend[[#This Row],[Date]]&lt;&gt;""),TimeSpend[[#This Row],[Start Time]],"")</f>
        <v>#VALUE!</v>
      </c>
      <c r="I3886" s="36" t="e">
        <f>IF(AND(TimeSpend[[#This Row],[Personnel number]]&lt;&gt;"",TimeSpend[[#This Row],[Date]]&lt;&gt;""),TimeSpend[[#This Row],[End Time]],"")</f>
        <v>#VALUE!</v>
      </c>
      <c r="J3886" t="e">
        <f>IF(AND(TimeSpend[[#This Row],[Personnel number]]&lt;&gt;"",TimeSpend[[#This Row],[Date]]&lt;&gt;""),TimeSpend[[#This Row],[Location]],"")</f>
        <v>#VALUE!</v>
      </c>
      <c r="K3886" t="e">
        <f>IF(AND(TimeSpend[[#This Row],[Personnel number]]&lt;&gt;"",TimeSpend[[#This Row],[Date]]&lt;&gt;""),TimeSpend[[#This Row],[Task]],"")</f>
        <v>#VALUE!</v>
      </c>
      <c r="L3886" t="e">
        <f>IF(AND(TimeSpend[[#This Row],[Personnel number]]&lt;&gt;"",TimeSpend[[#This Row],[Date]]&lt;&gt;""),Utilization!$J$2,"")</f>
        <v>#VALUE!</v>
      </c>
      <c r="M3886" t="e">
        <f>IF(AND(TimeSpend[[#This Row],[Personnel number]]&lt;&gt;"",TimeSpend[[#This Row],[Date]]&lt;&gt;""),TimeSpend[[#This Row],[Employee Name]],"")</f>
        <v>#VALUE!</v>
      </c>
      <c r="N3886" t="e">
        <f t="shared" si="120"/>
        <v>#VALUE!</v>
      </c>
      <c r="O3886" t="e">
        <f t="shared" si="121"/>
        <v>#VALUE!</v>
      </c>
      <c r="P3886" t="e">
        <f>IF(D3886&lt;&gt;"",VLOOKUP(D3886,Projects!B:C,2,0),"")</f>
        <v>#VALUE!</v>
      </c>
    </row>
    <row r="3887" spans="1:16" x14ac:dyDescent="0.25">
      <c r="A3887" t="e">
        <f>UPPER(IF(AND(TimeSpend[[#This Row],[Personnel number]]&lt;&gt;"",TimeSpend[[#This Row],[Date]]&lt;&gt;""),TimeSpend[[#This Row],[Personnel number]],""))</f>
        <v>#VALUE!</v>
      </c>
      <c r="B3887" s="85" t="e">
        <f>IF(AND(TimeSpend[[#This Row],[Personnel number]]&lt;&gt;"",TimeSpend[[#This Row],[Date]]&lt;&gt;""),TEXT(TimeSpend[[#This Row],[Date]],"[$-409]yyyyMMdd"),"")</f>
        <v>#VALUE!</v>
      </c>
      <c r="C3887" s="33" t="e">
        <f>IF(AND(TimeSpend[[#This Row],[Personnel number]]&lt;&gt;"",TimeSpend[[#This Row],[Date]]&lt;&gt;""),SUBSTITUTE(TimeSpend[[#This Row],[Hours]],",","."),"")</f>
        <v>#VALUE!</v>
      </c>
      <c r="D3887" t="e">
        <f>IF(AND(TimeSpend[[#This Row],[Personnel number]]&lt;&gt;"",TimeSpend[[#This Row],[Date]]&lt;&gt;""),TimeSpend[[#This Row],[Network]],"")</f>
        <v>#VALUE!</v>
      </c>
      <c r="E3887" t="e">
        <f>IF(AND(TimeSpend[[#This Row],[Personnel number]]&lt;&gt;"",TimeSpend[[#This Row],[Date]]&lt;&gt;""),TimeSpend[[#This Row],[Network Description]],"")</f>
        <v>#VALUE!</v>
      </c>
      <c r="F3887" t="e">
        <f>IF(AND(TimeSpend[[#This Row],[Personnel number]]&lt;&gt;"",TimeSpend[[#This Row],[Date]]&lt;&gt;""),TimeSpend[[#This Row],[Activity]],"")</f>
        <v>#VALUE!</v>
      </c>
      <c r="G3887" t="e">
        <f>IF(AND(TimeSpend[[#This Row],[Personnel number]]&lt;&gt;"",TimeSpend[[#This Row],[Date]]&lt;&gt;""),TimeSpend[[#This Row],[Activity description]],"")</f>
        <v>#VALUE!</v>
      </c>
      <c r="H3887" s="36" t="e">
        <f>IF(AND(TimeSpend[[#This Row],[Personnel number]]&lt;&gt;"",TimeSpend[[#This Row],[Date]]&lt;&gt;""),TimeSpend[[#This Row],[Start Time]],"")</f>
        <v>#VALUE!</v>
      </c>
      <c r="I3887" s="36" t="e">
        <f>IF(AND(TimeSpend[[#This Row],[Personnel number]]&lt;&gt;"",TimeSpend[[#This Row],[Date]]&lt;&gt;""),TimeSpend[[#This Row],[End Time]],"")</f>
        <v>#VALUE!</v>
      </c>
      <c r="J3887" t="e">
        <f>IF(AND(TimeSpend[[#This Row],[Personnel number]]&lt;&gt;"",TimeSpend[[#This Row],[Date]]&lt;&gt;""),TimeSpend[[#This Row],[Location]],"")</f>
        <v>#VALUE!</v>
      </c>
      <c r="K3887" t="e">
        <f>IF(AND(TimeSpend[[#This Row],[Personnel number]]&lt;&gt;"",TimeSpend[[#This Row],[Date]]&lt;&gt;""),TimeSpend[[#This Row],[Task]],"")</f>
        <v>#VALUE!</v>
      </c>
      <c r="L3887" t="e">
        <f>IF(AND(TimeSpend[[#This Row],[Personnel number]]&lt;&gt;"",TimeSpend[[#This Row],[Date]]&lt;&gt;""),Utilization!$J$2,"")</f>
        <v>#VALUE!</v>
      </c>
      <c r="M3887" t="e">
        <f>IF(AND(TimeSpend[[#This Row],[Personnel number]]&lt;&gt;"",TimeSpend[[#This Row],[Date]]&lt;&gt;""),TimeSpend[[#This Row],[Employee Name]],"")</f>
        <v>#VALUE!</v>
      </c>
      <c r="N3887" t="e">
        <f t="shared" si="120"/>
        <v>#VALUE!</v>
      </c>
      <c r="O3887" t="e">
        <f t="shared" si="121"/>
        <v>#VALUE!</v>
      </c>
      <c r="P3887" t="e">
        <f>IF(D3887&lt;&gt;"",VLOOKUP(D3887,Projects!B:C,2,0),"")</f>
        <v>#VALUE!</v>
      </c>
    </row>
    <row r="3888" spans="1:16" x14ac:dyDescent="0.25">
      <c r="A3888" t="e">
        <f>UPPER(IF(AND(TimeSpend[[#This Row],[Personnel number]]&lt;&gt;"",TimeSpend[[#This Row],[Date]]&lt;&gt;""),TimeSpend[[#This Row],[Personnel number]],""))</f>
        <v>#VALUE!</v>
      </c>
      <c r="B3888" s="85" t="e">
        <f>IF(AND(TimeSpend[[#This Row],[Personnel number]]&lt;&gt;"",TimeSpend[[#This Row],[Date]]&lt;&gt;""),TEXT(TimeSpend[[#This Row],[Date]],"[$-409]yyyyMMdd"),"")</f>
        <v>#VALUE!</v>
      </c>
      <c r="C3888" s="33" t="e">
        <f>IF(AND(TimeSpend[[#This Row],[Personnel number]]&lt;&gt;"",TimeSpend[[#This Row],[Date]]&lt;&gt;""),SUBSTITUTE(TimeSpend[[#This Row],[Hours]],",","."),"")</f>
        <v>#VALUE!</v>
      </c>
      <c r="D3888" t="e">
        <f>IF(AND(TimeSpend[[#This Row],[Personnel number]]&lt;&gt;"",TimeSpend[[#This Row],[Date]]&lt;&gt;""),TimeSpend[[#This Row],[Network]],"")</f>
        <v>#VALUE!</v>
      </c>
      <c r="E3888" t="e">
        <f>IF(AND(TimeSpend[[#This Row],[Personnel number]]&lt;&gt;"",TimeSpend[[#This Row],[Date]]&lt;&gt;""),TimeSpend[[#This Row],[Network Description]],"")</f>
        <v>#VALUE!</v>
      </c>
      <c r="F3888" t="e">
        <f>IF(AND(TimeSpend[[#This Row],[Personnel number]]&lt;&gt;"",TimeSpend[[#This Row],[Date]]&lt;&gt;""),TimeSpend[[#This Row],[Activity]],"")</f>
        <v>#VALUE!</v>
      </c>
      <c r="G3888" t="e">
        <f>IF(AND(TimeSpend[[#This Row],[Personnel number]]&lt;&gt;"",TimeSpend[[#This Row],[Date]]&lt;&gt;""),TimeSpend[[#This Row],[Activity description]],"")</f>
        <v>#VALUE!</v>
      </c>
      <c r="H3888" s="36" t="e">
        <f>IF(AND(TimeSpend[[#This Row],[Personnel number]]&lt;&gt;"",TimeSpend[[#This Row],[Date]]&lt;&gt;""),TimeSpend[[#This Row],[Start Time]],"")</f>
        <v>#VALUE!</v>
      </c>
      <c r="I3888" s="36" t="e">
        <f>IF(AND(TimeSpend[[#This Row],[Personnel number]]&lt;&gt;"",TimeSpend[[#This Row],[Date]]&lt;&gt;""),TimeSpend[[#This Row],[End Time]],"")</f>
        <v>#VALUE!</v>
      </c>
      <c r="J3888" t="e">
        <f>IF(AND(TimeSpend[[#This Row],[Personnel number]]&lt;&gt;"",TimeSpend[[#This Row],[Date]]&lt;&gt;""),TimeSpend[[#This Row],[Location]],"")</f>
        <v>#VALUE!</v>
      </c>
      <c r="K3888" t="e">
        <f>IF(AND(TimeSpend[[#This Row],[Personnel number]]&lt;&gt;"",TimeSpend[[#This Row],[Date]]&lt;&gt;""),TimeSpend[[#This Row],[Task]],"")</f>
        <v>#VALUE!</v>
      </c>
      <c r="L3888" t="e">
        <f>IF(AND(TimeSpend[[#This Row],[Personnel number]]&lt;&gt;"",TimeSpend[[#This Row],[Date]]&lt;&gt;""),Utilization!$J$2,"")</f>
        <v>#VALUE!</v>
      </c>
      <c r="M3888" t="e">
        <f>IF(AND(TimeSpend[[#This Row],[Personnel number]]&lt;&gt;"",TimeSpend[[#This Row],[Date]]&lt;&gt;""),TimeSpend[[#This Row],[Employee Name]],"")</f>
        <v>#VALUE!</v>
      </c>
      <c r="N3888" t="e">
        <f t="shared" si="120"/>
        <v>#VALUE!</v>
      </c>
      <c r="O3888" t="e">
        <f t="shared" si="121"/>
        <v>#VALUE!</v>
      </c>
      <c r="P3888" t="e">
        <f>IF(D3888&lt;&gt;"",VLOOKUP(D3888,Projects!B:C,2,0),"")</f>
        <v>#VALUE!</v>
      </c>
    </row>
    <row r="3889" spans="1:16" x14ac:dyDescent="0.25">
      <c r="A3889" t="e">
        <f>UPPER(IF(AND(TimeSpend[[#This Row],[Personnel number]]&lt;&gt;"",TimeSpend[[#This Row],[Date]]&lt;&gt;""),TimeSpend[[#This Row],[Personnel number]],""))</f>
        <v>#VALUE!</v>
      </c>
      <c r="B3889" s="85" t="e">
        <f>IF(AND(TimeSpend[[#This Row],[Personnel number]]&lt;&gt;"",TimeSpend[[#This Row],[Date]]&lt;&gt;""),TEXT(TimeSpend[[#This Row],[Date]],"[$-409]yyyyMMdd"),"")</f>
        <v>#VALUE!</v>
      </c>
      <c r="C3889" s="33" t="e">
        <f>IF(AND(TimeSpend[[#This Row],[Personnel number]]&lt;&gt;"",TimeSpend[[#This Row],[Date]]&lt;&gt;""),SUBSTITUTE(TimeSpend[[#This Row],[Hours]],",","."),"")</f>
        <v>#VALUE!</v>
      </c>
      <c r="D3889" t="e">
        <f>IF(AND(TimeSpend[[#This Row],[Personnel number]]&lt;&gt;"",TimeSpend[[#This Row],[Date]]&lt;&gt;""),TimeSpend[[#This Row],[Network]],"")</f>
        <v>#VALUE!</v>
      </c>
      <c r="E3889" t="e">
        <f>IF(AND(TimeSpend[[#This Row],[Personnel number]]&lt;&gt;"",TimeSpend[[#This Row],[Date]]&lt;&gt;""),TimeSpend[[#This Row],[Network Description]],"")</f>
        <v>#VALUE!</v>
      </c>
      <c r="F3889" t="e">
        <f>IF(AND(TimeSpend[[#This Row],[Personnel number]]&lt;&gt;"",TimeSpend[[#This Row],[Date]]&lt;&gt;""),TimeSpend[[#This Row],[Activity]],"")</f>
        <v>#VALUE!</v>
      </c>
      <c r="G3889" t="e">
        <f>IF(AND(TimeSpend[[#This Row],[Personnel number]]&lt;&gt;"",TimeSpend[[#This Row],[Date]]&lt;&gt;""),TimeSpend[[#This Row],[Activity description]],"")</f>
        <v>#VALUE!</v>
      </c>
      <c r="H3889" s="36" t="e">
        <f>IF(AND(TimeSpend[[#This Row],[Personnel number]]&lt;&gt;"",TimeSpend[[#This Row],[Date]]&lt;&gt;""),TimeSpend[[#This Row],[Start Time]],"")</f>
        <v>#VALUE!</v>
      </c>
      <c r="I3889" s="36" t="e">
        <f>IF(AND(TimeSpend[[#This Row],[Personnel number]]&lt;&gt;"",TimeSpend[[#This Row],[Date]]&lt;&gt;""),TimeSpend[[#This Row],[End Time]],"")</f>
        <v>#VALUE!</v>
      </c>
      <c r="J3889" t="e">
        <f>IF(AND(TimeSpend[[#This Row],[Personnel number]]&lt;&gt;"",TimeSpend[[#This Row],[Date]]&lt;&gt;""),TimeSpend[[#This Row],[Location]],"")</f>
        <v>#VALUE!</v>
      </c>
      <c r="K3889" t="e">
        <f>IF(AND(TimeSpend[[#This Row],[Personnel number]]&lt;&gt;"",TimeSpend[[#This Row],[Date]]&lt;&gt;""),TimeSpend[[#This Row],[Task]],"")</f>
        <v>#VALUE!</v>
      </c>
      <c r="L3889" t="e">
        <f>IF(AND(TimeSpend[[#This Row],[Personnel number]]&lt;&gt;"",TimeSpend[[#This Row],[Date]]&lt;&gt;""),Utilization!$J$2,"")</f>
        <v>#VALUE!</v>
      </c>
      <c r="M3889" t="e">
        <f>IF(AND(TimeSpend[[#This Row],[Personnel number]]&lt;&gt;"",TimeSpend[[#This Row],[Date]]&lt;&gt;""),TimeSpend[[#This Row],[Employee Name]],"")</f>
        <v>#VALUE!</v>
      </c>
      <c r="N3889" t="e">
        <f t="shared" si="120"/>
        <v>#VALUE!</v>
      </c>
      <c r="O3889" t="e">
        <f t="shared" si="121"/>
        <v>#VALUE!</v>
      </c>
      <c r="P3889" t="e">
        <f>IF(D3889&lt;&gt;"",VLOOKUP(D3889,Projects!B:C,2,0),"")</f>
        <v>#VALUE!</v>
      </c>
    </row>
    <row r="3890" spans="1:16" x14ac:dyDescent="0.25">
      <c r="A3890" t="e">
        <f>UPPER(IF(AND(TimeSpend[[#This Row],[Personnel number]]&lt;&gt;"",TimeSpend[[#This Row],[Date]]&lt;&gt;""),TimeSpend[[#This Row],[Personnel number]],""))</f>
        <v>#VALUE!</v>
      </c>
      <c r="B3890" s="85" t="e">
        <f>IF(AND(TimeSpend[[#This Row],[Personnel number]]&lt;&gt;"",TimeSpend[[#This Row],[Date]]&lt;&gt;""),TEXT(TimeSpend[[#This Row],[Date]],"[$-409]yyyyMMdd"),"")</f>
        <v>#VALUE!</v>
      </c>
      <c r="C3890" s="33" t="e">
        <f>IF(AND(TimeSpend[[#This Row],[Personnel number]]&lt;&gt;"",TimeSpend[[#This Row],[Date]]&lt;&gt;""),SUBSTITUTE(TimeSpend[[#This Row],[Hours]],",","."),"")</f>
        <v>#VALUE!</v>
      </c>
      <c r="D3890" t="e">
        <f>IF(AND(TimeSpend[[#This Row],[Personnel number]]&lt;&gt;"",TimeSpend[[#This Row],[Date]]&lt;&gt;""),TimeSpend[[#This Row],[Network]],"")</f>
        <v>#VALUE!</v>
      </c>
      <c r="E3890" t="e">
        <f>IF(AND(TimeSpend[[#This Row],[Personnel number]]&lt;&gt;"",TimeSpend[[#This Row],[Date]]&lt;&gt;""),TimeSpend[[#This Row],[Network Description]],"")</f>
        <v>#VALUE!</v>
      </c>
      <c r="F3890" t="e">
        <f>IF(AND(TimeSpend[[#This Row],[Personnel number]]&lt;&gt;"",TimeSpend[[#This Row],[Date]]&lt;&gt;""),TimeSpend[[#This Row],[Activity]],"")</f>
        <v>#VALUE!</v>
      </c>
      <c r="G3890" t="e">
        <f>IF(AND(TimeSpend[[#This Row],[Personnel number]]&lt;&gt;"",TimeSpend[[#This Row],[Date]]&lt;&gt;""),TimeSpend[[#This Row],[Activity description]],"")</f>
        <v>#VALUE!</v>
      </c>
      <c r="H3890" s="36" t="e">
        <f>IF(AND(TimeSpend[[#This Row],[Personnel number]]&lt;&gt;"",TimeSpend[[#This Row],[Date]]&lt;&gt;""),TimeSpend[[#This Row],[Start Time]],"")</f>
        <v>#VALUE!</v>
      </c>
      <c r="I3890" s="36" t="e">
        <f>IF(AND(TimeSpend[[#This Row],[Personnel number]]&lt;&gt;"",TimeSpend[[#This Row],[Date]]&lt;&gt;""),TimeSpend[[#This Row],[End Time]],"")</f>
        <v>#VALUE!</v>
      </c>
      <c r="J3890" t="e">
        <f>IF(AND(TimeSpend[[#This Row],[Personnel number]]&lt;&gt;"",TimeSpend[[#This Row],[Date]]&lt;&gt;""),TimeSpend[[#This Row],[Location]],"")</f>
        <v>#VALUE!</v>
      </c>
      <c r="K3890" t="e">
        <f>IF(AND(TimeSpend[[#This Row],[Personnel number]]&lt;&gt;"",TimeSpend[[#This Row],[Date]]&lt;&gt;""),TimeSpend[[#This Row],[Task]],"")</f>
        <v>#VALUE!</v>
      </c>
      <c r="L3890" t="e">
        <f>IF(AND(TimeSpend[[#This Row],[Personnel number]]&lt;&gt;"",TimeSpend[[#This Row],[Date]]&lt;&gt;""),Utilization!$J$2,"")</f>
        <v>#VALUE!</v>
      </c>
      <c r="M3890" t="e">
        <f>IF(AND(TimeSpend[[#This Row],[Personnel number]]&lt;&gt;"",TimeSpend[[#This Row],[Date]]&lt;&gt;""),TimeSpend[[#This Row],[Employee Name]],"")</f>
        <v>#VALUE!</v>
      </c>
      <c r="N3890" t="e">
        <f t="shared" si="120"/>
        <v>#VALUE!</v>
      </c>
      <c r="O3890" t="e">
        <f t="shared" si="121"/>
        <v>#VALUE!</v>
      </c>
      <c r="P3890" t="e">
        <f>IF(D3890&lt;&gt;"",VLOOKUP(D3890,Projects!B:C,2,0),"")</f>
        <v>#VALUE!</v>
      </c>
    </row>
    <row r="3891" spans="1:16" x14ac:dyDescent="0.25">
      <c r="A3891" t="e">
        <f>UPPER(IF(AND(TimeSpend[[#This Row],[Personnel number]]&lt;&gt;"",TimeSpend[[#This Row],[Date]]&lt;&gt;""),TimeSpend[[#This Row],[Personnel number]],""))</f>
        <v>#VALUE!</v>
      </c>
      <c r="B3891" s="85" t="e">
        <f>IF(AND(TimeSpend[[#This Row],[Personnel number]]&lt;&gt;"",TimeSpend[[#This Row],[Date]]&lt;&gt;""),TEXT(TimeSpend[[#This Row],[Date]],"[$-409]yyyyMMdd"),"")</f>
        <v>#VALUE!</v>
      </c>
      <c r="C3891" s="33" t="e">
        <f>IF(AND(TimeSpend[[#This Row],[Personnel number]]&lt;&gt;"",TimeSpend[[#This Row],[Date]]&lt;&gt;""),SUBSTITUTE(TimeSpend[[#This Row],[Hours]],",","."),"")</f>
        <v>#VALUE!</v>
      </c>
      <c r="D3891" t="e">
        <f>IF(AND(TimeSpend[[#This Row],[Personnel number]]&lt;&gt;"",TimeSpend[[#This Row],[Date]]&lt;&gt;""),TimeSpend[[#This Row],[Network]],"")</f>
        <v>#VALUE!</v>
      </c>
      <c r="E3891" t="e">
        <f>IF(AND(TimeSpend[[#This Row],[Personnel number]]&lt;&gt;"",TimeSpend[[#This Row],[Date]]&lt;&gt;""),TimeSpend[[#This Row],[Network Description]],"")</f>
        <v>#VALUE!</v>
      </c>
      <c r="F3891" t="e">
        <f>IF(AND(TimeSpend[[#This Row],[Personnel number]]&lt;&gt;"",TimeSpend[[#This Row],[Date]]&lt;&gt;""),TimeSpend[[#This Row],[Activity]],"")</f>
        <v>#VALUE!</v>
      </c>
      <c r="G3891" t="e">
        <f>IF(AND(TimeSpend[[#This Row],[Personnel number]]&lt;&gt;"",TimeSpend[[#This Row],[Date]]&lt;&gt;""),TimeSpend[[#This Row],[Activity description]],"")</f>
        <v>#VALUE!</v>
      </c>
      <c r="H3891" s="36" t="e">
        <f>IF(AND(TimeSpend[[#This Row],[Personnel number]]&lt;&gt;"",TimeSpend[[#This Row],[Date]]&lt;&gt;""),TimeSpend[[#This Row],[Start Time]],"")</f>
        <v>#VALUE!</v>
      </c>
      <c r="I3891" s="36" t="e">
        <f>IF(AND(TimeSpend[[#This Row],[Personnel number]]&lt;&gt;"",TimeSpend[[#This Row],[Date]]&lt;&gt;""),TimeSpend[[#This Row],[End Time]],"")</f>
        <v>#VALUE!</v>
      </c>
      <c r="J3891" t="e">
        <f>IF(AND(TimeSpend[[#This Row],[Personnel number]]&lt;&gt;"",TimeSpend[[#This Row],[Date]]&lt;&gt;""),TimeSpend[[#This Row],[Location]],"")</f>
        <v>#VALUE!</v>
      </c>
      <c r="K3891" t="e">
        <f>IF(AND(TimeSpend[[#This Row],[Personnel number]]&lt;&gt;"",TimeSpend[[#This Row],[Date]]&lt;&gt;""),TimeSpend[[#This Row],[Task]],"")</f>
        <v>#VALUE!</v>
      </c>
      <c r="L3891" t="e">
        <f>IF(AND(TimeSpend[[#This Row],[Personnel number]]&lt;&gt;"",TimeSpend[[#This Row],[Date]]&lt;&gt;""),Utilization!$J$2,"")</f>
        <v>#VALUE!</v>
      </c>
      <c r="M3891" t="e">
        <f>IF(AND(TimeSpend[[#This Row],[Personnel number]]&lt;&gt;"",TimeSpend[[#This Row],[Date]]&lt;&gt;""),TimeSpend[[#This Row],[Employee Name]],"")</f>
        <v>#VALUE!</v>
      </c>
      <c r="N3891" t="e">
        <f t="shared" si="120"/>
        <v>#VALUE!</v>
      </c>
      <c r="O3891" t="e">
        <f t="shared" si="121"/>
        <v>#VALUE!</v>
      </c>
      <c r="P3891" t="e">
        <f>IF(D3891&lt;&gt;"",VLOOKUP(D3891,Projects!B:C,2,0),"")</f>
        <v>#VALUE!</v>
      </c>
    </row>
    <row r="3892" spans="1:16" x14ac:dyDescent="0.25">
      <c r="A3892" t="e">
        <f>UPPER(IF(AND(TimeSpend[[#This Row],[Personnel number]]&lt;&gt;"",TimeSpend[[#This Row],[Date]]&lt;&gt;""),TimeSpend[[#This Row],[Personnel number]],""))</f>
        <v>#VALUE!</v>
      </c>
      <c r="B3892" s="85" t="e">
        <f>IF(AND(TimeSpend[[#This Row],[Personnel number]]&lt;&gt;"",TimeSpend[[#This Row],[Date]]&lt;&gt;""),TEXT(TimeSpend[[#This Row],[Date]],"[$-409]yyyyMMdd"),"")</f>
        <v>#VALUE!</v>
      </c>
      <c r="C3892" s="33" t="e">
        <f>IF(AND(TimeSpend[[#This Row],[Personnel number]]&lt;&gt;"",TimeSpend[[#This Row],[Date]]&lt;&gt;""),SUBSTITUTE(TimeSpend[[#This Row],[Hours]],",","."),"")</f>
        <v>#VALUE!</v>
      </c>
      <c r="D3892" t="e">
        <f>IF(AND(TimeSpend[[#This Row],[Personnel number]]&lt;&gt;"",TimeSpend[[#This Row],[Date]]&lt;&gt;""),TimeSpend[[#This Row],[Network]],"")</f>
        <v>#VALUE!</v>
      </c>
      <c r="E3892" t="e">
        <f>IF(AND(TimeSpend[[#This Row],[Personnel number]]&lt;&gt;"",TimeSpend[[#This Row],[Date]]&lt;&gt;""),TimeSpend[[#This Row],[Network Description]],"")</f>
        <v>#VALUE!</v>
      </c>
      <c r="F3892" t="e">
        <f>IF(AND(TimeSpend[[#This Row],[Personnel number]]&lt;&gt;"",TimeSpend[[#This Row],[Date]]&lt;&gt;""),TimeSpend[[#This Row],[Activity]],"")</f>
        <v>#VALUE!</v>
      </c>
      <c r="G3892" t="e">
        <f>IF(AND(TimeSpend[[#This Row],[Personnel number]]&lt;&gt;"",TimeSpend[[#This Row],[Date]]&lt;&gt;""),TimeSpend[[#This Row],[Activity description]],"")</f>
        <v>#VALUE!</v>
      </c>
      <c r="H3892" s="36" t="e">
        <f>IF(AND(TimeSpend[[#This Row],[Personnel number]]&lt;&gt;"",TimeSpend[[#This Row],[Date]]&lt;&gt;""),TimeSpend[[#This Row],[Start Time]],"")</f>
        <v>#VALUE!</v>
      </c>
      <c r="I3892" s="36" t="e">
        <f>IF(AND(TimeSpend[[#This Row],[Personnel number]]&lt;&gt;"",TimeSpend[[#This Row],[Date]]&lt;&gt;""),TimeSpend[[#This Row],[End Time]],"")</f>
        <v>#VALUE!</v>
      </c>
      <c r="J3892" t="e">
        <f>IF(AND(TimeSpend[[#This Row],[Personnel number]]&lt;&gt;"",TimeSpend[[#This Row],[Date]]&lt;&gt;""),TimeSpend[[#This Row],[Location]],"")</f>
        <v>#VALUE!</v>
      </c>
      <c r="K3892" t="e">
        <f>IF(AND(TimeSpend[[#This Row],[Personnel number]]&lt;&gt;"",TimeSpend[[#This Row],[Date]]&lt;&gt;""),TimeSpend[[#This Row],[Task]],"")</f>
        <v>#VALUE!</v>
      </c>
      <c r="L3892" t="e">
        <f>IF(AND(TimeSpend[[#This Row],[Personnel number]]&lt;&gt;"",TimeSpend[[#This Row],[Date]]&lt;&gt;""),Utilization!$J$2,"")</f>
        <v>#VALUE!</v>
      </c>
      <c r="M3892" t="e">
        <f>IF(AND(TimeSpend[[#This Row],[Personnel number]]&lt;&gt;"",TimeSpend[[#This Row],[Date]]&lt;&gt;""),TimeSpend[[#This Row],[Employee Name]],"")</f>
        <v>#VALUE!</v>
      </c>
      <c r="N3892" t="e">
        <f t="shared" si="120"/>
        <v>#VALUE!</v>
      </c>
      <c r="O3892" t="e">
        <f t="shared" si="121"/>
        <v>#VALUE!</v>
      </c>
      <c r="P3892" t="e">
        <f>IF(D3892&lt;&gt;"",VLOOKUP(D3892,Projects!B:C,2,0),"")</f>
        <v>#VALUE!</v>
      </c>
    </row>
    <row r="3893" spans="1:16" x14ac:dyDescent="0.25">
      <c r="A3893" t="e">
        <f>UPPER(IF(AND(TimeSpend[[#This Row],[Personnel number]]&lt;&gt;"",TimeSpend[[#This Row],[Date]]&lt;&gt;""),TimeSpend[[#This Row],[Personnel number]],""))</f>
        <v>#VALUE!</v>
      </c>
      <c r="B3893" s="85" t="e">
        <f>IF(AND(TimeSpend[[#This Row],[Personnel number]]&lt;&gt;"",TimeSpend[[#This Row],[Date]]&lt;&gt;""),TEXT(TimeSpend[[#This Row],[Date]],"[$-409]yyyyMMdd"),"")</f>
        <v>#VALUE!</v>
      </c>
      <c r="C3893" s="33" t="e">
        <f>IF(AND(TimeSpend[[#This Row],[Personnel number]]&lt;&gt;"",TimeSpend[[#This Row],[Date]]&lt;&gt;""),SUBSTITUTE(TimeSpend[[#This Row],[Hours]],",","."),"")</f>
        <v>#VALUE!</v>
      </c>
      <c r="D3893" t="e">
        <f>IF(AND(TimeSpend[[#This Row],[Personnel number]]&lt;&gt;"",TimeSpend[[#This Row],[Date]]&lt;&gt;""),TimeSpend[[#This Row],[Network]],"")</f>
        <v>#VALUE!</v>
      </c>
      <c r="E3893" t="e">
        <f>IF(AND(TimeSpend[[#This Row],[Personnel number]]&lt;&gt;"",TimeSpend[[#This Row],[Date]]&lt;&gt;""),TimeSpend[[#This Row],[Network Description]],"")</f>
        <v>#VALUE!</v>
      </c>
      <c r="F3893" t="e">
        <f>IF(AND(TimeSpend[[#This Row],[Personnel number]]&lt;&gt;"",TimeSpend[[#This Row],[Date]]&lt;&gt;""),TimeSpend[[#This Row],[Activity]],"")</f>
        <v>#VALUE!</v>
      </c>
      <c r="G3893" t="e">
        <f>IF(AND(TimeSpend[[#This Row],[Personnel number]]&lt;&gt;"",TimeSpend[[#This Row],[Date]]&lt;&gt;""),TimeSpend[[#This Row],[Activity description]],"")</f>
        <v>#VALUE!</v>
      </c>
      <c r="H3893" s="36" t="e">
        <f>IF(AND(TimeSpend[[#This Row],[Personnel number]]&lt;&gt;"",TimeSpend[[#This Row],[Date]]&lt;&gt;""),TimeSpend[[#This Row],[Start Time]],"")</f>
        <v>#VALUE!</v>
      </c>
      <c r="I3893" s="36" t="e">
        <f>IF(AND(TimeSpend[[#This Row],[Personnel number]]&lt;&gt;"",TimeSpend[[#This Row],[Date]]&lt;&gt;""),TimeSpend[[#This Row],[End Time]],"")</f>
        <v>#VALUE!</v>
      </c>
      <c r="J3893" t="e">
        <f>IF(AND(TimeSpend[[#This Row],[Personnel number]]&lt;&gt;"",TimeSpend[[#This Row],[Date]]&lt;&gt;""),TimeSpend[[#This Row],[Location]],"")</f>
        <v>#VALUE!</v>
      </c>
      <c r="K3893" t="e">
        <f>IF(AND(TimeSpend[[#This Row],[Personnel number]]&lt;&gt;"",TimeSpend[[#This Row],[Date]]&lt;&gt;""),TimeSpend[[#This Row],[Task]],"")</f>
        <v>#VALUE!</v>
      </c>
      <c r="L3893" t="e">
        <f>IF(AND(TimeSpend[[#This Row],[Personnel number]]&lt;&gt;"",TimeSpend[[#This Row],[Date]]&lt;&gt;""),Utilization!$J$2,"")</f>
        <v>#VALUE!</v>
      </c>
      <c r="M3893" t="e">
        <f>IF(AND(TimeSpend[[#This Row],[Personnel number]]&lt;&gt;"",TimeSpend[[#This Row],[Date]]&lt;&gt;""),TimeSpend[[#This Row],[Employee Name]],"")</f>
        <v>#VALUE!</v>
      </c>
      <c r="N3893" t="e">
        <f t="shared" si="120"/>
        <v>#VALUE!</v>
      </c>
      <c r="O3893" t="e">
        <f t="shared" si="121"/>
        <v>#VALUE!</v>
      </c>
      <c r="P3893" t="e">
        <f>IF(D3893&lt;&gt;"",VLOOKUP(D3893,Projects!B:C,2,0),"")</f>
        <v>#VALUE!</v>
      </c>
    </row>
    <row r="3894" spans="1:16" x14ac:dyDescent="0.25">
      <c r="A3894" t="e">
        <f>UPPER(IF(AND(TimeSpend[[#This Row],[Personnel number]]&lt;&gt;"",TimeSpend[[#This Row],[Date]]&lt;&gt;""),TimeSpend[[#This Row],[Personnel number]],""))</f>
        <v>#VALUE!</v>
      </c>
      <c r="B3894" s="85" t="e">
        <f>IF(AND(TimeSpend[[#This Row],[Personnel number]]&lt;&gt;"",TimeSpend[[#This Row],[Date]]&lt;&gt;""),TEXT(TimeSpend[[#This Row],[Date]],"[$-409]yyyyMMdd"),"")</f>
        <v>#VALUE!</v>
      </c>
      <c r="C3894" s="33" t="e">
        <f>IF(AND(TimeSpend[[#This Row],[Personnel number]]&lt;&gt;"",TimeSpend[[#This Row],[Date]]&lt;&gt;""),SUBSTITUTE(TimeSpend[[#This Row],[Hours]],",","."),"")</f>
        <v>#VALUE!</v>
      </c>
      <c r="D3894" t="e">
        <f>IF(AND(TimeSpend[[#This Row],[Personnel number]]&lt;&gt;"",TimeSpend[[#This Row],[Date]]&lt;&gt;""),TimeSpend[[#This Row],[Network]],"")</f>
        <v>#VALUE!</v>
      </c>
      <c r="E3894" t="e">
        <f>IF(AND(TimeSpend[[#This Row],[Personnel number]]&lt;&gt;"",TimeSpend[[#This Row],[Date]]&lt;&gt;""),TimeSpend[[#This Row],[Network Description]],"")</f>
        <v>#VALUE!</v>
      </c>
      <c r="F3894" t="e">
        <f>IF(AND(TimeSpend[[#This Row],[Personnel number]]&lt;&gt;"",TimeSpend[[#This Row],[Date]]&lt;&gt;""),TimeSpend[[#This Row],[Activity]],"")</f>
        <v>#VALUE!</v>
      </c>
      <c r="G3894" t="e">
        <f>IF(AND(TimeSpend[[#This Row],[Personnel number]]&lt;&gt;"",TimeSpend[[#This Row],[Date]]&lt;&gt;""),TimeSpend[[#This Row],[Activity description]],"")</f>
        <v>#VALUE!</v>
      </c>
      <c r="H3894" s="36" t="e">
        <f>IF(AND(TimeSpend[[#This Row],[Personnel number]]&lt;&gt;"",TimeSpend[[#This Row],[Date]]&lt;&gt;""),TimeSpend[[#This Row],[Start Time]],"")</f>
        <v>#VALUE!</v>
      </c>
      <c r="I3894" s="36" t="e">
        <f>IF(AND(TimeSpend[[#This Row],[Personnel number]]&lt;&gt;"",TimeSpend[[#This Row],[Date]]&lt;&gt;""),TimeSpend[[#This Row],[End Time]],"")</f>
        <v>#VALUE!</v>
      </c>
      <c r="J3894" t="e">
        <f>IF(AND(TimeSpend[[#This Row],[Personnel number]]&lt;&gt;"",TimeSpend[[#This Row],[Date]]&lt;&gt;""),TimeSpend[[#This Row],[Location]],"")</f>
        <v>#VALUE!</v>
      </c>
      <c r="K3894" t="e">
        <f>IF(AND(TimeSpend[[#This Row],[Personnel number]]&lt;&gt;"",TimeSpend[[#This Row],[Date]]&lt;&gt;""),TimeSpend[[#This Row],[Task]],"")</f>
        <v>#VALUE!</v>
      </c>
      <c r="L3894" t="e">
        <f>IF(AND(TimeSpend[[#This Row],[Personnel number]]&lt;&gt;"",TimeSpend[[#This Row],[Date]]&lt;&gt;""),Utilization!$J$2,"")</f>
        <v>#VALUE!</v>
      </c>
      <c r="M3894" t="e">
        <f>IF(AND(TimeSpend[[#This Row],[Personnel number]]&lt;&gt;"",TimeSpend[[#This Row],[Date]]&lt;&gt;""),TimeSpend[[#This Row],[Employee Name]],"")</f>
        <v>#VALUE!</v>
      </c>
      <c r="N3894" t="e">
        <f t="shared" si="120"/>
        <v>#VALUE!</v>
      </c>
      <c r="O3894" t="e">
        <f t="shared" si="121"/>
        <v>#VALUE!</v>
      </c>
      <c r="P3894" t="e">
        <f>IF(D3894&lt;&gt;"",VLOOKUP(D3894,Projects!B:C,2,0),"")</f>
        <v>#VALUE!</v>
      </c>
    </row>
    <row r="3895" spans="1:16" x14ac:dyDescent="0.25">
      <c r="A3895" t="e">
        <f>UPPER(IF(AND(TimeSpend[[#This Row],[Personnel number]]&lt;&gt;"",TimeSpend[[#This Row],[Date]]&lt;&gt;""),TimeSpend[[#This Row],[Personnel number]],""))</f>
        <v>#VALUE!</v>
      </c>
      <c r="B3895" s="85" t="e">
        <f>IF(AND(TimeSpend[[#This Row],[Personnel number]]&lt;&gt;"",TimeSpend[[#This Row],[Date]]&lt;&gt;""),TEXT(TimeSpend[[#This Row],[Date]],"[$-409]yyyyMMdd"),"")</f>
        <v>#VALUE!</v>
      </c>
      <c r="C3895" s="33" t="e">
        <f>IF(AND(TimeSpend[[#This Row],[Personnel number]]&lt;&gt;"",TimeSpend[[#This Row],[Date]]&lt;&gt;""),SUBSTITUTE(TimeSpend[[#This Row],[Hours]],",","."),"")</f>
        <v>#VALUE!</v>
      </c>
      <c r="D3895" t="e">
        <f>IF(AND(TimeSpend[[#This Row],[Personnel number]]&lt;&gt;"",TimeSpend[[#This Row],[Date]]&lt;&gt;""),TimeSpend[[#This Row],[Network]],"")</f>
        <v>#VALUE!</v>
      </c>
      <c r="E3895" t="e">
        <f>IF(AND(TimeSpend[[#This Row],[Personnel number]]&lt;&gt;"",TimeSpend[[#This Row],[Date]]&lt;&gt;""),TimeSpend[[#This Row],[Network Description]],"")</f>
        <v>#VALUE!</v>
      </c>
      <c r="F3895" t="e">
        <f>IF(AND(TimeSpend[[#This Row],[Personnel number]]&lt;&gt;"",TimeSpend[[#This Row],[Date]]&lt;&gt;""),TimeSpend[[#This Row],[Activity]],"")</f>
        <v>#VALUE!</v>
      </c>
      <c r="G3895" t="e">
        <f>IF(AND(TimeSpend[[#This Row],[Personnel number]]&lt;&gt;"",TimeSpend[[#This Row],[Date]]&lt;&gt;""),TimeSpend[[#This Row],[Activity description]],"")</f>
        <v>#VALUE!</v>
      </c>
      <c r="H3895" s="36" t="e">
        <f>IF(AND(TimeSpend[[#This Row],[Personnel number]]&lt;&gt;"",TimeSpend[[#This Row],[Date]]&lt;&gt;""),TimeSpend[[#This Row],[Start Time]],"")</f>
        <v>#VALUE!</v>
      </c>
      <c r="I3895" s="36" t="e">
        <f>IF(AND(TimeSpend[[#This Row],[Personnel number]]&lt;&gt;"",TimeSpend[[#This Row],[Date]]&lt;&gt;""),TimeSpend[[#This Row],[End Time]],"")</f>
        <v>#VALUE!</v>
      </c>
      <c r="J3895" t="e">
        <f>IF(AND(TimeSpend[[#This Row],[Personnel number]]&lt;&gt;"",TimeSpend[[#This Row],[Date]]&lt;&gt;""),TimeSpend[[#This Row],[Location]],"")</f>
        <v>#VALUE!</v>
      </c>
      <c r="K3895" t="e">
        <f>IF(AND(TimeSpend[[#This Row],[Personnel number]]&lt;&gt;"",TimeSpend[[#This Row],[Date]]&lt;&gt;""),TimeSpend[[#This Row],[Task]],"")</f>
        <v>#VALUE!</v>
      </c>
      <c r="L3895" t="e">
        <f>IF(AND(TimeSpend[[#This Row],[Personnel number]]&lt;&gt;"",TimeSpend[[#This Row],[Date]]&lt;&gt;""),Utilization!$J$2,"")</f>
        <v>#VALUE!</v>
      </c>
      <c r="M3895" t="e">
        <f>IF(AND(TimeSpend[[#This Row],[Personnel number]]&lt;&gt;"",TimeSpend[[#This Row],[Date]]&lt;&gt;""),TimeSpend[[#This Row],[Employee Name]],"")</f>
        <v>#VALUE!</v>
      </c>
      <c r="N3895" t="e">
        <f t="shared" si="120"/>
        <v>#VALUE!</v>
      </c>
      <c r="O3895" t="e">
        <f t="shared" si="121"/>
        <v>#VALUE!</v>
      </c>
      <c r="P3895" t="e">
        <f>IF(D3895&lt;&gt;"",VLOOKUP(D3895,Projects!B:C,2,0),"")</f>
        <v>#VALUE!</v>
      </c>
    </row>
    <row r="3896" spans="1:16" x14ac:dyDescent="0.25">
      <c r="A3896" t="e">
        <f>UPPER(IF(AND(TimeSpend[[#This Row],[Personnel number]]&lt;&gt;"",TimeSpend[[#This Row],[Date]]&lt;&gt;""),TimeSpend[[#This Row],[Personnel number]],""))</f>
        <v>#VALUE!</v>
      </c>
      <c r="B3896" s="85" t="e">
        <f>IF(AND(TimeSpend[[#This Row],[Personnel number]]&lt;&gt;"",TimeSpend[[#This Row],[Date]]&lt;&gt;""),TEXT(TimeSpend[[#This Row],[Date]],"[$-409]yyyyMMdd"),"")</f>
        <v>#VALUE!</v>
      </c>
      <c r="C3896" s="33" t="e">
        <f>IF(AND(TimeSpend[[#This Row],[Personnel number]]&lt;&gt;"",TimeSpend[[#This Row],[Date]]&lt;&gt;""),SUBSTITUTE(TimeSpend[[#This Row],[Hours]],",","."),"")</f>
        <v>#VALUE!</v>
      </c>
      <c r="D3896" t="e">
        <f>IF(AND(TimeSpend[[#This Row],[Personnel number]]&lt;&gt;"",TimeSpend[[#This Row],[Date]]&lt;&gt;""),TimeSpend[[#This Row],[Network]],"")</f>
        <v>#VALUE!</v>
      </c>
      <c r="E3896" t="e">
        <f>IF(AND(TimeSpend[[#This Row],[Personnel number]]&lt;&gt;"",TimeSpend[[#This Row],[Date]]&lt;&gt;""),TimeSpend[[#This Row],[Network Description]],"")</f>
        <v>#VALUE!</v>
      </c>
      <c r="F3896" t="e">
        <f>IF(AND(TimeSpend[[#This Row],[Personnel number]]&lt;&gt;"",TimeSpend[[#This Row],[Date]]&lt;&gt;""),TimeSpend[[#This Row],[Activity]],"")</f>
        <v>#VALUE!</v>
      </c>
      <c r="G3896" t="e">
        <f>IF(AND(TimeSpend[[#This Row],[Personnel number]]&lt;&gt;"",TimeSpend[[#This Row],[Date]]&lt;&gt;""),TimeSpend[[#This Row],[Activity description]],"")</f>
        <v>#VALUE!</v>
      </c>
      <c r="H3896" s="36" t="e">
        <f>IF(AND(TimeSpend[[#This Row],[Personnel number]]&lt;&gt;"",TimeSpend[[#This Row],[Date]]&lt;&gt;""),TimeSpend[[#This Row],[Start Time]],"")</f>
        <v>#VALUE!</v>
      </c>
      <c r="I3896" s="36" t="e">
        <f>IF(AND(TimeSpend[[#This Row],[Personnel number]]&lt;&gt;"",TimeSpend[[#This Row],[Date]]&lt;&gt;""),TimeSpend[[#This Row],[End Time]],"")</f>
        <v>#VALUE!</v>
      </c>
      <c r="J3896" t="e">
        <f>IF(AND(TimeSpend[[#This Row],[Personnel number]]&lt;&gt;"",TimeSpend[[#This Row],[Date]]&lt;&gt;""),TimeSpend[[#This Row],[Location]],"")</f>
        <v>#VALUE!</v>
      </c>
      <c r="K3896" t="e">
        <f>IF(AND(TimeSpend[[#This Row],[Personnel number]]&lt;&gt;"",TimeSpend[[#This Row],[Date]]&lt;&gt;""),TimeSpend[[#This Row],[Task]],"")</f>
        <v>#VALUE!</v>
      </c>
      <c r="L3896" t="e">
        <f>IF(AND(TimeSpend[[#This Row],[Personnel number]]&lt;&gt;"",TimeSpend[[#This Row],[Date]]&lt;&gt;""),Utilization!$J$2,"")</f>
        <v>#VALUE!</v>
      </c>
      <c r="M3896" t="e">
        <f>IF(AND(TimeSpend[[#This Row],[Personnel number]]&lt;&gt;"",TimeSpend[[#This Row],[Date]]&lt;&gt;""),TimeSpend[[#This Row],[Employee Name]],"")</f>
        <v>#VALUE!</v>
      </c>
      <c r="N3896" t="e">
        <f t="shared" si="120"/>
        <v>#VALUE!</v>
      </c>
      <c r="O3896" t="e">
        <f t="shared" si="121"/>
        <v>#VALUE!</v>
      </c>
      <c r="P3896" t="e">
        <f>IF(D3896&lt;&gt;"",VLOOKUP(D3896,Projects!B:C,2,0),"")</f>
        <v>#VALUE!</v>
      </c>
    </row>
    <row r="3897" spans="1:16" x14ac:dyDescent="0.25">
      <c r="A3897" t="e">
        <f>UPPER(IF(AND(TimeSpend[[#This Row],[Personnel number]]&lt;&gt;"",TimeSpend[[#This Row],[Date]]&lt;&gt;""),TimeSpend[[#This Row],[Personnel number]],""))</f>
        <v>#VALUE!</v>
      </c>
      <c r="B3897" s="85" t="e">
        <f>IF(AND(TimeSpend[[#This Row],[Personnel number]]&lt;&gt;"",TimeSpend[[#This Row],[Date]]&lt;&gt;""),TEXT(TimeSpend[[#This Row],[Date]],"[$-409]yyyyMMdd"),"")</f>
        <v>#VALUE!</v>
      </c>
      <c r="C3897" s="33" t="e">
        <f>IF(AND(TimeSpend[[#This Row],[Personnel number]]&lt;&gt;"",TimeSpend[[#This Row],[Date]]&lt;&gt;""),SUBSTITUTE(TimeSpend[[#This Row],[Hours]],",","."),"")</f>
        <v>#VALUE!</v>
      </c>
      <c r="D3897" t="e">
        <f>IF(AND(TimeSpend[[#This Row],[Personnel number]]&lt;&gt;"",TimeSpend[[#This Row],[Date]]&lt;&gt;""),TimeSpend[[#This Row],[Network]],"")</f>
        <v>#VALUE!</v>
      </c>
      <c r="E3897" t="e">
        <f>IF(AND(TimeSpend[[#This Row],[Personnel number]]&lt;&gt;"",TimeSpend[[#This Row],[Date]]&lt;&gt;""),TimeSpend[[#This Row],[Network Description]],"")</f>
        <v>#VALUE!</v>
      </c>
      <c r="F3897" t="e">
        <f>IF(AND(TimeSpend[[#This Row],[Personnel number]]&lt;&gt;"",TimeSpend[[#This Row],[Date]]&lt;&gt;""),TimeSpend[[#This Row],[Activity]],"")</f>
        <v>#VALUE!</v>
      </c>
      <c r="G3897" t="e">
        <f>IF(AND(TimeSpend[[#This Row],[Personnel number]]&lt;&gt;"",TimeSpend[[#This Row],[Date]]&lt;&gt;""),TimeSpend[[#This Row],[Activity description]],"")</f>
        <v>#VALUE!</v>
      </c>
      <c r="H3897" s="36" t="e">
        <f>IF(AND(TimeSpend[[#This Row],[Personnel number]]&lt;&gt;"",TimeSpend[[#This Row],[Date]]&lt;&gt;""),TimeSpend[[#This Row],[Start Time]],"")</f>
        <v>#VALUE!</v>
      </c>
      <c r="I3897" s="36" t="e">
        <f>IF(AND(TimeSpend[[#This Row],[Personnel number]]&lt;&gt;"",TimeSpend[[#This Row],[Date]]&lt;&gt;""),TimeSpend[[#This Row],[End Time]],"")</f>
        <v>#VALUE!</v>
      </c>
      <c r="J3897" t="e">
        <f>IF(AND(TimeSpend[[#This Row],[Personnel number]]&lt;&gt;"",TimeSpend[[#This Row],[Date]]&lt;&gt;""),TimeSpend[[#This Row],[Location]],"")</f>
        <v>#VALUE!</v>
      </c>
      <c r="K3897" t="e">
        <f>IF(AND(TimeSpend[[#This Row],[Personnel number]]&lt;&gt;"",TimeSpend[[#This Row],[Date]]&lt;&gt;""),TimeSpend[[#This Row],[Task]],"")</f>
        <v>#VALUE!</v>
      </c>
      <c r="L3897" t="e">
        <f>IF(AND(TimeSpend[[#This Row],[Personnel number]]&lt;&gt;"",TimeSpend[[#This Row],[Date]]&lt;&gt;""),Utilization!$J$2,"")</f>
        <v>#VALUE!</v>
      </c>
      <c r="M3897" t="e">
        <f>IF(AND(TimeSpend[[#This Row],[Personnel number]]&lt;&gt;"",TimeSpend[[#This Row],[Date]]&lt;&gt;""),TimeSpend[[#This Row],[Employee Name]],"")</f>
        <v>#VALUE!</v>
      </c>
      <c r="N3897" t="e">
        <f t="shared" ref="N3897:N3960" si="122">IF(A3897&lt;&gt;"",ROW(A3897)-1,"")</f>
        <v>#VALUE!</v>
      </c>
      <c r="O3897" t="e">
        <f t="shared" ref="O3897:O3960" si="123">IF(A3897&lt;&gt;"",L3897&amp;"-"&amp;N3897,"")</f>
        <v>#VALUE!</v>
      </c>
      <c r="P3897" t="e">
        <f>IF(D3897&lt;&gt;"",VLOOKUP(D3897,Projects!B:C,2,0),"")</f>
        <v>#VALUE!</v>
      </c>
    </row>
    <row r="3898" spans="1:16" x14ac:dyDescent="0.25">
      <c r="A3898" t="e">
        <f>UPPER(IF(AND(TimeSpend[[#This Row],[Personnel number]]&lt;&gt;"",TimeSpend[[#This Row],[Date]]&lt;&gt;""),TimeSpend[[#This Row],[Personnel number]],""))</f>
        <v>#VALUE!</v>
      </c>
      <c r="B3898" s="85" t="e">
        <f>IF(AND(TimeSpend[[#This Row],[Personnel number]]&lt;&gt;"",TimeSpend[[#This Row],[Date]]&lt;&gt;""),TEXT(TimeSpend[[#This Row],[Date]],"[$-409]yyyyMMdd"),"")</f>
        <v>#VALUE!</v>
      </c>
      <c r="C3898" s="33" t="e">
        <f>IF(AND(TimeSpend[[#This Row],[Personnel number]]&lt;&gt;"",TimeSpend[[#This Row],[Date]]&lt;&gt;""),SUBSTITUTE(TimeSpend[[#This Row],[Hours]],",","."),"")</f>
        <v>#VALUE!</v>
      </c>
      <c r="D3898" t="e">
        <f>IF(AND(TimeSpend[[#This Row],[Personnel number]]&lt;&gt;"",TimeSpend[[#This Row],[Date]]&lt;&gt;""),TimeSpend[[#This Row],[Network]],"")</f>
        <v>#VALUE!</v>
      </c>
      <c r="E3898" t="e">
        <f>IF(AND(TimeSpend[[#This Row],[Personnel number]]&lt;&gt;"",TimeSpend[[#This Row],[Date]]&lt;&gt;""),TimeSpend[[#This Row],[Network Description]],"")</f>
        <v>#VALUE!</v>
      </c>
      <c r="F3898" t="e">
        <f>IF(AND(TimeSpend[[#This Row],[Personnel number]]&lt;&gt;"",TimeSpend[[#This Row],[Date]]&lt;&gt;""),TimeSpend[[#This Row],[Activity]],"")</f>
        <v>#VALUE!</v>
      </c>
      <c r="G3898" t="e">
        <f>IF(AND(TimeSpend[[#This Row],[Personnel number]]&lt;&gt;"",TimeSpend[[#This Row],[Date]]&lt;&gt;""),TimeSpend[[#This Row],[Activity description]],"")</f>
        <v>#VALUE!</v>
      </c>
      <c r="H3898" s="36" t="e">
        <f>IF(AND(TimeSpend[[#This Row],[Personnel number]]&lt;&gt;"",TimeSpend[[#This Row],[Date]]&lt;&gt;""),TimeSpend[[#This Row],[Start Time]],"")</f>
        <v>#VALUE!</v>
      </c>
      <c r="I3898" s="36" t="e">
        <f>IF(AND(TimeSpend[[#This Row],[Personnel number]]&lt;&gt;"",TimeSpend[[#This Row],[Date]]&lt;&gt;""),TimeSpend[[#This Row],[End Time]],"")</f>
        <v>#VALUE!</v>
      </c>
      <c r="J3898" t="e">
        <f>IF(AND(TimeSpend[[#This Row],[Personnel number]]&lt;&gt;"",TimeSpend[[#This Row],[Date]]&lt;&gt;""),TimeSpend[[#This Row],[Location]],"")</f>
        <v>#VALUE!</v>
      </c>
      <c r="K3898" t="e">
        <f>IF(AND(TimeSpend[[#This Row],[Personnel number]]&lt;&gt;"",TimeSpend[[#This Row],[Date]]&lt;&gt;""),TimeSpend[[#This Row],[Task]],"")</f>
        <v>#VALUE!</v>
      </c>
      <c r="L3898" t="e">
        <f>IF(AND(TimeSpend[[#This Row],[Personnel number]]&lt;&gt;"",TimeSpend[[#This Row],[Date]]&lt;&gt;""),Utilization!$J$2,"")</f>
        <v>#VALUE!</v>
      </c>
      <c r="M3898" t="e">
        <f>IF(AND(TimeSpend[[#This Row],[Personnel number]]&lt;&gt;"",TimeSpend[[#This Row],[Date]]&lt;&gt;""),TimeSpend[[#This Row],[Employee Name]],"")</f>
        <v>#VALUE!</v>
      </c>
      <c r="N3898" t="e">
        <f t="shared" si="122"/>
        <v>#VALUE!</v>
      </c>
      <c r="O3898" t="e">
        <f t="shared" si="123"/>
        <v>#VALUE!</v>
      </c>
      <c r="P3898" t="e">
        <f>IF(D3898&lt;&gt;"",VLOOKUP(D3898,Projects!B:C,2,0),"")</f>
        <v>#VALUE!</v>
      </c>
    </row>
    <row r="3899" spans="1:16" x14ac:dyDescent="0.25">
      <c r="A3899" t="e">
        <f>UPPER(IF(AND(TimeSpend[[#This Row],[Personnel number]]&lt;&gt;"",TimeSpend[[#This Row],[Date]]&lt;&gt;""),TimeSpend[[#This Row],[Personnel number]],""))</f>
        <v>#VALUE!</v>
      </c>
      <c r="B3899" s="85" t="e">
        <f>IF(AND(TimeSpend[[#This Row],[Personnel number]]&lt;&gt;"",TimeSpend[[#This Row],[Date]]&lt;&gt;""),TEXT(TimeSpend[[#This Row],[Date]],"[$-409]yyyyMMdd"),"")</f>
        <v>#VALUE!</v>
      </c>
      <c r="C3899" s="33" t="e">
        <f>IF(AND(TimeSpend[[#This Row],[Personnel number]]&lt;&gt;"",TimeSpend[[#This Row],[Date]]&lt;&gt;""),SUBSTITUTE(TimeSpend[[#This Row],[Hours]],",","."),"")</f>
        <v>#VALUE!</v>
      </c>
      <c r="D3899" t="e">
        <f>IF(AND(TimeSpend[[#This Row],[Personnel number]]&lt;&gt;"",TimeSpend[[#This Row],[Date]]&lt;&gt;""),TimeSpend[[#This Row],[Network]],"")</f>
        <v>#VALUE!</v>
      </c>
      <c r="E3899" t="e">
        <f>IF(AND(TimeSpend[[#This Row],[Personnel number]]&lt;&gt;"",TimeSpend[[#This Row],[Date]]&lt;&gt;""),TimeSpend[[#This Row],[Network Description]],"")</f>
        <v>#VALUE!</v>
      </c>
      <c r="F3899" t="e">
        <f>IF(AND(TimeSpend[[#This Row],[Personnel number]]&lt;&gt;"",TimeSpend[[#This Row],[Date]]&lt;&gt;""),TimeSpend[[#This Row],[Activity]],"")</f>
        <v>#VALUE!</v>
      </c>
      <c r="G3899" t="e">
        <f>IF(AND(TimeSpend[[#This Row],[Personnel number]]&lt;&gt;"",TimeSpend[[#This Row],[Date]]&lt;&gt;""),TimeSpend[[#This Row],[Activity description]],"")</f>
        <v>#VALUE!</v>
      </c>
      <c r="H3899" s="36" t="e">
        <f>IF(AND(TimeSpend[[#This Row],[Personnel number]]&lt;&gt;"",TimeSpend[[#This Row],[Date]]&lt;&gt;""),TimeSpend[[#This Row],[Start Time]],"")</f>
        <v>#VALUE!</v>
      </c>
      <c r="I3899" s="36" t="e">
        <f>IF(AND(TimeSpend[[#This Row],[Personnel number]]&lt;&gt;"",TimeSpend[[#This Row],[Date]]&lt;&gt;""),TimeSpend[[#This Row],[End Time]],"")</f>
        <v>#VALUE!</v>
      </c>
      <c r="J3899" t="e">
        <f>IF(AND(TimeSpend[[#This Row],[Personnel number]]&lt;&gt;"",TimeSpend[[#This Row],[Date]]&lt;&gt;""),TimeSpend[[#This Row],[Location]],"")</f>
        <v>#VALUE!</v>
      </c>
      <c r="K3899" t="e">
        <f>IF(AND(TimeSpend[[#This Row],[Personnel number]]&lt;&gt;"",TimeSpend[[#This Row],[Date]]&lt;&gt;""),TimeSpend[[#This Row],[Task]],"")</f>
        <v>#VALUE!</v>
      </c>
      <c r="L3899" t="e">
        <f>IF(AND(TimeSpend[[#This Row],[Personnel number]]&lt;&gt;"",TimeSpend[[#This Row],[Date]]&lt;&gt;""),Utilization!$J$2,"")</f>
        <v>#VALUE!</v>
      </c>
      <c r="M3899" t="e">
        <f>IF(AND(TimeSpend[[#This Row],[Personnel number]]&lt;&gt;"",TimeSpend[[#This Row],[Date]]&lt;&gt;""),TimeSpend[[#This Row],[Employee Name]],"")</f>
        <v>#VALUE!</v>
      </c>
      <c r="N3899" t="e">
        <f t="shared" si="122"/>
        <v>#VALUE!</v>
      </c>
      <c r="O3899" t="e">
        <f t="shared" si="123"/>
        <v>#VALUE!</v>
      </c>
      <c r="P3899" t="e">
        <f>IF(D3899&lt;&gt;"",VLOOKUP(D3899,Projects!B:C,2,0),"")</f>
        <v>#VALUE!</v>
      </c>
    </row>
    <row r="3900" spans="1:16" x14ac:dyDescent="0.25">
      <c r="A3900" t="e">
        <f>UPPER(IF(AND(TimeSpend[[#This Row],[Personnel number]]&lt;&gt;"",TimeSpend[[#This Row],[Date]]&lt;&gt;""),TimeSpend[[#This Row],[Personnel number]],""))</f>
        <v>#VALUE!</v>
      </c>
      <c r="B3900" s="85" t="e">
        <f>IF(AND(TimeSpend[[#This Row],[Personnel number]]&lt;&gt;"",TimeSpend[[#This Row],[Date]]&lt;&gt;""),TEXT(TimeSpend[[#This Row],[Date]],"[$-409]yyyyMMdd"),"")</f>
        <v>#VALUE!</v>
      </c>
      <c r="C3900" s="33" t="e">
        <f>IF(AND(TimeSpend[[#This Row],[Personnel number]]&lt;&gt;"",TimeSpend[[#This Row],[Date]]&lt;&gt;""),SUBSTITUTE(TimeSpend[[#This Row],[Hours]],",","."),"")</f>
        <v>#VALUE!</v>
      </c>
      <c r="D3900" t="e">
        <f>IF(AND(TimeSpend[[#This Row],[Personnel number]]&lt;&gt;"",TimeSpend[[#This Row],[Date]]&lt;&gt;""),TimeSpend[[#This Row],[Network]],"")</f>
        <v>#VALUE!</v>
      </c>
      <c r="E3900" t="e">
        <f>IF(AND(TimeSpend[[#This Row],[Personnel number]]&lt;&gt;"",TimeSpend[[#This Row],[Date]]&lt;&gt;""),TimeSpend[[#This Row],[Network Description]],"")</f>
        <v>#VALUE!</v>
      </c>
      <c r="F3900" t="e">
        <f>IF(AND(TimeSpend[[#This Row],[Personnel number]]&lt;&gt;"",TimeSpend[[#This Row],[Date]]&lt;&gt;""),TimeSpend[[#This Row],[Activity]],"")</f>
        <v>#VALUE!</v>
      </c>
      <c r="G3900" t="e">
        <f>IF(AND(TimeSpend[[#This Row],[Personnel number]]&lt;&gt;"",TimeSpend[[#This Row],[Date]]&lt;&gt;""),TimeSpend[[#This Row],[Activity description]],"")</f>
        <v>#VALUE!</v>
      </c>
      <c r="H3900" s="36" t="e">
        <f>IF(AND(TimeSpend[[#This Row],[Personnel number]]&lt;&gt;"",TimeSpend[[#This Row],[Date]]&lt;&gt;""),TimeSpend[[#This Row],[Start Time]],"")</f>
        <v>#VALUE!</v>
      </c>
      <c r="I3900" s="36" t="e">
        <f>IF(AND(TimeSpend[[#This Row],[Personnel number]]&lt;&gt;"",TimeSpend[[#This Row],[Date]]&lt;&gt;""),TimeSpend[[#This Row],[End Time]],"")</f>
        <v>#VALUE!</v>
      </c>
      <c r="J3900" t="e">
        <f>IF(AND(TimeSpend[[#This Row],[Personnel number]]&lt;&gt;"",TimeSpend[[#This Row],[Date]]&lt;&gt;""),TimeSpend[[#This Row],[Location]],"")</f>
        <v>#VALUE!</v>
      </c>
      <c r="K3900" t="e">
        <f>IF(AND(TimeSpend[[#This Row],[Personnel number]]&lt;&gt;"",TimeSpend[[#This Row],[Date]]&lt;&gt;""),TimeSpend[[#This Row],[Task]],"")</f>
        <v>#VALUE!</v>
      </c>
      <c r="L3900" t="e">
        <f>IF(AND(TimeSpend[[#This Row],[Personnel number]]&lt;&gt;"",TimeSpend[[#This Row],[Date]]&lt;&gt;""),Utilization!$J$2,"")</f>
        <v>#VALUE!</v>
      </c>
      <c r="M3900" t="e">
        <f>IF(AND(TimeSpend[[#This Row],[Personnel number]]&lt;&gt;"",TimeSpend[[#This Row],[Date]]&lt;&gt;""),TimeSpend[[#This Row],[Employee Name]],"")</f>
        <v>#VALUE!</v>
      </c>
      <c r="N3900" t="e">
        <f t="shared" si="122"/>
        <v>#VALUE!</v>
      </c>
      <c r="O3900" t="e">
        <f t="shared" si="123"/>
        <v>#VALUE!</v>
      </c>
      <c r="P3900" t="e">
        <f>IF(D3900&lt;&gt;"",VLOOKUP(D3900,Projects!B:C,2,0),"")</f>
        <v>#VALUE!</v>
      </c>
    </row>
    <row r="3901" spans="1:16" x14ac:dyDescent="0.25">
      <c r="A3901" t="e">
        <f>UPPER(IF(AND(TimeSpend[[#This Row],[Personnel number]]&lt;&gt;"",TimeSpend[[#This Row],[Date]]&lt;&gt;""),TimeSpend[[#This Row],[Personnel number]],""))</f>
        <v>#VALUE!</v>
      </c>
      <c r="B3901" s="85" t="e">
        <f>IF(AND(TimeSpend[[#This Row],[Personnel number]]&lt;&gt;"",TimeSpend[[#This Row],[Date]]&lt;&gt;""),TEXT(TimeSpend[[#This Row],[Date]],"[$-409]yyyyMMdd"),"")</f>
        <v>#VALUE!</v>
      </c>
      <c r="C3901" s="33" t="e">
        <f>IF(AND(TimeSpend[[#This Row],[Personnel number]]&lt;&gt;"",TimeSpend[[#This Row],[Date]]&lt;&gt;""),SUBSTITUTE(TimeSpend[[#This Row],[Hours]],",","."),"")</f>
        <v>#VALUE!</v>
      </c>
      <c r="D3901" t="e">
        <f>IF(AND(TimeSpend[[#This Row],[Personnel number]]&lt;&gt;"",TimeSpend[[#This Row],[Date]]&lt;&gt;""),TimeSpend[[#This Row],[Network]],"")</f>
        <v>#VALUE!</v>
      </c>
      <c r="E3901" t="e">
        <f>IF(AND(TimeSpend[[#This Row],[Personnel number]]&lt;&gt;"",TimeSpend[[#This Row],[Date]]&lt;&gt;""),TimeSpend[[#This Row],[Network Description]],"")</f>
        <v>#VALUE!</v>
      </c>
      <c r="F3901" t="e">
        <f>IF(AND(TimeSpend[[#This Row],[Personnel number]]&lt;&gt;"",TimeSpend[[#This Row],[Date]]&lt;&gt;""),TimeSpend[[#This Row],[Activity]],"")</f>
        <v>#VALUE!</v>
      </c>
      <c r="G3901" t="e">
        <f>IF(AND(TimeSpend[[#This Row],[Personnel number]]&lt;&gt;"",TimeSpend[[#This Row],[Date]]&lt;&gt;""),TimeSpend[[#This Row],[Activity description]],"")</f>
        <v>#VALUE!</v>
      </c>
      <c r="H3901" s="36" t="e">
        <f>IF(AND(TimeSpend[[#This Row],[Personnel number]]&lt;&gt;"",TimeSpend[[#This Row],[Date]]&lt;&gt;""),TimeSpend[[#This Row],[Start Time]],"")</f>
        <v>#VALUE!</v>
      </c>
      <c r="I3901" s="36" t="e">
        <f>IF(AND(TimeSpend[[#This Row],[Personnel number]]&lt;&gt;"",TimeSpend[[#This Row],[Date]]&lt;&gt;""),TimeSpend[[#This Row],[End Time]],"")</f>
        <v>#VALUE!</v>
      </c>
      <c r="J3901" t="e">
        <f>IF(AND(TimeSpend[[#This Row],[Personnel number]]&lt;&gt;"",TimeSpend[[#This Row],[Date]]&lt;&gt;""),TimeSpend[[#This Row],[Location]],"")</f>
        <v>#VALUE!</v>
      </c>
      <c r="K3901" t="e">
        <f>IF(AND(TimeSpend[[#This Row],[Personnel number]]&lt;&gt;"",TimeSpend[[#This Row],[Date]]&lt;&gt;""),TimeSpend[[#This Row],[Task]],"")</f>
        <v>#VALUE!</v>
      </c>
      <c r="L3901" t="e">
        <f>IF(AND(TimeSpend[[#This Row],[Personnel number]]&lt;&gt;"",TimeSpend[[#This Row],[Date]]&lt;&gt;""),Utilization!$J$2,"")</f>
        <v>#VALUE!</v>
      </c>
      <c r="M3901" t="e">
        <f>IF(AND(TimeSpend[[#This Row],[Personnel number]]&lt;&gt;"",TimeSpend[[#This Row],[Date]]&lt;&gt;""),TimeSpend[[#This Row],[Employee Name]],"")</f>
        <v>#VALUE!</v>
      </c>
      <c r="N3901" t="e">
        <f t="shared" si="122"/>
        <v>#VALUE!</v>
      </c>
      <c r="O3901" t="e">
        <f t="shared" si="123"/>
        <v>#VALUE!</v>
      </c>
      <c r="P3901" t="e">
        <f>IF(D3901&lt;&gt;"",VLOOKUP(D3901,Projects!B:C,2,0),"")</f>
        <v>#VALUE!</v>
      </c>
    </row>
    <row r="3902" spans="1:16" x14ac:dyDescent="0.25">
      <c r="A3902" t="e">
        <f>UPPER(IF(AND(TimeSpend[[#This Row],[Personnel number]]&lt;&gt;"",TimeSpend[[#This Row],[Date]]&lt;&gt;""),TimeSpend[[#This Row],[Personnel number]],""))</f>
        <v>#VALUE!</v>
      </c>
      <c r="B3902" s="85" t="e">
        <f>IF(AND(TimeSpend[[#This Row],[Personnel number]]&lt;&gt;"",TimeSpend[[#This Row],[Date]]&lt;&gt;""),TEXT(TimeSpend[[#This Row],[Date]],"[$-409]yyyyMMdd"),"")</f>
        <v>#VALUE!</v>
      </c>
      <c r="C3902" s="33" t="e">
        <f>IF(AND(TimeSpend[[#This Row],[Personnel number]]&lt;&gt;"",TimeSpend[[#This Row],[Date]]&lt;&gt;""),SUBSTITUTE(TimeSpend[[#This Row],[Hours]],",","."),"")</f>
        <v>#VALUE!</v>
      </c>
      <c r="D3902" t="e">
        <f>IF(AND(TimeSpend[[#This Row],[Personnel number]]&lt;&gt;"",TimeSpend[[#This Row],[Date]]&lt;&gt;""),TimeSpend[[#This Row],[Network]],"")</f>
        <v>#VALUE!</v>
      </c>
      <c r="E3902" t="e">
        <f>IF(AND(TimeSpend[[#This Row],[Personnel number]]&lt;&gt;"",TimeSpend[[#This Row],[Date]]&lt;&gt;""),TimeSpend[[#This Row],[Network Description]],"")</f>
        <v>#VALUE!</v>
      </c>
      <c r="F3902" t="e">
        <f>IF(AND(TimeSpend[[#This Row],[Personnel number]]&lt;&gt;"",TimeSpend[[#This Row],[Date]]&lt;&gt;""),TimeSpend[[#This Row],[Activity]],"")</f>
        <v>#VALUE!</v>
      </c>
      <c r="G3902" t="e">
        <f>IF(AND(TimeSpend[[#This Row],[Personnel number]]&lt;&gt;"",TimeSpend[[#This Row],[Date]]&lt;&gt;""),TimeSpend[[#This Row],[Activity description]],"")</f>
        <v>#VALUE!</v>
      </c>
      <c r="H3902" s="36" t="e">
        <f>IF(AND(TimeSpend[[#This Row],[Personnel number]]&lt;&gt;"",TimeSpend[[#This Row],[Date]]&lt;&gt;""),TimeSpend[[#This Row],[Start Time]],"")</f>
        <v>#VALUE!</v>
      </c>
      <c r="I3902" s="36" t="e">
        <f>IF(AND(TimeSpend[[#This Row],[Personnel number]]&lt;&gt;"",TimeSpend[[#This Row],[Date]]&lt;&gt;""),TimeSpend[[#This Row],[End Time]],"")</f>
        <v>#VALUE!</v>
      </c>
      <c r="J3902" t="e">
        <f>IF(AND(TimeSpend[[#This Row],[Personnel number]]&lt;&gt;"",TimeSpend[[#This Row],[Date]]&lt;&gt;""),TimeSpend[[#This Row],[Location]],"")</f>
        <v>#VALUE!</v>
      </c>
      <c r="K3902" t="e">
        <f>IF(AND(TimeSpend[[#This Row],[Personnel number]]&lt;&gt;"",TimeSpend[[#This Row],[Date]]&lt;&gt;""),TimeSpend[[#This Row],[Task]],"")</f>
        <v>#VALUE!</v>
      </c>
      <c r="L3902" t="e">
        <f>IF(AND(TimeSpend[[#This Row],[Personnel number]]&lt;&gt;"",TimeSpend[[#This Row],[Date]]&lt;&gt;""),Utilization!$J$2,"")</f>
        <v>#VALUE!</v>
      </c>
      <c r="M3902" t="e">
        <f>IF(AND(TimeSpend[[#This Row],[Personnel number]]&lt;&gt;"",TimeSpend[[#This Row],[Date]]&lt;&gt;""),TimeSpend[[#This Row],[Employee Name]],"")</f>
        <v>#VALUE!</v>
      </c>
      <c r="N3902" t="e">
        <f t="shared" si="122"/>
        <v>#VALUE!</v>
      </c>
      <c r="O3902" t="e">
        <f t="shared" si="123"/>
        <v>#VALUE!</v>
      </c>
      <c r="P3902" t="e">
        <f>IF(D3902&lt;&gt;"",VLOOKUP(D3902,Projects!B:C,2,0),"")</f>
        <v>#VALUE!</v>
      </c>
    </row>
    <row r="3903" spans="1:16" x14ac:dyDescent="0.25">
      <c r="A3903" t="e">
        <f>UPPER(IF(AND(TimeSpend[[#This Row],[Personnel number]]&lt;&gt;"",TimeSpend[[#This Row],[Date]]&lt;&gt;""),TimeSpend[[#This Row],[Personnel number]],""))</f>
        <v>#VALUE!</v>
      </c>
      <c r="B3903" s="85" t="e">
        <f>IF(AND(TimeSpend[[#This Row],[Personnel number]]&lt;&gt;"",TimeSpend[[#This Row],[Date]]&lt;&gt;""),TEXT(TimeSpend[[#This Row],[Date]],"[$-409]yyyyMMdd"),"")</f>
        <v>#VALUE!</v>
      </c>
      <c r="C3903" s="33" t="e">
        <f>IF(AND(TimeSpend[[#This Row],[Personnel number]]&lt;&gt;"",TimeSpend[[#This Row],[Date]]&lt;&gt;""),SUBSTITUTE(TimeSpend[[#This Row],[Hours]],",","."),"")</f>
        <v>#VALUE!</v>
      </c>
      <c r="D3903" t="e">
        <f>IF(AND(TimeSpend[[#This Row],[Personnel number]]&lt;&gt;"",TimeSpend[[#This Row],[Date]]&lt;&gt;""),TimeSpend[[#This Row],[Network]],"")</f>
        <v>#VALUE!</v>
      </c>
      <c r="E3903" t="e">
        <f>IF(AND(TimeSpend[[#This Row],[Personnel number]]&lt;&gt;"",TimeSpend[[#This Row],[Date]]&lt;&gt;""),TimeSpend[[#This Row],[Network Description]],"")</f>
        <v>#VALUE!</v>
      </c>
      <c r="F3903" t="e">
        <f>IF(AND(TimeSpend[[#This Row],[Personnel number]]&lt;&gt;"",TimeSpend[[#This Row],[Date]]&lt;&gt;""),TimeSpend[[#This Row],[Activity]],"")</f>
        <v>#VALUE!</v>
      </c>
      <c r="G3903" t="e">
        <f>IF(AND(TimeSpend[[#This Row],[Personnel number]]&lt;&gt;"",TimeSpend[[#This Row],[Date]]&lt;&gt;""),TimeSpend[[#This Row],[Activity description]],"")</f>
        <v>#VALUE!</v>
      </c>
      <c r="H3903" s="36" t="e">
        <f>IF(AND(TimeSpend[[#This Row],[Personnel number]]&lt;&gt;"",TimeSpend[[#This Row],[Date]]&lt;&gt;""),TimeSpend[[#This Row],[Start Time]],"")</f>
        <v>#VALUE!</v>
      </c>
      <c r="I3903" s="36" t="e">
        <f>IF(AND(TimeSpend[[#This Row],[Personnel number]]&lt;&gt;"",TimeSpend[[#This Row],[Date]]&lt;&gt;""),TimeSpend[[#This Row],[End Time]],"")</f>
        <v>#VALUE!</v>
      </c>
      <c r="J3903" t="e">
        <f>IF(AND(TimeSpend[[#This Row],[Personnel number]]&lt;&gt;"",TimeSpend[[#This Row],[Date]]&lt;&gt;""),TimeSpend[[#This Row],[Location]],"")</f>
        <v>#VALUE!</v>
      </c>
      <c r="K3903" t="e">
        <f>IF(AND(TimeSpend[[#This Row],[Personnel number]]&lt;&gt;"",TimeSpend[[#This Row],[Date]]&lt;&gt;""),TimeSpend[[#This Row],[Task]],"")</f>
        <v>#VALUE!</v>
      </c>
      <c r="L3903" t="e">
        <f>IF(AND(TimeSpend[[#This Row],[Personnel number]]&lt;&gt;"",TimeSpend[[#This Row],[Date]]&lt;&gt;""),Utilization!$J$2,"")</f>
        <v>#VALUE!</v>
      </c>
      <c r="M3903" t="e">
        <f>IF(AND(TimeSpend[[#This Row],[Personnel number]]&lt;&gt;"",TimeSpend[[#This Row],[Date]]&lt;&gt;""),TimeSpend[[#This Row],[Employee Name]],"")</f>
        <v>#VALUE!</v>
      </c>
      <c r="N3903" t="e">
        <f t="shared" si="122"/>
        <v>#VALUE!</v>
      </c>
      <c r="O3903" t="e">
        <f t="shared" si="123"/>
        <v>#VALUE!</v>
      </c>
      <c r="P3903" t="e">
        <f>IF(D3903&lt;&gt;"",VLOOKUP(D3903,Projects!B:C,2,0),"")</f>
        <v>#VALUE!</v>
      </c>
    </row>
    <row r="3904" spans="1:16" x14ac:dyDescent="0.25">
      <c r="A3904" t="e">
        <f>UPPER(IF(AND(TimeSpend[[#This Row],[Personnel number]]&lt;&gt;"",TimeSpend[[#This Row],[Date]]&lt;&gt;""),TimeSpend[[#This Row],[Personnel number]],""))</f>
        <v>#VALUE!</v>
      </c>
      <c r="B3904" s="85" t="e">
        <f>IF(AND(TimeSpend[[#This Row],[Personnel number]]&lt;&gt;"",TimeSpend[[#This Row],[Date]]&lt;&gt;""),TEXT(TimeSpend[[#This Row],[Date]],"[$-409]yyyyMMdd"),"")</f>
        <v>#VALUE!</v>
      </c>
      <c r="C3904" s="33" t="e">
        <f>IF(AND(TimeSpend[[#This Row],[Personnel number]]&lt;&gt;"",TimeSpend[[#This Row],[Date]]&lt;&gt;""),SUBSTITUTE(TimeSpend[[#This Row],[Hours]],",","."),"")</f>
        <v>#VALUE!</v>
      </c>
      <c r="D3904" t="e">
        <f>IF(AND(TimeSpend[[#This Row],[Personnel number]]&lt;&gt;"",TimeSpend[[#This Row],[Date]]&lt;&gt;""),TimeSpend[[#This Row],[Network]],"")</f>
        <v>#VALUE!</v>
      </c>
      <c r="E3904" t="e">
        <f>IF(AND(TimeSpend[[#This Row],[Personnel number]]&lt;&gt;"",TimeSpend[[#This Row],[Date]]&lt;&gt;""),TimeSpend[[#This Row],[Network Description]],"")</f>
        <v>#VALUE!</v>
      </c>
      <c r="F3904" t="e">
        <f>IF(AND(TimeSpend[[#This Row],[Personnel number]]&lt;&gt;"",TimeSpend[[#This Row],[Date]]&lt;&gt;""),TimeSpend[[#This Row],[Activity]],"")</f>
        <v>#VALUE!</v>
      </c>
      <c r="G3904" t="e">
        <f>IF(AND(TimeSpend[[#This Row],[Personnel number]]&lt;&gt;"",TimeSpend[[#This Row],[Date]]&lt;&gt;""),TimeSpend[[#This Row],[Activity description]],"")</f>
        <v>#VALUE!</v>
      </c>
      <c r="H3904" s="36" t="e">
        <f>IF(AND(TimeSpend[[#This Row],[Personnel number]]&lt;&gt;"",TimeSpend[[#This Row],[Date]]&lt;&gt;""),TimeSpend[[#This Row],[Start Time]],"")</f>
        <v>#VALUE!</v>
      </c>
      <c r="I3904" s="36" t="e">
        <f>IF(AND(TimeSpend[[#This Row],[Personnel number]]&lt;&gt;"",TimeSpend[[#This Row],[Date]]&lt;&gt;""),TimeSpend[[#This Row],[End Time]],"")</f>
        <v>#VALUE!</v>
      </c>
      <c r="J3904" t="e">
        <f>IF(AND(TimeSpend[[#This Row],[Personnel number]]&lt;&gt;"",TimeSpend[[#This Row],[Date]]&lt;&gt;""),TimeSpend[[#This Row],[Location]],"")</f>
        <v>#VALUE!</v>
      </c>
      <c r="K3904" t="e">
        <f>IF(AND(TimeSpend[[#This Row],[Personnel number]]&lt;&gt;"",TimeSpend[[#This Row],[Date]]&lt;&gt;""),TimeSpend[[#This Row],[Task]],"")</f>
        <v>#VALUE!</v>
      </c>
      <c r="L3904" t="e">
        <f>IF(AND(TimeSpend[[#This Row],[Personnel number]]&lt;&gt;"",TimeSpend[[#This Row],[Date]]&lt;&gt;""),Utilization!$J$2,"")</f>
        <v>#VALUE!</v>
      </c>
      <c r="M3904" t="e">
        <f>IF(AND(TimeSpend[[#This Row],[Personnel number]]&lt;&gt;"",TimeSpend[[#This Row],[Date]]&lt;&gt;""),TimeSpend[[#This Row],[Employee Name]],"")</f>
        <v>#VALUE!</v>
      </c>
      <c r="N3904" t="e">
        <f t="shared" si="122"/>
        <v>#VALUE!</v>
      </c>
      <c r="O3904" t="e">
        <f t="shared" si="123"/>
        <v>#VALUE!</v>
      </c>
      <c r="P3904" t="e">
        <f>IF(D3904&lt;&gt;"",VLOOKUP(D3904,Projects!B:C,2,0),"")</f>
        <v>#VALUE!</v>
      </c>
    </row>
    <row r="3905" spans="1:16" x14ac:dyDescent="0.25">
      <c r="A3905" t="e">
        <f>UPPER(IF(AND(TimeSpend[[#This Row],[Personnel number]]&lt;&gt;"",TimeSpend[[#This Row],[Date]]&lt;&gt;""),TimeSpend[[#This Row],[Personnel number]],""))</f>
        <v>#VALUE!</v>
      </c>
      <c r="B3905" s="85" t="e">
        <f>IF(AND(TimeSpend[[#This Row],[Personnel number]]&lt;&gt;"",TimeSpend[[#This Row],[Date]]&lt;&gt;""),TEXT(TimeSpend[[#This Row],[Date]],"[$-409]yyyyMMdd"),"")</f>
        <v>#VALUE!</v>
      </c>
      <c r="C3905" s="33" t="e">
        <f>IF(AND(TimeSpend[[#This Row],[Personnel number]]&lt;&gt;"",TimeSpend[[#This Row],[Date]]&lt;&gt;""),SUBSTITUTE(TimeSpend[[#This Row],[Hours]],",","."),"")</f>
        <v>#VALUE!</v>
      </c>
      <c r="D3905" t="e">
        <f>IF(AND(TimeSpend[[#This Row],[Personnel number]]&lt;&gt;"",TimeSpend[[#This Row],[Date]]&lt;&gt;""),TimeSpend[[#This Row],[Network]],"")</f>
        <v>#VALUE!</v>
      </c>
      <c r="E3905" t="e">
        <f>IF(AND(TimeSpend[[#This Row],[Personnel number]]&lt;&gt;"",TimeSpend[[#This Row],[Date]]&lt;&gt;""),TimeSpend[[#This Row],[Network Description]],"")</f>
        <v>#VALUE!</v>
      </c>
      <c r="F3905" t="e">
        <f>IF(AND(TimeSpend[[#This Row],[Personnel number]]&lt;&gt;"",TimeSpend[[#This Row],[Date]]&lt;&gt;""),TimeSpend[[#This Row],[Activity]],"")</f>
        <v>#VALUE!</v>
      </c>
      <c r="G3905" t="e">
        <f>IF(AND(TimeSpend[[#This Row],[Personnel number]]&lt;&gt;"",TimeSpend[[#This Row],[Date]]&lt;&gt;""),TimeSpend[[#This Row],[Activity description]],"")</f>
        <v>#VALUE!</v>
      </c>
      <c r="H3905" s="36" t="e">
        <f>IF(AND(TimeSpend[[#This Row],[Personnel number]]&lt;&gt;"",TimeSpend[[#This Row],[Date]]&lt;&gt;""),TimeSpend[[#This Row],[Start Time]],"")</f>
        <v>#VALUE!</v>
      </c>
      <c r="I3905" s="36" t="e">
        <f>IF(AND(TimeSpend[[#This Row],[Personnel number]]&lt;&gt;"",TimeSpend[[#This Row],[Date]]&lt;&gt;""),TimeSpend[[#This Row],[End Time]],"")</f>
        <v>#VALUE!</v>
      </c>
      <c r="J3905" t="e">
        <f>IF(AND(TimeSpend[[#This Row],[Personnel number]]&lt;&gt;"",TimeSpend[[#This Row],[Date]]&lt;&gt;""),TimeSpend[[#This Row],[Location]],"")</f>
        <v>#VALUE!</v>
      </c>
      <c r="K3905" t="e">
        <f>IF(AND(TimeSpend[[#This Row],[Personnel number]]&lt;&gt;"",TimeSpend[[#This Row],[Date]]&lt;&gt;""),TimeSpend[[#This Row],[Task]],"")</f>
        <v>#VALUE!</v>
      </c>
      <c r="L3905" t="e">
        <f>IF(AND(TimeSpend[[#This Row],[Personnel number]]&lt;&gt;"",TimeSpend[[#This Row],[Date]]&lt;&gt;""),Utilization!$J$2,"")</f>
        <v>#VALUE!</v>
      </c>
      <c r="M3905" t="e">
        <f>IF(AND(TimeSpend[[#This Row],[Personnel number]]&lt;&gt;"",TimeSpend[[#This Row],[Date]]&lt;&gt;""),TimeSpend[[#This Row],[Employee Name]],"")</f>
        <v>#VALUE!</v>
      </c>
      <c r="N3905" t="e">
        <f t="shared" si="122"/>
        <v>#VALUE!</v>
      </c>
      <c r="O3905" t="e">
        <f t="shared" si="123"/>
        <v>#VALUE!</v>
      </c>
      <c r="P3905" t="e">
        <f>IF(D3905&lt;&gt;"",VLOOKUP(D3905,Projects!B:C,2,0),"")</f>
        <v>#VALUE!</v>
      </c>
    </row>
    <row r="3906" spans="1:16" x14ac:dyDescent="0.25">
      <c r="A3906" t="e">
        <f>UPPER(IF(AND(TimeSpend[[#This Row],[Personnel number]]&lt;&gt;"",TimeSpend[[#This Row],[Date]]&lt;&gt;""),TimeSpend[[#This Row],[Personnel number]],""))</f>
        <v>#VALUE!</v>
      </c>
      <c r="B3906" s="85" t="e">
        <f>IF(AND(TimeSpend[[#This Row],[Personnel number]]&lt;&gt;"",TimeSpend[[#This Row],[Date]]&lt;&gt;""),TEXT(TimeSpend[[#This Row],[Date]],"[$-409]yyyyMMdd"),"")</f>
        <v>#VALUE!</v>
      </c>
      <c r="C3906" s="33" t="e">
        <f>IF(AND(TimeSpend[[#This Row],[Personnel number]]&lt;&gt;"",TimeSpend[[#This Row],[Date]]&lt;&gt;""),SUBSTITUTE(TimeSpend[[#This Row],[Hours]],",","."),"")</f>
        <v>#VALUE!</v>
      </c>
      <c r="D3906" t="e">
        <f>IF(AND(TimeSpend[[#This Row],[Personnel number]]&lt;&gt;"",TimeSpend[[#This Row],[Date]]&lt;&gt;""),TimeSpend[[#This Row],[Network]],"")</f>
        <v>#VALUE!</v>
      </c>
      <c r="E3906" t="e">
        <f>IF(AND(TimeSpend[[#This Row],[Personnel number]]&lt;&gt;"",TimeSpend[[#This Row],[Date]]&lt;&gt;""),TimeSpend[[#This Row],[Network Description]],"")</f>
        <v>#VALUE!</v>
      </c>
      <c r="F3906" t="e">
        <f>IF(AND(TimeSpend[[#This Row],[Personnel number]]&lt;&gt;"",TimeSpend[[#This Row],[Date]]&lt;&gt;""),TimeSpend[[#This Row],[Activity]],"")</f>
        <v>#VALUE!</v>
      </c>
      <c r="G3906" t="e">
        <f>IF(AND(TimeSpend[[#This Row],[Personnel number]]&lt;&gt;"",TimeSpend[[#This Row],[Date]]&lt;&gt;""),TimeSpend[[#This Row],[Activity description]],"")</f>
        <v>#VALUE!</v>
      </c>
      <c r="H3906" s="36" t="e">
        <f>IF(AND(TimeSpend[[#This Row],[Personnel number]]&lt;&gt;"",TimeSpend[[#This Row],[Date]]&lt;&gt;""),TimeSpend[[#This Row],[Start Time]],"")</f>
        <v>#VALUE!</v>
      </c>
      <c r="I3906" s="36" t="e">
        <f>IF(AND(TimeSpend[[#This Row],[Personnel number]]&lt;&gt;"",TimeSpend[[#This Row],[Date]]&lt;&gt;""),TimeSpend[[#This Row],[End Time]],"")</f>
        <v>#VALUE!</v>
      </c>
      <c r="J3906" t="e">
        <f>IF(AND(TimeSpend[[#This Row],[Personnel number]]&lt;&gt;"",TimeSpend[[#This Row],[Date]]&lt;&gt;""),TimeSpend[[#This Row],[Location]],"")</f>
        <v>#VALUE!</v>
      </c>
      <c r="K3906" t="e">
        <f>IF(AND(TimeSpend[[#This Row],[Personnel number]]&lt;&gt;"",TimeSpend[[#This Row],[Date]]&lt;&gt;""),TimeSpend[[#This Row],[Task]],"")</f>
        <v>#VALUE!</v>
      </c>
      <c r="L3906" t="e">
        <f>IF(AND(TimeSpend[[#This Row],[Personnel number]]&lt;&gt;"",TimeSpend[[#This Row],[Date]]&lt;&gt;""),Utilization!$J$2,"")</f>
        <v>#VALUE!</v>
      </c>
      <c r="M3906" t="e">
        <f>IF(AND(TimeSpend[[#This Row],[Personnel number]]&lt;&gt;"",TimeSpend[[#This Row],[Date]]&lt;&gt;""),TimeSpend[[#This Row],[Employee Name]],"")</f>
        <v>#VALUE!</v>
      </c>
      <c r="N3906" t="e">
        <f t="shared" si="122"/>
        <v>#VALUE!</v>
      </c>
      <c r="O3906" t="e">
        <f t="shared" si="123"/>
        <v>#VALUE!</v>
      </c>
      <c r="P3906" t="e">
        <f>IF(D3906&lt;&gt;"",VLOOKUP(D3906,Projects!B:C,2,0),"")</f>
        <v>#VALUE!</v>
      </c>
    </row>
    <row r="3907" spans="1:16" x14ac:dyDescent="0.25">
      <c r="A3907" t="e">
        <f>UPPER(IF(AND(TimeSpend[[#This Row],[Personnel number]]&lt;&gt;"",TimeSpend[[#This Row],[Date]]&lt;&gt;""),TimeSpend[[#This Row],[Personnel number]],""))</f>
        <v>#VALUE!</v>
      </c>
      <c r="B3907" s="85" t="e">
        <f>IF(AND(TimeSpend[[#This Row],[Personnel number]]&lt;&gt;"",TimeSpend[[#This Row],[Date]]&lt;&gt;""),TEXT(TimeSpend[[#This Row],[Date]],"[$-409]yyyyMMdd"),"")</f>
        <v>#VALUE!</v>
      </c>
      <c r="C3907" s="33" t="e">
        <f>IF(AND(TimeSpend[[#This Row],[Personnel number]]&lt;&gt;"",TimeSpend[[#This Row],[Date]]&lt;&gt;""),SUBSTITUTE(TimeSpend[[#This Row],[Hours]],",","."),"")</f>
        <v>#VALUE!</v>
      </c>
      <c r="D3907" t="e">
        <f>IF(AND(TimeSpend[[#This Row],[Personnel number]]&lt;&gt;"",TimeSpend[[#This Row],[Date]]&lt;&gt;""),TimeSpend[[#This Row],[Network]],"")</f>
        <v>#VALUE!</v>
      </c>
      <c r="E3907" t="e">
        <f>IF(AND(TimeSpend[[#This Row],[Personnel number]]&lt;&gt;"",TimeSpend[[#This Row],[Date]]&lt;&gt;""),TimeSpend[[#This Row],[Network Description]],"")</f>
        <v>#VALUE!</v>
      </c>
      <c r="F3907" t="e">
        <f>IF(AND(TimeSpend[[#This Row],[Personnel number]]&lt;&gt;"",TimeSpend[[#This Row],[Date]]&lt;&gt;""),TimeSpend[[#This Row],[Activity]],"")</f>
        <v>#VALUE!</v>
      </c>
      <c r="G3907" t="e">
        <f>IF(AND(TimeSpend[[#This Row],[Personnel number]]&lt;&gt;"",TimeSpend[[#This Row],[Date]]&lt;&gt;""),TimeSpend[[#This Row],[Activity description]],"")</f>
        <v>#VALUE!</v>
      </c>
      <c r="H3907" s="36" t="e">
        <f>IF(AND(TimeSpend[[#This Row],[Personnel number]]&lt;&gt;"",TimeSpend[[#This Row],[Date]]&lt;&gt;""),TimeSpend[[#This Row],[Start Time]],"")</f>
        <v>#VALUE!</v>
      </c>
      <c r="I3907" s="36" t="e">
        <f>IF(AND(TimeSpend[[#This Row],[Personnel number]]&lt;&gt;"",TimeSpend[[#This Row],[Date]]&lt;&gt;""),TimeSpend[[#This Row],[End Time]],"")</f>
        <v>#VALUE!</v>
      </c>
      <c r="J3907" t="e">
        <f>IF(AND(TimeSpend[[#This Row],[Personnel number]]&lt;&gt;"",TimeSpend[[#This Row],[Date]]&lt;&gt;""),TimeSpend[[#This Row],[Location]],"")</f>
        <v>#VALUE!</v>
      </c>
      <c r="K3907" t="e">
        <f>IF(AND(TimeSpend[[#This Row],[Personnel number]]&lt;&gt;"",TimeSpend[[#This Row],[Date]]&lt;&gt;""),TimeSpend[[#This Row],[Task]],"")</f>
        <v>#VALUE!</v>
      </c>
      <c r="L3907" t="e">
        <f>IF(AND(TimeSpend[[#This Row],[Personnel number]]&lt;&gt;"",TimeSpend[[#This Row],[Date]]&lt;&gt;""),Utilization!$J$2,"")</f>
        <v>#VALUE!</v>
      </c>
      <c r="M3907" t="e">
        <f>IF(AND(TimeSpend[[#This Row],[Personnel number]]&lt;&gt;"",TimeSpend[[#This Row],[Date]]&lt;&gt;""),TimeSpend[[#This Row],[Employee Name]],"")</f>
        <v>#VALUE!</v>
      </c>
      <c r="N3907" t="e">
        <f t="shared" si="122"/>
        <v>#VALUE!</v>
      </c>
      <c r="O3907" t="e">
        <f t="shared" si="123"/>
        <v>#VALUE!</v>
      </c>
      <c r="P3907" t="e">
        <f>IF(D3907&lt;&gt;"",VLOOKUP(D3907,Projects!B:C,2,0),"")</f>
        <v>#VALUE!</v>
      </c>
    </row>
    <row r="3908" spans="1:16" x14ac:dyDescent="0.25">
      <c r="A3908" t="e">
        <f>UPPER(IF(AND(TimeSpend[[#This Row],[Personnel number]]&lt;&gt;"",TimeSpend[[#This Row],[Date]]&lt;&gt;""),TimeSpend[[#This Row],[Personnel number]],""))</f>
        <v>#VALUE!</v>
      </c>
      <c r="B3908" s="85" t="e">
        <f>IF(AND(TimeSpend[[#This Row],[Personnel number]]&lt;&gt;"",TimeSpend[[#This Row],[Date]]&lt;&gt;""),TEXT(TimeSpend[[#This Row],[Date]],"[$-409]yyyyMMdd"),"")</f>
        <v>#VALUE!</v>
      </c>
      <c r="C3908" s="33" t="e">
        <f>IF(AND(TimeSpend[[#This Row],[Personnel number]]&lt;&gt;"",TimeSpend[[#This Row],[Date]]&lt;&gt;""),SUBSTITUTE(TimeSpend[[#This Row],[Hours]],",","."),"")</f>
        <v>#VALUE!</v>
      </c>
      <c r="D3908" t="e">
        <f>IF(AND(TimeSpend[[#This Row],[Personnel number]]&lt;&gt;"",TimeSpend[[#This Row],[Date]]&lt;&gt;""),TimeSpend[[#This Row],[Network]],"")</f>
        <v>#VALUE!</v>
      </c>
      <c r="E3908" t="e">
        <f>IF(AND(TimeSpend[[#This Row],[Personnel number]]&lt;&gt;"",TimeSpend[[#This Row],[Date]]&lt;&gt;""),TimeSpend[[#This Row],[Network Description]],"")</f>
        <v>#VALUE!</v>
      </c>
      <c r="F3908" t="e">
        <f>IF(AND(TimeSpend[[#This Row],[Personnel number]]&lt;&gt;"",TimeSpend[[#This Row],[Date]]&lt;&gt;""),TimeSpend[[#This Row],[Activity]],"")</f>
        <v>#VALUE!</v>
      </c>
      <c r="G3908" t="e">
        <f>IF(AND(TimeSpend[[#This Row],[Personnel number]]&lt;&gt;"",TimeSpend[[#This Row],[Date]]&lt;&gt;""),TimeSpend[[#This Row],[Activity description]],"")</f>
        <v>#VALUE!</v>
      </c>
      <c r="H3908" s="36" t="e">
        <f>IF(AND(TimeSpend[[#This Row],[Personnel number]]&lt;&gt;"",TimeSpend[[#This Row],[Date]]&lt;&gt;""),TimeSpend[[#This Row],[Start Time]],"")</f>
        <v>#VALUE!</v>
      </c>
      <c r="I3908" s="36" t="e">
        <f>IF(AND(TimeSpend[[#This Row],[Personnel number]]&lt;&gt;"",TimeSpend[[#This Row],[Date]]&lt;&gt;""),TimeSpend[[#This Row],[End Time]],"")</f>
        <v>#VALUE!</v>
      </c>
      <c r="J3908" t="e">
        <f>IF(AND(TimeSpend[[#This Row],[Personnel number]]&lt;&gt;"",TimeSpend[[#This Row],[Date]]&lt;&gt;""),TimeSpend[[#This Row],[Location]],"")</f>
        <v>#VALUE!</v>
      </c>
      <c r="K3908" t="e">
        <f>IF(AND(TimeSpend[[#This Row],[Personnel number]]&lt;&gt;"",TimeSpend[[#This Row],[Date]]&lt;&gt;""),TimeSpend[[#This Row],[Task]],"")</f>
        <v>#VALUE!</v>
      </c>
      <c r="L3908" t="e">
        <f>IF(AND(TimeSpend[[#This Row],[Personnel number]]&lt;&gt;"",TimeSpend[[#This Row],[Date]]&lt;&gt;""),Utilization!$J$2,"")</f>
        <v>#VALUE!</v>
      </c>
      <c r="M3908" t="e">
        <f>IF(AND(TimeSpend[[#This Row],[Personnel number]]&lt;&gt;"",TimeSpend[[#This Row],[Date]]&lt;&gt;""),TimeSpend[[#This Row],[Employee Name]],"")</f>
        <v>#VALUE!</v>
      </c>
      <c r="N3908" t="e">
        <f t="shared" si="122"/>
        <v>#VALUE!</v>
      </c>
      <c r="O3908" t="e">
        <f t="shared" si="123"/>
        <v>#VALUE!</v>
      </c>
      <c r="P3908" t="e">
        <f>IF(D3908&lt;&gt;"",VLOOKUP(D3908,Projects!B:C,2,0),"")</f>
        <v>#VALUE!</v>
      </c>
    </row>
    <row r="3909" spans="1:16" x14ac:dyDescent="0.25">
      <c r="A3909" t="e">
        <f>UPPER(IF(AND(TimeSpend[[#This Row],[Personnel number]]&lt;&gt;"",TimeSpend[[#This Row],[Date]]&lt;&gt;""),TimeSpend[[#This Row],[Personnel number]],""))</f>
        <v>#VALUE!</v>
      </c>
      <c r="B3909" s="85" t="e">
        <f>IF(AND(TimeSpend[[#This Row],[Personnel number]]&lt;&gt;"",TimeSpend[[#This Row],[Date]]&lt;&gt;""),TEXT(TimeSpend[[#This Row],[Date]],"[$-409]yyyyMMdd"),"")</f>
        <v>#VALUE!</v>
      </c>
      <c r="C3909" s="33" t="e">
        <f>IF(AND(TimeSpend[[#This Row],[Personnel number]]&lt;&gt;"",TimeSpend[[#This Row],[Date]]&lt;&gt;""),SUBSTITUTE(TimeSpend[[#This Row],[Hours]],",","."),"")</f>
        <v>#VALUE!</v>
      </c>
      <c r="D3909" t="e">
        <f>IF(AND(TimeSpend[[#This Row],[Personnel number]]&lt;&gt;"",TimeSpend[[#This Row],[Date]]&lt;&gt;""),TimeSpend[[#This Row],[Network]],"")</f>
        <v>#VALUE!</v>
      </c>
      <c r="E3909" t="e">
        <f>IF(AND(TimeSpend[[#This Row],[Personnel number]]&lt;&gt;"",TimeSpend[[#This Row],[Date]]&lt;&gt;""),TimeSpend[[#This Row],[Network Description]],"")</f>
        <v>#VALUE!</v>
      </c>
      <c r="F3909" t="e">
        <f>IF(AND(TimeSpend[[#This Row],[Personnel number]]&lt;&gt;"",TimeSpend[[#This Row],[Date]]&lt;&gt;""),TimeSpend[[#This Row],[Activity]],"")</f>
        <v>#VALUE!</v>
      </c>
      <c r="G3909" t="e">
        <f>IF(AND(TimeSpend[[#This Row],[Personnel number]]&lt;&gt;"",TimeSpend[[#This Row],[Date]]&lt;&gt;""),TimeSpend[[#This Row],[Activity description]],"")</f>
        <v>#VALUE!</v>
      </c>
      <c r="H3909" s="36" t="e">
        <f>IF(AND(TimeSpend[[#This Row],[Personnel number]]&lt;&gt;"",TimeSpend[[#This Row],[Date]]&lt;&gt;""),TimeSpend[[#This Row],[Start Time]],"")</f>
        <v>#VALUE!</v>
      </c>
      <c r="I3909" s="36" t="e">
        <f>IF(AND(TimeSpend[[#This Row],[Personnel number]]&lt;&gt;"",TimeSpend[[#This Row],[Date]]&lt;&gt;""),TimeSpend[[#This Row],[End Time]],"")</f>
        <v>#VALUE!</v>
      </c>
      <c r="J3909" t="e">
        <f>IF(AND(TimeSpend[[#This Row],[Personnel number]]&lt;&gt;"",TimeSpend[[#This Row],[Date]]&lt;&gt;""),TimeSpend[[#This Row],[Location]],"")</f>
        <v>#VALUE!</v>
      </c>
      <c r="K3909" t="e">
        <f>IF(AND(TimeSpend[[#This Row],[Personnel number]]&lt;&gt;"",TimeSpend[[#This Row],[Date]]&lt;&gt;""),TimeSpend[[#This Row],[Task]],"")</f>
        <v>#VALUE!</v>
      </c>
      <c r="L3909" t="e">
        <f>IF(AND(TimeSpend[[#This Row],[Personnel number]]&lt;&gt;"",TimeSpend[[#This Row],[Date]]&lt;&gt;""),Utilization!$J$2,"")</f>
        <v>#VALUE!</v>
      </c>
      <c r="M3909" t="e">
        <f>IF(AND(TimeSpend[[#This Row],[Personnel number]]&lt;&gt;"",TimeSpend[[#This Row],[Date]]&lt;&gt;""),TimeSpend[[#This Row],[Employee Name]],"")</f>
        <v>#VALUE!</v>
      </c>
      <c r="N3909" t="e">
        <f t="shared" si="122"/>
        <v>#VALUE!</v>
      </c>
      <c r="O3909" t="e">
        <f t="shared" si="123"/>
        <v>#VALUE!</v>
      </c>
      <c r="P3909" t="e">
        <f>IF(D3909&lt;&gt;"",VLOOKUP(D3909,Projects!B:C,2,0),"")</f>
        <v>#VALUE!</v>
      </c>
    </row>
    <row r="3910" spans="1:16" x14ac:dyDescent="0.25">
      <c r="A3910" t="e">
        <f>UPPER(IF(AND(TimeSpend[[#This Row],[Personnel number]]&lt;&gt;"",TimeSpend[[#This Row],[Date]]&lt;&gt;""),TimeSpend[[#This Row],[Personnel number]],""))</f>
        <v>#VALUE!</v>
      </c>
      <c r="B3910" s="85" t="e">
        <f>IF(AND(TimeSpend[[#This Row],[Personnel number]]&lt;&gt;"",TimeSpend[[#This Row],[Date]]&lt;&gt;""),TEXT(TimeSpend[[#This Row],[Date]],"[$-409]yyyyMMdd"),"")</f>
        <v>#VALUE!</v>
      </c>
      <c r="C3910" s="33" t="e">
        <f>IF(AND(TimeSpend[[#This Row],[Personnel number]]&lt;&gt;"",TimeSpend[[#This Row],[Date]]&lt;&gt;""),SUBSTITUTE(TimeSpend[[#This Row],[Hours]],",","."),"")</f>
        <v>#VALUE!</v>
      </c>
      <c r="D3910" t="e">
        <f>IF(AND(TimeSpend[[#This Row],[Personnel number]]&lt;&gt;"",TimeSpend[[#This Row],[Date]]&lt;&gt;""),TimeSpend[[#This Row],[Network]],"")</f>
        <v>#VALUE!</v>
      </c>
      <c r="E3910" t="e">
        <f>IF(AND(TimeSpend[[#This Row],[Personnel number]]&lt;&gt;"",TimeSpend[[#This Row],[Date]]&lt;&gt;""),TimeSpend[[#This Row],[Network Description]],"")</f>
        <v>#VALUE!</v>
      </c>
      <c r="F3910" t="e">
        <f>IF(AND(TimeSpend[[#This Row],[Personnel number]]&lt;&gt;"",TimeSpend[[#This Row],[Date]]&lt;&gt;""),TimeSpend[[#This Row],[Activity]],"")</f>
        <v>#VALUE!</v>
      </c>
      <c r="G3910" t="e">
        <f>IF(AND(TimeSpend[[#This Row],[Personnel number]]&lt;&gt;"",TimeSpend[[#This Row],[Date]]&lt;&gt;""),TimeSpend[[#This Row],[Activity description]],"")</f>
        <v>#VALUE!</v>
      </c>
      <c r="H3910" s="36" t="e">
        <f>IF(AND(TimeSpend[[#This Row],[Personnel number]]&lt;&gt;"",TimeSpend[[#This Row],[Date]]&lt;&gt;""),TimeSpend[[#This Row],[Start Time]],"")</f>
        <v>#VALUE!</v>
      </c>
      <c r="I3910" s="36" t="e">
        <f>IF(AND(TimeSpend[[#This Row],[Personnel number]]&lt;&gt;"",TimeSpend[[#This Row],[Date]]&lt;&gt;""),TimeSpend[[#This Row],[End Time]],"")</f>
        <v>#VALUE!</v>
      </c>
      <c r="J3910" t="e">
        <f>IF(AND(TimeSpend[[#This Row],[Personnel number]]&lt;&gt;"",TimeSpend[[#This Row],[Date]]&lt;&gt;""),TimeSpend[[#This Row],[Location]],"")</f>
        <v>#VALUE!</v>
      </c>
      <c r="K3910" t="e">
        <f>IF(AND(TimeSpend[[#This Row],[Personnel number]]&lt;&gt;"",TimeSpend[[#This Row],[Date]]&lt;&gt;""),TimeSpend[[#This Row],[Task]],"")</f>
        <v>#VALUE!</v>
      </c>
      <c r="L3910" t="e">
        <f>IF(AND(TimeSpend[[#This Row],[Personnel number]]&lt;&gt;"",TimeSpend[[#This Row],[Date]]&lt;&gt;""),Utilization!$J$2,"")</f>
        <v>#VALUE!</v>
      </c>
      <c r="M3910" t="e">
        <f>IF(AND(TimeSpend[[#This Row],[Personnel number]]&lt;&gt;"",TimeSpend[[#This Row],[Date]]&lt;&gt;""),TimeSpend[[#This Row],[Employee Name]],"")</f>
        <v>#VALUE!</v>
      </c>
      <c r="N3910" t="e">
        <f t="shared" si="122"/>
        <v>#VALUE!</v>
      </c>
      <c r="O3910" t="e">
        <f t="shared" si="123"/>
        <v>#VALUE!</v>
      </c>
      <c r="P3910" t="e">
        <f>IF(D3910&lt;&gt;"",VLOOKUP(D3910,Projects!B:C,2,0),"")</f>
        <v>#VALUE!</v>
      </c>
    </row>
    <row r="3911" spans="1:16" x14ac:dyDescent="0.25">
      <c r="A3911" t="e">
        <f>UPPER(IF(AND(TimeSpend[[#This Row],[Personnel number]]&lt;&gt;"",TimeSpend[[#This Row],[Date]]&lt;&gt;""),TimeSpend[[#This Row],[Personnel number]],""))</f>
        <v>#VALUE!</v>
      </c>
      <c r="B3911" s="85" t="e">
        <f>IF(AND(TimeSpend[[#This Row],[Personnel number]]&lt;&gt;"",TimeSpend[[#This Row],[Date]]&lt;&gt;""),TEXT(TimeSpend[[#This Row],[Date]],"[$-409]yyyyMMdd"),"")</f>
        <v>#VALUE!</v>
      </c>
      <c r="C3911" s="33" t="e">
        <f>IF(AND(TimeSpend[[#This Row],[Personnel number]]&lt;&gt;"",TimeSpend[[#This Row],[Date]]&lt;&gt;""),SUBSTITUTE(TimeSpend[[#This Row],[Hours]],",","."),"")</f>
        <v>#VALUE!</v>
      </c>
      <c r="D3911" t="e">
        <f>IF(AND(TimeSpend[[#This Row],[Personnel number]]&lt;&gt;"",TimeSpend[[#This Row],[Date]]&lt;&gt;""),TimeSpend[[#This Row],[Network]],"")</f>
        <v>#VALUE!</v>
      </c>
      <c r="E3911" t="e">
        <f>IF(AND(TimeSpend[[#This Row],[Personnel number]]&lt;&gt;"",TimeSpend[[#This Row],[Date]]&lt;&gt;""),TimeSpend[[#This Row],[Network Description]],"")</f>
        <v>#VALUE!</v>
      </c>
      <c r="F3911" t="e">
        <f>IF(AND(TimeSpend[[#This Row],[Personnel number]]&lt;&gt;"",TimeSpend[[#This Row],[Date]]&lt;&gt;""),TimeSpend[[#This Row],[Activity]],"")</f>
        <v>#VALUE!</v>
      </c>
      <c r="G3911" t="e">
        <f>IF(AND(TimeSpend[[#This Row],[Personnel number]]&lt;&gt;"",TimeSpend[[#This Row],[Date]]&lt;&gt;""),TimeSpend[[#This Row],[Activity description]],"")</f>
        <v>#VALUE!</v>
      </c>
      <c r="H3911" s="36" t="e">
        <f>IF(AND(TimeSpend[[#This Row],[Personnel number]]&lt;&gt;"",TimeSpend[[#This Row],[Date]]&lt;&gt;""),TimeSpend[[#This Row],[Start Time]],"")</f>
        <v>#VALUE!</v>
      </c>
      <c r="I3911" s="36" t="e">
        <f>IF(AND(TimeSpend[[#This Row],[Personnel number]]&lt;&gt;"",TimeSpend[[#This Row],[Date]]&lt;&gt;""),TimeSpend[[#This Row],[End Time]],"")</f>
        <v>#VALUE!</v>
      </c>
      <c r="J3911" t="e">
        <f>IF(AND(TimeSpend[[#This Row],[Personnel number]]&lt;&gt;"",TimeSpend[[#This Row],[Date]]&lt;&gt;""),TimeSpend[[#This Row],[Location]],"")</f>
        <v>#VALUE!</v>
      </c>
      <c r="K3911" t="e">
        <f>IF(AND(TimeSpend[[#This Row],[Personnel number]]&lt;&gt;"",TimeSpend[[#This Row],[Date]]&lt;&gt;""),TimeSpend[[#This Row],[Task]],"")</f>
        <v>#VALUE!</v>
      </c>
      <c r="L3911" t="e">
        <f>IF(AND(TimeSpend[[#This Row],[Personnel number]]&lt;&gt;"",TimeSpend[[#This Row],[Date]]&lt;&gt;""),Utilization!$J$2,"")</f>
        <v>#VALUE!</v>
      </c>
      <c r="M3911" t="e">
        <f>IF(AND(TimeSpend[[#This Row],[Personnel number]]&lt;&gt;"",TimeSpend[[#This Row],[Date]]&lt;&gt;""),TimeSpend[[#This Row],[Employee Name]],"")</f>
        <v>#VALUE!</v>
      </c>
      <c r="N3911" t="e">
        <f t="shared" si="122"/>
        <v>#VALUE!</v>
      </c>
      <c r="O3911" t="e">
        <f t="shared" si="123"/>
        <v>#VALUE!</v>
      </c>
      <c r="P3911" t="e">
        <f>IF(D3911&lt;&gt;"",VLOOKUP(D3911,Projects!B:C,2,0),"")</f>
        <v>#VALUE!</v>
      </c>
    </row>
    <row r="3912" spans="1:16" x14ac:dyDescent="0.25">
      <c r="A3912" t="e">
        <f>UPPER(IF(AND(TimeSpend[[#This Row],[Personnel number]]&lt;&gt;"",TimeSpend[[#This Row],[Date]]&lt;&gt;""),TimeSpend[[#This Row],[Personnel number]],""))</f>
        <v>#VALUE!</v>
      </c>
      <c r="B3912" s="85" t="e">
        <f>IF(AND(TimeSpend[[#This Row],[Personnel number]]&lt;&gt;"",TimeSpend[[#This Row],[Date]]&lt;&gt;""),TEXT(TimeSpend[[#This Row],[Date]],"[$-409]yyyyMMdd"),"")</f>
        <v>#VALUE!</v>
      </c>
      <c r="C3912" s="33" t="e">
        <f>IF(AND(TimeSpend[[#This Row],[Personnel number]]&lt;&gt;"",TimeSpend[[#This Row],[Date]]&lt;&gt;""),SUBSTITUTE(TimeSpend[[#This Row],[Hours]],",","."),"")</f>
        <v>#VALUE!</v>
      </c>
      <c r="D3912" t="e">
        <f>IF(AND(TimeSpend[[#This Row],[Personnel number]]&lt;&gt;"",TimeSpend[[#This Row],[Date]]&lt;&gt;""),TimeSpend[[#This Row],[Network]],"")</f>
        <v>#VALUE!</v>
      </c>
      <c r="E3912" t="e">
        <f>IF(AND(TimeSpend[[#This Row],[Personnel number]]&lt;&gt;"",TimeSpend[[#This Row],[Date]]&lt;&gt;""),TimeSpend[[#This Row],[Network Description]],"")</f>
        <v>#VALUE!</v>
      </c>
      <c r="F3912" t="e">
        <f>IF(AND(TimeSpend[[#This Row],[Personnel number]]&lt;&gt;"",TimeSpend[[#This Row],[Date]]&lt;&gt;""),TimeSpend[[#This Row],[Activity]],"")</f>
        <v>#VALUE!</v>
      </c>
      <c r="G3912" t="e">
        <f>IF(AND(TimeSpend[[#This Row],[Personnel number]]&lt;&gt;"",TimeSpend[[#This Row],[Date]]&lt;&gt;""),TimeSpend[[#This Row],[Activity description]],"")</f>
        <v>#VALUE!</v>
      </c>
      <c r="H3912" s="36" t="e">
        <f>IF(AND(TimeSpend[[#This Row],[Personnel number]]&lt;&gt;"",TimeSpend[[#This Row],[Date]]&lt;&gt;""),TimeSpend[[#This Row],[Start Time]],"")</f>
        <v>#VALUE!</v>
      </c>
      <c r="I3912" s="36" t="e">
        <f>IF(AND(TimeSpend[[#This Row],[Personnel number]]&lt;&gt;"",TimeSpend[[#This Row],[Date]]&lt;&gt;""),TimeSpend[[#This Row],[End Time]],"")</f>
        <v>#VALUE!</v>
      </c>
      <c r="J3912" t="e">
        <f>IF(AND(TimeSpend[[#This Row],[Personnel number]]&lt;&gt;"",TimeSpend[[#This Row],[Date]]&lt;&gt;""),TimeSpend[[#This Row],[Location]],"")</f>
        <v>#VALUE!</v>
      </c>
      <c r="K3912" t="e">
        <f>IF(AND(TimeSpend[[#This Row],[Personnel number]]&lt;&gt;"",TimeSpend[[#This Row],[Date]]&lt;&gt;""),TimeSpend[[#This Row],[Task]],"")</f>
        <v>#VALUE!</v>
      </c>
      <c r="L3912" t="e">
        <f>IF(AND(TimeSpend[[#This Row],[Personnel number]]&lt;&gt;"",TimeSpend[[#This Row],[Date]]&lt;&gt;""),Utilization!$J$2,"")</f>
        <v>#VALUE!</v>
      </c>
      <c r="M3912" t="e">
        <f>IF(AND(TimeSpend[[#This Row],[Personnel number]]&lt;&gt;"",TimeSpend[[#This Row],[Date]]&lt;&gt;""),TimeSpend[[#This Row],[Employee Name]],"")</f>
        <v>#VALUE!</v>
      </c>
      <c r="N3912" t="e">
        <f t="shared" si="122"/>
        <v>#VALUE!</v>
      </c>
      <c r="O3912" t="e">
        <f t="shared" si="123"/>
        <v>#VALUE!</v>
      </c>
      <c r="P3912" t="e">
        <f>IF(D3912&lt;&gt;"",VLOOKUP(D3912,Projects!B:C,2,0),"")</f>
        <v>#VALUE!</v>
      </c>
    </row>
    <row r="3913" spans="1:16" x14ac:dyDescent="0.25">
      <c r="A3913" t="e">
        <f>UPPER(IF(AND(TimeSpend[[#This Row],[Personnel number]]&lt;&gt;"",TimeSpend[[#This Row],[Date]]&lt;&gt;""),TimeSpend[[#This Row],[Personnel number]],""))</f>
        <v>#VALUE!</v>
      </c>
      <c r="B3913" s="85" t="e">
        <f>IF(AND(TimeSpend[[#This Row],[Personnel number]]&lt;&gt;"",TimeSpend[[#This Row],[Date]]&lt;&gt;""),TEXT(TimeSpend[[#This Row],[Date]],"[$-409]yyyyMMdd"),"")</f>
        <v>#VALUE!</v>
      </c>
      <c r="C3913" s="33" t="e">
        <f>IF(AND(TimeSpend[[#This Row],[Personnel number]]&lt;&gt;"",TimeSpend[[#This Row],[Date]]&lt;&gt;""),SUBSTITUTE(TimeSpend[[#This Row],[Hours]],",","."),"")</f>
        <v>#VALUE!</v>
      </c>
      <c r="D3913" t="e">
        <f>IF(AND(TimeSpend[[#This Row],[Personnel number]]&lt;&gt;"",TimeSpend[[#This Row],[Date]]&lt;&gt;""),TimeSpend[[#This Row],[Network]],"")</f>
        <v>#VALUE!</v>
      </c>
      <c r="E3913" t="e">
        <f>IF(AND(TimeSpend[[#This Row],[Personnel number]]&lt;&gt;"",TimeSpend[[#This Row],[Date]]&lt;&gt;""),TimeSpend[[#This Row],[Network Description]],"")</f>
        <v>#VALUE!</v>
      </c>
      <c r="F3913" t="e">
        <f>IF(AND(TimeSpend[[#This Row],[Personnel number]]&lt;&gt;"",TimeSpend[[#This Row],[Date]]&lt;&gt;""),TimeSpend[[#This Row],[Activity]],"")</f>
        <v>#VALUE!</v>
      </c>
      <c r="G3913" t="e">
        <f>IF(AND(TimeSpend[[#This Row],[Personnel number]]&lt;&gt;"",TimeSpend[[#This Row],[Date]]&lt;&gt;""),TimeSpend[[#This Row],[Activity description]],"")</f>
        <v>#VALUE!</v>
      </c>
      <c r="H3913" s="36" t="e">
        <f>IF(AND(TimeSpend[[#This Row],[Personnel number]]&lt;&gt;"",TimeSpend[[#This Row],[Date]]&lt;&gt;""),TimeSpend[[#This Row],[Start Time]],"")</f>
        <v>#VALUE!</v>
      </c>
      <c r="I3913" s="36" t="e">
        <f>IF(AND(TimeSpend[[#This Row],[Personnel number]]&lt;&gt;"",TimeSpend[[#This Row],[Date]]&lt;&gt;""),TimeSpend[[#This Row],[End Time]],"")</f>
        <v>#VALUE!</v>
      </c>
      <c r="J3913" t="e">
        <f>IF(AND(TimeSpend[[#This Row],[Personnel number]]&lt;&gt;"",TimeSpend[[#This Row],[Date]]&lt;&gt;""),TimeSpend[[#This Row],[Location]],"")</f>
        <v>#VALUE!</v>
      </c>
      <c r="K3913" t="e">
        <f>IF(AND(TimeSpend[[#This Row],[Personnel number]]&lt;&gt;"",TimeSpend[[#This Row],[Date]]&lt;&gt;""),TimeSpend[[#This Row],[Task]],"")</f>
        <v>#VALUE!</v>
      </c>
      <c r="L3913" t="e">
        <f>IF(AND(TimeSpend[[#This Row],[Personnel number]]&lt;&gt;"",TimeSpend[[#This Row],[Date]]&lt;&gt;""),Utilization!$J$2,"")</f>
        <v>#VALUE!</v>
      </c>
      <c r="M3913" t="e">
        <f>IF(AND(TimeSpend[[#This Row],[Personnel number]]&lt;&gt;"",TimeSpend[[#This Row],[Date]]&lt;&gt;""),TimeSpend[[#This Row],[Employee Name]],"")</f>
        <v>#VALUE!</v>
      </c>
      <c r="N3913" t="e">
        <f t="shared" si="122"/>
        <v>#VALUE!</v>
      </c>
      <c r="O3913" t="e">
        <f t="shared" si="123"/>
        <v>#VALUE!</v>
      </c>
      <c r="P3913" t="e">
        <f>IF(D3913&lt;&gt;"",VLOOKUP(D3913,Projects!B:C,2,0),"")</f>
        <v>#VALUE!</v>
      </c>
    </row>
    <row r="3914" spans="1:16" x14ac:dyDescent="0.25">
      <c r="A3914" t="e">
        <f>UPPER(IF(AND(TimeSpend[[#This Row],[Personnel number]]&lt;&gt;"",TimeSpend[[#This Row],[Date]]&lt;&gt;""),TimeSpend[[#This Row],[Personnel number]],""))</f>
        <v>#VALUE!</v>
      </c>
      <c r="B3914" s="85" t="e">
        <f>IF(AND(TimeSpend[[#This Row],[Personnel number]]&lt;&gt;"",TimeSpend[[#This Row],[Date]]&lt;&gt;""),TEXT(TimeSpend[[#This Row],[Date]],"[$-409]yyyyMMdd"),"")</f>
        <v>#VALUE!</v>
      </c>
      <c r="C3914" s="33" t="e">
        <f>IF(AND(TimeSpend[[#This Row],[Personnel number]]&lt;&gt;"",TimeSpend[[#This Row],[Date]]&lt;&gt;""),SUBSTITUTE(TimeSpend[[#This Row],[Hours]],",","."),"")</f>
        <v>#VALUE!</v>
      </c>
      <c r="D3914" t="e">
        <f>IF(AND(TimeSpend[[#This Row],[Personnel number]]&lt;&gt;"",TimeSpend[[#This Row],[Date]]&lt;&gt;""),TimeSpend[[#This Row],[Network]],"")</f>
        <v>#VALUE!</v>
      </c>
      <c r="E3914" t="e">
        <f>IF(AND(TimeSpend[[#This Row],[Personnel number]]&lt;&gt;"",TimeSpend[[#This Row],[Date]]&lt;&gt;""),TimeSpend[[#This Row],[Network Description]],"")</f>
        <v>#VALUE!</v>
      </c>
      <c r="F3914" t="e">
        <f>IF(AND(TimeSpend[[#This Row],[Personnel number]]&lt;&gt;"",TimeSpend[[#This Row],[Date]]&lt;&gt;""),TimeSpend[[#This Row],[Activity]],"")</f>
        <v>#VALUE!</v>
      </c>
      <c r="G3914" t="e">
        <f>IF(AND(TimeSpend[[#This Row],[Personnel number]]&lt;&gt;"",TimeSpend[[#This Row],[Date]]&lt;&gt;""),TimeSpend[[#This Row],[Activity description]],"")</f>
        <v>#VALUE!</v>
      </c>
      <c r="H3914" s="36" t="e">
        <f>IF(AND(TimeSpend[[#This Row],[Personnel number]]&lt;&gt;"",TimeSpend[[#This Row],[Date]]&lt;&gt;""),TimeSpend[[#This Row],[Start Time]],"")</f>
        <v>#VALUE!</v>
      </c>
      <c r="I3914" s="36" t="e">
        <f>IF(AND(TimeSpend[[#This Row],[Personnel number]]&lt;&gt;"",TimeSpend[[#This Row],[Date]]&lt;&gt;""),TimeSpend[[#This Row],[End Time]],"")</f>
        <v>#VALUE!</v>
      </c>
      <c r="J3914" t="e">
        <f>IF(AND(TimeSpend[[#This Row],[Personnel number]]&lt;&gt;"",TimeSpend[[#This Row],[Date]]&lt;&gt;""),TimeSpend[[#This Row],[Location]],"")</f>
        <v>#VALUE!</v>
      </c>
      <c r="K3914" t="e">
        <f>IF(AND(TimeSpend[[#This Row],[Personnel number]]&lt;&gt;"",TimeSpend[[#This Row],[Date]]&lt;&gt;""),TimeSpend[[#This Row],[Task]],"")</f>
        <v>#VALUE!</v>
      </c>
      <c r="L3914" t="e">
        <f>IF(AND(TimeSpend[[#This Row],[Personnel number]]&lt;&gt;"",TimeSpend[[#This Row],[Date]]&lt;&gt;""),Utilization!$J$2,"")</f>
        <v>#VALUE!</v>
      </c>
      <c r="M3914" t="e">
        <f>IF(AND(TimeSpend[[#This Row],[Personnel number]]&lt;&gt;"",TimeSpend[[#This Row],[Date]]&lt;&gt;""),TimeSpend[[#This Row],[Employee Name]],"")</f>
        <v>#VALUE!</v>
      </c>
      <c r="N3914" t="e">
        <f t="shared" si="122"/>
        <v>#VALUE!</v>
      </c>
      <c r="O3914" t="e">
        <f t="shared" si="123"/>
        <v>#VALUE!</v>
      </c>
      <c r="P3914" t="e">
        <f>IF(D3914&lt;&gt;"",VLOOKUP(D3914,Projects!B:C,2,0),"")</f>
        <v>#VALUE!</v>
      </c>
    </row>
    <row r="3915" spans="1:16" x14ac:dyDescent="0.25">
      <c r="A3915" t="e">
        <f>UPPER(IF(AND(TimeSpend[[#This Row],[Personnel number]]&lt;&gt;"",TimeSpend[[#This Row],[Date]]&lt;&gt;""),TimeSpend[[#This Row],[Personnel number]],""))</f>
        <v>#VALUE!</v>
      </c>
      <c r="B3915" s="85" t="e">
        <f>IF(AND(TimeSpend[[#This Row],[Personnel number]]&lt;&gt;"",TimeSpend[[#This Row],[Date]]&lt;&gt;""),TEXT(TimeSpend[[#This Row],[Date]],"[$-409]yyyyMMdd"),"")</f>
        <v>#VALUE!</v>
      </c>
      <c r="C3915" s="33" t="e">
        <f>IF(AND(TimeSpend[[#This Row],[Personnel number]]&lt;&gt;"",TimeSpend[[#This Row],[Date]]&lt;&gt;""),SUBSTITUTE(TimeSpend[[#This Row],[Hours]],",","."),"")</f>
        <v>#VALUE!</v>
      </c>
      <c r="D3915" t="e">
        <f>IF(AND(TimeSpend[[#This Row],[Personnel number]]&lt;&gt;"",TimeSpend[[#This Row],[Date]]&lt;&gt;""),TimeSpend[[#This Row],[Network]],"")</f>
        <v>#VALUE!</v>
      </c>
      <c r="E3915" t="e">
        <f>IF(AND(TimeSpend[[#This Row],[Personnel number]]&lt;&gt;"",TimeSpend[[#This Row],[Date]]&lt;&gt;""),TimeSpend[[#This Row],[Network Description]],"")</f>
        <v>#VALUE!</v>
      </c>
      <c r="F3915" t="e">
        <f>IF(AND(TimeSpend[[#This Row],[Personnel number]]&lt;&gt;"",TimeSpend[[#This Row],[Date]]&lt;&gt;""),TimeSpend[[#This Row],[Activity]],"")</f>
        <v>#VALUE!</v>
      </c>
      <c r="G3915" t="e">
        <f>IF(AND(TimeSpend[[#This Row],[Personnel number]]&lt;&gt;"",TimeSpend[[#This Row],[Date]]&lt;&gt;""),TimeSpend[[#This Row],[Activity description]],"")</f>
        <v>#VALUE!</v>
      </c>
      <c r="H3915" s="36" t="e">
        <f>IF(AND(TimeSpend[[#This Row],[Personnel number]]&lt;&gt;"",TimeSpend[[#This Row],[Date]]&lt;&gt;""),TimeSpend[[#This Row],[Start Time]],"")</f>
        <v>#VALUE!</v>
      </c>
      <c r="I3915" s="36" t="e">
        <f>IF(AND(TimeSpend[[#This Row],[Personnel number]]&lt;&gt;"",TimeSpend[[#This Row],[Date]]&lt;&gt;""),TimeSpend[[#This Row],[End Time]],"")</f>
        <v>#VALUE!</v>
      </c>
      <c r="J3915" t="e">
        <f>IF(AND(TimeSpend[[#This Row],[Personnel number]]&lt;&gt;"",TimeSpend[[#This Row],[Date]]&lt;&gt;""),TimeSpend[[#This Row],[Location]],"")</f>
        <v>#VALUE!</v>
      </c>
      <c r="K3915" t="e">
        <f>IF(AND(TimeSpend[[#This Row],[Personnel number]]&lt;&gt;"",TimeSpend[[#This Row],[Date]]&lt;&gt;""),TimeSpend[[#This Row],[Task]],"")</f>
        <v>#VALUE!</v>
      </c>
      <c r="L3915" t="e">
        <f>IF(AND(TimeSpend[[#This Row],[Personnel number]]&lt;&gt;"",TimeSpend[[#This Row],[Date]]&lt;&gt;""),Utilization!$J$2,"")</f>
        <v>#VALUE!</v>
      </c>
      <c r="M3915" t="e">
        <f>IF(AND(TimeSpend[[#This Row],[Personnel number]]&lt;&gt;"",TimeSpend[[#This Row],[Date]]&lt;&gt;""),TimeSpend[[#This Row],[Employee Name]],"")</f>
        <v>#VALUE!</v>
      </c>
      <c r="N3915" t="e">
        <f t="shared" si="122"/>
        <v>#VALUE!</v>
      </c>
      <c r="O3915" t="e">
        <f t="shared" si="123"/>
        <v>#VALUE!</v>
      </c>
      <c r="P3915" t="e">
        <f>IF(D3915&lt;&gt;"",VLOOKUP(D3915,Projects!B:C,2,0),"")</f>
        <v>#VALUE!</v>
      </c>
    </row>
    <row r="3916" spans="1:16" x14ac:dyDescent="0.25">
      <c r="A3916" t="e">
        <f>UPPER(IF(AND(TimeSpend[[#This Row],[Personnel number]]&lt;&gt;"",TimeSpend[[#This Row],[Date]]&lt;&gt;""),TimeSpend[[#This Row],[Personnel number]],""))</f>
        <v>#VALUE!</v>
      </c>
      <c r="B3916" s="85" t="e">
        <f>IF(AND(TimeSpend[[#This Row],[Personnel number]]&lt;&gt;"",TimeSpend[[#This Row],[Date]]&lt;&gt;""),TEXT(TimeSpend[[#This Row],[Date]],"[$-409]yyyyMMdd"),"")</f>
        <v>#VALUE!</v>
      </c>
      <c r="C3916" s="33" t="e">
        <f>IF(AND(TimeSpend[[#This Row],[Personnel number]]&lt;&gt;"",TimeSpend[[#This Row],[Date]]&lt;&gt;""),SUBSTITUTE(TimeSpend[[#This Row],[Hours]],",","."),"")</f>
        <v>#VALUE!</v>
      </c>
      <c r="D3916" t="e">
        <f>IF(AND(TimeSpend[[#This Row],[Personnel number]]&lt;&gt;"",TimeSpend[[#This Row],[Date]]&lt;&gt;""),TimeSpend[[#This Row],[Network]],"")</f>
        <v>#VALUE!</v>
      </c>
      <c r="E3916" t="e">
        <f>IF(AND(TimeSpend[[#This Row],[Personnel number]]&lt;&gt;"",TimeSpend[[#This Row],[Date]]&lt;&gt;""),TimeSpend[[#This Row],[Network Description]],"")</f>
        <v>#VALUE!</v>
      </c>
      <c r="F3916" t="e">
        <f>IF(AND(TimeSpend[[#This Row],[Personnel number]]&lt;&gt;"",TimeSpend[[#This Row],[Date]]&lt;&gt;""),TimeSpend[[#This Row],[Activity]],"")</f>
        <v>#VALUE!</v>
      </c>
      <c r="G3916" t="e">
        <f>IF(AND(TimeSpend[[#This Row],[Personnel number]]&lt;&gt;"",TimeSpend[[#This Row],[Date]]&lt;&gt;""),TimeSpend[[#This Row],[Activity description]],"")</f>
        <v>#VALUE!</v>
      </c>
      <c r="H3916" s="36" t="e">
        <f>IF(AND(TimeSpend[[#This Row],[Personnel number]]&lt;&gt;"",TimeSpend[[#This Row],[Date]]&lt;&gt;""),TimeSpend[[#This Row],[Start Time]],"")</f>
        <v>#VALUE!</v>
      </c>
      <c r="I3916" s="36" t="e">
        <f>IF(AND(TimeSpend[[#This Row],[Personnel number]]&lt;&gt;"",TimeSpend[[#This Row],[Date]]&lt;&gt;""),TimeSpend[[#This Row],[End Time]],"")</f>
        <v>#VALUE!</v>
      </c>
      <c r="J3916" t="e">
        <f>IF(AND(TimeSpend[[#This Row],[Personnel number]]&lt;&gt;"",TimeSpend[[#This Row],[Date]]&lt;&gt;""),TimeSpend[[#This Row],[Location]],"")</f>
        <v>#VALUE!</v>
      </c>
      <c r="K3916" t="e">
        <f>IF(AND(TimeSpend[[#This Row],[Personnel number]]&lt;&gt;"",TimeSpend[[#This Row],[Date]]&lt;&gt;""),TimeSpend[[#This Row],[Task]],"")</f>
        <v>#VALUE!</v>
      </c>
      <c r="L3916" t="e">
        <f>IF(AND(TimeSpend[[#This Row],[Personnel number]]&lt;&gt;"",TimeSpend[[#This Row],[Date]]&lt;&gt;""),Utilization!$J$2,"")</f>
        <v>#VALUE!</v>
      </c>
      <c r="M3916" t="e">
        <f>IF(AND(TimeSpend[[#This Row],[Personnel number]]&lt;&gt;"",TimeSpend[[#This Row],[Date]]&lt;&gt;""),TimeSpend[[#This Row],[Employee Name]],"")</f>
        <v>#VALUE!</v>
      </c>
      <c r="N3916" t="e">
        <f t="shared" si="122"/>
        <v>#VALUE!</v>
      </c>
      <c r="O3916" t="e">
        <f t="shared" si="123"/>
        <v>#VALUE!</v>
      </c>
      <c r="P3916" t="e">
        <f>IF(D3916&lt;&gt;"",VLOOKUP(D3916,Projects!B:C,2,0),"")</f>
        <v>#VALUE!</v>
      </c>
    </row>
    <row r="3917" spans="1:16" x14ac:dyDescent="0.25">
      <c r="A3917" t="e">
        <f>UPPER(IF(AND(TimeSpend[[#This Row],[Personnel number]]&lt;&gt;"",TimeSpend[[#This Row],[Date]]&lt;&gt;""),TimeSpend[[#This Row],[Personnel number]],""))</f>
        <v>#VALUE!</v>
      </c>
      <c r="B3917" s="85" t="e">
        <f>IF(AND(TimeSpend[[#This Row],[Personnel number]]&lt;&gt;"",TimeSpend[[#This Row],[Date]]&lt;&gt;""),TEXT(TimeSpend[[#This Row],[Date]],"[$-409]yyyyMMdd"),"")</f>
        <v>#VALUE!</v>
      </c>
      <c r="C3917" s="33" t="e">
        <f>IF(AND(TimeSpend[[#This Row],[Personnel number]]&lt;&gt;"",TimeSpend[[#This Row],[Date]]&lt;&gt;""),SUBSTITUTE(TimeSpend[[#This Row],[Hours]],",","."),"")</f>
        <v>#VALUE!</v>
      </c>
      <c r="D3917" t="e">
        <f>IF(AND(TimeSpend[[#This Row],[Personnel number]]&lt;&gt;"",TimeSpend[[#This Row],[Date]]&lt;&gt;""),TimeSpend[[#This Row],[Network]],"")</f>
        <v>#VALUE!</v>
      </c>
      <c r="E3917" t="e">
        <f>IF(AND(TimeSpend[[#This Row],[Personnel number]]&lt;&gt;"",TimeSpend[[#This Row],[Date]]&lt;&gt;""),TimeSpend[[#This Row],[Network Description]],"")</f>
        <v>#VALUE!</v>
      </c>
      <c r="F3917" t="e">
        <f>IF(AND(TimeSpend[[#This Row],[Personnel number]]&lt;&gt;"",TimeSpend[[#This Row],[Date]]&lt;&gt;""),TimeSpend[[#This Row],[Activity]],"")</f>
        <v>#VALUE!</v>
      </c>
      <c r="G3917" t="e">
        <f>IF(AND(TimeSpend[[#This Row],[Personnel number]]&lt;&gt;"",TimeSpend[[#This Row],[Date]]&lt;&gt;""),TimeSpend[[#This Row],[Activity description]],"")</f>
        <v>#VALUE!</v>
      </c>
      <c r="H3917" s="36" t="e">
        <f>IF(AND(TimeSpend[[#This Row],[Personnel number]]&lt;&gt;"",TimeSpend[[#This Row],[Date]]&lt;&gt;""),TimeSpend[[#This Row],[Start Time]],"")</f>
        <v>#VALUE!</v>
      </c>
      <c r="I3917" s="36" t="e">
        <f>IF(AND(TimeSpend[[#This Row],[Personnel number]]&lt;&gt;"",TimeSpend[[#This Row],[Date]]&lt;&gt;""),TimeSpend[[#This Row],[End Time]],"")</f>
        <v>#VALUE!</v>
      </c>
      <c r="J3917" t="e">
        <f>IF(AND(TimeSpend[[#This Row],[Personnel number]]&lt;&gt;"",TimeSpend[[#This Row],[Date]]&lt;&gt;""),TimeSpend[[#This Row],[Location]],"")</f>
        <v>#VALUE!</v>
      </c>
      <c r="K3917" t="e">
        <f>IF(AND(TimeSpend[[#This Row],[Personnel number]]&lt;&gt;"",TimeSpend[[#This Row],[Date]]&lt;&gt;""),TimeSpend[[#This Row],[Task]],"")</f>
        <v>#VALUE!</v>
      </c>
      <c r="L3917" t="e">
        <f>IF(AND(TimeSpend[[#This Row],[Personnel number]]&lt;&gt;"",TimeSpend[[#This Row],[Date]]&lt;&gt;""),Utilization!$J$2,"")</f>
        <v>#VALUE!</v>
      </c>
      <c r="M3917" t="e">
        <f>IF(AND(TimeSpend[[#This Row],[Personnel number]]&lt;&gt;"",TimeSpend[[#This Row],[Date]]&lt;&gt;""),TimeSpend[[#This Row],[Employee Name]],"")</f>
        <v>#VALUE!</v>
      </c>
      <c r="N3917" t="e">
        <f t="shared" si="122"/>
        <v>#VALUE!</v>
      </c>
      <c r="O3917" t="e">
        <f t="shared" si="123"/>
        <v>#VALUE!</v>
      </c>
      <c r="P3917" t="e">
        <f>IF(D3917&lt;&gt;"",VLOOKUP(D3917,Projects!B:C,2,0),"")</f>
        <v>#VALUE!</v>
      </c>
    </row>
    <row r="3918" spans="1:16" x14ac:dyDescent="0.25">
      <c r="A3918" t="e">
        <f>UPPER(IF(AND(TimeSpend[[#This Row],[Personnel number]]&lt;&gt;"",TimeSpend[[#This Row],[Date]]&lt;&gt;""),TimeSpend[[#This Row],[Personnel number]],""))</f>
        <v>#VALUE!</v>
      </c>
      <c r="B3918" s="85" t="e">
        <f>IF(AND(TimeSpend[[#This Row],[Personnel number]]&lt;&gt;"",TimeSpend[[#This Row],[Date]]&lt;&gt;""),TEXT(TimeSpend[[#This Row],[Date]],"[$-409]yyyyMMdd"),"")</f>
        <v>#VALUE!</v>
      </c>
      <c r="C3918" s="33" t="e">
        <f>IF(AND(TimeSpend[[#This Row],[Personnel number]]&lt;&gt;"",TimeSpend[[#This Row],[Date]]&lt;&gt;""),SUBSTITUTE(TimeSpend[[#This Row],[Hours]],",","."),"")</f>
        <v>#VALUE!</v>
      </c>
      <c r="D3918" t="e">
        <f>IF(AND(TimeSpend[[#This Row],[Personnel number]]&lt;&gt;"",TimeSpend[[#This Row],[Date]]&lt;&gt;""),TimeSpend[[#This Row],[Network]],"")</f>
        <v>#VALUE!</v>
      </c>
      <c r="E3918" t="e">
        <f>IF(AND(TimeSpend[[#This Row],[Personnel number]]&lt;&gt;"",TimeSpend[[#This Row],[Date]]&lt;&gt;""),TimeSpend[[#This Row],[Network Description]],"")</f>
        <v>#VALUE!</v>
      </c>
      <c r="F3918" t="e">
        <f>IF(AND(TimeSpend[[#This Row],[Personnel number]]&lt;&gt;"",TimeSpend[[#This Row],[Date]]&lt;&gt;""),TimeSpend[[#This Row],[Activity]],"")</f>
        <v>#VALUE!</v>
      </c>
      <c r="G3918" t="e">
        <f>IF(AND(TimeSpend[[#This Row],[Personnel number]]&lt;&gt;"",TimeSpend[[#This Row],[Date]]&lt;&gt;""),TimeSpend[[#This Row],[Activity description]],"")</f>
        <v>#VALUE!</v>
      </c>
      <c r="H3918" s="36" t="e">
        <f>IF(AND(TimeSpend[[#This Row],[Personnel number]]&lt;&gt;"",TimeSpend[[#This Row],[Date]]&lt;&gt;""),TimeSpend[[#This Row],[Start Time]],"")</f>
        <v>#VALUE!</v>
      </c>
      <c r="I3918" s="36" t="e">
        <f>IF(AND(TimeSpend[[#This Row],[Personnel number]]&lt;&gt;"",TimeSpend[[#This Row],[Date]]&lt;&gt;""),TimeSpend[[#This Row],[End Time]],"")</f>
        <v>#VALUE!</v>
      </c>
      <c r="J3918" t="e">
        <f>IF(AND(TimeSpend[[#This Row],[Personnel number]]&lt;&gt;"",TimeSpend[[#This Row],[Date]]&lt;&gt;""),TimeSpend[[#This Row],[Location]],"")</f>
        <v>#VALUE!</v>
      </c>
      <c r="K3918" t="e">
        <f>IF(AND(TimeSpend[[#This Row],[Personnel number]]&lt;&gt;"",TimeSpend[[#This Row],[Date]]&lt;&gt;""),TimeSpend[[#This Row],[Task]],"")</f>
        <v>#VALUE!</v>
      </c>
      <c r="L3918" t="e">
        <f>IF(AND(TimeSpend[[#This Row],[Personnel number]]&lt;&gt;"",TimeSpend[[#This Row],[Date]]&lt;&gt;""),Utilization!$J$2,"")</f>
        <v>#VALUE!</v>
      </c>
      <c r="M3918" t="e">
        <f>IF(AND(TimeSpend[[#This Row],[Personnel number]]&lt;&gt;"",TimeSpend[[#This Row],[Date]]&lt;&gt;""),TimeSpend[[#This Row],[Employee Name]],"")</f>
        <v>#VALUE!</v>
      </c>
      <c r="N3918" t="e">
        <f t="shared" si="122"/>
        <v>#VALUE!</v>
      </c>
      <c r="O3918" t="e">
        <f t="shared" si="123"/>
        <v>#VALUE!</v>
      </c>
      <c r="P3918" t="e">
        <f>IF(D3918&lt;&gt;"",VLOOKUP(D3918,Projects!B:C,2,0),"")</f>
        <v>#VALUE!</v>
      </c>
    </row>
    <row r="3919" spans="1:16" x14ac:dyDescent="0.25">
      <c r="A3919" t="e">
        <f>UPPER(IF(AND(TimeSpend[[#This Row],[Personnel number]]&lt;&gt;"",TimeSpend[[#This Row],[Date]]&lt;&gt;""),TimeSpend[[#This Row],[Personnel number]],""))</f>
        <v>#VALUE!</v>
      </c>
      <c r="B3919" s="85" t="e">
        <f>IF(AND(TimeSpend[[#This Row],[Personnel number]]&lt;&gt;"",TimeSpend[[#This Row],[Date]]&lt;&gt;""),TEXT(TimeSpend[[#This Row],[Date]],"[$-409]yyyyMMdd"),"")</f>
        <v>#VALUE!</v>
      </c>
      <c r="C3919" s="33" t="e">
        <f>IF(AND(TimeSpend[[#This Row],[Personnel number]]&lt;&gt;"",TimeSpend[[#This Row],[Date]]&lt;&gt;""),SUBSTITUTE(TimeSpend[[#This Row],[Hours]],",","."),"")</f>
        <v>#VALUE!</v>
      </c>
      <c r="D3919" t="e">
        <f>IF(AND(TimeSpend[[#This Row],[Personnel number]]&lt;&gt;"",TimeSpend[[#This Row],[Date]]&lt;&gt;""),TimeSpend[[#This Row],[Network]],"")</f>
        <v>#VALUE!</v>
      </c>
      <c r="E3919" t="e">
        <f>IF(AND(TimeSpend[[#This Row],[Personnel number]]&lt;&gt;"",TimeSpend[[#This Row],[Date]]&lt;&gt;""),TimeSpend[[#This Row],[Network Description]],"")</f>
        <v>#VALUE!</v>
      </c>
      <c r="F3919" t="e">
        <f>IF(AND(TimeSpend[[#This Row],[Personnel number]]&lt;&gt;"",TimeSpend[[#This Row],[Date]]&lt;&gt;""),TimeSpend[[#This Row],[Activity]],"")</f>
        <v>#VALUE!</v>
      </c>
      <c r="G3919" t="e">
        <f>IF(AND(TimeSpend[[#This Row],[Personnel number]]&lt;&gt;"",TimeSpend[[#This Row],[Date]]&lt;&gt;""),TimeSpend[[#This Row],[Activity description]],"")</f>
        <v>#VALUE!</v>
      </c>
      <c r="H3919" s="36" t="e">
        <f>IF(AND(TimeSpend[[#This Row],[Personnel number]]&lt;&gt;"",TimeSpend[[#This Row],[Date]]&lt;&gt;""),TimeSpend[[#This Row],[Start Time]],"")</f>
        <v>#VALUE!</v>
      </c>
      <c r="I3919" s="36" t="e">
        <f>IF(AND(TimeSpend[[#This Row],[Personnel number]]&lt;&gt;"",TimeSpend[[#This Row],[Date]]&lt;&gt;""),TimeSpend[[#This Row],[End Time]],"")</f>
        <v>#VALUE!</v>
      </c>
      <c r="J3919" t="e">
        <f>IF(AND(TimeSpend[[#This Row],[Personnel number]]&lt;&gt;"",TimeSpend[[#This Row],[Date]]&lt;&gt;""),TimeSpend[[#This Row],[Location]],"")</f>
        <v>#VALUE!</v>
      </c>
      <c r="K3919" t="e">
        <f>IF(AND(TimeSpend[[#This Row],[Personnel number]]&lt;&gt;"",TimeSpend[[#This Row],[Date]]&lt;&gt;""),TimeSpend[[#This Row],[Task]],"")</f>
        <v>#VALUE!</v>
      </c>
      <c r="L3919" t="e">
        <f>IF(AND(TimeSpend[[#This Row],[Personnel number]]&lt;&gt;"",TimeSpend[[#This Row],[Date]]&lt;&gt;""),Utilization!$J$2,"")</f>
        <v>#VALUE!</v>
      </c>
      <c r="M3919" t="e">
        <f>IF(AND(TimeSpend[[#This Row],[Personnel number]]&lt;&gt;"",TimeSpend[[#This Row],[Date]]&lt;&gt;""),TimeSpend[[#This Row],[Employee Name]],"")</f>
        <v>#VALUE!</v>
      </c>
      <c r="N3919" t="e">
        <f t="shared" si="122"/>
        <v>#VALUE!</v>
      </c>
      <c r="O3919" t="e">
        <f t="shared" si="123"/>
        <v>#VALUE!</v>
      </c>
      <c r="P3919" t="e">
        <f>IF(D3919&lt;&gt;"",VLOOKUP(D3919,Projects!B:C,2,0),"")</f>
        <v>#VALUE!</v>
      </c>
    </row>
    <row r="3920" spans="1:16" x14ac:dyDescent="0.25">
      <c r="A3920" t="e">
        <f>UPPER(IF(AND(TimeSpend[[#This Row],[Personnel number]]&lt;&gt;"",TimeSpend[[#This Row],[Date]]&lt;&gt;""),TimeSpend[[#This Row],[Personnel number]],""))</f>
        <v>#VALUE!</v>
      </c>
      <c r="B3920" s="85" t="e">
        <f>IF(AND(TimeSpend[[#This Row],[Personnel number]]&lt;&gt;"",TimeSpend[[#This Row],[Date]]&lt;&gt;""),TEXT(TimeSpend[[#This Row],[Date]],"[$-409]yyyyMMdd"),"")</f>
        <v>#VALUE!</v>
      </c>
      <c r="C3920" s="33" t="e">
        <f>IF(AND(TimeSpend[[#This Row],[Personnel number]]&lt;&gt;"",TimeSpend[[#This Row],[Date]]&lt;&gt;""),SUBSTITUTE(TimeSpend[[#This Row],[Hours]],",","."),"")</f>
        <v>#VALUE!</v>
      </c>
      <c r="D3920" t="e">
        <f>IF(AND(TimeSpend[[#This Row],[Personnel number]]&lt;&gt;"",TimeSpend[[#This Row],[Date]]&lt;&gt;""),TimeSpend[[#This Row],[Network]],"")</f>
        <v>#VALUE!</v>
      </c>
      <c r="E3920" t="e">
        <f>IF(AND(TimeSpend[[#This Row],[Personnel number]]&lt;&gt;"",TimeSpend[[#This Row],[Date]]&lt;&gt;""),TimeSpend[[#This Row],[Network Description]],"")</f>
        <v>#VALUE!</v>
      </c>
      <c r="F3920" t="e">
        <f>IF(AND(TimeSpend[[#This Row],[Personnel number]]&lt;&gt;"",TimeSpend[[#This Row],[Date]]&lt;&gt;""),TimeSpend[[#This Row],[Activity]],"")</f>
        <v>#VALUE!</v>
      </c>
      <c r="G3920" t="e">
        <f>IF(AND(TimeSpend[[#This Row],[Personnel number]]&lt;&gt;"",TimeSpend[[#This Row],[Date]]&lt;&gt;""),TimeSpend[[#This Row],[Activity description]],"")</f>
        <v>#VALUE!</v>
      </c>
      <c r="H3920" s="36" t="e">
        <f>IF(AND(TimeSpend[[#This Row],[Personnel number]]&lt;&gt;"",TimeSpend[[#This Row],[Date]]&lt;&gt;""),TimeSpend[[#This Row],[Start Time]],"")</f>
        <v>#VALUE!</v>
      </c>
      <c r="I3920" s="36" t="e">
        <f>IF(AND(TimeSpend[[#This Row],[Personnel number]]&lt;&gt;"",TimeSpend[[#This Row],[Date]]&lt;&gt;""),TimeSpend[[#This Row],[End Time]],"")</f>
        <v>#VALUE!</v>
      </c>
      <c r="J3920" t="e">
        <f>IF(AND(TimeSpend[[#This Row],[Personnel number]]&lt;&gt;"",TimeSpend[[#This Row],[Date]]&lt;&gt;""),TimeSpend[[#This Row],[Location]],"")</f>
        <v>#VALUE!</v>
      </c>
      <c r="K3920" t="e">
        <f>IF(AND(TimeSpend[[#This Row],[Personnel number]]&lt;&gt;"",TimeSpend[[#This Row],[Date]]&lt;&gt;""),TimeSpend[[#This Row],[Task]],"")</f>
        <v>#VALUE!</v>
      </c>
      <c r="L3920" t="e">
        <f>IF(AND(TimeSpend[[#This Row],[Personnel number]]&lt;&gt;"",TimeSpend[[#This Row],[Date]]&lt;&gt;""),Utilization!$J$2,"")</f>
        <v>#VALUE!</v>
      </c>
      <c r="M3920" t="e">
        <f>IF(AND(TimeSpend[[#This Row],[Personnel number]]&lt;&gt;"",TimeSpend[[#This Row],[Date]]&lt;&gt;""),TimeSpend[[#This Row],[Employee Name]],"")</f>
        <v>#VALUE!</v>
      </c>
      <c r="N3920" t="e">
        <f t="shared" si="122"/>
        <v>#VALUE!</v>
      </c>
      <c r="O3920" t="e">
        <f t="shared" si="123"/>
        <v>#VALUE!</v>
      </c>
      <c r="P3920" t="e">
        <f>IF(D3920&lt;&gt;"",VLOOKUP(D3920,Projects!B:C,2,0),"")</f>
        <v>#VALUE!</v>
      </c>
    </row>
    <row r="3921" spans="1:16" x14ac:dyDescent="0.25">
      <c r="A3921" t="e">
        <f>UPPER(IF(AND(TimeSpend[[#This Row],[Personnel number]]&lt;&gt;"",TimeSpend[[#This Row],[Date]]&lt;&gt;""),TimeSpend[[#This Row],[Personnel number]],""))</f>
        <v>#VALUE!</v>
      </c>
      <c r="B3921" s="85" t="e">
        <f>IF(AND(TimeSpend[[#This Row],[Personnel number]]&lt;&gt;"",TimeSpend[[#This Row],[Date]]&lt;&gt;""),TEXT(TimeSpend[[#This Row],[Date]],"[$-409]yyyyMMdd"),"")</f>
        <v>#VALUE!</v>
      </c>
      <c r="C3921" s="33" t="e">
        <f>IF(AND(TimeSpend[[#This Row],[Personnel number]]&lt;&gt;"",TimeSpend[[#This Row],[Date]]&lt;&gt;""),SUBSTITUTE(TimeSpend[[#This Row],[Hours]],",","."),"")</f>
        <v>#VALUE!</v>
      </c>
      <c r="D3921" t="e">
        <f>IF(AND(TimeSpend[[#This Row],[Personnel number]]&lt;&gt;"",TimeSpend[[#This Row],[Date]]&lt;&gt;""),TimeSpend[[#This Row],[Network]],"")</f>
        <v>#VALUE!</v>
      </c>
      <c r="E3921" t="e">
        <f>IF(AND(TimeSpend[[#This Row],[Personnel number]]&lt;&gt;"",TimeSpend[[#This Row],[Date]]&lt;&gt;""),TimeSpend[[#This Row],[Network Description]],"")</f>
        <v>#VALUE!</v>
      </c>
      <c r="F3921" t="e">
        <f>IF(AND(TimeSpend[[#This Row],[Personnel number]]&lt;&gt;"",TimeSpend[[#This Row],[Date]]&lt;&gt;""),TimeSpend[[#This Row],[Activity]],"")</f>
        <v>#VALUE!</v>
      </c>
      <c r="G3921" t="e">
        <f>IF(AND(TimeSpend[[#This Row],[Personnel number]]&lt;&gt;"",TimeSpend[[#This Row],[Date]]&lt;&gt;""),TimeSpend[[#This Row],[Activity description]],"")</f>
        <v>#VALUE!</v>
      </c>
      <c r="H3921" s="36" t="e">
        <f>IF(AND(TimeSpend[[#This Row],[Personnel number]]&lt;&gt;"",TimeSpend[[#This Row],[Date]]&lt;&gt;""),TimeSpend[[#This Row],[Start Time]],"")</f>
        <v>#VALUE!</v>
      </c>
      <c r="I3921" s="36" t="e">
        <f>IF(AND(TimeSpend[[#This Row],[Personnel number]]&lt;&gt;"",TimeSpend[[#This Row],[Date]]&lt;&gt;""),TimeSpend[[#This Row],[End Time]],"")</f>
        <v>#VALUE!</v>
      </c>
      <c r="J3921" t="e">
        <f>IF(AND(TimeSpend[[#This Row],[Personnel number]]&lt;&gt;"",TimeSpend[[#This Row],[Date]]&lt;&gt;""),TimeSpend[[#This Row],[Location]],"")</f>
        <v>#VALUE!</v>
      </c>
      <c r="K3921" t="e">
        <f>IF(AND(TimeSpend[[#This Row],[Personnel number]]&lt;&gt;"",TimeSpend[[#This Row],[Date]]&lt;&gt;""),TimeSpend[[#This Row],[Task]],"")</f>
        <v>#VALUE!</v>
      </c>
      <c r="L3921" t="e">
        <f>IF(AND(TimeSpend[[#This Row],[Personnel number]]&lt;&gt;"",TimeSpend[[#This Row],[Date]]&lt;&gt;""),Utilization!$J$2,"")</f>
        <v>#VALUE!</v>
      </c>
      <c r="M3921" t="e">
        <f>IF(AND(TimeSpend[[#This Row],[Personnel number]]&lt;&gt;"",TimeSpend[[#This Row],[Date]]&lt;&gt;""),TimeSpend[[#This Row],[Employee Name]],"")</f>
        <v>#VALUE!</v>
      </c>
      <c r="N3921" t="e">
        <f t="shared" si="122"/>
        <v>#VALUE!</v>
      </c>
      <c r="O3921" t="e">
        <f t="shared" si="123"/>
        <v>#VALUE!</v>
      </c>
      <c r="P3921" t="e">
        <f>IF(D3921&lt;&gt;"",VLOOKUP(D3921,Projects!B:C,2,0),"")</f>
        <v>#VALUE!</v>
      </c>
    </row>
    <row r="3922" spans="1:16" x14ac:dyDescent="0.25">
      <c r="A3922" t="e">
        <f>UPPER(IF(AND(TimeSpend[[#This Row],[Personnel number]]&lt;&gt;"",TimeSpend[[#This Row],[Date]]&lt;&gt;""),TimeSpend[[#This Row],[Personnel number]],""))</f>
        <v>#VALUE!</v>
      </c>
      <c r="B3922" s="85" t="e">
        <f>IF(AND(TimeSpend[[#This Row],[Personnel number]]&lt;&gt;"",TimeSpend[[#This Row],[Date]]&lt;&gt;""),TEXT(TimeSpend[[#This Row],[Date]],"[$-409]yyyyMMdd"),"")</f>
        <v>#VALUE!</v>
      </c>
      <c r="C3922" s="33" t="e">
        <f>IF(AND(TimeSpend[[#This Row],[Personnel number]]&lt;&gt;"",TimeSpend[[#This Row],[Date]]&lt;&gt;""),SUBSTITUTE(TimeSpend[[#This Row],[Hours]],",","."),"")</f>
        <v>#VALUE!</v>
      </c>
      <c r="D3922" t="e">
        <f>IF(AND(TimeSpend[[#This Row],[Personnel number]]&lt;&gt;"",TimeSpend[[#This Row],[Date]]&lt;&gt;""),TimeSpend[[#This Row],[Network]],"")</f>
        <v>#VALUE!</v>
      </c>
      <c r="E3922" t="e">
        <f>IF(AND(TimeSpend[[#This Row],[Personnel number]]&lt;&gt;"",TimeSpend[[#This Row],[Date]]&lt;&gt;""),TimeSpend[[#This Row],[Network Description]],"")</f>
        <v>#VALUE!</v>
      </c>
      <c r="F3922" t="e">
        <f>IF(AND(TimeSpend[[#This Row],[Personnel number]]&lt;&gt;"",TimeSpend[[#This Row],[Date]]&lt;&gt;""),TimeSpend[[#This Row],[Activity]],"")</f>
        <v>#VALUE!</v>
      </c>
      <c r="G3922" t="e">
        <f>IF(AND(TimeSpend[[#This Row],[Personnel number]]&lt;&gt;"",TimeSpend[[#This Row],[Date]]&lt;&gt;""),TimeSpend[[#This Row],[Activity description]],"")</f>
        <v>#VALUE!</v>
      </c>
      <c r="H3922" s="36" t="e">
        <f>IF(AND(TimeSpend[[#This Row],[Personnel number]]&lt;&gt;"",TimeSpend[[#This Row],[Date]]&lt;&gt;""),TimeSpend[[#This Row],[Start Time]],"")</f>
        <v>#VALUE!</v>
      </c>
      <c r="I3922" s="36" t="e">
        <f>IF(AND(TimeSpend[[#This Row],[Personnel number]]&lt;&gt;"",TimeSpend[[#This Row],[Date]]&lt;&gt;""),TimeSpend[[#This Row],[End Time]],"")</f>
        <v>#VALUE!</v>
      </c>
      <c r="J3922" t="e">
        <f>IF(AND(TimeSpend[[#This Row],[Personnel number]]&lt;&gt;"",TimeSpend[[#This Row],[Date]]&lt;&gt;""),TimeSpend[[#This Row],[Location]],"")</f>
        <v>#VALUE!</v>
      </c>
      <c r="K3922" t="e">
        <f>IF(AND(TimeSpend[[#This Row],[Personnel number]]&lt;&gt;"",TimeSpend[[#This Row],[Date]]&lt;&gt;""),TimeSpend[[#This Row],[Task]],"")</f>
        <v>#VALUE!</v>
      </c>
      <c r="L3922" t="e">
        <f>IF(AND(TimeSpend[[#This Row],[Personnel number]]&lt;&gt;"",TimeSpend[[#This Row],[Date]]&lt;&gt;""),Utilization!$J$2,"")</f>
        <v>#VALUE!</v>
      </c>
      <c r="M3922" t="e">
        <f>IF(AND(TimeSpend[[#This Row],[Personnel number]]&lt;&gt;"",TimeSpend[[#This Row],[Date]]&lt;&gt;""),TimeSpend[[#This Row],[Employee Name]],"")</f>
        <v>#VALUE!</v>
      </c>
      <c r="N3922" t="e">
        <f t="shared" si="122"/>
        <v>#VALUE!</v>
      </c>
      <c r="O3922" t="e">
        <f t="shared" si="123"/>
        <v>#VALUE!</v>
      </c>
      <c r="P3922" t="e">
        <f>IF(D3922&lt;&gt;"",VLOOKUP(D3922,Projects!B:C,2,0),"")</f>
        <v>#VALUE!</v>
      </c>
    </row>
    <row r="3923" spans="1:16" x14ac:dyDescent="0.25">
      <c r="A3923" t="e">
        <f>UPPER(IF(AND(TimeSpend[[#This Row],[Personnel number]]&lt;&gt;"",TimeSpend[[#This Row],[Date]]&lt;&gt;""),TimeSpend[[#This Row],[Personnel number]],""))</f>
        <v>#VALUE!</v>
      </c>
      <c r="B3923" s="85" t="e">
        <f>IF(AND(TimeSpend[[#This Row],[Personnel number]]&lt;&gt;"",TimeSpend[[#This Row],[Date]]&lt;&gt;""),TEXT(TimeSpend[[#This Row],[Date]],"[$-409]yyyyMMdd"),"")</f>
        <v>#VALUE!</v>
      </c>
      <c r="C3923" s="33" t="e">
        <f>IF(AND(TimeSpend[[#This Row],[Personnel number]]&lt;&gt;"",TimeSpend[[#This Row],[Date]]&lt;&gt;""),SUBSTITUTE(TimeSpend[[#This Row],[Hours]],",","."),"")</f>
        <v>#VALUE!</v>
      </c>
      <c r="D3923" t="e">
        <f>IF(AND(TimeSpend[[#This Row],[Personnel number]]&lt;&gt;"",TimeSpend[[#This Row],[Date]]&lt;&gt;""),TimeSpend[[#This Row],[Network]],"")</f>
        <v>#VALUE!</v>
      </c>
      <c r="E3923" t="e">
        <f>IF(AND(TimeSpend[[#This Row],[Personnel number]]&lt;&gt;"",TimeSpend[[#This Row],[Date]]&lt;&gt;""),TimeSpend[[#This Row],[Network Description]],"")</f>
        <v>#VALUE!</v>
      </c>
      <c r="F3923" t="e">
        <f>IF(AND(TimeSpend[[#This Row],[Personnel number]]&lt;&gt;"",TimeSpend[[#This Row],[Date]]&lt;&gt;""),TimeSpend[[#This Row],[Activity]],"")</f>
        <v>#VALUE!</v>
      </c>
      <c r="G3923" t="e">
        <f>IF(AND(TimeSpend[[#This Row],[Personnel number]]&lt;&gt;"",TimeSpend[[#This Row],[Date]]&lt;&gt;""),TimeSpend[[#This Row],[Activity description]],"")</f>
        <v>#VALUE!</v>
      </c>
      <c r="H3923" s="36" t="e">
        <f>IF(AND(TimeSpend[[#This Row],[Personnel number]]&lt;&gt;"",TimeSpend[[#This Row],[Date]]&lt;&gt;""),TimeSpend[[#This Row],[Start Time]],"")</f>
        <v>#VALUE!</v>
      </c>
      <c r="I3923" s="36" t="e">
        <f>IF(AND(TimeSpend[[#This Row],[Personnel number]]&lt;&gt;"",TimeSpend[[#This Row],[Date]]&lt;&gt;""),TimeSpend[[#This Row],[End Time]],"")</f>
        <v>#VALUE!</v>
      </c>
      <c r="J3923" t="e">
        <f>IF(AND(TimeSpend[[#This Row],[Personnel number]]&lt;&gt;"",TimeSpend[[#This Row],[Date]]&lt;&gt;""),TimeSpend[[#This Row],[Location]],"")</f>
        <v>#VALUE!</v>
      </c>
      <c r="K3923" t="e">
        <f>IF(AND(TimeSpend[[#This Row],[Personnel number]]&lt;&gt;"",TimeSpend[[#This Row],[Date]]&lt;&gt;""),TimeSpend[[#This Row],[Task]],"")</f>
        <v>#VALUE!</v>
      </c>
      <c r="L3923" t="e">
        <f>IF(AND(TimeSpend[[#This Row],[Personnel number]]&lt;&gt;"",TimeSpend[[#This Row],[Date]]&lt;&gt;""),Utilization!$J$2,"")</f>
        <v>#VALUE!</v>
      </c>
      <c r="M3923" t="e">
        <f>IF(AND(TimeSpend[[#This Row],[Personnel number]]&lt;&gt;"",TimeSpend[[#This Row],[Date]]&lt;&gt;""),TimeSpend[[#This Row],[Employee Name]],"")</f>
        <v>#VALUE!</v>
      </c>
      <c r="N3923" t="e">
        <f t="shared" si="122"/>
        <v>#VALUE!</v>
      </c>
      <c r="O3923" t="e">
        <f t="shared" si="123"/>
        <v>#VALUE!</v>
      </c>
      <c r="P3923" t="e">
        <f>IF(D3923&lt;&gt;"",VLOOKUP(D3923,Projects!B:C,2,0),"")</f>
        <v>#VALUE!</v>
      </c>
    </row>
    <row r="3924" spans="1:16" x14ac:dyDescent="0.25">
      <c r="A3924" t="e">
        <f>UPPER(IF(AND(TimeSpend[[#This Row],[Personnel number]]&lt;&gt;"",TimeSpend[[#This Row],[Date]]&lt;&gt;""),TimeSpend[[#This Row],[Personnel number]],""))</f>
        <v>#VALUE!</v>
      </c>
      <c r="B3924" s="85" t="e">
        <f>IF(AND(TimeSpend[[#This Row],[Personnel number]]&lt;&gt;"",TimeSpend[[#This Row],[Date]]&lt;&gt;""),TEXT(TimeSpend[[#This Row],[Date]],"[$-409]yyyyMMdd"),"")</f>
        <v>#VALUE!</v>
      </c>
      <c r="C3924" s="33" t="e">
        <f>IF(AND(TimeSpend[[#This Row],[Personnel number]]&lt;&gt;"",TimeSpend[[#This Row],[Date]]&lt;&gt;""),SUBSTITUTE(TimeSpend[[#This Row],[Hours]],",","."),"")</f>
        <v>#VALUE!</v>
      </c>
      <c r="D3924" t="e">
        <f>IF(AND(TimeSpend[[#This Row],[Personnel number]]&lt;&gt;"",TimeSpend[[#This Row],[Date]]&lt;&gt;""),TimeSpend[[#This Row],[Network]],"")</f>
        <v>#VALUE!</v>
      </c>
      <c r="E3924" t="e">
        <f>IF(AND(TimeSpend[[#This Row],[Personnel number]]&lt;&gt;"",TimeSpend[[#This Row],[Date]]&lt;&gt;""),TimeSpend[[#This Row],[Network Description]],"")</f>
        <v>#VALUE!</v>
      </c>
      <c r="F3924" t="e">
        <f>IF(AND(TimeSpend[[#This Row],[Personnel number]]&lt;&gt;"",TimeSpend[[#This Row],[Date]]&lt;&gt;""),TimeSpend[[#This Row],[Activity]],"")</f>
        <v>#VALUE!</v>
      </c>
      <c r="G3924" t="e">
        <f>IF(AND(TimeSpend[[#This Row],[Personnel number]]&lt;&gt;"",TimeSpend[[#This Row],[Date]]&lt;&gt;""),TimeSpend[[#This Row],[Activity description]],"")</f>
        <v>#VALUE!</v>
      </c>
      <c r="H3924" s="36" t="e">
        <f>IF(AND(TimeSpend[[#This Row],[Personnel number]]&lt;&gt;"",TimeSpend[[#This Row],[Date]]&lt;&gt;""),TimeSpend[[#This Row],[Start Time]],"")</f>
        <v>#VALUE!</v>
      </c>
      <c r="I3924" s="36" t="e">
        <f>IF(AND(TimeSpend[[#This Row],[Personnel number]]&lt;&gt;"",TimeSpend[[#This Row],[Date]]&lt;&gt;""),TimeSpend[[#This Row],[End Time]],"")</f>
        <v>#VALUE!</v>
      </c>
      <c r="J3924" t="e">
        <f>IF(AND(TimeSpend[[#This Row],[Personnel number]]&lt;&gt;"",TimeSpend[[#This Row],[Date]]&lt;&gt;""),TimeSpend[[#This Row],[Location]],"")</f>
        <v>#VALUE!</v>
      </c>
      <c r="K3924" t="e">
        <f>IF(AND(TimeSpend[[#This Row],[Personnel number]]&lt;&gt;"",TimeSpend[[#This Row],[Date]]&lt;&gt;""),TimeSpend[[#This Row],[Task]],"")</f>
        <v>#VALUE!</v>
      </c>
      <c r="L3924" t="e">
        <f>IF(AND(TimeSpend[[#This Row],[Personnel number]]&lt;&gt;"",TimeSpend[[#This Row],[Date]]&lt;&gt;""),Utilization!$J$2,"")</f>
        <v>#VALUE!</v>
      </c>
      <c r="M3924" t="e">
        <f>IF(AND(TimeSpend[[#This Row],[Personnel number]]&lt;&gt;"",TimeSpend[[#This Row],[Date]]&lt;&gt;""),TimeSpend[[#This Row],[Employee Name]],"")</f>
        <v>#VALUE!</v>
      </c>
      <c r="N3924" t="e">
        <f t="shared" si="122"/>
        <v>#VALUE!</v>
      </c>
      <c r="O3924" t="e">
        <f t="shared" si="123"/>
        <v>#VALUE!</v>
      </c>
      <c r="P3924" t="e">
        <f>IF(D3924&lt;&gt;"",VLOOKUP(D3924,Projects!B:C,2,0),"")</f>
        <v>#VALUE!</v>
      </c>
    </row>
    <row r="3925" spans="1:16" x14ac:dyDescent="0.25">
      <c r="A3925" t="e">
        <f>UPPER(IF(AND(TimeSpend[[#This Row],[Personnel number]]&lt;&gt;"",TimeSpend[[#This Row],[Date]]&lt;&gt;""),TimeSpend[[#This Row],[Personnel number]],""))</f>
        <v>#VALUE!</v>
      </c>
      <c r="B3925" s="85" t="e">
        <f>IF(AND(TimeSpend[[#This Row],[Personnel number]]&lt;&gt;"",TimeSpend[[#This Row],[Date]]&lt;&gt;""),TEXT(TimeSpend[[#This Row],[Date]],"[$-409]yyyyMMdd"),"")</f>
        <v>#VALUE!</v>
      </c>
      <c r="C3925" s="33" t="e">
        <f>IF(AND(TimeSpend[[#This Row],[Personnel number]]&lt;&gt;"",TimeSpend[[#This Row],[Date]]&lt;&gt;""),SUBSTITUTE(TimeSpend[[#This Row],[Hours]],",","."),"")</f>
        <v>#VALUE!</v>
      </c>
      <c r="D3925" t="e">
        <f>IF(AND(TimeSpend[[#This Row],[Personnel number]]&lt;&gt;"",TimeSpend[[#This Row],[Date]]&lt;&gt;""),TimeSpend[[#This Row],[Network]],"")</f>
        <v>#VALUE!</v>
      </c>
      <c r="E3925" t="e">
        <f>IF(AND(TimeSpend[[#This Row],[Personnel number]]&lt;&gt;"",TimeSpend[[#This Row],[Date]]&lt;&gt;""),TimeSpend[[#This Row],[Network Description]],"")</f>
        <v>#VALUE!</v>
      </c>
      <c r="F3925" t="e">
        <f>IF(AND(TimeSpend[[#This Row],[Personnel number]]&lt;&gt;"",TimeSpend[[#This Row],[Date]]&lt;&gt;""),TimeSpend[[#This Row],[Activity]],"")</f>
        <v>#VALUE!</v>
      </c>
      <c r="G3925" t="e">
        <f>IF(AND(TimeSpend[[#This Row],[Personnel number]]&lt;&gt;"",TimeSpend[[#This Row],[Date]]&lt;&gt;""),TimeSpend[[#This Row],[Activity description]],"")</f>
        <v>#VALUE!</v>
      </c>
      <c r="H3925" s="36" t="e">
        <f>IF(AND(TimeSpend[[#This Row],[Personnel number]]&lt;&gt;"",TimeSpend[[#This Row],[Date]]&lt;&gt;""),TimeSpend[[#This Row],[Start Time]],"")</f>
        <v>#VALUE!</v>
      </c>
      <c r="I3925" s="36" t="e">
        <f>IF(AND(TimeSpend[[#This Row],[Personnel number]]&lt;&gt;"",TimeSpend[[#This Row],[Date]]&lt;&gt;""),TimeSpend[[#This Row],[End Time]],"")</f>
        <v>#VALUE!</v>
      </c>
      <c r="J3925" t="e">
        <f>IF(AND(TimeSpend[[#This Row],[Personnel number]]&lt;&gt;"",TimeSpend[[#This Row],[Date]]&lt;&gt;""),TimeSpend[[#This Row],[Location]],"")</f>
        <v>#VALUE!</v>
      </c>
      <c r="K3925" t="e">
        <f>IF(AND(TimeSpend[[#This Row],[Personnel number]]&lt;&gt;"",TimeSpend[[#This Row],[Date]]&lt;&gt;""),TimeSpend[[#This Row],[Task]],"")</f>
        <v>#VALUE!</v>
      </c>
      <c r="L3925" t="e">
        <f>IF(AND(TimeSpend[[#This Row],[Personnel number]]&lt;&gt;"",TimeSpend[[#This Row],[Date]]&lt;&gt;""),Utilization!$J$2,"")</f>
        <v>#VALUE!</v>
      </c>
      <c r="M3925" t="e">
        <f>IF(AND(TimeSpend[[#This Row],[Personnel number]]&lt;&gt;"",TimeSpend[[#This Row],[Date]]&lt;&gt;""),TimeSpend[[#This Row],[Employee Name]],"")</f>
        <v>#VALUE!</v>
      </c>
      <c r="N3925" t="e">
        <f t="shared" si="122"/>
        <v>#VALUE!</v>
      </c>
      <c r="O3925" t="e">
        <f t="shared" si="123"/>
        <v>#VALUE!</v>
      </c>
      <c r="P3925" t="e">
        <f>IF(D3925&lt;&gt;"",VLOOKUP(D3925,Projects!B:C,2,0),"")</f>
        <v>#VALUE!</v>
      </c>
    </row>
    <row r="3926" spans="1:16" x14ac:dyDescent="0.25">
      <c r="A3926" t="e">
        <f>UPPER(IF(AND(TimeSpend[[#This Row],[Personnel number]]&lt;&gt;"",TimeSpend[[#This Row],[Date]]&lt;&gt;""),TimeSpend[[#This Row],[Personnel number]],""))</f>
        <v>#VALUE!</v>
      </c>
      <c r="B3926" s="85" t="e">
        <f>IF(AND(TimeSpend[[#This Row],[Personnel number]]&lt;&gt;"",TimeSpend[[#This Row],[Date]]&lt;&gt;""),TEXT(TimeSpend[[#This Row],[Date]],"[$-409]yyyyMMdd"),"")</f>
        <v>#VALUE!</v>
      </c>
      <c r="C3926" s="33" t="e">
        <f>IF(AND(TimeSpend[[#This Row],[Personnel number]]&lt;&gt;"",TimeSpend[[#This Row],[Date]]&lt;&gt;""),SUBSTITUTE(TimeSpend[[#This Row],[Hours]],",","."),"")</f>
        <v>#VALUE!</v>
      </c>
      <c r="D3926" t="e">
        <f>IF(AND(TimeSpend[[#This Row],[Personnel number]]&lt;&gt;"",TimeSpend[[#This Row],[Date]]&lt;&gt;""),TimeSpend[[#This Row],[Network]],"")</f>
        <v>#VALUE!</v>
      </c>
      <c r="E3926" t="e">
        <f>IF(AND(TimeSpend[[#This Row],[Personnel number]]&lt;&gt;"",TimeSpend[[#This Row],[Date]]&lt;&gt;""),TimeSpend[[#This Row],[Network Description]],"")</f>
        <v>#VALUE!</v>
      </c>
      <c r="F3926" t="e">
        <f>IF(AND(TimeSpend[[#This Row],[Personnel number]]&lt;&gt;"",TimeSpend[[#This Row],[Date]]&lt;&gt;""),TimeSpend[[#This Row],[Activity]],"")</f>
        <v>#VALUE!</v>
      </c>
      <c r="G3926" t="e">
        <f>IF(AND(TimeSpend[[#This Row],[Personnel number]]&lt;&gt;"",TimeSpend[[#This Row],[Date]]&lt;&gt;""),TimeSpend[[#This Row],[Activity description]],"")</f>
        <v>#VALUE!</v>
      </c>
      <c r="H3926" s="36" t="e">
        <f>IF(AND(TimeSpend[[#This Row],[Personnel number]]&lt;&gt;"",TimeSpend[[#This Row],[Date]]&lt;&gt;""),TimeSpend[[#This Row],[Start Time]],"")</f>
        <v>#VALUE!</v>
      </c>
      <c r="I3926" s="36" t="e">
        <f>IF(AND(TimeSpend[[#This Row],[Personnel number]]&lt;&gt;"",TimeSpend[[#This Row],[Date]]&lt;&gt;""),TimeSpend[[#This Row],[End Time]],"")</f>
        <v>#VALUE!</v>
      </c>
      <c r="J3926" t="e">
        <f>IF(AND(TimeSpend[[#This Row],[Personnel number]]&lt;&gt;"",TimeSpend[[#This Row],[Date]]&lt;&gt;""),TimeSpend[[#This Row],[Location]],"")</f>
        <v>#VALUE!</v>
      </c>
      <c r="K3926" t="e">
        <f>IF(AND(TimeSpend[[#This Row],[Personnel number]]&lt;&gt;"",TimeSpend[[#This Row],[Date]]&lt;&gt;""),TimeSpend[[#This Row],[Task]],"")</f>
        <v>#VALUE!</v>
      </c>
      <c r="L3926" t="e">
        <f>IF(AND(TimeSpend[[#This Row],[Personnel number]]&lt;&gt;"",TimeSpend[[#This Row],[Date]]&lt;&gt;""),Utilization!$J$2,"")</f>
        <v>#VALUE!</v>
      </c>
      <c r="M3926" t="e">
        <f>IF(AND(TimeSpend[[#This Row],[Personnel number]]&lt;&gt;"",TimeSpend[[#This Row],[Date]]&lt;&gt;""),TimeSpend[[#This Row],[Employee Name]],"")</f>
        <v>#VALUE!</v>
      </c>
      <c r="N3926" t="e">
        <f t="shared" si="122"/>
        <v>#VALUE!</v>
      </c>
      <c r="O3926" t="e">
        <f t="shared" si="123"/>
        <v>#VALUE!</v>
      </c>
      <c r="P3926" t="e">
        <f>IF(D3926&lt;&gt;"",VLOOKUP(D3926,Projects!B:C,2,0),"")</f>
        <v>#VALUE!</v>
      </c>
    </row>
    <row r="3927" spans="1:16" x14ac:dyDescent="0.25">
      <c r="A3927" t="e">
        <f>UPPER(IF(AND(TimeSpend[[#This Row],[Personnel number]]&lt;&gt;"",TimeSpend[[#This Row],[Date]]&lt;&gt;""),TimeSpend[[#This Row],[Personnel number]],""))</f>
        <v>#VALUE!</v>
      </c>
      <c r="B3927" s="85" t="e">
        <f>IF(AND(TimeSpend[[#This Row],[Personnel number]]&lt;&gt;"",TimeSpend[[#This Row],[Date]]&lt;&gt;""),TEXT(TimeSpend[[#This Row],[Date]],"[$-409]yyyyMMdd"),"")</f>
        <v>#VALUE!</v>
      </c>
      <c r="C3927" s="33" t="e">
        <f>IF(AND(TimeSpend[[#This Row],[Personnel number]]&lt;&gt;"",TimeSpend[[#This Row],[Date]]&lt;&gt;""),SUBSTITUTE(TimeSpend[[#This Row],[Hours]],",","."),"")</f>
        <v>#VALUE!</v>
      </c>
      <c r="D3927" t="e">
        <f>IF(AND(TimeSpend[[#This Row],[Personnel number]]&lt;&gt;"",TimeSpend[[#This Row],[Date]]&lt;&gt;""),TimeSpend[[#This Row],[Network]],"")</f>
        <v>#VALUE!</v>
      </c>
      <c r="E3927" t="e">
        <f>IF(AND(TimeSpend[[#This Row],[Personnel number]]&lt;&gt;"",TimeSpend[[#This Row],[Date]]&lt;&gt;""),TimeSpend[[#This Row],[Network Description]],"")</f>
        <v>#VALUE!</v>
      </c>
      <c r="F3927" t="e">
        <f>IF(AND(TimeSpend[[#This Row],[Personnel number]]&lt;&gt;"",TimeSpend[[#This Row],[Date]]&lt;&gt;""),TimeSpend[[#This Row],[Activity]],"")</f>
        <v>#VALUE!</v>
      </c>
      <c r="G3927" t="e">
        <f>IF(AND(TimeSpend[[#This Row],[Personnel number]]&lt;&gt;"",TimeSpend[[#This Row],[Date]]&lt;&gt;""),TimeSpend[[#This Row],[Activity description]],"")</f>
        <v>#VALUE!</v>
      </c>
      <c r="H3927" s="36" t="e">
        <f>IF(AND(TimeSpend[[#This Row],[Personnel number]]&lt;&gt;"",TimeSpend[[#This Row],[Date]]&lt;&gt;""),TimeSpend[[#This Row],[Start Time]],"")</f>
        <v>#VALUE!</v>
      </c>
      <c r="I3927" s="36" t="e">
        <f>IF(AND(TimeSpend[[#This Row],[Personnel number]]&lt;&gt;"",TimeSpend[[#This Row],[Date]]&lt;&gt;""),TimeSpend[[#This Row],[End Time]],"")</f>
        <v>#VALUE!</v>
      </c>
      <c r="J3927" t="e">
        <f>IF(AND(TimeSpend[[#This Row],[Personnel number]]&lt;&gt;"",TimeSpend[[#This Row],[Date]]&lt;&gt;""),TimeSpend[[#This Row],[Location]],"")</f>
        <v>#VALUE!</v>
      </c>
      <c r="K3927" t="e">
        <f>IF(AND(TimeSpend[[#This Row],[Personnel number]]&lt;&gt;"",TimeSpend[[#This Row],[Date]]&lt;&gt;""),TimeSpend[[#This Row],[Task]],"")</f>
        <v>#VALUE!</v>
      </c>
      <c r="L3927" t="e">
        <f>IF(AND(TimeSpend[[#This Row],[Personnel number]]&lt;&gt;"",TimeSpend[[#This Row],[Date]]&lt;&gt;""),Utilization!$J$2,"")</f>
        <v>#VALUE!</v>
      </c>
      <c r="M3927" t="e">
        <f>IF(AND(TimeSpend[[#This Row],[Personnel number]]&lt;&gt;"",TimeSpend[[#This Row],[Date]]&lt;&gt;""),TimeSpend[[#This Row],[Employee Name]],"")</f>
        <v>#VALUE!</v>
      </c>
      <c r="N3927" t="e">
        <f t="shared" si="122"/>
        <v>#VALUE!</v>
      </c>
      <c r="O3927" t="e">
        <f t="shared" si="123"/>
        <v>#VALUE!</v>
      </c>
      <c r="P3927" t="e">
        <f>IF(D3927&lt;&gt;"",VLOOKUP(D3927,Projects!B:C,2,0),"")</f>
        <v>#VALUE!</v>
      </c>
    </row>
    <row r="3928" spans="1:16" x14ac:dyDescent="0.25">
      <c r="A3928" t="e">
        <f>UPPER(IF(AND(TimeSpend[[#This Row],[Personnel number]]&lt;&gt;"",TimeSpend[[#This Row],[Date]]&lt;&gt;""),TimeSpend[[#This Row],[Personnel number]],""))</f>
        <v>#VALUE!</v>
      </c>
      <c r="B3928" s="85" t="e">
        <f>IF(AND(TimeSpend[[#This Row],[Personnel number]]&lt;&gt;"",TimeSpend[[#This Row],[Date]]&lt;&gt;""),TEXT(TimeSpend[[#This Row],[Date]],"[$-409]yyyyMMdd"),"")</f>
        <v>#VALUE!</v>
      </c>
      <c r="C3928" s="33" t="e">
        <f>IF(AND(TimeSpend[[#This Row],[Personnel number]]&lt;&gt;"",TimeSpend[[#This Row],[Date]]&lt;&gt;""),SUBSTITUTE(TimeSpend[[#This Row],[Hours]],",","."),"")</f>
        <v>#VALUE!</v>
      </c>
      <c r="D3928" t="e">
        <f>IF(AND(TimeSpend[[#This Row],[Personnel number]]&lt;&gt;"",TimeSpend[[#This Row],[Date]]&lt;&gt;""),TimeSpend[[#This Row],[Network]],"")</f>
        <v>#VALUE!</v>
      </c>
      <c r="E3928" t="e">
        <f>IF(AND(TimeSpend[[#This Row],[Personnel number]]&lt;&gt;"",TimeSpend[[#This Row],[Date]]&lt;&gt;""),TimeSpend[[#This Row],[Network Description]],"")</f>
        <v>#VALUE!</v>
      </c>
      <c r="F3928" t="e">
        <f>IF(AND(TimeSpend[[#This Row],[Personnel number]]&lt;&gt;"",TimeSpend[[#This Row],[Date]]&lt;&gt;""),TimeSpend[[#This Row],[Activity]],"")</f>
        <v>#VALUE!</v>
      </c>
      <c r="G3928" t="e">
        <f>IF(AND(TimeSpend[[#This Row],[Personnel number]]&lt;&gt;"",TimeSpend[[#This Row],[Date]]&lt;&gt;""),TimeSpend[[#This Row],[Activity description]],"")</f>
        <v>#VALUE!</v>
      </c>
      <c r="H3928" s="36" t="e">
        <f>IF(AND(TimeSpend[[#This Row],[Personnel number]]&lt;&gt;"",TimeSpend[[#This Row],[Date]]&lt;&gt;""),TimeSpend[[#This Row],[Start Time]],"")</f>
        <v>#VALUE!</v>
      </c>
      <c r="I3928" s="36" t="e">
        <f>IF(AND(TimeSpend[[#This Row],[Personnel number]]&lt;&gt;"",TimeSpend[[#This Row],[Date]]&lt;&gt;""),TimeSpend[[#This Row],[End Time]],"")</f>
        <v>#VALUE!</v>
      </c>
      <c r="J3928" t="e">
        <f>IF(AND(TimeSpend[[#This Row],[Personnel number]]&lt;&gt;"",TimeSpend[[#This Row],[Date]]&lt;&gt;""),TimeSpend[[#This Row],[Location]],"")</f>
        <v>#VALUE!</v>
      </c>
      <c r="K3928" t="e">
        <f>IF(AND(TimeSpend[[#This Row],[Personnel number]]&lt;&gt;"",TimeSpend[[#This Row],[Date]]&lt;&gt;""),TimeSpend[[#This Row],[Task]],"")</f>
        <v>#VALUE!</v>
      </c>
      <c r="L3928" t="e">
        <f>IF(AND(TimeSpend[[#This Row],[Personnel number]]&lt;&gt;"",TimeSpend[[#This Row],[Date]]&lt;&gt;""),Utilization!$J$2,"")</f>
        <v>#VALUE!</v>
      </c>
      <c r="M3928" t="e">
        <f>IF(AND(TimeSpend[[#This Row],[Personnel number]]&lt;&gt;"",TimeSpend[[#This Row],[Date]]&lt;&gt;""),TimeSpend[[#This Row],[Employee Name]],"")</f>
        <v>#VALUE!</v>
      </c>
      <c r="N3928" t="e">
        <f t="shared" si="122"/>
        <v>#VALUE!</v>
      </c>
      <c r="O3928" t="e">
        <f t="shared" si="123"/>
        <v>#VALUE!</v>
      </c>
      <c r="P3928" t="e">
        <f>IF(D3928&lt;&gt;"",VLOOKUP(D3928,Projects!B:C,2,0),"")</f>
        <v>#VALUE!</v>
      </c>
    </row>
    <row r="3929" spans="1:16" x14ac:dyDescent="0.25">
      <c r="A3929" t="e">
        <f>UPPER(IF(AND(TimeSpend[[#This Row],[Personnel number]]&lt;&gt;"",TimeSpend[[#This Row],[Date]]&lt;&gt;""),TimeSpend[[#This Row],[Personnel number]],""))</f>
        <v>#VALUE!</v>
      </c>
      <c r="B3929" s="85" t="e">
        <f>IF(AND(TimeSpend[[#This Row],[Personnel number]]&lt;&gt;"",TimeSpend[[#This Row],[Date]]&lt;&gt;""),TEXT(TimeSpend[[#This Row],[Date]],"[$-409]yyyyMMdd"),"")</f>
        <v>#VALUE!</v>
      </c>
      <c r="C3929" s="33" t="e">
        <f>IF(AND(TimeSpend[[#This Row],[Personnel number]]&lt;&gt;"",TimeSpend[[#This Row],[Date]]&lt;&gt;""),SUBSTITUTE(TimeSpend[[#This Row],[Hours]],",","."),"")</f>
        <v>#VALUE!</v>
      </c>
      <c r="D3929" t="e">
        <f>IF(AND(TimeSpend[[#This Row],[Personnel number]]&lt;&gt;"",TimeSpend[[#This Row],[Date]]&lt;&gt;""),TimeSpend[[#This Row],[Network]],"")</f>
        <v>#VALUE!</v>
      </c>
      <c r="E3929" t="e">
        <f>IF(AND(TimeSpend[[#This Row],[Personnel number]]&lt;&gt;"",TimeSpend[[#This Row],[Date]]&lt;&gt;""),TimeSpend[[#This Row],[Network Description]],"")</f>
        <v>#VALUE!</v>
      </c>
      <c r="F3929" t="e">
        <f>IF(AND(TimeSpend[[#This Row],[Personnel number]]&lt;&gt;"",TimeSpend[[#This Row],[Date]]&lt;&gt;""),TimeSpend[[#This Row],[Activity]],"")</f>
        <v>#VALUE!</v>
      </c>
      <c r="G3929" t="e">
        <f>IF(AND(TimeSpend[[#This Row],[Personnel number]]&lt;&gt;"",TimeSpend[[#This Row],[Date]]&lt;&gt;""),TimeSpend[[#This Row],[Activity description]],"")</f>
        <v>#VALUE!</v>
      </c>
      <c r="H3929" s="36" t="e">
        <f>IF(AND(TimeSpend[[#This Row],[Personnel number]]&lt;&gt;"",TimeSpend[[#This Row],[Date]]&lt;&gt;""),TimeSpend[[#This Row],[Start Time]],"")</f>
        <v>#VALUE!</v>
      </c>
      <c r="I3929" s="36" t="e">
        <f>IF(AND(TimeSpend[[#This Row],[Personnel number]]&lt;&gt;"",TimeSpend[[#This Row],[Date]]&lt;&gt;""),TimeSpend[[#This Row],[End Time]],"")</f>
        <v>#VALUE!</v>
      </c>
      <c r="J3929" t="e">
        <f>IF(AND(TimeSpend[[#This Row],[Personnel number]]&lt;&gt;"",TimeSpend[[#This Row],[Date]]&lt;&gt;""),TimeSpend[[#This Row],[Location]],"")</f>
        <v>#VALUE!</v>
      </c>
      <c r="K3929" t="e">
        <f>IF(AND(TimeSpend[[#This Row],[Personnel number]]&lt;&gt;"",TimeSpend[[#This Row],[Date]]&lt;&gt;""),TimeSpend[[#This Row],[Task]],"")</f>
        <v>#VALUE!</v>
      </c>
      <c r="L3929" t="e">
        <f>IF(AND(TimeSpend[[#This Row],[Personnel number]]&lt;&gt;"",TimeSpend[[#This Row],[Date]]&lt;&gt;""),Utilization!$J$2,"")</f>
        <v>#VALUE!</v>
      </c>
      <c r="M3929" t="e">
        <f>IF(AND(TimeSpend[[#This Row],[Personnel number]]&lt;&gt;"",TimeSpend[[#This Row],[Date]]&lt;&gt;""),TimeSpend[[#This Row],[Employee Name]],"")</f>
        <v>#VALUE!</v>
      </c>
      <c r="N3929" t="e">
        <f t="shared" si="122"/>
        <v>#VALUE!</v>
      </c>
      <c r="O3929" t="e">
        <f t="shared" si="123"/>
        <v>#VALUE!</v>
      </c>
      <c r="P3929" t="e">
        <f>IF(D3929&lt;&gt;"",VLOOKUP(D3929,Projects!B:C,2,0),"")</f>
        <v>#VALUE!</v>
      </c>
    </row>
    <row r="3930" spans="1:16" x14ac:dyDescent="0.25">
      <c r="A3930" t="e">
        <f>UPPER(IF(AND(TimeSpend[[#This Row],[Personnel number]]&lt;&gt;"",TimeSpend[[#This Row],[Date]]&lt;&gt;""),TimeSpend[[#This Row],[Personnel number]],""))</f>
        <v>#VALUE!</v>
      </c>
      <c r="B3930" s="85" t="e">
        <f>IF(AND(TimeSpend[[#This Row],[Personnel number]]&lt;&gt;"",TimeSpend[[#This Row],[Date]]&lt;&gt;""),TEXT(TimeSpend[[#This Row],[Date]],"[$-409]yyyyMMdd"),"")</f>
        <v>#VALUE!</v>
      </c>
      <c r="C3930" s="33" t="e">
        <f>IF(AND(TimeSpend[[#This Row],[Personnel number]]&lt;&gt;"",TimeSpend[[#This Row],[Date]]&lt;&gt;""),SUBSTITUTE(TimeSpend[[#This Row],[Hours]],",","."),"")</f>
        <v>#VALUE!</v>
      </c>
      <c r="D3930" t="e">
        <f>IF(AND(TimeSpend[[#This Row],[Personnel number]]&lt;&gt;"",TimeSpend[[#This Row],[Date]]&lt;&gt;""),TimeSpend[[#This Row],[Network]],"")</f>
        <v>#VALUE!</v>
      </c>
      <c r="E3930" t="e">
        <f>IF(AND(TimeSpend[[#This Row],[Personnel number]]&lt;&gt;"",TimeSpend[[#This Row],[Date]]&lt;&gt;""),TimeSpend[[#This Row],[Network Description]],"")</f>
        <v>#VALUE!</v>
      </c>
      <c r="F3930" t="e">
        <f>IF(AND(TimeSpend[[#This Row],[Personnel number]]&lt;&gt;"",TimeSpend[[#This Row],[Date]]&lt;&gt;""),TimeSpend[[#This Row],[Activity]],"")</f>
        <v>#VALUE!</v>
      </c>
      <c r="G3930" t="e">
        <f>IF(AND(TimeSpend[[#This Row],[Personnel number]]&lt;&gt;"",TimeSpend[[#This Row],[Date]]&lt;&gt;""),TimeSpend[[#This Row],[Activity description]],"")</f>
        <v>#VALUE!</v>
      </c>
      <c r="H3930" s="36" t="e">
        <f>IF(AND(TimeSpend[[#This Row],[Personnel number]]&lt;&gt;"",TimeSpend[[#This Row],[Date]]&lt;&gt;""),TimeSpend[[#This Row],[Start Time]],"")</f>
        <v>#VALUE!</v>
      </c>
      <c r="I3930" s="36" t="e">
        <f>IF(AND(TimeSpend[[#This Row],[Personnel number]]&lt;&gt;"",TimeSpend[[#This Row],[Date]]&lt;&gt;""),TimeSpend[[#This Row],[End Time]],"")</f>
        <v>#VALUE!</v>
      </c>
      <c r="J3930" t="e">
        <f>IF(AND(TimeSpend[[#This Row],[Personnel number]]&lt;&gt;"",TimeSpend[[#This Row],[Date]]&lt;&gt;""),TimeSpend[[#This Row],[Location]],"")</f>
        <v>#VALUE!</v>
      </c>
      <c r="K3930" t="e">
        <f>IF(AND(TimeSpend[[#This Row],[Personnel number]]&lt;&gt;"",TimeSpend[[#This Row],[Date]]&lt;&gt;""),TimeSpend[[#This Row],[Task]],"")</f>
        <v>#VALUE!</v>
      </c>
      <c r="L3930" t="e">
        <f>IF(AND(TimeSpend[[#This Row],[Personnel number]]&lt;&gt;"",TimeSpend[[#This Row],[Date]]&lt;&gt;""),Utilization!$J$2,"")</f>
        <v>#VALUE!</v>
      </c>
      <c r="M3930" t="e">
        <f>IF(AND(TimeSpend[[#This Row],[Personnel number]]&lt;&gt;"",TimeSpend[[#This Row],[Date]]&lt;&gt;""),TimeSpend[[#This Row],[Employee Name]],"")</f>
        <v>#VALUE!</v>
      </c>
      <c r="N3930" t="e">
        <f t="shared" si="122"/>
        <v>#VALUE!</v>
      </c>
      <c r="O3930" t="e">
        <f t="shared" si="123"/>
        <v>#VALUE!</v>
      </c>
      <c r="P3930" t="e">
        <f>IF(D3930&lt;&gt;"",VLOOKUP(D3930,Projects!B:C,2,0),"")</f>
        <v>#VALUE!</v>
      </c>
    </row>
    <row r="3931" spans="1:16" x14ac:dyDescent="0.25">
      <c r="A3931" t="e">
        <f>UPPER(IF(AND(TimeSpend[[#This Row],[Personnel number]]&lt;&gt;"",TimeSpend[[#This Row],[Date]]&lt;&gt;""),TimeSpend[[#This Row],[Personnel number]],""))</f>
        <v>#VALUE!</v>
      </c>
      <c r="B3931" s="85" t="e">
        <f>IF(AND(TimeSpend[[#This Row],[Personnel number]]&lt;&gt;"",TimeSpend[[#This Row],[Date]]&lt;&gt;""),TEXT(TimeSpend[[#This Row],[Date]],"[$-409]yyyyMMdd"),"")</f>
        <v>#VALUE!</v>
      </c>
      <c r="C3931" s="33" t="e">
        <f>IF(AND(TimeSpend[[#This Row],[Personnel number]]&lt;&gt;"",TimeSpend[[#This Row],[Date]]&lt;&gt;""),SUBSTITUTE(TimeSpend[[#This Row],[Hours]],",","."),"")</f>
        <v>#VALUE!</v>
      </c>
      <c r="D3931" t="e">
        <f>IF(AND(TimeSpend[[#This Row],[Personnel number]]&lt;&gt;"",TimeSpend[[#This Row],[Date]]&lt;&gt;""),TimeSpend[[#This Row],[Network]],"")</f>
        <v>#VALUE!</v>
      </c>
      <c r="E3931" t="e">
        <f>IF(AND(TimeSpend[[#This Row],[Personnel number]]&lt;&gt;"",TimeSpend[[#This Row],[Date]]&lt;&gt;""),TimeSpend[[#This Row],[Network Description]],"")</f>
        <v>#VALUE!</v>
      </c>
      <c r="F3931" t="e">
        <f>IF(AND(TimeSpend[[#This Row],[Personnel number]]&lt;&gt;"",TimeSpend[[#This Row],[Date]]&lt;&gt;""),TimeSpend[[#This Row],[Activity]],"")</f>
        <v>#VALUE!</v>
      </c>
      <c r="G3931" t="e">
        <f>IF(AND(TimeSpend[[#This Row],[Personnel number]]&lt;&gt;"",TimeSpend[[#This Row],[Date]]&lt;&gt;""),TimeSpend[[#This Row],[Activity description]],"")</f>
        <v>#VALUE!</v>
      </c>
      <c r="H3931" s="36" t="e">
        <f>IF(AND(TimeSpend[[#This Row],[Personnel number]]&lt;&gt;"",TimeSpend[[#This Row],[Date]]&lt;&gt;""),TimeSpend[[#This Row],[Start Time]],"")</f>
        <v>#VALUE!</v>
      </c>
      <c r="I3931" s="36" t="e">
        <f>IF(AND(TimeSpend[[#This Row],[Personnel number]]&lt;&gt;"",TimeSpend[[#This Row],[Date]]&lt;&gt;""),TimeSpend[[#This Row],[End Time]],"")</f>
        <v>#VALUE!</v>
      </c>
      <c r="J3931" t="e">
        <f>IF(AND(TimeSpend[[#This Row],[Personnel number]]&lt;&gt;"",TimeSpend[[#This Row],[Date]]&lt;&gt;""),TimeSpend[[#This Row],[Location]],"")</f>
        <v>#VALUE!</v>
      </c>
      <c r="K3931" t="e">
        <f>IF(AND(TimeSpend[[#This Row],[Personnel number]]&lt;&gt;"",TimeSpend[[#This Row],[Date]]&lt;&gt;""),TimeSpend[[#This Row],[Task]],"")</f>
        <v>#VALUE!</v>
      </c>
      <c r="L3931" t="e">
        <f>IF(AND(TimeSpend[[#This Row],[Personnel number]]&lt;&gt;"",TimeSpend[[#This Row],[Date]]&lt;&gt;""),Utilization!$J$2,"")</f>
        <v>#VALUE!</v>
      </c>
      <c r="M3931" t="e">
        <f>IF(AND(TimeSpend[[#This Row],[Personnel number]]&lt;&gt;"",TimeSpend[[#This Row],[Date]]&lt;&gt;""),TimeSpend[[#This Row],[Employee Name]],"")</f>
        <v>#VALUE!</v>
      </c>
      <c r="N3931" t="e">
        <f t="shared" si="122"/>
        <v>#VALUE!</v>
      </c>
      <c r="O3931" t="e">
        <f t="shared" si="123"/>
        <v>#VALUE!</v>
      </c>
      <c r="P3931" t="e">
        <f>IF(D3931&lt;&gt;"",VLOOKUP(D3931,Projects!B:C,2,0),"")</f>
        <v>#VALUE!</v>
      </c>
    </row>
    <row r="3932" spans="1:16" x14ac:dyDescent="0.25">
      <c r="A3932" t="e">
        <f>UPPER(IF(AND(TimeSpend[[#This Row],[Personnel number]]&lt;&gt;"",TimeSpend[[#This Row],[Date]]&lt;&gt;""),TimeSpend[[#This Row],[Personnel number]],""))</f>
        <v>#VALUE!</v>
      </c>
      <c r="B3932" s="85" t="e">
        <f>IF(AND(TimeSpend[[#This Row],[Personnel number]]&lt;&gt;"",TimeSpend[[#This Row],[Date]]&lt;&gt;""),TEXT(TimeSpend[[#This Row],[Date]],"[$-409]yyyyMMdd"),"")</f>
        <v>#VALUE!</v>
      </c>
      <c r="C3932" s="33" t="e">
        <f>IF(AND(TimeSpend[[#This Row],[Personnel number]]&lt;&gt;"",TimeSpend[[#This Row],[Date]]&lt;&gt;""),SUBSTITUTE(TimeSpend[[#This Row],[Hours]],",","."),"")</f>
        <v>#VALUE!</v>
      </c>
      <c r="D3932" t="e">
        <f>IF(AND(TimeSpend[[#This Row],[Personnel number]]&lt;&gt;"",TimeSpend[[#This Row],[Date]]&lt;&gt;""),TimeSpend[[#This Row],[Network]],"")</f>
        <v>#VALUE!</v>
      </c>
      <c r="E3932" t="e">
        <f>IF(AND(TimeSpend[[#This Row],[Personnel number]]&lt;&gt;"",TimeSpend[[#This Row],[Date]]&lt;&gt;""),TimeSpend[[#This Row],[Network Description]],"")</f>
        <v>#VALUE!</v>
      </c>
      <c r="F3932" t="e">
        <f>IF(AND(TimeSpend[[#This Row],[Personnel number]]&lt;&gt;"",TimeSpend[[#This Row],[Date]]&lt;&gt;""),TimeSpend[[#This Row],[Activity]],"")</f>
        <v>#VALUE!</v>
      </c>
      <c r="G3932" t="e">
        <f>IF(AND(TimeSpend[[#This Row],[Personnel number]]&lt;&gt;"",TimeSpend[[#This Row],[Date]]&lt;&gt;""),TimeSpend[[#This Row],[Activity description]],"")</f>
        <v>#VALUE!</v>
      </c>
      <c r="H3932" s="36" t="e">
        <f>IF(AND(TimeSpend[[#This Row],[Personnel number]]&lt;&gt;"",TimeSpend[[#This Row],[Date]]&lt;&gt;""),TimeSpend[[#This Row],[Start Time]],"")</f>
        <v>#VALUE!</v>
      </c>
      <c r="I3932" s="36" t="e">
        <f>IF(AND(TimeSpend[[#This Row],[Personnel number]]&lt;&gt;"",TimeSpend[[#This Row],[Date]]&lt;&gt;""),TimeSpend[[#This Row],[End Time]],"")</f>
        <v>#VALUE!</v>
      </c>
      <c r="J3932" t="e">
        <f>IF(AND(TimeSpend[[#This Row],[Personnel number]]&lt;&gt;"",TimeSpend[[#This Row],[Date]]&lt;&gt;""),TimeSpend[[#This Row],[Location]],"")</f>
        <v>#VALUE!</v>
      </c>
      <c r="K3932" t="e">
        <f>IF(AND(TimeSpend[[#This Row],[Personnel number]]&lt;&gt;"",TimeSpend[[#This Row],[Date]]&lt;&gt;""),TimeSpend[[#This Row],[Task]],"")</f>
        <v>#VALUE!</v>
      </c>
      <c r="L3932" t="e">
        <f>IF(AND(TimeSpend[[#This Row],[Personnel number]]&lt;&gt;"",TimeSpend[[#This Row],[Date]]&lt;&gt;""),Utilization!$J$2,"")</f>
        <v>#VALUE!</v>
      </c>
      <c r="M3932" t="e">
        <f>IF(AND(TimeSpend[[#This Row],[Personnel number]]&lt;&gt;"",TimeSpend[[#This Row],[Date]]&lt;&gt;""),TimeSpend[[#This Row],[Employee Name]],"")</f>
        <v>#VALUE!</v>
      </c>
      <c r="N3932" t="e">
        <f t="shared" si="122"/>
        <v>#VALUE!</v>
      </c>
      <c r="O3932" t="e">
        <f t="shared" si="123"/>
        <v>#VALUE!</v>
      </c>
      <c r="P3932" t="e">
        <f>IF(D3932&lt;&gt;"",VLOOKUP(D3932,Projects!B:C,2,0),"")</f>
        <v>#VALUE!</v>
      </c>
    </row>
    <row r="3933" spans="1:16" x14ac:dyDescent="0.25">
      <c r="A3933" t="e">
        <f>UPPER(IF(AND(TimeSpend[[#This Row],[Personnel number]]&lt;&gt;"",TimeSpend[[#This Row],[Date]]&lt;&gt;""),TimeSpend[[#This Row],[Personnel number]],""))</f>
        <v>#VALUE!</v>
      </c>
      <c r="B3933" s="85" t="e">
        <f>IF(AND(TimeSpend[[#This Row],[Personnel number]]&lt;&gt;"",TimeSpend[[#This Row],[Date]]&lt;&gt;""),TEXT(TimeSpend[[#This Row],[Date]],"[$-409]yyyyMMdd"),"")</f>
        <v>#VALUE!</v>
      </c>
      <c r="C3933" s="33" t="e">
        <f>IF(AND(TimeSpend[[#This Row],[Personnel number]]&lt;&gt;"",TimeSpend[[#This Row],[Date]]&lt;&gt;""),SUBSTITUTE(TimeSpend[[#This Row],[Hours]],",","."),"")</f>
        <v>#VALUE!</v>
      </c>
      <c r="D3933" t="e">
        <f>IF(AND(TimeSpend[[#This Row],[Personnel number]]&lt;&gt;"",TimeSpend[[#This Row],[Date]]&lt;&gt;""),TimeSpend[[#This Row],[Network]],"")</f>
        <v>#VALUE!</v>
      </c>
      <c r="E3933" t="e">
        <f>IF(AND(TimeSpend[[#This Row],[Personnel number]]&lt;&gt;"",TimeSpend[[#This Row],[Date]]&lt;&gt;""),TimeSpend[[#This Row],[Network Description]],"")</f>
        <v>#VALUE!</v>
      </c>
      <c r="F3933" t="e">
        <f>IF(AND(TimeSpend[[#This Row],[Personnel number]]&lt;&gt;"",TimeSpend[[#This Row],[Date]]&lt;&gt;""),TimeSpend[[#This Row],[Activity]],"")</f>
        <v>#VALUE!</v>
      </c>
      <c r="G3933" t="e">
        <f>IF(AND(TimeSpend[[#This Row],[Personnel number]]&lt;&gt;"",TimeSpend[[#This Row],[Date]]&lt;&gt;""),TimeSpend[[#This Row],[Activity description]],"")</f>
        <v>#VALUE!</v>
      </c>
      <c r="H3933" s="36" t="e">
        <f>IF(AND(TimeSpend[[#This Row],[Personnel number]]&lt;&gt;"",TimeSpend[[#This Row],[Date]]&lt;&gt;""),TimeSpend[[#This Row],[Start Time]],"")</f>
        <v>#VALUE!</v>
      </c>
      <c r="I3933" s="36" t="e">
        <f>IF(AND(TimeSpend[[#This Row],[Personnel number]]&lt;&gt;"",TimeSpend[[#This Row],[Date]]&lt;&gt;""),TimeSpend[[#This Row],[End Time]],"")</f>
        <v>#VALUE!</v>
      </c>
      <c r="J3933" t="e">
        <f>IF(AND(TimeSpend[[#This Row],[Personnel number]]&lt;&gt;"",TimeSpend[[#This Row],[Date]]&lt;&gt;""),TimeSpend[[#This Row],[Location]],"")</f>
        <v>#VALUE!</v>
      </c>
      <c r="K3933" t="e">
        <f>IF(AND(TimeSpend[[#This Row],[Personnel number]]&lt;&gt;"",TimeSpend[[#This Row],[Date]]&lt;&gt;""),TimeSpend[[#This Row],[Task]],"")</f>
        <v>#VALUE!</v>
      </c>
      <c r="L3933" t="e">
        <f>IF(AND(TimeSpend[[#This Row],[Personnel number]]&lt;&gt;"",TimeSpend[[#This Row],[Date]]&lt;&gt;""),Utilization!$J$2,"")</f>
        <v>#VALUE!</v>
      </c>
      <c r="M3933" t="e">
        <f>IF(AND(TimeSpend[[#This Row],[Personnel number]]&lt;&gt;"",TimeSpend[[#This Row],[Date]]&lt;&gt;""),TimeSpend[[#This Row],[Employee Name]],"")</f>
        <v>#VALUE!</v>
      </c>
      <c r="N3933" t="e">
        <f t="shared" si="122"/>
        <v>#VALUE!</v>
      </c>
      <c r="O3933" t="e">
        <f t="shared" si="123"/>
        <v>#VALUE!</v>
      </c>
      <c r="P3933" t="e">
        <f>IF(D3933&lt;&gt;"",VLOOKUP(D3933,Projects!B:C,2,0),"")</f>
        <v>#VALUE!</v>
      </c>
    </row>
    <row r="3934" spans="1:16" x14ac:dyDescent="0.25">
      <c r="A3934" t="e">
        <f>UPPER(IF(AND(TimeSpend[[#This Row],[Personnel number]]&lt;&gt;"",TimeSpend[[#This Row],[Date]]&lt;&gt;""),TimeSpend[[#This Row],[Personnel number]],""))</f>
        <v>#VALUE!</v>
      </c>
      <c r="B3934" s="85" t="e">
        <f>IF(AND(TimeSpend[[#This Row],[Personnel number]]&lt;&gt;"",TimeSpend[[#This Row],[Date]]&lt;&gt;""),TEXT(TimeSpend[[#This Row],[Date]],"[$-409]yyyyMMdd"),"")</f>
        <v>#VALUE!</v>
      </c>
      <c r="C3934" s="33" t="e">
        <f>IF(AND(TimeSpend[[#This Row],[Personnel number]]&lt;&gt;"",TimeSpend[[#This Row],[Date]]&lt;&gt;""),SUBSTITUTE(TimeSpend[[#This Row],[Hours]],",","."),"")</f>
        <v>#VALUE!</v>
      </c>
      <c r="D3934" t="e">
        <f>IF(AND(TimeSpend[[#This Row],[Personnel number]]&lt;&gt;"",TimeSpend[[#This Row],[Date]]&lt;&gt;""),TimeSpend[[#This Row],[Network]],"")</f>
        <v>#VALUE!</v>
      </c>
      <c r="E3934" t="e">
        <f>IF(AND(TimeSpend[[#This Row],[Personnel number]]&lt;&gt;"",TimeSpend[[#This Row],[Date]]&lt;&gt;""),TimeSpend[[#This Row],[Network Description]],"")</f>
        <v>#VALUE!</v>
      </c>
      <c r="F3934" t="e">
        <f>IF(AND(TimeSpend[[#This Row],[Personnel number]]&lt;&gt;"",TimeSpend[[#This Row],[Date]]&lt;&gt;""),TimeSpend[[#This Row],[Activity]],"")</f>
        <v>#VALUE!</v>
      </c>
      <c r="G3934" t="e">
        <f>IF(AND(TimeSpend[[#This Row],[Personnel number]]&lt;&gt;"",TimeSpend[[#This Row],[Date]]&lt;&gt;""),TimeSpend[[#This Row],[Activity description]],"")</f>
        <v>#VALUE!</v>
      </c>
      <c r="H3934" s="36" t="e">
        <f>IF(AND(TimeSpend[[#This Row],[Personnel number]]&lt;&gt;"",TimeSpend[[#This Row],[Date]]&lt;&gt;""),TimeSpend[[#This Row],[Start Time]],"")</f>
        <v>#VALUE!</v>
      </c>
      <c r="I3934" s="36" t="e">
        <f>IF(AND(TimeSpend[[#This Row],[Personnel number]]&lt;&gt;"",TimeSpend[[#This Row],[Date]]&lt;&gt;""),TimeSpend[[#This Row],[End Time]],"")</f>
        <v>#VALUE!</v>
      </c>
      <c r="J3934" t="e">
        <f>IF(AND(TimeSpend[[#This Row],[Personnel number]]&lt;&gt;"",TimeSpend[[#This Row],[Date]]&lt;&gt;""),TimeSpend[[#This Row],[Location]],"")</f>
        <v>#VALUE!</v>
      </c>
      <c r="K3934" t="e">
        <f>IF(AND(TimeSpend[[#This Row],[Personnel number]]&lt;&gt;"",TimeSpend[[#This Row],[Date]]&lt;&gt;""),TimeSpend[[#This Row],[Task]],"")</f>
        <v>#VALUE!</v>
      </c>
      <c r="L3934" t="e">
        <f>IF(AND(TimeSpend[[#This Row],[Personnel number]]&lt;&gt;"",TimeSpend[[#This Row],[Date]]&lt;&gt;""),Utilization!$J$2,"")</f>
        <v>#VALUE!</v>
      </c>
      <c r="M3934" t="e">
        <f>IF(AND(TimeSpend[[#This Row],[Personnel number]]&lt;&gt;"",TimeSpend[[#This Row],[Date]]&lt;&gt;""),TimeSpend[[#This Row],[Employee Name]],"")</f>
        <v>#VALUE!</v>
      </c>
      <c r="N3934" t="e">
        <f t="shared" si="122"/>
        <v>#VALUE!</v>
      </c>
      <c r="O3934" t="e">
        <f t="shared" si="123"/>
        <v>#VALUE!</v>
      </c>
      <c r="P3934" t="e">
        <f>IF(D3934&lt;&gt;"",VLOOKUP(D3934,Projects!B:C,2,0),"")</f>
        <v>#VALUE!</v>
      </c>
    </row>
    <row r="3935" spans="1:16" x14ac:dyDescent="0.25">
      <c r="A3935" t="e">
        <f>UPPER(IF(AND(TimeSpend[[#This Row],[Personnel number]]&lt;&gt;"",TimeSpend[[#This Row],[Date]]&lt;&gt;""),TimeSpend[[#This Row],[Personnel number]],""))</f>
        <v>#VALUE!</v>
      </c>
      <c r="B3935" s="85" t="e">
        <f>IF(AND(TimeSpend[[#This Row],[Personnel number]]&lt;&gt;"",TimeSpend[[#This Row],[Date]]&lt;&gt;""),TEXT(TimeSpend[[#This Row],[Date]],"[$-409]yyyyMMdd"),"")</f>
        <v>#VALUE!</v>
      </c>
      <c r="C3935" s="33" t="e">
        <f>IF(AND(TimeSpend[[#This Row],[Personnel number]]&lt;&gt;"",TimeSpend[[#This Row],[Date]]&lt;&gt;""),SUBSTITUTE(TimeSpend[[#This Row],[Hours]],",","."),"")</f>
        <v>#VALUE!</v>
      </c>
      <c r="D3935" t="e">
        <f>IF(AND(TimeSpend[[#This Row],[Personnel number]]&lt;&gt;"",TimeSpend[[#This Row],[Date]]&lt;&gt;""),TimeSpend[[#This Row],[Network]],"")</f>
        <v>#VALUE!</v>
      </c>
      <c r="E3935" t="e">
        <f>IF(AND(TimeSpend[[#This Row],[Personnel number]]&lt;&gt;"",TimeSpend[[#This Row],[Date]]&lt;&gt;""),TimeSpend[[#This Row],[Network Description]],"")</f>
        <v>#VALUE!</v>
      </c>
      <c r="F3935" t="e">
        <f>IF(AND(TimeSpend[[#This Row],[Personnel number]]&lt;&gt;"",TimeSpend[[#This Row],[Date]]&lt;&gt;""),TimeSpend[[#This Row],[Activity]],"")</f>
        <v>#VALUE!</v>
      </c>
      <c r="G3935" t="e">
        <f>IF(AND(TimeSpend[[#This Row],[Personnel number]]&lt;&gt;"",TimeSpend[[#This Row],[Date]]&lt;&gt;""),TimeSpend[[#This Row],[Activity description]],"")</f>
        <v>#VALUE!</v>
      </c>
      <c r="H3935" s="36" t="e">
        <f>IF(AND(TimeSpend[[#This Row],[Personnel number]]&lt;&gt;"",TimeSpend[[#This Row],[Date]]&lt;&gt;""),TimeSpend[[#This Row],[Start Time]],"")</f>
        <v>#VALUE!</v>
      </c>
      <c r="I3935" s="36" t="e">
        <f>IF(AND(TimeSpend[[#This Row],[Personnel number]]&lt;&gt;"",TimeSpend[[#This Row],[Date]]&lt;&gt;""),TimeSpend[[#This Row],[End Time]],"")</f>
        <v>#VALUE!</v>
      </c>
      <c r="J3935" t="e">
        <f>IF(AND(TimeSpend[[#This Row],[Personnel number]]&lt;&gt;"",TimeSpend[[#This Row],[Date]]&lt;&gt;""),TimeSpend[[#This Row],[Location]],"")</f>
        <v>#VALUE!</v>
      </c>
      <c r="K3935" t="e">
        <f>IF(AND(TimeSpend[[#This Row],[Personnel number]]&lt;&gt;"",TimeSpend[[#This Row],[Date]]&lt;&gt;""),TimeSpend[[#This Row],[Task]],"")</f>
        <v>#VALUE!</v>
      </c>
      <c r="L3935" t="e">
        <f>IF(AND(TimeSpend[[#This Row],[Personnel number]]&lt;&gt;"",TimeSpend[[#This Row],[Date]]&lt;&gt;""),Utilization!$J$2,"")</f>
        <v>#VALUE!</v>
      </c>
      <c r="M3935" t="e">
        <f>IF(AND(TimeSpend[[#This Row],[Personnel number]]&lt;&gt;"",TimeSpend[[#This Row],[Date]]&lt;&gt;""),TimeSpend[[#This Row],[Employee Name]],"")</f>
        <v>#VALUE!</v>
      </c>
      <c r="N3935" t="e">
        <f t="shared" si="122"/>
        <v>#VALUE!</v>
      </c>
      <c r="O3935" t="e">
        <f t="shared" si="123"/>
        <v>#VALUE!</v>
      </c>
      <c r="P3935" t="e">
        <f>IF(D3935&lt;&gt;"",VLOOKUP(D3935,Projects!B:C,2,0),"")</f>
        <v>#VALUE!</v>
      </c>
    </row>
    <row r="3936" spans="1:16" x14ac:dyDescent="0.25">
      <c r="A3936" t="e">
        <f>UPPER(IF(AND(TimeSpend[[#This Row],[Personnel number]]&lt;&gt;"",TimeSpend[[#This Row],[Date]]&lt;&gt;""),TimeSpend[[#This Row],[Personnel number]],""))</f>
        <v>#VALUE!</v>
      </c>
      <c r="B3936" s="85" t="e">
        <f>IF(AND(TimeSpend[[#This Row],[Personnel number]]&lt;&gt;"",TimeSpend[[#This Row],[Date]]&lt;&gt;""),TEXT(TimeSpend[[#This Row],[Date]],"[$-409]yyyyMMdd"),"")</f>
        <v>#VALUE!</v>
      </c>
      <c r="C3936" s="33" t="e">
        <f>IF(AND(TimeSpend[[#This Row],[Personnel number]]&lt;&gt;"",TimeSpend[[#This Row],[Date]]&lt;&gt;""),SUBSTITUTE(TimeSpend[[#This Row],[Hours]],",","."),"")</f>
        <v>#VALUE!</v>
      </c>
      <c r="D3936" t="e">
        <f>IF(AND(TimeSpend[[#This Row],[Personnel number]]&lt;&gt;"",TimeSpend[[#This Row],[Date]]&lt;&gt;""),TimeSpend[[#This Row],[Network]],"")</f>
        <v>#VALUE!</v>
      </c>
      <c r="E3936" t="e">
        <f>IF(AND(TimeSpend[[#This Row],[Personnel number]]&lt;&gt;"",TimeSpend[[#This Row],[Date]]&lt;&gt;""),TimeSpend[[#This Row],[Network Description]],"")</f>
        <v>#VALUE!</v>
      </c>
      <c r="F3936" t="e">
        <f>IF(AND(TimeSpend[[#This Row],[Personnel number]]&lt;&gt;"",TimeSpend[[#This Row],[Date]]&lt;&gt;""),TimeSpend[[#This Row],[Activity]],"")</f>
        <v>#VALUE!</v>
      </c>
      <c r="G3936" t="e">
        <f>IF(AND(TimeSpend[[#This Row],[Personnel number]]&lt;&gt;"",TimeSpend[[#This Row],[Date]]&lt;&gt;""),TimeSpend[[#This Row],[Activity description]],"")</f>
        <v>#VALUE!</v>
      </c>
      <c r="H3936" s="36" t="e">
        <f>IF(AND(TimeSpend[[#This Row],[Personnel number]]&lt;&gt;"",TimeSpend[[#This Row],[Date]]&lt;&gt;""),TimeSpend[[#This Row],[Start Time]],"")</f>
        <v>#VALUE!</v>
      </c>
      <c r="I3936" s="36" t="e">
        <f>IF(AND(TimeSpend[[#This Row],[Personnel number]]&lt;&gt;"",TimeSpend[[#This Row],[Date]]&lt;&gt;""),TimeSpend[[#This Row],[End Time]],"")</f>
        <v>#VALUE!</v>
      </c>
      <c r="J3936" t="e">
        <f>IF(AND(TimeSpend[[#This Row],[Personnel number]]&lt;&gt;"",TimeSpend[[#This Row],[Date]]&lt;&gt;""),TimeSpend[[#This Row],[Location]],"")</f>
        <v>#VALUE!</v>
      </c>
      <c r="K3936" t="e">
        <f>IF(AND(TimeSpend[[#This Row],[Personnel number]]&lt;&gt;"",TimeSpend[[#This Row],[Date]]&lt;&gt;""),TimeSpend[[#This Row],[Task]],"")</f>
        <v>#VALUE!</v>
      </c>
      <c r="L3936" t="e">
        <f>IF(AND(TimeSpend[[#This Row],[Personnel number]]&lt;&gt;"",TimeSpend[[#This Row],[Date]]&lt;&gt;""),Utilization!$J$2,"")</f>
        <v>#VALUE!</v>
      </c>
      <c r="M3936" t="e">
        <f>IF(AND(TimeSpend[[#This Row],[Personnel number]]&lt;&gt;"",TimeSpend[[#This Row],[Date]]&lt;&gt;""),TimeSpend[[#This Row],[Employee Name]],"")</f>
        <v>#VALUE!</v>
      </c>
      <c r="N3936" t="e">
        <f t="shared" si="122"/>
        <v>#VALUE!</v>
      </c>
      <c r="O3936" t="e">
        <f t="shared" si="123"/>
        <v>#VALUE!</v>
      </c>
      <c r="P3936" t="e">
        <f>IF(D3936&lt;&gt;"",VLOOKUP(D3936,Projects!B:C,2,0),"")</f>
        <v>#VALUE!</v>
      </c>
    </row>
    <row r="3937" spans="1:16" x14ac:dyDescent="0.25">
      <c r="A3937" t="e">
        <f>UPPER(IF(AND(TimeSpend[[#This Row],[Personnel number]]&lt;&gt;"",TimeSpend[[#This Row],[Date]]&lt;&gt;""),TimeSpend[[#This Row],[Personnel number]],""))</f>
        <v>#VALUE!</v>
      </c>
      <c r="B3937" s="85" t="e">
        <f>IF(AND(TimeSpend[[#This Row],[Personnel number]]&lt;&gt;"",TimeSpend[[#This Row],[Date]]&lt;&gt;""),TEXT(TimeSpend[[#This Row],[Date]],"[$-409]yyyyMMdd"),"")</f>
        <v>#VALUE!</v>
      </c>
      <c r="C3937" s="33" t="e">
        <f>IF(AND(TimeSpend[[#This Row],[Personnel number]]&lt;&gt;"",TimeSpend[[#This Row],[Date]]&lt;&gt;""),SUBSTITUTE(TimeSpend[[#This Row],[Hours]],",","."),"")</f>
        <v>#VALUE!</v>
      </c>
      <c r="D3937" t="e">
        <f>IF(AND(TimeSpend[[#This Row],[Personnel number]]&lt;&gt;"",TimeSpend[[#This Row],[Date]]&lt;&gt;""),TimeSpend[[#This Row],[Network]],"")</f>
        <v>#VALUE!</v>
      </c>
      <c r="E3937" t="e">
        <f>IF(AND(TimeSpend[[#This Row],[Personnel number]]&lt;&gt;"",TimeSpend[[#This Row],[Date]]&lt;&gt;""),TimeSpend[[#This Row],[Network Description]],"")</f>
        <v>#VALUE!</v>
      </c>
      <c r="F3937" t="e">
        <f>IF(AND(TimeSpend[[#This Row],[Personnel number]]&lt;&gt;"",TimeSpend[[#This Row],[Date]]&lt;&gt;""),TimeSpend[[#This Row],[Activity]],"")</f>
        <v>#VALUE!</v>
      </c>
      <c r="G3937" t="e">
        <f>IF(AND(TimeSpend[[#This Row],[Personnel number]]&lt;&gt;"",TimeSpend[[#This Row],[Date]]&lt;&gt;""),TimeSpend[[#This Row],[Activity description]],"")</f>
        <v>#VALUE!</v>
      </c>
      <c r="H3937" s="36" t="e">
        <f>IF(AND(TimeSpend[[#This Row],[Personnel number]]&lt;&gt;"",TimeSpend[[#This Row],[Date]]&lt;&gt;""),TimeSpend[[#This Row],[Start Time]],"")</f>
        <v>#VALUE!</v>
      </c>
      <c r="I3937" s="36" t="e">
        <f>IF(AND(TimeSpend[[#This Row],[Personnel number]]&lt;&gt;"",TimeSpend[[#This Row],[Date]]&lt;&gt;""),TimeSpend[[#This Row],[End Time]],"")</f>
        <v>#VALUE!</v>
      </c>
      <c r="J3937" t="e">
        <f>IF(AND(TimeSpend[[#This Row],[Personnel number]]&lt;&gt;"",TimeSpend[[#This Row],[Date]]&lt;&gt;""),TimeSpend[[#This Row],[Location]],"")</f>
        <v>#VALUE!</v>
      </c>
      <c r="K3937" t="e">
        <f>IF(AND(TimeSpend[[#This Row],[Personnel number]]&lt;&gt;"",TimeSpend[[#This Row],[Date]]&lt;&gt;""),TimeSpend[[#This Row],[Task]],"")</f>
        <v>#VALUE!</v>
      </c>
      <c r="L3937" t="e">
        <f>IF(AND(TimeSpend[[#This Row],[Personnel number]]&lt;&gt;"",TimeSpend[[#This Row],[Date]]&lt;&gt;""),Utilization!$J$2,"")</f>
        <v>#VALUE!</v>
      </c>
      <c r="M3937" t="e">
        <f>IF(AND(TimeSpend[[#This Row],[Personnel number]]&lt;&gt;"",TimeSpend[[#This Row],[Date]]&lt;&gt;""),TimeSpend[[#This Row],[Employee Name]],"")</f>
        <v>#VALUE!</v>
      </c>
      <c r="N3937" t="e">
        <f t="shared" si="122"/>
        <v>#VALUE!</v>
      </c>
      <c r="O3937" t="e">
        <f t="shared" si="123"/>
        <v>#VALUE!</v>
      </c>
      <c r="P3937" t="e">
        <f>IF(D3937&lt;&gt;"",VLOOKUP(D3937,Projects!B:C,2,0),"")</f>
        <v>#VALUE!</v>
      </c>
    </row>
    <row r="3938" spans="1:16" x14ac:dyDescent="0.25">
      <c r="A3938" t="e">
        <f>UPPER(IF(AND(TimeSpend[[#This Row],[Personnel number]]&lt;&gt;"",TimeSpend[[#This Row],[Date]]&lt;&gt;""),TimeSpend[[#This Row],[Personnel number]],""))</f>
        <v>#VALUE!</v>
      </c>
      <c r="B3938" s="85" t="e">
        <f>IF(AND(TimeSpend[[#This Row],[Personnel number]]&lt;&gt;"",TimeSpend[[#This Row],[Date]]&lt;&gt;""),TEXT(TimeSpend[[#This Row],[Date]],"[$-409]yyyyMMdd"),"")</f>
        <v>#VALUE!</v>
      </c>
      <c r="C3938" s="33" t="e">
        <f>IF(AND(TimeSpend[[#This Row],[Personnel number]]&lt;&gt;"",TimeSpend[[#This Row],[Date]]&lt;&gt;""),SUBSTITUTE(TimeSpend[[#This Row],[Hours]],",","."),"")</f>
        <v>#VALUE!</v>
      </c>
      <c r="D3938" t="e">
        <f>IF(AND(TimeSpend[[#This Row],[Personnel number]]&lt;&gt;"",TimeSpend[[#This Row],[Date]]&lt;&gt;""),TimeSpend[[#This Row],[Network]],"")</f>
        <v>#VALUE!</v>
      </c>
      <c r="E3938" t="e">
        <f>IF(AND(TimeSpend[[#This Row],[Personnel number]]&lt;&gt;"",TimeSpend[[#This Row],[Date]]&lt;&gt;""),TimeSpend[[#This Row],[Network Description]],"")</f>
        <v>#VALUE!</v>
      </c>
      <c r="F3938" t="e">
        <f>IF(AND(TimeSpend[[#This Row],[Personnel number]]&lt;&gt;"",TimeSpend[[#This Row],[Date]]&lt;&gt;""),TimeSpend[[#This Row],[Activity]],"")</f>
        <v>#VALUE!</v>
      </c>
      <c r="G3938" t="e">
        <f>IF(AND(TimeSpend[[#This Row],[Personnel number]]&lt;&gt;"",TimeSpend[[#This Row],[Date]]&lt;&gt;""),TimeSpend[[#This Row],[Activity description]],"")</f>
        <v>#VALUE!</v>
      </c>
      <c r="H3938" s="36" t="e">
        <f>IF(AND(TimeSpend[[#This Row],[Personnel number]]&lt;&gt;"",TimeSpend[[#This Row],[Date]]&lt;&gt;""),TimeSpend[[#This Row],[Start Time]],"")</f>
        <v>#VALUE!</v>
      </c>
      <c r="I3938" s="36" t="e">
        <f>IF(AND(TimeSpend[[#This Row],[Personnel number]]&lt;&gt;"",TimeSpend[[#This Row],[Date]]&lt;&gt;""),TimeSpend[[#This Row],[End Time]],"")</f>
        <v>#VALUE!</v>
      </c>
      <c r="J3938" t="e">
        <f>IF(AND(TimeSpend[[#This Row],[Personnel number]]&lt;&gt;"",TimeSpend[[#This Row],[Date]]&lt;&gt;""),TimeSpend[[#This Row],[Location]],"")</f>
        <v>#VALUE!</v>
      </c>
      <c r="K3938" t="e">
        <f>IF(AND(TimeSpend[[#This Row],[Personnel number]]&lt;&gt;"",TimeSpend[[#This Row],[Date]]&lt;&gt;""),TimeSpend[[#This Row],[Task]],"")</f>
        <v>#VALUE!</v>
      </c>
      <c r="L3938" t="e">
        <f>IF(AND(TimeSpend[[#This Row],[Personnel number]]&lt;&gt;"",TimeSpend[[#This Row],[Date]]&lt;&gt;""),Utilization!$J$2,"")</f>
        <v>#VALUE!</v>
      </c>
      <c r="M3938" t="e">
        <f>IF(AND(TimeSpend[[#This Row],[Personnel number]]&lt;&gt;"",TimeSpend[[#This Row],[Date]]&lt;&gt;""),TimeSpend[[#This Row],[Employee Name]],"")</f>
        <v>#VALUE!</v>
      </c>
      <c r="N3938" t="e">
        <f t="shared" si="122"/>
        <v>#VALUE!</v>
      </c>
      <c r="O3938" t="e">
        <f t="shared" si="123"/>
        <v>#VALUE!</v>
      </c>
      <c r="P3938" t="e">
        <f>IF(D3938&lt;&gt;"",VLOOKUP(D3938,Projects!B:C,2,0),"")</f>
        <v>#VALUE!</v>
      </c>
    </row>
    <row r="3939" spans="1:16" x14ac:dyDescent="0.25">
      <c r="A3939" t="e">
        <f>UPPER(IF(AND(TimeSpend[[#This Row],[Personnel number]]&lt;&gt;"",TimeSpend[[#This Row],[Date]]&lt;&gt;""),TimeSpend[[#This Row],[Personnel number]],""))</f>
        <v>#VALUE!</v>
      </c>
      <c r="B3939" s="85" t="e">
        <f>IF(AND(TimeSpend[[#This Row],[Personnel number]]&lt;&gt;"",TimeSpend[[#This Row],[Date]]&lt;&gt;""),TEXT(TimeSpend[[#This Row],[Date]],"[$-409]yyyyMMdd"),"")</f>
        <v>#VALUE!</v>
      </c>
      <c r="C3939" s="33" t="e">
        <f>IF(AND(TimeSpend[[#This Row],[Personnel number]]&lt;&gt;"",TimeSpend[[#This Row],[Date]]&lt;&gt;""),SUBSTITUTE(TimeSpend[[#This Row],[Hours]],",","."),"")</f>
        <v>#VALUE!</v>
      </c>
      <c r="D3939" t="e">
        <f>IF(AND(TimeSpend[[#This Row],[Personnel number]]&lt;&gt;"",TimeSpend[[#This Row],[Date]]&lt;&gt;""),TimeSpend[[#This Row],[Network]],"")</f>
        <v>#VALUE!</v>
      </c>
      <c r="E3939" t="e">
        <f>IF(AND(TimeSpend[[#This Row],[Personnel number]]&lt;&gt;"",TimeSpend[[#This Row],[Date]]&lt;&gt;""),TimeSpend[[#This Row],[Network Description]],"")</f>
        <v>#VALUE!</v>
      </c>
      <c r="F3939" t="e">
        <f>IF(AND(TimeSpend[[#This Row],[Personnel number]]&lt;&gt;"",TimeSpend[[#This Row],[Date]]&lt;&gt;""),TimeSpend[[#This Row],[Activity]],"")</f>
        <v>#VALUE!</v>
      </c>
      <c r="G3939" t="e">
        <f>IF(AND(TimeSpend[[#This Row],[Personnel number]]&lt;&gt;"",TimeSpend[[#This Row],[Date]]&lt;&gt;""),TimeSpend[[#This Row],[Activity description]],"")</f>
        <v>#VALUE!</v>
      </c>
      <c r="H3939" s="36" t="e">
        <f>IF(AND(TimeSpend[[#This Row],[Personnel number]]&lt;&gt;"",TimeSpend[[#This Row],[Date]]&lt;&gt;""),TimeSpend[[#This Row],[Start Time]],"")</f>
        <v>#VALUE!</v>
      </c>
      <c r="I3939" s="36" t="e">
        <f>IF(AND(TimeSpend[[#This Row],[Personnel number]]&lt;&gt;"",TimeSpend[[#This Row],[Date]]&lt;&gt;""),TimeSpend[[#This Row],[End Time]],"")</f>
        <v>#VALUE!</v>
      </c>
      <c r="J3939" t="e">
        <f>IF(AND(TimeSpend[[#This Row],[Personnel number]]&lt;&gt;"",TimeSpend[[#This Row],[Date]]&lt;&gt;""),TimeSpend[[#This Row],[Location]],"")</f>
        <v>#VALUE!</v>
      </c>
      <c r="K3939" t="e">
        <f>IF(AND(TimeSpend[[#This Row],[Personnel number]]&lt;&gt;"",TimeSpend[[#This Row],[Date]]&lt;&gt;""),TimeSpend[[#This Row],[Task]],"")</f>
        <v>#VALUE!</v>
      </c>
      <c r="L3939" t="e">
        <f>IF(AND(TimeSpend[[#This Row],[Personnel number]]&lt;&gt;"",TimeSpend[[#This Row],[Date]]&lt;&gt;""),Utilization!$J$2,"")</f>
        <v>#VALUE!</v>
      </c>
      <c r="M3939" t="e">
        <f>IF(AND(TimeSpend[[#This Row],[Personnel number]]&lt;&gt;"",TimeSpend[[#This Row],[Date]]&lt;&gt;""),TimeSpend[[#This Row],[Employee Name]],"")</f>
        <v>#VALUE!</v>
      </c>
      <c r="N3939" t="e">
        <f t="shared" si="122"/>
        <v>#VALUE!</v>
      </c>
      <c r="O3939" t="e">
        <f t="shared" si="123"/>
        <v>#VALUE!</v>
      </c>
      <c r="P3939" t="e">
        <f>IF(D3939&lt;&gt;"",VLOOKUP(D3939,Projects!B:C,2,0),"")</f>
        <v>#VALUE!</v>
      </c>
    </row>
    <row r="3940" spans="1:16" x14ac:dyDescent="0.25">
      <c r="A3940" t="e">
        <f>UPPER(IF(AND(TimeSpend[[#This Row],[Personnel number]]&lt;&gt;"",TimeSpend[[#This Row],[Date]]&lt;&gt;""),TimeSpend[[#This Row],[Personnel number]],""))</f>
        <v>#VALUE!</v>
      </c>
      <c r="B3940" s="85" t="e">
        <f>IF(AND(TimeSpend[[#This Row],[Personnel number]]&lt;&gt;"",TimeSpend[[#This Row],[Date]]&lt;&gt;""),TEXT(TimeSpend[[#This Row],[Date]],"[$-409]yyyyMMdd"),"")</f>
        <v>#VALUE!</v>
      </c>
      <c r="C3940" s="33" t="e">
        <f>IF(AND(TimeSpend[[#This Row],[Personnel number]]&lt;&gt;"",TimeSpend[[#This Row],[Date]]&lt;&gt;""),SUBSTITUTE(TimeSpend[[#This Row],[Hours]],",","."),"")</f>
        <v>#VALUE!</v>
      </c>
      <c r="D3940" t="e">
        <f>IF(AND(TimeSpend[[#This Row],[Personnel number]]&lt;&gt;"",TimeSpend[[#This Row],[Date]]&lt;&gt;""),TimeSpend[[#This Row],[Network]],"")</f>
        <v>#VALUE!</v>
      </c>
      <c r="E3940" t="e">
        <f>IF(AND(TimeSpend[[#This Row],[Personnel number]]&lt;&gt;"",TimeSpend[[#This Row],[Date]]&lt;&gt;""),TimeSpend[[#This Row],[Network Description]],"")</f>
        <v>#VALUE!</v>
      </c>
      <c r="F3940" t="e">
        <f>IF(AND(TimeSpend[[#This Row],[Personnel number]]&lt;&gt;"",TimeSpend[[#This Row],[Date]]&lt;&gt;""),TimeSpend[[#This Row],[Activity]],"")</f>
        <v>#VALUE!</v>
      </c>
      <c r="G3940" t="e">
        <f>IF(AND(TimeSpend[[#This Row],[Personnel number]]&lt;&gt;"",TimeSpend[[#This Row],[Date]]&lt;&gt;""),TimeSpend[[#This Row],[Activity description]],"")</f>
        <v>#VALUE!</v>
      </c>
      <c r="H3940" s="36" t="e">
        <f>IF(AND(TimeSpend[[#This Row],[Personnel number]]&lt;&gt;"",TimeSpend[[#This Row],[Date]]&lt;&gt;""),TimeSpend[[#This Row],[Start Time]],"")</f>
        <v>#VALUE!</v>
      </c>
      <c r="I3940" s="36" t="e">
        <f>IF(AND(TimeSpend[[#This Row],[Personnel number]]&lt;&gt;"",TimeSpend[[#This Row],[Date]]&lt;&gt;""),TimeSpend[[#This Row],[End Time]],"")</f>
        <v>#VALUE!</v>
      </c>
      <c r="J3940" t="e">
        <f>IF(AND(TimeSpend[[#This Row],[Personnel number]]&lt;&gt;"",TimeSpend[[#This Row],[Date]]&lt;&gt;""),TimeSpend[[#This Row],[Location]],"")</f>
        <v>#VALUE!</v>
      </c>
      <c r="K3940" t="e">
        <f>IF(AND(TimeSpend[[#This Row],[Personnel number]]&lt;&gt;"",TimeSpend[[#This Row],[Date]]&lt;&gt;""),TimeSpend[[#This Row],[Task]],"")</f>
        <v>#VALUE!</v>
      </c>
      <c r="L3940" t="e">
        <f>IF(AND(TimeSpend[[#This Row],[Personnel number]]&lt;&gt;"",TimeSpend[[#This Row],[Date]]&lt;&gt;""),Utilization!$J$2,"")</f>
        <v>#VALUE!</v>
      </c>
      <c r="M3940" t="e">
        <f>IF(AND(TimeSpend[[#This Row],[Personnel number]]&lt;&gt;"",TimeSpend[[#This Row],[Date]]&lt;&gt;""),TimeSpend[[#This Row],[Employee Name]],"")</f>
        <v>#VALUE!</v>
      </c>
      <c r="N3940" t="e">
        <f t="shared" si="122"/>
        <v>#VALUE!</v>
      </c>
      <c r="O3940" t="e">
        <f t="shared" si="123"/>
        <v>#VALUE!</v>
      </c>
      <c r="P3940" t="e">
        <f>IF(D3940&lt;&gt;"",VLOOKUP(D3940,Projects!B:C,2,0),"")</f>
        <v>#VALUE!</v>
      </c>
    </row>
    <row r="3941" spans="1:16" x14ac:dyDescent="0.25">
      <c r="A3941" t="e">
        <f>UPPER(IF(AND(TimeSpend[[#This Row],[Personnel number]]&lt;&gt;"",TimeSpend[[#This Row],[Date]]&lt;&gt;""),TimeSpend[[#This Row],[Personnel number]],""))</f>
        <v>#VALUE!</v>
      </c>
      <c r="B3941" s="85" t="e">
        <f>IF(AND(TimeSpend[[#This Row],[Personnel number]]&lt;&gt;"",TimeSpend[[#This Row],[Date]]&lt;&gt;""),TEXT(TimeSpend[[#This Row],[Date]],"[$-409]yyyyMMdd"),"")</f>
        <v>#VALUE!</v>
      </c>
      <c r="C3941" s="33" t="e">
        <f>IF(AND(TimeSpend[[#This Row],[Personnel number]]&lt;&gt;"",TimeSpend[[#This Row],[Date]]&lt;&gt;""),SUBSTITUTE(TimeSpend[[#This Row],[Hours]],",","."),"")</f>
        <v>#VALUE!</v>
      </c>
      <c r="D3941" t="e">
        <f>IF(AND(TimeSpend[[#This Row],[Personnel number]]&lt;&gt;"",TimeSpend[[#This Row],[Date]]&lt;&gt;""),TimeSpend[[#This Row],[Network]],"")</f>
        <v>#VALUE!</v>
      </c>
      <c r="E3941" t="e">
        <f>IF(AND(TimeSpend[[#This Row],[Personnel number]]&lt;&gt;"",TimeSpend[[#This Row],[Date]]&lt;&gt;""),TimeSpend[[#This Row],[Network Description]],"")</f>
        <v>#VALUE!</v>
      </c>
      <c r="F3941" t="e">
        <f>IF(AND(TimeSpend[[#This Row],[Personnel number]]&lt;&gt;"",TimeSpend[[#This Row],[Date]]&lt;&gt;""),TimeSpend[[#This Row],[Activity]],"")</f>
        <v>#VALUE!</v>
      </c>
      <c r="G3941" t="e">
        <f>IF(AND(TimeSpend[[#This Row],[Personnel number]]&lt;&gt;"",TimeSpend[[#This Row],[Date]]&lt;&gt;""),TimeSpend[[#This Row],[Activity description]],"")</f>
        <v>#VALUE!</v>
      </c>
      <c r="H3941" s="36" t="e">
        <f>IF(AND(TimeSpend[[#This Row],[Personnel number]]&lt;&gt;"",TimeSpend[[#This Row],[Date]]&lt;&gt;""),TimeSpend[[#This Row],[Start Time]],"")</f>
        <v>#VALUE!</v>
      </c>
      <c r="I3941" s="36" t="e">
        <f>IF(AND(TimeSpend[[#This Row],[Personnel number]]&lt;&gt;"",TimeSpend[[#This Row],[Date]]&lt;&gt;""),TimeSpend[[#This Row],[End Time]],"")</f>
        <v>#VALUE!</v>
      </c>
      <c r="J3941" t="e">
        <f>IF(AND(TimeSpend[[#This Row],[Personnel number]]&lt;&gt;"",TimeSpend[[#This Row],[Date]]&lt;&gt;""),TimeSpend[[#This Row],[Location]],"")</f>
        <v>#VALUE!</v>
      </c>
      <c r="K3941" t="e">
        <f>IF(AND(TimeSpend[[#This Row],[Personnel number]]&lt;&gt;"",TimeSpend[[#This Row],[Date]]&lt;&gt;""),TimeSpend[[#This Row],[Task]],"")</f>
        <v>#VALUE!</v>
      </c>
      <c r="L3941" t="e">
        <f>IF(AND(TimeSpend[[#This Row],[Personnel number]]&lt;&gt;"",TimeSpend[[#This Row],[Date]]&lt;&gt;""),Utilization!$J$2,"")</f>
        <v>#VALUE!</v>
      </c>
      <c r="M3941" t="e">
        <f>IF(AND(TimeSpend[[#This Row],[Personnel number]]&lt;&gt;"",TimeSpend[[#This Row],[Date]]&lt;&gt;""),TimeSpend[[#This Row],[Employee Name]],"")</f>
        <v>#VALUE!</v>
      </c>
      <c r="N3941" t="e">
        <f t="shared" si="122"/>
        <v>#VALUE!</v>
      </c>
      <c r="O3941" t="e">
        <f t="shared" si="123"/>
        <v>#VALUE!</v>
      </c>
      <c r="P3941" t="e">
        <f>IF(D3941&lt;&gt;"",VLOOKUP(D3941,Projects!B:C,2,0),"")</f>
        <v>#VALUE!</v>
      </c>
    </row>
    <row r="3942" spans="1:16" x14ac:dyDescent="0.25">
      <c r="A3942" t="e">
        <f>UPPER(IF(AND(TimeSpend[[#This Row],[Personnel number]]&lt;&gt;"",TimeSpend[[#This Row],[Date]]&lt;&gt;""),TimeSpend[[#This Row],[Personnel number]],""))</f>
        <v>#VALUE!</v>
      </c>
      <c r="B3942" s="85" t="e">
        <f>IF(AND(TimeSpend[[#This Row],[Personnel number]]&lt;&gt;"",TimeSpend[[#This Row],[Date]]&lt;&gt;""),TEXT(TimeSpend[[#This Row],[Date]],"[$-409]yyyyMMdd"),"")</f>
        <v>#VALUE!</v>
      </c>
      <c r="C3942" s="33" t="e">
        <f>IF(AND(TimeSpend[[#This Row],[Personnel number]]&lt;&gt;"",TimeSpend[[#This Row],[Date]]&lt;&gt;""),SUBSTITUTE(TimeSpend[[#This Row],[Hours]],",","."),"")</f>
        <v>#VALUE!</v>
      </c>
      <c r="D3942" t="e">
        <f>IF(AND(TimeSpend[[#This Row],[Personnel number]]&lt;&gt;"",TimeSpend[[#This Row],[Date]]&lt;&gt;""),TimeSpend[[#This Row],[Network]],"")</f>
        <v>#VALUE!</v>
      </c>
      <c r="E3942" t="e">
        <f>IF(AND(TimeSpend[[#This Row],[Personnel number]]&lt;&gt;"",TimeSpend[[#This Row],[Date]]&lt;&gt;""),TimeSpend[[#This Row],[Network Description]],"")</f>
        <v>#VALUE!</v>
      </c>
      <c r="F3942" t="e">
        <f>IF(AND(TimeSpend[[#This Row],[Personnel number]]&lt;&gt;"",TimeSpend[[#This Row],[Date]]&lt;&gt;""),TimeSpend[[#This Row],[Activity]],"")</f>
        <v>#VALUE!</v>
      </c>
      <c r="G3942" t="e">
        <f>IF(AND(TimeSpend[[#This Row],[Personnel number]]&lt;&gt;"",TimeSpend[[#This Row],[Date]]&lt;&gt;""),TimeSpend[[#This Row],[Activity description]],"")</f>
        <v>#VALUE!</v>
      </c>
      <c r="H3942" s="36" t="e">
        <f>IF(AND(TimeSpend[[#This Row],[Personnel number]]&lt;&gt;"",TimeSpend[[#This Row],[Date]]&lt;&gt;""),TimeSpend[[#This Row],[Start Time]],"")</f>
        <v>#VALUE!</v>
      </c>
      <c r="I3942" s="36" t="e">
        <f>IF(AND(TimeSpend[[#This Row],[Personnel number]]&lt;&gt;"",TimeSpend[[#This Row],[Date]]&lt;&gt;""),TimeSpend[[#This Row],[End Time]],"")</f>
        <v>#VALUE!</v>
      </c>
      <c r="J3942" t="e">
        <f>IF(AND(TimeSpend[[#This Row],[Personnel number]]&lt;&gt;"",TimeSpend[[#This Row],[Date]]&lt;&gt;""),TimeSpend[[#This Row],[Location]],"")</f>
        <v>#VALUE!</v>
      </c>
      <c r="K3942" t="e">
        <f>IF(AND(TimeSpend[[#This Row],[Personnel number]]&lt;&gt;"",TimeSpend[[#This Row],[Date]]&lt;&gt;""),TimeSpend[[#This Row],[Task]],"")</f>
        <v>#VALUE!</v>
      </c>
      <c r="L3942" t="e">
        <f>IF(AND(TimeSpend[[#This Row],[Personnel number]]&lt;&gt;"",TimeSpend[[#This Row],[Date]]&lt;&gt;""),Utilization!$J$2,"")</f>
        <v>#VALUE!</v>
      </c>
      <c r="M3942" t="e">
        <f>IF(AND(TimeSpend[[#This Row],[Personnel number]]&lt;&gt;"",TimeSpend[[#This Row],[Date]]&lt;&gt;""),TimeSpend[[#This Row],[Employee Name]],"")</f>
        <v>#VALUE!</v>
      </c>
      <c r="N3942" t="e">
        <f t="shared" si="122"/>
        <v>#VALUE!</v>
      </c>
      <c r="O3942" t="e">
        <f t="shared" si="123"/>
        <v>#VALUE!</v>
      </c>
      <c r="P3942" t="e">
        <f>IF(D3942&lt;&gt;"",VLOOKUP(D3942,Projects!B:C,2,0),"")</f>
        <v>#VALUE!</v>
      </c>
    </row>
    <row r="3943" spans="1:16" x14ac:dyDescent="0.25">
      <c r="A3943" t="e">
        <f>UPPER(IF(AND(TimeSpend[[#This Row],[Personnel number]]&lt;&gt;"",TimeSpend[[#This Row],[Date]]&lt;&gt;""),TimeSpend[[#This Row],[Personnel number]],""))</f>
        <v>#VALUE!</v>
      </c>
      <c r="B3943" s="85" t="e">
        <f>IF(AND(TimeSpend[[#This Row],[Personnel number]]&lt;&gt;"",TimeSpend[[#This Row],[Date]]&lt;&gt;""),TEXT(TimeSpend[[#This Row],[Date]],"[$-409]yyyyMMdd"),"")</f>
        <v>#VALUE!</v>
      </c>
      <c r="C3943" s="33" t="e">
        <f>IF(AND(TimeSpend[[#This Row],[Personnel number]]&lt;&gt;"",TimeSpend[[#This Row],[Date]]&lt;&gt;""),SUBSTITUTE(TimeSpend[[#This Row],[Hours]],",","."),"")</f>
        <v>#VALUE!</v>
      </c>
      <c r="D3943" t="e">
        <f>IF(AND(TimeSpend[[#This Row],[Personnel number]]&lt;&gt;"",TimeSpend[[#This Row],[Date]]&lt;&gt;""),TimeSpend[[#This Row],[Network]],"")</f>
        <v>#VALUE!</v>
      </c>
      <c r="E3943" t="e">
        <f>IF(AND(TimeSpend[[#This Row],[Personnel number]]&lt;&gt;"",TimeSpend[[#This Row],[Date]]&lt;&gt;""),TimeSpend[[#This Row],[Network Description]],"")</f>
        <v>#VALUE!</v>
      </c>
      <c r="F3943" t="e">
        <f>IF(AND(TimeSpend[[#This Row],[Personnel number]]&lt;&gt;"",TimeSpend[[#This Row],[Date]]&lt;&gt;""),TimeSpend[[#This Row],[Activity]],"")</f>
        <v>#VALUE!</v>
      </c>
      <c r="G3943" t="e">
        <f>IF(AND(TimeSpend[[#This Row],[Personnel number]]&lt;&gt;"",TimeSpend[[#This Row],[Date]]&lt;&gt;""),TimeSpend[[#This Row],[Activity description]],"")</f>
        <v>#VALUE!</v>
      </c>
      <c r="H3943" s="36" t="e">
        <f>IF(AND(TimeSpend[[#This Row],[Personnel number]]&lt;&gt;"",TimeSpend[[#This Row],[Date]]&lt;&gt;""),TimeSpend[[#This Row],[Start Time]],"")</f>
        <v>#VALUE!</v>
      </c>
      <c r="I3943" s="36" t="e">
        <f>IF(AND(TimeSpend[[#This Row],[Personnel number]]&lt;&gt;"",TimeSpend[[#This Row],[Date]]&lt;&gt;""),TimeSpend[[#This Row],[End Time]],"")</f>
        <v>#VALUE!</v>
      </c>
      <c r="J3943" t="e">
        <f>IF(AND(TimeSpend[[#This Row],[Personnel number]]&lt;&gt;"",TimeSpend[[#This Row],[Date]]&lt;&gt;""),TimeSpend[[#This Row],[Location]],"")</f>
        <v>#VALUE!</v>
      </c>
      <c r="K3943" t="e">
        <f>IF(AND(TimeSpend[[#This Row],[Personnel number]]&lt;&gt;"",TimeSpend[[#This Row],[Date]]&lt;&gt;""),TimeSpend[[#This Row],[Task]],"")</f>
        <v>#VALUE!</v>
      </c>
      <c r="L3943" t="e">
        <f>IF(AND(TimeSpend[[#This Row],[Personnel number]]&lt;&gt;"",TimeSpend[[#This Row],[Date]]&lt;&gt;""),Utilization!$J$2,"")</f>
        <v>#VALUE!</v>
      </c>
      <c r="M3943" t="e">
        <f>IF(AND(TimeSpend[[#This Row],[Personnel number]]&lt;&gt;"",TimeSpend[[#This Row],[Date]]&lt;&gt;""),TimeSpend[[#This Row],[Employee Name]],"")</f>
        <v>#VALUE!</v>
      </c>
      <c r="N3943" t="e">
        <f t="shared" si="122"/>
        <v>#VALUE!</v>
      </c>
      <c r="O3943" t="e">
        <f t="shared" si="123"/>
        <v>#VALUE!</v>
      </c>
      <c r="P3943" t="e">
        <f>IF(D3943&lt;&gt;"",VLOOKUP(D3943,Projects!B:C,2,0),"")</f>
        <v>#VALUE!</v>
      </c>
    </row>
    <row r="3944" spans="1:16" x14ac:dyDescent="0.25">
      <c r="A3944" t="e">
        <f>UPPER(IF(AND(TimeSpend[[#This Row],[Personnel number]]&lt;&gt;"",TimeSpend[[#This Row],[Date]]&lt;&gt;""),TimeSpend[[#This Row],[Personnel number]],""))</f>
        <v>#VALUE!</v>
      </c>
      <c r="B3944" s="85" t="e">
        <f>IF(AND(TimeSpend[[#This Row],[Personnel number]]&lt;&gt;"",TimeSpend[[#This Row],[Date]]&lt;&gt;""),TEXT(TimeSpend[[#This Row],[Date]],"[$-409]yyyyMMdd"),"")</f>
        <v>#VALUE!</v>
      </c>
      <c r="C3944" s="33" t="e">
        <f>IF(AND(TimeSpend[[#This Row],[Personnel number]]&lt;&gt;"",TimeSpend[[#This Row],[Date]]&lt;&gt;""),SUBSTITUTE(TimeSpend[[#This Row],[Hours]],",","."),"")</f>
        <v>#VALUE!</v>
      </c>
      <c r="D3944" t="e">
        <f>IF(AND(TimeSpend[[#This Row],[Personnel number]]&lt;&gt;"",TimeSpend[[#This Row],[Date]]&lt;&gt;""),TimeSpend[[#This Row],[Network]],"")</f>
        <v>#VALUE!</v>
      </c>
      <c r="E3944" t="e">
        <f>IF(AND(TimeSpend[[#This Row],[Personnel number]]&lt;&gt;"",TimeSpend[[#This Row],[Date]]&lt;&gt;""),TimeSpend[[#This Row],[Network Description]],"")</f>
        <v>#VALUE!</v>
      </c>
      <c r="F3944" t="e">
        <f>IF(AND(TimeSpend[[#This Row],[Personnel number]]&lt;&gt;"",TimeSpend[[#This Row],[Date]]&lt;&gt;""),TimeSpend[[#This Row],[Activity]],"")</f>
        <v>#VALUE!</v>
      </c>
      <c r="G3944" t="e">
        <f>IF(AND(TimeSpend[[#This Row],[Personnel number]]&lt;&gt;"",TimeSpend[[#This Row],[Date]]&lt;&gt;""),TimeSpend[[#This Row],[Activity description]],"")</f>
        <v>#VALUE!</v>
      </c>
      <c r="H3944" s="36" t="e">
        <f>IF(AND(TimeSpend[[#This Row],[Personnel number]]&lt;&gt;"",TimeSpend[[#This Row],[Date]]&lt;&gt;""),TimeSpend[[#This Row],[Start Time]],"")</f>
        <v>#VALUE!</v>
      </c>
      <c r="I3944" s="36" t="e">
        <f>IF(AND(TimeSpend[[#This Row],[Personnel number]]&lt;&gt;"",TimeSpend[[#This Row],[Date]]&lt;&gt;""),TimeSpend[[#This Row],[End Time]],"")</f>
        <v>#VALUE!</v>
      </c>
      <c r="J3944" t="e">
        <f>IF(AND(TimeSpend[[#This Row],[Personnel number]]&lt;&gt;"",TimeSpend[[#This Row],[Date]]&lt;&gt;""),TimeSpend[[#This Row],[Location]],"")</f>
        <v>#VALUE!</v>
      </c>
      <c r="K3944" t="e">
        <f>IF(AND(TimeSpend[[#This Row],[Personnel number]]&lt;&gt;"",TimeSpend[[#This Row],[Date]]&lt;&gt;""),TimeSpend[[#This Row],[Task]],"")</f>
        <v>#VALUE!</v>
      </c>
      <c r="L3944" t="e">
        <f>IF(AND(TimeSpend[[#This Row],[Personnel number]]&lt;&gt;"",TimeSpend[[#This Row],[Date]]&lt;&gt;""),Utilization!$J$2,"")</f>
        <v>#VALUE!</v>
      </c>
      <c r="M3944" t="e">
        <f>IF(AND(TimeSpend[[#This Row],[Personnel number]]&lt;&gt;"",TimeSpend[[#This Row],[Date]]&lt;&gt;""),TimeSpend[[#This Row],[Employee Name]],"")</f>
        <v>#VALUE!</v>
      </c>
      <c r="N3944" t="e">
        <f t="shared" si="122"/>
        <v>#VALUE!</v>
      </c>
      <c r="O3944" t="e">
        <f t="shared" si="123"/>
        <v>#VALUE!</v>
      </c>
      <c r="P3944" t="e">
        <f>IF(D3944&lt;&gt;"",VLOOKUP(D3944,Projects!B:C,2,0),"")</f>
        <v>#VALUE!</v>
      </c>
    </row>
    <row r="3945" spans="1:16" x14ac:dyDescent="0.25">
      <c r="A3945" t="e">
        <f>UPPER(IF(AND(TimeSpend[[#This Row],[Personnel number]]&lt;&gt;"",TimeSpend[[#This Row],[Date]]&lt;&gt;""),TimeSpend[[#This Row],[Personnel number]],""))</f>
        <v>#VALUE!</v>
      </c>
      <c r="B3945" s="85" t="e">
        <f>IF(AND(TimeSpend[[#This Row],[Personnel number]]&lt;&gt;"",TimeSpend[[#This Row],[Date]]&lt;&gt;""),TEXT(TimeSpend[[#This Row],[Date]],"[$-409]yyyyMMdd"),"")</f>
        <v>#VALUE!</v>
      </c>
      <c r="C3945" s="33" t="e">
        <f>IF(AND(TimeSpend[[#This Row],[Personnel number]]&lt;&gt;"",TimeSpend[[#This Row],[Date]]&lt;&gt;""),SUBSTITUTE(TimeSpend[[#This Row],[Hours]],",","."),"")</f>
        <v>#VALUE!</v>
      </c>
      <c r="D3945" t="e">
        <f>IF(AND(TimeSpend[[#This Row],[Personnel number]]&lt;&gt;"",TimeSpend[[#This Row],[Date]]&lt;&gt;""),TimeSpend[[#This Row],[Network]],"")</f>
        <v>#VALUE!</v>
      </c>
      <c r="E3945" t="e">
        <f>IF(AND(TimeSpend[[#This Row],[Personnel number]]&lt;&gt;"",TimeSpend[[#This Row],[Date]]&lt;&gt;""),TimeSpend[[#This Row],[Network Description]],"")</f>
        <v>#VALUE!</v>
      </c>
      <c r="F3945" t="e">
        <f>IF(AND(TimeSpend[[#This Row],[Personnel number]]&lt;&gt;"",TimeSpend[[#This Row],[Date]]&lt;&gt;""),TimeSpend[[#This Row],[Activity]],"")</f>
        <v>#VALUE!</v>
      </c>
      <c r="G3945" t="e">
        <f>IF(AND(TimeSpend[[#This Row],[Personnel number]]&lt;&gt;"",TimeSpend[[#This Row],[Date]]&lt;&gt;""),TimeSpend[[#This Row],[Activity description]],"")</f>
        <v>#VALUE!</v>
      </c>
      <c r="H3945" s="36" t="e">
        <f>IF(AND(TimeSpend[[#This Row],[Personnel number]]&lt;&gt;"",TimeSpend[[#This Row],[Date]]&lt;&gt;""),TimeSpend[[#This Row],[Start Time]],"")</f>
        <v>#VALUE!</v>
      </c>
      <c r="I3945" s="36" t="e">
        <f>IF(AND(TimeSpend[[#This Row],[Personnel number]]&lt;&gt;"",TimeSpend[[#This Row],[Date]]&lt;&gt;""),TimeSpend[[#This Row],[End Time]],"")</f>
        <v>#VALUE!</v>
      </c>
      <c r="J3945" t="e">
        <f>IF(AND(TimeSpend[[#This Row],[Personnel number]]&lt;&gt;"",TimeSpend[[#This Row],[Date]]&lt;&gt;""),TimeSpend[[#This Row],[Location]],"")</f>
        <v>#VALUE!</v>
      </c>
      <c r="K3945" t="e">
        <f>IF(AND(TimeSpend[[#This Row],[Personnel number]]&lt;&gt;"",TimeSpend[[#This Row],[Date]]&lt;&gt;""),TimeSpend[[#This Row],[Task]],"")</f>
        <v>#VALUE!</v>
      </c>
      <c r="L3945" t="e">
        <f>IF(AND(TimeSpend[[#This Row],[Personnel number]]&lt;&gt;"",TimeSpend[[#This Row],[Date]]&lt;&gt;""),Utilization!$J$2,"")</f>
        <v>#VALUE!</v>
      </c>
      <c r="M3945" t="e">
        <f>IF(AND(TimeSpend[[#This Row],[Personnel number]]&lt;&gt;"",TimeSpend[[#This Row],[Date]]&lt;&gt;""),TimeSpend[[#This Row],[Employee Name]],"")</f>
        <v>#VALUE!</v>
      </c>
      <c r="N3945" t="e">
        <f t="shared" si="122"/>
        <v>#VALUE!</v>
      </c>
      <c r="O3945" t="e">
        <f t="shared" si="123"/>
        <v>#VALUE!</v>
      </c>
      <c r="P3945" t="e">
        <f>IF(D3945&lt;&gt;"",VLOOKUP(D3945,Projects!B:C,2,0),"")</f>
        <v>#VALUE!</v>
      </c>
    </row>
    <row r="3946" spans="1:16" x14ac:dyDescent="0.25">
      <c r="A3946" t="e">
        <f>UPPER(IF(AND(TimeSpend[[#This Row],[Personnel number]]&lt;&gt;"",TimeSpend[[#This Row],[Date]]&lt;&gt;""),TimeSpend[[#This Row],[Personnel number]],""))</f>
        <v>#VALUE!</v>
      </c>
      <c r="B3946" s="85" t="e">
        <f>IF(AND(TimeSpend[[#This Row],[Personnel number]]&lt;&gt;"",TimeSpend[[#This Row],[Date]]&lt;&gt;""),TEXT(TimeSpend[[#This Row],[Date]],"[$-409]yyyyMMdd"),"")</f>
        <v>#VALUE!</v>
      </c>
      <c r="C3946" s="33" t="e">
        <f>IF(AND(TimeSpend[[#This Row],[Personnel number]]&lt;&gt;"",TimeSpend[[#This Row],[Date]]&lt;&gt;""),SUBSTITUTE(TimeSpend[[#This Row],[Hours]],",","."),"")</f>
        <v>#VALUE!</v>
      </c>
      <c r="D3946" t="e">
        <f>IF(AND(TimeSpend[[#This Row],[Personnel number]]&lt;&gt;"",TimeSpend[[#This Row],[Date]]&lt;&gt;""),TimeSpend[[#This Row],[Network]],"")</f>
        <v>#VALUE!</v>
      </c>
      <c r="E3946" t="e">
        <f>IF(AND(TimeSpend[[#This Row],[Personnel number]]&lt;&gt;"",TimeSpend[[#This Row],[Date]]&lt;&gt;""),TimeSpend[[#This Row],[Network Description]],"")</f>
        <v>#VALUE!</v>
      </c>
      <c r="F3946" t="e">
        <f>IF(AND(TimeSpend[[#This Row],[Personnel number]]&lt;&gt;"",TimeSpend[[#This Row],[Date]]&lt;&gt;""),TimeSpend[[#This Row],[Activity]],"")</f>
        <v>#VALUE!</v>
      </c>
      <c r="G3946" t="e">
        <f>IF(AND(TimeSpend[[#This Row],[Personnel number]]&lt;&gt;"",TimeSpend[[#This Row],[Date]]&lt;&gt;""),TimeSpend[[#This Row],[Activity description]],"")</f>
        <v>#VALUE!</v>
      </c>
      <c r="H3946" s="36" t="e">
        <f>IF(AND(TimeSpend[[#This Row],[Personnel number]]&lt;&gt;"",TimeSpend[[#This Row],[Date]]&lt;&gt;""),TimeSpend[[#This Row],[Start Time]],"")</f>
        <v>#VALUE!</v>
      </c>
      <c r="I3946" s="36" t="e">
        <f>IF(AND(TimeSpend[[#This Row],[Personnel number]]&lt;&gt;"",TimeSpend[[#This Row],[Date]]&lt;&gt;""),TimeSpend[[#This Row],[End Time]],"")</f>
        <v>#VALUE!</v>
      </c>
      <c r="J3946" t="e">
        <f>IF(AND(TimeSpend[[#This Row],[Personnel number]]&lt;&gt;"",TimeSpend[[#This Row],[Date]]&lt;&gt;""),TimeSpend[[#This Row],[Location]],"")</f>
        <v>#VALUE!</v>
      </c>
      <c r="K3946" t="e">
        <f>IF(AND(TimeSpend[[#This Row],[Personnel number]]&lt;&gt;"",TimeSpend[[#This Row],[Date]]&lt;&gt;""),TimeSpend[[#This Row],[Task]],"")</f>
        <v>#VALUE!</v>
      </c>
      <c r="L3946" t="e">
        <f>IF(AND(TimeSpend[[#This Row],[Personnel number]]&lt;&gt;"",TimeSpend[[#This Row],[Date]]&lt;&gt;""),Utilization!$J$2,"")</f>
        <v>#VALUE!</v>
      </c>
      <c r="M3946" t="e">
        <f>IF(AND(TimeSpend[[#This Row],[Personnel number]]&lt;&gt;"",TimeSpend[[#This Row],[Date]]&lt;&gt;""),TimeSpend[[#This Row],[Employee Name]],"")</f>
        <v>#VALUE!</v>
      </c>
      <c r="N3946" t="e">
        <f t="shared" si="122"/>
        <v>#VALUE!</v>
      </c>
      <c r="O3946" t="e">
        <f t="shared" si="123"/>
        <v>#VALUE!</v>
      </c>
      <c r="P3946" t="e">
        <f>IF(D3946&lt;&gt;"",VLOOKUP(D3946,Projects!B:C,2,0),"")</f>
        <v>#VALUE!</v>
      </c>
    </row>
    <row r="3947" spans="1:16" x14ac:dyDescent="0.25">
      <c r="A3947" t="e">
        <f>UPPER(IF(AND(TimeSpend[[#This Row],[Personnel number]]&lt;&gt;"",TimeSpend[[#This Row],[Date]]&lt;&gt;""),TimeSpend[[#This Row],[Personnel number]],""))</f>
        <v>#VALUE!</v>
      </c>
      <c r="B3947" s="85" t="e">
        <f>IF(AND(TimeSpend[[#This Row],[Personnel number]]&lt;&gt;"",TimeSpend[[#This Row],[Date]]&lt;&gt;""),TEXT(TimeSpend[[#This Row],[Date]],"[$-409]yyyyMMdd"),"")</f>
        <v>#VALUE!</v>
      </c>
      <c r="C3947" s="33" t="e">
        <f>IF(AND(TimeSpend[[#This Row],[Personnel number]]&lt;&gt;"",TimeSpend[[#This Row],[Date]]&lt;&gt;""),SUBSTITUTE(TimeSpend[[#This Row],[Hours]],",","."),"")</f>
        <v>#VALUE!</v>
      </c>
      <c r="D3947" t="e">
        <f>IF(AND(TimeSpend[[#This Row],[Personnel number]]&lt;&gt;"",TimeSpend[[#This Row],[Date]]&lt;&gt;""),TimeSpend[[#This Row],[Network]],"")</f>
        <v>#VALUE!</v>
      </c>
      <c r="E3947" t="e">
        <f>IF(AND(TimeSpend[[#This Row],[Personnel number]]&lt;&gt;"",TimeSpend[[#This Row],[Date]]&lt;&gt;""),TimeSpend[[#This Row],[Network Description]],"")</f>
        <v>#VALUE!</v>
      </c>
      <c r="F3947" t="e">
        <f>IF(AND(TimeSpend[[#This Row],[Personnel number]]&lt;&gt;"",TimeSpend[[#This Row],[Date]]&lt;&gt;""),TimeSpend[[#This Row],[Activity]],"")</f>
        <v>#VALUE!</v>
      </c>
      <c r="G3947" t="e">
        <f>IF(AND(TimeSpend[[#This Row],[Personnel number]]&lt;&gt;"",TimeSpend[[#This Row],[Date]]&lt;&gt;""),TimeSpend[[#This Row],[Activity description]],"")</f>
        <v>#VALUE!</v>
      </c>
      <c r="H3947" s="36" t="e">
        <f>IF(AND(TimeSpend[[#This Row],[Personnel number]]&lt;&gt;"",TimeSpend[[#This Row],[Date]]&lt;&gt;""),TimeSpend[[#This Row],[Start Time]],"")</f>
        <v>#VALUE!</v>
      </c>
      <c r="I3947" s="36" t="e">
        <f>IF(AND(TimeSpend[[#This Row],[Personnel number]]&lt;&gt;"",TimeSpend[[#This Row],[Date]]&lt;&gt;""),TimeSpend[[#This Row],[End Time]],"")</f>
        <v>#VALUE!</v>
      </c>
      <c r="J3947" t="e">
        <f>IF(AND(TimeSpend[[#This Row],[Personnel number]]&lt;&gt;"",TimeSpend[[#This Row],[Date]]&lt;&gt;""),TimeSpend[[#This Row],[Location]],"")</f>
        <v>#VALUE!</v>
      </c>
      <c r="K3947" t="e">
        <f>IF(AND(TimeSpend[[#This Row],[Personnel number]]&lt;&gt;"",TimeSpend[[#This Row],[Date]]&lt;&gt;""),TimeSpend[[#This Row],[Task]],"")</f>
        <v>#VALUE!</v>
      </c>
      <c r="L3947" t="e">
        <f>IF(AND(TimeSpend[[#This Row],[Personnel number]]&lt;&gt;"",TimeSpend[[#This Row],[Date]]&lt;&gt;""),Utilization!$J$2,"")</f>
        <v>#VALUE!</v>
      </c>
      <c r="M3947" t="e">
        <f>IF(AND(TimeSpend[[#This Row],[Personnel number]]&lt;&gt;"",TimeSpend[[#This Row],[Date]]&lt;&gt;""),TimeSpend[[#This Row],[Employee Name]],"")</f>
        <v>#VALUE!</v>
      </c>
      <c r="N3947" t="e">
        <f t="shared" si="122"/>
        <v>#VALUE!</v>
      </c>
      <c r="O3947" t="e">
        <f t="shared" si="123"/>
        <v>#VALUE!</v>
      </c>
      <c r="P3947" t="e">
        <f>IF(D3947&lt;&gt;"",VLOOKUP(D3947,Projects!B:C,2,0),"")</f>
        <v>#VALUE!</v>
      </c>
    </row>
    <row r="3948" spans="1:16" x14ac:dyDescent="0.25">
      <c r="A3948" t="e">
        <f>UPPER(IF(AND(TimeSpend[[#This Row],[Personnel number]]&lt;&gt;"",TimeSpend[[#This Row],[Date]]&lt;&gt;""),TimeSpend[[#This Row],[Personnel number]],""))</f>
        <v>#VALUE!</v>
      </c>
      <c r="B3948" s="85" t="e">
        <f>IF(AND(TimeSpend[[#This Row],[Personnel number]]&lt;&gt;"",TimeSpend[[#This Row],[Date]]&lt;&gt;""),TEXT(TimeSpend[[#This Row],[Date]],"[$-409]yyyyMMdd"),"")</f>
        <v>#VALUE!</v>
      </c>
      <c r="C3948" s="33" t="e">
        <f>IF(AND(TimeSpend[[#This Row],[Personnel number]]&lt;&gt;"",TimeSpend[[#This Row],[Date]]&lt;&gt;""),SUBSTITUTE(TimeSpend[[#This Row],[Hours]],",","."),"")</f>
        <v>#VALUE!</v>
      </c>
      <c r="D3948" t="e">
        <f>IF(AND(TimeSpend[[#This Row],[Personnel number]]&lt;&gt;"",TimeSpend[[#This Row],[Date]]&lt;&gt;""),TimeSpend[[#This Row],[Network]],"")</f>
        <v>#VALUE!</v>
      </c>
      <c r="E3948" t="e">
        <f>IF(AND(TimeSpend[[#This Row],[Personnel number]]&lt;&gt;"",TimeSpend[[#This Row],[Date]]&lt;&gt;""),TimeSpend[[#This Row],[Network Description]],"")</f>
        <v>#VALUE!</v>
      </c>
      <c r="F3948" t="e">
        <f>IF(AND(TimeSpend[[#This Row],[Personnel number]]&lt;&gt;"",TimeSpend[[#This Row],[Date]]&lt;&gt;""),TimeSpend[[#This Row],[Activity]],"")</f>
        <v>#VALUE!</v>
      </c>
      <c r="G3948" t="e">
        <f>IF(AND(TimeSpend[[#This Row],[Personnel number]]&lt;&gt;"",TimeSpend[[#This Row],[Date]]&lt;&gt;""),TimeSpend[[#This Row],[Activity description]],"")</f>
        <v>#VALUE!</v>
      </c>
      <c r="H3948" s="36" t="e">
        <f>IF(AND(TimeSpend[[#This Row],[Personnel number]]&lt;&gt;"",TimeSpend[[#This Row],[Date]]&lt;&gt;""),TimeSpend[[#This Row],[Start Time]],"")</f>
        <v>#VALUE!</v>
      </c>
      <c r="I3948" s="36" t="e">
        <f>IF(AND(TimeSpend[[#This Row],[Personnel number]]&lt;&gt;"",TimeSpend[[#This Row],[Date]]&lt;&gt;""),TimeSpend[[#This Row],[End Time]],"")</f>
        <v>#VALUE!</v>
      </c>
      <c r="J3948" t="e">
        <f>IF(AND(TimeSpend[[#This Row],[Personnel number]]&lt;&gt;"",TimeSpend[[#This Row],[Date]]&lt;&gt;""),TimeSpend[[#This Row],[Location]],"")</f>
        <v>#VALUE!</v>
      </c>
      <c r="K3948" t="e">
        <f>IF(AND(TimeSpend[[#This Row],[Personnel number]]&lt;&gt;"",TimeSpend[[#This Row],[Date]]&lt;&gt;""),TimeSpend[[#This Row],[Task]],"")</f>
        <v>#VALUE!</v>
      </c>
      <c r="L3948" t="e">
        <f>IF(AND(TimeSpend[[#This Row],[Personnel number]]&lt;&gt;"",TimeSpend[[#This Row],[Date]]&lt;&gt;""),Utilization!$J$2,"")</f>
        <v>#VALUE!</v>
      </c>
      <c r="M3948" t="e">
        <f>IF(AND(TimeSpend[[#This Row],[Personnel number]]&lt;&gt;"",TimeSpend[[#This Row],[Date]]&lt;&gt;""),TimeSpend[[#This Row],[Employee Name]],"")</f>
        <v>#VALUE!</v>
      </c>
      <c r="N3948" t="e">
        <f t="shared" si="122"/>
        <v>#VALUE!</v>
      </c>
      <c r="O3948" t="e">
        <f t="shared" si="123"/>
        <v>#VALUE!</v>
      </c>
      <c r="P3948" t="e">
        <f>IF(D3948&lt;&gt;"",VLOOKUP(D3948,Projects!B:C,2,0),"")</f>
        <v>#VALUE!</v>
      </c>
    </row>
    <row r="3949" spans="1:16" x14ac:dyDescent="0.25">
      <c r="A3949" t="e">
        <f>UPPER(IF(AND(TimeSpend[[#This Row],[Personnel number]]&lt;&gt;"",TimeSpend[[#This Row],[Date]]&lt;&gt;""),TimeSpend[[#This Row],[Personnel number]],""))</f>
        <v>#VALUE!</v>
      </c>
      <c r="B3949" s="85" t="e">
        <f>IF(AND(TimeSpend[[#This Row],[Personnel number]]&lt;&gt;"",TimeSpend[[#This Row],[Date]]&lt;&gt;""),TEXT(TimeSpend[[#This Row],[Date]],"[$-409]yyyyMMdd"),"")</f>
        <v>#VALUE!</v>
      </c>
      <c r="C3949" s="33" t="e">
        <f>IF(AND(TimeSpend[[#This Row],[Personnel number]]&lt;&gt;"",TimeSpend[[#This Row],[Date]]&lt;&gt;""),SUBSTITUTE(TimeSpend[[#This Row],[Hours]],",","."),"")</f>
        <v>#VALUE!</v>
      </c>
      <c r="D3949" t="e">
        <f>IF(AND(TimeSpend[[#This Row],[Personnel number]]&lt;&gt;"",TimeSpend[[#This Row],[Date]]&lt;&gt;""),TimeSpend[[#This Row],[Network]],"")</f>
        <v>#VALUE!</v>
      </c>
      <c r="E3949" t="e">
        <f>IF(AND(TimeSpend[[#This Row],[Personnel number]]&lt;&gt;"",TimeSpend[[#This Row],[Date]]&lt;&gt;""),TimeSpend[[#This Row],[Network Description]],"")</f>
        <v>#VALUE!</v>
      </c>
      <c r="F3949" t="e">
        <f>IF(AND(TimeSpend[[#This Row],[Personnel number]]&lt;&gt;"",TimeSpend[[#This Row],[Date]]&lt;&gt;""),TimeSpend[[#This Row],[Activity]],"")</f>
        <v>#VALUE!</v>
      </c>
      <c r="G3949" t="e">
        <f>IF(AND(TimeSpend[[#This Row],[Personnel number]]&lt;&gt;"",TimeSpend[[#This Row],[Date]]&lt;&gt;""),TimeSpend[[#This Row],[Activity description]],"")</f>
        <v>#VALUE!</v>
      </c>
      <c r="H3949" s="36" t="e">
        <f>IF(AND(TimeSpend[[#This Row],[Personnel number]]&lt;&gt;"",TimeSpend[[#This Row],[Date]]&lt;&gt;""),TimeSpend[[#This Row],[Start Time]],"")</f>
        <v>#VALUE!</v>
      </c>
      <c r="I3949" s="36" t="e">
        <f>IF(AND(TimeSpend[[#This Row],[Personnel number]]&lt;&gt;"",TimeSpend[[#This Row],[Date]]&lt;&gt;""),TimeSpend[[#This Row],[End Time]],"")</f>
        <v>#VALUE!</v>
      </c>
      <c r="J3949" t="e">
        <f>IF(AND(TimeSpend[[#This Row],[Personnel number]]&lt;&gt;"",TimeSpend[[#This Row],[Date]]&lt;&gt;""),TimeSpend[[#This Row],[Location]],"")</f>
        <v>#VALUE!</v>
      </c>
      <c r="K3949" t="e">
        <f>IF(AND(TimeSpend[[#This Row],[Personnel number]]&lt;&gt;"",TimeSpend[[#This Row],[Date]]&lt;&gt;""),TimeSpend[[#This Row],[Task]],"")</f>
        <v>#VALUE!</v>
      </c>
      <c r="L3949" t="e">
        <f>IF(AND(TimeSpend[[#This Row],[Personnel number]]&lt;&gt;"",TimeSpend[[#This Row],[Date]]&lt;&gt;""),Utilization!$J$2,"")</f>
        <v>#VALUE!</v>
      </c>
      <c r="M3949" t="e">
        <f>IF(AND(TimeSpend[[#This Row],[Personnel number]]&lt;&gt;"",TimeSpend[[#This Row],[Date]]&lt;&gt;""),TimeSpend[[#This Row],[Employee Name]],"")</f>
        <v>#VALUE!</v>
      </c>
      <c r="N3949" t="e">
        <f t="shared" si="122"/>
        <v>#VALUE!</v>
      </c>
      <c r="O3949" t="e">
        <f t="shared" si="123"/>
        <v>#VALUE!</v>
      </c>
      <c r="P3949" t="e">
        <f>IF(D3949&lt;&gt;"",VLOOKUP(D3949,Projects!B:C,2,0),"")</f>
        <v>#VALUE!</v>
      </c>
    </row>
    <row r="3950" spans="1:16" x14ac:dyDescent="0.25">
      <c r="A3950" t="e">
        <f>UPPER(IF(AND(TimeSpend[[#This Row],[Personnel number]]&lt;&gt;"",TimeSpend[[#This Row],[Date]]&lt;&gt;""),TimeSpend[[#This Row],[Personnel number]],""))</f>
        <v>#VALUE!</v>
      </c>
      <c r="B3950" s="85" t="e">
        <f>IF(AND(TimeSpend[[#This Row],[Personnel number]]&lt;&gt;"",TimeSpend[[#This Row],[Date]]&lt;&gt;""),TEXT(TimeSpend[[#This Row],[Date]],"[$-409]yyyyMMdd"),"")</f>
        <v>#VALUE!</v>
      </c>
      <c r="C3950" s="33" t="e">
        <f>IF(AND(TimeSpend[[#This Row],[Personnel number]]&lt;&gt;"",TimeSpend[[#This Row],[Date]]&lt;&gt;""),SUBSTITUTE(TimeSpend[[#This Row],[Hours]],",","."),"")</f>
        <v>#VALUE!</v>
      </c>
      <c r="D3950" t="e">
        <f>IF(AND(TimeSpend[[#This Row],[Personnel number]]&lt;&gt;"",TimeSpend[[#This Row],[Date]]&lt;&gt;""),TimeSpend[[#This Row],[Network]],"")</f>
        <v>#VALUE!</v>
      </c>
      <c r="E3950" t="e">
        <f>IF(AND(TimeSpend[[#This Row],[Personnel number]]&lt;&gt;"",TimeSpend[[#This Row],[Date]]&lt;&gt;""),TimeSpend[[#This Row],[Network Description]],"")</f>
        <v>#VALUE!</v>
      </c>
      <c r="F3950" t="e">
        <f>IF(AND(TimeSpend[[#This Row],[Personnel number]]&lt;&gt;"",TimeSpend[[#This Row],[Date]]&lt;&gt;""),TimeSpend[[#This Row],[Activity]],"")</f>
        <v>#VALUE!</v>
      </c>
      <c r="G3950" t="e">
        <f>IF(AND(TimeSpend[[#This Row],[Personnel number]]&lt;&gt;"",TimeSpend[[#This Row],[Date]]&lt;&gt;""),TimeSpend[[#This Row],[Activity description]],"")</f>
        <v>#VALUE!</v>
      </c>
      <c r="H3950" s="36" t="e">
        <f>IF(AND(TimeSpend[[#This Row],[Personnel number]]&lt;&gt;"",TimeSpend[[#This Row],[Date]]&lt;&gt;""),TimeSpend[[#This Row],[Start Time]],"")</f>
        <v>#VALUE!</v>
      </c>
      <c r="I3950" s="36" t="e">
        <f>IF(AND(TimeSpend[[#This Row],[Personnel number]]&lt;&gt;"",TimeSpend[[#This Row],[Date]]&lt;&gt;""),TimeSpend[[#This Row],[End Time]],"")</f>
        <v>#VALUE!</v>
      </c>
      <c r="J3950" t="e">
        <f>IF(AND(TimeSpend[[#This Row],[Personnel number]]&lt;&gt;"",TimeSpend[[#This Row],[Date]]&lt;&gt;""),TimeSpend[[#This Row],[Location]],"")</f>
        <v>#VALUE!</v>
      </c>
      <c r="K3950" t="e">
        <f>IF(AND(TimeSpend[[#This Row],[Personnel number]]&lt;&gt;"",TimeSpend[[#This Row],[Date]]&lt;&gt;""),TimeSpend[[#This Row],[Task]],"")</f>
        <v>#VALUE!</v>
      </c>
      <c r="L3950" t="e">
        <f>IF(AND(TimeSpend[[#This Row],[Personnel number]]&lt;&gt;"",TimeSpend[[#This Row],[Date]]&lt;&gt;""),Utilization!$J$2,"")</f>
        <v>#VALUE!</v>
      </c>
      <c r="M3950" t="e">
        <f>IF(AND(TimeSpend[[#This Row],[Personnel number]]&lt;&gt;"",TimeSpend[[#This Row],[Date]]&lt;&gt;""),TimeSpend[[#This Row],[Employee Name]],"")</f>
        <v>#VALUE!</v>
      </c>
      <c r="N3950" t="e">
        <f t="shared" si="122"/>
        <v>#VALUE!</v>
      </c>
      <c r="O3950" t="e">
        <f t="shared" si="123"/>
        <v>#VALUE!</v>
      </c>
      <c r="P3950" t="e">
        <f>IF(D3950&lt;&gt;"",VLOOKUP(D3950,Projects!B:C,2,0),"")</f>
        <v>#VALUE!</v>
      </c>
    </row>
    <row r="3951" spans="1:16" x14ac:dyDescent="0.25">
      <c r="A3951" t="e">
        <f>UPPER(IF(AND(TimeSpend[[#This Row],[Personnel number]]&lt;&gt;"",TimeSpend[[#This Row],[Date]]&lt;&gt;""),TimeSpend[[#This Row],[Personnel number]],""))</f>
        <v>#VALUE!</v>
      </c>
      <c r="B3951" s="85" t="e">
        <f>IF(AND(TimeSpend[[#This Row],[Personnel number]]&lt;&gt;"",TimeSpend[[#This Row],[Date]]&lt;&gt;""),TEXT(TimeSpend[[#This Row],[Date]],"[$-409]yyyyMMdd"),"")</f>
        <v>#VALUE!</v>
      </c>
      <c r="C3951" s="33" t="e">
        <f>IF(AND(TimeSpend[[#This Row],[Personnel number]]&lt;&gt;"",TimeSpend[[#This Row],[Date]]&lt;&gt;""),SUBSTITUTE(TimeSpend[[#This Row],[Hours]],",","."),"")</f>
        <v>#VALUE!</v>
      </c>
      <c r="D3951" t="e">
        <f>IF(AND(TimeSpend[[#This Row],[Personnel number]]&lt;&gt;"",TimeSpend[[#This Row],[Date]]&lt;&gt;""),TimeSpend[[#This Row],[Network]],"")</f>
        <v>#VALUE!</v>
      </c>
      <c r="E3951" t="e">
        <f>IF(AND(TimeSpend[[#This Row],[Personnel number]]&lt;&gt;"",TimeSpend[[#This Row],[Date]]&lt;&gt;""),TimeSpend[[#This Row],[Network Description]],"")</f>
        <v>#VALUE!</v>
      </c>
      <c r="F3951" t="e">
        <f>IF(AND(TimeSpend[[#This Row],[Personnel number]]&lt;&gt;"",TimeSpend[[#This Row],[Date]]&lt;&gt;""),TimeSpend[[#This Row],[Activity]],"")</f>
        <v>#VALUE!</v>
      </c>
      <c r="G3951" t="e">
        <f>IF(AND(TimeSpend[[#This Row],[Personnel number]]&lt;&gt;"",TimeSpend[[#This Row],[Date]]&lt;&gt;""),TimeSpend[[#This Row],[Activity description]],"")</f>
        <v>#VALUE!</v>
      </c>
      <c r="H3951" s="36" t="e">
        <f>IF(AND(TimeSpend[[#This Row],[Personnel number]]&lt;&gt;"",TimeSpend[[#This Row],[Date]]&lt;&gt;""),TimeSpend[[#This Row],[Start Time]],"")</f>
        <v>#VALUE!</v>
      </c>
      <c r="I3951" s="36" t="e">
        <f>IF(AND(TimeSpend[[#This Row],[Personnel number]]&lt;&gt;"",TimeSpend[[#This Row],[Date]]&lt;&gt;""),TimeSpend[[#This Row],[End Time]],"")</f>
        <v>#VALUE!</v>
      </c>
      <c r="J3951" t="e">
        <f>IF(AND(TimeSpend[[#This Row],[Personnel number]]&lt;&gt;"",TimeSpend[[#This Row],[Date]]&lt;&gt;""),TimeSpend[[#This Row],[Location]],"")</f>
        <v>#VALUE!</v>
      </c>
      <c r="K3951" t="e">
        <f>IF(AND(TimeSpend[[#This Row],[Personnel number]]&lt;&gt;"",TimeSpend[[#This Row],[Date]]&lt;&gt;""),TimeSpend[[#This Row],[Task]],"")</f>
        <v>#VALUE!</v>
      </c>
      <c r="L3951" t="e">
        <f>IF(AND(TimeSpend[[#This Row],[Personnel number]]&lt;&gt;"",TimeSpend[[#This Row],[Date]]&lt;&gt;""),Utilization!$J$2,"")</f>
        <v>#VALUE!</v>
      </c>
      <c r="M3951" t="e">
        <f>IF(AND(TimeSpend[[#This Row],[Personnel number]]&lt;&gt;"",TimeSpend[[#This Row],[Date]]&lt;&gt;""),TimeSpend[[#This Row],[Employee Name]],"")</f>
        <v>#VALUE!</v>
      </c>
      <c r="N3951" t="e">
        <f t="shared" si="122"/>
        <v>#VALUE!</v>
      </c>
      <c r="O3951" t="e">
        <f t="shared" si="123"/>
        <v>#VALUE!</v>
      </c>
      <c r="P3951" t="e">
        <f>IF(D3951&lt;&gt;"",VLOOKUP(D3951,Projects!B:C,2,0),"")</f>
        <v>#VALUE!</v>
      </c>
    </row>
    <row r="3952" spans="1:16" x14ac:dyDescent="0.25">
      <c r="A3952" t="e">
        <f>UPPER(IF(AND(TimeSpend[[#This Row],[Personnel number]]&lt;&gt;"",TimeSpend[[#This Row],[Date]]&lt;&gt;""),TimeSpend[[#This Row],[Personnel number]],""))</f>
        <v>#VALUE!</v>
      </c>
      <c r="B3952" s="85" t="e">
        <f>IF(AND(TimeSpend[[#This Row],[Personnel number]]&lt;&gt;"",TimeSpend[[#This Row],[Date]]&lt;&gt;""),TEXT(TimeSpend[[#This Row],[Date]],"[$-409]yyyyMMdd"),"")</f>
        <v>#VALUE!</v>
      </c>
      <c r="C3952" s="33" t="e">
        <f>IF(AND(TimeSpend[[#This Row],[Personnel number]]&lt;&gt;"",TimeSpend[[#This Row],[Date]]&lt;&gt;""),SUBSTITUTE(TimeSpend[[#This Row],[Hours]],",","."),"")</f>
        <v>#VALUE!</v>
      </c>
      <c r="D3952" t="e">
        <f>IF(AND(TimeSpend[[#This Row],[Personnel number]]&lt;&gt;"",TimeSpend[[#This Row],[Date]]&lt;&gt;""),TimeSpend[[#This Row],[Network]],"")</f>
        <v>#VALUE!</v>
      </c>
      <c r="E3952" t="e">
        <f>IF(AND(TimeSpend[[#This Row],[Personnel number]]&lt;&gt;"",TimeSpend[[#This Row],[Date]]&lt;&gt;""),TimeSpend[[#This Row],[Network Description]],"")</f>
        <v>#VALUE!</v>
      </c>
      <c r="F3952" t="e">
        <f>IF(AND(TimeSpend[[#This Row],[Personnel number]]&lt;&gt;"",TimeSpend[[#This Row],[Date]]&lt;&gt;""),TimeSpend[[#This Row],[Activity]],"")</f>
        <v>#VALUE!</v>
      </c>
      <c r="G3952" t="e">
        <f>IF(AND(TimeSpend[[#This Row],[Personnel number]]&lt;&gt;"",TimeSpend[[#This Row],[Date]]&lt;&gt;""),TimeSpend[[#This Row],[Activity description]],"")</f>
        <v>#VALUE!</v>
      </c>
      <c r="H3952" s="36" t="e">
        <f>IF(AND(TimeSpend[[#This Row],[Personnel number]]&lt;&gt;"",TimeSpend[[#This Row],[Date]]&lt;&gt;""),TimeSpend[[#This Row],[Start Time]],"")</f>
        <v>#VALUE!</v>
      </c>
      <c r="I3952" s="36" t="e">
        <f>IF(AND(TimeSpend[[#This Row],[Personnel number]]&lt;&gt;"",TimeSpend[[#This Row],[Date]]&lt;&gt;""),TimeSpend[[#This Row],[End Time]],"")</f>
        <v>#VALUE!</v>
      </c>
      <c r="J3952" t="e">
        <f>IF(AND(TimeSpend[[#This Row],[Personnel number]]&lt;&gt;"",TimeSpend[[#This Row],[Date]]&lt;&gt;""),TimeSpend[[#This Row],[Location]],"")</f>
        <v>#VALUE!</v>
      </c>
      <c r="K3952" t="e">
        <f>IF(AND(TimeSpend[[#This Row],[Personnel number]]&lt;&gt;"",TimeSpend[[#This Row],[Date]]&lt;&gt;""),TimeSpend[[#This Row],[Task]],"")</f>
        <v>#VALUE!</v>
      </c>
      <c r="L3952" t="e">
        <f>IF(AND(TimeSpend[[#This Row],[Personnel number]]&lt;&gt;"",TimeSpend[[#This Row],[Date]]&lt;&gt;""),Utilization!$J$2,"")</f>
        <v>#VALUE!</v>
      </c>
      <c r="M3952" t="e">
        <f>IF(AND(TimeSpend[[#This Row],[Personnel number]]&lt;&gt;"",TimeSpend[[#This Row],[Date]]&lt;&gt;""),TimeSpend[[#This Row],[Employee Name]],"")</f>
        <v>#VALUE!</v>
      </c>
      <c r="N3952" t="e">
        <f t="shared" si="122"/>
        <v>#VALUE!</v>
      </c>
      <c r="O3952" t="e">
        <f t="shared" si="123"/>
        <v>#VALUE!</v>
      </c>
      <c r="P3952" t="e">
        <f>IF(D3952&lt;&gt;"",VLOOKUP(D3952,Projects!B:C,2,0),"")</f>
        <v>#VALUE!</v>
      </c>
    </row>
    <row r="3953" spans="1:16" x14ac:dyDescent="0.25">
      <c r="A3953" t="e">
        <f>UPPER(IF(AND(TimeSpend[[#This Row],[Personnel number]]&lt;&gt;"",TimeSpend[[#This Row],[Date]]&lt;&gt;""),TimeSpend[[#This Row],[Personnel number]],""))</f>
        <v>#VALUE!</v>
      </c>
      <c r="B3953" s="85" t="e">
        <f>IF(AND(TimeSpend[[#This Row],[Personnel number]]&lt;&gt;"",TimeSpend[[#This Row],[Date]]&lt;&gt;""),TEXT(TimeSpend[[#This Row],[Date]],"[$-409]yyyyMMdd"),"")</f>
        <v>#VALUE!</v>
      </c>
      <c r="C3953" s="33" t="e">
        <f>IF(AND(TimeSpend[[#This Row],[Personnel number]]&lt;&gt;"",TimeSpend[[#This Row],[Date]]&lt;&gt;""),SUBSTITUTE(TimeSpend[[#This Row],[Hours]],",","."),"")</f>
        <v>#VALUE!</v>
      </c>
      <c r="D3953" t="e">
        <f>IF(AND(TimeSpend[[#This Row],[Personnel number]]&lt;&gt;"",TimeSpend[[#This Row],[Date]]&lt;&gt;""),TimeSpend[[#This Row],[Network]],"")</f>
        <v>#VALUE!</v>
      </c>
      <c r="E3953" t="e">
        <f>IF(AND(TimeSpend[[#This Row],[Personnel number]]&lt;&gt;"",TimeSpend[[#This Row],[Date]]&lt;&gt;""),TimeSpend[[#This Row],[Network Description]],"")</f>
        <v>#VALUE!</v>
      </c>
      <c r="F3953" t="e">
        <f>IF(AND(TimeSpend[[#This Row],[Personnel number]]&lt;&gt;"",TimeSpend[[#This Row],[Date]]&lt;&gt;""),TimeSpend[[#This Row],[Activity]],"")</f>
        <v>#VALUE!</v>
      </c>
      <c r="G3953" t="e">
        <f>IF(AND(TimeSpend[[#This Row],[Personnel number]]&lt;&gt;"",TimeSpend[[#This Row],[Date]]&lt;&gt;""),TimeSpend[[#This Row],[Activity description]],"")</f>
        <v>#VALUE!</v>
      </c>
      <c r="H3953" s="36" t="e">
        <f>IF(AND(TimeSpend[[#This Row],[Personnel number]]&lt;&gt;"",TimeSpend[[#This Row],[Date]]&lt;&gt;""),TimeSpend[[#This Row],[Start Time]],"")</f>
        <v>#VALUE!</v>
      </c>
      <c r="I3953" s="36" t="e">
        <f>IF(AND(TimeSpend[[#This Row],[Personnel number]]&lt;&gt;"",TimeSpend[[#This Row],[Date]]&lt;&gt;""),TimeSpend[[#This Row],[End Time]],"")</f>
        <v>#VALUE!</v>
      </c>
      <c r="J3953" t="e">
        <f>IF(AND(TimeSpend[[#This Row],[Personnel number]]&lt;&gt;"",TimeSpend[[#This Row],[Date]]&lt;&gt;""),TimeSpend[[#This Row],[Location]],"")</f>
        <v>#VALUE!</v>
      </c>
      <c r="K3953" t="e">
        <f>IF(AND(TimeSpend[[#This Row],[Personnel number]]&lt;&gt;"",TimeSpend[[#This Row],[Date]]&lt;&gt;""),TimeSpend[[#This Row],[Task]],"")</f>
        <v>#VALUE!</v>
      </c>
      <c r="L3953" t="e">
        <f>IF(AND(TimeSpend[[#This Row],[Personnel number]]&lt;&gt;"",TimeSpend[[#This Row],[Date]]&lt;&gt;""),Utilization!$J$2,"")</f>
        <v>#VALUE!</v>
      </c>
      <c r="M3953" t="e">
        <f>IF(AND(TimeSpend[[#This Row],[Personnel number]]&lt;&gt;"",TimeSpend[[#This Row],[Date]]&lt;&gt;""),TimeSpend[[#This Row],[Employee Name]],"")</f>
        <v>#VALUE!</v>
      </c>
      <c r="N3953" t="e">
        <f t="shared" si="122"/>
        <v>#VALUE!</v>
      </c>
      <c r="O3953" t="e">
        <f t="shared" si="123"/>
        <v>#VALUE!</v>
      </c>
      <c r="P3953" t="e">
        <f>IF(D3953&lt;&gt;"",VLOOKUP(D3953,Projects!B:C,2,0),"")</f>
        <v>#VALUE!</v>
      </c>
    </row>
    <row r="3954" spans="1:16" x14ac:dyDescent="0.25">
      <c r="A3954" t="e">
        <f>UPPER(IF(AND(TimeSpend[[#This Row],[Personnel number]]&lt;&gt;"",TimeSpend[[#This Row],[Date]]&lt;&gt;""),TimeSpend[[#This Row],[Personnel number]],""))</f>
        <v>#VALUE!</v>
      </c>
      <c r="B3954" s="85" t="e">
        <f>IF(AND(TimeSpend[[#This Row],[Personnel number]]&lt;&gt;"",TimeSpend[[#This Row],[Date]]&lt;&gt;""),TEXT(TimeSpend[[#This Row],[Date]],"[$-409]yyyyMMdd"),"")</f>
        <v>#VALUE!</v>
      </c>
      <c r="C3954" s="33" t="e">
        <f>IF(AND(TimeSpend[[#This Row],[Personnel number]]&lt;&gt;"",TimeSpend[[#This Row],[Date]]&lt;&gt;""),SUBSTITUTE(TimeSpend[[#This Row],[Hours]],",","."),"")</f>
        <v>#VALUE!</v>
      </c>
      <c r="D3954" t="e">
        <f>IF(AND(TimeSpend[[#This Row],[Personnel number]]&lt;&gt;"",TimeSpend[[#This Row],[Date]]&lt;&gt;""),TimeSpend[[#This Row],[Network]],"")</f>
        <v>#VALUE!</v>
      </c>
      <c r="E3954" t="e">
        <f>IF(AND(TimeSpend[[#This Row],[Personnel number]]&lt;&gt;"",TimeSpend[[#This Row],[Date]]&lt;&gt;""),TimeSpend[[#This Row],[Network Description]],"")</f>
        <v>#VALUE!</v>
      </c>
      <c r="F3954" t="e">
        <f>IF(AND(TimeSpend[[#This Row],[Personnel number]]&lt;&gt;"",TimeSpend[[#This Row],[Date]]&lt;&gt;""),TimeSpend[[#This Row],[Activity]],"")</f>
        <v>#VALUE!</v>
      </c>
      <c r="G3954" t="e">
        <f>IF(AND(TimeSpend[[#This Row],[Personnel number]]&lt;&gt;"",TimeSpend[[#This Row],[Date]]&lt;&gt;""),TimeSpend[[#This Row],[Activity description]],"")</f>
        <v>#VALUE!</v>
      </c>
      <c r="H3954" s="36" t="e">
        <f>IF(AND(TimeSpend[[#This Row],[Personnel number]]&lt;&gt;"",TimeSpend[[#This Row],[Date]]&lt;&gt;""),TimeSpend[[#This Row],[Start Time]],"")</f>
        <v>#VALUE!</v>
      </c>
      <c r="I3954" s="36" t="e">
        <f>IF(AND(TimeSpend[[#This Row],[Personnel number]]&lt;&gt;"",TimeSpend[[#This Row],[Date]]&lt;&gt;""),TimeSpend[[#This Row],[End Time]],"")</f>
        <v>#VALUE!</v>
      </c>
      <c r="J3954" t="e">
        <f>IF(AND(TimeSpend[[#This Row],[Personnel number]]&lt;&gt;"",TimeSpend[[#This Row],[Date]]&lt;&gt;""),TimeSpend[[#This Row],[Location]],"")</f>
        <v>#VALUE!</v>
      </c>
      <c r="K3954" t="e">
        <f>IF(AND(TimeSpend[[#This Row],[Personnel number]]&lt;&gt;"",TimeSpend[[#This Row],[Date]]&lt;&gt;""),TimeSpend[[#This Row],[Task]],"")</f>
        <v>#VALUE!</v>
      </c>
      <c r="L3954" t="e">
        <f>IF(AND(TimeSpend[[#This Row],[Personnel number]]&lt;&gt;"",TimeSpend[[#This Row],[Date]]&lt;&gt;""),Utilization!$J$2,"")</f>
        <v>#VALUE!</v>
      </c>
      <c r="M3954" t="e">
        <f>IF(AND(TimeSpend[[#This Row],[Personnel number]]&lt;&gt;"",TimeSpend[[#This Row],[Date]]&lt;&gt;""),TimeSpend[[#This Row],[Employee Name]],"")</f>
        <v>#VALUE!</v>
      </c>
      <c r="N3954" t="e">
        <f t="shared" si="122"/>
        <v>#VALUE!</v>
      </c>
      <c r="O3954" t="e">
        <f t="shared" si="123"/>
        <v>#VALUE!</v>
      </c>
      <c r="P3954" t="e">
        <f>IF(D3954&lt;&gt;"",VLOOKUP(D3954,Projects!B:C,2,0),"")</f>
        <v>#VALUE!</v>
      </c>
    </row>
    <row r="3955" spans="1:16" x14ac:dyDescent="0.25">
      <c r="A3955" t="e">
        <f>UPPER(IF(AND(TimeSpend[[#This Row],[Personnel number]]&lt;&gt;"",TimeSpend[[#This Row],[Date]]&lt;&gt;""),TimeSpend[[#This Row],[Personnel number]],""))</f>
        <v>#VALUE!</v>
      </c>
      <c r="B3955" s="85" t="e">
        <f>IF(AND(TimeSpend[[#This Row],[Personnel number]]&lt;&gt;"",TimeSpend[[#This Row],[Date]]&lt;&gt;""),TEXT(TimeSpend[[#This Row],[Date]],"[$-409]yyyyMMdd"),"")</f>
        <v>#VALUE!</v>
      </c>
      <c r="C3955" s="33" t="e">
        <f>IF(AND(TimeSpend[[#This Row],[Personnel number]]&lt;&gt;"",TimeSpend[[#This Row],[Date]]&lt;&gt;""),SUBSTITUTE(TimeSpend[[#This Row],[Hours]],",","."),"")</f>
        <v>#VALUE!</v>
      </c>
      <c r="D3955" t="e">
        <f>IF(AND(TimeSpend[[#This Row],[Personnel number]]&lt;&gt;"",TimeSpend[[#This Row],[Date]]&lt;&gt;""),TimeSpend[[#This Row],[Network]],"")</f>
        <v>#VALUE!</v>
      </c>
      <c r="E3955" t="e">
        <f>IF(AND(TimeSpend[[#This Row],[Personnel number]]&lt;&gt;"",TimeSpend[[#This Row],[Date]]&lt;&gt;""),TimeSpend[[#This Row],[Network Description]],"")</f>
        <v>#VALUE!</v>
      </c>
      <c r="F3955" t="e">
        <f>IF(AND(TimeSpend[[#This Row],[Personnel number]]&lt;&gt;"",TimeSpend[[#This Row],[Date]]&lt;&gt;""),TimeSpend[[#This Row],[Activity]],"")</f>
        <v>#VALUE!</v>
      </c>
      <c r="G3955" t="e">
        <f>IF(AND(TimeSpend[[#This Row],[Personnel number]]&lt;&gt;"",TimeSpend[[#This Row],[Date]]&lt;&gt;""),TimeSpend[[#This Row],[Activity description]],"")</f>
        <v>#VALUE!</v>
      </c>
      <c r="H3955" s="36" t="e">
        <f>IF(AND(TimeSpend[[#This Row],[Personnel number]]&lt;&gt;"",TimeSpend[[#This Row],[Date]]&lt;&gt;""),TimeSpend[[#This Row],[Start Time]],"")</f>
        <v>#VALUE!</v>
      </c>
      <c r="I3955" s="36" t="e">
        <f>IF(AND(TimeSpend[[#This Row],[Personnel number]]&lt;&gt;"",TimeSpend[[#This Row],[Date]]&lt;&gt;""),TimeSpend[[#This Row],[End Time]],"")</f>
        <v>#VALUE!</v>
      </c>
      <c r="J3955" t="e">
        <f>IF(AND(TimeSpend[[#This Row],[Personnel number]]&lt;&gt;"",TimeSpend[[#This Row],[Date]]&lt;&gt;""),TimeSpend[[#This Row],[Location]],"")</f>
        <v>#VALUE!</v>
      </c>
      <c r="K3955" t="e">
        <f>IF(AND(TimeSpend[[#This Row],[Personnel number]]&lt;&gt;"",TimeSpend[[#This Row],[Date]]&lt;&gt;""),TimeSpend[[#This Row],[Task]],"")</f>
        <v>#VALUE!</v>
      </c>
      <c r="L3955" t="e">
        <f>IF(AND(TimeSpend[[#This Row],[Personnel number]]&lt;&gt;"",TimeSpend[[#This Row],[Date]]&lt;&gt;""),Utilization!$J$2,"")</f>
        <v>#VALUE!</v>
      </c>
      <c r="M3955" t="e">
        <f>IF(AND(TimeSpend[[#This Row],[Personnel number]]&lt;&gt;"",TimeSpend[[#This Row],[Date]]&lt;&gt;""),TimeSpend[[#This Row],[Employee Name]],"")</f>
        <v>#VALUE!</v>
      </c>
      <c r="N3955" t="e">
        <f t="shared" si="122"/>
        <v>#VALUE!</v>
      </c>
      <c r="O3955" t="e">
        <f t="shared" si="123"/>
        <v>#VALUE!</v>
      </c>
      <c r="P3955" t="e">
        <f>IF(D3955&lt;&gt;"",VLOOKUP(D3955,Projects!B:C,2,0),"")</f>
        <v>#VALUE!</v>
      </c>
    </row>
    <row r="3956" spans="1:16" x14ac:dyDescent="0.25">
      <c r="A3956" t="e">
        <f>UPPER(IF(AND(TimeSpend[[#This Row],[Personnel number]]&lt;&gt;"",TimeSpend[[#This Row],[Date]]&lt;&gt;""),TimeSpend[[#This Row],[Personnel number]],""))</f>
        <v>#VALUE!</v>
      </c>
      <c r="B3956" s="85" t="e">
        <f>IF(AND(TimeSpend[[#This Row],[Personnel number]]&lt;&gt;"",TimeSpend[[#This Row],[Date]]&lt;&gt;""),TEXT(TimeSpend[[#This Row],[Date]],"[$-409]yyyyMMdd"),"")</f>
        <v>#VALUE!</v>
      </c>
      <c r="C3956" s="33" t="e">
        <f>IF(AND(TimeSpend[[#This Row],[Personnel number]]&lt;&gt;"",TimeSpend[[#This Row],[Date]]&lt;&gt;""),SUBSTITUTE(TimeSpend[[#This Row],[Hours]],",","."),"")</f>
        <v>#VALUE!</v>
      </c>
      <c r="D3956" t="e">
        <f>IF(AND(TimeSpend[[#This Row],[Personnel number]]&lt;&gt;"",TimeSpend[[#This Row],[Date]]&lt;&gt;""),TimeSpend[[#This Row],[Network]],"")</f>
        <v>#VALUE!</v>
      </c>
      <c r="E3956" t="e">
        <f>IF(AND(TimeSpend[[#This Row],[Personnel number]]&lt;&gt;"",TimeSpend[[#This Row],[Date]]&lt;&gt;""),TimeSpend[[#This Row],[Network Description]],"")</f>
        <v>#VALUE!</v>
      </c>
      <c r="F3956" t="e">
        <f>IF(AND(TimeSpend[[#This Row],[Personnel number]]&lt;&gt;"",TimeSpend[[#This Row],[Date]]&lt;&gt;""),TimeSpend[[#This Row],[Activity]],"")</f>
        <v>#VALUE!</v>
      </c>
      <c r="G3956" t="e">
        <f>IF(AND(TimeSpend[[#This Row],[Personnel number]]&lt;&gt;"",TimeSpend[[#This Row],[Date]]&lt;&gt;""),TimeSpend[[#This Row],[Activity description]],"")</f>
        <v>#VALUE!</v>
      </c>
      <c r="H3956" s="36" t="e">
        <f>IF(AND(TimeSpend[[#This Row],[Personnel number]]&lt;&gt;"",TimeSpend[[#This Row],[Date]]&lt;&gt;""),TimeSpend[[#This Row],[Start Time]],"")</f>
        <v>#VALUE!</v>
      </c>
      <c r="I3956" s="36" t="e">
        <f>IF(AND(TimeSpend[[#This Row],[Personnel number]]&lt;&gt;"",TimeSpend[[#This Row],[Date]]&lt;&gt;""),TimeSpend[[#This Row],[End Time]],"")</f>
        <v>#VALUE!</v>
      </c>
      <c r="J3956" t="e">
        <f>IF(AND(TimeSpend[[#This Row],[Personnel number]]&lt;&gt;"",TimeSpend[[#This Row],[Date]]&lt;&gt;""),TimeSpend[[#This Row],[Location]],"")</f>
        <v>#VALUE!</v>
      </c>
      <c r="K3956" t="e">
        <f>IF(AND(TimeSpend[[#This Row],[Personnel number]]&lt;&gt;"",TimeSpend[[#This Row],[Date]]&lt;&gt;""),TimeSpend[[#This Row],[Task]],"")</f>
        <v>#VALUE!</v>
      </c>
      <c r="L3956" t="e">
        <f>IF(AND(TimeSpend[[#This Row],[Personnel number]]&lt;&gt;"",TimeSpend[[#This Row],[Date]]&lt;&gt;""),Utilization!$J$2,"")</f>
        <v>#VALUE!</v>
      </c>
      <c r="M3956" t="e">
        <f>IF(AND(TimeSpend[[#This Row],[Personnel number]]&lt;&gt;"",TimeSpend[[#This Row],[Date]]&lt;&gt;""),TimeSpend[[#This Row],[Employee Name]],"")</f>
        <v>#VALUE!</v>
      </c>
      <c r="N3956" t="e">
        <f t="shared" si="122"/>
        <v>#VALUE!</v>
      </c>
      <c r="O3956" t="e">
        <f t="shared" si="123"/>
        <v>#VALUE!</v>
      </c>
      <c r="P3956" t="e">
        <f>IF(D3956&lt;&gt;"",VLOOKUP(D3956,Projects!B:C,2,0),"")</f>
        <v>#VALUE!</v>
      </c>
    </row>
    <row r="3957" spans="1:16" x14ac:dyDescent="0.25">
      <c r="A3957" t="e">
        <f>UPPER(IF(AND(TimeSpend[[#This Row],[Personnel number]]&lt;&gt;"",TimeSpend[[#This Row],[Date]]&lt;&gt;""),TimeSpend[[#This Row],[Personnel number]],""))</f>
        <v>#VALUE!</v>
      </c>
      <c r="B3957" s="85" t="e">
        <f>IF(AND(TimeSpend[[#This Row],[Personnel number]]&lt;&gt;"",TimeSpend[[#This Row],[Date]]&lt;&gt;""),TEXT(TimeSpend[[#This Row],[Date]],"[$-409]yyyyMMdd"),"")</f>
        <v>#VALUE!</v>
      </c>
      <c r="C3957" s="33" t="e">
        <f>IF(AND(TimeSpend[[#This Row],[Personnel number]]&lt;&gt;"",TimeSpend[[#This Row],[Date]]&lt;&gt;""),SUBSTITUTE(TimeSpend[[#This Row],[Hours]],",","."),"")</f>
        <v>#VALUE!</v>
      </c>
      <c r="D3957" t="e">
        <f>IF(AND(TimeSpend[[#This Row],[Personnel number]]&lt;&gt;"",TimeSpend[[#This Row],[Date]]&lt;&gt;""),TimeSpend[[#This Row],[Network]],"")</f>
        <v>#VALUE!</v>
      </c>
      <c r="E3957" t="e">
        <f>IF(AND(TimeSpend[[#This Row],[Personnel number]]&lt;&gt;"",TimeSpend[[#This Row],[Date]]&lt;&gt;""),TimeSpend[[#This Row],[Network Description]],"")</f>
        <v>#VALUE!</v>
      </c>
      <c r="F3957" t="e">
        <f>IF(AND(TimeSpend[[#This Row],[Personnel number]]&lt;&gt;"",TimeSpend[[#This Row],[Date]]&lt;&gt;""),TimeSpend[[#This Row],[Activity]],"")</f>
        <v>#VALUE!</v>
      </c>
      <c r="G3957" t="e">
        <f>IF(AND(TimeSpend[[#This Row],[Personnel number]]&lt;&gt;"",TimeSpend[[#This Row],[Date]]&lt;&gt;""),TimeSpend[[#This Row],[Activity description]],"")</f>
        <v>#VALUE!</v>
      </c>
      <c r="H3957" s="36" t="e">
        <f>IF(AND(TimeSpend[[#This Row],[Personnel number]]&lt;&gt;"",TimeSpend[[#This Row],[Date]]&lt;&gt;""),TimeSpend[[#This Row],[Start Time]],"")</f>
        <v>#VALUE!</v>
      </c>
      <c r="I3957" s="36" t="e">
        <f>IF(AND(TimeSpend[[#This Row],[Personnel number]]&lt;&gt;"",TimeSpend[[#This Row],[Date]]&lt;&gt;""),TimeSpend[[#This Row],[End Time]],"")</f>
        <v>#VALUE!</v>
      </c>
      <c r="J3957" t="e">
        <f>IF(AND(TimeSpend[[#This Row],[Personnel number]]&lt;&gt;"",TimeSpend[[#This Row],[Date]]&lt;&gt;""),TimeSpend[[#This Row],[Location]],"")</f>
        <v>#VALUE!</v>
      </c>
      <c r="K3957" t="e">
        <f>IF(AND(TimeSpend[[#This Row],[Personnel number]]&lt;&gt;"",TimeSpend[[#This Row],[Date]]&lt;&gt;""),TimeSpend[[#This Row],[Task]],"")</f>
        <v>#VALUE!</v>
      </c>
      <c r="L3957" t="e">
        <f>IF(AND(TimeSpend[[#This Row],[Personnel number]]&lt;&gt;"",TimeSpend[[#This Row],[Date]]&lt;&gt;""),Utilization!$J$2,"")</f>
        <v>#VALUE!</v>
      </c>
      <c r="M3957" t="e">
        <f>IF(AND(TimeSpend[[#This Row],[Personnel number]]&lt;&gt;"",TimeSpend[[#This Row],[Date]]&lt;&gt;""),TimeSpend[[#This Row],[Employee Name]],"")</f>
        <v>#VALUE!</v>
      </c>
      <c r="N3957" t="e">
        <f t="shared" si="122"/>
        <v>#VALUE!</v>
      </c>
      <c r="O3957" t="e">
        <f t="shared" si="123"/>
        <v>#VALUE!</v>
      </c>
      <c r="P3957" t="e">
        <f>IF(D3957&lt;&gt;"",VLOOKUP(D3957,Projects!B:C,2,0),"")</f>
        <v>#VALUE!</v>
      </c>
    </row>
    <row r="3958" spans="1:16" x14ac:dyDescent="0.25">
      <c r="A3958" t="e">
        <f>UPPER(IF(AND(TimeSpend[[#This Row],[Personnel number]]&lt;&gt;"",TimeSpend[[#This Row],[Date]]&lt;&gt;""),TimeSpend[[#This Row],[Personnel number]],""))</f>
        <v>#VALUE!</v>
      </c>
      <c r="B3958" s="85" t="e">
        <f>IF(AND(TimeSpend[[#This Row],[Personnel number]]&lt;&gt;"",TimeSpend[[#This Row],[Date]]&lt;&gt;""),TEXT(TimeSpend[[#This Row],[Date]],"[$-409]yyyyMMdd"),"")</f>
        <v>#VALUE!</v>
      </c>
      <c r="C3958" s="33" t="e">
        <f>IF(AND(TimeSpend[[#This Row],[Personnel number]]&lt;&gt;"",TimeSpend[[#This Row],[Date]]&lt;&gt;""),SUBSTITUTE(TimeSpend[[#This Row],[Hours]],",","."),"")</f>
        <v>#VALUE!</v>
      </c>
      <c r="D3958" t="e">
        <f>IF(AND(TimeSpend[[#This Row],[Personnel number]]&lt;&gt;"",TimeSpend[[#This Row],[Date]]&lt;&gt;""),TimeSpend[[#This Row],[Network]],"")</f>
        <v>#VALUE!</v>
      </c>
      <c r="E3958" t="e">
        <f>IF(AND(TimeSpend[[#This Row],[Personnel number]]&lt;&gt;"",TimeSpend[[#This Row],[Date]]&lt;&gt;""),TimeSpend[[#This Row],[Network Description]],"")</f>
        <v>#VALUE!</v>
      </c>
      <c r="F3958" t="e">
        <f>IF(AND(TimeSpend[[#This Row],[Personnel number]]&lt;&gt;"",TimeSpend[[#This Row],[Date]]&lt;&gt;""),TimeSpend[[#This Row],[Activity]],"")</f>
        <v>#VALUE!</v>
      </c>
      <c r="G3958" t="e">
        <f>IF(AND(TimeSpend[[#This Row],[Personnel number]]&lt;&gt;"",TimeSpend[[#This Row],[Date]]&lt;&gt;""),TimeSpend[[#This Row],[Activity description]],"")</f>
        <v>#VALUE!</v>
      </c>
      <c r="H3958" s="36" t="e">
        <f>IF(AND(TimeSpend[[#This Row],[Personnel number]]&lt;&gt;"",TimeSpend[[#This Row],[Date]]&lt;&gt;""),TimeSpend[[#This Row],[Start Time]],"")</f>
        <v>#VALUE!</v>
      </c>
      <c r="I3958" s="36" t="e">
        <f>IF(AND(TimeSpend[[#This Row],[Personnel number]]&lt;&gt;"",TimeSpend[[#This Row],[Date]]&lt;&gt;""),TimeSpend[[#This Row],[End Time]],"")</f>
        <v>#VALUE!</v>
      </c>
      <c r="J3958" t="e">
        <f>IF(AND(TimeSpend[[#This Row],[Personnel number]]&lt;&gt;"",TimeSpend[[#This Row],[Date]]&lt;&gt;""),TimeSpend[[#This Row],[Location]],"")</f>
        <v>#VALUE!</v>
      </c>
      <c r="K3958" t="e">
        <f>IF(AND(TimeSpend[[#This Row],[Personnel number]]&lt;&gt;"",TimeSpend[[#This Row],[Date]]&lt;&gt;""),TimeSpend[[#This Row],[Task]],"")</f>
        <v>#VALUE!</v>
      </c>
      <c r="L3958" t="e">
        <f>IF(AND(TimeSpend[[#This Row],[Personnel number]]&lt;&gt;"",TimeSpend[[#This Row],[Date]]&lt;&gt;""),Utilization!$J$2,"")</f>
        <v>#VALUE!</v>
      </c>
      <c r="M3958" t="e">
        <f>IF(AND(TimeSpend[[#This Row],[Personnel number]]&lt;&gt;"",TimeSpend[[#This Row],[Date]]&lt;&gt;""),TimeSpend[[#This Row],[Employee Name]],"")</f>
        <v>#VALUE!</v>
      </c>
      <c r="N3958" t="e">
        <f t="shared" si="122"/>
        <v>#VALUE!</v>
      </c>
      <c r="O3958" t="e">
        <f t="shared" si="123"/>
        <v>#VALUE!</v>
      </c>
      <c r="P3958" t="e">
        <f>IF(D3958&lt;&gt;"",VLOOKUP(D3958,Projects!B:C,2,0),"")</f>
        <v>#VALUE!</v>
      </c>
    </row>
    <row r="3959" spans="1:16" x14ac:dyDescent="0.25">
      <c r="A3959" t="e">
        <f>UPPER(IF(AND(TimeSpend[[#This Row],[Personnel number]]&lt;&gt;"",TimeSpend[[#This Row],[Date]]&lt;&gt;""),TimeSpend[[#This Row],[Personnel number]],""))</f>
        <v>#VALUE!</v>
      </c>
      <c r="B3959" s="85" t="e">
        <f>IF(AND(TimeSpend[[#This Row],[Personnel number]]&lt;&gt;"",TimeSpend[[#This Row],[Date]]&lt;&gt;""),TEXT(TimeSpend[[#This Row],[Date]],"[$-409]yyyyMMdd"),"")</f>
        <v>#VALUE!</v>
      </c>
      <c r="C3959" s="33" t="e">
        <f>IF(AND(TimeSpend[[#This Row],[Personnel number]]&lt;&gt;"",TimeSpend[[#This Row],[Date]]&lt;&gt;""),SUBSTITUTE(TimeSpend[[#This Row],[Hours]],",","."),"")</f>
        <v>#VALUE!</v>
      </c>
      <c r="D3959" t="e">
        <f>IF(AND(TimeSpend[[#This Row],[Personnel number]]&lt;&gt;"",TimeSpend[[#This Row],[Date]]&lt;&gt;""),TimeSpend[[#This Row],[Network]],"")</f>
        <v>#VALUE!</v>
      </c>
      <c r="E3959" t="e">
        <f>IF(AND(TimeSpend[[#This Row],[Personnel number]]&lt;&gt;"",TimeSpend[[#This Row],[Date]]&lt;&gt;""),TimeSpend[[#This Row],[Network Description]],"")</f>
        <v>#VALUE!</v>
      </c>
      <c r="F3959" t="e">
        <f>IF(AND(TimeSpend[[#This Row],[Personnel number]]&lt;&gt;"",TimeSpend[[#This Row],[Date]]&lt;&gt;""),TimeSpend[[#This Row],[Activity]],"")</f>
        <v>#VALUE!</v>
      </c>
      <c r="G3959" t="e">
        <f>IF(AND(TimeSpend[[#This Row],[Personnel number]]&lt;&gt;"",TimeSpend[[#This Row],[Date]]&lt;&gt;""),TimeSpend[[#This Row],[Activity description]],"")</f>
        <v>#VALUE!</v>
      </c>
      <c r="H3959" s="36" t="e">
        <f>IF(AND(TimeSpend[[#This Row],[Personnel number]]&lt;&gt;"",TimeSpend[[#This Row],[Date]]&lt;&gt;""),TimeSpend[[#This Row],[Start Time]],"")</f>
        <v>#VALUE!</v>
      </c>
      <c r="I3959" s="36" t="e">
        <f>IF(AND(TimeSpend[[#This Row],[Personnel number]]&lt;&gt;"",TimeSpend[[#This Row],[Date]]&lt;&gt;""),TimeSpend[[#This Row],[End Time]],"")</f>
        <v>#VALUE!</v>
      </c>
      <c r="J3959" t="e">
        <f>IF(AND(TimeSpend[[#This Row],[Personnel number]]&lt;&gt;"",TimeSpend[[#This Row],[Date]]&lt;&gt;""),TimeSpend[[#This Row],[Location]],"")</f>
        <v>#VALUE!</v>
      </c>
      <c r="K3959" t="e">
        <f>IF(AND(TimeSpend[[#This Row],[Personnel number]]&lt;&gt;"",TimeSpend[[#This Row],[Date]]&lt;&gt;""),TimeSpend[[#This Row],[Task]],"")</f>
        <v>#VALUE!</v>
      </c>
      <c r="L3959" t="e">
        <f>IF(AND(TimeSpend[[#This Row],[Personnel number]]&lt;&gt;"",TimeSpend[[#This Row],[Date]]&lt;&gt;""),Utilization!$J$2,"")</f>
        <v>#VALUE!</v>
      </c>
      <c r="M3959" t="e">
        <f>IF(AND(TimeSpend[[#This Row],[Personnel number]]&lt;&gt;"",TimeSpend[[#This Row],[Date]]&lt;&gt;""),TimeSpend[[#This Row],[Employee Name]],"")</f>
        <v>#VALUE!</v>
      </c>
      <c r="N3959" t="e">
        <f t="shared" si="122"/>
        <v>#VALUE!</v>
      </c>
      <c r="O3959" t="e">
        <f t="shared" si="123"/>
        <v>#VALUE!</v>
      </c>
      <c r="P3959" t="e">
        <f>IF(D3959&lt;&gt;"",VLOOKUP(D3959,Projects!B:C,2,0),"")</f>
        <v>#VALUE!</v>
      </c>
    </row>
    <row r="3960" spans="1:16" x14ac:dyDescent="0.25">
      <c r="A3960" t="e">
        <f>UPPER(IF(AND(TimeSpend[[#This Row],[Personnel number]]&lt;&gt;"",TimeSpend[[#This Row],[Date]]&lt;&gt;""),TimeSpend[[#This Row],[Personnel number]],""))</f>
        <v>#VALUE!</v>
      </c>
      <c r="B3960" s="85" t="e">
        <f>IF(AND(TimeSpend[[#This Row],[Personnel number]]&lt;&gt;"",TimeSpend[[#This Row],[Date]]&lt;&gt;""),TEXT(TimeSpend[[#This Row],[Date]],"[$-409]yyyyMMdd"),"")</f>
        <v>#VALUE!</v>
      </c>
      <c r="C3960" s="33" t="e">
        <f>IF(AND(TimeSpend[[#This Row],[Personnel number]]&lt;&gt;"",TimeSpend[[#This Row],[Date]]&lt;&gt;""),SUBSTITUTE(TimeSpend[[#This Row],[Hours]],",","."),"")</f>
        <v>#VALUE!</v>
      </c>
      <c r="D3960" t="e">
        <f>IF(AND(TimeSpend[[#This Row],[Personnel number]]&lt;&gt;"",TimeSpend[[#This Row],[Date]]&lt;&gt;""),TimeSpend[[#This Row],[Network]],"")</f>
        <v>#VALUE!</v>
      </c>
      <c r="E3960" t="e">
        <f>IF(AND(TimeSpend[[#This Row],[Personnel number]]&lt;&gt;"",TimeSpend[[#This Row],[Date]]&lt;&gt;""),TimeSpend[[#This Row],[Network Description]],"")</f>
        <v>#VALUE!</v>
      </c>
      <c r="F3960" t="e">
        <f>IF(AND(TimeSpend[[#This Row],[Personnel number]]&lt;&gt;"",TimeSpend[[#This Row],[Date]]&lt;&gt;""),TimeSpend[[#This Row],[Activity]],"")</f>
        <v>#VALUE!</v>
      </c>
      <c r="G3960" t="e">
        <f>IF(AND(TimeSpend[[#This Row],[Personnel number]]&lt;&gt;"",TimeSpend[[#This Row],[Date]]&lt;&gt;""),TimeSpend[[#This Row],[Activity description]],"")</f>
        <v>#VALUE!</v>
      </c>
      <c r="H3960" s="36" t="e">
        <f>IF(AND(TimeSpend[[#This Row],[Personnel number]]&lt;&gt;"",TimeSpend[[#This Row],[Date]]&lt;&gt;""),TimeSpend[[#This Row],[Start Time]],"")</f>
        <v>#VALUE!</v>
      </c>
      <c r="I3960" s="36" t="e">
        <f>IF(AND(TimeSpend[[#This Row],[Personnel number]]&lt;&gt;"",TimeSpend[[#This Row],[Date]]&lt;&gt;""),TimeSpend[[#This Row],[End Time]],"")</f>
        <v>#VALUE!</v>
      </c>
      <c r="J3960" t="e">
        <f>IF(AND(TimeSpend[[#This Row],[Personnel number]]&lt;&gt;"",TimeSpend[[#This Row],[Date]]&lt;&gt;""),TimeSpend[[#This Row],[Location]],"")</f>
        <v>#VALUE!</v>
      </c>
      <c r="K3960" t="e">
        <f>IF(AND(TimeSpend[[#This Row],[Personnel number]]&lt;&gt;"",TimeSpend[[#This Row],[Date]]&lt;&gt;""),TimeSpend[[#This Row],[Task]],"")</f>
        <v>#VALUE!</v>
      </c>
      <c r="L3960" t="e">
        <f>IF(AND(TimeSpend[[#This Row],[Personnel number]]&lt;&gt;"",TimeSpend[[#This Row],[Date]]&lt;&gt;""),Utilization!$J$2,"")</f>
        <v>#VALUE!</v>
      </c>
      <c r="M3960" t="e">
        <f>IF(AND(TimeSpend[[#This Row],[Personnel number]]&lt;&gt;"",TimeSpend[[#This Row],[Date]]&lt;&gt;""),TimeSpend[[#This Row],[Employee Name]],"")</f>
        <v>#VALUE!</v>
      </c>
      <c r="N3960" t="e">
        <f t="shared" si="122"/>
        <v>#VALUE!</v>
      </c>
      <c r="O3960" t="e">
        <f t="shared" si="123"/>
        <v>#VALUE!</v>
      </c>
      <c r="P3960" t="e">
        <f>IF(D3960&lt;&gt;"",VLOOKUP(D3960,Projects!B:C,2,0),"")</f>
        <v>#VALUE!</v>
      </c>
    </row>
    <row r="3961" spans="1:16" x14ac:dyDescent="0.25">
      <c r="A3961" t="e">
        <f>UPPER(IF(AND(TimeSpend[[#This Row],[Personnel number]]&lt;&gt;"",TimeSpend[[#This Row],[Date]]&lt;&gt;""),TimeSpend[[#This Row],[Personnel number]],""))</f>
        <v>#VALUE!</v>
      </c>
      <c r="B3961" s="85" t="e">
        <f>IF(AND(TimeSpend[[#This Row],[Personnel number]]&lt;&gt;"",TimeSpend[[#This Row],[Date]]&lt;&gt;""),TEXT(TimeSpend[[#This Row],[Date]],"[$-409]yyyyMMdd"),"")</f>
        <v>#VALUE!</v>
      </c>
      <c r="C3961" s="33" t="e">
        <f>IF(AND(TimeSpend[[#This Row],[Personnel number]]&lt;&gt;"",TimeSpend[[#This Row],[Date]]&lt;&gt;""),SUBSTITUTE(TimeSpend[[#This Row],[Hours]],",","."),"")</f>
        <v>#VALUE!</v>
      </c>
      <c r="D3961" t="e">
        <f>IF(AND(TimeSpend[[#This Row],[Personnel number]]&lt;&gt;"",TimeSpend[[#This Row],[Date]]&lt;&gt;""),TimeSpend[[#This Row],[Network]],"")</f>
        <v>#VALUE!</v>
      </c>
      <c r="E3961" t="e">
        <f>IF(AND(TimeSpend[[#This Row],[Personnel number]]&lt;&gt;"",TimeSpend[[#This Row],[Date]]&lt;&gt;""),TimeSpend[[#This Row],[Network Description]],"")</f>
        <v>#VALUE!</v>
      </c>
      <c r="F3961" t="e">
        <f>IF(AND(TimeSpend[[#This Row],[Personnel number]]&lt;&gt;"",TimeSpend[[#This Row],[Date]]&lt;&gt;""),TimeSpend[[#This Row],[Activity]],"")</f>
        <v>#VALUE!</v>
      </c>
      <c r="G3961" t="e">
        <f>IF(AND(TimeSpend[[#This Row],[Personnel number]]&lt;&gt;"",TimeSpend[[#This Row],[Date]]&lt;&gt;""),TimeSpend[[#This Row],[Activity description]],"")</f>
        <v>#VALUE!</v>
      </c>
      <c r="H3961" s="36" t="e">
        <f>IF(AND(TimeSpend[[#This Row],[Personnel number]]&lt;&gt;"",TimeSpend[[#This Row],[Date]]&lt;&gt;""),TimeSpend[[#This Row],[Start Time]],"")</f>
        <v>#VALUE!</v>
      </c>
      <c r="I3961" s="36" t="e">
        <f>IF(AND(TimeSpend[[#This Row],[Personnel number]]&lt;&gt;"",TimeSpend[[#This Row],[Date]]&lt;&gt;""),TimeSpend[[#This Row],[End Time]],"")</f>
        <v>#VALUE!</v>
      </c>
      <c r="J3961" t="e">
        <f>IF(AND(TimeSpend[[#This Row],[Personnel number]]&lt;&gt;"",TimeSpend[[#This Row],[Date]]&lt;&gt;""),TimeSpend[[#This Row],[Location]],"")</f>
        <v>#VALUE!</v>
      </c>
      <c r="K3961" t="e">
        <f>IF(AND(TimeSpend[[#This Row],[Personnel number]]&lt;&gt;"",TimeSpend[[#This Row],[Date]]&lt;&gt;""),TimeSpend[[#This Row],[Task]],"")</f>
        <v>#VALUE!</v>
      </c>
      <c r="L3961" t="e">
        <f>IF(AND(TimeSpend[[#This Row],[Personnel number]]&lt;&gt;"",TimeSpend[[#This Row],[Date]]&lt;&gt;""),Utilization!$J$2,"")</f>
        <v>#VALUE!</v>
      </c>
      <c r="M3961" t="e">
        <f>IF(AND(TimeSpend[[#This Row],[Personnel number]]&lt;&gt;"",TimeSpend[[#This Row],[Date]]&lt;&gt;""),TimeSpend[[#This Row],[Employee Name]],"")</f>
        <v>#VALUE!</v>
      </c>
      <c r="N3961" t="e">
        <f t="shared" ref="N3961:N4024" si="124">IF(A3961&lt;&gt;"",ROW(A3961)-1,"")</f>
        <v>#VALUE!</v>
      </c>
      <c r="O3961" t="e">
        <f t="shared" ref="O3961:O4024" si="125">IF(A3961&lt;&gt;"",L3961&amp;"-"&amp;N3961,"")</f>
        <v>#VALUE!</v>
      </c>
      <c r="P3961" t="e">
        <f>IF(D3961&lt;&gt;"",VLOOKUP(D3961,Projects!B:C,2,0),"")</f>
        <v>#VALUE!</v>
      </c>
    </row>
    <row r="3962" spans="1:16" x14ac:dyDescent="0.25">
      <c r="A3962" t="e">
        <f>UPPER(IF(AND(TimeSpend[[#This Row],[Personnel number]]&lt;&gt;"",TimeSpend[[#This Row],[Date]]&lt;&gt;""),TimeSpend[[#This Row],[Personnel number]],""))</f>
        <v>#VALUE!</v>
      </c>
      <c r="B3962" s="85" t="e">
        <f>IF(AND(TimeSpend[[#This Row],[Personnel number]]&lt;&gt;"",TimeSpend[[#This Row],[Date]]&lt;&gt;""),TEXT(TimeSpend[[#This Row],[Date]],"[$-409]yyyyMMdd"),"")</f>
        <v>#VALUE!</v>
      </c>
      <c r="C3962" s="33" t="e">
        <f>IF(AND(TimeSpend[[#This Row],[Personnel number]]&lt;&gt;"",TimeSpend[[#This Row],[Date]]&lt;&gt;""),SUBSTITUTE(TimeSpend[[#This Row],[Hours]],",","."),"")</f>
        <v>#VALUE!</v>
      </c>
      <c r="D3962" t="e">
        <f>IF(AND(TimeSpend[[#This Row],[Personnel number]]&lt;&gt;"",TimeSpend[[#This Row],[Date]]&lt;&gt;""),TimeSpend[[#This Row],[Network]],"")</f>
        <v>#VALUE!</v>
      </c>
      <c r="E3962" t="e">
        <f>IF(AND(TimeSpend[[#This Row],[Personnel number]]&lt;&gt;"",TimeSpend[[#This Row],[Date]]&lt;&gt;""),TimeSpend[[#This Row],[Network Description]],"")</f>
        <v>#VALUE!</v>
      </c>
      <c r="F3962" t="e">
        <f>IF(AND(TimeSpend[[#This Row],[Personnel number]]&lt;&gt;"",TimeSpend[[#This Row],[Date]]&lt;&gt;""),TimeSpend[[#This Row],[Activity]],"")</f>
        <v>#VALUE!</v>
      </c>
      <c r="G3962" t="e">
        <f>IF(AND(TimeSpend[[#This Row],[Personnel number]]&lt;&gt;"",TimeSpend[[#This Row],[Date]]&lt;&gt;""),TimeSpend[[#This Row],[Activity description]],"")</f>
        <v>#VALUE!</v>
      </c>
      <c r="H3962" s="36" t="e">
        <f>IF(AND(TimeSpend[[#This Row],[Personnel number]]&lt;&gt;"",TimeSpend[[#This Row],[Date]]&lt;&gt;""),TimeSpend[[#This Row],[Start Time]],"")</f>
        <v>#VALUE!</v>
      </c>
      <c r="I3962" s="36" t="e">
        <f>IF(AND(TimeSpend[[#This Row],[Personnel number]]&lt;&gt;"",TimeSpend[[#This Row],[Date]]&lt;&gt;""),TimeSpend[[#This Row],[End Time]],"")</f>
        <v>#VALUE!</v>
      </c>
      <c r="J3962" t="e">
        <f>IF(AND(TimeSpend[[#This Row],[Personnel number]]&lt;&gt;"",TimeSpend[[#This Row],[Date]]&lt;&gt;""),TimeSpend[[#This Row],[Location]],"")</f>
        <v>#VALUE!</v>
      </c>
      <c r="K3962" t="e">
        <f>IF(AND(TimeSpend[[#This Row],[Personnel number]]&lt;&gt;"",TimeSpend[[#This Row],[Date]]&lt;&gt;""),TimeSpend[[#This Row],[Task]],"")</f>
        <v>#VALUE!</v>
      </c>
      <c r="L3962" t="e">
        <f>IF(AND(TimeSpend[[#This Row],[Personnel number]]&lt;&gt;"",TimeSpend[[#This Row],[Date]]&lt;&gt;""),Utilization!$J$2,"")</f>
        <v>#VALUE!</v>
      </c>
      <c r="M3962" t="e">
        <f>IF(AND(TimeSpend[[#This Row],[Personnel number]]&lt;&gt;"",TimeSpend[[#This Row],[Date]]&lt;&gt;""),TimeSpend[[#This Row],[Employee Name]],"")</f>
        <v>#VALUE!</v>
      </c>
      <c r="N3962" t="e">
        <f t="shared" si="124"/>
        <v>#VALUE!</v>
      </c>
      <c r="O3962" t="e">
        <f t="shared" si="125"/>
        <v>#VALUE!</v>
      </c>
      <c r="P3962" t="e">
        <f>IF(D3962&lt;&gt;"",VLOOKUP(D3962,Projects!B:C,2,0),"")</f>
        <v>#VALUE!</v>
      </c>
    </row>
    <row r="3963" spans="1:16" x14ac:dyDescent="0.25">
      <c r="A3963" t="e">
        <f>UPPER(IF(AND(TimeSpend[[#This Row],[Personnel number]]&lt;&gt;"",TimeSpend[[#This Row],[Date]]&lt;&gt;""),TimeSpend[[#This Row],[Personnel number]],""))</f>
        <v>#VALUE!</v>
      </c>
      <c r="B3963" s="85" t="e">
        <f>IF(AND(TimeSpend[[#This Row],[Personnel number]]&lt;&gt;"",TimeSpend[[#This Row],[Date]]&lt;&gt;""),TEXT(TimeSpend[[#This Row],[Date]],"[$-409]yyyyMMdd"),"")</f>
        <v>#VALUE!</v>
      </c>
      <c r="C3963" s="33" t="e">
        <f>IF(AND(TimeSpend[[#This Row],[Personnel number]]&lt;&gt;"",TimeSpend[[#This Row],[Date]]&lt;&gt;""),SUBSTITUTE(TimeSpend[[#This Row],[Hours]],",","."),"")</f>
        <v>#VALUE!</v>
      </c>
      <c r="D3963" t="e">
        <f>IF(AND(TimeSpend[[#This Row],[Personnel number]]&lt;&gt;"",TimeSpend[[#This Row],[Date]]&lt;&gt;""),TimeSpend[[#This Row],[Network]],"")</f>
        <v>#VALUE!</v>
      </c>
      <c r="E3963" t="e">
        <f>IF(AND(TimeSpend[[#This Row],[Personnel number]]&lt;&gt;"",TimeSpend[[#This Row],[Date]]&lt;&gt;""),TimeSpend[[#This Row],[Network Description]],"")</f>
        <v>#VALUE!</v>
      </c>
      <c r="F3963" t="e">
        <f>IF(AND(TimeSpend[[#This Row],[Personnel number]]&lt;&gt;"",TimeSpend[[#This Row],[Date]]&lt;&gt;""),TimeSpend[[#This Row],[Activity]],"")</f>
        <v>#VALUE!</v>
      </c>
      <c r="G3963" t="e">
        <f>IF(AND(TimeSpend[[#This Row],[Personnel number]]&lt;&gt;"",TimeSpend[[#This Row],[Date]]&lt;&gt;""),TimeSpend[[#This Row],[Activity description]],"")</f>
        <v>#VALUE!</v>
      </c>
      <c r="H3963" s="36" t="e">
        <f>IF(AND(TimeSpend[[#This Row],[Personnel number]]&lt;&gt;"",TimeSpend[[#This Row],[Date]]&lt;&gt;""),TimeSpend[[#This Row],[Start Time]],"")</f>
        <v>#VALUE!</v>
      </c>
      <c r="I3963" s="36" t="e">
        <f>IF(AND(TimeSpend[[#This Row],[Personnel number]]&lt;&gt;"",TimeSpend[[#This Row],[Date]]&lt;&gt;""),TimeSpend[[#This Row],[End Time]],"")</f>
        <v>#VALUE!</v>
      </c>
      <c r="J3963" t="e">
        <f>IF(AND(TimeSpend[[#This Row],[Personnel number]]&lt;&gt;"",TimeSpend[[#This Row],[Date]]&lt;&gt;""),TimeSpend[[#This Row],[Location]],"")</f>
        <v>#VALUE!</v>
      </c>
      <c r="K3963" t="e">
        <f>IF(AND(TimeSpend[[#This Row],[Personnel number]]&lt;&gt;"",TimeSpend[[#This Row],[Date]]&lt;&gt;""),TimeSpend[[#This Row],[Task]],"")</f>
        <v>#VALUE!</v>
      </c>
      <c r="L3963" t="e">
        <f>IF(AND(TimeSpend[[#This Row],[Personnel number]]&lt;&gt;"",TimeSpend[[#This Row],[Date]]&lt;&gt;""),Utilization!$J$2,"")</f>
        <v>#VALUE!</v>
      </c>
      <c r="M3963" t="e">
        <f>IF(AND(TimeSpend[[#This Row],[Personnel number]]&lt;&gt;"",TimeSpend[[#This Row],[Date]]&lt;&gt;""),TimeSpend[[#This Row],[Employee Name]],"")</f>
        <v>#VALUE!</v>
      </c>
      <c r="N3963" t="e">
        <f t="shared" si="124"/>
        <v>#VALUE!</v>
      </c>
      <c r="O3963" t="e">
        <f t="shared" si="125"/>
        <v>#VALUE!</v>
      </c>
      <c r="P3963" t="e">
        <f>IF(D3963&lt;&gt;"",VLOOKUP(D3963,Projects!B:C,2,0),"")</f>
        <v>#VALUE!</v>
      </c>
    </row>
    <row r="3964" spans="1:16" x14ac:dyDescent="0.25">
      <c r="A3964" t="e">
        <f>UPPER(IF(AND(TimeSpend[[#This Row],[Personnel number]]&lt;&gt;"",TimeSpend[[#This Row],[Date]]&lt;&gt;""),TimeSpend[[#This Row],[Personnel number]],""))</f>
        <v>#VALUE!</v>
      </c>
      <c r="B3964" s="85" t="e">
        <f>IF(AND(TimeSpend[[#This Row],[Personnel number]]&lt;&gt;"",TimeSpend[[#This Row],[Date]]&lt;&gt;""),TEXT(TimeSpend[[#This Row],[Date]],"[$-409]yyyyMMdd"),"")</f>
        <v>#VALUE!</v>
      </c>
      <c r="C3964" s="33" t="e">
        <f>IF(AND(TimeSpend[[#This Row],[Personnel number]]&lt;&gt;"",TimeSpend[[#This Row],[Date]]&lt;&gt;""),SUBSTITUTE(TimeSpend[[#This Row],[Hours]],",","."),"")</f>
        <v>#VALUE!</v>
      </c>
      <c r="D3964" t="e">
        <f>IF(AND(TimeSpend[[#This Row],[Personnel number]]&lt;&gt;"",TimeSpend[[#This Row],[Date]]&lt;&gt;""),TimeSpend[[#This Row],[Network]],"")</f>
        <v>#VALUE!</v>
      </c>
      <c r="E3964" t="e">
        <f>IF(AND(TimeSpend[[#This Row],[Personnel number]]&lt;&gt;"",TimeSpend[[#This Row],[Date]]&lt;&gt;""),TimeSpend[[#This Row],[Network Description]],"")</f>
        <v>#VALUE!</v>
      </c>
      <c r="F3964" t="e">
        <f>IF(AND(TimeSpend[[#This Row],[Personnel number]]&lt;&gt;"",TimeSpend[[#This Row],[Date]]&lt;&gt;""),TimeSpend[[#This Row],[Activity]],"")</f>
        <v>#VALUE!</v>
      </c>
      <c r="G3964" t="e">
        <f>IF(AND(TimeSpend[[#This Row],[Personnel number]]&lt;&gt;"",TimeSpend[[#This Row],[Date]]&lt;&gt;""),TimeSpend[[#This Row],[Activity description]],"")</f>
        <v>#VALUE!</v>
      </c>
      <c r="H3964" s="36" t="e">
        <f>IF(AND(TimeSpend[[#This Row],[Personnel number]]&lt;&gt;"",TimeSpend[[#This Row],[Date]]&lt;&gt;""),TimeSpend[[#This Row],[Start Time]],"")</f>
        <v>#VALUE!</v>
      </c>
      <c r="I3964" s="36" t="e">
        <f>IF(AND(TimeSpend[[#This Row],[Personnel number]]&lt;&gt;"",TimeSpend[[#This Row],[Date]]&lt;&gt;""),TimeSpend[[#This Row],[End Time]],"")</f>
        <v>#VALUE!</v>
      </c>
      <c r="J3964" t="e">
        <f>IF(AND(TimeSpend[[#This Row],[Personnel number]]&lt;&gt;"",TimeSpend[[#This Row],[Date]]&lt;&gt;""),TimeSpend[[#This Row],[Location]],"")</f>
        <v>#VALUE!</v>
      </c>
      <c r="K3964" t="e">
        <f>IF(AND(TimeSpend[[#This Row],[Personnel number]]&lt;&gt;"",TimeSpend[[#This Row],[Date]]&lt;&gt;""),TimeSpend[[#This Row],[Task]],"")</f>
        <v>#VALUE!</v>
      </c>
      <c r="L3964" t="e">
        <f>IF(AND(TimeSpend[[#This Row],[Personnel number]]&lt;&gt;"",TimeSpend[[#This Row],[Date]]&lt;&gt;""),Utilization!$J$2,"")</f>
        <v>#VALUE!</v>
      </c>
      <c r="M3964" t="e">
        <f>IF(AND(TimeSpend[[#This Row],[Personnel number]]&lt;&gt;"",TimeSpend[[#This Row],[Date]]&lt;&gt;""),TimeSpend[[#This Row],[Employee Name]],"")</f>
        <v>#VALUE!</v>
      </c>
      <c r="N3964" t="e">
        <f t="shared" si="124"/>
        <v>#VALUE!</v>
      </c>
      <c r="O3964" t="e">
        <f t="shared" si="125"/>
        <v>#VALUE!</v>
      </c>
      <c r="P3964" t="e">
        <f>IF(D3964&lt;&gt;"",VLOOKUP(D3964,Projects!B:C,2,0),"")</f>
        <v>#VALUE!</v>
      </c>
    </row>
    <row r="3965" spans="1:16" x14ac:dyDescent="0.25">
      <c r="A3965" t="e">
        <f>UPPER(IF(AND(TimeSpend[[#This Row],[Personnel number]]&lt;&gt;"",TimeSpend[[#This Row],[Date]]&lt;&gt;""),TimeSpend[[#This Row],[Personnel number]],""))</f>
        <v>#VALUE!</v>
      </c>
      <c r="B3965" s="85" t="e">
        <f>IF(AND(TimeSpend[[#This Row],[Personnel number]]&lt;&gt;"",TimeSpend[[#This Row],[Date]]&lt;&gt;""),TEXT(TimeSpend[[#This Row],[Date]],"[$-409]yyyyMMdd"),"")</f>
        <v>#VALUE!</v>
      </c>
      <c r="C3965" s="33" t="e">
        <f>IF(AND(TimeSpend[[#This Row],[Personnel number]]&lt;&gt;"",TimeSpend[[#This Row],[Date]]&lt;&gt;""),SUBSTITUTE(TimeSpend[[#This Row],[Hours]],",","."),"")</f>
        <v>#VALUE!</v>
      </c>
      <c r="D3965" t="e">
        <f>IF(AND(TimeSpend[[#This Row],[Personnel number]]&lt;&gt;"",TimeSpend[[#This Row],[Date]]&lt;&gt;""),TimeSpend[[#This Row],[Network]],"")</f>
        <v>#VALUE!</v>
      </c>
      <c r="E3965" t="e">
        <f>IF(AND(TimeSpend[[#This Row],[Personnel number]]&lt;&gt;"",TimeSpend[[#This Row],[Date]]&lt;&gt;""),TimeSpend[[#This Row],[Network Description]],"")</f>
        <v>#VALUE!</v>
      </c>
      <c r="F3965" t="e">
        <f>IF(AND(TimeSpend[[#This Row],[Personnel number]]&lt;&gt;"",TimeSpend[[#This Row],[Date]]&lt;&gt;""),TimeSpend[[#This Row],[Activity]],"")</f>
        <v>#VALUE!</v>
      </c>
      <c r="G3965" t="e">
        <f>IF(AND(TimeSpend[[#This Row],[Personnel number]]&lt;&gt;"",TimeSpend[[#This Row],[Date]]&lt;&gt;""),TimeSpend[[#This Row],[Activity description]],"")</f>
        <v>#VALUE!</v>
      </c>
      <c r="H3965" s="36" t="e">
        <f>IF(AND(TimeSpend[[#This Row],[Personnel number]]&lt;&gt;"",TimeSpend[[#This Row],[Date]]&lt;&gt;""),TimeSpend[[#This Row],[Start Time]],"")</f>
        <v>#VALUE!</v>
      </c>
      <c r="I3965" s="36" t="e">
        <f>IF(AND(TimeSpend[[#This Row],[Personnel number]]&lt;&gt;"",TimeSpend[[#This Row],[Date]]&lt;&gt;""),TimeSpend[[#This Row],[End Time]],"")</f>
        <v>#VALUE!</v>
      </c>
      <c r="J3965" t="e">
        <f>IF(AND(TimeSpend[[#This Row],[Personnel number]]&lt;&gt;"",TimeSpend[[#This Row],[Date]]&lt;&gt;""),TimeSpend[[#This Row],[Location]],"")</f>
        <v>#VALUE!</v>
      </c>
      <c r="K3965" t="e">
        <f>IF(AND(TimeSpend[[#This Row],[Personnel number]]&lt;&gt;"",TimeSpend[[#This Row],[Date]]&lt;&gt;""),TimeSpend[[#This Row],[Task]],"")</f>
        <v>#VALUE!</v>
      </c>
      <c r="L3965" t="e">
        <f>IF(AND(TimeSpend[[#This Row],[Personnel number]]&lt;&gt;"",TimeSpend[[#This Row],[Date]]&lt;&gt;""),Utilization!$J$2,"")</f>
        <v>#VALUE!</v>
      </c>
      <c r="M3965" t="e">
        <f>IF(AND(TimeSpend[[#This Row],[Personnel number]]&lt;&gt;"",TimeSpend[[#This Row],[Date]]&lt;&gt;""),TimeSpend[[#This Row],[Employee Name]],"")</f>
        <v>#VALUE!</v>
      </c>
      <c r="N3965" t="e">
        <f t="shared" si="124"/>
        <v>#VALUE!</v>
      </c>
      <c r="O3965" t="e">
        <f t="shared" si="125"/>
        <v>#VALUE!</v>
      </c>
      <c r="P3965" t="e">
        <f>IF(D3965&lt;&gt;"",VLOOKUP(D3965,Projects!B:C,2,0),"")</f>
        <v>#VALUE!</v>
      </c>
    </row>
    <row r="3966" spans="1:16" x14ac:dyDescent="0.25">
      <c r="A3966" t="e">
        <f>UPPER(IF(AND(TimeSpend[[#This Row],[Personnel number]]&lt;&gt;"",TimeSpend[[#This Row],[Date]]&lt;&gt;""),TimeSpend[[#This Row],[Personnel number]],""))</f>
        <v>#VALUE!</v>
      </c>
      <c r="B3966" s="85" t="e">
        <f>IF(AND(TimeSpend[[#This Row],[Personnel number]]&lt;&gt;"",TimeSpend[[#This Row],[Date]]&lt;&gt;""),TEXT(TimeSpend[[#This Row],[Date]],"[$-409]yyyyMMdd"),"")</f>
        <v>#VALUE!</v>
      </c>
      <c r="C3966" s="33" t="e">
        <f>IF(AND(TimeSpend[[#This Row],[Personnel number]]&lt;&gt;"",TimeSpend[[#This Row],[Date]]&lt;&gt;""),SUBSTITUTE(TimeSpend[[#This Row],[Hours]],",","."),"")</f>
        <v>#VALUE!</v>
      </c>
      <c r="D3966" t="e">
        <f>IF(AND(TimeSpend[[#This Row],[Personnel number]]&lt;&gt;"",TimeSpend[[#This Row],[Date]]&lt;&gt;""),TimeSpend[[#This Row],[Network]],"")</f>
        <v>#VALUE!</v>
      </c>
      <c r="E3966" t="e">
        <f>IF(AND(TimeSpend[[#This Row],[Personnel number]]&lt;&gt;"",TimeSpend[[#This Row],[Date]]&lt;&gt;""),TimeSpend[[#This Row],[Network Description]],"")</f>
        <v>#VALUE!</v>
      </c>
      <c r="F3966" t="e">
        <f>IF(AND(TimeSpend[[#This Row],[Personnel number]]&lt;&gt;"",TimeSpend[[#This Row],[Date]]&lt;&gt;""),TimeSpend[[#This Row],[Activity]],"")</f>
        <v>#VALUE!</v>
      </c>
      <c r="G3966" t="e">
        <f>IF(AND(TimeSpend[[#This Row],[Personnel number]]&lt;&gt;"",TimeSpend[[#This Row],[Date]]&lt;&gt;""),TimeSpend[[#This Row],[Activity description]],"")</f>
        <v>#VALUE!</v>
      </c>
      <c r="H3966" s="36" t="e">
        <f>IF(AND(TimeSpend[[#This Row],[Personnel number]]&lt;&gt;"",TimeSpend[[#This Row],[Date]]&lt;&gt;""),TimeSpend[[#This Row],[Start Time]],"")</f>
        <v>#VALUE!</v>
      </c>
      <c r="I3966" s="36" t="e">
        <f>IF(AND(TimeSpend[[#This Row],[Personnel number]]&lt;&gt;"",TimeSpend[[#This Row],[Date]]&lt;&gt;""),TimeSpend[[#This Row],[End Time]],"")</f>
        <v>#VALUE!</v>
      </c>
      <c r="J3966" t="e">
        <f>IF(AND(TimeSpend[[#This Row],[Personnel number]]&lt;&gt;"",TimeSpend[[#This Row],[Date]]&lt;&gt;""),TimeSpend[[#This Row],[Location]],"")</f>
        <v>#VALUE!</v>
      </c>
      <c r="K3966" t="e">
        <f>IF(AND(TimeSpend[[#This Row],[Personnel number]]&lt;&gt;"",TimeSpend[[#This Row],[Date]]&lt;&gt;""),TimeSpend[[#This Row],[Task]],"")</f>
        <v>#VALUE!</v>
      </c>
      <c r="L3966" t="e">
        <f>IF(AND(TimeSpend[[#This Row],[Personnel number]]&lt;&gt;"",TimeSpend[[#This Row],[Date]]&lt;&gt;""),Utilization!$J$2,"")</f>
        <v>#VALUE!</v>
      </c>
      <c r="M3966" t="e">
        <f>IF(AND(TimeSpend[[#This Row],[Personnel number]]&lt;&gt;"",TimeSpend[[#This Row],[Date]]&lt;&gt;""),TimeSpend[[#This Row],[Employee Name]],"")</f>
        <v>#VALUE!</v>
      </c>
      <c r="N3966" t="e">
        <f t="shared" si="124"/>
        <v>#VALUE!</v>
      </c>
      <c r="O3966" t="e">
        <f t="shared" si="125"/>
        <v>#VALUE!</v>
      </c>
      <c r="P3966" t="e">
        <f>IF(D3966&lt;&gt;"",VLOOKUP(D3966,Projects!B:C,2,0),"")</f>
        <v>#VALUE!</v>
      </c>
    </row>
    <row r="3967" spans="1:16" x14ac:dyDescent="0.25">
      <c r="A3967" t="e">
        <f>UPPER(IF(AND(TimeSpend[[#This Row],[Personnel number]]&lt;&gt;"",TimeSpend[[#This Row],[Date]]&lt;&gt;""),TimeSpend[[#This Row],[Personnel number]],""))</f>
        <v>#VALUE!</v>
      </c>
      <c r="B3967" s="85" t="e">
        <f>IF(AND(TimeSpend[[#This Row],[Personnel number]]&lt;&gt;"",TimeSpend[[#This Row],[Date]]&lt;&gt;""),TEXT(TimeSpend[[#This Row],[Date]],"[$-409]yyyyMMdd"),"")</f>
        <v>#VALUE!</v>
      </c>
      <c r="C3967" s="33" t="e">
        <f>IF(AND(TimeSpend[[#This Row],[Personnel number]]&lt;&gt;"",TimeSpend[[#This Row],[Date]]&lt;&gt;""),SUBSTITUTE(TimeSpend[[#This Row],[Hours]],",","."),"")</f>
        <v>#VALUE!</v>
      </c>
      <c r="D3967" t="e">
        <f>IF(AND(TimeSpend[[#This Row],[Personnel number]]&lt;&gt;"",TimeSpend[[#This Row],[Date]]&lt;&gt;""),TimeSpend[[#This Row],[Network]],"")</f>
        <v>#VALUE!</v>
      </c>
      <c r="E3967" t="e">
        <f>IF(AND(TimeSpend[[#This Row],[Personnel number]]&lt;&gt;"",TimeSpend[[#This Row],[Date]]&lt;&gt;""),TimeSpend[[#This Row],[Network Description]],"")</f>
        <v>#VALUE!</v>
      </c>
      <c r="F3967" t="e">
        <f>IF(AND(TimeSpend[[#This Row],[Personnel number]]&lt;&gt;"",TimeSpend[[#This Row],[Date]]&lt;&gt;""),TimeSpend[[#This Row],[Activity]],"")</f>
        <v>#VALUE!</v>
      </c>
      <c r="G3967" t="e">
        <f>IF(AND(TimeSpend[[#This Row],[Personnel number]]&lt;&gt;"",TimeSpend[[#This Row],[Date]]&lt;&gt;""),TimeSpend[[#This Row],[Activity description]],"")</f>
        <v>#VALUE!</v>
      </c>
      <c r="H3967" s="36" t="e">
        <f>IF(AND(TimeSpend[[#This Row],[Personnel number]]&lt;&gt;"",TimeSpend[[#This Row],[Date]]&lt;&gt;""),TimeSpend[[#This Row],[Start Time]],"")</f>
        <v>#VALUE!</v>
      </c>
      <c r="I3967" s="36" t="e">
        <f>IF(AND(TimeSpend[[#This Row],[Personnel number]]&lt;&gt;"",TimeSpend[[#This Row],[Date]]&lt;&gt;""),TimeSpend[[#This Row],[End Time]],"")</f>
        <v>#VALUE!</v>
      </c>
      <c r="J3967" t="e">
        <f>IF(AND(TimeSpend[[#This Row],[Personnel number]]&lt;&gt;"",TimeSpend[[#This Row],[Date]]&lt;&gt;""),TimeSpend[[#This Row],[Location]],"")</f>
        <v>#VALUE!</v>
      </c>
      <c r="K3967" t="e">
        <f>IF(AND(TimeSpend[[#This Row],[Personnel number]]&lt;&gt;"",TimeSpend[[#This Row],[Date]]&lt;&gt;""),TimeSpend[[#This Row],[Task]],"")</f>
        <v>#VALUE!</v>
      </c>
      <c r="L3967" t="e">
        <f>IF(AND(TimeSpend[[#This Row],[Personnel number]]&lt;&gt;"",TimeSpend[[#This Row],[Date]]&lt;&gt;""),Utilization!$J$2,"")</f>
        <v>#VALUE!</v>
      </c>
      <c r="M3967" t="e">
        <f>IF(AND(TimeSpend[[#This Row],[Personnel number]]&lt;&gt;"",TimeSpend[[#This Row],[Date]]&lt;&gt;""),TimeSpend[[#This Row],[Employee Name]],"")</f>
        <v>#VALUE!</v>
      </c>
      <c r="N3967" t="e">
        <f t="shared" si="124"/>
        <v>#VALUE!</v>
      </c>
      <c r="O3967" t="e">
        <f t="shared" si="125"/>
        <v>#VALUE!</v>
      </c>
      <c r="P3967" t="e">
        <f>IF(D3967&lt;&gt;"",VLOOKUP(D3967,Projects!B:C,2,0),"")</f>
        <v>#VALUE!</v>
      </c>
    </row>
    <row r="3968" spans="1:16" x14ac:dyDescent="0.25">
      <c r="A3968" t="e">
        <f>UPPER(IF(AND(TimeSpend[[#This Row],[Personnel number]]&lt;&gt;"",TimeSpend[[#This Row],[Date]]&lt;&gt;""),TimeSpend[[#This Row],[Personnel number]],""))</f>
        <v>#VALUE!</v>
      </c>
      <c r="B3968" s="85" t="e">
        <f>IF(AND(TimeSpend[[#This Row],[Personnel number]]&lt;&gt;"",TimeSpend[[#This Row],[Date]]&lt;&gt;""),TEXT(TimeSpend[[#This Row],[Date]],"[$-409]yyyyMMdd"),"")</f>
        <v>#VALUE!</v>
      </c>
      <c r="C3968" s="33" t="e">
        <f>IF(AND(TimeSpend[[#This Row],[Personnel number]]&lt;&gt;"",TimeSpend[[#This Row],[Date]]&lt;&gt;""),SUBSTITUTE(TimeSpend[[#This Row],[Hours]],",","."),"")</f>
        <v>#VALUE!</v>
      </c>
      <c r="D3968" t="e">
        <f>IF(AND(TimeSpend[[#This Row],[Personnel number]]&lt;&gt;"",TimeSpend[[#This Row],[Date]]&lt;&gt;""),TimeSpend[[#This Row],[Network]],"")</f>
        <v>#VALUE!</v>
      </c>
      <c r="E3968" t="e">
        <f>IF(AND(TimeSpend[[#This Row],[Personnel number]]&lt;&gt;"",TimeSpend[[#This Row],[Date]]&lt;&gt;""),TimeSpend[[#This Row],[Network Description]],"")</f>
        <v>#VALUE!</v>
      </c>
      <c r="F3968" t="e">
        <f>IF(AND(TimeSpend[[#This Row],[Personnel number]]&lt;&gt;"",TimeSpend[[#This Row],[Date]]&lt;&gt;""),TimeSpend[[#This Row],[Activity]],"")</f>
        <v>#VALUE!</v>
      </c>
      <c r="G3968" t="e">
        <f>IF(AND(TimeSpend[[#This Row],[Personnel number]]&lt;&gt;"",TimeSpend[[#This Row],[Date]]&lt;&gt;""),TimeSpend[[#This Row],[Activity description]],"")</f>
        <v>#VALUE!</v>
      </c>
      <c r="H3968" s="36" t="e">
        <f>IF(AND(TimeSpend[[#This Row],[Personnel number]]&lt;&gt;"",TimeSpend[[#This Row],[Date]]&lt;&gt;""),TimeSpend[[#This Row],[Start Time]],"")</f>
        <v>#VALUE!</v>
      </c>
      <c r="I3968" s="36" t="e">
        <f>IF(AND(TimeSpend[[#This Row],[Personnel number]]&lt;&gt;"",TimeSpend[[#This Row],[Date]]&lt;&gt;""),TimeSpend[[#This Row],[End Time]],"")</f>
        <v>#VALUE!</v>
      </c>
      <c r="J3968" t="e">
        <f>IF(AND(TimeSpend[[#This Row],[Personnel number]]&lt;&gt;"",TimeSpend[[#This Row],[Date]]&lt;&gt;""),TimeSpend[[#This Row],[Location]],"")</f>
        <v>#VALUE!</v>
      </c>
      <c r="K3968" t="e">
        <f>IF(AND(TimeSpend[[#This Row],[Personnel number]]&lt;&gt;"",TimeSpend[[#This Row],[Date]]&lt;&gt;""),TimeSpend[[#This Row],[Task]],"")</f>
        <v>#VALUE!</v>
      </c>
      <c r="L3968" t="e">
        <f>IF(AND(TimeSpend[[#This Row],[Personnel number]]&lt;&gt;"",TimeSpend[[#This Row],[Date]]&lt;&gt;""),Utilization!$J$2,"")</f>
        <v>#VALUE!</v>
      </c>
      <c r="M3968" t="e">
        <f>IF(AND(TimeSpend[[#This Row],[Personnel number]]&lt;&gt;"",TimeSpend[[#This Row],[Date]]&lt;&gt;""),TimeSpend[[#This Row],[Employee Name]],"")</f>
        <v>#VALUE!</v>
      </c>
      <c r="N3968" t="e">
        <f t="shared" si="124"/>
        <v>#VALUE!</v>
      </c>
      <c r="O3968" t="e">
        <f t="shared" si="125"/>
        <v>#VALUE!</v>
      </c>
      <c r="P3968" t="e">
        <f>IF(D3968&lt;&gt;"",VLOOKUP(D3968,Projects!B:C,2,0),"")</f>
        <v>#VALUE!</v>
      </c>
    </row>
    <row r="3969" spans="1:16" x14ac:dyDescent="0.25">
      <c r="A3969" t="e">
        <f>UPPER(IF(AND(TimeSpend[[#This Row],[Personnel number]]&lt;&gt;"",TimeSpend[[#This Row],[Date]]&lt;&gt;""),TimeSpend[[#This Row],[Personnel number]],""))</f>
        <v>#VALUE!</v>
      </c>
      <c r="B3969" s="85" t="e">
        <f>IF(AND(TimeSpend[[#This Row],[Personnel number]]&lt;&gt;"",TimeSpend[[#This Row],[Date]]&lt;&gt;""),TEXT(TimeSpend[[#This Row],[Date]],"[$-409]yyyyMMdd"),"")</f>
        <v>#VALUE!</v>
      </c>
      <c r="C3969" s="33" t="e">
        <f>IF(AND(TimeSpend[[#This Row],[Personnel number]]&lt;&gt;"",TimeSpend[[#This Row],[Date]]&lt;&gt;""),SUBSTITUTE(TimeSpend[[#This Row],[Hours]],",","."),"")</f>
        <v>#VALUE!</v>
      </c>
      <c r="D3969" t="e">
        <f>IF(AND(TimeSpend[[#This Row],[Personnel number]]&lt;&gt;"",TimeSpend[[#This Row],[Date]]&lt;&gt;""),TimeSpend[[#This Row],[Network]],"")</f>
        <v>#VALUE!</v>
      </c>
      <c r="E3969" t="e">
        <f>IF(AND(TimeSpend[[#This Row],[Personnel number]]&lt;&gt;"",TimeSpend[[#This Row],[Date]]&lt;&gt;""),TimeSpend[[#This Row],[Network Description]],"")</f>
        <v>#VALUE!</v>
      </c>
      <c r="F3969" t="e">
        <f>IF(AND(TimeSpend[[#This Row],[Personnel number]]&lt;&gt;"",TimeSpend[[#This Row],[Date]]&lt;&gt;""),TimeSpend[[#This Row],[Activity]],"")</f>
        <v>#VALUE!</v>
      </c>
      <c r="G3969" t="e">
        <f>IF(AND(TimeSpend[[#This Row],[Personnel number]]&lt;&gt;"",TimeSpend[[#This Row],[Date]]&lt;&gt;""),TimeSpend[[#This Row],[Activity description]],"")</f>
        <v>#VALUE!</v>
      </c>
      <c r="H3969" s="36" t="e">
        <f>IF(AND(TimeSpend[[#This Row],[Personnel number]]&lt;&gt;"",TimeSpend[[#This Row],[Date]]&lt;&gt;""),TimeSpend[[#This Row],[Start Time]],"")</f>
        <v>#VALUE!</v>
      </c>
      <c r="I3969" s="36" t="e">
        <f>IF(AND(TimeSpend[[#This Row],[Personnel number]]&lt;&gt;"",TimeSpend[[#This Row],[Date]]&lt;&gt;""),TimeSpend[[#This Row],[End Time]],"")</f>
        <v>#VALUE!</v>
      </c>
      <c r="J3969" t="e">
        <f>IF(AND(TimeSpend[[#This Row],[Personnel number]]&lt;&gt;"",TimeSpend[[#This Row],[Date]]&lt;&gt;""),TimeSpend[[#This Row],[Location]],"")</f>
        <v>#VALUE!</v>
      </c>
      <c r="K3969" t="e">
        <f>IF(AND(TimeSpend[[#This Row],[Personnel number]]&lt;&gt;"",TimeSpend[[#This Row],[Date]]&lt;&gt;""),TimeSpend[[#This Row],[Task]],"")</f>
        <v>#VALUE!</v>
      </c>
      <c r="L3969" t="e">
        <f>IF(AND(TimeSpend[[#This Row],[Personnel number]]&lt;&gt;"",TimeSpend[[#This Row],[Date]]&lt;&gt;""),Utilization!$J$2,"")</f>
        <v>#VALUE!</v>
      </c>
      <c r="M3969" t="e">
        <f>IF(AND(TimeSpend[[#This Row],[Personnel number]]&lt;&gt;"",TimeSpend[[#This Row],[Date]]&lt;&gt;""),TimeSpend[[#This Row],[Employee Name]],"")</f>
        <v>#VALUE!</v>
      </c>
      <c r="N3969" t="e">
        <f t="shared" si="124"/>
        <v>#VALUE!</v>
      </c>
      <c r="O3969" t="e">
        <f t="shared" si="125"/>
        <v>#VALUE!</v>
      </c>
      <c r="P3969" t="e">
        <f>IF(D3969&lt;&gt;"",VLOOKUP(D3969,Projects!B:C,2,0),"")</f>
        <v>#VALUE!</v>
      </c>
    </row>
    <row r="3970" spans="1:16" x14ac:dyDescent="0.25">
      <c r="A3970" t="e">
        <f>UPPER(IF(AND(TimeSpend[[#This Row],[Personnel number]]&lt;&gt;"",TimeSpend[[#This Row],[Date]]&lt;&gt;""),TimeSpend[[#This Row],[Personnel number]],""))</f>
        <v>#VALUE!</v>
      </c>
      <c r="B3970" s="85" t="e">
        <f>IF(AND(TimeSpend[[#This Row],[Personnel number]]&lt;&gt;"",TimeSpend[[#This Row],[Date]]&lt;&gt;""),TEXT(TimeSpend[[#This Row],[Date]],"[$-409]yyyyMMdd"),"")</f>
        <v>#VALUE!</v>
      </c>
      <c r="C3970" s="33" t="e">
        <f>IF(AND(TimeSpend[[#This Row],[Personnel number]]&lt;&gt;"",TimeSpend[[#This Row],[Date]]&lt;&gt;""),SUBSTITUTE(TimeSpend[[#This Row],[Hours]],",","."),"")</f>
        <v>#VALUE!</v>
      </c>
      <c r="D3970" t="e">
        <f>IF(AND(TimeSpend[[#This Row],[Personnel number]]&lt;&gt;"",TimeSpend[[#This Row],[Date]]&lt;&gt;""),TimeSpend[[#This Row],[Network]],"")</f>
        <v>#VALUE!</v>
      </c>
      <c r="E3970" t="e">
        <f>IF(AND(TimeSpend[[#This Row],[Personnel number]]&lt;&gt;"",TimeSpend[[#This Row],[Date]]&lt;&gt;""),TimeSpend[[#This Row],[Network Description]],"")</f>
        <v>#VALUE!</v>
      </c>
      <c r="F3970" t="e">
        <f>IF(AND(TimeSpend[[#This Row],[Personnel number]]&lt;&gt;"",TimeSpend[[#This Row],[Date]]&lt;&gt;""),TimeSpend[[#This Row],[Activity]],"")</f>
        <v>#VALUE!</v>
      </c>
      <c r="G3970" t="e">
        <f>IF(AND(TimeSpend[[#This Row],[Personnel number]]&lt;&gt;"",TimeSpend[[#This Row],[Date]]&lt;&gt;""),TimeSpend[[#This Row],[Activity description]],"")</f>
        <v>#VALUE!</v>
      </c>
      <c r="H3970" s="36" t="e">
        <f>IF(AND(TimeSpend[[#This Row],[Personnel number]]&lt;&gt;"",TimeSpend[[#This Row],[Date]]&lt;&gt;""),TimeSpend[[#This Row],[Start Time]],"")</f>
        <v>#VALUE!</v>
      </c>
      <c r="I3970" s="36" t="e">
        <f>IF(AND(TimeSpend[[#This Row],[Personnel number]]&lt;&gt;"",TimeSpend[[#This Row],[Date]]&lt;&gt;""),TimeSpend[[#This Row],[End Time]],"")</f>
        <v>#VALUE!</v>
      </c>
      <c r="J3970" t="e">
        <f>IF(AND(TimeSpend[[#This Row],[Personnel number]]&lt;&gt;"",TimeSpend[[#This Row],[Date]]&lt;&gt;""),TimeSpend[[#This Row],[Location]],"")</f>
        <v>#VALUE!</v>
      </c>
      <c r="K3970" t="e">
        <f>IF(AND(TimeSpend[[#This Row],[Personnel number]]&lt;&gt;"",TimeSpend[[#This Row],[Date]]&lt;&gt;""),TimeSpend[[#This Row],[Task]],"")</f>
        <v>#VALUE!</v>
      </c>
      <c r="L3970" t="e">
        <f>IF(AND(TimeSpend[[#This Row],[Personnel number]]&lt;&gt;"",TimeSpend[[#This Row],[Date]]&lt;&gt;""),Utilization!$J$2,"")</f>
        <v>#VALUE!</v>
      </c>
      <c r="M3970" t="e">
        <f>IF(AND(TimeSpend[[#This Row],[Personnel number]]&lt;&gt;"",TimeSpend[[#This Row],[Date]]&lt;&gt;""),TimeSpend[[#This Row],[Employee Name]],"")</f>
        <v>#VALUE!</v>
      </c>
      <c r="N3970" t="e">
        <f t="shared" si="124"/>
        <v>#VALUE!</v>
      </c>
      <c r="O3970" t="e">
        <f t="shared" si="125"/>
        <v>#VALUE!</v>
      </c>
      <c r="P3970" t="e">
        <f>IF(D3970&lt;&gt;"",VLOOKUP(D3970,Projects!B:C,2,0),"")</f>
        <v>#VALUE!</v>
      </c>
    </row>
    <row r="3971" spans="1:16" x14ac:dyDescent="0.25">
      <c r="A3971" t="e">
        <f>UPPER(IF(AND(TimeSpend[[#This Row],[Personnel number]]&lt;&gt;"",TimeSpend[[#This Row],[Date]]&lt;&gt;""),TimeSpend[[#This Row],[Personnel number]],""))</f>
        <v>#VALUE!</v>
      </c>
      <c r="B3971" s="85" t="e">
        <f>IF(AND(TimeSpend[[#This Row],[Personnel number]]&lt;&gt;"",TimeSpend[[#This Row],[Date]]&lt;&gt;""),TEXT(TimeSpend[[#This Row],[Date]],"[$-409]yyyyMMdd"),"")</f>
        <v>#VALUE!</v>
      </c>
      <c r="C3971" s="33" t="e">
        <f>IF(AND(TimeSpend[[#This Row],[Personnel number]]&lt;&gt;"",TimeSpend[[#This Row],[Date]]&lt;&gt;""),SUBSTITUTE(TimeSpend[[#This Row],[Hours]],",","."),"")</f>
        <v>#VALUE!</v>
      </c>
      <c r="D3971" t="e">
        <f>IF(AND(TimeSpend[[#This Row],[Personnel number]]&lt;&gt;"",TimeSpend[[#This Row],[Date]]&lt;&gt;""),TimeSpend[[#This Row],[Network]],"")</f>
        <v>#VALUE!</v>
      </c>
      <c r="E3971" t="e">
        <f>IF(AND(TimeSpend[[#This Row],[Personnel number]]&lt;&gt;"",TimeSpend[[#This Row],[Date]]&lt;&gt;""),TimeSpend[[#This Row],[Network Description]],"")</f>
        <v>#VALUE!</v>
      </c>
      <c r="F3971" t="e">
        <f>IF(AND(TimeSpend[[#This Row],[Personnel number]]&lt;&gt;"",TimeSpend[[#This Row],[Date]]&lt;&gt;""),TimeSpend[[#This Row],[Activity]],"")</f>
        <v>#VALUE!</v>
      </c>
      <c r="G3971" t="e">
        <f>IF(AND(TimeSpend[[#This Row],[Personnel number]]&lt;&gt;"",TimeSpend[[#This Row],[Date]]&lt;&gt;""),TimeSpend[[#This Row],[Activity description]],"")</f>
        <v>#VALUE!</v>
      </c>
      <c r="H3971" s="36" t="e">
        <f>IF(AND(TimeSpend[[#This Row],[Personnel number]]&lt;&gt;"",TimeSpend[[#This Row],[Date]]&lt;&gt;""),TimeSpend[[#This Row],[Start Time]],"")</f>
        <v>#VALUE!</v>
      </c>
      <c r="I3971" s="36" t="e">
        <f>IF(AND(TimeSpend[[#This Row],[Personnel number]]&lt;&gt;"",TimeSpend[[#This Row],[Date]]&lt;&gt;""),TimeSpend[[#This Row],[End Time]],"")</f>
        <v>#VALUE!</v>
      </c>
      <c r="J3971" t="e">
        <f>IF(AND(TimeSpend[[#This Row],[Personnel number]]&lt;&gt;"",TimeSpend[[#This Row],[Date]]&lt;&gt;""),TimeSpend[[#This Row],[Location]],"")</f>
        <v>#VALUE!</v>
      </c>
      <c r="K3971" t="e">
        <f>IF(AND(TimeSpend[[#This Row],[Personnel number]]&lt;&gt;"",TimeSpend[[#This Row],[Date]]&lt;&gt;""),TimeSpend[[#This Row],[Task]],"")</f>
        <v>#VALUE!</v>
      </c>
      <c r="L3971" t="e">
        <f>IF(AND(TimeSpend[[#This Row],[Personnel number]]&lt;&gt;"",TimeSpend[[#This Row],[Date]]&lt;&gt;""),Utilization!$J$2,"")</f>
        <v>#VALUE!</v>
      </c>
      <c r="M3971" t="e">
        <f>IF(AND(TimeSpend[[#This Row],[Personnel number]]&lt;&gt;"",TimeSpend[[#This Row],[Date]]&lt;&gt;""),TimeSpend[[#This Row],[Employee Name]],"")</f>
        <v>#VALUE!</v>
      </c>
      <c r="N3971" t="e">
        <f t="shared" si="124"/>
        <v>#VALUE!</v>
      </c>
      <c r="O3971" t="e">
        <f t="shared" si="125"/>
        <v>#VALUE!</v>
      </c>
      <c r="P3971" t="e">
        <f>IF(D3971&lt;&gt;"",VLOOKUP(D3971,Projects!B:C,2,0),"")</f>
        <v>#VALUE!</v>
      </c>
    </row>
    <row r="3972" spans="1:16" x14ac:dyDescent="0.25">
      <c r="A3972" t="e">
        <f>UPPER(IF(AND(TimeSpend[[#This Row],[Personnel number]]&lt;&gt;"",TimeSpend[[#This Row],[Date]]&lt;&gt;""),TimeSpend[[#This Row],[Personnel number]],""))</f>
        <v>#VALUE!</v>
      </c>
      <c r="B3972" s="85" t="e">
        <f>IF(AND(TimeSpend[[#This Row],[Personnel number]]&lt;&gt;"",TimeSpend[[#This Row],[Date]]&lt;&gt;""),TEXT(TimeSpend[[#This Row],[Date]],"[$-409]yyyyMMdd"),"")</f>
        <v>#VALUE!</v>
      </c>
      <c r="C3972" s="33" t="e">
        <f>IF(AND(TimeSpend[[#This Row],[Personnel number]]&lt;&gt;"",TimeSpend[[#This Row],[Date]]&lt;&gt;""),SUBSTITUTE(TimeSpend[[#This Row],[Hours]],",","."),"")</f>
        <v>#VALUE!</v>
      </c>
      <c r="D3972" t="e">
        <f>IF(AND(TimeSpend[[#This Row],[Personnel number]]&lt;&gt;"",TimeSpend[[#This Row],[Date]]&lt;&gt;""),TimeSpend[[#This Row],[Network]],"")</f>
        <v>#VALUE!</v>
      </c>
      <c r="E3972" t="e">
        <f>IF(AND(TimeSpend[[#This Row],[Personnel number]]&lt;&gt;"",TimeSpend[[#This Row],[Date]]&lt;&gt;""),TimeSpend[[#This Row],[Network Description]],"")</f>
        <v>#VALUE!</v>
      </c>
      <c r="F3972" t="e">
        <f>IF(AND(TimeSpend[[#This Row],[Personnel number]]&lt;&gt;"",TimeSpend[[#This Row],[Date]]&lt;&gt;""),TimeSpend[[#This Row],[Activity]],"")</f>
        <v>#VALUE!</v>
      </c>
      <c r="G3972" t="e">
        <f>IF(AND(TimeSpend[[#This Row],[Personnel number]]&lt;&gt;"",TimeSpend[[#This Row],[Date]]&lt;&gt;""),TimeSpend[[#This Row],[Activity description]],"")</f>
        <v>#VALUE!</v>
      </c>
      <c r="H3972" s="36" t="e">
        <f>IF(AND(TimeSpend[[#This Row],[Personnel number]]&lt;&gt;"",TimeSpend[[#This Row],[Date]]&lt;&gt;""),TimeSpend[[#This Row],[Start Time]],"")</f>
        <v>#VALUE!</v>
      </c>
      <c r="I3972" s="36" t="e">
        <f>IF(AND(TimeSpend[[#This Row],[Personnel number]]&lt;&gt;"",TimeSpend[[#This Row],[Date]]&lt;&gt;""),TimeSpend[[#This Row],[End Time]],"")</f>
        <v>#VALUE!</v>
      </c>
      <c r="J3972" t="e">
        <f>IF(AND(TimeSpend[[#This Row],[Personnel number]]&lt;&gt;"",TimeSpend[[#This Row],[Date]]&lt;&gt;""),TimeSpend[[#This Row],[Location]],"")</f>
        <v>#VALUE!</v>
      </c>
      <c r="K3972" t="e">
        <f>IF(AND(TimeSpend[[#This Row],[Personnel number]]&lt;&gt;"",TimeSpend[[#This Row],[Date]]&lt;&gt;""),TimeSpend[[#This Row],[Task]],"")</f>
        <v>#VALUE!</v>
      </c>
      <c r="L3972" t="e">
        <f>IF(AND(TimeSpend[[#This Row],[Personnel number]]&lt;&gt;"",TimeSpend[[#This Row],[Date]]&lt;&gt;""),Utilization!$J$2,"")</f>
        <v>#VALUE!</v>
      </c>
      <c r="M3972" t="e">
        <f>IF(AND(TimeSpend[[#This Row],[Personnel number]]&lt;&gt;"",TimeSpend[[#This Row],[Date]]&lt;&gt;""),TimeSpend[[#This Row],[Employee Name]],"")</f>
        <v>#VALUE!</v>
      </c>
      <c r="N3972" t="e">
        <f t="shared" si="124"/>
        <v>#VALUE!</v>
      </c>
      <c r="O3972" t="e">
        <f t="shared" si="125"/>
        <v>#VALUE!</v>
      </c>
      <c r="P3972" t="e">
        <f>IF(D3972&lt;&gt;"",VLOOKUP(D3972,Projects!B:C,2,0),"")</f>
        <v>#VALUE!</v>
      </c>
    </row>
    <row r="3973" spans="1:16" x14ac:dyDescent="0.25">
      <c r="A3973" t="e">
        <f>UPPER(IF(AND(TimeSpend[[#This Row],[Personnel number]]&lt;&gt;"",TimeSpend[[#This Row],[Date]]&lt;&gt;""),TimeSpend[[#This Row],[Personnel number]],""))</f>
        <v>#VALUE!</v>
      </c>
      <c r="B3973" s="85" t="e">
        <f>IF(AND(TimeSpend[[#This Row],[Personnel number]]&lt;&gt;"",TimeSpend[[#This Row],[Date]]&lt;&gt;""),TEXT(TimeSpend[[#This Row],[Date]],"[$-409]yyyyMMdd"),"")</f>
        <v>#VALUE!</v>
      </c>
      <c r="C3973" s="33" t="e">
        <f>IF(AND(TimeSpend[[#This Row],[Personnel number]]&lt;&gt;"",TimeSpend[[#This Row],[Date]]&lt;&gt;""),SUBSTITUTE(TimeSpend[[#This Row],[Hours]],",","."),"")</f>
        <v>#VALUE!</v>
      </c>
      <c r="D3973" t="e">
        <f>IF(AND(TimeSpend[[#This Row],[Personnel number]]&lt;&gt;"",TimeSpend[[#This Row],[Date]]&lt;&gt;""),TimeSpend[[#This Row],[Network]],"")</f>
        <v>#VALUE!</v>
      </c>
      <c r="E3973" t="e">
        <f>IF(AND(TimeSpend[[#This Row],[Personnel number]]&lt;&gt;"",TimeSpend[[#This Row],[Date]]&lt;&gt;""),TimeSpend[[#This Row],[Network Description]],"")</f>
        <v>#VALUE!</v>
      </c>
      <c r="F3973" t="e">
        <f>IF(AND(TimeSpend[[#This Row],[Personnel number]]&lt;&gt;"",TimeSpend[[#This Row],[Date]]&lt;&gt;""),TimeSpend[[#This Row],[Activity]],"")</f>
        <v>#VALUE!</v>
      </c>
      <c r="G3973" t="e">
        <f>IF(AND(TimeSpend[[#This Row],[Personnel number]]&lt;&gt;"",TimeSpend[[#This Row],[Date]]&lt;&gt;""),TimeSpend[[#This Row],[Activity description]],"")</f>
        <v>#VALUE!</v>
      </c>
      <c r="H3973" s="36" t="e">
        <f>IF(AND(TimeSpend[[#This Row],[Personnel number]]&lt;&gt;"",TimeSpend[[#This Row],[Date]]&lt;&gt;""),TimeSpend[[#This Row],[Start Time]],"")</f>
        <v>#VALUE!</v>
      </c>
      <c r="I3973" s="36" t="e">
        <f>IF(AND(TimeSpend[[#This Row],[Personnel number]]&lt;&gt;"",TimeSpend[[#This Row],[Date]]&lt;&gt;""),TimeSpend[[#This Row],[End Time]],"")</f>
        <v>#VALUE!</v>
      </c>
      <c r="J3973" t="e">
        <f>IF(AND(TimeSpend[[#This Row],[Personnel number]]&lt;&gt;"",TimeSpend[[#This Row],[Date]]&lt;&gt;""),TimeSpend[[#This Row],[Location]],"")</f>
        <v>#VALUE!</v>
      </c>
      <c r="K3973" t="e">
        <f>IF(AND(TimeSpend[[#This Row],[Personnel number]]&lt;&gt;"",TimeSpend[[#This Row],[Date]]&lt;&gt;""),TimeSpend[[#This Row],[Task]],"")</f>
        <v>#VALUE!</v>
      </c>
      <c r="L3973" t="e">
        <f>IF(AND(TimeSpend[[#This Row],[Personnel number]]&lt;&gt;"",TimeSpend[[#This Row],[Date]]&lt;&gt;""),Utilization!$J$2,"")</f>
        <v>#VALUE!</v>
      </c>
      <c r="M3973" t="e">
        <f>IF(AND(TimeSpend[[#This Row],[Personnel number]]&lt;&gt;"",TimeSpend[[#This Row],[Date]]&lt;&gt;""),TimeSpend[[#This Row],[Employee Name]],"")</f>
        <v>#VALUE!</v>
      </c>
      <c r="N3973" t="e">
        <f t="shared" si="124"/>
        <v>#VALUE!</v>
      </c>
      <c r="O3973" t="e">
        <f t="shared" si="125"/>
        <v>#VALUE!</v>
      </c>
      <c r="P3973" t="e">
        <f>IF(D3973&lt;&gt;"",VLOOKUP(D3973,Projects!B:C,2,0),"")</f>
        <v>#VALUE!</v>
      </c>
    </row>
    <row r="3974" spans="1:16" x14ac:dyDescent="0.25">
      <c r="A3974" t="e">
        <f>UPPER(IF(AND(TimeSpend[[#This Row],[Personnel number]]&lt;&gt;"",TimeSpend[[#This Row],[Date]]&lt;&gt;""),TimeSpend[[#This Row],[Personnel number]],""))</f>
        <v>#VALUE!</v>
      </c>
      <c r="B3974" s="85" t="e">
        <f>IF(AND(TimeSpend[[#This Row],[Personnel number]]&lt;&gt;"",TimeSpend[[#This Row],[Date]]&lt;&gt;""),TEXT(TimeSpend[[#This Row],[Date]],"[$-409]yyyyMMdd"),"")</f>
        <v>#VALUE!</v>
      </c>
      <c r="C3974" s="33" t="e">
        <f>IF(AND(TimeSpend[[#This Row],[Personnel number]]&lt;&gt;"",TimeSpend[[#This Row],[Date]]&lt;&gt;""),SUBSTITUTE(TimeSpend[[#This Row],[Hours]],",","."),"")</f>
        <v>#VALUE!</v>
      </c>
      <c r="D3974" t="e">
        <f>IF(AND(TimeSpend[[#This Row],[Personnel number]]&lt;&gt;"",TimeSpend[[#This Row],[Date]]&lt;&gt;""),TimeSpend[[#This Row],[Network]],"")</f>
        <v>#VALUE!</v>
      </c>
      <c r="E3974" t="e">
        <f>IF(AND(TimeSpend[[#This Row],[Personnel number]]&lt;&gt;"",TimeSpend[[#This Row],[Date]]&lt;&gt;""),TimeSpend[[#This Row],[Network Description]],"")</f>
        <v>#VALUE!</v>
      </c>
      <c r="F3974" t="e">
        <f>IF(AND(TimeSpend[[#This Row],[Personnel number]]&lt;&gt;"",TimeSpend[[#This Row],[Date]]&lt;&gt;""),TimeSpend[[#This Row],[Activity]],"")</f>
        <v>#VALUE!</v>
      </c>
      <c r="G3974" t="e">
        <f>IF(AND(TimeSpend[[#This Row],[Personnel number]]&lt;&gt;"",TimeSpend[[#This Row],[Date]]&lt;&gt;""),TimeSpend[[#This Row],[Activity description]],"")</f>
        <v>#VALUE!</v>
      </c>
      <c r="H3974" s="36" t="e">
        <f>IF(AND(TimeSpend[[#This Row],[Personnel number]]&lt;&gt;"",TimeSpend[[#This Row],[Date]]&lt;&gt;""),TimeSpend[[#This Row],[Start Time]],"")</f>
        <v>#VALUE!</v>
      </c>
      <c r="I3974" s="36" t="e">
        <f>IF(AND(TimeSpend[[#This Row],[Personnel number]]&lt;&gt;"",TimeSpend[[#This Row],[Date]]&lt;&gt;""),TimeSpend[[#This Row],[End Time]],"")</f>
        <v>#VALUE!</v>
      </c>
      <c r="J3974" t="e">
        <f>IF(AND(TimeSpend[[#This Row],[Personnel number]]&lt;&gt;"",TimeSpend[[#This Row],[Date]]&lt;&gt;""),TimeSpend[[#This Row],[Location]],"")</f>
        <v>#VALUE!</v>
      </c>
      <c r="K3974" t="e">
        <f>IF(AND(TimeSpend[[#This Row],[Personnel number]]&lt;&gt;"",TimeSpend[[#This Row],[Date]]&lt;&gt;""),TimeSpend[[#This Row],[Task]],"")</f>
        <v>#VALUE!</v>
      </c>
      <c r="L3974" t="e">
        <f>IF(AND(TimeSpend[[#This Row],[Personnel number]]&lt;&gt;"",TimeSpend[[#This Row],[Date]]&lt;&gt;""),Utilization!$J$2,"")</f>
        <v>#VALUE!</v>
      </c>
      <c r="M3974" t="e">
        <f>IF(AND(TimeSpend[[#This Row],[Personnel number]]&lt;&gt;"",TimeSpend[[#This Row],[Date]]&lt;&gt;""),TimeSpend[[#This Row],[Employee Name]],"")</f>
        <v>#VALUE!</v>
      </c>
      <c r="N3974" t="e">
        <f t="shared" si="124"/>
        <v>#VALUE!</v>
      </c>
      <c r="O3974" t="e">
        <f t="shared" si="125"/>
        <v>#VALUE!</v>
      </c>
      <c r="P3974" t="e">
        <f>IF(D3974&lt;&gt;"",VLOOKUP(D3974,Projects!B:C,2,0),"")</f>
        <v>#VALUE!</v>
      </c>
    </row>
    <row r="3975" spans="1:16" x14ac:dyDescent="0.25">
      <c r="A3975" t="e">
        <f>UPPER(IF(AND(TimeSpend[[#This Row],[Personnel number]]&lt;&gt;"",TimeSpend[[#This Row],[Date]]&lt;&gt;""),TimeSpend[[#This Row],[Personnel number]],""))</f>
        <v>#VALUE!</v>
      </c>
      <c r="B3975" s="85" t="e">
        <f>IF(AND(TimeSpend[[#This Row],[Personnel number]]&lt;&gt;"",TimeSpend[[#This Row],[Date]]&lt;&gt;""),TEXT(TimeSpend[[#This Row],[Date]],"[$-409]yyyyMMdd"),"")</f>
        <v>#VALUE!</v>
      </c>
      <c r="C3975" s="33" t="e">
        <f>IF(AND(TimeSpend[[#This Row],[Personnel number]]&lt;&gt;"",TimeSpend[[#This Row],[Date]]&lt;&gt;""),SUBSTITUTE(TimeSpend[[#This Row],[Hours]],",","."),"")</f>
        <v>#VALUE!</v>
      </c>
      <c r="D3975" t="e">
        <f>IF(AND(TimeSpend[[#This Row],[Personnel number]]&lt;&gt;"",TimeSpend[[#This Row],[Date]]&lt;&gt;""),TimeSpend[[#This Row],[Network]],"")</f>
        <v>#VALUE!</v>
      </c>
      <c r="E3975" t="e">
        <f>IF(AND(TimeSpend[[#This Row],[Personnel number]]&lt;&gt;"",TimeSpend[[#This Row],[Date]]&lt;&gt;""),TimeSpend[[#This Row],[Network Description]],"")</f>
        <v>#VALUE!</v>
      </c>
      <c r="F3975" t="e">
        <f>IF(AND(TimeSpend[[#This Row],[Personnel number]]&lt;&gt;"",TimeSpend[[#This Row],[Date]]&lt;&gt;""),TimeSpend[[#This Row],[Activity]],"")</f>
        <v>#VALUE!</v>
      </c>
      <c r="G3975" t="e">
        <f>IF(AND(TimeSpend[[#This Row],[Personnel number]]&lt;&gt;"",TimeSpend[[#This Row],[Date]]&lt;&gt;""),TimeSpend[[#This Row],[Activity description]],"")</f>
        <v>#VALUE!</v>
      </c>
      <c r="H3975" s="36" t="e">
        <f>IF(AND(TimeSpend[[#This Row],[Personnel number]]&lt;&gt;"",TimeSpend[[#This Row],[Date]]&lt;&gt;""),TimeSpend[[#This Row],[Start Time]],"")</f>
        <v>#VALUE!</v>
      </c>
      <c r="I3975" s="36" t="e">
        <f>IF(AND(TimeSpend[[#This Row],[Personnel number]]&lt;&gt;"",TimeSpend[[#This Row],[Date]]&lt;&gt;""),TimeSpend[[#This Row],[End Time]],"")</f>
        <v>#VALUE!</v>
      </c>
      <c r="J3975" t="e">
        <f>IF(AND(TimeSpend[[#This Row],[Personnel number]]&lt;&gt;"",TimeSpend[[#This Row],[Date]]&lt;&gt;""),TimeSpend[[#This Row],[Location]],"")</f>
        <v>#VALUE!</v>
      </c>
      <c r="K3975" t="e">
        <f>IF(AND(TimeSpend[[#This Row],[Personnel number]]&lt;&gt;"",TimeSpend[[#This Row],[Date]]&lt;&gt;""),TimeSpend[[#This Row],[Task]],"")</f>
        <v>#VALUE!</v>
      </c>
      <c r="L3975" t="e">
        <f>IF(AND(TimeSpend[[#This Row],[Personnel number]]&lt;&gt;"",TimeSpend[[#This Row],[Date]]&lt;&gt;""),Utilization!$J$2,"")</f>
        <v>#VALUE!</v>
      </c>
      <c r="M3975" t="e">
        <f>IF(AND(TimeSpend[[#This Row],[Personnel number]]&lt;&gt;"",TimeSpend[[#This Row],[Date]]&lt;&gt;""),TimeSpend[[#This Row],[Employee Name]],"")</f>
        <v>#VALUE!</v>
      </c>
      <c r="N3975" t="e">
        <f t="shared" si="124"/>
        <v>#VALUE!</v>
      </c>
      <c r="O3975" t="e">
        <f t="shared" si="125"/>
        <v>#VALUE!</v>
      </c>
      <c r="P3975" t="e">
        <f>IF(D3975&lt;&gt;"",VLOOKUP(D3975,Projects!B:C,2,0),"")</f>
        <v>#VALUE!</v>
      </c>
    </row>
    <row r="3976" spans="1:16" x14ac:dyDescent="0.25">
      <c r="A3976" t="e">
        <f>UPPER(IF(AND(TimeSpend[[#This Row],[Personnel number]]&lt;&gt;"",TimeSpend[[#This Row],[Date]]&lt;&gt;""),TimeSpend[[#This Row],[Personnel number]],""))</f>
        <v>#VALUE!</v>
      </c>
      <c r="B3976" s="85" t="e">
        <f>IF(AND(TimeSpend[[#This Row],[Personnel number]]&lt;&gt;"",TimeSpend[[#This Row],[Date]]&lt;&gt;""),TEXT(TimeSpend[[#This Row],[Date]],"[$-409]yyyyMMdd"),"")</f>
        <v>#VALUE!</v>
      </c>
      <c r="C3976" s="33" t="e">
        <f>IF(AND(TimeSpend[[#This Row],[Personnel number]]&lt;&gt;"",TimeSpend[[#This Row],[Date]]&lt;&gt;""),SUBSTITUTE(TimeSpend[[#This Row],[Hours]],",","."),"")</f>
        <v>#VALUE!</v>
      </c>
      <c r="D3976" t="e">
        <f>IF(AND(TimeSpend[[#This Row],[Personnel number]]&lt;&gt;"",TimeSpend[[#This Row],[Date]]&lt;&gt;""),TimeSpend[[#This Row],[Network]],"")</f>
        <v>#VALUE!</v>
      </c>
      <c r="E3976" t="e">
        <f>IF(AND(TimeSpend[[#This Row],[Personnel number]]&lt;&gt;"",TimeSpend[[#This Row],[Date]]&lt;&gt;""),TimeSpend[[#This Row],[Network Description]],"")</f>
        <v>#VALUE!</v>
      </c>
      <c r="F3976" t="e">
        <f>IF(AND(TimeSpend[[#This Row],[Personnel number]]&lt;&gt;"",TimeSpend[[#This Row],[Date]]&lt;&gt;""),TimeSpend[[#This Row],[Activity]],"")</f>
        <v>#VALUE!</v>
      </c>
      <c r="G3976" t="e">
        <f>IF(AND(TimeSpend[[#This Row],[Personnel number]]&lt;&gt;"",TimeSpend[[#This Row],[Date]]&lt;&gt;""),TimeSpend[[#This Row],[Activity description]],"")</f>
        <v>#VALUE!</v>
      </c>
      <c r="H3976" s="36" t="e">
        <f>IF(AND(TimeSpend[[#This Row],[Personnel number]]&lt;&gt;"",TimeSpend[[#This Row],[Date]]&lt;&gt;""),TimeSpend[[#This Row],[Start Time]],"")</f>
        <v>#VALUE!</v>
      </c>
      <c r="I3976" s="36" t="e">
        <f>IF(AND(TimeSpend[[#This Row],[Personnel number]]&lt;&gt;"",TimeSpend[[#This Row],[Date]]&lt;&gt;""),TimeSpend[[#This Row],[End Time]],"")</f>
        <v>#VALUE!</v>
      </c>
      <c r="J3976" t="e">
        <f>IF(AND(TimeSpend[[#This Row],[Personnel number]]&lt;&gt;"",TimeSpend[[#This Row],[Date]]&lt;&gt;""),TimeSpend[[#This Row],[Location]],"")</f>
        <v>#VALUE!</v>
      </c>
      <c r="K3976" t="e">
        <f>IF(AND(TimeSpend[[#This Row],[Personnel number]]&lt;&gt;"",TimeSpend[[#This Row],[Date]]&lt;&gt;""),TimeSpend[[#This Row],[Task]],"")</f>
        <v>#VALUE!</v>
      </c>
      <c r="L3976" t="e">
        <f>IF(AND(TimeSpend[[#This Row],[Personnel number]]&lt;&gt;"",TimeSpend[[#This Row],[Date]]&lt;&gt;""),Utilization!$J$2,"")</f>
        <v>#VALUE!</v>
      </c>
      <c r="M3976" t="e">
        <f>IF(AND(TimeSpend[[#This Row],[Personnel number]]&lt;&gt;"",TimeSpend[[#This Row],[Date]]&lt;&gt;""),TimeSpend[[#This Row],[Employee Name]],"")</f>
        <v>#VALUE!</v>
      </c>
      <c r="N3976" t="e">
        <f t="shared" si="124"/>
        <v>#VALUE!</v>
      </c>
      <c r="O3976" t="e">
        <f t="shared" si="125"/>
        <v>#VALUE!</v>
      </c>
      <c r="P3976" t="e">
        <f>IF(D3976&lt;&gt;"",VLOOKUP(D3976,Projects!B:C,2,0),"")</f>
        <v>#VALUE!</v>
      </c>
    </row>
    <row r="3977" spans="1:16" x14ac:dyDescent="0.25">
      <c r="A3977" t="e">
        <f>UPPER(IF(AND(TimeSpend[[#This Row],[Personnel number]]&lt;&gt;"",TimeSpend[[#This Row],[Date]]&lt;&gt;""),TimeSpend[[#This Row],[Personnel number]],""))</f>
        <v>#VALUE!</v>
      </c>
      <c r="B3977" s="85" t="e">
        <f>IF(AND(TimeSpend[[#This Row],[Personnel number]]&lt;&gt;"",TimeSpend[[#This Row],[Date]]&lt;&gt;""),TEXT(TimeSpend[[#This Row],[Date]],"[$-409]yyyyMMdd"),"")</f>
        <v>#VALUE!</v>
      </c>
      <c r="C3977" s="33" t="e">
        <f>IF(AND(TimeSpend[[#This Row],[Personnel number]]&lt;&gt;"",TimeSpend[[#This Row],[Date]]&lt;&gt;""),SUBSTITUTE(TimeSpend[[#This Row],[Hours]],",","."),"")</f>
        <v>#VALUE!</v>
      </c>
      <c r="D3977" t="e">
        <f>IF(AND(TimeSpend[[#This Row],[Personnel number]]&lt;&gt;"",TimeSpend[[#This Row],[Date]]&lt;&gt;""),TimeSpend[[#This Row],[Network]],"")</f>
        <v>#VALUE!</v>
      </c>
      <c r="E3977" t="e">
        <f>IF(AND(TimeSpend[[#This Row],[Personnel number]]&lt;&gt;"",TimeSpend[[#This Row],[Date]]&lt;&gt;""),TimeSpend[[#This Row],[Network Description]],"")</f>
        <v>#VALUE!</v>
      </c>
      <c r="F3977" t="e">
        <f>IF(AND(TimeSpend[[#This Row],[Personnel number]]&lt;&gt;"",TimeSpend[[#This Row],[Date]]&lt;&gt;""),TimeSpend[[#This Row],[Activity]],"")</f>
        <v>#VALUE!</v>
      </c>
      <c r="G3977" t="e">
        <f>IF(AND(TimeSpend[[#This Row],[Personnel number]]&lt;&gt;"",TimeSpend[[#This Row],[Date]]&lt;&gt;""),TimeSpend[[#This Row],[Activity description]],"")</f>
        <v>#VALUE!</v>
      </c>
      <c r="H3977" s="36" t="e">
        <f>IF(AND(TimeSpend[[#This Row],[Personnel number]]&lt;&gt;"",TimeSpend[[#This Row],[Date]]&lt;&gt;""),TimeSpend[[#This Row],[Start Time]],"")</f>
        <v>#VALUE!</v>
      </c>
      <c r="I3977" s="36" t="e">
        <f>IF(AND(TimeSpend[[#This Row],[Personnel number]]&lt;&gt;"",TimeSpend[[#This Row],[Date]]&lt;&gt;""),TimeSpend[[#This Row],[End Time]],"")</f>
        <v>#VALUE!</v>
      </c>
      <c r="J3977" t="e">
        <f>IF(AND(TimeSpend[[#This Row],[Personnel number]]&lt;&gt;"",TimeSpend[[#This Row],[Date]]&lt;&gt;""),TimeSpend[[#This Row],[Location]],"")</f>
        <v>#VALUE!</v>
      </c>
      <c r="K3977" t="e">
        <f>IF(AND(TimeSpend[[#This Row],[Personnel number]]&lt;&gt;"",TimeSpend[[#This Row],[Date]]&lt;&gt;""),TimeSpend[[#This Row],[Task]],"")</f>
        <v>#VALUE!</v>
      </c>
      <c r="L3977" t="e">
        <f>IF(AND(TimeSpend[[#This Row],[Personnel number]]&lt;&gt;"",TimeSpend[[#This Row],[Date]]&lt;&gt;""),Utilization!$J$2,"")</f>
        <v>#VALUE!</v>
      </c>
      <c r="M3977" t="e">
        <f>IF(AND(TimeSpend[[#This Row],[Personnel number]]&lt;&gt;"",TimeSpend[[#This Row],[Date]]&lt;&gt;""),TimeSpend[[#This Row],[Employee Name]],"")</f>
        <v>#VALUE!</v>
      </c>
      <c r="N3977" t="e">
        <f t="shared" si="124"/>
        <v>#VALUE!</v>
      </c>
      <c r="O3977" t="e">
        <f t="shared" si="125"/>
        <v>#VALUE!</v>
      </c>
      <c r="P3977" t="e">
        <f>IF(D3977&lt;&gt;"",VLOOKUP(D3977,Projects!B:C,2,0),"")</f>
        <v>#VALUE!</v>
      </c>
    </row>
    <row r="3978" spans="1:16" x14ac:dyDescent="0.25">
      <c r="A3978" t="e">
        <f>UPPER(IF(AND(TimeSpend[[#This Row],[Personnel number]]&lt;&gt;"",TimeSpend[[#This Row],[Date]]&lt;&gt;""),TimeSpend[[#This Row],[Personnel number]],""))</f>
        <v>#VALUE!</v>
      </c>
      <c r="B3978" s="85" t="e">
        <f>IF(AND(TimeSpend[[#This Row],[Personnel number]]&lt;&gt;"",TimeSpend[[#This Row],[Date]]&lt;&gt;""),TEXT(TimeSpend[[#This Row],[Date]],"[$-409]yyyyMMdd"),"")</f>
        <v>#VALUE!</v>
      </c>
      <c r="C3978" s="33" t="e">
        <f>IF(AND(TimeSpend[[#This Row],[Personnel number]]&lt;&gt;"",TimeSpend[[#This Row],[Date]]&lt;&gt;""),SUBSTITUTE(TimeSpend[[#This Row],[Hours]],",","."),"")</f>
        <v>#VALUE!</v>
      </c>
      <c r="D3978" t="e">
        <f>IF(AND(TimeSpend[[#This Row],[Personnel number]]&lt;&gt;"",TimeSpend[[#This Row],[Date]]&lt;&gt;""),TimeSpend[[#This Row],[Network]],"")</f>
        <v>#VALUE!</v>
      </c>
      <c r="E3978" t="e">
        <f>IF(AND(TimeSpend[[#This Row],[Personnel number]]&lt;&gt;"",TimeSpend[[#This Row],[Date]]&lt;&gt;""),TimeSpend[[#This Row],[Network Description]],"")</f>
        <v>#VALUE!</v>
      </c>
      <c r="F3978" t="e">
        <f>IF(AND(TimeSpend[[#This Row],[Personnel number]]&lt;&gt;"",TimeSpend[[#This Row],[Date]]&lt;&gt;""),TimeSpend[[#This Row],[Activity]],"")</f>
        <v>#VALUE!</v>
      </c>
      <c r="G3978" t="e">
        <f>IF(AND(TimeSpend[[#This Row],[Personnel number]]&lt;&gt;"",TimeSpend[[#This Row],[Date]]&lt;&gt;""),TimeSpend[[#This Row],[Activity description]],"")</f>
        <v>#VALUE!</v>
      </c>
      <c r="H3978" s="36" t="e">
        <f>IF(AND(TimeSpend[[#This Row],[Personnel number]]&lt;&gt;"",TimeSpend[[#This Row],[Date]]&lt;&gt;""),TimeSpend[[#This Row],[Start Time]],"")</f>
        <v>#VALUE!</v>
      </c>
      <c r="I3978" s="36" t="e">
        <f>IF(AND(TimeSpend[[#This Row],[Personnel number]]&lt;&gt;"",TimeSpend[[#This Row],[Date]]&lt;&gt;""),TimeSpend[[#This Row],[End Time]],"")</f>
        <v>#VALUE!</v>
      </c>
      <c r="J3978" t="e">
        <f>IF(AND(TimeSpend[[#This Row],[Personnel number]]&lt;&gt;"",TimeSpend[[#This Row],[Date]]&lt;&gt;""),TimeSpend[[#This Row],[Location]],"")</f>
        <v>#VALUE!</v>
      </c>
      <c r="K3978" t="e">
        <f>IF(AND(TimeSpend[[#This Row],[Personnel number]]&lt;&gt;"",TimeSpend[[#This Row],[Date]]&lt;&gt;""),TimeSpend[[#This Row],[Task]],"")</f>
        <v>#VALUE!</v>
      </c>
      <c r="L3978" t="e">
        <f>IF(AND(TimeSpend[[#This Row],[Personnel number]]&lt;&gt;"",TimeSpend[[#This Row],[Date]]&lt;&gt;""),Utilization!$J$2,"")</f>
        <v>#VALUE!</v>
      </c>
      <c r="M3978" t="e">
        <f>IF(AND(TimeSpend[[#This Row],[Personnel number]]&lt;&gt;"",TimeSpend[[#This Row],[Date]]&lt;&gt;""),TimeSpend[[#This Row],[Employee Name]],"")</f>
        <v>#VALUE!</v>
      </c>
      <c r="N3978" t="e">
        <f t="shared" si="124"/>
        <v>#VALUE!</v>
      </c>
      <c r="O3978" t="e">
        <f t="shared" si="125"/>
        <v>#VALUE!</v>
      </c>
      <c r="P3978" t="e">
        <f>IF(D3978&lt;&gt;"",VLOOKUP(D3978,Projects!B:C,2,0),"")</f>
        <v>#VALUE!</v>
      </c>
    </row>
    <row r="3979" spans="1:16" x14ac:dyDescent="0.25">
      <c r="A3979" t="e">
        <f>UPPER(IF(AND(TimeSpend[[#This Row],[Personnel number]]&lt;&gt;"",TimeSpend[[#This Row],[Date]]&lt;&gt;""),TimeSpend[[#This Row],[Personnel number]],""))</f>
        <v>#VALUE!</v>
      </c>
      <c r="B3979" s="85" t="e">
        <f>IF(AND(TimeSpend[[#This Row],[Personnel number]]&lt;&gt;"",TimeSpend[[#This Row],[Date]]&lt;&gt;""),TEXT(TimeSpend[[#This Row],[Date]],"[$-409]yyyyMMdd"),"")</f>
        <v>#VALUE!</v>
      </c>
      <c r="C3979" s="33" t="e">
        <f>IF(AND(TimeSpend[[#This Row],[Personnel number]]&lt;&gt;"",TimeSpend[[#This Row],[Date]]&lt;&gt;""),SUBSTITUTE(TimeSpend[[#This Row],[Hours]],",","."),"")</f>
        <v>#VALUE!</v>
      </c>
      <c r="D3979" t="e">
        <f>IF(AND(TimeSpend[[#This Row],[Personnel number]]&lt;&gt;"",TimeSpend[[#This Row],[Date]]&lt;&gt;""),TimeSpend[[#This Row],[Network]],"")</f>
        <v>#VALUE!</v>
      </c>
      <c r="E3979" t="e">
        <f>IF(AND(TimeSpend[[#This Row],[Personnel number]]&lt;&gt;"",TimeSpend[[#This Row],[Date]]&lt;&gt;""),TimeSpend[[#This Row],[Network Description]],"")</f>
        <v>#VALUE!</v>
      </c>
      <c r="F3979" t="e">
        <f>IF(AND(TimeSpend[[#This Row],[Personnel number]]&lt;&gt;"",TimeSpend[[#This Row],[Date]]&lt;&gt;""),TimeSpend[[#This Row],[Activity]],"")</f>
        <v>#VALUE!</v>
      </c>
      <c r="G3979" t="e">
        <f>IF(AND(TimeSpend[[#This Row],[Personnel number]]&lt;&gt;"",TimeSpend[[#This Row],[Date]]&lt;&gt;""),TimeSpend[[#This Row],[Activity description]],"")</f>
        <v>#VALUE!</v>
      </c>
      <c r="H3979" s="36" t="e">
        <f>IF(AND(TimeSpend[[#This Row],[Personnel number]]&lt;&gt;"",TimeSpend[[#This Row],[Date]]&lt;&gt;""),TimeSpend[[#This Row],[Start Time]],"")</f>
        <v>#VALUE!</v>
      </c>
      <c r="I3979" s="36" t="e">
        <f>IF(AND(TimeSpend[[#This Row],[Personnel number]]&lt;&gt;"",TimeSpend[[#This Row],[Date]]&lt;&gt;""),TimeSpend[[#This Row],[End Time]],"")</f>
        <v>#VALUE!</v>
      </c>
      <c r="J3979" t="e">
        <f>IF(AND(TimeSpend[[#This Row],[Personnel number]]&lt;&gt;"",TimeSpend[[#This Row],[Date]]&lt;&gt;""),TimeSpend[[#This Row],[Location]],"")</f>
        <v>#VALUE!</v>
      </c>
      <c r="K3979" t="e">
        <f>IF(AND(TimeSpend[[#This Row],[Personnel number]]&lt;&gt;"",TimeSpend[[#This Row],[Date]]&lt;&gt;""),TimeSpend[[#This Row],[Task]],"")</f>
        <v>#VALUE!</v>
      </c>
      <c r="L3979" t="e">
        <f>IF(AND(TimeSpend[[#This Row],[Personnel number]]&lt;&gt;"",TimeSpend[[#This Row],[Date]]&lt;&gt;""),Utilization!$J$2,"")</f>
        <v>#VALUE!</v>
      </c>
      <c r="M3979" t="e">
        <f>IF(AND(TimeSpend[[#This Row],[Personnel number]]&lt;&gt;"",TimeSpend[[#This Row],[Date]]&lt;&gt;""),TimeSpend[[#This Row],[Employee Name]],"")</f>
        <v>#VALUE!</v>
      </c>
      <c r="N3979" t="e">
        <f t="shared" si="124"/>
        <v>#VALUE!</v>
      </c>
      <c r="O3979" t="e">
        <f t="shared" si="125"/>
        <v>#VALUE!</v>
      </c>
      <c r="P3979" t="e">
        <f>IF(D3979&lt;&gt;"",VLOOKUP(D3979,Projects!B:C,2,0),"")</f>
        <v>#VALUE!</v>
      </c>
    </row>
    <row r="3980" spans="1:16" x14ac:dyDescent="0.25">
      <c r="A3980" t="e">
        <f>UPPER(IF(AND(TimeSpend[[#This Row],[Personnel number]]&lt;&gt;"",TimeSpend[[#This Row],[Date]]&lt;&gt;""),TimeSpend[[#This Row],[Personnel number]],""))</f>
        <v>#VALUE!</v>
      </c>
      <c r="B3980" s="85" t="e">
        <f>IF(AND(TimeSpend[[#This Row],[Personnel number]]&lt;&gt;"",TimeSpend[[#This Row],[Date]]&lt;&gt;""),TEXT(TimeSpend[[#This Row],[Date]],"[$-409]yyyyMMdd"),"")</f>
        <v>#VALUE!</v>
      </c>
      <c r="C3980" s="33" t="e">
        <f>IF(AND(TimeSpend[[#This Row],[Personnel number]]&lt;&gt;"",TimeSpend[[#This Row],[Date]]&lt;&gt;""),SUBSTITUTE(TimeSpend[[#This Row],[Hours]],",","."),"")</f>
        <v>#VALUE!</v>
      </c>
      <c r="D3980" t="e">
        <f>IF(AND(TimeSpend[[#This Row],[Personnel number]]&lt;&gt;"",TimeSpend[[#This Row],[Date]]&lt;&gt;""),TimeSpend[[#This Row],[Network]],"")</f>
        <v>#VALUE!</v>
      </c>
      <c r="E3980" t="e">
        <f>IF(AND(TimeSpend[[#This Row],[Personnel number]]&lt;&gt;"",TimeSpend[[#This Row],[Date]]&lt;&gt;""),TimeSpend[[#This Row],[Network Description]],"")</f>
        <v>#VALUE!</v>
      </c>
      <c r="F3980" t="e">
        <f>IF(AND(TimeSpend[[#This Row],[Personnel number]]&lt;&gt;"",TimeSpend[[#This Row],[Date]]&lt;&gt;""),TimeSpend[[#This Row],[Activity]],"")</f>
        <v>#VALUE!</v>
      </c>
      <c r="G3980" t="e">
        <f>IF(AND(TimeSpend[[#This Row],[Personnel number]]&lt;&gt;"",TimeSpend[[#This Row],[Date]]&lt;&gt;""),TimeSpend[[#This Row],[Activity description]],"")</f>
        <v>#VALUE!</v>
      </c>
      <c r="H3980" s="36" t="e">
        <f>IF(AND(TimeSpend[[#This Row],[Personnel number]]&lt;&gt;"",TimeSpend[[#This Row],[Date]]&lt;&gt;""),TimeSpend[[#This Row],[Start Time]],"")</f>
        <v>#VALUE!</v>
      </c>
      <c r="I3980" s="36" t="e">
        <f>IF(AND(TimeSpend[[#This Row],[Personnel number]]&lt;&gt;"",TimeSpend[[#This Row],[Date]]&lt;&gt;""),TimeSpend[[#This Row],[End Time]],"")</f>
        <v>#VALUE!</v>
      </c>
      <c r="J3980" t="e">
        <f>IF(AND(TimeSpend[[#This Row],[Personnel number]]&lt;&gt;"",TimeSpend[[#This Row],[Date]]&lt;&gt;""),TimeSpend[[#This Row],[Location]],"")</f>
        <v>#VALUE!</v>
      </c>
      <c r="K3980" t="e">
        <f>IF(AND(TimeSpend[[#This Row],[Personnel number]]&lt;&gt;"",TimeSpend[[#This Row],[Date]]&lt;&gt;""),TimeSpend[[#This Row],[Task]],"")</f>
        <v>#VALUE!</v>
      </c>
      <c r="L3980" t="e">
        <f>IF(AND(TimeSpend[[#This Row],[Personnel number]]&lt;&gt;"",TimeSpend[[#This Row],[Date]]&lt;&gt;""),Utilization!$J$2,"")</f>
        <v>#VALUE!</v>
      </c>
      <c r="M3980" t="e">
        <f>IF(AND(TimeSpend[[#This Row],[Personnel number]]&lt;&gt;"",TimeSpend[[#This Row],[Date]]&lt;&gt;""),TimeSpend[[#This Row],[Employee Name]],"")</f>
        <v>#VALUE!</v>
      </c>
      <c r="N3980" t="e">
        <f t="shared" si="124"/>
        <v>#VALUE!</v>
      </c>
      <c r="O3980" t="e">
        <f t="shared" si="125"/>
        <v>#VALUE!</v>
      </c>
      <c r="P3980" t="e">
        <f>IF(D3980&lt;&gt;"",VLOOKUP(D3980,Projects!B:C,2,0),"")</f>
        <v>#VALUE!</v>
      </c>
    </row>
    <row r="3981" spans="1:16" x14ac:dyDescent="0.25">
      <c r="A3981" t="e">
        <f>UPPER(IF(AND(TimeSpend[[#This Row],[Personnel number]]&lt;&gt;"",TimeSpend[[#This Row],[Date]]&lt;&gt;""),TimeSpend[[#This Row],[Personnel number]],""))</f>
        <v>#VALUE!</v>
      </c>
      <c r="B3981" s="85" t="e">
        <f>IF(AND(TimeSpend[[#This Row],[Personnel number]]&lt;&gt;"",TimeSpend[[#This Row],[Date]]&lt;&gt;""),TEXT(TimeSpend[[#This Row],[Date]],"[$-409]yyyyMMdd"),"")</f>
        <v>#VALUE!</v>
      </c>
      <c r="C3981" s="33" t="e">
        <f>IF(AND(TimeSpend[[#This Row],[Personnel number]]&lt;&gt;"",TimeSpend[[#This Row],[Date]]&lt;&gt;""),SUBSTITUTE(TimeSpend[[#This Row],[Hours]],",","."),"")</f>
        <v>#VALUE!</v>
      </c>
      <c r="D3981" t="e">
        <f>IF(AND(TimeSpend[[#This Row],[Personnel number]]&lt;&gt;"",TimeSpend[[#This Row],[Date]]&lt;&gt;""),TimeSpend[[#This Row],[Network]],"")</f>
        <v>#VALUE!</v>
      </c>
      <c r="E3981" t="e">
        <f>IF(AND(TimeSpend[[#This Row],[Personnel number]]&lt;&gt;"",TimeSpend[[#This Row],[Date]]&lt;&gt;""),TimeSpend[[#This Row],[Network Description]],"")</f>
        <v>#VALUE!</v>
      </c>
      <c r="F3981" t="e">
        <f>IF(AND(TimeSpend[[#This Row],[Personnel number]]&lt;&gt;"",TimeSpend[[#This Row],[Date]]&lt;&gt;""),TimeSpend[[#This Row],[Activity]],"")</f>
        <v>#VALUE!</v>
      </c>
      <c r="G3981" t="e">
        <f>IF(AND(TimeSpend[[#This Row],[Personnel number]]&lt;&gt;"",TimeSpend[[#This Row],[Date]]&lt;&gt;""),TimeSpend[[#This Row],[Activity description]],"")</f>
        <v>#VALUE!</v>
      </c>
      <c r="H3981" s="36" t="e">
        <f>IF(AND(TimeSpend[[#This Row],[Personnel number]]&lt;&gt;"",TimeSpend[[#This Row],[Date]]&lt;&gt;""),TimeSpend[[#This Row],[Start Time]],"")</f>
        <v>#VALUE!</v>
      </c>
      <c r="I3981" s="36" t="e">
        <f>IF(AND(TimeSpend[[#This Row],[Personnel number]]&lt;&gt;"",TimeSpend[[#This Row],[Date]]&lt;&gt;""),TimeSpend[[#This Row],[End Time]],"")</f>
        <v>#VALUE!</v>
      </c>
      <c r="J3981" t="e">
        <f>IF(AND(TimeSpend[[#This Row],[Personnel number]]&lt;&gt;"",TimeSpend[[#This Row],[Date]]&lt;&gt;""),TimeSpend[[#This Row],[Location]],"")</f>
        <v>#VALUE!</v>
      </c>
      <c r="K3981" t="e">
        <f>IF(AND(TimeSpend[[#This Row],[Personnel number]]&lt;&gt;"",TimeSpend[[#This Row],[Date]]&lt;&gt;""),TimeSpend[[#This Row],[Task]],"")</f>
        <v>#VALUE!</v>
      </c>
      <c r="L3981" t="e">
        <f>IF(AND(TimeSpend[[#This Row],[Personnel number]]&lt;&gt;"",TimeSpend[[#This Row],[Date]]&lt;&gt;""),Utilization!$J$2,"")</f>
        <v>#VALUE!</v>
      </c>
      <c r="M3981" t="e">
        <f>IF(AND(TimeSpend[[#This Row],[Personnel number]]&lt;&gt;"",TimeSpend[[#This Row],[Date]]&lt;&gt;""),TimeSpend[[#This Row],[Employee Name]],"")</f>
        <v>#VALUE!</v>
      </c>
      <c r="N3981" t="e">
        <f t="shared" si="124"/>
        <v>#VALUE!</v>
      </c>
      <c r="O3981" t="e">
        <f t="shared" si="125"/>
        <v>#VALUE!</v>
      </c>
      <c r="P3981" t="e">
        <f>IF(D3981&lt;&gt;"",VLOOKUP(D3981,Projects!B:C,2,0),"")</f>
        <v>#VALUE!</v>
      </c>
    </row>
    <row r="3982" spans="1:16" x14ac:dyDescent="0.25">
      <c r="A3982" t="e">
        <f>UPPER(IF(AND(TimeSpend[[#This Row],[Personnel number]]&lt;&gt;"",TimeSpend[[#This Row],[Date]]&lt;&gt;""),TimeSpend[[#This Row],[Personnel number]],""))</f>
        <v>#VALUE!</v>
      </c>
      <c r="B3982" s="85" t="e">
        <f>IF(AND(TimeSpend[[#This Row],[Personnel number]]&lt;&gt;"",TimeSpend[[#This Row],[Date]]&lt;&gt;""),TEXT(TimeSpend[[#This Row],[Date]],"[$-409]yyyyMMdd"),"")</f>
        <v>#VALUE!</v>
      </c>
      <c r="C3982" s="33" t="e">
        <f>IF(AND(TimeSpend[[#This Row],[Personnel number]]&lt;&gt;"",TimeSpend[[#This Row],[Date]]&lt;&gt;""),SUBSTITUTE(TimeSpend[[#This Row],[Hours]],",","."),"")</f>
        <v>#VALUE!</v>
      </c>
      <c r="D3982" t="e">
        <f>IF(AND(TimeSpend[[#This Row],[Personnel number]]&lt;&gt;"",TimeSpend[[#This Row],[Date]]&lt;&gt;""),TimeSpend[[#This Row],[Network]],"")</f>
        <v>#VALUE!</v>
      </c>
      <c r="E3982" t="e">
        <f>IF(AND(TimeSpend[[#This Row],[Personnel number]]&lt;&gt;"",TimeSpend[[#This Row],[Date]]&lt;&gt;""),TimeSpend[[#This Row],[Network Description]],"")</f>
        <v>#VALUE!</v>
      </c>
      <c r="F3982" t="e">
        <f>IF(AND(TimeSpend[[#This Row],[Personnel number]]&lt;&gt;"",TimeSpend[[#This Row],[Date]]&lt;&gt;""),TimeSpend[[#This Row],[Activity]],"")</f>
        <v>#VALUE!</v>
      </c>
      <c r="G3982" t="e">
        <f>IF(AND(TimeSpend[[#This Row],[Personnel number]]&lt;&gt;"",TimeSpend[[#This Row],[Date]]&lt;&gt;""),TimeSpend[[#This Row],[Activity description]],"")</f>
        <v>#VALUE!</v>
      </c>
      <c r="H3982" s="36" t="e">
        <f>IF(AND(TimeSpend[[#This Row],[Personnel number]]&lt;&gt;"",TimeSpend[[#This Row],[Date]]&lt;&gt;""),TimeSpend[[#This Row],[Start Time]],"")</f>
        <v>#VALUE!</v>
      </c>
      <c r="I3982" s="36" t="e">
        <f>IF(AND(TimeSpend[[#This Row],[Personnel number]]&lt;&gt;"",TimeSpend[[#This Row],[Date]]&lt;&gt;""),TimeSpend[[#This Row],[End Time]],"")</f>
        <v>#VALUE!</v>
      </c>
      <c r="J3982" t="e">
        <f>IF(AND(TimeSpend[[#This Row],[Personnel number]]&lt;&gt;"",TimeSpend[[#This Row],[Date]]&lt;&gt;""),TimeSpend[[#This Row],[Location]],"")</f>
        <v>#VALUE!</v>
      </c>
      <c r="K3982" t="e">
        <f>IF(AND(TimeSpend[[#This Row],[Personnel number]]&lt;&gt;"",TimeSpend[[#This Row],[Date]]&lt;&gt;""),TimeSpend[[#This Row],[Task]],"")</f>
        <v>#VALUE!</v>
      </c>
      <c r="L3982" t="e">
        <f>IF(AND(TimeSpend[[#This Row],[Personnel number]]&lt;&gt;"",TimeSpend[[#This Row],[Date]]&lt;&gt;""),Utilization!$J$2,"")</f>
        <v>#VALUE!</v>
      </c>
      <c r="M3982" t="e">
        <f>IF(AND(TimeSpend[[#This Row],[Personnel number]]&lt;&gt;"",TimeSpend[[#This Row],[Date]]&lt;&gt;""),TimeSpend[[#This Row],[Employee Name]],"")</f>
        <v>#VALUE!</v>
      </c>
      <c r="N3982" t="e">
        <f t="shared" si="124"/>
        <v>#VALUE!</v>
      </c>
      <c r="O3982" t="e">
        <f t="shared" si="125"/>
        <v>#VALUE!</v>
      </c>
      <c r="P3982" t="e">
        <f>IF(D3982&lt;&gt;"",VLOOKUP(D3982,Projects!B:C,2,0),"")</f>
        <v>#VALUE!</v>
      </c>
    </row>
    <row r="3983" spans="1:16" x14ac:dyDescent="0.25">
      <c r="A3983" t="e">
        <f>UPPER(IF(AND(TimeSpend[[#This Row],[Personnel number]]&lt;&gt;"",TimeSpend[[#This Row],[Date]]&lt;&gt;""),TimeSpend[[#This Row],[Personnel number]],""))</f>
        <v>#VALUE!</v>
      </c>
      <c r="B3983" s="85" t="e">
        <f>IF(AND(TimeSpend[[#This Row],[Personnel number]]&lt;&gt;"",TimeSpend[[#This Row],[Date]]&lt;&gt;""),TEXT(TimeSpend[[#This Row],[Date]],"[$-409]yyyyMMdd"),"")</f>
        <v>#VALUE!</v>
      </c>
      <c r="C3983" s="33" t="e">
        <f>IF(AND(TimeSpend[[#This Row],[Personnel number]]&lt;&gt;"",TimeSpend[[#This Row],[Date]]&lt;&gt;""),SUBSTITUTE(TimeSpend[[#This Row],[Hours]],",","."),"")</f>
        <v>#VALUE!</v>
      </c>
      <c r="D3983" t="e">
        <f>IF(AND(TimeSpend[[#This Row],[Personnel number]]&lt;&gt;"",TimeSpend[[#This Row],[Date]]&lt;&gt;""),TimeSpend[[#This Row],[Network]],"")</f>
        <v>#VALUE!</v>
      </c>
      <c r="E3983" t="e">
        <f>IF(AND(TimeSpend[[#This Row],[Personnel number]]&lt;&gt;"",TimeSpend[[#This Row],[Date]]&lt;&gt;""),TimeSpend[[#This Row],[Network Description]],"")</f>
        <v>#VALUE!</v>
      </c>
      <c r="F3983" t="e">
        <f>IF(AND(TimeSpend[[#This Row],[Personnel number]]&lt;&gt;"",TimeSpend[[#This Row],[Date]]&lt;&gt;""),TimeSpend[[#This Row],[Activity]],"")</f>
        <v>#VALUE!</v>
      </c>
      <c r="G3983" t="e">
        <f>IF(AND(TimeSpend[[#This Row],[Personnel number]]&lt;&gt;"",TimeSpend[[#This Row],[Date]]&lt;&gt;""),TimeSpend[[#This Row],[Activity description]],"")</f>
        <v>#VALUE!</v>
      </c>
      <c r="H3983" s="36" t="e">
        <f>IF(AND(TimeSpend[[#This Row],[Personnel number]]&lt;&gt;"",TimeSpend[[#This Row],[Date]]&lt;&gt;""),TimeSpend[[#This Row],[Start Time]],"")</f>
        <v>#VALUE!</v>
      </c>
      <c r="I3983" s="36" t="e">
        <f>IF(AND(TimeSpend[[#This Row],[Personnel number]]&lt;&gt;"",TimeSpend[[#This Row],[Date]]&lt;&gt;""),TimeSpend[[#This Row],[End Time]],"")</f>
        <v>#VALUE!</v>
      </c>
      <c r="J3983" t="e">
        <f>IF(AND(TimeSpend[[#This Row],[Personnel number]]&lt;&gt;"",TimeSpend[[#This Row],[Date]]&lt;&gt;""),TimeSpend[[#This Row],[Location]],"")</f>
        <v>#VALUE!</v>
      </c>
      <c r="K3983" t="e">
        <f>IF(AND(TimeSpend[[#This Row],[Personnel number]]&lt;&gt;"",TimeSpend[[#This Row],[Date]]&lt;&gt;""),TimeSpend[[#This Row],[Task]],"")</f>
        <v>#VALUE!</v>
      </c>
      <c r="L3983" t="e">
        <f>IF(AND(TimeSpend[[#This Row],[Personnel number]]&lt;&gt;"",TimeSpend[[#This Row],[Date]]&lt;&gt;""),Utilization!$J$2,"")</f>
        <v>#VALUE!</v>
      </c>
      <c r="M3983" t="e">
        <f>IF(AND(TimeSpend[[#This Row],[Personnel number]]&lt;&gt;"",TimeSpend[[#This Row],[Date]]&lt;&gt;""),TimeSpend[[#This Row],[Employee Name]],"")</f>
        <v>#VALUE!</v>
      </c>
      <c r="N3983" t="e">
        <f t="shared" si="124"/>
        <v>#VALUE!</v>
      </c>
      <c r="O3983" t="e">
        <f t="shared" si="125"/>
        <v>#VALUE!</v>
      </c>
      <c r="P3983" t="e">
        <f>IF(D3983&lt;&gt;"",VLOOKUP(D3983,Projects!B:C,2,0),"")</f>
        <v>#VALUE!</v>
      </c>
    </row>
    <row r="3984" spans="1:16" x14ac:dyDescent="0.25">
      <c r="A3984" t="e">
        <f>UPPER(IF(AND(TimeSpend[[#This Row],[Personnel number]]&lt;&gt;"",TimeSpend[[#This Row],[Date]]&lt;&gt;""),TimeSpend[[#This Row],[Personnel number]],""))</f>
        <v>#VALUE!</v>
      </c>
      <c r="B3984" s="85" t="e">
        <f>IF(AND(TimeSpend[[#This Row],[Personnel number]]&lt;&gt;"",TimeSpend[[#This Row],[Date]]&lt;&gt;""),TEXT(TimeSpend[[#This Row],[Date]],"[$-409]yyyyMMdd"),"")</f>
        <v>#VALUE!</v>
      </c>
      <c r="C3984" s="33" t="e">
        <f>IF(AND(TimeSpend[[#This Row],[Personnel number]]&lt;&gt;"",TimeSpend[[#This Row],[Date]]&lt;&gt;""),SUBSTITUTE(TimeSpend[[#This Row],[Hours]],",","."),"")</f>
        <v>#VALUE!</v>
      </c>
      <c r="D3984" t="e">
        <f>IF(AND(TimeSpend[[#This Row],[Personnel number]]&lt;&gt;"",TimeSpend[[#This Row],[Date]]&lt;&gt;""),TimeSpend[[#This Row],[Network]],"")</f>
        <v>#VALUE!</v>
      </c>
      <c r="E3984" t="e">
        <f>IF(AND(TimeSpend[[#This Row],[Personnel number]]&lt;&gt;"",TimeSpend[[#This Row],[Date]]&lt;&gt;""),TimeSpend[[#This Row],[Network Description]],"")</f>
        <v>#VALUE!</v>
      </c>
      <c r="F3984" t="e">
        <f>IF(AND(TimeSpend[[#This Row],[Personnel number]]&lt;&gt;"",TimeSpend[[#This Row],[Date]]&lt;&gt;""),TimeSpend[[#This Row],[Activity]],"")</f>
        <v>#VALUE!</v>
      </c>
      <c r="G3984" t="e">
        <f>IF(AND(TimeSpend[[#This Row],[Personnel number]]&lt;&gt;"",TimeSpend[[#This Row],[Date]]&lt;&gt;""),TimeSpend[[#This Row],[Activity description]],"")</f>
        <v>#VALUE!</v>
      </c>
      <c r="H3984" s="36" t="e">
        <f>IF(AND(TimeSpend[[#This Row],[Personnel number]]&lt;&gt;"",TimeSpend[[#This Row],[Date]]&lt;&gt;""),TimeSpend[[#This Row],[Start Time]],"")</f>
        <v>#VALUE!</v>
      </c>
      <c r="I3984" s="36" t="e">
        <f>IF(AND(TimeSpend[[#This Row],[Personnel number]]&lt;&gt;"",TimeSpend[[#This Row],[Date]]&lt;&gt;""),TimeSpend[[#This Row],[End Time]],"")</f>
        <v>#VALUE!</v>
      </c>
      <c r="J3984" t="e">
        <f>IF(AND(TimeSpend[[#This Row],[Personnel number]]&lt;&gt;"",TimeSpend[[#This Row],[Date]]&lt;&gt;""),TimeSpend[[#This Row],[Location]],"")</f>
        <v>#VALUE!</v>
      </c>
      <c r="K3984" t="e">
        <f>IF(AND(TimeSpend[[#This Row],[Personnel number]]&lt;&gt;"",TimeSpend[[#This Row],[Date]]&lt;&gt;""),TimeSpend[[#This Row],[Task]],"")</f>
        <v>#VALUE!</v>
      </c>
      <c r="L3984" t="e">
        <f>IF(AND(TimeSpend[[#This Row],[Personnel number]]&lt;&gt;"",TimeSpend[[#This Row],[Date]]&lt;&gt;""),Utilization!$J$2,"")</f>
        <v>#VALUE!</v>
      </c>
      <c r="M3984" t="e">
        <f>IF(AND(TimeSpend[[#This Row],[Personnel number]]&lt;&gt;"",TimeSpend[[#This Row],[Date]]&lt;&gt;""),TimeSpend[[#This Row],[Employee Name]],"")</f>
        <v>#VALUE!</v>
      </c>
      <c r="N3984" t="e">
        <f t="shared" si="124"/>
        <v>#VALUE!</v>
      </c>
      <c r="O3984" t="e">
        <f t="shared" si="125"/>
        <v>#VALUE!</v>
      </c>
      <c r="P3984" t="e">
        <f>IF(D3984&lt;&gt;"",VLOOKUP(D3984,Projects!B:C,2,0),"")</f>
        <v>#VALUE!</v>
      </c>
    </row>
    <row r="3985" spans="1:16" x14ac:dyDescent="0.25">
      <c r="A3985" t="e">
        <f>UPPER(IF(AND(TimeSpend[[#This Row],[Personnel number]]&lt;&gt;"",TimeSpend[[#This Row],[Date]]&lt;&gt;""),TimeSpend[[#This Row],[Personnel number]],""))</f>
        <v>#VALUE!</v>
      </c>
      <c r="B3985" s="85" t="e">
        <f>IF(AND(TimeSpend[[#This Row],[Personnel number]]&lt;&gt;"",TimeSpend[[#This Row],[Date]]&lt;&gt;""),TEXT(TimeSpend[[#This Row],[Date]],"[$-409]yyyyMMdd"),"")</f>
        <v>#VALUE!</v>
      </c>
      <c r="C3985" s="33" t="e">
        <f>IF(AND(TimeSpend[[#This Row],[Personnel number]]&lt;&gt;"",TimeSpend[[#This Row],[Date]]&lt;&gt;""),SUBSTITUTE(TimeSpend[[#This Row],[Hours]],",","."),"")</f>
        <v>#VALUE!</v>
      </c>
      <c r="D3985" t="e">
        <f>IF(AND(TimeSpend[[#This Row],[Personnel number]]&lt;&gt;"",TimeSpend[[#This Row],[Date]]&lt;&gt;""),TimeSpend[[#This Row],[Network]],"")</f>
        <v>#VALUE!</v>
      </c>
      <c r="E3985" t="e">
        <f>IF(AND(TimeSpend[[#This Row],[Personnel number]]&lt;&gt;"",TimeSpend[[#This Row],[Date]]&lt;&gt;""),TimeSpend[[#This Row],[Network Description]],"")</f>
        <v>#VALUE!</v>
      </c>
      <c r="F3985" t="e">
        <f>IF(AND(TimeSpend[[#This Row],[Personnel number]]&lt;&gt;"",TimeSpend[[#This Row],[Date]]&lt;&gt;""),TimeSpend[[#This Row],[Activity]],"")</f>
        <v>#VALUE!</v>
      </c>
      <c r="G3985" t="e">
        <f>IF(AND(TimeSpend[[#This Row],[Personnel number]]&lt;&gt;"",TimeSpend[[#This Row],[Date]]&lt;&gt;""),TimeSpend[[#This Row],[Activity description]],"")</f>
        <v>#VALUE!</v>
      </c>
      <c r="H3985" s="36" t="e">
        <f>IF(AND(TimeSpend[[#This Row],[Personnel number]]&lt;&gt;"",TimeSpend[[#This Row],[Date]]&lt;&gt;""),TimeSpend[[#This Row],[Start Time]],"")</f>
        <v>#VALUE!</v>
      </c>
      <c r="I3985" s="36" t="e">
        <f>IF(AND(TimeSpend[[#This Row],[Personnel number]]&lt;&gt;"",TimeSpend[[#This Row],[Date]]&lt;&gt;""),TimeSpend[[#This Row],[End Time]],"")</f>
        <v>#VALUE!</v>
      </c>
      <c r="J3985" t="e">
        <f>IF(AND(TimeSpend[[#This Row],[Personnel number]]&lt;&gt;"",TimeSpend[[#This Row],[Date]]&lt;&gt;""),TimeSpend[[#This Row],[Location]],"")</f>
        <v>#VALUE!</v>
      </c>
      <c r="K3985" t="e">
        <f>IF(AND(TimeSpend[[#This Row],[Personnel number]]&lt;&gt;"",TimeSpend[[#This Row],[Date]]&lt;&gt;""),TimeSpend[[#This Row],[Task]],"")</f>
        <v>#VALUE!</v>
      </c>
      <c r="L3985" t="e">
        <f>IF(AND(TimeSpend[[#This Row],[Personnel number]]&lt;&gt;"",TimeSpend[[#This Row],[Date]]&lt;&gt;""),Utilization!$J$2,"")</f>
        <v>#VALUE!</v>
      </c>
      <c r="M3985" t="e">
        <f>IF(AND(TimeSpend[[#This Row],[Personnel number]]&lt;&gt;"",TimeSpend[[#This Row],[Date]]&lt;&gt;""),TimeSpend[[#This Row],[Employee Name]],"")</f>
        <v>#VALUE!</v>
      </c>
      <c r="N3985" t="e">
        <f t="shared" si="124"/>
        <v>#VALUE!</v>
      </c>
      <c r="O3985" t="e">
        <f t="shared" si="125"/>
        <v>#VALUE!</v>
      </c>
      <c r="P3985" t="e">
        <f>IF(D3985&lt;&gt;"",VLOOKUP(D3985,Projects!B:C,2,0),"")</f>
        <v>#VALUE!</v>
      </c>
    </row>
    <row r="3986" spans="1:16" x14ac:dyDescent="0.25">
      <c r="A3986" t="e">
        <f>UPPER(IF(AND(TimeSpend[[#This Row],[Personnel number]]&lt;&gt;"",TimeSpend[[#This Row],[Date]]&lt;&gt;""),TimeSpend[[#This Row],[Personnel number]],""))</f>
        <v>#VALUE!</v>
      </c>
      <c r="B3986" s="85" t="e">
        <f>IF(AND(TimeSpend[[#This Row],[Personnel number]]&lt;&gt;"",TimeSpend[[#This Row],[Date]]&lt;&gt;""),TEXT(TimeSpend[[#This Row],[Date]],"[$-409]yyyyMMdd"),"")</f>
        <v>#VALUE!</v>
      </c>
      <c r="C3986" s="33" t="e">
        <f>IF(AND(TimeSpend[[#This Row],[Personnel number]]&lt;&gt;"",TimeSpend[[#This Row],[Date]]&lt;&gt;""),SUBSTITUTE(TimeSpend[[#This Row],[Hours]],",","."),"")</f>
        <v>#VALUE!</v>
      </c>
      <c r="D3986" t="e">
        <f>IF(AND(TimeSpend[[#This Row],[Personnel number]]&lt;&gt;"",TimeSpend[[#This Row],[Date]]&lt;&gt;""),TimeSpend[[#This Row],[Network]],"")</f>
        <v>#VALUE!</v>
      </c>
      <c r="E3986" t="e">
        <f>IF(AND(TimeSpend[[#This Row],[Personnel number]]&lt;&gt;"",TimeSpend[[#This Row],[Date]]&lt;&gt;""),TimeSpend[[#This Row],[Network Description]],"")</f>
        <v>#VALUE!</v>
      </c>
      <c r="F3986" t="e">
        <f>IF(AND(TimeSpend[[#This Row],[Personnel number]]&lt;&gt;"",TimeSpend[[#This Row],[Date]]&lt;&gt;""),TimeSpend[[#This Row],[Activity]],"")</f>
        <v>#VALUE!</v>
      </c>
      <c r="G3986" t="e">
        <f>IF(AND(TimeSpend[[#This Row],[Personnel number]]&lt;&gt;"",TimeSpend[[#This Row],[Date]]&lt;&gt;""),TimeSpend[[#This Row],[Activity description]],"")</f>
        <v>#VALUE!</v>
      </c>
      <c r="H3986" s="36" t="e">
        <f>IF(AND(TimeSpend[[#This Row],[Personnel number]]&lt;&gt;"",TimeSpend[[#This Row],[Date]]&lt;&gt;""),TimeSpend[[#This Row],[Start Time]],"")</f>
        <v>#VALUE!</v>
      </c>
      <c r="I3986" s="36" t="e">
        <f>IF(AND(TimeSpend[[#This Row],[Personnel number]]&lt;&gt;"",TimeSpend[[#This Row],[Date]]&lt;&gt;""),TimeSpend[[#This Row],[End Time]],"")</f>
        <v>#VALUE!</v>
      </c>
      <c r="J3986" t="e">
        <f>IF(AND(TimeSpend[[#This Row],[Personnel number]]&lt;&gt;"",TimeSpend[[#This Row],[Date]]&lt;&gt;""),TimeSpend[[#This Row],[Location]],"")</f>
        <v>#VALUE!</v>
      </c>
      <c r="K3986" t="e">
        <f>IF(AND(TimeSpend[[#This Row],[Personnel number]]&lt;&gt;"",TimeSpend[[#This Row],[Date]]&lt;&gt;""),TimeSpend[[#This Row],[Task]],"")</f>
        <v>#VALUE!</v>
      </c>
      <c r="L3986" t="e">
        <f>IF(AND(TimeSpend[[#This Row],[Personnel number]]&lt;&gt;"",TimeSpend[[#This Row],[Date]]&lt;&gt;""),Utilization!$J$2,"")</f>
        <v>#VALUE!</v>
      </c>
      <c r="M3986" t="e">
        <f>IF(AND(TimeSpend[[#This Row],[Personnel number]]&lt;&gt;"",TimeSpend[[#This Row],[Date]]&lt;&gt;""),TimeSpend[[#This Row],[Employee Name]],"")</f>
        <v>#VALUE!</v>
      </c>
      <c r="N3986" t="e">
        <f t="shared" si="124"/>
        <v>#VALUE!</v>
      </c>
      <c r="O3986" t="e">
        <f t="shared" si="125"/>
        <v>#VALUE!</v>
      </c>
      <c r="P3986" t="e">
        <f>IF(D3986&lt;&gt;"",VLOOKUP(D3986,Projects!B:C,2,0),"")</f>
        <v>#VALUE!</v>
      </c>
    </row>
    <row r="3987" spans="1:16" x14ac:dyDescent="0.25">
      <c r="A3987" t="e">
        <f>UPPER(IF(AND(TimeSpend[[#This Row],[Personnel number]]&lt;&gt;"",TimeSpend[[#This Row],[Date]]&lt;&gt;""),TimeSpend[[#This Row],[Personnel number]],""))</f>
        <v>#VALUE!</v>
      </c>
      <c r="B3987" s="85" t="e">
        <f>IF(AND(TimeSpend[[#This Row],[Personnel number]]&lt;&gt;"",TimeSpend[[#This Row],[Date]]&lt;&gt;""),TEXT(TimeSpend[[#This Row],[Date]],"[$-409]yyyyMMdd"),"")</f>
        <v>#VALUE!</v>
      </c>
      <c r="C3987" s="33" t="e">
        <f>IF(AND(TimeSpend[[#This Row],[Personnel number]]&lt;&gt;"",TimeSpend[[#This Row],[Date]]&lt;&gt;""),SUBSTITUTE(TimeSpend[[#This Row],[Hours]],",","."),"")</f>
        <v>#VALUE!</v>
      </c>
      <c r="D3987" t="e">
        <f>IF(AND(TimeSpend[[#This Row],[Personnel number]]&lt;&gt;"",TimeSpend[[#This Row],[Date]]&lt;&gt;""),TimeSpend[[#This Row],[Network]],"")</f>
        <v>#VALUE!</v>
      </c>
      <c r="E3987" t="e">
        <f>IF(AND(TimeSpend[[#This Row],[Personnel number]]&lt;&gt;"",TimeSpend[[#This Row],[Date]]&lt;&gt;""),TimeSpend[[#This Row],[Network Description]],"")</f>
        <v>#VALUE!</v>
      </c>
      <c r="F3987" t="e">
        <f>IF(AND(TimeSpend[[#This Row],[Personnel number]]&lt;&gt;"",TimeSpend[[#This Row],[Date]]&lt;&gt;""),TimeSpend[[#This Row],[Activity]],"")</f>
        <v>#VALUE!</v>
      </c>
      <c r="G3987" t="e">
        <f>IF(AND(TimeSpend[[#This Row],[Personnel number]]&lt;&gt;"",TimeSpend[[#This Row],[Date]]&lt;&gt;""),TimeSpend[[#This Row],[Activity description]],"")</f>
        <v>#VALUE!</v>
      </c>
      <c r="H3987" s="36" t="e">
        <f>IF(AND(TimeSpend[[#This Row],[Personnel number]]&lt;&gt;"",TimeSpend[[#This Row],[Date]]&lt;&gt;""),TimeSpend[[#This Row],[Start Time]],"")</f>
        <v>#VALUE!</v>
      </c>
      <c r="I3987" s="36" t="e">
        <f>IF(AND(TimeSpend[[#This Row],[Personnel number]]&lt;&gt;"",TimeSpend[[#This Row],[Date]]&lt;&gt;""),TimeSpend[[#This Row],[End Time]],"")</f>
        <v>#VALUE!</v>
      </c>
      <c r="J3987" t="e">
        <f>IF(AND(TimeSpend[[#This Row],[Personnel number]]&lt;&gt;"",TimeSpend[[#This Row],[Date]]&lt;&gt;""),TimeSpend[[#This Row],[Location]],"")</f>
        <v>#VALUE!</v>
      </c>
      <c r="K3987" t="e">
        <f>IF(AND(TimeSpend[[#This Row],[Personnel number]]&lt;&gt;"",TimeSpend[[#This Row],[Date]]&lt;&gt;""),TimeSpend[[#This Row],[Task]],"")</f>
        <v>#VALUE!</v>
      </c>
      <c r="L3987" t="e">
        <f>IF(AND(TimeSpend[[#This Row],[Personnel number]]&lt;&gt;"",TimeSpend[[#This Row],[Date]]&lt;&gt;""),Utilization!$J$2,"")</f>
        <v>#VALUE!</v>
      </c>
      <c r="M3987" t="e">
        <f>IF(AND(TimeSpend[[#This Row],[Personnel number]]&lt;&gt;"",TimeSpend[[#This Row],[Date]]&lt;&gt;""),TimeSpend[[#This Row],[Employee Name]],"")</f>
        <v>#VALUE!</v>
      </c>
      <c r="N3987" t="e">
        <f t="shared" si="124"/>
        <v>#VALUE!</v>
      </c>
      <c r="O3987" t="e">
        <f t="shared" si="125"/>
        <v>#VALUE!</v>
      </c>
      <c r="P3987" t="e">
        <f>IF(D3987&lt;&gt;"",VLOOKUP(D3987,Projects!B:C,2,0),"")</f>
        <v>#VALUE!</v>
      </c>
    </row>
    <row r="3988" spans="1:16" x14ac:dyDescent="0.25">
      <c r="A3988" t="e">
        <f>UPPER(IF(AND(TimeSpend[[#This Row],[Personnel number]]&lt;&gt;"",TimeSpend[[#This Row],[Date]]&lt;&gt;""),TimeSpend[[#This Row],[Personnel number]],""))</f>
        <v>#VALUE!</v>
      </c>
      <c r="B3988" s="85" t="e">
        <f>IF(AND(TimeSpend[[#This Row],[Personnel number]]&lt;&gt;"",TimeSpend[[#This Row],[Date]]&lt;&gt;""),TEXT(TimeSpend[[#This Row],[Date]],"[$-409]yyyyMMdd"),"")</f>
        <v>#VALUE!</v>
      </c>
      <c r="C3988" s="33" t="e">
        <f>IF(AND(TimeSpend[[#This Row],[Personnel number]]&lt;&gt;"",TimeSpend[[#This Row],[Date]]&lt;&gt;""),SUBSTITUTE(TimeSpend[[#This Row],[Hours]],",","."),"")</f>
        <v>#VALUE!</v>
      </c>
      <c r="D3988" t="e">
        <f>IF(AND(TimeSpend[[#This Row],[Personnel number]]&lt;&gt;"",TimeSpend[[#This Row],[Date]]&lt;&gt;""),TimeSpend[[#This Row],[Network]],"")</f>
        <v>#VALUE!</v>
      </c>
      <c r="E3988" t="e">
        <f>IF(AND(TimeSpend[[#This Row],[Personnel number]]&lt;&gt;"",TimeSpend[[#This Row],[Date]]&lt;&gt;""),TimeSpend[[#This Row],[Network Description]],"")</f>
        <v>#VALUE!</v>
      </c>
      <c r="F3988" t="e">
        <f>IF(AND(TimeSpend[[#This Row],[Personnel number]]&lt;&gt;"",TimeSpend[[#This Row],[Date]]&lt;&gt;""),TimeSpend[[#This Row],[Activity]],"")</f>
        <v>#VALUE!</v>
      </c>
      <c r="G3988" t="e">
        <f>IF(AND(TimeSpend[[#This Row],[Personnel number]]&lt;&gt;"",TimeSpend[[#This Row],[Date]]&lt;&gt;""),TimeSpend[[#This Row],[Activity description]],"")</f>
        <v>#VALUE!</v>
      </c>
      <c r="H3988" s="36" t="e">
        <f>IF(AND(TimeSpend[[#This Row],[Personnel number]]&lt;&gt;"",TimeSpend[[#This Row],[Date]]&lt;&gt;""),TimeSpend[[#This Row],[Start Time]],"")</f>
        <v>#VALUE!</v>
      </c>
      <c r="I3988" s="36" t="e">
        <f>IF(AND(TimeSpend[[#This Row],[Personnel number]]&lt;&gt;"",TimeSpend[[#This Row],[Date]]&lt;&gt;""),TimeSpend[[#This Row],[End Time]],"")</f>
        <v>#VALUE!</v>
      </c>
      <c r="J3988" t="e">
        <f>IF(AND(TimeSpend[[#This Row],[Personnel number]]&lt;&gt;"",TimeSpend[[#This Row],[Date]]&lt;&gt;""),TimeSpend[[#This Row],[Location]],"")</f>
        <v>#VALUE!</v>
      </c>
      <c r="K3988" t="e">
        <f>IF(AND(TimeSpend[[#This Row],[Personnel number]]&lt;&gt;"",TimeSpend[[#This Row],[Date]]&lt;&gt;""),TimeSpend[[#This Row],[Task]],"")</f>
        <v>#VALUE!</v>
      </c>
      <c r="L3988" t="e">
        <f>IF(AND(TimeSpend[[#This Row],[Personnel number]]&lt;&gt;"",TimeSpend[[#This Row],[Date]]&lt;&gt;""),Utilization!$J$2,"")</f>
        <v>#VALUE!</v>
      </c>
      <c r="M3988" t="e">
        <f>IF(AND(TimeSpend[[#This Row],[Personnel number]]&lt;&gt;"",TimeSpend[[#This Row],[Date]]&lt;&gt;""),TimeSpend[[#This Row],[Employee Name]],"")</f>
        <v>#VALUE!</v>
      </c>
      <c r="N3988" t="e">
        <f t="shared" si="124"/>
        <v>#VALUE!</v>
      </c>
      <c r="O3988" t="e">
        <f t="shared" si="125"/>
        <v>#VALUE!</v>
      </c>
      <c r="P3988" t="e">
        <f>IF(D3988&lt;&gt;"",VLOOKUP(D3988,Projects!B:C,2,0),"")</f>
        <v>#VALUE!</v>
      </c>
    </row>
    <row r="3989" spans="1:16" x14ac:dyDescent="0.25">
      <c r="A3989" t="e">
        <f>UPPER(IF(AND(TimeSpend[[#This Row],[Personnel number]]&lt;&gt;"",TimeSpend[[#This Row],[Date]]&lt;&gt;""),TimeSpend[[#This Row],[Personnel number]],""))</f>
        <v>#VALUE!</v>
      </c>
      <c r="B3989" s="85" t="e">
        <f>IF(AND(TimeSpend[[#This Row],[Personnel number]]&lt;&gt;"",TimeSpend[[#This Row],[Date]]&lt;&gt;""),TEXT(TimeSpend[[#This Row],[Date]],"[$-409]yyyyMMdd"),"")</f>
        <v>#VALUE!</v>
      </c>
      <c r="C3989" s="33" t="e">
        <f>IF(AND(TimeSpend[[#This Row],[Personnel number]]&lt;&gt;"",TimeSpend[[#This Row],[Date]]&lt;&gt;""),SUBSTITUTE(TimeSpend[[#This Row],[Hours]],",","."),"")</f>
        <v>#VALUE!</v>
      </c>
      <c r="D3989" t="e">
        <f>IF(AND(TimeSpend[[#This Row],[Personnel number]]&lt;&gt;"",TimeSpend[[#This Row],[Date]]&lt;&gt;""),TimeSpend[[#This Row],[Network]],"")</f>
        <v>#VALUE!</v>
      </c>
      <c r="E3989" t="e">
        <f>IF(AND(TimeSpend[[#This Row],[Personnel number]]&lt;&gt;"",TimeSpend[[#This Row],[Date]]&lt;&gt;""),TimeSpend[[#This Row],[Network Description]],"")</f>
        <v>#VALUE!</v>
      </c>
      <c r="F3989" t="e">
        <f>IF(AND(TimeSpend[[#This Row],[Personnel number]]&lt;&gt;"",TimeSpend[[#This Row],[Date]]&lt;&gt;""),TimeSpend[[#This Row],[Activity]],"")</f>
        <v>#VALUE!</v>
      </c>
      <c r="G3989" t="e">
        <f>IF(AND(TimeSpend[[#This Row],[Personnel number]]&lt;&gt;"",TimeSpend[[#This Row],[Date]]&lt;&gt;""),TimeSpend[[#This Row],[Activity description]],"")</f>
        <v>#VALUE!</v>
      </c>
      <c r="H3989" s="36" t="e">
        <f>IF(AND(TimeSpend[[#This Row],[Personnel number]]&lt;&gt;"",TimeSpend[[#This Row],[Date]]&lt;&gt;""),TimeSpend[[#This Row],[Start Time]],"")</f>
        <v>#VALUE!</v>
      </c>
      <c r="I3989" s="36" t="e">
        <f>IF(AND(TimeSpend[[#This Row],[Personnel number]]&lt;&gt;"",TimeSpend[[#This Row],[Date]]&lt;&gt;""),TimeSpend[[#This Row],[End Time]],"")</f>
        <v>#VALUE!</v>
      </c>
      <c r="J3989" t="e">
        <f>IF(AND(TimeSpend[[#This Row],[Personnel number]]&lt;&gt;"",TimeSpend[[#This Row],[Date]]&lt;&gt;""),TimeSpend[[#This Row],[Location]],"")</f>
        <v>#VALUE!</v>
      </c>
      <c r="K3989" t="e">
        <f>IF(AND(TimeSpend[[#This Row],[Personnel number]]&lt;&gt;"",TimeSpend[[#This Row],[Date]]&lt;&gt;""),TimeSpend[[#This Row],[Task]],"")</f>
        <v>#VALUE!</v>
      </c>
      <c r="L3989" t="e">
        <f>IF(AND(TimeSpend[[#This Row],[Personnel number]]&lt;&gt;"",TimeSpend[[#This Row],[Date]]&lt;&gt;""),Utilization!$J$2,"")</f>
        <v>#VALUE!</v>
      </c>
      <c r="M3989" t="e">
        <f>IF(AND(TimeSpend[[#This Row],[Personnel number]]&lt;&gt;"",TimeSpend[[#This Row],[Date]]&lt;&gt;""),TimeSpend[[#This Row],[Employee Name]],"")</f>
        <v>#VALUE!</v>
      </c>
      <c r="N3989" t="e">
        <f t="shared" si="124"/>
        <v>#VALUE!</v>
      </c>
      <c r="O3989" t="e">
        <f t="shared" si="125"/>
        <v>#VALUE!</v>
      </c>
      <c r="P3989" t="e">
        <f>IF(D3989&lt;&gt;"",VLOOKUP(D3989,Projects!B:C,2,0),"")</f>
        <v>#VALUE!</v>
      </c>
    </row>
    <row r="3990" spans="1:16" x14ac:dyDescent="0.25">
      <c r="A3990" t="e">
        <f>UPPER(IF(AND(TimeSpend[[#This Row],[Personnel number]]&lt;&gt;"",TimeSpend[[#This Row],[Date]]&lt;&gt;""),TimeSpend[[#This Row],[Personnel number]],""))</f>
        <v>#VALUE!</v>
      </c>
      <c r="B3990" s="85" t="e">
        <f>IF(AND(TimeSpend[[#This Row],[Personnel number]]&lt;&gt;"",TimeSpend[[#This Row],[Date]]&lt;&gt;""),TEXT(TimeSpend[[#This Row],[Date]],"[$-409]yyyyMMdd"),"")</f>
        <v>#VALUE!</v>
      </c>
      <c r="C3990" s="33" t="e">
        <f>IF(AND(TimeSpend[[#This Row],[Personnel number]]&lt;&gt;"",TimeSpend[[#This Row],[Date]]&lt;&gt;""),SUBSTITUTE(TimeSpend[[#This Row],[Hours]],",","."),"")</f>
        <v>#VALUE!</v>
      </c>
      <c r="D3990" t="e">
        <f>IF(AND(TimeSpend[[#This Row],[Personnel number]]&lt;&gt;"",TimeSpend[[#This Row],[Date]]&lt;&gt;""),TimeSpend[[#This Row],[Network]],"")</f>
        <v>#VALUE!</v>
      </c>
      <c r="E3990" t="e">
        <f>IF(AND(TimeSpend[[#This Row],[Personnel number]]&lt;&gt;"",TimeSpend[[#This Row],[Date]]&lt;&gt;""),TimeSpend[[#This Row],[Network Description]],"")</f>
        <v>#VALUE!</v>
      </c>
      <c r="F3990" t="e">
        <f>IF(AND(TimeSpend[[#This Row],[Personnel number]]&lt;&gt;"",TimeSpend[[#This Row],[Date]]&lt;&gt;""),TimeSpend[[#This Row],[Activity]],"")</f>
        <v>#VALUE!</v>
      </c>
      <c r="G3990" t="e">
        <f>IF(AND(TimeSpend[[#This Row],[Personnel number]]&lt;&gt;"",TimeSpend[[#This Row],[Date]]&lt;&gt;""),TimeSpend[[#This Row],[Activity description]],"")</f>
        <v>#VALUE!</v>
      </c>
      <c r="H3990" s="36" t="e">
        <f>IF(AND(TimeSpend[[#This Row],[Personnel number]]&lt;&gt;"",TimeSpend[[#This Row],[Date]]&lt;&gt;""),TimeSpend[[#This Row],[Start Time]],"")</f>
        <v>#VALUE!</v>
      </c>
      <c r="I3990" s="36" t="e">
        <f>IF(AND(TimeSpend[[#This Row],[Personnel number]]&lt;&gt;"",TimeSpend[[#This Row],[Date]]&lt;&gt;""),TimeSpend[[#This Row],[End Time]],"")</f>
        <v>#VALUE!</v>
      </c>
      <c r="J3990" t="e">
        <f>IF(AND(TimeSpend[[#This Row],[Personnel number]]&lt;&gt;"",TimeSpend[[#This Row],[Date]]&lt;&gt;""),TimeSpend[[#This Row],[Location]],"")</f>
        <v>#VALUE!</v>
      </c>
      <c r="K3990" t="e">
        <f>IF(AND(TimeSpend[[#This Row],[Personnel number]]&lt;&gt;"",TimeSpend[[#This Row],[Date]]&lt;&gt;""),TimeSpend[[#This Row],[Task]],"")</f>
        <v>#VALUE!</v>
      </c>
      <c r="L3990" t="e">
        <f>IF(AND(TimeSpend[[#This Row],[Personnel number]]&lt;&gt;"",TimeSpend[[#This Row],[Date]]&lt;&gt;""),Utilization!$J$2,"")</f>
        <v>#VALUE!</v>
      </c>
      <c r="M3990" t="e">
        <f>IF(AND(TimeSpend[[#This Row],[Personnel number]]&lt;&gt;"",TimeSpend[[#This Row],[Date]]&lt;&gt;""),TimeSpend[[#This Row],[Employee Name]],"")</f>
        <v>#VALUE!</v>
      </c>
      <c r="N3990" t="e">
        <f t="shared" si="124"/>
        <v>#VALUE!</v>
      </c>
      <c r="O3990" t="e">
        <f t="shared" si="125"/>
        <v>#VALUE!</v>
      </c>
      <c r="P3990" t="e">
        <f>IF(D3990&lt;&gt;"",VLOOKUP(D3990,Projects!B:C,2,0),"")</f>
        <v>#VALUE!</v>
      </c>
    </row>
    <row r="3991" spans="1:16" x14ac:dyDescent="0.25">
      <c r="A3991" t="e">
        <f>UPPER(IF(AND(TimeSpend[[#This Row],[Personnel number]]&lt;&gt;"",TimeSpend[[#This Row],[Date]]&lt;&gt;""),TimeSpend[[#This Row],[Personnel number]],""))</f>
        <v>#VALUE!</v>
      </c>
      <c r="B3991" s="85" t="e">
        <f>IF(AND(TimeSpend[[#This Row],[Personnel number]]&lt;&gt;"",TimeSpend[[#This Row],[Date]]&lt;&gt;""),TEXT(TimeSpend[[#This Row],[Date]],"[$-409]yyyyMMdd"),"")</f>
        <v>#VALUE!</v>
      </c>
      <c r="C3991" s="33" t="e">
        <f>IF(AND(TimeSpend[[#This Row],[Personnel number]]&lt;&gt;"",TimeSpend[[#This Row],[Date]]&lt;&gt;""),SUBSTITUTE(TimeSpend[[#This Row],[Hours]],",","."),"")</f>
        <v>#VALUE!</v>
      </c>
      <c r="D3991" t="e">
        <f>IF(AND(TimeSpend[[#This Row],[Personnel number]]&lt;&gt;"",TimeSpend[[#This Row],[Date]]&lt;&gt;""),TimeSpend[[#This Row],[Network]],"")</f>
        <v>#VALUE!</v>
      </c>
      <c r="E3991" t="e">
        <f>IF(AND(TimeSpend[[#This Row],[Personnel number]]&lt;&gt;"",TimeSpend[[#This Row],[Date]]&lt;&gt;""),TimeSpend[[#This Row],[Network Description]],"")</f>
        <v>#VALUE!</v>
      </c>
      <c r="F3991" t="e">
        <f>IF(AND(TimeSpend[[#This Row],[Personnel number]]&lt;&gt;"",TimeSpend[[#This Row],[Date]]&lt;&gt;""),TimeSpend[[#This Row],[Activity]],"")</f>
        <v>#VALUE!</v>
      </c>
      <c r="G3991" t="e">
        <f>IF(AND(TimeSpend[[#This Row],[Personnel number]]&lt;&gt;"",TimeSpend[[#This Row],[Date]]&lt;&gt;""),TimeSpend[[#This Row],[Activity description]],"")</f>
        <v>#VALUE!</v>
      </c>
      <c r="H3991" s="36" t="e">
        <f>IF(AND(TimeSpend[[#This Row],[Personnel number]]&lt;&gt;"",TimeSpend[[#This Row],[Date]]&lt;&gt;""),TimeSpend[[#This Row],[Start Time]],"")</f>
        <v>#VALUE!</v>
      </c>
      <c r="I3991" s="36" t="e">
        <f>IF(AND(TimeSpend[[#This Row],[Personnel number]]&lt;&gt;"",TimeSpend[[#This Row],[Date]]&lt;&gt;""),TimeSpend[[#This Row],[End Time]],"")</f>
        <v>#VALUE!</v>
      </c>
      <c r="J3991" t="e">
        <f>IF(AND(TimeSpend[[#This Row],[Personnel number]]&lt;&gt;"",TimeSpend[[#This Row],[Date]]&lt;&gt;""),TimeSpend[[#This Row],[Location]],"")</f>
        <v>#VALUE!</v>
      </c>
      <c r="K3991" t="e">
        <f>IF(AND(TimeSpend[[#This Row],[Personnel number]]&lt;&gt;"",TimeSpend[[#This Row],[Date]]&lt;&gt;""),TimeSpend[[#This Row],[Task]],"")</f>
        <v>#VALUE!</v>
      </c>
      <c r="L3991" t="e">
        <f>IF(AND(TimeSpend[[#This Row],[Personnel number]]&lt;&gt;"",TimeSpend[[#This Row],[Date]]&lt;&gt;""),Utilization!$J$2,"")</f>
        <v>#VALUE!</v>
      </c>
      <c r="M3991" t="e">
        <f>IF(AND(TimeSpend[[#This Row],[Personnel number]]&lt;&gt;"",TimeSpend[[#This Row],[Date]]&lt;&gt;""),TimeSpend[[#This Row],[Employee Name]],"")</f>
        <v>#VALUE!</v>
      </c>
      <c r="N3991" t="e">
        <f t="shared" si="124"/>
        <v>#VALUE!</v>
      </c>
      <c r="O3991" t="e">
        <f t="shared" si="125"/>
        <v>#VALUE!</v>
      </c>
      <c r="P3991" t="e">
        <f>IF(D3991&lt;&gt;"",VLOOKUP(D3991,Projects!B:C,2,0),"")</f>
        <v>#VALUE!</v>
      </c>
    </row>
    <row r="3992" spans="1:16" x14ac:dyDescent="0.25">
      <c r="A3992" t="e">
        <f>UPPER(IF(AND(TimeSpend[[#This Row],[Personnel number]]&lt;&gt;"",TimeSpend[[#This Row],[Date]]&lt;&gt;""),TimeSpend[[#This Row],[Personnel number]],""))</f>
        <v>#VALUE!</v>
      </c>
      <c r="B3992" s="85" t="e">
        <f>IF(AND(TimeSpend[[#This Row],[Personnel number]]&lt;&gt;"",TimeSpend[[#This Row],[Date]]&lt;&gt;""),TEXT(TimeSpend[[#This Row],[Date]],"[$-409]yyyyMMdd"),"")</f>
        <v>#VALUE!</v>
      </c>
      <c r="C3992" s="33" t="e">
        <f>IF(AND(TimeSpend[[#This Row],[Personnel number]]&lt;&gt;"",TimeSpend[[#This Row],[Date]]&lt;&gt;""),SUBSTITUTE(TimeSpend[[#This Row],[Hours]],",","."),"")</f>
        <v>#VALUE!</v>
      </c>
      <c r="D3992" t="e">
        <f>IF(AND(TimeSpend[[#This Row],[Personnel number]]&lt;&gt;"",TimeSpend[[#This Row],[Date]]&lt;&gt;""),TimeSpend[[#This Row],[Network]],"")</f>
        <v>#VALUE!</v>
      </c>
      <c r="E3992" t="e">
        <f>IF(AND(TimeSpend[[#This Row],[Personnel number]]&lt;&gt;"",TimeSpend[[#This Row],[Date]]&lt;&gt;""),TimeSpend[[#This Row],[Network Description]],"")</f>
        <v>#VALUE!</v>
      </c>
      <c r="F3992" t="e">
        <f>IF(AND(TimeSpend[[#This Row],[Personnel number]]&lt;&gt;"",TimeSpend[[#This Row],[Date]]&lt;&gt;""),TimeSpend[[#This Row],[Activity]],"")</f>
        <v>#VALUE!</v>
      </c>
      <c r="G3992" t="e">
        <f>IF(AND(TimeSpend[[#This Row],[Personnel number]]&lt;&gt;"",TimeSpend[[#This Row],[Date]]&lt;&gt;""),TimeSpend[[#This Row],[Activity description]],"")</f>
        <v>#VALUE!</v>
      </c>
      <c r="H3992" s="36" t="e">
        <f>IF(AND(TimeSpend[[#This Row],[Personnel number]]&lt;&gt;"",TimeSpend[[#This Row],[Date]]&lt;&gt;""),TimeSpend[[#This Row],[Start Time]],"")</f>
        <v>#VALUE!</v>
      </c>
      <c r="I3992" s="36" t="e">
        <f>IF(AND(TimeSpend[[#This Row],[Personnel number]]&lt;&gt;"",TimeSpend[[#This Row],[Date]]&lt;&gt;""),TimeSpend[[#This Row],[End Time]],"")</f>
        <v>#VALUE!</v>
      </c>
      <c r="J3992" t="e">
        <f>IF(AND(TimeSpend[[#This Row],[Personnel number]]&lt;&gt;"",TimeSpend[[#This Row],[Date]]&lt;&gt;""),TimeSpend[[#This Row],[Location]],"")</f>
        <v>#VALUE!</v>
      </c>
      <c r="K3992" t="e">
        <f>IF(AND(TimeSpend[[#This Row],[Personnel number]]&lt;&gt;"",TimeSpend[[#This Row],[Date]]&lt;&gt;""),TimeSpend[[#This Row],[Task]],"")</f>
        <v>#VALUE!</v>
      </c>
      <c r="L3992" t="e">
        <f>IF(AND(TimeSpend[[#This Row],[Personnel number]]&lt;&gt;"",TimeSpend[[#This Row],[Date]]&lt;&gt;""),Utilization!$J$2,"")</f>
        <v>#VALUE!</v>
      </c>
      <c r="M3992" t="e">
        <f>IF(AND(TimeSpend[[#This Row],[Personnel number]]&lt;&gt;"",TimeSpend[[#This Row],[Date]]&lt;&gt;""),TimeSpend[[#This Row],[Employee Name]],"")</f>
        <v>#VALUE!</v>
      </c>
      <c r="N3992" t="e">
        <f t="shared" si="124"/>
        <v>#VALUE!</v>
      </c>
      <c r="O3992" t="e">
        <f t="shared" si="125"/>
        <v>#VALUE!</v>
      </c>
      <c r="P3992" t="e">
        <f>IF(D3992&lt;&gt;"",VLOOKUP(D3992,Projects!B:C,2,0),"")</f>
        <v>#VALUE!</v>
      </c>
    </row>
    <row r="3993" spans="1:16" x14ac:dyDescent="0.25">
      <c r="A3993" t="e">
        <f>UPPER(IF(AND(TimeSpend[[#This Row],[Personnel number]]&lt;&gt;"",TimeSpend[[#This Row],[Date]]&lt;&gt;""),TimeSpend[[#This Row],[Personnel number]],""))</f>
        <v>#VALUE!</v>
      </c>
      <c r="B3993" s="85" t="e">
        <f>IF(AND(TimeSpend[[#This Row],[Personnel number]]&lt;&gt;"",TimeSpend[[#This Row],[Date]]&lt;&gt;""),TEXT(TimeSpend[[#This Row],[Date]],"[$-409]yyyyMMdd"),"")</f>
        <v>#VALUE!</v>
      </c>
      <c r="C3993" s="33" t="e">
        <f>IF(AND(TimeSpend[[#This Row],[Personnel number]]&lt;&gt;"",TimeSpend[[#This Row],[Date]]&lt;&gt;""),SUBSTITUTE(TimeSpend[[#This Row],[Hours]],",","."),"")</f>
        <v>#VALUE!</v>
      </c>
      <c r="D3993" t="e">
        <f>IF(AND(TimeSpend[[#This Row],[Personnel number]]&lt;&gt;"",TimeSpend[[#This Row],[Date]]&lt;&gt;""),TimeSpend[[#This Row],[Network]],"")</f>
        <v>#VALUE!</v>
      </c>
      <c r="E3993" t="e">
        <f>IF(AND(TimeSpend[[#This Row],[Personnel number]]&lt;&gt;"",TimeSpend[[#This Row],[Date]]&lt;&gt;""),TimeSpend[[#This Row],[Network Description]],"")</f>
        <v>#VALUE!</v>
      </c>
      <c r="F3993" t="e">
        <f>IF(AND(TimeSpend[[#This Row],[Personnel number]]&lt;&gt;"",TimeSpend[[#This Row],[Date]]&lt;&gt;""),TimeSpend[[#This Row],[Activity]],"")</f>
        <v>#VALUE!</v>
      </c>
      <c r="G3993" t="e">
        <f>IF(AND(TimeSpend[[#This Row],[Personnel number]]&lt;&gt;"",TimeSpend[[#This Row],[Date]]&lt;&gt;""),TimeSpend[[#This Row],[Activity description]],"")</f>
        <v>#VALUE!</v>
      </c>
      <c r="H3993" s="36" t="e">
        <f>IF(AND(TimeSpend[[#This Row],[Personnel number]]&lt;&gt;"",TimeSpend[[#This Row],[Date]]&lt;&gt;""),TimeSpend[[#This Row],[Start Time]],"")</f>
        <v>#VALUE!</v>
      </c>
      <c r="I3993" s="36" t="e">
        <f>IF(AND(TimeSpend[[#This Row],[Personnel number]]&lt;&gt;"",TimeSpend[[#This Row],[Date]]&lt;&gt;""),TimeSpend[[#This Row],[End Time]],"")</f>
        <v>#VALUE!</v>
      </c>
      <c r="J3993" t="e">
        <f>IF(AND(TimeSpend[[#This Row],[Personnel number]]&lt;&gt;"",TimeSpend[[#This Row],[Date]]&lt;&gt;""),TimeSpend[[#This Row],[Location]],"")</f>
        <v>#VALUE!</v>
      </c>
      <c r="K3993" t="e">
        <f>IF(AND(TimeSpend[[#This Row],[Personnel number]]&lt;&gt;"",TimeSpend[[#This Row],[Date]]&lt;&gt;""),TimeSpend[[#This Row],[Task]],"")</f>
        <v>#VALUE!</v>
      </c>
      <c r="L3993" t="e">
        <f>IF(AND(TimeSpend[[#This Row],[Personnel number]]&lt;&gt;"",TimeSpend[[#This Row],[Date]]&lt;&gt;""),Utilization!$J$2,"")</f>
        <v>#VALUE!</v>
      </c>
      <c r="M3993" t="e">
        <f>IF(AND(TimeSpend[[#This Row],[Personnel number]]&lt;&gt;"",TimeSpend[[#This Row],[Date]]&lt;&gt;""),TimeSpend[[#This Row],[Employee Name]],"")</f>
        <v>#VALUE!</v>
      </c>
      <c r="N3993" t="e">
        <f t="shared" si="124"/>
        <v>#VALUE!</v>
      </c>
      <c r="O3993" t="e">
        <f t="shared" si="125"/>
        <v>#VALUE!</v>
      </c>
      <c r="P3993" t="e">
        <f>IF(D3993&lt;&gt;"",VLOOKUP(D3993,Projects!B:C,2,0),"")</f>
        <v>#VALUE!</v>
      </c>
    </row>
    <row r="3994" spans="1:16" x14ac:dyDescent="0.25">
      <c r="A3994" t="e">
        <f>UPPER(IF(AND(TimeSpend[[#This Row],[Personnel number]]&lt;&gt;"",TimeSpend[[#This Row],[Date]]&lt;&gt;""),TimeSpend[[#This Row],[Personnel number]],""))</f>
        <v>#VALUE!</v>
      </c>
      <c r="B3994" s="85" t="e">
        <f>IF(AND(TimeSpend[[#This Row],[Personnel number]]&lt;&gt;"",TimeSpend[[#This Row],[Date]]&lt;&gt;""),TEXT(TimeSpend[[#This Row],[Date]],"[$-409]yyyyMMdd"),"")</f>
        <v>#VALUE!</v>
      </c>
      <c r="C3994" s="33" t="e">
        <f>IF(AND(TimeSpend[[#This Row],[Personnel number]]&lt;&gt;"",TimeSpend[[#This Row],[Date]]&lt;&gt;""),SUBSTITUTE(TimeSpend[[#This Row],[Hours]],",","."),"")</f>
        <v>#VALUE!</v>
      </c>
      <c r="D3994" t="e">
        <f>IF(AND(TimeSpend[[#This Row],[Personnel number]]&lt;&gt;"",TimeSpend[[#This Row],[Date]]&lt;&gt;""),TimeSpend[[#This Row],[Network]],"")</f>
        <v>#VALUE!</v>
      </c>
      <c r="E3994" t="e">
        <f>IF(AND(TimeSpend[[#This Row],[Personnel number]]&lt;&gt;"",TimeSpend[[#This Row],[Date]]&lt;&gt;""),TimeSpend[[#This Row],[Network Description]],"")</f>
        <v>#VALUE!</v>
      </c>
      <c r="F3994" t="e">
        <f>IF(AND(TimeSpend[[#This Row],[Personnel number]]&lt;&gt;"",TimeSpend[[#This Row],[Date]]&lt;&gt;""),TimeSpend[[#This Row],[Activity]],"")</f>
        <v>#VALUE!</v>
      </c>
      <c r="G3994" t="e">
        <f>IF(AND(TimeSpend[[#This Row],[Personnel number]]&lt;&gt;"",TimeSpend[[#This Row],[Date]]&lt;&gt;""),TimeSpend[[#This Row],[Activity description]],"")</f>
        <v>#VALUE!</v>
      </c>
      <c r="H3994" s="36" t="e">
        <f>IF(AND(TimeSpend[[#This Row],[Personnel number]]&lt;&gt;"",TimeSpend[[#This Row],[Date]]&lt;&gt;""),TimeSpend[[#This Row],[Start Time]],"")</f>
        <v>#VALUE!</v>
      </c>
      <c r="I3994" s="36" t="e">
        <f>IF(AND(TimeSpend[[#This Row],[Personnel number]]&lt;&gt;"",TimeSpend[[#This Row],[Date]]&lt;&gt;""),TimeSpend[[#This Row],[End Time]],"")</f>
        <v>#VALUE!</v>
      </c>
      <c r="J3994" t="e">
        <f>IF(AND(TimeSpend[[#This Row],[Personnel number]]&lt;&gt;"",TimeSpend[[#This Row],[Date]]&lt;&gt;""),TimeSpend[[#This Row],[Location]],"")</f>
        <v>#VALUE!</v>
      </c>
      <c r="K3994" t="e">
        <f>IF(AND(TimeSpend[[#This Row],[Personnel number]]&lt;&gt;"",TimeSpend[[#This Row],[Date]]&lt;&gt;""),TimeSpend[[#This Row],[Task]],"")</f>
        <v>#VALUE!</v>
      </c>
      <c r="L3994" t="e">
        <f>IF(AND(TimeSpend[[#This Row],[Personnel number]]&lt;&gt;"",TimeSpend[[#This Row],[Date]]&lt;&gt;""),Utilization!$J$2,"")</f>
        <v>#VALUE!</v>
      </c>
      <c r="M3994" t="e">
        <f>IF(AND(TimeSpend[[#This Row],[Personnel number]]&lt;&gt;"",TimeSpend[[#This Row],[Date]]&lt;&gt;""),TimeSpend[[#This Row],[Employee Name]],"")</f>
        <v>#VALUE!</v>
      </c>
      <c r="N3994" t="e">
        <f t="shared" si="124"/>
        <v>#VALUE!</v>
      </c>
      <c r="O3994" t="e">
        <f t="shared" si="125"/>
        <v>#VALUE!</v>
      </c>
      <c r="P3994" t="e">
        <f>IF(D3994&lt;&gt;"",VLOOKUP(D3994,Projects!B:C,2,0),"")</f>
        <v>#VALUE!</v>
      </c>
    </row>
    <row r="3995" spans="1:16" x14ac:dyDescent="0.25">
      <c r="A3995" t="e">
        <f>UPPER(IF(AND(TimeSpend[[#This Row],[Personnel number]]&lt;&gt;"",TimeSpend[[#This Row],[Date]]&lt;&gt;""),TimeSpend[[#This Row],[Personnel number]],""))</f>
        <v>#VALUE!</v>
      </c>
      <c r="B3995" s="85" t="e">
        <f>IF(AND(TimeSpend[[#This Row],[Personnel number]]&lt;&gt;"",TimeSpend[[#This Row],[Date]]&lt;&gt;""),TEXT(TimeSpend[[#This Row],[Date]],"[$-409]yyyyMMdd"),"")</f>
        <v>#VALUE!</v>
      </c>
      <c r="C3995" s="33" t="e">
        <f>IF(AND(TimeSpend[[#This Row],[Personnel number]]&lt;&gt;"",TimeSpend[[#This Row],[Date]]&lt;&gt;""),SUBSTITUTE(TimeSpend[[#This Row],[Hours]],",","."),"")</f>
        <v>#VALUE!</v>
      </c>
      <c r="D3995" t="e">
        <f>IF(AND(TimeSpend[[#This Row],[Personnel number]]&lt;&gt;"",TimeSpend[[#This Row],[Date]]&lt;&gt;""),TimeSpend[[#This Row],[Network]],"")</f>
        <v>#VALUE!</v>
      </c>
      <c r="E3995" t="e">
        <f>IF(AND(TimeSpend[[#This Row],[Personnel number]]&lt;&gt;"",TimeSpend[[#This Row],[Date]]&lt;&gt;""),TimeSpend[[#This Row],[Network Description]],"")</f>
        <v>#VALUE!</v>
      </c>
      <c r="F3995" t="e">
        <f>IF(AND(TimeSpend[[#This Row],[Personnel number]]&lt;&gt;"",TimeSpend[[#This Row],[Date]]&lt;&gt;""),TimeSpend[[#This Row],[Activity]],"")</f>
        <v>#VALUE!</v>
      </c>
      <c r="G3995" t="e">
        <f>IF(AND(TimeSpend[[#This Row],[Personnel number]]&lt;&gt;"",TimeSpend[[#This Row],[Date]]&lt;&gt;""),TimeSpend[[#This Row],[Activity description]],"")</f>
        <v>#VALUE!</v>
      </c>
      <c r="H3995" s="36" t="e">
        <f>IF(AND(TimeSpend[[#This Row],[Personnel number]]&lt;&gt;"",TimeSpend[[#This Row],[Date]]&lt;&gt;""),TimeSpend[[#This Row],[Start Time]],"")</f>
        <v>#VALUE!</v>
      </c>
      <c r="I3995" s="36" t="e">
        <f>IF(AND(TimeSpend[[#This Row],[Personnel number]]&lt;&gt;"",TimeSpend[[#This Row],[Date]]&lt;&gt;""),TimeSpend[[#This Row],[End Time]],"")</f>
        <v>#VALUE!</v>
      </c>
      <c r="J3995" t="e">
        <f>IF(AND(TimeSpend[[#This Row],[Personnel number]]&lt;&gt;"",TimeSpend[[#This Row],[Date]]&lt;&gt;""),TimeSpend[[#This Row],[Location]],"")</f>
        <v>#VALUE!</v>
      </c>
      <c r="K3995" t="e">
        <f>IF(AND(TimeSpend[[#This Row],[Personnel number]]&lt;&gt;"",TimeSpend[[#This Row],[Date]]&lt;&gt;""),TimeSpend[[#This Row],[Task]],"")</f>
        <v>#VALUE!</v>
      </c>
      <c r="L3995" t="e">
        <f>IF(AND(TimeSpend[[#This Row],[Personnel number]]&lt;&gt;"",TimeSpend[[#This Row],[Date]]&lt;&gt;""),Utilization!$J$2,"")</f>
        <v>#VALUE!</v>
      </c>
      <c r="M3995" t="e">
        <f>IF(AND(TimeSpend[[#This Row],[Personnel number]]&lt;&gt;"",TimeSpend[[#This Row],[Date]]&lt;&gt;""),TimeSpend[[#This Row],[Employee Name]],"")</f>
        <v>#VALUE!</v>
      </c>
      <c r="N3995" t="e">
        <f t="shared" si="124"/>
        <v>#VALUE!</v>
      </c>
      <c r="O3995" t="e">
        <f t="shared" si="125"/>
        <v>#VALUE!</v>
      </c>
      <c r="P3995" t="e">
        <f>IF(D3995&lt;&gt;"",VLOOKUP(D3995,Projects!B:C,2,0),"")</f>
        <v>#VALUE!</v>
      </c>
    </row>
    <row r="3996" spans="1:16" x14ac:dyDescent="0.25">
      <c r="A3996" t="e">
        <f>UPPER(IF(AND(TimeSpend[[#This Row],[Personnel number]]&lt;&gt;"",TimeSpend[[#This Row],[Date]]&lt;&gt;""),TimeSpend[[#This Row],[Personnel number]],""))</f>
        <v>#VALUE!</v>
      </c>
      <c r="B3996" s="85" t="e">
        <f>IF(AND(TimeSpend[[#This Row],[Personnel number]]&lt;&gt;"",TimeSpend[[#This Row],[Date]]&lt;&gt;""),TEXT(TimeSpend[[#This Row],[Date]],"[$-409]yyyyMMdd"),"")</f>
        <v>#VALUE!</v>
      </c>
      <c r="C3996" s="33" t="e">
        <f>IF(AND(TimeSpend[[#This Row],[Personnel number]]&lt;&gt;"",TimeSpend[[#This Row],[Date]]&lt;&gt;""),SUBSTITUTE(TimeSpend[[#This Row],[Hours]],",","."),"")</f>
        <v>#VALUE!</v>
      </c>
      <c r="D3996" t="e">
        <f>IF(AND(TimeSpend[[#This Row],[Personnel number]]&lt;&gt;"",TimeSpend[[#This Row],[Date]]&lt;&gt;""),TimeSpend[[#This Row],[Network]],"")</f>
        <v>#VALUE!</v>
      </c>
      <c r="E3996" t="e">
        <f>IF(AND(TimeSpend[[#This Row],[Personnel number]]&lt;&gt;"",TimeSpend[[#This Row],[Date]]&lt;&gt;""),TimeSpend[[#This Row],[Network Description]],"")</f>
        <v>#VALUE!</v>
      </c>
      <c r="F3996" t="e">
        <f>IF(AND(TimeSpend[[#This Row],[Personnel number]]&lt;&gt;"",TimeSpend[[#This Row],[Date]]&lt;&gt;""),TimeSpend[[#This Row],[Activity]],"")</f>
        <v>#VALUE!</v>
      </c>
      <c r="G3996" t="e">
        <f>IF(AND(TimeSpend[[#This Row],[Personnel number]]&lt;&gt;"",TimeSpend[[#This Row],[Date]]&lt;&gt;""),TimeSpend[[#This Row],[Activity description]],"")</f>
        <v>#VALUE!</v>
      </c>
      <c r="H3996" s="36" t="e">
        <f>IF(AND(TimeSpend[[#This Row],[Personnel number]]&lt;&gt;"",TimeSpend[[#This Row],[Date]]&lt;&gt;""),TimeSpend[[#This Row],[Start Time]],"")</f>
        <v>#VALUE!</v>
      </c>
      <c r="I3996" s="36" t="e">
        <f>IF(AND(TimeSpend[[#This Row],[Personnel number]]&lt;&gt;"",TimeSpend[[#This Row],[Date]]&lt;&gt;""),TimeSpend[[#This Row],[End Time]],"")</f>
        <v>#VALUE!</v>
      </c>
      <c r="J3996" t="e">
        <f>IF(AND(TimeSpend[[#This Row],[Personnel number]]&lt;&gt;"",TimeSpend[[#This Row],[Date]]&lt;&gt;""),TimeSpend[[#This Row],[Location]],"")</f>
        <v>#VALUE!</v>
      </c>
      <c r="K3996" t="e">
        <f>IF(AND(TimeSpend[[#This Row],[Personnel number]]&lt;&gt;"",TimeSpend[[#This Row],[Date]]&lt;&gt;""),TimeSpend[[#This Row],[Task]],"")</f>
        <v>#VALUE!</v>
      </c>
      <c r="L3996" t="e">
        <f>IF(AND(TimeSpend[[#This Row],[Personnel number]]&lt;&gt;"",TimeSpend[[#This Row],[Date]]&lt;&gt;""),Utilization!$J$2,"")</f>
        <v>#VALUE!</v>
      </c>
      <c r="M3996" t="e">
        <f>IF(AND(TimeSpend[[#This Row],[Personnel number]]&lt;&gt;"",TimeSpend[[#This Row],[Date]]&lt;&gt;""),TimeSpend[[#This Row],[Employee Name]],"")</f>
        <v>#VALUE!</v>
      </c>
      <c r="N3996" t="e">
        <f t="shared" si="124"/>
        <v>#VALUE!</v>
      </c>
      <c r="O3996" t="e">
        <f t="shared" si="125"/>
        <v>#VALUE!</v>
      </c>
      <c r="P3996" t="e">
        <f>IF(D3996&lt;&gt;"",VLOOKUP(D3996,Projects!B:C,2,0),"")</f>
        <v>#VALUE!</v>
      </c>
    </row>
    <row r="3997" spans="1:16" x14ac:dyDescent="0.25">
      <c r="A3997" t="e">
        <f>UPPER(IF(AND(TimeSpend[[#This Row],[Personnel number]]&lt;&gt;"",TimeSpend[[#This Row],[Date]]&lt;&gt;""),TimeSpend[[#This Row],[Personnel number]],""))</f>
        <v>#VALUE!</v>
      </c>
      <c r="B3997" s="85" t="e">
        <f>IF(AND(TimeSpend[[#This Row],[Personnel number]]&lt;&gt;"",TimeSpend[[#This Row],[Date]]&lt;&gt;""),TEXT(TimeSpend[[#This Row],[Date]],"[$-409]yyyyMMdd"),"")</f>
        <v>#VALUE!</v>
      </c>
      <c r="C3997" s="33" t="e">
        <f>IF(AND(TimeSpend[[#This Row],[Personnel number]]&lt;&gt;"",TimeSpend[[#This Row],[Date]]&lt;&gt;""),SUBSTITUTE(TimeSpend[[#This Row],[Hours]],",","."),"")</f>
        <v>#VALUE!</v>
      </c>
      <c r="D3997" t="e">
        <f>IF(AND(TimeSpend[[#This Row],[Personnel number]]&lt;&gt;"",TimeSpend[[#This Row],[Date]]&lt;&gt;""),TimeSpend[[#This Row],[Network]],"")</f>
        <v>#VALUE!</v>
      </c>
      <c r="E3997" t="e">
        <f>IF(AND(TimeSpend[[#This Row],[Personnel number]]&lt;&gt;"",TimeSpend[[#This Row],[Date]]&lt;&gt;""),TimeSpend[[#This Row],[Network Description]],"")</f>
        <v>#VALUE!</v>
      </c>
      <c r="F3997" t="e">
        <f>IF(AND(TimeSpend[[#This Row],[Personnel number]]&lt;&gt;"",TimeSpend[[#This Row],[Date]]&lt;&gt;""),TimeSpend[[#This Row],[Activity]],"")</f>
        <v>#VALUE!</v>
      </c>
      <c r="G3997" t="e">
        <f>IF(AND(TimeSpend[[#This Row],[Personnel number]]&lt;&gt;"",TimeSpend[[#This Row],[Date]]&lt;&gt;""),TimeSpend[[#This Row],[Activity description]],"")</f>
        <v>#VALUE!</v>
      </c>
      <c r="H3997" s="36" t="e">
        <f>IF(AND(TimeSpend[[#This Row],[Personnel number]]&lt;&gt;"",TimeSpend[[#This Row],[Date]]&lt;&gt;""),TimeSpend[[#This Row],[Start Time]],"")</f>
        <v>#VALUE!</v>
      </c>
      <c r="I3997" s="36" t="e">
        <f>IF(AND(TimeSpend[[#This Row],[Personnel number]]&lt;&gt;"",TimeSpend[[#This Row],[Date]]&lt;&gt;""),TimeSpend[[#This Row],[End Time]],"")</f>
        <v>#VALUE!</v>
      </c>
      <c r="J3997" t="e">
        <f>IF(AND(TimeSpend[[#This Row],[Personnel number]]&lt;&gt;"",TimeSpend[[#This Row],[Date]]&lt;&gt;""),TimeSpend[[#This Row],[Location]],"")</f>
        <v>#VALUE!</v>
      </c>
      <c r="K3997" t="e">
        <f>IF(AND(TimeSpend[[#This Row],[Personnel number]]&lt;&gt;"",TimeSpend[[#This Row],[Date]]&lt;&gt;""),TimeSpend[[#This Row],[Task]],"")</f>
        <v>#VALUE!</v>
      </c>
      <c r="L3997" t="e">
        <f>IF(AND(TimeSpend[[#This Row],[Personnel number]]&lt;&gt;"",TimeSpend[[#This Row],[Date]]&lt;&gt;""),Utilization!$J$2,"")</f>
        <v>#VALUE!</v>
      </c>
      <c r="M3997" t="e">
        <f>IF(AND(TimeSpend[[#This Row],[Personnel number]]&lt;&gt;"",TimeSpend[[#This Row],[Date]]&lt;&gt;""),TimeSpend[[#This Row],[Employee Name]],"")</f>
        <v>#VALUE!</v>
      </c>
      <c r="N3997" t="e">
        <f t="shared" si="124"/>
        <v>#VALUE!</v>
      </c>
      <c r="O3997" t="e">
        <f t="shared" si="125"/>
        <v>#VALUE!</v>
      </c>
      <c r="P3997" t="e">
        <f>IF(D3997&lt;&gt;"",VLOOKUP(D3997,Projects!B:C,2,0),"")</f>
        <v>#VALUE!</v>
      </c>
    </row>
    <row r="3998" spans="1:16" x14ac:dyDescent="0.25">
      <c r="A3998" t="e">
        <f>UPPER(IF(AND(TimeSpend[[#This Row],[Personnel number]]&lt;&gt;"",TimeSpend[[#This Row],[Date]]&lt;&gt;""),TimeSpend[[#This Row],[Personnel number]],""))</f>
        <v>#VALUE!</v>
      </c>
      <c r="B3998" s="85" t="e">
        <f>IF(AND(TimeSpend[[#This Row],[Personnel number]]&lt;&gt;"",TimeSpend[[#This Row],[Date]]&lt;&gt;""),TEXT(TimeSpend[[#This Row],[Date]],"[$-409]yyyyMMdd"),"")</f>
        <v>#VALUE!</v>
      </c>
      <c r="C3998" s="33" t="e">
        <f>IF(AND(TimeSpend[[#This Row],[Personnel number]]&lt;&gt;"",TimeSpend[[#This Row],[Date]]&lt;&gt;""),SUBSTITUTE(TimeSpend[[#This Row],[Hours]],",","."),"")</f>
        <v>#VALUE!</v>
      </c>
      <c r="D3998" t="e">
        <f>IF(AND(TimeSpend[[#This Row],[Personnel number]]&lt;&gt;"",TimeSpend[[#This Row],[Date]]&lt;&gt;""),TimeSpend[[#This Row],[Network]],"")</f>
        <v>#VALUE!</v>
      </c>
      <c r="E3998" t="e">
        <f>IF(AND(TimeSpend[[#This Row],[Personnel number]]&lt;&gt;"",TimeSpend[[#This Row],[Date]]&lt;&gt;""),TimeSpend[[#This Row],[Network Description]],"")</f>
        <v>#VALUE!</v>
      </c>
      <c r="F3998" t="e">
        <f>IF(AND(TimeSpend[[#This Row],[Personnel number]]&lt;&gt;"",TimeSpend[[#This Row],[Date]]&lt;&gt;""),TimeSpend[[#This Row],[Activity]],"")</f>
        <v>#VALUE!</v>
      </c>
      <c r="G3998" t="e">
        <f>IF(AND(TimeSpend[[#This Row],[Personnel number]]&lt;&gt;"",TimeSpend[[#This Row],[Date]]&lt;&gt;""),TimeSpend[[#This Row],[Activity description]],"")</f>
        <v>#VALUE!</v>
      </c>
      <c r="H3998" s="36" t="e">
        <f>IF(AND(TimeSpend[[#This Row],[Personnel number]]&lt;&gt;"",TimeSpend[[#This Row],[Date]]&lt;&gt;""),TimeSpend[[#This Row],[Start Time]],"")</f>
        <v>#VALUE!</v>
      </c>
      <c r="I3998" s="36" t="e">
        <f>IF(AND(TimeSpend[[#This Row],[Personnel number]]&lt;&gt;"",TimeSpend[[#This Row],[Date]]&lt;&gt;""),TimeSpend[[#This Row],[End Time]],"")</f>
        <v>#VALUE!</v>
      </c>
      <c r="J3998" t="e">
        <f>IF(AND(TimeSpend[[#This Row],[Personnel number]]&lt;&gt;"",TimeSpend[[#This Row],[Date]]&lt;&gt;""),TimeSpend[[#This Row],[Location]],"")</f>
        <v>#VALUE!</v>
      </c>
      <c r="K3998" t="e">
        <f>IF(AND(TimeSpend[[#This Row],[Personnel number]]&lt;&gt;"",TimeSpend[[#This Row],[Date]]&lt;&gt;""),TimeSpend[[#This Row],[Task]],"")</f>
        <v>#VALUE!</v>
      </c>
      <c r="L3998" t="e">
        <f>IF(AND(TimeSpend[[#This Row],[Personnel number]]&lt;&gt;"",TimeSpend[[#This Row],[Date]]&lt;&gt;""),Utilization!$J$2,"")</f>
        <v>#VALUE!</v>
      </c>
      <c r="M3998" t="e">
        <f>IF(AND(TimeSpend[[#This Row],[Personnel number]]&lt;&gt;"",TimeSpend[[#This Row],[Date]]&lt;&gt;""),TimeSpend[[#This Row],[Employee Name]],"")</f>
        <v>#VALUE!</v>
      </c>
      <c r="N3998" t="e">
        <f t="shared" si="124"/>
        <v>#VALUE!</v>
      </c>
      <c r="O3998" t="e">
        <f t="shared" si="125"/>
        <v>#VALUE!</v>
      </c>
      <c r="P3998" t="e">
        <f>IF(D3998&lt;&gt;"",VLOOKUP(D3998,Projects!B:C,2,0),"")</f>
        <v>#VALUE!</v>
      </c>
    </row>
    <row r="3999" spans="1:16" x14ac:dyDescent="0.25">
      <c r="A3999" t="e">
        <f>UPPER(IF(AND(TimeSpend[[#This Row],[Personnel number]]&lt;&gt;"",TimeSpend[[#This Row],[Date]]&lt;&gt;""),TimeSpend[[#This Row],[Personnel number]],""))</f>
        <v>#VALUE!</v>
      </c>
      <c r="B3999" s="85" t="e">
        <f>IF(AND(TimeSpend[[#This Row],[Personnel number]]&lt;&gt;"",TimeSpend[[#This Row],[Date]]&lt;&gt;""),TEXT(TimeSpend[[#This Row],[Date]],"[$-409]yyyyMMdd"),"")</f>
        <v>#VALUE!</v>
      </c>
      <c r="C3999" s="33" t="e">
        <f>IF(AND(TimeSpend[[#This Row],[Personnel number]]&lt;&gt;"",TimeSpend[[#This Row],[Date]]&lt;&gt;""),SUBSTITUTE(TimeSpend[[#This Row],[Hours]],",","."),"")</f>
        <v>#VALUE!</v>
      </c>
      <c r="D3999" t="e">
        <f>IF(AND(TimeSpend[[#This Row],[Personnel number]]&lt;&gt;"",TimeSpend[[#This Row],[Date]]&lt;&gt;""),TimeSpend[[#This Row],[Network]],"")</f>
        <v>#VALUE!</v>
      </c>
      <c r="E3999" t="e">
        <f>IF(AND(TimeSpend[[#This Row],[Personnel number]]&lt;&gt;"",TimeSpend[[#This Row],[Date]]&lt;&gt;""),TimeSpend[[#This Row],[Network Description]],"")</f>
        <v>#VALUE!</v>
      </c>
      <c r="F3999" t="e">
        <f>IF(AND(TimeSpend[[#This Row],[Personnel number]]&lt;&gt;"",TimeSpend[[#This Row],[Date]]&lt;&gt;""),TimeSpend[[#This Row],[Activity]],"")</f>
        <v>#VALUE!</v>
      </c>
      <c r="G3999" t="e">
        <f>IF(AND(TimeSpend[[#This Row],[Personnel number]]&lt;&gt;"",TimeSpend[[#This Row],[Date]]&lt;&gt;""),TimeSpend[[#This Row],[Activity description]],"")</f>
        <v>#VALUE!</v>
      </c>
      <c r="H3999" s="36" t="e">
        <f>IF(AND(TimeSpend[[#This Row],[Personnel number]]&lt;&gt;"",TimeSpend[[#This Row],[Date]]&lt;&gt;""),TimeSpend[[#This Row],[Start Time]],"")</f>
        <v>#VALUE!</v>
      </c>
      <c r="I3999" s="36" t="e">
        <f>IF(AND(TimeSpend[[#This Row],[Personnel number]]&lt;&gt;"",TimeSpend[[#This Row],[Date]]&lt;&gt;""),TimeSpend[[#This Row],[End Time]],"")</f>
        <v>#VALUE!</v>
      </c>
      <c r="J3999" t="e">
        <f>IF(AND(TimeSpend[[#This Row],[Personnel number]]&lt;&gt;"",TimeSpend[[#This Row],[Date]]&lt;&gt;""),TimeSpend[[#This Row],[Location]],"")</f>
        <v>#VALUE!</v>
      </c>
      <c r="K3999" t="e">
        <f>IF(AND(TimeSpend[[#This Row],[Personnel number]]&lt;&gt;"",TimeSpend[[#This Row],[Date]]&lt;&gt;""),TimeSpend[[#This Row],[Task]],"")</f>
        <v>#VALUE!</v>
      </c>
      <c r="L3999" t="e">
        <f>IF(AND(TimeSpend[[#This Row],[Personnel number]]&lt;&gt;"",TimeSpend[[#This Row],[Date]]&lt;&gt;""),Utilization!$J$2,"")</f>
        <v>#VALUE!</v>
      </c>
      <c r="M3999" t="e">
        <f>IF(AND(TimeSpend[[#This Row],[Personnel number]]&lt;&gt;"",TimeSpend[[#This Row],[Date]]&lt;&gt;""),TimeSpend[[#This Row],[Employee Name]],"")</f>
        <v>#VALUE!</v>
      </c>
      <c r="N3999" t="e">
        <f t="shared" si="124"/>
        <v>#VALUE!</v>
      </c>
      <c r="O3999" t="e">
        <f t="shared" si="125"/>
        <v>#VALUE!</v>
      </c>
      <c r="P3999" t="e">
        <f>IF(D3999&lt;&gt;"",VLOOKUP(D3999,Projects!B:C,2,0),"")</f>
        <v>#VALUE!</v>
      </c>
    </row>
    <row r="4000" spans="1:16" x14ac:dyDescent="0.25">
      <c r="A4000" t="e">
        <f>UPPER(IF(AND(TimeSpend[[#This Row],[Personnel number]]&lt;&gt;"",TimeSpend[[#This Row],[Date]]&lt;&gt;""),TimeSpend[[#This Row],[Personnel number]],""))</f>
        <v>#VALUE!</v>
      </c>
      <c r="B4000" s="85" t="e">
        <f>IF(AND(TimeSpend[[#This Row],[Personnel number]]&lt;&gt;"",TimeSpend[[#This Row],[Date]]&lt;&gt;""),TEXT(TimeSpend[[#This Row],[Date]],"[$-409]yyyyMMdd"),"")</f>
        <v>#VALUE!</v>
      </c>
      <c r="C4000" s="33" t="e">
        <f>IF(AND(TimeSpend[[#This Row],[Personnel number]]&lt;&gt;"",TimeSpend[[#This Row],[Date]]&lt;&gt;""),SUBSTITUTE(TimeSpend[[#This Row],[Hours]],",","."),"")</f>
        <v>#VALUE!</v>
      </c>
      <c r="D4000" t="e">
        <f>IF(AND(TimeSpend[[#This Row],[Personnel number]]&lt;&gt;"",TimeSpend[[#This Row],[Date]]&lt;&gt;""),TimeSpend[[#This Row],[Network]],"")</f>
        <v>#VALUE!</v>
      </c>
      <c r="E4000" t="e">
        <f>IF(AND(TimeSpend[[#This Row],[Personnel number]]&lt;&gt;"",TimeSpend[[#This Row],[Date]]&lt;&gt;""),TimeSpend[[#This Row],[Network Description]],"")</f>
        <v>#VALUE!</v>
      </c>
      <c r="F4000" t="e">
        <f>IF(AND(TimeSpend[[#This Row],[Personnel number]]&lt;&gt;"",TimeSpend[[#This Row],[Date]]&lt;&gt;""),TimeSpend[[#This Row],[Activity]],"")</f>
        <v>#VALUE!</v>
      </c>
      <c r="G4000" t="e">
        <f>IF(AND(TimeSpend[[#This Row],[Personnel number]]&lt;&gt;"",TimeSpend[[#This Row],[Date]]&lt;&gt;""),TimeSpend[[#This Row],[Activity description]],"")</f>
        <v>#VALUE!</v>
      </c>
      <c r="H4000" s="36" t="e">
        <f>IF(AND(TimeSpend[[#This Row],[Personnel number]]&lt;&gt;"",TimeSpend[[#This Row],[Date]]&lt;&gt;""),TimeSpend[[#This Row],[Start Time]],"")</f>
        <v>#VALUE!</v>
      </c>
      <c r="I4000" s="36" t="e">
        <f>IF(AND(TimeSpend[[#This Row],[Personnel number]]&lt;&gt;"",TimeSpend[[#This Row],[Date]]&lt;&gt;""),TimeSpend[[#This Row],[End Time]],"")</f>
        <v>#VALUE!</v>
      </c>
      <c r="J4000" t="e">
        <f>IF(AND(TimeSpend[[#This Row],[Personnel number]]&lt;&gt;"",TimeSpend[[#This Row],[Date]]&lt;&gt;""),TimeSpend[[#This Row],[Location]],"")</f>
        <v>#VALUE!</v>
      </c>
      <c r="K4000" t="e">
        <f>IF(AND(TimeSpend[[#This Row],[Personnel number]]&lt;&gt;"",TimeSpend[[#This Row],[Date]]&lt;&gt;""),TimeSpend[[#This Row],[Task]],"")</f>
        <v>#VALUE!</v>
      </c>
      <c r="L4000" t="e">
        <f>IF(AND(TimeSpend[[#This Row],[Personnel number]]&lt;&gt;"",TimeSpend[[#This Row],[Date]]&lt;&gt;""),Utilization!$J$2,"")</f>
        <v>#VALUE!</v>
      </c>
      <c r="M4000" t="e">
        <f>IF(AND(TimeSpend[[#This Row],[Personnel number]]&lt;&gt;"",TimeSpend[[#This Row],[Date]]&lt;&gt;""),TimeSpend[[#This Row],[Employee Name]],"")</f>
        <v>#VALUE!</v>
      </c>
      <c r="N4000" t="e">
        <f t="shared" si="124"/>
        <v>#VALUE!</v>
      </c>
      <c r="O4000" t="e">
        <f t="shared" si="125"/>
        <v>#VALUE!</v>
      </c>
      <c r="P4000" t="e">
        <f>IF(D4000&lt;&gt;"",VLOOKUP(D4000,Projects!B:C,2,0),"")</f>
        <v>#VALUE!</v>
      </c>
    </row>
    <row r="4001" spans="1:16" x14ac:dyDescent="0.25">
      <c r="A4001" t="e">
        <f>UPPER(IF(AND(TimeSpend[[#This Row],[Personnel number]]&lt;&gt;"",TimeSpend[[#This Row],[Date]]&lt;&gt;""),TimeSpend[[#This Row],[Personnel number]],""))</f>
        <v>#VALUE!</v>
      </c>
      <c r="B4001" s="85" t="e">
        <f>IF(AND(TimeSpend[[#This Row],[Personnel number]]&lt;&gt;"",TimeSpend[[#This Row],[Date]]&lt;&gt;""),TEXT(TimeSpend[[#This Row],[Date]],"[$-409]yyyyMMdd"),"")</f>
        <v>#VALUE!</v>
      </c>
      <c r="C4001" s="33" t="e">
        <f>IF(AND(TimeSpend[[#This Row],[Personnel number]]&lt;&gt;"",TimeSpend[[#This Row],[Date]]&lt;&gt;""),SUBSTITUTE(TimeSpend[[#This Row],[Hours]],",","."),"")</f>
        <v>#VALUE!</v>
      </c>
      <c r="D4001" t="e">
        <f>IF(AND(TimeSpend[[#This Row],[Personnel number]]&lt;&gt;"",TimeSpend[[#This Row],[Date]]&lt;&gt;""),TimeSpend[[#This Row],[Network]],"")</f>
        <v>#VALUE!</v>
      </c>
      <c r="E4001" t="e">
        <f>IF(AND(TimeSpend[[#This Row],[Personnel number]]&lt;&gt;"",TimeSpend[[#This Row],[Date]]&lt;&gt;""),TimeSpend[[#This Row],[Network Description]],"")</f>
        <v>#VALUE!</v>
      </c>
      <c r="F4001" t="e">
        <f>IF(AND(TimeSpend[[#This Row],[Personnel number]]&lt;&gt;"",TimeSpend[[#This Row],[Date]]&lt;&gt;""),TimeSpend[[#This Row],[Activity]],"")</f>
        <v>#VALUE!</v>
      </c>
      <c r="G4001" t="e">
        <f>IF(AND(TimeSpend[[#This Row],[Personnel number]]&lt;&gt;"",TimeSpend[[#This Row],[Date]]&lt;&gt;""),TimeSpend[[#This Row],[Activity description]],"")</f>
        <v>#VALUE!</v>
      </c>
      <c r="H4001" s="36" t="e">
        <f>IF(AND(TimeSpend[[#This Row],[Personnel number]]&lt;&gt;"",TimeSpend[[#This Row],[Date]]&lt;&gt;""),TimeSpend[[#This Row],[Start Time]],"")</f>
        <v>#VALUE!</v>
      </c>
      <c r="I4001" s="36" t="e">
        <f>IF(AND(TimeSpend[[#This Row],[Personnel number]]&lt;&gt;"",TimeSpend[[#This Row],[Date]]&lt;&gt;""),TimeSpend[[#This Row],[End Time]],"")</f>
        <v>#VALUE!</v>
      </c>
      <c r="J4001" t="e">
        <f>IF(AND(TimeSpend[[#This Row],[Personnel number]]&lt;&gt;"",TimeSpend[[#This Row],[Date]]&lt;&gt;""),TimeSpend[[#This Row],[Location]],"")</f>
        <v>#VALUE!</v>
      </c>
      <c r="K4001" t="e">
        <f>IF(AND(TimeSpend[[#This Row],[Personnel number]]&lt;&gt;"",TimeSpend[[#This Row],[Date]]&lt;&gt;""),TimeSpend[[#This Row],[Task]],"")</f>
        <v>#VALUE!</v>
      </c>
      <c r="L4001" t="e">
        <f>IF(AND(TimeSpend[[#This Row],[Personnel number]]&lt;&gt;"",TimeSpend[[#This Row],[Date]]&lt;&gt;""),Utilization!$J$2,"")</f>
        <v>#VALUE!</v>
      </c>
      <c r="M4001" t="e">
        <f>IF(AND(TimeSpend[[#This Row],[Personnel number]]&lt;&gt;"",TimeSpend[[#This Row],[Date]]&lt;&gt;""),TimeSpend[[#This Row],[Employee Name]],"")</f>
        <v>#VALUE!</v>
      </c>
      <c r="N4001" t="e">
        <f t="shared" si="124"/>
        <v>#VALUE!</v>
      </c>
      <c r="O4001" t="e">
        <f t="shared" si="125"/>
        <v>#VALUE!</v>
      </c>
      <c r="P4001" t="e">
        <f>IF(D4001&lt;&gt;"",VLOOKUP(D4001,Projects!B:C,2,0),"")</f>
        <v>#VALUE!</v>
      </c>
    </row>
    <row r="4002" spans="1:16" x14ac:dyDescent="0.25">
      <c r="A4002" t="e">
        <f>UPPER(IF(AND(TimeSpend[[#This Row],[Personnel number]]&lt;&gt;"",TimeSpend[[#This Row],[Date]]&lt;&gt;""),TimeSpend[[#This Row],[Personnel number]],""))</f>
        <v>#VALUE!</v>
      </c>
      <c r="B4002" s="85" t="e">
        <f>IF(AND(TimeSpend[[#This Row],[Personnel number]]&lt;&gt;"",TimeSpend[[#This Row],[Date]]&lt;&gt;""),TEXT(TimeSpend[[#This Row],[Date]],"[$-409]yyyyMMdd"),"")</f>
        <v>#VALUE!</v>
      </c>
      <c r="C4002" s="33" t="e">
        <f>IF(AND(TimeSpend[[#This Row],[Personnel number]]&lt;&gt;"",TimeSpend[[#This Row],[Date]]&lt;&gt;""),SUBSTITUTE(TimeSpend[[#This Row],[Hours]],",","."),"")</f>
        <v>#VALUE!</v>
      </c>
      <c r="D4002" t="e">
        <f>IF(AND(TimeSpend[[#This Row],[Personnel number]]&lt;&gt;"",TimeSpend[[#This Row],[Date]]&lt;&gt;""),TimeSpend[[#This Row],[Network]],"")</f>
        <v>#VALUE!</v>
      </c>
      <c r="E4002" t="e">
        <f>IF(AND(TimeSpend[[#This Row],[Personnel number]]&lt;&gt;"",TimeSpend[[#This Row],[Date]]&lt;&gt;""),TimeSpend[[#This Row],[Network Description]],"")</f>
        <v>#VALUE!</v>
      </c>
      <c r="F4002" t="e">
        <f>IF(AND(TimeSpend[[#This Row],[Personnel number]]&lt;&gt;"",TimeSpend[[#This Row],[Date]]&lt;&gt;""),TimeSpend[[#This Row],[Activity]],"")</f>
        <v>#VALUE!</v>
      </c>
      <c r="G4002" t="e">
        <f>IF(AND(TimeSpend[[#This Row],[Personnel number]]&lt;&gt;"",TimeSpend[[#This Row],[Date]]&lt;&gt;""),TimeSpend[[#This Row],[Activity description]],"")</f>
        <v>#VALUE!</v>
      </c>
      <c r="H4002" s="36" t="e">
        <f>IF(AND(TimeSpend[[#This Row],[Personnel number]]&lt;&gt;"",TimeSpend[[#This Row],[Date]]&lt;&gt;""),TimeSpend[[#This Row],[Start Time]],"")</f>
        <v>#VALUE!</v>
      </c>
      <c r="I4002" s="36" t="e">
        <f>IF(AND(TimeSpend[[#This Row],[Personnel number]]&lt;&gt;"",TimeSpend[[#This Row],[Date]]&lt;&gt;""),TimeSpend[[#This Row],[End Time]],"")</f>
        <v>#VALUE!</v>
      </c>
      <c r="J4002" t="e">
        <f>IF(AND(TimeSpend[[#This Row],[Personnel number]]&lt;&gt;"",TimeSpend[[#This Row],[Date]]&lt;&gt;""),TimeSpend[[#This Row],[Location]],"")</f>
        <v>#VALUE!</v>
      </c>
      <c r="K4002" t="e">
        <f>IF(AND(TimeSpend[[#This Row],[Personnel number]]&lt;&gt;"",TimeSpend[[#This Row],[Date]]&lt;&gt;""),TimeSpend[[#This Row],[Task]],"")</f>
        <v>#VALUE!</v>
      </c>
      <c r="L4002" t="e">
        <f>IF(AND(TimeSpend[[#This Row],[Personnel number]]&lt;&gt;"",TimeSpend[[#This Row],[Date]]&lt;&gt;""),Utilization!$J$2,"")</f>
        <v>#VALUE!</v>
      </c>
      <c r="M4002" t="e">
        <f>IF(AND(TimeSpend[[#This Row],[Personnel number]]&lt;&gt;"",TimeSpend[[#This Row],[Date]]&lt;&gt;""),TimeSpend[[#This Row],[Employee Name]],"")</f>
        <v>#VALUE!</v>
      </c>
      <c r="N4002" t="e">
        <f t="shared" si="124"/>
        <v>#VALUE!</v>
      </c>
      <c r="O4002" t="e">
        <f t="shared" si="125"/>
        <v>#VALUE!</v>
      </c>
      <c r="P4002" t="e">
        <f>IF(D4002&lt;&gt;"",VLOOKUP(D4002,Projects!B:C,2,0),"")</f>
        <v>#VALUE!</v>
      </c>
    </row>
    <row r="4003" spans="1:16" x14ac:dyDescent="0.25">
      <c r="A4003" t="e">
        <f>UPPER(IF(AND(TimeSpend[[#This Row],[Personnel number]]&lt;&gt;"",TimeSpend[[#This Row],[Date]]&lt;&gt;""),TimeSpend[[#This Row],[Personnel number]],""))</f>
        <v>#VALUE!</v>
      </c>
      <c r="B4003" s="85" t="e">
        <f>IF(AND(TimeSpend[[#This Row],[Personnel number]]&lt;&gt;"",TimeSpend[[#This Row],[Date]]&lt;&gt;""),TEXT(TimeSpend[[#This Row],[Date]],"[$-409]yyyyMMdd"),"")</f>
        <v>#VALUE!</v>
      </c>
      <c r="C4003" s="33" t="e">
        <f>IF(AND(TimeSpend[[#This Row],[Personnel number]]&lt;&gt;"",TimeSpend[[#This Row],[Date]]&lt;&gt;""),SUBSTITUTE(TimeSpend[[#This Row],[Hours]],",","."),"")</f>
        <v>#VALUE!</v>
      </c>
      <c r="D4003" t="e">
        <f>IF(AND(TimeSpend[[#This Row],[Personnel number]]&lt;&gt;"",TimeSpend[[#This Row],[Date]]&lt;&gt;""),TimeSpend[[#This Row],[Network]],"")</f>
        <v>#VALUE!</v>
      </c>
      <c r="E4003" t="e">
        <f>IF(AND(TimeSpend[[#This Row],[Personnel number]]&lt;&gt;"",TimeSpend[[#This Row],[Date]]&lt;&gt;""),TimeSpend[[#This Row],[Network Description]],"")</f>
        <v>#VALUE!</v>
      </c>
      <c r="F4003" t="e">
        <f>IF(AND(TimeSpend[[#This Row],[Personnel number]]&lt;&gt;"",TimeSpend[[#This Row],[Date]]&lt;&gt;""),TimeSpend[[#This Row],[Activity]],"")</f>
        <v>#VALUE!</v>
      </c>
      <c r="G4003" t="e">
        <f>IF(AND(TimeSpend[[#This Row],[Personnel number]]&lt;&gt;"",TimeSpend[[#This Row],[Date]]&lt;&gt;""),TimeSpend[[#This Row],[Activity description]],"")</f>
        <v>#VALUE!</v>
      </c>
      <c r="H4003" s="36" t="e">
        <f>IF(AND(TimeSpend[[#This Row],[Personnel number]]&lt;&gt;"",TimeSpend[[#This Row],[Date]]&lt;&gt;""),TimeSpend[[#This Row],[Start Time]],"")</f>
        <v>#VALUE!</v>
      </c>
      <c r="I4003" s="36" t="e">
        <f>IF(AND(TimeSpend[[#This Row],[Personnel number]]&lt;&gt;"",TimeSpend[[#This Row],[Date]]&lt;&gt;""),TimeSpend[[#This Row],[End Time]],"")</f>
        <v>#VALUE!</v>
      </c>
      <c r="J4003" t="e">
        <f>IF(AND(TimeSpend[[#This Row],[Personnel number]]&lt;&gt;"",TimeSpend[[#This Row],[Date]]&lt;&gt;""),TimeSpend[[#This Row],[Location]],"")</f>
        <v>#VALUE!</v>
      </c>
      <c r="K4003" t="e">
        <f>IF(AND(TimeSpend[[#This Row],[Personnel number]]&lt;&gt;"",TimeSpend[[#This Row],[Date]]&lt;&gt;""),TimeSpend[[#This Row],[Task]],"")</f>
        <v>#VALUE!</v>
      </c>
      <c r="L4003" t="e">
        <f>IF(AND(TimeSpend[[#This Row],[Personnel number]]&lt;&gt;"",TimeSpend[[#This Row],[Date]]&lt;&gt;""),Utilization!$J$2,"")</f>
        <v>#VALUE!</v>
      </c>
      <c r="M4003" t="e">
        <f>IF(AND(TimeSpend[[#This Row],[Personnel number]]&lt;&gt;"",TimeSpend[[#This Row],[Date]]&lt;&gt;""),TimeSpend[[#This Row],[Employee Name]],"")</f>
        <v>#VALUE!</v>
      </c>
      <c r="N4003" t="e">
        <f t="shared" si="124"/>
        <v>#VALUE!</v>
      </c>
      <c r="O4003" t="e">
        <f t="shared" si="125"/>
        <v>#VALUE!</v>
      </c>
      <c r="P4003" t="e">
        <f>IF(D4003&lt;&gt;"",VLOOKUP(D4003,Projects!B:C,2,0),"")</f>
        <v>#VALUE!</v>
      </c>
    </row>
    <row r="4004" spans="1:16" x14ac:dyDescent="0.25">
      <c r="A4004" t="e">
        <f>UPPER(IF(AND(TimeSpend[[#This Row],[Personnel number]]&lt;&gt;"",TimeSpend[[#This Row],[Date]]&lt;&gt;""),TimeSpend[[#This Row],[Personnel number]],""))</f>
        <v>#VALUE!</v>
      </c>
      <c r="B4004" s="85" t="e">
        <f>IF(AND(TimeSpend[[#This Row],[Personnel number]]&lt;&gt;"",TimeSpend[[#This Row],[Date]]&lt;&gt;""),TEXT(TimeSpend[[#This Row],[Date]],"[$-409]yyyyMMdd"),"")</f>
        <v>#VALUE!</v>
      </c>
      <c r="C4004" s="33" t="e">
        <f>IF(AND(TimeSpend[[#This Row],[Personnel number]]&lt;&gt;"",TimeSpend[[#This Row],[Date]]&lt;&gt;""),SUBSTITUTE(TimeSpend[[#This Row],[Hours]],",","."),"")</f>
        <v>#VALUE!</v>
      </c>
      <c r="D4004" t="e">
        <f>IF(AND(TimeSpend[[#This Row],[Personnel number]]&lt;&gt;"",TimeSpend[[#This Row],[Date]]&lt;&gt;""),TimeSpend[[#This Row],[Network]],"")</f>
        <v>#VALUE!</v>
      </c>
      <c r="E4004" t="e">
        <f>IF(AND(TimeSpend[[#This Row],[Personnel number]]&lt;&gt;"",TimeSpend[[#This Row],[Date]]&lt;&gt;""),TimeSpend[[#This Row],[Network Description]],"")</f>
        <v>#VALUE!</v>
      </c>
      <c r="F4004" t="e">
        <f>IF(AND(TimeSpend[[#This Row],[Personnel number]]&lt;&gt;"",TimeSpend[[#This Row],[Date]]&lt;&gt;""),TimeSpend[[#This Row],[Activity]],"")</f>
        <v>#VALUE!</v>
      </c>
      <c r="G4004" t="e">
        <f>IF(AND(TimeSpend[[#This Row],[Personnel number]]&lt;&gt;"",TimeSpend[[#This Row],[Date]]&lt;&gt;""),TimeSpend[[#This Row],[Activity description]],"")</f>
        <v>#VALUE!</v>
      </c>
      <c r="H4004" s="36" t="e">
        <f>IF(AND(TimeSpend[[#This Row],[Personnel number]]&lt;&gt;"",TimeSpend[[#This Row],[Date]]&lt;&gt;""),TimeSpend[[#This Row],[Start Time]],"")</f>
        <v>#VALUE!</v>
      </c>
      <c r="I4004" s="36" t="e">
        <f>IF(AND(TimeSpend[[#This Row],[Personnel number]]&lt;&gt;"",TimeSpend[[#This Row],[Date]]&lt;&gt;""),TimeSpend[[#This Row],[End Time]],"")</f>
        <v>#VALUE!</v>
      </c>
      <c r="J4004" t="e">
        <f>IF(AND(TimeSpend[[#This Row],[Personnel number]]&lt;&gt;"",TimeSpend[[#This Row],[Date]]&lt;&gt;""),TimeSpend[[#This Row],[Location]],"")</f>
        <v>#VALUE!</v>
      </c>
      <c r="K4004" t="e">
        <f>IF(AND(TimeSpend[[#This Row],[Personnel number]]&lt;&gt;"",TimeSpend[[#This Row],[Date]]&lt;&gt;""),TimeSpend[[#This Row],[Task]],"")</f>
        <v>#VALUE!</v>
      </c>
      <c r="L4004" t="e">
        <f>IF(AND(TimeSpend[[#This Row],[Personnel number]]&lt;&gt;"",TimeSpend[[#This Row],[Date]]&lt;&gt;""),Utilization!$J$2,"")</f>
        <v>#VALUE!</v>
      </c>
      <c r="M4004" t="e">
        <f>IF(AND(TimeSpend[[#This Row],[Personnel number]]&lt;&gt;"",TimeSpend[[#This Row],[Date]]&lt;&gt;""),TimeSpend[[#This Row],[Employee Name]],"")</f>
        <v>#VALUE!</v>
      </c>
      <c r="N4004" t="e">
        <f t="shared" si="124"/>
        <v>#VALUE!</v>
      </c>
      <c r="O4004" t="e">
        <f t="shared" si="125"/>
        <v>#VALUE!</v>
      </c>
      <c r="P4004" t="e">
        <f>IF(D4004&lt;&gt;"",VLOOKUP(D4004,Projects!B:C,2,0),"")</f>
        <v>#VALUE!</v>
      </c>
    </row>
    <row r="4005" spans="1:16" x14ac:dyDescent="0.25">
      <c r="A4005" t="e">
        <f>UPPER(IF(AND(TimeSpend[[#This Row],[Personnel number]]&lt;&gt;"",TimeSpend[[#This Row],[Date]]&lt;&gt;""),TimeSpend[[#This Row],[Personnel number]],""))</f>
        <v>#VALUE!</v>
      </c>
      <c r="B4005" s="85" t="e">
        <f>IF(AND(TimeSpend[[#This Row],[Personnel number]]&lt;&gt;"",TimeSpend[[#This Row],[Date]]&lt;&gt;""),TEXT(TimeSpend[[#This Row],[Date]],"[$-409]yyyyMMdd"),"")</f>
        <v>#VALUE!</v>
      </c>
      <c r="C4005" s="33" t="e">
        <f>IF(AND(TimeSpend[[#This Row],[Personnel number]]&lt;&gt;"",TimeSpend[[#This Row],[Date]]&lt;&gt;""),SUBSTITUTE(TimeSpend[[#This Row],[Hours]],",","."),"")</f>
        <v>#VALUE!</v>
      </c>
      <c r="D4005" t="e">
        <f>IF(AND(TimeSpend[[#This Row],[Personnel number]]&lt;&gt;"",TimeSpend[[#This Row],[Date]]&lt;&gt;""),TimeSpend[[#This Row],[Network]],"")</f>
        <v>#VALUE!</v>
      </c>
      <c r="E4005" t="e">
        <f>IF(AND(TimeSpend[[#This Row],[Personnel number]]&lt;&gt;"",TimeSpend[[#This Row],[Date]]&lt;&gt;""),TimeSpend[[#This Row],[Network Description]],"")</f>
        <v>#VALUE!</v>
      </c>
      <c r="F4005" t="e">
        <f>IF(AND(TimeSpend[[#This Row],[Personnel number]]&lt;&gt;"",TimeSpend[[#This Row],[Date]]&lt;&gt;""),TimeSpend[[#This Row],[Activity]],"")</f>
        <v>#VALUE!</v>
      </c>
      <c r="G4005" t="e">
        <f>IF(AND(TimeSpend[[#This Row],[Personnel number]]&lt;&gt;"",TimeSpend[[#This Row],[Date]]&lt;&gt;""),TimeSpend[[#This Row],[Activity description]],"")</f>
        <v>#VALUE!</v>
      </c>
      <c r="H4005" s="36" t="e">
        <f>IF(AND(TimeSpend[[#This Row],[Personnel number]]&lt;&gt;"",TimeSpend[[#This Row],[Date]]&lt;&gt;""),TimeSpend[[#This Row],[Start Time]],"")</f>
        <v>#VALUE!</v>
      </c>
      <c r="I4005" s="36" t="e">
        <f>IF(AND(TimeSpend[[#This Row],[Personnel number]]&lt;&gt;"",TimeSpend[[#This Row],[Date]]&lt;&gt;""),TimeSpend[[#This Row],[End Time]],"")</f>
        <v>#VALUE!</v>
      </c>
      <c r="J4005" t="e">
        <f>IF(AND(TimeSpend[[#This Row],[Personnel number]]&lt;&gt;"",TimeSpend[[#This Row],[Date]]&lt;&gt;""),TimeSpend[[#This Row],[Location]],"")</f>
        <v>#VALUE!</v>
      </c>
      <c r="K4005" t="e">
        <f>IF(AND(TimeSpend[[#This Row],[Personnel number]]&lt;&gt;"",TimeSpend[[#This Row],[Date]]&lt;&gt;""),TimeSpend[[#This Row],[Task]],"")</f>
        <v>#VALUE!</v>
      </c>
      <c r="L4005" t="e">
        <f>IF(AND(TimeSpend[[#This Row],[Personnel number]]&lt;&gt;"",TimeSpend[[#This Row],[Date]]&lt;&gt;""),Utilization!$J$2,"")</f>
        <v>#VALUE!</v>
      </c>
      <c r="M4005" t="e">
        <f>IF(AND(TimeSpend[[#This Row],[Personnel number]]&lt;&gt;"",TimeSpend[[#This Row],[Date]]&lt;&gt;""),TimeSpend[[#This Row],[Employee Name]],"")</f>
        <v>#VALUE!</v>
      </c>
      <c r="N4005" t="e">
        <f t="shared" si="124"/>
        <v>#VALUE!</v>
      </c>
      <c r="O4005" t="e">
        <f t="shared" si="125"/>
        <v>#VALUE!</v>
      </c>
      <c r="P4005" t="e">
        <f>IF(D4005&lt;&gt;"",VLOOKUP(D4005,Projects!B:C,2,0),"")</f>
        <v>#VALUE!</v>
      </c>
    </row>
    <row r="4006" spans="1:16" x14ac:dyDescent="0.25">
      <c r="A4006" t="e">
        <f>UPPER(IF(AND(TimeSpend[[#This Row],[Personnel number]]&lt;&gt;"",TimeSpend[[#This Row],[Date]]&lt;&gt;""),TimeSpend[[#This Row],[Personnel number]],""))</f>
        <v>#VALUE!</v>
      </c>
      <c r="B4006" s="85" t="e">
        <f>IF(AND(TimeSpend[[#This Row],[Personnel number]]&lt;&gt;"",TimeSpend[[#This Row],[Date]]&lt;&gt;""),TEXT(TimeSpend[[#This Row],[Date]],"[$-409]yyyyMMdd"),"")</f>
        <v>#VALUE!</v>
      </c>
      <c r="C4006" s="33" t="e">
        <f>IF(AND(TimeSpend[[#This Row],[Personnel number]]&lt;&gt;"",TimeSpend[[#This Row],[Date]]&lt;&gt;""),SUBSTITUTE(TimeSpend[[#This Row],[Hours]],",","."),"")</f>
        <v>#VALUE!</v>
      </c>
      <c r="D4006" t="e">
        <f>IF(AND(TimeSpend[[#This Row],[Personnel number]]&lt;&gt;"",TimeSpend[[#This Row],[Date]]&lt;&gt;""),TimeSpend[[#This Row],[Network]],"")</f>
        <v>#VALUE!</v>
      </c>
      <c r="E4006" t="e">
        <f>IF(AND(TimeSpend[[#This Row],[Personnel number]]&lt;&gt;"",TimeSpend[[#This Row],[Date]]&lt;&gt;""),TimeSpend[[#This Row],[Network Description]],"")</f>
        <v>#VALUE!</v>
      </c>
      <c r="F4006" t="e">
        <f>IF(AND(TimeSpend[[#This Row],[Personnel number]]&lt;&gt;"",TimeSpend[[#This Row],[Date]]&lt;&gt;""),TimeSpend[[#This Row],[Activity]],"")</f>
        <v>#VALUE!</v>
      </c>
      <c r="G4006" t="e">
        <f>IF(AND(TimeSpend[[#This Row],[Personnel number]]&lt;&gt;"",TimeSpend[[#This Row],[Date]]&lt;&gt;""),TimeSpend[[#This Row],[Activity description]],"")</f>
        <v>#VALUE!</v>
      </c>
      <c r="H4006" s="36" t="e">
        <f>IF(AND(TimeSpend[[#This Row],[Personnel number]]&lt;&gt;"",TimeSpend[[#This Row],[Date]]&lt;&gt;""),TimeSpend[[#This Row],[Start Time]],"")</f>
        <v>#VALUE!</v>
      </c>
      <c r="I4006" s="36" t="e">
        <f>IF(AND(TimeSpend[[#This Row],[Personnel number]]&lt;&gt;"",TimeSpend[[#This Row],[Date]]&lt;&gt;""),TimeSpend[[#This Row],[End Time]],"")</f>
        <v>#VALUE!</v>
      </c>
      <c r="J4006" t="e">
        <f>IF(AND(TimeSpend[[#This Row],[Personnel number]]&lt;&gt;"",TimeSpend[[#This Row],[Date]]&lt;&gt;""),TimeSpend[[#This Row],[Location]],"")</f>
        <v>#VALUE!</v>
      </c>
      <c r="K4006" t="e">
        <f>IF(AND(TimeSpend[[#This Row],[Personnel number]]&lt;&gt;"",TimeSpend[[#This Row],[Date]]&lt;&gt;""),TimeSpend[[#This Row],[Task]],"")</f>
        <v>#VALUE!</v>
      </c>
      <c r="L4006" t="e">
        <f>IF(AND(TimeSpend[[#This Row],[Personnel number]]&lt;&gt;"",TimeSpend[[#This Row],[Date]]&lt;&gt;""),Utilization!$J$2,"")</f>
        <v>#VALUE!</v>
      </c>
      <c r="M4006" t="e">
        <f>IF(AND(TimeSpend[[#This Row],[Personnel number]]&lt;&gt;"",TimeSpend[[#This Row],[Date]]&lt;&gt;""),TimeSpend[[#This Row],[Employee Name]],"")</f>
        <v>#VALUE!</v>
      </c>
      <c r="N4006" t="e">
        <f t="shared" si="124"/>
        <v>#VALUE!</v>
      </c>
      <c r="O4006" t="e">
        <f t="shared" si="125"/>
        <v>#VALUE!</v>
      </c>
      <c r="P4006" t="e">
        <f>IF(D4006&lt;&gt;"",VLOOKUP(D4006,Projects!B:C,2,0),"")</f>
        <v>#VALUE!</v>
      </c>
    </row>
    <row r="4007" spans="1:16" x14ac:dyDescent="0.25">
      <c r="A4007" t="e">
        <f>UPPER(IF(AND(TimeSpend[[#This Row],[Personnel number]]&lt;&gt;"",TimeSpend[[#This Row],[Date]]&lt;&gt;""),TimeSpend[[#This Row],[Personnel number]],""))</f>
        <v>#VALUE!</v>
      </c>
      <c r="B4007" s="85" t="e">
        <f>IF(AND(TimeSpend[[#This Row],[Personnel number]]&lt;&gt;"",TimeSpend[[#This Row],[Date]]&lt;&gt;""),TEXT(TimeSpend[[#This Row],[Date]],"[$-409]yyyyMMdd"),"")</f>
        <v>#VALUE!</v>
      </c>
      <c r="C4007" s="33" t="e">
        <f>IF(AND(TimeSpend[[#This Row],[Personnel number]]&lt;&gt;"",TimeSpend[[#This Row],[Date]]&lt;&gt;""),SUBSTITUTE(TimeSpend[[#This Row],[Hours]],",","."),"")</f>
        <v>#VALUE!</v>
      </c>
      <c r="D4007" t="e">
        <f>IF(AND(TimeSpend[[#This Row],[Personnel number]]&lt;&gt;"",TimeSpend[[#This Row],[Date]]&lt;&gt;""),TimeSpend[[#This Row],[Network]],"")</f>
        <v>#VALUE!</v>
      </c>
      <c r="E4007" t="e">
        <f>IF(AND(TimeSpend[[#This Row],[Personnel number]]&lt;&gt;"",TimeSpend[[#This Row],[Date]]&lt;&gt;""),TimeSpend[[#This Row],[Network Description]],"")</f>
        <v>#VALUE!</v>
      </c>
      <c r="F4007" t="e">
        <f>IF(AND(TimeSpend[[#This Row],[Personnel number]]&lt;&gt;"",TimeSpend[[#This Row],[Date]]&lt;&gt;""),TimeSpend[[#This Row],[Activity]],"")</f>
        <v>#VALUE!</v>
      </c>
      <c r="G4007" t="e">
        <f>IF(AND(TimeSpend[[#This Row],[Personnel number]]&lt;&gt;"",TimeSpend[[#This Row],[Date]]&lt;&gt;""),TimeSpend[[#This Row],[Activity description]],"")</f>
        <v>#VALUE!</v>
      </c>
      <c r="H4007" s="36" t="e">
        <f>IF(AND(TimeSpend[[#This Row],[Personnel number]]&lt;&gt;"",TimeSpend[[#This Row],[Date]]&lt;&gt;""),TimeSpend[[#This Row],[Start Time]],"")</f>
        <v>#VALUE!</v>
      </c>
      <c r="I4007" s="36" t="e">
        <f>IF(AND(TimeSpend[[#This Row],[Personnel number]]&lt;&gt;"",TimeSpend[[#This Row],[Date]]&lt;&gt;""),TimeSpend[[#This Row],[End Time]],"")</f>
        <v>#VALUE!</v>
      </c>
      <c r="J4007" t="e">
        <f>IF(AND(TimeSpend[[#This Row],[Personnel number]]&lt;&gt;"",TimeSpend[[#This Row],[Date]]&lt;&gt;""),TimeSpend[[#This Row],[Location]],"")</f>
        <v>#VALUE!</v>
      </c>
      <c r="K4007" t="e">
        <f>IF(AND(TimeSpend[[#This Row],[Personnel number]]&lt;&gt;"",TimeSpend[[#This Row],[Date]]&lt;&gt;""),TimeSpend[[#This Row],[Task]],"")</f>
        <v>#VALUE!</v>
      </c>
      <c r="L4007" t="e">
        <f>IF(AND(TimeSpend[[#This Row],[Personnel number]]&lt;&gt;"",TimeSpend[[#This Row],[Date]]&lt;&gt;""),Utilization!$J$2,"")</f>
        <v>#VALUE!</v>
      </c>
      <c r="M4007" t="e">
        <f>IF(AND(TimeSpend[[#This Row],[Personnel number]]&lt;&gt;"",TimeSpend[[#This Row],[Date]]&lt;&gt;""),TimeSpend[[#This Row],[Employee Name]],"")</f>
        <v>#VALUE!</v>
      </c>
      <c r="N4007" t="e">
        <f t="shared" si="124"/>
        <v>#VALUE!</v>
      </c>
      <c r="O4007" t="e">
        <f t="shared" si="125"/>
        <v>#VALUE!</v>
      </c>
      <c r="P4007" t="e">
        <f>IF(D4007&lt;&gt;"",VLOOKUP(D4007,Projects!B:C,2,0),"")</f>
        <v>#VALUE!</v>
      </c>
    </row>
    <row r="4008" spans="1:16" x14ac:dyDescent="0.25">
      <c r="A4008" t="e">
        <f>UPPER(IF(AND(TimeSpend[[#This Row],[Personnel number]]&lt;&gt;"",TimeSpend[[#This Row],[Date]]&lt;&gt;""),TimeSpend[[#This Row],[Personnel number]],""))</f>
        <v>#VALUE!</v>
      </c>
      <c r="B4008" s="85" t="e">
        <f>IF(AND(TimeSpend[[#This Row],[Personnel number]]&lt;&gt;"",TimeSpend[[#This Row],[Date]]&lt;&gt;""),TEXT(TimeSpend[[#This Row],[Date]],"[$-409]yyyyMMdd"),"")</f>
        <v>#VALUE!</v>
      </c>
      <c r="C4008" s="33" t="e">
        <f>IF(AND(TimeSpend[[#This Row],[Personnel number]]&lt;&gt;"",TimeSpend[[#This Row],[Date]]&lt;&gt;""),SUBSTITUTE(TimeSpend[[#This Row],[Hours]],",","."),"")</f>
        <v>#VALUE!</v>
      </c>
      <c r="D4008" t="e">
        <f>IF(AND(TimeSpend[[#This Row],[Personnel number]]&lt;&gt;"",TimeSpend[[#This Row],[Date]]&lt;&gt;""),TimeSpend[[#This Row],[Network]],"")</f>
        <v>#VALUE!</v>
      </c>
      <c r="E4008" t="e">
        <f>IF(AND(TimeSpend[[#This Row],[Personnel number]]&lt;&gt;"",TimeSpend[[#This Row],[Date]]&lt;&gt;""),TimeSpend[[#This Row],[Network Description]],"")</f>
        <v>#VALUE!</v>
      </c>
      <c r="F4008" t="e">
        <f>IF(AND(TimeSpend[[#This Row],[Personnel number]]&lt;&gt;"",TimeSpend[[#This Row],[Date]]&lt;&gt;""),TimeSpend[[#This Row],[Activity]],"")</f>
        <v>#VALUE!</v>
      </c>
      <c r="G4008" t="e">
        <f>IF(AND(TimeSpend[[#This Row],[Personnel number]]&lt;&gt;"",TimeSpend[[#This Row],[Date]]&lt;&gt;""),TimeSpend[[#This Row],[Activity description]],"")</f>
        <v>#VALUE!</v>
      </c>
      <c r="H4008" s="36" t="e">
        <f>IF(AND(TimeSpend[[#This Row],[Personnel number]]&lt;&gt;"",TimeSpend[[#This Row],[Date]]&lt;&gt;""),TimeSpend[[#This Row],[Start Time]],"")</f>
        <v>#VALUE!</v>
      </c>
      <c r="I4008" s="36" t="e">
        <f>IF(AND(TimeSpend[[#This Row],[Personnel number]]&lt;&gt;"",TimeSpend[[#This Row],[Date]]&lt;&gt;""),TimeSpend[[#This Row],[End Time]],"")</f>
        <v>#VALUE!</v>
      </c>
      <c r="J4008" t="e">
        <f>IF(AND(TimeSpend[[#This Row],[Personnel number]]&lt;&gt;"",TimeSpend[[#This Row],[Date]]&lt;&gt;""),TimeSpend[[#This Row],[Location]],"")</f>
        <v>#VALUE!</v>
      </c>
      <c r="K4008" t="e">
        <f>IF(AND(TimeSpend[[#This Row],[Personnel number]]&lt;&gt;"",TimeSpend[[#This Row],[Date]]&lt;&gt;""),TimeSpend[[#This Row],[Task]],"")</f>
        <v>#VALUE!</v>
      </c>
      <c r="L4008" t="e">
        <f>IF(AND(TimeSpend[[#This Row],[Personnel number]]&lt;&gt;"",TimeSpend[[#This Row],[Date]]&lt;&gt;""),Utilization!$J$2,"")</f>
        <v>#VALUE!</v>
      </c>
      <c r="M4008" t="e">
        <f>IF(AND(TimeSpend[[#This Row],[Personnel number]]&lt;&gt;"",TimeSpend[[#This Row],[Date]]&lt;&gt;""),TimeSpend[[#This Row],[Employee Name]],"")</f>
        <v>#VALUE!</v>
      </c>
      <c r="N4008" t="e">
        <f t="shared" si="124"/>
        <v>#VALUE!</v>
      </c>
      <c r="O4008" t="e">
        <f t="shared" si="125"/>
        <v>#VALUE!</v>
      </c>
      <c r="P4008" t="e">
        <f>IF(D4008&lt;&gt;"",VLOOKUP(D4008,Projects!B:C,2,0),"")</f>
        <v>#VALUE!</v>
      </c>
    </row>
    <row r="4009" spans="1:16" x14ac:dyDescent="0.25">
      <c r="A4009" t="e">
        <f>UPPER(IF(AND(TimeSpend[[#This Row],[Personnel number]]&lt;&gt;"",TimeSpend[[#This Row],[Date]]&lt;&gt;""),TimeSpend[[#This Row],[Personnel number]],""))</f>
        <v>#VALUE!</v>
      </c>
      <c r="B4009" s="85" t="e">
        <f>IF(AND(TimeSpend[[#This Row],[Personnel number]]&lt;&gt;"",TimeSpend[[#This Row],[Date]]&lt;&gt;""),TEXT(TimeSpend[[#This Row],[Date]],"[$-409]yyyyMMdd"),"")</f>
        <v>#VALUE!</v>
      </c>
      <c r="C4009" s="33" t="e">
        <f>IF(AND(TimeSpend[[#This Row],[Personnel number]]&lt;&gt;"",TimeSpend[[#This Row],[Date]]&lt;&gt;""),SUBSTITUTE(TimeSpend[[#This Row],[Hours]],",","."),"")</f>
        <v>#VALUE!</v>
      </c>
      <c r="D4009" t="e">
        <f>IF(AND(TimeSpend[[#This Row],[Personnel number]]&lt;&gt;"",TimeSpend[[#This Row],[Date]]&lt;&gt;""),TimeSpend[[#This Row],[Network]],"")</f>
        <v>#VALUE!</v>
      </c>
      <c r="E4009" t="e">
        <f>IF(AND(TimeSpend[[#This Row],[Personnel number]]&lt;&gt;"",TimeSpend[[#This Row],[Date]]&lt;&gt;""),TimeSpend[[#This Row],[Network Description]],"")</f>
        <v>#VALUE!</v>
      </c>
      <c r="F4009" t="e">
        <f>IF(AND(TimeSpend[[#This Row],[Personnel number]]&lt;&gt;"",TimeSpend[[#This Row],[Date]]&lt;&gt;""),TimeSpend[[#This Row],[Activity]],"")</f>
        <v>#VALUE!</v>
      </c>
      <c r="G4009" t="e">
        <f>IF(AND(TimeSpend[[#This Row],[Personnel number]]&lt;&gt;"",TimeSpend[[#This Row],[Date]]&lt;&gt;""),TimeSpend[[#This Row],[Activity description]],"")</f>
        <v>#VALUE!</v>
      </c>
      <c r="H4009" s="36" t="e">
        <f>IF(AND(TimeSpend[[#This Row],[Personnel number]]&lt;&gt;"",TimeSpend[[#This Row],[Date]]&lt;&gt;""),TimeSpend[[#This Row],[Start Time]],"")</f>
        <v>#VALUE!</v>
      </c>
      <c r="I4009" s="36" t="e">
        <f>IF(AND(TimeSpend[[#This Row],[Personnel number]]&lt;&gt;"",TimeSpend[[#This Row],[Date]]&lt;&gt;""),TimeSpend[[#This Row],[End Time]],"")</f>
        <v>#VALUE!</v>
      </c>
      <c r="J4009" t="e">
        <f>IF(AND(TimeSpend[[#This Row],[Personnel number]]&lt;&gt;"",TimeSpend[[#This Row],[Date]]&lt;&gt;""),TimeSpend[[#This Row],[Location]],"")</f>
        <v>#VALUE!</v>
      </c>
      <c r="K4009" t="e">
        <f>IF(AND(TimeSpend[[#This Row],[Personnel number]]&lt;&gt;"",TimeSpend[[#This Row],[Date]]&lt;&gt;""),TimeSpend[[#This Row],[Task]],"")</f>
        <v>#VALUE!</v>
      </c>
      <c r="L4009" t="e">
        <f>IF(AND(TimeSpend[[#This Row],[Personnel number]]&lt;&gt;"",TimeSpend[[#This Row],[Date]]&lt;&gt;""),Utilization!$J$2,"")</f>
        <v>#VALUE!</v>
      </c>
      <c r="M4009" t="e">
        <f>IF(AND(TimeSpend[[#This Row],[Personnel number]]&lt;&gt;"",TimeSpend[[#This Row],[Date]]&lt;&gt;""),TimeSpend[[#This Row],[Employee Name]],"")</f>
        <v>#VALUE!</v>
      </c>
      <c r="N4009" t="e">
        <f t="shared" si="124"/>
        <v>#VALUE!</v>
      </c>
      <c r="O4009" t="e">
        <f t="shared" si="125"/>
        <v>#VALUE!</v>
      </c>
      <c r="P4009" t="e">
        <f>IF(D4009&lt;&gt;"",VLOOKUP(D4009,Projects!B:C,2,0),"")</f>
        <v>#VALUE!</v>
      </c>
    </row>
    <row r="4010" spans="1:16" x14ac:dyDescent="0.25">
      <c r="A4010" t="e">
        <f>UPPER(IF(AND(TimeSpend[[#This Row],[Personnel number]]&lt;&gt;"",TimeSpend[[#This Row],[Date]]&lt;&gt;""),TimeSpend[[#This Row],[Personnel number]],""))</f>
        <v>#VALUE!</v>
      </c>
      <c r="B4010" s="85" t="e">
        <f>IF(AND(TimeSpend[[#This Row],[Personnel number]]&lt;&gt;"",TimeSpend[[#This Row],[Date]]&lt;&gt;""),TEXT(TimeSpend[[#This Row],[Date]],"[$-409]yyyyMMdd"),"")</f>
        <v>#VALUE!</v>
      </c>
      <c r="C4010" s="33" t="e">
        <f>IF(AND(TimeSpend[[#This Row],[Personnel number]]&lt;&gt;"",TimeSpend[[#This Row],[Date]]&lt;&gt;""),SUBSTITUTE(TimeSpend[[#This Row],[Hours]],",","."),"")</f>
        <v>#VALUE!</v>
      </c>
      <c r="D4010" t="e">
        <f>IF(AND(TimeSpend[[#This Row],[Personnel number]]&lt;&gt;"",TimeSpend[[#This Row],[Date]]&lt;&gt;""),TimeSpend[[#This Row],[Network]],"")</f>
        <v>#VALUE!</v>
      </c>
      <c r="E4010" t="e">
        <f>IF(AND(TimeSpend[[#This Row],[Personnel number]]&lt;&gt;"",TimeSpend[[#This Row],[Date]]&lt;&gt;""),TimeSpend[[#This Row],[Network Description]],"")</f>
        <v>#VALUE!</v>
      </c>
      <c r="F4010" t="e">
        <f>IF(AND(TimeSpend[[#This Row],[Personnel number]]&lt;&gt;"",TimeSpend[[#This Row],[Date]]&lt;&gt;""),TimeSpend[[#This Row],[Activity]],"")</f>
        <v>#VALUE!</v>
      </c>
      <c r="G4010" t="e">
        <f>IF(AND(TimeSpend[[#This Row],[Personnel number]]&lt;&gt;"",TimeSpend[[#This Row],[Date]]&lt;&gt;""),TimeSpend[[#This Row],[Activity description]],"")</f>
        <v>#VALUE!</v>
      </c>
      <c r="H4010" s="36" t="e">
        <f>IF(AND(TimeSpend[[#This Row],[Personnel number]]&lt;&gt;"",TimeSpend[[#This Row],[Date]]&lt;&gt;""),TimeSpend[[#This Row],[Start Time]],"")</f>
        <v>#VALUE!</v>
      </c>
      <c r="I4010" s="36" t="e">
        <f>IF(AND(TimeSpend[[#This Row],[Personnel number]]&lt;&gt;"",TimeSpend[[#This Row],[Date]]&lt;&gt;""),TimeSpend[[#This Row],[End Time]],"")</f>
        <v>#VALUE!</v>
      </c>
      <c r="J4010" t="e">
        <f>IF(AND(TimeSpend[[#This Row],[Personnel number]]&lt;&gt;"",TimeSpend[[#This Row],[Date]]&lt;&gt;""),TimeSpend[[#This Row],[Location]],"")</f>
        <v>#VALUE!</v>
      </c>
      <c r="K4010" t="e">
        <f>IF(AND(TimeSpend[[#This Row],[Personnel number]]&lt;&gt;"",TimeSpend[[#This Row],[Date]]&lt;&gt;""),TimeSpend[[#This Row],[Task]],"")</f>
        <v>#VALUE!</v>
      </c>
      <c r="L4010" t="e">
        <f>IF(AND(TimeSpend[[#This Row],[Personnel number]]&lt;&gt;"",TimeSpend[[#This Row],[Date]]&lt;&gt;""),Utilization!$J$2,"")</f>
        <v>#VALUE!</v>
      </c>
      <c r="M4010" t="e">
        <f>IF(AND(TimeSpend[[#This Row],[Personnel number]]&lt;&gt;"",TimeSpend[[#This Row],[Date]]&lt;&gt;""),TimeSpend[[#This Row],[Employee Name]],"")</f>
        <v>#VALUE!</v>
      </c>
      <c r="N4010" t="e">
        <f t="shared" si="124"/>
        <v>#VALUE!</v>
      </c>
      <c r="O4010" t="e">
        <f t="shared" si="125"/>
        <v>#VALUE!</v>
      </c>
      <c r="P4010" t="e">
        <f>IF(D4010&lt;&gt;"",VLOOKUP(D4010,Projects!B:C,2,0),"")</f>
        <v>#VALUE!</v>
      </c>
    </row>
    <row r="4011" spans="1:16" x14ac:dyDescent="0.25">
      <c r="A4011" t="e">
        <f>UPPER(IF(AND(TimeSpend[[#This Row],[Personnel number]]&lt;&gt;"",TimeSpend[[#This Row],[Date]]&lt;&gt;""),TimeSpend[[#This Row],[Personnel number]],""))</f>
        <v>#VALUE!</v>
      </c>
      <c r="B4011" s="85" t="e">
        <f>IF(AND(TimeSpend[[#This Row],[Personnel number]]&lt;&gt;"",TimeSpend[[#This Row],[Date]]&lt;&gt;""),TEXT(TimeSpend[[#This Row],[Date]],"[$-409]yyyyMMdd"),"")</f>
        <v>#VALUE!</v>
      </c>
      <c r="C4011" s="33" t="e">
        <f>IF(AND(TimeSpend[[#This Row],[Personnel number]]&lt;&gt;"",TimeSpend[[#This Row],[Date]]&lt;&gt;""),SUBSTITUTE(TimeSpend[[#This Row],[Hours]],",","."),"")</f>
        <v>#VALUE!</v>
      </c>
      <c r="D4011" t="e">
        <f>IF(AND(TimeSpend[[#This Row],[Personnel number]]&lt;&gt;"",TimeSpend[[#This Row],[Date]]&lt;&gt;""),TimeSpend[[#This Row],[Network]],"")</f>
        <v>#VALUE!</v>
      </c>
      <c r="E4011" t="e">
        <f>IF(AND(TimeSpend[[#This Row],[Personnel number]]&lt;&gt;"",TimeSpend[[#This Row],[Date]]&lt;&gt;""),TimeSpend[[#This Row],[Network Description]],"")</f>
        <v>#VALUE!</v>
      </c>
      <c r="F4011" t="e">
        <f>IF(AND(TimeSpend[[#This Row],[Personnel number]]&lt;&gt;"",TimeSpend[[#This Row],[Date]]&lt;&gt;""),TimeSpend[[#This Row],[Activity]],"")</f>
        <v>#VALUE!</v>
      </c>
      <c r="G4011" t="e">
        <f>IF(AND(TimeSpend[[#This Row],[Personnel number]]&lt;&gt;"",TimeSpend[[#This Row],[Date]]&lt;&gt;""),TimeSpend[[#This Row],[Activity description]],"")</f>
        <v>#VALUE!</v>
      </c>
      <c r="H4011" s="36" t="e">
        <f>IF(AND(TimeSpend[[#This Row],[Personnel number]]&lt;&gt;"",TimeSpend[[#This Row],[Date]]&lt;&gt;""),TimeSpend[[#This Row],[Start Time]],"")</f>
        <v>#VALUE!</v>
      </c>
      <c r="I4011" s="36" t="e">
        <f>IF(AND(TimeSpend[[#This Row],[Personnel number]]&lt;&gt;"",TimeSpend[[#This Row],[Date]]&lt;&gt;""),TimeSpend[[#This Row],[End Time]],"")</f>
        <v>#VALUE!</v>
      </c>
      <c r="J4011" t="e">
        <f>IF(AND(TimeSpend[[#This Row],[Personnel number]]&lt;&gt;"",TimeSpend[[#This Row],[Date]]&lt;&gt;""),TimeSpend[[#This Row],[Location]],"")</f>
        <v>#VALUE!</v>
      </c>
      <c r="K4011" t="e">
        <f>IF(AND(TimeSpend[[#This Row],[Personnel number]]&lt;&gt;"",TimeSpend[[#This Row],[Date]]&lt;&gt;""),TimeSpend[[#This Row],[Task]],"")</f>
        <v>#VALUE!</v>
      </c>
      <c r="L4011" t="e">
        <f>IF(AND(TimeSpend[[#This Row],[Personnel number]]&lt;&gt;"",TimeSpend[[#This Row],[Date]]&lt;&gt;""),Utilization!$J$2,"")</f>
        <v>#VALUE!</v>
      </c>
      <c r="M4011" t="e">
        <f>IF(AND(TimeSpend[[#This Row],[Personnel number]]&lt;&gt;"",TimeSpend[[#This Row],[Date]]&lt;&gt;""),TimeSpend[[#This Row],[Employee Name]],"")</f>
        <v>#VALUE!</v>
      </c>
      <c r="N4011" t="e">
        <f t="shared" si="124"/>
        <v>#VALUE!</v>
      </c>
      <c r="O4011" t="e">
        <f t="shared" si="125"/>
        <v>#VALUE!</v>
      </c>
      <c r="P4011" t="e">
        <f>IF(D4011&lt;&gt;"",VLOOKUP(D4011,Projects!B:C,2,0),"")</f>
        <v>#VALUE!</v>
      </c>
    </row>
    <row r="4012" spans="1:16" x14ac:dyDescent="0.25">
      <c r="A4012" t="e">
        <f>UPPER(IF(AND(TimeSpend[[#This Row],[Personnel number]]&lt;&gt;"",TimeSpend[[#This Row],[Date]]&lt;&gt;""),TimeSpend[[#This Row],[Personnel number]],""))</f>
        <v>#VALUE!</v>
      </c>
      <c r="B4012" s="85" t="e">
        <f>IF(AND(TimeSpend[[#This Row],[Personnel number]]&lt;&gt;"",TimeSpend[[#This Row],[Date]]&lt;&gt;""),TEXT(TimeSpend[[#This Row],[Date]],"[$-409]yyyyMMdd"),"")</f>
        <v>#VALUE!</v>
      </c>
      <c r="C4012" s="33" t="e">
        <f>IF(AND(TimeSpend[[#This Row],[Personnel number]]&lt;&gt;"",TimeSpend[[#This Row],[Date]]&lt;&gt;""),SUBSTITUTE(TimeSpend[[#This Row],[Hours]],",","."),"")</f>
        <v>#VALUE!</v>
      </c>
      <c r="D4012" t="e">
        <f>IF(AND(TimeSpend[[#This Row],[Personnel number]]&lt;&gt;"",TimeSpend[[#This Row],[Date]]&lt;&gt;""),TimeSpend[[#This Row],[Network]],"")</f>
        <v>#VALUE!</v>
      </c>
      <c r="E4012" t="e">
        <f>IF(AND(TimeSpend[[#This Row],[Personnel number]]&lt;&gt;"",TimeSpend[[#This Row],[Date]]&lt;&gt;""),TimeSpend[[#This Row],[Network Description]],"")</f>
        <v>#VALUE!</v>
      </c>
      <c r="F4012" t="e">
        <f>IF(AND(TimeSpend[[#This Row],[Personnel number]]&lt;&gt;"",TimeSpend[[#This Row],[Date]]&lt;&gt;""),TimeSpend[[#This Row],[Activity]],"")</f>
        <v>#VALUE!</v>
      </c>
      <c r="G4012" t="e">
        <f>IF(AND(TimeSpend[[#This Row],[Personnel number]]&lt;&gt;"",TimeSpend[[#This Row],[Date]]&lt;&gt;""),TimeSpend[[#This Row],[Activity description]],"")</f>
        <v>#VALUE!</v>
      </c>
      <c r="H4012" s="36" t="e">
        <f>IF(AND(TimeSpend[[#This Row],[Personnel number]]&lt;&gt;"",TimeSpend[[#This Row],[Date]]&lt;&gt;""),TimeSpend[[#This Row],[Start Time]],"")</f>
        <v>#VALUE!</v>
      </c>
      <c r="I4012" s="36" t="e">
        <f>IF(AND(TimeSpend[[#This Row],[Personnel number]]&lt;&gt;"",TimeSpend[[#This Row],[Date]]&lt;&gt;""),TimeSpend[[#This Row],[End Time]],"")</f>
        <v>#VALUE!</v>
      </c>
      <c r="J4012" t="e">
        <f>IF(AND(TimeSpend[[#This Row],[Personnel number]]&lt;&gt;"",TimeSpend[[#This Row],[Date]]&lt;&gt;""),TimeSpend[[#This Row],[Location]],"")</f>
        <v>#VALUE!</v>
      </c>
      <c r="K4012" t="e">
        <f>IF(AND(TimeSpend[[#This Row],[Personnel number]]&lt;&gt;"",TimeSpend[[#This Row],[Date]]&lt;&gt;""),TimeSpend[[#This Row],[Task]],"")</f>
        <v>#VALUE!</v>
      </c>
      <c r="L4012" t="e">
        <f>IF(AND(TimeSpend[[#This Row],[Personnel number]]&lt;&gt;"",TimeSpend[[#This Row],[Date]]&lt;&gt;""),Utilization!$J$2,"")</f>
        <v>#VALUE!</v>
      </c>
      <c r="M4012" t="e">
        <f>IF(AND(TimeSpend[[#This Row],[Personnel number]]&lt;&gt;"",TimeSpend[[#This Row],[Date]]&lt;&gt;""),TimeSpend[[#This Row],[Employee Name]],"")</f>
        <v>#VALUE!</v>
      </c>
      <c r="N4012" t="e">
        <f t="shared" si="124"/>
        <v>#VALUE!</v>
      </c>
      <c r="O4012" t="e">
        <f t="shared" si="125"/>
        <v>#VALUE!</v>
      </c>
      <c r="P4012" t="e">
        <f>IF(D4012&lt;&gt;"",VLOOKUP(D4012,Projects!B:C,2,0),"")</f>
        <v>#VALUE!</v>
      </c>
    </row>
    <row r="4013" spans="1:16" x14ac:dyDescent="0.25">
      <c r="A4013" t="e">
        <f>UPPER(IF(AND(TimeSpend[[#This Row],[Personnel number]]&lt;&gt;"",TimeSpend[[#This Row],[Date]]&lt;&gt;""),TimeSpend[[#This Row],[Personnel number]],""))</f>
        <v>#VALUE!</v>
      </c>
      <c r="B4013" s="85" t="e">
        <f>IF(AND(TimeSpend[[#This Row],[Personnel number]]&lt;&gt;"",TimeSpend[[#This Row],[Date]]&lt;&gt;""),TEXT(TimeSpend[[#This Row],[Date]],"[$-409]yyyyMMdd"),"")</f>
        <v>#VALUE!</v>
      </c>
      <c r="C4013" s="33" t="e">
        <f>IF(AND(TimeSpend[[#This Row],[Personnel number]]&lt;&gt;"",TimeSpend[[#This Row],[Date]]&lt;&gt;""),SUBSTITUTE(TimeSpend[[#This Row],[Hours]],",","."),"")</f>
        <v>#VALUE!</v>
      </c>
      <c r="D4013" t="e">
        <f>IF(AND(TimeSpend[[#This Row],[Personnel number]]&lt;&gt;"",TimeSpend[[#This Row],[Date]]&lt;&gt;""),TimeSpend[[#This Row],[Network]],"")</f>
        <v>#VALUE!</v>
      </c>
      <c r="E4013" t="e">
        <f>IF(AND(TimeSpend[[#This Row],[Personnel number]]&lt;&gt;"",TimeSpend[[#This Row],[Date]]&lt;&gt;""),TimeSpend[[#This Row],[Network Description]],"")</f>
        <v>#VALUE!</v>
      </c>
      <c r="F4013" t="e">
        <f>IF(AND(TimeSpend[[#This Row],[Personnel number]]&lt;&gt;"",TimeSpend[[#This Row],[Date]]&lt;&gt;""),TimeSpend[[#This Row],[Activity]],"")</f>
        <v>#VALUE!</v>
      </c>
      <c r="G4013" t="e">
        <f>IF(AND(TimeSpend[[#This Row],[Personnel number]]&lt;&gt;"",TimeSpend[[#This Row],[Date]]&lt;&gt;""),TimeSpend[[#This Row],[Activity description]],"")</f>
        <v>#VALUE!</v>
      </c>
      <c r="H4013" s="36" t="e">
        <f>IF(AND(TimeSpend[[#This Row],[Personnel number]]&lt;&gt;"",TimeSpend[[#This Row],[Date]]&lt;&gt;""),TimeSpend[[#This Row],[Start Time]],"")</f>
        <v>#VALUE!</v>
      </c>
      <c r="I4013" s="36" t="e">
        <f>IF(AND(TimeSpend[[#This Row],[Personnel number]]&lt;&gt;"",TimeSpend[[#This Row],[Date]]&lt;&gt;""),TimeSpend[[#This Row],[End Time]],"")</f>
        <v>#VALUE!</v>
      </c>
      <c r="J4013" t="e">
        <f>IF(AND(TimeSpend[[#This Row],[Personnel number]]&lt;&gt;"",TimeSpend[[#This Row],[Date]]&lt;&gt;""),TimeSpend[[#This Row],[Location]],"")</f>
        <v>#VALUE!</v>
      </c>
      <c r="K4013" t="e">
        <f>IF(AND(TimeSpend[[#This Row],[Personnel number]]&lt;&gt;"",TimeSpend[[#This Row],[Date]]&lt;&gt;""),TimeSpend[[#This Row],[Task]],"")</f>
        <v>#VALUE!</v>
      </c>
      <c r="L4013" t="e">
        <f>IF(AND(TimeSpend[[#This Row],[Personnel number]]&lt;&gt;"",TimeSpend[[#This Row],[Date]]&lt;&gt;""),Utilization!$J$2,"")</f>
        <v>#VALUE!</v>
      </c>
      <c r="M4013" t="e">
        <f>IF(AND(TimeSpend[[#This Row],[Personnel number]]&lt;&gt;"",TimeSpend[[#This Row],[Date]]&lt;&gt;""),TimeSpend[[#This Row],[Employee Name]],"")</f>
        <v>#VALUE!</v>
      </c>
      <c r="N4013" t="e">
        <f t="shared" si="124"/>
        <v>#VALUE!</v>
      </c>
      <c r="O4013" t="e">
        <f t="shared" si="125"/>
        <v>#VALUE!</v>
      </c>
      <c r="P4013" t="e">
        <f>IF(D4013&lt;&gt;"",VLOOKUP(D4013,Projects!B:C,2,0),"")</f>
        <v>#VALUE!</v>
      </c>
    </row>
    <row r="4014" spans="1:16" x14ac:dyDescent="0.25">
      <c r="A4014" t="e">
        <f>UPPER(IF(AND(TimeSpend[[#This Row],[Personnel number]]&lt;&gt;"",TimeSpend[[#This Row],[Date]]&lt;&gt;""),TimeSpend[[#This Row],[Personnel number]],""))</f>
        <v>#VALUE!</v>
      </c>
      <c r="B4014" s="85" t="e">
        <f>IF(AND(TimeSpend[[#This Row],[Personnel number]]&lt;&gt;"",TimeSpend[[#This Row],[Date]]&lt;&gt;""),TEXT(TimeSpend[[#This Row],[Date]],"[$-409]yyyyMMdd"),"")</f>
        <v>#VALUE!</v>
      </c>
      <c r="C4014" s="33" t="e">
        <f>IF(AND(TimeSpend[[#This Row],[Personnel number]]&lt;&gt;"",TimeSpend[[#This Row],[Date]]&lt;&gt;""),SUBSTITUTE(TimeSpend[[#This Row],[Hours]],",","."),"")</f>
        <v>#VALUE!</v>
      </c>
      <c r="D4014" t="e">
        <f>IF(AND(TimeSpend[[#This Row],[Personnel number]]&lt;&gt;"",TimeSpend[[#This Row],[Date]]&lt;&gt;""),TimeSpend[[#This Row],[Network]],"")</f>
        <v>#VALUE!</v>
      </c>
      <c r="E4014" t="e">
        <f>IF(AND(TimeSpend[[#This Row],[Personnel number]]&lt;&gt;"",TimeSpend[[#This Row],[Date]]&lt;&gt;""),TimeSpend[[#This Row],[Network Description]],"")</f>
        <v>#VALUE!</v>
      </c>
      <c r="F4014" t="e">
        <f>IF(AND(TimeSpend[[#This Row],[Personnel number]]&lt;&gt;"",TimeSpend[[#This Row],[Date]]&lt;&gt;""),TimeSpend[[#This Row],[Activity]],"")</f>
        <v>#VALUE!</v>
      </c>
      <c r="G4014" t="e">
        <f>IF(AND(TimeSpend[[#This Row],[Personnel number]]&lt;&gt;"",TimeSpend[[#This Row],[Date]]&lt;&gt;""),TimeSpend[[#This Row],[Activity description]],"")</f>
        <v>#VALUE!</v>
      </c>
      <c r="H4014" s="36" t="e">
        <f>IF(AND(TimeSpend[[#This Row],[Personnel number]]&lt;&gt;"",TimeSpend[[#This Row],[Date]]&lt;&gt;""),TimeSpend[[#This Row],[Start Time]],"")</f>
        <v>#VALUE!</v>
      </c>
      <c r="I4014" s="36" t="e">
        <f>IF(AND(TimeSpend[[#This Row],[Personnel number]]&lt;&gt;"",TimeSpend[[#This Row],[Date]]&lt;&gt;""),TimeSpend[[#This Row],[End Time]],"")</f>
        <v>#VALUE!</v>
      </c>
      <c r="J4014" t="e">
        <f>IF(AND(TimeSpend[[#This Row],[Personnel number]]&lt;&gt;"",TimeSpend[[#This Row],[Date]]&lt;&gt;""),TimeSpend[[#This Row],[Location]],"")</f>
        <v>#VALUE!</v>
      </c>
      <c r="K4014" t="e">
        <f>IF(AND(TimeSpend[[#This Row],[Personnel number]]&lt;&gt;"",TimeSpend[[#This Row],[Date]]&lt;&gt;""),TimeSpend[[#This Row],[Task]],"")</f>
        <v>#VALUE!</v>
      </c>
      <c r="L4014" t="e">
        <f>IF(AND(TimeSpend[[#This Row],[Personnel number]]&lt;&gt;"",TimeSpend[[#This Row],[Date]]&lt;&gt;""),Utilization!$J$2,"")</f>
        <v>#VALUE!</v>
      </c>
      <c r="M4014" t="e">
        <f>IF(AND(TimeSpend[[#This Row],[Personnel number]]&lt;&gt;"",TimeSpend[[#This Row],[Date]]&lt;&gt;""),TimeSpend[[#This Row],[Employee Name]],"")</f>
        <v>#VALUE!</v>
      </c>
      <c r="N4014" t="e">
        <f t="shared" si="124"/>
        <v>#VALUE!</v>
      </c>
      <c r="O4014" t="e">
        <f t="shared" si="125"/>
        <v>#VALUE!</v>
      </c>
      <c r="P4014" t="e">
        <f>IF(D4014&lt;&gt;"",VLOOKUP(D4014,Projects!B:C,2,0),"")</f>
        <v>#VALUE!</v>
      </c>
    </row>
    <row r="4015" spans="1:16" x14ac:dyDescent="0.25">
      <c r="A4015" t="e">
        <f>UPPER(IF(AND(TimeSpend[[#This Row],[Personnel number]]&lt;&gt;"",TimeSpend[[#This Row],[Date]]&lt;&gt;""),TimeSpend[[#This Row],[Personnel number]],""))</f>
        <v>#VALUE!</v>
      </c>
      <c r="B4015" s="85" t="e">
        <f>IF(AND(TimeSpend[[#This Row],[Personnel number]]&lt;&gt;"",TimeSpend[[#This Row],[Date]]&lt;&gt;""),TEXT(TimeSpend[[#This Row],[Date]],"[$-409]yyyyMMdd"),"")</f>
        <v>#VALUE!</v>
      </c>
      <c r="C4015" s="33" t="e">
        <f>IF(AND(TimeSpend[[#This Row],[Personnel number]]&lt;&gt;"",TimeSpend[[#This Row],[Date]]&lt;&gt;""),SUBSTITUTE(TimeSpend[[#This Row],[Hours]],",","."),"")</f>
        <v>#VALUE!</v>
      </c>
      <c r="D4015" t="e">
        <f>IF(AND(TimeSpend[[#This Row],[Personnel number]]&lt;&gt;"",TimeSpend[[#This Row],[Date]]&lt;&gt;""),TimeSpend[[#This Row],[Network]],"")</f>
        <v>#VALUE!</v>
      </c>
      <c r="E4015" t="e">
        <f>IF(AND(TimeSpend[[#This Row],[Personnel number]]&lt;&gt;"",TimeSpend[[#This Row],[Date]]&lt;&gt;""),TimeSpend[[#This Row],[Network Description]],"")</f>
        <v>#VALUE!</v>
      </c>
      <c r="F4015" t="e">
        <f>IF(AND(TimeSpend[[#This Row],[Personnel number]]&lt;&gt;"",TimeSpend[[#This Row],[Date]]&lt;&gt;""),TimeSpend[[#This Row],[Activity]],"")</f>
        <v>#VALUE!</v>
      </c>
      <c r="G4015" t="e">
        <f>IF(AND(TimeSpend[[#This Row],[Personnel number]]&lt;&gt;"",TimeSpend[[#This Row],[Date]]&lt;&gt;""),TimeSpend[[#This Row],[Activity description]],"")</f>
        <v>#VALUE!</v>
      </c>
      <c r="H4015" s="36" t="e">
        <f>IF(AND(TimeSpend[[#This Row],[Personnel number]]&lt;&gt;"",TimeSpend[[#This Row],[Date]]&lt;&gt;""),TimeSpend[[#This Row],[Start Time]],"")</f>
        <v>#VALUE!</v>
      </c>
      <c r="I4015" s="36" t="e">
        <f>IF(AND(TimeSpend[[#This Row],[Personnel number]]&lt;&gt;"",TimeSpend[[#This Row],[Date]]&lt;&gt;""),TimeSpend[[#This Row],[End Time]],"")</f>
        <v>#VALUE!</v>
      </c>
      <c r="J4015" t="e">
        <f>IF(AND(TimeSpend[[#This Row],[Personnel number]]&lt;&gt;"",TimeSpend[[#This Row],[Date]]&lt;&gt;""),TimeSpend[[#This Row],[Location]],"")</f>
        <v>#VALUE!</v>
      </c>
      <c r="K4015" t="e">
        <f>IF(AND(TimeSpend[[#This Row],[Personnel number]]&lt;&gt;"",TimeSpend[[#This Row],[Date]]&lt;&gt;""),TimeSpend[[#This Row],[Task]],"")</f>
        <v>#VALUE!</v>
      </c>
      <c r="L4015" t="e">
        <f>IF(AND(TimeSpend[[#This Row],[Personnel number]]&lt;&gt;"",TimeSpend[[#This Row],[Date]]&lt;&gt;""),Utilization!$J$2,"")</f>
        <v>#VALUE!</v>
      </c>
      <c r="M4015" t="e">
        <f>IF(AND(TimeSpend[[#This Row],[Personnel number]]&lt;&gt;"",TimeSpend[[#This Row],[Date]]&lt;&gt;""),TimeSpend[[#This Row],[Employee Name]],"")</f>
        <v>#VALUE!</v>
      </c>
      <c r="N4015" t="e">
        <f t="shared" si="124"/>
        <v>#VALUE!</v>
      </c>
      <c r="O4015" t="e">
        <f t="shared" si="125"/>
        <v>#VALUE!</v>
      </c>
      <c r="P4015" t="e">
        <f>IF(D4015&lt;&gt;"",VLOOKUP(D4015,Projects!B:C,2,0),"")</f>
        <v>#VALUE!</v>
      </c>
    </row>
    <row r="4016" spans="1:16" x14ac:dyDescent="0.25">
      <c r="A4016" t="e">
        <f>UPPER(IF(AND(TimeSpend[[#This Row],[Personnel number]]&lt;&gt;"",TimeSpend[[#This Row],[Date]]&lt;&gt;""),TimeSpend[[#This Row],[Personnel number]],""))</f>
        <v>#VALUE!</v>
      </c>
      <c r="B4016" s="85" t="e">
        <f>IF(AND(TimeSpend[[#This Row],[Personnel number]]&lt;&gt;"",TimeSpend[[#This Row],[Date]]&lt;&gt;""),TEXT(TimeSpend[[#This Row],[Date]],"[$-409]yyyyMMdd"),"")</f>
        <v>#VALUE!</v>
      </c>
      <c r="C4016" s="33" t="e">
        <f>IF(AND(TimeSpend[[#This Row],[Personnel number]]&lt;&gt;"",TimeSpend[[#This Row],[Date]]&lt;&gt;""),SUBSTITUTE(TimeSpend[[#This Row],[Hours]],",","."),"")</f>
        <v>#VALUE!</v>
      </c>
      <c r="D4016" t="e">
        <f>IF(AND(TimeSpend[[#This Row],[Personnel number]]&lt;&gt;"",TimeSpend[[#This Row],[Date]]&lt;&gt;""),TimeSpend[[#This Row],[Network]],"")</f>
        <v>#VALUE!</v>
      </c>
      <c r="E4016" t="e">
        <f>IF(AND(TimeSpend[[#This Row],[Personnel number]]&lt;&gt;"",TimeSpend[[#This Row],[Date]]&lt;&gt;""),TimeSpend[[#This Row],[Network Description]],"")</f>
        <v>#VALUE!</v>
      </c>
      <c r="F4016" t="e">
        <f>IF(AND(TimeSpend[[#This Row],[Personnel number]]&lt;&gt;"",TimeSpend[[#This Row],[Date]]&lt;&gt;""),TimeSpend[[#This Row],[Activity]],"")</f>
        <v>#VALUE!</v>
      </c>
      <c r="G4016" t="e">
        <f>IF(AND(TimeSpend[[#This Row],[Personnel number]]&lt;&gt;"",TimeSpend[[#This Row],[Date]]&lt;&gt;""),TimeSpend[[#This Row],[Activity description]],"")</f>
        <v>#VALUE!</v>
      </c>
      <c r="H4016" s="36" t="e">
        <f>IF(AND(TimeSpend[[#This Row],[Personnel number]]&lt;&gt;"",TimeSpend[[#This Row],[Date]]&lt;&gt;""),TimeSpend[[#This Row],[Start Time]],"")</f>
        <v>#VALUE!</v>
      </c>
      <c r="I4016" s="36" t="e">
        <f>IF(AND(TimeSpend[[#This Row],[Personnel number]]&lt;&gt;"",TimeSpend[[#This Row],[Date]]&lt;&gt;""),TimeSpend[[#This Row],[End Time]],"")</f>
        <v>#VALUE!</v>
      </c>
      <c r="J4016" t="e">
        <f>IF(AND(TimeSpend[[#This Row],[Personnel number]]&lt;&gt;"",TimeSpend[[#This Row],[Date]]&lt;&gt;""),TimeSpend[[#This Row],[Location]],"")</f>
        <v>#VALUE!</v>
      </c>
      <c r="K4016" t="e">
        <f>IF(AND(TimeSpend[[#This Row],[Personnel number]]&lt;&gt;"",TimeSpend[[#This Row],[Date]]&lt;&gt;""),TimeSpend[[#This Row],[Task]],"")</f>
        <v>#VALUE!</v>
      </c>
      <c r="L4016" t="e">
        <f>IF(AND(TimeSpend[[#This Row],[Personnel number]]&lt;&gt;"",TimeSpend[[#This Row],[Date]]&lt;&gt;""),Utilization!$J$2,"")</f>
        <v>#VALUE!</v>
      </c>
      <c r="M4016" t="e">
        <f>IF(AND(TimeSpend[[#This Row],[Personnel number]]&lt;&gt;"",TimeSpend[[#This Row],[Date]]&lt;&gt;""),TimeSpend[[#This Row],[Employee Name]],"")</f>
        <v>#VALUE!</v>
      </c>
      <c r="N4016" t="e">
        <f t="shared" si="124"/>
        <v>#VALUE!</v>
      </c>
      <c r="O4016" t="e">
        <f t="shared" si="125"/>
        <v>#VALUE!</v>
      </c>
      <c r="P4016" t="e">
        <f>IF(D4016&lt;&gt;"",VLOOKUP(D4016,Projects!B:C,2,0),"")</f>
        <v>#VALUE!</v>
      </c>
    </row>
    <row r="4017" spans="1:16" x14ac:dyDescent="0.25">
      <c r="A4017" t="e">
        <f>UPPER(IF(AND(TimeSpend[[#This Row],[Personnel number]]&lt;&gt;"",TimeSpend[[#This Row],[Date]]&lt;&gt;""),TimeSpend[[#This Row],[Personnel number]],""))</f>
        <v>#VALUE!</v>
      </c>
      <c r="B4017" s="85" t="e">
        <f>IF(AND(TimeSpend[[#This Row],[Personnel number]]&lt;&gt;"",TimeSpend[[#This Row],[Date]]&lt;&gt;""),TEXT(TimeSpend[[#This Row],[Date]],"[$-409]yyyyMMdd"),"")</f>
        <v>#VALUE!</v>
      </c>
      <c r="C4017" s="33" t="e">
        <f>IF(AND(TimeSpend[[#This Row],[Personnel number]]&lt;&gt;"",TimeSpend[[#This Row],[Date]]&lt;&gt;""),SUBSTITUTE(TimeSpend[[#This Row],[Hours]],",","."),"")</f>
        <v>#VALUE!</v>
      </c>
      <c r="D4017" t="e">
        <f>IF(AND(TimeSpend[[#This Row],[Personnel number]]&lt;&gt;"",TimeSpend[[#This Row],[Date]]&lt;&gt;""),TimeSpend[[#This Row],[Network]],"")</f>
        <v>#VALUE!</v>
      </c>
      <c r="E4017" t="e">
        <f>IF(AND(TimeSpend[[#This Row],[Personnel number]]&lt;&gt;"",TimeSpend[[#This Row],[Date]]&lt;&gt;""),TimeSpend[[#This Row],[Network Description]],"")</f>
        <v>#VALUE!</v>
      </c>
      <c r="F4017" t="e">
        <f>IF(AND(TimeSpend[[#This Row],[Personnel number]]&lt;&gt;"",TimeSpend[[#This Row],[Date]]&lt;&gt;""),TimeSpend[[#This Row],[Activity]],"")</f>
        <v>#VALUE!</v>
      </c>
      <c r="G4017" t="e">
        <f>IF(AND(TimeSpend[[#This Row],[Personnel number]]&lt;&gt;"",TimeSpend[[#This Row],[Date]]&lt;&gt;""),TimeSpend[[#This Row],[Activity description]],"")</f>
        <v>#VALUE!</v>
      </c>
      <c r="H4017" s="36" t="e">
        <f>IF(AND(TimeSpend[[#This Row],[Personnel number]]&lt;&gt;"",TimeSpend[[#This Row],[Date]]&lt;&gt;""),TimeSpend[[#This Row],[Start Time]],"")</f>
        <v>#VALUE!</v>
      </c>
      <c r="I4017" s="36" t="e">
        <f>IF(AND(TimeSpend[[#This Row],[Personnel number]]&lt;&gt;"",TimeSpend[[#This Row],[Date]]&lt;&gt;""),TimeSpend[[#This Row],[End Time]],"")</f>
        <v>#VALUE!</v>
      </c>
      <c r="J4017" t="e">
        <f>IF(AND(TimeSpend[[#This Row],[Personnel number]]&lt;&gt;"",TimeSpend[[#This Row],[Date]]&lt;&gt;""),TimeSpend[[#This Row],[Location]],"")</f>
        <v>#VALUE!</v>
      </c>
      <c r="K4017" t="e">
        <f>IF(AND(TimeSpend[[#This Row],[Personnel number]]&lt;&gt;"",TimeSpend[[#This Row],[Date]]&lt;&gt;""),TimeSpend[[#This Row],[Task]],"")</f>
        <v>#VALUE!</v>
      </c>
      <c r="L4017" t="e">
        <f>IF(AND(TimeSpend[[#This Row],[Personnel number]]&lt;&gt;"",TimeSpend[[#This Row],[Date]]&lt;&gt;""),Utilization!$J$2,"")</f>
        <v>#VALUE!</v>
      </c>
      <c r="M4017" t="e">
        <f>IF(AND(TimeSpend[[#This Row],[Personnel number]]&lt;&gt;"",TimeSpend[[#This Row],[Date]]&lt;&gt;""),TimeSpend[[#This Row],[Employee Name]],"")</f>
        <v>#VALUE!</v>
      </c>
      <c r="N4017" t="e">
        <f t="shared" si="124"/>
        <v>#VALUE!</v>
      </c>
      <c r="O4017" t="e">
        <f t="shared" si="125"/>
        <v>#VALUE!</v>
      </c>
      <c r="P4017" t="e">
        <f>IF(D4017&lt;&gt;"",VLOOKUP(D4017,Projects!B:C,2,0),"")</f>
        <v>#VALUE!</v>
      </c>
    </row>
    <row r="4018" spans="1:16" x14ac:dyDescent="0.25">
      <c r="A4018" t="e">
        <f>UPPER(IF(AND(TimeSpend[[#This Row],[Personnel number]]&lt;&gt;"",TimeSpend[[#This Row],[Date]]&lt;&gt;""),TimeSpend[[#This Row],[Personnel number]],""))</f>
        <v>#VALUE!</v>
      </c>
      <c r="B4018" s="85" t="e">
        <f>IF(AND(TimeSpend[[#This Row],[Personnel number]]&lt;&gt;"",TimeSpend[[#This Row],[Date]]&lt;&gt;""),TEXT(TimeSpend[[#This Row],[Date]],"[$-409]yyyyMMdd"),"")</f>
        <v>#VALUE!</v>
      </c>
      <c r="C4018" s="33" t="e">
        <f>IF(AND(TimeSpend[[#This Row],[Personnel number]]&lt;&gt;"",TimeSpend[[#This Row],[Date]]&lt;&gt;""),SUBSTITUTE(TimeSpend[[#This Row],[Hours]],",","."),"")</f>
        <v>#VALUE!</v>
      </c>
      <c r="D4018" t="e">
        <f>IF(AND(TimeSpend[[#This Row],[Personnel number]]&lt;&gt;"",TimeSpend[[#This Row],[Date]]&lt;&gt;""),TimeSpend[[#This Row],[Network]],"")</f>
        <v>#VALUE!</v>
      </c>
      <c r="E4018" t="e">
        <f>IF(AND(TimeSpend[[#This Row],[Personnel number]]&lt;&gt;"",TimeSpend[[#This Row],[Date]]&lt;&gt;""),TimeSpend[[#This Row],[Network Description]],"")</f>
        <v>#VALUE!</v>
      </c>
      <c r="F4018" t="e">
        <f>IF(AND(TimeSpend[[#This Row],[Personnel number]]&lt;&gt;"",TimeSpend[[#This Row],[Date]]&lt;&gt;""),TimeSpend[[#This Row],[Activity]],"")</f>
        <v>#VALUE!</v>
      </c>
      <c r="G4018" t="e">
        <f>IF(AND(TimeSpend[[#This Row],[Personnel number]]&lt;&gt;"",TimeSpend[[#This Row],[Date]]&lt;&gt;""),TimeSpend[[#This Row],[Activity description]],"")</f>
        <v>#VALUE!</v>
      </c>
      <c r="H4018" s="36" t="e">
        <f>IF(AND(TimeSpend[[#This Row],[Personnel number]]&lt;&gt;"",TimeSpend[[#This Row],[Date]]&lt;&gt;""),TimeSpend[[#This Row],[Start Time]],"")</f>
        <v>#VALUE!</v>
      </c>
      <c r="I4018" s="36" t="e">
        <f>IF(AND(TimeSpend[[#This Row],[Personnel number]]&lt;&gt;"",TimeSpend[[#This Row],[Date]]&lt;&gt;""),TimeSpend[[#This Row],[End Time]],"")</f>
        <v>#VALUE!</v>
      </c>
      <c r="J4018" t="e">
        <f>IF(AND(TimeSpend[[#This Row],[Personnel number]]&lt;&gt;"",TimeSpend[[#This Row],[Date]]&lt;&gt;""),TimeSpend[[#This Row],[Location]],"")</f>
        <v>#VALUE!</v>
      </c>
      <c r="K4018" t="e">
        <f>IF(AND(TimeSpend[[#This Row],[Personnel number]]&lt;&gt;"",TimeSpend[[#This Row],[Date]]&lt;&gt;""),TimeSpend[[#This Row],[Task]],"")</f>
        <v>#VALUE!</v>
      </c>
      <c r="L4018" t="e">
        <f>IF(AND(TimeSpend[[#This Row],[Personnel number]]&lt;&gt;"",TimeSpend[[#This Row],[Date]]&lt;&gt;""),Utilization!$J$2,"")</f>
        <v>#VALUE!</v>
      </c>
      <c r="M4018" t="e">
        <f>IF(AND(TimeSpend[[#This Row],[Personnel number]]&lt;&gt;"",TimeSpend[[#This Row],[Date]]&lt;&gt;""),TimeSpend[[#This Row],[Employee Name]],"")</f>
        <v>#VALUE!</v>
      </c>
      <c r="N4018" t="e">
        <f t="shared" si="124"/>
        <v>#VALUE!</v>
      </c>
      <c r="O4018" t="e">
        <f t="shared" si="125"/>
        <v>#VALUE!</v>
      </c>
      <c r="P4018" t="e">
        <f>IF(D4018&lt;&gt;"",VLOOKUP(D4018,Projects!B:C,2,0),"")</f>
        <v>#VALUE!</v>
      </c>
    </row>
    <row r="4019" spans="1:16" x14ac:dyDescent="0.25">
      <c r="A4019" t="e">
        <f>UPPER(IF(AND(TimeSpend[[#This Row],[Personnel number]]&lt;&gt;"",TimeSpend[[#This Row],[Date]]&lt;&gt;""),TimeSpend[[#This Row],[Personnel number]],""))</f>
        <v>#VALUE!</v>
      </c>
      <c r="B4019" s="85" t="e">
        <f>IF(AND(TimeSpend[[#This Row],[Personnel number]]&lt;&gt;"",TimeSpend[[#This Row],[Date]]&lt;&gt;""),TEXT(TimeSpend[[#This Row],[Date]],"[$-409]yyyyMMdd"),"")</f>
        <v>#VALUE!</v>
      </c>
      <c r="C4019" s="33" t="e">
        <f>IF(AND(TimeSpend[[#This Row],[Personnel number]]&lt;&gt;"",TimeSpend[[#This Row],[Date]]&lt;&gt;""),SUBSTITUTE(TimeSpend[[#This Row],[Hours]],",","."),"")</f>
        <v>#VALUE!</v>
      </c>
      <c r="D4019" t="e">
        <f>IF(AND(TimeSpend[[#This Row],[Personnel number]]&lt;&gt;"",TimeSpend[[#This Row],[Date]]&lt;&gt;""),TimeSpend[[#This Row],[Network]],"")</f>
        <v>#VALUE!</v>
      </c>
      <c r="E4019" t="e">
        <f>IF(AND(TimeSpend[[#This Row],[Personnel number]]&lt;&gt;"",TimeSpend[[#This Row],[Date]]&lt;&gt;""),TimeSpend[[#This Row],[Network Description]],"")</f>
        <v>#VALUE!</v>
      </c>
      <c r="F4019" t="e">
        <f>IF(AND(TimeSpend[[#This Row],[Personnel number]]&lt;&gt;"",TimeSpend[[#This Row],[Date]]&lt;&gt;""),TimeSpend[[#This Row],[Activity]],"")</f>
        <v>#VALUE!</v>
      </c>
      <c r="G4019" t="e">
        <f>IF(AND(TimeSpend[[#This Row],[Personnel number]]&lt;&gt;"",TimeSpend[[#This Row],[Date]]&lt;&gt;""),TimeSpend[[#This Row],[Activity description]],"")</f>
        <v>#VALUE!</v>
      </c>
      <c r="H4019" s="36" t="e">
        <f>IF(AND(TimeSpend[[#This Row],[Personnel number]]&lt;&gt;"",TimeSpend[[#This Row],[Date]]&lt;&gt;""),TimeSpend[[#This Row],[Start Time]],"")</f>
        <v>#VALUE!</v>
      </c>
      <c r="I4019" s="36" t="e">
        <f>IF(AND(TimeSpend[[#This Row],[Personnel number]]&lt;&gt;"",TimeSpend[[#This Row],[Date]]&lt;&gt;""),TimeSpend[[#This Row],[End Time]],"")</f>
        <v>#VALUE!</v>
      </c>
      <c r="J4019" t="e">
        <f>IF(AND(TimeSpend[[#This Row],[Personnel number]]&lt;&gt;"",TimeSpend[[#This Row],[Date]]&lt;&gt;""),TimeSpend[[#This Row],[Location]],"")</f>
        <v>#VALUE!</v>
      </c>
      <c r="K4019" t="e">
        <f>IF(AND(TimeSpend[[#This Row],[Personnel number]]&lt;&gt;"",TimeSpend[[#This Row],[Date]]&lt;&gt;""),TimeSpend[[#This Row],[Task]],"")</f>
        <v>#VALUE!</v>
      </c>
      <c r="L4019" t="e">
        <f>IF(AND(TimeSpend[[#This Row],[Personnel number]]&lt;&gt;"",TimeSpend[[#This Row],[Date]]&lt;&gt;""),Utilization!$J$2,"")</f>
        <v>#VALUE!</v>
      </c>
      <c r="M4019" t="e">
        <f>IF(AND(TimeSpend[[#This Row],[Personnel number]]&lt;&gt;"",TimeSpend[[#This Row],[Date]]&lt;&gt;""),TimeSpend[[#This Row],[Employee Name]],"")</f>
        <v>#VALUE!</v>
      </c>
      <c r="N4019" t="e">
        <f t="shared" si="124"/>
        <v>#VALUE!</v>
      </c>
      <c r="O4019" t="e">
        <f t="shared" si="125"/>
        <v>#VALUE!</v>
      </c>
      <c r="P4019" t="e">
        <f>IF(D4019&lt;&gt;"",VLOOKUP(D4019,Projects!B:C,2,0),"")</f>
        <v>#VALUE!</v>
      </c>
    </row>
    <row r="4020" spans="1:16" x14ac:dyDescent="0.25">
      <c r="A4020" t="e">
        <f>UPPER(IF(AND(TimeSpend[[#This Row],[Personnel number]]&lt;&gt;"",TimeSpend[[#This Row],[Date]]&lt;&gt;""),TimeSpend[[#This Row],[Personnel number]],""))</f>
        <v>#VALUE!</v>
      </c>
      <c r="B4020" s="85" t="e">
        <f>IF(AND(TimeSpend[[#This Row],[Personnel number]]&lt;&gt;"",TimeSpend[[#This Row],[Date]]&lt;&gt;""),TEXT(TimeSpend[[#This Row],[Date]],"[$-409]yyyyMMdd"),"")</f>
        <v>#VALUE!</v>
      </c>
      <c r="C4020" s="33" t="e">
        <f>IF(AND(TimeSpend[[#This Row],[Personnel number]]&lt;&gt;"",TimeSpend[[#This Row],[Date]]&lt;&gt;""),SUBSTITUTE(TimeSpend[[#This Row],[Hours]],",","."),"")</f>
        <v>#VALUE!</v>
      </c>
      <c r="D4020" t="e">
        <f>IF(AND(TimeSpend[[#This Row],[Personnel number]]&lt;&gt;"",TimeSpend[[#This Row],[Date]]&lt;&gt;""),TimeSpend[[#This Row],[Network]],"")</f>
        <v>#VALUE!</v>
      </c>
      <c r="E4020" t="e">
        <f>IF(AND(TimeSpend[[#This Row],[Personnel number]]&lt;&gt;"",TimeSpend[[#This Row],[Date]]&lt;&gt;""),TimeSpend[[#This Row],[Network Description]],"")</f>
        <v>#VALUE!</v>
      </c>
      <c r="F4020" t="e">
        <f>IF(AND(TimeSpend[[#This Row],[Personnel number]]&lt;&gt;"",TimeSpend[[#This Row],[Date]]&lt;&gt;""),TimeSpend[[#This Row],[Activity]],"")</f>
        <v>#VALUE!</v>
      </c>
      <c r="G4020" t="e">
        <f>IF(AND(TimeSpend[[#This Row],[Personnel number]]&lt;&gt;"",TimeSpend[[#This Row],[Date]]&lt;&gt;""),TimeSpend[[#This Row],[Activity description]],"")</f>
        <v>#VALUE!</v>
      </c>
      <c r="H4020" s="36" t="e">
        <f>IF(AND(TimeSpend[[#This Row],[Personnel number]]&lt;&gt;"",TimeSpend[[#This Row],[Date]]&lt;&gt;""),TimeSpend[[#This Row],[Start Time]],"")</f>
        <v>#VALUE!</v>
      </c>
      <c r="I4020" s="36" t="e">
        <f>IF(AND(TimeSpend[[#This Row],[Personnel number]]&lt;&gt;"",TimeSpend[[#This Row],[Date]]&lt;&gt;""),TimeSpend[[#This Row],[End Time]],"")</f>
        <v>#VALUE!</v>
      </c>
      <c r="J4020" t="e">
        <f>IF(AND(TimeSpend[[#This Row],[Personnel number]]&lt;&gt;"",TimeSpend[[#This Row],[Date]]&lt;&gt;""),TimeSpend[[#This Row],[Location]],"")</f>
        <v>#VALUE!</v>
      </c>
      <c r="K4020" t="e">
        <f>IF(AND(TimeSpend[[#This Row],[Personnel number]]&lt;&gt;"",TimeSpend[[#This Row],[Date]]&lt;&gt;""),TimeSpend[[#This Row],[Task]],"")</f>
        <v>#VALUE!</v>
      </c>
      <c r="L4020" t="e">
        <f>IF(AND(TimeSpend[[#This Row],[Personnel number]]&lt;&gt;"",TimeSpend[[#This Row],[Date]]&lt;&gt;""),Utilization!$J$2,"")</f>
        <v>#VALUE!</v>
      </c>
      <c r="M4020" t="e">
        <f>IF(AND(TimeSpend[[#This Row],[Personnel number]]&lt;&gt;"",TimeSpend[[#This Row],[Date]]&lt;&gt;""),TimeSpend[[#This Row],[Employee Name]],"")</f>
        <v>#VALUE!</v>
      </c>
      <c r="N4020" t="e">
        <f t="shared" si="124"/>
        <v>#VALUE!</v>
      </c>
      <c r="O4020" t="e">
        <f t="shared" si="125"/>
        <v>#VALUE!</v>
      </c>
      <c r="P4020" t="e">
        <f>IF(D4020&lt;&gt;"",VLOOKUP(D4020,Projects!B:C,2,0),"")</f>
        <v>#VALUE!</v>
      </c>
    </row>
    <row r="4021" spans="1:16" x14ac:dyDescent="0.25">
      <c r="A4021" t="e">
        <f>UPPER(IF(AND(TimeSpend[[#This Row],[Personnel number]]&lt;&gt;"",TimeSpend[[#This Row],[Date]]&lt;&gt;""),TimeSpend[[#This Row],[Personnel number]],""))</f>
        <v>#VALUE!</v>
      </c>
      <c r="B4021" s="85" t="e">
        <f>IF(AND(TimeSpend[[#This Row],[Personnel number]]&lt;&gt;"",TimeSpend[[#This Row],[Date]]&lt;&gt;""),TEXT(TimeSpend[[#This Row],[Date]],"[$-409]yyyyMMdd"),"")</f>
        <v>#VALUE!</v>
      </c>
      <c r="C4021" s="33" t="e">
        <f>IF(AND(TimeSpend[[#This Row],[Personnel number]]&lt;&gt;"",TimeSpend[[#This Row],[Date]]&lt;&gt;""),SUBSTITUTE(TimeSpend[[#This Row],[Hours]],",","."),"")</f>
        <v>#VALUE!</v>
      </c>
      <c r="D4021" t="e">
        <f>IF(AND(TimeSpend[[#This Row],[Personnel number]]&lt;&gt;"",TimeSpend[[#This Row],[Date]]&lt;&gt;""),TimeSpend[[#This Row],[Network]],"")</f>
        <v>#VALUE!</v>
      </c>
      <c r="E4021" t="e">
        <f>IF(AND(TimeSpend[[#This Row],[Personnel number]]&lt;&gt;"",TimeSpend[[#This Row],[Date]]&lt;&gt;""),TimeSpend[[#This Row],[Network Description]],"")</f>
        <v>#VALUE!</v>
      </c>
      <c r="F4021" t="e">
        <f>IF(AND(TimeSpend[[#This Row],[Personnel number]]&lt;&gt;"",TimeSpend[[#This Row],[Date]]&lt;&gt;""),TimeSpend[[#This Row],[Activity]],"")</f>
        <v>#VALUE!</v>
      </c>
      <c r="G4021" t="e">
        <f>IF(AND(TimeSpend[[#This Row],[Personnel number]]&lt;&gt;"",TimeSpend[[#This Row],[Date]]&lt;&gt;""),TimeSpend[[#This Row],[Activity description]],"")</f>
        <v>#VALUE!</v>
      </c>
      <c r="H4021" s="36" t="e">
        <f>IF(AND(TimeSpend[[#This Row],[Personnel number]]&lt;&gt;"",TimeSpend[[#This Row],[Date]]&lt;&gt;""),TimeSpend[[#This Row],[Start Time]],"")</f>
        <v>#VALUE!</v>
      </c>
      <c r="I4021" s="36" t="e">
        <f>IF(AND(TimeSpend[[#This Row],[Personnel number]]&lt;&gt;"",TimeSpend[[#This Row],[Date]]&lt;&gt;""),TimeSpend[[#This Row],[End Time]],"")</f>
        <v>#VALUE!</v>
      </c>
      <c r="J4021" t="e">
        <f>IF(AND(TimeSpend[[#This Row],[Personnel number]]&lt;&gt;"",TimeSpend[[#This Row],[Date]]&lt;&gt;""),TimeSpend[[#This Row],[Location]],"")</f>
        <v>#VALUE!</v>
      </c>
      <c r="K4021" t="e">
        <f>IF(AND(TimeSpend[[#This Row],[Personnel number]]&lt;&gt;"",TimeSpend[[#This Row],[Date]]&lt;&gt;""),TimeSpend[[#This Row],[Task]],"")</f>
        <v>#VALUE!</v>
      </c>
      <c r="L4021" t="e">
        <f>IF(AND(TimeSpend[[#This Row],[Personnel number]]&lt;&gt;"",TimeSpend[[#This Row],[Date]]&lt;&gt;""),Utilization!$J$2,"")</f>
        <v>#VALUE!</v>
      </c>
      <c r="M4021" t="e">
        <f>IF(AND(TimeSpend[[#This Row],[Personnel number]]&lt;&gt;"",TimeSpend[[#This Row],[Date]]&lt;&gt;""),TimeSpend[[#This Row],[Employee Name]],"")</f>
        <v>#VALUE!</v>
      </c>
      <c r="N4021" t="e">
        <f t="shared" si="124"/>
        <v>#VALUE!</v>
      </c>
      <c r="O4021" t="e">
        <f t="shared" si="125"/>
        <v>#VALUE!</v>
      </c>
      <c r="P4021" t="e">
        <f>IF(D4021&lt;&gt;"",VLOOKUP(D4021,Projects!B:C,2,0),"")</f>
        <v>#VALUE!</v>
      </c>
    </row>
    <row r="4022" spans="1:16" x14ac:dyDescent="0.25">
      <c r="A4022" t="e">
        <f>UPPER(IF(AND(TimeSpend[[#This Row],[Personnel number]]&lt;&gt;"",TimeSpend[[#This Row],[Date]]&lt;&gt;""),TimeSpend[[#This Row],[Personnel number]],""))</f>
        <v>#VALUE!</v>
      </c>
      <c r="B4022" s="85" t="e">
        <f>IF(AND(TimeSpend[[#This Row],[Personnel number]]&lt;&gt;"",TimeSpend[[#This Row],[Date]]&lt;&gt;""),TEXT(TimeSpend[[#This Row],[Date]],"[$-409]yyyyMMdd"),"")</f>
        <v>#VALUE!</v>
      </c>
      <c r="C4022" s="33" t="e">
        <f>IF(AND(TimeSpend[[#This Row],[Personnel number]]&lt;&gt;"",TimeSpend[[#This Row],[Date]]&lt;&gt;""),SUBSTITUTE(TimeSpend[[#This Row],[Hours]],",","."),"")</f>
        <v>#VALUE!</v>
      </c>
      <c r="D4022" t="e">
        <f>IF(AND(TimeSpend[[#This Row],[Personnel number]]&lt;&gt;"",TimeSpend[[#This Row],[Date]]&lt;&gt;""),TimeSpend[[#This Row],[Network]],"")</f>
        <v>#VALUE!</v>
      </c>
      <c r="E4022" t="e">
        <f>IF(AND(TimeSpend[[#This Row],[Personnel number]]&lt;&gt;"",TimeSpend[[#This Row],[Date]]&lt;&gt;""),TimeSpend[[#This Row],[Network Description]],"")</f>
        <v>#VALUE!</v>
      </c>
      <c r="F4022" t="e">
        <f>IF(AND(TimeSpend[[#This Row],[Personnel number]]&lt;&gt;"",TimeSpend[[#This Row],[Date]]&lt;&gt;""),TimeSpend[[#This Row],[Activity]],"")</f>
        <v>#VALUE!</v>
      </c>
      <c r="G4022" t="e">
        <f>IF(AND(TimeSpend[[#This Row],[Personnel number]]&lt;&gt;"",TimeSpend[[#This Row],[Date]]&lt;&gt;""),TimeSpend[[#This Row],[Activity description]],"")</f>
        <v>#VALUE!</v>
      </c>
      <c r="H4022" s="36" t="e">
        <f>IF(AND(TimeSpend[[#This Row],[Personnel number]]&lt;&gt;"",TimeSpend[[#This Row],[Date]]&lt;&gt;""),TimeSpend[[#This Row],[Start Time]],"")</f>
        <v>#VALUE!</v>
      </c>
      <c r="I4022" s="36" t="e">
        <f>IF(AND(TimeSpend[[#This Row],[Personnel number]]&lt;&gt;"",TimeSpend[[#This Row],[Date]]&lt;&gt;""),TimeSpend[[#This Row],[End Time]],"")</f>
        <v>#VALUE!</v>
      </c>
      <c r="J4022" t="e">
        <f>IF(AND(TimeSpend[[#This Row],[Personnel number]]&lt;&gt;"",TimeSpend[[#This Row],[Date]]&lt;&gt;""),TimeSpend[[#This Row],[Location]],"")</f>
        <v>#VALUE!</v>
      </c>
      <c r="K4022" t="e">
        <f>IF(AND(TimeSpend[[#This Row],[Personnel number]]&lt;&gt;"",TimeSpend[[#This Row],[Date]]&lt;&gt;""),TimeSpend[[#This Row],[Task]],"")</f>
        <v>#VALUE!</v>
      </c>
      <c r="L4022" t="e">
        <f>IF(AND(TimeSpend[[#This Row],[Personnel number]]&lt;&gt;"",TimeSpend[[#This Row],[Date]]&lt;&gt;""),Utilization!$J$2,"")</f>
        <v>#VALUE!</v>
      </c>
      <c r="M4022" t="e">
        <f>IF(AND(TimeSpend[[#This Row],[Personnel number]]&lt;&gt;"",TimeSpend[[#This Row],[Date]]&lt;&gt;""),TimeSpend[[#This Row],[Employee Name]],"")</f>
        <v>#VALUE!</v>
      </c>
      <c r="N4022" t="e">
        <f t="shared" si="124"/>
        <v>#VALUE!</v>
      </c>
      <c r="O4022" t="e">
        <f t="shared" si="125"/>
        <v>#VALUE!</v>
      </c>
      <c r="P4022" t="e">
        <f>IF(D4022&lt;&gt;"",VLOOKUP(D4022,Projects!B:C,2,0),"")</f>
        <v>#VALUE!</v>
      </c>
    </row>
    <row r="4023" spans="1:16" x14ac:dyDescent="0.25">
      <c r="A4023" t="e">
        <f>UPPER(IF(AND(TimeSpend[[#This Row],[Personnel number]]&lt;&gt;"",TimeSpend[[#This Row],[Date]]&lt;&gt;""),TimeSpend[[#This Row],[Personnel number]],""))</f>
        <v>#VALUE!</v>
      </c>
      <c r="B4023" s="85" t="e">
        <f>IF(AND(TimeSpend[[#This Row],[Personnel number]]&lt;&gt;"",TimeSpend[[#This Row],[Date]]&lt;&gt;""),TEXT(TimeSpend[[#This Row],[Date]],"[$-409]yyyyMMdd"),"")</f>
        <v>#VALUE!</v>
      </c>
      <c r="C4023" s="33" t="e">
        <f>IF(AND(TimeSpend[[#This Row],[Personnel number]]&lt;&gt;"",TimeSpend[[#This Row],[Date]]&lt;&gt;""),SUBSTITUTE(TimeSpend[[#This Row],[Hours]],",","."),"")</f>
        <v>#VALUE!</v>
      </c>
      <c r="D4023" t="e">
        <f>IF(AND(TimeSpend[[#This Row],[Personnel number]]&lt;&gt;"",TimeSpend[[#This Row],[Date]]&lt;&gt;""),TimeSpend[[#This Row],[Network]],"")</f>
        <v>#VALUE!</v>
      </c>
      <c r="E4023" t="e">
        <f>IF(AND(TimeSpend[[#This Row],[Personnel number]]&lt;&gt;"",TimeSpend[[#This Row],[Date]]&lt;&gt;""),TimeSpend[[#This Row],[Network Description]],"")</f>
        <v>#VALUE!</v>
      </c>
      <c r="F4023" t="e">
        <f>IF(AND(TimeSpend[[#This Row],[Personnel number]]&lt;&gt;"",TimeSpend[[#This Row],[Date]]&lt;&gt;""),TimeSpend[[#This Row],[Activity]],"")</f>
        <v>#VALUE!</v>
      </c>
      <c r="G4023" t="e">
        <f>IF(AND(TimeSpend[[#This Row],[Personnel number]]&lt;&gt;"",TimeSpend[[#This Row],[Date]]&lt;&gt;""),TimeSpend[[#This Row],[Activity description]],"")</f>
        <v>#VALUE!</v>
      </c>
      <c r="H4023" s="36" t="e">
        <f>IF(AND(TimeSpend[[#This Row],[Personnel number]]&lt;&gt;"",TimeSpend[[#This Row],[Date]]&lt;&gt;""),TimeSpend[[#This Row],[Start Time]],"")</f>
        <v>#VALUE!</v>
      </c>
      <c r="I4023" s="36" t="e">
        <f>IF(AND(TimeSpend[[#This Row],[Personnel number]]&lt;&gt;"",TimeSpend[[#This Row],[Date]]&lt;&gt;""),TimeSpend[[#This Row],[End Time]],"")</f>
        <v>#VALUE!</v>
      </c>
      <c r="J4023" t="e">
        <f>IF(AND(TimeSpend[[#This Row],[Personnel number]]&lt;&gt;"",TimeSpend[[#This Row],[Date]]&lt;&gt;""),TimeSpend[[#This Row],[Location]],"")</f>
        <v>#VALUE!</v>
      </c>
      <c r="K4023" t="e">
        <f>IF(AND(TimeSpend[[#This Row],[Personnel number]]&lt;&gt;"",TimeSpend[[#This Row],[Date]]&lt;&gt;""),TimeSpend[[#This Row],[Task]],"")</f>
        <v>#VALUE!</v>
      </c>
      <c r="L4023" t="e">
        <f>IF(AND(TimeSpend[[#This Row],[Personnel number]]&lt;&gt;"",TimeSpend[[#This Row],[Date]]&lt;&gt;""),Utilization!$J$2,"")</f>
        <v>#VALUE!</v>
      </c>
      <c r="M4023" t="e">
        <f>IF(AND(TimeSpend[[#This Row],[Personnel number]]&lt;&gt;"",TimeSpend[[#This Row],[Date]]&lt;&gt;""),TimeSpend[[#This Row],[Employee Name]],"")</f>
        <v>#VALUE!</v>
      </c>
      <c r="N4023" t="e">
        <f t="shared" si="124"/>
        <v>#VALUE!</v>
      </c>
      <c r="O4023" t="e">
        <f t="shared" si="125"/>
        <v>#VALUE!</v>
      </c>
      <c r="P4023" t="e">
        <f>IF(D4023&lt;&gt;"",VLOOKUP(D4023,Projects!B:C,2,0),"")</f>
        <v>#VALUE!</v>
      </c>
    </row>
    <row r="4024" spans="1:16" x14ac:dyDescent="0.25">
      <c r="A4024" t="e">
        <f>UPPER(IF(AND(TimeSpend[[#This Row],[Personnel number]]&lt;&gt;"",TimeSpend[[#This Row],[Date]]&lt;&gt;""),TimeSpend[[#This Row],[Personnel number]],""))</f>
        <v>#VALUE!</v>
      </c>
      <c r="B4024" s="85" t="e">
        <f>IF(AND(TimeSpend[[#This Row],[Personnel number]]&lt;&gt;"",TimeSpend[[#This Row],[Date]]&lt;&gt;""),TEXT(TimeSpend[[#This Row],[Date]],"[$-409]yyyyMMdd"),"")</f>
        <v>#VALUE!</v>
      </c>
      <c r="C4024" s="33" t="e">
        <f>IF(AND(TimeSpend[[#This Row],[Personnel number]]&lt;&gt;"",TimeSpend[[#This Row],[Date]]&lt;&gt;""),SUBSTITUTE(TimeSpend[[#This Row],[Hours]],",","."),"")</f>
        <v>#VALUE!</v>
      </c>
      <c r="D4024" t="e">
        <f>IF(AND(TimeSpend[[#This Row],[Personnel number]]&lt;&gt;"",TimeSpend[[#This Row],[Date]]&lt;&gt;""),TimeSpend[[#This Row],[Network]],"")</f>
        <v>#VALUE!</v>
      </c>
      <c r="E4024" t="e">
        <f>IF(AND(TimeSpend[[#This Row],[Personnel number]]&lt;&gt;"",TimeSpend[[#This Row],[Date]]&lt;&gt;""),TimeSpend[[#This Row],[Network Description]],"")</f>
        <v>#VALUE!</v>
      </c>
      <c r="F4024" t="e">
        <f>IF(AND(TimeSpend[[#This Row],[Personnel number]]&lt;&gt;"",TimeSpend[[#This Row],[Date]]&lt;&gt;""),TimeSpend[[#This Row],[Activity]],"")</f>
        <v>#VALUE!</v>
      </c>
      <c r="G4024" t="e">
        <f>IF(AND(TimeSpend[[#This Row],[Personnel number]]&lt;&gt;"",TimeSpend[[#This Row],[Date]]&lt;&gt;""),TimeSpend[[#This Row],[Activity description]],"")</f>
        <v>#VALUE!</v>
      </c>
      <c r="H4024" s="36" t="e">
        <f>IF(AND(TimeSpend[[#This Row],[Personnel number]]&lt;&gt;"",TimeSpend[[#This Row],[Date]]&lt;&gt;""),TimeSpend[[#This Row],[Start Time]],"")</f>
        <v>#VALUE!</v>
      </c>
      <c r="I4024" s="36" t="e">
        <f>IF(AND(TimeSpend[[#This Row],[Personnel number]]&lt;&gt;"",TimeSpend[[#This Row],[Date]]&lt;&gt;""),TimeSpend[[#This Row],[End Time]],"")</f>
        <v>#VALUE!</v>
      </c>
      <c r="J4024" t="e">
        <f>IF(AND(TimeSpend[[#This Row],[Personnel number]]&lt;&gt;"",TimeSpend[[#This Row],[Date]]&lt;&gt;""),TimeSpend[[#This Row],[Location]],"")</f>
        <v>#VALUE!</v>
      </c>
      <c r="K4024" t="e">
        <f>IF(AND(TimeSpend[[#This Row],[Personnel number]]&lt;&gt;"",TimeSpend[[#This Row],[Date]]&lt;&gt;""),TimeSpend[[#This Row],[Task]],"")</f>
        <v>#VALUE!</v>
      </c>
      <c r="L4024" t="e">
        <f>IF(AND(TimeSpend[[#This Row],[Personnel number]]&lt;&gt;"",TimeSpend[[#This Row],[Date]]&lt;&gt;""),Utilization!$J$2,"")</f>
        <v>#VALUE!</v>
      </c>
      <c r="M4024" t="e">
        <f>IF(AND(TimeSpend[[#This Row],[Personnel number]]&lt;&gt;"",TimeSpend[[#This Row],[Date]]&lt;&gt;""),TimeSpend[[#This Row],[Employee Name]],"")</f>
        <v>#VALUE!</v>
      </c>
      <c r="N4024" t="e">
        <f t="shared" si="124"/>
        <v>#VALUE!</v>
      </c>
      <c r="O4024" t="e">
        <f t="shared" si="125"/>
        <v>#VALUE!</v>
      </c>
      <c r="P4024" t="e">
        <f>IF(D4024&lt;&gt;"",VLOOKUP(D4024,Projects!B:C,2,0),"")</f>
        <v>#VALUE!</v>
      </c>
    </row>
    <row r="4025" spans="1:16" x14ac:dyDescent="0.25">
      <c r="A4025" t="e">
        <f>UPPER(IF(AND(TimeSpend[[#This Row],[Personnel number]]&lt;&gt;"",TimeSpend[[#This Row],[Date]]&lt;&gt;""),TimeSpend[[#This Row],[Personnel number]],""))</f>
        <v>#VALUE!</v>
      </c>
      <c r="B4025" s="85" t="e">
        <f>IF(AND(TimeSpend[[#This Row],[Personnel number]]&lt;&gt;"",TimeSpend[[#This Row],[Date]]&lt;&gt;""),TEXT(TimeSpend[[#This Row],[Date]],"[$-409]yyyyMMdd"),"")</f>
        <v>#VALUE!</v>
      </c>
      <c r="C4025" s="33" t="e">
        <f>IF(AND(TimeSpend[[#This Row],[Personnel number]]&lt;&gt;"",TimeSpend[[#This Row],[Date]]&lt;&gt;""),SUBSTITUTE(TimeSpend[[#This Row],[Hours]],",","."),"")</f>
        <v>#VALUE!</v>
      </c>
      <c r="D4025" t="e">
        <f>IF(AND(TimeSpend[[#This Row],[Personnel number]]&lt;&gt;"",TimeSpend[[#This Row],[Date]]&lt;&gt;""),TimeSpend[[#This Row],[Network]],"")</f>
        <v>#VALUE!</v>
      </c>
      <c r="E4025" t="e">
        <f>IF(AND(TimeSpend[[#This Row],[Personnel number]]&lt;&gt;"",TimeSpend[[#This Row],[Date]]&lt;&gt;""),TimeSpend[[#This Row],[Network Description]],"")</f>
        <v>#VALUE!</v>
      </c>
      <c r="F4025" t="e">
        <f>IF(AND(TimeSpend[[#This Row],[Personnel number]]&lt;&gt;"",TimeSpend[[#This Row],[Date]]&lt;&gt;""),TimeSpend[[#This Row],[Activity]],"")</f>
        <v>#VALUE!</v>
      </c>
      <c r="G4025" t="e">
        <f>IF(AND(TimeSpend[[#This Row],[Personnel number]]&lt;&gt;"",TimeSpend[[#This Row],[Date]]&lt;&gt;""),TimeSpend[[#This Row],[Activity description]],"")</f>
        <v>#VALUE!</v>
      </c>
      <c r="H4025" s="36" t="e">
        <f>IF(AND(TimeSpend[[#This Row],[Personnel number]]&lt;&gt;"",TimeSpend[[#This Row],[Date]]&lt;&gt;""),TimeSpend[[#This Row],[Start Time]],"")</f>
        <v>#VALUE!</v>
      </c>
      <c r="I4025" s="36" t="e">
        <f>IF(AND(TimeSpend[[#This Row],[Personnel number]]&lt;&gt;"",TimeSpend[[#This Row],[Date]]&lt;&gt;""),TimeSpend[[#This Row],[End Time]],"")</f>
        <v>#VALUE!</v>
      </c>
      <c r="J4025" t="e">
        <f>IF(AND(TimeSpend[[#This Row],[Personnel number]]&lt;&gt;"",TimeSpend[[#This Row],[Date]]&lt;&gt;""),TimeSpend[[#This Row],[Location]],"")</f>
        <v>#VALUE!</v>
      </c>
      <c r="K4025" t="e">
        <f>IF(AND(TimeSpend[[#This Row],[Personnel number]]&lt;&gt;"",TimeSpend[[#This Row],[Date]]&lt;&gt;""),TimeSpend[[#This Row],[Task]],"")</f>
        <v>#VALUE!</v>
      </c>
      <c r="L4025" t="e">
        <f>IF(AND(TimeSpend[[#This Row],[Personnel number]]&lt;&gt;"",TimeSpend[[#This Row],[Date]]&lt;&gt;""),Utilization!$J$2,"")</f>
        <v>#VALUE!</v>
      </c>
      <c r="M4025" t="e">
        <f>IF(AND(TimeSpend[[#This Row],[Personnel number]]&lt;&gt;"",TimeSpend[[#This Row],[Date]]&lt;&gt;""),TimeSpend[[#This Row],[Employee Name]],"")</f>
        <v>#VALUE!</v>
      </c>
      <c r="N4025" t="e">
        <f t="shared" ref="N4025:N4088" si="126">IF(A4025&lt;&gt;"",ROW(A4025)-1,"")</f>
        <v>#VALUE!</v>
      </c>
      <c r="O4025" t="e">
        <f t="shared" ref="O4025:O4088" si="127">IF(A4025&lt;&gt;"",L4025&amp;"-"&amp;N4025,"")</f>
        <v>#VALUE!</v>
      </c>
      <c r="P4025" t="e">
        <f>IF(D4025&lt;&gt;"",VLOOKUP(D4025,Projects!B:C,2,0),"")</f>
        <v>#VALUE!</v>
      </c>
    </row>
    <row r="4026" spans="1:16" x14ac:dyDescent="0.25">
      <c r="A4026" t="e">
        <f>UPPER(IF(AND(TimeSpend[[#This Row],[Personnel number]]&lt;&gt;"",TimeSpend[[#This Row],[Date]]&lt;&gt;""),TimeSpend[[#This Row],[Personnel number]],""))</f>
        <v>#VALUE!</v>
      </c>
      <c r="B4026" s="85" t="e">
        <f>IF(AND(TimeSpend[[#This Row],[Personnel number]]&lt;&gt;"",TimeSpend[[#This Row],[Date]]&lt;&gt;""),TEXT(TimeSpend[[#This Row],[Date]],"[$-409]yyyyMMdd"),"")</f>
        <v>#VALUE!</v>
      </c>
      <c r="C4026" s="33" t="e">
        <f>IF(AND(TimeSpend[[#This Row],[Personnel number]]&lt;&gt;"",TimeSpend[[#This Row],[Date]]&lt;&gt;""),SUBSTITUTE(TimeSpend[[#This Row],[Hours]],",","."),"")</f>
        <v>#VALUE!</v>
      </c>
      <c r="D4026" t="e">
        <f>IF(AND(TimeSpend[[#This Row],[Personnel number]]&lt;&gt;"",TimeSpend[[#This Row],[Date]]&lt;&gt;""),TimeSpend[[#This Row],[Network]],"")</f>
        <v>#VALUE!</v>
      </c>
      <c r="E4026" t="e">
        <f>IF(AND(TimeSpend[[#This Row],[Personnel number]]&lt;&gt;"",TimeSpend[[#This Row],[Date]]&lt;&gt;""),TimeSpend[[#This Row],[Network Description]],"")</f>
        <v>#VALUE!</v>
      </c>
      <c r="F4026" t="e">
        <f>IF(AND(TimeSpend[[#This Row],[Personnel number]]&lt;&gt;"",TimeSpend[[#This Row],[Date]]&lt;&gt;""),TimeSpend[[#This Row],[Activity]],"")</f>
        <v>#VALUE!</v>
      </c>
      <c r="G4026" t="e">
        <f>IF(AND(TimeSpend[[#This Row],[Personnel number]]&lt;&gt;"",TimeSpend[[#This Row],[Date]]&lt;&gt;""),TimeSpend[[#This Row],[Activity description]],"")</f>
        <v>#VALUE!</v>
      </c>
      <c r="H4026" s="36" t="e">
        <f>IF(AND(TimeSpend[[#This Row],[Personnel number]]&lt;&gt;"",TimeSpend[[#This Row],[Date]]&lt;&gt;""),TimeSpend[[#This Row],[Start Time]],"")</f>
        <v>#VALUE!</v>
      </c>
      <c r="I4026" s="36" t="e">
        <f>IF(AND(TimeSpend[[#This Row],[Personnel number]]&lt;&gt;"",TimeSpend[[#This Row],[Date]]&lt;&gt;""),TimeSpend[[#This Row],[End Time]],"")</f>
        <v>#VALUE!</v>
      </c>
      <c r="J4026" t="e">
        <f>IF(AND(TimeSpend[[#This Row],[Personnel number]]&lt;&gt;"",TimeSpend[[#This Row],[Date]]&lt;&gt;""),TimeSpend[[#This Row],[Location]],"")</f>
        <v>#VALUE!</v>
      </c>
      <c r="K4026" t="e">
        <f>IF(AND(TimeSpend[[#This Row],[Personnel number]]&lt;&gt;"",TimeSpend[[#This Row],[Date]]&lt;&gt;""),TimeSpend[[#This Row],[Task]],"")</f>
        <v>#VALUE!</v>
      </c>
      <c r="L4026" t="e">
        <f>IF(AND(TimeSpend[[#This Row],[Personnel number]]&lt;&gt;"",TimeSpend[[#This Row],[Date]]&lt;&gt;""),Utilization!$J$2,"")</f>
        <v>#VALUE!</v>
      </c>
      <c r="M4026" t="e">
        <f>IF(AND(TimeSpend[[#This Row],[Personnel number]]&lt;&gt;"",TimeSpend[[#This Row],[Date]]&lt;&gt;""),TimeSpend[[#This Row],[Employee Name]],"")</f>
        <v>#VALUE!</v>
      </c>
      <c r="N4026" t="e">
        <f t="shared" si="126"/>
        <v>#VALUE!</v>
      </c>
      <c r="O4026" t="e">
        <f t="shared" si="127"/>
        <v>#VALUE!</v>
      </c>
      <c r="P4026" t="e">
        <f>IF(D4026&lt;&gt;"",VLOOKUP(D4026,Projects!B:C,2,0),"")</f>
        <v>#VALUE!</v>
      </c>
    </row>
    <row r="4027" spans="1:16" x14ac:dyDescent="0.25">
      <c r="A4027" t="e">
        <f>UPPER(IF(AND(TimeSpend[[#This Row],[Personnel number]]&lt;&gt;"",TimeSpend[[#This Row],[Date]]&lt;&gt;""),TimeSpend[[#This Row],[Personnel number]],""))</f>
        <v>#VALUE!</v>
      </c>
      <c r="B4027" s="85" t="e">
        <f>IF(AND(TimeSpend[[#This Row],[Personnel number]]&lt;&gt;"",TimeSpend[[#This Row],[Date]]&lt;&gt;""),TEXT(TimeSpend[[#This Row],[Date]],"[$-409]yyyyMMdd"),"")</f>
        <v>#VALUE!</v>
      </c>
      <c r="C4027" s="33" t="e">
        <f>IF(AND(TimeSpend[[#This Row],[Personnel number]]&lt;&gt;"",TimeSpend[[#This Row],[Date]]&lt;&gt;""),SUBSTITUTE(TimeSpend[[#This Row],[Hours]],",","."),"")</f>
        <v>#VALUE!</v>
      </c>
      <c r="D4027" t="e">
        <f>IF(AND(TimeSpend[[#This Row],[Personnel number]]&lt;&gt;"",TimeSpend[[#This Row],[Date]]&lt;&gt;""),TimeSpend[[#This Row],[Network]],"")</f>
        <v>#VALUE!</v>
      </c>
      <c r="E4027" t="e">
        <f>IF(AND(TimeSpend[[#This Row],[Personnel number]]&lt;&gt;"",TimeSpend[[#This Row],[Date]]&lt;&gt;""),TimeSpend[[#This Row],[Network Description]],"")</f>
        <v>#VALUE!</v>
      </c>
      <c r="F4027" t="e">
        <f>IF(AND(TimeSpend[[#This Row],[Personnel number]]&lt;&gt;"",TimeSpend[[#This Row],[Date]]&lt;&gt;""),TimeSpend[[#This Row],[Activity]],"")</f>
        <v>#VALUE!</v>
      </c>
      <c r="G4027" t="e">
        <f>IF(AND(TimeSpend[[#This Row],[Personnel number]]&lt;&gt;"",TimeSpend[[#This Row],[Date]]&lt;&gt;""),TimeSpend[[#This Row],[Activity description]],"")</f>
        <v>#VALUE!</v>
      </c>
      <c r="H4027" s="36" t="e">
        <f>IF(AND(TimeSpend[[#This Row],[Personnel number]]&lt;&gt;"",TimeSpend[[#This Row],[Date]]&lt;&gt;""),TimeSpend[[#This Row],[Start Time]],"")</f>
        <v>#VALUE!</v>
      </c>
      <c r="I4027" s="36" t="e">
        <f>IF(AND(TimeSpend[[#This Row],[Personnel number]]&lt;&gt;"",TimeSpend[[#This Row],[Date]]&lt;&gt;""),TimeSpend[[#This Row],[End Time]],"")</f>
        <v>#VALUE!</v>
      </c>
      <c r="J4027" t="e">
        <f>IF(AND(TimeSpend[[#This Row],[Personnel number]]&lt;&gt;"",TimeSpend[[#This Row],[Date]]&lt;&gt;""),TimeSpend[[#This Row],[Location]],"")</f>
        <v>#VALUE!</v>
      </c>
      <c r="K4027" t="e">
        <f>IF(AND(TimeSpend[[#This Row],[Personnel number]]&lt;&gt;"",TimeSpend[[#This Row],[Date]]&lt;&gt;""),TimeSpend[[#This Row],[Task]],"")</f>
        <v>#VALUE!</v>
      </c>
      <c r="L4027" t="e">
        <f>IF(AND(TimeSpend[[#This Row],[Personnel number]]&lt;&gt;"",TimeSpend[[#This Row],[Date]]&lt;&gt;""),Utilization!$J$2,"")</f>
        <v>#VALUE!</v>
      </c>
      <c r="M4027" t="e">
        <f>IF(AND(TimeSpend[[#This Row],[Personnel number]]&lt;&gt;"",TimeSpend[[#This Row],[Date]]&lt;&gt;""),TimeSpend[[#This Row],[Employee Name]],"")</f>
        <v>#VALUE!</v>
      </c>
      <c r="N4027" t="e">
        <f t="shared" si="126"/>
        <v>#VALUE!</v>
      </c>
      <c r="O4027" t="e">
        <f t="shared" si="127"/>
        <v>#VALUE!</v>
      </c>
      <c r="P4027" t="e">
        <f>IF(D4027&lt;&gt;"",VLOOKUP(D4027,Projects!B:C,2,0),"")</f>
        <v>#VALUE!</v>
      </c>
    </row>
    <row r="4028" spans="1:16" x14ac:dyDescent="0.25">
      <c r="A4028" t="e">
        <f>UPPER(IF(AND(TimeSpend[[#This Row],[Personnel number]]&lt;&gt;"",TimeSpend[[#This Row],[Date]]&lt;&gt;""),TimeSpend[[#This Row],[Personnel number]],""))</f>
        <v>#VALUE!</v>
      </c>
      <c r="B4028" s="85" t="e">
        <f>IF(AND(TimeSpend[[#This Row],[Personnel number]]&lt;&gt;"",TimeSpend[[#This Row],[Date]]&lt;&gt;""),TEXT(TimeSpend[[#This Row],[Date]],"[$-409]yyyyMMdd"),"")</f>
        <v>#VALUE!</v>
      </c>
      <c r="C4028" s="33" t="e">
        <f>IF(AND(TimeSpend[[#This Row],[Personnel number]]&lt;&gt;"",TimeSpend[[#This Row],[Date]]&lt;&gt;""),SUBSTITUTE(TimeSpend[[#This Row],[Hours]],",","."),"")</f>
        <v>#VALUE!</v>
      </c>
      <c r="D4028" t="e">
        <f>IF(AND(TimeSpend[[#This Row],[Personnel number]]&lt;&gt;"",TimeSpend[[#This Row],[Date]]&lt;&gt;""),TimeSpend[[#This Row],[Network]],"")</f>
        <v>#VALUE!</v>
      </c>
      <c r="E4028" t="e">
        <f>IF(AND(TimeSpend[[#This Row],[Personnel number]]&lt;&gt;"",TimeSpend[[#This Row],[Date]]&lt;&gt;""),TimeSpend[[#This Row],[Network Description]],"")</f>
        <v>#VALUE!</v>
      </c>
      <c r="F4028" t="e">
        <f>IF(AND(TimeSpend[[#This Row],[Personnel number]]&lt;&gt;"",TimeSpend[[#This Row],[Date]]&lt;&gt;""),TimeSpend[[#This Row],[Activity]],"")</f>
        <v>#VALUE!</v>
      </c>
      <c r="G4028" t="e">
        <f>IF(AND(TimeSpend[[#This Row],[Personnel number]]&lt;&gt;"",TimeSpend[[#This Row],[Date]]&lt;&gt;""),TimeSpend[[#This Row],[Activity description]],"")</f>
        <v>#VALUE!</v>
      </c>
      <c r="H4028" s="36" t="e">
        <f>IF(AND(TimeSpend[[#This Row],[Personnel number]]&lt;&gt;"",TimeSpend[[#This Row],[Date]]&lt;&gt;""),TimeSpend[[#This Row],[Start Time]],"")</f>
        <v>#VALUE!</v>
      </c>
      <c r="I4028" s="36" t="e">
        <f>IF(AND(TimeSpend[[#This Row],[Personnel number]]&lt;&gt;"",TimeSpend[[#This Row],[Date]]&lt;&gt;""),TimeSpend[[#This Row],[End Time]],"")</f>
        <v>#VALUE!</v>
      </c>
      <c r="J4028" t="e">
        <f>IF(AND(TimeSpend[[#This Row],[Personnel number]]&lt;&gt;"",TimeSpend[[#This Row],[Date]]&lt;&gt;""),TimeSpend[[#This Row],[Location]],"")</f>
        <v>#VALUE!</v>
      </c>
      <c r="K4028" t="e">
        <f>IF(AND(TimeSpend[[#This Row],[Personnel number]]&lt;&gt;"",TimeSpend[[#This Row],[Date]]&lt;&gt;""),TimeSpend[[#This Row],[Task]],"")</f>
        <v>#VALUE!</v>
      </c>
      <c r="L4028" t="e">
        <f>IF(AND(TimeSpend[[#This Row],[Personnel number]]&lt;&gt;"",TimeSpend[[#This Row],[Date]]&lt;&gt;""),Utilization!$J$2,"")</f>
        <v>#VALUE!</v>
      </c>
      <c r="M4028" t="e">
        <f>IF(AND(TimeSpend[[#This Row],[Personnel number]]&lt;&gt;"",TimeSpend[[#This Row],[Date]]&lt;&gt;""),TimeSpend[[#This Row],[Employee Name]],"")</f>
        <v>#VALUE!</v>
      </c>
      <c r="N4028" t="e">
        <f t="shared" si="126"/>
        <v>#VALUE!</v>
      </c>
      <c r="O4028" t="e">
        <f t="shared" si="127"/>
        <v>#VALUE!</v>
      </c>
      <c r="P4028" t="e">
        <f>IF(D4028&lt;&gt;"",VLOOKUP(D4028,Projects!B:C,2,0),"")</f>
        <v>#VALUE!</v>
      </c>
    </row>
    <row r="4029" spans="1:16" x14ac:dyDescent="0.25">
      <c r="A4029" t="e">
        <f>UPPER(IF(AND(TimeSpend[[#This Row],[Personnel number]]&lt;&gt;"",TimeSpend[[#This Row],[Date]]&lt;&gt;""),TimeSpend[[#This Row],[Personnel number]],""))</f>
        <v>#VALUE!</v>
      </c>
      <c r="B4029" s="85" t="e">
        <f>IF(AND(TimeSpend[[#This Row],[Personnel number]]&lt;&gt;"",TimeSpend[[#This Row],[Date]]&lt;&gt;""),TEXT(TimeSpend[[#This Row],[Date]],"[$-409]yyyyMMdd"),"")</f>
        <v>#VALUE!</v>
      </c>
      <c r="C4029" s="33" t="e">
        <f>IF(AND(TimeSpend[[#This Row],[Personnel number]]&lt;&gt;"",TimeSpend[[#This Row],[Date]]&lt;&gt;""),SUBSTITUTE(TimeSpend[[#This Row],[Hours]],",","."),"")</f>
        <v>#VALUE!</v>
      </c>
      <c r="D4029" t="e">
        <f>IF(AND(TimeSpend[[#This Row],[Personnel number]]&lt;&gt;"",TimeSpend[[#This Row],[Date]]&lt;&gt;""),TimeSpend[[#This Row],[Network]],"")</f>
        <v>#VALUE!</v>
      </c>
      <c r="E4029" t="e">
        <f>IF(AND(TimeSpend[[#This Row],[Personnel number]]&lt;&gt;"",TimeSpend[[#This Row],[Date]]&lt;&gt;""),TimeSpend[[#This Row],[Network Description]],"")</f>
        <v>#VALUE!</v>
      </c>
      <c r="F4029" t="e">
        <f>IF(AND(TimeSpend[[#This Row],[Personnel number]]&lt;&gt;"",TimeSpend[[#This Row],[Date]]&lt;&gt;""),TimeSpend[[#This Row],[Activity]],"")</f>
        <v>#VALUE!</v>
      </c>
      <c r="G4029" t="e">
        <f>IF(AND(TimeSpend[[#This Row],[Personnel number]]&lt;&gt;"",TimeSpend[[#This Row],[Date]]&lt;&gt;""),TimeSpend[[#This Row],[Activity description]],"")</f>
        <v>#VALUE!</v>
      </c>
      <c r="H4029" s="36" t="e">
        <f>IF(AND(TimeSpend[[#This Row],[Personnel number]]&lt;&gt;"",TimeSpend[[#This Row],[Date]]&lt;&gt;""),TimeSpend[[#This Row],[Start Time]],"")</f>
        <v>#VALUE!</v>
      </c>
      <c r="I4029" s="36" t="e">
        <f>IF(AND(TimeSpend[[#This Row],[Personnel number]]&lt;&gt;"",TimeSpend[[#This Row],[Date]]&lt;&gt;""),TimeSpend[[#This Row],[End Time]],"")</f>
        <v>#VALUE!</v>
      </c>
      <c r="J4029" t="e">
        <f>IF(AND(TimeSpend[[#This Row],[Personnel number]]&lt;&gt;"",TimeSpend[[#This Row],[Date]]&lt;&gt;""),TimeSpend[[#This Row],[Location]],"")</f>
        <v>#VALUE!</v>
      </c>
      <c r="K4029" t="e">
        <f>IF(AND(TimeSpend[[#This Row],[Personnel number]]&lt;&gt;"",TimeSpend[[#This Row],[Date]]&lt;&gt;""),TimeSpend[[#This Row],[Task]],"")</f>
        <v>#VALUE!</v>
      </c>
      <c r="L4029" t="e">
        <f>IF(AND(TimeSpend[[#This Row],[Personnel number]]&lt;&gt;"",TimeSpend[[#This Row],[Date]]&lt;&gt;""),Utilization!$J$2,"")</f>
        <v>#VALUE!</v>
      </c>
      <c r="M4029" t="e">
        <f>IF(AND(TimeSpend[[#This Row],[Personnel number]]&lt;&gt;"",TimeSpend[[#This Row],[Date]]&lt;&gt;""),TimeSpend[[#This Row],[Employee Name]],"")</f>
        <v>#VALUE!</v>
      </c>
      <c r="N4029" t="e">
        <f t="shared" si="126"/>
        <v>#VALUE!</v>
      </c>
      <c r="O4029" t="e">
        <f t="shared" si="127"/>
        <v>#VALUE!</v>
      </c>
      <c r="P4029" t="e">
        <f>IF(D4029&lt;&gt;"",VLOOKUP(D4029,Projects!B:C,2,0),"")</f>
        <v>#VALUE!</v>
      </c>
    </row>
    <row r="4030" spans="1:16" x14ac:dyDescent="0.25">
      <c r="A4030" t="e">
        <f>UPPER(IF(AND(TimeSpend[[#This Row],[Personnel number]]&lt;&gt;"",TimeSpend[[#This Row],[Date]]&lt;&gt;""),TimeSpend[[#This Row],[Personnel number]],""))</f>
        <v>#VALUE!</v>
      </c>
      <c r="B4030" s="85" t="e">
        <f>IF(AND(TimeSpend[[#This Row],[Personnel number]]&lt;&gt;"",TimeSpend[[#This Row],[Date]]&lt;&gt;""),TEXT(TimeSpend[[#This Row],[Date]],"[$-409]yyyyMMdd"),"")</f>
        <v>#VALUE!</v>
      </c>
      <c r="C4030" s="33" t="e">
        <f>IF(AND(TimeSpend[[#This Row],[Personnel number]]&lt;&gt;"",TimeSpend[[#This Row],[Date]]&lt;&gt;""),SUBSTITUTE(TimeSpend[[#This Row],[Hours]],",","."),"")</f>
        <v>#VALUE!</v>
      </c>
      <c r="D4030" t="e">
        <f>IF(AND(TimeSpend[[#This Row],[Personnel number]]&lt;&gt;"",TimeSpend[[#This Row],[Date]]&lt;&gt;""),TimeSpend[[#This Row],[Network]],"")</f>
        <v>#VALUE!</v>
      </c>
      <c r="E4030" t="e">
        <f>IF(AND(TimeSpend[[#This Row],[Personnel number]]&lt;&gt;"",TimeSpend[[#This Row],[Date]]&lt;&gt;""),TimeSpend[[#This Row],[Network Description]],"")</f>
        <v>#VALUE!</v>
      </c>
      <c r="F4030" t="e">
        <f>IF(AND(TimeSpend[[#This Row],[Personnel number]]&lt;&gt;"",TimeSpend[[#This Row],[Date]]&lt;&gt;""),TimeSpend[[#This Row],[Activity]],"")</f>
        <v>#VALUE!</v>
      </c>
      <c r="G4030" t="e">
        <f>IF(AND(TimeSpend[[#This Row],[Personnel number]]&lt;&gt;"",TimeSpend[[#This Row],[Date]]&lt;&gt;""),TimeSpend[[#This Row],[Activity description]],"")</f>
        <v>#VALUE!</v>
      </c>
      <c r="H4030" s="36" t="e">
        <f>IF(AND(TimeSpend[[#This Row],[Personnel number]]&lt;&gt;"",TimeSpend[[#This Row],[Date]]&lt;&gt;""),TimeSpend[[#This Row],[Start Time]],"")</f>
        <v>#VALUE!</v>
      </c>
      <c r="I4030" s="36" t="e">
        <f>IF(AND(TimeSpend[[#This Row],[Personnel number]]&lt;&gt;"",TimeSpend[[#This Row],[Date]]&lt;&gt;""),TimeSpend[[#This Row],[End Time]],"")</f>
        <v>#VALUE!</v>
      </c>
      <c r="J4030" t="e">
        <f>IF(AND(TimeSpend[[#This Row],[Personnel number]]&lt;&gt;"",TimeSpend[[#This Row],[Date]]&lt;&gt;""),TimeSpend[[#This Row],[Location]],"")</f>
        <v>#VALUE!</v>
      </c>
      <c r="K4030" t="e">
        <f>IF(AND(TimeSpend[[#This Row],[Personnel number]]&lt;&gt;"",TimeSpend[[#This Row],[Date]]&lt;&gt;""),TimeSpend[[#This Row],[Task]],"")</f>
        <v>#VALUE!</v>
      </c>
      <c r="L4030" t="e">
        <f>IF(AND(TimeSpend[[#This Row],[Personnel number]]&lt;&gt;"",TimeSpend[[#This Row],[Date]]&lt;&gt;""),Utilization!$J$2,"")</f>
        <v>#VALUE!</v>
      </c>
      <c r="M4030" t="e">
        <f>IF(AND(TimeSpend[[#This Row],[Personnel number]]&lt;&gt;"",TimeSpend[[#This Row],[Date]]&lt;&gt;""),TimeSpend[[#This Row],[Employee Name]],"")</f>
        <v>#VALUE!</v>
      </c>
      <c r="N4030" t="e">
        <f t="shared" si="126"/>
        <v>#VALUE!</v>
      </c>
      <c r="O4030" t="e">
        <f t="shared" si="127"/>
        <v>#VALUE!</v>
      </c>
      <c r="P4030" t="e">
        <f>IF(D4030&lt;&gt;"",VLOOKUP(D4030,Projects!B:C,2,0),"")</f>
        <v>#VALUE!</v>
      </c>
    </row>
    <row r="4031" spans="1:16" x14ac:dyDescent="0.25">
      <c r="A4031" t="e">
        <f>UPPER(IF(AND(TimeSpend[[#This Row],[Personnel number]]&lt;&gt;"",TimeSpend[[#This Row],[Date]]&lt;&gt;""),TimeSpend[[#This Row],[Personnel number]],""))</f>
        <v>#VALUE!</v>
      </c>
      <c r="B4031" s="85" t="e">
        <f>IF(AND(TimeSpend[[#This Row],[Personnel number]]&lt;&gt;"",TimeSpend[[#This Row],[Date]]&lt;&gt;""),TEXT(TimeSpend[[#This Row],[Date]],"[$-409]yyyyMMdd"),"")</f>
        <v>#VALUE!</v>
      </c>
      <c r="C4031" s="33" t="e">
        <f>IF(AND(TimeSpend[[#This Row],[Personnel number]]&lt;&gt;"",TimeSpend[[#This Row],[Date]]&lt;&gt;""),SUBSTITUTE(TimeSpend[[#This Row],[Hours]],",","."),"")</f>
        <v>#VALUE!</v>
      </c>
      <c r="D4031" t="e">
        <f>IF(AND(TimeSpend[[#This Row],[Personnel number]]&lt;&gt;"",TimeSpend[[#This Row],[Date]]&lt;&gt;""),TimeSpend[[#This Row],[Network]],"")</f>
        <v>#VALUE!</v>
      </c>
      <c r="E4031" t="e">
        <f>IF(AND(TimeSpend[[#This Row],[Personnel number]]&lt;&gt;"",TimeSpend[[#This Row],[Date]]&lt;&gt;""),TimeSpend[[#This Row],[Network Description]],"")</f>
        <v>#VALUE!</v>
      </c>
      <c r="F4031" t="e">
        <f>IF(AND(TimeSpend[[#This Row],[Personnel number]]&lt;&gt;"",TimeSpend[[#This Row],[Date]]&lt;&gt;""),TimeSpend[[#This Row],[Activity]],"")</f>
        <v>#VALUE!</v>
      </c>
      <c r="G4031" t="e">
        <f>IF(AND(TimeSpend[[#This Row],[Personnel number]]&lt;&gt;"",TimeSpend[[#This Row],[Date]]&lt;&gt;""),TimeSpend[[#This Row],[Activity description]],"")</f>
        <v>#VALUE!</v>
      </c>
      <c r="H4031" s="36" t="e">
        <f>IF(AND(TimeSpend[[#This Row],[Personnel number]]&lt;&gt;"",TimeSpend[[#This Row],[Date]]&lt;&gt;""),TimeSpend[[#This Row],[Start Time]],"")</f>
        <v>#VALUE!</v>
      </c>
      <c r="I4031" s="36" t="e">
        <f>IF(AND(TimeSpend[[#This Row],[Personnel number]]&lt;&gt;"",TimeSpend[[#This Row],[Date]]&lt;&gt;""),TimeSpend[[#This Row],[End Time]],"")</f>
        <v>#VALUE!</v>
      </c>
      <c r="J4031" t="e">
        <f>IF(AND(TimeSpend[[#This Row],[Personnel number]]&lt;&gt;"",TimeSpend[[#This Row],[Date]]&lt;&gt;""),TimeSpend[[#This Row],[Location]],"")</f>
        <v>#VALUE!</v>
      </c>
      <c r="K4031" t="e">
        <f>IF(AND(TimeSpend[[#This Row],[Personnel number]]&lt;&gt;"",TimeSpend[[#This Row],[Date]]&lt;&gt;""),TimeSpend[[#This Row],[Task]],"")</f>
        <v>#VALUE!</v>
      </c>
      <c r="L4031" t="e">
        <f>IF(AND(TimeSpend[[#This Row],[Personnel number]]&lt;&gt;"",TimeSpend[[#This Row],[Date]]&lt;&gt;""),Utilization!$J$2,"")</f>
        <v>#VALUE!</v>
      </c>
      <c r="M4031" t="e">
        <f>IF(AND(TimeSpend[[#This Row],[Personnel number]]&lt;&gt;"",TimeSpend[[#This Row],[Date]]&lt;&gt;""),TimeSpend[[#This Row],[Employee Name]],"")</f>
        <v>#VALUE!</v>
      </c>
      <c r="N4031" t="e">
        <f t="shared" si="126"/>
        <v>#VALUE!</v>
      </c>
      <c r="O4031" t="e">
        <f t="shared" si="127"/>
        <v>#VALUE!</v>
      </c>
      <c r="P4031" t="e">
        <f>IF(D4031&lt;&gt;"",VLOOKUP(D4031,Projects!B:C,2,0),"")</f>
        <v>#VALUE!</v>
      </c>
    </row>
    <row r="4032" spans="1:16" x14ac:dyDescent="0.25">
      <c r="A4032" t="e">
        <f>UPPER(IF(AND(TimeSpend[[#This Row],[Personnel number]]&lt;&gt;"",TimeSpend[[#This Row],[Date]]&lt;&gt;""),TimeSpend[[#This Row],[Personnel number]],""))</f>
        <v>#VALUE!</v>
      </c>
      <c r="B4032" s="85" t="e">
        <f>IF(AND(TimeSpend[[#This Row],[Personnel number]]&lt;&gt;"",TimeSpend[[#This Row],[Date]]&lt;&gt;""),TEXT(TimeSpend[[#This Row],[Date]],"[$-409]yyyyMMdd"),"")</f>
        <v>#VALUE!</v>
      </c>
      <c r="C4032" s="33" t="e">
        <f>IF(AND(TimeSpend[[#This Row],[Personnel number]]&lt;&gt;"",TimeSpend[[#This Row],[Date]]&lt;&gt;""),SUBSTITUTE(TimeSpend[[#This Row],[Hours]],",","."),"")</f>
        <v>#VALUE!</v>
      </c>
      <c r="D4032" t="e">
        <f>IF(AND(TimeSpend[[#This Row],[Personnel number]]&lt;&gt;"",TimeSpend[[#This Row],[Date]]&lt;&gt;""),TimeSpend[[#This Row],[Network]],"")</f>
        <v>#VALUE!</v>
      </c>
      <c r="E4032" t="e">
        <f>IF(AND(TimeSpend[[#This Row],[Personnel number]]&lt;&gt;"",TimeSpend[[#This Row],[Date]]&lt;&gt;""),TimeSpend[[#This Row],[Network Description]],"")</f>
        <v>#VALUE!</v>
      </c>
      <c r="F4032" t="e">
        <f>IF(AND(TimeSpend[[#This Row],[Personnel number]]&lt;&gt;"",TimeSpend[[#This Row],[Date]]&lt;&gt;""),TimeSpend[[#This Row],[Activity]],"")</f>
        <v>#VALUE!</v>
      </c>
      <c r="G4032" t="e">
        <f>IF(AND(TimeSpend[[#This Row],[Personnel number]]&lt;&gt;"",TimeSpend[[#This Row],[Date]]&lt;&gt;""),TimeSpend[[#This Row],[Activity description]],"")</f>
        <v>#VALUE!</v>
      </c>
      <c r="H4032" s="36" t="e">
        <f>IF(AND(TimeSpend[[#This Row],[Personnel number]]&lt;&gt;"",TimeSpend[[#This Row],[Date]]&lt;&gt;""),TimeSpend[[#This Row],[Start Time]],"")</f>
        <v>#VALUE!</v>
      </c>
      <c r="I4032" s="36" t="e">
        <f>IF(AND(TimeSpend[[#This Row],[Personnel number]]&lt;&gt;"",TimeSpend[[#This Row],[Date]]&lt;&gt;""),TimeSpend[[#This Row],[End Time]],"")</f>
        <v>#VALUE!</v>
      </c>
      <c r="J4032" t="e">
        <f>IF(AND(TimeSpend[[#This Row],[Personnel number]]&lt;&gt;"",TimeSpend[[#This Row],[Date]]&lt;&gt;""),TimeSpend[[#This Row],[Location]],"")</f>
        <v>#VALUE!</v>
      </c>
      <c r="K4032" t="e">
        <f>IF(AND(TimeSpend[[#This Row],[Personnel number]]&lt;&gt;"",TimeSpend[[#This Row],[Date]]&lt;&gt;""),TimeSpend[[#This Row],[Task]],"")</f>
        <v>#VALUE!</v>
      </c>
      <c r="L4032" t="e">
        <f>IF(AND(TimeSpend[[#This Row],[Personnel number]]&lt;&gt;"",TimeSpend[[#This Row],[Date]]&lt;&gt;""),Utilization!$J$2,"")</f>
        <v>#VALUE!</v>
      </c>
      <c r="M4032" t="e">
        <f>IF(AND(TimeSpend[[#This Row],[Personnel number]]&lt;&gt;"",TimeSpend[[#This Row],[Date]]&lt;&gt;""),TimeSpend[[#This Row],[Employee Name]],"")</f>
        <v>#VALUE!</v>
      </c>
      <c r="N4032" t="e">
        <f t="shared" si="126"/>
        <v>#VALUE!</v>
      </c>
      <c r="O4032" t="e">
        <f t="shared" si="127"/>
        <v>#VALUE!</v>
      </c>
      <c r="P4032" t="e">
        <f>IF(D4032&lt;&gt;"",VLOOKUP(D4032,Projects!B:C,2,0),"")</f>
        <v>#VALUE!</v>
      </c>
    </row>
    <row r="4033" spans="1:16" x14ac:dyDescent="0.25">
      <c r="A4033" t="e">
        <f>UPPER(IF(AND(TimeSpend[[#This Row],[Personnel number]]&lt;&gt;"",TimeSpend[[#This Row],[Date]]&lt;&gt;""),TimeSpend[[#This Row],[Personnel number]],""))</f>
        <v>#VALUE!</v>
      </c>
      <c r="B4033" s="85" t="e">
        <f>IF(AND(TimeSpend[[#This Row],[Personnel number]]&lt;&gt;"",TimeSpend[[#This Row],[Date]]&lt;&gt;""),TEXT(TimeSpend[[#This Row],[Date]],"[$-409]yyyyMMdd"),"")</f>
        <v>#VALUE!</v>
      </c>
      <c r="C4033" s="33" t="e">
        <f>IF(AND(TimeSpend[[#This Row],[Personnel number]]&lt;&gt;"",TimeSpend[[#This Row],[Date]]&lt;&gt;""),SUBSTITUTE(TimeSpend[[#This Row],[Hours]],",","."),"")</f>
        <v>#VALUE!</v>
      </c>
      <c r="D4033" t="e">
        <f>IF(AND(TimeSpend[[#This Row],[Personnel number]]&lt;&gt;"",TimeSpend[[#This Row],[Date]]&lt;&gt;""),TimeSpend[[#This Row],[Network]],"")</f>
        <v>#VALUE!</v>
      </c>
      <c r="E4033" t="e">
        <f>IF(AND(TimeSpend[[#This Row],[Personnel number]]&lt;&gt;"",TimeSpend[[#This Row],[Date]]&lt;&gt;""),TimeSpend[[#This Row],[Network Description]],"")</f>
        <v>#VALUE!</v>
      </c>
      <c r="F4033" t="e">
        <f>IF(AND(TimeSpend[[#This Row],[Personnel number]]&lt;&gt;"",TimeSpend[[#This Row],[Date]]&lt;&gt;""),TimeSpend[[#This Row],[Activity]],"")</f>
        <v>#VALUE!</v>
      </c>
      <c r="G4033" t="e">
        <f>IF(AND(TimeSpend[[#This Row],[Personnel number]]&lt;&gt;"",TimeSpend[[#This Row],[Date]]&lt;&gt;""),TimeSpend[[#This Row],[Activity description]],"")</f>
        <v>#VALUE!</v>
      </c>
      <c r="H4033" s="36" t="e">
        <f>IF(AND(TimeSpend[[#This Row],[Personnel number]]&lt;&gt;"",TimeSpend[[#This Row],[Date]]&lt;&gt;""),TimeSpend[[#This Row],[Start Time]],"")</f>
        <v>#VALUE!</v>
      </c>
      <c r="I4033" s="36" t="e">
        <f>IF(AND(TimeSpend[[#This Row],[Personnel number]]&lt;&gt;"",TimeSpend[[#This Row],[Date]]&lt;&gt;""),TimeSpend[[#This Row],[End Time]],"")</f>
        <v>#VALUE!</v>
      </c>
      <c r="J4033" t="e">
        <f>IF(AND(TimeSpend[[#This Row],[Personnel number]]&lt;&gt;"",TimeSpend[[#This Row],[Date]]&lt;&gt;""),TimeSpend[[#This Row],[Location]],"")</f>
        <v>#VALUE!</v>
      </c>
      <c r="K4033" t="e">
        <f>IF(AND(TimeSpend[[#This Row],[Personnel number]]&lt;&gt;"",TimeSpend[[#This Row],[Date]]&lt;&gt;""),TimeSpend[[#This Row],[Task]],"")</f>
        <v>#VALUE!</v>
      </c>
      <c r="L4033" t="e">
        <f>IF(AND(TimeSpend[[#This Row],[Personnel number]]&lt;&gt;"",TimeSpend[[#This Row],[Date]]&lt;&gt;""),Utilization!$J$2,"")</f>
        <v>#VALUE!</v>
      </c>
      <c r="M4033" t="e">
        <f>IF(AND(TimeSpend[[#This Row],[Personnel number]]&lt;&gt;"",TimeSpend[[#This Row],[Date]]&lt;&gt;""),TimeSpend[[#This Row],[Employee Name]],"")</f>
        <v>#VALUE!</v>
      </c>
      <c r="N4033" t="e">
        <f t="shared" si="126"/>
        <v>#VALUE!</v>
      </c>
      <c r="O4033" t="e">
        <f t="shared" si="127"/>
        <v>#VALUE!</v>
      </c>
      <c r="P4033" t="e">
        <f>IF(D4033&lt;&gt;"",VLOOKUP(D4033,Projects!B:C,2,0),"")</f>
        <v>#VALUE!</v>
      </c>
    </row>
    <row r="4034" spans="1:16" x14ac:dyDescent="0.25">
      <c r="A4034" t="e">
        <f>UPPER(IF(AND(TimeSpend[[#This Row],[Personnel number]]&lt;&gt;"",TimeSpend[[#This Row],[Date]]&lt;&gt;""),TimeSpend[[#This Row],[Personnel number]],""))</f>
        <v>#VALUE!</v>
      </c>
      <c r="B4034" s="85" t="e">
        <f>IF(AND(TimeSpend[[#This Row],[Personnel number]]&lt;&gt;"",TimeSpend[[#This Row],[Date]]&lt;&gt;""),TEXT(TimeSpend[[#This Row],[Date]],"[$-409]yyyyMMdd"),"")</f>
        <v>#VALUE!</v>
      </c>
      <c r="C4034" s="33" t="e">
        <f>IF(AND(TimeSpend[[#This Row],[Personnel number]]&lt;&gt;"",TimeSpend[[#This Row],[Date]]&lt;&gt;""),SUBSTITUTE(TimeSpend[[#This Row],[Hours]],",","."),"")</f>
        <v>#VALUE!</v>
      </c>
      <c r="D4034" t="e">
        <f>IF(AND(TimeSpend[[#This Row],[Personnel number]]&lt;&gt;"",TimeSpend[[#This Row],[Date]]&lt;&gt;""),TimeSpend[[#This Row],[Network]],"")</f>
        <v>#VALUE!</v>
      </c>
      <c r="E4034" t="e">
        <f>IF(AND(TimeSpend[[#This Row],[Personnel number]]&lt;&gt;"",TimeSpend[[#This Row],[Date]]&lt;&gt;""),TimeSpend[[#This Row],[Network Description]],"")</f>
        <v>#VALUE!</v>
      </c>
      <c r="F4034" t="e">
        <f>IF(AND(TimeSpend[[#This Row],[Personnel number]]&lt;&gt;"",TimeSpend[[#This Row],[Date]]&lt;&gt;""),TimeSpend[[#This Row],[Activity]],"")</f>
        <v>#VALUE!</v>
      </c>
      <c r="G4034" t="e">
        <f>IF(AND(TimeSpend[[#This Row],[Personnel number]]&lt;&gt;"",TimeSpend[[#This Row],[Date]]&lt;&gt;""),TimeSpend[[#This Row],[Activity description]],"")</f>
        <v>#VALUE!</v>
      </c>
      <c r="H4034" s="36" t="e">
        <f>IF(AND(TimeSpend[[#This Row],[Personnel number]]&lt;&gt;"",TimeSpend[[#This Row],[Date]]&lt;&gt;""),TimeSpend[[#This Row],[Start Time]],"")</f>
        <v>#VALUE!</v>
      </c>
      <c r="I4034" s="36" t="e">
        <f>IF(AND(TimeSpend[[#This Row],[Personnel number]]&lt;&gt;"",TimeSpend[[#This Row],[Date]]&lt;&gt;""),TimeSpend[[#This Row],[End Time]],"")</f>
        <v>#VALUE!</v>
      </c>
      <c r="J4034" t="e">
        <f>IF(AND(TimeSpend[[#This Row],[Personnel number]]&lt;&gt;"",TimeSpend[[#This Row],[Date]]&lt;&gt;""),TimeSpend[[#This Row],[Location]],"")</f>
        <v>#VALUE!</v>
      </c>
      <c r="K4034" t="e">
        <f>IF(AND(TimeSpend[[#This Row],[Personnel number]]&lt;&gt;"",TimeSpend[[#This Row],[Date]]&lt;&gt;""),TimeSpend[[#This Row],[Task]],"")</f>
        <v>#VALUE!</v>
      </c>
      <c r="L4034" t="e">
        <f>IF(AND(TimeSpend[[#This Row],[Personnel number]]&lt;&gt;"",TimeSpend[[#This Row],[Date]]&lt;&gt;""),Utilization!$J$2,"")</f>
        <v>#VALUE!</v>
      </c>
      <c r="M4034" t="e">
        <f>IF(AND(TimeSpend[[#This Row],[Personnel number]]&lt;&gt;"",TimeSpend[[#This Row],[Date]]&lt;&gt;""),TimeSpend[[#This Row],[Employee Name]],"")</f>
        <v>#VALUE!</v>
      </c>
      <c r="N4034" t="e">
        <f t="shared" si="126"/>
        <v>#VALUE!</v>
      </c>
      <c r="O4034" t="e">
        <f t="shared" si="127"/>
        <v>#VALUE!</v>
      </c>
      <c r="P4034" t="e">
        <f>IF(D4034&lt;&gt;"",VLOOKUP(D4034,Projects!B:C,2,0),"")</f>
        <v>#VALUE!</v>
      </c>
    </row>
    <row r="4035" spans="1:16" x14ac:dyDescent="0.25">
      <c r="A4035" t="e">
        <f>UPPER(IF(AND(TimeSpend[[#This Row],[Personnel number]]&lt;&gt;"",TimeSpend[[#This Row],[Date]]&lt;&gt;""),TimeSpend[[#This Row],[Personnel number]],""))</f>
        <v>#VALUE!</v>
      </c>
      <c r="B4035" s="85" t="e">
        <f>IF(AND(TimeSpend[[#This Row],[Personnel number]]&lt;&gt;"",TimeSpend[[#This Row],[Date]]&lt;&gt;""),TEXT(TimeSpend[[#This Row],[Date]],"[$-409]yyyyMMdd"),"")</f>
        <v>#VALUE!</v>
      </c>
      <c r="C4035" s="33" t="e">
        <f>IF(AND(TimeSpend[[#This Row],[Personnel number]]&lt;&gt;"",TimeSpend[[#This Row],[Date]]&lt;&gt;""),SUBSTITUTE(TimeSpend[[#This Row],[Hours]],",","."),"")</f>
        <v>#VALUE!</v>
      </c>
      <c r="D4035" t="e">
        <f>IF(AND(TimeSpend[[#This Row],[Personnel number]]&lt;&gt;"",TimeSpend[[#This Row],[Date]]&lt;&gt;""),TimeSpend[[#This Row],[Network]],"")</f>
        <v>#VALUE!</v>
      </c>
      <c r="E4035" t="e">
        <f>IF(AND(TimeSpend[[#This Row],[Personnel number]]&lt;&gt;"",TimeSpend[[#This Row],[Date]]&lt;&gt;""),TimeSpend[[#This Row],[Network Description]],"")</f>
        <v>#VALUE!</v>
      </c>
      <c r="F4035" t="e">
        <f>IF(AND(TimeSpend[[#This Row],[Personnel number]]&lt;&gt;"",TimeSpend[[#This Row],[Date]]&lt;&gt;""),TimeSpend[[#This Row],[Activity]],"")</f>
        <v>#VALUE!</v>
      </c>
      <c r="G4035" t="e">
        <f>IF(AND(TimeSpend[[#This Row],[Personnel number]]&lt;&gt;"",TimeSpend[[#This Row],[Date]]&lt;&gt;""),TimeSpend[[#This Row],[Activity description]],"")</f>
        <v>#VALUE!</v>
      </c>
      <c r="H4035" s="36" t="e">
        <f>IF(AND(TimeSpend[[#This Row],[Personnel number]]&lt;&gt;"",TimeSpend[[#This Row],[Date]]&lt;&gt;""),TimeSpend[[#This Row],[Start Time]],"")</f>
        <v>#VALUE!</v>
      </c>
      <c r="I4035" s="36" t="e">
        <f>IF(AND(TimeSpend[[#This Row],[Personnel number]]&lt;&gt;"",TimeSpend[[#This Row],[Date]]&lt;&gt;""),TimeSpend[[#This Row],[End Time]],"")</f>
        <v>#VALUE!</v>
      </c>
      <c r="J4035" t="e">
        <f>IF(AND(TimeSpend[[#This Row],[Personnel number]]&lt;&gt;"",TimeSpend[[#This Row],[Date]]&lt;&gt;""),TimeSpend[[#This Row],[Location]],"")</f>
        <v>#VALUE!</v>
      </c>
      <c r="K4035" t="e">
        <f>IF(AND(TimeSpend[[#This Row],[Personnel number]]&lt;&gt;"",TimeSpend[[#This Row],[Date]]&lt;&gt;""),TimeSpend[[#This Row],[Task]],"")</f>
        <v>#VALUE!</v>
      </c>
      <c r="L4035" t="e">
        <f>IF(AND(TimeSpend[[#This Row],[Personnel number]]&lt;&gt;"",TimeSpend[[#This Row],[Date]]&lt;&gt;""),Utilization!$J$2,"")</f>
        <v>#VALUE!</v>
      </c>
      <c r="M4035" t="e">
        <f>IF(AND(TimeSpend[[#This Row],[Personnel number]]&lt;&gt;"",TimeSpend[[#This Row],[Date]]&lt;&gt;""),TimeSpend[[#This Row],[Employee Name]],"")</f>
        <v>#VALUE!</v>
      </c>
      <c r="N4035" t="e">
        <f t="shared" si="126"/>
        <v>#VALUE!</v>
      </c>
      <c r="O4035" t="e">
        <f t="shared" si="127"/>
        <v>#VALUE!</v>
      </c>
      <c r="P4035" t="e">
        <f>IF(D4035&lt;&gt;"",VLOOKUP(D4035,Projects!B:C,2,0),"")</f>
        <v>#VALUE!</v>
      </c>
    </row>
    <row r="4036" spans="1:16" x14ac:dyDescent="0.25">
      <c r="A4036" t="e">
        <f>UPPER(IF(AND(TimeSpend[[#This Row],[Personnel number]]&lt;&gt;"",TimeSpend[[#This Row],[Date]]&lt;&gt;""),TimeSpend[[#This Row],[Personnel number]],""))</f>
        <v>#VALUE!</v>
      </c>
      <c r="B4036" s="85" t="e">
        <f>IF(AND(TimeSpend[[#This Row],[Personnel number]]&lt;&gt;"",TimeSpend[[#This Row],[Date]]&lt;&gt;""),TEXT(TimeSpend[[#This Row],[Date]],"[$-409]yyyyMMdd"),"")</f>
        <v>#VALUE!</v>
      </c>
      <c r="C4036" s="33" t="e">
        <f>IF(AND(TimeSpend[[#This Row],[Personnel number]]&lt;&gt;"",TimeSpend[[#This Row],[Date]]&lt;&gt;""),SUBSTITUTE(TimeSpend[[#This Row],[Hours]],",","."),"")</f>
        <v>#VALUE!</v>
      </c>
      <c r="D4036" t="e">
        <f>IF(AND(TimeSpend[[#This Row],[Personnel number]]&lt;&gt;"",TimeSpend[[#This Row],[Date]]&lt;&gt;""),TimeSpend[[#This Row],[Network]],"")</f>
        <v>#VALUE!</v>
      </c>
      <c r="E4036" t="e">
        <f>IF(AND(TimeSpend[[#This Row],[Personnel number]]&lt;&gt;"",TimeSpend[[#This Row],[Date]]&lt;&gt;""),TimeSpend[[#This Row],[Network Description]],"")</f>
        <v>#VALUE!</v>
      </c>
      <c r="F4036" t="e">
        <f>IF(AND(TimeSpend[[#This Row],[Personnel number]]&lt;&gt;"",TimeSpend[[#This Row],[Date]]&lt;&gt;""),TimeSpend[[#This Row],[Activity]],"")</f>
        <v>#VALUE!</v>
      </c>
      <c r="G4036" t="e">
        <f>IF(AND(TimeSpend[[#This Row],[Personnel number]]&lt;&gt;"",TimeSpend[[#This Row],[Date]]&lt;&gt;""),TimeSpend[[#This Row],[Activity description]],"")</f>
        <v>#VALUE!</v>
      </c>
      <c r="H4036" s="36" t="e">
        <f>IF(AND(TimeSpend[[#This Row],[Personnel number]]&lt;&gt;"",TimeSpend[[#This Row],[Date]]&lt;&gt;""),TimeSpend[[#This Row],[Start Time]],"")</f>
        <v>#VALUE!</v>
      </c>
      <c r="I4036" s="36" t="e">
        <f>IF(AND(TimeSpend[[#This Row],[Personnel number]]&lt;&gt;"",TimeSpend[[#This Row],[Date]]&lt;&gt;""),TimeSpend[[#This Row],[End Time]],"")</f>
        <v>#VALUE!</v>
      </c>
      <c r="J4036" t="e">
        <f>IF(AND(TimeSpend[[#This Row],[Personnel number]]&lt;&gt;"",TimeSpend[[#This Row],[Date]]&lt;&gt;""),TimeSpend[[#This Row],[Location]],"")</f>
        <v>#VALUE!</v>
      </c>
      <c r="K4036" t="e">
        <f>IF(AND(TimeSpend[[#This Row],[Personnel number]]&lt;&gt;"",TimeSpend[[#This Row],[Date]]&lt;&gt;""),TimeSpend[[#This Row],[Task]],"")</f>
        <v>#VALUE!</v>
      </c>
      <c r="L4036" t="e">
        <f>IF(AND(TimeSpend[[#This Row],[Personnel number]]&lt;&gt;"",TimeSpend[[#This Row],[Date]]&lt;&gt;""),Utilization!$J$2,"")</f>
        <v>#VALUE!</v>
      </c>
      <c r="M4036" t="e">
        <f>IF(AND(TimeSpend[[#This Row],[Personnel number]]&lt;&gt;"",TimeSpend[[#This Row],[Date]]&lt;&gt;""),TimeSpend[[#This Row],[Employee Name]],"")</f>
        <v>#VALUE!</v>
      </c>
      <c r="N4036" t="e">
        <f t="shared" si="126"/>
        <v>#VALUE!</v>
      </c>
      <c r="O4036" t="e">
        <f t="shared" si="127"/>
        <v>#VALUE!</v>
      </c>
      <c r="P4036" t="e">
        <f>IF(D4036&lt;&gt;"",VLOOKUP(D4036,Projects!B:C,2,0),"")</f>
        <v>#VALUE!</v>
      </c>
    </row>
    <row r="4037" spans="1:16" x14ac:dyDescent="0.25">
      <c r="A4037" t="e">
        <f>UPPER(IF(AND(TimeSpend[[#This Row],[Personnel number]]&lt;&gt;"",TimeSpend[[#This Row],[Date]]&lt;&gt;""),TimeSpend[[#This Row],[Personnel number]],""))</f>
        <v>#VALUE!</v>
      </c>
      <c r="B4037" s="85" t="e">
        <f>IF(AND(TimeSpend[[#This Row],[Personnel number]]&lt;&gt;"",TimeSpend[[#This Row],[Date]]&lt;&gt;""),TEXT(TimeSpend[[#This Row],[Date]],"[$-409]yyyyMMdd"),"")</f>
        <v>#VALUE!</v>
      </c>
      <c r="C4037" s="33" t="e">
        <f>IF(AND(TimeSpend[[#This Row],[Personnel number]]&lt;&gt;"",TimeSpend[[#This Row],[Date]]&lt;&gt;""),SUBSTITUTE(TimeSpend[[#This Row],[Hours]],",","."),"")</f>
        <v>#VALUE!</v>
      </c>
      <c r="D4037" t="e">
        <f>IF(AND(TimeSpend[[#This Row],[Personnel number]]&lt;&gt;"",TimeSpend[[#This Row],[Date]]&lt;&gt;""),TimeSpend[[#This Row],[Network]],"")</f>
        <v>#VALUE!</v>
      </c>
      <c r="E4037" t="e">
        <f>IF(AND(TimeSpend[[#This Row],[Personnel number]]&lt;&gt;"",TimeSpend[[#This Row],[Date]]&lt;&gt;""),TimeSpend[[#This Row],[Network Description]],"")</f>
        <v>#VALUE!</v>
      </c>
      <c r="F4037" t="e">
        <f>IF(AND(TimeSpend[[#This Row],[Personnel number]]&lt;&gt;"",TimeSpend[[#This Row],[Date]]&lt;&gt;""),TimeSpend[[#This Row],[Activity]],"")</f>
        <v>#VALUE!</v>
      </c>
      <c r="G4037" t="e">
        <f>IF(AND(TimeSpend[[#This Row],[Personnel number]]&lt;&gt;"",TimeSpend[[#This Row],[Date]]&lt;&gt;""),TimeSpend[[#This Row],[Activity description]],"")</f>
        <v>#VALUE!</v>
      </c>
      <c r="H4037" s="36" t="e">
        <f>IF(AND(TimeSpend[[#This Row],[Personnel number]]&lt;&gt;"",TimeSpend[[#This Row],[Date]]&lt;&gt;""),TimeSpend[[#This Row],[Start Time]],"")</f>
        <v>#VALUE!</v>
      </c>
      <c r="I4037" s="36" t="e">
        <f>IF(AND(TimeSpend[[#This Row],[Personnel number]]&lt;&gt;"",TimeSpend[[#This Row],[Date]]&lt;&gt;""),TimeSpend[[#This Row],[End Time]],"")</f>
        <v>#VALUE!</v>
      </c>
      <c r="J4037" t="e">
        <f>IF(AND(TimeSpend[[#This Row],[Personnel number]]&lt;&gt;"",TimeSpend[[#This Row],[Date]]&lt;&gt;""),TimeSpend[[#This Row],[Location]],"")</f>
        <v>#VALUE!</v>
      </c>
      <c r="K4037" t="e">
        <f>IF(AND(TimeSpend[[#This Row],[Personnel number]]&lt;&gt;"",TimeSpend[[#This Row],[Date]]&lt;&gt;""),TimeSpend[[#This Row],[Task]],"")</f>
        <v>#VALUE!</v>
      </c>
      <c r="L4037" t="e">
        <f>IF(AND(TimeSpend[[#This Row],[Personnel number]]&lt;&gt;"",TimeSpend[[#This Row],[Date]]&lt;&gt;""),Utilization!$J$2,"")</f>
        <v>#VALUE!</v>
      </c>
      <c r="M4037" t="e">
        <f>IF(AND(TimeSpend[[#This Row],[Personnel number]]&lt;&gt;"",TimeSpend[[#This Row],[Date]]&lt;&gt;""),TimeSpend[[#This Row],[Employee Name]],"")</f>
        <v>#VALUE!</v>
      </c>
      <c r="N4037" t="e">
        <f t="shared" si="126"/>
        <v>#VALUE!</v>
      </c>
      <c r="O4037" t="e">
        <f t="shared" si="127"/>
        <v>#VALUE!</v>
      </c>
      <c r="P4037" t="e">
        <f>IF(D4037&lt;&gt;"",VLOOKUP(D4037,Projects!B:C,2,0),"")</f>
        <v>#VALUE!</v>
      </c>
    </row>
    <row r="4038" spans="1:16" x14ac:dyDescent="0.25">
      <c r="A4038" t="e">
        <f>UPPER(IF(AND(TimeSpend[[#This Row],[Personnel number]]&lt;&gt;"",TimeSpend[[#This Row],[Date]]&lt;&gt;""),TimeSpend[[#This Row],[Personnel number]],""))</f>
        <v>#VALUE!</v>
      </c>
      <c r="B4038" s="85" t="e">
        <f>IF(AND(TimeSpend[[#This Row],[Personnel number]]&lt;&gt;"",TimeSpend[[#This Row],[Date]]&lt;&gt;""),TEXT(TimeSpend[[#This Row],[Date]],"[$-409]yyyyMMdd"),"")</f>
        <v>#VALUE!</v>
      </c>
      <c r="C4038" s="33" t="e">
        <f>IF(AND(TimeSpend[[#This Row],[Personnel number]]&lt;&gt;"",TimeSpend[[#This Row],[Date]]&lt;&gt;""),SUBSTITUTE(TimeSpend[[#This Row],[Hours]],",","."),"")</f>
        <v>#VALUE!</v>
      </c>
      <c r="D4038" t="e">
        <f>IF(AND(TimeSpend[[#This Row],[Personnel number]]&lt;&gt;"",TimeSpend[[#This Row],[Date]]&lt;&gt;""),TimeSpend[[#This Row],[Network]],"")</f>
        <v>#VALUE!</v>
      </c>
      <c r="E4038" t="e">
        <f>IF(AND(TimeSpend[[#This Row],[Personnel number]]&lt;&gt;"",TimeSpend[[#This Row],[Date]]&lt;&gt;""),TimeSpend[[#This Row],[Network Description]],"")</f>
        <v>#VALUE!</v>
      </c>
      <c r="F4038" t="e">
        <f>IF(AND(TimeSpend[[#This Row],[Personnel number]]&lt;&gt;"",TimeSpend[[#This Row],[Date]]&lt;&gt;""),TimeSpend[[#This Row],[Activity]],"")</f>
        <v>#VALUE!</v>
      </c>
      <c r="G4038" t="e">
        <f>IF(AND(TimeSpend[[#This Row],[Personnel number]]&lt;&gt;"",TimeSpend[[#This Row],[Date]]&lt;&gt;""),TimeSpend[[#This Row],[Activity description]],"")</f>
        <v>#VALUE!</v>
      </c>
      <c r="H4038" s="36" t="e">
        <f>IF(AND(TimeSpend[[#This Row],[Personnel number]]&lt;&gt;"",TimeSpend[[#This Row],[Date]]&lt;&gt;""),TimeSpend[[#This Row],[Start Time]],"")</f>
        <v>#VALUE!</v>
      </c>
      <c r="I4038" s="36" t="e">
        <f>IF(AND(TimeSpend[[#This Row],[Personnel number]]&lt;&gt;"",TimeSpend[[#This Row],[Date]]&lt;&gt;""),TimeSpend[[#This Row],[End Time]],"")</f>
        <v>#VALUE!</v>
      </c>
      <c r="J4038" t="e">
        <f>IF(AND(TimeSpend[[#This Row],[Personnel number]]&lt;&gt;"",TimeSpend[[#This Row],[Date]]&lt;&gt;""),TimeSpend[[#This Row],[Location]],"")</f>
        <v>#VALUE!</v>
      </c>
      <c r="K4038" t="e">
        <f>IF(AND(TimeSpend[[#This Row],[Personnel number]]&lt;&gt;"",TimeSpend[[#This Row],[Date]]&lt;&gt;""),TimeSpend[[#This Row],[Task]],"")</f>
        <v>#VALUE!</v>
      </c>
      <c r="L4038" t="e">
        <f>IF(AND(TimeSpend[[#This Row],[Personnel number]]&lt;&gt;"",TimeSpend[[#This Row],[Date]]&lt;&gt;""),Utilization!$J$2,"")</f>
        <v>#VALUE!</v>
      </c>
      <c r="M4038" t="e">
        <f>IF(AND(TimeSpend[[#This Row],[Personnel number]]&lt;&gt;"",TimeSpend[[#This Row],[Date]]&lt;&gt;""),TimeSpend[[#This Row],[Employee Name]],"")</f>
        <v>#VALUE!</v>
      </c>
      <c r="N4038" t="e">
        <f t="shared" si="126"/>
        <v>#VALUE!</v>
      </c>
      <c r="O4038" t="e">
        <f t="shared" si="127"/>
        <v>#VALUE!</v>
      </c>
      <c r="P4038" t="e">
        <f>IF(D4038&lt;&gt;"",VLOOKUP(D4038,Projects!B:C,2,0),"")</f>
        <v>#VALUE!</v>
      </c>
    </row>
    <row r="4039" spans="1:16" x14ac:dyDescent="0.25">
      <c r="A4039" t="e">
        <f>UPPER(IF(AND(TimeSpend[[#This Row],[Personnel number]]&lt;&gt;"",TimeSpend[[#This Row],[Date]]&lt;&gt;""),TimeSpend[[#This Row],[Personnel number]],""))</f>
        <v>#VALUE!</v>
      </c>
      <c r="B4039" s="85" t="e">
        <f>IF(AND(TimeSpend[[#This Row],[Personnel number]]&lt;&gt;"",TimeSpend[[#This Row],[Date]]&lt;&gt;""),TEXT(TimeSpend[[#This Row],[Date]],"[$-409]yyyyMMdd"),"")</f>
        <v>#VALUE!</v>
      </c>
      <c r="C4039" s="33" t="e">
        <f>IF(AND(TimeSpend[[#This Row],[Personnel number]]&lt;&gt;"",TimeSpend[[#This Row],[Date]]&lt;&gt;""),SUBSTITUTE(TimeSpend[[#This Row],[Hours]],",","."),"")</f>
        <v>#VALUE!</v>
      </c>
      <c r="D4039" t="e">
        <f>IF(AND(TimeSpend[[#This Row],[Personnel number]]&lt;&gt;"",TimeSpend[[#This Row],[Date]]&lt;&gt;""),TimeSpend[[#This Row],[Network]],"")</f>
        <v>#VALUE!</v>
      </c>
      <c r="E4039" t="e">
        <f>IF(AND(TimeSpend[[#This Row],[Personnel number]]&lt;&gt;"",TimeSpend[[#This Row],[Date]]&lt;&gt;""),TimeSpend[[#This Row],[Network Description]],"")</f>
        <v>#VALUE!</v>
      </c>
      <c r="F4039" t="e">
        <f>IF(AND(TimeSpend[[#This Row],[Personnel number]]&lt;&gt;"",TimeSpend[[#This Row],[Date]]&lt;&gt;""),TimeSpend[[#This Row],[Activity]],"")</f>
        <v>#VALUE!</v>
      </c>
      <c r="G4039" t="e">
        <f>IF(AND(TimeSpend[[#This Row],[Personnel number]]&lt;&gt;"",TimeSpend[[#This Row],[Date]]&lt;&gt;""),TimeSpend[[#This Row],[Activity description]],"")</f>
        <v>#VALUE!</v>
      </c>
      <c r="H4039" s="36" t="e">
        <f>IF(AND(TimeSpend[[#This Row],[Personnel number]]&lt;&gt;"",TimeSpend[[#This Row],[Date]]&lt;&gt;""),TimeSpend[[#This Row],[Start Time]],"")</f>
        <v>#VALUE!</v>
      </c>
      <c r="I4039" s="36" t="e">
        <f>IF(AND(TimeSpend[[#This Row],[Personnel number]]&lt;&gt;"",TimeSpend[[#This Row],[Date]]&lt;&gt;""),TimeSpend[[#This Row],[End Time]],"")</f>
        <v>#VALUE!</v>
      </c>
      <c r="J4039" t="e">
        <f>IF(AND(TimeSpend[[#This Row],[Personnel number]]&lt;&gt;"",TimeSpend[[#This Row],[Date]]&lt;&gt;""),TimeSpend[[#This Row],[Location]],"")</f>
        <v>#VALUE!</v>
      </c>
      <c r="K4039" t="e">
        <f>IF(AND(TimeSpend[[#This Row],[Personnel number]]&lt;&gt;"",TimeSpend[[#This Row],[Date]]&lt;&gt;""),TimeSpend[[#This Row],[Task]],"")</f>
        <v>#VALUE!</v>
      </c>
      <c r="L4039" t="e">
        <f>IF(AND(TimeSpend[[#This Row],[Personnel number]]&lt;&gt;"",TimeSpend[[#This Row],[Date]]&lt;&gt;""),Utilization!$J$2,"")</f>
        <v>#VALUE!</v>
      </c>
      <c r="M4039" t="e">
        <f>IF(AND(TimeSpend[[#This Row],[Personnel number]]&lt;&gt;"",TimeSpend[[#This Row],[Date]]&lt;&gt;""),TimeSpend[[#This Row],[Employee Name]],"")</f>
        <v>#VALUE!</v>
      </c>
      <c r="N4039" t="e">
        <f t="shared" si="126"/>
        <v>#VALUE!</v>
      </c>
      <c r="O4039" t="e">
        <f t="shared" si="127"/>
        <v>#VALUE!</v>
      </c>
      <c r="P4039" t="e">
        <f>IF(D4039&lt;&gt;"",VLOOKUP(D4039,Projects!B:C,2,0),"")</f>
        <v>#VALUE!</v>
      </c>
    </row>
    <row r="4040" spans="1:16" x14ac:dyDescent="0.25">
      <c r="A4040" t="e">
        <f>UPPER(IF(AND(TimeSpend[[#This Row],[Personnel number]]&lt;&gt;"",TimeSpend[[#This Row],[Date]]&lt;&gt;""),TimeSpend[[#This Row],[Personnel number]],""))</f>
        <v>#VALUE!</v>
      </c>
      <c r="B4040" s="85" t="e">
        <f>IF(AND(TimeSpend[[#This Row],[Personnel number]]&lt;&gt;"",TimeSpend[[#This Row],[Date]]&lt;&gt;""),TEXT(TimeSpend[[#This Row],[Date]],"[$-409]yyyyMMdd"),"")</f>
        <v>#VALUE!</v>
      </c>
      <c r="C4040" s="33" t="e">
        <f>IF(AND(TimeSpend[[#This Row],[Personnel number]]&lt;&gt;"",TimeSpend[[#This Row],[Date]]&lt;&gt;""),SUBSTITUTE(TimeSpend[[#This Row],[Hours]],",","."),"")</f>
        <v>#VALUE!</v>
      </c>
      <c r="D4040" t="e">
        <f>IF(AND(TimeSpend[[#This Row],[Personnel number]]&lt;&gt;"",TimeSpend[[#This Row],[Date]]&lt;&gt;""),TimeSpend[[#This Row],[Network]],"")</f>
        <v>#VALUE!</v>
      </c>
      <c r="E4040" t="e">
        <f>IF(AND(TimeSpend[[#This Row],[Personnel number]]&lt;&gt;"",TimeSpend[[#This Row],[Date]]&lt;&gt;""),TimeSpend[[#This Row],[Network Description]],"")</f>
        <v>#VALUE!</v>
      </c>
      <c r="F4040" t="e">
        <f>IF(AND(TimeSpend[[#This Row],[Personnel number]]&lt;&gt;"",TimeSpend[[#This Row],[Date]]&lt;&gt;""),TimeSpend[[#This Row],[Activity]],"")</f>
        <v>#VALUE!</v>
      </c>
      <c r="G4040" t="e">
        <f>IF(AND(TimeSpend[[#This Row],[Personnel number]]&lt;&gt;"",TimeSpend[[#This Row],[Date]]&lt;&gt;""),TimeSpend[[#This Row],[Activity description]],"")</f>
        <v>#VALUE!</v>
      </c>
      <c r="H4040" s="36" t="e">
        <f>IF(AND(TimeSpend[[#This Row],[Personnel number]]&lt;&gt;"",TimeSpend[[#This Row],[Date]]&lt;&gt;""),TimeSpend[[#This Row],[Start Time]],"")</f>
        <v>#VALUE!</v>
      </c>
      <c r="I4040" s="36" t="e">
        <f>IF(AND(TimeSpend[[#This Row],[Personnel number]]&lt;&gt;"",TimeSpend[[#This Row],[Date]]&lt;&gt;""),TimeSpend[[#This Row],[End Time]],"")</f>
        <v>#VALUE!</v>
      </c>
      <c r="J4040" t="e">
        <f>IF(AND(TimeSpend[[#This Row],[Personnel number]]&lt;&gt;"",TimeSpend[[#This Row],[Date]]&lt;&gt;""),TimeSpend[[#This Row],[Location]],"")</f>
        <v>#VALUE!</v>
      </c>
      <c r="K4040" t="e">
        <f>IF(AND(TimeSpend[[#This Row],[Personnel number]]&lt;&gt;"",TimeSpend[[#This Row],[Date]]&lt;&gt;""),TimeSpend[[#This Row],[Task]],"")</f>
        <v>#VALUE!</v>
      </c>
      <c r="L4040" t="e">
        <f>IF(AND(TimeSpend[[#This Row],[Personnel number]]&lt;&gt;"",TimeSpend[[#This Row],[Date]]&lt;&gt;""),Utilization!$J$2,"")</f>
        <v>#VALUE!</v>
      </c>
      <c r="M4040" t="e">
        <f>IF(AND(TimeSpend[[#This Row],[Personnel number]]&lt;&gt;"",TimeSpend[[#This Row],[Date]]&lt;&gt;""),TimeSpend[[#This Row],[Employee Name]],"")</f>
        <v>#VALUE!</v>
      </c>
      <c r="N4040" t="e">
        <f t="shared" si="126"/>
        <v>#VALUE!</v>
      </c>
      <c r="O4040" t="e">
        <f t="shared" si="127"/>
        <v>#VALUE!</v>
      </c>
      <c r="P4040" t="e">
        <f>IF(D4040&lt;&gt;"",VLOOKUP(D4040,Projects!B:C,2,0),"")</f>
        <v>#VALUE!</v>
      </c>
    </row>
    <row r="4041" spans="1:16" x14ac:dyDescent="0.25">
      <c r="A4041" t="e">
        <f>UPPER(IF(AND(TimeSpend[[#This Row],[Personnel number]]&lt;&gt;"",TimeSpend[[#This Row],[Date]]&lt;&gt;""),TimeSpend[[#This Row],[Personnel number]],""))</f>
        <v>#VALUE!</v>
      </c>
      <c r="B4041" s="85" t="e">
        <f>IF(AND(TimeSpend[[#This Row],[Personnel number]]&lt;&gt;"",TimeSpend[[#This Row],[Date]]&lt;&gt;""),TEXT(TimeSpend[[#This Row],[Date]],"[$-409]yyyyMMdd"),"")</f>
        <v>#VALUE!</v>
      </c>
      <c r="C4041" s="33" t="e">
        <f>IF(AND(TimeSpend[[#This Row],[Personnel number]]&lt;&gt;"",TimeSpend[[#This Row],[Date]]&lt;&gt;""),SUBSTITUTE(TimeSpend[[#This Row],[Hours]],",","."),"")</f>
        <v>#VALUE!</v>
      </c>
      <c r="D4041" t="e">
        <f>IF(AND(TimeSpend[[#This Row],[Personnel number]]&lt;&gt;"",TimeSpend[[#This Row],[Date]]&lt;&gt;""),TimeSpend[[#This Row],[Network]],"")</f>
        <v>#VALUE!</v>
      </c>
      <c r="E4041" t="e">
        <f>IF(AND(TimeSpend[[#This Row],[Personnel number]]&lt;&gt;"",TimeSpend[[#This Row],[Date]]&lt;&gt;""),TimeSpend[[#This Row],[Network Description]],"")</f>
        <v>#VALUE!</v>
      </c>
      <c r="F4041" t="e">
        <f>IF(AND(TimeSpend[[#This Row],[Personnel number]]&lt;&gt;"",TimeSpend[[#This Row],[Date]]&lt;&gt;""),TimeSpend[[#This Row],[Activity]],"")</f>
        <v>#VALUE!</v>
      </c>
      <c r="G4041" t="e">
        <f>IF(AND(TimeSpend[[#This Row],[Personnel number]]&lt;&gt;"",TimeSpend[[#This Row],[Date]]&lt;&gt;""),TimeSpend[[#This Row],[Activity description]],"")</f>
        <v>#VALUE!</v>
      </c>
      <c r="H4041" s="36" t="e">
        <f>IF(AND(TimeSpend[[#This Row],[Personnel number]]&lt;&gt;"",TimeSpend[[#This Row],[Date]]&lt;&gt;""),TimeSpend[[#This Row],[Start Time]],"")</f>
        <v>#VALUE!</v>
      </c>
      <c r="I4041" s="36" t="e">
        <f>IF(AND(TimeSpend[[#This Row],[Personnel number]]&lt;&gt;"",TimeSpend[[#This Row],[Date]]&lt;&gt;""),TimeSpend[[#This Row],[End Time]],"")</f>
        <v>#VALUE!</v>
      </c>
      <c r="J4041" t="e">
        <f>IF(AND(TimeSpend[[#This Row],[Personnel number]]&lt;&gt;"",TimeSpend[[#This Row],[Date]]&lt;&gt;""),TimeSpend[[#This Row],[Location]],"")</f>
        <v>#VALUE!</v>
      </c>
      <c r="K4041" t="e">
        <f>IF(AND(TimeSpend[[#This Row],[Personnel number]]&lt;&gt;"",TimeSpend[[#This Row],[Date]]&lt;&gt;""),TimeSpend[[#This Row],[Task]],"")</f>
        <v>#VALUE!</v>
      </c>
      <c r="L4041" t="e">
        <f>IF(AND(TimeSpend[[#This Row],[Personnel number]]&lt;&gt;"",TimeSpend[[#This Row],[Date]]&lt;&gt;""),Utilization!$J$2,"")</f>
        <v>#VALUE!</v>
      </c>
      <c r="M4041" t="e">
        <f>IF(AND(TimeSpend[[#This Row],[Personnel number]]&lt;&gt;"",TimeSpend[[#This Row],[Date]]&lt;&gt;""),TimeSpend[[#This Row],[Employee Name]],"")</f>
        <v>#VALUE!</v>
      </c>
      <c r="N4041" t="e">
        <f t="shared" si="126"/>
        <v>#VALUE!</v>
      </c>
      <c r="O4041" t="e">
        <f t="shared" si="127"/>
        <v>#VALUE!</v>
      </c>
      <c r="P4041" t="e">
        <f>IF(D4041&lt;&gt;"",VLOOKUP(D4041,Projects!B:C,2,0),"")</f>
        <v>#VALUE!</v>
      </c>
    </row>
    <row r="4042" spans="1:16" x14ac:dyDescent="0.25">
      <c r="A4042" t="e">
        <f>UPPER(IF(AND(TimeSpend[[#This Row],[Personnel number]]&lt;&gt;"",TimeSpend[[#This Row],[Date]]&lt;&gt;""),TimeSpend[[#This Row],[Personnel number]],""))</f>
        <v>#VALUE!</v>
      </c>
      <c r="B4042" s="85" t="e">
        <f>IF(AND(TimeSpend[[#This Row],[Personnel number]]&lt;&gt;"",TimeSpend[[#This Row],[Date]]&lt;&gt;""),TEXT(TimeSpend[[#This Row],[Date]],"[$-409]yyyyMMdd"),"")</f>
        <v>#VALUE!</v>
      </c>
      <c r="C4042" s="33" t="e">
        <f>IF(AND(TimeSpend[[#This Row],[Personnel number]]&lt;&gt;"",TimeSpend[[#This Row],[Date]]&lt;&gt;""),SUBSTITUTE(TimeSpend[[#This Row],[Hours]],",","."),"")</f>
        <v>#VALUE!</v>
      </c>
      <c r="D4042" t="e">
        <f>IF(AND(TimeSpend[[#This Row],[Personnel number]]&lt;&gt;"",TimeSpend[[#This Row],[Date]]&lt;&gt;""),TimeSpend[[#This Row],[Network]],"")</f>
        <v>#VALUE!</v>
      </c>
      <c r="E4042" t="e">
        <f>IF(AND(TimeSpend[[#This Row],[Personnel number]]&lt;&gt;"",TimeSpend[[#This Row],[Date]]&lt;&gt;""),TimeSpend[[#This Row],[Network Description]],"")</f>
        <v>#VALUE!</v>
      </c>
      <c r="F4042" t="e">
        <f>IF(AND(TimeSpend[[#This Row],[Personnel number]]&lt;&gt;"",TimeSpend[[#This Row],[Date]]&lt;&gt;""),TimeSpend[[#This Row],[Activity]],"")</f>
        <v>#VALUE!</v>
      </c>
      <c r="G4042" t="e">
        <f>IF(AND(TimeSpend[[#This Row],[Personnel number]]&lt;&gt;"",TimeSpend[[#This Row],[Date]]&lt;&gt;""),TimeSpend[[#This Row],[Activity description]],"")</f>
        <v>#VALUE!</v>
      </c>
      <c r="H4042" s="36" t="e">
        <f>IF(AND(TimeSpend[[#This Row],[Personnel number]]&lt;&gt;"",TimeSpend[[#This Row],[Date]]&lt;&gt;""),TimeSpend[[#This Row],[Start Time]],"")</f>
        <v>#VALUE!</v>
      </c>
      <c r="I4042" s="36" t="e">
        <f>IF(AND(TimeSpend[[#This Row],[Personnel number]]&lt;&gt;"",TimeSpend[[#This Row],[Date]]&lt;&gt;""),TimeSpend[[#This Row],[End Time]],"")</f>
        <v>#VALUE!</v>
      </c>
      <c r="J4042" t="e">
        <f>IF(AND(TimeSpend[[#This Row],[Personnel number]]&lt;&gt;"",TimeSpend[[#This Row],[Date]]&lt;&gt;""),TimeSpend[[#This Row],[Location]],"")</f>
        <v>#VALUE!</v>
      </c>
      <c r="K4042" t="e">
        <f>IF(AND(TimeSpend[[#This Row],[Personnel number]]&lt;&gt;"",TimeSpend[[#This Row],[Date]]&lt;&gt;""),TimeSpend[[#This Row],[Task]],"")</f>
        <v>#VALUE!</v>
      </c>
      <c r="L4042" t="e">
        <f>IF(AND(TimeSpend[[#This Row],[Personnel number]]&lt;&gt;"",TimeSpend[[#This Row],[Date]]&lt;&gt;""),Utilization!$J$2,"")</f>
        <v>#VALUE!</v>
      </c>
      <c r="M4042" t="e">
        <f>IF(AND(TimeSpend[[#This Row],[Personnel number]]&lt;&gt;"",TimeSpend[[#This Row],[Date]]&lt;&gt;""),TimeSpend[[#This Row],[Employee Name]],"")</f>
        <v>#VALUE!</v>
      </c>
      <c r="N4042" t="e">
        <f t="shared" si="126"/>
        <v>#VALUE!</v>
      </c>
      <c r="O4042" t="e">
        <f t="shared" si="127"/>
        <v>#VALUE!</v>
      </c>
      <c r="P4042" t="e">
        <f>IF(D4042&lt;&gt;"",VLOOKUP(D4042,Projects!B:C,2,0),"")</f>
        <v>#VALUE!</v>
      </c>
    </row>
    <row r="4043" spans="1:16" x14ac:dyDescent="0.25">
      <c r="A4043" t="e">
        <f>UPPER(IF(AND(TimeSpend[[#This Row],[Personnel number]]&lt;&gt;"",TimeSpend[[#This Row],[Date]]&lt;&gt;""),TimeSpend[[#This Row],[Personnel number]],""))</f>
        <v>#VALUE!</v>
      </c>
      <c r="B4043" s="85" t="e">
        <f>IF(AND(TimeSpend[[#This Row],[Personnel number]]&lt;&gt;"",TimeSpend[[#This Row],[Date]]&lt;&gt;""),TEXT(TimeSpend[[#This Row],[Date]],"[$-409]yyyyMMdd"),"")</f>
        <v>#VALUE!</v>
      </c>
      <c r="C4043" s="33" t="e">
        <f>IF(AND(TimeSpend[[#This Row],[Personnel number]]&lt;&gt;"",TimeSpend[[#This Row],[Date]]&lt;&gt;""),SUBSTITUTE(TimeSpend[[#This Row],[Hours]],",","."),"")</f>
        <v>#VALUE!</v>
      </c>
      <c r="D4043" t="e">
        <f>IF(AND(TimeSpend[[#This Row],[Personnel number]]&lt;&gt;"",TimeSpend[[#This Row],[Date]]&lt;&gt;""),TimeSpend[[#This Row],[Network]],"")</f>
        <v>#VALUE!</v>
      </c>
      <c r="E4043" t="e">
        <f>IF(AND(TimeSpend[[#This Row],[Personnel number]]&lt;&gt;"",TimeSpend[[#This Row],[Date]]&lt;&gt;""),TimeSpend[[#This Row],[Network Description]],"")</f>
        <v>#VALUE!</v>
      </c>
      <c r="F4043" t="e">
        <f>IF(AND(TimeSpend[[#This Row],[Personnel number]]&lt;&gt;"",TimeSpend[[#This Row],[Date]]&lt;&gt;""),TimeSpend[[#This Row],[Activity]],"")</f>
        <v>#VALUE!</v>
      </c>
      <c r="G4043" t="e">
        <f>IF(AND(TimeSpend[[#This Row],[Personnel number]]&lt;&gt;"",TimeSpend[[#This Row],[Date]]&lt;&gt;""),TimeSpend[[#This Row],[Activity description]],"")</f>
        <v>#VALUE!</v>
      </c>
      <c r="H4043" s="36" t="e">
        <f>IF(AND(TimeSpend[[#This Row],[Personnel number]]&lt;&gt;"",TimeSpend[[#This Row],[Date]]&lt;&gt;""),TimeSpend[[#This Row],[Start Time]],"")</f>
        <v>#VALUE!</v>
      </c>
      <c r="I4043" s="36" t="e">
        <f>IF(AND(TimeSpend[[#This Row],[Personnel number]]&lt;&gt;"",TimeSpend[[#This Row],[Date]]&lt;&gt;""),TimeSpend[[#This Row],[End Time]],"")</f>
        <v>#VALUE!</v>
      </c>
      <c r="J4043" t="e">
        <f>IF(AND(TimeSpend[[#This Row],[Personnel number]]&lt;&gt;"",TimeSpend[[#This Row],[Date]]&lt;&gt;""),TimeSpend[[#This Row],[Location]],"")</f>
        <v>#VALUE!</v>
      </c>
      <c r="K4043" t="e">
        <f>IF(AND(TimeSpend[[#This Row],[Personnel number]]&lt;&gt;"",TimeSpend[[#This Row],[Date]]&lt;&gt;""),TimeSpend[[#This Row],[Task]],"")</f>
        <v>#VALUE!</v>
      </c>
      <c r="L4043" t="e">
        <f>IF(AND(TimeSpend[[#This Row],[Personnel number]]&lt;&gt;"",TimeSpend[[#This Row],[Date]]&lt;&gt;""),Utilization!$J$2,"")</f>
        <v>#VALUE!</v>
      </c>
      <c r="M4043" t="e">
        <f>IF(AND(TimeSpend[[#This Row],[Personnel number]]&lt;&gt;"",TimeSpend[[#This Row],[Date]]&lt;&gt;""),TimeSpend[[#This Row],[Employee Name]],"")</f>
        <v>#VALUE!</v>
      </c>
      <c r="N4043" t="e">
        <f t="shared" si="126"/>
        <v>#VALUE!</v>
      </c>
      <c r="O4043" t="e">
        <f t="shared" si="127"/>
        <v>#VALUE!</v>
      </c>
      <c r="P4043" t="e">
        <f>IF(D4043&lt;&gt;"",VLOOKUP(D4043,Projects!B:C,2,0),"")</f>
        <v>#VALUE!</v>
      </c>
    </row>
    <row r="4044" spans="1:16" x14ac:dyDescent="0.25">
      <c r="A4044" t="e">
        <f>UPPER(IF(AND(TimeSpend[[#This Row],[Personnel number]]&lt;&gt;"",TimeSpend[[#This Row],[Date]]&lt;&gt;""),TimeSpend[[#This Row],[Personnel number]],""))</f>
        <v>#VALUE!</v>
      </c>
      <c r="B4044" s="85" t="e">
        <f>IF(AND(TimeSpend[[#This Row],[Personnel number]]&lt;&gt;"",TimeSpend[[#This Row],[Date]]&lt;&gt;""),TEXT(TimeSpend[[#This Row],[Date]],"[$-409]yyyyMMdd"),"")</f>
        <v>#VALUE!</v>
      </c>
      <c r="C4044" s="33" t="e">
        <f>IF(AND(TimeSpend[[#This Row],[Personnel number]]&lt;&gt;"",TimeSpend[[#This Row],[Date]]&lt;&gt;""),SUBSTITUTE(TimeSpend[[#This Row],[Hours]],",","."),"")</f>
        <v>#VALUE!</v>
      </c>
      <c r="D4044" t="e">
        <f>IF(AND(TimeSpend[[#This Row],[Personnel number]]&lt;&gt;"",TimeSpend[[#This Row],[Date]]&lt;&gt;""),TimeSpend[[#This Row],[Network]],"")</f>
        <v>#VALUE!</v>
      </c>
      <c r="E4044" t="e">
        <f>IF(AND(TimeSpend[[#This Row],[Personnel number]]&lt;&gt;"",TimeSpend[[#This Row],[Date]]&lt;&gt;""),TimeSpend[[#This Row],[Network Description]],"")</f>
        <v>#VALUE!</v>
      </c>
      <c r="F4044" t="e">
        <f>IF(AND(TimeSpend[[#This Row],[Personnel number]]&lt;&gt;"",TimeSpend[[#This Row],[Date]]&lt;&gt;""),TimeSpend[[#This Row],[Activity]],"")</f>
        <v>#VALUE!</v>
      </c>
      <c r="G4044" t="e">
        <f>IF(AND(TimeSpend[[#This Row],[Personnel number]]&lt;&gt;"",TimeSpend[[#This Row],[Date]]&lt;&gt;""),TimeSpend[[#This Row],[Activity description]],"")</f>
        <v>#VALUE!</v>
      </c>
      <c r="H4044" s="36" t="e">
        <f>IF(AND(TimeSpend[[#This Row],[Personnel number]]&lt;&gt;"",TimeSpend[[#This Row],[Date]]&lt;&gt;""),TimeSpend[[#This Row],[Start Time]],"")</f>
        <v>#VALUE!</v>
      </c>
      <c r="I4044" s="36" t="e">
        <f>IF(AND(TimeSpend[[#This Row],[Personnel number]]&lt;&gt;"",TimeSpend[[#This Row],[Date]]&lt;&gt;""),TimeSpend[[#This Row],[End Time]],"")</f>
        <v>#VALUE!</v>
      </c>
      <c r="J4044" t="e">
        <f>IF(AND(TimeSpend[[#This Row],[Personnel number]]&lt;&gt;"",TimeSpend[[#This Row],[Date]]&lt;&gt;""),TimeSpend[[#This Row],[Location]],"")</f>
        <v>#VALUE!</v>
      </c>
      <c r="K4044" t="e">
        <f>IF(AND(TimeSpend[[#This Row],[Personnel number]]&lt;&gt;"",TimeSpend[[#This Row],[Date]]&lt;&gt;""),TimeSpend[[#This Row],[Task]],"")</f>
        <v>#VALUE!</v>
      </c>
      <c r="L4044" t="e">
        <f>IF(AND(TimeSpend[[#This Row],[Personnel number]]&lt;&gt;"",TimeSpend[[#This Row],[Date]]&lt;&gt;""),Utilization!$J$2,"")</f>
        <v>#VALUE!</v>
      </c>
      <c r="M4044" t="e">
        <f>IF(AND(TimeSpend[[#This Row],[Personnel number]]&lt;&gt;"",TimeSpend[[#This Row],[Date]]&lt;&gt;""),TimeSpend[[#This Row],[Employee Name]],"")</f>
        <v>#VALUE!</v>
      </c>
      <c r="N4044" t="e">
        <f t="shared" si="126"/>
        <v>#VALUE!</v>
      </c>
      <c r="O4044" t="e">
        <f t="shared" si="127"/>
        <v>#VALUE!</v>
      </c>
      <c r="P4044" t="e">
        <f>IF(D4044&lt;&gt;"",VLOOKUP(D4044,Projects!B:C,2,0),"")</f>
        <v>#VALUE!</v>
      </c>
    </row>
    <row r="4045" spans="1:16" x14ac:dyDescent="0.25">
      <c r="A4045" t="e">
        <f>UPPER(IF(AND(TimeSpend[[#This Row],[Personnel number]]&lt;&gt;"",TimeSpend[[#This Row],[Date]]&lt;&gt;""),TimeSpend[[#This Row],[Personnel number]],""))</f>
        <v>#VALUE!</v>
      </c>
      <c r="B4045" s="85" t="e">
        <f>IF(AND(TimeSpend[[#This Row],[Personnel number]]&lt;&gt;"",TimeSpend[[#This Row],[Date]]&lt;&gt;""),TEXT(TimeSpend[[#This Row],[Date]],"[$-409]yyyyMMdd"),"")</f>
        <v>#VALUE!</v>
      </c>
      <c r="C4045" s="33" t="e">
        <f>IF(AND(TimeSpend[[#This Row],[Personnel number]]&lt;&gt;"",TimeSpend[[#This Row],[Date]]&lt;&gt;""),SUBSTITUTE(TimeSpend[[#This Row],[Hours]],",","."),"")</f>
        <v>#VALUE!</v>
      </c>
      <c r="D4045" t="e">
        <f>IF(AND(TimeSpend[[#This Row],[Personnel number]]&lt;&gt;"",TimeSpend[[#This Row],[Date]]&lt;&gt;""),TimeSpend[[#This Row],[Network]],"")</f>
        <v>#VALUE!</v>
      </c>
      <c r="E4045" t="e">
        <f>IF(AND(TimeSpend[[#This Row],[Personnel number]]&lt;&gt;"",TimeSpend[[#This Row],[Date]]&lt;&gt;""),TimeSpend[[#This Row],[Network Description]],"")</f>
        <v>#VALUE!</v>
      </c>
      <c r="F4045" t="e">
        <f>IF(AND(TimeSpend[[#This Row],[Personnel number]]&lt;&gt;"",TimeSpend[[#This Row],[Date]]&lt;&gt;""),TimeSpend[[#This Row],[Activity]],"")</f>
        <v>#VALUE!</v>
      </c>
      <c r="G4045" t="e">
        <f>IF(AND(TimeSpend[[#This Row],[Personnel number]]&lt;&gt;"",TimeSpend[[#This Row],[Date]]&lt;&gt;""),TimeSpend[[#This Row],[Activity description]],"")</f>
        <v>#VALUE!</v>
      </c>
      <c r="H4045" s="36" t="e">
        <f>IF(AND(TimeSpend[[#This Row],[Personnel number]]&lt;&gt;"",TimeSpend[[#This Row],[Date]]&lt;&gt;""),TimeSpend[[#This Row],[Start Time]],"")</f>
        <v>#VALUE!</v>
      </c>
      <c r="I4045" s="36" t="e">
        <f>IF(AND(TimeSpend[[#This Row],[Personnel number]]&lt;&gt;"",TimeSpend[[#This Row],[Date]]&lt;&gt;""),TimeSpend[[#This Row],[End Time]],"")</f>
        <v>#VALUE!</v>
      </c>
      <c r="J4045" t="e">
        <f>IF(AND(TimeSpend[[#This Row],[Personnel number]]&lt;&gt;"",TimeSpend[[#This Row],[Date]]&lt;&gt;""),TimeSpend[[#This Row],[Location]],"")</f>
        <v>#VALUE!</v>
      </c>
      <c r="K4045" t="e">
        <f>IF(AND(TimeSpend[[#This Row],[Personnel number]]&lt;&gt;"",TimeSpend[[#This Row],[Date]]&lt;&gt;""),TimeSpend[[#This Row],[Task]],"")</f>
        <v>#VALUE!</v>
      </c>
      <c r="L4045" t="e">
        <f>IF(AND(TimeSpend[[#This Row],[Personnel number]]&lt;&gt;"",TimeSpend[[#This Row],[Date]]&lt;&gt;""),Utilization!$J$2,"")</f>
        <v>#VALUE!</v>
      </c>
      <c r="M4045" t="e">
        <f>IF(AND(TimeSpend[[#This Row],[Personnel number]]&lt;&gt;"",TimeSpend[[#This Row],[Date]]&lt;&gt;""),TimeSpend[[#This Row],[Employee Name]],"")</f>
        <v>#VALUE!</v>
      </c>
      <c r="N4045" t="e">
        <f t="shared" si="126"/>
        <v>#VALUE!</v>
      </c>
      <c r="O4045" t="e">
        <f t="shared" si="127"/>
        <v>#VALUE!</v>
      </c>
      <c r="P4045" t="e">
        <f>IF(D4045&lt;&gt;"",VLOOKUP(D4045,Projects!B:C,2,0),"")</f>
        <v>#VALUE!</v>
      </c>
    </row>
    <row r="4046" spans="1:16" x14ac:dyDescent="0.25">
      <c r="A4046" t="e">
        <f>UPPER(IF(AND(TimeSpend[[#This Row],[Personnel number]]&lt;&gt;"",TimeSpend[[#This Row],[Date]]&lt;&gt;""),TimeSpend[[#This Row],[Personnel number]],""))</f>
        <v>#VALUE!</v>
      </c>
      <c r="B4046" s="85" t="e">
        <f>IF(AND(TimeSpend[[#This Row],[Personnel number]]&lt;&gt;"",TimeSpend[[#This Row],[Date]]&lt;&gt;""),TEXT(TimeSpend[[#This Row],[Date]],"[$-409]yyyyMMdd"),"")</f>
        <v>#VALUE!</v>
      </c>
      <c r="C4046" s="33" t="e">
        <f>IF(AND(TimeSpend[[#This Row],[Personnel number]]&lt;&gt;"",TimeSpend[[#This Row],[Date]]&lt;&gt;""),SUBSTITUTE(TimeSpend[[#This Row],[Hours]],",","."),"")</f>
        <v>#VALUE!</v>
      </c>
      <c r="D4046" t="e">
        <f>IF(AND(TimeSpend[[#This Row],[Personnel number]]&lt;&gt;"",TimeSpend[[#This Row],[Date]]&lt;&gt;""),TimeSpend[[#This Row],[Network]],"")</f>
        <v>#VALUE!</v>
      </c>
      <c r="E4046" t="e">
        <f>IF(AND(TimeSpend[[#This Row],[Personnel number]]&lt;&gt;"",TimeSpend[[#This Row],[Date]]&lt;&gt;""),TimeSpend[[#This Row],[Network Description]],"")</f>
        <v>#VALUE!</v>
      </c>
      <c r="F4046" t="e">
        <f>IF(AND(TimeSpend[[#This Row],[Personnel number]]&lt;&gt;"",TimeSpend[[#This Row],[Date]]&lt;&gt;""),TimeSpend[[#This Row],[Activity]],"")</f>
        <v>#VALUE!</v>
      </c>
      <c r="G4046" t="e">
        <f>IF(AND(TimeSpend[[#This Row],[Personnel number]]&lt;&gt;"",TimeSpend[[#This Row],[Date]]&lt;&gt;""),TimeSpend[[#This Row],[Activity description]],"")</f>
        <v>#VALUE!</v>
      </c>
      <c r="H4046" s="36" t="e">
        <f>IF(AND(TimeSpend[[#This Row],[Personnel number]]&lt;&gt;"",TimeSpend[[#This Row],[Date]]&lt;&gt;""),TimeSpend[[#This Row],[Start Time]],"")</f>
        <v>#VALUE!</v>
      </c>
      <c r="I4046" s="36" t="e">
        <f>IF(AND(TimeSpend[[#This Row],[Personnel number]]&lt;&gt;"",TimeSpend[[#This Row],[Date]]&lt;&gt;""),TimeSpend[[#This Row],[End Time]],"")</f>
        <v>#VALUE!</v>
      </c>
      <c r="J4046" t="e">
        <f>IF(AND(TimeSpend[[#This Row],[Personnel number]]&lt;&gt;"",TimeSpend[[#This Row],[Date]]&lt;&gt;""),TimeSpend[[#This Row],[Location]],"")</f>
        <v>#VALUE!</v>
      </c>
      <c r="K4046" t="e">
        <f>IF(AND(TimeSpend[[#This Row],[Personnel number]]&lt;&gt;"",TimeSpend[[#This Row],[Date]]&lt;&gt;""),TimeSpend[[#This Row],[Task]],"")</f>
        <v>#VALUE!</v>
      </c>
      <c r="L4046" t="e">
        <f>IF(AND(TimeSpend[[#This Row],[Personnel number]]&lt;&gt;"",TimeSpend[[#This Row],[Date]]&lt;&gt;""),Utilization!$J$2,"")</f>
        <v>#VALUE!</v>
      </c>
      <c r="M4046" t="e">
        <f>IF(AND(TimeSpend[[#This Row],[Personnel number]]&lt;&gt;"",TimeSpend[[#This Row],[Date]]&lt;&gt;""),TimeSpend[[#This Row],[Employee Name]],"")</f>
        <v>#VALUE!</v>
      </c>
      <c r="N4046" t="e">
        <f t="shared" si="126"/>
        <v>#VALUE!</v>
      </c>
      <c r="O4046" t="e">
        <f t="shared" si="127"/>
        <v>#VALUE!</v>
      </c>
      <c r="P4046" t="e">
        <f>IF(D4046&lt;&gt;"",VLOOKUP(D4046,Projects!B:C,2,0),"")</f>
        <v>#VALUE!</v>
      </c>
    </row>
    <row r="4047" spans="1:16" x14ac:dyDescent="0.25">
      <c r="A4047" t="e">
        <f>UPPER(IF(AND(TimeSpend[[#This Row],[Personnel number]]&lt;&gt;"",TimeSpend[[#This Row],[Date]]&lt;&gt;""),TimeSpend[[#This Row],[Personnel number]],""))</f>
        <v>#VALUE!</v>
      </c>
      <c r="B4047" s="85" t="e">
        <f>IF(AND(TimeSpend[[#This Row],[Personnel number]]&lt;&gt;"",TimeSpend[[#This Row],[Date]]&lt;&gt;""),TEXT(TimeSpend[[#This Row],[Date]],"[$-409]yyyyMMdd"),"")</f>
        <v>#VALUE!</v>
      </c>
      <c r="C4047" s="33" t="e">
        <f>IF(AND(TimeSpend[[#This Row],[Personnel number]]&lt;&gt;"",TimeSpend[[#This Row],[Date]]&lt;&gt;""),SUBSTITUTE(TimeSpend[[#This Row],[Hours]],",","."),"")</f>
        <v>#VALUE!</v>
      </c>
      <c r="D4047" t="e">
        <f>IF(AND(TimeSpend[[#This Row],[Personnel number]]&lt;&gt;"",TimeSpend[[#This Row],[Date]]&lt;&gt;""),TimeSpend[[#This Row],[Network]],"")</f>
        <v>#VALUE!</v>
      </c>
      <c r="E4047" t="e">
        <f>IF(AND(TimeSpend[[#This Row],[Personnel number]]&lt;&gt;"",TimeSpend[[#This Row],[Date]]&lt;&gt;""),TimeSpend[[#This Row],[Network Description]],"")</f>
        <v>#VALUE!</v>
      </c>
      <c r="F4047" t="e">
        <f>IF(AND(TimeSpend[[#This Row],[Personnel number]]&lt;&gt;"",TimeSpend[[#This Row],[Date]]&lt;&gt;""),TimeSpend[[#This Row],[Activity]],"")</f>
        <v>#VALUE!</v>
      </c>
      <c r="G4047" t="e">
        <f>IF(AND(TimeSpend[[#This Row],[Personnel number]]&lt;&gt;"",TimeSpend[[#This Row],[Date]]&lt;&gt;""),TimeSpend[[#This Row],[Activity description]],"")</f>
        <v>#VALUE!</v>
      </c>
      <c r="H4047" s="36" t="e">
        <f>IF(AND(TimeSpend[[#This Row],[Personnel number]]&lt;&gt;"",TimeSpend[[#This Row],[Date]]&lt;&gt;""),TimeSpend[[#This Row],[Start Time]],"")</f>
        <v>#VALUE!</v>
      </c>
      <c r="I4047" s="36" t="e">
        <f>IF(AND(TimeSpend[[#This Row],[Personnel number]]&lt;&gt;"",TimeSpend[[#This Row],[Date]]&lt;&gt;""),TimeSpend[[#This Row],[End Time]],"")</f>
        <v>#VALUE!</v>
      </c>
      <c r="J4047" t="e">
        <f>IF(AND(TimeSpend[[#This Row],[Personnel number]]&lt;&gt;"",TimeSpend[[#This Row],[Date]]&lt;&gt;""),TimeSpend[[#This Row],[Location]],"")</f>
        <v>#VALUE!</v>
      </c>
      <c r="K4047" t="e">
        <f>IF(AND(TimeSpend[[#This Row],[Personnel number]]&lt;&gt;"",TimeSpend[[#This Row],[Date]]&lt;&gt;""),TimeSpend[[#This Row],[Task]],"")</f>
        <v>#VALUE!</v>
      </c>
      <c r="L4047" t="e">
        <f>IF(AND(TimeSpend[[#This Row],[Personnel number]]&lt;&gt;"",TimeSpend[[#This Row],[Date]]&lt;&gt;""),Utilization!$J$2,"")</f>
        <v>#VALUE!</v>
      </c>
      <c r="M4047" t="e">
        <f>IF(AND(TimeSpend[[#This Row],[Personnel number]]&lt;&gt;"",TimeSpend[[#This Row],[Date]]&lt;&gt;""),TimeSpend[[#This Row],[Employee Name]],"")</f>
        <v>#VALUE!</v>
      </c>
      <c r="N4047" t="e">
        <f t="shared" si="126"/>
        <v>#VALUE!</v>
      </c>
      <c r="O4047" t="e">
        <f t="shared" si="127"/>
        <v>#VALUE!</v>
      </c>
      <c r="P4047" t="e">
        <f>IF(D4047&lt;&gt;"",VLOOKUP(D4047,Projects!B:C,2,0),"")</f>
        <v>#VALUE!</v>
      </c>
    </row>
    <row r="4048" spans="1:16" x14ac:dyDescent="0.25">
      <c r="A4048" t="e">
        <f>UPPER(IF(AND(TimeSpend[[#This Row],[Personnel number]]&lt;&gt;"",TimeSpend[[#This Row],[Date]]&lt;&gt;""),TimeSpend[[#This Row],[Personnel number]],""))</f>
        <v>#VALUE!</v>
      </c>
      <c r="B4048" s="85" t="e">
        <f>IF(AND(TimeSpend[[#This Row],[Personnel number]]&lt;&gt;"",TimeSpend[[#This Row],[Date]]&lt;&gt;""),TEXT(TimeSpend[[#This Row],[Date]],"[$-409]yyyyMMdd"),"")</f>
        <v>#VALUE!</v>
      </c>
      <c r="C4048" s="33" t="e">
        <f>IF(AND(TimeSpend[[#This Row],[Personnel number]]&lt;&gt;"",TimeSpend[[#This Row],[Date]]&lt;&gt;""),SUBSTITUTE(TimeSpend[[#This Row],[Hours]],",","."),"")</f>
        <v>#VALUE!</v>
      </c>
      <c r="D4048" t="e">
        <f>IF(AND(TimeSpend[[#This Row],[Personnel number]]&lt;&gt;"",TimeSpend[[#This Row],[Date]]&lt;&gt;""),TimeSpend[[#This Row],[Network]],"")</f>
        <v>#VALUE!</v>
      </c>
      <c r="E4048" t="e">
        <f>IF(AND(TimeSpend[[#This Row],[Personnel number]]&lt;&gt;"",TimeSpend[[#This Row],[Date]]&lt;&gt;""),TimeSpend[[#This Row],[Network Description]],"")</f>
        <v>#VALUE!</v>
      </c>
      <c r="F4048" t="e">
        <f>IF(AND(TimeSpend[[#This Row],[Personnel number]]&lt;&gt;"",TimeSpend[[#This Row],[Date]]&lt;&gt;""),TimeSpend[[#This Row],[Activity]],"")</f>
        <v>#VALUE!</v>
      </c>
      <c r="G4048" t="e">
        <f>IF(AND(TimeSpend[[#This Row],[Personnel number]]&lt;&gt;"",TimeSpend[[#This Row],[Date]]&lt;&gt;""),TimeSpend[[#This Row],[Activity description]],"")</f>
        <v>#VALUE!</v>
      </c>
      <c r="H4048" s="36" t="e">
        <f>IF(AND(TimeSpend[[#This Row],[Personnel number]]&lt;&gt;"",TimeSpend[[#This Row],[Date]]&lt;&gt;""),TimeSpend[[#This Row],[Start Time]],"")</f>
        <v>#VALUE!</v>
      </c>
      <c r="I4048" s="36" t="e">
        <f>IF(AND(TimeSpend[[#This Row],[Personnel number]]&lt;&gt;"",TimeSpend[[#This Row],[Date]]&lt;&gt;""),TimeSpend[[#This Row],[End Time]],"")</f>
        <v>#VALUE!</v>
      </c>
      <c r="J4048" t="e">
        <f>IF(AND(TimeSpend[[#This Row],[Personnel number]]&lt;&gt;"",TimeSpend[[#This Row],[Date]]&lt;&gt;""),TimeSpend[[#This Row],[Location]],"")</f>
        <v>#VALUE!</v>
      </c>
      <c r="K4048" t="e">
        <f>IF(AND(TimeSpend[[#This Row],[Personnel number]]&lt;&gt;"",TimeSpend[[#This Row],[Date]]&lt;&gt;""),TimeSpend[[#This Row],[Task]],"")</f>
        <v>#VALUE!</v>
      </c>
      <c r="L4048" t="e">
        <f>IF(AND(TimeSpend[[#This Row],[Personnel number]]&lt;&gt;"",TimeSpend[[#This Row],[Date]]&lt;&gt;""),Utilization!$J$2,"")</f>
        <v>#VALUE!</v>
      </c>
      <c r="M4048" t="e">
        <f>IF(AND(TimeSpend[[#This Row],[Personnel number]]&lt;&gt;"",TimeSpend[[#This Row],[Date]]&lt;&gt;""),TimeSpend[[#This Row],[Employee Name]],"")</f>
        <v>#VALUE!</v>
      </c>
      <c r="N4048" t="e">
        <f t="shared" si="126"/>
        <v>#VALUE!</v>
      </c>
      <c r="O4048" t="e">
        <f t="shared" si="127"/>
        <v>#VALUE!</v>
      </c>
      <c r="P4048" t="e">
        <f>IF(D4048&lt;&gt;"",VLOOKUP(D4048,Projects!B:C,2,0),"")</f>
        <v>#VALUE!</v>
      </c>
    </row>
    <row r="4049" spans="1:16" x14ac:dyDescent="0.25">
      <c r="A4049" t="e">
        <f>UPPER(IF(AND(TimeSpend[[#This Row],[Personnel number]]&lt;&gt;"",TimeSpend[[#This Row],[Date]]&lt;&gt;""),TimeSpend[[#This Row],[Personnel number]],""))</f>
        <v>#VALUE!</v>
      </c>
      <c r="B4049" s="85" t="e">
        <f>IF(AND(TimeSpend[[#This Row],[Personnel number]]&lt;&gt;"",TimeSpend[[#This Row],[Date]]&lt;&gt;""),TEXT(TimeSpend[[#This Row],[Date]],"[$-409]yyyyMMdd"),"")</f>
        <v>#VALUE!</v>
      </c>
      <c r="C4049" s="33" t="e">
        <f>IF(AND(TimeSpend[[#This Row],[Personnel number]]&lt;&gt;"",TimeSpend[[#This Row],[Date]]&lt;&gt;""),SUBSTITUTE(TimeSpend[[#This Row],[Hours]],",","."),"")</f>
        <v>#VALUE!</v>
      </c>
      <c r="D4049" t="e">
        <f>IF(AND(TimeSpend[[#This Row],[Personnel number]]&lt;&gt;"",TimeSpend[[#This Row],[Date]]&lt;&gt;""),TimeSpend[[#This Row],[Network]],"")</f>
        <v>#VALUE!</v>
      </c>
      <c r="E4049" t="e">
        <f>IF(AND(TimeSpend[[#This Row],[Personnel number]]&lt;&gt;"",TimeSpend[[#This Row],[Date]]&lt;&gt;""),TimeSpend[[#This Row],[Network Description]],"")</f>
        <v>#VALUE!</v>
      </c>
      <c r="F4049" t="e">
        <f>IF(AND(TimeSpend[[#This Row],[Personnel number]]&lt;&gt;"",TimeSpend[[#This Row],[Date]]&lt;&gt;""),TimeSpend[[#This Row],[Activity]],"")</f>
        <v>#VALUE!</v>
      </c>
      <c r="G4049" t="e">
        <f>IF(AND(TimeSpend[[#This Row],[Personnel number]]&lt;&gt;"",TimeSpend[[#This Row],[Date]]&lt;&gt;""),TimeSpend[[#This Row],[Activity description]],"")</f>
        <v>#VALUE!</v>
      </c>
      <c r="H4049" s="36" t="e">
        <f>IF(AND(TimeSpend[[#This Row],[Personnel number]]&lt;&gt;"",TimeSpend[[#This Row],[Date]]&lt;&gt;""),TimeSpend[[#This Row],[Start Time]],"")</f>
        <v>#VALUE!</v>
      </c>
      <c r="I4049" s="36" t="e">
        <f>IF(AND(TimeSpend[[#This Row],[Personnel number]]&lt;&gt;"",TimeSpend[[#This Row],[Date]]&lt;&gt;""),TimeSpend[[#This Row],[End Time]],"")</f>
        <v>#VALUE!</v>
      </c>
      <c r="J4049" t="e">
        <f>IF(AND(TimeSpend[[#This Row],[Personnel number]]&lt;&gt;"",TimeSpend[[#This Row],[Date]]&lt;&gt;""),TimeSpend[[#This Row],[Location]],"")</f>
        <v>#VALUE!</v>
      </c>
      <c r="K4049" t="e">
        <f>IF(AND(TimeSpend[[#This Row],[Personnel number]]&lt;&gt;"",TimeSpend[[#This Row],[Date]]&lt;&gt;""),TimeSpend[[#This Row],[Task]],"")</f>
        <v>#VALUE!</v>
      </c>
      <c r="L4049" t="e">
        <f>IF(AND(TimeSpend[[#This Row],[Personnel number]]&lt;&gt;"",TimeSpend[[#This Row],[Date]]&lt;&gt;""),Utilization!$J$2,"")</f>
        <v>#VALUE!</v>
      </c>
      <c r="M4049" t="e">
        <f>IF(AND(TimeSpend[[#This Row],[Personnel number]]&lt;&gt;"",TimeSpend[[#This Row],[Date]]&lt;&gt;""),TimeSpend[[#This Row],[Employee Name]],"")</f>
        <v>#VALUE!</v>
      </c>
      <c r="N4049" t="e">
        <f t="shared" si="126"/>
        <v>#VALUE!</v>
      </c>
      <c r="O4049" t="e">
        <f t="shared" si="127"/>
        <v>#VALUE!</v>
      </c>
      <c r="P4049" t="e">
        <f>IF(D4049&lt;&gt;"",VLOOKUP(D4049,Projects!B:C,2,0),"")</f>
        <v>#VALUE!</v>
      </c>
    </row>
    <row r="4050" spans="1:16" x14ac:dyDescent="0.25">
      <c r="A4050" t="e">
        <f>UPPER(IF(AND(TimeSpend[[#This Row],[Personnel number]]&lt;&gt;"",TimeSpend[[#This Row],[Date]]&lt;&gt;""),TimeSpend[[#This Row],[Personnel number]],""))</f>
        <v>#VALUE!</v>
      </c>
      <c r="B4050" s="85" t="e">
        <f>IF(AND(TimeSpend[[#This Row],[Personnel number]]&lt;&gt;"",TimeSpend[[#This Row],[Date]]&lt;&gt;""),TEXT(TimeSpend[[#This Row],[Date]],"[$-409]yyyyMMdd"),"")</f>
        <v>#VALUE!</v>
      </c>
      <c r="C4050" s="33" t="e">
        <f>IF(AND(TimeSpend[[#This Row],[Personnel number]]&lt;&gt;"",TimeSpend[[#This Row],[Date]]&lt;&gt;""),SUBSTITUTE(TimeSpend[[#This Row],[Hours]],",","."),"")</f>
        <v>#VALUE!</v>
      </c>
      <c r="D4050" t="e">
        <f>IF(AND(TimeSpend[[#This Row],[Personnel number]]&lt;&gt;"",TimeSpend[[#This Row],[Date]]&lt;&gt;""),TimeSpend[[#This Row],[Network]],"")</f>
        <v>#VALUE!</v>
      </c>
      <c r="E4050" t="e">
        <f>IF(AND(TimeSpend[[#This Row],[Personnel number]]&lt;&gt;"",TimeSpend[[#This Row],[Date]]&lt;&gt;""),TimeSpend[[#This Row],[Network Description]],"")</f>
        <v>#VALUE!</v>
      </c>
      <c r="F4050" t="e">
        <f>IF(AND(TimeSpend[[#This Row],[Personnel number]]&lt;&gt;"",TimeSpend[[#This Row],[Date]]&lt;&gt;""),TimeSpend[[#This Row],[Activity]],"")</f>
        <v>#VALUE!</v>
      </c>
      <c r="G4050" t="e">
        <f>IF(AND(TimeSpend[[#This Row],[Personnel number]]&lt;&gt;"",TimeSpend[[#This Row],[Date]]&lt;&gt;""),TimeSpend[[#This Row],[Activity description]],"")</f>
        <v>#VALUE!</v>
      </c>
      <c r="H4050" s="36" t="e">
        <f>IF(AND(TimeSpend[[#This Row],[Personnel number]]&lt;&gt;"",TimeSpend[[#This Row],[Date]]&lt;&gt;""),TimeSpend[[#This Row],[Start Time]],"")</f>
        <v>#VALUE!</v>
      </c>
      <c r="I4050" s="36" t="e">
        <f>IF(AND(TimeSpend[[#This Row],[Personnel number]]&lt;&gt;"",TimeSpend[[#This Row],[Date]]&lt;&gt;""),TimeSpend[[#This Row],[End Time]],"")</f>
        <v>#VALUE!</v>
      </c>
      <c r="J4050" t="e">
        <f>IF(AND(TimeSpend[[#This Row],[Personnel number]]&lt;&gt;"",TimeSpend[[#This Row],[Date]]&lt;&gt;""),TimeSpend[[#This Row],[Location]],"")</f>
        <v>#VALUE!</v>
      </c>
      <c r="K4050" t="e">
        <f>IF(AND(TimeSpend[[#This Row],[Personnel number]]&lt;&gt;"",TimeSpend[[#This Row],[Date]]&lt;&gt;""),TimeSpend[[#This Row],[Task]],"")</f>
        <v>#VALUE!</v>
      </c>
      <c r="L4050" t="e">
        <f>IF(AND(TimeSpend[[#This Row],[Personnel number]]&lt;&gt;"",TimeSpend[[#This Row],[Date]]&lt;&gt;""),Utilization!$J$2,"")</f>
        <v>#VALUE!</v>
      </c>
      <c r="M4050" t="e">
        <f>IF(AND(TimeSpend[[#This Row],[Personnel number]]&lt;&gt;"",TimeSpend[[#This Row],[Date]]&lt;&gt;""),TimeSpend[[#This Row],[Employee Name]],"")</f>
        <v>#VALUE!</v>
      </c>
      <c r="N4050" t="e">
        <f t="shared" si="126"/>
        <v>#VALUE!</v>
      </c>
      <c r="O4050" t="e">
        <f t="shared" si="127"/>
        <v>#VALUE!</v>
      </c>
      <c r="P4050" t="e">
        <f>IF(D4050&lt;&gt;"",VLOOKUP(D4050,Projects!B:C,2,0),"")</f>
        <v>#VALUE!</v>
      </c>
    </row>
    <row r="4051" spans="1:16" x14ac:dyDescent="0.25">
      <c r="A4051" t="e">
        <f>UPPER(IF(AND(TimeSpend[[#This Row],[Personnel number]]&lt;&gt;"",TimeSpend[[#This Row],[Date]]&lt;&gt;""),TimeSpend[[#This Row],[Personnel number]],""))</f>
        <v>#VALUE!</v>
      </c>
      <c r="B4051" s="85" t="e">
        <f>IF(AND(TimeSpend[[#This Row],[Personnel number]]&lt;&gt;"",TimeSpend[[#This Row],[Date]]&lt;&gt;""),TEXT(TimeSpend[[#This Row],[Date]],"[$-409]yyyyMMdd"),"")</f>
        <v>#VALUE!</v>
      </c>
      <c r="C4051" s="33" t="e">
        <f>IF(AND(TimeSpend[[#This Row],[Personnel number]]&lt;&gt;"",TimeSpend[[#This Row],[Date]]&lt;&gt;""),SUBSTITUTE(TimeSpend[[#This Row],[Hours]],",","."),"")</f>
        <v>#VALUE!</v>
      </c>
      <c r="D4051" t="e">
        <f>IF(AND(TimeSpend[[#This Row],[Personnel number]]&lt;&gt;"",TimeSpend[[#This Row],[Date]]&lt;&gt;""),TimeSpend[[#This Row],[Network]],"")</f>
        <v>#VALUE!</v>
      </c>
      <c r="E4051" t="e">
        <f>IF(AND(TimeSpend[[#This Row],[Personnel number]]&lt;&gt;"",TimeSpend[[#This Row],[Date]]&lt;&gt;""),TimeSpend[[#This Row],[Network Description]],"")</f>
        <v>#VALUE!</v>
      </c>
      <c r="F4051" t="e">
        <f>IF(AND(TimeSpend[[#This Row],[Personnel number]]&lt;&gt;"",TimeSpend[[#This Row],[Date]]&lt;&gt;""),TimeSpend[[#This Row],[Activity]],"")</f>
        <v>#VALUE!</v>
      </c>
      <c r="G4051" t="e">
        <f>IF(AND(TimeSpend[[#This Row],[Personnel number]]&lt;&gt;"",TimeSpend[[#This Row],[Date]]&lt;&gt;""),TimeSpend[[#This Row],[Activity description]],"")</f>
        <v>#VALUE!</v>
      </c>
      <c r="H4051" s="36" t="e">
        <f>IF(AND(TimeSpend[[#This Row],[Personnel number]]&lt;&gt;"",TimeSpend[[#This Row],[Date]]&lt;&gt;""),TimeSpend[[#This Row],[Start Time]],"")</f>
        <v>#VALUE!</v>
      </c>
      <c r="I4051" s="36" t="e">
        <f>IF(AND(TimeSpend[[#This Row],[Personnel number]]&lt;&gt;"",TimeSpend[[#This Row],[Date]]&lt;&gt;""),TimeSpend[[#This Row],[End Time]],"")</f>
        <v>#VALUE!</v>
      </c>
      <c r="J4051" t="e">
        <f>IF(AND(TimeSpend[[#This Row],[Personnel number]]&lt;&gt;"",TimeSpend[[#This Row],[Date]]&lt;&gt;""),TimeSpend[[#This Row],[Location]],"")</f>
        <v>#VALUE!</v>
      </c>
      <c r="K4051" t="e">
        <f>IF(AND(TimeSpend[[#This Row],[Personnel number]]&lt;&gt;"",TimeSpend[[#This Row],[Date]]&lt;&gt;""),TimeSpend[[#This Row],[Task]],"")</f>
        <v>#VALUE!</v>
      </c>
      <c r="L4051" t="e">
        <f>IF(AND(TimeSpend[[#This Row],[Personnel number]]&lt;&gt;"",TimeSpend[[#This Row],[Date]]&lt;&gt;""),Utilization!$J$2,"")</f>
        <v>#VALUE!</v>
      </c>
      <c r="M4051" t="e">
        <f>IF(AND(TimeSpend[[#This Row],[Personnel number]]&lt;&gt;"",TimeSpend[[#This Row],[Date]]&lt;&gt;""),TimeSpend[[#This Row],[Employee Name]],"")</f>
        <v>#VALUE!</v>
      </c>
      <c r="N4051" t="e">
        <f t="shared" si="126"/>
        <v>#VALUE!</v>
      </c>
      <c r="O4051" t="e">
        <f t="shared" si="127"/>
        <v>#VALUE!</v>
      </c>
      <c r="P4051" t="e">
        <f>IF(D4051&lt;&gt;"",VLOOKUP(D4051,Projects!B:C,2,0),"")</f>
        <v>#VALUE!</v>
      </c>
    </row>
    <row r="4052" spans="1:16" x14ac:dyDescent="0.25">
      <c r="A4052" t="e">
        <f>UPPER(IF(AND(TimeSpend[[#This Row],[Personnel number]]&lt;&gt;"",TimeSpend[[#This Row],[Date]]&lt;&gt;""),TimeSpend[[#This Row],[Personnel number]],""))</f>
        <v>#VALUE!</v>
      </c>
      <c r="B4052" s="85" t="e">
        <f>IF(AND(TimeSpend[[#This Row],[Personnel number]]&lt;&gt;"",TimeSpend[[#This Row],[Date]]&lt;&gt;""),TEXT(TimeSpend[[#This Row],[Date]],"[$-409]yyyyMMdd"),"")</f>
        <v>#VALUE!</v>
      </c>
      <c r="C4052" s="33" t="e">
        <f>IF(AND(TimeSpend[[#This Row],[Personnel number]]&lt;&gt;"",TimeSpend[[#This Row],[Date]]&lt;&gt;""),SUBSTITUTE(TimeSpend[[#This Row],[Hours]],",","."),"")</f>
        <v>#VALUE!</v>
      </c>
      <c r="D4052" t="e">
        <f>IF(AND(TimeSpend[[#This Row],[Personnel number]]&lt;&gt;"",TimeSpend[[#This Row],[Date]]&lt;&gt;""),TimeSpend[[#This Row],[Network]],"")</f>
        <v>#VALUE!</v>
      </c>
      <c r="E4052" t="e">
        <f>IF(AND(TimeSpend[[#This Row],[Personnel number]]&lt;&gt;"",TimeSpend[[#This Row],[Date]]&lt;&gt;""),TimeSpend[[#This Row],[Network Description]],"")</f>
        <v>#VALUE!</v>
      </c>
      <c r="F4052" t="e">
        <f>IF(AND(TimeSpend[[#This Row],[Personnel number]]&lt;&gt;"",TimeSpend[[#This Row],[Date]]&lt;&gt;""),TimeSpend[[#This Row],[Activity]],"")</f>
        <v>#VALUE!</v>
      </c>
      <c r="G4052" t="e">
        <f>IF(AND(TimeSpend[[#This Row],[Personnel number]]&lt;&gt;"",TimeSpend[[#This Row],[Date]]&lt;&gt;""),TimeSpend[[#This Row],[Activity description]],"")</f>
        <v>#VALUE!</v>
      </c>
      <c r="H4052" s="36" t="e">
        <f>IF(AND(TimeSpend[[#This Row],[Personnel number]]&lt;&gt;"",TimeSpend[[#This Row],[Date]]&lt;&gt;""),TimeSpend[[#This Row],[Start Time]],"")</f>
        <v>#VALUE!</v>
      </c>
      <c r="I4052" s="36" t="e">
        <f>IF(AND(TimeSpend[[#This Row],[Personnel number]]&lt;&gt;"",TimeSpend[[#This Row],[Date]]&lt;&gt;""),TimeSpend[[#This Row],[End Time]],"")</f>
        <v>#VALUE!</v>
      </c>
      <c r="J4052" t="e">
        <f>IF(AND(TimeSpend[[#This Row],[Personnel number]]&lt;&gt;"",TimeSpend[[#This Row],[Date]]&lt;&gt;""),TimeSpend[[#This Row],[Location]],"")</f>
        <v>#VALUE!</v>
      </c>
      <c r="K4052" t="e">
        <f>IF(AND(TimeSpend[[#This Row],[Personnel number]]&lt;&gt;"",TimeSpend[[#This Row],[Date]]&lt;&gt;""),TimeSpend[[#This Row],[Task]],"")</f>
        <v>#VALUE!</v>
      </c>
      <c r="L4052" t="e">
        <f>IF(AND(TimeSpend[[#This Row],[Personnel number]]&lt;&gt;"",TimeSpend[[#This Row],[Date]]&lt;&gt;""),Utilization!$J$2,"")</f>
        <v>#VALUE!</v>
      </c>
      <c r="M4052" t="e">
        <f>IF(AND(TimeSpend[[#This Row],[Personnel number]]&lt;&gt;"",TimeSpend[[#This Row],[Date]]&lt;&gt;""),TimeSpend[[#This Row],[Employee Name]],"")</f>
        <v>#VALUE!</v>
      </c>
      <c r="N4052" t="e">
        <f t="shared" si="126"/>
        <v>#VALUE!</v>
      </c>
      <c r="O4052" t="e">
        <f t="shared" si="127"/>
        <v>#VALUE!</v>
      </c>
      <c r="P4052" t="e">
        <f>IF(D4052&lt;&gt;"",VLOOKUP(D4052,Projects!B:C,2,0),"")</f>
        <v>#VALUE!</v>
      </c>
    </row>
    <row r="4053" spans="1:16" x14ac:dyDescent="0.25">
      <c r="A4053" t="e">
        <f>UPPER(IF(AND(TimeSpend[[#This Row],[Personnel number]]&lt;&gt;"",TimeSpend[[#This Row],[Date]]&lt;&gt;""),TimeSpend[[#This Row],[Personnel number]],""))</f>
        <v>#VALUE!</v>
      </c>
      <c r="B4053" s="85" t="e">
        <f>IF(AND(TimeSpend[[#This Row],[Personnel number]]&lt;&gt;"",TimeSpend[[#This Row],[Date]]&lt;&gt;""),TEXT(TimeSpend[[#This Row],[Date]],"[$-409]yyyyMMdd"),"")</f>
        <v>#VALUE!</v>
      </c>
      <c r="C4053" s="33" t="e">
        <f>IF(AND(TimeSpend[[#This Row],[Personnel number]]&lt;&gt;"",TimeSpend[[#This Row],[Date]]&lt;&gt;""),SUBSTITUTE(TimeSpend[[#This Row],[Hours]],",","."),"")</f>
        <v>#VALUE!</v>
      </c>
      <c r="D4053" t="e">
        <f>IF(AND(TimeSpend[[#This Row],[Personnel number]]&lt;&gt;"",TimeSpend[[#This Row],[Date]]&lt;&gt;""),TimeSpend[[#This Row],[Network]],"")</f>
        <v>#VALUE!</v>
      </c>
      <c r="E4053" t="e">
        <f>IF(AND(TimeSpend[[#This Row],[Personnel number]]&lt;&gt;"",TimeSpend[[#This Row],[Date]]&lt;&gt;""),TimeSpend[[#This Row],[Network Description]],"")</f>
        <v>#VALUE!</v>
      </c>
      <c r="F4053" t="e">
        <f>IF(AND(TimeSpend[[#This Row],[Personnel number]]&lt;&gt;"",TimeSpend[[#This Row],[Date]]&lt;&gt;""),TimeSpend[[#This Row],[Activity]],"")</f>
        <v>#VALUE!</v>
      </c>
      <c r="G4053" t="e">
        <f>IF(AND(TimeSpend[[#This Row],[Personnel number]]&lt;&gt;"",TimeSpend[[#This Row],[Date]]&lt;&gt;""),TimeSpend[[#This Row],[Activity description]],"")</f>
        <v>#VALUE!</v>
      </c>
      <c r="H4053" s="36" t="e">
        <f>IF(AND(TimeSpend[[#This Row],[Personnel number]]&lt;&gt;"",TimeSpend[[#This Row],[Date]]&lt;&gt;""),TimeSpend[[#This Row],[Start Time]],"")</f>
        <v>#VALUE!</v>
      </c>
      <c r="I4053" s="36" t="e">
        <f>IF(AND(TimeSpend[[#This Row],[Personnel number]]&lt;&gt;"",TimeSpend[[#This Row],[Date]]&lt;&gt;""),TimeSpend[[#This Row],[End Time]],"")</f>
        <v>#VALUE!</v>
      </c>
      <c r="J4053" t="e">
        <f>IF(AND(TimeSpend[[#This Row],[Personnel number]]&lt;&gt;"",TimeSpend[[#This Row],[Date]]&lt;&gt;""),TimeSpend[[#This Row],[Location]],"")</f>
        <v>#VALUE!</v>
      </c>
      <c r="K4053" t="e">
        <f>IF(AND(TimeSpend[[#This Row],[Personnel number]]&lt;&gt;"",TimeSpend[[#This Row],[Date]]&lt;&gt;""),TimeSpend[[#This Row],[Task]],"")</f>
        <v>#VALUE!</v>
      </c>
      <c r="L4053" t="e">
        <f>IF(AND(TimeSpend[[#This Row],[Personnel number]]&lt;&gt;"",TimeSpend[[#This Row],[Date]]&lt;&gt;""),Utilization!$J$2,"")</f>
        <v>#VALUE!</v>
      </c>
      <c r="M4053" t="e">
        <f>IF(AND(TimeSpend[[#This Row],[Personnel number]]&lt;&gt;"",TimeSpend[[#This Row],[Date]]&lt;&gt;""),TimeSpend[[#This Row],[Employee Name]],"")</f>
        <v>#VALUE!</v>
      </c>
      <c r="N4053" t="e">
        <f t="shared" si="126"/>
        <v>#VALUE!</v>
      </c>
      <c r="O4053" t="e">
        <f t="shared" si="127"/>
        <v>#VALUE!</v>
      </c>
      <c r="P4053" t="e">
        <f>IF(D4053&lt;&gt;"",VLOOKUP(D4053,Projects!B:C,2,0),"")</f>
        <v>#VALUE!</v>
      </c>
    </row>
    <row r="4054" spans="1:16" x14ac:dyDescent="0.25">
      <c r="A4054" t="e">
        <f>UPPER(IF(AND(TimeSpend[[#This Row],[Personnel number]]&lt;&gt;"",TimeSpend[[#This Row],[Date]]&lt;&gt;""),TimeSpend[[#This Row],[Personnel number]],""))</f>
        <v>#VALUE!</v>
      </c>
      <c r="B4054" s="85" t="e">
        <f>IF(AND(TimeSpend[[#This Row],[Personnel number]]&lt;&gt;"",TimeSpend[[#This Row],[Date]]&lt;&gt;""),TEXT(TimeSpend[[#This Row],[Date]],"[$-409]yyyyMMdd"),"")</f>
        <v>#VALUE!</v>
      </c>
      <c r="C4054" s="33" t="e">
        <f>IF(AND(TimeSpend[[#This Row],[Personnel number]]&lt;&gt;"",TimeSpend[[#This Row],[Date]]&lt;&gt;""),SUBSTITUTE(TimeSpend[[#This Row],[Hours]],",","."),"")</f>
        <v>#VALUE!</v>
      </c>
      <c r="D4054" t="e">
        <f>IF(AND(TimeSpend[[#This Row],[Personnel number]]&lt;&gt;"",TimeSpend[[#This Row],[Date]]&lt;&gt;""),TimeSpend[[#This Row],[Network]],"")</f>
        <v>#VALUE!</v>
      </c>
      <c r="E4054" t="e">
        <f>IF(AND(TimeSpend[[#This Row],[Personnel number]]&lt;&gt;"",TimeSpend[[#This Row],[Date]]&lt;&gt;""),TimeSpend[[#This Row],[Network Description]],"")</f>
        <v>#VALUE!</v>
      </c>
      <c r="F4054" t="e">
        <f>IF(AND(TimeSpend[[#This Row],[Personnel number]]&lt;&gt;"",TimeSpend[[#This Row],[Date]]&lt;&gt;""),TimeSpend[[#This Row],[Activity]],"")</f>
        <v>#VALUE!</v>
      </c>
      <c r="G4054" t="e">
        <f>IF(AND(TimeSpend[[#This Row],[Personnel number]]&lt;&gt;"",TimeSpend[[#This Row],[Date]]&lt;&gt;""),TimeSpend[[#This Row],[Activity description]],"")</f>
        <v>#VALUE!</v>
      </c>
      <c r="H4054" s="36" t="e">
        <f>IF(AND(TimeSpend[[#This Row],[Personnel number]]&lt;&gt;"",TimeSpend[[#This Row],[Date]]&lt;&gt;""),TimeSpend[[#This Row],[Start Time]],"")</f>
        <v>#VALUE!</v>
      </c>
      <c r="I4054" s="36" t="e">
        <f>IF(AND(TimeSpend[[#This Row],[Personnel number]]&lt;&gt;"",TimeSpend[[#This Row],[Date]]&lt;&gt;""),TimeSpend[[#This Row],[End Time]],"")</f>
        <v>#VALUE!</v>
      </c>
      <c r="J4054" t="e">
        <f>IF(AND(TimeSpend[[#This Row],[Personnel number]]&lt;&gt;"",TimeSpend[[#This Row],[Date]]&lt;&gt;""),TimeSpend[[#This Row],[Location]],"")</f>
        <v>#VALUE!</v>
      </c>
      <c r="K4054" t="e">
        <f>IF(AND(TimeSpend[[#This Row],[Personnel number]]&lt;&gt;"",TimeSpend[[#This Row],[Date]]&lt;&gt;""),TimeSpend[[#This Row],[Task]],"")</f>
        <v>#VALUE!</v>
      </c>
      <c r="L4054" t="e">
        <f>IF(AND(TimeSpend[[#This Row],[Personnel number]]&lt;&gt;"",TimeSpend[[#This Row],[Date]]&lt;&gt;""),Utilization!$J$2,"")</f>
        <v>#VALUE!</v>
      </c>
      <c r="M4054" t="e">
        <f>IF(AND(TimeSpend[[#This Row],[Personnel number]]&lt;&gt;"",TimeSpend[[#This Row],[Date]]&lt;&gt;""),TimeSpend[[#This Row],[Employee Name]],"")</f>
        <v>#VALUE!</v>
      </c>
      <c r="N4054" t="e">
        <f t="shared" si="126"/>
        <v>#VALUE!</v>
      </c>
      <c r="O4054" t="e">
        <f t="shared" si="127"/>
        <v>#VALUE!</v>
      </c>
      <c r="P4054" t="e">
        <f>IF(D4054&lt;&gt;"",VLOOKUP(D4054,Projects!B:C,2,0),"")</f>
        <v>#VALUE!</v>
      </c>
    </row>
    <row r="4055" spans="1:16" x14ac:dyDescent="0.25">
      <c r="A4055" t="e">
        <f>UPPER(IF(AND(TimeSpend[[#This Row],[Personnel number]]&lt;&gt;"",TimeSpend[[#This Row],[Date]]&lt;&gt;""),TimeSpend[[#This Row],[Personnel number]],""))</f>
        <v>#VALUE!</v>
      </c>
      <c r="B4055" s="85" t="e">
        <f>IF(AND(TimeSpend[[#This Row],[Personnel number]]&lt;&gt;"",TimeSpend[[#This Row],[Date]]&lt;&gt;""),TEXT(TimeSpend[[#This Row],[Date]],"[$-409]yyyyMMdd"),"")</f>
        <v>#VALUE!</v>
      </c>
      <c r="C4055" s="33" t="e">
        <f>IF(AND(TimeSpend[[#This Row],[Personnel number]]&lt;&gt;"",TimeSpend[[#This Row],[Date]]&lt;&gt;""),SUBSTITUTE(TimeSpend[[#This Row],[Hours]],",","."),"")</f>
        <v>#VALUE!</v>
      </c>
      <c r="D4055" t="e">
        <f>IF(AND(TimeSpend[[#This Row],[Personnel number]]&lt;&gt;"",TimeSpend[[#This Row],[Date]]&lt;&gt;""),TimeSpend[[#This Row],[Network]],"")</f>
        <v>#VALUE!</v>
      </c>
      <c r="E4055" t="e">
        <f>IF(AND(TimeSpend[[#This Row],[Personnel number]]&lt;&gt;"",TimeSpend[[#This Row],[Date]]&lt;&gt;""),TimeSpend[[#This Row],[Network Description]],"")</f>
        <v>#VALUE!</v>
      </c>
      <c r="F4055" t="e">
        <f>IF(AND(TimeSpend[[#This Row],[Personnel number]]&lt;&gt;"",TimeSpend[[#This Row],[Date]]&lt;&gt;""),TimeSpend[[#This Row],[Activity]],"")</f>
        <v>#VALUE!</v>
      </c>
      <c r="G4055" t="e">
        <f>IF(AND(TimeSpend[[#This Row],[Personnel number]]&lt;&gt;"",TimeSpend[[#This Row],[Date]]&lt;&gt;""),TimeSpend[[#This Row],[Activity description]],"")</f>
        <v>#VALUE!</v>
      </c>
      <c r="H4055" s="36" t="e">
        <f>IF(AND(TimeSpend[[#This Row],[Personnel number]]&lt;&gt;"",TimeSpend[[#This Row],[Date]]&lt;&gt;""),TimeSpend[[#This Row],[Start Time]],"")</f>
        <v>#VALUE!</v>
      </c>
      <c r="I4055" s="36" t="e">
        <f>IF(AND(TimeSpend[[#This Row],[Personnel number]]&lt;&gt;"",TimeSpend[[#This Row],[Date]]&lt;&gt;""),TimeSpend[[#This Row],[End Time]],"")</f>
        <v>#VALUE!</v>
      </c>
      <c r="J4055" t="e">
        <f>IF(AND(TimeSpend[[#This Row],[Personnel number]]&lt;&gt;"",TimeSpend[[#This Row],[Date]]&lt;&gt;""),TimeSpend[[#This Row],[Location]],"")</f>
        <v>#VALUE!</v>
      </c>
      <c r="K4055" t="e">
        <f>IF(AND(TimeSpend[[#This Row],[Personnel number]]&lt;&gt;"",TimeSpend[[#This Row],[Date]]&lt;&gt;""),TimeSpend[[#This Row],[Task]],"")</f>
        <v>#VALUE!</v>
      </c>
      <c r="L4055" t="e">
        <f>IF(AND(TimeSpend[[#This Row],[Personnel number]]&lt;&gt;"",TimeSpend[[#This Row],[Date]]&lt;&gt;""),Utilization!$J$2,"")</f>
        <v>#VALUE!</v>
      </c>
      <c r="M4055" t="e">
        <f>IF(AND(TimeSpend[[#This Row],[Personnel number]]&lt;&gt;"",TimeSpend[[#This Row],[Date]]&lt;&gt;""),TimeSpend[[#This Row],[Employee Name]],"")</f>
        <v>#VALUE!</v>
      </c>
      <c r="N4055" t="e">
        <f t="shared" si="126"/>
        <v>#VALUE!</v>
      </c>
      <c r="O4055" t="e">
        <f t="shared" si="127"/>
        <v>#VALUE!</v>
      </c>
      <c r="P4055" t="e">
        <f>IF(D4055&lt;&gt;"",VLOOKUP(D4055,Projects!B:C,2,0),"")</f>
        <v>#VALUE!</v>
      </c>
    </row>
    <row r="4056" spans="1:16" x14ac:dyDescent="0.25">
      <c r="A4056" t="e">
        <f>UPPER(IF(AND(TimeSpend[[#This Row],[Personnel number]]&lt;&gt;"",TimeSpend[[#This Row],[Date]]&lt;&gt;""),TimeSpend[[#This Row],[Personnel number]],""))</f>
        <v>#VALUE!</v>
      </c>
      <c r="B4056" s="85" t="e">
        <f>IF(AND(TimeSpend[[#This Row],[Personnel number]]&lt;&gt;"",TimeSpend[[#This Row],[Date]]&lt;&gt;""),TEXT(TimeSpend[[#This Row],[Date]],"[$-409]yyyyMMdd"),"")</f>
        <v>#VALUE!</v>
      </c>
      <c r="C4056" s="33" t="e">
        <f>IF(AND(TimeSpend[[#This Row],[Personnel number]]&lt;&gt;"",TimeSpend[[#This Row],[Date]]&lt;&gt;""),SUBSTITUTE(TimeSpend[[#This Row],[Hours]],",","."),"")</f>
        <v>#VALUE!</v>
      </c>
      <c r="D4056" t="e">
        <f>IF(AND(TimeSpend[[#This Row],[Personnel number]]&lt;&gt;"",TimeSpend[[#This Row],[Date]]&lt;&gt;""),TimeSpend[[#This Row],[Network]],"")</f>
        <v>#VALUE!</v>
      </c>
      <c r="E4056" t="e">
        <f>IF(AND(TimeSpend[[#This Row],[Personnel number]]&lt;&gt;"",TimeSpend[[#This Row],[Date]]&lt;&gt;""),TimeSpend[[#This Row],[Network Description]],"")</f>
        <v>#VALUE!</v>
      </c>
      <c r="F4056" t="e">
        <f>IF(AND(TimeSpend[[#This Row],[Personnel number]]&lt;&gt;"",TimeSpend[[#This Row],[Date]]&lt;&gt;""),TimeSpend[[#This Row],[Activity]],"")</f>
        <v>#VALUE!</v>
      </c>
      <c r="G4056" t="e">
        <f>IF(AND(TimeSpend[[#This Row],[Personnel number]]&lt;&gt;"",TimeSpend[[#This Row],[Date]]&lt;&gt;""),TimeSpend[[#This Row],[Activity description]],"")</f>
        <v>#VALUE!</v>
      </c>
      <c r="H4056" s="36" t="e">
        <f>IF(AND(TimeSpend[[#This Row],[Personnel number]]&lt;&gt;"",TimeSpend[[#This Row],[Date]]&lt;&gt;""),TimeSpend[[#This Row],[Start Time]],"")</f>
        <v>#VALUE!</v>
      </c>
      <c r="I4056" s="36" t="e">
        <f>IF(AND(TimeSpend[[#This Row],[Personnel number]]&lt;&gt;"",TimeSpend[[#This Row],[Date]]&lt;&gt;""),TimeSpend[[#This Row],[End Time]],"")</f>
        <v>#VALUE!</v>
      </c>
      <c r="J4056" t="e">
        <f>IF(AND(TimeSpend[[#This Row],[Personnel number]]&lt;&gt;"",TimeSpend[[#This Row],[Date]]&lt;&gt;""),TimeSpend[[#This Row],[Location]],"")</f>
        <v>#VALUE!</v>
      </c>
      <c r="K4056" t="e">
        <f>IF(AND(TimeSpend[[#This Row],[Personnel number]]&lt;&gt;"",TimeSpend[[#This Row],[Date]]&lt;&gt;""),TimeSpend[[#This Row],[Task]],"")</f>
        <v>#VALUE!</v>
      </c>
      <c r="L4056" t="e">
        <f>IF(AND(TimeSpend[[#This Row],[Personnel number]]&lt;&gt;"",TimeSpend[[#This Row],[Date]]&lt;&gt;""),Utilization!$J$2,"")</f>
        <v>#VALUE!</v>
      </c>
      <c r="M4056" t="e">
        <f>IF(AND(TimeSpend[[#This Row],[Personnel number]]&lt;&gt;"",TimeSpend[[#This Row],[Date]]&lt;&gt;""),TimeSpend[[#This Row],[Employee Name]],"")</f>
        <v>#VALUE!</v>
      </c>
      <c r="N4056" t="e">
        <f t="shared" si="126"/>
        <v>#VALUE!</v>
      </c>
      <c r="O4056" t="e">
        <f t="shared" si="127"/>
        <v>#VALUE!</v>
      </c>
      <c r="P4056" t="e">
        <f>IF(D4056&lt;&gt;"",VLOOKUP(D4056,Projects!B:C,2,0),"")</f>
        <v>#VALUE!</v>
      </c>
    </row>
    <row r="4057" spans="1:16" x14ac:dyDescent="0.25">
      <c r="A4057" t="e">
        <f>UPPER(IF(AND(TimeSpend[[#This Row],[Personnel number]]&lt;&gt;"",TimeSpend[[#This Row],[Date]]&lt;&gt;""),TimeSpend[[#This Row],[Personnel number]],""))</f>
        <v>#VALUE!</v>
      </c>
      <c r="B4057" s="85" t="e">
        <f>IF(AND(TimeSpend[[#This Row],[Personnel number]]&lt;&gt;"",TimeSpend[[#This Row],[Date]]&lt;&gt;""),TEXT(TimeSpend[[#This Row],[Date]],"[$-409]yyyyMMdd"),"")</f>
        <v>#VALUE!</v>
      </c>
      <c r="C4057" s="33" t="e">
        <f>IF(AND(TimeSpend[[#This Row],[Personnel number]]&lt;&gt;"",TimeSpend[[#This Row],[Date]]&lt;&gt;""),SUBSTITUTE(TimeSpend[[#This Row],[Hours]],",","."),"")</f>
        <v>#VALUE!</v>
      </c>
      <c r="D4057" t="e">
        <f>IF(AND(TimeSpend[[#This Row],[Personnel number]]&lt;&gt;"",TimeSpend[[#This Row],[Date]]&lt;&gt;""),TimeSpend[[#This Row],[Network]],"")</f>
        <v>#VALUE!</v>
      </c>
      <c r="E4057" t="e">
        <f>IF(AND(TimeSpend[[#This Row],[Personnel number]]&lt;&gt;"",TimeSpend[[#This Row],[Date]]&lt;&gt;""),TimeSpend[[#This Row],[Network Description]],"")</f>
        <v>#VALUE!</v>
      </c>
      <c r="F4057" t="e">
        <f>IF(AND(TimeSpend[[#This Row],[Personnel number]]&lt;&gt;"",TimeSpend[[#This Row],[Date]]&lt;&gt;""),TimeSpend[[#This Row],[Activity]],"")</f>
        <v>#VALUE!</v>
      </c>
      <c r="G4057" t="e">
        <f>IF(AND(TimeSpend[[#This Row],[Personnel number]]&lt;&gt;"",TimeSpend[[#This Row],[Date]]&lt;&gt;""),TimeSpend[[#This Row],[Activity description]],"")</f>
        <v>#VALUE!</v>
      </c>
      <c r="H4057" s="36" t="e">
        <f>IF(AND(TimeSpend[[#This Row],[Personnel number]]&lt;&gt;"",TimeSpend[[#This Row],[Date]]&lt;&gt;""),TimeSpend[[#This Row],[Start Time]],"")</f>
        <v>#VALUE!</v>
      </c>
      <c r="I4057" s="36" t="e">
        <f>IF(AND(TimeSpend[[#This Row],[Personnel number]]&lt;&gt;"",TimeSpend[[#This Row],[Date]]&lt;&gt;""),TimeSpend[[#This Row],[End Time]],"")</f>
        <v>#VALUE!</v>
      </c>
      <c r="J4057" t="e">
        <f>IF(AND(TimeSpend[[#This Row],[Personnel number]]&lt;&gt;"",TimeSpend[[#This Row],[Date]]&lt;&gt;""),TimeSpend[[#This Row],[Location]],"")</f>
        <v>#VALUE!</v>
      </c>
      <c r="K4057" t="e">
        <f>IF(AND(TimeSpend[[#This Row],[Personnel number]]&lt;&gt;"",TimeSpend[[#This Row],[Date]]&lt;&gt;""),TimeSpend[[#This Row],[Task]],"")</f>
        <v>#VALUE!</v>
      </c>
      <c r="L4057" t="e">
        <f>IF(AND(TimeSpend[[#This Row],[Personnel number]]&lt;&gt;"",TimeSpend[[#This Row],[Date]]&lt;&gt;""),Utilization!$J$2,"")</f>
        <v>#VALUE!</v>
      </c>
      <c r="M4057" t="e">
        <f>IF(AND(TimeSpend[[#This Row],[Personnel number]]&lt;&gt;"",TimeSpend[[#This Row],[Date]]&lt;&gt;""),TimeSpend[[#This Row],[Employee Name]],"")</f>
        <v>#VALUE!</v>
      </c>
      <c r="N4057" t="e">
        <f t="shared" si="126"/>
        <v>#VALUE!</v>
      </c>
      <c r="O4057" t="e">
        <f t="shared" si="127"/>
        <v>#VALUE!</v>
      </c>
      <c r="P4057" t="e">
        <f>IF(D4057&lt;&gt;"",VLOOKUP(D4057,Projects!B:C,2,0),"")</f>
        <v>#VALUE!</v>
      </c>
    </row>
    <row r="4058" spans="1:16" x14ac:dyDescent="0.25">
      <c r="A4058" t="e">
        <f>UPPER(IF(AND(TimeSpend[[#This Row],[Personnel number]]&lt;&gt;"",TimeSpend[[#This Row],[Date]]&lt;&gt;""),TimeSpend[[#This Row],[Personnel number]],""))</f>
        <v>#VALUE!</v>
      </c>
      <c r="B4058" s="85" t="e">
        <f>IF(AND(TimeSpend[[#This Row],[Personnel number]]&lt;&gt;"",TimeSpend[[#This Row],[Date]]&lt;&gt;""),TEXT(TimeSpend[[#This Row],[Date]],"[$-409]yyyyMMdd"),"")</f>
        <v>#VALUE!</v>
      </c>
      <c r="C4058" s="33" t="e">
        <f>IF(AND(TimeSpend[[#This Row],[Personnel number]]&lt;&gt;"",TimeSpend[[#This Row],[Date]]&lt;&gt;""),SUBSTITUTE(TimeSpend[[#This Row],[Hours]],",","."),"")</f>
        <v>#VALUE!</v>
      </c>
      <c r="D4058" t="e">
        <f>IF(AND(TimeSpend[[#This Row],[Personnel number]]&lt;&gt;"",TimeSpend[[#This Row],[Date]]&lt;&gt;""),TimeSpend[[#This Row],[Network]],"")</f>
        <v>#VALUE!</v>
      </c>
      <c r="E4058" t="e">
        <f>IF(AND(TimeSpend[[#This Row],[Personnel number]]&lt;&gt;"",TimeSpend[[#This Row],[Date]]&lt;&gt;""),TimeSpend[[#This Row],[Network Description]],"")</f>
        <v>#VALUE!</v>
      </c>
      <c r="F4058" t="e">
        <f>IF(AND(TimeSpend[[#This Row],[Personnel number]]&lt;&gt;"",TimeSpend[[#This Row],[Date]]&lt;&gt;""),TimeSpend[[#This Row],[Activity]],"")</f>
        <v>#VALUE!</v>
      </c>
      <c r="G4058" t="e">
        <f>IF(AND(TimeSpend[[#This Row],[Personnel number]]&lt;&gt;"",TimeSpend[[#This Row],[Date]]&lt;&gt;""),TimeSpend[[#This Row],[Activity description]],"")</f>
        <v>#VALUE!</v>
      </c>
      <c r="H4058" s="36" t="e">
        <f>IF(AND(TimeSpend[[#This Row],[Personnel number]]&lt;&gt;"",TimeSpend[[#This Row],[Date]]&lt;&gt;""),TimeSpend[[#This Row],[Start Time]],"")</f>
        <v>#VALUE!</v>
      </c>
      <c r="I4058" s="36" t="e">
        <f>IF(AND(TimeSpend[[#This Row],[Personnel number]]&lt;&gt;"",TimeSpend[[#This Row],[Date]]&lt;&gt;""),TimeSpend[[#This Row],[End Time]],"")</f>
        <v>#VALUE!</v>
      </c>
      <c r="J4058" t="e">
        <f>IF(AND(TimeSpend[[#This Row],[Personnel number]]&lt;&gt;"",TimeSpend[[#This Row],[Date]]&lt;&gt;""),TimeSpend[[#This Row],[Location]],"")</f>
        <v>#VALUE!</v>
      </c>
      <c r="K4058" t="e">
        <f>IF(AND(TimeSpend[[#This Row],[Personnel number]]&lt;&gt;"",TimeSpend[[#This Row],[Date]]&lt;&gt;""),TimeSpend[[#This Row],[Task]],"")</f>
        <v>#VALUE!</v>
      </c>
      <c r="L4058" t="e">
        <f>IF(AND(TimeSpend[[#This Row],[Personnel number]]&lt;&gt;"",TimeSpend[[#This Row],[Date]]&lt;&gt;""),Utilization!$J$2,"")</f>
        <v>#VALUE!</v>
      </c>
      <c r="M4058" t="e">
        <f>IF(AND(TimeSpend[[#This Row],[Personnel number]]&lt;&gt;"",TimeSpend[[#This Row],[Date]]&lt;&gt;""),TimeSpend[[#This Row],[Employee Name]],"")</f>
        <v>#VALUE!</v>
      </c>
      <c r="N4058" t="e">
        <f t="shared" si="126"/>
        <v>#VALUE!</v>
      </c>
      <c r="O4058" t="e">
        <f t="shared" si="127"/>
        <v>#VALUE!</v>
      </c>
      <c r="P4058" t="e">
        <f>IF(D4058&lt;&gt;"",VLOOKUP(D4058,Projects!B:C,2,0),"")</f>
        <v>#VALUE!</v>
      </c>
    </row>
    <row r="4059" spans="1:16" x14ac:dyDescent="0.25">
      <c r="A4059" t="e">
        <f>UPPER(IF(AND(TimeSpend[[#This Row],[Personnel number]]&lt;&gt;"",TimeSpend[[#This Row],[Date]]&lt;&gt;""),TimeSpend[[#This Row],[Personnel number]],""))</f>
        <v>#VALUE!</v>
      </c>
      <c r="B4059" s="85" t="e">
        <f>IF(AND(TimeSpend[[#This Row],[Personnel number]]&lt;&gt;"",TimeSpend[[#This Row],[Date]]&lt;&gt;""),TEXT(TimeSpend[[#This Row],[Date]],"[$-409]yyyyMMdd"),"")</f>
        <v>#VALUE!</v>
      </c>
      <c r="C4059" s="33" t="e">
        <f>IF(AND(TimeSpend[[#This Row],[Personnel number]]&lt;&gt;"",TimeSpend[[#This Row],[Date]]&lt;&gt;""),SUBSTITUTE(TimeSpend[[#This Row],[Hours]],",","."),"")</f>
        <v>#VALUE!</v>
      </c>
      <c r="D4059" t="e">
        <f>IF(AND(TimeSpend[[#This Row],[Personnel number]]&lt;&gt;"",TimeSpend[[#This Row],[Date]]&lt;&gt;""),TimeSpend[[#This Row],[Network]],"")</f>
        <v>#VALUE!</v>
      </c>
      <c r="E4059" t="e">
        <f>IF(AND(TimeSpend[[#This Row],[Personnel number]]&lt;&gt;"",TimeSpend[[#This Row],[Date]]&lt;&gt;""),TimeSpend[[#This Row],[Network Description]],"")</f>
        <v>#VALUE!</v>
      </c>
      <c r="F4059" t="e">
        <f>IF(AND(TimeSpend[[#This Row],[Personnel number]]&lt;&gt;"",TimeSpend[[#This Row],[Date]]&lt;&gt;""),TimeSpend[[#This Row],[Activity]],"")</f>
        <v>#VALUE!</v>
      </c>
      <c r="G4059" t="e">
        <f>IF(AND(TimeSpend[[#This Row],[Personnel number]]&lt;&gt;"",TimeSpend[[#This Row],[Date]]&lt;&gt;""),TimeSpend[[#This Row],[Activity description]],"")</f>
        <v>#VALUE!</v>
      </c>
      <c r="H4059" s="36" t="e">
        <f>IF(AND(TimeSpend[[#This Row],[Personnel number]]&lt;&gt;"",TimeSpend[[#This Row],[Date]]&lt;&gt;""),TimeSpend[[#This Row],[Start Time]],"")</f>
        <v>#VALUE!</v>
      </c>
      <c r="I4059" s="36" t="e">
        <f>IF(AND(TimeSpend[[#This Row],[Personnel number]]&lt;&gt;"",TimeSpend[[#This Row],[Date]]&lt;&gt;""),TimeSpend[[#This Row],[End Time]],"")</f>
        <v>#VALUE!</v>
      </c>
      <c r="J4059" t="e">
        <f>IF(AND(TimeSpend[[#This Row],[Personnel number]]&lt;&gt;"",TimeSpend[[#This Row],[Date]]&lt;&gt;""),TimeSpend[[#This Row],[Location]],"")</f>
        <v>#VALUE!</v>
      </c>
      <c r="K4059" t="e">
        <f>IF(AND(TimeSpend[[#This Row],[Personnel number]]&lt;&gt;"",TimeSpend[[#This Row],[Date]]&lt;&gt;""),TimeSpend[[#This Row],[Task]],"")</f>
        <v>#VALUE!</v>
      </c>
      <c r="L4059" t="e">
        <f>IF(AND(TimeSpend[[#This Row],[Personnel number]]&lt;&gt;"",TimeSpend[[#This Row],[Date]]&lt;&gt;""),Utilization!$J$2,"")</f>
        <v>#VALUE!</v>
      </c>
      <c r="M4059" t="e">
        <f>IF(AND(TimeSpend[[#This Row],[Personnel number]]&lt;&gt;"",TimeSpend[[#This Row],[Date]]&lt;&gt;""),TimeSpend[[#This Row],[Employee Name]],"")</f>
        <v>#VALUE!</v>
      </c>
      <c r="N4059" t="e">
        <f t="shared" si="126"/>
        <v>#VALUE!</v>
      </c>
      <c r="O4059" t="e">
        <f t="shared" si="127"/>
        <v>#VALUE!</v>
      </c>
      <c r="P4059" t="e">
        <f>IF(D4059&lt;&gt;"",VLOOKUP(D4059,Projects!B:C,2,0),"")</f>
        <v>#VALUE!</v>
      </c>
    </row>
    <row r="4060" spans="1:16" x14ac:dyDescent="0.25">
      <c r="A4060" t="e">
        <f>UPPER(IF(AND(TimeSpend[[#This Row],[Personnel number]]&lt;&gt;"",TimeSpend[[#This Row],[Date]]&lt;&gt;""),TimeSpend[[#This Row],[Personnel number]],""))</f>
        <v>#VALUE!</v>
      </c>
      <c r="B4060" s="85" t="e">
        <f>IF(AND(TimeSpend[[#This Row],[Personnel number]]&lt;&gt;"",TimeSpend[[#This Row],[Date]]&lt;&gt;""),TEXT(TimeSpend[[#This Row],[Date]],"[$-409]yyyyMMdd"),"")</f>
        <v>#VALUE!</v>
      </c>
      <c r="C4060" s="33" t="e">
        <f>IF(AND(TimeSpend[[#This Row],[Personnel number]]&lt;&gt;"",TimeSpend[[#This Row],[Date]]&lt;&gt;""),SUBSTITUTE(TimeSpend[[#This Row],[Hours]],",","."),"")</f>
        <v>#VALUE!</v>
      </c>
      <c r="D4060" t="e">
        <f>IF(AND(TimeSpend[[#This Row],[Personnel number]]&lt;&gt;"",TimeSpend[[#This Row],[Date]]&lt;&gt;""),TimeSpend[[#This Row],[Network]],"")</f>
        <v>#VALUE!</v>
      </c>
      <c r="E4060" t="e">
        <f>IF(AND(TimeSpend[[#This Row],[Personnel number]]&lt;&gt;"",TimeSpend[[#This Row],[Date]]&lt;&gt;""),TimeSpend[[#This Row],[Network Description]],"")</f>
        <v>#VALUE!</v>
      </c>
      <c r="F4060" t="e">
        <f>IF(AND(TimeSpend[[#This Row],[Personnel number]]&lt;&gt;"",TimeSpend[[#This Row],[Date]]&lt;&gt;""),TimeSpend[[#This Row],[Activity]],"")</f>
        <v>#VALUE!</v>
      </c>
      <c r="G4060" t="e">
        <f>IF(AND(TimeSpend[[#This Row],[Personnel number]]&lt;&gt;"",TimeSpend[[#This Row],[Date]]&lt;&gt;""),TimeSpend[[#This Row],[Activity description]],"")</f>
        <v>#VALUE!</v>
      </c>
      <c r="H4060" s="36" t="e">
        <f>IF(AND(TimeSpend[[#This Row],[Personnel number]]&lt;&gt;"",TimeSpend[[#This Row],[Date]]&lt;&gt;""),TimeSpend[[#This Row],[Start Time]],"")</f>
        <v>#VALUE!</v>
      </c>
      <c r="I4060" s="36" t="e">
        <f>IF(AND(TimeSpend[[#This Row],[Personnel number]]&lt;&gt;"",TimeSpend[[#This Row],[Date]]&lt;&gt;""),TimeSpend[[#This Row],[End Time]],"")</f>
        <v>#VALUE!</v>
      </c>
      <c r="J4060" t="e">
        <f>IF(AND(TimeSpend[[#This Row],[Personnel number]]&lt;&gt;"",TimeSpend[[#This Row],[Date]]&lt;&gt;""),TimeSpend[[#This Row],[Location]],"")</f>
        <v>#VALUE!</v>
      </c>
      <c r="K4060" t="e">
        <f>IF(AND(TimeSpend[[#This Row],[Personnel number]]&lt;&gt;"",TimeSpend[[#This Row],[Date]]&lt;&gt;""),TimeSpend[[#This Row],[Task]],"")</f>
        <v>#VALUE!</v>
      </c>
      <c r="L4060" t="e">
        <f>IF(AND(TimeSpend[[#This Row],[Personnel number]]&lt;&gt;"",TimeSpend[[#This Row],[Date]]&lt;&gt;""),Utilization!$J$2,"")</f>
        <v>#VALUE!</v>
      </c>
      <c r="M4060" t="e">
        <f>IF(AND(TimeSpend[[#This Row],[Personnel number]]&lt;&gt;"",TimeSpend[[#This Row],[Date]]&lt;&gt;""),TimeSpend[[#This Row],[Employee Name]],"")</f>
        <v>#VALUE!</v>
      </c>
      <c r="N4060" t="e">
        <f t="shared" si="126"/>
        <v>#VALUE!</v>
      </c>
      <c r="O4060" t="e">
        <f t="shared" si="127"/>
        <v>#VALUE!</v>
      </c>
      <c r="P4060" t="e">
        <f>IF(D4060&lt;&gt;"",VLOOKUP(D4060,Projects!B:C,2,0),"")</f>
        <v>#VALUE!</v>
      </c>
    </row>
    <row r="4061" spans="1:16" x14ac:dyDescent="0.25">
      <c r="A4061" t="e">
        <f>UPPER(IF(AND(TimeSpend[[#This Row],[Personnel number]]&lt;&gt;"",TimeSpend[[#This Row],[Date]]&lt;&gt;""),TimeSpend[[#This Row],[Personnel number]],""))</f>
        <v>#VALUE!</v>
      </c>
      <c r="B4061" s="85" t="e">
        <f>IF(AND(TimeSpend[[#This Row],[Personnel number]]&lt;&gt;"",TimeSpend[[#This Row],[Date]]&lt;&gt;""),TEXT(TimeSpend[[#This Row],[Date]],"[$-409]yyyyMMdd"),"")</f>
        <v>#VALUE!</v>
      </c>
      <c r="C4061" s="33" t="e">
        <f>IF(AND(TimeSpend[[#This Row],[Personnel number]]&lt;&gt;"",TimeSpend[[#This Row],[Date]]&lt;&gt;""),SUBSTITUTE(TimeSpend[[#This Row],[Hours]],",","."),"")</f>
        <v>#VALUE!</v>
      </c>
      <c r="D4061" t="e">
        <f>IF(AND(TimeSpend[[#This Row],[Personnel number]]&lt;&gt;"",TimeSpend[[#This Row],[Date]]&lt;&gt;""),TimeSpend[[#This Row],[Network]],"")</f>
        <v>#VALUE!</v>
      </c>
      <c r="E4061" t="e">
        <f>IF(AND(TimeSpend[[#This Row],[Personnel number]]&lt;&gt;"",TimeSpend[[#This Row],[Date]]&lt;&gt;""),TimeSpend[[#This Row],[Network Description]],"")</f>
        <v>#VALUE!</v>
      </c>
      <c r="F4061" t="e">
        <f>IF(AND(TimeSpend[[#This Row],[Personnel number]]&lt;&gt;"",TimeSpend[[#This Row],[Date]]&lt;&gt;""),TimeSpend[[#This Row],[Activity]],"")</f>
        <v>#VALUE!</v>
      </c>
      <c r="G4061" t="e">
        <f>IF(AND(TimeSpend[[#This Row],[Personnel number]]&lt;&gt;"",TimeSpend[[#This Row],[Date]]&lt;&gt;""),TimeSpend[[#This Row],[Activity description]],"")</f>
        <v>#VALUE!</v>
      </c>
      <c r="H4061" s="36" t="e">
        <f>IF(AND(TimeSpend[[#This Row],[Personnel number]]&lt;&gt;"",TimeSpend[[#This Row],[Date]]&lt;&gt;""),TimeSpend[[#This Row],[Start Time]],"")</f>
        <v>#VALUE!</v>
      </c>
      <c r="I4061" s="36" t="e">
        <f>IF(AND(TimeSpend[[#This Row],[Personnel number]]&lt;&gt;"",TimeSpend[[#This Row],[Date]]&lt;&gt;""),TimeSpend[[#This Row],[End Time]],"")</f>
        <v>#VALUE!</v>
      </c>
      <c r="J4061" t="e">
        <f>IF(AND(TimeSpend[[#This Row],[Personnel number]]&lt;&gt;"",TimeSpend[[#This Row],[Date]]&lt;&gt;""),TimeSpend[[#This Row],[Location]],"")</f>
        <v>#VALUE!</v>
      </c>
      <c r="K4061" t="e">
        <f>IF(AND(TimeSpend[[#This Row],[Personnel number]]&lt;&gt;"",TimeSpend[[#This Row],[Date]]&lt;&gt;""),TimeSpend[[#This Row],[Task]],"")</f>
        <v>#VALUE!</v>
      </c>
      <c r="L4061" t="e">
        <f>IF(AND(TimeSpend[[#This Row],[Personnel number]]&lt;&gt;"",TimeSpend[[#This Row],[Date]]&lt;&gt;""),Utilization!$J$2,"")</f>
        <v>#VALUE!</v>
      </c>
      <c r="M4061" t="e">
        <f>IF(AND(TimeSpend[[#This Row],[Personnel number]]&lt;&gt;"",TimeSpend[[#This Row],[Date]]&lt;&gt;""),TimeSpend[[#This Row],[Employee Name]],"")</f>
        <v>#VALUE!</v>
      </c>
      <c r="N4061" t="e">
        <f t="shared" si="126"/>
        <v>#VALUE!</v>
      </c>
      <c r="O4061" t="e">
        <f t="shared" si="127"/>
        <v>#VALUE!</v>
      </c>
      <c r="P4061" t="e">
        <f>IF(D4061&lt;&gt;"",VLOOKUP(D4061,Projects!B:C,2,0),"")</f>
        <v>#VALUE!</v>
      </c>
    </row>
    <row r="4062" spans="1:16" x14ac:dyDescent="0.25">
      <c r="A4062" t="e">
        <f>UPPER(IF(AND(TimeSpend[[#This Row],[Personnel number]]&lt;&gt;"",TimeSpend[[#This Row],[Date]]&lt;&gt;""),TimeSpend[[#This Row],[Personnel number]],""))</f>
        <v>#VALUE!</v>
      </c>
      <c r="B4062" s="85" t="e">
        <f>IF(AND(TimeSpend[[#This Row],[Personnel number]]&lt;&gt;"",TimeSpend[[#This Row],[Date]]&lt;&gt;""),TEXT(TimeSpend[[#This Row],[Date]],"[$-409]yyyyMMdd"),"")</f>
        <v>#VALUE!</v>
      </c>
      <c r="C4062" s="33" t="e">
        <f>IF(AND(TimeSpend[[#This Row],[Personnel number]]&lt;&gt;"",TimeSpend[[#This Row],[Date]]&lt;&gt;""),SUBSTITUTE(TimeSpend[[#This Row],[Hours]],",","."),"")</f>
        <v>#VALUE!</v>
      </c>
      <c r="D4062" t="e">
        <f>IF(AND(TimeSpend[[#This Row],[Personnel number]]&lt;&gt;"",TimeSpend[[#This Row],[Date]]&lt;&gt;""),TimeSpend[[#This Row],[Network]],"")</f>
        <v>#VALUE!</v>
      </c>
      <c r="E4062" t="e">
        <f>IF(AND(TimeSpend[[#This Row],[Personnel number]]&lt;&gt;"",TimeSpend[[#This Row],[Date]]&lt;&gt;""),TimeSpend[[#This Row],[Network Description]],"")</f>
        <v>#VALUE!</v>
      </c>
      <c r="F4062" t="e">
        <f>IF(AND(TimeSpend[[#This Row],[Personnel number]]&lt;&gt;"",TimeSpend[[#This Row],[Date]]&lt;&gt;""),TimeSpend[[#This Row],[Activity]],"")</f>
        <v>#VALUE!</v>
      </c>
      <c r="G4062" t="e">
        <f>IF(AND(TimeSpend[[#This Row],[Personnel number]]&lt;&gt;"",TimeSpend[[#This Row],[Date]]&lt;&gt;""),TimeSpend[[#This Row],[Activity description]],"")</f>
        <v>#VALUE!</v>
      </c>
      <c r="H4062" s="36" t="e">
        <f>IF(AND(TimeSpend[[#This Row],[Personnel number]]&lt;&gt;"",TimeSpend[[#This Row],[Date]]&lt;&gt;""),TimeSpend[[#This Row],[Start Time]],"")</f>
        <v>#VALUE!</v>
      </c>
      <c r="I4062" s="36" t="e">
        <f>IF(AND(TimeSpend[[#This Row],[Personnel number]]&lt;&gt;"",TimeSpend[[#This Row],[Date]]&lt;&gt;""),TimeSpend[[#This Row],[End Time]],"")</f>
        <v>#VALUE!</v>
      </c>
      <c r="J4062" t="e">
        <f>IF(AND(TimeSpend[[#This Row],[Personnel number]]&lt;&gt;"",TimeSpend[[#This Row],[Date]]&lt;&gt;""),TimeSpend[[#This Row],[Location]],"")</f>
        <v>#VALUE!</v>
      </c>
      <c r="K4062" t="e">
        <f>IF(AND(TimeSpend[[#This Row],[Personnel number]]&lt;&gt;"",TimeSpend[[#This Row],[Date]]&lt;&gt;""),TimeSpend[[#This Row],[Task]],"")</f>
        <v>#VALUE!</v>
      </c>
      <c r="L4062" t="e">
        <f>IF(AND(TimeSpend[[#This Row],[Personnel number]]&lt;&gt;"",TimeSpend[[#This Row],[Date]]&lt;&gt;""),Utilization!$J$2,"")</f>
        <v>#VALUE!</v>
      </c>
      <c r="M4062" t="e">
        <f>IF(AND(TimeSpend[[#This Row],[Personnel number]]&lt;&gt;"",TimeSpend[[#This Row],[Date]]&lt;&gt;""),TimeSpend[[#This Row],[Employee Name]],"")</f>
        <v>#VALUE!</v>
      </c>
      <c r="N4062" t="e">
        <f t="shared" si="126"/>
        <v>#VALUE!</v>
      </c>
      <c r="O4062" t="e">
        <f t="shared" si="127"/>
        <v>#VALUE!</v>
      </c>
      <c r="P4062" t="e">
        <f>IF(D4062&lt;&gt;"",VLOOKUP(D4062,Projects!B:C,2,0),"")</f>
        <v>#VALUE!</v>
      </c>
    </row>
    <row r="4063" spans="1:16" x14ac:dyDescent="0.25">
      <c r="A4063" t="e">
        <f>UPPER(IF(AND(TimeSpend[[#This Row],[Personnel number]]&lt;&gt;"",TimeSpend[[#This Row],[Date]]&lt;&gt;""),TimeSpend[[#This Row],[Personnel number]],""))</f>
        <v>#VALUE!</v>
      </c>
      <c r="B4063" s="85" t="e">
        <f>IF(AND(TimeSpend[[#This Row],[Personnel number]]&lt;&gt;"",TimeSpend[[#This Row],[Date]]&lt;&gt;""),TEXT(TimeSpend[[#This Row],[Date]],"[$-409]yyyyMMdd"),"")</f>
        <v>#VALUE!</v>
      </c>
      <c r="C4063" s="33" t="e">
        <f>IF(AND(TimeSpend[[#This Row],[Personnel number]]&lt;&gt;"",TimeSpend[[#This Row],[Date]]&lt;&gt;""),SUBSTITUTE(TimeSpend[[#This Row],[Hours]],",","."),"")</f>
        <v>#VALUE!</v>
      </c>
      <c r="D4063" t="e">
        <f>IF(AND(TimeSpend[[#This Row],[Personnel number]]&lt;&gt;"",TimeSpend[[#This Row],[Date]]&lt;&gt;""),TimeSpend[[#This Row],[Network]],"")</f>
        <v>#VALUE!</v>
      </c>
      <c r="E4063" t="e">
        <f>IF(AND(TimeSpend[[#This Row],[Personnel number]]&lt;&gt;"",TimeSpend[[#This Row],[Date]]&lt;&gt;""),TimeSpend[[#This Row],[Network Description]],"")</f>
        <v>#VALUE!</v>
      </c>
      <c r="F4063" t="e">
        <f>IF(AND(TimeSpend[[#This Row],[Personnel number]]&lt;&gt;"",TimeSpend[[#This Row],[Date]]&lt;&gt;""),TimeSpend[[#This Row],[Activity]],"")</f>
        <v>#VALUE!</v>
      </c>
      <c r="G4063" t="e">
        <f>IF(AND(TimeSpend[[#This Row],[Personnel number]]&lt;&gt;"",TimeSpend[[#This Row],[Date]]&lt;&gt;""),TimeSpend[[#This Row],[Activity description]],"")</f>
        <v>#VALUE!</v>
      </c>
      <c r="H4063" s="36" t="e">
        <f>IF(AND(TimeSpend[[#This Row],[Personnel number]]&lt;&gt;"",TimeSpend[[#This Row],[Date]]&lt;&gt;""),TimeSpend[[#This Row],[Start Time]],"")</f>
        <v>#VALUE!</v>
      </c>
      <c r="I4063" s="36" t="e">
        <f>IF(AND(TimeSpend[[#This Row],[Personnel number]]&lt;&gt;"",TimeSpend[[#This Row],[Date]]&lt;&gt;""),TimeSpend[[#This Row],[End Time]],"")</f>
        <v>#VALUE!</v>
      </c>
      <c r="J4063" t="e">
        <f>IF(AND(TimeSpend[[#This Row],[Personnel number]]&lt;&gt;"",TimeSpend[[#This Row],[Date]]&lt;&gt;""),TimeSpend[[#This Row],[Location]],"")</f>
        <v>#VALUE!</v>
      </c>
      <c r="K4063" t="e">
        <f>IF(AND(TimeSpend[[#This Row],[Personnel number]]&lt;&gt;"",TimeSpend[[#This Row],[Date]]&lt;&gt;""),TimeSpend[[#This Row],[Task]],"")</f>
        <v>#VALUE!</v>
      </c>
      <c r="L4063" t="e">
        <f>IF(AND(TimeSpend[[#This Row],[Personnel number]]&lt;&gt;"",TimeSpend[[#This Row],[Date]]&lt;&gt;""),Utilization!$J$2,"")</f>
        <v>#VALUE!</v>
      </c>
      <c r="M4063" t="e">
        <f>IF(AND(TimeSpend[[#This Row],[Personnel number]]&lt;&gt;"",TimeSpend[[#This Row],[Date]]&lt;&gt;""),TimeSpend[[#This Row],[Employee Name]],"")</f>
        <v>#VALUE!</v>
      </c>
      <c r="N4063" t="e">
        <f t="shared" si="126"/>
        <v>#VALUE!</v>
      </c>
      <c r="O4063" t="e">
        <f t="shared" si="127"/>
        <v>#VALUE!</v>
      </c>
      <c r="P4063" t="e">
        <f>IF(D4063&lt;&gt;"",VLOOKUP(D4063,Projects!B:C,2,0),"")</f>
        <v>#VALUE!</v>
      </c>
    </row>
    <row r="4064" spans="1:16" x14ac:dyDescent="0.25">
      <c r="A4064" t="e">
        <f>UPPER(IF(AND(TimeSpend[[#This Row],[Personnel number]]&lt;&gt;"",TimeSpend[[#This Row],[Date]]&lt;&gt;""),TimeSpend[[#This Row],[Personnel number]],""))</f>
        <v>#VALUE!</v>
      </c>
      <c r="B4064" s="85" t="e">
        <f>IF(AND(TimeSpend[[#This Row],[Personnel number]]&lt;&gt;"",TimeSpend[[#This Row],[Date]]&lt;&gt;""),TEXT(TimeSpend[[#This Row],[Date]],"[$-409]yyyyMMdd"),"")</f>
        <v>#VALUE!</v>
      </c>
      <c r="C4064" s="33" t="e">
        <f>IF(AND(TimeSpend[[#This Row],[Personnel number]]&lt;&gt;"",TimeSpend[[#This Row],[Date]]&lt;&gt;""),SUBSTITUTE(TimeSpend[[#This Row],[Hours]],",","."),"")</f>
        <v>#VALUE!</v>
      </c>
      <c r="D4064" t="e">
        <f>IF(AND(TimeSpend[[#This Row],[Personnel number]]&lt;&gt;"",TimeSpend[[#This Row],[Date]]&lt;&gt;""),TimeSpend[[#This Row],[Network]],"")</f>
        <v>#VALUE!</v>
      </c>
      <c r="E4064" t="e">
        <f>IF(AND(TimeSpend[[#This Row],[Personnel number]]&lt;&gt;"",TimeSpend[[#This Row],[Date]]&lt;&gt;""),TimeSpend[[#This Row],[Network Description]],"")</f>
        <v>#VALUE!</v>
      </c>
      <c r="F4064" t="e">
        <f>IF(AND(TimeSpend[[#This Row],[Personnel number]]&lt;&gt;"",TimeSpend[[#This Row],[Date]]&lt;&gt;""),TimeSpend[[#This Row],[Activity]],"")</f>
        <v>#VALUE!</v>
      </c>
      <c r="G4064" t="e">
        <f>IF(AND(TimeSpend[[#This Row],[Personnel number]]&lt;&gt;"",TimeSpend[[#This Row],[Date]]&lt;&gt;""),TimeSpend[[#This Row],[Activity description]],"")</f>
        <v>#VALUE!</v>
      </c>
      <c r="H4064" s="36" t="e">
        <f>IF(AND(TimeSpend[[#This Row],[Personnel number]]&lt;&gt;"",TimeSpend[[#This Row],[Date]]&lt;&gt;""),TimeSpend[[#This Row],[Start Time]],"")</f>
        <v>#VALUE!</v>
      </c>
      <c r="I4064" s="36" t="e">
        <f>IF(AND(TimeSpend[[#This Row],[Personnel number]]&lt;&gt;"",TimeSpend[[#This Row],[Date]]&lt;&gt;""),TimeSpend[[#This Row],[End Time]],"")</f>
        <v>#VALUE!</v>
      </c>
      <c r="J4064" t="e">
        <f>IF(AND(TimeSpend[[#This Row],[Personnel number]]&lt;&gt;"",TimeSpend[[#This Row],[Date]]&lt;&gt;""),TimeSpend[[#This Row],[Location]],"")</f>
        <v>#VALUE!</v>
      </c>
      <c r="K4064" t="e">
        <f>IF(AND(TimeSpend[[#This Row],[Personnel number]]&lt;&gt;"",TimeSpend[[#This Row],[Date]]&lt;&gt;""),TimeSpend[[#This Row],[Task]],"")</f>
        <v>#VALUE!</v>
      </c>
      <c r="L4064" t="e">
        <f>IF(AND(TimeSpend[[#This Row],[Personnel number]]&lt;&gt;"",TimeSpend[[#This Row],[Date]]&lt;&gt;""),Utilization!$J$2,"")</f>
        <v>#VALUE!</v>
      </c>
      <c r="M4064" t="e">
        <f>IF(AND(TimeSpend[[#This Row],[Personnel number]]&lt;&gt;"",TimeSpend[[#This Row],[Date]]&lt;&gt;""),TimeSpend[[#This Row],[Employee Name]],"")</f>
        <v>#VALUE!</v>
      </c>
      <c r="N4064" t="e">
        <f t="shared" si="126"/>
        <v>#VALUE!</v>
      </c>
      <c r="O4064" t="e">
        <f t="shared" si="127"/>
        <v>#VALUE!</v>
      </c>
      <c r="P4064" t="e">
        <f>IF(D4064&lt;&gt;"",VLOOKUP(D4064,Projects!B:C,2,0),"")</f>
        <v>#VALUE!</v>
      </c>
    </row>
    <row r="4065" spans="1:16" x14ac:dyDescent="0.25">
      <c r="A4065" t="e">
        <f>UPPER(IF(AND(TimeSpend[[#This Row],[Personnel number]]&lt;&gt;"",TimeSpend[[#This Row],[Date]]&lt;&gt;""),TimeSpend[[#This Row],[Personnel number]],""))</f>
        <v>#VALUE!</v>
      </c>
      <c r="B4065" s="85" t="e">
        <f>IF(AND(TimeSpend[[#This Row],[Personnel number]]&lt;&gt;"",TimeSpend[[#This Row],[Date]]&lt;&gt;""),TEXT(TimeSpend[[#This Row],[Date]],"[$-409]yyyyMMdd"),"")</f>
        <v>#VALUE!</v>
      </c>
      <c r="C4065" s="33" t="e">
        <f>IF(AND(TimeSpend[[#This Row],[Personnel number]]&lt;&gt;"",TimeSpend[[#This Row],[Date]]&lt;&gt;""),SUBSTITUTE(TimeSpend[[#This Row],[Hours]],",","."),"")</f>
        <v>#VALUE!</v>
      </c>
      <c r="D4065" t="e">
        <f>IF(AND(TimeSpend[[#This Row],[Personnel number]]&lt;&gt;"",TimeSpend[[#This Row],[Date]]&lt;&gt;""),TimeSpend[[#This Row],[Network]],"")</f>
        <v>#VALUE!</v>
      </c>
      <c r="E4065" t="e">
        <f>IF(AND(TimeSpend[[#This Row],[Personnel number]]&lt;&gt;"",TimeSpend[[#This Row],[Date]]&lt;&gt;""),TimeSpend[[#This Row],[Network Description]],"")</f>
        <v>#VALUE!</v>
      </c>
      <c r="F4065" t="e">
        <f>IF(AND(TimeSpend[[#This Row],[Personnel number]]&lt;&gt;"",TimeSpend[[#This Row],[Date]]&lt;&gt;""),TimeSpend[[#This Row],[Activity]],"")</f>
        <v>#VALUE!</v>
      </c>
      <c r="G4065" t="e">
        <f>IF(AND(TimeSpend[[#This Row],[Personnel number]]&lt;&gt;"",TimeSpend[[#This Row],[Date]]&lt;&gt;""),TimeSpend[[#This Row],[Activity description]],"")</f>
        <v>#VALUE!</v>
      </c>
      <c r="H4065" s="36" t="e">
        <f>IF(AND(TimeSpend[[#This Row],[Personnel number]]&lt;&gt;"",TimeSpend[[#This Row],[Date]]&lt;&gt;""),TimeSpend[[#This Row],[Start Time]],"")</f>
        <v>#VALUE!</v>
      </c>
      <c r="I4065" s="36" t="e">
        <f>IF(AND(TimeSpend[[#This Row],[Personnel number]]&lt;&gt;"",TimeSpend[[#This Row],[Date]]&lt;&gt;""),TimeSpend[[#This Row],[End Time]],"")</f>
        <v>#VALUE!</v>
      </c>
      <c r="J4065" t="e">
        <f>IF(AND(TimeSpend[[#This Row],[Personnel number]]&lt;&gt;"",TimeSpend[[#This Row],[Date]]&lt;&gt;""),TimeSpend[[#This Row],[Location]],"")</f>
        <v>#VALUE!</v>
      </c>
      <c r="K4065" t="e">
        <f>IF(AND(TimeSpend[[#This Row],[Personnel number]]&lt;&gt;"",TimeSpend[[#This Row],[Date]]&lt;&gt;""),TimeSpend[[#This Row],[Task]],"")</f>
        <v>#VALUE!</v>
      </c>
      <c r="L4065" t="e">
        <f>IF(AND(TimeSpend[[#This Row],[Personnel number]]&lt;&gt;"",TimeSpend[[#This Row],[Date]]&lt;&gt;""),Utilization!$J$2,"")</f>
        <v>#VALUE!</v>
      </c>
      <c r="M4065" t="e">
        <f>IF(AND(TimeSpend[[#This Row],[Personnel number]]&lt;&gt;"",TimeSpend[[#This Row],[Date]]&lt;&gt;""),TimeSpend[[#This Row],[Employee Name]],"")</f>
        <v>#VALUE!</v>
      </c>
      <c r="N4065" t="e">
        <f t="shared" si="126"/>
        <v>#VALUE!</v>
      </c>
      <c r="O4065" t="e">
        <f t="shared" si="127"/>
        <v>#VALUE!</v>
      </c>
      <c r="P4065" t="e">
        <f>IF(D4065&lt;&gt;"",VLOOKUP(D4065,Projects!B:C,2,0),"")</f>
        <v>#VALUE!</v>
      </c>
    </row>
    <row r="4066" spans="1:16" x14ac:dyDescent="0.25">
      <c r="A4066" t="e">
        <f>UPPER(IF(AND(TimeSpend[[#This Row],[Personnel number]]&lt;&gt;"",TimeSpend[[#This Row],[Date]]&lt;&gt;""),TimeSpend[[#This Row],[Personnel number]],""))</f>
        <v>#VALUE!</v>
      </c>
      <c r="B4066" s="85" t="e">
        <f>IF(AND(TimeSpend[[#This Row],[Personnel number]]&lt;&gt;"",TimeSpend[[#This Row],[Date]]&lt;&gt;""),TEXT(TimeSpend[[#This Row],[Date]],"[$-409]yyyyMMdd"),"")</f>
        <v>#VALUE!</v>
      </c>
      <c r="C4066" s="33" t="e">
        <f>IF(AND(TimeSpend[[#This Row],[Personnel number]]&lt;&gt;"",TimeSpend[[#This Row],[Date]]&lt;&gt;""),SUBSTITUTE(TimeSpend[[#This Row],[Hours]],",","."),"")</f>
        <v>#VALUE!</v>
      </c>
      <c r="D4066" t="e">
        <f>IF(AND(TimeSpend[[#This Row],[Personnel number]]&lt;&gt;"",TimeSpend[[#This Row],[Date]]&lt;&gt;""),TimeSpend[[#This Row],[Network]],"")</f>
        <v>#VALUE!</v>
      </c>
      <c r="E4066" t="e">
        <f>IF(AND(TimeSpend[[#This Row],[Personnel number]]&lt;&gt;"",TimeSpend[[#This Row],[Date]]&lt;&gt;""),TimeSpend[[#This Row],[Network Description]],"")</f>
        <v>#VALUE!</v>
      </c>
      <c r="F4066" t="e">
        <f>IF(AND(TimeSpend[[#This Row],[Personnel number]]&lt;&gt;"",TimeSpend[[#This Row],[Date]]&lt;&gt;""),TimeSpend[[#This Row],[Activity]],"")</f>
        <v>#VALUE!</v>
      </c>
      <c r="G4066" t="e">
        <f>IF(AND(TimeSpend[[#This Row],[Personnel number]]&lt;&gt;"",TimeSpend[[#This Row],[Date]]&lt;&gt;""),TimeSpend[[#This Row],[Activity description]],"")</f>
        <v>#VALUE!</v>
      </c>
      <c r="H4066" s="36" t="e">
        <f>IF(AND(TimeSpend[[#This Row],[Personnel number]]&lt;&gt;"",TimeSpend[[#This Row],[Date]]&lt;&gt;""),TimeSpend[[#This Row],[Start Time]],"")</f>
        <v>#VALUE!</v>
      </c>
      <c r="I4066" s="36" t="e">
        <f>IF(AND(TimeSpend[[#This Row],[Personnel number]]&lt;&gt;"",TimeSpend[[#This Row],[Date]]&lt;&gt;""),TimeSpend[[#This Row],[End Time]],"")</f>
        <v>#VALUE!</v>
      </c>
      <c r="J4066" t="e">
        <f>IF(AND(TimeSpend[[#This Row],[Personnel number]]&lt;&gt;"",TimeSpend[[#This Row],[Date]]&lt;&gt;""),TimeSpend[[#This Row],[Location]],"")</f>
        <v>#VALUE!</v>
      </c>
      <c r="K4066" t="e">
        <f>IF(AND(TimeSpend[[#This Row],[Personnel number]]&lt;&gt;"",TimeSpend[[#This Row],[Date]]&lt;&gt;""),TimeSpend[[#This Row],[Task]],"")</f>
        <v>#VALUE!</v>
      </c>
      <c r="L4066" t="e">
        <f>IF(AND(TimeSpend[[#This Row],[Personnel number]]&lt;&gt;"",TimeSpend[[#This Row],[Date]]&lt;&gt;""),Utilization!$J$2,"")</f>
        <v>#VALUE!</v>
      </c>
      <c r="M4066" t="e">
        <f>IF(AND(TimeSpend[[#This Row],[Personnel number]]&lt;&gt;"",TimeSpend[[#This Row],[Date]]&lt;&gt;""),TimeSpend[[#This Row],[Employee Name]],"")</f>
        <v>#VALUE!</v>
      </c>
      <c r="N4066" t="e">
        <f t="shared" si="126"/>
        <v>#VALUE!</v>
      </c>
      <c r="O4066" t="e">
        <f t="shared" si="127"/>
        <v>#VALUE!</v>
      </c>
      <c r="P4066" t="e">
        <f>IF(D4066&lt;&gt;"",VLOOKUP(D4066,Projects!B:C,2,0),"")</f>
        <v>#VALUE!</v>
      </c>
    </row>
    <row r="4067" spans="1:16" x14ac:dyDescent="0.25">
      <c r="A4067" t="e">
        <f>UPPER(IF(AND(TimeSpend[[#This Row],[Personnel number]]&lt;&gt;"",TimeSpend[[#This Row],[Date]]&lt;&gt;""),TimeSpend[[#This Row],[Personnel number]],""))</f>
        <v>#VALUE!</v>
      </c>
      <c r="B4067" s="85" t="e">
        <f>IF(AND(TimeSpend[[#This Row],[Personnel number]]&lt;&gt;"",TimeSpend[[#This Row],[Date]]&lt;&gt;""),TEXT(TimeSpend[[#This Row],[Date]],"[$-409]yyyyMMdd"),"")</f>
        <v>#VALUE!</v>
      </c>
      <c r="C4067" s="33" t="e">
        <f>IF(AND(TimeSpend[[#This Row],[Personnel number]]&lt;&gt;"",TimeSpend[[#This Row],[Date]]&lt;&gt;""),SUBSTITUTE(TimeSpend[[#This Row],[Hours]],",","."),"")</f>
        <v>#VALUE!</v>
      </c>
      <c r="D4067" t="e">
        <f>IF(AND(TimeSpend[[#This Row],[Personnel number]]&lt;&gt;"",TimeSpend[[#This Row],[Date]]&lt;&gt;""),TimeSpend[[#This Row],[Network]],"")</f>
        <v>#VALUE!</v>
      </c>
      <c r="E4067" t="e">
        <f>IF(AND(TimeSpend[[#This Row],[Personnel number]]&lt;&gt;"",TimeSpend[[#This Row],[Date]]&lt;&gt;""),TimeSpend[[#This Row],[Network Description]],"")</f>
        <v>#VALUE!</v>
      </c>
      <c r="F4067" t="e">
        <f>IF(AND(TimeSpend[[#This Row],[Personnel number]]&lt;&gt;"",TimeSpend[[#This Row],[Date]]&lt;&gt;""),TimeSpend[[#This Row],[Activity]],"")</f>
        <v>#VALUE!</v>
      </c>
      <c r="G4067" t="e">
        <f>IF(AND(TimeSpend[[#This Row],[Personnel number]]&lt;&gt;"",TimeSpend[[#This Row],[Date]]&lt;&gt;""),TimeSpend[[#This Row],[Activity description]],"")</f>
        <v>#VALUE!</v>
      </c>
      <c r="H4067" s="36" t="e">
        <f>IF(AND(TimeSpend[[#This Row],[Personnel number]]&lt;&gt;"",TimeSpend[[#This Row],[Date]]&lt;&gt;""),TimeSpend[[#This Row],[Start Time]],"")</f>
        <v>#VALUE!</v>
      </c>
      <c r="I4067" s="36" t="e">
        <f>IF(AND(TimeSpend[[#This Row],[Personnel number]]&lt;&gt;"",TimeSpend[[#This Row],[Date]]&lt;&gt;""),TimeSpend[[#This Row],[End Time]],"")</f>
        <v>#VALUE!</v>
      </c>
      <c r="J4067" t="e">
        <f>IF(AND(TimeSpend[[#This Row],[Personnel number]]&lt;&gt;"",TimeSpend[[#This Row],[Date]]&lt;&gt;""),TimeSpend[[#This Row],[Location]],"")</f>
        <v>#VALUE!</v>
      </c>
      <c r="K4067" t="e">
        <f>IF(AND(TimeSpend[[#This Row],[Personnel number]]&lt;&gt;"",TimeSpend[[#This Row],[Date]]&lt;&gt;""),TimeSpend[[#This Row],[Task]],"")</f>
        <v>#VALUE!</v>
      </c>
      <c r="L4067" t="e">
        <f>IF(AND(TimeSpend[[#This Row],[Personnel number]]&lt;&gt;"",TimeSpend[[#This Row],[Date]]&lt;&gt;""),Utilization!$J$2,"")</f>
        <v>#VALUE!</v>
      </c>
      <c r="M4067" t="e">
        <f>IF(AND(TimeSpend[[#This Row],[Personnel number]]&lt;&gt;"",TimeSpend[[#This Row],[Date]]&lt;&gt;""),TimeSpend[[#This Row],[Employee Name]],"")</f>
        <v>#VALUE!</v>
      </c>
      <c r="N4067" t="e">
        <f t="shared" si="126"/>
        <v>#VALUE!</v>
      </c>
      <c r="O4067" t="e">
        <f t="shared" si="127"/>
        <v>#VALUE!</v>
      </c>
      <c r="P4067" t="e">
        <f>IF(D4067&lt;&gt;"",VLOOKUP(D4067,Projects!B:C,2,0),"")</f>
        <v>#VALUE!</v>
      </c>
    </row>
    <row r="4068" spans="1:16" x14ac:dyDescent="0.25">
      <c r="A4068" t="e">
        <f>UPPER(IF(AND(TimeSpend[[#This Row],[Personnel number]]&lt;&gt;"",TimeSpend[[#This Row],[Date]]&lt;&gt;""),TimeSpend[[#This Row],[Personnel number]],""))</f>
        <v>#VALUE!</v>
      </c>
      <c r="B4068" s="85" t="e">
        <f>IF(AND(TimeSpend[[#This Row],[Personnel number]]&lt;&gt;"",TimeSpend[[#This Row],[Date]]&lt;&gt;""),TEXT(TimeSpend[[#This Row],[Date]],"[$-409]yyyyMMdd"),"")</f>
        <v>#VALUE!</v>
      </c>
      <c r="C4068" s="33" t="e">
        <f>IF(AND(TimeSpend[[#This Row],[Personnel number]]&lt;&gt;"",TimeSpend[[#This Row],[Date]]&lt;&gt;""),SUBSTITUTE(TimeSpend[[#This Row],[Hours]],",","."),"")</f>
        <v>#VALUE!</v>
      </c>
      <c r="D4068" t="e">
        <f>IF(AND(TimeSpend[[#This Row],[Personnel number]]&lt;&gt;"",TimeSpend[[#This Row],[Date]]&lt;&gt;""),TimeSpend[[#This Row],[Network]],"")</f>
        <v>#VALUE!</v>
      </c>
      <c r="E4068" t="e">
        <f>IF(AND(TimeSpend[[#This Row],[Personnel number]]&lt;&gt;"",TimeSpend[[#This Row],[Date]]&lt;&gt;""),TimeSpend[[#This Row],[Network Description]],"")</f>
        <v>#VALUE!</v>
      </c>
      <c r="F4068" t="e">
        <f>IF(AND(TimeSpend[[#This Row],[Personnel number]]&lt;&gt;"",TimeSpend[[#This Row],[Date]]&lt;&gt;""),TimeSpend[[#This Row],[Activity]],"")</f>
        <v>#VALUE!</v>
      </c>
      <c r="G4068" t="e">
        <f>IF(AND(TimeSpend[[#This Row],[Personnel number]]&lt;&gt;"",TimeSpend[[#This Row],[Date]]&lt;&gt;""),TimeSpend[[#This Row],[Activity description]],"")</f>
        <v>#VALUE!</v>
      </c>
      <c r="H4068" s="36" t="e">
        <f>IF(AND(TimeSpend[[#This Row],[Personnel number]]&lt;&gt;"",TimeSpend[[#This Row],[Date]]&lt;&gt;""),TimeSpend[[#This Row],[Start Time]],"")</f>
        <v>#VALUE!</v>
      </c>
      <c r="I4068" s="36" t="e">
        <f>IF(AND(TimeSpend[[#This Row],[Personnel number]]&lt;&gt;"",TimeSpend[[#This Row],[Date]]&lt;&gt;""),TimeSpend[[#This Row],[End Time]],"")</f>
        <v>#VALUE!</v>
      </c>
      <c r="J4068" t="e">
        <f>IF(AND(TimeSpend[[#This Row],[Personnel number]]&lt;&gt;"",TimeSpend[[#This Row],[Date]]&lt;&gt;""),TimeSpend[[#This Row],[Location]],"")</f>
        <v>#VALUE!</v>
      </c>
      <c r="K4068" t="e">
        <f>IF(AND(TimeSpend[[#This Row],[Personnel number]]&lt;&gt;"",TimeSpend[[#This Row],[Date]]&lt;&gt;""),TimeSpend[[#This Row],[Task]],"")</f>
        <v>#VALUE!</v>
      </c>
      <c r="L4068" t="e">
        <f>IF(AND(TimeSpend[[#This Row],[Personnel number]]&lt;&gt;"",TimeSpend[[#This Row],[Date]]&lt;&gt;""),Utilization!$J$2,"")</f>
        <v>#VALUE!</v>
      </c>
      <c r="M4068" t="e">
        <f>IF(AND(TimeSpend[[#This Row],[Personnel number]]&lt;&gt;"",TimeSpend[[#This Row],[Date]]&lt;&gt;""),TimeSpend[[#This Row],[Employee Name]],"")</f>
        <v>#VALUE!</v>
      </c>
      <c r="N4068" t="e">
        <f t="shared" si="126"/>
        <v>#VALUE!</v>
      </c>
      <c r="O4068" t="e">
        <f t="shared" si="127"/>
        <v>#VALUE!</v>
      </c>
      <c r="P4068" t="e">
        <f>IF(D4068&lt;&gt;"",VLOOKUP(D4068,Projects!B:C,2,0),"")</f>
        <v>#VALUE!</v>
      </c>
    </row>
    <row r="4069" spans="1:16" x14ac:dyDescent="0.25">
      <c r="A4069" t="e">
        <f>UPPER(IF(AND(TimeSpend[[#This Row],[Personnel number]]&lt;&gt;"",TimeSpend[[#This Row],[Date]]&lt;&gt;""),TimeSpend[[#This Row],[Personnel number]],""))</f>
        <v>#VALUE!</v>
      </c>
      <c r="B4069" s="85" t="e">
        <f>IF(AND(TimeSpend[[#This Row],[Personnel number]]&lt;&gt;"",TimeSpend[[#This Row],[Date]]&lt;&gt;""),TEXT(TimeSpend[[#This Row],[Date]],"[$-409]yyyyMMdd"),"")</f>
        <v>#VALUE!</v>
      </c>
      <c r="C4069" s="33" t="e">
        <f>IF(AND(TimeSpend[[#This Row],[Personnel number]]&lt;&gt;"",TimeSpend[[#This Row],[Date]]&lt;&gt;""),SUBSTITUTE(TimeSpend[[#This Row],[Hours]],",","."),"")</f>
        <v>#VALUE!</v>
      </c>
      <c r="D4069" t="e">
        <f>IF(AND(TimeSpend[[#This Row],[Personnel number]]&lt;&gt;"",TimeSpend[[#This Row],[Date]]&lt;&gt;""),TimeSpend[[#This Row],[Network]],"")</f>
        <v>#VALUE!</v>
      </c>
      <c r="E4069" t="e">
        <f>IF(AND(TimeSpend[[#This Row],[Personnel number]]&lt;&gt;"",TimeSpend[[#This Row],[Date]]&lt;&gt;""),TimeSpend[[#This Row],[Network Description]],"")</f>
        <v>#VALUE!</v>
      </c>
      <c r="F4069" t="e">
        <f>IF(AND(TimeSpend[[#This Row],[Personnel number]]&lt;&gt;"",TimeSpend[[#This Row],[Date]]&lt;&gt;""),TimeSpend[[#This Row],[Activity]],"")</f>
        <v>#VALUE!</v>
      </c>
      <c r="G4069" t="e">
        <f>IF(AND(TimeSpend[[#This Row],[Personnel number]]&lt;&gt;"",TimeSpend[[#This Row],[Date]]&lt;&gt;""),TimeSpend[[#This Row],[Activity description]],"")</f>
        <v>#VALUE!</v>
      </c>
      <c r="H4069" s="36" t="e">
        <f>IF(AND(TimeSpend[[#This Row],[Personnel number]]&lt;&gt;"",TimeSpend[[#This Row],[Date]]&lt;&gt;""),TimeSpend[[#This Row],[Start Time]],"")</f>
        <v>#VALUE!</v>
      </c>
      <c r="I4069" s="36" t="e">
        <f>IF(AND(TimeSpend[[#This Row],[Personnel number]]&lt;&gt;"",TimeSpend[[#This Row],[Date]]&lt;&gt;""),TimeSpend[[#This Row],[End Time]],"")</f>
        <v>#VALUE!</v>
      </c>
      <c r="J4069" t="e">
        <f>IF(AND(TimeSpend[[#This Row],[Personnel number]]&lt;&gt;"",TimeSpend[[#This Row],[Date]]&lt;&gt;""),TimeSpend[[#This Row],[Location]],"")</f>
        <v>#VALUE!</v>
      </c>
      <c r="K4069" t="e">
        <f>IF(AND(TimeSpend[[#This Row],[Personnel number]]&lt;&gt;"",TimeSpend[[#This Row],[Date]]&lt;&gt;""),TimeSpend[[#This Row],[Task]],"")</f>
        <v>#VALUE!</v>
      </c>
      <c r="L4069" t="e">
        <f>IF(AND(TimeSpend[[#This Row],[Personnel number]]&lt;&gt;"",TimeSpend[[#This Row],[Date]]&lt;&gt;""),Utilization!$J$2,"")</f>
        <v>#VALUE!</v>
      </c>
      <c r="M4069" t="e">
        <f>IF(AND(TimeSpend[[#This Row],[Personnel number]]&lt;&gt;"",TimeSpend[[#This Row],[Date]]&lt;&gt;""),TimeSpend[[#This Row],[Employee Name]],"")</f>
        <v>#VALUE!</v>
      </c>
      <c r="N4069" t="e">
        <f t="shared" si="126"/>
        <v>#VALUE!</v>
      </c>
      <c r="O4069" t="e">
        <f t="shared" si="127"/>
        <v>#VALUE!</v>
      </c>
      <c r="P4069" t="e">
        <f>IF(D4069&lt;&gt;"",VLOOKUP(D4069,Projects!B:C,2,0),"")</f>
        <v>#VALUE!</v>
      </c>
    </row>
    <row r="4070" spans="1:16" x14ac:dyDescent="0.25">
      <c r="A4070" t="e">
        <f>UPPER(IF(AND(TimeSpend[[#This Row],[Personnel number]]&lt;&gt;"",TimeSpend[[#This Row],[Date]]&lt;&gt;""),TimeSpend[[#This Row],[Personnel number]],""))</f>
        <v>#VALUE!</v>
      </c>
      <c r="B4070" s="85" t="e">
        <f>IF(AND(TimeSpend[[#This Row],[Personnel number]]&lt;&gt;"",TimeSpend[[#This Row],[Date]]&lt;&gt;""),TEXT(TimeSpend[[#This Row],[Date]],"[$-409]yyyyMMdd"),"")</f>
        <v>#VALUE!</v>
      </c>
      <c r="C4070" s="33" t="e">
        <f>IF(AND(TimeSpend[[#This Row],[Personnel number]]&lt;&gt;"",TimeSpend[[#This Row],[Date]]&lt;&gt;""),SUBSTITUTE(TimeSpend[[#This Row],[Hours]],",","."),"")</f>
        <v>#VALUE!</v>
      </c>
      <c r="D4070" t="e">
        <f>IF(AND(TimeSpend[[#This Row],[Personnel number]]&lt;&gt;"",TimeSpend[[#This Row],[Date]]&lt;&gt;""),TimeSpend[[#This Row],[Network]],"")</f>
        <v>#VALUE!</v>
      </c>
      <c r="E4070" t="e">
        <f>IF(AND(TimeSpend[[#This Row],[Personnel number]]&lt;&gt;"",TimeSpend[[#This Row],[Date]]&lt;&gt;""),TimeSpend[[#This Row],[Network Description]],"")</f>
        <v>#VALUE!</v>
      </c>
      <c r="F4070" t="e">
        <f>IF(AND(TimeSpend[[#This Row],[Personnel number]]&lt;&gt;"",TimeSpend[[#This Row],[Date]]&lt;&gt;""),TimeSpend[[#This Row],[Activity]],"")</f>
        <v>#VALUE!</v>
      </c>
      <c r="G4070" t="e">
        <f>IF(AND(TimeSpend[[#This Row],[Personnel number]]&lt;&gt;"",TimeSpend[[#This Row],[Date]]&lt;&gt;""),TimeSpend[[#This Row],[Activity description]],"")</f>
        <v>#VALUE!</v>
      </c>
      <c r="H4070" s="36" t="e">
        <f>IF(AND(TimeSpend[[#This Row],[Personnel number]]&lt;&gt;"",TimeSpend[[#This Row],[Date]]&lt;&gt;""),TimeSpend[[#This Row],[Start Time]],"")</f>
        <v>#VALUE!</v>
      </c>
      <c r="I4070" s="36" t="e">
        <f>IF(AND(TimeSpend[[#This Row],[Personnel number]]&lt;&gt;"",TimeSpend[[#This Row],[Date]]&lt;&gt;""),TimeSpend[[#This Row],[End Time]],"")</f>
        <v>#VALUE!</v>
      </c>
      <c r="J4070" t="e">
        <f>IF(AND(TimeSpend[[#This Row],[Personnel number]]&lt;&gt;"",TimeSpend[[#This Row],[Date]]&lt;&gt;""),TimeSpend[[#This Row],[Location]],"")</f>
        <v>#VALUE!</v>
      </c>
      <c r="K4070" t="e">
        <f>IF(AND(TimeSpend[[#This Row],[Personnel number]]&lt;&gt;"",TimeSpend[[#This Row],[Date]]&lt;&gt;""),TimeSpend[[#This Row],[Task]],"")</f>
        <v>#VALUE!</v>
      </c>
      <c r="L4070" t="e">
        <f>IF(AND(TimeSpend[[#This Row],[Personnel number]]&lt;&gt;"",TimeSpend[[#This Row],[Date]]&lt;&gt;""),Utilization!$J$2,"")</f>
        <v>#VALUE!</v>
      </c>
      <c r="M4070" t="e">
        <f>IF(AND(TimeSpend[[#This Row],[Personnel number]]&lt;&gt;"",TimeSpend[[#This Row],[Date]]&lt;&gt;""),TimeSpend[[#This Row],[Employee Name]],"")</f>
        <v>#VALUE!</v>
      </c>
      <c r="N4070" t="e">
        <f t="shared" si="126"/>
        <v>#VALUE!</v>
      </c>
      <c r="O4070" t="e">
        <f t="shared" si="127"/>
        <v>#VALUE!</v>
      </c>
      <c r="P4070" t="e">
        <f>IF(D4070&lt;&gt;"",VLOOKUP(D4070,Projects!B:C,2,0),"")</f>
        <v>#VALUE!</v>
      </c>
    </row>
    <row r="4071" spans="1:16" x14ac:dyDescent="0.25">
      <c r="A4071" t="e">
        <f>UPPER(IF(AND(TimeSpend[[#This Row],[Personnel number]]&lt;&gt;"",TimeSpend[[#This Row],[Date]]&lt;&gt;""),TimeSpend[[#This Row],[Personnel number]],""))</f>
        <v>#VALUE!</v>
      </c>
      <c r="B4071" s="85" t="e">
        <f>IF(AND(TimeSpend[[#This Row],[Personnel number]]&lt;&gt;"",TimeSpend[[#This Row],[Date]]&lt;&gt;""),TEXT(TimeSpend[[#This Row],[Date]],"[$-409]yyyyMMdd"),"")</f>
        <v>#VALUE!</v>
      </c>
      <c r="C4071" s="33" t="e">
        <f>IF(AND(TimeSpend[[#This Row],[Personnel number]]&lt;&gt;"",TimeSpend[[#This Row],[Date]]&lt;&gt;""),SUBSTITUTE(TimeSpend[[#This Row],[Hours]],",","."),"")</f>
        <v>#VALUE!</v>
      </c>
      <c r="D4071" t="e">
        <f>IF(AND(TimeSpend[[#This Row],[Personnel number]]&lt;&gt;"",TimeSpend[[#This Row],[Date]]&lt;&gt;""),TimeSpend[[#This Row],[Network]],"")</f>
        <v>#VALUE!</v>
      </c>
      <c r="E4071" t="e">
        <f>IF(AND(TimeSpend[[#This Row],[Personnel number]]&lt;&gt;"",TimeSpend[[#This Row],[Date]]&lt;&gt;""),TimeSpend[[#This Row],[Network Description]],"")</f>
        <v>#VALUE!</v>
      </c>
      <c r="F4071" t="e">
        <f>IF(AND(TimeSpend[[#This Row],[Personnel number]]&lt;&gt;"",TimeSpend[[#This Row],[Date]]&lt;&gt;""),TimeSpend[[#This Row],[Activity]],"")</f>
        <v>#VALUE!</v>
      </c>
      <c r="G4071" t="e">
        <f>IF(AND(TimeSpend[[#This Row],[Personnel number]]&lt;&gt;"",TimeSpend[[#This Row],[Date]]&lt;&gt;""),TimeSpend[[#This Row],[Activity description]],"")</f>
        <v>#VALUE!</v>
      </c>
      <c r="H4071" s="36" t="e">
        <f>IF(AND(TimeSpend[[#This Row],[Personnel number]]&lt;&gt;"",TimeSpend[[#This Row],[Date]]&lt;&gt;""),TimeSpend[[#This Row],[Start Time]],"")</f>
        <v>#VALUE!</v>
      </c>
      <c r="I4071" s="36" t="e">
        <f>IF(AND(TimeSpend[[#This Row],[Personnel number]]&lt;&gt;"",TimeSpend[[#This Row],[Date]]&lt;&gt;""),TimeSpend[[#This Row],[End Time]],"")</f>
        <v>#VALUE!</v>
      </c>
      <c r="J4071" t="e">
        <f>IF(AND(TimeSpend[[#This Row],[Personnel number]]&lt;&gt;"",TimeSpend[[#This Row],[Date]]&lt;&gt;""),TimeSpend[[#This Row],[Location]],"")</f>
        <v>#VALUE!</v>
      </c>
      <c r="K4071" t="e">
        <f>IF(AND(TimeSpend[[#This Row],[Personnel number]]&lt;&gt;"",TimeSpend[[#This Row],[Date]]&lt;&gt;""),TimeSpend[[#This Row],[Task]],"")</f>
        <v>#VALUE!</v>
      </c>
      <c r="L4071" t="e">
        <f>IF(AND(TimeSpend[[#This Row],[Personnel number]]&lt;&gt;"",TimeSpend[[#This Row],[Date]]&lt;&gt;""),Utilization!$J$2,"")</f>
        <v>#VALUE!</v>
      </c>
      <c r="M4071" t="e">
        <f>IF(AND(TimeSpend[[#This Row],[Personnel number]]&lt;&gt;"",TimeSpend[[#This Row],[Date]]&lt;&gt;""),TimeSpend[[#This Row],[Employee Name]],"")</f>
        <v>#VALUE!</v>
      </c>
      <c r="N4071" t="e">
        <f t="shared" si="126"/>
        <v>#VALUE!</v>
      </c>
      <c r="O4071" t="e">
        <f t="shared" si="127"/>
        <v>#VALUE!</v>
      </c>
      <c r="P4071" t="e">
        <f>IF(D4071&lt;&gt;"",VLOOKUP(D4071,Projects!B:C,2,0),"")</f>
        <v>#VALUE!</v>
      </c>
    </row>
    <row r="4072" spans="1:16" x14ac:dyDescent="0.25">
      <c r="A4072" t="e">
        <f>UPPER(IF(AND(TimeSpend[[#This Row],[Personnel number]]&lt;&gt;"",TimeSpend[[#This Row],[Date]]&lt;&gt;""),TimeSpend[[#This Row],[Personnel number]],""))</f>
        <v>#VALUE!</v>
      </c>
      <c r="B4072" s="85" t="e">
        <f>IF(AND(TimeSpend[[#This Row],[Personnel number]]&lt;&gt;"",TimeSpend[[#This Row],[Date]]&lt;&gt;""),TEXT(TimeSpend[[#This Row],[Date]],"[$-409]yyyyMMdd"),"")</f>
        <v>#VALUE!</v>
      </c>
      <c r="C4072" s="33" t="e">
        <f>IF(AND(TimeSpend[[#This Row],[Personnel number]]&lt;&gt;"",TimeSpend[[#This Row],[Date]]&lt;&gt;""),SUBSTITUTE(TimeSpend[[#This Row],[Hours]],",","."),"")</f>
        <v>#VALUE!</v>
      </c>
      <c r="D4072" t="e">
        <f>IF(AND(TimeSpend[[#This Row],[Personnel number]]&lt;&gt;"",TimeSpend[[#This Row],[Date]]&lt;&gt;""),TimeSpend[[#This Row],[Network]],"")</f>
        <v>#VALUE!</v>
      </c>
      <c r="E4072" t="e">
        <f>IF(AND(TimeSpend[[#This Row],[Personnel number]]&lt;&gt;"",TimeSpend[[#This Row],[Date]]&lt;&gt;""),TimeSpend[[#This Row],[Network Description]],"")</f>
        <v>#VALUE!</v>
      </c>
      <c r="F4072" t="e">
        <f>IF(AND(TimeSpend[[#This Row],[Personnel number]]&lt;&gt;"",TimeSpend[[#This Row],[Date]]&lt;&gt;""),TimeSpend[[#This Row],[Activity]],"")</f>
        <v>#VALUE!</v>
      </c>
      <c r="G4072" t="e">
        <f>IF(AND(TimeSpend[[#This Row],[Personnel number]]&lt;&gt;"",TimeSpend[[#This Row],[Date]]&lt;&gt;""),TimeSpend[[#This Row],[Activity description]],"")</f>
        <v>#VALUE!</v>
      </c>
      <c r="H4072" s="36" t="e">
        <f>IF(AND(TimeSpend[[#This Row],[Personnel number]]&lt;&gt;"",TimeSpend[[#This Row],[Date]]&lt;&gt;""),TimeSpend[[#This Row],[Start Time]],"")</f>
        <v>#VALUE!</v>
      </c>
      <c r="I4072" s="36" t="e">
        <f>IF(AND(TimeSpend[[#This Row],[Personnel number]]&lt;&gt;"",TimeSpend[[#This Row],[Date]]&lt;&gt;""),TimeSpend[[#This Row],[End Time]],"")</f>
        <v>#VALUE!</v>
      </c>
      <c r="J4072" t="e">
        <f>IF(AND(TimeSpend[[#This Row],[Personnel number]]&lt;&gt;"",TimeSpend[[#This Row],[Date]]&lt;&gt;""),TimeSpend[[#This Row],[Location]],"")</f>
        <v>#VALUE!</v>
      </c>
      <c r="K4072" t="e">
        <f>IF(AND(TimeSpend[[#This Row],[Personnel number]]&lt;&gt;"",TimeSpend[[#This Row],[Date]]&lt;&gt;""),TimeSpend[[#This Row],[Task]],"")</f>
        <v>#VALUE!</v>
      </c>
      <c r="L4072" t="e">
        <f>IF(AND(TimeSpend[[#This Row],[Personnel number]]&lt;&gt;"",TimeSpend[[#This Row],[Date]]&lt;&gt;""),Utilization!$J$2,"")</f>
        <v>#VALUE!</v>
      </c>
      <c r="M4072" t="e">
        <f>IF(AND(TimeSpend[[#This Row],[Personnel number]]&lt;&gt;"",TimeSpend[[#This Row],[Date]]&lt;&gt;""),TimeSpend[[#This Row],[Employee Name]],"")</f>
        <v>#VALUE!</v>
      </c>
      <c r="N4072" t="e">
        <f t="shared" si="126"/>
        <v>#VALUE!</v>
      </c>
      <c r="O4072" t="e">
        <f t="shared" si="127"/>
        <v>#VALUE!</v>
      </c>
      <c r="P4072" t="e">
        <f>IF(D4072&lt;&gt;"",VLOOKUP(D4072,Projects!B:C,2,0),"")</f>
        <v>#VALUE!</v>
      </c>
    </row>
    <row r="4073" spans="1:16" x14ac:dyDescent="0.25">
      <c r="A4073" t="e">
        <f>UPPER(IF(AND(TimeSpend[[#This Row],[Personnel number]]&lt;&gt;"",TimeSpend[[#This Row],[Date]]&lt;&gt;""),TimeSpend[[#This Row],[Personnel number]],""))</f>
        <v>#VALUE!</v>
      </c>
      <c r="B4073" s="85" t="e">
        <f>IF(AND(TimeSpend[[#This Row],[Personnel number]]&lt;&gt;"",TimeSpend[[#This Row],[Date]]&lt;&gt;""),TEXT(TimeSpend[[#This Row],[Date]],"[$-409]yyyyMMdd"),"")</f>
        <v>#VALUE!</v>
      </c>
      <c r="C4073" s="33" t="e">
        <f>IF(AND(TimeSpend[[#This Row],[Personnel number]]&lt;&gt;"",TimeSpend[[#This Row],[Date]]&lt;&gt;""),SUBSTITUTE(TimeSpend[[#This Row],[Hours]],",","."),"")</f>
        <v>#VALUE!</v>
      </c>
      <c r="D4073" t="e">
        <f>IF(AND(TimeSpend[[#This Row],[Personnel number]]&lt;&gt;"",TimeSpend[[#This Row],[Date]]&lt;&gt;""),TimeSpend[[#This Row],[Network]],"")</f>
        <v>#VALUE!</v>
      </c>
      <c r="E4073" t="e">
        <f>IF(AND(TimeSpend[[#This Row],[Personnel number]]&lt;&gt;"",TimeSpend[[#This Row],[Date]]&lt;&gt;""),TimeSpend[[#This Row],[Network Description]],"")</f>
        <v>#VALUE!</v>
      </c>
      <c r="F4073" t="e">
        <f>IF(AND(TimeSpend[[#This Row],[Personnel number]]&lt;&gt;"",TimeSpend[[#This Row],[Date]]&lt;&gt;""),TimeSpend[[#This Row],[Activity]],"")</f>
        <v>#VALUE!</v>
      </c>
      <c r="G4073" t="e">
        <f>IF(AND(TimeSpend[[#This Row],[Personnel number]]&lt;&gt;"",TimeSpend[[#This Row],[Date]]&lt;&gt;""),TimeSpend[[#This Row],[Activity description]],"")</f>
        <v>#VALUE!</v>
      </c>
      <c r="H4073" s="36" t="e">
        <f>IF(AND(TimeSpend[[#This Row],[Personnel number]]&lt;&gt;"",TimeSpend[[#This Row],[Date]]&lt;&gt;""),TimeSpend[[#This Row],[Start Time]],"")</f>
        <v>#VALUE!</v>
      </c>
      <c r="I4073" s="36" t="e">
        <f>IF(AND(TimeSpend[[#This Row],[Personnel number]]&lt;&gt;"",TimeSpend[[#This Row],[Date]]&lt;&gt;""),TimeSpend[[#This Row],[End Time]],"")</f>
        <v>#VALUE!</v>
      </c>
      <c r="J4073" t="e">
        <f>IF(AND(TimeSpend[[#This Row],[Personnel number]]&lt;&gt;"",TimeSpend[[#This Row],[Date]]&lt;&gt;""),TimeSpend[[#This Row],[Location]],"")</f>
        <v>#VALUE!</v>
      </c>
      <c r="K4073" t="e">
        <f>IF(AND(TimeSpend[[#This Row],[Personnel number]]&lt;&gt;"",TimeSpend[[#This Row],[Date]]&lt;&gt;""),TimeSpend[[#This Row],[Task]],"")</f>
        <v>#VALUE!</v>
      </c>
      <c r="L4073" t="e">
        <f>IF(AND(TimeSpend[[#This Row],[Personnel number]]&lt;&gt;"",TimeSpend[[#This Row],[Date]]&lt;&gt;""),Utilization!$J$2,"")</f>
        <v>#VALUE!</v>
      </c>
      <c r="M4073" t="e">
        <f>IF(AND(TimeSpend[[#This Row],[Personnel number]]&lt;&gt;"",TimeSpend[[#This Row],[Date]]&lt;&gt;""),TimeSpend[[#This Row],[Employee Name]],"")</f>
        <v>#VALUE!</v>
      </c>
      <c r="N4073" t="e">
        <f t="shared" si="126"/>
        <v>#VALUE!</v>
      </c>
      <c r="O4073" t="e">
        <f t="shared" si="127"/>
        <v>#VALUE!</v>
      </c>
      <c r="P4073" t="e">
        <f>IF(D4073&lt;&gt;"",VLOOKUP(D4073,Projects!B:C,2,0),"")</f>
        <v>#VALUE!</v>
      </c>
    </row>
    <row r="4074" spans="1:16" x14ac:dyDescent="0.25">
      <c r="A4074" t="e">
        <f>UPPER(IF(AND(TimeSpend[[#This Row],[Personnel number]]&lt;&gt;"",TimeSpend[[#This Row],[Date]]&lt;&gt;""),TimeSpend[[#This Row],[Personnel number]],""))</f>
        <v>#VALUE!</v>
      </c>
      <c r="B4074" s="85" t="e">
        <f>IF(AND(TimeSpend[[#This Row],[Personnel number]]&lt;&gt;"",TimeSpend[[#This Row],[Date]]&lt;&gt;""),TEXT(TimeSpend[[#This Row],[Date]],"[$-409]yyyyMMdd"),"")</f>
        <v>#VALUE!</v>
      </c>
      <c r="C4074" s="33" t="e">
        <f>IF(AND(TimeSpend[[#This Row],[Personnel number]]&lt;&gt;"",TimeSpend[[#This Row],[Date]]&lt;&gt;""),SUBSTITUTE(TimeSpend[[#This Row],[Hours]],",","."),"")</f>
        <v>#VALUE!</v>
      </c>
      <c r="D4074" t="e">
        <f>IF(AND(TimeSpend[[#This Row],[Personnel number]]&lt;&gt;"",TimeSpend[[#This Row],[Date]]&lt;&gt;""),TimeSpend[[#This Row],[Network]],"")</f>
        <v>#VALUE!</v>
      </c>
      <c r="E4074" t="e">
        <f>IF(AND(TimeSpend[[#This Row],[Personnel number]]&lt;&gt;"",TimeSpend[[#This Row],[Date]]&lt;&gt;""),TimeSpend[[#This Row],[Network Description]],"")</f>
        <v>#VALUE!</v>
      </c>
      <c r="F4074" t="e">
        <f>IF(AND(TimeSpend[[#This Row],[Personnel number]]&lt;&gt;"",TimeSpend[[#This Row],[Date]]&lt;&gt;""),TimeSpend[[#This Row],[Activity]],"")</f>
        <v>#VALUE!</v>
      </c>
      <c r="G4074" t="e">
        <f>IF(AND(TimeSpend[[#This Row],[Personnel number]]&lt;&gt;"",TimeSpend[[#This Row],[Date]]&lt;&gt;""),TimeSpend[[#This Row],[Activity description]],"")</f>
        <v>#VALUE!</v>
      </c>
      <c r="H4074" s="36" t="e">
        <f>IF(AND(TimeSpend[[#This Row],[Personnel number]]&lt;&gt;"",TimeSpend[[#This Row],[Date]]&lt;&gt;""),TimeSpend[[#This Row],[Start Time]],"")</f>
        <v>#VALUE!</v>
      </c>
      <c r="I4074" s="36" t="e">
        <f>IF(AND(TimeSpend[[#This Row],[Personnel number]]&lt;&gt;"",TimeSpend[[#This Row],[Date]]&lt;&gt;""),TimeSpend[[#This Row],[End Time]],"")</f>
        <v>#VALUE!</v>
      </c>
      <c r="J4074" t="e">
        <f>IF(AND(TimeSpend[[#This Row],[Personnel number]]&lt;&gt;"",TimeSpend[[#This Row],[Date]]&lt;&gt;""),TimeSpend[[#This Row],[Location]],"")</f>
        <v>#VALUE!</v>
      </c>
      <c r="K4074" t="e">
        <f>IF(AND(TimeSpend[[#This Row],[Personnel number]]&lt;&gt;"",TimeSpend[[#This Row],[Date]]&lt;&gt;""),TimeSpend[[#This Row],[Task]],"")</f>
        <v>#VALUE!</v>
      </c>
      <c r="L4074" t="e">
        <f>IF(AND(TimeSpend[[#This Row],[Personnel number]]&lt;&gt;"",TimeSpend[[#This Row],[Date]]&lt;&gt;""),Utilization!$J$2,"")</f>
        <v>#VALUE!</v>
      </c>
      <c r="M4074" t="e">
        <f>IF(AND(TimeSpend[[#This Row],[Personnel number]]&lt;&gt;"",TimeSpend[[#This Row],[Date]]&lt;&gt;""),TimeSpend[[#This Row],[Employee Name]],"")</f>
        <v>#VALUE!</v>
      </c>
      <c r="N4074" t="e">
        <f t="shared" si="126"/>
        <v>#VALUE!</v>
      </c>
      <c r="O4074" t="e">
        <f t="shared" si="127"/>
        <v>#VALUE!</v>
      </c>
      <c r="P4074" t="e">
        <f>IF(D4074&lt;&gt;"",VLOOKUP(D4074,Projects!B:C,2,0),"")</f>
        <v>#VALUE!</v>
      </c>
    </row>
    <row r="4075" spans="1:16" x14ac:dyDescent="0.25">
      <c r="A4075" t="e">
        <f>UPPER(IF(AND(TimeSpend[[#This Row],[Personnel number]]&lt;&gt;"",TimeSpend[[#This Row],[Date]]&lt;&gt;""),TimeSpend[[#This Row],[Personnel number]],""))</f>
        <v>#VALUE!</v>
      </c>
      <c r="B4075" s="85" t="e">
        <f>IF(AND(TimeSpend[[#This Row],[Personnel number]]&lt;&gt;"",TimeSpend[[#This Row],[Date]]&lt;&gt;""),TEXT(TimeSpend[[#This Row],[Date]],"[$-409]yyyyMMdd"),"")</f>
        <v>#VALUE!</v>
      </c>
      <c r="C4075" s="33" t="e">
        <f>IF(AND(TimeSpend[[#This Row],[Personnel number]]&lt;&gt;"",TimeSpend[[#This Row],[Date]]&lt;&gt;""),SUBSTITUTE(TimeSpend[[#This Row],[Hours]],",","."),"")</f>
        <v>#VALUE!</v>
      </c>
      <c r="D4075" t="e">
        <f>IF(AND(TimeSpend[[#This Row],[Personnel number]]&lt;&gt;"",TimeSpend[[#This Row],[Date]]&lt;&gt;""),TimeSpend[[#This Row],[Network]],"")</f>
        <v>#VALUE!</v>
      </c>
      <c r="E4075" t="e">
        <f>IF(AND(TimeSpend[[#This Row],[Personnel number]]&lt;&gt;"",TimeSpend[[#This Row],[Date]]&lt;&gt;""),TimeSpend[[#This Row],[Network Description]],"")</f>
        <v>#VALUE!</v>
      </c>
      <c r="F4075" t="e">
        <f>IF(AND(TimeSpend[[#This Row],[Personnel number]]&lt;&gt;"",TimeSpend[[#This Row],[Date]]&lt;&gt;""),TimeSpend[[#This Row],[Activity]],"")</f>
        <v>#VALUE!</v>
      </c>
      <c r="G4075" t="e">
        <f>IF(AND(TimeSpend[[#This Row],[Personnel number]]&lt;&gt;"",TimeSpend[[#This Row],[Date]]&lt;&gt;""),TimeSpend[[#This Row],[Activity description]],"")</f>
        <v>#VALUE!</v>
      </c>
      <c r="H4075" s="36" t="e">
        <f>IF(AND(TimeSpend[[#This Row],[Personnel number]]&lt;&gt;"",TimeSpend[[#This Row],[Date]]&lt;&gt;""),TimeSpend[[#This Row],[Start Time]],"")</f>
        <v>#VALUE!</v>
      </c>
      <c r="I4075" s="36" t="e">
        <f>IF(AND(TimeSpend[[#This Row],[Personnel number]]&lt;&gt;"",TimeSpend[[#This Row],[Date]]&lt;&gt;""),TimeSpend[[#This Row],[End Time]],"")</f>
        <v>#VALUE!</v>
      </c>
      <c r="J4075" t="e">
        <f>IF(AND(TimeSpend[[#This Row],[Personnel number]]&lt;&gt;"",TimeSpend[[#This Row],[Date]]&lt;&gt;""),TimeSpend[[#This Row],[Location]],"")</f>
        <v>#VALUE!</v>
      </c>
      <c r="K4075" t="e">
        <f>IF(AND(TimeSpend[[#This Row],[Personnel number]]&lt;&gt;"",TimeSpend[[#This Row],[Date]]&lt;&gt;""),TimeSpend[[#This Row],[Task]],"")</f>
        <v>#VALUE!</v>
      </c>
      <c r="L4075" t="e">
        <f>IF(AND(TimeSpend[[#This Row],[Personnel number]]&lt;&gt;"",TimeSpend[[#This Row],[Date]]&lt;&gt;""),Utilization!$J$2,"")</f>
        <v>#VALUE!</v>
      </c>
      <c r="M4075" t="e">
        <f>IF(AND(TimeSpend[[#This Row],[Personnel number]]&lt;&gt;"",TimeSpend[[#This Row],[Date]]&lt;&gt;""),TimeSpend[[#This Row],[Employee Name]],"")</f>
        <v>#VALUE!</v>
      </c>
      <c r="N4075" t="e">
        <f t="shared" si="126"/>
        <v>#VALUE!</v>
      </c>
      <c r="O4075" t="e">
        <f t="shared" si="127"/>
        <v>#VALUE!</v>
      </c>
      <c r="P4075" t="e">
        <f>IF(D4075&lt;&gt;"",VLOOKUP(D4075,Projects!B:C,2,0),"")</f>
        <v>#VALUE!</v>
      </c>
    </row>
    <row r="4076" spans="1:16" x14ac:dyDescent="0.25">
      <c r="A4076" t="e">
        <f>UPPER(IF(AND(TimeSpend[[#This Row],[Personnel number]]&lt;&gt;"",TimeSpend[[#This Row],[Date]]&lt;&gt;""),TimeSpend[[#This Row],[Personnel number]],""))</f>
        <v>#VALUE!</v>
      </c>
      <c r="B4076" s="85" t="e">
        <f>IF(AND(TimeSpend[[#This Row],[Personnel number]]&lt;&gt;"",TimeSpend[[#This Row],[Date]]&lt;&gt;""),TEXT(TimeSpend[[#This Row],[Date]],"[$-409]yyyyMMdd"),"")</f>
        <v>#VALUE!</v>
      </c>
      <c r="C4076" s="33" t="e">
        <f>IF(AND(TimeSpend[[#This Row],[Personnel number]]&lt;&gt;"",TimeSpend[[#This Row],[Date]]&lt;&gt;""),SUBSTITUTE(TimeSpend[[#This Row],[Hours]],",","."),"")</f>
        <v>#VALUE!</v>
      </c>
      <c r="D4076" t="e">
        <f>IF(AND(TimeSpend[[#This Row],[Personnel number]]&lt;&gt;"",TimeSpend[[#This Row],[Date]]&lt;&gt;""),TimeSpend[[#This Row],[Network]],"")</f>
        <v>#VALUE!</v>
      </c>
      <c r="E4076" t="e">
        <f>IF(AND(TimeSpend[[#This Row],[Personnel number]]&lt;&gt;"",TimeSpend[[#This Row],[Date]]&lt;&gt;""),TimeSpend[[#This Row],[Network Description]],"")</f>
        <v>#VALUE!</v>
      </c>
      <c r="F4076" t="e">
        <f>IF(AND(TimeSpend[[#This Row],[Personnel number]]&lt;&gt;"",TimeSpend[[#This Row],[Date]]&lt;&gt;""),TimeSpend[[#This Row],[Activity]],"")</f>
        <v>#VALUE!</v>
      </c>
      <c r="G4076" t="e">
        <f>IF(AND(TimeSpend[[#This Row],[Personnel number]]&lt;&gt;"",TimeSpend[[#This Row],[Date]]&lt;&gt;""),TimeSpend[[#This Row],[Activity description]],"")</f>
        <v>#VALUE!</v>
      </c>
      <c r="H4076" s="36" t="e">
        <f>IF(AND(TimeSpend[[#This Row],[Personnel number]]&lt;&gt;"",TimeSpend[[#This Row],[Date]]&lt;&gt;""),TimeSpend[[#This Row],[Start Time]],"")</f>
        <v>#VALUE!</v>
      </c>
      <c r="I4076" s="36" t="e">
        <f>IF(AND(TimeSpend[[#This Row],[Personnel number]]&lt;&gt;"",TimeSpend[[#This Row],[Date]]&lt;&gt;""),TimeSpend[[#This Row],[End Time]],"")</f>
        <v>#VALUE!</v>
      </c>
      <c r="J4076" t="e">
        <f>IF(AND(TimeSpend[[#This Row],[Personnel number]]&lt;&gt;"",TimeSpend[[#This Row],[Date]]&lt;&gt;""),TimeSpend[[#This Row],[Location]],"")</f>
        <v>#VALUE!</v>
      </c>
      <c r="K4076" t="e">
        <f>IF(AND(TimeSpend[[#This Row],[Personnel number]]&lt;&gt;"",TimeSpend[[#This Row],[Date]]&lt;&gt;""),TimeSpend[[#This Row],[Task]],"")</f>
        <v>#VALUE!</v>
      </c>
      <c r="L4076" t="e">
        <f>IF(AND(TimeSpend[[#This Row],[Personnel number]]&lt;&gt;"",TimeSpend[[#This Row],[Date]]&lt;&gt;""),Utilization!$J$2,"")</f>
        <v>#VALUE!</v>
      </c>
      <c r="M4076" t="e">
        <f>IF(AND(TimeSpend[[#This Row],[Personnel number]]&lt;&gt;"",TimeSpend[[#This Row],[Date]]&lt;&gt;""),TimeSpend[[#This Row],[Employee Name]],"")</f>
        <v>#VALUE!</v>
      </c>
      <c r="N4076" t="e">
        <f t="shared" si="126"/>
        <v>#VALUE!</v>
      </c>
      <c r="O4076" t="e">
        <f t="shared" si="127"/>
        <v>#VALUE!</v>
      </c>
      <c r="P4076" t="e">
        <f>IF(D4076&lt;&gt;"",VLOOKUP(D4076,Projects!B:C,2,0),"")</f>
        <v>#VALUE!</v>
      </c>
    </row>
    <row r="4077" spans="1:16" x14ac:dyDescent="0.25">
      <c r="A4077" t="e">
        <f>UPPER(IF(AND(TimeSpend[[#This Row],[Personnel number]]&lt;&gt;"",TimeSpend[[#This Row],[Date]]&lt;&gt;""),TimeSpend[[#This Row],[Personnel number]],""))</f>
        <v>#VALUE!</v>
      </c>
      <c r="B4077" s="85" t="e">
        <f>IF(AND(TimeSpend[[#This Row],[Personnel number]]&lt;&gt;"",TimeSpend[[#This Row],[Date]]&lt;&gt;""),TEXT(TimeSpend[[#This Row],[Date]],"[$-409]yyyyMMdd"),"")</f>
        <v>#VALUE!</v>
      </c>
      <c r="C4077" s="33" t="e">
        <f>IF(AND(TimeSpend[[#This Row],[Personnel number]]&lt;&gt;"",TimeSpend[[#This Row],[Date]]&lt;&gt;""),SUBSTITUTE(TimeSpend[[#This Row],[Hours]],",","."),"")</f>
        <v>#VALUE!</v>
      </c>
      <c r="D4077" t="e">
        <f>IF(AND(TimeSpend[[#This Row],[Personnel number]]&lt;&gt;"",TimeSpend[[#This Row],[Date]]&lt;&gt;""),TimeSpend[[#This Row],[Network]],"")</f>
        <v>#VALUE!</v>
      </c>
      <c r="E4077" t="e">
        <f>IF(AND(TimeSpend[[#This Row],[Personnel number]]&lt;&gt;"",TimeSpend[[#This Row],[Date]]&lt;&gt;""),TimeSpend[[#This Row],[Network Description]],"")</f>
        <v>#VALUE!</v>
      </c>
      <c r="F4077" t="e">
        <f>IF(AND(TimeSpend[[#This Row],[Personnel number]]&lt;&gt;"",TimeSpend[[#This Row],[Date]]&lt;&gt;""),TimeSpend[[#This Row],[Activity]],"")</f>
        <v>#VALUE!</v>
      </c>
      <c r="G4077" t="e">
        <f>IF(AND(TimeSpend[[#This Row],[Personnel number]]&lt;&gt;"",TimeSpend[[#This Row],[Date]]&lt;&gt;""),TimeSpend[[#This Row],[Activity description]],"")</f>
        <v>#VALUE!</v>
      </c>
      <c r="H4077" s="36" t="e">
        <f>IF(AND(TimeSpend[[#This Row],[Personnel number]]&lt;&gt;"",TimeSpend[[#This Row],[Date]]&lt;&gt;""),TimeSpend[[#This Row],[Start Time]],"")</f>
        <v>#VALUE!</v>
      </c>
      <c r="I4077" s="36" t="e">
        <f>IF(AND(TimeSpend[[#This Row],[Personnel number]]&lt;&gt;"",TimeSpend[[#This Row],[Date]]&lt;&gt;""),TimeSpend[[#This Row],[End Time]],"")</f>
        <v>#VALUE!</v>
      </c>
      <c r="J4077" t="e">
        <f>IF(AND(TimeSpend[[#This Row],[Personnel number]]&lt;&gt;"",TimeSpend[[#This Row],[Date]]&lt;&gt;""),TimeSpend[[#This Row],[Location]],"")</f>
        <v>#VALUE!</v>
      </c>
      <c r="K4077" t="e">
        <f>IF(AND(TimeSpend[[#This Row],[Personnel number]]&lt;&gt;"",TimeSpend[[#This Row],[Date]]&lt;&gt;""),TimeSpend[[#This Row],[Task]],"")</f>
        <v>#VALUE!</v>
      </c>
      <c r="L4077" t="e">
        <f>IF(AND(TimeSpend[[#This Row],[Personnel number]]&lt;&gt;"",TimeSpend[[#This Row],[Date]]&lt;&gt;""),Utilization!$J$2,"")</f>
        <v>#VALUE!</v>
      </c>
      <c r="M4077" t="e">
        <f>IF(AND(TimeSpend[[#This Row],[Personnel number]]&lt;&gt;"",TimeSpend[[#This Row],[Date]]&lt;&gt;""),TimeSpend[[#This Row],[Employee Name]],"")</f>
        <v>#VALUE!</v>
      </c>
      <c r="N4077" t="e">
        <f t="shared" si="126"/>
        <v>#VALUE!</v>
      </c>
      <c r="O4077" t="e">
        <f t="shared" si="127"/>
        <v>#VALUE!</v>
      </c>
      <c r="P4077" t="e">
        <f>IF(D4077&lt;&gt;"",VLOOKUP(D4077,Projects!B:C,2,0),"")</f>
        <v>#VALUE!</v>
      </c>
    </row>
    <row r="4078" spans="1:16" x14ac:dyDescent="0.25">
      <c r="A4078" t="e">
        <f>UPPER(IF(AND(TimeSpend[[#This Row],[Personnel number]]&lt;&gt;"",TimeSpend[[#This Row],[Date]]&lt;&gt;""),TimeSpend[[#This Row],[Personnel number]],""))</f>
        <v>#VALUE!</v>
      </c>
      <c r="B4078" s="85" t="e">
        <f>IF(AND(TimeSpend[[#This Row],[Personnel number]]&lt;&gt;"",TimeSpend[[#This Row],[Date]]&lt;&gt;""),TEXT(TimeSpend[[#This Row],[Date]],"[$-409]yyyyMMdd"),"")</f>
        <v>#VALUE!</v>
      </c>
      <c r="C4078" s="33" t="e">
        <f>IF(AND(TimeSpend[[#This Row],[Personnel number]]&lt;&gt;"",TimeSpend[[#This Row],[Date]]&lt;&gt;""),SUBSTITUTE(TimeSpend[[#This Row],[Hours]],",","."),"")</f>
        <v>#VALUE!</v>
      </c>
      <c r="D4078" t="e">
        <f>IF(AND(TimeSpend[[#This Row],[Personnel number]]&lt;&gt;"",TimeSpend[[#This Row],[Date]]&lt;&gt;""),TimeSpend[[#This Row],[Network]],"")</f>
        <v>#VALUE!</v>
      </c>
      <c r="E4078" t="e">
        <f>IF(AND(TimeSpend[[#This Row],[Personnel number]]&lt;&gt;"",TimeSpend[[#This Row],[Date]]&lt;&gt;""),TimeSpend[[#This Row],[Network Description]],"")</f>
        <v>#VALUE!</v>
      </c>
      <c r="F4078" t="e">
        <f>IF(AND(TimeSpend[[#This Row],[Personnel number]]&lt;&gt;"",TimeSpend[[#This Row],[Date]]&lt;&gt;""),TimeSpend[[#This Row],[Activity]],"")</f>
        <v>#VALUE!</v>
      </c>
      <c r="G4078" t="e">
        <f>IF(AND(TimeSpend[[#This Row],[Personnel number]]&lt;&gt;"",TimeSpend[[#This Row],[Date]]&lt;&gt;""),TimeSpend[[#This Row],[Activity description]],"")</f>
        <v>#VALUE!</v>
      </c>
      <c r="H4078" s="36" t="e">
        <f>IF(AND(TimeSpend[[#This Row],[Personnel number]]&lt;&gt;"",TimeSpend[[#This Row],[Date]]&lt;&gt;""),TimeSpend[[#This Row],[Start Time]],"")</f>
        <v>#VALUE!</v>
      </c>
      <c r="I4078" s="36" t="e">
        <f>IF(AND(TimeSpend[[#This Row],[Personnel number]]&lt;&gt;"",TimeSpend[[#This Row],[Date]]&lt;&gt;""),TimeSpend[[#This Row],[End Time]],"")</f>
        <v>#VALUE!</v>
      </c>
      <c r="J4078" t="e">
        <f>IF(AND(TimeSpend[[#This Row],[Personnel number]]&lt;&gt;"",TimeSpend[[#This Row],[Date]]&lt;&gt;""),TimeSpend[[#This Row],[Location]],"")</f>
        <v>#VALUE!</v>
      </c>
      <c r="K4078" t="e">
        <f>IF(AND(TimeSpend[[#This Row],[Personnel number]]&lt;&gt;"",TimeSpend[[#This Row],[Date]]&lt;&gt;""),TimeSpend[[#This Row],[Task]],"")</f>
        <v>#VALUE!</v>
      </c>
      <c r="L4078" t="e">
        <f>IF(AND(TimeSpend[[#This Row],[Personnel number]]&lt;&gt;"",TimeSpend[[#This Row],[Date]]&lt;&gt;""),Utilization!$J$2,"")</f>
        <v>#VALUE!</v>
      </c>
      <c r="M4078" t="e">
        <f>IF(AND(TimeSpend[[#This Row],[Personnel number]]&lt;&gt;"",TimeSpend[[#This Row],[Date]]&lt;&gt;""),TimeSpend[[#This Row],[Employee Name]],"")</f>
        <v>#VALUE!</v>
      </c>
      <c r="N4078" t="e">
        <f t="shared" si="126"/>
        <v>#VALUE!</v>
      </c>
      <c r="O4078" t="e">
        <f t="shared" si="127"/>
        <v>#VALUE!</v>
      </c>
      <c r="P4078" t="e">
        <f>IF(D4078&lt;&gt;"",VLOOKUP(D4078,Projects!B:C,2,0),"")</f>
        <v>#VALUE!</v>
      </c>
    </row>
    <row r="4079" spans="1:16" x14ac:dyDescent="0.25">
      <c r="A4079" t="e">
        <f>UPPER(IF(AND(TimeSpend[[#This Row],[Personnel number]]&lt;&gt;"",TimeSpend[[#This Row],[Date]]&lt;&gt;""),TimeSpend[[#This Row],[Personnel number]],""))</f>
        <v>#VALUE!</v>
      </c>
      <c r="B4079" s="85" t="e">
        <f>IF(AND(TimeSpend[[#This Row],[Personnel number]]&lt;&gt;"",TimeSpend[[#This Row],[Date]]&lt;&gt;""),TEXT(TimeSpend[[#This Row],[Date]],"[$-409]yyyyMMdd"),"")</f>
        <v>#VALUE!</v>
      </c>
      <c r="C4079" s="33" t="e">
        <f>IF(AND(TimeSpend[[#This Row],[Personnel number]]&lt;&gt;"",TimeSpend[[#This Row],[Date]]&lt;&gt;""),SUBSTITUTE(TimeSpend[[#This Row],[Hours]],",","."),"")</f>
        <v>#VALUE!</v>
      </c>
      <c r="D4079" t="e">
        <f>IF(AND(TimeSpend[[#This Row],[Personnel number]]&lt;&gt;"",TimeSpend[[#This Row],[Date]]&lt;&gt;""),TimeSpend[[#This Row],[Network]],"")</f>
        <v>#VALUE!</v>
      </c>
      <c r="E4079" t="e">
        <f>IF(AND(TimeSpend[[#This Row],[Personnel number]]&lt;&gt;"",TimeSpend[[#This Row],[Date]]&lt;&gt;""),TimeSpend[[#This Row],[Network Description]],"")</f>
        <v>#VALUE!</v>
      </c>
      <c r="F4079" t="e">
        <f>IF(AND(TimeSpend[[#This Row],[Personnel number]]&lt;&gt;"",TimeSpend[[#This Row],[Date]]&lt;&gt;""),TimeSpend[[#This Row],[Activity]],"")</f>
        <v>#VALUE!</v>
      </c>
      <c r="G4079" t="e">
        <f>IF(AND(TimeSpend[[#This Row],[Personnel number]]&lt;&gt;"",TimeSpend[[#This Row],[Date]]&lt;&gt;""),TimeSpend[[#This Row],[Activity description]],"")</f>
        <v>#VALUE!</v>
      </c>
      <c r="H4079" s="36" t="e">
        <f>IF(AND(TimeSpend[[#This Row],[Personnel number]]&lt;&gt;"",TimeSpend[[#This Row],[Date]]&lt;&gt;""),TimeSpend[[#This Row],[Start Time]],"")</f>
        <v>#VALUE!</v>
      </c>
      <c r="I4079" s="36" t="e">
        <f>IF(AND(TimeSpend[[#This Row],[Personnel number]]&lt;&gt;"",TimeSpend[[#This Row],[Date]]&lt;&gt;""),TimeSpend[[#This Row],[End Time]],"")</f>
        <v>#VALUE!</v>
      </c>
      <c r="J4079" t="e">
        <f>IF(AND(TimeSpend[[#This Row],[Personnel number]]&lt;&gt;"",TimeSpend[[#This Row],[Date]]&lt;&gt;""),TimeSpend[[#This Row],[Location]],"")</f>
        <v>#VALUE!</v>
      </c>
      <c r="K4079" t="e">
        <f>IF(AND(TimeSpend[[#This Row],[Personnel number]]&lt;&gt;"",TimeSpend[[#This Row],[Date]]&lt;&gt;""),TimeSpend[[#This Row],[Task]],"")</f>
        <v>#VALUE!</v>
      </c>
      <c r="L4079" t="e">
        <f>IF(AND(TimeSpend[[#This Row],[Personnel number]]&lt;&gt;"",TimeSpend[[#This Row],[Date]]&lt;&gt;""),Utilization!$J$2,"")</f>
        <v>#VALUE!</v>
      </c>
      <c r="M4079" t="e">
        <f>IF(AND(TimeSpend[[#This Row],[Personnel number]]&lt;&gt;"",TimeSpend[[#This Row],[Date]]&lt;&gt;""),TimeSpend[[#This Row],[Employee Name]],"")</f>
        <v>#VALUE!</v>
      </c>
      <c r="N4079" t="e">
        <f t="shared" si="126"/>
        <v>#VALUE!</v>
      </c>
      <c r="O4079" t="e">
        <f t="shared" si="127"/>
        <v>#VALUE!</v>
      </c>
      <c r="P4079" t="e">
        <f>IF(D4079&lt;&gt;"",VLOOKUP(D4079,Projects!B:C,2,0),"")</f>
        <v>#VALUE!</v>
      </c>
    </row>
    <row r="4080" spans="1:16" x14ac:dyDescent="0.25">
      <c r="A4080" t="e">
        <f>UPPER(IF(AND(TimeSpend[[#This Row],[Personnel number]]&lt;&gt;"",TimeSpend[[#This Row],[Date]]&lt;&gt;""),TimeSpend[[#This Row],[Personnel number]],""))</f>
        <v>#VALUE!</v>
      </c>
      <c r="B4080" s="85" t="e">
        <f>IF(AND(TimeSpend[[#This Row],[Personnel number]]&lt;&gt;"",TimeSpend[[#This Row],[Date]]&lt;&gt;""),TEXT(TimeSpend[[#This Row],[Date]],"[$-409]yyyyMMdd"),"")</f>
        <v>#VALUE!</v>
      </c>
      <c r="C4080" s="33" t="e">
        <f>IF(AND(TimeSpend[[#This Row],[Personnel number]]&lt;&gt;"",TimeSpend[[#This Row],[Date]]&lt;&gt;""),SUBSTITUTE(TimeSpend[[#This Row],[Hours]],",","."),"")</f>
        <v>#VALUE!</v>
      </c>
      <c r="D4080" t="e">
        <f>IF(AND(TimeSpend[[#This Row],[Personnel number]]&lt;&gt;"",TimeSpend[[#This Row],[Date]]&lt;&gt;""),TimeSpend[[#This Row],[Network]],"")</f>
        <v>#VALUE!</v>
      </c>
      <c r="E4080" t="e">
        <f>IF(AND(TimeSpend[[#This Row],[Personnel number]]&lt;&gt;"",TimeSpend[[#This Row],[Date]]&lt;&gt;""),TimeSpend[[#This Row],[Network Description]],"")</f>
        <v>#VALUE!</v>
      </c>
      <c r="F4080" t="e">
        <f>IF(AND(TimeSpend[[#This Row],[Personnel number]]&lt;&gt;"",TimeSpend[[#This Row],[Date]]&lt;&gt;""),TimeSpend[[#This Row],[Activity]],"")</f>
        <v>#VALUE!</v>
      </c>
      <c r="G4080" t="e">
        <f>IF(AND(TimeSpend[[#This Row],[Personnel number]]&lt;&gt;"",TimeSpend[[#This Row],[Date]]&lt;&gt;""),TimeSpend[[#This Row],[Activity description]],"")</f>
        <v>#VALUE!</v>
      </c>
      <c r="H4080" s="36" t="e">
        <f>IF(AND(TimeSpend[[#This Row],[Personnel number]]&lt;&gt;"",TimeSpend[[#This Row],[Date]]&lt;&gt;""),TimeSpend[[#This Row],[Start Time]],"")</f>
        <v>#VALUE!</v>
      </c>
      <c r="I4080" s="36" t="e">
        <f>IF(AND(TimeSpend[[#This Row],[Personnel number]]&lt;&gt;"",TimeSpend[[#This Row],[Date]]&lt;&gt;""),TimeSpend[[#This Row],[End Time]],"")</f>
        <v>#VALUE!</v>
      </c>
      <c r="J4080" t="e">
        <f>IF(AND(TimeSpend[[#This Row],[Personnel number]]&lt;&gt;"",TimeSpend[[#This Row],[Date]]&lt;&gt;""),TimeSpend[[#This Row],[Location]],"")</f>
        <v>#VALUE!</v>
      </c>
      <c r="K4080" t="e">
        <f>IF(AND(TimeSpend[[#This Row],[Personnel number]]&lt;&gt;"",TimeSpend[[#This Row],[Date]]&lt;&gt;""),TimeSpend[[#This Row],[Task]],"")</f>
        <v>#VALUE!</v>
      </c>
      <c r="L4080" t="e">
        <f>IF(AND(TimeSpend[[#This Row],[Personnel number]]&lt;&gt;"",TimeSpend[[#This Row],[Date]]&lt;&gt;""),Utilization!$J$2,"")</f>
        <v>#VALUE!</v>
      </c>
      <c r="M4080" t="e">
        <f>IF(AND(TimeSpend[[#This Row],[Personnel number]]&lt;&gt;"",TimeSpend[[#This Row],[Date]]&lt;&gt;""),TimeSpend[[#This Row],[Employee Name]],"")</f>
        <v>#VALUE!</v>
      </c>
      <c r="N4080" t="e">
        <f t="shared" si="126"/>
        <v>#VALUE!</v>
      </c>
      <c r="O4080" t="e">
        <f t="shared" si="127"/>
        <v>#VALUE!</v>
      </c>
      <c r="P4080" t="e">
        <f>IF(D4080&lt;&gt;"",VLOOKUP(D4080,Projects!B:C,2,0),"")</f>
        <v>#VALUE!</v>
      </c>
    </row>
    <row r="4081" spans="1:16" x14ac:dyDescent="0.25">
      <c r="A4081" t="e">
        <f>UPPER(IF(AND(TimeSpend[[#This Row],[Personnel number]]&lt;&gt;"",TimeSpend[[#This Row],[Date]]&lt;&gt;""),TimeSpend[[#This Row],[Personnel number]],""))</f>
        <v>#VALUE!</v>
      </c>
      <c r="B4081" s="85" t="e">
        <f>IF(AND(TimeSpend[[#This Row],[Personnel number]]&lt;&gt;"",TimeSpend[[#This Row],[Date]]&lt;&gt;""),TEXT(TimeSpend[[#This Row],[Date]],"[$-409]yyyyMMdd"),"")</f>
        <v>#VALUE!</v>
      </c>
      <c r="C4081" s="33" t="e">
        <f>IF(AND(TimeSpend[[#This Row],[Personnel number]]&lt;&gt;"",TimeSpend[[#This Row],[Date]]&lt;&gt;""),SUBSTITUTE(TimeSpend[[#This Row],[Hours]],",","."),"")</f>
        <v>#VALUE!</v>
      </c>
      <c r="D4081" t="e">
        <f>IF(AND(TimeSpend[[#This Row],[Personnel number]]&lt;&gt;"",TimeSpend[[#This Row],[Date]]&lt;&gt;""),TimeSpend[[#This Row],[Network]],"")</f>
        <v>#VALUE!</v>
      </c>
      <c r="E4081" t="e">
        <f>IF(AND(TimeSpend[[#This Row],[Personnel number]]&lt;&gt;"",TimeSpend[[#This Row],[Date]]&lt;&gt;""),TimeSpend[[#This Row],[Network Description]],"")</f>
        <v>#VALUE!</v>
      </c>
      <c r="F4081" t="e">
        <f>IF(AND(TimeSpend[[#This Row],[Personnel number]]&lt;&gt;"",TimeSpend[[#This Row],[Date]]&lt;&gt;""),TimeSpend[[#This Row],[Activity]],"")</f>
        <v>#VALUE!</v>
      </c>
      <c r="G4081" t="e">
        <f>IF(AND(TimeSpend[[#This Row],[Personnel number]]&lt;&gt;"",TimeSpend[[#This Row],[Date]]&lt;&gt;""),TimeSpend[[#This Row],[Activity description]],"")</f>
        <v>#VALUE!</v>
      </c>
      <c r="H4081" s="36" t="e">
        <f>IF(AND(TimeSpend[[#This Row],[Personnel number]]&lt;&gt;"",TimeSpend[[#This Row],[Date]]&lt;&gt;""),TimeSpend[[#This Row],[Start Time]],"")</f>
        <v>#VALUE!</v>
      </c>
      <c r="I4081" s="36" t="e">
        <f>IF(AND(TimeSpend[[#This Row],[Personnel number]]&lt;&gt;"",TimeSpend[[#This Row],[Date]]&lt;&gt;""),TimeSpend[[#This Row],[End Time]],"")</f>
        <v>#VALUE!</v>
      </c>
      <c r="J4081" t="e">
        <f>IF(AND(TimeSpend[[#This Row],[Personnel number]]&lt;&gt;"",TimeSpend[[#This Row],[Date]]&lt;&gt;""),TimeSpend[[#This Row],[Location]],"")</f>
        <v>#VALUE!</v>
      </c>
      <c r="K4081" t="e">
        <f>IF(AND(TimeSpend[[#This Row],[Personnel number]]&lt;&gt;"",TimeSpend[[#This Row],[Date]]&lt;&gt;""),TimeSpend[[#This Row],[Task]],"")</f>
        <v>#VALUE!</v>
      </c>
      <c r="L4081" t="e">
        <f>IF(AND(TimeSpend[[#This Row],[Personnel number]]&lt;&gt;"",TimeSpend[[#This Row],[Date]]&lt;&gt;""),Utilization!$J$2,"")</f>
        <v>#VALUE!</v>
      </c>
      <c r="M4081" t="e">
        <f>IF(AND(TimeSpend[[#This Row],[Personnel number]]&lt;&gt;"",TimeSpend[[#This Row],[Date]]&lt;&gt;""),TimeSpend[[#This Row],[Employee Name]],"")</f>
        <v>#VALUE!</v>
      </c>
      <c r="N4081" t="e">
        <f t="shared" si="126"/>
        <v>#VALUE!</v>
      </c>
      <c r="O4081" t="e">
        <f t="shared" si="127"/>
        <v>#VALUE!</v>
      </c>
      <c r="P4081" t="e">
        <f>IF(D4081&lt;&gt;"",VLOOKUP(D4081,Projects!B:C,2,0),"")</f>
        <v>#VALUE!</v>
      </c>
    </row>
    <row r="4082" spans="1:16" x14ac:dyDescent="0.25">
      <c r="A4082" t="e">
        <f>UPPER(IF(AND(TimeSpend[[#This Row],[Personnel number]]&lt;&gt;"",TimeSpend[[#This Row],[Date]]&lt;&gt;""),TimeSpend[[#This Row],[Personnel number]],""))</f>
        <v>#VALUE!</v>
      </c>
      <c r="B4082" s="85" t="e">
        <f>IF(AND(TimeSpend[[#This Row],[Personnel number]]&lt;&gt;"",TimeSpend[[#This Row],[Date]]&lt;&gt;""),TEXT(TimeSpend[[#This Row],[Date]],"[$-409]yyyyMMdd"),"")</f>
        <v>#VALUE!</v>
      </c>
      <c r="C4082" s="33" t="e">
        <f>IF(AND(TimeSpend[[#This Row],[Personnel number]]&lt;&gt;"",TimeSpend[[#This Row],[Date]]&lt;&gt;""),SUBSTITUTE(TimeSpend[[#This Row],[Hours]],",","."),"")</f>
        <v>#VALUE!</v>
      </c>
      <c r="D4082" t="e">
        <f>IF(AND(TimeSpend[[#This Row],[Personnel number]]&lt;&gt;"",TimeSpend[[#This Row],[Date]]&lt;&gt;""),TimeSpend[[#This Row],[Network]],"")</f>
        <v>#VALUE!</v>
      </c>
      <c r="E4082" t="e">
        <f>IF(AND(TimeSpend[[#This Row],[Personnel number]]&lt;&gt;"",TimeSpend[[#This Row],[Date]]&lt;&gt;""),TimeSpend[[#This Row],[Network Description]],"")</f>
        <v>#VALUE!</v>
      </c>
      <c r="F4082" t="e">
        <f>IF(AND(TimeSpend[[#This Row],[Personnel number]]&lt;&gt;"",TimeSpend[[#This Row],[Date]]&lt;&gt;""),TimeSpend[[#This Row],[Activity]],"")</f>
        <v>#VALUE!</v>
      </c>
      <c r="G4082" t="e">
        <f>IF(AND(TimeSpend[[#This Row],[Personnel number]]&lt;&gt;"",TimeSpend[[#This Row],[Date]]&lt;&gt;""),TimeSpend[[#This Row],[Activity description]],"")</f>
        <v>#VALUE!</v>
      </c>
      <c r="H4082" s="36" t="e">
        <f>IF(AND(TimeSpend[[#This Row],[Personnel number]]&lt;&gt;"",TimeSpend[[#This Row],[Date]]&lt;&gt;""),TimeSpend[[#This Row],[Start Time]],"")</f>
        <v>#VALUE!</v>
      </c>
      <c r="I4082" s="36" t="e">
        <f>IF(AND(TimeSpend[[#This Row],[Personnel number]]&lt;&gt;"",TimeSpend[[#This Row],[Date]]&lt;&gt;""),TimeSpend[[#This Row],[End Time]],"")</f>
        <v>#VALUE!</v>
      </c>
      <c r="J4082" t="e">
        <f>IF(AND(TimeSpend[[#This Row],[Personnel number]]&lt;&gt;"",TimeSpend[[#This Row],[Date]]&lt;&gt;""),TimeSpend[[#This Row],[Location]],"")</f>
        <v>#VALUE!</v>
      </c>
      <c r="K4082" t="e">
        <f>IF(AND(TimeSpend[[#This Row],[Personnel number]]&lt;&gt;"",TimeSpend[[#This Row],[Date]]&lt;&gt;""),TimeSpend[[#This Row],[Task]],"")</f>
        <v>#VALUE!</v>
      </c>
      <c r="L4082" t="e">
        <f>IF(AND(TimeSpend[[#This Row],[Personnel number]]&lt;&gt;"",TimeSpend[[#This Row],[Date]]&lt;&gt;""),Utilization!$J$2,"")</f>
        <v>#VALUE!</v>
      </c>
      <c r="M4082" t="e">
        <f>IF(AND(TimeSpend[[#This Row],[Personnel number]]&lt;&gt;"",TimeSpend[[#This Row],[Date]]&lt;&gt;""),TimeSpend[[#This Row],[Employee Name]],"")</f>
        <v>#VALUE!</v>
      </c>
      <c r="N4082" t="e">
        <f t="shared" si="126"/>
        <v>#VALUE!</v>
      </c>
      <c r="O4082" t="e">
        <f t="shared" si="127"/>
        <v>#VALUE!</v>
      </c>
      <c r="P4082" t="e">
        <f>IF(D4082&lt;&gt;"",VLOOKUP(D4082,Projects!B:C,2,0),"")</f>
        <v>#VALUE!</v>
      </c>
    </row>
    <row r="4083" spans="1:16" x14ac:dyDescent="0.25">
      <c r="A4083" t="e">
        <f>UPPER(IF(AND(TimeSpend[[#This Row],[Personnel number]]&lt;&gt;"",TimeSpend[[#This Row],[Date]]&lt;&gt;""),TimeSpend[[#This Row],[Personnel number]],""))</f>
        <v>#VALUE!</v>
      </c>
      <c r="B4083" s="85" t="e">
        <f>IF(AND(TimeSpend[[#This Row],[Personnel number]]&lt;&gt;"",TimeSpend[[#This Row],[Date]]&lt;&gt;""),TEXT(TimeSpend[[#This Row],[Date]],"[$-409]yyyyMMdd"),"")</f>
        <v>#VALUE!</v>
      </c>
      <c r="C4083" s="33" t="e">
        <f>IF(AND(TimeSpend[[#This Row],[Personnel number]]&lt;&gt;"",TimeSpend[[#This Row],[Date]]&lt;&gt;""),SUBSTITUTE(TimeSpend[[#This Row],[Hours]],",","."),"")</f>
        <v>#VALUE!</v>
      </c>
      <c r="D4083" t="e">
        <f>IF(AND(TimeSpend[[#This Row],[Personnel number]]&lt;&gt;"",TimeSpend[[#This Row],[Date]]&lt;&gt;""),TimeSpend[[#This Row],[Network]],"")</f>
        <v>#VALUE!</v>
      </c>
      <c r="E4083" t="e">
        <f>IF(AND(TimeSpend[[#This Row],[Personnel number]]&lt;&gt;"",TimeSpend[[#This Row],[Date]]&lt;&gt;""),TimeSpend[[#This Row],[Network Description]],"")</f>
        <v>#VALUE!</v>
      </c>
      <c r="F4083" t="e">
        <f>IF(AND(TimeSpend[[#This Row],[Personnel number]]&lt;&gt;"",TimeSpend[[#This Row],[Date]]&lt;&gt;""),TimeSpend[[#This Row],[Activity]],"")</f>
        <v>#VALUE!</v>
      </c>
      <c r="G4083" t="e">
        <f>IF(AND(TimeSpend[[#This Row],[Personnel number]]&lt;&gt;"",TimeSpend[[#This Row],[Date]]&lt;&gt;""),TimeSpend[[#This Row],[Activity description]],"")</f>
        <v>#VALUE!</v>
      </c>
      <c r="H4083" s="36" t="e">
        <f>IF(AND(TimeSpend[[#This Row],[Personnel number]]&lt;&gt;"",TimeSpend[[#This Row],[Date]]&lt;&gt;""),TimeSpend[[#This Row],[Start Time]],"")</f>
        <v>#VALUE!</v>
      </c>
      <c r="I4083" s="36" t="e">
        <f>IF(AND(TimeSpend[[#This Row],[Personnel number]]&lt;&gt;"",TimeSpend[[#This Row],[Date]]&lt;&gt;""),TimeSpend[[#This Row],[End Time]],"")</f>
        <v>#VALUE!</v>
      </c>
      <c r="J4083" t="e">
        <f>IF(AND(TimeSpend[[#This Row],[Personnel number]]&lt;&gt;"",TimeSpend[[#This Row],[Date]]&lt;&gt;""),TimeSpend[[#This Row],[Location]],"")</f>
        <v>#VALUE!</v>
      </c>
      <c r="K4083" t="e">
        <f>IF(AND(TimeSpend[[#This Row],[Personnel number]]&lt;&gt;"",TimeSpend[[#This Row],[Date]]&lt;&gt;""),TimeSpend[[#This Row],[Task]],"")</f>
        <v>#VALUE!</v>
      </c>
      <c r="L4083" t="e">
        <f>IF(AND(TimeSpend[[#This Row],[Personnel number]]&lt;&gt;"",TimeSpend[[#This Row],[Date]]&lt;&gt;""),Utilization!$J$2,"")</f>
        <v>#VALUE!</v>
      </c>
      <c r="M4083" t="e">
        <f>IF(AND(TimeSpend[[#This Row],[Personnel number]]&lt;&gt;"",TimeSpend[[#This Row],[Date]]&lt;&gt;""),TimeSpend[[#This Row],[Employee Name]],"")</f>
        <v>#VALUE!</v>
      </c>
      <c r="N4083" t="e">
        <f t="shared" si="126"/>
        <v>#VALUE!</v>
      </c>
      <c r="O4083" t="e">
        <f t="shared" si="127"/>
        <v>#VALUE!</v>
      </c>
      <c r="P4083" t="e">
        <f>IF(D4083&lt;&gt;"",VLOOKUP(D4083,Projects!B:C,2,0),"")</f>
        <v>#VALUE!</v>
      </c>
    </row>
    <row r="4084" spans="1:16" x14ac:dyDescent="0.25">
      <c r="A4084" t="e">
        <f>UPPER(IF(AND(TimeSpend[[#This Row],[Personnel number]]&lt;&gt;"",TimeSpend[[#This Row],[Date]]&lt;&gt;""),TimeSpend[[#This Row],[Personnel number]],""))</f>
        <v>#VALUE!</v>
      </c>
      <c r="B4084" s="85" t="e">
        <f>IF(AND(TimeSpend[[#This Row],[Personnel number]]&lt;&gt;"",TimeSpend[[#This Row],[Date]]&lt;&gt;""),TEXT(TimeSpend[[#This Row],[Date]],"[$-409]yyyyMMdd"),"")</f>
        <v>#VALUE!</v>
      </c>
      <c r="C4084" s="33" t="e">
        <f>IF(AND(TimeSpend[[#This Row],[Personnel number]]&lt;&gt;"",TimeSpend[[#This Row],[Date]]&lt;&gt;""),SUBSTITUTE(TimeSpend[[#This Row],[Hours]],",","."),"")</f>
        <v>#VALUE!</v>
      </c>
      <c r="D4084" t="e">
        <f>IF(AND(TimeSpend[[#This Row],[Personnel number]]&lt;&gt;"",TimeSpend[[#This Row],[Date]]&lt;&gt;""),TimeSpend[[#This Row],[Network]],"")</f>
        <v>#VALUE!</v>
      </c>
      <c r="E4084" t="e">
        <f>IF(AND(TimeSpend[[#This Row],[Personnel number]]&lt;&gt;"",TimeSpend[[#This Row],[Date]]&lt;&gt;""),TimeSpend[[#This Row],[Network Description]],"")</f>
        <v>#VALUE!</v>
      </c>
      <c r="F4084" t="e">
        <f>IF(AND(TimeSpend[[#This Row],[Personnel number]]&lt;&gt;"",TimeSpend[[#This Row],[Date]]&lt;&gt;""),TimeSpend[[#This Row],[Activity]],"")</f>
        <v>#VALUE!</v>
      </c>
      <c r="G4084" t="e">
        <f>IF(AND(TimeSpend[[#This Row],[Personnel number]]&lt;&gt;"",TimeSpend[[#This Row],[Date]]&lt;&gt;""),TimeSpend[[#This Row],[Activity description]],"")</f>
        <v>#VALUE!</v>
      </c>
      <c r="H4084" s="36" t="e">
        <f>IF(AND(TimeSpend[[#This Row],[Personnel number]]&lt;&gt;"",TimeSpend[[#This Row],[Date]]&lt;&gt;""),TimeSpend[[#This Row],[Start Time]],"")</f>
        <v>#VALUE!</v>
      </c>
      <c r="I4084" s="36" t="e">
        <f>IF(AND(TimeSpend[[#This Row],[Personnel number]]&lt;&gt;"",TimeSpend[[#This Row],[Date]]&lt;&gt;""),TimeSpend[[#This Row],[End Time]],"")</f>
        <v>#VALUE!</v>
      </c>
      <c r="J4084" t="e">
        <f>IF(AND(TimeSpend[[#This Row],[Personnel number]]&lt;&gt;"",TimeSpend[[#This Row],[Date]]&lt;&gt;""),TimeSpend[[#This Row],[Location]],"")</f>
        <v>#VALUE!</v>
      </c>
      <c r="K4084" t="e">
        <f>IF(AND(TimeSpend[[#This Row],[Personnel number]]&lt;&gt;"",TimeSpend[[#This Row],[Date]]&lt;&gt;""),TimeSpend[[#This Row],[Task]],"")</f>
        <v>#VALUE!</v>
      </c>
      <c r="L4084" t="e">
        <f>IF(AND(TimeSpend[[#This Row],[Personnel number]]&lt;&gt;"",TimeSpend[[#This Row],[Date]]&lt;&gt;""),Utilization!$J$2,"")</f>
        <v>#VALUE!</v>
      </c>
      <c r="M4084" t="e">
        <f>IF(AND(TimeSpend[[#This Row],[Personnel number]]&lt;&gt;"",TimeSpend[[#This Row],[Date]]&lt;&gt;""),TimeSpend[[#This Row],[Employee Name]],"")</f>
        <v>#VALUE!</v>
      </c>
      <c r="N4084" t="e">
        <f t="shared" si="126"/>
        <v>#VALUE!</v>
      </c>
      <c r="O4084" t="e">
        <f t="shared" si="127"/>
        <v>#VALUE!</v>
      </c>
      <c r="P4084" t="e">
        <f>IF(D4084&lt;&gt;"",VLOOKUP(D4084,Projects!B:C,2,0),"")</f>
        <v>#VALUE!</v>
      </c>
    </row>
    <row r="4085" spans="1:16" x14ac:dyDescent="0.25">
      <c r="A4085" t="e">
        <f>UPPER(IF(AND(TimeSpend[[#This Row],[Personnel number]]&lt;&gt;"",TimeSpend[[#This Row],[Date]]&lt;&gt;""),TimeSpend[[#This Row],[Personnel number]],""))</f>
        <v>#VALUE!</v>
      </c>
      <c r="B4085" s="85" t="e">
        <f>IF(AND(TimeSpend[[#This Row],[Personnel number]]&lt;&gt;"",TimeSpend[[#This Row],[Date]]&lt;&gt;""),TEXT(TimeSpend[[#This Row],[Date]],"[$-409]yyyyMMdd"),"")</f>
        <v>#VALUE!</v>
      </c>
      <c r="C4085" s="33" t="e">
        <f>IF(AND(TimeSpend[[#This Row],[Personnel number]]&lt;&gt;"",TimeSpend[[#This Row],[Date]]&lt;&gt;""),SUBSTITUTE(TimeSpend[[#This Row],[Hours]],",","."),"")</f>
        <v>#VALUE!</v>
      </c>
      <c r="D4085" t="e">
        <f>IF(AND(TimeSpend[[#This Row],[Personnel number]]&lt;&gt;"",TimeSpend[[#This Row],[Date]]&lt;&gt;""),TimeSpend[[#This Row],[Network]],"")</f>
        <v>#VALUE!</v>
      </c>
      <c r="E4085" t="e">
        <f>IF(AND(TimeSpend[[#This Row],[Personnel number]]&lt;&gt;"",TimeSpend[[#This Row],[Date]]&lt;&gt;""),TimeSpend[[#This Row],[Network Description]],"")</f>
        <v>#VALUE!</v>
      </c>
      <c r="F4085" t="e">
        <f>IF(AND(TimeSpend[[#This Row],[Personnel number]]&lt;&gt;"",TimeSpend[[#This Row],[Date]]&lt;&gt;""),TimeSpend[[#This Row],[Activity]],"")</f>
        <v>#VALUE!</v>
      </c>
      <c r="G4085" t="e">
        <f>IF(AND(TimeSpend[[#This Row],[Personnel number]]&lt;&gt;"",TimeSpend[[#This Row],[Date]]&lt;&gt;""),TimeSpend[[#This Row],[Activity description]],"")</f>
        <v>#VALUE!</v>
      </c>
      <c r="H4085" s="36" t="e">
        <f>IF(AND(TimeSpend[[#This Row],[Personnel number]]&lt;&gt;"",TimeSpend[[#This Row],[Date]]&lt;&gt;""),TimeSpend[[#This Row],[Start Time]],"")</f>
        <v>#VALUE!</v>
      </c>
      <c r="I4085" s="36" t="e">
        <f>IF(AND(TimeSpend[[#This Row],[Personnel number]]&lt;&gt;"",TimeSpend[[#This Row],[Date]]&lt;&gt;""),TimeSpend[[#This Row],[End Time]],"")</f>
        <v>#VALUE!</v>
      </c>
      <c r="J4085" t="e">
        <f>IF(AND(TimeSpend[[#This Row],[Personnel number]]&lt;&gt;"",TimeSpend[[#This Row],[Date]]&lt;&gt;""),TimeSpend[[#This Row],[Location]],"")</f>
        <v>#VALUE!</v>
      </c>
      <c r="K4085" t="e">
        <f>IF(AND(TimeSpend[[#This Row],[Personnel number]]&lt;&gt;"",TimeSpend[[#This Row],[Date]]&lt;&gt;""),TimeSpend[[#This Row],[Task]],"")</f>
        <v>#VALUE!</v>
      </c>
      <c r="L4085" t="e">
        <f>IF(AND(TimeSpend[[#This Row],[Personnel number]]&lt;&gt;"",TimeSpend[[#This Row],[Date]]&lt;&gt;""),Utilization!$J$2,"")</f>
        <v>#VALUE!</v>
      </c>
      <c r="M4085" t="e">
        <f>IF(AND(TimeSpend[[#This Row],[Personnel number]]&lt;&gt;"",TimeSpend[[#This Row],[Date]]&lt;&gt;""),TimeSpend[[#This Row],[Employee Name]],"")</f>
        <v>#VALUE!</v>
      </c>
      <c r="N4085" t="e">
        <f t="shared" si="126"/>
        <v>#VALUE!</v>
      </c>
      <c r="O4085" t="e">
        <f t="shared" si="127"/>
        <v>#VALUE!</v>
      </c>
      <c r="P4085" t="e">
        <f>IF(D4085&lt;&gt;"",VLOOKUP(D4085,Projects!B:C,2,0),"")</f>
        <v>#VALUE!</v>
      </c>
    </row>
    <row r="4086" spans="1:16" x14ac:dyDescent="0.25">
      <c r="A4086" t="e">
        <f>UPPER(IF(AND(TimeSpend[[#This Row],[Personnel number]]&lt;&gt;"",TimeSpend[[#This Row],[Date]]&lt;&gt;""),TimeSpend[[#This Row],[Personnel number]],""))</f>
        <v>#VALUE!</v>
      </c>
      <c r="B4086" s="85" t="e">
        <f>IF(AND(TimeSpend[[#This Row],[Personnel number]]&lt;&gt;"",TimeSpend[[#This Row],[Date]]&lt;&gt;""),TEXT(TimeSpend[[#This Row],[Date]],"[$-409]yyyyMMdd"),"")</f>
        <v>#VALUE!</v>
      </c>
      <c r="C4086" s="33" t="e">
        <f>IF(AND(TimeSpend[[#This Row],[Personnel number]]&lt;&gt;"",TimeSpend[[#This Row],[Date]]&lt;&gt;""),SUBSTITUTE(TimeSpend[[#This Row],[Hours]],",","."),"")</f>
        <v>#VALUE!</v>
      </c>
      <c r="D4086" t="e">
        <f>IF(AND(TimeSpend[[#This Row],[Personnel number]]&lt;&gt;"",TimeSpend[[#This Row],[Date]]&lt;&gt;""),TimeSpend[[#This Row],[Network]],"")</f>
        <v>#VALUE!</v>
      </c>
      <c r="E4086" t="e">
        <f>IF(AND(TimeSpend[[#This Row],[Personnel number]]&lt;&gt;"",TimeSpend[[#This Row],[Date]]&lt;&gt;""),TimeSpend[[#This Row],[Network Description]],"")</f>
        <v>#VALUE!</v>
      </c>
      <c r="F4086" t="e">
        <f>IF(AND(TimeSpend[[#This Row],[Personnel number]]&lt;&gt;"",TimeSpend[[#This Row],[Date]]&lt;&gt;""),TimeSpend[[#This Row],[Activity]],"")</f>
        <v>#VALUE!</v>
      </c>
      <c r="G4086" t="e">
        <f>IF(AND(TimeSpend[[#This Row],[Personnel number]]&lt;&gt;"",TimeSpend[[#This Row],[Date]]&lt;&gt;""),TimeSpend[[#This Row],[Activity description]],"")</f>
        <v>#VALUE!</v>
      </c>
      <c r="H4086" s="36" t="e">
        <f>IF(AND(TimeSpend[[#This Row],[Personnel number]]&lt;&gt;"",TimeSpend[[#This Row],[Date]]&lt;&gt;""),TimeSpend[[#This Row],[Start Time]],"")</f>
        <v>#VALUE!</v>
      </c>
      <c r="I4086" s="36" t="e">
        <f>IF(AND(TimeSpend[[#This Row],[Personnel number]]&lt;&gt;"",TimeSpend[[#This Row],[Date]]&lt;&gt;""),TimeSpend[[#This Row],[End Time]],"")</f>
        <v>#VALUE!</v>
      </c>
      <c r="J4086" t="e">
        <f>IF(AND(TimeSpend[[#This Row],[Personnel number]]&lt;&gt;"",TimeSpend[[#This Row],[Date]]&lt;&gt;""),TimeSpend[[#This Row],[Location]],"")</f>
        <v>#VALUE!</v>
      </c>
      <c r="K4086" t="e">
        <f>IF(AND(TimeSpend[[#This Row],[Personnel number]]&lt;&gt;"",TimeSpend[[#This Row],[Date]]&lt;&gt;""),TimeSpend[[#This Row],[Task]],"")</f>
        <v>#VALUE!</v>
      </c>
      <c r="L4086" t="e">
        <f>IF(AND(TimeSpend[[#This Row],[Personnel number]]&lt;&gt;"",TimeSpend[[#This Row],[Date]]&lt;&gt;""),Utilization!$J$2,"")</f>
        <v>#VALUE!</v>
      </c>
      <c r="M4086" t="e">
        <f>IF(AND(TimeSpend[[#This Row],[Personnel number]]&lt;&gt;"",TimeSpend[[#This Row],[Date]]&lt;&gt;""),TimeSpend[[#This Row],[Employee Name]],"")</f>
        <v>#VALUE!</v>
      </c>
      <c r="N4086" t="e">
        <f t="shared" si="126"/>
        <v>#VALUE!</v>
      </c>
      <c r="O4086" t="e">
        <f t="shared" si="127"/>
        <v>#VALUE!</v>
      </c>
      <c r="P4086" t="e">
        <f>IF(D4086&lt;&gt;"",VLOOKUP(D4086,Projects!B:C,2,0),"")</f>
        <v>#VALUE!</v>
      </c>
    </row>
    <row r="4087" spans="1:16" x14ac:dyDescent="0.25">
      <c r="A4087" t="e">
        <f>UPPER(IF(AND(TimeSpend[[#This Row],[Personnel number]]&lt;&gt;"",TimeSpend[[#This Row],[Date]]&lt;&gt;""),TimeSpend[[#This Row],[Personnel number]],""))</f>
        <v>#VALUE!</v>
      </c>
      <c r="B4087" s="85" t="e">
        <f>IF(AND(TimeSpend[[#This Row],[Personnel number]]&lt;&gt;"",TimeSpend[[#This Row],[Date]]&lt;&gt;""),TEXT(TimeSpend[[#This Row],[Date]],"[$-409]yyyyMMdd"),"")</f>
        <v>#VALUE!</v>
      </c>
      <c r="C4087" s="33" t="e">
        <f>IF(AND(TimeSpend[[#This Row],[Personnel number]]&lt;&gt;"",TimeSpend[[#This Row],[Date]]&lt;&gt;""),SUBSTITUTE(TimeSpend[[#This Row],[Hours]],",","."),"")</f>
        <v>#VALUE!</v>
      </c>
      <c r="D4087" t="e">
        <f>IF(AND(TimeSpend[[#This Row],[Personnel number]]&lt;&gt;"",TimeSpend[[#This Row],[Date]]&lt;&gt;""),TimeSpend[[#This Row],[Network]],"")</f>
        <v>#VALUE!</v>
      </c>
      <c r="E4087" t="e">
        <f>IF(AND(TimeSpend[[#This Row],[Personnel number]]&lt;&gt;"",TimeSpend[[#This Row],[Date]]&lt;&gt;""),TimeSpend[[#This Row],[Network Description]],"")</f>
        <v>#VALUE!</v>
      </c>
      <c r="F4087" t="e">
        <f>IF(AND(TimeSpend[[#This Row],[Personnel number]]&lt;&gt;"",TimeSpend[[#This Row],[Date]]&lt;&gt;""),TimeSpend[[#This Row],[Activity]],"")</f>
        <v>#VALUE!</v>
      </c>
      <c r="G4087" t="e">
        <f>IF(AND(TimeSpend[[#This Row],[Personnel number]]&lt;&gt;"",TimeSpend[[#This Row],[Date]]&lt;&gt;""),TimeSpend[[#This Row],[Activity description]],"")</f>
        <v>#VALUE!</v>
      </c>
      <c r="H4087" s="36" t="e">
        <f>IF(AND(TimeSpend[[#This Row],[Personnel number]]&lt;&gt;"",TimeSpend[[#This Row],[Date]]&lt;&gt;""),TimeSpend[[#This Row],[Start Time]],"")</f>
        <v>#VALUE!</v>
      </c>
      <c r="I4087" s="36" t="e">
        <f>IF(AND(TimeSpend[[#This Row],[Personnel number]]&lt;&gt;"",TimeSpend[[#This Row],[Date]]&lt;&gt;""),TimeSpend[[#This Row],[End Time]],"")</f>
        <v>#VALUE!</v>
      </c>
      <c r="J4087" t="e">
        <f>IF(AND(TimeSpend[[#This Row],[Personnel number]]&lt;&gt;"",TimeSpend[[#This Row],[Date]]&lt;&gt;""),TimeSpend[[#This Row],[Location]],"")</f>
        <v>#VALUE!</v>
      </c>
      <c r="K4087" t="e">
        <f>IF(AND(TimeSpend[[#This Row],[Personnel number]]&lt;&gt;"",TimeSpend[[#This Row],[Date]]&lt;&gt;""),TimeSpend[[#This Row],[Task]],"")</f>
        <v>#VALUE!</v>
      </c>
      <c r="L4087" t="e">
        <f>IF(AND(TimeSpend[[#This Row],[Personnel number]]&lt;&gt;"",TimeSpend[[#This Row],[Date]]&lt;&gt;""),Utilization!$J$2,"")</f>
        <v>#VALUE!</v>
      </c>
      <c r="M4087" t="e">
        <f>IF(AND(TimeSpend[[#This Row],[Personnel number]]&lt;&gt;"",TimeSpend[[#This Row],[Date]]&lt;&gt;""),TimeSpend[[#This Row],[Employee Name]],"")</f>
        <v>#VALUE!</v>
      </c>
      <c r="N4087" t="e">
        <f t="shared" si="126"/>
        <v>#VALUE!</v>
      </c>
      <c r="O4087" t="e">
        <f t="shared" si="127"/>
        <v>#VALUE!</v>
      </c>
      <c r="P4087" t="e">
        <f>IF(D4087&lt;&gt;"",VLOOKUP(D4087,Projects!B:C,2,0),"")</f>
        <v>#VALUE!</v>
      </c>
    </row>
    <row r="4088" spans="1:16" x14ac:dyDescent="0.25">
      <c r="A4088" t="e">
        <f>UPPER(IF(AND(TimeSpend[[#This Row],[Personnel number]]&lt;&gt;"",TimeSpend[[#This Row],[Date]]&lt;&gt;""),TimeSpend[[#This Row],[Personnel number]],""))</f>
        <v>#VALUE!</v>
      </c>
      <c r="B4088" s="85" t="e">
        <f>IF(AND(TimeSpend[[#This Row],[Personnel number]]&lt;&gt;"",TimeSpend[[#This Row],[Date]]&lt;&gt;""),TEXT(TimeSpend[[#This Row],[Date]],"[$-409]yyyyMMdd"),"")</f>
        <v>#VALUE!</v>
      </c>
      <c r="C4088" s="33" t="e">
        <f>IF(AND(TimeSpend[[#This Row],[Personnel number]]&lt;&gt;"",TimeSpend[[#This Row],[Date]]&lt;&gt;""),SUBSTITUTE(TimeSpend[[#This Row],[Hours]],",","."),"")</f>
        <v>#VALUE!</v>
      </c>
      <c r="D4088" t="e">
        <f>IF(AND(TimeSpend[[#This Row],[Personnel number]]&lt;&gt;"",TimeSpend[[#This Row],[Date]]&lt;&gt;""),TimeSpend[[#This Row],[Network]],"")</f>
        <v>#VALUE!</v>
      </c>
      <c r="E4088" t="e">
        <f>IF(AND(TimeSpend[[#This Row],[Personnel number]]&lt;&gt;"",TimeSpend[[#This Row],[Date]]&lt;&gt;""),TimeSpend[[#This Row],[Network Description]],"")</f>
        <v>#VALUE!</v>
      </c>
      <c r="F4088" t="e">
        <f>IF(AND(TimeSpend[[#This Row],[Personnel number]]&lt;&gt;"",TimeSpend[[#This Row],[Date]]&lt;&gt;""),TimeSpend[[#This Row],[Activity]],"")</f>
        <v>#VALUE!</v>
      </c>
      <c r="G4088" t="e">
        <f>IF(AND(TimeSpend[[#This Row],[Personnel number]]&lt;&gt;"",TimeSpend[[#This Row],[Date]]&lt;&gt;""),TimeSpend[[#This Row],[Activity description]],"")</f>
        <v>#VALUE!</v>
      </c>
      <c r="H4088" s="36" t="e">
        <f>IF(AND(TimeSpend[[#This Row],[Personnel number]]&lt;&gt;"",TimeSpend[[#This Row],[Date]]&lt;&gt;""),TimeSpend[[#This Row],[Start Time]],"")</f>
        <v>#VALUE!</v>
      </c>
      <c r="I4088" s="36" t="e">
        <f>IF(AND(TimeSpend[[#This Row],[Personnel number]]&lt;&gt;"",TimeSpend[[#This Row],[Date]]&lt;&gt;""),TimeSpend[[#This Row],[End Time]],"")</f>
        <v>#VALUE!</v>
      </c>
      <c r="J4088" t="e">
        <f>IF(AND(TimeSpend[[#This Row],[Personnel number]]&lt;&gt;"",TimeSpend[[#This Row],[Date]]&lt;&gt;""),TimeSpend[[#This Row],[Location]],"")</f>
        <v>#VALUE!</v>
      </c>
      <c r="K4088" t="e">
        <f>IF(AND(TimeSpend[[#This Row],[Personnel number]]&lt;&gt;"",TimeSpend[[#This Row],[Date]]&lt;&gt;""),TimeSpend[[#This Row],[Task]],"")</f>
        <v>#VALUE!</v>
      </c>
      <c r="L4088" t="e">
        <f>IF(AND(TimeSpend[[#This Row],[Personnel number]]&lt;&gt;"",TimeSpend[[#This Row],[Date]]&lt;&gt;""),Utilization!$J$2,"")</f>
        <v>#VALUE!</v>
      </c>
      <c r="M4088" t="e">
        <f>IF(AND(TimeSpend[[#This Row],[Personnel number]]&lt;&gt;"",TimeSpend[[#This Row],[Date]]&lt;&gt;""),TimeSpend[[#This Row],[Employee Name]],"")</f>
        <v>#VALUE!</v>
      </c>
      <c r="N4088" t="e">
        <f t="shared" si="126"/>
        <v>#VALUE!</v>
      </c>
      <c r="O4088" t="e">
        <f t="shared" si="127"/>
        <v>#VALUE!</v>
      </c>
      <c r="P4088" t="e">
        <f>IF(D4088&lt;&gt;"",VLOOKUP(D4088,Projects!B:C,2,0),"")</f>
        <v>#VALUE!</v>
      </c>
    </row>
    <row r="4089" spans="1:16" x14ac:dyDescent="0.25">
      <c r="A4089" t="e">
        <f>UPPER(IF(AND(TimeSpend[[#This Row],[Personnel number]]&lt;&gt;"",TimeSpend[[#This Row],[Date]]&lt;&gt;""),TimeSpend[[#This Row],[Personnel number]],""))</f>
        <v>#VALUE!</v>
      </c>
      <c r="B4089" s="85" t="e">
        <f>IF(AND(TimeSpend[[#This Row],[Personnel number]]&lt;&gt;"",TimeSpend[[#This Row],[Date]]&lt;&gt;""),TEXT(TimeSpend[[#This Row],[Date]],"[$-409]yyyyMMdd"),"")</f>
        <v>#VALUE!</v>
      </c>
      <c r="C4089" s="33" t="e">
        <f>IF(AND(TimeSpend[[#This Row],[Personnel number]]&lt;&gt;"",TimeSpend[[#This Row],[Date]]&lt;&gt;""),SUBSTITUTE(TimeSpend[[#This Row],[Hours]],",","."),"")</f>
        <v>#VALUE!</v>
      </c>
      <c r="D4089" t="e">
        <f>IF(AND(TimeSpend[[#This Row],[Personnel number]]&lt;&gt;"",TimeSpend[[#This Row],[Date]]&lt;&gt;""),TimeSpend[[#This Row],[Network]],"")</f>
        <v>#VALUE!</v>
      </c>
      <c r="E4089" t="e">
        <f>IF(AND(TimeSpend[[#This Row],[Personnel number]]&lt;&gt;"",TimeSpend[[#This Row],[Date]]&lt;&gt;""),TimeSpend[[#This Row],[Network Description]],"")</f>
        <v>#VALUE!</v>
      </c>
      <c r="F4089" t="e">
        <f>IF(AND(TimeSpend[[#This Row],[Personnel number]]&lt;&gt;"",TimeSpend[[#This Row],[Date]]&lt;&gt;""),TimeSpend[[#This Row],[Activity]],"")</f>
        <v>#VALUE!</v>
      </c>
      <c r="G4089" t="e">
        <f>IF(AND(TimeSpend[[#This Row],[Personnel number]]&lt;&gt;"",TimeSpend[[#This Row],[Date]]&lt;&gt;""),TimeSpend[[#This Row],[Activity description]],"")</f>
        <v>#VALUE!</v>
      </c>
      <c r="H4089" s="36" t="e">
        <f>IF(AND(TimeSpend[[#This Row],[Personnel number]]&lt;&gt;"",TimeSpend[[#This Row],[Date]]&lt;&gt;""),TimeSpend[[#This Row],[Start Time]],"")</f>
        <v>#VALUE!</v>
      </c>
      <c r="I4089" s="36" t="e">
        <f>IF(AND(TimeSpend[[#This Row],[Personnel number]]&lt;&gt;"",TimeSpend[[#This Row],[Date]]&lt;&gt;""),TimeSpend[[#This Row],[End Time]],"")</f>
        <v>#VALUE!</v>
      </c>
      <c r="J4089" t="e">
        <f>IF(AND(TimeSpend[[#This Row],[Personnel number]]&lt;&gt;"",TimeSpend[[#This Row],[Date]]&lt;&gt;""),TimeSpend[[#This Row],[Location]],"")</f>
        <v>#VALUE!</v>
      </c>
      <c r="K4089" t="e">
        <f>IF(AND(TimeSpend[[#This Row],[Personnel number]]&lt;&gt;"",TimeSpend[[#This Row],[Date]]&lt;&gt;""),TimeSpend[[#This Row],[Task]],"")</f>
        <v>#VALUE!</v>
      </c>
      <c r="L4089" t="e">
        <f>IF(AND(TimeSpend[[#This Row],[Personnel number]]&lt;&gt;"",TimeSpend[[#This Row],[Date]]&lt;&gt;""),Utilization!$J$2,"")</f>
        <v>#VALUE!</v>
      </c>
      <c r="M4089" t="e">
        <f>IF(AND(TimeSpend[[#This Row],[Personnel number]]&lt;&gt;"",TimeSpend[[#This Row],[Date]]&lt;&gt;""),TimeSpend[[#This Row],[Employee Name]],"")</f>
        <v>#VALUE!</v>
      </c>
      <c r="N4089" t="e">
        <f t="shared" ref="N4089:N4152" si="128">IF(A4089&lt;&gt;"",ROW(A4089)-1,"")</f>
        <v>#VALUE!</v>
      </c>
      <c r="O4089" t="e">
        <f t="shared" ref="O4089:O4152" si="129">IF(A4089&lt;&gt;"",L4089&amp;"-"&amp;N4089,"")</f>
        <v>#VALUE!</v>
      </c>
      <c r="P4089" t="e">
        <f>IF(D4089&lt;&gt;"",VLOOKUP(D4089,Projects!B:C,2,0),"")</f>
        <v>#VALUE!</v>
      </c>
    </row>
    <row r="4090" spans="1:16" x14ac:dyDescent="0.25">
      <c r="A4090" t="e">
        <f>UPPER(IF(AND(TimeSpend[[#This Row],[Personnel number]]&lt;&gt;"",TimeSpend[[#This Row],[Date]]&lt;&gt;""),TimeSpend[[#This Row],[Personnel number]],""))</f>
        <v>#VALUE!</v>
      </c>
      <c r="B4090" s="85" t="e">
        <f>IF(AND(TimeSpend[[#This Row],[Personnel number]]&lt;&gt;"",TimeSpend[[#This Row],[Date]]&lt;&gt;""),TEXT(TimeSpend[[#This Row],[Date]],"[$-409]yyyyMMdd"),"")</f>
        <v>#VALUE!</v>
      </c>
      <c r="C4090" s="33" t="e">
        <f>IF(AND(TimeSpend[[#This Row],[Personnel number]]&lt;&gt;"",TimeSpend[[#This Row],[Date]]&lt;&gt;""),SUBSTITUTE(TimeSpend[[#This Row],[Hours]],",","."),"")</f>
        <v>#VALUE!</v>
      </c>
      <c r="D4090" t="e">
        <f>IF(AND(TimeSpend[[#This Row],[Personnel number]]&lt;&gt;"",TimeSpend[[#This Row],[Date]]&lt;&gt;""),TimeSpend[[#This Row],[Network]],"")</f>
        <v>#VALUE!</v>
      </c>
      <c r="E4090" t="e">
        <f>IF(AND(TimeSpend[[#This Row],[Personnel number]]&lt;&gt;"",TimeSpend[[#This Row],[Date]]&lt;&gt;""),TimeSpend[[#This Row],[Network Description]],"")</f>
        <v>#VALUE!</v>
      </c>
      <c r="F4090" t="e">
        <f>IF(AND(TimeSpend[[#This Row],[Personnel number]]&lt;&gt;"",TimeSpend[[#This Row],[Date]]&lt;&gt;""),TimeSpend[[#This Row],[Activity]],"")</f>
        <v>#VALUE!</v>
      </c>
      <c r="G4090" t="e">
        <f>IF(AND(TimeSpend[[#This Row],[Personnel number]]&lt;&gt;"",TimeSpend[[#This Row],[Date]]&lt;&gt;""),TimeSpend[[#This Row],[Activity description]],"")</f>
        <v>#VALUE!</v>
      </c>
      <c r="H4090" s="36" t="e">
        <f>IF(AND(TimeSpend[[#This Row],[Personnel number]]&lt;&gt;"",TimeSpend[[#This Row],[Date]]&lt;&gt;""),TimeSpend[[#This Row],[Start Time]],"")</f>
        <v>#VALUE!</v>
      </c>
      <c r="I4090" s="36" t="e">
        <f>IF(AND(TimeSpend[[#This Row],[Personnel number]]&lt;&gt;"",TimeSpend[[#This Row],[Date]]&lt;&gt;""),TimeSpend[[#This Row],[End Time]],"")</f>
        <v>#VALUE!</v>
      </c>
      <c r="J4090" t="e">
        <f>IF(AND(TimeSpend[[#This Row],[Personnel number]]&lt;&gt;"",TimeSpend[[#This Row],[Date]]&lt;&gt;""),TimeSpend[[#This Row],[Location]],"")</f>
        <v>#VALUE!</v>
      </c>
      <c r="K4090" t="e">
        <f>IF(AND(TimeSpend[[#This Row],[Personnel number]]&lt;&gt;"",TimeSpend[[#This Row],[Date]]&lt;&gt;""),TimeSpend[[#This Row],[Task]],"")</f>
        <v>#VALUE!</v>
      </c>
      <c r="L4090" t="e">
        <f>IF(AND(TimeSpend[[#This Row],[Personnel number]]&lt;&gt;"",TimeSpend[[#This Row],[Date]]&lt;&gt;""),Utilization!$J$2,"")</f>
        <v>#VALUE!</v>
      </c>
      <c r="M4090" t="e">
        <f>IF(AND(TimeSpend[[#This Row],[Personnel number]]&lt;&gt;"",TimeSpend[[#This Row],[Date]]&lt;&gt;""),TimeSpend[[#This Row],[Employee Name]],"")</f>
        <v>#VALUE!</v>
      </c>
      <c r="N4090" t="e">
        <f t="shared" si="128"/>
        <v>#VALUE!</v>
      </c>
      <c r="O4090" t="e">
        <f t="shared" si="129"/>
        <v>#VALUE!</v>
      </c>
      <c r="P4090" t="e">
        <f>IF(D4090&lt;&gt;"",VLOOKUP(D4090,Projects!B:C,2,0),"")</f>
        <v>#VALUE!</v>
      </c>
    </row>
    <row r="4091" spans="1:16" x14ac:dyDescent="0.25">
      <c r="A4091" t="e">
        <f>UPPER(IF(AND(TimeSpend[[#This Row],[Personnel number]]&lt;&gt;"",TimeSpend[[#This Row],[Date]]&lt;&gt;""),TimeSpend[[#This Row],[Personnel number]],""))</f>
        <v>#VALUE!</v>
      </c>
      <c r="B4091" s="85" t="e">
        <f>IF(AND(TimeSpend[[#This Row],[Personnel number]]&lt;&gt;"",TimeSpend[[#This Row],[Date]]&lt;&gt;""),TEXT(TimeSpend[[#This Row],[Date]],"[$-409]yyyyMMdd"),"")</f>
        <v>#VALUE!</v>
      </c>
      <c r="C4091" s="33" t="e">
        <f>IF(AND(TimeSpend[[#This Row],[Personnel number]]&lt;&gt;"",TimeSpend[[#This Row],[Date]]&lt;&gt;""),SUBSTITUTE(TimeSpend[[#This Row],[Hours]],",","."),"")</f>
        <v>#VALUE!</v>
      </c>
      <c r="D4091" t="e">
        <f>IF(AND(TimeSpend[[#This Row],[Personnel number]]&lt;&gt;"",TimeSpend[[#This Row],[Date]]&lt;&gt;""),TimeSpend[[#This Row],[Network]],"")</f>
        <v>#VALUE!</v>
      </c>
      <c r="E4091" t="e">
        <f>IF(AND(TimeSpend[[#This Row],[Personnel number]]&lt;&gt;"",TimeSpend[[#This Row],[Date]]&lt;&gt;""),TimeSpend[[#This Row],[Network Description]],"")</f>
        <v>#VALUE!</v>
      </c>
      <c r="F4091" t="e">
        <f>IF(AND(TimeSpend[[#This Row],[Personnel number]]&lt;&gt;"",TimeSpend[[#This Row],[Date]]&lt;&gt;""),TimeSpend[[#This Row],[Activity]],"")</f>
        <v>#VALUE!</v>
      </c>
      <c r="G4091" t="e">
        <f>IF(AND(TimeSpend[[#This Row],[Personnel number]]&lt;&gt;"",TimeSpend[[#This Row],[Date]]&lt;&gt;""),TimeSpend[[#This Row],[Activity description]],"")</f>
        <v>#VALUE!</v>
      </c>
      <c r="H4091" s="36" t="e">
        <f>IF(AND(TimeSpend[[#This Row],[Personnel number]]&lt;&gt;"",TimeSpend[[#This Row],[Date]]&lt;&gt;""),TimeSpend[[#This Row],[Start Time]],"")</f>
        <v>#VALUE!</v>
      </c>
      <c r="I4091" s="36" t="e">
        <f>IF(AND(TimeSpend[[#This Row],[Personnel number]]&lt;&gt;"",TimeSpend[[#This Row],[Date]]&lt;&gt;""),TimeSpend[[#This Row],[End Time]],"")</f>
        <v>#VALUE!</v>
      </c>
      <c r="J4091" t="e">
        <f>IF(AND(TimeSpend[[#This Row],[Personnel number]]&lt;&gt;"",TimeSpend[[#This Row],[Date]]&lt;&gt;""),TimeSpend[[#This Row],[Location]],"")</f>
        <v>#VALUE!</v>
      </c>
      <c r="K4091" t="e">
        <f>IF(AND(TimeSpend[[#This Row],[Personnel number]]&lt;&gt;"",TimeSpend[[#This Row],[Date]]&lt;&gt;""),TimeSpend[[#This Row],[Task]],"")</f>
        <v>#VALUE!</v>
      </c>
      <c r="L4091" t="e">
        <f>IF(AND(TimeSpend[[#This Row],[Personnel number]]&lt;&gt;"",TimeSpend[[#This Row],[Date]]&lt;&gt;""),Utilization!$J$2,"")</f>
        <v>#VALUE!</v>
      </c>
      <c r="M4091" t="e">
        <f>IF(AND(TimeSpend[[#This Row],[Personnel number]]&lt;&gt;"",TimeSpend[[#This Row],[Date]]&lt;&gt;""),TimeSpend[[#This Row],[Employee Name]],"")</f>
        <v>#VALUE!</v>
      </c>
      <c r="N4091" t="e">
        <f t="shared" si="128"/>
        <v>#VALUE!</v>
      </c>
      <c r="O4091" t="e">
        <f t="shared" si="129"/>
        <v>#VALUE!</v>
      </c>
      <c r="P4091" t="e">
        <f>IF(D4091&lt;&gt;"",VLOOKUP(D4091,Projects!B:C,2,0),"")</f>
        <v>#VALUE!</v>
      </c>
    </row>
    <row r="4092" spans="1:16" x14ac:dyDescent="0.25">
      <c r="A4092" t="e">
        <f>UPPER(IF(AND(TimeSpend[[#This Row],[Personnel number]]&lt;&gt;"",TimeSpend[[#This Row],[Date]]&lt;&gt;""),TimeSpend[[#This Row],[Personnel number]],""))</f>
        <v>#VALUE!</v>
      </c>
      <c r="B4092" s="85" t="e">
        <f>IF(AND(TimeSpend[[#This Row],[Personnel number]]&lt;&gt;"",TimeSpend[[#This Row],[Date]]&lt;&gt;""),TEXT(TimeSpend[[#This Row],[Date]],"[$-409]yyyyMMdd"),"")</f>
        <v>#VALUE!</v>
      </c>
      <c r="C4092" s="33" t="e">
        <f>IF(AND(TimeSpend[[#This Row],[Personnel number]]&lt;&gt;"",TimeSpend[[#This Row],[Date]]&lt;&gt;""),SUBSTITUTE(TimeSpend[[#This Row],[Hours]],",","."),"")</f>
        <v>#VALUE!</v>
      </c>
      <c r="D4092" t="e">
        <f>IF(AND(TimeSpend[[#This Row],[Personnel number]]&lt;&gt;"",TimeSpend[[#This Row],[Date]]&lt;&gt;""),TimeSpend[[#This Row],[Network]],"")</f>
        <v>#VALUE!</v>
      </c>
      <c r="E4092" t="e">
        <f>IF(AND(TimeSpend[[#This Row],[Personnel number]]&lt;&gt;"",TimeSpend[[#This Row],[Date]]&lt;&gt;""),TimeSpend[[#This Row],[Network Description]],"")</f>
        <v>#VALUE!</v>
      </c>
      <c r="F4092" t="e">
        <f>IF(AND(TimeSpend[[#This Row],[Personnel number]]&lt;&gt;"",TimeSpend[[#This Row],[Date]]&lt;&gt;""),TimeSpend[[#This Row],[Activity]],"")</f>
        <v>#VALUE!</v>
      </c>
      <c r="G4092" t="e">
        <f>IF(AND(TimeSpend[[#This Row],[Personnel number]]&lt;&gt;"",TimeSpend[[#This Row],[Date]]&lt;&gt;""),TimeSpend[[#This Row],[Activity description]],"")</f>
        <v>#VALUE!</v>
      </c>
      <c r="H4092" s="36" t="e">
        <f>IF(AND(TimeSpend[[#This Row],[Personnel number]]&lt;&gt;"",TimeSpend[[#This Row],[Date]]&lt;&gt;""),TimeSpend[[#This Row],[Start Time]],"")</f>
        <v>#VALUE!</v>
      </c>
      <c r="I4092" s="36" t="e">
        <f>IF(AND(TimeSpend[[#This Row],[Personnel number]]&lt;&gt;"",TimeSpend[[#This Row],[Date]]&lt;&gt;""),TimeSpend[[#This Row],[End Time]],"")</f>
        <v>#VALUE!</v>
      </c>
      <c r="J4092" t="e">
        <f>IF(AND(TimeSpend[[#This Row],[Personnel number]]&lt;&gt;"",TimeSpend[[#This Row],[Date]]&lt;&gt;""),TimeSpend[[#This Row],[Location]],"")</f>
        <v>#VALUE!</v>
      </c>
      <c r="K4092" t="e">
        <f>IF(AND(TimeSpend[[#This Row],[Personnel number]]&lt;&gt;"",TimeSpend[[#This Row],[Date]]&lt;&gt;""),TimeSpend[[#This Row],[Task]],"")</f>
        <v>#VALUE!</v>
      </c>
      <c r="L4092" t="e">
        <f>IF(AND(TimeSpend[[#This Row],[Personnel number]]&lt;&gt;"",TimeSpend[[#This Row],[Date]]&lt;&gt;""),Utilization!$J$2,"")</f>
        <v>#VALUE!</v>
      </c>
      <c r="M4092" t="e">
        <f>IF(AND(TimeSpend[[#This Row],[Personnel number]]&lt;&gt;"",TimeSpend[[#This Row],[Date]]&lt;&gt;""),TimeSpend[[#This Row],[Employee Name]],"")</f>
        <v>#VALUE!</v>
      </c>
      <c r="N4092" t="e">
        <f t="shared" si="128"/>
        <v>#VALUE!</v>
      </c>
      <c r="O4092" t="e">
        <f t="shared" si="129"/>
        <v>#VALUE!</v>
      </c>
      <c r="P4092" t="e">
        <f>IF(D4092&lt;&gt;"",VLOOKUP(D4092,Projects!B:C,2,0),"")</f>
        <v>#VALUE!</v>
      </c>
    </row>
    <row r="4093" spans="1:16" x14ac:dyDescent="0.25">
      <c r="A4093" t="e">
        <f>UPPER(IF(AND(TimeSpend[[#This Row],[Personnel number]]&lt;&gt;"",TimeSpend[[#This Row],[Date]]&lt;&gt;""),TimeSpend[[#This Row],[Personnel number]],""))</f>
        <v>#VALUE!</v>
      </c>
      <c r="B4093" s="85" t="e">
        <f>IF(AND(TimeSpend[[#This Row],[Personnel number]]&lt;&gt;"",TimeSpend[[#This Row],[Date]]&lt;&gt;""),TEXT(TimeSpend[[#This Row],[Date]],"[$-409]yyyyMMdd"),"")</f>
        <v>#VALUE!</v>
      </c>
      <c r="C4093" s="33" t="e">
        <f>IF(AND(TimeSpend[[#This Row],[Personnel number]]&lt;&gt;"",TimeSpend[[#This Row],[Date]]&lt;&gt;""),SUBSTITUTE(TimeSpend[[#This Row],[Hours]],",","."),"")</f>
        <v>#VALUE!</v>
      </c>
      <c r="D4093" t="e">
        <f>IF(AND(TimeSpend[[#This Row],[Personnel number]]&lt;&gt;"",TimeSpend[[#This Row],[Date]]&lt;&gt;""),TimeSpend[[#This Row],[Network]],"")</f>
        <v>#VALUE!</v>
      </c>
      <c r="E4093" t="e">
        <f>IF(AND(TimeSpend[[#This Row],[Personnel number]]&lt;&gt;"",TimeSpend[[#This Row],[Date]]&lt;&gt;""),TimeSpend[[#This Row],[Network Description]],"")</f>
        <v>#VALUE!</v>
      </c>
      <c r="F4093" t="e">
        <f>IF(AND(TimeSpend[[#This Row],[Personnel number]]&lt;&gt;"",TimeSpend[[#This Row],[Date]]&lt;&gt;""),TimeSpend[[#This Row],[Activity]],"")</f>
        <v>#VALUE!</v>
      </c>
      <c r="G4093" t="e">
        <f>IF(AND(TimeSpend[[#This Row],[Personnel number]]&lt;&gt;"",TimeSpend[[#This Row],[Date]]&lt;&gt;""),TimeSpend[[#This Row],[Activity description]],"")</f>
        <v>#VALUE!</v>
      </c>
      <c r="H4093" s="36" t="e">
        <f>IF(AND(TimeSpend[[#This Row],[Personnel number]]&lt;&gt;"",TimeSpend[[#This Row],[Date]]&lt;&gt;""),TimeSpend[[#This Row],[Start Time]],"")</f>
        <v>#VALUE!</v>
      </c>
      <c r="I4093" s="36" t="e">
        <f>IF(AND(TimeSpend[[#This Row],[Personnel number]]&lt;&gt;"",TimeSpend[[#This Row],[Date]]&lt;&gt;""),TimeSpend[[#This Row],[End Time]],"")</f>
        <v>#VALUE!</v>
      </c>
      <c r="J4093" t="e">
        <f>IF(AND(TimeSpend[[#This Row],[Personnel number]]&lt;&gt;"",TimeSpend[[#This Row],[Date]]&lt;&gt;""),TimeSpend[[#This Row],[Location]],"")</f>
        <v>#VALUE!</v>
      </c>
      <c r="K4093" t="e">
        <f>IF(AND(TimeSpend[[#This Row],[Personnel number]]&lt;&gt;"",TimeSpend[[#This Row],[Date]]&lt;&gt;""),TimeSpend[[#This Row],[Task]],"")</f>
        <v>#VALUE!</v>
      </c>
      <c r="L4093" t="e">
        <f>IF(AND(TimeSpend[[#This Row],[Personnel number]]&lt;&gt;"",TimeSpend[[#This Row],[Date]]&lt;&gt;""),Utilization!$J$2,"")</f>
        <v>#VALUE!</v>
      </c>
      <c r="M4093" t="e">
        <f>IF(AND(TimeSpend[[#This Row],[Personnel number]]&lt;&gt;"",TimeSpend[[#This Row],[Date]]&lt;&gt;""),TimeSpend[[#This Row],[Employee Name]],"")</f>
        <v>#VALUE!</v>
      </c>
      <c r="N4093" t="e">
        <f t="shared" si="128"/>
        <v>#VALUE!</v>
      </c>
      <c r="O4093" t="e">
        <f t="shared" si="129"/>
        <v>#VALUE!</v>
      </c>
      <c r="P4093" t="e">
        <f>IF(D4093&lt;&gt;"",VLOOKUP(D4093,Projects!B:C,2,0),"")</f>
        <v>#VALUE!</v>
      </c>
    </row>
    <row r="4094" spans="1:16" x14ac:dyDescent="0.25">
      <c r="A4094" t="e">
        <f>UPPER(IF(AND(TimeSpend[[#This Row],[Personnel number]]&lt;&gt;"",TimeSpend[[#This Row],[Date]]&lt;&gt;""),TimeSpend[[#This Row],[Personnel number]],""))</f>
        <v>#VALUE!</v>
      </c>
      <c r="B4094" s="85" t="e">
        <f>IF(AND(TimeSpend[[#This Row],[Personnel number]]&lt;&gt;"",TimeSpend[[#This Row],[Date]]&lt;&gt;""),TEXT(TimeSpend[[#This Row],[Date]],"[$-409]yyyyMMdd"),"")</f>
        <v>#VALUE!</v>
      </c>
      <c r="C4094" s="33" t="e">
        <f>IF(AND(TimeSpend[[#This Row],[Personnel number]]&lt;&gt;"",TimeSpend[[#This Row],[Date]]&lt;&gt;""),SUBSTITUTE(TimeSpend[[#This Row],[Hours]],",","."),"")</f>
        <v>#VALUE!</v>
      </c>
      <c r="D4094" t="e">
        <f>IF(AND(TimeSpend[[#This Row],[Personnel number]]&lt;&gt;"",TimeSpend[[#This Row],[Date]]&lt;&gt;""),TimeSpend[[#This Row],[Network]],"")</f>
        <v>#VALUE!</v>
      </c>
      <c r="E4094" t="e">
        <f>IF(AND(TimeSpend[[#This Row],[Personnel number]]&lt;&gt;"",TimeSpend[[#This Row],[Date]]&lt;&gt;""),TimeSpend[[#This Row],[Network Description]],"")</f>
        <v>#VALUE!</v>
      </c>
      <c r="F4094" t="e">
        <f>IF(AND(TimeSpend[[#This Row],[Personnel number]]&lt;&gt;"",TimeSpend[[#This Row],[Date]]&lt;&gt;""),TimeSpend[[#This Row],[Activity]],"")</f>
        <v>#VALUE!</v>
      </c>
      <c r="G4094" t="e">
        <f>IF(AND(TimeSpend[[#This Row],[Personnel number]]&lt;&gt;"",TimeSpend[[#This Row],[Date]]&lt;&gt;""),TimeSpend[[#This Row],[Activity description]],"")</f>
        <v>#VALUE!</v>
      </c>
      <c r="H4094" s="36" t="e">
        <f>IF(AND(TimeSpend[[#This Row],[Personnel number]]&lt;&gt;"",TimeSpend[[#This Row],[Date]]&lt;&gt;""),TimeSpend[[#This Row],[Start Time]],"")</f>
        <v>#VALUE!</v>
      </c>
      <c r="I4094" s="36" t="e">
        <f>IF(AND(TimeSpend[[#This Row],[Personnel number]]&lt;&gt;"",TimeSpend[[#This Row],[Date]]&lt;&gt;""),TimeSpend[[#This Row],[End Time]],"")</f>
        <v>#VALUE!</v>
      </c>
      <c r="J4094" t="e">
        <f>IF(AND(TimeSpend[[#This Row],[Personnel number]]&lt;&gt;"",TimeSpend[[#This Row],[Date]]&lt;&gt;""),TimeSpend[[#This Row],[Location]],"")</f>
        <v>#VALUE!</v>
      </c>
      <c r="K4094" t="e">
        <f>IF(AND(TimeSpend[[#This Row],[Personnel number]]&lt;&gt;"",TimeSpend[[#This Row],[Date]]&lt;&gt;""),TimeSpend[[#This Row],[Task]],"")</f>
        <v>#VALUE!</v>
      </c>
      <c r="L4094" t="e">
        <f>IF(AND(TimeSpend[[#This Row],[Personnel number]]&lt;&gt;"",TimeSpend[[#This Row],[Date]]&lt;&gt;""),Utilization!$J$2,"")</f>
        <v>#VALUE!</v>
      </c>
      <c r="M4094" t="e">
        <f>IF(AND(TimeSpend[[#This Row],[Personnel number]]&lt;&gt;"",TimeSpend[[#This Row],[Date]]&lt;&gt;""),TimeSpend[[#This Row],[Employee Name]],"")</f>
        <v>#VALUE!</v>
      </c>
      <c r="N4094" t="e">
        <f t="shared" si="128"/>
        <v>#VALUE!</v>
      </c>
      <c r="O4094" t="e">
        <f t="shared" si="129"/>
        <v>#VALUE!</v>
      </c>
      <c r="P4094" t="e">
        <f>IF(D4094&lt;&gt;"",VLOOKUP(D4094,Projects!B:C,2,0),"")</f>
        <v>#VALUE!</v>
      </c>
    </row>
    <row r="4095" spans="1:16" x14ac:dyDescent="0.25">
      <c r="A4095" t="e">
        <f>UPPER(IF(AND(TimeSpend[[#This Row],[Personnel number]]&lt;&gt;"",TimeSpend[[#This Row],[Date]]&lt;&gt;""),TimeSpend[[#This Row],[Personnel number]],""))</f>
        <v>#VALUE!</v>
      </c>
      <c r="B4095" s="85" t="e">
        <f>IF(AND(TimeSpend[[#This Row],[Personnel number]]&lt;&gt;"",TimeSpend[[#This Row],[Date]]&lt;&gt;""),TEXT(TimeSpend[[#This Row],[Date]],"[$-409]yyyyMMdd"),"")</f>
        <v>#VALUE!</v>
      </c>
      <c r="C4095" s="33" t="e">
        <f>IF(AND(TimeSpend[[#This Row],[Personnel number]]&lt;&gt;"",TimeSpend[[#This Row],[Date]]&lt;&gt;""),SUBSTITUTE(TimeSpend[[#This Row],[Hours]],",","."),"")</f>
        <v>#VALUE!</v>
      </c>
      <c r="D4095" t="e">
        <f>IF(AND(TimeSpend[[#This Row],[Personnel number]]&lt;&gt;"",TimeSpend[[#This Row],[Date]]&lt;&gt;""),TimeSpend[[#This Row],[Network]],"")</f>
        <v>#VALUE!</v>
      </c>
      <c r="E4095" t="e">
        <f>IF(AND(TimeSpend[[#This Row],[Personnel number]]&lt;&gt;"",TimeSpend[[#This Row],[Date]]&lt;&gt;""),TimeSpend[[#This Row],[Network Description]],"")</f>
        <v>#VALUE!</v>
      </c>
      <c r="F4095" t="e">
        <f>IF(AND(TimeSpend[[#This Row],[Personnel number]]&lt;&gt;"",TimeSpend[[#This Row],[Date]]&lt;&gt;""),TimeSpend[[#This Row],[Activity]],"")</f>
        <v>#VALUE!</v>
      </c>
      <c r="G4095" t="e">
        <f>IF(AND(TimeSpend[[#This Row],[Personnel number]]&lt;&gt;"",TimeSpend[[#This Row],[Date]]&lt;&gt;""),TimeSpend[[#This Row],[Activity description]],"")</f>
        <v>#VALUE!</v>
      </c>
      <c r="H4095" s="36" t="e">
        <f>IF(AND(TimeSpend[[#This Row],[Personnel number]]&lt;&gt;"",TimeSpend[[#This Row],[Date]]&lt;&gt;""),TimeSpend[[#This Row],[Start Time]],"")</f>
        <v>#VALUE!</v>
      </c>
      <c r="I4095" s="36" t="e">
        <f>IF(AND(TimeSpend[[#This Row],[Personnel number]]&lt;&gt;"",TimeSpend[[#This Row],[Date]]&lt;&gt;""),TimeSpend[[#This Row],[End Time]],"")</f>
        <v>#VALUE!</v>
      </c>
      <c r="J4095" t="e">
        <f>IF(AND(TimeSpend[[#This Row],[Personnel number]]&lt;&gt;"",TimeSpend[[#This Row],[Date]]&lt;&gt;""),TimeSpend[[#This Row],[Location]],"")</f>
        <v>#VALUE!</v>
      </c>
      <c r="K4095" t="e">
        <f>IF(AND(TimeSpend[[#This Row],[Personnel number]]&lt;&gt;"",TimeSpend[[#This Row],[Date]]&lt;&gt;""),TimeSpend[[#This Row],[Task]],"")</f>
        <v>#VALUE!</v>
      </c>
      <c r="L4095" t="e">
        <f>IF(AND(TimeSpend[[#This Row],[Personnel number]]&lt;&gt;"",TimeSpend[[#This Row],[Date]]&lt;&gt;""),Utilization!$J$2,"")</f>
        <v>#VALUE!</v>
      </c>
      <c r="M4095" t="e">
        <f>IF(AND(TimeSpend[[#This Row],[Personnel number]]&lt;&gt;"",TimeSpend[[#This Row],[Date]]&lt;&gt;""),TimeSpend[[#This Row],[Employee Name]],"")</f>
        <v>#VALUE!</v>
      </c>
      <c r="N4095" t="e">
        <f t="shared" si="128"/>
        <v>#VALUE!</v>
      </c>
      <c r="O4095" t="e">
        <f t="shared" si="129"/>
        <v>#VALUE!</v>
      </c>
      <c r="P4095" t="e">
        <f>IF(D4095&lt;&gt;"",VLOOKUP(D4095,Projects!B:C,2,0),"")</f>
        <v>#VALUE!</v>
      </c>
    </row>
    <row r="4096" spans="1:16" x14ac:dyDescent="0.25">
      <c r="A4096" t="e">
        <f>UPPER(IF(AND(TimeSpend[[#This Row],[Personnel number]]&lt;&gt;"",TimeSpend[[#This Row],[Date]]&lt;&gt;""),TimeSpend[[#This Row],[Personnel number]],""))</f>
        <v>#VALUE!</v>
      </c>
      <c r="B4096" s="85" t="e">
        <f>IF(AND(TimeSpend[[#This Row],[Personnel number]]&lt;&gt;"",TimeSpend[[#This Row],[Date]]&lt;&gt;""),TEXT(TimeSpend[[#This Row],[Date]],"[$-409]yyyyMMdd"),"")</f>
        <v>#VALUE!</v>
      </c>
      <c r="C4096" s="33" t="e">
        <f>IF(AND(TimeSpend[[#This Row],[Personnel number]]&lt;&gt;"",TimeSpend[[#This Row],[Date]]&lt;&gt;""),SUBSTITUTE(TimeSpend[[#This Row],[Hours]],",","."),"")</f>
        <v>#VALUE!</v>
      </c>
      <c r="D4096" t="e">
        <f>IF(AND(TimeSpend[[#This Row],[Personnel number]]&lt;&gt;"",TimeSpend[[#This Row],[Date]]&lt;&gt;""),TimeSpend[[#This Row],[Network]],"")</f>
        <v>#VALUE!</v>
      </c>
      <c r="E4096" t="e">
        <f>IF(AND(TimeSpend[[#This Row],[Personnel number]]&lt;&gt;"",TimeSpend[[#This Row],[Date]]&lt;&gt;""),TimeSpend[[#This Row],[Network Description]],"")</f>
        <v>#VALUE!</v>
      </c>
      <c r="F4096" t="e">
        <f>IF(AND(TimeSpend[[#This Row],[Personnel number]]&lt;&gt;"",TimeSpend[[#This Row],[Date]]&lt;&gt;""),TimeSpend[[#This Row],[Activity]],"")</f>
        <v>#VALUE!</v>
      </c>
      <c r="G4096" t="e">
        <f>IF(AND(TimeSpend[[#This Row],[Personnel number]]&lt;&gt;"",TimeSpend[[#This Row],[Date]]&lt;&gt;""),TimeSpend[[#This Row],[Activity description]],"")</f>
        <v>#VALUE!</v>
      </c>
      <c r="H4096" s="36" t="e">
        <f>IF(AND(TimeSpend[[#This Row],[Personnel number]]&lt;&gt;"",TimeSpend[[#This Row],[Date]]&lt;&gt;""),TimeSpend[[#This Row],[Start Time]],"")</f>
        <v>#VALUE!</v>
      </c>
      <c r="I4096" s="36" t="e">
        <f>IF(AND(TimeSpend[[#This Row],[Personnel number]]&lt;&gt;"",TimeSpend[[#This Row],[Date]]&lt;&gt;""),TimeSpend[[#This Row],[End Time]],"")</f>
        <v>#VALUE!</v>
      </c>
      <c r="J4096" t="e">
        <f>IF(AND(TimeSpend[[#This Row],[Personnel number]]&lt;&gt;"",TimeSpend[[#This Row],[Date]]&lt;&gt;""),TimeSpend[[#This Row],[Location]],"")</f>
        <v>#VALUE!</v>
      </c>
      <c r="K4096" t="e">
        <f>IF(AND(TimeSpend[[#This Row],[Personnel number]]&lt;&gt;"",TimeSpend[[#This Row],[Date]]&lt;&gt;""),TimeSpend[[#This Row],[Task]],"")</f>
        <v>#VALUE!</v>
      </c>
      <c r="L4096" t="e">
        <f>IF(AND(TimeSpend[[#This Row],[Personnel number]]&lt;&gt;"",TimeSpend[[#This Row],[Date]]&lt;&gt;""),Utilization!$J$2,"")</f>
        <v>#VALUE!</v>
      </c>
      <c r="M4096" t="e">
        <f>IF(AND(TimeSpend[[#This Row],[Personnel number]]&lt;&gt;"",TimeSpend[[#This Row],[Date]]&lt;&gt;""),TimeSpend[[#This Row],[Employee Name]],"")</f>
        <v>#VALUE!</v>
      </c>
      <c r="N4096" t="e">
        <f t="shared" si="128"/>
        <v>#VALUE!</v>
      </c>
      <c r="O4096" t="e">
        <f t="shared" si="129"/>
        <v>#VALUE!</v>
      </c>
      <c r="P4096" t="e">
        <f>IF(D4096&lt;&gt;"",VLOOKUP(D4096,Projects!B:C,2,0),"")</f>
        <v>#VALUE!</v>
      </c>
    </row>
    <row r="4097" spans="1:16" x14ac:dyDescent="0.25">
      <c r="A4097" t="e">
        <f>UPPER(IF(AND(TimeSpend[[#This Row],[Personnel number]]&lt;&gt;"",TimeSpend[[#This Row],[Date]]&lt;&gt;""),TimeSpend[[#This Row],[Personnel number]],""))</f>
        <v>#VALUE!</v>
      </c>
      <c r="B4097" s="85" t="e">
        <f>IF(AND(TimeSpend[[#This Row],[Personnel number]]&lt;&gt;"",TimeSpend[[#This Row],[Date]]&lt;&gt;""),TEXT(TimeSpend[[#This Row],[Date]],"[$-409]yyyyMMdd"),"")</f>
        <v>#VALUE!</v>
      </c>
      <c r="C4097" s="33" t="e">
        <f>IF(AND(TimeSpend[[#This Row],[Personnel number]]&lt;&gt;"",TimeSpend[[#This Row],[Date]]&lt;&gt;""),SUBSTITUTE(TimeSpend[[#This Row],[Hours]],",","."),"")</f>
        <v>#VALUE!</v>
      </c>
      <c r="D4097" t="e">
        <f>IF(AND(TimeSpend[[#This Row],[Personnel number]]&lt;&gt;"",TimeSpend[[#This Row],[Date]]&lt;&gt;""),TimeSpend[[#This Row],[Network]],"")</f>
        <v>#VALUE!</v>
      </c>
      <c r="E4097" t="e">
        <f>IF(AND(TimeSpend[[#This Row],[Personnel number]]&lt;&gt;"",TimeSpend[[#This Row],[Date]]&lt;&gt;""),TimeSpend[[#This Row],[Network Description]],"")</f>
        <v>#VALUE!</v>
      </c>
      <c r="F4097" t="e">
        <f>IF(AND(TimeSpend[[#This Row],[Personnel number]]&lt;&gt;"",TimeSpend[[#This Row],[Date]]&lt;&gt;""),TimeSpend[[#This Row],[Activity]],"")</f>
        <v>#VALUE!</v>
      </c>
      <c r="G4097" t="e">
        <f>IF(AND(TimeSpend[[#This Row],[Personnel number]]&lt;&gt;"",TimeSpend[[#This Row],[Date]]&lt;&gt;""),TimeSpend[[#This Row],[Activity description]],"")</f>
        <v>#VALUE!</v>
      </c>
      <c r="H4097" s="36" t="e">
        <f>IF(AND(TimeSpend[[#This Row],[Personnel number]]&lt;&gt;"",TimeSpend[[#This Row],[Date]]&lt;&gt;""),TimeSpend[[#This Row],[Start Time]],"")</f>
        <v>#VALUE!</v>
      </c>
      <c r="I4097" s="36" t="e">
        <f>IF(AND(TimeSpend[[#This Row],[Personnel number]]&lt;&gt;"",TimeSpend[[#This Row],[Date]]&lt;&gt;""),TimeSpend[[#This Row],[End Time]],"")</f>
        <v>#VALUE!</v>
      </c>
      <c r="J4097" t="e">
        <f>IF(AND(TimeSpend[[#This Row],[Personnel number]]&lt;&gt;"",TimeSpend[[#This Row],[Date]]&lt;&gt;""),TimeSpend[[#This Row],[Location]],"")</f>
        <v>#VALUE!</v>
      </c>
      <c r="K4097" t="e">
        <f>IF(AND(TimeSpend[[#This Row],[Personnel number]]&lt;&gt;"",TimeSpend[[#This Row],[Date]]&lt;&gt;""),TimeSpend[[#This Row],[Task]],"")</f>
        <v>#VALUE!</v>
      </c>
      <c r="L4097" t="e">
        <f>IF(AND(TimeSpend[[#This Row],[Personnel number]]&lt;&gt;"",TimeSpend[[#This Row],[Date]]&lt;&gt;""),Utilization!$J$2,"")</f>
        <v>#VALUE!</v>
      </c>
      <c r="M4097" t="e">
        <f>IF(AND(TimeSpend[[#This Row],[Personnel number]]&lt;&gt;"",TimeSpend[[#This Row],[Date]]&lt;&gt;""),TimeSpend[[#This Row],[Employee Name]],"")</f>
        <v>#VALUE!</v>
      </c>
      <c r="N4097" t="e">
        <f t="shared" si="128"/>
        <v>#VALUE!</v>
      </c>
      <c r="O4097" t="e">
        <f t="shared" si="129"/>
        <v>#VALUE!</v>
      </c>
      <c r="P4097" t="e">
        <f>IF(D4097&lt;&gt;"",VLOOKUP(D4097,Projects!B:C,2,0),"")</f>
        <v>#VALUE!</v>
      </c>
    </row>
    <row r="4098" spans="1:16" x14ac:dyDescent="0.25">
      <c r="A4098" t="e">
        <f>UPPER(IF(AND(TimeSpend[[#This Row],[Personnel number]]&lt;&gt;"",TimeSpend[[#This Row],[Date]]&lt;&gt;""),TimeSpend[[#This Row],[Personnel number]],""))</f>
        <v>#VALUE!</v>
      </c>
      <c r="B4098" s="85" t="e">
        <f>IF(AND(TimeSpend[[#This Row],[Personnel number]]&lt;&gt;"",TimeSpend[[#This Row],[Date]]&lt;&gt;""),TEXT(TimeSpend[[#This Row],[Date]],"[$-409]yyyyMMdd"),"")</f>
        <v>#VALUE!</v>
      </c>
      <c r="C4098" s="33" t="e">
        <f>IF(AND(TimeSpend[[#This Row],[Personnel number]]&lt;&gt;"",TimeSpend[[#This Row],[Date]]&lt;&gt;""),SUBSTITUTE(TimeSpend[[#This Row],[Hours]],",","."),"")</f>
        <v>#VALUE!</v>
      </c>
      <c r="D4098" t="e">
        <f>IF(AND(TimeSpend[[#This Row],[Personnel number]]&lt;&gt;"",TimeSpend[[#This Row],[Date]]&lt;&gt;""),TimeSpend[[#This Row],[Network]],"")</f>
        <v>#VALUE!</v>
      </c>
      <c r="E4098" t="e">
        <f>IF(AND(TimeSpend[[#This Row],[Personnel number]]&lt;&gt;"",TimeSpend[[#This Row],[Date]]&lt;&gt;""),TimeSpend[[#This Row],[Network Description]],"")</f>
        <v>#VALUE!</v>
      </c>
      <c r="F4098" t="e">
        <f>IF(AND(TimeSpend[[#This Row],[Personnel number]]&lt;&gt;"",TimeSpend[[#This Row],[Date]]&lt;&gt;""),TimeSpend[[#This Row],[Activity]],"")</f>
        <v>#VALUE!</v>
      </c>
      <c r="G4098" t="e">
        <f>IF(AND(TimeSpend[[#This Row],[Personnel number]]&lt;&gt;"",TimeSpend[[#This Row],[Date]]&lt;&gt;""),TimeSpend[[#This Row],[Activity description]],"")</f>
        <v>#VALUE!</v>
      </c>
      <c r="H4098" s="36" t="e">
        <f>IF(AND(TimeSpend[[#This Row],[Personnel number]]&lt;&gt;"",TimeSpend[[#This Row],[Date]]&lt;&gt;""),TimeSpend[[#This Row],[Start Time]],"")</f>
        <v>#VALUE!</v>
      </c>
      <c r="I4098" s="36" t="e">
        <f>IF(AND(TimeSpend[[#This Row],[Personnel number]]&lt;&gt;"",TimeSpend[[#This Row],[Date]]&lt;&gt;""),TimeSpend[[#This Row],[End Time]],"")</f>
        <v>#VALUE!</v>
      </c>
      <c r="J4098" t="e">
        <f>IF(AND(TimeSpend[[#This Row],[Personnel number]]&lt;&gt;"",TimeSpend[[#This Row],[Date]]&lt;&gt;""),TimeSpend[[#This Row],[Location]],"")</f>
        <v>#VALUE!</v>
      </c>
      <c r="K4098" t="e">
        <f>IF(AND(TimeSpend[[#This Row],[Personnel number]]&lt;&gt;"",TimeSpend[[#This Row],[Date]]&lt;&gt;""),TimeSpend[[#This Row],[Task]],"")</f>
        <v>#VALUE!</v>
      </c>
      <c r="L4098" t="e">
        <f>IF(AND(TimeSpend[[#This Row],[Personnel number]]&lt;&gt;"",TimeSpend[[#This Row],[Date]]&lt;&gt;""),Utilization!$J$2,"")</f>
        <v>#VALUE!</v>
      </c>
      <c r="M4098" t="e">
        <f>IF(AND(TimeSpend[[#This Row],[Personnel number]]&lt;&gt;"",TimeSpend[[#This Row],[Date]]&lt;&gt;""),TimeSpend[[#This Row],[Employee Name]],"")</f>
        <v>#VALUE!</v>
      </c>
      <c r="N4098" t="e">
        <f t="shared" si="128"/>
        <v>#VALUE!</v>
      </c>
      <c r="O4098" t="e">
        <f t="shared" si="129"/>
        <v>#VALUE!</v>
      </c>
      <c r="P4098" t="e">
        <f>IF(D4098&lt;&gt;"",VLOOKUP(D4098,Projects!B:C,2,0),"")</f>
        <v>#VALUE!</v>
      </c>
    </row>
    <row r="4099" spans="1:16" x14ac:dyDescent="0.25">
      <c r="A4099" t="e">
        <f>UPPER(IF(AND(TimeSpend[[#This Row],[Personnel number]]&lt;&gt;"",TimeSpend[[#This Row],[Date]]&lt;&gt;""),TimeSpend[[#This Row],[Personnel number]],""))</f>
        <v>#VALUE!</v>
      </c>
      <c r="B4099" s="85" t="e">
        <f>IF(AND(TimeSpend[[#This Row],[Personnel number]]&lt;&gt;"",TimeSpend[[#This Row],[Date]]&lt;&gt;""),TEXT(TimeSpend[[#This Row],[Date]],"[$-409]yyyyMMdd"),"")</f>
        <v>#VALUE!</v>
      </c>
      <c r="C4099" s="33" t="e">
        <f>IF(AND(TimeSpend[[#This Row],[Personnel number]]&lt;&gt;"",TimeSpend[[#This Row],[Date]]&lt;&gt;""),SUBSTITUTE(TimeSpend[[#This Row],[Hours]],",","."),"")</f>
        <v>#VALUE!</v>
      </c>
      <c r="D4099" t="e">
        <f>IF(AND(TimeSpend[[#This Row],[Personnel number]]&lt;&gt;"",TimeSpend[[#This Row],[Date]]&lt;&gt;""),TimeSpend[[#This Row],[Network]],"")</f>
        <v>#VALUE!</v>
      </c>
      <c r="E4099" t="e">
        <f>IF(AND(TimeSpend[[#This Row],[Personnel number]]&lt;&gt;"",TimeSpend[[#This Row],[Date]]&lt;&gt;""),TimeSpend[[#This Row],[Network Description]],"")</f>
        <v>#VALUE!</v>
      </c>
      <c r="F4099" t="e">
        <f>IF(AND(TimeSpend[[#This Row],[Personnel number]]&lt;&gt;"",TimeSpend[[#This Row],[Date]]&lt;&gt;""),TimeSpend[[#This Row],[Activity]],"")</f>
        <v>#VALUE!</v>
      </c>
      <c r="G4099" t="e">
        <f>IF(AND(TimeSpend[[#This Row],[Personnel number]]&lt;&gt;"",TimeSpend[[#This Row],[Date]]&lt;&gt;""),TimeSpend[[#This Row],[Activity description]],"")</f>
        <v>#VALUE!</v>
      </c>
      <c r="H4099" s="36" t="e">
        <f>IF(AND(TimeSpend[[#This Row],[Personnel number]]&lt;&gt;"",TimeSpend[[#This Row],[Date]]&lt;&gt;""),TimeSpend[[#This Row],[Start Time]],"")</f>
        <v>#VALUE!</v>
      </c>
      <c r="I4099" s="36" t="e">
        <f>IF(AND(TimeSpend[[#This Row],[Personnel number]]&lt;&gt;"",TimeSpend[[#This Row],[Date]]&lt;&gt;""),TimeSpend[[#This Row],[End Time]],"")</f>
        <v>#VALUE!</v>
      </c>
      <c r="J4099" t="e">
        <f>IF(AND(TimeSpend[[#This Row],[Personnel number]]&lt;&gt;"",TimeSpend[[#This Row],[Date]]&lt;&gt;""),TimeSpend[[#This Row],[Location]],"")</f>
        <v>#VALUE!</v>
      </c>
      <c r="K4099" t="e">
        <f>IF(AND(TimeSpend[[#This Row],[Personnel number]]&lt;&gt;"",TimeSpend[[#This Row],[Date]]&lt;&gt;""),TimeSpend[[#This Row],[Task]],"")</f>
        <v>#VALUE!</v>
      </c>
      <c r="L4099" t="e">
        <f>IF(AND(TimeSpend[[#This Row],[Personnel number]]&lt;&gt;"",TimeSpend[[#This Row],[Date]]&lt;&gt;""),Utilization!$J$2,"")</f>
        <v>#VALUE!</v>
      </c>
      <c r="M4099" t="e">
        <f>IF(AND(TimeSpend[[#This Row],[Personnel number]]&lt;&gt;"",TimeSpend[[#This Row],[Date]]&lt;&gt;""),TimeSpend[[#This Row],[Employee Name]],"")</f>
        <v>#VALUE!</v>
      </c>
      <c r="N4099" t="e">
        <f t="shared" si="128"/>
        <v>#VALUE!</v>
      </c>
      <c r="O4099" t="e">
        <f t="shared" si="129"/>
        <v>#VALUE!</v>
      </c>
      <c r="P4099" t="e">
        <f>IF(D4099&lt;&gt;"",VLOOKUP(D4099,Projects!B:C,2,0),"")</f>
        <v>#VALUE!</v>
      </c>
    </row>
    <row r="4100" spans="1:16" x14ac:dyDescent="0.25">
      <c r="A4100" t="e">
        <f>UPPER(IF(AND(TimeSpend[[#This Row],[Personnel number]]&lt;&gt;"",TimeSpend[[#This Row],[Date]]&lt;&gt;""),TimeSpend[[#This Row],[Personnel number]],""))</f>
        <v>#VALUE!</v>
      </c>
      <c r="B4100" s="85" t="e">
        <f>IF(AND(TimeSpend[[#This Row],[Personnel number]]&lt;&gt;"",TimeSpend[[#This Row],[Date]]&lt;&gt;""),TEXT(TimeSpend[[#This Row],[Date]],"[$-409]yyyyMMdd"),"")</f>
        <v>#VALUE!</v>
      </c>
      <c r="C4100" s="33" t="e">
        <f>IF(AND(TimeSpend[[#This Row],[Personnel number]]&lt;&gt;"",TimeSpend[[#This Row],[Date]]&lt;&gt;""),SUBSTITUTE(TimeSpend[[#This Row],[Hours]],",","."),"")</f>
        <v>#VALUE!</v>
      </c>
      <c r="D4100" t="e">
        <f>IF(AND(TimeSpend[[#This Row],[Personnel number]]&lt;&gt;"",TimeSpend[[#This Row],[Date]]&lt;&gt;""),TimeSpend[[#This Row],[Network]],"")</f>
        <v>#VALUE!</v>
      </c>
      <c r="E4100" t="e">
        <f>IF(AND(TimeSpend[[#This Row],[Personnel number]]&lt;&gt;"",TimeSpend[[#This Row],[Date]]&lt;&gt;""),TimeSpend[[#This Row],[Network Description]],"")</f>
        <v>#VALUE!</v>
      </c>
      <c r="F4100" t="e">
        <f>IF(AND(TimeSpend[[#This Row],[Personnel number]]&lt;&gt;"",TimeSpend[[#This Row],[Date]]&lt;&gt;""),TimeSpend[[#This Row],[Activity]],"")</f>
        <v>#VALUE!</v>
      </c>
      <c r="G4100" t="e">
        <f>IF(AND(TimeSpend[[#This Row],[Personnel number]]&lt;&gt;"",TimeSpend[[#This Row],[Date]]&lt;&gt;""),TimeSpend[[#This Row],[Activity description]],"")</f>
        <v>#VALUE!</v>
      </c>
      <c r="H4100" s="36" t="e">
        <f>IF(AND(TimeSpend[[#This Row],[Personnel number]]&lt;&gt;"",TimeSpend[[#This Row],[Date]]&lt;&gt;""),TimeSpend[[#This Row],[Start Time]],"")</f>
        <v>#VALUE!</v>
      </c>
      <c r="I4100" s="36" t="e">
        <f>IF(AND(TimeSpend[[#This Row],[Personnel number]]&lt;&gt;"",TimeSpend[[#This Row],[Date]]&lt;&gt;""),TimeSpend[[#This Row],[End Time]],"")</f>
        <v>#VALUE!</v>
      </c>
      <c r="J4100" t="e">
        <f>IF(AND(TimeSpend[[#This Row],[Personnel number]]&lt;&gt;"",TimeSpend[[#This Row],[Date]]&lt;&gt;""),TimeSpend[[#This Row],[Location]],"")</f>
        <v>#VALUE!</v>
      </c>
      <c r="K4100" t="e">
        <f>IF(AND(TimeSpend[[#This Row],[Personnel number]]&lt;&gt;"",TimeSpend[[#This Row],[Date]]&lt;&gt;""),TimeSpend[[#This Row],[Task]],"")</f>
        <v>#VALUE!</v>
      </c>
      <c r="L4100" t="e">
        <f>IF(AND(TimeSpend[[#This Row],[Personnel number]]&lt;&gt;"",TimeSpend[[#This Row],[Date]]&lt;&gt;""),Utilization!$J$2,"")</f>
        <v>#VALUE!</v>
      </c>
      <c r="M4100" t="e">
        <f>IF(AND(TimeSpend[[#This Row],[Personnel number]]&lt;&gt;"",TimeSpend[[#This Row],[Date]]&lt;&gt;""),TimeSpend[[#This Row],[Employee Name]],"")</f>
        <v>#VALUE!</v>
      </c>
      <c r="N4100" t="e">
        <f t="shared" si="128"/>
        <v>#VALUE!</v>
      </c>
      <c r="O4100" t="e">
        <f t="shared" si="129"/>
        <v>#VALUE!</v>
      </c>
      <c r="P4100" t="e">
        <f>IF(D4100&lt;&gt;"",VLOOKUP(D4100,Projects!B:C,2,0),"")</f>
        <v>#VALUE!</v>
      </c>
    </row>
    <row r="4101" spans="1:16" x14ac:dyDescent="0.25">
      <c r="A4101" t="e">
        <f>UPPER(IF(AND(TimeSpend[[#This Row],[Personnel number]]&lt;&gt;"",TimeSpend[[#This Row],[Date]]&lt;&gt;""),TimeSpend[[#This Row],[Personnel number]],""))</f>
        <v>#VALUE!</v>
      </c>
      <c r="B4101" s="85" t="e">
        <f>IF(AND(TimeSpend[[#This Row],[Personnel number]]&lt;&gt;"",TimeSpend[[#This Row],[Date]]&lt;&gt;""),TEXT(TimeSpend[[#This Row],[Date]],"[$-409]yyyyMMdd"),"")</f>
        <v>#VALUE!</v>
      </c>
      <c r="C4101" s="33" t="e">
        <f>IF(AND(TimeSpend[[#This Row],[Personnel number]]&lt;&gt;"",TimeSpend[[#This Row],[Date]]&lt;&gt;""),SUBSTITUTE(TimeSpend[[#This Row],[Hours]],",","."),"")</f>
        <v>#VALUE!</v>
      </c>
      <c r="D4101" t="e">
        <f>IF(AND(TimeSpend[[#This Row],[Personnel number]]&lt;&gt;"",TimeSpend[[#This Row],[Date]]&lt;&gt;""),TimeSpend[[#This Row],[Network]],"")</f>
        <v>#VALUE!</v>
      </c>
      <c r="E4101" t="e">
        <f>IF(AND(TimeSpend[[#This Row],[Personnel number]]&lt;&gt;"",TimeSpend[[#This Row],[Date]]&lt;&gt;""),TimeSpend[[#This Row],[Network Description]],"")</f>
        <v>#VALUE!</v>
      </c>
      <c r="F4101" t="e">
        <f>IF(AND(TimeSpend[[#This Row],[Personnel number]]&lt;&gt;"",TimeSpend[[#This Row],[Date]]&lt;&gt;""),TimeSpend[[#This Row],[Activity]],"")</f>
        <v>#VALUE!</v>
      </c>
      <c r="G4101" t="e">
        <f>IF(AND(TimeSpend[[#This Row],[Personnel number]]&lt;&gt;"",TimeSpend[[#This Row],[Date]]&lt;&gt;""),TimeSpend[[#This Row],[Activity description]],"")</f>
        <v>#VALUE!</v>
      </c>
      <c r="H4101" s="36" t="e">
        <f>IF(AND(TimeSpend[[#This Row],[Personnel number]]&lt;&gt;"",TimeSpend[[#This Row],[Date]]&lt;&gt;""),TimeSpend[[#This Row],[Start Time]],"")</f>
        <v>#VALUE!</v>
      </c>
      <c r="I4101" s="36" t="e">
        <f>IF(AND(TimeSpend[[#This Row],[Personnel number]]&lt;&gt;"",TimeSpend[[#This Row],[Date]]&lt;&gt;""),TimeSpend[[#This Row],[End Time]],"")</f>
        <v>#VALUE!</v>
      </c>
      <c r="J4101" t="e">
        <f>IF(AND(TimeSpend[[#This Row],[Personnel number]]&lt;&gt;"",TimeSpend[[#This Row],[Date]]&lt;&gt;""),TimeSpend[[#This Row],[Location]],"")</f>
        <v>#VALUE!</v>
      </c>
      <c r="K4101" t="e">
        <f>IF(AND(TimeSpend[[#This Row],[Personnel number]]&lt;&gt;"",TimeSpend[[#This Row],[Date]]&lt;&gt;""),TimeSpend[[#This Row],[Task]],"")</f>
        <v>#VALUE!</v>
      </c>
      <c r="L4101" t="e">
        <f>IF(AND(TimeSpend[[#This Row],[Personnel number]]&lt;&gt;"",TimeSpend[[#This Row],[Date]]&lt;&gt;""),Utilization!$J$2,"")</f>
        <v>#VALUE!</v>
      </c>
      <c r="M4101" t="e">
        <f>IF(AND(TimeSpend[[#This Row],[Personnel number]]&lt;&gt;"",TimeSpend[[#This Row],[Date]]&lt;&gt;""),TimeSpend[[#This Row],[Employee Name]],"")</f>
        <v>#VALUE!</v>
      </c>
      <c r="N4101" t="e">
        <f t="shared" si="128"/>
        <v>#VALUE!</v>
      </c>
      <c r="O4101" t="e">
        <f t="shared" si="129"/>
        <v>#VALUE!</v>
      </c>
      <c r="P4101" t="e">
        <f>IF(D4101&lt;&gt;"",VLOOKUP(D4101,Projects!B:C,2,0),"")</f>
        <v>#VALUE!</v>
      </c>
    </row>
    <row r="4102" spans="1:16" x14ac:dyDescent="0.25">
      <c r="A4102" t="e">
        <f>UPPER(IF(AND(TimeSpend[[#This Row],[Personnel number]]&lt;&gt;"",TimeSpend[[#This Row],[Date]]&lt;&gt;""),TimeSpend[[#This Row],[Personnel number]],""))</f>
        <v>#VALUE!</v>
      </c>
      <c r="B4102" s="85" t="e">
        <f>IF(AND(TimeSpend[[#This Row],[Personnel number]]&lt;&gt;"",TimeSpend[[#This Row],[Date]]&lt;&gt;""),TEXT(TimeSpend[[#This Row],[Date]],"[$-409]yyyyMMdd"),"")</f>
        <v>#VALUE!</v>
      </c>
      <c r="C4102" s="33" t="e">
        <f>IF(AND(TimeSpend[[#This Row],[Personnel number]]&lt;&gt;"",TimeSpend[[#This Row],[Date]]&lt;&gt;""),SUBSTITUTE(TimeSpend[[#This Row],[Hours]],",","."),"")</f>
        <v>#VALUE!</v>
      </c>
      <c r="D4102" t="e">
        <f>IF(AND(TimeSpend[[#This Row],[Personnel number]]&lt;&gt;"",TimeSpend[[#This Row],[Date]]&lt;&gt;""),TimeSpend[[#This Row],[Network]],"")</f>
        <v>#VALUE!</v>
      </c>
      <c r="E4102" t="e">
        <f>IF(AND(TimeSpend[[#This Row],[Personnel number]]&lt;&gt;"",TimeSpend[[#This Row],[Date]]&lt;&gt;""),TimeSpend[[#This Row],[Network Description]],"")</f>
        <v>#VALUE!</v>
      </c>
      <c r="F4102" t="e">
        <f>IF(AND(TimeSpend[[#This Row],[Personnel number]]&lt;&gt;"",TimeSpend[[#This Row],[Date]]&lt;&gt;""),TimeSpend[[#This Row],[Activity]],"")</f>
        <v>#VALUE!</v>
      </c>
      <c r="G4102" t="e">
        <f>IF(AND(TimeSpend[[#This Row],[Personnel number]]&lt;&gt;"",TimeSpend[[#This Row],[Date]]&lt;&gt;""),TimeSpend[[#This Row],[Activity description]],"")</f>
        <v>#VALUE!</v>
      </c>
      <c r="H4102" s="36" t="e">
        <f>IF(AND(TimeSpend[[#This Row],[Personnel number]]&lt;&gt;"",TimeSpend[[#This Row],[Date]]&lt;&gt;""),TimeSpend[[#This Row],[Start Time]],"")</f>
        <v>#VALUE!</v>
      </c>
      <c r="I4102" s="36" t="e">
        <f>IF(AND(TimeSpend[[#This Row],[Personnel number]]&lt;&gt;"",TimeSpend[[#This Row],[Date]]&lt;&gt;""),TimeSpend[[#This Row],[End Time]],"")</f>
        <v>#VALUE!</v>
      </c>
      <c r="J4102" t="e">
        <f>IF(AND(TimeSpend[[#This Row],[Personnel number]]&lt;&gt;"",TimeSpend[[#This Row],[Date]]&lt;&gt;""),TimeSpend[[#This Row],[Location]],"")</f>
        <v>#VALUE!</v>
      </c>
      <c r="K4102" t="e">
        <f>IF(AND(TimeSpend[[#This Row],[Personnel number]]&lt;&gt;"",TimeSpend[[#This Row],[Date]]&lt;&gt;""),TimeSpend[[#This Row],[Task]],"")</f>
        <v>#VALUE!</v>
      </c>
      <c r="L4102" t="e">
        <f>IF(AND(TimeSpend[[#This Row],[Personnel number]]&lt;&gt;"",TimeSpend[[#This Row],[Date]]&lt;&gt;""),Utilization!$J$2,"")</f>
        <v>#VALUE!</v>
      </c>
      <c r="M4102" t="e">
        <f>IF(AND(TimeSpend[[#This Row],[Personnel number]]&lt;&gt;"",TimeSpend[[#This Row],[Date]]&lt;&gt;""),TimeSpend[[#This Row],[Employee Name]],"")</f>
        <v>#VALUE!</v>
      </c>
      <c r="N4102" t="e">
        <f t="shared" si="128"/>
        <v>#VALUE!</v>
      </c>
      <c r="O4102" t="e">
        <f t="shared" si="129"/>
        <v>#VALUE!</v>
      </c>
      <c r="P4102" t="e">
        <f>IF(D4102&lt;&gt;"",VLOOKUP(D4102,Projects!B:C,2,0),"")</f>
        <v>#VALUE!</v>
      </c>
    </row>
    <row r="4103" spans="1:16" x14ac:dyDescent="0.25">
      <c r="A4103" t="e">
        <f>UPPER(IF(AND(TimeSpend[[#This Row],[Personnel number]]&lt;&gt;"",TimeSpend[[#This Row],[Date]]&lt;&gt;""),TimeSpend[[#This Row],[Personnel number]],""))</f>
        <v>#VALUE!</v>
      </c>
      <c r="B4103" s="85" t="e">
        <f>IF(AND(TimeSpend[[#This Row],[Personnel number]]&lt;&gt;"",TimeSpend[[#This Row],[Date]]&lt;&gt;""),TEXT(TimeSpend[[#This Row],[Date]],"[$-409]yyyyMMdd"),"")</f>
        <v>#VALUE!</v>
      </c>
      <c r="C4103" s="33" t="e">
        <f>IF(AND(TimeSpend[[#This Row],[Personnel number]]&lt;&gt;"",TimeSpend[[#This Row],[Date]]&lt;&gt;""),SUBSTITUTE(TimeSpend[[#This Row],[Hours]],",","."),"")</f>
        <v>#VALUE!</v>
      </c>
      <c r="D4103" t="e">
        <f>IF(AND(TimeSpend[[#This Row],[Personnel number]]&lt;&gt;"",TimeSpend[[#This Row],[Date]]&lt;&gt;""),TimeSpend[[#This Row],[Network]],"")</f>
        <v>#VALUE!</v>
      </c>
      <c r="E4103" t="e">
        <f>IF(AND(TimeSpend[[#This Row],[Personnel number]]&lt;&gt;"",TimeSpend[[#This Row],[Date]]&lt;&gt;""),TimeSpend[[#This Row],[Network Description]],"")</f>
        <v>#VALUE!</v>
      </c>
      <c r="F4103" t="e">
        <f>IF(AND(TimeSpend[[#This Row],[Personnel number]]&lt;&gt;"",TimeSpend[[#This Row],[Date]]&lt;&gt;""),TimeSpend[[#This Row],[Activity]],"")</f>
        <v>#VALUE!</v>
      </c>
      <c r="G4103" t="e">
        <f>IF(AND(TimeSpend[[#This Row],[Personnel number]]&lt;&gt;"",TimeSpend[[#This Row],[Date]]&lt;&gt;""),TimeSpend[[#This Row],[Activity description]],"")</f>
        <v>#VALUE!</v>
      </c>
      <c r="H4103" s="36" t="e">
        <f>IF(AND(TimeSpend[[#This Row],[Personnel number]]&lt;&gt;"",TimeSpend[[#This Row],[Date]]&lt;&gt;""),TimeSpend[[#This Row],[Start Time]],"")</f>
        <v>#VALUE!</v>
      </c>
      <c r="I4103" s="36" t="e">
        <f>IF(AND(TimeSpend[[#This Row],[Personnel number]]&lt;&gt;"",TimeSpend[[#This Row],[Date]]&lt;&gt;""),TimeSpend[[#This Row],[End Time]],"")</f>
        <v>#VALUE!</v>
      </c>
      <c r="J4103" t="e">
        <f>IF(AND(TimeSpend[[#This Row],[Personnel number]]&lt;&gt;"",TimeSpend[[#This Row],[Date]]&lt;&gt;""),TimeSpend[[#This Row],[Location]],"")</f>
        <v>#VALUE!</v>
      </c>
      <c r="K4103" t="e">
        <f>IF(AND(TimeSpend[[#This Row],[Personnel number]]&lt;&gt;"",TimeSpend[[#This Row],[Date]]&lt;&gt;""),TimeSpend[[#This Row],[Task]],"")</f>
        <v>#VALUE!</v>
      </c>
      <c r="L4103" t="e">
        <f>IF(AND(TimeSpend[[#This Row],[Personnel number]]&lt;&gt;"",TimeSpend[[#This Row],[Date]]&lt;&gt;""),Utilization!$J$2,"")</f>
        <v>#VALUE!</v>
      </c>
      <c r="M4103" t="e">
        <f>IF(AND(TimeSpend[[#This Row],[Personnel number]]&lt;&gt;"",TimeSpend[[#This Row],[Date]]&lt;&gt;""),TimeSpend[[#This Row],[Employee Name]],"")</f>
        <v>#VALUE!</v>
      </c>
      <c r="N4103" t="e">
        <f t="shared" si="128"/>
        <v>#VALUE!</v>
      </c>
      <c r="O4103" t="e">
        <f t="shared" si="129"/>
        <v>#VALUE!</v>
      </c>
      <c r="P4103" t="e">
        <f>IF(D4103&lt;&gt;"",VLOOKUP(D4103,Projects!B:C,2,0),"")</f>
        <v>#VALUE!</v>
      </c>
    </row>
    <row r="4104" spans="1:16" x14ac:dyDescent="0.25">
      <c r="A4104" t="e">
        <f>UPPER(IF(AND(TimeSpend[[#This Row],[Personnel number]]&lt;&gt;"",TimeSpend[[#This Row],[Date]]&lt;&gt;""),TimeSpend[[#This Row],[Personnel number]],""))</f>
        <v>#VALUE!</v>
      </c>
      <c r="B4104" s="85" t="e">
        <f>IF(AND(TimeSpend[[#This Row],[Personnel number]]&lt;&gt;"",TimeSpend[[#This Row],[Date]]&lt;&gt;""),TEXT(TimeSpend[[#This Row],[Date]],"[$-409]yyyyMMdd"),"")</f>
        <v>#VALUE!</v>
      </c>
      <c r="C4104" s="33" t="e">
        <f>IF(AND(TimeSpend[[#This Row],[Personnel number]]&lt;&gt;"",TimeSpend[[#This Row],[Date]]&lt;&gt;""),SUBSTITUTE(TimeSpend[[#This Row],[Hours]],",","."),"")</f>
        <v>#VALUE!</v>
      </c>
      <c r="D4104" t="e">
        <f>IF(AND(TimeSpend[[#This Row],[Personnel number]]&lt;&gt;"",TimeSpend[[#This Row],[Date]]&lt;&gt;""),TimeSpend[[#This Row],[Network]],"")</f>
        <v>#VALUE!</v>
      </c>
      <c r="E4104" t="e">
        <f>IF(AND(TimeSpend[[#This Row],[Personnel number]]&lt;&gt;"",TimeSpend[[#This Row],[Date]]&lt;&gt;""),TimeSpend[[#This Row],[Network Description]],"")</f>
        <v>#VALUE!</v>
      </c>
      <c r="F4104" t="e">
        <f>IF(AND(TimeSpend[[#This Row],[Personnel number]]&lt;&gt;"",TimeSpend[[#This Row],[Date]]&lt;&gt;""),TimeSpend[[#This Row],[Activity]],"")</f>
        <v>#VALUE!</v>
      </c>
      <c r="G4104" t="e">
        <f>IF(AND(TimeSpend[[#This Row],[Personnel number]]&lt;&gt;"",TimeSpend[[#This Row],[Date]]&lt;&gt;""),TimeSpend[[#This Row],[Activity description]],"")</f>
        <v>#VALUE!</v>
      </c>
      <c r="H4104" s="36" t="e">
        <f>IF(AND(TimeSpend[[#This Row],[Personnel number]]&lt;&gt;"",TimeSpend[[#This Row],[Date]]&lt;&gt;""),TimeSpend[[#This Row],[Start Time]],"")</f>
        <v>#VALUE!</v>
      </c>
      <c r="I4104" s="36" t="e">
        <f>IF(AND(TimeSpend[[#This Row],[Personnel number]]&lt;&gt;"",TimeSpend[[#This Row],[Date]]&lt;&gt;""),TimeSpend[[#This Row],[End Time]],"")</f>
        <v>#VALUE!</v>
      </c>
      <c r="J4104" t="e">
        <f>IF(AND(TimeSpend[[#This Row],[Personnel number]]&lt;&gt;"",TimeSpend[[#This Row],[Date]]&lt;&gt;""),TimeSpend[[#This Row],[Location]],"")</f>
        <v>#VALUE!</v>
      </c>
      <c r="K4104" t="e">
        <f>IF(AND(TimeSpend[[#This Row],[Personnel number]]&lt;&gt;"",TimeSpend[[#This Row],[Date]]&lt;&gt;""),TimeSpend[[#This Row],[Task]],"")</f>
        <v>#VALUE!</v>
      </c>
      <c r="L4104" t="e">
        <f>IF(AND(TimeSpend[[#This Row],[Personnel number]]&lt;&gt;"",TimeSpend[[#This Row],[Date]]&lt;&gt;""),Utilization!$J$2,"")</f>
        <v>#VALUE!</v>
      </c>
      <c r="M4104" t="e">
        <f>IF(AND(TimeSpend[[#This Row],[Personnel number]]&lt;&gt;"",TimeSpend[[#This Row],[Date]]&lt;&gt;""),TimeSpend[[#This Row],[Employee Name]],"")</f>
        <v>#VALUE!</v>
      </c>
      <c r="N4104" t="e">
        <f t="shared" si="128"/>
        <v>#VALUE!</v>
      </c>
      <c r="O4104" t="e">
        <f t="shared" si="129"/>
        <v>#VALUE!</v>
      </c>
      <c r="P4104" t="e">
        <f>IF(D4104&lt;&gt;"",VLOOKUP(D4104,Projects!B:C,2,0),"")</f>
        <v>#VALUE!</v>
      </c>
    </row>
    <row r="4105" spans="1:16" x14ac:dyDescent="0.25">
      <c r="A4105" t="e">
        <f>UPPER(IF(AND(TimeSpend[[#This Row],[Personnel number]]&lt;&gt;"",TimeSpend[[#This Row],[Date]]&lt;&gt;""),TimeSpend[[#This Row],[Personnel number]],""))</f>
        <v>#VALUE!</v>
      </c>
      <c r="B4105" s="85" t="e">
        <f>IF(AND(TimeSpend[[#This Row],[Personnel number]]&lt;&gt;"",TimeSpend[[#This Row],[Date]]&lt;&gt;""),TEXT(TimeSpend[[#This Row],[Date]],"[$-409]yyyyMMdd"),"")</f>
        <v>#VALUE!</v>
      </c>
      <c r="C4105" s="33" t="e">
        <f>IF(AND(TimeSpend[[#This Row],[Personnel number]]&lt;&gt;"",TimeSpend[[#This Row],[Date]]&lt;&gt;""),SUBSTITUTE(TimeSpend[[#This Row],[Hours]],",","."),"")</f>
        <v>#VALUE!</v>
      </c>
      <c r="D4105" t="e">
        <f>IF(AND(TimeSpend[[#This Row],[Personnel number]]&lt;&gt;"",TimeSpend[[#This Row],[Date]]&lt;&gt;""),TimeSpend[[#This Row],[Network]],"")</f>
        <v>#VALUE!</v>
      </c>
      <c r="E4105" t="e">
        <f>IF(AND(TimeSpend[[#This Row],[Personnel number]]&lt;&gt;"",TimeSpend[[#This Row],[Date]]&lt;&gt;""),TimeSpend[[#This Row],[Network Description]],"")</f>
        <v>#VALUE!</v>
      </c>
      <c r="F4105" t="e">
        <f>IF(AND(TimeSpend[[#This Row],[Personnel number]]&lt;&gt;"",TimeSpend[[#This Row],[Date]]&lt;&gt;""),TimeSpend[[#This Row],[Activity]],"")</f>
        <v>#VALUE!</v>
      </c>
      <c r="G4105" t="e">
        <f>IF(AND(TimeSpend[[#This Row],[Personnel number]]&lt;&gt;"",TimeSpend[[#This Row],[Date]]&lt;&gt;""),TimeSpend[[#This Row],[Activity description]],"")</f>
        <v>#VALUE!</v>
      </c>
      <c r="H4105" s="36" t="e">
        <f>IF(AND(TimeSpend[[#This Row],[Personnel number]]&lt;&gt;"",TimeSpend[[#This Row],[Date]]&lt;&gt;""),TimeSpend[[#This Row],[Start Time]],"")</f>
        <v>#VALUE!</v>
      </c>
      <c r="I4105" s="36" t="e">
        <f>IF(AND(TimeSpend[[#This Row],[Personnel number]]&lt;&gt;"",TimeSpend[[#This Row],[Date]]&lt;&gt;""),TimeSpend[[#This Row],[End Time]],"")</f>
        <v>#VALUE!</v>
      </c>
      <c r="J4105" t="e">
        <f>IF(AND(TimeSpend[[#This Row],[Personnel number]]&lt;&gt;"",TimeSpend[[#This Row],[Date]]&lt;&gt;""),TimeSpend[[#This Row],[Location]],"")</f>
        <v>#VALUE!</v>
      </c>
      <c r="K4105" t="e">
        <f>IF(AND(TimeSpend[[#This Row],[Personnel number]]&lt;&gt;"",TimeSpend[[#This Row],[Date]]&lt;&gt;""),TimeSpend[[#This Row],[Task]],"")</f>
        <v>#VALUE!</v>
      </c>
      <c r="L4105" t="e">
        <f>IF(AND(TimeSpend[[#This Row],[Personnel number]]&lt;&gt;"",TimeSpend[[#This Row],[Date]]&lt;&gt;""),Utilization!$J$2,"")</f>
        <v>#VALUE!</v>
      </c>
      <c r="M4105" t="e">
        <f>IF(AND(TimeSpend[[#This Row],[Personnel number]]&lt;&gt;"",TimeSpend[[#This Row],[Date]]&lt;&gt;""),TimeSpend[[#This Row],[Employee Name]],"")</f>
        <v>#VALUE!</v>
      </c>
      <c r="N4105" t="e">
        <f t="shared" si="128"/>
        <v>#VALUE!</v>
      </c>
      <c r="O4105" t="e">
        <f t="shared" si="129"/>
        <v>#VALUE!</v>
      </c>
      <c r="P4105" t="e">
        <f>IF(D4105&lt;&gt;"",VLOOKUP(D4105,Projects!B:C,2,0),"")</f>
        <v>#VALUE!</v>
      </c>
    </row>
    <row r="4106" spans="1:16" x14ac:dyDescent="0.25">
      <c r="A4106" t="e">
        <f>UPPER(IF(AND(TimeSpend[[#This Row],[Personnel number]]&lt;&gt;"",TimeSpend[[#This Row],[Date]]&lt;&gt;""),TimeSpend[[#This Row],[Personnel number]],""))</f>
        <v>#VALUE!</v>
      </c>
      <c r="B4106" s="85" t="e">
        <f>IF(AND(TimeSpend[[#This Row],[Personnel number]]&lt;&gt;"",TimeSpend[[#This Row],[Date]]&lt;&gt;""),TEXT(TimeSpend[[#This Row],[Date]],"[$-409]yyyyMMdd"),"")</f>
        <v>#VALUE!</v>
      </c>
      <c r="C4106" s="33" t="e">
        <f>IF(AND(TimeSpend[[#This Row],[Personnel number]]&lt;&gt;"",TimeSpend[[#This Row],[Date]]&lt;&gt;""),SUBSTITUTE(TimeSpend[[#This Row],[Hours]],",","."),"")</f>
        <v>#VALUE!</v>
      </c>
      <c r="D4106" t="e">
        <f>IF(AND(TimeSpend[[#This Row],[Personnel number]]&lt;&gt;"",TimeSpend[[#This Row],[Date]]&lt;&gt;""),TimeSpend[[#This Row],[Network]],"")</f>
        <v>#VALUE!</v>
      </c>
      <c r="E4106" t="e">
        <f>IF(AND(TimeSpend[[#This Row],[Personnel number]]&lt;&gt;"",TimeSpend[[#This Row],[Date]]&lt;&gt;""),TimeSpend[[#This Row],[Network Description]],"")</f>
        <v>#VALUE!</v>
      </c>
      <c r="F4106" t="e">
        <f>IF(AND(TimeSpend[[#This Row],[Personnel number]]&lt;&gt;"",TimeSpend[[#This Row],[Date]]&lt;&gt;""),TimeSpend[[#This Row],[Activity]],"")</f>
        <v>#VALUE!</v>
      </c>
      <c r="G4106" t="e">
        <f>IF(AND(TimeSpend[[#This Row],[Personnel number]]&lt;&gt;"",TimeSpend[[#This Row],[Date]]&lt;&gt;""),TimeSpend[[#This Row],[Activity description]],"")</f>
        <v>#VALUE!</v>
      </c>
      <c r="H4106" s="36" t="e">
        <f>IF(AND(TimeSpend[[#This Row],[Personnel number]]&lt;&gt;"",TimeSpend[[#This Row],[Date]]&lt;&gt;""),TimeSpend[[#This Row],[Start Time]],"")</f>
        <v>#VALUE!</v>
      </c>
      <c r="I4106" s="36" t="e">
        <f>IF(AND(TimeSpend[[#This Row],[Personnel number]]&lt;&gt;"",TimeSpend[[#This Row],[Date]]&lt;&gt;""),TimeSpend[[#This Row],[End Time]],"")</f>
        <v>#VALUE!</v>
      </c>
      <c r="J4106" t="e">
        <f>IF(AND(TimeSpend[[#This Row],[Personnel number]]&lt;&gt;"",TimeSpend[[#This Row],[Date]]&lt;&gt;""),TimeSpend[[#This Row],[Location]],"")</f>
        <v>#VALUE!</v>
      </c>
      <c r="K4106" t="e">
        <f>IF(AND(TimeSpend[[#This Row],[Personnel number]]&lt;&gt;"",TimeSpend[[#This Row],[Date]]&lt;&gt;""),TimeSpend[[#This Row],[Task]],"")</f>
        <v>#VALUE!</v>
      </c>
      <c r="L4106" t="e">
        <f>IF(AND(TimeSpend[[#This Row],[Personnel number]]&lt;&gt;"",TimeSpend[[#This Row],[Date]]&lt;&gt;""),Utilization!$J$2,"")</f>
        <v>#VALUE!</v>
      </c>
      <c r="M4106" t="e">
        <f>IF(AND(TimeSpend[[#This Row],[Personnel number]]&lt;&gt;"",TimeSpend[[#This Row],[Date]]&lt;&gt;""),TimeSpend[[#This Row],[Employee Name]],"")</f>
        <v>#VALUE!</v>
      </c>
      <c r="N4106" t="e">
        <f t="shared" si="128"/>
        <v>#VALUE!</v>
      </c>
      <c r="O4106" t="e">
        <f t="shared" si="129"/>
        <v>#VALUE!</v>
      </c>
      <c r="P4106" t="e">
        <f>IF(D4106&lt;&gt;"",VLOOKUP(D4106,Projects!B:C,2,0),"")</f>
        <v>#VALUE!</v>
      </c>
    </row>
    <row r="4107" spans="1:16" x14ac:dyDescent="0.25">
      <c r="A4107" t="e">
        <f>UPPER(IF(AND(TimeSpend[[#This Row],[Personnel number]]&lt;&gt;"",TimeSpend[[#This Row],[Date]]&lt;&gt;""),TimeSpend[[#This Row],[Personnel number]],""))</f>
        <v>#VALUE!</v>
      </c>
      <c r="B4107" s="85" t="e">
        <f>IF(AND(TimeSpend[[#This Row],[Personnel number]]&lt;&gt;"",TimeSpend[[#This Row],[Date]]&lt;&gt;""),TEXT(TimeSpend[[#This Row],[Date]],"[$-409]yyyyMMdd"),"")</f>
        <v>#VALUE!</v>
      </c>
      <c r="C4107" s="33" t="e">
        <f>IF(AND(TimeSpend[[#This Row],[Personnel number]]&lt;&gt;"",TimeSpend[[#This Row],[Date]]&lt;&gt;""),SUBSTITUTE(TimeSpend[[#This Row],[Hours]],",","."),"")</f>
        <v>#VALUE!</v>
      </c>
      <c r="D4107" t="e">
        <f>IF(AND(TimeSpend[[#This Row],[Personnel number]]&lt;&gt;"",TimeSpend[[#This Row],[Date]]&lt;&gt;""),TimeSpend[[#This Row],[Network]],"")</f>
        <v>#VALUE!</v>
      </c>
      <c r="E4107" t="e">
        <f>IF(AND(TimeSpend[[#This Row],[Personnel number]]&lt;&gt;"",TimeSpend[[#This Row],[Date]]&lt;&gt;""),TimeSpend[[#This Row],[Network Description]],"")</f>
        <v>#VALUE!</v>
      </c>
      <c r="F4107" t="e">
        <f>IF(AND(TimeSpend[[#This Row],[Personnel number]]&lt;&gt;"",TimeSpend[[#This Row],[Date]]&lt;&gt;""),TimeSpend[[#This Row],[Activity]],"")</f>
        <v>#VALUE!</v>
      </c>
      <c r="G4107" t="e">
        <f>IF(AND(TimeSpend[[#This Row],[Personnel number]]&lt;&gt;"",TimeSpend[[#This Row],[Date]]&lt;&gt;""),TimeSpend[[#This Row],[Activity description]],"")</f>
        <v>#VALUE!</v>
      </c>
      <c r="H4107" s="36" t="e">
        <f>IF(AND(TimeSpend[[#This Row],[Personnel number]]&lt;&gt;"",TimeSpend[[#This Row],[Date]]&lt;&gt;""),TimeSpend[[#This Row],[Start Time]],"")</f>
        <v>#VALUE!</v>
      </c>
      <c r="I4107" s="36" t="e">
        <f>IF(AND(TimeSpend[[#This Row],[Personnel number]]&lt;&gt;"",TimeSpend[[#This Row],[Date]]&lt;&gt;""),TimeSpend[[#This Row],[End Time]],"")</f>
        <v>#VALUE!</v>
      </c>
      <c r="J4107" t="e">
        <f>IF(AND(TimeSpend[[#This Row],[Personnel number]]&lt;&gt;"",TimeSpend[[#This Row],[Date]]&lt;&gt;""),TimeSpend[[#This Row],[Location]],"")</f>
        <v>#VALUE!</v>
      </c>
      <c r="K4107" t="e">
        <f>IF(AND(TimeSpend[[#This Row],[Personnel number]]&lt;&gt;"",TimeSpend[[#This Row],[Date]]&lt;&gt;""),TimeSpend[[#This Row],[Task]],"")</f>
        <v>#VALUE!</v>
      </c>
      <c r="L4107" t="e">
        <f>IF(AND(TimeSpend[[#This Row],[Personnel number]]&lt;&gt;"",TimeSpend[[#This Row],[Date]]&lt;&gt;""),Utilization!$J$2,"")</f>
        <v>#VALUE!</v>
      </c>
      <c r="M4107" t="e">
        <f>IF(AND(TimeSpend[[#This Row],[Personnel number]]&lt;&gt;"",TimeSpend[[#This Row],[Date]]&lt;&gt;""),TimeSpend[[#This Row],[Employee Name]],"")</f>
        <v>#VALUE!</v>
      </c>
      <c r="N4107" t="e">
        <f t="shared" si="128"/>
        <v>#VALUE!</v>
      </c>
      <c r="O4107" t="e">
        <f t="shared" si="129"/>
        <v>#VALUE!</v>
      </c>
      <c r="P4107" t="e">
        <f>IF(D4107&lt;&gt;"",VLOOKUP(D4107,Projects!B:C,2,0),"")</f>
        <v>#VALUE!</v>
      </c>
    </row>
    <row r="4108" spans="1:16" x14ac:dyDescent="0.25">
      <c r="A4108" t="e">
        <f>UPPER(IF(AND(TimeSpend[[#This Row],[Personnel number]]&lt;&gt;"",TimeSpend[[#This Row],[Date]]&lt;&gt;""),TimeSpend[[#This Row],[Personnel number]],""))</f>
        <v>#VALUE!</v>
      </c>
      <c r="B4108" s="85" t="e">
        <f>IF(AND(TimeSpend[[#This Row],[Personnel number]]&lt;&gt;"",TimeSpend[[#This Row],[Date]]&lt;&gt;""),TEXT(TimeSpend[[#This Row],[Date]],"[$-409]yyyyMMdd"),"")</f>
        <v>#VALUE!</v>
      </c>
      <c r="C4108" s="33" t="e">
        <f>IF(AND(TimeSpend[[#This Row],[Personnel number]]&lt;&gt;"",TimeSpend[[#This Row],[Date]]&lt;&gt;""),SUBSTITUTE(TimeSpend[[#This Row],[Hours]],",","."),"")</f>
        <v>#VALUE!</v>
      </c>
      <c r="D4108" t="e">
        <f>IF(AND(TimeSpend[[#This Row],[Personnel number]]&lt;&gt;"",TimeSpend[[#This Row],[Date]]&lt;&gt;""),TimeSpend[[#This Row],[Network]],"")</f>
        <v>#VALUE!</v>
      </c>
      <c r="E4108" t="e">
        <f>IF(AND(TimeSpend[[#This Row],[Personnel number]]&lt;&gt;"",TimeSpend[[#This Row],[Date]]&lt;&gt;""),TimeSpend[[#This Row],[Network Description]],"")</f>
        <v>#VALUE!</v>
      </c>
      <c r="F4108" t="e">
        <f>IF(AND(TimeSpend[[#This Row],[Personnel number]]&lt;&gt;"",TimeSpend[[#This Row],[Date]]&lt;&gt;""),TimeSpend[[#This Row],[Activity]],"")</f>
        <v>#VALUE!</v>
      </c>
      <c r="G4108" t="e">
        <f>IF(AND(TimeSpend[[#This Row],[Personnel number]]&lt;&gt;"",TimeSpend[[#This Row],[Date]]&lt;&gt;""),TimeSpend[[#This Row],[Activity description]],"")</f>
        <v>#VALUE!</v>
      </c>
      <c r="H4108" s="36" t="e">
        <f>IF(AND(TimeSpend[[#This Row],[Personnel number]]&lt;&gt;"",TimeSpend[[#This Row],[Date]]&lt;&gt;""),TimeSpend[[#This Row],[Start Time]],"")</f>
        <v>#VALUE!</v>
      </c>
      <c r="I4108" s="36" t="e">
        <f>IF(AND(TimeSpend[[#This Row],[Personnel number]]&lt;&gt;"",TimeSpend[[#This Row],[Date]]&lt;&gt;""),TimeSpend[[#This Row],[End Time]],"")</f>
        <v>#VALUE!</v>
      </c>
      <c r="J4108" t="e">
        <f>IF(AND(TimeSpend[[#This Row],[Personnel number]]&lt;&gt;"",TimeSpend[[#This Row],[Date]]&lt;&gt;""),TimeSpend[[#This Row],[Location]],"")</f>
        <v>#VALUE!</v>
      </c>
      <c r="K4108" t="e">
        <f>IF(AND(TimeSpend[[#This Row],[Personnel number]]&lt;&gt;"",TimeSpend[[#This Row],[Date]]&lt;&gt;""),TimeSpend[[#This Row],[Task]],"")</f>
        <v>#VALUE!</v>
      </c>
      <c r="L4108" t="e">
        <f>IF(AND(TimeSpend[[#This Row],[Personnel number]]&lt;&gt;"",TimeSpend[[#This Row],[Date]]&lt;&gt;""),Utilization!$J$2,"")</f>
        <v>#VALUE!</v>
      </c>
      <c r="M4108" t="e">
        <f>IF(AND(TimeSpend[[#This Row],[Personnel number]]&lt;&gt;"",TimeSpend[[#This Row],[Date]]&lt;&gt;""),TimeSpend[[#This Row],[Employee Name]],"")</f>
        <v>#VALUE!</v>
      </c>
      <c r="N4108" t="e">
        <f t="shared" si="128"/>
        <v>#VALUE!</v>
      </c>
      <c r="O4108" t="e">
        <f t="shared" si="129"/>
        <v>#VALUE!</v>
      </c>
      <c r="P4108" t="e">
        <f>IF(D4108&lt;&gt;"",VLOOKUP(D4108,Projects!B:C,2,0),"")</f>
        <v>#VALUE!</v>
      </c>
    </row>
    <row r="4109" spans="1:16" x14ac:dyDescent="0.25">
      <c r="A4109" t="e">
        <f>UPPER(IF(AND(TimeSpend[[#This Row],[Personnel number]]&lt;&gt;"",TimeSpend[[#This Row],[Date]]&lt;&gt;""),TimeSpend[[#This Row],[Personnel number]],""))</f>
        <v>#VALUE!</v>
      </c>
      <c r="B4109" s="85" t="e">
        <f>IF(AND(TimeSpend[[#This Row],[Personnel number]]&lt;&gt;"",TimeSpend[[#This Row],[Date]]&lt;&gt;""),TEXT(TimeSpend[[#This Row],[Date]],"[$-409]yyyyMMdd"),"")</f>
        <v>#VALUE!</v>
      </c>
      <c r="C4109" s="33" t="e">
        <f>IF(AND(TimeSpend[[#This Row],[Personnel number]]&lt;&gt;"",TimeSpend[[#This Row],[Date]]&lt;&gt;""),SUBSTITUTE(TimeSpend[[#This Row],[Hours]],",","."),"")</f>
        <v>#VALUE!</v>
      </c>
      <c r="D4109" t="e">
        <f>IF(AND(TimeSpend[[#This Row],[Personnel number]]&lt;&gt;"",TimeSpend[[#This Row],[Date]]&lt;&gt;""),TimeSpend[[#This Row],[Network]],"")</f>
        <v>#VALUE!</v>
      </c>
      <c r="E4109" t="e">
        <f>IF(AND(TimeSpend[[#This Row],[Personnel number]]&lt;&gt;"",TimeSpend[[#This Row],[Date]]&lt;&gt;""),TimeSpend[[#This Row],[Network Description]],"")</f>
        <v>#VALUE!</v>
      </c>
      <c r="F4109" t="e">
        <f>IF(AND(TimeSpend[[#This Row],[Personnel number]]&lt;&gt;"",TimeSpend[[#This Row],[Date]]&lt;&gt;""),TimeSpend[[#This Row],[Activity]],"")</f>
        <v>#VALUE!</v>
      </c>
      <c r="G4109" t="e">
        <f>IF(AND(TimeSpend[[#This Row],[Personnel number]]&lt;&gt;"",TimeSpend[[#This Row],[Date]]&lt;&gt;""),TimeSpend[[#This Row],[Activity description]],"")</f>
        <v>#VALUE!</v>
      </c>
      <c r="H4109" s="36" t="e">
        <f>IF(AND(TimeSpend[[#This Row],[Personnel number]]&lt;&gt;"",TimeSpend[[#This Row],[Date]]&lt;&gt;""),TimeSpend[[#This Row],[Start Time]],"")</f>
        <v>#VALUE!</v>
      </c>
      <c r="I4109" s="36" t="e">
        <f>IF(AND(TimeSpend[[#This Row],[Personnel number]]&lt;&gt;"",TimeSpend[[#This Row],[Date]]&lt;&gt;""),TimeSpend[[#This Row],[End Time]],"")</f>
        <v>#VALUE!</v>
      </c>
      <c r="J4109" t="e">
        <f>IF(AND(TimeSpend[[#This Row],[Personnel number]]&lt;&gt;"",TimeSpend[[#This Row],[Date]]&lt;&gt;""),TimeSpend[[#This Row],[Location]],"")</f>
        <v>#VALUE!</v>
      </c>
      <c r="K4109" t="e">
        <f>IF(AND(TimeSpend[[#This Row],[Personnel number]]&lt;&gt;"",TimeSpend[[#This Row],[Date]]&lt;&gt;""),TimeSpend[[#This Row],[Task]],"")</f>
        <v>#VALUE!</v>
      </c>
      <c r="L4109" t="e">
        <f>IF(AND(TimeSpend[[#This Row],[Personnel number]]&lt;&gt;"",TimeSpend[[#This Row],[Date]]&lt;&gt;""),Utilization!$J$2,"")</f>
        <v>#VALUE!</v>
      </c>
      <c r="M4109" t="e">
        <f>IF(AND(TimeSpend[[#This Row],[Personnel number]]&lt;&gt;"",TimeSpend[[#This Row],[Date]]&lt;&gt;""),TimeSpend[[#This Row],[Employee Name]],"")</f>
        <v>#VALUE!</v>
      </c>
      <c r="N4109" t="e">
        <f t="shared" si="128"/>
        <v>#VALUE!</v>
      </c>
      <c r="O4109" t="e">
        <f t="shared" si="129"/>
        <v>#VALUE!</v>
      </c>
      <c r="P4109" t="e">
        <f>IF(D4109&lt;&gt;"",VLOOKUP(D4109,Projects!B:C,2,0),"")</f>
        <v>#VALUE!</v>
      </c>
    </row>
    <row r="4110" spans="1:16" x14ac:dyDescent="0.25">
      <c r="A4110" t="e">
        <f>UPPER(IF(AND(TimeSpend[[#This Row],[Personnel number]]&lt;&gt;"",TimeSpend[[#This Row],[Date]]&lt;&gt;""),TimeSpend[[#This Row],[Personnel number]],""))</f>
        <v>#VALUE!</v>
      </c>
      <c r="B4110" s="85" t="e">
        <f>IF(AND(TimeSpend[[#This Row],[Personnel number]]&lt;&gt;"",TimeSpend[[#This Row],[Date]]&lt;&gt;""),TEXT(TimeSpend[[#This Row],[Date]],"[$-409]yyyyMMdd"),"")</f>
        <v>#VALUE!</v>
      </c>
      <c r="C4110" s="33" t="e">
        <f>IF(AND(TimeSpend[[#This Row],[Personnel number]]&lt;&gt;"",TimeSpend[[#This Row],[Date]]&lt;&gt;""),SUBSTITUTE(TimeSpend[[#This Row],[Hours]],",","."),"")</f>
        <v>#VALUE!</v>
      </c>
      <c r="D4110" t="e">
        <f>IF(AND(TimeSpend[[#This Row],[Personnel number]]&lt;&gt;"",TimeSpend[[#This Row],[Date]]&lt;&gt;""),TimeSpend[[#This Row],[Network]],"")</f>
        <v>#VALUE!</v>
      </c>
      <c r="E4110" t="e">
        <f>IF(AND(TimeSpend[[#This Row],[Personnel number]]&lt;&gt;"",TimeSpend[[#This Row],[Date]]&lt;&gt;""),TimeSpend[[#This Row],[Network Description]],"")</f>
        <v>#VALUE!</v>
      </c>
      <c r="F4110" t="e">
        <f>IF(AND(TimeSpend[[#This Row],[Personnel number]]&lt;&gt;"",TimeSpend[[#This Row],[Date]]&lt;&gt;""),TimeSpend[[#This Row],[Activity]],"")</f>
        <v>#VALUE!</v>
      </c>
      <c r="G4110" t="e">
        <f>IF(AND(TimeSpend[[#This Row],[Personnel number]]&lt;&gt;"",TimeSpend[[#This Row],[Date]]&lt;&gt;""),TimeSpend[[#This Row],[Activity description]],"")</f>
        <v>#VALUE!</v>
      </c>
      <c r="H4110" s="36" t="e">
        <f>IF(AND(TimeSpend[[#This Row],[Personnel number]]&lt;&gt;"",TimeSpend[[#This Row],[Date]]&lt;&gt;""),TimeSpend[[#This Row],[Start Time]],"")</f>
        <v>#VALUE!</v>
      </c>
      <c r="I4110" s="36" t="e">
        <f>IF(AND(TimeSpend[[#This Row],[Personnel number]]&lt;&gt;"",TimeSpend[[#This Row],[Date]]&lt;&gt;""),TimeSpend[[#This Row],[End Time]],"")</f>
        <v>#VALUE!</v>
      </c>
      <c r="J4110" t="e">
        <f>IF(AND(TimeSpend[[#This Row],[Personnel number]]&lt;&gt;"",TimeSpend[[#This Row],[Date]]&lt;&gt;""),TimeSpend[[#This Row],[Location]],"")</f>
        <v>#VALUE!</v>
      </c>
      <c r="K4110" t="e">
        <f>IF(AND(TimeSpend[[#This Row],[Personnel number]]&lt;&gt;"",TimeSpend[[#This Row],[Date]]&lt;&gt;""),TimeSpend[[#This Row],[Task]],"")</f>
        <v>#VALUE!</v>
      </c>
      <c r="L4110" t="e">
        <f>IF(AND(TimeSpend[[#This Row],[Personnel number]]&lt;&gt;"",TimeSpend[[#This Row],[Date]]&lt;&gt;""),Utilization!$J$2,"")</f>
        <v>#VALUE!</v>
      </c>
      <c r="M4110" t="e">
        <f>IF(AND(TimeSpend[[#This Row],[Personnel number]]&lt;&gt;"",TimeSpend[[#This Row],[Date]]&lt;&gt;""),TimeSpend[[#This Row],[Employee Name]],"")</f>
        <v>#VALUE!</v>
      </c>
      <c r="N4110" t="e">
        <f t="shared" si="128"/>
        <v>#VALUE!</v>
      </c>
      <c r="O4110" t="e">
        <f t="shared" si="129"/>
        <v>#VALUE!</v>
      </c>
      <c r="P4110" t="e">
        <f>IF(D4110&lt;&gt;"",VLOOKUP(D4110,Projects!B:C,2,0),"")</f>
        <v>#VALUE!</v>
      </c>
    </row>
    <row r="4111" spans="1:16" x14ac:dyDescent="0.25">
      <c r="A4111" t="e">
        <f>UPPER(IF(AND(TimeSpend[[#This Row],[Personnel number]]&lt;&gt;"",TimeSpend[[#This Row],[Date]]&lt;&gt;""),TimeSpend[[#This Row],[Personnel number]],""))</f>
        <v>#VALUE!</v>
      </c>
      <c r="B4111" s="85" t="e">
        <f>IF(AND(TimeSpend[[#This Row],[Personnel number]]&lt;&gt;"",TimeSpend[[#This Row],[Date]]&lt;&gt;""),TEXT(TimeSpend[[#This Row],[Date]],"[$-409]yyyyMMdd"),"")</f>
        <v>#VALUE!</v>
      </c>
      <c r="C4111" s="33" t="e">
        <f>IF(AND(TimeSpend[[#This Row],[Personnel number]]&lt;&gt;"",TimeSpend[[#This Row],[Date]]&lt;&gt;""),SUBSTITUTE(TimeSpend[[#This Row],[Hours]],",","."),"")</f>
        <v>#VALUE!</v>
      </c>
      <c r="D4111" t="e">
        <f>IF(AND(TimeSpend[[#This Row],[Personnel number]]&lt;&gt;"",TimeSpend[[#This Row],[Date]]&lt;&gt;""),TimeSpend[[#This Row],[Network]],"")</f>
        <v>#VALUE!</v>
      </c>
      <c r="E4111" t="e">
        <f>IF(AND(TimeSpend[[#This Row],[Personnel number]]&lt;&gt;"",TimeSpend[[#This Row],[Date]]&lt;&gt;""),TimeSpend[[#This Row],[Network Description]],"")</f>
        <v>#VALUE!</v>
      </c>
      <c r="F4111" t="e">
        <f>IF(AND(TimeSpend[[#This Row],[Personnel number]]&lt;&gt;"",TimeSpend[[#This Row],[Date]]&lt;&gt;""),TimeSpend[[#This Row],[Activity]],"")</f>
        <v>#VALUE!</v>
      </c>
      <c r="G4111" t="e">
        <f>IF(AND(TimeSpend[[#This Row],[Personnel number]]&lt;&gt;"",TimeSpend[[#This Row],[Date]]&lt;&gt;""),TimeSpend[[#This Row],[Activity description]],"")</f>
        <v>#VALUE!</v>
      </c>
      <c r="H4111" s="36" t="e">
        <f>IF(AND(TimeSpend[[#This Row],[Personnel number]]&lt;&gt;"",TimeSpend[[#This Row],[Date]]&lt;&gt;""),TimeSpend[[#This Row],[Start Time]],"")</f>
        <v>#VALUE!</v>
      </c>
      <c r="I4111" s="36" t="e">
        <f>IF(AND(TimeSpend[[#This Row],[Personnel number]]&lt;&gt;"",TimeSpend[[#This Row],[Date]]&lt;&gt;""),TimeSpend[[#This Row],[End Time]],"")</f>
        <v>#VALUE!</v>
      </c>
      <c r="J4111" t="e">
        <f>IF(AND(TimeSpend[[#This Row],[Personnel number]]&lt;&gt;"",TimeSpend[[#This Row],[Date]]&lt;&gt;""),TimeSpend[[#This Row],[Location]],"")</f>
        <v>#VALUE!</v>
      </c>
      <c r="K4111" t="e">
        <f>IF(AND(TimeSpend[[#This Row],[Personnel number]]&lt;&gt;"",TimeSpend[[#This Row],[Date]]&lt;&gt;""),TimeSpend[[#This Row],[Task]],"")</f>
        <v>#VALUE!</v>
      </c>
      <c r="L4111" t="e">
        <f>IF(AND(TimeSpend[[#This Row],[Personnel number]]&lt;&gt;"",TimeSpend[[#This Row],[Date]]&lt;&gt;""),Utilization!$J$2,"")</f>
        <v>#VALUE!</v>
      </c>
      <c r="M4111" t="e">
        <f>IF(AND(TimeSpend[[#This Row],[Personnel number]]&lt;&gt;"",TimeSpend[[#This Row],[Date]]&lt;&gt;""),TimeSpend[[#This Row],[Employee Name]],"")</f>
        <v>#VALUE!</v>
      </c>
      <c r="N4111" t="e">
        <f t="shared" si="128"/>
        <v>#VALUE!</v>
      </c>
      <c r="O4111" t="e">
        <f t="shared" si="129"/>
        <v>#VALUE!</v>
      </c>
      <c r="P4111" t="e">
        <f>IF(D4111&lt;&gt;"",VLOOKUP(D4111,Projects!B:C,2,0),"")</f>
        <v>#VALUE!</v>
      </c>
    </row>
    <row r="4112" spans="1:16" x14ac:dyDescent="0.25">
      <c r="A4112" t="e">
        <f>UPPER(IF(AND(TimeSpend[[#This Row],[Personnel number]]&lt;&gt;"",TimeSpend[[#This Row],[Date]]&lt;&gt;""),TimeSpend[[#This Row],[Personnel number]],""))</f>
        <v>#VALUE!</v>
      </c>
      <c r="B4112" s="85" t="e">
        <f>IF(AND(TimeSpend[[#This Row],[Personnel number]]&lt;&gt;"",TimeSpend[[#This Row],[Date]]&lt;&gt;""),TEXT(TimeSpend[[#This Row],[Date]],"[$-409]yyyyMMdd"),"")</f>
        <v>#VALUE!</v>
      </c>
      <c r="C4112" s="33" t="e">
        <f>IF(AND(TimeSpend[[#This Row],[Personnel number]]&lt;&gt;"",TimeSpend[[#This Row],[Date]]&lt;&gt;""),SUBSTITUTE(TimeSpend[[#This Row],[Hours]],",","."),"")</f>
        <v>#VALUE!</v>
      </c>
      <c r="D4112" t="e">
        <f>IF(AND(TimeSpend[[#This Row],[Personnel number]]&lt;&gt;"",TimeSpend[[#This Row],[Date]]&lt;&gt;""),TimeSpend[[#This Row],[Network]],"")</f>
        <v>#VALUE!</v>
      </c>
      <c r="E4112" t="e">
        <f>IF(AND(TimeSpend[[#This Row],[Personnel number]]&lt;&gt;"",TimeSpend[[#This Row],[Date]]&lt;&gt;""),TimeSpend[[#This Row],[Network Description]],"")</f>
        <v>#VALUE!</v>
      </c>
      <c r="F4112" t="e">
        <f>IF(AND(TimeSpend[[#This Row],[Personnel number]]&lt;&gt;"",TimeSpend[[#This Row],[Date]]&lt;&gt;""),TimeSpend[[#This Row],[Activity]],"")</f>
        <v>#VALUE!</v>
      </c>
      <c r="G4112" t="e">
        <f>IF(AND(TimeSpend[[#This Row],[Personnel number]]&lt;&gt;"",TimeSpend[[#This Row],[Date]]&lt;&gt;""),TimeSpend[[#This Row],[Activity description]],"")</f>
        <v>#VALUE!</v>
      </c>
      <c r="H4112" s="36" t="e">
        <f>IF(AND(TimeSpend[[#This Row],[Personnel number]]&lt;&gt;"",TimeSpend[[#This Row],[Date]]&lt;&gt;""),TimeSpend[[#This Row],[Start Time]],"")</f>
        <v>#VALUE!</v>
      </c>
      <c r="I4112" s="36" t="e">
        <f>IF(AND(TimeSpend[[#This Row],[Personnel number]]&lt;&gt;"",TimeSpend[[#This Row],[Date]]&lt;&gt;""),TimeSpend[[#This Row],[End Time]],"")</f>
        <v>#VALUE!</v>
      </c>
      <c r="J4112" t="e">
        <f>IF(AND(TimeSpend[[#This Row],[Personnel number]]&lt;&gt;"",TimeSpend[[#This Row],[Date]]&lt;&gt;""),TimeSpend[[#This Row],[Location]],"")</f>
        <v>#VALUE!</v>
      </c>
      <c r="K4112" t="e">
        <f>IF(AND(TimeSpend[[#This Row],[Personnel number]]&lt;&gt;"",TimeSpend[[#This Row],[Date]]&lt;&gt;""),TimeSpend[[#This Row],[Task]],"")</f>
        <v>#VALUE!</v>
      </c>
      <c r="L4112" t="e">
        <f>IF(AND(TimeSpend[[#This Row],[Personnel number]]&lt;&gt;"",TimeSpend[[#This Row],[Date]]&lt;&gt;""),Utilization!$J$2,"")</f>
        <v>#VALUE!</v>
      </c>
      <c r="M4112" t="e">
        <f>IF(AND(TimeSpend[[#This Row],[Personnel number]]&lt;&gt;"",TimeSpend[[#This Row],[Date]]&lt;&gt;""),TimeSpend[[#This Row],[Employee Name]],"")</f>
        <v>#VALUE!</v>
      </c>
      <c r="N4112" t="e">
        <f t="shared" si="128"/>
        <v>#VALUE!</v>
      </c>
      <c r="O4112" t="e">
        <f t="shared" si="129"/>
        <v>#VALUE!</v>
      </c>
      <c r="P4112" t="e">
        <f>IF(D4112&lt;&gt;"",VLOOKUP(D4112,Projects!B:C,2,0),"")</f>
        <v>#VALUE!</v>
      </c>
    </row>
    <row r="4113" spans="1:16" x14ac:dyDescent="0.25">
      <c r="A4113" t="e">
        <f>UPPER(IF(AND(TimeSpend[[#This Row],[Personnel number]]&lt;&gt;"",TimeSpend[[#This Row],[Date]]&lt;&gt;""),TimeSpend[[#This Row],[Personnel number]],""))</f>
        <v>#VALUE!</v>
      </c>
      <c r="B4113" s="85" t="e">
        <f>IF(AND(TimeSpend[[#This Row],[Personnel number]]&lt;&gt;"",TimeSpend[[#This Row],[Date]]&lt;&gt;""),TEXT(TimeSpend[[#This Row],[Date]],"[$-409]yyyyMMdd"),"")</f>
        <v>#VALUE!</v>
      </c>
      <c r="C4113" s="33" t="e">
        <f>IF(AND(TimeSpend[[#This Row],[Personnel number]]&lt;&gt;"",TimeSpend[[#This Row],[Date]]&lt;&gt;""),SUBSTITUTE(TimeSpend[[#This Row],[Hours]],",","."),"")</f>
        <v>#VALUE!</v>
      </c>
      <c r="D4113" t="e">
        <f>IF(AND(TimeSpend[[#This Row],[Personnel number]]&lt;&gt;"",TimeSpend[[#This Row],[Date]]&lt;&gt;""),TimeSpend[[#This Row],[Network]],"")</f>
        <v>#VALUE!</v>
      </c>
      <c r="E4113" t="e">
        <f>IF(AND(TimeSpend[[#This Row],[Personnel number]]&lt;&gt;"",TimeSpend[[#This Row],[Date]]&lt;&gt;""),TimeSpend[[#This Row],[Network Description]],"")</f>
        <v>#VALUE!</v>
      </c>
      <c r="F4113" t="e">
        <f>IF(AND(TimeSpend[[#This Row],[Personnel number]]&lt;&gt;"",TimeSpend[[#This Row],[Date]]&lt;&gt;""),TimeSpend[[#This Row],[Activity]],"")</f>
        <v>#VALUE!</v>
      </c>
      <c r="G4113" t="e">
        <f>IF(AND(TimeSpend[[#This Row],[Personnel number]]&lt;&gt;"",TimeSpend[[#This Row],[Date]]&lt;&gt;""),TimeSpend[[#This Row],[Activity description]],"")</f>
        <v>#VALUE!</v>
      </c>
      <c r="H4113" s="36" t="e">
        <f>IF(AND(TimeSpend[[#This Row],[Personnel number]]&lt;&gt;"",TimeSpend[[#This Row],[Date]]&lt;&gt;""),TimeSpend[[#This Row],[Start Time]],"")</f>
        <v>#VALUE!</v>
      </c>
      <c r="I4113" s="36" t="e">
        <f>IF(AND(TimeSpend[[#This Row],[Personnel number]]&lt;&gt;"",TimeSpend[[#This Row],[Date]]&lt;&gt;""),TimeSpend[[#This Row],[End Time]],"")</f>
        <v>#VALUE!</v>
      </c>
      <c r="J4113" t="e">
        <f>IF(AND(TimeSpend[[#This Row],[Personnel number]]&lt;&gt;"",TimeSpend[[#This Row],[Date]]&lt;&gt;""),TimeSpend[[#This Row],[Location]],"")</f>
        <v>#VALUE!</v>
      </c>
      <c r="K4113" t="e">
        <f>IF(AND(TimeSpend[[#This Row],[Personnel number]]&lt;&gt;"",TimeSpend[[#This Row],[Date]]&lt;&gt;""),TimeSpend[[#This Row],[Task]],"")</f>
        <v>#VALUE!</v>
      </c>
      <c r="L4113" t="e">
        <f>IF(AND(TimeSpend[[#This Row],[Personnel number]]&lt;&gt;"",TimeSpend[[#This Row],[Date]]&lt;&gt;""),Utilization!$J$2,"")</f>
        <v>#VALUE!</v>
      </c>
      <c r="M4113" t="e">
        <f>IF(AND(TimeSpend[[#This Row],[Personnel number]]&lt;&gt;"",TimeSpend[[#This Row],[Date]]&lt;&gt;""),TimeSpend[[#This Row],[Employee Name]],"")</f>
        <v>#VALUE!</v>
      </c>
      <c r="N4113" t="e">
        <f t="shared" si="128"/>
        <v>#VALUE!</v>
      </c>
      <c r="O4113" t="e">
        <f t="shared" si="129"/>
        <v>#VALUE!</v>
      </c>
      <c r="P4113" t="e">
        <f>IF(D4113&lt;&gt;"",VLOOKUP(D4113,Projects!B:C,2,0),"")</f>
        <v>#VALUE!</v>
      </c>
    </row>
    <row r="4114" spans="1:16" x14ac:dyDescent="0.25">
      <c r="A4114" t="e">
        <f>UPPER(IF(AND(TimeSpend[[#This Row],[Personnel number]]&lt;&gt;"",TimeSpend[[#This Row],[Date]]&lt;&gt;""),TimeSpend[[#This Row],[Personnel number]],""))</f>
        <v>#VALUE!</v>
      </c>
      <c r="B4114" s="85" t="e">
        <f>IF(AND(TimeSpend[[#This Row],[Personnel number]]&lt;&gt;"",TimeSpend[[#This Row],[Date]]&lt;&gt;""),TEXT(TimeSpend[[#This Row],[Date]],"[$-409]yyyyMMdd"),"")</f>
        <v>#VALUE!</v>
      </c>
      <c r="C4114" s="33" t="e">
        <f>IF(AND(TimeSpend[[#This Row],[Personnel number]]&lt;&gt;"",TimeSpend[[#This Row],[Date]]&lt;&gt;""),SUBSTITUTE(TimeSpend[[#This Row],[Hours]],",","."),"")</f>
        <v>#VALUE!</v>
      </c>
      <c r="D4114" t="e">
        <f>IF(AND(TimeSpend[[#This Row],[Personnel number]]&lt;&gt;"",TimeSpend[[#This Row],[Date]]&lt;&gt;""),TimeSpend[[#This Row],[Network]],"")</f>
        <v>#VALUE!</v>
      </c>
      <c r="E4114" t="e">
        <f>IF(AND(TimeSpend[[#This Row],[Personnel number]]&lt;&gt;"",TimeSpend[[#This Row],[Date]]&lt;&gt;""),TimeSpend[[#This Row],[Network Description]],"")</f>
        <v>#VALUE!</v>
      </c>
      <c r="F4114" t="e">
        <f>IF(AND(TimeSpend[[#This Row],[Personnel number]]&lt;&gt;"",TimeSpend[[#This Row],[Date]]&lt;&gt;""),TimeSpend[[#This Row],[Activity]],"")</f>
        <v>#VALUE!</v>
      </c>
      <c r="G4114" t="e">
        <f>IF(AND(TimeSpend[[#This Row],[Personnel number]]&lt;&gt;"",TimeSpend[[#This Row],[Date]]&lt;&gt;""),TimeSpend[[#This Row],[Activity description]],"")</f>
        <v>#VALUE!</v>
      </c>
      <c r="H4114" s="36" t="e">
        <f>IF(AND(TimeSpend[[#This Row],[Personnel number]]&lt;&gt;"",TimeSpend[[#This Row],[Date]]&lt;&gt;""),TimeSpend[[#This Row],[Start Time]],"")</f>
        <v>#VALUE!</v>
      </c>
      <c r="I4114" s="36" t="e">
        <f>IF(AND(TimeSpend[[#This Row],[Personnel number]]&lt;&gt;"",TimeSpend[[#This Row],[Date]]&lt;&gt;""),TimeSpend[[#This Row],[End Time]],"")</f>
        <v>#VALUE!</v>
      </c>
      <c r="J4114" t="e">
        <f>IF(AND(TimeSpend[[#This Row],[Personnel number]]&lt;&gt;"",TimeSpend[[#This Row],[Date]]&lt;&gt;""),TimeSpend[[#This Row],[Location]],"")</f>
        <v>#VALUE!</v>
      </c>
      <c r="K4114" t="e">
        <f>IF(AND(TimeSpend[[#This Row],[Personnel number]]&lt;&gt;"",TimeSpend[[#This Row],[Date]]&lt;&gt;""),TimeSpend[[#This Row],[Task]],"")</f>
        <v>#VALUE!</v>
      </c>
      <c r="L4114" t="e">
        <f>IF(AND(TimeSpend[[#This Row],[Personnel number]]&lt;&gt;"",TimeSpend[[#This Row],[Date]]&lt;&gt;""),Utilization!$J$2,"")</f>
        <v>#VALUE!</v>
      </c>
      <c r="M4114" t="e">
        <f>IF(AND(TimeSpend[[#This Row],[Personnel number]]&lt;&gt;"",TimeSpend[[#This Row],[Date]]&lt;&gt;""),TimeSpend[[#This Row],[Employee Name]],"")</f>
        <v>#VALUE!</v>
      </c>
      <c r="N4114" t="e">
        <f t="shared" si="128"/>
        <v>#VALUE!</v>
      </c>
      <c r="O4114" t="e">
        <f t="shared" si="129"/>
        <v>#VALUE!</v>
      </c>
      <c r="P4114" t="e">
        <f>IF(D4114&lt;&gt;"",VLOOKUP(D4114,Projects!B:C,2,0),"")</f>
        <v>#VALUE!</v>
      </c>
    </row>
    <row r="4115" spans="1:16" x14ac:dyDescent="0.25">
      <c r="A4115" t="e">
        <f>UPPER(IF(AND(TimeSpend[[#This Row],[Personnel number]]&lt;&gt;"",TimeSpend[[#This Row],[Date]]&lt;&gt;""),TimeSpend[[#This Row],[Personnel number]],""))</f>
        <v>#VALUE!</v>
      </c>
      <c r="B4115" s="85" t="e">
        <f>IF(AND(TimeSpend[[#This Row],[Personnel number]]&lt;&gt;"",TimeSpend[[#This Row],[Date]]&lt;&gt;""),TEXT(TimeSpend[[#This Row],[Date]],"[$-409]yyyyMMdd"),"")</f>
        <v>#VALUE!</v>
      </c>
      <c r="C4115" s="33" t="e">
        <f>IF(AND(TimeSpend[[#This Row],[Personnel number]]&lt;&gt;"",TimeSpend[[#This Row],[Date]]&lt;&gt;""),SUBSTITUTE(TimeSpend[[#This Row],[Hours]],",","."),"")</f>
        <v>#VALUE!</v>
      </c>
      <c r="D4115" t="e">
        <f>IF(AND(TimeSpend[[#This Row],[Personnel number]]&lt;&gt;"",TimeSpend[[#This Row],[Date]]&lt;&gt;""),TimeSpend[[#This Row],[Network]],"")</f>
        <v>#VALUE!</v>
      </c>
      <c r="E4115" t="e">
        <f>IF(AND(TimeSpend[[#This Row],[Personnel number]]&lt;&gt;"",TimeSpend[[#This Row],[Date]]&lt;&gt;""),TimeSpend[[#This Row],[Network Description]],"")</f>
        <v>#VALUE!</v>
      </c>
      <c r="F4115" t="e">
        <f>IF(AND(TimeSpend[[#This Row],[Personnel number]]&lt;&gt;"",TimeSpend[[#This Row],[Date]]&lt;&gt;""),TimeSpend[[#This Row],[Activity]],"")</f>
        <v>#VALUE!</v>
      </c>
      <c r="G4115" t="e">
        <f>IF(AND(TimeSpend[[#This Row],[Personnel number]]&lt;&gt;"",TimeSpend[[#This Row],[Date]]&lt;&gt;""),TimeSpend[[#This Row],[Activity description]],"")</f>
        <v>#VALUE!</v>
      </c>
      <c r="H4115" s="36" t="e">
        <f>IF(AND(TimeSpend[[#This Row],[Personnel number]]&lt;&gt;"",TimeSpend[[#This Row],[Date]]&lt;&gt;""),TimeSpend[[#This Row],[Start Time]],"")</f>
        <v>#VALUE!</v>
      </c>
      <c r="I4115" s="36" t="e">
        <f>IF(AND(TimeSpend[[#This Row],[Personnel number]]&lt;&gt;"",TimeSpend[[#This Row],[Date]]&lt;&gt;""),TimeSpend[[#This Row],[End Time]],"")</f>
        <v>#VALUE!</v>
      </c>
      <c r="J4115" t="e">
        <f>IF(AND(TimeSpend[[#This Row],[Personnel number]]&lt;&gt;"",TimeSpend[[#This Row],[Date]]&lt;&gt;""),TimeSpend[[#This Row],[Location]],"")</f>
        <v>#VALUE!</v>
      </c>
      <c r="K4115" t="e">
        <f>IF(AND(TimeSpend[[#This Row],[Personnel number]]&lt;&gt;"",TimeSpend[[#This Row],[Date]]&lt;&gt;""),TimeSpend[[#This Row],[Task]],"")</f>
        <v>#VALUE!</v>
      </c>
      <c r="L4115" t="e">
        <f>IF(AND(TimeSpend[[#This Row],[Personnel number]]&lt;&gt;"",TimeSpend[[#This Row],[Date]]&lt;&gt;""),Utilization!$J$2,"")</f>
        <v>#VALUE!</v>
      </c>
      <c r="M4115" t="e">
        <f>IF(AND(TimeSpend[[#This Row],[Personnel number]]&lt;&gt;"",TimeSpend[[#This Row],[Date]]&lt;&gt;""),TimeSpend[[#This Row],[Employee Name]],"")</f>
        <v>#VALUE!</v>
      </c>
      <c r="N4115" t="e">
        <f t="shared" si="128"/>
        <v>#VALUE!</v>
      </c>
      <c r="O4115" t="e">
        <f t="shared" si="129"/>
        <v>#VALUE!</v>
      </c>
      <c r="P4115" t="e">
        <f>IF(D4115&lt;&gt;"",VLOOKUP(D4115,Projects!B:C,2,0),"")</f>
        <v>#VALUE!</v>
      </c>
    </row>
    <row r="4116" spans="1:16" x14ac:dyDescent="0.25">
      <c r="A4116" t="e">
        <f>UPPER(IF(AND(TimeSpend[[#This Row],[Personnel number]]&lt;&gt;"",TimeSpend[[#This Row],[Date]]&lt;&gt;""),TimeSpend[[#This Row],[Personnel number]],""))</f>
        <v>#VALUE!</v>
      </c>
      <c r="B4116" s="85" t="e">
        <f>IF(AND(TimeSpend[[#This Row],[Personnel number]]&lt;&gt;"",TimeSpend[[#This Row],[Date]]&lt;&gt;""),TEXT(TimeSpend[[#This Row],[Date]],"[$-409]yyyyMMdd"),"")</f>
        <v>#VALUE!</v>
      </c>
      <c r="C4116" s="33" t="e">
        <f>IF(AND(TimeSpend[[#This Row],[Personnel number]]&lt;&gt;"",TimeSpend[[#This Row],[Date]]&lt;&gt;""),SUBSTITUTE(TimeSpend[[#This Row],[Hours]],",","."),"")</f>
        <v>#VALUE!</v>
      </c>
      <c r="D4116" t="e">
        <f>IF(AND(TimeSpend[[#This Row],[Personnel number]]&lt;&gt;"",TimeSpend[[#This Row],[Date]]&lt;&gt;""),TimeSpend[[#This Row],[Network]],"")</f>
        <v>#VALUE!</v>
      </c>
      <c r="E4116" t="e">
        <f>IF(AND(TimeSpend[[#This Row],[Personnel number]]&lt;&gt;"",TimeSpend[[#This Row],[Date]]&lt;&gt;""),TimeSpend[[#This Row],[Network Description]],"")</f>
        <v>#VALUE!</v>
      </c>
      <c r="F4116" t="e">
        <f>IF(AND(TimeSpend[[#This Row],[Personnel number]]&lt;&gt;"",TimeSpend[[#This Row],[Date]]&lt;&gt;""),TimeSpend[[#This Row],[Activity]],"")</f>
        <v>#VALUE!</v>
      </c>
      <c r="G4116" t="e">
        <f>IF(AND(TimeSpend[[#This Row],[Personnel number]]&lt;&gt;"",TimeSpend[[#This Row],[Date]]&lt;&gt;""),TimeSpend[[#This Row],[Activity description]],"")</f>
        <v>#VALUE!</v>
      </c>
      <c r="H4116" s="36" t="e">
        <f>IF(AND(TimeSpend[[#This Row],[Personnel number]]&lt;&gt;"",TimeSpend[[#This Row],[Date]]&lt;&gt;""),TimeSpend[[#This Row],[Start Time]],"")</f>
        <v>#VALUE!</v>
      </c>
      <c r="I4116" s="36" t="e">
        <f>IF(AND(TimeSpend[[#This Row],[Personnel number]]&lt;&gt;"",TimeSpend[[#This Row],[Date]]&lt;&gt;""),TimeSpend[[#This Row],[End Time]],"")</f>
        <v>#VALUE!</v>
      </c>
      <c r="J4116" t="e">
        <f>IF(AND(TimeSpend[[#This Row],[Personnel number]]&lt;&gt;"",TimeSpend[[#This Row],[Date]]&lt;&gt;""),TimeSpend[[#This Row],[Location]],"")</f>
        <v>#VALUE!</v>
      </c>
      <c r="K4116" t="e">
        <f>IF(AND(TimeSpend[[#This Row],[Personnel number]]&lt;&gt;"",TimeSpend[[#This Row],[Date]]&lt;&gt;""),TimeSpend[[#This Row],[Task]],"")</f>
        <v>#VALUE!</v>
      </c>
      <c r="L4116" t="e">
        <f>IF(AND(TimeSpend[[#This Row],[Personnel number]]&lt;&gt;"",TimeSpend[[#This Row],[Date]]&lt;&gt;""),Utilization!$J$2,"")</f>
        <v>#VALUE!</v>
      </c>
      <c r="M4116" t="e">
        <f>IF(AND(TimeSpend[[#This Row],[Personnel number]]&lt;&gt;"",TimeSpend[[#This Row],[Date]]&lt;&gt;""),TimeSpend[[#This Row],[Employee Name]],"")</f>
        <v>#VALUE!</v>
      </c>
      <c r="N4116" t="e">
        <f t="shared" si="128"/>
        <v>#VALUE!</v>
      </c>
      <c r="O4116" t="e">
        <f t="shared" si="129"/>
        <v>#VALUE!</v>
      </c>
      <c r="P4116" t="e">
        <f>IF(D4116&lt;&gt;"",VLOOKUP(D4116,Projects!B:C,2,0),"")</f>
        <v>#VALUE!</v>
      </c>
    </row>
    <row r="4117" spans="1:16" x14ac:dyDescent="0.25">
      <c r="A4117" t="e">
        <f>UPPER(IF(AND(TimeSpend[[#This Row],[Personnel number]]&lt;&gt;"",TimeSpend[[#This Row],[Date]]&lt;&gt;""),TimeSpend[[#This Row],[Personnel number]],""))</f>
        <v>#VALUE!</v>
      </c>
      <c r="B4117" s="85" t="e">
        <f>IF(AND(TimeSpend[[#This Row],[Personnel number]]&lt;&gt;"",TimeSpend[[#This Row],[Date]]&lt;&gt;""),TEXT(TimeSpend[[#This Row],[Date]],"[$-409]yyyyMMdd"),"")</f>
        <v>#VALUE!</v>
      </c>
      <c r="C4117" s="33" t="e">
        <f>IF(AND(TimeSpend[[#This Row],[Personnel number]]&lt;&gt;"",TimeSpend[[#This Row],[Date]]&lt;&gt;""),SUBSTITUTE(TimeSpend[[#This Row],[Hours]],",","."),"")</f>
        <v>#VALUE!</v>
      </c>
      <c r="D4117" t="e">
        <f>IF(AND(TimeSpend[[#This Row],[Personnel number]]&lt;&gt;"",TimeSpend[[#This Row],[Date]]&lt;&gt;""),TimeSpend[[#This Row],[Network]],"")</f>
        <v>#VALUE!</v>
      </c>
      <c r="E4117" t="e">
        <f>IF(AND(TimeSpend[[#This Row],[Personnel number]]&lt;&gt;"",TimeSpend[[#This Row],[Date]]&lt;&gt;""),TimeSpend[[#This Row],[Network Description]],"")</f>
        <v>#VALUE!</v>
      </c>
      <c r="F4117" t="e">
        <f>IF(AND(TimeSpend[[#This Row],[Personnel number]]&lt;&gt;"",TimeSpend[[#This Row],[Date]]&lt;&gt;""),TimeSpend[[#This Row],[Activity]],"")</f>
        <v>#VALUE!</v>
      </c>
      <c r="G4117" t="e">
        <f>IF(AND(TimeSpend[[#This Row],[Personnel number]]&lt;&gt;"",TimeSpend[[#This Row],[Date]]&lt;&gt;""),TimeSpend[[#This Row],[Activity description]],"")</f>
        <v>#VALUE!</v>
      </c>
      <c r="H4117" s="36" t="e">
        <f>IF(AND(TimeSpend[[#This Row],[Personnel number]]&lt;&gt;"",TimeSpend[[#This Row],[Date]]&lt;&gt;""),TimeSpend[[#This Row],[Start Time]],"")</f>
        <v>#VALUE!</v>
      </c>
      <c r="I4117" s="36" t="e">
        <f>IF(AND(TimeSpend[[#This Row],[Personnel number]]&lt;&gt;"",TimeSpend[[#This Row],[Date]]&lt;&gt;""),TimeSpend[[#This Row],[End Time]],"")</f>
        <v>#VALUE!</v>
      </c>
      <c r="J4117" t="e">
        <f>IF(AND(TimeSpend[[#This Row],[Personnel number]]&lt;&gt;"",TimeSpend[[#This Row],[Date]]&lt;&gt;""),TimeSpend[[#This Row],[Location]],"")</f>
        <v>#VALUE!</v>
      </c>
      <c r="K4117" t="e">
        <f>IF(AND(TimeSpend[[#This Row],[Personnel number]]&lt;&gt;"",TimeSpend[[#This Row],[Date]]&lt;&gt;""),TimeSpend[[#This Row],[Task]],"")</f>
        <v>#VALUE!</v>
      </c>
      <c r="L4117" t="e">
        <f>IF(AND(TimeSpend[[#This Row],[Personnel number]]&lt;&gt;"",TimeSpend[[#This Row],[Date]]&lt;&gt;""),Utilization!$J$2,"")</f>
        <v>#VALUE!</v>
      </c>
      <c r="M4117" t="e">
        <f>IF(AND(TimeSpend[[#This Row],[Personnel number]]&lt;&gt;"",TimeSpend[[#This Row],[Date]]&lt;&gt;""),TimeSpend[[#This Row],[Employee Name]],"")</f>
        <v>#VALUE!</v>
      </c>
      <c r="N4117" t="e">
        <f t="shared" si="128"/>
        <v>#VALUE!</v>
      </c>
      <c r="O4117" t="e">
        <f t="shared" si="129"/>
        <v>#VALUE!</v>
      </c>
      <c r="P4117" t="e">
        <f>IF(D4117&lt;&gt;"",VLOOKUP(D4117,Projects!B:C,2,0),"")</f>
        <v>#VALUE!</v>
      </c>
    </row>
    <row r="4118" spans="1:16" x14ac:dyDescent="0.25">
      <c r="A4118" t="e">
        <f>UPPER(IF(AND(TimeSpend[[#This Row],[Personnel number]]&lt;&gt;"",TimeSpend[[#This Row],[Date]]&lt;&gt;""),TimeSpend[[#This Row],[Personnel number]],""))</f>
        <v>#VALUE!</v>
      </c>
      <c r="B4118" s="85" t="e">
        <f>IF(AND(TimeSpend[[#This Row],[Personnel number]]&lt;&gt;"",TimeSpend[[#This Row],[Date]]&lt;&gt;""),TEXT(TimeSpend[[#This Row],[Date]],"[$-409]yyyyMMdd"),"")</f>
        <v>#VALUE!</v>
      </c>
      <c r="C4118" s="33" t="e">
        <f>IF(AND(TimeSpend[[#This Row],[Personnel number]]&lt;&gt;"",TimeSpend[[#This Row],[Date]]&lt;&gt;""),SUBSTITUTE(TimeSpend[[#This Row],[Hours]],",","."),"")</f>
        <v>#VALUE!</v>
      </c>
      <c r="D4118" t="e">
        <f>IF(AND(TimeSpend[[#This Row],[Personnel number]]&lt;&gt;"",TimeSpend[[#This Row],[Date]]&lt;&gt;""),TimeSpend[[#This Row],[Network]],"")</f>
        <v>#VALUE!</v>
      </c>
      <c r="E4118" t="e">
        <f>IF(AND(TimeSpend[[#This Row],[Personnel number]]&lt;&gt;"",TimeSpend[[#This Row],[Date]]&lt;&gt;""),TimeSpend[[#This Row],[Network Description]],"")</f>
        <v>#VALUE!</v>
      </c>
      <c r="F4118" t="e">
        <f>IF(AND(TimeSpend[[#This Row],[Personnel number]]&lt;&gt;"",TimeSpend[[#This Row],[Date]]&lt;&gt;""),TimeSpend[[#This Row],[Activity]],"")</f>
        <v>#VALUE!</v>
      </c>
      <c r="G4118" t="e">
        <f>IF(AND(TimeSpend[[#This Row],[Personnel number]]&lt;&gt;"",TimeSpend[[#This Row],[Date]]&lt;&gt;""),TimeSpend[[#This Row],[Activity description]],"")</f>
        <v>#VALUE!</v>
      </c>
      <c r="H4118" s="36" t="e">
        <f>IF(AND(TimeSpend[[#This Row],[Personnel number]]&lt;&gt;"",TimeSpend[[#This Row],[Date]]&lt;&gt;""),TimeSpend[[#This Row],[Start Time]],"")</f>
        <v>#VALUE!</v>
      </c>
      <c r="I4118" s="36" t="e">
        <f>IF(AND(TimeSpend[[#This Row],[Personnel number]]&lt;&gt;"",TimeSpend[[#This Row],[Date]]&lt;&gt;""),TimeSpend[[#This Row],[End Time]],"")</f>
        <v>#VALUE!</v>
      </c>
      <c r="J4118" t="e">
        <f>IF(AND(TimeSpend[[#This Row],[Personnel number]]&lt;&gt;"",TimeSpend[[#This Row],[Date]]&lt;&gt;""),TimeSpend[[#This Row],[Location]],"")</f>
        <v>#VALUE!</v>
      </c>
      <c r="K4118" t="e">
        <f>IF(AND(TimeSpend[[#This Row],[Personnel number]]&lt;&gt;"",TimeSpend[[#This Row],[Date]]&lt;&gt;""),TimeSpend[[#This Row],[Task]],"")</f>
        <v>#VALUE!</v>
      </c>
      <c r="L4118" t="e">
        <f>IF(AND(TimeSpend[[#This Row],[Personnel number]]&lt;&gt;"",TimeSpend[[#This Row],[Date]]&lt;&gt;""),Utilization!$J$2,"")</f>
        <v>#VALUE!</v>
      </c>
      <c r="M4118" t="e">
        <f>IF(AND(TimeSpend[[#This Row],[Personnel number]]&lt;&gt;"",TimeSpend[[#This Row],[Date]]&lt;&gt;""),TimeSpend[[#This Row],[Employee Name]],"")</f>
        <v>#VALUE!</v>
      </c>
      <c r="N4118" t="e">
        <f t="shared" si="128"/>
        <v>#VALUE!</v>
      </c>
      <c r="O4118" t="e">
        <f t="shared" si="129"/>
        <v>#VALUE!</v>
      </c>
      <c r="P4118" t="e">
        <f>IF(D4118&lt;&gt;"",VLOOKUP(D4118,Projects!B:C,2,0),"")</f>
        <v>#VALUE!</v>
      </c>
    </row>
    <row r="4119" spans="1:16" x14ac:dyDescent="0.25">
      <c r="A4119" t="e">
        <f>UPPER(IF(AND(TimeSpend[[#This Row],[Personnel number]]&lt;&gt;"",TimeSpend[[#This Row],[Date]]&lt;&gt;""),TimeSpend[[#This Row],[Personnel number]],""))</f>
        <v>#VALUE!</v>
      </c>
      <c r="B4119" s="85" t="e">
        <f>IF(AND(TimeSpend[[#This Row],[Personnel number]]&lt;&gt;"",TimeSpend[[#This Row],[Date]]&lt;&gt;""),TEXT(TimeSpend[[#This Row],[Date]],"[$-409]yyyyMMdd"),"")</f>
        <v>#VALUE!</v>
      </c>
      <c r="C4119" s="33" t="e">
        <f>IF(AND(TimeSpend[[#This Row],[Personnel number]]&lt;&gt;"",TimeSpend[[#This Row],[Date]]&lt;&gt;""),SUBSTITUTE(TimeSpend[[#This Row],[Hours]],",","."),"")</f>
        <v>#VALUE!</v>
      </c>
      <c r="D4119" t="e">
        <f>IF(AND(TimeSpend[[#This Row],[Personnel number]]&lt;&gt;"",TimeSpend[[#This Row],[Date]]&lt;&gt;""),TimeSpend[[#This Row],[Network]],"")</f>
        <v>#VALUE!</v>
      </c>
      <c r="E4119" t="e">
        <f>IF(AND(TimeSpend[[#This Row],[Personnel number]]&lt;&gt;"",TimeSpend[[#This Row],[Date]]&lt;&gt;""),TimeSpend[[#This Row],[Network Description]],"")</f>
        <v>#VALUE!</v>
      </c>
      <c r="F4119" t="e">
        <f>IF(AND(TimeSpend[[#This Row],[Personnel number]]&lt;&gt;"",TimeSpend[[#This Row],[Date]]&lt;&gt;""),TimeSpend[[#This Row],[Activity]],"")</f>
        <v>#VALUE!</v>
      </c>
      <c r="G4119" t="e">
        <f>IF(AND(TimeSpend[[#This Row],[Personnel number]]&lt;&gt;"",TimeSpend[[#This Row],[Date]]&lt;&gt;""),TimeSpend[[#This Row],[Activity description]],"")</f>
        <v>#VALUE!</v>
      </c>
      <c r="H4119" s="36" t="e">
        <f>IF(AND(TimeSpend[[#This Row],[Personnel number]]&lt;&gt;"",TimeSpend[[#This Row],[Date]]&lt;&gt;""),TimeSpend[[#This Row],[Start Time]],"")</f>
        <v>#VALUE!</v>
      </c>
      <c r="I4119" s="36" t="e">
        <f>IF(AND(TimeSpend[[#This Row],[Personnel number]]&lt;&gt;"",TimeSpend[[#This Row],[Date]]&lt;&gt;""),TimeSpend[[#This Row],[End Time]],"")</f>
        <v>#VALUE!</v>
      </c>
      <c r="J4119" t="e">
        <f>IF(AND(TimeSpend[[#This Row],[Personnel number]]&lt;&gt;"",TimeSpend[[#This Row],[Date]]&lt;&gt;""),TimeSpend[[#This Row],[Location]],"")</f>
        <v>#VALUE!</v>
      </c>
      <c r="K4119" t="e">
        <f>IF(AND(TimeSpend[[#This Row],[Personnel number]]&lt;&gt;"",TimeSpend[[#This Row],[Date]]&lt;&gt;""),TimeSpend[[#This Row],[Task]],"")</f>
        <v>#VALUE!</v>
      </c>
      <c r="L4119" t="e">
        <f>IF(AND(TimeSpend[[#This Row],[Personnel number]]&lt;&gt;"",TimeSpend[[#This Row],[Date]]&lt;&gt;""),Utilization!$J$2,"")</f>
        <v>#VALUE!</v>
      </c>
      <c r="M4119" t="e">
        <f>IF(AND(TimeSpend[[#This Row],[Personnel number]]&lt;&gt;"",TimeSpend[[#This Row],[Date]]&lt;&gt;""),TimeSpend[[#This Row],[Employee Name]],"")</f>
        <v>#VALUE!</v>
      </c>
      <c r="N4119" t="e">
        <f t="shared" si="128"/>
        <v>#VALUE!</v>
      </c>
      <c r="O4119" t="e">
        <f t="shared" si="129"/>
        <v>#VALUE!</v>
      </c>
      <c r="P4119" t="e">
        <f>IF(D4119&lt;&gt;"",VLOOKUP(D4119,Projects!B:C,2,0),"")</f>
        <v>#VALUE!</v>
      </c>
    </row>
    <row r="4120" spans="1:16" x14ac:dyDescent="0.25">
      <c r="A4120" t="e">
        <f>UPPER(IF(AND(TimeSpend[[#This Row],[Personnel number]]&lt;&gt;"",TimeSpend[[#This Row],[Date]]&lt;&gt;""),TimeSpend[[#This Row],[Personnel number]],""))</f>
        <v>#VALUE!</v>
      </c>
      <c r="B4120" s="85" t="e">
        <f>IF(AND(TimeSpend[[#This Row],[Personnel number]]&lt;&gt;"",TimeSpend[[#This Row],[Date]]&lt;&gt;""),TEXT(TimeSpend[[#This Row],[Date]],"[$-409]yyyyMMdd"),"")</f>
        <v>#VALUE!</v>
      </c>
      <c r="C4120" s="33" t="e">
        <f>IF(AND(TimeSpend[[#This Row],[Personnel number]]&lt;&gt;"",TimeSpend[[#This Row],[Date]]&lt;&gt;""),SUBSTITUTE(TimeSpend[[#This Row],[Hours]],",","."),"")</f>
        <v>#VALUE!</v>
      </c>
      <c r="D4120" t="e">
        <f>IF(AND(TimeSpend[[#This Row],[Personnel number]]&lt;&gt;"",TimeSpend[[#This Row],[Date]]&lt;&gt;""),TimeSpend[[#This Row],[Network]],"")</f>
        <v>#VALUE!</v>
      </c>
      <c r="E4120" t="e">
        <f>IF(AND(TimeSpend[[#This Row],[Personnel number]]&lt;&gt;"",TimeSpend[[#This Row],[Date]]&lt;&gt;""),TimeSpend[[#This Row],[Network Description]],"")</f>
        <v>#VALUE!</v>
      </c>
      <c r="F4120" t="e">
        <f>IF(AND(TimeSpend[[#This Row],[Personnel number]]&lt;&gt;"",TimeSpend[[#This Row],[Date]]&lt;&gt;""),TimeSpend[[#This Row],[Activity]],"")</f>
        <v>#VALUE!</v>
      </c>
      <c r="G4120" t="e">
        <f>IF(AND(TimeSpend[[#This Row],[Personnel number]]&lt;&gt;"",TimeSpend[[#This Row],[Date]]&lt;&gt;""),TimeSpend[[#This Row],[Activity description]],"")</f>
        <v>#VALUE!</v>
      </c>
      <c r="H4120" s="36" t="e">
        <f>IF(AND(TimeSpend[[#This Row],[Personnel number]]&lt;&gt;"",TimeSpend[[#This Row],[Date]]&lt;&gt;""),TimeSpend[[#This Row],[Start Time]],"")</f>
        <v>#VALUE!</v>
      </c>
      <c r="I4120" s="36" t="e">
        <f>IF(AND(TimeSpend[[#This Row],[Personnel number]]&lt;&gt;"",TimeSpend[[#This Row],[Date]]&lt;&gt;""),TimeSpend[[#This Row],[End Time]],"")</f>
        <v>#VALUE!</v>
      </c>
      <c r="J4120" t="e">
        <f>IF(AND(TimeSpend[[#This Row],[Personnel number]]&lt;&gt;"",TimeSpend[[#This Row],[Date]]&lt;&gt;""),TimeSpend[[#This Row],[Location]],"")</f>
        <v>#VALUE!</v>
      </c>
      <c r="K4120" t="e">
        <f>IF(AND(TimeSpend[[#This Row],[Personnel number]]&lt;&gt;"",TimeSpend[[#This Row],[Date]]&lt;&gt;""),TimeSpend[[#This Row],[Task]],"")</f>
        <v>#VALUE!</v>
      </c>
      <c r="L4120" t="e">
        <f>IF(AND(TimeSpend[[#This Row],[Personnel number]]&lt;&gt;"",TimeSpend[[#This Row],[Date]]&lt;&gt;""),Utilization!$J$2,"")</f>
        <v>#VALUE!</v>
      </c>
      <c r="M4120" t="e">
        <f>IF(AND(TimeSpend[[#This Row],[Personnel number]]&lt;&gt;"",TimeSpend[[#This Row],[Date]]&lt;&gt;""),TimeSpend[[#This Row],[Employee Name]],"")</f>
        <v>#VALUE!</v>
      </c>
      <c r="N4120" t="e">
        <f t="shared" si="128"/>
        <v>#VALUE!</v>
      </c>
      <c r="O4120" t="e">
        <f t="shared" si="129"/>
        <v>#VALUE!</v>
      </c>
      <c r="P4120" t="e">
        <f>IF(D4120&lt;&gt;"",VLOOKUP(D4120,Projects!B:C,2,0),"")</f>
        <v>#VALUE!</v>
      </c>
    </row>
    <row r="4121" spans="1:16" x14ac:dyDescent="0.25">
      <c r="A4121" t="e">
        <f>UPPER(IF(AND(TimeSpend[[#This Row],[Personnel number]]&lt;&gt;"",TimeSpend[[#This Row],[Date]]&lt;&gt;""),TimeSpend[[#This Row],[Personnel number]],""))</f>
        <v>#VALUE!</v>
      </c>
      <c r="B4121" s="85" t="e">
        <f>IF(AND(TimeSpend[[#This Row],[Personnel number]]&lt;&gt;"",TimeSpend[[#This Row],[Date]]&lt;&gt;""),TEXT(TimeSpend[[#This Row],[Date]],"[$-409]yyyyMMdd"),"")</f>
        <v>#VALUE!</v>
      </c>
      <c r="C4121" s="33" t="e">
        <f>IF(AND(TimeSpend[[#This Row],[Personnel number]]&lt;&gt;"",TimeSpend[[#This Row],[Date]]&lt;&gt;""),SUBSTITUTE(TimeSpend[[#This Row],[Hours]],",","."),"")</f>
        <v>#VALUE!</v>
      </c>
      <c r="D4121" t="e">
        <f>IF(AND(TimeSpend[[#This Row],[Personnel number]]&lt;&gt;"",TimeSpend[[#This Row],[Date]]&lt;&gt;""),TimeSpend[[#This Row],[Network]],"")</f>
        <v>#VALUE!</v>
      </c>
      <c r="E4121" t="e">
        <f>IF(AND(TimeSpend[[#This Row],[Personnel number]]&lt;&gt;"",TimeSpend[[#This Row],[Date]]&lt;&gt;""),TimeSpend[[#This Row],[Network Description]],"")</f>
        <v>#VALUE!</v>
      </c>
      <c r="F4121" t="e">
        <f>IF(AND(TimeSpend[[#This Row],[Personnel number]]&lt;&gt;"",TimeSpend[[#This Row],[Date]]&lt;&gt;""),TimeSpend[[#This Row],[Activity]],"")</f>
        <v>#VALUE!</v>
      </c>
      <c r="G4121" t="e">
        <f>IF(AND(TimeSpend[[#This Row],[Personnel number]]&lt;&gt;"",TimeSpend[[#This Row],[Date]]&lt;&gt;""),TimeSpend[[#This Row],[Activity description]],"")</f>
        <v>#VALUE!</v>
      </c>
      <c r="H4121" s="36" t="e">
        <f>IF(AND(TimeSpend[[#This Row],[Personnel number]]&lt;&gt;"",TimeSpend[[#This Row],[Date]]&lt;&gt;""),TimeSpend[[#This Row],[Start Time]],"")</f>
        <v>#VALUE!</v>
      </c>
      <c r="I4121" s="36" t="e">
        <f>IF(AND(TimeSpend[[#This Row],[Personnel number]]&lt;&gt;"",TimeSpend[[#This Row],[Date]]&lt;&gt;""),TimeSpend[[#This Row],[End Time]],"")</f>
        <v>#VALUE!</v>
      </c>
      <c r="J4121" t="e">
        <f>IF(AND(TimeSpend[[#This Row],[Personnel number]]&lt;&gt;"",TimeSpend[[#This Row],[Date]]&lt;&gt;""),TimeSpend[[#This Row],[Location]],"")</f>
        <v>#VALUE!</v>
      </c>
      <c r="K4121" t="e">
        <f>IF(AND(TimeSpend[[#This Row],[Personnel number]]&lt;&gt;"",TimeSpend[[#This Row],[Date]]&lt;&gt;""),TimeSpend[[#This Row],[Task]],"")</f>
        <v>#VALUE!</v>
      </c>
      <c r="L4121" t="e">
        <f>IF(AND(TimeSpend[[#This Row],[Personnel number]]&lt;&gt;"",TimeSpend[[#This Row],[Date]]&lt;&gt;""),Utilization!$J$2,"")</f>
        <v>#VALUE!</v>
      </c>
      <c r="M4121" t="e">
        <f>IF(AND(TimeSpend[[#This Row],[Personnel number]]&lt;&gt;"",TimeSpend[[#This Row],[Date]]&lt;&gt;""),TimeSpend[[#This Row],[Employee Name]],"")</f>
        <v>#VALUE!</v>
      </c>
      <c r="N4121" t="e">
        <f t="shared" si="128"/>
        <v>#VALUE!</v>
      </c>
      <c r="O4121" t="e">
        <f t="shared" si="129"/>
        <v>#VALUE!</v>
      </c>
      <c r="P4121" t="e">
        <f>IF(D4121&lt;&gt;"",VLOOKUP(D4121,Projects!B:C,2,0),"")</f>
        <v>#VALUE!</v>
      </c>
    </row>
    <row r="4122" spans="1:16" x14ac:dyDescent="0.25">
      <c r="A4122" t="e">
        <f>UPPER(IF(AND(TimeSpend[[#This Row],[Personnel number]]&lt;&gt;"",TimeSpend[[#This Row],[Date]]&lt;&gt;""),TimeSpend[[#This Row],[Personnel number]],""))</f>
        <v>#VALUE!</v>
      </c>
      <c r="B4122" s="85" t="e">
        <f>IF(AND(TimeSpend[[#This Row],[Personnel number]]&lt;&gt;"",TimeSpend[[#This Row],[Date]]&lt;&gt;""),TEXT(TimeSpend[[#This Row],[Date]],"[$-409]yyyyMMdd"),"")</f>
        <v>#VALUE!</v>
      </c>
      <c r="C4122" s="33" t="e">
        <f>IF(AND(TimeSpend[[#This Row],[Personnel number]]&lt;&gt;"",TimeSpend[[#This Row],[Date]]&lt;&gt;""),SUBSTITUTE(TimeSpend[[#This Row],[Hours]],",","."),"")</f>
        <v>#VALUE!</v>
      </c>
      <c r="D4122" t="e">
        <f>IF(AND(TimeSpend[[#This Row],[Personnel number]]&lt;&gt;"",TimeSpend[[#This Row],[Date]]&lt;&gt;""),TimeSpend[[#This Row],[Network]],"")</f>
        <v>#VALUE!</v>
      </c>
      <c r="E4122" t="e">
        <f>IF(AND(TimeSpend[[#This Row],[Personnel number]]&lt;&gt;"",TimeSpend[[#This Row],[Date]]&lt;&gt;""),TimeSpend[[#This Row],[Network Description]],"")</f>
        <v>#VALUE!</v>
      </c>
      <c r="F4122" t="e">
        <f>IF(AND(TimeSpend[[#This Row],[Personnel number]]&lt;&gt;"",TimeSpend[[#This Row],[Date]]&lt;&gt;""),TimeSpend[[#This Row],[Activity]],"")</f>
        <v>#VALUE!</v>
      </c>
      <c r="G4122" t="e">
        <f>IF(AND(TimeSpend[[#This Row],[Personnel number]]&lt;&gt;"",TimeSpend[[#This Row],[Date]]&lt;&gt;""),TimeSpend[[#This Row],[Activity description]],"")</f>
        <v>#VALUE!</v>
      </c>
      <c r="H4122" s="36" t="e">
        <f>IF(AND(TimeSpend[[#This Row],[Personnel number]]&lt;&gt;"",TimeSpend[[#This Row],[Date]]&lt;&gt;""),TimeSpend[[#This Row],[Start Time]],"")</f>
        <v>#VALUE!</v>
      </c>
      <c r="I4122" s="36" t="e">
        <f>IF(AND(TimeSpend[[#This Row],[Personnel number]]&lt;&gt;"",TimeSpend[[#This Row],[Date]]&lt;&gt;""),TimeSpend[[#This Row],[End Time]],"")</f>
        <v>#VALUE!</v>
      </c>
      <c r="J4122" t="e">
        <f>IF(AND(TimeSpend[[#This Row],[Personnel number]]&lt;&gt;"",TimeSpend[[#This Row],[Date]]&lt;&gt;""),TimeSpend[[#This Row],[Location]],"")</f>
        <v>#VALUE!</v>
      </c>
      <c r="K4122" t="e">
        <f>IF(AND(TimeSpend[[#This Row],[Personnel number]]&lt;&gt;"",TimeSpend[[#This Row],[Date]]&lt;&gt;""),TimeSpend[[#This Row],[Task]],"")</f>
        <v>#VALUE!</v>
      </c>
      <c r="L4122" t="e">
        <f>IF(AND(TimeSpend[[#This Row],[Personnel number]]&lt;&gt;"",TimeSpend[[#This Row],[Date]]&lt;&gt;""),Utilization!$J$2,"")</f>
        <v>#VALUE!</v>
      </c>
      <c r="M4122" t="e">
        <f>IF(AND(TimeSpend[[#This Row],[Personnel number]]&lt;&gt;"",TimeSpend[[#This Row],[Date]]&lt;&gt;""),TimeSpend[[#This Row],[Employee Name]],"")</f>
        <v>#VALUE!</v>
      </c>
      <c r="N4122" t="e">
        <f t="shared" si="128"/>
        <v>#VALUE!</v>
      </c>
      <c r="O4122" t="e">
        <f t="shared" si="129"/>
        <v>#VALUE!</v>
      </c>
      <c r="P4122" t="e">
        <f>IF(D4122&lt;&gt;"",VLOOKUP(D4122,Projects!B:C,2,0),"")</f>
        <v>#VALUE!</v>
      </c>
    </row>
    <row r="4123" spans="1:16" x14ac:dyDescent="0.25">
      <c r="A4123" t="e">
        <f>UPPER(IF(AND(TimeSpend[[#This Row],[Personnel number]]&lt;&gt;"",TimeSpend[[#This Row],[Date]]&lt;&gt;""),TimeSpend[[#This Row],[Personnel number]],""))</f>
        <v>#VALUE!</v>
      </c>
      <c r="B4123" s="85" t="e">
        <f>IF(AND(TimeSpend[[#This Row],[Personnel number]]&lt;&gt;"",TimeSpend[[#This Row],[Date]]&lt;&gt;""),TEXT(TimeSpend[[#This Row],[Date]],"[$-409]yyyyMMdd"),"")</f>
        <v>#VALUE!</v>
      </c>
      <c r="C4123" s="33" t="e">
        <f>IF(AND(TimeSpend[[#This Row],[Personnel number]]&lt;&gt;"",TimeSpend[[#This Row],[Date]]&lt;&gt;""),SUBSTITUTE(TimeSpend[[#This Row],[Hours]],",","."),"")</f>
        <v>#VALUE!</v>
      </c>
      <c r="D4123" t="e">
        <f>IF(AND(TimeSpend[[#This Row],[Personnel number]]&lt;&gt;"",TimeSpend[[#This Row],[Date]]&lt;&gt;""),TimeSpend[[#This Row],[Network]],"")</f>
        <v>#VALUE!</v>
      </c>
      <c r="E4123" t="e">
        <f>IF(AND(TimeSpend[[#This Row],[Personnel number]]&lt;&gt;"",TimeSpend[[#This Row],[Date]]&lt;&gt;""),TimeSpend[[#This Row],[Network Description]],"")</f>
        <v>#VALUE!</v>
      </c>
      <c r="F4123" t="e">
        <f>IF(AND(TimeSpend[[#This Row],[Personnel number]]&lt;&gt;"",TimeSpend[[#This Row],[Date]]&lt;&gt;""),TimeSpend[[#This Row],[Activity]],"")</f>
        <v>#VALUE!</v>
      </c>
      <c r="G4123" t="e">
        <f>IF(AND(TimeSpend[[#This Row],[Personnel number]]&lt;&gt;"",TimeSpend[[#This Row],[Date]]&lt;&gt;""),TimeSpend[[#This Row],[Activity description]],"")</f>
        <v>#VALUE!</v>
      </c>
      <c r="H4123" s="36" t="e">
        <f>IF(AND(TimeSpend[[#This Row],[Personnel number]]&lt;&gt;"",TimeSpend[[#This Row],[Date]]&lt;&gt;""),TimeSpend[[#This Row],[Start Time]],"")</f>
        <v>#VALUE!</v>
      </c>
      <c r="I4123" s="36" t="e">
        <f>IF(AND(TimeSpend[[#This Row],[Personnel number]]&lt;&gt;"",TimeSpend[[#This Row],[Date]]&lt;&gt;""),TimeSpend[[#This Row],[End Time]],"")</f>
        <v>#VALUE!</v>
      </c>
      <c r="J4123" t="e">
        <f>IF(AND(TimeSpend[[#This Row],[Personnel number]]&lt;&gt;"",TimeSpend[[#This Row],[Date]]&lt;&gt;""),TimeSpend[[#This Row],[Location]],"")</f>
        <v>#VALUE!</v>
      </c>
      <c r="K4123" t="e">
        <f>IF(AND(TimeSpend[[#This Row],[Personnel number]]&lt;&gt;"",TimeSpend[[#This Row],[Date]]&lt;&gt;""),TimeSpend[[#This Row],[Task]],"")</f>
        <v>#VALUE!</v>
      </c>
      <c r="L4123" t="e">
        <f>IF(AND(TimeSpend[[#This Row],[Personnel number]]&lt;&gt;"",TimeSpend[[#This Row],[Date]]&lt;&gt;""),Utilization!$J$2,"")</f>
        <v>#VALUE!</v>
      </c>
      <c r="M4123" t="e">
        <f>IF(AND(TimeSpend[[#This Row],[Personnel number]]&lt;&gt;"",TimeSpend[[#This Row],[Date]]&lt;&gt;""),TimeSpend[[#This Row],[Employee Name]],"")</f>
        <v>#VALUE!</v>
      </c>
      <c r="N4123" t="e">
        <f t="shared" si="128"/>
        <v>#VALUE!</v>
      </c>
      <c r="O4123" t="e">
        <f t="shared" si="129"/>
        <v>#VALUE!</v>
      </c>
      <c r="P4123" t="e">
        <f>IF(D4123&lt;&gt;"",VLOOKUP(D4123,Projects!B:C,2,0),"")</f>
        <v>#VALUE!</v>
      </c>
    </row>
    <row r="4124" spans="1:16" x14ac:dyDescent="0.25">
      <c r="A4124" t="e">
        <f>UPPER(IF(AND(TimeSpend[[#This Row],[Personnel number]]&lt;&gt;"",TimeSpend[[#This Row],[Date]]&lt;&gt;""),TimeSpend[[#This Row],[Personnel number]],""))</f>
        <v>#VALUE!</v>
      </c>
      <c r="B4124" s="85" t="e">
        <f>IF(AND(TimeSpend[[#This Row],[Personnel number]]&lt;&gt;"",TimeSpend[[#This Row],[Date]]&lt;&gt;""),TEXT(TimeSpend[[#This Row],[Date]],"[$-409]yyyyMMdd"),"")</f>
        <v>#VALUE!</v>
      </c>
      <c r="C4124" s="33" t="e">
        <f>IF(AND(TimeSpend[[#This Row],[Personnel number]]&lt;&gt;"",TimeSpend[[#This Row],[Date]]&lt;&gt;""),SUBSTITUTE(TimeSpend[[#This Row],[Hours]],",","."),"")</f>
        <v>#VALUE!</v>
      </c>
      <c r="D4124" t="e">
        <f>IF(AND(TimeSpend[[#This Row],[Personnel number]]&lt;&gt;"",TimeSpend[[#This Row],[Date]]&lt;&gt;""),TimeSpend[[#This Row],[Network]],"")</f>
        <v>#VALUE!</v>
      </c>
      <c r="E4124" t="e">
        <f>IF(AND(TimeSpend[[#This Row],[Personnel number]]&lt;&gt;"",TimeSpend[[#This Row],[Date]]&lt;&gt;""),TimeSpend[[#This Row],[Network Description]],"")</f>
        <v>#VALUE!</v>
      </c>
      <c r="F4124" t="e">
        <f>IF(AND(TimeSpend[[#This Row],[Personnel number]]&lt;&gt;"",TimeSpend[[#This Row],[Date]]&lt;&gt;""),TimeSpend[[#This Row],[Activity]],"")</f>
        <v>#VALUE!</v>
      </c>
      <c r="G4124" t="e">
        <f>IF(AND(TimeSpend[[#This Row],[Personnel number]]&lt;&gt;"",TimeSpend[[#This Row],[Date]]&lt;&gt;""),TimeSpend[[#This Row],[Activity description]],"")</f>
        <v>#VALUE!</v>
      </c>
      <c r="H4124" s="36" t="e">
        <f>IF(AND(TimeSpend[[#This Row],[Personnel number]]&lt;&gt;"",TimeSpend[[#This Row],[Date]]&lt;&gt;""),TimeSpend[[#This Row],[Start Time]],"")</f>
        <v>#VALUE!</v>
      </c>
      <c r="I4124" s="36" t="e">
        <f>IF(AND(TimeSpend[[#This Row],[Personnel number]]&lt;&gt;"",TimeSpend[[#This Row],[Date]]&lt;&gt;""),TimeSpend[[#This Row],[End Time]],"")</f>
        <v>#VALUE!</v>
      </c>
      <c r="J4124" t="e">
        <f>IF(AND(TimeSpend[[#This Row],[Personnel number]]&lt;&gt;"",TimeSpend[[#This Row],[Date]]&lt;&gt;""),TimeSpend[[#This Row],[Location]],"")</f>
        <v>#VALUE!</v>
      </c>
      <c r="K4124" t="e">
        <f>IF(AND(TimeSpend[[#This Row],[Personnel number]]&lt;&gt;"",TimeSpend[[#This Row],[Date]]&lt;&gt;""),TimeSpend[[#This Row],[Task]],"")</f>
        <v>#VALUE!</v>
      </c>
      <c r="L4124" t="e">
        <f>IF(AND(TimeSpend[[#This Row],[Personnel number]]&lt;&gt;"",TimeSpend[[#This Row],[Date]]&lt;&gt;""),Utilization!$J$2,"")</f>
        <v>#VALUE!</v>
      </c>
      <c r="M4124" t="e">
        <f>IF(AND(TimeSpend[[#This Row],[Personnel number]]&lt;&gt;"",TimeSpend[[#This Row],[Date]]&lt;&gt;""),TimeSpend[[#This Row],[Employee Name]],"")</f>
        <v>#VALUE!</v>
      </c>
      <c r="N4124" t="e">
        <f t="shared" si="128"/>
        <v>#VALUE!</v>
      </c>
      <c r="O4124" t="e">
        <f t="shared" si="129"/>
        <v>#VALUE!</v>
      </c>
      <c r="P4124" t="e">
        <f>IF(D4124&lt;&gt;"",VLOOKUP(D4124,Projects!B:C,2,0),"")</f>
        <v>#VALUE!</v>
      </c>
    </row>
    <row r="4125" spans="1:16" x14ac:dyDescent="0.25">
      <c r="A4125" t="e">
        <f>UPPER(IF(AND(TimeSpend[[#This Row],[Personnel number]]&lt;&gt;"",TimeSpend[[#This Row],[Date]]&lt;&gt;""),TimeSpend[[#This Row],[Personnel number]],""))</f>
        <v>#VALUE!</v>
      </c>
      <c r="B4125" s="85" t="e">
        <f>IF(AND(TimeSpend[[#This Row],[Personnel number]]&lt;&gt;"",TimeSpend[[#This Row],[Date]]&lt;&gt;""),TEXT(TimeSpend[[#This Row],[Date]],"[$-409]yyyyMMdd"),"")</f>
        <v>#VALUE!</v>
      </c>
      <c r="C4125" s="33" t="e">
        <f>IF(AND(TimeSpend[[#This Row],[Personnel number]]&lt;&gt;"",TimeSpend[[#This Row],[Date]]&lt;&gt;""),SUBSTITUTE(TimeSpend[[#This Row],[Hours]],",","."),"")</f>
        <v>#VALUE!</v>
      </c>
      <c r="D4125" t="e">
        <f>IF(AND(TimeSpend[[#This Row],[Personnel number]]&lt;&gt;"",TimeSpend[[#This Row],[Date]]&lt;&gt;""),TimeSpend[[#This Row],[Network]],"")</f>
        <v>#VALUE!</v>
      </c>
      <c r="E4125" t="e">
        <f>IF(AND(TimeSpend[[#This Row],[Personnel number]]&lt;&gt;"",TimeSpend[[#This Row],[Date]]&lt;&gt;""),TimeSpend[[#This Row],[Network Description]],"")</f>
        <v>#VALUE!</v>
      </c>
      <c r="F4125" t="e">
        <f>IF(AND(TimeSpend[[#This Row],[Personnel number]]&lt;&gt;"",TimeSpend[[#This Row],[Date]]&lt;&gt;""),TimeSpend[[#This Row],[Activity]],"")</f>
        <v>#VALUE!</v>
      </c>
      <c r="G4125" t="e">
        <f>IF(AND(TimeSpend[[#This Row],[Personnel number]]&lt;&gt;"",TimeSpend[[#This Row],[Date]]&lt;&gt;""),TimeSpend[[#This Row],[Activity description]],"")</f>
        <v>#VALUE!</v>
      </c>
      <c r="H4125" s="36" t="e">
        <f>IF(AND(TimeSpend[[#This Row],[Personnel number]]&lt;&gt;"",TimeSpend[[#This Row],[Date]]&lt;&gt;""),TimeSpend[[#This Row],[Start Time]],"")</f>
        <v>#VALUE!</v>
      </c>
      <c r="I4125" s="36" t="e">
        <f>IF(AND(TimeSpend[[#This Row],[Personnel number]]&lt;&gt;"",TimeSpend[[#This Row],[Date]]&lt;&gt;""),TimeSpend[[#This Row],[End Time]],"")</f>
        <v>#VALUE!</v>
      </c>
      <c r="J4125" t="e">
        <f>IF(AND(TimeSpend[[#This Row],[Personnel number]]&lt;&gt;"",TimeSpend[[#This Row],[Date]]&lt;&gt;""),TimeSpend[[#This Row],[Location]],"")</f>
        <v>#VALUE!</v>
      </c>
      <c r="K4125" t="e">
        <f>IF(AND(TimeSpend[[#This Row],[Personnel number]]&lt;&gt;"",TimeSpend[[#This Row],[Date]]&lt;&gt;""),TimeSpend[[#This Row],[Task]],"")</f>
        <v>#VALUE!</v>
      </c>
      <c r="L4125" t="e">
        <f>IF(AND(TimeSpend[[#This Row],[Personnel number]]&lt;&gt;"",TimeSpend[[#This Row],[Date]]&lt;&gt;""),Utilization!$J$2,"")</f>
        <v>#VALUE!</v>
      </c>
      <c r="M4125" t="e">
        <f>IF(AND(TimeSpend[[#This Row],[Personnel number]]&lt;&gt;"",TimeSpend[[#This Row],[Date]]&lt;&gt;""),TimeSpend[[#This Row],[Employee Name]],"")</f>
        <v>#VALUE!</v>
      </c>
      <c r="N4125" t="e">
        <f t="shared" si="128"/>
        <v>#VALUE!</v>
      </c>
      <c r="O4125" t="e">
        <f t="shared" si="129"/>
        <v>#VALUE!</v>
      </c>
      <c r="P4125" t="e">
        <f>IF(D4125&lt;&gt;"",VLOOKUP(D4125,Projects!B:C,2,0),"")</f>
        <v>#VALUE!</v>
      </c>
    </row>
    <row r="4126" spans="1:16" x14ac:dyDescent="0.25">
      <c r="A4126" t="e">
        <f>UPPER(IF(AND(TimeSpend[[#This Row],[Personnel number]]&lt;&gt;"",TimeSpend[[#This Row],[Date]]&lt;&gt;""),TimeSpend[[#This Row],[Personnel number]],""))</f>
        <v>#VALUE!</v>
      </c>
      <c r="B4126" s="85" t="e">
        <f>IF(AND(TimeSpend[[#This Row],[Personnel number]]&lt;&gt;"",TimeSpend[[#This Row],[Date]]&lt;&gt;""),TEXT(TimeSpend[[#This Row],[Date]],"[$-409]yyyyMMdd"),"")</f>
        <v>#VALUE!</v>
      </c>
      <c r="C4126" s="33" t="e">
        <f>IF(AND(TimeSpend[[#This Row],[Personnel number]]&lt;&gt;"",TimeSpend[[#This Row],[Date]]&lt;&gt;""),SUBSTITUTE(TimeSpend[[#This Row],[Hours]],",","."),"")</f>
        <v>#VALUE!</v>
      </c>
      <c r="D4126" t="e">
        <f>IF(AND(TimeSpend[[#This Row],[Personnel number]]&lt;&gt;"",TimeSpend[[#This Row],[Date]]&lt;&gt;""),TimeSpend[[#This Row],[Network]],"")</f>
        <v>#VALUE!</v>
      </c>
      <c r="E4126" t="e">
        <f>IF(AND(TimeSpend[[#This Row],[Personnel number]]&lt;&gt;"",TimeSpend[[#This Row],[Date]]&lt;&gt;""),TimeSpend[[#This Row],[Network Description]],"")</f>
        <v>#VALUE!</v>
      </c>
      <c r="F4126" t="e">
        <f>IF(AND(TimeSpend[[#This Row],[Personnel number]]&lt;&gt;"",TimeSpend[[#This Row],[Date]]&lt;&gt;""),TimeSpend[[#This Row],[Activity]],"")</f>
        <v>#VALUE!</v>
      </c>
      <c r="G4126" t="e">
        <f>IF(AND(TimeSpend[[#This Row],[Personnel number]]&lt;&gt;"",TimeSpend[[#This Row],[Date]]&lt;&gt;""),TimeSpend[[#This Row],[Activity description]],"")</f>
        <v>#VALUE!</v>
      </c>
      <c r="H4126" s="36" t="e">
        <f>IF(AND(TimeSpend[[#This Row],[Personnel number]]&lt;&gt;"",TimeSpend[[#This Row],[Date]]&lt;&gt;""),TimeSpend[[#This Row],[Start Time]],"")</f>
        <v>#VALUE!</v>
      </c>
      <c r="I4126" s="36" t="e">
        <f>IF(AND(TimeSpend[[#This Row],[Personnel number]]&lt;&gt;"",TimeSpend[[#This Row],[Date]]&lt;&gt;""),TimeSpend[[#This Row],[End Time]],"")</f>
        <v>#VALUE!</v>
      </c>
      <c r="J4126" t="e">
        <f>IF(AND(TimeSpend[[#This Row],[Personnel number]]&lt;&gt;"",TimeSpend[[#This Row],[Date]]&lt;&gt;""),TimeSpend[[#This Row],[Location]],"")</f>
        <v>#VALUE!</v>
      </c>
      <c r="K4126" t="e">
        <f>IF(AND(TimeSpend[[#This Row],[Personnel number]]&lt;&gt;"",TimeSpend[[#This Row],[Date]]&lt;&gt;""),TimeSpend[[#This Row],[Task]],"")</f>
        <v>#VALUE!</v>
      </c>
      <c r="L4126" t="e">
        <f>IF(AND(TimeSpend[[#This Row],[Personnel number]]&lt;&gt;"",TimeSpend[[#This Row],[Date]]&lt;&gt;""),Utilization!$J$2,"")</f>
        <v>#VALUE!</v>
      </c>
      <c r="M4126" t="e">
        <f>IF(AND(TimeSpend[[#This Row],[Personnel number]]&lt;&gt;"",TimeSpend[[#This Row],[Date]]&lt;&gt;""),TimeSpend[[#This Row],[Employee Name]],"")</f>
        <v>#VALUE!</v>
      </c>
      <c r="N4126" t="e">
        <f t="shared" si="128"/>
        <v>#VALUE!</v>
      </c>
      <c r="O4126" t="e">
        <f t="shared" si="129"/>
        <v>#VALUE!</v>
      </c>
      <c r="P4126" t="e">
        <f>IF(D4126&lt;&gt;"",VLOOKUP(D4126,Projects!B:C,2,0),"")</f>
        <v>#VALUE!</v>
      </c>
    </row>
    <row r="4127" spans="1:16" x14ac:dyDescent="0.25">
      <c r="A4127" t="e">
        <f>UPPER(IF(AND(TimeSpend[[#This Row],[Personnel number]]&lt;&gt;"",TimeSpend[[#This Row],[Date]]&lt;&gt;""),TimeSpend[[#This Row],[Personnel number]],""))</f>
        <v>#VALUE!</v>
      </c>
      <c r="B4127" s="85" t="e">
        <f>IF(AND(TimeSpend[[#This Row],[Personnel number]]&lt;&gt;"",TimeSpend[[#This Row],[Date]]&lt;&gt;""),TEXT(TimeSpend[[#This Row],[Date]],"[$-409]yyyyMMdd"),"")</f>
        <v>#VALUE!</v>
      </c>
      <c r="C4127" s="33" t="e">
        <f>IF(AND(TimeSpend[[#This Row],[Personnel number]]&lt;&gt;"",TimeSpend[[#This Row],[Date]]&lt;&gt;""),SUBSTITUTE(TimeSpend[[#This Row],[Hours]],",","."),"")</f>
        <v>#VALUE!</v>
      </c>
      <c r="D4127" t="e">
        <f>IF(AND(TimeSpend[[#This Row],[Personnel number]]&lt;&gt;"",TimeSpend[[#This Row],[Date]]&lt;&gt;""),TimeSpend[[#This Row],[Network]],"")</f>
        <v>#VALUE!</v>
      </c>
      <c r="E4127" t="e">
        <f>IF(AND(TimeSpend[[#This Row],[Personnel number]]&lt;&gt;"",TimeSpend[[#This Row],[Date]]&lt;&gt;""),TimeSpend[[#This Row],[Network Description]],"")</f>
        <v>#VALUE!</v>
      </c>
      <c r="F4127" t="e">
        <f>IF(AND(TimeSpend[[#This Row],[Personnel number]]&lt;&gt;"",TimeSpend[[#This Row],[Date]]&lt;&gt;""),TimeSpend[[#This Row],[Activity]],"")</f>
        <v>#VALUE!</v>
      </c>
      <c r="G4127" t="e">
        <f>IF(AND(TimeSpend[[#This Row],[Personnel number]]&lt;&gt;"",TimeSpend[[#This Row],[Date]]&lt;&gt;""),TimeSpend[[#This Row],[Activity description]],"")</f>
        <v>#VALUE!</v>
      </c>
      <c r="H4127" s="36" t="e">
        <f>IF(AND(TimeSpend[[#This Row],[Personnel number]]&lt;&gt;"",TimeSpend[[#This Row],[Date]]&lt;&gt;""),TimeSpend[[#This Row],[Start Time]],"")</f>
        <v>#VALUE!</v>
      </c>
      <c r="I4127" s="36" t="e">
        <f>IF(AND(TimeSpend[[#This Row],[Personnel number]]&lt;&gt;"",TimeSpend[[#This Row],[Date]]&lt;&gt;""),TimeSpend[[#This Row],[End Time]],"")</f>
        <v>#VALUE!</v>
      </c>
      <c r="J4127" t="e">
        <f>IF(AND(TimeSpend[[#This Row],[Personnel number]]&lt;&gt;"",TimeSpend[[#This Row],[Date]]&lt;&gt;""),TimeSpend[[#This Row],[Location]],"")</f>
        <v>#VALUE!</v>
      </c>
      <c r="K4127" t="e">
        <f>IF(AND(TimeSpend[[#This Row],[Personnel number]]&lt;&gt;"",TimeSpend[[#This Row],[Date]]&lt;&gt;""),TimeSpend[[#This Row],[Task]],"")</f>
        <v>#VALUE!</v>
      </c>
      <c r="L4127" t="e">
        <f>IF(AND(TimeSpend[[#This Row],[Personnel number]]&lt;&gt;"",TimeSpend[[#This Row],[Date]]&lt;&gt;""),Utilization!$J$2,"")</f>
        <v>#VALUE!</v>
      </c>
      <c r="M4127" t="e">
        <f>IF(AND(TimeSpend[[#This Row],[Personnel number]]&lt;&gt;"",TimeSpend[[#This Row],[Date]]&lt;&gt;""),TimeSpend[[#This Row],[Employee Name]],"")</f>
        <v>#VALUE!</v>
      </c>
      <c r="N4127" t="e">
        <f t="shared" si="128"/>
        <v>#VALUE!</v>
      </c>
      <c r="O4127" t="e">
        <f t="shared" si="129"/>
        <v>#VALUE!</v>
      </c>
      <c r="P4127" t="e">
        <f>IF(D4127&lt;&gt;"",VLOOKUP(D4127,Projects!B:C,2,0),"")</f>
        <v>#VALUE!</v>
      </c>
    </row>
    <row r="4128" spans="1:16" x14ac:dyDescent="0.25">
      <c r="A4128" t="e">
        <f>UPPER(IF(AND(TimeSpend[[#This Row],[Personnel number]]&lt;&gt;"",TimeSpend[[#This Row],[Date]]&lt;&gt;""),TimeSpend[[#This Row],[Personnel number]],""))</f>
        <v>#VALUE!</v>
      </c>
      <c r="B4128" s="85" t="e">
        <f>IF(AND(TimeSpend[[#This Row],[Personnel number]]&lt;&gt;"",TimeSpend[[#This Row],[Date]]&lt;&gt;""),TEXT(TimeSpend[[#This Row],[Date]],"[$-409]yyyyMMdd"),"")</f>
        <v>#VALUE!</v>
      </c>
      <c r="C4128" s="33" t="e">
        <f>IF(AND(TimeSpend[[#This Row],[Personnel number]]&lt;&gt;"",TimeSpend[[#This Row],[Date]]&lt;&gt;""),SUBSTITUTE(TimeSpend[[#This Row],[Hours]],",","."),"")</f>
        <v>#VALUE!</v>
      </c>
      <c r="D4128" t="e">
        <f>IF(AND(TimeSpend[[#This Row],[Personnel number]]&lt;&gt;"",TimeSpend[[#This Row],[Date]]&lt;&gt;""),TimeSpend[[#This Row],[Network]],"")</f>
        <v>#VALUE!</v>
      </c>
      <c r="E4128" t="e">
        <f>IF(AND(TimeSpend[[#This Row],[Personnel number]]&lt;&gt;"",TimeSpend[[#This Row],[Date]]&lt;&gt;""),TimeSpend[[#This Row],[Network Description]],"")</f>
        <v>#VALUE!</v>
      </c>
      <c r="F4128" t="e">
        <f>IF(AND(TimeSpend[[#This Row],[Personnel number]]&lt;&gt;"",TimeSpend[[#This Row],[Date]]&lt;&gt;""),TimeSpend[[#This Row],[Activity]],"")</f>
        <v>#VALUE!</v>
      </c>
      <c r="G4128" t="e">
        <f>IF(AND(TimeSpend[[#This Row],[Personnel number]]&lt;&gt;"",TimeSpend[[#This Row],[Date]]&lt;&gt;""),TimeSpend[[#This Row],[Activity description]],"")</f>
        <v>#VALUE!</v>
      </c>
      <c r="H4128" s="36" t="e">
        <f>IF(AND(TimeSpend[[#This Row],[Personnel number]]&lt;&gt;"",TimeSpend[[#This Row],[Date]]&lt;&gt;""),TimeSpend[[#This Row],[Start Time]],"")</f>
        <v>#VALUE!</v>
      </c>
      <c r="I4128" s="36" t="e">
        <f>IF(AND(TimeSpend[[#This Row],[Personnel number]]&lt;&gt;"",TimeSpend[[#This Row],[Date]]&lt;&gt;""),TimeSpend[[#This Row],[End Time]],"")</f>
        <v>#VALUE!</v>
      </c>
      <c r="J4128" t="e">
        <f>IF(AND(TimeSpend[[#This Row],[Personnel number]]&lt;&gt;"",TimeSpend[[#This Row],[Date]]&lt;&gt;""),TimeSpend[[#This Row],[Location]],"")</f>
        <v>#VALUE!</v>
      </c>
      <c r="K4128" t="e">
        <f>IF(AND(TimeSpend[[#This Row],[Personnel number]]&lt;&gt;"",TimeSpend[[#This Row],[Date]]&lt;&gt;""),TimeSpend[[#This Row],[Task]],"")</f>
        <v>#VALUE!</v>
      </c>
      <c r="L4128" t="e">
        <f>IF(AND(TimeSpend[[#This Row],[Personnel number]]&lt;&gt;"",TimeSpend[[#This Row],[Date]]&lt;&gt;""),Utilization!$J$2,"")</f>
        <v>#VALUE!</v>
      </c>
      <c r="M4128" t="e">
        <f>IF(AND(TimeSpend[[#This Row],[Personnel number]]&lt;&gt;"",TimeSpend[[#This Row],[Date]]&lt;&gt;""),TimeSpend[[#This Row],[Employee Name]],"")</f>
        <v>#VALUE!</v>
      </c>
      <c r="N4128" t="e">
        <f t="shared" si="128"/>
        <v>#VALUE!</v>
      </c>
      <c r="O4128" t="e">
        <f t="shared" si="129"/>
        <v>#VALUE!</v>
      </c>
      <c r="P4128" t="e">
        <f>IF(D4128&lt;&gt;"",VLOOKUP(D4128,Projects!B:C,2,0),"")</f>
        <v>#VALUE!</v>
      </c>
    </row>
    <row r="4129" spans="1:16" x14ac:dyDescent="0.25">
      <c r="A4129" t="e">
        <f>UPPER(IF(AND(TimeSpend[[#This Row],[Personnel number]]&lt;&gt;"",TimeSpend[[#This Row],[Date]]&lt;&gt;""),TimeSpend[[#This Row],[Personnel number]],""))</f>
        <v>#VALUE!</v>
      </c>
      <c r="B4129" s="85" t="e">
        <f>IF(AND(TimeSpend[[#This Row],[Personnel number]]&lt;&gt;"",TimeSpend[[#This Row],[Date]]&lt;&gt;""),TEXT(TimeSpend[[#This Row],[Date]],"[$-409]yyyyMMdd"),"")</f>
        <v>#VALUE!</v>
      </c>
      <c r="C4129" s="33" t="e">
        <f>IF(AND(TimeSpend[[#This Row],[Personnel number]]&lt;&gt;"",TimeSpend[[#This Row],[Date]]&lt;&gt;""),SUBSTITUTE(TimeSpend[[#This Row],[Hours]],",","."),"")</f>
        <v>#VALUE!</v>
      </c>
      <c r="D4129" t="e">
        <f>IF(AND(TimeSpend[[#This Row],[Personnel number]]&lt;&gt;"",TimeSpend[[#This Row],[Date]]&lt;&gt;""),TimeSpend[[#This Row],[Network]],"")</f>
        <v>#VALUE!</v>
      </c>
      <c r="E4129" t="e">
        <f>IF(AND(TimeSpend[[#This Row],[Personnel number]]&lt;&gt;"",TimeSpend[[#This Row],[Date]]&lt;&gt;""),TimeSpend[[#This Row],[Network Description]],"")</f>
        <v>#VALUE!</v>
      </c>
      <c r="F4129" t="e">
        <f>IF(AND(TimeSpend[[#This Row],[Personnel number]]&lt;&gt;"",TimeSpend[[#This Row],[Date]]&lt;&gt;""),TimeSpend[[#This Row],[Activity]],"")</f>
        <v>#VALUE!</v>
      </c>
      <c r="G4129" t="e">
        <f>IF(AND(TimeSpend[[#This Row],[Personnel number]]&lt;&gt;"",TimeSpend[[#This Row],[Date]]&lt;&gt;""),TimeSpend[[#This Row],[Activity description]],"")</f>
        <v>#VALUE!</v>
      </c>
      <c r="H4129" s="36" t="e">
        <f>IF(AND(TimeSpend[[#This Row],[Personnel number]]&lt;&gt;"",TimeSpend[[#This Row],[Date]]&lt;&gt;""),TimeSpend[[#This Row],[Start Time]],"")</f>
        <v>#VALUE!</v>
      </c>
      <c r="I4129" s="36" t="e">
        <f>IF(AND(TimeSpend[[#This Row],[Personnel number]]&lt;&gt;"",TimeSpend[[#This Row],[Date]]&lt;&gt;""),TimeSpend[[#This Row],[End Time]],"")</f>
        <v>#VALUE!</v>
      </c>
      <c r="J4129" t="e">
        <f>IF(AND(TimeSpend[[#This Row],[Personnel number]]&lt;&gt;"",TimeSpend[[#This Row],[Date]]&lt;&gt;""),TimeSpend[[#This Row],[Location]],"")</f>
        <v>#VALUE!</v>
      </c>
      <c r="K4129" t="e">
        <f>IF(AND(TimeSpend[[#This Row],[Personnel number]]&lt;&gt;"",TimeSpend[[#This Row],[Date]]&lt;&gt;""),TimeSpend[[#This Row],[Task]],"")</f>
        <v>#VALUE!</v>
      </c>
      <c r="L4129" t="e">
        <f>IF(AND(TimeSpend[[#This Row],[Personnel number]]&lt;&gt;"",TimeSpend[[#This Row],[Date]]&lt;&gt;""),Utilization!$J$2,"")</f>
        <v>#VALUE!</v>
      </c>
      <c r="M4129" t="e">
        <f>IF(AND(TimeSpend[[#This Row],[Personnel number]]&lt;&gt;"",TimeSpend[[#This Row],[Date]]&lt;&gt;""),TimeSpend[[#This Row],[Employee Name]],"")</f>
        <v>#VALUE!</v>
      </c>
      <c r="N4129" t="e">
        <f t="shared" si="128"/>
        <v>#VALUE!</v>
      </c>
      <c r="O4129" t="e">
        <f t="shared" si="129"/>
        <v>#VALUE!</v>
      </c>
      <c r="P4129" t="e">
        <f>IF(D4129&lt;&gt;"",VLOOKUP(D4129,Projects!B:C,2,0),"")</f>
        <v>#VALUE!</v>
      </c>
    </row>
    <row r="4130" spans="1:16" x14ac:dyDescent="0.25">
      <c r="A4130" t="e">
        <f>UPPER(IF(AND(TimeSpend[[#This Row],[Personnel number]]&lt;&gt;"",TimeSpend[[#This Row],[Date]]&lt;&gt;""),TimeSpend[[#This Row],[Personnel number]],""))</f>
        <v>#VALUE!</v>
      </c>
      <c r="B4130" s="85" t="e">
        <f>IF(AND(TimeSpend[[#This Row],[Personnel number]]&lt;&gt;"",TimeSpend[[#This Row],[Date]]&lt;&gt;""),TEXT(TimeSpend[[#This Row],[Date]],"[$-409]yyyyMMdd"),"")</f>
        <v>#VALUE!</v>
      </c>
      <c r="C4130" s="33" t="e">
        <f>IF(AND(TimeSpend[[#This Row],[Personnel number]]&lt;&gt;"",TimeSpend[[#This Row],[Date]]&lt;&gt;""),SUBSTITUTE(TimeSpend[[#This Row],[Hours]],",","."),"")</f>
        <v>#VALUE!</v>
      </c>
      <c r="D4130" t="e">
        <f>IF(AND(TimeSpend[[#This Row],[Personnel number]]&lt;&gt;"",TimeSpend[[#This Row],[Date]]&lt;&gt;""),TimeSpend[[#This Row],[Network]],"")</f>
        <v>#VALUE!</v>
      </c>
      <c r="E4130" t="e">
        <f>IF(AND(TimeSpend[[#This Row],[Personnel number]]&lt;&gt;"",TimeSpend[[#This Row],[Date]]&lt;&gt;""),TimeSpend[[#This Row],[Network Description]],"")</f>
        <v>#VALUE!</v>
      </c>
      <c r="F4130" t="e">
        <f>IF(AND(TimeSpend[[#This Row],[Personnel number]]&lt;&gt;"",TimeSpend[[#This Row],[Date]]&lt;&gt;""),TimeSpend[[#This Row],[Activity]],"")</f>
        <v>#VALUE!</v>
      </c>
      <c r="G4130" t="e">
        <f>IF(AND(TimeSpend[[#This Row],[Personnel number]]&lt;&gt;"",TimeSpend[[#This Row],[Date]]&lt;&gt;""),TimeSpend[[#This Row],[Activity description]],"")</f>
        <v>#VALUE!</v>
      </c>
      <c r="H4130" s="36" t="e">
        <f>IF(AND(TimeSpend[[#This Row],[Personnel number]]&lt;&gt;"",TimeSpend[[#This Row],[Date]]&lt;&gt;""),TimeSpend[[#This Row],[Start Time]],"")</f>
        <v>#VALUE!</v>
      </c>
      <c r="I4130" s="36" t="e">
        <f>IF(AND(TimeSpend[[#This Row],[Personnel number]]&lt;&gt;"",TimeSpend[[#This Row],[Date]]&lt;&gt;""),TimeSpend[[#This Row],[End Time]],"")</f>
        <v>#VALUE!</v>
      </c>
      <c r="J4130" t="e">
        <f>IF(AND(TimeSpend[[#This Row],[Personnel number]]&lt;&gt;"",TimeSpend[[#This Row],[Date]]&lt;&gt;""),TimeSpend[[#This Row],[Location]],"")</f>
        <v>#VALUE!</v>
      </c>
      <c r="K4130" t="e">
        <f>IF(AND(TimeSpend[[#This Row],[Personnel number]]&lt;&gt;"",TimeSpend[[#This Row],[Date]]&lt;&gt;""),TimeSpend[[#This Row],[Task]],"")</f>
        <v>#VALUE!</v>
      </c>
      <c r="L4130" t="e">
        <f>IF(AND(TimeSpend[[#This Row],[Personnel number]]&lt;&gt;"",TimeSpend[[#This Row],[Date]]&lt;&gt;""),Utilization!$J$2,"")</f>
        <v>#VALUE!</v>
      </c>
      <c r="M4130" t="e">
        <f>IF(AND(TimeSpend[[#This Row],[Personnel number]]&lt;&gt;"",TimeSpend[[#This Row],[Date]]&lt;&gt;""),TimeSpend[[#This Row],[Employee Name]],"")</f>
        <v>#VALUE!</v>
      </c>
      <c r="N4130" t="e">
        <f t="shared" si="128"/>
        <v>#VALUE!</v>
      </c>
      <c r="O4130" t="e">
        <f t="shared" si="129"/>
        <v>#VALUE!</v>
      </c>
      <c r="P4130" t="e">
        <f>IF(D4130&lt;&gt;"",VLOOKUP(D4130,Projects!B:C,2,0),"")</f>
        <v>#VALUE!</v>
      </c>
    </row>
    <row r="4131" spans="1:16" x14ac:dyDescent="0.25">
      <c r="A4131" t="e">
        <f>UPPER(IF(AND(TimeSpend[[#This Row],[Personnel number]]&lt;&gt;"",TimeSpend[[#This Row],[Date]]&lt;&gt;""),TimeSpend[[#This Row],[Personnel number]],""))</f>
        <v>#VALUE!</v>
      </c>
      <c r="B4131" s="85" t="e">
        <f>IF(AND(TimeSpend[[#This Row],[Personnel number]]&lt;&gt;"",TimeSpend[[#This Row],[Date]]&lt;&gt;""),TEXT(TimeSpend[[#This Row],[Date]],"[$-409]yyyyMMdd"),"")</f>
        <v>#VALUE!</v>
      </c>
      <c r="C4131" s="33" t="e">
        <f>IF(AND(TimeSpend[[#This Row],[Personnel number]]&lt;&gt;"",TimeSpend[[#This Row],[Date]]&lt;&gt;""),SUBSTITUTE(TimeSpend[[#This Row],[Hours]],",","."),"")</f>
        <v>#VALUE!</v>
      </c>
      <c r="D4131" t="e">
        <f>IF(AND(TimeSpend[[#This Row],[Personnel number]]&lt;&gt;"",TimeSpend[[#This Row],[Date]]&lt;&gt;""),TimeSpend[[#This Row],[Network]],"")</f>
        <v>#VALUE!</v>
      </c>
      <c r="E4131" t="e">
        <f>IF(AND(TimeSpend[[#This Row],[Personnel number]]&lt;&gt;"",TimeSpend[[#This Row],[Date]]&lt;&gt;""),TimeSpend[[#This Row],[Network Description]],"")</f>
        <v>#VALUE!</v>
      </c>
      <c r="F4131" t="e">
        <f>IF(AND(TimeSpend[[#This Row],[Personnel number]]&lt;&gt;"",TimeSpend[[#This Row],[Date]]&lt;&gt;""),TimeSpend[[#This Row],[Activity]],"")</f>
        <v>#VALUE!</v>
      </c>
      <c r="G4131" t="e">
        <f>IF(AND(TimeSpend[[#This Row],[Personnel number]]&lt;&gt;"",TimeSpend[[#This Row],[Date]]&lt;&gt;""),TimeSpend[[#This Row],[Activity description]],"")</f>
        <v>#VALUE!</v>
      </c>
      <c r="H4131" s="36" t="e">
        <f>IF(AND(TimeSpend[[#This Row],[Personnel number]]&lt;&gt;"",TimeSpend[[#This Row],[Date]]&lt;&gt;""),TimeSpend[[#This Row],[Start Time]],"")</f>
        <v>#VALUE!</v>
      </c>
      <c r="I4131" s="36" t="e">
        <f>IF(AND(TimeSpend[[#This Row],[Personnel number]]&lt;&gt;"",TimeSpend[[#This Row],[Date]]&lt;&gt;""),TimeSpend[[#This Row],[End Time]],"")</f>
        <v>#VALUE!</v>
      </c>
      <c r="J4131" t="e">
        <f>IF(AND(TimeSpend[[#This Row],[Personnel number]]&lt;&gt;"",TimeSpend[[#This Row],[Date]]&lt;&gt;""),TimeSpend[[#This Row],[Location]],"")</f>
        <v>#VALUE!</v>
      </c>
      <c r="K4131" t="e">
        <f>IF(AND(TimeSpend[[#This Row],[Personnel number]]&lt;&gt;"",TimeSpend[[#This Row],[Date]]&lt;&gt;""),TimeSpend[[#This Row],[Task]],"")</f>
        <v>#VALUE!</v>
      </c>
      <c r="L4131" t="e">
        <f>IF(AND(TimeSpend[[#This Row],[Personnel number]]&lt;&gt;"",TimeSpend[[#This Row],[Date]]&lt;&gt;""),Utilization!$J$2,"")</f>
        <v>#VALUE!</v>
      </c>
      <c r="M4131" t="e">
        <f>IF(AND(TimeSpend[[#This Row],[Personnel number]]&lt;&gt;"",TimeSpend[[#This Row],[Date]]&lt;&gt;""),TimeSpend[[#This Row],[Employee Name]],"")</f>
        <v>#VALUE!</v>
      </c>
      <c r="N4131" t="e">
        <f t="shared" si="128"/>
        <v>#VALUE!</v>
      </c>
      <c r="O4131" t="e">
        <f t="shared" si="129"/>
        <v>#VALUE!</v>
      </c>
      <c r="P4131" t="e">
        <f>IF(D4131&lt;&gt;"",VLOOKUP(D4131,Projects!B:C,2,0),"")</f>
        <v>#VALUE!</v>
      </c>
    </row>
    <row r="4132" spans="1:16" x14ac:dyDescent="0.25">
      <c r="A4132" t="e">
        <f>UPPER(IF(AND(TimeSpend[[#This Row],[Personnel number]]&lt;&gt;"",TimeSpend[[#This Row],[Date]]&lt;&gt;""),TimeSpend[[#This Row],[Personnel number]],""))</f>
        <v>#VALUE!</v>
      </c>
      <c r="B4132" s="85" t="e">
        <f>IF(AND(TimeSpend[[#This Row],[Personnel number]]&lt;&gt;"",TimeSpend[[#This Row],[Date]]&lt;&gt;""),TEXT(TimeSpend[[#This Row],[Date]],"[$-409]yyyyMMdd"),"")</f>
        <v>#VALUE!</v>
      </c>
      <c r="C4132" s="33" t="e">
        <f>IF(AND(TimeSpend[[#This Row],[Personnel number]]&lt;&gt;"",TimeSpend[[#This Row],[Date]]&lt;&gt;""),SUBSTITUTE(TimeSpend[[#This Row],[Hours]],",","."),"")</f>
        <v>#VALUE!</v>
      </c>
      <c r="D4132" t="e">
        <f>IF(AND(TimeSpend[[#This Row],[Personnel number]]&lt;&gt;"",TimeSpend[[#This Row],[Date]]&lt;&gt;""),TimeSpend[[#This Row],[Network]],"")</f>
        <v>#VALUE!</v>
      </c>
      <c r="E4132" t="e">
        <f>IF(AND(TimeSpend[[#This Row],[Personnel number]]&lt;&gt;"",TimeSpend[[#This Row],[Date]]&lt;&gt;""),TimeSpend[[#This Row],[Network Description]],"")</f>
        <v>#VALUE!</v>
      </c>
      <c r="F4132" t="e">
        <f>IF(AND(TimeSpend[[#This Row],[Personnel number]]&lt;&gt;"",TimeSpend[[#This Row],[Date]]&lt;&gt;""),TimeSpend[[#This Row],[Activity]],"")</f>
        <v>#VALUE!</v>
      </c>
      <c r="G4132" t="e">
        <f>IF(AND(TimeSpend[[#This Row],[Personnel number]]&lt;&gt;"",TimeSpend[[#This Row],[Date]]&lt;&gt;""),TimeSpend[[#This Row],[Activity description]],"")</f>
        <v>#VALUE!</v>
      </c>
      <c r="H4132" s="36" t="e">
        <f>IF(AND(TimeSpend[[#This Row],[Personnel number]]&lt;&gt;"",TimeSpend[[#This Row],[Date]]&lt;&gt;""),TimeSpend[[#This Row],[Start Time]],"")</f>
        <v>#VALUE!</v>
      </c>
      <c r="I4132" s="36" t="e">
        <f>IF(AND(TimeSpend[[#This Row],[Personnel number]]&lt;&gt;"",TimeSpend[[#This Row],[Date]]&lt;&gt;""),TimeSpend[[#This Row],[End Time]],"")</f>
        <v>#VALUE!</v>
      </c>
      <c r="J4132" t="e">
        <f>IF(AND(TimeSpend[[#This Row],[Personnel number]]&lt;&gt;"",TimeSpend[[#This Row],[Date]]&lt;&gt;""),TimeSpend[[#This Row],[Location]],"")</f>
        <v>#VALUE!</v>
      </c>
      <c r="K4132" t="e">
        <f>IF(AND(TimeSpend[[#This Row],[Personnel number]]&lt;&gt;"",TimeSpend[[#This Row],[Date]]&lt;&gt;""),TimeSpend[[#This Row],[Task]],"")</f>
        <v>#VALUE!</v>
      </c>
      <c r="L4132" t="e">
        <f>IF(AND(TimeSpend[[#This Row],[Personnel number]]&lt;&gt;"",TimeSpend[[#This Row],[Date]]&lt;&gt;""),Utilization!$J$2,"")</f>
        <v>#VALUE!</v>
      </c>
      <c r="M4132" t="e">
        <f>IF(AND(TimeSpend[[#This Row],[Personnel number]]&lt;&gt;"",TimeSpend[[#This Row],[Date]]&lt;&gt;""),TimeSpend[[#This Row],[Employee Name]],"")</f>
        <v>#VALUE!</v>
      </c>
      <c r="N4132" t="e">
        <f t="shared" si="128"/>
        <v>#VALUE!</v>
      </c>
      <c r="O4132" t="e">
        <f t="shared" si="129"/>
        <v>#VALUE!</v>
      </c>
      <c r="P4132" t="e">
        <f>IF(D4132&lt;&gt;"",VLOOKUP(D4132,Projects!B:C,2,0),"")</f>
        <v>#VALUE!</v>
      </c>
    </row>
    <row r="4133" spans="1:16" x14ac:dyDescent="0.25">
      <c r="A4133" t="e">
        <f>UPPER(IF(AND(TimeSpend[[#This Row],[Personnel number]]&lt;&gt;"",TimeSpend[[#This Row],[Date]]&lt;&gt;""),TimeSpend[[#This Row],[Personnel number]],""))</f>
        <v>#VALUE!</v>
      </c>
      <c r="B4133" s="85" t="e">
        <f>IF(AND(TimeSpend[[#This Row],[Personnel number]]&lt;&gt;"",TimeSpend[[#This Row],[Date]]&lt;&gt;""),TEXT(TimeSpend[[#This Row],[Date]],"[$-409]yyyyMMdd"),"")</f>
        <v>#VALUE!</v>
      </c>
      <c r="C4133" s="33" t="e">
        <f>IF(AND(TimeSpend[[#This Row],[Personnel number]]&lt;&gt;"",TimeSpend[[#This Row],[Date]]&lt;&gt;""),SUBSTITUTE(TimeSpend[[#This Row],[Hours]],",","."),"")</f>
        <v>#VALUE!</v>
      </c>
      <c r="D4133" t="e">
        <f>IF(AND(TimeSpend[[#This Row],[Personnel number]]&lt;&gt;"",TimeSpend[[#This Row],[Date]]&lt;&gt;""),TimeSpend[[#This Row],[Network]],"")</f>
        <v>#VALUE!</v>
      </c>
      <c r="E4133" t="e">
        <f>IF(AND(TimeSpend[[#This Row],[Personnel number]]&lt;&gt;"",TimeSpend[[#This Row],[Date]]&lt;&gt;""),TimeSpend[[#This Row],[Network Description]],"")</f>
        <v>#VALUE!</v>
      </c>
      <c r="F4133" t="e">
        <f>IF(AND(TimeSpend[[#This Row],[Personnel number]]&lt;&gt;"",TimeSpend[[#This Row],[Date]]&lt;&gt;""),TimeSpend[[#This Row],[Activity]],"")</f>
        <v>#VALUE!</v>
      </c>
      <c r="G4133" t="e">
        <f>IF(AND(TimeSpend[[#This Row],[Personnel number]]&lt;&gt;"",TimeSpend[[#This Row],[Date]]&lt;&gt;""),TimeSpend[[#This Row],[Activity description]],"")</f>
        <v>#VALUE!</v>
      </c>
      <c r="H4133" s="36" t="e">
        <f>IF(AND(TimeSpend[[#This Row],[Personnel number]]&lt;&gt;"",TimeSpend[[#This Row],[Date]]&lt;&gt;""),TimeSpend[[#This Row],[Start Time]],"")</f>
        <v>#VALUE!</v>
      </c>
      <c r="I4133" s="36" t="e">
        <f>IF(AND(TimeSpend[[#This Row],[Personnel number]]&lt;&gt;"",TimeSpend[[#This Row],[Date]]&lt;&gt;""),TimeSpend[[#This Row],[End Time]],"")</f>
        <v>#VALUE!</v>
      </c>
      <c r="J4133" t="e">
        <f>IF(AND(TimeSpend[[#This Row],[Personnel number]]&lt;&gt;"",TimeSpend[[#This Row],[Date]]&lt;&gt;""),TimeSpend[[#This Row],[Location]],"")</f>
        <v>#VALUE!</v>
      </c>
      <c r="K4133" t="e">
        <f>IF(AND(TimeSpend[[#This Row],[Personnel number]]&lt;&gt;"",TimeSpend[[#This Row],[Date]]&lt;&gt;""),TimeSpend[[#This Row],[Task]],"")</f>
        <v>#VALUE!</v>
      </c>
      <c r="L4133" t="e">
        <f>IF(AND(TimeSpend[[#This Row],[Personnel number]]&lt;&gt;"",TimeSpend[[#This Row],[Date]]&lt;&gt;""),Utilization!$J$2,"")</f>
        <v>#VALUE!</v>
      </c>
      <c r="M4133" t="e">
        <f>IF(AND(TimeSpend[[#This Row],[Personnel number]]&lt;&gt;"",TimeSpend[[#This Row],[Date]]&lt;&gt;""),TimeSpend[[#This Row],[Employee Name]],"")</f>
        <v>#VALUE!</v>
      </c>
      <c r="N4133" t="e">
        <f t="shared" si="128"/>
        <v>#VALUE!</v>
      </c>
      <c r="O4133" t="e">
        <f t="shared" si="129"/>
        <v>#VALUE!</v>
      </c>
      <c r="P4133" t="e">
        <f>IF(D4133&lt;&gt;"",VLOOKUP(D4133,Projects!B:C,2,0),"")</f>
        <v>#VALUE!</v>
      </c>
    </row>
    <row r="4134" spans="1:16" x14ac:dyDescent="0.25">
      <c r="A4134" t="e">
        <f>UPPER(IF(AND(TimeSpend[[#This Row],[Personnel number]]&lt;&gt;"",TimeSpend[[#This Row],[Date]]&lt;&gt;""),TimeSpend[[#This Row],[Personnel number]],""))</f>
        <v>#VALUE!</v>
      </c>
      <c r="B4134" s="85" t="e">
        <f>IF(AND(TimeSpend[[#This Row],[Personnel number]]&lt;&gt;"",TimeSpend[[#This Row],[Date]]&lt;&gt;""),TEXT(TimeSpend[[#This Row],[Date]],"[$-409]yyyyMMdd"),"")</f>
        <v>#VALUE!</v>
      </c>
      <c r="C4134" s="33" t="e">
        <f>IF(AND(TimeSpend[[#This Row],[Personnel number]]&lt;&gt;"",TimeSpend[[#This Row],[Date]]&lt;&gt;""),SUBSTITUTE(TimeSpend[[#This Row],[Hours]],",","."),"")</f>
        <v>#VALUE!</v>
      </c>
      <c r="D4134" t="e">
        <f>IF(AND(TimeSpend[[#This Row],[Personnel number]]&lt;&gt;"",TimeSpend[[#This Row],[Date]]&lt;&gt;""),TimeSpend[[#This Row],[Network]],"")</f>
        <v>#VALUE!</v>
      </c>
      <c r="E4134" t="e">
        <f>IF(AND(TimeSpend[[#This Row],[Personnel number]]&lt;&gt;"",TimeSpend[[#This Row],[Date]]&lt;&gt;""),TimeSpend[[#This Row],[Network Description]],"")</f>
        <v>#VALUE!</v>
      </c>
      <c r="F4134" t="e">
        <f>IF(AND(TimeSpend[[#This Row],[Personnel number]]&lt;&gt;"",TimeSpend[[#This Row],[Date]]&lt;&gt;""),TimeSpend[[#This Row],[Activity]],"")</f>
        <v>#VALUE!</v>
      </c>
      <c r="G4134" t="e">
        <f>IF(AND(TimeSpend[[#This Row],[Personnel number]]&lt;&gt;"",TimeSpend[[#This Row],[Date]]&lt;&gt;""),TimeSpend[[#This Row],[Activity description]],"")</f>
        <v>#VALUE!</v>
      </c>
      <c r="H4134" s="36" t="e">
        <f>IF(AND(TimeSpend[[#This Row],[Personnel number]]&lt;&gt;"",TimeSpend[[#This Row],[Date]]&lt;&gt;""),TimeSpend[[#This Row],[Start Time]],"")</f>
        <v>#VALUE!</v>
      </c>
      <c r="I4134" s="36" t="e">
        <f>IF(AND(TimeSpend[[#This Row],[Personnel number]]&lt;&gt;"",TimeSpend[[#This Row],[Date]]&lt;&gt;""),TimeSpend[[#This Row],[End Time]],"")</f>
        <v>#VALUE!</v>
      </c>
      <c r="J4134" t="e">
        <f>IF(AND(TimeSpend[[#This Row],[Personnel number]]&lt;&gt;"",TimeSpend[[#This Row],[Date]]&lt;&gt;""),TimeSpend[[#This Row],[Location]],"")</f>
        <v>#VALUE!</v>
      </c>
      <c r="K4134" t="e">
        <f>IF(AND(TimeSpend[[#This Row],[Personnel number]]&lt;&gt;"",TimeSpend[[#This Row],[Date]]&lt;&gt;""),TimeSpend[[#This Row],[Task]],"")</f>
        <v>#VALUE!</v>
      </c>
      <c r="L4134" t="e">
        <f>IF(AND(TimeSpend[[#This Row],[Personnel number]]&lt;&gt;"",TimeSpend[[#This Row],[Date]]&lt;&gt;""),Utilization!$J$2,"")</f>
        <v>#VALUE!</v>
      </c>
      <c r="M4134" t="e">
        <f>IF(AND(TimeSpend[[#This Row],[Personnel number]]&lt;&gt;"",TimeSpend[[#This Row],[Date]]&lt;&gt;""),TimeSpend[[#This Row],[Employee Name]],"")</f>
        <v>#VALUE!</v>
      </c>
      <c r="N4134" t="e">
        <f t="shared" si="128"/>
        <v>#VALUE!</v>
      </c>
      <c r="O4134" t="e">
        <f t="shared" si="129"/>
        <v>#VALUE!</v>
      </c>
      <c r="P4134" t="e">
        <f>IF(D4134&lt;&gt;"",VLOOKUP(D4134,Projects!B:C,2,0),"")</f>
        <v>#VALUE!</v>
      </c>
    </row>
    <row r="4135" spans="1:16" x14ac:dyDescent="0.25">
      <c r="A4135" t="e">
        <f>UPPER(IF(AND(TimeSpend[[#This Row],[Personnel number]]&lt;&gt;"",TimeSpend[[#This Row],[Date]]&lt;&gt;""),TimeSpend[[#This Row],[Personnel number]],""))</f>
        <v>#VALUE!</v>
      </c>
      <c r="B4135" s="85" t="e">
        <f>IF(AND(TimeSpend[[#This Row],[Personnel number]]&lt;&gt;"",TimeSpend[[#This Row],[Date]]&lt;&gt;""),TEXT(TimeSpend[[#This Row],[Date]],"[$-409]yyyyMMdd"),"")</f>
        <v>#VALUE!</v>
      </c>
      <c r="C4135" s="33" t="e">
        <f>IF(AND(TimeSpend[[#This Row],[Personnel number]]&lt;&gt;"",TimeSpend[[#This Row],[Date]]&lt;&gt;""),SUBSTITUTE(TimeSpend[[#This Row],[Hours]],",","."),"")</f>
        <v>#VALUE!</v>
      </c>
      <c r="D4135" t="e">
        <f>IF(AND(TimeSpend[[#This Row],[Personnel number]]&lt;&gt;"",TimeSpend[[#This Row],[Date]]&lt;&gt;""),TimeSpend[[#This Row],[Network]],"")</f>
        <v>#VALUE!</v>
      </c>
      <c r="E4135" t="e">
        <f>IF(AND(TimeSpend[[#This Row],[Personnel number]]&lt;&gt;"",TimeSpend[[#This Row],[Date]]&lt;&gt;""),TimeSpend[[#This Row],[Network Description]],"")</f>
        <v>#VALUE!</v>
      </c>
      <c r="F4135" t="e">
        <f>IF(AND(TimeSpend[[#This Row],[Personnel number]]&lt;&gt;"",TimeSpend[[#This Row],[Date]]&lt;&gt;""),TimeSpend[[#This Row],[Activity]],"")</f>
        <v>#VALUE!</v>
      </c>
      <c r="G4135" t="e">
        <f>IF(AND(TimeSpend[[#This Row],[Personnel number]]&lt;&gt;"",TimeSpend[[#This Row],[Date]]&lt;&gt;""),TimeSpend[[#This Row],[Activity description]],"")</f>
        <v>#VALUE!</v>
      </c>
      <c r="H4135" s="36" t="e">
        <f>IF(AND(TimeSpend[[#This Row],[Personnel number]]&lt;&gt;"",TimeSpend[[#This Row],[Date]]&lt;&gt;""),TimeSpend[[#This Row],[Start Time]],"")</f>
        <v>#VALUE!</v>
      </c>
      <c r="I4135" s="36" t="e">
        <f>IF(AND(TimeSpend[[#This Row],[Personnel number]]&lt;&gt;"",TimeSpend[[#This Row],[Date]]&lt;&gt;""),TimeSpend[[#This Row],[End Time]],"")</f>
        <v>#VALUE!</v>
      </c>
      <c r="J4135" t="e">
        <f>IF(AND(TimeSpend[[#This Row],[Personnel number]]&lt;&gt;"",TimeSpend[[#This Row],[Date]]&lt;&gt;""),TimeSpend[[#This Row],[Location]],"")</f>
        <v>#VALUE!</v>
      </c>
      <c r="K4135" t="e">
        <f>IF(AND(TimeSpend[[#This Row],[Personnel number]]&lt;&gt;"",TimeSpend[[#This Row],[Date]]&lt;&gt;""),TimeSpend[[#This Row],[Task]],"")</f>
        <v>#VALUE!</v>
      </c>
      <c r="L4135" t="e">
        <f>IF(AND(TimeSpend[[#This Row],[Personnel number]]&lt;&gt;"",TimeSpend[[#This Row],[Date]]&lt;&gt;""),Utilization!$J$2,"")</f>
        <v>#VALUE!</v>
      </c>
      <c r="M4135" t="e">
        <f>IF(AND(TimeSpend[[#This Row],[Personnel number]]&lt;&gt;"",TimeSpend[[#This Row],[Date]]&lt;&gt;""),TimeSpend[[#This Row],[Employee Name]],"")</f>
        <v>#VALUE!</v>
      </c>
      <c r="N4135" t="e">
        <f t="shared" si="128"/>
        <v>#VALUE!</v>
      </c>
      <c r="O4135" t="e">
        <f t="shared" si="129"/>
        <v>#VALUE!</v>
      </c>
      <c r="P4135" t="e">
        <f>IF(D4135&lt;&gt;"",VLOOKUP(D4135,Projects!B:C,2,0),"")</f>
        <v>#VALUE!</v>
      </c>
    </row>
    <row r="4136" spans="1:16" x14ac:dyDescent="0.25">
      <c r="A4136" t="e">
        <f>UPPER(IF(AND(TimeSpend[[#This Row],[Personnel number]]&lt;&gt;"",TimeSpend[[#This Row],[Date]]&lt;&gt;""),TimeSpend[[#This Row],[Personnel number]],""))</f>
        <v>#VALUE!</v>
      </c>
      <c r="B4136" s="85" t="e">
        <f>IF(AND(TimeSpend[[#This Row],[Personnel number]]&lt;&gt;"",TimeSpend[[#This Row],[Date]]&lt;&gt;""),TEXT(TimeSpend[[#This Row],[Date]],"[$-409]yyyyMMdd"),"")</f>
        <v>#VALUE!</v>
      </c>
      <c r="C4136" s="33" t="e">
        <f>IF(AND(TimeSpend[[#This Row],[Personnel number]]&lt;&gt;"",TimeSpend[[#This Row],[Date]]&lt;&gt;""),SUBSTITUTE(TimeSpend[[#This Row],[Hours]],",","."),"")</f>
        <v>#VALUE!</v>
      </c>
      <c r="D4136" t="e">
        <f>IF(AND(TimeSpend[[#This Row],[Personnel number]]&lt;&gt;"",TimeSpend[[#This Row],[Date]]&lt;&gt;""),TimeSpend[[#This Row],[Network]],"")</f>
        <v>#VALUE!</v>
      </c>
      <c r="E4136" t="e">
        <f>IF(AND(TimeSpend[[#This Row],[Personnel number]]&lt;&gt;"",TimeSpend[[#This Row],[Date]]&lt;&gt;""),TimeSpend[[#This Row],[Network Description]],"")</f>
        <v>#VALUE!</v>
      </c>
      <c r="F4136" t="e">
        <f>IF(AND(TimeSpend[[#This Row],[Personnel number]]&lt;&gt;"",TimeSpend[[#This Row],[Date]]&lt;&gt;""),TimeSpend[[#This Row],[Activity]],"")</f>
        <v>#VALUE!</v>
      </c>
      <c r="G4136" t="e">
        <f>IF(AND(TimeSpend[[#This Row],[Personnel number]]&lt;&gt;"",TimeSpend[[#This Row],[Date]]&lt;&gt;""),TimeSpend[[#This Row],[Activity description]],"")</f>
        <v>#VALUE!</v>
      </c>
      <c r="H4136" s="36" t="e">
        <f>IF(AND(TimeSpend[[#This Row],[Personnel number]]&lt;&gt;"",TimeSpend[[#This Row],[Date]]&lt;&gt;""),TimeSpend[[#This Row],[Start Time]],"")</f>
        <v>#VALUE!</v>
      </c>
      <c r="I4136" s="36" t="e">
        <f>IF(AND(TimeSpend[[#This Row],[Personnel number]]&lt;&gt;"",TimeSpend[[#This Row],[Date]]&lt;&gt;""),TimeSpend[[#This Row],[End Time]],"")</f>
        <v>#VALUE!</v>
      </c>
      <c r="J4136" t="e">
        <f>IF(AND(TimeSpend[[#This Row],[Personnel number]]&lt;&gt;"",TimeSpend[[#This Row],[Date]]&lt;&gt;""),TimeSpend[[#This Row],[Location]],"")</f>
        <v>#VALUE!</v>
      </c>
      <c r="K4136" t="e">
        <f>IF(AND(TimeSpend[[#This Row],[Personnel number]]&lt;&gt;"",TimeSpend[[#This Row],[Date]]&lt;&gt;""),TimeSpend[[#This Row],[Task]],"")</f>
        <v>#VALUE!</v>
      </c>
      <c r="L4136" t="e">
        <f>IF(AND(TimeSpend[[#This Row],[Personnel number]]&lt;&gt;"",TimeSpend[[#This Row],[Date]]&lt;&gt;""),Utilization!$J$2,"")</f>
        <v>#VALUE!</v>
      </c>
      <c r="M4136" t="e">
        <f>IF(AND(TimeSpend[[#This Row],[Personnel number]]&lt;&gt;"",TimeSpend[[#This Row],[Date]]&lt;&gt;""),TimeSpend[[#This Row],[Employee Name]],"")</f>
        <v>#VALUE!</v>
      </c>
      <c r="N4136" t="e">
        <f t="shared" si="128"/>
        <v>#VALUE!</v>
      </c>
      <c r="O4136" t="e">
        <f t="shared" si="129"/>
        <v>#VALUE!</v>
      </c>
      <c r="P4136" t="e">
        <f>IF(D4136&lt;&gt;"",VLOOKUP(D4136,Projects!B:C,2,0),"")</f>
        <v>#VALUE!</v>
      </c>
    </row>
    <row r="4137" spans="1:16" x14ac:dyDescent="0.25">
      <c r="A4137" t="e">
        <f>UPPER(IF(AND(TimeSpend[[#This Row],[Personnel number]]&lt;&gt;"",TimeSpend[[#This Row],[Date]]&lt;&gt;""),TimeSpend[[#This Row],[Personnel number]],""))</f>
        <v>#VALUE!</v>
      </c>
      <c r="B4137" s="85" t="e">
        <f>IF(AND(TimeSpend[[#This Row],[Personnel number]]&lt;&gt;"",TimeSpend[[#This Row],[Date]]&lt;&gt;""),TEXT(TimeSpend[[#This Row],[Date]],"[$-409]yyyyMMdd"),"")</f>
        <v>#VALUE!</v>
      </c>
      <c r="C4137" s="33" t="e">
        <f>IF(AND(TimeSpend[[#This Row],[Personnel number]]&lt;&gt;"",TimeSpend[[#This Row],[Date]]&lt;&gt;""),SUBSTITUTE(TimeSpend[[#This Row],[Hours]],",","."),"")</f>
        <v>#VALUE!</v>
      </c>
      <c r="D4137" t="e">
        <f>IF(AND(TimeSpend[[#This Row],[Personnel number]]&lt;&gt;"",TimeSpend[[#This Row],[Date]]&lt;&gt;""),TimeSpend[[#This Row],[Network]],"")</f>
        <v>#VALUE!</v>
      </c>
      <c r="E4137" t="e">
        <f>IF(AND(TimeSpend[[#This Row],[Personnel number]]&lt;&gt;"",TimeSpend[[#This Row],[Date]]&lt;&gt;""),TimeSpend[[#This Row],[Network Description]],"")</f>
        <v>#VALUE!</v>
      </c>
      <c r="F4137" t="e">
        <f>IF(AND(TimeSpend[[#This Row],[Personnel number]]&lt;&gt;"",TimeSpend[[#This Row],[Date]]&lt;&gt;""),TimeSpend[[#This Row],[Activity]],"")</f>
        <v>#VALUE!</v>
      </c>
      <c r="G4137" t="e">
        <f>IF(AND(TimeSpend[[#This Row],[Personnel number]]&lt;&gt;"",TimeSpend[[#This Row],[Date]]&lt;&gt;""),TimeSpend[[#This Row],[Activity description]],"")</f>
        <v>#VALUE!</v>
      </c>
      <c r="H4137" s="36" t="e">
        <f>IF(AND(TimeSpend[[#This Row],[Personnel number]]&lt;&gt;"",TimeSpend[[#This Row],[Date]]&lt;&gt;""),TimeSpend[[#This Row],[Start Time]],"")</f>
        <v>#VALUE!</v>
      </c>
      <c r="I4137" s="36" t="e">
        <f>IF(AND(TimeSpend[[#This Row],[Personnel number]]&lt;&gt;"",TimeSpend[[#This Row],[Date]]&lt;&gt;""),TimeSpend[[#This Row],[End Time]],"")</f>
        <v>#VALUE!</v>
      </c>
      <c r="J4137" t="e">
        <f>IF(AND(TimeSpend[[#This Row],[Personnel number]]&lt;&gt;"",TimeSpend[[#This Row],[Date]]&lt;&gt;""),TimeSpend[[#This Row],[Location]],"")</f>
        <v>#VALUE!</v>
      </c>
      <c r="K4137" t="e">
        <f>IF(AND(TimeSpend[[#This Row],[Personnel number]]&lt;&gt;"",TimeSpend[[#This Row],[Date]]&lt;&gt;""),TimeSpend[[#This Row],[Task]],"")</f>
        <v>#VALUE!</v>
      </c>
      <c r="L4137" t="e">
        <f>IF(AND(TimeSpend[[#This Row],[Personnel number]]&lt;&gt;"",TimeSpend[[#This Row],[Date]]&lt;&gt;""),Utilization!$J$2,"")</f>
        <v>#VALUE!</v>
      </c>
      <c r="M4137" t="e">
        <f>IF(AND(TimeSpend[[#This Row],[Personnel number]]&lt;&gt;"",TimeSpend[[#This Row],[Date]]&lt;&gt;""),TimeSpend[[#This Row],[Employee Name]],"")</f>
        <v>#VALUE!</v>
      </c>
      <c r="N4137" t="e">
        <f t="shared" si="128"/>
        <v>#VALUE!</v>
      </c>
      <c r="O4137" t="e">
        <f t="shared" si="129"/>
        <v>#VALUE!</v>
      </c>
      <c r="P4137" t="e">
        <f>IF(D4137&lt;&gt;"",VLOOKUP(D4137,Projects!B:C,2,0),"")</f>
        <v>#VALUE!</v>
      </c>
    </row>
    <row r="4138" spans="1:16" x14ac:dyDescent="0.25">
      <c r="A4138" t="e">
        <f>UPPER(IF(AND(TimeSpend[[#This Row],[Personnel number]]&lt;&gt;"",TimeSpend[[#This Row],[Date]]&lt;&gt;""),TimeSpend[[#This Row],[Personnel number]],""))</f>
        <v>#VALUE!</v>
      </c>
      <c r="B4138" s="85" t="e">
        <f>IF(AND(TimeSpend[[#This Row],[Personnel number]]&lt;&gt;"",TimeSpend[[#This Row],[Date]]&lt;&gt;""),TEXT(TimeSpend[[#This Row],[Date]],"[$-409]yyyyMMdd"),"")</f>
        <v>#VALUE!</v>
      </c>
      <c r="C4138" s="33" t="e">
        <f>IF(AND(TimeSpend[[#This Row],[Personnel number]]&lt;&gt;"",TimeSpend[[#This Row],[Date]]&lt;&gt;""),SUBSTITUTE(TimeSpend[[#This Row],[Hours]],",","."),"")</f>
        <v>#VALUE!</v>
      </c>
      <c r="D4138" t="e">
        <f>IF(AND(TimeSpend[[#This Row],[Personnel number]]&lt;&gt;"",TimeSpend[[#This Row],[Date]]&lt;&gt;""),TimeSpend[[#This Row],[Network]],"")</f>
        <v>#VALUE!</v>
      </c>
      <c r="E4138" t="e">
        <f>IF(AND(TimeSpend[[#This Row],[Personnel number]]&lt;&gt;"",TimeSpend[[#This Row],[Date]]&lt;&gt;""),TimeSpend[[#This Row],[Network Description]],"")</f>
        <v>#VALUE!</v>
      </c>
      <c r="F4138" t="e">
        <f>IF(AND(TimeSpend[[#This Row],[Personnel number]]&lt;&gt;"",TimeSpend[[#This Row],[Date]]&lt;&gt;""),TimeSpend[[#This Row],[Activity]],"")</f>
        <v>#VALUE!</v>
      </c>
      <c r="G4138" t="e">
        <f>IF(AND(TimeSpend[[#This Row],[Personnel number]]&lt;&gt;"",TimeSpend[[#This Row],[Date]]&lt;&gt;""),TimeSpend[[#This Row],[Activity description]],"")</f>
        <v>#VALUE!</v>
      </c>
      <c r="H4138" s="36" t="e">
        <f>IF(AND(TimeSpend[[#This Row],[Personnel number]]&lt;&gt;"",TimeSpend[[#This Row],[Date]]&lt;&gt;""),TimeSpend[[#This Row],[Start Time]],"")</f>
        <v>#VALUE!</v>
      </c>
      <c r="I4138" s="36" t="e">
        <f>IF(AND(TimeSpend[[#This Row],[Personnel number]]&lt;&gt;"",TimeSpend[[#This Row],[Date]]&lt;&gt;""),TimeSpend[[#This Row],[End Time]],"")</f>
        <v>#VALUE!</v>
      </c>
      <c r="J4138" t="e">
        <f>IF(AND(TimeSpend[[#This Row],[Personnel number]]&lt;&gt;"",TimeSpend[[#This Row],[Date]]&lt;&gt;""),TimeSpend[[#This Row],[Location]],"")</f>
        <v>#VALUE!</v>
      </c>
      <c r="K4138" t="e">
        <f>IF(AND(TimeSpend[[#This Row],[Personnel number]]&lt;&gt;"",TimeSpend[[#This Row],[Date]]&lt;&gt;""),TimeSpend[[#This Row],[Task]],"")</f>
        <v>#VALUE!</v>
      </c>
      <c r="L4138" t="e">
        <f>IF(AND(TimeSpend[[#This Row],[Personnel number]]&lt;&gt;"",TimeSpend[[#This Row],[Date]]&lt;&gt;""),Utilization!$J$2,"")</f>
        <v>#VALUE!</v>
      </c>
      <c r="M4138" t="e">
        <f>IF(AND(TimeSpend[[#This Row],[Personnel number]]&lt;&gt;"",TimeSpend[[#This Row],[Date]]&lt;&gt;""),TimeSpend[[#This Row],[Employee Name]],"")</f>
        <v>#VALUE!</v>
      </c>
      <c r="N4138" t="e">
        <f t="shared" si="128"/>
        <v>#VALUE!</v>
      </c>
      <c r="O4138" t="e">
        <f t="shared" si="129"/>
        <v>#VALUE!</v>
      </c>
      <c r="P4138" t="e">
        <f>IF(D4138&lt;&gt;"",VLOOKUP(D4138,Projects!B:C,2,0),"")</f>
        <v>#VALUE!</v>
      </c>
    </row>
    <row r="4139" spans="1:16" x14ac:dyDescent="0.25">
      <c r="A4139" t="e">
        <f>UPPER(IF(AND(TimeSpend[[#This Row],[Personnel number]]&lt;&gt;"",TimeSpend[[#This Row],[Date]]&lt;&gt;""),TimeSpend[[#This Row],[Personnel number]],""))</f>
        <v>#VALUE!</v>
      </c>
      <c r="B4139" s="85" t="e">
        <f>IF(AND(TimeSpend[[#This Row],[Personnel number]]&lt;&gt;"",TimeSpend[[#This Row],[Date]]&lt;&gt;""),TEXT(TimeSpend[[#This Row],[Date]],"[$-409]yyyyMMdd"),"")</f>
        <v>#VALUE!</v>
      </c>
      <c r="C4139" s="33" t="e">
        <f>IF(AND(TimeSpend[[#This Row],[Personnel number]]&lt;&gt;"",TimeSpend[[#This Row],[Date]]&lt;&gt;""),SUBSTITUTE(TimeSpend[[#This Row],[Hours]],",","."),"")</f>
        <v>#VALUE!</v>
      </c>
      <c r="D4139" t="e">
        <f>IF(AND(TimeSpend[[#This Row],[Personnel number]]&lt;&gt;"",TimeSpend[[#This Row],[Date]]&lt;&gt;""),TimeSpend[[#This Row],[Network]],"")</f>
        <v>#VALUE!</v>
      </c>
      <c r="E4139" t="e">
        <f>IF(AND(TimeSpend[[#This Row],[Personnel number]]&lt;&gt;"",TimeSpend[[#This Row],[Date]]&lt;&gt;""),TimeSpend[[#This Row],[Network Description]],"")</f>
        <v>#VALUE!</v>
      </c>
      <c r="F4139" t="e">
        <f>IF(AND(TimeSpend[[#This Row],[Personnel number]]&lt;&gt;"",TimeSpend[[#This Row],[Date]]&lt;&gt;""),TimeSpend[[#This Row],[Activity]],"")</f>
        <v>#VALUE!</v>
      </c>
      <c r="G4139" t="e">
        <f>IF(AND(TimeSpend[[#This Row],[Personnel number]]&lt;&gt;"",TimeSpend[[#This Row],[Date]]&lt;&gt;""),TimeSpend[[#This Row],[Activity description]],"")</f>
        <v>#VALUE!</v>
      </c>
      <c r="H4139" s="36" t="e">
        <f>IF(AND(TimeSpend[[#This Row],[Personnel number]]&lt;&gt;"",TimeSpend[[#This Row],[Date]]&lt;&gt;""),TimeSpend[[#This Row],[Start Time]],"")</f>
        <v>#VALUE!</v>
      </c>
      <c r="I4139" s="36" t="e">
        <f>IF(AND(TimeSpend[[#This Row],[Personnel number]]&lt;&gt;"",TimeSpend[[#This Row],[Date]]&lt;&gt;""),TimeSpend[[#This Row],[End Time]],"")</f>
        <v>#VALUE!</v>
      </c>
      <c r="J4139" t="e">
        <f>IF(AND(TimeSpend[[#This Row],[Personnel number]]&lt;&gt;"",TimeSpend[[#This Row],[Date]]&lt;&gt;""),TimeSpend[[#This Row],[Location]],"")</f>
        <v>#VALUE!</v>
      </c>
      <c r="K4139" t="e">
        <f>IF(AND(TimeSpend[[#This Row],[Personnel number]]&lt;&gt;"",TimeSpend[[#This Row],[Date]]&lt;&gt;""),TimeSpend[[#This Row],[Task]],"")</f>
        <v>#VALUE!</v>
      </c>
      <c r="L4139" t="e">
        <f>IF(AND(TimeSpend[[#This Row],[Personnel number]]&lt;&gt;"",TimeSpend[[#This Row],[Date]]&lt;&gt;""),Utilization!$J$2,"")</f>
        <v>#VALUE!</v>
      </c>
      <c r="M4139" t="e">
        <f>IF(AND(TimeSpend[[#This Row],[Personnel number]]&lt;&gt;"",TimeSpend[[#This Row],[Date]]&lt;&gt;""),TimeSpend[[#This Row],[Employee Name]],"")</f>
        <v>#VALUE!</v>
      </c>
      <c r="N4139" t="e">
        <f t="shared" si="128"/>
        <v>#VALUE!</v>
      </c>
      <c r="O4139" t="e">
        <f t="shared" si="129"/>
        <v>#VALUE!</v>
      </c>
      <c r="P4139" t="e">
        <f>IF(D4139&lt;&gt;"",VLOOKUP(D4139,Projects!B:C,2,0),"")</f>
        <v>#VALUE!</v>
      </c>
    </row>
    <row r="4140" spans="1:16" x14ac:dyDescent="0.25">
      <c r="A4140" t="e">
        <f>UPPER(IF(AND(TimeSpend[[#This Row],[Personnel number]]&lt;&gt;"",TimeSpend[[#This Row],[Date]]&lt;&gt;""),TimeSpend[[#This Row],[Personnel number]],""))</f>
        <v>#VALUE!</v>
      </c>
      <c r="B4140" s="85" t="e">
        <f>IF(AND(TimeSpend[[#This Row],[Personnel number]]&lt;&gt;"",TimeSpend[[#This Row],[Date]]&lt;&gt;""),TEXT(TimeSpend[[#This Row],[Date]],"[$-409]yyyyMMdd"),"")</f>
        <v>#VALUE!</v>
      </c>
      <c r="C4140" s="33" t="e">
        <f>IF(AND(TimeSpend[[#This Row],[Personnel number]]&lt;&gt;"",TimeSpend[[#This Row],[Date]]&lt;&gt;""),SUBSTITUTE(TimeSpend[[#This Row],[Hours]],",","."),"")</f>
        <v>#VALUE!</v>
      </c>
      <c r="D4140" t="e">
        <f>IF(AND(TimeSpend[[#This Row],[Personnel number]]&lt;&gt;"",TimeSpend[[#This Row],[Date]]&lt;&gt;""),TimeSpend[[#This Row],[Network]],"")</f>
        <v>#VALUE!</v>
      </c>
      <c r="E4140" t="e">
        <f>IF(AND(TimeSpend[[#This Row],[Personnel number]]&lt;&gt;"",TimeSpend[[#This Row],[Date]]&lt;&gt;""),TimeSpend[[#This Row],[Network Description]],"")</f>
        <v>#VALUE!</v>
      </c>
      <c r="F4140" t="e">
        <f>IF(AND(TimeSpend[[#This Row],[Personnel number]]&lt;&gt;"",TimeSpend[[#This Row],[Date]]&lt;&gt;""),TimeSpend[[#This Row],[Activity]],"")</f>
        <v>#VALUE!</v>
      </c>
      <c r="G4140" t="e">
        <f>IF(AND(TimeSpend[[#This Row],[Personnel number]]&lt;&gt;"",TimeSpend[[#This Row],[Date]]&lt;&gt;""),TimeSpend[[#This Row],[Activity description]],"")</f>
        <v>#VALUE!</v>
      </c>
      <c r="H4140" s="36" t="e">
        <f>IF(AND(TimeSpend[[#This Row],[Personnel number]]&lt;&gt;"",TimeSpend[[#This Row],[Date]]&lt;&gt;""),TimeSpend[[#This Row],[Start Time]],"")</f>
        <v>#VALUE!</v>
      </c>
      <c r="I4140" s="36" t="e">
        <f>IF(AND(TimeSpend[[#This Row],[Personnel number]]&lt;&gt;"",TimeSpend[[#This Row],[Date]]&lt;&gt;""),TimeSpend[[#This Row],[End Time]],"")</f>
        <v>#VALUE!</v>
      </c>
      <c r="J4140" t="e">
        <f>IF(AND(TimeSpend[[#This Row],[Personnel number]]&lt;&gt;"",TimeSpend[[#This Row],[Date]]&lt;&gt;""),TimeSpend[[#This Row],[Location]],"")</f>
        <v>#VALUE!</v>
      </c>
      <c r="K4140" t="e">
        <f>IF(AND(TimeSpend[[#This Row],[Personnel number]]&lt;&gt;"",TimeSpend[[#This Row],[Date]]&lt;&gt;""),TimeSpend[[#This Row],[Task]],"")</f>
        <v>#VALUE!</v>
      </c>
      <c r="L4140" t="e">
        <f>IF(AND(TimeSpend[[#This Row],[Personnel number]]&lt;&gt;"",TimeSpend[[#This Row],[Date]]&lt;&gt;""),Utilization!$J$2,"")</f>
        <v>#VALUE!</v>
      </c>
      <c r="M4140" t="e">
        <f>IF(AND(TimeSpend[[#This Row],[Personnel number]]&lt;&gt;"",TimeSpend[[#This Row],[Date]]&lt;&gt;""),TimeSpend[[#This Row],[Employee Name]],"")</f>
        <v>#VALUE!</v>
      </c>
      <c r="N4140" t="e">
        <f t="shared" si="128"/>
        <v>#VALUE!</v>
      </c>
      <c r="O4140" t="e">
        <f t="shared" si="129"/>
        <v>#VALUE!</v>
      </c>
      <c r="P4140" t="e">
        <f>IF(D4140&lt;&gt;"",VLOOKUP(D4140,Projects!B:C,2,0),"")</f>
        <v>#VALUE!</v>
      </c>
    </row>
    <row r="4141" spans="1:16" x14ac:dyDescent="0.25">
      <c r="A4141" t="e">
        <f>UPPER(IF(AND(TimeSpend[[#This Row],[Personnel number]]&lt;&gt;"",TimeSpend[[#This Row],[Date]]&lt;&gt;""),TimeSpend[[#This Row],[Personnel number]],""))</f>
        <v>#VALUE!</v>
      </c>
      <c r="B4141" s="85" t="e">
        <f>IF(AND(TimeSpend[[#This Row],[Personnel number]]&lt;&gt;"",TimeSpend[[#This Row],[Date]]&lt;&gt;""),TEXT(TimeSpend[[#This Row],[Date]],"[$-409]yyyyMMdd"),"")</f>
        <v>#VALUE!</v>
      </c>
      <c r="C4141" s="33" t="e">
        <f>IF(AND(TimeSpend[[#This Row],[Personnel number]]&lt;&gt;"",TimeSpend[[#This Row],[Date]]&lt;&gt;""),SUBSTITUTE(TimeSpend[[#This Row],[Hours]],",","."),"")</f>
        <v>#VALUE!</v>
      </c>
      <c r="D4141" t="e">
        <f>IF(AND(TimeSpend[[#This Row],[Personnel number]]&lt;&gt;"",TimeSpend[[#This Row],[Date]]&lt;&gt;""),TimeSpend[[#This Row],[Network]],"")</f>
        <v>#VALUE!</v>
      </c>
      <c r="E4141" t="e">
        <f>IF(AND(TimeSpend[[#This Row],[Personnel number]]&lt;&gt;"",TimeSpend[[#This Row],[Date]]&lt;&gt;""),TimeSpend[[#This Row],[Network Description]],"")</f>
        <v>#VALUE!</v>
      </c>
      <c r="F4141" t="e">
        <f>IF(AND(TimeSpend[[#This Row],[Personnel number]]&lt;&gt;"",TimeSpend[[#This Row],[Date]]&lt;&gt;""),TimeSpend[[#This Row],[Activity]],"")</f>
        <v>#VALUE!</v>
      </c>
      <c r="G4141" t="e">
        <f>IF(AND(TimeSpend[[#This Row],[Personnel number]]&lt;&gt;"",TimeSpend[[#This Row],[Date]]&lt;&gt;""),TimeSpend[[#This Row],[Activity description]],"")</f>
        <v>#VALUE!</v>
      </c>
      <c r="H4141" s="36" t="e">
        <f>IF(AND(TimeSpend[[#This Row],[Personnel number]]&lt;&gt;"",TimeSpend[[#This Row],[Date]]&lt;&gt;""),TimeSpend[[#This Row],[Start Time]],"")</f>
        <v>#VALUE!</v>
      </c>
      <c r="I4141" s="36" t="e">
        <f>IF(AND(TimeSpend[[#This Row],[Personnel number]]&lt;&gt;"",TimeSpend[[#This Row],[Date]]&lt;&gt;""),TimeSpend[[#This Row],[End Time]],"")</f>
        <v>#VALUE!</v>
      </c>
      <c r="J4141" t="e">
        <f>IF(AND(TimeSpend[[#This Row],[Personnel number]]&lt;&gt;"",TimeSpend[[#This Row],[Date]]&lt;&gt;""),TimeSpend[[#This Row],[Location]],"")</f>
        <v>#VALUE!</v>
      </c>
      <c r="K4141" t="e">
        <f>IF(AND(TimeSpend[[#This Row],[Personnel number]]&lt;&gt;"",TimeSpend[[#This Row],[Date]]&lt;&gt;""),TimeSpend[[#This Row],[Task]],"")</f>
        <v>#VALUE!</v>
      </c>
      <c r="L4141" t="e">
        <f>IF(AND(TimeSpend[[#This Row],[Personnel number]]&lt;&gt;"",TimeSpend[[#This Row],[Date]]&lt;&gt;""),Utilization!$J$2,"")</f>
        <v>#VALUE!</v>
      </c>
      <c r="M4141" t="e">
        <f>IF(AND(TimeSpend[[#This Row],[Personnel number]]&lt;&gt;"",TimeSpend[[#This Row],[Date]]&lt;&gt;""),TimeSpend[[#This Row],[Employee Name]],"")</f>
        <v>#VALUE!</v>
      </c>
      <c r="N4141" t="e">
        <f t="shared" si="128"/>
        <v>#VALUE!</v>
      </c>
      <c r="O4141" t="e">
        <f t="shared" si="129"/>
        <v>#VALUE!</v>
      </c>
      <c r="P4141" t="e">
        <f>IF(D4141&lt;&gt;"",VLOOKUP(D4141,Projects!B:C,2,0),"")</f>
        <v>#VALUE!</v>
      </c>
    </row>
    <row r="4142" spans="1:16" x14ac:dyDescent="0.25">
      <c r="A4142" t="e">
        <f>UPPER(IF(AND(TimeSpend[[#This Row],[Personnel number]]&lt;&gt;"",TimeSpend[[#This Row],[Date]]&lt;&gt;""),TimeSpend[[#This Row],[Personnel number]],""))</f>
        <v>#VALUE!</v>
      </c>
      <c r="B4142" s="85" t="e">
        <f>IF(AND(TimeSpend[[#This Row],[Personnel number]]&lt;&gt;"",TimeSpend[[#This Row],[Date]]&lt;&gt;""),TEXT(TimeSpend[[#This Row],[Date]],"[$-409]yyyyMMdd"),"")</f>
        <v>#VALUE!</v>
      </c>
      <c r="C4142" s="33" t="e">
        <f>IF(AND(TimeSpend[[#This Row],[Personnel number]]&lt;&gt;"",TimeSpend[[#This Row],[Date]]&lt;&gt;""),SUBSTITUTE(TimeSpend[[#This Row],[Hours]],",","."),"")</f>
        <v>#VALUE!</v>
      </c>
      <c r="D4142" t="e">
        <f>IF(AND(TimeSpend[[#This Row],[Personnel number]]&lt;&gt;"",TimeSpend[[#This Row],[Date]]&lt;&gt;""),TimeSpend[[#This Row],[Network]],"")</f>
        <v>#VALUE!</v>
      </c>
      <c r="E4142" t="e">
        <f>IF(AND(TimeSpend[[#This Row],[Personnel number]]&lt;&gt;"",TimeSpend[[#This Row],[Date]]&lt;&gt;""),TimeSpend[[#This Row],[Network Description]],"")</f>
        <v>#VALUE!</v>
      </c>
      <c r="F4142" t="e">
        <f>IF(AND(TimeSpend[[#This Row],[Personnel number]]&lt;&gt;"",TimeSpend[[#This Row],[Date]]&lt;&gt;""),TimeSpend[[#This Row],[Activity]],"")</f>
        <v>#VALUE!</v>
      </c>
      <c r="G4142" t="e">
        <f>IF(AND(TimeSpend[[#This Row],[Personnel number]]&lt;&gt;"",TimeSpend[[#This Row],[Date]]&lt;&gt;""),TimeSpend[[#This Row],[Activity description]],"")</f>
        <v>#VALUE!</v>
      </c>
      <c r="H4142" s="36" t="e">
        <f>IF(AND(TimeSpend[[#This Row],[Personnel number]]&lt;&gt;"",TimeSpend[[#This Row],[Date]]&lt;&gt;""),TimeSpend[[#This Row],[Start Time]],"")</f>
        <v>#VALUE!</v>
      </c>
      <c r="I4142" s="36" t="e">
        <f>IF(AND(TimeSpend[[#This Row],[Personnel number]]&lt;&gt;"",TimeSpend[[#This Row],[Date]]&lt;&gt;""),TimeSpend[[#This Row],[End Time]],"")</f>
        <v>#VALUE!</v>
      </c>
      <c r="J4142" t="e">
        <f>IF(AND(TimeSpend[[#This Row],[Personnel number]]&lt;&gt;"",TimeSpend[[#This Row],[Date]]&lt;&gt;""),TimeSpend[[#This Row],[Location]],"")</f>
        <v>#VALUE!</v>
      </c>
      <c r="K4142" t="e">
        <f>IF(AND(TimeSpend[[#This Row],[Personnel number]]&lt;&gt;"",TimeSpend[[#This Row],[Date]]&lt;&gt;""),TimeSpend[[#This Row],[Task]],"")</f>
        <v>#VALUE!</v>
      </c>
      <c r="L4142" t="e">
        <f>IF(AND(TimeSpend[[#This Row],[Personnel number]]&lt;&gt;"",TimeSpend[[#This Row],[Date]]&lt;&gt;""),Utilization!$J$2,"")</f>
        <v>#VALUE!</v>
      </c>
      <c r="M4142" t="e">
        <f>IF(AND(TimeSpend[[#This Row],[Personnel number]]&lt;&gt;"",TimeSpend[[#This Row],[Date]]&lt;&gt;""),TimeSpend[[#This Row],[Employee Name]],"")</f>
        <v>#VALUE!</v>
      </c>
      <c r="N4142" t="e">
        <f t="shared" si="128"/>
        <v>#VALUE!</v>
      </c>
      <c r="O4142" t="e">
        <f t="shared" si="129"/>
        <v>#VALUE!</v>
      </c>
      <c r="P4142" t="e">
        <f>IF(D4142&lt;&gt;"",VLOOKUP(D4142,Projects!B:C,2,0),"")</f>
        <v>#VALUE!</v>
      </c>
    </row>
    <row r="4143" spans="1:16" x14ac:dyDescent="0.25">
      <c r="A4143" t="e">
        <f>UPPER(IF(AND(TimeSpend[[#This Row],[Personnel number]]&lt;&gt;"",TimeSpend[[#This Row],[Date]]&lt;&gt;""),TimeSpend[[#This Row],[Personnel number]],""))</f>
        <v>#VALUE!</v>
      </c>
      <c r="B4143" s="85" t="e">
        <f>IF(AND(TimeSpend[[#This Row],[Personnel number]]&lt;&gt;"",TimeSpend[[#This Row],[Date]]&lt;&gt;""),TEXT(TimeSpend[[#This Row],[Date]],"[$-409]yyyyMMdd"),"")</f>
        <v>#VALUE!</v>
      </c>
      <c r="C4143" s="33" t="e">
        <f>IF(AND(TimeSpend[[#This Row],[Personnel number]]&lt;&gt;"",TimeSpend[[#This Row],[Date]]&lt;&gt;""),SUBSTITUTE(TimeSpend[[#This Row],[Hours]],",","."),"")</f>
        <v>#VALUE!</v>
      </c>
      <c r="D4143" t="e">
        <f>IF(AND(TimeSpend[[#This Row],[Personnel number]]&lt;&gt;"",TimeSpend[[#This Row],[Date]]&lt;&gt;""),TimeSpend[[#This Row],[Network]],"")</f>
        <v>#VALUE!</v>
      </c>
      <c r="E4143" t="e">
        <f>IF(AND(TimeSpend[[#This Row],[Personnel number]]&lt;&gt;"",TimeSpend[[#This Row],[Date]]&lt;&gt;""),TimeSpend[[#This Row],[Network Description]],"")</f>
        <v>#VALUE!</v>
      </c>
      <c r="F4143" t="e">
        <f>IF(AND(TimeSpend[[#This Row],[Personnel number]]&lt;&gt;"",TimeSpend[[#This Row],[Date]]&lt;&gt;""),TimeSpend[[#This Row],[Activity]],"")</f>
        <v>#VALUE!</v>
      </c>
      <c r="G4143" t="e">
        <f>IF(AND(TimeSpend[[#This Row],[Personnel number]]&lt;&gt;"",TimeSpend[[#This Row],[Date]]&lt;&gt;""),TimeSpend[[#This Row],[Activity description]],"")</f>
        <v>#VALUE!</v>
      </c>
      <c r="H4143" s="36" t="e">
        <f>IF(AND(TimeSpend[[#This Row],[Personnel number]]&lt;&gt;"",TimeSpend[[#This Row],[Date]]&lt;&gt;""),TimeSpend[[#This Row],[Start Time]],"")</f>
        <v>#VALUE!</v>
      </c>
      <c r="I4143" s="36" t="e">
        <f>IF(AND(TimeSpend[[#This Row],[Personnel number]]&lt;&gt;"",TimeSpend[[#This Row],[Date]]&lt;&gt;""),TimeSpend[[#This Row],[End Time]],"")</f>
        <v>#VALUE!</v>
      </c>
      <c r="J4143" t="e">
        <f>IF(AND(TimeSpend[[#This Row],[Personnel number]]&lt;&gt;"",TimeSpend[[#This Row],[Date]]&lt;&gt;""),TimeSpend[[#This Row],[Location]],"")</f>
        <v>#VALUE!</v>
      </c>
      <c r="K4143" t="e">
        <f>IF(AND(TimeSpend[[#This Row],[Personnel number]]&lt;&gt;"",TimeSpend[[#This Row],[Date]]&lt;&gt;""),TimeSpend[[#This Row],[Task]],"")</f>
        <v>#VALUE!</v>
      </c>
      <c r="L4143" t="e">
        <f>IF(AND(TimeSpend[[#This Row],[Personnel number]]&lt;&gt;"",TimeSpend[[#This Row],[Date]]&lt;&gt;""),Utilization!$J$2,"")</f>
        <v>#VALUE!</v>
      </c>
      <c r="M4143" t="e">
        <f>IF(AND(TimeSpend[[#This Row],[Personnel number]]&lt;&gt;"",TimeSpend[[#This Row],[Date]]&lt;&gt;""),TimeSpend[[#This Row],[Employee Name]],"")</f>
        <v>#VALUE!</v>
      </c>
      <c r="N4143" t="e">
        <f t="shared" si="128"/>
        <v>#VALUE!</v>
      </c>
      <c r="O4143" t="e">
        <f t="shared" si="129"/>
        <v>#VALUE!</v>
      </c>
      <c r="P4143" t="e">
        <f>IF(D4143&lt;&gt;"",VLOOKUP(D4143,Projects!B:C,2,0),"")</f>
        <v>#VALUE!</v>
      </c>
    </row>
    <row r="4144" spans="1:16" x14ac:dyDescent="0.25">
      <c r="A4144" t="e">
        <f>UPPER(IF(AND(TimeSpend[[#This Row],[Personnel number]]&lt;&gt;"",TimeSpend[[#This Row],[Date]]&lt;&gt;""),TimeSpend[[#This Row],[Personnel number]],""))</f>
        <v>#VALUE!</v>
      </c>
      <c r="B4144" s="85" t="e">
        <f>IF(AND(TimeSpend[[#This Row],[Personnel number]]&lt;&gt;"",TimeSpend[[#This Row],[Date]]&lt;&gt;""),TEXT(TimeSpend[[#This Row],[Date]],"[$-409]yyyyMMdd"),"")</f>
        <v>#VALUE!</v>
      </c>
      <c r="C4144" s="33" t="e">
        <f>IF(AND(TimeSpend[[#This Row],[Personnel number]]&lt;&gt;"",TimeSpend[[#This Row],[Date]]&lt;&gt;""),SUBSTITUTE(TimeSpend[[#This Row],[Hours]],",","."),"")</f>
        <v>#VALUE!</v>
      </c>
      <c r="D4144" t="e">
        <f>IF(AND(TimeSpend[[#This Row],[Personnel number]]&lt;&gt;"",TimeSpend[[#This Row],[Date]]&lt;&gt;""),TimeSpend[[#This Row],[Network]],"")</f>
        <v>#VALUE!</v>
      </c>
      <c r="E4144" t="e">
        <f>IF(AND(TimeSpend[[#This Row],[Personnel number]]&lt;&gt;"",TimeSpend[[#This Row],[Date]]&lt;&gt;""),TimeSpend[[#This Row],[Network Description]],"")</f>
        <v>#VALUE!</v>
      </c>
      <c r="F4144" t="e">
        <f>IF(AND(TimeSpend[[#This Row],[Personnel number]]&lt;&gt;"",TimeSpend[[#This Row],[Date]]&lt;&gt;""),TimeSpend[[#This Row],[Activity]],"")</f>
        <v>#VALUE!</v>
      </c>
      <c r="G4144" t="e">
        <f>IF(AND(TimeSpend[[#This Row],[Personnel number]]&lt;&gt;"",TimeSpend[[#This Row],[Date]]&lt;&gt;""),TimeSpend[[#This Row],[Activity description]],"")</f>
        <v>#VALUE!</v>
      </c>
      <c r="H4144" s="36" t="e">
        <f>IF(AND(TimeSpend[[#This Row],[Personnel number]]&lt;&gt;"",TimeSpend[[#This Row],[Date]]&lt;&gt;""),TimeSpend[[#This Row],[Start Time]],"")</f>
        <v>#VALUE!</v>
      </c>
      <c r="I4144" s="36" t="e">
        <f>IF(AND(TimeSpend[[#This Row],[Personnel number]]&lt;&gt;"",TimeSpend[[#This Row],[Date]]&lt;&gt;""),TimeSpend[[#This Row],[End Time]],"")</f>
        <v>#VALUE!</v>
      </c>
      <c r="J4144" t="e">
        <f>IF(AND(TimeSpend[[#This Row],[Personnel number]]&lt;&gt;"",TimeSpend[[#This Row],[Date]]&lt;&gt;""),TimeSpend[[#This Row],[Location]],"")</f>
        <v>#VALUE!</v>
      </c>
      <c r="K4144" t="e">
        <f>IF(AND(TimeSpend[[#This Row],[Personnel number]]&lt;&gt;"",TimeSpend[[#This Row],[Date]]&lt;&gt;""),TimeSpend[[#This Row],[Task]],"")</f>
        <v>#VALUE!</v>
      </c>
      <c r="L4144" t="e">
        <f>IF(AND(TimeSpend[[#This Row],[Personnel number]]&lt;&gt;"",TimeSpend[[#This Row],[Date]]&lt;&gt;""),Utilization!$J$2,"")</f>
        <v>#VALUE!</v>
      </c>
      <c r="M4144" t="e">
        <f>IF(AND(TimeSpend[[#This Row],[Personnel number]]&lt;&gt;"",TimeSpend[[#This Row],[Date]]&lt;&gt;""),TimeSpend[[#This Row],[Employee Name]],"")</f>
        <v>#VALUE!</v>
      </c>
      <c r="N4144" t="e">
        <f t="shared" si="128"/>
        <v>#VALUE!</v>
      </c>
      <c r="O4144" t="e">
        <f t="shared" si="129"/>
        <v>#VALUE!</v>
      </c>
      <c r="P4144" t="e">
        <f>IF(D4144&lt;&gt;"",VLOOKUP(D4144,Projects!B:C,2,0),"")</f>
        <v>#VALUE!</v>
      </c>
    </row>
    <row r="4145" spans="1:16" x14ac:dyDescent="0.25">
      <c r="A4145" t="e">
        <f>UPPER(IF(AND(TimeSpend[[#This Row],[Personnel number]]&lt;&gt;"",TimeSpend[[#This Row],[Date]]&lt;&gt;""),TimeSpend[[#This Row],[Personnel number]],""))</f>
        <v>#VALUE!</v>
      </c>
      <c r="B4145" s="85" t="e">
        <f>IF(AND(TimeSpend[[#This Row],[Personnel number]]&lt;&gt;"",TimeSpend[[#This Row],[Date]]&lt;&gt;""),TEXT(TimeSpend[[#This Row],[Date]],"[$-409]yyyyMMdd"),"")</f>
        <v>#VALUE!</v>
      </c>
      <c r="C4145" s="33" t="e">
        <f>IF(AND(TimeSpend[[#This Row],[Personnel number]]&lt;&gt;"",TimeSpend[[#This Row],[Date]]&lt;&gt;""),SUBSTITUTE(TimeSpend[[#This Row],[Hours]],",","."),"")</f>
        <v>#VALUE!</v>
      </c>
      <c r="D4145" t="e">
        <f>IF(AND(TimeSpend[[#This Row],[Personnel number]]&lt;&gt;"",TimeSpend[[#This Row],[Date]]&lt;&gt;""),TimeSpend[[#This Row],[Network]],"")</f>
        <v>#VALUE!</v>
      </c>
      <c r="E4145" t="e">
        <f>IF(AND(TimeSpend[[#This Row],[Personnel number]]&lt;&gt;"",TimeSpend[[#This Row],[Date]]&lt;&gt;""),TimeSpend[[#This Row],[Network Description]],"")</f>
        <v>#VALUE!</v>
      </c>
      <c r="F4145" t="e">
        <f>IF(AND(TimeSpend[[#This Row],[Personnel number]]&lt;&gt;"",TimeSpend[[#This Row],[Date]]&lt;&gt;""),TimeSpend[[#This Row],[Activity]],"")</f>
        <v>#VALUE!</v>
      </c>
      <c r="G4145" t="e">
        <f>IF(AND(TimeSpend[[#This Row],[Personnel number]]&lt;&gt;"",TimeSpend[[#This Row],[Date]]&lt;&gt;""),TimeSpend[[#This Row],[Activity description]],"")</f>
        <v>#VALUE!</v>
      </c>
      <c r="H4145" s="36" t="e">
        <f>IF(AND(TimeSpend[[#This Row],[Personnel number]]&lt;&gt;"",TimeSpend[[#This Row],[Date]]&lt;&gt;""),TimeSpend[[#This Row],[Start Time]],"")</f>
        <v>#VALUE!</v>
      </c>
      <c r="I4145" s="36" t="e">
        <f>IF(AND(TimeSpend[[#This Row],[Personnel number]]&lt;&gt;"",TimeSpend[[#This Row],[Date]]&lt;&gt;""),TimeSpend[[#This Row],[End Time]],"")</f>
        <v>#VALUE!</v>
      </c>
      <c r="J4145" t="e">
        <f>IF(AND(TimeSpend[[#This Row],[Personnel number]]&lt;&gt;"",TimeSpend[[#This Row],[Date]]&lt;&gt;""),TimeSpend[[#This Row],[Location]],"")</f>
        <v>#VALUE!</v>
      </c>
      <c r="K4145" t="e">
        <f>IF(AND(TimeSpend[[#This Row],[Personnel number]]&lt;&gt;"",TimeSpend[[#This Row],[Date]]&lt;&gt;""),TimeSpend[[#This Row],[Task]],"")</f>
        <v>#VALUE!</v>
      </c>
      <c r="L4145" t="e">
        <f>IF(AND(TimeSpend[[#This Row],[Personnel number]]&lt;&gt;"",TimeSpend[[#This Row],[Date]]&lt;&gt;""),Utilization!$J$2,"")</f>
        <v>#VALUE!</v>
      </c>
      <c r="M4145" t="e">
        <f>IF(AND(TimeSpend[[#This Row],[Personnel number]]&lt;&gt;"",TimeSpend[[#This Row],[Date]]&lt;&gt;""),TimeSpend[[#This Row],[Employee Name]],"")</f>
        <v>#VALUE!</v>
      </c>
      <c r="N4145" t="e">
        <f t="shared" si="128"/>
        <v>#VALUE!</v>
      </c>
      <c r="O4145" t="e">
        <f t="shared" si="129"/>
        <v>#VALUE!</v>
      </c>
      <c r="P4145" t="e">
        <f>IF(D4145&lt;&gt;"",VLOOKUP(D4145,Projects!B:C,2,0),"")</f>
        <v>#VALUE!</v>
      </c>
    </row>
    <row r="4146" spans="1:16" x14ac:dyDescent="0.25">
      <c r="A4146" t="e">
        <f>UPPER(IF(AND(TimeSpend[[#This Row],[Personnel number]]&lt;&gt;"",TimeSpend[[#This Row],[Date]]&lt;&gt;""),TimeSpend[[#This Row],[Personnel number]],""))</f>
        <v>#VALUE!</v>
      </c>
      <c r="B4146" s="85" t="e">
        <f>IF(AND(TimeSpend[[#This Row],[Personnel number]]&lt;&gt;"",TimeSpend[[#This Row],[Date]]&lt;&gt;""),TEXT(TimeSpend[[#This Row],[Date]],"[$-409]yyyyMMdd"),"")</f>
        <v>#VALUE!</v>
      </c>
      <c r="C4146" s="33" t="e">
        <f>IF(AND(TimeSpend[[#This Row],[Personnel number]]&lt;&gt;"",TimeSpend[[#This Row],[Date]]&lt;&gt;""),SUBSTITUTE(TimeSpend[[#This Row],[Hours]],",","."),"")</f>
        <v>#VALUE!</v>
      </c>
      <c r="D4146" t="e">
        <f>IF(AND(TimeSpend[[#This Row],[Personnel number]]&lt;&gt;"",TimeSpend[[#This Row],[Date]]&lt;&gt;""),TimeSpend[[#This Row],[Network]],"")</f>
        <v>#VALUE!</v>
      </c>
      <c r="E4146" t="e">
        <f>IF(AND(TimeSpend[[#This Row],[Personnel number]]&lt;&gt;"",TimeSpend[[#This Row],[Date]]&lt;&gt;""),TimeSpend[[#This Row],[Network Description]],"")</f>
        <v>#VALUE!</v>
      </c>
      <c r="F4146" t="e">
        <f>IF(AND(TimeSpend[[#This Row],[Personnel number]]&lt;&gt;"",TimeSpend[[#This Row],[Date]]&lt;&gt;""),TimeSpend[[#This Row],[Activity]],"")</f>
        <v>#VALUE!</v>
      </c>
      <c r="G4146" t="e">
        <f>IF(AND(TimeSpend[[#This Row],[Personnel number]]&lt;&gt;"",TimeSpend[[#This Row],[Date]]&lt;&gt;""),TimeSpend[[#This Row],[Activity description]],"")</f>
        <v>#VALUE!</v>
      </c>
      <c r="H4146" s="36" t="e">
        <f>IF(AND(TimeSpend[[#This Row],[Personnel number]]&lt;&gt;"",TimeSpend[[#This Row],[Date]]&lt;&gt;""),TimeSpend[[#This Row],[Start Time]],"")</f>
        <v>#VALUE!</v>
      </c>
      <c r="I4146" s="36" t="e">
        <f>IF(AND(TimeSpend[[#This Row],[Personnel number]]&lt;&gt;"",TimeSpend[[#This Row],[Date]]&lt;&gt;""),TimeSpend[[#This Row],[End Time]],"")</f>
        <v>#VALUE!</v>
      </c>
      <c r="J4146" t="e">
        <f>IF(AND(TimeSpend[[#This Row],[Personnel number]]&lt;&gt;"",TimeSpend[[#This Row],[Date]]&lt;&gt;""),TimeSpend[[#This Row],[Location]],"")</f>
        <v>#VALUE!</v>
      </c>
      <c r="K4146" t="e">
        <f>IF(AND(TimeSpend[[#This Row],[Personnel number]]&lt;&gt;"",TimeSpend[[#This Row],[Date]]&lt;&gt;""),TimeSpend[[#This Row],[Task]],"")</f>
        <v>#VALUE!</v>
      </c>
      <c r="L4146" t="e">
        <f>IF(AND(TimeSpend[[#This Row],[Personnel number]]&lt;&gt;"",TimeSpend[[#This Row],[Date]]&lt;&gt;""),Utilization!$J$2,"")</f>
        <v>#VALUE!</v>
      </c>
      <c r="M4146" t="e">
        <f>IF(AND(TimeSpend[[#This Row],[Personnel number]]&lt;&gt;"",TimeSpend[[#This Row],[Date]]&lt;&gt;""),TimeSpend[[#This Row],[Employee Name]],"")</f>
        <v>#VALUE!</v>
      </c>
      <c r="N4146" t="e">
        <f t="shared" si="128"/>
        <v>#VALUE!</v>
      </c>
      <c r="O4146" t="e">
        <f t="shared" si="129"/>
        <v>#VALUE!</v>
      </c>
      <c r="P4146" t="e">
        <f>IF(D4146&lt;&gt;"",VLOOKUP(D4146,Projects!B:C,2,0),"")</f>
        <v>#VALUE!</v>
      </c>
    </row>
    <row r="4147" spans="1:16" x14ac:dyDescent="0.25">
      <c r="A4147" t="e">
        <f>UPPER(IF(AND(TimeSpend[[#This Row],[Personnel number]]&lt;&gt;"",TimeSpend[[#This Row],[Date]]&lt;&gt;""),TimeSpend[[#This Row],[Personnel number]],""))</f>
        <v>#VALUE!</v>
      </c>
      <c r="B4147" s="85" t="e">
        <f>IF(AND(TimeSpend[[#This Row],[Personnel number]]&lt;&gt;"",TimeSpend[[#This Row],[Date]]&lt;&gt;""),TEXT(TimeSpend[[#This Row],[Date]],"[$-409]yyyyMMdd"),"")</f>
        <v>#VALUE!</v>
      </c>
      <c r="C4147" s="33" t="e">
        <f>IF(AND(TimeSpend[[#This Row],[Personnel number]]&lt;&gt;"",TimeSpend[[#This Row],[Date]]&lt;&gt;""),SUBSTITUTE(TimeSpend[[#This Row],[Hours]],",","."),"")</f>
        <v>#VALUE!</v>
      </c>
      <c r="D4147" t="e">
        <f>IF(AND(TimeSpend[[#This Row],[Personnel number]]&lt;&gt;"",TimeSpend[[#This Row],[Date]]&lt;&gt;""),TimeSpend[[#This Row],[Network]],"")</f>
        <v>#VALUE!</v>
      </c>
      <c r="E4147" t="e">
        <f>IF(AND(TimeSpend[[#This Row],[Personnel number]]&lt;&gt;"",TimeSpend[[#This Row],[Date]]&lt;&gt;""),TimeSpend[[#This Row],[Network Description]],"")</f>
        <v>#VALUE!</v>
      </c>
      <c r="F4147" t="e">
        <f>IF(AND(TimeSpend[[#This Row],[Personnel number]]&lt;&gt;"",TimeSpend[[#This Row],[Date]]&lt;&gt;""),TimeSpend[[#This Row],[Activity]],"")</f>
        <v>#VALUE!</v>
      </c>
      <c r="G4147" t="e">
        <f>IF(AND(TimeSpend[[#This Row],[Personnel number]]&lt;&gt;"",TimeSpend[[#This Row],[Date]]&lt;&gt;""),TimeSpend[[#This Row],[Activity description]],"")</f>
        <v>#VALUE!</v>
      </c>
      <c r="H4147" s="36" t="e">
        <f>IF(AND(TimeSpend[[#This Row],[Personnel number]]&lt;&gt;"",TimeSpend[[#This Row],[Date]]&lt;&gt;""),TimeSpend[[#This Row],[Start Time]],"")</f>
        <v>#VALUE!</v>
      </c>
      <c r="I4147" s="36" t="e">
        <f>IF(AND(TimeSpend[[#This Row],[Personnel number]]&lt;&gt;"",TimeSpend[[#This Row],[Date]]&lt;&gt;""),TimeSpend[[#This Row],[End Time]],"")</f>
        <v>#VALUE!</v>
      </c>
      <c r="J4147" t="e">
        <f>IF(AND(TimeSpend[[#This Row],[Personnel number]]&lt;&gt;"",TimeSpend[[#This Row],[Date]]&lt;&gt;""),TimeSpend[[#This Row],[Location]],"")</f>
        <v>#VALUE!</v>
      </c>
      <c r="K4147" t="e">
        <f>IF(AND(TimeSpend[[#This Row],[Personnel number]]&lt;&gt;"",TimeSpend[[#This Row],[Date]]&lt;&gt;""),TimeSpend[[#This Row],[Task]],"")</f>
        <v>#VALUE!</v>
      </c>
      <c r="L4147" t="e">
        <f>IF(AND(TimeSpend[[#This Row],[Personnel number]]&lt;&gt;"",TimeSpend[[#This Row],[Date]]&lt;&gt;""),Utilization!$J$2,"")</f>
        <v>#VALUE!</v>
      </c>
      <c r="M4147" t="e">
        <f>IF(AND(TimeSpend[[#This Row],[Personnel number]]&lt;&gt;"",TimeSpend[[#This Row],[Date]]&lt;&gt;""),TimeSpend[[#This Row],[Employee Name]],"")</f>
        <v>#VALUE!</v>
      </c>
      <c r="N4147" t="e">
        <f t="shared" si="128"/>
        <v>#VALUE!</v>
      </c>
      <c r="O4147" t="e">
        <f t="shared" si="129"/>
        <v>#VALUE!</v>
      </c>
      <c r="P4147" t="e">
        <f>IF(D4147&lt;&gt;"",VLOOKUP(D4147,Projects!B:C,2,0),"")</f>
        <v>#VALUE!</v>
      </c>
    </row>
    <row r="4148" spans="1:16" x14ac:dyDescent="0.25">
      <c r="A4148" t="e">
        <f>UPPER(IF(AND(TimeSpend[[#This Row],[Personnel number]]&lt;&gt;"",TimeSpend[[#This Row],[Date]]&lt;&gt;""),TimeSpend[[#This Row],[Personnel number]],""))</f>
        <v>#VALUE!</v>
      </c>
      <c r="B4148" s="85" t="e">
        <f>IF(AND(TimeSpend[[#This Row],[Personnel number]]&lt;&gt;"",TimeSpend[[#This Row],[Date]]&lt;&gt;""),TEXT(TimeSpend[[#This Row],[Date]],"[$-409]yyyyMMdd"),"")</f>
        <v>#VALUE!</v>
      </c>
      <c r="C4148" s="33" t="e">
        <f>IF(AND(TimeSpend[[#This Row],[Personnel number]]&lt;&gt;"",TimeSpend[[#This Row],[Date]]&lt;&gt;""),SUBSTITUTE(TimeSpend[[#This Row],[Hours]],",","."),"")</f>
        <v>#VALUE!</v>
      </c>
      <c r="D4148" t="e">
        <f>IF(AND(TimeSpend[[#This Row],[Personnel number]]&lt;&gt;"",TimeSpend[[#This Row],[Date]]&lt;&gt;""),TimeSpend[[#This Row],[Network]],"")</f>
        <v>#VALUE!</v>
      </c>
      <c r="E4148" t="e">
        <f>IF(AND(TimeSpend[[#This Row],[Personnel number]]&lt;&gt;"",TimeSpend[[#This Row],[Date]]&lt;&gt;""),TimeSpend[[#This Row],[Network Description]],"")</f>
        <v>#VALUE!</v>
      </c>
      <c r="F4148" t="e">
        <f>IF(AND(TimeSpend[[#This Row],[Personnel number]]&lt;&gt;"",TimeSpend[[#This Row],[Date]]&lt;&gt;""),TimeSpend[[#This Row],[Activity]],"")</f>
        <v>#VALUE!</v>
      </c>
      <c r="G4148" t="e">
        <f>IF(AND(TimeSpend[[#This Row],[Personnel number]]&lt;&gt;"",TimeSpend[[#This Row],[Date]]&lt;&gt;""),TimeSpend[[#This Row],[Activity description]],"")</f>
        <v>#VALUE!</v>
      </c>
      <c r="H4148" s="36" t="e">
        <f>IF(AND(TimeSpend[[#This Row],[Personnel number]]&lt;&gt;"",TimeSpend[[#This Row],[Date]]&lt;&gt;""),TimeSpend[[#This Row],[Start Time]],"")</f>
        <v>#VALUE!</v>
      </c>
      <c r="I4148" s="36" t="e">
        <f>IF(AND(TimeSpend[[#This Row],[Personnel number]]&lt;&gt;"",TimeSpend[[#This Row],[Date]]&lt;&gt;""),TimeSpend[[#This Row],[End Time]],"")</f>
        <v>#VALUE!</v>
      </c>
      <c r="J4148" t="e">
        <f>IF(AND(TimeSpend[[#This Row],[Personnel number]]&lt;&gt;"",TimeSpend[[#This Row],[Date]]&lt;&gt;""),TimeSpend[[#This Row],[Location]],"")</f>
        <v>#VALUE!</v>
      </c>
      <c r="K4148" t="e">
        <f>IF(AND(TimeSpend[[#This Row],[Personnel number]]&lt;&gt;"",TimeSpend[[#This Row],[Date]]&lt;&gt;""),TimeSpend[[#This Row],[Task]],"")</f>
        <v>#VALUE!</v>
      </c>
      <c r="L4148" t="e">
        <f>IF(AND(TimeSpend[[#This Row],[Personnel number]]&lt;&gt;"",TimeSpend[[#This Row],[Date]]&lt;&gt;""),Utilization!$J$2,"")</f>
        <v>#VALUE!</v>
      </c>
      <c r="M4148" t="e">
        <f>IF(AND(TimeSpend[[#This Row],[Personnel number]]&lt;&gt;"",TimeSpend[[#This Row],[Date]]&lt;&gt;""),TimeSpend[[#This Row],[Employee Name]],"")</f>
        <v>#VALUE!</v>
      </c>
      <c r="N4148" t="e">
        <f t="shared" si="128"/>
        <v>#VALUE!</v>
      </c>
      <c r="O4148" t="e">
        <f t="shared" si="129"/>
        <v>#VALUE!</v>
      </c>
      <c r="P4148" t="e">
        <f>IF(D4148&lt;&gt;"",VLOOKUP(D4148,Projects!B:C,2,0),"")</f>
        <v>#VALUE!</v>
      </c>
    </row>
    <row r="4149" spans="1:16" x14ac:dyDescent="0.25">
      <c r="A4149" t="e">
        <f>UPPER(IF(AND(TimeSpend[[#This Row],[Personnel number]]&lt;&gt;"",TimeSpend[[#This Row],[Date]]&lt;&gt;""),TimeSpend[[#This Row],[Personnel number]],""))</f>
        <v>#VALUE!</v>
      </c>
      <c r="B4149" s="85" t="e">
        <f>IF(AND(TimeSpend[[#This Row],[Personnel number]]&lt;&gt;"",TimeSpend[[#This Row],[Date]]&lt;&gt;""),TEXT(TimeSpend[[#This Row],[Date]],"[$-409]yyyyMMdd"),"")</f>
        <v>#VALUE!</v>
      </c>
      <c r="C4149" s="33" t="e">
        <f>IF(AND(TimeSpend[[#This Row],[Personnel number]]&lt;&gt;"",TimeSpend[[#This Row],[Date]]&lt;&gt;""),SUBSTITUTE(TimeSpend[[#This Row],[Hours]],",","."),"")</f>
        <v>#VALUE!</v>
      </c>
      <c r="D4149" t="e">
        <f>IF(AND(TimeSpend[[#This Row],[Personnel number]]&lt;&gt;"",TimeSpend[[#This Row],[Date]]&lt;&gt;""),TimeSpend[[#This Row],[Network]],"")</f>
        <v>#VALUE!</v>
      </c>
      <c r="E4149" t="e">
        <f>IF(AND(TimeSpend[[#This Row],[Personnel number]]&lt;&gt;"",TimeSpend[[#This Row],[Date]]&lt;&gt;""),TimeSpend[[#This Row],[Network Description]],"")</f>
        <v>#VALUE!</v>
      </c>
      <c r="F4149" t="e">
        <f>IF(AND(TimeSpend[[#This Row],[Personnel number]]&lt;&gt;"",TimeSpend[[#This Row],[Date]]&lt;&gt;""),TimeSpend[[#This Row],[Activity]],"")</f>
        <v>#VALUE!</v>
      </c>
      <c r="G4149" t="e">
        <f>IF(AND(TimeSpend[[#This Row],[Personnel number]]&lt;&gt;"",TimeSpend[[#This Row],[Date]]&lt;&gt;""),TimeSpend[[#This Row],[Activity description]],"")</f>
        <v>#VALUE!</v>
      </c>
      <c r="H4149" s="36" t="e">
        <f>IF(AND(TimeSpend[[#This Row],[Personnel number]]&lt;&gt;"",TimeSpend[[#This Row],[Date]]&lt;&gt;""),TimeSpend[[#This Row],[Start Time]],"")</f>
        <v>#VALUE!</v>
      </c>
      <c r="I4149" s="36" t="e">
        <f>IF(AND(TimeSpend[[#This Row],[Personnel number]]&lt;&gt;"",TimeSpend[[#This Row],[Date]]&lt;&gt;""),TimeSpend[[#This Row],[End Time]],"")</f>
        <v>#VALUE!</v>
      </c>
      <c r="J4149" t="e">
        <f>IF(AND(TimeSpend[[#This Row],[Personnel number]]&lt;&gt;"",TimeSpend[[#This Row],[Date]]&lt;&gt;""),TimeSpend[[#This Row],[Location]],"")</f>
        <v>#VALUE!</v>
      </c>
      <c r="K4149" t="e">
        <f>IF(AND(TimeSpend[[#This Row],[Personnel number]]&lt;&gt;"",TimeSpend[[#This Row],[Date]]&lt;&gt;""),TimeSpend[[#This Row],[Task]],"")</f>
        <v>#VALUE!</v>
      </c>
      <c r="L4149" t="e">
        <f>IF(AND(TimeSpend[[#This Row],[Personnel number]]&lt;&gt;"",TimeSpend[[#This Row],[Date]]&lt;&gt;""),Utilization!$J$2,"")</f>
        <v>#VALUE!</v>
      </c>
      <c r="M4149" t="e">
        <f>IF(AND(TimeSpend[[#This Row],[Personnel number]]&lt;&gt;"",TimeSpend[[#This Row],[Date]]&lt;&gt;""),TimeSpend[[#This Row],[Employee Name]],"")</f>
        <v>#VALUE!</v>
      </c>
      <c r="N4149" t="e">
        <f t="shared" si="128"/>
        <v>#VALUE!</v>
      </c>
      <c r="O4149" t="e">
        <f t="shared" si="129"/>
        <v>#VALUE!</v>
      </c>
      <c r="P4149" t="e">
        <f>IF(D4149&lt;&gt;"",VLOOKUP(D4149,Projects!B:C,2,0),"")</f>
        <v>#VALUE!</v>
      </c>
    </row>
    <row r="4150" spans="1:16" x14ac:dyDescent="0.25">
      <c r="A4150" t="e">
        <f>UPPER(IF(AND(TimeSpend[[#This Row],[Personnel number]]&lt;&gt;"",TimeSpend[[#This Row],[Date]]&lt;&gt;""),TimeSpend[[#This Row],[Personnel number]],""))</f>
        <v>#VALUE!</v>
      </c>
      <c r="B4150" s="85" t="e">
        <f>IF(AND(TimeSpend[[#This Row],[Personnel number]]&lt;&gt;"",TimeSpend[[#This Row],[Date]]&lt;&gt;""),TEXT(TimeSpend[[#This Row],[Date]],"[$-409]yyyyMMdd"),"")</f>
        <v>#VALUE!</v>
      </c>
      <c r="C4150" s="33" t="e">
        <f>IF(AND(TimeSpend[[#This Row],[Personnel number]]&lt;&gt;"",TimeSpend[[#This Row],[Date]]&lt;&gt;""),SUBSTITUTE(TimeSpend[[#This Row],[Hours]],",","."),"")</f>
        <v>#VALUE!</v>
      </c>
      <c r="D4150" t="e">
        <f>IF(AND(TimeSpend[[#This Row],[Personnel number]]&lt;&gt;"",TimeSpend[[#This Row],[Date]]&lt;&gt;""),TimeSpend[[#This Row],[Network]],"")</f>
        <v>#VALUE!</v>
      </c>
      <c r="E4150" t="e">
        <f>IF(AND(TimeSpend[[#This Row],[Personnel number]]&lt;&gt;"",TimeSpend[[#This Row],[Date]]&lt;&gt;""),TimeSpend[[#This Row],[Network Description]],"")</f>
        <v>#VALUE!</v>
      </c>
      <c r="F4150" t="e">
        <f>IF(AND(TimeSpend[[#This Row],[Personnel number]]&lt;&gt;"",TimeSpend[[#This Row],[Date]]&lt;&gt;""),TimeSpend[[#This Row],[Activity]],"")</f>
        <v>#VALUE!</v>
      </c>
      <c r="G4150" t="e">
        <f>IF(AND(TimeSpend[[#This Row],[Personnel number]]&lt;&gt;"",TimeSpend[[#This Row],[Date]]&lt;&gt;""),TimeSpend[[#This Row],[Activity description]],"")</f>
        <v>#VALUE!</v>
      </c>
      <c r="H4150" s="36" t="e">
        <f>IF(AND(TimeSpend[[#This Row],[Personnel number]]&lt;&gt;"",TimeSpend[[#This Row],[Date]]&lt;&gt;""),TimeSpend[[#This Row],[Start Time]],"")</f>
        <v>#VALUE!</v>
      </c>
      <c r="I4150" s="36" t="e">
        <f>IF(AND(TimeSpend[[#This Row],[Personnel number]]&lt;&gt;"",TimeSpend[[#This Row],[Date]]&lt;&gt;""),TimeSpend[[#This Row],[End Time]],"")</f>
        <v>#VALUE!</v>
      </c>
      <c r="J4150" t="e">
        <f>IF(AND(TimeSpend[[#This Row],[Personnel number]]&lt;&gt;"",TimeSpend[[#This Row],[Date]]&lt;&gt;""),TimeSpend[[#This Row],[Location]],"")</f>
        <v>#VALUE!</v>
      </c>
      <c r="K4150" t="e">
        <f>IF(AND(TimeSpend[[#This Row],[Personnel number]]&lt;&gt;"",TimeSpend[[#This Row],[Date]]&lt;&gt;""),TimeSpend[[#This Row],[Task]],"")</f>
        <v>#VALUE!</v>
      </c>
      <c r="L4150" t="e">
        <f>IF(AND(TimeSpend[[#This Row],[Personnel number]]&lt;&gt;"",TimeSpend[[#This Row],[Date]]&lt;&gt;""),Utilization!$J$2,"")</f>
        <v>#VALUE!</v>
      </c>
      <c r="M4150" t="e">
        <f>IF(AND(TimeSpend[[#This Row],[Personnel number]]&lt;&gt;"",TimeSpend[[#This Row],[Date]]&lt;&gt;""),TimeSpend[[#This Row],[Employee Name]],"")</f>
        <v>#VALUE!</v>
      </c>
      <c r="N4150" t="e">
        <f t="shared" si="128"/>
        <v>#VALUE!</v>
      </c>
      <c r="O4150" t="e">
        <f t="shared" si="129"/>
        <v>#VALUE!</v>
      </c>
      <c r="P4150" t="e">
        <f>IF(D4150&lt;&gt;"",VLOOKUP(D4150,Projects!B:C,2,0),"")</f>
        <v>#VALUE!</v>
      </c>
    </row>
    <row r="4151" spans="1:16" x14ac:dyDescent="0.25">
      <c r="A4151" t="e">
        <f>UPPER(IF(AND(TimeSpend[[#This Row],[Personnel number]]&lt;&gt;"",TimeSpend[[#This Row],[Date]]&lt;&gt;""),TimeSpend[[#This Row],[Personnel number]],""))</f>
        <v>#VALUE!</v>
      </c>
      <c r="B4151" s="85" t="e">
        <f>IF(AND(TimeSpend[[#This Row],[Personnel number]]&lt;&gt;"",TimeSpend[[#This Row],[Date]]&lt;&gt;""),TEXT(TimeSpend[[#This Row],[Date]],"[$-409]yyyyMMdd"),"")</f>
        <v>#VALUE!</v>
      </c>
      <c r="C4151" s="33" t="e">
        <f>IF(AND(TimeSpend[[#This Row],[Personnel number]]&lt;&gt;"",TimeSpend[[#This Row],[Date]]&lt;&gt;""),SUBSTITUTE(TimeSpend[[#This Row],[Hours]],",","."),"")</f>
        <v>#VALUE!</v>
      </c>
      <c r="D4151" t="e">
        <f>IF(AND(TimeSpend[[#This Row],[Personnel number]]&lt;&gt;"",TimeSpend[[#This Row],[Date]]&lt;&gt;""),TimeSpend[[#This Row],[Network]],"")</f>
        <v>#VALUE!</v>
      </c>
      <c r="E4151" t="e">
        <f>IF(AND(TimeSpend[[#This Row],[Personnel number]]&lt;&gt;"",TimeSpend[[#This Row],[Date]]&lt;&gt;""),TimeSpend[[#This Row],[Network Description]],"")</f>
        <v>#VALUE!</v>
      </c>
      <c r="F4151" t="e">
        <f>IF(AND(TimeSpend[[#This Row],[Personnel number]]&lt;&gt;"",TimeSpend[[#This Row],[Date]]&lt;&gt;""),TimeSpend[[#This Row],[Activity]],"")</f>
        <v>#VALUE!</v>
      </c>
      <c r="G4151" t="e">
        <f>IF(AND(TimeSpend[[#This Row],[Personnel number]]&lt;&gt;"",TimeSpend[[#This Row],[Date]]&lt;&gt;""),TimeSpend[[#This Row],[Activity description]],"")</f>
        <v>#VALUE!</v>
      </c>
      <c r="H4151" s="36" t="e">
        <f>IF(AND(TimeSpend[[#This Row],[Personnel number]]&lt;&gt;"",TimeSpend[[#This Row],[Date]]&lt;&gt;""),TimeSpend[[#This Row],[Start Time]],"")</f>
        <v>#VALUE!</v>
      </c>
      <c r="I4151" s="36" t="e">
        <f>IF(AND(TimeSpend[[#This Row],[Personnel number]]&lt;&gt;"",TimeSpend[[#This Row],[Date]]&lt;&gt;""),TimeSpend[[#This Row],[End Time]],"")</f>
        <v>#VALUE!</v>
      </c>
      <c r="J4151" t="e">
        <f>IF(AND(TimeSpend[[#This Row],[Personnel number]]&lt;&gt;"",TimeSpend[[#This Row],[Date]]&lt;&gt;""),TimeSpend[[#This Row],[Location]],"")</f>
        <v>#VALUE!</v>
      </c>
      <c r="K4151" t="e">
        <f>IF(AND(TimeSpend[[#This Row],[Personnel number]]&lt;&gt;"",TimeSpend[[#This Row],[Date]]&lt;&gt;""),TimeSpend[[#This Row],[Task]],"")</f>
        <v>#VALUE!</v>
      </c>
      <c r="L4151" t="e">
        <f>IF(AND(TimeSpend[[#This Row],[Personnel number]]&lt;&gt;"",TimeSpend[[#This Row],[Date]]&lt;&gt;""),Utilization!$J$2,"")</f>
        <v>#VALUE!</v>
      </c>
      <c r="M4151" t="e">
        <f>IF(AND(TimeSpend[[#This Row],[Personnel number]]&lt;&gt;"",TimeSpend[[#This Row],[Date]]&lt;&gt;""),TimeSpend[[#This Row],[Employee Name]],"")</f>
        <v>#VALUE!</v>
      </c>
      <c r="N4151" t="e">
        <f t="shared" si="128"/>
        <v>#VALUE!</v>
      </c>
      <c r="O4151" t="e">
        <f t="shared" si="129"/>
        <v>#VALUE!</v>
      </c>
      <c r="P4151" t="e">
        <f>IF(D4151&lt;&gt;"",VLOOKUP(D4151,Projects!B:C,2,0),"")</f>
        <v>#VALUE!</v>
      </c>
    </row>
    <row r="4152" spans="1:16" x14ac:dyDescent="0.25">
      <c r="A4152" t="e">
        <f>UPPER(IF(AND(TimeSpend[[#This Row],[Personnel number]]&lt;&gt;"",TimeSpend[[#This Row],[Date]]&lt;&gt;""),TimeSpend[[#This Row],[Personnel number]],""))</f>
        <v>#VALUE!</v>
      </c>
      <c r="B4152" s="85" t="e">
        <f>IF(AND(TimeSpend[[#This Row],[Personnel number]]&lt;&gt;"",TimeSpend[[#This Row],[Date]]&lt;&gt;""),TEXT(TimeSpend[[#This Row],[Date]],"[$-409]yyyyMMdd"),"")</f>
        <v>#VALUE!</v>
      </c>
      <c r="C4152" s="33" t="e">
        <f>IF(AND(TimeSpend[[#This Row],[Personnel number]]&lt;&gt;"",TimeSpend[[#This Row],[Date]]&lt;&gt;""),SUBSTITUTE(TimeSpend[[#This Row],[Hours]],",","."),"")</f>
        <v>#VALUE!</v>
      </c>
      <c r="D4152" t="e">
        <f>IF(AND(TimeSpend[[#This Row],[Personnel number]]&lt;&gt;"",TimeSpend[[#This Row],[Date]]&lt;&gt;""),TimeSpend[[#This Row],[Network]],"")</f>
        <v>#VALUE!</v>
      </c>
      <c r="E4152" t="e">
        <f>IF(AND(TimeSpend[[#This Row],[Personnel number]]&lt;&gt;"",TimeSpend[[#This Row],[Date]]&lt;&gt;""),TimeSpend[[#This Row],[Network Description]],"")</f>
        <v>#VALUE!</v>
      </c>
      <c r="F4152" t="e">
        <f>IF(AND(TimeSpend[[#This Row],[Personnel number]]&lt;&gt;"",TimeSpend[[#This Row],[Date]]&lt;&gt;""),TimeSpend[[#This Row],[Activity]],"")</f>
        <v>#VALUE!</v>
      </c>
      <c r="G4152" t="e">
        <f>IF(AND(TimeSpend[[#This Row],[Personnel number]]&lt;&gt;"",TimeSpend[[#This Row],[Date]]&lt;&gt;""),TimeSpend[[#This Row],[Activity description]],"")</f>
        <v>#VALUE!</v>
      </c>
      <c r="H4152" s="36" t="e">
        <f>IF(AND(TimeSpend[[#This Row],[Personnel number]]&lt;&gt;"",TimeSpend[[#This Row],[Date]]&lt;&gt;""),TimeSpend[[#This Row],[Start Time]],"")</f>
        <v>#VALUE!</v>
      </c>
      <c r="I4152" s="36" t="e">
        <f>IF(AND(TimeSpend[[#This Row],[Personnel number]]&lt;&gt;"",TimeSpend[[#This Row],[Date]]&lt;&gt;""),TimeSpend[[#This Row],[End Time]],"")</f>
        <v>#VALUE!</v>
      </c>
      <c r="J4152" t="e">
        <f>IF(AND(TimeSpend[[#This Row],[Personnel number]]&lt;&gt;"",TimeSpend[[#This Row],[Date]]&lt;&gt;""),TimeSpend[[#This Row],[Location]],"")</f>
        <v>#VALUE!</v>
      </c>
      <c r="K4152" t="e">
        <f>IF(AND(TimeSpend[[#This Row],[Personnel number]]&lt;&gt;"",TimeSpend[[#This Row],[Date]]&lt;&gt;""),TimeSpend[[#This Row],[Task]],"")</f>
        <v>#VALUE!</v>
      </c>
      <c r="L4152" t="e">
        <f>IF(AND(TimeSpend[[#This Row],[Personnel number]]&lt;&gt;"",TimeSpend[[#This Row],[Date]]&lt;&gt;""),Utilization!$J$2,"")</f>
        <v>#VALUE!</v>
      </c>
      <c r="M4152" t="e">
        <f>IF(AND(TimeSpend[[#This Row],[Personnel number]]&lt;&gt;"",TimeSpend[[#This Row],[Date]]&lt;&gt;""),TimeSpend[[#This Row],[Employee Name]],"")</f>
        <v>#VALUE!</v>
      </c>
      <c r="N4152" t="e">
        <f t="shared" si="128"/>
        <v>#VALUE!</v>
      </c>
      <c r="O4152" t="e">
        <f t="shared" si="129"/>
        <v>#VALUE!</v>
      </c>
      <c r="P4152" t="e">
        <f>IF(D4152&lt;&gt;"",VLOOKUP(D4152,Projects!B:C,2,0),"")</f>
        <v>#VALUE!</v>
      </c>
    </row>
    <row r="4153" spans="1:16" x14ac:dyDescent="0.25">
      <c r="A4153" t="e">
        <f>UPPER(IF(AND(TimeSpend[[#This Row],[Personnel number]]&lt;&gt;"",TimeSpend[[#This Row],[Date]]&lt;&gt;""),TimeSpend[[#This Row],[Personnel number]],""))</f>
        <v>#VALUE!</v>
      </c>
      <c r="B4153" s="85" t="e">
        <f>IF(AND(TimeSpend[[#This Row],[Personnel number]]&lt;&gt;"",TimeSpend[[#This Row],[Date]]&lt;&gt;""),TEXT(TimeSpend[[#This Row],[Date]],"[$-409]yyyyMMdd"),"")</f>
        <v>#VALUE!</v>
      </c>
      <c r="C4153" s="33" t="e">
        <f>IF(AND(TimeSpend[[#This Row],[Personnel number]]&lt;&gt;"",TimeSpend[[#This Row],[Date]]&lt;&gt;""),SUBSTITUTE(TimeSpend[[#This Row],[Hours]],",","."),"")</f>
        <v>#VALUE!</v>
      </c>
      <c r="D4153" t="e">
        <f>IF(AND(TimeSpend[[#This Row],[Personnel number]]&lt;&gt;"",TimeSpend[[#This Row],[Date]]&lt;&gt;""),TimeSpend[[#This Row],[Network]],"")</f>
        <v>#VALUE!</v>
      </c>
      <c r="E4153" t="e">
        <f>IF(AND(TimeSpend[[#This Row],[Personnel number]]&lt;&gt;"",TimeSpend[[#This Row],[Date]]&lt;&gt;""),TimeSpend[[#This Row],[Network Description]],"")</f>
        <v>#VALUE!</v>
      </c>
      <c r="F4153" t="e">
        <f>IF(AND(TimeSpend[[#This Row],[Personnel number]]&lt;&gt;"",TimeSpend[[#This Row],[Date]]&lt;&gt;""),TimeSpend[[#This Row],[Activity]],"")</f>
        <v>#VALUE!</v>
      </c>
      <c r="G4153" t="e">
        <f>IF(AND(TimeSpend[[#This Row],[Personnel number]]&lt;&gt;"",TimeSpend[[#This Row],[Date]]&lt;&gt;""),TimeSpend[[#This Row],[Activity description]],"")</f>
        <v>#VALUE!</v>
      </c>
      <c r="H4153" s="36" t="e">
        <f>IF(AND(TimeSpend[[#This Row],[Personnel number]]&lt;&gt;"",TimeSpend[[#This Row],[Date]]&lt;&gt;""),TimeSpend[[#This Row],[Start Time]],"")</f>
        <v>#VALUE!</v>
      </c>
      <c r="I4153" s="36" t="e">
        <f>IF(AND(TimeSpend[[#This Row],[Personnel number]]&lt;&gt;"",TimeSpend[[#This Row],[Date]]&lt;&gt;""),TimeSpend[[#This Row],[End Time]],"")</f>
        <v>#VALUE!</v>
      </c>
      <c r="J4153" t="e">
        <f>IF(AND(TimeSpend[[#This Row],[Personnel number]]&lt;&gt;"",TimeSpend[[#This Row],[Date]]&lt;&gt;""),TimeSpend[[#This Row],[Location]],"")</f>
        <v>#VALUE!</v>
      </c>
      <c r="K4153" t="e">
        <f>IF(AND(TimeSpend[[#This Row],[Personnel number]]&lt;&gt;"",TimeSpend[[#This Row],[Date]]&lt;&gt;""),TimeSpend[[#This Row],[Task]],"")</f>
        <v>#VALUE!</v>
      </c>
      <c r="L4153" t="e">
        <f>IF(AND(TimeSpend[[#This Row],[Personnel number]]&lt;&gt;"",TimeSpend[[#This Row],[Date]]&lt;&gt;""),Utilization!$J$2,"")</f>
        <v>#VALUE!</v>
      </c>
      <c r="M4153" t="e">
        <f>IF(AND(TimeSpend[[#This Row],[Personnel number]]&lt;&gt;"",TimeSpend[[#This Row],[Date]]&lt;&gt;""),TimeSpend[[#This Row],[Employee Name]],"")</f>
        <v>#VALUE!</v>
      </c>
      <c r="N4153" t="e">
        <f t="shared" ref="N4153:N4216" si="130">IF(A4153&lt;&gt;"",ROW(A4153)-1,"")</f>
        <v>#VALUE!</v>
      </c>
      <c r="O4153" t="e">
        <f t="shared" ref="O4153:O4216" si="131">IF(A4153&lt;&gt;"",L4153&amp;"-"&amp;N4153,"")</f>
        <v>#VALUE!</v>
      </c>
      <c r="P4153" t="e">
        <f>IF(D4153&lt;&gt;"",VLOOKUP(D4153,Projects!B:C,2,0),"")</f>
        <v>#VALUE!</v>
      </c>
    </row>
    <row r="4154" spans="1:16" x14ac:dyDescent="0.25">
      <c r="A4154" t="e">
        <f>UPPER(IF(AND(TimeSpend[[#This Row],[Personnel number]]&lt;&gt;"",TimeSpend[[#This Row],[Date]]&lt;&gt;""),TimeSpend[[#This Row],[Personnel number]],""))</f>
        <v>#VALUE!</v>
      </c>
      <c r="B4154" s="85" t="e">
        <f>IF(AND(TimeSpend[[#This Row],[Personnel number]]&lt;&gt;"",TimeSpend[[#This Row],[Date]]&lt;&gt;""),TEXT(TimeSpend[[#This Row],[Date]],"[$-409]yyyyMMdd"),"")</f>
        <v>#VALUE!</v>
      </c>
      <c r="C4154" s="33" t="e">
        <f>IF(AND(TimeSpend[[#This Row],[Personnel number]]&lt;&gt;"",TimeSpend[[#This Row],[Date]]&lt;&gt;""),SUBSTITUTE(TimeSpend[[#This Row],[Hours]],",","."),"")</f>
        <v>#VALUE!</v>
      </c>
      <c r="D4154" t="e">
        <f>IF(AND(TimeSpend[[#This Row],[Personnel number]]&lt;&gt;"",TimeSpend[[#This Row],[Date]]&lt;&gt;""),TimeSpend[[#This Row],[Network]],"")</f>
        <v>#VALUE!</v>
      </c>
      <c r="E4154" t="e">
        <f>IF(AND(TimeSpend[[#This Row],[Personnel number]]&lt;&gt;"",TimeSpend[[#This Row],[Date]]&lt;&gt;""),TimeSpend[[#This Row],[Network Description]],"")</f>
        <v>#VALUE!</v>
      </c>
      <c r="F4154" t="e">
        <f>IF(AND(TimeSpend[[#This Row],[Personnel number]]&lt;&gt;"",TimeSpend[[#This Row],[Date]]&lt;&gt;""),TimeSpend[[#This Row],[Activity]],"")</f>
        <v>#VALUE!</v>
      </c>
      <c r="G4154" t="e">
        <f>IF(AND(TimeSpend[[#This Row],[Personnel number]]&lt;&gt;"",TimeSpend[[#This Row],[Date]]&lt;&gt;""),TimeSpend[[#This Row],[Activity description]],"")</f>
        <v>#VALUE!</v>
      </c>
      <c r="H4154" s="36" t="e">
        <f>IF(AND(TimeSpend[[#This Row],[Personnel number]]&lt;&gt;"",TimeSpend[[#This Row],[Date]]&lt;&gt;""),TimeSpend[[#This Row],[Start Time]],"")</f>
        <v>#VALUE!</v>
      </c>
      <c r="I4154" s="36" t="e">
        <f>IF(AND(TimeSpend[[#This Row],[Personnel number]]&lt;&gt;"",TimeSpend[[#This Row],[Date]]&lt;&gt;""),TimeSpend[[#This Row],[End Time]],"")</f>
        <v>#VALUE!</v>
      </c>
      <c r="J4154" t="e">
        <f>IF(AND(TimeSpend[[#This Row],[Personnel number]]&lt;&gt;"",TimeSpend[[#This Row],[Date]]&lt;&gt;""),TimeSpend[[#This Row],[Location]],"")</f>
        <v>#VALUE!</v>
      </c>
      <c r="K4154" t="e">
        <f>IF(AND(TimeSpend[[#This Row],[Personnel number]]&lt;&gt;"",TimeSpend[[#This Row],[Date]]&lt;&gt;""),TimeSpend[[#This Row],[Task]],"")</f>
        <v>#VALUE!</v>
      </c>
      <c r="L4154" t="e">
        <f>IF(AND(TimeSpend[[#This Row],[Personnel number]]&lt;&gt;"",TimeSpend[[#This Row],[Date]]&lt;&gt;""),Utilization!$J$2,"")</f>
        <v>#VALUE!</v>
      </c>
      <c r="M4154" t="e">
        <f>IF(AND(TimeSpend[[#This Row],[Personnel number]]&lt;&gt;"",TimeSpend[[#This Row],[Date]]&lt;&gt;""),TimeSpend[[#This Row],[Employee Name]],"")</f>
        <v>#VALUE!</v>
      </c>
      <c r="N4154" t="e">
        <f t="shared" si="130"/>
        <v>#VALUE!</v>
      </c>
      <c r="O4154" t="e">
        <f t="shared" si="131"/>
        <v>#VALUE!</v>
      </c>
      <c r="P4154" t="e">
        <f>IF(D4154&lt;&gt;"",VLOOKUP(D4154,Projects!B:C,2,0),"")</f>
        <v>#VALUE!</v>
      </c>
    </row>
    <row r="4155" spans="1:16" x14ac:dyDescent="0.25">
      <c r="A4155" t="e">
        <f>UPPER(IF(AND(TimeSpend[[#This Row],[Personnel number]]&lt;&gt;"",TimeSpend[[#This Row],[Date]]&lt;&gt;""),TimeSpend[[#This Row],[Personnel number]],""))</f>
        <v>#VALUE!</v>
      </c>
      <c r="B4155" s="85" t="e">
        <f>IF(AND(TimeSpend[[#This Row],[Personnel number]]&lt;&gt;"",TimeSpend[[#This Row],[Date]]&lt;&gt;""),TEXT(TimeSpend[[#This Row],[Date]],"[$-409]yyyyMMdd"),"")</f>
        <v>#VALUE!</v>
      </c>
      <c r="C4155" s="33" t="e">
        <f>IF(AND(TimeSpend[[#This Row],[Personnel number]]&lt;&gt;"",TimeSpend[[#This Row],[Date]]&lt;&gt;""),SUBSTITUTE(TimeSpend[[#This Row],[Hours]],",","."),"")</f>
        <v>#VALUE!</v>
      </c>
      <c r="D4155" t="e">
        <f>IF(AND(TimeSpend[[#This Row],[Personnel number]]&lt;&gt;"",TimeSpend[[#This Row],[Date]]&lt;&gt;""),TimeSpend[[#This Row],[Network]],"")</f>
        <v>#VALUE!</v>
      </c>
      <c r="E4155" t="e">
        <f>IF(AND(TimeSpend[[#This Row],[Personnel number]]&lt;&gt;"",TimeSpend[[#This Row],[Date]]&lt;&gt;""),TimeSpend[[#This Row],[Network Description]],"")</f>
        <v>#VALUE!</v>
      </c>
      <c r="F4155" t="e">
        <f>IF(AND(TimeSpend[[#This Row],[Personnel number]]&lt;&gt;"",TimeSpend[[#This Row],[Date]]&lt;&gt;""),TimeSpend[[#This Row],[Activity]],"")</f>
        <v>#VALUE!</v>
      </c>
      <c r="G4155" t="e">
        <f>IF(AND(TimeSpend[[#This Row],[Personnel number]]&lt;&gt;"",TimeSpend[[#This Row],[Date]]&lt;&gt;""),TimeSpend[[#This Row],[Activity description]],"")</f>
        <v>#VALUE!</v>
      </c>
      <c r="H4155" s="36" t="e">
        <f>IF(AND(TimeSpend[[#This Row],[Personnel number]]&lt;&gt;"",TimeSpend[[#This Row],[Date]]&lt;&gt;""),TimeSpend[[#This Row],[Start Time]],"")</f>
        <v>#VALUE!</v>
      </c>
      <c r="I4155" s="36" t="e">
        <f>IF(AND(TimeSpend[[#This Row],[Personnel number]]&lt;&gt;"",TimeSpend[[#This Row],[Date]]&lt;&gt;""),TimeSpend[[#This Row],[End Time]],"")</f>
        <v>#VALUE!</v>
      </c>
      <c r="J4155" t="e">
        <f>IF(AND(TimeSpend[[#This Row],[Personnel number]]&lt;&gt;"",TimeSpend[[#This Row],[Date]]&lt;&gt;""),TimeSpend[[#This Row],[Location]],"")</f>
        <v>#VALUE!</v>
      </c>
      <c r="K4155" t="e">
        <f>IF(AND(TimeSpend[[#This Row],[Personnel number]]&lt;&gt;"",TimeSpend[[#This Row],[Date]]&lt;&gt;""),TimeSpend[[#This Row],[Task]],"")</f>
        <v>#VALUE!</v>
      </c>
      <c r="L4155" t="e">
        <f>IF(AND(TimeSpend[[#This Row],[Personnel number]]&lt;&gt;"",TimeSpend[[#This Row],[Date]]&lt;&gt;""),Utilization!$J$2,"")</f>
        <v>#VALUE!</v>
      </c>
      <c r="M4155" t="e">
        <f>IF(AND(TimeSpend[[#This Row],[Personnel number]]&lt;&gt;"",TimeSpend[[#This Row],[Date]]&lt;&gt;""),TimeSpend[[#This Row],[Employee Name]],"")</f>
        <v>#VALUE!</v>
      </c>
      <c r="N4155" t="e">
        <f t="shared" si="130"/>
        <v>#VALUE!</v>
      </c>
      <c r="O4155" t="e">
        <f t="shared" si="131"/>
        <v>#VALUE!</v>
      </c>
      <c r="P4155" t="e">
        <f>IF(D4155&lt;&gt;"",VLOOKUP(D4155,Projects!B:C,2,0),"")</f>
        <v>#VALUE!</v>
      </c>
    </row>
    <row r="4156" spans="1:16" x14ac:dyDescent="0.25">
      <c r="A4156" t="e">
        <f>UPPER(IF(AND(TimeSpend[[#This Row],[Personnel number]]&lt;&gt;"",TimeSpend[[#This Row],[Date]]&lt;&gt;""),TimeSpend[[#This Row],[Personnel number]],""))</f>
        <v>#VALUE!</v>
      </c>
      <c r="B4156" s="85" t="e">
        <f>IF(AND(TimeSpend[[#This Row],[Personnel number]]&lt;&gt;"",TimeSpend[[#This Row],[Date]]&lt;&gt;""),TEXT(TimeSpend[[#This Row],[Date]],"[$-409]yyyyMMdd"),"")</f>
        <v>#VALUE!</v>
      </c>
      <c r="C4156" s="33" t="e">
        <f>IF(AND(TimeSpend[[#This Row],[Personnel number]]&lt;&gt;"",TimeSpend[[#This Row],[Date]]&lt;&gt;""),SUBSTITUTE(TimeSpend[[#This Row],[Hours]],",","."),"")</f>
        <v>#VALUE!</v>
      </c>
      <c r="D4156" t="e">
        <f>IF(AND(TimeSpend[[#This Row],[Personnel number]]&lt;&gt;"",TimeSpend[[#This Row],[Date]]&lt;&gt;""),TimeSpend[[#This Row],[Network]],"")</f>
        <v>#VALUE!</v>
      </c>
      <c r="E4156" t="e">
        <f>IF(AND(TimeSpend[[#This Row],[Personnel number]]&lt;&gt;"",TimeSpend[[#This Row],[Date]]&lt;&gt;""),TimeSpend[[#This Row],[Network Description]],"")</f>
        <v>#VALUE!</v>
      </c>
      <c r="F4156" t="e">
        <f>IF(AND(TimeSpend[[#This Row],[Personnel number]]&lt;&gt;"",TimeSpend[[#This Row],[Date]]&lt;&gt;""),TimeSpend[[#This Row],[Activity]],"")</f>
        <v>#VALUE!</v>
      </c>
      <c r="G4156" t="e">
        <f>IF(AND(TimeSpend[[#This Row],[Personnel number]]&lt;&gt;"",TimeSpend[[#This Row],[Date]]&lt;&gt;""),TimeSpend[[#This Row],[Activity description]],"")</f>
        <v>#VALUE!</v>
      </c>
      <c r="H4156" s="36" t="e">
        <f>IF(AND(TimeSpend[[#This Row],[Personnel number]]&lt;&gt;"",TimeSpend[[#This Row],[Date]]&lt;&gt;""),TimeSpend[[#This Row],[Start Time]],"")</f>
        <v>#VALUE!</v>
      </c>
      <c r="I4156" s="36" t="e">
        <f>IF(AND(TimeSpend[[#This Row],[Personnel number]]&lt;&gt;"",TimeSpend[[#This Row],[Date]]&lt;&gt;""),TimeSpend[[#This Row],[End Time]],"")</f>
        <v>#VALUE!</v>
      </c>
      <c r="J4156" t="e">
        <f>IF(AND(TimeSpend[[#This Row],[Personnel number]]&lt;&gt;"",TimeSpend[[#This Row],[Date]]&lt;&gt;""),TimeSpend[[#This Row],[Location]],"")</f>
        <v>#VALUE!</v>
      </c>
      <c r="K4156" t="e">
        <f>IF(AND(TimeSpend[[#This Row],[Personnel number]]&lt;&gt;"",TimeSpend[[#This Row],[Date]]&lt;&gt;""),TimeSpend[[#This Row],[Task]],"")</f>
        <v>#VALUE!</v>
      </c>
      <c r="L4156" t="e">
        <f>IF(AND(TimeSpend[[#This Row],[Personnel number]]&lt;&gt;"",TimeSpend[[#This Row],[Date]]&lt;&gt;""),Utilization!$J$2,"")</f>
        <v>#VALUE!</v>
      </c>
      <c r="M4156" t="e">
        <f>IF(AND(TimeSpend[[#This Row],[Personnel number]]&lt;&gt;"",TimeSpend[[#This Row],[Date]]&lt;&gt;""),TimeSpend[[#This Row],[Employee Name]],"")</f>
        <v>#VALUE!</v>
      </c>
      <c r="N4156" t="e">
        <f t="shared" si="130"/>
        <v>#VALUE!</v>
      </c>
      <c r="O4156" t="e">
        <f t="shared" si="131"/>
        <v>#VALUE!</v>
      </c>
      <c r="P4156" t="e">
        <f>IF(D4156&lt;&gt;"",VLOOKUP(D4156,Projects!B:C,2,0),"")</f>
        <v>#VALUE!</v>
      </c>
    </row>
    <row r="4157" spans="1:16" x14ac:dyDescent="0.25">
      <c r="A4157" t="e">
        <f>UPPER(IF(AND(TimeSpend[[#This Row],[Personnel number]]&lt;&gt;"",TimeSpend[[#This Row],[Date]]&lt;&gt;""),TimeSpend[[#This Row],[Personnel number]],""))</f>
        <v>#VALUE!</v>
      </c>
      <c r="B4157" s="85" t="e">
        <f>IF(AND(TimeSpend[[#This Row],[Personnel number]]&lt;&gt;"",TimeSpend[[#This Row],[Date]]&lt;&gt;""),TEXT(TimeSpend[[#This Row],[Date]],"[$-409]yyyyMMdd"),"")</f>
        <v>#VALUE!</v>
      </c>
      <c r="C4157" s="33" t="e">
        <f>IF(AND(TimeSpend[[#This Row],[Personnel number]]&lt;&gt;"",TimeSpend[[#This Row],[Date]]&lt;&gt;""),SUBSTITUTE(TimeSpend[[#This Row],[Hours]],",","."),"")</f>
        <v>#VALUE!</v>
      </c>
      <c r="D4157" t="e">
        <f>IF(AND(TimeSpend[[#This Row],[Personnel number]]&lt;&gt;"",TimeSpend[[#This Row],[Date]]&lt;&gt;""),TimeSpend[[#This Row],[Network]],"")</f>
        <v>#VALUE!</v>
      </c>
      <c r="E4157" t="e">
        <f>IF(AND(TimeSpend[[#This Row],[Personnel number]]&lt;&gt;"",TimeSpend[[#This Row],[Date]]&lt;&gt;""),TimeSpend[[#This Row],[Network Description]],"")</f>
        <v>#VALUE!</v>
      </c>
      <c r="F4157" t="e">
        <f>IF(AND(TimeSpend[[#This Row],[Personnel number]]&lt;&gt;"",TimeSpend[[#This Row],[Date]]&lt;&gt;""),TimeSpend[[#This Row],[Activity]],"")</f>
        <v>#VALUE!</v>
      </c>
      <c r="G4157" t="e">
        <f>IF(AND(TimeSpend[[#This Row],[Personnel number]]&lt;&gt;"",TimeSpend[[#This Row],[Date]]&lt;&gt;""),TimeSpend[[#This Row],[Activity description]],"")</f>
        <v>#VALUE!</v>
      </c>
      <c r="H4157" s="36" t="e">
        <f>IF(AND(TimeSpend[[#This Row],[Personnel number]]&lt;&gt;"",TimeSpend[[#This Row],[Date]]&lt;&gt;""),TimeSpend[[#This Row],[Start Time]],"")</f>
        <v>#VALUE!</v>
      </c>
      <c r="I4157" s="36" t="e">
        <f>IF(AND(TimeSpend[[#This Row],[Personnel number]]&lt;&gt;"",TimeSpend[[#This Row],[Date]]&lt;&gt;""),TimeSpend[[#This Row],[End Time]],"")</f>
        <v>#VALUE!</v>
      </c>
      <c r="J4157" t="e">
        <f>IF(AND(TimeSpend[[#This Row],[Personnel number]]&lt;&gt;"",TimeSpend[[#This Row],[Date]]&lt;&gt;""),TimeSpend[[#This Row],[Location]],"")</f>
        <v>#VALUE!</v>
      </c>
      <c r="K4157" t="e">
        <f>IF(AND(TimeSpend[[#This Row],[Personnel number]]&lt;&gt;"",TimeSpend[[#This Row],[Date]]&lt;&gt;""),TimeSpend[[#This Row],[Task]],"")</f>
        <v>#VALUE!</v>
      </c>
      <c r="L4157" t="e">
        <f>IF(AND(TimeSpend[[#This Row],[Personnel number]]&lt;&gt;"",TimeSpend[[#This Row],[Date]]&lt;&gt;""),Utilization!$J$2,"")</f>
        <v>#VALUE!</v>
      </c>
      <c r="M4157" t="e">
        <f>IF(AND(TimeSpend[[#This Row],[Personnel number]]&lt;&gt;"",TimeSpend[[#This Row],[Date]]&lt;&gt;""),TimeSpend[[#This Row],[Employee Name]],"")</f>
        <v>#VALUE!</v>
      </c>
      <c r="N4157" t="e">
        <f t="shared" si="130"/>
        <v>#VALUE!</v>
      </c>
      <c r="O4157" t="e">
        <f t="shared" si="131"/>
        <v>#VALUE!</v>
      </c>
      <c r="P4157" t="e">
        <f>IF(D4157&lt;&gt;"",VLOOKUP(D4157,Projects!B:C,2,0),"")</f>
        <v>#VALUE!</v>
      </c>
    </row>
    <row r="4158" spans="1:16" x14ac:dyDescent="0.25">
      <c r="A4158" t="e">
        <f>UPPER(IF(AND(TimeSpend[[#This Row],[Personnel number]]&lt;&gt;"",TimeSpend[[#This Row],[Date]]&lt;&gt;""),TimeSpend[[#This Row],[Personnel number]],""))</f>
        <v>#VALUE!</v>
      </c>
      <c r="B4158" s="85" t="e">
        <f>IF(AND(TimeSpend[[#This Row],[Personnel number]]&lt;&gt;"",TimeSpend[[#This Row],[Date]]&lt;&gt;""),TEXT(TimeSpend[[#This Row],[Date]],"[$-409]yyyyMMdd"),"")</f>
        <v>#VALUE!</v>
      </c>
      <c r="C4158" s="33" t="e">
        <f>IF(AND(TimeSpend[[#This Row],[Personnel number]]&lt;&gt;"",TimeSpend[[#This Row],[Date]]&lt;&gt;""),SUBSTITUTE(TimeSpend[[#This Row],[Hours]],",","."),"")</f>
        <v>#VALUE!</v>
      </c>
      <c r="D4158" t="e">
        <f>IF(AND(TimeSpend[[#This Row],[Personnel number]]&lt;&gt;"",TimeSpend[[#This Row],[Date]]&lt;&gt;""),TimeSpend[[#This Row],[Network]],"")</f>
        <v>#VALUE!</v>
      </c>
      <c r="E4158" t="e">
        <f>IF(AND(TimeSpend[[#This Row],[Personnel number]]&lt;&gt;"",TimeSpend[[#This Row],[Date]]&lt;&gt;""),TimeSpend[[#This Row],[Network Description]],"")</f>
        <v>#VALUE!</v>
      </c>
      <c r="F4158" t="e">
        <f>IF(AND(TimeSpend[[#This Row],[Personnel number]]&lt;&gt;"",TimeSpend[[#This Row],[Date]]&lt;&gt;""),TimeSpend[[#This Row],[Activity]],"")</f>
        <v>#VALUE!</v>
      </c>
      <c r="G4158" t="e">
        <f>IF(AND(TimeSpend[[#This Row],[Personnel number]]&lt;&gt;"",TimeSpend[[#This Row],[Date]]&lt;&gt;""),TimeSpend[[#This Row],[Activity description]],"")</f>
        <v>#VALUE!</v>
      </c>
      <c r="H4158" s="36" t="e">
        <f>IF(AND(TimeSpend[[#This Row],[Personnel number]]&lt;&gt;"",TimeSpend[[#This Row],[Date]]&lt;&gt;""),TimeSpend[[#This Row],[Start Time]],"")</f>
        <v>#VALUE!</v>
      </c>
      <c r="I4158" s="36" t="e">
        <f>IF(AND(TimeSpend[[#This Row],[Personnel number]]&lt;&gt;"",TimeSpend[[#This Row],[Date]]&lt;&gt;""),TimeSpend[[#This Row],[End Time]],"")</f>
        <v>#VALUE!</v>
      </c>
      <c r="J4158" t="e">
        <f>IF(AND(TimeSpend[[#This Row],[Personnel number]]&lt;&gt;"",TimeSpend[[#This Row],[Date]]&lt;&gt;""),TimeSpend[[#This Row],[Location]],"")</f>
        <v>#VALUE!</v>
      </c>
      <c r="K4158" t="e">
        <f>IF(AND(TimeSpend[[#This Row],[Personnel number]]&lt;&gt;"",TimeSpend[[#This Row],[Date]]&lt;&gt;""),TimeSpend[[#This Row],[Task]],"")</f>
        <v>#VALUE!</v>
      </c>
      <c r="L4158" t="e">
        <f>IF(AND(TimeSpend[[#This Row],[Personnel number]]&lt;&gt;"",TimeSpend[[#This Row],[Date]]&lt;&gt;""),Utilization!$J$2,"")</f>
        <v>#VALUE!</v>
      </c>
      <c r="M4158" t="e">
        <f>IF(AND(TimeSpend[[#This Row],[Personnel number]]&lt;&gt;"",TimeSpend[[#This Row],[Date]]&lt;&gt;""),TimeSpend[[#This Row],[Employee Name]],"")</f>
        <v>#VALUE!</v>
      </c>
      <c r="N4158" t="e">
        <f t="shared" si="130"/>
        <v>#VALUE!</v>
      </c>
      <c r="O4158" t="e">
        <f t="shared" si="131"/>
        <v>#VALUE!</v>
      </c>
      <c r="P4158" t="e">
        <f>IF(D4158&lt;&gt;"",VLOOKUP(D4158,Projects!B:C,2,0),"")</f>
        <v>#VALUE!</v>
      </c>
    </row>
    <row r="4159" spans="1:16" x14ac:dyDescent="0.25">
      <c r="A4159" t="e">
        <f>UPPER(IF(AND(TimeSpend[[#This Row],[Personnel number]]&lt;&gt;"",TimeSpend[[#This Row],[Date]]&lt;&gt;""),TimeSpend[[#This Row],[Personnel number]],""))</f>
        <v>#VALUE!</v>
      </c>
      <c r="B4159" s="85" t="e">
        <f>IF(AND(TimeSpend[[#This Row],[Personnel number]]&lt;&gt;"",TimeSpend[[#This Row],[Date]]&lt;&gt;""),TEXT(TimeSpend[[#This Row],[Date]],"[$-409]yyyyMMdd"),"")</f>
        <v>#VALUE!</v>
      </c>
      <c r="C4159" s="33" t="e">
        <f>IF(AND(TimeSpend[[#This Row],[Personnel number]]&lt;&gt;"",TimeSpend[[#This Row],[Date]]&lt;&gt;""),SUBSTITUTE(TimeSpend[[#This Row],[Hours]],",","."),"")</f>
        <v>#VALUE!</v>
      </c>
      <c r="D4159" t="e">
        <f>IF(AND(TimeSpend[[#This Row],[Personnel number]]&lt;&gt;"",TimeSpend[[#This Row],[Date]]&lt;&gt;""),TimeSpend[[#This Row],[Network]],"")</f>
        <v>#VALUE!</v>
      </c>
      <c r="E4159" t="e">
        <f>IF(AND(TimeSpend[[#This Row],[Personnel number]]&lt;&gt;"",TimeSpend[[#This Row],[Date]]&lt;&gt;""),TimeSpend[[#This Row],[Network Description]],"")</f>
        <v>#VALUE!</v>
      </c>
      <c r="F4159" t="e">
        <f>IF(AND(TimeSpend[[#This Row],[Personnel number]]&lt;&gt;"",TimeSpend[[#This Row],[Date]]&lt;&gt;""),TimeSpend[[#This Row],[Activity]],"")</f>
        <v>#VALUE!</v>
      </c>
      <c r="G4159" t="e">
        <f>IF(AND(TimeSpend[[#This Row],[Personnel number]]&lt;&gt;"",TimeSpend[[#This Row],[Date]]&lt;&gt;""),TimeSpend[[#This Row],[Activity description]],"")</f>
        <v>#VALUE!</v>
      </c>
      <c r="H4159" s="36" t="e">
        <f>IF(AND(TimeSpend[[#This Row],[Personnel number]]&lt;&gt;"",TimeSpend[[#This Row],[Date]]&lt;&gt;""),TimeSpend[[#This Row],[Start Time]],"")</f>
        <v>#VALUE!</v>
      </c>
      <c r="I4159" s="36" t="e">
        <f>IF(AND(TimeSpend[[#This Row],[Personnel number]]&lt;&gt;"",TimeSpend[[#This Row],[Date]]&lt;&gt;""),TimeSpend[[#This Row],[End Time]],"")</f>
        <v>#VALUE!</v>
      </c>
      <c r="J4159" t="e">
        <f>IF(AND(TimeSpend[[#This Row],[Personnel number]]&lt;&gt;"",TimeSpend[[#This Row],[Date]]&lt;&gt;""),TimeSpend[[#This Row],[Location]],"")</f>
        <v>#VALUE!</v>
      </c>
      <c r="K4159" t="e">
        <f>IF(AND(TimeSpend[[#This Row],[Personnel number]]&lt;&gt;"",TimeSpend[[#This Row],[Date]]&lt;&gt;""),TimeSpend[[#This Row],[Task]],"")</f>
        <v>#VALUE!</v>
      </c>
      <c r="L4159" t="e">
        <f>IF(AND(TimeSpend[[#This Row],[Personnel number]]&lt;&gt;"",TimeSpend[[#This Row],[Date]]&lt;&gt;""),Utilization!$J$2,"")</f>
        <v>#VALUE!</v>
      </c>
      <c r="M4159" t="e">
        <f>IF(AND(TimeSpend[[#This Row],[Personnel number]]&lt;&gt;"",TimeSpend[[#This Row],[Date]]&lt;&gt;""),TimeSpend[[#This Row],[Employee Name]],"")</f>
        <v>#VALUE!</v>
      </c>
      <c r="N4159" t="e">
        <f t="shared" si="130"/>
        <v>#VALUE!</v>
      </c>
      <c r="O4159" t="e">
        <f t="shared" si="131"/>
        <v>#VALUE!</v>
      </c>
      <c r="P4159" t="e">
        <f>IF(D4159&lt;&gt;"",VLOOKUP(D4159,Projects!B:C,2,0),"")</f>
        <v>#VALUE!</v>
      </c>
    </row>
    <row r="4160" spans="1:16" x14ac:dyDescent="0.25">
      <c r="A4160" t="e">
        <f>UPPER(IF(AND(TimeSpend[[#This Row],[Personnel number]]&lt;&gt;"",TimeSpend[[#This Row],[Date]]&lt;&gt;""),TimeSpend[[#This Row],[Personnel number]],""))</f>
        <v>#VALUE!</v>
      </c>
      <c r="B4160" s="85" t="e">
        <f>IF(AND(TimeSpend[[#This Row],[Personnel number]]&lt;&gt;"",TimeSpend[[#This Row],[Date]]&lt;&gt;""),TEXT(TimeSpend[[#This Row],[Date]],"[$-409]yyyyMMdd"),"")</f>
        <v>#VALUE!</v>
      </c>
      <c r="C4160" s="33" t="e">
        <f>IF(AND(TimeSpend[[#This Row],[Personnel number]]&lt;&gt;"",TimeSpend[[#This Row],[Date]]&lt;&gt;""),SUBSTITUTE(TimeSpend[[#This Row],[Hours]],",","."),"")</f>
        <v>#VALUE!</v>
      </c>
      <c r="D4160" t="e">
        <f>IF(AND(TimeSpend[[#This Row],[Personnel number]]&lt;&gt;"",TimeSpend[[#This Row],[Date]]&lt;&gt;""),TimeSpend[[#This Row],[Network]],"")</f>
        <v>#VALUE!</v>
      </c>
      <c r="E4160" t="e">
        <f>IF(AND(TimeSpend[[#This Row],[Personnel number]]&lt;&gt;"",TimeSpend[[#This Row],[Date]]&lt;&gt;""),TimeSpend[[#This Row],[Network Description]],"")</f>
        <v>#VALUE!</v>
      </c>
      <c r="F4160" t="e">
        <f>IF(AND(TimeSpend[[#This Row],[Personnel number]]&lt;&gt;"",TimeSpend[[#This Row],[Date]]&lt;&gt;""),TimeSpend[[#This Row],[Activity]],"")</f>
        <v>#VALUE!</v>
      </c>
      <c r="G4160" t="e">
        <f>IF(AND(TimeSpend[[#This Row],[Personnel number]]&lt;&gt;"",TimeSpend[[#This Row],[Date]]&lt;&gt;""),TimeSpend[[#This Row],[Activity description]],"")</f>
        <v>#VALUE!</v>
      </c>
      <c r="H4160" s="36" t="e">
        <f>IF(AND(TimeSpend[[#This Row],[Personnel number]]&lt;&gt;"",TimeSpend[[#This Row],[Date]]&lt;&gt;""),TimeSpend[[#This Row],[Start Time]],"")</f>
        <v>#VALUE!</v>
      </c>
      <c r="I4160" s="36" t="e">
        <f>IF(AND(TimeSpend[[#This Row],[Personnel number]]&lt;&gt;"",TimeSpend[[#This Row],[Date]]&lt;&gt;""),TimeSpend[[#This Row],[End Time]],"")</f>
        <v>#VALUE!</v>
      </c>
      <c r="J4160" t="e">
        <f>IF(AND(TimeSpend[[#This Row],[Personnel number]]&lt;&gt;"",TimeSpend[[#This Row],[Date]]&lt;&gt;""),TimeSpend[[#This Row],[Location]],"")</f>
        <v>#VALUE!</v>
      </c>
      <c r="K4160" t="e">
        <f>IF(AND(TimeSpend[[#This Row],[Personnel number]]&lt;&gt;"",TimeSpend[[#This Row],[Date]]&lt;&gt;""),TimeSpend[[#This Row],[Task]],"")</f>
        <v>#VALUE!</v>
      </c>
      <c r="L4160" t="e">
        <f>IF(AND(TimeSpend[[#This Row],[Personnel number]]&lt;&gt;"",TimeSpend[[#This Row],[Date]]&lt;&gt;""),Utilization!$J$2,"")</f>
        <v>#VALUE!</v>
      </c>
      <c r="M4160" t="e">
        <f>IF(AND(TimeSpend[[#This Row],[Personnel number]]&lt;&gt;"",TimeSpend[[#This Row],[Date]]&lt;&gt;""),TimeSpend[[#This Row],[Employee Name]],"")</f>
        <v>#VALUE!</v>
      </c>
      <c r="N4160" t="e">
        <f t="shared" si="130"/>
        <v>#VALUE!</v>
      </c>
      <c r="O4160" t="e">
        <f t="shared" si="131"/>
        <v>#VALUE!</v>
      </c>
      <c r="P4160" t="e">
        <f>IF(D4160&lt;&gt;"",VLOOKUP(D4160,Projects!B:C,2,0),"")</f>
        <v>#VALUE!</v>
      </c>
    </row>
    <row r="4161" spans="1:16" x14ac:dyDescent="0.25">
      <c r="A4161" t="e">
        <f>UPPER(IF(AND(TimeSpend[[#This Row],[Personnel number]]&lt;&gt;"",TimeSpend[[#This Row],[Date]]&lt;&gt;""),TimeSpend[[#This Row],[Personnel number]],""))</f>
        <v>#VALUE!</v>
      </c>
      <c r="B4161" s="85" t="e">
        <f>IF(AND(TimeSpend[[#This Row],[Personnel number]]&lt;&gt;"",TimeSpend[[#This Row],[Date]]&lt;&gt;""),TEXT(TimeSpend[[#This Row],[Date]],"[$-409]yyyyMMdd"),"")</f>
        <v>#VALUE!</v>
      </c>
      <c r="C4161" s="33" t="e">
        <f>IF(AND(TimeSpend[[#This Row],[Personnel number]]&lt;&gt;"",TimeSpend[[#This Row],[Date]]&lt;&gt;""),SUBSTITUTE(TimeSpend[[#This Row],[Hours]],",","."),"")</f>
        <v>#VALUE!</v>
      </c>
      <c r="D4161" t="e">
        <f>IF(AND(TimeSpend[[#This Row],[Personnel number]]&lt;&gt;"",TimeSpend[[#This Row],[Date]]&lt;&gt;""),TimeSpend[[#This Row],[Network]],"")</f>
        <v>#VALUE!</v>
      </c>
      <c r="E4161" t="e">
        <f>IF(AND(TimeSpend[[#This Row],[Personnel number]]&lt;&gt;"",TimeSpend[[#This Row],[Date]]&lt;&gt;""),TimeSpend[[#This Row],[Network Description]],"")</f>
        <v>#VALUE!</v>
      </c>
      <c r="F4161" t="e">
        <f>IF(AND(TimeSpend[[#This Row],[Personnel number]]&lt;&gt;"",TimeSpend[[#This Row],[Date]]&lt;&gt;""),TimeSpend[[#This Row],[Activity]],"")</f>
        <v>#VALUE!</v>
      </c>
      <c r="G4161" t="e">
        <f>IF(AND(TimeSpend[[#This Row],[Personnel number]]&lt;&gt;"",TimeSpend[[#This Row],[Date]]&lt;&gt;""),TimeSpend[[#This Row],[Activity description]],"")</f>
        <v>#VALUE!</v>
      </c>
      <c r="H4161" s="36" t="e">
        <f>IF(AND(TimeSpend[[#This Row],[Personnel number]]&lt;&gt;"",TimeSpend[[#This Row],[Date]]&lt;&gt;""),TimeSpend[[#This Row],[Start Time]],"")</f>
        <v>#VALUE!</v>
      </c>
      <c r="I4161" s="36" t="e">
        <f>IF(AND(TimeSpend[[#This Row],[Personnel number]]&lt;&gt;"",TimeSpend[[#This Row],[Date]]&lt;&gt;""),TimeSpend[[#This Row],[End Time]],"")</f>
        <v>#VALUE!</v>
      </c>
      <c r="J4161" t="e">
        <f>IF(AND(TimeSpend[[#This Row],[Personnel number]]&lt;&gt;"",TimeSpend[[#This Row],[Date]]&lt;&gt;""),TimeSpend[[#This Row],[Location]],"")</f>
        <v>#VALUE!</v>
      </c>
      <c r="K4161" t="e">
        <f>IF(AND(TimeSpend[[#This Row],[Personnel number]]&lt;&gt;"",TimeSpend[[#This Row],[Date]]&lt;&gt;""),TimeSpend[[#This Row],[Task]],"")</f>
        <v>#VALUE!</v>
      </c>
      <c r="L4161" t="e">
        <f>IF(AND(TimeSpend[[#This Row],[Personnel number]]&lt;&gt;"",TimeSpend[[#This Row],[Date]]&lt;&gt;""),Utilization!$J$2,"")</f>
        <v>#VALUE!</v>
      </c>
      <c r="M4161" t="e">
        <f>IF(AND(TimeSpend[[#This Row],[Personnel number]]&lt;&gt;"",TimeSpend[[#This Row],[Date]]&lt;&gt;""),TimeSpend[[#This Row],[Employee Name]],"")</f>
        <v>#VALUE!</v>
      </c>
      <c r="N4161" t="e">
        <f t="shared" si="130"/>
        <v>#VALUE!</v>
      </c>
      <c r="O4161" t="e">
        <f t="shared" si="131"/>
        <v>#VALUE!</v>
      </c>
      <c r="P4161" t="e">
        <f>IF(D4161&lt;&gt;"",VLOOKUP(D4161,Projects!B:C,2,0),"")</f>
        <v>#VALUE!</v>
      </c>
    </row>
    <row r="4162" spans="1:16" x14ac:dyDescent="0.25">
      <c r="A4162" t="e">
        <f>UPPER(IF(AND(TimeSpend[[#This Row],[Personnel number]]&lt;&gt;"",TimeSpend[[#This Row],[Date]]&lt;&gt;""),TimeSpend[[#This Row],[Personnel number]],""))</f>
        <v>#VALUE!</v>
      </c>
      <c r="B4162" s="85" t="e">
        <f>IF(AND(TimeSpend[[#This Row],[Personnel number]]&lt;&gt;"",TimeSpend[[#This Row],[Date]]&lt;&gt;""),TEXT(TimeSpend[[#This Row],[Date]],"[$-409]yyyyMMdd"),"")</f>
        <v>#VALUE!</v>
      </c>
      <c r="C4162" s="33" t="e">
        <f>IF(AND(TimeSpend[[#This Row],[Personnel number]]&lt;&gt;"",TimeSpend[[#This Row],[Date]]&lt;&gt;""),SUBSTITUTE(TimeSpend[[#This Row],[Hours]],",","."),"")</f>
        <v>#VALUE!</v>
      </c>
      <c r="D4162" t="e">
        <f>IF(AND(TimeSpend[[#This Row],[Personnel number]]&lt;&gt;"",TimeSpend[[#This Row],[Date]]&lt;&gt;""),TimeSpend[[#This Row],[Network]],"")</f>
        <v>#VALUE!</v>
      </c>
      <c r="E4162" t="e">
        <f>IF(AND(TimeSpend[[#This Row],[Personnel number]]&lt;&gt;"",TimeSpend[[#This Row],[Date]]&lt;&gt;""),TimeSpend[[#This Row],[Network Description]],"")</f>
        <v>#VALUE!</v>
      </c>
      <c r="F4162" t="e">
        <f>IF(AND(TimeSpend[[#This Row],[Personnel number]]&lt;&gt;"",TimeSpend[[#This Row],[Date]]&lt;&gt;""),TimeSpend[[#This Row],[Activity]],"")</f>
        <v>#VALUE!</v>
      </c>
      <c r="G4162" t="e">
        <f>IF(AND(TimeSpend[[#This Row],[Personnel number]]&lt;&gt;"",TimeSpend[[#This Row],[Date]]&lt;&gt;""),TimeSpend[[#This Row],[Activity description]],"")</f>
        <v>#VALUE!</v>
      </c>
      <c r="H4162" s="36" t="e">
        <f>IF(AND(TimeSpend[[#This Row],[Personnel number]]&lt;&gt;"",TimeSpend[[#This Row],[Date]]&lt;&gt;""),TimeSpend[[#This Row],[Start Time]],"")</f>
        <v>#VALUE!</v>
      </c>
      <c r="I4162" s="36" t="e">
        <f>IF(AND(TimeSpend[[#This Row],[Personnel number]]&lt;&gt;"",TimeSpend[[#This Row],[Date]]&lt;&gt;""),TimeSpend[[#This Row],[End Time]],"")</f>
        <v>#VALUE!</v>
      </c>
      <c r="J4162" t="e">
        <f>IF(AND(TimeSpend[[#This Row],[Personnel number]]&lt;&gt;"",TimeSpend[[#This Row],[Date]]&lt;&gt;""),TimeSpend[[#This Row],[Location]],"")</f>
        <v>#VALUE!</v>
      </c>
      <c r="K4162" t="e">
        <f>IF(AND(TimeSpend[[#This Row],[Personnel number]]&lt;&gt;"",TimeSpend[[#This Row],[Date]]&lt;&gt;""),TimeSpend[[#This Row],[Task]],"")</f>
        <v>#VALUE!</v>
      </c>
      <c r="L4162" t="e">
        <f>IF(AND(TimeSpend[[#This Row],[Personnel number]]&lt;&gt;"",TimeSpend[[#This Row],[Date]]&lt;&gt;""),Utilization!$J$2,"")</f>
        <v>#VALUE!</v>
      </c>
      <c r="M4162" t="e">
        <f>IF(AND(TimeSpend[[#This Row],[Personnel number]]&lt;&gt;"",TimeSpend[[#This Row],[Date]]&lt;&gt;""),TimeSpend[[#This Row],[Employee Name]],"")</f>
        <v>#VALUE!</v>
      </c>
      <c r="N4162" t="e">
        <f t="shared" si="130"/>
        <v>#VALUE!</v>
      </c>
      <c r="O4162" t="e">
        <f t="shared" si="131"/>
        <v>#VALUE!</v>
      </c>
      <c r="P4162" t="e">
        <f>IF(D4162&lt;&gt;"",VLOOKUP(D4162,Projects!B:C,2,0),"")</f>
        <v>#VALUE!</v>
      </c>
    </row>
    <row r="4163" spans="1:16" x14ac:dyDescent="0.25">
      <c r="A4163" t="e">
        <f>UPPER(IF(AND(TimeSpend[[#This Row],[Personnel number]]&lt;&gt;"",TimeSpend[[#This Row],[Date]]&lt;&gt;""),TimeSpend[[#This Row],[Personnel number]],""))</f>
        <v>#VALUE!</v>
      </c>
      <c r="B4163" s="85" t="e">
        <f>IF(AND(TimeSpend[[#This Row],[Personnel number]]&lt;&gt;"",TimeSpend[[#This Row],[Date]]&lt;&gt;""),TEXT(TimeSpend[[#This Row],[Date]],"[$-409]yyyyMMdd"),"")</f>
        <v>#VALUE!</v>
      </c>
      <c r="C4163" s="33" t="e">
        <f>IF(AND(TimeSpend[[#This Row],[Personnel number]]&lt;&gt;"",TimeSpend[[#This Row],[Date]]&lt;&gt;""),SUBSTITUTE(TimeSpend[[#This Row],[Hours]],",","."),"")</f>
        <v>#VALUE!</v>
      </c>
      <c r="D4163" t="e">
        <f>IF(AND(TimeSpend[[#This Row],[Personnel number]]&lt;&gt;"",TimeSpend[[#This Row],[Date]]&lt;&gt;""),TimeSpend[[#This Row],[Network]],"")</f>
        <v>#VALUE!</v>
      </c>
      <c r="E4163" t="e">
        <f>IF(AND(TimeSpend[[#This Row],[Personnel number]]&lt;&gt;"",TimeSpend[[#This Row],[Date]]&lt;&gt;""),TimeSpend[[#This Row],[Network Description]],"")</f>
        <v>#VALUE!</v>
      </c>
      <c r="F4163" t="e">
        <f>IF(AND(TimeSpend[[#This Row],[Personnel number]]&lt;&gt;"",TimeSpend[[#This Row],[Date]]&lt;&gt;""),TimeSpend[[#This Row],[Activity]],"")</f>
        <v>#VALUE!</v>
      </c>
      <c r="G4163" t="e">
        <f>IF(AND(TimeSpend[[#This Row],[Personnel number]]&lt;&gt;"",TimeSpend[[#This Row],[Date]]&lt;&gt;""),TimeSpend[[#This Row],[Activity description]],"")</f>
        <v>#VALUE!</v>
      </c>
      <c r="H4163" s="36" t="e">
        <f>IF(AND(TimeSpend[[#This Row],[Personnel number]]&lt;&gt;"",TimeSpend[[#This Row],[Date]]&lt;&gt;""),TimeSpend[[#This Row],[Start Time]],"")</f>
        <v>#VALUE!</v>
      </c>
      <c r="I4163" s="36" t="e">
        <f>IF(AND(TimeSpend[[#This Row],[Personnel number]]&lt;&gt;"",TimeSpend[[#This Row],[Date]]&lt;&gt;""),TimeSpend[[#This Row],[End Time]],"")</f>
        <v>#VALUE!</v>
      </c>
      <c r="J4163" t="e">
        <f>IF(AND(TimeSpend[[#This Row],[Personnel number]]&lt;&gt;"",TimeSpend[[#This Row],[Date]]&lt;&gt;""),TimeSpend[[#This Row],[Location]],"")</f>
        <v>#VALUE!</v>
      </c>
      <c r="K4163" t="e">
        <f>IF(AND(TimeSpend[[#This Row],[Personnel number]]&lt;&gt;"",TimeSpend[[#This Row],[Date]]&lt;&gt;""),TimeSpend[[#This Row],[Task]],"")</f>
        <v>#VALUE!</v>
      </c>
      <c r="L4163" t="e">
        <f>IF(AND(TimeSpend[[#This Row],[Personnel number]]&lt;&gt;"",TimeSpend[[#This Row],[Date]]&lt;&gt;""),Utilization!$J$2,"")</f>
        <v>#VALUE!</v>
      </c>
      <c r="M4163" t="e">
        <f>IF(AND(TimeSpend[[#This Row],[Personnel number]]&lt;&gt;"",TimeSpend[[#This Row],[Date]]&lt;&gt;""),TimeSpend[[#This Row],[Employee Name]],"")</f>
        <v>#VALUE!</v>
      </c>
      <c r="N4163" t="e">
        <f t="shared" si="130"/>
        <v>#VALUE!</v>
      </c>
      <c r="O4163" t="e">
        <f t="shared" si="131"/>
        <v>#VALUE!</v>
      </c>
      <c r="P4163" t="e">
        <f>IF(D4163&lt;&gt;"",VLOOKUP(D4163,Projects!B:C,2,0),"")</f>
        <v>#VALUE!</v>
      </c>
    </row>
    <row r="4164" spans="1:16" x14ac:dyDescent="0.25">
      <c r="A4164" t="e">
        <f>UPPER(IF(AND(TimeSpend[[#This Row],[Personnel number]]&lt;&gt;"",TimeSpend[[#This Row],[Date]]&lt;&gt;""),TimeSpend[[#This Row],[Personnel number]],""))</f>
        <v>#VALUE!</v>
      </c>
      <c r="B4164" s="85" t="e">
        <f>IF(AND(TimeSpend[[#This Row],[Personnel number]]&lt;&gt;"",TimeSpend[[#This Row],[Date]]&lt;&gt;""),TEXT(TimeSpend[[#This Row],[Date]],"[$-409]yyyyMMdd"),"")</f>
        <v>#VALUE!</v>
      </c>
      <c r="C4164" s="33" t="e">
        <f>IF(AND(TimeSpend[[#This Row],[Personnel number]]&lt;&gt;"",TimeSpend[[#This Row],[Date]]&lt;&gt;""),SUBSTITUTE(TimeSpend[[#This Row],[Hours]],",","."),"")</f>
        <v>#VALUE!</v>
      </c>
      <c r="D4164" t="e">
        <f>IF(AND(TimeSpend[[#This Row],[Personnel number]]&lt;&gt;"",TimeSpend[[#This Row],[Date]]&lt;&gt;""),TimeSpend[[#This Row],[Network]],"")</f>
        <v>#VALUE!</v>
      </c>
      <c r="E4164" t="e">
        <f>IF(AND(TimeSpend[[#This Row],[Personnel number]]&lt;&gt;"",TimeSpend[[#This Row],[Date]]&lt;&gt;""),TimeSpend[[#This Row],[Network Description]],"")</f>
        <v>#VALUE!</v>
      </c>
      <c r="F4164" t="e">
        <f>IF(AND(TimeSpend[[#This Row],[Personnel number]]&lt;&gt;"",TimeSpend[[#This Row],[Date]]&lt;&gt;""),TimeSpend[[#This Row],[Activity]],"")</f>
        <v>#VALUE!</v>
      </c>
      <c r="G4164" t="e">
        <f>IF(AND(TimeSpend[[#This Row],[Personnel number]]&lt;&gt;"",TimeSpend[[#This Row],[Date]]&lt;&gt;""),TimeSpend[[#This Row],[Activity description]],"")</f>
        <v>#VALUE!</v>
      </c>
      <c r="H4164" s="36" t="e">
        <f>IF(AND(TimeSpend[[#This Row],[Personnel number]]&lt;&gt;"",TimeSpend[[#This Row],[Date]]&lt;&gt;""),TimeSpend[[#This Row],[Start Time]],"")</f>
        <v>#VALUE!</v>
      </c>
      <c r="I4164" s="36" t="e">
        <f>IF(AND(TimeSpend[[#This Row],[Personnel number]]&lt;&gt;"",TimeSpend[[#This Row],[Date]]&lt;&gt;""),TimeSpend[[#This Row],[End Time]],"")</f>
        <v>#VALUE!</v>
      </c>
      <c r="J4164" t="e">
        <f>IF(AND(TimeSpend[[#This Row],[Personnel number]]&lt;&gt;"",TimeSpend[[#This Row],[Date]]&lt;&gt;""),TimeSpend[[#This Row],[Location]],"")</f>
        <v>#VALUE!</v>
      </c>
      <c r="K4164" t="e">
        <f>IF(AND(TimeSpend[[#This Row],[Personnel number]]&lt;&gt;"",TimeSpend[[#This Row],[Date]]&lt;&gt;""),TimeSpend[[#This Row],[Task]],"")</f>
        <v>#VALUE!</v>
      </c>
      <c r="L4164" t="e">
        <f>IF(AND(TimeSpend[[#This Row],[Personnel number]]&lt;&gt;"",TimeSpend[[#This Row],[Date]]&lt;&gt;""),Utilization!$J$2,"")</f>
        <v>#VALUE!</v>
      </c>
      <c r="M4164" t="e">
        <f>IF(AND(TimeSpend[[#This Row],[Personnel number]]&lt;&gt;"",TimeSpend[[#This Row],[Date]]&lt;&gt;""),TimeSpend[[#This Row],[Employee Name]],"")</f>
        <v>#VALUE!</v>
      </c>
      <c r="N4164" t="e">
        <f t="shared" si="130"/>
        <v>#VALUE!</v>
      </c>
      <c r="O4164" t="e">
        <f t="shared" si="131"/>
        <v>#VALUE!</v>
      </c>
      <c r="P4164" t="e">
        <f>IF(D4164&lt;&gt;"",VLOOKUP(D4164,Projects!B:C,2,0),"")</f>
        <v>#VALUE!</v>
      </c>
    </row>
    <row r="4165" spans="1:16" x14ac:dyDescent="0.25">
      <c r="A4165" t="e">
        <f>UPPER(IF(AND(TimeSpend[[#This Row],[Personnel number]]&lt;&gt;"",TimeSpend[[#This Row],[Date]]&lt;&gt;""),TimeSpend[[#This Row],[Personnel number]],""))</f>
        <v>#VALUE!</v>
      </c>
      <c r="B4165" s="85" t="e">
        <f>IF(AND(TimeSpend[[#This Row],[Personnel number]]&lt;&gt;"",TimeSpend[[#This Row],[Date]]&lt;&gt;""),TEXT(TimeSpend[[#This Row],[Date]],"[$-409]yyyyMMdd"),"")</f>
        <v>#VALUE!</v>
      </c>
      <c r="C4165" s="33" t="e">
        <f>IF(AND(TimeSpend[[#This Row],[Personnel number]]&lt;&gt;"",TimeSpend[[#This Row],[Date]]&lt;&gt;""),SUBSTITUTE(TimeSpend[[#This Row],[Hours]],",","."),"")</f>
        <v>#VALUE!</v>
      </c>
      <c r="D4165" t="e">
        <f>IF(AND(TimeSpend[[#This Row],[Personnel number]]&lt;&gt;"",TimeSpend[[#This Row],[Date]]&lt;&gt;""),TimeSpend[[#This Row],[Network]],"")</f>
        <v>#VALUE!</v>
      </c>
      <c r="E4165" t="e">
        <f>IF(AND(TimeSpend[[#This Row],[Personnel number]]&lt;&gt;"",TimeSpend[[#This Row],[Date]]&lt;&gt;""),TimeSpend[[#This Row],[Network Description]],"")</f>
        <v>#VALUE!</v>
      </c>
      <c r="F4165" t="e">
        <f>IF(AND(TimeSpend[[#This Row],[Personnel number]]&lt;&gt;"",TimeSpend[[#This Row],[Date]]&lt;&gt;""),TimeSpend[[#This Row],[Activity]],"")</f>
        <v>#VALUE!</v>
      </c>
      <c r="G4165" t="e">
        <f>IF(AND(TimeSpend[[#This Row],[Personnel number]]&lt;&gt;"",TimeSpend[[#This Row],[Date]]&lt;&gt;""),TimeSpend[[#This Row],[Activity description]],"")</f>
        <v>#VALUE!</v>
      </c>
      <c r="H4165" s="36" t="e">
        <f>IF(AND(TimeSpend[[#This Row],[Personnel number]]&lt;&gt;"",TimeSpend[[#This Row],[Date]]&lt;&gt;""),TimeSpend[[#This Row],[Start Time]],"")</f>
        <v>#VALUE!</v>
      </c>
      <c r="I4165" s="36" t="e">
        <f>IF(AND(TimeSpend[[#This Row],[Personnel number]]&lt;&gt;"",TimeSpend[[#This Row],[Date]]&lt;&gt;""),TimeSpend[[#This Row],[End Time]],"")</f>
        <v>#VALUE!</v>
      </c>
      <c r="J4165" t="e">
        <f>IF(AND(TimeSpend[[#This Row],[Personnel number]]&lt;&gt;"",TimeSpend[[#This Row],[Date]]&lt;&gt;""),TimeSpend[[#This Row],[Location]],"")</f>
        <v>#VALUE!</v>
      </c>
      <c r="K4165" t="e">
        <f>IF(AND(TimeSpend[[#This Row],[Personnel number]]&lt;&gt;"",TimeSpend[[#This Row],[Date]]&lt;&gt;""),TimeSpend[[#This Row],[Task]],"")</f>
        <v>#VALUE!</v>
      </c>
      <c r="L4165" t="e">
        <f>IF(AND(TimeSpend[[#This Row],[Personnel number]]&lt;&gt;"",TimeSpend[[#This Row],[Date]]&lt;&gt;""),Utilization!$J$2,"")</f>
        <v>#VALUE!</v>
      </c>
      <c r="M4165" t="e">
        <f>IF(AND(TimeSpend[[#This Row],[Personnel number]]&lt;&gt;"",TimeSpend[[#This Row],[Date]]&lt;&gt;""),TimeSpend[[#This Row],[Employee Name]],"")</f>
        <v>#VALUE!</v>
      </c>
      <c r="N4165" t="e">
        <f t="shared" si="130"/>
        <v>#VALUE!</v>
      </c>
      <c r="O4165" t="e">
        <f t="shared" si="131"/>
        <v>#VALUE!</v>
      </c>
      <c r="P4165" t="e">
        <f>IF(D4165&lt;&gt;"",VLOOKUP(D4165,Projects!B:C,2,0),"")</f>
        <v>#VALUE!</v>
      </c>
    </row>
    <row r="4166" spans="1:16" x14ac:dyDescent="0.25">
      <c r="A4166" t="e">
        <f>UPPER(IF(AND(TimeSpend[[#This Row],[Personnel number]]&lt;&gt;"",TimeSpend[[#This Row],[Date]]&lt;&gt;""),TimeSpend[[#This Row],[Personnel number]],""))</f>
        <v>#VALUE!</v>
      </c>
      <c r="B4166" s="85" t="e">
        <f>IF(AND(TimeSpend[[#This Row],[Personnel number]]&lt;&gt;"",TimeSpend[[#This Row],[Date]]&lt;&gt;""),TEXT(TimeSpend[[#This Row],[Date]],"[$-409]yyyyMMdd"),"")</f>
        <v>#VALUE!</v>
      </c>
      <c r="C4166" s="33" t="e">
        <f>IF(AND(TimeSpend[[#This Row],[Personnel number]]&lt;&gt;"",TimeSpend[[#This Row],[Date]]&lt;&gt;""),SUBSTITUTE(TimeSpend[[#This Row],[Hours]],",","."),"")</f>
        <v>#VALUE!</v>
      </c>
      <c r="D4166" t="e">
        <f>IF(AND(TimeSpend[[#This Row],[Personnel number]]&lt;&gt;"",TimeSpend[[#This Row],[Date]]&lt;&gt;""),TimeSpend[[#This Row],[Network]],"")</f>
        <v>#VALUE!</v>
      </c>
      <c r="E4166" t="e">
        <f>IF(AND(TimeSpend[[#This Row],[Personnel number]]&lt;&gt;"",TimeSpend[[#This Row],[Date]]&lt;&gt;""),TimeSpend[[#This Row],[Network Description]],"")</f>
        <v>#VALUE!</v>
      </c>
      <c r="F4166" t="e">
        <f>IF(AND(TimeSpend[[#This Row],[Personnel number]]&lt;&gt;"",TimeSpend[[#This Row],[Date]]&lt;&gt;""),TimeSpend[[#This Row],[Activity]],"")</f>
        <v>#VALUE!</v>
      </c>
      <c r="G4166" t="e">
        <f>IF(AND(TimeSpend[[#This Row],[Personnel number]]&lt;&gt;"",TimeSpend[[#This Row],[Date]]&lt;&gt;""),TimeSpend[[#This Row],[Activity description]],"")</f>
        <v>#VALUE!</v>
      </c>
      <c r="H4166" s="36" t="e">
        <f>IF(AND(TimeSpend[[#This Row],[Personnel number]]&lt;&gt;"",TimeSpend[[#This Row],[Date]]&lt;&gt;""),TimeSpend[[#This Row],[Start Time]],"")</f>
        <v>#VALUE!</v>
      </c>
      <c r="I4166" s="36" t="e">
        <f>IF(AND(TimeSpend[[#This Row],[Personnel number]]&lt;&gt;"",TimeSpend[[#This Row],[Date]]&lt;&gt;""),TimeSpend[[#This Row],[End Time]],"")</f>
        <v>#VALUE!</v>
      </c>
      <c r="J4166" t="e">
        <f>IF(AND(TimeSpend[[#This Row],[Personnel number]]&lt;&gt;"",TimeSpend[[#This Row],[Date]]&lt;&gt;""),TimeSpend[[#This Row],[Location]],"")</f>
        <v>#VALUE!</v>
      </c>
      <c r="K4166" t="e">
        <f>IF(AND(TimeSpend[[#This Row],[Personnel number]]&lt;&gt;"",TimeSpend[[#This Row],[Date]]&lt;&gt;""),TimeSpend[[#This Row],[Task]],"")</f>
        <v>#VALUE!</v>
      </c>
      <c r="L4166" t="e">
        <f>IF(AND(TimeSpend[[#This Row],[Personnel number]]&lt;&gt;"",TimeSpend[[#This Row],[Date]]&lt;&gt;""),Utilization!$J$2,"")</f>
        <v>#VALUE!</v>
      </c>
      <c r="M4166" t="e">
        <f>IF(AND(TimeSpend[[#This Row],[Personnel number]]&lt;&gt;"",TimeSpend[[#This Row],[Date]]&lt;&gt;""),TimeSpend[[#This Row],[Employee Name]],"")</f>
        <v>#VALUE!</v>
      </c>
      <c r="N4166" t="e">
        <f t="shared" si="130"/>
        <v>#VALUE!</v>
      </c>
      <c r="O4166" t="e">
        <f t="shared" si="131"/>
        <v>#VALUE!</v>
      </c>
      <c r="P4166" t="e">
        <f>IF(D4166&lt;&gt;"",VLOOKUP(D4166,Projects!B:C,2,0),"")</f>
        <v>#VALUE!</v>
      </c>
    </row>
    <row r="4167" spans="1:16" x14ac:dyDescent="0.25">
      <c r="A4167" t="e">
        <f>UPPER(IF(AND(TimeSpend[[#This Row],[Personnel number]]&lt;&gt;"",TimeSpend[[#This Row],[Date]]&lt;&gt;""),TimeSpend[[#This Row],[Personnel number]],""))</f>
        <v>#VALUE!</v>
      </c>
      <c r="B4167" s="85" t="e">
        <f>IF(AND(TimeSpend[[#This Row],[Personnel number]]&lt;&gt;"",TimeSpend[[#This Row],[Date]]&lt;&gt;""),TEXT(TimeSpend[[#This Row],[Date]],"[$-409]yyyyMMdd"),"")</f>
        <v>#VALUE!</v>
      </c>
      <c r="C4167" s="33" t="e">
        <f>IF(AND(TimeSpend[[#This Row],[Personnel number]]&lt;&gt;"",TimeSpend[[#This Row],[Date]]&lt;&gt;""),SUBSTITUTE(TimeSpend[[#This Row],[Hours]],",","."),"")</f>
        <v>#VALUE!</v>
      </c>
      <c r="D4167" t="e">
        <f>IF(AND(TimeSpend[[#This Row],[Personnel number]]&lt;&gt;"",TimeSpend[[#This Row],[Date]]&lt;&gt;""),TimeSpend[[#This Row],[Network]],"")</f>
        <v>#VALUE!</v>
      </c>
      <c r="E4167" t="e">
        <f>IF(AND(TimeSpend[[#This Row],[Personnel number]]&lt;&gt;"",TimeSpend[[#This Row],[Date]]&lt;&gt;""),TimeSpend[[#This Row],[Network Description]],"")</f>
        <v>#VALUE!</v>
      </c>
      <c r="F4167" t="e">
        <f>IF(AND(TimeSpend[[#This Row],[Personnel number]]&lt;&gt;"",TimeSpend[[#This Row],[Date]]&lt;&gt;""),TimeSpend[[#This Row],[Activity]],"")</f>
        <v>#VALUE!</v>
      </c>
      <c r="G4167" t="e">
        <f>IF(AND(TimeSpend[[#This Row],[Personnel number]]&lt;&gt;"",TimeSpend[[#This Row],[Date]]&lt;&gt;""),TimeSpend[[#This Row],[Activity description]],"")</f>
        <v>#VALUE!</v>
      </c>
      <c r="H4167" s="36" t="e">
        <f>IF(AND(TimeSpend[[#This Row],[Personnel number]]&lt;&gt;"",TimeSpend[[#This Row],[Date]]&lt;&gt;""),TimeSpend[[#This Row],[Start Time]],"")</f>
        <v>#VALUE!</v>
      </c>
      <c r="I4167" s="36" t="e">
        <f>IF(AND(TimeSpend[[#This Row],[Personnel number]]&lt;&gt;"",TimeSpend[[#This Row],[Date]]&lt;&gt;""),TimeSpend[[#This Row],[End Time]],"")</f>
        <v>#VALUE!</v>
      </c>
      <c r="J4167" t="e">
        <f>IF(AND(TimeSpend[[#This Row],[Personnel number]]&lt;&gt;"",TimeSpend[[#This Row],[Date]]&lt;&gt;""),TimeSpend[[#This Row],[Location]],"")</f>
        <v>#VALUE!</v>
      </c>
      <c r="K4167" t="e">
        <f>IF(AND(TimeSpend[[#This Row],[Personnel number]]&lt;&gt;"",TimeSpend[[#This Row],[Date]]&lt;&gt;""),TimeSpend[[#This Row],[Task]],"")</f>
        <v>#VALUE!</v>
      </c>
      <c r="L4167" t="e">
        <f>IF(AND(TimeSpend[[#This Row],[Personnel number]]&lt;&gt;"",TimeSpend[[#This Row],[Date]]&lt;&gt;""),Utilization!$J$2,"")</f>
        <v>#VALUE!</v>
      </c>
      <c r="M4167" t="e">
        <f>IF(AND(TimeSpend[[#This Row],[Personnel number]]&lt;&gt;"",TimeSpend[[#This Row],[Date]]&lt;&gt;""),TimeSpend[[#This Row],[Employee Name]],"")</f>
        <v>#VALUE!</v>
      </c>
      <c r="N4167" t="e">
        <f t="shared" si="130"/>
        <v>#VALUE!</v>
      </c>
      <c r="O4167" t="e">
        <f t="shared" si="131"/>
        <v>#VALUE!</v>
      </c>
      <c r="P4167" t="e">
        <f>IF(D4167&lt;&gt;"",VLOOKUP(D4167,Projects!B:C,2,0),"")</f>
        <v>#VALUE!</v>
      </c>
    </row>
    <row r="4168" spans="1:16" x14ac:dyDescent="0.25">
      <c r="A4168" t="e">
        <f>UPPER(IF(AND(TimeSpend[[#This Row],[Personnel number]]&lt;&gt;"",TimeSpend[[#This Row],[Date]]&lt;&gt;""),TimeSpend[[#This Row],[Personnel number]],""))</f>
        <v>#VALUE!</v>
      </c>
      <c r="B4168" s="85" t="e">
        <f>IF(AND(TimeSpend[[#This Row],[Personnel number]]&lt;&gt;"",TimeSpend[[#This Row],[Date]]&lt;&gt;""),TEXT(TimeSpend[[#This Row],[Date]],"[$-409]yyyyMMdd"),"")</f>
        <v>#VALUE!</v>
      </c>
      <c r="C4168" s="33" t="e">
        <f>IF(AND(TimeSpend[[#This Row],[Personnel number]]&lt;&gt;"",TimeSpend[[#This Row],[Date]]&lt;&gt;""),SUBSTITUTE(TimeSpend[[#This Row],[Hours]],",","."),"")</f>
        <v>#VALUE!</v>
      </c>
      <c r="D4168" t="e">
        <f>IF(AND(TimeSpend[[#This Row],[Personnel number]]&lt;&gt;"",TimeSpend[[#This Row],[Date]]&lt;&gt;""),TimeSpend[[#This Row],[Network]],"")</f>
        <v>#VALUE!</v>
      </c>
      <c r="E4168" t="e">
        <f>IF(AND(TimeSpend[[#This Row],[Personnel number]]&lt;&gt;"",TimeSpend[[#This Row],[Date]]&lt;&gt;""),TimeSpend[[#This Row],[Network Description]],"")</f>
        <v>#VALUE!</v>
      </c>
      <c r="F4168" t="e">
        <f>IF(AND(TimeSpend[[#This Row],[Personnel number]]&lt;&gt;"",TimeSpend[[#This Row],[Date]]&lt;&gt;""),TimeSpend[[#This Row],[Activity]],"")</f>
        <v>#VALUE!</v>
      </c>
      <c r="G4168" t="e">
        <f>IF(AND(TimeSpend[[#This Row],[Personnel number]]&lt;&gt;"",TimeSpend[[#This Row],[Date]]&lt;&gt;""),TimeSpend[[#This Row],[Activity description]],"")</f>
        <v>#VALUE!</v>
      </c>
      <c r="H4168" s="36" t="e">
        <f>IF(AND(TimeSpend[[#This Row],[Personnel number]]&lt;&gt;"",TimeSpend[[#This Row],[Date]]&lt;&gt;""),TimeSpend[[#This Row],[Start Time]],"")</f>
        <v>#VALUE!</v>
      </c>
      <c r="I4168" s="36" t="e">
        <f>IF(AND(TimeSpend[[#This Row],[Personnel number]]&lt;&gt;"",TimeSpend[[#This Row],[Date]]&lt;&gt;""),TimeSpend[[#This Row],[End Time]],"")</f>
        <v>#VALUE!</v>
      </c>
      <c r="J4168" t="e">
        <f>IF(AND(TimeSpend[[#This Row],[Personnel number]]&lt;&gt;"",TimeSpend[[#This Row],[Date]]&lt;&gt;""),TimeSpend[[#This Row],[Location]],"")</f>
        <v>#VALUE!</v>
      </c>
      <c r="K4168" t="e">
        <f>IF(AND(TimeSpend[[#This Row],[Personnel number]]&lt;&gt;"",TimeSpend[[#This Row],[Date]]&lt;&gt;""),TimeSpend[[#This Row],[Task]],"")</f>
        <v>#VALUE!</v>
      </c>
      <c r="L4168" t="e">
        <f>IF(AND(TimeSpend[[#This Row],[Personnel number]]&lt;&gt;"",TimeSpend[[#This Row],[Date]]&lt;&gt;""),Utilization!$J$2,"")</f>
        <v>#VALUE!</v>
      </c>
      <c r="M4168" t="e">
        <f>IF(AND(TimeSpend[[#This Row],[Personnel number]]&lt;&gt;"",TimeSpend[[#This Row],[Date]]&lt;&gt;""),TimeSpend[[#This Row],[Employee Name]],"")</f>
        <v>#VALUE!</v>
      </c>
      <c r="N4168" t="e">
        <f t="shared" si="130"/>
        <v>#VALUE!</v>
      </c>
      <c r="O4168" t="e">
        <f t="shared" si="131"/>
        <v>#VALUE!</v>
      </c>
      <c r="P4168" t="e">
        <f>IF(D4168&lt;&gt;"",VLOOKUP(D4168,Projects!B:C,2,0),"")</f>
        <v>#VALUE!</v>
      </c>
    </row>
    <row r="4169" spans="1:16" x14ac:dyDescent="0.25">
      <c r="A4169" t="e">
        <f>UPPER(IF(AND(TimeSpend[[#This Row],[Personnel number]]&lt;&gt;"",TimeSpend[[#This Row],[Date]]&lt;&gt;""),TimeSpend[[#This Row],[Personnel number]],""))</f>
        <v>#VALUE!</v>
      </c>
      <c r="B4169" s="85" t="e">
        <f>IF(AND(TimeSpend[[#This Row],[Personnel number]]&lt;&gt;"",TimeSpend[[#This Row],[Date]]&lt;&gt;""),TEXT(TimeSpend[[#This Row],[Date]],"[$-409]yyyyMMdd"),"")</f>
        <v>#VALUE!</v>
      </c>
      <c r="C4169" s="33" t="e">
        <f>IF(AND(TimeSpend[[#This Row],[Personnel number]]&lt;&gt;"",TimeSpend[[#This Row],[Date]]&lt;&gt;""),SUBSTITUTE(TimeSpend[[#This Row],[Hours]],",","."),"")</f>
        <v>#VALUE!</v>
      </c>
      <c r="D4169" t="e">
        <f>IF(AND(TimeSpend[[#This Row],[Personnel number]]&lt;&gt;"",TimeSpend[[#This Row],[Date]]&lt;&gt;""),TimeSpend[[#This Row],[Network]],"")</f>
        <v>#VALUE!</v>
      </c>
      <c r="E4169" t="e">
        <f>IF(AND(TimeSpend[[#This Row],[Personnel number]]&lt;&gt;"",TimeSpend[[#This Row],[Date]]&lt;&gt;""),TimeSpend[[#This Row],[Network Description]],"")</f>
        <v>#VALUE!</v>
      </c>
      <c r="F4169" t="e">
        <f>IF(AND(TimeSpend[[#This Row],[Personnel number]]&lt;&gt;"",TimeSpend[[#This Row],[Date]]&lt;&gt;""),TimeSpend[[#This Row],[Activity]],"")</f>
        <v>#VALUE!</v>
      </c>
      <c r="G4169" t="e">
        <f>IF(AND(TimeSpend[[#This Row],[Personnel number]]&lt;&gt;"",TimeSpend[[#This Row],[Date]]&lt;&gt;""),TimeSpend[[#This Row],[Activity description]],"")</f>
        <v>#VALUE!</v>
      </c>
      <c r="H4169" s="36" t="e">
        <f>IF(AND(TimeSpend[[#This Row],[Personnel number]]&lt;&gt;"",TimeSpend[[#This Row],[Date]]&lt;&gt;""),TimeSpend[[#This Row],[Start Time]],"")</f>
        <v>#VALUE!</v>
      </c>
      <c r="I4169" s="36" t="e">
        <f>IF(AND(TimeSpend[[#This Row],[Personnel number]]&lt;&gt;"",TimeSpend[[#This Row],[Date]]&lt;&gt;""),TimeSpend[[#This Row],[End Time]],"")</f>
        <v>#VALUE!</v>
      </c>
      <c r="J4169" t="e">
        <f>IF(AND(TimeSpend[[#This Row],[Personnel number]]&lt;&gt;"",TimeSpend[[#This Row],[Date]]&lt;&gt;""),TimeSpend[[#This Row],[Location]],"")</f>
        <v>#VALUE!</v>
      </c>
      <c r="K4169" t="e">
        <f>IF(AND(TimeSpend[[#This Row],[Personnel number]]&lt;&gt;"",TimeSpend[[#This Row],[Date]]&lt;&gt;""),TimeSpend[[#This Row],[Task]],"")</f>
        <v>#VALUE!</v>
      </c>
      <c r="L4169" t="e">
        <f>IF(AND(TimeSpend[[#This Row],[Personnel number]]&lt;&gt;"",TimeSpend[[#This Row],[Date]]&lt;&gt;""),Utilization!$J$2,"")</f>
        <v>#VALUE!</v>
      </c>
      <c r="M4169" t="e">
        <f>IF(AND(TimeSpend[[#This Row],[Personnel number]]&lt;&gt;"",TimeSpend[[#This Row],[Date]]&lt;&gt;""),TimeSpend[[#This Row],[Employee Name]],"")</f>
        <v>#VALUE!</v>
      </c>
      <c r="N4169" t="e">
        <f t="shared" si="130"/>
        <v>#VALUE!</v>
      </c>
      <c r="O4169" t="e">
        <f t="shared" si="131"/>
        <v>#VALUE!</v>
      </c>
      <c r="P4169" t="e">
        <f>IF(D4169&lt;&gt;"",VLOOKUP(D4169,Projects!B:C,2,0),"")</f>
        <v>#VALUE!</v>
      </c>
    </row>
    <row r="4170" spans="1:16" x14ac:dyDescent="0.25">
      <c r="A4170" t="e">
        <f>UPPER(IF(AND(TimeSpend[[#This Row],[Personnel number]]&lt;&gt;"",TimeSpend[[#This Row],[Date]]&lt;&gt;""),TimeSpend[[#This Row],[Personnel number]],""))</f>
        <v>#VALUE!</v>
      </c>
      <c r="B4170" s="85" t="e">
        <f>IF(AND(TimeSpend[[#This Row],[Personnel number]]&lt;&gt;"",TimeSpend[[#This Row],[Date]]&lt;&gt;""),TEXT(TimeSpend[[#This Row],[Date]],"[$-409]yyyyMMdd"),"")</f>
        <v>#VALUE!</v>
      </c>
      <c r="C4170" s="33" t="e">
        <f>IF(AND(TimeSpend[[#This Row],[Personnel number]]&lt;&gt;"",TimeSpend[[#This Row],[Date]]&lt;&gt;""),SUBSTITUTE(TimeSpend[[#This Row],[Hours]],",","."),"")</f>
        <v>#VALUE!</v>
      </c>
      <c r="D4170" t="e">
        <f>IF(AND(TimeSpend[[#This Row],[Personnel number]]&lt;&gt;"",TimeSpend[[#This Row],[Date]]&lt;&gt;""),TimeSpend[[#This Row],[Network]],"")</f>
        <v>#VALUE!</v>
      </c>
      <c r="E4170" t="e">
        <f>IF(AND(TimeSpend[[#This Row],[Personnel number]]&lt;&gt;"",TimeSpend[[#This Row],[Date]]&lt;&gt;""),TimeSpend[[#This Row],[Network Description]],"")</f>
        <v>#VALUE!</v>
      </c>
      <c r="F4170" t="e">
        <f>IF(AND(TimeSpend[[#This Row],[Personnel number]]&lt;&gt;"",TimeSpend[[#This Row],[Date]]&lt;&gt;""),TimeSpend[[#This Row],[Activity]],"")</f>
        <v>#VALUE!</v>
      </c>
      <c r="G4170" t="e">
        <f>IF(AND(TimeSpend[[#This Row],[Personnel number]]&lt;&gt;"",TimeSpend[[#This Row],[Date]]&lt;&gt;""),TimeSpend[[#This Row],[Activity description]],"")</f>
        <v>#VALUE!</v>
      </c>
      <c r="H4170" s="36" t="e">
        <f>IF(AND(TimeSpend[[#This Row],[Personnel number]]&lt;&gt;"",TimeSpend[[#This Row],[Date]]&lt;&gt;""),TimeSpend[[#This Row],[Start Time]],"")</f>
        <v>#VALUE!</v>
      </c>
      <c r="I4170" s="36" t="e">
        <f>IF(AND(TimeSpend[[#This Row],[Personnel number]]&lt;&gt;"",TimeSpend[[#This Row],[Date]]&lt;&gt;""),TimeSpend[[#This Row],[End Time]],"")</f>
        <v>#VALUE!</v>
      </c>
      <c r="J4170" t="e">
        <f>IF(AND(TimeSpend[[#This Row],[Personnel number]]&lt;&gt;"",TimeSpend[[#This Row],[Date]]&lt;&gt;""),TimeSpend[[#This Row],[Location]],"")</f>
        <v>#VALUE!</v>
      </c>
      <c r="K4170" t="e">
        <f>IF(AND(TimeSpend[[#This Row],[Personnel number]]&lt;&gt;"",TimeSpend[[#This Row],[Date]]&lt;&gt;""),TimeSpend[[#This Row],[Task]],"")</f>
        <v>#VALUE!</v>
      </c>
      <c r="L4170" t="e">
        <f>IF(AND(TimeSpend[[#This Row],[Personnel number]]&lt;&gt;"",TimeSpend[[#This Row],[Date]]&lt;&gt;""),Utilization!$J$2,"")</f>
        <v>#VALUE!</v>
      </c>
      <c r="M4170" t="e">
        <f>IF(AND(TimeSpend[[#This Row],[Personnel number]]&lt;&gt;"",TimeSpend[[#This Row],[Date]]&lt;&gt;""),TimeSpend[[#This Row],[Employee Name]],"")</f>
        <v>#VALUE!</v>
      </c>
      <c r="N4170" t="e">
        <f t="shared" si="130"/>
        <v>#VALUE!</v>
      </c>
      <c r="O4170" t="e">
        <f t="shared" si="131"/>
        <v>#VALUE!</v>
      </c>
      <c r="P4170" t="e">
        <f>IF(D4170&lt;&gt;"",VLOOKUP(D4170,Projects!B:C,2,0),"")</f>
        <v>#VALUE!</v>
      </c>
    </row>
    <row r="4171" spans="1:16" x14ac:dyDescent="0.25">
      <c r="A4171" t="e">
        <f>UPPER(IF(AND(TimeSpend[[#This Row],[Personnel number]]&lt;&gt;"",TimeSpend[[#This Row],[Date]]&lt;&gt;""),TimeSpend[[#This Row],[Personnel number]],""))</f>
        <v>#VALUE!</v>
      </c>
      <c r="B4171" s="85" t="e">
        <f>IF(AND(TimeSpend[[#This Row],[Personnel number]]&lt;&gt;"",TimeSpend[[#This Row],[Date]]&lt;&gt;""),TEXT(TimeSpend[[#This Row],[Date]],"[$-409]yyyyMMdd"),"")</f>
        <v>#VALUE!</v>
      </c>
      <c r="C4171" s="33" t="e">
        <f>IF(AND(TimeSpend[[#This Row],[Personnel number]]&lt;&gt;"",TimeSpend[[#This Row],[Date]]&lt;&gt;""),SUBSTITUTE(TimeSpend[[#This Row],[Hours]],",","."),"")</f>
        <v>#VALUE!</v>
      </c>
      <c r="D4171" t="e">
        <f>IF(AND(TimeSpend[[#This Row],[Personnel number]]&lt;&gt;"",TimeSpend[[#This Row],[Date]]&lt;&gt;""),TimeSpend[[#This Row],[Network]],"")</f>
        <v>#VALUE!</v>
      </c>
      <c r="E4171" t="e">
        <f>IF(AND(TimeSpend[[#This Row],[Personnel number]]&lt;&gt;"",TimeSpend[[#This Row],[Date]]&lt;&gt;""),TimeSpend[[#This Row],[Network Description]],"")</f>
        <v>#VALUE!</v>
      </c>
      <c r="F4171" t="e">
        <f>IF(AND(TimeSpend[[#This Row],[Personnel number]]&lt;&gt;"",TimeSpend[[#This Row],[Date]]&lt;&gt;""),TimeSpend[[#This Row],[Activity]],"")</f>
        <v>#VALUE!</v>
      </c>
      <c r="G4171" t="e">
        <f>IF(AND(TimeSpend[[#This Row],[Personnel number]]&lt;&gt;"",TimeSpend[[#This Row],[Date]]&lt;&gt;""),TimeSpend[[#This Row],[Activity description]],"")</f>
        <v>#VALUE!</v>
      </c>
      <c r="H4171" s="36" t="e">
        <f>IF(AND(TimeSpend[[#This Row],[Personnel number]]&lt;&gt;"",TimeSpend[[#This Row],[Date]]&lt;&gt;""),TimeSpend[[#This Row],[Start Time]],"")</f>
        <v>#VALUE!</v>
      </c>
      <c r="I4171" s="36" t="e">
        <f>IF(AND(TimeSpend[[#This Row],[Personnel number]]&lt;&gt;"",TimeSpend[[#This Row],[Date]]&lt;&gt;""),TimeSpend[[#This Row],[End Time]],"")</f>
        <v>#VALUE!</v>
      </c>
      <c r="J4171" t="e">
        <f>IF(AND(TimeSpend[[#This Row],[Personnel number]]&lt;&gt;"",TimeSpend[[#This Row],[Date]]&lt;&gt;""),TimeSpend[[#This Row],[Location]],"")</f>
        <v>#VALUE!</v>
      </c>
      <c r="K4171" t="e">
        <f>IF(AND(TimeSpend[[#This Row],[Personnel number]]&lt;&gt;"",TimeSpend[[#This Row],[Date]]&lt;&gt;""),TimeSpend[[#This Row],[Task]],"")</f>
        <v>#VALUE!</v>
      </c>
      <c r="L4171" t="e">
        <f>IF(AND(TimeSpend[[#This Row],[Personnel number]]&lt;&gt;"",TimeSpend[[#This Row],[Date]]&lt;&gt;""),Utilization!$J$2,"")</f>
        <v>#VALUE!</v>
      </c>
      <c r="M4171" t="e">
        <f>IF(AND(TimeSpend[[#This Row],[Personnel number]]&lt;&gt;"",TimeSpend[[#This Row],[Date]]&lt;&gt;""),TimeSpend[[#This Row],[Employee Name]],"")</f>
        <v>#VALUE!</v>
      </c>
      <c r="N4171" t="e">
        <f t="shared" si="130"/>
        <v>#VALUE!</v>
      </c>
      <c r="O4171" t="e">
        <f t="shared" si="131"/>
        <v>#VALUE!</v>
      </c>
      <c r="P4171" t="e">
        <f>IF(D4171&lt;&gt;"",VLOOKUP(D4171,Projects!B:C,2,0),"")</f>
        <v>#VALUE!</v>
      </c>
    </row>
    <row r="4172" spans="1:16" x14ac:dyDescent="0.25">
      <c r="A4172" t="e">
        <f>UPPER(IF(AND(TimeSpend[[#This Row],[Personnel number]]&lt;&gt;"",TimeSpend[[#This Row],[Date]]&lt;&gt;""),TimeSpend[[#This Row],[Personnel number]],""))</f>
        <v>#VALUE!</v>
      </c>
      <c r="B4172" s="85" t="e">
        <f>IF(AND(TimeSpend[[#This Row],[Personnel number]]&lt;&gt;"",TimeSpend[[#This Row],[Date]]&lt;&gt;""),TEXT(TimeSpend[[#This Row],[Date]],"[$-409]yyyyMMdd"),"")</f>
        <v>#VALUE!</v>
      </c>
      <c r="C4172" s="33" t="e">
        <f>IF(AND(TimeSpend[[#This Row],[Personnel number]]&lt;&gt;"",TimeSpend[[#This Row],[Date]]&lt;&gt;""),SUBSTITUTE(TimeSpend[[#This Row],[Hours]],",","."),"")</f>
        <v>#VALUE!</v>
      </c>
      <c r="D4172" t="e">
        <f>IF(AND(TimeSpend[[#This Row],[Personnel number]]&lt;&gt;"",TimeSpend[[#This Row],[Date]]&lt;&gt;""),TimeSpend[[#This Row],[Network]],"")</f>
        <v>#VALUE!</v>
      </c>
      <c r="E4172" t="e">
        <f>IF(AND(TimeSpend[[#This Row],[Personnel number]]&lt;&gt;"",TimeSpend[[#This Row],[Date]]&lt;&gt;""),TimeSpend[[#This Row],[Network Description]],"")</f>
        <v>#VALUE!</v>
      </c>
      <c r="F4172" t="e">
        <f>IF(AND(TimeSpend[[#This Row],[Personnel number]]&lt;&gt;"",TimeSpend[[#This Row],[Date]]&lt;&gt;""),TimeSpend[[#This Row],[Activity]],"")</f>
        <v>#VALUE!</v>
      </c>
      <c r="G4172" t="e">
        <f>IF(AND(TimeSpend[[#This Row],[Personnel number]]&lt;&gt;"",TimeSpend[[#This Row],[Date]]&lt;&gt;""),TimeSpend[[#This Row],[Activity description]],"")</f>
        <v>#VALUE!</v>
      </c>
      <c r="H4172" s="36" t="e">
        <f>IF(AND(TimeSpend[[#This Row],[Personnel number]]&lt;&gt;"",TimeSpend[[#This Row],[Date]]&lt;&gt;""),TimeSpend[[#This Row],[Start Time]],"")</f>
        <v>#VALUE!</v>
      </c>
      <c r="I4172" s="36" t="e">
        <f>IF(AND(TimeSpend[[#This Row],[Personnel number]]&lt;&gt;"",TimeSpend[[#This Row],[Date]]&lt;&gt;""),TimeSpend[[#This Row],[End Time]],"")</f>
        <v>#VALUE!</v>
      </c>
      <c r="J4172" t="e">
        <f>IF(AND(TimeSpend[[#This Row],[Personnel number]]&lt;&gt;"",TimeSpend[[#This Row],[Date]]&lt;&gt;""),TimeSpend[[#This Row],[Location]],"")</f>
        <v>#VALUE!</v>
      </c>
      <c r="K4172" t="e">
        <f>IF(AND(TimeSpend[[#This Row],[Personnel number]]&lt;&gt;"",TimeSpend[[#This Row],[Date]]&lt;&gt;""),TimeSpend[[#This Row],[Task]],"")</f>
        <v>#VALUE!</v>
      </c>
      <c r="L4172" t="e">
        <f>IF(AND(TimeSpend[[#This Row],[Personnel number]]&lt;&gt;"",TimeSpend[[#This Row],[Date]]&lt;&gt;""),Utilization!$J$2,"")</f>
        <v>#VALUE!</v>
      </c>
      <c r="M4172" t="e">
        <f>IF(AND(TimeSpend[[#This Row],[Personnel number]]&lt;&gt;"",TimeSpend[[#This Row],[Date]]&lt;&gt;""),TimeSpend[[#This Row],[Employee Name]],"")</f>
        <v>#VALUE!</v>
      </c>
      <c r="N4172" t="e">
        <f t="shared" si="130"/>
        <v>#VALUE!</v>
      </c>
      <c r="O4172" t="e">
        <f t="shared" si="131"/>
        <v>#VALUE!</v>
      </c>
      <c r="P4172" t="e">
        <f>IF(D4172&lt;&gt;"",VLOOKUP(D4172,Projects!B:C,2,0),"")</f>
        <v>#VALUE!</v>
      </c>
    </row>
    <row r="4173" spans="1:16" x14ac:dyDescent="0.25">
      <c r="A4173" t="e">
        <f>UPPER(IF(AND(TimeSpend[[#This Row],[Personnel number]]&lt;&gt;"",TimeSpend[[#This Row],[Date]]&lt;&gt;""),TimeSpend[[#This Row],[Personnel number]],""))</f>
        <v>#VALUE!</v>
      </c>
      <c r="B4173" s="85" t="e">
        <f>IF(AND(TimeSpend[[#This Row],[Personnel number]]&lt;&gt;"",TimeSpend[[#This Row],[Date]]&lt;&gt;""),TEXT(TimeSpend[[#This Row],[Date]],"[$-409]yyyyMMdd"),"")</f>
        <v>#VALUE!</v>
      </c>
      <c r="C4173" s="33" t="e">
        <f>IF(AND(TimeSpend[[#This Row],[Personnel number]]&lt;&gt;"",TimeSpend[[#This Row],[Date]]&lt;&gt;""),SUBSTITUTE(TimeSpend[[#This Row],[Hours]],",","."),"")</f>
        <v>#VALUE!</v>
      </c>
      <c r="D4173" t="e">
        <f>IF(AND(TimeSpend[[#This Row],[Personnel number]]&lt;&gt;"",TimeSpend[[#This Row],[Date]]&lt;&gt;""),TimeSpend[[#This Row],[Network]],"")</f>
        <v>#VALUE!</v>
      </c>
      <c r="E4173" t="e">
        <f>IF(AND(TimeSpend[[#This Row],[Personnel number]]&lt;&gt;"",TimeSpend[[#This Row],[Date]]&lt;&gt;""),TimeSpend[[#This Row],[Network Description]],"")</f>
        <v>#VALUE!</v>
      </c>
      <c r="F4173" t="e">
        <f>IF(AND(TimeSpend[[#This Row],[Personnel number]]&lt;&gt;"",TimeSpend[[#This Row],[Date]]&lt;&gt;""),TimeSpend[[#This Row],[Activity]],"")</f>
        <v>#VALUE!</v>
      </c>
      <c r="G4173" t="e">
        <f>IF(AND(TimeSpend[[#This Row],[Personnel number]]&lt;&gt;"",TimeSpend[[#This Row],[Date]]&lt;&gt;""),TimeSpend[[#This Row],[Activity description]],"")</f>
        <v>#VALUE!</v>
      </c>
      <c r="H4173" s="36" t="e">
        <f>IF(AND(TimeSpend[[#This Row],[Personnel number]]&lt;&gt;"",TimeSpend[[#This Row],[Date]]&lt;&gt;""),TimeSpend[[#This Row],[Start Time]],"")</f>
        <v>#VALUE!</v>
      </c>
      <c r="I4173" s="36" t="e">
        <f>IF(AND(TimeSpend[[#This Row],[Personnel number]]&lt;&gt;"",TimeSpend[[#This Row],[Date]]&lt;&gt;""),TimeSpend[[#This Row],[End Time]],"")</f>
        <v>#VALUE!</v>
      </c>
      <c r="J4173" t="e">
        <f>IF(AND(TimeSpend[[#This Row],[Personnel number]]&lt;&gt;"",TimeSpend[[#This Row],[Date]]&lt;&gt;""),TimeSpend[[#This Row],[Location]],"")</f>
        <v>#VALUE!</v>
      </c>
      <c r="K4173" t="e">
        <f>IF(AND(TimeSpend[[#This Row],[Personnel number]]&lt;&gt;"",TimeSpend[[#This Row],[Date]]&lt;&gt;""),TimeSpend[[#This Row],[Task]],"")</f>
        <v>#VALUE!</v>
      </c>
      <c r="L4173" t="e">
        <f>IF(AND(TimeSpend[[#This Row],[Personnel number]]&lt;&gt;"",TimeSpend[[#This Row],[Date]]&lt;&gt;""),Utilization!$J$2,"")</f>
        <v>#VALUE!</v>
      </c>
      <c r="M4173" t="e">
        <f>IF(AND(TimeSpend[[#This Row],[Personnel number]]&lt;&gt;"",TimeSpend[[#This Row],[Date]]&lt;&gt;""),TimeSpend[[#This Row],[Employee Name]],"")</f>
        <v>#VALUE!</v>
      </c>
      <c r="N4173" t="e">
        <f t="shared" si="130"/>
        <v>#VALUE!</v>
      </c>
      <c r="O4173" t="e">
        <f t="shared" si="131"/>
        <v>#VALUE!</v>
      </c>
      <c r="P4173" t="e">
        <f>IF(D4173&lt;&gt;"",VLOOKUP(D4173,Projects!B:C,2,0),"")</f>
        <v>#VALUE!</v>
      </c>
    </row>
    <row r="4174" spans="1:16" x14ac:dyDescent="0.25">
      <c r="A4174" t="e">
        <f>UPPER(IF(AND(TimeSpend[[#This Row],[Personnel number]]&lt;&gt;"",TimeSpend[[#This Row],[Date]]&lt;&gt;""),TimeSpend[[#This Row],[Personnel number]],""))</f>
        <v>#VALUE!</v>
      </c>
      <c r="B4174" s="85" t="e">
        <f>IF(AND(TimeSpend[[#This Row],[Personnel number]]&lt;&gt;"",TimeSpend[[#This Row],[Date]]&lt;&gt;""),TEXT(TimeSpend[[#This Row],[Date]],"[$-409]yyyyMMdd"),"")</f>
        <v>#VALUE!</v>
      </c>
      <c r="C4174" s="33" t="e">
        <f>IF(AND(TimeSpend[[#This Row],[Personnel number]]&lt;&gt;"",TimeSpend[[#This Row],[Date]]&lt;&gt;""),SUBSTITUTE(TimeSpend[[#This Row],[Hours]],",","."),"")</f>
        <v>#VALUE!</v>
      </c>
      <c r="D4174" t="e">
        <f>IF(AND(TimeSpend[[#This Row],[Personnel number]]&lt;&gt;"",TimeSpend[[#This Row],[Date]]&lt;&gt;""),TimeSpend[[#This Row],[Network]],"")</f>
        <v>#VALUE!</v>
      </c>
      <c r="E4174" t="e">
        <f>IF(AND(TimeSpend[[#This Row],[Personnel number]]&lt;&gt;"",TimeSpend[[#This Row],[Date]]&lt;&gt;""),TimeSpend[[#This Row],[Network Description]],"")</f>
        <v>#VALUE!</v>
      </c>
      <c r="F4174" t="e">
        <f>IF(AND(TimeSpend[[#This Row],[Personnel number]]&lt;&gt;"",TimeSpend[[#This Row],[Date]]&lt;&gt;""),TimeSpend[[#This Row],[Activity]],"")</f>
        <v>#VALUE!</v>
      </c>
      <c r="G4174" t="e">
        <f>IF(AND(TimeSpend[[#This Row],[Personnel number]]&lt;&gt;"",TimeSpend[[#This Row],[Date]]&lt;&gt;""),TimeSpend[[#This Row],[Activity description]],"")</f>
        <v>#VALUE!</v>
      </c>
      <c r="H4174" s="36" t="e">
        <f>IF(AND(TimeSpend[[#This Row],[Personnel number]]&lt;&gt;"",TimeSpend[[#This Row],[Date]]&lt;&gt;""),TimeSpend[[#This Row],[Start Time]],"")</f>
        <v>#VALUE!</v>
      </c>
      <c r="I4174" s="36" t="e">
        <f>IF(AND(TimeSpend[[#This Row],[Personnel number]]&lt;&gt;"",TimeSpend[[#This Row],[Date]]&lt;&gt;""),TimeSpend[[#This Row],[End Time]],"")</f>
        <v>#VALUE!</v>
      </c>
      <c r="J4174" t="e">
        <f>IF(AND(TimeSpend[[#This Row],[Personnel number]]&lt;&gt;"",TimeSpend[[#This Row],[Date]]&lt;&gt;""),TimeSpend[[#This Row],[Location]],"")</f>
        <v>#VALUE!</v>
      </c>
      <c r="K4174" t="e">
        <f>IF(AND(TimeSpend[[#This Row],[Personnel number]]&lt;&gt;"",TimeSpend[[#This Row],[Date]]&lt;&gt;""),TimeSpend[[#This Row],[Task]],"")</f>
        <v>#VALUE!</v>
      </c>
      <c r="L4174" t="e">
        <f>IF(AND(TimeSpend[[#This Row],[Personnel number]]&lt;&gt;"",TimeSpend[[#This Row],[Date]]&lt;&gt;""),Utilization!$J$2,"")</f>
        <v>#VALUE!</v>
      </c>
      <c r="M4174" t="e">
        <f>IF(AND(TimeSpend[[#This Row],[Personnel number]]&lt;&gt;"",TimeSpend[[#This Row],[Date]]&lt;&gt;""),TimeSpend[[#This Row],[Employee Name]],"")</f>
        <v>#VALUE!</v>
      </c>
      <c r="N4174" t="e">
        <f t="shared" si="130"/>
        <v>#VALUE!</v>
      </c>
      <c r="O4174" t="e">
        <f t="shared" si="131"/>
        <v>#VALUE!</v>
      </c>
      <c r="P4174" t="e">
        <f>IF(D4174&lt;&gt;"",VLOOKUP(D4174,Projects!B:C,2,0),"")</f>
        <v>#VALUE!</v>
      </c>
    </row>
    <row r="4175" spans="1:16" x14ac:dyDescent="0.25">
      <c r="A4175" t="e">
        <f>UPPER(IF(AND(TimeSpend[[#This Row],[Personnel number]]&lt;&gt;"",TimeSpend[[#This Row],[Date]]&lt;&gt;""),TimeSpend[[#This Row],[Personnel number]],""))</f>
        <v>#VALUE!</v>
      </c>
      <c r="B4175" s="85" t="e">
        <f>IF(AND(TimeSpend[[#This Row],[Personnel number]]&lt;&gt;"",TimeSpend[[#This Row],[Date]]&lt;&gt;""),TEXT(TimeSpend[[#This Row],[Date]],"[$-409]yyyyMMdd"),"")</f>
        <v>#VALUE!</v>
      </c>
      <c r="C4175" s="33" t="e">
        <f>IF(AND(TimeSpend[[#This Row],[Personnel number]]&lt;&gt;"",TimeSpend[[#This Row],[Date]]&lt;&gt;""),SUBSTITUTE(TimeSpend[[#This Row],[Hours]],",","."),"")</f>
        <v>#VALUE!</v>
      </c>
      <c r="D4175" t="e">
        <f>IF(AND(TimeSpend[[#This Row],[Personnel number]]&lt;&gt;"",TimeSpend[[#This Row],[Date]]&lt;&gt;""),TimeSpend[[#This Row],[Network]],"")</f>
        <v>#VALUE!</v>
      </c>
      <c r="E4175" t="e">
        <f>IF(AND(TimeSpend[[#This Row],[Personnel number]]&lt;&gt;"",TimeSpend[[#This Row],[Date]]&lt;&gt;""),TimeSpend[[#This Row],[Network Description]],"")</f>
        <v>#VALUE!</v>
      </c>
      <c r="F4175" t="e">
        <f>IF(AND(TimeSpend[[#This Row],[Personnel number]]&lt;&gt;"",TimeSpend[[#This Row],[Date]]&lt;&gt;""),TimeSpend[[#This Row],[Activity]],"")</f>
        <v>#VALUE!</v>
      </c>
      <c r="G4175" t="e">
        <f>IF(AND(TimeSpend[[#This Row],[Personnel number]]&lt;&gt;"",TimeSpend[[#This Row],[Date]]&lt;&gt;""),TimeSpend[[#This Row],[Activity description]],"")</f>
        <v>#VALUE!</v>
      </c>
      <c r="H4175" s="36" t="e">
        <f>IF(AND(TimeSpend[[#This Row],[Personnel number]]&lt;&gt;"",TimeSpend[[#This Row],[Date]]&lt;&gt;""),TimeSpend[[#This Row],[Start Time]],"")</f>
        <v>#VALUE!</v>
      </c>
      <c r="I4175" s="36" t="e">
        <f>IF(AND(TimeSpend[[#This Row],[Personnel number]]&lt;&gt;"",TimeSpend[[#This Row],[Date]]&lt;&gt;""),TimeSpend[[#This Row],[End Time]],"")</f>
        <v>#VALUE!</v>
      </c>
      <c r="J4175" t="e">
        <f>IF(AND(TimeSpend[[#This Row],[Personnel number]]&lt;&gt;"",TimeSpend[[#This Row],[Date]]&lt;&gt;""),TimeSpend[[#This Row],[Location]],"")</f>
        <v>#VALUE!</v>
      </c>
      <c r="K4175" t="e">
        <f>IF(AND(TimeSpend[[#This Row],[Personnel number]]&lt;&gt;"",TimeSpend[[#This Row],[Date]]&lt;&gt;""),TimeSpend[[#This Row],[Task]],"")</f>
        <v>#VALUE!</v>
      </c>
      <c r="L4175" t="e">
        <f>IF(AND(TimeSpend[[#This Row],[Personnel number]]&lt;&gt;"",TimeSpend[[#This Row],[Date]]&lt;&gt;""),Utilization!$J$2,"")</f>
        <v>#VALUE!</v>
      </c>
      <c r="M4175" t="e">
        <f>IF(AND(TimeSpend[[#This Row],[Personnel number]]&lt;&gt;"",TimeSpend[[#This Row],[Date]]&lt;&gt;""),TimeSpend[[#This Row],[Employee Name]],"")</f>
        <v>#VALUE!</v>
      </c>
      <c r="N4175" t="e">
        <f t="shared" si="130"/>
        <v>#VALUE!</v>
      </c>
      <c r="O4175" t="e">
        <f t="shared" si="131"/>
        <v>#VALUE!</v>
      </c>
      <c r="P4175" t="e">
        <f>IF(D4175&lt;&gt;"",VLOOKUP(D4175,Projects!B:C,2,0),"")</f>
        <v>#VALUE!</v>
      </c>
    </row>
    <row r="4176" spans="1:16" x14ac:dyDescent="0.25">
      <c r="A4176" t="e">
        <f>UPPER(IF(AND(TimeSpend[[#This Row],[Personnel number]]&lt;&gt;"",TimeSpend[[#This Row],[Date]]&lt;&gt;""),TimeSpend[[#This Row],[Personnel number]],""))</f>
        <v>#VALUE!</v>
      </c>
      <c r="B4176" s="85" t="e">
        <f>IF(AND(TimeSpend[[#This Row],[Personnel number]]&lt;&gt;"",TimeSpend[[#This Row],[Date]]&lt;&gt;""),TEXT(TimeSpend[[#This Row],[Date]],"[$-409]yyyyMMdd"),"")</f>
        <v>#VALUE!</v>
      </c>
      <c r="C4176" s="33" t="e">
        <f>IF(AND(TimeSpend[[#This Row],[Personnel number]]&lt;&gt;"",TimeSpend[[#This Row],[Date]]&lt;&gt;""),SUBSTITUTE(TimeSpend[[#This Row],[Hours]],",","."),"")</f>
        <v>#VALUE!</v>
      </c>
      <c r="D4176" t="e">
        <f>IF(AND(TimeSpend[[#This Row],[Personnel number]]&lt;&gt;"",TimeSpend[[#This Row],[Date]]&lt;&gt;""),TimeSpend[[#This Row],[Network]],"")</f>
        <v>#VALUE!</v>
      </c>
      <c r="E4176" t="e">
        <f>IF(AND(TimeSpend[[#This Row],[Personnel number]]&lt;&gt;"",TimeSpend[[#This Row],[Date]]&lt;&gt;""),TimeSpend[[#This Row],[Network Description]],"")</f>
        <v>#VALUE!</v>
      </c>
      <c r="F4176" t="e">
        <f>IF(AND(TimeSpend[[#This Row],[Personnel number]]&lt;&gt;"",TimeSpend[[#This Row],[Date]]&lt;&gt;""),TimeSpend[[#This Row],[Activity]],"")</f>
        <v>#VALUE!</v>
      </c>
      <c r="G4176" t="e">
        <f>IF(AND(TimeSpend[[#This Row],[Personnel number]]&lt;&gt;"",TimeSpend[[#This Row],[Date]]&lt;&gt;""),TimeSpend[[#This Row],[Activity description]],"")</f>
        <v>#VALUE!</v>
      </c>
      <c r="H4176" s="36" t="e">
        <f>IF(AND(TimeSpend[[#This Row],[Personnel number]]&lt;&gt;"",TimeSpend[[#This Row],[Date]]&lt;&gt;""),TimeSpend[[#This Row],[Start Time]],"")</f>
        <v>#VALUE!</v>
      </c>
      <c r="I4176" s="36" t="e">
        <f>IF(AND(TimeSpend[[#This Row],[Personnel number]]&lt;&gt;"",TimeSpend[[#This Row],[Date]]&lt;&gt;""),TimeSpend[[#This Row],[End Time]],"")</f>
        <v>#VALUE!</v>
      </c>
      <c r="J4176" t="e">
        <f>IF(AND(TimeSpend[[#This Row],[Personnel number]]&lt;&gt;"",TimeSpend[[#This Row],[Date]]&lt;&gt;""),TimeSpend[[#This Row],[Location]],"")</f>
        <v>#VALUE!</v>
      </c>
      <c r="K4176" t="e">
        <f>IF(AND(TimeSpend[[#This Row],[Personnel number]]&lt;&gt;"",TimeSpend[[#This Row],[Date]]&lt;&gt;""),TimeSpend[[#This Row],[Task]],"")</f>
        <v>#VALUE!</v>
      </c>
      <c r="L4176" t="e">
        <f>IF(AND(TimeSpend[[#This Row],[Personnel number]]&lt;&gt;"",TimeSpend[[#This Row],[Date]]&lt;&gt;""),Utilization!$J$2,"")</f>
        <v>#VALUE!</v>
      </c>
      <c r="M4176" t="e">
        <f>IF(AND(TimeSpend[[#This Row],[Personnel number]]&lt;&gt;"",TimeSpend[[#This Row],[Date]]&lt;&gt;""),TimeSpend[[#This Row],[Employee Name]],"")</f>
        <v>#VALUE!</v>
      </c>
      <c r="N4176" t="e">
        <f t="shared" si="130"/>
        <v>#VALUE!</v>
      </c>
      <c r="O4176" t="e">
        <f t="shared" si="131"/>
        <v>#VALUE!</v>
      </c>
      <c r="P4176" t="e">
        <f>IF(D4176&lt;&gt;"",VLOOKUP(D4176,Projects!B:C,2,0),"")</f>
        <v>#VALUE!</v>
      </c>
    </row>
    <row r="4177" spans="1:16" x14ac:dyDescent="0.25">
      <c r="A4177" t="e">
        <f>UPPER(IF(AND(TimeSpend[[#This Row],[Personnel number]]&lt;&gt;"",TimeSpend[[#This Row],[Date]]&lt;&gt;""),TimeSpend[[#This Row],[Personnel number]],""))</f>
        <v>#VALUE!</v>
      </c>
      <c r="B4177" s="85" t="e">
        <f>IF(AND(TimeSpend[[#This Row],[Personnel number]]&lt;&gt;"",TimeSpend[[#This Row],[Date]]&lt;&gt;""),TEXT(TimeSpend[[#This Row],[Date]],"[$-409]yyyyMMdd"),"")</f>
        <v>#VALUE!</v>
      </c>
      <c r="C4177" s="33" t="e">
        <f>IF(AND(TimeSpend[[#This Row],[Personnel number]]&lt;&gt;"",TimeSpend[[#This Row],[Date]]&lt;&gt;""),SUBSTITUTE(TimeSpend[[#This Row],[Hours]],",","."),"")</f>
        <v>#VALUE!</v>
      </c>
      <c r="D4177" t="e">
        <f>IF(AND(TimeSpend[[#This Row],[Personnel number]]&lt;&gt;"",TimeSpend[[#This Row],[Date]]&lt;&gt;""),TimeSpend[[#This Row],[Network]],"")</f>
        <v>#VALUE!</v>
      </c>
      <c r="E4177" t="e">
        <f>IF(AND(TimeSpend[[#This Row],[Personnel number]]&lt;&gt;"",TimeSpend[[#This Row],[Date]]&lt;&gt;""),TimeSpend[[#This Row],[Network Description]],"")</f>
        <v>#VALUE!</v>
      </c>
      <c r="F4177" t="e">
        <f>IF(AND(TimeSpend[[#This Row],[Personnel number]]&lt;&gt;"",TimeSpend[[#This Row],[Date]]&lt;&gt;""),TimeSpend[[#This Row],[Activity]],"")</f>
        <v>#VALUE!</v>
      </c>
      <c r="G4177" t="e">
        <f>IF(AND(TimeSpend[[#This Row],[Personnel number]]&lt;&gt;"",TimeSpend[[#This Row],[Date]]&lt;&gt;""),TimeSpend[[#This Row],[Activity description]],"")</f>
        <v>#VALUE!</v>
      </c>
      <c r="H4177" s="36" t="e">
        <f>IF(AND(TimeSpend[[#This Row],[Personnel number]]&lt;&gt;"",TimeSpend[[#This Row],[Date]]&lt;&gt;""),TimeSpend[[#This Row],[Start Time]],"")</f>
        <v>#VALUE!</v>
      </c>
      <c r="I4177" s="36" t="e">
        <f>IF(AND(TimeSpend[[#This Row],[Personnel number]]&lt;&gt;"",TimeSpend[[#This Row],[Date]]&lt;&gt;""),TimeSpend[[#This Row],[End Time]],"")</f>
        <v>#VALUE!</v>
      </c>
      <c r="J4177" t="e">
        <f>IF(AND(TimeSpend[[#This Row],[Personnel number]]&lt;&gt;"",TimeSpend[[#This Row],[Date]]&lt;&gt;""),TimeSpend[[#This Row],[Location]],"")</f>
        <v>#VALUE!</v>
      </c>
      <c r="K4177" t="e">
        <f>IF(AND(TimeSpend[[#This Row],[Personnel number]]&lt;&gt;"",TimeSpend[[#This Row],[Date]]&lt;&gt;""),TimeSpend[[#This Row],[Task]],"")</f>
        <v>#VALUE!</v>
      </c>
      <c r="L4177" t="e">
        <f>IF(AND(TimeSpend[[#This Row],[Personnel number]]&lt;&gt;"",TimeSpend[[#This Row],[Date]]&lt;&gt;""),Utilization!$J$2,"")</f>
        <v>#VALUE!</v>
      </c>
      <c r="M4177" t="e">
        <f>IF(AND(TimeSpend[[#This Row],[Personnel number]]&lt;&gt;"",TimeSpend[[#This Row],[Date]]&lt;&gt;""),TimeSpend[[#This Row],[Employee Name]],"")</f>
        <v>#VALUE!</v>
      </c>
      <c r="N4177" t="e">
        <f t="shared" si="130"/>
        <v>#VALUE!</v>
      </c>
      <c r="O4177" t="e">
        <f t="shared" si="131"/>
        <v>#VALUE!</v>
      </c>
      <c r="P4177" t="e">
        <f>IF(D4177&lt;&gt;"",VLOOKUP(D4177,Projects!B:C,2,0),"")</f>
        <v>#VALUE!</v>
      </c>
    </row>
    <row r="4178" spans="1:16" x14ac:dyDescent="0.25">
      <c r="A4178" t="e">
        <f>UPPER(IF(AND(TimeSpend[[#This Row],[Personnel number]]&lt;&gt;"",TimeSpend[[#This Row],[Date]]&lt;&gt;""),TimeSpend[[#This Row],[Personnel number]],""))</f>
        <v>#VALUE!</v>
      </c>
      <c r="B4178" s="85" t="e">
        <f>IF(AND(TimeSpend[[#This Row],[Personnel number]]&lt;&gt;"",TimeSpend[[#This Row],[Date]]&lt;&gt;""),TEXT(TimeSpend[[#This Row],[Date]],"[$-409]yyyyMMdd"),"")</f>
        <v>#VALUE!</v>
      </c>
      <c r="C4178" s="33" t="e">
        <f>IF(AND(TimeSpend[[#This Row],[Personnel number]]&lt;&gt;"",TimeSpend[[#This Row],[Date]]&lt;&gt;""),SUBSTITUTE(TimeSpend[[#This Row],[Hours]],",","."),"")</f>
        <v>#VALUE!</v>
      </c>
      <c r="D4178" t="e">
        <f>IF(AND(TimeSpend[[#This Row],[Personnel number]]&lt;&gt;"",TimeSpend[[#This Row],[Date]]&lt;&gt;""),TimeSpend[[#This Row],[Network]],"")</f>
        <v>#VALUE!</v>
      </c>
      <c r="E4178" t="e">
        <f>IF(AND(TimeSpend[[#This Row],[Personnel number]]&lt;&gt;"",TimeSpend[[#This Row],[Date]]&lt;&gt;""),TimeSpend[[#This Row],[Network Description]],"")</f>
        <v>#VALUE!</v>
      </c>
      <c r="F4178" t="e">
        <f>IF(AND(TimeSpend[[#This Row],[Personnel number]]&lt;&gt;"",TimeSpend[[#This Row],[Date]]&lt;&gt;""),TimeSpend[[#This Row],[Activity]],"")</f>
        <v>#VALUE!</v>
      </c>
      <c r="G4178" t="e">
        <f>IF(AND(TimeSpend[[#This Row],[Personnel number]]&lt;&gt;"",TimeSpend[[#This Row],[Date]]&lt;&gt;""),TimeSpend[[#This Row],[Activity description]],"")</f>
        <v>#VALUE!</v>
      </c>
      <c r="H4178" s="36" t="e">
        <f>IF(AND(TimeSpend[[#This Row],[Personnel number]]&lt;&gt;"",TimeSpend[[#This Row],[Date]]&lt;&gt;""),TimeSpend[[#This Row],[Start Time]],"")</f>
        <v>#VALUE!</v>
      </c>
      <c r="I4178" s="36" t="e">
        <f>IF(AND(TimeSpend[[#This Row],[Personnel number]]&lt;&gt;"",TimeSpend[[#This Row],[Date]]&lt;&gt;""),TimeSpend[[#This Row],[End Time]],"")</f>
        <v>#VALUE!</v>
      </c>
      <c r="J4178" t="e">
        <f>IF(AND(TimeSpend[[#This Row],[Personnel number]]&lt;&gt;"",TimeSpend[[#This Row],[Date]]&lt;&gt;""),TimeSpend[[#This Row],[Location]],"")</f>
        <v>#VALUE!</v>
      </c>
      <c r="K4178" t="e">
        <f>IF(AND(TimeSpend[[#This Row],[Personnel number]]&lt;&gt;"",TimeSpend[[#This Row],[Date]]&lt;&gt;""),TimeSpend[[#This Row],[Task]],"")</f>
        <v>#VALUE!</v>
      </c>
      <c r="L4178" t="e">
        <f>IF(AND(TimeSpend[[#This Row],[Personnel number]]&lt;&gt;"",TimeSpend[[#This Row],[Date]]&lt;&gt;""),Utilization!$J$2,"")</f>
        <v>#VALUE!</v>
      </c>
      <c r="M4178" t="e">
        <f>IF(AND(TimeSpend[[#This Row],[Personnel number]]&lt;&gt;"",TimeSpend[[#This Row],[Date]]&lt;&gt;""),TimeSpend[[#This Row],[Employee Name]],"")</f>
        <v>#VALUE!</v>
      </c>
      <c r="N4178" t="e">
        <f t="shared" si="130"/>
        <v>#VALUE!</v>
      </c>
      <c r="O4178" t="e">
        <f t="shared" si="131"/>
        <v>#VALUE!</v>
      </c>
      <c r="P4178" t="e">
        <f>IF(D4178&lt;&gt;"",VLOOKUP(D4178,Projects!B:C,2,0),"")</f>
        <v>#VALUE!</v>
      </c>
    </row>
    <row r="4179" spans="1:16" x14ac:dyDescent="0.25">
      <c r="A4179" t="e">
        <f>UPPER(IF(AND(TimeSpend[[#This Row],[Personnel number]]&lt;&gt;"",TimeSpend[[#This Row],[Date]]&lt;&gt;""),TimeSpend[[#This Row],[Personnel number]],""))</f>
        <v>#VALUE!</v>
      </c>
      <c r="B4179" s="85" t="e">
        <f>IF(AND(TimeSpend[[#This Row],[Personnel number]]&lt;&gt;"",TimeSpend[[#This Row],[Date]]&lt;&gt;""),TEXT(TimeSpend[[#This Row],[Date]],"[$-409]yyyyMMdd"),"")</f>
        <v>#VALUE!</v>
      </c>
      <c r="C4179" s="33" t="e">
        <f>IF(AND(TimeSpend[[#This Row],[Personnel number]]&lt;&gt;"",TimeSpend[[#This Row],[Date]]&lt;&gt;""),SUBSTITUTE(TimeSpend[[#This Row],[Hours]],",","."),"")</f>
        <v>#VALUE!</v>
      </c>
      <c r="D4179" t="e">
        <f>IF(AND(TimeSpend[[#This Row],[Personnel number]]&lt;&gt;"",TimeSpend[[#This Row],[Date]]&lt;&gt;""),TimeSpend[[#This Row],[Network]],"")</f>
        <v>#VALUE!</v>
      </c>
      <c r="E4179" t="e">
        <f>IF(AND(TimeSpend[[#This Row],[Personnel number]]&lt;&gt;"",TimeSpend[[#This Row],[Date]]&lt;&gt;""),TimeSpend[[#This Row],[Network Description]],"")</f>
        <v>#VALUE!</v>
      </c>
      <c r="F4179" t="e">
        <f>IF(AND(TimeSpend[[#This Row],[Personnel number]]&lt;&gt;"",TimeSpend[[#This Row],[Date]]&lt;&gt;""),TimeSpend[[#This Row],[Activity]],"")</f>
        <v>#VALUE!</v>
      </c>
      <c r="G4179" t="e">
        <f>IF(AND(TimeSpend[[#This Row],[Personnel number]]&lt;&gt;"",TimeSpend[[#This Row],[Date]]&lt;&gt;""),TimeSpend[[#This Row],[Activity description]],"")</f>
        <v>#VALUE!</v>
      </c>
      <c r="H4179" s="36" t="e">
        <f>IF(AND(TimeSpend[[#This Row],[Personnel number]]&lt;&gt;"",TimeSpend[[#This Row],[Date]]&lt;&gt;""),TimeSpend[[#This Row],[Start Time]],"")</f>
        <v>#VALUE!</v>
      </c>
      <c r="I4179" s="36" t="e">
        <f>IF(AND(TimeSpend[[#This Row],[Personnel number]]&lt;&gt;"",TimeSpend[[#This Row],[Date]]&lt;&gt;""),TimeSpend[[#This Row],[End Time]],"")</f>
        <v>#VALUE!</v>
      </c>
      <c r="J4179" t="e">
        <f>IF(AND(TimeSpend[[#This Row],[Personnel number]]&lt;&gt;"",TimeSpend[[#This Row],[Date]]&lt;&gt;""),TimeSpend[[#This Row],[Location]],"")</f>
        <v>#VALUE!</v>
      </c>
      <c r="K4179" t="e">
        <f>IF(AND(TimeSpend[[#This Row],[Personnel number]]&lt;&gt;"",TimeSpend[[#This Row],[Date]]&lt;&gt;""),TimeSpend[[#This Row],[Task]],"")</f>
        <v>#VALUE!</v>
      </c>
      <c r="L4179" t="e">
        <f>IF(AND(TimeSpend[[#This Row],[Personnel number]]&lt;&gt;"",TimeSpend[[#This Row],[Date]]&lt;&gt;""),Utilization!$J$2,"")</f>
        <v>#VALUE!</v>
      </c>
      <c r="M4179" t="e">
        <f>IF(AND(TimeSpend[[#This Row],[Personnel number]]&lt;&gt;"",TimeSpend[[#This Row],[Date]]&lt;&gt;""),TimeSpend[[#This Row],[Employee Name]],"")</f>
        <v>#VALUE!</v>
      </c>
      <c r="N4179" t="e">
        <f t="shared" si="130"/>
        <v>#VALUE!</v>
      </c>
      <c r="O4179" t="e">
        <f t="shared" si="131"/>
        <v>#VALUE!</v>
      </c>
      <c r="P4179" t="e">
        <f>IF(D4179&lt;&gt;"",VLOOKUP(D4179,Projects!B:C,2,0),"")</f>
        <v>#VALUE!</v>
      </c>
    </row>
    <row r="4180" spans="1:16" x14ac:dyDescent="0.25">
      <c r="A4180" t="e">
        <f>UPPER(IF(AND(TimeSpend[[#This Row],[Personnel number]]&lt;&gt;"",TimeSpend[[#This Row],[Date]]&lt;&gt;""),TimeSpend[[#This Row],[Personnel number]],""))</f>
        <v>#VALUE!</v>
      </c>
      <c r="B4180" s="85" t="e">
        <f>IF(AND(TimeSpend[[#This Row],[Personnel number]]&lt;&gt;"",TimeSpend[[#This Row],[Date]]&lt;&gt;""),TEXT(TimeSpend[[#This Row],[Date]],"[$-409]yyyyMMdd"),"")</f>
        <v>#VALUE!</v>
      </c>
      <c r="C4180" s="33" t="e">
        <f>IF(AND(TimeSpend[[#This Row],[Personnel number]]&lt;&gt;"",TimeSpend[[#This Row],[Date]]&lt;&gt;""),SUBSTITUTE(TimeSpend[[#This Row],[Hours]],",","."),"")</f>
        <v>#VALUE!</v>
      </c>
      <c r="D4180" t="e">
        <f>IF(AND(TimeSpend[[#This Row],[Personnel number]]&lt;&gt;"",TimeSpend[[#This Row],[Date]]&lt;&gt;""),TimeSpend[[#This Row],[Network]],"")</f>
        <v>#VALUE!</v>
      </c>
      <c r="E4180" t="e">
        <f>IF(AND(TimeSpend[[#This Row],[Personnel number]]&lt;&gt;"",TimeSpend[[#This Row],[Date]]&lt;&gt;""),TimeSpend[[#This Row],[Network Description]],"")</f>
        <v>#VALUE!</v>
      </c>
      <c r="F4180" t="e">
        <f>IF(AND(TimeSpend[[#This Row],[Personnel number]]&lt;&gt;"",TimeSpend[[#This Row],[Date]]&lt;&gt;""),TimeSpend[[#This Row],[Activity]],"")</f>
        <v>#VALUE!</v>
      </c>
      <c r="G4180" t="e">
        <f>IF(AND(TimeSpend[[#This Row],[Personnel number]]&lt;&gt;"",TimeSpend[[#This Row],[Date]]&lt;&gt;""),TimeSpend[[#This Row],[Activity description]],"")</f>
        <v>#VALUE!</v>
      </c>
      <c r="H4180" s="36" t="e">
        <f>IF(AND(TimeSpend[[#This Row],[Personnel number]]&lt;&gt;"",TimeSpend[[#This Row],[Date]]&lt;&gt;""),TimeSpend[[#This Row],[Start Time]],"")</f>
        <v>#VALUE!</v>
      </c>
      <c r="I4180" s="36" t="e">
        <f>IF(AND(TimeSpend[[#This Row],[Personnel number]]&lt;&gt;"",TimeSpend[[#This Row],[Date]]&lt;&gt;""),TimeSpend[[#This Row],[End Time]],"")</f>
        <v>#VALUE!</v>
      </c>
      <c r="J4180" t="e">
        <f>IF(AND(TimeSpend[[#This Row],[Personnel number]]&lt;&gt;"",TimeSpend[[#This Row],[Date]]&lt;&gt;""),TimeSpend[[#This Row],[Location]],"")</f>
        <v>#VALUE!</v>
      </c>
      <c r="K4180" t="e">
        <f>IF(AND(TimeSpend[[#This Row],[Personnel number]]&lt;&gt;"",TimeSpend[[#This Row],[Date]]&lt;&gt;""),TimeSpend[[#This Row],[Task]],"")</f>
        <v>#VALUE!</v>
      </c>
      <c r="L4180" t="e">
        <f>IF(AND(TimeSpend[[#This Row],[Personnel number]]&lt;&gt;"",TimeSpend[[#This Row],[Date]]&lt;&gt;""),Utilization!$J$2,"")</f>
        <v>#VALUE!</v>
      </c>
      <c r="M4180" t="e">
        <f>IF(AND(TimeSpend[[#This Row],[Personnel number]]&lt;&gt;"",TimeSpend[[#This Row],[Date]]&lt;&gt;""),TimeSpend[[#This Row],[Employee Name]],"")</f>
        <v>#VALUE!</v>
      </c>
      <c r="N4180" t="e">
        <f t="shared" si="130"/>
        <v>#VALUE!</v>
      </c>
      <c r="O4180" t="e">
        <f t="shared" si="131"/>
        <v>#VALUE!</v>
      </c>
      <c r="P4180" t="e">
        <f>IF(D4180&lt;&gt;"",VLOOKUP(D4180,Projects!B:C,2,0),"")</f>
        <v>#VALUE!</v>
      </c>
    </row>
    <row r="4181" spans="1:16" x14ac:dyDescent="0.25">
      <c r="A4181" t="e">
        <f>UPPER(IF(AND(TimeSpend[[#This Row],[Personnel number]]&lt;&gt;"",TimeSpend[[#This Row],[Date]]&lt;&gt;""),TimeSpend[[#This Row],[Personnel number]],""))</f>
        <v>#VALUE!</v>
      </c>
      <c r="B4181" s="85" t="e">
        <f>IF(AND(TimeSpend[[#This Row],[Personnel number]]&lt;&gt;"",TimeSpend[[#This Row],[Date]]&lt;&gt;""),TEXT(TimeSpend[[#This Row],[Date]],"[$-409]yyyyMMdd"),"")</f>
        <v>#VALUE!</v>
      </c>
      <c r="C4181" s="33" t="e">
        <f>IF(AND(TimeSpend[[#This Row],[Personnel number]]&lt;&gt;"",TimeSpend[[#This Row],[Date]]&lt;&gt;""),SUBSTITUTE(TimeSpend[[#This Row],[Hours]],",","."),"")</f>
        <v>#VALUE!</v>
      </c>
      <c r="D4181" t="e">
        <f>IF(AND(TimeSpend[[#This Row],[Personnel number]]&lt;&gt;"",TimeSpend[[#This Row],[Date]]&lt;&gt;""),TimeSpend[[#This Row],[Network]],"")</f>
        <v>#VALUE!</v>
      </c>
      <c r="E4181" t="e">
        <f>IF(AND(TimeSpend[[#This Row],[Personnel number]]&lt;&gt;"",TimeSpend[[#This Row],[Date]]&lt;&gt;""),TimeSpend[[#This Row],[Network Description]],"")</f>
        <v>#VALUE!</v>
      </c>
      <c r="F4181" t="e">
        <f>IF(AND(TimeSpend[[#This Row],[Personnel number]]&lt;&gt;"",TimeSpend[[#This Row],[Date]]&lt;&gt;""),TimeSpend[[#This Row],[Activity]],"")</f>
        <v>#VALUE!</v>
      </c>
      <c r="G4181" t="e">
        <f>IF(AND(TimeSpend[[#This Row],[Personnel number]]&lt;&gt;"",TimeSpend[[#This Row],[Date]]&lt;&gt;""),TimeSpend[[#This Row],[Activity description]],"")</f>
        <v>#VALUE!</v>
      </c>
      <c r="H4181" s="36" t="e">
        <f>IF(AND(TimeSpend[[#This Row],[Personnel number]]&lt;&gt;"",TimeSpend[[#This Row],[Date]]&lt;&gt;""),TimeSpend[[#This Row],[Start Time]],"")</f>
        <v>#VALUE!</v>
      </c>
      <c r="I4181" s="36" t="e">
        <f>IF(AND(TimeSpend[[#This Row],[Personnel number]]&lt;&gt;"",TimeSpend[[#This Row],[Date]]&lt;&gt;""),TimeSpend[[#This Row],[End Time]],"")</f>
        <v>#VALUE!</v>
      </c>
      <c r="J4181" t="e">
        <f>IF(AND(TimeSpend[[#This Row],[Personnel number]]&lt;&gt;"",TimeSpend[[#This Row],[Date]]&lt;&gt;""),TimeSpend[[#This Row],[Location]],"")</f>
        <v>#VALUE!</v>
      </c>
      <c r="K4181" t="e">
        <f>IF(AND(TimeSpend[[#This Row],[Personnel number]]&lt;&gt;"",TimeSpend[[#This Row],[Date]]&lt;&gt;""),TimeSpend[[#This Row],[Task]],"")</f>
        <v>#VALUE!</v>
      </c>
      <c r="L4181" t="e">
        <f>IF(AND(TimeSpend[[#This Row],[Personnel number]]&lt;&gt;"",TimeSpend[[#This Row],[Date]]&lt;&gt;""),Utilization!$J$2,"")</f>
        <v>#VALUE!</v>
      </c>
      <c r="M4181" t="e">
        <f>IF(AND(TimeSpend[[#This Row],[Personnel number]]&lt;&gt;"",TimeSpend[[#This Row],[Date]]&lt;&gt;""),TimeSpend[[#This Row],[Employee Name]],"")</f>
        <v>#VALUE!</v>
      </c>
      <c r="N4181" t="e">
        <f t="shared" si="130"/>
        <v>#VALUE!</v>
      </c>
      <c r="O4181" t="e">
        <f t="shared" si="131"/>
        <v>#VALUE!</v>
      </c>
      <c r="P4181" t="e">
        <f>IF(D4181&lt;&gt;"",VLOOKUP(D4181,Projects!B:C,2,0),"")</f>
        <v>#VALUE!</v>
      </c>
    </row>
    <row r="4182" spans="1:16" x14ac:dyDescent="0.25">
      <c r="A4182" t="e">
        <f>UPPER(IF(AND(TimeSpend[[#This Row],[Personnel number]]&lt;&gt;"",TimeSpend[[#This Row],[Date]]&lt;&gt;""),TimeSpend[[#This Row],[Personnel number]],""))</f>
        <v>#VALUE!</v>
      </c>
      <c r="B4182" s="85" t="e">
        <f>IF(AND(TimeSpend[[#This Row],[Personnel number]]&lt;&gt;"",TimeSpend[[#This Row],[Date]]&lt;&gt;""),TEXT(TimeSpend[[#This Row],[Date]],"[$-409]yyyyMMdd"),"")</f>
        <v>#VALUE!</v>
      </c>
      <c r="C4182" s="33" t="e">
        <f>IF(AND(TimeSpend[[#This Row],[Personnel number]]&lt;&gt;"",TimeSpend[[#This Row],[Date]]&lt;&gt;""),SUBSTITUTE(TimeSpend[[#This Row],[Hours]],",","."),"")</f>
        <v>#VALUE!</v>
      </c>
      <c r="D4182" t="e">
        <f>IF(AND(TimeSpend[[#This Row],[Personnel number]]&lt;&gt;"",TimeSpend[[#This Row],[Date]]&lt;&gt;""),TimeSpend[[#This Row],[Network]],"")</f>
        <v>#VALUE!</v>
      </c>
      <c r="E4182" t="e">
        <f>IF(AND(TimeSpend[[#This Row],[Personnel number]]&lt;&gt;"",TimeSpend[[#This Row],[Date]]&lt;&gt;""),TimeSpend[[#This Row],[Network Description]],"")</f>
        <v>#VALUE!</v>
      </c>
      <c r="F4182" t="e">
        <f>IF(AND(TimeSpend[[#This Row],[Personnel number]]&lt;&gt;"",TimeSpend[[#This Row],[Date]]&lt;&gt;""),TimeSpend[[#This Row],[Activity]],"")</f>
        <v>#VALUE!</v>
      </c>
      <c r="G4182" t="e">
        <f>IF(AND(TimeSpend[[#This Row],[Personnel number]]&lt;&gt;"",TimeSpend[[#This Row],[Date]]&lt;&gt;""),TimeSpend[[#This Row],[Activity description]],"")</f>
        <v>#VALUE!</v>
      </c>
      <c r="H4182" s="36" t="e">
        <f>IF(AND(TimeSpend[[#This Row],[Personnel number]]&lt;&gt;"",TimeSpend[[#This Row],[Date]]&lt;&gt;""),TimeSpend[[#This Row],[Start Time]],"")</f>
        <v>#VALUE!</v>
      </c>
      <c r="I4182" s="36" t="e">
        <f>IF(AND(TimeSpend[[#This Row],[Personnel number]]&lt;&gt;"",TimeSpend[[#This Row],[Date]]&lt;&gt;""),TimeSpend[[#This Row],[End Time]],"")</f>
        <v>#VALUE!</v>
      </c>
      <c r="J4182" t="e">
        <f>IF(AND(TimeSpend[[#This Row],[Personnel number]]&lt;&gt;"",TimeSpend[[#This Row],[Date]]&lt;&gt;""),TimeSpend[[#This Row],[Location]],"")</f>
        <v>#VALUE!</v>
      </c>
      <c r="K4182" t="e">
        <f>IF(AND(TimeSpend[[#This Row],[Personnel number]]&lt;&gt;"",TimeSpend[[#This Row],[Date]]&lt;&gt;""),TimeSpend[[#This Row],[Task]],"")</f>
        <v>#VALUE!</v>
      </c>
      <c r="L4182" t="e">
        <f>IF(AND(TimeSpend[[#This Row],[Personnel number]]&lt;&gt;"",TimeSpend[[#This Row],[Date]]&lt;&gt;""),Utilization!$J$2,"")</f>
        <v>#VALUE!</v>
      </c>
      <c r="M4182" t="e">
        <f>IF(AND(TimeSpend[[#This Row],[Personnel number]]&lt;&gt;"",TimeSpend[[#This Row],[Date]]&lt;&gt;""),TimeSpend[[#This Row],[Employee Name]],"")</f>
        <v>#VALUE!</v>
      </c>
      <c r="N4182" t="e">
        <f t="shared" si="130"/>
        <v>#VALUE!</v>
      </c>
      <c r="O4182" t="e">
        <f t="shared" si="131"/>
        <v>#VALUE!</v>
      </c>
      <c r="P4182" t="e">
        <f>IF(D4182&lt;&gt;"",VLOOKUP(D4182,Projects!B:C,2,0),"")</f>
        <v>#VALUE!</v>
      </c>
    </row>
    <row r="4183" spans="1:16" x14ac:dyDescent="0.25">
      <c r="A4183" t="e">
        <f>UPPER(IF(AND(TimeSpend[[#This Row],[Personnel number]]&lt;&gt;"",TimeSpend[[#This Row],[Date]]&lt;&gt;""),TimeSpend[[#This Row],[Personnel number]],""))</f>
        <v>#VALUE!</v>
      </c>
      <c r="B4183" s="85" t="e">
        <f>IF(AND(TimeSpend[[#This Row],[Personnel number]]&lt;&gt;"",TimeSpend[[#This Row],[Date]]&lt;&gt;""),TEXT(TimeSpend[[#This Row],[Date]],"[$-409]yyyyMMdd"),"")</f>
        <v>#VALUE!</v>
      </c>
      <c r="C4183" s="33" t="e">
        <f>IF(AND(TimeSpend[[#This Row],[Personnel number]]&lt;&gt;"",TimeSpend[[#This Row],[Date]]&lt;&gt;""),SUBSTITUTE(TimeSpend[[#This Row],[Hours]],",","."),"")</f>
        <v>#VALUE!</v>
      </c>
      <c r="D4183" t="e">
        <f>IF(AND(TimeSpend[[#This Row],[Personnel number]]&lt;&gt;"",TimeSpend[[#This Row],[Date]]&lt;&gt;""),TimeSpend[[#This Row],[Network]],"")</f>
        <v>#VALUE!</v>
      </c>
      <c r="E4183" t="e">
        <f>IF(AND(TimeSpend[[#This Row],[Personnel number]]&lt;&gt;"",TimeSpend[[#This Row],[Date]]&lt;&gt;""),TimeSpend[[#This Row],[Network Description]],"")</f>
        <v>#VALUE!</v>
      </c>
      <c r="F4183" t="e">
        <f>IF(AND(TimeSpend[[#This Row],[Personnel number]]&lt;&gt;"",TimeSpend[[#This Row],[Date]]&lt;&gt;""),TimeSpend[[#This Row],[Activity]],"")</f>
        <v>#VALUE!</v>
      </c>
      <c r="G4183" t="e">
        <f>IF(AND(TimeSpend[[#This Row],[Personnel number]]&lt;&gt;"",TimeSpend[[#This Row],[Date]]&lt;&gt;""),TimeSpend[[#This Row],[Activity description]],"")</f>
        <v>#VALUE!</v>
      </c>
      <c r="H4183" s="36" t="e">
        <f>IF(AND(TimeSpend[[#This Row],[Personnel number]]&lt;&gt;"",TimeSpend[[#This Row],[Date]]&lt;&gt;""),TimeSpend[[#This Row],[Start Time]],"")</f>
        <v>#VALUE!</v>
      </c>
      <c r="I4183" s="36" t="e">
        <f>IF(AND(TimeSpend[[#This Row],[Personnel number]]&lt;&gt;"",TimeSpend[[#This Row],[Date]]&lt;&gt;""),TimeSpend[[#This Row],[End Time]],"")</f>
        <v>#VALUE!</v>
      </c>
      <c r="J4183" t="e">
        <f>IF(AND(TimeSpend[[#This Row],[Personnel number]]&lt;&gt;"",TimeSpend[[#This Row],[Date]]&lt;&gt;""),TimeSpend[[#This Row],[Location]],"")</f>
        <v>#VALUE!</v>
      </c>
      <c r="K4183" t="e">
        <f>IF(AND(TimeSpend[[#This Row],[Personnel number]]&lt;&gt;"",TimeSpend[[#This Row],[Date]]&lt;&gt;""),TimeSpend[[#This Row],[Task]],"")</f>
        <v>#VALUE!</v>
      </c>
      <c r="L4183" t="e">
        <f>IF(AND(TimeSpend[[#This Row],[Personnel number]]&lt;&gt;"",TimeSpend[[#This Row],[Date]]&lt;&gt;""),Utilization!$J$2,"")</f>
        <v>#VALUE!</v>
      </c>
      <c r="M4183" t="e">
        <f>IF(AND(TimeSpend[[#This Row],[Personnel number]]&lt;&gt;"",TimeSpend[[#This Row],[Date]]&lt;&gt;""),TimeSpend[[#This Row],[Employee Name]],"")</f>
        <v>#VALUE!</v>
      </c>
      <c r="N4183" t="e">
        <f t="shared" si="130"/>
        <v>#VALUE!</v>
      </c>
      <c r="O4183" t="e">
        <f t="shared" si="131"/>
        <v>#VALUE!</v>
      </c>
      <c r="P4183" t="e">
        <f>IF(D4183&lt;&gt;"",VLOOKUP(D4183,Projects!B:C,2,0),"")</f>
        <v>#VALUE!</v>
      </c>
    </row>
    <row r="4184" spans="1:16" x14ac:dyDescent="0.25">
      <c r="A4184" t="e">
        <f>UPPER(IF(AND(TimeSpend[[#This Row],[Personnel number]]&lt;&gt;"",TimeSpend[[#This Row],[Date]]&lt;&gt;""),TimeSpend[[#This Row],[Personnel number]],""))</f>
        <v>#VALUE!</v>
      </c>
      <c r="B4184" s="85" t="e">
        <f>IF(AND(TimeSpend[[#This Row],[Personnel number]]&lt;&gt;"",TimeSpend[[#This Row],[Date]]&lt;&gt;""),TEXT(TimeSpend[[#This Row],[Date]],"[$-409]yyyyMMdd"),"")</f>
        <v>#VALUE!</v>
      </c>
      <c r="C4184" s="33" t="e">
        <f>IF(AND(TimeSpend[[#This Row],[Personnel number]]&lt;&gt;"",TimeSpend[[#This Row],[Date]]&lt;&gt;""),SUBSTITUTE(TimeSpend[[#This Row],[Hours]],",","."),"")</f>
        <v>#VALUE!</v>
      </c>
      <c r="D4184" t="e">
        <f>IF(AND(TimeSpend[[#This Row],[Personnel number]]&lt;&gt;"",TimeSpend[[#This Row],[Date]]&lt;&gt;""),TimeSpend[[#This Row],[Network]],"")</f>
        <v>#VALUE!</v>
      </c>
      <c r="E4184" t="e">
        <f>IF(AND(TimeSpend[[#This Row],[Personnel number]]&lt;&gt;"",TimeSpend[[#This Row],[Date]]&lt;&gt;""),TimeSpend[[#This Row],[Network Description]],"")</f>
        <v>#VALUE!</v>
      </c>
      <c r="F4184" t="e">
        <f>IF(AND(TimeSpend[[#This Row],[Personnel number]]&lt;&gt;"",TimeSpend[[#This Row],[Date]]&lt;&gt;""),TimeSpend[[#This Row],[Activity]],"")</f>
        <v>#VALUE!</v>
      </c>
      <c r="G4184" t="e">
        <f>IF(AND(TimeSpend[[#This Row],[Personnel number]]&lt;&gt;"",TimeSpend[[#This Row],[Date]]&lt;&gt;""),TimeSpend[[#This Row],[Activity description]],"")</f>
        <v>#VALUE!</v>
      </c>
      <c r="H4184" s="36" t="e">
        <f>IF(AND(TimeSpend[[#This Row],[Personnel number]]&lt;&gt;"",TimeSpend[[#This Row],[Date]]&lt;&gt;""),TimeSpend[[#This Row],[Start Time]],"")</f>
        <v>#VALUE!</v>
      </c>
      <c r="I4184" s="36" t="e">
        <f>IF(AND(TimeSpend[[#This Row],[Personnel number]]&lt;&gt;"",TimeSpend[[#This Row],[Date]]&lt;&gt;""),TimeSpend[[#This Row],[End Time]],"")</f>
        <v>#VALUE!</v>
      </c>
      <c r="J4184" t="e">
        <f>IF(AND(TimeSpend[[#This Row],[Personnel number]]&lt;&gt;"",TimeSpend[[#This Row],[Date]]&lt;&gt;""),TimeSpend[[#This Row],[Location]],"")</f>
        <v>#VALUE!</v>
      </c>
      <c r="K4184" t="e">
        <f>IF(AND(TimeSpend[[#This Row],[Personnel number]]&lt;&gt;"",TimeSpend[[#This Row],[Date]]&lt;&gt;""),TimeSpend[[#This Row],[Task]],"")</f>
        <v>#VALUE!</v>
      </c>
      <c r="L4184" t="e">
        <f>IF(AND(TimeSpend[[#This Row],[Personnel number]]&lt;&gt;"",TimeSpend[[#This Row],[Date]]&lt;&gt;""),Utilization!$J$2,"")</f>
        <v>#VALUE!</v>
      </c>
      <c r="M4184" t="e">
        <f>IF(AND(TimeSpend[[#This Row],[Personnel number]]&lt;&gt;"",TimeSpend[[#This Row],[Date]]&lt;&gt;""),TimeSpend[[#This Row],[Employee Name]],"")</f>
        <v>#VALUE!</v>
      </c>
      <c r="N4184" t="e">
        <f t="shared" si="130"/>
        <v>#VALUE!</v>
      </c>
      <c r="O4184" t="e">
        <f t="shared" si="131"/>
        <v>#VALUE!</v>
      </c>
      <c r="P4184" t="e">
        <f>IF(D4184&lt;&gt;"",VLOOKUP(D4184,Projects!B:C,2,0),"")</f>
        <v>#VALUE!</v>
      </c>
    </row>
    <row r="4185" spans="1:16" x14ac:dyDescent="0.25">
      <c r="A4185" t="e">
        <f>UPPER(IF(AND(TimeSpend[[#This Row],[Personnel number]]&lt;&gt;"",TimeSpend[[#This Row],[Date]]&lt;&gt;""),TimeSpend[[#This Row],[Personnel number]],""))</f>
        <v>#VALUE!</v>
      </c>
      <c r="B4185" s="85" t="e">
        <f>IF(AND(TimeSpend[[#This Row],[Personnel number]]&lt;&gt;"",TimeSpend[[#This Row],[Date]]&lt;&gt;""),TEXT(TimeSpend[[#This Row],[Date]],"[$-409]yyyyMMdd"),"")</f>
        <v>#VALUE!</v>
      </c>
      <c r="C4185" s="33" t="e">
        <f>IF(AND(TimeSpend[[#This Row],[Personnel number]]&lt;&gt;"",TimeSpend[[#This Row],[Date]]&lt;&gt;""),SUBSTITUTE(TimeSpend[[#This Row],[Hours]],",","."),"")</f>
        <v>#VALUE!</v>
      </c>
      <c r="D4185" t="e">
        <f>IF(AND(TimeSpend[[#This Row],[Personnel number]]&lt;&gt;"",TimeSpend[[#This Row],[Date]]&lt;&gt;""),TimeSpend[[#This Row],[Network]],"")</f>
        <v>#VALUE!</v>
      </c>
      <c r="E4185" t="e">
        <f>IF(AND(TimeSpend[[#This Row],[Personnel number]]&lt;&gt;"",TimeSpend[[#This Row],[Date]]&lt;&gt;""),TimeSpend[[#This Row],[Network Description]],"")</f>
        <v>#VALUE!</v>
      </c>
      <c r="F4185" t="e">
        <f>IF(AND(TimeSpend[[#This Row],[Personnel number]]&lt;&gt;"",TimeSpend[[#This Row],[Date]]&lt;&gt;""),TimeSpend[[#This Row],[Activity]],"")</f>
        <v>#VALUE!</v>
      </c>
      <c r="G4185" t="e">
        <f>IF(AND(TimeSpend[[#This Row],[Personnel number]]&lt;&gt;"",TimeSpend[[#This Row],[Date]]&lt;&gt;""),TimeSpend[[#This Row],[Activity description]],"")</f>
        <v>#VALUE!</v>
      </c>
      <c r="H4185" s="36" t="e">
        <f>IF(AND(TimeSpend[[#This Row],[Personnel number]]&lt;&gt;"",TimeSpend[[#This Row],[Date]]&lt;&gt;""),TimeSpend[[#This Row],[Start Time]],"")</f>
        <v>#VALUE!</v>
      </c>
      <c r="I4185" s="36" t="e">
        <f>IF(AND(TimeSpend[[#This Row],[Personnel number]]&lt;&gt;"",TimeSpend[[#This Row],[Date]]&lt;&gt;""),TimeSpend[[#This Row],[End Time]],"")</f>
        <v>#VALUE!</v>
      </c>
      <c r="J4185" t="e">
        <f>IF(AND(TimeSpend[[#This Row],[Personnel number]]&lt;&gt;"",TimeSpend[[#This Row],[Date]]&lt;&gt;""),TimeSpend[[#This Row],[Location]],"")</f>
        <v>#VALUE!</v>
      </c>
      <c r="K4185" t="e">
        <f>IF(AND(TimeSpend[[#This Row],[Personnel number]]&lt;&gt;"",TimeSpend[[#This Row],[Date]]&lt;&gt;""),TimeSpend[[#This Row],[Task]],"")</f>
        <v>#VALUE!</v>
      </c>
      <c r="L4185" t="e">
        <f>IF(AND(TimeSpend[[#This Row],[Personnel number]]&lt;&gt;"",TimeSpend[[#This Row],[Date]]&lt;&gt;""),Utilization!$J$2,"")</f>
        <v>#VALUE!</v>
      </c>
      <c r="M4185" t="e">
        <f>IF(AND(TimeSpend[[#This Row],[Personnel number]]&lt;&gt;"",TimeSpend[[#This Row],[Date]]&lt;&gt;""),TimeSpend[[#This Row],[Employee Name]],"")</f>
        <v>#VALUE!</v>
      </c>
      <c r="N4185" t="e">
        <f t="shared" si="130"/>
        <v>#VALUE!</v>
      </c>
      <c r="O4185" t="e">
        <f t="shared" si="131"/>
        <v>#VALUE!</v>
      </c>
      <c r="P4185" t="e">
        <f>IF(D4185&lt;&gt;"",VLOOKUP(D4185,Projects!B:C,2,0),"")</f>
        <v>#VALUE!</v>
      </c>
    </row>
    <row r="4186" spans="1:16" x14ac:dyDescent="0.25">
      <c r="A4186" t="e">
        <f>UPPER(IF(AND(TimeSpend[[#This Row],[Personnel number]]&lt;&gt;"",TimeSpend[[#This Row],[Date]]&lt;&gt;""),TimeSpend[[#This Row],[Personnel number]],""))</f>
        <v>#VALUE!</v>
      </c>
      <c r="B4186" s="85" t="e">
        <f>IF(AND(TimeSpend[[#This Row],[Personnel number]]&lt;&gt;"",TimeSpend[[#This Row],[Date]]&lt;&gt;""),TEXT(TimeSpend[[#This Row],[Date]],"[$-409]yyyyMMdd"),"")</f>
        <v>#VALUE!</v>
      </c>
      <c r="C4186" s="33" t="e">
        <f>IF(AND(TimeSpend[[#This Row],[Personnel number]]&lt;&gt;"",TimeSpend[[#This Row],[Date]]&lt;&gt;""),SUBSTITUTE(TimeSpend[[#This Row],[Hours]],",","."),"")</f>
        <v>#VALUE!</v>
      </c>
      <c r="D4186" t="e">
        <f>IF(AND(TimeSpend[[#This Row],[Personnel number]]&lt;&gt;"",TimeSpend[[#This Row],[Date]]&lt;&gt;""),TimeSpend[[#This Row],[Network]],"")</f>
        <v>#VALUE!</v>
      </c>
      <c r="E4186" t="e">
        <f>IF(AND(TimeSpend[[#This Row],[Personnel number]]&lt;&gt;"",TimeSpend[[#This Row],[Date]]&lt;&gt;""),TimeSpend[[#This Row],[Network Description]],"")</f>
        <v>#VALUE!</v>
      </c>
      <c r="F4186" t="e">
        <f>IF(AND(TimeSpend[[#This Row],[Personnel number]]&lt;&gt;"",TimeSpend[[#This Row],[Date]]&lt;&gt;""),TimeSpend[[#This Row],[Activity]],"")</f>
        <v>#VALUE!</v>
      </c>
      <c r="G4186" t="e">
        <f>IF(AND(TimeSpend[[#This Row],[Personnel number]]&lt;&gt;"",TimeSpend[[#This Row],[Date]]&lt;&gt;""),TimeSpend[[#This Row],[Activity description]],"")</f>
        <v>#VALUE!</v>
      </c>
      <c r="H4186" s="36" t="e">
        <f>IF(AND(TimeSpend[[#This Row],[Personnel number]]&lt;&gt;"",TimeSpend[[#This Row],[Date]]&lt;&gt;""),TimeSpend[[#This Row],[Start Time]],"")</f>
        <v>#VALUE!</v>
      </c>
      <c r="I4186" s="36" t="e">
        <f>IF(AND(TimeSpend[[#This Row],[Personnel number]]&lt;&gt;"",TimeSpend[[#This Row],[Date]]&lt;&gt;""),TimeSpend[[#This Row],[End Time]],"")</f>
        <v>#VALUE!</v>
      </c>
      <c r="J4186" t="e">
        <f>IF(AND(TimeSpend[[#This Row],[Personnel number]]&lt;&gt;"",TimeSpend[[#This Row],[Date]]&lt;&gt;""),TimeSpend[[#This Row],[Location]],"")</f>
        <v>#VALUE!</v>
      </c>
      <c r="K4186" t="e">
        <f>IF(AND(TimeSpend[[#This Row],[Personnel number]]&lt;&gt;"",TimeSpend[[#This Row],[Date]]&lt;&gt;""),TimeSpend[[#This Row],[Task]],"")</f>
        <v>#VALUE!</v>
      </c>
      <c r="L4186" t="e">
        <f>IF(AND(TimeSpend[[#This Row],[Personnel number]]&lt;&gt;"",TimeSpend[[#This Row],[Date]]&lt;&gt;""),Utilization!$J$2,"")</f>
        <v>#VALUE!</v>
      </c>
      <c r="M4186" t="e">
        <f>IF(AND(TimeSpend[[#This Row],[Personnel number]]&lt;&gt;"",TimeSpend[[#This Row],[Date]]&lt;&gt;""),TimeSpend[[#This Row],[Employee Name]],"")</f>
        <v>#VALUE!</v>
      </c>
      <c r="N4186" t="e">
        <f t="shared" si="130"/>
        <v>#VALUE!</v>
      </c>
      <c r="O4186" t="e">
        <f t="shared" si="131"/>
        <v>#VALUE!</v>
      </c>
      <c r="P4186" t="e">
        <f>IF(D4186&lt;&gt;"",VLOOKUP(D4186,Projects!B:C,2,0),"")</f>
        <v>#VALUE!</v>
      </c>
    </row>
    <row r="4187" spans="1:16" x14ac:dyDescent="0.25">
      <c r="A4187" t="e">
        <f>UPPER(IF(AND(TimeSpend[[#This Row],[Personnel number]]&lt;&gt;"",TimeSpend[[#This Row],[Date]]&lt;&gt;""),TimeSpend[[#This Row],[Personnel number]],""))</f>
        <v>#VALUE!</v>
      </c>
      <c r="B4187" s="85" t="e">
        <f>IF(AND(TimeSpend[[#This Row],[Personnel number]]&lt;&gt;"",TimeSpend[[#This Row],[Date]]&lt;&gt;""),TEXT(TimeSpend[[#This Row],[Date]],"[$-409]yyyyMMdd"),"")</f>
        <v>#VALUE!</v>
      </c>
      <c r="C4187" s="33" t="e">
        <f>IF(AND(TimeSpend[[#This Row],[Personnel number]]&lt;&gt;"",TimeSpend[[#This Row],[Date]]&lt;&gt;""),SUBSTITUTE(TimeSpend[[#This Row],[Hours]],",","."),"")</f>
        <v>#VALUE!</v>
      </c>
      <c r="D4187" t="e">
        <f>IF(AND(TimeSpend[[#This Row],[Personnel number]]&lt;&gt;"",TimeSpend[[#This Row],[Date]]&lt;&gt;""),TimeSpend[[#This Row],[Network]],"")</f>
        <v>#VALUE!</v>
      </c>
      <c r="E4187" t="e">
        <f>IF(AND(TimeSpend[[#This Row],[Personnel number]]&lt;&gt;"",TimeSpend[[#This Row],[Date]]&lt;&gt;""),TimeSpend[[#This Row],[Network Description]],"")</f>
        <v>#VALUE!</v>
      </c>
      <c r="F4187" t="e">
        <f>IF(AND(TimeSpend[[#This Row],[Personnel number]]&lt;&gt;"",TimeSpend[[#This Row],[Date]]&lt;&gt;""),TimeSpend[[#This Row],[Activity]],"")</f>
        <v>#VALUE!</v>
      </c>
      <c r="G4187" t="e">
        <f>IF(AND(TimeSpend[[#This Row],[Personnel number]]&lt;&gt;"",TimeSpend[[#This Row],[Date]]&lt;&gt;""),TimeSpend[[#This Row],[Activity description]],"")</f>
        <v>#VALUE!</v>
      </c>
      <c r="H4187" s="36" t="e">
        <f>IF(AND(TimeSpend[[#This Row],[Personnel number]]&lt;&gt;"",TimeSpend[[#This Row],[Date]]&lt;&gt;""),TimeSpend[[#This Row],[Start Time]],"")</f>
        <v>#VALUE!</v>
      </c>
      <c r="I4187" s="36" t="e">
        <f>IF(AND(TimeSpend[[#This Row],[Personnel number]]&lt;&gt;"",TimeSpend[[#This Row],[Date]]&lt;&gt;""),TimeSpend[[#This Row],[End Time]],"")</f>
        <v>#VALUE!</v>
      </c>
      <c r="J4187" t="e">
        <f>IF(AND(TimeSpend[[#This Row],[Personnel number]]&lt;&gt;"",TimeSpend[[#This Row],[Date]]&lt;&gt;""),TimeSpend[[#This Row],[Location]],"")</f>
        <v>#VALUE!</v>
      </c>
      <c r="K4187" t="e">
        <f>IF(AND(TimeSpend[[#This Row],[Personnel number]]&lt;&gt;"",TimeSpend[[#This Row],[Date]]&lt;&gt;""),TimeSpend[[#This Row],[Task]],"")</f>
        <v>#VALUE!</v>
      </c>
      <c r="L4187" t="e">
        <f>IF(AND(TimeSpend[[#This Row],[Personnel number]]&lt;&gt;"",TimeSpend[[#This Row],[Date]]&lt;&gt;""),Utilization!$J$2,"")</f>
        <v>#VALUE!</v>
      </c>
      <c r="M4187" t="e">
        <f>IF(AND(TimeSpend[[#This Row],[Personnel number]]&lt;&gt;"",TimeSpend[[#This Row],[Date]]&lt;&gt;""),TimeSpend[[#This Row],[Employee Name]],"")</f>
        <v>#VALUE!</v>
      </c>
      <c r="N4187" t="e">
        <f t="shared" si="130"/>
        <v>#VALUE!</v>
      </c>
      <c r="O4187" t="e">
        <f t="shared" si="131"/>
        <v>#VALUE!</v>
      </c>
      <c r="P4187" t="e">
        <f>IF(D4187&lt;&gt;"",VLOOKUP(D4187,Projects!B:C,2,0),"")</f>
        <v>#VALUE!</v>
      </c>
    </row>
    <row r="4188" spans="1:16" x14ac:dyDescent="0.25">
      <c r="A4188" t="e">
        <f>UPPER(IF(AND(TimeSpend[[#This Row],[Personnel number]]&lt;&gt;"",TimeSpend[[#This Row],[Date]]&lt;&gt;""),TimeSpend[[#This Row],[Personnel number]],""))</f>
        <v>#VALUE!</v>
      </c>
      <c r="B4188" s="85" t="e">
        <f>IF(AND(TimeSpend[[#This Row],[Personnel number]]&lt;&gt;"",TimeSpend[[#This Row],[Date]]&lt;&gt;""),TEXT(TimeSpend[[#This Row],[Date]],"[$-409]yyyyMMdd"),"")</f>
        <v>#VALUE!</v>
      </c>
      <c r="C4188" s="33" t="e">
        <f>IF(AND(TimeSpend[[#This Row],[Personnel number]]&lt;&gt;"",TimeSpend[[#This Row],[Date]]&lt;&gt;""),SUBSTITUTE(TimeSpend[[#This Row],[Hours]],",","."),"")</f>
        <v>#VALUE!</v>
      </c>
      <c r="D4188" t="e">
        <f>IF(AND(TimeSpend[[#This Row],[Personnel number]]&lt;&gt;"",TimeSpend[[#This Row],[Date]]&lt;&gt;""),TimeSpend[[#This Row],[Network]],"")</f>
        <v>#VALUE!</v>
      </c>
      <c r="E4188" t="e">
        <f>IF(AND(TimeSpend[[#This Row],[Personnel number]]&lt;&gt;"",TimeSpend[[#This Row],[Date]]&lt;&gt;""),TimeSpend[[#This Row],[Network Description]],"")</f>
        <v>#VALUE!</v>
      </c>
      <c r="F4188" t="e">
        <f>IF(AND(TimeSpend[[#This Row],[Personnel number]]&lt;&gt;"",TimeSpend[[#This Row],[Date]]&lt;&gt;""),TimeSpend[[#This Row],[Activity]],"")</f>
        <v>#VALUE!</v>
      </c>
      <c r="G4188" t="e">
        <f>IF(AND(TimeSpend[[#This Row],[Personnel number]]&lt;&gt;"",TimeSpend[[#This Row],[Date]]&lt;&gt;""),TimeSpend[[#This Row],[Activity description]],"")</f>
        <v>#VALUE!</v>
      </c>
      <c r="H4188" s="36" t="e">
        <f>IF(AND(TimeSpend[[#This Row],[Personnel number]]&lt;&gt;"",TimeSpend[[#This Row],[Date]]&lt;&gt;""),TimeSpend[[#This Row],[Start Time]],"")</f>
        <v>#VALUE!</v>
      </c>
      <c r="I4188" s="36" t="e">
        <f>IF(AND(TimeSpend[[#This Row],[Personnel number]]&lt;&gt;"",TimeSpend[[#This Row],[Date]]&lt;&gt;""),TimeSpend[[#This Row],[End Time]],"")</f>
        <v>#VALUE!</v>
      </c>
      <c r="J4188" t="e">
        <f>IF(AND(TimeSpend[[#This Row],[Personnel number]]&lt;&gt;"",TimeSpend[[#This Row],[Date]]&lt;&gt;""),TimeSpend[[#This Row],[Location]],"")</f>
        <v>#VALUE!</v>
      </c>
      <c r="K4188" t="e">
        <f>IF(AND(TimeSpend[[#This Row],[Personnel number]]&lt;&gt;"",TimeSpend[[#This Row],[Date]]&lt;&gt;""),TimeSpend[[#This Row],[Task]],"")</f>
        <v>#VALUE!</v>
      </c>
      <c r="L4188" t="e">
        <f>IF(AND(TimeSpend[[#This Row],[Personnel number]]&lt;&gt;"",TimeSpend[[#This Row],[Date]]&lt;&gt;""),Utilization!$J$2,"")</f>
        <v>#VALUE!</v>
      </c>
      <c r="M4188" t="e">
        <f>IF(AND(TimeSpend[[#This Row],[Personnel number]]&lt;&gt;"",TimeSpend[[#This Row],[Date]]&lt;&gt;""),TimeSpend[[#This Row],[Employee Name]],"")</f>
        <v>#VALUE!</v>
      </c>
      <c r="N4188" t="e">
        <f t="shared" si="130"/>
        <v>#VALUE!</v>
      </c>
      <c r="O4188" t="e">
        <f t="shared" si="131"/>
        <v>#VALUE!</v>
      </c>
      <c r="P4188" t="e">
        <f>IF(D4188&lt;&gt;"",VLOOKUP(D4188,Projects!B:C,2,0),"")</f>
        <v>#VALUE!</v>
      </c>
    </row>
    <row r="4189" spans="1:16" x14ac:dyDescent="0.25">
      <c r="A4189" t="e">
        <f>UPPER(IF(AND(TimeSpend[[#This Row],[Personnel number]]&lt;&gt;"",TimeSpend[[#This Row],[Date]]&lt;&gt;""),TimeSpend[[#This Row],[Personnel number]],""))</f>
        <v>#VALUE!</v>
      </c>
      <c r="B4189" s="85" t="e">
        <f>IF(AND(TimeSpend[[#This Row],[Personnel number]]&lt;&gt;"",TimeSpend[[#This Row],[Date]]&lt;&gt;""),TEXT(TimeSpend[[#This Row],[Date]],"[$-409]yyyyMMdd"),"")</f>
        <v>#VALUE!</v>
      </c>
      <c r="C4189" s="33" t="e">
        <f>IF(AND(TimeSpend[[#This Row],[Personnel number]]&lt;&gt;"",TimeSpend[[#This Row],[Date]]&lt;&gt;""),SUBSTITUTE(TimeSpend[[#This Row],[Hours]],",","."),"")</f>
        <v>#VALUE!</v>
      </c>
      <c r="D4189" t="e">
        <f>IF(AND(TimeSpend[[#This Row],[Personnel number]]&lt;&gt;"",TimeSpend[[#This Row],[Date]]&lt;&gt;""),TimeSpend[[#This Row],[Network]],"")</f>
        <v>#VALUE!</v>
      </c>
      <c r="E4189" t="e">
        <f>IF(AND(TimeSpend[[#This Row],[Personnel number]]&lt;&gt;"",TimeSpend[[#This Row],[Date]]&lt;&gt;""),TimeSpend[[#This Row],[Network Description]],"")</f>
        <v>#VALUE!</v>
      </c>
      <c r="F4189" t="e">
        <f>IF(AND(TimeSpend[[#This Row],[Personnel number]]&lt;&gt;"",TimeSpend[[#This Row],[Date]]&lt;&gt;""),TimeSpend[[#This Row],[Activity]],"")</f>
        <v>#VALUE!</v>
      </c>
      <c r="G4189" t="e">
        <f>IF(AND(TimeSpend[[#This Row],[Personnel number]]&lt;&gt;"",TimeSpend[[#This Row],[Date]]&lt;&gt;""),TimeSpend[[#This Row],[Activity description]],"")</f>
        <v>#VALUE!</v>
      </c>
      <c r="H4189" s="36" t="e">
        <f>IF(AND(TimeSpend[[#This Row],[Personnel number]]&lt;&gt;"",TimeSpend[[#This Row],[Date]]&lt;&gt;""),TimeSpend[[#This Row],[Start Time]],"")</f>
        <v>#VALUE!</v>
      </c>
      <c r="I4189" s="36" t="e">
        <f>IF(AND(TimeSpend[[#This Row],[Personnel number]]&lt;&gt;"",TimeSpend[[#This Row],[Date]]&lt;&gt;""),TimeSpend[[#This Row],[End Time]],"")</f>
        <v>#VALUE!</v>
      </c>
      <c r="J4189" t="e">
        <f>IF(AND(TimeSpend[[#This Row],[Personnel number]]&lt;&gt;"",TimeSpend[[#This Row],[Date]]&lt;&gt;""),TimeSpend[[#This Row],[Location]],"")</f>
        <v>#VALUE!</v>
      </c>
      <c r="K4189" t="e">
        <f>IF(AND(TimeSpend[[#This Row],[Personnel number]]&lt;&gt;"",TimeSpend[[#This Row],[Date]]&lt;&gt;""),TimeSpend[[#This Row],[Task]],"")</f>
        <v>#VALUE!</v>
      </c>
      <c r="L4189" t="e">
        <f>IF(AND(TimeSpend[[#This Row],[Personnel number]]&lt;&gt;"",TimeSpend[[#This Row],[Date]]&lt;&gt;""),Utilization!$J$2,"")</f>
        <v>#VALUE!</v>
      </c>
      <c r="M4189" t="e">
        <f>IF(AND(TimeSpend[[#This Row],[Personnel number]]&lt;&gt;"",TimeSpend[[#This Row],[Date]]&lt;&gt;""),TimeSpend[[#This Row],[Employee Name]],"")</f>
        <v>#VALUE!</v>
      </c>
      <c r="N4189" t="e">
        <f t="shared" si="130"/>
        <v>#VALUE!</v>
      </c>
      <c r="O4189" t="e">
        <f t="shared" si="131"/>
        <v>#VALUE!</v>
      </c>
      <c r="P4189" t="e">
        <f>IF(D4189&lt;&gt;"",VLOOKUP(D4189,Projects!B:C,2,0),"")</f>
        <v>#VALUE!</v>
      </c>
    </row>
    <row r="4190" spans="1:16" x14ac:dyDescent="0.25">
      <c r="A4190" t="e">
        <f>UPPER(IF(AND(TimeSpend[[#This Row],[Personnel number]]&lt;&gt;"",TimeSpend[[#This Row],[Date]]&lt;&gt;""),TimeSpend[[#This Row],[Personnel number]],""))</f>
        <v>#VALUE!</v>
      </c>
      <c r="B4190" s="85" t="e">
        <f>IF(AND(TimeSpend[[#This Row],[Personnel number]]&lt;&gt;"",TimeSpend[[#This Row],[Date]]&lt;&gt;""),TEXT(TimeSpend[[#This Row],[Date]],"[$-409]yyyyMMdd"),"")</f>
        <v>#VALUE!</v>
      </c>
      <c r="C4190" s="33" t="e">
        <f>IF(AND(TimeSpend[[#This Row],[Personnel number]]&lt;&gt;"",TimeSpend[[#This Row],[Date]]&lt;&gt;""),SUBSTITUTE(TimeSpend[[#This Row],[Hours]],",","."),"")</f>
        <v>#VALUE!</v>
      </c>
      <c r="D4190" t="e">
        <f>IF(AND(TimeSpend[[#This Row],[Personnel number]]&lt;&gt;"",TimeSpend[[#This Row],[Date]]&lt;&gt;""),TimeSpend[[#This Row],[Network]],"")</f>
        <v>#VALUE!</v>
      </c>
      <c r="E4190" t="e">
        <f>IF(AND(TimeSpend[[#This Row],[Personnel number]]&lt;&gt;"",TimeSpend[[#This Row],[Date]]&lt;&gt;""),TimeSpend[[#This Row],[Network Description]],"")</f>
        <v>#VALUE!</v>
      </c>
      <c r="F4190" t="e">
        <f>IF(AND(TimeSpend[[#This Row],[Personnel number]]&lt;&gt;"",TimeSpend[[#This Row],[Date]]&lt;&gt;""),TimeSpend[[#This Row],[Activity]],"")</f>
        <v>#VALUE!</v>
      </c>
      <c r="G4190" t="e">
        <f>IF(AND(TimeSpend[[#This Row],[Personnel number]]&lt;&gt;"",TimeSpend[[#This Row],[Date]]&lt;&gt;""),TimeSpend[[#This Row],[Activity description]],"")</f>
        <v>#VALUE!</v>
      </c>
      <c r="H4190" s="36" t="e">
        <f>IF(AND(TimeSpend[[#This Row],[Personnel number]]&lt;&gt;"",TimeSpend[[#This Row],[Date]]&lt;&gt;""),TimeSpend[[#This Row],[Start Time]],"")</f>
        <v>#VALUE!</v>
      </c>
      <c r="I4190" s="36" t="e">
        <f>IF(AND(TimeSpend[[#This Row],[Personnel number]]&lt;&gt;"",TimeSpend[[#This Row],[Date]]&lt;&gt;""),TimeSpend[[#This Row],[End Time]],"")</f>
        <v>#VALUE!</v>
      </c>
      <c r="J4190" t="e">
        <f>IF(AND(TimeSpend[[#This Row],[Personnel number]]&lt;&gt;"",TimeSpend[[#This Row],[Date]]&lt;&gt;""),TimeSpend[[#This Row],[Location]],"")</f>
        <v>#VALUE!</v>
      </c>
      <c r="K4190" t="e">
        <f>IF(AND(TimeSpend[[#This Row],[Personnel number]]&lt;&gt;"",TimeSpend[[#This Row],[Date]]&lt;&gt;""),TimeSpend[[#This Row],[Task]],"")</f>
        <v>#VALUE!</v>
      </c>
      <c r="L4190" t="e">
        <f>IF(AND(TimeSpend[[#This Row],[Personnel number]]&lt;&gt;"",TimeSpend[[#This Row],[Date]]&lt;&gt;""),Utilization!$J$2,"")</f>
        <v>#VALUE!</v>
      </c>
      <c r="M4190" t="e">
        <f>IF(AND(TimeSpend[[#This Row],[Personnel number]]&lt;&gt;"",TimeSpend[[#This Row],[Date]]&lt;&gt;""),TimeSpend[[#This Row],[Employee Name]],"")</f>
        <v>#VALUE!</v>
      </c>
      <c r="N4190" t="e">
        <f t="shared" si="130"/>
        <v>#VALUE!</v>
      </c>
      <c r="O4190" t="e">
        <f t="shared" si="131"/>
        <v>#VALUE!</v>
      </c>
      <c r="P4190" t="e">
        <f>IF(D4190&lt;&gt;"",VLOOKUP(D4190,Projects!B:C,2,0),"")</f>
        <v>#VALUE!</v>
      </c>
    </row>
    <row r="4191" spans="1:16" x14ac:dyDescent="0.25">
      <c r="A4191" t="e">
        <f>UPPER(IF(AND(TimeSpend[[#This Row],[Personnel number]]&lt;&gt;"",TimeSpend[[#This Row],[Date]]&lt;&gt;""),TimeSpend[[#This Row],[Personnel number]],""))</f>
        <v>#VALUE!</v>
      </c>
      <c r="B4191" s="85" t="e">
        <f>IF(AND(TimeSpend[[#This Row],[Personnel number]]&lt;&gt;"",TimeSpend[[#This Row],[Date]]&lt;&gt;""),TEXT(TimeSpend[[#This Row],[Date]],"[$-409]yyyyMMdd"),"")</f>
        <v>#VALUE!</v>
      </c>
      <c r="C4191" s="33" t="e">
        <f>IF(AND(TimeSpend[[#This Row],[Personnel number]]&lt;&gt;"",TimeSpend[[#This Row],[Date]]&lt;&gt;""),SUBSTITUTE(TimeSpend[[#This Row],[Hours]],",","."),"")</f>
        <v>#VALUE!</v>
      </c>
      <c r="D4191" t="e">
        <f>IF(AND(TimeSpend[[#This Row],[Personnel number]]&lt;&gt;"",TimeSpend[[#This Row],[Date]]&lt;&gt;""),TimeSpend[[#This Row],[Network]],"")</f>
        <v>#VALUE!</v>
      </c>
      <c r="E4191" t="e">
        <f>IF(AND(TimeSpend[[#This Row],[Personnel number]]&lt;&gt;"",TimeSpend[[#This Row],[Date]]&lt;&gt;""),TimeSpend[[#This Row],[Network Description]],"")</f>
        <v>#VALUE!</v>
      </c>
      <c r="F4191" t="e">
        <f>IF(AND(TimeSpend[[#This Row],[Personnel number]]&lt;&gt;"",TimeSpend[[#This Row],[Date]]&lt;&gt;""),TimeSpend[[#This Row],[Activity]],"")</f>
        <v>#VALUE!</v>
      </c>
      <c r="G4191" t="e">
        <f>IF(AND(TimeSpend[[#This Row],[Personnel number]]&lt;&gt;"",TimeSpend[[#This Row],[Date]]&lt;&gt;""),TimeSpend[[#This Row],[Activity description]],"")</f>
        <v>#VALUE!</v>
      </c>
      <c r="H4191" s="36" t="e">
        <f>IF(AND(TimeSpend[[#This Row],[Personnel number]]&lt;&gt;"",TimeSpend[[#This Row],[Date]]&lt;&gt;""),TimeSpend[[#This Row],[Start Time]],"")</f>
        <v>#VALUE!</v>
      </c>
      <c r="I4191" s="36" t="e">
        <f>IF(AND(TimeSpend[[#This Row],[Personnel number]]&lt;&gt;"",TimeSpend[[#This Row],[Date]]&lt;&gt;""),TimeSpend[[#This Row],[End Time]],"")</f>
        <v>#VALUE!</v>
      </c>
      <c r="J4191" t="e">
        <f>IF(AND(TimeSpend[[#This Row],[Personnel number]]&lt;&gt;"",TimeSpend[[#This Row],[Date]]&lt;&gt;""),TimeSpend[[#This Row],[Location]],"")</f>
        <v>#VALUE!</v>
      </c>
      <c r="K4191" t="e">
        <f>IF(AND(TimeSpend[[#This Row],[Personnel number]]&lt;&gt;"",TimeSpend[[#This Row],[Date]]&lt;&gt;""),TimeSpend[[#This Row],[Task]],"")</f>
        <v>#VALUE!</v>
      </c>
      <c r="L4191" t="e">
        <f>IF(AND(TimeSpend[[#This Row],[Personnel number]]&lt;&gt;"",TimeSpend[[#This Row],[Date]]&lt;&gt;""),Utilization!$J$2,"")</f>
        <v>#VALUE!</v>
      </c>
      <c r="M4191" t="e">
        <f>IF(AND(TimeSpend[[#This Row],[Personnel number]]&lt;&gt;"",TimeSpend[[#This Row],[Date]]&lt;&gt;""),TimeSpend[[#This Row],[Employee Name]],"")</f>
        <v>#VALUE!</v>
      </c>
      <c r="N4191" t="e">
        <f t="shared" si="130"/>
        <v>#VALUE!</v>
      </c>
      <c r="O4191" t="e">
        <f t="shared" si="131"/>
        <v>#VALUE!</v>
      </c>
      <c r="P4191" t="e">
        <f>IF(D4191&lt;&gt;"",VLOOKUP(D4191,Projects!B:C,2,0),"")</f>
        <v>#VALUE!</v>
      </c>
    </row>
    <row r="4192" spans="1:16" x14ac:dyDescent="0.25">
      <c r="A4192" t="e">
        <f>UPPER(IF(AND(TimeSpend[[#This Row],[Personnel number]]&lt;&gt;"",TimeSpend[[#This Row],[Date]]&lt;&gt;""),TimeSpend[[#This Row],[Personnel number]],""))</f>
        <v>#VALUE!</v>
      </c>
      <c r="B4192" s="85" t="e">
        <f>IF(AND(TimeSpend[[#This Row],[Personnel number]]&lt;&gt;"",TimeSpend[[#This Row],[Date]]&lt;&gt;""),TEXT(TimeSpend[[#This Row],[Date]],"[$-409]yyyyMMdd"),"")</f>
        <v>#VALUE!</v>
      </c>
      <c r="C4192" s="33" t="e">
        <f>IF(AND(TimeSpend[[#This Row],[Personnel number]]&lt;&gt;"",TimeSpend[[#This Row],[Date]]&lt;&gt;""),SUBSTITUTE(TimeSpend[[#This Row],[Hours]],",","."),"")</f>
        <v>#VALUE!</v>
      </c>
      <c r="D4192" t="e">
        <f>IF(AND(TimeSpend[[#This Row],[Personnel number]]&lt;&gt;"",TimeSpend[[#This Row],[Date]]&lt;&gt;""),TimeSpend[[#This Row],[Network]],"")</f>
        <v>#VALUE!</v>
      </c>
      <c r="E4192" t="e">
        <f>IF(AND(TimeSpend[[#This Row],[Personnel number]]&lt;&gt;"",TimeSpend[[#This Row],[Date]]&lt;&gt;""),TimeSpend[[#This Row],[Network Description]],"")</f>
        <v>#VALUE!</v>
      </c>
      <c r="F4192" t="e">
        <f>IF(AND(TimeSpend[[#This Row],[Personnel number]]&lt;&gt;"",TimeSpend[[#This Row],[Date]]&lt;&gt;""),TimeSpend[[#This Row],[Activity]],"")</f>
        <v>#VALUE!</v>
      </c>
      <c r="G4192" t="e">
        <f>IF(AND(TimeSpend[[#This Row],[Personnel number]]&lt;&gt;"",TimeSpend[[#This Row],[Date]]&lt;&gt;""),TimeSpend[[#This Row],[Activity description]],"")</f>
        <v>#VALUE!</v>
      </c>
      <c r="H4192" s="36" t="e">
        <f>IF(AND(TimeSpend[[#This Row],[Personnel number]]&lt;&gt;"",TimeSpend[[#This Row],[Date]]&lt;&gt;""),TimeSpend[[#This Row],[Start Time]],"")</f>
        <v>#VALUE!</v>
      </c>
      <c r="I4192" s="36" t="e">
        <f>IF(AND(TimeSpend[[#This Row],[Personnel number]]&lt;&gt;"",TimeSpend[[#This Row],[Date]]&lt;&gt;""),TimeSpend[[#This Row],[End Time]],"")</f>
        <v>#VALUE!</v>
      </c>
      <c r="J4192" t="e">
        <f>IF(AND(TimeSpend[[#This Row],[Personnel number]]&lt;&gt;"",TimeSpend[[#This Row],[Date]]&lt;&gt;""),TimeSpend[[#This Row],[Location]],"")</f>
        <v>#VALUE!</v>
      </c>
      <c r="K4192" t="e">
        <f>IF(AND(TimeSpend[[#This Row],[Personnel number]]&lt;&gt;"",TimeSpend[[#This Row],[Date]]&lt;&gt;""),TimeSpend[[#This Row],[Task]],"")</f>
        <v>#VALUE!</v>
      </c>
      <c r="L4192" t="e">
        <f>IF(AND(TimeSpend[[#This Row],[Personnel number]]&lt;&gt;"",TimeSpend[[#This Row],[Date]]&lt;&gt;""),Utilization!$J$2,"")</f>
        <v>#VALUE!</v>
      </c>
      <c r="M4192" t="e">
        <f>IF(AND(TimeSpend[[#This Row],[Personnel number]]&lt;&gt;"",TimeSpend[[#This Row],[Date]]&lt;&gt;""),TimeSpend[[#This Row],[Employee Name]],"")</f>
        <v>#VALUE!</v>
      </c>
      <c r="N4192" t="e">
        <f t="shared" si="130"/>
        <v>#VALUE!</v>
      </c>
      <c r="O4192" t="e">
        <f t="shared" si="131"/>
        <v>#VALUE!</v>
      </c>
      <c r="P4192" t="e">
        <f>IF(D4192&lt;&gt;"",VLOOKUP(D4192,Projects!B:C,2,0),"")</f>
        <v>#VALUE!</v>
      </c>
    </row>
    <row r="4193" spans="1:16" x14ac:dyDescent="0.25">
      <c r="A4193" t="e">
        <f>UPPER(IF(AND(TimeSpend[[#This Row],[Personnel number]]&lt;&gt;"",TimeSpend[[#This Row],[Date]]&lt;&gt;""),TimeSpend[[#This Row],[Personnel number]],""))</f>
        <v>#VALUE!</v>
      </c>
      <c r="B4193" s="85" t="e">
        <f>IF(AND(TimeSpend[[#This Row],[Personnel number]]&lt;&gt;"",TimeSpend[[#This Row],[Date]]&lt;&gt;""),TEXT(TimeSpend[[#This Row],[Date]],"[$-409]yyyyMMdd"),"")</f>
        <v>#VALUE!</v>
      </c>
      <c r="C4193" s="33" t="e">
        <f>IF(AND(TimeSpend[[#This Row],[Personnel number]]&lt;&gt;"",TimeSpend[[#This Row],[Date]]&lt;&gt;""),SUBSTITUTE(TimeSpend[[#This Row],[Hours]],",","."),"")</f>
        <v>#VALUE!</v>
      </c>
      <c r="D4193" t="e">
        <f>IF(AND(TimeSpend[[#This Row],[Personnel number]]&lt;&gt;"",TimeSpend[[#This Row],[Date]]&lt;&gt;""),TimeSpend[[#This Row],[Network]],"")</f>
        <v>#VALUE!</v>
      </c>
      <c r="E4193" t="e">
        <f>IF(AND(TimeSpend[[#This Row],[Personnel number]]&lt;&gt;"",TimeSpend[[#This Row],[Date]]&lt;&gt;""),TimeSpend[[#This Row],[Network Description]],"")</f>
        <v>#VALUE!</v>
      </c>
      <c r="F4193" t="e">
        <f>IF(AND(TimeSpend[[#This Row],[Personnel number]]&lt;&gt;"",TimeSpend[[#This Row],[Date]]&lt;&gt;""),TimeSpend[[#This Row],[Activity]],"")</f>
        <v>#VALUE!</v>
      </c>
      <c r="G4193" t="e">
        <f>IF(AND(TimeSpend[[#This Row],[Personnel number]]&lt;&gt;"",TimeSpend[[#This Row],[Date]]&lt;&gt;""),TimeSpend[[#This Row],[Activity description]],"")</f>
        <v>#VALUE!</v>
      </c>
      <c r="H4193" s="36" t="e">
        <f>IF(AND(TimeSpend[[#This Row],[Personnel number]]&lt;&gt;"",TimeSpend[[#This Row],[Date]]&lt;&gt;""),TimeSpend[[#This Row],[Start Time]],"")</f>
        <v>#VALUE!</v>
      </c>
      <c r="I4193" s="36" t="e">
        <f>IF(AND(TimeSpend[[#This Row],[Personnel number]]&lt;&gt;"",TimeSpend[[#This Row],[Date]]&lt;&gt;""),TimeSpend[[#This Row],[End Time]],"")</f>
        <v>#VALUE!</v>
      </c>
      <c r="J4193" t="e">
        <f>IF(AND(TimeSpend[[#This Row],[Personnel number]]&lt;&gt;"",TimeSpend[[#This Row],[Date]]&lt;&gt;""),TimeSpend[[#This Row],[Location]],"")</f>
        <v>#VALUE!</v>
      </c>
      <c r="K4193" t="e">
        <f>IF(AND(TimeSpend[[#This Row],[Personnel number]]&lt;&gt;"",TimeSpend[[#This Row],[Date]]&lt;&gt;""),TimeSpend[[#This Row],[Task]],"")</f>
        <v>#VALUE!</v>
      </c>
      <c r="L4193" t="e">
        <f>IF(AND(TimeSpend[[#This Row],[Personnel number]]&lt;&gt;"",TimeSpend[[#This Row],[Date]]&lt;&gt;""),Utilization!$J$2,"")</f>
        <v>#VALUE!</v>
      </c>
      <c r="M4193" t="e">
        <f>IF(AND(TimeSpend[[#This Row],[Personnel number]]&lt;&gt;"",TimeSpend[[#This Row],[Date]]&lt;&gt;""),TimeSpend[[#This Row],[Employee Name]],"")</f>
        <v>#VALUE!</v>
      </c>
      <c r="N4193" t="e">
        <f t="shared" si="130"/>
        <v>#VALUE!</v>
      </c>
      <c r="O4193" t="e">
        <f t="shared" si="131"/>
        <v>#VALUE!</v>
      </c>
      <c r="P4193" t="e">
        <f>IF(D4193&lt;&gt;"",VLOOKUP(D4193,Projects!B:C,2,0),"")</f>
        <v>#VALUE!</v>
      </c>
    </row>
    <row r="4194" spans="1:16" x14ac:dyDescent="0.25">
      <c r="A4194" t="e">
        <f>UPPER(IF(AND(TimeSpend[[#This Row],[Personnel number]]&lt;&gt;"",TimeSpend[[#This Row],[Date]]&lt;&gt;""),TimeSpend[[#This Row],[Personnel number]],""))</f>
        <v>#VALUE!</v>
      </c>
      <c r="B4194" s="85" t="e">
        <f>IF(AND(TimeSpend[[#This Row],[Personnel number]]&lt;&gt;"",TimeSpend[[#This Row],[Date]]&lt;&gt;""),TEXT(TimeSpend[[#This Row],[Date]],"[$-409]yyyyMMdd"),"")</f>
        <v>#VALUE!</v>
      </c>
      <c r="C4194" s="33" t="e">
        <f>IF(AND(TimeSpend[[#This Row],[Personnel number]]&lt;&gt;"",TimeSpend[[#This Row],[Date]]&lt;&gt;""),SUBSTITUTE(TimeSpend[[#This Row],[Hours]],",","."),"")</f>
        <v>#VALUE!</v>
      </c>
      <c r="D4194" t="e">
        <f>IF(AND(TimeSpend[[#This Row],[Personnel number]]&lt;&gt;"",TimeSpend[[#This Row],[Date]]&lt;&gt;""),TimeSpend[[#This Row],[Network]],"")</f>
        <v>#VALUE!</v>
      </c>
      <c r="E4194" t="e">
        <f>IF(AND(TimeSpend[[#This Row],[Personnel number]]&lt;&gt;"",TimeSpend[[#This Row],[Date]]&lt;&gt;""),TimeSpend[[#This Row],[Network Description]],"")</f>
        <v>#VALUE!</v>
      </c>
      <c r="F4194" t="e">
        <f>IF(AND(TimeSpend[[#This Row],[Personnel number]]&lt;&gt;"",TimeSpend[[#This Row],[Date]]&lt;&gt;""),TimeSpend[[#This Row],[Activity]],"")</f>
        <v>#VALUE!</v>
      </c>
      <c r="G4194" t="e">
        <f>IF(AND(TimeSpend[[#This Row],[Personnel number]]&lt;&gt;"",TimeSpend[[#This Row],[Date]]&lt;&gt;""),TimeSpend[[#This Row],[Activity description]],"")</f>
        <v>#VALUE!</v>
      </c>
      <c r="H4194" s="36" t="e">
        <f>IF(AND(TimeSpend[[#This Row],[Personnel number]]&lt;&gt;"",TimeSpend[[#This Row],[Date]]&lt;&gt;""),TimeSpend[[#This Row],[Start Time]],"")</f>
        <v>#VALUE!</v>
      </c>
      <c r="I4194" s="36" t="e">
        <f>IF(AND(TimeSpend[[#This Row],[Personnel number]]&lt;&gt;"",TimeSpend[[#This Row],[Date]]&lt;&gt;""),TimeSpend[[#This Row],[End Time]],"")</f>
        <v>#VALUE!</v>
      </c>
      <c r="J4194" t="e">
        <f>IF(AND(TimeSpend[[#This Row],[Personnel number]]&lt;&gt;"",TimeSpend[[#This Row],[Date]]&lt;&gt;""),TimeSpend[[#This Row],[Location]],"")</f>
        <v>#VALUE!</v>
      </c>
      <c r="K4194" t="e">
        <f>IF(AND(TimeSpend[[#This Row],[Personnel number]]&lt;&gt;"",TimeSpend[[#This Row],[Date]]&lt;&gt;""),TimeSpend[[#This Row],[Task]],"")</f>
        <v>#VALUE!</v>
      </c>
      <c r="L4194" t="e">
        <f>IF(AND(TimeSpend[[#This Row],[Personnel number]]&lt;&gt;"",TimeSpend[[#This Row],[Date]]&lt;&gt;""),Utilization!$J$2,"")</f>
        <v>#VALUE!</v>
      </c>
      <c r="M4194" t="e">
        <f>IF(AND(TimeSpend[[#This Row],[Personnel number]]&lt;&gt;"",TimeSpend[[#This Row],[Date]]&lt;&gt;""),TimeSpend[[#This Row],[Employee Name]],"")</f>
        <v>#VALUE!</v>
      </c>
      <c r="N4194" t="e">
        <f t="shared" si="130"/>
        <v>#VALUE!</v>
      </c>
      <c r="O4194" t="e">
        <f t="shared" si="131"/>
        <v>#VALUE!</v>
      </c>
      <c r="P4194" t="e">
        <f>IF(D4194&lt;&gt;"",VLOOKUP(D4194,Projects!B:C,2,0),"")</f>
        <v>#VALUE!</v>
      </c>
    </row>
    <row r="4195" spans="1:16" x14ac:dyDescent="0.25">
      <c r="A4195" t="e">
        <f>UPPER(IF(AND(TimeSpend[[#This Row],[Personnel number]]&lt;&gt;"",TimeSpend[[#This Row],[Date]]&lt;&gt;""),TimeSpend[[#This Row],[Personnel number]],""))</f>
        <v>#VALUE!</v>
      </c>
      <c r="B4195" s="85" t="e">
        <f>IF(AND(TimeSpend[[#This Row],[Personnel number]]&lt;&gt;"",TimeSpend[[#This Row],[Date]]&lt;&gt;""),TEXT(TimeSpend[[#This Row],[Date]],"[$-409]yyyyMMdd"),"")</f>
        <v>#VALUE!</v>
      </c>
      <c r="C4195" s="33" t="e">
        <f>IF(AND(TimeSpend[[#This Row],[Personnel number]]&lt;&gt;"",TimeSpend[[#This Row],[Date]]&lt;&gt;""),SUBSTITUTE(TimeSpend[[#This Row],[Hours]],",","."),"")</f>
        <v>#VALUE!</v>
      </c>
      <c r="D4195" t="e">
        <f>IF(AND(TimeSpend[[#This Row],[Personnel number]]&lt;&gt;"",TimeSpend[[#This Row],[Date]]&lt;&gt;""),TimeSpend[[#This Row],[Network]],"")</f>
        <v>#VALUE!</v>
      </c>
      <c r="E4195" t="e">
        <f>IF(AND(TimeSpend[[#This Row],[Personnel number]]&lt;&gt;"",TimeSpend[[#This Row],[Date]]&lt;&gt;""),TimeSpend[[#This Row],[Network Description]],"")</f>
        <v>#VALUE!</v>
      </c>
      <c r="F4195" t="e">
        <f>IF(AND(TimeSpend[[#This Row],[Personnel number]]&lt;&gt;"",TimeSpend[[#This Row],[Date]]&lt;&gt;""),TimeSpend[[#This Row],[Activity]],"")</f>
        <v>#VALUE!</v>
      </c>
      <c r="G4195" t="e">
        <f>IF(AND(TimeSpend[[#This Row],[Personnel number]]&lt;&gt;"",TimeSpend[[#This Row],[Date]]&lt;&gt;""),TimeSpend[[#This Row],[Activity description]],"")</f>
        <v>#VALUE!</v>
      </c>
      <c r="H4195" s="36" t="e">
        <f>IF(AND(TimeSpend[[#This Row],[Personnel number]]&lt;&gt;"",TimeSpend[[#This Row],[Date]]&lt;&gt;""),TimeSpend[[#This Row],[Start Time]],"")</f>
        <v>#VALUE!</v>
      </c>
      <c r="I4195" s="36" t="e">
        <f>IF(AND(TimeSpend[[#This Row],[Personnel number]]&lt;&gt;"",TimeSpend[[#This Row],[Date]]&lt;&gt;""),TimeSpend[[#This Row],[End Time]],"")</f>
        <v>#VALUE!</v>
      </c>
      <c r="J4195" t="e">
        <f>IF(AND(TimeSpend[[#This Row],[Personnel number]]&lt;&gt;"",TimeSpend[[#This Row],[Date]]&lt;&gt;""),TimeSpend[[#This Row],[Location]],"")</f>
        <v>#VALUE!</v>
      </c>
      <c r="K4195" t="e">
        <f>IF(AND(TimeSpend[[#This Row],[Personnel number]]&lt;&gt;"",TimeSpend[[#This Row],[Date]]&lt;&gt;""),TimeSpend[[#This Row],[Task]],"")</f>
        <v>#VALUE!</v>
      </c>
      <c r="L4195" t="e">
        <f>IF(AND(TimeSpend[[#This Row],[Personnel number]]&lt;&gt;"",TimeSpend[[#This Row],[Date]]&lt;&gt;""),Utilization!$J$2,"")</f>
        <v>#VALUE!</v>
      </c>
      <c r="M4195" t="e">
        <f>IF(AND(TimeSpend[[#This Row],[Personnel number]]&lt;&gt;"",TimeSpend[[#This Row],[Date]]&lt;&gt;""),TimeSpend[[#This Row],[Employee Name]],"")</f>
        <v>#VALUE!</v>
      </c>
      <c r="N4195" t="e">
        <f t="shared" si="130"/>
        <v>#VALUE!</v>
      </c>
      <c r="O4195" t="e">
        <f t="shared" si="131"/>
        <v>#VALUE!</v>
      </c>
      <c r="P4195" t="e">
        <f>IF(D4195&lt;&gt;"",VLOOKUP(D4195,Projects!B:C,2,0),"")</f>
        <v>#VALUE!</v>
      </c>
    </row>
    <row r="4196" spans="1:16" x14ac:dyDescent="0.25">
      <c r="A4196" t="e">
        <f>UPPER(IF(AND(TimeSpend[[#This Row],[Personnel number]]&lt;&gt;"",TimeSpend[[#This Row],[Date]]&lt;&gt;""),TimeSpend[[#This Row],[Personnel number]],""))</f>
        <v>#VALUE!</v>
      </c>
      <c r="B4196" s="85" t="e">
        <f>IF(AND(TimeSpend[[#This Row],[Personnel number]]&lt;&gt;"",TimeSpend[[#This Row],[Date]]&lt;&gt;""),TEXT(TimeSpend[[#This Row],[Date]],"[$-409]yyyyMMdd"),"")</f>
        <v>#VALUE!</v>
      </c>
      <c r="C4196" s="33" t="e">
        <f>IF(AND(TimeSpend[[#This Row],[Personnel number]]&lt;&gt;"",TimeSpend[[#This Row],[Date]]&lt;&gt;""),SUBSTITUTE(TimeSpend[[#This Row],[Hours]],",","."),"")</f>
        <v>#VALUE!</v>
      </c>
      <c r="D4196" t="e">
        <f>IF(AND(TimeSpend[[#This Row],[Personnel number]]&lt;&gt;"",TimeSpend[[#This Row],[Date]]&lt;&gt;""),TimeSpend[[#This Row],[Network]],"")</f>
        <v>#VALUE!</v>
      </c>
      <c r="E4196" t="e">
        <f>IF(AND(TimeSpend[[#This Row],[Personnel number]]&lt;&gt;"",TimeSpend[[#This Row],[Date]]&lt;&gt;""),TimeSpend[[#This Row],[Network Description]],"")</f>
        <v>#VALUE!</v>
      </c>
      <c r="F4196" t="e">
        <f>IF(AND(TimeSpend[[#This Row],[Personnel number]]&lt;&gt;"",TimeSpend[[#This Row],[Date]]&lt;&gt;""),TimeSpend[[#This Row],[Activity]],"")</f>
        <v>#VALUE!</v>
      </c>
      <c r="G4196" t="e">
        <f>IF(AND(TimeSpend[[#This Row],[Personnel number]]&lt;&gt;"",TimeSpend[[#This Row],[Date]]&lt;&gt;""),TimeSpend[[#This Row],[Activity description]],"")</f>
        <v>#VALUE!</v>
      </c>
      <c r="H4196" s="36" t="e">
        <f>IF(AND(TimeSpend[[#This Row],[Personnel number]]&lt;&gt;"",TimeSpend[[#This Row],[Date]]&lt;&gt;""),TimeSpend[[#This Row],[Start Time]],"")</f>
        <v>#VALUE!</v>
      </c>
      <c r="I4196" s="36" t="e">
        <f>IF(AND(TimeSpend[[#This Row],[Personnel number]]&lt;&gt;"",TimeSpend[[#This Row],[Date]]&lt;&gt;""),TimeSpend[[#This Row],[End Time]],"")</f>
        <v>#VALUE!</v>
      </c>
      <c r="J4196" t="e">
        <f>IF(AND(TimeSpend[[#This Row],[Personnel number]]&lt;&gt;"",TimeSpend[[#This Row],[Date]]&lt;&gt;""),TimeSpend[[#This Row],[Location]],"")</f>
        <v>#VALUE!</v>
      </c>
      <c r="K4196" t="e">
        <f>IF(AND(TimeSpend[[#This Row],[Personnel number]]&lt;&gt;"",TimeSpend[[#This Row],[Date]]&lt;&gt;""),TimeSpend[[#This Row],[Task]],"")</f>
        <v>#VALUE!</v>
      </c>
      <c r="L4196" t="e">
        <f>IF(AND(TimeSpend[[#This Row],[Personnel number]]&lt;&gt;"",TimeSpend[[#This Row],[Date]]&lt;&gt;""),Utilization!$J$2,"")</f>
        <v>#VALUE!</v>
      </c>
      <c r="M4196" t="e">
        <f>IF(AND(TimeSpend[[#This Row],[Personnel number]]&lt;&gt;"",TimeSpend[[#This Row],[Date]]&lt;&gt;""),TimeSpend[[#This Row],[Employee Name]],"")</f>
        <v>#VALUE!</v>
      </c>
      <c r="N4196" t="e">
        <f t="shared" si="130"/>
        <v>#VALUE!</v>
      </c>
      <c r="O4196" t="e">
        <f t="shared" si="131"/>
        <v>#VALUE!</v>
      </c>
      <c r="P4196" t="e">
        <f>IF(D4196&lt;&gt;"",VLOOKUP(D4196,Projects!B:C,2,0),"")</f>
        <v>#VALUE!</v>
      </c>
    </row>
    <row r="4197" spans="1:16" x14ac:dyDescent="0.25">
      <c r="A4197" t="e">
        <f>UPPER(IF(AND(TimeSpend[[#This Row],[Personnel number]]&lt;&gt;"",TimeSpend[[#This Row],[Date]]&lt;&gt;""),TimeSpend[[#This Row],[Personnel number]],""))</f>
        <v>#VALUE!</v>
      </c>
      <c r="B4197" s="85" t="e">
        <f>IF(AND(TimeSpend[[#This Row],[Personnel number]]&lt;&gt;"",TimeSpend[[#This Row],[Date]]&lt;&gt;""),TEXT(TimeSpend[[#This Row],[Date]],"[$-409]yyyyMMdd"),"")</f>
        <v>#VALUE!</v>
      </c>
      <c r="C4197" s="33" t="e">
        <f>IF(AND(TimeSpend[[#This Row],[Personnel number]]&lt;&gt;"",TimeSpend[[#This Row],[Date]]&lt;&gt;""),SUBSTITUTE(TimeSpend[[#This Row],[Hours]],",","."),"")</f>
        <v>#VALUE!</v>
      </c>
      <c r="D4197" t="e">
        <f>IF(AND(TimeSpend[[#This Row],[Personnel number]]&lt;&gt;"",TimeSpend[[#This Row],[Date]]&lt;&gt;""),TimeSpend[[#This Row],[Network]],"")</f>
        <v>#VALUE!</v>
      </c>
      <c r="E4197" t="e">
        <f>IF(AND(TimeSpend[[#This Row],[Personnel number]]&lt;&gt;"",TimeSpend[[#This Row],[Date]]&lt;&gt;""),TimeSpend[[#This Row],[Network Description]],"")</f>
        <v>#VALUE!</v>
      </c>
      <c r="F4197" t="e">
        <f>IF(AND(TimeSpend[[#This Row],[Personnel number]]&lt;&gt;"",TimeSpend[[#This Row],[Date]]&lt;&gt;""),TimeSpend[[#This Row],[Activity]],"")</f>
        <v>#VALUE!</v>
      </c>
      <c r="G4197" t="e">
        <f>IF(AND(TimeSpend[[#This Row],[Personnel number]]&lt;&gt;"",TimeSpend[[#This Row],[Date]]&lt;&gt;""),TimeSpend[[#This Row],[Activity description]],"")</f>
        <v>#VALUE!</v>
      </c>
      <c r="H4197" s="36" t="e">
        <f>IF(AND(TimeSpend[[#This Row],[Personnel number]]&lt;&gt;"",TimeSpend[[#This Row],[Date]]&lt;&gt;""),TimeSpend[[#This Row],[Start Time]],"")</f>
        <v>#VALUE!</v>
      </c>
      <c r="I4197" s="36" t="e">
        <f>IF(AND(TimeSpend[[#This Row],[Personnel number]]&lt;&gt;"",TimeSpend[[#This Row],[Date]]&lt;&gt;""),TimeSpend[[#This Row],[End Time]],"")</f>
        <v>#VALUE!</v>
      </c>
      <c r="J4197" t="e">
        <f>IF(AND(TimeSpend[[#This Row],[Personnel number]]&lt;&gt;"",TimeSpend[[#This Row],[Date]]&lt;&gt;""),TimeSpend[[#This Row],[Location]],"")</f>
        <v>#VALUE!</v>
      </c>
      <c r="K4197" t="e">
        <f>IF(AND(TimeSpend[[#This Row],[Personnel number]]&lt;&gt;"",TimeSpend[[#This Row],[Date]]&lt;&gt;""),TimeSpend[[#This Row],[Task]],"")</f>
        <v>#VALUE!</v>
      </c>
      <c r="L4197" t="e">
        <f>IF(AND(TimeSpend[[#This Row],[Personnel number]]&lt;&gt;"",TimeSpend[[#This Row],[Date]]&lt;&gt;""),Utilization!$J$2,"")</f>
        <v>#VALUE!</v>
      </c>
      <c r="M4197" t="e">
        <f>IF(AND(TimeSpend[[#This Row],[Personnel number]]&lt;&gt;"",TimeSpend[[#This Row],[Date]]&lt;&gt;""),TimeSpend[[#This Row],[Employee Name]],"")</f>
        <v>#VALUE!</v>
      </c>
      <c r="N4197" t="e">
        <f t="shared" si="130"/>
        <v>#VALUE!</v>
      </c>
      <c r="O4197" t="e">
        <f t="shared" si="131"/>
        <v>#VALUE!</v>
      </c>
      <c r="P4197" t="e">
        <f>IF(D4197&lt;&gt;"",VLOOKUP(D4197,Projects!B:C,2,0),"")</f>
        <v>#VALUE!</v>
      </c>
    </row>
    <row r="4198" spans="1:16" x14ac:dyDescent="0.25">
      <c r="A4198" t="e">
        <f>UPPER(IF(AND(TimeSpend[[#This Row],[Personnel number]]&lt;&gt;"",TimeSpend[[#This Row],[Date]]&lt;&gt;""),TimeSpend[[#This Row],[Personnel number]],""))</f>
        <v>#VALUE!</v>
      </c>
      <c r="B4198" s="85" t="e">
        <f>IF(AND(TimeSpend[[#This Row],[Personnel number]]&lt;&gt;"",TimeSpend[[#This Row],[Date]]&lt;&gt;""),TEXT(TimeSpend[[#This Row],[Date]],"[$-409]yyyyMMdd"),"")</f>
        <v>#VALUE!</v>
      </c>
      <c r="C4198" s="33" t="e">
        <f>IF(AND(TimeSpend[[#This Row],[Personnel number]]&lt;&gt;"",TimeSpend[[#This Row],[Date]]&lt;&gt;""),SUBSTITUTE(TimeSpend[[#This Row],[Hours]],",","."),"")</f>
        <v>#VALUE!</v>
      </c>
      <c r="D4198" t="e">
        <f>IF(AND(TimeSpend[[#This Row],[Personnel number]]&lt;&gt;"",TimeSpend[[#This Row],[Date]]&lt;&gt;""),TimeSpend[[#This Row],[Network]],"")</f>
        <v>#VALUE!</v>
      </c>
      <c r="E4198" t="e">
        <f>IF(AND(TimeSpend[[#This Row],[Personnel number]]&lt;&gt;"",TimeSpend[[#This Row],[Date]]&lt;&gt;""),TimeSpend[[#This Row],[Network Description]],"")</f>
        <v>#VALUE!</v>
      </c>
      <c r="F4198" t="e">
        <f>IF(AND(TimeSpend[[#This Row],[Personnel number]]&lt;&gt;"",TimeSpend[[#This Row],[Date]]&lt;&gt;""),TimeSpend[[#This Row],[Activity]],"")</f>
        <v>#VALUE!</v>
      </c>
      <c r="G4198" t="e">
        <f>IF(AND(TimeSpend[[#This Row],[Personnel number]]&lt;&gt;"",TimeSpend[[#This Row],[Date]]&lt;&gt;""),TimeSpend[[#This Row],[Activity description]],"")</f>
        <v>#VALUE!</v>
      </c>
      <c r="H4198" s="36" t="e">
        <f>IF(AND(TimeSpend[[#This Row],[Personnel number]]&lt;&gt;"",TimeSpend[[#This Row],[Date]]&lt;&gt;""),TimeSpend[[#This Row],[Start Time]],"")</f>
        <v>#VALUE!</v>
      </c>
      <c r="I4198" s="36" t="e">
        <f>IF(AND(TimeSpend[[#This Row],[Personnel number]]&lt;&gt;"",TimeSpend[[#This Row],[Date]]&lt;&gt;""),TimeSpend[[#This Row],[End Time]],"")</f>
        <v>#VALUE!</v>
      </c>
      <c r="J4198" t="e">
        <f>IF(AND(TimeSpend[[#This Row],[Personnel number]]&lt;&gt;"",TimeSpend[[#This Row],[Date]]&lt;&gt;""),TimeSpend[[#This Row],[Location]],"")</f>
        <v>#VALUE!</v>
      </c>
      <c r="K4198" t="e">
        <f>IF(AND(TimeSpend[[#This Row],[Personnel number]]&lt;&gt;"",TimeSpend[[#This Row],[Date]]&lt;&gt;""),TimeSpend[[#This Row],[Task]],"")</f>
        <v>#VALUE!</v>
      </c>
      <c r="L4198" t="e">
        <f>IF(AND(TimeSpend[[#This Row],[Personnel number]]&lt;&gt;"",TimeSpend[[#This Row],[Date]]&lt;&gt;""),Utilization!$J$2,"")</f>
        <v>#VALUE!</v>
      </c>
      <c r="M4198" t="e">
        <f>IF(AND(TimeSpend[[#This Row],[Personnel number]]&lt;&gt;"",TimeSpend[[#This Row],[Date]]&lt;&gt;""),TimeSpend[[#This Row],[Employee Name]],"")</f>
        <v>#VALUE!</v>
      </c>
      <c r="N4198" t="e">
        <f t="shared" si="130"/>
        <v>#VALUE!</v>
      </c>
      <c r="O4198" t="e">
        <f t="shared" si="131"/>
        <v>#VALUE!</v>
      </c>
      <c r="P4198" t="e">
        <f>IF(D4198&lt;&gt;"",VLOOKUP(D4198,Projects!B:C,2,0),"")</f>
        <v>#VALUE!</v>
      </c>
    </row>
    <row r="4199" spans="1:16" x14ac:dyDescent="0.25">
      <c r="A4199" t="e">
        <f>UPPER(IF(AND(TimeSpend[[#This Row],[Personnel number]]&lt;&gt;"",TimeSpend[[#This Row],[Date]]&lt;&gt;""),TimeSpend[[#This Row],[Personnel number]],""))</f>
        <v>#VALUE!</v>
      </c>
      <c r="B4199" s="85" t="e">
        <f>IF(AND(TimeSpend[[#This Row],[Personnel number]]&lt;&gt;"",TimeSpend[[#This Row],[Date]]&lt;&gt;""),TEXT(TimeSpend[[#This Row],[Date]],"[$-409]yyyyMMdd"),"")</f>
        <v>#VALUE!</v>
      </c>
      <c r="C4199" s="33" t="e">
        <f>IF(AND(TimeSpend[[#This Row],[Personnel number]]&lt;&gt;"",TimeSpend[[#This Row],[Date]]&lt;&gt;""),SUBSTITUTE(TimeSpend[[#This Row],[Hours]],",","."),"")</f>
        <v>#VALUE!</v>
      </c>
      <c r="D4199" t="e">
        <f>IF(AND(TimeSpend[[#This Row],[Personnel number]]&lt;&gt;"",TimeSpend[[#This Row],[Date]]&lt;&gt;""),TimeSpend[[#This Row],[Network]],"")</f>
        <v>#VALUE!</v>
      </c>
      <c r="E4199" t="e">
        <f>IF(AND(TimeSpend[[#This Row],[Personnel number]]&lt;&gt;"",TimeSpend[[#This Row],[Date]]&lt;&gt;""),TimeSpend[[#This Row],[Network Description]],"")</f>
        <v>#VALUE!</v>
      </c>
      <c r="F4199" t="e">
        <f>IF(AND(TimeSpend[[#This Row],[Personnel number]]&lt;&gt;"",TimeSpend[[#This Row],[Date]]&lt;&gt;""),TimeSpend[[#This Row],[Activity]],"")</f>
        <v>#VALUE!</v>
      </c>
      <c r="G4199" t="e">
        <f>IF(AND(TimeSpend[[#This Row],[Personnel number]]&lt;&gt;"",TimeSpend[[#This Row],[Date]]&lt;&gt;""),TimeSpend[[#This Row],[Activity description]],"")</f>
        <v>#VALUE!</v>
      </c>
      <c r="H4199" s="36" t="e">
        <f>IF(AND(TimeSpend[[#This Row],[Personnel number]]&lt;&gt;"",TimeSpend[[#This Row],[Date]]&lt;&gt;""),TimeSpend[[#This Row],[Start Time]],"")</f>
        <v>#VALUE!</v>
      </c>
      <c r="I4199" s="36" t="e">
        <f>IF(AND(TimeSpend[[#This Row],[Personnel number]]&lt;&gt;"",TimeSpend[[#This Row],[Date]]&lt;&gt;""),TimeSpend[[#This Row],[End Time]],"")</f>
        <v>#VALUE!</v>
      </c>
      <c r="J4199" t="e">
        <f>IF(AND(TimeSpend[[#This Row],[Personnel number]]&lt;&gt;"",TimeSpend[[#This Row],[Date]]&lt;&gt;""),TimeSpend[[#This Row],[Location]],"")</f>
        <v>#VALUE!</v>
      </c>
      <c r="K4199" t="e">
        <f>IF(AND(TimeSpend[[#This Row],[Personnel number]]&lt;&gt;"",TimeSpend[[#This Row],[Date]]&lt;&gt;""),TimeSpend[[#This Row],[Task]],"")</f>
        <v>#VALUE!</v>
      </c>
      <c r="L4199" t="e">
        <f>IF(AND(TimeSpend[[#This Row],[Personnel number]]&lt;&gt;"",TimeSpend[[#This Row],[Date]]&lt;&gt;""),Utilization!$J$2,"")</f>
        <v>#VALUE!</v>
      </c>
      <c r="M4199" t="e">
        <f>IF(AND(TimeSpend[[#This Row],[Personnel number]]&lt;&gt;"",TimeSpend[[#This Row],[Date]]&lt;&gt;""),TimeSpend[[#This Row],[Employee Name]],"")</f>
        <v>#VALUE!</v>
      </c>
      <c r="N4199" t="e">
        <f t="shared" si="130"/>
        <v>#VALUE!</v>
      </c>
      <c r="O4199" t="e">
        <f t="shared" si="131"/>
        <v>#VALUE!</v>
      </c>
      <c r="P4199" t="e">
        <f>IF(D4199&lt;&gt;"",VLOOKUP(D4199,Projects!B:C,2,0),"")</f>
        <v>#VALUE!</v>
      </c>
    </row>
    <row r="4200" spans="1:16" x14ac:dyDescent="0.25">
      <c r="A4200" t="e">
        <f>UPPER(IF(AND(TimeSpend[[#This Row],[Personnel number]]&lt;&gt;"",TimeSpend[[#This Row],[Date]]&lt;&gt;""),TimeSpend[[#This Row],[Personnel number]],""))</f>
        <v>#VALUE!</v>
      </c>
      <c r="B4200" s="85" t="e">
        <f>IF(AND(TimeSpend[[#This Row],[Personnel number]]&lt;&gt;"",TimeSpend[[#This Row],[Date]]&lt;&gt;""),TEXT(TimeSpend[[#This Row],[Date]],"[$-409]yyyyMMdd"),"")</f>
        <v>#VALUE!</v>
      </c>
      <c r="C4200" s="33" t="e">
        <f>IF(AND(TimeSpend[[#This Row],[Personnel number]]&lt;&gt;"",TimeSpend[[#This Row],[Date]]&lt;&gt;""),SUBSTITUTE(TimeSpend[[#This Row],[Hours]],",","."),"")</f>
        <v>#VALUE!</v>
      </c>
      <c r="D4200" t="e">
        <f>IF(AND(TimeSpend[[#This Row],[Personnel number]]&lt;&gt;"",TimeSpend[[#This Row],[Date]]&lt;&gt;""),TimeSpend[[#This Row],[Network]],"")</f>
        <v>#VALUE!</v>
      </c>
      <c r="E4200" t="e">
        <f>IF(AND(TimeSpend[[#This Row],[Personnel number]]&lt;&gt;"",TimeSpend[[#This Row],[Date]]&lt;&gt;""),TimeSpend[[#This Row],[Network Description]],"")</f>
        <v>#VALUE!</v>
      </c>
      <c r="F4200" t="e">
        <f>IF(AND(TimeSpend[[#This Row],[Personnel number]]&lt;&gt;"",TimeSpend[[#This Row],[Date]]&lt;&gt;""),TimeSpend[[#This Row],[Activity]],"")</f>
        <v>#VALUE!</v>
      </c>
      <c r="G4200" t="e">
        <f>IF(AND(TimeSpend[[#This Row],[Personnel number]]&lt;&gt;"",TimeSpend[[#This Row],[Date]]&lt;&gt;""),TimeSpend[[#This Row],[Activity description]],"")</f>
        <v>#VALUE!</v>
      </c>
      <c r="H4200" s="36" t="e">
        <f>IF(AND(TimeSpend[[#This Row],[Personnel number]]&lt;&gt;"",TimeSpend[[#This Row],[Date]]&lt;&gt;""),TimeSpend[[#This Row],[Start Time]],"")</f>
        <v>#VALUE!</v>
      </c>
      <c r="I4200" s="36" t="e">
        <f>IF(AND(TimeSpend[[#This Row],[Personnel number]]&lt;&gt;"",TimeSpend[[#This Row],[Date]]&lt;&gt;""),TimeSpend[[#This Row],[End Time]],"")</f>
        <v>#VALUE!</v>
      </c>
      <c r="J4200" t="e">
        <f>IF(AND(TimeSpend[[#This Row],[Personnel number]]&lt;&gt;"",TimeSpend[[#This Row],[Date]]&lt;&gt;""),TimeSpend[[#This Row],[Location]],"")</f>
        <v>#VALUE!</v>
      </c>
      <c r="K4200" t="e">
        <f>IF(AND(TimeSpend[[#This Row],[Personnel number]]&lt;&gt;"",TimeSpend[[#This Row],[Date]]&lt;&gt;""),TimeSpend[[#This Row],[Task]],"")</f>
        <v>#VALUE!</v>
      </c>
      <c r="L4200" t="e">
        <f>IF(AND(TimeSpend[[#This Row],[Personnel number]]&lt;&gt;"",TimeSpend[[#This Row],[Date]]&lt;&gt;""),Utilization!$J$2,"")</f>
        <v>#VALUE!</v>
      </c>
      <c r="M4200" t="e">
        <f>IF(AND(TimeSpend[[#This Row],[Personnel number]]&lt;&gt;"",TimeSpend[[#This Row],[Date]]&lt;&gt;""),TimeSpend[[#This Row],[Employee Name]],"")</f>
        <v>#VALUE!</v>
      </c>
      <c r="N4200" t="e">
        <f t="shared" si="130"/>
        <v>#VALUE!</v>
      </c>
      <c r="O4200" t="e">
        <f t="shared" si="131"/>
        <v>#VALUE!</v>
      </c>
      <c r="P4200" t="e">
        <f>IF(D4200&lt;&gt;"",VLOOKUP(D4200,Projects!B:C,2,0),"")</f>
        <v>#VALUE!</v>
      </c>
    </row>
    <row r="4201" spans="1:16" x14ac:dyDescent="0.25">
      <c r="A4201" t="e">
        <f>UPPER(IF(AND(TimeSpend[[#This Row],[Personnel number]]&lt;&gt;"",TimeSpend[[#This Row],[Date]]&lt;&gt;""),TimeSpend[[#This Row],[Personnel number]],""))</f>
        <v>#VALUE!</v>
      </c>
      <c r="B4201" s="85" t="e">
        <f>IF(AND(TimeSpend[[#This Row],[Personnel number]]&lt;&gt;"",TimeSpend[[#This Row],[Date]]&lt;&gt;""),TEXT(TimeSpend[[#This Row],[Date]],"[$-409]yyyyMMdd"),"")</f>
        <v>#VALUE!</v>
      </c>
      <c r="C4201" s="33" t="e">
        <f>IF(AND(TimeSpend[[#This Row],[Personnel number]]&lt;&gt;"",TimeSpend[[#This Row],[Date]]&lt;&gt;""),SUBSTITUTE(TimeSpend[[#This Row],[Hours]],",","."),"")</f>
        <v>#VALUE!</v>
      </c>
      <c r="D4201" t="e">
        <f>IF(AND(TimeSpend[[#This Row],[Personnel number]]&lt;&gt;"",TimeSpend[[#This Row],[Date]]&lt;&gt;""),TimeSpend[[#This Row],[Network]],"")</f>
        <v>#VALUE!</v>
      </c>
      <c r="E4201" t="e">
        <f>IF(AND(TimeSpend[[#This Row],[Personnel number]]&lt;&gt;"",TimeSpend[[#This Row],[Date]]&lt;&gt;""),TimeSpend[[#This Row],[Network Description]],"")</f>
        <v>#VALUE!</v>
      </c>
      <c r="F4201" t="e">
        <f>IF(AND(TimeSpend[[#This Row],[Personnel number]]&lt;&gt;"",TimeSpend[[#This Row],[Date]]&lt;&gt;""),TimeSpend[[#This Row],[Activity]],"")</f>
        <v>#VALUE!</v>
      </c>
      <c r="G4201" t="e">
        <f>IF(AND(TimeSpend[[#This Row],[Personnel number]]&lt;&gt;"",TimeSpend[[#This Row],[Date]]&lt;&gt;""),TimeSpend[[#This Row],[Activity description]],"")</f>
        <v>#VALUE!</v>
      </c>
      <c r="H4201" s="36" t="e">
        <f>IF(AND(TimeSpend[[#This Row],[Personnel number]]&lt;&gt;"",TimeSpend[[#This Row],[Date]]&lt;&gt;""),TimeSpend[[#This Row],[Start Time]],"")</f>
        <v>#VALUE!</v>
      </c>
      <c r="I4201" s="36" t="e">
        <f>IF(AND(TimeSpend[[#This Row],[Personnel number]]&lt;&gt;"",TimeSpend[[#This Row],[Date]]&lt;&gt;""),TimeSpend[[#This Row],[End Time]],"")</f>
        <v>#VALUE!</v>
      </c>
      <c r="J4201" t="e">
        <f>IF(AND(TimeSpend[[#This Row],[Personnel number]]&lt;&gt;"",TimeSpend[[#This Row],[Date]]&lt;&gt;""),TimeSpend[[#This Row],[Location]],"")</f>
        <v>#VALUE!</v>
      </c>
      <c r="K4201" t="e">
        <f>IF(AND(TimeSpend[[#This Row],[Personnel number]]&lt;&gt;"",TimeSpend[[#This Row],[Date]]&lt;&gt;""),TimeSpend[[#This Row],[Task]],"")</f>
        <v>#VALUE!</v>
      </c>
      <c r="L4201" t="e">
        <f>IF(AND(TimeSpend[[#This Row],[Personnel number]]&lt;&gt;"",TimeSpend[[#This Row],[Date]]&lt;&gt;""),Utilization!$J$2,"")</f>
        <v>#VALUE!</v>
      </c>
      <c r="M4201" t="e">
        <f>IF(AND(TimeSpend[[#This Row],[Personnel number]]&lt;&gt;"",TimeSpend[[#This Row],[Date]]&lt;&gt;""),TimeSpend[[#This Row],[Employee Name]],"")</f>
        <v>#VALUE!</v>
      </c>
      <c r="N4201" t="e">
        <f t="shared" si="130"/>
        <v>#VALUE!</v>
      </c>
      <c r="O4201" t="e">
        <f t="shared" si="131"/>
        <v>#VALUE!</v>
      </c>
      <c r="P4201" t="e">
        <f>IF(D4201&lt;&gt;"",VLOOKUP(D4201,Projects!B:C,2,0),"")</f>
        <v>#VALUE!</v>
      </c>
    </row>
    <row r="4202" spans="1:16" x14ac:dyDescent="0.25">
      <c r="A4202" t="e">
        <f>UPPER(IF(AND(TimeSpend[[#This Row],[Personnel number]]&lt;&gt;"",TimeSpend[[#This Row],[Date]]&lt;&gt;""),TimeSpend[[#This Row],[Personnel number]],""))</f>
        <v>#VALUE!</v>
      </c>
      <c r="B4202" s="85" t="e">
        <f>IF(AND(TimeSpend[[#This Row],[Personnel number]]&lt;&gt;"",TimeSpend[[#This Row],[Date]]&lt;&gt;""),TEXT(TimeSpend[[#This Row],[Date]],"[$-409]yyyyMMdd"),"")</f>
        <v>#VALUE!</v>
      </c>
      <c r="C4202" s="33" t="e">
        <f>IF(AND(TimeSpend[[#This Row],[Personnel number]]&lt;&gt;"",TimeSpend[[#This Row],[Date]]&lt;&gt;""),SUBSTITUTE(TimeSpend[[#This Row],[Hours]],",","."),"")</f>
        <v>#VALUE!</v>
      </c>
      <c r="D4202" t="e">
        <f>IF(AND(TimeSpend[[#This Row],[Personnel number]]&lt;&gt;"",TimeSpend[[#This Row],[Date]]&lt;&gt;""),TimeSpend[[#This Row],[Network]],"")</f>
        <v>#VALUE!</v>
      </c>
      <c r="E4202" t="e">
        <f>IF(AND(TimeSpend[[#This Row],[Personnel number]]&lt;&gt;"",TimeSpend[[#This Row],[Date]]&lt;&gt;""),TimeSpend[[#This Row],[Network Description]],"")</f>
        <v>#VALUE!</v>
      </c>
      <c r="F4202" t="e">
        <f>IF(AND(TimeSpend[[#This Row],[Personnel number]]&lt;&gt;"",TimeSpend[[#This Row],[Date]]&lt;&gt;""),TimeSpend[[#This Row],[Activity]],"")</f>
        <v>#VALUE!</v>
      </c>
      <c r="G4202" t="e">
        <f>IF(AND(TimeSpend[[#This Row],[Personnel number]]&lt;&gt;"",TimeSpend[[#This Row],[Date]]&lt;&gt;""),TimeSpend[[#This Row],[Activity description]],"")</f>
        <v>#VALUE!</v>
      </c>
      <c r="H4202" s="36" t="e">
        <f>IF(AND(TimeSpend[[#This Row],[Personnel number]]&lt;&gt;"",TimeSpend[[#This Row],[Date]]&lt;&gt;""),TimeSpend[[#This Row],[Start Time]],"")</f>
        <v>#VALUE!</v>
      </c>
      <c r="I4202" s="36" t="e">
        <f>IF(AND(TimeSpend[[#This Row],[Personnel number]]&lt;&gt;"",TimeSpend[[#This Row],[Date]]&lt;&gt;""),TimeSpend[[#This Row],[End Time]],"")</f>
        <v>#VALUE!</v>
      </c>
      <c r="J4202" t="e">
        <f>IF(AND(TimeSpend[[#This Row],[Personnel number]]&lt;&gt;"",TimeSpend[[#This Row],[Date]]&lt;&gt;""),TimeSpend[[#This Row],[Location]],"")</f>
        <v>#VALUE!</v>
      </c>
      <c r="K4202" t="e">
        <f>IF(AND(TimeSpend[[#This Row],[Personnel number]]&lt;&gt;"",TimeSpend[[#This Row],[Date]]&lt;&gt;""),TimeSpend[[#This Row],[Task]],"")</f>
        <v>#VALUE!</v>
      </c>
      <c r="L4202" t="e">
        <f>IF(AND(TimeSpend[[#This Row],[Personnel number]]&lt;&gt;"",TimeSpend[[#This Row],[Date]]&lt;&gt;""),Utilization!$J$2,"")</f>
        <v>#VALUE!</v>
      </c>
      <c r="M4202" t="e">
        <f>IF(AND(TimeSpend[[#This Row],[Personnel number]]&lt;&gt;"",TimeSpend[[#This Row],[Date]]&lt;&gt;""),TimeSpend[[#This Row],[Employee Name]],"")</f>
        <v>#VALUE!</v>
      </c>
      <c r="N4202" t="e">
        <f t="shared" si="130"/>
        <v>#VALUE!</v>
      </c>
      <c r="O4202" t="e">
        <f t="shared" si="131"/>
        <v>#VALUE!</v>
      </c>
      <c r="P4202" t="e">
        <f>IF(D4202&lt;&gt;"",VLOOKUP(D4202,Projects!B:C,2,0),"")</f>
        <v>#VALUE!</v>
      </c>
    </row>
    <row r="4203" spans="1:16" x14ac:dyDescent="0.25">
      <c r="A4203" t="e">
        <f>UPPER(IF(AND(TimeSpend[[#This Row],[Personnel number]]&lt;&gt;"",TimeSpend[[#This Row],[Date]]&lt;&gt;""),TimeSpend[[#This Row],[Personnel number]],""))</f>
        <v>#VALUE!</v>
      </c>
      <c r="B4203" s="85" t="e">
        <f>IF(AND(TimeSpend[[#This Row],[Personnel number]]&lt;&gt;"",TimeSpend[[#This Row],[Date]]&lt;&gt;""),TEXT(TimeSpend[[#This Row],[Date]],"[$-409]yyyyMMdd"),"")</f>
        <v>#VALUE!</v>
      </c>
      <c r="C4203" s="33" t="e">
        <f>IF(AND(TimeSpend[[#This Row],[Personnel number]]&lt;&gt;"",TimeSpend[[#This Row],[Date]]&lt;&gt;""),SUBSTITUTE(TimeSpend[[#This Row],[Hours]],",","."),"")</f>
        <v>#VALUE!</v>
      </c>
      <c r="D4203" t="e">
        <f>IF(AND(TimeSpend[[#This Row],[Personnel number]]&lt;&gt;"",TimeSpend[[#This Row],[Date]]&lt;&gt;""),TimeSpend[[#This Row],[Network]],"")</f>
        <v>#VALUE!</v>
      </c>
      <c r="E4203" t="e">
        <f>IF(AND(TimeSpend[[#This Row],[Personnel number]]&lt;&gt;"",TimeSpend[[#This Row],[Date]]&lt;&gt;""),TimeSpend[[#This Row],[Network Description]],"")</f>
        <v>#VALUE!</v>
      </c>
      <c r="F4203" t="e">
        <f>IF(AND(TimeSpend[[#This Row],[Personnel number]]&lt;&gt;"",TimeSpend[[#This Row],[Date]]&lt;&gt;""),TimeSpend[[#This Row],[Activity]],"")</f>
        <v>#VALUE!</v>
      </c>
      <c r="G4203" t="e">
        <f>IF(AND(TimeSpend[[#This Row],[Personnel number]]&lt;&gt;"",TimeSpend[[#This Row],[Date]]&lt;&gt;""),TimeSpend[[#This Row],[Activity description]],"")</f>
        <v>#VALUE!</v>
      </c>
      <c r="H4203" s="36" t="e">
        <f>IF(AND(TimeSpend[[#This Row],[Personnel number]]&lt;&gt;"",TimeSpend[[#This Row],[Date]]&lt;&gt;""),TimeSpend[[#This Row],[Start Time]],"")</f>
        <v>#VALUE!</v>
      </c>
      <c r="I4203" s="36" t="e">
        <f>IF(AND(TimeSpend[[#This Row],[Personnel number]]&lt;&gt;"",TimeSpend[[#This Row],[Date]]&lt;&gt;""),TimeSpend[[#This Row],[End Time]],"")</f>
        <v>#VALUE!</v>
      </c>
      <c r="J4203" t="e">
        <f>IF(AND(TimeSpend[[#This Row],[Personnel number]]&lt;&gt;"",TimeSpend[[#This Row],[Date]]&lt;&gt;""),TimeSpend[[#This Row],[Location]],"")</f>
        <v>#VALUE!</v>
      </c>
      <c r="K4203" t="e">
        <f>IF(AND(TimeSpend[[#This Row],[Personnel number]]&lt;&gt;"",TimeSpend[[#This Row],[Date]]&lt;&gt;""),TimeSpend[[#This Row],[Task]],"")</f>
        <v>#VALUE!</v>
      </c>
      <c r="L4203" t="e">
        <f>IF(AND(TimeSpend[[#This Row],[Personnel number]]&lt;&gt;"",TimeSpend[[#This Row],[Date]]&lt;&gt;""),Utilization!$J$2,"")</f>
        <v>#VALUE!</v>
      </c>
      <c r="M4203" t="e">
        <f>IF(AND(TimeSpend[[#This Row],[Personnel number]]&lt;&gt;"",TimeSpend[[#This Row],[Date]]&lt;&gt;""),TimeSpend[[#This Row],[Employee Name]],"")</f>
        <v>#VALUE!</v>
      </c>
      <c r="N4203" t="e">
        <f t="shared" si="130"/>
        <v>#VALUE!</v>
      </c>
      <c r="O4203" t="e">
        <f t="shared" si="131"/>
        <v>#VALUE!</v>
      </c>
      <c r="P4203" t="e">
        <f>IF(D4203&lt;&gt;"",VLOOKUP(D4203,Projects!B:C,2,0),"")</f>
        <v>#VALUE!</v>
      </c>
    </row>
    <row r="4204" spans="1:16" x14ac:dyDescent="0.25">
      <c r="A4204" t="e">
        <f>UPPER(IF(AND(TimeSpend[[#This Row],[Personnel number]]&lt;&gt;"",TimeSpend[[#This Row],[Date]]&lt;&gt;""),TimeSpend[[#This Row],[Personnel number]],""))</f>
        <v>#VALUE!</v>
      </c>
      <c r="B4204" s="85" t="e">
        <f>IF(AND(TimeSpend[[#This Row],[Personnel number]]&lt;&gt;"",TimeSpend[[#This Row],[Date]]&lt;&gt;""),TEXT(TimeSpend[[#This Row],[Date]],"[$-409]yyyyMMdd"),"")</f>
        <v>#VALUE!</v>
      </c>
      <c r="C4204" s="33" t="e">
        <f>IF(AND(TimeSpend[[#This Row],[Personnel number]]&lt;&gt;"",TimeSpend[[#This Row],[Date]]&lt;&gt;""),SUBSTITUTE(TimeSpend[[#This Row],[Hours]],",","."),"")</f>
        <v>#VALUE!</v>
      </c>
      <c r="D4204" t="e">
        <f>IF(AND(TimeSpend[[#This Row],[Personnel number]]&lt;&gt;"",TimeSpend[[#This Row],[Date]]&lt;&gt;""),TimeSpend[[#This Row],[Network]],"")</f>
        <v>#VALUE!</v>
      </c>
      <c r="E4204" t="e">
        <f>IF(AND(TimeSpend[[#This Row],[Personnel number]]&lt;&gt;"",TimeSpend[[#This Row],[Date]]&lt;&gt;""),TimeSpend[[#This Row],[Network Description]],"")</f>
        <v>#VALUE!</v>
      </c>
      <c r="F4204" t="e">
        <f>IF(AND(TimeSpend[[#This Row],[Personnel number]]&lt;&gt;"",TimeSpend[[#This Row],[Date]]&lt;&gt;""),TimeSpend[[#This Row],[Activity]],"")</f>
        <v>#VALUE!</v>
      </c>
      <c r="G4204" t="e">
        <f>IF(AND(TimeSpend[[#This Row],[Personnel number]]&lt;&gt;"",TimeSpend[[#This Row],[Date]]&lt;&gt;""),TimeSpend[[#This Row],[Activity description]],"")</f>
        <v>#VALUE!</v>
      </c>
      <c r="H4204" s="36" t="e">
        <f>IF(AND(TimeSpend[[#This Row],[Personnel number]]&lt;&gt;"",TimeSpend[[#This Row],[Date]]&lt;&gt;""),TimeSpend[[#This Row],[Start Time]],"")</f>
        <v>#VALUE!</v>
      </c>
      <c r="I4204" s="36" t="e">
        <f>IF(AND(TimeSpend[[#This Row],[Personnel number]]&lt;&gt;"",TimeSpend[[#This Row],[Date]]&lt;&gt;""),TimeSpend[[#This Row],[End Time]],"")</f>
        <v>#VALUE!</v>
      </c>
      <c r="J4204" t="e">
        <f>IF(AND(TimeSpend[[#This Row],[Personnel number]]&lt;&gt;"",TimeSpend[[#This Row],[Date]]&lt;&gt;""),TimeSpend[[#This Row],[Location]],"")</f>
        <v>#VALUE!</v>
      </c>
      <c r="K4204" t="e">
        <f>IF(AND(TimeSpend[[#This Row],[Personnel number]]&lt;&gt;"",TimeSpend[[#This Row],[Date]]&lt;&gt;""),TimeSpend[[#This Row],[Task]],"")</f>
        <v>#VALUE!</v>
      </c>
      <c r="L4204" t="e">
        <f>IF(AND(TimeSpend[[#This Row],[Personnel number]]&lt;&gt;"",TimeSpend[[#This Row],[Date]]&lt;&gt;""),Utilization!$J$2,"")</f>
        <v>#VALUE!</v>
      </c>
      <c r="M4204" t="e">
        <f>IF(AND(TimeSpend[[#This Row],[Personnel number]]&lt;&gt;"",TimeSpend[[#This Row],[Date]]&lt;&gt;""),TimeSpend[[#This Row],[Employee Name]],"")</f>
        <v>#VALUE!</v>
      </c>
      <c r="N4204" t="e">
        <f t="shared" si="130"/>
        <v>#VALUE!</v>
      </c>
      <c r="O4204" t="e">
        <f t="shared" si="131"/>
        <v>#VALUE!</v>
      </c>
      <c r="P4204" t="e">
        <f>IF(D4204&lt;&gt;"",VLOOKUP(D4204,Projects!B:C,2,0),"")</f>
        <v>#VALUE!</v>
      </c>
    </row>
    <row r="4205" spans="1:16" x14ac:dyDescent="0.25">
      <c r="A4205" t="e">
        <f>UPPER(IF(AND(TimeSpend[[#This Row],[Personnel number]]&lt;&gt;"",TimeSpend[[#This Row],[Date]]&lt;&gt;""),TimeSpend[[#This Row],[Personnel number]],""))</f>
        <v>#VALUE!</v>
      </c>
      <c r="B4205" s="85" t="e">
        <f>IF(AND(TimeSpend[[#This Row],[Personnel number]]&lt;&gt;"",TimeSpend[[#This Row],[Date]]&lt;&gt;""),TEXT(TimeSpend[[#This Row],[Date]],"[$-409]yyyyMMdd"),"")</f>
        <v>#VALUE!</v>
      </c>
      <c r="C4205" s="33" t="e">
        <f>IF(AND(TimeSpend[[#This Row],[Personnel number]]&lt;&gt;"",TimeSpend[[#This Row],[Date]]&lt;&gt;""),SUBSTITUTE(TimeSpend[[#This Row],[Hours]],",","."),"")</f>
        <v>#VALUE!</v>
      </c>
      <c r="D4205" t="e">
        <f>IF(AND(TimeSpend[[#This Row],[Personnel number]]&lt;&gt;"",TimeSpend[[#This Row],[Date]]&lt;&gt;""),TimeSpend[[#This Row],[Network]],"")</f>
        <v>#VALUE!</v>
      </c>
      <c r="E4205" t="e">
        <f>IF(AND(TimeSpend[[#This Row],[Personnel number]]&lt;&gt;"",TimeSpend[[#This Row],[Date]]&lt;&gt;""),TimeSpend[[#This Row],[Network Description]],"")</f>
        <v>#VALUE!</v>
      </c>
      <c r="F4205" t="e">
        <f>IF(AND(TimeSpend[[#This Row],[Personnel number]]&lt;&gt;"",TimeSpend[[#This Row],[Date]]&lt;&gt;""),TimeSpend[[#This Row],[Activity]],"")</f>
        <v>#VALUE!</v>
      </c>
      <c r="G4205" t="e">
        <f>IF(AND(TimeSpend[[#This Row],[Personnel number]]&lt;&gt;"",TimeSpend[[#This Row],[Date]]&lt;&gt;""),TimeSpend[[#This Row],[Activity description]],"")</f>
        <v>#VALUE!</v>
      </c>
      <c r="H4205" s="36" t="e">
        <f>IF(AND(TimeSpend[[#This Row],[Personnel number]]&lt;&gt;"",TimeSpend[[#This Row],[Date]]&lt;&gt;""),TimeSpend[[#This Row],[Start Time]],"")</f>
        <v>#VALUE!</v>
      </c>
      <c r="I4205" s="36" t="e">
        <f>IF(AND(TimeSpend[[#This Row],[Personnel number]]&lt;&gt;"",TimeSpend[[#This Row],[Date]]&lt;&gt;""),TimeSpend[[#This Row],[End Time]],"")</f>
        <v>#VALUE!</v>
      </c>
      <c r="J4205" t="e">
        <f>IF(AND(TimeSpend[[#This Row],[Personnel number]]&lt;&gt;"",TimeSpend[[#This Row],[Date]]&lt;&gt;""),TimeSpend[[#This Row],[Location]],"")</f>
        <v>#VALUE!</v>
      </c>
      <c r="K4205" t="e">
        <f>IF(AND(TimeSpend[[#This Row],[Personnel number]]&lt;&gt;"",TimeSpend[[#This Row],[Date]]&lt;&gt;""),TimeSpend[[#This Row],[Task]],"")</f>
        <v>#VALUE!</v>
      </c>
      <c r="L4205" t="e">
        <f>IF(AND(TimeSpend[[#This Row],[Personnel number]]&lt;&gt;"",TimeSpend[[#This Row],[Date]]&lt;&gt;""),Utilization!$J$2,"")</f>
        <v>#VALUE!</v>
      </c>
      <c r="M4205" t="e">
        <f>IF(AND(TimeSpend[[#This Row],[Personnel number]]&lt;&gt;"",TimeSpend[[#This Row],[Date]]&lt;&gt;""),TimeSpend[[#This Row],[Employee Name]],"")</f>
        <v>#VALUE!</v>
      </c>
      <c r="N4205" t="e">
        <f t="shared" si="130"/>
        <v>#VALUE!</v>
      </c>
      <c r="O4205" t="e">
        <f t="shared" si="131"/>
        <v>#VALUE!</v>
      </c>
      <c r="P4205" t="e">
        <f>IF(D4205&lt;&gt;"",VLOOKUP(D4205,Projects!B:C,2,0),"")</f>
        <v>#VALUE!</v>
      </c>
    </row>
    <row r="4206" spans="1:16" x14ac:dyDescent="0.25">
      <c r="A4206" t="e">
        <f>UPPER(IF(AND(TimeSpend[[#This Row],[Personnel number]]&lt;&gt;"",TimeSpend[[#This Row],[Date]]&lt;&gt;""),TimeSpend[[#This Row],[Personnel number]],""))</f>
        <v>#VALUE!</v>
      </c>
      <c r="B4206" s="85" t="e">
        <f>IF(AND(TimeSpend[[#This Row],[Personnel number]]&lt;&gt;"",TimeSpend[[#This Row],[Date]]&lt;&gt;""),TEXT(TimeSpend[[#This Row],[Date]],"[$-409]yyyyMMdd"),"")</f>
        <v>#VALUE!</v>
      </c>
      <c r="C4206" s="33" t="e">
        <f>IF(AND(TimeSpend[[#This Row],[Personnel number]]&lt;&gt;"",TimeSpend[[#This Row],[Date]]&lt;&gt;""),SUBSTITUTE(TimeSpend[[#This Row],[Hours]],",","."),"")</f>
        <v>#VALUE!</v>
      </c>
      <c r="D4206" t="e">
        <f>IF(AND(TimeSpend[[#This Row],[Personnel number]]&lt;&gt;"",TimeSpend[[#This Row],[Date]]&lt;&gt;""),TimeSpend[[#This Row],[Network]],"")</f>
        <v>#VALUE!</v>
      </c>
      <c r="E4206" t="e">
        <f>IF(AND(TimeSpend[[#This Row],[Personnel number]]&lt;&gt;"",TimeSpend[[#This Row],[Date]]&lt;&gt;""),TimeSpend[[#This Row],[Network Description]],"")</f>
        <v>#VALUE!</v>
      </c>
      <c r="F4206" t="e">
        <f>IF(AND(TimeSpend[[#This Row],[Personnel number]]&lt;&gt;"",TimeSpend[[#This Row],[Date]]&lt;&gt;""),TimeSpend[[#This Row],[Activity]],"")</f>
        <v>#VALUE!</v>
      </c>
      <c r="G4206" t="e">
        <f>IF(AND(TimeSpend[[#This Row],[Personnel number]]&lt;&gt;"",TimeSpend[[#This Row],[Date]]&lt;&gt;""),TimeSpend[[#This Row],[Activity description]],"")</f>
        <v>#VALUE!</v>
      </c>
      <c r="H4206" s="36" t="e">
        <f>IF(AND(TimeSpend[[#This Row],[Personnel number]]&lt;&gt;"",TimeSpend[[#This Row],[Date]]&lt;&gt;""),TimeSpend[[#This Row],[Start Time]],"")</f>
        <v>#VALUE!</v>
      </c>
      <c r="I4206" s="36" t="e">
        <f>IF(AND(TimeSpend[[#This Row],[Personnel number]]&lt;&gt;"",TimeSpend[[#This Row],[Date]]&lt;&gt;""),TimeSpend[[#This Row],[End Time]],"")</f>
        <v>#VALUE!</v>
      </c>
      <c r="J4206" t="e">
        <f>IF(AND(TimeSpend[[#This Row],[Personnel number]]&lt;&gt;"",TimeSpend[[#This Row],[Date]]&lt;&gt;""),TimeSpend[[#This Row],[Location]],"")</f>
        <v>#VALUE!</v>
      </c>
      <c r="K4206" t="e">
        <f>IF(AND(TimeSpend[[#This Row],[Personnel number]]&lt;&gt;"",TimeSpend[[#This Row],[Date]]&lt;&gt;""),TimeSpend[[#This Row],[Task]],"")</f>
        <v>#VALUE!</v>
      </c>
      <c r="L4206" t="e">
        <f>IF(AND(TimeSpend[[#This Row],[Personnel number]]&lt;&gt;"",TimeSpend[[#This Row],[Date]]&lt;&gt;""),Utilization!$J$2,"")</f>
        <v>#VALUE!</v>
      </c>
      <c r="M4206" t="e">
        <f>IF(AND(TimeSpend[[#This Row],[Personnel number]]&lt;&gt;"",TimeSpend[[#This Row],[Date]]&lt;&gt;""),TimeSpend[[#This Row],[Employee Name]],"")</f>
        <v>#VALUE!</v>
      </c>
      <c r="N4206" t="e">
        <f t="shared" si="130"/>
        <v>#VALUE!</v>
      </c>
      <c r="O4206" t="e">
        <f t="shared" si="131"/>
        <v>#VALUE!</v>
      </c>
      <c r="P4206" t="e">
        <f>IF(D4206&lt;&gt;"",VLOOKUP(D4206,Projects!B:C,2,0),"")</f>
        <v>#VALUE!</v>
      </c>
    </row>
    <row r="4207" spans="1:16" x14ac:dyDescent="0.25">
      <c r="A4207" t="e">
        <f>UPPER(IF(AND(TimeSpend[[#This Row],[Personnel number]]&lt;&gt;"",TimeSpend[[#This Row],[Date]]&lt;&gt;""),TimeSpend[[#This Row],[Personnel number]],""))</f>
        <v>#VALUE!</v>
      </c>
      <c r="B4207" s="85" t="e">
        <f>IF(AND(TimeSpend[[#This Row],[Personnel number]]&lt;&gt;"",TimeSpend[[#This Row],[Date]]&lt;&gt;""),TEXT(TimeSpend[[#This Row],[Date]],"[$-409]yyyyMMdd"),"")</f>
        <v>#VALUE!</v>
      </c>
      <c r="C4207" s="33" t="e">
        <f>IF(AND(TimeSpend[[#This Row],[Personnel number]]&lt;&gt;"",TimeSpend[[#This Row],[Date]]&lt;&gt;""),SUBSTITUTE(TimeSpend[[#This Row],[Hours]],",","."),"")</f>
        <v>#VALUE!</v>
      </c>
      <c r="D4207" t="e">
        <f>IF(AND(TimeSpend[[#This Row],[Personnel number]]&lt;&gt;"",TimeSpend[[#This Row],[Date]]&lt;&gt;""),TimeSpend[[#This Row],[Network]],"")</f>
        <v>#VALUE!</v>
      </c>
      <c r="E4207" t="e">
        <f>IF(AND(TimeSpend[[#This Row],[Personnel number]]&lt;&gt;"",TimeSpend[[#This Row],[Date]]&lt;&gt;""),TimeSpend[[#This Row],[Network Description]],"")</f>
        <v>#VALUE!</v>
      </c>
      <c r="F4207" t="e">
        <f>IF(AND(TimeSpend[[#This Row],[Personnel number]]&lt;&gt;"",TimeSpend[[#This Row],[Date]]&lt;&gt;""),TimeSpend[[#This Row],[Activity]],"")</f>
        <v>#VALUE!</v>
      </c>
      <c r="G4207" t="e">
        <f>IF(AND(TimeSpend[[#This Row],[Personnel number]]&lt;&gt;"",TimeSpend[[#This Row],[Date]]&lt;&gt;""),TimeSpend[[#This Row],[Activity description]],"")</f>
        <v>#VALUE!</v>
      </c>
      <c r="H4207" s="36" t="e">
        <f>IF(AND(TimeSpend[[#This Row],[Personnel number]]&lt;&gt;"",TimeSpend[[#This Row],[Date]]&lt;&gt;""),TimeSpend[[#This Row],[Start Time]],"")</f>
        <v>#VALUE!</v>
      </c>
      <c r="I4207" s="36" t="e">
        <f>IF(AND(TimeSpend[[#This Row],[Personnel number]]&lt;&gt;"",TimeSpend[[#This Row],[Date]]&lt;&gt;""),TimeSpend[[#This Row],[End Time]],"")</f>
        <v>#VALUE!</v>
      </c>
      <c r="J4207" t="e">
        <f>IF(AND(TimeSpend[[#This Row],[Personnel number]]&lt;&gt;"",TimeSpend[[#This Row],[Date]]&lt;&gt;""),TimeSpend[[#This Row],[Location]],"")</f>
        <v>#VALUE!</v>
      </c>
      <c r="K4207" t="e">
        <f>IF(AND(TimeSpend[[#This Row],[Personnel number]]&lt;&gt;"",TimeSpend[[#This Row],[Date]]&lt;&gt;""),TimeSpend[[#This Row],[Task]],"")</f>
        <v>#VALUE!</v>
      </c>
      <c r="L4207" t="e">
        <f>IF(AND(TimeSpend[[#This Row],[Personnel number]]&lt;&gt;"",TimeSpend[[#This Row],[Date]]&lt;&gt;""),Utilization!$J$2,"")</f>
        <v>#VALUE!</v>
      </c>
      <c r="M4207" t="e">
        <f>IF(AND(TimeSpend[[#This Row],[Personnel number]]&lt;&gt;"",TimeSpend[[#This Row],[Date]]&lt;&gt;""),TimeSpend[[#This Row],[Employee Name]],"")</f>
        <v>#VALUE!</v>
      </c>
      <c r="N4207" t="e">
        <f t="shared" si="130"/>
        <v>#VALUE!</v>
      </c>
      <c r="O4207" t="e">
        <f t="shared" si="131"/>
        <v>#VALUE!</v>
      </c>
      <c r="P4207" t="e">
        <f>IF(D4207&lt;&gt;"",VLOOKUP(D4207,Projects!B:C,2,0),"")</f>
        <v>#VALUE!</v>
      </c>
    </row>
    <row r="4208" spans="1:16" x14ac:dyDescent="0.25">
      <c r="A4208" t="e">
        <f>UPPER(IF(AND(TimeSpend[[#This Row],[Personnel number]]&lt;&gt;"",TimeSpend[[#This Row],[Date]]&lt;&gt;""),TimeSpend[[#This Row],[Personnel number]],""))</f>
        <v>#VALUE!</v>
      </c>
      <c r="B4208" s="85" t="e">
        <f>IF(AND(TimeSpend[[#This Row],[Personnel number]]&lt;&gt;"",TimeSpend[[#This Row],[Date]]&lt;&gt;""),TEXT(TimeSpend[[#This Row],[Date]],"[$-409]yyyyMMdd"),"")</f>
        <v>#VALUE!</v>
      </c>
      <c r="C4208" s="33" t="e">
        <f>IF(AND(TimeSpend[[#This Row],[Personnel number]]&lt;&gt;"",TimeSpend[[#This Row],[Date]]&lt;&gt;""),SUBSTITUTE(TimeSpend[[#This Row],[Hours]],",","."),"")</f>
        <v>#VALUE!</v>
      </c>
      <c r="D4208" t="e">
        <f>IF(AND(TimeSpend[[#This Row],[Personnel number]]&lt;&gt;"",TimeSpend[[#This Row],[Date]]&lt;&gt;""),TimeSpend[[#This Row],[Network]],"")</f>
        <v>#VALUE!</v>
      </c>
      <c r="E4208" t="e">
        <f>IF(AND(TimeSpend[[#This Row],[Personnel number]]&lt;&gt;"",TimeSpend[[#This Row],[Date]]&lt;&gt;""),TimeSpend[[#This Row],[Network Description]],"")</f>
        <v>#VALUE!</v>
      </c>
      <c r="F4208" t="e">
        <f>IF(AND(TimeSpend[[#This Row],[Personnel number]]&lt;&gt;"",TimeSpend[[#This Row],[Date]]&lt;&gt;""),TimeSpend[[#This Row],[Activity]],"")</f>
        <v>#VALUE!</v>
      </c>
      <c r="G4208" t="e">
        <f>IF(AND(TimeSpend[[#This Row],[Personnel number]]&lt;&gt;"",TimeSpend[[#This Row],[Date]]&lt;&gt;""),TimeSpend[[#This Row],[Activity description]],"")</f>
        <v>#VALUE!</v>
      </c>
      <c r="H4208" s="36" t="e">
        <f>IF(AND(TimeSpend[[#This Row],[Personnel number]]&lt;&gt;"",TimeSpend[[#This Row],[Date]]&lt;&gt;""),TimeSpend[[#This Row],[Start Time]],"")</f>
        <v>#VALUE!</v>
      </c>
      <c r="I4208" s="36" t="e">
        <f>IF(AND(TimeSpend[[#This Row],[Personnel number]]&lt;&gt;"",TimeSpend[[#This Row],[Date]]&lt;&gt;""),TimeSpend[[#This Row],[End Time]],"")</f>
        <v>#VALUE!</v>
      </c>
      <c r="J4208" t="e">
        <f>IF(AND(TimeSpend[[#This Row],[Personnel number]]&lt;&gt;"",TimeSpend[[#This Row],[Date]]&lt;&gt;""),TimeSpend[[#This Row],[Location]],"")</f>
        <v>#VALUE!</v>
      </c>
      <c r="K4208" t="e">
        <f>IF(AND(TimeSpend[[#This Row],[Personnel number]]&lt;&gt;"",TimeSpend[[#This Row],[Date]]&lt;&gt;""),TimeSpend[[#This Row],[Task]],"")</f>
        <v>#VALUE!</v>
      </c>
      <c r="L4208" t="e">
        <f>IF(AND(TimeSpend[[#This Row],[Personnel number]]&lt;&gt;"",TimeSpend[[#This Row],[Date]]&lt;&gt;""),Utilization!$J$2,"")</f>
        <v>#VALUE!</v>
      </c>
      <c r="M4208" t="e">
        <f>IF(AND(TimeSpend[[#This Row],[Personnel number]]&lt;&gt;"",TimeSpend[[#This Row],[Date]]&lt;&gt;""),TimeSpend[[#This Row],[Employee Name]],"")</f>
        <v>#VALUE!</v>
      </c>
      <c r="N4208" t="e">
        <f t="shared" si="130"/>
        <v>#VALUE!</v>
      </c>
      <c r="O4208" t="e">
        <f t="shared" si="131"/>
        <v>#VALUE!</v>
      </c>
      <c r="P4208" t="e">
        <f>IF(D4208&lt;&gt;"",VLOOKUP(D4208,Projects!B:C,2,0),"")</f>
        <v>#VALUE!</v>
      </c>
    </row>
    <row r="4209" spans="1:16" x14ac:dyDescent="0.25">
      <c r="A4209" t="e">
        <f>UPPER(IF(AND(TimeSpend[[#This Row],[Personnel number]]&lt;&gt;"",TimeSpend[[#This Row],[Date]]&lt;&gt;""),TimeSpend[[#This Row],[Personnel number]],""))</f>
        <v>#VALUE!</v>
      </c>
      <c r="B4209" s="85" t="e">
        <f>IF(AND(TimeSpend[[#This Row],[Personnel number]]&lt;&gt;"",TimeSpend[[#This Row],[Date]]&lt;&gt;""),TEXT(TimeSpend[[#This Row],[Date]],"[$-409]yyyyMMdd"),"")</f>
        <v>#VALUE!</v>
      </c>
      <c r="C4209" s="33" t="e">
        <f>IF(AND(TimeSpend[[#This Row],[Personnel number]]&lt;&gt;"",TimeSpend[[#This Row],[Date]]&lt;&gt;""),SUBSTITUTE(TimeSpend[[#This Row],[Hours]],",","."),"")</f>
        <v>#VALUE!</v>
      </c>
      <c r="D4209" t="e">
        <f>IF(AND(TimeSpend[[#This Row],[Personnel number]]&lt;&gt;"",TimeSpend[[#This Row],[Date]]&lt;&gt;""),TimeSpend[[#This Row],[Network]],"")</f>
        <v>#VALUE!</v>
      </c>
      <c r="E4209" t="e">
        <f>IF(AND(TimeSpend[[#This Row],[Personnel number]]&lt;&gt;"",TimeSpend[[#This Row],[Date]]&lt;&gt;""),TimeSpend[[#This Row],[Network Description]],"")</f>
        <v>#VALUE!</v>
      </c>
      <c r="F4209" t="e">
        <f>IF(AND(TimeSpend[[#This Row],[Personnel number]]&lt;&gt;"",TimeSpend[[#This Row],[Date]]&lt;&gt;""),TimeSpend[[#This Row],[Activity]],"")</f>
        <v>#VALUE!</v>
      </c>
      <c r="G4209" t="e">
        <f>IF(AND(TimeSpend[[#This Row],[Personnel number]]&lt;&gt;"",TimeSpend[[#This Row],[Date]]&lt;&gt;""),TimeSpend[[#This Row],[Activity description]],"")</f>
        <v>#VALUE!</v>
      </c>
      <c r="H4209" s="36" t="e">
        <f>IF(AND(TimeSpend[[#This Row],[Personnel number]]&lt;&gt;"",TimeSpend[[#This Row],[Date]]&lt;&gt;""),TimeSpend[[#This Row],[Start Time]],"")</f>
        <v>#VALUE!</v>
      </c>
      <c r="I4209" s="36" t="e">
        <f>IF(AND(TimeSpend[[#This Row],[Personnel number]]&lt;&gt;"",TimeSpend[[#This Row],[Date]]&lt;&gt;""),TimeSpend[[#This Row],[End Time]],"")</f>
        <v>#VALUE!</v>
      </c>
      <c r="J4209" t="e">
        <f>IF(AND(TimeSpend[[#This Row],[Personnel number]]&lt;&gt;"",TimeSpend[[#This Row],[Date]]&lt;&gt;""),TimeSpend[[#This Row],[Location]],"")</f>
        <v>#VALUE!</v>
      </c>
      <c r="K4209" t="e">
        <f>IF(AND(TimeSpend[[#This Row],[Personnel number]]&lt;&gt;"",TimeSpend[[#This Row],[Date]]&lt;&gt;""),TimeSpend[[#This Row],[Task]],"")</f>
        <v>#VALUE!</v>
      </c>
      <c r="L4209" t="e">
        <f>IF(AND(TimeSpend[[#This Row],[Personnel number]]&lt;&gt;"",TimeSpend[[#This Row],[Date]]&lt;&gt;""),Utilization!$J$2,"")</f>
        <v>#VALUE!</v>
      </c>
      <c r="M4209" t="e">
        <f>IF(AND(TimeSpend[[#This Row],[Personnel number]]&lt;&gt;"",TimeSpend[[#This Row],[Date]]&lt;&gt;""),TimeSpend[[#This Row],[Employee Name]],"")</f>
        <v>#VALUE!</v>
      </c>
      <c r="N4209" t="e">
        <f t="shared" si="130"/>
        <v>#VALUE!</v>
      </c>
      <c r="O4209" t="e">
        <f t="shared" si="131"/>
        <v>#VALUE!</v>
      </c>
      <c r="P4209" t="e">
        <f>IF(D4209&lt;&gt;"",VLOOKUP(D4209,Projects!B:C,2,0),"")</f>
        <v>#VALUE!</v>
      </c>
    </row>
    <row r="4210" spans="1:16" x14ac:dyDescent="0.25">
      <c r="A4210" t="e">
        <f>UPPER(IF(AND(TimeSpend[[#This Row],[Personnel number]]&lt;&gt;"",TimeSpend[[#This Row],[Date]]&lt;&gt;""),TimeSpend[[#This Row],[Personnel number]],""))</f>
        <v>#VALUE!</v>
      </c>
      <c r="B4210" s="85" t="e">
        <f>IF(AND(TimeSpend[[#This Row],[Personnel number]]&lt;&gt;"",TimeSpend[[#This Row],[Date]]&lt;&gt;""),TEXT(TimeSpend[[#This Row],[Date]],"[$-409]yyyyMMdd"),"")</f>
        <v>#VALUE!</v>
      </c>
      <c r="C4210" s="33" t="e">
        <f>IF(AND(TimeSpend[[#This Row],[Personnel number]]&lt;&gt;"",TimeSpend[[#This Row],[Date]]&lt;&gt;""),SUBSTITUTE(TimeSpend[[#This Row],[Hours]],",","."),"")</f>
        <v>#VALUE!</v>
      </c>
      <c r="D4210" t="e">
        <f>IF(AND(TimeSpend[[#This Row],[Personnel number]]&lt;&gt;"",TimeSpend[[#This Row],[Date]]&lt;&gt;""),TimeSpend[[#This Row],[Network]],"")</f>
        <v>#VALUE!</v>
      </c>
      <c r="E4210" t="e">
        <f>IF(AND(TimeSpend[[#This Row],[Personnel number]]&lt;&gt;"",TimeSpend[[#This Row],[Date]]&lt;&gt;""),TimeSpend[[#This Row],[Network Description]],"")</f>
        <v>#VALUE!</v>
      </c>
      <c r="F4210" t="e">
        <f>IF(AND(TimeSpend[[#This Row],[Personnel number]]&lt;&gt;"",TimeSpend[[#This Row],[Date]]&lt;&gt;""),TimeSpend[[#This Row],[Activity]],"")</f>
        <v>#VALUE!</v>
      </c>
      <c r="G4210" t="e">
        <f>IF(AND(TimeSpend[[#This Row],[Personnel number]]&lt;&gt;"",TimeSpend[[#This Row],[Date]]&lt;&gt;""),TimeSpend[[#This Row],[Activity description]],"")</f>
        <v>#VALUE!</v>
      </c>
      <c r="H4210" s="36" t="e">
        <f>IF(AND(TimeSpend[[#This Row],[Personnel number]]&lt;&gt;"",TimeSpend[[#This Row],[Date]]&lt;&gt;""),TimeSpend[[#This Row],[Start Time]],"")</f>
        <v>#VALUE!</v>
      </c>
      <c r="I4210" s="36" t="e">
        <f>IF(AND(TimeSpend[[#This Row],[Personnel number]]&lt;&gt;"",TimeSpend[[#This Row],[Date]]&lt;&gt;""),TimeSpend[[#This Row],[End Time]],"")</f>
        <v>#VALUE!</v>
      </c>
      <c r="J4210" t="e">
        <f>IF(AND(TimeSpend[[#This Row],[Personnel number]]&lt;&gt;"",TimeSpend[[#This Row],[Date]]&lt;&gt;""),TimeSpend[[#This Row],[Location]],"")</f>
        <v>#VALUE!</v>
      </c>
      <c r="K4210" t="e">
        <f>IF(AND(TimeSpend[[#This Row],[Personnel number]]&lt;&gt;"",TimeSpend[[#This Row],[Date]]&lt;&gt;""),TimeSpend[[#This Row],[Task]],"")</f>
        <v>#VALUE!</v>
      </c>
      <c r="L4210" t="e">
        <f>IF(AND(TimeSpend[[#This Row],[Personnel number]]&lt;&gt;"",TimeSpend[[#This Row],[Date]]&lt;&gt;""),Utilization!$J$2,"")</f>
        <v>#VALUE!</v>
      </c>
      <c r="M4210" t="e">
        <f>IF(AND(TimeSpend[[#This Row],[Personnel number]]&lt;&gt;"",TimeSpend[[#This Row],[Date]]&lt;&gt;""),TimeSpend[[#This Row],[Employee Name]],"")</f>
        <v>#VALUE!</v>
      </c>
      <c r="N4210" t="e">
        <f t="shared" si="130"/>
        <v>#VALUE!</v>
      </c>
      <c r="O4210" t="e">
        <f t="shared" si="131"/>
        <v>#VALUE!</v>
      </c>
      <c r="P4210" t="e">
        <f>IF(D4210&lt;&gt;"",VLOOKUP(D4210,Projects!B:C,2,0),"")</f>
        <v>#VALUE!</v>
      </c>
    </row>
    <row r="4211" spans="1:16" x14ac:dyDescent="0.25">
      <c r="A4211" t="e">
        <f>UPPER(IF(AND(TimeSpend[[#This Row],[Personnel number]]&lt;&gt;"",TimeSpend[[#This Row],[Date]]&lt;&gt;""),TimeSpend[[#This Row],[Personnel number]],""))</f>
        <v>#VALUE!</v>
      </c>
      <c r="B4211" s="85" t="e">
        <f>IF(AND(TimeSpend[[#This Row],[Personnel number]]&lt;&gt;"",TimeSpend[[#This Row],[Date]]&lt;&gt;""),TEXT(TimeSpend[[#This Row],[Date]],"[$-409]yyyyMMdd"),"")</f>
        <v>#VALUE!</v>
      </c>
      <c r="C4211" s="33" t="e">
        <f>IF(AND(TimeSpend[[#This Row],[Personnel number]]&lt;&gt;"",TimeSpend[[#This Row],[Date]]&lt;&gt;""),SUBSTITUTE(TimeSpend[[#This Row],[Hours]],",","."),"")</f>
        <v>#VALUE!</v>
      </c>
      <c r="D4211" t="e">
        <f>IF(AND(TimeSpend[[#This Row],[Personnel number]]&lt;&gt;"",TimeSpend[[#This Row],[Date]]&lt;&gt;""),TimeSpend[[#This Row],[Network]],"")</f>
        <v>#VALUE!</v>
      </c>
      <c r="E4211" t="e">
        <f>IF(AND(TimeSpend[[#This Row],[Personnel number]]&lt;&gt;"",TimeSpend[[#This Row],[Date]]&lt;&gt;""),TimeSpend[[#This Row],[Network Description]],"")</f>
        <v>#VALUE!</v>
      </c>
      <c r="F4211" t="e">
        <f>IF(AND(TimeSpend[[#This Row],[Personnel number]]&lt;&gt;"",TimeSpend[[#This Row],[Date]]&lt;&gt;""),TimeSpend[[#This Row],[Activity]],"")</f>
        <v>#VALUE!</v>
      </c>
      <c r="G4211" t="e">
        <f>IF(AND(TimeSpend[[#This Row],[Personnel number]]&lt;&gt;"",TimeSpend[[#This Row],[Date]]&lt;&gt;""),TimeSpend[[#This Row],[Activity description]],"")</f>
        <v>#VALUE!</v>
      </c>
      <c r="H4211" s="36" t="e">
        <f>IF(AND(TimeSpend[[#This Row],[Personnel number]]&lt;&gt;"",TimeSpend[[#This Row],[Date]]&lt;&gt;""),TimeSpend[[#This Row],[Start Time]],"")</f>
        <v>#VALUE!</v>
      </c>
      <c r="I4211" s="36" t="e">
        <f>IF(AND(TimeSpend[[#This Row],[Personnel number]]&lt;&gt;"",TimeSpend[[#This Row],[Date]]&lt;&gt;""),TimeSpend[[#This Row],[End Time]],"")</f>
        <v>#VALUE!</v>
      </c>
      <c r="J4211" t="e">
        <f>IF(AND(TimeSpend[[#This Row],[Personnel number]]&lt;&gt;"",TimeSpend[[#This Row],[Date]]&lt;&gt;""),TimeSpend[[#This Row],[Location]],"")</f>
        <v>#VALUE!</v>
      </c>
      <c r="K4211" t="e">
        <f>IF(AND(TimeSpend[[#This Row],[Personnel number]]&lt;&gt;"",TimeSpend[[#This Row],[Date]]&lt;&gt;""),TimeSpend[[#This Row],[Task]],"")</f>
        <v>#VALUE!</v>
      </c>
      <c r="L4211" t="e">
        <f>IF(AND(TimeSpend[[#This Row],[Personnel number]]&lt;&gt;"",TimeSpend[[#This Row],[Date]]&lt;&gt;""),Utilization!$J$2,"")</f>
        <v>#VALUE!</v>
      </c>
      <c r="M4211" t="e">
        <f>IF(AND(TimeSpend[[#This Row],[Personnel number]]&lt;&gt;"",TimeSpend[[#This Row],[Date]]&lt;&gt;""),TimeSpend[[#This Row],[Employee Name]],"")</f>
        <v>#VALUE!</v>
      </c>
      <c r="N4211" t="e">
        <f t="shared" si="130"/>
        <v>#VALUE!</v>
      </c>
      <c r="O4211" t="e">
        <f t="shared" si="131"/>
        <v>#VALUE!</v>
      </c>
      <c r="P4211" t="e">
        <f>IF(D4211&lt;&gt;"",VLOOKUP(D4211,Projects!B:C,2,0),"")</f>
        <v>#VALUE!</v>
      </c>
    </row>
    <row r="4212" spans="1:16" x14ac:dyDescent="0.25">
      <c r="A4212" t="e">
        <f>UPPER(IF(AND(TimeSpend[[#This Row],[Personnel number]]&lt;&gt;"",TimeSpend[[#This Row],[Date]]&lt;&gt;""),TimeSpend[[#This Row],[Personnel number]],""))</f>
        <v>#VALUE!</v>
      </c>
      <c r="B4212" s="85" t="e">
        <f>IF(AND(TimeSpend[[#This Row],[Personnel number]]&lt;&gt;"",TimeSpend[[#This Row],[Date]]&lt;&gt;""),TEXT(TimeSpend[[#This Row],[Date]],"[$-409]yyyyMMdd"),"")</f>
        <v>#VALUE!</v>
      </c>
      <c r="C4212" s="33" t="e">
        <f>IF(AND(TimeSpend[[#This Row],[Personnel number]]&lt;&gt;"",TimeSpend[[#This Row],[Date]]&lt;&gt;""),SUBSTITUTE(TimeSpend[[#This Row],[Hours]],",","."),"")</f>
        <v>#VALUE!</v>
      </c>
      <c r="D4212" t="e">
        <f>IF(AND(TimeSpend[[#This Row],[Personnel number]]&lt;&gt;"",TimeSpend[[#This Row],[Date]]&lt;&gt;""),TimeSpend[[#This Row],[Network]],"")</f>
        <v>#VALUE!</v>
      </c>
      <c r="E4212" t="e">
        <f>IF(AND(TimeSpend[[#This Row],[Personnel number]]&lt;&gt;"",TimeSpend[[#This Row],[Date]]&lt;&gt;""),TimeSpend[[#This Row],[Network Description]],"")</f>
        <v>#VALUE!</v>
      </c>
      <c r="F4212" t="e">
        <f>IF(AND(TimeSpend[[#This Row],[Personnel number]]&lt;&gt;"",TimeSpend[[#This Row],[Date]]&lt;&gt;""),TimeSpend[[#This Row],[Activity]],"")</f>
        <v>#VALUE!</v>
      </c>
      <c r="G4212" t="e">
        <f>IF(AND(TimeSpend[[#This Row],[Personnel number]]&lt;&gt;"",TimeSpend[[#This Row],[Date]]&lt;&gt;""),TimeSpend[[#This Row],[Activity description]],"")</f>
        <v>#VALUE!</v>
      </c>
      <c r="H4212" s="36" t="e">
        <f>IF(AND(TimeSpend[[#This Row],[Personnel number]]&lt;&gt;"",TimeSpend[[#This Row],[Date]]&lt;&gt;""),TimeSpend[[#This Row],[Start Time]],"")</f>
        <v>#VALUE!</v>
      </c>
      <c r="I4212" s="36" t="e">
        <f>IF(AND(TimeSpend[[#This Row],[Personnel number]]&lt;&gt;"",TimeSpend[[#This Row],[Date]]&lt;&gt;""),TimeSpend[[#This Row],[End Time]],"")</f>
        <v>#VALUE!</v>
      </c>
      <c r="J4212" t="e">
        <f>IF(AND(TimeSpend[[#This Row],[Personnel number]]&lt;&gt;"",TimeSpend[[#This Row],[Date]]&lt;&gt;""),TimeSpend[[#This Row],[Location]],"")</f>
        <v>#VALUE!</v>
      </c>
      <c r="K4212" t="e">
        <f>IF(AND(TimeSpend[[#This Row],[Personnel number]]&lt;&gt;"",TimeSpend[[#This Row],[Date]]&lt;&gt;""),TimeSpend[[#This Row],[Task]],"")</f>
        <v>#VALUE!</v>
      </c>
      <c r="L4212" t="e">
        <f>IF(AND(TimeSpend[[#This Row],[Personnel number]]&lt;&gt;"",TimeSpend[[#This Row],[Date]]&lt;&gt;""),Utilization!$J$2,"")</f>
        <v>#VALUE!</v>
      </c>
      <c r="M4212" t="e">
        <f>IF(AND(TimeSpend[[#This Row],[Personnel number]]&lt;&gt;"",TimeSpend[[#This Row],[Date]]&lt;&gt;""),TimeSpend[[#This Row],[Employee Name]],"")</f>
        <v>#VALUE!</v>
      </c>
      <c r="N4212" t="e">
        <f t="shared" si="130"/>
        <v>#VALUE!</v>
      </c>
      <c r="O4212" t="e">
        <f t="shared" si="131"/>
        <v>#VALUE!</v>
      </c>
      <c r="P4212" t="e">
        <f>IF(D4212&lt;&gt;"",VLOOKUP(D4212,Projects!B:C,2,0),"")</f>
        <v>#VALUE!</v>
      </c>
    </row>
    <row r="4213" spans="1:16" x14ac:dyDescent="0.25">
      <c r="A4213" t="e">
        <f>UPPER(IF(AND(TimeSpend[[#This Row],[Personnel number]]&lt;&gt;"",TimeSpend[[#This Row],[Date]]&lt;&gt;""),TimeSpend[[#This Row],[Personnel number]],""))</f>
        <v>#VALUE!</v>
      </c>
      <c r="B4213" s="85" t="e">
        <f>IF(AND(TimeSpend[[#This Row],[Personnel number]]&lt;&gt;"",TimeSpend[[#This Row],[Date]]&lt;&gt;""),TEXT(TimeSpend[[#This Row],[Date]],"[$-409]yyyyMMdd"),"")</f>
        <v>#VALUE!</v>
      </c>
      <c r="C4213" s="33" t="e">
        <f>IF(AND(TimeSpend[[#This Row],[Personnel number]]&lt;&gt;"",TimeSpend[[#This Row],[Date]]&lt;&gt;""),SUBSTITUTE(TimeSpend[[#This Row],[Hours]],",","."),"")</f>
        <v>#VALUE!</v>
      </c>
      <c r="D4213" t="e">
        <f>IF(AND(TimeSpend[[#This Row],[Personnel number]]&lt;&gt;"",TimeSpend[[#This Row],[Date]]&lt;&gt;""),TimeSpend[[#This Row],[Network]],"")</f>
        <v>#VALUE!</v>
      </c>
      <c r="E4213" t="e">
        <f>IF(AND(TimeSpend[[#This Row],[Personnel number]]&lt;&gt;"",TimeSpend[[#This Row],[Date]]&lt;&gt;""),TimeSpend[[#This Row],[Network Description]],"")</f>
        <v>#VALUE!</v>
      </c>
      <c r="F4213" t="e">
        <f>IF(AND(TimeSpend[[#This Row],[Personnel number]]&lt;&gt;"",TimeSpend[[#This Row],[Date]]&lt;&gt;""),TimeSpend[[#This Row],[Activity]],"")</f>
        <v>#VALUE!</v>
      </c>
      <c r="G4213" t="e">
        <f>IF(AND(TimeSpend[[#This Row],[Personnel number]]&lt;&gt;"",TimeSpend[[#This Row],[Date]]&lt;&gt;""),TimeSpend[[#This Row],[Activity description]],"")</f>
        <v>#VALUE!</v>
      </c>
      <c r="H4213" s="36" t="e">
        <f>IF(AND(TimeSpend[[#This Row],[Personnel number]]&lt;&gt;"",TimeSpend[[#This Row],[Date]]&lt;&gt;""),TimeSpend[[#This Row],[Start Time]],"")</f>
        <v>#VALUE!</v>
      </c>
      <c r="I4213" s="36" t="e">
        <f>IF(AND(TimeSpend[[#This Row],[Personnel number]]&lt;&gt;"",TimeSpend[[#This Row],[Date]]&lt;&gt;""),TimeSpend[[#This Row],[End Time]],"")</f>
        <v>#VALUE!</v>
      </c>
      <c r="J4213" t="e">
        <f>IF(AND(TimeSpend[[#This Row],[Personnel number]]&lt;&gt;"",TimeSpend[[#This Row],[Date]]&lt;&gt;""),TimeSpend[[#This Row],[Location]],"")</f>
        <v>#VALUE!</v>
      </c>
      <c r="K4213" t="e">
        <f>IF(AND(TimeSpend[[#This Row],[Personnel number]]&lt;&gt;"",TimeSpend[[#This Row],[Date]]&lt;&gt;""),TimeSpend[[#This Row],[Task]],"")</f>
        <v>#VALUE!</v>
      </c>
      <c r="L4213" t="e">
        <f>IF(AND(TimeSpend[[#This Row],[Personnel number]]&lt;&gt;"",TimeSpend[[#This Row],[Date]]&lt;&gt;""),Utilization!$J$2,"")</f>
        <v>#VALUE!</v>
      </c>
      <c r="M4213" t="e">
        <f>IF(AND(TimeSpend[[#This Row],[Personnel number]]&lt;&gt;"",TimeSpend[[#This Row],[Date]]&lt;&gt;""),TimeSpend[[#This Row],[Employee Name]],"")</f>
        <v>#VALUE!</v>
      </c>
      <c r="N4213" t="e">
        <f t="shared" si="130"/>
        <v>#VALUE!</v>
      </c>
      <c r="O4213" t="e">
        <f t="shared" si="131"/>
        <v>#VALUE!</v>
      </c>
      <c r="P4213" t="e">
        <f>IF(D4213&lt;&gt;"",VLOOKUP(D4213,Projects!B:C,2,0),"")</f>
        <v>#VALUE!</v>
      </c>
    </row>
    <row r="4214" spans="1:16" x14ac:dyDescent="0.25">
      <c r="A4214" t="e">
        <f>UPPER(IF(AND(TimeSpend[[#This Row],[Personnel number]]&lt;&gt;"",TimeSpend[[#This Row],[Date]]&lt;&gt;""),TimeSpend[[#This Row],[Personnel number]],""))</f>
        <v>#VALUE!</v>
      </c>
      <c r="B4214" s="85" t="e">
        <f>IF(AND(TimeSpend[[#This Row],[Personnel number]]&lt;&gt;"",TimeSpend[[#This Row],[Date]]&lt;&gt;""),TEXT(TimeSpend[[#This Row],[Date]],"[$-409]yyyyMMdd"),"")</f>
        <v>#VALUE!</v>
      </c>
      <c r="C4214" s="33" t="e">
        <f>IF(AND(TimeSpend[[#This Row],[Personnel number]]&lt;&gt;"",TimeSpend[[#This Row],[Date]]&lt;&gt;""),SUBSTITUTE(TimeSpend[[#This Row],[Hours]],",","."),"")</f>
        <v>#VALUE!</v>
      </c>
      <c r="D4214" t="e">
        <f>IF(AND(TimeSpend[[#This Row],[Personnel number]]&lt;&gt;"",TimeSpend[[#This Row],[Date]]&lt;&gt;""),TimeSpend[[#This Row],[Network]],"")</f>
        <v>#VALUE!</v>
      </c>
      <c r="E4214" t="e">
        <f>IF(AND(TimeSpend[[#This Row],[Personnel number]]&lt;&gt;"",TimeSpend[[#This Row],[Date]]&lt;&gt;""),TimeSpend[[#This Row],[Network Description]],"")</f>
        <v>#VALUE!</v>
      </c>
      <c r="F4214" t="e">
        <f>IF(AND(TimeSpend[[#This Row],[Personnel number]]&lt;&gt;"",TimeSpend[[#This Row],[Date]]&lt;&gt;""),TimeSpend[[#This Row],[Activity]],"")</f>
        <v>#VALUE!</v>
      </c>
      <c r="G4214" t="e">
        <f>IF(AND(TimeSpend[[#This Row],[Personnel number]]&lt;&gt;"",TimeSpend[[#This Row],[Date]]&lt;&gt;""),TimeSpend[[#This Row],[Activity description]],"")</f>
        <v>#VALUE!</v>
      </c>
      <c r="H4214" s="36" t="e">
        <f>IF(AND(TimeSpend[[#This Row],[Personnel number]]&lt;&gt;"",TimeSpend[[#This Row],[Date]]&lt;&gt;""),TimeSpend[[#This Row],[Start Time]],"")</f>
        <v>#VALUE!</v>
      </c>
      <c r="I4214" s="36" t="e">
        <f>IF(AND(TimeSpend[[#This Row],[Personnel number]]&lt;&gt;"",TimeSpend[[#This Row],[Date]]&lt;&gt;""),TimeSpend[[#This Row],[End Time]],"")</f>
        <v>#VALUE!</v>
      </c>
      <c r="J4214" t="e">
        <f>IF(AND(TimeSpend[[#This Row],[Personnel number]]&lt;&gt;"",TimeSpend[[#This Row],[Date]]&lt;&gt;""),TimeSpend[[#This Row],[Location]],"")</f>
        <v>#VALUE!</v>
      </c>
      <c r="K4214" t="e">
        <f>IF(AND(TimeSpend[[#This Row],[Personnel number]]&lt;&gt;"",TimeSpend[[#This Row],[Date]]&lt;&gt;""),TimeSpend[[#This Row],[Task]],"")</f>
        <v>#VALUE!</v>
      </c>
      <c r="L4214" t="e">
        <f>IF(AND(TimeSpend[[#This Row],[Personnel number]]&lt;&gt;"",TimeSpend[[#This Row],[Date]]&lt;&gt;""),Utilization!$J$2,"")</f>
        <v>#VALUE!</v>
      </c>
      <c r="M4214" t="e">
        <f>IF(AND(TimeSpend[[#This Row],[Personnel number]]&lt;&gt;"",TimeSpend[[#This Row],[Date]]&lt;&gt;""),TimeSpend[[#This Row],[Employee Name]],"")</f>
        <v>#VALUE!</v>
      </c>
      <c r="N4214" t="e">
        <f t="shared" si="130"/>
        <v>#VALUE!</v>
      </c>
      <c r="O4214" t="e">
        <f t="shared" si="131"/>
        <v>#VALUE!</v>
      </c>
      <c r="P4214" t="e">
        <f>IF(D4214&lt;&gt;"",VLOOKUP(D4214,Projects!B:C,2,0),"")</f>
        <v>#VALUE!</v>
      </c>
    </row>
    <row r="4215" spans="1:16" x14ac:dyDescent="0.25">
      <c r="A4215" t="e">
        <f>UPPER(IF(AND(TimeSpend[[#This Row],[Personnel number]]&lt;&gt;"",TimeSpend[[#This Row],[Date]]&lt;&gt;""),TimeSpend[[#This Row],[Personnel number]],""))</f>
        <v>#VALUE!</v>
      </c>
      <c r="B4215" s="85" t="e">
        <f>IF(AND(TimeSpend[[#This Row],[Personnel number]]&lt;&gt;"",TimeSpend[[#This Row],[Date]]&lt;&gt;""),TEXT(TimeSpend[[#This Row],[Date]],"[$-409]yyyyMMdd"),"")</f>
        <v>#VALUE!</v>
      </c>
      <c r="C4215" s="33" t="e">
        <f>IF(AND(TimeSpend[[#This Row],[Personnel number]]&lt;&gt;"",TimeSpend[[#This Row],[Date]]&lt;&gt;""),SUBSTITUTE(TimeSpend[[#This Row],[Hours]],",","."),"")</f>
        <v>#VALUE!</v>
      </c>
      <c r="D4215" t="e">
        <f>IF(AND(TimeSpend[[#This Row],[Personnel number]]&lt;&gt;"",TimeSpend[[#This Row],[Date]]&lt;&gt;""),TimeSpend[[#This Row],[Network]],"")</f>
        <v>#VALUE!</v>
      </c>
      <c r="E4215" t="e">
        <f>IF(AND(TimeSpend[[#This Row],[Personnel number]]&lt;&gt;"",TimeSpend[[#This Row],[Date]]&lt;&gt;""),TimeSpend[[#This Row],[Network Description]],"")</f>
        <v>#VALUE!</v>
      </c>
      <c r="F4215" t="e">
        <f>IF(AND(TimeSpend[[#This Row],[Personnel number]]&lt;&gt;"",TimeSpend[[#This Row],[Date]]&lt;&gt;""),TimeSpend[[#This Row],[Activity]],"")</f>
        <v>#VALUE!</v>
      </c>
      <c r="G4215" t="e">
        <f>IF(AND(TimeSpend[[#This Row],[Personnel number]]&lt;&gt;"",TimeSpend[[#This Row],[Date]]&lt;&gt;""),TimeSpend[[#This Row],[Activity description]],"")</f>
        <v>#VALUE!</v>
      </c>
      <c r="H4215" s="36" t="e">
        <f>IF(AND(TimeSpend[[#This Row],[Personnel number]]&lt;&gt;"",TimeSpend[[#This Row],[Date]]&lt;&gt;""),TimeSpend[[#This Row],[Start Time]],"")</f>
        <v>#VALUE!</v>
      </c>
      <c r="I4215" s="36" t="e">
        <f>IF(AND(TimeSpend[[#This Row],[Personnel number]]&lt;&gt;"",TimeSpend[[#This Row],[Date]]&lt;&gt;""),TimeSpend[[#This Row],[End Time]],"")</f>
        <v>#VALUE!</v>
      </c>
      <c r="J4215" t="e">
        <f>IF(AND(TimeSpend[[#This Row],[Personnel number]]&lt;&gt;"",TimeSpend[[#This Row],[Date]]&lt;&gt;""),TimeSpend[[#This Row],[Location]],"")</f>
        <v>#VALUE!</v>
      </c>
      <c r="K4215" t="e">
        <f>IF(AND(TimeSpend[[#This Row],[Personnel number]]&lt;&gt;"",TimeSpend[[#This Row],[Date]]&lt;&gt;""),TimeSpend[[#This Row],[Task]],"")</f>
        <v>#VALUE!</v>
      </c>
      <c r="L4215" t="e">
        <f>IF(AND(TimeSpend[[#This Row],[Personnel number]]&lt;&gt;"",TimeSpend[[#This Row],[Date]]&lt;&gt;""),Utilization!$J$2,"")</f>
        <v>#VALUE!</v>
      </c>
      <c r="M4215" t="e">
        <f>IF(AND(TimeSpend[[#This Row],[Personnel number]]&lt;&gt;"",TimeSpend[[#This Row],[Date]]&lt;&gt;""),TimeSpend[[#This Row],[Employee Name]],"")</f>
        <v>#VALUE!</v>
      </c>
      <c r="N4215" t="e">
        <f t="shared" si="130"/>
        <v>#VALUE!</v>
      </c>
      <c r="O4215" t="e">
        <f t="shared" si="131"/>
        <v>#VALUE!</v>
      </c>
      <c r="P4215" t="e">
        <f>IF(D4215&lt;&gt;"",VLOOKUP(D4215,Projects!B:C,2,0),"")</f>
        <v>#VALUE!</v>
      </c>
    </row>
    <row r="4216" spans="1:16" x14ac:dyDescent="0.25">
      <c r="A4216" t="e">
        <f>UPPER(IF(AND(TimeSpend[[#This Row],[Personnel number]]&lt;&gt;"",TimeSpend[[#This Row],[Date]]&lt;&gt;""),TimeSpend[[#This Row],[Personnel number]],""))</f>
        <v>#VALUE!</v>
      </c>
      <c r="B4216" s="85" t="e">
        <f>IF(AND(TimeSpend[[#This Row],[Personnel number]]&lt;&gt;"",TimeSpend[[#This Row],[Date]]&lt;&gt;""),TEXT(TimeSpend[[#This Row],[Date]],"[$-409]yyyyMMdd"),"")</f>
        <v>#VALUE!</v>
      </c>
      <c r="C4216" s="33" t="e">
        <f>IF(AND(TimeSpend[[#This Row],[Personnel number]]&lt;&gt;"",TimeSpend[[#This Row],[Date]]&lt;&gt;""),SUBSTITUTE(TimeSpend[[#This Row],[Hours]],",","."),"")</f>
        <v>#VALUE!</v>
      </c>
      <c r="D4216" t="e">
        <f>IF(AND(TimeSpend[[#This Row],[Personnel number]]&lt;&gt;"",TimeSpend[[#This Row],[Date]]&lt;&gt;""),TimeSpend[[#This Row],[Network]],"")</f>
        <v>#VALUE!</v>
      </c>
      <c r="E4216" t="e">
        <f>IF(AND(TimeSpend[[#This Row],[Personnel number]]&lt;&gt;"",TimeSpend[[#This Row],[Date]]&lt;&gt;""),TimeSpend[[#This Row],[Network Description]],"")</f>
        <v>#VALUE!</v>
      </c>
      <c r="F4216" t="e">
        <f>IF(AND(TimeSpend[[#This Row],[Personnel number]]&lt;&gt;"",TimeSpend[[#This Row],[Date]]&lt;&gt;""),TimeSpend[[#This Row],[Activity]],"")</f>
        <v>#VALUE!</v>
      </c>
      <c r="G4216" t="e">
        <f>IF(AND(TimeSpend[[#This Row],[Personnel number]]&lt;&gt;"",TimeSpend[[#This Row],[Date]]&lt;&gt;""),TimeSpend[[#This Row],[Activity description]],"")</f>
        <v>#VALUE!</v>
      </c>
      <c r="H4216" s="36" t="e">
        <f>IF(AND(TimeSpend[[#This Row],[Personnel number]]&lt;&gt;"",TimeSpend[[#This Row],[Date]]&lt;&gt;""),TimeSpend[[#This Row],[Start Time]],"")</f>
        <v>#VALUE!</v>
      </c>
      <c r="I4216" s="36" t="e">
        <f>IF(AND(TimeSpend[[#This Row],[Personnel number]]&lt;&gt;"",TimeSpend[[#This Row],[Date]]&lt;&gt;""),TimeSpend[[#This Row],[End Time]],"")</f>
        <v>#VALUE!</v>
      </c>
      <c r="J4216" t="e">
        <f>IF(AND(TimeSpend[[#This Row],[Personnel number]]&lt;&gt;"",TimeSpend[[#This Row],[Date]]&lt;&gt;""),TimeSpend[[#This Row],[Location]],"")</f>
        <v>#VALUE!</v>
      </c>
      <c r="K4216" t="e">
        <f>IF(AND(TimeSpend[[#This Row],[Personnel number]]&lt;&gt;"",TimeSpend[[#This Row],[Date]]&lt;&gt;""),TimeSpend[[#This Row],[Task]],"")</f>
        <v>#VALUE!</v>
      </c>
      <c r="L4216" t="e">
        <f>IF(AND(TimeSpend[[#This Row],[Personnel number]]&lt;&gt;"",TimeSpend[[#This Row],[Date]]&lt;&gt;""),Utilization!$J$2,"")</f>
        <v>#VALUE!</v>
      </c>
      <c r="M4216" t="e">
        <f>IF(AND(TimeSpend[[#This Row],[Personnel number]]&lt;&gt;"",TimeSpend[[#This Row],[Date]]&lt;&gt;""),TimeSpend[[#This Row],[Employee Name]],"")</f>
        <v>#VALUE!</v>
      </c>
      <c r="N4216" t="e">
        <f t="shared" si="130"/>
        <v>#VALUE!</v>
      </c>
      <c r="O4216" t="e">
        <f t="shared" si="131"/>
        <v>#VALUE!</v>
      </c>
      <c r="P4216" t="e">
        <f>IF(D4216&lt;&gt;"",VLOOKUP(D4216,Projects!B:C,2,0),"")</f>
        <v>#VALUE!</v>
      </c>
    </row>
    <row r="4217" spans="1:16" x14ac:dyDescent="0.25">
      <c r="A4217" t="e">
        <f>UPPER(IF(AND(TimeSpend[[#This Row],[Personnel number]]&lt;&gt;"",TimeSpend[[#This Row],[Date]]&lt;&gt;""),TimeSpend[[#This Row],[Personnel number]],""))</f>
        <v>#VALUE!</v>
      </c>
      <c r="B4217" s="85" t="e">
        <f>IF(AND(TimeSpend[[#This Row],[Personnel number]]&lt;&gt;"",TimeSpend[[#This Row],[Date]]&lt;&gt;""),TEXT(TimeSpend[[#This Row],[Date]],"[$-409]yyyyMMdd"),"")</f>
        <v>#VALUE!</v>
      </c>
      <c r="C4217" s="33" t="e">
        <f>IF(AND(TimeSpend[[#This Row],[Personnel number]]&lt;&gt;"",TimeSpend[[#This Row],[Date]]&lt;&gt;""),SUBSTITUTE(TimeSpend[[#This Row],[Hours]],",","."),"")</f>
        <v>#VALUE!</v>
      </c>
      <c r="D4217" t="e">
        <f>IF(AND(TimeSpend[[#This Row],[Personnel number]]&lt;&gt;"",TimeSpend[[#This Row],[Date]]&lt;&gt;""),TimeSpend[[#This Row],[Network]],"")</f>
        <v>#VALUE!</v>
      </c>
      <c r="E4217" t="e">
        <f>IF(AND(TimeSpend[[#This Row],[Personnel number]]&lt;&gt;"",TimeSpend[[#This Row],[Date]]&lt;&gt;""),TimeSpend[[#This Row],[Network Description]],"")</f>
        <v>#VALUE!</v>
      </c>
      <c r="F4217" t="e">
        <f>IF(AND(TimeSpend[[#This Row],[Personnel number]]&lt;&gt;"",TimeSpend[[#This Row],[Date]]&lt;&gt;""),TimeSpend[[#This Row],[Activity]],"")</f>
        <v>#VALUE!</v>
      </c>
      <c r="G4217" t="e">
        <f>IF(AND(TimeSpend[[#This Row],[Personnel number]]&lt;&gt;"",TimeSpend[[#This Row],[Date]]&lt;&gt;""),TimeSpend[[#This Row],[Activity description]],"")</f>
        <v>#VALUE!</v>
      </c>
      <c r="H4217" s="36" t="e">
        <f>IF(AND(TimeSpend[[#This Row],[Personnel number]]&lt;&gt;"",TimeSpend[[#This Row],[Date]]&lt;&gt;""),TimeSpend[[#This Row],[Start Time]],"")</f>
        <v>#VALUE!</v>
      </c>
      <c r="I4217" s="36" t="e">
        <f>IF(AND(TimeSpend[[#This Row],[Personnel number]]&lt;&gt;"",TimeSpend[[#This Row],[Date]]&lt;&gt;""),TimeSpend[[#This Row],[End Time]],"")</f>
        <v>#VALUE!</v>
      </c>
      <c r="J4217" t="e">
        <f>IF(AND(TimeSpend[[#This Row],[Personnel number]]&lt;&gt;"",TimeSpend[[#This Row],[Date]]&lt;&gt;""),TimeSpend[[#This Row],[Location]],"")</f>
        <v>#VALUE!</v>
      </c>
      <c r="K4217" t="e">
        <f>IF(AND(TimeSpend[[#This Row],[Personnel number]]&lt;&gt;"",TimeSpend[[#This Row],[Date]]&lt;&gt;""),TimeSpend[[#This Row],[Task]],"")</f>
        <v>#VALUE!</v>
      </c>
      <c r="L4217" t="e">
        <f>IF(AND(TimeSpend[[#This Row],[Personnel number]]&lt;&gt;"",TimeSpend[[#This Row],[Date]]&lt;&gt;""),Utilization!$J$2,"")</f>
        <v>#VALUE!</v>
      </c>
      <c r="M4217" t="e">
        <f>IF(AND(TimeSpend[[#This Row],[Personnel number]]&lt;&gt;"",TimeSpend[[#This Row],[Date]]&lt;&gt;""),TimeSpend[[#This Row],[Employee Name]],"")</f>
        <v>#VALUE!</v>
      </c>
      <c r="N4217" t="e">
        <f t="shared" ref="N4217:N4280" si="132">IF(A4217&lt;&gt;"",ROW(A4217)-1,"")</f>
        <v>#VALUE!</v>
      </c>
      <c r="O4217" t="e">
        <f t="shared" ref="O4217:O4280" si="133">IF(A4217&lt;&gt;"",L4217&amp;"-"&amp;N4217,"")</f>
        <v>#VALUE!</v>
      </c>
      <c r="P4217" t="e">
        <f>IF(D4217&lt;&gt;"",VLOOKUP(D4217,Projects!B:C,2,0),"")</f>
        <v>#VALUE!</v>
      </c>
    </row>
    <row r="4218" spans="1:16" x14ac:dyDescent="0.25">
      <c r="A4218" t="e">
        <f>UPPER(IF(AND(TimeSpend[[#This Row],[Personnel number]]&lt;&gt;"",TimeSpend[[#This Row],[Date]]&lt;&gt;""),TimeSpend[[#This Row],[Personnel number]],""))</f>
        <v>#VALUE!</v>
      </c>
      <c r="B4218" s="85" t="e">
        <f>IF(AND(TimeSpend[[#This Row],[Personnel number]]&lt;&gt;"",TimeSpend[[#This Row],[Date]]&lt;&gt;""),TEXT(TimeSpend[[#This Row],[Date]],"[$-409]yyyyMMdd"),"")</f>
        <v>#VALUE!</v>
      </c>
      <c r="C4218" s="33" t="e">
        <f>IF(AND(TimeSpend[[#This Row],[Personnel number]]&lt;&gt;"",TimeSpend[[#This Row],[Date]]&lt;&gt;""),SUBSTITUTE(TimeSpend[[#This Row],[Hours]],",","."),"")</f>
        <v>#VALUE!</v>
      </c>
      <c r="D4218" t="e">
        <f>IF(AND(TimeSpend[[#This Row],[Personnel number]]&lt;&gt;"",TimeSpend[[#This Row],[Date]]&lt;&gt;""),TimeSpend[[#This Row],[Network]],"")</f>
        <v>#VALUE!</v>
      </c>
      <c r="E4218" t="e">
        <f>IF(AND(TimeSpend[[#This Row],[Personnel number]]&lt;&gt;"",TimeSpend[[#This Row],[Date]]&lt;&gt;""),TimeSpend[[#This Row],[Network Description]],"")</f>
        <v>#VALUE!</v>
      </c>
      <c r="F4218" t="e">
        <f>IF(AND(TimeSpend[[#This Row],[Personnel number]]&lt;&gt;"",TimeSpend[[#This Row],[Date]]&lt;&gt;""),TimeSpend[[#This Row],[Activity]],"")</f>
        <v>#VALUE!</v>
      </c>
      <c r="G4218" t="e">
        <f>IF(AND(TimeSpend[[#This Row],[Personnel number]]&lt;&gt;"",TimeSpend[[#This Row],[Date]]&lt;&gt;""),TimeSpend[[#This Row],[Activity description]],"")</f>
        <v>#VALUE!</v>
      </c>
      <c r="H4218" s="36" t="e">
        <f>IF(AND(TimeSpend[[#This Row],[Personnel number]]&lt;&gt;"",TimeSpend[[#This Row],[Date]]&lt;&gt;""),TimeSpend[[#This Row],[Start Time]],"")</f>
        <v>#VALUE!</v>
      </c>
      <c r="I4218" s="36" t="e">
        <f>IF(AND(TimeSpend[[#This Row],[Personnel number]]&lt;&gt;"",TimeSpend[[#This Row],[Date]]&lt;&gt;""),TimeSpend[[#This Row],[End Time]],"")</f>
        <v>#VALUE!</v>
      </c>
      <c r="J4218" t="e">
        <f>IF(AND(TimeSpend[[#This Row],[Personnel number]]&lt;&gt;"",TimeSpend[[#This Row],[Date]]&lt;&gt;""),TimeSpend[[#This Row],[Location]],"")</f>
        <v>#VALUE!</v>
      </c>
      <c r="K4218" t="e">
        <f>IF(AND(TimeSpend[[#This Row],[Personnel number]]&lt;&gt;"",TimeSpend[[#This Row],[Date]]&lt;&gt;""),TimeSpend[[#This Row],[Task]],"")</f>
        <v>#VALUE!</v>
      </c>
      <c r="L4218" t="e">
        <f>IF(AND(TimeSpend[[#This Row],[Personnel number]]&lt;&gt;"",TimeSpend[[#This Row],[Date]]&lt;&gt;""),Utilization!$J$2,"")</f>
        <v>#VALUE!</v>
      </c>
      <c r="M4218" t="e">
        <f>IF(AND(TimeSpend[[#This Row],[Personnel number]]&lt;&gt;"",TimeSpend[[#This Row],[Date]]&lt;&gt;""),TimeSpend[[#This Row],[Employee Name]],"")</f>
        <v>#VALUE!</v>
      </c>
      <c r="N4218" t="e">
        <f t="shared" si="132"/>
        <v>#VALUE!</v>
      </c>
      <c r="O4218" t="e">
        <f t="shared" si="133"/>
        <v>#VALUE!</v>
      </c>
      <c r="P4218" t="e">
        <f>IF(D4218&lt;&gt;"",VLOOKUP(D4218,Projects!B:C,2,0),"")</f>
        <v>#VALUE!</v>
      </c>
    </row>
    <row r="4219" spans="1:16" x14ac:dyDescent="0.25">
      <c r="A4219" t="e">
        <f>UPPER(IF(AND(TimeSpend[[#This Row],[Personnel number]]&lt;&gt;"",TimeSpend[[#This Row],[Date]]&lt;&gt;""),TimeSpend[[#This Row],[Personnel number]],""))</f>
        <v>#VALUE!</v>
      </c>
      <c r="B4219" s="85" t="e">
        <f>IF(AND(TimeSpend[[#This Row],[Personnel number]]&lt;&gt;"",TimeSpend[[#This Row],[Date]]&lt;&gt;""),TEXT(TimeSpend[[#This Row],[Date]],"[$-409]yyyyMMdd"),"")</f>
        <v>#VALUE!</v>
      </c>
      <c r="C4219" s="33" t="e">
        <f>IF(AND(TimeSpend[[#This Row],[Personnel number]]&lt;&gt;"",TimeSpend[[#This Row],[Date]]&lt;&gt;""),SUBSTITUTE(TimeSpend[[#This Row],[Hours]],",","."),"")</f>
        <v>#VALUE!</v>
      </c>
      <c r="D4219" t="e">
        <f>IF(AND(TimeSpend[[#This Row],[Personnel number]]&lt;&gt;"",TimeSpend[[#This Row],[Date]]&lt;&gt;""),TimeSpend[[#This Row],[Network]],"")</f>
        <v>#VALUE!</v>
      </c>
      <c r="E4219" t="e">
        <f>IF(AND(TimeSpend[[#This Row],[Personnel number]]&lt;&gt;"",TimeSpend[[#This Row],[Date]]&lt;&gt;""),TimeSpend[[#This Row],[Network Description]],"")</f>
        <v>#VALUE!</v>
      </c>
      <c r="F4219" t="e">
        <f>IF(AND(TimeSpend[[#This Row],[Personnel number]]&lt;&gt;"",TimeSpend[[#This Row],[Date]]&lt;&gt;""),TimeSpend[[#This Row],[Activity]],"")</f>
        <v>#VALUE!</v>
      </c>
      <c r="G4219" t="e">
        <f>IF(AND(TimeSpend[[#This Row],[Personnel number]]&lt;&gt;"",TimeSpend[[#This Row],[Date]]&lt;&gt;""),TimeSpend[[#This Row],[Activity description]],"")</f>
        <v>#VALUE!</v>
      </c>
      <c r="H4219" s="36" t="e">
        <f>IF(AND(TimeSpend[[#This Row],[Personnel number]]&lt;&gt;"",TimeSpend[[#This Row],[Date]]&lt;&gt;""),TimeSpend[[#This Row],[Start Time]],"")</f>
        <v>#VALUE!</v>
      </c>
      <c r="I4219" s="36" t="e">
        <f>IF(AND(TimeSpend[[#This Row],[Personnel number]]&lt;&gt;"",TimeSpend[[#This Row],[Date]]&lt;&gt;""),TimeSpend[[#This Row],[End Time]],"")</f>
        <v>#VALUE!</v>
      </c>
      <c r="J4219" t="e">
        <f>IF(AND(TimeSpend[[#This Row],[Personnel number]]&lt;&gt;"",TimeSpend[[#This Row],[Date]]&lt;&gt;""),TimeSpend[[#This Row],[Location]],"")</f>
        <v>#VALUE!</v>
      </c>
      <c r="K4219" t="e">
        <f>IF(AND(TimeSpend[[#This Row],[Personnel number]]&lt;&gt;"",TimeSpend[[#This Row],[Date]]&lt;&gt;""),TimeSpend[[#This Row],[Task]],"")</f>
        <v>#VALUE!</v>
      </c>
      <c r="L4219" t="e">
        <f>IF(AND(TimeSpend[[#This Row],[Personnel number]]&lt;&gt;"",TimeSpend[[#This Row],[Date]]&lt;&gt;""),Utilization!$J$2,"")</f>
        <v>#VALUE!</v>
      </c>
      <c r="M4219" t="e">
        <f>IF(AND(TimeSpend[[#This Row],[Personnel number]]&lt;&gt;"",TimeSpend[[#This Row],[Date]]&lt;&gt;""),TimeSpend[[#This Row],[Employee Name]],"")</f>
        <v>#VALUE!</v>
      </c>
      <c r="N4219" t="e">
        <f t="shared" si="132"/>
        <v>#VALUE!</v>
      </c>
      <c r="O4219" t="e">
        <f t="shared" si="133"/>
        <v>#VALUE!</v>
      </c>
      <c r="P4219" t="e">
        <f>IF(D4219&lt;&gt;"",VLOOKUP(D4219,Projects!B:C,2,0),"")</f>
        <v>#VALUE!</v>
      </c>
    </row>
    <row r="4220" spans="1:16" x14ac:dyDescent="0.25">
      <c r="A4220" t="e">
        <f>UPPER(IF(AND(TimeSpend[[#This Row],[Personnel number]]&lt;&gt;"",TimeSpend[[#This Row],[Date]]&lt;&gt;""),TimeSpend[[#This Row],[Personnel number]],""))</f>
        <v>#VALUE!</v>
      </c>
      <c r="B4220" s="85" t="e">
        <f>IF(AND(TimeSpend[[#This Row],[Personnel number]]&lt;&gt;"",TimeSpend[[#This Row],[Date]]&lt;&gt;""),TEXT(TimeSpend[[#This Row],[Date]],"[$-409]yyyyMMdd"),"")</f>
        <v>#VALUE!</v>
      </c>
      <c r="C4220" s="33" t="e">
        <f>IF(AND(TimeSpend[[#This Row],[Personnel number]]&lt;&gt;"",TimeSpend[[#This Row],[Date]]&lt;&gt;""),SUBSTITUTE(TimeSpend[[#This Row],[Hours]],",","."),"")</f>
        <v>#VALUE!</v>
      </c>
      <c r="D4220" t="e">
        <f>IF(AND(TimeSpend[[#This Row],[Personnel number]]&lt;&gt;"",TimeSpend[[#This Row],[Date]]&lt;&gt;""),TimeSpend[[#This Row],[Network]],"")</f>
        <v>#VALUE!</v>
      </c>
      <c r="E4220" t="e">
        <f>IF(AND(TimeSpend[[#This Row],[Personnel number]]&lt;&gt;"",TimeSpend[[#This Row],[Date]]&lt;&gt;""),TimeSpend[[#This Row],[Network Description]],"")</f>
        <v>#VALUE!</v>
      </c>
      <c r="F4220" t="e">
        <f>IF(AND(TimeSpend[[#This Row],[Personnel number]]&lt;&gt;"",TimeSpend[[#This Row],[Date]]&lt;&gt;""),TimeSpend[[#This Row],[Activity]],"")</f>
        <v>#VALUE!</v>
      </c>
      <c r="G4220" t="e">
        <f>IF(AND(TimeSpend[[#This Row],[Personnel number]]&lt;&gt;"",TimeSpend[[#This Row],[Date]]&lt;&gt;""),TimeSpend[[#This Row],[Activity description]],"")</f>
        <v>#VALUE!</v>
      </c>
      <c r="H4220" s="36" t="e">
        <f>IF(AND(TimeSpend[[#This Row],[Personnel number]]&lt;&gt;"",TimeSpend[[#This Row],[Date]]&lt;&gt;""),TimeSpend[[#This Row],[Start Time]],"")</f>
        <v>#VALUE!</v>
      </c>
      <c r="I4220" s="36" t="e">
        <f>IF(AND(TimeSpend[[#This Row],[Personnel number]]&lt;&gt;"",TimeSpend[[#This Row],[Date]]&lt;&gt;""),TimeSpend[[#This Row],[End Time]],"")</f>
        <v>#VALUE!</v>
      </c>
      <c r="J4220" t="e">
        <f>IF(AND(TimeSpend[[#This Row],[Personnel number]]&lt;&gt;"",TimeSpend[[#This Row],[Date]]&lt;&gt;""),TimeSpend[[#This Row],[Location]],"")</f>
        <v>#VALUE!</v>
      </c>
      <c r="K4220" t="e">
        <f>IF(AND(TimeSpend[[#This Row],[Personnel number]]&lt;&gt;"",TimeSpend[[#This Row],[Date]]&lt;&gt;""),TimeSpend[[#This Row],[Task]],"")</f>
        <v>#VALUE!</v>
      </c>
      <c r="L4220" t="e">
        <f>IF(AND(TimeSpend[[#This Row],[Personnel number]]&lt;&gt;"",TimeSpend[[#This Row],[Date]]&lt;&gt;""),Utilization!$J$2,"")</f>
        <v>#VALUE!</v>
      </c>
      <c r="M4220" t="e">
        <f>IF(AND(TimeSpend[[#This Row],[Personnel number]]&lt;&gt;"",TimeSpend[[#This Row],[Date]]&lt;&gt;""),TimeSpend[[#This Row],[Employee Name]],"")</f>
        <v>#VALUE!</v>
      </c>
      <c r="N4220" t="e">
        <f t="shared" si="132"/>
        <v>#VALUE!</v>
      </c>
      <c r="O4220" t="e">
        <f t="shared" si="133"/>
        <v>#VALUE!</v>
      </c>
      <c r="P4220" t="e">
        <f>IF(D4220&lt;&gt;"",VLOOKUP(D4220,Projects!B:C,2,0),"")</f>
        <v>#VALUE!</v>
      </c>
    </row>
    <row r="4221" spans="1:16" x14ac:dyDescent="0.25">
      <c r="A4221" t="e">
        <f>UPPER(IF(AND(TimeSpend[[#This Row],[Personnel number]]&lt;&gt;"",TimeSpend[[#This Row],[Date]]&lt;&gt;""),TimeSpend[[#This Row],[Personnel number]],""))</f>
        <v>#VALUE!</v>
      </c>
      <c r="B4221" s="85" t="e">
        <f>IF(AND(TimeSpend[[#This Row],[Personnel number]]&lt;&gt;"",TimeSpend[[#This Row],[Date]]&lt;&gt;""),TEXT(TimeSpend[[#This Row],[Date]],"[$-409]yyyyMMdd"),"")</f>
        <v>#VALUE!</v>
      </c>
      <c r="C4221" s="33" t="e">
        <f>IF(AND(TimeSpend[[#This Row],[Personnel number]]&lt;&gt;"",TimeSpend[[#This Row],[Date]]&lt;&gt;""),SUBSTITUTE(TimeSpend[[#This Row],[Hours]],",","."),"")</f>
        <v>#VALUE!</v>
      </c>
      <c r="D4221" t="e">
        <f>IF(AND(TimeSpend[[#This Row],[Personnel number]]&lt;&gt;"",TimeSpend[[#This Row],[Date]]&lt;&gt;""),TimeSpend[[#This Row],[Network]],"")</f>
        <v>#VALUE!</v>
      </c>
      <c r="E4221" t="e">
        <f>IF(AND(TimeSpend[[#This Row],[Personnel number]]&lt;&gt;"",TimeSpend[[#This Row],[Date]]&lt;&gt;""),TimeSpend[[#This Row],[Network Description]],"")</f>
        <v>#VALUE!</v>
      </c>
      <c r="F4221" t="e">
        <f>IF(AND(TimeSpend[[#This Row],[Personnel number]]&lt;&gt;"",TimeSpend[[#This Row],[Date]]&lt;&gt;""),TimeSpend[[#This Row],[Activity]],"")</f>
        <v>#VALUE!</v>
      </c>
      <c r="G4221" t="e">
        <f>IF(AND(TimeSpend[[#This Row],[Personnel number]]&lt;&gt;"",TimeSpend[[#This Row],[Date]]&lt;&gt;""),TimeSpend[[#This Row],[Activity description]],"")</f>
        <v>#VALUE!</v>
      </c>
      <c r="H4221" s="36" t="e">
        <f>IF(AND(TimeSpend[[#This Row],[Personnel number]]&lt;&gt;"",TimeSpend[[#This Row],[Date]]&lt;&gt;""),TimeSpend[[#This Row],[Start Time]],"")</f>
        <v>#VALUE!</v>
      </c>
      <c r="I4221" s="36" t="e">
        <f>IF(AND(TimeSpend[[#This Row],[Personnel number]]&lt;&gt;"",TimeSpend[[#This Row],[Date]]&lt;&gt;""),TimeSpend[[#This Row],[End Time]],"")</f>
        <v>#VALUE!</v>
      </c>
      <c r="J4221" t="e">
        <f>IF(AND(TimeSpend[[#This Row],[Personnel number]]&lt;&gt;"",TimeSpend[[#This Row],[Date]]&lt;&gt;""),TimeSpend[[#This Row],[Location]],"")</f>
        <v>#VALUE!</v>
      </c>
      <c r="K4221" t="e">
        <f>IF(AND(TimeSpend[[#This Row],[Personnel number]]&lt;&gt;"",TimeSpend[[#This Row],[Date]]&lt;&gt;""),TimeSpend[[#This Row],[Task]],"")</f>
        <v>#VALUE!</v>
      </c>
      <c r="L4221" t="e">
        <f>IF(AND(TimeSpend[[#This Row],[Personnel number]]&lt;&gt;"",TimeSpend[[#This Row],[Date]]&lt;&gt;""),Utilization!$J$2,"")</f>
        <v>#VALUE!</v>
      </c>
      <c r="M4221" t="e">
        <f>IF(AND(TimeSpend[[#This Row],[Personnel number]]&lt;&gt;"",TimeSpend[[#This Row],[Date]]&lt;&gt;""),TimeSpend[[#This Row],[Employee Name]],"")</f>
        <v>#VALUE!</v>
      </c>
      <c r="N4221" t="e">
        <f t="shared" si="132"/>
        <v>#VALUE!</v>
      </c>
      <c r="O4221" t="e">
        <f t="shared" si="133"/>
        <v>#VALUE!</v>
      </c>
      <c r="P4221" t="e">
        <f>IF(D4221&lt;&gt;"",VLOOKUP(D4221,Projects!B:C,2,0),"")</f>
        <v>#VALUE!</v>
      </c>
    </row>
    <row r="4222" spans="1:16" x14ac:dyDescent="0.25">
      <c r="A4222" t="e">
        <f>UPPER(IF(AND(TimeSpend[[#This Row],[Personnel number]]&lt;&gt;"",TimeSpend[[#This Row],[Date]]&lt;&gt;""),TimeSpend[[#This Row],[Personnel number]],""))</f>
        <v>#VALUE!</v>
      </c>
      <c r="B4222" s="85" t="e">
        <f>IF(AND(TimeSpend[[#This Row],[Personnel number]]&lt;&gt;"",TimeSpend[[#This Row],[Date]]&lt;&gt;""),TEXT(TimeSpend[[#This Row],[Date]],"[$-409]yyyyMMdd"),"")</f>
        <v>#VALUE!</v>
      </c>
      <c r="C4222" s="33" t="e">
        <f>IF(AND(TimeSpend[[#This Row],[Personnel number]]&lt;&gt;"",TimeSpend[[#This Row],[Date]]&lt;&gt;""),SUBSTITUTE(TimeSpend[[#This Row],[Hours]],",","."),"")</f>
        <v>#VALUE!</v>
      </c>
      <c r="D4222" t="e">
        <f>IF(AND(TimeSpend[[#This Row],[Personnel number]]&lt;&gt;"",TimeSpend[[#This Row],[Date]]&lt;&gt;""),TimeSpend[[#This Row],[Network]],"")</f>
        <v>#VALUE!</v>
      </c>
      <c r="E4222" t="e">
        <f>IF(AND(TimeSpend[[#This Row],[Personnel number]]&lt;&gt;"",TimeSpend[[#This Row],[Date]]&lt;&gt;""),TimeSpend[[#This Row],[Network Description]],"")</f>
        <v>#VALUE!</v>
      </c>
      <c r="F4222" t="e">
        <f>IF(AND(TimeSpend[[#This Row],[Personnel number]]&lt;&gt;"",TimeSpend[[#This Row],[Date]]&lt;&gt;""),TimeSpend[[#This Row],[Activity]],"")</f>
        <v>#VALUE!</v>
      </c>
      <c r="G4222" t="e">
        <f>IF(AND(TimeSpend[[#This Row],[Personnel number]]&lt;&gt;"",TimeSpend[[#This Row],[Date]]&lt;&gt;""),TimeSpend[[#This Row],[Activity description]],"")</f>
        <v>#VALUE!</v>
      </c>
      <c r="H4222" s="36" t="e">
        <f>IF(AND(TimeSpend[[#This Row],[Personnel number]]&lt;&gt;"",TimeSpend[[#This Row],[Date]]&lt;&gt;""),TimeSpend[[#This Row],[Start Time]],"")</f>
        <v>#VALUE!</v>
      </c>
      <c r="I4222" s="36" t="e">
        <f>IF(AND(TimeSpend[[#This Row],[Personnel number]]&lt;&gt;"",TimeSpend[[#This Row],[Date]]&lt;&gt;""),TimeSpend[[#This Row],[End Time]],"")</f>
        <v>#VALUE!</v>
      </c>
      <c r="J4222" t="e">
        <f>IF(AND(TimeSpend[[#This Row],[Personnel number]]&lt;&gt;"",TimeSpend[[#This Row],[Date]]&lt;&gt;""),TimeSpend[[#This Row],[Location]],"")</f>
        <v>#VALUE!</v>
      </c>
      <c r="K4222" t="e">
        <f>IF(AND(TimeSpend[[#This Row],[Personnel number]]&lt;&gt;"",TimeSpend[[#This Row],[Date]]&lt;&gt;""),TimeSpend[[#This Row],[Task]],"")</f>
        <v>#VALUE!</v>
      </c>
      <c r="L4222" t="e">
        <f>IF(AND(TimeSpend[[#This Row],[Personnel number]]&lt;&gt;"",TimeSpend[[#This Row],[Date]]&lt;&gt;""),Utilization!$J$2,"")</f>
        <v>#VALUE!</v>
      </c>
      <c r="M4222" t="e">
        <f>IF(AND(TimeSpend[[#This Row],[Personnel number]]&lt;&gt;"",TimeSpend[[#This Row],[Date]]&lt;&gt;""),TimeSpend[[#This Row],[Employee Name]],"")</f>
        <v>#VALUE!</v>
      </c>
      <c r="N4222" t="e">
        <f t="shared" si="132"/>
        <v>#VALUE!</v>
      </c>
      <c r="O4222" t="e">
        <f t="shared" si="133"/>
        <v>#VALUE!</v>
      </c>
      <c r="P4222" t="e">
        <f>IF(D4222&lt;&gt;"",VLOOKUP(D4222,Projects!B:C,2,0),"")</f>
        <v>#VALUE!</v>
      </c>
    </row>
    <row r="4223" spans="1:16" x14ac:dyDescent="0.25">
      <c r="A4223" t="e">
        <f>UPPER(IF(AND(TimeSpend[[#This Row],[Personnel number]]&lt;&gt;"",TimeSpend[[#This Row],[Date]]&lt;&gt;""),TimeSpend[[#This Row],[Personnel number]],""))</f>
        <v>#VALUE!</v>
      </c>
      <c r="B4223" s="85" t="e">
        <f>IF(AND(TimeSpend[[#This Row],[Personnel number]]&lt;&gt;"",TimeSpend[[#This Row],[Date]]&lt;&gt;""),TEXT(TimeSpend[[#This Row],[Date]],"[$-409]yyyyMMdd"),"")</f>
        <v>#VALUE!</v>
      </c>
      <c r="C4223" s="33" t="e">
        <f>IF(AND(TimeSpend[[#This Row],[Personnel number]]&lt;&gt;"",TimeSpend[[#This Row],[Date]]&lt;&gt;""),SUBSTITUTE(TimeSpend[[#This Row],[Hours]],",","."),"")</f>
        <v>#VALUE!</v>
      </c>
      <c r="D4223" t="e">
        <f>IF(AND(TimeSpend[[#This Row],[Personnel number]]&lt;&gt;"",TimeSpend[[#This Row],[Date]]&lt;&gt;""),TimeSpend[[#This Row],[Network]],"")</f>
        <v>#VALUE!</v>
      </c>
      <c r="E4223" t="e">
        <f>IF(AND(TimeSpend[[#This Row],[Personnel number]]&lt;&gt;"",TimeSpend[[#This Row],[Date]]&lt;&gt;""),TimeSpend[[#This Row],[Network Description]],"")</f>
        <v>#VALUE!</v>
      </c>
      <c r="F4223" t="e">
        <f>IF(AND(TimeSpend[[#This Row],[Personnel number]]&lt;&gt;"",TimeSpend[[#This Row],[Date]]&lt;&gt;""),TimeSpend[[#This Row],[Activity]],"")</f>
        <v>#VALUE!</v>
      </c>
      <c r="G4223" t="e">
        <f>IF(AND(TimeSpend[[#This Row],[Personnel number]]&lt;&gt;"",TimeSpend[[#This Row],[Date]]&lt;&gt;""),TimeSpend[[#This Row],[Activity description]],"")</f>
        <v>#VALUE!</v>
      </c>
      <c r="H4223" s="36" t="e">
        <f>IF(AND(TimeSpend[[#This Row],[Personnel number]]&lt;&gt;"",TimeSpend[[#This Row],[Date]]&lt;&gt;""),TimeSpend[[#This Row],[Start Time]],"")</f>
        <v>#VALUE!</v>
      </c>
      <c r="I4223" s="36" t="e">
        <f>IF(AND(TimeSpend[[#This Row],[Personnel number]]&lt;&gt;"",TimeSpend[[#This Row],[Date]]&lt;&gt;""),TimeSpend[[#This Row],[End Time]],"")</f>
        <v>#VALUE!</v>
      </c>
      <c r="J4223" t="e">
        <f>IF(AND(TimeSpend[[#This Row],[Personnel number]]&lt;&gt;"",TimeSpend[[#This Row],[Date]]&lt;&gt;""),TimeSpend[[#This Row],[Location]],"")</f>
        <v>#VALUE!</v>
      </c>
      <c r="K4223" t="e">
        <f>IF(AND(TimeSpend[[#This Row],[Personnel number]]&lt;&gt;"",TimeSpend[[#This Row],[Date]]&lt;&gt;""),TimeSpend[[#This Row],[Task]],"")</f>
        <v>#VALUE!</v>
      </c>
      <c r="L4223" t="e">
        <f>IF(AND(TimeSpend[[#This Row],[Personnel number]]&lt;&gt;"",TimeSpend[[#This Row],[Date]]&lt;&gt;""),Utilization!$J$2,"")</f>
        <v>#VALUE!</v>
      </c>
      <c r="M4223" t="e">
        <f>IF(AND(TimeSpend[[#This Row],[Personnel number]]&lt;&gt;"",TimeSpend[[#This Row],[Date]]&lt;&gt;""),TimeSpend[[#This Row],[Employee Name]],"")</f>
        <v>#VALUE!</v>
      </c>
      <c r="N4223" t="e">
        <f t="shared" si="132"/>
        <v>#VALUE!</v>
      </c>
      <c r="O4223" t="e">
        <f t="shared" si="133"/>
        <v>#VALUE!</v>
      </c>
      <c r="P4223" t="e">
        <f>IF(D4223&lt;&gt;"",VLOOKUP(D4223,Projects!B:C,2,0),"")</f>
        <v>#VALUE!</v>
      </c>
    </row>
    <row r="4224" spans="1:16" x14ac:dyDescent="0.25">
      <c r="A4224" t="e">
        <f>UPPER(IF(AND(TimeSpend[[#This Row],[Personnel number]]&lt;&gt;"",TimeSpend[[#This Row],[Date]]&lt;&gt;""),TimeSpend[[#This Row],[Personnel number]],""))</f>
        <v>#VALUE!</v>
      </c>
      <c r="B4224" s="85" t="e">
        <f>IF(AND(TimeSpend[[#This Row],[Personnel number]]&lt;&gt;"",TimeSpend[[#This Row],[Date]]&lt;&gt;""),TEXT(TimeSpend[[#This Row],[Date]],"[$-409]yyyyMMdd"),"")</f>
        <v>#VALUE!</v>
      </c>
      <c r="C4224" s="33" t="e">
        <f>IF(AND(TimeSpend[[#This Row],[Personnel number]]&lt;&gt;"",TimeSpend[[#This Row],[Date]]&lt;&gt;""),SUBSTITUTE(TimeSpend[[#This Row],[Hours]],",","."),"")</f>
        <v>#VALUE!</v>
      </c>
      <c r="D4224" t="e">
        <f>IF(AND(TimeSpend[[#This Row],[Personnel number]]&lt;&gt;"",TimeSpend[[#This Row],[Date]]&lt;&gt;""),TimeSpend[[#This Row],[Network]],"")</f>
        <v>#VALUE!</v>
      </c>
      <c r="E4224" t="e">
        <f>IF(AND(TimeSpend[[#This Row],[Personnel number]]&lt;&gt;"",TimeSpend[[#This Row],[Date]]&lt;&gt;""),TimeSpend[[#This Row],[Network Description]],"")</f>
        <v>#VALUE!</v>
      </c>
      <c r="F4224" t="e">
        <f>IF(AND(TimeSpend[[#This Row],[Personnel number]]&lt;&gt;"",TimeSpend[[#This Row],[Date]]&lt;&gt;""),TimeSpend[[#This Row],[Activity]],"")</f>
        <v>#VALUE!</v>
      </c>
      <c r="G4224" t="e">
        <f>IF(AND(TimeSpend[[#This Row],[Personnel number]]&lt;&gt;"",TimeSpend[[#This Row],[Date]]&lt;&gt;""),TimeSpend[[#This Row],[Activity description]],"")</f>
        <v>#VALUE!</v>
      </c>
      <c r="H4224" s="36" t="e">
        <f>IF(AND(TimeSpend[[#This Row],[Personnel number]]&lt;&gt;"",TimeSpend[[#This Row],[Date]]&lt;&gt;""),TimeSpend[[#This Row],[Start Time]],"")</f>
        <v>#VALUE!</v>
      </c>
      <c r="I4224" s="36" t="e">
        <f>IF(AND(TimeSpend[[#This Row],[Personnel number]]&lt;&gt;"",TimeSpend[[#This Row],[Date]]&lt;&gt;""),TimeSpend[[#This Row],[End Time]],"")</f>
        <v>#VALUE!</v>
      </c>
      <c r="J4224" t="e">
        <f>IF(AND(TimeSpend[[#This Row],[Personnel number]]&lt;&gt;"",TimeSpend[[#This Row],[Date]]&lt;&gt;""),TimeSpend[[#This Row],[Location]],"")</f>
        <v>#VALUE!</v>
      </c>
      <c r="K4224" t="e">
        <f>IF(AND(TimeSpend[[#This Row],[Personnel number]]&lt;&gt;"",TimeSpend[[#This Row],[Date]]&lt;&gt;""),TimeSpend[[#This Row],[Task]],"")</f>
        <v>#VALUE!</v>
      </c>
      <c r="L4224" t="e">
        <f>IF(AND(TimeSpend[[#This Row],[Personnel number]]&lt;&gt;"",TimeSpend[[#This Row],[Date]]&lt;&gt;""),Utilization!$J$2,"")</f>
        <v>#VALUE!</v>
      </c>
      <c r="M4224" t="e">
        <f>IF(AND(TimeSpend[[#This Row],[Personnel number]]&lt;&gt;"",TimeSpend[[#This Row],[Date]]&lt;&gt;""),TimeSpend[[#This Row],[Employee Name]],"")</f>
        <v>#VALUE!</v>
      </c>
      <c r="N4224" t="e">
        <f t="shared" si="132"/>
        <v>#VALUE!</v>
      </c>
      <c r="O4224" t="e">
        <f t="shared" si="133"/>
        <v>#VALUE!</v>
      </c>
      <c r="P4224" t="e">
        <f>IF(D4224&lt;&gt;"",VLOOKUP(D4224,Projects!B:C,2,0),"")</f>
        <v>#VALUE!</v>
      </c>
    </row>
    <row r="4225" spans="1:16" x14ac:dyDescent="0.25">
      <c r="A4225" t="e">
        <f>UPPER(IF(AND(TimeSpend[[#This Row],[Personnel number]]&lt;&gt;"",TimeSpend[[#This Row],[Date]]&lt;&gt;""),TimeSpend[[#This Row],[Personnel number]],""))</f>
        <v>#VALUE!</v>
      </c>
      <c r="B4225" s="85" t="e">
        <f>IF(AND(TimeSpend[[#This Row],[Personnel number]]&lt;&gt;"",TimeSpend[[#This Row],[Date]]&lt;&gt;""),TEXT(TimeSpend[[#This Row],[Date]],"[$-409]yyyyMMdd"),"")</f>
        <v>#VALUE!</v>
      </c>
      <c r="C4225" s="33" t="e">
        <f>IF(AND(TimeSpend[[#This Row],[Personnel number]]&lt;&gt;"",TimeSpend[[#This Row],[Date]]&lt;&gt;""),SUBSTITUTE(TimeSpend[[#This Row],[Hours]],",","."),"")</f>
        <v>#VALUE!</v>
      </c>
      <c r="D4225" t="e">
        <f>IF(AND(TimeSpend[[#This Row],[Personnel number]]&lt;&gt;"",TimeSpend[[#This Row],[Date]]&lt;&gt;""),TimeSpend[[#This Row],[Network]],"")</f>
        <v>#VALUE!</v>
      </c>
      <c r="E4225" t="e">
        <f>IF(AND(TimeSpend[[#This Row],[Personnel number]]&lt;&gt;"",TimeSpend[[#This Row],[Date]]&lt;&gt;""),TimeSpend[[#This Row],[Network Description]],"")</f>
        <v>#VALUE!</v>
      </c>
      <c r="F4225" t="e">
        <f>IF(AND(TimeSpend[[#This Row],[Personnel number]]&lt;&gt;"",TimeSpend[[#This Row],[Date]]&lt;&gt;""),TimeSpend[[#This Row],[Activity]],"")</f>
        <v>#VALUE!</v>
      </c>
      <c r="G4225" t="e">
        <f>IF(AND(TimeSpend[[#This Row],[Personnel number]]&lt;&gt;"",TimeSpend[[#This Row],[Date]]&lt;&gt;""),TimeSpend[[#This Row],[Activity description]],"")</f>
        <v>#VALUE!</v>
      </c>
      <c r="H4225" s="36" t="e">
        <f>IF(AND(TimeSpend[[#This Row],[Personnel number]]&lt;&gt;"",TimeSpend[[#This Row],[Date]]&lt;&gt;""),TimeSpend[[#This Row],[Start Time]],"")</f>
        <v>#VALUE!</v>
      </c>
      <c r="I4225" s="36" t="e">
        <f>IF(AND(TimeSpend[[#This Row],[Personnel number]]&lt;&gt;"",TimeSpend[[#This Row],[Date]]&lt;&gt;""),TimeSpend[[#This Row],[End Time]],"")</f>
        <v>#VALUE!</v>
      </c>
      <c r="J4225" t="e">
        <f>IF(AND(TimeSpend[[#This Row],[Personnel number]]&lt;&gt;"",TimeSpend[[#This Row],[Date]]&lt;&gt;""),TimeSpend[[#This Row],[Location]],"")</f>
        <v>#VALUE!</v>
      </c>
      <c r="K4225" t="e">
        <f>IF(AND(TimeSpend[[#This Row],[Personnel number]]&lt;&gt;"",TimeSpend[[#This Row],[Date]]&lt;&gt;""),TimeSpend[[#This Row],[Task]],"")</f>
        <v>#VALUE!</v>
      </c>
      <c r="L4225" t="e">
        <f>IF(AND(TimeSpend[[#This Row],[Personnel number]]&lt;&gt;"",TimeSpend[[#This Row],[Date]]&lt;&gt;""),Utilization!$J$2,"")</f>
        <v>#VALUE!</v>
      </c>
      <c r="M4225" t="e">
        <f>IF(AND(TimeSpend[[#This Row],[Personnel number]]&lt;&gt;"",TimeSpend[[#This Row],[Date]]&lt;&gt;""),TimeSpend[[#This Row],[Employee Name]],"")</f>
        <v>#VALUE!</v>
      </c>
      <c r="N4225" t="e">
        <f t="shared" si="132"/>
        <v>#VALUE!</v>
      </c>
      <c r="O4225" t="e">
        <f t="shared" si="133"/>
        <v>#VALUE!</v>
      </c>
      <c r="P4225" t="e">
        <f>IF(D4225&lt;&gt;"",VLOOKUP(D4225,Projects!B:C,2,0),"")</f>
        <v>#VALUE!</v>
      </c>
    </row>
    <row r="4226" spans="1:16" x14ac:dyDescent="0.25">
      <c r="A4226" t="e">
        <f>UPPER(IF(AND(TimeSpend[[#This Row],[Personnel number]]&lt;&gt;"",TimeSpend[[#This Row],[Date]]&lt;&gt;""),TimeSpend[[#This Row],[Personnel number]],""))</f>
        <v>#VALUE!</v>
      </c>
      <c r="B4226" s="85" t="e">
        <f>IF(AND(TimeSpend[[#This Row],[Personnel number]]&lt;&gt;"",TimeSpend[[#This Row],[Date]]&lt;&gt;""),TEXT(TimeSpend[[#This Row],[Date]],"[$-409]yyyyMMdd"),"")</f>
        <v>#VALUE!</v>
      </c>
      <c r="C4226" s="33" t="e">
        <f>IF(AND(TimeSpend[[#This Row],[Personnel number]]&lt;&gt;"",TimeSpend[[#This Row],[Date]]&lt;&gt;""),SUBSTITUTE(TimeSpend[[#This Row],[Hours]],",","."),"")</f>
        <v>#VALUE!</v>
      </c>
      <c r="D4226" t="e">
        <f>IF(AND(TimeSpend[[#This Row],[Personnel number]]&lt;&gt;"",TimeSpend[[#This Row],[Date]]&lt;&gt;""),TimeSpend[[#This Row],[Network]],"")</f>
        <v>#VALUE!</v>
      </c>
      <c r="E4226" t="e">
        <f>IF(AND(TimeSpend[[#This Row],[Personnel number]]&lt;&gt;"",TimeSpend[[#This Row],[Date]]&lt;&gt;""),TimeSpend[[#This Row],[Network Description]],"")</f>
        <v>#VALUE!</v>
      </c>
      <c r="F4226" t="e">
        <f>IF(AND(TimeSpend[[#This Row],[Personnel number]]&lt;&gt;"",TimeSpend[[#This Row],[Date]]&lt;&gt;""),TimeSpend[[#This Row],[Activity]],"")</f>
        <v>#VALUE!</v>
      </c>
      <c r="G4226" t="e">
        <f>IF(AND(TimeSpend[[#This Row],[Personnel number]]&lt;&gt;"",TimeSpend[[#This Row],[Date]]&lt;&gt;""),TimeSpend[[#This Row],[Activity description]],"")</f>
        <v>#VALUE!</v>
      </c>
      <c r="H4226" s="36" t="e">
        <f>IF(AND(TimeSpend[[#This Row],[Personnel number]]&lt;&gt;"",TimeSpend[[#This Row],[Date]]&lt;&gt;""),TimeSpend[[#This Row],[Start Time]],"")</f>
        <v>#VALUE!</v>
      </c>
      <c r="I4226" s="36" t="e">
        <f>IF(AND(TimeSpend[[#This Row],[Personnel number]]&lt;&gt;"",TimeSpend[[#This Row],[Date]]&lt;&gt;""),TimeSpend[[#This Row],[End Time]],"")</f>
        <v>#VALUE!</v>
      </c>
      <c r="J4226" t="e">
        <f>IF(AND(TimeSpend[[#This Row],[Personnel number]]&lt;&gt;"",TimeSpend[[#This Row],[Date]]&lt;&gt;""),TimeSpend[[#This Row],[Location]],"")</f>
        <v>#VALUE!</v>
      </c>
      <c r="K4226" t="e">
        <f>IF(AND(TimeSpend[[#This Row],[Personnel number]]&lt;&gt;"",TimeSpend[[#This Row],[Date]]&lt;&gt;""),TimeSpend[[#This Row],[Task]],"")</f>
        <v>#VALUE!</v>
      </c>
      <c r="L4226" t="e">
        <f>IF(AND(TimeSpend[[#This Row],[Personnel number]]&lt;&gt;"",TimeSpend[[#This Row],[Date]]&lt;&gt;""),Utilization!$J$2,"")</f>
        <v>#VALUE!</v>
      </c>
      <c r="M4226" t="e">
        <f>IF(AND(TimeSpend[[#This Row],[Personnel number]]&lt;&gt;"",TimeSpend[[#This Row],[Date]]&lt;&gt;""),TimeSpend[[#This Row],[Employee Name]],"")</f>
        <v>#VALUE!</v>
      </c>
      <c r="N4226" t="e">
        <f t="shared" si="132"/>
        <v>#VALUE!</v>
      </c>
      <c r="O4226" t="e">
        <f t="shared" si="133"/>
        <v>#VALUE!</v>
      </c>
      <c r="P4226" t="e">
        <f>IF(D4226&lt;&gt;"",VLOOKUP(D4226,Projects!B:C,2,0),"")</f>
        <v>#VALUE!</v>
      </c>
    </row>
    <row r="4227" spans="1:16" x14ac:dyDescent="0.25">
      <c r="A4227" t="e">
        <f>UPPER(IF(AND(TimeSpend[[#This Row],[Personnel number]]&lt;&gt;"",TimeSpend[[#This Row],[Date]]&lt;&gt;""),TimeSpend[[#This Row],[Personnel number]],""))</f>
        <v>#VALUE!</v>
      </c>
      <c r="B4227" s="85" t="e">
        <f>IF(AND(TimeSpend[[#This Row],[Personnel number]]&lt;&gt;"",TimeSpend[[#This Row],[Date]]&lt;&gt;""),TEXT(TimeSpend[[#This Row],[Date]],"[$-409]yyyyMMdd"),"")</f>
        <v>#VALUE!</v>
      </c>
      <c r="C4227" s="33" t="e">
        <f>IF(AND(TimeSpend[[#This Row],[Personnel number]]&lt;&gt;"",TimeSpend[[#This Row],[Date]]&lt;&gt;""),SUBSTITUTE(TimeSpend[[#This Row],[Hours]],",","."),"")</f>
        <v>#VALUE!</v>
      </c>
      <c r="D4227" t="e">
        <f>IF(AND(TimeSpend[[#This Row],[Personnel number]]&lt;&gt;"",TimeSpend[[#This Row],[Date]]&lt;&gt;""),TimeSpend[[#This Row],[Network]],"")</f>
        <v>#VALUE!</v>
      </c>
      <c r="E4227" t="e">
        <f>IF(AND(TimeSpend[[#This Row],[Personnel number]]&lt;&gt;"",TimeSpend[[#This Row],[Date]]&lt;&gt;""),TimeSpend[[#This Row],[Network Description]],"")</f>
        <v>#VALUE!</v>
      </c>
      <c r="F4227" t="e">
        <f>IF(AND(TimeSpend[[#This Row],[Personnel number]]&lt;&gt;"",TimeSpend[[#This Row],[Date]]&lt;&gt;""),TimeSpend[[#This Row],[Activity]],"")</f>
        <v>#VALUE!</v>
      </c>
      <c r="G4227" t="e">
        <f>IF(AND(TimeSpend[[#This Row],[Personnel number]]&lt;&gt;"",TimeSpend[[#This Row],[Date]]&lt;&gt;""),TimeSpend[[#This Row],[Activity description]],"")</f>
        <v>#VALUE!</v>
      </c>
      <c r="H4227" s="36" t="e">
        <f>IF(AND(TimeSpend[[#This Row],[Personnel number]]&lt;&gt;"",TimeSpend[[#This Row],[Date]]&lt;&gt;""),TimeSpend[[#This Row],[Start Time]],"")</f>
        <v>#VALUE!</v>
      </c>
      <c r="I4227" s="36" t="e">
        <f>IF(AND(TimeSpend[[#This Row],[Personnel number]]&lt;&gt;"",TimeSpend[[#This Row],[Date]]&lt;&gt;""),TimeSpend[[#This Row],[End Time]],"")</f>
        <v>#VALUE!</v>
      </c>
      <c r="J4227" t="e">
        <f>IF(AND(TimeSpend[[#This Row],[Personnel number]]&lt;&gt;"",TimeSpend[[#This Row],[Date]]&lt;&gt;""),TimeSpend[[#This Row],[Location]],"")</f>
        <v>#VALUE!</v>
      </c>
      <c r="K4227" t="e">
        <f>IF(AND(TimeSpend[[#This Row],[Personnel number]]&lt;&gt;"",TimeSpend[[#This Row],[Date]]&lt;&gt;""),TimeSpend[[#This Row],[Task]],"")</f>
        <v>#VALUE!</v>
      </c>
      <c r="L4227" t="e">
        <f>IF(AND(TimeSpend[[#This Row],[Personnel number]]&lt;&gt;"",TimeSpend[[#This Row],[Date]]&lt;&gt;""),Utilization!$J$2,"")</f>
        <v>#VALUE!</v>
      </c>
      <c r="M4227" t="e">
        <f>IF(AND(TimeSpend[[#This Row],[Personnel number]]&lt;&gt;"",TimeSpend[[#This Row],[Date]]&lt;&gt;""),TimeSpend[[#This Row],[Employee Name]],"")</f>
        <v>#VALUE!</v>
      </c>
      <c r="N4227" t="e">
        <f t="shared" si="132"/>
        <v>#VALUE!</v>
      </c>
      <c r="O4227" t="e">
        <f t="shared" si="133"/>
        <v>#VALUE!</v>
      </c>
      <c r="P4227" t="e">
        <f>IF(D4227&lt;&gt;"",VLOOKUP(D4227,Projects!B:C,2,0),"")</f>
        <v>#VALUE!</v>
      </c>
    </row>
    <row r="4228" spans="1:16" x14ac:dyDescent="0.25">
      <c r="A4228" t="e">
        <f>UPPER(IF(AND(TimeSpend[[#This Row],[Personnel number]]&lt;&gt;"",TimeSpend[[#This Row],[Date]]&lt;&gt;""),TimeSpend[[#This Row],[Personnel number]],""))</f>
        <v>#VALUE!</v>
      </c>
      <c r="B4228" s="85" t="e">
        <f>IF(AND(TimeSpend[[#This Row],[Personnel number]]&lt;&gt;"",TimeSpend[[#This Row],[Date]]&lt;&gt;""),TEXT(TimeSpend[[#This Row],[Date]],"[$-409]yyyyMMdd"),"")</f>
        <v>#VALUE!</v>
      </c>
      <c r="C4228" s="33" t="e">
        <f>IF(AND(TimeSpend[[#This Row],[Personnel number]]&lt;&gt;"",TimeSpend[[#This Row],[Date]]&lt;&gt;""),SUBSTITUTE(TimeSpend[[#This Row],[Hours]],",","."),"")</f>
        <v>#VALUE!</v>
      </c>
      <c r="D4228" t="e">
        <f>IF(AND(TimeSpend[[#This Row],[Personnel number]]&lt;&gt;"",TimeSpend[[#This Row],[Date]]&lt;&gt;""),TimeSpend[[#This Row],[Network]],"")</f>
        <v>#VALUE!</v>
      </c>
      <c r="E4228" t="e">
        <f>IF(AND(TimeSpend[[#This Row],[Personnel number]]&lt;&gt;"",TimeSpend[[#This Row],[Date]]&lt;&gt;""),TimeSpend[[#This Row],[Network Description]],"")</f>
        <v>#VALUE!</v>
      </c>
      <c r="F4228" t="e">
        <f>IF(AND(TimeSpend[[#This Row],[Personnel number]]&lt;&gt;"",TimeSpend[[#This Row],[Date]]&lt;&gt;""),TimeSpend[[#This Row],[Activity]],"")</f>
        <v>#VALUE!</v>
      </c>
      <c r="G4228" t="e">
        <f>IF(AND(TimeSpend[[#This Row],[Personnel number]]&lt;&gt;"",TimeSpend[[#This Row],[Date]]&lt;&gt;""),TimeSpend[[#This Row],[Activity description]],"")</f>
        <v>#VALUE!</v>
      </c>
      <c r="H4228" s="36" t="e">
        <f>IF(AND(TimeSpend[[#This Row],[Personnel number]]&lt;&gt;"",TimeSpend[[#This Row],[Date]]&lt;&gt;""),TimeSpend[[#This Row],[Start Time]],"")</f>
        <v>#VALUE!</v>
      </c>
      <c r="I4228" s="36" t="e">
        <f>IF(AND(TimeSpend[[#This Row],[Personnel number]]&lt;&gt;"",TimeSpend[[#This Row],[Date]]&lt;&gt;""),TimeSpend[[#This Row],[End Time]],"")</f>
        <v>#VALUE!</v>
      </c>
      <c r="J4228" t="e">
        <f>IF(AND(TimeSpend[[#This Row],[Personnel number]]&lt;&gt;"",TimeSpend[[#This Row],[Date]]&lt;&gt;""),TimeSpend[[#This Row],[Location]],"")</f>
        <v>#VALUE!</v>
      </c>
      <c r="K4228" t="e">
        <f>IF(AND(TimeSpend[[#This Row],[Personnel number]]&lt;&gt;"",TimeSpend[[#This Row],[Date]]&lt;&gt;""),TimeSpend[[#This Row],[Task]],"")</f>
        <v>#VALUE!</v>
      </c>
      <c r="L4228" t="e">
        <f>IF(AND(TimeSpend[[#This Row],[Personnel number]]&lt;&gt;"",TimeSpend[[#This Row],[Date]]&lt;&gt;""),Utilization!$J$2,"")</f>
        <v>#VALUE!</v>
      </c>
      <c r="M4228" t="e">
        <f>IF(AND(TimeSpend[[#This Row],[Personnel number]]&lt;&gt;"",TimeSpend[[#This Row],[Date]]&lt;&gt;""),TimeSpend[[#This Row],[Employee Name]],"")</f>
        <v>#VALUE!</v>
      </c>
      <c r="N4228" t="e">
        <f t="shared" si="132"/>
        <v>#VALUE!</v>
      </c>
      <c r="O4228" t="e">
        <f t="shared" si="133"/>
        <v>#VALUE!</v>
      </c>
      <c r="P4228" t="e">
        <f>IF(D4228&lt;&gt;"",VLOOKUP(D4228,Projects!B:C,2,0),"")</f>
        <v>#VALUE!</v>
      </c>
    </row>
    <row r="4229" spans="1:16" x14ac:dyDescent="0.25">
      <c r="A4229" t="e">
        <f>UPPER(IF(AND(TimeSpend[[#This Row],[Personnel number]]&lt;&gt;"",TimeSpend[[#This Row],[Date]]&lt;&gt;""),TimeSpend[[#This Row],[Personnel number]],""))</f>
        <v>#VALUE!</v>
      </c>
      <c r="B4229" s="85" t="e">
        <f>IF(AND(TimeSpend[[#This Row],[Personnel number]]&lt;&gt;"",TimeSpend[[#This Row],[Date]]&lt;&gt;""),TEXT(TimeSpend[[#This Row],[Date]],"[$-409]yyyyMMdd"),"")</f>
        <v>#VALUE!</v>
      </c>
      <c r="C4229" s="33" t="e">
        <f>IF(AND(TimeSpend[[#This Row],[Personnel number]]&lt;&gt;"",TimeSpend[[#This Row],[Date]]&lt;&gt;""),SUBSTITUTE(TimeSpend[[#This Row],[Hours]],",","."),"")</f>
        <v>#VALUE!</v>
      </c>
      <c r="D4229" t="e">
        <f>IF(AND(TimeSpend[[#This Row],[Personnel number]]&lt;&gt;"",TimeSpend[[#This Row],[Date]]&lt;&gt;""),TimeSpend[[#This Row],[Network]],"")</f>
        <v>#VALUE!</v>
      </c>
      <c r="E4229" t="e">
        <f>IF(AND(TimeSpend[[#This Row],[Personnel number]]&lt;&gt;"",TimeSpend[[#This Row],[Date]]&lt;&gt;""),TimeSpend[[#This Row],[Network Description]],"")</f>
        <v>#VALUE!</v>
      </c>
      <c r="F4229" t="e">
        <f>IF(AND(TimeSpend[[#This Row],[Personnel number]]&lt;&gt;"",TimeSpend[[#This Row],[Date]]&lt;&gt;""),TimeSpend[[#This Row],[Activity]],"")</f>
        <v>#VALUE!</v>
      </c>
      <c r="G4229" t="e">
        <f>IF(AND(TimeSpend[[#This Row],[Personnel number]]&lt;&gt;"",TimeSpend[[#This Row],[Date]]&lt;&gt;""),TimeSpend[[#This Row],[Activity description]],"")</f>
        <v>#VALUE!</v>
      </c>
      <c r="H4229" s="36" t="e">
        <f>IF(AND(TimeSpend[[#This Row],[Personnel number]]&lt;&gt;"",TimeSpend[[#This Row],[Date]]&lt;&gt;""),TimeSpend[[#This Row],[Start Time]],"")</f>
        <v>#VALUE!</v>
      </c>
      <c r="I4229" s="36" t="e">
        <f>IF(AND(TimeSpend[[#This Row],[Personnel number]]&lt;&gt;"",TimeSpend[[#This Row],[Date]]&lt;&gt;""),TimeSpend[[#This Row],[End Time]],"")</f>
        <v>#VALUE!</v>
      </c>
      <c r="J4229" t="e">
        <f>IF(AND(TimeSpend[[#This Row],[Personnel number]]&lt;&gt;"",TimeSpend[[#This Row],[Date]]&lt;&gt;""),TimeSpend[[#This Row],[Location]],"")</f>
        <v>#VALUE!</v>
      </c>
      <c r="K4229" t="e">
        <f>IF(AND(TimeSpend[[#This Row],[Personnel number]]&lt;&gt;"",TimeSpend[[#This Row],[Date]]&lt;&gt;""),TimeSpend[[#This Row],[Task]],"")</f>
        <v>#VALUE!</v>
      </c>
      <c r="L4229" t="e">
        <f>IF(AND(TimeSpend[[#This Row],[Personnel number]]&lt;&gt;"",TimeSpend[[#This Row],[Date]]&lt;&gt;""),Utilization!$J$2,"")</f>
        <v>#VALUE!</v>
      </c>
      <c r="M4229" t="e">
        <f>IF(AND(TimeSpend[[#This Row],[Personnel number]]&lt;&gt;"",TimeSpend[[#This Row],[Date]]&lt;&gt;""),TimeSpend[[#This Row],[Employee Name]],"")</f>
        <v>#VALUE!</v>
      </c>
      <c r="N4229" t="e">
        <f t="shared" si="132"/>
        <v>#VALUE!</v>
      </c>
      <c r="O4229" t="e">
        <f t="shared" si="133"/>
        <v>#VALUE!</v>
      </c>
      <c r="P4229" t="e">
        <f>IF(D4229&lt;&gt;"",VLOOKUP(D4229,Projects!B:C,2,0),"")</f>
        <v>#VALUE!</v>
      </c>
    </row>
    <row r="4230" spans="1:16" x14ac:dyDescent="0.25">
      <c r="A4230" t="e">
        <f>UPPER(IF(AND(TimeSpend[[#This Row],[Personnel number]]&lt;&gt;"",TimeSpend[[#This Row],[Date]]&lt;&gt;""),TimeSpend[[#This Row],[Personnel number]],""))</f>
        <v>#VALUE!</v>
      </c>
      <c r="B4230" s="85" t="e">
        <f>IF(AND(TimeSpend[[#This Row],[Personnel number]]&lt;&gt;"",TimeSpend[[#This Row],[Date]]&lt;&gt;""),TEXT(TimeSpend[[#This Row],[Date]],"[$-409]yyyyMMdd"),"")</f>
        <v>#VALUE!</v>
      </c>
      <c r="C4230" s="33" t="e">
        <f>IF(AND(TimeSpend[[#This Row],[Personnel number]]&lt;&gt;"",TimeSpend[[#This Row],[Date]]&lt;&gt;""),SUBSTITUTE(TimeSpend[[#This Row],[Hours]],",","."),"")</f>
        <v>#VALUE!</v>
      </c>
      <c r="D4230" t="e">
        <f>IF(AND(TimeSpend[[#This Row],[Personnel number]]&lt;&gt;"",TimeSpend[[#This Row],[Date]]&lt;&gt;""),TimeSpend[[#This Row],[Network]],"")</f>
        <v>#VALUE!</v>
      </c>
      <c r="E4230" t="e">
        <f>IF(AND(TimeSpend[[#This Row],[Personnel number]]&lt;&gt;"",TimeSpend[[#This Row],[Date]]&lt;&gt;""),TimeSpend[[#This Row],[Network Description]],"")</f>
        <v>#VALUE!</v>
      </c>
      <c r="F4230" t="e">
        <f>IF(AND(TimeSpend[[#This Row],[Personnel number]]&lt;&gt;"",TimeSpend[[#This Row],[Date]]&lt;&gt;""),TimeSpend[[#This Row],[Activity]],"")</f>
        <v>#VALUE!</v>
      </c>
      <c r="G4230" t="e">
        <f>IF(AND(TimeSpend[[#This Row],[Personnel number]]&lt;&gt;"",TimeSpend[[#This Row],[Date]]&lt;&gt;""),TimeSpend[[#This Row],[Activity description]],"")</f>
        <v>#VALUE!</v>
      </c>
      <c r="H4230" s="36" t="e">
        <f>IF(AND(TimeSpend[[#This Row],[Personnel number]]&lt;&gt;"",TimeSpend[[#This Row],[Date]]&lt;&gt;""),TimeSpend[[#This Row],[Start Time]],"")</f>
        <v>#VALUE!</v>
      </c>
      <c r="I4230" s="36" t="e">
        <f>IF(AND(TimeSpend[[#This Row],[Personnel number]]&lt;&gt;"",TimeSpend[[#This Row],[Date]]&lt;&gt;""),TimeSpend[[#This Row],[End Time]],"")</f>
        <v>#VALUE!</v>
      </c>
      <c r="J4230" t="e">
        <f>IF(AND(TimeSpend[[#This Row],[Personnel number]]&lt;&gt;"",TimeSpend[[#This Row],[Date]]&lt;&gt;""),TimeSpend[[#This Row],[Location]],"")</f>
        <v>#VALUE!</v>
      </c>
      <c r="K4230" t="e">
        <f>IF(AND(TimeSpend[[#This Row],[Personnel number]]&lt;&gt;"",TimeSpend[[#This Row],[Date]]&lt;&gt;""),TimeSpend[[#This Row],[Task]],"")</f>
        <v>#VALUE!</v>
      </c>
      <c r="L4230" t="e">
        <f>IF(AND(TimeSpend[[#This Row],[Personnel number]]&lt;&gt;"",TimeSpend[[#This Row],[Date]]&lt;&gt;""),Utilization!$J$2,"")</f>
        <v>#VALUE!</v>
      </c>
      <c r="M4230" t="e">
        <f>IF(AND(TimeSpend[[#This Row],[Personnel number]]&lt;&gt;"",TimeSpend[[#This Row],[Date]]&lt;&gt;""),TimeSpend[[#This Row],[Employee Name]],"")</f>
        <v>#VALUE!</v>
      </c>
      <c r="N4230" t="e">
        <f t="shared" si="132"/>
        <v>#VALUE!</v>
      </c>
      <c r="O4230" t="e">
        <f t="shared" si="133"/>
        <v>#VALUE!</v>
      </c>
      <c r="P4230" t="e">
        <f>IF(D4230&lt;&gt;"",VLOOKUP(D4230,Projects!B:C,2,0),"")</f>
        <v>#VALUE!</v>
      </c>
    </row>
    <row r="4231" spans="1:16" x14ac:dyDescent="0.25">
      <c r="A4231" t="e">
        <f>UPPER(IF(AND(TimeSpend[[#This Row],[Personnel number]]&lt;&gt;"",TimeSpend[[#This Row],[Date]]&lt;&gt;""),TimeSpend[[#This Row],[Personnel number]],""))</f>
        <v>#VALUE!</v>
      </c>
      <c r="B4231" s="85" t="e">
        <f>IF(AND(TimeSpend[[#This Row],[Personnel number]]&lt;&gt;"",TimeSpend[[#This Row],[Date]]&lt;&gt;""),TEXT(TimeSpend[[#This Row],[Date]],"[$-409]yyyyMMdd"),"")</f>
        <v>#VALUE!</v>
      </c>
      <c r="C4231" s="33" t="e">
        <f>IF(AND(TimeSpend[[#This Row],[Personnel number]]&lt;&gt;"",TimeSpend[[#This Row],[Date]]&lt;&gt;""),SUBSTITUTE(TimeSpend[[#This Row],[Hours]],",","."),"")</f>
        <v>#VALUE!</v>
      </c>
      <c r="D4231" t="e">
        <f>IF(AND(TimeSpend[[#This Row],[Personnel number]]&lt;&gt;"",TimeSpend[[#This Row],[Date]]&lt;&gt;""),TimeSpend[[#This Row],[Network]],"")</f>
        <v>#VALUE!</v>
      </c>
      <c r="E4231" t="e">
        <f>IF(AND(TimeSpend[[#This Row],[Personnel number]]&lt;&gt;"",TimeSpend[[#This Row],[Date]]&lt;&gt;""),TimeSpend[[#This Row],[Network Description]],"")</f>
        <v>#VALUE!</v>
      </c>
      <c r="F4231" t="e">
        <f>IF(AND(TimeSpend[[#This Row],[Personnel number]]&lt;&gt;"",TimeSpend[[#This Row],[Date]]&lt;&gt;""),TimeSpend[[#This Row],[Activity]],"")</f>
        <v>#VALUE!</v>
      </c>
      <c r="G4231" t="e">
        <f>IF(AND(TimeSpend[[#This Row],[Personnel number]]&lt;&gt;"",TimeSpend[[#This Row],[Date]]&lt;&gt;""),TimeSpend[[#This Row],[Activity description]],"")</f>
        <v>#VALUE!</v>
      </c>
      <c r="H4231" s="36" t="e">
        <f>IF(AND(TimeSpend[[#This Row],[Personnel number]]&lt;&gt;"",TimeSpend[[#This Row],[Date]]&lt;&gt;""),TimeSpend[[#This Row],[Start Time]],"")</f>
        <v>#VALUE!</v>
      </c>
      <c r="I4231" s="36" t="e">
        <f>IF(AND(TimeSpend[[#This Row],[Personnel number]]&lt;&gt;"",TimeSpend[[#This Row],[Date]]&lt;&gt;""),TimeSpend[[#This Row],[End Time]],"")</f>
        <v>#VALUE!</v>
      </c>
      <c r="J4231" t="e">
        <f>IF(AND(TimeSpend[[#This Row],[Personnel number]]&lt;&gt;"",TimeSpend[[#This Row],[Date]]&lt;&gt;""),TimeSpend[[#This Row],[Location]],"")</f>
        <v>#VALUE!</v>
      </c>
      <c r="K4231" t="e">
        <f>IF(AND(TimeSpend[[#This Row],[Personnel number]]&lt;&gt;"",TimeSpend[[#This Row],[Date]]&lt;&gt;""),TimeSpend[[#This Row],[Task]],"")</f>
        <v>#VALUE!</v>
      </c>
      <c r="L4231" t="e">
        <f>IF(AND(TimeSpend[[#This Row],[Personnel number]]&lt;&gt;"",TimeSpend[[#This Row],[Date]]&lt;&gt;""),Utilization!$J$2,"")</f>
        <v>#VALUE!</v>
      </c>
      <c r="M4231" t="e">
        <f>IF(AND(TimeSpend[[#This Row],[Personnel number]]&lt;&gt;"",TimeSpend[[#This Row],[Date]]&lt;&gt;""),TimeSpend[[#This Row],[Employee Name]],"")</f>
        <v>#VALUE!</v>
      </c>
      <c r="N4231" t="e">
        <f t="shared" si="132"/>
        <v>#VALUE!</v>
      </c>
      <c r="O4231" t="e">
        <f t="shared" si="133"/>
        <v>#VALUE!</v>
      </c>
      <c r="P4231" t="e">
        <f>IF(D4231&lt;&gt;"",VLOOKUP(D4231,Projects!B:C,2,0),"")</f>
        <v>#VALUE!</v>
      </c>
    </row>
    <row r="4232" spans="1:16" x14ac:dyDescent="0.25">
      <c r="A4232" t="e">
        <f>UPPER(IF(AND(TimeSpend[[#This Row],[Personnel number]]&lt;&gt;"",TimeSpend[[#This Row],[Date]]&lt;&gt;""),TimeSpend[[#This Row],[Personnel number]],""))</f>
        <v>#VALUE!</v>
      </c>
      <c r="B4232" s="85" t="e">
        <f>IF(AND(TimeSpend[[#This Row],[Personnel number]]&lt;&gt;"",TimeSpend[[#This Row],[Date]]&lt;&gt;""),TEXT(TimeSpend[[#This Row],[Date]],"[$-409]yyyyMMdd"),"")</f>
        <v>#VALUE!</v>
      </c>
      <c r="C4232" s="33" t="e">
        <f>IF(AND(TimeSpend[[#This Row],[Personnel number]]&lt;&gt;"",TimeSpend[[#This Row],[Date]]&lt;&gt;""),SUBSTITUTE(TimeSpend[[#This Row],[Hours]],",","."),"")</f>
        <v>#VALUE!</v>
      </c>
      <c r="D4232" t="e">
        <f>IF(AND(TimeSpend[[#This Row],[Personnel number]]&lt;&gt;"",TimeSpend[[#This Row],[Date]]&lt;&gt;""),TimeSpend[[#This Row],[Network]],"")</f>
        <v>#VALUE!</v>
      </c>
      <c r="E4232" t="e">
        <f>IF(AND(TimeSpend[[#This Row],[Personnel number]]&lt;&gt;"",TimeSpend[[#This Row],[Date]]&lt;&gt;""),TimeSpend[[#This Row],[Network Description]],"")</f>
        <v>#VALUE!</v>
      </c>
      <c r="F4232" t="e">
        <f>IF(AND(TimeSpend[[#This Row],[Personnel number]]&lt;&gt;"",TimeSpend[[#This Row],[Date]]&lt;&gt;""),TimeSpend[[#This Row],[Activity]],"")</f>
        <v>#VALUE!</v>
      </c>
      <c r="G4232" t="e">
        <f>IF(AND(TimeSpend[[#This Row],[Personnel number]]&lt;&gt;"",TimeSpend[[#This Row],[Date]]&lt;&gt;""),TimeSpend[[#This Row],[Activity description]],"")</f>
        <v>#VALUE!</v>
      </c>
      <c r="H4232" s="36" t="e">
        <f>IF(AND(TimeSpend[[#This Row],[Personnel number]]&lt;&gt;"",TimeSpend[[#This Row],[Date]]&lt;&gt;""),TimeSpend[[#This Row],[Start Time]],"")</f>
        <v>#VALUE!</v>
      </c>
      <c r="I4232" s="36" t="e">
        <f>IF(AND(TimeSpend[[#This Row],[Personnel number]]&lt;&gt;"",TimeSpend[[#This Row],[Date]]&lt;&gt;""),TimeSpend[[#This Row],[End Time]],"")</f>
        <v>#VALUE!</v>
      </c>
      <c r="J4232" t="e">
        <f>IF(AND(TimeSpend[[#This Row],[Personnel number]]&lt;&gt;"",TimeSpend[[#This Row],[Date]]&lt;&gt;""),TimeSpend[[#This Row],[Location]],"")</f>
        <v>#VALUE!</v>
      </c>
      <c r="K4232" t="e">
        <f>IF(AND(TimeSpend[[#This Row],[Personnel number]]&lt;&gt;"",TimeSpend[[#This Row],[Date]]&lt;&gt;""),TimeSpend[[#This Row],[Task]],"")</f>
        <v>#VALUE!</v>
      </c>
      <c r="L4232" t="e">
        <f>IF(AND(TimeSpend[[#This Row],[Personnel number]]&lt;&gt;"",TimeSpend[[#This Row],[Date]]&lt;&gt;""),Utilization!$J$2,"")</f>
        <v>#VALUE!</v>
      </c>
      <c r="M4232" t="e">
        <f>IF(AND(TimeSpend[[#This Row],[Personnel number]]&lt;&gt;"",TimeSpend[[#This Row],[Date]]&lt;&gt;""),TimeSpend[[#This Row],[Employee Name]],"")</f>
        <v>#VALUE!</v>
      </c>
      <c r="N4232" t="e">
        <f t="shared" si="132"/>
        <v>#VALUE!</v>
      </c>
      <c r="O4232" t="e">
        <f t="shared" si="133"/>
        <v>#VALUE!</v>
      </c>
      <c r="P4232" t="e">
        <f>IF(D4232&lt;&gt;"",VLOOKUP(D4232,Projects!B:C,2,0),"")</f>
        <v>#VALUE!</v>
      </c>
    </row>
    <row r="4233" spans="1:16" x14ac:dyDescent="0.25">
      <c r="A4233" t="e">
        <f>UPPER(IF(AND(TimeSpend[[#This Row],[Personnel number]]&lt;&gt;"",TimeSpend[[#This Row],[Date]]&lt;&gt;""),TimeSpend[[#This Row],[Personnel number]],""))</f>
        <v>#VALUE!</v>
      </c>
      <c r="B4233" s="85" t="e">
        <f>IF(AND(TimeSpend[[#This Row],[Personnel number]]&lt;&gt;"",TimeSpend[[#This Row],[Date]]&lt;&gt;""),TEXT(TimeSpend[[#This Row],[Date]],"[$-409]yyyyMMdd"),"")</f>
        <v>#VALUE!</v>
      </c>
      <c r="C4233" s="33" t="e">
        <f>IF(AND(TimeSpend[[#This Row],[Personnel number]]&lt;&gt;"",TimeSpend[[#This Row],[Date]]&lt;&gt;""),SUBSTITUTE(TimeSpend[[#This Row],[Hours]],",","."),"")</f>
        <v>#VALUE!</v>
      </c>
      <c r="D4233" t="e">
        <f>IF(AND(TimeSpend[[#This Row],[Personnel number]]&lt;&gt;"",TimeSpend[[#This Row],[Date]]&lt;&gt;""),TimeSpend[[#This Row],[Network]],"")</f>
        <v>#VALUE!</v>
      </c>
      <c r="E4233" t="e">
        <f>IF(AND(TimeSpend[[#This Row],[Personnel number]]&lt;&gt;"",TimeSpend[[#This Row],[Date]]&lt;&gt;""),TimeSpend[[#This Row],[Network Description]],"")</f>
        <v>#VALUE!</v>
      </c>
      <c r="F4233" t="e">
        <f>IF(AND(TimeSpend[[#This Row],[Personnel number]]&lt;&gt;"",TimeSpend[[#This Row],[Date]]&lt;&gt;""),TimeSpend[[#This Row],[Activity]],"")</f>
        <v>#VALUE!</v>
      </c>
      <c r="G4233" t="e">
        <f>IF(AND(TimeSpend[[#This Row],[Personnel number]]&lt;&gt;"",TimeSpend[[#This Row],[Date]]&lt;&gt;""),TimeSpend[[#This Row],[Activity description]],"")</f>
        <v>#VALUE!</v>
      </c>
      <c r="H4233" s="36" t="e">
        <f>IF(AND(TimeSpend[[#This Row],[Personnel number]]&lt;&gt;"",TimeSpend[[#This Row],[Date]]&lt;&gt;""),TimeSpend[[#This Row],[Start Time]],"")</f>
        <v>#VALUE!</v>
      </c>
      <c r="I4233" s="36" t="e">
        <f>IF(AND(TimeSpend[[#This Row],[Personnel number]]&lt;&gt;"",TimeSpend[[#This Row],[Date]]&lt;&gt;""),TimeSpend[[#This Row],[End Time]],"")</f>
        <v>#VALUE!</v>
      </c>
      <c r="J4233" t="e">
        <f>IF(AND(TimeSpend[[#This Row],[Personnel number]]&lt;&gt;"",TimeSpend[[#This Row],[Date]]&lt;&gt;""),TimeSpend[[#This Row],[Location]],"")</f>
        <v>#VALUE!</v>
      </c>
      <c r="K4233" t="e">
        <f>IF(AND(TimeSpend[[#This Row],[Personnel number]]&lt;&gt;"",TimeSpend[[#This Row],[Date]]&lt;&gt;""),TimeSpend[[#This Row],[Task]],"")</f>
        <v>#VALUE!</v>
      </c>
      <c r="L4233" t="e">
        <f>IF(AND(TimeSpend[[#This Row],[Personnel number]]&lt;&gt;"",TimeSpend[[#This Row],[Date]]&lt;&gt;""),Utilization!$J$2,"")</f>
        <v>#VALUE!</v>
      </c>
      <c r="M4233" t="e">
        <f>IF(AND(TimeSpend[[#This Row],[Personnel number]]&lt;&gt;"",TimeSpend[[#This Row],[Date]]&lt;&gt;""),TimeSpend[[#This Row],[Employee Name]],"")</f>
        <v>#VALUE!</v>
      </c>
      <c r="N4233" t="e">
        <f t="shared" si="132"/>
        <v>#VALUE!</v>
      </c>
      <c r="O4233" t="e">
        <f t="shared" si="133"/>
        <v>#VALUE!</v>
      </c>
      <c r="P4233" t="e">
        <f>IF(D4233&lt;&gt;"",VLOOKUP(D4233,Projects!B:C,2,0),"")</f>
        <v>#VALUE!</v>
      </c>
    </row>
    <row r="4234" spans="1:16" x14ac:dyDescent="0.25">
      <c r="A4234" t="e">
        <f>UPPER(IF(AND(TimeSpend[[#This Row],[Personnel number]]&lt;&gt;"",TimeSpend[[#This Row],[Date]]&lt;&gt;""),TimeSpend[[#This Row],[Personnel number]],""))</f>
        <v>#VALUE!</v>
      </c>
      <c r="B4234" s="85" t="e">
        <f>IF(AND(TimeSpend[[#This Row],[Personnel number]]&lt;&gt;"",TimeSpend[[#This Row],[Date]]&lt;&gt;""),TEXT(TimeSpend[[#This Row],[Date]],"[$-409]yyyyMMdd"),"")</f>
        <v>#VALUE!</v>
      </c>
      <c r="C4234" s="33" t="e">
        <f>IF(AND(TimeSpend[[#This Row],[Personnel number]]&lt;&gt;"",TimeSpend[[#This Row],[Date]]&lt;&gt;""),SUBSTITUTE(TimeSpend[[#This Row],[Hours]],",","."),"")</f>
        <v>#VALUE!</v>
      </c>
      <c r="D4234" t="e">
        <f>IF(AND(TimeSpend[[#This Row],[Personnel number]]&lt;&gt;"",TimeSpend[[#This Row],[Date]]&lt;&gt;""),TimeSpend[[#This Row],[Network]],"")</f>
        <v>#VALUE!</v>
      </c>
      <c r="E4234" t="e">
        <f>IF(AND(TimeSpend[[#This Row],[Personnel number]]&lt;&gt;"",TimeSpend[[#This Row],[Date]]&lt;&gt;""),TimeSpend[[#This Row],[Network Description]],"")</f>
        <v>#VALUE!</v>
      </c>
      <c r="F4234" t="e">
        <f>IF(AND(TimeSpend[[#This Row],[Personnel number]]&lt;&gt;"",TimeSpend[[#This Row],[Date]]&lt;&gt;""),TimeSpend[[#This Row],[Activity]],"")</f>
        <v>#VALUE!</v>
      </c>
      <c r="G4234" t="e">
        <f>IF(AND(TimeSpend[[#This Row],[Personnel number]]&lt;&gt;"",TimeSpend[[#This Row],[Date]]&lt;&gt;""),TimeSpend[[#This Row],[Activity description]],"")</f>
        <v>#VALUE!</v>
      </c>
      <c r="H4234" s="36" t="e">
        <f>IF(AND(TimeSpend[[#This Row],[Personnel number]]&lt;&gt;"",TimeSpend[[#This Row],[Date]]&lt;&gt;""),TimeSpend[[#This Row],[Start Time]],"")</f>
        <v>#VALUE!</v>
      </c>
      <c r="I4234" s="36" t="e">
        <f>IF(AND(TimeSpend[[#This Row],[Personnel number]]&lt;&gt;"",TimeSpend[[#This Row],[Date]]&lt;&gt;""),TimeSpend[[#This Row],[End Time]],"")</f>
        <v>#VALUE!</v>
      </c>
      <c r="J4234" t="e">
        <f>IF(AND(TimeSpend[[#This Row],[Personnel number]]&lt;&gt;"",TimeSpend[[#This Row],[Date]]&lt;&gt;""),TimeSpend[[#This Row],[Location]],"")</f>
        <v>#VALUE!</v>
      </c>
      <c r="K4234" t="e">
        <f>IF(AND(TimeSpend[[#This Row],[Personnel number]]&lt;&gt;"",TimeSpend[[#This Row],[Date]]&lt;&gt;""),TimeSpend[[#This Row],[Task]],"")</f>
        <v>#VALUE!</v>
      </c>
      <c r="L4234" t="e">
        <f>IF(AND(TimeSpend[[#This Row],[Personnel number]]&lt;&gt;"",TimeSpend[[#This Row],[Date]]&lt;&gt;""),Utilization!$J$2,"")</f>
        <v>#VALUE!</v>
      </c>
      <c r="M4234" t="e">
        <f>IF(AND(TimeSpend[[#This Row],[Personnel number]]&lt;&gt;"",TimeSpend[[#This Row],[Date]]&lt;&gt;""),TimeSpend[[#This Row],[Employee Name]],"")</f>
        <v>#VALUE!</v>
      </c>
      <c r="N4234" t="e">
        <f t="shared" si="132"/>
        <v>#VALUE!</v>
      </c>
      <c r="O4234" t="e">
        <f t="shared" si="133"/>
        <v>#VALUE!</v>
      </c>
      <c r="P4234" t="e">
        <f>IF(D4234&lt;&gt;"",VLOOKUP(D4234,Projects!B:C,2,0),"")</f>
        <v>#VALUE!</v>
      </c>
    </row>
    <row r="4235" spans="1:16" x14ac:dyDescent="0.25">
      <c r="A4235" t="e">
        <f>UPPER(IF(AND(TimeSpend[[#This Row],[Personnel number]]&lt;&gt;"",TimeSpend[[#This Row],[Date]]&lt;&gt;""),TimeSpend[[#This Row],[Personnel number]],""))</f>
        <v>#VALUE!</v>
      </c>
      <c r="B4235" s="85" t="e">
        <f>IF(AND(TimeSpend[[#This Row],[Personnel number]]&lt;&gt;"",TimeSpend[[#This Row],[Date]]&lt;&gt;""),TEXT(TimeSpend[[#This Row],[Date]],"[$-409]yyyyMMdd"),"")</f>
        <v>#VALUE!</v>
      </c>
      <c r="C4235" s="33" t="e">
        <f>IF(AND(TimeSpend[[#This Row],[Personnel number]]&lt;&gt;"",TimeSpend[[#This Row],[Date]]&lt;&gt;""),SUBSTITUTE(TimeSpend[[#This Row],[Hours]],",","."),"")</f>
        <v>#VALUE!</v>
      </c>
      <c r="D4235" t="e">
        <f>IF(AND(TimeSpend[[#This Row],[Personnel number]]&lt;&gt;"",TimeSpend[[#This Row],[Date]]&lt;&gt;""),TimeSpend[[#This Row],[Network]],"")</f>
        <v>#VALUE!</v>
      </c>
      <c r="E4235" t="e">
        <f>IF(AND(TimeSpend[[#This Row],[Personnel number]]&lt;&gt;"",TimeSpend[[#This Row],[Date]]&lt;&gt;""),TimeSpend[[#This Row],[Network Description]],"")</f>
        <v>#VALUE!</v>
      </c>
      <c r="F4235" t="e">
        <f>IF(AND(TimeSpend[[#This Row],[Personnel number]]&lt;&gt;"",TimeSpend[[#This Row],[Date]]&lt;&gt;""),TimeSpend[[#This Row],[Activity]],"")</f>
        <v>#VALUE!</v>
      </c>
      <c r="G4235" t="e">
        <f>IF(AND(TimeSpend[[#This Row],[Personnel number]]&lt;&gt;"",TimeSpend[[#This Row],[Date]]&lt;&gt;""),TimeSpend[[#This Row],[Activity description]],"")</f>
        <v>#VALUE!</v>
      </c>
      <c r="H4235" s="36" t="e">
        <f>IF(AND(TimeSpend[[#This Row],[Personnel number]]&lt;&gt;"",TimeSpend[[#This Row],[Date]]&lt;&gt;""),TimeSpend[[#This Row],[Start Time]],"")</f>
        <v>#VALUE!</v>
      </c>
      <c r="I4235" s="36" t="e">
        <f>IF(AND(TimeSpend[[#This Row],[Personnel number]]&lt;&gt;"",TimeSpend[[#This Row],[Date]]&lt;&gt;""),TimeSpend[[#This Row],[End Time]],"")</f>
        <v>#VALUE!</v>
      </c>
      <c r="J4235" t="e">
        <f>IF(AND(TimeSpend[[#This Row],[Personnel number]]&lt;&gt;"",TimeSpend[[#This Row],[Date]]&lt;&gt;""),TimeSpend[[#This Row],[Location]],"")</f>
        <v>#VALUE!</v>
      </c>
      <c r="K4235" t="e">
        <f>IF(AND(TimeSpend[[#This Row],[Personnel number]]&lt;&gt;"",TimeSpend[[#This Row],[Date]]&lt;&gt;""),TimeSpend[[#This Row],[Task]],"")</f>
        <v>#VALUE!</v>
      </c>
      <c r="L4235" t="e">
        <f>IF(AND(TimeSpend[[#This Row],[Personnel number]]&lt;&gt;"",TimeSpend[[#This Row],[Date]]&lt;&gt;""),Utilization!$J$2,"")</f>
        <v>#VALUE!</v>
      </c>
      <c r="M4235" t="e">
        <f>IF(AND(TimeSpend[[#This Row],[Personnel number]]&lt;&gt;"",TimeSpend[[#This Row],[Date]]&lt;&gt;""),TimeSpend[[#This Row],[Employee Name]],"")</f>
        <v>#VALUE!</v>
      </c>
      <c r="N4235" t="e">
        <f t="shared" si="132"/>
        <v>#VALUE!</v>
      </c>
      <c r="O4235" t="e">
        <f t="shared" si="133"/>
        <v>#VALUE!</v>
      </c>
      <c r="P4235" t="e">
        <f>IF(D4235&lt;&gt;"",VLOOKUP(D4235,Projects!B:C,2,0),"")</f>
        <v>#VALUE!</v>
      </c>
    </row>
    <row r="4236" spans="1:16" x14ac:dyDescent="0.25">
      <c r="A4236" t="e">
        <f>UPPER(IF(AND(TimeSpend[[#This Row],[Personnel number]]&lt;&gt;"",TimeSpend[[#This Row],[Date]]&lt;&gt;""),TimeSpend[[#This Row],[Personnel number]],""))</f>
        <v>#VALUE!</v>
      </c>
      <c r="B4236" s="85" t="e">
        <f>IF(AND(TimeSpend[[#This Row],[Personnel number]]&lt;&gt;"",TimeSpend[[#This Row],[Date]]&lt;&gt;""),TEXT(TimeSpend[[#This Row],[Date]],"[$-409]yyyyMMdd"),"")</f>
        <v>#VALUE!</v>
      </c>
      <c r="C4236" s="33" t="e">
        <f>IF(AND(TimeSpend[[#This Row],[Personnel number]]&lt;&gt;"",TimeSpend[[#This Row],[Date]]&lt;&gt;""),SUBSTITUTE(TimeSpend[[#This Row],[Hours]],",","."),"")</f>
        <v>#VALUE!</v>
      </c>
      <c r="D4236" t="e">
        <f>IF(AND(TimeSpend[[#This Row],[Personnel number]]&lt;&gt;"",TimeSpend[[#This Row],[Date]]&lt;&gt;""),TimeSpend[[#This Row],[Network]],"")</f>
        <v>#VALUE!</v>
      </c>
      <c r="E4236" t="e">
        <f>IF(AND(TimeSpend[[#This Row],[Personnel number]]&lt;&gt;"",TimeSpend[[#This Row],[Date]]&lt;&gt;""),TimeSpend[[#This Row],[Network Description]],"")</f>
        <v>#VALUE!</v>
      </c>
      <c r="F4236" t="e">
        <f>IF(AND(TimeSpend[[#This Row],[Personnel number]]&lt;&gt;"",TimeSpend[[#This Row],[Date]]&lt;&gt;""),TimeSpend[[#This Row],[Activity]],"")</f>
        <v>#VALUE!</v>
      </c>
      <c r="G4236" t="e">
        <f>IF(AND(TimeSpend[[#This Row],[Personnel number]]&lt;&gt;"",TimeSpend[[#This Row],[Date]]&lt;&gt;""),TimeSpend[[#This Row],[Activity description]],"")</f>
        <v>#VALUE!</v>
      </c>
      <c r="H4236" s="36" t="e">
        <f>IF(AND(TimeSpend[[#This Row],[Personnel number]]&lt;&gt;"",TimeSpend[[#This Row],[Date]]&lt;&gt;""),TimeSpend[[#This Row],[Start Time]],"")</f>
        <v>#VALUE!</v>
      </c>
      <c r="I4236" s="36" t="e">
        <f>IF(AND(TimeSpend[[#This Row],[Personnel number]]&lt;&gt;"",TimeSpend[[#This Row],[Date]]&lt;&gt;""),TimeSpend[[#This Row],[End Time]],"")</f>
        <v>#VALUE!</v>
      </c>
      <c r="J4236" t="e">
        <f>IF(AND(TimeSpend[[#This Row],[Personnel number]]&lt;&gt;"",TimeSpend[[#This Row],[Date]]&lt;&gt;""),TimeSpend[[#This Row],[Location]],"")</f>
        <v>#VALUE!</v>
      </c>
      <c r="K4236" t="e">
        <f>IF(AND(TimeSpend[[#This Row],[Personnel number]]&lt;&gt;"",TimeSpend[[#This Row],[Date]]&lt;&gt;""),TimeSpend[[#This Row],[Task]],"")</f>
        <v>#VALUE!</v>
      </c>
      <c r="L4236" t="e">
        <f>IF(AND(TimeSpend[[#This Row],[Personnel number]]&lt;&gt;"",TimeSpend[[#This Row],[Date]]&lt;&gt;""),Utilization!$J$2,"")</f>
        <v>#VALUE!</v>
      </c>
      <c r="M4236" t="e">
        <f>IF(AND(TimeSpend[[#This Row],[Personnel number]]&lt;&gt;"",TimeSpend[[#This Row],[Date]]&lt;&gt;""),TimeSpend[[#This Row],[Employee Name]],"")</f>
        <v>#VALUE!</v>
      </c>
      <c r="N4236" t="e">
        <f t="shared" si="132"/>
        <v>#VALUE!</v>
      </c>
      <c r="O4236" t="e">
        <f t="shared" si="133"/>
        <v>#VALUE!</v>
      </c>
      <c r="P4236" t="e">
        <f>IF(D4236&lt;&gt;"",VLOOKUP(D4236,Projects!B:C,2,0),"")</f>
        <v>#VALUE!</v>
      </c>
    </row>
    <row r="4237" spans="1:16" x14ac:dyDescent="0.25">
      <c r="A4237" t="e">
        <f>UPPER(IF(AND(TimeSpend[[#This Row],[Personnel number]]&lt;&gt;"",TimeSpend[[#This Row],[Date]]&lt;&gt;""),TimeSpend[[#This Row],[Personnel number]],""))</f>
        <v>#VALUE!</v>
      </c>
      <c r="B4237" s="85" t="e">
        <f>IF(AND(TimeSpend[[#This Row],[Personnel number]]&lt;&gt;"",TimeSpend[[#This Row],[Date]]&lt;&gt;""),TEXT(TimeSpend[[#This Row],[Date]],"[$-409]yyyyMMdd"),"")</f>
        <v>#VALUE!</v>
      </c>
      <c r="C4237" s="33" t="e">
        <f>IF(AND(TimeSpend[[#This Row],[Personnel number]]&lt;&gt;"",TimeSpend[[#This Row],[Date]]&lt;&gt;""),SUBSTITUTE(TimeSpend[[#This Row],[Hours]],",","."),"")</f>
        <v>#VALUE!</v>
      </c>
      <c r="D4237" t="e">
        <f>IF(AND(TimeSpend[[#This Row],[Personnel number]]&lt;&gt;"",TimeSpend[[#This Row],[Date]]&lt;&gt;""),TimeSpend[[#This Row],[Network]],"")</f>
        <v>#VALUE!</v>
      </c>
      <c r="E4237" t="e">
        <f>IF(AND(TimeSpend[[#This Row],[Personnel number]]&lt;&gt;"",TimeSpend[[#This Row],[Date]]&lt;&gt;""),TimeSpend[[#This Row],[Network Description]],"")</f>
        <v>#VALUE!</v>
      </c>
      <c r="F4237" t="e">
        <f>IF(AND(TimeSpend[[#This Row],[Personnel number]]&lt;&gt;"",TimeSpend[[#This Row],[Date]]&lt;&gt;""),TimeSpend[[#This Row],[Activity]],"")</f>
        <v>#VALUE!</v>
      </c>
      <c r="G4237" t="e">
        <f>IF(AND(TimeSpend[[#This Row],[Personnel number]]&lt;&gt;"",TimeSpend[[#This Row],[Date]]&lt;&gt;""),TimeSpend[[#This Row],[Activity description]],"")</f>
        <v>#VALUE!</v>
      </c>
      <c r="H4237" s="36" t="e">
        <f>IF(AND(TimeSpend[[#This Row],[Personnel number]]&lt;&gt;"",TimeSpend[[#This Row],[Date]]&lt;&gt;""),TimeSpend[[#This Row],[Start Time]],"")</f>
        <v>#VALUE!</v>
      </c>
      <c r="I4237" s="36" t="e">
        <f>IF(AND(TimeSpend[[#This Row],[Personnel number]]&lt;&gt;"",TimeSpend[[#This Row],[Date]]&lt;&gt;""),TimeSpend[[#This Row],[End Time]],"")</f>
        <v>#VALUE!</v>
      </c>
      <c r="J4237" t="e">
        <f>IF(AND(TimeSpend[[#This Row],[Personnel number]]&lt;&gt;"",TimeSpend[[#This Row],[Date]]&lt;&gt;""),TimeSpend[[#This Row],[Location]],"")</f>
        <v>#VALUE!</v>
      </c>
      <c r="K4237" t="e">
        <f>IF(AND(TimeSpend[[#This Row],[Personnel number]]&lt;&gt;"",TimeSpend[[#This Row],[Date]]&lt;&gt;""),TimeSpend[[#This Row],[Task]],"")</f>
        <v>#VALUE!</v>
      </c>
      <c r="L4237" t="e">
        <f>IF(AND(TimeSpend[[#This Row],[Personnel number]]&lt;&gt;"",TimeSpend[[#This Row],[Date]]&lt;&gt;""),Utilization!$J$2,"")</f>
        <v>#VALUE!</v>
      </c>
      <c r="M4237" t="e">
        <f>IF(AND(TimeSpend[[#This Row],[Personnel number]]&lt;&gt;"",TimeSpend[[#This Row],[Date]]&lt;&gt;""),TimeSpend[[#This Row],[Employee Name]],"")</f>
        <v>#VALUE!</v>
      </c>
      <c r="N4237" t="e">
        <f t="shared" si="132"/>
        <v>#VALUE!</v>
      </c>
      <c r="O4237" t="e">
        <f t="shared" si="133"/>
        <v>#VALUE!</v>
      </c>
      <c r="P4237" t="e">
        <f>IF(D4237&lt;&gt;"",VLOOKUP(D4237,Projects!B:C,2,0),"")</f>
        <v>#VALUE!</v>
      </c>
    </row>
    <row r="4238" spans="1:16" x14ac:dyDescent="0.25">
      <c r="A4238" t="e">
        <f>UPPER(IF(AND(TimeSpend[[#This Row],[Personnel number]]&lt;&gt;"",TimeSpend[[#This Row],[Date]]&lt;&gt;""),TimeSpend[[#This Row],[Personnel number]],""))</f>
        <v>#VALUE!</v>
      </c>
      <c r="B4238" s="85" t="e">
        <f>IF(AND(TimeSpend[[#This Row],[Personnel number]]&lt;&gt;"",TimeSpend[[#This Row],[Date]]&lt;&gt;""),TEXT(TimeSpend[[#This Row],[Date]],"[$-409]yyyyMMdd"),"")</f>
        <v>#VALUE!</v>
      </c>
      <c r="C4238" s="33" t="e">
        <f>IF(AND(TimeSpend[[#This Row],[Personnel number]]&lt;&gt;"",TimeSpend[[#This Row],[Date]]&lt;&gt;""),SUBSTITUTE(TimeSpend[[#This Row],[Hours]],",","."),"")</f>
        <v>#VALUE!</v>
      </c>
      <c r="D4238" t="e">
        <f>IF(AND(TimeSpend[[#This Row],[Personnel number]]&lt;&gt;"",TimeSpend[[#This Row],[Date]]&lt;&gt;""),TimeSpend[[#This Row],[Network]],"")</f>
        <v>#VALUE!</v>
      </c>
      <c r="E4238" t="e">
        <f>IF(AND(TimeSpend[[#This Row],[Personnel number]]&lt;&gt;"",TimeSpend[[#This Row],[Date]]&lt;&gt;""),TimeSpend[[#This Row],[Network Description]],"")</f>
        <v>#VALUE!</v>
      </c>
      <c r="F4238" t="e">
        <f>IF(AND(TimeSpend[[#This Row],[Personnel number]]&lt;&gt;"",TimeSpend[[#This Row],[Date]]&lt;&gt;""),TimeSpend[[#This Row],[Activity]],"")</f>
        <v>#VALUE!</v>
      </c>
      <c r="G4238" t="e">
        <f>IF(AND(TimeSpend[[#This Row],[Personnel number]]&lt;&gt;"",TimeSpend[[#This Row],[Date]]&lt;&gt;""),TimeSpend[[#This Row],[Activity description]],"")</f>
        <v>#VALUE!</v>
      </c>
      <c r="H4238" s="36" t="e">
        <f>IF(AND(TimeSpend[[#This Row],[Personnel number]]&lt;&gt;"",TimeSpend[[#This Row],[Date]]&lt;&gt;""),TimeSpend[[#This Row],[Start Time]],"")</f>
        <v>#VALUE!</v>
      </c>
      <c r="I4238" s="36" t="e">
        <f>IF(AND(TimeSpend[[#This Row],[Personnel number]]&lt;&gt;"",TimeSpend[[#This Row],[Date]]&lt;&gt;""),TimeSpend[[#This Row],[End Time]],"")</f>
        <v>#VALUE!</v>
      </c>
      <c r="J4238" t="e">
        <f>IF(AND(TimeSpend[[#This Row],[Personnel number]]&lt;&gt;"",TimeSpend[[#This Row],[Date]]&lt;&gt;""),TimeSpend[[#This Row],[Location]],"")</f>
        <v>#VALUE!</v>
      </c>
      <c r="K4238" t="e">
        <f>IF(AND(TimeSpend[[#This Row],[Personnel number]]&lt;&gt;"",TimeSpend[[#This Row],[Date]]&lt;&gt;""),TimeSpend[[#This Row],[Task]],"")</f>
        <v>#VALUE!</v>
      </c>
      <c r="L4238" t="e">
        <f>IF(AND(TimeSpend[[#This Row],[Personnel number]]&lt;&gt;"",TimeSpend[[#This Row],[Date]]&lt;&gt;""),Utilization!$J$2,"")</f>
        <v>#VALUE!</v>
      </c>
      <c r="M4238" t="e">
        <f>IF(AND(TimeSpend[[#This Row],[Personnel number]]&lt;&gt;"",TimeSpend[[#This Row],[Date]]&lt;&gt;""),TimeSpend[[#This Row],[Employee Name]],"")</f>
        <v>#VALUE!</v>
      </c>
      <c r="N4238" t="e">
        <f t="shared" si="132"/>
        <v>#VALUE!</v>
      </c>
      <c r="O4238" t="e">
        <f t="shared" si="133"/>
        <v>#VALUE!</v>
      </c>
      <c r="P4238" t="e">
        <f>IF(D4238&lt;&gt;"",VLOOKUP(D4238,Projects!B:C,2,0),"")</f>
        <v>#VALUE!</v>
      </c>
    </row>
    <row r="4239" spans="1:16" x14ac:dyDescent="0.25">
      <c r="A4239" t="e">
        <f>UPPER(IF(AND(TimeSpend[[#This Row],[Personnel number]]&lt;&gt;"",TimeSpend[[#This Row],[Date]]&lt;&gt;""),TimeSpend[[#This Row],[Personnel number]],""))</f>
        <v>#VALUE!</v>
      </c>
      <c r="B4239" s="85" t="e">
        <f>IF(AND(TimeSpend[[#This Row],[Personnel number]]&lt;&gt;"",TimeSpend[[#This Row],[Date]]&lt;&gt;""),TEXT(TimeSpend[[#This Row],[Date]],"[$-409]yyyyMMdd"),"")</f>
        <v>#VALUE!</v>
      </c>
      <c r="C4239" s="33" t="e">
        <f>IF(AND(TimeSpend[[#This Row],[Personnel number]]&lt;&gt;"",TimeSpend[[#This Row],[Date]]&lt;&gt;""),SUBSTITUTE(TimeSpend[[#This Row],[Hours]],",","."),"")</f>
        <v>#VALUE!</v>
      </c>
      <c r="D4239" t="e">
        <f>IF(AND(TimeSpend[[#This Row],[Personnel number]]&lt;&gt;"",TimeSpend[[#This Row],[Date]]&lt;&gt;""),TimeSpend[[#This Row],[Network]],"")</f>
        <v>#VALUE!</v>
      </c>
      <c r="E4239" t="e">
        <f>IF(AND(TimeSpend[[#This Row],[Personnel number]]&lt;&gt;"",TimeSpend[[#This Row],[Date]]&lt;&gt;""),TimeSpend[[#This Row],[Network Description]],"")</f>
        <v>#VALUE!</v>
      </c>
      <c r="F4239" t="e">
        <f>IF(AND(TimeSpend[[#This Row],[Personnel number]]&lt;&gt;"",TimeSpend[[#This Row],[Date]]&lt;&gt;""),TimeSpend[[#This Row],[Activity]],"")</f>
        <v>#VALUE!</v>
      </c>
      <c r="G4239" t="e">
        <f>IF(AND(TimeSpend[[#This Row],[Personnel number]]&lt;&gt;"",TimeSpend[[#This Row],[Date]]&lt;&gt;""),TimeSpend[[#This Row],[Activity description]],"")</f>
        <v>#VALUE!</v>
      </c>
      <c r="H4239" s="36" t="e">
        <f>IF(AND(TimeSpend[[#This Row],[Personnel number]]&lt;&gt;"",TimeSpend[[#This Row],[Date]]&lt;&gt;""),TimeSpend[[#This Row],[Start Time]],"")</f>
        <v>#VALUE!</v>
      </c>
      <c r="I4239" s="36" t="e">
        <f>IF(AND(TimeSpend[[#This Row],[Personnel number]]&lt;&gt;"",TimeSpend[[#This Row],[Date]]&lt;&gt;""),TimeSpend[[#This Row],[End Time]],"")</f>
        <v>#VALUE!</v>
      </c>
      <c r="J4239" t="e">
        <f>IF(AND(TimeSpend[[#This Row],[Personnel number]]&lt;&gt;"",TimeSpend[[#This Row],[Date]]&lt;&gt;""),TimeSpend[[#This Row],[Location]],"")</f>
        <v>#VALUE!</v>
      </c>
      <c r="K4239" t="e">
        <f>IF(AND(TimeSpend[[#This Row],[Personnel number]]&lt;&gt;"",TimeSpend[[#This Row],[Date]]&lt;&gt;""),TimeSpend[[#This Row],[Task]],"")</f>
        <v>#VALUE!</v>
      </c>
      <c r="L4239" t="e">
        <f>IF(AND(TimeSpend[[#This Row],[Personnel number]]&lt;&gt;"",TimeSpend[[#This Row],[Date]]&lt;&gt;""),Utilization!$J$2,"")</f>
        <v>#VALUE!</v>
      </c>
      <c r="M4239" t="e">
        <f>IF(AND(TimeSpend[[#This Row],[Personnel number]]&lt;&gt;"",TimeSpend[[#This Row],[Date]]&lt;&gt;""),TimeSpend[[#This Row],[Employee Name]],"")</f>
        <v>#VALUE!</v>
      </c>
      <c r="N4239" t="e">
        <f t="shared" si="132"/>
        <v>#VALUE!</v>
      </c>
      <c r="O4239" t="e">
        <f t="shared" si="133"/>
        <v>#VALUE!</v>
      </c>
      <c r="P4239" t="e">
        <f>IF(D4239&lt;&gt;"",VLOOKUP(D4239,Projects!B:C,2,0),"")</f>
        <v>#VALUE!</v>
      </c>
    </row>
    <row r="4240" spans="1:16" x14ac:dyDescent="0.25">
      <c r="A4240" t="e">
        <f>UPPER(IF(AND(TimeSpend[[#This Row],[Personnel number]]&lt;&gt;"",TimeSpend[[#This Row],[Date]]&lt;&gt;""),TimeSpend[[#This Row],[Personnel number]],""))</f>
        <v>#VALUE!</v>
      </c>
      <c r="B4240" s="85" t="e">
        <f>IF(AND(TimeSpend[[#This Row],[Personnel number]]&lt;&gt;"",TimeSpend[[#This Row],[Date]]&lt;&gt;""),TEXT(TimeSpend[[#This Row],[Date]],"[$-409]yyyyMMdd"),"")</f>
        <v>#VALUE!</v>
      </c>
      <c r="C4240" s="33" t="e">
        <f>IF(AND(TimeSpend[[#This Row],[Personnel number]]&lt;&gt;"",TimeSpend[[#This Row],[Date]]&lt;&gt;""),SUBSTITUTE(TimeSpend[[#This Row],[Hours]],",","."),"")</f>
        <v>#VALUE!</v>
      </c>
      <c r="D4240" t="e">
        <f>IF(AND(TimeSpend[[#This Row],[Personnel number]]&lt;&gt;"",TimeSpend[[#This Row],[Date]]&lt;&gt;""),TimeSpend[[#This Row],[Network]],"")</f>
        <v>#VALUE!</v>
      </c>
      <c r="E4240" t="e">
        <f>IF(AND(TimeSpend[[#This Row],[Personnel number]]&lt;&gt;"",TimeSpend[[#This Row],[Date]]&lt;&gt;""),TimeSpend[[#This Row],[Network Description]],"")</f>
        <v>#VALUE!</v>
      </c>
      <c r="F4240" t="e">
        <f>IF(AND(TimeSpend[[#This Row],[Personnel number]]&lt;&gt;"",TimeSpend[[#This Row],[Date]]&lt;&gt;""),TimeSpend[[#This Row],[Activity]],"")</f>
        <v>#VALUE!</v>
      </c>
      <c r="G4240" t="e">
        <f>IF(AND(TimeSpend[[#This Row],[Personnel number]]&lt;&gt;"",TimeSpend[[#This Row],[Date]]&lt;&gt;""),TimeSpend[[#This Row],[Activity description]],"")</f>
        <v>#VALUE!</v>
      </c>
      <c r="H4240" s="36" t="e">
        <f>IF(AND(TimeSpend[[#This Row],[Personnel number]]&lt;&gt;"",TimeSpend[[#This Row],[Date]]&lt;&gt;""),TimeSpend[[#This Row],[Start Time]],"")</f>
        <v>#VALUE!</v>
      </c>
      <c r="I4240" s="36" t="e">
        <f>IF(AND(TimeSpend[[#This Row],[Personnel number]]&lt;&gt;"",TimeSpend[[#This Row],[Date]]&lt;&gt;""),TimeSpend[[#This Row],[End Time]],"")</f>
        <v>#VALUE!</v>
      </c>
      <c r="J4240" t="e">
        <f>IF(AND(TimeSpend[[#This Row],[Personnel number]]&lt;&gt;"",TimeSpend[[#This Row],[Date]]&lt;&gt;""),TimeSpend[[#This Row],[Location]],"")</f>
        <v>#VALUE!</v>
      </c>
      <c r="K4240" t="e">
        <f>IF(AND(TimeSpend[[#This Row],[Personnel number]]&lt;&gt;"",TimeSpend[[#This Row],[Date]]&lt;&gt;""),TimeSpend[[#This Row],[Task]],"")</f>
        <v>#VALUE!</v>
      </c>
      <c r="L4240" t="e">
        <f>IF(AND(TimeSpend[[#This Row],[Personnel number]]&lt;&gt;"",TimeSpend[[#This Row],[Date]]&lt;&gt;""),Utilization!$J$2,"")</f>
        <v>#VALUE!</v>
      </c>
      <c r="M4240" t="e">
        <f>IF(AND(TimeSpend[[#This Row],[Personnel number]]&lt;&gt;"",TimeSpend[[#This Row],[Date]]&lt;&gt;""),TimeSpend[[#This Row],[Employee Name]],"")</f>
        <v>#VALUE!</v>
      </c>
      <c r="N4240" t="e">
        <f t="shared" si="132"/>
        <v>#VALUE!</v>
      </c>
      <c r="O4240" t="e">
        <f t="shared" si="133"/>
        <v>#VALUE!</v>
      </c>
      <c r="P4240" t="e">
        <f>IF(D4240&lt;&gt;"",VLOOKUP(D4240,Projects!B:C,2,0),"")</f>
        <v>#VALUE!</v>
      </c>
    </row>
    <row r="4241" spans="1:16" x14ac:dyDescent="0.25">
      <c r="A4241" t="e">
        <f>UPPER(IF(AND(TimeSpend[[#This Row],[Personnel number]]&lt;&gt;"",TimeSpend[[#This Row],[Date]]&lt;&gt;""),TimeSpend[[#This Row],[Personnel number]],""))</f>
        <v>#VALUE!</v>
      </c>
      <c r="B4241" s="85" t="e">
        <f>IF(AND(TimeSpend[[#This Row],[Personnel number]]&lt;&gt;"",TimeSpend[[#This Row],[Date]]&lt;&gt;""),TEXT(TimeSpend[[#This Row],[Date]],"[$-409]yyyyMMdd"),"")</f>
        <v>#VALUE!</v>
      </c>
      <c r="C4241" s="33" t="e">
        <f>IF(AND(TimeSpend[[#This Row],[Personnel number]]&lt;&gt;"",TimeSpend[[#This Row],[Date]]&lt;&gt;""),SUBSTITUTE(TimeSpend[[#This Row],[Hours]],",","."),"")</f>
        <v>#VALUE!</v>
      </c>
      <c r="D4241" t="e">
        <f>IF(AND(TimeSpend[[#This Row],[Personnel number]]&lt;&gt;"",TimeSpend[[#This Row],[Date]]&lt;&gt;""),TimeSpend[[#This Row],[Network]],"")</f>
        <v>#VALUE!</v>
      </c>
      <c r="E4241" t="e">
        <f>IF(AND(TimeSpend[[#This Row],[Personnel number]]&lt;&gt;"",TimeSpend[[#This Row],[Date]]&lt;&gt;""),TimeSpend[[#This Row],[Network Description]],"")</f>
        <v>#VALUE!</v>
      </c>
      <c r="F4241" t="e">
        <f>IF(AND(TimeSpend[[#This Row],[Personnel number]]&lt;&gt;"",TimeSpend[[#This Row],[Date]]&lt;&gt;""),TimeSpend[[#This Row],[Activity]],"")</f>
        <v>#VALUE!</v>
      </c>
      <c r="G4241" t="e">
        <f>IF(AND(TimeSpend[[#This Row],[Personnel number]]&lt;&gt;"",TimeSpend[[#This Row],[Date]]&lt;&gt;""),TimeSpend[[#This Row],[Activity description]],"")</f>
        <v>#VALUE!</v>
      </c>
      <c r="H4241" s="36" t="e">
        <f>IF(AND(TimeSpend[[#This Row],[Personnel number]]&lt;&gt;"",TimeSpend[[#This Row],[Date]]&lt;&gt;""),TimeSpend[[#This Row],[Start Time]],"")</f>
        <v>#VALUE!</v>
      </c>
      <c r="I4241" s="36" t="e">
        <f>IF(AND(TimeSpend[[#This Row],[Personnel number]]&lt;&gt;"",TimeSpend[[#This Row],[Date]]&lt;&gt;""),TimeSpend[[#This Row],[End Time]],"")</f>
        <v>#VALUE!</v>
      </c>
      <c r="J4241" t="e">
        <f>IF(AND(TimeSpend[[#This Row],[Personnel number]]&lt;&gt;"",TimeSpend[[#This Row],[Date]]&lt;&gt;""),TimeSpend[[#This Row],[Location]],"")</f>
        <v>#VALUE!</v>
      </c>
      <c r="K4241" t="e">
        <f>IF(AND(TimeSpend[[#This Row],[Personnel number]]&lt;&gt;"",TimeSpend[[#This Row],[Date]]&lt;&gt;""),TimeSpend[[#This Row],[Task]],"")</f>
        <v>#VALUE!</v>
      </c>
      <c r="L4241" t="e">
        <f>IF(AND(TimeSpend[[#This Row],[Personnel number]]&lt;&gt;"",TimeSpend[[#This Row],[Date]]&lt;&gt;""),Utilization!$J$2,"")</f>
        <v>#VALUE!</v>
      </c>
      <c r="M4241" t="e">
        <f>IF(AND(TimeSpend[[#This Row],[Personnel number]]&lt;&gt;"",TimeSpend[[#This Row],[Date]]&lt;&gt;""),TimeSpend[[#This Row],[Employee Name]],"")</f>
        <v>#VALUE!</v>
      </c>
      <c r="N4241" t="e">
        <f t="shared" si="132"/>
        <v>#VALUE!</v>
      </c>
      <c r="O4241" t="e">
        <f t="shared" si="133"/>
        <v>#VALUE!</v>
      </c>
      <c r="P4241" t="e">
        <f>IF(D4241&lt;&gt;"",VLOOKUP(D4241,Projects!B:C,2,0),"")</f>
        <v>#VALUE!</v>
      </c>
    </row>
    <row r="4242" spans="1:16" x14ac:dyDescent="0.25">
      <c r="A4242" t="e">
        <f>UPPER(IF(AND(TimeSpend[[#This Row],[Personnel number]]&lt;&gt;"",TimeSpend[[#This Row],[Date]]&lt;&gt;""),TimeSpend[[#This Row],[Personnel number]],""))</f>
        <v>#VALUE!</v>
      </c>
      <c r="B4242" s="85" t="e">
        <f>IF(AND(TimeSpend[[#This Row],[Personnel number]]&lt;&gt;"",TimeSpend[[#This Row],[Date]]&lt;&gt;""),TEXT(TimeSpend[[#This Row],[Date]],"[$-409]yyyyMMdd"),"")</f>
        <v>#VALUE!</v>
      </c>
      <c r="C4242" s="33" t="e">
        <f>IF(AND(TimeSpend[[#This Row],[Personnel number]]&lt;&gt;"",TimeSpend[[#This Row],[Date]]&lt;&gt;""),SUBSTITUTE(TimeSpend[[#This Row],[Hours]],",","."),"")</f>
        <v>#VALUE!</v>
      </c>
      <c r="D4242" t="e">
        <f>IF(AND(TimeSpend[[#This Row],[Personnel number]]&lt;&gt;"",TimeSpend[[#This Row],[Date]]&lt;&gt;""),TimeSpend[[#This Row],[Network]],"")</f>
        <v>#VALUE!</v>
      </c>
      <c r="E4242" t="e">
        <f>IF(AND(TimeSpend[[#This Row],[Personnel number]]&lt;&gt;"",TimeSpend[[#This Row],[Date]]&lt;&gt;""),TimeSpend[[#This Row],[Network Description]],"")</f>
        <v>#VALUE!</v>
      </c>
      <c r="F4242" t="e">
        <f>IF(AND(TimeSpend[[#This Row],[Personnel number]]&lt;&gt;"",TimeSpend[[#This Row],[Date]]&lt;&gt;""),TimeSpend[[#This Row],[Activity]],"")</f>
        <v>#VALUE!</v>
      </c>
      <c r="G4242" t="e">
        <f>IF(AND(TimeSpend[[#This Row],[Personnel number]]&lt;&gt;"",TimeSpend[[#This Row],[Date]]&lt;&gt;""),TimeSpend[[#This Row],[Activity description]],"")</f>
        <v>#VALUE!</v>
      </c>
      <c r="H4242" s="36" t="e">
        <f>IF(AND(TimeSpend[[#This Row],[Personnel number]]&lt;&gt;"",TimeSpend[[#This Row],[Date]]&lt;&gt;""),TimeSpend[[#This Row],[Start Time]],"")</f>
        <v>#VALUE!</v>
      </c>
      <c r="I4242" s="36" t="e">
        <f>IF(AND(TimeSpend[[#This Row],[Personnel number]]&lt;&gt;"",TimeSpend[[#This Row],[Date]]&lt;&gt;""),TimeSpend[[#This Row],[End Time]],"")</f>
        <v>#VALUE!</v>
      </c>
      <c r="J4242" t="e">
        <f>IF(AND(TimeSpend[[#This Row],[Personnel number]]&lt;&gt;"",TimeSpend[[#This Row],[Date]]&lt;&gt;""),TimeSpend[[#This Row],[Location]],"")</f>
        <v>#VALUE!</v>
      </c>
      <c r="K4242" t="e">
        <f>IF(AND(TimeSpend[[#This Row],[Personnel number]]&lt;&gt;"",TimeSpend[[#This Row],[Date]]&lt;&gt;""),TimeSpend[[#This Row],[Task]],"")</f>
        <v>#VALUE!</v>
      </c>
      <c r="L4242" t="e">
        <f>IF(AND(TimeSpend[[#This Row],[Personnel number]]&lt;&gt;"",TimeSpend[[#This Row],[Date]]&lt;&gt;""),Utilization!$J$2,"")</f>
        <v>#VALUE!</v>
      </c>
      <c r="M4242" t="e">
        <f>IF(AND(TimeSpend[[#This Row],[Personnel number]]&lt;&gt;"",TimeSpend[[#This Row],[Date]]&lt;&gt;""),TimeSpend[[#This Row],[Employee Name]],"")</f>
        <v>#VALUE!</v>
      </c>
      <c r="N4242" t="e">
        <f t="shared" si="132"/>
        <v>#VALUE!</v>
      </c>
      <c r="O4242" t="e">
        <f t="shared" si="133"/>
        <v>#VALUE!</v>
      </c>
      <c r="P4242" t="e">
        <f>IF(D4242&lt;&gt;"",VLOOKUP(D4242,Projects!B:C,2,0),"")</f>
        <v>#VALUE!</v>
      </c>
    </row>
    <row r="4243" spans="1:16" x14ac:dyDescent="0.25">
      <c r="A4243" t="e">
        <f>UPPER(IF(AND(TimeSpend[[#This Row],[Personnel number]]&lt;&gt;"",TimeSpend[[#This Row],[Date]]&lt;&gt;""),TimeSpend[[#This Row],[Personnel number]],""))</f>
        <v>#VALUE!</v>
      </c>
      <c r="B4243" s="85" t="e">
        <f>IF(AND(TimeSpend[[#This Row],[Personnel number]]&lt;&gt;"",TimeSpend[[#This Row],[Date]]&lt;&gt;""),TEXT(TimeSpend[[#This Row],[Date]],"[$-409]yyyyMMdd"),"")</f>
        <v>#VALUE!</v>
      </c>
      <c r="C4243" s="33" t="e">
        <f>IF(AND(TimeSpend[[#This Row],[Personnel number]]&lt;&gt;"",TimeSpend[[#This Row],[Date]]&lt;&gt;""),SUBSTITUTE(TimeSpend[[#This Row],[Hours]],",","."),"")</f>
        <v>#VALUE!</v>
      </c>
      <c r="D4243" t="e">
        <f>IF(AND(TimeSpend[[#This Row],[Personnel number]]&lt;&gt;"",TimeSpend[[#This Row],[Date]]&lt;&gt;""),TimeSpend[[#This Row],[Network]],"")</f>
        <v>#VALUE!</v>
      </c>
      <c r="E4243" t="e">
        <f>IF(AND(TimeSpend[[#This Row],[Personnel number]]&lt;&gt;"",TimeSpend[[#This Row],[Date]]&lt;&gt;""),TimeSpend[[#This Row],[Network Description]],"")</f>
        <v>#VALUE!</v>
      </c>
      <c r="F4243" t="e">
        <f>IF(AND(TimeSpend[[#This Row],[Personnel number]]&lt;&gt;"",TimeSpend[[#This Row],[Date]]&lt;&gt;""),TimeSpend[[#This Row],[Activity]],"")</f>
        <v>#VALUE!</v>
      </c>
      <c r="G4243" t="e">
        <f>IF(AND(TimeSpend[[#This Row],[Personnel number]]&lt;&gt;"",TimeSpend[[#This Row],[Date]]&lt;&gt;""),TimeSpend[[#This Row],[Activity description]],"")</f>
        <v>#VALUE!</v>
      </c>
      <c r="H4243" s="36" t="e">
        <f>IF(AND(TimeSpend[[#This Row],[Personnel number]]&lt;&gt;"",TimeSpend[[#This Row],[Date]]&lt;&gt;""),TimeSpend[[#This Row],[Start Time]],"")</f>
        <v>#VALUE!</v>
      </c>
      <c r="I4243" s="36" t="e">
        <f>IF(AND(TimeSpend[[#This Row],[Personnel number]]&lt;&gt;"",TimeSpend[[#This Row],[Date]]&lt;&gt;""),TimeSpend[[#This Row],[End Time]],"")</f>
        <v>#VALUE!</v>
      </c>
      <c r="J4243" t="e">
        <f>IF(AND(TimeSpend[[#This Row],[Personnel number]]&lt;&gt;"",TimeSpend[[#This Row],[Date]]&lt;&gt;""),TimeSpend[[#This Row],[Location]],"")</f>
        <v>#VALUE!</v>
      </c>
      <c r="K4243" t="e">
        <f>IF(AND(TimeSpend[[#This Row],[Personnel number]]&lt;&gt;"",TimeSpend[[#This Row],[Date]]&lt;&gt;""),TimeSpend[[#This Row],[Task]],"")</f>
        <v>#VALUE!</v>
      </c>
      <c r="L4243" t="e">
        <f>IF(AND(TimeSpend[[#This Row],[Personnel number]]&lt;&gt;"",TimeSpend[[#This Row],[Date]]&lt;&gt;""),Utilization!$J$2,"")</f>
        <v>#VALUE!</v>
      </c>
      <c r="M4243" t="e">
        <f>IF(AND(TimeSpend[[#This Row],[Personnel number]]&lt;&gt;"",TimeSpend[[#This Row],[Date]]&lt;&gt;""),TimeSpend[[#This Row],[Employee Name]],"")</f>
        <v>#VALUE!</v>
      </c>
      <c r="N4243" t="e">
        <f t="shared" si="132"/>
        <v>#VALUE!</v>
      </c>
      <c r="O4243" t="e">
        <f t="shared" si="133"/>
        <v>#VALUE!</v>
      </c>
      <c r="P4243" t="e">
        <f>IF(D4243&lt;&gt;"",VLOOKUP(D4243,Projects!B:C,2,0),"")</f>
        <v>#VALUE!</v>
      </c>
    </row>
    <row r="4244" spans="1:16" x14ac:dyDescent="0.25">
      <c r="A4244" t="e">
        <f>UPPER(IF(AND(TimeSpend[[#This Row],[Personnel number]]&lt;&gt;"",TimeSpend[[#This Row],[Date]]&lt;&gt;""),TimeSpend[[#This Row],[Personnel number]],""))</f>
        <v>#VALUE!</v>
      </c>
      <c r="B4244" s="85" t="e">
        <f>IF(AND(TimeSpend[[#This Row],[Personnel number]]&lt;&gt;"",TimeSpend[[#This Row],[Date]]&lt;&gt;""),TEXT(TimeSpend[[#This Row],[Date]],"[$-409]yyyyMMdd"),"")</f>
        <v>#VALUE!</v>
      </c>
      <c r="C4244" s="33" t="e">
        <f>IF(AND(TimeSpend[[#This Row],[Personnel number]]&lt;&gt;"",TimeSpend[[#This Row],[Date]]&lt;&gt;""),SUBSTITUTE(TimeSpend[[#This Row],[Hours]],",","."),"")</f>
        <v>#VALUE!</v>
      </c>
      <c r="D4244" t="e">
        <f>IF(AND(TimeSpend[[#This Row],[Personnel number]]&lt;&gt;"",TimeSpend[[#This Row],[Date]]&lt;&gt;""),TimeSpend[[#This Row],[Network]],"")</f>
        <v>#VALUE!</v>
      </c>
      <c r="E4244" t="e">
        <f>IF(AND(TimeSpend[[#This Row],[Personnel number]]&lt;&gt;"",TimeSpend[[#This Row],[Date]]&lt;&gt;""),TimeSpend[[#This Row],[Network Description]],"")</f>
        <v>#VALUE!</v>
      </c>
      <c r="F4244" t="e">
        <f>IF(AND(TimeSpend[[#This Row],[Personnel number]]&lt;&gt;"",TimeSpend[[#This Row],[Date]]&lt;&gt;""),TimeSpend[[#This Row],[Activity]],"")</f>
        <v>#VALUE!</v>
      </c>
      <c r="G4244" t="e">
        <f>IF(AND(TimeSpend[[#This Row],[Personnel number]]&lt;&gt;"",TimeSpend[[#This Row],[Date]]&lt;&gt;""),TimeSpend[[#This Row],[Activity description]],"")</f>
        <v>#VALUE!</v>
      </c>
      <c r="H4244" s="36" t="e">
        <f>IF(AND(TimeSpend[[#This Row],[Personnel number]]&lt;&gt;"",TimeSpend[[#This Row],[Date]]&lt;&gt;""),TimeSpend[[#This Row],[Start Time]],"")</f>
        <v>#VALUE!</v>
      </c>
      <c r="I4244" s="36" t="e">
        <f>IF(AND(TimeSpend[[#This Row],[Personnel number]]&lt;&gt;"",TimeSpend[[#This Row],[Date]]&lt;&gt;""),TimeSpend[[#This Row],[End Time]],"")</f>
        <v>#VALUE!</v>
      </c>
      <c r="J4244" t="e">
        <f>IF(AND(TimeSpend[[#This Row],[Personnel number]]&lt;&gt;"",TimeSpend[[#This Row],[Date]]&lt;&gt;""),TimeSpend[[#This Row],[Location]],"")</f>
        <v>#VALUE!</v>
      </c>
      <c r="K4244" t="e">
        <f>IF(AND(TimeSpend[[#This Row],[Personnel number]]&lt;&gt;"",TimeSpend[[#This Row],[Date]]&lt;&gt;""),TimeSpend[[#This Row],[Task]],"")</f>
        <v>#VALUE!</v>
      </c>
      <c r="L4244" t="e">
        <f>IF(AND(TimeSpend[[#This Row],[Personnel number]]&lt;&gt;"",TimeSpend[[#This Row],[Date]]&lt;&gt;""),Utilization!$J$2,"")</f>
        <v>#VALUE!</v>
      </c>
      <c r="M4244" t="e">
        <f>IF(AND(TimeSpend[[#This Row],[Personnel number]]&lt;&gt;"",TimeSpend[[#This Row],[Date]]&lt;&gt;""),TimeSpend[[#This Row],[Employee Name]],"")</f>
        <v>#VALUE!</v>
      </c>
      <c r="N4244" t="e">
        <f t="shared" si="132"/>
        <v>#VALUE!</v>
      </c>
      <c r="O4244" t="e">
        <f t="shared" si="133"/>
        <v>#VALUE!</v>
      </c>
      <c r="P4244" t="e">
        <f>IF(D4244&lt;&gt;"",VLOOKUP(D4244,Projects!B:C,2,0),"")</f>
        <v>#VALUE!</v>
      </c>
    </row>
    <row r="4245" spans="1:16" x14ac:dyDescent="0.25">
      <c r="A4245" t="e">
        <f>UPPER(IF(AND(TimeSpend[[#This Row],[Personnel number]]&lt;&gt;"",TimeSpend[[#This Row],[Date]]&lt;&gt;""),TimeSpend[[#This Row],[Personnel number]],""))</f>
        <v>#VALUE!</v>
      </c>
      <c r="B4245" s="85" t="e">
        <f>IF(AND(TimeSpend[[#This Row],[Personnel number]]&lt;&gt;"",TimeSpend[[#This Row],[Date]]&lt;&gt;""),TEXT(TimeSpend[[#This Row],[Date]],"[$-409]yyyyMMdd"),"")</f>
        <v>#VALUE!</v>
      </c>
      <c r="C4245" s="33" t="e">
        <f>IF(AND(TimeSpend[[#This Row],[Personnel number]]&lt;&gt;"",TimeSpend[[#This Row],[Date]]&lt;&gt;""),SUBSTITUTE(TimeSpend[[#This Row],[Hours]],",","."),"")</f>
        <v>#VALUE!</v>
      </c>
      <c r="D4245" t="e">
        <f>IF(AND(TimeSpend[[#This Row],[Personnel number]]&lt;&gt;"",TimeSpend[[#This Row],[Date]]&lt;&gt;""),TimeSpend[[#This Row],[Network]],"")</f>
        <v>#VALUE!</v>
      </c>
      <c r="E4245" t="e">
        <f>IF(AND(TimeSpend[[#This Row],[Personnel number]]&lt;&gt;"",TimeSpend[[#This Row],[Date]]&lt;&gt;""),TimeSpend[[#This Row],[Network Description]],"")</f>
        <v>#VALUE!</v>
      </c>
      <c r="F4245" t="e">
        <f>IF(AND(TimeSpend[[#This Row],[Personnel number]]&lt;&gt;"",TimeSpend[[#This Row],[Date]]&lt;&gt;""),TimeSpend[[#This Row],[Activity]],"")</f>
        <v>#VALUE!</v>
      </c>
      <c r="G4245" t="e">
        <f>IF(AND(TimeSpend[[#This Row],[Personnel number]]&lt;&gt;"",TimeSpend[[#This Row],[Date]]&lt;&gt;""),TimeSpend[[#This Row],[Activity description]],"")</f>
        <v>#VALUE!</v>
      </c>
      <c r="H4245" s="36" t="e">
        <f>IF(AND(TimeSpend[[#This Row],[Personnel number]]&lt;&gt;"",TimeSpend[[#This Row],[Date]]&lt;&gt;""),TimeSpend[[#This Row],[Start Time]],"")</f>
        <v>#VALUE!</v>
      </c>
      <c r="I4245" s="36" t="e">
        <f>IF(AND(TimeSpend[[#This Row],[Personnel number]]&lt;&gt;"",TimeSpend[[#This Row],[Date]]&lt;&gt;""),TimeSpend[[#This Row],[End Time]],"")</f>
        <v>#VALUE!</v>
      </c>
      <c r="J4245" t="e">
        <f>IF(AND(TimeSpend[[#This Row],[Personnel number]]&lt;&gt;"",TimeSpend[[#This Row],[Date]]&lt;&gt;""),TimeSpend[[#This Row],[Location]],"")</f>
        <v>#VALUE!</v>
      </c>
      <c r="K4245" t="e">
        <f>IF(AND(TimeSpend[[#This Row],[Personnel number]]&lt;&gt;"",TimeSpend[[#This Row],[Date]]&lt;&gt;""),TimeSpend[[#This Row],[Task]],"")</f>
        <v>#VALUE!</v>
      </c>
      <c r="L4245" t="e">
        <f>IF(AND(TimeSpend[[#This Row],[Personnel number]]&lt;&gt;"",TimeSpend[[#This Row],[Date]]&lt;&gt;""),Utilization!$J$2,"")</f>
        <v>#VALUE!</v>
      </c>
      <c r="M4245" t="e">
        <f>IF(AND(TimeSpend[[#This Row],[Personnel number]]&lt;&gt;"",TimeSpend[[#This Row],[Date]]&lt;&gt;""),TimeSpend[[#This Row],[Employee Name]],"")</f>
        <v>#VALUE!</v>
      </c>
      <c r="N4245" t="e">
        <f t="shared" si="132"/>
        <v>#VALUE!</v>
      </c>
      <c r="O4245" t="e">
        <f t="shared" si="133"/>
        <v>#VALUE!</v>
      </c>
      <c r="P4245" t="e">
        <f>IF(D4245&lt;&gt;"",VLOOKUP(D4245,Projects!B:C,2,0),"")</f>
        <v>#VALUE!</v>
      </c>
    </row>
    <row r="4246" spans="1:16" x14ac:dyDescent="0.25">
      <c r="A4246" t="e">
        <f>UPPER(IF(AND(TimeSpend[[#This Row],[Personnel number]]&lt;&gt;"",TimeSpend[[#This Row],[Date]]&lt;&gt;""),TimeSpend[[#This Row],[Personnel number]],""))</f>
        <v>#VALUE!</v>
      </c>
      <c r="B4246" s="85" t="e">
        <f>IF(AND(TimeSpend[[#This Row],[Personnel number]]&lt;&gt;"",TimeSpend[[#This Row],[Date]]&lt;&gt;""),TEXT(TimeSpend[[#This Row],[Date]],"[$-409]yyyyMMdd"),"")</f>
        <v>#VALUE!</v>
      </c>
      <c r="C4246" s="33" t="e">
        <f>IF(AND(TimeSpend[[#This Row],[Personnel number]]&lt;&gt;"",TimeSpend[[#This Row],[Date]]&lt;&gt;""),SUBSTITUTE(TimeSpend[[#This Row],[Hours]],",","."),"")</f>
        <v>#VALUE!</v>
      </c>
      <c r="D4246" t="e">
        <f>IF(AND(TimeSpend[[#This Row],[Personnel number]]&lt;&gt;"",TimeSpend[[#This Row],[Date]]&lt;&gt;""),TimeSpend[[#This Row],[Network]],"")</f>
        <v>#VALUE!</v>
      </c>
      <c r="E4246" t="e">
        <f>IF(AND(TimeSpend[[#This Row],[Personnel number]]&lt;&gt;"",TimeSpend[[#This Row],[Date]]&lt;&gt;""),TimeSpend[[#This Row],[Network Description]],"")</f>
        <v>#VALUE!</v>
      </c>
      <c r="F4246" t="e">
        <f>IF(AND(TimeSpend[[#This Row],[Personnel number]]&lt;&gt;"",TimeSpend[[#This Row],[Date]]&lt;&gt;""),TimeSpend[[#This Row],[Activity]],"")</f>
        <v>#VALUE!</v>
      </c>
      <c r="G4246" t="e">
        <f>IF(AND(TimeSpend[[#This Row],[Personnel number]]&lt;&gt;"",TimeSpend[[#This Row],[Date]]&lt;&gt;""),TimeSpend[[#This Row],[Activity description]],"")</f>
        <v>#VALUE!</v>
      </c>
      <c r="H4246" s="36" t="e">
        <f>IF(AND(TimeSpend[[#This Row],[Personnel number]]&lt;&gt;"",TimeSpend[[#This Row],[Date]]&lt;&gt;""),TimeSpend[[#This Row],[Start Time]],"")</f>
        <v>#VALUE!</v>
      </c>
      <c r="I4246" s="36" t="e">
        <f>IF(AND(TimeSpend[[#This Row],[Personnel number]]&lt;&gt;"",TimeSpend[[#This Row],[Date]]&lt;&gt;""),TimeSpend[[#This Row],[End Time]],"")</f>
        <v>#VALUE!</v>
      </c>
      <c r="J4246" t="e">
        <f>IF(AND(TimeSpend[[#This Row],[Personnel number]]&lt;&gt;"",TimeSpend[[#This Row],[Date]]&lt;&gt;""),TimeSpend[[#This Row],[Location]],"")</f>
        <v>#VALUE!</v>
      </c>
      <c r="K4246" t="e">
        <f>IF(AND(TimeSpend[[#This Row],[Personnel number]]&lt;&gt;"",TimeSpend[[#This Row],[Date]]&lt;&gt;""),TimeSpend[[#This Row],[Task]],"")</f>
        <v>#VALUE!</v>
      </c>
      <c r="L4246" t="e">
        <f>IF(AND(TimeSpend[[#This Row],[Personnel number]]&lt;&gt;"",TimeSpend[[#This Row],[Date]]&lt;&gt;""),Utilization!$J$2,"")</f>
        <v>#VALUE!</v>
      </c>
      <c r="M4246" t="e">
        <f>IF(AND(TimeSpend[[#This Row],[Personnel number]]&lt;&gt;"",TimeSpend[[#This Row],[Date]]&lt;&gt;""),TimeSpend[[#This Row],[Employee Name]],"")</f>
        <v>#VALUE!</v>
      </c>
      <c r="N4246" t="e">
        <f t="shared" si="132"/>
        <v>#VALUE!</v>
      </c>
      <c r="O4246" t="e">
        <f t="shared" si="133"/>
        <v>#VALUE!</v>
      </c>
      <c r="P4246" t="e">
        <f>IF(D4246&lt;&gt;"",VLOOKUP(D4246,Projects!B:C,2,0),"")</f>
        <v>#VALUE!</v>
      </c>
    </row>
    <row r="4247" spans="1:16" x14ac:dyDescent="0.25">
      <c r="A4247" t="e">
        <f>UPPER(IF(AND(TimeSpend[[#This Row],[Personnel number]]&lt;&gt;"",TimeSpend[[#This Row],[Date]]&lt;&gt;""),TimeSpend[[#This Row],[Personnel number]],""))</f>
        <v>#VALUE!</v>
      </c>
      <c r="B4247" s="85" t="e">
        <f>IF(AND(TimeSpend[[#This Row],[Personnel number]]&lt;&gt;"",TimeSpend[[#This Row],[Date]]&lt;&gt;""),TEXT(TimeSpend[[#This Row],[Date]],"[$-409]yyyyMMdd"),"")</f>
        <v>#VALUE!</v>
      </c>
      <c r="C4247" s="33" t="e">
        <f>IF(AND(TimeSpend[[#This Row],[Personnel number]]&lt;&gt;"",TimeSpend[[#This Row],[Date]]&lt;&gt;""),SUBSTITUTE(TimeSpend[[#This Row],[Hours]],",","."),"")</f>
        <v>#VALUE!</v>
      </c>
      <c r="D4247" t="e">
        <f>IF(AND(TimeSpend[[#This Row],[Personnel number]]&lt;&gt;"",TimeSpend[[#This Row],[Date]]&lt;&gt;""),TimeSpend[[#This Row],[Network]],"")</f>
        <v>#VALUE!</v>
      </c>
      <c r="E4247" t="e">
        <f>IF(AND(TimeSpend[[#This Row],[Personnel number]]&lt;&gt;"",TimeSpend[[#This Row],[Date]]&lt;&gt;""),TimeSpend[[#This Row],[Network Description]],"")</f>
        <v>#VALUE!</v>
      </c>
      <c r="F4247" t="e">
        <f>IF(AND(TimeSpend[[#This Row],[Personnel number]]&lt;&gt;"",TimeSpend[[#This Row],[Date]]&lt;&gt;""),TimeSpend[[#This Row],[Activity]],"")</f>
        <v>#VALUE!</v>
      </c>
      <c r="G4247" t="e">
        <f>IF(AND(TimeSpend[[#This Row],[Personnel number]]&lt;&gt;"",TimeSpend[[#This Row],[Date]]&lt;&gt;""),TimeSpend[[#This Row],[Activity description]],"")</f>
        <v>#VALUE!</v>
      </c>
      <c r="H4247" s="36" t="e">
        <f>IF(AND(TimeSpend[[#This Row],[Personnel number]]&lt;&gt;"",TimeSpend[[#This Row],[Date]]&lt;&gt;""),TimeSpend[[#This Row],[Start Time]],"")</f>
        <v>#VALUE!</v>
      </c>
      <c r="I4247" s="36" t="e">
        <f>IF(AND(TimeSpend[[#This Row],[Personnel number]]&lt;&gt;"",TimeSpend[[#This Row],[Date]]&lt;&gt;""),TimeSpend[[#This Row],[End Time]],"")</f>
        <v>#VALUE!</v>
      </c>
      <c r="J4247" t="e">
        <f>IF(AND(TimeSpend[[#This Row],[Personnel number]]&lt;&gt;"",TimeSpend[[#This Row],[Date]]&lt;&gt;""),TimeSpend[[#This Row],[Location]],"")</f>
        <v>#VALUE!</v>
      </c>
      <c r="K4247" t="e">
        <f>IF(AND(TimeSpend[[#This Row],[Personnel number]]&lt;&gt;"",TimeSpend[[#This Row],[Date]]&lt;&gt;""),TimeSpend[[#This Row],[Task]],"")</f>
        <v>#VALUE!</v>
      </c>
      <c r="L4247" t="e">
        <f>IF(AND(TimeSpend[[#This Row],[Personnel number]]&lt;&gt;"",TimeSpend[[#This Row],[Date]]&lt;&gt;""),Utilization!$J$2,"")</f>
        <v>#VALUE!</v>
      </c>
      <c r="M4247" t="e">
        <f>IF(AND(TimeSpend[[#This Row],[Personnel number]]&lt;&gt;"",TimeSpend[[#This Row],[Date]]&lt;&gt;""),TimeSpend[[#This Row],[Employee Name]],"")</f>
        <v>#VALUE!</v>
      </c>
      <c r="N4247" t="e">
        <f t="shared" si="132"/>
        <v>#VALUE!</v>
      </c>
      <c r="O4247" t="e">
        <f t="shared" si="133"/>
        <v>#VALUE!</v>
      </c>
      <c r="P4247" t="e">
        <f>IF(D4247&lt;&gt;"",VLOOKUP(D4247,Projects!B:C,2,0),"")</f>
        <v>#VALUE!</v>
      </c>
    </row>
    <row r="4248" spans="1:16" x14ac:dyDescent="0.25">
      <c r="A4248" t="e">
        <f>UPPER(IF(AND(TimeSpend[[#This Row],[Personnel number]]&lt;&gt;"",TimeSpend[[#This Row],[Date]]&lt;&gt;""),TimeSpend[[#This Row],[Personnel number]],""))</f>
        <v>#VALUE!</v>
      </c>
      <c r="B4248" s="85" t="e">
        <f>IF(AND(TimeSpend[[#This Row],[Personnel number]]&lt;&gt;"",TimeSpend[[#This Row],[Date]]&lt;&gt;""),TEXT(TimeSpend[[#This Row],[Date]],"[$-409]yyyyMMdd"),"")</f>
        <v>#VALUE!</v>
      </c>
      <c r="C4248" s="33" t="e">
        <f>IF(AND(TimeSpend[[#This Row],[Personnel number]]&lt;&gt;"",TimeSpend[[#This Row],[Date]]&lt;&gt;""),SUBSTITUTE(TimeSpend[[#This Row],[Hours]],",","."),"")</f>
        <v>#VALUE!</v>
      </c>
      <c r="D4248" t="e">
        <f>IF(AND(TimeSpend[[#This Row],[Personnel number]]&lt;&gt;"",TimeSpend[[#This Row],[Date]]&lt;&gt;""),TimeSpend[[#This Row],[Network]],"")</f>
        <v>#VALUE!</v>
      </c>
      <c r="E4248" t="e">
        <f>IF(AND(TimeSpend[[#This Row],[Personnel number]]&lt;&gt;"",TimeSpend[[#This Row],[Date]]&lt;&gt;""),TimeSpend[[#This Row],[Network Description]],"")</f>
        <v>#VALUE!</v>
      </c>
      <c r="F4248" t="e">
        <f>IF(AND(TimeSpend[[#This Row],[Personnel number]]&lt;&gt;"",TimeSpend[[#This Row],[Date]]&lt;&gt;""),TimeSpend[[#This Row],[Activity]],"")</f>
        <v>#VALUE!</v>
      </c>
      <c r="G4248" t="e">
        <f>IF(AND(TimeSpend[[#This Row],[Personnel number]]&lt;&gt;"",TimeSpend[[#This Row],[Date]]&lt;&gt;""),TimeSpend[[#This Row],[Activity description]],"")</f>
        <v>#VALUE!</v>
      </c>
      <c r="H4248" s="36" t="e">
        <f>IF(AND(TimeSpend[[#This Row],[Personnel number]]&lt;&gt;"",TimeSpend[[#This Row],[Date]]&lt;&gt;""),TimeSpend[[#This Row],[Start Time]],"")</f>
        <v>#VALUE!</v>
      </c>
      <c r="I4248" s="36" t="e">
        <f>IF(AND(TimeSpend[[#This Row],[Personnel number]]&lt;&gt;"",TimeSpend[[#This Row],[Date]]&lt;&gt;""),TimeSpend[[#This Row],[End Time]],"")</f>
        <v>#VALUE!</v>
      </c>
      <c r="J4248" t="e">
        <f>IF(AND(TimeSpend[[#This Row],[Personnel number]]&lt;&gt;"",TimeSpend[[#This Row],[Date]]&lt;&gt;""),TimeSpend[[#This Row],[Location]],"")</f>
        <v>#VALUE!</v>
      </c>
      <c r="K4248" t="e">
        <f>IF(AND(TimeSpend[[#This Row],[Personnel number]]&lt;&gt;"",TimeSpend[[#This Row],[Date]]&lt;&gt;""),TimeSpend[[#This Row],[Task]],"")</f>
        <v>#VALUE!</v>
      </c>
      <c r="L4248" t="e">
        <f>IF(AND(TimeSpend[[#This Row],[Personnel number]]&lt;&gt;"",TimeSpend[[#This Row],[Date]]&lt;&gt;""),Utilization!$J$2,"")</f>
        <v>#VALUE!</v>
      </c>
      <c r="M4248" t="e">
        <f>IF(AND(TimeSpend[[#This Row],[Personnel number]]&lt;&gt;"",TimeSpend[[#This Row],[Date]]&lt;&gt;""),TimeSpend[[#This Row],[Employee Name]],"")</f>
        <v>#VALUE!</v>
      </c>
      <c r="N4248" t="e">
        <f t="shared" si="132"/>
        <v>#VALUE!</v>
      </c>
      <c r="O4248" t="e">
        <f t="shared" si="133"/>
        <v>#VALUE!</v>
      </c>
      <c r="P4248" t="e">
        <f>IF(D4248&lt;&gt;"",VLOOKUP(D4248,Projects!B:C,2,0),"")</f>
        <v>#VALUE!</v>
      </c>
    </row>
    <row r="4249" spans="1:16" x14ac:dyDescent="0.25">
      <c r="A4249" t="e">
        <f>UPPER(IF(AND(TimeSpend[[#This Row],[Personnel number]]&lt;&gt;"",TimeSpend[[#This Row],[Date]]&lt;&gt;""),TimeSpend[[#This Row],[Personnel number]],""))</f>
        <v>#VALUE!</v>
      </c>
      <c r="B4249" s="85" t="e">
        <f>IF(AND(TimeSpend[[#This Row],[Personnel number]]&lt;&gt;"",TimeSpend[[#This Row],[Date]]&lt;&gt;""),TEXT(TimeSpend[[#This Row],[Date]],"[$-409]yyyyMMdd"),"")</f>
        <v>#VALUE!</v>
      </c>
      <c r="C4249" s="33" t="e">
        <f>IF(AND(TimeSpend[[#This Row],[Personnel number]]&lt;&gt;"",TimeSpend[[#This Row],[Date]]&lt;&gt;""),SUBSTITUTE(TimeSpend[[#This Row],[Hours]],",","."),"")</f>
        <v>#VALUE!</v>
      </c>
      <c r="D4249" t="e">
        <f>IF(AND(TimeSpend[[#This Row],[Personnel number]]&lt;&gt;"",TimeSpend[[#This Row],[Date]]&lt;&gt;""),TimeSpend[[#This Row],[Network]],"")</f>
        <v>#VALUE!</v>
      </c>
      <c r="E4249" t="e">
        <f>IF(AND(TimeSpend[[#This Row],[Personnel number]]&lt;&gt;"",TimeSpend[[#This Row],[Date]]&lt;&gt;""),TimeSpend[[#This Row],[Network Description]],"")</f>
        <v>#VALUE!</v>
      </c>
      <c r="F4249" t="e">
        <f>IF(AND(TimeSpend[[#This Row],[Personnel number]]&lt;&gt;"",TimeSpend[[#This Row],[Date]]&lt;&gt;""),TimeSpend[[#This Row],[Activity]],"")</f>
        <v>#VALUE!</v>
      </c>
      <c r="G4249" t="e">
        <f>IF(AND(TimeSpend[[#This Row],[Personnel number]]&lt;&gt;"",TimeSpend[[#This Row],[Date]]&lt;&gt;""),TimeSpend[[#This Row],[Activity description]],"")</f>
        <v>#VALUE!</v>
      </c>
      <c r="H4249" s="36" t="e">
        <f>IF(AND(TimeSpend[[#This Row],[Personnel number]]&lt;&gt;"",TimeSpend[[#This Row],[Date]]&lt;&gt;""),TimeSpend[[#This Row],[Start Time]],"")</f>
        <v>#VALUE!</v>
      </c>
      <c r="I4249" s="36" t="e">
        <f>IF(AND(TimeSpend[[#This Row],[Personnel number]]&lt;&gt;"",TimeSpend[[#This Row],[Date]]&lt;&gt;""),TimeSpend[[#This Row],[End Time]],"")</f>
        <v>#VALUE!</v>
      </c>
      <c r="J4249" t="e">
        <f>IF(AND(TimeSpend[[#This Row],[Personnel number]]&lt;&gt;"",TimeSpend[[#This Row],[Date]]&lt;&gt;""),TimeSpend[[#This Row],[Location]],"")</f>
        <v>#VALUE!</v>
      </c>
      <c r="K4249" t="e">
        <f>IF(AND(TimeSpend[[#This Row],[Personnel number]]&lt;&gt;"",TimeSpend[[#This Row],[Date]]&lt;&gt;""),TimeSpend[[#This Row],[Task]],"")</f>
        <v>#VALUE!</v>
      </c>
      <c r="L4249" t="e">
        <f>IF(AND(TimeSpend[[#This Row],[Personnel number]]&lt;&gt;"",TimeSpend[[#This Row],[Date]]&lt;&gt;""),Utilization!$J$2,"")</f>
        <v>#VALUE!</v>
      </c>
      <c r="M4249" t="e">
        <f>IF(AND(TimeSpend[[#This Row],[Personnel number]]&lt;&gt;"",TimeSpend[[#This Row],[Date]]&lt;&gt;""),TimeSpend[[#This Row],[Employee Name]],"")</f>
        <v>#VALUE!</v>
      </c>
      <c r="N4249" t="e">
        <f t="shared" si="132"/>
        <v>#VALUE!</v>
      </c>
      <c r="O4249" t="e">
        <f t="shared" si="133"/>
        <v>#VALUE!</v>
      </c>
      <c r="P4249" t="e">
        <f>IF(D4249&lt;&gt;"",VLOOKUP(D4249,Projects!B:C,2,0),"")</f>
        <v>#VALUE!</v>
      </c>
    </row>
    <row r="4250" spans="1:16" x14ac:dyDescent="0.25">
      <c r="A4250" t="e">
        <f>UPPER(IF(AND(TimeSpend[[#This Row],[Personnel number]]&lt;&gt;"",TimeSpend[[#This Row],[Date]]&lt;&gt;""),TimeSpend[[#This Row],[Personnel number]],""))</f>
        <v>#VALUE!</v>
      </c>
      <c r="B4250" s="85" t="e">
        <f>IF(AND(TimeSpend[[#This Row],[Personnel number]]&lt;&gt;"",TimeSpend[[#This Row],[Date]]&lt;&gt;""),TEXT(TimeSpend[[#This Row],[Date]],"[$-409]yyyyMMdd"),"")</f>
        <v>#VALUE!</v>
      </c>
      <c r="C4250" s="33" t="e">
        <f>IF(AND(TimeSpend[[#This Row],[Personnel number]]&lt;&gt;"",TimeSpend[[#This Row],[Date]]&lt;&gt;""),SUBSTITUTE(TimeSpend[[#This Row],[Hours]],",","."),"")</f>
        <v>#VALUE!</v>
      </c>
      <c r="D4250" t="e">
        <f>IF(AND(TimeSpend[[#This Row],[Personnel number]]&lt;&gt;"",TimeSpend[[#This Row],[Date]]&lt;&gt;""),TimeSpend[[#This Row],[Network]],"")</f>
        <v>#VALUE!</v>
      </c>
      <c r="E4250" t="e">
        <f>IF(AND(TimeSpend[[#This Row],[Personnel number]]&lt;&gt;"",TimeSpend[[#This Row],[Date]]&lt;&gt;""),TimeSpend[[#This Row],[Network Description]],"")</f>
        <v>#VALUE!</v>
      </c>
      <c r="F4250" t="e">
        <f>IF(AND(TimeSpend[[#This Row],[Personnel number]]&lt;&gt;"",TimeSpend[[#This Row],[Date]]&lt;&gt;""),TimeSpend[[#This Row],[Activity]],"")</f>
        <v>#VALUE!</v>
      </c>
      <c r="G4250" t="e">
        <f>IF(AND(TimeSpend[[#This Row],[Personnel number]]&lt;&gt;"",TimeSpend[[#This Row],[Date]]&lt;&gt;""),TimeSpend[[#This Row],[Activity description]],"")</f>
        <v>#VALUE!</v>
      </c>
      <c r="H4250" s="36" t="e">
        <f>IF(AND(TimeSpend[[#This Row],[Personnel number]]&lt;&gt;"",TimeSpend[[#This Row],[Date]]&lt;&gt;""),TimeSpend[[#This Row],[Start Time]],"")</f>
        <v>#VALUE!</v>
      </c>
      <c r="I4250" s="36" t="e">
        <f>IF(AND(TimeSpend[[#This Row],[Personnel number]]&lt;&gt;"",TimeSpend[[#This Row],[Date]]&lt;&gt;""),TimeSpend[[#This Row],[End Time]],"")</f>
        <v>#VALUE!</v>
      </c>
      <c r="J4250" t="e">
        <f>IF(AND(TimeSpend[[#This Row],[Personnel number]]&lt;&gt;"",TimeSpend[[#This Row],[Date]]&lt;&gt;""),TimeSpend[[#This Row],[Location]],"")</f>
        <v>#VALUE!</v>
      </c>
      <c r="K4250" t="e">
        <f>IF(AND(TimeSpend[[#This Row],[Personnel number]]&lt;&gt;"",TimeSpend[[#This Row],[Date]]&lt;&gt;""),TimeSpend[[#This Row],[Task]],"")</f>
        <v>#VALUE!</v>
      </c>
      <c r="L4250" t="e">
        <f>IF(AND(TimeSpend[[#This Row],[Personnel number]]&lt;&gt;"",TimeSpend[[#This Row],[Date]]&lt;&gt;""),Utilization!$J$2,"")</f>
        <v>#VALUE!</v>
      </c>
      <c r="M4250" t="e">
        <f>IF(AND(TimeSpend[[#This Row],[Personnel number]]&lt;&gt;"",TimeSpend[[#This Row],[Date]]&lt;&gt;""),TimeSpend[[#This Row],[Employee Name]],"")</f>
        <v>#VALUE!</v>
      </c>
      <c r="N4250" t="e">
        <f t="shared" si="132"/>
        <v>#VALUE!</v>
      </c>
      <c r="O4250" t="e">
        <f t="shared" si="133"/>
        <v>#VALUE!</v>
      </c>
      <c r="P4250" t="e">
        <f>IF(D4250&lt;&gt;"",VLOOKUP(D4250,Projects!B:C,2,0),"")</f>
        <v>#VALUE!</v>
      </c>
    </row>
    <row r="4251" spans="1:16" x14ac:dyDescent="0.25">
      <c r="A4251" t="e">
        <f>UPPER(IF(AND(TimeSpend[[#This Row],[Personnel number]]&lt;&gt;"",TimeSpend[[#This Row],[Date]]&lt;&gt;""),TimeSpend[[#This Row],[Personnel number]],""))</f>
        <v>#VALUE!</v>
      </c>
      <c r="B4251" s="85" t="e">
        <f>IF(AND(TimeSpend[[#This Row],[Personnel number]]&lt;&gt;"",TimeSpend[[#This Row],[Date]]&lt;&gt;""),TEXT(TimeSpend[[#This Row],[Date]],"[$-409]yyyyMMdd"),"")</f>
        <v>#VALUE!</v>
      </c>
      <c r="C4251" s="33" t="e">
        <f>IF(AND(TimeSpend[[#This Row],[Personnel number]]&lt;&gt;"",TimeSpend[[#This Row],[Date]]&lt;&gt;""),SUBSTITUTE(TimeSpend[[#This Row],[Hours]],",","."),"")</f>
        <v>#VALUE!</v>
      </c>
      <c r="D4251" t="e">
        <f>IF(AND(TimeSpend[[#This Row],[Personnel number]]&lt;&gt;"",TimeSpend[[#This Row],[Date]]&lt;&gt;""),TimeSpend[[#This Row],[Network]],"")</f>
        <v>#VALUE!</v>
      </c>
      <c r="E4251" t="e">
        <f>IF(AND(TimeSpend[[#This Row],[Personnel number]]&lt;&gt;"",TimeSpend[[#This Row],[Date]]&lt;&gt;""),TimeSpend[[#This Row],[Network Description]],"")</f>
        <v>#VALUE!</v>
      </c>
      <c r="F4251" t="e">
        <f>IF(AND(TimeSpend[[#This Row],[Personnel number]]&lt;&gt;"",TimeSpend[[#This Row],[Date]]&lt;&gt;""),TimeSpend[[#This Row],[Activity]],"")</f>
        <v>#VALUE!</v>
      </c>
      <c r="G4251" t="e">
        <f>IF(AND(TimeSpend[[#This Row],[Personnel number]]&lt;&gt;"",TimeSpend[[#This Row],[Date]]&lt;&gt;""),TimeSpend[[#This Row],[Activity description]],"")</f>
        <v>#VALUE!</v>
      </c>
      <c r="H4251" s="36" t="e">
        <f>IF(AND(TimeSpend[[#This Row],[Personnel number]]&lt;&gt;"",TimeSpend[[#This Row],[Date]]&lt;&gt;""),TimeSpend[[#This Row],[Start Time]],"")</f>
        <v>#VALUE!</v>
      </c>
      <c r="I4251" s="36" t="e">
        <f>IF(AND(TimeSpend[[#This Row],[Personnel number]]&lt;&gt;"",TimeSpend[[#This Row],[Date]]&lt;&gt;""),TimeSpend[[#This Row],[End Time]],"")</f>
        <v>#VALUE!</v>
      </c>
      <c r="J4251" t="e">
        <f>IF(AND(TimeSpend[[#This Row],[Personnel number]]&lt;&gt;"",TimeSpend[[#This Row],[Date]]&lt;&gt;""),TimeSpend[[#This Row],[Location]],"")</f>
        <v>#VALUE!</v>
      </c>
      <c r="K4251" t="e">
        <f>IF(AND(TimeSpend[[#This Row],[Personnel number]]&lt;&gt;"",TimeSpend[[#This Row],[Date]]&lt;&gt;""),TimeSpend[[#This Row],[Task]],"")</f>
        <v>#VALUE!</v>
      </c>
      <c r="L4251" t="e">
        <f>IF(AND(TimeSpend[[#This Row],[Personnel number]]&lt;&gt;"",TimeSpend[[#This Row],[Date]]&lt;&gt;""),Utilization!$J$2,"")</f>
        <v>#VALUE!</v>
      </c>
      <c r="M4251" t="e">
        <f>IF(AND(TimeSpend[[#This Row],[Personnel number]]&lt;&gt;"",TimeSpend[[#This Row],[Date]]&lt;&gt;""),TimeSpend[[#This Row],[Employee Name]],"")</f>
        <v>#VALUE!</v>
      </c>
      <c r="N4251" t="e">
        <f t="shared" si="132"/>
        <v>#VALUE!</v>
      </c>
      <c r="O4251" t="e">
        <f t="shared" si="133"/>
        <v>#VALUE!</v>
      </c>
      <c r="P4251" t="e">
        <f>IF(D4251&lt;&gt;"",VLOOKUP(D4251,Projects!B:C,2,0),"")</f>
        <v>#VALUE!</v>
      </c>
    </row>
    <row r="4252" spans="1:16" x14ac:dyDescent="0.25">
      <c r="A4252" t="e">
        <f>UPPER(IF(AND(TimeSpend[[#This Row],[Personnel number]]&lt;&gt;"",TimeSpend[[#This Row],[Date]]&lt;&gt;""),TimeSpend[[#This Row],[Personnel number]],""))</f>
        <v>#VALUE!</v>
      </c>
      <c r="B4252" s="85" t="e">
        <f>IF(AND(TimeSpend[[#This Row],[Personnel number]]&lt;&gt;"",TimeSpend[[#This Row],[Date]]&lt;&gt;""),TEXT(TimeSpend[[#This Row],[Date]],"[$-409]yyyyMMdd"),"")</f>
        <v>#VALUE!</v>
      </c>
      <c r="C4252" s="33" t="e">
        <f>IF(AND(TimeSpend[[#This Row],[Personnel number]]&lt;&gt;"",TimeSpend[[#This Row],[Date]]&lt;&gt;""),SUBSTITUTE(TimeSpend[[#This Row],[Hours]],",","."),"")</f>
        <v>#VALUE!</v>
      </c>
      <c r="D4252" t="e">
        <f>IF(AND(TimeSpend[[#This Row],[Personnel number]]&lt;&gt;"",TimeSpend[[#This Row],[Date]]&lt;&gt;""),TimeSpend[[#This Row],[Network]],"")</f>
        <v>#VALUE!</v>
      </c>
      <c r="E4252" t="e">
        <f>IF(AND(TimeSpend[[#This Row],[Personnel number]]&lt;&gt;"",TimeSpend[[#This Row],[Date]]&lt;&gt;""),TimeSpend[[#This Row],[Network Description]],"")</f>
        <v>#VALUE!</v>
      </c>
      <c r="F4252" t="e">
        <f>IF(AND(TimeSpend[[#This Row],[Personnel number]]&lt;&gt;"",TimeSpend[[#This Row],[Date]]&lt;&gt;""),TimeSpend[[#This Row],[Activity]],"")</f>
        <v>#VALUE!</v>
      </c>
      <c r="G4252" t="e">
        <f>IF(AND(TimeSpend[[#This Row],[Personnel number]]&lt;&gt;"",TimeSpend[[#This Row],[Date]]&lt;&gt;""),TimeSpend[[#This Row],[Activity description]],"")</f>
        <v>#VALUE!</v>
      </c>
      <c r="H4252" s="36" t="e">
        <f>IF(AND(TimeSpend[[#This Row],[Personnel number]]&lt;&gt;"",TimeSpend[[#This Row],[Date]]&lt;&gt;""),TimeSpend[[#This Row],[Start Time]],"")</f>
        <v>#VALUE!</v>
      </c>
      <c r="I4252" s="36" t="e">
        <f>IF(AND(TimeSpend[[#This Row],[Personnel number]]&lt;&gt;"",TimeSpend[[#This Row],[Date]]&lt;&gt;""),TimeSpend[[#This Row],[End Time]],"")</f>
        <v>#VALUE!</v>
      </c>
      <c r="J4252" t="e">
        <f>IF(AND(TimeSpend[[#This Row],[Personnel number]]&lt;&gt;"",TimeSpend[[#This Row],[Date]]&lt;&gt;""),TimeSpend[[#This Row],[Location]],"")</f>
        <v>#VALUE!</v>
      </c>
      <c r="K4252" t="e">
        <f>IF(AND(TimeSpend[[#This Row],[Personnel number]]&lt;&gt;"",TimeSpend[[#This Row],[Date]]&lt;&gt;""),TimeSpend[[#This Row],[Task]],"")</f>
        <v>#VALUE!</v>
      </c>
      <c r="L4252" t="e">
        <f>IF(AND(TimeSpend[[#This Row],[Personnel number]]&lt;&gt;"",TimeSpend[[#This Row],[Date]]&lt;&gt;""),Utilization!$J$2,"")</f>
        <v>#VALUE!</v>
      </c>
      <c r="M4252" t="e">
        <f>IF(AND(TimeSpend[[#This Row],[Personnel number]]&lt;&gt;"",TimeSpend[[#This Row],[Date]]&lt;&gt;""),TimeSpend[[#This Row],[Employee Name]],"")</f>
        <v>#VALUE!</v>
      </c>
      <c r="N4252" t="e">
        <f t="shared" si="132"/>
        <v>#VALUE!</v>
      </c>
      <c r="O4252" t="e">
        <f t="shared" si="133"/>
        <v>#VALUE!</v>
      </c>
      <c r="P4252" t="e">
        <f>IF(D4252&lt;&gt;"",VLOOKUP(D4252,Projects!B:C,2,0),"")</f>
        <v>#VALUE!</v>
      </c>
    </row>
    <row r="4253" spans="1:16" x14ac:dyDescent="0.25">
      <c r="A4253" t="e">
        <f>UPPER(IF(AND(TimeSpend[[#This Row],[Personnel number]]&lt;&gt;"",TimeSpend[[#This Row],[Date]]&lt;&gt;""),TimeSpend[[#This Row],[Personnel number]],""))</f>
        <v>#VALUE!</v>
      </c>
      <c r="B4253" s="85" t="e">
        <f>IF(AND(TimeSpend[[#This Row],[Personnel number]]&lt;&gt;"",TimeSpend[[#This Row],[Date]]&lt;&gt;""),TEXT(TimeSpend[[#This Row],[Date]],"[$-409]yyyyMMdd"),"")</f>
        <v>#VALUE!</v>
      </c>
      <c r="C4253" s="33" t="e">
        <f>IF(AND(TimeSpend[[#This Row],[Personnel number]]&lt;&gt;"",TimeSpend[[#This Row],[Date]]&lt;&gt;""),SUBSTITUTE(TimeSpend[[#This Row],[Hours]],",","."),"")</f>
        <v>#VALUE!</v>
      </c>
      <c r="D4253" t="e">
        <f>IF(AND(TimeSpend[[#This Row],[Personnel number]]&lt;&gt;"",TimeSpend[[#This Row],[Date]]&lt;&gt;""),TimeSpend[[#This Row],[Network]],"")</f>
        <v>#VALUE!</v>
      </c>
      <c r="E4253" t="e">
        <f>IF(AND(TimeSpend[[#This Row],[Personnel number]]&lt;&gt;"",TimeSpend[[#This Row],[Date]]&lt;&gt;""),TimeSpend[[#This Row],[Network Description]],"")</f>
        <v>#VALUE!</v>
      </c>
      <c r="F4253" t="e">
        <f>IF(AND(TimeSpend[[#This Row],[Personnel number]]&lt;&gt;"",TimeSpend[[#This Row],[Date]]&lt;&gt;""),TimeSpend[[#This Row],[Activity]],"")</f>
        <v>#VALUE!</v>
      </c>
      <c r="G4253" t="e">
        <f>IF(AND(TimeSpend[[#This Row],[Personnel number]]&lt;&gt;"",TimeSpend[[#This Row],[Date]]&lt;&gt;""),TimeSpend[[#This Row],[Activity description]],"")</f>
        <v>#VALUE!</v>
      </c>
      <c r="H4253" s="36" t="e">
        <f>IF(AND(TimeSpend[[#This Row],[Personnel number]]&lt;&gt;"",TimeSpend[[#This Row],[Date]]&lt;&gt;""),TimeSpend[[#This Row],[Start Time]],"")</f>
        <v>#VALUE!</v>
      </c>
      <c r="I4253" s="36" t="e">
        <f>IF(AND(TimeSpend[[#This Row],[Personnel number]]&lt;&gt;"",TimeSpend[[#This Row],[Date]]&lt;&gt;""),TimeSpend[[#This Row],[End Time]],"")</f>
        <v>#VALUE!</v>
      </c>
      <c r="J4253" t="e">
        <f>IF(AND(TimeSpend[[#This Row],[Personnel number]]&lt;&gt;"",TimeSpend[[#This Row],[Date]]&lt;&gt;""),TimeSpend[[#This Row],[Location]],"")</f>
        <v>#VALUE!</v>
      </c>
      <c r="K4253" t="e">
        <f>IF(AND(TimeSpend[[#This Row],[Personnel number]]&lt;&gt;"",TimeSpend[[#This Row],[Date]]&lt;&gt;""),TimeSpend[[#This Row],[Task]],"")</f>
        <v>#VALUE!</v>
      </c>
      <c r="L4253" t="e">
        <f>IF(AND(TimeSpend[[#This Row],[Personnel number]]&lt;&gt;"",TimeSpend[[#This Row],[Date]]&lt;&gt;""),Utilization!$J$2,"")</f>
        <v>#VALUE!</v>
      </c>
      <c r="M4253" t="e">
        <f>IF(AND(TimeSpend[[#This Row],[Personnel number]]&lt;&gt;"",TimeSpend[[#This Row],[Date]]&lt;&gt;""),TimeSpend[[#This Row],[Employee Name]],"")</f>
        <v>#VALUE!</v>
      </c>
      <c r="N4253" t="e">
        <f t="shared" si="132"/>
        <v>#VALUE!</v>
      </c>
      <c r="O4253" t="e">
        <f t="shared" si="133"/>
        <v>#VALUE!</v>
      </c>
      <c r="P4253" t="e">
        <f>IF(D4253&lt;&gt;"",VLOOKUP(D4253,Projects!B:C,2,0),"")</f>
        <v>#VALUE!</v>
      </c>
    </row>
    <row r="4254" spans="1:16" x14ac:dyDescent="0.25">
      <c r="A4254" t="e">
        <f>UPPER(IF(AND(TimeSpend[[#This Row],[Personnel number]]&lt;&gt;"",TimeSpend[[#This Row],[Date]]&lt;&gt;""),TimeSpend[[#This Row],[Personnel number]],""))</f>
        <v>#VALUE!</v>
      </c>
      <c r="B4254" s="85" t="e">
        <f>IF(AND(TimeSpend[[#This Row],[Personnel number]]&lt;&gt;"",TimeSpend[[#This Row],[Date]]&lt;&gt;""),TEXT(TimeSpend[[#This Row],[Date]],"[$-409]yyyyMMdd"),"")</f>
        <v>#VALUE!</v>
      </c>
      <c r="C4254" s="33" t="e">
        <f>IF(AND(TimeSpend[[#This Row],[Personnel number]]&lt;&gt;"",TimeSpend[[#This Row],[Date]]&lt;&gt;""),SUBSTITUTE(TimeSpend[[#This Row],[Hours]],",","."),"")</f>
        <v>#VALUE!</v>
      </c>
      <c r="D4254" t="e">
        <f>IF(AND(TimeSpend[[#This Row],[Personnel number]]&lt;&gt;"",TimeSpend[[#This Row],[Date]]&lt;&gt;""),TimeSpend[[#This Row],[Network]],"")</f>
        <v>#VALUE!</v>
      </c>
      <c r="E4254" t="e">
        <f>IF(AND(TimeSpend[[#This Row],[Personnel number]]&lt;&gt;"",TimeSpend[[#This Row],[Date]]&lt;&gt;""),TimeSpend[[#This Row],[Network Description]],"")</f>
        <v>#VALUE!</v>
      </c>
      <c r="F4254" t="e">
        <f>IF(AND(TimeSpend[[#This Row],[Personnel number]]&lt;&gt;"",TimeSpend[[#This Row],[Date]]&lt;&gt;""),TimeSpend[[#This Row],[Activity]],"")</f>
        <v>#VALUE!</v>
      </c>
      <c r="G4254" t="e">
        <f>IF(AND(TimeSpend[[#This Row],[Personnel number]]&lt;&gt;"",TimeSpend[[#This Row],[Date]]&lt;&gt;""),TimeSpend[[#This Row],[Activity description]],"")</f>
        <v>#VALUE!</v>
      </c>
      <c r="H4254" s="36" t="e">
        <f>IF(AND(TimeSpend[[#This Row],[Personnel number]]&lt;&gt;"",TimeSpend[[#This Row],[Date]]&lt;&gt;""),TimeSpend[[#This Row],[Start Time]],"")</f>
        <v>#VALUE!</v>
      </c>
      <c r="I4254" s="36" t="e">
        <f>IF(AND(TimeSpend[[#This Row],[Personnel number]]&lt;&gt;"",TimeSpend[[#This Row],[Date]]&lt;&gt;""),TimeSpend[[#This Row],[End Time]],"")</f>
        <v>#VALUE!</v>
      </c>
      <c r="J4254" t="e">
        <f>IF(AND(TimeSpend[[#This Row],[Personnel number]]&lt;&gt;"",TimeSpend[[#This Row],[Date]]&lt;&gt;""),TimeSpend[[#This Row],[Location]],"")</f>
        <v>#VALUE!</v>
      </c>
      <c r="K4254" t="e">
        <f>IF(AND(TimeSpend[[#This Row],[Personnel number]]&lt;&gt;"",TimeSpend[[#This Row],[Date]]&lt;&gt;""),TimeSpend[[#This Row],[Task]],"")</f>
        <v>#VALUE!</v>
      </c>
      <c r="L4254" t="e">
        <f>IF(AND(TimeSpend[[#This Row],[Personnel number]]&lt;&gt;"",TimeSpend[[#This Row],[Date]]&lt;&gt;""),Utilization!$J$2,"")</f>
        <v>#VALUE!</v>
      </c>
      <c r="M4254" t="e">
        <f>IF(AND(TimeSpend[[#This Row],[Personnel number]]&lt;&gt;"",TimeSpend[[#This Row],[Date]]&lt;&gt;""),TimeSpend[[#This Row],[Employee Name]],"")</f>
        <v>#VALUE!</v>
      </c>
      <c r="N4254" t="e">
        <f t="shared" si="132"/>
        <v>#VALUE!</v>
      </c>
      <c r="O4254" t="e">
        <f t="shared" si="133"/>
        <v>#VALUE!</v>
      </c>
      <c r="P4254" t="e">
        <f>IF(D4254&lt;&gt;"",VLOOKUP(D4254,Projects!B:C,2,0),"")</f>
        <v>#VALUE!</v>
      </c>
    </row>
    <row r="4255" spans="1:16" x14ac:dyDescent="0.25">
      <c r="A4255" t="e">
        <f>UPPER(IF(AND(TimeSpend[[#This Row],[Personnel number]]&lt;&gt;"",TimeSpend[[#This Row],[Date]]&lt;&gt;""),TimeSpend[[#This Row],[Personnel number]],""))</f>
        <v>#VALUE!</v>
      </c>
      <c r="B4255" s="85" t="e">
        <f>IF(AND(TimeSpend[[#This Row],[Personnel number]]&lt;&gt;"",TimeSpend[[#This Row],[Date]]&lt;&gt;""),TEXT(TimeSpend[[#This Row],[Date]],"[$-409]yyyyMMdd"),"")</f>
        <v>#VALUE!</v>
      </c>
      <c r="C4255" s="33" t="e">
        <f>IF(AND(TimeSpend[[#This Row],[Personnel number]]&lt;&gt;"",TimeSpend[[#This Row],[Date]]&lt;&gt;""),SUBSTITUTE(TimeSpend[[#This Row],[Hours]],",","."),"")</f>
        <v>#VALUE!</v>
      </c>
      <c r="D4255" t="e">
        <f>IF(AND(TimeSpend[[#This Row],[Personnel number]]&lt;&gt;"",TimeSpend[[#This Row],[Date]]&lt;&gt;""),TimeSpend[[#This Row],[Network]],"")</f>
        <v>#VALUE!</v>
      </c>
      <c r="E4255" t="e">
        <f>IF(AND(TimeSpend[[#This Row],[Personnel number]]&lt;&gt;"",TimeSpend[[#This Row],[Date]]&lt;&gt;""),TimeSpend[[#This Row],[Network Description]],"")</f>
        <v>#VALUE!</v>
      </c>
      <c r="F4255" t="e">
        <f>IF(AND(TimeSpend[[#This Row],[Personnel number]]&lt;&gt;"",TimeSpend[[#This Row],[Date]]&lt;&gt;""),TimeSpend[[#This Row],[Activity]],"")</f>
        <v>#VALUE!</v>
      </c>
      <c r="G4255" t="e">
        <f>IF(AND(TimeSpend[[#This Row],[Personnel number]]&lt;&gt;"",TimeSpend[[#This Row],[Date]]&lt;&gt;""),TimeSpend[[#This Row],[Activity description]],"")</f>
        <v>#VALUE!</v>
      </c>
      <c r="H4255" s="36" t="e">
        <f>IF(AND(TimeSpend[[#This Row],[Personnel number]]&lt;&gt;"",TimeSpend[[#This Row],[Date]]&lt;&gt;""),TimeSpend[[#This Row],[Start Time]],"")</f>
        <v>#VALUE!</v>
      </c>
      <c r="I4255" s="36" t="e">
        <f>IF(AND(TimeSpend[[#This Row],[Personnel number]]&lt;&gt;"",TimeSpend[[#This Row],[Date]]&lt;&gt;""),TimeSpend[[#This Row],[End Time]],"")</f>
        <v>#VALUE!</v>
      </c>
      <c r="J4255" t="e">
        <f>IF(AND(TimeSpend[[#This Row],[Personnel number]]&lt;&gt;"",TimeSpend[[#This Row],[Date]]&lt;&gt;""),TimeSpend[[#This Row],[Location]],"")</f>
        <v>#VALUE!</v>
      </c>
      <c r="K4255" t="e">
        <f>IF(AND(TimeSpend[[#This Row],[Personnel number]]&lt;&gt;"",TimeSpend[[#This Row],[Date]]&lt;&gt;""),TimeSpend[[#This Row],[Task]],"")</f>
        <v>#VALUE!</v>
      </c>
      <c r="L4255" t="e">
        <f>IF(AND(TimeSpend[[#This Row],[Personnel number]]&lt;&gt;"",TimeSpend[[#This Row],[Date]]&lt;&gt;""),Utilization!$J$2,"")</f>
        <v>#VALUE!</v>
      </c>
      <c r="M4255" t="e">
        <f>IF(AND(TimeSpend[[#This Row],[Personnel number]]&lt;&gt;"",TimeSpend[[#This Row],[Date]]&lt;&gt;""),TimeSpend[[#This Row],[Employee Name]],"")</f>
        <v>#VALUE!</v>
      </c>
      <c r="N4255" t="e">
        <f t="shared" si="132"/>
        <v>#VALUE!</v>
      </c>
      <c r="O4255" t="e">
        <f t="shared" si="133"/>
        <v>#VALUE!</v>
      </c>
      <c r="P4255" t="e">
        <f>IF(D4255&lt;&gt;"",VLOOKUP(D4255,Projects!B:C,2,0),"")</f>
        <v>#VALUE!</v>
      </c>
    </row>
    <row r="4256" spans="1:16" x14ac:dyDescent="0.25">
      <c r="A4256" t="e">
        <f>UPPER(IF(AND(TimeSpend[[#This Row],[Personnel number]]&lt;&gt;"",TimeSpend[[#This Row],[Date]]&lt;&gt;""),TimeSpend[[#This Row],[Personnel number]],""))</f>
        <v>#VALUE!</v>
      </c>
      <c r="B4256" s="85" t="e">
        <f>IF(AND(TimeSpend[[#This Row],[Personnel number]]&lt;&gt;"",TimeSpend[[#This Row],[Date]]&lt;&gt;""),TEXT(TimeSpend[[#This Row],[Date]],"[$-409]yyyyMMdd"),"")</f>
        <v>#VALUE!</v>
      </c>
      <c r="C4256" s="33" t="e">
        <f>IF(AND(TimeSpend[[#This Row],[Personnel number]]&lt;&gt;"",TimeSpend[[#This Row],[Date]]&lt;&gt;""),SUBSTITUTE(TimeSpend[[#This Row],[Hours]],",","."),"")</f>
        <v>#VALUE!</v>
      </c>
      <c r="D4256" t="e">
        <f>IF(AND(TimeSpend[[#This Row],[Personnel number]]&lt;&gt;"",TimeSpend[[#This Row],[Date]]&lt;&gt;""),TimeSpend[[#This Row],[Network]],"")</f>
        <v>#VALUE!</v>
      </c>
      <c r="E4256" t="e">
        <f>IF(AND(TimeSpend[[#This Row],[Personnel number]]&lt;&gt;"",TimeSpend[[#This Row],[Date]]&lt;&gt;""),TimeSpend[[#This Row],[Network Description]],"")</f>
        <v>#VALUE!</v>
      </c>
      <c r="F4256" t="e">
        <f>IF(AND(TimeSpend[[#This Row],[Personnel number]]&lt;&gt;"",TimeSpend[[#This Row],[Date]]&lt;&gt;""),TimeSpend[[#This Row],[Activity]],"")</f>
        <v>#VALUE!</v>
      </c>
      <c r="G4256" t="e">
        <f>IF(AND(TimeSpend[[#This Row],[Personnel number]]&lt;&gt;"",TimeSpend[[#This Row],[Date]]&lt;&gt;""),TimeSpend[[#This Row],[Activity description]],"")</f>
        <v>#VALUE!</v>
      </c>
      <c r="H4256" s="36" t="e">
        <f>IF(AND(TimeSpend[[#This Row],[Personnel number]]&lt;&gt;"",TimeSpend[[#This Row],[Date]]&lt;&gt;""),TimeSpend[[#This Row],[Start Time]],"")</f>
        <v>#VALUE!</v>
      </c>
      <c r="I4256" s="36" t="e">
        <f>IF(AND(TimeSpend[[#This Row],[Personnel number]]&lt;&gt;"",TimeSpend[[#This Row],[Date]]&lt;&gt;""),TimeSpend[[#This Row],[End Time]],"")</f>
        <v>#VALUE!</v>
      </c>
      <c r="J4256" t="e">
        <f>IF(AND(TimeSpend[[#This Row],[Personnel number]]&lt;&gt;"",TimeSpend[[#This Row],[Date]]&lt;&gt;""),TimeSpend[[#This Row],[Location]],"")</f>
        <v>#VALUE!</v>
      </c>
      <c r="K4256" t="e">
        <f>IF(AND(TimeSpend[[#This Row],[Personnel number]]&lt;&gt;"",TimeSpend[[#This Row],[Date]]&lt;&gt;""),TimeSpend[[#This Row],[Task]],"")</f>
        <v>#VALUE!</v>
      </c>
      <c r="L4256" t="e">
        <f>IF(AND(TimeSpend[[#This Row],[Personnel number]]&lt;&gt;"",TimeSpend[[#This Row],[Date]]&lt;&gt;""),Utilization!$J$2,"")</f>
        <v>#VALUE!</v>
      </c>
      <c r="M4256" t="e">
        <f>IF(AND(TimeSpend[[#This Row],[Personnel number]]&lt;&gt;"",TimeSpend[[#This Row],[Date]]&lt;&gt;""),TimeSpend[[#This Row],[Employee Name]],"")</f>
        <v>#VALUE!</v>
      </c>
      <c r="N4256" t="e">
        <f t="shared" si="132"/>
        <v>#VALUE!</v>
      </c>
      <c r="O4256" t="e">
        <f t="shared" si="133"/>
        <v>#VALUE!</v>
      </c>
      <c r="P4256" t="e">
        <f>IF(D4256&lt;&gt;"",VLOOKUP(D4256,Projects!B:C,2,0),"")</f>
        <v>#VALUE!</v>
      </c>
    </row>
    <row r="4257" spans="1:16" x14ac:dyDescent="0.25">
      <c r="A4257" t="e">
        <f>UPPER(IF(AND(TimeSpend[[#This Row],[Personnel number]]&lt;&gt;"",TimeSpend[[#This Row],[Date]]&lt;&gt;""),TimeSpend[[#This Row],[Personnel number]],""))</f>
        <v>#VALUE!</v>
      </c>
      <c r="B4257" s="85" t="e">
        <f>IF(AND(TimeSpend[[#This Row],[Personnel number]]&lt;&gt;"",TimeSpend[[#This Row],[Date]]&lt;&gt;""),TEXT(TimeSpend[[#This Row],[Date]],"[$-409]yyyyMMdd"),"")</f>
        <v>#VALUE!</v>
      </c>
      <c r="C4257" s="33" t="e">
        <f>IF(AND(TimeSpend[[#This Row],[Personnel number]]&lt;&gt;"",TimeSpend[[#This Row],[Date]]&lt;&gt;""),SUBSTITUTE(TimeSpend[[#This Row],[Hours]],",","."),"")</f>
        <v>#VALUE!</v>
      </c>
      <c r="D4257" t="e">
        <f>IF(AND(TimeSpend[[#This Row],[Personnel number]]&lt;&gt;"",TimeSpend[[#This Row],[Date]]&lt;&gt;""),TimeSpend[[#This Row],[Network]],"")</f>
        <v>#VALUE!</v>
      </c>
      <c r="E4257" t="e">
        <f>IF(AND(TimeSpend[[#This Row],[Personnel number]]&lt;&gt;"",TimeSpend[[#This Row],[Date]]&lt;&gt;""),TimeSpend[[#This Row],[Network Description]],"")</f>
        <v>#VALUE!</v>
      </c>
      <c r="F4257" t="e">
        <f>IF(AND(TimeSpend[[#This Row],[Personnel number]]&lt;&gt;"",TimeSpend[[#This Row],[Date]]&lt;&gt;""),TimeSpend[[#This Row],[Activity]],"")</f>
        <v>#VALUE!</v>
      </c>
      <c r="G4257" t="e">
        <f>IF(AND(TimeSpend[[#This Row],[Personnel number]]&lt;&gt;"",TimeSpend[[#This Row],[Date]]&lt;&gt;""),TimeSpend[[#This Row],[Activity description]],"")</f>
        <v>#VALUE!</v>
      </c>
      <c r="H4257" s="36" t="e">
        <f>IF(AND(TimeSpend[[#This Row],[Personnel number]]&lt;&gt;"",TimeSpend[[#This Row],[Date]]&lt;&gt;""),TimeSpend[[#This Row],[Start Time]],"")</f>
        <v>#VALUE!</v>
      </c>
      <c r="I4257" s="36" t="e">
        <f>IF(AND(TimeSpend[[#This Row],[Personnel number]]&lt;&gt;"",TimeSpend[[#This Row],[Date]]&lt;&gt;""),TimeSpend[[#This Row],[End Time]],"")</f>
        <v>#VALUE!</v>
      </c>
      <c r="J4257" t="e">
        <f>IF(AND(TimeSpend[[#This Row],[Personnel number]]&lt;&gt;"",TimeSpend[[#This Row],[Date]]&lt;&gt;""),TimeSpend[[#This Row],[Location]],"")</f>
        <v>#VALUE!</v>
      </c>
      <c r="K4257" t="e">
        <f>IF(AND(TimeSpend[[#This Row],[Personnel number]]&lt;&gt;"",TimeSpend[[#This Row],[Date]]&lt;&gt;""),TimeSpend[[#This Row],[Task]],"")</f>
        <v>#VALUE!</v>
      </c>
      <c r="L4257" t="e">
        <f>IF(AND(TimeSpend[[#This Row],[Personnel number]]&lt;&gt;"",TimeSpend[[#This Row],[Date]]&lt;&gt;""),Utilization!$J$2,"")</f>
        <v>#VALUE!</v>
      </c>
      <c r="M4257" t="e">
        <f>IF(AND(TimeSpend[[#This Row],[Personnel number]]&lt;&gt;"",TimeSpend[[#This Row],[Date]]&lt;&gt;""),TimeSpend[[#This Row],[Employee Name]],"")</f>
        <v>#VALUE!</v>
      </c>
      <c r="N4257" t="e">
        <f t="shared" si="132"/>
        <v>#VALUE!</v>
      </c>
      <c r="O4257" t="e">
        <f t="shared" si="133"/>
        <v>#VALUE!</v>
      </c>
      <c r="P4257" t="e">
        <f>IF(D4257&lt;&gt;"",VLOOKUP(D4257,Projects!B:C,2,0),"")</f>
        <v>#VALUE!</v>
      </c>
    </row>
    <row r="4258" spans="1:16" x14ac:dyDescent="0.25">
      <c r="A4258" t="e">
        <f>UPPER(IF(AND(TimeSpend[[#This Row],[Personnel number]]&lt;&gt;"",TimeSpend[[#This Row],[Date]]&lt;&gt;""),TimeSpend[[#This Row],[Personnel number]],""))</f>
        <v>#VALUE!</v>
      </c>
      <c r="B4258" s="85" t="e">
        <f>IF(AND(TimeSpend[[#This Row],[Personnel number]]&lt;&gt;"",TimeSpend[[#This Row],[Date]]&lt;&gt;""),TEXT(TimeSpend[[#This Row],[Date]],"[$-409]yyyyMMdd"),"")</f>
        <v>#VALUE!</v>
      </c>
      <c r="C4258" s="33" t="e">
        <f>IF(AND(TimeSpend[[#This Row],[Personnel number]]&lt;&gt;"",TimeSpend[[#This Row],[Date]]&lt;&gt;""),SUBSTITUTE(TimeSpend[[#This Row],[Hours]],",","."),"")</f>
        <v>#VALUE!</v>
      </c>
      <c r="D4258" t="e">
        <f>IF(AND(TimeSpend[[#This Row],[Personnel number]]&lt;&gt;"",TimeSpend[[#This Row],[Date]]&lt;&gt;""),TimeSpend[[#This Row],[Network]],"")</f>
        <v>#VALUE!</v>
      </c>
      <c r="E4258" t="e">
        <f>IF(AND(TimeSpend[[#This Row],[Personnel number]]&lt;&gt;"",TimeSpend[[#This Row],[Date]]&lt;&gt;""),TimeSpend[[#This Row],[Network Description]],"")</f>
        <v>#VALUE!</v>
      </c>
      <c r="F4258" t="e">
        <f>IF(AND(TimeSpend[[#This Row],[Personnel number]]&lt;&gt;"",TimeSpend[[#This Row],[Date]]&lt;&gt;""),TimeSpend[[#This Row],[Activity]],"")</f>
        <v>#VALUE!</v>
      </c>
      <c r="G4258" t="e">
        <f>IF(AND(TimeSpend[[#This Row],[Personnel number]]&lt;&gt;"",TimeSpend[[#This Row],[Date]]&lt;&gt;""),TimeSpend[[#This Row],[Activity description]],"")</f>
        <v>#VALUE!</v>
      </c>
      <c r="H4258" s="36" t="e">
        <f>IF(AND(TimeSpend[[#This Row],[Personnel number]]&lt;&gt;"",TimeSpend[[#This Row],[Date]]&lt;&gt;""),TimeSpend[[#This Row],[Start Time]],"")</f>
        <v>#VALUE!</v>
      </c>
      <c r="I4258" s="36" t="e">
        <f>IF(AND(TimeSpend[[#This Row],[Personnel number]]&lt;&gt;"",TimeSpend[[#This Row],[Date]]&lt;&gt;""),TimeSpend[[#This Row],[End Time]],"")</f>
        <v>#VALUE!</v>
      </c>
      <c r="J4258" t="e">
        <f>IF(AND(TimeSpend[[#This Row],[Personnel number]]&lt;&gt;"",TimeSpend[[#This Row],[Date]]&lt;&gt;""),TimeSpend[[#This Row],[Location]],"")</f>
        <v>#VALUE!</v>
      </c>
      <c r="K4258" t="e">
        <f>IF(AND(TimeSpend[[#This Row],[Personnel number]]&lt;&gt;"",TimeSpend[[#This Row],[Date]]&lt;&gt;""),TimeSpend[[#This Row],[Task]],"")</f>
        <v>#VALUE!</v>
      </c>
      <c r="L4258" t="e">
        <f>IF(AND(TimeSpend[[#This Row],[Personnel number]]&lt;&gt;"",TimeSpend[[#This Row],[Date]]&lt;&gt;""),Utilization!$J$2,"")</f>
        <v>#VALUE!</v>
      </c>
      <c r="M4258" t="e">
        <f>IF(AND(TimeSpend[[#This Row],[Personnel number]]&lt;&gt;"",TimeSpend[[#This Row],[Date]]&lt;&gt;""),TimeSpend[[#This Row],[Employee Name]],"")</f>
        <v>#VALUE!</v>
      </c>
      <c r="N4258" t="e">
        <f t="shared" si="132"/>
        <v>#VALUE!</v>
      </c>
      <c r="O4258" t="e">
        <f t="shared" si="133"/>
        <v>#VALUE!</v>
      </c>
      <c r="P4258" t="e">
        <f>IF(D4258&lt;&gt;"",VLOOKUP(D4258,Projects!B:C,2,0),"")</f>
        <v>#VALUE!</v>
      </c>
    </row>
    <row r="4259" spans="1:16" x14ac:dyDescent="0.25">
      <c r="A4259" t="e">
        <f>UPPER(IF(AND(TimeSpend[[#This Row],[Personnel number]]&lt;&gt;"",TimeSpend[[#This Row],[Date]]&lt;&gt;""),TimeSpend[[#This Row],[Personnel number]],""))</f>
        <v>#VALUE!</v>
      </c>
      <c r="B4259" s="85" t="e">
        <f>IF(AND(TimeSpend[[#This Row],[Personnel number]]&lt;&gt;"",TimeSpend[[#This Row],[Date]]&lt;&gt;""),TEXT(TimeSpend[[#This Row],[Date]],"[$-409]yyyyMMdd"),"")</f>
        <v>#VALUE!</v>
      </c>
      <c r="C4259" s="33" t="e">
        <f>IF(AND(TimeSpend[[#This Row],[Personnel number]]&lt;&gt;"",TimeSpend[[#This Row],[Date]]&lt;&gt;""),SUBSTITUTE(TimeSpend[[#This Row],[Hours]],",","."),"")</f>
        <v>#VALUE!</v>
      </c>
      <c r="D4259" t="e">
        <f>IF(AND(TimeSpend[[#This Row],[Personnel number]]&lt;&gt;"",TimeSpend[[#This Row],[Date]]&lt;&gt;""),TimeSpend[[#This Row],[Network]],"")</f>
        <v>#VALUE!</v>
      </c>
      <c r="E4259" t="e">
        <f>IF(AND(TimeSpend[[#This Row],[Personnel number]]&lt;&gt;"",TimeSpend[[#This Row],[Date]]&lt;&gt;""),TimeSpend[[#This Row],[Network Description]],"")</f>
        <v>#VALUE!</v>
      </c>
      <c r="F4259" t="e">
        <f>IF(AND(TimeSpend[[#This Row],[Personnel number]]&lt;&gt;"",TimeSpend[[#This Row],[Date]]&lt;&gt;""),TimeSpend[[#This Row],[Activity]],"")</f>
        <v>#VALUE!</v>
      </c>
      <c r="G4259" t="e">
        <f>IF(AND(TimeSpend[[#This Row],[Personnel number]]&lt;&gt;"",TimeSpend[[#This Row],[Date]]&lt;&gt;""),TimeSpend[[#This Row],[Activity description]],"")</f>
        <v>#VALUE!</v>
      </c>
      <c r="H4259" s="36" t="e">
        <f>IF(AND(TimeSpend[[#This Row],[Personnel number]]&lt;&gt;"",TimeSpend[[#This Row],[Date]]&lt;&gt;""),TimeSpend[[#This Row],[Start Time]],"")</f>
        <v>#VALUE!</v>
      </c>
      <c r="I4259" s="36" t="e">
        <f>IF(AND(TimeSpend[[#This Row],[Personnel number]]&lt;&gt;"",TimeSpend[[#This Row],[Date]]&lt;&gt;""),TimeSpend[[#This Row],[End Time]],"")</f>
        <v>#VALUE!</v>
      </c>
      <c r="J4259" t="e">
        <f>IF(AND(TimeSpend[[#This Row],[Personnel number]]&lt;&gt;"",TimeSpend[[#This Row],[Date]]&lt;&gt;""),TimeSpend[[#This Row],[Location]],"")</f>
        <v>#VALUE!</v>
      </c>
      <c r="K4259" t="e">
        <f>IF(AND(TimeSpend[[#This Row],[Personnel number]]&lt;&gt;"",TimeSpend[[#This Row],[Date]]&lt;&gt;""),TimeSpend[[#This Row],[Task]],"")</f>
        <v>#VALUE!</v>
      </c>
      <c r="L4259" t="e">
        <f>IF(AND(TimeSpend[[#This Row],[Personnel number]]&lt;&gt;"",TimeSpend[[#This Row],[Date]]&lt;&gt;""),Utilization!$J$2,"")</f>
        <v>#VALUE!</v>
      </c>
      <c r="M4259" t="e">
        <f>IF(AND(TimeSpend[[#This Row],[Personnel number]]&lt;&gt;"",TimeSpend[[#This Row],[Date]]&lt;&gt;""),TimeSpend[[#This Row],[Employee Name]],"")</f>
        <v>#VALUE!</v>
      </c>
      <c r="N4259" t="e">
        <f t="shared" si="132"/>
        <v>#VALUE!</v>
      </c>
      <c r="O4259" t="e">
        <f t="shared" si="133"/>
        <v>#VALUE!</v>
      </c>
      <c r="P4259" t="e">
        <f>IF(D4259&lt;&gt;"",VLOOKUP(D4259,Projects!B:C,2,0),"")</f>
        <v>#VALUE!</v>
      </c>
    </row>
    <row r="4260" spans="1:16" x14ac:dyDescent="0.25">
      <c r="A4260" t="e">
        <f>UPPER(IF(AND(TimeSpend[[#This Row],[Personnel number]]&lt;&gt;"",TimeSpend[[#This Row],[Date]]&lt;&gt;""),TimeSpend[[#This Row],[Personnel number]],""))</f>
        <v>#VALUE!</v>
      </c>
      <c r="B4260" s="85" t="e">
        <f>IF(AND(TimeSpend[[#This Row],[Personnel number]]&lt;&gt;"",TimeSpend[[#This Row],[Date]]&lt;&gt;""),TEXT(TimeSpend[[#This Row],[Date]],"[$-409]yyyyMMdd"),"")</f>
        <v>#VALUE!</v>
      </c>
      <c r="C4260" s="33" t="e">
        <f>IF(AND(TimeSpend[[#This Row],[Personnel number]]&lt;&gt;"",TimeSpend[[#This Row],[Date]]&lt;&gt;""),SUBSTITUTE(TimeSpend[[#This Row],[Hours]],",","."),"")</f>
        <v>#VALUE!</v>
      </c>
      <c r="D4260" t="e">
        <f>IF(AND(TimeSpend[[#This Row],[Personnel number]]&lt;&gt;"",TimeSpend[[#This Row],[Date]]&lt;&gt;""),TimeSpend[[#This Row],[Network]],"")</f>
        <v>#VALUE!</v>
      </c>
      <c r="E4260" t="e">
        <f>IF(AND(TimeSpend[[#This Row],[Personnel number]]&lt;&gt;"",TimeSpend[[#This Row],[Date]]&lt;&gt;""),TimeSpend[[#This Row],[Network Description]],"")</f>
        <v>#VALUE!</v>
      </c>
      <c r="F4260" t="e">
        <f>IF(AND(TimeSpend[[#This Row],[Personnel number]]&lt;&gt;"",TimeSpend[[#This Row],[Date]]&lt;&gt;""),TimeSpend[[#This Row],[Activity]],"")</f>
        <v>#VALUE!</v>
      </c>
      <c r="G4260" t="e">
        <f>IF(AND(TimeSpend[[#This Row],[Personnel number]]&lt;&gt;"",TimeSpend[[#This Row],[Date]]&lt;&gt;""),TimeSpend[[#This Row],[Activity description]],"")</f>
        <v>#VALUE!</v>
      </c>
      <c r="H4260" s="36" t="e">
        <f>IF(AND(TimeSpend[[#This Row],[Personnel number]]&lt;&gt;"",TimeSpend[[#This Row],[Date]]&lt;&gt;""),TimeSpend[[#This Row],[Start Time]],"")</f>
        <v>#VALUE!</v>
      </c>
      <c r="I4260" s="36" t="e">
        <f>IF(AND(TimeSpend[[#This Row],[Personnel number]]&lt;&gt;"",TimeSpend[[#This Row],[Date]]&lt;&gt;""),TimeSpend[[#This Row],[End Time]],"")</f>
        <v>#VALUE!</v>
      </c>
      <c r="J4260" t="e">
        <f>IF(AND(TimeSpend[[#This Row],[Personnel number]]&lt;&gt;"",TimeSpend[[#This Row],[Date]]&lt;&gt;""),TimeSpend[[#This Row],[Location]],"")</f>
        <v>#VALUE!</v>
      </c>
      <c r="K4260" t="e">
        <f>IF(AND(TimeSpend[[#This Row],[Personnel number]]&lt;&gt;"",TimeSpend[[#This Row],[Date]]&lt;&gt;""),TimeSpend[[#This Row],[Task]],"")</f>
        <v>#VALUE!</v>
      </c>
      <c r="L4260" t="e">
        <f>IF(AND(TimeSpend[[#This Row],[Personnel number]]&lt;&gt;"",TimeSpend[[#This Row],[Date]]&lt;&gt;""),Utilization!$J$2,"")</f>
        <v>#VALUE!</v>
      </c>
      <c r="M4260" t="e">
        <f>IF(AND(TimeSpend[[#This Row],[Personnel number]]&lt;&gt;"",TimeSpend[[#This Row],[Date]]&lt;&gt;""),TimeSpend[[#This Row],[Employee Name]],"")</f>
        <v>#VALUE!</v>
      </c>
      <c r="N4260" t="e">
        <f t="shared" si="132"/>
        <v>#VALUE!</v>
      </c>
      <c r="O4260" t="e">
        <f t="shared" si="133"/>
        <v>#VALUE!</v>
      </c>
      <c r="P4260" t="e">
        <f>IF(D4260&lt;&gt;"",VLOOKUP(D4260,Projects!B:C,2,0),"")</f>
        <v>#VALUE!</v>
      </c>
    </row>
    <row r="4261" spans="1:16" x14ac:dyDescent="0.25">
      <c r="A4261" t="e">
        <f>UPPER(IF(AND(TimeSpend[[#This Row],[Personnel number]]&lt;&gt;"",TimeSpend[[#This Row],[Date]]&lt;&gt;""),TimeSpend[[#This Row],[Personnel number]],""))</f>
        <v>#VALUE!</v>
      </c>
      <c r="B4261" s="85" t="e">
        <f>IF(AND(TimeSpend[[#This Row],[Personnel number]]&lt;&gt;"",TimeSpend[[#This Row],[Date]]&lt;&gt;""),TEXT(TimeSpend[[#This Row],[Date]],"[$-409]yyyyMMdd"),"")</f>
        <v>#VALUE!</v>
      </c>
      <c r="C4261" s="33" t="e">
        <f>IF(AND(TimeSpend[[#This Row],[Personnel number]]&lt;&gt;"",TimeSpend[[#This Row],[Date]]&lt;&gt;""),SUBSTITUTE(TimeSpend[[#This Row],[Hours]],",","."),"")</f>
        <v>#VALUE!</v>
      </c>
      <c r="D4261" t="e">
        <f>IF(AND(TimeSpend[[#This Row],[Personnel number]]&lt;&gt;"",TimeSpend[[#This Row],[Date]]&lt;&gt;""),TimeSpend[[#This Row],[Network]],"")</f>
        <v>#VALUE!</v>
      </c>
      <c r="E4261" t="e">
        <f>IF(AND(TimeSpend[[#This Row],[Personnel number]]&lt;&gt;"",TimeSpend[[#This Row],[Date]]&lt;&gt;""),TimeSpend[[#This Row],[Network Description]],"")</f>
        <v>#VALUE!</v>
      </c>
      <c r="F4261" t="e">
        <f>IF(AND(TimeSpend[[#This Row],[Personnel number]]&lt;&gt;"",TimeSpend[[#This Row],[Date]]&lt;&gt;""),TimeSpend[[#This Row],[Activity]],"")</f>
        <v>#VALUE!</v>
      </c>
      <c r="G4261" t="e">
        <f>IF(AND(TimeSpend[[#This Row],[Personnel number]]&lt;&gt;"",TimeSpend[[#This Row],[Date]]&lt;&gt;""),TimeSpend[[#This Row],[Activity description]],"")</f>
        <v>#VALUE!</v>
      </c>
      <c r="H4261" s="36" t="e">
        <f>IF(AND(TimeSpend[[#This Row],[Personnel number]]&lt;&gt;"",TimeSpend[[#This Row],[Date]]&lt;&gt;""),TimeSpend[[#This Row],[Start Time]],"")</f>
        <v>#VALUE!</v>
      </c>
      <c r="I4261" s="36" t="e">
        <f>IF(AND(TimeSpend[[#This Row],[Personnel number]]&lt;&gt;"",TimeSpend[[#This Row],[Date]]&lt;&gt;""),TimeSpend[[#This Row],[End Time]],"")</f>
        <v>#VALUE!</v>
      </c>
      <c r="J4261" t="e">
        <f>IF(AND(TimeSpend[[#This Row],[Personnel number]]&lt;&gt;"",TimeSpend[[#This Row],[Date]]&lt;&gt;""),TimeSpend[[#This Row],[Location]],"")</f>
        <v>#VALUE!</v>
      </c>
      <c r="K4261" t="e">
        <f>IF(AND(TimeSpend[[#This Row],[Personnel number]]&lt;&gt;"",TimeSpend[[#This Row],[Date]]&lt;&gt;""),TimeSpend[[#This Row],[Task]],"")</f>
        <v>#VALUE!</v>
      </c>
      <c r="L4261" t="e">
        <f>IF(AND(TimeSpend[[#This Row],[Personnel number]]&lt;&gt;"",TimeSpend[[#This Row],[Date]]&lt;&gt;""),Utilization!$J$2,"")</f>
        <v>#VALUE!</v>
      </c>
      <c r="M4261" t="e">
        <f>IF(AND(TimeSpend[[#This Row],[Personnel number]]&lt;&gt;"",TimeSpend[[#This Row],[Date]]&lt;&gt;""),TimeSpend[[#This Row],[Employee Name]],"")</f>
        <v>#VALUE!</v>
      </c>
      <c r="N4261" t="e">
        <f t="shared" si="132"/>
        <v>#VALUE!</v>
      </c>
      <c r="O4261" t="e">
        <f t="shared" si="133"/>
        <v>#VALUE!</v>
      </c>
      <c r="P4261" t="e">
        <f>IF(D4261&lt;&gt;"",VLOOKUP(D4261,Projects!B:C,2,0),"")</f>
        <v>#VALUE!</v>
      </c>
    </row>
    <row r="4262" spans="1:16" x14ac:dyDescent="0.25">
      <c r="A4262" t="e">
        <f>UPPER(IF(AND(TimeSpend[[#This Row],[Personnel number]]&lt;&gt;"",TimeSpend[[#This Row],[Date]]&lt;&gt;""),TimeSpend[[#This Row],[Personnel number]],""))</f>
        <v>#VALUE!</v>
      </c>
      <c r="B4262" s="85" t="e">
        <f>IF(AND(TimeSpend[[#This Row],[Personnel number]]&lt;&gt;"",TimeSpend[[#This Row],[Date]]&lt;&gt;""),TEXT(TimeSpend[[#This Row],[Date]],"[$-409]yyyyMMdd"),"")</f>
        <v>#VALUE!</v>
      </c>
      <c r="C4262" s="33" t="e">
        <f>IF(AND(TimeSpend[[#This Row],[Personnel number]]&lt;&gt;"",TimeSpend[[#This Row],[Date]]&lt;&gt;""),SUBSTITUTE(TimeSpend[[#This Row],[Hours]],",","."),"")</f>
        <v>#VALUE!</v>
      </c>
      <c r="D4262" t="e">
        <f>IF(AND(TimeSpend[[#This Row],[Personnel number]]&lt;&gt;"",TimeSpend[[#This Row],[Date]]&lt;&gt;""),TimeSpend[[#This Row],[Network]],"")</f>
        <v>#VALUE!</v>
      </c>
      <c r="E4262" t="e">
        <f>IF(AND(TimeSpend[[#This Row],[Personnel number]]&lt;&gt;"",TimeSpend[[#This Row],[Date]]&lt;&gt;""),TimeSpend[[#This Row],[Network Description]],"")</f>
        <v>#VALUE!</v>
      </c>
      <c r="F4262" t="e">
        <f>IF(AND(TimeSpend[[#This Row],[Personnel number]]&lt;&gt;"",TimeSpend[[#This Row],[Date]]&lt;&gt;""),TimeSpend[[#This Row],[Activity]],"")</f>
        <v>#VALUE!</v>
      </c>
      <c r="G4262" t="e">
        <f>IF(AND(TimeSpend[[#This Row],[Personnel number]]&lt;&gt;"",TimeSpend[[#This Row],[Date]]&lt;&gt;""),TimeSpend[[#This Row],[Activity description]],"")</f>
        <v>#VALUE!</v>
      </c>
      <c r="H4262" s="36" t="e">
        <f>IF(AND(TimeSpend[[#This Row],[Personnel number]]&lt;&gt;"",TimeSpend[[#This Row],[Date]]&lt;&gt;""),TimeSpend[[#This Row],[Start Time]],"")</f>
        <v>#VALUE!</v>
      </c>
      <c r="I4262" s="36" t="e">
        <f>IF(AND(TimeSpend[[#This Row],[Personnel number]]&lt;&gt;"",TimeSpend[[#This Row],[Date]]&lt;&gt;""),TimeSpend[[#This Row],[End Time]],"")</f>
        <v>#VALUE!</v>
      </c>
      <c r="J4262" t="e">
        <f>IF(AND(TimeSpend[[#This Row],[Personnel number]]&lt;&gt;"",TimeSpend[[#This Row],[Date]]&lt;&gt;""),TimeSpend[[#This Row],[Location]],"")</f>
        <v>#VALUE!</v>
      </c>
      <c r="K4262" t="e">
        <f>IF(AND(TimeSpend[[#This Row],[Personnel number]]&lt;&gt;"",TimeSpend[[#This Row],[Date]]&lt;&gt;""),TimeSpend[[#This Row],[Task]],"")</f>
        <v>#VALUE!</v>
      </c>
      <c r="L4262" t="e">
        <f>IF(AND(TimeSpend[[#This Row],[Personnel number]]&lt;&gt;"",TimeSpend[[#This Row],[Date]]&lt;&gt;""),Utilization!$J$2,"")</f>
        <v>#VALUE!</v>
      </c>
      <c r="M4262" t="e">
        <f>IF(AND(TimeSpend[[#This Row],[Personnel number]]&lt;&gt;"",TimeSpend[[#This Row],[Date]]&lt;&gt;""),TimeSpend[[#This Row],[Employee Name]],"")</f>
        <v>#VALUE!</v>
      </c>
      <c r="N4262" t="e">
        <f t="shared" si="132"/>
        <v>#VALUE!</v>
      </c>
      <c r="O4262" t="e">
        <f t="shared" si="133"/>
        <v>#VALUE!</v>
      </c>
      <c r="P4262" t="e">
        <f>IF(D4262&lt;&gt;"",VLOOKUP(D4262,Projects!B:C,2,0),"")</f>
        <v>#VALUE!</v>
      </c>
    </row>
    <row r="4263" spans="1:16" x14ac:dyDescent="0.25">
      <c r="A4263" t="e">
        <f>UPPER(IF(AND(TimeSpend[[#This Row],[Personnel number]]&lt;&gt;"",TimeSpend[[#This Row],[Date]]&lt;&gt;""),TimeSpend[[#This Row],[Personnel number]],""))</f>
        <v>#VALUE!</v>
      </c>
      <c r="B4263" s="85" t="e">
        <f>IF(AND(TimeSpend[[#This Row],[Personnel number]]&lt;&gt;"",TimeSpend[[#This Row],[Date]]&lt;&gt;""),TEXT(TimeSpend[[#This Row],[Date]],"[$-409]yyyyMMdd"),"")</f>
        <v>#VALUE!</v>
      </c>
      <c r="C4263" s="33" t="e">
        <f>IF(AND(TimeSpend[[#This Row],[Personnel number]]&lt;&gt;"",TimeSpend[[#This Row],[Date]]&lt;&gt;""),SUBSTITUTE(TimeSpend[[#This Row],[Hours]],",","."),"")</f>
        <v>#VALUE!</v>
      </c>
      <c r="D4263" t="e">
        <f>IF(AND(TimeSpend[[#This Row],[Personnel number]]&lt;&gt;"",TimeSpend[[#This Row],[Date]]&lt;&gt;""),TimeSpend[[#This Row],[Network]],"")</f>
        <v>#VALUE!</v>
      </c>
      <c r="E4263" t="e">
        <f>IF(AND(TimeSpend[[#This Row],[Personnel number]]&lt;&gt;"",TimeSpend[[#This Row],[Date]]&lt;&gt;""),TimeSpend[[#This Row],[Network Description]],"")</f>
        <v>#VALUE!</v>
      </c>
      <c r="F4263" t="e">
        <f>IF(AND(TimeSpend[[#This Row],[Personnel number]]&lt;&gt;"",TimeSpend[[#This Row],[Date]]&lt;&gt;""),TimeSpend[[#This Row],[Activity]],"")</f>
        <v>#VALUE!</v>
      </c>
      <c r="G4263" t="e">
        <f>IF(AND(TimeSpend[[#This Row],[Personnel number]]&lt;&gt;"",TimeSpend[[#This Row],[Date]]&lt;&gt;""),TimeSpend[[#This Row],[Activity description]],"")</f>
        <v>#VALUE!</v>
      </c>
      <c r="H4263" s="36" t="e">
        <f>IF(AND(TimeSpend[[#This Row],[Personnel number]]&lt;&gt;"",TimeSpend[[#This Row],[Date]]&lt;&gt;""),TimeSpend[[#This Row],[Start Time]],"")</f>
        <v>#VALUE!</v>
      </c>
      <c r="I4263" s="36" t="e">
        <f>IF(AND(TimeSpend[[#This Row],[Personnel number]]&lt;&gt;"",TimeSpend[[#This Row],[Date]]&lt;&gt;""),TimeSpend[[#This Row],[End Time]],"")</f>
        <v>#VALUE!</v>
      </c>
      <c r="J4263" t="e">
        <f>IF(AND(TimeSpend[[#This Row],[Personnel number]]&lt;&gt;"",TimeSpend[[#This Row],[Date]]&lt;&gt;""),TimeSpend[[#This Row],[Location]],"")</f>
        <v>#VALUE!</v>
      </c>
      <c r="K4263" t="e">
        <f>IF(AND(TimeSpend[[#This Row],[Personnel number]]&lt;&gt;"",TimeSpend[[#This Row],[Date]]&lt;&gt;""),TimeSpend[[#This Row],[Task]],"")</f>
        <v>#VALUE!</v>
      </c>
      <c r="L4263" t="e">
        <f>IF(AND(TimeSpend[[#This Row],[Personnel number]]&lt;&gt;"",TimeSpend[[#This Row],[Date]]&lt;&gt;""),Utilization!$J$2,"")</f>
        <v>#VALUE!</v>
      </c>
      <c r="M4263" t="e">
        <f>IF(AND(TimeSpend[[#This Row],[Personnel number]]&lt;&gt;"",TimeSpend[[#This Row],[Date]]&lt;&gt;""),TimeSpend[[#This Row],[Employee Name]],"")</f>
        <v>#VALUE!</v>
      </c>
      <c r="N4263" t="e">
        <f t="shared" si="132"/>
        <v>#VALUE!</v>
      </c>
      <c r="O4263" t="e">
        <f t="shared" si="133"/>
        <v>#VALUE!</v>
      </c>
      <c r="P4263" t="e">
        <f>IF(D4263&lt;&gt;"",VLOOKUP(D4263,Projects!B:C,2,0),"")</f>
        <v>#VALUE!</v>
      </c>
    </row>
    <row r="4264" spans="1:16" x14ac:dyDescent="0.25">
      <c r="A4264" t="e">
        <f>UPPER(IF(AND(TimeSpend[[#This Row],[Personnel number]]&lt;&gt;"",TimeSpend[[#This Row],[Date]]&lt;&gt;""),TimeSpend[[#This Row],[Personnel number]],""))</f>
        <v>#VALUE!</v>
      </c>
      <c r="B4264" s="85" t="e">
        <f>IF(AND(TimeSpend[[#This Row],[Personnel number]]&lt;&gt;"",TimeSpend[[#This Row],[Date]]&lt;&gt;""),TEXT(TimeSpend[[#This Row],[Date]],"[$-409]yyyyMMdd"),"")</f>
        <v>#VALUE!</v>
      </c>
      <c r="C4264" s="33" t="e">
        <f>IF(AND(TimeSpend[[#This Row],[Personnel number]]&lt;&gt;"",TimeSpend[[#This Row],[Date]]&lt;&gt;""),SUBSTITUTE(TimeSpend[[#This Row],[Hours]],",","."),"")</f>
        <v>#VALUE!</v>
      </c>
      <c r="D4264" t="e">
        <f>IF(AND(TimeSpend[[#This Row],[Personnel number]]&lt;&gt;"",TimeSpend[[#This Row],[Date]]&lt;&gt;""),TimeSpend[[#This Row],[Network]],"")</f>
        <v>#VALUE!</v>
      </c>
      <c r="E4264" t="e">
        <f>IF(AND(TimeSpend[[#This Row],[Personnel number]]&lt;&gt;"",TimeSpend[[#This Row],[Date]]&lt;&gt;""),TimeSpend[[#This Row],[Network Description]],"")</f>
        <v>#VALUE!</v>
      </c>
      <c r="F4264" t="e">
        <f>IF(AND(TimeSpend[[#This Row],[Personnel number]]&lt;&gt;"",TimeSpend[[#This Row],[Date]]&lt;&gt;""),TimeSpend[[#This Row],[Activity]],"")</f>
        <v>#VALUE!</v>
      </c>
      <c r="G4264" t="e">
        <f>IF(AND(TimeSpend[[#This Row],[Personnel number]]&lt;&gt;"",TimeSpend[[#This Row],[Date]]&lt;&gt;""),TimeSpend[[#This Row],[Activity description]],"")</f>
        <v>#VALUE!</v>
      </c>
      <c r="H4264" s="36" t="e">
        <f>IF(AND(TimeSpend[[#This Row],[Personnel number]]&lt;&gt;"",TimeSpend[[#This Row],[Date]]&lt;&gt;""),TimeSpend[[#This Row],[Start Time]],"")</f>
        <v>#VALUE!</v>
      </c>
      <c r="I4264" s="36" t="e">
        <f>IF(AND(TimeSpend[[#This Row],[Personnel number]]&lt;&gt;"",TimeSpend[[#This Row],[Date]]&lt;&gt;""),TimeSpend[[#This Row],[End Time]],"")</f>
        <v>#VALUE!</v>
      </c>
      <c r="J4264" t="e">
        <f>IF(AND(TimeSpend[[#This Row],[Personnel number]]&lt;&gt;"",TimeSpend[[#This Row],[Date]]&lt;&gt;""),TimeSpend[[#This Row],[Location]],"")</f>
        <v>#VALUE!</v>
      </c>
      <c r="K4264" t="e">
        <f>IF(AND(TimeSpend[[#This Row],[Personnel number]]&lt;&gt;"",TimeSpend[[#This Row],[Date]]&lt;&gt;""),TimeSpend[[#This Row],[Task]],"")</f>
        <v>#VALUE!</v>
      </c>
      <c r="L4264" t="e">
        <f>IF(AND(TimeSpend[[#This Row],[Personnel number]]&lt;&gt;"",TimeSpend[[#This Row],[Date]]&lt;&gt;""),Utilization!$J$2,"")</f>
        <v>#VALUE!</v>
      </c>
      <c r="M4264" t="e">
        <f>IF(AND(TimeSpend[[#This Row],[Personnel number]]&lt;&gt;"",TimeSpend[[#This Row],[Date]]&lt;&gt;""),TimeSpend[[#This Row],[Employee Name]],"")</f>
        <v>#VALUE!</v>
      </c>
      <c r="N4264" t="e">
        <f t="shared" si="132"/>
        <v>#VALUE!</v>
      </c>
      <c r="O4264" t="e">
        <f t="shared" si="133"/>
        <v>#VALUE!</v>
      </c>
      <c r="P4264" t="e">
        <f>IF(D4264&lt;&gt;"",VLOOKUP(D4264,Projects!B:C,2,0),"")</f>
        <v>#VALUE!</v>
      </c>
    </row>
    <row r="4265" spans="1:16" x14ac:dyDescent="0.25">
      <c r="A4265" t="e">
        <f>UPPER(IF(AND(TimeSpend[[#This Row],[Personnel number]]&lt;&gt;"",TimeSpend[[#This Row],[Date]]&lt;&gt;""),TimeSpend[[#This Row],[Personnel number]],""))</f>
        <v>#VALUE!</v>
      </c>
      <c r="B4265" s="85" t="e">
        <f>IF(AND(TimeSpend[[#This Row],[Personnel number]]&lt;&gt;"",TimeSpend[[#This Row],[Date]]&lt;&gt;""),TEXT(TimeSpend[[#This Row],[Date]],"[$-409]yyyyMMdd"),"")</f>
        <v>#VALUE!</v>
      </c>
      <c r="C4265" s="33" t="e">
        <f>IF(AND(TimeSpend[[#This Row],[Personnel number]]&lt;&gt;"",TimeSpend[[#This Row],[Date]]&lt;&gt;""),SUBSTITUTE(TimeSpend[[#This Row],[Hours]],",","."),"")</f>
        <v>#VALUE!</v>
      </c>
      <c r="D4265" t="e">
        <f>IF(AND(TimeSpend[[#This Row],[Personnel number]]&lt;&gt;"",TimeSpend[[#This Row],[Date]]&lt;&gt;""),TimeSpend[[#This Row],[Network]],"")</f>
        <v>#VALUE!</v>
      </c>
      <c r="E4265" t="e">
        <f>IF(AND(TimeSpend[[#This Row],[Personnel number]]&lt;&gt;"",TimeSpend[[#This Row],[Date]]&lt;&gt;""),TimeSpend[[#This Row],[Network Description]],"")</f>
        <v>#VALUE!</v>
      </c>
      <c r="F4265" t="e">
        <f>IF(AND(TimeSpend[[#This Row],[Personnel number]]&lt;&gt;"",TimeSpend[[#This Row],[Date]]&lt;&gt;""),TimeSpend[[#This Row],[Activity]],"")</f>
        <v>#VALUE!</v>
      </c>
      <c r="G4265" t="e">
        <f>IF(AND(TimeSpend[[#This Row],[Personnel number]]&lt;&gt;"",TimeSpend[[#This Row],[Date]]&lt;&gt;""),TimeSpend[[#This Row],[Activity description]],"")</f>
        <v>#VALUE!</v>
      </c>
      <c r="H4265" s="36" t="e">
        <f>IF(AND(TimeSpend[[#This Row],[Personnel number]]&lt;&gt;"",TimeSpend[[#This Row],[Date]]&lt;&gt;""),TimeSpend[[#This Row],[Start Time]],"")</f>
        <v>#VALUE!</v>
      </c>
      <c r="I4265" s="36" t="e">
        <f>IF(AND(TimeSpend[[#This Row],[Personnel number]]&lt;&gt;"",TimeSpend[[#This Row],[Date]]&lt;&gt;""),TimeSpend[[#This Row],[End Time]],"")</f>
        <v>#VALUE!</v>
      </c>
      <c r="J4265" t="e">
        <f>IF(AND(TimeSpend[[#This Row],[Personnel number]]&lt;&gt;"",TimeSpend[[#This Row],[Date]]&lt;&gt;""),TimeSpend[[#This Row],[Location]],"")</f>
        <v>#VALUE!</v>
      </c>
      <c r="K4265" t="e">
        <f>IF(AND(TimeSpend[[#This Row],[Personnel number]]&lt;&gt;"",TimeSpend[[#This Row],[Date]]&lt;&gt;""),TimeSpend[[#This Row],[Task]],"")</f>
        <v>#VALUE!</v>
      </c>
      <c r="L4265" t="e">
        <f>IF(AND(TimeSpend[[#This Row],[Personnel number]]&lt;&gt;"",TimeSpend[[#This Row],[Date]]&lt;&gt;""),Utilization!$J$2,"")</f>
        <v>#VALUE!</v>
      </c>
      <c r="M4265" t="e">
        <f>IF(AND(TimeSpend[[#This Row],[Personnel number]]&lt;&gt;"",TimeSpend[[#This Row],[Date]]&lt;&gt;""),TimeSpend[[#This Row],[Employee Name]],"")</f>
        <v>#VALUE!</v>
      </c>
      <c r="N4265" t="e">
        <f t="shared" si="132"/>
        <v>#VALUE!</v>
      </c>
      <c r="O4265" t="e">
        <f t="shared" si="133"/>
        <v>#VALUE!</v>
      </c>
      <c r="P4265" t="e">
        <f>IF(D4265&lt;&gt;"",VLOOKUP(D4265,Projects!B:C,2,0),"")</f>
        <v>#VALUE!</v>
      </c>
    </row>
    <row r="4266" spans="1:16" x14ac:dyDescent="0.25">
      <c r="A4266" t="e">
        <f>UPPER(IF(AND(TimeSpend[[#This Row],[Personnel number]]&lt;&gt;"",TimeSpend[[#This Row],[Date]]&lt;&gt;""),TimeSpend[[#This Row],[Personnel number]],""))</f>
        <v>#VALUE!</v>
      </c>
      <c r="B4266" s="85" t="e">
        <f>IF(AND(TimeSpend[[#This Row],[Personnel number]]&lt;&gt;"",TimeSpend[[#This Row],[Date]]&lt;&gt;""),TEXT(TimeSpend[[#This Row],[Date]],"[$-409]yyyyMMdd"),"")</f>
        <v>#VALUE!</v>
      </c>
      <c r="C4266" s="33" t="e">
        <f>IF(AND(TimeSpend[[#This Row],[Personnel number]]&lt;&gt;"",TimeSpend[[#This Row],[Date]]&lt;&gt;""),SUBSTITUTE(TimeSpend[[#This Row],[Hours]],",","."),"")</f>
        <v>#VALUE!</v>
      </c>
      <c r="D4266" t="e">
        <f>IF(AND(TimeSpend[[#This Row],[Personnel number]]&lt;&gt;"",TimeSpend[[#This Row],[Date]]&lt;&gt;""),TimeSpend[[#This Row],[Network]],"")</f>
        <v>#VALUE!</v>
      </c>
      <c r="E4266" t="e">
        <f>IF(AND(TimeSpend[[#This Row],[Personnel number]]&lt;&gt;"",TimeSpend[[#This Row],[Date]]&lt;&gt;""),TimeSpend[[#This Row],[Network Description]],"")</f>
        <v>#VALUE!</v>
      </c>
      <c r="F4266" t="e">
        <f>IF(AND(TimeSpend[[#This Row],[Personnel number]]&lt;&gt;"",TimeSpend[[#This Row],[Date]]&lt;&gt;""),TimeSpend[[#This Row],[Activity]],"")</f>
        <v>#VALUE!</v>
      </c>
      <c r="G4266" t="e">
        <f>IF(AND(TimeSpend[[#This Row],[Personnel number]]&lt;&gt;"",TimeSpend[[#This Row],[Date]]&lt;&gt;""),TimeSpend[[#This Row],[Activity description]],"")</f>
        <v>#VALUE!</v>
      </c>
      <c r="H4266" s="36" t="e">
        <f>IF(AND(TimeSpend[[#This Row],[Personnel number]]&lt;&gt;"",TimeSpend[[#This Row],[Date]]&lt;&gt;""),TimeSpend[[#This Row],[Start Time]],"")</f>
        <v>#VALUE!</v>
      </c>
      <c r="I4266" s="36" t="e">
        <f>IF(AND(TimeSpend[[#This Row],[Personnel number]]&lt;&gt;"",TimeSpend[[#This Row],[Date]]&lt;&gt;""),TimeSpend[[#This Row],[End Time]],"")</f>
        <v>#VALUE!</v>
      </c>
      <c r="J4266" t="e">
        <f>IF(AND(TimeSpend[[#This Row],[Personnel number]]&lt;&gt;"",TimeSpend[[#This Row],[Date]]&lt;&gt;""),TimeSpend[[#This Row],[Location]],"")</f>
        <v>#VALUE!</v>
      </c>
      <c r="K4266" t="e">
        <f>IF(AND(TimeSpend[[#This Row],[Personnel number]]&lt;&gt;"",TimeSpend[[#This Row],[Date]]&lt;&gt;""),TimeSpend[[#This Row],[Task]],"")</f>
        <v>#VALUE!</v>
      </c>
      <c r="L4266" t="e">
        <f>IF(AND(TimeSpend[[#This Row],[Personnel number]]&lt;&gt;"",TimeSpend[[#This Row],[Date]]&lt;&gt;""),Utilization!$J$2,"")</f>
        <v>#VALUE!</v>
      </c>
      <c r="M4266" t="e">
        <f>IF(AND(TimeSpend[[#This Row],[Personnel number]]&lt;&gt;"",TimeSpend[[#This Row],[Date]]&lt;&gt;""),TimeSpend[[#This Row],[Employee Name]],"")</f>
        <v>#VALUE!</v>
      </c>
      <c r="N4266" t="e">
        <f t="shared" si="132"/>
        <v>#VALUE!</v>
      </c>
      <c r="O4266" t="e">
        <f t="shared" si="133"/>
        <v>#VALUE!</v>
      </c>
      <c r="P4266" t="e">
        <f>IF(D4266&lt;&gt;"",VLOOKUP(D4266,Projects!B:C,2,0),"")</f>
        <v>#VALUE!</v>
      </c>
    </row>
    <row r="4267" spans="1:16" x14ac:dyDescent="0.25">
      <c r="A4267" t="e">
        <f>UPPER(IF(AND(TimeSpend[[#This Row],[Personnel number]]&lt;&gt;"",TimeSpend[[#This Row],[Date]]&lt;&gt;""),TimeSpend[[#This Row],[Personnel number]],""))</f>
        <v>#VALUE!</v>
      </c>
      <c r="B4267" s="85" t="e">
        <f>IF(AND(TimeSpend[[#This Row],[Personnel number]]&lt;&gt;"",TimeSpend[[#This Row],[Date]]&lt;&gt;""),TEXT(TimeSpend[[#This Row],[Date]],"[$-409]yyyyMMdd"),"")</f>
        <v>#VALUE!</v>
      </c>
      <c r="C4267" s="33" t="e">
        <f>IF(AND(TimeSpend[[#This Row],[Personnel number]]&lt;&gt;"",TimeSpend[[#This Row],[Date]]&lt;&gt;""),SUBSTITUTE(TimeSpend[[#This Row],[Hours]],",","."),"")</f>
        <v>#VALUE!</v>
      </c>
      <c r="D4267" t="e">
        <f>IF(AND(TimeSpend[[#This Row],[Personnel number]]&lt;&gt;"",TimeSpend[[#This Row],[Date]]&lt;&gt;""),TimeSpend[[#This Row],[Network]],"")</f>
        <v>#VALUE!</v>
      </c>
      <c r="E4267" t="e">
        <f>IF(AND(TimeSpend[[#This Row],[Personnel number]]&lt;&gt;"",TimeSpend[[#This Row],[Date]]&lt;&gt;""),TimeSpend[[#This Row],[Network Description]],"")</f>
        <v>#VALUE!</v>
      </c>
      <c r="F4267" t="e">
        <f>IF(AND(TimeSpend[[#This Row],[Personnel number]]&lt;&gt;"",TimeSpend[[#This Row],[Date]]&lt;&gt;""),TimeSpend[[#This Row],[Activity]],"")</f>
        <v>#VALUE!</v>
      </c>
      <c r="G4267" t="e">
        <f>IF(AND(TimeSpend[[#This Row],[Personnel number]]&lt;&gt;"",TimeSpend[[#This Row],[Date]]&lt;&gt;""),TimeSpend[[#This Row],[Activity description]],"")</f>
        <v>#VALUE!</v>
      </c>
      <c r="H4267" s="36" t="e">
        <f>IF(AND(TimeSpend[[#This Row],[Personnel number]]&lt;&gt;"",TimeSpend[[#This Row],[Date]]&lt;&gt;""),TimeSpend[[#This Row],[Start Time]],"")</f>
        <v>#VALUE!</v>
      </c>
      <c r="I4267" s="36" t="e">
        <f>IF(AND(TimeSpend[[#This Row],[Personnel number]]&lt;&gt;"",TimeSpend[[#This Row],[Date]]&lt;&gt;""),TimeSpend[[#This Row],[End Time]],"")</f>
        <v>#VALUE!</v>
      </c>
      <c r="J4267" t="e">
        <f>IF(AND(TimeSpend[[#This Row],[Personnel number]]&lt;&gt;"",TimeSpend[[#This Row],[Date]]&lt;&gt;""),TimeSpend[[#This Row],[Location]],"")</f>
        <v>#VALUE!</v>
      </c>
      <c r="K4267" t="e">
        <f>IF(AND(TimeSpend[[#This Row],[Personnel number]]&lt;&gt;"",TimeSpend[[#This Row],[Date]]&lt;&gt;""),TimeSpend[[#This Row],[Task]],"")</f>
        <v>#VALUE!</v>
      </c>
      <c r="L4267" t="e">
        <f>IF(AND(TimeSpend[[#This Row],[Personnel number]]&lt;&gt;"",TimeSpend[[#This Row],[Date]]&lt;&gt;""),Utilization!$J$2,"")</f>
        <v>#VALUE!</v>
      </c>
      <c r="M4267" t="e">
        <f>IF(AND(TimeSpend[[#This Row],[Personnel number]]&lt;&gt;"",TimeSpend[[#This Row],[Date]]&lt;&gt;""),TimeSpend[[#This Row],[Employee Name]],"")</f>
        <v>#VALUE!</v>
      </c>
      <c r="N4267" t="e">
        <f t="shared" si="132"/>
        <v>#VALUE!</v>
      </c>
      <c r="O4267" t="e">
        <f t="shared" si="133"/>
        <v>#VALUE!</v>
      </c>
      <c r="P4267" t="e">
        <f>IF(D4267&lt;&gt;"",VLOOKUP(D4267,Projects!B:C,2,0),"")</f>
        <v>#VALUE!</v>
      </c>
    </row>
    <row r="4268" spans="1:16" x14ac:dyDescent="0.25">
      <c r="A4268" t="e">
        <f>UPPER(IF(AND(TimeSpend[[#This Row],[Personnel number]]&lt;&gt;"",TimeSpend[[#This Row],[Date]]&lt;&gt;""),TimeSpend[[#This Row],[Personnel number]],""))</f>
        <v>#VALUE!</v>
      </c>
      <c r="B4268" s="85" t="e">
        <f>IF(AND(TimeSpend[[#This Row],[Personnel number]]&lt;&gt;"",TimeSpend[[#This Row],[Date]]&lt;&gt;""),TEXT(TimeSpend[[#This Row],[Date]],"[$-409]yyyyMMdd"),"")</f>
        <v>#VALUE!</v>
      </c>
      <c r="C4268" s="33" t="e">
        <f>IF(AND(TimeSpend[[#This Row],[Personnel number]]&lt;&gt;"",TimeSpend[[#This Row],[Date]]&lt;&gt;""),SUBSTITUTE(TimeSpend[[#This Row],[Hours]],",","."),"")</f>
        <v>#VALUE!</v>
      </c>
      <c r="D4268" t="e">
        <f>IF(AND(TimeSpend[[#This Row],[Personnel number]]&lt;&gt;"",TimeSpend[[#This Row],[Date]]&lt;&gt;""),TimeSpend[[#This Row],[Network]],"")</f>
        <v>#VALUE!</v>
      </c>
      <c r="E4268" t="e">
        <f>IF(AND(TimeSpend[[#This Row],[Personnel number]]&lt;&gt;"",TimeSpend[[#This Row],[Date]]&lt;&gt;""),TimeSpend[[#This Row],[Network Description]],"")</f>
        <v>#VALUE!</v>
      </c>
      <c r="F4268" t="e">
        <f>IF(AND(TimeSpend[[#This Row],[Personnel number]]&lt;&gt;"",TimeSpend[[#This Row],[Date]]&lt;&gt;""),TimeSpend[[#This Row],[Activity]],"")</f>
        <v>#VALUE!</v>
      </c>
      <c r="G4268" t="e">
        <f>IF(AND(TimeSpend[[#This Row],[Personnel number]]&lt;&gt;"",TimeSpend[[#This Row],[Date]]&lt;&gt;""),TimeSpend[[#This Row],[Activity description]],"")</f>
        <v>#VALUE!</v>
      </c>
      <c r="H4268" s="36" t="e">
        <f>IF(AND(TimeSpend[[#This Row],[Personnel number]]&lt;&gt;"",TimeSpend[[#This Row],[Date]]&lt;&gt;""),TimeSpend[[#This Row],[Start Time]],"")</f>
        <v>#VALUE!</v>
      </c>
      <c r="I4268" s="36" t="e">
        <f>IF(AND(TimeSpend[[#This Row],[Personnel number]]&lt;&gt;"",TimeSpend[[#This Row],[Date]]&lt;&gt;""),TimeSpend[[#This Row],[End Time]],"")</f>
        <v>#VALUE!</v>
      </c>
      <c r="J4268" t="e">
        <f>IF(AND(TimeSpend[[#This Row],[Personnel number]]&lt;&gt;"",TimeSpend[[#This Row],[Date]]&lt;&gt;""),TimeSpend[[#This Row],[Location]],"")</f>
        <v>#VALUE!</v>
      </c>
      <c r="K4268" t="e">
        <f>IF(AND(TimeSpend[[#This Row],[Personnel number]]&lt;&gt;"",TimeSpend[[#This Row],[Date]]&lt;&gt;""),TimeSpend[[#This Row],[Task]],"")</f>
        <v>#VALUE!</v>
      </c>
      <c r="L4268" t="e">
        <f>IF(AND(TimeSpend[[#This Row],[Personnel number]]&lt;&gt;"",TimeSpend[[#This Row],[Date]]&lt;&gt;""),Utilization!$J$2,"")</f>
        <v>#VALUE!</v>
      </c>
      <c r="M4268" t="e">
        <f>IF(AND(TimeSpend[[#This Row],[Personnel number]]&lt;&gt;"",TimeSpend[[#This Row],[Date]]&lt;&gt;""),TimeSpend[[#This Row],[Employee Name]],"")</f>
        <v>#VALUE!</v>
      </c>
      <c r="N4268" t="e">
        <f t="shared" si="132"/>
        <v>#VALUE!</v>
      </c>
      <c r="O4268" t="e">
        <f t="shared" si="133"/>
        <v>#VALUE!</v>
      </c>
      <c r="P4268" t="e">
        <f>IF(D4268&lt;&gt;"",VLOOKUP(D4268,Projects!B:C,2,0),"")</f>
        <v>#VALUE!</v>
      </c>
    </row>
    <row r="4269" spans="1:16" x14ac:dyDescent="0.25">
      <c r="A4269" t="e">
        <f>UPPER(IF(AND(TimeSpend[[#This Row],[Personnel number]]&lt;&gt;"",TimeSpend[[#This Row],[Date]]&lt;&gt;""),TimeSpend[[#This Row],[Personnel number]],""))</f>
        <v>#VALUE!</v>
      </c>
      <c r="B4269" s="85" t="e">
        <f>IF(AND(TimeSpend[[#This Row],[Personnel number]]&lt;&gt;"",TimeSpend[[#This Row],[Date]]&lt;&gt;""),TEXT(TimeSpend[[#This Row],[Date]],"[$-409]yyyyMMdd"),"")</f>
        <v>#VALUE!</v>
      </c>
      <c r="C4269" s="33" t="e">
        <f>IF(AND(TimeSpend[[#This Row],[Personnel number]]&lt;&gt;"",TimeSpend[[#This Row],[Date]]&lt;&gt;""),SUBSTITUTE(TimeSpend[[#This Row],[Hours]],",","."),"")</f>
        <v>#VALUE!</v>
      </c>
      <c r="D4269" t="e">
        <f>IF(AND(TimeSpend[[#This Row],[Personnel number]]&lt;&gt;"",TimeSpend[[#This Row],[Date]]&lt;&gt;""),TimeSpend[[#This Row],[Network]],"")</f>
        <v>#VALUE!</v>
      </c>
      <c r="E4269" t="e">
        <f>IF(AND(TimeSpend[[#This Row],[Personnel number]]&lt;&gt;"",TimeSpend[[#This Row],[Date]]&lt;&gt;""),TimeSpend[[#This Row],[Network Description]],"")</f>
        <v>#VALUE!</v>
      </c>
      <c r="F4269" t="e">
        <f>IF(AND(TimeSpend[[#This Row],[Personnel number]]&lt;&gt;"",TimeSpend[[#This Row],[Date]]&lt;&gt;""),TimeSpend[[#This Row],[Activity]],"")</f>
        <v>#VALUE!</v>
      </c>
      <c r="G4269" t="e">
        <f>IF(AND(TimeSpend[[#This Row],[Personnel number]]&lt;&gt;"",TimeSpend[[#This Row],[Date]]&lt;&gt;""),TimeSpend[[#This Row],[Activity description]],"")</f>
        <v>#VALUE!</v>
      </c>
      <c r="H4269" s="36" t="e">
        <f>IF(AND(TimeSpend[[#This Row],[Personnel number]]&lt;&gt;"",TimeSpend[[#This Row],[Date]]&lt;&gt;""),TimeSpend[[#This Row],[Start Time]],"")</f>
        <v>#VALUE!</v>
      </c>
      <c r="I4269" s="36" t="e">
        <f>IF(AND(TimeSpend[[#This Row],[Personnel number]]&lt;&gt;"",TimeSpend[[#This Row],[Date]]&lt;&gt;""),TimeSpend[[#This Row],[End Time]],"")</f>
        <v>#VALUE!</v>
      </c>
      <c r="J4269" t="e">
        <f>IF(AND(TimeSpend[[#This Row],[Personnel number]]&lt;&gt;"",TimeSpend[[#This Row],[Date]]&lt;&gt;""),TimeSpend[[#This Row],[Location]],"")</f>
        <v>#VALUE!</v>
      </c>
      <c r="K4269" t="e">
        <f>IF(AND(TimeSpend[[#This Row],[Personnel number]]&lt;&gt;"",TimeSpend[[#This Row],[Date]]&lt;&gt;""),TimeSpend[[#This Row],[Task]],"")</f>
        <v>#VALUE!</v>
      </c>
      <c r="L4269" t="e">
        <f>IF(AND(TimeSpend[[#This Row],[Personnel number]]&lt;&gt;"",TimeSpend[[#This Row],[Date]]&lt;&gt;""),Utilization!$J$2,"")</f>
        <v>#VALUE!</v>
      </c>
      <c r="M4269" t="e">
        <f>IF(AND(TimeSpend[[#This Row],[Personnel number]]&lt;&gt;"",TimeSpend[[#This Row],[Date]]&lt;&gt;""),TimeSpend[[#This Row],[Employee Name]],"")</f>
        <v>#VALUE!</v>
      </c>
      <c r="N4269" t="e">
        <f t="shared" si="132"/>
        <v>#VALUE!</v>
      </c>
      <c r="O4269" t="e">
        <f t="shared" si="133"/>
        <v>#VALUE!</v>
      </c>
      <c r="P4269" t="e">
        <f>IF(D4269&lt;&gt;"",VLOOKUP(D4269,Projects!B:C,2,0),"")</f>
        <v>#VALUE!</v>
      </c>
    </row>
    <row r="4270" spans="1:16" x14ac:dyDescent="0.25">
      <c r="A4270" t="e">
        <f>UPPER(IF(AND(TimeSpend[[#This Row],[Personnel number]]&lt;&gt;"",TimeSpend[[#This Row],[Date]]&lt;&gt;""),TimeSpend[[#This Row],[Personnel number]],""))</f>
        <v>#VALUE!</v>
      </c>
      <c r="B4270" s="85" t="e">
        <f>IF(AND(TimeSpend[[#This Row],[Personnel number]]&lt;&gt;"",TimeSpend[[#This Row],[Date]]&lt;&gt;""),TEXT(TimeSpend[[#This Row],[Date]],"[$-409]yyyyMMdd"),"")</f>
        <v>#VALUE!</v>
      </c>
      <c r="C4270" s="33" t="e">
        <f>IF(AND(TimeSpend[[#This Row],[Personnel number]]&lt;&gt;"",TimeSpend[[#This Row],[Date]]&lt;&gt;""),SUBSTITUTE(TimeSpend[[#This Row],[Hours]],",","."),"")</f>
        <v>#VALUE!</v>
      </c>
      <c r="D4270" t="e">
        <f>IF(AND(TimeSpend[[#This Row],[Personnel number]]&lt;&gt;"",TimeSpend[[#This Row],[Date]]&lt;&gt;""),TimeSpend[[#This Row],[Network]],"")</f>
        <v>#VALUE!</v>
      </c>
      <c r="E4270" t="e">
        <f>IF(AND(TimeSpend[[#This Row],[Personnel number]]&lt;&gt;"",TimeSpend[[#This Row],[Date]]&lt;&gt;""),TimeSpend[[#This Row],[Network Description]],"")</f>
        <v>#VALUE!</v>
      </c>
      <c r="F4270" t="e">
        <f>IF(AND(TimeSpend[[#This Row],[Personnel number]]&lt;&gt;"",TimeSpend[[#This Row],[Date]]&lt;&gt;""),TimeSpend[[#This Row],[Activity]],"")</f>
        <v>#VALUE!</v>
      </c>
      <c r="G4270" t="e">
        <f>IF(AND(TimeSpend[[#This Row],[Personnel number]]&lt;&gt;"",TimeSpend[[#This Row],[Date]]&lt;&gt;""),TimeSpend[[#This Row],[Activity description]],"")</f>
        <v>#VALUE!</v>
      </c>
      <c r="H4270" s="36" t="e">
        <f>IF(AND(TimeSpend[[#This Row],[Personnel number]]&lt;&gt;"",TimeSpend[[#This Row],[Date]]&lt;&gt;""),TimeSpend[[#This Row],[Start Time]],"")</f>
        <v>#VALUE!</v>
      </c>
      <c r="I4270" s="36" t="e">
        <f>IF(AND(TimeSpend[[#This Row],[Personnel number]]&lt;&gt;"",TimeSpend[[#This Row],[Date]]&lt;&gt;""),TimeSpend[[#This Row],[End Time]],"")</f>
        <v>#VALUE!</v>
      </c>
      <c r="J4270" t="e">
        <f>IF(AND(TimeSpend[[#This Row],[Personnel number]]&lt;&gt;"",TimeSpend[[#This Row],[Date]]&lt;&gt;""),TimeSpend[[#This Row],[Location]],"")</f>
        <v>#VALUE!</v>
      </c>
      <c r="K4270" t="e">
        <f>IF(AND(TimeSpend[[#This Row],[Personnel number]]&lt;&gt;"",TimeSpend[[#This Row],[Date]]&lt;&gt;""),TimeSpend[[#This Row],[Task]],"")</f>
        <v>#VALUE!</v>
      </c>
      <c r="L4270" t="e">
        <f>IF(AND(TimeSpend[[#This Row],[Personnel number]]&lt;&gt;"",TimeSpend[[#This Row],[Date]]&lt;&gt;""),Utilization!$J$2,"")</f>
        <v>#VALUE!</v>
      </c>
      <c r="M4270" t="e">
        <f>IF(AND(TimeSpend[[#This Row],[Personnel number]]&lt;&gt;"",TimeSpend[[#This Row],[Date]]&lt;&gt;""),TimeSpend[[#This Row],[Employee Name]],"")</f>
        <v>#VALUE!</v>
      </c>
      <c r="N4270" t="e">
        <f t="shared" si="132"/>
        <v>#VALUE!</v>
      </c>
      <c r="O4270" t="e">
        <f t="shared" si="133"/>
        <v>#VALUE!</v>
      </c>
      <c r="P4270" t="e">
        <f>IF(D4270&lt;&gt;"",VLOOKUP(D4270,Projects!B:C,2,0),"")</f>
        <v>#VALUE!</v>
      </c>
    </row>
    <row r="4271" spans="1:16" x14ac:dyDescent="0.25">
      <c r="A4271" t="e">
        <f>UPPER(IF(AND(TimeSpend[[#This Row],[Personnel number]]&lt;&gt;"",TimeSpend[[#This Row],[Date]]&lt;&gt;""),TimeSpend[[#This Row],[Personnel number]],""))</f>
        <v>#VALUE!</v>
      </c>
      <c r="B4271" s="85" t="e">
        <f>IF(AND(TimeSpend[[#This Row],[Personnel number]]&lt;&gt;"",TimeSpend[[#This Row],[Date]]&lt;&gt;""),TEXT(TimeSpend[[#This Row],[Date]],"[$-409]yyyyMMdd"),"")</f>
        <v>#VALUE!</v>
      </c>
      <c r="C4271" s="33" t="e">
        <f>IF(AND(TimeSpend[[#This Row],[Personnel number]]&lt;&gt;"",TimeSpend[[#This Row],[Date]]&lt;&gt;""),SUBSTITUTE(TimeSpend[[#This Row],[Hours]],",","."),"")</f>
        <v>#VALUE!</v>
      </c>
      <c r="D4271" t="e">
        <f>IF(AND(TimeSpend[[#This Row],[Personnel number]]&lt;&gt;"",TimeSpend[[#This Row],[Date]]&lt;&gt;""),TimeSpend[[#This Row],[Network]],"")</f>
        <v>#VALUE!</v>
      </c>
      <c r="E4271" t="e">
        <f>IF(AND(TimeSpend[[#This Row],[Personnel number]]&lt;&gt;"",TimeSpend[[#This Row],[Date]]&lt;&gt;""),TimeSpend[[#This Row],[Network Description]],"")</f>
        <v>#VALUE!</v>
      </c>
      <c r="F4271" t="e">
        <f>IF(AND(TimeSpend[[#This Row],[Personnel number]]&lt;&gt;"",TimeSpend[[#This Row],[Date]]&lt;&gt;""),TimeSpend[[#This Row],[Activity]],"")</f>
        <v>#VALUE!</v>
      </c>
      <c r="G4271" t="e">
        <f>IF(AND(TimeSpend[[#This Row],[Personnel number]]&lt;&gt;"",TimeSpend[[#This Row],[Date]]&lt;&gt;""),TimeSpend[[#This Row],[Activity description]],"")</f>
        <v>#VALUE!</v>
      </c>
      <c r="H4271" s="36" t="e">
        <f>IF(AND(TimeSpend[[#This Row],[Personnel number]]&lt;&gt;"",TimeSpend[[#This Row],[Date]]&lt;&gt;""),TimeSpend[[#This Row],[Start Time]],"")</f>
        <v>#VALUE!</v>
      </c>
      <c r="I4271" s="36" t="e">
        <f>IF(AND(TimeSpend[[#This Row],[Personnel number]]&lt;&gt;"",TimeSpend[[#This Row],[Date]]&lt;&gt;""),TimeSpend[[#This Row],[End Time]],"")</f>
        <v>#VALUE!</v>
      </c>
      <c r="J4271" t="e">
        <f>IF(AND(TimeSpend[[#This Row],[Personnel number]]&lt;&gt;"",TimeSpend[[#This Row],[Date]]&lt;&gt;""),TimeSpend[[#This Row],[Location]],"")</f>
        <v>#VALUE!</v>
      </c>
      <c r="K4271" t="e">
        <f>IF(AND(TimeSpend[[#This Row],[Personnel number]]&lt;&gt;"",TimeSpend[[#This Row],[Date]]&lt;&gt;""),TimeSpend[[#This Row],[Task]],"")</f>
        <v>#VALUE!</v>
      </c>
      <c r="L4271" t="e">
        <f>IF(AND(TimeSpend[[#This Row],[Personnel number]]&lt;&gt;"",TimeSpend[[#This Row],[Date]]&lt;&gt;""),Utilization!$J$2,"")</f>
        <v>#VALUE!</v>
      </c>
      <c r="M4271" t="e">
        <f>IF(AND(TimeSpend[[#This Row],[Personnel number]]&lt;&gt;"",TimeSpend[[#This Row],[Date]]&lt;&gt;""),TimeSpend[[#This Row],[Employee Name]],"")</f>
        <v>#VALUE!</v>
      </c>
      <c r="N4271" t="e">
        <f t="shared" si="132"/>
        <v>#VALUE!</v>
      </c>
      <c r="O4271" t="e">
        <f t="shared" si="133"/>
        <v>#VALUE!</v>
      </c>
      <c r="P4271" t="e">
        <f>IF(D4271&lt;&gt;"",VLOOKUP(D4271,Projects!B:C,2,0),"")</f>
        <v>#VALUE!</v>
      </c>
    </row>
    <row r="4272" spans="1:16" x14ac:dyDescent="0.25">
      <c r="A4272" t="e">
        <f>UPPER(IF(AND(TimeSpend[[#This Row],[Personnel number]]&lt;&gt;"",TimeSpend[[#This Row],[Date]]&lt;&gt;""),TimeSpend[[#This Row],[Personnel number]],""))</f>
        <v>#VALUE!</v>
      </c>
      <c r="B4272" s="85" t="e">
        <f>IF(AND(TimeSpend[[#This Row],[Personnel number]]&lt;&gt;"",TimeSpend[[#This Row],[Date]]&lt;&gt;""),TEXT(TimeSpend[[#This Row],[Date]],"[$-409]yyyyMMdd"),"")</f>
        <v>#VALUE!</v>
      </c>
      <c r="C4272" s="33" t="e">
        <f>IF(AND(TimeSpend[[#This Row],[Personnel number]]&lt;&gt;"",TimeSpend[[#This Row],[Date]]&lt;&gt;""),SUBSTITUTE(TimeSpend[[#This Row],[Hours]],",","."),"")</f>
        <v>#VALUE!</v>
      </c>
      <c r="D4272" t="e">
        <f>IF(AND(TimeSpend[[#This Row],[Personnel number]]&lt;&gt;"",TimeSpend[[#This Row],[Date]]&lt;&gt;""),TimeSpend[[#This Row],[Network]],"")</f>
        <v>#VALUE!</v>
      </c>
      <c r="E4272" t="e">
        <f>IF(AND(TimeSpend[[#This Row],[Personnel number]]&lt;&gt;"",TimeSpend[[#This Row],[Date]]&lt;&gt;""),TimeSpend[[#This Row],[Network Description]],"")</f>
        <v>#VALUE!</v>
      </c>
      <c r="F4272" t="e">
        <f>IF(AND(TimeSpend[[#This Row],[Personnel number]]&lt;&gt;"",TimeSpend[[#This Row],[Date]]&lt;&gt;""),TimeSpend[[#This Row],[Activity]],"")</f>
        <v>#VALUE!</v>
      </c>
      <c r="G4272" t="e">
        <f>IF(AND(TimeSpend[[#This Row],[Personnel number]]&lt;&gt;"",TimeSpend[[#This Row],[Date]]&lt;&gt;""),TimeSpend[[#This Row],[Activity description]],"")</f>
        <v>#VALUE!</v>
      </c>
      <c r="H4272" s="36" t="e">
        <f>IF(AND(TimeSpend[[#This Row],[Personnel number]]&lt;&gt;"",TimeSpend[[#This Row],[Date]]&lt;&gt;""),TimeSpend[[#This Row],[Start Time]],"")</f>
        <v>#VALUE!</v>
      </c>
      <c r="I4272" s="36" t="e">
        <f>IF(AND(TimeSpend[[#This Row],[Personnel number]]&lt;&gt;"",TimeSpend[[#This Row],[Date]]&lt;&gt;""),TimeSpend[[#This Row],[End Time]],"")</f>
        <v>#VALUE!</v>
      </c>
      <c r="J4272" t="e">
        <f>IF(AND(TimeSpend[[#This Row],[Personnel number]]&lt;&gt;"",TimeSpend[[#This Row],[Date]]&lt;&gt;""),TimeSpend[[#This Row],[Location]],"")</f>
        <v>#VALUE!</v>
      </c>
      <c r="K4272" t="e">
        <f>IF(AND(TimeSpend[[#This Row],[Personnel number]]&lt;&gt;"",TimeSpend[[#This Row],[Date]]&lt;&gt;""),TimeSpend[[#This Row],[Task]],"")</f>
        <v>#VALUE!</v>
      </c>
      <c r="L4272" t="e">
        <f>IF(AND(TimeSpend[[#This Row],[Personnel number]]&lt;&gt;"",TimeSpend[[#This Row],[Date]]&lt;&gt;""),Utilization!$J$2,"")</f>
        <v>#VALUE!</v>
      </c>
      <c r="M4272" t="e">
        <f>IF(AND(TimeSpend[[#This Row],[Personnel number]]&lt;&gt;"",TimeSpend[[#This Row],[Date]]&lt;&gt;""),TimeSpend[[#This Row],[Employee Name]],"")</f>
        <v>#VALUE!</v>
      </c>
      <c r="N4272" t="e">
        <f t="shared" si="132"/>
        <v>#VALUE!</v>
      </c>
      <c r="O4272" t="e">
        <f t="shared" si="133"/>
        <v>#VALUE!</v>
      </c>
      <c r="P4272" t="e">
        <f>IF(D4272&lt;&gt;"",VLOOKUP(D4272,Projects!B:C,2,0),"")</f>
        <v>#VALUE!</v>
      </c>
    </row>
    <row r="4273" spans="1:16" x14ac:dyDescent="0.25">
      <c r="A4273" t="e">
        <f>UPPER(IF(AND(TimeSpend[[#This Row],[Personnel number]]&lt;&gt;"",TimeSpend[[#This Row],[Date]]&lt;&gt;""),TimeSpend[[#This Row],[Personnel number]],""))</f>
        <v>#VALUE!</v>
      </c>
      <c r="B4273" s="85" t="e">
        <f>IF(AND(TimeSpend[[#This Row],[Personnel number]]&lt;&gt;"",TimeSpend[[#This Row],[Date]]&lt;&gt;""),TEXT(TimeSpend[[#This Row],[Date]],"[$-409]yyyyMMdd"),"")</f>
        <v>#VALUE!</v>
      </c>
      <c r="C4273" s="33" t="e">
        <f>IF(AND(TimeSpend[[#This Row],[Personnel number]]&lt;&gt;"",TimeSpend[[#This Row],[Date]]&lt;&gt;""),SUBSTITUTE(TimeSpend[[#This Row],[Hours]],",","."),"")</f>
        <v>#VALUE!</v>
      </c>
      <c r="D4273" t="e">
        <f>IF(AND(TimeSpend[[#This Row],[Personnel number]]&lt;&gt;"",TimeSpend[[#This Row],[Date]]&lt;&gt;""),TimeSpend[[#This Row],[Network]],"")</f>
        <v>#VALUE!</v>
      </c>
      <c r="E4273" t="e">
        <f>IF(AND(TimeSpend[[#This Row],[Personnel number]]&lt;&gt;"",TimeSpend[[#This Row],[Date]]&lt;&gt;""),TimeSpend[[#This Row],[Network Description]],"")</f>
        <v>#VALUE!</v>
      </c>
      <c r="F4273" t="e">
        <f>IF(AND(TimeSpend[[#This Row],[Personnel number]]&lt;&gt;"",TimeSpend[[#This Row],[Date]]&lt;&gt;""),TimeSpend[[#This Row],[Activity]],"")</f>
        <v>#VALUE!</v>
      </c>
      <c r="G4273" t="e">
        <f>IF(AND(TimeSpend[[#This Row],[Personnel number]]&lt;&gt;"",TimeSpend[[#This Row],[Date]]&lt;&gt;""),TimeSpend[[#This Row],[Activity description]],"")</f>
        <v>#VALUE!</v>
      </c>
      <c r="H4273" s="36" t="e">
        <f>IF(AND(TimeSpend[[#This Row],[Personnel number]]&lt;&gt;"",TimeSpend[[#This Row],[Date]]&lt;&gt;""),TimeSpend[[#This Row],[Start Time]],"")</f>
        <v>#VALUE!</v>
      </c>
      <c r="I4273" s="36" t="e">
        <f>IF(AND(TimeSpend[[#This Row],[Personnel number]]&lt;&gt;"",TimeSpend[[#This Row],[Date]]&lt;&gt;""),TimeSpend[[#This Row],[End Time]],"")</f>
        <v>#VALUE!</v>
      </c>
      <c r="J4273" t="e">
        <f>IF(AND(TimeSpend[[#This Row],[Personnel number]]&lt;&gt;"",TimeSpend[[#This Row],[Date]]&lt;&gt;""),TimeSpend[[#This Row],[Location]],"")</f>
        <v>#VALUE!</v>
      </c>
      <c r="K4273" t="e">
        <f>IF(AND(TimeSpend[[#This Row],[Personnel number]]&lt;&gt;"",TimeSpend[[#This Row],[Date]]&lt;&gt;""),TimeSpend[[#This Row],[Task]],"")</f>
        <v>#VALUE!</v>
      </c>
      <c r="L4273" t="e">
        <f>IF(AND(TimeSpend[[#This Row],[Personnel number]]&lt;&gt;"",TimeSpend[[#This Row],[Date]]&lt;&gt;""),Utilization!$J$2,"")</f>
        <v>#VALUE!</v>
      </c>
      <c r="M4273" t="e">
        <f>IF(AND(TimeSpend[[#This Row],[Personnel number]]&lt;&gt;"",TimeSpend[[#This Row],[Date]]&lt;&gt;""),TimeSpend[[#This Row],[Employee Name]],"")</f>
        <v>#VALUE!</v>
      </c>
      <c r="N4273" t="e">
        <f t="shared" si="132"/>
        <v>#VALUE!</v>
      </c>
      <c r="O4273" t="e">
        <f t="shared" si="133"/>
        <v>#VALUE!</v>
      </c>
      <c r="P4273" t="e">
        <f>IF(D4273&lt;&gt;"",VLOOKUP(D4273,Projects!B:C,2,0),"")</f>
        <v>#VALUE!</v>
      </c>
    </row>
    <row r="4274" spans="1:16" x14ac:dyDescent="0.25">
      <c r="A4274" t="e">
        <f>UPPER(IF(AND(TimeSpend[[#This Row],[Personnel number]]&lt;&gt;"",TimeSpend[[#This Row],[Date]]&lt;&gt;""),TimeSpend[[#This Row],[Personnel number]],""))</f>
        <v>#VALUE!</v>
      </c>
      <c r="B4274" s="85" t="e">
        <f>IF(AND(TimeSpend[[#This Row],[Personnel number]]&lt;&gt;"",TimeSpend[[#This Row],[Date]]&lt;&gt;""),TEXT(TimeSpend[[#This Row],[Date]],"[$-409]yyyyMMdd"),"")</f>
        <v>#VALUE!</v>
      </c>
      <c r="C4274" s="33" t="e">
        <f>IF(AND(TimeSpend[[#This Row],[Personnel number]]&lt;&gt;"",TimeSpend[[#This Row],[Date]]&lt;&gt;""),SUBSTITUTE(TimeSpend[[#This Row],[Hours]],",","."),"")</f>
        <v>#VALUE!</v>
      </c>
      <c r="D4274" t="e">
        <f>IF(AND(TimeSpend[[#This Row],[Personnel number]]&lt;&gt;"",TimeSpend[[#This Row],[Date]]&lt;&gt;""),TimeSpend[[#This Row],[Network]],"")</f>
        <v>#VALUE!</v>
      </c>
      <c r="E4274" t="e">
        <f>IF(AND(TimeSpend[[#This Row],[Personnel number]]&lt;&gt;"",TimeSpend[[#This Row],[Date]]&lt;&gt;""),TimeSpend[[#This Row],[Network Description]],"")</f>
        <v>#VALUE!</v>
      </c>
      <c r="F4274" t="e">
        <f>IF(AND(TimeSpend[[#This Row],[Personnel number]]&lt;&gt;"",TimeSpend[[#This Row],[Date]]&lt;&gt;""),TimeSpend[[#This Row],[Activity]],"")</f>
        <v>#VALUE!</v>
      </c>
      <c r="G4274" t="e">
        <f>IF(AND(TimeSpend[[#This Row],[Personnel number]]&lt;&gt;"",TimeSpend[[#This Row],[Date]]&lt;&gt;""),TimeSpend[[#This Row],[Activity description]],"")</f>
        <v>#VALUE!</v>
      </c>
      <c r="H4274" s="36" t="e">
        <f>IF(AND(TimeSpend[[#This Row],[Personnel number]]&lt;&gt;"",TimeSpend[[#This Row],[Date]]&lt;&gt;""),TimeSpend[[#This Row],[Start Time]],"")</f>
        <v>#VALUE!</v>
      </c>
      <c r="I4274" s="36" t="e">
        <f>IF(AND(TimeSpend[[#This Row],[Personnel number]]&lt;&gt;"",TimeSpend[[#This Row],[Date]]&lt;&gt;""),TimeSpend[[#This Row],[End Time]],"")</f>
        <v>#VALUE!</v>
      </c>
      <c r="J4274" t="e">
        <f>IF(AND(TimeSpend[[#This Row],[Personnel number]]&lt;&gt;"",TimeSpend[[#This Row],[Date]]&lt;&gt;""),TimeSpend[[#This Row],[Location]],"")</f>
        <v>#VALUE!</v>
      </c>
      <c r="K4274" t="e">
        <f>IF(AND(TimeSpend[[#This Row],[Personnel number]]&lt;&gt;"",TimeSpend[[#This Row],[Date]]&lt;&gt;""),TimeSpend[[#This Row],[Task]],"")</f>
        <v>#VALUE!</v>
      </c>
      <c r="L4274" t="e">
        <f>IF(AND(TimeSpend[[#This Row],[Personnel number]]&lt;&gt;"",TimeSpend[[#This Row],[Date]]&lt;&gt;""),Utilization!$J$2,"")</f>
        <v>#VALUE!</v>
      </c>
      <c r="M4274" t="e">
        <f>IF(AND(TimeSpend[[#This Row],[Personnel number]]&lt;&gt;"",TimeSpend[[#This Row],[Date]]&lt;&gt;""),TimeSpend[[#This Row],[Employee Name]],"")</f>
        <v>#VALUE!</v>
      </c>
      <c r="N4274" t="e">
        <f t="shared" si="132"/>
        <v>#VALUE!</v>
      </c>
      <c r="O4274" t="e">
        <f t="shared" si="133"/>
        <v>#VALUE!</v>
      </c>
      <c r="P4274" t="e">
        <f>IF(D4274&lt;&gt;"",VLOOKUP(D4274,Projects!B:C,2,0),"")</f>
        <v>#VALUE!</v>
      </c>
    </row>
    <row r="4275" spans="1:16" x14ac:dyDescent="0.25">
      <c r="A4275" t="e">
        <f>UPPER(IF(AND(TimeSpend[[#This Row],[Personnel number]]&lt;&gt;"",TimeSpend[[#This Row],[Date]]&lt;&gt;""),TimeSpend[[#This Row],[Personnel number]],""))</f>
        <v>#VALUE!</v>
      </c>
      <c r="B4275" s="85" t="e">
        <f>IF(AND(TimeSpend[[#This Row],[Personnel number]]&lt;&gt;"",TimeSpend[[#This Row],[Date]]&lt;&gt;""),TEXT(TimeSpend[[#This Row],[Date]],"[$-409]yyyyMMdd"),"")</f>
        <v>#VALUE!</v>
      </c>
      <c r="C4275" s="33" t="e">
        <f>IF(AND(TimeSpend[[#This Row],[Personnel number]]&lt;&gt;"",TimeSpend[[#This Row],[Date]]&lt;&gt;""),SUBSTITUTE(TimeSpend[[#This Row],[Hours]],",","."),"")</f>
        <v>#VALUE!</v>
      </c>
      <c r="D4275" t="e">
        <f>IF(AND(TimeSpend[[#This Row],[Personnel number]]&lt;&gt;"",TimeSpend[[#This Row],[Date]]&lt;&gt;""),TimeSpend[[#This Row],[Network]],"")</f>
        <v>#VALUE!</v>
      </c>
      <c r="E4275" t="e">
        <f>IF(AND(TimeSpend[[#This Row],[Personnel number]]&lt;&gt;"",TimeSpend[[#This Row],[Date]]&lt;&gt;""),TimeSpend[[#This Row],[Network Description]],"")</f>
        <v>#VALUE!</v>
      </c>
      <c r="F4275" t="e">
        <f>IF(AND(TimeSpend[[#This Row],[Personnel number]]&lt;&gt;"",TimeSpend[[#This Row],[Date]]&lt;&gt;""),TimeSpend[[#This Row],[Activity]],"")</f>
        <v>#VALUE!</v>
      </c>
      <c r="G4275" t="e">
        <f>IF(AND(TimeSpend[[#This Row],[Personnel number]]&lt;&gt;"",TimeSpend[[#This Row],[Date]]&lt;&gt;""),TimeSpend[[#This Row],[Activity description]],"")</f>
        <v>#VALUE!</v>
      </c>
      <c r="H4275" s="36" t="e">
        <f>IF(AND(TimeSpend[[#This Row],[Personnel number]]&lt;&gt;"",TimeSpend[[#This Row],[Date]]&lt;&gt;""),TimeSpend[[#This Row],[Start Time]],"")</f>
        <v>#VALUE!</v>
      </c>
      <c r="I4275" s="36" t="e">
        <f>IF(AND(TimeSpend[[#This Row],[Personnel number]]&lt;&gt;"",TimeSpend[[#This Row],[Date]]&lt;&gt;""),TimeSpend[[#This Row],[End Time]],"")</f>
        <v>#VALUE!</v>
      </c>
      <c r="J4275" t="e">
        <f>IF(AND(TimeSpend[[#This Row],[Personnel number]]&lt;&gt;"",TimeSpend[[#This Row],[Date]]&lt;&gt;""),TimeSpend[[#This Row],[Location]],"")</f>
        <v>#VALUE!</v>
      </c>
      <c r="K4275" t="e">
        <f>IF(AND(TimeSpend[[#This Row],[Personnel number]]&lt;&gt;"",TimeSpend[[#This Row],[Date]]&lt;&gt;""),TimeSpend[[#This Row],[Task]],"")</f>
        <v>#VALUE!</v>
      </c>
      <c r="L4275" t="e">
        <f>IF(AND(TimeSpend[[#This Row],[Personnel number]]&lt;&gt;"",TimeSpend[[#This Row],[Date]]&lt;&gt;""),Utilization!$J$2,"")</f>
        <v>#VALUE!</v>
      </c>
      <c r="M4275" t="e">
        <f>IF(AND(TimeSpend[[#This Row],[Personnel number]]&lt;&gt;"",TimeSpend[[#This Row],[Date]]&lt;&gt;""),TimeSpend[[#This Row],[Employee Name]],"")</f>
        <v>#VALUE!</v>
      </c>
      <c r="N4275" t="e">
        <f t="shared" si="132"/>
        <v>#VALUE!</v>
      </c>
      <c r="O4275" t="e">
        <f t="shared" si="133"/>
        <v>#VALUE!</v>
      </c>
      <c r="P4275" t="e">
        <f>IF(D4275&lt;&gt;"",VLOOKUP(D4275,Projects!B:C,2,0),"")</f>
        <v>#VALUE!</v>
      </c>
    </row>
    <row r="4276" spans="1:16" x14ac:dyDescent="0.25">
      <c r="A4276" t="e">
        <f>UPPER(IF(AND(TimeSpend[[#This Row],[Personnel number]]&lt;&gt;"",TimeSpend[[#This Row],[Date]]&lt;&gt;""),TimeSpend[[#This Row],[Personnel number]],""))</f>
        <v>#VALUE!</v>
      </c>
      <c r="B4276" s="85" t="e">
        <f>IF(AND(TimeSpend[[#This Row],[Personnel number]]&lt;&gt;"",TimeSpend[[#This Row],[Date]]&lt;&gt;""),TEXT(TimeSpend[[#This Row],[Date]],"[$-409]yyyyMMdd"),"")</f>
        <v>#VALUE!</v>
      </c>
      <c r="C4276" s="33" t="e">
        <f>IF(AND(TimeSpend[[#This Row],[Personnel number]]&lt;&gt;"",TimeSpend[[#This Row],[Date]]&lt;&gt;""),SUBSTITUTE(TimeSpend[[#This Row],[Hours]],",","."),"")</f>
        <v>#VALUE!</v>
      </c>
      <c r="D4276" t="e">
        <f>IF(AND(TimeSpend[[#This Row],[Personnel number]]&lt;&gt;"",TimeSpend[[#This Row],[Date]]&lt;&gt;""),TimeSpend[[#This Row],[Network]],"")</f>
        <v>#VALUE!</v>
      </c>
      <c r="E4276" t="e">
        <f>IF(AND(TimeSpend[[#This Row],[Personnel number]]&lt;&gt;"",TimeSpend[[#This Row],[Date]]&lt;&gt;""),TimeSpend[[#This Row],[Network Description]],"")</f>
        <v>#VALUE!</v>
      </c>
      <c r="F4276" t="e">
        <f>IF(AND(TimeSpend[[#This Row],[Personnel number]]&lt;&gt;"",TimeSpend[[#This Row],[Date]]&lt;&gt;""),TimeSpend[[#This Row],[Activity]],"")</f>
        <v>#VALUE!</v>
      </c>
      <c r="G4276" t="e">
        <f>IF(AND(TimeSpend[[#This Row],[Personnel number]]&lt;&gt;"",TimeSpend[[#This Row],[Date]]&lt;&gt;""),TimeSpend[[#This Row],[Activity description]],"")</f>
        <v>#VALUE!</v>
      </c>
      <c r="H4276" s="36" t="e">
        <f>IF(AND(TimeSpend[[#This Row],[Personnel number]]&lt;&gt;"",TimeSpend[[#This Row],[Date]]&lt;&gt;""),TimeSpend[[#This Row],[Start Time]],"")</f>
        <v>#VALUE!</v>
      </c>
      <c r="I4276" s="36" t="e">
        <f>IF(AND(TimeSpend[[#This Row],[Personnel number]]&lt;&gt;"",TimeSpend[[#This Row],[Date]]&lt;&gt;""),TimeSpend[[#This Row],[End Time]],"")</f>
        <v>#VALUE!</v>
      </c>
      <c r="J4276" t="e">
        <f>IF(AND(TimeSpend[[#This Row],[Personnel number]]&lt;&gt;"",TimeSpend[[#This Row],[Date]]&lt;&gt;""),TimeSpend[[#This Row],[Location]],"")</f>
        <v>#VALUE!</v>
      </c>
      <c r="K4276" t="e">
        <f>IF(AND(TimeSpend[[#This Row],[Personnel number]]&lt;&gt;"",TimeSpend[[#This Row],[Date]]&lt;&gt;""),TimeSpend[[#This Row],[Task]],"")</f>
        <v>#VALUE!</v>
      </c>
      <c r="L4276" t="e">
        <f>IF(AND(TimeSpend[[#This Row],[Personnel number]]&lt;&gt;"",TimeSpend[[#This Row],[Date]]&lt;&gt;""),Utilization!$J$2,"")</f>
        <v>#VALUE!</v>
      </c>
      <c r="M4276" t="e">
        <f>IF(AND(TimeSpend[[#This Row],[Personnel number]]&lt;&gt;"",TimeSpend[[#This Row],[Date]]&lt;&gt;""),TimeSpend[[#This Row],[Employee Name]],"")</f>
        <v>#VALUE!</v>
      </c>
      <c r="N4276" t="e">
        <f t="shared" si="132"/>
        <v>#VALUE!</v>
      </c>
      <c r="O4276" t="e">
        <f t="shared" si="133"/>
        <v>#VALUE!</v>
      </c>
      <c r="P4276" t="e">
        <f>IF(D4276&lt;&gt;"",VLOOKUP(D4276,Projects!B:C,2,0),"")</f>
        <v>#VALUE!</v>
      </c>
    </row>
    <row r="4277" spans="1:16" x14ac:dyDescent="0.25">
      <c r="A4277" t="e">
        <f>UPPER(IF(AND(TimeSpend[[#This Row],[Personnel number]]&lt;&gt;"",TimeSpend[[#This Row],[Date]]&lt;&gt;""),TimeSpend[[#This Row],[Personnel number]],""))</f>
        <v>#VALUE!</v>
      </c>
      <c r="B4277" s="85" t="e">
        <f>IF(AND(TimeSpend[[#This Row],[Personnel number]]&lt;&gt;"",TimeSpend[[#This Row],[Date]]&lt;&gt;""),TEXT(TimeSpend[[#This Row],[Date]],"[$-409]yyyyMMdd"),"")</f>
        <v>#VALUE!</v>
      </c>
      <c r="C4277" s="33" t="e">
        <f>IF(AND(TimeSpend[[#This Row],[Personnel number]]&lt;&gt;"",TimeSpend[[#This Row],[Date]]&lt;&gt;""),SUBSTITUTE(TimeSpend[[#This Row],[Hours]],",","."),"")</f>
        <v>#VALUE!</v>
      </c>
      <c r="D4277" t="e">
        <f>IF(AND(TimeSpend[[#This Row],[Personnel number]]&lt;&gt;"",TimeSpend[[#This Row],[Date]]&lt;&gt;""),TimeSpend[[#This Row],[Network]],"")</f>
        <v>#VALUE!</v>
      </c>
      <c r="E4277" t="e">
        <f>IF(AND(TimeSpend[[#This Row],[Personnel number]]&lt;&gt;"",TimeSpend[[#This Row],[Date]]&lt;&gt;""),TimeSpend[[#This Row],[Network Description]],"")</f>
        <v>#VALUE!</v>
      </c>
      <c r="F4277" t="e">
        <f>IF(AND(TimeSpend[[#This Row],[Personnel number]]&lt;&gt;"",TimeSpend[[#This Row],[Date]]&lt;&gt;""),TimeSpend[[#This Row],[Activity]],"")</f>
        <v>#VALUE!</v>
      </c>
      <c r="G4277" t="e">
        <f>IF(AND(TimeSpend[[#This Row],[Personnel number]]&lt;&gt;"",TimeSpend[[#This Row],[Date]]&lt;&gt;""),TimeSpend[[#This Row],[Activity description]],"")</f>
        <v>#VALUE!</v>
      </c>
      <c r="H4277" s="36" t="e">
        <f>IF(AND(TimeSpend[[#This Row],[Personnel number]]&lt;&gt;"",TimeSpend[[#This Row],[Date]]&lt;&gt;""),TimeSpend[[#This Row],[Start Time]],"")</f>
        <v>#VALUE!</v>
      </c>
      <c r="I4277" s="36" t="e">
        <f>IF(AND(TimeSpend[[#This Row],[Personnel number]]&lt;&gt;"",TimeSpend[[#This Row],[Date]]&lt;&gt;""),TimeSpend[[#This Row],[End Time]],"")</f>
        <v>#VALUE!</v>
      </c>
      <c r="J4277" t="e">
        <f>IF(AND(TimeSpend[[#This Row],[Personnel number]]&lt;&gt;"",TimeSpend[[#This Row],[Date]]&lt;&gt;""),TimeSpend[[#This Row],[Location]],"")</f>
        <v>#VALUE!</v>
      </c>
      <c r="K4277" t="e">
        <f>IF(AND(TimeSpend[[#This Row],[Personnel number]]&lt;&gt;"",TimeSpend[[#This Row],[Date]]&lt;&gt;""),TimeSpend[[#This Row],[Task]],"")</f>
        <v>#VALUE!</v>
      </c>
      <c r="L4277" t="e">
        <f>IF(AND(TimeSpend[[#This Row],[Personnel number]]&lt;&gt;"",TimeSpend[[#This Row],[Date]]&lt;&gt;""),Utilization!$J$2,"")</f>
        <v>#VALUE!</v>
      </c>
      <c r="M4277" t="e">
        <f>IF(AND(TimeSpend[[#This Row],[Personnel number]]&lt;&gt;"",TimeSpend[[#This Row],[Date]]&lt;&gt;""),TimeSpend[[#This Row],[Employee Name]],"")</f>
        <v>#VALUE!</v>
      </c>
      <c r="N4277" t="e">
        <f t="shared" si="132"/>
        <v>#VALUE!</v>
      </c>
      <c r="O4277" t="e">
        <f t="shared" si="133"/>
        <v>#VALUE!</v>
      </c>
      <c r="P4277" t="e">
        <f>IF(D4277&lt;&gt;"",VLOOKUP(D4277,Projects!B:C,2,0),"")</f>
        <v>#VALUE!</v>
      </c>
    </row>
    <row r="4278" spans="1:16" x14ac:dyDescent="0.25">
      <c r="A4278" t="e">
        <f>UPPER(IF(AND(TimeSpend[[#This Row],[Personnel number]]&lt;&gt;"",TimeSpend[[#This Row],[Date]]&lt;&gt;""),TimeSpend[[#This Row],[Personnel number]],""))</f>
        <v>#VALUE!</v>
      </c>
      <c r="B4278" s="85" t="e">
        <f>IF(AND(TimeSpend[[#This Row],[Personnel number]]&lt;&gt;"",TimeSpend[[#This Row],[Date]]&lt;&gt;""),TEXT(TimeSpend[[#This Row],[Date]],"[$-409]yyyyMMdd"),"")</f>
        <v>#VALUE!</v>
      </c>
      <c r="C4278" s="33" t="e">
        <f>IF(AND(TimeSpend[[#This Row],[Personnel number]]&lt;&gt;"",TimeSpend[[#This Row],[Date]]&lt;&gt;""),SUBSTITUTE(TimeSpend[[#This Row],[Hours]],",","."),"")</f>
        <v>#VALUE!</v>
      </c>
      <c r="D4278" t="e">
        <f>IF(AND(TimeSpend[[#This Row],[Personnel number]]&lt;&gt;"",TimeSpend[[#This Row],[Date]]&lt;&gt;""),TimeSpend[[#This Row],[Network]],"")</f>
        <v>#VALUE!</v>
      </c>
      <c r="E4278" t="e">
        <f>IF(AND(TimeSpend[[#This Row],[Personnel number]]&lt;&gt;"",TimeSpend[[#This Row],[Date]]&lt;&gt;""),TimeSpend[[#This Row],[Network Description]],"")</f>
        <v>#VALUE!</v>
      </c>
      <c r="F4278" t="e">
        <f>IF(AND(TimeSpend[[#This Row],[Personnel number]]&lt;&gt;"",TimeSpend[[#This Row],[Date]]&lt;&gt;""),TimeSpend[[#This Row],[Activity]],"")</f>
        <v>#VALUE!</v>
      </c>
      <c r="G4278" t="e">
        <f>IF(AND(TimeSpend[[#This Row],[Personnel number]]&lt;&gt;"",TimeSpend[[#This Row],[Date]]&lt;&gt;""),TimeSpend[[#This Row],[Activity description]],"")</f>
        <v>#VALUE!</v>
      </c>
      <c r="H4278" s="36" t="e">
        <f>IF(AND(TimeSpend[[#This Row],[Personnel number]]&lt;&gt;"",TimeSpend[[#This Row],[Date]]&lt;&gt;""),TimeSpend[[#This Row],[Start Time]],"")</f>
        <v>#VALUE!</v>
      </c>
      <c r="I4278" s="36" t="e">
        <f>IF(AND(TimeSpend[[#This Row],[Personnel number]]&lt;&gt;"",TimeSpend[[#This Row],[Date]]&lt;&gt;""),TimeSpend[[#This Row],[End Time]],"")</f>
        <v>#VALUE!</v>
      </c>
      <c r="J4278" t="e">
        <f>IF(AND(TimeSpend[[#This Row],[Personnel number]]&lt;&gt;"",TimeSpend[[#This Row],[Date]]&lt;&gt;""),TimeSpend[[#This Row],[Location]],"")</f>
        <v>#VALUE!</v>
      </c>
      <c r="K4278" t="e">
        <f>IF(AND(TimeSpend[[#This Row],[Personnel number]]&lt;&gt;"",TimeSpend[[#This Row],[Date]]&lt;&gt;""),TimeSpend[[#This Row],[Task]],"")</f>
        <v>#VALUE!</v>
      </c>
      <c r="L4278" t="e">
        <f>IF(AND(TimeSpend[[#This Row],[Personnel number]]&lt;&gt;"",TimeSpend[[#This Row],[Date]]&lt;&gt;""),Utilization!$J$2,"")</f>
        <v>#VALUE!</v>
      </c>
      <c r="M4278" t="e">
        <f>IF(AND(TimeSpend[[#This Row],[Personnel number]]&lt;&gt;"",TimeSpend[[#This Row],[Date]]&lt;&gt;""),TimeSpend[[#This Row],[Employee Name]],"")</f>
        <v>#VALUE!</v>
      </c>
      <c r="N4278" t="e">
        <f t="shared" si="132"/>
        <v>#VALUE!</v>
      </c>
      <c r="O4278" t="e">
        <f t="shared" si="133"/>
        <v>#VALUE!</v>
      </c>
      <c r="P4278" t="e">
        <f>IF(D4278&lt;&gt;"",VLOOKUP(D4278,Projects!B:C,2,0),"")</f>
        <v>#VALUE!</v>
      </c>
    </row>
    <row r="4279" spans="1:16" x14ac:dyDescent="0.25">
      <c r="A4279" t="e">
        <f>UPPER(IF(AND(TimeSpend[[#This Row],[Personnel number]]&lt;&gt;"",TimeSpend[[#This Row],[Date]]&lt;&gt;""),TimeSpend[[#This Row],[Personnel number]],""))</f>
        <v>#VALUE!</v>
      </c>
      <c r="B4279" s="85" t="e">
        <f>IF(AND(TimeSpend[[#This Row],[Personnel number]]&lt;&gt;"",TimeSpend[[#This Row],[Date]]&lt;&gt;""),TEXT(TimeSpend[[#This Row],[Date]],"[$-409]yyyyMMdd"),"")</f>
        <v>#VALUE!</v>
      </c>
      <c r="C4279" s="33" t="e">
        <f>IF(AND(TimeSpend[[#This Row],[Personnel number]]&lt;&gt;"",TimeSpend[[#This Row],[Date]]&lt;&gt;""),SUBSTITUTE(TimeSpend[[#This Row],[Hours]],",","."),"")</f>
        <v>#VALUE!</v>
      </c>
      <c r="D4279" t="e">
        <f>IF(AND(TimeSpend[[#This Row],[Personnel number]]&lt;&gt;"",TimeSpend[[#This Row],[Date]]&lt;&gt;""),TimeSpend[[#This Row],[Network]],"")</f>
        <v>#VALUE!</v>
      </c>
      <c r="E4279" t="e">
        <f>IF(AND(TimeSpend[[#This Row],[Personnel number]]&lt;&gt;"",TimeSpend[[#This Row],[Date]]&lt;&gt;""),TimeSpend[[#This Row],[Network Description]],"")</f>
        <v>#VALUE!</v>
      </c>
      <c r="F4279" t="e">
        <f>IF(AND(TimeSpend[[#This Row],[Personnel number]]&lt;&gt;"",TimeSpend[[#This Row],[Date]]&lt;&gt;""),TimeSpend[[#This Row],[Activity]],"")</f>
        <v>#VALUE!</v>
      </c>
      <c r="G4279" t="e">
        <f>IF(AND(TimeSpend[[#This Row],[Personnel number]]&lt;&gt;"",TimeSpend[[#This Row],[Date]]&lt;&gt;""),TimeSpend[[#This Row],[Activity description]],"")</f>
        <v>#VALUE!</v>
      </c>
      <c r="H4279" s="36" t="e">
        <f>IF(AND(TimeSpend[[#This Row],[Personnel number]]&lt;&gt;"",TimeSpend[[#This Row],[Date]]&lt;&gt;""),TimeSpend[[#This Row],[Start Time]],"")</f>
        <v>#VALUE!</v>
      </c>
      <c r="I4279" s="36" t="e">
        <f>IF(AND(TimeSpend[[#This Row],[Personnel number]]&lt;&gt;"",TimeSpend[[#This Row],[Date]]&lt;&gt;""),TimeSpend[[#This Row],[End Time]],"")</f>
        <v>#VALUE!</v>
      </c>
      <c r="J4279" t="e">
        <f>IF(AND(TimeSpend[[#This Row],[Personnel number]]&lt;&gt;"",TimeSpend[[#This Row],[Date]]&lt;&gt;""),TimeSpend[[#This Row],[Location]],"")</f>
        <v>#VALUE!</v>
      </c>
      <c r="K4279" t="e">
        <f>IF(AND(TimeSpend[[#This Row],[Personnel number]]&lt;&gt;"",TimeSpend[[#This Row],[Date]]&lt;&gt;""),TimeSpend[[#This Row],[Task]],"")</f>
        <v>#VALUE!</v>
      </c>
      <c r="L4279" t="e">
        <f>IF(AND(TimeSpend[[#This Row],[Personnel number]]&lt;&gt;"",TimeSpend[[#This Row],[Date]]&lt;&gt;""),Utilization!$J$2,"")</f>
        <v>#VALUE!</v>
      </c>
      <c r="M4279" t="e">
        <f>IF(AND(TimeSpend[[#This Row],[Personnel number]]&lt;&gt;"",TimeSpend[[#This Row],[Date]]&lt;&gt;""),TimeSpend[[#This Row],[Employee Name]],"")</f>
        <v>#VALUE!</v>
      </c>
      <c r="N4279" t="e">
        <f t="shared" si="132"/>
        <v>#VALUE!</v>
      </c>
      <c r="O4279" t="e">
        <f t="shared" si="133"/>
        <v>#VALUE!</v>
      </c>
      <c r="P4279" t="e">
        <f>IF(D4279&lt;&gt;"",VLOOKUP(D4279,Projects!B:C,2,0),"")</f>
        <v>#VALUE!</v>
      </c>
    </row>
    <row r="4280" spans="1:16" x14ac:dyDescent="0.25">
      <c r="A4280" t="e">
        <f>UPPER(IF(AND(TimeSpend[[#This Row],[Personnel number]]&lt;&gt;"",TimeSpend[[#This Row],[Date]]&lt;&gt;""),TimeSpend[[#This Row],[Personnel number]],""))</f>
        <v>#VALUE!</v>
      </c>
      <c r="B4280" s="85" t="e">
        <f>IF(AND(TimeSpend[[#This Row],[Personnel number]]&lt;&gt;"",TimeSpend[[#This Row],[Date]]&lt;&gt;""),TEXT(TimeSpend[[#This Row],[Date]],"[$-409]yyyyMMdd"),"")</f>
        <v>#VALUE!</v>
      </c>
      <c r="C4280" s="33" t="e">
        <f>IF(AND(TimeSpend[[#This Row],[Personnel number]]&lt;&gt;"",TimeSpend[[#This Row],[Date]]&lt;&gt;""),SUBSTITUTE(TimeSpend[[#This Row],[Hours]],",","."),"")</f>
        <v>#VALUE!</v>
      </c>
      <c r="D4280" t="e">
        <f>IF(AND(TimeSpend[[#This Row],[Personnel number]]&lt;&gt;"",TimeSpend[[#This Row],[Date]]&lt;&gt;""),TimeSpend[[#This Row],[Network]],"")</f>
        <v>#VALUE!</v>
      </c>
      <c r="E4280" t="e">
        <f>IF(AND(TimeSpend[[#This Row],[Personnel number]]&lt;&gt;"",TimeSpend[[#This Row],[Date]]&lt;&gt;""),TimeSpend[[#This Row],[Network Description]],"")</f>
        <v>#VALUE!</v>
      </c>
      <c r="F4280" t="e">
        <f>IF(AND(TimeSpend[[#This Row],[Personnel number]]&lt;&gt;"",TimeSpend[[#This Row],[Date]]&lt;&gt;""),TimeSpend[[#This Row],[Activity]],"")</f>
        <v>#VALUE!</v>
      </c>
      <c r="G4280" t="e">
        <f>IF(AND(TimeSpend[[#This Row],[Personnel number]]&lt;&gt;"",TimeSpend[[#This Row],[Date]]&lt;&gt;""),TimeSpend[[#This Row],[Activity description]],"")</f>
        <v>#VALUE!</v>
      </c>
      <c r="H4280" s="36" t="e">
        <f>IF(AND(TimeSpend[[#This Row],[Personnel number]]&lt;&gt;"",TimeSpend[[#This Row],[Date]]&lt;&gt;""),TimeSpend[[#This Row],[Start Time]],"")</f>
        <v>#VALUE!</v>
      </c>
      <c r="I4280" s="36" t="e">
        <f>IF(AND(TimeSpend[[#This Row],[Personnel number]]&lt;&gt;"",TimeSpend[[#This Row],[Date]]&lt;&gt;""),TimeSpend[[#This Row],[End Time]],"")</f>
        <v>#VALUE!</v>
      </c>
      <c r="J4280" t="e">
        <f>IF(AND(TimeSpend[[#This Row],[Personnel number]]&lt;&gt;"",TimeSpend[[#This Row],[Date]]&lt;&gt;""),TimeSpend[[#This Row],[Location]],"")</f>
        <v>#VALUE!</v>
      </c>
      <c r="K4280" t="e">
        <f>IF(AND(TimeSpend[[#This Row],[Personnel number]]&lt;&gt;"",TimeSpend[[#This Row],[Date]]&lt;&gt;""),TimeSpend[[#This Row],[Task]],"")</f>
        <v>#VALUE!</v>
      </c>
      <c r="L4280" t="e">
        <f>IF(AND(TimeSpend[[#This Row],[Personnel number]]&lt;&gt;"",TimeSpend[[#This Row],[Date]]&lt;&gt;""),Utilization!$J$2,"")</f>
        <v>#VALUE!</v>
      </c>
      <c r="M4280" t="e">
        <f>IF(AND(TimeSpend[[#This Row],[Personnel number]]&lt;&gt;"",TimeSpend[[#This Row],[Date]]&lt;&gt;""),TimeSpend[[#This Row],[Employee Name]],"")</f>
        <v>#VALUE!</v>
      </c>
      <c r="N4280" t="e">
        <f t="shared" si="132"/>
        <v>#VALUE!</v>
      </c>
      <c r="O4280" t="e">
        <f t="shared" si="133"/>
        <v>#VALUE!</v>
      </c>
      <c r="P4280" t="e">
        <f>IF(D4280&lt;&gt;"",VLOOKUP(D4280,Projects!B:C,2,0),"")</f>
        <v>#VALUE!</v>
      </c>
    </row>
    <row r="4281" spans="1:16" x14ac:dyDescent="0.25">
      <c r="A4281" t="e">
        <f>UPPER(IF(AND(TimeSpend[[#This Row],[Personnel number]]&lt;&gt;"",TimeSpend[[#This Row],[Date]]&lt;&gt;""),TimeSpend[[#This Row],[Personnel number]],""))</f>
        <v>#VALUE!</v>
      </c>
      <c r="B4281" s="85" t="e">
        <f>IF(AND(TimeSpend[[#This Row],[Personnel number]]&lt;&gt;"",TimeSpend[[#This Row],[Date]]&lt;&gt;""),TEXT(TimeSpend[[#This Row],[Date]],"[$-409]yyyyMMdd"),"")</f>
        <v>#VALUE!</v>
      </c>
      <c r="C4281" s="33" t="e">
        <f>IF(AND(TimeSpend[[#This Row],[Personnel number]]&lt;&gt;"",TimeSpend[[#This Row],[Date]]&lt;&gt;""),SUBSTITUTE(TimeSpend[[#This Row],[Hours]],",","."),"")</f>
        <v>#VALUE!</v>
      </c>
      <c r="D4281" t="e">
        <f>IF(AND(TimeSpend[[#This Row],[Personnel number]]&lt;&gt;"",TimeSpend[[#This Row],[Date]]&lt;&gt;""),TimeSpend[[#This Row],[Network]],"")</f>
        <v>#VALUE!</v>
      </c>
      <c r="E4281" t="e">
        <f>IF(AND(TimeSpend[[#This Row],[Personnel number]]&lt;&gt;"",TimeSpend[[#This Row],[Date]]&lt;&gt;""),TimeSpend[[#This Row],[Network Description]],"")</f>
        <v>#VALUE!</v>
      </c>
      <c r="F4281" t="e">
        <f>IF(AND(TimeSpend[[#This Row],[Personnel number]]&lt;&gt;"",TimeSpend[[#This Row],[Date]]&lt;&gt;""),TimeSpend[[#This Row],[Activity]],"")</f>
        <v>#VALUE!</v>
      </c>
      <c r="G4281" t="e">
        <f>IF(AND(TimeSpend[[#This Row],[Personnel number]]&lt;&gt;"",TimeSpend[[#This Row],[Date]]&lt;&gt;""),TimeSpend[[#This Row],[Activity description]],"")</f>
        <v>#VALUE!</v>
      </c>
      <c r="H4281" s="36" t="e">
        <f>IF(AND(TimeSpend[[#This Row],[Personnel number]]&lt;&gt;"",TimeSpend[[#This Row],[Date]]&lt;&gt;""),TimeSpend[[#This Row],[Start Time]],"")</f>
        <v>#VALUE!</v>
      </c>
      <c r="I4281" s="36" t="e">
        <f>IF(AND(TimeSpend[[#This Row],[Personnel number]]&lt;&gt;"",TimeSpend[[#This Row],[Date]]&lt;&gt;""),TimeSpend[[#This Row],[End Time]],"")</f>
        <v>#VALUE!</v>
      </c>
      <c r="J4281" t="e">
        <f>IF(AND(TimeSpend[[#This Row],[Personnel number]]&lt;&gt;"",TimeSpend[[#This Row],[Date]]&lt;&gt;""),TimeSpend[[#This Row],[Location]],"")</f>
        <v>#VALUE!</v>
      </c>
      <c r="K4281" t="e">
        <f>IF(AND(TimeSpend[[#This Row],[Personnel number]]&lt;&gt;"",TimeSpend[[#This Row],[Date]]&lt;&gt;""),TimeSpend[[#This Row],[Task]],"")</f>
        <v>#VALUE!</v>
      </c>
      <c r="L4281" t="e">
        <f>IF(AND(TimeSpend[[#This Row],[Personnel number]]&lt;&gt;"",TimeSpend[[#This Row],[Date]]&lt;&gt;""),Utilization!$J$2,"")</f>
        <v>#VALUE!</v>
      </c>
      <c r="M4281" t="e">
        <f>IF(AND(TimeSpend[[#This Row],[Personnel number]]&lt;&gt;"",TimeSpend[[#This Row],[Date]]&lt;&gt;""),TimeSpend[[#This Row],[Employee Name]],"")</f>
        <v>#VALUE!</v>
      </c>
      <c r="N4281" t="e">
        <f t="shared" ref="N4281:N4344" si="134">IF(A4281&lt;&gt;"",ROW(A4281)-1,"")</f>
        <v>#VALUE!</v>
      </c>
      <c r="O4281" t="e">
        <f t="shared" ref="O4281:O4344" si="135">IF(A4281&lt;&gt;"",L4281&amp;"-"&amp;N4281,"")</f>
        <v>#VALUE!</v>
      </c>
      <c r="P4281" t="e">
        <f>IF(D4281&lt;&gt;"",VLOOKUP(D4281,Projects!B:C,2,0),"")</f>
        <v>#VALUE!</v>
      </c>
    </row>
    <row r="4282" spans="1:16" x14ac:dyDescent="0.25">
      <c r="A4282" t="e">
        <f>UPPER(IF(AND(TimeSpend[[#This Row],[Personnel number]]&lt;&gt;"",TimeSpend[[#This Row],[Date]]&lt;&gt;""),TimeSpend[[#This Row],[Personnel number]],""))</f>
        <v>#VALUE!</v>
      </c>
      <c r="B4282" s="85" t="e">
        <f>IF(AND(TimeSpend[[#This Row],[Personnel number]]&lt;&gt;"",TimeSpend[[#This Row],[Date]]&lt;&gt;""),TEXT(TimeSpend[[#This Row],[Date]],"[$-409]yyyyMMdd"),"")</f>
        <v>#VALUE!</v>
      </c>
      <c r="C4282" s="33" t="e">
        <f>IF(AND(TimeSpend[[#This Row],[Personnel number]]&lt;&gt;"",TimeSpend[[#This Row],[Date]]&lt;&gt;""),SUBSTITUTE(TimeSpend[[#This Row],[Hours]],",","."),"")</f>
        <v>#VALUE!</v>
      </c>
      <c r="D4282" t="e">
        <f>IF(AND(TimeSpend[[#This Row],[Personnel number]]&lt;&gt;"",TimeSpend[[#This Row],[Date]]&lt;&gt;""),TimeSpend[[#This Row],[Network]],"")</f>
        <v>#VALUE!</v>
      </c>
      <c r="E4282" t="e">
        <f>IF(AND(TimeSpend[[#This Row],[Personnel number]]&lt;&gt;"",TimeSpend[[#This Row],[Date]]&lt;&gt;""),TimeSpend[[#This Row],[Network Description]],"")</f>
        <v>#VALUE!</v>
      </c>
      <c r="F4282" t="e">
        <f>IF(AND(TimeSpend[[#This Row],[Personnel number]]&lt;&gt;"",TimeSpend[[#This Row],[Date]]&lt;&gt;""),TimeSpend[[#This Row],[Activity]],"")</f>
        <v>#VALUE!</v>
      </c>
      <c r="G4282" t="e">
        <f>IF(AND(TimeSpend[[#This Row],[Personnel number]]&lt;&gt;"",TimeSpend[[#This Row],[Date]]&lt;&gt;""),TimeSpend[[#This Row],[Activity description]],"")</f>
        <v>#VALUE!</v>
      </c>
      <c r="H4282" s="36" t="e">
        <f>IF(AND(TimeSpend[[#This Row],[Personnel number]]&lt;&gt;"",TimeSpend[[#This Row],[Date]]&lt;&gt;""),TimeSpend[[#This Row],[Start Time]],"")</f>
        <v>#VALUE!</v>
      </c>
      <c r="I4282" s="36" t="e">
        <f>IF(AND(TimeSpend[[#This Row],[Personnel number]]&lt;&gt;"",TimeSpend[[#This Row],[Date]]&lt;&gt;""),TimeSpend[[#This Row],[End Time]],"")</f>
        <v>#VALUE!</v>
      </c>
      <c r="J4282" t="e">
        <f>IF(AND(TimeSpend[[#This Row],[Personnel number]]&lt;&gt;"",TimeSpend[[#This Row],[Date]]&lt;&gt;""),TimeSpend[[#This Row],[Location]],"")</f>
        <v>#VALUE!</v>
      </c>
      <c r="K4282" t="e">
        <f>IF(AND(TimeSpend[[#This Row],[Personnel number]]&lt;&gt;"",TimeSpend[[#This Row],[Date]]&lt;&gt;""),TimeSpend[[#This Row],[Task]],"")</f>
        <v>#VALUE!</v>
      </c>
      <c r="L4282" t="e">
        <f>IF(AND(TimeSpend[[#This Row],[Personnel number]]&lt;&gt;"",TimeSpend[[#This Row],[Date]]&lt;&gt;""),Utilization!$J$2,"")</f>
        <v>#VALUE!</v>
      </c>
      <c r="M4282" t="e">
        <f>IF(AND(TimeSpend[[#This Row],[Personnel number]]&lt;&gt;"",TimeSpend[[#This Row],[Date]]&lt;&gt;""),TimeSpend[[#This Row],[Employee Name]],"")</f>
        <v>#VALUE!</v>
      </c>
      <c r="N4282" t="e">
        <f t="shared" si="134"/>
        <v>#VALUE!</v>
      </c>
      <c r="O4282" t="e">
        <f t="shared" si="135"/>
        <v>#VALUE!</v>
      </c>
      <c r="P4282" t="e">
        <f>IF(D4282&lt;&gt;"",VLOOKUP(D4282,Projects!B:C,2,0),"")</f>
        <v>#VALUE!</v>
      </c>
    </row>
    <row r="4283" spans="1:16" x14ac:dyDescent="0.25">
      <c r="A4283" t="e">
        <f>UPPER(IF(AND(TimeSpend[[#This Row],[Personnel number]]&lt;&gt;"",TimeSpend[[#This Row],[Date]]&lt;&gt;""),TimeSpend[[#This Row],[Personnel number]],""))</f>
        <v>#VALUE!</v>
      </c>
      <c r="B4283" s="85" t="e">
        <f>IF(AND(TimeSpend[[#This Row],[Personnel number]]&lt;&gt;"",TimeSpend[[#This Row],[Date]]&lt;&gt;""),TEXT(TimeSpend[[#This Row],[Date]],"[$-409]yyyyMMdd"),"")</f>
        <v>#VALUE!</v>
      </c>
      <c r="C4283" s="33" t="e">
        <f>IF(AND(TimeSpend[[#This Row],[Personnel number]]&lt;&gt;"",TimeSpend[[#This Row],[Date]]&lt;&gt;""),SUBSTITUTE(TimeSpend[[#This Row],[Hours]],",","."),"")</f>
        <v>#VALUE!</v>
      </c>
      <c r="D4283" t="e">
        <f>IF(AND(TimeSpend[[#This Row],[Personnel number]]&lt;&gt;"",TimeSpend[[#This Row],[Date]]&lt;&gt;""),TimeSpend[[#This Row],[Network]],"")</f>
        <v>#VALUE!</v>
      </c>
      <c r="E4283" t="e">
        <f>IF(AND(TimeSpend[[#This Row],[Personnel number]]&lt;&gt;"",TimeSpend[[#This Row],[Date]]&lt;&gt;""),TimeSpend[[#This Row],[Network Description]],"")</f>
        <v>#VALUE!</v>
      </c>
      <c r="F4283" t="e">
        <f>IF(AND(TimeSpend[[#This Row],[Personnel number]]&lt;&gt;"",TimeSpend[[#This Row],[Date]]&lt;&gt;""),TimeSpend[[#This Row],[Activity]],"")</f>
        <v>#VALUE!</v>
      </c>
      <c r="G4283" t="e">
        <f>IF(AND(TimeSpend[[#This Row],[Personnel number]]&lt;&gt;"",TimeSpend[[#This Row],[Date]]&lt;&gt;""),TimeSpend[[#This Row],[Activity description]],"")</f>
        <v>#VALUE!</v>
      </c>
      <c r="H4283" s="36" t="e">
        <f>IF(AND(TimeSpend[[#This Row],[Personnel number]]&lt;&gt;"",TimeSpend[[#This Row],[Date]]&lt;&gt;""),TimeSpend[[#This Row],[Start Time]],"")</f>
        <v>#VALUE!</v>
      </c>
      <c r="I4283" s="36" t="e">
        <f>IF(AND(TimeSpend[[#This Row],[Personnel number]]&lt;&gt;"",TimeSpend[[#This Row],[Date]]&lt;&gt;""),TimeSpend[[#This Row],[End Time]],"")</f>
        <v>#VALUE!</v>
      </c>
      <c r="J4283" t="e">
        <f>IF(AND(TimeSpend[[#This Row],[Personnel number]]&lt;&gt;"",TimeSpend[[#This Row],[Date]]&lt;&gt;""),TimeSpend[[#This Row],[Location]],"")</f>
        <v>#VALUE!</v>
      </c>
      <c r="K4283" t="e">
        <f>IF(AND(TimeSpend[[#This Row],[Personnel number]]&lt;&gt;"",TimeSpend[[#This Row],[Date]]&lt;&gt;""),TimeSpend[[#This Row],[Task]],"")</f>
        <v>#VALUE!</v>
      </c>
      <c r="L4283" t="e">
        <f>IF(AND(TimeSpend[[#This Row],[Personnel number]]&lt;&gt;"",TimeSpend[[#This Row],[Date]]&lt;&gt;""),Utilization!$J$2,"")</f>
        <v>#VALUE!</v>
      </c>
      <c r="M4283" t="e">
        <f>IF(AND(TimeSpend[[#This Row],[Personnel number]]&lt;&gt;"",TimeSpend[[#This Row],[Date]]&lt;&gt;""),TimeSpend[[#This Row],[Employee Name]],"")</f>
        <v>#VALUE!</v>
      </c>
      <c r="N4283" t="e">
        <f t="shared" si="134"/>
        <v>#VALUE!</v>
      </c>
      <c r="O4283" t="e">
        <f t="shared" si="135"/>
        <v>#VALUE!</v>
      </c>
      <c r="P4283" t="e">
        <f>IF(D4283&lt;&gt;"",VLOOKUP(D4283,Projects!B:C,2,0),"")</f>
        <v>#VALUE!</v>
      </c>
    </row>
    <row r="4284" spans="1:16" x14ac:dyDescent="0.25">
      <c r="A4284" t="e">
        <f>UPPER(IF(AND(TimeSpend[[#This Row],[Personnel number]]&lt;&gt;"",TimeSpend[[#This Row],[Date]]&lt;&gt;""),TimeSpend[[#This Row],[Personnel number]],""))</f>
        <v>#VALUE!</v>
      </c>
      <c r="B4284" s="85" t="e">
        <f>IF(AND(TimeSpend[[#This Row],[Personnel number]]&lt;&gt;"",TimeSpend[[#This Row],[Date]]&lt;&gt;""),TEXT(TimeSpend[[#This Row],[Date]],"[$-409]yyyyMMdd"),"")</f>
        <v>#VALUE!</v>
      </c>
      <c r="C4284" s="33" t="e">
        <f>IF(AND(TimeSpend[[#This Row],[Personnel number]]&lt;&gt;"",TimeSpend[[#This Row],[Date]]&lt;&gt;""),SUBSTITUTE(TimeSpend[[#This Row],[Hours]],",","."),"")</f>
        <v>#VALUE!</v>
      </c>
      <c r="D4284" t="e">
        <f>IF(AND(TimeSpend[[#This Row],[Personnel number]]&lt;&gt;"",TimeSpend[[#This Row],[Date]]&lt;&gt;""),TimeSpend[[#This Row],[Network]],"")</f>
        <v>#VALUE!</v>
      </c>
      <c r="E4284" t="e">
        <f>IF(AND(TimeSpend[[#This Row],[Personnel number]]&lt;&gt;"",TimeSpend[[#This Row],[Date]]&lt;&gt;""),TimeSpend[[#This Row],[Network Description]],"")</f>
        <v>#VALUE!</v>
      </c>
      <c r="F4284" t="e">
        <f>IF(AND(TimeSpend[[#This Row],[Personnel number]]&lt;&gt;"",TimeSpend[[#This Row],[Date]]&lt;&gt;""),TimeSpend[[#This Row],[Activity]],"")</f>
        <v>#VALUE!</v>
      </c>
      <c r="G4284" t="e">
        <f>IF(AND(TimeSpend[[#This Row],[Personnel number]]&lt;&gt;"",TimeSpend[[#This Row],[Date]]&lt;&gt;""),TimeSpend[[#This Row],[Activity description]],"")</f>
        <v>#VALUE!</v>
      </c>
      <c r="H4284" s="36" t="e">
        <f>IF(AND(TimeSpend[[#This Row],[Personnel number]]&lt;&gt;"",TimeSpend[[#This Row],[Date]]&lt;&gt;""),TimeSpend[[#This Row],[Start Time]],"")</f>
        <v>#VALUE!</v>
      </c>
      <c r="I4284" s="36" t="e">
        <f>IF(AND(TimeSpend[[#This Row],[Personnel number]]&lt;&gt;"",TimeSpend[[#This Row],[Date]]&lt;&gt;""),TimeSpend[[#This Row],[End Time]],"")</f>
        <v>#VALUE!</v>
      </c>
      <c r="J4284" t="e">
        <f>IF(AND(TimeSpend[[#This Row],[Personnel number]]&lt;&gt;"",TimeSpend[[#This Row],[Date]]&lt;&gt;""),TimeSpend[[#This Row],[Location]],"")</f>
        <v>#VALUE!</v>
      </c>
      <c r="K4284" t="e">
        <f>IF(AND(TimeSpend[[#This Row],[Personnel number]]&lt;&gt;"",TimeSpend[[#This Row],[Date]]&lt;&gt;""),TimeSpend[[#This Row],[Task]],"")</f>
        <v>#VALUE!</v>
      </c>
      <c r="L4284" t="e">
        <f>IF(AND(TimeSpend[[#This Row],[Personnel number]]&lt;&gt;"",TimeSpend[[#This Row],[Date]]&lt;&gt;""),Utilization!$J$2,"")</f>
        <v>#VALUE!</v>
      </c>
      <c r="M4284" t="e">
        <f>IF(AND(TimeSpend[[#This Row],[Personnel number]]&lt;&gt;"",TimeSpend[[#This Row],[Date]]&lt;&gt;""),TimeSpend[[#This Row],[Employee Name]],"")</f>
        <v>#VALUE!</v>
      </c>
      <c r="N4284" t="e">
        <f t="shared" si="134"/>
        <v>#VALUE!</v>
      </c>
      <c r="O4284" t="e">
        <f t="shared" si="135"/>
        <v>#VALUE!</v>
      </c>
      <c r="P4284" t="e">
        <f>IF(D4284&lt;&gt;"",VLOOKUP(D4284,Projects!B:C,2,0),"")</f>
        <v>#VALUE!</v>
      </c>
    </row>
    <row r="4285" spans="1:16" x14ac:dyDescent="0.25">
      <c r="A4285" t="e">
        <f>UPPER(IF(AND(TimeSpend[[#This Row],[Personnel number]]&lt;&gt;"",TimeSpend[[#This Row],[Date]]&lt;&gt;""),TimeSpend[[#This Row],[Personnel number]],""))</f>
        <v>#VALUE!</v>
      </c>
      <c r="B4285" s="85" t="e">
        <f>IF(AND(TimeSpend[[#This Row],[Personnel number]]&lt;&gt;"",TimeSpend[[#This Row],[Date]]&lt;&gt;""),TEXT(TimeSpend[[#This Row],[Date]],"[$-409]yyyyMMdd"),"")</f>
        <v>#VALUE!</v>
      </c>
      <c r="C4285" s="33" t="e">
        <f>IF(AND(TimeSpend[[#This Row],[Personnel number]]&lt;&gt;"",TimeSpend[[#This Row],[Date]]&lt;&gt;""),SUBSTITUTE(TimeSpend[[#This Row],[Hours]],",","."),"")</f>
        <v>#VALUE!</v>
      </c>
      <c r="D4285" t="e">
        <f>IF(AND(TimeSpend[[#This Row],[Personnel number]]&lt;&gt;"",TimeSpend[[#This Row],[Date]]&lt;&gt;""),TimeSpend[[#This Row],[Network]],"")</f>
        <v>#VALUE!</v>
      </c>
      <c r="E4285" t="e">
        <f>IF(AND(TimeSpend[[#This Row],[Personnel number]]&lt;&gt;"",TimeSpend[[#This Row],[Date]]&lt;&gt;""),TimeSpend[[#This Row],[Network Description]],"")</f>
        <v>#VALUE!</v>
      </c>
      <c r="F4285" t="e">
        <f>IF(AND(TimeSpend[[#This Row],[Personnel number]]&lt;&gt;"",TimeSpend[[#This Row],[Date]]&lt;&gt;""),TimeSpend[[#This Row],[Activity]],"")</f>
        <v>#VALUE!</v>
      </c>
      <c r="G4285" t="e">
        <f>IF(AND(TimeSpend[[#This Row],[Personnel number]]&lt;&gt;"",TimeSpend[[#This Row],[Date]]&lt;&gt;""),TimeSpend[[#This Row],[Activity description]],"")</f>
        <v>#VALUE!</v>
      </c>
      <c r="H4285" s="36" t="e">
        <f>IF(AND(TimeSpend[[#This Row],[Personnel number]]&lt;&gt;"",TimeSpend[[#This Row],[Date]]&lt;&gt;""),TimeSpend[[#This Row],[Start Time]],"")</f>
        <v>#VALUE!</v>
      </c>
      <c r="I4285" s="36" t="e">
        <f>IF(AND(TimeSpend[[#This Row],[Personnel number]]&lt;&gt;"",TimeSpend[[#This Row],[Date]]&lt;&gt;""),TimeSpend[[#This Row],[End Time]],"")</f>
        <v>#VALUE!</v>
      </c>
      <c r="J4285" t="e">
        <f>IF(AND(TimeSpend[[#This Row],[Personnel number]]&lt;&gt;"",TimeSpend[[#This Row],[Date]]&lt;&gt;""),TimeSpend[[#This Row],[Location]],"")</f>
        <v>#VALUE!</v>
      </c>
      <c r="K4285" t="e">
        <f>IF(AND(TimeSpend[[#This Row],[Personnel number]]&lt;&gt;"",TimeSpend[[#This Row],[Date]]&lt;&gt;""),TimeSpend[[#This Row],[Task]],"")</f>
        <v>#VALUE!</v>
      </c>
      <c r="L4285" t="e">
        <f>IF(AND(TimeSpend[[#This Row],[Personnel number]]&lt;&gt;"",TimeSpend[[#This Row],[Date]]&lt;&gt;""),Utilization!$J$2,"")</f>
        <v>#VALUE!</v>
      </c>
      <c r="M4285" t="e">
        <f>IF(AND(TimeSpend[[#This Row],[Personnel number]]&lt;&gt;"",TimeSpend[[#This Row],[Date]]&lt;&gt;""),TimeSpend[[#This Row],[Employee Name]],"")</f>
        <v>#VALUE!</v>
      </c>
      <c r="N4285" t="e">
        <f t="shared" si="134"/>
        <v>#VALUE!</v>
      </c>
      <c r="O4285" t="e">
        <f t="shared" si="135"/>
        <v>#VALUE!</v>
      </c>
      <c r="P4285" t="e">
        <f>IF(D4285&lt;&gt;"",VLOOKUP(D4285,Projects!B:C,2,0),"")</f>
        <v>#VALUE!</v>
      </c>
    </row>
    <row r="4286" spans="1:16" x14ac:dyDescent="0.25">
      <c r="A4286" t="e">
        <f>UPPER(IF(AND(TimeSpend[[#This Row],[Personnel number]]&lt;&gt;"",TimeSpend[[#This Row],[Date]]&lt;&gt;""),TimeSpend[[#This Row],[Personnel number]],""))</f>
        <v>#VALUE!</v>
      </c>
      <c r="B4286" s="85" t="e">
        <f>IF(AND(TimeSpend[[#This Row],[Personnel number]]&lt;&gt;"",TimeSpend[[#This Row],[Date]]&lt;&gt;""),TEXT(TimeSpend[[#This Row],[Date]],"[$-409]yyyyMMdd"),"")</f>
        <v>#VALUE!</v>
      </c>
      <c r="C4286" s="33" t="e">
        <f>IF(AND(TimeSpend[[#This Row],[Personnel number]]&lt;&gt;"",TimeSpend[[#This Row],[Date]]&lt;&gt;""),SUBSTITUTE(TimeSpend[[#This Row],[Hours]],",","."),"")</f>
        <v>#VALUE!</v>
      </c>
      <c r="D4286" t="e">
        <f>IF(AND(TimeSpend[[#This Row],[Personnel number]]&lt;&gt;"",TimeSpend[[#This Row],[Date]]&lt;&gt;""),TimeSpend[[#This Row],[Network]],"")</f>
        <v>#VALUE!</v>
      </c>
      <c r="E4286" t="e">
        <f>IF(AND(TimeSpend[[#This Row],[Personnel number]]&lt;&gt;"",TimeSpend[[#This Row],[Date]]&lt;&gt;""),TimeSpend[[#This Row],[Network Description]],"")</f>
        <v>#VALUE!</v>
      </c>
      <c r="F4286" t="e">
        <f>IF(AND(TimeSpend[[#This Row],[Personnel number]]&lt;&gt;"",TimeSpend[[#This Row],[Date]]&lt;&gt;""),TimeSpend[[#This Row],[Activity]],"")</f>
        <v>#VALUE!</v>
      </c>
      <c r="G4286" t="e">
        <f>IF(AND(TimeSpend[[#This Row],[Personnel number]]&lt;&gt;"",TimeSpend[[#This Row],[Date]]&lt;&gt;""),TimeSpend[[#This Row],[Activity description]],"")</f>
        <v>#VALUE!</v>
      </c>
      <c r="H4286" s="36" t="e">
        <f>IF(AND(TimeSpend[[#This Row],[Personnel number]]&lt;&gt;"",TimeSpend[[#This Row],[Date]]&lt;&gt;""),TimeSpend[[#This Row],[Start Time]],"")</f>
        <v>#VALUE!</v>
      </c>
      <c r="I4286" s="36" t="e">
        <f>IF(AND(TimeSpend[[#This Row],[Personnel number]]&lt;&gt;"",TimeSpend[[#This Row],[Date]]&lt;&gt;""),TimeSpend[[#This Row],[End Time]],"")</f>
        <v>#VALUE!</v>
      </c>
      <c r="J4286" t="e">
        <f>IF(AND(TimeSpend[[#This Row],[Personnel number]]&lt;&gt;"",TimeSpend[[#This Row],[Date]]&lt;&gt;""),TimeSpend[[#This Row],[Location]],"")</f>
        <v>#VALUE!</v>
      </c>
      <c r="K4286" t="e">
        <f>IF(AND(TimeSpend[[#This Row],[Personnel number]]&lt;&gt;"",TimeSpend[[#This Row],[Date]]&lt;&gt;""),TimeSpend[[#This Row],[Task]],"")</f>
        <v>#VALUE!</v>
      </c>
      <c r="L4286" t="e">
        <f>IF(AND(TimeSpend[[#This Row],[Personnel number]]&lt;&gt;"",TimeSpend[[#This Row],[Date]]&lt;&gt;""),Utilization!$J$2,"")</f>
        <v>#VALUE!</v>
      </c>
      <c r="M4286" t="e">
        <f>IF(AND(TimeSpend[[#This Row],[Personnel number]]&lt;&gt;"",TimeSpend[[#This Row],[Date]]&lt;&gt;""),TimeSpend[[#This Row],[Employee Name]],"")</f>
        <v>#VALUE!</v>
      </c>
      <c r="N4286" t="e">
        <f t="shared" si="134"/>
        <v>#VALUE!</v>
      </c>
      <c r="O4286" t="e">
        <f t="shared" si="135"/>
        <v>#VALUE!</v>
      </c>
      <c r="P4286" t="e">
        <f>IF(D4286&lt;&gt;"",VLOOKUP(D4286,Projects!B:C,2,0),"")</f>
        <v>#VALUE!</v>
      </c>
    </row>
    <row r="4287" spans="1:16" x14ac:dyDescent="0.25">
      <c r="A4287" t="e">
        <f>UPPER(IF(AND(TimeSpend[[#This Row],[Personnel number]]&lt;&gt;"",TimeSpend[[#This Row],[Date]]&lt;&gt;""),TimeSpend[[#This Row],[Personnel number]],""))</f>
        <v>#VALUE!</v>
      </c>
      <c r="B4287" s="85" t="e">
        <f>IF(AND(TimeSpend[[#This Row],[Personnel number]]&lt;&gt;"",TimeSpend[[#This Row],[Date]]&lt;&gt;""),TEXT(TimeSpend[[#This Row],[Date]],"[$-409]yyyyMMdd"),"")</f>
        <v>#VALUE!</v>
      </c>
      <c r="C4287" s="33" t="e">
        <f>IF(AND(TimeSpend[[#This Row],[Personnel number]]&lt;&gt;"",TimeSpend[[#This Row],[Date]]&lt;&gt;""),SUBSTITUTE(TimeSpend[[#This Row],[Hours]],",","."),"")</f>
        <v>#VALUE!</v>
      </c>
      <c r="D4287" t="e">
        <f>IF(AND(TimeSpend[[#This Row],[Personnel number]]&lt;&gt;"",TimeSpend[[#This Row],[Date]]&lt;&gt;""),TimeSpend[[#This Row],[Network]],"")</f>
        <v>#VALUE!</v>
      </c>
      <c r="E4287" t="e">
        <f>IF(AND(TimeSpend[[#This Row],[Personnel number]]&lt;&gt;"",TimeSpend[[#This Row],[Date]]&lt;&gt;""),TimeSpend[[#This Row],[Network Description]],"")</f>
        <v>#VALUE!</v>
      </c>
      <c r="F4287" t="e">
        <f>IF(AND(TimeSpend[[#This Row],[Personnel number]]&lt;&gt;"",TimeSpend[[#This Row],[Date]]&lt;&gt;""),TimeSpend[[#This Row],[Activity]],"")</f>
        <v>#VALUE!</v>
      </c>
      <c r="G4287" t="e">
        <f>IF(AND(TimeSpend[[#This Row],[Personnel number]]&lt;&gt;"",TimeSpend[[#This Row],[Date]]&lt;&gt;""),TimeSpend[[#This Row],[Activity description]],"")</f>
        <v>#VALUE!</v>
      </c>
      <c r="H4287" s="36" t="e">
        <f>IF(AND(TimeSpend[[#This Row],[Personnel number]]&lt;&gt;"",TimeSpend[[#This Row],[Date]]&lt;&gt;""),TimeSpend[[#This Row],[Start Time]],"")</f>
        <v>#VALUE!</v>
      </c>
      <c r="I4287" s="36" t="e">
        <f>IF(AND(TimeSpend[[#This Row],[Personnel number]]&lt;&gt;"",TimeSpend[[#This Row],[Date]]&lt;&gt;""),TimeSpend[[#This Row],[End Time]],"")</f>
        <v>#VALUE!</v>
      </c>
      <c r="J4287" t="e">
        <f>IF(AND(TimeSpend[[#This Row],[Personnel number]]&lt;&gt;"",TimeSpend[[#This Row],[Date]]&lt;&gt;""),TimeSpend[[#This Row],[Location]],"")</f>
        <v>#VALUE!</v>
      </c>
      <c r="K4287" t="e">
        <f>IF(AND(TimeSpend[[#This Row],[Personnel number]]&lt;&gt;"",TimeSpend[[#This Row],[Date]]&lt;&gt;""),TimeSpend[[#This Row],[Task]],"")</f>
        <v>#VALUE!</v>
      </c>
      <c r="L4287" t="e">
        <f>IF(AND(TimeSpend[[#This Row],[Personnel number]]&lt;&gt;"",TimeSpend[[#This Row],[Date]]&lt;&gt;""),Utilization!$J$2,"")</f>
        <v>#VALUE!</v>
      </c>
      <c r="M4287" t="e">
        <f>IF(AND(TimeSpend[[#This Row],[Personnel number]]&lt;&gt;"",TimeSpend[[#This Row],[Date]]&lt;&gt;""),TimeSpend[[#This Row],[Employee Name]],"")</f>
        <v>#VALUE!</v>
      </c>
      <c r="N4287" t="e">
        <f t="shared" si="134"/>
        <v>#VALUE!</v>
      </c>
      <c r="O4287" t="e">
        <f t="shared" si="135"/>
        <v>#VALUE!</v>
      </c>
      <c r="P4287" t="e">
        <f>IF(D4287&lt;&gt;"",VLOOKUP(D4287,Projects!B:C,2,0),"")</f>
        <v>#VALUE!</v>
      </c>
    </row>
    <row r="4288" spans="1:16" x14ac:dyDescent="0.25">
      <c r="A4288" t="e">
        <f>UPPER(IF(AND(TimeSpend[[#This Row],[Personnel number]]&lt;&gt;"",TimeSpend[[#This Row],[Date]]&lt;&gt;""),TimeSpend[[#This Row],[Personnel number]],""))</f>
        <v>#VALUE!</v>
      </c>
      <c r="B4288" s="85" t="e">
        <f>IF(AND(TimeSpend[[#This Row],[Personnel number]]&lt;&gt;"",TimeSpend[[#This Row],[Date]]&lt;&gt;""),TEXT(TimeSpend[[#This Row],[Date]],"[$-409]yyyyMMdd"),"")</f>
        <v>#VALUE!</v>
      </c>
      <c r="C4288" s="33" t="e">
        <f>IF(AND(TimeSpend[[#This Row],[Personnel number]]&lt;&gt;"",TimeSpend[[#This Row],[Date]]&lt;&gt;""),SUBSTITUTE(TimeSpend[[#This Row],[Hours]],",","."),"")</f>
        <v>#VALUE!</v>
      </c>
      <c r="D4288" t="e">
        <f>IF(AND(TimeSpend[[#This Row],[Personnel number]]&lt;&gt;"",TimeSpend[[#This Row],[Date]]&lt;&gt;""),TimeSpend[[#This Row],[Network]],"")</f>
        <v>#VALUE!</v>
      </c>
      <c r="E4288" t="e">
        <f>IF(AND(TimeSpend[[#This Row],[Personnel number]]&lt;&gt;"",TimeSpend[[#This Row],[Date]]&lt;&gt;""),TimeSpend[[#This Row],[Network Description]],"")</f>
        <v>#VALUE!</v>
      </c>
      <c r="F4288" t="e">
        <f>IF(AND(TimeSpend[[#This Row],[Personnel number]]&lt;&gt;"",TimeSpend[[#This Row],[Date]]&lt;&gt;""),TimeSpend[[#This Row],[Activity]],"")</f>
        <v>#VALUE!</v>
      </c>
      <c r="G4288" t="e">
        <f>IF(AND(TimeSpend[[#This Row],[Personnel number]]&lt;&gt;"",TimeSpend[[#This Row],[Date]]&lt;&gt;""),TimeSpend[[#This Row],[Activity description]],"")</f>
        <v>#VALUE!</v>
      </c>
      <c r="H4288" s="36" t="e">
        <f>IF(AND(TimeSpend[[#This Row],[Personnel number]]&lt;&gt;"",TimeSpend[[#This Row],[Date]]&lt;&gt;""),TimeSpend[[#This Row],[Start Time]],"")</f>
        <v>#VALUE!</v>
      </c>
      <c r="I4288" s="36" t="e">
        <f>IF(AND(TimeSpend[[#This Row],[Personnel number]]&lt;&gt;"",TimeSpend[[#This Row],[Date]]&lt;&gt;""),TimeSpend[[#This Row],[End Time]],"")</f>
        <v>#VALUE!</v>
      </c>
      <c r="J4288" t="e">
        <f>IF(AND(TimeSpend[[#This Row],[Personnel number]]&lt;&gt;"",TimeSpend[[#This Row],[Date]]&lt;&gt;""),TimeSpend[[#This Row],[Location]],"")</f>
        <v>#VALUE!</v>
      </c>
      <c r="K4288" t="e">
        <f>IF(AND(TimeSpend[[#This Row],[Personnel number]]&lt;&gt;"",TimeSpend[[#This Row],[Date]]&lt;&gt;""),TimeSpend[[#This Row],[Task]],"")</f>
        <v>#VALUE!</v>
      </c>
      <c r="L4288" t="e">
        <f>IF(AND(TimeSpend[[#This Row],[Personnel number]]&lt;&gt;"",TimeSpend[[#This Row],[Date]]&lt;&gt;""),Utilization!$J$2,"")</f>
        <v>#VALUE!</v>
      </c>
      <c r="M4288" t="e">
        <f>IF(AND(TimeSpend[[#This Row],[Personnel number]]&lt;&gt;"",TimeSpend[[#This Row],[Date]]&lt;&gt;""),TimeSpend[[#This Row],[Employee Name]],"")</f>
        <v>#VALUE!</v>
      </c>
      <c r="N4288" t="e">
        <f t="shared" si="134"/>
        <v>#VALUE!</v>
      </c>
      <c r="O4288" t="e">
        <f t="shared" si="135"/>
        <v>#VALUE!</v>
      </c>
      <c r="P4288" t="e">
        <f>IF(D4288&lt;&gt;"",VLOOKUP(D4288,Projects!B:C,2,0),"")</f>
        <v>#VALUE!</v>
      </c>
    </row>
    <row r="4289" spans="1:16" x14ac:dyDescent="0.25">
      <c r="A4289" t="e">
        <f>UPPER(IF(AND(TimeSpend[[#This Row],[Personnel number]]&lt;&gt;"",TimeSpend[[#This Row],[Date]]&lt;&gt;""),TimeSpend[[#This Row],[Personnel number]],""))</f>
        <v>#VALUE!</v>
      </c>
      <c r="B4289" s="85" t="e">
        <f>IF(AND(TimeSpend[[#This Row],[Personnel number]]&lt;&gt;"",TimeSpend[[#This Row],[Date]]&lt;&gt;""),TEXT(TimeSpend[[#This Row],[Date]],"[$-409]yyyyMMdd"),"")</f>
        <v>#VALUE!</v>
      </c>
      <c r="C4289" s="33" t="e">
        <f>IF(AND(TimeSpend[[#This Row],[Personnel number]]&lt;&gt;"",TimeSpend[[#This Row],[Date]]&lt;&gt;""),SUBSTITUTE(TimeSpend[[#This Row],[Hours]],",","."),"")</f>
        <v>#VALUE!</v>
      </c>
      <c r="D4289" t="e">
        <f>IF(AND(TimeSpend[[#This Row],[Personnel number]]&lt;&gt;"",TimeSpend[[#This Row],[Date]]&lt;&gt;""),TimeSpend[[#This Row],[Network]],"")</f>
        <v>#VALUE!</v>
      </c>
      <c r="E4289" t="e">
        <f>IF(AND(TimeSpend[[#This Row],[Personnel number]]&lt;&gt;"",TimeSpend[[#This Row],[Date]]&lt;&gt;""),TimeSpend[[#This Row],[Network Description]],"")</f>
        <v>#VALUE!</v>
      </c>
      <c r="F4289" t="e">
        <f>IF(AND(TimeSpend[[#This Row],[Personnel number]]&lt;&gt;"",TimeSpend[[#This Row],[Date]]&lt;&gt;""),TimeSpend[[#This Row],[Activity]],"")</f>
        <v>#VALUE!</v>
      </c>
      <c r="G4289" t="e">
        <f>IF(AND(TimeSpend[[#This Row],[Personnel number]]&lt;&gt;"",TimeSpend[[#This Row],[Date]]&lt;&gt;""),TimeSpend[[#This Row],[Activity description]],"")</f>
        <v>#VALUE!</v>
      </c>
      <c r="H4289" s="36" t="e">
        <f>IF(AND(TimeSpend[[#This Row],[Personnel number]]&lt;&gt;"",TimeSpend[[#This Row],[Date]]&lt;&gt;""),TimeSpend[[#This Row],[Start Time]],"")</f>
        <v>#VALUE!</v>
      </c>
      <c r="I4289" s="36" t="e">
        <f>IF(AND(TimeSpend[[#This Row],[Personnel number]]&lt;&gt;"",TimeSpend[[#This Row],[Date]]&lt;&gt;""),TimeSpend[[#This Row],[End Time]],"")</f>
        <v>#VALUE!</v>
      </c>
      <c r="J4289" t="e">
        <f>IF(AND(TimeSpend[[#This Row],[Personnel number]]&lt;&gt;"",TimeSpend[[#This Row],[Date]]&lt;&gt;""),TimeSpend[[#This Row],[Location]],"")</f>
        <v>#VALUE!</v>
      </c>
      <c r="K4289" t="e">
        <f>IF(AND(TimeSpend[[#This Row],[Personnel number]]&lt;&gt;"",TimeSpend[[#This Row],[Date]]&lt;&gt;""),TimeSpend[[#This Row],[Task]],"")</f>
        <v>#VALUE!</v>
      </c>
      <c r="L4289" t="e">
        <f>IF(AND(TimeSpend[[#This Row],[Personnel number]]&lt;&gt;"",TimeSpend[[#This Row],[Date]]&lt;&gt;""),Utilization!$J$2,"")</f>
        <v>#VALUE!</v>
      </c>
      <c r="M4289" t="e">
        <f>IF(AND(TimeSpend[[#This Row],[Personnel number]]&lt;&gt;"",TimeSpend[[#This Row],[Date]]&lt;&gt;""),TimeSpend[[#This Row],[Employee Name]],"")</f>
        <v>#VALUE!</v>
      </c>
      <c r="N4289" t="e">
        <f t="shared" si="134"/>
        <v>#VALUE!</v>
      </c>
      <c r="O4289" t="e">
        <f t="shared" si="135"/>
        <v>#VALUE!</v>
      </c>
      <c r="P4289" t="e">
        <f>IF(D4289&lt;&gt;"",VLOOKUP(D4289,Projects!B:C,2,0),"")</f>
        <v>#VALUE!</v>
      </c>
    </row>
    <row r="4290" spans="1:16" x14ac:dyDescent="0.25">
      <c r="A4290" t="e">
        <f>UPPER(IF(AND(TimeSpend[[#This Row],[Personnel number]]&lt;&gt;"",TimeSpend[[#This Row],[Date]]&lt;&gt;""),TimeSpend[[#This Row],[Personnel number]],""))</f>
        <v>#VALUE!</v>
      </c>
      <c r="B4290" s="85" t="e">
        <f>IF(AND(TimeSpend[[#This Row],[Personnel number]]&lt;&gt;"",TimeSpend[[#This Row],[Date]]&lt;&gt;""),TEXT(TimeSpend[[#This Row],[Date]],"[$-409]yyyyMMdd"),"")</f>
        <v>#VALUE!</v>
      </c>
      <c r="C4290" s="33" t="e">
        <f>IF(AND(TimeSpend[[#This Row],[Personnel number]]&lt;&gt;"",TimeSpend[[#This Row],[Date]]&lt;&gt;""),SUBSTITUTE(TimeSpend[[#This Row],[Hours]],",","."),"")</f>
        <v>#VALUE!</v>
      </c>
      <c r="D4290" t="e">
        <f>IF(AND(TimeSpend[[#This Row],[Personnel number]]&lt;&gt;"",TimeSpend[[#This Row],[Date]]&lt;&gt;""),TimeSpend[[#This Row],[Network]],"")</f>
        <v>#VALUE!</v>
      </c>
      <c r="E4290" t="e">
        <f>IF(AND(TimeSpend[[#This Row],[Personnel number]]&lt;&gt;"",TimeSpend[[#This Row],[Date]]&lt;&gt;""),TimeSpend[[#This Row],[Network Description]],"")</f>
        <v>#VALUE!</v>
      </c>
      <c r="F4290" t="e">
        <f>IF(AND(TimeSpend[[#This Row],[Personnel number]]&lt;&gt;"",TimeSpend[[#This Row],[Date]]&lt;&gt;""),TimeSpend[[#This Row],[Activity]],"")</f>
        <v>#VALUE!</v>
      </c>
      <c r="G4290" t="e">
        <f>IF(AND(TimeSpend[[#This Row],[Personnel number]]&lt;&gt;"",TimeSpend[[#This Row],[Date]]&lt;&gt;""),TimeSpend[[#This Row],[Activity description]],"")</f>
        <v>#VALUE!</v>
      </c>
      <c r="H4290" s="36" t="e">
        <f>IF(AND(TimeSpend[[#This Row],[Personnel number]]&lt;&gt;"",TimeSpend[[#This Row],[Date]]&lt;&gt;""),TimeSpend[[#This Row],[Start Time]],"")</f>
        <v>#VALUE!</v>
      </c>
      <c r="I4290" s="36" t="e">
        <f>IF(AND(TimeSpend[[#This Row],[Personnel number]]&lt;&gt;"",TimeSpend[[#This Row],[Date]]&lt;&gt;""),TimeSpend[[#This Row],[End Time]],"")</f>
        <v>#VALUE!</v>
      </c>
      <c r="J4290" t="e">
        <f>IF(AND(TimeSpend[[#This Row],[Personnel number]]&lt;&gt;"",TimeSpend[[#This Row],[Date]]&lt;&gt;""),TimeSpend[[#This Row],[Location]],"")</f>
        <v>#VALUE!</v>
      </c>
      <c r="K4290" t="e">
        <f>IF(AND(TimeSpend[[#This Row],[Personnel number]]&lt;&gt;"",TimeSpend[[#This Row],[Date]]&lt;&gt;""),TimeSpend[[#This Row],[Task]],"")</f>
        <v>#VALUE!</v>
      </c>
      <c r="L4290" t="e">
        <f>IF(AND(TimeSpend[[#This Row],[Personnel number]]&lt;&gt;"",TimeSpend[[#This Row],[Date]]&lt;&gt;""),Utilization!$J$2,"")</f>
        <v>#VALUE!</v>
      </c>
      <c r="M4290" t="e">
        <f>IF(AND(TimeSpend[[#This Row],[Personnel number]]&lt;&gt;"",TimeSpend[[#This Row],[Date]]&lt;&gt;""),TimeSpend[[#This Row],[Employee Name]],"")</f>
        <v>#VALUE!</v>
      </c>
      <c r="N4290" t="e">
        <f t="shared" si="134"/>
        <v>#VALUE!</v>
      </c>
      <c r="O4290" t="e">
        <f t="shared" si="135"/>
        <v>#VALUE!</v>
      </c>
      <c r="P4290" t="e">
        <f>IF(D4290&lt;&gt;"",VLOOKUP(D4290,Projects!B:C,2,0),"")</f>
        <v>#VALUE!</v>
      </c>
    </row>
    <row r="4291" spans="1:16" x14ac:dyDescent="0.25">
      <c r="A4291" t="e">
        <f>UPPER(IF(AND(TimeSpend[[#This Row],[Personnel number]]&lt;&gt;"",TimeSpend[[#This Row],[Date]]&lt;&gt;""),TimeSpend[[#This Row],[Personnel number]],""))</f>
        <v>#VALUE!</v>
      </c>
      <c r="B4291" s="85" t="e">
        <f>IF(AND(TimeSpend[[#This Row],[Personnel number]]&lt;&gt;"",TimeSpend[[#This Row],[Date]]&lt;&gt;""),TEXT(TimeSpend[[#This Row],[Date]],"[$-409]yyyyMMdd"),"")</f>
        <v>#VALUE!</v>
      </c>
      <c r="C4291" s="33" t="e">
        <f>IF(AND(TimeSpend[[#This Row],[Personnel number]]&lt;&gt;"",TimeSpend[[#This Row],[Date]]&lt;&gt;""),SUBSTITUTE(TimeSpend[[#This Row],[Hours]],",","."),"")</f>
        <v>#VALUE!</v>
      </c>
      <c r="D4291" t="e">
        <f>IF(AND(TimeSpend[[#This Row],[Personnel number]]&lt;&gt;"",TimeSpend[[#This Row],[Date]]&lt;&gt;""),TimeSpend[[#This Row],[Network]],"")</f>
        <v>#VALUE!</v>
      </c>
      <c r="E4291" t="e">
        <f>IF(AND(TimeSpend[[#This Row],[Personnel number]]&lt;&gt;"",TimeSpend[[#This Row],[Date]]&lt;&gt;""),TimeSpend[[#This Row],[Network Description]],"")</f>
        <v>#VALUE!</v>
      </c>
      <c r="F4291" t="e">
        <f>IF(AND(TimeSpend[[#This Row],[Personnel number]]&lt;&gt;"",TimeSpend[[#This Row],[Date]]&lt;&gt;""),TimeSpend[[#This Row],[Activity]],"")</f>
        <v>#VALUE!</v>
      </c>
      <c r="G4291" t="e">
        <f>IF(AND(TimeSpend[[#This Row],[Personnel number]]&lt;&gt;"",TimeSpend[[#This Row],[Date]]&lt;&gt;""),TimeSpend[[#This Row],[Activity description]],"")</f>
        <v>#VALUE!</v>
      </c>
      <c r="H4291" s="36" t="e">
        <f>IF(AND(TimeSpend[[#This Row],[Personnel number]]&lt;&gt;"",TimeSpend[[#This Row],[Date]]&lt;&gt;""),TimeSpend[[#This Row],[Start Time]],"")</f>
        <v>#VALUE!</v>
      </c>
      <c r="I4291" s="36" t="e">
        <f>IF(AND(TimeSpend[[#This Row],[Personnel number]]&lt;&gt;"",TimeSpend[[#This Row],[Date]]&lt;&gt;""),TimeSpend[[#This Row],[End Time]],"")</f>
        <v>#VALUE!</v>
      </c>
      <c r="J4291" t="e">
        <f>IF(AND(TimeSpend[[#This Row],[Personnel number]]&lt;&gt;"",TimeSpend[[#This Row],[Date]]&lt;&gt;""),TimeSpend[[#This Row],[Location]],"")</f>
        <v>#VALUE!</v>
      </c>
      <c r="K4291" t="e">
        <f>IF(AND(TimeSpend[[#This Row],[Personnel number]]&lt;&gt;"",TimeSpend[[#This Row],[Date]]&lt;&gt;""),TimeSpend[[#This Row],[Task]],"")</f>
        <v>#VALUE!</v>
      </c>
      <c r="L4291" t="e">
        <f>IF(AND(TimeSpend[[#This Row],[Personnel number]]&lt;&gt;"",TimeSpend[[#This Row],[Date]]&lt;&gt;""),Utilization!$J$2,"")</f>
        <v>#VALUE!</v>
      </c>
      <c r="M4291" t="e">
        <f>IF(AND(TimeSpend[[#This Row],[Personnel number]]&lt;&gt;"",TimeSpend[[#This Row],[Date]]&lt;&gt;""),TimeSpend[[#This Row],[Employee Name]],"")</f>
        <v>#VALUE!</v>
      </c>
      <c r="N4291" t="e">
        <f t="shared" si="134"/>
        <v>#VALUE!</v>
      </c>
      <c r="O4291" t="e">
        <f t="shared" si="135"/>
        <v>#VALUE!</v>
      </c>
      <c r="P4291" t="e">
        <f>IF(D4291&lt;&gt;"",VLOOKUP(D4291,Projects!B:C,2,0),"")</f>
        <v>#VALUE!</v>
      </c>
    </row>
    <row r="4292" spans="1:16" x14ac:dyDescent="0.25">
      <c r="A4292" t="e">
        <f>UPPER(IF(AND(TimeSpend[[#This Row],[Personnel number]]&lt;&gt;"",TimeSpend[[#This Row],[Date]]&lt;&gt;""),TimeSpend[[#This Row],[Personnel number]],""))</f>
        <v>#VALUE!</v>
      </c>
      <c r="B4292" s="85" t="e">
        <f>IF(AND(TimeSpend[[#This Row],[Personnel number]]&lt;&gt;"",TimeSpend[[#This Row],[Date]]&lt;&gt;""),TEXT(TimeSpend[[#This Row],[Date]],"[$-409]yyyyMMdd"),"")</f>
        <v>#VALUE!</v>
      </c>
      <c r="C4292" s="33" t="e">
        <f>IF(AND(TimeSpend[[#This Row],[Personnel number]]&lt;&gt;"",TimeSpend[[#This Row],[Date]]&lt;&gt;""),SUBSTITUTE(TimeSpend[[#This Row],[Hours]],",","."),"")</f>
        <v>#VALUE!</v>
      </c>
      <c r="D4292" t="e">
        <f>IF(AND(TimeSpend[[#This Row],[Personnel number]]&lt;&gt;"",TimeSpend[[#This Row],[Date]]&lt;&gt;""),TimeSpend[[#This Row],[Network]],"")</f>
        <v>#VALUE!</v>
      </c>
      <c r="E4292" t="e">
        <f>IF(AND(TimeSpend[[#This Row],[Personnel number]]&lt;&gt;"",TimeSpend[[#This Row],[Date]]&lt;&gt;""),TimeSpend[[#This Row],[Network Description]],"")</f>
        <v>#VALUE!</v>
      </c>
      <c r="F4292" t="e">
        <f>IF(AND(TimeSpend[[#This Row],[Personnel number]]&lt;&gt;"",TimeSpend[[#This Row],[Date]]&lt;&gt;""),TimeSpend[[#This Row],[Activity]],"")</f>
        <v>#VALUE!</v>
      </c>
      <c r="G4292" t="e">
        <f>IF(AND(TimeSpend[[#This Row],[Personnel number]]&lt;&gt;"",TimeSpend[[#This Row],[Date]]&lt;&gt;""),TimeSpend[[#This Row],[Activity description]],"")</f>
        <v>#VALUE!</v>
      </c>
      <c r="H4292" s="36" t="e">
        <f>IF(AND(TimeSpend[[#This Row],[Personnel number]]&lt;&gt;"",TimeSpend[[#This Row],[Date]]&lt;&gt;""),TimeSpend[[#This Row],[Start Time]],"")</f>
        <v>#VALUE!</v>
      </c>
      <c r="I4292" s="36" t="e">
        <f>IF(AND(TimeSpend[[#This Row],[Personnel number]]&lt;&gt;"",TimeSpend[[#This Row],[Date]]&lt;&gt;""),TimeSpend[[#This Row],[End Time]],"")</f>
        <v>#VALUE!</v>
      </c>
      <c r="J4292" t="e">
        <f>IF(AND(TimeSpend[[#This Row],[Personnel number]]&lt;&gt;"",TimeSpend[[#This Row],[Date]]&lt;&gt;""),TimeSpend[[#This Row],[Location]],"")</f>
        <v>#VALUE!</v>
      </c>
      <c r="K4292" t="e">
        <f>IF(AND(TimeSpend[[#This Row],[Personnel number]]&lt;&gt;"",TimeSpend[[#This Row],[Date]]&lt;&gt;""),TimeSpend[[#This Row],[Task]],"")</f>
        <v>#VALUE!</v>
      </c>
      <c r="L4292" t="e">
        <f>IF(AND(TimeSpend[[#This Row],[Personnel number]]&lt;&gt;"",TimeSpend[[#This Row],[Date]]&lt;&gt;""),Utilization!$J$2,"")</f>
        <v>#VALUE!</v>
      </c>
      <c r="M4292" t="e">
        <f>IF(AND(TimeSpend[[#This Row],[Personnel number]]&lt;&gt;"",TimeSpend[[#This Row],[Date]]&lt;&gt;""),TimeSpend[[#This Row],[Employee Name]],"")</f>
        <v>#VALUE!</v>
      </c>
      <c r="N4292" t="e">
        <f t="shared" si="134"/>
        <v>#VALUE!</v>
      </c>
      <c r="O4292" t="e">
        <f t="shared" si="135"/>
        <v>#VALUE!</v>
      </c>
      <c r="P4292" t="e">
        <f>IF(D4292&lt;&gt;"",VLOOKUP(D4292,Projects!B:C,2,0),"")</f>
        <v>#VALUE!</v>
      </c>
    </row>
    <row r="4293" spans="1:16" x14ac:dyDescent="0.25">
      <c r="A4293" t="e">
        <f>UPPER(IF(AND(TimeSpend[[#This Row],[Personnel number]]&lt;&gt;"",TimeSpend[[#This Row],[Date]]&lt;&gt;""),TimeSpend[[#This Row],[Personnel number]],""))</f>
        <v>#VALUE!</v>
      </c>
      <c r="B4293" s="85" t="e">
        <f>IF(AND(TimeSpend[[#This Row],[Personnel number]]&lt;&gt;"",TimeSpend[[#This Row],[Date]]&lt;&gt;""),TEXT(TimeSpend[[#This Row],[Date]],"[$-409]yyyyMMdd"),"")</f>
        <v>#VALUE!</v>
      </c>
      <c r="C4293" s="33" t="e">
        <f>IF(AND(TimeSpend[[#This Row],[Personnel number]]&lt;&gt;"",TimeSpend[[#This Row],[Date]]&lt;&gt;""),SUBSTITUTE(TimeSpend[[#This Row],[Hours]],",","."),"")</f>
        <v>#VALUE!</v>
      </c>
      <c r="D4293" t="e">
        <f>IF(AND(TimeSpend[[#This Row],[Personnel number]]&lt;&gt;"",TimeSpend[[#This Row],[Date]]&lt;&gt;""),TimeSpend[[#This Row],[Network]],"")</f>
        <v>#VALUE!</v>
      </c>
      <c r="E4293" t="e">
        <f>IF(AND(TimeSpend[[#This Row],[Personnel number]]&lt;&gt;"",TimeSpend[[#This Row],[Date]]&lt;&gt;""),TimeSpend[[#This Row],[Network Description]],"")</f>
        <v>#VALUE!</v>
      </c>
      <c r="F4293" t="e">
        <f>IF(AND(TimeSpend[[#This Row],[Personnel number]]&lt;&gt;"",TimeSpend[[#This Row],[Date]]&lt;&gt;""),TimeSpend[[#This Row],[Activity]],"")</f>
        <v>#VALUE!</v>
      </c>
      <c r="G4293" t="e">
        <f>IF(AND(TimeSpend[[#This Row],[Personnel number]]&lt;&gt;"",TimeSpend[[#This Row],[Date]]&lt;&gt;""),TimeSpend[[#This Row],[Activity description]],"")</f>
        <v>#VALUE!</v>
      </c>
      <c r="H4293" s="36" t="e">
        <f>IF(AND(TimeSpend[[#This Row],[Personnel number]]&lt;&gt;"",TimeSpend[[#This Row],[Date]]&lt;&gt;""),TimeSpend[[#This Row],[Start Time]],"")</f>
        <v>#VALUE!</v>
      </c>
      <c r="I4293" s="36" t="e">
        <f>IF(AND(TimeSpend[[#This Row],[Personnel number]]&lt;&gt;"",TimeSpend[[#This Row],[Date]]&lt;&gt;""),TimeSpend[[#This Row],[End Time]],"")</f>
        <v>#VALUE!</v>
      </c>
      <c r="J4293" t="e">
        <f>IF(AND(TimeSpend[[#This Row],[Personnel number]]&lt;&gt;"",TimeSpend[[#This Row],[Date]]&lt;&gt;""),TimeSpend[[#This Row],[Location]],"")</f>
        <v>#VALUE!</v>
      </c>
      <c r="K4293" t="e">
        <f>IF(AND(TimeSpend[[#This Row],[Personnel number]]&lt;&gt;"",TimeSpend[[#This Row],[Date]]&lt;&gt;""),TimeSpend[[#This Row],[Task]],"")</f>
        <v>#VALUE!</v>
      </c>
      <c r="L4293" t="e">
        <f>IF(AND(TimeSpend[[#This Row],[Personnel number]]&lt;&gt;"",TimeSpend[[#This Row],[Date]]&lt;&gt;""),Utilization!$J$2,"")</f>
        <v>#VALUE!</v>
      </c>
      <c r="M4293" t="e">
        <f>IF(AND(TimeSpend[[#This Row],[Personnel number]]&lt;&gt;"",TimeSpend[[#This Row],[Date]]&lt;&gt;""),TimeSpend[[#This Row],[Employee Name]],"")</f>
        <v>#VALUE!</v>
      </c>
      <c r="N4293" t="e">
        <f t="shared" si="134"/>
        <v>#VALUE!</v>
      </c>
      <c r="O4293" t="e">
        <f t="shared" si="135"/>
        <v>#VALUE!</v>
      </c>
      <c r="P4293" t="e">
        <f>IF(D4293&lt;&gt;"",VLOOKUP(D4293,Projects!B:C,2,0),"")</f>
        <v>#VALUE!</v>
      </c>
    </row>
    <row r="4294" spans="1:16" x14ac:dyDescent="0.25">
      <c r="A4294" t="e">
        <f>UPPER(IF(AND(TimeSpend[[#This Row],[Personnel number]]&lt;&gt;"",TimeSpend[[#This Row],[Date]]&lt;&gt;""),TimeSpend[[#This Row],[Personnel number]],""))</f>
        <v>#VALUE!</v>
      </c>
      <c r="B4294" s="85" t="e">
        <f>IF(AND(TimeSpend[[#This Row],[Personnel number]]&lt;&gt;"",TimeSpend[[#This Row],[Date]]&lt;&gt;""),TEXT(TimeSpend[[#This Row],[Date]],"[$-409]yyyyMMdd"),"")</f>
        <v>#VALUE!</v>
      </c>
      <c r="C4294" s="33" t="e">
        <f>IF(AND(TimeSpend[[#This Row],[Personnel number]]&lt;&gt;"",TimeSpend[[#This Row],[Date]]&lt;&gt;""),SUBSTITUTE(TimeSpend[[#This Row],[Hours]],",","."),"")</f>
        <v>#VALUE!</v>
      </c>
      <c r="D4294" t="e">
        <f>IF(AND(TimeSpend[[#This Row],[Personnel number]]&lt;&gt;"",TimeSpend[[#This Row],[Date]]&lt;&gt;""),TimeSpend[[#This Row],[Network]],"")</f>
        <v>#VALUE!</v>
      </c>
      <c r="E4294" t="e">
        <f>IF(AND(TimeSpend[[#This Row],[Personnel number]]&lt;&gt;"",TimeSpend[[#This Row],[Date]]&lt;&gt;""),TimeSpend[[#This Row],[Network Description]],"")</f>
        <v>#VALUE!</v>
      </c>
      <c r="F4294" t="e">
        <f>IF(AND(TimeSpend[[#This Row],[Personnel number]]&lt;&gt;"",TimeSpend[[#This Row],[Date]]&lt;&gt;""),TimeSpend[[#This Row],[Activity]],"")</f>
        <v>#VALUE!</v>
      </c>
      <c r="G4294" t="e">
        <f>IF(AND(TimeSpend[[#This Row],[Personnel number]]&lt;&gt;"",TimeSpend[[#This Row],[Date]]&lt;&gt;""),TimeSpend[[#This Row],[Activity description]],"")</f>
        <v>#VALUE!</v>
      </c>
      <c r="H4294" s="36" t="e">
        <f>IF(AND(TimeSpend[[#This Row],[Personnel number]]&lt;&gt;"",TimeSpend[[#This Row],[Date]]&lt;&gt;""),TimeSpend[[#This Row],[Start Time]],"")</f>
        <v>#VALUE!</v>
      </c>
      <c r="I4294" s="36" t="e">
        <f>IF(AND(TimeSpend[[#This Row],[Personnel number]]&lt;&gt;"",TimeSpend[[#This Row],[Date]]&lt;&gt;""),TimeSpend[[#This Row],[End Time]],"")</f>
        <v>#VALUE!</v>
      </c>
      <c r="J4294" t="e">
        <f>IF(AND(TimeSpend[[#This Row],[Personnel number]]&lt;&gt;"",TimeSpend[[#This Row],[Date]]&lt;&gt;""),TimeSpend[[#This Row],[Location]],"")</f>
        <v>#VALUE!</v>
      </c>
      <c r="K4294" t="e">
        <f>IF(AND(TimeSpend[[#This Row],[Personnel number]]&lt;&gt;"",TimeSpend[[#This Row],[Date]]&lt;&gt;""),TimeSpend[[#This Row],[Task]],"")</f>
        <v>#VALUE!</v>
      </c>
      <c r="L4294" t="e">
        <f>IF(AND(TimeSpend[[#This Row],[Personnel number]]&lt;&gt;"",TimeSpend[[#This Row],[Date]]&lt;&gt;""),Utilization!$J$2,"")</f>
        <v>#VALUE!</v>
      </c>
      <c r="M4294" t="e">
        <f>IF(AND(TimeSpend[[#This Row],[Personnel number]]&lt;&gt;"",TimeSpend[[#This Row],[Date]]&lt;&gt;""),TimeSpend[[#This Row],[Employee Name]],"")</f>
        <v>#VALUE!</v>
      </c>
      <c r="N4294" t="e">
        <f t="shared" si="134"/>
        <v>#VALUE!</v>
      </c>
      <c r="O4294" t="e">
        <f t="shared" si="135"/>
        <v>#VALUE!</v>
      </c>
      <c r="P4294" t="e">
        <f>IF(D4294&lt;&gt;"",VLOOKUP(D4294,Projects!B:C,2,0),"")</f>
        <v>#VALUE!</v>
      </c>
    </row>
    <row r="4295" spans="1:16" x14ac:dyDescent="0.25">
      <c r="A4295" t="e">
        <f>UPPER(IF(AND(TimeSpend[[#This Row],[Personnel number]]&lt;&gt;"",TimeSpend[[#This Row],[Date]]&lt;&gt;""),TimeSpend[[#This Row],[Personnel number]],""))</f>
        <v>#VALUE!</v>
      </c>
      <c r="B4295" s="85" t="e">
        <f>IF(AND(TimeSpend[[#This Row],[Personnel number]]&lt;&gt;"",TimeSpend[[#This Row],[Date]]&lt;&gt;""),TEXT(TimeSpend[[#This Row],[Date]],"[$-409]yyyyMMdd"),"")</f>
        <v>#VALUE!</v>
      </c>
      <c r="C4295" s="33" t="e">
        <f>IF(AND(TimeSpend[[#This Row],[Personnel number]]&lt;&gt;"",TimeSpend[[#This Row],[Date]]&lt;&gt;""),SUBSTITUTE(TimeSpend[[#This Row],[Hours]],",","."),"")</f>
        <v>#VALUE!</v>
      </c>
      <c r="D4295" t="e">
        <f>IF(AND(TimeSpend[[#This Row],[Personnel number]]&lt;&gt;"",TimeSpend[[#This Row],[Date]]&lt;&gt;""),TimeSpend[[#This Row],[Network]],"")</f>
        <v>#VALUE!</v>
      </c>
      <c r="E4295" t="e">
        <f>IF(AND(TimeSpend[[#This Row],[Personnel number]]&lt;&gt;"",TimeSpend[[#This Row],[Date]]&lt;&gt;""),TimeSpend[[#This Row],[Network Description]],"")</f>
        <v>#VALUE!</v>
      </c>
      <c r="F4295" t="e">
        <f>IF(AND(TimeSpend[[#This Row],[Personnel number]]&lt;&gt;"",TimeSpend[[#This Row],[Date]]&lt;&gt;""),TimeSpend[[#This Row],[Activity]],"")</f>
        <v>#VALUE!</v>
      </c>
      <c r="G4295" t="e">
        <f>IF(AND(TimeSpend[[#This Row],[Personnel number]]&lt;&gt;"",TimeSpend[[#This Row],[Date]]&lt;&gt;""),TimeSpend[[#This Row],[Activity description]],"")</f>
        <v>#VALUE!</v>
      </c>
      <c r="H4295" s="36" t="e">
        <f>IF(AND(TimeSpend[[#This Row],[Personnel number]]&lt;&gt;"",TimeSpend[[#This Row],[Date]]&lt;&gt;""),TimeSpend[[#This Row],[Start Time]],"")</f>
        <v>#VALUE!</v>
      </c>
      <c r="I4295" s="36" t="e">
        <f>IF(AND(TimeSpend[[#This Row],[Personnel number]]&lt;&gt;"",TimeSpend[[#This Row],[Date]]&lt;&gt;""),TimeSpend[[#This Row],[End Time]],"")</f>
        <v>#VALUE!</v>
      </c>
      <c r="J4295" t="e">
        <f>IF(AND(TimeSpend[[#This Row],[Personnel number]]&lt;&gt;"",TimeSpend[[#This Row],[Date]]&lt;&gt;""),TimeSpend[[#This Row],[Location]],"")</f>
        <v>#VALUE!</v>
      </c>
      <c r="K4295" t="e">
        <f>IF(AND(TimeSpend[[#This Row],[Personnel number]]&lt;&gt;"",TimeSpend[[#This Row],[Date]]&lt;&gt;""),TimeSpend[[#This Row],[Task]],"")</f>
        <v>#VALUE!</v>
      </c>
      <c r="L4295" t="e">
        <f>IF(AND(TimeSpend[[#This Row],[Personnel number]]&lt;&gt;"",TimeSpend[[#This Row],[Date]]&lt;&gt;""),Utilization!$J$2,"")</f>
        <v>#VALUE!</v>
      </c>
      <c r="M4295" t="e">
        <f>IF(AND(TimeSpend[[#This Row],[Personnel number]]&lt;&gt;"",TimeSpend[[#This Row],[Date]]&lt;&gt;""),TimeSpend[[#This Row],[Employee Name]],"")</f>
        <v>#VALUE!</v>
      </c>
      <c r="N4295" t="e">
        <f t="shared" si="134"/>
        <v>#VALUE!</v>
      </c>
      <c r="O4295" t="e">
        <f t="shared" si="135"/>
        <v>#VALUE!</v>
      </c>
      <c r="P4295" t="e">
        <f>IF(D4295&lt;&gt;"",VLOOKUP(D4295,Projects!B:C,2,0),"")</f>
        <v>#VALUE!</v>
      </c>
    </row>
    <row r="4296" spans="1:16" x14ac:dyDescent="0.25">
      <c r="A4296" t="e">
        <f>UPPER(IF(AND(TimeSpend[[#This Row],[Personnel number]]&lt;&gt;"",TimeSpend[[#This Row],[Date]]&lt;&gt;""),TimeSpend[[#This Row],[Personnel number]],""))</f>
        <v>#VALUE!</v>
      </c>
      <c r="B4296" s="85" t="e">
        <f>IF(AND(TimeSpend[[#This Row],[Personnel number]]&lt;&gt;"",TimeSpend[[#This Row],[Date]]&lt;&gt;""),TEXT(TimeSpend[[#This Row],[Date]],"[$-409]yyyyMMdd"),"")</f>
        <v>#VALUE!</v>
      </c>
      <c r="C4296" s="33" t="e">
        <f>IF(AND(TimeSpend[[#This Row],[Personnel number]]&lt;&gt;"",TimeSpend[[#This Row],[Date]]&lt;&gt;""),SUBSTITUTE(TimeSpend[[#This Row],[Hours]],",","."),"")</f>
        <v>#VALUE!</v>
      </c>
      <c r="D4296" t="e">
        <f>IF(AND(TimeSpend[[#This Row],[Personnel number]]&lt;&gt;"",TimeSpend[[#This Row],[Date]]&lt;&gt;""),TimeSpend[[#This Row],[Network]],"")</f>
        <v>#VALUE!</v>
      </c>
      <c r="E4296" t="e">
        <f>IF(AND(TimeSpend[[#This Row],[Personnel number]]&lt;&gt;"",TimeSpend[[#This Row],[Date]]&lt;&gt;""),TimeSpend[[#This Row],[Network Description]],"")</f>
        <v>#VALUE!</v>
      </c>
      <c r="F4296" t="e">
        <f>IF(AND(TimeSpend[[#This Row],[Personnel number]]&lt;&gt;"",TimeSpend[[#This Row],[Date]]&lt;&gt;""),TimeSpend[[#This Row],[Activity]],"")</f>
        <v>#VALUE!</v>
      </c>
      <c r="G4296" t="e">
        <f>IF(AND(TimeSpend[[#This Row],[Personnel number]]&lt;&gt;"",TimeSpend[[#This Row],[Date]]&lt;&gt;""),TimeSpend[[#This Row],[Activity description]],"")</f>
        <v>#VALUE!</v>
      </c>
      <c r="H4296" s="36" t="e">
        <f>IF(AND(TimeSpend[[#This Row],[Personnel number]]&lt;&gt;"",TimeSpend[[#This Row],[Date]]&lt;&gt;""),TimeSpend[[#This Row],[Start Time]],"")</f>
        <v>#VALUE!</v>
      </c>
      <c r="I4296" s="36" t="e">
        <f>IF(AND(TimeSpend[[#This Row],[Personnel number]]&lt;&gt;"",TimeSpend[[#This Row],[Date]]&lt;&gt;""),TimeSpend[[#This Row],[End Time]],"")</f>
        <v>#VALUE!</v>
      </c>
      <c r="J4296" t="e">
        <f>IF(AND(TimeSpend[[#This Row],[Personnel number]]&lt;&gt;"",TimeSpend[[#This Row],[Date]]&lt;&gt;""),TimeSpend[[#This Row],[Location]],"")</f>
        <v>#VALUE!</v>
      </c>
      <c r="K4296" t="e">
        <f>IF(AND(TimeSpend[[#This Row],[Personnel number]]&lt;&gt;"",TimeSpend[[#This Row],[Date]]&lt;&gt;""),TimeSpend[[#This Row],[Task]],"")</f>
        <v>#VALUE!</v>
      </c>
      <c r="L4296" t="e">
        <f>IF(AND(TimeSpend[[#This Row],[Personnel number]]&lt;&gt;"",TimeSpend[[#This Row],[Date]]&lt;&gt;""),Utilization!$J$2,"")</f>
        <v>#VALUE!</v>
      </c>
      <c r="M4296" t="e">
        <f>IF(AND(TimeSpend[[#This Row],[Personnel number]]&lt;&gt;"",TimeSpend[[#This Row],[Date]]&lt;&gt;""),TimeSpend[[#This Row],[Employee Name]],"")</f>
        <v>#VALUE!</v>
      </c>
      <c r="N4296" t="e">
        <f t="shared" si="134"/>
        <v>#VALUE!</v>
      </c>
      <c r="O4296" t="e">
        <f t="shared" si="135"/>
        <v>#VALUE!</v>
      </c>
      <c r="P4296" t="e">
        <f>IF(D4296&lt;&gt;"",VLOOKUP(D4296,Projects!B:C,2,0),"")</f>
        <v>#VALUE!</v>
      </c>
    </row>
    <row r="4297" spans="1:16" x14ac:dyDescent="0.25">
      <c r="A4297" t="e">
        <f>UPPER(IF(AND(TimeSpend[[#This Row],[Personnel number]]&lt;&gt;"",TimeSpend[[#This Row],[Date]]&lt;&gt;""),TimeSpend[[#This Row],[Personnel number]],""))</f>
        <v>#VALUE!</v>
      </c>
      <c r="B4297" s="85" t="e">
        <f>IF(AND(TimeSpend[[#This Row],[Personnel number]]&lt;&gt;"",TimeSpend[[#This Row],[Date]]&lt;&gt;""),TEXT(TimeSpend[[#This Row],[Date]],"[$-409]yyyyMMdd"),"")</f>
        <v>#VALUE!</v>
      </c>
      <c r="C4297" s="33" t="e">
        <f>IF(AND(TimeSpend[[#This Row],[Personnel number]]&lt;&gt;"",TimeSpend[[#This Row],[Date]]&lt;&gt;""),SUBSTITUTE(TimeSpend[[#This Row],[Hours]],",","."),"")</f>
        <v>#VALUE!</v>
      </c>
      <c r="D4297" t="e">
        <f>IF(AND(TimeSpend[[#This Row],[Personnel number]]&lt;&gt;"",TimeSpend[[#This Row],[Date]]&lt;&gt;""),TimeSpend[[#This Row],[Network]],"")</f>
        <v>#VALUE!</v>
      </c>
      <c r="E4297" t="e">
        <f>IF(AND(TimeSpend[[#This Row],[Personnel number]]&lt;&gt;"",TimeSpend[[#This Row],[Date]]&lt;&gt;""),TimeSpend[[#This Row],[Network Description]],"")</f>
        <v>#VALUE!</v>
      </c>
      <c r="F4297" t="e">
        <f>IF(AND(TimeSpend[[#This Row],[Personnel number]]&lt;&gt;"",TimeSpend[[#This Row],[Date]]&lt;&gt;""),TimeSpend[[#This Row],[Activity]],"")</f>
        <v>#VALUE!</v>
      </c>
      <c r="G4297" t="e">
        <f>IF(AND(TimeSpend[[#This Row],[Personnel number]]&lt;&gt;"",TimeSpend[[#This Row],[Date]]&lt;&gt;""),TimeSpend[[#This Row],[Activity description]],"")</f>
        <v>#VALUE!</v>
      </c>
      <c r="H4297" s="36" t="e">
        <f>IF(AND(TimeSpend[[#This Row],[Personnel number]]&lt;&gt;"",TimeSpend[[#This Row],[Date]]&lt;&gt;""),TimeSpend[[#This Row],[Start Time]],"")</f>
        <v>#VALUE!</v>
      </c>
      <c r="I4297" s="36" t="e">
        <f>IF(AND(TimeSpend[[#This Row],[Personnel number]]&lt;&gt;"",TimeSpend[[#This Row],[Date]]&lt;&gt;""),TimeSpend[[#This Row],[End Time]],"")</f>
        <v>#VALUE!</v>
      </c>
      <c r="J4297" t="e">
        <f>IF(AND(TimeSpend[[#This Row],[Personnel number]]&lt;&gt;"",TimeSpend[[#This Row],[Date]]&lt;&gt;""),TimeSpend[[#This Row],[Location]],"")</f>
        <v>#VALUE!</v>
      </c>
      <c r="K4297" t="e">
        <f>IF(AND(TimeSpend[[#This Row],[Personnel number]]&lt;&gt;"",TimeSpend[[#This Row],[Date]]&lt;&gt;""),TimeSpend[[#This Row],[Task]],"")</f>
        <v>#VALUE!</v>
      </c>
      <c r="L4297" t="e">
        <f>IF(AND(TimeSpend[[#This Row],[Personnel number]]&lt;&gt;"",TimeSpend[[#This Row],[Date]]&lt;&gt;""),Utilization!$J$2,"")</f>
        <v>#VALUE!</v>
      </c>
      <c r="M4297" t="e">
        <f>IF(AND(TimeSpend[[#This Row],[Personnel number]]&lt;&gt;"",TimeSpend[[#This Row],[Date]]&lt;&gt;""),TimeSpend[[#This Row],[Employee Name]],"")</f>
        <v>#VALUE!</v>
      </c>
      <c r="N4297" t="e">
        <f t="shared" si="134"/>
        <v>#VALUE!</v>
      </c>
      <c r="O4297" t="e">
        <f t="shared" si="135"/>
        <v>#VALUE!</v>
      </c>
      <c r="P4297" t="e">
        <f>IF(D4297&lt;&gt;"",VLOOKUP(D4297,Projects!B:C,2,0),"")</f>
        <v>#VALUE!</v>
      </c>
    </row>
    <row r="4298" spans="1:16" x14ac:dyDescent="0.25">
      <c r="A4298" t="e">
        <f>UPPER(IF(AND(TimeSpend[[#This Row],[Personnel number]]&lt;&gt;"",TimeSpend[[#This Row],[Date]]&lt;&gt;""),TimeSpend[[#This Row],[Personnel number]],""))</f>
        <v>#VALUE!</v>
      </c>
      <c r="B4298" s="85" t="e">
        <f>IF(AND(TimeSpend[[#This Row],[Personnel number]]&lt;&gt;"",TimeSpend[[#This Row],[Date]]&lt;&gt;""),TEXT(TimeSpend[[#This Row],[Date]],"[$-409]yyyyMMdd"),"")</f>
        <v>#VALUE!</v>
      </c>
      <c r="C4298" s="33" t="e">
        <f>IF(AND(TimeSpend[[#This Row],[Personnel number]]&lt;&gt;"",TimeSpend[[#This Row],[Date]]&lt;&gt;""),SUBSTITUTE(TimeSpend[[#This Row],[Hours]],",","."),"")</f>
        <v>#VALUE!</v>
      </c>
      <c r="D4298" t="e">
        <f>IF(AND(TimeSpend[[#This Row],[Personnel number]]&lt;&gt;"",TimeSpend[[#This Row],[Date]]&lt;&gt;""),TimeSpend[[#This Row],[Network]],"")</f>
        <v>#VALUE!</v>
      </c>
      <c r="E4298" t="e">
        <f>IF(AND(TimeSpend[[#This Row],[Personnel number]]&lt;&gt;"",TimeSpend[[#This Row],[Date]]&lt;&gt;""),TimeSpend[[#This Row],[Network Description]],"")</f>
        <v>#VALUE!</v>
      </c>
      <c r="F4298" t="e">
        <f>IF(AND(TimeSpend[[#This Row],[Personnel number]]&lt;&gt;"",TimeSpend[[#This Row],[Date]]&lt;&gt;""),TimeSpend[[#This Row],[Activity]],"")</f>
        <v>#VALUE!</v>
      </c>
      <c r="G4298" t="e">
        <f>IF(AND(TimeSpend[[#This Row],[Personnel number]]&lt;&gt;"",TimeSpend[[#This Row],[Date]]&lt;&gt;""),TimeSpend[[#This Row],[Activity description]],"")</f>
        <v>#VALUE!</v>
      </c>
      <c r="H4298" s="36" t="e">
        <f>IF(AND(TimeSpend[[#This Row],[Personnel number]]&lt;&gt;"",TimeSpend[[#This Row],[Date]]&lt;&gt;""),TimeSpend[[#This Row],[Start Time]],"")</f>
        <v>#VALUE!</v>
      </c>
      <c r="I4298" s="36" t="e">
        <f>IF(AND(TimeSpend[[#This Row],[Personnel number]]&lt;&gt;"",TimeSpend[[#This Row],[Date]]&lt;&gt;""),TimeSpend[[#This Row],[End Time]],"")</f>
        <v>#VALUE!</v>
      </c>
      <c r="J4298" t="e">
        <f>IF(AND(TimeSpend[[#This Row],[Personnel number]]&lt;&gt;"",TimeSpend[[#This Row],[Date]]&lt;&gt;""),TimeSpend[[#This Row],[Location]],"")</f>
        <v>#VALUE!</v>
      </c>
      <c r="K4298" t="e">
        <f>IF(AND(TimeSpend[[#This Row],[Personnel number]]&lt;&gt;"",TimeSpend[[#This Row],[Date]]&lt;&gt;""),TimeSpend[[#This Row],[Task]],"")</f>
        <v>#VALUE!</v>
      </c>
      <c r="L4298" t="e">
        <f>IF(AND(TimeSpend[[#This Row],[Personnel number]]&lt;&gt;"",TimeSpend[[#This Row],[Date]]&lt;&gt;""),Utilization!$J$2,"")</f>
        <v>#VALUE!</v>
      </c>
      <c r="M4298" t="e">
        <f>IF(AND(TimeSpend[[#This Row],[Personnel number]]&lt;&gt;"",TimeSpend[[#This Row],[Date]]&lt;&gt;""),TimeSpend[[#This Row],[Employee Name]],"")</f>
        <v>#VALUE!</v>
      </c>
      <c r="N4298" t="e">
        <f t="shared" si="134"/>
        <v>#VALUE!</v>
      </c>
      <c r="O4298" t="e">
        <f t="shared" si="135"/>
        <v>#VALUE!</v>
      </c>
      <c r="P4298" t="e">
        <f>IF(D4298&lt;&gt;"",VLOOKUP(D4298,Projects!B:C,2,0),"")</f>
        <v>#VALUE!</v>
      </c>
    </row>
    <row r="4299" spans="1:16" x14ac:dyDescent="0.25">
      <c r="A4299" t="e">
        <f>UPPER(IF(AND(TimeSpend[[#This Row],[Personnel number]]&lt;&gt;"",TimeSpend[[#This Row],[Date]]&lt;&gt;""),TimeSpend[[#This Row],[Personnel number]],""))</f>
        <v>#VALUE!</v>
      </c>
      <c r="B4299" s="85" t="e">
        <f>IF(AND(TimeSpend[[#This Row],[Personnel number]]&lt;&gt;"",TimeSpend[[#This Row],[Date]]&lt;&gt;""),TEXT(TimeSpend[[#This Row],[Date]],"[$-409]yyyyMMdd"),"")</f>
        <v>#VALUE!</v>
      </c>
      <c r="C4299" s="33" t="e">
        <f>IF(AND(TimeSpend[[#This Row],[Personnel number]]&lt;&gt;"",TimeSpend[[#This Row],[Date]]&lt;&gt;""),SUBSTITUTE(TimeSpend[[#This Row],[Hours]],",","."),"")</f>
        <v>#VALUE!</v>
      </c>
      <c r="D4299" t="e">
        <f>IF(AND(TimeSpend[[#This Row],[Personnel number]]&lt;&gt;"",TimeSpend[[#This Row],[Date]]&lt;&gt;""),TimeSpend[[#This Row],[Network]],"")</f>
        <v>#VALUE!</v>
      </c>
      <c r="E4299" t="e">
        <f>IF(AND(TimeSpend[[#This Row],[Personnel number]]&lt;&gt;"",TimeSpend[[#This Row],[Date]]&lt;&gt;""),TimeSpend[[#This Row],[Network Description]],"")</f>
        <v>#VALUE!</v>
      </c>
      <c r="F4299" t="e">
        <f>IF(AND(TimeSpend[[#This Row],[Personnel number]]&lt;&gt;"",TimeSpend[[#This Row],[Date]]&lt;&gt;""),TimeSpend[[#This Row],[Activity]],"")</f>
        <v>#VALUE!</v>
      </c>
      <c r="G4299" t="e">
        <f>IF(AND(TimeSpend[[#This Row],[Personnel number]]&lt;&gt;"",TimeSpend[[#This Row],[Date]]&lt;&gt;""),TimeSpend[[#This Row],[Activity description]],"")</f>
        <v>#VALUE!</v>
      </c>
      <c r="H4299" s="36" t="e">
        <f>IF(AND(TimeSpend[[#This Row],[Personnel number]]&lt;&gt;"",TimeSpend[[#This Row],[Date]]&lt;&gt;""),TimeSpend[[#This Row],[Start Time]],"")</f>
        <v>#VALUE!</v>
      </c>
      <c r="I4299" s="36" t="e">
        <f>IF(AND(TimeSpend[[#This Row],[Personnel number]]&lt;&gt;"",TimeSpend[[#This Row],[Date]]&lt;&gt;""),TimeSpend[[#This Row],[End Time]],"")</f>
        <v>#VALUE!</v>
      </c>
      <c r="J4299" t="e">
        <f>IF(AND(TimeSpend[[#This Row],[Personnel number]]&lt;&gt;"",TimeSpend[[#This Row],[Date]]&lt;&gt;""),TimeSpend[[#This Row],[Location]],"")</f>
        <v>#VALUE!</v>
      </c>
      <c r="K4299" t="e">
        <f>IF(AND(TimeSpend[[#This Row],[Personnel number]]&lt;&gt;"",TimeSpend[[#This Row],[Date]]&lt;&gt;""),TimeSpend[[#This Row],[Task]],"")</f>
        <v>#VALUE!</v>
      </c>
      <c r="L4299" t="e">
        <f>IF(AND(TimeSpend[[#This Row],[Personnel number]]&lt;&gt;"",TimeSpend[[#This Row],[Date]]&lt;&gt;""),Utilization!$J$2,"")</f>
        <v>#VALUE!</v>
      </c>
      <c r="M4299" t="e">
        <f>IF(AND(TimeSpend[[#This Row],[Personnel number]]&lt;&gt;"",TimeSpend[[#This Row],[Date]]&lt;&gt;""),TimeSpend[[#This Row],[Employee Name]],"")</f>
        <v>#VALUE!</v>
      </c>
      <c r="N4299" t="e">
        <f t="shared" si="134"/>
        <v>#VALUE!</v>
      </c>
      <c r="O4299" t="e">
        <f t="shared" si="135"/>
        <v>#VALUE!</v>
      </c>
      <c r="P4299" t="e">
        <f>IF(D4299&lt;&gt;"",VLOOKUP(D4299,Projects!B:C,2,0),"")</f>
        <v>#VALUE!</v>
      </c>
    </row>
    <row r="4300" spans="1:16" x14ac:dyDescent="0.25">
      <c r="A4300" t="e">
        <f>UPPER(IF(AND(TimeSpend[[#This Row],[Personnel number]]&lt;&gt;"",TimeSpend[[#This Row],[Date]]&lt;&gt;""),TimeSpend[[#This Row],[Personnel number]],""))</f>
        <v>#VALUE!</v>
      </c>
      <c r="B4300" s="85" t="e">
        <f>IF(AND(TimeSpend[[#This Row],[Personnel number]]&lt;&gt;"",TimeSpend[[#This Row],[Date]]&lt;&gt;""),TEXT(TimeSpend[[#This Row],[Date]],"[$-409]yyyyMMdd"),"")</f>
        <v>#VALUE!</v>
      </c>
      <c r="C4300" s="33" t="e">
        <f>IF(AND(TimeSpend[[#This Row],[Personnel number]]&lt;&gt;"",TimeSpend[[#This Row],[Date]]&lt;&gt;""),SUBSTITUTE(TimeSpend[[#This Row],[Hours]],",","."),"")</f>
        <v>#VALUE!</v>
      </c>
      <c r="D4300" t="e">
        <f>IF(AND(TimeSpend[[#This Row],[Personnel number]]&lt;&gt;"",TimeSpend[[#This Row],[Date]]&lt;&gt;""),TimeSpend[[#This Row],[Network]],"")</f>
        <v>#VALUE!</v>
      </c>
      <c r="E4300" t="e">
        <f>IF(AND(TimeSpend[[#This Row],[Personnel number]]&lt;&gt;"",TimeSpend[[#This Row],[Date]]&lt;&gt;""),TimeSpend[[#This Row],[Network Description]],"")</f>
        <v>#VALUE!</v>
      </c>
      <c r="F4300" t="e">
        <f>IF(AND(TimeSpend[[#This Row],[Personnel number]]&lt;&gt;"",TimeSpend[[#This Row],[Date]]&lt;&gt;""),TimeSpend[[#This Row],[Activity]],"")</f>
        <v>#VALUE!</v>
      </c>
      <c r="G4300" t="e">
        <f>IF(AND(TimeSpend[[#This Row],[Personnel number]]&lt;&gt;"",TimeSpend[[#This Row],[Date]]&lt;&gt;""),TimeSpend[[#This Row],[Activity description]],"")</f>
        <v>#VALUE!</v>
      </c>
      <c r="H4300" s="36" t="e">
        <f>IF(AND(TimeSpend[[#This Row],[Personnel number]]&lt;&gt;"",TimeSpend[[#This Row],[Date]]&lt;&gt;""),TimeSpend[[#This Row],[Start Time]],"")</f>
        <v>#VALUE!</v>
      </c>
      <c r="I4300" s="36" t="e">
        <f>IF(AND(TimeSpend[[#This Row],[Personnel number]]&lt;&gt;"",TimeSpend[[#This Row],[Date]]&lt;&gt;""),TimeSpend[[#This Row],[End Time]],"")</f>
        <v>#VALUE!</v>
      </c>
      <c r="J4300" t="e">
        <f>IF(AND(TimeSpend[[#This Row],[Personnel number]]&lt;&gt;"",TimeSpend[[#This Row],[Date]]&lt;&gt;""),TimeSpend[[#This Row],[Location]],"")</f>
        <v>#VALUE!</v>
      </c>
      <c r="K4300" t="e">
        <f>IF(AND(TimeSpend[[#This Row],[Personnel number]]&lt;&gt;"",TimeSpend[[#This Row],[Date]]&lt;&gt;""),TimeSpend[[#This Row],[Task]],"")</f>
        <v>#VALUE!</v>
      </c>
      <c r="L4300" t="e">
        <f>IF(AND(TimeSpend[[#This Row],[Personnel number]]&lt;&gt;"",TimeSpend[[#This Row],[Date]]&lt;&gt;""),Utilization!$J$2,"")</f>
        <v>#VALUE!</v>
      </c>
      <c r="M4300" t="e">
        <f>IF(AND(TimeSpend[[#This Row],[Personnel number]]&lt;&gt;"",TimeSpend[[#This Row],[Date]]&lt;&gt;""),TimeSpend[[#This Row],[Employee Name]],"")</f>
        <v>#VALUE!</v>
      </c>
      <c r="N4300" t="e">
        <f t="shared" si="134"/>
        <v>#VALUE!</v>
      </c>
      <c r="O4300" t="e">
        <f t="shared" si="135"/>
        <v>#VALUE!</v>
      </c>
      <c r="P4300" t="e">
        <f>IF(D4300&lt;&gt;"",VLOOKUP(D4300,Projects!B:C,2,0),"")</f>
        <v>#VALUE!</v>
      </c>
    </row>
    <row r="4301" spans="1:16" x14ac:dyDescent="0.25">
      <c r="A4301" t="e">
        <f>UPPER(IF(AND(TimeSpend[[#This Row],[Personnel number]]&lt;&gt;"",TimeSpend[[#This Row],[Date]]&lt;&gt;""),TimeSpend[[#This Row],[Personnel number]],""))</f>
        <v>#VALUE!</v>
      </c>
      <c r="B4301" s="85" t="e">
        <f>IF(AND(TimeSpend[[#This Row],[Personnel number]]&lt;&gt;"",TimeSpend[[#This Row],[Date]]&lt;&gt;""),TEXT(TimeSpend[[#This Row],[Date]],"[$-409]yyyyMMdd"),"")</f>
        <v>#VALUE!</v>
      </c>
      <c r="C4301" s="33" t="e">
        <f>IF(AND(TimeSpend[[#This Row],[Personnel number]]&lt;&gt;"",TimeSpend[[#This Row],[Date]]&lt;&gt;""),SUBSTITUTE(TimeSpend[[#This Row],[Hours]],",","."),"")</f>
        <v>#VALUE!</v>
      </c>
      <c r="D4301" t="e">
        <f>IF(AND(TimeSpend[[#This Row],[Personnel number]]&lt;&gt;"",TimeSpend[[#This Row],[Date]]&lt;&gt;""),TimeSpend[[#This Row],[Network]],"")</f>
        <v>#VALUE!</v>
      </c>
      <c r="E4301" t="e">
        <f>IF(AND(TimeSpend[[#This Row],[Personnel number]]&lt;&gt;"",TimeSpend[[#This Row],[Date]]&lt;&gt;""),TimeSpend[[#This Row],[Network Description]],"")</f>
        <v>#VALUE!</v>
      </c>
      <c r="F4301" t="e">
        <f>IF(AND(TimeSpend[[#This Row],[Personnel number]]&lt;&gt;"",TimeSpend[[#This Row],[Date]]&lt;&gt;""),TimeSpend[[#This Row],[Activity]],"")</f>
        <v>#VALUE!</v>
      </c>
      <c r="G4301" t="e">
        <f>IF(AND(TimeSpend[[#This Row],[Personnel number]]&lt;&gt;"",TimeSpend[[#This Row],[Date]]&lt;&gt;""),TimeSpend[[#This Row],[Activity description]],"")</f>
        <v>#VALUE!</v>
      </c>
      <c r="H4301" s="36" t="e">
        <f>IF(AND(TimeSpend[[#This Row],[Personnel number]]&lt;&gt;"",TimeSpend[[#This Row],[Date]]&lt;&gt;""),TimeSpend[[#This Row],[Start Time]],"")</f>
        <v>#VALUE!</v>
      </c>
      <c r="I4301" s="36" t="e">
        <f>IF(AND(TimeSpend[[#This Row],[Personnel number]]&lt;&gt;"",TimeSpend[[#This Row],[Date]]&lt;&gt;""),TimeSpend[[#This Row],[End Time]],"")</f>
        <v>#VALUE!</v>
      </c>
      <c r="J4301" t="e">
        <f>IF(AND(TimeSpend[[#This Row],[Personnel number]]&lt;&gt;"",TimeSpend[[#This Row],[Date]]&lt;&gt;""),TimeSpend[[#This Row],[Location]],"")</f>
        <v>#VALUE!</v>
      </c>
      <c r="K4301" t="e">
        <f>IF(AND(TimeSpend[[#This Row],[Personnel number]]&lt;&gt;"",TimeSpend[[#This Row],[Date]]&lt;&gt;""),TimeSpend[[#This Row],[Task]],"")</f>
        <v>#VALUE!</v>
      </c>
      <c r="L4301" t="e">
        <f>IF(AND(TimeSpend[[#This Row],[Personnel number]]&lt;&gt;"",TimeSpend[[#This Row],[Date]]&lt;&gt;""),Utilization!$J$2,"")</f>
        <v>#VALUE!</v>
      </c>
      <c r="M4301" t="e">
        <f>IF(AND(TimeSpend[[#This Row],[Personnel number]]&lt;&gt;"",TimeSpend[[#This Row],[Date]]&lt;&gt;""),TimeSpend[[#This Row],[Employee Name]],"")</f>
        <v>#VALUE!</v>
      </c>
      <c r="N4301" t="e">
        <f t="shared" si="134"/>
        <v>#VALUE!</v>
      </c>
      <c r="O4301" t="e">
        <f t="shared" si="135"/>
        <v>#VALUE!</v>
      </c>
      <c r="P4301" t="e">
        <f>IF(D4301&lt;&gt;"",VLOOKUP(D4301,Projects!B:C,2,0),"")</f>
        <v>#VALUE!</v>
      </c>
    </row>
    <row r="4302" spans="1:16" x14ac:dyDescent="0.25">
      <c r="A4302" t="e">
        <f>UPPER(IF(AND(TimeSpend[[#This Row],[Personnel number]]&lt;&gt;"",TimeSpend[[#This Row],[Date]]&lt;&gt;""),TimeSpend[[#This Row],[Personnel number]],""))</f>
        <v>#VALUE!</v>
      </c>
      <c r="B4302" s="85" t="e">
        <f>IF(AND(TimeSpend[[#This Row],[Personnel number]]&lt;&gt;"",TimeSpend[[#This Row],[Date]]&lt;&gt;""),TEXT(TimeSpend[[#This Row],[Date]],"[$-409]yyyyMMdd"),"")</f>
        <v>#VALUE!</v>
      </c>
      <c r="C4302" s="33" t="e">
        <f>IF(AND(TimeSpend[[#This Row],[Personnel number]]&lt;&gt;"",TimeSpend[[#This Row],[Date]]&lt;&gt;""),SUBSTITUTE(TimeSpend[[#This Row],[Hours]],",","."),"")</f>
        <v>#VALUE!</v>
      </c>
      <c r="D4302" t="e">
        <f>IF(AND(TimeSpend[[#This Row],[Personnel number]]&lt;&gt;"",TimeSpend[[#This Row],[Date]]&lt;&gt;""),TimeSpend[[#This Row],[Network]],"")</f>
        <v>#VALUE!</v>
      </c>
      <c r="E4302" t="e">
        <f>IF(AND(TimeSpend[[#This Row],[Personnel number]]&lt;&gt;"",TimeSpend[[#This Row],[Date]]&lt;&gt;""),TimeSpend[[#This Row],[Network Description]],"")</f>
        <v>#VALUE!</v>
      </c>
      <c r="F4302" t="e">
        <f>IF(AND(TimeSpend[[#This Row],[Personnel number]]&lt;&gt;"",TimeSpend[[#This Row],[Date]]&lt;&gt;""),TimeSpend[[#This Row],[Activity]],"")</f>
        <v>#VALUE!</v>
      </c>
      <c r="G4302" t="e">
        <f>IF(AND(TimeSpend[[#This Row],[Personnel number]]&lt;&gt;"",TimeSpend[[#This Row],[Date]]&lt;&gt;""),TimeSpend[[#This Row],[Activity description]],"")</f>
        <v>#VALUE!</v>
      </c>
      <c r="H4302" s="36" t="e">
        <f>IF(AND(TimeSpend[[#This Row],[Personnel number]]&lt;&gt;"",TimeSpend[[#This Row],[Date]]&lt;&gt;""),TimeSpend[[#This Row],[Start Time]],"")</f>
        <v>#VALUE!</v>
      </c>
      <c r="I4302" s="36" t="e">
        <f>IF(AND(TimeSpend[[#This Row],[Personnel number]]&lt;&gt;"",TimeSpend[[#This Row],[Date]]&lt;&gt;""),TimeSpend[[#This Row],[End Time]],"")</f>
        <v>#VALUE!</v>
      </c>
      <c r="J4302" t="e">
        <f>IF(AND(TimeSpend[[#This Row],[Personnel number]]&lt;&gt;"",TimeSpend[[#This Row],[Date]]&lt;&gt;""),TimeSpend[[#This Row],[Location]],"")</f>
        <v>#VALUE!</v>
      </c>
      <c r="K4302" t="e">
        <f>IF(AND(TimeSpend[[#This Row],[Personnel number]]&lt;&gt;"",TimeSpend[[#This Row],[Date]]&lt;&gt;""),TimeSpend[[#This Row],[Task]],"")</f>
        <v>#VALUE!</v>
      </c>
      <c r="L4302" t="e">
        <f>IF(AND(TimeSpend[[#This Row],[Personnel number]]&lt;&gt;"",TimeSpend[[#This Row],[Date]]&lt;&gt;""),Utilization!$J$2,"")</f>
        <v>#VALUE!</v>
      </c>
      <c r="M4302" t="e">
        <f>IF(AND(TimeSpend[[#This Row],[Personnel number]]&lt;&gt;"",TimeSpend[[#This Row],[Date]]&lt;&gt;""),TimeSpend[[#This Row],[Employee Name]],"")</f>
        <v>#VALUE!</v>
      </c>
      <c r="N4302" t="e">
        <f t="shared" si="134"/>
        <v>#VALUE!</v>
      </c>
      <c r="O4302" t="e">
        <f t="shared" si="135"/>
        <v>#VALUE!</v>
      </c>
      <c r="P4302" t="e">
        <f>IF(D4302&lt;&gt;"",VLOOKUP(D4302,Projects!B:C,2,0),"")</f>
        <v>#VALUE!</v>
      </c>
    </row>
    <row r="4303" spans="1:16" x14ac:dyDescent="0.25">
      <c r="A4303" t="e">
        <f>UPPER(IF(AND(TimeSpend[[#This Row],[Personnel number]]&lt;&gt;"",TimeSpend[[#This Row],[Date]]&lt;&gt;""),TimeSpend[[#This Row],[Personnel number]],""))</f>
        <v>#VALUE!</v>
      </c>
      <c r="B4303" s="85" t="e">
        <f>IF(AND(TimeSpend[[#This Row],[Personnel number]]&lt;&gt;"",TimeSpend[[#This Row],[Date]]&lt;&gt;""),TEXT(TimeSpend[[#This Row],[Date]],"[$-409]yyyyMMdd"),"")</f>
        <v>#VALUE!</v>
      </c>
      <c r="C4303" s="33" t="e">
        <f>IF(AND(TimeSpend[[#This Row],[Personnel number]]&lt;&gt;"",TimeSpend[[#This Row],[Date]]&lt;&gt;""),SUBSTITUTE(TimeSpend[[#This Row],[Hours]],",","."),"")</f>
        <v>#VALUE!</v>
      </c>
      <c r="D4303" t="e">
        <f>IF(AND(TimeSpend[[#This Row],[Personnel number]]&lt;&gt;"",TimeSpend[[#This Row],[Date]]&lt;&gt;""),TimeSpend[[#This Row],[Network]],"")</f>
        <v>#VALUE!</v>
      </c>
      <c r="E4303" t="e">
        <f>IF(AND(TimeSpend[[#This Row],[Personnel number]]&lt;&gt;"",TimeSpend[[#This Row],[Date]]&lt;&gt;""),TimeSpend[[#This Row],[Network Description]],"")</f>
        <v>#VALUE!</v>
      </c>
      <c r="F4303" t="e">
        <f>IF(AND(TimeSpend[[#This Row],[Personnel number]]&lt;&gt;"",TimeSpend[[#This Row],[Date]]&lt;&gt;""),TimeSpend[[#This Row],[Activity]],"")</f>
        <v>#VALUE!</v>
      </c>
      <c r="G4303" t="e">
        <f>IF(AND(TimeSpend[[#This Row],[Personnel number]]&lt;&gt;"",TimeSpend[[#This Row],[Date]]&lt;&gt;""),TimeSpend[[#This Row],[Activity description]],"")</f>
        <v>#VALUE!</v>
      </c>
      <c r="H4303" s="36" t="e">
        <f>IF(AND(TimeSpend[[#This Row],[Personnel number]]&lt;&gt;"",TimeSpend[[#This Row],[Date]]&lt;&gt;""),TimeSpend[[#This Row],[Start Time]],"")</f>
        <v>#VALUE!</v>
      </c>
      <c r="I4303" s="36" t="e">
        <f>IF(AND(TimeSpend[[#This Row],[Personnel number]]&lt;&gt;"",TimeSpend[[#This Row],[Date]]&lt;&gt;""),TimeSpend[[#This Row],[End Time]],"")</f>
        <v>#VALUE!</v>
      </c>
      <c r="J4303" t="e">
        <f>IF(AND(TimeSpend[[#This Row],[Personnel number]]&lt;&gt;"",TimeSpend[[#This Row],[Date]]&lt;&gt;""),TimeSpend[[#This Row],[Location]],"")</f>
        <v>#VALUE!</v>
      </c>
      <c r="K4303" t="e">
        <f>IF(AND(TimeSpend[[#This Row],[Personnel number]]&lt;&gt;"",TimeSpend[[#This Row],[Date]]&lt;&gt;""),TimeSpend[[#This Row],[Task]],"")</f>
        <v>#VALUE!</v>
      </c>
      <c r="L4303" t="e">
        <f>IF(AND(TimeSpend[[#This Row],[Personnel number]]&lt;&gt;"",TimeSpend[[#This Row],[Date]]&lt;&gt;""),Utilization!$J$2,"")</f>
        <v>#VALUE!</v>
      </c>
      <c r="M4303" t="e">
        <f>IF(AND(TimeSpend[[#This Row],[Personnel number]]&lt;&gt;"",TimeSpend[[#This Row],[Date]]&lt;&gt;""),TimeSpend[[#This Row],[Employee Name]],"")</f>
        <v>#VALUE!</v>
      </c>
      <c r="N4303" t="e">
        <f t="shared" si="134"/>
        <v>#VALUE!</v>
      </c>
      <c r="O4303" t="e">
        <f t="shared" si="135"/>
        <v>#VALUE!</v>
      </c>
      <c r="P4303" t="e">
        <f>IF(D4303&lt;&gt;"",VLOOKUP(D4303,Projects!B:C,2,0),"")</f>
        <v>#VALUE!</v>
      </c>
    </row>
    <row r="4304" spans="1:16" x14ac:dyDescent="0.25">
      <c r="A4304" t="e">
        <f>UPPER(IF(AND(TimeSpend[[#This Row],[Personnel number]]&lt;&gt;"",TimeSpend[[#This Row],[Date]]&lt;&gt;""),TimeSpend[[#This Row],[Personnel number]],""))</f>
        <v>#VALUE!</v>
      </c>
      <c r="B4304" s="85" t="e">
        <f>IF(AND(TimeSpend[[#This Row],[Personnel number]]&lt;&gt;"",TimeSpend[[#This Row],[Date]]&lt;&gt;""),TEXT(TimeSpend[[#This Row],[Date]],"[$-409]yyyyMMdd"),"")</f>
        <v>#VALUE!</v>
      </c>
      <c r="C4304" s="33" t="e">
        <f>IF(AND(TimeSpend[[#This Row],[Personnel number]]&lt;&gt;"",TimeSpend[[#This Row],[Date]]&lt;&gt;""),SUBSTITUTE(TimeSpend[[#This Row],[Hours]],",","."),"")</f>
        <v>#VALUE!</v>
      </c>
      <c r="D4304" t="e">
        <f>IF(AND(TimeSpend[[#This Row],[Personnel number]]&lt;&gt;"",TimeSpend[[#This Row],[Date]]&lt;&gt;""),TimeSpend[[#This Row],[Network]],"")</f>
        <v>#VALUE!</v>
      </c>
      <c r="E4304" t="e">
        <f>IF(AND(TimeSpend[[#This Row],[Personnel number]]&lt;&gt;"",TimeSpend[[#This Row],[Date]]&lt;&gt;""),TimeSpend[[#This Row],[Network Description]],"")</f>
        <v>#VALUE!</v>
      </c>
      <c r="F4304" t="e">
        <f>IF(AND(TimeSpend[[#This Row],[Personnel number]]&lt;&gt;"",TimeSpend[[#This Row],[Date]]&lt;&gt;""),TimeSpend[[#This Row],[Activity]],"")</f>
        <v>#VALUE!</v>
      </c>
      <c r="G4304" t="e">
        <f>IF(AND(TimeSpend[[#This Row],[Personnel number]]&lt;&gt;"",TimeSpend[[#This Row],[Date]]&lt;&gt;""),TimeSpend[[#This Row],[Activity description]],"")</f>
        <v>#VALUE!</v>
      </c>
      <c r="H4304" s="36" t="e">
        <f>IF(AND(TimeSpend[[#This Row],[Personnel number]]&lt;&gt;"",TimeSpend[[#This Row],[Date]]&lt;&gt;""),TimeSpend[[#This Row],[Start Time]],"")</f>
        <v>#VALUE!</v>
      </c>
      <c r="I4304" s="36" t="e">
        <f>IF(AND(TimeSpend[[#This Row],[Personnel number]]&lt;&gt;"",TimeSpend[[#This Row],[Date]]&lt;&gt;""),TimeSpend[[#This Row],[End Time]],"")</f>
        <v>#VALUE!</v>
      </c>
      <c r="J4304" t="e">
        <f>IF(AND(TimeSpend[[#This Row],[Personnel number]]&lt;&gt;"",TimeSpend[[#This Row],[Date]]&lt;&gt;""),TimeSpend[[#This Row],[Location]],"")</f>
        <v>#VALUE!</v>
      </c>
      <c r="K4304" t="e">
        <f>IF(AND(TimeSpend[[#This Row],[Personnel number]]&lt;&gt;"",TimeSpend[[#This Row],[Date]]&lt;&gt;""),TimeSpend[[#This Row],[Task]],"")</f>
        <v>#VALUE!</v>
      </c>
      <c r="L4304" t="e">
        <f>IF(AND(TimeSpend[[#This Row],[Personnel number]]&lt;&gt;"",TimeSpend[[#This Row],[Date]]&lt;&gt;""),Utilization!$J$2,"")</f>
        <v>#VALUE!</v>
      </c>
      <c r="M4304" t="e">
        <f>IF(AND(TimeSpend[[#This Row],[Personnel number]]&lt;&gt;"",TimeSpend[[#This Row],[Date]]&lt;&gt;""),TimeSpend[[#This Row],[Employee Name]],"")</f>
        <v>#VALUE!</v>
      </c>
      <c r="N4304" t="e">
        <f t="shared" si="134"/>
        <v>#VALUE!</v>
      </c>
      <c r="O4304" t="e">
        <f t="shared" si="135"/>
        <v>#VALUE!</v>
      </c>
      <c r="P4304" t="e">
        <f>IF(D4304&lt;&gt;"",VLOOKUP(D4304,Projects!B:C,2,0),"")</f>
        <v>#VALUE!</v>
      </c>
    </row>
    <row r="4305" spans="1:16" x14ac:dyDescent="0.25">
      <c r="A4305" t="e">
        <f>UPPER(IF(AND(TimeSpend[[#This Row],[Personnel number]]&lt;&gt;"",TimeSpend[[#This Row],[Date]]&lt;&gt;""),TimeSpend[[#This Row],[Personnel number]],""))</f>
        <v>#VALUE!</v>
      </c>
      <c r="B4305" s="85" t="e">
        <f>IF(AND(TimeSpend[[#This Row],[Personnel number]]&lt;&gt;"",TimeSpend[[#This Row],[Date]]&lt;&gt;""),TEXT(TimeSpend[[#This Row],[Date]],"[$-409]yyyyMMdd"),"")</f>
        <v>#VALUE!</v>
      </c>
      <c r="C4305" s="33" t="e">
        <f>IF(AND(TimeSpend[[#This Row],[Personnel number]]&lt;&gt;"",TimeSpend[[#This Row],[Date]]&lt;&gt;""),SUBSTITUTE(TimeSpend[[#This Row],[Hours]],",","."),"")</f>
        <v>#VALUE!</v>
      </c>
      <c r="D4305" t="e">
        <f>IF(AND(TimeSpend[[#This Row],[Personnel number]]&lt;&gt;"",TimeSpend[[#This Row],[Date]]&lt;&gt;""),TimeSpend[[#This Row],[Network]],"")</f>
        <v>#VALUE!</v>
      </c>
      <c r="E4305" t="e">
        <f>IF(AND(TimeSpend[[#This Row],[Personnel number]]&lt;&gt;"",TimeSpend[[#This Row],[Date]]&lt;&gt;""),TimeSpend[[#This Row],[Network Description]],"")</f>
        <v>#VALUE!</v>
      </c>
      <c r="F4305" t="e">
        <f>IF(AND(TimeSpend[[#This Row],[Personnel number]]&lt;&gt;"",TimeSpend[[#This Row],[Date]]&lt;&gt;""),TimeSpend[[#This Row],[Activity]],"")</f>
        <v>#VALUE!</v>
      </c>
      <c r="G4305" t="e">
        <f>IF(AND(TimeSpend[[#This Row],[Personnel number]]&lt;&gt;"",TimeSpend[[#This Row],[Date]]&lt;&gt;""),TimeSpend[[#This Row],[Activity description]],"")</f>
        <v>#VALUE!</v>
      </c>
      <c r="H4305" s="36" t="e">
        <f>IF(AND(TimeSpend[[#This Row],[Personnel number]]&lt;&gt;"",TimeSpend[[#This Row],[Date]]&lt;&gt;""),TimeSpend[[#This Row],[Start Time]],"")</f>
        <v>#VALUE!</v>
      </c>
      <c r="I4305" s="36" t="e">
        <f>IF(AND(TimeSpend[[#This Row],[Personnel number]]&lt;&gt;"",TimeSpend[[#This Row],[Date]]&lt;&gt;""),TimeSpend[[#This Row],[End Time]],"")</f>
        <v>#VALUE!</v>
      </c>
      <c r="J4305" t="e">
        <f>IF(AND(TimeSpend[[#This Row],[Personnel number]]&lt;&gt;"",TimeSpend[[#This Row],[Date]]&lt;&gt;""),TimeSpend[[#This Row],[Location]],"")</f>
        <v>#VALUE!</v>
      </c>
      <c r="K4305" t="e">
        <f>IF(AND(TimeSpend[[#This Row],[Personnel number]]&lt;&gt;"",TimeSpend[[#This Row],[Date]]&lt;&gt;""),TimeSpend[[#This Row],[Task]],"")</f>
        <v>#VALUE!</v>
      </c>
      <c r="L4305" t="e">
        <f>IF(AND(TimeSpend[[#This Row],[Personnel number]]&lt;&gt;"",TimeSpend[[#This Row],[Date]]&lt;&gt;""),Utilization!$J$2,"")</f>
        <v>#VALUE!</v>
      </c>
      <c r="M4305" t="e">
        <f>IF(AND(TimeSpend[[#This Row],[Personnel number]]&lt;&gt;"",TimeSpend[[#This Row],[Date]]&lt;&gt;""),TimeSpend[[#This Row],[Employee Name]],"")</f>
        <v>#VALUE!</v>
      </c>
      <c r="N4305" t="e">
        <f t="shared" si="134"/>
        <v>#VALUE!</v>
      </c>
      <c r="O4305" t="e">
        <f t="shared" si="135"/>
        <v>#VALUE!</v>
      </c>
      <c r="P4305" t="e">
        <f>IF(D4305&lt;&gt;"",VLOOKUP(D4305,Projects!B:C,2,0),"")</f>
        <v>#VALUE!</v>
      </c>
    </row>
    <row r="4306" spans="1:16" x14ac:dyDescent="0.25">
      <c r="A4306" t="e">
        <f>UPPER(IF(AND(TimeSpend[[#This Row],[Personnel number]]&lt;&gt;"",TimeSpend[[#This Row],[Date]]&lt;&gt;""),TimeSpend[[#This Row],[Personnel number]],""))</f>
        <v>#VALUE!</v>
      </c>
      <c r="B4306" s="85" t="e">
        <f>IF(AND(TimeSpend[[#This Row],[Personnel number]]&lt;&gt;"",TimeSpend[[#This Row],[Date]]&lt;&gt;""),TEXT(TimeSpend[[#This Row],[Date]],"[$-409]yyyyMMdd"),"")</f>
        <v>#VALUE!</v>
      </c>
      <c r="C4306" s="33" t="e">
        <f>IF(AND(TimeSpend[[#This Row],[Personnel number]]&lt;&gt;"",TimeSpend[[#This Row],[Date]]&lt;&gt;""),SUBSTITUTE(TimeSpend[[#This Row],[Hours]],",","."),"")</f>
        <v>#VALUE!</v>
      </c>
      <c r="D4306" t="e">
        <f>IF(AND(TimeSpend[[#This Row],[Personnel number]]&lt;&gt;"",TimeSpend[[#This Row],[Date]]&lt;&gt;""),TimeSpend[[#This Row],[Network]],"")</f>
        <v>#VALUE!</v>
      </c>
      <c r="E4306" t="e">
        <f>IF(AND(TimeSpend[[#This Row],[Personnel number]]&lt;&gt;"",TimeSpend[[#This Row],[Date]]&lt;&gt;""),TimeSpend[[#This Row],[Network Description]],"")</f>
        <v>#VALUE!</v>
      </c>
      <c r="F4306" t="e">
        <f>IF(AND(TimeSpend[[#This Row],[Personnel number]]&lt;&gt;"",TimeSpend[[#This Row],[Date]]&lt;&gt;""),TimeSpend[[#This Row],[Activity]],"")</f>
        <v>#VALUE!</v>
      </c>
      <c r="G4306" t="e">
        <f>IF(AND(TimeSpend[[#This Row],[Personnel number]]&lt;&gt;"",TimeSpend[[#This Row],[Date]]&lt;&gt;""),TimeSpend[[#This Row],[Activity description]],"")</f>
        <v>#VALUE!</v>
      </c>
      <c r="H4306" s="36" t="e">
        <f>IF(AND(TimeSpend[[#This Row],[Personnel number]]&lt;&gt;"",TimeSpend[[#This Row],[Date]]&lt;&gt;""),TimeSpend[[#This Row],[Start Time]],"")</f>
        <v>#VALUE!</v>
      </c>
      <c r="I4306" s="36" t="e">
        <f>IF(AND(TimeSpend[[#This Row],[Personnel number]]&lt;&gt;"",TimeSpend[[#This Row],[Date]]&lt;&gt;""),TimeSpend[[#This Row],[End Time]],"")</f>
        <v>#VALUE!</v>
      </c>
      <c r="J4306" t="e">
        <f>IF(AND(TimeSpend[[#This Row],[Personnel number]]&lt;&gt;"",TimeSpend[[#This Row],[Date]]&lt;&gt;""),TimeSpend[[#This Row],[Location]],"")</f>
        <v>#VALUE!</v>
      </c>
      <c r="K4306" t="e">
        <f>IF(AND(TimeSpend[[#This Row],[Personnel number]]&lt;&gt;"",TimeSpend[[#This Row],[Date]]&lt;&gt;""),TimeSpend[[#This Row],[Task]],"")</f>
        <v>#VALUE!</v>
      </c>
      <c r="L4306" t="e">
        <f>IF(AND(TimeSpend[[#This Row],[Personnel number]]&lt;&gt;"",TimeSpend[[#This Row],[Date]]&lt;&gt;""),Utilization!$J$2,"")</f>
        <v>#VALUE!</v>
      </c>
      <c r="M4306" t="e">
        <f>IF(AND(TimeSpend[[#This Row],[Personnel number]]&lt;&gt;"",TimeSpend[[#This Row],[Date]]&lt;&gt;""),TimeSpend[[#This Row],[Employee Name]],"")</f>
        <v>#VALUE!</v>
      </c>
      <c r="N4306" t="e">
        <f t="shared" si="134"/>
        <v>#VALUE!</v>
      </c>
      <c r="O4306" t="e">
        <f t="shared" si="135"/>
        <v>#VALUE!</v>
      </c>
      <c r="P4306" t="e">
        <f>IF(D4306&lt;&gt;"",VLOOKUP(D4306,Projects!B:C,2,0),"")</f>
        <v>#VALUE!</v>
      </c>
    </row>
    <row r="4307" spans="1:16" x14ac:dyDescent="0.25">
      <c r="A4307" t="e">
        <f>UPPER(IF(AND(TimeSpend[[#This Row],[Personnel number]]&lt;&gt;"",TimeSpend[[#This Row],[Date]]&lt;&gt;""),TimeSpend[[#This Row],[Personnel number]],""))</f>
        <v>#VALUE!</v>
      </c>
      <c r="B4307" s="85" t="e">
        <f>IF(AND(TimeSpend[[#This Row],[Personnel number]]&lt;&gt;"",TimeSpend[[#This Row],[Date]]&lt;&gt;""),TEXT(TimeSpend[[#This Row],[Date]],"[$-409]yyyyMMdd"),"")</f>
        <v>#VALUE!</v>
      </c>
      <c r="C4307" s="33" t="e">
        <f>IF(AND(TimeSpend[[#This Row],[Personnel number]]&lt;&gt;"",TimeSpend[[#This Row],[Date]]&lt;&gt;""),SUBSTITUTE(TimeSpend[[#This Row],[Hours]],",","."),"")</f>
        <v>#VALUE!</v>
      </c>
      <c r="D4307" t="e">
        <f>IF(AND(TimeSpend[[#This Row],[Personnel number]]&lt;&gt;"",TimeSpend[[#This Row],[Date]]&lt;&gt;""),TimeSpend[[#This Row],[Network]],"")</f>
        <v>#VALUE!</v>
      </c>
      <c r="E4307" t="e">
        <f>IF(AND(TimeSpend[[#This Row],[Personnel number]]&lt;&gt;"",TimeSpend[[#This Row],[Date]]&lt;&gt;""),TimeSpend[[#This Row],[Network Description]],"")</f>
        <v>#VALUE!</v>
      </c>
      <c r="F4307" t="e">
        <f>IF(AND(TimeSpend[[#This Row],[Personnel number]]&lt;&gt;"",TimeSpend[[#This Row],[Date]]&lt;&gt;""),TimeSpend[[#This Row],[Activity]],"")</f>
        <v>#VALUE!</v>
      </c>
      <c r="G4307" t="e">
        <f>IF(AND(TimeSpend[[#This Row],[Personnel number]]&lt;&gt;"",TimeSpend[[#This Row],[Date]]&lt;&gt;""),TimeSpend[[#This Row],[Activity description]],"")</f>
        <v>#VALUE!</v>
      </c>
      <c r="H4307" s="36" t="e">
        <f>IF(AND(TimeSpend[[#This Row],[Personnel number]]&lt;&gt;"",TimeSpend[[#This Row],[Date]]&lt;&gt;""),TimeSpend[[#This Row],[Start Time]],"")</f>
        <v>#VALUE!</v>
      </c>
      <c r="I4307" s="36" t="e">
        <f>IF(AND(TimeSpend[[#This Row],[Personnel number]]&lt;&gt;"",TimeSpend[[#This Row],[Date]]&lt;&gt;""),TimeSpend[[#This Row],[End Time]],"")</f>
        <v>#VALUE!</v>
      </c>
      <c r="J4307" t="e">
        <f>IF(AND(TimeSpend[[#This Row],[Personnel number]]&lt;&gt;"",TimeSpend[[#This Row],[Date]]&lt;&gt;""),TimeSpend[[#This Row],[Location]],"")</f>
        <v>#VALUE!</v>
      </c>
      <c r="K4307" t="e">
        <f>IF(AND(TimeSpend[[#This Row],[Personnel number]]&lt;&gt;"",TimeSpend[[#This Row],[Date]]&lt;&gt;""),TimeSpend[[#This Row],[Task]],"")</f>
        <v>#VALUE!</v>
      </c>
      <c r="L4307" t="e">
        <f>IF(AND(TimeSpend[[#This Row],[Personnel number]]&lt;&gt;"",TimeSpend[[#This Row],[Date]]&lt;&gt;""),Utilization!$J$2,"")</f>
        <v>#VALUE!</v>
      </c>
      <c r="M4307" t="e">
        <f>IF(AND(TimeSpend[[#This Row],[Personnel number]]&lt;&gt;"",TimeSpend[[#This Row],[Date]]&lt;&gt;""),TimeSpend[[#This Row],[Employee Name]],"")</f>
        <v>#VALUE!</v>
      </c>
      <c r="N4307" t="e">
        <f t="shared" si="134"/>
        <v>#VALUE!</v>
      </c>
      <c r="O4307" t="e">
        <f t="shared" si="135"/>
        <v>#VALUE!</v>
      </c>
      <c r="P4307" t="e">
        <f>IF(D4307&lt;&gt;"",VLOOKUP(D4307,Projects!B:C,2,0),"")</f>
        <v>#VALUE!</v>
      </c>
    </row>
    <row r="4308" spans="1:16" x14ac:dyDescent="0.25">
      <c r="A4308" t="e">
        <f>UPPER(IF(AND(TimeSpend[[#This Row],[Personnel number]]&lt;&gt;"",TimeSpend[[#This Row],[Date]]&lt;&gt;""),TimeSpend[[#This Row],[Personnel number]],""))</f>
        <v>#VALUE!</v>
      </c>
      <c r="B4308" s="85" t="e">
        <f>IF(AND(TimeSpend[[#This Row],[Personnel number]]&lt;&gt;"",TimeSpend[[#This Row],[Date]]&lt;&gt;""),TEXT(TimeSpend[[#This Row],[Date]],"[$-409]yyyyMMdd"),"")</f>
        <v>#VALUE!</v>
      </c>
      <c r="C4308" s="33" t="e">
        <f>IF(AND(TimeSpend[[#This Row],[Personnel number]]&lt;&gt;"",TimeSpend[[#This Row],[Date]]&lt;&gt;""),SUBSTITUTE(TimeSpend[[#This Row],[Hours]],",","."),"")</f>
        <v>#VALUE!</v>
      </c>
      <c r="D4308" t="e">
        <f>IF(AND(TimeSpend[[#This Row],[Personnel number]]&lt;&gt;"",TimeSpend[[#This Row],[Date]]&lt;&gt;""),TimeSpend[[#This Row],[Network]],"")</f>
        <v>#VALUE!</v>
      </c>
      <c r="E4308" t="e">
        <f>IF(AND(TimeSpend[[#This Row],[Personnel number]]&lt;&gt;"",TimeSpend[[#This Row],[Date]]&lt;&gt;""),TimeSpend[[#This Row],[Network Description]],"")</f>
        <v>#VALUE!</v>
      </c>
      <c r="F4308" t="e">
        <f>IF(AND(TimeSpend[[#This Row],[Personnel number]]&lt;&gt;"",TimeSpend[[#This Row],[Date]]&lt;&gt;""),TimeSpend[[#This Row],[Activity]],"")</f>
        <v>#VALUE!</v>
      </c>
      <c r="G4308" t="e">
        <f>IF(AND(TimeSpend[[#This Row],[Personnel number]]&lt;&gt;"",TimeSpend[[#This Row],[Date]]&lt;&gt;""),TimeSpend[[#This Row],[Activity description]],"")</f>
        <v>#VALUE!</v>
      </c>
      <c r="H4308" s="36" t="e">
        <f>IF(AND(TimeSpend[[#This Row],[Personnel number]]&lt;&gt;"",TimeSpend[[#This Row],[Date]]&lt;&gt;""),TimeSpend[[#This Row],[Start Time]],"")</f>
        <v>#VALUE!</v>
      </c>
      <c r="I4308" s="36" t="e">
        <f>IF(AND(TimeSpend[[#This Row],[Personnel number]]&lt;&gt;"",TimeSpend[[#This Row],[Date]]&lt;&gt;""),TimeSpend[[#This Row],[End Time]],"")</f>
        <v>#VALUE!</v>
      </c>
      <c r="J4308" t="e">
        <f>IF(AND(TimeSpend[[#This Row],[Personnel number]]&lt;&gt;"",TimeSpend[[#This Row],[Date]]&lt;&gt;""),TimeSpend[[#This Row],[Location]],"")</f>
        <v>#VALUE!</v>
      </c>
      <c r="K4308" t="e">
        <f>IF(AND(TimeSpend[[#This Row],[Personnel number]]&lt;&gt;"",TimeSpend[[#This Row],[Date]]&lt;&gt;""),TimeSpend[[#This Row],[Task]],"")</f>
        <v>#VALUE!</v>
      </c>
      <c r="L4308" t="e">
        <f>IF(AND(TimeSpend[[#This Row],[Personnel number]]&lt;&gt;"",TimeSpend[[#This Row],[Date]]&lt;&gt;""),Utilization!$J$2,"")</f>
        <v>#VALUE!</v>
      </c>
      <c r="M4308" t="e">
        <f>IF(AND(TimeSpend[[#This Row],[Personnel number]]&lt;&gt;"",TimeSpend[[#This Row],[Date]]&lt;&gt;""),TimeSpend[[#This Row],[Employee Name]],"")</f>
        <v>#VALUE!</v>
      </c>
      <c r="N4308" t="e">
        <f t="shared" si="134"/>
        <v>#VALUE!</v>
      </c>
      <c r="O4308" t="e">
        <f t="shared" si="135"/>
        <v>#VALUE!</v>
      </c>
      <c r="P4308" t="e">
        <f>IF(D4308&lt;&gt;"",VLOOKUP(D4308,Projects!B:C,2,0),"")</f>
        <v>#VALUE!</v>
      </c>
    </row>
    <row r="4309" spans="1:16" x14ac:dyDescent="0.25">
      <c r="A4309" t="e">
        <f>UPPER(IF(AND(TimeSpend[[#This Row],[Personnel number]]&lt;&gt;"",TimeSpend[[#This Row],[Date]]&lt;&gt;""),TimeSpend[[#This Row],[Personnel number]],""))</f>
        <v>#VALUE!</v>
      </c>
      <c r="B4309" s="85" t="e">
        <f>IF(AND(TimeSpend[[#This Row],[Personnel number]]&lt;&gt;"",TimeSpend[[#This Row],[Date]]&lt;&gt;""),TEXT(TimeSpend[[#This Row],[Date]],"[$-409]yyyyMMdd"),"")</f>
        <v>#VALUE!</v>
      </c>
      <c r="C4309" s="33" t="e">
        <f>IF(AND(TimeSpend[[#This Row],[Personnel number]]&lt;&gt;"",TimeSpend[[#This Row],[Date]]&lt;&gt;""),SUBSTITUTE(TimeSpend[[#This Row],[Hours]],",","."),"")</f>
        <v>#VALUE!</v>
      </c>
      <c r="D4309" t="e">
        <f>IF(AND(TimeSpend[[#This Row],[Personnel number]]&lt;&gt;"",TimeSpend[[#This Row],[Date]]&lt;&gt;""),TimeSpend[[#This Row],[Network]],"")</f>
        <v>#VALUE!</v>
      </c>
      <c r="E4309" t="e">
        <f>IF(AND(TimeSpend[[#This Row],[Personnel number]]&lt;&gt;"",TimeSpend[[#This Row],[Date]]&lt;&gt;""),TimeSpend[[#This Row],[Network Description]],"")</f>
        <v>#VALUE!</v>
      </c>
      <c r="F4309" t="e">
        <f>IF(AND(TimeSpend[[#This Row],[Personnel number]]&lt;&gt;"",TimeSpend[[#This Row],[Date]]&lt;&gt;""),TimeSpend[[#This Row],[Activity]],"")</f>
        <v>#VALUE!</v>
      </c>
      <c r="G4309" t="e">
        <f>IF(AND(TimeSpend[[#This Row],[Personnel number]]&lt;&gt;"",TimeSpend[[#This Row],[Date]]&lt;&gt;""),TimeSpend[[#This Row],[Activity description]],"")</f>
        <v>#VALUE!</v>
      </c>
      <c r="H4309" s="36" t="e">
        <f>IF(AND(TimeSpend[[#This Row],[Personnel number]]&lt;&gt;"",TimeSpend[[#This Row],[Date]]&lt;&gt;""),TimeSpend[[#This Row],[Start Time]],"")</f>
        <v>#VALUE!</v>
      </c>
      <c r="I4309" s="36" t="e">
        <f>IF(AND(TimeSpend[[#This Row],[Personnel number]]&lt;&gt;"",TimeSpend[[#This Row],[Date]]&lt;&gt;""),TimeSpend[[#This Row],[End Time]],"")</f>
        <v>#VALUE!</v>
      </c>
      <c r="J4309" t="e">
        <f>IF(AND(TimeSpend[[#This Row],[Personnel number]]&lt;&gt;"",TimeSpend[[#This Row],[Date]]&lt;&gt;""),TimeSpend[[#This Row],[Location]],"")</f>
        <v>#VALUE!</v>
      </c>
      <c r="K4309" t="e">
        <f>IF(AND(TimeSpend[[#This Row],[Personnel number]]&lt;&gt;"",TimeSpend[[#This Row],[Date]]&lt;&gt;""),TimeSpend[[#This Row],[Task]],"")</f>
        <v>#VALUE!</v>
      </c>
      <c r="L4309" t="e">
        <f>IF(AND(TimeSpend[[#This Row],[Personnel number]]&lt;&gt;"",TimeSpend[[#This Row],[Date]]&lt;&gt;""),Utilization!$J$2,"")</f>
        <v>#VALUE!</v>
      </c>
      <c r="M4309" t="e">
        <f>IF(AND(TimeSpend[[#This Row],[Personnel number]]&lt;&gt;"",TimeSpend[[#This Row],[Date]]&lt;&gt;""),TimeSpend[[#This Row],[Employee Name]],"")</f>
        <v>#VALUE!</v>
      </c>
      <c r="N4309" t="e">
        <f t="shared" si="134"/>
        <v>#VALUE!</v>
      </c>
      <c r="O4309" t="e">
        <f t="shared" si="135"/>
        <v>#VALUE!</v>
      </c>
      <c r="P4309" t="e">
        <f>IF(D4309&lt;&gt;"",VLOOKUP(D4309,Projects!B:C,2,0),"")</f>
        <v>#VALUE!</v>
      </c>
    </row>
    <row r="4310" spans="1:16" x14ac:dyDescent="0.25">
      <c r="A4310" t="e">
        <f>UPPER(IF(AND(TimeSpend[[#This Row],[Personnel number]]&lt;&gt;"",TimeSpend[[#This Row],[Date]]&lt;&gt;""),TimeSpend[[#This Row],[Personnel number]],""))</f>
        <v>#VALUE!</v>
      </c>
      <c r="B4310" s="85" t="e">
        <f>IF(AND(TimeSpend[[#This Row],[Personnel number]]&lt;&gt;"",TimeSpend[[#This Row],[Date]]&lt;&gt;""),TEXT(TimeSpend[[#This Row],[Date]],"[$-409]yyyyMMdd"),"")</f>
        <v>#VALUE!</v>
      </c>
      <c r="C4310" s="33" t="e">
        <f>IF(AND(TimeSpend[[#This Row],[Personnel number]]&lt;&gt;"",TimeSpend[[#This Row],[Date]]&lt;&gt;""),SUBSTITUTE(TimeSpend[[#This Row],[Hours]],",","."),"")</f>
        <v>#VALUE!</v>
      </c>
      <c r="D4310" t="e">
        <f>IF(AND(TimeSpend[[#This Row],[Personnel number]]&lt;&gt;"",TimeSpend[[#This Row],[Date]]&lt;&gt;""),TimeSpend[[#This Row],[Network]],"")</f>
        <v>#VALUE!</v>
      </c>
      <c r="E4310" t="e">
        <f>IF(AND(TimeSpend[[#This Row],[Personnel number]]&lt;&gt;"",TimeSpend[[#This Row],[Date]]&lt;&gt;""),TimeSpend[[#This Row],[Network Description]],"")</f>
        <v>#VALUE!</v>
      </c>
      <c r="F4310" t="e">
        <f>IF(AND(TimeSpend[[#This Row],[Personnel number]]&lt;&gt;"",TimeSpend[[#This Row],[Date]]&lt;&gt;""),TimeSpend[[#This Row],[Activity]],"")</f>
        <v>#VALUE!</v>
      </c>
      <c r="G4310" t="e">
        <f>IF(AND(TimeSpend[[#This Row],[Personnel number]]&lt;&gt;"",TimeSpend[[#This Row],[Date]]&lt;&gt;""),TimeSpend[[#This Row],[Activity description]],"")</f>
        <v>#VALUE!</v>
      </c>
      <c r="H4310" s="36" t="e">
        <f>IF(AND(TimeSpend[[#This Row],[Personnel number]]&lt;&gt;"",TimeSpend[[#This Row],[Date]]&lt;&gt;""),TimeSpend[[#This Row],[Start Time]],"")</f>
        <v>#VALUE!</v>
      </c>
      <c r="I4310" s="36" t="e">
        <f>IF(AND(TimeSpend[[#This Row],[Personnel number]]&lt;&gt;"",TimeSpend[[#This Row],[Date]]&lt;&gt;""),TimeSpend[[#This Row],[End Time]],"")</f>
        <v>#VALUE!</v>
      </c>
      <c r="J4310" t="e">
        <f>IF(AND(TimeSpend[[#This Row],[Personnel number]]&lt;&gt;"",TimeSpend[[#This Row],[Date]]&lt;&gt;""),TimeSpend[[#This Row],[Location]],"")</f>
        <v>#VALUE!</v>
      </c>
      <c r="K4310" t="e">
        <f>IF(AND(TimeSpend[[#This Row],[Personnel number]]&lt;&gt;"",TimeSpend[[#This Row],[Date]]&lt;&gt;""),TimeSpend[[#This Row],[Task]],"")</f>
        <v>#VALUE!</v>
      </c>
      <c r="L4310" t="e">
        <f>IF(AND(TimeSpend[[#This Row],[Personnel number]]&lt;&gt;"",TimeSpend[[#This Row],[Date]]&lt;&gt;""),Utilization!$J$2,"")</f>
        <v>#VALUE!</v>
      </c>
      <c r="M4310" t="e">
        <f>IF(AND(TimeSpend[[#This Row],[Personnel number]]&lt;&gt;"",TimeSpend[[#This Row],[Date]]&lt;&gt;""),TimeSpend[[#This Row],[Employee Name]],"")</f>
        <v>#VALUE!</v>
      </c>
      <c r="N4310" t="e">
        <f t="shared" si="134"/>
        <v>#VALUE!</v>
      </c>
      <c r="O4310" t="e">
        <f t="shared" si="135"/>
        <v>#VALUE!</v>
      </c>
      <c r="P4310" t="e">
        <f>IF(D4310&lt;&gt;"",VLOOKUP(D4310,Projects!B:C,2,0),"")</f>
        <v>#VALUE!</v>
      </c>
    </row>
    <row r="4311" spans="1:16" x14ac:dyDescent="0.25">
      <c r="A4311" t="e">
        <f>UPPER(IF(AND(TimeSpend[[#This Row],[Personnel number]]&lt;&gt;"",TimeSpend[[#This Row],[Date]]&lt;&gt;""),TimeSpend[[#This Row],[Personnel number]],""))</f>
        <v>#VALUE!</v>
      </c>
      <c r="B4311" s="85" t="e">
        <f>IF(AND(TimeSpend[[#This Row],[Personnel number]]&lt;&gt;"",TimeSpend[[#This Row],[Date]]&lt;&gt;""),TEXT(TimeSpend[[#This Row],[Date]],"[$-409]yyyyMMdd"),"")</f>
        <v>#VALUE!</v>
      </c>
      <c r="C4311" s="33" t="e">
        <f>IF(AND(TimeSpend[[#This Row],[Personnel number]]&lt;&gt;"",TimeSpend[[#This Row],[Date]]&lt;&gt;""),SUBSTITUTE(TimeSpend[[#This Row],[Hours]],",","."),"")</f>
        <v>#VALUE!</v>
      </c>
      <c r="D4311" t="e">
        <f>IF(AND(TimeSpend[[#This Row],[Personnel number]]&lt;&gt;"",TimeSpend[[#This Row],[Date]]&lt;&gt;""),TimeSpend[[#This Row],[Network]],"")</f>
        <v>#VALUE!</v>
      </c>
      <c r="E4311" t="e">
        <f>IF(AND(TimeSpend[[#This Row],[Personnel number]]&lt;&gt;"",TimeSpend[[#This Row],[Date]]&lt;&gt;""),TimeSpend[[#This Row],[Network Description]],"")</f>
        <v>#VALUE!</v>
      </c>
      <c r="F4311" t="e">
        <f>IF(AND(TimeSpend[[#This Row],[Personnel number]]&lt;&gt;"",TimeSpend[[#This Row],[Date]]&lt;&gt;""),TimeSpend[[#This Row],[Activity]],"")</f>
        <v>#VALUE!</v>
      </c>
      <c r="G4311" t="e">
        <f>IF(AND(TimeSpend[[#This Row],[Personnel number]]&lt;&gt;"",TimeSpend[[#This Row],[Date]]&lt;&gt;""),TimeSpend[[#This Row],[Activity description]],"")</f>
        <v>#VALUE!</v>
      </c>
      <c r="H4311" s="36" t="e">
        <f>IF(AND(TimeSpend[[#This Row],[Personnel number]]&lt;&gt;"",TimeSpend[[#This Row],[Date]]&lt;&gt;""),TimeSpend[[#This Row],[Start Time]],"")</f>
        <v>#VALUE!</v>
      </c>
      <c r="I4311" s="36" t="e">
        <f>IF(AND(TimeSpend[[#This Row],[Personnel number]]&lt;&gt;"",TimeSpend[[#This Row],[Date]]&lt;&gt;""),TimeSpend[[#This Row],[End Time]],"")</f>
        <v>#VALUE!</v>
      </c>
      <c r="J4311" t="e">
        <f>IF(AND(TimeSpend[[#This Row],[Personnel number]]&lt;&gt;"",TimeSpend[[#This Row],[Date]]&lt;&gt;""),TimeSpend[[#This Row],[Location]],"")</f>
        <v>#VALUE!</v>
      </c>
      <c r="K4311" t="e">
        <f>IF(AND(TimeSpend[[#This Row],[Personnel number]]&lt;&gt;"",TimeSpend[[#This Row],[Date]]&lt;&gt;""),TimeSpend[[#This Row],[Task]],"")</f>
        <v>#VALUE!</v>
      </c>
      <c r="L4311" t="e">
        <f>IF(AND(TimeSpend[[#This Row],[Personnel number]]&lt;&gt;"",TimeSpend[[#This Row],[Date]]&lt;&gt;""),Utilization!$J$2,"")</f>
        <v>#VALUE!</v>
      </c>
      <c r="M4311" t="e">
        <f>IF(AND(TimeSpend[[#This Row],[Personnel number]]&lt;&gt;"",TimeSpend[[#This Row],[Date]]&lt;&gt;""),TimeSpend[[#This Row],[Employee Name]],"")</f>
        <v>#VALUE!</v>
      </c>
      <c r="N4311" t="e">
        <f t="shared" si="134"/>
        <v>#VALUE!</v>
      </c>
      <c r="O4311" t="e">
        <f t="shared" si="135"/>
        <v>#VALUE!</v>
      </c>
      <c r="P4311" t="e">
        <f>IF(D4311&lt;&gt;"",VLOOKUP(D4311,Projects!B:C,2,0),"")</f>
        <v>#VALUE!</v>
      </c>
    </row>
    <row r="4312" spans="1:16" x14ac:dyDescent="0.25">
      <c r="A4312" t="e">
        <f>UPPER(IF(AND(TimeSpend[[#This Row],[Personnel number]]&lt;&gt;"",TimeSpend[[#This Row],[Date]]&lt;&gt;""),TimeSpend[[#This Row],[Personnel number]],""))</f>
        <v>#VALUE!</v>
      </c>
      <c r="B4312" s="85" t="e">
        <f>IF(AND(TimeSpend[[#This Row],[Personnel number]]&lt;&gt;"",TimeSpend[[#This Row],[Date]]&lt;&gt;""),TEXT(TimeSpend[[#This Row],[Date]],"[$-409]yyyyMMdd"),"")</f>
        <v>#VALUE!</v>
      </c>
      <c r="C4312" s="33" t="e">
        <f>IF(AND(TimeSpend[[#This Row],[Personnel number]]&lt;&gt;"",TimeSpend[[#This Row],[Date]]&lt;&gt;""),SUBSTITUTE(TimeSpend[[#This Row],[Hours]],",","."),"")</f>
        <v>#VALUE!</v>
      </c>
      <c r="D4312" t="e">
        <f>IF(AND(TimeSpend[[#This Row],[Personnel number]]&lt;&gt;"",TimeSpend[[#This Row],[Date]]&lt;&gt;""),TimeSpend[[#This Row],[Network]],"")</f>
        <v>#VALUE!</v>
      </c>
      <c r="E4312" t="e">
        <f>IF(AND(TimeSpend[[#This Row],[Personnel number]]&lt;&gt;"",TimeSpend[[#This Row],[Date]]&lt;&gt;""),TimeSpend[[#This Row],[Network Description]],"")</f>
        <v>#VALUE!</v>
      </c>
      <c r="F4312" t="e">
        <f>IF(AND(TimeSpend[[#This Row],[Personnel number]]&lt;&gt;"",TimeSpend[[#This Row],[Date]]&lt;&gt;""),TimeSpend[[#This Row],[Activity]],"")</f>
        <v>#VALUE!</v>
      </c>
      <c r="G4312" t="e">
        <f>IF(AND(TimeSpend[[#This Row],[Personnel number]]&lt;&gt;"",TimeSpend[[#This Row],[Date]]&lt;&gt;""),TimeSpend[[#This Row],[Activity description]],"")</f>
        <v>#VALUE!</v>
      </c>
      <c r="H4312" s="36" t="e">
        <f>IF(AND(TimeSpend[[#This Row],[Personnel number]]&lt;&gt;"",TimeSpend[[#This Row],[Date]]&lt;&gt;""),TimeSpend[[#This Row],[Start Time]],"")</f>
        <v>#VALUE!</v>
      </c>
      <c r="I4312" s="36" t="e">
        <f>IF(AND(TimeSpend[[#This Row],[Personnel number]]&lt;&gt;"",TimeSpend[[#This Row],[Date]]&lt;&gt;""),TimeSpend[[#This Row],[End Time]],"")</f>
        <v>#VALUE!</v>
      </c>
      <c r="J4312" t="e">
        <f>IF(AND(TimeSpend[[#This Row],[Personnel number]]&lt;&gt;"",TimeSpend[[#This Row],[Date]]&lt;&gt;""),TimeSpend[[#This Row],[Location]],"")</f>
        <v>#VALUE!</v>
      </c>
      <c r="K4312" t="e">
        <f>IF(AND(TimeSpend[[#This Row],[Personnel number]]&lt;&gt;"",TimeSpend[[#This Row],[Date]]&lt;&gt;""),TimeSpend[[#This Row],[Task]],"")</f>
        <v>#VALUE!</v>
      </c>
      <c r="L4312" t="e">
        <f>IF(AND(TimeSpend[[#This Row],[Personnel number]]&lt;&gt;"",TimeSpend[[#This Row],[Date]]&lt;&gt;""),Utilization!$J$2,"")</f>
        <v>#VALUE!</v>
      </c>
      <c r="M4312" t="e">
        <f>IF(AND(TimeSpend[[#This Row],[Personnel number]]&lt;&gt;"",TimeSpend[[#This Row],[Date]]&lt;&gt;""),TimeSpend[[#This Row],[Employee Name]],"")</f>
        <v>#VALUE!</v>
      </c>
      <c r="N4312" t="e">
        <f t="shared" si="134"/>
        <v>#VALUE!</v>
      </c>
      <c r="O4312" t="e">
        <f t="shared" si="135"/>
        <v>#VALUE!</v>
      </c>
      <c r="P4312" t="e">
        <f>IF(D4312&lt;&gt;"",VLOOKUP(D4312,Projects!B:C,2,0),"")</f>
        <v>#VALUE!</v>
      </c>
    </row>
    <row r="4313" spans="1:16" x14ac:dyDescent="0.25">
      <c r="A4313" t="e">
        <f>UPPER(IF(AND(TimeSpend[[#This Row],[Personnel number]]&lt;&gt;"",TimeSpend[[#This Row],[Date]]&lt;&gt;""),TimeSpend[[#This Row],[Personnel number]],""))</f>
        <v>#VALUE!</v>
      </c>
      <c r="B4313" s="85" t="e">
        <f>IF(AND(TimeSpend[[#This Row],[Personnel number]]&lt;&gt;"",TimeSpend[[#This Row],[Date]]&lt;&gt;""),TEXT(TimeSpend[[#This Row],[Date]],"[$-409]yyyyMMdd"),"")</f>
        <v>#VALUE!</v>
      </c>
      <c r="C4313" s="33" t="e">
        <f>IF(AND(TimeSpend[[#This Row],[Personnel number]]&lt;&gt;"",TimeSpend[[#This Row],[Date]]&lt;&gt;""),SUBSTITUTE(TimeSpend[[#This Row],[Hours]],",","."),"")</f>
        <v>#VALUE!</v>
      </c>
      <c r="D4313" t="e">
        <f>IF(AND(TimeSpend[[#This Row],[Personnel number]]&lt;&gt;"",TimeSpend[[#This Row],[Date]]&lt;&gt;""),TimeSpend[[#This Row],[Network]],"")</f>
        <v>#VALUE!</v>
      </c>
      <c r="E4313" t="e">
        <f>IF(AND(TimeSpend[[#This Row],[Personnel number]]&lt;&gt;"",TimeSpend[[#This Row],[Date]]&lt;&gt;""),TimeSpend[[#This Row],[Network Description]],"")</f>
        <v>#VALUE!</v>
      </c>
      <c r="F4313" t="e">
        <f>IF(AND(TimeSpend[[#This Row],[Personnel number]]&lt;&gt;"",TimeSpend[[#This Row],[Date]]&lt;&gt;""),TimeSpend[[#This Row],[Activity]],"")</f>
        <v>#VALUE!</v>
      </c>
      <c r="G4313" t="e">
        <f>IF(AND(TimeSpend[[#This Row],[Personnel number]]&lt;&gt;"",TimeSpend[[#This Row],[Date]]&lt;&gt;""),TimeSpend[[#This Row],[Activity description]],"")</f>
        <v>#VALUE!</v>
      </c>
      <c r="H4313" s="36" t="e">
        <f>IF(AND(TimeSpend[[#This Row],[Personnel number]]&lt;&gt;"",TimeSpend[[#This Row],[Date]]&lt;&gt;""),TimeSpend[[#This Row],[Start Time]],"")</f>
        <v>#VALUE!</v>
      </c>
      <c r="I4313" s="36" t="e">
        <f>IF(AND(TimeSpend[[#This Row],[Personnel number]]&lt;&gt;"",TimeSpend[[#This Row],[Date]]&lt;&gt;""),TimeSpend[[#This Row],[End Time]],"")</f>
        <v>#VALUE!</v>
      </c>
      <c r="J4313" t="e">
        <f>IF(AND(TimeSpend[[#This Row],[Personnel number]]&lt;&gt;"",TimeSpend[[#This Row],[Date]]&lt;&gt;""),TimeSpend[[#This Row],[Location]],"")</f>
        <v>#VALUE!</v>
      </c>
      <c r="K4313" t="e">
        <f>IF(AND(TimeSpend[[#This Row],[Personnel number]]&lt;&gt;"",TimeSpend[[#This Row],[Date]]&lt;&gt;""),TimeSpend[[#This Row],[Task]],"")</f>
        <v>#VALUE!</v>
      </c>
      <c r="L4313" t="e">
        <f>IF(AND(TimeSpend[[#This Row],[Personnel number]]&lt;&gt;"",TimeSpend[[#This Row],[Date]]&lt;&gt;""),Utilization!$J$2,"")</f>
        <v>#VALUE!</v>
      </c>
      <c r="M4313" t="e">
        <f>IF(AND(TimeSpend[[#This Row],[Personnel number]]&lt;&gt;"",TimeSpend[[#This Row],[Date]]&lt;&gt;""),TimeSpend[[#This Row],[Employee Name]],"")</f>
        <v>#VALUE!</v>
      </c>
      <c r="N4313" t="e">
        <f t="shared" si="134"/>
        <v>#VALUE!</v>
      </c>
      <c r="O4313" t="e">
        <f t="shared" si="135"/>
        <v>#VALUE!</v>
      </c>
      <c r="P4313" t="e">
        <f>IF(D4313&lt;&gt;"",VLOOKUP(D4313,Projects!B:C,2,0),"")</f>
        <v>#VALUE!</v>
      </c>
    </row>
    <row r="4314" spans="1:16" x14ac:dyDescent="0.25">
      <c r="A4314" t="e">
        <f>UPPER(IF(AND(TimeSpend[[#This Row],[Personnel number]]&lt;&gt;"",TimeSpend[[#This Row],[Date]]&lt;&gt;""),TimeSpend[[#This Row],[Personnel number]],""))</f>
        <v>#VALUE!</v>
      </c>
      <c r="B4314" s="85" t="e">
        <f>IF(AND(TimeSpend[[#This Row],[Personnel number]]&lt;&gt;"",TimeSpend[[#This Row],[Date]]&lt;&gt;""),TEXT(TimeSpend[[#This Row],[Date]],"[$-409]yyyyMMdd"),"")</f>
        <v>#VALUE!</v>
      </c>
      <c r="C4314" s="33" t="e">
        <f>IF(AND(TimeSpend[[#This Row],[Personnel number]]&lt;&gt;"",TimeSpend[[#This Row],[Date]]&lt;&gt;""),SUBSTITUTE(TimeSpend[[#This Row],[Hours]],",","."),"")</f>
        <v>#VALUE!</v>
      </c>
      <c r="D4314" t="e">
        <f>IF(AND(TimeSpend[[#This Row],[Personnel number]]&lt;&gt;"",TimeSpend[[#This Row],[Date]]&lt;&gt;""),TimeSpend[[#This Row],[Network]],"")</f>
        <v>#VALUE!</v>
      </c>
      <c r="E4314" t="e">
        <f>IF(AND(TimeSpend[[#This Row],[Personnel number]]&lt;&gt;"",TimeSpend[[#This Row],[Date]]&lt;&gt;""),TimeSpend[[#This Row],[Network Description]],"")</f>
        <v>#VALUE!</v>
      </c>
      <c r="F4314" t="e">
        <f>IF(AND(TimeSpend[[#This Row],[Personnel number]]&lt;&gt;"",TimeSpend[[#This Row],[Date]]&lt;&gt;""),TimeSpend[[#This Row],[Activity]],"")</f>
        <v>#VALUE!</v>
      </c>
      <c r="G4314" t="e">
        <f>IF(AND(TimeSpend[[#This Row],[Personnel number]]&lt;&gt;"",TimeSpend[[#This Row],[Date]]&lt;&gt;""),TimeSpend[[#This Row],[Activity description]],"")</f>
        <v>#VALUE!</v>
      </c>
      <c r="H4314" s="36" t="e">
        <f>IF(AND(TimeSpend[[#This Row],[Personnel number]]&lt;&gt;"",TimeSpend[[#This Row],[Date]]&lt;&gt;""),TimeSpend[[#This Row],[Start Time]],"")</f>
        <v>#VALUE!</v>
      </c>
      <c r="I4314" s="36" t="e">
        <f>IF(AND(TimeSpend[[#This Row],[Personnel number]]&lt;&gt;"",TimeSpend[[#This Row],[Date]]&lt;&gt;""),TimeSpend[[#This Row],[End Time]],"")</f>
        <v>#VALUE!</v>
      </c>
      <c r="J4314" t="e">
        <f>IF(AND(TimeSpend[[#This Row],[Personnel number]]&lt;&gt;"",TimeSpend[[#This Row],[Date]]&lt;&gt;""),TimeSpend[[#This Row],[Location]],"")</f>
        <v>#VALUE!</v>
      </c>
      <c r="K4314" t="e">
        <f>IF(AND(TimeSpend[[#This Row],[Personnel number]]&lt;&gt;"",TimeSpend[[#This Row],[Date]]&lt;&gt;""),TimeSpend[[#This Row],[Task]],"")</f>
        <v>#VALUE!</v>
      </c>
      <c r="L4314" t="e">
        <f>IF(AND(TimeSpend[[#This Row],[Personnel number]]&lt;&gt;"",TimeSpend[[#This Row],[Date]]&lt;&gt;""),Utilization!$J$2,"")</f>
        <v>#VALUE!</v>
      </c>
      <c r="M4314" t="e">
        <f>IF(AND(TimeSpend[[#This Row],[Personnel number]]&lt;&gt;"",TimeSpend[[#This Row],[Date]]&lt;&gt;""),TimeSpend[[#This Row],[Employee Name]],"")</f>
        <v>#VALUE!</v>
      </c>
      <c r="N4314" t="e">
        <f t="shared" si="134"/>
        <v>#VALUE!</v>
      </c>
      <c r="O4314" t="e">
        <f t="shared" si="135"/>
        <v>#VALUE!</v>
      </c>
      <c r="P4314" t="e">
        <f>IF(D4314&lt;&gt;"",VLOOKUP(D4314,Projects!B:C,2,0),"")</f>
        <v>#VALUE!</v>
      </c>
    </row>
    <row r="4315" spans="1:16" x14ac:dyDescent="0.25">
      <c r="A4315" t="e">
        <f>UPPER(IF(AND(TimeSpend[[#This Row],[Personnel number]]&lt;&gt;"",TimeSpend[[#This Row],[Date]]&lt;&gt;""),TimeSpend[[#This Row],[Personnel number]],""))</f>
        <v>#VALUE!</v>
      </c>
      <c r="B4315" s="85" t="e">
        <f>IF(AND(TimeSpend[[#This Row],[Personnel number]]&lt;&gt;"",TimeSpend[[#This Row],[Date]]&lt;&gt;""),TEXT(TimeSpend[[#This Row],[Date]],"[$-409]yyyyMMdd"),"")</f>
        <v>#VALUE!</v>
      </c>
      <c r="C4315" s="33" t="e">
        <f>IF(AND(TimeSpend[[#This Row],[Personnel number]]&lt;&gt;"",TimeSpend[[#This Row],[Date]]&lt;&gt;""),SUBSTITUTE(TimeSpend[[#This Row],[Hours]],",","."),"")</f>
        <v>#VALUE!</v>
      </c>
      <c r="D4315" t="e">
        <f>IF(AND(TimeSpend[[#This Row],[Personnel number]]&lt;&gt;"",TimeSpend[[#This Row],[Date]]&lt;&gt;""),TimeSpend[[#This Row],[Network]],"")</f>
        <v>#VALUE!</v>
      </c>
      <c r="E4315" t="e">
        <f>IF(AND(TimeSpend[[#This Row],[Personnel number]]&lt;&gt;"",TimeSpend[[#This Row],[Date]]&lt;&gt;""),TimeSpend[[#This Row],[Network Description]],"")</f>
        <v>#VALUE!</v>
      </c>
      <c r="F4315" t="e">
        <f>IF(AND(TimeSpend[[#This Row],[Personnel number]]&lt;&gt;"",TimeSpend[[#This Row],[Date]]&lt;&gt;""),TimeSpend[[#This Row],[Activity]],"")</f>
        <v>#VALUE!</v>
      </c>
      <c r="G4315" t="e">
        <f>IF(AND(TimeSpend[[#This Row],[Personnel number]]&lt;&gt;"",TimeSpend[[#This Row],[Date]]&lt;&gt;""),TimeSpend[[#This Row],[Activity description]],"")</f>
        <v>#VALUE!</v>
      </c>
      <c r="H4315" s="36" t="e">
        <f>IF(AND(TimeSpend[[#This Row],[Personnel number]]&lt;&gt;"",TimeSpend[[#This Row],[Date]]&lt;&gt;""),TimeSpend[[#This Row],[Start Time]],"")</f>
        <v>#VALUE!</v>
      </c>
      <c r="I4315" s="36" t="e">
        <f>IF(AND(TimeSpend[[#This Row],[Personnel number]]&lt;&gt;"",TimeSpend[[#This Row],[Date]]&lt;&gt;""),TimeSpend[[#This Row],[End Time]],"")</f>
        <v>#VALUE!</v>
      </c>
      <c r="J4315" t="e">
        <f>IF(AND(TimeSpend[[#This Row],[Personnel number]]&lt;&gt;"",TimeSpend[[#This Row],[Date]]&lt;&gt;""),TimeSpend[[#This Row],[Location]],"")</f>
        <v>#VALUE!</v>
      </c>
      <c r="K4315" t="e">
        <f>IF(AND(TimeSpend[[#This Row],[Personnel number]]&lt;&gt;"",TimeSpend[[#This Row],[Date]]&lt;&gt;""),TimeSpend[[#This Row],[Task]],"")</f>
        <v>#VALUE!</v>
      </c>
      <c r="L4315" t="e">
        <f>IF(AND(TimeSpend[[#This Row],[Personnel number]]&lt;&gt;"",TimeSpend[[#This Row],[Date]]&lt;&gt;""),Utilization!$J$2,"")</f>
        <v>#VALUE!</v>
      </c>
      <c r="M4315" t="e">
        <f>IF(AND(TimeSpend[[#This Row],[Personnel number]]&lt;&gt;"",TimeSpend[[#This Row],[Date]]&lt;&gt;""),TimeSpend[[#This Row],[Employee Name]],"")</f>
        <v>#VALUE!</v>
      </c>
      <c r="N4315" t="e">
        <f t="shared" si="134"/>
        <v>#VALUE!</v>
      </c>
      <c r="O4315" t="e">
        <f t="shared" si="135"/>
        <v>#VALUE!</v>
      </c>
      <c r="P4315" t="e">
        <f>IF(D4315&lt;&gt;"",VLOOKUP(D4315,Projects!B:C,2,0),"")</f>
        <v>#VALUE!</v>
      </c>
    </row>
    <row r="4316" spans="1:16" x14ac:dyDescent="0.25">
      <c r="A4316" t="e">
        <f>UPPER(IF(AND(TimeSpend[[#This Row],[Personnel number]]&lt;&gt;"",TimeSpend[[#This Row],[Date]]&lt;&gt;""),TimeSpend[[#This Row],[Personnel number]],""))</f>
        <v>#VALUE!</v>
      </c>
      <c r="B4316" s="85" t="e">
        <f>IF(AND(TimeSpend[[#This Row],[Personnel number]]&lt;&gt;"",TimeSpend[[#This Row],[Date]]&lt;&gt;""),TEXT(TimeSpend[[#This Row],[Date]],"[$-409]yyyyMMdd"),"")</f>
        <v>#VALUE!</v>
      </c>
      <c r="C4316" s="33" t="e">
        <f>IF(AND(TimeSpend[[#This Row],[Personnel number]]&lt;&gt;"",TimeSpend[[#This Row],[Date]]&lt;&gt;""),SUBSTITUTE(TimeSpend[[#This Row],[Hours]],",","."),"")</f>
        <v>#VALUE!</v>
      </c>
      <c r="D4316" t="e">
        <f>IF(AND(TimeSpend[[#This Row],[Personnel number]]&lt;&gt;"",TimeSpend[[#This Row],[Date]]&lt;&gt;""),TimeSpend[[#This Row],[Network]],"")</f>
        <v>#VALUE!</v>
      </c>
      <c r="E4316" t="e">
        <f>IF(AND(TimeSpend[[#This Row],[Personnel number]]&lt;&gt;"",TimeSpend[[#This Row],[Date]]&lt;&gt;""),TimeSpend[[#This Row],[Network Description]],"")</f>
        <v>#VALUE!</v>
      </c>
      <c r="F4316" t="e">
        <f>IF(AND(TimeSpend[[#This Row],[Personnel number]]&lt;&gt;"",TimeSpend[[#This Row],[Date]]&lt;&gt;""),TimeSpend[[#This Row],[Activity]],"")</f>
        <v>#VALUE!</v>
      </c>
      <c r="G4316" t="e">
        <f>IF(AND(TimeSpend[[#This Row],[Personnel number]]&lt;&gt;"",TimeSpend[[#This Row],[Date]]&lt;&gt;""),TimeSpend[[#This Row],[Activity description]],"")</f>
        <v>#VALUE!</v>
      </c>
      <c r="H4316" s="36" t="e">
        <f>IF(AND(TimeSpend[[#This Row],[Personnel number]]&lt;&gt;"",TimeSpend[[#This Row],[Date]]&lt;&gt;""),TimeSpend[[#This Row],[Start Time]],"")</f>
        <v>#VALUE!</v>
      </c>
      <c r="I4316" s="36" t="e">
        <f>IF(AND(TimeSpend[[#This Row],[Personnel number]]&lt;&gt;"",TimeSpend[[#This Row],[Date]]&lt;&gt;""),TimeSpend[[#This Row],[End Time]],"")</f>
        <v>#VALUE!</v>
      </c>
      <c r="J4316" t="e">
        <f>IF(AND(TimeSpend[[#This Row],[Personnel number]]&lt;&gt;"",TimeSpend[[#This Row],[Date]]&lt;&gt;""),TimeSpend[[#This Row],[Location]],"")</f>
        <v>#VALUE!</v>
      </c>
      <c r="K4316" t="e">
        <f>IF(AND(TimeSpend[[#This Row],[Personnel number]]&lt;&gt;"",TimeSpend[[#This Row],[Date]]&lt;&gt;""),TimeSpend[[#This Row],[Task]],"")</f>
        <v>#VALUE!</v>
      </c>
      <c r="L4316" t="e">
        <f>IF(AND(TimeSpend[[#This Row],[Personnel number]]&lt;&gt;"",TimeSpend[[#This Row],[Date]]&lt;&gt;""),Utilization!$J$2,"")</f>
        <v>#VALUE!</v>
      </c>
      <c r="M4316" t="e">
        <f>IF(AND(TimeSpend[[#This Row],[Personnel number]]&lt;&gt;"",TimeSpend[[#This Row],[Date]]&lt;&gt;""),TimeSpend[[#This Row],[Employee Name]],"")</f>
        <v>#VALUE!</v>
      </c>
      <c r="N4316" t="e">
        <f t="shared" si="134"/>
        <v>#VALUE!</v>
      </c>
      <c r="O4316" t="e">
        <f t="shared" si="135"/>
        <v>#VALUE!</v>
      </c>
      <c r="P4316" t="e">
        <f>IF(D4316&lt;&gt;"",VLOOKUP(D4316,Projects!B:C,2,0),"")</f>
        <v>#VALUE!</v>
      </c>
    </row>
    <row r="4317" spans="1:16" x14ac:dyDescent="0.25">
      <c r="A4317" t="e">
        <f>UPPER(IF(AND(TimeSpend[[#This Row],[Personnel number]]&lt;&gt;"",TimeSpend[[#This Row],[Date]]&lt;&gt;""),TimeSpend[[#This Row],[Personnel number]],""))</f>
        <v>#VALUE!</v>
      </c>
      <c r="B4317" s="85" t="e">
        <f>IF(AND(TimeSpend[[#This Row],[Personnel number]]&lt;&gt;"",TimeSpend[[#This Row],[Date]]&lt;&gt;""),TEXT(TimeSpend[[#This Row],[Date]],"[$-409]yyyyMMdd"),"")</f>
        <v>#VALUE!</v>
      </c>
      <c r="C4317" s="33" t="e">
        <f>IF(AND(TimeSpend[[#This Row],[Personnel number]]&lt;&gt;"",TimeSpend[[#This Row],[Date]]&lt;&gt;""),SUBSTITUTE(TimeSpend[[#This Row],[Hours]],",","."),"")</f>
        <v>#VALUE!</v>
      </c>
      <c r="D4317" t="e">
        <f>IF(AND(TimeSpend[[#This Row],[Personnel number]]&lt;&gt;"",TimeSpend[[#This Row],[Date]]&lt;&gt;""),TimeSpend[[#This Row],[Network]],"")</f>
        <v>#VALUE!</v>
      </c>
      <c r="E4317" t="e">
        <f>IF(AND(TimeSpend[[#This Row],[Personnel number]]&lt;&gt;"",TimeSpend[[#This Row],[Date]]&lt;&gt;""),TimeSpend[[#This Row],[Network Description]],"")</f>
        <v>#VALUE!</v>
      </c>
      <c r="F4317" t="e">
        <f>IF(AND(TimeSpend[[#This Row],[Personnel number]]&lt;&gt;"",TimeSpend[[#This Row],[Date]]&lt;&gt;""),TimeSpend[[#This Row],[Activity]],"")</f>
        <v>#VALUE!</v>
      </c>
      <c r="G4317" t="e">
        <f>IF(AND(TimeSpend[[#This Row],[Personnel number]]&lt;&gt;"",TimeSpend[[#This Row],[Date]]&lt;&gt;""),TimeSpend[[#This Row],[Activity description]],"")</f>
        <v>#VALUE!</v>
      </c>
      <c r="H4317" s="36" t="e">
        <f>IF(AND(TimeSpend[[#This Row],[Personnel number]]&lt;&gt;"",TimeSpend[[#This Row],[Date]]&lt;&gt;""),TimeSpend[[#This Row],[Start Time]],"")</f>
        <v>#VALUE!</v>
      </c>
      <c r="I4317" s="36" t="e">
        <f>IF(AND(TimeSpend[[#This Row],[Personnel number]]&lt;&gt;"",TimeSpend[[#This Row],[Date]]&lt;&gt;""),TimeSpend[[#This Row],[End Time]],"")</f>
        <v>#VALUE!</v>
      </c>
      <c r="J4317" t="e">
        <f>IF(AND(TimeSpend[[#This Row],[Personnel number]]&lt;&gt;"",TimeSpend[[#This Row],[Date]]&lt;&gt;""),TimeSpend[[#This Row],[Location]],"")</f>
        <v>#VALUE!</v>
      </c>
      <c r="K4317" t="e">
        <f>IF(AND(TimeSpend[[#This Row],[Personnel number]]&lt;&gt;"",TimeSpend[[#This Row],[Date]]&lt;&gt;""),TimeSpend[[#This Row],[Task]],"")</f>
        <v>#VALUE!</v>
      </c>
      <c r="L4317" t="e">
        <f>IF(AND(TimeSpend[[#This Row],[Personnel number]]&lt;&gt;"",TimeSpend[[#This Row],[Date]]&lt;&gt;""),Utilization!$J$2,"")</f>
        <v>#VALUE!</v>
      </c>
      <c r="M4317" t="e">
        <f>IF(AND(TimeSpend[[#This Row],[Personnel number]]&lt;&gt;"",TimeSpend[[#This Row],[Date]]&lt;&gt;""),TimeSpend[[#This Row],[Employee Name]],"")</f>
        <v>#VALUE!</v>
      </c>
      <c r="N4317" t="e">
        <f t="shared" si="134"/>
        <v>#VALUE!</v>
      </c>
      <c r="O4317" t="e">
        <f t="shared" si="135"/>
        <v>#VALUE!</v>
      </c>
      <c r="P4317" t="e">
        <f>IF(D4317&lt;&gt;"",VLOOKUP(D4317,Projects!B:C,2,0),"")</f>
        <v>#VALUE!</v>
      </c>
    </row>
    <row r="4318" spans="1:16" x14ac:dyDescent="0.25">
      <c r="A4318" t="e">
        <f>UPPER(IF(AND(TimeSpend[[#This Row],[Personnel number]]&lt;&gt;"",TimeSpend[[#This Row],[Date]]&lt;&gt;""),TimeSpend[[#This Row],[Personnel number]],""))</f>
        <v>#VALUE!</v>
      </c>
      <c r="B4318" s="85" t="e">
        <f>IF(AND(TimeSpend[[#This Row],[Personnel number]]&lt;&gt;"",TimeSpend[[#This Row],[Date]]&lt;&gt;""),TEXT(TimeSpend[[#This Row],[Date]],"[$-409]yyyyMMdd"),"")</f>
        <v>#VALUE!</v>
      </c>
      <c r="C4318" s="33" t="e">
        <f>IF(AND(TimeSpend[[#This Row],[Personnel number]]&lt;&gt;"",TimeSpend[[#This Row],[Date]]&lt;&gt;""),SUBSTITUTE(TimeSpend[[#This Row],[Hours]],",","."),"")</f>
        <v>#VALUE!</v>
      </c>
      <c r="D4318" t="e">
        <f>IF(AND(TimeSpend[[#This Row],[Personnel number]]&lt;&gt;"",TimeSpend[[#This Row],[Date]]&lt;&gt;""),TimeSpend[[#This Row],[Network]],"")</f>
        <v>#VALUE!</v>
      </c>
      <c r="E4318" t="e">
        <f>IF(AND(TimeSpend[[#This Row],[Personnel number]]&lt;&gt;"",TimeSpend[[#This Row],[Date]]&lt;&gt;""),TimeSpend[[#This Row],[Network Description]],"")</f>
        <v>#VALUE!</v>
      </c>
      <c r="F4318" t="e">
        <f>IF(AND(TimeSpend[[#This Row],[Personnel number]]&lt;&gt;"",TimeSpend[[#This Row],[Date]]&lt;&gt;""),TimeSpend[[#This Row],[Activity]],"")</f>
        <v>#VALUE!</v>
      </c>
      <c r="G4318" t="e">
        <f>IF(AND(TimeSpend[[#This Row],[Personnel number]]&lt;&gt;"",TimeSpend[[#This Row],[Date]]&lt;&gt;""),TimeSpend[[#This Row],[Activity description]],"")</f>
        <v>#VALUE!</v>
      </c>
      <c r="H4318" s="36" t="e">
        <f>IF(AND(TimeSpend[[#This Row],[Personnel number]]&lt;&gt;"",TimeSpend[[#This Row],[Date]]&lt;&gt;""),TimeSpend[[#This Row],[Start Time]],"")</f>
        <v>#VALUE!</v>
      </c>
      <c r="I4318" s="36" t="e">
        <f>IF(AND(TimeSpend[[#This Row],[Personnel number]]&lt;&gt;"",TimeSpend[[#This Row],[Date]]&lt;&gt;""),TimeSpend[[#This Row],[End Time]],"")</f>
        <v>#VALUE!</v>
      </c>
      <c r="J4318" t="e">
        <f>IF(AND(TimeSpend[[#This Row],[Personnel number]]&lt;&gt;"",TimeSpend[[#This Row],[Date]]&lt;&gt;""),TimeSpend[[#This Row],[Location]],"")</f>
        <v>#VALUE!</v>
      </c>
      <c r="K4318" t="e">
        <f>IF(AND(TimeSpend[[#This Row],[Personnel number]]&lt;&gt;"",TimeSpend[[#This Row],[Date]]&lt;&gt;""),TimeSpend[[#This Row],[Task]],"")</f>
        <v>#VALUE!</v>
      </c>
      <c r="L4318" t="e">
        <f>IF(AND(TimeSpend[[#This Row],[Personnel number]]&lt;&gt;"",TimeSpend[[#This Row],[Date]]&lt;&gt;""),Utilization!$J$2,"")</f>
        <v>#VALUE!</v>
      </c>
      <c r="M4318" t="e">
        <f>IF(AND(TimeSpend[[#This Row],[Personnel number]]&lt;&gt;"",TimeSpend[[#This Row],[Date]]&lt;&gt;""),TimeSpend[[#This Row],[Employee Name]],"")</f>
        <v>#VALUE!</v>
      </c>
      <c r="N4318" t="e">
        <f t="shared" si="134"/>
        <v>#VALUE!</v>
      </c>
      <c r="O4318" t="e">
        <f t="shared" si="135"/>
        <v>#VALUE!</v>
      </c>
      <c r="P4318" t="e">
        <f>IF(D4318&lt;&gt;"",VLOOKUP(D4318,Projects!B:C,2,0),"")</f>
        <v>#VALUE!</v>
      </c>
    </row>
    <row r="4319" spans="1:16" x14ac:dyDescent="0.25">
      <c r="A4319" t="e">
        <f>UPPER(IF(AND(TimeSpend[[#This Row],[Personnel number]]&lt;&gt;"",TimeSpend[[#This Row],[Date]]&lt;&gt;""),TimeSpend[[#This Row],[Personnel number]],""))</f>
        <v>#VALUE!</v>
      </c>
      <c r="B4319" s="85" t="e">
        <f>IF(AND(TimeSpend[[#This Row],[Personnel number]]&lt;&gt;"",TimeSpend[[#This Row],[Date]]&lt;&gt;""),TEXT(TimeSpend[[#This Row],[Date]],"[$-409]yyyyMMdd"),"")</f>
        <v>#VALUE!</v>
      </c>
      <c r="C4319" s="33" t="e">
        <f>IF(AND(TimeSpend[[#This Row],[Personnel number]]&lt;&gt;"",TimeSpend[[#This Row],[Date]]&lt;&gt;""),SUBSTITUTE(TimeSpend[[#This Row],[Hours]],",","."),"")</f>
        <v>#VALUE!</v>
      </c>
      <c r="D4319" t="e">
        <f>IF(AND(TimeSpend[[#This Row],[Personnel number]]&lt;&gt;"",TimeSpend[[#This Row],[Date]]&lt;&gt;""),TimeSpend[[#This Row],[Network]],"")</f>
        <v>#VALUE!</v>
      </c>
      <c r="E4319" t="e">
        <f>IF(AND(TimeSpend[[#This Row],[Personnel number]]&lt;&gt;"",TimeSpend[[#This Row],[Date]]&lt;&gt;""),TimeSpend[[#This Row],[Network Description]],"")</f>
        <v>#VALUE!</v>
      </c>
      <c r="F4319" t="e">
        <f>IF(AND(TimeSpend[[#This Row],[Personnel number]]&lt;&gt;"",TimeSpend[[#This Row],[Date]]&lt;&gt;""),TimeSpend[[#This Row],[Activity]],"")</f>
        <v>#VALUE!</v>
      </c>
      <c r="G4319" t="e">
        <f>IF(AND(TimeSpend[[#This Row],[Personnel number]]&lt;&gt;"",TimeSpend[[#This Row],[Date]]&lt;&gt;""),TimeSpend[[#This Row],[Activity description]],"")</f>
        <v>#VALUE!</v>
      </c>
      <c r="H4319" s="36" t="e">
        <f>IF(AND(TimeSpend[[#This Row],[Personnel number]]&lt;&gt;"",TimeSpend[[#This Row],[Date]]&lt;&gt;""),TimeSpend[[#This Row],[Start Time]],"")</f>
        <v>#VALUE!</v>
      </c>
      <c r="I4319" s="36" t="e">
        <f>IF(AND(TimeSpend[[#This Row],[Personnel number]]&lt;&gt;"",TimeSpend[[#This Row],[Date]]&lt;&gt;""),TimeSpend[[#This Row],[End Time]],"")</f>
        <v>#VALUE!</v>
      </c>
      <c r="J4319" t="e">
        <f>IF(AND(TimeSpend[[#This Row],[Personnel number]]&lt;&gt;"",TimeSpend[[#This Row],[Date]]&lt;&gt;""),TimeSpend[[#This Row],[Location]],"")</f>
        <v>#VALUE!</v>
      </c>
      <c r="K4319" t="e">
        <f>IF(AND(TimeSpend[[#This Row],[Personnel number]]&lt;&gt;"",TimeSpend[[#This Row],[Date]]&lt;&gt;""),TimeSpend[[#This Row],[Task]],"")</f>
        <v>#VALUE!</v>
      </c>
      <c r="L4319" t="e">
        <f>IF(AND(TimeSpend[[#This Row],[Personnel number]]&lt;&gt;"",TimeSpend[[#This Row],[Date]]&lt;&gt;""),Utilization!$J$2,"")</f>
        <v>#VALUE!</v>
      </c>
      <c r="M4319" t="e">
        <f>IF(AND(TimeSpend[[#This Row],[Personnel number]]&lt;&gt;"",TimeSpend[[#This Row],[Date]]&lt;&gt;""),TimeSpend[[#This Row],[Employee Name]],"")</f>
        <v>#VALUE!</v>
      </c>
      <c r="N4319" t="e">
        <f t="shared" si="134"/>
        <v>#VALUE!</v>
      </c>
      <c r="O4319" t="e">
        <f t="shared" si="135"/>
        <v>#VALUE!</v>
      </c>
      <c r="P4319" t="e">
        <f>IF(D4319&lt;&gt;"",VLOOKUP(D4319,Projects!B:C,2,0),"")</f>
        <v>#VALUE!</v>
      </c>
    </row>
    <row r="4320" spans="1:16" x14ac:dyDescent="0.25">
      <c r="A4320" t="e">
        <f>UPPER(IF(AND(TimeSpend[[#This Row],[Personnel number]]&lt;&gt;"",TimeSpend[[#This Row],[Date]]&lt;&gt;""),TimeSpend[[#This Row],[Personnel number]],""))</f>
        <v>#VALUE!</v>
      </c>
      <c r="B4320" s="85" t="e">
        <f>IF(AND(TimeSpend[[#This Row],[Personnel number]]&lt;&gt;"",TimeSpend[[#This Row],[Date]]&lt;&gt;""),TEXT(TimeSpend[[#This Row],[Date]],"[$-409]yyyyMMdd"),"")</f>
        <v>#VALUE!</v>
      </c>
      <c r="C4320" s="33" t="e">
        <f>IF(AND(TimeSpend[[#This Row],[Personnel number]]&lt;&gt;"",TimeSpend[[#This Row],[Date]]&lt;&gt;""),SUBSTITUTE(TimeSpend[[#This Row],[Hours]],",","."),"")</f>
        <v>#VALUE!</v>
      </c>
      <c r="D4320" t="e">
        <f>IF(AND(TimeSpend[[#This Row],[Personnel number]]&lt;&gt;"",TimeSpend[[#This Row],[Date]]&lt;&gt;""),TimeSpend[[#This Row],[Network]],"")</f>
        <v>#VALUE!</v>
      </c>
      <c r="E4320" t="e">
        <f>IF(AND(TimeSpend[[#This Row],[Personnel number]]&lt;&gt;"",TimeSpend[[#This Row],[Date]]&lt;&gt;""),TimeSpend[[#This Row],[Network Description]],"")</f>
        <v>#VALUE!</v>
      </c>
      <c r="F4320" t="e">
        <f>IF(AND(TimeSpend[[#This Row],[Personnel number]]&lt;&gt;"",TimeSpend[[#This Row],[Date]]&lt;&gt;""),TimeSpend[[#This Row],[Activity]],"")</f>
        <v>#VALUE!</v>
      </c>
      <c r="G4320" t="e">
        <f>IF(AND(TimeSpend[[#This Row],[Personnel number]]&lt;&gt;"",TimeSpend[[#This Row],[Date]]&lt;&gt;""),TimeSpend[[#This Row],[Activity description]],"")</f>
        <v>#VALUE!</v>
      </c>
      <c r="H4320" s="36" t="e">
        <f>IF(AND(TimeSpend[[#This Row],[Personnel number]]&lt;&gt;"",TimeSpend[[#This Row],[Date]]&lt;&gt;""),TimeSpend[[#This Row],[Start Time]],"")</f>
        <v>#VALUE!</v>
      </c>
      <c r="I4320" s="36" t="e">
        <f>IF(AND(TimeSpend[[#This Row],[Personnel number]]&lt;&gt;"",TimeSpend[[#This Row],[Date]]&lt;&gt;""),TimeSpend[[#This Row],[End Time]],"")</f>
        <v>#VALUE!</v>
      </c>
      <c r="J4320" t="e">
        <f>IF(AND(TimeSpend[[#This Row],[Personnel number]]&lt;&gt;"",TimeSpend[[#This Row],[Date]]&lt;&gt;""),TimeSpend[[#This Row],[Location]],"")</f>
        <v>#VALUE!</v>
      </c>
      <c r="K4320" t="e">
        <f>IF(AND(TimeSpend[[#This Row],[Personnel number]]&lt;&gt;"",TimeSpend[[#This Row],[Date]]&lt;&gt;""),TimeSpend[[#This Row],[Task]],"")</f>
        <v>#VALUE!</v>
      </c>
      <c r="L4320" t="e">
        <f>IF(AND(TimeSpend[[#This Row],[Personnel number]]&lt;&gt;"",TimeSpend[[#This Row],[Date]]&lt;&gt;""),Utilization!$J$2,"")</f>
        <v>#VALUE!</v>
      </c>
      <c r="M4320" t="e">
        <f>IF(AND(TimeSpend[[#This Row],[Personnel number]]&lt;&gt;"",TimeSpend[[#This Row],[Date]]&lt;&gt;""),TimeSpend[[#This Row],[Employee Name]],"")</f>
        <v>#VALUE!</v>
      </c>
      <c r="N4320" t="e">
        <f t="shared" si="134"/>
        <v>#VALUE!</v>
      </c>
      <c r="O4320" t="e">
        <f t="shared" si="135"/>
        <v>#VALUE!</v>
      </c>
      <c r="P4320" t="e">
        <f>IF(D4320&lt;&gt;"",VLOOKUP(D4320,Projects!B:C,2,0),"")</f>
        <v>#VALUE!</v>
      </c>
    </row>
    <row r="4321" spans="1:16" x14ac:dyDescent="0.25">
      <c r="A4321" t="e">
        <f>UPPER(IF(AND(TimeSpend[[#This Row],[Personnel number]]&lt;&gt;"",TimeSpend[[#This Row],[Date]]&lt;&gt;""),TimeSpend[[#This Row],[Personnel number]],""))</f>
        <v>#VALUE!</v>
      </c>
      <c r="B4321" s="85" t="e">
        <f>IF(AND(TimeSpend[[#This Row],[Personnel number]]&lt;&gt;"",TimeSpend[[#This Row],[Date]]&lt;&gt;""),TEXT(TimeSpend[[#This Row],[Date]],"[$-409]yyyyMMdd"),"")</f>
        <v>#VALUE!</v>
      </c>
      <c r="C4321" s="33" t="e">
        <f>IF(AND(TimeSpend[[#This Row],[Personnel number]]&lt;&gt;"",TimeSpend[[#This Row],[Date]]&lt;&gt;""),SUBSTITUTE(TimeSpend[[#This Row],[Hours]],",","."),"")</f>
        <v>#VALUE!</v>
      </c>
      <c r="D4321" t="e">
        <f>IF(AND(TimeSpend[[#This Row],[Personnel number]]&lt;&gt;"",TimeSpend[[#This Row],[Date]]&lt;&gt;""),TimeSpend[[#This Row],[Network]],"")</f>
        <v>#VALUE!</v>
      </c>
      <c r="E4321" t="e">
        <f>IF(AND(TimeSpend[[#This Row],[Personnel number]]&lt;&gt;"",TimeSpend[[#This Row],[Date]]&lt;&gt;""),TimeSpend[[#This Row],[Network Description]],"")</f>
        <v>#VALUE!</v>
      </c>
      <c r="F4321" t="e">
        <f>IF(AND(TimeSpend[[#This Row],[Personnel number]]&lt;&gt;"",TimeSpend[[#This Row],[Date]]&lt;&gt;""),TimeSpend[[#This Row],[Activity]],"")</f>
        <v>#VALUE!</v>
      </c>
      <c r="G4321" t="e">
        <f>IF(AND(TimeSpend[[#This Row],[Personnel number]]&lt;&gt;"",TimeSpend[[#This Row],[Date]]&lt;&gt;""),TimeSpend[[#This Row],[Activity description]],"")</f>
        <v>#VALUE!</v>
      </c>
      <c r="H4321" s="36" t="e">
        <f>IF(AND(TimeSpend[[#This Row],[Personnel number]]&lt;&gt;"",TimeSpend[[#This Row],[Date]]&lt;&gt;""),TimeSpend[[#This Row],[Start Time]],"")</f>
        <v>#VALUE!</v>
      </c>
      <c r="I4321" s="36" t="e">
        <f>IF(AND(TimeSpend[[#This Row],[Personnel number]]&lt;&gt;"",TimeSpend[[#This Row],[Date]]&lt;&gt;""),TimeSpend[[#This Row],[End Time]],"")</f>
        <v>#VALUE!</v>
      </c>
      <c r="J4321" t="e">
        <f>IF(AND(TimeSpend[[#This Row],[Personnel number]]&lt;&gt;"",TimeSpend[[#This Row],[Date]]&lt;&gt;""),TimeSpend[[#This Row],[Location]],"")</f>
        <v>#VALUE!</v>
      </c>
      <c r="K4321" t="e">
        <f>IF(AND(TimeSpend[[#This Row],[Personnel number]]&lt;&gt;"",TimeSpend[[#This Row],[Date]]&lt;&gt;""),TimeSpend[[#This Row],[Task]],"")</f>
        <v>#VALUE!</v>
      </c>
      <c r="L4321" t="e">
        <f>IF(AND(TimeSpend[[#This Row],[Personnel number]]&lt;&gt;"",TimeSpend[[#This Row],[Date]]&lt;&gt;""),Utilization!$J$2,"")</f>
        <v>#VALUE!</v>
      </c>
      <c r="M4321" t="e">
        <f>IF(AND(TimeSpend[[#This Row],[Personnel number]]&lt;&gt;"",TimeSpend[[#This Row],[Date]]&lt;&gt;""),TimeSpend[[#This Row],[Employee Name]],"")</f>
        <v>#VALUE!</v>
      </c>
      <c r="N4321" t="e">
        <f t="shared" si="134"/>
        <v>#VALUE!</v>
      </c>
      <c r="O4321" t="e">
        <f t="shared" si="135"/>
        <v>#VALUE!</v>
      </c>
      <c r="P4321" t="e">
        <f>IF(D4321&lt;&gt;"",VLOOKUP(D4321,Projects!B:C,2,0),"")</f>
        <v>#VALUE!</v>
      </c>
    </row>
    <row r="4322" spans="1:16" x14ac:dyDescent="0.25">
      <c r="A4322" t="e">
        <f>UPPER(IF(AND(TimeSpend[[#This Row],[Personnel number]]&lt;&gt;"",TimeSpend[[#This Row],[Date]]&lt;&gt;""),TimeSpend[[#This Row],[Personnel number]],""))</f>
        <v>#VALUE!</v>
      </c>
      <c r="B4322" s="85" t="e">
        <f>IF(AND(TimeSpend[[#This Row],[Personnel number]]&lt;&gt;"",TimeSpend[[#This Row],[Date]]&lt;&gt;""),TEXT(TimeSpend[[#This Row],[Date]],"[$-409]yyyyMMdd"),"")</f>
        <v>#VALUE!</v>
      </c>
      <c r="C4322" s="33" t="e">
        <f>IF(AND(TimeSpend[[#This Row],[Personnel number]]&lt;&gt;"",TimeSpend[[#This Row],[Date]]&lt;&gt;""),SUBSTITUTE(TimeSpend[[#This Row],[Hours]],",","."),"")</f>
        <v>#VALUE!</v>
      </c>
      <c r="D4322" t="e">
        <f>IF(AND(TimeSpend[[#This Row],[Personnel number]]&lt;&gt;"",TimeSpend[[#This Row],[Date]]&lt;&gt;""),TimeSpend[[#This Row],[Network]],"")</f>
        <v>#VALUE!</v>
      </c>
      <c r="E4322" t="e">
        <f>IF(AND(TimeSpend[[#This Row],[Personnel number]]&lt;&gt;"",TimeSpend[[#This Row],[Date]]&lt;&gt;""),TimeSpend[[#This Row],[Network Description]],"")</f>
        <v>#VALUE!</v>
      </c>
      <c r="F4322" t="e">
        <f>IF(AND(TimeSpend[[#This Row],[Personnel number]]&lt;&gt;"",TimeSpend[[#This Row],[Date]]&lt;&gt;""),TimeSpend[[#This Row],[Activity]],"")</f>
        <v>#VALUE!</v>
      </c>
      <c r="G4322" t="e">
        <f>IF(AND(TimeSpend[[#This Row],[Personnel number]]&lt;&gt;"",TimeSpend[[#This Row],[Date]]&lt;&gt;""),TimeSpend[[#This Row],[Activity description]],"")</f>
        <v>#VALUE!</v>
      </c>
      <c r="H4322" s="36" t="e">
        <f>IF(AND(TimeSpend[[#This Row],[Personnel number]]&lt;&gt;"",TimeSpend[[#This Row],[Date]]&lt;&gt;""),TimeSpend[[#This Row],[Start Time]],"")</f>
        <v>#VALUE!</v>
      </c>
      <c r="I4322" s="36" t="e">
        <f>IF(AND(TimeSpend[[#This Row],[Personnel number]]&lt;&gt;"",TimeSpend[[#This Row],[Date]]&lt;&gt;""),TimeSpend[[#This Row],[End Time]],"")</f>
        <v>#VALUE!</v>
      </c>
      <c r="J4322" t="e">
        <f>IF(AND(TimeSpend[[#This Row],[Personnel number]]&lt;&gt;"",TimeSpend[[#This Row],[Date]]&lt;&gt;""),TimeSpend[[#This Row],[Location]],"")</f>
        <v>#VALUE!</v>
      </c>
      <c r="K4322" t="e">
        <f>IF(AND(TimeSpend[[#This Row],[Personnel number]]&lt;&gt;"",TimeSpend[[#This Row],[Date]]&lt;&gt;""),TimeSpend[[#This Row],[Task]],"")</f>
        <v>#VALUE!</v>
      </c>
      <c r="L4322" t="e">
        <f>IF(AND(TimeSpend[[#This Row],[Personnel number]]&lt;&gt;"",TimeSpend[[#This Row],[Date]]&lt;&gt;""),Utilization!$J$2,"")</f>
        <v>#VALUE!</v>
      </c>
      <c r="M4322" t="e">
        <f>IF(AND(TimeSpend[[#This Row],[Personnel number]]&lt;&gt;"",TimeSpend[[#This Row],[Date]]&lt;&gt;""),TimeSpend[[#This Row],[Employee Name]],"")</f>
        <v>#VALUE!</v>
      </c>
      <c r="N4322" t="e">
        <f t="shared" si="134"/>
        <v>#VALUE!</v>
      </c>
      <c r="O4322" t="e">
        <f t="shared" si="135"/>
        <v>#VALUE!</v>
      </c>
      <c r="P4322" t="e">
        <f>IF(D4322&lt;&gt;"",VLOOKUP(D4322,Projects!B:C,2,0),"")</f>
        <v>#VALUE!</v>
      </c>
    </row>
    <row r="4323" spans="1:16" x14ac:dyDescent="0.25">
      <c r="A4323" t="e">
        <f>UPPER(IF(AND(TimeSpend[[#This Row],[Personnel number]]&lt;&gt;"",TimeSpend[[#This Row],[Date]]&lt;&gt;""),TimeSpend[[#This Row],[Personnel number]],""))</f>
        <v>#VALUE!</v>
      </c>
      <c r="B4323" s="85" t="e">
        <f>IF(AND(TimeSpend[[#This Row],[Personnel number]]&lt;&gt;"",TimeSpend[[#This Row],[Date]]&lt;&gt;""),TEXT(TimeSpend[[#This Row],[Date]],"[$-409]yyyyMMdd"),"")</f>
        <v>#VALUE!</v>
      </c>
      <c r="C4323" s="33" t="e">
        <f>IF(AND(TimeSpend[[#This Row],[Personnel number]]&lt;&gt;"",TimeSpend[[#This Row],[Date]]&lt;&gt;""),SUBSTITUTE(TimeSpend[[#This Row],[Hours]],",","."),"")</f>
        <v>#VALUE!</v>
      </c>
      <c r="D4323" t="e">
        <f>IF(AND(TimeSpend[[#This Row],[Personnel number]]&lt;&gt;"",TimeSpend[[#This Row],[Date]]&lt;&gt;""),TimeSpend[[#This Row],[Network]],"")</f>
        <v>#VALUE!</v>
      </c>
      <c r="E4323" t="e">
        <f>IF(AND(TimeSpend[[#This Row],[Personnel number]]&lt;&gt;"",TimeSpend[[#This Row],[Date]]&lt;&gt;""),TimeSpend[[#This Row],[Network Description]],"")</f>
        <v>#VALUE!</v>
      </c>
      <c r="F4323" t="e">
        <f>IF(AND(TimeSpend[[#This Row],[Personnel number]]&lt;&gt;"",TimeSpend[[#This Row],[Date]]&lt;&gt;""),TimeSpend[[#This Row],[Activity]],"")</f>
        <v>#VALUE!</v>
      </c>
      <c r="G4323" t="e">
        <f>IF(AND(TimeSpend[[#This Row],[Personnel number]]&lt;&gt;"",TimeSpend[[#This Row],[Date]]&lt;&gt;""),TimeSpend[[#This Row],[Activity description]],"")</f>
        <v>#VALUE!</v>
      </c>
      <c r="H4323" s="36" t="e">
        <f>IF(AND(TimeSpend[[#This Row],[Personnel number]]&lt;&gt;"",TimeSpend[[#This Row],[Date]]&lt;&gt;""),TimeSpend[[#This Row],[Start Time]],"")</f>
        <v>#VALUE!</v>
      </c>
      <c r="I4323" s="36" t="e">
        <f>IF(AND(TimeSpend[[#This Row],[Personnel number]]&lt;&gt;"",TimeSpend[[#This Row],[Date]]&lt;&gt;""),TimeSpend[[#This Row],[End Time]],"")</f>
        <v>#VALUE!</v>
      </c>
      <c r="J4323" t="e">
        <f>IF(AND(TimeSpend[[#This Row],[Personnel number]]&lt;&gt;"",TimeSpend[[#This Row],[Date]]&lt;&gt;""),TimeSpend[[#This Row],[Location]],"")</f>
        <v>#VALUE!</v>
      </c>
      <c r="K4323" t="e">
        <f>IF(AND(TimeSpend[[#This Row],[Personnel number]]&lt;&gt;"",TimeSpend[[#This Row],[Date]]&lt;&gt;""),TimeSpend[[#This Row],[Task]],"")</f>
        <v>#VALUE!</v>
      </c>
      <c r="L4323" t="e">
        <f>IF(AND(TimeSpend[[#This Row],[Personnel number]]&lt;&gt;"",TimeSpend[[#This Row],[Date]]&lt;&gt;""),Utilization!$J$2,"")</f>
        <v>#VALUE!</v>
      </c>
      <c r="M4323" t="e">
        <f>IF(AND(TimeSpend[[#This Row],[Personnel number]]&lt;&gt;"",TimeSpend[[#This Row],[Date]]&lt;&gt;""),TimeSpend[[#This Row],[Employee Name]],"")</f>
        <v>#VALUE!</v>
      </c>
      <c r="N4323" t="e">
        <f t="shared" si="134"/>
        <v>#VALUE!</v>
      </c>
      <c r="O4323" t="e">
        <f t="shared" si="135"/>
        <v>#VALUE!</v>
      </c>
      <c r="P4323" t="e">
        <f>IF(D4323&lt;&gt;"",VLOOKUP(D4323,Projects!B:C,2,0),"")</f>
        <v>#VALUE!</v>
      </c>
    </row>
    <row r="4324" spans="1:16" x14ac:dyDescent="0.25">
      <c r="A4324" t="e">
        <f>UPPER(IF(AND(TimeSpend[[#This Row],[Personnel number]]&lt;&gt;"",TimeSpend[[#This Row],[Date]]&lt;&gt;""),TimeSpend[[#This Row],[Personnel number]],""))</f>
        <v>#VALUE!</v>
      </c>
      <c r="B4324" s="85" t="e">
        <f>IF(AND(TimeSpend[[#This Row],[Personnel number]]&lt;&gt;"",TimeSpend[[#This Row],[Date]]&lt;&gt;""),TEXT(TimeSpend[[#This Row],[Date]],"[$-409]yyyyMMdd"),"")</f>
        <v>#VALUE!</v>
      </c>
      <c r="C4324" s="33" t="e">
        <f>IF(AND(TimeSpend[[#This Row],[Personnel number]]&lt;&gt;"",TimeSpend[[#This Row],[Date]]&lt;&gt;""),SUBSTITUTE(TimeSpend[[#This Row],[Hours]],",","."),"")</f>
        <v>#VALUE!</v>
      </c>
      <c r="D4324" t="e">
        <f>IF(AND(TimeSpend[[#This Row],[Personnel number]]&lt;&gt;"",TimeSpend[[#This Row],[Date]]&lt;&gt;""),TimeSpend[[#This Row],[Network]],"")</f>
        <v>#VALUE!</v>
      </c>
      <c r="E4324" t="e">
        <f>IF(AND(TimeSpend[[#This Row],[Personnel number]]&lt;&gt;"",TimeSpend[[#This Row],[Date]]&lt;&gt;""),TimeSpend[[#This Row],[Network Description]],"")</f>
        <v>#VALUE!</v>
      </c>
      <c r="F4324" t="e">
        <f>IF(AND(TimeSpend[[#This Row],[Personnel number]]&lt;&gt;"",TimeSpend[[#This Row],[Date]]&lt;&gt;""),TimeSpend[[#This Row],[Activity]],"")</f>
        <v>#VALUE!</v>
      </c>
      <c r="G4324" t="e">
        <f>IF(AND(TimeSpend[[#This Row],[Personnel number]]&lt;&gt;"",TimeSpend[[#This Row],[Date]]&lt;&gt;""),TimeSpend[[#This Row],[Activity description]],"")</f>
        <v>#VALUE!</v>
      </c>
      <c r="H4324" s="36" t="e">
        <f>IF(AND(TimeSpend[[#This Row],[Personnel number]]&lt;&gt;"",TimeSpend[[#This Row],[Date]]&lt;&gt;""),TimeSpend[[#This Row],[Start Time]],"")</f>
        <v>#VALUE!</v>
      </c>
      <c r="I4324" s="36" t="e">
        <f>IF(AND(TimeSpend[[#This Row],[Personnel number]]&lt;&gt;"",TimeSpend[[#This Row],[Date]]&lt;&gt;""),TimeSpend[[#This Row],[End Time]],"")</f>
        <v>#VALUE!</v>
      </c>
      <c r="J4324" t="e">
        <f>IF(AND(TimeSpend[[#This Row],[Personnel number]]&lt;&gt;"",TimeSpend[[#This Row],[Date]]&lt;&gt;""),TimeSpend[[#This Row],[Location]],"")</f>
        <v>#VALUE!</v>
      </c>
      <c r="K4324" t="e">
        <f>IF(AND(TimeSpend[[#This Row],[Personnel number]]&lt;&gt;"",TimeSpend[[#This Row],[Date]]&lt;&gt;""),TimeSpend[[#This Row],[Task]],"")</f>
        <v>#VALUE!</v>
      </c>
      <c r="L4324" t="e">
        <f>IF(AND(TimeSpend[[#This Row],[Personnel number]]&lt;&gt;"",TimeSpend[[#This Row],[Date]]&lt;&gt;""),Utilization!$J$2,"")</f>
        <v>#VALUE!</v>
      </c>
      <c r="M4324" t="e">
        <f>IF(AND(TimeSpend[[#This Row],[Personnel number]]&lt;&gt;"",TimeSpend[[#This Row],[Date]]&lt;&gt;""),TimeSpend[[#This Row],[Employee Name]],"")</f>
        <v>#VALUE!</v>
      </c>
      <c r="N4324" t="e">
        <f t="shared" si="134"/>
        <v>#VALUE!</v>
      </c>
      <c r="O4324" t="e">
        <f t="shared" si="135"/>
        <v>#VALUE!</v>
      </c>
      <c r="P4324" t="e">
        <f>IF(D4324&lt;&gt;"",VLOOKUP(D4324,Projects!B:C,2,0),"")</f>
        <v>#VALUE!</v>
      </c>
    </row>
    <row r="4325" spans="1:16" x14ac:dyDescent="0.25">
      <c r="A4325" t="e">
        <f>UPPER(IF(AND(TimeSpend[[#This Row],[Personnel number]]&lt;&gt;"",TimeSpend[[#This Row],[Date]]&lt;&gt;""),TimeSpend[[#This Row],[Personnel number]],""))</f>
        <v>#VALUE!</v>
      </c>
      <c r="B4325" s="85" t="e">
        <f>IF(AND(TimeSpend[[#This Row],[Personnel number]]&lt;&gt;"",TimeSpend[[#This Row],[Date]]&lt;&gt;""),TEXT(TimeSpend[[#This Row],[Date]],"[$-409]yyyyMMdd"),"")</f>
        <v>#VALUE!</v>
      </c>
      <c r="C4325" s="33" t="e">
        <f>IF(AND(TimeSpend[[#This Row],[Personnel number]]&lt;&gt;"",TimeSpend[[#This Row],[Date]]&lt;&gt;""),SUBSTITUTE(TimeSpend[[#This Row],[Hours]],",","."),"")</f>
        <v>#VALUE!</v>
      </c>
      <c r="D4325" t="e">
        <f>IF(AND(TimeSpend[[#This Row],[Personnel number]]&lt;&gt;"",TimeSpend[[#This Row],[Date]]&lt;&gt;""),TimeSpend[[#This Row],[Network]],"")</f>
        <v>#VALUE!</v>
      </c>
      <c r="E4325" t="e">
        <f>IF(AND(TimeSpend[[#This Row],[Personnel number]]&lt;&gt;"",TimeSpend[[#This Row],[Date]]&lt;&gt;""),TimeSpend[[#This Row],[Network Description]],"")</f>
        <v>#VALUE!</v>
      </c>
      <c r="F4325" t="e">
        <f>IF(AND(TimeSpend[[#This Row],[Personnel number]]&lt;&gt;"",TimeSpend[[#This Row],[Date]]&lt;&gt;""),TimeSpend[[#This Row],[Activity]],"")</f>
        <v>#VALUE!</v>
      </c>
      <c r="G4325" t="e">
        <f>IF(AND(TimeSpend[[#This Row],[Personnel number]]&lt;&gt;"",TimeSpend[[#This Row],[Date]]&lt;&gt;""),TimeSpend[[#This Row],[Activity description]],"")</f>
        <v>#VALUE!</v>
      </c>
      <c r="H4325" s="36" t="e">
        <f>IF(AND(TimeSpend[[#This Row],[Personnel number]]&lt;&gt;"",TimeSpend[[#This Row],[Date]]&lt;&gt;""),TimeSpend[[#This Row],[Start Time]],"")</f>
        <v>#VALUE!</v>
      </c>
      <c r="I4325" s="36" t="e">
        <f>IF(AND(TimeSpend[[#This Row],[Personnel number]]&lt;&gt;"",TimeSpend[[#This Row],[Date]]&lt;&gt;""),TimeSpend[[#This Row],[End Time]],"")</f>
        <v>#VALUE!</v>
      </c>
      <c r="J4325" t="e">
        <f>IF(AND(TimeSpend[[#This Row],[Personnel number]]&lt;&gt;"",TimeSpend[[#This Row],[Date]]&lt;&gt;""),TimeSpend[[#This Row],[Location]],"")</f>
        <v>#VALUE!</v>
      </c>
      <c r="K4325" t="e">
        <f>IF(AND(TimeSpend[[#This Row],[Personnel number]]&lt;&gt;"",TimeSpend[[#This Row],[Date]]&lt;&gt;""),TimeSpend[[#This Row],[Task]],"")</f>
        <v>#VALUE!</v>
      </c>
      <c r="L4325" t="e">
        <f>IF(AND(TimeSpend[[#This Row],[Personnel number]]&lt;&gt;"",TimeSpend[[#This Row],[Date]]&lt;&gt;""),Utilization!$J$2,"")</f>
        <v>#VALUE!</v>
      </c>
      <c r="M4325" t="e">
        <f>IF(AND(TimeSpend[[#This Row],[Personnel number]]&lt;&gt;"",TimeSpend[[#This Row],[Date]]&lt;&gt;""),TimeSpend[[#This Row],[Employee Name]],"")</f>
        <v>#VALUE!</v>
      </c>
      <c r="N4325" t="e">
        <f t="shared" si="134"/>
        <v>#VALUE!</v>
      </c>
      <c r="O4325" t="e">
        <f t="shared" si="135"/>
        <v>#VALUE!</v>
      </c>
      <c r="P4325" t="e">
        <f>IF(D4325&lt;&gt;"",VLOOKUP(D4325,Projects!B:C,2,0),"")</f>
        <v>#VALUE!</v>
      </c>
    </row>
    <row r="4326" spans="1:16" x14ac:dyDescent="0.25">
      <c r="A4326" t="e">
        <f>UPPER(IF(AND(TimeSpend[[#This Row],[Personnel number]]&lt;&gt;"",TimeSpend[[#This Row],[Date]]&lt;&gt;""),TimeSpend[[#This Row],[Personnel number]],""))</f>
        <v>#VALUE!</v>
      </c>
      <c r="B4326" s="85" t="e">
        <f>IF(AND(TimeSpend[[#This Row],[Personnel number]]&lt;&gt;"",TimeSpend[[#This Row],[Date]]&lt;&gt;""),TEXT(TimeSpend[[#This Row],[Date]],"[$-409]yyyyMMdd"),"")</f>
        <v>#VALUE!</v>
      </c>
      <c r="C4326" s="33" t="e">
        <f>IF(AND(TimeSpend[[#This Row],[Personnel number]]&lt;&gt;"",TimeSpend[[#This Row],[Date]]&lt;&gt;""),SUBSTITUTE(TimeSpend[[#This Row],[Hours]],",","."),"")</f>
        <v>#VALUE!</v>
      </c>
      <c r="D4326" t="e">
        <f>IF(AND(TimeSpend[[#This Row],[Personnel number]]&lt;&gt;"",TimeSpend[[#This Row],[Date]]&lt;&gt;""),TimeSpend[[#This Row],[Network]],"")</f>
        <v>#VALUE!</v>
      </c>
      <c r="E4326" t="e">
        <f>IF(AND(TimeSpend[[#This Row],[Personnel number]]&lt;&gt;"",TimeSpend[[#This Row],[Date]]&lt;&gt;""),TimeSpend[[#This Row],[Network Description]],"")</f>
        <v>#VALUE!</v>
      </c>
      <c r="F4326" t="e">
        <f>IF(AND(TimeSpend[[#This Row],[Personnel number]]&lt;&gt;"",TimeSpend[[#This Row],[Date]]&lt;&gt;""),TimeSpend[[#This Row],[Activity]],"")</f>
        <v>#VALUE!</v>
      </c>
      <c r="G4326" t="e">
        <f>IF(AND(TimeSpend[[#This Row],[Personnel number]]&lt;&gt;"",TimeSpend[[#This Row],[Date]]&lt;&gt;""),TimeSpend[[#This Row],[Activity description]],"")</f>
        <v>#VALUE!</v>
      </c>
      <c r="H4326" s="36" t="e">
        <f>IF(AND(TimeSpend[[#This Row],[Personnel number]]&lt;&gt;"",TimeSpend[[#This Row],[Date]]&lt;&gt;""),TimeSpend[[#This Row],[Start Time]],"")</f>
        <v>#VALUE!</v>
      </c>
      <c r="I4326" s="36" t="e">
        <f>IF(AND(TimeSpend[[#This Row],[Personnel number]]&lt;&gt;"",TimeSpend[[#This Row],[Date]]&lt;&gt;""),TimeSpend[[#This Row],[End Time]],"")</f>
        <v>#VALUE!</v>
      </c>
      <c r="J4326" t="e">
        <f>IF(AND(TimeSpend[[#This Row],[Personnel number]]&lt;&gt;"",TimeSpend[[#This Row],[Date]]&lt;&gt;""),TimeSpend[[#This Row],[Location]],"")</f>
        <v>#VALUE!</v>
      </c>
      <c r="K4326" t="e">
        <f>IF(AND(TimeSpend[[#This Row],[Personnel number]]&lt;&gt;"",TimeSpend[[#This Row],[Date]]&lt;&gt;""),TimeSpend[[#This Row],[Task]],"")</f>
        <v>#VALUE!</v>
      </c>
      <c r="L4326" t="e">
        <f>IF(AND(TimeSpend[[#This Row],[Personnel number]]&lt;&gt;"",TimeSpend[[#This Row],[Date]]&lt;&gt;""),Utilization!$J$2,"")</f>
        <v>#VALUE!</v>
      </c>
      <c r="M4326" t="e">
        <f>IF(AND(TimeSpend[[#This Row],[Personnel number]]&lt;&gt;"",TimeSpend[[#This Row],[Date]]&lt;&gt;""),TimeSpend[[#This Row],[Employee Name]],"")</f>
        <v>#VALUE!</v>
      </c>
      <c r="N4326" t="e">
        <f t="shared" si="134"/>
        <v>#VALUE!</v>
      </c>
      <c r="O4326" t="e">
        <f t="shared" si="135"/>
        <v>#VALUE!</v>
      </c>
      <c r="P4326" t="e">
        <f>IF(D4326&lt;&gt;"",VLOOKUP(D4326,Projects!B:C,2,0),"")</f>
        <v>#VALUE!</v>
      </c>
    </row>
    <row r="4327" spans="1:16" x14ac:dyDescent="0.25">
      <c r="A4327" t="e">
        <f>UPPER(IF(AND(TimeSpend[[#This Row],[Personnel number]]&lt;&gt;"",TimeSpend[[#This Row],[Date]]&lt;&gt;""),TimeSpend[[#This Row],[Personnel number]],""))</f>
        <v>#VALUE!</v>
      </c>
      <c r="B4327" s="85" t="e">
        <f>IF(AND(TimeSpend[[#This Row],[Personnel number]]&lt;&gt;"",TimeSpend[[#This Row],[Date]]&lt;&gt;""),TEXT(TimeSpend[[#This Row],[Date]],"[$-409]yyyyMMdd"),"")</f>
        <v>#VALUE!</v>
      </c>
      <c r="C4327" s="33" t="e">
        <f>IF(AND(TimeSpend[[#This Row],[Personnel number]]&lt;&gt;"",TimeSpend[[#This Row],[Date]]&lt;&gt;""),SUBSTITUTE(TimeSpend[[#This Row],[Hours]],",","."),"")</f>
        <v>#VALUE!</v>
      </c>
      <c r="D4327" t="e">
        <f>IF(AND(TimeSpend[[#This Row],[Personnel number]]&lt;&gt;"",TimeSpend[[#This Row],[Date]]&lt;&gt;""),TimeSpend[[#This Row],[Network]],"")</f>
        <v>#VALUE!</v>
      </c>
      <c r="E4327" t="e">
        <f>IF(AND(TimeSpend[[#This Row],[Personnel number]]&lt;&gt;"",TimeSpend[[#This Row],[Date]]&lt;&gt;""),TimeSpend[[#This Row],[Network Description]],"")</f>
        <v>#VALUE!</v>
      </c>
      <c r="F4327" t="e">
        <f>IF(AND(TimeSpend[[#This Row],[Personnel number]]&lt;&gt;"",TimeSpend[[#This Row],[Date]]&lt;&gt;""),TimeSpend[[#This Row],[Activity]],"")</f>
        <v>#VALUE!</v>
      </c>
      <c r="G4327" t="e">
        <f>IF(AND(TimeSpend[[#This Row],[Personnel number]]&lt;&gt;"",TimeSpend[[#This Row],[Date]]&lt;&gt;""),TimeSpend[[#This Row],[Activity description]],"")</f>
        <v>#VALUE!</v>
      </c>
      <c r="H4327" s="36" t="e">
        <f>IF(AND(TimeSpend[[#This Row],[Personnel number]]&lt;&gt;"",TimeSpend[[#This Row],[Date]]&lt;&gt;""),TimeSpend[[#This Row],[Start Time]],"")</f>
        <v>#VALUE!</v>
      </c>
      <c r="I4327" s="36" t="e">
        <f>IF(AND(TimeSpend[[#This Row],[Personnel number]]&lt;&gt;"",TimeSpend[[#This Row],[Date]]&lt;&gt;""),TimeSpend[[#This Row],[End Time]],"")</f>
        <v>#VALUE!</v>
      </c>
      <c r="J4327" t="e">
        <f>IF(AND(TimeSpend[[#This Row],[Personnel number]]&lt;&gt;"",TimeSpend[[#This Row],[Date]]&lt;&gt;""),TimeSpend[[#This Row],[Location]],"")</f>
        <v>#VALUE!</v>
      </c>
      <c r="K4327" t="e">
        <f>IF(AND(TimeSpend[[#This Row],[Personnel number]]&lt;&gt;"",TimeSpend[[#This Row],[Date]]&lt;&gt;""),TimeSpend[[#This Row],[Task]],"")</f>
        <v>#VALUE!</v>
      </c>
      <c r="L4327" t="e">
        <f>IF(AND(TimeSpend[[#This Row],[Personnel number]]&lt;&gt;"",TimeSpend[[#This Row],[Date]]&lt;&gt;""),Utilization!$J$2,"")</f>
        <v>#VALUE!</v>
      </c>
      <c r="M4327" t="e">
        <f>IF(AND(TimeSpend[[#This Row],[Personnel number]]&lt;&gt;"",TimeSpend[[#This Row],[Date]]&lt;&gt;""),TimeSpend[[#This Row],[Employee Name]],"")</f>
        <v>#VALUE!</v>
      </c>
      <c r="N4327" t="e">
        <f t="shared" si="134"/>
        <v>#VALUE!</v>
      </c>
      <c r="O4327" t="e">
        <f t="shared" si="135"/>
        <v>#VALUE!</v>
      </c>
      <c r="P4327" t="e">
        <f>IF(D4327&lt;&gt;"",VLOOKUP(D4327,Projects!B:C,2,0),"")</f>
        <v>#VALUE!</v>
      </c>
    </row>
    <row r="4328" spans="1:16" x14ac:dyDescent="0.25">
      <c r="A4328" t="e">
        <f>UPPER(IF(AND(TimeSpend[[#This Row],[Personnel number]]&lt;&gt;"",TimeSpend[[#This Row],[Date]]&lt;&gt;""),TimeSpend[[#This Row],[Personnel number]],""))</f>
        <v>#VALUE!</v>
      </c>
      <c r="B4328" s="85" t="e">
        <f>IF(AND(TimeSpend[[#This Row],[Personnel number]]&lt;&gt;"",TimeSpend[[#This Row],[Date]]&lt;&gt;""),TEXT(TimeSpend[[#This Row],[Date]],"[$-409]yyyyMMdd"),"")</f>
        <v>#VALUE!</v>
      </c>
      <c r="C4328" s="33" t="e">
        <f>IF(AND(TimeSpend[[#This Row],[Personnel number]]&lt;&gt;"",TimeSpend[[#This Row],[Date]]&lt;&gt;""),SUBSTITUTE(TimeSpend[[#This Row],[Hours]],",","."),"")</f>
        <v>#VALUE!</v>
      </c>
      <c r="D4328" t="e">
        <f>IF(AND(TimeSpend[[#This Row],[Personnel number]]&lt;&gt;"",TimeSpend[[#This Row],[Date]]&lt;&gt;""),TimeSpend[[#This Row],[Network]],"")</f>
        <v>#VALUE!</v>
      </c>
      <c r="E4328" t="e">
        <f>IF(AND(TimeSpend[[#This Row],[Personnel number]]&lt;&gt;"",TimeSpend[[#This Row],[Date]]&lt;&gt;""),TimeSpend[[#This Row],[Network Description]],"")</f>
        <v>#VALUE!</v>
      </c>
      <c r="F4328" t="e">
        <f>IF(AND(TimeSpend[[#This Row],[Personnel number]]&lt;&gt;"",TimeSpend[[#This Row],[Date]]&lt;&gt;""),TimeSpend[[#This Row],[Activity]],"")</f>
        <v>#VALUE!</v>
      </c>
      <c r="G4328" t="e">
        <f>IF(AND(TimeSpend[[#This Row],[Personnel number]]&lt;&gt;"",TimeSpend[[#This Row],[Date]]&lt;&gt;""),TimeSpend[[#This Row],[Activity description]],"")</f>
        <v>#VALUE!</v>
      </c>
      <c r="H4328" s="36" t="e">
        <f>IF(AND(TimeSpend[[#This Row],[Personnel number]]&lt;&gt;"",TimeSpend[[#This Row],[Date]]&lt;&gt;""),TimeSpend[[#This Row],[Start Time]],"")</f>
        <v>#VALUE!</v>
      </c>
      <c r="I4328" s="36" t="e">
        <f>IF(AND(TimeSpend[[#This Row],[Personnel number]]&lt;&gt;"",TimeSpend[[#This Row],[Date]]&lt;&gt;""),TimeSpend[[#This Row],[End Time]],"")</f>
        <v>#VALUE!</v>
      </c>
      <c r="J4328" t="e">
        <f>IF(AND(TimeSpend[[#This Row],[Personnel number]]&lt;&gt;"",TimeSpend[[#This Row],[Date]]&lt;&gt;""),TimeSpend[[#This Row],[Location]],"")</f>
        <v>#VALUE!</v>
      </c>
      <c r="K4328" t="e">
        <f>IF(AND(TimeSpend[[#This Row],[Personnel number]]&lt;&gt;"",TimeSpend[[#This Row],[Date]]&lt;&gt;""),TimeSpend[[#This Row],[Task]],"")</f>
        <v>#VALUE!</v>
      </c>
      <c r="L4328" t="e">
        <f>IF(AND(TimeSpend[[#This Row],[Personnel number]]&lt;&gt;"",TimeSpend[[#This Row],[Date]]&lt;&gt;""),Utilization!$J$2,"")</f>
        <v>#VALUE!</v>
      </c>
      <c r="M4328" t="e">
        <f>IF(AND(TimeSpend[[#This Row],[Personnel number]]&lt;&gt;"",TimeSpend[[#This Row],[Date]]&lt;&gt;""),TimeSpend[[#This Row],[Employee Name]],"")</f>
        <v>#VALUE!</v>
      </c>
      <c r="N4328" t="e">
        <f t="shared" si="134"/>
        <v>#VALUE!</v>
      </c>
      <c r="O4328" t="e">
        <f t="shared" si="135"/>
        <v>#VALUE!</v>
      </c>
      <c r="P4328" t="e">
        <f>IF(D4328&lt;&gt;"",VLOOKUP(D4328,Projects!B:C,2,0),"")</f>
        <v>#VALUE!</v>
      </c>
    </row>
    <row r="4329" spans="1:16" x14ac:dyDescent="0.25">
      <c r="A4329" t="e">
        <f>UPPER(IF(AND(TimeSpend[[#This Row],[Personnel number]]&lt;&gt;"",TimeSpend[[#This Row],[Date]]&lt;&gt;""),TimeSpend[[#This Row],[Personnel number]],""))</f>
        <v>#VALUE!</v>
      </c>
      <c r="B4329" s="85" t="e">
        <f>IF(AND(TimeSpend[[#This Row],[Personnel number]]&lt;&gt;"",TimeSpend[[#This Row],[Date]]&lt;&gt;""),TEXT(TimeSpend[[#This Row],[Date]],"[$-409]yyyyMMdd"),"")</f>
        <v>#VALUE!</v>
      </c>
      <c r="C4329" s="33" t="e">
        <f>IF(AND(TimeSpend[[#This Row],[Personnel number]]&lt;&gt;"",TimeSpend[[#This Row],[Date]]&lt;&gt;""),SUBSTITUTE(TimeSpend[[#This Row],[Hours]],",","."),"")</f>
        <v>#VALUE!</v>
      </c>
      <c r="D4329" t="e">
        <f>IF(AND(TimeSpend[[#This Row],[Personnel number]]&lt;&gt;"",TimeSpend[[#This Row],[Date]]&lt;&gt;""),TimeSpend[[#This Row],[Network]],"")</f>
        <v>#VALUE!</v>
      </c>
      <c r="E4329" t="e">
        <f>IF(AND(TimeSpend[[#This Row],[Personnel number]]&lt;&gt;"",TimeSpend[[#This Row],[Date]]&lt;&gt;""),TimeSpend[[#This Row],[Network Description]],"")</f>
        <v>#VALUE!</v>
      </c>
      <c r="F4329" t="e">
        <f>IF(AND(TimeSpend[[#This Row],[Personnel number]]&lt;&gt;"",TimeSpend[[#This Row],[Date]]&lt;&gt;""),TimeSpend[[#This Row],[Activity]],"")</f>
        <v>#VALUE!</v>
      </c>
      <c r="G4329" t="e">
        <f>IF(AND(TimeSpend[[#This Row],[Personnel number]]&lt;&gt;"",TimeSpend[[#This Row],[Date]]&lt;&gt;""),TimeSpend[[#This Row],[Activity description]],"")</f>
        <v>#VALUE!</v>
      </c>
      <c r="H4329" s="36" t="e">
        <f>IF(AND(TimeSpend[[#This Row],[Personnel number]]&lt;&gt;"",TimeSpend[[#This Row],[Date]]&lt;&gt;""),TimeSpend[[#This Row],[Start Time]],"")</f>
        <v>#VALUE!</v>
      </c>
      <c r="I4329" s="36" t="e">
        <f>IF(AND(TimeSpend[[#This Row],[Personnel number]]&lt;&gt;"",TimeSpend[[#This Row],[Date]]&lt;&gt;""),TimeSpend[[#This Row],[End Time]],"")</f>
        <v>#VALUE!</v>
      </c>
      <c r="J4329" t="e">
        <f>IF(AND(TimeSpend[[#This Row],[Personnel number]]&lt;&gt;"",TimeSpend[[#This Row],[Date]]&lt;&gt;""),TimeSpend[[#This Row],[Location]],"")</f>
        <v>#VALUE!</v>
      </c>
      <c r="K4329" t="e">
        <f>IF(AND(TimeSpend[[#This Row],[Personnel number]]&lt;&gt;"",TimeSpend[[#This Row],[Date]]&lt;&gt;""),TimeSpend[[#This Row],[Task]],"")</f>
        <v>#VALUE!</v>
      </c>
      <c r="L4329" t="e">
        <f>IF(AND(TimeSpend[[#This Row],[Personnel number]]&lt;&gt;"",TimeSpend[[#This Row],[Date]]&lt;&gt;""),Utilization!$J$2,"")</f>
        <v>#VALUE!</v>
      </c>
      <c r="M4329" t="e">
        <f>IF(AND(TimeSpend[[#This Row],[Personnel number]]&lt;&gt;"",TimeSpend[[#This Row],[Date]]&lt;&gt;""),TimeSpend[[#This Row],[Employee Name]],"")</f>
        <v>#VALUE!</v>
      </c>
      <c r="N4329" t="e">
        <f t="shared" si="134"/>
        <v>#VALUE!</v>
      </c>
      <c r="O4329" t="e">
        <f t="shared" si="135"/>
        <v>#VALUE!</v>
      </c>
      <c r="P4329" t="e">
        <f>IF(D4329&lt;&gt;"",VLOOKUP(D4329,Projects!B:C,2,0),"")</f>
        <v>#VALUE!</v>
      </c>
    </row>
    <row r="4330" spans="1:16" x14ac:dyDescent="0.25">
      <c r="A4330" t="e">
        <f>UPPER(IF(AND(TimeSpend[[#This Row],[Personnel number]]&lt;&gt;"",TimeSpend[[#This Row],[Date]]&lt;&gt;""),TimeSpend[[#This Row],[Personnel number]],""))</f>
        <v>#VALUE!</v>
      </c>
      <c r="B4330" s="85" t="e">
        <f>IF(AND(TimeSpend[[#This Row],[Personnel number]]&lt;&gt;"",TimeSpend[[#This Row],[Date]]&lt;&gt;""),TEXT(TimeSpend[[#This Row],[Date]],"[$-409]yyyyMMdd"),"")</f>
        <v>#VALUE!</v>
      </c>
      <c r="C4330" s="33" t="e">
        <f>IF(AND(TimeSpend[[#This Row],[Personnel number]]&lt;&gt;"",TimeSpend[[#This Row],[Date]]&lt;&gt;""),SUBSTITUTE(TimeSpend[[#This Row],[Hours]],",","."),"")</f>
        <v>#VALUE!</v>
      </c>
      <c r="D4330" t="e">
        <f>IF(AND(TimeSpend[[#This Row],[Personnel number]]&lt;&gt;"",TimeSpend[[#This Row],[Date]]&lt;&gt;""),TimeSpend[[#This Row],[Network]],"")</f>
        <v>#VALUE!</v>
      </c>
      <c r="E4330" t="e">
        <f>IF(AND(TimeSpend[[#This Row],[Personnel number]]&lt;&gt;"",TimeSpend[[#This Row],[Date]]&lt;&gt;""),TimeSpend[[#This Row],[Network Description]],"")</f>
        <v>#VALUE!</v>
      </c>
      <c r="F4330" t="e">
        <f>IF(AND(TimeSpend[[#This Row],[Personnel number]]&lt;&gt;"",TimeSpend[[#This Row],[Date]]&lt;&gt;""),TimeSpend[[#This Row],[Activity]],"")</f>
        <v>#VALUE!</v>
      </c>
      <c r="G4330" t="e">
        <f>IF(AND(TimeSpend[[#This Row],[Personnel number]]&lt;&gt;"",TimeSpend[[#This Row],[Date]]&lt;&gt;""),TimeSpend[[#This Row],[Activity description]],"")</f>
        <v>#VALUE!</v>
      </c>
      <c r="H4330" s="36" t="e">
        <f>IF(AND(TimeSpend[[#This Row],[Personnel number]]&lt;&gt;"",TimeSpend[[#This Row],[Date]]&lt;&gt;""),TimeSpend[[#This Row],[Start Time]],"")</f>
        <v>#VALUE!</v>
      </c>
      <c r="I4330" s="36" t="e">
        <f>IF(AND(TimeSpend[[#This Row],[Personnel number]]&lt;&gt;"",TimeSpend[[#This Row],[Date]]&lt;&gt;""),TimeSpend[[#This Row],[End Time]],"")</f>
        <v>#VALUE!</v>
      </c>
      <c r="J4330" t="e">
        <f>IF(AND(TimeSpend[[#This Row],[Personnel number]]&lt;&gt;"",TimeSpend[[#This Row],[Date]]&lt;&gt;""),TimeSpend[[#This Row],[Location]],"")</f>
        <v>#VALUE!</v>
      </c>
      <c r="K4330" t="e">
        <f>IF(AND(TimeSpend[[#This Row],[Personnel number]]&lt;&gt;"",TimeSpend[[#This Row],[Date]]&lt;&gt;""),TimeSpend[[#This Row],[Task]],"")</f>
        <v>#VALUE!</v>
      </c>
      <c r="L4330" t="e">
        <f>IF(AND(TimeSpend[[#This Row],[Personnel number]]&lt;&gt;"",TimeSpend[[#This Row],[Date]]&lt;&gt;""),Utilization!$J$2,"")</f>
        <v>#VALUE!</v>
      </c>
      <c r="M4330" t="e">
        <f>IF(AND(TimeSpend[[#This Row],[Personnel number]]&lt;&gt;"",TimeSpend[[#This Row],[Date]]&lt;&gt;""),TimeSpend[[#This Row],[Employee Name]],"")</f>
        <v>#VALUE!</v>
      </c>
      <c r="N4330" t="e">
        <f t="shared" si="134"/>
        <v>#VALUE!</v>
      </c>
      <c r="O4330" t="e">
        <f t="shared" si="135"/>
        <v>#VALUE!</v>
      </c>
      <c r="P4330" t="e">
        <f>IF(D4330&lt;&gt;"",VLOOKUP(D4330,Projects!B:C,2,0),"")</f>
        <v>#VALUE!</v>
      </c>
    </row>
    <row r="4331" spans="1:16" x14ac:dyDescent="0.25">
      <c r="A4331" t="e">
        <f>UPPER(IF(AND(TimeSpend[[#This Row],[Personnel number]]&lt;&gt;"",TimeSpend[[#This Row],[Date]]&lt;&gt;""),TimeSpend[[#This Row],[Personnel number]],""))</f>
        <v>#VALUE!</v>
      </c>
      <c r="B4331" s="85" t="e">
        <f>IF(AND(TimeSpend[[#This Row],[Personnel number]]&lt;&gt;"",TimeSpend[[#This Row],[Date]]&lt;&gt;""),TEXT(TimeSpend[[#This Row],[Date]],"[$-409]yyyyMMdd"),"")</f>
        <v>#VALUE!</v>
      </c>
      <c r="C4331" s="33" t="e">
        <f>IF(AND(TimeSpend[[#This Row],[Personnel number]]&lt;&gt;"",TimeSpend[[#This Row],[Date]]&lt;&gt;""),SUBSTITUTE(TimeSpend[[#This Row],[Hours]],",","."),"")</f>
        <v>#VALUE!</v>
      </c>
      <c r="D4331" t="e">
        <f>IF(AND(TimeSpend[[#This Row],[Personnel number]]&lt;&gt;"",TimeSpend[[#This Row],[Date]]&lt;&gt;""),TimeSpend[[#This Row],[Network]],"")</f>
        <v>#VALUE!</v>
      </c>
      <c r="E4331" t="e">
        <f>IF(AND(TimeSpend[[#This Row],[Personnel number]]&lt;&gt;"",TimeSpend[[#This Row],[Date]]&lt;&gt;""),TimeSpend[[#This Row],[Network Description]],"")</f>
        <v>#VALUE!</v>
      </c>
      <c r="F4331" t="e">
        <f>IF(AND(TimeSpend[[#This Row],[Personnel number]]&lt;&gt;"",TimeSpend[[#This Row],[Date]]&lt;&gt;""),TimeSpend[[#This Row],[Activity]],"")</f>
        <v>#VALUE!</v>
      </c>
      <c r="G4331" t="e">
        <f>IF(AND(TimeSpend[[#This Row],[Personnel number]]&lt;&gt;"",TimeSpend[[#This Row],[Date]]&lt;&gt;""),TimeSpend[[#This Row],[Activity description]],"")</f>
        <v>#VALUE!</v>
      </c>
      <c r="H4331" s="36" t="e">
        <f>IF(AND(TimeSpend[[#This Row],[Personnel number]]&lt;&gt;"",TimeSpend[[#This Row],[Date]]&lt;&gt;""),TimeSpend[[#This Row],[Start Time]],"")</f>
        <v>#VALUE!</v>
      </c>
      <c r="I4331" s="36" t="e">
        <f>IF(AND(TimeSpend[[#This Row],[Personnel number]]&lt;&gt;"",TimeSpend[[#This Row],[Date]]&lt;&gt;""),TimeSpend[[#This Row],[End Time]],"")</f>
        <v>#VALUE!</v>
      </c>
      <c r="J4331" t="e">
        <f>IF(AND(TimeSpend[[#This Row],[Personnel number]]&lt;&gt;"",TimeSpend[[#This Row],[Date]]&lt;&gt;""),TimeSpend[[#This Row],[Location]],"")</f>
        <v>#VALUE!</v>
      </c>
      <c r="K4331" t="e">
        <f>IF(AND(TimeSpend[[#This Row],[Personnel number]]&lt;&gt;"",TimeSpend[[#This Row],[Date]]&lt;&gt;""),TimeSpend[[#This Row],[Task]],"")</f>
        <v>#VALUE!</v>
      </c>
      <c r="L4331" t="e">
        <f>IF(AND(TimeSpend[[#This Row],[Personnel number]]&lt;&gt;"",TimeSpend[[#This Row],[Date]]&lt;&gt;""),Utilization!$J$2,"")</f>
        <v>#VALUE!</v>
      </c>
      <c r="M4331" t="e">
        <f>IF(AND(TimeSpend[[#This Row],[Personnel number]]&lt;&gt;"",TimeSpend[[#This Row],[Date]]&lt;&gt;""),TimeSpend[[#This Row],[Employee Name]],"")</f>
        <v>#VALUE!</v>
      </c>
      <c r="N4331" t="e">
        <f t="shared" si="134"/>
        <v>#VALUE!</v>
      </c>
      <c r="O4331" t="e">
        <f t="shared" si="135"/>
        <v>#VALUE!</v>
      </c>
      <c r="P4331" t="e">
        <f>IF(D4331&lt;&gt;"",VLOOKUP(D4331,Projects!B:C,2,0),"")</f>
        <v>#VALUE!</v>
      </c>
    </row>
    <row r="4332" spans="1:16" x14ac:dyDescent="0.25">
      <c r="A4332" t="e">
        <f>UPPER(IF(AND(TimeSpend[[#This Row],[Personnel number]]&lt;&gt;"",TimeSpend[[#This Row],[Date]]&lt;&gt;""),TimeSpend[[#This Row],[Personnel number]],""))</f>
        <v>#VALUE!</v>
      </c>
      <c r="B4332" s="85" t="e">
        <f>IF(AND(TimeSpend[[#This Row],[Personnel number]]&lt;&gt;"",TimeSpend[[#This Row],[Date]]&lt;&gt;""),TEXT(TimeSpend[[#This Row],[Date]],"[$-409]yyyyMMdd"),"")</f>
        <v>#VALUE!</v>
      </c>
      <c r="C4332" s="33" t="e">
        <f>IF(AND(TimeSpend[[#This Row],[Personnel number]]&lt;&gt;"",TimeSpend[[#This Row],[Date]]&lt;&gt;""),SUBSTITUTE(TimeSpend[[#This Row],[Hours]],",","."),"")</f>
        <v>#VALUE!</v>
      </c>
      <c r="D4332" t="e">
        <f>IF(AND(TimeSpend[[#This Row],[Personnel number]]&lt;&gt;"",TimeSpend[[#This Row],[Date]]&lt;&gt;""),TimeSpend[[#This Row],[Network]],"")</f>
        <v>#VALUE!</v>
      </c>
      <c r="E4332" t="e">
        <f>IF(AND(TimeSpend[[#This Row],[Personnel number]]&lt;&gt;"",TimeSpend[[#This Row],[Date]]&lt;&gt;""),TimeSpend[[#This Row],[Network Description]],"")</f>
        <v>#VALUE!</v>
      </c>
      <c r="F4332" t="e">
        <f>IF(AND(TimeSpend[[#This Row],[Personnel number]]&lt;&gt;"",TimeSpend[[#This Row],[Date]]&lt;&gt;""),TimeSpend[[#This Row],[Activity]],"")</f>
        <v>#VALUE!</v>
      </c>
      <c r="G4332" t="e">
        <f>IF(AND(TimeSpend[[#This Row],[Personnel number]]&lt;&gt;"",TimeSpend[[#This Row],[Date]]&lt;&gt;""),TimeSpend[[#This Row],[Activity description]],"")</f>
        <v>#VALUE!</v>
      </c>
      <c r="H4332" s="36" t="e">
        <f>IF(AND(TimeSpend[[#This Row],[Personnel number]]&lt;&gt;"",TimeSpend[[#This Row],[Date]]&lt;&gt;""),TimeSpend[[#This Row],[Start Time]],"")</f>
        <v>#VALUE!</v>
      </c>
      <c r="I4332" s="36" t="e">
        <f>IF(AND(TimeSpend[[#This Row],[Personnel number]]&lt;&gt;"",TimeSpend[[#This Row],[Date]]&lt;&gt;""),TimeSpend[[#This Row],[End Time]],"")</f>
        <v>#VALUE!</v>
      </c>
      <c r="J4332" t="e">
        <f>IF(AND(TimeSpend[[#This Row],[Personnel number]]&lt;&gt;"",TimeSpend[[#This Row],[Date]]&lt;&gt;""),TimeSpend[[#This Row],[Location]],"")</f>
        <v>#VALUE!</v>
      </c>
      <c r="K4332" t="e">
        <f>IF(AND(TimeSpend[[#This Row],[Personnel number]]&lt;&gt;"",TimeSpend[[#This Row],[Date]]&lt;&gt;""),TimeSpend[[#This Row],[Task]],"")</f>
        <v>#VALUE!</v>
      </c>
      <c r="L4332" t="e">
        <f>IF(AND(TimeSpend[[#This Row],[Personnel number]]&lt;&gt;"",TimeSpend[[#This Row],[Date]]&lt;&gt;""),Utilization!$J$2,"")</f>
        <v>#VALUE!</v>
      </c>
      <c r="M4332" t="e">
        <f>IF(AND(TimeSpend[[#This Row],[Personnel number]]&lt;&gt;"",TimeSpend[[#This Row],[Date]]&lt;&gt;""),TimeSpend[[#This Row],[Employee Name]],"")</f>
        <v>#VALUE!</v>
      </c>
      <c r="N4332" t="e">
        <f t="shared" si="134"/>
        <v>#VALUE!</v>
      </c>
      <c r="O4332" t="e">
        <f t="shared" si="135"/>
        <v>#VALUE!</v>
      </c>
      <c r="P4332" t="e">
        <f>IF(D4332&lt;&gt;"",VLOOKUP(D4332,Projects!B:C,2,0),"")</f>
        <v>#VALUE!</v>
      </c>
    </row>
    <row r="4333" spans="1:16" x14ac:dyDescent="0.25">
      <c r="A4333" t="e">
        <f>UPPER(IF(AND(TimeSpend[[#This Row],[Personnel number]]&lt;&gt;"",TimeSpend[[#This Row],[Date]]&lt;&gt;""),TimeSpend[[#This Row],[Personnel number]],""))</f>
        <v>#VALUE!</v>
      </c>
      <c r="B4333" s="85" t="e">
        <f>IF(AND(TimeSpend[[#This Row],[Personnel number]]&lt;&gt;"",TimeSpend[[#This Row],[Date]]&lt;&gt;""),TEXT(TimeSpend[[#This Row],[Date]],"[$-409]yyyyMMdd"),"")</f>
        <v>#VALUE!</v>
      </c>
      <c r="C4333" s="33" t="e">
        <f>IF(AND(TimeSpend[[#This Row],[Personnel number]]&lt;&gt;"",TimeSpend[[#This Row],[Date]]&lt;&gt;""),SUBSTITUTE(TimeSpend[[#This Row],[Hours]],",","."),"")</f>
        <v>#VALUE!</v>
      </c>
      <c r="D4333" t="e">
        <f>IF(AND(TimeSpend[[#This Row],[Personnel number]]&lt;&gt;"",TimeSpend[[#This Row],[Date]]&lt;&gt;""),TimeSpend[[#This Row],[Network]],"")</f>
        <v>#VALUE!</v>
      </c>
      <c r="E4333" t="e">
        <f>IF(AND(TimeSpend[[#This Row],[Personnel number]]&lt;&gt;"",TimeSpend[[#This Row],[Date]]&lt;&gt;""),TimeSpend[[#This Row],[Network Description]],"")</f>
        <v>#VALUE!</v>
      </c>
      <c r="F4333" t="e">
        <f>IF(AND(TimeSpend[[#This Row],[Personnel number]]&lt;&gt;"",TimeSpend[[#This Row],[Date]]&lt;&gt;""),TimeSpend[[#This Row],[Activity]],"")</f>
        <v>#VALUE!</v>
      </c>
      <c r="G4333" t="e">
        <f>IF(AND(TimeSpend[[#This Row],[Personnel number]]&lt;&gt;"",TimeSpend[[#This Row],[Date]]&lt;&gt;""),TimeSpend[[#This Row],[Activity description]],"")</f>
        <v>#VALUE!</v>
      </c>
      <c r="H4333" s="36" t="e">
        <f>IF(AND(TimeSpend[[#This Row],[Personnel number]]&lt;&gt;"",TimeSpend[[#This Row],[Date]]&lt;&gt;""),TimeSpend[[#This Row],[Start Time]],"")</f>
        <v>#VALUE!</v>
      </c>
      <c r="I4333" s="36" t="e">
        <f>IF(AND(TimeSpend[[#This Row],[Personnel number]]&lt;&gt;"",TimeSpend[[#This Row],[Date]]&lt;&gt;""),TimeSpend[[#This Row],[End Time]],"")</f>
        <v>#VALUE!</v>
      </c>
      <c r="J4333" t="e">
        <f>IF(AND(TimeSpend[[#This Row],[Personnel number]]&lt;&gt;"",TimeSpend[[#This Row],[Date]]&lt;&gt;""),TimeSpend[[#This Row],[Location]],"")</f>
        <v>#VALUE!</v>
      </c>
      <c r="K4333" t="e">
        <f>IF(AND(TimeSpend[[#This Row],[Personnel number]]&lt;&gt;"",TimeSpend[[#This Row],[Date]]&lt;&gt;""),TimeSpend[[#This Row],[Task]],"")</f>
        <v>#VALUE!</v>
      </c>
      <c r="L4333" t="e">
        <f>IF(AND(TimeSpend[[#This Row],[Personnel number]]&lt;&gt;"",TimeSpend[[#This Row],[Date]]&lt;&gt;""),Utilization!$J$2,"")</f>
        <v>#VALUE!</v>
      </c>
      <c r="M4333" t="e">
        <f>IF(AND(TimeSpend[[#This Row],[Personnel number]]&lt;&gt;"",TimeSpend[[#This Row],[Date]]&lt;&gt;""),TimeSpend[[#This Row],[Employee Name]],"")</f>
        <v>#VALUE!</v>
      </c>
      <c r="N4333" t="e">
        <f t="shared" si="134"/>
        <v>#VALUE!</v>
      </c>
      <c r="O4333" t="e">
        <f t="shared" si="135"/>
        <v>#VALUE!</v>
      </c>
      <c r="P4333" t="e">
        <f>IF(D4333&lt;&gt;"",VLOOKUP(D4333,Projects!B:C,2,0),"")</f>
        <v>#VALUE!</v>
      </c>
    </row>
    <row r="4334" spans="1:16" x14ac:dyDescent="0.25">
      <c r="A4334" t="e">
        <f>UPPER(IF(AND(TimeSpend[[#This Row],[Personnel number]]&lt;&gt;"",TimeSpend[[#This Row],[Date]]&lt;&gt;""),TimeSpend[[#This Row],[Personnel number]],""))</f>
        <v>#VALUE!</v>
      </c>
      <c r="B4334" s="85" t="e">
        <f>IF(AND(TimeSpend[[#This Row],[Personnel number]]&lt;&gt;"",TimeSpend[[#This Row],[Date]]&lt;&gt;""),TEXT(TimeSpend[[#This Row],[Date]],"[$-409]yyyyMMdd"),"")</f>
        <v>#VALUE!</v>
      </c>
      <c r="C4334" s="33" t="e">
        <f>IF(AND(TimeSpend[[#This Row],[Personnel number]]&lt;&gt;"",TimeSpend[[#This Row],[Date]]&lt;&gt;""),SUBSTITUTE(TimeSpend[[#This Row],[Hours]],",","."),"")</f>
        <v>#VALUE!</v>
      </c>
      <c r="D4334" t="e">
        <f>IF(AND(TimeSpend[[#This Row],[Personnel number]]&lt;&gt;"",TimeSpend[[#This Row],[Date]]&lt;&gt;""),TimeSpend[[#This Row],[Network]],"")</f>
        <v>#VALUE!</v>
      </c>
      <c r="E4334" t="e">
        <f>IF(AND(TimeSpend[[#This Row],[Personnel number]]&lt;&gt;"",TimeSpend[[#This Row],[Date]]&lt;&gt;""),TimeSpend[[#This Row],[Network Description]],"")</f>
        <v>#VALUE!</v>
      </c>
      <c r="F4334" t="e">
        <f>IF(AND(TimeSpend[[#This Row],[Personnel number]]&lt;&gt;"",TimeSpend[[#This Row],[Date]]&lt;&gt;""),TimeSpend[[#This Row],[Activity]],"")</f>
        <v>#VALUE!</v>
      </c>
      <c r="G4334" t="e">
        <f>IF(AND(TimeSpend[[#This Row],[Personnel number]]&lt;&gt;"",TimeSpend[[#This Row],[Date]]&lt;&gt;""),TimeSpend[[#This Row],[Activity description]],"")</f>
        <v>#VALUE!</v>
      </c>
      <c r="H4334" s="36" t="e">
        <f>IF(AND(TimeSpend[[#This Row],[Personnel number]]&lt;&gt;"",TimeSpend[[#This Row],[Date]]&lt;&gt;""),TimeSpend[[#This Row],[Start Time]],"")</f>
        <v>#VALUE!</v>
      </c>
      <c r="I4334" s="36" t="e">
        <f>IF(AND(TimeSpend[[#This Row],[Personnel number]]&lt;&gt;"",TimeSpend[[#This Row],[Date]]&lt;&gt;""),TimeSpend[[#This Row],[End Time]],"")</f>
        <v>#VALUE!</v>
      </c>
      <c r="J4334" t="e">
        <f>IF(AND(TimeSpend[[#This Row],[Personnel number]]&lt;&gt;"",TimeSpend[[#This Row],[Date]]&lt;&gt;""),TimeSpend[[#This Row],[Location]],"")</f>
        <v>#VALUE!</v>
      </c>
      <c r="K4334" t="e">
        <f>IF(AND(TimeSpend[[#This Row],[Personnel number]]&lt;&gt;"",TimeSpend[[#This Row],[Date]]&lt;&gt;""),TimeSpend[[#This Row],[Task]],"")</f>
        <v>#VALUE!</v>
      </c>
      <c r="L4334" t="e">
        <f>IF(AND(TimeSpend[[#This Row],[Personnel number]]&lt;&gt;"",TimeSpend[[#This Row],[Date]]&lt;&gt;""),Utilization!$J$2,"")</f>
        <v>#VALUE!</v>
      </c>
      <c r="M4334" t="e">
        <f>IF(AND(TimeSpend[[#This Row],[Personnel number]]&lt;&gt;"",TimeSpend[[#This Row],[Date]]&lt;&gt;""),TimeSpend[[#This Row],[Employee Name]],"")</f>
        <v>#VALUE!</v>
      </c>
      <c r="N4334" t="e">
        <f t="shared" si="134"/>
        <v>#VALUE!</v>
      </c>
      <c r="O4334" t="e">
        <f t="shared" si="135"/>
        <v>#VALUE!</v>
      </c>
      <c r="P4334" t="e">
        <f>IF(D4334&lt;&gt;"",VLOOKUP(D4334,Projects!B:C,2,0),"")</f>
        <v>#VALUE!</v>
      </c>
    </row>
    <row r="4335" spans="1:16" x14ac:dyDescent="0.25">
      <c r="A4335" t="e">
        <f>UPPER(IF(AND(TimeSpend[[#This Row],[Personnel number]]&lt;&gt;"",TimeSpend[[#This Row],[Date]]&lt;&gt;""),TimeSpend[[#This Row],[Personnel number]],""))</f>
        <v>#VALUE!</v>
      </c>
      <c r="B4335" s="85" t="e">
        <f>IF(AND(TimeSpend[[#This Row],[Personnel number]]&lt;&gt;"",TimeSpend[[#This Row],[Date]]&lt;&gt;""),TEXT(TimeSpend[[#This Row],[Date]],"[$-409]yyyyMMdd"),"")</f>
        <v>#VALUE!</v>
      </c>
      <c r="C4335" s="33" t="e">
        <f>IF(AND(TimeSpend[[#This Row],[Personnel number]]&lt;&gt;"",TimeSpend[[#This Row],[Date]]&lt;&gt;""),SUBSTITUTE(TimeSpend[[#This Row],[Hours]],",","."),"")</f>
        <v>#VALUE!</v>
      </c>
      <c r="D4335" t="e">
        <f>IF(AND(TimeSpend[[#This Row],[Personnel number]]&lt;&gt;"",TimeSpend[[#This Row],[Date]]&lt;&gt;""),TimeSpend[[#This Row],[Network]],"")</f>
        <v>#VALUE!</v>
      </c>
      <c r="E4335" t="e">
        <f>IF(AND(TimeSpend[[#This Row],[Personnel number]]&lt;&gt;"",TimeSpend[[#This Row],[Date]]&lt;&gt;""),TimeSpend[[#This Row],[Network Description]],"")</f>
        <v>#VALUE!</v>
      </c>
      <c r="F4335" t="e">
        <f>IF(AND(TimeSpend[[#This Row],[Personnel number]]&lt;&gt;"",TimeSpend[[#This Row],[Date]]&lt;&gt;""),TimeSpend[[#This Row],[Activity]],"")</f>
        <v>#VALUE!</v>
      </c>
      <c r="G4335" t="e">
        <f>IF(AND(TimeSpend[[#This Row],[Personnel number]]&lt;&gt;"",TimeSpend[[#This Row],[Date]]&lt;&gt;""),TimeSpend[[#This Row],[Activity description]],"")</f>
        <v>#VALUE!</v>
      </c>
      <c r="H4335" s="36" t="e">
        <f>IF(AND(TimeSpend[[#This Row],[Personnel number]]&lt;&gt;"",TimeSpend[[#This Row],[Date]]&lt;&gt;""),TimeSpend[[#This Row],[Start Time]],"")</f>
        <v>#VALUE!</v>
      </c>
      <c r="I4335" s="36" t="e">
        <f>IF(AND(TimeSpend[[#This Row],[Personnel number]]&lt;&gt;"",TimeSpend[[#This Row],[Date]]&lt;&gt;""),TimeSpend[[#This Row],[End Time]],"")</f>
        <v>#VALUE!</v>
      </c>
      <c r="J4335" t="e">
        <f>IF(AND(TimeSpend[[#This Row],[Personnel number]]&lt;&gt;"",TimeSpend[[#This Row],[Date]]&lt;&gt;""),TimeSpend[[#This Row],[Location]],"")</f>
        <v>#VALUE!</v>
      </c>
      <c r="K4335" t="e">
        <f>IF(AND(TimeSpend[[#This Row],[Personnel number]]&lt;&gt;"",TimeSpend[[#This Row],[Date]]&lt;&gt;""),TimeSpend[[#This Row],[Task]],"")</f>
        <v>#VALUE!</v>
      </c>
      <c r="L4335" t="e">
        <f>IF(AND(TimeSpend[[#This Row],[Personnel number]]&lt;&gt;"",TimeSpend[[#This Row],[Date]]&lt;&gt;""),Utilization!$J$2,"")</f>
        <v>#VALUE!</v>
      </c>
      <c r="M4335" t="e">
        <f>IF(AND(TimeSpend[[#This Row],[Personnel number]]&lt;&gt;"",TimeSpend[[#This Row],[Date]]&lt;&gt;""),TimeSpend[[#This Row],[Employee Name]],"")</f>
        <v>#VALUE!</v>
      </c>
      <c r="N4335" t="e">
        <f t="shared" si="134"/>
        <v>#VALUE!</v>
      </c>
      <c r="O4335" t="e">
        <f t="shared" si="135"/>
        <v>#VALUE!</v>
      </c>
      <c r="P4335" t="e">
        <f>IF(D4335&lt;&gt;"",VLOOKUP(D4335,Projects!B:C,2,0),"")</f>
        <v>#VALUE!</v>
      </c>
    </row>
    <row r="4336" spans="1:16" x14ac:dyDescent="0.25">
      <c r="A4336" t="e">
        <f>UPPER(IF(AND(TimeSpend[[#This Row],[Personnel number]]&lt;&gt;"",TimeSpend[[#This Row],[Date]]&lt;&gt;""),TimeSpend[[#This Row],[Personnel number]],""))</f>
        <v>#VALUE!</v>
      </c>
      <c r="B4336" s="85" t="e">
        <f>IF(AND(TimeSpend[[#This Row],[Personnel number]]&lt;&gt;"",TimeSpend[[#This Row],[Date]]&lt;&gt;""),TEXT(TimeSpend[[#This Row],[Date]],"[$-409]yyyyMMdd"),"")</f>
        <v>#VALUE!</v>
      </c>
      <c r="C4336" s="33" t="e">
        <f>IF(AND(TimeSpend[[#This Row],[Personnel number]]&lt;&gt;"",TimeSpend[[#This Row],[Date]]&lt;&gt;""),SUBSTITUTE(TimeSpend[[#This Row],[Hours]],",","."),"")</f>
        <v>#VALUE!</v>
      </c>
      <c r="D4336" t="e">
        <f>IF(AND(TimeSpend[[#This Row],[Personnel number]]&lt;&gt;"",TimeSpend[[#This Row],[Date]]&lt;&gt;""),TimeSpend[[#This Row],[Network]],"")</f>
        <v>#VALUE!</v>
      </c>
      <c r="E4336" t="e">
        <f>IF(AND(TimeSpend[[#This Row],[Personnel number]]&lt;&gt;"",TimeSpend[[#This Row],[Date]]&lt;&gt;""),TimeSpend[[#This Row],[Network Description]],"")</f>
        <v>#VALUE!</v>
      </c>
      <c r="F4336" t="e">
        <f>IF(AND(TimeSpend[[#This Row],[Personnel number]]&lt;&gt;"",TimeSpend[[#This Row],[Date]]&lt;&gt;""),TimeSpend[[#This Row],[Activity]],"")</f>
        <v>#VALUE!</v>
      </c>
      <c r="G4336" t="e">
        <f>IF(AND(TimeSpend[[#This Row],[Personnel number]]&lt;&gt;"",TimeSpend[[#This Row],[Date]]&lt;&gt;""),TimeSpend[[#This Row],[Activity description]],"")</f>
        <v>#VALUE!</v>
      </c>
      <c r="H4336" s="36" t="e">
        <f>IF(AND(TimeSpend[[#This Row],[Personnel number]]&lt;&gt;"",TimeSpend[[#This Row],[Date]]&lt;&gt;""),TimeSpend[[#This Row],[Start Time]],"")</f>
        <v>#VALUE!</v>
      </c>
      <c r="I4336" s="36" t="e">
        <f>IF(AND(TimeSpend[[#This Row],[Personnel number]]&lt;&gt;"",TimeSpend[[#This Row],[Date]]&lt;&gt;""),TimeSpend[[#This Row],[End Time]],"")</f>
        <v>#VALUE!</v>
      </c>
      <c r="J4336" t="e">
        <f>IF(AND(TimeSpend[[#This Row],[Personnel number]]&lt;&gt;"",TimeSpend[[#This Row],[Date]]&lt;&gt;""),TimeSpend[[#This Row],[Location]],"")</f>
        <v>#VALUE!</v>
      </c>
      <c r="K4336" t="e">
        <f>IF(AND(TimeSpend[[#This Row],[Personnel number]]&lt;&gt;"",TimeSpend[[#This Row],[Date]]&lt;&gt;""),TimeSpend[[#This Row],[Task]],"")</f>
        <v>#VALUE!</v>
      </c>
      <c r="L4336" t="e">
        <f>IF(AND(TimeSpend[[#This Row],[Personnel number]]&lt;&gt;"",TimeSpend[[#This Row],[Date]]&lt;&gt;""),Utilization!$J$2,"")</f>
        <v>#VALUE!</v>
      </c>
      <c r="M4336" t="e">
        <f>IF(AND(TimeSpend[[#This Row],[Personnel number]]&lt;&gt;"",TimeSpend[[#This Row],[Date]]&lt;&gt;""),TimeSpend[[#This Row],[Employee Name]],"")</f>
        <v>#VALUE!</v>
      </c>
      <c r="N4336" t="e">
        <f t="shared" si="134"/>
        <v>#VALUE!</v>
      </c>
      <c r="O4336" t="e">
        <f t="shared" si="135"/>
        <v>#VALUE!</v>
      </c>
      <c r="P4336" t="e">
        <f>IF(D4336&lt;&gt;"",VLOOKUP(D4336,Projects!B:C,2,0),"")</f>
        <v>#VALUE!</v>
      </c>
    </row>
    <row r="4337" spans="1:16" x14ac:dyDescent="0.25">
      <c r="A4337" t="e">
        <f>UPPER(IF(AND(TimeSpend[[#This Row],[Personnel number]]&lt;&gt;"",TimeSpend[[#This Row],[Date]]&lt;&gt;""),TimeSpend[[#This Row],[Personnel number]],""))</f>
        <v>#VALUE!</v>
      </c>
      <c r="B4337" s="85" t="e">
        <f>IF(AND(TimeSpend[[#This Row],[Personnel number]]&lt;&gt;"",TimeSpend[[#This Row],[Date]]&lt;&gt;""),TEXT(TimeSpend[[#This Row],[Date]],"[$-409]yyyyMMdd"),"")</f>
        <v>#VALUE!</v>
      </c>
      <c r="C4337" s="33" t="e">
        <f>IF(AND(TimeSpend[[#This Row],[Personnel number]]&lt;&gt;"",TimeSpend[[#This Row],[Date]]&lt;&gt;""),SUBSTITUTE(TimeSpend[[#This Row],[Hours]],",","."),"")</f>
        <v>#VALUE!</v>
      </c>
      <c r="D4337" t="e">
        <f>IF(AND(TimeSpend[[#This Row],[Personnel number]]&lt;&gt;"",TimeSpend[[#This Row],[Date]]&lt;&gt;""),TimeSpend[[#This Row],[Network]],"")</f>
        <v>#VALUE!</v>
      </c>
      <c r="E4337" t="e">
        <f>IF(AND(TimeSpend[[#This Row],[Personnel number]]&lt;&gt;"",TimeSpend[[#This Row],[Date]]&lt;&gt;""),TimeSpend[[#This Row],[Network Description]],"")</f>
        <v>#VALUE!</v>
      </c>
      <c r="F4337" t="e">
        <f>IF(AND(TimeSpend[[#This Row],[Personnel number]]&lt;&gt;"",TimeSpend[[#This Row],[Date]]&lt;&gt;""),TimeSpend[[#This Row],[Activity]],"")</f>
        <v>#VALUE!</v>
      </c>
      <c r="G4337" t="e">
        <f>IF(AND(TimeSpend[[#This Row],[Personnel number]]&lt;&gt;"",TimeSpend[[#This Row],[Date]]&lt;&gt;""),TimeSpend[[#This Row],[Activity description]],"")</f>
        <v>#VALUE!</v>
      </c>
      <c r="H4337" s="36" t="e">
        <f>IF(AND(TimeSpend[[#This Row],[Personnel number]]&lt;&gt;"",TimeSpend[[#This Row],[Date]]&lt;&gt;""),TimeSpend[[#This Row],[Start Time]],"")</f>
        <v>#VALUE!</v>
      </c>
      <c r="I4337" s="36" t="e">
        <f>IF(AND(TimeSpend[[#This Row],[Personnel number]]&lt;&gt;"",TimeSpend[[#This Row],[Date]]&lt;&gt;""),TimeSpend[[#This Row],[End Time]],"")</f>
        <v>#VALUE!</v>
      </c>
      <c r="J4337" t="e">
        <f>IF(AND(TimeSpend[[#This Row],[Personnel number]]&lt;&gt;"",TimeSpend[[#This Row],[Date]]&lt;&gt;""),TimeSpend[[#This Row],[Location]],"")</f>
        <v>#VALUE!</v>
      </c>
      <c r="K4337" t="e">
        <f>IF(AND(TimeSpend[[#This Row],[Personnel number]]&lt;&gt;"",TimeSpend[[#This Row],[Date]]&lt;&gt;""),TimeSpend[[#This Row],[Task]],"")</f>
        <v>#VALUE!</v>
      </c>
      <c r="L4337" t="e">
        <f>IF(AND(TimeSpend[[#This Row],[Personnel number]]&lt;&gt;"",TimeSpend[[#This Row],[Date]]&lt;&gt;""),Utilization!$J$2,"")</f>
        <v>#VALUE!</v>
      </c>
      <c r="M4337" t="e">
        <f>IF(AND(TimeSpend[[#This Row],[Personnel number]]&lt;&gt;"",TimeSpend[[#This Row],[Date]]&lt;&gt;""),TimeSpend[[#This Row],[Employee Name]],"")</f>
        <v>#VALUE!</v>
      </c>
      <c r="N4337" t="e">
        <f t="shared" si="134"/>
        <v>#VALUE!</v>
      </c>
      <c r="O4337" t="e">
        <f t="shared" si="135"/>
        <v>#VALUE!</v>
      </c>
      <c r="P4337" t="e">
        <f>IF(D4337&lt;&gt;"",VLOOKUP(D4337,Projects!B:C,2,0),"")</f>
        <v>#VALUE!</v>
      </c>
    </row>
    <row r="4338" spans="1:16" x14ac:dyDescent="0.25">
      <c r="A4338" t="e">
        <f>UPPER(IF(AND(TimeSpend[[#This Row],[Personnel number]]&lt;&gt;"",TimeSpend[[#This Row],[Date]]&lt;&gt;""),TimeSpend[[#This Row],[Personnel number]],""))</f>
        <v>#VALUE!</v>
      </c>
      <c r="B4338" s="85" t="e">
        <f>IF(AND(TimeSpend[[#This Row],[Personnel number]]&lt;&gt;"",TimeSpend[[#This Row],[Date]]&lt;&gt;""),TEXT(TimeSpend[[#This Row],[Date]],"[$-409]yyyyMMdd"),"")</f>
        <v>#VALUE!</v>
      </c>
      <c r="C4338" s="33" t="e">
        <f>IF(AND(TimeSpend[[#This Row],[Personnel number]]&lt;&gt;"",TimeSpend[[#This Row],[Date]]&lt;&gt;""),SUBSTITUTE(TimeSpend[[#This Row],[Hours]],",","."),"")</f>
        <v>#VALUE!</v>
      </c>
      <c r="D4338" t="e">
        <f>IF(AND(TimeSpend[[#This Row],[Personnel number]]&lt;&gt;"",TimeSpend[[#This Row],[Date]]&lt;&gt;""),TimeSpend[[#This Row],[Network]],"")</f>
        <v>#VALUE!</v>
      </c>
      <c r="E4338" t="e">
        <f>IF(AND(TimeSpend[[#This Row],[Personnel number]]&lt;&gt;"",TimeSpend[[#This Row],[Date]]&lt;&gt;""),TimeSpend[[#This Row],[Network Description]],"")</f>
        <v>#VALUE!</v>
      </c>
      <c r="F4338" t="e">
        <f>IF(AND(TimeSpend[[#This Row],[Personnel number]]&lt;&gt;"",TimeSpend[[#This Row],[Date]]&lt;&gt;""),TimeSpend[[#This Row],[Activity]],"")</f>
        <v>#VALUE!</v>
      </c>
      <c r="G4338" t="e">
        <f>IF(AND(TimeSpend[[#This Row],[Personnel number]]&lt;&gt;"",TimeSpend[[#This Row],[Date]]&lt;&gt;""),TimeSpend[[#This Row],[Activity description]],"")</f>
        <v>#VALUE!</v>
      </c>
      <c r="H4338" s="36" t="e">
        <f>IF(AND(TimeSpend[[#This Row],[Personnel number]]&lt;&gt;"",TimeSpend[[#This Row],[Date]]&lt;&gt;""),TimeSpend[[#This Row],[Start Time]],"")</f>
        <v>#VALUE!</v>
      </c>
      <c r="I4338" s="36" t="e">
        <f>IF(AND(TimeSpend[[#This Row],[Personnel number]]&lt;&gt;"",TimeSpend[[#This Row],[Date]]&lt;&gt;""),TimeSpend[[#This Row],[End Time]],"")</f>
        <v>#VALUE!</v>
      </c>
      <c r="J4338" t="e">
        <f>IF(AND(TimeSpend[[#This Row],[Personnel number]]&lt;&gt;"",TimeSpend[[#This Row],[Date]]&lt;&gt;""),TimeSpend[[#This Row],[Location]],"")</f>
        <v>#VALUE!</v>
      </c>
      <c r="K4338" t="e">
        <f>IF(AND(TimeSpend[[#This Row],[Personnel number]]&lt;&gt;"",TimeSpend[[#This Row],[Date]]&lt;&gt;""),TimeSpend[[#This Row],[Task]],"")</f>
        <v>#VALUE!</v>
      </c>
      <c r="L4338" t="e">
        <f>IF(AND(TimeSpend[[#This Row],[Personnel number]]&lt;&gt;"",TimeSpend[[#This Row],[Date]]&lt;&gt;""),Utilization!$J$2,"")</f>
        <v>#VALUE!</v>
      </c>
      <c r="M4338" t="e">
        <f>IF(AND(TimeSpend[[#This Row],[Personnel number]]&lt;&gt;"",TimeSpend[[#This Row],[Date]]&lt;&gt;""),TimeSpend[[#This Row],[Employee Name]],"")</f>
        <v>#VALUE!</v>
      </c>
      <c r="N4338" t="e">
        <f t="shared" si="134"/>
        <v>#VALUE!</v>
      </c>
      <c r="O4338" t="e">
        <f t="shared" si="135"/>
        <v>#VALUE!</v>
      </c>
      <c r="P4338" t="e">
        <f>IF(D4338&lt;&gt;"",VLOOKUP(D4338,Projects!B:C,2,0),"")</f>
        <v>#VALUE!</v>
      </c>
    </row>
    <row r="4339" spans="1:16" x14ac:dyDescent="0.25">
      <c r="A4339" t="e">
        <f>UPPER(IF(AND(TimeSpend[[#This Row],[Personnel number]]&lt;&gt;"",TimeSpend[[#This Row],[Date]]&lt;&gt;""),TimeSpend[[#This Row],[Personnel number]],""))</f>
        <v>#VALUE!</v>
      </c>
      <c r="B4339" s="85" t="e">
        <f>IF(AND(TimeSpend[[#This Row],[Personnel number]]&lt;&gt;"",TimeSpend[[#This Row],[Date]]&lt;&gt;""),TEXT(TimeSpend[[#This Row],[Date]],"[$-409]yyyyMMdd"),"")</f>
        <v>#VALUE!</v>
      </c>
      <c r="C4339" s="33" t="e">
        <f>IF(AND(TimeSpend[[#This Row],[Personnel number]]&lt;&gt;"",TimeSpend[[#This Row],[Date]]&lt;&gt;""),SUBSTITUTE(TimeSpend[[#This Row],[Hours]],",","."),"")</f>
        <v>#VALUE!</v>
      </c>
      <c r="D4339" t="e">
        <f>IF(AND(TimeSpend[[#This Row],[Personnel number]]&lt;&gt;"",TimeSpend[[#This Row],[Date]]&lt;&gt;""),TimeSpend[[#This Row],[Network]],"")</f>
        <v>#VALUE!</v>
      </c>
      <c r="E4339" t="e">
        <f>IF(AND(TimeSpend[[#This Row],[Personnel number]]&lt;&gt;"",TimeSpend[[#This Row],[Date]]&lt;&gt;""),TimeSpend[[#This Row],[Network Description]],"")</f>
        <v>#VALUE!</v>
      </c>
      <c r="F4339" t="e">
        <f>IF(AND(TimeSpend[[#This Row],[Personnel number]]&lt;&gt;"",TimeSpend[[#This Row],[Date]]&lt;&gt;""),TimeSpend[[#This Row],[Activity]],"")</f>
        <v>#VALUE!</v>
      </c>
      <c r="G4339" t="e">
        <f>IF(AND(TimeSpend[[#This Row],[Personnel number]]&lt;&gt;"",TimeSpend[[#This Row],[Date]]&lt;&gt;""),TimeSpend[[#This Row],[Activity description]],"")</f>
        <v>#VALUE!</v>
      </c>
      <c r="H4339" s="36" t="e">
        <f>IF(AND(TimeSpend[[#This Row],[Personnel number]]&lt;&gt;"",TimeSpend[[#This Row],[Date]]&lt;&gt;""),TimeSpend[[#This Row],[Start Time]],"")</f>
        <v>#VALUE!</v>
      </c>
      <c r="I4339" s="36" t="e">
        <f>IF(AND(TimeSpend[[#This Row],[Personnel number]]&lt;&gt;"",TimeSpend[[#This Row],[Date]]&lt;&gt;""),TimeSpend[[#This Row],[End Time]],"")</f>
        <v>#VALUE!</v>
      </c>
      <c r="J4339" t="e">
        <f>IF(AND(TimeSpend[[#This Row],[Personnel number]]&lt;&gt;"",TimeSpend[[#This Row],[Date]]&lt;&gt;""),TimeSpend[[#This Row],[Location]],"")</f>
        <v>#VALUE!</v>
      </c>
      <c r="K4339" t="e">
        <f>IF(AND(TimeSpend[[#This Row],[Personnel number]]&lt;&gt;"",TimeSpend[[#This Row],[Date]]&lt;&gt;""),TimeSpend[[#This Row],[Task]],"")</f>
        <v>#VALUE!</v>
      </c>
      <c r="L4339" t="e">
        <f>IF(AND(TimeSpend[[#This Row],[Personnel number]]&lt;&gt;"",TimeSpend[[#This Row],[Date]]&lt;&gt;""),Utilization!$J$2,"")</f>
        <v>#VALUE!</v>
      </c>
      <c r="M4339" t="e">
        <f>IF(AND(TimeSpend[[#This Row],[Personnel number]]&lt;&gt;"",TimeSpend[[#This Row],[Date]]&lt;&gt;""),TimeSpend[[#This Row],[Employee Name]],"")</f>
        <v>#VALUE!</v>
      </c>
      <c r="N4339" t="e">
        <f t="shared" si="134"/>
        <v>#VALUE!</v>
      </c>
      <c r="O4339" t="e">
        <f t="shared" si="135"/>
        <v>#VALUE!</v>
      </c>
      <c r="P4339" t="e">
        <f>IF(D4339&lt;&gt;"",VLOOKUP(D4339,Projects!B:C,2,0),"")</f>
        <v>#VALUE!</v>
      </c>
    </row>
    <row r="4340" spans="1:16" x14ac:dyDescent="0.25">
      <c r="A4340" t="e">
        <f>UPPER(IF(AND(TimeSpend[[#This Row],[Personnel number]]&lt;&gt;"",TimeSpend[[#This Row],[Date]]&lt;&gt;""),TimeSpend[[#This Row],[Personnel number]],""))</f>
        <v>#VALUE!</v>
      </c>
      <c r="B4340" s="85" t="e">
        <f>IF(AND(TimeSpend[[#This Row],[Personnel number]]&lt;&gt;"",TimeSpend[[#This Row],[Date]]&lt;&gt;""),TEXT(TimeSpend[[#This Row],[Date]],"[$-409]yyyyMMdd"),"")</f>
        <v>#VALUE!</v>
      </c>
      <c r="C4340" s="33" t="e">
        <f>IF(AND(TimeSpend[[#This Row],[Personnel number]]&lt;&gt;"",TimeSpend[[#This Row],[Date]]&lt;&gt;""),SUBSTITUTE(TimeSpend[[#This Row],[Hours]],",","."),"")</f>
        <v>#VALUE!</v>
      </c>
      <c r="D4340" t="e">
        <f>IF(AND(TimeSpend[[#This Row],[Personnel number]]&lt;&gt;"",TimeSpend[[#This Row],[Date]]&lt;&gt;""),TimeSpend[[#This Row],[Network]],"")</f>
        <v>#VALUE!</v>
      </c>
      <c r="E4340" t="e">
        <f>IF(AND(TimeSpend[[#This Row],[Personnel number]]&lt;&gt;"",TimeSpend[[#This Row],[Date]]&lt;&gt;""),TimeSpend[[#This Row],[Network Description]],"")</f>
        <v>#VALUE!</v>
      </c>
      <c r="F4340" t="e">
        <f>IF(AND(TimeSpend[[#This Row],[Personnel number]]&lt;&gt;"",TimeSpend[[#This Row],[Date]]&lt;&gt;""),TimeSpend[[#This Row],[Activity]],"")</f>
        <v>#VALUE!</v>
      </c>
      <c r="G4340" t="e">
        <f>IF(AND(TimeSpend[[#This Row],[Personnel number]]&lt;&gt;"",TimeSpend[[#This Row],[Date]]&lt;&gt;""),TimeSpend[[#This Row],[Activity description]],"")</f>
        <v>#VALUE!</v>
      </c>
      <c r="H4340" s="36" t="e">
        <f>IF(AND(TimeSpend[[#This Row],[Personnel number]]&lt;&gt;"",TimeSpend[[#This Row],[Date]]&lt;&gt;""),TimeSpend[[#This Row],[Start Time]],"")</f>
        <v>#VALUE!</v>
      </c>
      <c r="I4340" s="36" t="e">
        <f>IF(AND(TimeSpend[[#This Row],[Personnel number]]&lt;&gt;"",TimeSpend[[#This Row],[Date]]&lt;&gt;""),TimeSpend[[#This Row],[End Time]],"")</f>
        <v>#VALUE!</v>
      </c>
      <c r="J4340" t="e">
        <f>IF(AND(TimeSpend[[#This Row],[Personnel number]]&lt;&gt;"",TimeSpend[[#This Row],[Date]]&lt;&gt;""),TimeSpend[[#This Row],[Location]],"")</f>
        <v>#VALUE!</v>
      </c>
      <c r="K4340" t="e">
        <f>IF(AND(TimeSpend[[#This Row],[Personnel number]]&lt;&gt;"",TimeSpend[[#This Row],[Date]]&lt;&gt;""),TimeSpend[[#This Row],[Task]],"")</f>
        <v>#VALUE!</v>
      </c>
      <c r="L4340" t="e">
        <f>IF(AND(TimeSpend[[#This Row],[Personnel number]]&lt;&gt;"",TimeSpend[[#This Row],[Date]]&lt;&gt;""),Utilization!$J$2,"")</f>
        <v>#VALUE!</v>
      </c>
      <c r="M4340" t="e">
        <f>IF(AND(TimeSpend[[#This Row],[Personnel number]]&lt;&gt;"",TimeSpend[[#This Row],[Date]]&lt;&gt;""),TimeSpend[[#This Row],[Employee Name]],"")</f>
        <v>#VALUE!</v>
      </c>
      <c r="N4340" t="e">
        <f t="shared" si="134"/>
        <v>#VALUE!</v>
      </c>
      <c r="O4340" t="e">
        <f t="shared" si="135"/>
        <v>#VALUE!</v>
      </c>
      <c r="P4340" t="e">
        <f>IF(D4340&lt;&gt;"",VLOOKUP(D4340,Projects!B:C,2,0),"")</f>
        <v>#VALUE!</v>
      </c>
    </row>
    <row r="4341" spans="1:16" x14ac:dyDescent="0.25">
      <c r="A4341" t="e">
        <f>UPPER(IF(AND(TimeSpend[[#This Row],[Personnel number]]&lt;&gt;"",TimeSpend[[#This Row],[Date]]&lt;&gt;""),TimeSpend[[#This Row],[Personnel number]],""))</f>
        <v>#VALUE!</v>
      </c>
      <c r="B4341" s="85" t="e">
        <f>IF(AND(TimeSpend[[#This Row],[Personnel number]]&lt;&gt;"",TimeSpend[[#This Row],[Date]]&lt;&gt;""),TEXT(TimeSpend[[#This Row],[Date]],"[$-409]yyyyMMdd"),"")</f>
        <v>#VALUE!</v>
      </c>
      <c r="C4341" s="33" t="e">
        <f>IF(AND(TimeSpend[[#This Row],[Personnel number]]&lt;&gt;"",TimeSpend[[#This Row],[Date]]&lt;&gt;""),SUBSTITUTE(TimeSpend[[#This Row],[Hours]],",","."),"")</f>
        <v>#VALUE!</v>
      </c>
      <c r="D4341" t="e">
        <f>IF(AND(TimeSpend[[#This Row],[Personnel number]]&lt;&gt;"",TimeSpend[[#This Row],[Date]]&lt;&gt;""),TimeSpend[[#This Row],[Network]],"")</f>
        <v>#VALUE!</v>
      </c>
      <c r="E4341" t="e">
        <f>IF(AND(TimeSpend[[#This Row],[Personnel number]]&lt;&gt;"",TimeSpend[[#This Row],[Date]]&lt;&gt;""),TimeSpend[[#This Row],[Network Description]],"")</f>
        <v>#VALUE!</v>
      </c>
      <c r="F4341" t="e">
        <f>IF(AND(TimeSpend[[#This Row],[Personnel number]]&lt;&gt;"",TimeSpend[[#This Row],[Date]]&lt;&gt;""),TimeSpend[[#This Row],[Activity]],"")</f>
        <v>#VALUE!</v>
      </c>
      <c r="G4341" t="e">
        <f>IF(AND(TimeSpend[[#This Row],[Personnel number]]&lt;&gt;"",TimeSpend[[#This Row],[Date]]&lt;&gt;""),TimeSpend[[#This Row],[Activity description]],"")</f>
        <v>#VALUE!</v>
      </c>
      <c r="H4341" s="36" t="e">
        <f>IF(AND(TimeSpend[[#This Row],[Personnel number]]&lt;&gt;"",TimeSpend[[#This Row],[Date]]&lt;&gt;""),TimeSpend[[#This Row],[Start Time]],"")</f>
        <v>#VALUE!</v>
      </c>
      <c r="I4341" s="36" t="e">
        <f>IF(AND(TimeSpend[[#This Row],[Personnel number]]&lt;&gt;"",TimeSpend[[#This Row],[Date]]&lt;&gt;""),TimeSpend[[#This Row],[End Time]],"")</f>
        <v>#VALUE!</v>
      </c>
      <c r="J4341" t="e">
        <f>IF(AND(TimeSpend[[#This Row],[Personnel number]]&lt;&gt;"",TimeSpend[[#This Row],[Date]]&lt;&gt;""),TimeSpend[[#This Row],[Location]],"")</f>
        <v>#VALUE!</v>
      </c>
      <c r="K4341" t="e">
        <f>IF(AND(TimeSpend[[#This Row],[Personnel number]]&lt;&gt;"",TimeSpend[[#This Row],[Date]]&lt;&gt;""),TimeSpend[[#This Row],[Task]],"")</f>
        <v>#VALUE!</v>
      </c>
      <c r="L4341" t="e">
        <f>IF(AND(TimeSpend[[#This Row],[Personnel number]]&lt;&gt;"",TimeSpend[[#This Row],[Date]]&lt;&gt;""),Utilization!$J$2,"")</f>
        <v>#VALUE!</v>
      </c>
      <c r="M4341" t="e">
        <f>IF(AND(TimeSpend[[#This Row],[Personnel number]]&lt;&gt;"",TimeSpend[[#This Row],[Date]]&lt;&gt;""),TimeSpend[[#This Row],[Employee Name]],"")</f>
        <v>#VALUE!</v>
      </c>
      <c r="N4341" t="e">
        <f t="shared" si="134"/>
        <v>#VALUE!</v>
      </c>
      <c r="O4341" t="e">
        <f t="shared" si="135"/>
        <v>#VALUE!</v>
      </c>
      <c r="P4341" t="e">
        <f>IF(D4341&lt;&gt;"",VLOOKUP(D4341,Projects!B:C,2,0),"")</f>
        <v>#VALUE!</v>
      </c>
    </row>
    <row r="4342" spans="1:16" x14ac:dyDescent="0.25">
      <c r="A4342" t="e">
        <f>UPPER(IF(AND(TimeSpend[[#This Row],[Personnel number]]&lt;&gt;"",TimeSpend[[#This Row],[Date]]&lt;&gt;""),TimeSpend[[#This Row],[Personnel number]],""))</f>
        <v>#VALUE!</v>
      </c>
      <c r="B4342" s="85" t="e">
        <f>IF(AND(TimeSpend[[#This Row],[Personnel number]]&lt;&gt;"",TimeSpend[[#This Row],[Date]]&lt;&gt;""),TEXT(TimeSpend[[#This Row],[Date]],"[$-409]yyyyMMdd"),"")</f>
        <v>#VALUE!</v>
      </c>
      <c r="C4342" s="33" t="e">
        <f>IF(AND(TimeSpend[[#This Row],[Personnel number]]&lt;&gt;"",TimeSpend[[#This Row],[Date]]&lt;&gt;""),SUBSTITUTE(TimeSpend[[#This Row],[Hours]],",","."),"")</f>
        <v>#VALUE!</v>
      </c>
      <c r="D4342" t="e">
        <f>IF(AND(TimeSpend[[#This Row],[Personnel number]]&lt;&gt;"",TimeSpend[[#This Row],[Date]]&lt;&gt;""),TimeSpend[[#This Row],[Network]],"")</f>
        <v>#VALUE!</v>
      </c>
      <c r="E4342" t="e">
        <f>IF(AND(TimeSpend[[#This Row],[Personnel number]]&lt;&gt;"",TimeSpend[[#This Row],[Date]]&lt;&gt;""),TimeSpend[[#This Row],[Network Description]],"")</f>
        <v>#VALUE!</v>
      </c>
      <c r="F4342" t="e">
        <f>IF(AND(TimeSpend[[#This Row],[Personnel number]]&lt;&gt;"",TimeSpend[[#This Row],[Date]]&lt;&gt;""),TimeSpend[[#This Row],[Activity]],"")</f>
        <v>#VALUE!</v>
      </c>
      <c r="G4342" t="e">
        <f>IF(AND(TimeSpend[[#This Row],[Personnel number]]&lt;&gt;"",TimeSpend[[#This Row],[Date]]&lt;&gt;""),TimeSpend[[#This Row],[Activity description]],"")</f>
        <v>#VALUE!</v>
      </c>
      <c r="H4342" s="36" t="e">
        <f>IF(AND(TimeSpend[[#This Row],[Personnel number]]&lt;&gt;"",TimeSpend[[#This Row],[Date]]&lt;&gt;""),TimeSpend[[#This Row],[Start Time]],"")</f>
        <v>#VALUE!</v>
      </c>
      <c r="I4342" s="36" t="e">
        <f>IF(AND(TimeSpend[[#This Row],[Personnel number]]&lt;&gt;"",TimeSpend[[#This Row],[Date]]&lt;&gt;""),TimeSpend[[#This Row],[End Time]],"")</f>
        <v>#VALUE!</v>
      </c>
      <c r="J4342" t="e">
        <f>IF(AND(TimeSpend[[#This Row],[Personnel number]]&lt;&gt;"",TimeSpend[[#This Row],[Date]]&lt;&gt;""),TimeSpend[[#This Row],[Location]],"")</f>
        <v>#VALUE!</v>
      </c>
      <c r="K4342" t="e">
        <f>IF(AND(TimeSpend[[#This Row],[Personnel number]]&lt;&gt;"",TimeSpend[[#This Row],[Date]]&lt;&gt;""),TimeSpend[[#This Row],[Task]],"")</f>
        <v>#VALUE!</v>
      </c>
      <c r="L4342" t="e">
        <f>IF(AND(TimeSpend[[#This Row],[Personnel number]]&lt;&gt;"",TimeSpend[[#This Row],[Date]]&lt;&gt;""),Utilization!$J$2,"")</f>
        <v>#VALUE!</v>
      </c>
      <c r="M4342" t="e">
        <f>IF(AND(TimeSpend[[#This Row],[Personnel number]]&lt;&gt;"",TimeSpend[[#This Row],[Date]]&lt;&gt;""),TimeSpend[[#This Row],[Employee Name]],"")</f>
        <v>#VALUE!</v>
      </c>
      <c r="N4342" t="e">
        <f t="shared" si="134"/>
        <v>#VALUE!</v>
      </c>
      <c r="O4342" t="e">
        <f t="shared" si="135"/>
        <v>#VALUE!</v>
      </c>
      <c r="P4342" t="e">
        <f>IF(D4342&lt;&gt;"",VLOOKUP(D4342,Projects!B:C,2,0),"")</f>
        <v>#VALUE!</v>
      </c>
    </row>
    <row r="4343" spans="1:16" x14ac:dyDescent="0.25">
      <c r="A4343" t="e">
        <f>UPPER(IF(AND(TimeSpend[[#This Row],[Personnel number]]&lt;&gt;"",TimeSpend[[#This Row],[Date]]&lt;&gt;""),TimeSpend[[#This Row],[Personnel number]],""))</f>
        <v>#VALUE!</v>
      </c>
      <c r="B4343" s="85" t="e">
        <f>IF(AND(TimeSpend[[#This Row],[Personnel number]]&lt;&gt;"",TimeSpend[[#This Row],[Date]]&lt;&gt;""),TEXT(TimeSpend[[#This Row],[Date]],"[$-409]yyyyMMdd"),"")</f>
        <v>#VALUE!</v>
      </c>
      <c r="C4343" s="33" t="e">
        <f>IF(AND(TimeSpend[[#This Row],[Personnel number]]&lt;&gt;"",TimeSpend[[#This Row],[Date]]&lt;&gt;""),SUBSTITUTE(TimeSpend[[#This Row],[Hours]],",","."),"")</f>
        <v>#VALUE!</v>
      </c>
      <c r="D4343" t="e">
        <f>IF(AND(TimeSpend[[#This Row],[Personnel number]]&lt;&gt;"",TimeSpend[[#This Row],[Date]]&lt;&gt;""),TimeSpend[[#This Row],[Network]],"")</f>
        <v>#VALUE!</v>
      </c>
      <c r="E4343" t="e">
        <f>IF(AND(TimeSpend[[#This Row],[Personnel number]]&lt;&gt;"",TimeSpend[[#This Row],[Date]]&lt;&gt;""),TimeSpend[[#This Row],[Network Description]],"")</f>
        <v>#VALUE!</v>
      </c>
      <c r="F4343" t="e">
        <f>IF(AND(TimeSpend[[#This Row],[Personnel number]]&lt;&gt;"",TimeSpend[[#This Row],[Date]]&lt;&gt;""),TimeSpend[[#This Row],[Activity]],"")</f>
        <v>#VALUE!</v>
      </c>
      <c r="G4343" t="e">
        <f>IF(AND(TimeSpend[[#This Row],[Personnel number]]&lt;&gt;"",TimeSpend[[#This Row],[Date]]&lt;&gt;""),TimeSpend[[#This Row],[Activity description]],"")</f>
        <v>#VALUE!</v>
      </c>
      <c r="H4343" s="36" t="e">
        <f>IF(AND(TimeSpend[[#This Row],[Personnel number]]&lt;&gt;"",TimeSpend[[#This Row],[Date]]&lt;&gt;""),TimeSpend[[#This Row],[Start Time]],"")</f>
        <v>#VALUE!</v>
      </c>
      <c r="I4343" s="36" t="e">
        <f>IF(AND(TimeSpend[[#This Row],[Personnel number]]&lt;&gt;"",TimeSpend[[#This Row],[Date]]&lt;&gt;""),TimeSpend[[#This Row],[End Time]],"")</f>
        <v>#VALUE!</v>
      </c>
      <c r="J4343" t="e">
        <f>IF(AND(TimeSpend[[#This Row],[Personnel number]]&lt;&gt;"",TimeSpend[[#This Row],[Date]]&lt;&gt;""),TimeSpend[[#This Row],[Location]],"")</f>
        <v>#VALUE!</v>
      </c>
      <c r="K4343" t="e">
        <f>IF(AND(TimeSpend[[#This Row],[Personnel number]]&lt;&gt;"",TimeSpend[[#This Row],[Date]]&lt;&gt;""),TimeSpend[[#This Row],[Task]],"")</f>
        <v>#VALUE!</v>
      </c>
      <c r="L4343" t="e">
        <f>IF(AND(TimeSpend[[#This Row],[Personnel number]]&lt;&gt;"",TimeSpend[[#This Row],[Date]]&lt;&gt;""),Utilization!$J$2,"")</f>
        <v>#VALUE!</v>
      </c>
      <c r="M4343" t="e">
        <f>IF(AND(TimeSpend[[#This Row],[Personnel number]]&lt;&gt;"",TimeSpend[[#This Row],[Date]]&lt;&gt;""),TimeSpend[[#This Row],[Employee Name]],"")</f>
        <v>#VALUE!</v>
      </c>
      <c r="N4343" t="e">
        <f t="shared" si="134"/>
        <v>#VALUE!</v>
      </c>
      <c r="O4343" t="e">
        <f t="shared" si="135"/>
        <v>#VALUE!</v>
      </c>
      <c r="P4343" t="e">
        <f>IF(D4343&lt;&gt;"",VLOOKUP(D4343,Projects!B:C,2,0),"")</f>
        <v>#VALUE!</v>
      </c>
    </row>
    <row r="4344" spans="1:16" x14ac:dyDescent="0.25">
      <c r="A4344" t="e">
        <f>UPPER(IF(AND(TimeSpend[[#This Row],[Personnel number]]&lt;&gt;"",TimeSpend[[#This Row],[Date]]&lt;&gt;""),TimeSpend[[#This Row],[Personnel number]],""))</f>
        <v>#VALUE!</v>
      </c>
      <c r="B4344" s="85" t="e">
        <f>IF(AND(TimeSpend[[#This Row],[Personnel number]]&lt;&gt;"",TimeSpend[[#This Row],[Date]]&lt;&gt;""),TEXT(TimeSpend[[#This Row],[Date]],"[$-409]yyyyMMdd"),"")</f>
        <v>#VALUE!</v>
      </c>
      <c r="C4344" s="33" t="e">
        <f>IF(AND(TimeSpend[[#This Row],[Personnel number]]&lt;&gt;"",TimeSpend[[#This Row],[Date]]&lt;&gt;""),SUBSTITUTE(TimeSpend[[#This Row],[Hours]],",","."),"")</f>
        <v>#VALUE!</v>
      </c>
      <c r="D4344" t="e">
        <f>IF(AND(TimeSpend[[#This Row],[Personnel number]]&lt;&gt;"",TimeSpend[[#This Row],[Date]]&lt;&gt;""),TimeSpend[[#This Row],[Network]],"")</f>
        <v>#VALUE!</v>
      </c>
      <c r="E4344" t="e">
        <f>IF(AND(TimeSpend[[#This Row],[Personnel number]]&lt;&gt;"",TimeSpend[[#This Row],[Date]]&lt;&gt;""),TimeSpend[[#This Row],[Network Description]],"")</f>
        <v>#VALUE!</v>
      </c>
      <c r="F4344" t="e">
        <f>IF(AND(TimeSpend[[#This Row],[Personnel number]]&lt;&gt;"",TimeSpend[[#This Row],[Date]]&lt;&gt;""),TimeSpend[[#This Row],[Activity]],"")</f>
        <v>#VALUE!</v>
      </c>
      <c r="G4344" t="e">
        <f>IF(AND(TimeSpend[[#This Row],[Personnel number]]&lt;&gt;"",TimeSpend[[#This Row],[Date]]&lt;&gt;""),TimeSpend[[#This Row],[Activity description]],"")</f>
        <v>#VALUE!</v>
      </c>
      <c r="H4344" s="36" t="e">
        <f>IF(AND(TimeSpend[[#This Row],[Personnel number]]&lt;&gt;"",TimeSpend[[#This Row],[Date]]&lt;&gt;""),TimeSpend[[#This Row],[Start Time]],"")</f>
        <v>#VALUE!</v>
      </c>
      <c r="I4344" s="36" t="e">
        <f>IF(AND(TimeSpend[[#This Row],[Personnel number]]&lt;&gt;"",TimeSpend[[#This Row],[Date]]&lt;&gt;""),TimeSpend[[#This Row],[End Time]],"")</f>
        <v>#VALUE!</v>
      </c>
      <c r="J4344" t="e">
        <f>IF(AND(TimeSpend[[#This Row],[Personnel number]]&lt;&gt;"",TimeSpend[[#This Row],[Date]]&lt;&gt;""),TimeSpend[[#This Row],[Location]],"")</f>
        <v>#VALUE!</v>
      </c>
      <c r="K4344" t="e">
        <f>IF(AND(TimeSpend[[#This Row],[Personnel number]]&lt;&gt;"",TimeSpend[[#This Row],[Date]]&lt;&gt;""),TimeSpend[[#This Row],[Task]],"")</f>
        <v>#VALUE!</v>
      </c>
      <c r="L4344" t="e">
        <f>IF(AND(TimeSpend[[#This Row],[Personnel number]]&lt;&gt;"",TimeSpend[[#This Row],[Date]]&lt;&gt;""),Utilization!$J$2,"")</f>
        <v>#VALUE!</v>
      </c>
      <c r="M4344" t="e">
        <f>IF(AND(TimeSpend[[#This Row],[Personnel number]]&lt;&gt;"",TimeSpend[[#This Row],[Date]]&lt;&gt;""),TimeSpend[[#This Row],[Employee Name]],"")</f>
        <v>#VALUE!</v>
      </c>
      <c r="N4344" t="e">
        <f t="shared" si="134"/>
        <v>#VALUE!</v>
      </c>
      <c r="O4344" t="e">
        <f t="shared" si="135"/>
        <v>#VALUE!</v>
      </c>
      <c r="P4344" t="e">
        <f>IF(D4344&lt;&gt;"",VLOOKUP(D4344,Projects!B:C,2,0),"")</f>
        <v>#VALUE!</v>
      </c>
    </row>
    <row r="4345" spans="1:16" x14ac:dyDescent="0.25">
      <c r="A4345" t="e">
        <f>UPPER(IF(AND(TimeSpend[[#This Row],[Personnel number]]&lt;&gt;"",TimeSpend[[#This Row],[Date]]&lt;&gt;""),TimeSpend[[#This Row],[Personnel number]],""))</f>
        <v>#VALUE!</v>
      </c>
      <c r="B4345" s="85" t="e">
        <f>IF(AND(TimeSpend[[#This Row],[Personnel number]]&lt;&gt;"",TimeSpend[[#This Row],[Date]]&lt;&gt;""),TEXT(TimeSpend[[#This Row],[Date]],"[$-409]yyyyMMdd"),"")</f>
        <v>#VALUE!</v>
      </c>
      <c r="C4345" s="33" t="e">
        <f>IF(AND(TimeSpend[[#This Row],[Personnel number]]&lt;&gt;"",TimeSpend[[#This Row],[Date]]&lt;&gt;""),SUBSTITUTE(TimeSpend[[#This Row],[Hours]],",","."),"")</f>
        <v>#VALUE!</v>
      </c>
      <c r="D4345" t="e">
        <f>IF(AND(TimeSpend[[#This Row],[Personnel number]]&lt;&gt;"",TimeSpend[[#This Row],[Date]]&lt;&gt;""),TimeSpend[[#This Row],[Network]],"")</f>
        <v>#VALUE!</v>
      </c>
      <c r="E4345" t="e">
        <f>IF(AND(TimeSpend[[#This Row],[Personnel number]]&lt;&gt;"",TimeSpend[[#This Row],[Date]]&lt;&gt;""),TimeSpend[[#This Row],[Network Description]],"")</f>
        <v>#VALUE!</v>
      </c>
      <c r="F4345" t="e">
        <f>IF(AND(TimeSpend[[#This Row],[Personnel number]]&lt;&gt;"",TimeSpend[[#This Row],[Date]]&lt;&gt;""),TimeSpend[[#This Row],[Activity]],"")</f>
        <v>#VALUE!</v>
      </c>
      <c r="G4345" t="e">
        <f>IF(AND(TimeSpend[[#This Row],[Personnel number]]&lt;&gt;"",TimeSpend[[#This Row],[Date]]&lt;&gt;""),TimeSpend[[#This Row],[Activity description]],"")</f>
        <v>#VALUE!</v>
      </c>
      <c r="H4345" s="36" t="e">
        <f>IF(AND(TimeSpend[[#This Row],[Personnel number]]&lt;&gt;"",TimeSpend[[#This Row],[Date]]&lt;&gt;""),TimeSpend[[#This Row],[Start Time]],"")</f>
        <v>#VALUE!</v>
      </c>
      <c r="I4345" s="36" t="e">
        <f>IF(AND(TimeSpend[[#This Row],[Personnel number]]&lt;&gt;"",TimeSpend[[#This Row],[Date]]&lt;&gt;""),TimeSpend[[#This Row],[End Time]],"")</f>
        <v>#VALUE!</v>
      </c>
      <c r="J4345" t="e">
        <f>IF(AND(TimeSpend[[#This Row],[Personnel number]]&lt;&gt;"",TimeSpend[[#This Row],[Date]]&lt;&gt;""),TimeSpend[[#This Row],[Location]],"")</f>
        <v>#VALUE!</v>
      </c>
      <c r="K4345" t="e">
        <f>IF(AND(TimeSpend[[#This Row],[Personnel number]]&lt;&gt;"",TimeSpend[[#This Row],[Date]]&lt;&gt;""),TimeSpend[[#This Row],[Task]],"")</f>
        <v>#VALUE!</v>
      </c>
      <c r="L4345" t="e">
        <f>IF(AND(TimeSpend[[#This Row],[Personnel number]]&lt;&gt;"",TimeSpend[[#This Row],[Date]]&lt;&gt;""),Utilization!$J$2,"")</f>
        <v>#VALUE!</v>
      </c>
      <c r="M4345" t="e">
        <f>IF(AND(TimeSpend[[#This Row],[Personnel number]]&lt;&gt;"",TimeSpend[[#This Row],[Date]]&lt;&gt;""),TimeSpend[[#This Row],[Employee Name]],"")</f>
        <v>#VALUE!</v>
      </c>
      <c r="N4345" t="e">
        <f t="shared" ref="N4345:N4408" si="136">IF(A4345&lt;&gt;"",ROW(A4345)-1,"")</f>
        <v>#VALUE!</v>
      </c>
      <c r="O4345" t="e">
        <f t="shared" ref="O4345:O4408" si="137">IF(A4345&lt;&gt;"",L4345&amp;"-"&amp;N4345,"")</f>
        <v>#VALUE!</v>
      </c>
      <c r="P4345" t="e">
        <f>IF(D4345&lt;&gt;"",VLOOKUP(D4345,Projects!B:C,2,0),"")</f>
        <v>#VALUE!</v>
      </c>
    </row>
    <row r="4346" spans="1:16" x14ac:dyDescent="0.25">
      <c r="A4346" t="e">
        <f>UPPER(IF(AND(TimeSpend[[#This Row],[Personnel number]]&lt;&gt;"",TimeSpend[[#This Row],[Date]]&lt;&gt;""),TimeSpend[[#This Row],[Personnel number]],""))</f>
        <v>#VALUE!</v>
      </c>
      <c r="B4346" s="85" t="e">
        <f>IF(AND(TimeSpend[[#This Row],[Personnel number]]&lt;&gt;"",TimeSpend[[#This Row],[Date]]&lt;&gt;""),TEXT(TimeSpend[[#This Row],[Date]],"[$-409]yyyyMMdd"),"")</f>
        <v>#VALUE!</v>
      </c>
      <c r="C4346" s="33" t="e">
        <f>IF(AND(TimeSpend[[#This Row],[Personnel number]]&lt;&gt;"",TimeSpend[[#This Row],[Date]]&lt;&gt;""),SUBSTITUTE(TimeSpend[[#This Row],[Hours]],",","."),"")</f>
        <v>#VALUE!</v>
      </c>
      <c r="D4346" t="e">
        <f>IF(AND(TimeSpend[[#This Row],[Personnel number]]&lt;&gt;"",TimeSpend[[#This Row],[Date]]&lt;&gt;""),TimeSpend[[#This Row],[Network]],"")</f>
        <v>#VALUE!</v>
      </c>
      <c r="E4346" t="e">
        <f>IF(AND(TimeSpend[[#This Row],[Personnel number]]&lt;&gt;"",TimeSpend[[#This Row],[Date]]&lt;&gt;""),TimeSpend[[#This Row],[Network Description]],"")</f>
        <v>#VALUE!</v>
      </c>
      <c r="F4346" t="e">
        <f>IF(AND(TimeSpend[[#This Row],[Personnel number]]&lt;&gt;"",TimeSpend[[#This Row],[Date]]&lt;&gt;""),TimeSpend[[#This Row],[Activity]],"")</f>
        <v>#VALUE!</v>
      </c>
      <c r="G4346" t="e">
        <f>IF(AND(TimeSpend[[#This Row],[Personnel number]]&lt;&gt;"",TimeSpend[[#This Row],[Date]]&lt;&gt;""),TimeSpend[[#This Row],[Activity description]],"")</f>
        <v>#VALUE!</v>
      </c>
      <c r="H4346" s="36" t="e">
        <f>IF(AND(TimeSpend[[#This Row],[Personnel number]]&lt;&gt;"",TimeSpend[[#This Row],[Date]]&lt;&gt;""),TimeSpend[[#This Row],[Start Time]],"")</f>
        <v>#VALUE!</v>
      </c>
      <c r="I4346" s="36" t="e">
        <f>IF(AND(TimeSpend[[#This Row],[Personnel number]]&lt;&gt;"",TimeSpend[[#This Row],[Date]]&lt;&gt;""),TimeSpend[[#This Row],[End Time]],"")</f>
        <v>#VALUE!</v>
      </c>
      <c r="J4346" t="e">
        <f>IF(AND(TimeSpend[[#This Row],[Personnel number]]&lt;&gt;"",TimeSpend[[#This Row],[Date]]&lt;&gt;""),TimeSpend[[#This Row],[Location]],"")</f>
        <v>#VALUE!</v>
      </c>
      <c r="K4346" t="e">
        <f>IF(AND(TimeSpend[[#This Row],[Personnel number]]&lt;&gt;"",TimeSpend[[#This Row],[Date]]&lt;&gt;""),TimeSpend[[#This Row],[Task]],"")</f>
        <v>#VALUE!</v>
      </c>
      <c r="L4346" t="e">
        <f>IF(AND(TimeSpend[[#This Row],[Personnel number]]&lt;&gt;"",TimeSpend[[#This Row],[Date]]&lt;&gt;""),Utilization!$J$2,"")</f>
        <v>#VALUE!</v>
      </c>
      <c r="M4346" t="e">
        <f>IF(AND(TimeSpend[[#This Row],[Personnel number]]&lt;&gt;"",TimeSpend[[#This Row],[Date]]&lt;&gt;""),TimeSpend[[#This Row],[Employee Name]],"")</f>
        <v>#VALUE!</v>
      </c>
      <c r="N4346" t="e">
        <f t="shared" si="136"/>
        <v>#VALUE!</v>
      </c>
      <c r="O4346" t="e">
        <f t="shared" si="137"/>
        <v>#VALUE!</v>
      </c>
      <c r="P4346" t="e">
        <f>IF(D4346&lt;&gt;"",VLOOKUP(D4346,Projects!B:C,2,0),"")</f>
        <v>#VALUE!</v>
      </c>
    </row>
    <row r="4347" spans="1:16" x14ac:dyDescent="0.25">
      <c r="A4347" t="e">
        <f>UPPER(IF(AND(TimeSpend[[#This Row],[Personnel number]]&lt;&gt;"",TimeSpend[[#This Row],[Date]]&lt;&gt;""),TimeSpend[[#This Row],[Personnel number]],""))</f>
        <v>#VALUE!</v>
      </c>
      <c r="B4347" s="85" t="e">
        <f>IF(AND(TimeSpend[[#This Row],[Personnel number]]&lt;&gt;"",TimeSpend[[#This Row],[Date]]&lt;&gt;""),TEXT(TimeSpend[[#This Row],[Date]],"[$-409]yyyyMMdd"),"")</f>
        <v>#VALUE!</v>
      </c>
      <c r="C4347" s="33" t="e">
        <f>IF(AND(TimeSpend[[#This Row],[Personnel number]]&lt;&gt;"",TimeSpend[[#This Row],[Date]]&lt;&gt;""),SUBSTITUTE(TimeSpend[[#This Row],[Hours]],",","."),"")</f>
        <v>#VALUE!</v>
      </c>
      <c r="D4347" t="e">
        <f>IF(AND(TimeSpend[[#This Row],[Personnel number]]&lt;&gt;"",TimeSpend[[#This Row],[Date]]&lt;&gt;""),TimeSpend[[#This Row],[Network]],"")</f>
        <v>#VALUE!</v>
      </c>
      <c r="E4347" t="e">
        <f>IF(AND(TimeSpend[[#This Row],[Personnel number]]&lt;&gt;"",TimeSpend[[#This Row],[Date]]&lt;&gt;""),TimeSpend[[#This Row],[Network Description]],"")</f>
        <v>#VALUE!</v>
      </c>
      <c r="F4347" t="e">
        <f>IF(AND(TimeSpend[[#This Row],[Personnel number]]&lt;&gt;"",TimeSpend[[#This Row],[Date]]&lt;&gt;""),TimeSpend[[#This Row],[Activity]],"")</f>
        <v>#VALUE!</v>
      </c>
      <c r="G4347" t="e">
        <f>IF(AND(TimeSpend[[#This Row],[Personnel number]]&lt;&gt;"",TimeSpend[[#This Row],[Date]]&lt;&gt;""),TimeSpend[[#This Row],[Activity description]],"")</f>
        <v>#VALUE!</v>
      </c>
      <c r="H4347" s="36" t="e">
        <f>IF(AND(TimeSpend[[#This Row],[Personnel number]]&lt;&gt;"",TimeSpend[[#This Row],[Date]]&lt;&gt;""),TimeSpend[[#This Row],[Start Time]],"")</f>
        <v>#VALUE!</v>
      </c>
      <c r="I4347" s="36" t="e">
        <f>IF(AND(TimeSpend[[#This Row],[Personnel number]]&lt;&gt;"",TimeSpend[[#This Row],[Date]]&lt;&gt;""),TimeSpend[[#This Row],[End Time]],"")</f>
        <v>#VALUE!</v>
      </c>
      <c r="J4347" t="e">
        <f>IF(AND(TimeSpend[[#This Row],[Personnel number]]&lt;&gt;"",TimeSpend[[#This Row],[Date]]&lt;&gt;""),TimeSpend[[#This Row],[Location]],"")</f>
        <v>#VALUE!</v>
      </c>
      <c r="K4347" t="e">
        <f>IF(AND(TimeSpend[[#This Row],[Personnel number]]&lt;&gt;"",TimeSpend[[#This Row],[Date]]&lt;&gt;""),TimeSpend[[#This Row],[Task]],"")</f>
        <v>#VALUE!</v>
      </c>
      <c r="L4347" t="e">
        <f>IF(AND(TimeSpend[[#This Row],[Personnel number]]&lt;&gt;"",TimeSpend[[#This Row],[Date]]&lt;&gt;""),Utilization!$J$2,"")</f>
        <v>#VALUE!</v>
      </c>
      <c r="M4347" t="e">
        <f>IF(AND(TimeSpend[[#This Row],[Personnel number]]&lt;&gt;"",TimeSpend[[#This Row],[Date]]&lt;&gt;""),TimeSpend[[#This Row],[Employee Name]],"")</f>
        <v>#VALUE!</v>
      </c>
      <c r="N4347" t="e">
        <f t="shared" si="136"/>
        <v>#VALUE!</v>
      </c>
      <c r="O4347" t="e">
        <f t="shared" si="137"/>
        <v>#VALUE!</v>
      </c>
      <c r="P4347" t="e">
        <f>IF(D4347&lt;&gt;"",VLOOKUP(D4347,Projects!B:C,2,0),"")</f>
        <v>#VALUE!</v>
      </c>
    </row>
    <row r="4348" spans="1:16" x14ac:dyDescent="0.25">
      <c r="A4348" t="e">
        <f>UPPER(IF(AND(TimeSpend[[#This Row],[Personnel number]]&lt;&gt;"",TimeSpend[[#This Row],[Date]]&lt;&gt;""),TimeSpend[[#This Row],[Personnel number]],""))</f>
        <v>#VALUE!</v>
      </c>
      <c r="B4348" s="85" t="e">
        <f>IF(AND(TimeSpend[[#This Row],[Personnel number]]&lt;&gt;"",TimeSpend[[#This Row],[Date]]&lt;&gt;""),TEXT(TimeSpend[[#This Row],[Date]],"[$-409]yyyyMMdd"),"")</f>
        <v>#VALUE!</v>
      </c>
      <c r="C4348" s="33" t="e">
        <f>IF(AND(TimeSpend[[#This Row],[Personnel number]]&lt;&gt;"",TimeSpend[[#This Row],[Date]]&lt;&gt;""),SUBSTITUTE(TimeSpend[[#This Row],[Hours]],",","."),"")</f>
        <v>#VALUE!</v>
      </c>
      <c r="D4348" t="e">
        <f>IF(AND(TimeSpend[[#This Row],[Personnel number]]&lt;&gt;"",TimeSpend[[#This Row],[Date]]&lt;&gt;""),TimeSpend[[#This Row],[Network]],"")</f>
        <v>#VALUE!</v>
      </c>
      <c r="E4348" t="e">
        <f>IF(AND(TimeSpend[[#This Row],[Personnel number]]&lt;&gt;"",TimeSpend[[#This Row],[Date]]&lt;&gt;""),TimeSpend[[#This Row],[Network Description]],"")</f>
        <v>#VALUE!</v>
      </c>
      <c r="F4348" t="e">
        <f>IF(AND(TimeSpend[[#This Row],[Personnel number]]&lt;&gt;"",TimeSpend[[#This Row],[Date]]&lt;&gt;""),TimeSpend[[#This Row],[Activity]],"")</f>
        <v>#VALUE!</v>
      </c>
      <c r="G4348" t="e">
        <f>IF(AND(TimeSpend[[#This Row],[Personnel number]]&lt;&gt;"",TimeSpend[[#This Row],[Date]]&lt;&gt;""),TimeSpend[[#This Row],[Activity description]],"")</f>
        <v>#VALUE!</v>
      </c>
      <c r="H4348" s="36" t="e">
        <f>IF(AND(TimeSpend[[#This Row],[Personnel number]]&lt;&gt;"",TimeSpend[[#This Row],[Date]]&lt;&gt;""),TimeSpend[[#This Row],[Start Time]],"")</f>
        <v>#VALUE!</v>
      </c>
      <c r="I4348" s="36" t="e">
        <f>IF(AND(TimeSpend[[#This Row],[Personnel number]]&lt;&gt;"",TimeSpend[[#This Row],[Date]]&lt;&gt;""),TimeSpend[[#This Row],[End Time]],"")</f>
        <v>#VALUE!</v>
      </c>
      <c r="J4348" t="e">
        <f>IF(AND(TimeSpend[[#This Row],[Personnel number]]&lt;&gt;"",TimeSpend[[#This Row],[Date]]&lt;&gt;""),TimeSpend[[#This Row],[Location]],"")</f>
        <v>#VALUE!</v>
      </c>
      <c r="K4348" t="e">
        <f>IF(AND(TimeSpend[[#This Row],[Personnel number]]&lt;&gt;"",TimeSpend[[#This Row],[Date]]&lt;&gt;""),TimeSpend[[#This Row],[Task]],"")</f>
        <v>#VALUE!</v>
      </c>
      <c r="L4348" t="e">
        <f>IF(AND(TimeSpend[[#This Row],[Personnel number]]&lt;&gt;"",TimeSpend[[#This Row],[Date]]&lt;&gt;""),Utilization!$J$2,"")</f>
        <v>#VALUE!</v>
      </c>
      <c r="M4348" t="e">
        <f>IF(AND(TimeSpend[[#This Row],[Personnel number]]&lt;&gt;"",TimeSpend[[#This Row],[Date]]&lt;&gt;""),TimeSpend[[#This Row],[Employee Name]],"")</f>
        <v>#VALUE!</v>
      </c>
      <c r="N4348" t="e">
        <f t="shared" si="136"/>
        <v>#VALUE!</v>
      </c>
      <c r="O4348" t="e">
        <f t="shared" si="137"/>
        <v>#VALUE!</v>
      </c>
      <c r="P4348" t="e">
        <f>IF(D4348&lt;&gt;"",VLOOKUP(D4348,Projects!B:C,2,0),"")</f>
        <v>#VALUE!</v>
      </c>
    </row>
    <row r="4349" spans="1:16" x14ac:dyDescent="0.25">
      <c r="A4349" t="e">
        <f>UPPER(IF(AND(TimeSpend[[#This Row],[Personnel number]]&lt;&gt;"",TimeSpend[[#This Row],[Date]]&lt;&gt;""),TimeSpend[[#This Row],[Personnel number]],""))</f>
        <v>#VALUE!</v>
      </c>
      <c r="B4349" s="85" t="e">
        <f>IF(AND(TimeSpend[[#This Row],[Personnel number]]&lt;&gt;"",TimeSpend[[#This Row],[Date]]&lt;&gt;""),TEXT(TimeSpend[[#This Row],[Date]],"[$-409]yyyyMMdd"),"")</f>
        <v>#VALUE!</v>
      </c>
      <c r="C4349" s="33" t="e">
        <f>IF(AND(TimeSpend[[#This Row],[Personnel number]]&lt;&gt;"",TimeSpend[[#This Row],[Date]]&lt;&gt;""),SUBSTITUTE(TimeSpend[[#This Row],[Hours]],",","."),"")</f>
        <v>#VALUE!</v>
      </c>
      <c r="D4349" t="e">
        <f>IF(AND(TimeSpend[[#This Row],[Personnel number]]&lt;&gt;"",TimeSpend[[#This Row],[Date]]&lt;&gt;""),TimeSpend[[#This Row],[Network]],"")</f>
        <v>#VALUE!</v>
      </c>
      <c r="E4349" t="e">
        <f>IF(AND(TimeSpend[[#This Row],[Personnel number]]&lt;&gt;"",TimeSpend[[#This Row],[Date]]&lt;&gt;""),TimeSpend[[#This Row],[Network Description]],"")</f>
        <v>#VALUE!</v>
      </c>
      <c r="F4349" t="e">
        <f>IF(AND(TimeSpend[[#This Row],[Personnel number]]&lt;&gt;"",TimeSpend[[#This Row],[Date]]&lt;&gt;""),TimeSpend[[#This Row],[Activity]],"")</f>
        <v>#VALUE!</v>
      </c>
      <c r="G4349" t="e">
        <f>IF(AND(TimeSpend[[#This Row],[Personnel number]]&lt;&gt;"",TimeSpend[[#This Row],[Date]]&lt;&gt;""),TimeSpend[[#This Row],[Activity description]],"")</f>
        <v>#VALUE!</v>
      </c>
      <c r="H4349" s="36" t="e">
        <f>IF(AND(TimeSpend[[#This Row],[Personnel number]]&lt;&gt;"",TimeSpend[[#This Row],[Date]]&lt;&gt;""),TimeSpend[[#This Row],[Start Time]],"")</f>
        <v>#VALUE!</v>
      </c>
      <c r="I4349" s="36" t="e">
        <f>IF(AND(TimeSpend[[#This Row],[Personnel number]]&lt;&gt;"",TimeSpend[[#This Row],[Date]]&lt;&gt;""),TimeSpend[[#This Row],[End Time]],"")</f>
        <v>#VALUE!</v>
      </c>
      <c r="J4349" t="e">
        <f>IF(AND(TimeSpend[[#This Row],[Personnel number]]&lt;&gt;"",TimeSpend[[#This Row],[Date]]&lt;&gt;""),TimeSpend[[#This Row],[Location]],"")</f>
        <v>#VALUE!</v>
      </c>
      <c r="K4349" t="e">
        <f>IF(AND(TimeSpend[[#This Row],[Personnel number]]&lt;&gt;"",TimeSpend[[#This Row],[Date]]&lt;&gt;""),TimeSpend[[#This Row],[Task]],"")</f>
        <v>#VALUE!</v>
      </c>
      <c r="L4349" t="e">
        <f>IF(AND(TimeSpend[[#This Row],[Personnel number]]&lt;&gt;"",TimeSpend[[#This Row],[Date]]&lt;&gt;""),Utilization!$J$2,"")</f>
        <v>#VALUE!</v>
      </c>
      <c r="M4349" t="e">
        <f>IF(AND(TimeSpend[[#This Row],[Personnel number]]&lt;&gt;"",TimeSpend[[#This Row],[Date]]&lt;&gt;""),TimeSpend[[#This Row],[Employee Name]],"")</f>
        <v>#VALUE!</v>
      </c>
      <c r="N4349" t="e">
        <f t="shared" si="136"/>
        <v>#VALUE!</v>
      </c>
      <c r="O4349" t="e">
        <f t="shared" si="137"/>
        <v>#VALUE!</v>
      </c>
      <c r="P4349" t="e">
        <f>IF(D4349&lt;&gt;"",VLOOKUP(D4349,Projects!B:C,2,0),"")</f>
        <v>#VALUE!</v>
      </c>
    </row>
    <row r="4350" spans="1:16" x14ac:dyDescent="0.25">
      <c r="A4350" t="e">
        <f>UPPER(IF(AND(TimeSpend[[#This Row],[Personnel number]]&lt;&gt;"",TimeSpend[[#This Row],[Date]]&lt;&gt;""),TimeSpend[[#This Row],[Personnel number]],""))</f>
        <v>#VALUE!</v>
      </c>
      <c r="B4350" s="85" t="e">
        <f>IF(AND(TimeSpend[[#This Row],[Personnel number]]&lt;&gt;"",TimeSpend[[#This Row],[Date]]&lt;&gt;""),TEXT(TimeSpend[[#This Row],[Date]],"[$-409]yyyyMMdd"),"")</f>
        <v>#VALUE!</v>
      </c>
      <c r="C4350" s="33" t="e">
        <f>IF(AND(TimeSpend[[#This Row],[Personnel number]]&lt;&gt;"",TimeSpend[[#This Row],[Date]]&lt;&gt;""),SUBSTITUTE(TimeSpend[[#This Row],[Hours]],",","."),"")</f>
        <v>#VALUE!</v>
      </c>
      <c r="D4350" t="e">
        <f>IF(AND(TimeSpend[[#This Row],[Personnel number]]&lt;&gt;"",TimeSpend[[#This Row],[Date]]&lt;&gt;""),TimeSpend[[#This Row],[Network]],"")</f>
        <v>#VALUE!</v>
      </c>
      <c r="E4350" t="e">
        <f>IF(AND(TimeSpend[[#This Row],[Personnel number]]&lt;&gt;"",TimeSpend[[#This Row],[Date]]&lt;&gt;""),TimeSpend[[#This Row],[Network Description]],"")</f>
        <v>#VALUE!</v>
      </c>
      <c r="F4350" t="e">
        <f>IF(AND(TimeSpend[[#This Row],[Personnel number]]&lt;&gt;"",TimeSpend[[#This Row],[Date]]&lt;&gt;""),TimeSpend[[#This Row],[Activity]],"")</f>
        <v>#VALUE!</v>
      </c>
      <c r="G4350" t="e">
        <f>IF(AND(TimeSpend[[#This Row],[Personnel number]]&lt;&gt;"",TimeSpend[[#This Row],[Date]]&lt;&gt;""),TimeSpend[[#This Row],[Activity description]],"")</f>
        <v>#VALUE!</v>
      </c>
      <c r="H4350" s="36" t="e">
        <f>IF(AND(TimeSpend[[#This Row],[Personnel number]]&lt;&gt;"",TimeSpend[[#This Row],[Date]]&lt;&gt;""),TimeSpend[[#This Row],[Start Time]],"")</f>
        <v>#VALUE!</v>
      </c>
      <c r="I4350" s="36" t="e">
        <f>IF(AND(TimeSpend[[#This Row],[Personnel number]]&lt;&gt;"",TimeSpend[[#This Row],[Date]]&lt;&gt;""),TimeSpend[[#This Row],[End Time]],"")</f>
        <v>#VALUE!</v>
      </c>
      <c r="J4350" t="e">
        <f>IF(AND(TimeSpend[[#This Row],[Personnel number]]&lt;&gt;"",TimeSpend[[#This Row],[Date]]&lt;&gt;""),TimeSpend[[#This Row],[Location]],"")</f>
        <v>#VALUE!</v>
      </c>
      <c r="K4350" t="e">
        <f>IF(AND(TimeSpend[[#This Row],[Personnel number]]&lt;&gt;"",TimeSpend[[#This Row],[Date]]&lt;&gt;""),TimeSpend[[#This Row],[Task]],"")</f>
        <v>#VALUE!</v>
      </c>
      <c r="L4350" t="e">
        <f>IF(AND(TimeSpend[[#This Row],[Personnel number]]&lt;&gt;"",TimeSpend[[#This Row],[Date]]&lt;&gt;""),Utilization!$J$2,"")</f>
        <v>#VALUE!</v>
      </c>
      <c r="M4350" t="e">
        <f>IF(AND(TimeSpend[[#This Row],[Personnel number]]&lt;&gt;"",TimeSpend[[#This Row],[Date]]&lt;&gt;""),TimeSpend[[#This Row],[Employee Name]],"")</f>
        <v>#VALUE!</v>
      </c>
      <c r="N4350" t="e">
        <f t="shared" si="136"/>
        <v>#VALUE!</v>
      </c>
      <c r="O4350" t="e">
        <f t="shared" si="137"/>
        <v>#VALUE!</v>
      </c>
      <c r="P4350" t="e">
        <f>IF(D4350&lt;&gt;"",VLOOKUP(D4350,Projects!B:C,2,0),"")</f>
        <v>#VALUE!</v>
      </c>
    </row>
    <row r="4351" spans="1:16" x14ac:dyDescent="0.25">
      <c r="A4351" t="e">
        <f>UPPER(IF(AND(TimeSpend[[#This Row],[Personnel number]]&lt;&gt;"",TimeSpend[[#This Row],[Date]]&lt;&gt;""),TimeSpend[[#This Row],[Personnel number]],""))</f>
        <v>#VALUE!</v>
      </c>
      <c r="B4351" s="85" t="e">
        <f>IF(AND(TimeSpend[[#This Row],[Personnel number]]&lt;&gt;"",TimeSpend[[#This Row],[Date]]&lt;&gt;""),TEXT(TimeSpend[[#This Row],[Date]],"[$-409]yyyyMMdd"),"")</f>
        <v>#VALUE!</v>
      </c>
      <c r="C4351" s="33" t="e">
        <f>IF(AND(TimeSpend[[#This Row],[Personnel number]]&lt;&gt;"",TimeSpend[[#This Row],[Date]]&lt;&gt;""),SUBSTITUTE(TimeSpend[[#This Row],[Hours]],",","."),"")</f>
        <v>#VALUE!</v>
      </c>
      <c r="D4351" t="e">
        <f>IF(AND(TimeSpend[[#This Row],[Personnel number]]&lt;&gt;"",TimeSpend[[#This Row],[Date]]&lt;&gt;""),TimeSpend[[#This Row],[Network]],"")</f>
        <v>#VALUE!</v>
      </c>
      <c r="E4351" t="e">
        <f>IF(AND(TimeSpend[[#This Row],[Personnel number]]&lt;&gt;"",TimeSpend[[#This Row],[Date]]&lt;&gt;""),TimeSpend[[#This Row],[Network Description]],"")</f>
        <v>#VALUE!</v>
      </c>
      <c r="F4351" t="e">
        <f>IF(AND(TimeSpend[[#This Row],[Personnel number]]&lt;&gt;"",TimeSpend[[#This Row],[Date]]&lt;&gt;""),TimeSpend[[#This Row],[Activity]],"")</f>
        <v>#VALUE!</v>
      </c>
      <c r="G4351" t="e">
        <f>IF(AND(TimeSpend[[#This Row],[Personnel number]]&lt;&gt;"",TimeSpend[[#This Row],[Date]]&lt;&gt;""),TimeSpend[[#This Row],[Activity description]],"")</f>
        <v>#VALUE!</v>
      </c>
      <c r="H4351" s="36" t="e">
        <f>IF(AND(TimeSpend[[#This Row],[Personnel number]]&lt;&gt;"",TimeSpend[[#This Row],[Date]]&lt;&gt;""),TimeSpend[[#This Row],[Start Time]],"")</f>
        <v>#VALUE!</v>
      </c>
      <c r="I4351" s="36" t="e">
        <f>IF(AND(TimeSpend[[#This Row],[Personnel number]]&lt;&gt;"",TimeSpend[[#This Row],[Date]]&lt;&gt;""),TimeSpend[[#This Row],[End Time]],"")</f>
        <v>#VALUE!</v>
      </c>
      <c r="J4351" t="e">
        <f>IF(AND(TimeSpend[[#This Row],[Personnel number]]&lt;&gt;"",TimeSpend[[#This Row],[Date]]&lt;&gt;""),TimeSpend[[#This Row],[Location]],"")</f>
        <v>#VALUE!</v>
      </c>
      <c r="K4351" t="e">
        <f>IF(AND(TimeSpend[[#This Row],[Personnel number]]&lt;&gt;"",TimeSpend[[#This Row],[Date]]&lt;&gt;""),TimeSpend[[#This Row],[Task]],"")</f>
        <v>#VALUE!</v>
      </c>
      <c r="L4351" t="e">
        <f>IF(AND(TimeSpend[[#This Row],[Personnel number]]&lt;&gt;"",TimeSpend[[#This Row],[Date]]&lt;&gt;""),Utilization!$J$2,"")</f>
        <v>#VALUE!</v>
      </c>
      <c r="M4351" t="e">
        <f>IF(AND(TimeSpend[[#This Row],[Personnel number]]&lt;&gt;"",TimeSpend[[#This Row],[Date]]&lt;&gt;""),TimeSpend[[#This Row],[Employee Name]],"")</f>
        <v>#VALUE!</v>
      </c>
      <c r="N4351" t="e">
        <f t="shared" si="136"/>
        <v>#VALUE!</v>
      </c>
      <c r="O4351" t="e">
        <f t="shared" si="137"/>
        <v>#VALUE!</v>
      </c>
      <c r="P4351" t="e">
        <f>IF(D4351&lt;&gt;"",VLOOKUP(D4351,Projects!B:C,2,0),"")</f>
        <v>#VALUE!</v>
      </c>
    </row>
    <row r="4352" spans="1:16" x14ac:dyDescent="0.25">
      <c r="A4352" t="e">
        <f>UPPER(IF(AND(TimeSpend[[#This Row],[Personnel number]]&lt;&gt;"",TimeSpend[[#This Row],[Date]]&lt;&gt;""),TimeSpend[[#This Row],[Personnel number]],""))</f>
        <v>#VALUE!</v>
      </c>
      <c r="B4352" s="85" t="e">
        <f>IF(AND(TimeSpend[[#This Row],[Personnel number]]&lt;&gt;"",TimeSpend[[#This Row],[Date]]&lt;&gt;""),TEXT(TimeSpend[[#This Row],[Date]],"[$-409]yyyyMMdd"),"")</f>
        <v>#VALUE!</v>
      </c>
      <c r="C4352" s="33" t="e">
        <f>IF(AND(TimeSpend[[#This Row],[Personnel number]]&lt;&gt;"",TimeSpend[[#This Row],[Date]]&lt;&gt;""),SUBSTITUTE(TimeSpend[[#This Row],[Hours]],",","."),"")</f>
        <v>#VALUE!</v>
      </c>
      <c r="D4352" t="e">
        <f>IF(AND(TimeSpend[[#This Row],[Personnel number]]&lt;&gt;"",TimeSpend[[#This Row],[Date]]&lt;&gt;""),TimeSpend[[#This Row],[Network]],"")</f>
        <v>#VALUE!</v>
      </c>
      <c r="E4352" t="e">
        <f>IF(AND(TimeSpend[[#This Row],[Personnel number]]&lt;&gt;"",TimeSpend[[#This Row],[Date]]&lt;&gt;""),TimeSpend[[#This Row],[Network Description]],"")</f>
        <v>#VALUE!</v>
      </c>
      <c r="F4352" t="e">
        <f>IF(AND(TimeSpend[[#This Row],[Personnel number]]&lt;&gt;"",TimeSpend[[#This Row],[Date]]&lt;&gt;""),TimeSpend[[#This Row],[Activity]],"")</f>
        <v>#VALUE!</v>
      </c>
      <c r="G4352" t="e">
        <f>IF(AND(TimeSpend[[#This Row],[Personnel number]]&lt;&gt;"",TimeSpend[[#This Row],[Date]]&lt;&gt;""),TimeSpend[[#This Row],[Activity description]],"")</f>
        <v>#VALUE!</v>
      </c>
      <c r="H4352" s="36" t="e">
        <f>IF(AND(TimeSpend[[#This Row],[Personnel number]]&lt;&gt;"",TimeSpend[[#This Row],[Date]]&lt;&gt;""),TimeSpend[[#This Row],[Start Time]],"")</f>
        <v>#VALUE!</v>
      </c>
      <c r="I4352" s="36" t="e">
        <f>IF(AND(TimeSpend[[#This Row],[Personnel number]]&lt;&gt;"",TimeSpend[[#This Row],[Date]]&lt;&gt;""),TimeSpend[[#This Row],[End Time]],"")</f>
        <v>#VALUE!</v>
      </c>
      <c r="J4352" t="e">
        <f>IF(AND(TimeSpend[[#This Row],[Personnel number]]&lt;&gt;"",TimeSpend[[#This Row],[Date]]&lt;&gt;""),TimeSpend[[#This Row],[Location]],"")</f>
        <v>#VALUE!</v>
      </c>
      <c r="K4352" t="e">
        <f>IF(AND(TimeSpend[[#This Row],[Personnel number]]&lt;&gt;"",TimeSpend[[#This Row],[Date]]&lt;&gt;""),TimeSpend[[#This Row],[Task]],"")</f>
        <v>#VALUE!</v>
      </c>
      <c r="L4352" t="e">
        <f>IF(AND(TimeSpend[[#This Row],[Personnel number]]&lt;&gt;"",TimeSpend[[#This Row],[Date]]&lt;&gt;""),Utilization!$J$2,"")</f>
        <v>#VALUE!</v>
      </c>
      <c r="M4352" t="e">
        <f>IF(AND(TimeSpend[[#This Row],[Personnel number]]&lt;&gt;"",TimeSpend[[#This Row],[Date]]&lt;&gt;""),TimeSpend[[#This Row],[Employee Name]],"")</f>
        <v>#VALUE!</v>
      </c>
      <c r="N4352" t="e">
        <f t="shared" si="136"/>
        <v>#VALUE!</v>
      </c>
      <c r="O4352" t="e">
        <f t="shared" si="137"/>
        <v>#VALUE!</v>
      </c>
      <c r="P4352" t="e">
        <f>IF(D4352&lt;&gt;"",VLOOKUP(D4352,Projects!B:C,2,0),"")</f>
        <v>#VALUE!</v>
      </c>
    </row>
    <row r="4353" spans="1:16" x14ac:dyDescent="0.25">
      <c r="A4353" t="e">
        <f>UPPER(IF(AND(TimeSpend[[#This Row],[Personnel number]]&lt;&gt;"",TimeSpend[[#This Row],[Date]]&lt;&gt;""),TimeSpend[[#This Row],[Personnel number]],""))</f>
        <v>#VALUE!</v>
      </c>
      <c r="B4353" s="85" t="e">
        <f>IF(AND(TimeSpend[[#This Row],[Personnel number]]&lt;&gt;"",TimeSpend[[#This Row],[Date]]&lt;&gt;""),TEXT(TimeSpend[[#This Row],[Date]],"[$-409]yyyyMMdd"),"")</f>
        <v>#VALUE!</v>
      </c>
      <c r="C4353" s="33" t="e">
        <f>IF(AND(TimeSpend[[#This Row],[Personnel number]]&lt;&gt;"",TimeSpend[[#This Row],[Date]]&lt;&gt;""),SUBSTITUTE(TimeSpend[[#This Row],[Hours]],",","."),"")</f>
        <v>#VALUE!</v>
      </c>
      <c r="D4353" t="e">
        <f>IF(AND(TimeSpend[[#This Row],[Personnel number]]&lt;&gt;"",TimeSpend[[#This Row],[Date]]&lt;&gt;""),TimeSpend[[#This Row],[Network]],"")</f>
        <v>#VALUE!</v>
      </c>
      <c r="E4353" t="e">
        <f>IF(AND(TimeSpend[[#This Row],[Personnel number]]&lt;&gt;"",TimeSpend[[#This Row],[Date]]&lt;&gt;""),TimeSpend[[#This Row],[Network Description]],"")</f>
        <v>#VALUE!</v>
      </c>
      <c r="F4353" t="e">
        <f>IF(AND(TimeSpend[[#This Row],[Personnel number]]&lt;&gt;"",TimeSpend[[#This Row],[Date]]&lt;&gt;""),TimeSpend[[#This Row],[Activity]],"")</f>
        <v>#VALUE!</v>
      </c>
      <c r="G4353" t="e">
        <f>IF(AND(TimeSpend[[#This Row],[Personnel number]]&lt;&gt;"",TimeSpend[[#This Row],[Date]]&lt;&gt;""),TimeSpend[[#This Row],[Activity description]],"")</f>
        <v>#VALUE!</v>
      </c>
      <c r="H4353" s="36" t="e">
        <f>IF(AND(TimeSpend[[#This Row],[Personnel number]]&lt;&gt;"",TimeSpend[[#This Row],[Date]]&lt;&gt;""),TimeSpend[[#This Row],[Start Time]],"")</f>
        <v>#VALUE!</v>
      </c>
      <c r="I4353" s="36" t="e">
        <f>IF(AND(TimeSpend[[#This Row],[Personnel number]]&lt;&gt;"",TimeSpend[[#This Row],[Date]]&lt;&gt;""),TimeSpend[[#This Row],[End Time]],"")</f>
        <v>#VALUE!</v>
      </c>
      <c r="J4353" t="e">
        <f>IF(AND(TimeSpend[[#This Row],[Personnel number]]&lt;&gt;"",TimeSpend[[#This Row],[Date]]&lt;&gt;""),TimeSpend[[#This Row],[Location]],"")</f>
        <v>#VALUE!</v>
      </c>
      <c r="K4353" t="e">
        <f>IF(AND(TimeSpend[[#This Row],[Personnel number]]&lt;&gt;"",TimeSpend[[#This Row],[Date]]&lt;&gt;""),TimeSpend[[#This Row],[Task]],"")</f>
        <v>#VALUE!</v>
      </c>
      <c r="L4353" t="e">
        <f>IF(AND(TimeSpend[[#This Row],[Personnel number]]&lt;&gt;"",TimeSpend[[#This Row],[Date]]&lt;&gt;""),Utilization!$J$2,"")</f>
        <v>#VALUE!</v>
      </c>
      <c r="M4353" t="e">
        <f>IF(AND(TimeSpend[[#This Row],[Personnel number]]&lt;&gt;"",TimeSpend[[#This Row],[Date]]&lt;&gt;""),TimeSpend[[#This Row],[Employee Name]],"")</f>
        <v>#VALUE!</v>
      </c>
      <c r="N4353" t="e">
        <f t="shared" si="136"/>
        <v>#VALUE!</v>
      </c>
      <c r="O4353" t="e">
        <f t="shared" si="137"/>
        <v>#VALUE!</v>
      </c>
      <c r="P4353" t="e">
        <f>IF(D4353&lt;&gt;"",VLOOKUP(D4353,Projects!B:C,2,0),"")</f>
        <v>#VALUE!</v>
      </c>
    </row>
    <row r="4354" spans="1:16" x14ac:dyDescent="0.25">
      <c r="A4354" t="e">
        <f>UPPER(IF(AND(TimeSpend[[#This Row],[Personnel number]]&lt;&gt;"",TimeSpend[[#This Row],[Date]]&lt;&gt;""),TimeSpend[[#This Row],[Personnel number]],""))</f>
        <v>#VALUE!</v>
      </c>
      <c r="B4354" s="85" t="e">
        <f>IF(AND(TimeSpend[[#This Row],[Personnel number]]&lt;&gt;"",TimeSpend[[#This Row],[Date]]&lt;&gt;""),TEXT(TimeSpend[[#This Row],[Date]],"[$-409]yyyyMMdd"),"")</f>
        <v>#VALUE!</v>
      </c>
      <c r="C4354" s="33" t="e">
        <f>IF(AND(TimeSpend[[#This Row],[Personnel number]]&lt;&gt;"",TimeSpend[[#This Row],[Date]]&lt;&gt;""),SUBSTITUTE(TimeSpend[[#This Row],[Hours]],",","."),"")</f>
        <v>#VALUE!</v>
      </c>
      <c r="D4354" t="e">
        <f>IF(AND(TimeSpend[[#This Row],[Personnel number]]&lt;&gt;"",TimeSpend[[#This Row],[Date]]&lt;&gt;""),TimeSpend[[#This Row],[Network]],"")</f>
        <v>#VALUE!</v>
      </c>
      <c r="E4354" t="e">
        <f>IF(AND(TimeSpend[[#This Row],[Personnel number]]&lt;&gt;"",TimeSpend[[#This Row],[Date]]&lt;&gt;""),TimeSpend[[#This Row],[Network Description]],"")</f>
        <v>#VALUE!</v>
      </c>
      <c r="F4354" t="e">
        <f>IF(AND(TimeSpend[[#This Row],[Personnel number]]&lt;&gt;"",TimeSpend[[#This Row],[Date]]&lt;&gt;""),TimeSpend[[#This Row],[Activity]],"")</f>
        <v>#VALUE!</v>
      </c>
      <c r="G4354" t="e">
        <f>IF(AND(TimeSpend[[#This Row],[Personnel number]]&lt;&gt;"",TimeSpend[[#This Row],[Date]]&lt;&gt;""),TimeSpend[[#This Row],[Activity description]],"")</f>
        <v>#VALUE!</v>
      </c>
      <c r="H4354" s="36" t="e">
        <f>IF(AND(TimeSpend[[#This Row],[Personnel number]]&lt;&gt;"",TimeSpend[[#This Row],[Date]]&lt;&gt;""),TimeSpend[[#This Row],[Start Time]],"")</f>
        <v>#VALUE!</v>
      </c>
      <c r="I4354" s="36" t="e">
        <f>IF(AND(TimeSpend[[#This Row],[Personnel number]]&lt;&gt;"",TimeSpend[[#This Row],[Date]]&lt;&gt;""),TimeSpend[[#This Row],[End Time]],"")</f>
        <v>#VALUE!</v>
      </c>
      <c r="J4354" t="e">
        <f>IF(AND(TimeSpend[[#This Row],[Personnel number]]&lt;&gt;"",TimeSpend[[#This Row],[Date]]&lt;&gt;""),TimeSpend[[#This Row],[Location]],"")</f>
        <v>#VALUE!</v>
      </c>
      <c r="K4354" t="e">
        <f>IF(AND(TimeSpend[[#This Row],[Personnel number]]&lt;&gt;"",TimeSpend[[#This Row],[Date]]&lt;&gt;""),TimeSpend[[#This Row],[Task]],"")</f>
        <v>#VALUE!</v>
      </c>
      <c r="L4354" t="e">
        <f>IF(AND(TimeSpend[[#This Row],[Personnel number]]&lt;&gt;"",TimeSpend[[#This Row],[Date]]&lt;&gt;""),Utilization!$J$2,"")</f>
        <v>#VALUE!</v>
      </c>
      <c r="M4354" t="e">
        <f>IF(AND(TimeSpend[[#This Row],[Personnel number]]&lt;&gt;"",TimeSpend[[#This Row],[Date]]&lt;&gt;""),TimeSpend[[#This Row],[Employee Name]],"")</f>
        <v>#VALUE!</v>
      </c>
      <c r="N4354" t="e">
        <f t="shared" si="136"/>
        <v>#VALUE!</v>
      </c>
      <c r="O4354" t="e">
        <f t="shared" si="137"/>
        <v>#VALUE!</v>
      </c>
      <c r="P4354" t="e">
        <f>IF(D4354&lt;&gt;"",VLOOKUP(D4354,Projects!B:C,2,0),"")</f>
        <v>#VALUE!</v>
      </c>
    </row>
    <row r="4355" spans="1:16" x14ac:dyDescent="0.25">
      <c r="A4355" t="e">
        <f>UPPER(IF(AND(TimeSpend[[#This Row],[Personnel number]]&lt;&gt;"",TimeSpend[[#This Row],[Date]]&lt;&gt;""),TimeSpend[[#This Row],[Personnel number]],""))</f>
        <v>#VALUE!</v>
      </c>
      <c r="B4355" s="85" t="e">
        <f>IF(AND(TimeSpend[[#This Row],[Personnel number]]&lt;&gt;"",TimeSpend[[#This Row],[Date]]&lt;&gt;""),TEXT(TimeSpend[[#This Row],[Date]],"[$-409]yyyyMMdd"),"")</f>
        <v>#VALUE!</v>
      </c>
      <c r="C4355" s="33" t="e">
        <f>IF(AND(TimeSpend[[#This Row],[Personnel number]]&lt;&gt;"",TimeSpend[[#This Row],[Date]]&lt;&gt;""),SUBSTITUTE(TimeSpend[[#This Row],[Hours]],",","."),"")</f>
        <v>#VALUE!</v>
      </c>
      <c r="D4355" t="e">
        <f>IF(AND(TimeSpend[[#This Row],[Personnel number]]&lt;&gt;"",TimeSpend[[#This Row],[Date]]&lt;&gt;""),TimeSpend[[#This Row],[Network]],"")</f>
        <v>#VALUE!</v>
      </c>
      <c r="E4355" t="e">
        <f>IF(AND(TimeSpend[[#This Row],[Personnel number]]&lt;&gt;"",TimeSpend[[#This Row],[Date]]&lt;&gt;""),TimeSpend[[#This Row],[Network Description]],"")</f>
        <v>#VALUE!</v>
      </c>
      <c r="F4355" t="e">
        <f>IF(AND(TimeSpend[[#This Row],[Personnel number]]&lt;&gt;"",TimeSpend[[#This Row],[Date]]&lt;&gt;""),TimeSpend[[#This Row],[Activity]],"")</f>
        <v>#VALUE!</v>
      </c>
      <c r="G4355" t="e">
        <f>IF(AND(TimeSpend[[#This Row],[Personnel number]]&lt;&gt;"",TimeSpend[[#This Row],[Date]]&lt;&gt;""),TimeSpend[[#This Row],[Activity description]],"")</f>
        <v>#VALUE!</v>
      </c>
      <c r="H4355" s="36" t="e">
        <f>IF(AND(TimeSpend[[#This Row],[Personnel number]]&lt;&gt;"",TimeSpend[[#This Row],[Date]]&lt;&gt;""),TimeSpend[[#This Row],[Start Time]],"")</f>
        <v>#VALUE!</v>
      </c>
      <c r="I4355" s="36" t="e">
        <f>IF(AND(TimeSpend[[#This Row],[Personnel number]]&lt;&gt;"",TimeSpend[[#This Row],[Date]]&lt;&gt;""),TimeSpend[[#This Row],[End Time]],"")</f>
        <v>#VALUE!</v>
      </c>
      <c r="J4355" t="e">
        <f>IF(AND(TimeSpend[[#This Row],[Personnel number]]&lt;&gt;"",TimeSpend[[#This Row],[Date]]&lt;&gt;""),TimeSpend[[#This Row],[Location]],"")</f>
        <v>#VALUE!</v>
      </c>
      <c r="K4355" t="e">
        <f>IF(AND(TimeSpend[[#This Row],[Personnel number]]&lt;&gt;"",TimeSpend[[#This Row],[Date]]&lt;&gt;""),TimeSpend[[#This Row],[Task]],"")</f>
        <v>#VALUE!</v>
      </c>
      <c r="L4355" t="e">
        <f>IF(AND(TimeSpend[[#This Row],[Personnel number]]&lt;&gt;"",TimeSpend[[#This Row],[Date]]&lt;&gt;""),Utilization!$J$2,"")</f>
        <v>#VALUE!</v>
      </c>
      <c r="M4355" t="e">
        <f>IF(AND(TimeSpend[[#This Row],[Personnel number]]&lt;&gt;"",TimeSpend[[#This Row],[Date]]&lt;&gt;""),TimeSpend[[#This Row],[Employee Name]],"")</f>
        <v>#VALUE!</v>
      </c>
      <c r="N4355" t="e">
        <f t="shared" si="136"/>
        <v>#VALUE!</v>
      </c>
      <c r="O4355" t="e">
        <f t="shared" si="137"/>
        <v>#VALUE!</v>
      </c>
      <c r="P4355" t="e">
        <f>IF(D4355&lt;&gt;"",VLOOKUP(D4355,Projects!B:C,2,0),"")</f>
        <v>#VALUE!</v>
      </c>
    </row>
    <row r="4356" spans="1:16" x14ac:dyDescent="0.25">
      <c r="A4356" t="e">
        <f>UPPER(IF(AND(TimeSpend[[#This Row],[Personnel number]]&lt;&gt;"",TimeSpend[[#This Row],[Date]]&lt;&gt;""),TimeSpend[[#This Row],[Personnel number]],""))</f>
        <v>#VALUE!</v>
      </c>
      <c r="B4356" s="85" t="e">
        <f>IF(AND(TimeSpend[[#This Row],[Personnel number]]&lt;&gt;"",TimeSpend[[#This Row],[Date]]&lt;&gt;""),TEXT(TimeSpend[[#This Row],[Date]],"[$-409]yyyyMMdd"),"")</f>
        <v>#VALUE!</v>
      </c>
      <c r="C4356" s="33" t="e">
        <f>IF(AND(TimeSpend[[#This Row],[Personnel number]]&lt;&gt;"",TimeSpend[[#This Row],[Date]]&lt;&gt;""),SUBSTITUTE(TimeSpend[[#This Row],[Hours]],",","."),"")</f>
        <v>#VALUE!</v>
      </c>
      <c r="D4356" t="e">
        <f>IF(AND(TimeSpend[[#This Row],[Personnel number]]&lt;&gt;"",TimeSpend[[#This Row],[Date]]&lt;&gt;""),TimeSpend[[#This Row],[Network]],"")</f>
        <v>#VALUE!</v>
      </c>
      <c r="E4356" t="e">
        <f>IF(AND(TimeSpend[[#This Row],[Personnel number]]&lt;&gt;"",TimeSpend[[#This Row],[Date]]&lt;&gt;""),TimeSpend[[#This Row],[Network Description]],"")</f>
        <v>#VALUE!</v>
      </c>
      <c r="F4356" t="e">
        <f>IF(AND(TimeSpend[[#This Row],[Personnel number]]&lt;&gt;"",TimeSpend[[#This Row],[Date]]&lt;&gt;""),TimeSpend[[#This Row],[Activity]],"")</f>
        <v>#VALUE!</v>
      </c>
      <c r="G4356" t="e">
        <f>IF(AND(TimeSpend[[#This Row],[Personnel number]]&lt;&gt;"",TimeSpend[[#This Row],[Date]]&lt;&gt;""),TimeSpend[[#This Row],[Activity description]],"")</f>
        <v>#VALUE!</v>
      </c>
      <c r="H4356" s="36" t="e">
        <f>IF(AND(TimeSpend[[#This Row],[Personnel number]]&lt;&gt;"",TimeSpend[[#This Row],[Date]]&lt;&gt;""),TimeSpend[[#This Row],[Start Time]],"")</f>
        <v>#VALUE!</v>
      </c>
      <c r="I4356" s="36" t="e">
        <f>IF(AND(TimeSpend[[#This Row],[Personnel number]]&lt;&gt;"",TimeSpend[[#This Row],[Date]]&lt;&gt;""),TimeSpend[[#This Row],[End Time]],"")</f>
        <v>#VALUE!</v>
      </c>
      <c r="J4356" t="e">
        <f>IF(AND(TimeSpend[[#This Row],[Personnel number]]&lt;&gt;"",TimeSpend[[#This Row],[Date]]&lt;&gt;""),TimeSpend[[#This Row],[Location]],"")</f>
        <v>#VALUE!</v>
      </c>
      <c r="K4356" t="e">
        <f>IF(AND(TimeSpend[[#This Row],[Personnel number]]&lt;&gt;"",TimeSpend[[#This Row],[Date]]&lt;&gt;""),TimeSpend[[#This Row],[Task]],"")</f>
        <v>#VALUE!</v>
      </c>
      <c r="L4356" t="e">
        <f>IF(AND(TimeSpend[[#This Row],[Personnel number]]&lt;&gt;"",TimeSpend[[#This Row],[Date]]&lt;&gt;""),Utilization!$J$2,"")</f>
        <v>#VALUE!</v>
      </c>
      <c r="M4356" t="e">
        <f>IF(AND(TimeSpend[[#This Row],[Personnel number]]&lt;&gt;"",TimeSpend[[#This Row],[Date]]&lt;&gt;""),TimeSpend[[#This Row],[Employee Name]],"")</f>
        <v>#VALUE!</v>
      </c>
      <c r="N4356" t="e">
        <f t="shared" si="136"/>
        <v>#VALUE!</v>
      </c>
      <c r="O4356" t="e">
        <f t="shared" si="137"/>
        <v>#VALUE!</v>
      </c>
      <c r="P4356" t="e">
        <f>IF(D4356&lt;&gt;"",VLOOKUP(D4356,Projects!B:C,2,0),"")</f>
        <v>#VALUE!</v>
      </c>
    </row>
    <row r="4357" spans="1:16" x14ac:dyDescent="0.25">
      <c r="A4357" t="e">
        <f>UPPER(IF(AND(TimeSpend[[#This Row],[Personnel number]]&lt;&gt;"",TimeSpend[[#This Row],[Date]]&lt;&gt;""),TimeSpend[[#This Row],[Personnel number]],""))</f>
        <v>#VALUE!</v>
      </c>
      <c r="B4357" s="85" t="e">
        <f>IF(AND(TimeSpend[[#This Row],[Personnel number]]&lt;&gt;"",TimeSpend[[#This Row],[Date]]&lt;&gt;""),TEXT(TimeSpend[[#This Row],[Date]],"[$-409]yyyyMMdd"),"")</f>
        <v>#VALUE!</v>
      </c>
      <c r="C4357" s="33" t="e">
        <f>IF(AND(TimeSpend[[#This Row],[Personnel number]]&lt;&gt;"",TimeSpend[[#This Row],[Date]]&lt;&gt;""),SUBSTITUTE(TimeSpend[[#This Row],[Hours]],",","."),"")</f>
        <v>#VALUE!</v>
      </c>
      <c r="D4357" t="e">
        <f>IF(AND(TimeSpend[[#This Row],[Personnel number]]&lt;&gt;"",TimeSpend[[#This Row],[Date]]&lt;&gt;""),TimeSpend[[#This Row],[Network]],"")</f>
        <v>#VALUE!</v>
      </c>
      <c r="E4357" t="e">
        <f>IF(AND(TimeSpend[[#This Row],[Personnel number]]&lt;&gt;"",TimeSpend[[#This Row],[Date]]&lt;&gt;""),TimeSpend[[#This Row],[Network Description]],"")</f>
        <v>#VALUE!</v>
      </c>
      <c r="F4357" t="e">
        <f>IF(AND(TimeSpend[[#This Row],[Personnel number]]&lt;&gt;"",TimeSpend[[#This Row],[Date]]&lt;&gt;""),TimeSpend[[#This Row],[Activity]],"")</f>
        <v>#VALUE!</v>
      </c>
      <c r="G4357" t="e">
        <f>IF(AND(TimeSpend[[#This Row],[Personnel number]]&lt;&gt;"",TimeSpend[[#This Row],[Date]]&lt;&gt;""),TimeSpend[[#This Row],[Activity description]],"")</f>
        <v>#VALUE!</v>
      </c>
      <c r="H4357" s="36" t="e">
        <f>IF(AND(TimeSpend[[#This Row],[Personnel number]]&lt;&gt;"",TimeSpend[[#This Row],[Date]]&lt;&gt;""),TimeSpend[[#This Row],[Start Time]],"")</f>
        <v>#VALUE!</v>
      </c>
      <c r="I4357" s="36" t="e">
        <f>IF(AND(TimeSpend[[#This Row],[Personnel number]]&lt;&gt;"",TimeSpend[[#This Row],[Date]]&lt;&gt;""),TimeSpend[[#This Row],[End Time]],"")</f>
        <v>#VALUE!</v>
      </c>
      <c r="J4357" t="e">
        <f>IF(AND(TimeSpend[[#This Row],[Personnel number]]&lt;&gt;"",TimeSpend[[#This Row],[Date]]&lt;&gt;""),TimeSpend[[#This Row],[Location]],"")</f>
        <v>#VALUE!</v>
      </c>
      <c r="K4357" t="e">
        <f>IF(AND(TimeSpend[[#This Row],[Personnel number]]&lt;&gt;"",TimeSpend[[#This Row],[Date]]&lt;&gt;""),TimeSpend[[#This Row],[Task]],"")</f>
        <v>#VALUE!</v>
      </c>
      <c r="L4357" t="e">
        <f>IF(AND(TimeSpend[[#This Row],[Personnel number]]&lt;&gt;"",TimeSpend[[#This Row],[Date]]&lt;&gt;""),Utilization!$J$2,"")</f>
        <v>#VALUE!</v>
      </c>
      <c r="M4357" t="e">
        <f>IF(AND(TimeSpend[[#This Row],[Personnel number]]&lt;&gt;"",TimeSpend[[#This Row],[Date]]&lt;&gt;""),TimeSpend[[#This Row],[Employee Name]],"")</f>
        <v>#VALUE!</v>
      </c>
      <c r="N4357" t="e">
        <f t="shared" si="136"/>
        <v>#VALUE!</v>
      </c>
      <c r="O4357" t="e">
        <f t="shared" si="137"/>
        <v>#VALUE!</v>
      </c>
      <c r="P4357" t="e">
        <f>IF(D4357&lt;&gt;"",VLOOKUP(D4357,Projects!B:C,2,0),"")</f>
        <v>#VALUE!</v>
      </c>
    </row>
    <row r="4358" spans="1:16" x14ac:dyDescent="0.25">
      <c r="A4358" t="e">
        <f>UPPER(IF(AND(TimeSpend[[#This Row],[Personnel number]]&lt;&gt;"",TimeSpend[[#This Row],[Date]]&lt;&gt;""),TimeSpend[[#This Row],[Personnel number]],""))</f>
        <v>#VALUE!</v>
      </c>
      <c r="B4358" s="85" t="e">
        <f>IF(AND(TimeSpend[[#This Row],[Personnel number]]&lt;&gt;"",TimeSpend[[#This Row],[Date]]&lt;&gt;""),TEXT(TimeSpend[[#This Row],[Date]],"[$-409]yyyyMMdd"),"")</f>
        <v>#VALUE!</v>
      </c>
      <c r="C4358" s="33" t="e">
        <f>IF(AND(TimeSpend[[#This Row],[Personnel number]]&lt;&gt;"",TimeSpend[[#This Row],[Date]]&lt;&gt;""),SUBSTITUTE(TimeSpend[[#This Row],[Hours]],",","."),"")</f>
        <v>#VALUE!</v>
      </c>
      <c r="D4358" t="e">
        <f>IF(AND(TimeSpend[[#This Row],[Personnel number]]&lt;&gt;"",TimeSpend[[#This Row],[Date]]&lt;&gt;""),TimeSpend[[#This Row],[Network]],"")</f>
        <v>#VALUE!</v>
      </c>
      <c r="E4358" t="e">
        <f>IF(AND(TimeSpend[[#This Row],[Personnel number]]&lt;&gt;"",TimeSpend[[#This Row],[Date]]&lt;&gt;""),TimeSpend[[#This Row],[Network Description]],"")</f>
        <v>#VALUE!</v>
      </c>
      <c r="F4358" t="e">
        <f>IF(AND(TimeSpend[[#This Row],[Personnel number]]&lt;&gt;"",TimeSpend[[#This Row],[Date]]&lt;&gt;""),TimeSpend[[#This Row],[Activity]],"")</f>
        <v>#VALUE!</v>
      </c>
      <c r="G4358" t="e">
        <f>IF(AND(TimeSpend[[#This Row],[Personnel number]]&lt;&gt;"",TimeSpend[[#This Row],[Date]]&lt;&gt;""),TimeSpend[[#This Row],[Activity description]],"")</f>
        <v>#VALUE!</v>
      </c>
      <c r="H4358" s="36" t="e">
        <f>IF(AND(TimeSpend[[#This Row],[Personnel number]]&lt;&gt;"",TimeSpend[[#This Row],[Date]]&lt;&gt;""),TimeSpend[[#This Row],[Start Time]],"")</f>
        <v>#VALUE!</v>
      </c>
      <c r="I4358" s="36" t="e">
        <f>IF(AND(TimeSpend[[#This Row],[Personnel number]]&lt;&gt;"",TimeSpend[[#This Row],[Date]]&lt;&gt;""),TimeSpend[[#This Row],[End Time]],"")</f>
        <v>#VALUE!</v>
      </c>
      <c r="J4358" t="e">
        <f>IF(AND(TimeSpend[[#This Row],[Personnel number]]&lt;&gt;"",TimeSpend[[#This Row],[Date]]&lt;&gt;""),TimeSpend[[#This Row],[Location]],"")</f>
        <v>#VALUE!</v>
      </c>
      <c r="K4358" t="e">
        <f>IF(AND(TimeSpend[[#This Row],[Personnel number]]&lt;&gt;"",TimeSpend[[#This Row],[Date]]&lt;&gt;""),TimeSpend[[#This Row],[Task]],"")</f>
        <v>#VALUE!</v>
      </c>
      <c r="L4358" t="e">
        <f>IF(AND(TimeSpend[[#This Row],[Personnel number]]&lt;&gt;"",TimeSpend[[#This Row],[Date]]&lt;&gt;""),Utilization!$J$2,"")</f>
        <v>#VALUE!</v>
      </c>
      <c r="M4358" t="e">
        <f>IF(AND(TimeSpend[[#This Row],[Personnel number]]&lt;&gt;"",TimeSpend[[#This Row],[Date]]&lt;&gt;""),TimeSpend[[#This Row],[Employee Name]],"")</f>
        <v>#VALUE!</v>
      </c>
      <c r="N4358" t="e">
        <f t="shared" si="136"/>
        <v>#VALUE!</v>
      </c>
      <c r="O4358" t="e">
        <f t="shared" si="137"/>
        <v>#VALUE!</v>
      </c>
      <c r="P4358" t="e">
        <f>IF(D4358&lt;&gt;"",VLOOKUP(D4358,Projects!B:C,2,0),"")</f>
        <v>#VALUE!</v>
      </c>
    </row>
    <row r="4359" spans="1:16" x14ac:dyDescent="0.25">
      <c r="A4359" t="e">
        <f>UPPER(IF(AND(TimeSpend[[#This Row],[Personnel number]]&lt;&gt;"",TimeSpend[[#This Row],[Date]]&lt;&gt;""),TimeSpend[[#This Row],[Personnel number]],""))</f>
        <v>#VALUE!</v>
      </c>
      <c r="B4359" s="85" t="e">
        <f>IF(AND(TimeSpend[[#This Row],[Personnel number]]&lt;&gt;"",TimeSpend[[#This Row],[Date]]&lt;&gt;""),TEXT(TimeSpend[[#This Row],[Date]],"[$-409]yyyyMMdd"),"")</f>
        <v>#VALUE!</v>
      </c>
      <c r="C4359" s="33" t="e">
        <f>IF(AND(TimeSpend[[#This Row],[Personnel number]]&lt;&gt;"",TimeSpend[[#This Row],[Date]]&lt;&gt;""),SUBSTITUTE(TimeSpend[[#This Row],[Hours]],",","."),"")</f>
        <v>#VALUE!</v>
      </c>
      <c r="D4359" t="e">
        <f>IF(AND(TimeSpend[[#This Row],[Personnel number]]&lt;&gt;"",TimeSpend[[#This Row],[Date]]&lt;&gt;""),TimeSpend[[#This Row],[Network]],"")</f>
        <v>#VALUE!</v>
      </c>
      <c r="E4359" t="e">
        <f>IF(AND(TimeSpend[[#This Row],[Personnel number]]&lt;&gt;"",TimeSpend[[#This Row],[Date]]&lt;&gt;""),TimeSpend[[#This Row],[Network Description]],"")</f>
        <v>#VALUE!</v>
      </c>
      <c r="F4359" t="e">
        <f>IF(AND(TimeSpend[[#This Row],[Personnel number]]&lt;&gt;"",TimeSpend[[#This Row],[Date]]&lt;&gt;""),TimeSpend[[#This Row],[Activity]],"")</f>
        <v>#VALUE!</v>
      </c>
      <c r="G4359" t="e">
        <f>IF(AND(TimeSpend[[#This Row],[Personnel number]]&lt;&gt;"",TimeSpend[[#This Row],[Date]]&lt;&gt;""),TimeSpend[[#This Row],[Activity description]],"")</f>
        <v>#VALUE!</v>
      </c>
      <c r="H4359" s="36" t="e">
        <f>IF(AND(TimeSpend[[#This Row],[Personnel number]]&lt;&gt;"",TimeSpend[[#This Row],[Date]]&lt;&gt;""),TimeSpend[[#This Row],[Start Time]],"")</f>
        <v>#VALUE!</v>
      </c>
      <c r="I4359" s="36" t="e">
        <f>IF(AND(TimeSpend[[#This Row],[Personnel number]]&lt;&gt;"",TimeSpend[[#This Row],[Date]]&lt;&gt;""),TimeSpend[[#This Row],[End Time]],"")</f>
        <v>#VALUE!</v>
      </c>
      <c r="J4359" t="e">
        <f>IF(AND(TimeSpend[[#This Row],[Personnel number]]&lt;&gt;"",TimeSpend[[#This Row],[Date]]&lt;&gt;""),TimeSpend[[#This Row],[Location]],"")</f>
        <v>#VALUE!</v>
      </c>
      <c r="K4359" t="e">
        <f>IF(AND(TimeSpend[[#This Row],[Personnel number]]&lt;&gt;"",TimeSpend[[#This Row],[Date]]&lt;&gt;""),TimeSpend[[#This Row],[Task]],"")</f>
        <v>#VALUE!</v>
      </c>
      <c r="L4359" t="e">
        <f>IF(AND(TimeSpend[[#This Row],[Personnel number]]&lt;&gt;"",TimeSpend[[#This Row],[Date]]&lt;&gt;""),Utilization!$J$2,"")</f>
        <v>#VALUE!</v>
      </c>
      <c r="M4359" t="e">
        <f>IF(AND(TimeSpend[[#This Row],[Personnel number]]&lt;&gt;"",TimeSpend[[#This Row],[Date]]&lt;&gt;""),TimeSpend[[#This Row],[Employee Name]],"")</f>
        <v>#VALUE!</v>
      </c>
      <c r="N4359" t="e">
        <f t="shared" si="136"/>
        <v>#VALUE!</v>
      </c>
      <c r="O4359" t="e">
        <f t="shared" si="137"/>
        <v>#VALUE!</v>
      </c>
      <c r="P4359" t="e">
        <f>IF(D4359&lt;&gt;"",VLOOKUP(D4359,Projects!B:C,2,0),"")</f>
        <v>#VALUE!</v>
      </c>
    </row>
    <row r="4360" spans="1:16" x14ac:dyDescent="0.25">
      <c r="A4360" t="e">
        <f>UPPER(IF(AND(TimeSpend[[#This Row],[Personnel number]]&lt;&gt;"",TimeSpend[[#This Row],[Date]]&lt;&gt;""),TimeSpend[[#This Row],[Personnel number]],""))</f>
        <v>#VALUE!</v>
      </c>
      <c r="B4360" s="85" t="e">
        <f>IF(AND(TimeSpend[[#This Row],[Personnel number]]&lt;&gt;"",TimeSpend[[#This Row],[Date]]&lt;&gt;""),TEXT(TimeSpend[[#This Row],[Date]],"[$-409]yyyyMMdd"),"")</f>
        <v>#VALUE!</v>
      </c>
      <c r="C4360" s="33" t="e">
        <f>IF(AND(TimeSpend[[#This Row],[Personnel number]]&lt;&gt;"",TimeSpend[[#This Row],[Date]]&lt;&gt;""),SUBSTITUTE(TimeSpend[[#This Row],[Hours]],",","."),"")</f>
        <v>#VALUE!</v>
      </c>
      <c r="D4360" t="e">
        <f>IF(AND(TimeSpend[[#This Row],[Personnel number]]&lt;&gt;"",TimeSpend[[#This Row],[Date]]&lt;&gt;""),TimeSpend[[#This Row],[Network]],"")</f>
        <v>#VALUE!</v>
      </c>
      <c r="E4360" t="e">
        <f>IF(AND(TimeSpend[[#This Row],[Personnel number]]&lt;&gt;"",TimeSpend[[#This Row],[Date]]&lt;&gt;""),TimeSpend[[#This Row],[Network Description]],"")</f>
        <v>#VALUE!</v>
      </c>
      <c r="F4360" t="e">
        <f>IF(AND(TimeSpend[[#This Row],[Personnel number]]&lt;&gt;"",TimeSpend[[#This Row],[Date]]&lt;&gt;""),TimeSpend[[#This Row],[Activity]],"")</f>
        <v>#VALUE!</v>
      </c>
      <c r="G4360" t="e">
        <f>IF(AND(TimeSpend[[#This Row],[Personnel number]]&lt;&gt;"",TimeSpend[[#This Row],[Date]]&lt;&gt;""),TimeSpend[[#This Row],[Activity description]],"")</f>
        <v>#VALUE!</v>
      </c>
      <c r="H4360" s="36" t="e">
        <f>IF(AND(TimeSpend[[#This Row],[Personnel number]]&lt;&gt;"",TimeSpend[[#This Row],[Date]]&lt;&gt;""),TimeSpend[[#This Row],[Start Time]],"")</f>
        <v>#VALUE!</v>
      </c>
      <c r="I4360" s="36" t="e">
        <f>IF(AND(TimeSpend[[#This Row],[Personnel number]]&lt;&gt;"",TimeSpend[[#This Row],[Date]]&lt;&gt;""),TimeSpend[[#This Row],[End Time]],"")</f>
        <v>#VALUE!</v>
      </c>
      <c r="J4360" t="e">
        <f>IF(AND(TimeSpend[[#This Row],[Personnel number]]&lt;&gt;"",TimeSpend[[#This Row],[Date]]&lt;&gt;""),TimeSpend[[#This Row],[Location]],"")</f>
        <v>#VALUE!</v>
      </c>
      <c r="K4360" t="e">
        <f>IF(AND(TimeSpend[[#This Row],[Personnel number]]&lt;&gt;"",TimeSpend[[#This Row],[Date]]&lt;&gt;""),TimeSpend[[#This Row],[Task]],"")</f>
        <v>#VALUE!</v>
      </c>
      <c r="L4360" t="e">
        <f>IF(AND(TimeSpend[[#This Row],[Personnel number]]&lt;&gt;"",TimeSpend[[#This Row],[Date]]&lt;&gt;""),Utilization!$J$2,"")</f>
        <v>#VALUE!</v>
      </c>
      <c r="M4360" t="e">
        <f>IF(AND(TimeSpend[[#This Row],[Personnel number]]&lt;&gt;"",TimeSpend[[#This Row],[Date]]&lt;&gt;""),TimeSpend[[#This Row],[Employee Name]],"")</f>
        <v>#VALUE!</v>
      </c>
      <c r="N4360" t="e">
        <f t="shared" si="136"/>
        <v>#VALUE!</v>
      </c>
      <c r="O4360" t="e">
        <f t="shared" si="137"/>
        <v>#VALUE!</v>
      </c>
      <c r="P4360" t="e">
        <f>IF(D4360&lt;&gt;"",VLOOKUP(D4360,Projects!B:C,2,0),"")</f>
        <v>#VALUE!</v>
      </c>
    </row>
    <row r="4361" spans="1:16" x14ac:dyDescent="0.25">
      <c r="A4361" t="e">
        <f>UPPER(IF(AND(TimeSpend[[#This Row],[Personnel number]]&lt;&gt;"",TimeSpend[[#This Row],[Date]]&lt;&gt;""),TimeSpend[[#This Row],[Personnel number]],""))</f>
        <v>#VALUE!</v>
      </c>
      <c r="B4361" s="85" t="e">
        <f>IF(AND(TimeSpend[[#This Row],[Personnel number]]&lt;&gt;"",TimeSpend[[#This Row],[Date]]&lt;&gt;""),TEXT(TimeSpend[[#This Row],[Date]],"[$-409]yyyyMMdd"),"")</f>
        <v>#VALUE!</v>
      </c>
      <c r="C4361" s="33" t="e">
        <f>IF(AND(TimeSpend[[#This Row],[Personnel number]]&lt;&gt;"",TimeSpend[[#This Row],[Date]]&lt;&gt;""),SUBSTITUTE(TimeSpend[[#This Row],[Hours]],",","."),"")</f>
        <v>#VALUE!</v>
      </c>
      <c r="D4361" t="e">
        <f>IF(AND(TimeSpend[[#This Row],[Personnel number]]&lt;&gt;"",TimeSpend[[#This Row],[Date]]&lt;&gt;""),TimeSpend[[#This Row],[Network]],"")</f>
        <v>#VALUE!</v>
      </c>
      <c r="E4361" t="e">
        <f>IF(AND(TimeSpend[[#This Row],[Personnel number]]&lt;&gt;"",TimeSpend[[#This Row],[Date]]&lt;&gt;""),TimeSpend[[#This Row],[Network Description]],"")</f>
        <v>#VALUE!</v>
      </c>
      <c r="F4361" t="e">
        <f>IF(AND(TimeSpend[[#This Row],[Personnel number]]&lt;&gt;"",TimeSpend[[#This Row],[Date]]&lt;&gt;""),TimeSpend[[#This Row],[Activity]],"")</f>
        <v>#VALUE!</v>
      </c>
      <c r="G4361" t="e">
        <f>IF(AND(TimeSpend[[#This Row],[Personnel number]]&lt;&gt;"",TimeSpend[[#This Row],[Date]]&lt;&gt;""),TimeSpend[[#This Row],[Activity description]],"")</f>
        <v>#VALUE!</v>
      </c>
      <c r="H4361" s="36" t="e">
        <f>IF(AND(TimeSpend[[#This Row],[Personnel number]]&lt;&gt;"",TimeSpend[[#This Row],[Date]]&lt;&gt;""),TimeSpend[[#This Row],[Start Time]],"")</f>
        <v>#VALUE!</v>
      </c>
      <c r="I4361" s="36" t="e">
        <f>IF(AND(TimeSpend[[#This Row],[Personnel number]]&lt;&gt;"",TimeSpend[[#This Row],[Date]]&lt;&gt;""),TimeSpend[[#This Row],[End Time]],"")</f>
        <v>#VALUE!</v>
      </c>
      <c r="J4361" t="e">
        <f>IF(AND(TimeSpend[[#This Row],[Personnel number]]&lt;&gt;"",TimeSpend[[#This Row],[Date]]&lt;&gt;""),TimeSpend[[#This Row],[Location]],"")</f>
        <v>#VALUE!</v>
      </c>
      <c r="K4361" t="e">
        <f>IF(AND(TimeSpend[[#This Row],[Personnel number]]&lt;&gt;"",TimeSpend[[#This Row],[Date]]&lt;&gt;""),TimeSpend[[#This Row],[Task]],"")</f>
        <v>#VALUE!</v>
      </c>
      <c r="L4361" t="e">
        <f>IF(AND(TimeSpend[[#This Row],[Personnel number]]&lt;&gt;"",TimeSpend[[#This Row],[Date]]&lt;&gt;""),Utilization!$J$2,"")</f>
        <v>#VALUE!</v>
      </c>
      <c r="M4361" t="e">
        <f>IF(AND(TimeSpend[[#This Row],[Personnel number]]&lt;&gt;"",TimeSpend[[#This Row],[Date]]&lt;&gt;""),TimeSpend[[#This Row],[Employee Name]],"")</f>
        <v>#VALUE!</v>
      </c>
      <c r="N4361" t="e">
        <f t="shared" si="136"/>
        <v>#VALUE!</v>
      </c>
      <c r="O4361" t="e">
        <f t="shared" si="137"/>
        <v>#VALUE!</v>
      </c>
      <c r="P4361" t="e">
        <f>IF(D4361&lt;&gt;"",VLOOKUP(D4361,Projects!B:C,2,0),"")</f>
        <v>#VALUE!</v>
      </c>
    </row>
    <row r="4362" spans="1:16" x14ac:dyDescent="0.25">
      <c r="A4362" t="e">
        <f>UPPER(IF(AND(TimeSpend[[#This Row],[Personnel number]]&lt;&gt;"",TimeSpend[[#This Row],[Date]]&lt;&gt;""),TimeSpend[[#This Row],[Personnel number]],""))</f>
        <v>#VALUE!</v>
      </c>
      <c r="B4362" s="85" t="e">
        <f>IF(AND(TimeSpend[[#This Row],[Personnel number]]&lt;&gt;"",TimeSpend[[#This Row],[Date]]&lt;&gt;""),TEXT(TimeSpend[[#This Row],[Date]],"[$-409]yyyyMMdd"),"")</f>
        <v>#VALUE!</v>
      </c>
      <c r="C4362" s="33" t="e">
        <f>IF(AND(TimeSpend[[#This Row],[Personnel number]]&lt;&gt;"",TimeSpend[[#This Row],[Date]]&lt;&gt;""),SUBSTITUTE(TimeSpend[[#This Row],[Hours]],",","."),"")</f>
        <v>#VALUE!</v>
      </c>
      <c r="D4362" t="e">
        <f>IF(AND(TimeSpend[[#This Row],[Personnel number]]&lt;&gt;"",TimeSpend[[#This Row],[Date]]&lt;&gt;""),TimeSpend[[#This Row],[Network]],"")</f>
        <v>#VALUE!</v>
      </c>
      <c r="E4362" t="e">
        <f>IF(AND(TimeSpend[[#This Row],[Personnel number]]&lt;&gt;"",TimeSpend[[#This Row],[Date]]&lt;&gt;""),TimeSpend[[#This Row],[Network Description]],"")</f>
        <v>#VALUE!</v>
      </c>
      <c r="F4362" t="e">
        <f>IF(AND(TimeSpend[[#This Row],[Personnel number]]&lt;&gt;"",TimeSpend[[#This Row],[Date]]&lt;&gt;""),TimeSpend[[#This Row],[Activity]],"")</f>
        <v>#VALUE!</v>
      </c>
      <c r="G4362" t="e">
        <f>IF(AND(TimeSpend[[#This Row],[Personnel number]]&lt;&gt;"",TimeSpend[[#This Row],[Date]]&lt;&gt;""),TimeSpend[[#This Row],[Activity description]],"")</f>
        <v>#VALUE!</v>
      </c>
      <c r="H4362" s="36" t="e">
        <f>IF(AND(TimeSpend[[#This Row],[Personnel number]]&lt;&gt;"",TimeSpend[[#This Row],[Date]]&lt;&gt;""),TimeSpend[[#This Row],[Start Time]],"")</f>
        <v>#VALUE!</v>
      </c>
      <c r="I4362" s="36" t="e">
        <f>IF(AND(TimeSpend[[#This Row],[Personnel number]]&lt;&gt;"",TimeSpend[[#This Row],[Date]]&lt;&gt;""),TimeSpend[[#This Row],[End Time]],"")</f>
        <v>#VALUE!</v>
      </c>
      <c r="J4362" t="e">
        <f>IF(AND(TimeSpend[[#This Row],[Personnel number]]&lt;&gt;"",TimeSpend[[#This Row],[Date]]&lt;&gt;""),TimeSpend[[#This Row],[Location]],"")</f>
        <v>#VALUE!</v>
      </c>
      <c r="K4362" t="e">
        <f>IF(AND(TimeSpend[[#This Row],[Personnel number]]&lt;&gt;"",TimeSpend[[#This Row],[Date]]&lt;&gt;""),TimeSpend[[#This Row],[Task]],"")</f>
        <v>#VALUE!</v>
      </c>
      <c r="L4362" t="e">
        <f>IF(AND(TimeSpend[[#This Row],[Personnel number]]&lt;&gt;"",TimeSpend[[#This Row],[Date]]&lt;&gt;""),Utilization!$J$2,"")</f>
        <v>#VALUE!</v>
      </c>
      <c r="M4362" t="e">
        <f>IF(AND(TimeSpend[[#This Row],[Personnel number]]&lt;&gt;"",TimeSpend[[#This Row],[Date]]&lt;&gt;""),TimeSpend[[#This Row],[Employee Name]],"")</f>
        <v>#VALUE!</v>
      </c>
      <c r="N4362" t="e">
        <f t="shared" si="136"/>
        <v>#VALUE!</v>
      </c>
      <c r="O4362" t="e">
        <f t="shared" si="137"/>
        <v>#VALUE!</v>
      </c>
      <c r="P4362" t="e">
        <f>IF(D4362&lt;&gt;"",VLOOKUP(D4362,Projects!B:C,2,0),"")</f>
        <v>#VALUE!</v>
      </c>
    </row>
    <row r="4363" spans="1:16" x14ac:dyDescent="0.25">
      <c r="A4363" t="e">
        <f>UPPER(IF(AND(TimeSpend[[#This Row],[Personnel number]]&lt;&gt;"",TimeSpend[[#This Row],[Date]]&lt;&gt;""),TimeSpend[[#This Row],[Personnel number]],""))</f>
        <v>#VALUE!</v>
      </c>
      <c r="B4363" s="85" t="e">
        <f>IF(AND(TimeSpend[[#This Row],[Personnel number]]&lt;&gt;"",TimeSpend[[#This Row],[Date]]&lt;&gt;""),TEXT(TimeSpend[[#This Row],[Date]],"[$-409]yyyyMMdd"),"")</f>
        <v>#VALUE!</v>
      </c>
      <c r="C4363" s="33" t="e">
        <f>IF(AND(TimeSpend[[#This Row],[Personnel number]]&lt;&gt;"",TimeSpend[[#This Row],[Date]]&lt;&gt;""),SUBSTITUTE(TimeSpend[[#This Row],[Hours]],",","."),"")</f>
        <v>#VALUE!</v>
      </c>
      <c r="D4363" t="e">
        <f>IF(AND(TimeSpend[[#This Row],[Personnel number]]&lt;&gt;"",TimeSpend[[#This Row],[Date]]&lt;&gt;""),TimeSpend[[#This Row],[Network]],"")</f>
        <v>#VALUE!</v>
      </c>
      <c r="E4363" t="e">
        <f>IF(AND(TimeSpend[[#This Row],[Personnel number]]&lt;&gt;"",TimeSpend[[#This Row],[Date]]&lt;&gt;""),TimeSpend[[#This Row],[Network Description]],"")</f>
        <v>#VALUE!</v>
      </c>
      <c r="F4363" t="e">
        <f>IF(AND(TimeSpend[[#This Row],[Personnel number]]&lt;&gt;"",TimeSpend[[#This Row],[Date]]&lt;&gt;""),TimeSpend[[#This Row],[Activity]],"")</f>
        <v>#VALUE!</v>
      </c>
      <c r="G4363" t="e">
        <f>IF(AND(TimeSpend[[#This Row],[Personnel number]]&lt;&gt;"",TimeSpend[[#This Row],[Date]]&lt;&gt;""),TimeSpend[[#This Row],[Activity description]],"")</f>
        <v>#VALUE!</v>
      </c>
      <c r="H4363" s="36" t="e">
        <f>IF(AND(TimeSpend[[#This Row],[Personnel number]]&lt;&gt;"",TimeSpend[[#This Row],[Date]]&lt;&gt;""),TimeSpend[[#This Row],[Start Time]],"")</f>
        <v>#VALUE!</v>
      </c>
      <c r="I4363" s="36" t="e">
        <f>IF(AND(TimeSpend[[#This Row],[Personnel number]]&lt;&gt;"",TimeSpend[[#This Row],[Date]]&lt;&gt;""),TimeSpend[[#This Row],[End Time]],"")</f>
        <v>#VALUE!</v>
      </c>
      <c r="J4363" t="e">
        <f>IF(AND(TimeSpend[[#This Row],[Personnel number]]&lt;&gt;"",TimeSpend[[#This Row],[Date]]&lt;&gt;""),TimeSpend[[#This Row],[Location]],"")</f>
        <v>#VALUE!</v>
      </c>
      <c r="K4363" t="e">
        <f>IF(AND(TimeSpend[[#This Row],[Personnel number]]&lt;&gt;"",TimeSpend[[#This Row],[Date]]&lt;&gt;""),TimeSpend[[#This Row],[Task]],"")</f>
        <v>#VALUE!</v>
      </c>
      <c r="L4363" t="e">
        <f>IF(AND(TimeSpend[[#This Row],[Personnel number]]&lt;&gt;"",TimeSpend[[#This Row],[Date]]&lt;&gt;""),Utilization!$J$2,"")</f>
        <v>#VALUE!</v>
      </c>
      <c r="M4363" t="e">
        <f>IF(AND(TimeSpend[[#This Row],[Personnel number]]&lt;&gt;"",TimeSpend[[#This Row],[Date]]&lt;&gt;""),TimeSpend[[#This Row],[Employee Name]],"")</f>
        <v>#VALUE!</v>
      </c>
      <c r="N4363" t="e">
        <f t="shared" si="136"/>
        <v>#VALUE!</v>
      </c>
      <c r="O4363" t="e">
        <f t="shared" si="137"/>
        <v>#VALUE!</v>
      </c>
      <c r="P4363" t="e">
        <f>IF(D4363&lt;&gt;"",VLOOKUP(D4363,Projects!B:C,2,0),"")</f>
        <v>#VALUE!</v>
      </c>
    </row>
    <row r="4364" spans="1:16" x14ac:dyDescent="0.25">
      <c r="A4364" t="e">
        <f>UPPER(IF(AND(TimeSpend[[#This Row],[Personnel number]]&lt;&gt;"",TimeSpend[[#This Row],[Date]]&lt;&gt;""),TimeSpend[[#This Row],[Personnel number]],""))</f>
        <v>#VALUE!</v>
      </c>
      <c r="B4364" s="85" t="e">
        <f>IF(AND(TimeSpend[[#This Row],[Personnel number]]&lt;&gt;"",TimeSpend[[#This Row],[Date]]&lt;&gt;""),TEXT(TimeSpend[[#This Row],[Date]],"[$-409]yyyyMMdd"),"")</f>
        <v>#VALUE!</v>
      </c>
      <c r="C4364" s="33" t="e">
        <f>IF(AND(TimeSpend[[#This Row],[Personnel number]]&lt;&gt;"",TimeSpend[[#This Row],[Date]]&lt;&gt;""),SUBSTITUTE(TimeSpend[[#This Row],[Hours]],",","."),"")</f>
        <v>#VALUE!</v>
      </c>
      <c r="D4364" t="e">
        <f>IF(AND(TimeSpend[[#This Row],[Personnel number]]&lt;&gt;"",TimeSpend[[#This Row],[Date]]&lt;&gt;""),TimeSpend[[#This Row],[Network]],"")</f>
        <v>#VALUE!</v>
      </c>
      <c r="E4364" t="e">
        <f>IF(AND(TimeSpend[[#This Row],[Personnel number]]&lt;&gt;"",TimeSpend[[#This Row],[Date]]&lt;&gt;""),TimeSpend[[#This Row],[Network Description]],"")</f>
        <v>#VALUE!</v>
      </c>
      <c r="F4364" t="e">
        <f>IF(AND(TimeSpend[[#This Row],[Personnel number]]&lt;&gt;"",TimeSpend[[#This Row],[Date]]&lt;&gt;""),TimeSpend[[#This Row],[Activity]],"")</f>
        <v>#VALUE!</v>
      </c>
      <c r="G4364" t="e">
        <f>IF(AND(TimeSpend[[#This Row],[Personnel number]]&lt;&gt;"",TimeSpend[[#This Row],[Date]]&lt;&gt;""),TimeSpend[[#This Row],[Activity description]],"")</f>
        <v>#VALUE!</v>
      </c>
      <c r="H4364" s="36" t="e">
        <f>IF(AND(TimeSpend[[#This Row],[Personnel number]]&lt;&gt;"",TimeSpend[[#This Row],[Date]]&lt;&gt;""),TimeSpend[[#This Row],[Start Time]],"")</f>
        <v>#VALUE!</v>
      </c>
      <c r="I4364" s="36" t="e">
        <f>IF(AND(TimeSpend[[#This Row],[Personnel number]]&lt;&gt;"",TimeSpend[[#This Row],[Date]]&lt;&gt;""),TimeSpend[[#This Row],[End Time]],"")</f>
        <v>#VALUE!</v>
      </c>
      <c r="J4364" t="e">
        <f>IF(AND(TimeSpend[[#This Row],[Personnel number]]&lt;&gt;"",TimeSpend[[#This Row],[Date]]&lt;&gt;""),TimeSpend[[#This Row],[Location]],"")</f>
        <v>#VALUE!</v>
      </c>
      <c r="K4364" t="e">
        <f>IF(AND(TimeSpend[[#This Row],[Personnel number]]&lt;&gt;"",TimeSpend[[#This Row],[Date]]&lt;&gt;""),TimeSpend[[#This Row],[Task]],"")</f>
        <v>#VALUE!</v>
      </c>
      <c r="L4364" t="e">
        <f>IF(AND(TimeSpend[[#This Row],[Personnel number]]&lt;&gt;"",TimeSpend[[#This Row],[Date]]&lt;&gt;""),Utilization!$J$2,"")</f>
        <v>#VALUE!</v>
      </c>
      <c r="M4364" t="e">
        <f>IF(AND(TimeSpend[[#This Row],[Personnel number]]&lt;&gt;"",TimeSpend[[#This Row],[Date]]&lt;&gt;""),TimeSpend[[#This Row],[Employee Name]],"")</f>
        <v>#VALUE!</v>
      </c>
      <c r="N4364" t="e">
        <f t="shared" si="136"/>
        <v>#VALUE!</v>
      </c>
      <c r="O4364" t="e">
        <f t="shared" si="137"/>
        <v>#VALUE!</v>
      </c>
      <c r="P4364" t="e">
        <f>IF(D4364&lt;&gt;"",VLOOKUP(D4364,Projects!B:C,2,0),"")</f>
        <v>#VALUE!</v>
      </c>
    </row>
    <row r="4365" spans="1:16" x14ac:dyDescent="0.25">
      <c r="A4365" t="e">
        <f>UPPER(IF(AND(TimeSpend[[#This Row],[Personnel number]]&lt;&gt;"",TimeSpend[[#This Row],[Date]]&lt;&gt;""),TimeSpend[[#This Row],[Personnel number]],""))</f>
        <v>#VALUE!</v>
      </c>
      <c r="B4365" s="85" t="e">
        <f>IF(AND(TimeSpend[[#This Row],[Personnel number]]&lt;&gt;"",TimeSpend[[#This Row],[Date]]&lt;&gt;""),TEXT(TimeSpend[[#This Row],[Date]],"[$-409]yyyyMMdd"),"")</f>
        <v>#VALUE!</v>
      </c>
      <c r="C4365" s="33" t="e">
        <f>IF(AND(TimeSpend[[#This Row],[Personnel number]]&lt;&gt;"",TimeSpend[[#This Row],[Date]]&lt;&gt;""),SUBSTITUTE(TimeSpend[[#This Row],[Hours]],",","."),"")</f>
        <v>#VALUE!</v>
      </c>
      <c r="D4365" t="e">
        <f>IF(AND(TimeSpend[[#This Row],[Personnel number]]&lt;&gt;"",TimeSpend[[#This Row],[Date]]&lt;&gt;""),TimeSpend[[#This Row],[Network]],"")</f>
        <v>#VALUE!</v>
      </c>
      <c r="E4365" t="e">
        <f>IF(AND(TimeSpend[[#This Row],[Personnel number]]&lt;&gt;"",TimeSpend[[#This Row],[Date]]&lt;&gt;""),TimeSpend[[#This Row],[Network Description]],"")</f>
        <v>#VALUE!</v>
      </c>
      <c r="F4365" t="e">
        <f>IF(AND(TimeSpend[[#This Row],[Personnel number]]&lt;&gt;"",TimeSpend[[#This Row],[Date]]&lt;&gt;""),TimeSpend[[#This Row],[Activity]],"")</f>
        <v>#VALUE!</v>
      </c>
      <c r="G4365" t="e">
        <f>IF(AND(TimeSpend[[#This Row],[Personnel number]]&lt;&gt;"",TimeSpend[[#This Row],[Date]]&lt;&gt;""),TimeSpend[[#This Row],[Activity description]],"")</f>
        <v>#VALUE!</v>
      </c>
      <c r="H4365" s="36" t="e">
        <f>IF(AND(TimeSpend[[#This Row],[Personnel number]]&lt;&gt;"",TimeSpend[[#This Row],[Date]]&lt;&gt;""),TimeSpend[[#This Row],[Start Time]],"")</f>
        <v>#VALUE!</v>
      </c>
      <c r="I4365" s="36" t="e">
        <f>IF(AND(TimeSpend[[#This Row],[Personnel number]]&lt;&gt;"",TimeSpend[[#This Row],[Date]]&lt;&gt;""),TimeSpend[[#This Row],[End Time]],"")</f>
        <v>#VALUE!</v>
      </c>
      <c r="J4365" t="e">
        <f>IF(AND(TimeSpend[[#This Row],[Personnel number]]&lt;&gt;"",TimeSpend[[#This Row],[Date]]&lt;&gt;""),TimeSpend[[#This Row],[Location]],"")</f>
        <v>#VALUE!</v>
      </c>
      <c r="K4365" t="e">
        <f>IF(AND(TimeSpend[[#This Row],[Personnel number]]&lt;&gt;"",TimeSpend[[#This Row],[Date]]&lt;&gt;""),TimeSpend[[#This Row],[Task]],"")</f>
        <v>#VALUE!</v>
      </c>
      <c r="L4365" t="e">
        <f>IF(AND(TimeSpend[[#This Row],[Personnel number]]&lt;&gt;"",TimeSpend[[#This Row],[Date]]&lt;&gt;""),Utilization!$J$2,"")</f>
        <v>#VALUE!</v>
      </c>
      <c r="M4365" t="e">
        <f>IF(AND(TimeSpend[[#This Row],[Personnel number]]&lt;&gt;"",TimeSpend[[#This Row],[Date]]&lt;&gt;""),TimeSpend[[#This Row],[Employee Name]],"")</f>
        <v>#VALUE!</v>
      </c>
      <c r="N4365" t="e">
        <f t="shared" si="136"/>
        <v>#VALUE!</v>
      </c>
      <c r="O4365" t="e">
        <f t="shared" si="137"/>
        <v>#VALUE!</v>
      </c>
      <c r="P4365" t="e">
        <f>IF(D4365&lt;&gt;"",VLOOKUP(D4365,Projects!B:C,2,0),"")</f>
        <v>#VALUE!</v>
      </c>
    </row>
    <row r="4366" spans="1:16" x14ac:dyDescent="0.25">
      <c r="A4366" t="e">
        <f>UPPER(IF(AND(TimeSpend[[#This Row],[Personnel number]]&lt;&gt;"",TimeSpend[[#This Row],[Date]]&lt;&gt;""),TimeSpend[[#This Row],[Personnel number]],""))</f>
        <v>#VALUE!</v>
      </c>
      <c r="B4366" s="85" t="e">
        <f>IF(AND(TimeSpend[[#This Row],[Personnel number]]&lt;&gt;"",TimeSpend[[#This Row],[Date]]&lt;&gt;""),TEXT(TimeSpend[[#This Row],[Date]],"[$-409]yyyyMMdd"),"")</f>
        <v>#VALUE!</v>
      </c>
      <c r="C4366" s="33" t="e">
        <f>IF(AND(TimeSpend[[#This Row],[Personnel number]]&lt;&gt;"",TimeSpend[[#This Row],[Date]]&lt;&gt;""),SUBSTITUTE(TimeSpend[[#This Row],[Hours]],",","."),"")</f>
        <v>#VALUE!</v>
      </c>
      <c r="D4366" t="e">
        <f>IF(AND(TimeSpend[[#This Row],[Personnel number]]&lt;&gt;"",TimeSpend[[#This Row],[Date]]&lt;&gt;""),TimeSpend[[#This Row],[Network]],"")</f>
        <v>#VALUE!</v>
      </c>
      <c r="E4366" t="e">
        <f>IF(AND(TimeSpend[[#This Row],[Personnel number]]&lt;&gt;"",TimeSpend[[#This Row],[Date]]&lt;&gt;""),TimeSpend[[#This Row],[Network Description]],"")</f>
        <v>#VALUE!</v>
      </c>
      <c r="F4366" t="e">
        <f>IF(AND(TimeSpend[[#This Row],[Personnel number]]&lt;&gt;"",TimeSpend[[#This Row],[Date]]&lt;&gt;""),TimeSpend[[#This Row],[Activity]],"")</f>
        <v>#VALUE!</v>
      </c>
      <c r="G4366" t="e">
        <f>IF(AND(TimeSpend[[#This Row],[Personnel number]]&lt;&gt;"",TimeSpend[[#This Row],[Date]]&lt;&gt;""),TimeSpend[[#This Row],[Activity description]],"")</f>
        <v>#VALUE!</v>
      </c>
      <c r="H4366" s="36" t="e">
        <f>IF(AND(TimeSpend[[#This Row],[Personnel number]]&lt;&gt;"",TimeSpend[[#This Row],[Date]]&lt;&gt;""),TimeSpend[[#This Row],[Start Time]],"")</f>
        <v>#VALUE!</v>
      </c>
      <c r="I4366" s="36" t="e">
        <f>IF(AND(TimeSpend[[#This Row],[Personnel number]]&lt;&gt;"",TimeSpend[[#This Row],[Date]]&lt;&gt;""),TimeSpend[[#This Row],[End Time]],"")</f>
        <v>#VALUE!</v>
      </c>
      <c r="J4366" t="e">
        <f>IF(AND(TimeSpend[[#This Row],[Personnel number]]&lt;&gt;"",TimeSpend[[#This Row],[Date]]&lt;&gt;""),TimeSpend[[#This Row],[Location]],"")</f>
        <v>#VALUE!</v>
      </c>
      <c r="K4366" t="e">
        <f>IF(AND(TimeSpend[[#This Row],[Personnel number]]&lt;&gt;"",TimeSpend[[#This Row],[Date]]&lt;&gt;""),TimeSpend[[#This Row],[Task]],"")</f>
        <v>#VALUE!</v>
      </c>
      <c r="L4366" t="e">
        <f>IF(AND(TimeSpend[[#This Row],[Personnel number]]&lt;&gt;"",TimeSpend[[#This Row],[Date]]&lt;&gt;""),Utilization!$J$2,"")</f>
        <v>#VALUE!</v>
      </c>
      <c r="M4366" t="e">
        <f>IF(AND(TimeSpend[[#This Row],[Personnel number]]&lt;&gt;"",TimeSpend[[#This Row],[Date]]&lt;&gt;""),TimeSpend[[#This Row],[Employee Name]],"")</f>
        <v>#VALUE!</v>
      </c>
      <c r="N4366" t="e">
        <f t="shared" si="136"/>
        <v>#VALUE!</v>
      </c>
      <c r="O4366" t="e">
        <f t="shared" si="137"/>
        <v>#VALUE!</v>
      </c>
      <c r="P4366" t="e">
        <f>IF(D4366&lt;&gt;"",VLOOKUP(D4366,Projects!B:C,2,0),"")</f>
        <v>#VALUE!</v>
      </c>
    </row>
    <row r="4367" spans="1:16" x14ac:dyDescent="0.25">
      <c r="A4367" t="e">
        <f>UPPER(IF(AND(TimeSpend[[#This Row],[Personnel number]]&lt;&gt;"",TimeSpend[[#This Row],[Date]]&lt;&gt;""),TimeSpend[[#This Row],[Personnel number]],""))</f>
        <v>#VALUE!</v>
      </c>
      <c r="B4367" s="85" t="e">
        <f>IF(AND(TimeSpend[[#This Row],[Personnel number]]&lt;&gt;"",TimeSpend[[#This Row],[Date]]&lt;&gt;""),TEXT(TimeSpend[[#This Row],[Date]],"[$-409]yyyyMMdd"),"")</f>
        <v>#VALUE!</v>
      </c>
      <c r="C4367" s="33" t="e">
        <f>IF(AND(TimeSpend[[#This Row],[Personnel number]]&lt;&gt;"",TimeSpend[[#This Row],[Date]]&lt;&gt;""),SUBSTITUTE(TimeSpend[[#This Row],[Hours]],",","."),"")</f>
        <v>#VALUE!</v>
      </c>
      <c r="D4367" t="e">
        <f>IF(AND(TimeSpend[[#This Row],[Personnel number]]&lt;&gt;"",TimeSpend[[#This Row],[Date]]&lt;&gt;""),TimeSpend[[#This Row],[Network]],"")</f>
        <v>#VALUE!</v>
      </c>
      <c r="E4367" t="e">
        <f>IF(AND(TimeSpend[[#This Row],[Personnel number]]&lt;&gt;"",TimeSpend[[#This Row],[Date]]&lt;&gt;""),TimeSpend[[#This Row],[Network Description]],"")</f>
        <v>#VALUE!</v>
      </c>
      <c r="F4367" t="e">
        <f>IF(AND(TimeSpend[[#This Row],[Personnel number]]&lt;&gt;"",TimeSpend[[#This Row],[Date]]&lt;&gt;""),TimeSpend[[#This Row],[Activity]],"")</f>
        <v>#VALUE!</v>
      </c>
      <c r="G4367" t="e">
        <f>IF(AND(TimeSpend[[#This Row],[Personnel number]]&lt;&gt;"",TimeSpend[[#This Row],[Date]]&lt;&gt;""),TimeSpend[[#This Row],[Activity description]],"")</f>
        <v>#VALUE!</v>
      </c>
      <c r="H4367" s="36" t="e">
        <f>IF(AND(TimeSpend[[#This Row],[Personnel number]]&lt;&gt;"",TimeSpend[[#This Row],[Date]]&lt;&gt;""),TimeSpend[[#This Row],[Start Time]],"")</f>
        <v>#VALUE!</v>
      </c>
      <c r="I4367" s="36" t="e">
        <f>IF(AND(TimeSpend[[#This Row],[Personnel number]]&lt;&gt;"",TimeSpend[[#This Row],[Date]]&lt;&gt;""),TimeSpend[[#This Row],[End Time]],"")</f>
        <v>#VALUE!</v>
      </c>
      <c r="J4367" t="e">
        <f>IF(AND(TimeSpend[[#This Row],[Personnel number]]&lt;&gt;"",TimeSpend[[#This Row],[Date]]&lt;&gt;""),TimeSpend[[#This Row],[Location]],"")</f>
        <v>#VALUE!</v>
      </c>
      <c r="K4367" t="e">
        <f>IF(AND(TimeSpend[[#This Row],[Personnel number]]&lt;&gt;"",TimeSpend[[#This Row],[Date]]&lt;&gt;""),TimeSpend[[#This Row],[Task]],"")</f>
        <v>#VALUE!</v>
      </c>
      <c r="L4367" t="e">
        <f>IF(AND(TimeSpend[[#This Row],[Personnel number]]&lt;&gt;"",TimeSpend[[#This Row],[Date]]&lt;&gt;""),Utilization!$J$2,"")</f>
        <v>#VALUE!</v>
      </c>
      <c r="M4367" t="e">
        <f>IF(AND(TimeSpend[[#This Row],[Personnel number]]&lt;&gt;"",TimeSpend[[#This Row],[Date]]&lt;&gt;""),TimeSpend[[#This Row],[Employee Name]],"")</f>
        <v>#VALUE!</v>
      </c>
      <c r="N4367" t="e">
        <f t="shared" si="136"/>
        <v>#VALUE!</v>
      </c>
      <c r="O4367" t="e">
        <f t="shared" si="137"/>
        <v>#VALUE!</v>
      </c>
      <c r="P4367" t="e">
        <f>IF(D4367&lt;&gt;"",VLOOKUP(D4367,Projects!B:C,2,0),"")</f>
        <v>#VALUE!</v>
      </c>
    </row>
    <row r="4368" spans="1:16" x14ac:dyDescent="0.25">
      <c r="A4368" t="e">
        <f>UPPER(IF(AND(TimeSpend[[#This Row],[Personnel number]]&lt;&gt;"",TimeSpend[[#This Row],[Date]]&lt;&gt;""),TimeSpend[[#This Row],[Personnel number]],""))</f>
        <v>#VALUE!</v>
      </c>
      <c r="B4368" s="85" t="e">
        <f>IF(AND(TimeSpend[[#This Row],[Personnel number]]&lt;&gt;"",TimeSpend[[#This Row],[Date]]&lt;&gt;""),TEXT(TimeSpend[[#This Row],[Date]],"[$-409]yyyyMMdd"),"")</f>
        <v>#VALUE!</v>
      </c>
      <c r="C4368" s="33" t="e">
        <f>IF(AND(TimeSpend[[#This Row],[Personnel number]]&lt;&gt;"",TimeSpend[[#This Row],[Date]]&lt;&gt;""),SUBSTITUTE(TimeSpend[[#This Row],[Hours]],",","."),"")</f>
        <v>#VALUE!</v>
      </c>
      <c r="D4368" t="e">
        <f>IF(AND(TimeSpend[[#This Row],[Personnel number]]&lt;&gt;"",TimeSpend[[#This Row],[Date]]&lt;&gt;""),TimeSpend[[#This Row],[Network]],"")</f>
        <v>#VALUE!</v>
      </c>
      <c r="E4368" t="e">
        <f>IF(AND(TimeSpend[[#This Row],[Personnel number]]&lt;&gt;"",TimeSpend[[#This Row],[Date]]&lt;&gt;""),TimeSpend[[#This Row],[Network Description]],"")</f>
        <v>#VALUE!</v>
      </c>
      <c r="F4368" t="e">
        <f>IF(AND(TimeSpend[[#This Row],[Personnel number]]&lt;&gt;"",TimeSpend[[#This Row],[Date]]&lt;&gt;""),TimeSpend[[#This Row],[Activity]],"")</f>
        <v>#VALUE!</v>
      </c>
      <c r="G4368" t="e">
        <f>IF(AND(TimeSpend[[#This Row],[Personnel number]]&lt;&gt;"",TimeSpend[[#This Row],[Date]]&lt;&gt;""),TimeSpend[[#This Row],[Activity description]],"")</f>
        <v>#VALUE!</v>
      </c>
      <c r="H4368" s="36" t="e">
        <f>IF(AND(TimeSpend[[#This Row],[Personnel number]]&lt;&gt;"",TimeSpend[[#This Row],[Date]]&lt;&gt;""),TimeSpend[[#This Row],[Start Time]],"")</f>
        <v>#VALUE!</v>
      </c>
      <c r="I4368" s="36" t="e">
        <f>IF(AND(TimeSpend[[#This Row],[Personnel number]]&lt;&gt;"",TimeSpend[[#This Row],[Date]]&lt;&gt;""),TimeSpend[[#This Row],[End Time]],"")</f>
        <v>#VALUE!</v>
      </c>
      <c r="J4368" t="e">
        <f>IF(AND(TimeSpend[[#This Row],[Personnel number]]&lt;&gt;"",TimeSpend[[#This Row],[Date]]&lt;&gt;""),TimeSpend[[#This Row],[Location]],"")</f>
        <v>#VALUE!</v>
      </c>
      <c r="K4368" t="e">
        <f>IF(AND(TimeSpend[[#This Row],[Personnel number]]&lt;&gt;"",TimeSpend[[#This Row],[Date]]&lt;&gt;""),TimeSpend[[#This Row],[Task]],"")</f>
        <v>#VALUE!</v>
      </c>
      <c r="L4368" t="e">
        <f>IF(AND(TimeSpend[[#This Row],[Personnel number]]&lt;&gt;"",TimeSpend[[#This Row],[Date]]&lt;&gt;""),Utilization!$J$2,"")</f>
        <v>#VALUE!</v>
      </c>
      <c r="M4368" t="e">
        <f>IF(AND(TimeSpend[[#This Row],[Personnel number]]&lt;&gt;"",TimeSpend[[#This Row],[Date]]&lt;&gt;""),TimeSpend[[#This Row],[Employee Name]],"")</f>
        <v>#VALUE!</v>
      </c>
      <c r="N4368" t="e">
        <f t="shared" si="136"/>
        <v>#VALUE!</v>
      </c>
      <c r="O4368" t="e">
        <f t="shared" si="137"/>
        <v>#VALUE!</v>
      </c>
      <c r="P4368" t="e">
        <f>IF(D4368&lt;&gt;"",VLOOKUP(D4368,Projects!B:C,2,0),"")</f>
        <v>#VALUE!</v>
      </c>
    </row>
    <row r="4369" spans="1:16" x14ac:dyDescent="0.25">
      <c r="A4369" t="e">
        <f>UPPER(IF(AND(TimeSpend[[#This Row],[Personnel number]]&lt;&gt;"",TimeSpend[[#This Row],[Date]]&lt;&gt;""),TimeSpend[[#This Row],[Personnel number]],""))</f>
        <v>#VALUE!</v>
      </c>
      <c r="B4369" s="85" t="e">
        <f>IF(AND(TimeSpend[[#This Row],[Personnel number]]&lt;&gt;"",TimeSpend[[#This Row],[Date]]&lt;&gt;""),TEXT(TimeSpend[[#This Row],[Date]],"[$-409]yyyyMMdd"),"")</f>
        <v>#VALUE!</v>
      </c>
      <c r="C4369" s="33" t="e">
        <f>IF(AND(TimeSpend[[#This Row],[Personnel number]]&lt;&gt;"",TimeSpend[[#This Row],[Date]]&lt;&gt;""),SUBSTITUTE(TimeSpend[[#This Row],[Hours]],",","."),"")</f>
        <v>#VALUE!</v>
      </c>
      <c r="D4369" t="e">
        <f>IF(AND(TimeSpend[[#This Row],[Personnel number]]&lt;&gt;"",TimeSpend[[#This Row],[Date]]&lt;&gt;""),TimeSpend[[#This Row],[Network]],"")</f>
        <v>#VALUE!</v>
      </c>
      <c r="E4369" t="e">
        <f>IF(AND(TimeSpend[[#This Row],[Personnel number]]&lt;&gt;"",TimeSpend[[#This Row],[Date]]&lt;&gt;""),TimeSpend[[#This Row],[Network Description]],"")</f>
        <v>#VALUE!</v>
      </c>
      <c r="F4369" t="e">
        <f>IF(AND(TimeSpend[[#This Row],[Personnel number]]&lt;&gt;"",TimeSpend[[#This Row],[Date]]&lt;&gt;""),TimeSpend[[#This Row],[Activity]],"")</f>
        <v>#VALUE!</v>
      </c>
      <c r="G4369" t="e">
        <f>IF(AND(TimeSpend[[#This Row],[Personnel number]]&lt;&gt;"",TimeSpend[[#This Row],[Date]]&lt;&gt;""),TimeSpend[[#This Row],[Activity description]],"")</f>
        <v>#VALUE!</v>
      </c>
      <c r="H4369" s="36" t="e">
        <f>IF(AND(TimeSpend[[#This Row],[Personnel number]]&lt;&gt;"",TimeSpend[[#This Row],[Date]]&lt;&gt;""),TimeSpend[[#This Row],[Start Time]],"")</f>
        <v>#VALUE!</v>
      </c>
      <c r="I4369" s="36" t="e">
        <f>IF(AND(TimeSpend[[#This Row],[Personnel number]]&lt;&gt;"",TimeSpend[[#This Row],[Date]]&lt;&gt;""),TimeSpend[[#This Row],[End Time]],"")</f>
        <v>#VALUE!</v>
      </c>
      <c r="J4369" t="e">
        <f>IF(AND(TimeSpend[[#This Row],[Personnel number]]&lt;&gt;"",TimeSpend[[#This Row],[Date]]&lt;&gt;""),TimeSpend[[#This Row],[Location]],"")</f>
        <v>#VALUE!</v>
      </c>
      <c r="K4369" t="e">
        <f>IF(AND(TimeSpend[[#This Row],[Personnel number]]&lt;&gt;"",TimeSpend[[#This Row],[Date]]&lt;&gt;""),TimeSpend[[#This Row],[Task]],"")</f>
        <v>#VALUE!</v>
      </c>
      <c r="L4369" t="e">
        <f>IF(AND(TimeSpend[[#This Row],[Personnel number]]&lt;&gt;"",TimeSpend[[#This Row],[Date]]&lt;&gt;""),Utilization!$J$2,"")</f>
        <v>#VALUE!</v>
      </c>
      <c r="M4369" t="e">
        <f>IF(AND(TimeSpend[[#This Row],[Personnel number]]&lt;&gt;"",TimeSpend[[#This Row],[Date]]&lt;&gt;""),TimeSpend[[#This Row],[Employee Name]],"")</f>
        <v>#VALUE!</v>
      </c>
      <c r="N4369" t="e">
        <f t="shared" si="136"/>
        <v>#VALUE!</v>
      </c>
      <c r="O4369" t="e">
        <f t="shared" si="137"/>
        <v>#VALUE!</v>
      </c>
      <c r="P4369" t="e">
        <f>IF(D4369&lt;&gt;"",VLOOKUP(D4369,Projects!B:C,2,0),"")</f>
        <v>#VALUE!</v>
      </c>
    </row>
    <row r="4370" spans="1:16" x14ac:dyDescent="0.25">
      <c r="A4370" t="e">
        <f>UPPER(IF(AND(TimeSpend[[#This Row],[Personnel number]]&lt;&gt;"",TimeSpend[[#This Row],[Date]]&lt;&gt;""),TimeSpend[[#This Row],[Personnel number]],""))</f>
        <v>#VALUE!</v>
      </c>
      <c r="B4370" s="85" t="e">
        <f>IF(AND(TimeSpend[[#This Row],[Personnel number]]&lt;&gt;"",TimeSpend[[#This Row],[Date]]&lt;&gt;""),TEXT(TimeSpend[[#This Row],[Date]],"[$-409]yyyyMMdd"),"")</f>
        <v>#VALUE!</v>
      </c>
      <c r="C4370" s="33" t="e">
        <f>IF(AND(TimeSpend[[#This Row],[Personnel number]]&lt;&gt;"",TimeSpend[[#This Row],[Date]]&lt;&gt;""),SUBSTITUTE(TimeSpend[[#This Row],[Hours]],",","."),"")</f>
        <v>#VALUE!</v>
      </c>
      <c r="D4370" t="e">
        <f>IF(AND(TimeSpend[[#This Row],[Personnel number]]&lt;&gt;"",TimeSpend[[#This Row],[Date]]&lt;&gt;""),TimeSpend[[#This Row],[Network]],"")</f>
        <v>#VALUE!</v>
      </c>
      <c r="E4370" t="e">
        <f>IF(AND(TimeSpend[[#This Row],[Personnel number]]&lt;&gt;"",TimeSpend[[#This Row],[Date]]&lt;&gt;""),TimeSpend[[#This Row],[Network Description]],"")</f>
        <v>#VALUE!</v>
      </c>
      <c r="F4370" t="e">
        <f>IF(AND(TimeSpend[[#This Row],[Personnel number]]&lt;&gt;"",TimeSpend[[#This Row],[Date]]&lt;&gt;""),TimeSpend[[#This Row],[Activity]],"")</f>
        <v>#VALUE!</v>
      </c>
      <c r="G4370" t="e">
        <f>IF(AND(TimeSpend[[#This Row],[Personnel number]]&lt;&gt;"",TimeSpend[[#This Row],[Date]]&lt;&gt;""),TimeSpend[[#This Row],[Activity description]],"")</f>
        <v>#VALUE!</v>
      </c>
      <c r="H4370" s="36" t="e">
        <f>IF(AND(TimeSpend[[#This Row],[Personnel number]]&lt;&gt;"",TimeSpend[[#This Row],[Date]]&lt;&gt;""),TimeSpend[[#This Row],[Start Time]],"")</f>
        <v>#VALUE!</v>
      </c>
      <c r="I4370" s="36" t="e">
        <f>IF(AND(TimeSpend[[#This Row],[Personnel number]]&lt;&gt;"",TimeSpend[[#This Row],[Date]]&lt;&gt;""),TimeSpend[[#This Row],[End Time]],"")</f>
        <v>#VALUE!</v>
      </c>
      <c r="J4370" t="e">
        <f>IF(AND(TimeSpend[[#This Row],[Personnel number]]&lt;&gt;"",TimeSpend[[#This Row],[Date]]&lt;&gt;""),TimeSpend[[#This Row],[Location]],"")</f>
        <v>#VALUE!</v>
      </c>
      <c r="K4370" t="e">
        <f>IF(AND(TimeSpend[[#This Row],[Personnel number]]&lt;&gt;"",TimeSpend[[#This Row],[Date]]&lt;&gt;""),TimeSpend[[#This Row],[Task]],"")</f>
        <v>#VALUE!</v>
      </c>
      <c r="L4370" t="e">
        <f>IF(AND(TimeSpend[[#This Row],[Personnel number]]&lt;&gt;"",TimeSpend[[#This Row],[Date]]&lt;&gt;""),Utilization!$J$2,"")</f>
        <v>#VALUE!</v>
      </c>
      <c r="M4370" t="e">
        <f>IF(AND(TimeSpend[[#This Row],[Personnel number]]&lt;&gt;"",TimeSpend[[#This Row],[Date]]&lt;&gt;""),TimeSpend[[#This Row],[Employee Name]],"")</f>
        <v>#VALUE!</v>
      </c>
      <c r="N4370" t="e">
        <f t="shared" si="136"/>
        <v>#VALUE!</v>
      </c>
      <c r="O4370" t="e">
        <f t="shared" si="137"/>
        <v>#VALUE!</v>
      </c>
      <c r="P4370" t="e">
        <f>IF(D4370&lt;&gt;"",VLOOKUP(D4370,Projects!B:C,2,0),"")</f>
        <v>#VALUE!</v>
      </c>
    </row>
    <row r="4371" spans="1:16" x14ac:dyDescent="0.25">
      <c r="A4371" t="e">
        <f>UPPER(IF(AND(TimeSpend[[#This Row],[Personnel number]]&lt;&gt;"",TimeSpend[[#This Row],[Date]]&lt;&gt;""),TimeSpend[[#This Row],[Personnel number]],""))</f>
        <v>#VALUE!</v>
      </c>
      <c r="B4371" s="85" t="e">
        <f>IF(AND(TimeSpend[[#This Row],[Personnel number]]&lt;&gt;"",TimeSpend[[#This Row],[Date]]&lt;&gt;""),TEXT(TimeSpend[[#This Row],[Date]],"[$-409]yyyyMMdd"),"")</f>
        <v>#VALUE!</v>
      </c>
      <c r="C4371" s="33" t="e">
        <f>IF(AND(TimeSpend[[#This Row],[Personnel number]]&lt;&gt;"",TimeSpend[[#This Row],[Date]]&lt;&gt;""),SUBSTITUTE(TimeSpend[[#This Row],[Hours]],",","."),"")</f>
        <v>#VALUE!</v>
      </c>
      <c r="D4371" t="e">
        <f>IF(AND(TimeSpend[[#This Row],[Personnel number]]&lt;&gt;"",TimeSpend[[#This Row],[Date]]&lt;&gt;""),TimeSpend[[#This Row],[Network]],"")</f>
        <v>#VALUE!</v>
      </c>
      <c r="E4371" t="e">
        <f>IF(AND(TimeSpend[[#This Row],[Personnel number]]&lt;&gt;"",TimeSpend[[#This Row],[Date]]&lt;&gt;""),TimeSpend[[#This Row],[Network Description]],"")</f>
        <v>#VALUE!</v>
      </c>
      <c r="F4371" t="e">
        <f>IF(AND(TimeSpend[[#This Row],[Personnel number]]&lt;&gt;"",TimeSpend[[#This Row],[Date]]&lt;&gt;""),TimeSpend[[#This Row],[Activity]],"")</f>
        <v>#VALUE!</v>
      </c>
      <c r="G4371" t="e">
        <f>IF(AND(TimeSpend[[#This Row],[Personnel number]]&lt;&gt;"",TimeSpend[[#This Row],[Date]]&lt;&gt;""),TimeSpend[[#This Row],[Activity description]],"")</f>
        <v>#VALUE!</v>
      </c>
      <c r="H4371" s="36" t="e">
        <f>IF(AND(TimeSpend[[#This Row],[Personnel number]]&lt;&gt;"",TimeSpend[[#This Row],[Date]]&lt;&gt;""),TimeSpend[[#This Row],[Start Time]],"")</f>
        <v>#VALUE!</v>
      </c>
      <c r="I4371" s="36" t="e">
        <f>IF(AND(TimeSpend[[#This Row],[Personnel number]]&lt;&gt;"",TimeSpend[[#This Row],[Date]]&lt;&gt;""),TimeSpend[[#This Row],[End Time]],"")</f>
        <v>#VALUE!</v>
      </c>
      <c r="J4371" t="e">
        <f>IF(AND(TimeSpend[[#This Row],[Personnel number]]&lt;&gt;"",TimeSpend[[#This Row],[Date]]&lt;&gt;""),TimeSpend[[#This Row],[Location]],"")</f>
        <v>#VALUE!</v>
      </c>
      <c r="K4371" t="e">
        <f>IF(AND(TimeSpend[[#This Row],[Personnel number]]&lt;&gt;"",TimeSpend[[#This Row],[Date]]&lt;&gt;""),TimeSpend[[#This Row],[Task]],"")</f>
        <v>#VALUE!</v>
      </c>
      <c r="L4371" t="e">
        <f>IF(AND(TimeSpend[[#This Row],[Personnel number]]&lt;&gt;"",TimeSpend[[#This Row],[Date]]&lt;&gt;""),Utilization!$J$2,"")</f>
        <v>#VALUE!</v>
      </c>
      <c r="M4371" t="e">
        <f>IF(AND(TimeSpend[[#This Row],[Personnel number]]&lt;&gt;"",TimeSpend[[#This Row],[Date]]&lt;&gt;""),TimeSpend[[#This Row],[Employee Name]],"")</f>
        <v>#VALUE!</v>
      </c>
      <c r="N4371" t="e">
        <f t="shared" si="136"/>
        <v>#VALUE!</v>
      </c>
      <c r="O4371" t="e">
        <f t="shared" si="137"/>
        <v>#VALUE!</v>
      </c>
      <c r="P4371" t="e">
        <f>IF(D4371&lt;&gt;"",VLOOKUP(D4371,Projects!B:C,2,0),"")</f>
        <v>#VALUE!</v>
      </c>
    </row>
    <row r="4372" spans="1:16" x14ac:dyDescent="0.25">
      <c r="A4372" t="e">
        <f>UPPER(IF(AND(TimeSpend[[#This Row],[Personnel number]]&lt;&gt;"",TimeSpend[[#This Row],[Date]]&lt;&gt;""),TimeSpend[[#This Row],[Personnel number]],""))</f>
        <v>#VALUE!</v>
      </c>
      <c r="B4372" s="85" t="e">
        <f>IF(AND(TimeSpend[[#This Row],[Personnel number]]&lt;&gt;"",TimeSpend[[#This Row],[Date]]&lt;&gt;""),TEXT(TimeSpend[[#This Row],[Date]],"[$-409]yyyyMMdd"),"")</f>
        <v>#VALUE!</v>
      </c>
      <c r="C4372" s="33" t="e">
        <f>IF(AND(TimeSpend[[#This Row],[Personnel number]]&lt;&gt;"",TimeSpend[[#This Row],[Date]]&lt;&gt;""),SUBSTITUTE(TimeSpend[[#This Row],[Hours]],",","."),"")</f>
        <v>#VALUE!</v>
      </c>
      <c r="D4372" t="e">
        <f>IF(AND(TimeSpend[[#This Row],[Personnel number]]&lt;&gt;"",TimeSpend[[#This Row],[Date]]&lt;&gt;""),TimeSpend[[#This Row],[Network]],"")</f>
        <v>#VALUE!</v>
      </c>
      <c r="E4372" t="e">
        <f>IF(AND(TimeSpend[[#This Row],[Personnel number]]&lt;&gt;"",TimeSpend[[#This Row],[Date]]&lt;&gt;""),TimeSpend[[#This Row],[Network Description]],"")</f>
        <v>#VALUE!</v>
      </c>
      <c r="F4372" t="e">
        <f>IF(AND(TimeSpend[[#This Row],[Personnel number]]&lt;&gt;"",TimeSpend[[#This Row],[Date]]&lt;&gt;""),TimeSpend[[#This Row],[Activity]],"")</f>
        <v>#VALUE!</v>
      </c>
      <c r="G4372" t="e">
        <f>IF(AND(TimeSpend[[#This Row],[Personnel number]]&lt;&gt;"",TimeSpend[[#This Row],[Date]]&lt;&gt;""),TimeSpend[[#This Row],[Activity description]],"")</f>
        <v>#VALUE!</v>
      </c>
      <c r="H4372" s="36" t="e">
        <f>IF(AND(TimeSpend[[#This Row],[Personnel number]]&lt;&gt;"",TimeSpend[[#This Row],[Date]]&lt;&gt;""),TimeSpend[[#This Row],[Start Time]],"")</f>
        <v>#VALUE!</v>
      </c>
      <c r="I4372" s="36" t="e">
        <f>IF(AND(TimeSpend[[#This Row],[Personnel number]]&lt;&gt;"",TimeSpend[[#This Row],[Date]]&lt;&gt;""),TimeSpend[[#This Row],[End Time]],"")</f>
        <v>#VALUE!</v>
      </c>
      <c r="J4372" t="e">
        <f>IF(AND(TimeSpend[[#This Row],[Personnel number]]&lt;&gt;"",TimeSpend[[#This Row],[Date]]&lt;&gt;""),TimeSpend[[#This Row],[Location]],"")</f>
        <v>#VALUE!</v>
      </c>
      <c r="K4372" t="e">
        <f>IF(AND(TimeSpend[[#This Row],[Personnel number]]&lt;&gt;"",TimeSpend[[#This Row],[Date]]&lt;&gt;""),TimeSpend[[#This Row],[Task]],"")</f>
        <v>#VALUE!</v>
      </c>
      <c r="L4372" t="e">
        <f>IF(AND(TimeSpend[[#This Row],[Personnel number]]&lt;&gt;"",TimeSpend[[#This Row],[Date]]&lt;&gt;""),Utilization!$J$2,"")</f>
        <v>#VALUE!</v>
      </c>
      <c r="M4372" t="e">
        <f>IF(AND(TimeSpend[[#This Row],[Personnel number]]&lt;&gt;"",TimeSpend[[#This Row],[Date]]&lt;&gt;""),TimeSpend[[#This Row],[Employee Name]],"")</f>
        <v>#VALUE!</v>
      </c>
      <c r="N4372" t="e">
        <f t="shared" si="136"/>
        <v>#VALUE!</v>
      </c>
      <c r="O4372" t="e">
        <f t="shared" si="137"/>
        <v>#VALUE!</v>
      </c>
      <c r="P4372" t="e">
        <f>IF(D4372&lt;&gt;"",VLOOKUP(D4372,Projects!B:C,2,0),"")</f>
        <v>#VALUE!</v>
      </c>
    </row>
    <row r="4373" spans="1:16" x14ac:dyDescent="0.25">
      <c r="A4373" t="e">
        <f>UPPER(IF(AND(TimeSpend[[#This Row],[Personnel number]]&lt;&gt;"",TimeSpend[[#This Row],[Date]]&lt;&gt;""),TimeSpend[[#This Row],[Personnel number]],""))</f>
        <v>#VALUE!</v>
      </c>
      <c r="B4373" s="85" t="e">
        <f>IF(AND(TimeSpend[[#This Row],[Personnel number]]&lt;&gt;"",TimeSpend[[#This Row],[Date]]&lt;&gt;""),TEXT(TimeSpend[[#This Row],[Date]],"[$-409]yyyyMMdd"),"")</f>
        <v>#VALUE!</v>
      </c>
      <c r="C4373" s="33" t="e">
        <f>IF(AND(TimeSpend[[#This Row],[Personnel number]]&lt;&gt;"",TimeSpend[[#This Row],[Date]]&lt;&gt;""),SUBSTITUTE(TimeSpend[[#This Row],[Hours]],",","."),"")</f>
        <v>#VALUE!</v>
      </c>
      <c r="D4373" t="e">
        <f>IF(AND(TimeSpend[[#This Row],[Personnel number]]&lt;&gt;"",TimeSpend[[#This Row],[Date]]&lt;&gt;""),TimeSpend[[#This Row],[Network]],"")</f>
        <v>#VALUE!</v>
      </c>
      <c r="E4373" t="e">
        <f>IF(AND(TimeSpend[[#This Row],[Personnel number]]&lt;&gt;"",TimeSpend[[#This Row],[Date]]&lt;&gt;""),TimeSpend[[#This Row],[Network Description]],"")</f>
        <v>#VALUE!</v>
      </c>
      <c r="F4373" t="e">
        <f>IF(AND(TimeSpend[[#This Row],[Personnel number]]&lt;&gt;"",TimeSpend[[#This Row],[Date]]&lt;&gt;""),TimeSpend[[#This Row],[Activity]],"")</f>
        <v>#VALUE!</v>
      </c>
      <c r="G4373" t="e">
        <f>IF(AND(TimeSpend[[#This Row],[Personnel number]]&lt;&gt;"",TimeSpend[[#This Row],[Date]]&lt;&gt;""),TimeSpend[[#This Row],[Activity description]],"")</f>
        <v>#VALUE!</v>
      </c>
      <c r="H4373" s="36" t="e">
        <f>IF(AND(TimeSpend[[#This Row],[Personnel number]]&lt;&gt;"",TimeSpend[[#This Row],[Date]]&lt;&gt;""),TimeSpend[[#This Row],[Start Time]],"")</f>
        <v>#VALUE!</v>
      </c>
      <c r="I4373" s="36" t="e">
        <f>IF(AND(TimeSpend[[#This Row],[Personnel number]]&lt;&gt;"",TimeSpend[[#This Row],[Date]]&lt;&gt;""),TimeSpend[[#This Row],[End Time]],"")</f>
        <v>#VALUE!</v>
      </c>
      <c r="J4373" t="e">
        <f>IF(AND(TimeSpend[[#This Row],[Personnel number]]&lt;&gt;"",TimeSpend[[#This Row],[Date]]&lt;&gt;""),TimeSpend[[#This Row],[Location]],"")</f>
        <v>#VALUE!</v>
      </c>
      <c r="K4373" t="e">
        <f>IF(AND(TimeSpend[[#This Row],[Personnel number]]&lt;&gt;"",TimeSpend[[#This Row],[Date]]&lt;&gt;""),TimeSpend[[#This Row],[Task]],"")</f>
        <v>#VALUE!</v>
      </c>
      <c r="L4373" t="e">
        <f>IF(AND(TimeSpend[[#This Row],[Personnel number]]&lt;&gt;"",TimeSpend[[#This Row],[Date]]&lt;&gt;""),Utilization!$J$2,"")</f>
        <v>#VALUE!</v>
      </c>
      <c r="M4373" t="e">
        <f>IF(AND(TimeSpend[[#This Row],[Personnel number]]&lt;&gt;"",TimeSpend[[#This Row],[Date]]&lt;&gt;""),TimeSpend[[#This Row],[Employee Name]],"")</f>
        <v>#VALUE!</v>
      </c>
      <c r="N4373" t="e">
        <f t="shared" si="136"/>
        <v>#VALUE!</v>
      </c>
      <c r="O4373" t="e">
        <f t="shared" si="137"/>
        <v>#VALUE!</v>
      </c>
      <c r="P4373" t="e">
        <f>IF(D4373&lt;&gt;"",VLOOKUP(D4373,Projects!B:C,2,0),"")</f>
        <v>#VALUE!</v>
      </c>
    </row>
    <row r="4374" spans="1:16" x14ac:dyDescent="0.25">
      <c r="A4374" t="e">
        <f>UPPER(IF(AND(TimeSpend[[#This Row],[Personnel number]]&lt;&gt;"",TimeSpend[[#This Row],[Date]]&lt;&gt;""),TimeSpend[[#This Row],[Personnel number]],""))</f>
        <v>#VALUE!</v>
      </c>
      <c r="B4374" s="85" t="e">
        <f>IF(AND(TimeSpend[[#This Row],[Personnel number]]&lt;&gt;"",TimeSpend[[#This Row],[Date]]&lt;&gt;""),TEXT(TimeSpend[[#This Row],[Date]],"[$-409]yyyyMMdd"),"")</f>
        <v>#VALUE!</v>
      </c>
      <c r="C4374" s="33" t="e">
        <f>IF(AND(TimeSpend[[#This Row],[Personnel number]]&lt;&gt;"",TimeSpend[[#This Row],[Date]]&lt;&gt;""),SUBSTITUTE(TimeSpend[[#This Row],[Hours]],",","."),"")</f>
        <v>#VALUE!</v>
      </c>
      <c r="D4374" t="e">
        <f>IF(AND(TimeSpend[[#This Row],[Personnel number]]&lt;&gt;"",TimeSpend[[#This Row],[Date]]&lt;&gt;""),TimeSpend[[#This Row],[Network]],"")</f>
        <v>#VALUE!</v>
      </c>
      <c r="E4374" t="e">
        <f>IF(AND(TimeSpend[[#This Row],[Personnel number]]&lt;&gt;"",TimeSpend[[#This Row],[Date]]&lt;&gt;""),TimeSpend[[#This Row],[Network Description]],"")</f>
        <v>#VALUE!</v>
      </c>
      <c r="F4374" t="e">
        <f>IF(AND(TimeSpend[[#This Row],[Personnel number]]&lt;&gt;"",TimeSpend[[#This Row],[Date]]&lt;&gt;""),TimeSpend[[#This Row],[Activity]],"")</f>
        <v>#VALUE!</v>
      </c>
      <c r="G4374" t="e">
        <f>IF(AND(TimeSpend[[#This Row],[Personnel number]]&lt;&gt;"",TimeSpend[[#This Row],[Date]]&lt;&gt;""),TimeSpend[[#This Row],[Activity description]],"")</f>
        <v>#VALUE!</v>
      </c>
      <c r="H4374" s="36" t="e">
        <f>IF(AND(TimeSpend[[#This Row],[Personnel number]]&lt;&gt;"",TimeSpend[[#This Row],[Date]]&lt;&gt;""),TimeSpend[[#This Row],[Start Time]],"")</f>
        <v>#VALUE!</v>
      </c>
      <c r="I4374" s="36" t="e">
        <f>IF(AND(TimeSpend[[#This Row],[Personnel number]]&lt;&gt;"",TimeSpend[[#This Row],[Date]]&lt;&gt;""),TimeSpend[[#This Row],[End Time]],"")</f>
        <v>#VALUE!</v>
      </c>
      <c r="J4374" t="e">
        <f>IF(AND(TimeSpend[[#This Row],[Personnel number]]&lt;&gt;"",TimeSpend[[#This Row],[Date]]&lt;&gt;""),TimeSpend[[#This Row],[Location]],"")</f>
        <v>#VALUE!</v>
      </c>
      <c r="K4374" t="e">
        <f>IF(AND(TimeSpend[[#This Row],[Personnel number]]&lt;&gt;"",TimeSpend[[#This Row],[Date]]&lt;&gt;""),TimeSpend[[#This Row],[Task]],"")</f>
        <v>#VALUE!</v>
      </c>
      <c r="L4374" t="e">
        <f>IF(AND(TimeSpend[[#This Row],[Personnel number]]&lt;&gt;"",TimeSpend[[#This Row],[Date]]&lt;&gt;""),Utilization!$J$2,"")</f>
        <v>#VALUE!</v>
      </c>
      <c r="M4374" t="e">
        <f>IF(AND(TimeSpend[[#This Row],[Personnel number]]&lt;&gt;"",TimeSpend[[#This Row],[Date]]&lt;&gt;""),TimeSpend[[#This Row],[Employee Name]],"")</f>
        <v>#VALUE!</v>
      </c>
      <c r="N4374" t="e">
        <f t="shared" si="136"/>
        <v>#VALUE!</v>
      </c>
      <c r="O4374" t="e">
        <f t="shared" si="137"/>
        <v>#VALUE!</v>
      </c>
      <c r="P4374" t="e">
        <f>IF(D4374&lt;&gt;"",VLOOKUP(D4374,Projects!B:C,2,0),"")</f>
        <v>#VALUE!</v>
      </c>
    </row>
    <row r="4375" spans="1:16" x14ac:dyDescent="0.25">
      <c r="A4375" t="e">
        <f>UPPER(IF(AND(TimeSpend[[#This Row],[Personnel number]]&lt;&gt;"",TimeSpend[[#This Row],[Date]]&lt;&gt;""),TimeSpend[[#This Row],[Personnel number]],""))</f>
        <v>#VALUE!</v>
      </c>
      <c r="B4375" s="85" t="e">
        <f>IF(AND(TimeSpend[[#This Row],[Personnel number]]&lt;&gt;"",TimeSpend[[#This Row],[Date]]&lt;&gt;""),TEXT(TimeSpend[[#This Row],[Date]],"[$-409]yyyyMMdd"),"")</f>
        <v>#VALUE!</v>
      </c>
      <c r="C4375" s="33" t="e">
        <f>IF(AND(TimeSpend[[#This Row],[Personnel number]]&lt;&gt;"",TimeSpend[[#This Row],[Date]]&lt;&gt;""),SUBSTITUTE(TimeSpend[[#This Row],[Hours]],",","."),"")</f>
        <v>#VALUE!</v>
      </c>
      <c r="D4375" t="e">
        <f>IF(AND(TimeSpend[[#This Row],[Personnel number]]&lt;&gt;"",TimeSpend[[#This Row],[Date]]&lt;&gt;""),TimeSpend[[#This Row],[Network]],"")</f>
        <v>#VALUE!</v>
      </c>
      <c r="E4375" t="e">
        <f>IF(AND(TimeSpend[[#This Row],[Personnel number]]&lt;&gt;"",TimeSpend[[#This Row],[Date]]&lt;&gt;""),TimeSpend[[#This Row],[Network Description]],"")</f>
        <v>#VALUE!</v>
      </c>
      <c r="F4375" t="e">
        <f>IF(AND(TimeSpend[[#This Row],[Personnel number]]&lt;&gt;"",TimeSpend[[#This Row],[Date]]&lt;&gt;""),TimeSpend[[#This Row],[Activity]],"")</f>
        <v>#VALUE!</v>
      </c>
      <c r="G4375" t="e">
        <f>IF(AND(TimeSpend[[#This Row],[Personnel number]]&lt;&gt;"",TimeSpend[[#This Row],[Date]]&lt;&gt;""),TimeSpend[[#This Row],[Activity description]],"")</f>
        <v>#VALUE!</v>
      </c>
      <c r="H4375" s="36" t="e">
        <f>IF(AND(TimeSpend[[#This Row],[Personnel number]]&lt;&gt;"",TimeSpend[[#This Row],[Date]]&lt;&gt;""),TimeSpend[[#This Row],[Start Time]],"")</f>
        <v>#VALUE!</v>
      </c>
      <c r="I4375" s="36" t="e">
        <f>IF(AND(TimeSpend[[#This Row],[Personnel number]]&lt;&gt;"",TimeSpend[[#This Row],[Date]]&lt;&gt;""),TimeSpend[[#This Row],[End Time]],"")</f>
        <v>#VALUE!</v>
      </c>
      <c r="J4375" t="e">
        <f>IF(AND(TimeSpend[[#This Row],[Personnel number]]&lt;&gt;"",TimeSpend[[#This Row],[Date]]&lt;&gt;""),TimeSpend[[#This Row],[Location]],"")</f>
        <v>#VALUE!</v>
      </c>
      <c r="K4375" t="e">
        <f>IF(AND(TimeSpend[[#This Row],[Personnel number]]&lt;&gt;"",TimeSpend[[#This Row],[Date]]&lt;&gt;""),TimeSpend[[#This Row],[Task]],"")</f>
        <v>#VALUE!</v>
      </c>
      <c r="L4375" t="e">
        <f>IF(AND(TimeSpend[[#This Row],[Personnel number]]&lt;&gt;"",TimeSpend[[#This Row],[Date]]&lt;&gt;""),Utilization!$J$2,"")</f>
        <v>#VALUE!</v>
      </c>
      <c r="M4375" t="e">
        <f>IF(AND(TimeSpend[[#This Row],[Personnel number]]&lt;&gt;"",TimeSpend[[#This Row],[Date]]&lt;&gt;""),TimeSpend[[#This Row],[Employee Name]],"")</f>
        <v>#VALUE!</v>
      </c>
      <c r="N4375" t="e">
        <f t="shared" si="136"/>
        <v>#VALUE!</v>
      </c>
      <c r="O4375" t="e">
        <f t="shared" si="137"/>
        <v>#VALUE!</v>
      </c>
      <c r="P4375" t="e">
        <f>IF(D4375&lt;&gt;"",VLOOKUP(D4375,Projects!B:C,2,0),"")</f>
        <v>#VALUE!</v>
      </c>
    </row>
    <row r="4376" spans="1:16" x14ac:dyDescent="0.25">
      <c r="A4376" t="e">
        <f>UPPER(IF(AND(TimeSpend[[#This Row],[Personnel number]]&lt;&gt;"",TimeSpend[[#This Row],[Date]]&lt;&gt;""),TimeSpend[[#This Row],[Personnel number]],""))</f>
        <v>#VALUE!</v>
      </c>
      <c r="B4376" s="85" t="e">
        <f>IF(AND(TimeSpend[[#This Row],[Personnel number]]&lt;&gt;"",TimeSpend[[#This Row],[Date]]&lt;&gt;""),TEXT(TimeSpend[[#This Row],[Date]],"[$-409]yyyyMMdd"),"")</f>
        <v>#VALUE!</v>
      </c>
      <c r="C4376" s="33" t="e">
        <f>IF(AND(TimeSpend[[#This Row],[Personnel number]]&lt;&gt;"",TimeSpend[[#This Row],[Date]]&lt;&gt;""),SUBSTITUTE(TimeSpend[[#This Row],[Hours]],",","."),"")</f>
        <v>#VALUE!</v>
      </c>
      <c r="D4376" t="e">
        <f>IF(AND(TimeSpend[[#This Row],[Personnel number]]&lt;&gt;"",TimeSpend[[#This Row],[Date]]&lt;&gt;""),TimeSpend[[#This Row],[Network]],"")</f>
        <v>#VALUE!</v>
      </c>
      <c r="E4376" t="e">
        <f>IF(AND(TimeSpend[[#This Row],[Personnel number]]&lt;&gt;"",TimeSpend[[#This Row],[Date]]&lt;&gt;""),TimeSpend[[#This Row],[Network Description]],"")</f>
        <v>#VALUE!</v>
      </c>
      <c r="F4376" t="e">
        <f>IF(AND(TimeSpend[[#This Row],[Personnel number]]&lt;&gt;"",TimeSpend[[#This Row],[Date]]&lt;&gt;""),TimeSpend[[#This Row],[Activity]],"")</f>
        <v>#VALUE!</v>
      </c>
      <c r="G4376" t="e">
        <f>IF(AND(TimeSpend[[#This Row],[Personnel number]]&lt;&gt;"",TimeSpend[[#This Row],[Date]]&lt;&gt;""),TimeSpend[[#This Row],[Activity description]],"")</f>
        <v>#VALUE!</v>
      </c>
      <c r="H4376" s="36" t="e">
        <f>IF(AND(TimeSpend[[#This Row],[Personnel number]]&lt;&gt;"",TimeSpend[[#This Row],[Date]]&lt;&gt;""),TimeSpend[[#This Row],[Start Time]],"")</f>
        <v>#VALUE!</v>
      </c>
      <c r="I4376" s="36" t="e">
        <f>IF(AND(TimeSpend[[#This Row],[Personnel number]]&lt;&gt;"",TimeSpend[[#This Row],[Date]]&lt;&gt;""),TimeSpend[[#This Row],[End Time]],"")</f>
        <v>#VALUE!</v>
      </c>
      <c r="J4376" t="e">
        <f>IF(AND(TimeSpend[[#This Row],[Personnel number]]&lt;&gt;"",TimeSpend[[#This Row],[Date]]&lt;&gt;""),TimeSpend[[#This Row],[Location]],"")</f>
        <v>#VALUE!</v>
      </c>
      <c r="K4376" t="e">
        <f>IF(AND(TimeSpend[[#This Row],[Personnel number]]&lt;&gt;"",TimeSpend[[#This Row],[Date]]&lt;&gt;""),TimeSpend[[#This Row],[Task]],"")</f>
        <v>#VALUE!</v>
      </c>
      <c r="L4376" t="e">
        <f>IF(AND(TimeSpend[[#This Row],[Personnel number]]&lt;&gt;"",TimeSpend[[#This Row],[Date]]&lt;&gt;""),Utilization!$J$2,"")</f>
        <v>#VALUE!</v>
      </c>
      <c r="M4376" t="e">
        <f>IF(AND(TimeSpend[[#This Row],[Personnel number]]&lt;&gt;"",TimeSpend[[#This Row],[Date]]&lt;&gt;""),TimeSpend[[#This Row],[Employee Name]],"")</f>
        <v>#VALUE!</v>
      </c>
      <c r="N4376" t="e">
        <f t="shared" si="136"/>
        <v>#VALUE!</v>
      </c>
      <c r="O4376" t="e">
        <f t="shared" si="137"/>
        <v>#VALUE!</v>
      </c>
      <c r="P4376" t="e">
        <f>IF(D4376&lt;&gt;"",VLOOKUP(D4376,Projects!B:C,2,0),"")</f>
        <v>#VALUE!</v>
      </c>
    </row>
    <row r="4377" spans="1:16" x14ac:dyDescent="0.25">
      <c r="A4377" t="e">
        <f>UPPER(IF(AND(TimeSpend[[#This Row],[Personnel number]]&lt;&gt;"",TimeSpend[[#This Row],[Date]]&lt;&gt;""),TimeSpend[[#This Row],[Personnel number]],""))</f>
        <v>#VALUE!</v>
      </c>
      <c r="B4377" s="85" t="e">
        <f>IF(AND(TimeSpend[[#This Row],[Personnel number]]&lt;&gt;"",TimeSpend[[#This Row],[Date]]&lt;&gt;""),TEXT(TimeSpend[[#This Row],[Date]],"[$-409]yyyyMMdd"),"")</f>
        <v>#VALUE!</v>
      </c>
      <c r="C4377" s="33" t="e">
        <f>IF(AND(TimeSpend[[#This Row],[Personnel number]]&lt;&gt;"",TimeSpend[[#This Row],[Date]]&lt;&gt;""),SUBSTITUTE(TimeSpend[[#This Row],[Hours]],",","."),"")</f>
        <v>#VALUE!</v>
      </c>
      <c r="D4377" t="e">
        <f>IF(AND(TimeSpend[[#This Row],[Personnel number]]&lt;&gt;"",TimeSpend[[#This Row],[Date]]&lt;&gt;""),TimeSpend[[#This Row],[Network]],"")</f>
        <v>#VALUE!</v>
      </c>
      <c r="E4377" t="e">
        <f>IF(AND(TimeSpend[[#This Row],[Personnel number]]&lt;&gt;"",TimeSpend[[#This Row],[Date]]&lt;&gt;""),TimeSpend[[#This Row],[Network Description]],"")</f>
        <v>#VALUE!</v>
      </c>
      <c r="F4377" t="e">
        <f>IF(AND(TimeSpend[[#This Row],[Personnel number]]&lt;&gt;"",TimeSpend[[#This Row],[Date]]&lt;&gt;""),TimeSpend[[#This Row],[Activity]],"")</f>
        <v>#VALUE!</v>
      </c>
      <c r="G4377" t="e">
        <f>IF(AND(TimeSpend[[#This Row],[Personnel number]]&lt;&gt;"",TimeSpend[[#This Row],[Date]]&lt;&gt;""),TimeSpend[[#This Row],[Activity description]],"")</f>
        <v>#VALUE!</v>
      </c>
      <c r="H4377" s="36" t="e">
        <f>IF(AND(TimeSpend[[#This Row],[Personnel number]]&lt;&gt;"",TimeSpend[[#This Row],[Date]]&lt;&gt;""),TimeSpend[[#This Row],[Start Time]],"")</f>
        <v>#VALUE!</v>
      </c>
      <c r="I4377" s="36" t="e">
        <f>IF(AND(TimeSpend[[#This Row],[Personnel number]]&lt;&gt;"",TimeSpend[[#This Row],[Date]]&lt;&gt;""),TimeSpend[[#This Row],[End Time]],"")</f>
        <v>#VALUE!</v>
      </c>
      <c r="J4377" t="e">
        <f>IF(AND(TimeSpend[[#This Row],[Personnel number]]&lt;&gt;"",TimeSpend[[#This Row],[Date]]&lt;&gt;""),TimeSpend[[#This Row],[Location]],"")</f>
        <v>#VALUE!</v>
      </c>
      <c r="K4377" t="e">
        <f>IF(AND(TimeSpend[[#This Row],[Personnel number]]&lt;&gt;"",TimeSpend[[#This Row],[Date]]&lt;&gt;""),TimeSpend[[#This Row],[Task]],"")</f>
        <v>#VALUE!</v>
      </c>
      <c r="L4377" t="e">
        <f>IF(AND(TimeSpend[[#This Row],[Personnel number]]&lt;&gt;"",TimeSpend[[#This Row],[Date]]&lt;&gt;""),Utilization!$J$2,"")</f>
        <v>#VALUE!</v>
      </c>
      <c r="M4377" t="e">
        <f>IF(AND(TimeSpend[[#This Row],[Personnel number]]&lt;&gt;"",TimeSpend[[#This Row],[Date]]&lt;&gt;""),TimeSpend[[#This Row],[Employee Name]],"")</f>
        <v>#VALUE!</v>
      </c>
      <c r="N4377" t="e">
        <f t="shared" si="136"/>
        <v>#VALUE!</v>
      </c>
      <c r="O4377" t="e">
        <f t="shared" si="137"/>
        <v>#VALUE!</v>
      </c>
      <c r="P4377" t="e">
        <f>IF(D4377&lt;&gt;"",VLOOKUP(D4377,Projects!B:C,2,0),"")</f>
        <v>#VALUE!</v>
      </c>
    </row>
    <row r="4378" spans="1:16" x14ac:dyDescent="0.25">
      <c r="A4378" t="e">
        <f>UPPER(IF(AND(TimeSpend[[#This Row],[Personnel number]]&lt;&gt;"",TimeSpend[[#This Row],[Date]]&lt;&gt;""),TimeSpend[[#This Row],[Personnel number]],""))</f>
        <v>#VALUE!</v>
      </c>
      <c r="B4378" s="85" t="e">
        <f>IF(AND(TimeSpend[[#This Row],[Personnel number]]&lt;&gt;"",TimeSpend[[#This Row],[Date]]&lt;&gt;""),TEXT(TimeSpend[[#This Row],[Date]],"[$-409]yyyyMMdd"),"")</f>
        <v>#VALUE!</v>
      </c>
      <c r="C4378" s="33" t="e">
        <f>IF(AND(TimeSpend[[#This Row],[Personnel number]]&lt;&gt;"",TimeSpend[[#This Row],[Date]]&lt;&gt;""),SUBSTITUTE(TimeSpend[[#This Row],[Hours]],",","."),"")</f>
        <v>#VALUE!</v>
      </c>
      <c r="D4378" t="e">
        <f>IF(AND(TimeSpend[[#This Row],[Personnel number]]&lt;&gt;"",TimeSpend[[#This Row],[Date]]&lt;&gt;""),TimeSpend[[#This Row],[Network]],"")</f>
        <v>#VALUE!</v>
      </c>
      <c r="E4378" t="e">
        <f>IF(AND(TimeSpend[[#This Row],[Personnel number]]&lt;&gt;"",TimeSpend[[#This Row],[Date]]&lt;&gt;""),TimeSpend[[#This Row],[Network Description]],"")</f>
        <v>#VALUE!</v>
      </c>
      <c r="F4378" t="e">
        <f>IF(AND(TimeSpend[[#This Row],[Personnel number]]&lt;&gt;"",TimeSpend[[#This Row],[Date]]&lt;&gt;""),TimeSpend[[#This Row],[Activity]],"")</f>
        <v>#VALUE!</v>
      </c>
      <c r="G4378" t="e">
        <f>IF(AND(TimeSpend[[#This Row],[Personnel number]]&lt;&gt;"",TimeSpend[[#This Row],[Date]]&lt;&gt;""),TimeSpend[[#This Row],[Activity description]],"")</f>
        <v>#VALUE!</v>
      </c>
      <c r="H4378" s="36" t="e">
        <f>IF(AND(TimeSpend[[#This Row],[Personnel number]]&lt;&gt;"",TimeSpend[[#This Row],[Date]]&lt;&gt;""),TimeSpend[[#This Row],[Start Time]],"")</f>
        <v>#VALUE!</v>
      </c>
      <c r="I4378" s="36" t="e">
        <f>IF(AND(TimeSpend[[#This Row],[Personnel number]]&lt;&gt;"",TimeSpend[[#This Row],[Date]]&lt;&gt;""),TimeSpend[[#This Row],[End Time]],"")</f>
        <v>#VALUE!</v>
      </c>
      <c r="J4378" t="e">
        <f>IF(AND(TimeSpend[[#This Row],[Personnel number]]&lt;&gt;"",TimeSpend[[#This Row],[Date]]&lt;&gt;""),TimeSpend[[#This Row],[Location]],"")</f>
        <v>#VALUE!</v>
      </c>
      <c r="K4378" t="e">
        <f>IF(AND(TimeSpend[[#This Row],[Personnel number]]&lt;&gt;"",TimeSpend[[#This Row],[Date]]&lt;&gt;""),TimeSpend[[#This Row],[Task]],"")</f>
        <v>#VALUE!</v>
      </c>
      <c r="L4378" t="e">
        <f>IF(AND(TimeSpend[[#This Row],[Personnel number]]&lt;&gt;"",TimeSpend[[#This Row],[Date]]&lt;&gt;""),Utilization!$J$2,"")</f>
        <v>#VALUE!</v>
      </c>
      <c r="M4378" t="e">
        <f>IF(AND(TimeSpend[[#This Row],[Personnel number]]&lt;&gt;"",TimeSpend[[#This Row],[Date]]&lt;&gt;""),TimeSpend[[#This Row],[Employee Name]],"")</f>
        <v>#VALUE!</v>
      </c>
      <c r="N4378" t="e">
        <f t="shared" si="136"/>
        <v>#VALUE!</v>
      </c>
      <c r="O4378" t="e">
        <f t="shared" si="137"/>
        <v>#VALUE!</v>
      </c>
      <c r="P4378" t="e">
        <f>IF(D4378&lt;&gt;"",VLOOKUP(D4378,Projects!B:C,2,0),"")</f>
        <v>#VALUE!</v>
      </c>
    </row>
    <row r="4379" spans="1:16" x14ac:dyDescent="0.25">
      <c r="A4379" t="e">
        <f>UPPER(IF(AND(TimeSpend[[#This Row],[Personnel number]]&lt;&gt;"",TimeSpend[[#This Row],[Date]]&lt;&gt;""),TimeSpend[[#This Row],[Personnel number]],""))</f>
        <v>#VALUE!</v>
      </c>
      <c r="B4379" s="85" t="e">
        <f>IF(AND(TimeSpend[[#This Row],[Personnel number]]&lt;&gt;"",TimeSpend[[#This Row],[Date]]&lt;&gt;""),TEXT(TimeSpend[[#This Row],[Date]],"[$-409]yyyyMMdd"),"")</f>
        <v>#VALUE!</v>
      </c>
      <c r="C4379" s="33" t="e">
        <f>IF(AND(TimeSpend[[#This Row],[Personnel number]]&lt;&gt;"",TimeSpend[[#This Row],[Date]]&lt;&gt;""),SUBSTITUTE(TimeSpend[[#This Row],[Hours]],",","."),"")</f>
        <v>#VALUE!</v>
      </c>
      <c r="D4379" t="e">
        <f>IF(AND(TimeSpend[[#This Row],[Personnel number]]&lt;&gt;"",TimeSpend[[#This Row],[Date]]&lt;&gt;""),TimeSpend[[#This Row],[Network]],"")</f>
        <v>#VALUE!</v>
      </c>
      <c r="E4379" t="e">
        <f>IF(AND(TimeSpend[[#This Row],[Personnel number]]&lt;&gt;"",TimeSpend[[#This Row],[Date]]&lt;&gt;""),TimeSpend[[#This Row],[Network Description]],"")</f>
        <v>#VALUE!</v>
      </c>
      <c r="F4379" t="e">
        <f>IF(AND(TimeSpend[[#This Row],[Personnel number]]&lt;&gt;"",TimeSpend[[#This Row],[Date]]&lt;&gt;""),TimeSpend[[#This Row],[Activity]],"")</f>
        <v>#VALUE!</v>
      </c>
      <c r="G4379" t="e">
        <f>IF(AND(TimeSpend[[#This Row],[Personnel number]]&lt;&gt;"",TimeSpend[[#This Row],[Date]]&lt;&gt;""),TimeSpend[[#This Row],[Activity description]],"")</f>
        <v>#VALUE!</v>
      </c>
      <c r="H4379" s="36" t="e">
        <f>IF(AND(TimeSpend[[#This Row],[Personnel number]]&lt;&gt;"",TimeSpend[[#This Row],[Date]]&lt;&gt;""),TimeSpend[[#This Row],[Start Time]],"")</f>
        <v>#VALUE!</v>
      </c>
      <c r="I4379" s="36" t="e">
        <f>IF(AND(TimeSpend[[#This Row],[Personnel number]]&lt;&gt;"",TimeSpend[[#This Row],[Date]]&lt;&gt;""),TimeSpend[[#This Row],[End Time]],"")</f>
        <v>#VALUE!</v>
      </c>
      <c r="J4379" t="e">
        <f>IF(AND(TimeSpend[[#This Row],[Personnel number]]&lt;&gt;"",TimeSpend[[#This Row],[Date]]&lt;&gt;""),TimeSpend[[#This Row],[Location]],"")</f>
        <v>#VALUE!</v>
      </c>
      <c r="K4379" t="e">
        <f>IF(AND(TimeSpend[[#This Row],[Personnel number]]&lt;&gt;"",TimeSpend[[#This Row],[Date]]&lt;&gt;""),TimeSpend[[#This Row],[Task]],"")</f>
        <v>#VALUE!</v>
      </c>
      <c r="L4379" t="e">
        <f>IF(AND(TimeSpend[[#This Row],[Personnel number]]&lt;&gt;"",TimeSpend[[#This Row],[Date]]&lt;&gt;""),Utilization!$J$2,"")</f>
        <v>#VALUE!</v>
      </c>
      <c r="M4379" t="e">
        <f>IF(AND(TimeSpend[[#This Row],[Personnel number]]&lt;&gt;"",TimeSpend[[#This Row],[Date]]&lt;&gt;""),TimeSpend[[#This Row],[Employee Name]],"")</f>
        <v>#VALUE!</v>
      </c>
      <c r="N4379" t="e">
        <f t="shared" si="136"/>
        <v>#VALUE!</v>
      </c>
      <c r="O4379" t="e">
        <f t="shared" si="137"/>
        <v>#VALUE!</v>
      </c>
      <c r="P4379" t="e">
        <f>IF(D4379&lt;&gt;"",VLOOKUP(D4379,Projects!B:C,2,0),"")</f>
        <v>#VALUE!</v>
      </c>
    </row>
    <row r="4380" spans="1:16" x14ac:dyDescent="0.25">
      <c r="A4380" t="e">
        <f>UPPER(IF(AND(TimeSpend[[#This Row],[Personnel number]]&lt;&gt;"",TimeSpend[[#This Row],[Date]]&lt;&gt;""),TimeSpend[[#This Row],[Personnel number]],""))</f>
        <v>#VALUE!</v>
      </c>
      <c r="B4380" s="85" t="e">
        <f>IF(AND(TimeSpend[[#This Row],[Personnel number]]&lt;&gt;"",TimeSpend[[#This Row],[Date]]&lt;&gt;""),TEXT(TimeSpend[[#This Row],[Date]],"[$-409]yyyyMMdd"),"")</f>
        <v>#VALUE!</v>
      </c>
      <c r="C4380" s="33" t="e">
        <f>IF(AND(TimeSpend[[#This Row],[Personnel number]]&lt;&gt;"",TimeSpend[[#This Row],[Date]]&lt;&gt;""),SUBSTITUTE(TimeSpend[[#This Row],[Hours]],",","."),"")</f>
        <v>#VALUE!</v>
      </c>
      <c r="D4380" t="e">
        <f>IF(AND(TimeSpend[[#This Row],[Personnel number]]&lt;&gt;"",TimeSpend[[#This Row],[Date]]&lt;&gt;""),TimeSpend[[#This Row],[Network]],"")</f>
        <v>#VALUE!</v>
      </c>
      <c r="E4380" t="e">
        <f>IF(AND(TimeSpend[[#This Row],[Personnel number]]&lt;&gt;"",TimeSpend[[#This Row],[Date]]&lt;&gt;""),TimeSpend[[#This Row],[Network Description]],"")</f>
        <v>#VALUE!</v>
      </c>
      <c r="F4380" t="e">
        <f>IF(AND(TimeSpend[[#This Row],[Personnel number]]&lt;&gt;"",TimeSpend[[#This Row],[Date]]&lt;&gt;""),TimeSpend[[#This Row],[Activity]],"")</f>
        <v>#VALUE!</v>
      </c>
      <c r="G4380" t="e">
        <f>IF(AND(TimeSpend[[#This Row],[Personnel number]]&lt;&gt;"",TimeSpend[[#This Row],[Date]]&lt;&gt;""),TimeSpend[[#This Row],[Activity description]],"")</f>
        <v>#VALUE!</v>
      </c>
      <c r="H4380" s="36" t="e">
        <f>IF(AND(TimeSpend[[#This Row],[Personnel number]]&lt;&gt;"",TimeSpend[[#This Row],[Date]]&lt;&gt;""),TimeSpend[[#This Row],[Start Time]],"")</f>
        <v>#VALUE!</v>
      </c>
      <c r="I4380" s="36" t="e">
        <f>IF(AND(TimeSpend[[#This Row],[Personnel number]]&lt;&gt;"",TimeSpend[[#This Row],[Date]]&lt;&gt;""),TimeSpend[[#This Row],[End Time]],"")</f>
        <v>#VALUE!</v>
      </c>
      <c r="J4380" t="e">
        <f>IF(AND(TimeSpend[[#This Row],[Personnel number]]&lt;&gt;"",TimeSpend[[#This Row],[Date]]&lt;&gt;""),TimeSpend[[#This Row],[Location]],"")</f>
        <v>#VALUE!</v>
      </c>
      <c r="K4380" t="e">
        <f>IF(AND(TimeSpend[[#This Row],[Personnel number]]&lt;&gt;"",TimeSpend[[#This Row],[Date]]&lt;&gt;""),TimeSpend[[#This Row],[Task]],"")</f>
        <v>#VALUE!</v>
      </c>
      <c r="L4380" t="e">
        <f>IF(AND(TimeSpend[[#This Row],[Personnel number]]&lt;&gt;"",TimeSpend[[#This Row],[Date]]&lt;&gt;""),Utilization!$J$2,"")</f>
        <v>#VALUE!</v>
      </c>
      <c r="M4380" t="e">
        <f>IF(AND(TimeSpend[[#This Row],[Personnel number]]&lt;&gt;"",TimeSpend[[#This Row],[Date]]&lt;&gt;""),TimeSpend[[#This Row],[Employee Name]],"")</f>
        <v>#VALUE!</v>
      </c>
      <c r="N4380" t="e">
        <f t="shared" si="136"/>
        <v>#VALUE!</v>
      </c>
      <c r="O4380" t="e">
        <f t="shared" si="137"/>
        <v>#VALUE!</v>
      </c>
      <c r="P4380" t="e">
        <f>IF(D4380&lt;&gt;"",VLOOKUP(D4380,Projects!B:C,2,0),"")</f>
        <v>#VALUE!</v>
      </c>
    </row>
    <row r="4381" spans="1:16" x14ac:dyDescent="0.25">
      <c r="A4381" t="e">
        <f>UPPER(IF(AND(TimeSpend[[#This Row],[Personnel number]]&lt;&gt;"",TimeSpend[[#This Row],[Date]]&lt;&gt;""),TimeSpend[[#This Row],[Personnel number]],""))</f>
        <v>#VALUE!</v>
      </c>
      <c r="B4381" s="85" t="e">
        <f>IF(AND(TimeSpend[[#This Row],[Personnel number]]&lt;&gt;"",TimeSpend[[#This Row],[Date]]&lt;&gt;""),TEXT(TimeSpend[[#This Row],[Date]],"[$-409]yyyyMMdd"),"")</f>
        <v>#VALUE!</v>
      </c>
      <c r="C4381" s="33" t="e">
        <f>IF(AND(TimeSpend[[#This Row],[Personnel number]]&lt;&gt;"",TimeSpend[[#This Row],[Date]]&lt;&gt;""),SUBSTITUTE(TimeSpend[[#This Row],[Hours]],",","."),"")</f>
        <v>#VALUE!</v>
      </c>
      <c r="D4381" t="e">
        <f>IF(AND(TimeSpend[[#This Row],[Personnel number]]&lt;&gt;"",TimeSpend[[#This Row],[Date]]&lt;&gt;""),TimeSpend[[#This Row],[Network]],"")</f>
        <v>#VALUE!</v>
      </c>
      <c r="E4381" t="e">
        <f>IF(AND(TimeSpend[[#This Row],[Personnel number]]&lt;&gt;"",TimeSpend[[#This Row],[Date]]&lt;&gt;""),TimeSpend[[#This Row],[Network Description]],"")</f>
        <v>#VALUE!</v>
      </c>
      <c r="F4381" t="e">
        <f>IF(AND(TimeSpend[[#This Row],[Personnel number]]&lt;&gt;"",TimeSpend[[#This Row],[Date]]&lt;&gt;""),TimeSpend[[#This Row],[Activity]],"")</f>
        <v>#VALUE!</v>
      </c>
      <c r="G4381" t="e">
        <f>IF(AND(TimeSpend[[#This Row],[Personnel number]]&lt;&gt;"",TimeSpend[[#This Row],[Date]]&lt;&gt;""),TimeSpend[[#This Row],[Activity description]],"")</f>
        <v>#VALUE!</v>
      </c>
      <c r="H4381" s="36" t="e">
        <f>IF(AND(TimeSpend[[#This Row],[Personnel number]]&lt;&gt;"",TimeSpend[[#This Row],[Date]]&lt;&gt;""),TimeSpend[[#This Row],[Start Time]],"")</f>
        <v>#VALUE!</v>
      </c>
      <c r="I4381" s="36" t="e">
        <f>IF(AND(TimeSpend[[#This Row],[Personnel number]]&lt;&gt;"",TimeSpend[[#This Row],[Date]]&lt;&gt;""),TimeSpend[[#This Row],[End Time]],"")</f>
        <v>#VALUE!</v>
      </c>
      <c r="J4381" t="e">
        <f>IF(AND(TimeSpend[[#This Row],[Personnel number]]&lt;&gt;"",TimeSpend[[#This Row],[Date]]&lt;&gt;""),TimeSpend[[#This Row],[Location]],"")</f>
        <v>#VALUE!</v>
      </c>
      <c r="K4381" t="e">
        <f>IF(AND(TimeSpend[[#This Row],[Personnel number]]&lt;&gt;"",TimeSpend[[#This Row],[Date]]&lt;&gt;""),TimeSpend[[#This Row],[Task]],"")</f>
        <v>#VALUE!</v>
      </c>
      <c r="L4381" t="e">
        <f>IF(AND(TimeSpend[[#This Row],[Personnel number]]&lt;&gt;"",TimeSpend[[#This Row],[Date]]&lt;&gt;""),Utilization!$J$2,"")</f>
        <v>#VALUE!</v>
      </c>
      <c r="M4381" t="e">
        <f>IF(AND(TimeSpend[[#This Row],[Personnel number]]&lt;&gt;"",TimeSpend[[#This Row],[Date]]&lt;&gt;""),TimeSpend[[#This Row],[Employee Name]],"")</f>
        <v>#VALUE!</v>
      </c>
      <c r="N4381" t="e">
        <f t="shared" si="136"/>
        <v>#VALUE!</v>
      </c>
      <c r="O4381" t="e">
        <f t="shared" si="137"/>
        <v>#VALUE!</v>
      </c>
      <c r="P4381" t="e">
        <f>IF(D4381&lt;&gt;"",VLOOKUP(D4381,Projects!B:C,2,0),"")</f>
        <v>#VALUE!</v>
      </c>
    </row>
    <row r="4382" spans="1:16" x14ac:dyDescent="0.25">
      <c r="A4382" t="e">
        <f>UPPER(IF(AND(TimeSpend[[#This Row],[Personnel number]]&lt;&gt;"",TimeSpend[[#This Row],[Date]]&lt;&gt;""),TimeSpend[[#This Row],[Personnel number]],""))</f>
        <v>#VALUE!</v>
      </c>
      <c r="B4382" s="85" t="e">
        <f>IF(AND(TimeSpend[[#This Row],[Personnel number]]&lt;&gt;"",TimeSpend[[#This Row],[Date]]&lt;&gt;""),TEXT(TimeSpend[[#This Row],[Date]],"[$-409]yyyyMMdd"),"")</f>
        <v>#VALUE!</v>
      </c>
      <c r="C4382" s="33" t="e">
        <f>IF(AND(TimeSpend[[#This Row],[Personnel number]]&lt;&gt;"",TimeSpend[[#This Row],[Date]]&lt;&gt;""),SUBSTITUTE(TimeSpend[[#This Row],[Hours]],",","."),"")</f>
        <v>#VALUE!</v>
      </c>
      <c r="D4382" t="e">
        <f>IF(AND(TimeSpend[[#This Row],[Personnel number]]&lt;&gt;"",TimeSpend[[#This Row],[Date]]&lt;&gt;""),TimeSpend[[#This Row],[Network]],"")</f>
        <v>#VALUE!</v>
      </c>
      <c r="E4382" t="e">
        <f>IF(AND(TimeSpend[[#This Row],[Personnel number]]&lt;&gt;"",TimeSpend[[#This Row],[Date]]&lt;&gt;""),TimeSpend[[#This Row],[Network Description]],"")</f>
        <v>#VALUE!</v>
      </c>
      <c r="F4382" t="e">
        <f>IF(AND(TimeSpend[[#This Row],[Personnel number]]&lt;&gt;"",TimeSpend[[#This Row],[Date]]&lt;&gt;""),TimeSpend[[#This Row],[Activity]],"")</f>
        <v>#VALUE!</v>
      </c>
      <c r="G4382" t="e">
        <f>IF(AND(TimeSpend[[#This Row],[Personnel number]]&lt;&gt;"",TimeSpend[[#This Row],[Date]]&lt;&gt;""),TimeSpend[[#This Row],[Activity description]],"")</f>
        <v>#VALUE!</v>
      </c>
      <c r="H4382" s="36" t="e">
        <f>IF(AND(TimeSpend[[#This Row],[Personnel number]]&lt;&gt;"",TimeSpend[[#This Row],[Date]]&lt;&gt;""),TimeSpend[[#This Row],[Start Time]],"")</f>
        <v>#VALUE!</v>
      </c>
      <c r="I4382" s="36" t="e">
        <f>IF(AND(TimeSpend[[#This Row],[Personnel number]]&lt;&gt;"",TimeSpend[[#This Row],[Date]]&lt;&gt;""),TimeSpend[[#This Row],[End Time]],"")</f>
        <v>#VALUE!</v>
      </c>
      <c r="J4382" t="e">
        <f>IF(AND(TimeSpend[[#This Row],[Personnel number]]&lt;&gt;"",TimeSpend[[#This Row],[Date]]&lt;&gt;""),TimeSpend[[#This Row],[Location]],"")</f>
        <v>#VALUE!</v>
      </c>
      <c r="K4382" t="e">
        <f>IF(AND(TimeSpend[[#This Row],[Personnel number]]&lt;&gt;"",TimeSpend[[#This Row],[Date]]&lt;&gt;""),TimeSpend[[#This Row],[Task]],"")</f>
        <v>#VALUE!</v>
      </c>
      <c r="L4382" t="e">
        <f>IF(AND(TimeSpend[[#This Row],[Personnel number]]&lt;&gt;"",TimeSpend[[#This Row],[Date]]&lt;&gt;""),Utilization!$J$2,"")</f>
        <v>#VALUE!</v>
      </c>
      <c r="M4382" t="e">
        <f>IF(AND(TimeSpend[[#This Row],[Personnel number]]&lt;&gt;"",TimeSpend[[#This Row],[Date]]&lt;&gt;""),TimeSpend[[#This Row],[Employee Name]],"")</f>
        <v>#VALUE!</v>
      </c>
      <c r="N4382" t="e">
        <f t="shared" si="136"/>
        <v>#VALUE!</v>
      </c>
      <c r="O4382" t="e">
        <f t="shared" si="137"/>
        <v>#VALUE!</v>
      </c>
      <c r="P4382" t="e">
        <f>IF(D4382&lt;&gt;"",VLOOKUP(D4382,Projects!B:C,2,0),"")</f>
        <v>#VALUE!</v>
      </c>
    </row>
    <row r="4383" spans="1:16" x14ac:dyDescent="0.25">
      <c r="A4383" t="e">
        <f>UPPER(IF(AND(TimeSpend[[#This Row],[Personnel number]]&lt;&gt;"",TimeSpend[[#This Row],[Date]]&lt;&gt;""),TimeSpend[[#This Row],[Personnel number]],""))</f>
        <v>#VALUE!</v>
      </c>
      <c r="B4383" s="85" t="e">
        <f>IF(AND(TimeSpend[[#This Row],[Personnel number]]&lt;&gt;"",TimeSpend[[#This Row],[Date]]&lt;&gt;""),TEXT(TimeSpend[[#This Row],[Date]],"[$-409]yyyyMMdd"),"")</f>
        <v>#VALUE!</v>
      </c>
      <c r="C4383" s="33" t="e">
        <f>IF(AND(TimeSpend[[#This Row],[Personnel number]]&lt;&gt;"",TimeSpend[[#This Row],[Date]]&lt;&gt;""),SUBSTITUTE(TimeSpend[[#This Row],[Hours]],",","."),"")</f>
        <v>#VALUE!</v>
      </c>
      <c r="D4383" t="e">
        <f>IF(AND(TimeSpend[[#This Row],[Personnel number]]&lt;&gt;"",TimeSpend[[#This Row],[Date]]&lt;&gt;""),TimeSpend[[#This Row],[Network]],"")</f>
        <v>#VALUE!</v>
      </c>
      <c r="E4383" t="e">
        <f>IF(AND(TimeSpend[[#This Row],[Personnel number]]&lt;&gt;"",TimeSpend[[#This Row],[Date]]&lt;&gt;""),TimeSpend[[#This Row],[Network Description]],"")</f>
        <v>#VALUE!</v>
      </c>
      <c r="F4383" t="e">
        <f>IF(AND(TimeSpend[[#This Row],[Personnel number]]&lt;&gt;"",TimeSpend[[#This Row],[Date]]&lt;&gt;""),TimeSpend[[#This Row],[Activity]],"")</f>
        <v>#VALUE!</v>
      </c>
      <c r="G4383" t="e">
        <f>IF(AND(TimeSpend[[#This Row],[Personnel number]]&lt;&gt;"",TimeSpend[[#This Row],[Date]]&lt;&gt;""),TimeSpend[[#This Row],[Activity description]],"")</f>
        <v>#VALUE!</v>
      </c>
      <c r="H4383" s="36" t="e">
        <f>IF(AND(TimeSpend[[#This Row],[Personnel number]]&lt;&gt;"",TimeSpend[[#This Row],[Date]]&lt;&gt;""),TimeSpend[[#This Row],[Start Time]],"")</f>
        <v>#VALUE!</v>
      </c>
      <c r="I4383" s="36" t="e">
        <f>IF(AND(TimeSpend[[#This Row],[Personnel number]]&lt;&gt;"",TimeSpend[[#This Row],[Date]]&lt;&gt;""),TimeSpend[[#This Row],[End Time]],"")</f>
        <v>#VALUE!</v>
      </c>
      <c r="J4383" t="e">
        <f>IF(AND(TimeSpend[[#This Row],[Personnel number]]&lt;&gt;"",TimeSpend[[#This Row],[Date]]&lt;&gt;""),TimeSpend[[#This Row],[Location]],"")</f>
        <v>#VALUE!</v>
      </c>
      <c r="K4383" t="e">
        <f>IF(AND(TimeSpend[[#This Row],[Personnel number]]&lt;&gt;"",TimeSpend[[#This Row],[Date]]&lt;&gt;""),TimeSpend[[#This Row],[Task]],"")</f>
        <v>#VALUE!</v>
      </c>
      <c r="L4383" t="e">
        <f>IF(AND(TimeSpend[[#This Row],[Personnel number]]&lt;&gt;"",TimeSpend[[#This Row],[Date]]&lt;&gt;""),Utilization!$J$2,"")</f>
        <v>#VALUE!</v>
      </c>
      <c r="M4383" t="e">
        <f>IF(AND(TimeSpend[[#This Row],[Personnel number]]&lt;&gt;"",TimeSpend[[#This Row],[Date]]&lt;&gt;""),TimeSpend[[#This Row],[Employee Name]],"")</f>
        <v>#VALUE!</v>
      </c>
      <c r="N4383" t="e">
        <f t="shared" si="136"/>
        <v>#VALUE!</v>
      </c>
      <c r="O4383" t="e">
        <f t="shared" si="137"/>
        <v>#VALUE!</v>
      </c>
      <c r="P4383" t="e">
        <f>IF(D4383&lt;&gt;"",VLOOKUP(D4383,Projects!B:C,2,0),"")</f>
        <v>#VALUE!</v>
      </c>
    </row>
    <row r="4384" spans="1:16" x14ac:dyDescent="0.25">
      <c r="A4384" t="e">
        <f>UPPER(IF(AND(TimeSpend[[#This Row],[Personnel number]]&lt;&gt;"",TimeSpend[[#This Row],[Date]]&lt;&gt;""),TimeSpend[[#This Row],[Personnel number]],""))</f>
        <v>#VALUE!</v>
      </c>
      <c r="B4384" s="85" t="e">
        <f>IF(AND(TimeSpend[[#This Row],[Personnel number]]&lt;&gt;"",TimeSpend[[#This Row],[Date]]&lt;&gt;""),TEXT(TimeSpend[[#This Row],[Date]],"[$-409]yyyyMMdd"),"")</f>
        <v>#VALUE!</v>
      </c>
      <c r="C4384" s="33" t="e">
        <f>IF(AND(TimeSpend[[#This Row],[Personnel number]]&lt;&gt;"",TimeSpend[[#This Row],[Date]]&lt;&gt;""),SUBSTITUTE(TimeSpend[[#This Row],[Hours]],",","."),"")</f>
        <v>#VALUE!</v>
      </c>
      <c r="D4384" t="e">
        <f>IF(AND(TimeSpend[[#This Row],[Personnel number]]&lt;&gt;"",TimeSpend[[#This Row],[Date]]&lt;&gt;""),TimeSpend[[#This Row],[Network]],"")</f>
        <v>#VALUE!</v>
      </c>
      <c r="E4384" t="e">
        <f>IF(AND(TimeSpend[[#This Row],[Personnel number]]&lt;&gt;"",TimeSpend[[#This Row],[Date]]&lt;&gt;""),TimeSpend[[#This Row],[Network Description]],"")</f>
        <v>#VALUE!</v>
      </c>
      <c r="F4384" t="e">
        <f>IF(AND(TimeSpend[[#This Row],[Personnel number]]&lt;&gt;"",TimeSpend[[#This Row],[Date]]&lt;&gt;""),TimeSpend[[#This Row],[Activity]],"")</f>
        <v>#VALUE!</v>
      </c>
      <c r="G4384" t="e">
        <f>IF(AND(TimeSpend[[#This Row],[Personnel number]]&lt;&gt;"",TimeSpend[[#This Row],[Date]]&lt;&gt;""),TimeSpend[[#This Row],[Activity description]],"")</f>
        <v>#VALUE!</v>
      </c>
      <c r="H4384" s="36" t="e">
        <f>IF(AND(TimeSpend[[#This Row],[Personnel number]]&lt;&gt;"",TimeSpend[[#This Row],[Date]]&lt;&gt;""),TimeSpend[[#This Row],[Start Time]],"")</f>
        <v>#VALUE!</v>
      </c>
      <c r="I4384" s="36" t="e">
        <f>IF(AND(TimeSpend[[#This Row],[Personnel number]]&lt;&gt;"",TimeSpend[[#This Row],[Date]]&lt;&gt;""),TimeSpend[[#This Row],[End Time]],"")</f>
        <v>#VALUE!</v>
      </c>
      <c r="J4384" t="e">
        <f>IF(AND(TimeSpend[[#This Row],[Personnel number]]&lt;&gt;"",TimeSpend[[#This Row],[Date]]&lt;&gt;""),TimeSpend[[#This Row],[Location]],"")</f>
        <v>#VALUE!</v>
      </c>
      <c r="K4384" t="e">
        <f>IF(AND(TimeSpend[[#This Row],[Personnel number]]&lt;&gt;"",TimeSpend[[#This Row],[Date]]&lt;&gt;""),TimeSpend[[#This Row],[Task]],"")</f>
        <v>#VALUE!</v>
      </c>
      <c r="L4384" t="e">
        <f>IF(AND(TimeSpend[[#This Row],[Personnel number]]&lt;&gt;"",TimeSpend[[#This Row],[Date]]&lt;&gt;""),Utilization!$J$2,"")</f>
        <v>#VALUE!</v>
      </c>
      <c r="M4384" t="e">
        <f>IF(AND(TimeSpend[[#This Row],[Personnel number]]&lt;&gt;"",TimeSpend[[#This Row],[Date]]&lt;&gt;""),TimeSpend[[#This Row],[Employee Name]],"")</f>
        <v>#VALUE!</v>
      </c>
      <c r="N4384" t="e">
        <f t="shared" si="136"/>
        <v>#VALUE!</v>
      </c>
      <c r="O4384" t="e">
        <f t="shared" si="137"/>
        <v>#VALUE!</v>
      </c>
      <c r="P4384" t="e">
        <f>IF(D4384&lt;&gt;"",VLOOKUP(D4384,Projects!B:C,2,0),"")</f>
        <v>#VALUE!</v>
      </c>
    </row>
    <row r="4385" spans="1:16" x14ac:dyDescent="0.25">
      <c r="A4385" t="e">
        <f>UPPER(IF(AND(TimeSpend[[#This Row],[Personnel number]]&lt;&gt;"",TimeSpend[[#This Row],[Date]]&lt;&gt;""),TimeSpend[[#This Row],[Personnel number]],""))</f>
        <v>#VALUE!</v>
      </c>
      <c r="B4385" s="85" t="e">
        <f>IF(AND(TimeSpend[[#This Row],[Personnel number]]&lt;&gt;"",TimeSpend[[#This Row],[Date]]&lt;&gt;""),TEXT(TimeSpend[[#This Row],[Date]],"[$-409]yyyyMMdd"),"")</f>
        <v>#VALUE!</v>
      </c>
      <c r="C4385" s="33" t="e">
        <f>IF(AND(TimeSpend[[#This Row],[Personnel number]]&lt;&gt;"",TimeSpend[[#This Row],[Date]]&lt;&gt;""),SUBSTITUTE(TimeSpend[[#This Row],[Hours]],",","."),"")</f>
        <v>#VALUE!</v>
      </c>
      <c r="D4385" t="e">
        <f>IF(AND(TimeSpend[[#This Row],[Personnel number]]&lt;&gt;"",TimeSpend[[#This Row],[Date]]&lt;&gt;""),TimeSpend[[#This Row],[Network]],"")</f>
        <v>#VALUE!</v>
      </c>
      <c r="E4385" t="e">
        <f>IF(AND(TimeSpend[[#This Row],[Personnel number]]&lt;&gt;"",TimeSpend[[#This Row],[Date]]&lt;&gt;""),TimeSpend[[#This Row],[Network Description]],"")</f>
        <v>#VALUE!</v>
      </c>
      <c r="F4385" t="e">
        <f>IF(AND(TimeSpend[[#This Row],[Personnel number]]&lt;&gt;"",TimeSpend[[#This Row],[Date]]&lt;&gt;""),TimeSpend[[#This Row],[Activity]],"")</f>
        <v>#VALUE!</v>
      </c>
      <c r="G4385" t="e">
        <f>IF(AND(TimeSpend[[#This Row],[Personnel number]]&lt;&gt;"",TimeSpend[[#This Row],[Date]]&lt;&gt;""),TimeSpend[[#This Row],[Activity description]],"")</f>
        <v>#VALUE!</v>
      </c>
      <c r="H4385" s="36" t="e">
        <f>IF(AND(TimeSpend[[#This Row],[Personnel number]]&lt;&gt;"",TimeSpend[[#This Row],[Date]]&lt;&gt;""),TimeSpend[[#This Row],[Start Time]],"")</f>
        <v>#VALUE!</v>
      </c>
      <c r="I4385" s="36" t="e">
        <f>IF(AND(TimeSpend[[#This Row],[Personnel number]]&lt;&gt;"",TimeSpend[[#This Row],[Date]]&lt;&gt;""),TimeSpend[[#This Row],[End Time]],"")</f>
        <v>#VALUE!</v>
      </c>
      <c r="J4385" t="e">
        <f>IF(AND(TimeSpend[[#This Row],[Personnel number]]&lt;&gt;"",TimeSpend[[#This Row],[Date]]&lt;&gt;""),TimeSpend[[#This Row],[Location]],"")</f>
        <v>#VALUE!</v>
      </c>
      <c r="K4385" t="e">
        <f>IF(AND(TimeSpend[[#This Row],[Personnel number]]&lt;&gt;"",TimeSpend[[#This Row],[Date]]&lt;&gt;""),TimeSpend[[#This Row],[Task]],"")</f>
        <v>#VALUE!</v>
      </c>
      <c r="L4385" t="e">
        <f>IF(AND(TimeSpend[[#This Row],[Personnel number]]&lt;&gt;"",TimeSpend[[#This Row],[Date]]&lt;&gt;""),Utilization!$J$2,"")</f>
        <v>#VALUE!</v>
      </c>
      <c r="M4385" t="e">
        <f>IF(AND(TimeSpend[[#This Row],[Personnel number]]&lt;&gt;"",TimeSpend[[#This Row],[Date]]&lt;&gt;""),TimeSpend[[#This Row],[Employee Name]],"")</f>
        <v>#VALUE!</v>
      </c>
      <c r="N4385" t="e">
        <f t="shared" si="136"/>
        <v>#VALUE!</v>
      </c>
      <c r="O4385" t="e">
        <f t="shared" si="137"/>
        <v>#VALUE!</v>
      </c>
      <c r="P4385" t="e">
        <f>IF(D4385&lt;&gt;"",VLOOKUP(D4385,Projects!B:C,2,0),"")</f>
        <v>#VALUE!</v>
      </c>
    </row>
    <row r="4386" spans="1:16" x14ac:dyDescent="0.25">
      <c r="A4386" t="e">
        <f>UPPER(IF(AND(TimeSpend[[#This Row],[Personnel number]]&lt;&gt;"",TimeSpend[[#This Row],[Date]]&lt;&gt;""),TimeSpend[[#This Row],[Personnel number]],""))</f>
        <v>#VALUE!</v>
      </c>
      <c r="B4386" s="85" t="e">
        <f>IF(AND(TimeSpend[[#This Row],[Personnel number]]&lt;&gt;"",TimeSpend[[#This Row],[Date]]&lt;&gt;""),TEXT(TimeSpend[[#This Row],[Date]],"[$-409]yyyyMMdd"),"")</f>
        <v>#VALUE!</v>
      </c>
      <c r="C4386" s="33" t="e">
        <f>IF(AND(TimeSpend[[#This Row],[Personnel number]]&lt;&gt;"",TimeSpend[[#This Row],[Date]]&lt;&gt;""),SUBSTITUTE(TimeSpend[[#This Row],[Hours]],",","."),"")</f>
        <v>#VALUE!</v>
      </c>
      <c r="D4386" t="e">
        <f>IF(AND(TimeSpend[[#This Row],[Personnel number]]&lt;&gt;"",TimeSpend[[#This Row],[Date]]&lt;&gt;""),TimeSpend[[#This Row],[Network]],"")</f>
        <v>#VALUE!</v>
      </c>
      <c r="E4386" t="e">
        <f>IF(AND(TimeSpend[[#This Row],[Personnel number]]&lt;&gt;"",TimeSpend[[#This Row],[Date]]&lt;&gt;""),TimeSpend[[#This Row],[Network Description]],"")</f>
        <v>#VALUE!</v>
      </c>
      <c r="F4386" t="e">
        <f>IF(AND(TimeSpend[[#This Row],[Personnel number]]&lt;&gt;"",TimeSpend[[#This Row],[Date]]&lt;&gt;""),TimeSpend[[#This Row],[Activity]],"")</f>
        <v>#VALUE!</v>
      </c>
      <c r="G4386" t="e">
        <f>IF(AND(TimeSpend[[#This Row],[Personnel number]]&lt;&gt;"",TimeSpend[[#This Row],[Date]]&lt;&gt;""),TimeSpend[[#This Row],[Activity description]],"")</f>
        <v>#VALUE!</v>
      </c>
      <c r="H4386" s="36" t="e">
        <f>IF(AND(TimeSpend[[#This Row],[Personnel number]]&lt;&gt;"",TimeSpend[[#This Row],[Date]]&lt;&gt;""),TimeSpend[[#This Row],[Start Time]],"")</f>
        <v>#VALUE!</v>
      </c>
      <c r="I4386" s="36" t="e">
        <f>IF(AND(TimeSpend[[#This Row],[Personnel number]]&lt;&gt;"",TimeSpend[[#This Row],[Date]]&lt;&gt;""),TimeSpend[[#This Row],[End Time]],"")</f>
        <v>#VALUE!</v>
      </c>
      <c r="J4386" t="e">
        <f>IF(AND(TimeSpend[[#This Row],[Personnel number]]&lt;&gt;"",TimeSpend[[#This Row],[Date]]&lt;&gt;""),TimeSpend[[#This Row],[Location]],"")</f>
        <v>#VALUE!</v>
      </c>
      <c r="K4386" t="e">
        <f>IF(AND(TimeSpend[[#This Row],[Personnel number]]&lt;&gt;"",TimeSpend[[#This Row],[Date]]&lt;&gt;""),TimeSpend[[#This Row],[Task]],"")</f>
        <v>#VALUE!</v>
      </c>
      <c r="L4386" t="e">
        <f>IF(AND(TimeSpend[[#This Row],[Personnel number]]&lt;&gt;"",TimeSpend[[#This Row],[Date]]&lt;&gt;""),Utilization!$J$2,"")</f>
        <v>#VALUE!</v>
      </c>
      <c r="M4386" t="e">
        <f>IF(AND(TimeSpend[[#This Row],[Personnel number]]&lt;&gt;"",TimeSpend[[#This Row],[Date]]&lt;&gt;""),TimeSpend[[#This Row],[Employee Name]],"")</f>
        <v>#VALUE!</v>
      </c>
      <c r="N4386" t="e">
        <f t="shared" si="136"/>
        <v>#VALUE!</v>
      </c>
      <c r="O4386" t="e">
        <f t="shared" si="137"/>
        <v>#VALUE!</v>
      </c>
      <c r="P4386" t="e">
        <f>IF(D4386&lt;&gt;"",VLOOKUP(D4386,Projects!B:C,2,0),"")</f>
        <v>#VALUE!</v>
      </c>
    </row>
    <row r="4387" spans="1:16" x14ac:dyDescent="0.25">
      <c r="A4387" t="e">
        <f>UPPER(IF(AND(TimeSpend[[#This Row],[Personnel number]]&lt;&gt;"",TimeSpend[[#This Row],[Date]]&lt;&gt;""),TimeSpend[[#This Row],[Personnel number]],""))</f>
        <v>#VALUE!</v>
      </c>
      <c r="B4387" s="85" t="e">
        <f>IF(AND(TimeSpend[[#This Row],[Personnel number]]&lt;&gt;"",TimeSpend[[#This Row],[Date]]&lt;&gt;""),TEXT(TimeSpend[[#This Row],[Date]],"[$-409]yyyyMMdd"),"")</f>
        <v>#VALUE!</v>
      </c>
      <c r="C4387" s="33" t="e">
        <f>IF(AND(TimeSpend[[#This Row],[Personnel number]]&lt;&gt;"",TimeSpend[[#This Row],[Date]]&lt;&gt;""),SUBSTITUTE(TimeSpend[[#This Row],[Hours]],",","."),"")</f>
        <v>#VALUE!</v>
      </c>
      <c r="D4387" t="e">
        <f>IF(AND(TimeSpend[[#This Row],[Personnel number]]&lt;&gt;"",TimeSpend[[#This Row],[Date]]&lt;&gt;""),TimeSpend[[#This Row],[Network]],"")</f>
        <v>#VALUE!</v>
      </c>
      <c r="E4387" t="e">
        <f>IF(AND(TimeSpend[[#This Row],[Personnel number]]&lt;&gt;"",TimeSpend[[#This Row],[Date]]&lt;&gt;""),TimeSpend[[#This Row],[Network Description]],"")</f>
        <v>#VALUE!</v>
      </c>
      <c r="F4387" t="e">
        <f>IF(AND(TimeSpend[[#This Row],[Personnel number]]&lt;&gt;"",TimeSpend[[#This Row],[Date]]&lt;&gt;""),TimeSpend[[#This Row],[Activity]],"")</f>
        <v>#VALUE!</v>
      </c>
      <c r="G4387" t="e">
        <f>IF(AND(TimeSpend[[#This Row],[Personnel number]]&lt;&gt;"",TimeSpend[[#This Row],[Date]]&lt;&gt;""),TimeSpend[[#This Row],[Activity description]],"")</f>
        <v>#VALUE!</v>
      </c>
      <c r="H4387" s="36" t="e">
        <f>IF(AND(TimeSpend[[#This Row],[Personnel number]]&lt;&gt;"",TimeSpend[[#This Row],[Date]]&lt;&gt;""),TimeSpend[[#This Row],[Start Time]],"")</f>
        <v>#VALUE!</v>
      </c>
      <c r="I4387" s="36" t="e">
        <f>IF(AND(TimeSpend[[#This Row],[Personnel number]]&lt;&gt;"",TimeSpend[[#This Row],[Date]]&lt;&gt;""),TimeSpend[[#This Row],[End Time]],"")</f>
        <v>#VALUE!</v>
      </c>
      <c r="J4387" t="e">
        <f>IF(AND(TimeSpend[[#This Row],[Personnel number]]&lt;&gt;"",TimeSpend[[#This Row],[Date]]&lt;&gt;""),TimeSpend[[#This Row],[Location]],"")</f>
        <v>#VALUE!</v>
      </c>
      <c r="K4387" t="e">
        <f>IF(AND(TimeSpend[[#This Row],[Personnel number]]&lt;&gt;"",TimeSpend[[#This Row],[Date]]&lt;&gt;""),TimeSpend[[#This Row],[Task]],"")</f>
        <v>#VALUE!</v>
      </c>
      <c r="L4387" t="e">
        <f>IF(AND(TimeSpend[[#This Row],[Personnel number]]&lt;&gt;"",TimeSpend[[#This Row],[Date]]&lt;&gt;""),Utilization!$J$2,"")</f>
        <v>#VALUE!</v>
      </c>
      <c r="M4387" t="e">
        <f>IF(AND(TimeSpend[[#This Row],[Personnel number]]&lt;&gt;"",TimeSpend[[#This Row],[Date]]&lt;&gt;""),TimeSpend[[#This Row],[Employee Name]],"")</f>
        <v>#VALUE!</v>
      </c>
      <c r="N4387" t="e">
        <f t="shared" si="136"/>
        <v>#VALUE!</v>
      </c>
      <c r="O4387" t="e">
        <f t="shared" si="137"/>
        <v>#VALUE!</v>
      </c>
      <c r="P4387" t="e">
        <f>IF(D4387&lt;&gt;"",VLOOKUP(D4387,Projects!B:C,2,0),"")</f>
        <v>#VALUE!</v>
      </c>
    </row>
    <row r="4388" spans="1:16" x14ac:dyDescent="0.25">
      <c r="A4388" t="e">
        <f>UPPER(IF(AND(TimeSpend[[#This Row],[Personnel number]]&lt;&gt;"",TimeSpend[[#This Row],[Date]]&lt;&gt;""),TimeSpend[[#This Row],[Personnel number]],""))</f>
        <v>#VALUE!</v>
      </c>
      <c r="B4388" s="85" t="e">
        <f>IF(AND(TimeSpend[[#This Row],[Personnel number]]&lt;&gt;"",TimeSpend[[#This Row],[Date]]&lt;&gt;""),TEXT(TimeSpend[[#This Row],[Date]],"[$-409]yyyyMMdd"),"")</f>
        <v>#VALUE!</v>
      </c>
      <c r="C4388" s="33" t="e">
        <f>IF(AND(TimeSpend[[#This Row],[Personnel number]]&lt;&gt;"",TimeSpend[[#This Row],[Date]]&lt;&gt;""),SUBSTITUTE(TimeSpend[[#This Row],[Hours]],",","."),"")</f>
        <v>#VALUE!</v>
      </c>
      <c r="D4388" t="e">
        <f>IF(AND(TimeSpend[[#This Row],[Personnel number]]&lt;&gt;"",TimeSpend[[#This Row],[Date]]&lt;&gt;""),TimeSpend[[#This Row],[Network]],"")</f>
        <v>#VALUE!</v>
      </c>
      <c r="E4388" t="e">
        <f>IF(AND(TimeSpend[[#This Row],[Personnel number]]&lt;&gt;"",TimeSpend[[#This Row],[Date]]&lt;&gt;""),TimeSpend[[#This Row],[Network Description]],"")</f>
        <v>#VALUE!</v>
      </c>
      <c r="F4388" t="e">
        <f>IF(AND(TimeSpend[[#This Row],[Personnel number]]&lt;&gt;"",TimeSpend[[#This Row],[Date]]&lt;&gt;""),TimeSpend[[#This Row],[Activity]],"")</f>
        <v>#VALUE!</v>
      </c>
      <c r="G4388" t="e">
        <f>IF(AND(TimeSpend[[#This Row],[Personnel number]]&lt;&gt;"",TimeSpend[[#This Row],[Date]]&lt;&gt;""),TimeSpend[[#This Row],[Activity description]],"")</f>
        <v>#VALUE!</v>
      </c>
      <c r="H4388" s="36" t="e">
        <f>IF(AND(TimeSpend[[#This Row],[Personnel number]]&lt;&gt;"",TimeSpend[[#This Row],[Date]]&lt;&gt;""),TimeSpend[[#This Row],[Start Time]],"")</f>
        <v>#VALUE!</v>
      </c>
      <c r="I4388" s="36" t="e">
        <f>IF(AND(TimeSpend[[#This Row],[Personnel number]]&lt;&gt;"",TimeSpend[[#This Row],[Date]]&lt;&gt;""),TimeSpend[[#This Row],[End Time]],"")</f>
        <v>#VALUE!</v>
      </c>
      <c r="J4388" t="e">
        <f>IF(AND(TimeSpend[[#This Row],[Personnel number]]&lt;&gt;"",TimeSpend[[#This Row],[Date]]&lt;&gt;""),TimeSpend[[#This Row],[Location]],"")</f>
        <v>#VALUE!</v>
      </c>
      <c r="K4388" t="e">
        <f>IF(AND(TimeSpend[[#This Row],[Personnel number]]&lt;&gt;"",TimeSpend[[#This Row],[Date]]&lt;&gt;""),TimeSpend[[#This Row],[Task]],"")</f>
        <v>#VALUE!</v>
      </c>
      <c r="L4388" t="e">
        <f>IF(AND(TimeSpend[[#This Row],[Personnel number]]&lt;&gt;"",TimeSpend[[#This Row],[Date]]&lt;&gt;""),Utilization!$J$2,"")</f>
        <v>#VALUE!</v>
      </c>
      <c r="M4388" t="e">
        <f>IF(AND(TimeSpend[[#This Row],[Personnel number]]&lt;&gt;"",TimeSpend[[#This Row],[Date]]&lt;&gt;""),TimeSpend[[#This Row],[Employee Name]],"")</f>
        <v>#VALUE!</v>
      </c>
      <c r="N4388" t="e">
        <f t="shared" si="136"/>
        <v>#VALUE!</v>
      </c>
      <c r="O4388" t="e">
        <f t="shared" si="137"/>
        <v>#VALUE!</v>
      </c>
      <c r="P4388" t="e">
        <f>IF(D4388&lt;&gt;"",VLOOKUP(D4388,Projects!B:C,2,0),"")</f>
        <v>#VALUE!</v>
      </c>
    </row>
    <row r="4389" spans="1:16" x14ac:dyDescent="0.25">
      <c r="A4389" t="e">
        <f>UPPER(IF(AND(TimeSpend[[#This Row],[Personnel number]]&lt;&gt;"",TimeSpend[[#This Row],[Date]]&lt;&gt;""),TimeSpend[[#This Row],[Personnel number]],""))</f>
        <v>#VALUE!</v>
      </c>
      <c r="B4389" s="85" t="e">
        <f>IF(AND(TimeSpend[[#This Row],[Personnel number]]&lt;&gt;"",TimeSpend[[#This Row],[Date]]&lt;&gt;""),TEXT(TimeSpend[[#This Row],[Date]],"[$-409]yyyyMMdd"),"")</f>
        <v>#VALUE!</v>
      </c>
      <c r="C4389" s="33" t="e">
        <f>IF(AND(TimeSpend[[#This Row],[Personnel number]]&lt;&gt;"",TimeSpend[[#This Row],[Date]]&lt;&gt;""),SUBSTITUTE(TimeSpend[[#This Row],[Hours]],",","."),"")</f>
        <v>#VALUE!</v>
      </c>
      <c r="D4389" t="e">
        <f>IF(AND(TimeSpend[[#This Row],[Personnel number]]&lt;&gt;"",TimeSpend[[#This Row],[Date]]&lt;&gt;""),TimeSpend[[#This Row],[Network]],"")</f>
        <v>#VALUE!</v>
      </c>
      <c r="E4389" t="e">
        <f>IF(AND(TimeSpend[[#This Row],[Personnel number]]&lt;&gt;"",TimeSpend[[#This Row],[Date]]&lt;&gt;""),TimeSpend[[#This Row],[Network Description]],"")</f>
        <v>#VALUE!</v>
      </c>
      <c r="F4389" t="e">
        <f>IF(AND(TimeSpend[[#This Row],[Personnel number]]&lt;&gt;"",TimeSpend[[#This Row],[Date]]&lt;&gt;""),TimeSpend[[#This Row],[Activity]],"")</f>
        <v>#VALUE!</v>
      </c>
      <c r="G4389" t="e">
        <f>IF(AND(TimeSpend[[#This Row],[Personnel number]]&lt;&gt;"",TimeSpend[[#This Row],[Date]]&lt;&gt;""),TimeSpend[[#This Row],[Activity description]],"")</f>
        <v>#VALUE!</v>
      </c>
      <c r="H4389" s="36" t="e">
        <f>IF(AND(TimeSpend[[#This Row],[Personnel number]]&lt;&gt;"",TimeSpend[[#This Row],[Date]]&lt;&gt;""),TimeSpend[[#This Row],[Start Time]],"")</f>
        <v>#VALUE!</v>
      </c>
      <c r="I4389" s="36" t="e">
        <f>IF(AND(TimeSpend[[#This Row],[Personnel number]]&lt;&gt;"",TimeSpend[[#This Row],[Date]]&lt;&gt;""),TimeSpend[[#This Row],[End Time]],"")</f>
        <v>#VALUE!</v>
      </c>
      <c r="J4389" t="e">
        <f>IF(AND(TimeSpend[[#This Row],[Personnel number]]&lt;&gt;"",TimeSpend[[#This Row],[Date]]&lt;&gt;""),TimeSpend[[#This Row],[Location]],"")</f>
        <v>#VALUE!</v>
      </c>
      <c r="K4389" t="e">
        <f>IF(AND(TimeSpend[[#This Row],[Personnel number]]&lt;&gt;"",TimeSpend[[#This Row],[Date]]&lt;&gt;""),TimeSpend[[#This Row],[Task]],"")</f>
        <v>#VALUE!</v>
      </c>
      <c r="L4389" t="e">
        <f>IF(AND(TimeSpend[[#This Row],[Personnel number]]&lt;&gt;"",TimeSpend[[#This Row],[Date]]&lt;&gt;""),Utilization!$J$2,"")</f>
        <v>#VALUE!</v>
      </c>
      <c r="M4389" t="e">
        <f>IF(AND(TimeSpend[[#This Row],[Personnel number]]&lt;&gt;"",TimeSpend[[#This Row],[Date]]&lt;&gt;""),TimeSpend[[#This Row],[Employee Name]],"")</f>
        <v>#VALUE!</v>
      </c>
      <c r="N4389" t="e">
        <f t="shared" si="136"/>
        <v>#VALUE!</v>
      </c>
      <c r="O4389" t="e">
        <f t="shared" si="137"/>
        <v>#VALUE!</v>
      </c>
      <c r="P4389" t="e">
        <f>IF(D4389&lt;&gt;"",VLOOKUP(D4389,Projects!B:C,2,0),"")</f>
        <v>#VALUE!</v>
      </c>
    </row>
    <row r="4390" spans="1:16" x14ac:dyDescent="0.25">
      <c r="A4390" t="e">
        <f>UPPER(IF(AND(TimeSpend[[#This Row],[Personnel number]]&lt;&gt;"",TimeSpend[[#This Row],[Date]]&lt;&gt;""),TimeSpend[[#This Row],[Personnel number]],""))</f>
        <v>#VALUE!</v>
      </c>
      <c r="B4390" s="85" t="e">
        <f>IF(AND(TimeSpend[[#This Row],[Personnel number]]&lt;&gt;"",TimeSpend[[#This Row],[Date]]&lt;&gt;""),TEXT(TimeSpend[[#This Row],[Date]],"[$-409]yyyyMMdd"),"")</f>
        <v>#VALUE!</v>
      </c>
      <c r="C4390" s="33" t="e">
        <f>IF(AND(TimeSpend[[#This Row],[Personnel number]]&lt;&gt;"",TimeSpend[[#This Row],[Date]]&lt;&gt;""),SUBSTITUTE(TimeSpend[[#This Row],[Hours]],",","."),"")</f>
        <v>#VALUE!</v>
      </c>
      <c r="D4390" t="e">
        <f>IF(AND(TimeSpend[[#This Row],[Personnel number]]&lt;&gt;"",TimeSpend[[#This Row],[Date]]&lt;&gt;""),TimeSpend[[#This Row],[Network]],"")</f>
        <v>#VALUE!</v>
      </c>
      <c r="E4390" t="e">
        <f>IF(AND(TimeSpend[[#This Row],[Personnel number]]&lt;&gt;"",TimeSpend[[#This Row],[Date]]&lt;&gt;""),TimeSpend[[#This Row],[Network Description]],"")</f>
        <v>#VALUE!</v>
      </c>
      <c r="F4390" t="e">
        <f>IF(AND(TimeSpend[[#This Row],[Personnel number]]&lt;&gt;"",TimeSpend[[#This Row],[Date]]&lt;&gt;""),TimeSpend[[#This Row],[Activity]],"")</f>
        <v>#VALUE!</v>
      </c>
      <c r="G4390" t="e">
        <f>IF(AND(TimeSpend[[#This Row],[Personnel number]]&lt;&gt;"",TimeSpend[[#This Row],[Date]]&lt;&gt;""),TimeSpend[[#This Row],[Activity description]],"")</f>
        <v>#VALUE!</v>
      </c>
      <c r="H4390" s="36" t="e">
        <f>IF(AND(TimeSpend[[#This Row],[Personnel number]]&lt;&gt;"",TimeSpend[[#This Row],[Date]]&lt;&gt;""),TimeSpend[[#This Row],[Start Time]],"")</f>
        <v>#VALUE!</v>
      </c>
      <c r="I4390" s="36" t="e">
        <f>IF(AND(TimeSpend[[#This Row],[Personnel number]]&lt;&gt;"",TimeSpend[[#This Row],[Date]]&lt;&gt;""),TimeSpend[[#This Row],[End Time]],"")</f>
        <v>#VALUE!</v>
      </c>
      <c r="J4390" t="e">
        <f>IF(AND(TimeSpend[[#This Row],[Personnel number]]&lt;&gt;"",TimeSpend[[#This Row],[Date]]&lt;&gt;""),TimeSpend[[#This Row],[Location]],"")</f>
        <v>#VALUE!</v>
      </c>
      <c r="K4390" t="e">
        <f>IF(AND(TimeSpend[[#This Row],[Personnel number]]&lt;&gt;"",TimeSpend[[#This Row],[Date]]&lt;&gt;""),TimeSpend[[#This Row],[Task]],"")</f>
        <v>#VALUE!</v>
      </c>
      <c r="L4390" t="e">
        <f>IF(AND(TimeSpend[[#This Row],[Personnel number]]&lt;&gt;"",TimeSpend[[#This Row],[Date]]&lt;&gt;""),Utilization!$J$2,"")</f>
        <v>#VALUE!</v>
      </c>
      <c r="M4390" t="e">
        <f>IF(AND(TimeSpend[[#This Row],[Personnel number]]&lt;&gt;"",TimeSpend[[#This Row],[Date]]&lt;&gt;""),TimeSpend[[#This Row],[Employee Name]],"")</f>
        <v>#VALUE!</v>
      </c>
      <c r="N4390" t="e">
        <f t="shared" si="136"/>
        <v>#VALUE!</v>
      </c>
      <c r="O4390" t="e">
        <f t="shared" si="137"/>
        <v>#VALUE!</v>
      </c>
      <c r="P4390" t="e">
        <f>IF(D4390&lt;&gt;"",VLOOKUP(D4390,Projects!B:C,2,0),"")</f>
        <v>#VALUE!</v>
      </c>
    </row>
    <row r="4391" spans="1:16" x14ac:dyDescent="0.25">
      <c r="A4391" t="e">
        <f>UPPER(IF(AND(TimeSpend[[#This Row],[Personnel number]]&lt;&gt;"",TimeSpend[[#This Row],[Date]]&lt;&gt;""),TimeSpend[[#This Row],[Personnel number]],""))</f>
        <v>#VALUE!</v>
      </c>
      <c r="B4391" s="85" t="e">
        <f>IF(AND(TimeSpend[[#This Row],[Personnel number]]&lt;&gt;"",TimeSpend[[#This Row],[Date]]&lt;&gt;""),TEXT(TimeSpend[[#This Row],[Date]],"[$-409]yyyyMMdd"),"")</f>
        <v>#VALUE!</v>
      </c>
      <c r="C4391" s="33" t="e">
        <f>IF(AND(TimeSpend[[#This Row],[Personnel number]]&lt;&gt;"",TimeSpend[[#This Row],[Date]]&lt;&gt;""),SUBSTITUTE(TimeSpend[[#This Row],[Hours]],",","."),"")</f>
        <v>#VALUE!</v>
      </c>
      <c r="D4391" t="e">
        <f>IF(AND(TimeSpend[[#This Row],[Personnel number]]&lt;&gt;"",TimeSpend[[#This Row],[Date]]&lt;&gt;""),TimeSpend[[#This Row],[Network]],"")</f>
        <v>#VALUE!</v>
      </c>
      <c r="E4391" t="e">
        <f>IF(AND(TimeSpend[[#This Row],[Personnel number]]&lt;&gt;"",TimeSpend[[#This Row],[Date]]&lt;&gt;""),TimeSpend[[#This Row],[Network Description]],"")</f>
        <v>#VALUE!</v>
      </c>
      <c r="F4391" t="e">
        <f>IF(AND(TimeSpend[[#This Row],[Personnel number]]&lt;&gt;"",TimeSpend[[#This Row],[Date]]&lt;&gt;""),TimeSpend[[#This Row],[Activity]],"")</f>
        <v>#VALUE!</v>
      </c>
      <c r="G4391" t="e">
        <f>IF(AND(TimeSpend[[#This Row],[Personnel number]]&lt;&gt;"",TimeSpend[[#This Row],[Date]]&lt;&gt;""),TimeSpend[[#This Row],[Activity description]],"")</f>
        <v>#VALUE!</v>
      </c>
      <c r="H4391" s="36" t="e">
        <f>IF(AND(TimeSpend[[#This Row],[Personnel number]]&lt;&gt;"",TimeSpend[[#This Row],[Date]]&lt;&gt;""),TimeSpend[[#This Row],[Start Time]],"")</f>
        <v>#VALUE!</v>
      </c>
      <c r="I4391" s="36" t="e">
        <f>IF(AND(TimeSpend[[#This Row],[Personnel number]]&lt;&gt;"",TimeSpend[[#This Row],[Date]]&lt;&gt;""),TimeSpend[[#This Row],[End Time]],"")</f>
        <v>#VALUE!</v>
      </c>
      <c r="J4391" t="e">
        <f>IF(AND(TimeSpend[[#This Row],[Personnel number]]&lt;&gt;"",TimeSpend[[#This Row],[Date]]&lt;&gt;""),TimeSpend[[#This Row],[Location]],"")</f>
        <v>#VALUE!</v>
      </c>
      <c r="K4391" t="e">
        <f>IF(AND(TimeSpend[[#This Row],[Personnel number]]&lt;&gt;"",TimeSpend[[#This Row],[Date]]&lt;&gt;""),TimeSpend[[#This Row],[Task]],"")</f>
        <v>#VALUE!</v>
      </c>
      <c r="L4391" t="e">
        <f>IF(AND(TimeSpend[[#This Row],[Personnel number]]&lt;&gt;"",TimeSpend[[#This Row],[Date]]&lt;&gt;""),Utilization!$J$2,"")</f>
        <v>#VALUE!</v>
      </c>
      <c r="M4391" t="e">
        <f>IF(AND(TimeSpend[[#This Row],[Personnel number]]&lt;&gt;"",TimeSpend[[#This Row],[Date]]&lt;&gt;""),TimeSpend[[#This Row],[Employee Name]],"")</f>
        <v>#VALUE!</v>
      </c>
      <c r="N4391" t="e">
        <f t="shared" si="136"/>
        <v>#VALUE!</v>
      </c>
      <c r="O4391" t="e">
        <f t="shared" si="137"/>
        <v>#VALUE!</v>
      </c>
      <c r="P4391" t="e">
        <f>IF(D4391&lt;&gt;"",VLOOKUP(D4391,Projects!B:C,2,0),"")</f>
        <v>#VALUE!</v>
      </c>
    </row>
    <row r="4392" spans="1:16" x14ac:dyDescent="0.25">
      <c r="A4392" t="e">
        <f>UPPER(IF(AND(TimeSpend[[#This Row],[Personnel number]]&lt;&gt;"",TimeSpend[[#This Row],[Date]]&lt;&gt;""),TimeSpend[[#This Row],[Personnel number]],""))</f>
        <v>#VALUE!</v>
      </c>
      <c r="B4392" s="85" t="e">
        <f>IF(AND(TimeSpend[[#This Row],[Personnel number]]&lt;&gt;"",TimeSpend[[#This Row],[Date]]&lt;&gt;""),TEXT(TimeSpend[[#This Row],[Date]],"[$-409]yyyyMMdd"),"")</f>
        <v>#VALUE!</v>
      </c>
      <c r="C4392" s="33" t="e">
        <f>IF(AND(TimeSpend[[#This Row],[Personnel number]]&lt;&gt;"",TimeSpend[[#This Row],[Date]]&lt;&gt;""),SUBSTITUTE(TimeSpend[[#This Row],[Hours]],",","."),"")</f>
        <v>#VALUE!</v>
      </c>
      <c r="D4392" t="e">
        <f>IF(AND(TimeSpend[[#This Row],[Personnel number]]&lt;&gt;"",TimeSpend[[#This Row],[Date]]&lt;&gt;""),TimeSpend[[#This Row],[Network]],"")</f>
        <v>#VALUE!</v>
      </c>
      <c r="E4392" t="e">
        <f>IF(AND(TimeSpend[[#This Row],[Personnel number]]&lt;&gt;"",TimeSpend[[#This Row],[Date]]&lt;&gt;""),TimeSpend[[#This Row],[Network Description]],"")</f>
        <v>#VALUE!</v>
      </c>
      <c r="F4392" t="e">
        <f>IF(AND(TimeSpend[[#This Row],[Personnel number]]&lt;&gt;"",TimeSpend[[#This Row],[Date]]&lt;&gt;""),TimeSpend[[#This Row],[Activity]],"")</f>
        <v>#VALUE!</v>
      </c>
      <c r="G4392" t="e">
        <f>IF(AND(TimeSpend[[#This Row],[Personnel number]]&lt;&gt;"",TimeSpend[[#This Row],[Date]]&lt;&gt;""),TimeSpend[[#This Row],[Activity description]],"")</f>
        <v>#VALUE!</v>
      </c>
      <c r="H4392" s="36" t="e">
        <f>IF(AND(TimeSpend[[#This Row],[Personnel number]]&lt;&gt;"",TimeSpend[[#This Row],[Date]]&lt;&gt;""),TimeSpend[[#This Row],[Start Time]],"")</f>
        <v>#VALUE!</v>
      </c>
      <c r="I4392" s="36" t="e">
        <f>IF(AND(TimeSpend[[#This Row],[Personnel number]]&lt;&gt;"",TimeSpend[[#This Row],[Date]]&lt;&gt;""),TimeSpend[[#This Row],[End Time]],"")</f>
        <v>#VALUE!</v>
      </c>
      <c r="J4392" t="e">
        <f>IF(AND(TimeSpend[[#This Row],[Personnel number]]&lt;&gt;"",TimeSpend[[#This Row],[Date]]&lt;&gt;""),TimeSpend[[#This Row],[Location]],"")</f>
        <v>#VALUE!</v>
      </c>
      <c r="K4392" t="e">
        <f>IF(AND(TimeSpend[[#This Row],[Personnel number]]&lt;&gt;"",TimeSpend[[#This Row],[Date]]&lt;&gt;""),TimeSpend[[#This Row],[Task]],"")</f>
        <v>#VALUE!</v>
      </c>
      <c r="L4392" t="e">
        <f>IF(AND(TimeSpend[[#This Row],[Personnel number]]&lt;&gt;"",TimeSpend[[#This Row],[Date]]&lt;&gt;""),Utilization!$J$2,"")</f>
        <v>#VALUE!</v>
      </c>
      <c r="M4392" t="e">
        <f>IF(AND(TimeSpend[[#This Row],[Personnel number]]&lt;&gt;"",TimeSpend[[#This Row],[Date]]&lt;&gt;""),TimeSpend[[#This Row],[Employee Name]],"")</f>
        <v>#VALUE!</v>
      </c>
      <c r="N4392" t="e">
        <f t="shared" si="136"/>
        <v>#VALUE!</v>
      </c>
      <c r="O4392" t="e">
        <f t="shared" si="137"/>
        <v>#VALUE!</v>
      </c>
      <c r="P4392" t="e">
        <f>IF(D4392&lt;&gt;"",VLOOKUP(D4392,Projects!B:C,2,0),"")</f>
        <v>#VALUE!</v>
      </c>
    </row>
    <row r="4393" spans="1:16" x14ac:dyDescent="0.25">
      <c r="A4393" t="e">
        <f>UPPER(IF(AND(TimeSpend[[#This Row],[Personnel number]]&lt;&gt;"",TimeSpend[[#This Row],[Date]]&lt;&gt;""),TimeSpend[[#This Row],[Personnel number]],""))</f>
        <v>#VALUE!</v>
      </c>
      <c r="B4393" s="85" t="e">
        <f>IF(AND(TimeSpend[[#This Row],[Personnel number]]&lt;&gt;"",TimeSpend[[#This Row],[Date]]&lt;&gt;""),TEXT(TimeSpend[[#This Row],[Date]],"[$-409]yyyyMMdd"),"")</f>
        <v>#VALUE!</v>
      </c>
      <c r="C4393" s="33" t="e">
        <f>IF(AND(TimeSpend[[#This Row],[Personnel number]]&lt;&gt;"",TimeSpend[[#This Row],[Date]]&lt;&gt;""),SUBSTITUTE(TimeSpend[[#This Row],[Hours]],",","."),"")</f>
        <v>#VALUE!</v>
      </c>
      <c r="D4393" t="e">
        <f>IF(AND(TimeSpend[[#This Row],[Personnel number]]&lt;&gt;"",TimeSpend[[#This Row],[Date]]&lt;&gt;""),TimeSpend[[#This Row],[Network]],"")</f>
        <v>#VALUE!</v>
      </c>
      <c r="E4393" t="e">
        <f>IF(AND(TimeSpend[[#This Row],[Personnel number]]&lt;&gt;"",TimeSpend[[#This Row],[Date]]&lt;&gt;""),TimeSpend[[#This Row],[Network Description]],"")</f>
        <v>#VALUE!</v>
      </c>
      <c r="F4393" t="e">
        <f>IF(AND(TimeSpend[[#This Row],[Personnel number]]&lt;&gt;"",TimeSpend[[#This Row],[Date]]&lt;&gt;""),TimeSpend[[#This Row],[Activity]],"")</f>
        <v>#VALUE!</v>
      </c>
      <c r="G4393" t="e">
        <f>IF(AND(TimeSpend[[#This Row],[Personnel number]]&lt;&gt;"",TimeSpend[[#This Row],[Date]]&lt;&gt;""),TimeSpend[[#This Row],[Activity description]],"")</f>
        <v>#VALUE!</v>
      </c>
      <c r="H4393" s="36" t="e">
        <f>IF(AND(TimeSpend[[#This Row],[Personnel number]]&lt;&gt;"",TimeSpend[[#This Row],[Date]]&lt;&gt;""),TimeSpend[[#This Row],[Start Time]],"")</f>
        <v>#VALUE!</v>
      </c>
      <c r="I4393" s="36" t="e">
        <f>IF(AND(TimeSpend[[#This Row],[Personnel number]]&lt;&gt;"",TimeSpend[[#This Row],[Date]]&lt;&gt;""),TimeSpend[[#This Row],[End Time]],"")</f>
        <v>#VALUE!</v>
      </c>
      <c r="J4393" t="e">
        <f>IF(AND(TimeSpend[[#This Row],[Personnel number]]&lt;&gt;"",TimeSpend[[#This Row],[Date]]&lt;&gt;""),TimeSpend[[#This Row],[Location]],"")</f>
        <v>#VALUE!</v>
      </c>
      <c r="K4393" t="e">
        <f>IF(AND(TimeSpend[[#This Row],[Personnel number]]&lt;&gt;"",TimeSpend[[#This Row],[Date]]&lt;&gt;""),TimeSpend[[#This Row],[Task]],"")</f>
        <v>#VALUE!</v>
      </c>
      <c r="L4393" t="e">
        <f>IF(AND(TimeSpend[[#This Row],[Personnel number]]&lt;&gt;"",TimeSpend[[#This Row],[Date]]&lt;&gt;""),Utilization!$J$2,"")</f>
        <v>#VALUE!</v>
      </c>
      <c r="M4393" t="e">
        <f>IF(AND(TimeSpend[[#This Row],[Personnel number]]&lt;&gt;"",TimeSpend[[#This Row],[Date]]&lt;&gt;""),TimeSpend[[#This Row],[Employee Name]],"")</f>
        <v>#VALUE!</v>
      </c>
      <c r="N4393" t="e">
        <f t="shared" si="136"/>
        <v>#VALUE!</v>
      </c>
      <c r="O4393" t="e">
        <f t="shared" si="137"/>
        <v>#VALUE!</v>
      </c>
      <c r="P4393" t="e">
        <f>IF(D4393&lt;&gt;"",VLOOKUP(D4393,Projects!B:C,2,0),"")</f>
        <v>#VALUE!</v>
      </c>
    </row>
    <row r="4394" spans="1:16" x14ac:dyDescent="0.25">
      <c r="A4394" t="e">
        <f>UPPER(IF(AND(TimeSpend[[#This Row],[Personnel number]]&lt;&gt;"",TimeSpend[[#This Row],[Date]]&lt;&gt;""),TimeSpend[[#This Row],[Personnel number]],""))</f>
        <v>#VALUE!</v>
      </c>
      <c r="B4394" s="85" t="e">
        <f>IF(AND(TimeSpend[[#This Row],[Personnel number]]&lt;&gt;"",TimeSpend[[#This Row],[Date]]&lt;&gt;""),TEXT(TimeSpend[[#This Row],[Date]],"[$-409]yyyyMMdd"),"")</f>
        <v>#VALUE!</v>
      </c>
      <c r="C4394" s="33" t="e">
        <f>IF(AND(TimeSpend[[#This Row],[Personnel number]]&lt;&gt;"",TimeSpend[[#This Row],[Date]]&lt;&gt;""),SUBSTITUTE(TimeSpend[[#This Row],[Hours]],",","."),"")</f>
        <v>#VALUE!</v>
      </c>
      <c r="D4394" t="e">
        <f>IF(AND(TimeSpend[[#This Row],[Personnel number]]&lt;&gt;"",TimeSpend[[#This Row],[Date]]&lt;&gt;""),TimeSpend[[#This Row],[Network]],"")</f>
        <v>#VALUE!</v>
      </c>
      <c r="E4394" t="e">
        <f>IF(AND(TimeSpend[[#This Row],[Personnel number]]&lt;&gt;"",TimeSpend[[#This Row],[Date]]&lt;&gt;""),TimeSpend[[#This Row],[Network Description]],"")</f>
        <v>#VALUE!</v>
      </c>
      <c r="F4394" t="e">
        <f>IF(AND(TimeSpend[[#This Row],[Personnel number]]&lt;&gt;"",TimeSpend[[#This Row],[Date]]&lt;&gt;""),TimeSpend[[#This Row],[Activity]],"")</f>
        <v>#VALUE!</v>
      </c>
      <c r="G4394" t="e">
        <f>IF(AND(TimeSpend[[#This Row],[Personnel number]]&lt;&gt;"",TimeSpend[[#This Row],[Date]]&lt;&gt;""),TimeSpend[[#This Row],[Activity description]],"")</f>
        <v>#VALUE!</v>
      </c>
      <c r="H4394" s="36" t="e">
        <f>IF(AND(TimeSpend[[#This Row],[Personnel number]]&lt;&gt;"",TimeSpend[[#This Row],[Date]]&lt;&gt;""),TimeSpend[[#This Row],[Start Time]],"")</f>
        <v>#VALUE!</v>
      </c>
      <c r="I4394" s="36" t="e">
        <f>IF(AND(TimeSpend[[#This Row],[Personnel number]]&lt;&gt;"",TimeSpend[[#This Row],[Date]]&lt;&gt;""),TimeSpend[[#This Row],[End Time]],"")</f>
        <v>#VALUE!</v>
      </c>
      <c r="J4394" t="e">
        <f>IF(AND(TimeSpend[[#This Row],[Personnel number]]&lt;&gt;"",TimeSpend[[#This Row],[Date]]&lt;&gt;""),TimeSpend[[#This Row],[Location]],"")</f>
        <v>#VALUE!</v>
      </c>
      <c r="K4394" t="e">
        <f>IF(AND(TimeSpend[[#This Row],[Personnel number]]&lt;&gt;"",TimeSpend[[#This Row],[Date]]&lt;&gt;""),TimeSpend[[#This Row],[Task]],"")</f>
        <v>#VALUE!</v>
      </c>
      <c r="L4394" t="e">
        <f>IF(AND(TimeSpend[[#This Row],[Personnel number]]&lt;&gt;"",TimeSpend[[#This Row],[Date]]&lt;&gt;""),Utilization!$J$2,"")</f>
        <v>#VALUE!</v>
      </c>
      <c r="M4394" t="e">
        <f>IF(AND(TimeSpend[[#This Row],[Personnel number]]&lt;&gt;"",TimeSpend[[#This Row],[Date]]&lt;&gt;""),TimeSpend[[#This Row],[Employee Name]],"")</f>
        <v>#VALUE!</v>
      </c>
      <c r="N4394" t="e">
        <f t="shared" si="136"/>
        <v>#VALUE!</v>
      </c>
      <c r="O4394" t="e">
        <f t="shared" si="137"/>
        <v>#VALUE!</v>
      </c>
      <c r="P4394" t="e">
        <f>IF(D4394&lt;&gt;"",VLOOKUP(D4394,Projects!B:C,2,0),"")</f>
        <v>#VALUE!</v>
      </c>
    </row>
    <row r="4395" spans="1:16" x14ac:dyDescent="0.25">
      <c r="A4395" t="e">
        <f>UPPER(IF(AND(TimeSpend[[#This Row],[Personnel number]]&lt;&gt;"",TimeSpend[[#This Row],[Date]]&lt;&gt;""),TimeSpend[[#This Row],[Personnel number]],""))</f>
        <v>#VALUE!</v>
      </c>
      <c r="B4395" s="85" t="e">
        <f>IF(AND(TimeSpend[[#This Row],[Personnel number]]&lt;&gt;"",TimeSpend[[#This Row],[Date]]&lt;&gt;""),TEXT(TimeSpend[[#This Row],[Date]],"[$-409]yyyyMMdd"),"")</f>
        <v>#VALUE!</v>
      </c>
      <c r="C4395" s="33" t="e">
        <f>IF(AND(TimeSpend[[#This Row],[Personnel number]]&lt;&gt;"",TimeSpend[[#This Row],[Date]]&lt;&gt;""),SUBSTITUTE(TimeSpend[[#This Row],[Hours]],",","."),"")</f>
        <v>#VALUE!</v>
      </c>
      <c r="D4395" t="e">
        <f>IF(AND(TimeSpend[[#This Row],[Personnel number]]&lt;&gt;"",TimeSpend[[#This Row],[Date]]&lt;&gt;""),TimeSpend[[#This Row],[Network]],"")</f>
        <v>#VALUE!</v>
      </c>
      <c r="E4395" t="e">
        <f>IF(AND(TimeSpend[[#This Row],[Personnel number]]&lt;&gt;"",TimeSpend[[#This Row],[Date]]&lt;&gt;""),TimeSpend[[#This Row],[Network Description]],"")</f>
        <v>#VALUE!</v>
      </c>
      <c r="F4395" t="e">
        <f>IF(AND(TimeSpend[[#This Row],[Personnel number]]&lt;&gt;"",TimeSpend[[#This Row],[Date]]&lt;&gt;""),TimeSpend[[#This Row],[Activity]],"")</f>
        <v>#VALUE!</v>
      </c>
      <c r="G4395" t="e">
        <f>IF(AND(TimeSpend[[#This Row],[Personnel number]]&lt;&gt;"",TimeSpend[[#This Row],[Date]]&lt;&gt;""),TimeSpend[[#This Row],[Activity description]],"")</f>
        <v>#VALUE!</v>
      </c>
      <c r="H4395" s="36" t="e">
        <f>IF(AND(TimeSpend[[#This Row],[Personnel number]]&lt;&gt;"",TimeSpend[[#This Row],[Date]]&lt;&gt;""),TimeSpend[[#This Row],[Start Time]],"")</f>
        <v>#VALUE!</v>
      </c>
      <c r="I4395" s="36" t="e">
        <f>IF(AND(TimeSpend[[#This Row],[Personnel number]]&lt;&gt;"",TimeSpend[[#This Row],[Date]]&lt;&gt;""),TimeSpend[[#This Row],[End Time]],"")</f>
        <v>#VALUE!</v>
      </c>
      <c r="J4395" t="e">
        <f>IF(AND(TimeSpend[[#This Row],[Personnel number]]&lt;&gt;"",TimeSpend[[#This Row],[Date]]&lt;&gt;""),TimeSpend[[#This Row],[Location]],"")</f>
        <v>#VALUE!</v>
      </c>
      <c r="K4395" t="e">
        <f>IF(AND(TimeSpend[[#This Row],[Personnel number]]&lt;&gt;"",TimeSpend[[#This Row],[Date]]&lt;&gt;""),TimeSpend[[#This Row],[Task]],"")</f>
        <v>#VALUE!</v>
      </c>
      <c r="L4395" t="e">
        <f>IF(AND(TimeSpend[[#This Row],[Personnel number]]&lt;&gt;"",TimeSpend[[#This Row],[Date]]&lt;&gt;""),Utilization!$J$2,"")</f>
        <v>#VALUE!</v>
      </c>
      <c r="M4395" t="e">
        <f>IF(AND(TimeSpend[[#This Row],[Personnel number]]&lt;&gt;"",TimeSpend[[#This Row],[Date]]&lt;&gt;""),TimeSpend[[#This Row],[Employee Name]],"")</f>
        <v>#VALUE!</v>
      </c>
      <c r="N4395" t="e">
        <f t="shared" si="136"/>
        <v>#VALUE!</v>
      </c>
      <c r="O4395" t="e">
        <f t="shared" si="137"/>
        <v>#VALUE!</v>
      </c>
      <c r="P4395" t="e">
        <f>IF(D4395&lt;&gt;"",VLOOKUP(D4395,Projects!B:C,2,0),"")</f>
        <v>#VALUE!</v>
      </c>
    </row>
    <row r="4396" spans="1:16" x14ac:dyDescent="0.25">
      <c r="A4396" t="e">
        <f>UPPER(IF(AND(TimeSpend[[#This Row],[Personnel number]]&lt;&gt;"",TimeSpend[[#This Row],[Date]]&lt;&gt;""),TimeSpend[[#This Row],[Personnel number]],""))</f>
        <v>#VALUE!</v>
      </c>
      <c r="B4396" s="85" t="e">
        <f>IF(AND(TimeSpend[[#This Row],[Personnel number]]&lt;&gt;"",TimeSpend[[#This Row],[Date]]&lt;&gt;""),TEXT(TimeSpend[[#This Row],[Date]],"[$-409]yyyyMMdd"),"")</f>
        <v>#VALUE!</v>
      </c>
      <c r="C4396" s="33" t="e">
        <f>IF(AND(TimeSpend[[#This Row],[Personnel number]]&lt;&gt;"",TimeSpend[[#This Row],[Date]]&lt;&gt;""),SUBSTITUTE(TimeSpend[[#This Row],[Hours]],",","."),"")</f>
        <v>#VALUE!</v>
      </c>
      <c r="D4396" t="e">
        <f>IF(AND(TimeSpend[[#This Row],[Personnel number]]&lt;&gt;"",TimeSpend[[#This Row],[Date]]&lt;&gt;""),TimeSpend[[#This Row],[Network]],"")</f>
        <v>#VALUE!</v>
      </c>
      <c r="E4396" t="e">
        <f>IF(AND(TimeSpend[[#This Row],[Personnel number]]&lt;&gt;"",TimeSpend[[#This Row],[Date]]&lt;&gt;""),TimeSpend[[#This Row],[Network Description]],"")</f>
        <v>#VALUE!</v>
      </c>
      <c r="F4396" t="e">
        <f>IF(AND(TimeSpend[[#This Row],[Personnel number]]&lt;&gt;"",TimeSpend[[#This Row],[Date]]&lt;&gt;""),TimeSpend[[#This Row],[Activity]],"")</f>
        <v>#VALUE!</v>
      </c>
      <c r="G4396" t="e">
        <f>IF(AND(TimeSpend[[#This Row],[Personnel number]]&lt;&gt;"",TimeSpend[[#This Row],[Date]]&lt;&gt;""),TimeSpend[[#This Row],[Activity description]],"")</f>
        <v>#VALUE!</v>
      </c>
      <c r="H4396" s="36" t="e">
        <f>IF(AND(TimeSpend[[#This Row],[Personnel number]]&lt;&gt;"",TimeSpend[[#This Row],[Date]]&lt;&gt;""),TimeSpend[[#This Row],[Start Time]],"")</f>
        <v>#VALUE!</v>
      </c>
      <c r="I4396" s="36" t="e">
        <f>IF(AND(TimeSpend[[#This Row],[Personnel number]]&lt;&gt;"",TimeSpend[[#This Row],[Date]]&lt;&gt;""),TimeSpend[[#This Row],[End Time]],"")</f>
        <v>#VALUE!</v>
      </c>
      <c r="J4396" t="e">
        <f>IF(AND(TimeSpend[[#This Row],[Personnel number]]&lt;&gt;"",TimeSpend[[#This Row],[Date]]&lt;&gt;""),TimeSpend[[#This Row],[Location]],"")</f>
        <v>#VALUE!</v>
      </c>
      <c r="K4396" t="e">
        <f>IF(AND(TimeSpend[[#This Row],[Personnel number]]&lt;&gt;"",TimeSpend[[#This Row],[Date]]&lt;&gt;""),TimeSpend[[#This Row],[Task]],"")</f>
        <v>#VALUE!</v>
      </c>
      <c r="L4396" t="e">
        <f>IF(AND(TimeSpend[[#This Row],[Personnel number]]&lt;&gt;"",TimeSpend[[#This Row],[Date]]&lt;&gt;""),Utilization!$J$2,"")</f>
        <v>#VALUE!</v>
      </c>
      <c r="M4396" t="e">
        <f>IF(AND(TimeSpend[[#This Row],[Personnel number]]&lt;&gt;"",TimeSpend[[#This Row],[Date]]&lt;&gt;""),TimeSpend[[#This Row],[Employee Name]],"")</f>
        <v>#VALUE!</v>
      </c>
      <c r="N4396" t="e">
        <f t="shared" si="136"/>
        <v>#VALUE!</v>
      </c>
      <c r="O4396" t="e">
        <f t="shared" si="137"/>
        <v>#VALUE!</v>
      </c>
      <c r="P4396" t="e">
        <f>IF(D4396&lt;&gt;"",VLOOKUP(D4396,Projects!B:C,2,0),"")</f>
        <v>#VALUE!</v>
      </c>
    </row>
    <row r="4397" spans="1:16" x14ac:dyDescent="0.25">
      <c r="A4397" t="e">
        <f>UPPER(IF(AND(TimeSpend[[#This Row],[Personnel number]]&lt;&gt;"",TimeSpend[[#This Row],[Date]]&lt;&gt;""),TimeSpend[[#This Row],[Personnel number]],""))</f>
        <v>#VALUE!</v>
      </c>
      <c r="B4397" s="85" t="e">
        <f>IF(AND(TimeSpend[[#This Row],[Personnel number]]&lt;&gt;"",TimeSpend[[#This Row],[Date]]&lt;&gt;""),TEXT(TimeSpend[[#This Row],[Date]],"[$-409]yyyyMMdd"),"")</f>
        <v>#VALUE!</v>
      </c>
      <c r="C4397" s="33" t="e">
        <f>IF(AND(TimeSpend[[#This Row],[Personnel number]]&lt;&gt;"",TimeSpend[[#This Row],[Date]]&lt;&gt;""),SUBSTITUTE(TimeSpend[[#This Row],[Hours]],",","."),"")</f>
        <v>#VALUE!</v>
      </c>
      <c r="D4397" t="e">
        <f>IF(AND(TimeSpend[[#This Row],[Personnel number]]&lt;&gt;"",TimeSpend[[#This Row],[Date]]&lt;&gt;""),TimeSpend[[#This Row],[Network]],"")</f>
        <v>#VALUE!</v>
      </c>
      <c r="E4397" t="e">
        <f>IF(AND(TimeSpend[[#This Row],[Personnel number]]&lt;&gt;"",TimeSpend[[#This Row],[Date]]&lt;&gt;""),TimeSpend[[#This Row],[Network Description]],"")</f>
        <v>#VALUE!</v>
      </c>
      <c r="F4397" t="e">
        <f>IF(AND(TimeSpend[[#This Row],[Personnel number]]&lt;&gt;"",TimeSpend[[#This Row],[Date]]&lt;&gt;""),TimeSpend[[#This Row],[Activity]],"")</f>
        <v>#VALUE!</v>
      </c>
      <c r="G4397" t="e">
        <f>IF(AND(TimeSpend[[#This Row],[Personnel number]]&lt;&gt;"",TimeSpend[[#This Row],[Date]]&lt;&gt;""),TimeSpend[[#This Row],[Activity description]],"")</f>
        <v>#VALUE!</v>
      </c>
      <c r="H4397" s="36" t="e">
        <f>IF(AND(TimeSpend[[#This Row],[Personnel number]]&lt;&gt;"",TimeSpend[[#This Row],[Date]]&lt;&gt;""),TimeSpend[[#This Row],[Start Time]],"")</f>
        <v>#VALUE!</v>
      </c>
      <c r="I4397" s="36" t="e">
        <f>IF(AND(TimeSpend[[#This Row],[Personnel number]]&lt;&gt;"",TimeSpend[[#This Row],[Date]]&lt;&gt;""),TimeSpend[[#This Row],[End Time]],"")</f>
        <v>#VALUE!</v>
      </c>
      <c r="J4397" t="e">
        <f>IF(AND(TimeSpend[[#This Row],[Personnel number]]&lt;&gt;"",TimeSpend[[#This Row],[Date]]&lt;&gt;""),TimeSpend[[#This Row],[Location]],"")</f>
        <v>#VALUE!</v>
      </c>
      <c r="K4397" t="e">
        <f>IF(AND(TimeSpend[[#This Row],[Personnel number]]&lt;&gt;"",TimeSpend[[#This Row],[Date]]&lt;&gt;""),TimeSpend[[#This Row],[Task]],"")</f>
        <v>#VALUE!</v>
      </c>
      <c r="L4397" t="e">
        <f>IF(AND(TimeSpend[[#This Row],[Personnel number]]&lt;&gt;"",TimeSpend[[#This Row],[Date]]&lt;&gt;""),Utilization!$J$2,"")</f>
        <v>#VALUE!</v>
      </c>
      <c r="M4397" t="e">
        <f>IF(AND(TimeSpend[[#This Row],[Personnel number]]&lt;&gt;"",TimeSpend[[#This Row],[Date]]&lt;&gt;""),TimeSpend[[#This Row],[Employee Name]],"")</f>
        <v>#VALUE!</v>
      </c>
      <c r="N4397" t="e">
        <f t="shared" si="136"/>
        <v>#VALUE!</v>
      </c>
      <c r="O4397" t="e">
        <f t="shared" si="137"/>
        <v>#VALUE!</v>
      </c>
      <c r="P4397" t="e">
        <f>IF(D4397&lt;&gt;"",VLOOKUP(D4397,Projects!B:C,2,0),"")</f>
        <v>#VALUE!</v>
      </c>
    </row>
    <row r="4398" spans="1:16" x14ac:dyDescent="0.25">
      <c r="A4398" t="e">
        <f>UPPER(IF(AND(TimeSpend[[#This Row],[Personnel number]]&lt;&gt;"",TimeSpend[[#This Row],[Date]]&lt;&gt;""),TimeSpend[[#This Row],[Personnel number]],""))</f>
        <v>#VALUE!</v>
      </c>
      <c r="B4398" s="85" t="e">
        <f>IF(AND(TimeSpend[[#This Row],[Personnel number]]&lt;&gt;"",TimeSpend[[#This Row],[Date]]&lt;&gt;""),TEXT(TimeSpend[[#This Row],[Date]],"[$-409]yyyyMMdd"),"")</f>
        <v>#VALUE!</v>
      </c>
      <c r="C4398" s="33" t="e">
        <f>IF(AND(TimeSpend[[#This Row],[Personnel number]]&lt;&gt;"",TimeSpend[[#This Row],[Date]]&lt;&gt;""),SUBSTITUTE(TimeSpend[[#This Row],[Hours]],",","."),"")</f>
        <v>#VALUE!</v>
      </c>
      <c r="D4398" t="e">
        <f>IF(AND(TimeSpend[[#This Row],[Personnel number]]&lt;&gt;"",TimeSpend[[#This Row],[Date]]&lt;&gt;""),TimeSpend[[#This Row],[Network]],"")</f>
        <v>#VALUE!</v>
      </c>
      <c r="E4398" t="e">
        <f>IF(AND(TimeSpend[[#This Row],[Personnel number]]&lt;&gt;"",TimeSpend[[#This Row],[Date]]&lt;&gt;""),TimeSpend[[#This Row],[Network Description]],"")</f>
        <v>#VALUE!</v>
      </c>
      <c r="F4398" t="e">
        <f>IF(AND(TimeSpend[[#This Row],[Personnel number]]&lt;&gt;"",TimeSpend[[#This Row],[Date]]&lt;&gt;""),TimeSpend[[#This Row],[Activity]],"")</f>
        <v>#VALUE!</v>
      </c>
      <c r="G4398" t="e">
        <f>IF(AND(TimeSpend[[#This Row],[Personnel number]]&lt;&gt;"",TimeSpend[[#This Row],[Date]]&lt;&gt;""),TimeSpend[[#This Row],[Activity description]],"")</f>
        <v>#VALUE!</v>
      </c>
      <c r="H4398" s="36" t="e">
        <f>IF(AND(TimeSpend[[#This Row],[Personnel number]]&lt;&gt;"",TimeSpend[[#This Row],[Date]]&lt;&gt;""),TimeSpend[[#This Row],[Start Time]],"")</f>
        <v>#VALUE!</v>
      </c>
      <c r="I4398" s="36" t="e">
        <f>IF(AND(TimeSpend[[#This Row],[Personnel number]]&lt;&gt;"",TimeSpend[[#This Row],[Date]]&lt;&gt;""),TimeSpend[[#This Row],[End Time]],"")</f>
        <v>#VALUE!</v>
      </c>
      <c r="J4398" t="e">
        <f>IF(AND(TimeSpend[[#This Row],[Personnel number]]&lt;&gt;"",TimeSpend[[#This Row],[Date]]&lt;&gt;""),TimeSpend[[#This Row],[Location]],"")</f>
        <v>#VALUE!</v>
      </c>
      <c r="K4398" t="e">
        <f>IF(AND(TimeSpend[[#This Row],[Personnel number]]&lt;&gt;"",TimeSpend[[#This Row],[Date]]&lt;&gt;""),TimeSpend[[#This Row],[Task]],"")</f>
        <v>#VALUE!</v>
      </c>
      <c r="L4398" t="e">
        <f>IF(AND(TimeSpend[[#This Row],[Personnel number]]&lt;&gt;"",TimeSpend[[#This Row],[Date]]&lt;&gt;""),Utilization!$J$2,"")</f>
        <v>#VALUE!</v>
      </c>
      <c r="M4398" t="e">
        <f>IF(AND(TimeSpend[[#This Row],[Personnel number]]&lt;&gt;"",TimeSpend[[#This Row],[Date]]&lt;&gt;""),TimeSpend[[#This Row],[Employee Name]],"")</f>
        <v>#VALUE!</v>
      </c>
      <c r="N4398" t="e">
        <f t="shared" si="136"/>
        <v>#VALUE!</v>
      </c>
      <c r="O4398" t="e">
        <f t="shared" si="137"/>
        <v>#VALUE!</v>
      </c>
      <c r="P4398" t="e">
        <f>IF(D4398&lt;&gt;"",VLOOKUP(D4398,Projects!B:C,2,0),"")</f>
        <v>#VALUE!</v>
      </c>
    </row>
    <row r="4399" spans="1:16" x14ac:dyDescent="0.25">
      <c r="A4399" t="e">
        <f>UPPER(IF(AND(TimeSpend[[#This Row],[Personnel number]]&lt;&gt;"",TimeSpend[[#This Row],[Date]]&lt;&gt;""),TimeSpend[[#This Row],[Personnel number]],""))</f>
        <v>#VALUE!</v>
      </c>
      <c r="B4399" s="85" t="e">
        <f>IF(AND(TimeSpend[[#This Row],[Personnel number]]&lt;&gt;"",TimeSpend[[#This Row],[Date]]&lt;&gt;""),TEXT(TimeSpend[[#This Row],[Date]],"[$-409]yyyyMMdd"),"")</f>
        <v>#VALUE!</v>
      </c>
      <c r="C4399" s="33" t="e">
        <f>IF(AND(TimeSpend[[#This Row],[Personnel number]]&lt;&gt;"",TimeSpend[[#This Row],[Date]]&lt;&gt;""),SUBSTITUTE(TimeSpend[[#This Row],[Hours]],",","."),"")</f>
        <v>#VALUE!</v>
      </c>
      <c r="D4399" t="e">
        <f>IF(AND(TimeSpend[[#This Row],[Personnel number]]&lt;&gt;"",TimeSpend[[#This Row],[Date]]&lt;&gt;""),TimeSpend[[#This Row],[Network]],"")</f>
        <v>#VALUE!</v>
      </c>
      <c r="E4399" t="e">
        <f>IF(AND(TimeSpend[[#This Row],[Personnel number]]&lt;&gt;"",TimeSpend[[#This Row],[Date]]&lt;&gt;""),TimeSpend[[#This Row],[Network Description]],"")</f>
        <v>#VALUE!</v>
      </c>
      <c r="F4399" t="e">
        <f>IF(AND(TimeSpend[[#This Row],[Personnel number]]&lt;&gt;"",TimeSpend[[#This Row],[Date]]&lt;&gt;""),TimeSpend[[#This Row],[Activity]],"")</f>
        <v>#VALUE!</v>
      </c>
      <c r="G4399" t="e">
        <f>IF(AND(TimeSpend[[#This Row],[Personnel number]]&lt;&gt;"",TimeSpend[[#This Row],[Date]]&lt;&gt;""),TimeSpend[[#This Row],[Activity description]],"")</f>
        <v>#VALUE!</v>
      </c>
      <c r="H4399" s="36" t="e">
        <f>IF(AND(TimeSpend[[#This Row],[Personnel number]]&lt;&gt;"",TimeSpend[[#This Row],[Date]]&lt;&gt;""),TimeSpend[[#This Row],[Start Time]],"")</f>
        <v>#VALUE!</v>
      </c>
      <c r="I4399" s="36" t="e">
        <f>IF(AND(TimeSpend[[#This Row],[Personnel number]]&lt;&gt;"",TimeSpend[[#This Row],[Date]]&lt;&gt;""),TimeSpend[[#This Row],[End Time]],"")</f>
        <v>#VALUE!</v>
      </c>
      <c r="J4399" t="e">
        <f>IF(AND(TimeSpend[[#This Row],[Personnel number]]&lt;&gt;"",TimeSpend[[#This Row],[Date]]&lt;&gt;""),TimeSpend[[#This Row],[Location]],"")</f>
        <v>#VALUE!</v>
      </c>
      <c r="K4399" t="e">
        <f>IF(AND(TimeSpend[[#This Row],[Personnel number]]&lt;&gt;"",TimeSpend[[#This Row],[Date]]&lt;&gt;""),TimeSpend[[#This Row],[Task]],"")</f>
        <v>#VALUE!</v>
      </c>
      <c r="L4399" t="e">
        <f>IF(AND(TimeSpend[[#This Row],[Personnel number]]&lt;&gt;"",TimeSpend[[#This Row],[Date]]&lt;&gt;""),Utilization!$J$2,"")</f>
        <v>#VALUE!</v>
      </c>
      <c r="M4399" t="e">
        <f>IF(AND(TimeSpend[[#This Row],[Personnel number]]&lt;&gt;"",TimeSpend[[#This Row],[Date]]&lt;&gt;""),TimeSpend[[#This Row],[Employee Name]],"")</f>
        <v>#VALUE!</v>
      </c>
      <c r="N4399" t="e">
        <f t="shared" si="136"/>
        <v>#VALUE!</v>
      </c>
      <c r="O4399" t="e">
        <f t="shared" si="137"/>
        <v>#VALUE!</v>
      </c>
      <c r="P4399" t="e">
        <f>IF(D4399&lt;&gt;"",VLOOKUP(D4399,Projects!B:C,2,0),"")</f>
        <v>#VALUE!</v>
      </c>
    </row>
    <row r="4400" spans="1:16" x14ac:dyDescent="0.25">
      <c r="A4400" t="e">
        <f>UPPER(IF(AND(TimeSpend[[#This Row],[Personnel number]]&lt;&gt;"",TimeSpend[[#This Row],[Date]]&lt;&gt;""),TimeSpend[[#This Row],[Personnel number]],""))</f>
        <v>#VALUE!</v>
      </c>
      <c r="B4400" s="85" t="e">
        <f>IF(AND(TimeSpend[[#This Row],[Personnel number]]&lt;&gt;"",TimeSpend[[#This Row],[Date]]&lt;&gt;""),TEXT(TimeSpend[[#This Row],[Date]],"[$-409]yyyyMMdd"),"")</f>
        <v>#VALUE!</v>
      </c>
      <c r="C4400" s="33" t="e">
        <f>IF(AND(TimeSpend[[#This Row],[Personnel number]]&lt;&gt;"",TimeSpend[[#This Row],[Date]]&lt;&gt;""),SUBSTITUTE(TimeSpend[[#This Row],[Hours]],",","."),"")</f>
        <v>#VALUE!</v>
      </c>
      <c r="D4400" t="e">
        <f>IF(AND(TimeSpend[[#This Row],[Personnel number]]&lt;&gt;"",TimeSpend[[#This Row],[Date]]&lt;&gt;""),TimeSpend[[#This Row],[Network]],"")</f>
        <v>#VALUE!</v>
      </c>
      <c r="E4400" t="e">
        <f>IF(AND(TimeSpend[[#This Row],[Personnel number]]&lt;&gt;"",TimeSpend[[#This Row],[Date]]&lt;&gt;""),TimeSpend[[#This Row],[Network Description]],"")</f>
        <v>#VALUE!</v>
      </c>
      <c r="F4400" t="e">
        <f>IF(AND(TimeSpend[[#This Row],[Personnel number]]&lt;&gt;"",TimeSpend[[#This Row],[Date]]&lt;&gt;""),TimeSpend[[#This Row],[Activity]],"")</f>
        <v>#VALUE!</v>
      </c>
      <c r="G4400" t="e">
        <f>IF(AND(TimeSpend[[#This Row],[Personnel number]]&lt;&gt;"",TimeSpend[[#This Row],[Date]]&lt;&gt;""),TimeSpend[[#This Row],[Activity description]],"")</f>
        <v>#VALUE!</v>
      </c>
      <c r="H4400" s="36" t="e">
        <f>IF(AND(TimeSpend[[#This Row],[Personnel number]]&lt;&gt;"",TimeSpend[[#This Row],[Date]]&lt;&gt;""),TimeSpend[[#This Row],[Start Time]],"")</f>
        <v>#VALUE!</v>
      </c>
      <c r="I4400" s="36" t="e">
        <f>IF(AND(TimeSpend[[#This Row],[Personnel number]]&lt;&gt;"",TimeSpend[[#This Row],[Date]]&lt;&gt;""),TimeSpend[[#This Row],[End Time]],"")</f>
        <v>#VALUE!</v>
      </c>
      <c r="J4400" t="e">
        <f>IF(AND(TimeSpend[[#This Row],[Personnel number]]&lt;&gt;"",TimeSpend[[#This Row],[Date]]&lt;&gt;""),TimeSpend[[#This Row],[Location]],"")</f>
        <v>#VALUE!</v>
      </c>
      <c r="K4400" t="e">
        <f>IF(AND(TimeSpend[[#This Row],[Personnel number]]&lt;&gt;"",TimeSpend[[#This Row],[Date]]&lt;&gt;""),TimeSpend[[#This Row],[Task]],"")</f>
        <v>#VALUE!</v>
      </c>
      <c r="L4400" t="e">
        <f>IF(AND(TimeSpend[[#This Row],[Personnel number]]&lt;&gt;"",TimeSpend[[#This Row],[Date]]&lt;&gt;""),Utilization!$J$2,"")</f>
        <v>#VALUE!</v>
      </c>
      <c r="M4400" t="e">
        <f>IF(AND(TimeSpend[[#This Row],[Personnel number]]&lt;&gt;"",TimeSpend[[#This Row],[Date]]&lt;&gt;""),TimeSpend[[#This Row],[Employee Name]],"")</f>
        <v>#VALUE!</v>
      </c>
      <c r="N4400" t="e">
        <f t="shared" si="136"/>
        <v>#VALUE!</v>
      </c>
      <c r="O4400" t="e">
        <f t="shared" si="137"/>
        <v>#VALUE!</v>
      </c>
      <c r="P4400" t="e">
        <f>IF(D4400&lt;&gt;"",VLOOKUP(D4400,Projects!B:C,2,0),"")</f>
        <v>#VALUE!</v>
      </c>
    </row>
    <row r="4401" spans="1:16" x14ac:dyDescent="0.25">
      <c r="A4401" t="e">
        <f>UPPER(IF(AND(TimeSpend[[#This Row],[Personnel number]]&lt;&gt;"",TimeSpend[[#This Row],[Date]]&lt;&gt;""),TimeSpend[[#This Row],[Personnel number]],""))</f>
        <v>#VALUE!</v>
      </c>
      <c r="B4401" s="85" t="e">
        <f>IF(AND(TimeSpend[[#This Row],[Personnel number]]&lt;&gt;"",TimeSpend[[#This Row],[Date]]&lt;&gt;""),TEXT(TimeSpend[[#This Row],[Date]],"[$-409]yyyyMMdd"),"")</f>
        <v>#VALUE!</v>
      </c>
      <c r="C4401" s="33" t="e">
        <f>IF(AND(TimeSpend[[#This Row],[Personnel number]]&lt;&gt;"",TimeSpend[[#This Row],[Date]]&lt;&gt;""),SUBSTITUTE(TimeSpend[[#This Row],[Hours]],",","."),"")</f>
        <v>#VALUE!</v>
      </c>
      <c r="D4401" t="e">
        <f>IF(AND(TimeSpend[[#This Row],[Personnel number]]&lt;&gt;"",TimeSpend[[#This Row],[Date]]&lt;&gt;""),TimeSpend[[#This Row],[Network]],"")</f>
        <v>#VALUE!</v>
      </c>
      <c r="E4401" t="e">
        <f>IF(AND(TimeSpend[[#This Row],[Personnel number]]&lt;&gt;"",TimeSpend[[#This Row],[Date]]&lt;&gt;""),TimeSpend[[#This Row],[Network Description]],"")</f>
        <v>#VALUE!</v>
      </c>
      <c r="F4401" t="e">
        <f>IF(AND(TimeSpend[[#This Row],[Personnel number]]&lt;&gt;"",TimeSpend[[#This Row],[Date]]&lt;&gt;""),TimeSpend[[#This Row],[Activity]],"")</f>
        <v>#VALUE!</v>
      </c>
      <c r="G4401" t="e">
        <f>IF(AND(TimeSpend[[#This Row],[Personnel number]]&lt;&gt;"",TimeSpend[[#This Row],[Date]]&lt;&gt;""),TimeSpend[[#This Row],[Activity description]],"")</f>
        <v>#VALUE!</v>
      </c>
      <c r="H4401" s="36" t="e">
        <f>IF(AND(TimeSpend[[#This Row],[Personnel number]]&lt;&gt;"",TimeSpend[[#This Row],[Date]]&lt;&gt;""),TimeSpend[[#This Row],[Start Time]],"")</f>
        <v>#VALUE!</v>
      </c>
      <c r="I4401" s="36" t="e">
        <f>IF(AND(TimeSpend[[#This Row],[Personnel number]]&lt;&gt;"",TimeSpend[[#This Row],[Date]]&lt;&gt;""),TimeSpend[[#This Row],[End Time]],"")</f>
        <v>#VALUE!</v>
      </c>
      <c r="J4401" t="e">
        <f>IF(AND(TimeSpend[[#This Row],[Personnel number]]&lt;&gt;"",TimeSpend[[#This Row],[Date]]&lt;&gt;""),TimeSpend[[#This Row],[Location]],"")</f>
        <v>#VALUE!</v>
      </c>
      <c r="K4401" t="e">
        <f>IF(AND(TimeSpend[[#This Row],[Personnel number]]&lt;&gt;"",TimeSpend[[#This Row],[Date]]&lt;&gt;""),TimeSpend[[#This Row],[Task]],"")</f>
        <v>#VALUE!</v>
      </c>
      <c r="L4401" t="e">
        <f>IF(AND(TimeSpend[[#This Row],[Personnel number]]&lt;&gt;"",TimeSpend[[#This Row],[Date]]&lt;&gt;""),Utilization!$J$2,"")</f>
        <v>#VALUE!</v>
      </c>
      <c r="M4401" t="e">
        <f>IF(AND(TimeSpend[[#This Row],[Personnel number]]&lt;&gt;"",TimeSpend[[#This Row],[Date]]&lt;&gt;""),TimeSpend[[#This Row],[Employee Name]],"")</f>
        <v>#VALUE!</v>
      </c>
      <c r="N4401" t="e">
        <f t="shared" si="136"/>
        <v>#VALUE!</v>
      </c>
      <c r="O4401" t="e">
        <f t="shared" si="137"/>
        <v>#VALUE!</v>
      </c>
      <c r="P4401" t="e">
        <f>IF(D4401&lt;&gt;"",VLOOKUP(D4401,Projects!B:C,2,0),"")</f>
        <v>#VALUE!</v>
      </c>
    </row>
    <row r="4402" spans="1:16" x14ac:dyDescent="0.25">
      <c r="A4402" t="e">
        <f>UPPER(IF(AND(TimeSpend[[#This Row],[Personnel number]]&lt;&gt;"",TimeSpend[[#This Row],[Date]]&lt;&gt;""),TimeSpend[[#This Row],[Personnel number]],""))</f>
        <v>#VALUE!</v>
      </c>
      <c r="B4402" s="85" t="e">
        <f>IF(AND(TimeSpend[[#This Row],[Personnel number]]&lt;&gt;"",TimeSpend[[#This Row],[Date]]&lt;&gt;""),TEXT(TimeSpend[[#This Row],[Date]],"[$-409]yyyyMMdd"),"")</f>
        <v>#VALUE!</v>
      </c>
      <c r="C4402" s="33" t="e">
        <f>IF(AND(TimeSpend[[#This Row],[Personnel number]]&lt;&gt;"",TimeSpend[[#This Row],[Date]]&lt;&gt;""),SUBSTITUTE(TimeSpend[[#This Row],[Hours]],",","."),"")</f>
        <v>#VALUE!</v>
      </c>
      <c r="D4402" t="e">
        <f>IF(AND(TimeSpend[[#This Row],[Personnel number]]&lt;&gt;"",TimeSpend[[#This Row],[Date]]&lt;&gt;""),TimeSpend[[#This Row],[Network]],"")</f>
        <v>#VALUE!</v>
      </c>
      <c r="E4402" t="e">
        <f>IF(AND(TimeSpend[[#This Row],[Personnel number]]&lt;&gt;"",TimeSpend[[#This Row],[Date]]&lt;&gt;""),TimeSpend[[#This Row],[Network Description]],"")</f>
        <v>#VALUE!</v>
      </c>
      <c r="F4402" t="e">
        <f>IF(AND(TimeSpend[[#This Row],[Personnel number]]&lt;&gt;"",TimeSpend[[#This Row],[Date]]&lt;&gt;""),TimeSpend[[#This Row],[Activity]],"")</f>
        <v>#VALUE!</v>
      </c>
      <c r="G4402" t="e">
        <f>IF(AND(TimeSpend[[#This Row],[Personnel number]]&lt;&gt;"",TimeSpend[[#This Row],[Date]]&lt;&gt;""),TimeSpend[[#This Row],[Activity description]],"")</f>
        <v>#VALUE!</v>
      </c>
      <c r="H4402" s="36" t="e">
        <f>IF(AND(TimeSpend[[#This Row],[Personnel number]]&lt;&gt;"",TimeSpend[[#This Row],[Date]]&lt;&gt;""),TimeSpend[[#This Row],[Start Time]],"")</f>
        <v>#VALUE!</v>
      </c>
      <c r="I4402" s="36" t="e">
        <f>IF(AND(TimeSpend[[#This Row],[Personnel number]]&lt;&gt;"",TimeSpend[[#This Row],[Date]]&lt;&gt;""),TimeSpend[[#This Row],[End Time]],"")</f>
        <v>#VALUE!</v>
      </c>
      <c r="J4402" t="e">
        <f>IF(AND(TimeSpend[[#This Row],[Personnel number]]&lt;&gt;"",TimeSpend[[#This Row],[Date]]&lt;&gt;""),TimeSpend[[#This Row],[Location]],"")</f>
        <v>#VALUE!</v>
      </c>
      <c r="K4402" t="e">
        <f>IF(AND(TimeSpend[[#This Row],[Personnel number]]&lt;&gt;"",TimeSpend[[#This Row],[Date]]&lt;&gt;""),TimeSpend[[#This Row],[Task]],"")</f>
        <v>#VALUE!</v>
      </c>
      <c r="L4402" t="e">
        <f>IF(AND(TimeSpend[[#This Row],[Personnel number]]&lt;&gt;"",TimeSpend[[#This Row],[Date]]&lt;&gt;""),Utilization!$J$2,"")</f>
        <v>#VALUE!</v>
      </c>
      <c r="M4402" t="e">
        <f>IF(AND(TimeSpend[[#This Row],[Personnel number]]&lt;&gt;"",TimeSpend[[#This Row],[Date]]&lt;&gt;""),TimeSpend[[#This Row],[Employee Name]],"")</f>
        <v>#VALUE!</v>
      </c>
      <c r="N4402" t="e">
        <f t="shared" si="136"/>
        <v>#VALUE!</v>
      </c>
      <c r="O4402" t="e">
        <f t="shared" si="137"/>
        <v>#VALUE!</v>
      </c>
      <c r="P4402" t="e">
        <f>IF(D4402&lt;&gt;"",VLOOKUP(D4402,Projects!B:C,2,0),"")</f>
        <v>#VALUE!</v>
      </c>
    </row>
    <row r="4403" spans="1:16" x14ac:dyDescent="0.25">
      <c r="A4403" t="e">
        <f>UPPER(IF(AND(TimeSpend[[#This Row],[Personnel number]]&lt;&gt;"",TimeSpend[[#This Row],[Date]]&lt;&gt;""),TimeSpend[[#This Row],[Personnel number]],""))</f>
        <v>#VALUE!</v>
      </c>
      <c r="B4403" s="85" t="e">
        <f>IF(AND(TimeSpend[[#This Row],[Personnel number]]&lt;&gt;"",TimeSpend[[#This Row],[Date]]&lt;&gt;""),TEXT(TimeSpend[[#This Row],[Date]],"[$-409]yyyyMMdd"),"")</f>
        <v>#VALUE!</v>
      </c>
      <c r="C4403" s="33" t="e">
        <f>IF(AND(TimeSpend[[#This Row],[Personnel number]]&lt;&gt;"",TimeSpend[[#This Row],[Date]]&lt;&gt;""),SUBSTITUTE(TimeSpend[[#This Row],[Hours]],",","."),"")</f>
        <v>#VALUE!</v>
      </c>
      <c r="D4403" t="e">
        <f>IF(AND(TimeSpend[[#This Row],[Personnel number]]&lt;&gt;"",TimeSpend[[#This Row],[Date]]&lt;&gt;""),TimeSpend[[#This Row],[Network]],"")</f>
        <v>#VALUE!</v>
      </c>
      <c r="E4403" t="e">
        <f>IF(AND(TimeSpend[[#This Row],[Personnel number]]&lt;&gt;"",TimeSpend[[#This Row],[Date]]&lt;&gt;""),TimeSpend[[#This Row],[Network Description]],"")</f>
        <v>#VALUE!</v>
      </c>
      <c r="F4403" t="e">
        <f>IF(AND(TimeSpend[[#This Row],[Personnel number]]&lt;&gt;"",TimeSpend[[#This Row],[Date]]&lt;&gt;""),TimeSpend[[#This Row],[Activity]],"")</f>
        <v>#VALUE!</v>
      </c>
      <c r="G4403" t="e">
        <f>IF(AND(TimeSpend[[#This Row],[Personnel number]]&lt;&gt;"",TimeSpend[[#This Row],[Date]]&lt;&gt;""),TimeSpend[[#This Row],[Activity description]],"")</f>
        <v>#VALUE!</v>
      </c>
      <c r="H4403" s="36" t="e">
        <f>IF(AND(TimeSpend[[#This Row],[Personnel number]]&lt;&gt;"",TimeSpend[[#This Row],[Date]]&lt;&gt;""),TimeSpend[[#This Row],[Start Time]],"")</f>
        <v>#VALUE!</v>
      </c>
      <c r="I4403" s="36" t="e">
        <f>IF(AND(TimeSpend[[#This Row],[Personnel number]]&lt;&gt;"",TimeSpend[[#This Row],[Date]]&lt;&gt;""),TimeSpend[[#This Row],[End Time]],"")</f>
        <v>#VALUE!</v>
      </c>
      <c r="J4403" t="e">
        <f>IF(AND(TimeSpend[[#This Row],[Personnel number]]&lt;&gt;"",TimeSpend[[#This Row],[Date]]&lt;&gt;""),TimeSpend[[#This Row],[Location]],"")</f>
        <v>#VALUE!</v>
      </c>
      <c r="K4403" t="e">
        <f>IF(AND(TimeSpend[[#This Row],[Personnel number]]&lt;&gt;"",TimeSpend[[#This Row],[Date]]&lt;&gt;""),TimeSpend[[#This Row],[Task]],"")</f>
        <v>#VALUE!</v>
      </c>
      <c r="L4403" t="e">
        <f>IF(AND(TimeSpend[[#This Row],[Personnel number]]&lt;&gt;"",TimeSpend[[#This Row],[Date]]&lt;&gt;""),Utilization!$J$2,"")</f>
        <v>#VALUE!</v>
      </c>
      <c r="M4403" t="e">
        <f>IF(AND(TimeSpend[[#This Row],[Personnel number]]&lt;&gt;"",TimeSpend[[#This Row],[Date]]&lt;&gt;""),TimeSpend[[#This Row],[Employee Name]],"")</f>
        <v>#VALUE!</v>
      </c>
      <c r="N4403" t="e">
        <f t="shared" si="136"/>
        <v>#VALUE!</v>
      </c>
      <c r="O4403" t="e">
        <f t="shared" si="137"/>
        <v>#VALUE!</v>
      </c>
      <c r="P4403" t="e">
        <f>IF(D4403&lt;&gt;"",VLOOKUP(D4403,Projects!B:C,2,0),"")</f>
        <v>#VALUE!</v>
      </c>
    </row>
    <row r="4404" spans="1:16" x14ac:dyDescent="0.25">
      <c r="A4404" t="e">
        <f>UPPER(IF(AND(TimeSpend[[#This Row],[Personnel number]]&lt;&gt;"",TimeSpend[[#This Row],[Date]]&lt;&gt;""),TimeSpend[[#This Row],[Personnel number]],""))</f>
        <v>#VALUE!</v>
      </c>
      <c r="B4404" s="85" t="e">
        <f>IF(AND(TimeSpend[[#This Row],[Personnel number]]&lt;&gt;"",TimeSpend[[#This Row],[Date]]&lt;&gt;""),TEXT(TimeSpend[[#This Row],[Date]],"[$-409]yyyyMMdd"),"")</f>
        <v>#VALUE!</v>
      </c>
      <c r="C4404" s="33" t="e">
        <f>IF(AND(TimeSpend[[#This Row],[Personnel number]]&lt;&gt;"",TimeSpend[[#This Row],[Date]]&lt;&gt;""),SUBSTITUTE(TimeSpend[[#This Row],[Hours]],",","."),"")</f>
        <v>#VALUE!</v>
      </c>
      <c r="D4404" t="e">
        <f>IF(AND(TimeSpend[[#This Row],[Personnel number]]&lt;&gt;"",TimeSpend[[#This Row],[Date]]&lt;&gt;""),TimeSpend[[#This Row],[Network]],"")</f>
        <v>#VALUE!</v>
      </c>
      <c r="E4404" t="e">
        <f>IF(AND(TimeSpend[[#This Row],[Personnel number]]&lt;&gt;"",TimeSpend[[#This Row],[Date]]&lt;&gt;""),TimeSpend[[#This Row],[Network Description]],"")</f>
        <v>#VALUE!</v>
      </c>
      <c r="F4404" t="e">
        <f>IF(AND(TimeSpend[[#This Row],[Personnel number]]&lt;&gt;"",TimeSpend[[#This Row],[Date]]&lt;&gt;""),TimeSpend[[#This Row],[Activity]],"")</f>
        <v>#VALUE!</v>
      </c>
      <c r="G4404" t="e">
        <f>IF(AND(TimeSpend[[#This Row],[Personnel number]]&lt;&gt;"",TimeSpend[[#This Row],[Date]]&lt;&gt;""),TimeSpend[[#This Row],[Activity description]],"")</f>
        <v>#VALUE!</v>
      </c>
      <c r="H4404" s="36" t="e">
        <f>IF(AND(TimeSpend[[#This Row],[Personnel number]]&lt;&gt;"",TimeSpend[[#This Row],[Date]]&lt;&gt;""),TimeSpend[[#This Row],[Start Time]],"")</f>
        <v>#VALUE!</v>
      </c>
      <c r="I4404" s="36" t="e">
        <f>IF(AND(TimeSpend[[#This Row],[Personnel number]]&lt;&gt;"",TimeSpend[[#This Row],[Date]]&lt;&gt;""),TimeSpend[[#This Row],[End Time]],"")</f>
        <v>#VALUE!</v>
      </c>
      <c r="J4404" t="e">
        <f>IF(AND(TimeSpend[[#This Row],[Personnel number]]&lt;&gt;"",TimeSpend[[#This Row],[Date]]&lt;&gt;""),TimeSpend[[#This Row],[Location]],"")</f>
        <v>#VALUE!</v>
      </c>
      <c r="K4404" t="e">
        <f>IF(AND(TimeSpend[[#This Row],[Personnel number]]&lt;&gt;"",TimeSpend[[#This Row],[Date]]&lt;&gt;""),TimeSpend[[#This Row],[Task]],"")</f>
        <v>#VALUE!</v>
      </c>
      <c r="L4404" t="e">
        <f>IF(AND(TimeSpend[[#This Row],[Personnel number]]&lt;&gt;"",TimeSpend[[#This Row],[Date]]&lt;&gt;""),Utilization!$J$2,"")</f>
        <v>#VALUE!</v>
      </c>
      <c r="M4404" t="e">
        <f>IF(AND(TimeSpend[[#This Row],[Personnel number]]&lt;&gt;"",TimeSpend[[#This Row],[Date]]&lt;&gt;""),TimeSpend[[#This Row],[Employee Name]],"")</f>
        <v>#VALUE!</v>
      </c>
      <c r="N4404" t="e">
        <f t="shared" si="136"/>
        <v>#VALUE!</v>
      </c>
      <c r="O4404" t="e">
        <f t="shared" si="137"/>
        <v>#VALUE!</v>
      </c>
      <c r="P4404" t="e">
        <f>IF(D4404&lt;&gt;"",VLOOKUP(D4404,Projects!B:C,2,0),"")</f>
        <v>#VALUE!</v>
      </c>
    </row>
    <row r="4405" spans="1:16" x14ac:dyDescent="0.25">
      <c r="A4405" t="e">
        <f>UPPER(IF(AND(TimeSpend[[#This Row],[Personnel number]]&lt;&gt;"",TimeSpend[[#This Row],[Date]]&lt;&gt;""),TimeSpend[[#This Row],[Personnel number]],""))</f>
        <v>#VALUE!</v>
      </c>
      <c r="B4405" s="85" t="e">
        <f>IF(AND(TimeSpend[[#This Row],[Personnel number]]&lt;&gt;"",TimeSpend[[#This Row],[Date]]&lt;&gt;""),TEXT(TimeSpend[[#This Row],[Date]],"[$-409]yyyyMMdd"),"")</f>
        <v>#VALUE!</v>
      </c>
      <c r="C4405" s="33" t="e">
        <f>IF(AND(TimeSpend[[#This Row],[Personnel number]]&lt;&gt;"",TimeSpend[[#This Row],[Date]]&lt;&gt;""),SUBSTITUTE(TimeSpend[[#This Row],[Hours]],",","."),"")</f>
        <v>#VALUE!</v>
      </c>
      <c r="D4405" t="e">
        <f>IF(AND(TimeSpend[[#This Row],[Personnel number]]&lt;&gt;"",TimeSpend[[#This Row],[Date]]&lt;&gt;""),TimeSpend[[#This Row],[Network]],"")</f>
        <v>#VALUE!</v>
      </c>
      <c r="E4405" t="e">
        <f>IF(AND(TimeSpend[[#This Row],[Personnel number]]&lt;&gt;"",TimeSpend[[#This Row],[Date]]&lt;&gt;""),TimeSpend[[#This Row],[Network Description]],"")</f>
        <v>#VALUE!</v>
      </c>
      <c r="F4405" t="e">
        <f>IF(AND(TimeSpend[[#This Row],[Personnel number]]&lt;&gt;"",TimeSpend[[#This Row],[Date]]&lt;&gt;""),TimeSpend[[#This Row],[Activity]],"")</f>
        <v>#VALUE!</v>
      </c>
      <c r="G4405" t="e">
        <f>IF(AND(TimeSpend[[#This Row],[Personnel number]]&lt;&gt;"",TimeSpend[[#This Row],[Date]]&lt;&gt;""),TimeSpend[[#This Row],[Activity description]],"")</f>
        <v>#VALUE!</v>
      </c>
      <c r="H4405" s="36" t="e">
        <f>IF(AND(TimeSpend[[#This Row],[Personnel number]]&lt;&gt;"",TimeSpend[[#This Row],[Date]]&lt;&gt;""),TimeSpend[[#This Row],[Start Time]],"")</f>
        <v>#VALUE!</v>
      </c>
      <c r="I4405" s="36" t="e">
        <f>IF(AND(TimeSpend[[#This Row],[Personnel number]]&lt;&gt;"",TimeSpend[[#This Row],[Date]]&lt;&gt;""),TimeSpend[[#This Row],[End Time]],"")</f>
        <v>#VALUE!</v>
      </c>
      <c r="J4405" t="e">
        <f>IF(AND(TimeSpend[[#This Row],[Personnel number]]&lt;&gt;"",TimeSpend[[#This Row],[Date]]&lt;&gt;""),TimeSpend[[#This Row],[Location]],"")</f>
        <v>#VALUE!</v>
      </c>
      <c r="K4405" t="e">
        <f>IF(AND(TimeSpend[[#This Row],[Personnel number]]&lt;&gt;"",TimeSpend[[#This Row],[Date]]&lt;&gt;""),TimeSpend[[#This Row],[Task]],"")</f>
        <v>#VALUE!</v>
      </c>
      <c r="L4405" t="e">
        <f>IF(AND(TimeSpend[[#This Row],[Personnel number]]&lt;&gt;"",TimeSpend[[#This Row],[Date]]&lt;&gt;""),Utilization!$J$2,"")</f>
        <v>#VALUE!</v>
      </c>
      <c r="M4405" t="e">
        <f>IF(AND(TimeSpend[[#This Row],[Personnel number]]&lt;&gt;"",TimeSpend[[#This Row],[Date]]&lt;&gt;""),TimeSpend[[#This Row],[Employee Name]],"")</f>
        <v>#VALUE!</v>
      </c>
      <c r="N4405" t="e">
        <f t="shared" si="136"/>
        <v>#VALUE!</v>
      </c>
      <c r="O4405" t="e">
        <f t="shared" si="137"/>
        <v>#VALUE!</v>
      </c>
      <c r="P4405" t="e">
        <f>IF(D4405&lt;&gt;"",VLOOKUP(D4405,Projects!B:C,2,0),"")</f>
        <v>#VALUE!</v>
      </c>
    </row>
    <row r="4406" spans="1:16" x14ac:dyDescent="0.25">
      <c r="A4406" t="e">
        <f>UPPER(IF(AND(TimeSpend[[#This Row],[Personnel number]]&lt;&gt;"",TimeSpend[[#This Row],[Date]]&lt;&gt;""),TimeSpend[[#This Row],[Personnel number]],""))</f>
        <v>#VALUE!</v>
      </c>
      <c r="B4406" s="85" t="e">
        <f>IF(AND(TimeSpend[[#This Row],[Personnel number]]&lt;&gt;"",TimeSpend[[#This Row],[Date]]&lt;&gt;""),TEXT(TimeSpend[[#This Row],[Date]],"[$-409]yyyyMMdd"),"")</f>
        <v>#VALUE!</v>
      </c>
      <c r="C4406" s="33" t="e">
        <f>IF(AND(TimeSpend[[#This Row],[Personnel number]]&lt;&gt;"",TimeSpend[[#This Row],[Date]]&lt;&gt;""),SUBSTITUTE(TimeSpend[[#This Row],[Hours]],",","."),"")</f>
        <v>#VALUE!</v>
      </c>
      <c r="D4406" t="e">
        <f>IF(AND(TimeSpend[[#This Row],[Personnel number]]&lt;&gt;"",TimeSpend[[#This Row],[Date]]&lt;&gt;""),TimeSpend[[#This Row],[Network]],"")</f>
        <v>#VALUE!</v>
      </c>
      <c r="E4406" t="e">
        <f>IF(AND(TimeSpend[[#This Row],[Personnel number]]&lt;&gt;"",TimeSpend[[#This Row],[Date]]&lt;&gt;""),TimeSpend[[#This Row],[Network Description]],"")</f>
        <v>#VALUE!</v>
      </c>
      <c r="F4406" t="e">
        <f>IF(AND(TimeSpend[[#This Row],[Personnel number]]&lt;&gt;"",TimeSpend[[#This Row],[Date]]&lt;&gt;""),TimeSpend[[#This Row],[Activity]],"")</f>
        <v>#VALUE!</v>
      </c>
      <c r="G4406" t="e">
        <f>IF(AND(TimeSpend[[#This Row],[Personnel number]]&lt;&gt;"",TimeSpend[[#This Row],[Date]]&lt;&gt;""),TimeSpend[[#This Row],[Activity description]],"")</f>
        <v>#VALUE!</v>
      </c>
      <c r="H4406" s="36" t="e">
        <f>IF(AND(TimeSpend[[#This Row],[Personnel number]]&lt;&gt;"",TimeSpend[[#This Row],[Date]]&lt;&gt;""),TimeSpend[[#This Row],[Start Time]],"")</f>
        <v>#VALUE!</v>
      </c>
      <c r="I4406" s="36" t="e">
        <f>IF(AND(TimeSpend[[#This Row],[Personnel number]]&lt;&gt;"",TimeSpend[[#This Row],[Date]]&lt;&gt;""),TimeSpend[[#This Row],[End Time]],"")</f>
        <v>#VALUE!</v>
      </c>
      <c r="J4406" t="e">
        <f>IF(AND(TimeSpend[[#This Row],[Personnel number]]&lt;&gt;"",TimeSpend[[#This Row],[Date]]&lt;&gt;""),TimeSpend[[#This Row],[Location]],"")</f>
        <v>#VALUE!</v>
      </c>
      <c r="K4406" t="e">
        <f>IF(AND(TimeSpend[[#This Row],[Personnel number]]&lt;&gt;"",TimeSpend[[#This Row],[Date]]&lt;&gt;""),TimeSpend[[#This Row],[Task]],"")</f>
        <v>#VALUE!</v>
      </c>
      <c r="L4406" t="e">
        <f>IF(AND(TimeSpend[[#This Row],[Personnel number]]&lt;&gt;"",TimeSpend[[#This Row],[Date]]&lt;&gt;""),Utilization!$J$2,"")</f>
        <v>#VALUE!</v>
      </c>
      <c r="M4406" t="e">
        <f>IF(AND(TimeSpend[[#This Row],[Personnel number]]&lt;&gt;"",TimeSpend[[#This Row],[Date]]&lt;&gt;""),TimeSpend[[#This Row],[Employee Name]],"")</f>
        <v>#VALUE!</v>
      </c>
      <c r="N4406" t="e">
        <f t="shared" si="136"/>
        <v>#VALUE!</v>
      </c>
      <c r="O4406" t="e">
        <f t="shared" si="137"/>
        <v>#VALUE!</v>
      </c>
      <c r="P4406" t="e">
        <f>IF(D4406&lt;&gt;"",VLOOKUP(D4406,Projects!B:C,2,0),"")</f>
        <v>#VALUE!</v>
      </c>
    </row>
    <row r="4407" spans="1:16" x14ac:dyDescent="0.25">
      <c r="A4407" t="e">
        <f>UPPER(IF(AND(TimeSpend[[#This Row],[Personnel number]]&lt;&gt;"",TimeSpend[[#This Row],[Date]]&lt;&gt;""),TimeSpend[[#This Row],[Personnel number]],""))</f>
        <v>#VALUE!</v>
      </c>
      <c r="B4407" s="85" t="e">
        <f>IF(AND(TimeSpend[[#This Row],[Personnel number]]&lt;&gt;"",TimeSpend[[#This Row],[Date]]&lt;&gt;""),TEXT(TimeSpend[[#This Row],[Date]],"[$-409]yyyyMMdd"),"")</f>
        <v>#VALUE!</v>
      </c>
      <c r="C4407" s="33" t="e">
        <f>IF(AND(TimeSpend[[#This Row],[Personnel number]]&lt;&gt;"",TimeSpend[[#This Row],[Date]]&lt;&gt;""),SUBSTITUTE(TimeSpend[[#This Row],[Hours]],",","."),"")</f>
        <v>#VALUE!</v>
      </c>
      <c r="D4407" t="e">
        <f>IF(AND(TimeSpend[[#This Row],[Personnel number]]&lt;&gt;"",TimeSpend[[#This Row],[Date]]&lt;&gt;""),TimeSpend[[#This Row],[Network]],"")</f>
        <v>#VALUE!</v>
      </c>
      <c r="E4407" t="e">
        <f>IF(AND(TimeSpend[[#This Row],[Personnel number]]&lt;&gt;"",TimeSpend[[#This Row],[Date]]&lt;&gt;""),TimeSpend[[#This Row],[Network Description]],"")</f>
        <v>#VALUE!</v>
      </c>
      <c r="F4407" t="e">
        <f>IF(AND(TimeSpend[[#This Row],[Personnel number]]&lt;&gt;"",TimeSpend[[#This Row],[Date]]&lt;&gt;""),TimeSpend[[#This Row],[Activity]],"")</f>
        <v>#VALUE!</v>
      </c>
      <c r="G4407" t="e">
        <f>IF(AND(TimeSpend[[#This Row],[Personnel number]]&lt;&gt;"",TimeSpend[[#This Row],[Date]]&lt;&gt;""),TimeSpend[[#This Row],[Activity description]],"")</f>
        <v>#VALUE!</v>
      </c>
      <c r="H4407" s="36" t="e">
        <f>IF(AND(TimeSpend[[#This Row],[Personnel number]]&lt;&gt;"",TimeSpend[[#This Row],[Date]]&lt;&gt;""),TimeSpend[[#This Row],[Start Time]],"")</f>
        <v>#VALUE!</v>
      </c>
      <c r="I4407" s="36" t="e">
        <f>IF(AND(TimeSpend[[#This Row],[Personnel number]]&lt;&gt;"",TimeSpend[[#This Row],[Date]]&lt;&gt;""),TimeSpend[[#This Row],[End Time]],"")</f>
        <v>#VALUE!</v>
      </c>
      <c r="J4407" t="e">
        <f>IF(AND(TimeSpend[[#This Row],[Personnel number]]&lt;&gt;"",TimeSpend[[#This Row],[Date]]&lt;&gt;""),TimeSpend[[#This Row],[Location]],"")</f>
        <v>#VALUE!</v>
      </c>
      <c r="K4407" t="e">
        <f>IF(AND(TimeSpend[[#This Row],[Personnel number]]&lt;&gt;"",TimeSpend[[#This Row],[Date]]&lt;&gt;""),TimeSpend[[#This Row],[Task]],"")</f>
        <v>#VALUE!</v>
      </c>
      <c r="L4407" t="e">
        <f>IF(AND(TimeSpend[[#This Row],[Personnel number]]&lt;&gt;"",TimeSpend[[#This Row],[Date]]&lt;&gt;""),Utilization!$J$2,"")</f>
        <v>#VALUE!</v>
      </c>
      <c r="M4407" t="e">
        <f>IF(AND(TimeSpend[[#This Row],[Personnel number]]&lt;&gt;"",TimeSpend[[#This Row],[Date]]&lt;&gt;""),TimeSpend[[#This Row],[Employee Name]],"")</f>
        <v>#VALUE!</v>
      </c>
      <c r="N4407" t="e">
        <f t="shared" si="136"/>
        <v>#VALUE!</v>
      </c>
      <c r="O4407" t="e">
        <f t="shared" si="137"/>
        <v>#VALUE!</v>
      </c>
      <c r="P4407" t="e">
        <f>IF(D4407&lt;&gt;"",VLOOKUP(D4407,Projects!B:C,2,0),"")</f>
        <v>#VALUE!</v>
      </c>
    </row>
    <row r="4408" spans="1:16" x14ac:dyDescent="0.25">
      <c r="A4408" t="e">
        <f>UPPER(IF(AND(TimeSpend[[#This Row],[Personnel number]]&lt;&gt;"",TimeSpend[[#This Row],[Date]]&lt;&gt;""),TimeSpend[[#This Row],[Personnel number]],""))</f>
        <v>#VALUE!</v>
      </c>
      <c r="B4408" s="85" t="e">
        <f>IF(AND(TimeSpend[[#This Row],[Personnel number]]&lt;&gt;"",TimeSpend[[#This Row],[Date]]&lt;&gt;""),TEXT(TimeSpend[[#This Row],[Date]],"[$-409]yyyyMMdd"),"")</f>
        <v>#VALUE!</v>
      </c>
      <c r="C4408" s="33" t="e">
        <f>IF(AND(TimeSpend[[#This Row],[Personnel number]]&lt;&gt;"",TimeSpend[[#This Row],[Date]]&lt;&gt;""),SUBSTITUTE(TimeSpend[[#This Row],[Hours]],",","."),"")</f>
        <v>#VALUE!</v>
      </c>
      <c r="D4408" t="e">
        <f>IF(AND(TimeSpend[[#This Row],[Personnel number]]&lt;&gt;"",TimeSpend[[#This Row],[Date]]&lt;&gt;""),TimeSpend[[#This Row],[Network]],"")</f>
        <v>#VALUE!</v>
      </c>
      <c r="E4408" t="e">
        <f>IF(AND(TimeSpend[[#This Row],[Personnel number]]&lt;&gt;"",TimeSpend[[#This Row],[Date]]&lt;&gt;""),TimeSpend[[#This Row],[Network Description]],"")</f>
        <v>#VALUE!</v>
      </c>
      <c r="F4408" t="e">
        <f>IF(AND(TimeSpend[[#This Row],[Personnel number]]&lt;&gt;"",TimeSpend[[#This Row],[Date]]&lt;&gt;""),TimeSpend[[#This Row],[Activity]],"")</f>
        <v>#VALUE!</v>
      </c>
      <c r="G4408" t="e">
        <f>IF(AND(TimeSpend[[#This Row],[Personnel number]]&lt;&gt;"",TimeSpend[[#This Row],[Date]]&lt;&gt;""),TimeSpend[[#This Row],[Activity description]],"")</f>
        <v>#VALUE!</v>
      </c>
      <c r="H4408" s="36" t="e">
        <f>IF(AND(TimeSpend[[#This Row],[Personnel number]]&lt;&gt;"",TimeSpend[[#This Row],[Date]]&lt;&gt;""),TimeSpend[[#This Row],[Start Time]],"")</f>
        <v>#VALUE!</v>
      </c>
      <c r="I4408" s="36" t="e">
        <f>IF(AND(TimeSpend[[#This Row],[Personnel number]]&lt;&gt;"",TimeSpend[[#This Row],[Date]]&lt;&gt;""),TimeSpend[[#This Row],[End Time]],"")</f>
        <v>#VALUE!</v>
      </c>
      <c r="J4408" t="e">
        <f>IF(AND(TimeSpend[[#This Row],[Personnel number]]&lt;&gt;"",TimeSpend[[#This Row],[Date]]&lt;&gt;""),TimeSpend[[#This Row],[Location]],"")</f>
        <v>#VALUE!</v>
      </c>
      <c r="K4408" t="e">
        <f>IF(AND(TimeSpend[[#This Row],[Personnel number]]&lt;&gt;"",TimeSpend[[#This Row],[Date]]&lt;&gt;""),TimeSpend[[#This Row],[Task]],"")</f>
        <v>#VALUE!</v>
      </c>
      <c r="L4408" t="e">
        <f>IF(AND(TimeSpend[[#This Row],[Personnel number]]&lt;&gt;"",TimeSpend[[#This Row],[Date]]&lt;&gt;""),Utilization!$J$2,"")</f>
        <v>#VALUE!</v>
      </c>
      <c r="M4408" t="e">
        <f>IF(AND(TimeSpend[[#This Row],[Personnel number]]&lt;&gt;"",TimeSpend[[#This Row],[Date]]&lt;&gt;""),TimeSpend[[#This Row],[Employee Name]],"")</f>
        <v>#VALUE!</v>
      </c>
      <c r="N4408" t="e">
        <f t="shared" si="136"/>
        <v>#VALUE!</v>
      </c>
      <c r="O4408" t="e">
        <f t="shared" si="137"/>
        <v>#VALUE!</v>
      </c>
      <c r="P4408" t="e">
        <f>IF(D4408&lt;&gt;"",VLOOKUP(D4408,Projects!B:C,2,0),"")</f>
        <v>#VALUE!</v>
      </c>
    </row>
    <row r="4409" spans="1:16" x14ac:dyDescent="0.25">
      <c r="A4409" t="e">
        <f>UPPER(IF(AND(TimeSpend[[#This Row],[Personnel number]]&lt;&gt;"",TimeSpend[[#This Row],[Date]]&lt;&gt;""),TimeSpend[[#This Row],[Personnel number]],""))</f>
        <v>#VALUE!</v>
      </c>
      <c r="B4409" s="85" t="e">
        <f>IF(AND(TimeSpend[[#This Row],[Personnel number]]&lt;&gt;"",TimeSpend[[#This Row],[Date]]&lt;&gt;""),TEXT(TimeSpend[[#This Row],[Date]],"[$-409]yyyyMMdd"),"")</f>
        <v>#VALUE!</v>
      </c>
      <c r="C4409" s="33" t="e">
        <f>IF(AND(TimeSpend[[#This Row],[Personnel number]]&lt;&gt;"",TimeSpend[[#This Row],[Date]]&lt;&gt;""),SUBSTITUTE(TimeSpend[[#This Row],[Hours]],",","."),"")</f>
        <v>#VALUE!</v>
      </c>
      <c r="D4409" t="e">
        <f>IF(AND(TimeSpend[[#This Row],[Personnel number]]&lt;&gt;"",TimeSpend[[#This Row],[Date]]&lt;&gt;""),TimeSpend[[#This Row],[Network]],"")</f>
        <v>#VALUE!</v>
      </c>
      <c r="E4409" t="e">
        <f>IF(AND(TimeSpend[[#This Row],[Personnel number]]&lt;&gt;"",TimeSpend[[#This Row],[Date]]&lt;&gt;""),TimeSpend[[#This Row],[Network Description]],"")</f>
        <v>#VALUE!</v>
      </c>
      <c r="F4409" t="e">
        <f>IF(AND(TimeSpend[[#This Row],[Personnel number]]&lt;&gt;"",TimeSpend[[#This Row],[Date]]&lt;&gt;""),TimeSpend[[#This Row],[Activity]],"")</f>
        <v>#VALUE!</v>
      </c>
      <c r="G4409" t="e">
        <f>IF(AND(TimeSpend[[#This Row],[Personnel number]]&lt;&gt;"",TimeSpend[[#This Row],[Date]]&lt;&gt;""),TimeSpend[[#This Row],[Activity description]],"")</f>
        <v>#VALUE!</v>
      </c>
      <c r="H4409" s="36" t="e">
        <f>IF(AND(TimeSpend[[#This Row],[Personnel number]]&lt;&gt;"",TimeSpend[[#This Row],[Date]]&lt;&gt;""),TimeSpend[[#This Row],[Start Time]],"")</f>
        <v>#VALUE!</v>
      </c>
      <c r="I4409" s="36" t="e">
        <f>IF(AND(TimeSpend[[#This Row],[Personnel number]]&lt;&gt;"",TimeSpend[[#This Row],[Date]]&lt;&gt;""),TimeSpend[[#This Row],[End Time]],"")</f>
        <v>#VALUE!</v>
      </c>
      <c r="J4409" t="e">
        <f>IF(AND(TimeSpend[[#This Row],[Personnel number]]&lt;&gt;"",TimeSpend[[#This Row],[Date]]&lt;&gt;""),TimeSpend[[#This Row],[Location]],"")</f>
        <v>#VALUE!</v>
      </c>
      <c r="K4409" t="e">
        <f>IF(AND(TimeSpend[[#This Row],[Personnel number]]&lt;&gt;"",TimeSpend[[#This Row],[Date]]&lt;&gt;""),TimeSpend[[#This Row],[Task]],"")</f>
        <v>#VALUE!</v>
      </c>
      <c r="L4409" t="e">
        <f>IF(AND(TimeSpend[[#This Row],[Personnel number]]&lt;&gt;"",TimeSpend[[#This Row],[Date]]&lt;&gt;""),Utilization!$J$2,"")</f>
        <v>#VALUE!</v>
      </c>
      <c r="M4409" t="e">
        <f>IF(AND(TimeSpend[[#This Row],[Personnel number]]&lt;&gt;"",TimeSpend[[#This Row],[Date]]&lt;&gt;""),TimeSpend[[#This Row],[Employee Name]],"")</f>
        <v>#VALUE!</v>
      </c>
      <c r="N4409" t="e">
        <f t="shared" ref="N4409:N4472" si="138">IF(A4409&lt;&gt;"",ROW(A4409)-1,"")</f>
        <v>#VALUE!</v>
      </c>
      <c r="O4409" t="e">
        <f t="shared" ref="O4409:O4472" si="139">IF(A4409&lt;&gt;"",L4409&amp;"-"&amp;N4409,"")</f>
        <v>#VALUE!</v>
      </c>
      <c r="P4409" t="e">
        <f>IF(D4409&lt;&gt;"",VLOOKUP(D4409,Projects!B:C,2,0),"")</f>
        <v>#VALUE!</v>
      </c>
    </row>
    <row r="4410" spans="1:16" x14ac:dyDescent="0.25">
      <c r="A4410" t="e">
        <f>UPPER(IF(AND(TimeSpend[[#This Row],[Personnel number]]&lt;&gt;"",TimeSpend[[#This Row],[Date]]&lt;&gt;""),TimeSpend[[#This Row],[Personnel number]],""))</f>
        <v>#VALUE!</v>
      </c>
      <c r="B4410" s="85" t="e">
        <f>IF(AND(TimeSpend[[#This Row],[Personnel number]]&lt;&gt;"",TimeSpend[[#This Row],[Date]]&lt;&gt;""),TEXT(TimeSpend[[#This Row],[Date]],"[$-409]yyyyMMdd"),"")</f>
        <v>#VALUE!</v>
      </c>
      <c r="C4410" s="33" t="e">
        <f>IF(AND(TimeSpend[[#This Row],[Personnel number]]&lt;&gt;"",TimeSpend[[#This Row],[Date]]&lt;&gt;""),SUBSTITUTE(TimeSpend[[#This Row],[Hours]],",","."),"")</f>
        <v>#VALUE!</v>
      </c>
      <c r="D4410" t="e">
        <f>IF(AND(TimeSpend[[#This Row],[Personnel number]]&lt;&gt;"",TimeSpend[[#This Row],[Date]]&lt;&gt;""),TimeSpend[[#This Row],[Network]],"")</f>
        <v>#VALUE!</v>
      </c>
      <c r="E4410" t="e">
        <f>IF(AND(TimeSpend[[#This Row],[Personnel number]]&lt;&gt;"",TimeSpend[[#This Row],[Date]]&lt;&gt;""),TimeSpend[[#This Row],[Network Description]],"")</f>
        <v>#VALUE!</v>
      </c>
      <c r="F4410" t="e">
        <f>IF(AND(TimeSpend[[#This Row],[Personnel number]]&lt;&gt;"",TimeSpend[[#This Row],[Date]]&lt;&gt;""),TimeSpend[[#This Row],[Activity]],"")</f>
        <v>#VALUE!</v>
      </c>
      <c r="G4410" t="e">
        <f>IF(AND(TimeSpend[[#This Row],[Personnel number]]&lt;&gt;"",TimeSpend[[#This Row],[Date]]&lt;&gt;""),TimeSpend[[#This Row],[Activity description]],"")</f>
        <v>#VALUE!</v>
      </c>
      <c r="H4410" s="36" t="e">
        <f>IF(AND(TimeSpend[[#This Row],[Personnel number]]&lt;&gt;"",TimeSpend[[#This Row],[Date]]&lt;&gt;""),TimeSpend[[#This Row],[Start Time]],"")</f>
        <v>#VALUE!</v>
      </c>
      <c r="I4410" s="36" t="e">
        <f>IF(AND(TimeSpend[[#This Row],[Personnel number]]&lt;&gt;"",TimeSpend[[#This Row],[Date]]&lt;&gt;""),TimeSpend[[#This Row],[End Time]],"")</f>
        <v>#VALUE!</v>
      </c>
      <c r="J4410" t="e">
        <f>IF(AND(TimeSpend[[#This Row],[Personnel number]]&lt;&gt;"",TimeSpend[[#This Row],[Date]]&lt;&gt;""),TimeSpend[[#This Row],[Location]],"")</f>
        <v>#VALUE!</v>
      </c>
      <c r="K4410" t="e">
        <f>IF(AND(TimeSpend[[#This Row],[Personnel number]]&lt;&gt;"",TimeSpend[[#This Row],[Date]]&lt;&gt;""),TimeSpend[[#This Row],[Task]],"")</f>
        <v>#VALUE!</v>
      </c>
      <c r="L4410" t="e">
        <f>IF(AND(TimeSpend[[#This Row],[Personnel number]]&lt;&gt;"",TimeSpend[[#This Row],[Date]]&lt;&gt;""),Utilization!$J$2,"")</f>
        <v>#VALUE!</v>
      </c>
      <c r="M4410" t="e">
        <f>IF(AND(TimeSpend[[#This Row],[Personnel number]]&lt;&gt;"",TimeSpend[[#This Row],[Date]]&lt;&gt;""),TimeSpend[[#This Row],[Employee Name]],"")</f>
        <v>#VALUE!</v>
      </c>
      <c r="N4410" t="e">
        <f t="shared" si="138"/>
        <v>#VALUE!</v>
      </c>
      <c r="O4410" t="e">
        <f t="shared" si="139"/>
        <v>#VALUE!</v>
      </c>
      <c r="P4410" t="e">
        <f>IF(D4410&lt;&gt;"",VLOOKUP(D4410,Projects!B:C,2,0),"")</f>
        <v>#VALUE!</v>
      </c>
    </row>
    <row r="4411" spans="1:16" x14ac:dyDescent="0.25">
      <c r="A4411" t="e">
        <f>UPPER(IF(AND(TimeSpend[[#This Row],[Personnel number]]&lt;&gt;"",TimeSpend[[#This Row],[Date]]&lt;&gt;""),TimeSpend[[#This Row],[Personnel number]],""))</f>
        <v>#VALUE!</v>
      </c>
      <c r="B4411" s="85" t="e">
        <f>IF(AND(TimeSpend[[#This Row],[Personnel number]]&lt;&gt;"",TimeSpend[[#This Row],[Date]]&lt;&gt;""),TEXT(TimeSpend[[#This Row],[Date]],"[$-409]yyyyMMdd"),"")</f>
        <v>#VALUE!</v>
      </c>
      <c r="C4411" s="33" t="e">
        <f>IF(AND(TimeSpend[[#This Row],[Personnel number]]&lt;&gt;"",TimeSpend[[#This Row],[Date]]&lt;&gt;""),SUBSTITUTE(TimeSpend[[#This Row],[Hours]],",","."),"")</f>
        <v>#VALUE!</v>
      </c>
      <c r="D4411" t="e">
        <f>IF(AND(TimeSpend[[#This Row],[Personnel number]]&lt;&gt;"",TimeSpend[[#This Row],[Date]]&lt;&gt;""),TimeSpend[[#This Row],[Network]],"")</f>
        <v>#VALUE!</v>
      </c>
      <c r="E4411" t="e">
        <f>IF(AND(TimeSpend[[#This Row],[Personnel number]]&lt;&gt;"",TimeSpend[[#This Row],[Date]]&lt;&gt;""),TimeSpend[[#This Row],[Network Description]],"")</f>
        <v>#VALUE!</v>
      </c>
      <c r="F4411" t="e">
        <f>IF(AND(TimeSpend[[#This Row],[Personnel number]]&lt;&gt;"",TimeSpend[[#This Row],[Date]]&lt;&gt;""),TimeSpend[[#This Row],[Activity]],"")</f>
        <v>#VALUE!</v>
      </c>
      <c r="G4411" t="e">
        <f>IF(AND(TimeSpend[[#This Row],[Personnel number]]&lt;&gt;"",TimeSpend[[#This Row],[Date]]&lt;&gt;""),TimeSpend[[#This Row],[Activity description]],"")</f>
        <v>#VALUE!</v>
      </c>
      <c r="H4411" s="36" t="e">
        <f>IF(AND(TimeSpend[[#This Row],[Personnel number]]&lt;&gt;"",TimeSpend[[#This Row],[Date]]&lt;&gt;""),TimeSpend[[#This Row],[Start Time]],"")</f>
        <v>#VALUE!</v>
      </c>
      <c r="I4411" s="36" t="e">
        <f>IF(AND(TimeSpend[[#This Row],[Personnel number]]&lt;&gt;"",TimeSpend[[#This Row],[Date]]&lt;&gt;""),TimeSpend[[#This Row],[End Time]],"")</f>
        <v>#VALUE!</v>
      </c>
      <c r="J4411" t="e">
        <f>IF(AND(TimeSpend[[#This Row],[Personnel number]]&lt;&gt;"",TimeSpend[[#This Row],[Date]]&lt;&gt;""),TimeSpend[[#This Row],[Location]],"")</f>
        <v>#VALUE!</v>
      </c>
      <c r="K4411" t="e">
        <f>IF(AND(TimeSpend[[#This Row],[Personnel number]]&lt;&gt;"",TimeSpend[[#This Row],[Date]]&lt;&gt;""),TimeSpend[[#This Row],[Task]],"")</f>
        <v>#VALUE!</v>
      </c>
      <c r="L4411" t="e">
        <f>IF(AND(TimeSpend[[#This Row],[Personnel number]]&lt;&gt;"",TimeSpend[[#This Row],[Date]]&lt;&gt;""),Utilization!$J$2,"")</f>
        <v>#VALUE!</v>
      </c>
      <c r="M4411" t="e">
        <f>IF(AND(TimeSpend[[#This Row],[Personnel number]]&lt;&gt;"",TimeSpend[[#This Row],[Date]]&lt;&gt;""),TimeSpend[[#This Row],[Employee Name]],"")</f>
        <v>#VALUE!</v>
      </c>
      <c r="N4411" t="e">
        <f t="shared" si="138"/>
        <v>#VALUE!</v>
      </c>
      <c r="O4411" t="e">
        <f t="shared" si="139"/>
        <v>#VALUE!</v>
      </c>
      <c r="P4411" t="e">
        <f>IF(D4411&lt;&gt;"",VLOOKUP(D4411,Projects!B:C,2,0),"")</f>
        <v>#VALUE!</v>
      </c>
    </row>
    <row r="4412" spans="1:16" x14ac:dyDescent="0.25">
      <c r="A4412" t="e">
        <f>UPPER(IF(AND(TimeSpend[[#This Row],[Personnel number]]&lt;&gt;"",TimeSpend[[#This Row],[Date]]&lt;&gt;""),TimeSpend[[#This Row],[Personnel number]],""))</f>
        <v>#VALUE!</v>
      </c>
      <c r="B4412" s="85" t="e">
        <f>IF(AND(TimeSpend[[#This Row],[Personnel number]]&lt;&gt;"",TimeSpend[[#This Row],[Date]]&lt;&gt;""),TEXT(TimeSpend[[#This Row],[Date]],"[$-409]yyyyMMdd"),"")</f>
        <v>#VALUE!</v>
      </c>
      <c r="C4412" s="33" t="e">
        <f>IF(AND(TimeSpend[[#This Row],[Personnel number]]&lt;&gt;"",TimeSpend[[#This Row],[Date]]&lt;&gt;""),SUBSTITUTE(TimeSpend[[#This Row],[Hours]],",","."),"")</f>
        <v>#VALUE!</v>
      </c>
      <c r="D4412" t="e">
        <f>IF(AND(TimeSpend[[#This Row],[Personnel number]]&lt;&gt;"",TimeSpend[[#This Row],[Date]]&lt;&gt;""),TimeSpend[[#This Row],[Network]],"")</f>
        <v>#VALUE!</v>
      </c>
      <c r="E4412" t="e">
        <f>IF(AND(TimeSpend[[#This Row],[Personnel number]]&lt;&gt;"",TimeSpend[[#This Row],[Date]]&lt;&gt;""),TimeSpend[[#This Row],[Network Description]],"")</f>
        <v>#VALUE!</v>
      </c>
      <c r="F4412" t="e">
        <f>IF(AND(TimeSpend[[#This Row],[Personnel number]]&lt;&gt;"",TimeSpend[[#This Row],[Date]]&lt;&gt;""),TimeSpend[[#This Row],[Activity]],"")</f>
        <v>#VALUE!</v>
      </c>
      <c r="G4412" t="e">
        <f>IF(AND(TimeSpend[[#This Row],[Personnel number]]&lt;&gt;"",TimeSpend[[#This Row],[Date]]&lt;&gt;""),TimeSpend[[#This Row],[Activity description]],"")</f>
        <v>#VALUE!</v>
      </c>
      <c r="H4412" s="36" t="e">
        <f>IF(AND(TimeSpend[[#This Row],[Personnel number]]&lt;&gt;"",TimeSpend[[#This Row],[Date]]&lt;&gt;""),TimeSpend[[#This Row],[Start Time]],"")</f>
        <v>#VALUE!</v>
      </c>
      <c r="I4412" s="36" t="e">
        <f>IF(AND(TimeSpend[[#This Row],[Personnel number]]&lt;&gt;"",TimeSpend[[#This Row],[Date]]&lt;&gt;""),TimeSpend[[#This Row],[End Time]],"")</f>
        <v>#VALUE!</v>
      </c>
      <c r="J4412" t="e">
        <f>IF(AND(TimeSpend[[#This Row],[Personnel number]]&lt;&gt;"",TimeSpend[[#This Row],[Date]]&lt;&gt;""),TimeSpend[[#This Row],[Location]],"")</f>
        <v>#VALUE!</v>
      </c>
      <c r="K4412" t="e">
        <f>IF(AND(TimeSpend[[#This Row],[Personnel number]]&lt;&gt;"",TimeSpend[[#This Row],[Date]]&lt;&gt;""),TimeSpend[[#This Row],[Task]],"")</f>
        <v>#VALUE!</v>
      </c>
      <c r="L4412" t="e">
        <f>IF(AND(TimeSpend[[#This Row],[Personnel number]]&lt;&gt;"",TimeSpend[[#This Row],[Date]]&lt;&gt;""),Utilization!$J$2,"")</f>
        <v>#VALUE!</v>
      </c>
      <c r="M4412" t="e">
        <f>IF(AND(TimeSpend[[#This Row],[Personnel number]]&lt;&gt;"",TimeSpend[[#This Row],[Date]]&lt;&gt;""),TimeSpend[[#This Row],[Employee Name]],"")</f>
        <v>#VALUE!</v>
      </c>
      <c r="N4412" t="e">
        <f t="shared" si="138"/>
        <v>#VALUE!</v>
      </c>
      <c r="O4412" t="e">
        <f t="shared" si="139"/>
        <v>#VALUE!</v>
      </c>
      <c r="P4412" t="e">
        <f>IF(D4412&lt;&gt;"",VLOOKUP(D4412,Projects!B:C,2,0),"")</f>
        <v>#VALUE!</v>
      </c>
    </row>
    <row r="4413" spans="1:16" x14ac:dyDescent="0.25">
      <c r="A4413" t="e">
        <f>UPPER(IF(AND(TimeSpend[[#This Row],[Personnel number]]&lt;&gt;"",TimeSpend[[#This Row],[Date]]&lt;&gt;""),TimeSpend[[#This Row],[Personnel number]],""))</f>
        <v>#VALUE!</v>
      </c>
      <c r="B4413" s="85" t="e">
        <f>IF(AND(TimeSpend[[#This Row],[Personnel number]]&lt;&gt;"",TimeSpend[[#This Row],[Date]]&lt;&gt;""),TEXT(TimeSpend[[#This Row],[Date]],"[$-409]yyyyMMdd"),"")</f>
        <v>#VALUE!</v>
      </c>
      <c r="C4413" s="33" t="e">
        <f>IF(AND(TimeSpend[[#This Row],[Personnel number]]&lt;&gt;"",TimeSpend[[#This Row],[Date]]&lt;&gt;""),SUBSTITUTE(TimeSpend[[#This Row],[Hours]],",","."),"")</f>
        <v>#VALUE!</v>
      </c>
      <c r="D4413" t="e">
        <f>IF(AND(TimeSpend[[#This Row],[Personnel number]]&lt;&gt;"",TimeSpend[[#This Row],[Date]]&lt;&gt;""),TimeSpend[[#This Row],[Network]],"")</f>
        <v>#VALUE!</v>
      </c>
      <c r="E4413" t="e">
        <f>IF(AND(TimeSpend[[#This Row],[Personnel number]]&lt;&gt;"",TimeSpend[[#This Row],[Date]]&lt;&gt;""),TimeSpend[[#This Row],[Network Description]],"")</f>
        <v>#VALUE!</v>
      </c>
      <c r="F4413" t="e">
        <f>IF(AND(TimeSpend[[#This Row],[Personnel number]]&lt;&gt;"",TimeSpend[[#This Row],[Date]]&lt;&gt;""),TimeSpend[[#This Row],[Activity]],"")</f>
        <v>#VALUE!</v>
      </c>
      <c r="G4413" t="e">
        <f>IF(AND(TimeSpend[[#This Row],[Personnel number]]&lt;&gt;"",TimeSpend[[#This Row],[Date]]&lt;&gt;""),TimeSpend[[#This Row],[Activity description]],"")</f>
        <v>#VALUE!</v>
      </c>
      <c r="H4413" s="36" t="e">
        <f>IF(AND(TimeSpend[[#This Row],[Personnel number]]&lt;&gt;"",TimeSpend[[#This Row],[Date]]&lt;&gt;""),TimeSpend[[#This Row],[Start Time]],"")</f>
        <v>#VALUE!</v>
      </c>
      <c r="I4413" s="36" t="e">
        <f>IF(AND(TimeSpend[[#This Row],[Personnel number]]&lt;&gt;"",TimeSpend[[#This Row],[Date]]&lt;&gt;""),TimeSpend[[#This Row],[End Time]],"")</f>
        <v>#VALUE!</v>
      </c>
      <c r="J4413" t="e">
        <f>IF(AND(TimeSpend[[#This Row],[Personnel number]]&lt;&gt;"",TimeSpend[[#This Row],[Date]]&lt;&gt;""),TimeSpend[[#This Row],[Location]],"")</f>
        <v>#VALUE!</v>
      </c>
      <c r="K4413" t="e">
        <f>IF(AND(TimeSpend[[#This Row],[Personnel number]]&lt;&gt;"",TimeSpend[[#This Row],[Date]]&lt;&gt;""),TimeSpend[[#This Row],[Task]],"")</f>
        <v>#VALUE!</v>
      </c>
      <c r="L4413" t="e">
        <f>IF(AND(TimeSpend[[#This Row],[Personnel number]]&lt;&gt;"",TimeSpend[[#This Row],[Date]]&lt;&gt;""),Utilization!$J$2,"")</f>
        <v>#VALUE!</v>
      </c>
      <c r="M4413" t="e">
        <f>IF(AND(TimeSpend[[#This Row],[Personnel number]]&lt;&gt;"",TimeSpend[[#This Row],[Date]]&lt;&gt;""),TimeSpend[[#This Row],[Employee Name]],"")</f>
        <v>#VALUE!</v>
      </c>
      <c r="N4413" t="e">
        <f t="shared" si="138"/>
        <v>#VALUE!</v>
      </c>
      <c r="O4413" t="e">
        <f t="shared" si="139"/>
        <v>#VALUE!</v>
      </c>
      <c r="P4413" t="e">
        <f>IF(D4413&lt;&gt;"",VLOOKUP(D4413,Projects!B:C,2,0),"")</f>
        <v>#VALUE!</v>
      </c>
    </row>
    <row r="4414" spans="1:16" x14ac:dyDescent="0.25">
      <c r="A4414" t="e">
        <f>UPPER(IF(AND(TimeSpend[[#This Row],[Personnel number]]&lt;&gt;"",TimeSpend[[#This Row],[Date]]&lt;&gt;""),TimeSpend[[#This Row],[Personnel number]],""))</f>
        <v>#VALUE!</v>
      </c>
      <c r="B4414" s="85" t="e">
        <f>IF(AND(TimeSpend[[#This Row],[Personnel number]]&lt;&gt;"",TimeSpend[[#This Row],[Date]]&lt;&gt;""),TEXT(TimeSpend[[#This Row],[Date]],"[$-409]yyyyMMdd"),"")</f>
        <v>#VALUE!</v>
      </c>
      <c r="C4414" s="33" t="e">
        <f>IF(AND(TimeSpend[[#This Row],[Personnel number]]&lt;&gt;"",TimeSpend[[#This Row],[Date]]&lt;&gt;""),SUBSTITUTE(TimeSpend[[#This Row],[Hours]],",","."),"")</f>
        <v>#VALUE!</v>
      </c>
      <c r="D4414" t="e">
        <f>IF(AND(TimeSpend[[#This Row],[Personnel number]]&lt;&gt;"",TimeSpend[[#This Row],[Date]]&lt;&gt;""),TimeSpend[[#This Row],[Network]],"")</f>
        <v>#VALUE!</v>
      </c>
      <c r="E4414" t="e">
        <f>IF(AND(TimeSpend[[#This Row],[Personnel number]]&lt;&gt;"",TimeSpend[[#This Row],[Date]]&lt;&gt;""),TimeSpend[[#This Row],[Network Description]],"")</f>
        <v>#VALUE!</v>
      </c>
      <c r="F4414" t="e">
        <f>IF(AND(TimeSpend[[#This Row],[Personnel number]]&lt;&gt;"",TimeSpend[[#This Row],[Date]]&lt;&gt;""),TimeSpend[[#This Row],[Activity]],"")</f>
        <v>#VALUE!</v>
      </c>
      <c r="G4414" t="e">
        <f>IF(AND(TimeSpend[[#This Row],[Personnel number]]&lt;&gt;"",TimeSpend[[#This Row],[Date]]&lt;&gt;""),TimeSpend[[#This Row],[Activity description]],"")</f>
        <v>#VALUE!</v>
      </c>
      <c r="H4414" s="36" t="e">
        <f>IF(AND(TimeSpend[[#This Row],[Personnel number]]&lt;&gt;"",TimeSpend[[#This Row],[Date]]&lt;&gt;""),TimeSpend[[#This Row],[Start Time]],"")</f>
        <v>#VALUE!</v>
      </c>
      <c r="I4414" s="36" t="e">
        <f>IF(AND(TimeSpend[[#This Row],[Personnel number]]&lt;&gt;"",TimeSpend[[#This Row],[Date]]&lt;&gt;""),TimeSpend[[#This Row],[End Time]],"")</f>
        <v>#VALUE!</v>
      </c>
      <c r="J4414" t="e">
        <f>IF(AND(TimeSpend[[#This Row],[Personnel number]]&lt;&gt;"",TimeSpend[[#This Row],[Date]]&lt;&gt;""),TimeSpend[[#This Row],[Location]],"")</f>
        <v>#VALUE!</v>
      </c>
      <c r="K4414" t="e">
        <f>IF(AND(TimeSpend[[#This Row],[Personnel number]]&lt;&gt;"",TimeSpend[[#This Row],[Date]]&lt;&gt;""),TimeSpend[[#This Row],[Task]],"")</f>
        <v>#VALUE!</v>
      </c>
      <c r="L4414" t="e">
        <f>IF(AND(TimeSpend[[#This Row],[Personnel number]]&lt;&gt;"",TimeSpend[[#This Row],[Date]]&lt;&gt;""),Utilization!$J$2,"")</f>
        <v>#VALUE!</v>
      </c>
      <c r="M4414" t="e">
        <f>IF(AND(TimeSpend[[#This Row],[Personnel number]]&lt;&gt;"",TimeSpend[[#This Row],[Date]]&lt;&gt;""),TimeSpend[[#This Row],[Employee Name]],"")</f>
        <v>#VALUE!</v>
      </c>
      <c r="N4414" t="e">
        <f t="shared" si="138"/>
        <v>#VALUE!</v>
      </c>
      <c r="O4414" t="e">
        <f t="shared" si="139"/>
        <v>#VALUE!</v>
      </c>
      <c r="P4414" t="e">
        <f>IF(D4414&lt;&gt;"",VLOOKUP(D4414,Projects!B:C,2,0),"")</f>
        <v>#VALUE!</v>
      </c>
    </row>
    <row r="4415" spans="1:16" x14ac:dyDescent="0.25">
      <c r="A4415" t="e">
        <f>UPPER(IF(AND(TimeSpend[[#This Row],[Personnel number]]&lt;&gt;"",TimeSpend[[#This Row],[Date]]&lt;&gt;""),TimeSpend[[#This Row],[Personnel number]],""))</f>
        <v>#VALUE!</v>
      </c>
      <c r="B4415" s="85" t="e">
        <f>IF(AND(TimeSpend[[#This Row],[Personnel number]]&lt;&gt;"",TimeSpend[[#This Row],[Date]]&lt;&gt;""),TEXT(TimeSpend[[#This Row],[Date]],"[$-409]yyyyMMdd"),"")</f>
        <v>#VALUE!</v>
      </c>
      <c r="C4415" s="33" t="e">
        <f>IF(AND(TimeSpend[[#This Row],[Personnel number]]&lt;&gt;"",TimeSpend[[#This Row],[Date]]&lt;&gt;""),SUBSTITUTE(TimeSpend[[#This Row],[Hours]],",","."),"")</f>
        <v>#VALUE!</v>
      </c>
      <c r="D4415" t="e">
        <f>IF(AND(TimeSpend[[#This Row],[Personnel number]]&lt;&gt;"",TimeSpend[[#This Row],[Date]]&lt;&gt;""),TimeSpend[[#This Row],[Network]],"")</f>
        <v>#VALUE!</v>
      </c>
      <c r="E4415" t="e">
        <f>IF(AND(TimeSpend[[#This Row],[Personnel number]]&lt;&gt;"",TimeSpend[[#This Row],[Date]]&lt;&gt;""),TimeSpend[[#This Row],[Network Description]],"")</f>
        <v>#VALUE!</v>
      </c>
      <c r="F4415" t="e">
        <f>IF(AND(TimeSpend[[#This Row],[Personnel number]]&lt;&gt;"",TimeSpend[[#This Row],[Date]]&lt;&gt;""),TimeSpend[[#This Row],[Activity]],"")</f>
        <v>#VALUE!</v>
      </c>
      <c r="G4415" t="e">
        <f>IF(AND(TimeSpend[[#This Row],[Personnel number]]&lt;&gt;"",TimeSpend[[#This Row],[Date]]&lt;&gt;""),TimeSpend[[#This Row],[Activity description]],"")</f>
        <v>#VALUE!</v>
      </c>
      <c r="H4415" s="36" t="e">
        <f>IF(AND(TimeSpend[[#This Row],[Personnel number]]&lt;&gt;"",TimeSpend[[#This Row],[Date]]&lt;&gt;""),TimeSpend[[#This Row],[Start Time]],"")</f>
        <v>#VALUE!</v>
      </c>
      <c r="I4415" s="36" t="e">
        <f>IF(AND(TimeSpend[[#This Row],[Personnel number]]&lt;&gt;"",TimeSpend[[#This Row],[Date]]&lt;&gt;""),TimeSpend[[#This Row],[End Time]],"")</f>
        <v>#VALUE!</v>
      </c>
      <c r="J4415" t="e">
        <f>IF(AND(TimeSpend[[#This Row],[Personnel number]]&lt;&gt;"",TimeSpend[[#This Row],[Date]]&lt;&gt;""),TimeSpend[[#This Row],[Location]],"")</f>
        <v>#VALUE!</v>
      </c>
      <c r="K4415" t="e">
        <f>IF(AND(TimeSpend[[#This Row],[Personnel number]]&lt;&gt;"",TimeSpend[[#This Row],[Date]]&lt;&gt;""),TimeSpend[[#This Row],[Task]],"")</f>
        <v>#VALUE!</v>
      </c>
      <c r="L4415" t="e">
        <f>IF(AND(TimeSpend[[#This Row],[Personnel number]]&lt;&gt;"",TimeSpend[[#This Row],[Date]]&lt;&gt;""),Utilization!$J$2,"")</f>
        <v>#VALUE!</v>
      </c>
      <c r="M4415" t="e">
        <f>IF(AND(TimeSpend[[#This Row],[Personnel number]]&lt;&gt;"",TimeSpend[[#This Row],[Date]]&lt;&gt;""),TimeSpend[[#This Row],[Employee Name]],"")</f>
        <v>#VALUE!</v>
      </c>
      <c r="N4415" t="e">
        <f t="shared" si="138"/>
        <v>#VALUE!</v>
      </c>
      <c r="O4415" t="e">
        <f t="shared" si="139"/>
        <v>#VALUE!</v>
      </c>
      <c r="P4415" t="e">
        <f>IF(D4415&lt;&gt;"",VLOOKUP(D4415,Projects!B:C,2,0),"")</f>
        <v>#VALUE!</v>
      </c>
    </row>
    <row r="4416" spans="1:16" x14ac:dyDescent="0.25">
      <c r="A4416" t="e">
        <f>UPPER(IF(AND(TimeSpend[[#This Row],[Personnel number]]&lt;&gt;"",TimeSpend[[#This Row],[Date]]&lt;&gt;""),TimeSpend[[#This Row],[Personnel number]],""))</f>
        <v>#VALUE!</v>
      </c>
      <c r="B4416" s="85" t="e">
        <f>IF(AND(TimeSpend[[#This Row],[Personnel number]]&lt;&gt;"",TimeSpend[[#This Row],[Date]]&lt;&gt;""),TEXT(TimeSpend[[#This Row],[Date]],"[$-409]yyyyMMdd"),"")</f>
        <v>#VALUE!</v>
      </c>
      <c r="C4416" s="33" t="e">
        <f>IF(AND(TimeSpend[[#This Row],[Personnel number]]&lt;&gt;"",TimeSpend[[#This Row],[Date]]&lt;&gt;""),SUBSTITUTE(TimeSpend[[#This Row],[Hours]],",","."),"")</f>
        <v>#VALUE!</v>
      </c>
      <c r="D4416" t="e">
        <f>IF(AND(TimeSpend[[#This Row],[Personnel number]]&lt;&gt;"",TimeSpend[[#This Row],[Date]]&lt;&gt;""),TimeSpend[[#This Row],[Network]],"")</f>
        <v>#VALUE!</v>
      </c>
      <c r="E4416" t="e">
        <f>IF(AND(TimeSpend[[#This Row],[Personnel number]]&lt;&gt;"",TimeSpend[[#This Row],[Date]]&lt;&gt;""),TimeSpend[[#This Row],[Network Description]],"")</f>
        <v>#VALUE!</v>
      </c>
      <c r="F4416" t="e">
        <f>IF(AND(TimeSpend[[#This Row],[Personnel number]]&lt;&gt;"",TimeSpend[[#This Row],[Date]]&lt;&gt;""),TimeSpend[[#This Row],[Activity]],"")</f>
        <v>#VALUE!</v>
      </c>
      <c r="G4416" t="e">
        <f>IF(AND(TimeSpend[[#This Row],[Personnel number]]&lt;&gt;"",TimeSpend[[#This Row],[Date]]&lt;&gt;""),TimeSpend[[#This Row],[Activity description]],"")</f>
        <v>#VALUE!</v>
      </c>
      <c r="H4416" s="36" t="e">
        <f>IF(AND(TimeSpend[[#This Row],[Personnel number]]&lt;&gt;"",TimeSpend[[#This Row],[Date]]&lt;&gt;""),TimeSpend[[#This Row],[Start Time]],"")</f>
        <v>#VALUE!</v>
      </c>
      <c r="I4416" s="36" t="e">
        <f>IF(AND(TimeSpend[[#This Row],[Personnel number]]&lt;&gt;"",TimeSpend[[#This Row],[Date]]&lt;&gt;""),TimeSpend[[#This Row],[End Time]],"")</f>
        <v>#VALUE!</v>
      </c>
      <c r="J4416" t="e">
        <f>IF(AND(TimeSpend[[#This Row],[Personnel number]]&lt;&gt;"",TimeSpend[[#This Row],[Date]]&lt;&gt;""),TimeSpend[[#This Row],[Location]],"")</f>
        <v>#VALUE!</v>
      </c>
      <c r="K4416" t="e">
        <f>IF(AND(TimeSpend[[#This Row],[Personnel number]]&lt;&gt;"",TimeSpend[[#This Row],[Date]]&lt;&gt;""),TimeSpend[[#This Row],[Task]],"")</f>
        <v>#VALUE!</v>
      </c>
      <c r="L4416" t="e">
        <f>IF(AND(TimeSpend[[#This Row],[Personnel number]]&lt;&gt;"",TimeSpend[[#This Row],[Date]]&lt;&gt;""),Utilization!$J$2,"")</f>
        <v>#VALUE!</v>
      </c>
      <c r="M4416" t="e">
        <f>IF(AND(TimeSpend[[#This Row],[Personnel number]]&lt;&gt;"",TimeSpend[[#This Row],[Date]]&lt;&gt;""),TimeSpend[[#This Row],[Employee Name]],"")</f>
        <v>#VALUE!</v>
      </c>
      <c r="N4416" t="e">
        <f t="shared" si="138"/>
        <v>#VALUE!</v>
      </c>
      <c r="O4416" t="e">
        <f t="shared" si="139"/>
        <v>#VALUE!</v>
      </c>
      <c r="P4416" t="e">
        <f>IF(D4416&lt;&gt;"",VLOOKUP(D4416,Projects!B:C,2,0),"")</f>
        <v>#VALUE!</v>
      </c>
    </row>
    <row r="4417" spans="1:16" x14ac:dyDescent="0.25">
      <c r="A4417" t="e">
        <f>UPPER(IF(AND(TimeSpend[[#This Row],[Personnel number]]&lt;&gt;"",TimeSpend[[#This Row],[Date]]&lt;&gt;""),TimeSpend[[#This Row],[Personnel number]],""))</f>
        <v>#VALUE!</v>
      </c>
      <c r="B4417" s="85" t="e">
        <f>IF(AND(TimeSpend[[#This Row],[Personnel number]]&lt;&gt;"",TimeSpend[[#This Row],[Date]]&lt;&gt;""),TEXT(TimeSpend[[#This Row],[Date]],"[$-409]yyyyMMdd"),"")</f>
        <v>#VALUE!</v>
      </c>
      <c r="C4417" s="33" t="e">
        <f>IF(AND(TimeSpend[[#This Row],[Personnel number]]&lt;&gt;"",TimeSpend[[#This Row],[Date]]&lt;&gt;""),SUBSTITUTE(TimeSpend[[#This Row],[Hours]],",","."),"")</f>
        <v>#VALUE!</v>
      </c>
      <c r="D4417" t="e">
        <f>IF(AND(TimeSpend[[#This Row],[Personnel number]]&lt;&gt;"",TimeSpend[[#This Row],[Date]]&lt;&gt;""),TimeSpend[[#This Row],[Network]],"")</f>
        <v>#VALUE!</v>
      </c>
      <c r="E4417" t="e">
        <f>IF(AND(TimeSpend[[#This Row],[Personnel number]]&lt;&gt;"",TimeSpend[[#This Row],[Date]]&lt;&gt;""),TimeSpend[[#This Row],[Network Description]],"")</f>
        <v>#VALUE!</v>
      </c>
      <c r="F4417" t="e">
        <f>IF(AND(TimeSpend[[#This Row],[Personnel number]]&lt;&gt;"",TimeSpend[[#This Row],[Date]]&lt;&gt;""),TimeSpend[[#This Row],[Activity]],"")</f>
        <v>#VALUE!</v>
      </c>
      <c r="G4417" t="e">
        <f>IF(AND(TimeSpend[[#This Row],[Personnel number]]&lt;&gt;"",TimeSpend[[#This Row],[Date]]&lt;&gt;""),TimeSpend[[#This Row],[Activity description]],"")</f>
        <v>#VALUE!</v>
      </c>
      <c r="H4417" s="36" t="e">
        <f>IF(AND(TimeSpend[[#This Row],[Personnel number]]&lt;&gt;"",TimeSpend[[#This Row],[Date]]&lt;&gt;""),TimeSpend[[#This Row],[Start Time]],"")</f>
        <v>#VALUE!</v>
      </c>
      <c r="I4417" s="36" t="e">
        <f>IF(AND(TimeSpend[[#This Row],[Personnel number]]&lt;&gt;"",TimeSpend[[#This Row],[Date]]&lt;&gt;""),TimeSpend[[#This Row],[End Time]],"")</f>
        <v>#VALUE!</v>
      </c>
      <c r="J4417" t="e">
        <f>IF(AND(TimeSpend[[#This Row],[Personnel number]]&lt;&gt;"",TimeSpend[[#This Row],[Date]]&lt;&gt;""),TimeSpend[[#This Row],[Location]],"")</f>
        <v>#VALUE!</v>
      </c>
      <c r="K4417" t="e">
        <f>IF(AND(TimeSpend[[#This Row],[Personnel number]]&lt;&gt;"",TimeSpend[[#This Row],[Date]]&lt;&gt;""),TimeSpend[[#This Row],[Task]],"")</f>
        <v>#VALUE!</v>
      </c>
      <c r="L4417" t="e">
        <f>IF(AND(TimeSpend[[#This Row],[Personnel number]]&lt;&gt;"",TimeSpend[[#This Row],[Date]]&lt;&gt;""),Utilization!$J$2,"")</f>
        <v>#VALUE!</v>
      </c>
      <c r="M4417" t="e">
        <f>IF(AND(TimeSpend[[#This Row],[Personnel number]]&lt;&gt;"",TimeSpend[[#This Row],[Date]]&lt;&gt;""),TimeSpend[[#This Row],[Employee Name]],"")</f>
        <v>#VALUE!</v>
      </c>
      <c r="N4417" t="e">
        <f t="shared" si="138"/>
        <v>#VALUE!</v>
      </c>
      <c r="O4417" t="e">
        <f t="shared" si="139"/>
        <v>#VALUE!</v>
      </c>
      <c r="P4417" t="e">
        <f>IF(D4417&lt;&gt;"",VLOOKUP(D4417,Projects!B:C,2,0),"")</f>
        <v>#VALUE!</v>
      </c>
    </row>
    <row r="4418" spans="1:16" x14ac:dyDescent="0.25">
      <c r="A4418" t="e">
        <f>UPPER(IF(AND(TimeSpend[[#This Row],[Personnel number]]&lt;&gt;"",TimeSpend[[#This Row],[Date]]&lt;&gt;""),TimeSpend[[#This Row],[Personnel number]],""))</f>
        <v>#VALUE!</v>
      </c>
      <c r="B4418" s="85" t="e">
        <f>IF(AND(TimeSpend[[#This Row],[Personnel number]]&lt;&gt;"",TimeSpend[[#This Row],[Date]]&lt;&gt;""),TEXT(TimeSpend[[#This Row],[Date]],"[$-409]yyyyMMdd"),"")</f>
        <v>#VALUE!</v>
      </c>
      <c r="C4418" s="33" t="e">
        <f>IF(AND(TimeSpend[[#This Row],[Personnel number]]&lt;&gt;"",TimeSpend[[#This Row],[Date]]&lt;&gt;""),SUBSTITUTE(TimeSpend[[#This Row],[Hours]],",","."),"")</f>
        <v>#VALUE!</v>
      </c>
      <c r="D4418" t="e">
        <f>IF(AND(TimeSpend[[#This Row],[Personnel number]]&lt;&gt;"",TimeSpend[[#This Row],[Date]]&lt;&gt;""),TimeSpend[[#This Row],[Network]],"")</f>
        <v>#VALUE!</v>
      </c>
      <c r="E4418" t="e">
        <f>IF(AND(TimeSpend[[#This Row],[Personnel number]]&lt;&gt;"",TimeSpend[[#This Row],[Date]]&lt;&gt;""),TimeSpend[[#This Row],[Network Description]],"")</f>
        <v>#VALUE!</v>
      </c>
      <c r="F4418" t="e">
        <f>IF(AND(TimeSpend[[#This Row],[Personnel number]]&lt;&gt;"",TimeSpend[[#This Row],[Date]]&lt;&gt;""),TimeSpend[[#This Row],[Activity]],"")</f>
        <v>#VALUE!</v>
      </c>
      <c r="G4418" t="e">
        <f>IF(AND(TimeSpend[[#This Row],[Personnel number]]&lt;&gt;"",TimeSpend[[#This Row],[Date]]&lt;&gt;""),TimeSpend[[#This Row],[Activity description]],"")</f>
        <v>#VALUE!</v>
      </c>
      <c r="H4418" s="36" t="e">
        <f>IF(AND(TimeSpend[[#This Row],[Personnel number]]&lt;&gt;"",TimeSpend[[#This Row],[Date]]&lt;&gt;""),TimeSpend[[#This Row],[Start Time]],"")</f>
        <v>#VALUE!</v>
      </c>
      <c r="I4418" s="36" t="e">
        <f>IF(AND(TimeSpend[[#This Row],[Personnel number]]&lt;&gt;"",TimeSpend[[#This Row],[Date]]&lt;&gt;""),TimeSpend[[#This Row],[End Time]],"")</f>
        <v>#VALUE!</v>
      </c>
      <c r="J4418" t="e">
        <f>IF(AND(TimeSpend[[#This Row],[Personnel number]]&lt;&gt;"",TimeSpend[[#This Row],[Date]]&lt;&gt;""),TimeSpend[[#This Row],[Location]],"")</f>
        <v>#VALUE!</v>
      </c>
      <c r="K4418" t="e">
        <f>IF(AND(TimeSpend[[#This Row],[Personnel number]]&lt;&gt;"",TimeSpend[[#This Row],[Date]]&lt;&gt;""),TimeSpend[[#This Row],[Task]],"")</f>
        <v>#VALUE!</v>
      </c>
      <c r="L4418" t="e">
        <f>IF(AND(TimeSpend[[#This Row],[Personnel number]]&lt;&gt;"",TimeSpend[[#This Row],[Date]]&lt;&gt;""),Utilization!$J$2,"")</f>
        <v>#VALUE!</v>
      </c>
      <c r="M4418" t="e">
        <f>IF(AND(TimeSpend[[#This Row],[Personnel number]]&lt;&gt;"",TimeSpend[[#This Row],[Date]]&lt;&gt;""),TimeSpend[[#This Row],[Employee Name]],"")</f>
        <v>#VALUE!</v>
      </c>
      <c r="N4418" t="e">
        <f t="shared" si="138"/>
        <v>#VALUE!</v>
      </c>
      <c r="O4418" t="e">
        <f t="shared" si="139"/>
        <v>#VALUE!</v>
      </c>
      <c r="P4418" t="e">
        <f>IF(D4418&lt;&gt;"",VLOOKUP(D4418,Projects!B:C,2,0),"")</f>
        <v>#VALUE!</v>
      </c>
    </row>
    <row r="4419" spans="1:16" x14ac:dyDescent="0.25">
      <c r="A4419" t="e">
        <f>UPPER(IF(AND(TimeSpend[[#This Row],[Personnel number]]&lt;&gt;"",TimeSpend[[#This Row],[Date]]&lt;&gt;""),TimeSpend[[#This Row],[Personnel number]],""))</f>
        <v>#VALUE!</v>
      </c>
      <c r="B4419" s="85" t="e">
        <f>IF(AND(TimeSpend[[#This Row],[Personnel number]]&lt;&gt;"",TimeSpend[[#This Row],[Date]]&lt;&gt;""),TEXT(TimeSpend[[#This Row],[Date]],"[$-409]yyyyMMdd"),"")</f>
        <v>#VALUE!</v>
      </c>
      <c r="C4419" s="33" t="e">
        <f>IF(AND(TimeSpend[[#This Row],[Personnel number]]&lt;&gt;"",TimeSpend[[#This Row],[Date]]&lt;&gt;""),SUBSTITUTE(TimeSpend[[#This Row],[Hours]],",","."),"")</f>
        <v>#VALUE!</v>
      </c>
      <c r="D4419" t="e">
        <f>IF(AND(TimeSpend[[#This Row],[Personnel number]]&lt;&gt;"",TimeSpend[[#This Row],[Date]]&lt;&gt;""),TimeSpend[[#This Row],[Network]],"")</f>
        <v>#VALUE!</v>
      </c>
      <c r="E4419" t="e">
        <f>IF(AND(TimeSpend[[#This Row],[Personnel number]]&lt;&gt;"",TimeSpend[[#This Row],[Date]]&lt;&gt;""),TimeSpend[[#This Row],[Network Description]],"")</f>
        <v>#VALUE!</v>
      </c>
      <c r="F4419" t="e">
        <f>IF(AND(TimeSpend[[#This Row],[Personnel number]]&lt;&gt;"",TimeSpend[[#This Row],[Date]]&lt;&gt;""),TimeSpend[[#This Row],[Activity]],"")</f>
        <v>#VALUE!</v>
      </c>
      <c r="G4419" t="e">
        <f>IF(AND(TimeSpend[[#This Row],[Personnel number]]&lt;&gt;"",TimeSpend[[#This Row],[Date]]&lt;&gt;""),TimeSpend[[#This Row],[Activity description]],"")</f>
        <v>#VALUE!</v>
      </c>
      <c r="H4419" s="36" t="e">
        <f>IF(AND(TimeSpend[[#This Row],[Personnel number]]&lt;&gt;"",TimeSpend[[#This Row],[Date]]&lt;&gt;""),TimeSpend[[#This Row],[Start Time]],"")</f>
        <v>#VALUE!</v>
      </c>
      <c r="I4419" s="36" t="e">
        <f>IF(AND(TimeSpend[[#This Row],[Personnel number]]&lt;&gt;"",TimeSpend[[#This Row],[Date]]&lt;&gt;""),TimeSpend[[#This Row],[End Time]],"")</f>
        <v>#VALUE!</v>
      </c>
      <c r="J4419" t="e">
        <f>IF(AND(TimeSpend[[#This Row],[Personnel number]]&lt;&gt;"",TimeSpend[[#This Row],[Date]]&lt;&gt;""),TimeSpend[[#This Row],[Location]],"")</f>
        <v>#VALUE!</v>
      </c>
      <c r="K4419" t="e">
        <f>IF(AND(TimeSpend[[#This Row],[Personnel number]]&lt;&gt;"",TimeSpend[[#This Row],[Date]]&lt;&gt;""),TimeSpend[[#This Row],[Task]],"")</f>
        <v>#VALUE!</v>
      </c>
      <c r="L4419" t="e">
        <f>IF(AND(TimeSpend[[#This Row],[Personnel number]]&lt;&gt;"",TimeSpend[[#This Row],[Date]]&lt;&gt;""),Utilization!$J$2,"")</f>
        <v>#VALUE!</v>
      </c>
      <c r="M4419" t="e">
        <f>IF(AND(TimeSpend[[#This Row],[Personnel number]]&lt;&gt;"",TimeSpend[[#This Row],[Date]]&lt;&gt;""),TimeSpend[[#This Row],[Employee Name]],"")</f>
        <v>#VALUE!</v>
      </c>
      <c r="N4419" t="e">
        <f t="shared" si="138"/>
        <v>#VALUE!</v>
      </c>
      <c r="O4419" t="e">
        <f t="shared" si="139"/>
        <v>#VALUE!</v>
      </c>
      <c r="P4419" t="e">
        <f>IF(D4419&lt;&gt;"",VLOOKUP(D4419,Projects!B:C,2,0),"")</f>
        <v>#VALUE!</v>
      </c>
    </row>
    <row r="4420" spans="1:16" x14ac:dyDescent="0.25">
      <c r="A4420" t="e">
        <f>UPPER(IF(AND(TimeSpend[[#This Row],[Personnel number]]&lt;&gt;"",TimeSpend[[#This Row],[Date]]&lt;&gt;""),TimeSpend[[#This Row],[Personnel number]],""))</f>
        <v>#VALUE!</v>
      </c>
      <c r="B4420" s="85" t="e">
        <f>IF(AND(TimeSpend[[#This Row],[Personnel number]]&lt;&gt;"",TimeSpend[[#This Row],[Date]]&lt;&gt;""),TEXT(TimeSpend[[#This Row],[Date]],"[$-409]yyyyMMdd"),"")</f>
        <v>#VALUE!</v>
      </c>
      <c r="C4420" s="33" t="e">
        <f>IF(AND(TimeSpend[[#This Row],[Personnel number]]&lt;&gt;"",TimeSpend[[#This Row],[Date]]&lt;&gt;""),SUBSTITUTE(TimeSpend[[#This Row],[Hours]],",","."),"")</f>
        <v>#VALUE!</v>
      </c>
      <c r="D4420" t="e">
        <f>IF(AND(TimeSpend[[#This Row],[Personnel number]]&lt;&gt;"",TimeSpend[[#This Row],[Date]]&lt;&gt;""),TimeSpend[[#This Row],[Network]],"")</f>
        <v>#VALUE!</v>
      </c>
      <c r="E4420" t="e">
        <f>IF(AND(TimeSpend[[#This Row],[Personnel number]]&lt;&gt;"",TimeSpend[[#This Row],[Date]]&lt;&gt;""),TimeSpend[[#This Row],[Network Description]],"")</f>
        <v>#VALUE!</v>
      </c>
      <c r="F4420" t="e">
        <f>IF(AND(TimeSpend[[#This Row],[Personnel number]]&lt;&gt;"",TimeSpend[[#This Row],[Date]]&lt;&gt;""),TimeSpend[[#This Row],[Activity]],"")</f>
        <v>#VALUE!</v>
      </c>
      <c r="G4420" t="e">
        <f>IF(AND(TimeSpend[[#This Row],[Personnel number]]&lt;&gt;"",TimeSpend[[#This Row],[Date]]&lt;&gt;""),TimeSpend[[#This Row],[Activity description]],"")</f>
        <v>#VALUE!</v>
      </c>
      <c r="H4420" s="36" t="e">
        <f>IF(AND(TimeSpend[[#This Row],[Personnel number]]&lt;&gt;"",TimeSpend[[#This Row],[Date]]&lt;&gt;""),TimeSpend[[#This Row],[Start Time]],"")</f>
        <v>#VALUE!</v>
      </c>
      <c r="I4420" s="36" t="e">
        <f>IF(AND(TimeSpend[[#This Row],[Personnel number]]&lt;&gt;"",TimeSpend[[#This Row],[Date]]&lt;&gt;""),TimeSpend[[#This Row],[End Time]],"")</f>
        <v>#VALUE!</v>
      </c>
      <c r="J4420" t="e">
        <f>IF(AND(TimeSpend[[#This Row],[Personnel number]]&lt;&gt;"",TimeSpend[[#This Row],[Date]]&lt;&gt;""),TimeSpend[[#This Row],[Location]],"")</f>
        <v>#VALUE!</v>
      </c>
      <c r="K4420" t="e">
        <f>IF(AND(TimeSpend[[#This Row],[Personnel number]]&lt;&gt;"",TimeSpend[[#This Row],[Date]]&lt;&gt;""),TimeSpend[[#This Row],[Task]],"")</f>
        <v>#VALUE!</v>
      </c>
      <c r="L4420" t="e">
        <f>IF(AND(TimeSpend[[#This Row],[Personnel number]]&lt;&gt;"",TimeSpend[[#This Row],[Date]]&lt;&gt;""),Utilization!$J$2,"")</f>
        <v>#VALUE!</v>
      </c>
      <c r="M4420" t="e">
        <f>IF(AND(TimeSpend[[#This Row],[Personnel number]]&lt;&gt;"",TimeSpend[[#This Row],[Date]]&lt;&gt;""),TimeSpend[[#This Row],[Employee Name]],"")</f>
        <v>#VALUE!</v>
      </c>
      <c r="N4420" t="e">
        <f t="shared" si="138"/>
        <v>#VALUE!</v>
      </c>
      <c r="O4420" t="e">
        <f t="shared" si="139"/>
        <v>#VALUE!</v>
      </c>
      <c r="P4420" t="e">
        <f>IF(D4420&lt;&gt;"",VLOOKUP(D4420,Projects!B:C,2,0),"")</f>
        <v>#VALUE!</v>
      </c>
    </row>
    <row r="4421" spans="1:16" x14ac:dyDescent="0.25">
      <c r="A4421" t="e">
        <f>UPPER(IF(AND(TimeSpend[[#This Row],[Personnel number]]&lt;&gt;"",TimeSpend[[#This Row],[Date]]&lt;&gt;""),TimeSpend[[#This Row],[Personnel number]],""))</f>
        <v>#VALUE!</v>
      </c>
      <c r="B4421" s="85" t="e">
        <f>IF(AND(TimeSpend[[#This Row],[Personnel number]]&lt;&gt;"",TimeSpend[[#This Row],[Date]]&lt;&gt;""),TEXT(TimeSpend[[#This Row],[Date]],"[$-409]yyyyMMdd"),"")</f>
        <v>#VALUE!</v>
      </c>
      <c r="C4421" s="33" t="e">
        <f>IF(AND(TimeSpend[[#This Row],[Personnel number]]&lt;&gt;"",TimeSpend[[#This Row],[Date]]&lt;&gt;""),SUBSTITUTE(TimeSpend[[#This Row],[Hours]],",","."),"")</f>
        <v>#VALUE!</v>
      </c>
      <c r="D4421" t="e">
        <f>IF(AND(TimeSpend[[#This Row],[Personnel number]]&lt;&gt;"",TimeSpend[[#This Row],[Date]]&lt;&gt;""),TimeSpend[[#This Row],[Network]],"")</f>
        <v>#VALUE!</v>
      </c>
      <c r="E4421" t="e">
        <f>IF(AND(TimeSpend[[#This Row],[Personnel number]]&lt;&gt;"",TimeSpend[[#This Row],[Date]]&lt;&gt;""),TimeSpend[[#This Row],[Network Description]],"")</f>
        <v>#VALUE!</v>
      </c>
      <c r="F4421" t="e">
        <f>IF(AND(TimeSpend[[#This Row],[Personnel number]]&lt;&gt;"",TimeSpend[[#This Row],[Date]]&lt;&gt;""),TimeSpend[[#This Row],[Activity]],"")</f>
        <v>#VALUE!</v>
      </c>
      <c r="G4421" t="e">
        <f>IF(AND(TimeSpend[[#This Row],[Personnel number]]&lt;&gt;"",TimeSpend[[#This Row],[Date]]&lt;&gt;""),TimeSpend[[#This Row],[Activity description]],"")</f>
        <v>#VALUE!</v>
      </c>
      <c r="H4421" s="36" t="e">
        <f>IF(AND(TimeSpend[[#This Row],[Personnel number]]&lt;&gt;"",TimeSpend[[#This Row],[Date]]&lt;&gt;""),TimeSpend[[#This Row],[Start Time]],"")</f>
        <v>#VALUE!</v>
      </c>
      <c r="I4421" s="36" t="e">
        <f>IF(AND(TimeSpend[[#This Row],[Personnel number]]&lt;&gt;"",TimeSpend[[#This Row],[Date]]&lt;&gt;""),TimeSpend[[#This Row],[End Time]],"")</f>
        <v>#VALUE!</v>
      </c>
      <c r="J4421" t="e">
        <f>IF(AND(TimeSpend[[#This Row],[Personnel number]]&lt;&gt;"",TimeSpend[[#This Row],[Date]]&lt;&gt;""),TimeSpend[[#This Row],[Location]],"")</f>
        <v>#VALUE!</v>
      </c>
      <c r="K4421" t="e">
        <f>IF(AND(TimeSpend[[#This Row],[Personnel number]]&lt;&gt;"",TimeSpend[[#This Row],[Date]]&lt;&gt;""),TimeSpend[[#This Row],[Task]],"")</f>
        <v>#VALUE!</v>
      </c>
      <c r="L4421" t="e">
        <f>IF(AND(TimeSpend[[#This Row],[Personnel number]]&lt;&gt;"",TimeSpend[[#This Row],[Date]]&lt;&gt;""),Utilization!$J$2,"")</f>
        <v>#VALUE!</v>
      </c>
      <c r="M4421" t="e">
        <f>IF(AND(TimeSpend[[#This Row],[Personnel number]]&lt;&gt;"",TimeSpend[[#This Row],[Date]]&lt;&gt;""),TimeSpend[[#This Row],[Employee Name]],"")</f>
        <v>#VALUE!</v>
      </c>
      <c r="N4421" t="e">
        <f t="shared" si="138"/>
        <v>#VALUE!</v>
      </c>
      <c r="O4421" t="e">
        <f t="shared" si="139"/>
        <v>#VALUE!</v>
      </c>
      <c r="P4421" t="e">
        <f>IF(D4421&lt;&gt;"",VLOOKUP(D4421,Projects!B:C,2,0),"")</f>
        <v>#VALUE!</v>
      </c>
    </row>
    <row r="4422" spans="1:16" x14ac:dyDescent="0.25">
      <c r="A4422" t="e">
        <f>UPPER(IF(AND(TimeSpend[[#This Row],[Personnel number]]&lt;&gt;"",TimeSpend[[#This Row],[Date]]&lt;&gt;""),TimeSpend[[#This Row],[Personnel number]],""))</f>
        <v>#VALUE!</v>
      </c>
      <c r="B4422" s="85" t="e">
        <f>IF(AND(TimeSpend[[#This Row],[Personnel number]]&lt;&gt;"",TimeSpend[[#This Row],[Date]]&lt;&gt;""),TEXT(TimeSpend[[#This Row],[Date]],"[$-409]yyyyMMdd"),"")</f>
        <v>#VALUE!</v>
      </c>
      <c r="C4422" s="33" t="e">
        <f>IF(AND(TimeSpend[[#This Row],[Personnel number]]&lt;&gt;"",TimeSpend[[#This Row],[Date]]&lt;&gt;""),SUBSTITUTE(TimeSpend[[#This Row],[Hours]],",","."),"")</f>
        <v>#VALUE!</v>
      </c>
      <c r="D4422" t="e">
        <f>IF(AND(TimeSpend[[#This Row],[Personnel number]]&lt;&gt;"",TimeSpend[[#This Row],[Date]]&lt;&gt;""),TimeSpend[[#This Row],[Network]],"")</f>
        <v>#VALUE!</v>
      </c>
      <c r="E4422" t="e">
        <f>IF(AND(TimeSpend[[#This Row],[Personnel number]]&lt;&gt;"",TimeSpend[[#This Row],[Date]]&lt;&gt;""),TimeSpend[[#This Row],[Network Description]],"")</f>
        <v>#VALUE!</v>
      </c>
      <c r="F4422" t="e">
        <f>IF(AND(TimeSpend[[#This Row],[Personnel number]]&lt;&gt;"",TimeSpend[[#This Row],[Date]]&lt;&gt;""),TimeSpend[[#This Row],[Activity]],"")</f>
        <v>#VALUE!</v>
      </c>
      <c r="G4422" t="e">
        <f>IF(AND(TimeSpend[[#This Row],[Personnel number]]&lt;&gt;"",TimeSpend[[#This Row],[Date]]&lt;&gt;""),TimeSpend[[#This Row],[Activity description]],"")</f>
        <v>#VALUE!</v>
      </c>
      <c r="H4422" s="36" t="e">
        <f>IF(AND(TimeSpend[[#This Row],[Personnel number]]&lt;&gt;"",TimeSpend[[#This Row],[Date]]&lt;&gt;""),TimeSpend[[#This Row],[Start Time]],"")</f>
        <v>#VALUE!</v>
      </c>
      <c r="I4422" s="36" t="e">
        <f>IF(AND(TimeSpend[[#This Row],[Personnel number]]&lt;&gt;"",TimeSpend[[#This Row],[Date]]&lt;&gt;""),TimeSpend[[#This Row],[End Time]],"")</f>
        <v>#VALUE!</v>
      </c>
      <c r="J4422" t="e">
        <f>IF(AND(TimeSpend[[#This Row],[Personnel number]]&lt;&gt;"",TimeSpend[[#This Row],[Date]]&lt;&gt;""),TimeSpend[[#This Row],[Location]],"")</f>
        <v>#VALUE!</v>
      </c>
      <c r="K4422" t="e">
        <f>IF(AND(TimeSpend[[#This Row],[Personnel number]]&lt;&gt;"",TimeSpend[[#This Row],[Date]]&lt;&gt;""),TimeSpend[[#This Row],[Task]],"")</f>
        <v>#VALUE!</v>
      </c>
      <c r="L4422" t="e">
        <f>IF(AND(TimeSpend[[#This Row],[Personnel number]]&lt;&gt;"",TimeSpend[[#This Row],[Date]]&lt;&gt;""),Utilization!$J$2,"")</f>
        <v>#VALUE!</v>
      </c>
      <c r="M4422" t="e">
        <f>IF(AND(TimeSpend[[#This Row],[Personnel number]]&lt;&gt;"",TimeSpend[[#This Row],[Date]]&lt;&gt;""),TimeSpend[[#This Row],[Employee Name]],"")</f>
        <v>#VALUE!</v>
      </c>
      <c r="N4422" t="e">
        <f t="shared" si="138"/>
        <v>#VALUE!</v>
      </c>
      <c r="O4422" t="e">
        <f t="shared" si="139"/>
        <v>#VALUE!</v>
      </c>
      <c r="P4422" t="e">
        <f>IF(D4422&lt;&gt;"",VLOOKUP(D4422,Projects!B:C,2,0),"")</f>
        <v>#VALUE!</v>
      </c>
    </row>
    <row r="4423" spans="1:16" x14ac:dyDescent="0.25">
      <c r="A4423" t="e">
        <f>UPPER(IF(AND(TimeSpend[[#This Row],[Personnel number]]&lt;&gt;"",TimeSpend[[#This Row],[Date]]&lt;&gt;""),TimeSpend[[#This Row],[Personnel number]],""))</f>
        <v>#VALUE!</v>
      </c>
      <c r="B4423" s="85" t="e">
        <f>IF(AND(TimeSpend[[#This Row],[Personnel number]]&lt;&gt;"",TimeSpend[[#This Row],[Date]]&lt;&gt;""),TEXT(TimeSpend[[#This Row],[Date]],"[$-409]yyyyMMdd"),"")</f>
        <v>#VALUE!</v>
      </c>
      <c r="C4423" s="33" t="e">
        <f>IF(AND(TimeSpend[[#This Row],[Personnel number]]&lt;&gt;"",TimeSpend[[#This Row],[Date]]&lt;&gt;""),SUBSTITUTE(TimeSpend[[#This Row],[Hours]],",","."),"")</f>
        <v>#VALUE!</v>
      </c>
      <c r="D4423" t="e">
        <f>IF(AND(TimeSpend[[#This Row],[Personnel number]]&lt;&gt;"",TimeSpend[[#This Row],[Date]]&lt;&gt;""),TimeSpend[[#This Row],[Network]],"")</f>
        <v>#VALUE!</v>
      </c>
      <c r="E4423" t="e">
        <f>IF(AND(TimeSpend[[#This Row],[Personnel number]]&lt;&gt;"",TimeSpend[[#This Row],[Date]]&lt;&gt;""),TimeSpend[[#This Row],[Network Description]],"")</f>
        <v>#VALUE!</v>
      </c>
      <c r="F4423" t="e">
        <f>IF(AND(TimeSpend[[#This Row],[Personnel number]]&lt;&gt;"",TimeSpend[[#This Row],[Date]]&lt;&gt;""),TimeSpend[[#This Row],[Activity]],"")</f>
        <v>#VALUE!</v>
      </c>
      <c r="G4423" t="e">
        <f>IF(AND(TimeSpend[[#This Row],[Personnel number]]&lt;&gt;"",TimeSpend[[#This Row],[Date]]&lt;&gt;""),TimeSpend[[#This Row],[Activity description]],"")</f>
        <v>#VALUE!</v>
      </c>
      <c r="H4423" s="36" t="e">
        <f>IF(AND(TimeSpend[[#This Row],[Personnel number]]&lt;&gt;"",TimeSpend[[#This Row],[Date]]&lt;&gt;""),TimeSpend[[#This Row],[Start Time]],"")</f>
        <v>#VALUE!</v>
      </c>
      <c r="I4423" s="36" t="e">
        <f>IF(AND(TimeSpend[[#This Row],[Personnel number]]&lt;&gt;"",TimeSpend[[#This Row],[Date]]&lt;&gt;""),TimeSpend[[#This Row],[End Time]],"")</f>
        <v>#VALUE!</v>
      </c>
      <c r="J4423" t="e">
        <f>IF(AND(TimeSpend[[#This Row],[Personnel number]]&lt;&gt;"",TimeSpend[[#This Row],[Date]]&lt;&gt;""),TimeSpend[[#This Row],[Location]],"")</f>
        <v>#VALUE!</v>
      </c>
      <c r="K4423" t="e">
        <f>IF(AND(TimeSpend[[#This Row],[Personnel number]]&lt;&gt;"",TimeSpend[[#This Row],[Date]]&lt;&gt;""),TimeSpend[[#This Row],[Task]],"")</f>
        <v>#VALUE!</v>
      </c>
      <c r="L4423" t="e">
        <f>IF(AND(TimeSpend[[#This Row],[Personnel number]]&lt;&gt;"",TimeSpend[[#This Row],[Date]]&lt;&gt;""),Utilization!$J$2,"")</f>
        <v>#VALUE!</v>
      </c>
      <c r="M4423" t="e">
        <f>IF(AND(TimeSpend[[#This Row],[Personnel number]]&lt;&gt;"",TimeSpend[[#This Row],[Date]]&lt;&gt;""),TimeSpend[[#This Row],[Employee Name]],"")</f>
        <v>#VALUE!</v>
      </c>
      <c r="N4423" t="e">
        <f t="shared" si="138"/>
        <v>#VALUE!</v>
      </c>
      <c r="O4423" t="e">
        <f t="shared" si="139"/>
        <v>#VALUE!</v>
      </c>
      <c r="P4423" t="e">
        <f>IF(D4423&lt;&gt;"",VLOOKUP(D4423,Projects!B:C,2,0),"")</f>
        <v>#VALUE!</v>
      </c>
    </row>
    <row r="4424" spans="1:16" x14ac:dyDescent="0.25">
      <c r="A4424" t="e">
        <f>UPPER(IF(AND(TimeSpend[[#This Row],[Personnel number]]&lt;&gt;"",TimeSpend[[#This Row],[Date]]&lt;&gt;""),TimeSpend[[#This Row],[Personnel number]],""))</f>
        <v>#VALUE!</v>
      </c>
      <c r="B4424" s="85" t="e">
        <f>IF(AND(TimeSpend[[#This Row],[Personnel number]]&lt;&gt;"",TimeSpend[[#This Row],[Date]]&lt;&gt;""),TEXT(TimeSpend[[#This Row],[Date]],"[$-409]yyyyMMdd"),"")</f>
        <v>#VALUE!</v>
      </c>
      <c r="C4424" s="33" t="e">
        <f>IF(AND(TimeSpend[[#This Row],[Personnel number]]&lt;&gt;"",TimeSpend[[#This Row],[Date]]&lt;&gt;""),SUBSTITUTE(TimeSpend[[#This Row],[Hours]],",","."),"")</f>
        <v>#VALUE!</v>
      </c>
      <c r="D4424" t="e">
        <f>IF(AND(TimeSpend[[#This Row],[Personnel number]]&lt;&gt;"",TimeSpend[[#This Row],[Date]]&lt;&gt;""),TimeSpend[[#This Row],[Network]],"")</f>
        <v>#VALUE!</v>
      </c>
      <c r="E4424" t="e">
        <f>IF(AND(TimeSpend[[#This Row],[Personnel number]]&lt;&gt;"",TimeSpend[[#This Row],[Date]]&lt;&gt;""),TimeSpend[[#This Row],[Network Description]],"")</f>
        <v>#VALUE!</v>
      </c>
      <c r="F4424" t="e">
        <f>IF(AND(TimeSpend[[#This Row],[Personnel number]]&lt;&gt;"",TimeSpend[[#This Row],[Date]]&lt;&gt;""),TimeSpend[[#This Row],[Activity]],"")</f>
        <v>#VALUE!</v>
      </c>
      <c r="G4424" t="e">
        <f>IF(AND(TimeSpend[[#This Row],[Personnel number]]&lt;&gt;"",TimeSpend[[#This Row],[Date]]&lt;&gt;""),TimeSpend[[#This Row],[Activity description]],"")</f>
        <v>#VALUE!</v>
      </c>
      <c r="H4424" s="36" t="e">
        <f>IF(AND(TimeSpend[[#This Row],[Personnel number]]&lt;&gt;"",TimeSpend[[#This Row],[Date]]&lt;&gt;""),TimeSpend[[#This Row],[Start Time]],"")</f>
        <v>#VALUE!</v>
      </c>
      <c r="I4424" s="36" t="e">
        <f>IF(AND(TimeSpend[[#This Row],[Personnel number]]&lt;&gt;"",TimeSpend[[#This Row],[Date]]&lt;&gt;""),TimeSpend[[#This Row],[End Time]],"")</f>
        <v>#VALUE!</v>
      </c>
      <c r="J4424" t="e">
        <f>IF(AND(TimeSpend[[#This Row],[Personnel number]]&lt;&gt;"",TimeSpend[[#This Row],[Date]]&lt;&gt;""),TimeSpend[[#This Row],[Location]],"")</f>
        <v>#VALUE!</v>
      </c>
      <c r="K4424" t="e">
        <f>IF(AND(TimeSpend[[#This Row],[Personnel number]]&lt;&gt;"",TimeSpend[[#This Row],[Date]]&lt;&gt;""),TimeSpend[[#This Row],[Task]],"")</f>
        <v>#VALUE!</v>
      </c>
      <c r="L4424" t="e">
        <f>IF(AND(TimeSpend[[#This Row],[Personnel number]]&lt;&gt;"",TimeSpend[[#This Row],[Date]]&lt;&gt;""),Utilization!$J$2,"")</f>
        <v>#VALUE!</v>
      </c>
      <c r="M4424" t="e">
        <f>IF(AND(TimeSpend[[#This Row],[Personnel number]]&lt;&gt;"",TimeSpend[[#This Row],[Date]]&lt;&gt;""),TimeSpend[[#This Row],[Employee Name]],"")</f>
        <v>#VALUE!</v>
      </c>
      <c r="N4424" t="e">
        <f t="shared" si="138"/>
        <v>#VALUE!</v>
      </c>
      <c r="O4424" t="e">
        <f t="shared" si="139"/>
        <v>#VALUE!</v>
      </c>
      <c r="P4424" t="e">
        <f>IF(D4424&lt;&gt;"",VLOOKUP(D4424,Projects!B:C,2,0),"")</f>
        <v>#VALUE!</v>
      </c>
    </row>
    <row r="4425" spans="1:16" x14ac:dyDescent="0.25">
      <c r="A4425" t="e">
        <f>UPPER(IF(AND(TimeSpend[[#This Row],[Personnel number]]&lt;&gt;"",TimeSpend[[#This Row],[Date]]&lt;&gt;""),TimeSpend[[#This Row],[Personnel number]],""))</f>
        <v>#VALUE!</v>
      </c>
      <c r="B4425" s="85" t="e">
        <f>IF(AND(TimeSpend[[#This Row],[Personnel number]]&lt;&gt;"",TimeSpend[[#This Row],[Date]]&lt;&gt;""),TEXT(TimeSpend[[#This Row],[Date]],"[$-409]yyyyMMdd"),"")</f>
        <v>#VALUE!</v>
      </c>
      <c r="C4425" s="33" t="e">
        <f>IF(AND(TimeSpend[[#This Row],[Personnel number]]&lt;&gt;"",TimeSpend[[#This Row],[Date]]&lt;&gt;""),SUBSTITUTE(TimeSpend[[#This Row],[Hours]],",","."),"")</f>
        <v>#VALUE!</v>
      </c>
      <c r="D4425" t="e">
        <f>IF(AND(TimeSpend[[#This Row],[Personnel number]]&lt;&gt;"",TimeSpend[[#This Row],[Date]]&lt;&gt;""),TimeSpend[[#This Row],[Network]],"")</f>
        <v>#VALUE!</v>
      </c>
      <c r="E4425" t="e">
        <f>IF(AND(TimeSpend[[#This Row],[Personnel number]]&lt;&gt;"",TimeSpend[[#This Row],[Date]]&lt;&gt;""),TimeSpend[[#This Row],[Network Description]],"")</f>
        <v>#VALUE!</v>
      </c>
      <c r="F4425" t="e">
        <f>IF(AND(TimeSpend[[#This Row],[Personnel number]]&lt;&gt;"",TimeSpend[[#This Row],[Date]]&lt;&gt;""),TimeSpend[[#This Row],[Activity]],"")</f>
        <v>#VALUE!</v>
      </c>
      <c r="G4425" t="e">
        <f>IF(AND(TimeSpend[[#This Row],[Personnel number]]&lt;&gt;"",TimeSpend[[#This Row],[Date]]&lt;&gt;""),TimeSpend[[#This Row],[Activity description]],"")</f>
        <v>#VALUE!</v>
      </c>
      <c r="H4425" s="36" t="e">
        <f>IF(AND(TimeSpend[[#This Row],[Personnel number]]&lt;&gt;"",TimeSpend[[#This Row],[Date]]&lt;&gt;""),TimeSpend[[#This Row],[Start Time]],"")</f>
        <v>#VALUE!</v>
      </c>
      <c r="I4425" s="36" t="e">
        <f>IF(AND(TimeSpend[[#This Row],[Personnel number]]&lt;&gt;"",TimeSpend[[#This Row],[Date]]&lt;&gt;""),TimeSpend[[#This Row],[End Time]],"")</f>
        <v>#VALUE!</v>
      </c>
      <c r="J4425" t="e">
        <f>IF(AND(TimeSpend[[#This Row],[Personnel number]]&lt;&gt;"",TimeSpend[[#This Row],[Date]]&lt;&gt;""),TimeSpend[[#This Row],[Location]],"")</f>
        <v>#VALUE!</v>
      </c>
      <c r="K4425" t="e">
        <f>IF(AND(TimeSpend[[#This Row],[Personnel number]]&lt;&gt;"",TimeSpend[[#This Row],[Date]]&lt;&gt;""),TimeSpend[[#This Row],[Task]],"")</f>
        <v>#VALUE!</v>
      </c>
      <c r="L4425" t="e">
        <f>IF(AND(TimeSpend[[#This Row],[Personnel number]]&lt;&gt;"",TimeSpend[[#This Row],[Date]]&lt;&gt;""),Utilization!$J$2,"")</f>
        <v>#VALUE!</v>
      </c>
      <c r="M4425" t="e">
        <f>IF(AND(TimeSpend[[#This Row],[Personnel number]]&lt;&gt;"",TimeSpend[[#This Row],[Date]]&lt;&gt;""),TimeSpend[[#This Row],[Employee Name]],"")</f>
        <v>#VALUE!</v>
      </c>
      <c r="N4425" t="e">
        <f t="shared" si="138"/>
        <v>#VALUE!</v>
      </c>
      <c r="O4425" t="e">
        <f t="shared" si="139"/>
        <v>#VALUE!</v>
      </c>
      <c r="P4425" t="e">
        <f>IF(D4425&lt;&gt;"",VLOOKUP(D4425,Projects!B:C,2,0),"")</f>
        <v>#VALUE!</v>
      </c>
    </row>
    <row r="4426" spans="1:16" x14ac:dyDescent="0.25">
      <c r="A4426" t="e">
        <f>UPPER(IF(AND(TimeSpend[[#This Row],[Personnel number]]&lt;&gt;"",TimeSpend[[#This Row],[Date]]&lt;&gt;""),TimeSpend[[#This Row],[Personnel number]],""))</f>
        <v>#VALUE!</v>
      </c>
      <c r="B4426" s="85" t="e">
        <f>IF(AND(TimeSpend[[#This Row],[Personnel number]]&lt;&gt;"",TimeSpend[[#This Row],[Date]]&lt;&gt;""),TEXT(TimeSpend[[#This Row],[Date]],"[$-409]yyyyMMdd"),"")</f>
        <v>#VALUE!</v>
      </c>
      <c r="C4426" s="33" t="e">
        <f>IF(AND(TimeSpend[[#This Row],[Personnel number]]&lt;&gt;"",TimeSpend[[#This Row],[Date]]&lt;&gt;""),SUBSTITUTE(TimeSpend[[#This Row],[Hours]],",","."),"")</f>
        <v>#VALUE!</v>
      </c>
      <c r="D4426" t="e">
        <f>IF(AND(TimeSpend[[#This Row],[Personnel number]]&lt;&gt;"",TimeSpend[[#This Row],[Date]]&lt;&gt;""),TimeSpend[[#This Row],[Network]],"")</f>
        <v>#VALUE!</v>
      </c>
      <c r="E4426" t="e">
        <f>IF(AND(TimeSpend[[#This Row],[Personnel number]]&lt;&gt;"",TimeSpend[[#This Row],[Date]]&lt;&gt;""),TimeSpend[[#This Row],[Network Description]],"")</f>
        <v>#VALUE!</v>
      </c>
      <c r="F4426" t="e">
        <f>IF(AND(TimeSpend[[#This Row],[Personnel number]]&lt;&gt;"",TimeSpend[[#This Row],[Date]]&lt;&gt;""),TimeSpend[[#This Row],[Activity]],"")</f>
        <v>#VALUE!</v>
      </c>
      <c r="G4426" t="e">
        <f>IF(AND(TimeSpend[[#This Row],[Personnel number]]&lt;&gt;"",TimeSpend[[#This Row],[Date]]&lt;&gt;""),TimeSpend[[#This Row],[Activity description]],"")</f>
        <v>#VALUE!</v>
      </c>
      <c r="H4426" s="36" t="e">
        <f>IF(AND(TimeSpend[[#This Row],[Personnel number]]&lt;&gt;"",TimeSpend[[#This Row],[Date]]&lt;&gt;""),TimeSpend[[#This Row],[Start Time]],"")</f>
        <v>#VALUE!</v>
      </c>
      <c r="I4426" s="36" t="e">
        <f>IF(AND(TimeSpend[[#This Row],[Personnel number]]&lt;&gt;"",TimeSpend[[#This Row],[Date]]&lt;&gt;""),TimeSpend[[#This Row],[End Time]],"")</f>
        <v>#VALUE!</v>
      </c>
      <c r="J4426" t="e">
        <f>IF(AND(TimeSpend[[#This Row],[Personnel number]]&lt;&gt;"",TimeSpend[[#This Row],[Date]]&lt;&gt;""),TimeSpend[[#This Row],[Location]],"")</f>
        <v>#VALUE!</v>
      </c>
      <c r="K4426" t="e">
        <f>IF(AND(TimeSpend[[#This Row],[Personnel number]]&lt;&gt;"",TimeSpend[[#This Row],[Date]]&lt;&gt;""),TimeSpend[[#This Row],[Task]],"")</f>
        <v>#VALUE!</v>
      </c>
      <c r="L4426" t="e">
        <f>IF(AND(TimeSpend[[#This Row],[Personnel number]]&lt;&gt;"",TimeSpend[[#This Row],[Date]]&lt;&gt;""),Utilization!$J$2,"")</f>
        <v>#VALUE!</v>
      </c>
      <c r="M4426" t="e">
        <f>IF(AND(TimeSpend[[#This Row],[Personnel number]]&lt;&gt;"",TimeSpend[[#This Row],[Date]]&lt;&gt;""),TimeSpend[[#This Row],[Employee Name]],"")</f>
        <v>#VALUE!</v>
      </c>
      <c r="N4426" t="e">
        <f t="shared" si="138"/>
        <v>#VALUE!</v>
      </c>
      <c r="O4426" t="e">
        <f t="shared" si="139"/>
        <v>#VALUE!</v>
      </c>
      <c r="P4426" t="e">
        <f>IF(D4426&lt;&gt;"",VLOOKUP(D4426,Projects!B:C,2,0),"")</f>
        <v>#VALUE!</v>
      </c>
    </row>
    <row r="4427" spans="1:16" x14ac:dyDescent="0.25">
      <c r="A4427" t="e">
        <f>UPPER(IF(AND(TimeSpend[[#This Row],[Personnel number]]&lt;&gt;"",TimeSpend[[#This Row],[Date]]&lt;&gt;""),TimeSpend[[#This Row],[Personnel number]],""))</f>
        <v>#VALUE!</v>
      </c>
      <c r="B4427" s="85" t="e">
        <f>IF(AND(TimeSpend[[#This Row],[Personnel number]]&lt;&gt;"",TimeSpend[[#This Row],[Date]]&lt;&gt;""),TEXT(TimeSpend[[#This Row],[Date]],"[$-409]yyyyMMdd"),"")</f>
        <v>#VALUE!</v>
      </c>
      <c r="C4427" s="33" t="e">
        <f>IF(AND(TimeSpend[[#This Row],[Personnel number]]&lt;&gt;"",TimeSpend[[#This Row],[Date]]&lt;&gt;""),SUBSTITUTE(TimeSpend[[#This Row],[Hours]],",","."),"")</f>
        <v>#VALUE!</v>
      </c>
      <c r="D4427" t="e">
        <f>IF(AND(TimeSpend[[#This Row],[Personnel number]]&lt;&gt;"",TimeSpend[[#This Row],[Date]]&lt;&gt;""),TimeSpend[[#This Row],[Network]],"")</f>
        <v>#VALUE!</v>
      </c>
      <c r="E4427" t="e">
        <f>IF(AND(TimeSpend[[#This Row],[Personnel number]]&lt;&gt;"",TimeSpend[[#This Row],[Date]]&lt;&gt;""),TimeSpend[[#This Row],[Network Description]],"")</f>
        <v>#VALUE!</v>
      </c>
      <c r="F4427" t="e">
        <f>IF(AND(TimeSpend[[#This Row],[Personnel number]]&lt;&gt;"",TimeSpend[[#This Row],[Date]]&lt;&gt;""),TimeSpend[[#This Row],[Activity]],"")</f>
        <v>#VALUE!</v>
      </c>
      <c r="G4427" t="e">
        <f>IF(AND(TimeSpend[[#This Row],[Personnel number]]&lt;&gt;"",TimeSpend[[#This Row],[Date]]&lt;&gt;""),TimeSpend[[#This Row],[Activity description]],"")</f>
        <v>#VALUE!</v>
      </c>
      <c r="H4427" s="36" t="e">
        <f>IF(AND(TimeSpend[[#This Row],[Personnel number]]&lt;&gt;"",TimeSpend[[#This Row],[Date]]&lt;&gt;""),TimeSpend[[#This Row],[Start Time]],"")</f>
        <v>#VALUE!</v>
      </c>
      <c r="I4427" s="36" t="e">
        <f>IF(AND(TimeSpend[[#This Row],[Personnel number]]&lt;&gt;"",TimeSpend[[#This Row],[Date]]&lt;&gt;""),TimeSpend[[#This Row],[End Time]],"")</f>
        <v>#VALUE!</v>
      </c>
      <c r="J4427" t="e">
        <f>IF(AND(TimeSpend[[#This Row],[Personnel number]]&lt;&gt;"",TimeSpend[[#This Row],[Date]]&lt;&gt;""),TimeSpend[[#This Row],[Location]],"")</f>
        <v>#VALUE!</v>
      </c>
      <c r="K4427" t="e">
        <f>IF(AND(TimeSpend[[#This Row],[Personnel number]]&lt;&gt;"",TimeSpend[[#This Row],[Date]]&lt;&gt;""),TimeSpend[[#This Row],[Task]],"")</f>
        <v>#VALUE!</v>
      </c>
      <c r="L4427" t="e">
        <f>IF(AND(TimeSpend[[#This Row],[Personnel number]]&lt;&gt;"",TimeSpend[[#This Row],[Date]]&lt;&gt;""),Utilization!$J$2,"")</f>
        <v>#VALUE!</v>
      </c>
      <c r="M4427" t="e">
        <f>IF(AND(TimeSpend[[#This Row],[Personnel number]]&lt;&gt;"",TimeSpend[[#This Row],[Date]]&lt;&gt;""),TimeSpend[[#This Row],[Employee Name]],"")</f>
        <v>#VALUE!</v>
      </c>
      <c r="N4427" t="e">
        <f t="shared" si="138"/>
        <v>#VALUE!</v>
      </c>
      <c r="O4427" t="e">
        <f t="shared" si="139"/>
        <v>#VALUE!</v>
      </c>
      <c r="P4427" t="e">
        <f>IF(D4427&lt;&gt;"",VLOOKUP(D4427,Projects!B:C,2,0),"")</f>
        <v>#VALUE!</v>
      </c>
    </row>
    <row r="4428" spans="1:16" x14ac:dyDescent="0.25">
      <c r="A4428" t="e">
        <f>UPPER(IF(AND(TimeSpend[[#This Row],[Personnel number]]&lt;&gt;"",TimeSpend[[#This Row],[Date]]&lt;&gt;""),TimeSpend[[#This Row],[Personnel number]],""))</f>
        <v>#VALUE!</v>
      </c>
      <c r="B4428" s="85" t="e">
        <f>IF(AND(TimeSpend[[#This Row],[Personnel number]]&lt;&gt;"",TimeSpend[[#This Row],[Date]]&lt;&gt;""),TEXT(TimeSpend[[#This Row],[Date]],"[$-409]yyyyMMdd"),"")</f>
        <v>#VALUE!</v>
      </c>
      <c r="C4428" s="33" t="e">
        <f>IF(AND(TimeSpend[[#This Row],[Personnel number]]&lt;&gt;"",TimeSpend[[#This Row],[Date]]&lt;&gt;""),SUBSTITUTE(TimeSpend[[#This Row],[Hours]],",","."),"")</f>
        <v>#VALUE!</v>
      </c>
      <c r="D4428" t="e">
        <f>IF(AND(TimeSpend[[#This Row],[Personnel number]]&lt;&gt;"",TimeSpend[[#This Row],[Date]]&lt;&gt;""),TimeSpend[[#This Row],[Network]],"")</f>
        <v>#VALUE!</v>
      </c>
      <c r="E4428" t="e">
        <f>IF(AND(TimeSpend[[#This Row],[Personnel number]]&lt;&gt;"",TimeSpend[[#This Row],[Date]]&lt;&gt;""),TimeSpend[[#This Row],[Network Description]],"")</f>
        <v>#VALUE!</v>
      </c>
      <c r="F4428" t="e">
        <f>IF(AND(TimeSpend[[#This Row],[Personnel number]]&lt;&gt;"",TimeSpend[[#This Row],[Date]]&lt;&gt;""),TimeSpend[[#This Row],[Activity]],"")</f>
        <v>#VALUE!</v>
      </c>
      <c r="G4428" t="e">
        <f>IF(AND(TimeSpend[[#This Row],[Personnel number]]&lt;&gt;"",TimeSpend[[#This Row],[Date]]&lt;&gt;""),TimeSpend[[#This Row],[Activity description]],"")</f>
        <v>#VALUE!</v>
      </c>
      <c r="H4428" s="36" t="e">
        <f>IF(AND(TimeSpend[[#This Row],[Personnel number]]&lt;&gt;"",TimeSpend[[#This Row],[Date]]&lt;&gt;""),TimeSpend[[#This Row],[Start Time]],"")</f>
        <v>#VALUE!</v>
      </c>
      <c r="I4428" s="36" t="e">
        <f>IF(AND(TimeSpend[[#This Row],[Personnel number]]&lt;&gt;"",TimeSpend[[#This Row],[Date]]&lt;&gt;""),TimeSpend[[#This Row],[End Time]],"")</f>
        <v>#VALUE!</v>
      </c>
      <c r="J4428" t="e">
        <f>IF(AND(TimeSpend[[#This Row],[Personnel number]]&lt;&gt;"",TimeSpend[[#This Row],[Date]]&lt;&gt;""),TimeSpend[[#This Row],[Location]],"")</f>
        <v>#VALUE!</v>
      </c>
      <c r="K4428" t="e">
        <f>IF(AND(TimeSpend[[#This Row],[Personnel number]]&lt;&gt;"",TimeSpend[[#This Row],[Date]]&lt;&gt;""),TimeSpend[[#This Row],[Task]],"")</f>
        <v>#VALUE!</v>
      </c>
      <c r="L4428" t="e">
        <f>IF(AND(TimeSpend[[#This Row],[Personnel number]]&lt;&gt;"",TimeSpend[[#This Row],[Date]]&lt;&gt;""),Utilization!$J$2,"")</f>
        <v>#VALUE!</v>
      </c>
      <c r="M4428" t="e">
        <f>IF(AND(TimeSpend[[#This Row],[Personnel number]]&lt;&gt;"",TimeSpend[[#This Row],[Date]]&lt;&gt;""),TimeSpend[[#This Row],[Employee Name]],"")</f>
        <v>#VALUE!</v>
      </c>
      <c r="N4428" t="e">
        <f t="shared" si="138"/>
        <v>#VALUE!</v>
      </c>
      <c r="O4428" t="e">
        <f t="shared" si="139"/>
        <v>#VALUE!</v>
      </c>
      <c r="P4428" t="e">
        <f>IF(D4428&lt;&gt;"",VLOOKUP(D4428,Projects!B:C,2,0),"")</f>
        <v>#VALUE!</v>
      </c>
    </row>
    <row r="4429" spans="1:16" x14ac:dyDescent="0.25">
      <c r="A4429" t="e">
        <f>UPPER(IF(AND(TimeSpend[[#This Row],[Personnel number]]&lt;&gt;"",TimeSpend[[#This Row],[Date]]&lt;&gt;""),TimeSpend[[#This Row],[Personnel number]],""))</f>
        <v>#VALUE!</v>
      </c>
      <c r="B4429" s="85" t="e">
        <f>IF(AND(TimeSpend[[#This Row],[Personnel number]]&lt;&gt;"",TimeSpend[[#This Row],[Date]]&lt;&gt;""),TEXT(TimeSpend[[#This Row],[Date]],"[$-409]yyyyMMdd"),"")</f>
        <v>#VALUE!</v>
      </c>
      <c r="C4429" s="33" t="e">
        <f>IF(AND(TimeSpend[[#This Row],[Personnel number]]&lt;&gt;"",TimeSpend[[#This Row],[Date]]&lt;&gt;""),SUBSTITUTE(TimeSpend[[#This Row],[Hours]],",","."),"")</f>
        <v>#VALUE!</v>
      </c>
      <c r="D4429" t="e">
        <f>IF(AND(TimeSpend[[#This Row],[Personnel number]]&lt;&gt;"",TimeSpend[[#This Row],[Date]]&lt;&gt;""),TimeSpend[[#This Row],[Network]],"")</f>
        <v>#VALUE!</v>
      </c>
      <c r="E4429" t="e">
        <f>IF(AND(TimeSpend[[#This Row],[Personnel number]]&lt;&gt;"",TimeSpend[[#This Row],[Date]]&lt;&gt;""),TimeSpend[[#This Row],[Network Description]],"")</f>
        <v>#VALUE!</v>
      </c>
      <c r="F4429" t="e">
        <f>IF(AND(TimeSpend[[#This Row],[Personnel number]]&lt;&gt;"",TimeSpend[[#This Row],[Date]]&lt;&gt;""),TimeSpend[[#This Row],[Activity]],"")</f>
        <v>#VALUE!</v>
      </c>
      <c r="G4429" t="e">
        <f>IF(AND(TimeSpend[[#This Row],[Personnel number]]&lt;&gt;"",TimeSpend[[#This Row],[Date]]&lt;&gt;""),TimeSpend[[#This Row],[Activity description]],"")</f>
        <v>#VALUE!</v>
      </c>
      <c r="H4429" s="36" t="e">
        <f>IF(AND(TimeSpend[[#This Row],[Personnel number]]&lt;&gt;"",TimeSpend[[#This Row],[Date]]&lt;&gt;""),TimeSpend[[#This Row],[Start Time]],"")</f>
        <v>#VALUE!</v>
      </c>
      <c r="I4429" s="36" t="e">
        <f>IF(AND(TimeSpend[[#This Row],[Personnel number]]&lt;&gt;"",TimeSpend[[#This Row],[Date]]&lt;&gt;""),TimeSpend[[#This Row],[End Time]],"")</f>
        <v>#VALUE!</v>
      </c>
      <c r="J4429" t="e">
        <f>IF(AND(TimeSpend[[#This Row],[Personnel number]]&lt;&gt;"",TimeSpend[[#This Row],[Date]]&lt;&gt;""),TimeSpend[[#This Row],[Location]],"")</f>
        <v>#VALUE!</v>
      </c>
      <c r="K4429" t="e">
        <f>IF(AND(TimeSpend[[#This Row],[Personnel number]]&lt;&gt;"",TimeSpend[[#This Row],[Date]]&lt;&gt;""),TimeSpend[[#This Row],[Task]],"")</f>
        <v>#VALUE!</v>
      </c>
      <c r="L4429" t="e">
        <f>IF(AND(TimeSpend[[#This Row],[Personnel number]]&lt;&gt;"",TimeSpend[[#This Row],[Date]]&lt;&gt;""),Utilization!$J$2,"")</f>
        <v>#VALUE!</v>
      </c>
      <c r="M4429" t="e">
        <f>IF(AND(TimeSpend[[#This Row],[Personnel number]]&lt;&gt;"",TimeSpend[[#This Row],[Date]]&lt;&gt;""),TimeSpend[[#This Row],[Employee Name]],"")</f>
        <v>#VALUE!</v>
      </c>
      <c r="N4429" t="e">
        <f t="shared" si="138"/>
        <v>#VALUE!</v>
      </c>
      <c r="O4429" t="e">
        <f t="shared" si="139"/>
        <v>#VALUE!</v>
      </c>
      <c r="P4429" t="e">
        <f>IF(D4429&lt;&gt;"",VLOOKUP(D4429,Projects!B:C,2,0),"")</f>
        <v>#VALUE!</v>
      </c>
    </row>
    <row r="4430" spans="1:16" x14ac:dyDescent="0.25">
      <c r="A4430" t="e">
        <f>UPPER(IF(AND(TimeSpend[[#This Row],[Personnel number]]&lt;&gt;"",TimeSpend[[#This Row],[Date]]&lt;&gt;""),TimeSpend[[#This Row],[Personnel number]],""))</f>
        <v>#VALUE!</v>
      </c>
      <c r="B4430" s="85" t="e">
        <f>IF(AND(TimeSpend[[#This Row],[Personnel number]]&lt;&gt;"",TimeSpend[[#This Row],[Date]]&lt;&gt;""),TEXT(TimeSpend[[#This Row],[Date]],"[$-409]yyyyMMdd"),"")</f>
        <v>#VALUE!</v>
      </c>
      <c r="C4430" s="33" t="e">
        <f>IF(AND(TimeSpend[[#This Row],[Personnel number]]&lt;&gt;"",TimeSpend[[#This Row],[Date]]&lt;&gt;""),SUBSTITUTE(TimeSpend[[#This Row],[Hours]],",","."),"")</f>
        <v>#VALUE!</v>
      </c>
      <c r="D4430" t="e">
        <f>IF(AND(TimeSpend[[#This Row],[Personnel number]]&lt;&gt;"",TimeSpend[[#This Row],[Date]]&lt;&gt;""),TimeSpend[[#This Row],[Network]],"")</f>
        <v>#VALUE!</v>
      </c>
      <c r="E4430" t="e">
        <f>IF(AND(TimeSpend[[#This Row],[Personnel number]]&lt;&gt;"",TimeSpend[[#This Row],[Date]]&lt;&gt;""),TimeSpend[[#This Row],[Network Description]],"")</f>
        <v>#VALUE!</v>
      </c>
      <c r="F4430" t="e">
        <f>IF(AND(TimeSpend[[#This Row],[Personnel number]]&lt;&gt;"",TimeSpend[[#This Row],[Date]]&lt;&gt;""),TimeSpend[[#This Row],[Activity]],"")</f>
        <v>#VALUE!</v>
      </c>
      <c r="G4430" t="e">
        <f>IF(AND(TimeSpend[[#This Row],[Personnel number]]&lt;&gt;"",TimeSpend[[#This Row],[Date]]&lt;&gt;""),TimeSpend[[#This Row],[Activity description]],"")</f>
        <v>#VALUE!</v>
      </c>
      <c r="H4430" s="36" t="e">
        <f>IF(AND(TimeSpend[[#This Row],[Personnel number]]&lt;&gt;"",TimeSpend[[#This Row],[Date]]&lt;&gt;""),TimeSpend[[#This Row],[Start Time]],"")</f>
        <v>#VALUE!</v>
      </c>
      <c r="I4430" s="36" t="e">
        <f>IF(AND(TimeSpend[[#This Row],[Personnel number]]&lt;&gt;"",TimeSpend[[#This Row],[Date]]&lt;&gt;""),TimeSpend[[#This Row],[End Time]],"")</f>
        <v>#VALUE!</v>
      </c>
      <c r="J4430" t="e">
        <f>IF(AND(TimeSpend[[#This Row],[Personnel number]]&lt;&gt;"",TimeSpend[[#This Row],[Date]]&lt;&gt;""),TimeSpend[[#This Row],[Location]],"")</f>
        <v>#VALUE!</v>
      </c>
      <c r="K4430" t="e">
        <f>IF(AND(TimeSpend[[#This Row],[Personnel number]]&lt;&gt;"",TimeSpend[[#This Row],[Date]]&lt;&gt;""),TimeSpend[[#This Row],[Task]],"")</f>
        <v>#VALUE!</v>
      </c>
      <c r="L4430" t="e">
        <f>IF(AND(TimeSpend[[#This Row],[Personnel number]]&lt;&gt;"",TimeSpend[[#This Row],[Date]]&lt;&gt;""),Utilization!$J$2,"")</f>
        <v>#VALUE!</v>
      </c>
      <c r="M4430" t="e">
        <f>IF(AND(TimeSpend[[#This Row],[Personnel number]]&lt;&gt;"",TimeSpend[[#This Row],[Date]]&lt;&gt;""),TimeSpend[[#This Row],[Employee Name]],"")</f>
        <v>#VALUE!</v>
      </c>
      <c r="N4430" t="e">
        <f t="shared" si="138"/>
        <v>#VALUE!</v>
      </c>
      <c r="O4430" t="e">
        <f t="shared" si="139"/>
        <v>#VALUE!</v>
      </c>
      <c r="P4430" t="e">
        <f>IF(D4430&lt;&gt;"",VLOOKUP(D4430,Projects!B:C,2,0),"")</f>
        <v>#VALUE!</v>
      </c>
    </row>
    <row r="4431" spans="1:16" x14ac:dyDescent="0.25">
      <c r="A4431" t="e">
        <f>UPPER(IF(AND(TimeSpend[[#This Row],[Personnel number]]&lt;&gt;"",TimeSpend[[#This Row],[Date]]&lt;&gt;""),TimeSpend[[#This Row],[Personnel number]],""))</f>
        <v>#VALUE!</v>
      </c>
      <c r="B4431" s="85" t="e">
        <f>IF(AND(TimeSpend[[#This Row],[Personnel number]]&lt;&gt;"",TimeSpend[[#This Row],[Date]]&lt;&gt;""),TEXT(TimeSpend[[#This Row],[Date]],"[$-409]yyyyMMdd"),"")</f>
        <v>#VALUE!</v>
      </c>
      <c r="C4431" s="33" t="e">
        <f>IF(AND(TimeSpend[[#This Row],[Personnel number]]&lt;&gt;"",TimeSpend[[#This Row],[Date]]&lt;&gt;""),SUBSTITUTE(TimeSpend[[#This Row],[Hours]],",","."),"")</f>
        <v>#VALUE!</v>
      </c>
      <c r="D4431" t="e">
        <f>IF(AND(TimeSpend[[#This Row],[Personnel number]]&lt;&gt;"",TimeSpend[[#This Row],[Date]]&lt;&gt;""),TimeSpend[[#This Row],[Network]],"")</f>
        <v>#VALUE!</v>
      </c>
      <c r="E4431" t="e">
        <f>IF(AND(TimeSpend[[#This Row],[Personnel number]]&lt;&gt;"",TimeSpend[[#This Row],[Date]]&lt;&gt;""),TimeSpend[[#This Row],[Network Description]],"")</f>
        <v>#VALUE!</v>
      </c>
      <c r="F4431" t="e">
        <f>IF(AND(TimeSpend[[#This Row],[Personnel number]]&lt;&gt;"",TimeSpend[[#This Row],[Date]]&lt;&gt;""),TimeSpend[[#This Row],[Activity]],"")</f>
        <v>#VALUE!</v>
      </c>
      <c r="G4431" t="e">
        <f>IF(AND(TimeSpend[[#This Row],[Personnel number]]&lt;&gt;"",TimeSpend[[#This Row],[Date]]&lt;&gt;""),TimeSpend[[#This Row],[Activity description]],"")</f>
        <v>#VALUE!</v>
      </c>
      <c r="H4431" s="36" t="e">
        <f>IF(AND(TimeSpend[[#This Row],[Personnel number]]&lt;&gt;"",TimeSpend[[#This Row],[Date]]&lt;&gt;""),TimeSpend[[#This Row],[Start Time]],"")</f>
        <v>#VALUE!</v>
      </c>
      <c r="I4431" s="36" t="e">
        <f>IF(AND(TimeSpend[[#This Row],[Personnel number]]&lt;&gt;"",TimeSpend[[#This Row],[Date]]&lt;&gt;""),TimeSpend[[#This Row],[End Time]],"")</f>
        <v>#VALUE!</v>
      </c>
      <c r="J4431" t="e">
        <f>IF(AND(TimeSpend[[#This Row],[Personnel number]]&lt;&gt;"",TimeSpend[[#This Row],[Date]]&lt;&gt;""),TimeSpend[[#This Row],[Location]],"")</f>
        <v>#VALUE!</v>
      </c>
      <c r="K4431" t="e">
        <f>IF(AND(TimeSpend[[#This Row],[Personnel number]]&lt;&gt;"",TimeSpend[[#This Row],[Date]]&lt;&gt;""),TimeSpend[[#This Row],[Task]],"")</f>
        <v>#VALUE!</v>
      </c>
      <c r="L4431" t="e">
        <f>IF(AND(TimeSpend[[#This Row],[Personnel number]]&lt;&gt;"",TimeSpend[[#This Row],[Date]]&lt;&gt;""),Utilization!$J$2,"")</f>
        <v>#VALUE!</v>
      </c>
      <c r="M4431" t="e">
        <f>IF(AND(TimeSpend[[#This Row],[Personnel number]]&lt;&gt;"",TimeSpend[[#This Row],[Date]]&lt;&gt;""),TimeSpend[[#This Row],[Employee Name]],"")</f>
        <v>#VALUE!</v>
      </c>
      <c r="N4431" t="e">
        <f t="shared" si="138"/>
        <v>#VALUE!</v>
      </c>
      <c r="O4431" t="e">
        <f t="shared" si="139"/>
        <v>#VALUE!</v>
      </c>
      <c r="P4431" t="e">
        <f>IF(D4431&lt;&gt;"",VLOOKUP(D4431,Projects!B:C,2,0),"")</f>
        <v>#VALUE!</v>
      </c>
    </row>
    <row r="4432" spans="1:16" x14ac:dyDescent="0.25">
      <c r="A4432" t="e">
        <f>UPPER(IF(AND(TimeSpend[[#This Row],[Personnel number]]&lt;&gt;"",TimeSpend[[#This Row],[Date]]&lt;&gt;""),TimeSpend[[#This Row],[Personnel number]],""))</f>
        <v>#VALUE!</v>
      </c>
      <c r="B4432" s="85" t="e">
        <f>IF(AND(TimeSpend[[#This Row],[Personnel number]]&lt;&gt;"",TimeSpend[[#This Row],[Date]]&lt;&gt;""),TEXT(TimeSpend[[#This Row],[Date]],"[$-409]yyyyMMdd"),"")</f>
        <v>#VALUE!</v>
      </c>
      <c r="C4432" s="33" t="e">
        <f>IF(AND(TimeSpend[[#This Row],[Personnel number]]&lt;&gt;"",TimeSpend[[#This Row],[Date]]&lt;&gt;""),SUBSTITUTE(TimeSpend[[#This Row],[Hours]],",","."),"")</f>
        <v>#VALUE!</v>
      </c>
      <c r="D4432" t="e">
        <f>IF(AND(TimeSpend[[#This Row],[Personnel number]]&lt;&gt;"",TimeSpend[[#This Row],[Date]]&lt;&gt;""),TimeSpend[[#This Row],[Network]],"")</f>
        <v>#VALUE!</v>
      </c>
      <c r="E4432" t="e">
        <f>IF(AND(TimeSpend[[#This Row],[Personnel number]]&lt;&gt;"",TimeSpend[[#This Row],[Date]]&lt;&gt;""),TimeSpend[[#This Row],[Network Description]],"")</f>
        <v>#VALUE!</v>
      </c>
      <c r="F4432" t="e">
        <f>IF(AND(TimeSpend[[#This Row],[Personnel number]]&lt;&gt;"",TimeSpend[[#This Row],[Date]]&lt;&gt;""),TimeSpend[[#This Row],[Activity]],"")</f>
        <v>#VALUE!</v>
      </c>
      <c r="G4432" t="e">
        <f>IF(AND(TimeSpend[[#This Row],[Personnel number]]&lt;&gt;"",TimeSpend[[#This Row],[Date]]&lt;&gt;""),TimeSpend[[#This Row],[Activity description]],"")</f>
        <v>#VALUE!</v>
      </c>
      <c r="H4432" s="36" t="e">
        <f>IF(AND(TimeSpend[[#This Row],[Personnel number]]&lt;&gt;"",TimeSpend[[#This Row],[Date]]&lt;&gt;""),TimeSpend[[#This Row],[Start Time]],"")</f>
        <v>#VALUE!</v>
      </c>
      <c r="I4432" s="36" t="e">
        <f>IF(AND(TimeSpend[[#This Row],[Personnel number]]&lt;&gt;"",TimeSpend[[#This Row],[Date]]&lt;&gt;""),TimeSpend[[#This Row],[End Time]],"")</f>
        <v>#VALUE!</v>
      </c>
      <c r="J4432" t="e">
        <f>IF(AND(TimeSpend[[#This Row],[Personnel number]]&lt;&gt;"",TimeSpend[[#This Row],[Date]]&lt;&gt;""),TimeSpend[[#This Row],[Location]],"")</f>
        <v>#VALUE!</v>
      </c>
      <c r="K4432" t="e">
        <f>IF(AND(TimeSpend[[#This Row],[Personnel number]]&lt;&gt;"",TimeSpend[[#This Row],[Date]]&lt;&gt;""),TimeSpend[[#This Row],[Task]],"")</f>
        <v>#VALUE!</v>
      </c>
      <c r="L4432" t="e">
        <f>IF(AND(TimeSpend[[#This Row],[Personnel number]]&lt;&gt;"",TimeSpend[[#This Row],[Date]]&lt;&gt;""),Utilization!$J$2,"")</f>
        <v>#VALUE!</v>
      </c>
      <c r="M4432" t="e">
        <f>IF(AND(TimeSpend[[#This Row],[Personnel number]]&lt;&gt;"",TimeSpend[[#This Row],[Date]]&lt;&gt;""),TimeSpend[[#This Row],[Employee Name]],"")</f>
        <v>#VALUE!</v>
      </c>
      <c r="N4432" t="e">
        <f t="shared" si="138"/>
        <v>#VALUE!</v>
      </c>
      <c r="O4432" t="e">
        <f t="shared" si="139"/>
        <v>#VALUE!</v>
      </c>
      <c r="P4432" t="e">
        <f>IF(D4432&lt;&gt;"",VLOOKUP(D4432,Projects!B:C,2,0),"")</f>
        <v>#VALUE!</v>
      </c>
    </row>
    <row r="4433" spans="1:16" x14ac:dyDescent="0.25">
      <c r="A4433" t="e">
        <f>UPPER(IF(AND(TimeSpend[[#This Row],[Personnel number]]&lt;&gt;"",TimeSpend[[#This Row],[Date]]&lt;&gt;""),TimeSpend[[#This Row],[Personnel number]],""))</f>
        <v>#VALUE!</v>
      </c>
      <c r="B4433" s="85" t="e">
        <f>IF(AND(TimeSpend[[#This Row],[Personnel number]]&lt;&gt;"",TimeSpend[[#This Row],[Date]]&lt;&gt;""),TEXT(TimeSpend[[#This Row],[Date]],"[$-409]yyyyMMdd"),"")</f>
        <v>#VALUE!</v>
      </c>
      <c r="C4433" s="33" t="e">
        <f>IF(AND(TimeSpend[[#This Row],[Personnel number]]&lt;&gt;"",TimeSpend[[#This Row],[Date]]&lt;&gt;""),SUBSTITUTE(TimeSpend[[#This Row],[Hours]],",","."),"")</f>
        <v>#VALUE!</v>
      </c>
      <c r="D4433" t="e">
        <f>IF(AND(TimeSpend[[#This Row],[Personnel number]]&lt;&gt;"",TimeSpend[[#This Row],[Date]]&lt;&gt;""),TimeSpend[[#This Row],[Network]],"")</f>
        <v>#VALUE!</v>
      </c>
      <c r="E4433" t="e">
        <f>IF(AND(TimeSpend[[#This Row],[Personnel number]]&lt;&gt;"",TimeSpend[[#This Row],[Date]]&lt;&gt;""),TimeSpend[[#This Row],[Network Description]],"")</f>
        <v>#VALUE!</v>
      </c>
      <c r="F4433" t="e">
        <f>IF(AND(TimeSpend[[#This Row],[Personnel number]]&lt;&gt;"",TimeSpend[[#This Row],[Date]]&lt;&gt;""),TimeSpend[[#This Row],[Activity]],"")</f>
        <v>#VALUE!</v>
      </c>
      <c r="G4433" t="e">
        <f>IF(AND(TimeSpend[[#This Row],[Personnel number]]&lt;&gt;"",TimeSpend[[#This Row],[Date]]&lt;&gt;""),TimeSpend[[#This Row],[Activity description]],"")</f>
        <v>#VALUE!</v>
      </c>
      <c r="H4433" s="36" t="e">
        <f>IF(AND(TimeSpend[[#This Row],[Personnel number]]&lt;&gt;"",TimeSpend[[#This Row],[Date]]&lt;&gt;""),TimeSpend[[#This Row],[Start Time]],"")</f>
        <v>#VALUE!</v>
      </c>
      <c r="I4433" s="36" t="e">
        <f>IF(AND(TimeSpend[[#This Row],[Personnel number]]&lt;&gt;"",TimeSpend[[#This Row],[Date]]&lt;&gt;""),TimeSpend[[#This Row],[End Time]],"")</f>
        <v>#VALUE!</v>
      </c>
      <c r="J4433" t="e">
        <f>IF(AND(TimeSpend[[#This Row],[Personnel number]]&lt;&gt;"",TimeSpend[[#This Row],[Date]]&lt;&gt;""),TimeSpend[[#This Row],[Location]],"")</f>
        <v>#VALUE!</v>
      </c>
      <c r="K4433" t="e">
        <f>IF(AND(TimeSpend[[#This Row],[Personnel number]]&lt;&gt;"",TimeSpend[[#This Row],[Date]]&lt;&gt;""),TimeSpend[[#This Row],[Task]],"")</f>
        <v>#VALUE!</v>
      </c>
      <c r="L4433" t="e">
        <f>IF(AND(TimeSpend[[#This Row],[Personnel number]]&lt;&gt;"",TimeSpend[[#This Row],[Date]]&lt;&gt;""),Utilization!$J$2,"")</f>
        <v>#VALUE!</v>
      </c>
      <c r="M4433" t="e">
        <f>IF(AND(TimeSpend[[#This Row],[Personnel number]]&lt;&gt;"",TimeSpend[[#This Row],[Date]]&lt;&gt;""),TimeSpend[[#This Row],[Employee Name]],"")</f>
        <v>#VALUE!</v>
      </c>
      <c r="N4433" t="e">
        <f t="shared" si="138"/>
        <v>#VALUE!</v>
      </c>
      <c r="O4433" t="e">
        <f t="shared" si="139"/>
        <v>#VALUE!</v>
      </c>
      <c r="P4433" t="e">
        <f>IF(D4433&lt;&gt;"",VLOOKUP(D4433,Projects!B:C,2,0),"")</f>
        <v>#VALUE!</v>
      </c>
    </row>
    <row r="4434" spans="1:16" x14ac:dyDescent="0.25">
      <c r="A4434" t="e">
        <f>UPPER(IF(AND(TimeSpend[[#This Row],[Personnel number]]&lt;&gt;"",TimeSpend[[#This Row],[Date]]&lt;&gt;""),TimeSpend[[#This Row],[Personnel number]],""))</f>
        <v>#VALUE!</v>
      </c>
      <c r="B4434" s="85" t="e">
        <f>IF(AND(TimeSpend[[#This Row],[Personnel number]]&lt;&gt;"",TimeSpend[[#This Row],[Date]]&lt;&gt;""),TEXT(TimeSpend[[#This Row],[Date]],"[$-409]yyyyMMdd"),"")</f>
        <v>#VALUE!</v>
      </c>
      <c r="C4434" s="33" t="e">
        <f>IF(AND(TimeSpend[[#This Row],[Personnel number]]&lt;&gt;"",TimeSpend[[#This Row],[Date]]&lt;&gt;""),SUBSTITUTE(TimeSpend[[#This Row],[Hours]],",","."),"")</f>
        <v>#VALUE!</v>
      </c>
      <c r="D4434" t="e">
        <f>IF(AND(TimeSpend[[#This Row],[Personnel number]]&lt;&gt;"",TimeSpend[[#This Row],[Date]]&lt;&gt;""),TimeSpend[[#This Row],[Network]],"")</f>
        <v>#VALUE!</v>
      </c>
      <c r="E4434" t="e">
        <f>IF(AND(TimeSpend[[#This Row],[Personnel number]]&lt;&gt;"",TimeSpend[[#This Row],[Date]]&lt;&gt;""),TimeSpend[[#This Row],[Network Description]],"")</f>
        <v>#VALUE!</v>
      </c>
      <c r="F4434" t="e">
        <f>IF(AND(TimeSpend[[#This Row],[Personnel number]]&lt;&gt;"",TimeSpend[[#This Row],[Date]]&lt;&gt;""),TimeSpend[[#This Row],[Activity]],"")</f>
        <v>#VALUE!</v>
      </c>
      <c r="G4434" t="e">
        <f>IF(AND(TimeSpend[[#This Row],[Personnel number]]&lt;&gt;"",TimeSpend[[#This Row],[Date]]&lt;&gt;""),TimeSpend[[#This Row],[Activity description]],"")</f>
        <v>#VALUE!</v>
      </c>
      <c r="H4434" s="36" t="e">
        <f>IF(AND(TimeSpend[[#This Row],[Personnel number]]&lt;&gt;"",TimeSpend[[#This Row],[Date]]&lt;&gt;""),TimeSpend[[#This Row],[Start Time]],"")</f>
        <v>#VALUE!</v>
      </c>
      <c r="I4434" s="36" t="e">
        <f>IF(AND(TimeSpend[[#This Row],[Personnel number]]&lt;&gt;"",TimeSpend[[#This Row],[Date]]&lt;&gt;""),TimeSpend[[#This Row],[End Time]],"")</f>
        <v>#VALUE!</v>
      </c>
      <c r="J4434" t="e">
        <f>IF(AND(TimeSpend[[#This Row],[Personnel number]]&lt;&gt;"",TimeSpend[[#This Row],[Date]]&lt;&gt;""),TimeSpend[[#This Row],[Location]],"")</f>
        <v>#VALUE!</v>
      </c>
      <c r="K4434" t="e">
        <f>IF(AND(TimeSpend[[#This Row],[Personnel number]]&lt;&gt;"",TimeSpend[[#This Row],[Date]]&lt;&gt;""),TimeSpend[[#This Row],[Task]],"")</f>
        <v>#VALUE!</v>
      </c>
      <c r="L4434" t="e">
        <f>IF(AND(TimeSpend[[#This Row],[Personnel number]]&lt;&gt;"",TimeSpend[[#This Row],[Date]]&lt;&gt;""),Utilization!$J$2,"")</f>
        <v>#VALUE!</v>
      </c>
      <c r="M4434" t="e">
        <f>IF(AND(TimeSpend[[#This Row],[Personnel number]]&lt;&gt;"",TimeSpend[[#This Row],[Date]]&lt;&gt;""),TimeSpend[[#This Row],[Employee Name]],"")</f>
        <v>#VALUE!</v>
      </c>
      <c r="N4434" t="e">
        <f t="shared" si="138"/>
        <v>#VALUE!</v>
      </c>
      <c r="O4434" t="e">
        <f t="shared" si="139"/>
        <v>#VALUE!</v>
      </c>
      <c r="P4434" t="e">
        <f>IF(D4434&lt;&gt;"",VLOOKUP(D4434,Projects!B:C,2,0),"")</f>
        <v>#VALUE!</v>
      </c>
    </row>
    <row r="4435" spans="1:16" x14ac:dyDescent="0.25">
      <c r="A4435" t="e">
        <f>UPPER(IF(AND(TimeSpend[[#This Row],[Personnel number]]&lt;&gt;"",TimeSpend[[#This Row],[Date]]&lt;&gt;""),TimeSpend[[#This Row],[Personnel number]],""))</f>
        <v>#VALUE!</v>
      </c>
      <c r="B4435" s="85" t="e">
        <f>IF(AND(TimeSpend[[#This Row],[Personnel number]]&lt;&gt;"",TimeSpend[[#This Row],[Date]]&lt;&gt;""),TEXT(TimeSpend[[#This Row],[Date]],"[$-409]yyyyMMdd"),"")</f>
        <v>#VALUE!</v>
      </c>
      <c r="C4435" s="33" t="e">
        <f>IF(AND(TimeSpend[[#This Row],[Personnel number]]&lt;&gt;"",TimeSpend[[#This Row],[Date]]&lt;&gt;""),SUBSTITUTE(TimeSpend[[#This Row],[Hours]],",","."),"")</f>
        <v>#VALUE!</v>
      </c>
      <c r="D4435" t="e">
        <f>IF(AND(TimeSpend[[#This Row],[Personnel number]]&lt;&gt;"",TimeSpend[[#This Row],[Date]]&lt;&gt;""),TimeSpend[[#This Row],[Network]],"")</f>
        <v>#VALUE!</v>
      </c>
      <c r="E4435" t="e">
        <f>IF(AND(TimeSpend[[#This Row],[Personnel number]]&lt;&gt;"",TimeSpend[[#This Row],[Date]]&lt;&gt;""),TimeSpend[[#This Row],[Network Description]],"")</f>
        <v>#VALUE!</v>
      </c>
      <c r="F4435" t="e">
        <f>IF(AND(TimeSpend[[#This Row],[Personnel number]]&lt;&gt;"",TimeSpend[[#This Row],[Date]]&lt;&gt;""),TimeSpend[[#This Row],[Activity]],"")</f>
        <v>#VALUE!</v>
      </c>
      <c r="G4435" t="e">
        <f>IF(AND(TimeSpend[[#This Row],[Personnel number]]&lt;&gt;"",TimeSpend[[#This Row],[Date]]&lt;&gt;""),TimeSpend[[#This Row],[Activity description]],"")</f>
        <v>#VALUE!</v>
      </c>
      <c r="H4435" s="36" t="e">
        <f>IF(AND(TimeSpend[[#This Row],[Personnel number]]&lt;&gt;"",TimeSpend[[#This Row],[Date]]&lt;&gt;""),TimeSpend[[#This Row],[Start Time]],"")</f>
        <v>#VALUE!</v>
      </c>
      <c r="I4435" s="36" t="e">
        <f>IF(AND(TimeSpend[[#This Row],[Personnel number]]&lt;&gt;"",TimeSpend[[#This Row],[Date]]&lt;&gt;""),TimeSpend[[#This Row],[End Time]],"")</f>
        <v>#VALUE!</v>
      </c>
      <c r="J4435" t="e">
        <f>IF(AND(TimeSpend[[#This Row],[Personnel number]]&lt;&gt;"",TimeSpend[[#This Row],[Date]]&lt;&gt;""),TimeSpend[[#This Row],[Location]],"")</f>
        <v>#VALUE!</v>
      </c>
      <c r="K4435" t="e">
        <f>IF(AND(TimeSpend[[#This Row],[Personnel number]]&lt;&gt;"",TimeSpend[[#This Row],[Date]]&lt;&gt;""),TimeSpend[[#This Row],[Task]],"")</f>
        <v>#VALUE!</v>
      </c>
      <c r="L4435" t="e">
        <f>IF(AND(TimeSpend[[#This Row],[Personnel number]]&lt;&gt;"",TimeSpend[[#This Row],[Date]]&lt;&gt;""),Utilization!$J$2,"")</f>
        <v>#VALUE!</v>
      </c>
      <c r="M4435" t="e">
        <f>IF(AND(TimeSpend[[#This Row],[Personnel number]]&lt;&gt;"",TimeSpend[[#This Row],[Date]]&lt;&gt;""),TimeSpend[[#This Row],[Employee Name]],"")</f>
        <v>#VALUE!</v>
      </c>
      <c r="N4435" t="e">
        <f t="shared" si="138"/>
        <v>#VALUE!</v>
      </c>
      <c r="O4435" t="e">
        <f t="shared" si="139"/>
        <v>#VALUE!</v>
      </c>
      <c r="P4435" t="e">
        <f>IF(D4435&lt;&gt;"",VLOOKUP(D4435,Projects!B:C,2,0),"")</f>
        <v>#VALUE!</v>
      </c>
    </row>
    <row r="4436" spans="1:16" x14ac:dyDescent="0.25">
      <c r="A4436" t="e">
        <f>UPPER(IF(AND(TimeSpend[[#This Row],[Personnel number]]&lt;&gt;"",TimeSpend[[#This Row],[Date]]&lt;&gt;""),TimeSpend[[#This Row],[Personnel number]],""))</f>
        <v>#VALUE!</v>
      </c>
      <c r="B4436" s="85" t="e">
        <f>IF(AND(TimeSpend[[#This Row],[Personnel number]]&lt;&gt;"",TimeSpend[[#This Row],[Date]]&lt;&gt;""),TEXT(TimeSpend[[#This Row],[Date]],"[$-409]yyyyMMdd"),"")</f>
        <v>#VALUE!</v>
      </c>
      <c r="C4436" s="33" t="e">
        <f>IF(AND(TimeSpend[[#This Row],[Personnel number]]&lt;&gt;"",TimeSpend[[#This Row],[Date]]&lt;&gt;""),SUBSTITUTE(TimeSpend[[#This Row],[Hours]],",","."),"")</f>
        <v>#VALUE!</v>
      </c>
      <c r="D4436" t="e">
        <f>IF(AND(TimeSpend[[#This Row],[Personnel number]]&lt;&gt;"",TimeSpend[[#This Row],[Date]]&lt;&gt;""),TimeSpend[[#This Row],[Network]],"")</f>
        <v>#VALUE!</v>
      </c>
      <c r="E4436" t="e">
        <f>IF(AND(TimeSpend[[#This Row],[Personnel number]]&lt;&gt;"",TimeSpend[[#This Row],[Date]]&lt;&gt;""),TimeSpend[[#This Row],[Network Description]],"")</f>
        <v>#VALUE!</v>
      </c>
      <c r="F4436" t="e">
        <f>IF(AND(TimeSpend[[#This Row],[Personnel number]]&lt;&gt;"",TimeSpend[[#This Row],[Date]]&lt;&gt;""),TimeSpend[[#This Row],[Activity]],"")</f>
        <v>#VALUE!</v>
      </c>
      <c r="G4436" t="e">
        <f>IF(AND(TimeSpend[[#This Row],[Personnel number]]&lt;&gt;"",TimeSpend[[#This Row],[Date]]&lt;&gt;""),TimeSpend[[#This Row],[Activity description]],"")</f>
        <v>#VALUE!</v>
      </c>
      <c r="H4436" s="36" t="e">
        <f>IF(AND(TimeSpend[[#This Row],[Personnel number]]&lt;&gt;"",TimeSpend[[#This Row],[Date]]&lt;&gt;""),TimeSpend[[#This Row],[Start Time]],"")</f>
        <v>#VALUE!</v>
      </c>
      <c r="I4436" s="36" t="e">
        <f>IF(AND(TimeSpend[[#This Row],[Personnel number]]&lt;&gt;"",TimeSpend[[#This Row],[Date]]&lt;&gt;""),TimeSpend[[#This Row],[End Time]],"")</f>
        <v>#VALUE!</v>
      </c>
      <c r="J4436" t="e">
        <f>IF(AND(TimeSpend[[#This Row],[Personnel number]]&lt;&gt;"",TimeSpend[[#This Row],[Date]]&lt;&gt;""),TimeSpend[[#This Row],[Location]],"")</f>
        <v>#VALUE!</v>
      </c>
      <c r="K4436" t="e">
        <f>IF(AND(TimeSpend[[#This Row],[Personnel number]]&lt;&gt;"",TimeSpend[[#This Row],[Date]]&lt;&gt;""),TimeSpend[[#This Row],[Task]],"")</f>
        <v>#VALUE!</v>
      </c>
      <c r="L4436" t="e">
        <f>IF(AND(TimeSpend[[#This Row],[Personnel number]]&lt;&gt;"",TimeSpend[[#This Row],[Date]]&lt;&gt;""),Utilization!$J$2,"")</f>
        <v>#VALUE!</v>
      </c>
      <c r="M4436" t="e">
        <f>IF(AND(TimeSpend[[#This Row],[Personnel number]]&lt;&gt;"",TimeSpend[[#This Row],[Date]]&lt;&gt;""),TimeSpend[[#This Row],[Employee Name]],"")</f>
        <v>#VALUE!</v>
      </c>
      <c r="N4436" t="e">
        <f t="shared" si="138"/>
        <v>#VALUE!</v>
      </c>
      <c r="O4436" t="e">
        <f t="shared" si="139"/>
        <v>#VALUE!</v>
      </c>
      <c r="P4436" t="e">
        <f>IF(D4436&lt;&gt;"",VLOOKUP(D4436,Projects!B:C,2,0),"")</f>
        <v>#VALUE!</v>
      </c>
    </row>
    <row r="4437" spans="1:16" x14ac:dyDescent="0.25">
      <c r="A4437" t="e">
        <f>UPPER(IF(AND(TimeSpend[[#This Row],[Personnel number]]&lt;&gt;"",TimeSpend[[#This Row],[Date]]&lt;&gt;""),TimeSpend[[#This Row],[Personnel number]],""))</f>
        <v>#VALUE!</v>
      </c>
      <c r="B4437" s="85" t="e">
        <f>IF(AND(TimeSpend[[#This Row],[Personnel number]]&lt;&gt;"",TimeSpend[[#This Row],[Date]]&lt;&gt;""),TEXT(TimeSpend[[#This Row],[Date]],"[$-409]yyyyMMdd"),"")</f>
        <v>#VALUE!</v>
      </c>
      <c r="C4437" s="33" t="e">
        <f>IF(AND(TimeSpend[[#This Row],[Personnel number]]&lt;&gt;"",TimeSpend[[#This Row],[Date]]&lt;&gt;""),SUBSTITUTE(TimeSpend[[#This Row],[Hours]],",","."),"")</f>
        <v>#VALUE!</v>
      </c>
      <c r="D4437" t="e">
        <f>IF(AND(TimeSpend[[#This Row],[Personnel number]]&lt;&gt;"",TimeSpend[[#This Row],[Date]]&lt;&gt;""),TimeSpend[[#This Row],[Network]],"")</f>
        <v>#VALUE!</v>
      </c>
      <c r="E4437" t="e">
        <f>IF(AND(TimeSpend[[#This Row],[Personnel number]]&lt;&gt;"",TimeSpend[[#This Row],[Date]]&lt;&gt;""),TimeSpend[[#This Row],[Network Description]],"")</f>
        <v>#VALUE!</v>
      </c>
      <c r="F4437" t="e">
        <f>IF(AND(TimeSpend[[#This Row],[Personnel number]]&lt;&gt;"",TimeSpend[[#This Row],[Date]]&lt;&gt;""),TimeSpend[[#This Row],[Activity]],"")</f>
        <v>#VALUE!</v>
      </c>
      <c r="G4437" t="e">
        <f>IF(AND(TimeSpend[[#This Row],[Personnel number]]&lt;&gt;"",TimeSpend[[#This Row],[Date]]&lt;&gt;""),TimeSpend[[#This Row],[Activity description]],"")</f>
        <v>#VALUE!</v>
      </c>
      <c r="H4437" s="36" t="e">
        <f>IF(AND(TimeSpend[[#This Row],[Personnel number]]&lt;&gt;"",TimeSpend[[#This Row],[Date]]&lt;&gt;""),TimeSpend[[#This Row],[Start Time]],"")</f>
        <v>#VALUE!</v>
      </c>
      <c r="I4437" s="36" t="e">
        <f>IF(AND(TimeSpend[[#This Row],[Personnel number]]&lt;&gt;"",TimeSpend[[#This Row],[Date]]&lt;&gt;""),TimeSpend[[#This Row],[End Time]],"")</f>
        <v>#VALUE!</v>
      </c>
      <c r="J4437" t="e">
        <f>IF(AND(TimeSpend[[#This Row],[Personnel number]]&lt;&gt;"",TimeSpend[[#This Row],[Date]]&lt;&gt;""),TimeSpend[[#This Row],[Location]],"")</f>
        <v>#VALUE!</v>
      </c>
      <c r="K4437" t="e">
        <f>IF(AND(TimeSpend[[#This Row],[Personnel number]]&lt;&gt;"",TimeSpend[[#This Row],[Date]]&lt;&gt;""),TimeSpend[[#This Row],[Task]],"")</f>
        <v>#VALUE!</v>
      </c>
      <c r="L4437" t="e">
        <f>IF(AND(TimeSpend[[#This Row],[Personnel number]]&lt;&gt;"",TimeSpend[[#This Row],[Date]]&lt;&gt;""),Utilization!$J$2,"")</f>
        <v>#VALUE!</v>
      </c>
      <c r="M4437" t="e">
        <f>IF(AND(TimeSpend[[#This Row],[Personnel number]]&lt;&gt;"",TimeSpend[[#This Row],[Date]]&lt;&gt;""),TimeSpend[[#This Row],[Employee Name]],"")</f>
        <v>#VALUE!</v>
      </c>
      <c r="N4437" t="e">
        <f t="shared" si="138"/>
        <v>#VALUE!</v>
      </c>
      <c r="O4437" t="e">
        <f t="shared" si="139"/>
        <v>#VALUE!</v>
      </c>
      <c r="P4437" t="e">
        <f>IF(D4437&lt;&gt;"",VLOOKUP(D4437,Projects!B:C,2,0),"")</f>
        <v>#VALUE!</v>
      </c>
    </row>
    <row r="4438" spans="1:16" x14ac:dyDescent="0.25">
      <c r="A4438" t="e">
        <f>UPPER(IF(AND(TimeSpend[[#This Row],[Personnel number]]&lt;&gt;"",TimeSpend[[#This Row],[Date]]&lt;&gt;""),TimeSpend[[#This Row],[Personnel number]],""))</f>
        <v>#VALUE!</v>
      </c>
      <c r="B4438" s="85" t="e">
        <f>IF(AND(TimeSpend[[#This Row],[Personnel number]]&lt;&gt;"",TimeSpend[[#This Row],[Date]]&lt;&gt;""),TEXT(TimeSpend[[#This Row],[Date]],"[$-409]yyyyMMdd"),"")</f>
        <v>#VALUE!</v>
      </c>
      <c r="C4438" s="33" t="e">
        <f>IF(AND(TimeSpend[[#This Row],[Personnel number]]&lt;&gt;"",TimeSpend[[#This Row],[Date]]&lt;&gt;""),SUBSTITUTE(TimeSpend[[#This Row],[Hours]],",","."),"")</f>
        <v>#VALUE!</v>
      </c>
      <c r="D4438" t="e">
        <f>IF(AND(TimeSpend[[#This Row],[Personnel number]]&lt;&gt;"",TimeSpend[[#This Row],[Date]]&lt;&gt;""),TimeSpend[[#This Row],[Network]],"")</f>
        <v>#VALUE!</v>
      </c>
      <c r="E4438" t="e">
        <f>IF(AND(TimeSpend[[#This Row],[Personnel number]]&lt;&gt;"",TimeSpend[[#This Row],[Date]]&lt;&gt;""),TimeSpend[[#This Row],[Network Description]],"")</f>
        <v>#VALUE!</v>
      </c>
      <c r="F4438" t="e">
        <f>IF(AND(TimeSpend[[#This Row],[Personnel number]]&lt;&gt;"",TimeSpend[[#This Row],[Date]]&lt;&gt;""),TimeSpend[[#This Row],[Activity]],"")</f>
        <v>#VALUE!</v>
      </c>
      <c r="G4438" t="e">
        <f>IF(AND(TimeSpend[[#This Row],[Personnel number]]&lt;&gt;"",TimeSpend[[#This Row],[Date]]&lt;&gt;""),TimeSpend[[#This Row],[Activity description]],"")</f>
        <v>#VALUE!</v>
      </c>
      <c r="H4438" s="36" t="e">
        <f>IF(AND(TimeSpend[[#This Row],[Personnel number]]&lt;&gt;"",TimeSpend[[#This Row],[Date]]&lt;&gt;""),TimeSpend[[#This Row],[Start Time]],"")</f>
        <v>#VALUE!</v>
      </c>
      <c r="I4438" s="36" t="e">
        <f>IF(AND(TimeSpend[[#This Row],[Personnel number]]&lt;&gt;"",TimeSpend[[#This Row],[Date]]&lt;&gt;""),TimeSpend[[#This Row],[End Time]],"")</f>
        <v>#VALUE!</v>
      </c>
      <c r="J4438" t="e">
        <f>IF(AND(TimeSpend[[#This Row],[Personnel number]]&lt;&gt;"",TimeSpend[[#This Row],[Date]]&lt;&gt;""),TimeSpend[[#This Row],[Location]],"")</f>
        <v>#VALUE!</v>
      </c>
      <c r="K4438" t="e">
        <f>IF(AND(TimeSpend[[#This Row],[Personnel number]]&lt;&gt;"",TimeSpend[[#This Row],[Date]]&lt;&gt;""),TimeSpend[[#This Row],[Task]],"")</f>
        <v>#VALUE!</v>
      </c>
      <c r="L4438" t="e">
        <f>IF(AND(TimeSpend[[#This Row],[Personnel number]]&lt;&gt;"",TimeSpend[[#This Row],[Date]]&lt;&gt;""),Utilization!$J$2,"")</f>
        <v>#VALUE!</v>
      </c>
      <c r="M4438" t="e">
        <f>IF(AND(TimeSpend[[#This Row],[Personnel number]]&lt;&gt;"",TimeSpend[[#This Row],[Date]]&lt;&gt;""),TimeSpend[[#This Row],[Employee Name]],"")</f>
        <v>#VALUE!</v>
      </c>
      <c r="N4438" t="e">
        <f t="shared" si="138"/>
        <v>#VALUE!</v>
      </c>
      <c r="O4438" t="e">
        <f t="shared" si="139"/>
        <v>#VALUE!</v>
      </c>
      <c r="P4438" t="e">
        <f>IF(D4438&lt;&gt;"",VLOOKUP(D4438,Projects!B:C,2,0),"")</f>
        <v>#VALUE!</v>
      </c>
    </row>
    <row r="4439" spans="1:16" x14ac:dyDescent="0.25">
      <c r="A4439" t="e">
        <f>UPPER(IF(AND(TimeSpend[[#This Row],[Personnel number]]&lt;&gt;"",TimeSpend[[#This Row],[Date]]&lt;&gt;""),TimeSpend[[#This Row],[Personnel number]],""))</f>
        <v>#VALUE!</v>
      </c>
      <c r="B4439" s="85" t="e">
        <f>IF(AND(TimeSpend[[#This Row],[Personnel number]]&lt;&gt;"",TimeSpend[[#This Row],[Date]]&lt;&gt;""),TEXT(TimeSpend[[#This Row],[Date]],"[$-409]yyyyMMdd"),"")</f>
        <v>#VALUE!</v>
      </c>
      <c r="C4439" s="33" t="e">
        <f>IF(AND(TimeSpend[[#This Row],[Personnel number]]&lt;&gt;"",TimeSpend[[#This Row],[Date]]&lt;&gt;""),SUBSTITUTE(TimeSpend[[#This Row],[Hours]],",","."),"")</f>
        <v>#VALUE!</v>
      </c>
      <c r="D4439" t="e">
        <f>IF(AND(TimeSpend[[#This Row],[Personnel number]]&lt;&gt;"",TimeSpend[[#This Row],[Date]]&lt;&gt;""),TimeSpend[[#This Row],[Network]],"")</f>
        <v>#VALUE!</v>
      </c>
      <c r="E4439" t="e">
        <f>IF(AND(TimeSpend[[#This Row],[Personnel number]]&lt;&gt;"",TimeSpend[[#This Row],[Date]]&lt;&gt;""),TimeSpend[[#This Row],[Network Description]],"")</f>
        <v>#VALUE!</v>
      </c>
      <c r="F4439" t="e">
        <f>IF(AND(TimeSpend[[#This Row],[Personnel number]]&lt;&gt;"",TimeSpend[[#This Row],[Date]]&lt;&gt;""),TimeSpend[[#This Row],[Activity]],"")</f>
        <v>#VALUE!</v>
      </c>
      <c r="G4439" t="e">
        <f>IF(AND(TimeSpend[[#This Row],[Personnel number]]&lt;&gt;"",TimeSpend[[#This Row],[Date]]&lt;&gt;""),TimeSpend[[#This Row],[Activity description]],"")</f>
        <v>#VALUE!</v>
      </c>
      <c r="H4439" s="36" t="e">
        <f>IF(AND(TimeSpend[[#This Row],[Personnel number]]&lt;&gt;"",TimeSpend[[#This Row],[Date]]&lt;&gt;""),TimeSpend[[#This Row],[Start Time]],"")</f>
        <v>#VALUE!</v>
      </c>
      <c r="I4439" s="36" t="e">
        <f>IF(AND(TimeSpend[[#This Row],[Personnel number]]&lt;&gt;"",TimeSpend[[#This Row],[Date]]&lt;&gt;""),TimeSpend[[#This Row],[End Time]],"")</f>
        <v>#VALUE!</v>
      </c>
      <c r="J4439" t="e">
        <f>IF(AND(TimeSpend[[#This Row],[Personnel number]]&lt;&gt;"",TimeSpend[[#This Row],[Date]]&lt;&gt;""),TimeSpend[[#This Row],[Location]],"")</f>
        <v>#VALUE!</v>
      </c>
      <c r="K4439" t="e">
        <f>IF(AND(TimeSpend[[#This Row],[Personnel number]]&lt;&gt;"",TimeSpend[[#This Row],[Date]]&lt;&gt;""),TimeSpend[[#This Row],[Task]],"")</f>
        <v>#VALUE!</v>
      </c>
      <c r="L4439" t="e">
        <f>IF(AND(TimeSpend[[#This Row],[Personnel number]]&lt;&gt;"",TimeSpend[[#This Row],[Date]]&lt;&gt;""),Utilization!$J$2,"")</f>
        <v>#VALUE!</v>
      </c>
      <c r="M4439" t="e">
        <f>IF(AND(TimeSpend[[#This Row],[Personnel number]]&lt;&gt;"",TimeSpend[[#This Row],[Date]]&lt;&gt;""),TimeSpend[[#This Row],[Employee Name]],"")</f>
        <v>#VALUE!</v>
      </c>
      <c r="N4439" t="e">
        <f t="shared" si="138"/>
        <v>#VALUE!</v>
      </c>
      <c r="O4439" t="e">
        <f t="shared" si="139"/>
        <v>#VALUE!</v>
      </c>
      <c r="P4439" t="e">
        <f>IF(D4439&lt;&gt;"",VLOOKUP(D4439,Projects!B:C,2,0),"")</f>
        <v>#VALUE!</v>
      </c>
    </row>
    <row r="4440" spans="1:16" x14ac:dyDescent="0.25">
      <c r="A4440" t="e">
        <f>UPPER(IF(AND(TimeSpend[[#This Row],[Personnel number]]&lt;&gt;"",TimeSpend[[#This Row],[Date]]&lt;&gt;""),TimeSpend[[#This Row],[Personnel number]],""))</f>
        <v>#VALUE!</v>
      </c>
      <c r="B4440" s="85" t="e">
        <f>IF(AND(TimeSpend[[#This Row],[Personnel number]]&lt;&gt;"",TimeSpend[[#This Row],[Date]]&lt;&gt;""),TEXT(TimeSpend[[#This Row],[Date]],"[$-409]yyyyMMdd"),"")</f>
        <v>#VALUE!</v>
      </c>
      <c r="C4440" s="33" t="e">
        <f>IF(AND(TimeSpend[[#This Row],[Personnel number]]&lt;&gt;"",TimeSpend[[#This Row],[Date]]&lt;&gt;""),SUBSTITUTE(TimeSpend[[#This Row],[Hours]],",","."),"")</f>
        <v>#VALUE!</v>
      </c>
      <c r="D4440" t="e">
        <f>IF(AND(TimeSpend[[#This Row],[Personnel number]]&lt;&gt;"",TimeSpend[[#This Row],[Date]]&lt;&gt;""),TimeSpend[[#This Row],[Network]],"")</f>
        <v>#VALUE!</v>
      </c>
      <c r="E4440" t="e">
        <f>IF(AND(TimeSpend[[#This Row],[Personnel number]]&lt;&gt;"",TimeSpend[[#This Row],[Date]]&lt;&gt;""),TimeSpend[[#This Row],[Network Description]],"")</f>
        <v>#VALUE!</v>
      </c>
      <c r="F4440" t="e">
        <f>IF(AND(TimeSpend[[#This Row],[Personnel number]]&lt;&gt;"",TimeSpend[[#This Row],[Date]]&lt;&gt;""),TimeSpend[[#This Row],[Activity]],"")</f>
        <v>#VALUE!</v>
      </c>
      <c r="G4440" t="e">
        <f>IF(AND(TimeSpend[[#This Row],[Personnel number]]&lt;&gt;"",TimeSpend[[#This Row],[Date]]&lt;&gt;""),TimeSpend[[#This Row],[Activity description]],"")</f>
        <v>#VALUE!</v>
      </c>
      <c r="H4440" s="36" t="e">
        <f>IF(AND(TimeSpend[[#This Row],[Personnel number]]&lt;&gt;"",TimeSpend[[#This Row],[Date]]&lt;&gt;""),TimeSpend[[#This Row],[Start Time]],"")</f>
        <v>#VALUE!</v>
      </c>
      <c r="I4440" s="36" t="e">
        <f>IF(AND(TimeSpend[[#This Row],[Personnel number]]&lt;&gt;"",TimeSpend[[#This Row],[Date]]&lt;&gt;""),TimeSpend[[#This Row],[End Time]],"")</f>
        <v>#VALUE!</v>
      </c>
      <c r="J4440" t="e">
        <f>IF(AND(TimeSpend[[#This Row],[Personnel number]]&lt;&gt;"",TimeSpend[[#This Row],[Date]]&lt;&gt;""),TimeSpend[[#This Row],[Location]],"")</f>
        <v>#VALUE!</v>
      </c>
      <c r="K4440" t="e">
        <f>IF(AND(TimeSpend[[#This Row],[Personnel number]]&lt;&gt;"",TimeSpend[[#This Row],[Date]]&lt;&gt;""),TimeSpend[[#This Row],[Task]],"")</f>
        <v>#VALUE!</v>
      </c>
      <c r="L4440" t="e">
        <f>IF(AND(TimeSpend[[#This Row],[Personnel number]]&lt;&gt;"",TimeSpend[[#This Row],[Date]]&lt;&gt;""),Utilization!$J$2,"")</f>
        <v>#VALUE!</v>
      </c>
      <c r="M4440" t="e">
        <f>IF(AND(TimeSpend[[#This Row],[Personnel number]]&lt;&gt;"",TimeSpend[[#This Row],[Date]]&lt;&gt;""),TimeSpend[[#This Row],[Employee Name]],"")</f>
        <v>#VALUE!</v>
      </c>
      <c r="N4440" t="e">
        <f t="shared" si="138"/>
        <v>#VALUE!</v>
      </c>
      <c r="O4440" t="e">
        <f t="shared" si="139"/>
        <v>#VALUE!</v>
      </c>
      <c r="P4440" t="e">
        <f>IF(D4440&lt;&gt;"",VLOOKUP(D4440,Projects!B:C,2,0),"")</f>
        <v>#VALUE!</v>
      </c>
    </row>
    <row r="4441" spans="1:16" x14ac:dyDescent="0.25">
      <c r="A4441" t="e">
        <f>UPPER(IF(AND(TimeSpend[[#This Row],[Personnel number]]&lt;&gt;"",TimeSpend[[#This Row],[Date]]&lt;&gt;""),TimeSpend[[#This Row],[Personnel number]],""))</f>
        <v>#VALUE!</v>
      </c>
      <c r="B4441" s="85" t="e">
        <f>IF(AND(TimeSpend[[#This Row],[Personnel number]]&lt;&gt;"",TimeSpend[[#This Row],[Date]]&lt;&gt;""),TEXT(TimeSpend[[#This Row],[Date]],"[$-409]yyyyMMdd"),"")</f>
        <v>#VALUE!</v>
      </c>
      <c r="C4441" s="33" t="e">
        <f>IF(AND(TimeSpend[[#This Row],[Personnel number]]&lt;&gt;"",TimeSpend[[#This Row],[Date]]&lt;&gt;""),SUBSTITUTE(TimeSpend[[#This Row],[Hours]],",","."),"")</f>
        <v>#VALUE!</v>
      </c>
      <c r="D4441" t="e">
        <f>IF(AND(TimeSpend[[#This Row],[Personnel number]]&lt;&gt;"",TimeSpend[[#This Row],[Date]]&lt;&gt;""),TimeSpend[[#This Row],[Network]],"")</f>
        <v>#VALUE!</v>
      </c>
      <c r="E4441" t="e">
        <f>IF(AND(TimeSpend[[#This Row],[Personnel number]]&lt;&gt;"",TimeSpend[[#This Row],[Date]]&lt;&gt;""),TimeSpend[[#This Row],[Network Description]],"")</f>
        <v>#VALUE!</v>
      </c>
      <c r="F4441" t="e">
        <f>IF(AND(TimeSpend[[#This Row],[Personnel number]]&lt;&gt;"",TimeSpend[[#This Row],[Date]]&lt;&gt;""),TimeSpend[[#This Row],[Activity]],"")</f>
        <v>#VALUE!</v>
      </c>
      <c r="G4441" t="e">
        <f>IF(AND(TimeSpend[[#This Row],[Personnel number]]&lt;&gt;"",TimeSpend[[#This Row],[Date]]&lt;&gt;""),TimeSpend[[#This Row],[Activity description]],"")</f>
        <v>#VALUE!</v>
      </c>
      <c r="H4441" s="36" t="e">
        <f>IF(AND(TimeSpend[[#This Row],[Personnel number]]&lt;&gt;"",TimeSpend[[#This Row],[Date]]&lt;&gt;""),TimeSpend[[#This Row],[Start Time]],"")</f>
        <v>#VALUE!</v>
      </c>
      <c r="I4441" s="36" t="e">
        <f>IF(AND(TimeSpend[[#This Row],[Personnel number]]&lt;&gt;"",TimeSpend[[#This Row],[Date]]&lt;&gt;""),TimeSpend[[#This Row],[End Time]],"")</f>
        <v>#VALUE!</v>
      </c>
      <c r="J4441" t="e">
        <f>IF(AND(TimeSpend[[#This Row],[Personnel number]]&lt;&gt;"",TimeSpend[[#This Row],[Date]]&lt;&gt;""),TimeSpend[[#This Row],[Location]],"")</f>
        <v>#VALUE!</v>
      </c>
      <c r="K4441" t="e">
        <f>IF(AND(TimeSpend[[#This Row],[Personnel number]]&lt;&gt;"",TimeSpend[[#This Row],[Date]]&lt;&gt;""),TimeSpend[[#This Row],[Task]],"")</f>
        <v>#VALUE!</v>
      </c>
      <c r="L4441" t="e">
        <f>IF(AND(TimeSpend[[#This Row],[Personnel number]]&lt;&gt;"",TimeSpend[[#This Row],[Date]]&lt;&gt;""),Utilization!$J$2,"")</f>
        <v>#VALUE!</v>
      </c>
      <c r="M4441" t="e">
        <f>IF(AND(TimeSpend[[#This Row],[Personnel number]]&lt;&gt;"",TimeSpend[[#This Row],[Date]]&lt;&gt;""),TimeSpend[[#This Row],[Employee Name]],"")</f>
        <v>#VALUE!</v>
      </c>
      <c r="N4441" t="e">
        <f t="shared" si="138"/>
        <v>#VALUE!</v>
      </c>
      <c r="O4441" t="e">
        <f t="shared" si="139"/>
        <v>#VALUE!</v>
      </c>
      <c r="P4441" t="e">
        <f>IF(D4441&lt;&gt;"",VLOOKUP(D4441,Projects!B:C,2,0),"")</f>
        <v>#VALUE!</v>
      </c>
    </row>
    <row r="4442" spans="1:16" x14ac:dyDescent="0.25">
      <c r="A4442" t="e">
        <f>UPPER(IF(AND(TimeSpend[[#This Row],[Personnel number]]&lt;&gt;"",TimeSpend[[#This Row],[Date]]&lt;&gt;""),TimeSpend[[#This Row],[Personnel number]],""))</f>
        <v>#VALUE!</v>
      </c>
      <c r="B4442" s="85" t="e">
        <f>IF(AND(TimeSpend[[#This Row],[Personnel number]]&lt;&gt;"",TimeSpend[[#This Row],[Date]]&lt;&gt;""),TEXT(TimeSpend[[#This Row],[Date]],"[$-409]yyyyMMdd"),"")</f>
        <v>#VALUE!</v>
      </c>
      <c r="C4442" s="33" t="e">
        <f>IF(AND(TimeSpend[[#This Row],[Personnel number]]&lt;&gt;"",TimeSpend[[#This Row],[Date]]&lt;&gt;""),SUBSTITUTE(TimeSpend[[#This Row],[Hours]],",","."),"")</f>
        <v>#VALUE!</v>
      </c>
      <c r="D4442" t="e">
        <f>IF(AND(TimeSpend[[#This Row],[Personnel number]]&lt;&gt;"",TimeSpend[[#This Row],[Date]]&lt;&gt;""),TimeSpend[[#This Row],[Network]],"")</f>
        <v>#VALUE!</v>
      </c>
      <c r="E4442" t="e">
        <f>IF(AND(TimeSpend[[#This Row],[Personnel number]]&lt;&gt;"",TimeSpend[[#This Row],[Date]]&lt;&gt;""),TimeSpend[[#This Row],[Network Description]],"")</f>
        <v>#VALUE!</v>
      </c>
      <c r="F4442" t="e">
        <f>IF(AND(TimeSpend[[#This Row],[Personnel number]]&lt;&gt;"",TimeSpend[[#This Row],[Date]]&lt;&gt;""),TimeSpend[[#This Row],[Activity]],"")</f>
        <v>#VALUE!</v>
      </c>
      <c r="G4442" t="e">
        <f>IF(AND(TimeSpend[[#This Row],[Personnel number]]&lt;&gt;"",TimeSpend[[#This Row],[Date]]&lt;&gt;""),TimeSpend[[#This Row],[Activity description]],"")</f>
        <v>#VALUE!</v>
      </c>
      <c r="H4442" s="36" t="e">
        <f>IF(AND(TimeSpend[[#This Row],[Personnel number]]&lt;&gt;"",TimeSpend[[#This Row],[Date]]&lt;&gt;""),TimeSpend[[#This Row],[Start Time]],"")</f>
        <v>#VALUE!</v>
      </c>
      <c r="I4442" s="36" t="e">
        <f>IF(AND(TimeSpend[[#This Row],[Personnel number]]&lt;&gt;"",TimeSpend[[#This Row],[Date]]&lt;&gt;""),TimeSpend[[#This Row],[End Time]],"")</f>
        <v>#VALUE!</v>
      </c>
      <c r="J4442" t="e">
        <f>IF(AND(TimeSpend[[#This Row],[Personnel number]]&lt;&gt;"",TimeSpend[[#This Row],[Date]]&lt;&gt;""),TimeSpend[[#This Row],[Location]],"")</f>
        <v>#VALUE!</v>
      </c>
      <c r="K4442" t="e">
        <f>IF(AND(TimeSpend[[#This Row],[Personnel number]]&lt;&gt;"",TimeSpend[[#This Row],[Date]]&lt;&gt;""),TimeSpend[[#This Row],[Task]],"")</f>
        <v>#VALUE!</v>
      </c>
      <c r="L4442" t="e">
        <f>IF(AND(TimeSpend[[#This Row],[Personnel number]]&lt;&gt;"",TimeSpend[[#This Row],[Date]]&lt;&gt;""),Utilization!$J$2,"")</f>
        <v>#VALUE!</v>
      </c>
      <c r="M4442" t="e">
        <f>IF(AND(TimeSpend[[#This Row],[Personnel number]]&lt;&gt;"",TimeSpend[[#This Row],[Date]]&lt;&gt;""),TimeSpend[[#This Row],[Employee Name]],"")</f>
        <v>#VALUE!</v>
      </c>
      <c r="N4442" t="e">
        <f t="shared" si="138"/>
        <v>#VALUE!</v>
      </c>
      <c r="O4442" t="e">
        <f t="shared" si="139"/>
        <v>#VALUE!</v>
      </c>
      <c r="P4442" t="e">
        <f>IF(D4442&lt;&gt;"",VLOOKUP(D4442,Projects!B:C,2,0),"")</f>
        <v>#VALUE!</v>
      </c>
    </row>
    <row r="4443" spans="1:16" x14ac:dyDescent="0.25">
      <c r="A4443" t="e">
        <f>UPPER(IF(AND(TimeSpend[[#This Row],[Personnel number]]&lt;&gt;"",TimeSpend[[#This Row],[Date]]&lt;&gt;""),TimeSpend[[#This Row],[Personnel number]],""))</f>
        <v>#VALUE!</v>
      </c>
      <c r="B4443" s="85" t="e">
        <f>IF(AND(TimeSpend[[#This Row],[Personnel number]]&lt;&gt;"",TimeSpend[[#This Row],[Date]]&lt;&gt;""),TEXT(TimeSpend[[#This Row],[Date]],"[$-409]yyyyMMdd"),"")</f>
        <v>#VALUE!</v>
      </c>
      <c r="C4443" s="33" t="e">
        <f>IF(AND(TimeSpend[[#This Row],[Personnel number]]&lt;&gt;"",TimeSpend[[#This Row],[Date]]&lt;&gt;""),SUBSTITUTE(TimeSpend[[#This Row],[Hours]],",","."),"")</f>
        <v>#VALUE!</v>
      </c>
      <c r="D4443" t="e">
        <f>IF(AND(TimeSpend[[#This Row],[Personnel number]]&lt;&gt;"",TimeSpend[[#This Row],[Date]]&lt;&gt;""),TimeSpend[[#This Row],[Network]],"")</f>
        <v>#VALUE!</v>
      </c>
      <c r="E4443" t="e">
        <f>IF(AND(TimeSpend[[#This Row],[Personnel number]]&lt;&gt;"",TimeSpend[[#This Row],[Date]]&lt;&gt;""),TimeSpend[[#This Row],[Network Description]],"")</f>
        <v>#VALUE!</v>
      </c>
      <c r="F4443" t="e">
        <f>IF(AND(TimeSpend[[#This Row],[Personnel number]]&lt;&gt;"",TimeSpend[[#This Row],[Date]]&lt;&gt;""),TimeSpend[[#This Row],[Activity]],"")</f>
        <v>#VALUE!</v>
      </c>
      <c r="G4443" t="e">
        <f>IF(AND(TimeSpend[[#This Row],[Personnel number]]&lt;&gt;"",TimeSpend[[#This Row],[Date]]&lt;&gt;""),TimeSpend[[#This Row],[Activity description]],"")</f>
        <v>#VALUE!</v>
      </c>
      <c r="H4443" s="36" t="e">
        <f>IF(AND(TimeSpend[[#This Row],[Personnel number]]&lt;&gt;"",TimeSpend[[#This Row],[Date]]&lt;&gt;""),TimeSpend[[#This Row],[Start Time]],"")</f>
        <v>#VALUE!</v>
      </c>
      <c r="I4443" s="36" t="e">
        <f>IF(AND(TimeSpend[[#This Row],[Personnel number]]&lt;&gt;"",TimeSpend[[#This Row],[Date]]&lt;&gt;""),TimeSpend[[#This Row],[End Time]],"")</f>
        <v>#VALUE!</v>
      </c>
      <c r="J4443" t="e">
        <f>IF(AND(TimeSpend[[#This Row],[Personnel number]]&lt;&gt;"",TimeSpend[[#This Row],[Date]]&lt;&gt;""),TimeSpend[[#This Row],[Location]],"")</f>
        <v>#VALUE!</v>
      </c>
      <c r="K4443" t="e">
        <f>IF(AND(TimeSpend[[#This Row],[Personnel number]]&lt;&gt;"",TimeSpend[[#This Row],[Date]]&lt;&gt;""),TimeSpend[[#This Row],[Task]],"")</f>
        <v>#VALUE!</v>
      </c>
      <c r="L4443" t="e">
        <f>IF(AND(TimeSpend[[#This Row],[Personnel number]]&lt;&gt;"",TimeSpend[[#This Row],[Date]]&lt;&gt;""),Utilization!$J$2,"")</f>
        <v>#VALUE!</v>
      </c>
      <c r="M4443" t="e">
        <f>IF(AND(TimeSpend[[#This Row],[Personnel number]]&lt;&gt;"",TimeSpend[[#This Row],[Date]]&lt;&gt;""),TimeSpend[[#This Row],[Employee Name]],"")</f>
        <v>#VALUE!</v>
      </c>
      <c r="N4443" t="e">
        <f t="shared" si="138"/>
        <v>#VALUE!</v>
      </c>
      <c r="O4443" t="e">
        <f t="shared" si="139"/>
        <v>#VALUE!</v>
      </c>
      <c r="P4443" t="e">
        <f>IF(D4443&lt;&gt;"",VLOOKUP(D4443,Projects!B:C,2,0),"")</f>
        <v>#VALUE!</v>
      </c>
    </row>
    <row r="4444" spans="1:16" x14ac:dyDescent="0.25">
      <c r="A4444" t="e">
        <f>UPPER(IF(AND(TimeSpend[[#This Row],[Personnel number]]&lt;&gt;"",TimeSpend[[#This Row],[Date]]&lt;&gt;""),TimeSpend[[#This Row],[Personnel number]],""))</f>
        <v>#VALUE!</v>
      </c>
      <c r="B4444" s="85" t="e">
        <f>IF(AND(TimeSpend[[#This Row],[Personnel number]]&lt;&gt;"",TimeSpend[[#This Row],[Date]]&lt;&gt;""),TEXT(TimeSpend[[#This Row],[Date]],"[$-409]yyyyMMdd"),"")</f>
        <v>#VALUE!</v>
      </c>
      <c r="C4444" s="33" t="e">
        <f>IF(AND(TimeSpend[[#This Row],[Personnel number]]&lt;&gt;"",TimeSpend[[#This Row],[Date]]&lt;&gt;""),SUBSTITUTE(TimeSpend[[#This Row],[Hours]],",","."),"")</f>
        <v>#VALUE!</v>
      </c>
      <c r="D4444" t="e">
        <f>IF(AND(TimeSpend[[#This Row],[Personnel number]]&lt;&gt;"",TimeSpend[[#This Row],[Date]]&lt;&gt;""),TimeSpend[[#This Row],[Network]],"")</f>
        <v>#VALUE!</v>
      </c>
      <c r="E4444" t="e">
        <f>IF(AND(TimeSpend[[#This Row],[Personnel number]]&lt;&gt;"",TimeSpend[[#This Row],[Date]]&lt;&gt;""),TimeSpend[[#This Row],[Network Description]],"")</f>
        <v>#VALUE!</v>
      </c>
      <c r="F4444" t="e">
        <f>IF(AND(TimeSpend[[#This Row],[Personnel number]]&lt;&gt;"",TimeSpend[[#This Row],[Date]]&lt;&gt;""),TimeSpend[[#This Row],[Activity]],"")</f>
        <v>#VALUE!</v>
      </c>
      <c r="G4444" t="e">
        <f>IF(AND(TimeSpend[[#This Row],[Personnel number]]&lt;&gt;"",TimeSpend[[#This Row],[Date]]&lt;&gt;""),TimeSpend[[#This Row],[Activity description]],"")</f>
        <v>#VALUE!</v>
      </c>
      <c r="H4444" s="36" t="e">
        <f>IF(AND(TimeSpend[[#This Row],[Personnel number]]&lt;&gt;"",TimeSpend[[#This Row],[Date]]&lt;&gt;""),TimeSpend[[#This Row],[Start Time]],"")</f>
        <v>#VALUE!</v>
      </c>
      <c r="I4444" s="36" t="e">
        <f>IF(AND(TimeSpend[[#This Row],[Personnel number]]&lt;&gt;"",TimeSpend[[#This Row],[Date]]&lt;&gt;""),TimeSpend[[#This Row],[End Time]],"")</f>
        <v>#VALUE!</v>
      </c>
      <c r="J4444" t="e">
        <f>IF(AND(TimeSpend[[#This Row],[Personnel number]]&lt;&gt;"",TimeSpend[[#This Row],[Date]]&lt;&gt;""),TimeSpend[[#This Row],[Location]],"")</f>
        <v>#VALUE!</v>
      </c>
      <c r="K4444" t="e">
        <f>IF(AND(TimeSpend[[#This Row],[Personnel number]]&lt;&gt;"",TimeSpend[[#This Row],[Date]]&lt;&gt;""),TimeSpend[[#This Row],[Task]],"")</f>
        <v>#VALUE!</v>
      </c>
      <c r="L4444" t="e">
        <f>IF(AND(TimeSpend[[#This Row],[Personnel number]]&lt;&gt;"",TimeSpend[[#This Row],[Date]]&lt;&gt;""),Utilization!$J$2,"")</f>
        <v>#VALUE!</v>
      </c>
      <c r="M4444" t="e">
        <f>IF(AND(TimeSpend[[#This Row],[Personnel number]]&lt;&gt;"",TimeSpend[[#This Row],[Date]]&lt;&gt;""),TimeSpend[[#This Row],[Employee Name]],"")</f>
        <v>#VALUE!</v>
      </c>
      <c r="N4444" t="e">
        <f t="shared" si="138"/>
        <v>#VALUE!</v>
      </c>
      <c r="O4444" t="e">
        <f t="shared" si="139"/>
        <v>#VALUE!</v>
      </c>
      <c r="P4444" t="e">
        <f>IF(D4444&lt;&gt;"",VLOOKUP(D4444,Projects!B:C,2,0),"")</f>
        <v>#VALUE!</v>
      </c>
    </row>
    <row r="4445" spans="1:16" x14ac:dyDescent="0.25">
      <c r="A4445" t="e">
        <f>UPPER(IF(AND(TimeSpend[[#This Row],[Personnel number]]&lt;&gt;"",TimeSpend[[#This Row],[Date]]&lt;&gt;""),TimeSpend[[#This Row],[Personnel number]],""))</f>
        <v>#VALUE!</v>
      </c>
      <c r="B4445" s="85" t="e">
        <f>IF(AND(TimeSpend[[#This Row],[Personnel number]]&lt;&gt;"",TimeSpend[[#This Row],[Date]]&lt;&gt;""),TEXT(TimeSpend[[#This Row],[Date]],"[$-409]yyyyMMdd"),"")</f>
        <v>#VALUE!</v>
      </c>
      <c r="C4445" s="33" t="e">
        <f>IF(AND(TimeSpend[[#This Row],[Personnel number]]&lt;&gt;"",TimeSpend[[#This Row],[Date]]&lt;&gt;""),SUBSTITUTE(TimeSpend[[#This Row],[Hours]],",","."),"")</f>
        <v>#VALUE!</v>
      </c>
      <c r="D4445" t="e">
        <f>IF(AND(TimeSpend[[#This Row],[Personnel number]]&lt;&gt;"",TimeSpend[[#This Row],[Date]]&lt;&gt;""),TimeSpend[[#This Row],[Network]],"")</f>
        <v>#VALUE!</v>
      </c>
      <c r="E4445" t="e">
        <f>IF(AND(TimeSpend[[#This Row],[Personnel number]]&lt;&gt;"",TimeSpend[[#This Row],[Date]]&lt;&gt;""),TimeSpend[[#This Row],[Network Description]],"")</f>
        <v>#VALUE!</v>
      </c>
      <c r="F4445" t="e">
        <f>IF(AND(TimeSpend[[#This Row],[Personnel number]]&lt;&gt;"",TimeSpend[[#This Row],[Date]]&lt;&gt;""),TimeSpend[[#This Row],[Activity]],"")</f>
        <v>#VALUE!</v>
      </c>
      <c r="G4445" t="e">
        <f>IF(AND(TimeSpend[[#This Row],[Personnel number]]&lt;&gt;"",TimeSpend[[#This Row],[Date]]&lt;&gt;""),TimeSpend[[#This Row],[Activity description]],"")</f>
        <v>#VALUE!</v>
      </c>
      <c r="H4445" s="36" t="e">
        <f>IF(AND(TimeSpend[[#This Row],[Personnel number]]&lt;&gt;"",TimeSpend[[#This Row],[Date]]&lt;&gt;""),TimeSpend[[#This Row],[Start Time]],"")</f>
        <v>#VALUE!</v>
      </c>
      <c r="I4445" s="36" t="e">
        <f>IF(AND(TimeSpend[[#This Row],[Personnel number]]&lt;&gt;"",TimeSpend[[#This Row],[Date]]&lt;&gt;""),TimeSpend[[#This Row],[End Time]],"")</f>
        <v>#VALUE!</v>
      </c>
      <c r="J4445" t="e">
        <f>IF(AND(TimeSpend[[#This Row],[Personnel number]]&lt;&gt;"",TimeSpend[[#This Row],[Date]]&lt;&gt;""),TimeSpend[[#This Row],[Location]],"")</f>
        <v>#VALUE!</v>
      </c>
      <c r="K4445" t="e">
        <f>IF(AND(TimeSpend[[#This Row],[Personnel number]]&lt;&gt;"",TimeSpend[[#This Row],[Date]]&lt;&gt;""),TimeSpend[[#This Row],[Task]],"")</f>
        <v>#VALUE!</v>
      </c>
      <c r="L4445" t="e">
        <f>IF(AND(TimeSpend[[#This Row],[Personnel number]]&lt;&gt;"",TimeSpend[[#This Row],[Date]]&lt;&gt;""),Utilization!$J$2,"")</f>
        <v>#VALUE!</v>
      </c>
      <c r="M4445" t="e">
        <f>IF(AND(TimeSpend[[#This Row],[Personnel number]]&lt;&gt;"",TimeSpend[[#This Row],[Date]]&lt;&gt;""),TimeSpend[[#This Row],[Employee Name]],"")</f>
        <v>#VALUE!</v>
      </c>
      <c r="N4445" t="e">
        <f t="shared" si="138"/>
        <v>#VALUE!</v>
      </c>
      <c r="O4445" t="e">
        <f t="shared" si="139"/>
        <v>#VALUE!</v>
      </c>
      <c r="P4445" t="e">
        <f>IF(D4445&lt;&gt;"",VLOOKUP(D4445,Projects!B:C,2,0),"")</f>
        <v>#VALUE!</v>
      </c>
    </row>
    <row r="4446" spans="1:16" x14ac:dyDescent="0.25">
      <c r="A4446" t="e">
        <f>UPPER(IF(AND(TimeSpend[[#This Row],[Personnel number]]&lt;&gt;"",TimeSpend[[#This Row],[Date]]&lt;&gt;""),TimeSpend[[#This Row],[Personnel number]],""))</f>
        <v>#VALUE!</v>
      </c>
      <c r="B4446" s="85" t="e">
        <f>IF(AND(TimeSpend[[#This Row],[Personnel number]]&lt;&gt;"",TimeSpend[[#This Row],[Date]]&lt;&gt;""),TEXT(TimeSpend[[#This Row],[Date]],"[$-409]yyyyMMdd"),"")</f>
        <v>#VALUE!</v>
      </c>
      <c r="C4446" s="33" t="e">
        <f>IF(AND(TimeSpend[[#This Row],[Personnel number]]&lt;&gt;"",TimeSpend[[#This Row],[Date]]&lt;&gt;""),SUBSTITUTE(TimeSpend[[#This Row],[Hours]],",","."),"")</f>
        <v>#VALUE!</v>
      </c>
      <c r="D4446" t="e">
        <f>IF(AND(TimeSpend[[#This Row],[Personnel number]]&lt;&gt;"",TimeSpend[[#This Row],[Date]]&lt;&gt;""),TimeSpend[[#This Row],[Network]],"")</f>
        <v>#VALUE!</v>
      </c>
      <c r="E4446" t="e">
        <f>IF(AND(TimeSpend[[#This Row],[Personnel number]]&lt;&gt;"",TimeSpend[[#This Row],[Date]]&lt;&gt;""),TimeSpend[[#This Row],[Network Description]],"")</f>
        <v>#VALUE!</v>
      </c>
      <c r="F4446" t="e">
        <f>IF(AND(TimeSpend[[#This Row],[Personnel number]]&lt;&gt;"",TimeSpend[[#This Row],[Date]]&lt;&gt;""),TimeSpend[[#This Row],[Activity]],"")</f>
        <v>#VALUE!</v>
      </c>
      <c r="G4446" t="e">
        <f>IF(AND(TimeSpend[[#This Row],[Personnel number]]&lt;&gt;"",TimeSpend[[#This Row],[Date]]&lt;&gt;""),TimeSpend[[#This Row],[Activity description]],"")</f>
        <v>#VALUE!</v>
      </c>
      <c r="H4446" s="36" t="e">
        <f>IF(AND(TimeSpend[[#This Row],[Personnel number]]&lt;&gt;"",TimeSpend[[#This Row],[Date]]&lt;&gt;""),TimeSpend[[#This Row],[Start Time]],"")</f>
        <v>#VALUE!</v>
      </c>
      <c r="I4446" s="36" t="e">
        <f>IF(AND(TimeSpend[[#This Row],[Personnel number]]&lt;&gt;"",TimeSpend[[#This Row],[Date]]&lt;&gt;""),TimeSpend[[#This Row],[End Time]],"")</f>
        <v>#VALUE!</v>
      </c>
      <c r="J4446" t="e">
        <f>IF(AND(TimeSpend[[#This Row],[Personnel number]]&lt;&gt;"",TimeSpend[[#This Row],[Date]]&lt;&gt;""),TimeSpend[[#This Row],[Location]],"")</f>
        <v>#VALUE!</v>
      </c>
      <c r="K4446" t="e">
        <f>IF(AND(TimeSpend[[#This Row],[Personnel number]]&lt;&gt;"",TimeSpend[[#This Row],[Date]]&lt;&gt;""),TimeSpend[[#This Row],[Task]],"")</f>
        <v>#VALUE!</v>
      </c>
      <c r="L4446" t="e">
        <f>IF(AND(TimeSpend[[#This Row],[Personnel number]]&lt;&gt;"",TimeSpend[[#This Row],[Date]]&lt;&gt;""),Utilization!$J$2,"")</f>
        <v>#VALUE!</v>
      </c>
      <c r="M4446" t="e">
        <f>IF(AND(TimeSpend[[#This Row],[Personnel number]]&lt;&gt;"",TimeSpend[[#This Row],[Date]]&lt;&gt;""),TimeSpend[[#This Row],[Employee Name]],"")</f>
        <v>#VALUE!</v>
      </c>
      <c r="N4446" t="e">
        <f t="shared" si="138"/>
        <v>#VALUE!</v>
      </c>
      <c r="O4446" t="e">
        <f t="shared" si="139"/>
        <v>#VALUE!</v>
      </c>
      <c r="P4446" t="e">
        <f>IF(D4446&lt;&gt;"",VLOOKUP(D4446,Projects!B:C,2,0),"")</f>
        <v>#VALUE!</v>
      </c>
    </row>
    <row r="4447" spans="1:16" x14ac:dyDescent="0.25">
      <c r="A4447" t="e">
        <f>UPPER(IF(AND(TimeSpend[[#This Row],[Personnel number]]&lt;&gt;"",TimeSpend[[#This Row],[Date]]&lt;&gt;""),TimeSpend[[#This Row],[Personnel number]],""))</f>
        <v>#VALUE!</v>
      </c>
      <c r="B4447" s="85" t="e">
        <f>IF(AND(TimeSpend[[#This Row],[Personnel number]]&lt;&gt;"",TimeSpend[[#This Row],[Date]]&lt;&gt;""),TEXT(TimeSpend[[#This Row],[Date]],"[$-409]yyyyMMdd"),"")</f>
        <v>#VALUE!</v>
      </c>
      <c r="C4447" s="33" t="e">
        <f>IF(AND(TimeSpend[[#This Row],[Personnel number]]&lt;&gt;"",TimeSpend[[#This Row],[Date]]&lt;&gt;""),SUBSTITUTE(TimeSpend[[#This Row],[Hours]],",","."),"")</f>
        <v>#VALUE!</v>
      </c>
      <c r="D4447" t="e">
        <f>IF(AND(TimeSpend[[#This Row],[Personnel number]]&lt;&gt;"",TimeSpend[[#This Row],[Date]]&lt;&gt;""),TimeSpend[[#This Row],[Network]],"")</f>
        <v>#VALUE!</v>
      </c>
      <c r="E4447" t="e">
        <f>IF(AND(TimeSpend[[#This Row],[Personnel number]]&lt;&gt;"",TimeSpend[[#This Row],[Date]]&lt;&gt;""),TimeSpend[[#This Row],[Network Description]],"")</f>
        <v>#VALUE!</v>
      </c>
      <c r="F4447" t="e">
        <f>IF(AND(TimeSpend[[#This Row],[Personnel number]]&lt;&gt;"",TimeSpend[[#This Row],[Date]]&lt;&gt;""),TimeSpend[[#This Row],[Activity]],"")</f>
        <v>#VALUE!</v>
      </c>
      <c r="G4447" t="e">
        <f>IF(AND(TimeSpend[[#This Row],[Personnel number]]&lt;&gt;"",TimeSpend[[#This Row],[Date]]&lt;&gt;""),TimeSpend[[#This Row],[Activity description]],"")</f>
        <v>#VALUE!</v>
      </c>
      <c r="H4447" s="36" t="e">
        <f>IF(AND(TimeSpend[[#This Row],[Personnel number]]&lt;&gt;"",TimeSpend[[#This Row],[Date]]&lt;&gt;""),TimeSpend[[#This Row],[Start Time]],"")</f>
        <v>#VALUE!</v>
      </c>
      <c r="I4447" s="36" t="e">
        <f>IF(AND(TimeSpend[[#This Row],[Personnel number]]&lt;&gt;"",TimeSpend[[#This Row],[Date]]&lt;&gt;""),TimeSpend[[#This Row],[End Time]],"")</f>
        <v>#VALUE!</v>
      </c>
      <c r="J4447" t="e">
        <f>IF(AND(TimeSpend[[#This Row],[Personnel number]]&lt;&gt;"",TimeSpend[[#This Row],[Date]]&lt;&gt;""),TimeSpend[[#This Row],[Location]],"")</f>
        <v>#VALUE!</v>
      </c>
      <c r="K4447" t="e">
        <f>IF(AND(TimeSpend[[#This Row],[Personnel number]]&lt;&gt;"",TimeSpend[[#This Row],[Date]]&lt;&gt;""),TimeSpend[[#This Row],[Task]],"")</f>
        <v>#VALUE!</v>
      </c>
      <c r="L4447" t="e">
        <f>IF(AND(TimeSpend[[#This Row],[Personnel number]]&lt;&gt;"",TimeSpend[[#This Row],[Date]]&lt;&gt;""),Utilization!$J$2,"")</f>
        <v>#VALUE!</v>
      </c>
      <c r="M4447" t="e">
        <f>IF(AND(TimeSpend[[#This Row],[Personnel number]]&lt;&gt;"",TimeSpend[[#This Row],[Date]]&lt;&gt;""),TimeSpend[[#This Row],[Employee Name]],"")</f>
        <v>#VALUE!</v>
      </c>
      <c r="N4447" t="e">
        <f t="shared" si="138"/>
        <v>#VALUE!</v>
      </c>
      <c r="O4447" t="e">
        <f t="shared" si="139"/>
        <v>#VALUE!</v>
      </c>
      <c r="P4447" t="e">
        <f>IF(D4447&lt;&gt;"",VLOOKUP(D4447,Projects!B:C,2,0),"")</f>
        <v>#VALUE!</v>
      </c>
    </row>
    <row r="4448" spans="1:16" x14ac:dyDescent="0.25">
      <c r="A4448" t="e">
        <f>UPPER(IF(AND(TimeSpend[[#This Row],[Personnel number]]&lt;&gt;"",TimeSpend[[#This Row],[Date]]&lt;&gt;""),TimeSpend[[#This Row],[Personnel number]],""))</f>
        <v>#VALUE!</v>
      </c>
      <c r="B4448" s="85" t="e">
        <f>IF(AND(TimeSpend[[#This Row],[Personnel number]]&lt;&gt;"",TimeSpend[[#This Row],[Date]]&lt;&gt;""),TEXT(TimeSpend[[#This Row],[Date]],"[$-409]yyyyMMdd"),"")</f>
        <v>#VALUE!</v>
      </c>
      <c r="C4448" s="33" t="e">
        <f>IF(AND(TimeSpend[[#This Row],[Personnel number]]&lt;&gt;"",TimeSpend[[#This Row],[Date]]&lt;&gt;""),SUBSTITUTE(TimeSpend[[#This Row],[Hours]],",","."),"")</f>
        <v>#VALUE!</v>
      </c>
      <c r="D4448" t="e">
        <f>IF(AND(TimeSpend[[#This Row],[Personnel number]]&lt;&gt;"",TimeSpend[[#This Row],[Date]]&lt;&gt;""),TimeSpend[[#This Row],[Network]],"")</f>
        <v>#VALUE!</v>
      </c>
      <c r="E4448" t="e">
        <f>IF(AND(TimeSpend[[#This Row],[Personnel number]]&lt;&gt;"",TimeSpend[[#This Row],[Date]]&lt;&gt;""),TimeSpend[[#This Row],[Network Description]],"")</f>
        <v>#VALUE!</v>
      </c>
      <c r="F4448" t="e">
        <f>IF(AND(TimeSpend[[#This Row],[Personnel number]]&lt;&gt;"",TimeSpend[[#This Row],[Date]]&lt;&gt;""),TimeSpend[[#This Row],[Activity]],"")</f>
        <v>#VALUE!</v>
      </c>
      <c r="G4448" t="e">
        <f>IF(AND(TimeSpend[[#This Row],[Personnel number]]&lt;&gt;"",TimeSpend[[#This Row],[Date]]&lt;&gt;""),TimeSpend[[#This Row],[Activity description]],"")</f>
        <v>#VALUE!</v>
      </c>
      <c r="H4448" s="36" t="e">
        <f>IF(AND(TimeSpend[[#This Row],[Personnel number]]&lt;&gt;"",TimeSpend[[#This Row],[Date]]&lt;&gt;""),TimeSpend[[#This Row],[Start Time]],"")</f>
        <v>#VALUE!</v>
      </c>
      <c r="I4448" s="36" t="e">
        <f>IF(AND(TimeSpend[[#This Row],[Personnel number]]&lt;&gt;"",TimeSpend[[#This Row],[Date]]&lt;&gt;""),TimeSpend[[#This Row],[End Time]],"")</f>
        <v>#VALUE!</v>
      </c>
      <c r="J4448" t="e">
        <f>IF(AND(TimeSpend[[#This Row],[Personnel number]]&lt;&gt;"",TimeSpend[[#This Row],[Date]]&lt;&gt;""),TimeSpend[[#This Row],[Location]],"")</f>
        <v>#VALUE!</v>
      </c>
      <c r="K4448" t="e">
        <f>IF(AND(TimeSpend[[#This Row],[Personnel number]]&lt;&gt;"",TimeSpend[[#This Row],[Date]]&lt;&gt;""),TimeSpend[[#This Row],[Task]],"")</f>
        <v>#VALUE!</v>
      </c>
      <c r="L4448" t="e">
        <f>IF(AND(TimeSpend[[#This Row],[Personnel number]]&lt;&gt;"",TimeSpend[[#This Row],[Date]]&lt;&gt;""),Utilization!$J$2,"")</f>
        <v>#VALUE!</v>
      </c>
      <c r="M4448" t="e">
        <f>IF(AND(TimeSpend[[#This Row],[Personnel number]]&lt;&gt;"",TimeSpend[[#This Row],[Date]]&lt;&gt;""),TimeSpend[[#This Row],[Employee Name]],"")</f>
        <v>#VALUE!</v>
      </c>
      <c r="N4448" t="e">
        <f t="shared" si="138"/>
        <v>#VALUE!</v>
      </c>
      <c r="O4448" t="e">
        <f t="shared" si="139"/>
        <v>#VALUE!</v>
      </c>
      <c r="P4448" t="e">
        <f>IF(D4448&lt;&gt;"",VLOOKUP(D4448,Projects!B:C,2,0),"")</f>
        <v>#VALUE!</v>
      </c>
    </row>
    <row r="4449" spans="1:16" x14ac:dyDescent="0.25">
      <c r="A4449" t="e">
        <f>UPPER(IF(AND(TimeSpend[[#This Row],[Personnel number]]&lt;&gt;"",TimeSpend[[#This Row],[Date]]&lt;&gt;""),TimeSpend[[#This Row],[Personnel number]],""))</f>
        <v>#VALUE!</v>
      </c>
      <c r="B4449" s="85" t="e">
        <f>IF(AND(TimeSpend[[#This Row],[Personnel number]]&lt;&gt;"",TimeSpend[[#This Row],[Date]]&lt;&gt;""),TEXT(TimeSpend[[#This Row],[Date]],"[$-409]yyyyMMdd"),"")</f>
        <v>#VALUE!</v>
      </c>
      <c r="C4449" s="33" t="e">
        <f>IF(AND(TimeSpend[[#This Row],[Personnel number]]&lt;&gt;"",TimeSpend[[#This Row],[Date]]&lt;&gt;""),SUBSTITUTE(TimeSpend[[#This Row],[Hours]],",","."),"")</f>
        <v>#VALUE!</v>
      </c>
      <c r="D4449" t="e">
        <f>IF(AND(TimeSpend[[#This Row],[Personnel number]]&lt;&gt;"",TimeSpend[[#This Row],[Date]]&lt;&gt;""),TimeSpend[[#This Row],[Network]],"")</f>
        <v>#VALUE!</v>
      </c>
      <c r="E4449" t="e">
        <f>IF(AND(TimeSpend[[#This Row],[Personnel number]]&lt;&gt;"",TimeSpend[[#This Row],[Date]]&lt;&gt;""),TimeSpend[[#This Row],[Network Description]],"")</f>
        <v>#VALUE!</v>
      </c>
      <c r="F4449" t="e">
        <f>IF(AND(TimeSpend[[#This Row],[Personnel number]]&lt;&gt;"",TimeSpend[[#This Row],[Date]]&lt;&gt;""),TimeSpend[[#This Row],[Activity]],"")</f>
        <v>#VALUE!</v>
      </c>
      <c r="G4449" t="e">
        <f>IF(AND(TimeSpend[[#This Row],[Personnel number]]&lt;&gt;"",TimeSpend[[#This Row],[Date]]&lt;&gt;""),TimeSpend[[#This Row],[Activity description]],"")</f>
        <v>#VALUE!</v>
      </c>
      <c r="H4449" s="36" t="e">
        <f>IF(AND(TimeSpend[[#This Row],[Personnel number]]&lt;&gt;"",TimeSpend[[#This Row],[Date]]&lt;&gt;""),TimeSpend[[#This Row],[Start Time]],"")</f>
        <v>#VALUE!</v>
      </c>
      <c r="I4449" s="36" t="e">
        <f>IF(AND(TimeSpend[[#This Row],[Personnel number]]&lt;&gt;"",TimeSpend[[#This Row],[Date]]&lt;&gt;""),TimeSpend[[#This Row],[End Time]],"")</f>
        <v>#VALUE!</v>
      </c>
      <c r="J4449" t="e">
        <f>IF(AND(TimeSpend[[#This Row],[Personnel number]]&lt;&gt;"",TimeSpend[[#This Row],[Date]]&lt;&gt;""),TimeSpend[[#This Row],[Location]],"")</f>
        <v>#VALUE!</v>
      </c>
      <c r="K4449" t="e">
        <f>IF(AND(TimeSpend[[#This Row],[Personnel number]]&lt;&gt;"",TimeSpend[[#This Row],[Date]]&lt;&gt;""),TimeSpend[[#This Row],[Task]],"")</f>
        <v>#VALUE!</v>
      </c>
      <c r="L4449" t="e">
        <f>IF(AND(TimeSpend[[#This Row],[Personnel number]]&lt;&gt;"",TimeSpend[[#This Row],[Date]]&lt;&gt;""),Utilization!$J$2,"")</f>
        <v>#VALUE!</v>
      </c>
      <c r="M4449" t="e">
        <f>IF(AND(TimeSpend[[#This Row],[Personnel number]]&lt;&gt;"",TimeSpend[[#This Row],[Date]]&lt;&gt;""),TimeSpend[[#This Row],[Employee Name]],"")</f>
        <v>#VALUE!</v>
      </c>
      <c r="N4449" t="e">
        <f t="shared" si="138"/>
        <v>#VALUE!</v>
      </c>
      <c r="O4449" t="e">
        <f t="shared" si="139"/>
        <v>#VALUE!</v>
      </c>
      <c r="P4449" t="e">
        <f>IF(D4449&lt;&gt;"",VLOOKUP(D4449,Projects!B:C,2,0),"")</f>
        <v>#VALUE!</v>
      </c>
    </row>
    <row r="4450" spans="1:16" x14ac:dyDescent="0.25">
      <c r="A4450" t="e">
        <f>UPPER(IF(AND(TimeSpend[[#This Row],[Personnel number]]&lt;&gt;"",TimeSpend[[#This Row],[Date]]&lt;&gt;""),TimeSpend[[#This Row],[Personnel number]],""))</f>
        <v>#VALUE!</v>
      </c>
      <c r="B4450" s="85" t="e">
        <f>IF(AND(TimeSpend[[#This Row],[Personnel number]]&lt;&gt;"",TimeSpend[[#This Row],[Date]]&lt;&gt;""),TEXT(TimeSpend[[#This Row],[Date]],"[$-409]yyyyMMdd"),"")</f>
        <v>#VALUE!</v>
      </c>
      <c r="C4450" s="33" t="e">
        <f>IF(AND(TimeSpend[[#This Row],[Personnel number]]&lt;&gt;"",TimeSpend[[#This Row],[Date]]&lt;&gt;""),SUBSTITUTE(TimeSpend[[#This Row],[Hours]],",","."),"")</f>
        <v>#VALUE!</v>
      </c>
      <c r="D4450" t="e">
        <f>IF(AND(TimeSpend[[#This Row],[Personnel number]]&lt;&gt;"",TimeSpend[[#This Row],[Date]]&lt;&gt;""),TimeSpend[[#This Row],[Network]],"")</f>
        <v>#VALUE!</v>
      </c>
      <c r="E4450" t="e">
        <f>IF(AND(TimeSpend[[#This Row],[Personnel number]]&lt;&gt;"",TimeSpend[[#This Row],[Date]]&lt;&gt;""),TimeSpend[[#This Row],[Network Description]],"")</f>
        <v>#VALUE!</v>
      </c>
      <c r="F4450" t="e">
        <f>IF(AND(TimeSpend[[#This Row],[Personnel number]]&lt;&gt;"",TimeSpend[[#This Row],[Date]]&lt;&gt;""),TimeSpend[[#This Row],[Activity]],"")</f>
        <v>#VALUE!</v>
      </c>
      <c r="G4450" t="e">
        <f>IF(AND(TimeSpend[[#This Row],[Personnel number]]&lt;&gt;"",TimeSpend[[#This Row],[Date]]&lt;&gt;""),TimeSpend[[#This Row],[Activity description]],"")</f>
        <v>#VALUE!</v>
      </c>
      <c r="H4450" s="36" t="e">
        <f>IF(AND(TimeSpend[[#This Row],[Personnel number]]&lt;&gt;"",TimeSpend[[#This Row],[Date]]&lt;&gt;""),TimeSpend[[#This Row],[Start Time]],"")</f>
        <v>#VALUE!</v>
      </c>
      <c r="I4450" s="36" t="e">
        <f>IF(AND(TimeSpend[[#This Row],[Personnel number]]&lt;&gt;"",TimeSpend[[#This Row],[Date]]&lt;&gt;""),TimeSpend[[#This Row],[End Time]],"")</f>
        <v>#VALUE!</v>
      </c>
      <c r="J4450" t="e">
        <f>IF(AND(TimeSpend[[#This Row],[Personnel number]]&lt;&gt;"",TimeSpend[[#This Row],[Date]]&lt;&gt;""),TimeSpend[[#This Row],[Location]],"")</f>
        <v>#VALUE!</v>
      </c>
      <c r="K4450" t="e">
        <f>IF(AND(TimeSpend[[#This Row],[Personnel number]]&lt;&gt;"",TimeSpend[[#This Row],[Date]]&lt;&gt;""),TimeSpend[[#This Row],[Task]],"")</f>
        <v>#VALUE!</v>
      </c>
      <c r="L4450" t="e">
        <f>IF(AND(TimeSpend[[#This Row],[Personnel number]]&lt;&gt;"",TimeSpend[[#This Row],[Date]]&lt;&gt;""),Utilization!$J$2,"")</f>
        <v>#VALUE!</v>
      </c>
      <c r="M4450" t="e">
        <f>IF(AND(TimeSpend[[#This Row],[Personnel number]]&lt;&gt;"",TimeSpend[[#This Row],[Date]]&lt;&gt;""),TimeSpend[[#This Row],[Employee Name]],"")</f>
        <v>#VALUE!</v>
      </c>
      <c r="N4450" t="e">
        <f t="shared" si="138"/>
        <v>#VALUE!</v>
      </c>
      <c r="O4450" t="e">
        <f t="shared" si="139"/>
        <v>#VALUE!</v>
      </c>
      <c r="P4450" t="e">
        <f>IF(D4450&lt;&gt;"",VLOOKUP(D4450,Projects!B:C,2,0),"")</f>
        <v>#VALUE!</v>
      </c>
    </row>
    <row r="4451" spans="1:16" x14ac:dyDescent="0.25">
      <c r="A4451" t="e">
        <f>UPPER(IF(AND(TimeSpend[[#This Row],[Personnel number]]&lt;&gt;"",TimeSpend[[#This Row],[Date]]&lt;&gt;""),TimeSpend[[#This Row],[Personnel number]],""))</f>
        <v>#VALUE!</v>
      </c>
      <c r="B4451" s="85" t="e">
        <f>IF(AND(TimeSpend[[#This Row],[Personnel number]]&lt;&gt;"",TimeSpend[[#This Row],[Date]]&lt;&gt;""),TEXT(TimeSpend[[#This Row],[Date]],"[$-409]yyyyMMdd"),"")</f>
        <v>#VALUE!</v>
      </c>
      <c r="C4451" s="33" t="e">
        <f>IF(AND(TimeSpend[[#This Row],[Personnel number]]&lt;&gt;"",TimeSpend[[#This Row],[Date]]&lt;&gt;""),SUBSTITUTE(TimeSpend[[#This Row],[Hours]],",","."),"")</f>
        <v>#VALUE!</v>
      </c>
      <c r="D4451" t="e">
        <f>IF(AND(TimeSpend[[#This Row],[Personnel number]]&lt;&gt;"",TimeSpend[[#This Row],[Date]]&lt;&gt;""),TimeSpend[[#This Row],[Network]],"")</f>
        <v>#VALUE!</v>
      </c>
      <c r="E4451" t="e">
        <f>IF(AND(TimeSpend[[#This Row],[Personnel number]]&lt;&gt;"",TimeSpend[[#This Row],[Date]]&lt;&gt;""),TimeSpend[[#This Row],[Network Description]],"")</f>
        <v>#VALUE!</v>
      </c>
      <c r="F4451" t="e">
        <f>IF(AND(TimeSpend[[#This Row],[Personnel number]]&lt;&gt;"",TimeSpend[[#This Row],[Date]]&lt;&gt;""),TimeSpend[[#This Row],[Activity]],"")</f>
        <v>#VALUE!</v>
      </c>
      <c r="G4451" t="e">
        <f>IF(AND(TimeSpend[[#This Row],[Personnel number]]&lt;&gt;"",TimeSpend[[#This Row],[Date]]&lt;&gt;""),TimeSpend[[#This Row],[Activity description]],"")</f>
        <v>#VALUE!</v>
      </c>
      <c r="H4451" s="36" t="e">
        <f>IF(AND(TimeSpend[[#This Row],[Personnel number]]&lt;&gt;"",TimeSpend[[#This Row],[Date]]&lt;&gt;""),TimeSpend[[#This Row],[Start Time]],"")</f>
        <v>#VALUE!</v>
      </c>
      <c r="I4451" s="36" t="e">
        <f>IF(AND(TimeSpend[[#This Row],[Personnel number]]&lt;&gt;"",TimeSpend[[#This Row],[Date]]&lt;&gt;""),TimeSpend[[#This Row],[End Time]],"")</f>
        <v>#VALUE!</v>
      </c>
      <c r="J4451" t="e">
        <f>IF(AND(TimeSpend[[#This Row],[Personnel number]]&lt;&gt;"",TimeSpend[[#This Row],[Date]]&lt;&gt;""),TimeSpend[[#This Row],[Location]],"")</f>
        <v>#VALUE!</v>
      </c>
      <c r="K4451" t="e">
        <f>IF(AND(TimeSpend[[#This Row],[Personnel number]]&lt;&gt;"",TimeSpend[[#This Row],[Date]]&lt;&gt;""),TimeSpend[[#This Row],[Task]],"")</f>
        <v>#VALUE!</v>
      </c>
      <c r="L4451" t="e">
        <f>IF(AND(TimeSpend[[#This Row],[Personnel number]]&lt;&gt;"",TimeSpend[[#This Row],[Date]]&lt;&gt;""),Utilization!$J$2,"")</f>
        <v>#VALUE!</v>
      </c>
      <c r="M4451" t="e">
        <f>IF(AND(TimeSpend[[#This Row],[Personnel number]]&lt;&gt;"",TimeSpend[[#This Row],[Date]]&lt;&gt;""),TimeSpend[[#This Row],[Employee Name]],"")</f>
        <v>#VALUE!</v>
      </c>
      <c r="N4451" t="e">
        <f t="shared" si="138"/>
        <v>#VALUE!</v>
      </c>
      <c r="O4451" t="e">
        <f t="shared" si="139"/>
        <v>#VALUE!</v>
      </c>
      <c r="P4451" t="e">
        <f>IF(D4451&lt;&gt;"",VLOOKUP(D4451,Projects!B:C,2,0),"")</f>
        <v>#VALUE!</v>
      </c>
    </row>
    <row r="4452" spans="1:16" x14ac:dyDescent="0.25">
      <c r="A4452" t="e">
        <f>UPPER(IF(AND(TimeSpend[[#This Row],[Personnel number]]&lt;&gt;"",TimeSpend[[#This Row],[Date]]&lt;&gt;""),TimeSpend[[#This Row],[Personnel number]],""))</f>
        <v>#VALUE!</v>
      </c>
      <c r="B4452" s="85" t="e">
        <f>IF(AND(TimeSpend[[#This Row],[Personnel number]]&lt;&gt;"",TimeSpend[[#This Row],[Date]]&lt;&gt;""),TEXT(TimeSpend[[#This Row],[Date]],"[$-409]yyyyMMdd"),"")</f>
        <v>#VALUE!</v>
      </c>
      <c r="C4452" s="33" t="e">
        <f>IF(AND(TimeSpend[[#This Row],[Personnel number]]&lt;&gt;"",TimeSpend[[#This Row],[Date]]&lt;&gt;""),SUBSTITUTE(TimeSpend[[#This Row],[Hours]],",","."),"")</f>
        <v>#VALUE!</v>
      </c>
      <c r="D4452" t="e">
        <f>IF(AND(TimeSpend[[#This Row],[Personnel number]]&lt;&gt;"",TimeSpend[[#This Row],[Date]]&lt;&gt;""),TimeSpend[[#This Row],[Network]],"")</f>
        <v>#VALUE!</v>
      </c>
      <c r="E4452" t="e">
        <f>IF(AND(TimeSpend[[#This Row],[Personnel number]]&lt;&gt;"",TimeSpend[[#This Row],[Date]]&lt;&gt;""),TimeSpend[[#This Row],[Network Description]],"")</f>
        <v>#VALUE!</v>
      </c>
      <c r="F4452" t="e">
        <f>IF(AND(TimeSpend[[#This Row],[Personnel number]]&lt;&gt;"",TimeSpend[[#This Row],[Date]]&lt;&gt;""),TimeSpend[[#This Row],[Activity]],"")</f>
        <v>#VALUE!</v>
      </c>
      <c r="G4452" t="e">
        <f>IF(AND(TimeSpend[[#This Row],[Personnel number]]&lt;&gt;"",TimeSpend[[#This Row],[Date]]&lt;&gt;""),TimeSpend[[#This Row],[Activity description]],"")</f>
        <v>#VALUE!</v>
      </c>
      <c r="H4452" s="36" t="e">
        <f>IF(AND(TimeSpend[[#This Row],[Personnel number]]&lt;&gt;"",TimeSpend[[#This Row],[Date]]&lt;&gt;""),TimeSpend[[#This Row],[Start Time]],"")</f>
        <v>#VALUE!</v>
      </c>
      <c r="I4452" s="36" t="e">
        <f>IF(AND(TimeSpend[[#This Row],[Personnel number]]&lt;&gt;"",TimeSpend[[#This Row],[Date]]&lt;&gt;""),TimeSpend[[#This Row],[End Time]],"")</f>
        <v>#VALUE!</v>
      </c>
      <c r="J4452" t="e">
        <f>IF(AND(TimeSpend[[#This Row],[Personnel number]]&lt;&gt;"",TimeSpend[[#This Row],[Date]]&lt;&gt;""),TimeSpend[[#This Row],[Location]],"")</f>
        <v>#VALUE!</v>
      </c>
      <c r="K4452" t="e">
        <f>IF(AND(TimeSpend[[#This Row],[Personnel number]]&lt;&gt;"",TimeSpend[[#This Row],[Date]]&lt;&gt;""),TimeSpend[[#This Row],[Task]],"")</f>
        <v>#VALUE!</v>
      </c>
      <c r="L4452" t="e">
        <f>IF(AND(TimeSpend[[#This Row],[Personnel number]]&lt;&gt;"",TimeSpend[[#This Row],[Date]]&lt;&gt;""),Utilization!$J$2,"")</f>
        <v>#VALUE!</v>
      </c>
      <c r="M4452" t="e">
        <f>IF(AND(TimeSpend[[#This Row],[Personnel number]]&lt;&gt;"",TimeSpend[[#This Row],[Date]]&lt;&gt;""),TimeSpend[[#This Row],[Employee Name]],"")</f>
        <v>#VALUE!</v>
      </c>
      <c r="N4452" t="e">
        <f t="shared" si="138"/>
        <v>#VALUE!</v>
      </c>
      <c r="O4452" t="e">
        <f t="shared" si="139"/>
        <v>#VALUE!</v>
      </c>
      <c r="P4452" t="e">
        <f>IF(D4452&lt;&gt;"",VLOOKUP(D4452,Projects!B:C,2,0),"")</f>
        <v>#VALUE!</v>
      </c>
    </row>
    <row r="4453" spans="1:16" x14ac:dyDescent="0.25">
      <c r="A4453" t="e">
        <f>UPPER(IF(AND(TimeSpend[[#This Row],[Personnel number]]&lt;&gt;"",TimeSpend[[#This Row],[Date]]&lt;&gt;""),TimeSpend[[#This Row],[Personnel number]],""))</f>
        <v>#VALUE!</v>
      </c>
      <c r="B4453" s="85" t="e">
        <f>IF(AND(TimeSpend[[#This Row],[Personnel number]]&lt;&gt;"",TimeSpend[[#This Row],[Date]]&lt;&gt;""),TEXT(TimeSpend[[#This Row],[Date]],"[$-409]yyyyMMdd"),"")</f>
        <v>#VALUE!</v>
      </c>
      <c r="C4453" s="33" t="e">
        <f>IF(AND(TimeSpend[[#This Row],[Personnel number]]&lt;&gt;"",TimeSpend[[#This Row],[Date]]&lt;&gt;""),SUBSTITUTE(TimeSpend[[#This Row],[Hours]],",","."),"")</f>
        <v>#VALUE!</v>
      </c>
      <c r="D4453" t="e">
        <f>IF(AND(TimeSpend[[#This Row],[Personnel number]]&lt;&gt;"",TimeSpend[[#This Row],[Date]]&lt;&gt;""),TimeSpend[[#This Row],[Network]],"")</f>
        <v>#VALUE!</v>
      </c>
      <c r="E4453" t="e">
        <f>IF(AND(TimeSpend[[#This Row],[Personnel number]]&lt;&gt;"",TimeSpend[[#This Row],[Date]]&lt;&gt;""),TimeSpend[[#This Row],[Network Description]],"")</f>
        <v>#VALUE!</v>
      </c>
      <c r="F4453" t="e">
        <f>IF(AND(TimeSpend[[#This Row],[Personnel number]]&lt;&gt;"",TimeSpend[[#This Row],[Date]]&lt;&gt;""),TimeSpend[[#This Row],[Activity]],"")</f>
        <v>#VALUE!</v>
      </c>
      <c r="G4453" t="e">
        <f>IF(AND(TimeSpend[[#This Row],[Personnel number]]&lt;&gt;"",TimeSpend[[#This Row],[Date]]&lt;&gt;""),TimeSpend[[#This Row],[Activity description]],"")</f>
        <v>#VALUE!</v>
      </c>
      <c r="H4453" s="36" t="e">
        <f>IF(AND(TimeSpend[[#This Row],[Personnel number]]&lt;&gt;"",TimeSpend[[#This Row],[Date]]&lt;&gt;""),TimeSpend[[#This Row],[Start Time]],"")</f>
        <v>#VALUE!</v>
      </c>
      <c r="I4453" s="36" t="e">
        <f>IF(AND(TimeSpend[[#This Row],[Personnel number]]&lt;&gt;"",TimeSpend[[#This Row],[Date]]&lt;&gt;""),TimeSpend[[#This Row],[End Time]],"")</f>
        <v>#VALUE!</v>
      </c>
      <c r="J4453" t="e">
        <f>IF(AND(TimeSpend[[#This Row],[Personnel number]]&lt;&gt;"",TimeSpend[[#This Row],[Date]]&lt;&gt;""),TimeSpend[[#This Row],[Location]],"")</f>
        <v>#VALUE!</v>
      </c>
      <c r="K4453" t="e">
        <f>IF(AND(TimeSpend[[#This Row],[Personnel number]]&lt;&gt;"",TimeSpend[[#This Row],[Date]]&lt;&gt;""),TimeSpend[[#This Row],[Task]],"")</f>
        <v>#VALUE!</v>
      </c>
      <c r="L4453" t="e">
        <f>IF(AND(TimeSpend[[#This Row],[Personnel number]]&lt;&gt;"",TimeSpend[[#This Row],[Date]]&lt;&gt;""),Utilization!$J$2,"")</f>
        <v>#VALUE!</v>
      </c>
      <c r="M4453" t="e">
        <f>IF(AND(TimeSpend[[#This Row],[Personnel number]]&lt;&gt;"",TimeSpend[[#This Row],[Date]]&lt;&gt;""),TimeSpend[[#This Row],[Employee Name]],"")</f>
        <v>#VALUE!</v>
      </c>
      <c r="N4453" t="e">
        <f t="shared" si="138"/>
        <v>#VALUE!</v>
      </c>
      <c r="O4453" t="e">
        <f t="shared" si="139"/>
        <v>#VALUE!</v>
      </c>
      <c r="P4453" t="e">
        <f>IF(D4453&lt;&gt;"",VLOOKUP(D4453,Projects!B:C,2,0),"")</f>
        <v>#VALUE!</v>
      </c>
    </row>
    <row r="4454" spans="1:16" x14ac:dyDescent="0.25">
      <c r="A4454" t="e">
        <f>UPPER(IF(AND(TimeSpend[[#This Row],[Personnel number]]&lt;&gt;"",TimeSpend[[#This Row],[Date]]&lt;&gt;""),TimeSpend[[#This Row],[Personnel number]],""))</f>
        <v>#VALUE!</v>
      </c>
      <c r="B4454" s="85" t="e">
        <f>IF(AND(TimeSpend[[#This Row],[Personnel number]]&lt;&gt;"",TimeSpend[[#This Row],[Date]]&lt;&gt;""),TEXT(TimeSpend[[#This Row],[Date]],"[$-409]yyyyMMdd"),"")</f>
        <v>#VALUE!</v>
      </c>
      <c r="C4454" s="33" t="e">
        <f>IF(AND(TimeSpend[[#This Row],[Personnel number]]&lt;&gt;"",TimeSpend[[#This Row],[Date]]&lt;&gt;""),SUBSTITUTE(TimeSpend[[#This Row],[Hours]],",","."),"")</f>
        <v>#VALUE!</v>
      </c>
      <c r="D4454" t="e">
        <f>IF(AND(TimeSpend[[#This Row],[Personnel number]]&lt;&gt;"",TimeSpend[[#This Row],[Date]]&lt;&gt;""),TimeSpend[[#This Row],[Network]],"")</f>
        <v>#VALUE!</v>
      </c>
      <c r="E4454" t="e">
        <f>IF(AND(TimeSpend[[#This Row],[Personnel number]]&lt;&gt;"",TimeSpend[[#This Row],[Date]]&lt;&gt;""),TimeSpend[[#This Row],[Network Description]],"")</f>
        <v>#VALUE!</v>
      </c>
      <c r="F4454" t="e">
        <f>IF(AND(TimeSpend[[#This Row],[Personnel number]]&lt;&gt;"",TimeSpend[[#This Row],[Date]]&lt;&gt;""),TimeSpend[[#This Row],[Activity]],"")</f>
        <v>#VALUE!</v>
      </c>
      <c r="G4454" t="e">
        <f>IF(AND(TimeSpend[[#This Row],[Personnel number]]&lt;&gt;"",TimeSpend[[#This Row],[Date]]&lt;&gt;""),TimeSpend[[#This Row],[Activity description]],"")</f>
        <v>#VALUE!</v>
      </c>
      <c r="H4454" s="36" t="e">
        <f>IF(AND(TimeSpend[[#This Row],[Personnel number]]&lt;&gt;"",TimeSpend[[#This Row],[Date]]&lt;&gt;""),TimeSpend[[#This Row],[Start Time]],"")</f>
        <v>#VALUE!</v>
      </c>
      <c r="I4454" s="36" t="e">
        <f>IF(AND(TimeSpend[[#This Row],[Personnel number]]&lt;&gt;"",TimeSpend[[#This Row],[Date]]&lt;&gt;""),TimeSpend[[#This Row],[End Time]],"")</f>
        <v>#VALUE!</v>
      </c>
      <c r="J4454" t="e">
        <f>IF(AND(TimeSpend[[#This Row],[Personnel number]]&lt;&gt;"",TimeSpend[[#This Row],[Date]]&lt;&gt;""),TimeSpend[[#This Row],[Location]],"")</f>
        <v>#VALUE!</v>
      </c>
      <c r="K4454" t="e">
        <f>IF(AND(TimeSpend[[#This Row],[Personnel number]]&lt;&gt;"",TimeSpend[[#This Row],[Date]]&lt;&gt;""),TimeSpend[[#This Row],[Task]],"")</f>
        <v>#VALUE!</v>
      </c>
      <c r="L4454" t="e">
        <f>IF(AND(TimeSpend[[#This Row],[Personnel number]]&lt;&gt;"",TimeSpend[[#This Row],[Date]]&lt;&gt;""),Utilization!$J$2,"")</f>
        <v>#VALUE!</v>
      </c>
      <c r="M4454" t="e">
        <f>IF(AND(TimeSpend[[#This Row],[Personnel number]]&lt;&gt;"",TimeSpend[[#This Row],[Date]]&lt;&gt;""),TimeSpend[[#This Row],[Employee Name]],"")</f>
        <v>#VALUE!</v>
      </c>
      <c r="N4454" t="e">
        <f t="shared" si="138"/>
        <v>#VALUE!</v>
      </c>
      <c r="O4454" t="e">
        <f t="shared" si="139"/>
        <v>#VALUE!</v>
      </c>
      <c r="P4454" t="e">
        <f>IF(D4454&lt;&gt;"",VLOOKUP(D4454,Projects!B:C,2,0),"")</f>
        <v>#VALUE!</v>
      </c>
    </row>
    <row r="4455" spans="1:16" x14ac:dyDescent="0.25">
      <c r="A4455" t="e">
        <f>UPPER(IF(AND(TimeSpend[[#This Row],[Personnel number]]&lt;&gt;"",TimeSpend[[#This Row],[Date]]&lt;&gt;""),TimeSpend[[#This Row],[Personnel number]],""))</f>
        <v>#VALUE!</v>
      </c>
      <c r="B4455" s="85" t="e">
        <f>IF(AND(TimeSpend[[#This Row],[Personnel number]]&lt;&gt;"",TimeSpend[[#This Row],[Date]]&lt;&gt;""),TEXT(TimeSpend[[#This Row],[Date]],"[$-409]yyyyMMdd"),"")</f>
        <v>#VALUE!</v>
      </c>
      <c r="C4455" s="33" t="e">
        <f>IF(AND(TimeSpend[[#This Row],[Personnel number]]&lt;&gt;"",TimeSpend[[#This Row],[Date]]&lt;&gt;""),SUBSTITUTE(TimeSpend[[#This Row],[Hours]],",","."),"")</f>
        <v>#VALUE!</v>
      </c>
      <c r="D4455" t="e">
        <f>IF(AND(TimeSpend[[#This Row],[Personnel number]]&lt;&gt;"",TimeSpend[[#This Row],[Date]]&lt;&gt;""),TimeSpend[[#This Row],[Network]],"")</f>
        <v>#VALUE!</v>
      </c>
      <c r="E4455" t="e">
        <f>IF(AND(TimeSpend[[#This Row],[Personnel number]]&lt;&gt;"",TimeSpend[[#This Row],[Date]]&lt;&gt;""),TimeSpend[[#This Row],[Network Description]],"")</f>
        <v>#VALUE!</v>
      </c>
      <c r="F4455" t="e">
        <f>IF(AND(TimeSpend[[#This Row],[Personnel number]]&lt;&gt;"",TimeSpend[[#This Row],[Date]]&lt;&gt;""),TimeSpend[[#This Row],[Activity]],"")</f>
        <v>#VALUE!</v>
      </c>
      <c r="G4455" t="e">
        <f>IF(AND(TimeSpend[[#This Row],[Personnel number]]&lt;&gt;"",TimeSpend[[#This Row],[Date]]&lt;&gt;""),TimeSpend[[#This Row],[Activity description]],"")</f>
        <v>#VALUE!</v>
      </c>
      <c r="H4455" s="36" t="e">
        <f>IF(AND(TimeSpend[[#This Row],[Personnel number]]&lt;&gt;"",TimeSpend[[#This Row],[Date]]&lt;&gt;""),TimeSpend[[#This Row],[Start Time]],"")</f>
        <v>#VALUE!</v>
      </c>
      <c r="I4455" s="36" t="e">
        <f>IF(AND(TimeSpend[[#This Row],[Personnel number]]&lt;&gt;"",TimeSpend[[#This Row],[Date]]&lt;&gt;""),TimeSpend[[#This Row],[End Time]],"")</f>
        <v>#VALUE!</v>
      </c>
      <c r="J4455" t="e">
        <f>IF(AND(TimeSpend[[#This Row],[Personnel number]]&lt;&gt;"",TimeSpend[[#This Row],[Date]]&lt;&gt;""),TimeSpend[[#This Row],[Location]],"")</f>
        <v>#VALUE!</v>
      </c>
      <c r="K4455" t="e">
        <f>IF(AND(TimeSpend[[#This Row],[Personnel number]]&lt;&gt;"",TimeSpend[[#This Row],[Date]]&lt;&gt;""),TimeSpend[[#This Row],[Task]],"")</f>
        <v>#VALUE!</v>
      </c>
      <c r="L4455" t="e">
        <f>IF(AND(TimeSpend[[#This Row],[Personnel number]]&lt;&gt;"",TimeSpend[[#This Row],[Date]]&lt;&gt;""),Utilization!$J$2,"")</f>
        <v>#VALUE!</v>
      </c>
      <c r="M4455" t="e">
        <f>IF(AND(TimeSpend[[#This Row],[Personnel number]]&lt;&gt;"",TimeSpend[[#This Row],[Date]]&lt;&gt;""),TimeSpend[[#This Row],[Employee Name]],"")</f>
        <v>#VALUE!</v>
      </c>
      <c r="N4455" t="e">
        <f t="shared" si="138"/>
        <v>#VALUE!</v>
      </c>
      <c r="O4455" t="e">
        <f t="shared" si="139"/>
        <v>#VALUE!</v>
      </c>
      <c r="P4455" t="e">
        <f>IF(D4455&lt;&gt;"",VLOOKUP(D4455,Projects!B:C,2,0),"")</f>
        <v>#VALUE!</v>
      </c>
    </row>
    <row r="4456" spans="1:16" x14ac:dyDescent="0.25">
      <c r="A4456" t="e">
        <f>UPPER(IF(AND(TimeSpend[[#This Row],[Personnel number]]&lt;&gt;"",TimeSpend[[#This Row],[Date]]&lt;&gt;""),TimeSpend[[#This Row],[Personnel number]],""))</f>
        <v>#VALUE!</v>
      </c>
      <c r="B4456" s="85" t="e">
        <f>IF(AND(TimeSpend[[#This Row],[Personnel number]]&lt;&gt;"",TimeSpend[[#This Row],[Date]]&lt;&gt;""),TEXT(TimeSpend[[#This Row],[Date]],"[$-409]yyyyMMdd"),"")</f>
        <v>#VALUE!</v>
      </c>
      <c r="C4456" s="33" t="e">
        <f>IF(AND(TimeSpend[[#This Row],[Personnel number]]&lt;&gt;"",TimeSpend[[#This Row],[Date]]&lt;&gt;""),SUBSTITUTE(TimeSpend[[#This Row],[Hours]],",","."),"")</f>
        <v>#VALUE!</v>
      </c>
      <c r="D4456" t="e">
        <f>IF(AND(TimeSpend[[#This Row],[Personnel number]]&lt;&gt;"",TimeSpend[[#This Row],[Date]]&lt;&gt;""),TimeSpend[[#This Row],[Network]],"")</f>
        <v>#VALUE!</v>
      </c>
      <c r="E4456" t="e">
        <f>IF(AND(TimeSpend[[#This Row],[Personnel number]]&lt;&gt;"",TimeSpend[[#This Row],[Date]]&lt;&gt;""),TimeSpend[[#This Row],[Network Description]],"")</f>
        <v>#VALUE!</v>
      </c>
      <c r="F4456" t="e">
        <f>IF(AND(TimeSpend[[#This Row],[Personnel number]]&lt;&gt;"",TimeSpend[[#This Row],[Date]]&lt;&gt;""),TimeSpend[[#This Row],[Activity]],"")</f>
        <v>#VALUE!</v>
      </c>
      <c r="G4456" t="e">
        <f>IF(AND(TimeSpend[[#This Row],[Personnel number]]&lt;&gt;"",TimeSpend[[#This Row],[Date]]&lt;&gt;""),TimeSpend[[#This Row],[Activity description]],"")</f>
        <v>#VALUE!</v>
      </c>
      <c r="H4456" s="36" t="e">
        <f>IF(AND(TimeSpend[[#This Row],[Personnel number]]&lt;&gt;"",TimeSpend[[#This Row],[Date]]&lt;&gt;""),TimeSpend[[#This Row],[Start Time]],"")</f>
        <v>#VALUE!</v>
      </c>
      <c r="I4456" s="36" t="e">
        <f>IF(AND(TimeSpend[[#This Row],[Personnel number]]&lt;&gt;"",TimeSpend[[#This Row],[Date]]&lt;&gt;""),TimeSpend[[#This Row],[End Time]],"")</f>
        <v>#VALUE!</v>
      </c>
      <c r="J4456" t="e">
        <f>IF(AND(TimeSpend[[#This Row],[Personnel number]]&lt;&gt;"",TimeSpend[[#This Row],[Date]]&lt;&gt;""),TimeSpend[[#This Row],[Location]],"")</f>
        <v>#VALUE!</v>
      </c>
      <c r="K4456" t="e">
        <f>IF(AND(TimeSpend[[#This Row],[Personnel number]]&lt;&gt;"",TimeSpend[[#This Row],[Date]]&lt;&gt;""),TimeSpend[[#This Row],[Task]],"")</f>
        <v>#VALUE!</v>
      </c>
      <c r="L4456" t="e">
        <f>IF(AND(TimeSpend[[#This Row],[Personnel number]]&lt;&gt;"",TimeSpend[[#This Row],[Date]]&lt;&gt;""),Utilization!$J$2,"")</f>
        <v>#VALUE!</v>
      </c>
      <c r="M4456" t="e">
        <f>IF(AND(TimeSpend[[#This Row],[Personnel number]]&lt;&gt;"",TimeSpend[[#This Row],[Date]]&lt;&gt;""),TimeSpend[[#This Row],[Employee Name]],"")</f>
        <v>#VALUE!</v>
      </c>
      <c r="N4456" t="e">
        <f t="shared" si="138"/>
        <v>#VALUE!</v>
      </c>
      <c r="O4456" t="e">
        <f t="shared" si="139"/>
        <v>#VALUE!</v>
      </c>
      <c r="P4456" t="e">
        <f>IF(D4456&lt;&gt;"",VLOOKUP(D4456,Projects!B:C,2,0),"")</f>
        <v>#VALUE!</v>
      </c>
    </row>
    <row r="4457" spans="1:16" x14ac:dyDescent="0.25">
      <c r="A4457" t="e">
        <f>UPPER(IF(AND(TimeSpend[[#This Row],[Personnel number]]&lt;&gt;"",TimeSpend[[#This Row],[Date]]&lt;&gt;""),TimeSpend[[#This Row],[Personnel number]],""))</f>
        <v>#VALUE!</v>
      </c>
      <c r="B4457" s="85" t="e">
        <f>IF(AND(TimeSpend[[#This Row],[Personnel number]]&lt;&gt;"",TimeSpend[[#This Row],[Date]]&lt;&gt;""),TEXT(TimeSpend[[#This Row],[Date]],"[$-409]yyyyMMdd"),"")</f>
        <v>#VALUE!</v>
      </c>
      <c r="C4457" s="33" t="e">
        <f>IF(AND(TimeSpend[[#This Row],[Personnel number]]&lt;&gt;"",TimeSpend[[#This Row],[Date]]&lt;&gt;""),SUBSTITUTE(TimeSpend[[#This Row],[Hours]],",","."),"")</f>
        <v>#VALUE!</v>
      </c>
      <c r="D4457" t="e">
        <f>IF(AND(TimeSpend[[#This Row],[Personnel number]]&lt;&gt;"",TimeSpend[[#This Row],[Date]]&lt;&gt;""),TimeSpend[[#This Row],[Network]],"")</f>
        <v>#VALUE!</v>
      </c>
      <c r="E4457" t="e">
        <f>IF(AND(TimeSpend[[#This Row],[Personnel number]]&lt;&gt;"",TimeSpend[[#This Row],[Date]]&lt;&gt;""),TimeSpend[[#This Row],[Network Description]],"")</f>
        <v>#VALUE!</v>
      </c>
      <c r="F4457" t="e">
        <f>IF(AND(TimeSpend[[#This Row],[Personnel number]]&lt;&gt;"",TimeSpend[[#This Row],[Date]]&lt;&gt;""),TimeSpend[[#This Row],[Activity]],"")</f>
        <v>#VALUE!</v>
      </c>
      <c r="G4457" t="e">
        <f>IF(AND(TimeSpend[[#This Row],[Personnel number]]&lt;&gt;"",TimeSpend[[#This Row],[Date]]&lt;&gt;""),TimeSpend[[#This Row],[Activity description]],"")</f>
        <v>#VALUE!</v>
      </c>
      <c r="H4457" s="36" t="e">
        <f>IF(AND(TimeSpend[[#This Row],[Personnel number]]&lt;&gt;"",TimeSpend[[#This Row],[Date]]&lt;&gt;""),TimeSpend[[#This Row],[Start Time]],"")</f>
        <v>#VALUE!</v>
      </c>
      <c r="I4457" s="36" t="e">
        <f>IF(AND(TimeSpend[[#This Row],[Personnel number]]&lt;&gt;"",TimeSpend[[#This Row],[Date]]&lt;&gt;""),TimeSpend[[#This Row],[End Time]],"")</f>
        <v>#VALUE!</v>
      </c>
      <c r="J4457" t="e">
        <f>IF(AND(TimeSpend[[#This Row],[Personnel number]]&lt;&gt;"",TimeSpend[[#This Row],[Date]]&lt;&gt;""),TimeSpend[[#This Row],[Location]],"")</f>
        <v>#VALUE!</v>
      </c>
      <c r="K4457" t="e">
        <f>IF(AND(TimeSpend[[#This Row],[Personnel number]]&lt;&gt;"",TimeSpend[[#This Row],[Date]]&lt;&gt;""),TimeSpend[[#This Row],[Task]],"")</f>
        <v>#VALUE!</v>
      </c>
      <c r="L4457" t="e">
        <f>IF(AND(TimeSpend[[#This Row],[Personnel number]]&lt;&gt;"",TimeSpend[[#This Row],[Date]]&lt;&gt;""),Utilization!$J$2,"")</f>
        <v>#VALUE!</v>
      </c>
      <c r="M4457" t="e">
        <f>IF(AND(TimeSpend[[#This Row],[Personnel number]]&lt;&gt;"",TimeSpend[[#This Row],[Date]]&lt;&gt;""),TimeSpend[[#This Row],[Employee Name]],"")</f>
        <v>#VALUE!</v>
      </c>
      <c r="N4457" t="e">
        <f t="shared" si="138"/>
        <v>#VALUE!</v>
      </c>
      <c r="O4457" t="e">
        <f t="shared" si="139"/>
        <v>#VALUE!</v>
      </c>
      <c r="P4457" t="e">
        <f>IF(D4457&lt;&gt;"",VLOOKUP(D4457,Projects!B:C,2,0),"")</f>
        <v>#VALUE!</v>
      </c>
    </row>
    <row r="4458" spans="1:16" x14ac:dyDescent="0.25">
      <c r="A4458" t="e">
        <f>UPPER(IF(AND(TimeSpend[[#This Row],[Personnel number]]&lt;&gt;"",TimeSpend[[#This Row],[Date]]&lt;&gt;""),TimeSpend[[#This Row],[Personnel number]],""))</f>
        <v>#VALUE!</v>
      </c>
      <c r="B4458" s="85" t="e">
        <f>IF(AND(TimeSpend[[#This Row],[Personnel number]]&lt;&gt;"",TimeSpend[[#This Row],[Date]]&lt;&gt;""),TEXT(TimeSpend[[#This Row],[Date]],"[$-409]yyyyMMdd"),"")</f>
        <v>#VALUE!</v>
      </c>
      <c r="C4458" s="33" t="e">
        <f>IF(AND(TimeSpend[[#This Row],[Personnel number]]&lt;&gt;"",TimeSpend[[#This Row],[Date]]&lt;&gt;""),SUBSTITUTE(TimeSpend[[#This Row],[Hours]],",","."),"")</f>
        <v>#VALUE!</v>
      </c>
      <c r="D4458" t="e">
        <f>IF(AND(TimeSpend[[#This Row],[Personnel number]]&lt;&gt;"",TimeSpend[[#This Row],[Date]]&lt;&gt;""),TimeSpend[[#This Row],[Network]],"")</f>
        <v>#VALUE!</v>
      </c>
      <c r="E4458" t="e">
        <f>IF(AND(TimeSpend[[#This Row],[Personnel number]]&lt;&gt;"",TimeSpend[[#This Row],[Date]]&lt;&gt;""),TimeSpend[[#This Row],[Network Description]],"")</f>
        <v>#VALUE!</v>
      </c>
      <c r="F4458" t="e">
        <f>IF(AND(TimeSpend[[#This Row],[Personnel number]]&lt;&gt;"",TimeSpend[[#This Row],[Date]]&lt;&gt;""),TimeSpend[[#This Row],[Activity]],"")</f>
        <v>#VALUE!</v>
      </c>
      <c r="G4458" t="e">
        <f>IF(AND(TimeSpend[[#This Row],[Personnel number]]&lt;&gt;"",TimeSpend[[#This Row],[Date]]&lt;&gt;""),TimeSpend[[#This Row],[Activity description]],"")</f>
        <v>#VALUE!</v>
      </c>
      <c r="H4458" s="36" t="e">
        <f>IF(AND(TimeSpend[[#This Row],[Personnel number]]&lt;&gt;"",TimeSpend[[#This Row],[Date]]&lt;&gt;""),TimeSpend[[#This Row],[Start Time]],"")</f>
        <v>#VALUE!</v>
      </c>
      <c r="I4458" s="36" t="e">
        <f>IF(AND(TimeSpend[[#This Row],[Personnel number]]&lt;&gt;"",TimeSpend[[#This Row],[Date]]&lt;&gt;""),TimeSpend[[#This Row],[End Time]],"")</f>
        <v>#VALUE!</v>
      </c>
      <c r="J4458" t="e">
        <f>IF(AND(TimeSpend[[#This Row],[Personnel number]]&lt;&gt;"",TimeSpend[[#This Row],[Date]]&lt;&gt;""),TimeSpend[[#This Row],[Location]],"")</f>
        <v>#VALUE!</v>
      </c>
      <c r="K4458" t="e">
        <f>IF(AND(TimeSpend[[#This Row],[Personnel number]]&lt;&gt;"",TimeSpend[[#This Row],[Date]]&lt;&gt;""),TimeSpend[[#This Row],[Task]],"")</f>
        <v>#VALUE!</v>
      </c>
      <c r="L4458" t="e">
        <f>IF(AND(TimeSpend[[#This Row],[Personnel number]]&lt;&gt;"",TimeSpend[[#This Row],[Date]]&lt;&gt;""),Utilization!$J$2,"")</f>
        <v>#VALUE!</v>
      </c>
      <c r="M4458" t="e">
        <f>IF(AND(TimeSpend[[#This Row],[Personnel number]]&lt;&gt;"",TimeSpend[[#This Row],[Date]]&lt;&gt;""),TimeSpend[[#This Row],[Employee Name]],"")</f>
        <v>#VALUE!</v>
      </c>
      <c r="N4458" t="e">
        <f t="shared" si="138"/>
        <v>#VALUE!</v>
      </c>
      <c r="O4458" t="e">
        <f t="shared" si="139"/>
        <v>#VALUE!</v>
      </c>
      <c r="P4458" t="e">
        <f>IF(D4458&lt;&gt;"",VLOOKUP(D4458,Projects!B:C,2,0),"")</f>
        <v>#VALUE!</v>
      </c>
    </row>
    <row r="4459" spans="1:16" x14ac:dyDescent="0.25">
      <c r="A4459" t="e">
        <f>UPPER(IF(AND(TimeSpend[[#This Row],[Personnel number]]&lt;&gt;"",TimeSpend[[#This Row],[Date]]&lt;&gt;""),TimeSpend[[#This Row],[Personnel number]],""))</f>
        <v>#VALUE!</v>
      </c>
      <c r="B4459" s="85" t="e">
        <f>IF(AND(TimeSpend[[#This Row],[Personnel number]]&lt;&gt;"",TimeSpend[[#This Row],[Date]]&lt;&gt;""),TEXT(TimeSpend[[#This Row],[Date]],"[$-409]yyyyMMdd"),"")</f>
        <v>#VALUE!</v>
      </c>
      <c r="C4459" s="33" t="e">
        <f>IF(AND(TimeSpend[[#This Row],[Personnel number]]&lt;&gt;"",TimeSpend[[#This Row],[Date]]&lt;&gt;""),SUBSTITUTE(TimeSpend[[#This Row],[Hours]],",","."),"")</f>
        <v>#VALUE!</v>
      </c>
      <c r="D4459" t="e">
        <f>IF(AND(TimeSpend[[#This Row],[Personnel number]]&lt;&gt;"",TimeSpend[[#This Row],[Date]]&lt;&gt;""),TimeSpend[[#This Row],[Network]],"")</f>
        <v>#VALUE!</v>
      </c>
      <c r="E4459" t="e">
        <f>IF(AND(TimeSpend[[#This Row],[Personnel number]]&lt;&gt;"",TimeSpend[[#This Row],[Date]]&lt;&gt;""),TimeSpend[[#This Row],[Network Description]],"")</f>
        <v>#VALUE!</v>
      </c>
      <c r="F4459" t="e">
        <f>IF(AND(TimeSpend[[#This Row],[Personnel number]]&lt;&gt;"",TimeSpend[[#This Row],[Date]]&lt;&gt;""),TimeSpend[[#This Row],[Activity]],"")</f>
        <v>#VALUE!</v>
      </c>
      <c r="G4459" t="e">
        <f>IF(AND(TimeSpend[[#This Row],[Personnel number]]&lt;&gt;"",TimeSpend[[#This Row],[Date]]&lt;&gt;""),TimeSpend[[#This Row],[Activity description]],"")</f>
        <v>#VALUE!</v>
      </c>
      <c r="H4459" s="36" t="e">
        <f>IF(AND(TimeSpend[[#This Row],[Personnel number]]&lt;&gt;"",TimeSpend[[#This Row],[Date]]&lt;&gt;""),TimeSpend[[#This Row],[Start Time]],"")</f>
        <v>#VALUE!</v>
      </c>
      <c r="I4459" s="36" t="e">
        <f>IF(AND(TimeSpend[[#This Row],[Personnel number]]&lt;&gt;"",TimeSpend[[#This Row],[Date]]&lt;&gt;""),TimeSpend[[#This Row],[End Time]],"")</f>
        <v>#VALUE!</v>
      </c>
      <c r="J4459" t="e">
        <f>IF(AND(TimeSpend[[#This Row],[Personnel number]]&lt;&gt;"",TimeSpend[[#This Row],[Date]]&lt;&gt;""),TimeSpend[[#This Row],[Location]],"")</f>
        <v>#VALUE!</v>
      </c>
      <c r="K4459" t="e">
        <f>IF(AND(TimeSpend[[#This Row],[Personnel number]]&lt;&gt;"",TimeSpend[[#This Row],[Date]]&lt;&gt;""),TimeSpend[[#This Row],[Task]],"")</f>
        <v>#VALUE!</v>
      </c>
      <c r="L4459" t="e">
        <f>IF(AND(TimeSpend[[#This Row],[Personnel number]]&lt;&gt;"",TimeSpend[[#This Row],[Date]]&lt;&gt;""),Utilization!$J$2,"")</f>
        <v>#VALUE!</v>
      </c>
      <c r="M4459" t="e">
        <f>IF(AND(TimeSpend[[#This Row],[Personnel number]]&lt;&gt;"",TimeSpend[[#This Row],[Date]]&lt;&gt;""),TimeSpend[[#This Row],[Employee Name]],"")</f>
        <v>#VALUE!</v>
      </c>
      <c r="N4459" t="e">
        <f t="shared" si="138"/>
        <v>#VALUE!</v>
      </c>
      <c r="O4459" t="e">
        <f t="shared" si="139"/>
        <v>#VALUE!</v>
      </c>
      <c r="P4459" t="e">
        <f>IF(D4459&lt;&gt;"",VLOOKUP(D4459,Projects!B:C,2,0),"")</f>
        <v>#VALUE!</v>
      </c>
    </row>
    <row r="4460" spans="1:16" x14ac:dyDescent="0.25">
      <c r="A4460" t="e">
        <f>UPPER(IF(AND(TimeSpend[[#This Row],[Personnel number]]&lt;&gt;"",TimeSpend[[#This Row],[Date]]&lt;&gt;""),TimeSpend[[#This Row],[Personnel number]],""))</f>
        <v>#VALUE!</v>
      </c>
      <c r="B4460" s="85" t="e">
        <f>IF(AND(TimeSpend[[#This Row],[Personnel number]]&lt;&gt;"",TimeSpend[[#This Row],[Date]]&lt;&gt;""),TEXT(TimeSpend[[#This Row],[Date]],"[$-409]yyyyMMdd"),"")</f>
        <v>#VALUE!</v>
      </c>
      <c r="C4460" s="33" t="e">
        <f>IF(AND(TimeSpend[[#This Row],[Personnel number]]&lt;&gt;"",TimeSpend[[#This Row],[Date]]&lt;&gt;""),SUBSTITUTE(TimeSpend[[#This Row],[Hours]],",","."),"")</f>
        <v>#VALUE!</v>
      </c>
      <c r="D4460" t="e">
        <f>IF(AND(TimeSpend[[#This Row],[Personnel number]]&lt;&gt;"",TimeSpend[[#This Row],[Date]]&lt;&gt;""),TimeSpend[[#This Row],[Network]],"")</f>
        <v>#VALUE!</v>
      </c>
      <c r="E4460" t="e">
        <f>IF(AND(TimeSpend[[#This Row],[Personnel number]]&lt;&gt;"",TimeSpend[[#This Row],[Date]]&lt;&gt;""),TimeSpend[[#This Row],[Network Description]],"")</f>
        <v>#VALUE!</v>
      </c>
      <c r="F4460" t="e">
        <f>IF(AND(TimeSpend[[#This Row],[Personnel number]]&lt;&gt;"",TimeSpend[[#This Row],[Date]]&lt;&gt;""),TimeSpend[[#This Row],[Activity]],"")</f>
        <v>#VALUE!</v>
      </c>
      <c r="G4460" t="e">
        <f>IF(AND(TimeSpend[[#This Row],[Personnel number]]&lt;&gt;"",TimeSpend[[#This Row],[Date]]&lt;&gt;""),TimeSpend[[#This Row],[Activity description]],"")</f>
        <v>#VALUE!</v>
      </c>
      <c r="H4460" s="36" t="e">
        <f>IF(AND(TimeSpend[[#This Row],[Personnel number]]&lt;&gt;"",TimeSpend[[#This Row],[Date]]&lt;&gt;""),TimeSpend[[#This Row],[Start Time]],"")</f>
        <v>#VALUE!</v>
      </c>
      <c r="I4460" s="36" t="e">
        <f>IF(AND(TimeSpend[[#This Row],[Personnel number]]&lt;&gt;"",TimeSpend[[#This Row],[Date]]&lt;&gt;""),TimeSpend[[#This Row],[End Time]],"")</f>
        <v>#VALUE!</v>
      </c>
      <c r="J4460" t="e">
        <f>IF(AND(TimeSpend[[#This Row],[Personnel number]]&lt;&gt;"",TimeSpend[[#This Row],[Date]]&lt;&gt;""),TimeSpend[[#This Row],[Location]],"")</f>
        <v>#VALUE!</v>
      </c>
      <c r="K4460" t="e">
        <f>IF(AND(TimeSpend[[#This Row],[Personnel number]]&lt;&gt;"",TimeSpend[[#This Row],[Date]]&lt;&gt;""),TimeSpend[[#This Row],[Task]],"")</f>
        <v>#VALUE!</v>
      </c>
      <c r="L4460" t="e">
        <f>IF(AND(TimeSpend[[#This Row],[Personnel number]]&lt;&gt;"",TimeSpend[[#This Row],[Date]]&lt;&gt;""),Utilization!$J$2,"")</f>
        <v>#VALUE!</v>
      </c>
      <c r="M4460" t="e">
        <f>IF(AND(TimeSpend[[#This Row],[Personnel number]]&lt;&gt;"",TimeSpend[[#This Row],[Date]]&lt;&gt;""),TimeSpend[[#This Row],[Employee Name]],"")</f>
        <v>#VALUE!</v>
      </c>
      <c r="N4460" t="e">
        <f t="shared" si="138"/>
        <v>#VALUE!</v>
      </c>
      <c r="O4460" t="e">
        <f t="shared" si="139"/>
        <v>#VALUE!</v>
      </c>
      <c r="P4460" t="e">
        <f>IF(D4460&lt;&gt;"",VLOOKUP(D4460,Projects!B:C,2,0),"")</f>
        <v>#VALUE!</v>
      </c>
    </row>
    <row r="4461" spans="1:16" x14ac:dyDescent="0.25">
      <c r="A4461" t="e">
        <f>UPPER(IF(AND(TimeSpend[[#This Row],[Personnel number]]&lt;&gt;"",TimeSpend[[#This Row],[Date]]&lt;&gt;""),TimeSpend[[#This Row],[Personnel number]],""))</f>
        <v>#VALUE!</v>
      </c>
      <c r="B4461" s="85" t="e">
        <f>IF(AND(TimeSpend[[#This Row],[Personnel number]]&lt;&gt;"",TimeSpend[[#This Row],[Date]]&lt;&gt;""),TEXT(TimeSpend[[#This Row],[Date]],"[$-409]yyyyMMdd"),"")</f>
        <v>#VALUE!</v>
      </c>
      <c r="C4461" s="33" t="e">
        <f>IF(AND(TimeSpend[[#This Row],[Personnel number]]&lt;&gt;"",TimeSpend[[#This Row],[Date]]&lt;&gt;""),SUBSTITUTE(TimeSpend[[#This Row],[Hours]],",","."),"")</f>
        <v>#VALUE!</v>
      </c>
      <c r="D4461" t="e">
        <f>IF(AND(TimeSpend[[#This Row],[Personnel number]]&lt;&gt;"",TimeSpend[[#This Row],[Date]]&lt;&gt;""),TimeSpend[[#This Row],[Network]],"")</f>
        <v>#VALUE!</v>
      </c>
      <c r="E4461" t="e">
        <f>IF(AND(TimeSpend[[#This Row],[Personnel number]]&lt;&gt;"",TimeSpend[[#This Row],[Date]]&lt;&gt;""),TimeSpend[[#This Row],[Network Description]],"")</f>
        <v>#VALUE!</v>
      </c>
      <c r="F4461" t="e">
        <f>IF(AND(TimeSpend[[#This Row],[Personnel number]]&lt;&gt;"",TimeSpend[[#This Row],[Date]]&lt;&gt;""),TimeSpend[[#This Row],[Activity]],"")</f>
        <v>#VALUE!</v>
      </c>
      <c r="G4461" t="e">
        <f>IF(AND(TimeSpend[[#This Row],[Personnel number]]&lt;&gt;"",TimeSpend[[#This Row],[Date]]&lt;&gt;""),TimeSpend[[#This Row],[Activity description]],"")</f>
        <v>#VALUE!</v>
      </c>
      <c r="H4461" s="36" t="e">
        <f>IF(AND(TimeSpend[[#This Row],[Personnel number]]&lt;&gt;"",TimeSpend[[#This Row],[Date]]&lt;&gt;""),TimeSpend[[#This Row],[Start Time]],"")</f>
        <v>#VALUE!</v>
      </c>
      <c r="I4461" s="36" t="e">
        <f>IF(AND(TimeSpend[[#This Row],[Personnel number]]&lt;&gt;"",TimeSpend[[#This Row],[Date]]&lt;&gt;""),TimeSpend[[#This Row],[End Time]],"")</f>
        <v>#VALUE!</v>
      </c>
      <c r="J4461" t="e">
        <f>IF(AND(TimeSpend[[#This Row],[Personnel number]]&lt;&gt;"",TimeSpend[[#This Row],[Date]]&lt;&gt;""),TimeSpend[[#This Row],[Location]],"")</f>
        <v>#VALUE!</v>
      </c>
      <c r="K4461" t="e">
        <f>IF(AND(TimeSpend[[#This Row],[Personnel number]]&lt;&gt;"",TimeSpend[[#This Row],[Date]]&lt;&gt;""),TimeSpend[[#This Row],[Task]],"")</f>
        <v>#VALUE!</v>
      </c>
      <c r="L4461" t="e">
        <f>IF(AND(TimeSpend[[#This Row],[Personnel number]]&lt;&gt;"",TimeSpend[[#This Row],[Date]]&lt;&gt;""),Utilization!$J$2,"")</f>
        <v>#VALUE!</v>
      </c>
      <c r="M4461" t="e">
        <f>IF(AND(TimeSpend[[#This Row],[Personnel number]]&lt;&gt;"",TimeSpend[[#This Row],[Date]]&lt;&gt;""),TimeSpend[[#This Row],[Employee Name]],"")</f>
        <v>#VALUE!</v>
      </c>
      <c r="N4461" t="e">
        <f t="shared" si="138"/>
        <v>#VALUE!</v>
      </c>
      <c r="O4461" t="e">
        <f t="shared" si="139"/>
        <v>#VALUE!</v>
      </c>
      <c r="P4461" t="e">
        <f>IF(D4461&lt;&gt;"",VLOOKUP(D4461,Projects!B:C,2,0),"")</f>
        <v>#VALUE!</v>
      </c>
    </row>
    <row r="4462" spans="1:16" x14ac:dyDescent="0.25">
      <c r="A4462" t="e">
        <f>UPPER(IF(AND(TimeSpend[[#This Row],[Personnel number]]&lt;&gt;"",TimeSpend[[#This Row],[Date]]&lt;&gt;""),TimeSpend[[#This Row],[Personnel number]],""))</f>
        <v>#VALUE!</v>
      </c>
      <c r="B4462" s="85" t="e">
        <f>IF(AND(TimeSpend[[#This Row],[Personnel number]]&lt;&gt;"",TimeSpend[[#This Row],[Date]]&lt;&gt;""),TEXT(TimeSpend[[#This Row],[Date]],"[$-409]yyyyMMdd"),"")</f>
        <v>#VALUE!</v>
      </c>
      <c r="C4462" s="33" t="e">
        <f>IF(AND(TimeSpend[[#This Row],[Personnel number]]&lt;&gt;"",TimeSpend[[#This Row],[Date]]&lt;&gt;""),SUBSTITUTE(TimeSpend[[#This Row],[Hours]],",","."),"")</f>
        <v>#VALUE!</v>
      </c>
      <c r="D4462" t="e">
        <f>IF(AND(TimeSpend[[#This Row],[Personnel number]]&lt;&gt;"",TimeSpend[[#This Row],[Date]]&lt;&gt;""),TimeSpend[[#This Row],[Network]],"")</f>
        <v>#VALUE!</v>
      </c>
      <c r="E4462" t="e">
        <f>IF(AND(TimeSpend[[#This Row],[Personnel number]]&lt;&gt;"",TimeSpend[[#This Row],[Date]]&lt;&gt;""),TimeSpend[[#This Row],[Network Description]],"")</f>
        <v>#VALUE!</v>
      </c>
      <c r="F4462" t="e">
        <f>IF(AND(TimeSpend[[#This Row],[Personnel number]]&lt;&gt;"",TimeSpend[[#This Row],[Date]]&lt;&gt;""),TimeSpend[[#This Row],[Activity]],"")</f>
        <v>#VALUE!</v>
      </c>
      <c r="G4462" t="e">
        <f>IF(AND(TimeSpend[[#This Row],[Personnel number]]&lt;&gt;"",TimeSpend[[#This Row],[Date]]&lt;&gt;""),TimeSpend[[#This Row],[Activity description]],"")</f>
        <v>#VALUE!</v>
      </c>
      <c r="H4462" s="36" t="e">
        <f>IF(AND(TimeSpend[[#This Row],[Personnel number]]&lt;&gt;"",TimeSpend[[#This Row],[Date]]&lt;&gt;""),TimeSpend[[#This Row],[Start Time]],"")</f>
        <v>#VALUE!</v>
      </c>
      <c r="I4462" s="36" t="e">
        <f>IF(AND(TimeSpend[[#This Row],[Personnel number]]&lt;&gt;"",TimeSpend[[#This Row],[Date]]&lt;&gt;""),TimeSpend[[#This Row],[End Time]],"")</f>
        <v>#VALUE!</v>
      </c>
      <c r="J4462" t="e">
        <f>IF(AND(TimeSpend[[#This Row],[Personnel number]]&lt;&gt;"",TimeSpend[[#This Row],[Date]]&lt;&gt;""),TimeSpend[[#This Row],[Location]],"")</f>
        <v>#VALUE!</v>
      </c>
      <c r="K4462" t="e">
        <f>IF(AND(TimeSpend[[#This Row],[Personnel number]]&lt;&gt;"",TimeSpend[[#This Row],[Date]]&lt;&gt;""),TimeSpend[[#This Row],[Task]],"")</f>
        <v>#VALUE!</v>
      </c>
      <c r="L4462" t="e">
        <f>IF(AND(TimeSpend[[#This Row],[Personnel number]]&lt;&gt;"",TimeSpend[[#This Row],[Date]]&lt;&gt;""),Utilization!$J$2,"")</f>
        <v>#VALUE!</v>
      </c>
      <c r="M4462" t="e">
        <f>IF(AND(TimeSpend[[#This Row],[Personnel number]]&lt;&gt;"",TimeSpend[[#This Row],[Date]]&lt;&gt;""),TimeSpend[[#This Row],[Employee Name]],"")</f>
        <v>#VALUE!</v>
      </c>
      <c r="N4462" t="e">
        <f t="shared" si="138"/>
        <v>#VALUE!</v>
      </c>
      <c r="O4462" t="e">
        <f t="shared" si="139"/>
        <v>#VALUE!</v>
      </c>
      <c r="P4462" t="e">
        <f>IF(D4462&lt;&gt;"",VLOOKUP(D4462,Projects!B:C,2,0),"")</f>
        <v>#VALUE!</v>
      </c>
    </row>
    <row r="4463" spans="1:16" x14ac:dyDescent="0.25">
      <c r="A4463" t="e">
        <f>UPPER(IF(AND(TimeSpend[[#This Row],[Personnel number]]&lt;&gt;"",TimeSpend[[#This Row],[Date]]&lt;&gt;""),TimeSpend[[#This Row],[Personnel number]],""))</f>
        <v>#VALUE!</v>
      </c>
      <c r="B4463" s="85" t="e">
        <f>IF(AND(TimeSpend[[#This Row],[Personnel number]]&lt;&gt;"",TimeSpend[[#This Row],[Date]]&lt;&gt;""),TEXT(TimeSpend[[#This Row],[Date]],"[$-409]yyyyMMdd"),"")</f>
        <v>#VALUE!</v>
      </c>
      <c r="C4463" s="33" t="e">
        <f>IF(AND(TimeSpend[[#This Row],[Personnel number]]&lt;&gt;"",TimeSpend[[#This Row],[Date]]&lt;&gt;""),SUBSTITUTE(TimeSpend[[#This Row],[Hours]],",","."),"")</f>
        <v>#VALUE!</v>
      </c>
      <c r="D4463" t="e">
        <f>IF(AND(TimeSpend[[#This Row],[Personnel number]]&lt;&gt;"",TimeSpend[[#This Row],[Date]]&lt;&gt;""),TimeSpend[[#This Row],[Network]],"")</f>
        <v>#VALUE!</v>
      </c>
      <c r="E4463" t="e">
        <f>IF(AND(TimeSpend[[#This Row],[Personnel number]]&lt;&gt;"",TimeSpend[[#This Row],[Date]]&lt;&gt;""),TimeSpend[[#This Row],[Network Description]],"")</f>
        <v>#VALUE!</v>
      </c>
      <c r="F4463" t="e">
        <f>IF(AND(TimeSpend[[#This Row],[Personnel number]]&lt;&gt;"",TimeSpend[[#This Row],[Date]]&lt;&gt;""),TimeSpend[[#This Row],[Activity]],"")</f>
        <v>#VALUE!</v>
      </c>
      <c r="G4463" t="e">
        <f>IF(AND(TimeSpend[[#This Row],[Personnel number]]&lt;&gt;"",TimeSpend[[#This Row],[Date]]&lt;&gt;""),TimeSpend[[#This Row],[Activity description]],"")</f>
        <v>#VALUE!</v>
      </c>
      <c r="H4463" s="36" t="e">
        <f>IF(AND(TimeSpend[[#This Row],[Personnel number]]&lt;&gt;"",TimeSpend[[#This Row],[Date]]&lt;&gt;""),TimeSpend[[#This Row],[Start Time]],"")</f>
        <v>#VALUE!</v>
      </c>
      <c r="I4463" s="36" t="e">
        <f>IF(AND(TimeSpend[[#This Row],[Personnel number]]&lt;&gt;"",TimeSpend[[#This Row],[Date]]&lt;&gt;""),TimeSpend[[#This Row],[End Time]],"")</f>
        <v>#VALUE!</v>
      </c>
      <c r="J4463" t="e">
        <f>IF(AND(TimeSpend[[#This Row],[Personnel number]]&lt;&gt;"",TimeSpend[[#This Row],[Date]]&lt;&gt;""),TimeSpend[[#This Row],[Location]],"")</f>
        <v>#VALUE!</v>
      </c>
      <c r="K4463" t="e">
        <f>IF(AND(TimeSpend[[#This Row],[Personnel number]]&lt;&gt;"",TimeSpend[[#This Row],[Date]]&lt;&gt;""),TimeSpend[[#This Row],[Task]],"")</f>
        <v>#VALUE!</v>
      </c>
      <c r="L4463" t="e">
        <f>IF(AND(TimeSpend[[#This Row],[Personnel number]]&lt;&gt;"",TimeSpend[[#This Row],[Date]]&lt;&gt;""),Utilization!$J$2,"")</f>
        <v>#VALUE!</v>
      </c>
      <c r="M4463" t="e">
        <f>IF(AND(TimeSpend[[#This Row],[Personnel number]]&lt;&gt;"",TimeSpend[[#This Row],[Date]]&lt;&gt;""),TimeSpend[[#This Row],[Employee Name]],"")</f>
        <v>#VALUE!</v>
      </c>
      <c r="N4463" t="e">
        <f t="shared" si="138"/>
        <v>#VALUE!</v>
      </c>
      <c r="O4463" t="e">
        <f t="shared" si="139"/>
        <v>#VALUE!</v>
      </c>
      <c r="P4463" t="e">
        <f>IF(D4463&lt;&gt;"",VLOOKUP(D4463,Projects!B:C,2,0),"")</f>
        <v>#VALUE!</v>
      </c>
    </row>
    <row r="4464" spans="1:16" x14ac:dyDescent="0.25">
      <c r="A4464" t="e">
        <f>UPPER(IF(AND(TimeSpend[[#This Row],[Personnel number]]&lt;&gt;"",TimeSpend[[#This Row],[Date]]&lt;&gt;""),TimeSpend[[#This Row],[Personnel number]],""))</f>
        <v>#VALUE!</v>
      </c>
      <c r="B4464" s="85" t="e">
        <f>IF(AND(TimeSpend[[#This Row],[Personnel number]]&lt;&gt;"",TimeSpend[[#This Row],[Date]]&lt;&gt;""),TEXT(TimeSpend[[#This Row],[Date]],"[$-409]yyyyMMdd"),"")</f>
        <v>#VALUE!</v>
      </c>
      <c r="C4464" s="33" t="e">
        <f>IF(AND(TimeSpend[[#This Row],[Personnel number]]&lt;&gt;"",TimeSpend[[#This Row],[Date]]&lt;&gt;""),SUBSTITUTE(TimeSpend[[#This Row],[Hours]],",","."),"")</f>
        <v>#VALUE!</v>
      </c>
      <c r="D4464" t="e">
        <f>IF(AND(TimeSpend[[#This Row],[Personnel number]]&lt;&gt;"",TimeSpend[[#This Row],[Date]]&lt;&gt;""),TimeSpend[[#This Row],[Network]],"")</f>
        <v>#VALUE!</v>
      </c>
      <c r="E4464" t="e">
        <f>IF(AND(TimeSpend[[#This Row],[Personnel number]]&lt;&gt;"",TimeSpend[[#This Row],[Date]]&lt;&gt;""),TimeSpend[[#This Row],[Network Description]],"")</f>
        <v>#VALUE!</v>
      </c>
      <c r="F4464" t="e">
        <f>IF(AND(TimeSpend[[#This Row],[Personnel number]]&lt;&gt;"",TimeSpend[[#This Row],[Date]]&lt;&gt;""),TimeSpend[[#This Row],[Activity]],"")</f>
        <v>#VALUE!</v>
      </c>
      <c r="G4464" t="e">
        <f>IF(AND(TimeSpend[[#This Row],[Personnel number]]&lt;&gt;"",TimeSpend[[#This Row],[Date]]&lt;&gt;""),TimeSpend[[#This Row],[Activity description]],"")</f>
        <v>#VALUE!</v>
      </c>
      <c r="H4464" s="36" t="e">
        <f>IF(AND(TimeSpend[[#This Row],[Personnel number]]&lt;&gt;"",TimeSpend[[#This Row],[Date]]&lt;&gt;""),TimeSpend[[#This Row],[Start Time]],"")</f>
        <v>#VALUE!</v>
      </c>
      <c r="I4464" s="36" t="e">
        <f>IF(AND(TimeSpend[[#This Row],[Personnel number]]&lt;&gt;"",TimeSpend[[#This Row],[Date]]&lt;&gt;""),TimeSpend[[#This Row],[End Time]],"")</f>
        <v>#VALUE!</v>
      </c>
      <c r="J4464" t="e">
        <f>IF(AND(TimeSpend[[#This Row],[Personnel number]]&lt;&gt;"",TimeSpend[[#This Row],[Date]]&lt;&gt;""),TimeSpend[[#This Row],[Location]],"")</f>
        <v>#VALUE!</v>
      </c>
      <c r="K4464" t="e">
        <f>IF(AND(TimeSpend[[#This Row],[Personnel number]]&lt;&gt;"",TimeSpend[[#This Row],[Date]]&lt;&gt;""),TimeSpend[[#This Row],[Task]],"")</f>
        <v>#VALUE!</v>
      </c>
      <c r="L4464" t="e">
        <f>IF(AND(TimeSpend[[#This Row],[Personnel number]]&lt;&gt;"",TimeSpend[[#This Row],[Date]]&lt;&gt;""),Utilization!$J$2,"")</f>
        <v>#VALUE!</v>
      </c>
      <c r="M4464" t="e">
        <f>IF(AND(TimeSpend[[#This Row],[Personnel number]]&lt;&gt;"",TimeSpend[[#This Row],[Date]]&lt;&gt;""),TimeSpend[[#This Row],[Employee Name]],"")</f>
        <v>#VALUE!</v>
      </c>
      <c r="N4464" t="e">
        <f t="shared" si="138"/>
        <v>#VALUE!</v>
      </c>
      <c r="O4464" t="e">
        <f t="shared" si="139"/>
        <v>#VALUE!</v>
      </c>
      <c r="P4464" t="e">
        <f>IF(D4464&lt;&gt;"",VLOOKUP(D4464,Projects!B:C,2,0),"")</f>
        <v>#VALUE!</v>
      </c>
    </row>
    <row r="4465" spans="1:16" x14ac:dyDescent="0.25">
      <c r="A4465" t="e">
        <f>UPPER(IF(AND(TimeSpend[[#This Row],[Personnel number]]&lt;&gt;"",TimeSpend[[#This Row],[Date]]&lt;&gt;""),TimeSpend[[#This Row],[Personnel number]],""))</f>
        <v>#VALUE!</v>
      </c>
      <c r="B4465" s="85" t="e">
        <f>IF(AND(TimeSpend[[#This Row],[Personnel number]]&lt;&gt;"",TimeSpend[[#This Row],[Date]]&lt;&gt;""),TEXT(TimeSpend[[#This Row],[Date]],"[$-409]yyyyMMdd"),"")</f>
        <v>#VALUE!</v>
      </c>
      <c r="C4465" s="33" t="e">
        <f>IF(AND(TimeSpend[[#This Row],[Personnel number]]&lt;&gt;"",TimeSpend[[#This Row],[Date]]&lt;&gt;""),SUBSTITUTE(TimeSpend[[#This Row],[Hours]],",","."),"")</f>
        <v>#VALUE!</v>
      </c>
      <c r="D4465" t="e">
        <f>IF(AND(TimeSpend[[#This Row],[Personnel number]]&lt;&gt;"",TimeSpend[[#This Row],[Date]]&lt;&gt;""),TimeSpend[[#This Row],[Network]],"")</f>
        <v>#VALUE!</v>
      </c>
      <c r="E4465" t="e">
        <f>IF(AND(TimeSpend[[#This Row],[Personnel number]]&lt;&gt;"",TimeSpend[[#This Row],[Date]]&lt;&gt;""),TimeSpend[[#This Row],[Network Description]],"")</f>
        <v>#VALUE!</v>
      </c>
      <c r="F4465" t="e">
        <f>IF(AND(TimeSpend[[#This Row],[Personnel number]]&lt;&gt;"",TimeSpend[[#This Row],[Date]]&lt;&gt;""),TimeSpend[[#This Row],[Activity]],"")</f>
        <v>#VALUE!</v>
      </c>
      <c r="G4465" t="e">
        <f>IF(AND(TimeSpend[[#This Row],[Personnel number]]&lt;&gt;"",TimeSpend[[#This Row],[Date]]&lt;&gt;""),TimeSpend[[#This Row],[Activity description]],"")</f>
        <v>#VALUE!</v>
      </c>
      <c r="H4465" s="36" t="e">
        <f>IF(AND(TimeSpend[[#This Row],[Personnel number]]&lt;&gt;"",TimeSpend[[#This Row],[Date]]&lt;&gt;""),TimeSpend[[#This Row],[Start Time]],"")</f>
        <v>#VALUE!</v>
      </c>
      <c r="I4465" s="36" t="e">
        <f>IF(AND(TimeSpend[[#This Row],[Personnel number]]&lt;&gt;"",TimeSpend[[#This Row],[Date]]&lt;&gt;""),TimeSpend[[#This Row],[End Time]],"")</f>
        <v>#VALUE!</v>
      </c>
      <c r="J4465" t="e">
        <f>IF(AND(TimeSpend[[#This Row],[Personnel number]]&lt;&gt;"",TimeSpend[[#This Row],[Date]]&lt;&gt;""),TimeSpend[[#This Row],[Location]],"")</f>
        <v>#VALUE!</v>
      </c>
      <c r="K4465" t="e">
        <f>IF(AND(TimeSpend[[#This Row],[Personnel number]]&lt;&gt;"",TimeSpend[[#This Row],[Date]]&lt;&gt;""),TimeSpend[[#This Row],[Task]],"")</f>
        <v>#VALUE!</v>
      </c>
      <c r="L4465" t="e">
        <f>IF(AND(TimeSpend[[#This Row],[Personnel number]]&lt;&gt;"",TimeSpend[[#This Row],[Date]]&lt;&gt;""),Utilization!$J$2,"")</f>
        <v>#VALUE!</v>
      </c>
      <c r="M4465" t="e">
        <f>IF(AND(TimeSpend[[#This Row],[Personnel number]]&lt;&gt;"",TimeSpend[[#This Row],[Date]]&lt;&gt;""),TimeSpend[[#This Row],[Employee Name]],"")</f>
        <v>#VALUE!</v>
      </c>
      <c r="N4465" t="e">
        <f t="shared" si="138"/>
        <v>#VALUE!</v>
      </c>
      <c r="O4465" t="e">
        <f t="shared" si="139"/>
        <v>#VALUE!</v>
      </c>
      <c r="P4465" t="e">
        <f>IF(D4465&lt;&gt;"",VLOOKUP(D4465,Projects!B:C,2,0),"")</f>
        <v>#VALUE!</v>
      </c>
    </row>
    <row r="4466" spans="1:16" x14ac:dyDescent="0.25">
      <c r="A4466" t="e">
        <f>UPPER(IF(AND(TimeSpend[[#This Row],[Personnel number]]&lt;&gt;"",TimeSpend[[#This Row],[Date]]&lt;&gt;""),TimeSpend[[#This Row],[Personnel number]],""))</f>
        <v>#VALUE!</v>
      </c>
      <c r="B4466" s="85" t="e">
        <f>IF(AND(TimeSpend[[#This Row],[Personnel number]]&lt;&gt;"",TimeSpend[[#This Row],[Date]]&lt;&gt;""),TEXT(TimeSpend[[#This Row],[Date]],"[$-409]yyyyMMdd"),"")</f>
        <v>#VALUE!</v>
      </c>
      <c r="C4466" s="33" t="e">
        <f>IF(AND(TimeSpend[[#This Row],[Personnel number]]&lt;&gt;"",TimeSpend[[#This Row],[Date]]&lt;&gt;""),SUBSTITUTE(TimeSpend[[#This Row],[Hours]],",","."),"")</f>
        <v>#VALUE!</v>
      </c>
      <c r="D4466" t="e">
        <f>IF(AND(TimeSpend[[#This Row],[Personnel number]]&lt;&gt;"",TimeSpend[[#This Row],[Date]]&lt;&gt;""),TimeSpend[[#This Row],[Network]],"")</f>
        <v>#VALUE!</v>
      </c>
      <c r="E4466" t="e">
        <f>IF(AND(TimeSpend[[#This Row],[Personnel number]]&lt;&gt;"",TimeSpend[[#This Row],[Date]]&lt;&gt;""),TimeSpend[[#This Row],[Network Description]],"")</f>
        <v>#VALUE!</v>
      </c>
      <c r="F4466" t="e">
        <f>IF(AND(TimeSpend[[#This Row],[Personnel number]]&lt;&gt;"",TimeSpend[[#This Row],[Date]]&lt;&gt;""),TimeSpend[[#This Row],[Activity]],"")</f>
        <v>#VALUE!</v>
      </c>
      <c r="G4466" t="e">
        <f>IF(AND(TimeSpend[[#This Row],[Personnel number]]&lt;&gt;"",TimeSpend[[#This Row],[Date]]&lt;&gt;""),TimeSpend[[#This Row],[Activity description]],"")</f>
        <v>#VALUE!</v>
      </c>
      <c r="H4466" s="36" t="e">
        <f>IF(AND(TimeSpend[[#This Row],[Personnel number]]&lt;&gt;"",TimeSpend[[#This Row],[Date]]&lt;&gt;""),TimeSpend[[#This Row],[Start Time]],"")</f>
        <v>#VALUE!</v>
      </c>
      <c r="I4466" s="36" t="e">
        <f>IF(AND(TimeSpend[[#This Row],[Personnel number]]&lt;&gt;"",TimeSpend[[#This Row],[Date]]&lt;&gt;""),TimeSpend[[#This Row],[End Time]],"")</f>
        <v>#VALUE!</v>
      </c>
      <c r="J4466" t="e">
        <f>IF(AND(TimeSpend[[#This Row],[Personnel number]]&lt;&gt;"",TimeSpend[[#This Row],[Date]]&lt;&gt;""),TimeSpend[[#This Row],[Location]],"")</f>
        <v>#VALUE!</v>
      </c>
      <c r="K4466" t="e">
        <f>IF(AND(TimeSpend[[#This Row],[Personnel number]]&lt;&gt;"",TimeSpend[[#This Row],[Date]]&lt;&gt;""),TimeSpend[[#This Row],[Task]],"")</f>
        <v>#VALUE!</v>
      </c>
      <c r="L4466" t="e">
        <f>IF(AND(TimeSpend[[#This Row],[Personnel number]]&lt;&gt;"",TimeSpend[[#This Row],[Date]]&lt;&gt;""),Utilization!$J$2,"")</f>
        <v>#VALUE!</v>
      </c>
      <c r="M4466" t="e">
        <f>IF(AND(TimeSpend[[#This Row],[Personnel number]]&lt;&gt;"",TimeSpend[[#This Row],[Date]]&lt;&gt;""),TimeSpend[[#This Row],[Employee Name]],"")</f>
        <v>#VALUE!</v>
      </c>
      <c r="N4466" t="e">
        <f t="shared" si="138"/>
        <v>#VALUE!</v>
      </c>
      <c r="O4466" t="e">
        <f t="shared" si="139"/>
        <v>#VALUE!</v>
      </c>
      <c r="P4466" t="e">
        <f>IF(D4466&lt;&gt;"",VLOOKUP(D4466,Projects!B:C,2,0),"")</f>
        <v>#VALUE!</v>
      </c>
    </row>
    <row r="4467" spans="1:16" x14ac:dyDescent="0.25">
      <c r="A4467" t="e">
        <f>UPPER(IF(AND(TimeSpend[[#This Row],[Personnel number]]&lt;&gt;"",TimeSpend[[#This Row],[Date]]&lt;&gt;""),TimeSpend[[#This Row],[Personnel number]],""))</f>
        <v>#VALUE!</v>
      </c>
      <c r="B4467" s="85" t="e">
        <f>IF(AND(TimeSpend[[#This Row],[Personnel number]]&lt;&gt;"",TimeSpend[[#This Row],[Date]]&lt;&gt;""),TEXT(TimeSpend[[#This Row],[Date]],"[$-409]yyyyMMdd"),"")</f>
        <v>#VALUE!</v>
      </c>
      <c r="C4467" s="33" t="e">
        <f>IF(AND(TimeSpend[[#This Row],[Personnel number]]&lt;&gt;"",TimeSpend[[#This Row],[Date]]&lt;&gt;""),SUBSTITUTE(TimeSpend[[#This Row],[Hours]],",","."),"")</f>
        <v>#VALUE!</v>
      </c>
      <c r="D4467" t="e">
        <f>IF(AND(TimeSpend[[#This Row],[Personnel number]]&lt;&gt;"",TimeSpend[[#This Row],[Date]]&lt;&gt;""),TimeSpend[[#This Row],[Network]],"")</f>
        <v>#VALUE!</v>
      </c>
      <c r="E4467" t="e">
        <f>IF(AND(TimeSpend[[#This Row],[Personnel number]]&lt;&gt;"",TimeSpend[[#This Row],[Date]]&lt;&gt;""),TimeSpend[[#This Row],[Network Description]],"")</f>
        <v>#VALUE!</v>
      </c>
      <c r="F4467" t="e">
        <f>IF(AND(TimeSpend[[#This Row],[Personnel number]]&lt;&gt;"",TimeSpend[[#This Row],[Date]]&lt;&gt;""),TimeSpend[[#This Row],[Activity]],"")</f>
        <v>#VALUE!</v>
      </c>
      <c r="G4467" t="e">
        <f>IF(AND(TimeSpend[[#This Row],[Personnel number]]&lt;&gt;"",TimeSpend[[#This Row],[Date]]&lt;&gt;""),TimeSpend[[#This Row],[Activity description]],"")</f>
        <v>#VALUE!</v>
      </c>
      <c r="H4467" s="36" t="e">
        <f>IF(AND(TimeSpend[[#This Row],[Personnel number]]&lt;&gt;"",TimeSpend[[#This Row],[Date]]&lt;&gt;""),TimeSpend[[#This Row],[Start Time]],"")</f>
        <v>#VALUE!</v>
      </c>
      <c r="I4467" s="36" t="e">
        <f>IF(AND(TimeSpend[[#This Row],[Personnel number]]&lt;&gt;"",TimeSpend[[#This Row],[Date]]&lt;&gt;""),TimeSpend[[#This Row],[End Time]],"")</f>
        <v>#VALUE!</v>
      </c>
      <c r="J4467" t="e">
        <f>IF(AND(TimeSpend[[#This Row],[Personnel number]]&lt;&gt;"",TimeSpend[[#This Row],[Date]]&lt;&gt;""),TimeSpend[[#This Row],[Location]],"")</f>
        <v>#VALUE!</v>
      </c>
      <c r="K4467" t="e">
        <f>IF(AND(TimeSpend[[#This Row],[Personnel number]]&lt;&gt;"",TimeSpend[[#This Row],[Date]]&lt;&gt;""),TimeSpend[[#This Row],[Task]],"")</f>
        <v>#VALUE!</v>
      </c>
      <c r="L4467" t="e">
        <f>IF(AND(TimeSpend[[#This Row],[Personnel number]]&lt;&gt;"",TimeSpend[[#This Row],[Date]]&lt;&gt;""),Utilization!$J$2,"")</f>
        <v>#VALUE!</v>
      </c>
      <c r="M4467" t="e">
        <f>IF(AND(TimeSpend[[#This Row],[Personnel number]]&lt;&gt;"",TimeSpend[[#This Row],[Date]]&lt;&gt;""),TimeSpend[[#This Row],[Employee Name]],"")</f>
        <v>#VALUE!</v>
      </c>
      <c r="N4467" t="e">
        <f t="shared" si="138"/>
        <v>#VALUE!</v>
      </c>
      <c r="O4467" t="e">
        <f t="shared" si="139"/>
        <v>#VALUE!</v>
      </c>
      <c r="P4467" t="e">
        <f>IF(D4467&lt;&gt;"",VLOOKUP(D4467,Projects!B:C,2,0),"")</f>
        <v>#VALUE!</v>
      </c>
    </row>
    <row r="4468" spans="1:16" x14ac:dyDescent="0.25">
      <c r="A4468" t="e">
        <f>UPPER(IF(AND(TimeSpend[[#This Row],[Personnel number]]&lt;&gt;"",TimeSpend[[#This Row],[Date]]&lt;&gt;""),TimeSpend[[#This Row],[Personnel number]],""))</f>
        <v>#VALUE!</v>
      </c>
      <c r="B4468" s="85" t="e">
        <f>IF(AND(TimeSpend[[#This Row],[Personnel number]]&lt;&gt;"",TimeSpend[[#This Row],[Date]]&lt;&gt;""),TEXT(TimeSpend[[#This Row],[Date]],"[$-409]yyyyMMdd"),"")</f>
        <v>#VALUE!</v>
      </c>
      <c r="C4468" s="33" t="e">
        <f>IF(AND(TimeSpend[[#This Row],[Personnel number]]&lt;&gt;"",TimeSpend[[#This Row],[Date]]&lt;&gt;""),SUBSTITUTE(TimeSpend[[#This Row],[Hours]],",","."),"")</f>
        <v>#VALUE!</v>
      </c>
      <c r="D4468" t="e">
        <f>IF(AND(TimeSpend[[#This Row],[Personnel number]]&lt;&gt;"",TimeSpend[[#This Row],[Date]]&lt;&gt;""),TimeSpend[[#This Row],[Network]],"")</f>
        <v>#VALUE!</v>
      </c>
      <c r="E4468" t="e">
        <f>IF(AND(TimeSpend[[#This Row],[Personnel number]]&lt;&gt;"",TimeSpend[[#This Row],[Date]]&lt;&gt;""),TimeSpend[[#This Row],[Network Description]],"")</f>
        <v>#VALUE!</v>
      </c>
      <c r="F4468" t="e">
        <f>IF(AND(TimeSpend[[#This Row],[Personnel number]]&lt;&gt;"",TimeSpend[[#This Row],[Date]]&lt;&gt;""),TimeSpend[[#This Row],[Activity]],"")</f>
        <v>#VALUE!</v>
      </c>
      <c r="G4468" t="e">
        <f>IF(AND(TimeSpend[[#This Row],[Personnel number]]&lt;&gt;"",TimeSpend[[#This Row],[Date]]&lt;&gt;""),TimeSpend[[#This Row],[Activity description]],"")</f>
        <v>#VALUE!</v>
      </c>
      <c r="H4468" s="36" t="e">
        <f>IF(AND(TimeSpend[[#This Row],[Personnel number]]&lt;&gt;"",TimeSpend[[#This Row],[Date]]&lt;&gt;""),TimeSpend[[#This Row],[Start Time]],"")</f>
        <v>#VALUE!</v>
      </c>
      <c r="I4468" s="36" t="e">
        <f>IF(AND(TimeSpend[[#This Row],[Personnel number]]&lt;&gt;"",TimeSpend[[#This Row],[Date]]&lt;&gt;""),TimeSpend[[#This Row],[End Time]],"")</f>
        <v>#VALUE!</v>
      </c>
      <c r="J4468" t="e">
        <f>IF(AND(TimeSpend[[#This Row],[Personnel number]]&lt;&gt;"",TimeSpend[[#This Row],[Date]]&lt;&gt;""),TimeSpend[[#This Row],[Location]],"")</f>
        <v>#VALUE!</v>
      </c>
      <c r="K4468" t="e">
        <f>IF(AND(TimeSpend[[#This Row],[Personnel number]]&lt;&gt;"",TimeSpend[[#This Row],[Date]]&lt;&gt;""),TimeSpend[[#This Row],[Task]],"")</f>
        <v>#VALUE!</v>
      </c>
      <c r="L4468" t="e">
        <f>IF(AND(TimeSpend[[#This Row],[Personnel number]]&lt;&gt;"",TimeSpend[[#This Row],[Date]]&lt;&gt;""),Utilization!$J$2,"")</f>
        <v>#VALUE!</v>
      </c>
      <c r="M4468" t="e">
        <f>IF(AND(TimeSpend[[#This Row],[Personnel number]]&lt;&gt;"",TimeSpend[[#This Row],[Date]]&lt;&gt;""),TimeSpend[[#This Row],[Employee Name]],"")</f>
        <v>#VALUE!</v>
      </c>
      <c r="N4468" t="e">
        <f t="shared" si="138"/>
        <v>#VALUE!</v>
      </c>
      <c r="O4468" t="e">
        <f t="shared" si="139"/>
        <v>#VALUE!</v>
      </c>
      <c r="P4468" t="e">
        <f>IF(D4468&lt;&gt;"",VLOOKUP(D4468,Projects!B:C,2,0),"")</f>
        <v>#VALUE!</v>
      </c>
    </row>
    <row r="4469" spans="1:16" x14ac:dyDescent="0.25">
      <c r="A4469" t="e">
        <f>UPPER(IF(AND(TimeSpend[[#This Row],[Personnel number]]&lt;&gt;"",TimeSpend[[#This Row],[Date]]&lt;&gt;""),TimeSpend[[#This Row],[Personnel number]],""))</f>
        <v>#VALUE!</v>
      </c>
      <c r="B4469" s="85" t="e">
        <f>IF(AND(TimeSpend[[#This Row],[Personnel number]]&lt;&gt;"",TimeSpend[[#This Row],[Date]]&lt;&gt;""),TEXT(TimeSpend[[#This Row],[Date]],"[$-409]yyyyMMdd"),"")</f>
        <v>#VALUE!</v>
      </c>
      <c r="C4469" s="33" t="e">
        <f>IF(AND(TimeSpend[[#This Row],[Personnel number]]&lt;&gt;"",TimeSpend[[#This Row],[Date]]&lt;&gt;""),SUBSTITUTE(TimeSpend[[#This Row],[Hours]],",","."),"")</f>
        <v>#VALUE!</v>
      </c>
      <c r="D4469" t="e">
        <f>IF(AND(TimeSpend[[#This Row],[Personnel number]]&lt;&gt;"",TimeSpend[[#This Row],[Date]]&lt;&gt;""),TimeSpend[[#This Row],[Network]],"")</f>
        <v>#VALUE!</v>
      </c>
      <c r="E4469" t="e">
        <f>IF(AND(TimeSpend[[#This Row],[Personnel number]]&lt;&gt;"",TimeSpend[[#This Row],[Date]]&lt;&gt;""),TimeSpend[[#This Row],[Network Description]],"")</f>
        <v>#VALUE!</v>
      </c>
      <c r="F4469" t="e">
        <f>IF(AND(TimeSpend[[#This Row],[Personnel number]]&lt;&gt;"",TimeSpend[[#This Row],[Date]]&lt;&gt;""),TimeSpend[[#This Row],[Activity]],"")</f>
        <v>#VALUE!</v>
      </c>
      <c r="G4469" t="e">
        <f>IF(AND(TimeSpend[[#This Row],[Personnel number]]&lt;&gt;"",TimeSpend[[#This Row],[Date]]&lt;&gt;""),TimeSpend[[#This Row],[Activity description]],"")</f>
        <v>#VALUE!</v>
      </c>
      <c r="H4469" s="36" t="e">
        <f>IF(AND(TimeSpend[[#This Row],[Personnel number]]&lt;&gt;"",TimeSpend[[#This Row],[Date]]&lt;&gt;""),TimeSpend[[#This Row],[Start Time]],"")</f>
        <v>#VALUE!</v>
      </c>
      <c r="I4469" s="36" t="e">
        <f>IF(AND(TimeSpend[[#This Row],[Personnel number]]&lt;&gt;"",TimeSpend[[#This Row],[Date]]&lt;&gt;""),TimeSpend[[#This Row],[End Time]],"")</f>
        <v>#VALUE!</v>
      </c>
      <c r="J4469" t="e">
        <f>IF(AND(TimeSpend[[#This Row],[Personnel number]]&lt;&gt;"",TimeSpend[[#This Row],[Date]]&lt;&gt;""),TimeSpend[[#This Row],[Location]],"")</f>
        <v>#VALUE!</v>
      </c>
      <c r="K4469" t="e">
        <f>IF(AND(TimeSpend[[#This Row],[Personnel number]]&lt;&gt;"",TimeSpend[[#This Row],[Date]]&lt;&gt;""),TimeSpend[[#This Row],[Task]],"")</f>
        <v>#VALUE!</v>
      </c>
      <c r="L4469" t="e">
        <f>IF(AND(TimeSpend[[#This Row],[Personnel number]]&lt;&gt;"",TimeSpend[[#This Row],[Date]]&lt;&gt;""),Utilization!$J$2,"")</f>
        <v>#VALUE!</v>
      </c>
      <c r="M4469" t="e">
        <f>IF(AND(TimeSpend[[#This Row],[Personnel number]]&lt;&gt;"",TimeSpend[[#This Row],[Date]]&lt;&gt;""),TimeSpend[[#This Row],[Employee Name]],"")</f>
        <v>#VALUE!</v>
      </c>
      <c r="N4469" t="e">
        <f t="shared" si="138"/>
        <v>#VALUE!</v>
      </c>
      <c r="O4469" t="e">
        <f t="shared" si="139"/>
        <v>#VALUE!</v>
      </c>
      <c r="P4469" t="e">
        <f>IF(D4469&lt;&gt;"",VLOOKUP(D4469,Projects!B:C,2,0),"")</f>
        <v>#VALUE!</v>
      </c>
    </row>
    <row r="4470" spans="1:16" x14ac:dyDescent="0.25">
      <c r="A4470" t="e">
        <f>UPPER(IF(AND(TimeSpend[[#This Row],[Personnel number]]&lt;&gt;"",TimeSpend[[#This Row],[Date]]&lt;&gt;""),TimeSpend[[#This Row],[Personnel number]],""))</f>
        <v>#VALUE!</v>
      </c>
      <c r="B4470" s="85" t="e">
        <f>IF(AND(TimeSpend[[#This Row],[Personnel number]]&lt;&gt;"",TimeSpend[[#This Row],[Date]]&lt;&gt;""),TEXT(TimeSpend[[#This Row],[Date]],"[$-409]yyyyMMdd"),"")</f>
        <v>#VALUE!</v>
      </c>
      <c r="C4470" s="33" t="e">
        <f>IF(AND(TimeSpend[[#This Row],[Personnel number]]&lt;&gt;"",TimeSpend[[#This Row],[Date]]&lt;&gt;""),SUBSTITUTE(TimeSpend[[#This Row],[Hours]],",","."),"")</f>
        <v>#VALUE!</v>
      </c>
      <c r="D4470" t="e">
        <f>IF(AND(TimeSpend[[#This Row],[Personnel number]]&lt;&gt;"",TimeSpend[[#This Row],[Date]]&lt;&gt;""),TimeSpend[[#This Row],[Network]],"")</f>
        <v>#VALUE!</v>
      </c>
      <c r="E4470" t="e">
        <f>IF(AND(TimeSpend[[#This Row],[Personnel number]]&lt;&gt;"",TimeSpend[[#This Row],[Date]]&lt;&gt;""),TimeSpend[[#This Row],[Network Description]],"")</f>
        <v>#VALUE!</v>
      </c>
      <c r="F4470" t="e">
        <f>IF(AND(TimeSpend[[#This Row],[Personnel number]]&lt;&gt;"",TimeSpend[[#This Row],[Date]]&lt;&gt;""),TimeSpend[[#This Row],[Activity]],"")</f>
        <v>#VALUE!</v>
      </c>
      <c r="G4470" t="e">
        <f>IF(AND(TimeSpend[[#This Row],[Personnel number]]&lt;&gt;"",TimeSpend[[#This Row],[Date]]&lt;&gt;""),TimeSpend[[#This Row],[Activity description]],"")</f>
        <v>#VALUE!</v>
      </c>
      <c r="H4470" s="36" t="e">
        <f>IF(AND(TimeSpend[[#This Row],[Personnel number]]&lt;&gt;"",TimeSpend[[#This Row],[Date]]&lt;&gt;""),TimeSpend[[#This Row],[Start Time]],"")</f>
        <v>#VALUE!</v>
      </c>
      <c r="I4470" s="36" t="e">
        <f>IF(AND(TimeSpend[[#This Row],[Personnel number]]&lt;&gt;"",TimeSpend[[#This Row],[Date]]&lt;&gt;""),TimeSpend[[#This Row],[End Time]],"")</f>
        <v>#VALUE!</v>
      </c>
      <c r="J4470" t="e">
        <f>IF(AND(TimeSpend[[#This Row],[Personnel number]]&lt;&gt;"",TimeSpend[[#This Row],[Date]]&lt;&gt;""),TimeSpend[[#This Row],[Location]],"")</f>
        <v>#VALUE!</v>
      </c>
      <c r="K4470" t="e">
        <f>IF(AND(TimeSpend[[#This Row],[Personnel number]]&lt;&gt;"",TimeSpend[[#This Row],[Date]]&lt;&gt;""),TimeSpend[[#This Row],[Task]],"")</f>
        <v>#VALUE!</v>
      </c>
      <c r="L4470" t="e">
        <f>IF(AND(TimeSpend[[#This Row],[Personnel number]]&lt;&gt;"",TimeSpend[[#This Row],[Date]]&lt;&gt;""),Utilization!$J$2,"")</f>
        <v>#VALUE!</v>
      </c>
      <c r="M4470" t="e">
        <f>IF(AND(TimeSpend[[#This Row],[Personnel number]]&lt;&gt;"",TimeSpend[[#This Row],[Date]]&lt;&gt;""),TimeSpend[[#This Row],[Employee Name]],"")</f>
        <v>#VALUE!</v>
      </c>
      <c r="N4470" t="e">
        <f t="shared" si="138"/>
        <v>#VALUE!</v>
      </c>
      <c r="O4470" t="e">
        <f t="shared" si="139"/>
        <v>#VALUE!</v>
      </c>
      <c r="P4470" t="e">
        <f>IF(D4470&lt;&gt;"",VLOOKUP(D4470,Projects!B:C,2,0),"")</f>
        <v>#VALUE!</v>
      </c>
    </row>
    <row r="4471" spans="1:16" x14ac:dyDescent="0.25">
      <c r="A4471" t="e">
        <f>UPPER(IF(AND(TimeSpend[[#This Row],[Personnel number]]&lt;&gt;"",TimeSpend[[#This Row],[Date]]&lt;&gt;""),TimeSpend[[#This Row],[Personnel number]],""))</f>
        <v>#VALUE!</v>
      </c>
      <c r="B4471" s="85" t="e">
        <f>IF(AND(TimeSpend[[#This Row],[Personnel number]]&lt;&gt;"",TimeSpend[[#This Row],[Date]]&lt;&gt;""),TEXT(TimeSpend[[#This Row],[Date]],"[$-409]yyyyMMdd"),"")</f>
        <v>#VALUE!</v>
      </c>
      <c r="C4471" s="33" t="e">
        <f>IF(AND(TimeSpend[[#This Row],[Personnel number]]&lt;&gt;"",TimeSpend[[#This Row],[Date]]&lt;&gt;""),SUBSTITUTE(TimeSpend[[#This Row],[Hours]],",","."),"")</f>
        <v>#VALUE!</v>
      </c>
      <c r="D4471" t="e">
        <f>IF(AND(TimeSpend[[#This Row],[Personnel number]]&lt;&gt;"",TimeSpend[[#This Row],[Date]]&lt;&gt;""),TimeSpend[[#This Row],[Network]],"")</f>
        <v>#VALUE!</v>
      </c>
      <c r="E4471" t="e">
        <f>IF(AND(TimeSpend[[#This Row],[Personnel number]]&lt;&gt;"",TimeSpend[[#This Row],[Date]]&lt;&gt;""),TimeSpend[[#This Row],[Network Description]],"")</f>
        <v>#VALUE!</v>
      </c>
      <c r="F4471" t="e">
        <f>IF(AND(TimeSpend[[#This Row],[Personnel number]]&lt;&gt;"",TimeSpend[[#This Row],[Date]]&lt;&gt;""),TimeSpend[[#This Row],[Activity]],"")</f>
        <v>#VALUE!</v>
      </c>
      <c r="G4471" t="e">
        <f>IF(AND(TimeSpend[[#This Row],[Personnel number]]&lt;&gt;"",TimeSpend[[#This Row],[Date]]&lt;&gt;""),TimeSpend[[#This Row],[Activity description]],"")</f>
        <v>#VALUE!</v>
      </c>
      <c r="H4471" s="36" t="e">
        <f>IF(AND(TimeSpend[[#This Row],[Personnel number]]&lt;&gt;"",TimeSpend[[#This Row],[Date]]&lt;&gt;""),TimeSpend[[#This Row],[Start Time]],"")</f>
        <v>#VALUE!</v>
      </c>
      <c r="I4471" s="36" t="e">
        <f>IF(AND(TimeSpend[[#This Row],[Personnel number]]&lt;&gt;"",TimeSpend[[#This Row],[Date]]&lt;&gt;""),TimeSpend[[#This Row],[End Time]],"")</f>
        <v>#VALUE!</v>
      </c>
      <c r="J4471" t="e">
        <f>IF(AND(TimeSpend[[#This Row],[Personnel number]]&lt;&gt;"",TimeSpend[[#This Row],[Date]]&lt;&gt;""),TimeSpend[[#This Row],[Location]],"")</f>
        <v>#VALUE!</v>
      </c>
      <c r="K4471" t="e">
        <f>IF(AND(TimeSpend[[#This Row],[Personnel number]]&lt;&gt;"",TimeSpend[[#This Row],[Date]]&lt;&gt;""),TimeSpend[[#This Row],[Task]],"")</f>
        <v>#VALUE!</v>
      </c>
      <c r="L4471" t="e">
        <f>IF(AND(TimeSpend[[#This Row],[Personnel number]]&lt;&gt;"",TimeSpend[[#This Row],[Date]]&lt;&gt;""),Utilization!$J$2,"")</f>
        <v>#VALUE!</v>
      </c>
      <c r="M4471" t="e">
        <f>IF(AND(TimeSpend[[#This Row],[Personnel number]]&lt;&gt;"",TimeSpend[[#This Row],[Date]]&lt;&gt;""),TimeSpend[[#This Row],[Employee Name]],"")</f>
        <v>#VALUE!</v>
      </c>
      <c r="N4471" t="e">
        <f t="shared" si="138"/>
        <v>#VALUE!</v>
      </c>
      <c r="O4471" t="e">
        <f t="shared" si="139"/>
        <v>#VALUE!</v>
      </c>
      <c r="P4471" t="e">
        <f>IF(D4471&lt;&gt;"",VLOOKUP(D4471,Projects!B:C,2,0),"")</f>
        <v>#VALUE!</v>
      </c>
    </row>
    <row r="4472" spans="1:16" x14ac:dyDescent="0.25">
      <c r="A4472" t="e">
        <f>UPPER(IF(AND(TimeSpend[[#This Row],[Personnel number]]&lt;&gt;"",TimeSpend[[#This Row],[Date]]&lt;&gt;""),TimeSpend[[#This Row],[Personnel number]],""))</f>
        <v>#VALUE!</v>
      </c>
      <c r="B4472" s="85" t="e">
        <f>IF(AND(TimeSpend[[#This Row],[Personnel number]]&lt;&gt;"",TimeSpend[[#This Row],[Date]]&lt;&gt;""),TEXT(TimeSpend[[#This Row],[Date]],"[$-409]yyyyMMdd"),"")</f>
        <v>#VALUE!</v>
      </c>
      <c r="C4472" s="33" t="e">
        <f>IF(AND(TimeSpend[[#This Row],[Personnel number]]&lt;&gt;"",TimeSpend[[#This Row],[Date]]&lt;&gt;""),SUBSTITUTE(TimeSpend[[#This Row],[Hours]],",","."),"")</f>
        <v>#VALUE!</v>
      </c>
      <c r="D4472" t="e">
        <f>IF(AND(TimeSpend[[#This Row],[Personnel number]]&lt;&gt;"",TimeSpend[[#This Row],[Date]]&lt;&gt;""),TimeSpend[[#This Row],[Network]],"")</f>
        <v>#VALUE!</v>
      </c>
      <c r="E4472" t="e">
        <f>IF(AND(TimeSpend[[#This Row],[Personnel number]]&lt;&gt;"",TimeSpend[[#This Row],[Date]]&lt;&gt;""),TimeSpend[[#This Row],[Network Description]],"")</f>
        <v>#VALUE!</v>
      </c>
      <c r="F4472" t="e">
        <f>IF(AND(TimeSpend[[#This Row],[Personnel number]]&lt;&gt;"",TimeSpend[[#This Row],[Date]]&lt;&gt;""),TimeSpend[[#This Row],[Activity]],"")</f>
        <v>#VALUE!</v>
      </c>
      <c r="G4472" t="e">
        <f>IF(AND(TimeSpend[[#This Row],[Personnel number]]&lt;&gt;"",TimeSpend[[#This Row],[Date]]&lt;&gt;""),TimeSpend[[#This Row],[Activity description]],"")</f>
        <v>#VALUE!</v>
      </c>
      <c r="H4472" s="36" t="e">
        <f>IF(AND(TimeSpend[[#This Row],[Personnel number]]&lt;&gt;"",TimeSpend[[#This Row],[Date]]&lt;&gt;""),TimeSpend[[#This Row],[Start Time]],"")</f>
        <v>#VALUE!</v>
      </c>
      <c r="I4472" s="36" t="e">
        <f>IF(AND(TimeSpend[[#This Row],[Personnel number]]&lt;&gt;"",TimeSpend[[#This Row],[Date]]&lt;&gt;""),TimeSpend[[#This Row],[End Time]],"")</f>
        <v>#VALUE!</v>
      </c>
      <c r="J4472" t="e">
        <f>IF(AND(TimeSpend[[#This Row],[Personnel number]]&lt;&gt;"",TimeSpend[[#This Row],[Date]]&lt;&gt;""),TimeSpend[[#This Row],[Location]],"")</f>
        <v>#VALUE!</v>
      </c>
      <c r="K4472" t="e">
        <f>IF(AND(TimeSpend[[#This Row],[Personnel number]]&lt;&gt;"",TimeSpend[[#This Row],[Date]]&lt;&gt;""),TimeSpend[[#This Row],[Task]],"")</f>
        <v>#VALUE!</v>
      </c>
      <c r="L4472" t="e">
        <f>IF(AND(TimeSpend[[#This Row],[Personnel number]]&lt;&gt;"",TimeSpend[[#This Row],[Date]]&lt;&gt;""),Utilization!$J$2,"")</f>
        <v>#VALUE!</v>
      </c>
      <c r="M4472" t="e">
        <f>IF(AND(TimeSpend[[#This Row],[Personnel number]]&lt;&gt;"",TimeSpend[[#This Row],[Date]]&lt;&gt;""),TimeSpend[[#This Row],[Employee Name]],"")</f>
        <v>#VALUE!</v>
      </c>
      <c r="N4472" t="e">
        <f t="shared" si="138"/>
        <v>#VALUE!</v>
      </c>
      <c r="O4472" t="e">
        <f t="shared" si="139"/>
        <v>#VALUE!</v>
      </c>
      <c r="P4472" t="e">
        <f>IF(D4472&lt;&gt;"",VLOOKUP(D4472,Projects!B:C,2,0),"")</f>
        <v>#VALUE!</v>
      </c>
    </row>
    <row r="4473" spans="1:16" x14ac:dyDescent="0.25">
      <c r="A4473" t="e">
        <f>UPPER(IF(AND(TimeSpend[[#This Row],[Personnel number]]&lt;&gt;"",TimeSpend[[#This Row],[Date]]&lt;&gt;""),TimeSpend[[#This Row],[Personnel number]],""))</f>
        <v>#VALUE!</v>
      </c>
      <c r="B4473" s="85" t="e">
        <f>IF(AND(TimeSpend[[#This Row],[Personnel number]]&lt;&gt;"",TimeSpend[[#This Row],[Date]]&lt;&gt;""),TEXT(TimeSpend[[#This Row],[Date]],"[$-409]yyyyMMdd"),"")</f>
        <v>#VALUE!</v>
      </c>
      <c r="C4473" s="33" t="e">
        <f>IF(AND(TimeSpend[[#This Row],[Personnel number]]&lt;&gt;"",TimeSpend[[#This Row],[Date]]&lt;&gt;""),SUBSTITUTE(TimeSpend[[#This Row],[Hours]],",","."),"")</f>
        <v>#VALUE!</v>
      </c>
      <c r="D4473" t="e">
        <f>IF(AND(TimeSpend[[#This Row],[Personnel number]]&lt;&gt;"",TimeSpend[[#This Row],[Date]]&lt;&gt;""),TimeSpend[[#This Row],[Network]],"")</f>
        <v>#VALUE!</v>
      </c>
      <c r="E4473" t="e">
        <f>IF(AND(TimeSpend[[#This Row],[Personnel number]]&lt;&gt;"",TimeSpend[[#This Row],[Date]]&lt;&gt;""),TimeSpend[[#This Row],[Network Description]],"")</f>
        <v>#VALUE!</v>
      </c>
      <c r="F4473" t="e">
        <f>IF(AND(TimeSpend[[#This Row],[Personnel number]]&lt;&gt;"",TimeSpend[[#This Row],[Date]]&lt;&gt;""),TimeSpend[[#This Row],[Activity]],"")</f>
        <v>#VALUE!</v>
      </c>
      <c r="G4473" t="e">
        <f>IF(AND(TimeSpend[[#This Row],[Personnel number]]&lt;&gt;"",TimeSpend[[#This Row],[Date]]&lt;&gt;""),TimeSpend[[#This Row],[Activity description]],"")</f>
        <v>#VALUE!</v>
      </c>
      <c r="H4473" s="36" t="e">
        <f>IF(AND(TimeSpend[[#This Row],[Personnel number]]&lt;&gt;"",TimeSpend[[#This Row],[Date]]&lt;&gt;""),TimeSpend[[#This Row],[Start Time]],"")</f>
        <v>#VALUE!</v>
      </c>
      <c r="I4473" s="36" t="e">
        <f>IF(AND(TimeSpend[[#This Row],[Personnel number]]&lt;&gt;"",TimeSpend[[#This Row],[Date]]&lt;&gt;""),TimeSpend[[#This Row],[End Time]],"")</f>
        <v>#VALUE!</v>
      </c>
      <c r="J4473" t="e">
        <f>IF(AND(TimeSpend[[#This Row],[Personnel number]]&lt;&gt;"",TimeSpend[[#This Row],[Date]]&lt;&gt;""),TimeSpend[[#This Row],[Location]],"")</f>
        <v>#VALUE!</v>
      </c>
      <c r="K4473" t="e">
        <f>IF(AND(TimeSpend[[#This Row],[Personnel number]]&lt;&gt;"",TimeSpend[[#This Row],[Date]]&lt;&gt;""),TimeSpend[[#This Row],[Task]],"")</f>
        <v>#VALUE!</v>
      </c>
      <c r="L4473" t="e">
        <f>IF(AND(TimeSpend[[#This Row],[Personnel number]]&lt;&gt;"",TimeSpend[[#This Row],[Date]]&lt;&gt;""),Utilization!$J$2,"")</f>
        <v>#VALUE!</v>
      </c>
      <c r="M4473" t="e">
        <f>IF(AND(TimeSpend[[#This Row],[Personnel number]]&lt;&gt;"",TimeSpend[[#This Row],[Date]]&lt;&gt;""),TimeSpend[[#This Row],[Employee Name]],"")</f>
        <v>#VALUE!</v>
      </c>
      <c r="N4473" t="e">
        <f t="shared" ref="N4473:N4536" si="140">IF(A4473&lt;&gt;"",ROW(A4473)-1,"")</f>
        <v>#VALUE!</v>
      </c>
      <c r="O4473" t="e">
        <f t="shared" ref="O4473:O4536" si="141">IF(A4473&lt;&gt;"",L4473&amp;"-"&amp;N4473,"")</f>
        <v>#VALUE!</v>
      </c>
      <c r="P4473" t="e">
        <f>IF(D4473&lt;&gt;"",VLOOKUP(D4473,Projects!B:C,2,0),"")</f>
        <v>#VALUE!</v>
      </c>
    </row>
    <row r="4474" spans="1:16" x14ac:dyDescent="0.25">
      <c r="A4474" t="e">
        <f>UPPER(IF(AND(TimeSpend[[#This Row],[Personnel number]]&lt;&gt;"",TimeSpend[[#This Row],[Date]]&lt;&gt;""),TimeSpend[[#This Row],[Personnel number]],""))</f>
        <v>#VALUE!</v>
      </c>
      <c r="B4474" s="85" t="e">
        <f>IF(AND(TimeSpend[[#This Row],[Personnel number]]&lt;&gt;"",TimeSpend[[#This Row],[Date]]&lt;&gt;""),TEXT(TimeSpend[[#This Row],[Date]],"[$-409]yyyyMMdd"),"")</f>
        <v>#VALUE!</v>
      </c>
      <c r="C4474" s="33" t="e">
        <f>IF(AND(TimeSpend[[#This Row],[Personnel number]]&lt;&gt;"",TimeSpend[[#This Row],[Date]]&lt;&gt;""),SUBSTITUTE(TimeSpend[[#This Row],[Hours]],",","."),"")</f>
        <v>#VALUE!</v>
      </c>
      <c r="D4474" t="e">
        <f>IF(AND(TimeSpend[[#This Row],[Personnel number]]&lt;&gt;"",TimeSpend[[#This Row],[Date]]&lt;&gt;""),TimeSpend[[#This Row],[Network]],"")</f>
        <v>#VALUE!</v>
      </c>
      <c r="E4474" t="e">
        <f>IF(AND(TimeSpend[[#This Row],[Personnel number]]&lt;&gt;"",TimeSpend[[#This Row],[Date]]&lt;&gt;""),TimeSpend[[#This Row],[Network Description]],"")</f>
        <v>#VALUE!</v>
      </c>
      <c r="F4474" t="e">
        <f>IF(AND(TimeSpend[[#This Row],[Personnel number]]&lt;&gt;"",TimeSpend[[#This Row],[Date]]&lt;&gt;""),TimeSpend[[#This Row],[Activity]],"")</f>
        <v>#VALUE!</v>
      </c>
      <c r="G4474" t="e">
        <f>IF(AND(TimeSpend[[#This Row],[Personnel number]]&lt;&gt;"",TimeSpend[[#This Row],[Date]]&lt;&gt;""),TimeSpend[[#This Row],[Activity description]],"")</f>
        <v>#VALUE!</v>
      </c>
      <c r="H4474" s="36" t="e">
        <f>IF(AND(TimeSpend[[#This Row],[Personnel number]]&lt;&gt;"",TimeSpend[[#This Row],[Date]]&lt;&gt;""),TimeSpend[[#This Row],[Start Time]],"")</f>
        <v>#VALUE!</v>
      </c>
      <c r="I4474" s="36" t="e">
        <f>IF(AND(TimeSpend[[#This Row],[Personnel number]]&lt;&gt;"",TimeSpend[[#This Row],[Date]]&lt;&gt;""),TimeSpend[[#This Row],[End Time]],"")</f>
        <v>#VALUE!</v>
      </c>
      <c r="J4474" t="e">
        <f>IF(AND(TimeSpend[[#This Row],[Personnel number]]&lt;&gt;"",TimeSpend[[#This Row],[Date]]&lt;&gt;""),TimeSpend[[#This Row],[Location]],"")</f>
        <v>#VALUE!</v>
      </c>
      <c r="K4474" t="e">
        <f>IF(AND(TimeSpend[[#This Row],[Personnel number]]&lt;&gt;"",TimeSpend[[#This Row],[Date]]&lt;&gt;""),TimeSpend[[#This Row],[Task]],"")</f>
        <v>#VALUE!</v>
      </c>
      <c r="L4474" t="e">
        <f>IF(AND(TimeSpend[[#This Row],[Personnel number]]&lt;&gt;"",TimeSpend[[#This Row],[Date]]&lt;&gt;""),Utilization!$J$2,"")</f>
        <v>#VALUE!</v>
      </c>
      <c r="M4474" t="e">
        <f>IF(AND(TimeSpend[[#This Row],[Personnel number]]&lt;&gt;"",TimeSpend[[#This Row],[Date]]&lt;&gt;""),TimeSpend[[#This Row],[Employee Name]],"")</f>
        <v>#VALUE!</v>
      </c>
      <c r="N4474" t="e">
        <f t="shared" si="140"/>
        <v>#VALUE!</v>
      </c>
      <c r="O4474" t="e">
        <f t="shared" si="141"/>
        <v>#VALUE!</v>
      </c>
      <c r="P4474" t="e">
        <f>IF(D4474&lt;&gt;"",VLOOKUP(D4474,Projects!B:C,2,0),"")</f>
        <v>#VALUE!</v>
      </c>
    </row>
    <row r="4475" spans="1:16" x14ac:dyDescent="0.25">
      <c r="A4475" t="e">
        <f>UPPER(IF(AND(TimeSpend[[#This Row],[Personnel number]]&lt;&gt;"",TimeSpend[[#This Row],[Date]]&lt;&gt;""),TimeSpend[[#This Row],[Personnel number]],""))</f>
        <v>#VALUE!</v>
      </c>
      <c r="B4475" s="85" t="e">
        <f>IF(AND(TimeSpend[[#This Row],[Personnel number]]&lt;&gt;"",TimeSpend[[#This Row],[Date]]&lt;&gt;""),TEXT(TimeSpend[[#This Row],[Date]],"[$-409]yyyyMMdd"),"")</f>
        <v>#VALUE!</v>
      </c>
      <c r="C4475" s="33" t="e">
        <f>IF(AND(TimeSpend[[#This Row],[Personnel number]]&lt;&gt;"",TimeSpend[[#This Row],[Date]]&lt;&gt;""),SUBSTITUTE(TimeSpend[[#This Row],[Hours]],",","."),"")</f>
        <v>#VALUE!</v>
      </c>
      <c r="D4475" t="e">
        <f>IF(AND(TimeSpend[[#This Row],[Personnel number]]&lt;&gt;"",TimeSpend[[#This Row],[Date]]&lt;&gt;""),TimeSpend[[#This Row],[Network]],"")</f>
        <v>#VALUE!</v>
      </c>
      <c r="E4475" t="e">
        <f>IF(AND(TimeSpend[[#This Row],[Personnel number]]&lt;&gt;"",TimeSpend[[#This Row],[Date]]&lt;&gt;""),TimeSpend[[#This Row],[Network Description]],"")</f>
        <v>#VALUE!</v>
      </c>
      <c r="F4475" t="e">
        <f>IF(AND(TimeSpend[[#This Row],[Personnel number]]&lt;&gt;"",TimeSpend[[#This Row],[Date]]&lt;&gt;""),TimeSpend[[#This Row],[Activity]],"")</f>
        <v>#VALUE!</v>
      </c>
      <c r="G4475" t="e">
        <f>IF(AND(TimeSpend[[#This Row],[Personnel number]]&lt;&gt;"",TimeSpend[[#This Row],[Date]]&lt;&gt;""),TimeSpend[[#This Row],[Activity description]],"")</f>
        <v>#VALUE!</v>
      </c>
      <c r="H4475" s="36" t="e">
        <f>IF(AND(TimeSpend[[#This Row],[Personnel number]]&lt;&gt;"",TimeSpend[[#This Row],[Date]]&lt;&gt;""),TimeSpend[[#This Row],[Start Time]],"")</f>
        <v>#VALUE!</v>
      </c>
      <c r="I4475" s="36" t="e">
        <f>IF(AND(TimeSpend[[#This Row],[Personnel number]]&lt;&gt;"",TimeSpend[[#This Row],[Date]]&lt;&gt;""),TimeSpend[[#This Row],[End Time]],"")</f>
        <v>#VALUE!</v>
      </c>
      <c r="J4475" t="e">
        <f>IF(AND(TimeSpend[[#This Row],[Personnel number]]&lt;&gt;"",TimeSpend[[#This Row],[Date]]&lt;&gt;""),TimeSpend[[#This Row],[Location]],"")</f>
        <v>#VALUE!</v>
      </c>
      <c r="K4475" t="e">
        <f>IF(AND(TimeSpend[[#This Row],[Personnel number]]&lt;&gt;"",TimeSpend[[#This Row],[Date]]&lt;&gt;""),TimeSpend[[#This Row],[Task]],"")</f>
        <v>#VALUE!</v>
      </c>
      <c r="L4475" t="e">
        <f>IF(AND(TimeSpend[[#This Row],[Personnel number]]&lt;&gt;"",TimeSpend[[#This Row],[Date]]&lt;&gt;""),Utilization!$J$2,"")</f>
        <v>#VALUE!</v>
      </c>
      <c r="M4475" t="e">
        <f>IF(AND(TimeSpend[[#This Row],[Personnel number]]&lt;&gt;"",TimeSpend[[#This Row],[Date]]&lt;&gt;""),TimeSpend[[#This Row],[Employee Name]],"")</f>
        <v>#VALUE!</v>
      </c>
      <c r="N4475" t="e">
        <f t="shared" si="140"/>
        <v>#VALUE!</v>
      </c>
      <c r="O4475" t="e">
        <f t="shared" si="141"/>
        <v>#VALUE!</v>
      </c>
      <c r="P4475" t="e">
        <f>IF(D4475&lt;&gt;"",VLOOKUP(D4475,Projects!B:C,2,0),"")</f>
        <v>#VALUE!</v>
      </c>
    </row>
    <row r="4476" spans="1:16" x14ac:dyDescent="0.25">
      <c r="A4476" t="e">
        <f>UPPER(IF(AND(TimeSpend[[#This Row],[Personnel number]]&lt;&gt;"",TimeSpend[[#This Row],[Date]]&lt;&gt;""),TimeSpend[[#This Row],[Personnel number]],""))</f>
        <v>#VALUE!</v>
      </c>
      <c r="B4476" s="85" t="e">
        <f>IF(AND(TimeSpend[[#This Row],[Personnel number]]&lt;&gt;"",TimeSpend[[#This Row],[Date]]&lt;&gt;""),TEXT(TimeSpend[[#This Row],[Date]],"[$-409]yyyyMMdd"),"")</f>
        <v>#VALUE!</v>
      </c>
      <c r="C4476" s="33" t="e">
        <f>IF(AND(TimeSpend[[#This Row],[Personnel number]]&lt;&gt;"",TimeSpend[[#This Row],[Date]]&lt;&gt;""),SUBSTITUTE(TimeSpend[[#This Row],[Hours]],",","."),"")</f>
        <v>#VALUE!</v>
      </c>
      <c r="D4476" t="e">
        <f>IF(AND(TimeSpend[[#This Row],[Personnel number]]&lt;&gt;"",TimeSpend[[#This Row],[Date]]&lt;&gt;""),TimeSpend[[#This Row],[Network]],"")</f>
        <v>#VALUE!</v>
      </c>
      <c r="E4476" t="e">
        <f>IF(AND(TimeSpend[[#This Row],[Personnel number]]&lt;&gt;"",TimeSpend[[#This Row],[Date]]&lt;&gt;""),TimeSpend[[#This Row],[Network Description]],"")</f>
        <v>#VALUE!</v>
      </c>
      <c r="F4476" t="e">
        <f>IF(AND(TimeSpend[[#This Row],[Personnel number]]&lt;&gt;"",TimeSpend[[#This Row],[Date]]&lt;&gt;""),TimeSpend[[#This Row],[Activity]],"")</f>
        <v>#VALUE!</v>
      </c>
      <c r="G4476" t="e">
        <f>IF(AND(TimeSpend[[#This Row],[Personnel number]]&lt;&gt;"",TimeSpend[[#This Row],[Date]]&lt;&gt;""),TimeSpend[[#This Row],[Activity description]],"")</f>
        <v>#VALUE!</v>
      </c>
      <c r="H4476" s="36" t="e">
        <f>IF(AND(TimeSpend[[#This Row],[Personnel number]]&lt;&gt;"",TimeSpend[[#This Row],[Date]]&lt;&gt;""),TimeSpend[[#This Row],[Start Time]],"")</f>
        <v>#VALUE!</v>
      </c>
      <c r="I4476" s="36" t="e">
        <f>IF(AND(TimeSpend[[#This Row],[Personnel number]]&lt;&gt;"",TimeSpend[[#This Row],[Date]]&lt;&gt;""),TimeSpend[[#This Row],[End Time]],"")</f>
        <v>#VALUE!</v>
      </c>
      <c r="J4476" t="e">
        <f>IF(AND(TimeSpend[[#This Row],[Personnel number]]&lt;&gt;"",TimeSpend[[#This Row],[Date]]&lt;&gt;""),TimeSpend[[#This Row],[Location]],"")</f>
        <v>#VALUE!</v>
      </c>
      <c r="K4476" t="e">
        <f>IF(AND(TimeSpend[[#This Row],[Personnel number]]&lt;&gt;"",TimeSpend[[#This Row],[Date]]&lt;&gt;""),TimeSpend[[#This Row],[Task]],"")</f>
        <v>#VALUE!</v>
      </c>
      <c r="L4476" t="e">
        <f>IF(AND(TimeSpend[[#This Row],[Personnel number]]&lt;&gt;"",TimeSpend[[#This Row],[Date]]&lt;&gt;""),Utilization!$J$2,"")</f>
        <v>#VALUE!</v>
      </c>
      <c r="M4476" t="e">
        <f>IF(AND(TimeSpend[[#This Row],[Personnel number]]&lt;&gt;"",TimeSpend[[#This Row],[Date]]&lt;&gt;""),TimeSpend[[#This Row],[Employee Name]],"")</f>
        <v>#VALUE!</v>
      </c>
      <c r="N4476" t="e">
        <f t="shared" si="140"/>
        <v>#VALUE!</v>
      </c>
      <c r="O4476" t="e">
        <f t="shared" si="141"/>
        <v>#VALUE!</v>
      </c>
      <c r="P4476" t="e">
        <f>IF(D4476&lt;&gt;"",VLOOKUP(D4476,Projects!B:C,2,0),"")</f>
        <v>#VALUE!</v>
      </c>
    </row>
    <row r="4477" spans="1:16" x14ac:dyDescent="0.25">
      <c r="A4477" t="e">
        <f>UPPER(IF(AND(TimeSpend[[#This Row],[Personnel number]]&lt;&gt;"",TimeSpend[[#This Row],[Date]]&lt;&gt;""),TimeSpend[[#This Row],[Personnel number]],""))</f>
        <v>#VALUE!</v>
      </c>
      <c r="B4477" s="85" t="e">
        <f>IF(AND(TimeSpend[[#This Row],[Personnel number]]&lt;&gt;"",TimeSpend[[#This Row],[Date]]&lt;&gt;""),TEXT(TimeSpend[[#This Row],[Date]],"[$-409]yyyyMMdd"),"")</f>
        <v>#VALUE!</v>
      </c>
      <c r="C4477" s="33" t="e">
        <f>IF(AND(TimeSpend[[#This Row],[Personnel number]]&lt;&gt;"",TimeSpend[[#This Row],[Date]]&lt;&gt;""),SUBSTITUTE(TimeSpend[[#This Row],[Hours]],",","."),"")</f>
        <v>#VALUE!</v>
      </c>
      <c r="D4477" t="e">
        <f>IF(AND(TimeSpend[[#This Row],[Personnel number]]&lt;&gt;"",TimeSpend[[#This Row],[Date]]&lt;&gt;""),TimeSpend[[#This Row],[Network]],"")</f>
        <v>#VALUE!</v>
      </c>
      <c r="E4477" t="e">
        <f>IF(AND(TimeSpend[[#This Row],[Personnel number]]&lt;&gt;"",TimeSpend[[#This Row],[Date]]&lt;&gt;""),TimeSpend[[#This Row],[Network Description]],"")</f>
        <v>#VALUE!</v>
      </c>
      <c r="F4477" t="e">
        <f>IF(AND(TimeSpend[[#This Row],[Personnel number]]&lt;&gt;"",TimeSpend[[#This Row],[Date]]&lt;&gt;""),TimeSpend[[#This Row],[Activity]],"")</f>
        <v>#VALUE!</v>
      </c>
      <c r="G4477" t="e">
        <f>IF(AND(TimeSpend[[#This Row],[Personnel number]]&lt;&gt;"",TimeSpend[[#This Row],[Date]]&lt;&gt;""),TimeSpend[[#This Row],[Activity description]],"")</f>
        <v>#VALUE!</v>
      </c>
      <c r="H4477" s="36" t="e">
        <f>IF(AND(TimeSpend[[#This Row],[Personnel number]]&lt;&gt;"",TimeSpend[[#This Row],[Date]]&lt;&gt;""),TimeSpend[[#This Row],[Start Time]],"")</f>
        <v>#VALUE!</v>
      </c>
      <c r="I4477" s="36" t="e">
        <f>IF(AND(TimeSpend[[#This Row],[Personnel number]]&lt;&gt;"",TimeSpend[[#This Row],[Date]]&lt;&gt;""),TimeSpend[[#This Row],[End Time]],"")</f>
        <v>#VALUE!</v>
      </c>
      <c r="J4477" t="e">
        <f>IF(AND(TimeSpend[[#This Row],[Personnel number]]&lt;&gt;"",TimeSpend[[#This Row],[Date]]&lt;&gt;""),TimeSpend[[#This Row],[Location]],"")</f>
        <v>#VALUE!</v>
      </c>
      <c r="K4477" t="e">
        <f>IF(AND(TimeSpend[[#This Row],[Personnel number]]&lt;&gt;"",TimeSpend[[#This Row],[Date]]&lt;&gt;""),TimeSpend[[#This Row],[Task]],"")</f>
        <v>#VALUE!</v>
      </c>
      <c r="L4477" t="e">
        <f>IF(AND(TimeSpend[[#This Row],[Personnel number]]&lt;&gt;"",TimeSpend[[#This Row],[Date]]&lt;&gt;""),Utilization!$J$2,"")</f>
        <v>#VALUE!</v>
      </c>
      <c r="M4477" t="e">
        <f>IF(AND(TimeSpend[[#This Row],[Personnel number]]&lt;&gt;"",TimeSpend[[#This Row],[Date]]&lt;&gt;""),TimeSpend[[#This Row],[Employee Name]],"")</f>
        <v>#VALUE!</v>
      </c>
      <c r="N4477" t="e">
        <f t="shared" si="140"/>
        <v>#VALUE!</v>
      </c>
      <c r="O4477" t="e">
        <f t="shared" si="141"/>
        <v>#VALUE!</v>
      </c>
      <c r="P4477" t="e">
        <f>IF(D4477&lt;&gt;"",VLOOKUP(D4477,Projects!B:C,2,0),"")</f>
        <v>#VALUE!</v>
      </c>
    </row>
    <row r="4478" spans="1:16" x14ac:dyDescent="0.25">
      <c r="A4478" t="e">
        <f>UPPER(IF(AND(TimeSpend[[#This Row],[Personnel number]]&lt;&gt;"",TimeSpend[[#This Row],[Date]]&lt;&gt;""),TimeSpend[[#This Row],[Personnel number]],""))</f>
        <v>#VALUE!</v>
      </c>
      <c r="B4478" s="85" t="e">
        <f>IF(AND(TimeSpend[[#This Row],[Personnel number]]&lt;&gt;"",TimeSpend[[#This Row],[Date]]&lt;&gt;""),TEXT(TimeSpend[[#This Row],[Date]],"[$-409]yyyyMMdd"),"")</f>
        <v>#VALUE!</v>
      </c>
      <c r="C4478" s="33" t="e">
        <f>IF(AND(TimeSpend[[#This Row],[Personnel number]]&lt;&gt;"",TimeSpend[[#This Row],[Date]]&lt;&gt;""),SUBSTITUTE(TimeSpend[[#This Row],[Hours]],",","."),"")</f>
        <v>#VALUE!</v>
      </c>
      <c r="D4478" t="e">
        <f>IF(AND(TimeSpend[[#This Row],[Personnel number]]&lt;&gt;"",TimeSpend[[#This Row],[Date]]&lt;&gt;""),TimeSpend[[#This Row],[Network]],"")</f>
        <v>#VALUE!</v>
      </c>
      <c r="E4478" t="e">
        <f>IF(AND(TimeSpend[[#This Row],[Personnel number]]&lt;&gt;"",TimeSpend[[#This Row],[Date]]&lt;&gt;""),TimeSpend[[#This Row],[Network Description]],"")</f>
        <v>#VALUE!</v>
      </c>
      <c r="F4478" t="e">
        <f>IF(AND(TimeSpend[[#This Row],[Personnel number]]&lt;&gt;"",TimeSpend[[#This Row],[Date]]&lt;&gt;""),TimeSpend[[#This Row],[Activity]],"")</f>
        <v>#VALUE!</v>
      </c>
      <c r="G4478" t="e">
        <f>IF(AND(TimeSpend[[#This Row],[Personnel number]]&lt;&gt;"",TimeSpend[[#This Row],[Date]]&lt;&gt;""),TimeSpend[[#This Row],[Activity description]],"")</f>
        <v>#VALUE!</v>
      </c>
      <c r="H4478" s="36" t="e">
        <f>IF(AND(TimeSpend[[#This Row],[Personnel number]]&lt;&gt;"",TimeSpend[[#This Row],[Date]]&lt;&gt;""),TimeSpend[[#This Row],[Start Time]],"")</f>
        <v>#VALUE!</v>
      </c>
      <c r="I4478" s="36" t="e">
        <f>IF(AND(TimeSpend[[#This Row],[Personnel number]]&lt;&gt;"",TimeSpend[[#This Row],[Date]]&lt;&gt;""),TimeSpend[[#This Row],[End Time]],"")</f>
        <v>#VALUE!</v>
      </c>
      <c r="J4478" t="e">
        <f>IF(AND(TimeSpend[[#This Row],[Personnel number]]&lt;&gt;"",TimeSpend[[#This Row],[Date]]&lt;&gt;""),TimeSpend[[#This Row],[Location]],"")</f>
        <v>#VALUE!</v>
      </c>
      <c r="K4478" t="e">
        <f>IF(AND(TimeSpend[[#This Row],[Personnel number]]&lt;&gt;"",TimeSpend[[#This Row],[Date]]&lt;&gt;""),TimeSpend[[#This Row],[Task]],"")</f>
        <v>#VALUE!</v>
      </c>
      <c r="L4478" t="e">
        <f>IF(AND(TimeSpend[[#This Row],[Personnel number]]&lt;&gt;"",TimeSpend[[#This Row],[Date]]&lt;&gt;""),Utilization!$J$2,"")</f>
        <v>#VALUE!</v>
      </c>
      <c r="M4478" t="e">
        <f>IF(AND(TimeSpend[[#This Row],[Personnel number]]&lt;&gt;"",TimeSpend[[#This Row],[Date]]&lt;&gt;""),TimeSpend[[#This Row],[Employee Name]],"")</f>
        <v>#VALUE!</v>
      </c>
      <c r="N4478" t="e">
        <f t="shared" si="140"/>
        <v>#VALUE!</v>
      </c>
      <c r="O4478" t="e">
        <f t="shared" si="141"/>
        <v>#VALUE!</v>
      </c>
      <c r="P4478" t="e">
        <f>IF(D4478&lt;&gt;"",VLOOKUP(D4478,Projects!B:C,2,0),"")</f>
        <v>#VALUE!</v>
      </c>
    </row>
    <row r="4479" spans="1:16" x14ac:dyDescent="0.25">
      <c r="A4479" t="e">
        <f>UPPER(IF(AND(TimeSpend[[#This Row],[Personnel number]]&lt;&gt;"",TimeSpend[[#This Row],[Date]]&lt;&gt;""),TimeSpend[[#This Row],[Personnel number]],""))</f>
        <v>#VALUE!</v>
      </c>
      <c r="B4479" s="85" t="e">
        <f>IF(AND(TimeSpend[[#This Row],[Personnel number]]&lt;&gt;"",TimeSpend[[#This Row],[Date]]&lt;&gt;""),TEXT(TimeSpend[[#This Row],[Date]],"[$-409]yyyyMMdd"),"")</f>
        <v>#VALUE!</v>
      </c>
      <c r="C4479" s="33" t="e">
        <f>IF(AND(TimeSpend[[#This Row],[Personnel number]]&lt;&gt;"",TimeSpend[[#This Row],[Date]]&lt;&gt;""),SUBSTITUTE(TimeSpend[[#This Row],[Hours]],",","."),"")</f>
        <v>#VALUE!</v>
      </c>
      <c r="D4479" t="e">
        <f>IF(AND(TimeSpend[[#This Row],[Personnel number]]&lt;&gt;"",TimeSpend[[#This Row],[Date]]&lt;&gt;""),TimeSpend[[#This Row],[Network]],"")</f>
        <v>#VALUE!</v>
      </c>
      <c r="E4479" t="e">
        <f>IF(AND(TimeSpend[[#This Row],[Personnel number]]&lt;&gt;"",TimeSpend[[#This Row],[Date]]&lt;&gt;""),TimeSpend[[#This Row],[Network Description]],"")</f>
        <v>#VALUE!</v>
      </c>
      <c r="F4479" t="e">
        <f>IF(AND(TimeSpend[[#This Row],[Personnel number]]&lt;&gt;"",TimeSpend[[#This Row],[Date]]&lt;&gt;""),TimeSpend[[#This Row],[Activity]],"")</f>
        <v>#VALUE!</v>
      </c>
      <c r="G4479" t="e">
        <f>IF(AND(TimeSpend[[#This Row],[Personnel number]]&lt;&gt;"",TimeSpend[[#This Row],[Date]]&lt;&gt;""),TimeSpend[[#This Row],[Activity description]],"")</f>
        <v>#VALUE!</v>
      </c>
      <c r="H4479" s="36" t="e">
        <f>IF(AND(TimeSpend[[#This Row],[Personnel number]]&lt;&gt;"",TimeSpend[[#This Row],[Date]]&lt;&gt;""),TimeSpend[[#This Row],[Start Time]],"")</f>
        <v>#VALUE!</v>
      </c>
      <c r="I4479" s="36" t="e">
        <f>IF(AND(TimeSpend[[#This Row],[Personnel number]]&lt;&gt;"",TimeSpend[[#This Row],[Date]]&lt;&gt;""),TimeSpend[[#This Row],[End Time]],"")</f>
        <v>#VALUE!</v>
      </c>
      <c r="J4479" t="e">
        <f>IF(AND(TimeSpend[[#This Row],[Personnel number]]&lt;&gt;"",TimeSpend[[#This Row],[Date]]&lt;&gt;""),TimeSpend[[#This Row],[Location]],"")</f>
        <v>#VALUE!</v>
      </c>
      <c r="K4479" t="e">
        <f>IF(AND(TimeSpend[[#This Row],[Personnel number]]&lt;&gt;"",TimeSpend[[#This Row],[Date]]&lt;&gt;""),TimeSpend[[#This Row],[Task]],"")</f>
        <v>#VALUE!</v>
      </c>
      <c r="L4479" t="e">
        <f>IF(AND(TimeSpend[[#This Row],[Personnel number]]&lt;&gt;"",TimeSpend[[#This Row],[Date]]&lt;&gt;""),Utilization!$J$2,"")</f>
        <v>#VALUE!</v>
      </c>
      <c r="M4479" t="e">
        <f>IF(AND(TimeSpend[[#This Row],[Personnel number]]&lt;&gt;"",TimeSpend[[#This Row],[Date]]&lt;&gt;""),TimeSpend[[#This Row],[Employee Name]],"")</f>
        <v>#VALUE!</v>
      </c>
      <c r="N4479" t="e">
        <f t="shared" si="140"/>
        <v>#VALUE!</v>
      </c>
      <c r="O4479" t="e">
        <f t="shared" si="141"/>
        <v>#VALUE!</v>
      </c>
      <c r="P4479" t="e">
        <f>IF(D4479&lt;&gt;"",VLOOKUP(D4479,Projects!B:C,2,0),"")</f>
        <v>#VALUE!</v>
      </c>
    </row>
    <row r="4480" spans="1:16" x14ac:dyDescent="0.25">
      <c r="A4480" t="e">
        <f>UPPER(IF(AND(TimeSpend[[#This Row],[Personnel number]]&lt;&gt;"",TimeSpend[[#This Row],[Date]]&lt;&gt;""),TimeSpend[[#This Row],[Personnel number]],""))</f>
        <v>#VALUE!</v>
      </c>
      <c r="B4480" s="85" t="e">
        <f>IF(AND(TimeSpend[[#This Row],[Personnel number]]&lt;&gt;"",TimeSpend[[#This Row],[Date]]&lt;&gt;""),TEXT(TimeSpend[[#This Row],[Date]],"[$-409]yyyyMMdd"),"")</f>
        <v>#VALUE!</v>
      </c>
      <c r="C4480" s="33" t="e">
        <f>IF(AND(TimeSpend[[#This Row],[Personnel number]]&lt;&gt;"",TimeSpend[[#This Row],[Date]]&lt;&gt;""),SUBSTITUTE(TimeSpend[[#This Row],[Hours]],",","."),"")</f>
        <v>#VALUE!</v>
      </c>
      <c r="D4480" t="e">
        <f>IF(AND(TimeSpend[[#This Row],[Personnel number]]&lt;&gt;"",TimeSpend[[#This Row],[Date]]&lt;&gt;""),TimeSpend[[#This Row],[Network]],"")</f>
        <v>#VALUE!</v>
      </c>
      <c r="E4480" t="e">
        <f>IF(AND(TimeSpend[[#This Row],[Personnel number]]&lt;&gt;"",TimeSpend[[#This Row],[Date]]&lt;&gt;""),TimeSpend[[#This Row],[Network Description]],"")</f>
        <v>#VALUE!</v>
      </c>
      <c r="F4480" t="e">
        <f>IF(AND(TimeSpend[[#This Row],[Personnel number]]&lt;&gt;"",TimeSpend[[#This Row],[Date]]&lt;&gt;""),TimeSpend[[#This Row],[Activity]],"")</f>
        <v>#VALUE!</v>
      </c>
      <c r="G4480" t="e">
        <f>IF(AND(TimeSpend[[#This Row],[Personnel number]]&lt;&gt;"",TimeSpend[[#This Row],[Date]]&lt;&gt;""),TimeSpend[[#This Row],[Activity description]],"")</f>
        <v>#VALUE!</v>
      </c>
      <c r="H4480" s="36" t="e">
        <f>IF(AND(TimeSpend[[#This Row],[Personnel number]]&lt;&gt;"",TimeSpend[[#This Row],[Date]]&lt;&gt;""),TimeSpend[[#This Row],[Start Time]],"")</f>
        <v>#VALUE!</v>
      </c>
      <c r="I4480" s="36" t="e">
        <f>IF(AND(TimeSpend[[#This Row],[Personnel number]]&lt;&gt;"",TimeSpend[[#This Row],[Date]]&lt;&gt;""),TimeSpend[[#This Row],[End Time]],"")</f>
        <v>#VALUE!</v>
      </c>
      <c r="J4480" t="e">
        <f>IF(AND(TimeSpend[[#This Row],[Personnel number]]&lt;&gt;"",TimeSpend[[#This Row],[Date]]&lt;&gt;""),TimeSpend[[#This Row],[Location]],"")</f>
        <v>#VALUE!</v>
      </c>
      <c r="K4480" t="e">
        <f>IF(AND(TimeSpend[[#This Row],[Personnel number]]&lt;&gt;"",TimeSpend[[#This Row],[Date]]&lt;&gt;""),TimeSpend[[#This Row],[Task]],"")</f>
        <v>#VALUE!</v>
      </c>
      <c r="L4480" t="e">
        <f>IF(AND(TimeSpend[[#This Row],[Personnel number]]&lt;&gt;"",TimeSpend[[#This Row],[Date]]&lt;&gt;""),Utilization!$J$2,"")</f>
        <v>#VALUE!</v>
      </c>
      <c r="M4480" t="e">
        <f>IF(AND(TimeSpend[[#This Row],[Personnel number]]&lt;&gt;"",TimeSpend[[#This Row],[Date]]&lt;&gt;""),TimeSpend[[#This Row],[Employee Name]],"")</f>
        <v>#VALUE!</v>
      </c>
      <c r="N4480" t="e">
        <f t="shared" si="140"/>
        <v>#VALUE!</v>
      </c>
      <c r="O4480" t="e">
        <f t="shared" si="141"/>
        <v>#VALUE!</v>
      </c>
      <c r="P4480" t="e">
        <f>IF(D4480&lt;&gt;"",VLOOKUP(D4480,Projects!B:C,2,0),"")</f>
        <v>#VALUE!</v>
      </c>
    </row>
    <row r="4481" spans="1:16" x14ac:dyDescent="0.25">
      <c r="A4481" t="e">
        <f>UPPER(IF(AND(TimeSpend[[#This Row],[Personnel number]]&lt;&gt;"",TimeSpend[[#This Row],[Date]]&lt;&gt;""),TimeSpend[[#This Row],[Personnel number]],""))</f>
        <v>#VALUE!</v>
      </c>
      <c r="B4481" s="85" t="e">
        <f>IF(AND(TimeSpend[[#This Row],[Personnel number]]&lt;&gt;"",TimeSpend[[#This Row],[Date]]&lt;&gt;""),TEXT(TimeSpend[[#This Row],[Date]],"[$-409]yyyyMMdd"),"")</f>
        <v>#VALUE!</v>
      </c>
      <c r="C4481" s="33" t="e">
        <f>IF(AND(TimeSpend[[#This Row],[Personnel number]]&lt;&gt;"",TimeSpend[[#This Row],[Date]]&lt;&gt;""),SUBSTITUTE(TimeSpend[[#This Row],[Hours]],",","."),"")</f>
        <v>#VALUE!</v>
      </c>
      <c r="D4481" t="e">
        <f>IF(AND(TimeSpend[[#This Row],[Personnel number]]&lt;&gt;"",TimeSpend[[#This Row],[Date]]&lt;&gt;""),TimeSpend[[#This Row],[Network]],"")</f>
        <v>#VALUE!</v>
      </c>
      <c r="E4481" t="e">
        <f>IF(AND(TimeSpend[[#This Row],[Personnel number]]&lt;&gt;"",TimeSpend[[#This Row],[Date]]&lt;&gt;""),TimeSpend[[#This Row],[Network Description]],"")</f>
        <v>#VALUE!</v>
      </c>
      <c r="F4481" t="e">
        <f>IF(AND(TimeSpend[[#This Row],[Personnel number]]&lt;&gt;"",TimeSpend[[#This Row],[Date]]&lt;&gt;""),TimeSpend[[#This Row],[Activity]],"")</f>
        <v>#VALUE!</v>
      </c>
      <c r="G4481" t="e">
        <f>IF(AND(TimeSpend[[#This Row],[Personnel number]]&lt;&gt;"",TimeSpend[[#This Row],[Date]]&lt;&gt;""),TimeSpend[[#This Row],[Activity description]],"")</f>
        <v>#VALUE!</v>
      </c>
      <c r="H4481" s="36" t="e">
        <f>IF(AND(TimeSpend[[#This Row],[Personnel number]]&lt;&gt;"",TimeSpend[[#This Row],[Date]]&lt;&gt;""),TimeSpend[[#This Row],[Start Time]],"")</f>
        <v>#VALUE!</v>
      </c>
      <c r="I4481" s="36" t="e">
        <f>IF(AND(TimeSpend[[#This Row],[Personnel number]]&lt;&gt;"",TimeSpend[[#This Row],[Date]]&lt;&gt;""),TimeSpend[[#This Row],[End Time]],"")</f>
        <v>#VALUE!</v>
      </c>
      <c r="J4481" t="e">
        <f>IF(AND(TimeSpend[[#This Row],[Personnel number]]&lt;&gt;"",TimeSpend[[#This Row],[Date]]&lt;&gt;""),TimeSpend[[#This Row],[Location]],"")</f>
        <v>#VALUE!</v>
      </c>
      <c r="K4481" t="e">
        <f>IF(AND(TimeSpend[[#This Row],[Personnel number]]&lt;&gt;"",TimeSpend[[#This Row],[Date]]&lt;&gt;""),TimeSpend[[#This Row],[Task]],"")</f>
        <v>#VALUE!</v>
      </c>
      <c r="L4481" t="e">
        <f>IF(AND(TimeSpend[[#This Row],[Personnel number]]&lt;&gt;"",TimeSpend[[#This Row],[Date]]&lt;&gt;""),Utilization!$J$2,"")</f>
        <v>#VALUE!</v>
      </c>
      <c r="M4481" t="e">
        <f>IF(AND(TimeSpend[[#This Row],[Personnel number]]&lt;&gt;"",TimeSpend[[#This Row],[Date]]&lt;&gt;""),TimeSpend[[#This Row],[Employee Name]],"")</f>
        <v>#VALUE!</v>
      </c>
      <c r="N4481" t="e">
        <f t="shared" si="140"/>
        <v>#VALUE!</v>
      </c>
      <c r="O4481" t="e">
        <f t="shared" si="141"/>
        <v>#VALUE!</v>
      </c>
      <c r="P4481" t="e">
        <f>IF(D4481&lt;&gt;"",VLOOKUP(D4481,Projects!B:C,2,0),"")</f>
        <v>#VALUE!</v>
      </c>
    </row>
    <row r="4482" spans="1:16" x14ac:dyDescent="0.25">
      <c r="A4482" t="e">
        <f>UPPER(IF(AND(TimeSpend[[#This Row],[Personnel number]]&lt;&gt;"",TimeSpend[[#This Row],[Date]]&lt;&gt;""),TimeSpend[[#This Row],[Personnel number]],""))</f>
        <v>#VALUE!</v>
      </c>
      <c r="B4482" s="85" t="e">
        <f>IF(AND(TimeSpend[[#This Row],[Personnel number]]&lt;&gt;"",TimeSpend[[#This Row],[Date]]&lt;&gt;""),TEXT(TimeSpend[[#This Row],[Date]],"[$-409]yyyyMMdd"),"")</f>
        <v>#VALUE!</v>
      </c>
      <c r="C4482" s="33" t="e">
        <f>IF(AND(TimeSpend[[#This Row],[Personnel number]]&lt;&gt;"",TimeSpend[[#This Row],[Date]]&lt;&gt;""),SUBSTITUTE(TimeSpend[[#This Row],[Hours]],",","."),"")</f>
        <v>#VALUE!</v>
      </c>
      <c r="D4482" t="e">
        <f>IF(AND(TimeSpend[[#This Row],[Personnel number]]&lt;&gt;"",TimeSpend[[#This Row],[Date]]&lt;&gt;""),TimeSpend[[#This Row],[Network]],"")</f>
        <v>#VALUE!</v>
      </c>
      <c r="E4482" t="e">
        <f>IF(AND(TimeSpend[[#This Row],[Personnel number]]&lt;&gt;"",TimeSpend[[#This Row],[Date]]&lt;&gt;""),TimeSpend[[#This Row],[Network Description]],"")</f>
        <v>#VALUE!</v>
      </c>
      <c r="F4482" t="e">
        <f>IF(AND(TimeSpend[[#This Row],[Personnel number]]&lt;&gt;"",TimeSpend[[#This Row],[Date]]&lt;&gt;""),TimeSpend[[#This Row],[Activity]],"")</f>
        <v>#VALUE!</v>
      </c>
      <c r="G4482" t="e">
        <f>IF(AND(TimeSpend[[#This Row],[Personnel number]]&lt;&gt;"",TimeSpend[[#This Row],[Date]]&lt;&gt;""),TimeSpend[[#This Row],[Activity description]],"")</f>
        <v>#VALUE!</v>
      </c>
      <c r="H4482" s="36" t="e">
        <f>IF(AND(TimeSpend[[#This Row],[Personnel number]]&lt;&gt;"",TimeSpend[[#This Row],[Date]]&lt;&gt;""),TimeSpend[[#This Row],[Start Time]],"")</f>
        <v>#VALUE!</v>
      </c>
      <c r="I4482" s="36" t="e">
        <f>IF(AND(TimeSpend[[#This Row],[Personnel number]]&lt;&gt;"",TimeSpend[[#This Row],[Date]]&lt;&gt;""),TimeSpend[[#This Row],[End Time]],"")</f>
        <v>#VALUE!</v>
      </c>
      <c r="J4482" t="e">
        <f>IF(AND(TimeSpend[[#This Row],[Personnel number]]&lt;&gt;"",TimeSpend[[#This Row],[Date]]&lt;&gt;""),TimeSpend[[#This Row],[Location]],"")</f>
        <v>#VALUE!</v>
      </c>
      <c r="K4482" t="e">
        <f>IF(AND(TimeSpend[[#This Row],[Personnel number]]&lt;&gt;"",TimeSpend[[#This Row],[Date]]&lt;&gt;""),TimeSpend[[#This Row],[Task]],"")</f>
        <v>#VALUE!</v>
      </c>
      <c r="L4482" t="e">
        <f>IF(AND(TimeSpend[[#This Row],[Personnel number]]&lt;&gt;"",TimeSpend[[#This Row],[Date]]&lt;&gt;""),Utilization!$J$2,"")</f>
        <v>#VALUE!</v>
      </c>
      <c r="M4482" t="e">
        <f>IF(AND(TimeSpend[[#This Row],[Personnel number]]&lt;&gt;"",TimeSpend[[#This Row],[Date]]&lt;&gt;""),TimeSpend[[#This Row],[Employee Name]],"")</f>
        <v>#VALUE!</v>
      </c>
      <c r="N4482" t="e">
        <f t="shared" si="140"/>
        <v>#VALUE!</v>
      </c>
      <c r="O4482" t="e">
        <f t="shared" si="141"/>
        <v>#VALUE!</v>
      </c>
      <c r="P4482" t="e">
        <f>IF(D4482&lt;&gt;"",VLOOKUP(D4482,Projects!B:C,2,0),"")</f>
        <v>#VALUE!</v>
      </c>
    </row>
    <row r="4483" spans="1:16" x14ac:dyDescent="0.25">
      <c r="A4483" t="e">
        <f>UPPER(IF(AND(TimeSpend[[#This Row],[Personnel number]]&lt;&gt;"",TimeSpend[[#This Row],[Date]]&lt;&gt;""),TimeSpend[[#This Row],[Personnel number]],""))</f>
        <v>#VALUE!</v>
      </c>
      <c r="B4483" s="85" t="e">
        <f>IF(AND(TimeSpend[[#This Row],[Personnel number]]&lt;&gt;"",TimeSpend[[#This Row],[Date]]&lt;&gt;""),TEXT(TimeSpend[[#This Row],[Date]],"[$-409]yyyyMMdd"),"")</f>
        <v>#VALUE!</v>
      </c>
      <c r="C4483" s="33" t="e">
        <f>IF(AND(TimeSpend[[#This Row],[Personnel number]]&lt;&gt;"",TimeSpend[[#This Row],[Date]]&lt;&gt;""),SUBSTITUTE(TimeSpend[[#This Row],[Hours]],",","."),"")</f>
        <v>#VALUE!</v>
      </c>
      <c r="D4483" t="e">
        <f>IF(AND(TimeSpend[[#This Row],[Personnel number]]&lt;&gt;"",TimeSpend[[#This Row],[Date]]&lt;&gt;""),TimeSpend[[#This Row],[Network]],"")</f>
        <v>#VALUE!</v>
      </c>
      <c r="E4483" t="e">
        <f>IF(AND(TimeSpend[[#This Row],[Personnel number]]&lt;&gt;"",TimeSpend[[#This Row],[Date]]&lt;&gt;""),TimeSpend[[#This Row],[Network Description]],"")</f>
        <v>#VALUE!</v>
      </c>
      <c r="F4483" t="e">
        <f>IF(AND(TimeSpend[[#This Row],[Personnel number]]&lt;&gt;"",TimeSpend[[#This Row],[Date]]&lt;&gt;""),TimeSpend[[#This Row],[Activity]],"")</f>
        <v>#VALUE!</v>
      </c>
      <c r="G4483" t="e">
        <f>IF(AND(TimeSpend[[#This Row],[Personnel number]]&lt;&gt;"",TimeSpend[[#This Row],[Date]]&lt;&gt;""),TimeSpend[[#This Row],[Activity description]],"")</f>
        <v>#VALUE!</v>
      </c>
      <c r="H4483" s="36" t="e">
        <f>IF(AND(TimeSpend[[#This Row],[Personnel number]]&lt;&gt;"",TimeSpend[[#This Row],[Date]]&lt;&gt;""),TimeSpend[[#This Row],[Start Time]],"")</f>
        <v>#VALUE!</v>
      </c>
      <c r="I4483" s="36" t="e">
        <f>IF(AND(TimeSpend[[#This Row],[Personnel number]]&lt;&gt;"",TimeSpend[[#This Row],[Date]]&lt;&gt;""),TimeSpend[[#This Row],[End Time]],"")</f>
        <v>#VALUE!</v>
      </c>
      <c r="J4483" t="e">
        <f>IF(AND(TimeSpend[[#This Row],[Personnel number]]&lt;&gt;"",TimeSpend[[#This Row],[Date]]&lt;&gt;""),TimeSpend[[#This Row],[Location]],"")</f>
        <v>#VALUE!</v>
      </c>
      <c r="K4483" t="e">
        <f>IF(AND(TimeSpend[[#This Row],[Personnel number]]&lt;&gt;"",TimeSpend[[#This Row],[Date]]&lt;&gt;""),TimeSpend[[#This Row],[Task]],"")</f>
        <v>#VALUE!</v>
      </c>
      <c r="L4483" t="e">
        <f>IF(AND(TimeSpend[[#This Row],[Personnel number]]&lt;&gt;"",TimeSpend[[#This Row],[Date]]&lt;&gt;""),Utilization!$J$2,"")</f>
        <v>#VALUE!</v>
      </c>
      <c r="M4483" t="e">
        <f>IF(AND(TimeSpend[[#This Row],[Personnel number]]&lt;&gt;"",TimeSpend[[#This Row],[Date]]&lt;&gt;""),TimeSpend[[#This Row],[Employee Name]],"")</f>
        <v>#VALUE!</v>
      </c>
      <c r="N4483" t="e">
        <f t="shared" si="140"/>
        <v>#VALUE!</v>
      </c>
      <c r="O4483" t="e">
        <f t="shared" si="141"/>
        <v>#VALUE!</v>
      </c>
      <c r="P4483" t="e">
        <f>IF(D4483&lt;&gt;"",VLOOKUP(D4483,Projects!B:C,2,0),"")</f>
        <v>#VALUE!</v>
      </c>
    </row>
    <row r="4484" spans="1:16" x14ac:dyDescent="0.25">
      <c r="A4484" t="e">
        <f>UPPER(IF(AND(TimeSpend[[#This Row],[Personnel number]]&lt;&gt;"",TimeSpend[[#This Row],[Date]]&lt;&gt;""),TimeSpend[[#This Row],[Personnel number]],""))</f>
        <v>#VALUE!</v>
      </c>
      <c r="B4484" s="85" t="e">
        <f>IF(AND(TimeSpend[[#This Row],[Personnel number]]&lt;&gt;"",TimeSpend[[#This Row],[Date]]&lt;&gt;""),TEXT(TimeSpend[[#This Row],[Date]],"[$-409]yyyyMMdd"),"")</f>
        <v>#VALUE!</v>
      </c>
      <c r="C4484" s="33" t="e">
        <f>IF(AND(TimeSpend[[#This Row],[Personnel number]]&lt;&gt;"",TimeSpend[[#This Row],[Date]]&lt;&gt;""),SUBSTITUTE(TimeSpend[[#This Row],[Hours]],",","."),"")</f>
        <v>#VALUE!</v>
      </c>
      <c r="D4484" t="e">
        <f>IF(AND(TimeSpend[[#This Row],[Personnel number]]&lt;&gt;"",TimeSpend[[#This Row],[Date]]&lt;&gt;""),TimeSpend[[#This Row],[Network]],"")</f>
        <v>#VALUE!</v>
      </c>
      <c r="E4484" t="e">
        <f>IF(AND(TimeSpend[[#This Row],[Personnel number]]&lt;&gt;"",TimeSpend[[#This Row],[Date]]&lt;&gt;""),TimeSpend[[#This Row],[Network Description]],"")</f>
        <v>#VALUE!</v>
      </c>
      <c r="F4484" t="e">
        <f>IF(AND(TimeSpend[[#This Row],[Personnel number]]&lt;&gt;"",TimeSpend[[#This Row],[Date]]&lt;&gt;""),TimeSpend[[#This Row],[Activity]],"")</f>
        <v>#VALUE!</v>
      </c>
      <c r="G4484" t="e">
        <f>IF(AND(TimeSpend[[#This Row],[Personnel number]]&lt;&gt;"",TimeSpend[[#This Row],[Date]]&lt;&gt;""),TimeSpend[[#This Row],[Activity description]],"")</f>
        <v>#VALUE!</v>
      </c>
      <c r="H4484" s="36" t="e">
        <f>IF(AND(TimeSpend[[#This Row],[Personnel number]]&lt;&gt;"",TimeSpend[[#This Row],[Date]]&lt;&gt;""),TimeSpend[[#This Row],[Start Time]],"")</f>
        <v>#VALUE!</v>
      </c>
      <c r="I4484" s="36" t="e">
        <f>IF(AND(TimeSpend[[#This Row],[Personnel number]]&lt;&gt;"",TimeSpend[[#This Row],[Date]]&lt;&gt;""),TimeSpend[[#This Row],[End Time]],"")</f>
        <v>#VALUE!</v>
      </c>
      <c r="J4484" t="e">
        <f>IF(AND(TimeSpend[[#This Row],[Personnel number]]&lt;&gt;"",TimeSpend[[#This Row],[Date]]&lt;&gt;""),TimeSpend[[#This Row],[Location]],"")</f>
        <v>#VALUE!</v>
      </c>
      <c r="K4484" t="e">
        <f>IF(AND(TimeSpend[[#This Row],[Personnel number]]&lt;&gt;"",TimeSpend[[#This Row],[Date]]&lt;&gt;""),TimeSpend[[#This Row],[Task]],"")</f>
        <v>#VALUE!</v>
      </c>
      <c r="L4484" t="e">
        <f>IF(AND(TimeSpend[[#This Row],[Personnel number]]&lt;&gt;"",TimeSpend[[#This Row],[Date]]&lt;&gt;""),Utilization!$J$2,"")</f>
        <v>#VALUE!</v>
      </c>
      <c r="M4484" t="e">
        <f>IF(AND(TimeSpend[[#This Row],[Personnel number]]&lt;&gt;"",TimeSpend[[#This Row],[Date]]&lt;&gt;""),TimeSpend[[#This Row],[Employee Name]],"")</f>
        <v>#VALUE!</v>
      </c>
      <c r="N4484" t="e">
        <f t="shared" si="140"/>
        <v>#VALUE!</v>
      </c>
      <c r="O4484" t="e">
        <f t="shared" si="141"/>
        <v>#VALUE!</v>
      </c>
      <c r="P4484" t="e">
        <f>IF(D4484&lt;&gt;"",VLOOKUP(D4484,Projects!B:C,2,0),"")</f>
        <v>#VALUE!</v>
      </c>
    </row>
    <row r="4485" spans="1:16" x14ac:dyDescent="0.25">
      <c r="A4485" t="e">
        <f>UPPER(IF(AND(TimeSpend[[#This Row],[Personnel number]]&lt;&gt;"",TimeSpend[[#This Row],[Date]]&lt;&gt;""),TimeSpend[[#This Row],[Personnel number]],""))</f>
        <v>#VALUE!</v>
      </c>
      <c r="B4485" s="85" t="e">
        <f>IF(AND(TimeSpend[[#This Row],[Personnel number]]&lt;&gt;"",TimeSpend[[#This Row],[Date]]&lt;&gt;""),TEXT(TimeSpend[[#This Row],[Date]],"[$-409]yyyyMMdd"),"")</f>
        <v>#VALUE!</v>
      </c>
      <c r="C4485" s="33" t="e">
        <f>IF(AND(TimeSpend[[#This Row],[Personnel number]]&lt;&gt;"",TimeSpend[[#This Row],[Date]]&lt;&gt;""),SUBSTITUTE(TimeSpend[[#This Row],[Hours]],",","."),"")</f>
        <v>#VALUE!</v>
      </c>
      <c r="D4485" t="e">
        <f>IF(AND(TimeSpend[[#This Row],[Personnel number]]&lt;&gt;"",TimeSpend[[#This Row],[Date]]&lt;&gt;""),TimeSpend[[#This Row],[Network]],"")</f>
        <v>#VALUE!</v>
      </c>
      <c r="E4485" t="e">
        <f>IF(AND(TimeSpend[[#This Row],[Personnel number]]&lt;&gt;"",TimeSpend[[#This Row],[Date]]&lt;&gt;""),TimeSpend[[#This Row],[Network Description]],"")</f>
        <v>#VALUE!</v>
      </c>
      <c r="F4485" t="e">
        <f>IF(AND(TimeSpend[[#This Row],[Personnel number]]&lt;&gt;"",TimeSpend[[#This Row],[Date]]&lt;&gt;""),TimeSpend[[#This Row],[Activity]],"")</f>
        <v>#VALUE!</v>
      </c>
      <c r="G4485" t="e">
        <f>IF(AND(TimeSpend[[#This Row],[Personnel number]]&lt;&gt;"",TimeSpend[[#This Row],[Date]]&lt;&gt;""),TimeSpend[[#This Row],[Activity description]],"")</f>
        <v>#VALUE!</v>
      </c>
      <c r="H4485" s="36" t="e">
        <f>IF(AND(TimeSpend[[#This Row],[Personnel number]]&lt;&gt;"",TimeSpend[[#This Row],[Date]]&lt;&gt;""),TimeSpend[[#This Row],[Start Time]],"")</f>
        <v>#VALUE!</v>
      </c>
      <c r="I4485" s="36" t="e">
        <f>IF(AND(TimeSpend[[#This Row],[Personnel number]]&lt;&gt;"",TimeSpend[[#This Row],[Date]]&lt;&gt;""),TimeSpend[[#This Row],[End Time]],"")</f>
        <v>#VALUE!</v>
      </c>
      <c r="J4485" t="e">
        <f>IF(AND(TimeSpend[[#This Row],[Personnel number]]&lt;&gt;"",TimeSpend[[#This Row],[Date]]&lt;&gt;""),TimeSpend[[#This Row],[Location]],"")</f>
        <v>#VALUE!</v>
      </c>
      <c r="K4485" t="e">
        <f>IF(AND(TimeSpend[[#This Row],[Personnel number]]&lt;&gt;"",TimeSpend[[#This Row],[Date]]&lt;&gt;""),TimeSpend[[#This Row],[Task]],"")</f>
        <v>#VALUE!</v>
      </c>
      <c r="L4485" t="e">
        <f>IF(AND(TimeSpend[[#This Row],[Personnel number]]&lt;&gt;"",TimeSpend[[#This Row],[Date]]&lt;&gt;""),Utilization!$J$2,"")</f>
        <v>#VALUE!</v>
      </c>
      <c r="M4485" t="e">
        <f>IF(AND(TimeSpend[[#This Row],[Personnel number]]&lt;&gt;"",TimeSpend[[#This Row],[Date]]&lt;&gt;""),TimeSpend[[#This Row],[Employee Name]],"")</f>
        <v>#VALUE!</v>
      </c>
      <c r="N4485" t="e">
        <f t="shared" si="140"/>
        <v>#VALUE!</v>
      </c>
      <c r="O4485" t="e">
        <f t="shared" si="141"/>
        <v>#VALUE!</v>
      </c>
      <c r="P4485" t="e">
        <f>IF(D4485&lt;&gt;"",VLOOKUP(D4485,Projects!B:C,2,0),"")</f>
        <v>#VALUE!</v>
      </c>
    </row>
    <row r="4486" spans="1:16" x14ac:dyDescent="0.25">
      <c r="A4486" t="e">
        <f>UPPER(IF(AND(TimeSpend[[#This Row],[Personnel number]]&lt;&gt;"",TimeSpend[[#This Row],[Date]]&lt;&gt;""),TimeSpend[[#This Row],[Personnel number]],""))</f>
        <v>#VALUE!</v>
      </c>
      <c r="B4486" s="85" t="e">
        <f>IF(AND(TimeSpend[[#This Row],[Personnel number]]&lt;&gt;"",TimeSpend[[#This Row],[Date]]&lt;&gt;""),TEXT(TimeSpend[[#This Row],[Date]],"[$-409]yyyyMMdd"),"")</f>
        <v>#VALUE!</v>
      </c>
      <c r="C4486" s="33" t="e">
        <f>IF(AND(TimeSpend[[#This Row],[Personnel number]]&lt;&gt;"",TimeSpend[[#This Row],[Date]]&lt;&gt;""),SUBSTITUTE(TimeSpend[[#This Row],[Hours]],",","."),"")</f>
        <v>#VALUE!</v>
      </c>
      <c r="D4486" t="e">
        <f>IF(AND(TimeSpend[[#This Row],[Personnel number]]&lt;&gt;"",TimeSpend[[#This Row],[Date]]&lt;&gt;""),TimeSpend[[#This Row],[Network]],"")</f>
        <v>#VALUE!</v>
      </c>
      <c r="E4486" t="e">
        <f>IF(AND(TimeSpend[[#This Row],[Personnel number]]&lt;&gt;"",TimeSpend[[#This Row],[Date]]&lt;&gt;""),TimeSpend[[#This Row],[Network Description]],"")</f>
        <v>#VALUE!</v>
      </c>
      <c r="F4486" t="e">
        <f>IF(AND(TimeSpend[[#This Row],[Personnel number]]&lt;&gt;"",TimeSpend[[#This Row],[Date]]&lt;&gt;""),TimeSpend[[#This Row],[Activity]],"")</f>
        <v>#VALUE!</v>
      </c>
      <c r="G4486" t="e">
        <f>IF(AND(TimeSpend[[#This Row],[Personnel number]]&lt;&gt;"",TimeSpend[[#This Row],[Date]]&lt;&gt;""),TimeSpend[[#This Row],[Activity description]],"")</f>
        <v>#VALUE!</v>
      </c>
      <c r="H4486" s="36" t="e">
        <f>IF(AND(TimeSpend[[#This Row],[Personnel number]]&lt;&gt;"",TimeSpend[[#This Row],[Date]]&lt;&gt;""),TimeSpend[[#This Row],[Start Time]],"")</f>
        <v>#VALUE!</v>
      </c>
      <c r="I4486" s="36" t="e">
        <f>IF(AND(TimeSpend[[#This Row],[Personnel number]]&lt;&gt;"",TimeSpend[[#This Row],[Date]]&lt;&gt;""),TimeSpend[[#This Row],[End Time]],"")</f>
        <v>#VALUE!</v>
      </c>
      <c r="J4486" t="e">
        <f>IF(AND(TimeSpend[[#This Row],[Personnel number]]&lt;&gt;"",TimeSpend[[#This Row],[Date]]&lt;&gt;""),TimeSpend[[#This Row],[Location]],"")</f>
        <v>#VALUE!</v>
      </c>
      <c r="K4486" t="e">
        <f>IF(AND(TimeSpend[[#This Row],[Personnel number]]&lt;&gt;"",TimeSpend[[#This Row],[Date]]&lt;&gt;""),TimeSpend[[#This Row],[Task]],"")</f>
        <v>#VALUE!</v>
      </c>
      <c r="L4486" t="e">
        <f>IF(AND(TimeSpend[[#This Row],[Personnel number]]&lt;&gt;"",TimeSpend[[#This Row],[Date]]&lt;&gt;""),Utilization!$J$2,"")</f>
        <v>#VALUE!</v>
      </c>
      <c r="M4486" t="e">
        <f>IF(AND(TimeSpend[[#This Row],[Personnel number]]&lt;&gt;"",TimeSpend[[#This Row],[Date]]&lt;&gt;""),TimeSpend[[#This Row],[Employee Name]],"")</f>
        <v>#VALUE!</v>
      </c>
      <c r="N4486" t="e">
        <f t="shared" si="140"/>
        <v>#VALUE!</v>
      </c>
      <c r="O4486" t="e">
        <f t="shared" si="141"/>
        <v>#VALUE!</v>
      </c>
      <c r="P4486" t="e">
        <f>IF(D4486&lt;&gt;"",VLOOKUP(D4486,Projects!B:C,2,0),"")</f>
        <v>#VALUE!</v>
      </c>
    </row>
    <row r="4487" spans="1:16" x14ac:dyDescent="0.25">
      <c r="A4487" t="e">
        <f>UPPER(IF(AND(TimeSpend[[#This Row],[Personnel number]]&lt;&gt;"",TimeSpend[[#This Row],[Date]]&lt;&gt;""),TimeSpend[[#This Row],[Personnel number]],""))</f>
        <v>#VALUE!</v>
      </c>
      <c r="B4487" s="85" t="e">
        <f>IF(AND(TimeSpend[[#This Row],[Personnel number]]&lt;&gt;"",TimeSpend[[#This Row],[Date]]&lt;&gt;""),TEXT(TimeSpend[[#This Row],[Date]],"[$-409]yyyyMMdd"),"")</f>
        <v>#VALUE!</v>
      </c>
      <c r="C4487" s="33" t="e">
        <f>IF(AND(TimeSpend[[#This Row],[Personnel number]]&lt;&gt;"",TimeSpend[[#This Row],[Date]]&lt;&gt;""),SUBSTITUTE(TimeSpend[[#This Row],[Hours]],",","."),"")</f>
        <v>#VALUE!</v>
      </c>
      <c r="D4487" t="e">
        <f>IF(AND(TimeSpend[[#This Row],[Personnel number]]&lt;&gt;"",TimeSpend[[#This Row],[Date]]&lt;&gt;""),TimeSpend[[#This Row],[Network]],"")</f>
        <v>#VALUE!</v>
      </c>
      <c r="E4487" t="e">
        <f>IF(AND(TimeSpend[[#This Row],[Personnel number]]&lt;&gt;"",TimeSpend[[#This Row],[Date]]&lt;&gt;""),TimeSpend[[#This Row],[Network Description]],"")</f>
        <v>#VALUE!</v>
      </c>
      <c r="F4487" t="e">
        <f>IF(AND(TimeSpend[[#This Row],[Personnel number]]&lt;&gt;"",TimeSpend[[#This Row],[Date]]&lt;&gt;""),TimeSpend[[#This Row],[Activity]],"")</f>
        <v>#VALUE!</v>
      </c>
      <c r="G4487" t="e">
        <f>IF(AND(TimeSpend[[#This Row],[Personnel number]]&lt;&gt;"",TimeSpend[[#This Row],[Date]]&lt;&gt;""),TimeSpend[[#This Row],[Activity description]],"")</f>
        <v>#VALUE!</v>
      </c>
      <c r="H4487" s="36" t="e">
        <f>IF(AND(TimeSpend[[#This Row],[Personnel number]]&lt;&gt;"",TimeSpend[[#This Row],[Date]]&lt;&gt;""),TimeSpend[[#This Row],[Start Time]],"")</f>
        <v>#VALUE!</v>
      </c>
      <c r="I4487" s="36" t="e">
        <f>IF(AND(TimeSpend[[#This Row],[Personnel number]]&lt;&gt;"",TimeSpend[[#This Row],[Date]]&lt;&gt;""),TimeSpend[[#This Row],[End Time]],"")</f>
        <v>#VALUE!</v>
      </c>
      <c r="J4487" t="e">
        <f>IF(AND(TimeSpend[[#This Row],[Personnel number]]&lt;&gt;"",TimeSpend[[#This Row],[Date]]&lt;&gt;""),TimeSpend[[#This Row],[Location]],"")</f>
        <v>#VALUE!</v>
      </c>
      <c r="K4487" t="e">
        <f>IF(AND(TimeSpend[[#This Row],[Personnel number]]&lt;&gt;"",TimeSpend[[#This Row],[Date]]&lt;&gt;""),TimeSpend[[#This Row],[Task]],"")</f>
        <v>#VALUE!</v>
      </c>
      <c r="L4487" t="e">
        <f>IF(AND(TimeSpend[[#This Row],[Personnel number]]&lt;&gt;"",TimeSpend[[#This Row],[Date]]&lt;&gt;""),Utilization!$J$2,"")</f>
        <v>#VALUE!</v>
      </c>
      <c r="M4487" t="e">
        <f>IF(AND(TimeSpend[[#This Row],[Personnel number]]&lt;&gt;"",TimeSpend[[#This Row],[Date]]&lt;&gt;""),TimeSpend[[#This Row],[Employee Name]],"")</f>
        <v>#VALUE!</v>
      </c>
      <c r="N4487" t="e">
        <f t="shared" si="140"/>
        <v>#VALUE!</v>
      </c>
      <c r="O4487" t="e">
        <f t="shared" si="141"/>
        <v>#VALUE!</v>
      </c>
      <c r="P4487" t="e">
        <f>IF(D4487&lt;&gt;"",VLOOKUP(D4487,Projects!B:C,2,0),"")</f>
        <v>#VALUE!</v>
      </c>
    </row>
    <row r="4488" spans="1:16" x14ac:dyDescent="0.25">
      <c r="A4488" t="e">
        <f>UPPER(IF(AND(TimeSpend[[#This Row],[Personnel number]]&lt;&gt;"",TimeSpend[[#This Row],[Date]]&lt;&gt;""),TimeSpend[[#This Row],[Personnel number]],""))</f>
        <v>#VALUE!</v>
      </c>
      <c r="B4488" s="85" t="e">
        <f>IF(AND(TimeSpend[[#This Row],[Personnel number]]&lt;&gt;"",TimeSpend[[#This Row],[Date]]&lt;&gt;""),TEXT(TimeSpend[[#This Row],[Date]],"[$-409]yyyyMMdd"),"")</f>
        <v>#VALUE!</v>
      </c>
      <c r="C4488" s="33" t="e">
        <f>IF(AND(TimeSpend[[#This Row],[Personnel number]]&lt;&gt;"",TimeSpend[[#This Row],[Date]]&lt;&gt;""),SUBSTITUTE(TimeSpend[[#This Row],[Hours]],",","."),"")</f>
        <v>#VALUE!</v>
      </c>
      <c r="D4488" t="e">
        <f>IF(AND(TimeSpend[[#This Row],[Personnel number]]&lt;&gt;"",TimeSpend[[#This Row],[Date]]&lt;&gt;""),TimeSpend[[#This Row],[Network]],"")</f>
        <v>#VALUE!</v>
      </c>
      <c r="E4488" t="e">
        <f>IF(AND(TimeSpend[[#This Row],[Personnel number]]&lt;&gt;"",TimeSpend[[#This Row],[Date]]&lt;&gt;""),TimeSpend[[#This Row],[Network Description]],"")</f>
        <v>#VALUE!</v>
      </c>
      <c r="F4488" t="e">
        <f>IF(AND(TimeSpend[[#This Row],[Personnel number]]&lt;&gt;"",TimeSpend[[#This Row],[Date]]&lt;&gt;""),TimeSpend[[#This Row],[Activity]],"")</f>
        <v>#VALUE!</v>
      </c>
      <c r="G4488" t="e">
        <f>IF(AND(TimeSpend[[#This Row],[Personnel number]]&lt;&gt;"",TimeSpend[[#This Row],[Date]]&lt;&gt;""),TimeSpend[[#This Row],[Activity description]],"")</f>
        <v>#VALUE!</v>
      </c>
      <c r="H4488" s="36" t="e">
        <f>IF(AND(TimeSpend[[#This Row],[Personnel number]]&lt;&gt;"",TimeSpend[[#This Row],[Date]]&lt;&gt;""),TimeSpend[[#This Row],[Start Time]],"")</f>
        <v>#VALUE!</v>
      </c>
      <c r="I4488" s="36" t="e">
        <f>IF(AND(TimeSpend[[#This Row],[Personnel number]]&lt;&gt;"",TimeSpend[[#This Row],[Date]]&lt;&gt;""),TimeSpend[[#This Row],[End Time]],"")</f>
        <v>#VALUE!</v>
      </c>
      <c r="J4488" t="e">
        <f>IF(AND(TimeSpend[[#This Row],[Personnel number]]&lt;&gt;"",TimeSpend[[#This Row],[Date]]&lt;&gt;""),TimeSpend[[#This Row],[Location]],"")</f>
        <v>#VALUE!</v>
      </c>
      <c r="K4488" t="e">
        <f>IF(AND(TimeSpend[[#This Row],[Personnel number]]&lt;&gt;"",TimeSpend[[#This Row],[Date]]&lt;&gt;""),TimeSpend[[#This Row],[Task]],"")</f>
        <v>#VALUE!</v>
      </c>
      <c r="L4488" t="e">
        <f>IF(AND(TimeSpend[[#This Row],[Personnel number]]&lt;&gt;"",TimeSpend[[#This Row],[Date]]&lt;&gt;""),Utilization!$J$2,"")</f>
        <v>#VALUE!</v>
      </c>
      <c r="M4488" t="e">
        <f>IF(AND(TimeSpend[[#This Row],[Personnel number]]&lt;&gt;"",TimeSpend[[#This Row],[Date]]&lt;&gt;""),TimeSpend[[#This Row],[Employee Name]],"")</f>
        <v>#VALUE!</v>
      </c>
      <c r="N4488" t="e">
        <f t="shared" si="140"/>
        <v>#VALUE!</v>
      </c>
      <c r="O4488" t="e">
        <f t="shared" si="141"/>
        <v>#VALUE!</v>
      </c>
      <c r="P4488" t="e">
        <f>IF(D4488&lt;&gt;"",VLOOKUP(D4488,Projects!B:C,2,0),"")</f>
        <v>#VALUE!</v>
      </c>
    </row>
    <row r="4489" spans="1:16" x14ac:dyDescent="0.25">
      <c r="A4489" t="e">
        <f>UPPER(IF(AND(TimeSpend[[#This Row],[Personnel number]]&lt;&gt;"",TimeSpend[[#This Row],[Date]]&lt;&gt;""),TimeSpend[[#This Row],[Personnel number]],""))</f>
        <v>#VALUE!</v>
      </c>
      <c r="B4489" s="85" t="e">
        <f>IF(AND(TimeSpend[[#This Row],[Personnel number]]&lt;&gt;"",TimeSpend[[#This Row],[Date]]&lt;&gt;""),TEXT(TimeSpend[[#This Row],[Date]],"[$-409]yyyyMMdd"),"")</f>
        <v>#VALUE!</v>
      </c>
      <c r="C4489" s="33" t="e">
        <f>IF(AND(TimeSpend[[#This Row],[Personnel number]]&lt;&gt;"",TimeSpend[[#This Row],[Date]]&lt;&gt;""),SUBSTITUTE(TimeSpend[[#This Row],[Hours]],",","."),"")</f>
        <v>#VALUE!</v>
      </c>
      <c r="D4489" t="e">
        <f>IF(AND(TimeSpend[[#This Row],[Personnel number]]&lt;&gt;"",TimeSpend[[#This Row],[Date]]&lt;&gt;""),TimeSpend[[#This Row],[Network]],"")</f>
        <v>#VALUE!</v>
      </c>
      <c r="E4489" t="e">
        <f>IF(AND(TimeSpend[[#This Row],[Personnel number]]&lt;&gt;"",TimeSpend[[#This Row],[Date]]&lt;&gt;""),TimeSpend[[#This Row],[Network Description]],"")</f>
        <v>#VALUE!</v>
      </c>
      <c r="F4489" t="e">
        <f>IF(AND(TimeSpend[[#This Row],[Personnel number]]&lt;&gt;"",TimeSpend[[#This Row],[Date]]&lt;&gt;""),TimeSpend[[#This Row],[Activity]],"")</f>
        <v>#VALUE!</v>
      </c>
      <c r="G4489" t="e">
        <f>IF(AND(TimeSpend[[#This Row],[Personnel number]]&lt;&gt;"",TimeSpend[[#This Row],[Date]]&lt;&gt;""),TimeSpend[[#This Row],[Activity description]],"")</f>
        <v>#VALUE!</v>
      </c>
      <c r="H4489" s="36" t="e">
        <f>IF(AND(TimeSpend[[#This Row],[Personnel number]]&lt;&gt;"",TimeSpend[[#This Row],[Date]]&lt;&gt;""),TimeSpend[[#This Row],[Start Time]],"")</f>
        <v>#VALUE!</v>
      </c>
      <c r="I4489" s="36" t="e">
        <f>IF(AND(TimeSpend[[#This Row],[Personnel number]]&lt;&gt;"",TimeSpend[[#This Row],[Date]]&lt;&gt;""),TimeSpend[[#This Row],[End Time]],"")</f>
        <v>#VALUE!</v>
      </c>
      <c r="J4489" t="e">
        <f>IF(AND(TimeSpend[[#This Row],[Personnel number]]&lt;&gt;"",TimeSpend[[#This Row],[Date]]&lt;&gt;""),TimeSpend[[#This Row],[Location]],"")</f>
        <v>#VALUE!</v>
      </c>
      <c r="K4489" t="e">
        <f>IF(AND(TimeSpend[[#This Row],[Personnel number]]&lt;&gt;"",TimeSpend[[#This Row],[Date]]&lt;&gt;""),TimeSpend[[#This Row],[Task]],"")</f>
        <v>#VALUE!</v>
      </c>
      <c r="L4489" t="e">
        <f>IF(AND(TimeSpend[[#This Row],[Personnel number]]&lt;&gt;"",TimeSpend[[#This Row],[Date]]&lt;&gt;""),Utilization!$J$2,"")</f>
        <v>#VALUE!</v>
      </c>
      <c r="M4489" t="e">
        <f>IF(AND(TimeSpend[[#This Row],[Personnel number]]&lt;&gt;"",TimeSpend[[#This Row],[Date]]&lt;&gt;""),TimeSpend[[#This Row],[Employee Name]],"")</f>
        <v>#VALUE!</v>
      </c>
      <c r="N4489" t="e">
        <f t="shared" si="140"/>
        <v>#VALUE!</v>
      </c>
      <c r="O4489" t="e">
        <f t="shared" si="141"/>
        <v>#VALUE!</v>
      </c>
      <c r="P4489" t="e">
        <f>IF(D4489&lt;&gt;"",VLOOKUP(D4489,Projects!B:C,2,0),"")</f>
        <v>#VALUE!</v>
      </c>
    </row>
    <row r="4490" spans="1:16" x14ac:dyDescent="0.25">
      <c r="A4490" t="e">
        <f>UPPER(IF(AND(TimeSpend[[#This Row],[Personnel number]]&lt;&gt;"",TimeSpend[[#This Row],[Date]]&lt;&gt;""),TimeSpend[[#This Row],[Personnel number]],""))</f>
        <v>#VALUE!</v>
      </c>
      <c r="B4490" s="85" t="e">
        <f>IF(AND(TimeSpend[[#This Row],[Personnel number]]&lt;&gt;"",TimeSpend[[#This Row],[Date]]&lt;&gt;""),TEXT(TimeSpend[[#This Row],[Date]],"[$-409]yyyyMMdd"),"")</f>
        <v>#VALUE!</v>
      </c>
      <c r="C4490" s="33" t="e">
        <f>IF(AND(TimeSpend[[#This Row],[Personnel number]]&lt;&gt;"",TimeSpend[[#This Row],[Date]]&lt;&gt;""),SUBSTITUTE(TimeSpend[[#This Row],[Hours]],",","."),"")</f>
        <v>#VALUE!</v>
      </c>
      <c r="D4490" t="e">
        <f>IF(AND(TimeSpend[[#This Row],[Personnel number]]&lt;&gt;"",TimeSpend[[#This Row],[Date]]&lt;&gt;""),TimeSpend[[#This Row],[Network]],"")</f>
        <v>#VALUE!</v>
      </c>
      <c r="E4490" t="e">
        <f>IF(AND(TimeSpend[[#This Row],[Personnel number]]&lt;&gt;"",TimeSpend[[#This Row],[Date]]&lt;&gt;""),TimeSpend[[#This Row],[Network Description]],"")</f>
        <v>#VALUE!</v>
      </c>
      <c r="F4490" t="e">
        <f>IF(AND(TimeSpend[[#This Row],[Personnel number]]&lt;&gt;"",TimeSpend[[#This Row],[Date]]&lt;&gt;""),TimeSpend[[#This Row],[Activity]],"")</f>
        <v>#VALUE!</v>
      </c>
      <c r="G4490" t="e">
        <f>IF(AND(TimeSpend[[#This Row],[Personnel number]]&lt;&gt;"",TimeSpend[[#This Row],[Date]]&lt;&gt;""),TimeSpend[[#This Row],[Activity description]],"")</f>
        <v>#VALUE!</v>
      </c>
      <c r="H4490" s="36" t="e">
        <f>IF(AND(TimeSpend[[#This Row],[Personnel number]]&lt;&gt;"",TimeSpend[[#This Row],[Date]]&lt;&gt;""),TimeSpend[[#This Row],[Start Time]],"")</f>
        <v>#VALUE!</v>
      </c>
      <c r="I4490" s="36" t="e">
        <f>IF(AND(TimeSpend[[#This Row],[Personnel number]]&lt;&gt;"",TimeSpend[[#This Row],[Date]]&lt;&gt;""),TimeSpend[[#This Row],[End Time]],"")</f>
        <v>#VALUE!</v>
      </c>
      <c r="J4490" t="e">
        <f>IF(AND(TimeSpend[[#This Row],[Personnel number]]&lt;&gt;"",TimeSpend[[#This Row],[Date]]&lt;&gt;""),TimeSpend[[#This Row],[Location]],"")</f>
        <v>#VALUE!</v>
      </c>
      <c r="K4490" t="e">
        <f>IF(AND(TimeSpend[[#This Row],[Personnel number]]&lt;&gt;"",TimeSpend[[#This Row],[Date]]&lt;&gt;""),TimeSpend[[#This Row],[Task]],"")</f>
        <v>#VALUE!</v>
      </c>
      <c r="L4490" t="e">
        <f>IF(AND(TimeSpend[[#This Row],[Personnel number]]&lt;&gt;"",TimeSpend[[#This Row],[Date]]&lt;&gt;""),Utilization!$J$2,"")</f>
        <v>#VALUE!</v>
      </c>
      <c r="M4490" t="e">
        <f>IF(AND(TimeSpend[[#This Row],[Personnel number]]&lt;&gt;"",TimeSpend[[#This Row],[Date]]&lt;&gt;""),TimeSpend[[#This Row],[Employee Name]],"")</f>
        <v>#VALUE!</v>
      </c>
      <c r="N4490" t="e">
        <f t="shared" si="140"/>
        <v>#VALUE!</v>
      </c>
      <c r="O4490" t="e">
        <f t="shared" si="141"/>
        <v>#VALUE!</v>
      </c>
      <c r="P4490" t="e">
        <f>IF(D4490&lt;&gt;"",VLOOKUP(D4490,Projects!B:C,2,0),"")</f>
        <v>#VALUE!</v>
      </c>
    </row>
    <row r="4491" spans="1:16" x14ac:dyDescent="0.25">
      <c r="A4491" t="e">
        <f>UPPER(IF(AND(TimeSpend[[#This Row],[Personnel number]]&lt;&gt;"",TimeSpend[[#This Row],[Date]]&lt;&gt;""),TimeSpend[[#This Row],[Personnel number]],""))</f>
        <v>#VALUE!</v>
      </c>
      <c r="B4491" s="85" t="e">
        <f>IF(AND(TimeSpend[[#This Row],[Personnel number]]&lt;&gt;"",TimeSpend[[#This Row],[Date]]&lt;&gt;""),TEXT(TimeSpend[[#This Row],[Date]],"[$-409]yyyyMMdd"),"")</f>
        <v>#VALUE!</v>
      </c>
      <c r="C4491" s="33" t="e">
        <f>IF(AND(TimeSpend[[#This Row],[Personnel number]]&lt;&gt;"",TimeSpend[[#This Row],[Date]]&lt;&gt;""),SUBSTITUTE(TimeSpend[[#This Row],[Hours]],",","."),"")</f>
        <v>#VALUE!</v>
      </c>
      <c r="D4491" t="e">
        <f>IF(AND(TimeSpend[[#This Row],[Personnel number]]&lt;&gt;"",TimeSpend[[#This Row],[Date]]&lt;&gt;""),TimeSpend[[#This Row],[Network]],"")</f>
        <v>#VALUE!</v>
      </c>
      <c r="E4491" t="e">
        <f>IF(AND(TimeSpend[[#This Row],[Personnel number]]&lt;&gt;"",TimeSpend[[#This Row],[Date]]&lt;&gt;""),TimeSpend[[#This Row],[Network Description]],"")</f>
        <v>#VALUE!</v>
      </c>
      <c r="F4491" t="e">
        <f>IF(AND(TimeSpend[[#This Row],[Personnel number]]&lt;&gt;"",TimeSpend[[#This Row],[Date]]&lt;&gt;""),TimeSpend[[#This Row],[Activity]],"")</f>
        <v>#VALUE!</v>
      </c>
      <c r="G4491" t="e">
        <f>IF(AND(TimeSpend[[#This Row],[Personnel number]]&lt;&gt;"",TimeSpend[[#This Row],[Date]]&lt;&gt;""),TimeSpend[[#This Row],[Activity description]],"")</f>
        <v>#VALUE!</v>
      </c>
      <c r="H4491" s="36" t="e">
        <f>IF(AND(TimeSpend[[#This Row],[Personnel number]]&lt;&gt;"",TimeSpend[[#This Row],[Date]]&lt;&gt;""),TimeSpend[[#This Row],[Start Time]],"")</f>
        <v>#VALUE!</v>
      </c>
      <c r="I4491" s="36" t="e">
        <f>IF(AND(TimeSpend[[#This Row],[Personnel number]]&lt;&gt;"",TimeSpend[[#This Row],[Date]]&lt;&gt;""),TimeSpend[[#This Row],[End Time]],"")</f>
        <v>#VALUE!</v>
      </c>
      <c r="J4491" t="e">
        <f>IF(AND(TimeSpend[[#This Row],[Personnel number]]&lt;&gt;"",TimeSpend[[#This Row],[Date]]&lt;&gt;""),TimeSpend[[#This Row],[Location]],"")</f>
        <v>#VALUE!</v>
      </c>
      <c r="K4491" t="e">
        <f>IF(AND(TimeSpend[[#This Row],[Personnel number]]&lt;&gt;"",TimeSpend[[#This Row],[Date]]&lt;&gt;""),TimeSpend[[#This Row],[Task]],"")</f>
        <v>#VALUE!</v>
      </c>
      <c r="L4491" t="e">
        <f>IF(AND(TimeSpend[[#This Row],[Personnel number]]&lt;&gt;"",TimeSpend[[#This Row],[Date]]&lt;&gt;""),Utilization!$J$2,"")</f>
        <v>#VALUE!</v>
      </c>
      <c r="M4491" t="e">
        <f>IF(AND(TimeSpend[[#This Row],[Personnel number]]&lt;&gt;"",TimeSpend[[#This Row],[Date]]&lt;&gt;""),TimeSpend[[#This Row],[Employee Name]],"")</f>
        <v>#VALUE!</v>
      </c>
      <c r="N4491" t="e">
        <f t="shared" si="140"/>
        <v>#VALUE!</v>
      </c>
      <c r="O4491" t="e">
        <f t="shared" si="141"/>
        <v>#VALUE!</v>
      </c>
      <c r="P4491" t="e">
        <f>IF(D4491&lt;&gt;"",VLOOKUP(D4491,Projects!B:C,2,0),"")</f>
        <v>#VALUE!</v>
      </c>
    </row>
    <row r="4492" spans="1:16" x14ac:dyDescent="0.25">
      <c r="A4492" t="e">
        <f>UPPER(IF(AND(TimeSpend[[#This Row],[Personnel number]]&lt;&gt;"",TimeSpend[[#This Row],[Date]]&lt;&gt;""),TimeSpend[[#This Row],[Personnel number]],""))</f>
        <v>#VALUE!</v>
      </c>
      <c r="B4492" s="85" t="e">
        <f>IF(AND(TimeSpend[[#This Row],[Personnel number]]&lt;&gt;"",TimeSpend[[#This Row],[Date]]&lt;&gt;""),TEXT(TimeSpend[[#This Row],[Date]],"[$-409]yyyyMMdd"),"")</f>
        <v>#VALUE!</v>
      </c>
      <c r="C4492" s="33" t="e">
        <f>IF(AND(TimeSpend[[#This Row],[Personnel number]]&lt;&gt;"",TimeSpend[[#This Row],[Date]]&lt;&gt;""),SUBSTITUTE(TimeSpend[[#This Row],[Hours]],",","."),"")</f>
        <v>#VALUE!</v>
      </c>
      <c r="D4492" t="e">
        <f>IF(AND(TimeSpend[[#This Row],[Personnel number]]&lt;&gt;"",TimeSpend[[#This Row],[Date]]&lt;&gt;""),TimeSpend[[#This Row],[Network]],"")</f>
        <v>#VALUE!</v>
      </c>
      <c r="E4492" t="e">
        <f>IF(AND(TimeSpend[[#This Row],[Personnel number]]&lt;&gt;"",TimeSpend[[#This Row],[Date]]&lt;&gt;""),TimeSpend[[#This Row],[Network Description]],"")</f>
        <v>#VALUE!</v>
      </c>
      <c r="F4492" t="e">
        <f>IF(AND(TimeSpend[[#This Row],[Personnel number]]&lt;&gt;"",TimeSpend[[#This Row],[Date]]&lt;&gt;""),TimeSpend[[#This Row],[Activity]],"")</f>
        <v>#VALUE!</v>
      </c>
      <c r="G4492" t="e">
        <f>IF(AND(TimeSpend[[#This Row],[Personnel number]]&lt;&gt;"",TimeSpend[[#This Row],[Date]]&lt;&gt;""),TimeSpend[[#This Row],[Activity description]],"")</f>
        <v>#VALUE!</v>
      </c>
      <c r="H4492" s="36" t="e">
        <f>IF(AND(TimeSpend[[#This Row],[Personnel number]]&lt;&gt;"",TimeSpend[[#This Row],[Date]]&lt;&gt;""),TimeSpend[[#This Row],[Start Time]],"")</f>
        <v>#VALUE!</v>
      </c>
      <c r="I4492" s="36" t="e">
        <f>IF(AND(TimeSpend[[#This Row],[Personnel number]]&lt;&gt;"",TimeSpend[[#This Row],[Date]]&lt;&gt;""),TimeSpend[[#This Row],[End Time]],"")</f>
        <v>#VALUE!</v>
      </c>
      <c r="J4492" t="e">
        <f>IF(AND(TimeSpend[[#This Row],[Personnel number]]&lt;&gt;"",TimeSpend[[#This Row],[Date]]&lt;&gt;""),TimeSpend[[#This Row],[Location]],"")</f>
        <v>#VALUE!</v>
      </c>
      <c r="K4492" t="e">
        <f>IF(AND(TimeSpend[[#This Row],[Personnel number]]&lt;&gt;"",TimeSpend[[#This Row],[Date]]&lt;&gt;""),TimeSpend[[#This Row],[Task]],"")</f>
        <v>#VALUE!</v>
      </c>
      <c r="L4492" t="e">
        <f>IF(AND(TimeSpend[[#This Row],[Personnel number]]&lt;&gt;"",TimeSpend[[#This Row],[Date]]&lt;&gt;""),Utilization!$J$2,"")</f>
        <v>#VALUE!</v>
      </c>
      <c r="M4492" t="e">
        <f>IF(AND(TimeSpend[[#This Row],[Personnel number]]&lt;&gt;"",TimeSpend[[#This Row],[Date]]&lt;&gt;""),TimeSpend[[#This Row],[Employee Name]],"")</f>
        <v>#VALUE!</v>
      </c>
      <c r="N4492" t="e">
        <f t="shared" si="140"/>
        <v>#VALUE!</v>
      </c>
      <c r="O4492" t="e">
        <f t="shared" si="141"/>
        <v>#VALUE!</v>
      </c>
      <c r="P4492" t="e">
        <f>IF(D4492&lt;&gt;"",VLOOKUP(D4492,Projects!B:C,2,0),"")</f>
        <v>#VALUE!</v>
      </c>
    </row>
    <row r="4493" spans="1:16" x14ac:dyDescent="0.25">
      <c r="A4493" t="e">
        <f>UPPER(IF(AND(TimeSpend[[#This Row],[Personnel number]]&lt;&gt;"",TimeSpend[[#This Row],[Date]]&lt;&gt;""),TimeSpend[[#This Row],[Personnel number]],""))</f>
        <v>#VALUE!</v>
      </c>
      <c r="B4493" s="85" t="e">
        <f>IF(AND(TimeSpend[[#This Row],[Personnel number]]&lt;&gt;"",TimeSpend[[#This Row],[Date]]&lt;&gt;""),TEXT(TimeSpend[[#This Row],[Date]],"[$-409]yyyyMMdd"),"")</f>
        <v>#VALUE!</v>
      </c>
      <c r="C4493" s="33" t="e">
        <f>IF(AND(TimeSpend[[#This Row],[Personnel number]]&lt;&gt;"",TimeSpend[[#This Row],[Date]]&lt;&gt;""),SUBSTITUTE(TimeSpend[[#This Row],[Hours]],",","."),"")</f>
        <v>#VALUE!</v>
      </c>
      <c r="D4493" t="e">
        <f>IF(AND(TimeSpend[[#This Row],[Personnel number]]&lt;&gt;"",TimeSpend[[#This Row],[Date]]&lt;&gt;""),TimeSpend[[#This Row],[Network]],"")</f>
        <v>#VALUE!</v>
      </c>
      <c r="E4493" t="e">
        <f>IF(AND(TimeSpend[[#This Row],[Personnel number]]&lt;&gt;"",TimeSpend[[#This Row],[Date]]&lt;&gt;""),TimeSpend[[#This Row],[Network Description]],"")</f>
        <v>#VALUE!</v>
      </c>
      <c r="F4493" t="e">
        <f>IF(AND(TimeSpend[[#This Row],[Personnel number]]&lt;&gt;"",TimeSpend[[#This Row],[Date]]&lt;&gt;""),TimeSpend[[#This Row],[Activity]],"")</f>
        <v>#VALUE!</v>
      </c>
      <c r="G4493" t="e">
        <f>IF(AND(TimeSpend[[#This Row],[Personnel number]]&lt;&gt;"",TimeSpend[[#This Row],[Date]]&lt;&gt;""),TimeSpend[[#This Row],[Activity description]],"")</f>
        <v>#VALUE!</v>
      </c>
      <c r="H4493" s="36" t="e">
        <f>IF(AND(TimeSpend[[#This Row],[Personnel number]]&lt;&gt;"",TimeSpend[[#This Row],[Date]]&lt;&gt;""),TimeSpend[[#This Row],[Start Time]],"")</f>
        <v>#VALUE!</v>
      </c>
      <c r="I4493" s="36" t="e">
        <f>IF(AND(TimeSpend[[#This Row],[Personnel number]]&lt;&gt;"",TimeSpend[[#This Row],[Date]]&lt;&gt;""),TimeSpend[[#This Row],[End Time]],"")</f>
        <v>#VALUE!</v>
      </c>
      <c r="J4493" t="e">
        <f>IF(AND(TimeSpend[[#This Row],[Personnel number]]&lt;&gt;"",TimeSpend[[#This Row],[Date]]&lt;&gt;""),TimeSpend[[#This Row],[Location]],"")</f>
        <v>#VALUE!</v>
      </c>
      <c r="K4493" t="e">
        <f>IF(AND(TimeSpend[[#This Row],[Personnel number]]&lt;&gt;"",TimeSpend[[#This Row],[Date]]&lt;&gt;""),TimeSpend[[#This Row],[Task]],"")</f>
        <v>#VALUE!</v>
      </c>
      <c r="L4493" t="e">
        <f>IF(AND(TimeSpend[[#This Row],[Personnel number]]&lt;&gt;"",TimeSpend[[#This Row],[Date]]&lt;&gt;""),Utilization!$J$2,"")</f>
        <v>#VALUE!</v>
      </c>
      <c r="M4493" t="e">
        <f>IF(AND(TimeSpend[[#This Row],[Personnel number]]&lt;&gt;"",TimeSpend[[#This Row],[Date]]&lt;&gt;""),TimeSpend[[#This Row],[Employee Name]],"")</f>
        <v>#VALUE!</v>
      </c>
      <c r="N4493" t="e">
        <f t="shared" si="140"/>
        <v>#VALUE!</v>
      </c>
      <c r="O4493" t="e">
        <f t="shared" si="141"/>
        <v>#VALUE!</v>
      </c>
      <c r="P4493" t="e">
        <f>IF(D4493&lt;&gt;"",VLOOKUP(D4493,Projects!B:C,2,0),"")</f>
        <v>#VALUE!</v>
      </c>
    </row>
    <row r="4494" spans="1:16" x14ac:dyDescent="0.25">
      <c r="A4494" t="e">
        <f>UPPER(IF(AND(TimeSpend[[#This Row],[Personnel number]]&lt;&gt;"",TimeSpend[[#This Row],[Date]]&lt;&gt;""),TimeSpend[[#This Row],[Personnel number]],""))</f>
        <v>#VALUE!</v>
      </c>
      <c r="B4494" s="85" t="e">
        <f>IF(AND(TimeSpend[[#This Row],[Personnel number]]&lt;&gt;"",TimeSpend[[#This Row],[Date]]&lt;&gt;""),TEXT(TimeSpend[[#This Row],[Date]],"[$-409]yyyyMMdd"),"")</f>
        <v>#VALUE!</v>
      </c>
      <c r="C4494" s="33" t="e">
        <f>IF(AND(TimeSpend[[#This Row],[Personnel number]]&lt;&gt;"",TimeSpend[[#This Row],[Date]]&lt;&gt;""),SUBSTITUTE(TimeSpend[[#This Row],[Hours]],",","."),"")</f>
        <v>#VALUE!</v>
      </c>
      <c r="D4494" t="e">
        <f>IF(AND(TimeSpend[[#This Row],[Personnel number]]&lt;&gt;"",TimeSpend[[#This Row],[Date]]&lt;&gt;""),TimeSpend[[#This Row],[Network]],"")</f>
        <v>#VALUE!</v>
      </c>
      <c r="E4494" t="e">
        <f>IF(AND(TimeSpend[[#This Row],[Personnel number]]&lt;&gt;"",TimeSpend[[#This Row],[Date]]&lt;&gt;""),TimeSpend[[#This Row],[Network Description]],"")</f>
        <v>#VALUE!</v>
      </c>
      <c r="F4494" t="e">
        <f>IF(AND(TimeSpend[[#This Row],[Personnel number]]&lt;&gt;"",TimeSpend[[#This Row],[Date]]&lt;&gt;""),TimeSpend[[#This Row],[Activity]],"")</f>
        <v>#VALUE!</v>
      </c>
      <c r="G4494" t="e">
        <f>IF(AND(TimeSpend[[#This Row],[Personnel number]]&lt;&gt;"",TimeSpend[[#This Row],[Date]]&lt;&gt;""),TimeSpend[[#This Row],[Activity description]],"")</f>
        <v>#VALUE!</v>
      </c>
      <c r="H4494" s="36" t="e">
        <f>IF(AND(TimeSpend[[#This Row],[Personnel number]]&lt;&gt;"",TimeSpend[[#This Row],[Date]]&lt;&gt;""),TimeSpend[[#This Row],[Start Time]],"")</f>
        <v>#VALUE!</v>
      </c>
      <c r="I4494" s="36" t="e">
        <f>IF(AND(TimeSpend[[#This Row],[Personnel number]]&lt;&gt;"",TimeSpend[[#This Row],[Date]]&lt;&gt;""),TimeSpend[[#This Row],[End Time]],"")</f>
        <v>#VALUE!</v>
      </c>
      <c r="J4494" t="e">
        <f>IF(AND(TimeSpend[[#This Row],[Personnel number]]&lt;&gt;"",TimeSpend[[#This Row],[Date]]&lt;&gt;""),TimeSpend[[#This Row],[Location]],"")</f>
        <v>#VALUE!</v>
      </c>
      <c r="K4494" t="e">
        <f>IF(AND(TimeSpend[[#This Row],[Personnel number]]&lt;&gt;"",TimeSpend[[#This Row],[Date]]&lt;&gt;""),TimeSpend[[#This Row],[Task]],"")</f>
        <v>#VALUE!</v>
      </c>
      <c r="L4494" t="e">
        <f>IF(AND(TimeSpend[[#This Row],[Personnel number]]&lt;&gt;"",TimeSpend[[#This Row],[Date]]&lt;&gt;""),Utilization!$J$2,"")</f>
        <v>#VALUE!</v>
      </c>
      <c r="M4494" t="e">
        <f>IF(AND(TimeSpend[[#This Row],[Personnel number]]&lt;&gt;"",TimeSpend[[#This Row],[Date]]&lt;&gt;""),TimeSpend[[#This Row],[Employee Name]],"")</f>
        <v>#VALUE!</v>
      </c>
      <c r="N4494" t="e">
        <f t="shared" si="140"/>
        <v>#VALUE!</v>
      </c>
      <c r="O4494" t="e">
        <f t="shared" si="141"/>
        <v>#VALUE!</v>
      </c>
      <c r="P4494" t="e">
        <f>IF(D4494&lt;&gt;"",VLOOKUP(D4494,Projects!B:C,2,0),"")</f>
        <v>#VALUE!</v>
      </c>
    </row>
    <row r="4495" spans="1:16" x14ac:dyDescent="0.25">
      <c r="A4495" t="e">
        <f>UPPER(IF(AND(TimeSpend[[#This Row],[Personnel number]]&lt;&gt;"",TimeSpend[[#This Row],[Date]]&lt;&gt;""),TimeSpend[[#This Row],[Personnel number]],""))</f>
        <v>#VALUE!</v>
      </c>
      <c r="B4495" s="85" t="e">
        <f>IF(AND(TimeSpend[[#This Row],[Personnel number]]&lt;&gt;"",TimeSpend[[#This Row],[Date]]&lt;&gt;""),TEXT(TimeSpend[[#This Row],[Date]],"[$-409]yyyyMMdd"),"")</f>
        <v>#VALUE!</v>
      </c>
      <c r="C4495" s="33" t="e">
        <f>IF(AND(TimeSpend[[#This Row],[Personnel number]]&lt;&gt;"",TimeSpend[[#This Row],[Date]]&lt;&gt;""),SUBSTITUTE(TimeSpend[[#This Row],[Hours]],",","."),"")</f>
        <v>#VALUE!</v>
      </c>
      <c r="D4495" t="e">
        <f>IF(AND(TimeSpend[[#This Row],[Personnel number]]&lt;&gt;"",TimeSpend[[#This Row],[Date]]&lt;&gt;""),TimeSpend[[#This Row],[Network]],"")</f>
        <v>#VALUE!</v>
      </c>
      <c r="E4495" t="e">
        <f>IF(AND(TimeSpend[[#This Row],[Personnel number]]&lt;&gt;"",TimeSpend[[#This Row],[Date]]&lt;&gt;""),TimeSpend[[#This Row],[Network Description]],"")</f>
        <v>#VALUE!</v>
      </c>
      <c r="F4495" t="e">
        <f>IF(AND(TimeSpend[[#This Row],[Personnel number]]&lt;&gt;"",TimeSpend[[#This Row],[Date]]&lt;&gt;""),TimeSpend[[#This Row],[Activity]],"")</f>
        <v>#VALUE!</v>
      </c>
      <c r="G4495" t="e">
        <f>IF(AND(TimeSpend[[#This Row],[Personnel number]]&lt;&gt;"",TimeSpend[[#This Row],[Date]]&lt;&gt;""),TimeSpend[[#This Row],[Activity description]],"")</f>
        <v>#VALUE!</v>
      </c>
      <c r="H4495" s="36" t="e">
        <f>IF(AND(TimeSpend[[#This Row],[Personnel number]]&lt;&gt;"",TimeSpend[[#This Row],[Date]]&lt;&gt;""),TimeSpend[[#This Row],[Start Time]],"")</f>
        <v>#VALUE!</v>
      </c>
      <c r="I4495" s="36" t="e">
        <f>IF(AND(TimeSpend[[#This Row],[Personnel number]]&lt;&gt;"",TimeSpend[[#This Row],[Date]]&lt;&gt;""),TimeSpend[[#This Row],[End Time]],"")</f>
        <v>#VALUE!</v>
      </c>
      <c r="J4495" t="e">
        <f>IF(AND(TimeSpend[[#This Row],[Personnel number]]&lt;&gt;"",TimeSpend[[#This Row],[Date]]&lt;&gt;""),TimeSpend[[#This Row],[Location]],"")</f>
        <v>#VALUE!</v>
      </c>
      <c r="K4495" t="e">
        <f>IF(AND(TimeSpend[[#This Row],[Personnel number]]&lt;&gt;"",TimeSpend[[#This Row],[Date]]&lt;&gt;""),TimeSpend[[#This Row],[Task]],"")</f>
        <v>#VALUE!</v>
      </c>
      <c r="L4495" t="e">
        <f>IF(AND(TimeSpend[[#This Row],[Personnel number]]&lt;&gt;"",TimeSpend[[#This Row],[Date]]&lt;&gt;""),Utilization!$J$2,"")</f>
        <v>#VALUE!</v>
      </c>
      <c r="M4495" t="e">
        <f>IF(AND(TimeSpend[[#This Row],[Personnel number]]&lt;&gt;"",TimeSpend[[#This Row],[Date]]&lt;&gt;""),TimeSpend[[#This Row],[Employee Name]],"")</f>
        <v>#VALUE!</v>
      </c>
      <c r="N4495" t="e">
        <f t="shared" si="140"/>
        <v>#VALUE!</v>
      </c>
      <c r="O4495" t="e">
        <f t="shared" si="141"/>
        <v>#VALUE!</v>
      </c>
      <c r="P4495" t="e">
        <f>IF(D4495&lt;&gt;"",VLOOKUP(D4495,Projects!B:C,2,0),"")</f>
        <v>#VALUE!</v>
      </c>
    </row>
    <row r="4496" spans="1:16" x14ac:dyDescent="0.25">
      <c r="A4496" t="e">
        <f>UPPER(IF(AND(TimeSpend[[#This Row],[Personnel number]]&lt;&gt;"",TimeSpend[[#This Row],[Date]]&lt;&gt;""),TimeSpend[[#This Row],[Personnel number]],""))</f>
        <v>#VALUE!</v>
      </c>
      <c r="B4496" s="85" t="e">
        <f>IF(AND(TimeSpend[[#This Row],[Personnel number]]&lt;&gt;"",TimeSpend[[#This Row],[Date]]&lt;&gt;""),TEXT(TimeSpend[[#This Row],[Date]],"[$-409]yyyyMMdd"),"")</f>
        <v>#VALUE!</v>
      </c>
      <c r="C4496" s="33" t="e">
        <f>IF(AND(TimeSpend[[#This Row],[Personnel number]]&lt;&gt;"",TimeSpend[[#This Row],[Date]]&lt;&gt;""),SUBSTITUTE(TimeSpend[[#This Row],[Hours]],",","."),"")</f>
        <v>#VALUE!</v>
      </c>
      <c r="D4496" t="e">
        <f>IF(AND(TimeSpend[[#This Row],[Personnel number]]&lt;&gt;"",TimeSpend[[#This Row],[Date]]&lt;&gt;""),TimeSpend[[#This Row],[Network]],"")</f>
        <v>#VALUE!</v>
      </c>
      <c r="E4496" t="e">
        <f>IF(AND(TimeSpend[[#This Row],[Personnel number]]&lt;&gt;"",TimeSpend[[#This Row],[Date]]&lt;&gt;""),TimeSpend[[#This Row],[Network Description]],"")</f>
        <v>#VALUE!</v>
      </c>
      <c r="F4496" t="e">
        <f>IF(AND(TimeSpend[[#This Row],[Personnel number]]&lt;&gt;"",TimeSpend[[#This Row],[Date]]&lt;&gt;""),TimeSpend[[#This Row],[Activity]],"")</f>
        <v>#VALUE!</v>
      </c>
      <c r="G4496" t="e">
        <f>IF(AND(TimeSpend[[#This Row],[Personnel number]]&lt;&gt;"",TimeSpend[[#This Row],[Date]]&lt;&gt;""),TimeSpend[[#This Row],[Activity description]],"")</f>
        <v>#VALUE!</v>
      </c>
      <c r="H4496" s="36" t="e">
        <f>IF(AND(TimeSpend[[#This Row],[Personnel number]]&lt;&gt;"",TimeSpend[[#This Row],[Date]]&lt;&gt;""),TimeSpend[[#This Row],[Start Time]],"")</f>
        <v>#VALUE!</v>
      </c>
      <c r="I4496" s="36" t="e">
        <f>IF(AND(TimeSpend[[#This Row],[Personnel number]]&lt;&gt;"",TimeSpend[[#This Row],[Date]]&lt;&gt;""),TimeSpend[[#This Row],[End Time]],"")</f>
        <v>#VALUE!</v>
      </c>
      <c r="J4496" t="e">
        <f>IF(AND(TimeSpend[[#This Row],[Personnel number]]&lt;&gt;"",TimeSpend[[#This Row],[Date]]&lt;&gt;""),TimeSpend[[#This Row],[Location]],"")</f>
        <v>#VALUE!</v>
      </c>
      <c r="K4496" t="e">
        <f>IF(AND(TimeSpend[[#This Row],[Personnel number]]&lt;&gt;"",TimeSpend[[#This Row],[Date]]&lt;&gt;""),TimeSpend[[#This Row],[Task]],"")</f>
        <v>#VALUE!</v>
      </c>
      <c r="L4496" t="e">
        <f>IF(AND(TimeSpend[[#This Row],[Personnel number]]&lt;&gt;"",TimeSpend[[#This Row],[Date]]&lt;&gt;""),Utilization!$J$2,"")</f>
        <v>#VALUE!</v>
      </c>
      <c r="M4496" t="e">
        <f>IF(AND(TimeSpend[[#This Row],[Personnel number]]&lt;&gt;"",TimeSpend[[#This Row],[Date]]&lt;&gt;""),TimeSpend[[#This Row],[Employee Name]],"")</f>
        <v>#VALUE!</v>
      </c>
      <c r="N4496" t="e">
        <f t="shared" si="140"/>
        <v>#VALUE!</v>
      </c>
      <c r="O4496" t="e">
        <f t="shared" si="141"/>
        <v>#VALUE!</v>
      </c>
      <c r="P4496" t="e">
        <f>IF(D4496&lt;&gt;"",VLOOKUP(D4496,Projects!B:C,2,0),"")</f>
        <v>#VALUE!</v>
      </c>
    </row>
    <row r="4497" spans="1:16" x14ac:dyDescent="0.25">
      <c r="A4497" t="e">
        <f>UPPER(IF(AND(TimeSpend[[#This Row],[Personnel number]]&lt;&gt;"",TimeSpend[[#This Row],[Date]]&lt;&gt;""),TimeSpend[[#This Row],[Personnel number]],""))</f>
        <v>#VALUE!</v>
      </c>
      <c r="B4497" s="85" t="e">
        <f>IF(AND(TimeSpend[[#This Row],[Personnel number]]&lt;&gt;"",TimeSpend[[#This Row],[Date]]&lt;&gt;""),TEXT(TimeSpend[[#This Row],[Date]],"[$-409]yyyyMMdd"),"")</f>
        <v>#VALUE!</v>
      </c>
      <c r="C4497" s="33" t="e">
        <f>IF(AND(TimeSpend[[#This Row],[Personnel number]]&lt;&gt;"",TimeSpend[[#This Row],[Date]]&lt;&gt;""),SUBSTITUTE(TimeSpend[[#This Row],[Hours]],",","."),"")</f>
        <v>#VALUE!</v>
      </c>
      <c r="D4497" t="e">
        <f>IF(AND(TimeSpend[[#This Row],[Personnel number]]&lt;&gt;"",TimeSpend[[#This Row],[Date]]&lt;&gt;""),TimeSpend[[#This Row],[Network]],"")</f>
        <v>#VALUE!</v>
      </c>
      <c r="E4497" t="e">
        <f>IF(AND(TimeSpend[[#This Row],[Personnel number]]&lt;&gt;"",TimeSpend[[#This Row],[Date]]&lt;&gt;""),TimeSpend[[#This Row],[Network Description]],"")</f>
        <v>#VALUE!</v>
      </c>
      <c r="F4497" t="e">
        <f>IF(AND(TimeSpend[[#This Row],[Personnel number]]&lt;&gt;"",TimeSpend[[#This Row],[Date]]&lt;&gt;""),TimeSpend[[#This Row],[Activity]],"")</f>
        <v>#VALUE!</v>
      </c>
      <c r="G4497" t="e">
        <f>IF(AND(TimeSpend[[#This Row],[Personnel number]]&lt;&gt;"",TimeSpend[[#This Row],[Date]]&lt;&gt;""),TimeSpend[[#This Row],[Activity description]],"")</f>
        <v>#VALUE!</v>
      </c>
      <c r="H4497" s="36" t="e">
        <f>IF(AND(TimeSpend[[#This Row],[Personnel number]]&lt;&gt;"",TimeSpend[[#This Row],[Date]]&lt;&gt;""),TimeSpend[[#This Row],[Start Time]],"")</f>
        <v>#VALUE!</v>
      </c>
      <c r="I4497" s="36" t="e">
        <f>IF(AND(TimeSpend[[#This Row],[Personnel number]]&lt;&gt;"",TimeSpend[[#This Row],[Date]]&lt;&gt;""),TimeSpend[[#This Row],[End Time]],"")</f>
        <v>#VALUE!</v>
      </c>
      <c r="J4497" t="e">
        <f>IF(AND(TimeSpend[[#This Row],[Personnel number]]&lt;&gt;"",TimeSpend[[#This Row],[Date]]&lt;&gt;""),TimeSpend[[#This Row],[Location]],"")</f>
        <v>#VALUE!</v>
      </c>
      <c r="K4497" t="e">
        <f>IF(AND(TimeSpend[[#This Row],[Personnel number]]&lt;&gt;"",TimeSpend[[#This Row],[Date]]&lt;&gt;""),TimeSpend[[#This Row],[Task]],"")</f>
        <v>#VALUE!</v>
      </c>
      <c r="L4497" t="e">
        <f>IF(AND(TimeSpend[[#This Row],[Personnel number]]&lt;&gt;"",TimeSpend[[#This Row],[Date]]&lt;&gt;""),Utilization!$J$2,"")</f>
        <v>#VALUE!</v>
      </c>
      <c r="M4497" t="e">
        <f>IF(AND(TimeSpend[[#This Row],[Personnel number]]&lt;&gt;"",TimeSpend[[#This Row],[Date]]&lt;&gt;""),TimeSpend[[#This Row],[Employee Name]],"")</f>
        <v>#VALUE!</v>
      </c>
      <c r="N4497" t="e">
        <f t="shared" si="140"/>
        <v>#VALUE!</v>
      </c>
      <c r="O4497" t="e">
        <f t="shared" si="141"/>
        <v>#VALUE!</v>
      </c>
      <c r="P4497" t="e">
        <f>IF(D4497&lt;&gt;"",VLOOKUP(D4497,Projects!B:C,2,0),"")</f>
        <v>#VALUE!</v>
      </c>
    </row>
    <row r="4498" spans="1:16" x14ac:dyDescent="0.25">
      <c r="A4498" t="e">
        <f>UPPER(IF(AND(TimeSpend[[#This Row],[Personnel number]]&lt;&gt;"",TimeSpend[[#This Row],[Date]]&lt;&gt;""),TimeSpend[[#This Row],[Personnel number]],""))</f>
        <v>#VALUE!</v>
      </c>
      <c r="B4498" s="85" t="e">
        <f>IF(AND(TimeSpend[[#This Row],[Personnel number]]&lt;&gt;"",TimeSpend[[#This Row],[Date]]&lt;&gt;""),TEXT(TimeSpend[[#This Row],[Date]],"[$-409]yyyyMMdd"),"")</f>
        <v>#VALUE!</v>
      </c>
      <c r="C4498" s="33" t="e">
        <f>IF(AND(TimeSpend[[#This Row],[Personnel number]]&lt;&gt;"",TimeSpend[[#This Row],[Date]]&lt;&gt;""),SUBSTITUTE(TimeSpend[[#This Row],[Hours]],",","."),"")</f>
        <v>#VALUE!</v>
      </c>
      <c r="D4498" t="e">
        <f>IF(AND(TimeSpend[[#This Row],[Personnel number]]&lt;&gt;"",TimeSpend[[#This Row],[Date]]&lt;&gt;""),TimeSpend[[#This Row],[Network]],"")</f>
        <v>#VALUE!</v>
      </c>
      <c r="E4498" t="e">
        <f>IF(AND(TimeSpend[[#This Row],[Personnel number]]&lt;&gt;"",TimeSpend[[#This Row],[Date]]&lt;&gt;""),TimeSpend[[#This Row],[Network Description]],"")</f>
        <v>#VALUE!</v>
      </c>
      <c r="F4498" t="e">
        <f>IF(AND(TimeSpend[[#This Row],[Personnel number]]&lt;&gt;"",TimeSpend[[#This Row],[Date]]&lt;&gt;""),TimeSpend[[#This Row],[Activity]],"")</f>
        <v>#VALUE!</v>
      </c>
      <c r="G4498" t="e">
        <f>IF(AND(TimeSpend[[#This Row],[Personnel number]]&lt;&gt;"",TimeSpend[[#This Row],[Date]]&lt;&gt;""),TimeSpend[[#This Row],[Activity description]],"")</f>
        <v>#VALUE!</v>
      </c>
      <c r="H4498" s="36" t="e">
        <f>IF(AND(TimeSpend[[#This Row],[Personnel number]]&lt;&gt;"",TimeSpend[[#This Row],[Date]]&lt;&gt;""),TimeSpend[[#This Row],[Start Time]],"")</f>
        <v>#VALUE!</v>
      </c>
      <c r="I4498" s="36" t="e">
        <f>IF(AND(TimeSpend[[#This Row],[Personnel number]]&lt;&gt;"",TimeSpend[[#This Row],[Date]]&lt;&gt;""),TimeSpend[[#This Row],[End Time]],"")</f>
        <v>#VALUE!</v>
      </c>
      <c r="J4498" t="e">
        <f>IF(AND(TimeSpend[[#This Row],[Personnel number]]&lt;&gt;"",TimeSpend[[#This Row],[Date]]&lt;&gt;""),TimeSpend[[#This Row],[Location]],"")</f>
        <v>#VALUE!</v>
      </c>
      <c r="K4498" t="e">
        <f>IF(AND(TimeSpend[[#This Row],[Personnel number]]&lt;&gt;"",TimeSpend[[#This Row],[Date]]&lt;&gt;""),TimeSpend[[#This Row],[Task]],"")</f>
        <v>#VALUE!</v>
      </c>
      <c r="L4498" t="e">
        <f>IF(AND(TimeSpend[[#This Row],[Personnel number]]&lt;&gt;"",TimeSpend[[#This Row],[Date]]&lt;&gt;""),Utilization!$J$2,"")</f>
        <v>#VALUE!</v>
      </c>
      <c r="M4498" t="e">
        <f>IF(AND(TimeSpend[[#This Row],[Personnel number]]&lt;&gt;"",TimeSpend[[#This Row],[Date]]&lt;&gt;""),TimeSpend[[#This Row],[Employee Name]],"")</f>
        <v>#VALUE!</v>
      </c>
      <c r="N4498" t="e">
        <f t="shared" si="140"/>
        <v>#VALUE!</v>
      </c>
      <c r="O4498" t="e">
        <f t="shared" si="141"/>
        <v>#VALUE!</v>
      </c>
      <c r="P4498" t="e">
        <f>IF(D4498&lt;&gt;"",VLOOKUP(D4498,Projects!B:C,2,0),"")</f>
        <v>#VALUE!</v>
      </c>
    </row>
    <row r="4499" spans="1:16" x14ac:dyDescent="0.25">
      <c r="A4499" t="e">
        <f>UPPER(IF(AND(TimeSpend[[#This Row],[Personnel number]]&lt;&gt;"",TimeSpend[[#This Row],[Date]]&lt;&gt;""),TimeSpend[[#This Row],[Personnel number]],""))</f>
        <v>#VALUE!</v>
      </c>
      <c r="B4499" s="85" t="e">
        <f>IF(AND(TimeSpend[[#This Row],[Personnel number]]&lt;&gt;"",TimeSpend[[#This Row],[Date]]&lt;&gt;""),TEXT(TimeSpend[[#This Row],[Date]],"[$-409]yyyyMMdd"),"")</f>
        <v>#VALUE!</v>
      </c>
      <c r="C4499" s="33" t="e">
        <f>IF(AND(TimeSpend[[#This Row],[Personnel number]]&lt;&gt;"",TimeSpend[[#This Row],[Date]]&lt;&gt;""),SUBSTITUTE(TimeSpend[[#This Row],[Hours]],",","."),"")</f>
        <v>#VALUE!</v>
      </c>
      <c r="D4499" t="e">
        <f>IF(AND(TimeSpend[[#This Row],[Personnel number]]&lt;&gt;"",TimeSpend[[#This Row],[Date]]&lt;&gt;""),TimeSpend[[#This Row],[Network]],"")</f>
        <v>#VALUE!</v>
      </c>
      <c r="E4499" t="e">
        <f>IF(AND(TimeSpend[[#This Row],[Personnel number]]&lt;&gt;"",TimeSpend[[#This Row],[Date]]&lt;&gt;""),TimeSpend[[#This Row],[Network Description]],"")</f>
        <v>#VALUE!</v>
      </c>
      <c r="F4499" t="e">
        <f>IF(AND(TimeSpend[[#This Row],[Personnel number]]&lt;&gt;"",TimeSpend[[#This Row],[Date]]&lt;&gt;""),TimeSpend[[#This Row],[Activity]],"")</f>
        <v>#VALUE!</v>
      </c>
      <c r="G4499" t="e">
        <f>IF(AND(TimeSpend[[#This Row],[Personnel number]]&lt;&gt;"",TimeSpend[[#This Row],[Date]]&lt;&gt;""),TimeSpend[[#This Row],[Activity description]],"")</f>
        <v>#VALUE!</v>
      </c>
      <c r="H4499" s="36" t="e">
        <f>IF(AND(TimeSpend[[#This Row],[Personnel number]]&lt;&gt;"",TimeSpend[[#This Row],[Date]]&lt;&gt;""),TimeSpend[[#This Row],[Start Time]],"")</f>
        <v>#VALUE!</v>
      </c>
      <c r="I4499" s="36" t="e">
        <f>IF(AND(TimeSpend[[#This Row],[Personnel number]]&lt;&gt;"",TimeSpend[[#This Row],[Date]]&lt;&gt;""),TimeSpend[[#This Row],[End Time]],"")</f>
        <v>#VALUE!</v>
      </c>
      <c r="J4499" t="e">
        <f>IF(AND(TimeSpend[[#This Row],[Personnel number]]&lt;&gt;"",TimeSpend[[#This Row],[Date]]&lt;&gt;""),TimeSpend[[#This Row],[Location]],"")</f>
        <v>#VALUE!</v>
      </c>
      <c r="K4499" t="e">
        <f>IF(AND(TimeSpend[[#This Row],[Personnel number]]&lt;&gt;"",TimeSpend[[#This Row],[Date]]&lt;&gt;""),TimeSpend[[#This Row],[Task]],"")</f>
        <v>#VALUE!</v>
      </c>
      <c r="L4499" t="e">
        <f>IF(AND(TimeSpend[[#This Row],[Personnel number]]&lt;&gt;"",TimeSpend[[#This Row],[Date]]&lt;&gt;""),Utilization!$J$2,"")</f>
        <v>#VALUE!</v>
      </c>
      <c r="M4499" t="e">
        <f>IF(AND(TimeSpend[[#This Row],[Personnel number]]&lt;&gt;"",TimeSpend[[#This Row],[Date]]&lt;&gt;""),TimeSpend[[#This Row],[Employee Name]],"")</f>
        <v>#VALUE!</v>
      </c>
      <c r="N4499" t="e">
        <f t="shared" si="140"/>
        <v>#VALUE!</v>
      </c>
      <c r="O4499" t="e">
        <f t="shared" si="141"/>
        <v>#VALUE!</v>
      </c>
      <c r="P4499" t="e">
        <f>IF(D4499&lt;&gt;"",VLOOKUP(D4499,Projects!B:C,2,0),"")</f>
        <v>#VALUE!</v>
      </c>
    </row>
    <row r="4500" spans="1:16" x14ac:dyDescent="0.25">
      <c r="A4500" t="e">
        <f>UPPER(IF(AND(TimeSpend[[#This Row],[Personnel number]]&lt;&gt;"",TimeSpend[[#This Row],[Date]]&lt;&gt;""),TimeSpend[[#This Row],[Personnel number]],""))</f>
        <v>#VALUE!</v>
      </c>
      <c r="B4500" s="85" t="e">
        <f>IF(AND(TimeSpend[[#This Row],[Personnel number]]&lt;&gt;"",TimeSpend[[#This Row],[Date]]&lt;&gt;""),TEXT(TimeSpend[[#This Row],[Date]],"[$-409]yyyyMMdd"),"")</f>
        <v>#VALUE!</v>
      </c>
      <c r="C4500" s="33" t="e">
        <f>IF(AND(TimeSpend[[#This Row],[Personnel number]]&lt;&gt;"",TimeSpend[[#This Row],[Date]]&lt;&gt;""),SUBSTITUTE(TimeSpend[[#This Row],[Hours]],",","."),"")</f>
        <v>#VALUE!</v>
      </c>
      <c r="D4500" t="e">
        <f>IF(AND(TimeSpend[[#This Row],[Personnel number]]&lt;&gt;"",TimeSpend[[#This Row],[Date]]&lt;&gt;""),TimeSpend[[#This Row],[Network]],"")</f>
        <v>#VALUE!</v>
      </c>
      <c r="E4500" t="e">
        <f>IF(AND(TimeSpend[[#This Row],[Personnel number]]&lt;&gt;"",TimeSpend[[#This Row],[Date]]&lt;&gt;""),TimeSpend[[#This Row],[Network Description]],"")</f>
        <v>#VALUE!</v>
      </c>
      <c r="F4500" t="e">
        <f>IF(AND(TimeSpend[[#This Row],[Personnel number]]&lt;&gt;"",TimeSpend[[#This Row],[Date]]&lt;&gt;""),TimeSpend[[#This Row],[Activity]],"")</f>
        <v>#VALUE!</v>
      </c>
      <c r="G4500" t="e">
        <f>IF(AND(TimeSpend[[#This Row],[Personnel number]]&lt;&gt;"",TimeSpend[[#This Row],[Date]]&lt;&gt;""),TimeSpend[[#This Row],[Activity description]],"")</f>
        <v>#VALUE!</v>
      </c>
      <c r="H4500" s="36" t="e">
        <f>IF(AND(TimeSpend[[#This Row],[Personnel number]]&lt;&gt;"",TimeSpend[[#This Row],[Date]]&lt;&gt;""),TimeSpend[[#This Row],[Start Time]],"")</f>
        <v>#VALUE!</v>
      </c>
      <c r="I4500" s="36" t="e">
        <f>IF(AND(TimeSpend[[#This Row],[Personnel number]]&lt;&gt;"",TimeSpend[[#This Row],[Date]]&lt;&gt;""),TimeSpend[[#This Row],[End Time]],"")</f>
        <v>#VALUE!</v>
      </c>
      <c r="J4500" t="e">
        <f>IF(AND(TimeSpend[[#This Row],[Personnel number]]&lt;&gt;"",TimeSpend[[#This Row],[Date]]&lt;&gt;""),TimeSpend[[#This Row],[Location]],"")</f>
        <v>#VALUE!</v>
      </c>
      <c r="K4500" t="e">
        <f>IF(AND(TimeSpend[[#This Row],[Personnel number]]&lt;&gt;"",TimeSpend[[#This Row],[Date]]&lt;&gt;""),TimeSpend[[#This Row],[Task]],"")</f>
        <v>#VALUE!</v>
      </c>
      <c r="L4500" t="e">
        <f>IF(AND(TimeSpend[[#This Row],[Personnel number]]&lt;&gt;"",TimeSpend[[#This Row],[Date]]&lt;&gt;""),Utilization!$J$2,"")</f>
        <v>#VALUE!</v>
      </c>
      <c r="M4500" t="e">
        <f>IF(AND(TimeSpend[[#This Row],[Personnel number]]&lt;&gt;"",TimeSpend[[#This Row],[Date]]&lt;&gt;""),TimeSpend[[#This Row],[Employee Name]],"")</f>
        <v>#VALUE!</v>
      </c>
      <c r="N4500" t="e">
        <f t="shared" si="140"/>
        <v>#VALUE!</v>
      </c>
      <c r="O4500" t="e">
        <f t="shared" si="141"/>
        <v>#VALUE!</v>
      </c>
      <c r="P4500" t="e">
        <f>IF(D4500&lt;&gt;"",VLOOKUP(D4500,Projects!B:C,2,0),"")</f>
        <v>#VALUE!</v>
      </c>
    </row>
    <row r="4501" spans="1:16" x14ac:dyDescent="0.25">
      <c r="A4501" t="e">
        <f>UPPER(IF(AND(TimeSpend[[#This Row],[Personnel number]]&lt;&gt;"",TimeSpend[[#This Row],[Date]]&lt;&gt;""),TimeSpend[[#This Row],[Personnel number]],""))</f>
        <v>#VALUE!</v>
      </c>
      <c r="B4501" s="85" t="e">
        <f>IF(AND(TimeSpend[[#This Row],[Personnel number]]&lt;&gt;"",TimeSpend[[#This Row],[Date]]&lt;&gt;""),TEXT(TimeSpend[[#This Row],[Date]],"[$-409]yyyyMMdd"),"")</f>
        <v>#VALUE!</v>
      </c>
      <c r="C4501" s="33" t="e">
        <f>IF(AND(TimeSpend[[#This Row],[Personnel number]]&lt;&gt;"",TimeSpend[[#This Row],[Date]]&lt;&gt;""),SUBSTITUTE(TimeSpend[[#This Row],[Hours]],",","."),"")</f>
        <v>#VALUE!</v>
      </c>
      <c r="D4501" t="e">
        <f>IF(AND(TimeSpend[[#This Row],[Personnel number]]&lt;&gt;"",TimeSpend[[#This Row],[Date]]&lt;&gt;""),TimeSpend[[#This Row],[Network]],"")</f>
        <v>#VALUE!</v>
      </c>
      <c r="E4501" t="e">
        <f>IF(AND(TimeSpend[[#This Row],[Personnel number]]&lt;&gt;"",TimeSpend[[#This Row],[Date]]&lt;&gt;""),TimeSpend[[#This Row],[Network Description]],"")</f>
        <v>#VALUE!</v>
      </c>
      <c r="F4501" t="e">
        <f>IF(AND(TimeSpend[[#This Row],[Personnel number]]&lt;&gt;"",TimeSpend[[#This Row],[Date]]&lt;&gt;""),TimeSpend[[#This Row],[Activity]],"")</f>
        <v>#VALUE!</v>
      </c>
      <c r="G4501" t="e">
        <f>IF(AND(TimeSpend[[#This Row],[Personnel number]]&lt;&gt;"",TimeSpend[[#This Row],[Date]]&lt;&gt;""),TimeSpend[[#This Row],[Activity description]],"")</f>
        <v>#VALUE!</v>
      </c>
      <c r="H4501" s="36" t="e">
        <f>IF(AND(TimeSpend[[#This Row],[Personnel number]]&lt;&gt;"",TimeSpend[[#This Row],[Date]]&lt;&gt;""),TimeSpend[[#This Row],[Start Time]],"")</f>
        <v>#VALUE!</v>
      </c>
      <c r="I4501" s="36" t="e">
        <f>IF(AND(TimeSpend[[#This Row],[Personnel number]]&lt;&gt;"",TimeSpend[[#This Row],[Date]]&lt;&gt;""),TimeSpend[[#This Row],[End Time]],"")</f>
        <v>#VALUE!</v>
      </c>
      <c r="J4501" t="e">
        <f>IF(AND(TimeSpend[[#This Row],[Personnel number]]&lt;&gt;"",TimeSpend[[#This Row],[Date]]&lt;&gt;""),TimeSpend[[#This Row],[Location]],"")</f>
        <v>#VALUE!</v>
      </c>
      <c r="K4501" t="e">
        <f>IF(AND(TimeSpend[[#This Row],[Personnel number]]&lt;&gt;"",TimeSpend[[#This Row],[Date]]&lt;&gt;""),TimeSpend[[#This Row],[Task]],"")</f>
        <v>#VALUE!</v>
      </c>
      <c r="L4501" t="e">
        <f>IF(AND(TimeSpend[[#This Row],[Personnel number]]&lt;&gt;"",TimeSpend[[#This Row],[Date]]&lt;&gt;""),Utilization!$J$2,"")</f>
        <v>#VALUE!</v>
      </c>
      <c r="M4501" t="e">
        <f>IF(AND(TimeSpend[[#This Row],[Personnel number]]&lt;&gt;"",TimeSpend[[#This Row],[Date]]&lt;&gt;""),TimeSpend[[#This Row],[Employee Name]],"")</f>
        <v>#VALUE!</v>
      </c>
      <c r="N4501" t="e">
        <f t="shared" si="140"/>
        <v>#VALUE!</v>
      </c>
      <c r="O4501" t="e">
        <f t="shared" si="141"/>
        <v>#VALUE!</v>
      </c>
      <c r="P4501" t="e">
        <f>IF(D4501&lt;&gt;"",VLOOKUP(D4501,Projects!B:C,2,0),"")</f>
        <v>#VALUE!</v>
      </c>
    </row>
    <row r="4502" spans="1:16" x14ac:dyDescent="0.25">
      <c r="A4502" t="e">
        <f>UPPER(IF(AND(TimeSpend[[#This Row],[Personnel number]]&lt;&gt;"",TimeSpend[[#This Row],[Date]]&lt;&gt;""),TimeSpend[[#This Row],[Personnel number]],""))</f>
        <v>#VALUE!</v>
      </c>
      <c r="B4502" s="85" t="e">
        <f>IF(AND(TimeSpend[[#This Row],[Personnel number]]&lt;&gt;"",TimeSpend[[#This Row],[Date]]&lt;&gt;""),TEXT(TimeSpend[[#This Row],[Date]],"[$-409]yyyyMMdd"),"")</f>
        <v>#VALUE!</v>
      </c>
      <c r="C4502" s="33" t="e">
        <f>IF(AND(TimeSpend[[#This Row],[Personnel number]]&lt;&gt;"",TimeSpend[[#This Row],[Date]]&lt;&gt;""),SUBSTITUTE(TimeSpend[[#This Row],[Hours]],",","."),"")</f>
        <v>#VALUE!</v>
      </c>
      <c r="D4502" t="e">
        <f>IF(AND(TimeSpend[[#This Row],[Personnel number]]&lt;&gt;"",TimeSpend[[#This Row],[Date]]&lt;&gt;""),TimeSpend[[#This Row],[Network]],"")</f>
        <v>#VALUE!</v>
      </c>
      <c r="E4502" t="e">
        <f>IF(AND(TimeSpend[[#This Row],[Personnel number]]&lt;&gt;"",TimeSpend[[#This Row],[Date]]&lt;&gt;""),TimeSpend[[#This Row],[Network Description]],"")</f>
        <v>#VALUE!</v>
      </c>
      <c r="F4502" t="e">
        <f>IF(AND(TimeSpend[[#This Row],[Personnel number]]&lt;&gt;"",TimeSpend[[#This Row],[Date]]&lt;&gt;""),TimeSpend[[#This Row],[Activity]],"")</f>
        <v>#VALUE!</v>
      </c>
      <c r="G4502" t="e">
        <f>IF(AND(TimeSpend[[#This Row],[Personnel number]]&lt;&gt;"",TimeSpend[[#This Row],[Date]]&lt;&gt;""),TimeSpend[[#This Row],[Activity description]],"")</f>
        <v>#VALUE!</v>
      </c>
      <c r="H4502" s="36" t="e">
        <f>IF(AND(TimeSpend[[#This Row],[Personnel number]]&lt;&gt;"",TimeSpend[[#This Row],[Date]]&lt;&gt;""),TimeSpend[[#This Row],[Start Time]],"")</f>
        <v>#VALUE!</v>
      </c>
      <c r="I4502" s="36" t="e">
        <f>IF(AND(TimeSpend[[#This Row],[Personnel number]]&lt;&gt;"",TimeSpend[[#This Row],[Date]]&lt;&gt;""),TimeSpend[[#This Row],[End Time]],"")</f>
        <v>#VALUE!</v>
      </c>
      <c r="J4502" t="e">
        <f>IF(AND(TimeSpend[[#This Row],[Personnel number]]&lt;&gt;"",TimeSpend[[#This Row],[Date]]&lt;&gt;""),TimeSpend[[#This Row],[Location]],"")</f>
        <v>#VALUE!</v>
      </c>
      <c r="K4502" t="e">
        <f>IF(AND(TimeSpend[[#This Row],[Personnel number]]&lt;&gt;"",TimeSpend[[#This Row],[Date]]&lt;&gt;""),TimeSpend[[#This Row],[Task]],"")</f>
        <v>#VALUE!</v>
      </c>
      <c r="L4502" t="e">
        <f>IF(AND(TimeSpend[[#This Row],[Personnel number]]&lt;&gt;"",TimeSpend[[#This Row],[Date]]&lt;&gt;""),Utilization!$J$2,"")</f>
        <v>#VALUE!</v>
      </c>
      <c r="M4502" t="e">
        <f>IF(AND(TimeSpend[[#This Row],[Personnel number]]&lt;&gt;"",TimeSpend[[#This Row],[Date]]&lt;&gt;""),TimeSpend[[#This Row],[Employee Name]],"")</f>
        <v>#VALUE!</v>
      </c>
      <c r="N4502" t="e">
        <f t="shared" si="140"/>
        <v>#VALUE!</v>
      </c>
      <c r="O4502" t="e">
        <f t="shared" si="141"/>
        <v>#VALUE!</v>
      </c>
      <c r="P4502" t="e">
        <f>IF(D4502&lt;&gt;"",VLOOKUP(D4502,Projects!B:C,2,0),"")</f>
        <v>#VALUE!</v>
      </c>
    </row>
    <row r="4503" spans="1:16" x14ac:dyDescent="0.25">
      <c r="A4503" t="e">
        <f>UPPER(IF(AND(TimeSpend[[#This Row],[Personnel number]]&lt;&gt;"",TimeSpend[[#This Row],[Date]]&lt;&gt;""),TimeSpend[[#This Row],[Personnel number]],""))</f>
        <v>#VALUE!</v>
      </c>
      <c r="B4503" s="85" t="e">
        <f>IF(AND(TimeSpend[[#This Row],[Personnel number]]&lt;&gt;"",TimeSpend[[#This Row],[Date]]&lt;&gt;""),TEXT(TimeSpend[[#This Row],[Date]],"[$-409]yyyyMMdd"),"")</f>
        <v>#VALUE!</v>
      </c>
      <c r="C4503" s="33" t="e">
        <f>IF(AND(TimeSpend[[#This Row],[Personnel number]]&lt;&gt;"",TimeSpend[[#This Row],[Date]]&lt;&gt;""),SUBSTITUTE(TimeSpend[[#This Row],[Hours]],",","."),"")</f>
        <v>#VALUE!</v>
      </c>
      <c r="D4503" t="e">
        <f>IF(AND(TimeSpend[[#This Row],[Personnel number]]&lt;&gt;"",TimeSpend[[#This Row],[Date]]&lt;&gt;""),TimeSpend[[#This Row],[Network]],"")</f>
        <v>#VALUE!</v>
      </c>
      <c r="E4503" t="e">
        <f>IF(AND(TimeSpend[[#This Row],[Personnel number]]&lt;&gt;"",TimeSpend[[#This Row],[Date]]&lt;&gt;""),TimeSpend[[#This Row],[Network Description]],"")</f>
        <v>#VALUE!</v>
      </c>
      <c r="F4503" t="e">
        <f>IF(AND(TimeSpend[[#This Row],[Personnel number]]&lt;&gt;"",TimeSpend[[#This Row],[Date]]&lt;&gt;""),TimeSpend[[#This Row],[Activity]],"")</f>
        <v>#VALUE!</v>
      </c>
      <c r="G4503" t="e">
        <f>IF(AND(TimeSpend[[#This Row],[Personnel number]]&lt;&gt;"",TimeSpend[[#This Row],[Date]]&lt;&gt;""),TimeSpend[[#This Row],[Activity description]],"")</f>
        <v>#VALUE!</v>
      </c>
      <c r="H4503" s="36" t="e">
        <f>IF(AND(TimeSpend[[#This Row],[Personnel number]]&lt;&gt;"",TimeSpend[[#This Row],[Date]]&lt;&gt;""),TimeSpend[[#This Row],[Start Time]],"")</f>
        <v>#VALUE!</v>
      </c>
      <c r="I4503" s="36" t="e">
        <f>IF(AND(TimeSpend[[#This Row],[Personnel number]]&lt;&gt;"",TimeSpend[[#This Row],[Date]]&lt;&gt;""),TimeSpend[[#This Row],[End Time]],"")</f>
        <v>#VALUE!</v>
      </c>
      <c r="J4503" t="e">
        <f>IF(AND(TimeSpend[[#This Row],[Personnel number]]&lt;&gt;"",TimeSpend[[#This Row],[Date]]&lt;&gt;""),TimeSpend[[#This Row],[Location]],"")</f>
        <v>#VALUE!</v>
      </c>
      <c r="K4503" t="e">
        <f>IF(AND(TimeSpend[[#This Row],[Personnel number]]&lt;&gt;"",TimeSpend[[#This Row],[Date]]&lt;&gt;""),TimeSpend[[#This Row],[Task]],"")</f>
        <v>#VALUE!</v>
      </c>
      <c r="L4503" t="e">
        <f>IF(AND(TimeSpend[[#This Row],[Personnel number]]&lt;&gt;"",TimeSpend[[#This Row],[Date]]&lt;&gt;""),Utilization!$J$2,"")</f>
        <v>#VALUE!</v>
      </c>
      <c r="M4503" t="e">
        <f>IF(AND(TimeSpend[[#This Row],[Personnel number]]&lt;&gt;"",TimeSpend[[#This Row],[Date]]&lt;&gt;""),TimeSpend[[#This Row],[Employee Name]],"")</f>
        <v>#VALUE!</v>
      </c>
      <c r="N4503" t="e">
        <f t="shared" si="140"/>
        <v>#VALUE!</v>
      </c>
      <c r="O4503" t="e">
        <f t="shared" si="141"/>
        <v>#VALUE!</v>
      </c>
      <c r="P4503" t="e">
        <f>IF(D4503&lt;&gt;"",VLOOKUP(D4503,Projects!B:C,2,0),"")</f>
        <v>#VALUE!</v>
      </c>
    </row>
    <row r="4504" spans="1:16" x14ac:dyDescent="0.25">
      <c r="A4504" t="e">
        <f>UPPER(IF(AND(TimeSpend[[#This Row],[Personnel number]]&lt;&gt;"",TimeSpend[[#This Row],[Date]]&lt;&gt;""),TimeSpend[[#This Row],[Personnel number]],""))</f>
        <v>#VALUE!</v>
      </c>
      <c r="B4504" s="85" t="e">
        <f>IF(AND(TimeSpend[[#This Row],[Personnel number]]&lt;&gt;"",TimeSpend[[#This Row],[Date]]&lt;&gt;""),TEXT(TimeSpend[[#This Row],[Date]],"[$-409]yyyyMMdd"),"")</f>
        <v>#VALUE!</v>
      </c>
      <c r="C4504" s="33" t="e">
        <f>IF(AND(TimeSpend[[#This Row],[Personnel number]]&lt;&gt;"",TimeSpend[[#This Row],[Date]]&lt;&gt;""),SUBSTITUTE(TimeSpend[[#This Row],[Hours]],",","."),"")</f>
        <v>#VALUE!</v>
      </c>
      <c r="D4504" t="e">
        <f>IF(AND(TimeSpend[[#This Row],[Personnel number]]&lt;&gt;"",TimeSpend[[#This Row],[Date]]&lt;&gt;""),TimeSpend[[#This Row],[Network]],"")</f>
        <v>#VALUE!</v>
      </c>
      <c r="E4504" t="e">
        <f>IF(AND(TimeSpend[[#This Row],[Personnel number]]&lt;&gt;"",TimeSpend[[#This Row],[Date]]&lt;&gt;""),TimeSpend[[#This Row],[Network Description]],"")</f>
        <v>#VALUE!</v>
      </c>
      <c r="F4504" t="e">
        <f>IF(AND(TimeSpend[[#This Row],[Personnel number]]&lt;&gt;"",TimeSpend[[#This Row],[Date]]&lt;&gt;""),TimeSpend[[#This Row],[Activity]],"")</f>
        <v>#VALUE!</v>
      </c>
      <c r="G4504" t="e">
        <f>IF(AND(TimeSpend[[#This Row],[Personnel number]]&lt;&gt;"",TimeSpend[[#This Row],[Date]]&lt;&gt;""),TimeSpend[[#This Row],[Activity description]],"")</f>
        <v>#VALUE!</v>
      </c>
      <c r="H4504" s="36" t="e">
        <f>IF(AND(TimeSpend[[#This Row],[Personnel number]]&lt;&gt;"",TimeSpend[[#This Row],[Date]]&lt;&gt;""),TimeSpend[[#This Row],[Start Time]],"")</f>
        <v>#VALUE!</v>
      </c>
      <c r="I4504" s="36" t="e">
        <f>IF(AND(TimeSpend[[#This Row],[Personnel number]]&lt;&gt;"",TimeSpend[[#This Row],[Date]]&lt;&gt;""),TimeSpend[[#This Row],[End Time]],"")</f>
        <v>#VALUE!</v>
      </c>
      <c r="J4504" t="e">
        <f>IF(AND(TimeSpend[[#This Row],[Personnel number]]&lt;&gt;"",TimeSpend[[#This Row],[Date]]&lt;&gt;""),TimeSpend[[#This Row],[Location]],"")</f>
        <v>#VALUE!</v>
      </c>
      <c r="K4504" t="e">
        <f>IF(AND(TimeSpend[[#This Row],[Personnel number]]&lt;&gt;"",TimeSpend[[#This Row],[Date]]&lt;&gt;""),TimeSpend[[#This Row],[Task]],"")</f>
        <v>#VALUE!</v>
      </c>
      <c r="L4504" t="e">
        <f>IF(AND(TimeSpend[[#This Row],[Personnel number]]&lt;&gt;"",TimeSpend[[#This Row],[Date]]&lt;&gt;""),Utilization!$J$2,"")</f>
        <v>#VALUE!</v>
      </c>
      <c r="M4504" t="e">
        <f>IF(AND(TimeSpend[[#This Row],[Personnel number]]&lt;&gt;"",TimeSpend[[#This Row],[Date]]&lt;&gt;""),TimeSpend[[#This Row],[Employee Name]],"")</f>
        <v>#VALUE!</v>
      </c>
      <c r="N4504" t="e">
        <f t="shared" si="140"/>
        <v>#VALUE!</v>
      </c>
      <c r="O4504" t="e">
        <f t="shared" si="141"/>
        <v>#VALUE!</v>
      </c>
      <c r="P4504" t="e">
        <f>IF(D4504&lt;&gt;"",VLOOKUP(D4504,Projects!B:C,2,0),"")</f>
        <v>#VALUE!</v>
      </c>
    </row>
    <row r="4505" spans="1:16" x14ac:dyDescent="0.25">
      <c r="A4505" t="e">
        <f>UPPER(IF(AND(TimeSpend[[#This Row],[Personnel number]]&lt;&gt;"",TimeSpend[[#This Row],[Date]]&lt;&gt;""),TimeSpend[[#This Row],[Personnel number]],""))</f>
        <v>#VALUE!</v>
      </c>
      <c r="B4505" s="85" t="e">
        <f>IF(AND(TimeSpend[[#This Row],[Personnel number]]&lt;&gt;"",TimeSpend[[#This Row],[Date]]&lt;&gt;""),TEXT(TimeSpend[[#This Row],[Date]],"[$-409]yyyyMMdd"),"")</f>
        <v>#VALUE!</v>
      </c>
      <c r="C4505" s="33" t="e">
        <f>IF(AND(TimeSpend[[#This Row],[Personnel number]]&lt;&gt;"",TimeSpend[[#This Row],[Date]]&lt;&gt;""),SUBSTITUTE(TimeSpend[[#This Row],[Hours]],",","."),"")</f>
        <v>#VALUE!</v>
      </c>
      <c r="D4505" t="e">
        <f>IF(AND(TimeSpend[[#This Row],[Personnel number]]&lt;&gt;"",TimeSpend[[#This Row],[Date]]&lt;&gt;""),TimeSpend[[#This Row],[Network]],"")</f>
        <v>#VALUE!</v>
      </c>
      <c r="E4505" t="e">
        <f>IF(AND(TimeSpend[[#This Row],[Personnel number]]&lt;&gt;"",TimeSpend[[#This Row],[Date]]&lt;&gt;""),TimeSpend[[#This Row],[Network Description]],"")</f>
        <v>#VALUE!</v>
      </c>
      <c r="F4505" t="e">
        <f>IF(AND(TimeSpend[[#This Row],[Personnel number]]&lt;&gt;"",TimeSpend[[#This Row],[Date]]&lt;&gt;""),TimeSpend[[#This Row],[Activity]],"")</f>
        <v>#VALUE!</v>
      </c>
      <c r="G4505" t="e">
        <f>IF(AND(TimeSpend[[#This Row],[Personnel number]]&lt;&gt;"",TimeSpend[[#This Row],[Date]]&lt;&gt;""),TimeSpend[[#This Row],[Activity description]],"")</f>
        <v>#VALUE!</v>
      </c>
      <c r="H4505" s="36" t="e">
        <f>IF(AND(TimeSpend[[#This Row],[Personnel number]]&lt;&gt;"",TimeSpend[[#This Row],[Date]]&lt;&gt;""),TimeSpend[[#This Row],[Start Time]],"")</f>
        <v>#VALUE!</v>
      </c>
      <c r="I4505" s="36" t="e">
        <f>IF(AND(TimeSpend[[#This Row],[Personnel number]]&lt;&gt;"",TimeSpend[[#This Row],[Date]]&lt;&gt;""),TimeSpend[[#This Row],[End Time]],"")</f>
        <v>#VALUE!</v>
      </c>
      <c r="J4505" t="e">
        <f>IF(AND(TimeSpend[[#This Row],[Personnel number]]&lt;&gt;"",TimeSpend[[#This Row],[Date]]&lt;&gt;""),TimeSpend[[#This Row],[Location]],"")</f>
        <v>#VALUE!</v>
      </c>
      <c r="K4505" t="e">
        <f>IF(AND(TimeSpend[[#This Row],[Personnel number]]&lt;&gt;"",TimeSpend[[#This Row],[Date]]&lt;&gt;""),TimeSpend[[#This Row],[Task]],"")</f>
        <v>#VALUE!</v>
      </c>
      <c r="L4505" t="e">
        <f>IF(AND(TimeSpend[[#This Row],[Personnel number]]&lt;&gt;"",TimeSpend[[#This Row],[Date]]&lt;&gt;""),Utilization!$J$2,"")</f>
        <v>#VALUE!</v>
      </c>
      <c r="M4505" t="e">
        <f>IF(AND(TimeSpend[[#This Row],[Personnel number]]&lt;&gt;"",TimeSpend[[#This Row],[Date]]&lt;&gt;""),TimeSpend[[#This Row],[Employee Name]],"")</f>
        <v>#VALUE!</v>
      </c>
      <c r="N4505" t="e">
        <f t="shared" si="140"/>
        <v>#VALUE!</v>
      </c>
      <c r="O4505" t="e">
        <f t="shared" si="141"/>
        <v>#VALUE!</v>
      </c>
      <c r="P4505" t="e">
        <f>IF(D4505&lt;&gt;"",VLOOKUP(D4505,Projects!B:C,2,0),"")</f>
        <v>#VALUE!</v>
      </c>
    </row>
    <row r="4506" spans="1:16" x14ac:dyDescent="0.25">
      <c r="A4506" t="e">
        <f>UPPER(IF(AND(TimeSpend[[#This Row],[Personnel number]]&lt;&gt;"",TimeSpend[[#This Row],[Date]]&lt;&gt;""),TimeSpend[[#This Row],[Personnel number]],""))</f>
        <v>#VALUE!</v>
      </c>
      <c r="B4506" s="85" t="e">
        <f>IF(AND(TimeSpend[[#This Row],[Personnel number]]&lt;&gt;"",TimeSpend[[#This Row],[Date]]&lt;&gt;""),TEXT(TimeSpend[[#This Row],[Date]],"[$-409]yyyyMMdd"),"")</f>
        <v>#VALUE!</v>
      </c>
      <c r="C4506" s="33" t="e">
        <f>IF(AND(TimeSpend[[#This Row],[Personnel number]]&lt;&gt;"",TimeSpend[[#This Row],[Date]]&lt;&gt;""),SUBSTITUTE(TimeSpend[[#This Row],[Hours]],",","."),"")</f>
        <v>#VALUE!</v>
      </c>
      <c r="D4506" t="e">
        <f>IF(AND(TimeSpend[[#This Row],[Personnel number]]&lt;&gt;"",TimeSpend[[#This Row],[Date]]&lt;&gt;""),TimeSpend[[#This Row],[Network]],"")</f>
        <v>#VALUE!</v>
      </c>
      <c r="E4506" t="e">
        <f>IF(AND(TimeSpend[[#This Row],[Personnel number]]&lt;&gt;"",TimeSpend[[#This Row],[Date]]&lt;&gt;""),TimeSpend[[#This Row],[Network Description]],"")</f>
        <v>#VALUE!</v>
      </c>
      <c r="F4506" t="e">
        <f>IF(AND(TimeSpend[[#This Row],[Personnel number]]&lt;&gt;"",TimeSpend[[#This Row],[Date]]&lt;&gt;""),TimeSpend[[#This Row],[Activity]],"")</f>
        <v>#VALUE!</v>
      </c>
      <c r="G4506" t="e">
        <f>IF(AND(TimeSpend[[#This Row],[Personnel number]]&lt;&gt;"",TimeSpend[[#This Row],[Date]]&lt;&gt;""),TimeSpend[[#This Row],[Activity description]],"")</f>
        <v>#VALUE!</v>
      </c>
      <c r="H4506" s="36" t="e">
        <f>IF(AND(TimeSpend[[#This Row],[Personnel number]]&lt;&gt;"",TimeSpend[[#This Row],[Date]]&lt;&gt;""),TimeSpend[[#This Row],[Start Time]],"")</f>
        <v>#VALUE!</v>
      </c>
      <c r="I4506" s="36" t="e">
        <f>IF(AND(TimeSpend[[#This Row],[Personnel number]]&lt;&gt;"",TimeSpend[[#This Row],[Date]]&lt;&gt;""),TimeSpend[[#This Row],[End Time]],"")</f>
        <v>#VALUE!</v>
      </c>
      <c r="J4506" t="e">
        <f>IF(AND(TimeSpend[[#This Row],[Personnel number]]&lt;&gt;"",TimeSpend[[#This Row],[Date]]&lt;&gt;""),TimeSpend[[#This Row],[Location]],"")</f>
        <v>#VALUE!</v>
      </c>
      <c r="K4506" t="e">
        <f>IF(AND(TimeSpend[[#This Row],[Personnel number]]&lt;&gt;"",TimeSpend[[#This Row],[Date]]&lt;&gt;""),TimeSpend[[#This Row],[Task]],"")</f>
        <v>#VALUE!</v>
      </c>
      <c r="L4506" t="e">
        <f>IF(AND(TimeSpend[[#This Row],[Personnel number]]&lt;&gt;"",TimeSpend[[#This Row],[Date]]&lt;&gt;""),Utilization!$J$2,"")</f>
        <v>#VALUE!</v>
      </c>
      <c r="M4506" t="e">
        <f>IF(AND(TimeSpend[[#This Row],[Personnel number]]&lt;&gt;"",TimeSpend[[#This Row],[Date]]&lt;&gt;""),TimeSpend[[#This Row],[Employee Name]],"")</f>
        <v>#VALUE!</v>
      </c>
      <c r="N4506" t="e">
        <f t="shared" si="140"/>
        <v>#VALUE!</v>
      </c>
      <c r="O4506" t="e">
        <f t="shared" si="141"/>
        <v>#VALUE!</v>
      </c>
      <c r="P4506" t="e">
        <f>IF(D4506&lt;&gt;"",VLOOKUP(D4506,Projects!B:C,2,0),"")</f>
        <v>#VALUE!</v>
      </c>
    </row>
    <row r="4507" spans="1:16" x14ac:dyDescent="0.25">
      <c r="A4507" t="e">
        <f>UPPER(IF(AND(TimeSpend[[#This Row],[Personnel number]]&lt;&gt;"",TimeSpend[[#This Row],[Date]]&lt;&gt;""),TimeSpend[[#This Row],[Personnel number]],""))</f>
        <v>#VALUE!</v>
      </c>
      <c r="B4507" s="85" t="e">
        <f>IF(AND(TimeSpend[[#This Row],[Personnel number]]&lt;&gt;"",TimeSpend[[#This Row],[Date]]&lt;&gt;""),TEXT(TimeSpend[[#This Row],[Date]],"[$-409]yyyyMMdd"),"")</f>
        <v>#VALUE!</v>
      </c>
      <c r="C4507" s="33" t="e">
        <f>IF(AND(TimeSpend[[#This Row],[Personnel number]]&lt;&gt;"",TimeSpend[[#This Row],[Date]]&lt;&gt;""),SUBSTITUTE(TimeSpend[[#This Row],[Hours]],",","."),"")</f>
        <v>#VALUE!</v>
      </c>
      <c r="D4507" t="e">
        <f>IF(AND(TimeSpend[[#This Row],[Personnel number]]&lt;&gt;"",TimeSpend[[#This Row],[Date]]&lt;&gt;""),TimeSpend[[#This Row],[Network]],"")</f>
        <v>#VALUE!</v>
      </c>
      <c r="E4507" t="e">
        <f>IF(AND(TimeSpend[[#This Row],[Personnel number]]&lt;&gt;"",TimeSpend[[#This Row],[Date]]&lt;&gt;""),TimeSpend[[#This Row],[Network Description]],"")</f>
        <v>#VALUE!</v>
      </c>
      <c r="F4507" t="e">
        <f>IF(AND(TimeSpend[[#This Row],[Personnel number]]&lt;&gt;"",TimeSpend[[#This Row],[Date]]&lt;&gt;""),TimeSpend[[#This Row],[Activity]],"")</f>
        <v>#VALUE!</v>
      </c>
      <c r="G4507" t="e">
        <f>IF(AND(TimeSpend[[#This Row],[Personnel number]]&lt;&gt;"",TimeSpend[[#This Row],[Date]]&lt;&gt;""),TimeSpend[[#This Row],[Activity description]],"")</f>
        <v>#VALUE!</v>
      </c>
      <c r="H4507" s="36" t="e">
        <f>IF(AND(TimeSpend[[#This Row],[Personnel number]]&lt;&gt;"",TimeSpend[[#This Row],[Date]]&lt;&gt;""),TimeSpend[[#This Row],[Start Time]],"")</f>
        <v>#VALUE!</v>
      </c>
      <c r="I4507" s="36" t="e">
        <f>IF(AND(TimeSpend[[#This Row],[Personnel number]]&lt;&gt;"",TimeSpend[[#This Row],[Date]]&lt;&gt;""),TimeSpend[[#This Row],[End Time]],"")</f>
        <v>#VALUE!</v>
      </c>
      <c r="J4507" t="e">
        <f>IF(AND(TimeSpend[[#This Row],[Personnel number]]&lt;&gt;"",TimeSpend[[#This Row],[Date]]&lt;&gt;""),TimeSpend[[#This Row],[Location]],"")</f>
        <v>#VALUE!</v>
      </c>
      <c r="K4507" t="e">
        <f>IF(AND(TimeSpend[[#This Row],[Personnel number]]&lt;&gt;"",TimeSpend[[#This Row],[Date]]&lt;&gt;""),TimeSpend[[#This Row],[Task]],"")</f>
        <v>#VALUE!</v>
      </c>
      <c r="L4507" t="e">
        <f>IF(AND(TimeSpend[[#This Row],[Personnel number]]&lt;&gt;"",TimeSpend[[#This Row],[Date]]&lt;&gt;""),Utilization!$J$2,"")</f>
        <v>#VALUE!</v>
      </c>
      <c r="M4507" t="e">
        <f>IF(AND(TimeSpend[[#This Row],[Personnel number]]&lt;&gt;"",TimeSpend[[#This Row],[Date]]&lt;&gt;""),TimeSpend[[#This Row],[Employee Name]],"")</f>
        <v>#VALUE!</v>
      </c>
      <c r="N4507" t="e">
        <f t="shared" si="140"/>
        <v>#VALUE!</v>
      </c>
      <c r="O4507" t="e">
        <f t="shared" si="141"/>
        <v>#VALUE!</v>
      </c>
      <c r="P4507" t="e">
        <f>IF(D4507&lt;&gt;"",VLOOKUP(D4507,Projects!B:C,2,0),"")</f>
        <v>#VALUE!</v>
      </c>
    </row>
    <row r="4508" spans="1:16" x14ac:dyDescent="0.25">
      <c r="A4508" t="e">
        <f>UPPER(IF(AND(TimeSpend[[#This Row],[Personnel number]]&lt;&gt;"",TimeSpend[[#This Row],[Date]]&lt;&gt;""),TimeSpend[[#This Row],[Personnel number]],""))</f>
        <v>#VALUE!</v>
      </c>
      <c r="B4508" s="85" t="e">
        <f>IF(AND(TimeSpend[[#This Row],[Personnel number]]&lt;&gt;"",TimeSpend[[#This Row],[Date]]&lt;&gt;""),TEXT(TimeSpend[[#This Row],[Date]],"[$-409]yyyyMMdd"),"")</f>
        <v>#VALUE!</v>
      </c>
      <c r="C4508" s="33" t="e">
        <f>IF(AND(TimeSpend[[#This Row],[Personnel number]]&lt;&gt;"",TimeSpend[[#This Row],[Date]]&lt;&gt;""),SUBSTITUTE(TimeSpend[[#This Row],[Hours]],",","."),"")</f>
        <v>#VALUE!</v>
      </c>
      <c r="D4508" t="e">
        <f>IF(AND(TimeSpend[[#This Row],[Personnel number]]&lt;&gt;"",TimeSpend[[#This Row],[Date]]&lt;&gt;""),TimeSpend[[#This Row],[Network]],"")</f>
        <v>#VALUE!</v>
      </c>
      <c r="E4508" t="e">
        <f>IF(AND(TimeSpend[[#This Row],[Personnel number]]&lt;&gt;"",TimeSpend[[#This Row],[Date]]&lt;&gt;""),TimeSpend[[#This Row],[Network Description]],"")</f>
        <v>#VALUE!</v>
      </c>
      <c r="F4508" t="e">
        <f>IF(AND(TimeSpend[[#This Row],[Personnel number]]&lt;&gt;"",TimeSpend[[#This Row],[Date]]&lt;&gt;""),TimeSpend[[#This Row],[Activity]],"")</f>
        <v>#VALUE!</v>
      </c>
      <c r="G4508" t="e">
        <f>IF(AND(TimeSpend[[#This Row],[Personnel number]]&lt;&gt;"",TimeSpend[[#This Row],[Date]]&lt;&gt;""),TimeSpend[[#This Row],[Activity description]],"")</f>
        <v>#VALUE!</v>
      </c>
      <c r="H4508" s="36" t="e">
        <f>IF(AND(TimeSpend[[#This Row],[Personnel number]]&lt;&gt;"",TimeSpend[[#This Row],[Date]]&lt;&gt;""),TimeSpend[[#This Row],[Start Time]],"")</f>
        <v>#VALUE!</v>
      </c>
      <c r="I4508" s="36" t="e">
        <f>IF(AND(TimeSpend[[#This Row],[Personnel number]]&lt;&gt;"",TimeSpend[[#This Row],[Date]]&lt;&gt;""),TimeSpend[[#This Row],[End Time]],"")</f>
        <v>#VALUE!</v>
      </c>
      <c r="J4508" t="e">
        <f>IF(AND(TimeSpend[[#This Row],[Personnel number]]&lt;&gt;"",TimeSpend[[#This Row],[Date]]&lt;&gt;""),TimeSpend[[#This Row],[Location]],"")</f>
        <v>#VALUE!</v>
      </c>
      <c r="K4508" t="e">
        <f>IF(AND(TimeSpend[[#This Row],[Personnel number]]&lt;&gt;"",TimeSpend[[#This Row],[Date]]&lt;&gt;""),TimeSpend[[#This Row],[Task]],"")</f>
        <v>#VALUE!</v>
      </c>
      <c r="L4508" t="e">
        <f>IF(AND(TimeSpend[[#This Row],[Personnel number]]&lt;&gt;"",TimeSpend[[#This Row],[Date]]&lt;&gt;""),Utilization!$J$2,"")</f>
        <v>#VALUE!</v>
      </c>
      <c r="M4508" t="e">
        <f>IF(AND(TimeSpend[[#This Row],[Personnel number]]&lt;&gt;"",TimeSpend[[#This Row],[Date]]&lt;&gt;""),TimeSpend[[#This Row],[Employee Name]],"")</f>
        <v>#VALUE!</v>
      </c>
      <c r="N4508" t="e">
        <f t="shared" si="140"/>
        <v>#VALUE!</v>
      </c>
      <c r="O4508" t="e">
        <f t="shared" si="141"/>
        <v>#VALUE!</v>
      </c>
      <c r="P4508" t="e">
        <f>IF(D4508&lt;&gt;"",VLOOKUP(D4508,Projects!B:C,2,0),"")</f>
        <v>#VALUE!</v>
      </c>
    </row>
    <row r="4509" spans="1:16" x14ac:dyDescent="0.25">
      <c r="A4509" t="e">
        <f>UPPER(IF(AND(TimeSpend[[#This Row],[Personnel number]]&lt;&gt;"",TimeSpend[[#This Row],[Date]]&lt;&gt;""),TimeSpend[[#This Row],[Personnel number]],""))</f>
        <v>#VALUE!</v>
      </c>
      <c r="B4509" s="85" t="e">
        <f>IF(AND(TimeSpend[[#This Row],[Personnel number]]&lt;&gt;"",TimeSpend[[#This Row],[Date]]&lt;&gt;""),TEXT(TimeSpend[[#This Row],[Date]],"[$-409]yyyyMMdd"),"")</f>
        <v>#VALUE!</v>
      </c>
      <c r="C4509" s="33" t="e">
        <f>IF(AND(TimeSpend[[#This Row],[Personnel number]]&lt;&gt;"",TimeSpend[[#This Row],[Date]]&lt;&gt;""),SUBSTITUTE(TimeSpend[[#This Row],[Hours]],",","."),"")</f>
        <v>#VALUE!</v>
      </c>
      <c r="D4509" t="e">
        <f>IF(AND(TimeSpend[[#This Row],[Personnel number]]&lt;&gt;"",TimeSpend[[#This Row],[Date]]&lt;&gt;""),TimeSpend[[#This Row],[Network]],"")</f>
        <v>#VALUE!</v>
      </c>
      <c r="E4509" t="e">
        <f>IF(AND(TimeSpend[[#This Row],[Personnel number]]&lt;&gt;"",TimeSpend[[#This Row],[Date]]&lt;&gt;""),TimeSpend[[#This Row],[Network Description]],"")</f>
        <v>#VALUE!</v>
      </c>
      <c r="F4509" t="e">
        <f>IF(AND(TimeSpend[[#This Row],[Personnel number]]&lt;&gt;"",TimeSpend[[#This Row],[Date]]&lt;&gt;""),TimeSpend[[#This Row],[Activity]],"")</f>
        <v>#VALUE!</v>
      </c>
      <c r="G4509" t="e">
        <f>IF(AND(TimeSpend[[#This Row],[Personnel number]]&lt;&gt;"",TimeSpend[[#This Row],[Date]]&lt;&gt;""),TimeSpend[[#This Row],[Activity description]],"")</f>
        <v>#VALUE!</v>
      </c>
      <c r="H4509" s="36" t="e">
        <f>IF(AND(TimeSpend[[#This Row],[Personnel number]]&lt;&gt;"",TimeSpend[[#This Row],[Date]]&lt;&gt;""),TimeSpend[[#This Row],[Start Time]],"")</f>
        <v>#VALUE!</v>
      </c>
      <c r="I4509" s="36" t="e">
        <f>IF(AND(TimeSpend[[#This Row],[Personnel number]]&lt;&gt;"",TimeSpend[[#This Row],[Date]]&lt;&gt;""),TimeSpend[[#This Row],[End Time]],"")</f>
        <v>#VALUE!</v>
      </c>
      <c r="J4509" t="e">
        <f>IF(AND(TimeSpend[[#This Row],[Personnel number]]&lt;&gt;"",TimeSpend[[#This Row],[Date]]&lt;&gt;""),TimeSpend[[#This Row],[Location]],"")</f>
        <v>#VALUE!</v>
      </c>
      <c r="K4509" t="e">
        <f>IF(AND(TimeSpend[[#This Row],[Personnel number]]&lt;&gt;"",TimeSpend[[#This Row],[Date]]&lt;&gt;""),TimeSpend[[#This Row],[Task]],"")</f>
        <v>#VALUE!</v>
      </c>
      <c r="L4509" t="e">
        <f>IF(AND(TimeSpend[[#This Row],[Personnel number]]&lt;&gt;"",TimeSpend[[#This Row],[Date]]&lt;&gt;""),Utilization!$J$2,"")</f>
        <v>#VALUE!</v>
      </c>
      <c r="M4509" t="e">
        <f>IF(AND(TimeSpend[[#This Row],[Personnel number]]&lt;&gt;"",TimeSpend[[#This Row],[Date]]&lt;&gt;""),TimeSpend[[#This Row],[Employee Name]],"")</f>
        <v>#VALUE!</v>
      </c>
      <c r="N4509" t="e">
        <f t="shared" si="140"/>
        <v>#VALUE!</v>
      </c>
      <c r="O4509" t="e">
        <f t="shared" si="141"/>
        <v>#VALUE!</v>
      </c>
      <c r="P4509" t="e">
        <f>IF(D4509&lt;&gt;"",VLOOKUP(D4509,Projects!B:C,2,0),"")</f>
        <v>#VALUE!</v>
      </c>
    </row>
    <row r="4510" spans="1:16" x14ac:dyDescent="0.25">
      <c r="A4510" t="e">
        <f>UPPER(IF(AND(TimeSpend[[#This Row],[Personnel number]]&lt;&gt;"",TimeSpend[[#This Row],[Date]]&lt;&gt;""),TimeSpend[[#This Row],[Personnel number]],""))</f>
        <v>#VALUE!</v>
      </c>
      <c r="B4510" s="85" t="e">
        <f>IF(AND(TimeSpend[[#This Row],[Personnel number]]&lt;&gt;"",TimeSpend[[#This Row],[Date]]&lt;&gt;""),TEXT(TimeSpend[[#This Row],[Date]],"[$-409]yyyyMMdd"),"")</f>
        <v>#VALUE!</v>
      </c>
      <c r="C4510" s="33" t="e">
        <f>IF(AND(TimeSpend[[#This Row],[Personnel number]]&lt;&gt;"",TimeSpend[[#This Row],[Date]]&lt;&gt;""),SUBSTITUTE(TimeSpend[[#This Row],[Hours]],",","."),"")</f>
        <v>#VALUE!</v>
      </c>
      <c r="D4510" t="e">
        <f>IF(AND(TimeSpend[[#This Row],[Personnel number]]&lt;&gt;"",TimeSpend[[#This Row],[Date]]&lt;&gt;""),TimeSpend[[#This Row],[Network]],"")</f>
        <v>#VALUE!</v>
      </c>
      <c r="E4510" t="e">
        <f>IF(AND(TimeSpend[[#This Row],[Personnel number]]&lt;&gt;"",TimeSpend[[#This Row],[Date]]&lt;&gt;""),TimeSpend[[#This Row],[Network Description]],"")</f>
        <v>#VALUE!</v>
      </c>
      <c r="F4510" t="e">
        <f>IF(AND(TimeSpend[[#This Row],[Personnel number]]&lt;&gt;"",TimeSpend[[#This Row],[Date]]&lt;&gt;""),TimeSpend[[#This Row],[Activity]],"")</f>
        <v>#VALUE!</v>
      </c>
      <c r="G4510" t="e">
        <f>IF(AND(TimeSpend[[#This Row],[Personnel number]]&lt;&gt;"",TimeSpend[[#This Row],[Date]]&lt;&gt;""),TimeSpend[[#This Row],[Activity description]],"")</f>
        <v>#VALUE!</v>
      </c>
      <c r="H4510" s="36" t="e">
        <f>IF(AND(TimeSpend[[#This Row],[Personnel number]]&lt;&gt;"",TimeSpend[[#This Row],[Date]]&lt;&gt;""),TimeSpend[[#This Row],[Start Time]],"")</f>
        <v>#VALUE!</v>
      </c>
      <c r="I4510" s="36" t="e">
        <f>IF(AND(TimeSpend[[#This Row],[Personnel number]]&lt;&gt;"",TimeSpend[[#This Row],[Date]]&lt;&gt;""),TimeSpend[[#This Row],[End Time]],"")</f>
        <v>#VALUE!</v>
      </c>
      <c r="J4510" t="e">
        <f>IF(AND(TimeSpend[[#This Row],[Personnel number]]&lt;&gt;"",TimeSpend[[#This Row],[Date]]&lt;&gt;""),TimeSpend[[#This Row],[Location]],"")</f>
        <v>#VALUE!</v>
      </c>
      <c r="K4510" t="e">
        <f>IF(AND(TimeSpend[[#This Row],[Personnel number]]&lt;&gt;"",TimeSpend[[#This Row],[Date]]&lt;&gt;""),TimeSpend[[#This Row],[Task]],"")</f>
        <v>#VALUE!</v>
      </c>
      <c r="L4510" t="e">
        <f>IF(AND(TimeSpend[[#This Row],[Personnel number]]&lt;&gt;"",TimeSpend[[#This Row],[Date]]&lt;&gt;""),Utilization!$J$2,"")</f>
        <v>#VALUE!</v>
      </c>
      <c r="M4510" t="e">
        <f>IF(AND(TimeSpend[[#This Row],[Personnel number]]&lt;&gt;"",TimeSpend[[#This Row],[Date]]&lt;&gt;""),TimeSpend[[#This Row],[Employee Name]],"")</f>
        <v>#VALUE!</v>
      </c>
      <c r="N4510" t="e">
        <f t="shared" si="140"/>
        <v>#VALUE!</v>
      </c>
      <c r="O4510" t="e">
        <f t="shared" si="141"/>
        <v>#VALUE!</v>
      </c>
      <c r="P4510" t="e">
        <f>IF(D4510&lt;&gt;"",VLOOKUP(D4510,Projects!B:C,2,0),"")</f>
        <v>#VALUE!</v>
      </c>
    </row>
    <row r="4511" spans="1:16" x14ac:dyDescent="0.25">
      <c r="A4511" t="e">
        <f>UPPER(IF(AND(TimeSpend[[#This Row],[Personnel number]]&lt;&gt;"",TimeSpend[[#This Row],[Date]]&lt;&gt;""),TimeSpend[[#This Row],[Personnel number]],""))</f>
        <v>#VALUE!</v>
      </c>
      <c r="B4511" s="85" t="e">
        <f>IF(AND(TimeSpend[[#This Row],[Personnel number]]&lt;&gt;"",TimeSpend[[#This Row],[Date]]&lt;&gt;""),TEXT(TimeSpend[[#This Row],[Date]],"[$-409]yyyyMMdd"),"")</f>
        <v>#VALUE!</v>
      </c>
      <c r="C4511" s="33" t="e">
        <f>IF(AND(TimeSpend[[#This Row],[Personnel number]]&lt;&gt;"",TimeSpend[[#This Row],[Date]]&lt;&gt;""),SUBSTITUTE(TimeSpend[[#This Row],[Hours]],",","."),"")</f>
        <v>#VALUE!</v>
      </c>
      <c r="D4511" t="e">
        <f>IF(AND(TimeSpend[[#This Row],[Personnel number]]&lt;&gt;"",TimeSpend[[#This Row],[Date]]&lt;&gt;""),TimeSpend[[#This Row],[Network]],"")</f>
        <v>#VALUE!</v>
      </c>
      <c r="E4511" t="e">
        <f>IF(AND(TimeSpend[[#This Row],[Personnel number]]&lt;&gt;"",TimeSpend[[#This Row],[Date]]&lt;&gt;""),TimeSpend[[#This Row],[Network Description]],"")</f>
        <v>#VALUE!</v>
      </c>
      <c r="F4511" t="e">
        <f>IF(AND(TimeSpend[[#This Row],[Personnel number]]&lt;&gt;"",TimeSpend[[#This Row],[Date]]&lt;&gt;""),TimeSpend[[#This Row],[Activity]],"")</f>
        <v>#VALUE!</v>
      </c>
      <c r="G4511" t="e">
        <f>IF(AND(TimeSpend[[#This Row],[Personnel number]]&lt;&gt;"",TimeSpend[[#This Row],[Date]]&lt;&gt;""),TimeSpend[[#This Row],[Activity description]],"")</f>
        <v>#VALUE!</v>
      </c>
      <c r="H4511" s="36" t="e">
        <f>IF(AND(TimeSpend[[#This Row],[Personnel number]]&lt;&gt;"",TimeSpend[[#This Row],[Date]]&lt;&gt;""),TimeSpend[[#This Row],[Start Time]],"")</f>
        <v>#VALUE!</v>
      </c>
      <c r="I4511" s="36" t="e">
        <f>IF(AND(TimeSpend[[#This Row],[Personnel number]]&lt;&gt;"",TimeSpend[[#This Row],[Date]]&lt;&gt;""),TimeSpend[[#This Row],[End Time]],"")</f>
        <v>#VALUE!</v>
      </c>
      <c r="J4511" t="e">
        <f>IF(AND(TimeSpend[[#This Row],[Personnel number]]&lt;&gt;"",TimeSpend[[#This Row],[Date]]&lt;&gt;""),TimeSpend[[#This Row],[Location]],"")</f>
        <v>#VALUE!</v>
      </c>
      <c r="K4511" t="e">
        <f>IF(AND(TimeSpend[[#This Row],[Personnel number]]&lt;&gt;"",TimeSpend[[#This Row],[Date]]&lt;&gt;""),TimeSpend[[#This Row],[Task]],"")</f>
        <v>#VALUE!</v>
      </c>
      <c r="L4511" t="e">
        <f>IF(AND(TimeSpend[[#This Row],[Personnel number]]&lt;&gt;"",TimeSpend[[#This Row],[Date]]&lt;&gt;""),Utilization!$J$2,"")</f>
        <v>#VALUE!</v>
      </c>
      <c r="M4511" t="e">
        <f>IF(AND(TimeSpend[[#This Row],[Personnel number]]&lt;&gt;"",TimeSpend[[#This Row],[Date]]&lt;&gt;""),TimeSpend[[#This Row],[Employee Name]],"")</f>
        <v>#VALUE!</v>
      </c>
      <c r="N4511" t="e">
        <f t="shared" si="140"/>
        <v>#VALUE!</v>
      </c>
      <c r="O4511" t="e">
        <f t="shared" si="141"/>
        <v>#VALUE!</v>
      </c>
      <c r="P4511" t="e">
        <f>IF(D4511&lt;&gt;"",VLOOKUP(D4511,Projects!B:C,2,0),"")</f>
        <v>#VALUE!</v>
      </c>
    </row>
    <row r="4512" spans="1:16" x14ac:dyDescent="0.25">
      <c r="A4512" t="e">
        <f>UPPER(IF(AND(TimeSpend[[#This Row],[Personnel number]]&lt;&gt;"",TimeSpend[[#This Row],[Date]]&lt;&gt;""),TimeSpend[[#This Row],[Personnel number]],""))</f>
        <v>#VALUE!</v>
      </c>
      <c r="B4512" s="85" t="e">
        <f>IF(AND(TimeSpend[[#This Row],[Personnel number]]&lt;&gt;"",TimeSpend[[#This Row],[Date]]&lt;&gt;""),TEXT(TimeSpend[[#This Row],[Date]],"[$-409]yyyyMMdd"),"")</f>
        <v>#VALUE!</v>
      </c>
      <c r="C4512" s="33" t="e">
        <f>IF(AND(TimeSpend[[#This Row],[Personnel number]]&lt;&gt;"",TimeSpend[[#This Row],[Date]]&lt;&gt;""),SUBSTITUTE(TimeSpend[[#This Row],[Hours]],",","."),"")</f>
        <v>#VALUE!</v>
      </c>
      <c r="D4512" t="e">
        <f>IF(AND(TimeSpend[[#This Row],[Personnel number]]&lt;&gt;"",TimeSpend[[#This Row],[Date]]&lt;&gt;""),TimeSpend[[#This Row],[Network]],"")</f>
        <v>#VALUE!</v>
      </c>
      <c r="E4512" t="e">
        <f>IF(AND(TimeSpend[[#This Row],[Personnel number]]&lt;&gt;"",TimeSpend[[#This Row],[Date]]&lt;&gt;""),TimeSpend[[#This Row],[Network Description]],"")</f>
        <v>#VALUE!</v>
      </c>
      <c r="F4512" t="e">
        <f>IF(AND(TimeSpend[[#This Row],[Personnel number]]&lt;&gt;"",TimeSpend[[#This Row],[Date]]&lt;&gt;""),TimeSpend[[#This Row],[Activity]],"")</f>
        <v>#VALUE!</v>
      </c>
      <c r="G4512" t="e">
        <f>IF(AND(TimeSpend[[#This Row],[Personnel number]]&lt;&gt;"",TimeSpend[[#This Row],[Date]]&lt;&gt;""),TimeSpend[[#This Row],[Activity description]],"")</f>
        <v>#VALUE!</v>
      </c>
      <c r="H4512" s="36" t="e">
        <f>IF(AND(TimeSpend[[#This Row],[Personnel number]]&lt;&gt;"",TimeSpend[[#This Row],[Date]]&lt;&gt;""),TimeSpend[[#This Row],[Start Time]],"")</f>
        <v>#VALUE!</v>
      </c>
      <c r="I4512" s="36" t="e">
        <f>IF(AND(TimeSpend[[#This Row],[Personnel number]]&lt;&gt;"",TimeSpend[[#This Row],[Date]]&lt;&gt;""),TimeSpend[[#This Row],[End Time]],"")</f>
        <v>#VALUE!</v>
      </c>
      <c r="J4512" t="e">
        <f>IF(AND(TimeSpend[[#This Row],[Personnel number]]&lt;&gt;"",TimeSpend[[#This Row],[Date]]&lt;&gt;""),TimeSpend[[#This Row],[Location]],"")</f>
        <v>#VALUE!</v>
      </c>
      <c r="K4512" t="e">
        <f>IF(AND(TimeSpend[[#This Row],[Personnel number]]&lt;&gt;"",TimeSpend[[#This Row],[Date]]&lt;&gt;""),TimeSpend[[#This Row],[Task]],"")</f>
        <v>#VALUE!</v>
      </c>
      <c r="L4512" t="e">
        <f>IF(AND(TimeSpend[[#This Row],[Personnel number]]&lt;&gt;"",TimeSpend[[#This Row],[Date]]&lt;&gt;""),Utilization!$J$2,"")</f>
        <v>#VALUE!</v>
      </c>
      <c r="M4512" t="e">
        <f>IF(AND(TimeSpend[[#This Row],[Personnel number]]&lt;&gt;"",TimeSpend[[#This Row],[Date]]&lt;&gt;""),TimeSpend[[#This Row],[Employee Name]],"")</f>
        <v>#VALUE!</v>
      </c>
      <c r="N4512" t="e">
        <f t="shared" si="140"/>
        <v>#VALUE!</v>
      </c>
      <c r="O4512" t="e">
        <f t="shared" si="141"/>
        <v>#VALUE!</v>
      </c>
      <c r="P4512" t="e">
        <f>IF(D4512&lt;&gt;"",VLOOKUP(D4512,Projects!B:C,2,0),"")</f>
        <v>#VALUE!</v>
      </c>
    </row>
    <row r="4513" spans="1:16" x14ac:dyDescent="0.25">
      <c r="A4513" t="e">
        <f>UPPER(IF(AND(TimeSpend[[#This Row],[Personnel number]]&lt;&gt;"",TimeSpend[[#This Row],[Date]]&lt;&gt;""),TimeSpend[[#This Row],[Personnel number]],""))</f>
        <v>#VALUE!</v>
      </c>
      <c r="B4513" s="85" t="e">
        <f>IF(AND(TimeSpend[[#This Row],[Personnel number]]&lt;&gt;"",TimeSpend[[#This Row],[Date]]&lt;&gt;""),TEXT(TimeSpend[[#This Row],[Date]],"[$-409]yyyyMMdd"),"")</f>
        <v>#VALUE!</v>
      </c>
      <c r="C4513" s="33" t="e">
        <f>IF(AND(TimeSpend[[#This Row],[Personnel number]]&lt;&gt;"",TimeSpend[[#This Row],[Date]]&lt;&gt;""),SUBSTITUTE(TimeSpend[[#This Row],[Hours]],",","."),"")</f>
        <v>#VALUE!</v>
      </c>
      <c r="D4513" t="e">
        <f>IF(AND(TimeSpend[[#This Row],[Personnel number]]&lt;&gt;"",TimeSpend[[#This Row],[Date]]&lt;&gt;""),TimeSpend[[#This Row],[Network]],"")</f>
        <v>#VALUE!</v>
      </c>
      <c r="E4513" t="e">
        <f>IF(AND(TimeSpend[[#This Row],[Personnel number]]&lt;&gt;"",TimeSpend[[#This Row],[Date]]&lt;&gt;""),TimeSpend[[#This Row],[Network Description]],"")</f>
        <v>#VALUE!</v>
      </c>
      <c r="F4513" t="e">
        <f>IF(AND(TimeSpend[[#This Row],[Personnel number]]&lt;&gt;"",TimeSpend[[#This Row],[Date]]&lt;&gt;""),TimeSpend[[#This Row],[Activity]],"")</f>
        <v>#VALUE!</v>
      </c>
      <c r="G4513" t="e">
        <f>IF(AND(TimeSpend[[#This Row],[Personnel number]]&lt;&gt;"",TimeSpend[[#This Row],[Date]]&lt;&gt;""),TimeSpend[[#This Row],[Activity description]],"")</f>
        <v>#VALUE!</v>
      </c>
      <c r="H4513" s="36" t="e">
        <f>IF(AND(TimeSpend[[#This Row],[Personnel number]]&lt;&gt;"",TimeSpend[[#This Row],[Date]]&lt;&gt;""),TimeSpend[[#This Row],[Start Time]],"")</f>
        <v>#VALUE!</v>
      </c>
      <c r="I4513" s="36" t="e">
        <f>IF(AND(TimeSpend[[#This Row],[Personnel number]]&lt;&gt;"",TimeSpend[[#This Row],[Date]]&lt;&gt;""),TimeSpend[[#This Row],[End Time]],"")</f>
        <v>#VALUE!</v>
      </c>
      <c r="J4513" t="e">
        <f>IF(AND(TimeSpend[[#This Row],[Personnel number]]&lt;&gt;"",TimeSpend[[#This Row],[Date]]&lt;&gt;""),TimeSpend[[#This Row],[Location]],"")</f>
        <v>#VALUE!</v>
      </c>
      <c r="K4513" t="e">
        <f>IF(AND(TimeSpend[[#This Row],[Personnel number]]&lt;&gt;"",TimeSpend[[#This Row],[Date]]&lt;&gt;""),TimeSpend[[#This Row],[Task]],"")</f>
        <v>#VALUE!</v>
      </c>
      <c r="L4513" t="e">
        <f>IF(AND(TimeSpend[[#This Row],[Personnel number]]&lt;&gt;"",TimeSpend[[#This Row],[Date]]&lt;&gt;""),Utilization!$J$2,"")</f>
        <v>#VALUE!</v>
      </c>
      <c r="M4513" t="e">
        <f>IF(AND(TimeSpend[[#This Row],[Personnel number]]&lt;&gt;"",TimeSpend[[#This Row],[Date]]&lt;&gt;""),TimeSpend[[#This Row],[Employee Name]],"")</f>
        <v>#VALUE!</v>
      </c>
      <c r="N4513" t="e">
        <f t="shared" si="140"/>
        <v>#VALUE!</v>
      </c>
      <c r="O4513" t="e">
        <f t="shared" si="141"/>
        <v>#VALUE!</v>
      </c>
      <c r="P4513" t="e">
        <f>IF(D4513&lt;&gt;"",VLOOKUP(D4513,Projects!B:C,2,0),"")</f>
        <v>#VALUE!</v>
      </c>
    </row>
    <row r="4514" spans="1:16" x14ac:dyDescent="0.25">
      <c r="A4514" t="e">
        <f>UPPER(IF(AND(TimeSpend[[#This Row],[Personnel number]]&lt;&gt;"",TimeSpend[[#This Row],[Date]]&lt;&gt;""),TimeSpend[[#This Row],[Personnel number]],""))</f>
        <v>#VALUE!</v>
      </c>
      <c r="B4514" s="85" t="e">
        <f>IF(AND(TimeSpend[[#This Row],[Personnel number]]&lt;&gt;"",TimeSpend[[#This Row],[Date]]&lt;&gt;""),TEXT(TimeSpend[[#This Row],[Date]],"[$-409]yyyyMMdd"),"")</f>
        <v>#VALUE!</v>
      </c>
      <c r="C4514" s="33" t="e">
        <f>IF(AND(TimeSpend[[#This Row],[Personnel number]]&lt;&gt;"",TimeSpend[[#This Row],[Date]]&lt;&gt;""),SUBSTITUTE(TimeSpend[[#This Row],[Hours]],",","."),"")</f>
        <v>#VALUE!</v>
      </c>
      <c r="D4514" t="e">
        <f>IF(AND(TimeSpend[[#This Row],[Personnel number]]&lt;&gt;"",TimeSpend[[#This Row],[Date]]&lt;&gt;""),TimeSpend[[#This Row],[Network]],"")</f>
        <v>#VALUE!</v>
      </c>
      <c r="E4514" t="e">
        <f>IF(AND(TimeSpend[[#This Row],[Personnel number]]&lt;&gt;"",TimeSpend[[#This Row],[Date]]&lt;&gt;""),TimeSpend[[#This Row],[Network Description]],"")</f>
        <v>#VALUE!</v>
      </c>
      <c r="F4514" t="e">
        <f>IF(AND(TimeSpend[[#This Row],[Personnel number]]&lt;&gt;"",TimeSpend[[#This Row],[Date]]&lt;&gt;""),TimeSpend[[#This Row],[Activity]],"")</f>
        <v>#VALUE!</v>
      </c>
      <c r="G4514" t="e">
        <f>IF(AND(TimeSpend[[#This Row],[Personnel number]]&lt;&gt;"",TimeSpend[[#This Row],[Date]]&lt;&gt;""),TimeSpend[[#This Row],[Activity description]],"")</f>
        <v>#VALUE!</v>
      </c>
      <c r="H4514" s="36" t="e">
        <f>IF(AND(TimeSpend[[#This Row],[Personnel number]]&lt;&gt;"",TimeSpend[[#This Row],[Date]]&lt;&gt;""),TimeSpend[[#This Row],[Start Time]],"")</f>
        <v>#VALUE!</v>
      </c>
      <c r="I4514" s="36" t="e">
        <f>IF(AND(TimeSpend[[#This Row],[Personnel number]]&lt;&gt;"",TimeSpend[[#This Row],[Date]]&lt;&gt;""),TimeSpend[[#This Row],[End Time]],"")</f>
        <v>#VALUE!</v>
      </c>
      <c r="J4514" t="e">
        <f>IF(AND(TimeSpend[[#This Row],[Personnel number]]&lt;&gt;"",TimeSpend[[#This Row],[Date]]&lt;&gt;""),TimeSpend[[#This Row],[Location]],"")</f>
        <v>#VALUE!</v>
      </c>
      <c r="K4514" t="e">
        <f>IF(AND(TimeSpend[[#This Row],[Personnel number]]&lt;&gt;"",TimeSpend[[#This Row],[Date]]&lt;&gt;""),TimeSpend[[#This Row],[Task]],"")</f>
        <v>#VALUE!</v>
      </c>
      <c r="L4514" t="e">
        <f>IF(AND(TimeSpend[[#This Row],[Personnel number]]&lt;&gt;"",TimeSpend[[#This Row],[Date]]&lt;&gt;""),Utilization!$J$2,"")</f>
        <v>#VALUE!</v>
      </c>
      <c r="M4514" t="e">
        <f>IF(AND(TimeSpend[[#This Row],[Personnel number]]&lt;&gt;"",TimeSpend[[#This Row],[Date]]&lt;&gt;""),TimeSpend[[#This Row],[Employee Name]],"")</f>
        <v>#VALUE!</v>
      </c>
      <c r="N4514" t="e">
        <f t="shared" si="140"/>
        <v>#VALUE!</v>
      </c>
      <c r="O4514" t="e">
        <f t="shared" si="141"/>
        <v>#VALUE!</v>
      </c>
      <c r="P4514" t="e">
        <f>IF(D4514&lt;&gt;"",VLOOKUP(D4514,Projects!B:C,2,0),"")</f>
        <v>#VALUE!</v>
      </c>
    </row>
    <row r="4515" spans="1:16" x14ac:dyDescent="0.25">
      <c r="A4515" t="e">
        <f>UPPER(IF(AND(TimeSpend[[#This Row],[Personnel number]]&lt;&gt;"",TimeSpend[[#This Row],[Date]]&lt;&gt;""),TimeSpend[[#This Row],[Personnel number]],""))</f>
        <v>#VALUE!</v>
      </c>
      <c r="B4515" s="85" t="e">
        <f>IF(AND(TimeSpend[[#This Row],[Personnel number]]&lt;&gt;"",TimeSpend[[#This Row],[Date]]&lt;&gt;""),TEXT(TimeSpend[[#This Row],[Date]],"[$-409]yyyyMMdd"),"")</f>
        <v>#VALUE!</v>
      </c>
      <c r="C4515" s="33" t="e">
        <f>IF(AND(TimeSpend[[#This Row],[Personnel number]]&lt;&gt;"",TimeSpend[[#This Row],[Date]]&lt;&gt;""),SUBSTITUTE(TimeSpend[[#This Row],[Hours]],",","."),"")</f>
        <v>#VALUE!</v>
      </c>
      <c r="D4515" t="e">
        <f>IF(AND(TimeSpend[[#This Row],[Personnel number]]&lt;&gt;"",TimeSpend[[#This Row],[Date]]&lt;&gt;""),TimeSpend[[#This Row],[Network]],"")</f>
        <v>#VALUE!</v>
      </c>
      <c r="E4515" t="e">
        <f>IF(AND(TimeSpend[[#This Row],[Personnel number]]&lt;&gt;"",TimeSpend[[#This Row],[Date]]&lt;&gt;""),TimeSpend[[#This Row],[Network Description]],"")</f>
        <v>#VALUE!</v>
      </c>
      <c r="F4515" t="e">
        <f>IF(AND(TimeSpend[[#This Row],[Personnel number]]&lt;&gt;"",TimeSpend[[#This Row],[Date]]&lt;&gt;""),TimeSpend[[#This Row],[Activity]],"")</f>
        <v>#VALUE!</v>
      </c>
      <c r="G4515" t="e">
        <f>IF(AND(TimeSpend[[#This Row],[Personnel number]]&lt;&gt;"",TimeSpend[[#This Row],[Date]]&lt;&gt;""),TimeSpend[[#This Row],[Activity description]],"")</f>
        <v>#VALUE!</v>
      </c>
      <c r="H4515" s="36" t="e">
        <f>IF(AND(TimeSpend[[#This Row],[Personnel number]]&lt;&gt;"",TimeSpend[[#This Row],[Date]]&lt;&gt;""),TimeSpend[[#This Row],[Start Time]],"")</f>
        <v>#VALUE!</v>
      </c>
      <c r="I4515" s="36" t="e">
        <f>IF(AND(TimeSpend[[#This Row],[Personnel number]]&lt;&gt;"",TimeSpend[[#This Row],[Date]]&lt;&gt;""),TimeSpend[[#This Row],[End Time]],"")</f>
        <v>#VALUE!</v>
      </c>
      <c r="J4515" t="e">
        <f>IF(AND(TimeSpend[[#This Row],[Personnel number]]&lt;&gt;"",TimeSpend[[#This Row],[Date]]&lt;&gt;""),TimeSpend[[#This Row],[Location]],"")</f>
        <v>#VALUE!</v>
      </c>
      <c r="K4515" t="e">
        <f>IF(AND(TimeSpend[[#This Row],[Personnel number]]&lt;&gt;"",TimeSpend[[#This Row],[Date]]&lt;&gt;""),TimeSpend[[#This Row],[Task]],"")</f>
        <v>#VALUE!</v>
      </c>
      <c r="L4515" t="e">
        <f>IF(AND(TimeSpend[[#This Row],[Personnel number]]&lt;&gt;"",TimeSpend[[#This Row],[Date]]&lt;&gt;""),Utilization!$J$2,"")</f>
        <v>#VALUE!</v>
      </c>
      <c r="M4515" t="e">
        <f>IF(AND(TimeSpend[[#This Row],[Personnel number]]&lt;&gt;"",TimeSpend[[#This Row],[Date]]&lt;&gt;""),TimeSpend[[#This Row],[Employee Name]],"")</f>
        <v>#VALUE!</v>
      </c>
      <c r="N4515" t="e">
        <f t="shared" si="140"/>
        <v>#VALUE!</v>
      </c>
      <c r="O4515" t="e">
        <f t="shared" si="141"/>
        <v>#VALUE!</v>
      </c>
      <c r="P4515" t="e">
        <f>IF(D4515&lt;&gt;"",VLOOKUP(D4515,Projects!B:C,2,0),"")</f>
        <v>#VALUE!</v>
      </c>
    </row>
    <row r="4516" spans="1:16" x14ac:dyDescent="0.25">
      <c r="A4516" t="e">
        <f>UPPER(IF(AND(TimeSpend[[#This Row],[Personnel number]]&lt;&gt;"",TimeSpend[[#This Row],[Date]]&lt;&gt;""),TimeSpend[[#This Row],[Personnel number]],""))</f>
        <v>#VALUE!</v>
      </c>
      <c r="B4516" s="85" t="e">
        <f>IF(AND(TimeSpend[[#This Row],[Personnel number]]&lt;&gt;"",TimeSpend[[#This Row],[Date]]&lt;&gt;""),TEXT(TimeSpend[[#This Row],[Date]],"[$-409]yyyyMMdd"),"")</f>
        <v>#VALUE!</v>
      </c>
      <c r="C4516" s="33" t="e">
        <f>IF(AND(TimeSpend[[#This Row],[Personnel number]]&lt;&gt;"",TimeSpend[[#This Row],[Date]]&lt;&gt;""),SUBSTITUTE(TimeSpend[[#This Row],[Hours]],",","."),"")</f>
        <v>#VALUE!</v>
      </c>
      <c r="D4516" t="e">
        <f>IF(AND(TimeSpend[[#This Row],[Personnel number]]&lt;&gt;"",TimeSpend[[#This Row],[Date]]&lt;&gt;""),TimeSpend[[#This Row],[Network]],"")</f>
        <v>#VALUE!</v>
      </c>
      <c r="E4516" t="e">
        <f>IF(AND(TimeSpend[[#This Row],[Personnel number]]&lt;&gt;"",TimeSpend[[#This Row],[Date]]&lt;&gt;""),TimeSpend[[#This Row],[Network Description]],"")</f>
        <v>#VALUE!</v>
      </c>
      <c r="F4516" t="e">
        <f>IF(AND(TimeSpend[[#This Row],[Personnel number]]&lt;&gt;"",TimeSpend[[#This Row],[Date]]&lt;&gt;""),TimeSpend[[#This Row],[Activity]],"")</f>
        <v>#VALUE!</v>
      </c>
      <c r="G4516" t="e">
        <f>IF(AND(TimeSpend[[#This Row],[Personnel number]]&lt;&gt;"",TimeSpend[[#This Row],[Date]]&lt;&gt;""),TimeSpend[[#This Row],[Activity description]],"")</f>
        <v>#VALUE!</v>
      </c>
      <c r="H4516" s="36" t="e">
        <f>IF(AND(TimeSpend[[#This Row],[Personnel number]]&lt;&gt;"",TimeSpend[[#This Row],[Date]]&lt;&gt;""),TimeSpend[[#This Row],[Start Time]],"")</f>
        <v>#VALUE!</v>
      </c>
      <c r="I4516" s="36" t="e">
        <f>IF(AND(TimeSpend[[#This Row],[Personnel number]]&lt;&gt;"",TimeSpend[[#This Row],[Date]]&lt;&gt;""),TimeSpend[[#This Row],[End Time]],"")</f>
        <v>#VALUE!</v>
      </c>
      <c r="J4516" t="e">
        <f>IF(AND(TimeSpend[[#This Row],[Personnel number]]&lt;&gt;"",TimeSpend[[#This Row],[Date]]&lt;&gt;""),TimeSpend[[#This Row],[Location]],"")</f>
        <v>#VALUE!</v>
      </c>
      <c r="K4516" t="e">
        <f>IF(AND(TimeSpend[[#This Row],[Personnel number]]&lt;&gt;"",TimeSpend[[#This Row],[Date]]&lt;&gt;""),TimeSpend[[#This Row],[Task]],"")</f>
        <v>#VALUE!</v>
      </c>
      <c r="L4516" t="e">
        <f>IF(AND(TimeSpend[[#This Row],[Personnel number]]&lt;&gt;"",TimeSpend[[#This Row],[Date]]&lt;&gt;""),Utilization!$J$2,"")</f>
        <v>#VALUE!</v>
      </c>
      <c r="M4516" t="e">
        <f>IF(AND(TimeSpend[[#This Row],[Personnel number]]&lt;&gt;"",TimeSpend[[#This Row],[Date]]&lt;&gt;""),TimeSpend[[#This Row],[Employee Name]],"")</f>
        <v>#VALUE!</v>
      </c>
      <c r="N4516" t="e">
        <f t="shared" si="140"/>
        <v>#VALUE!</v>
      </c>
      <c r="O4516" t="e">
        <f t="shared" si="141"/>
        <v>#VALUE!</v>
      </c>
      <c r="P4516" t="e">
        <f>IF(D4516&lt;&gt;"",VLOOKUP(D4516,Projects!B:C,2,0),"")</f>
        <v>#VALUE!</v>
      </c>
    </row>
    <row r="4517" spans="1:16" x14ac:dyDescent="0.25">
      <c r="A4517" t="e">
        <f>UPPER(IF(AND(TimeSpend[[#This Row],[Personnel number]]&lt;&gt;"",TimeSpend[[#This Row],[Date]]&lt;&gt;""),TimeSpend[[#This Row],[Personnel number]],""))</f>
        <v>#VALUE!</v>
      </c>
      <c r="B4517" s="85" t="e">
        <f>IF(AND(TimeSpend[[#This Row],[Personnel number]]&lt;&gt;"",TimeSpend[[#This Row],[Date]]&lt;&gt;""),TEXT(TimeSpend[[#This Row],[Date]],"[$-409]yyyyMMdd"),"")</f>
        <v>#VALUE!</v>
      </c>
      <c r="C4517" s="33" t="e">
        <f>IF(AND(TimeSpend[[#This Row],[Personnel number]]&lt;&gt;"",TimeSpend[[#This Row],[Date]]&lt;&gt;""),SUBSTITUTE(TimeSpend[[#This Row],[Hours]],",","."),"")</f>
        <v>#VALUE!</v>
      </c>
      <c r="D4517" t="e">
        <f>IF(AND(TimeSpend[[#This Row],[Personnel number]]&lt;&gt;"",TimeSpend[[#This Row],[Date]]&lt;&gt;""),TimeSpend[[#This Row],[Network]],"")</f>
        <v>#VALUE!</v>
      </c>
      <c r="E4517" t="e">
        <f>IF(AND(TimeSpend[[#This Row],[Personnel number]]&lt;&gt;"",TimeSpend[[#This Row],[Date]]&lt;&gt;""),TimeSpend[[#This Row],[Network Description]],"")</f>
        <v>#VALUE!</v>
      </c>
      <c r="F4517" t="e">
        <f>IF(AND(TimeSpend[[#This Row],[Personnel number]]&lt;&gt;"",TimeSpend[[#This Row],[Date]]&lt;&gt;""),TimeSpend[[#This Row],[Activity]],"")</f>
        <v>#VALUE!</v>
      </c>
      <c r="G4517" t="e">
        <f>IF(AND(TimeSpend[[#This Row],[Personnel number]]&lt;&gt;"",TimeSpend[[#This Row],[Date]]&lt;&gt;""),TimeSpend[[#This Row],[Activity description]],"")</f>
        <v>#VALUE!</v>
      </c>
      <c r="H4517" s="36" t="e">
        <f>IF(AND(TimeSpend[[#This Row],[Personnel number]]&lt;&gt;"",TimeSpend[[#This Row],[Date]]&lt;&gt;""),TimeSpend[[#This Row],[Start Time]],"")</f>
        <v>#VALUE!</v>
      </c>
      <c r="I4517" s="36" t="e">
        <f>IF(AND(TimeSpend[[#This Row],[Personnel number]]&lt;&gt;"",TimeSpend[[#This Row],[Date]]&lt;&gt;""),TimeSpend[[#This Row],[End Time]],"")</f>
        <v>#VALUE!</v>
      </c>
      <c r="J4517" t="e">
        <f>IF(AND(TimeSpend[[#This Row],[Personnel number]]&lt;&gt;"",TimeSpend[[#This Row],[Date]]&lt;&gt;""),TimeSpend[[#This Row],[Location]],"")</f>
        <v>#VALUE!</v>
      </c>
      <c r="K4517" t="e">
        <f>IF(AND(TimeSpend[[#This Row],[Personnel number]]&lt;&gt;"",TimeSpend[[#This Row],[Date]]&lt;&gt;""),TimeSpend[[#This Row],[Task]],"")</f>
        <v>#VALUE!</v>
      </c>
      <c r="L4517" t="e">
        <f>IF(AND(TimeSpend[[#This Row],[Personnel number]]&lt;&gt;"",TimeSpend[[#This Row],[Date]]&lt;&gt;""),Utilization!$J$2,"")</f>
        <v>#VALUE!</v>
      </c>
      <c r="M4517" t="e">
        <f>IF(AND(TimeSpend[[#This Row],[Personnel number]]&lt;&gt;"",TimeSpend[[#This Row],[Date]]&lt;&gt;""),TimeSpend[[#This Row],[Employee Name]],"")</f>
        <v>#VALUE!</v>
      </c>
      <c r="N4517" t="e">
        <f t="shared" si="140"/>
        <v>#VALUE!</v>
      </c>
      <c r="O4517" t="e">
        <f t="shared" si="141"/>
        <v>#VALUE!</v>
      </c>
      <c r="P4517" t="e">
        <f>IF(D4517&lt;&gt;"",VLOOKUP(D4517,Projects!B:C,2,0),"")</f>
        <v>#VALUE!</v>
      </c>
    </row>
    <row r="4518" spans="1:16" x14ac:dyDescent="0.25">
      <c r="A4518" t="e">
        <f>UPPER(IF(AND(TimeSpend[[#This Row],[Personnel number]]&lt;&gt;"",TimeSpend[[#This Row],[Date]]&lt;&gt;""),TimeSpend[[#This Row],[Personnel number]],""))</f>
        <v>#VALUE!</v>
      </c>
      <c r="B4518" s="85" t="e">
        <f>IF(AND(TimeSpend[[#This Row],[Personnel number]]&lt;&gt;"",TimeSpend[[#This Row],[Date]]&lt;&gt;""),TEXT(TimeSpend[[#This Row],[Date]],"[$-409]yyyyMMdd"),"")</f>
        <v>#VALUE!</v>
      </c>
      <c r="C4518" s="33" t="e">
        <f>IF(AND(TimeSpend[[#This Row],[Personnel number]]&lt;&gt;"",TimeSpend[[#This Row],[Date]]&lt;&gt;""),SUBSTITUTE(TimeSpend[[#This Row],[Hours]],",","."),"")</f>
        <v>#VALUE!</v>
      </c>
      <c r="D4518" t="e">
        <f>IF(AND(TimeSpend[[#This Row],[Personnel number]]&lt;&gt;"",TimeSpend[[#This Row],[Date]]&lt;&gt;""),TimeSpend[[#This Row],[Network]],"")</f>
        <v>#VALUE!</v>
      </c>
      <c r="E4518" t="e">
        <f>IF(AND(TimeSpend[[#This Row],[Personnel number]]&lt;&gt;"",TimeSpend[[#This Row],[Date]]&lt;&gt;""),TimeSpend[[#This Row],[Network Description]],"")</f>
        <v>#VALUE!</v>
      </c>
      <c r="F4518" t="e">
        <f>IF(AND(TimeSpend[[#This Row],[Personnel number]]&lt;&gt;"",TimeSpend[[#This Row],[Date]]&lt;&gt;""),TimeSpend[[#This Row],[Activity]],"")</f>
        <v>#VALUE!</v>
      </c>
      <c r="G4518" t="e">
        <f>IF(AND(TimeSpend[[#This Row],[Personnel number]]&lt;&gt;"",TimeSpend[[#This Row],[Date]]&lt;&gt;""),TimeSpend[[#This Row],[Activity description]],"")</f>
        <v>#VALUE!</v>
      </c>
      <c r="H4518" s="36" t="e">
        <f>IF(AND(TimeSpend[[#This Row],[Personnel number]]&lt;&gt;"",TimeSpend[[#This Row],[Date]]&lt;&gt;""),TimeSpend[[#This Row],[Start Time]],"")</f>
        <v>#VALUE!</v>
      </c>
      <c r="I4518" s="36" t="e">
        <f>IF(AND(TimeSpend[[#This Row],[Personnel number]]&lt;&gt;"",TimeSpend[[#This Row],[Date]]&lt;&gt;""),TimeSpend[[#This Row],[End Time]],"")</f>
        <v>#VALUE!</v>
      </c>
      <c r="J4518" t="e">
        <f>IF(AND(TimeSpend[[#This Row],[Personnel number]]&lt;&gt;"",TimeSpend[[#This Row],[Date]]&lt;&gt;""),TimeSpend[[#This Row],[Location]],"")</f>
        <v>#VALUE!</v>
      </c>
      <c r="K4518" t="e">
        <f>IF(AND(TimeSpend[[#This Row],[Personnel number]]&lt;&gt;"",TimeSpend[[#This Row],[Date]]&lt;&gt;""),TimeSpend[[#This Row],[Task]],"")</f>
        <v>#VALUE!</v>
      </c>
      <c r="L4518" t="e">
        <f>IF(AND(TimeSpend[[#This Row],[Personnel number]]&lt;&gt;"",TimeSpend[[#This Row],[Date]]&lt;&gt;""),Utilization!$J$2,"")</f>
        <v>#VALUE!</v>
      </c>
      <c r="M4518" t="e">
        <f>IF(AND(TimeSpend[[#This Row],[Personnel number]]&lt;&gt;"",TimeSpend[[#This Row],[Date]]&lt;&gt;""),TimeSpend[[#This Row],[Employee Name]],"")</f>
        <v>#VALUE!</v>
      </c>
      <c r="N4518" t="e">
        <f t="shared" si="140"/>
        <v>#VALUE!</v>
      </c>
      <c r="O4518" t="e">
        <f t="shared" si="141"/>
        <v>#VALUE!</v>
      </c>
      <c r="P4518" t="e">
        <f>IF(D4518&lt;&gt;"",VLOOKUP(D4518,Projects!B:C,2,0),"")</f>
        <v>#VALUE!</v>
      </c>
    </row>
    <row r="4519" spans="1:16" x14ac:dyDescent="0.25">
      <c r="A4519" t="e">
        <f>UPPER(IF(AND(TimeSpend[[#This Row],[Personnel number]]&lt;&gt;"",TimeSpend[[#This Row],[Date]]&lt;&gt;""),TimeSpend[[#This Row],[Personnel number]],""))</f>
        <v>#VALUE!</v>
      </c>
      <c r="B4519" s="85" t="e">
        <f>IF(AND(TimeSpend[[#This Row],[Personnel number]]&lt;&gt;"",TimeSpend[[#This Row],[Date]]&lt;&gt;""),TEXT(TimeSpend[[#This Row],[Date]],"[$-409]yyyyMMdd"),"")</f>
        <v>#VALUE!</v>
      </c>
      <c r="C4519" s="33" t="e">
        <f>IF(AND(TimeSpend[[#This Row],[Personnel number]]&lt;&gt;"",TimeSpend[[#This Row],[Date]]&lt;&gt;""),SUBSTITUTE(TimeSpend[[#This Row],[Hours]],",","."),"")</f>
        <v>#VALUE!</v>
      </c>
      <c r="D4519" t="e">
        <f>IF(AND(TimeSpend[[#This Row],[Personnel number]]&lt;&gt;"",TimeSpend[[#This Row],[Date]]&lt;&gt;""),TimeSpend[[#This Row],[Network]],"")</f>
        <v>#VALUE!</v>
      </c>
      <c r="E4519" t="e">
        <f>IF(AND(TimeSpend[[#This Row],[Personnel number]]&lt;&gt;"",TimeSpend[[#This Row],[Date]]&lt;&gt;""),TimeSpend[[#This Row],[Network Description]],"")</f>
        <v>#VALUE!</v>
      </c>
      <c r="F4519" t="e">
        <f>IF(AND(TimeSpend[[#This Row],[Personnel number]]&lt;&gt;"",TimeSpend[[#This Row],[Date]]&lt;&gt;""),TimeSpend[[#This Row],[Activity]],"")</f>
        <v>#VALUE!</v>
      </c>
      <c r="G4519" t="e">
        <f>IF(AND(TimeSpend[[#This Row],[Personnel number]]&lt;&gt;"",TimeSpend[[#This Row],[Date]]&lt;&gt;""),TimeSpend[[#This Row],[Activity description]],"")</f>
        <v>#VALUE!</v>
      </c>
      <c r="H4519" s="36" t="e">
        <f>IF(AND(TimeSpend[[#This Row],[Personnel number]]&lt;&gt;"",TimeSpend[[#This Row],[Date]]&lt;&gt;""),TimeSpend[[#This Row],[Start Time]],"")</f>
        <v>#VALUE!</v>
      </c>
      <c r="I4519" s="36" t="e">
        <f>IF(AND(TimeSpend[[#This Row],[Personnel number]]&lt;&gt;"",TimeSpend[[#This Row],[Date]]&lt;&gt;""),TimeSpend[[#This Row],[End Time]],"")</f>
        <v>#VALUE!</v>
      </c>
      <c r="J4519" t="e">
        <f>IF(AND(TimeSpend[[#This Row],[Personnel number]]&lt;&gt;"",TimeSpend[[#This Row],[Date]]&lt;&gt;""),TimeSpend[[#This Row],[Location]],"")</f>
        <v>#VALUE!</v>
      </c>
      <c r="K4519" t="e">
        <f>IF(AND(TimeSpend[[#This Row],[Personnel number]]&lt;&gt;"",TimeSpend[[#This Row],[Date]]&lt;&gt;""),TimeSpend[[#This Row],[Task]],"")</f>
        <v>#VALUE!</v>
      </c>
      <c r="L4519" t="e">
        <f>IF(AND(TimeSpend[[#This Row],[Personnel number]]&lt;&gt;"",TimeSpend[[#This Row],[Date]]&lt;&gt;""),Utilization!$J$2,"")</f>
        <v>#VALUE!</v>
      </c>
      <c r="M4519" t="e">
        <f>IF(AND(TimeSpend[[#This Row],[Personnel number]]&lt;&gt;"",TimeSpend[[#This Row],[Date]]&lt;&gt;""),TimeSpend[[#This Row],[Employee Name]],"")</f>
        <v>#VALUE!</v>
      </c>
      <c r="N4519" t="e">
        <f t="shared" si="140"/>
        <v>#VALUE!</v>
      </c>
      <c r="O4519" t="e">
        <f t="shared" si="141"/>
        <v>#VALUE!</v>
      </c>
      <c r="P4519" t="e">
        <f>IF(D4519&lt;&gt;"",VLOOKUP(D4519,Projects!B:C,2,0),"")</f>
        <v>#VALUE!</v>
      </c>
    </row>
    <row r="4520" spans="1:16" x14ac:dyDescent="0.25">
      <c r="A4520" t="e">
        <f>UPPER(IF(AND(TimeSpend[[#This Row],[Personnel number]]&lt;&gt;"",TimeSpend[[#This Row],[Date]]&lt;&gt;""),TimeSpend[[#This Row],[Personnel number]],""))</f>
        <v>#VALUE!</v>
      </c>
      <c r="B4520" s="85" t="e">
        <f>IF(AND(TimeSpend[[#This Row],[Personnel number]]&lt;&gt;"",TimeSpend[[#This Row],[Date]]&lt;&gt;""),TEXT(TimeSpend[[#This Row],[Date]],"[$-409]yyyyMMdd"),"")</f>
        <v>#VALUE!</v>
      </c>
      <c r="C4520" s="33" t="e">
        <f>IF(AND(TimeSpend[[#This Row],[Personnel number]]&lt;&gt;"",TimeSpend[[#This Row],[Date]]&lt;&gt;""),SUBSTITUTE(TimeSpend[[#This Row],[Hours]],",","."),"")</f>
        <v>#VALUE!</v>
      </c>
      <c r="D4520" t="e">
        <f>IF(AND(TimeSpend[[#This Row],[Personnel number]]&lt;&gt;"",TimeSpend[[#This Row],[Date]]&lt;&gt;""),TimeSpend[[#This Row],[Network]],"")</f>
        <v>#VALUE!</v>
      </c>
      <c r="E4520" t="e">
        <f>IF(AND(TimeSpend[[#This Row],[Personnel number]]&lt;&gt;"",TimeSpend[[#This Row],[Date]]&lt;&gt;""),TimeSpend[[#This Row],[Network Description]],"")</f>
        <v>#VALUE!</v>
      </c>
      <c r="F4520" t="e">
        <f>IF(AND(TimeSpend[[#This Row],[Personnel number]]&lt;&gt;"",TimeSpend[[#This Row],[Date]]&lt;&gt;""),TimeSpend[[#This Row],[Activity]],"")</f>
        <v>#VALUE!</v>
      </c>
      <c r="G4520" t="e">
        <f>IF(AND(TimeSpend[[#This Row],[Personnel number]]&lt;&gt;"",TimeSpend[[#This Row],[Date]]&lt;&gt;""),TimeSpend[[#This Row],[Activity description]],"")</f>
        <v>#VALUE!</v>
      </c>
      <c r="H4520" s="36" t="e">
        <f>IF(AND(TimeSpend[[#This Row],[Personnel number]]&lt;&gt;"",TimeSpend[[#This Row],[Date]]&lt;&gt;""),TimeSpend[[#This Row],[Start Time]],"")</f>
        <v>#VALUE!</v>
      </c>
      <c r="I4520" s="36" t="e">
        <f>IF(AND(TimeSpend[[#This Row],[Personnel number]]&lt;&gt;"",TimeSpend[[#This Row],[Date]]&lt;&gt;""),TimeSpend[[#This Row],[End Time]],"")</f>
        <v>#VALUE!</v>
      </c>
      <c r="J4520" t="e">
        <f>IF(AND(TimeSpend[[#This Row],[Personnel number]]&lt;&gt;"",TimeSpend[[#This Row],[Date]]&lt;&gt;""),TimeSpend[[#This Row],[Location]],"")</f>
        <v>#VALUE!</v>
      </c>
      <c r="K4520" t="e">
        <f>IF(AND(TimeSpend[[#This Row],[Personnel number]]&lt;&gt;"",TimeSpend[[#This Row],[Date]]&lt;&gt;""),TimeSpend[[#This Row],[Task]],"")</f>
        <v>#VALUE!</v>
      </c>
      <c r="L4520" t="e">
        <f>IF(AND(TimeSpend[[#This Row],[Personnel number]]&lt;&gt;"",TimeSpend[[#This Row],[Date]]&lt;&gt;""),Utilization!$J$2,"")</f>
        <v>#VALUE!</v>
      </c>
      <c r="M4520" t="e">
        <f>IF(AND(TimeSpend[[#This Row],[Personnel number]]&lt;&gt;"",TimeSpend[[#This Row],[Date]]&lt;&gt;""),TimeSpend[[#This Row],[Employee Name]],"")</f>
        <v>#VALUE!</v>
      </c>
      <c r="N4520" t="e">
        <f t="shared" si="140"/>
        <v>#VALUE!</v>
      </c>
      <c r="O4520" t="e">
        <f t="shared" si="141"/>
        <v>#VALUE!</v>
      </c>
      <c r="P4520" t="e">
        <f>IF(D4520&lt;&gt;"",VLOOKUP(D4520,Projects!B:C,2,0),"")</f>
        <v>#VALUE!</v>
      </c>
    </row>
    <row r="4521" spans="1:16" x14ac:dyDescent="0.25">
      <c r="A4521" t="e">
        <f>UPPER(IF(AND(TimeSpend[[#This Row],[Personnel number]]&lt;&gt;"",TimeSpend[[#This Row],[Date]]&lt;&gt;""),TimeSpend[[#This Row],[Personnel number]],""))</f>
        <v>#VALUE!</v>
      </c>
      <c r="B4521" s="85" t="e">
        <f>IF(AND(TimeSpend[[#This Row],[Personnel number]]&lt;&gt;"",TimeSpend[[#This Row],[Date]]&lt;&gt;""),TEXT(TimeSpend[[#This Row],[Date]],"[$-409]yyyyMMdd"),"")</f>
        <v>#VALUE!</v>
      </c>
      <c r="C4521" s="33" t="e">
        <f>IF(AND(TimeSpend[[#This Row],[Personnel number]]&lt;&gt;"",TimeSpend[[#This Row],[Date]]&lt;&gt;""),SUBSTITUTE(TimeSpend[[#This Row],[Hours]],",","."),"")</f>
        <v>#VALUE!</v>
      </c>
      <c r="D4521" t="e">
        <f>IF(AND(TimeSpend[[#This Row],[Personnel number]]&lt;&gt;"",TimeSpend[[#This Row],[Date]]&lt;&gt;""),TimeSpend[[#This Row],[Network]],"")</f>
        <v>#VALUE!</v>
      </c>
      <c r="E4521" t="e">
        <f>IF(AND(TimeSpend[[#This Row],[Personnel number]]&lt;&gt;"",TimeSpend[[#This Row],[Date]]&lt;&gt;""),TimeSpend[[#This Row],[Network Description]],"")</f>
        <v>#VALUE!</v>
      </c>
      <c r="F4521" t="e">
        <f>IF(AND(TimeSpend[[#This Row],[Personnel number]]&lt;&gt;"",TimeSpend[[#This Row],[Date]]&lt;&gt;""),TimeSpend[[#This Row],[Activity]],"")</f>
        <v>#VALUE!</v>
      </c>
      <c r="G4521" t="e">
        <f>IF(AND(TimeSpend[[#This Row],[Personnel number]]&lt;&gt;"",TimeSpend[[#This Row],[Date]]&lt;&gt;""),TimeSpend[[#This Row],[Activity description]],"")</f>
        <v>#VALUE!</v>
      </c>
      <c r="H4521" s="36" t="e">
        <f>IF(AND(TimeSpend[[#This Row],[Personnel number]]&lt;&gt;"",TimeSpend[[#This Row],[Date]]&lt;&gt;""),TimeSpend[[#This Row],[Start Time]],"")</f>
        <v>#VALUE!</v>
      </c>
      <c r="I4521" s="36" t="e">
        <f>IF(AND(TimeSpend[[#This Row],[Personnel number]]&lt;&gt;"",TimeSpend[[#This Row],[Date]]&lt;&gt;""),TimeSpend[[#This Row],[End Time]],"")</f>
        <v>#VALUE!</v>
      </c>
      <c r="J4521" t="e">
        <f>IF(AND(TimeSpend[[#This Row],[Personnel number]]&lt;&gt;"",TimeSpend[[#This Row],[Date]]&lt;&gt;""),TimeSpend[[#This Row],[Location]],"")</f>
        <v>#VALUE!</v>
      </c>
      <c r="K4521" t="e">
        <f>IF(AND(TimeSpend[[#This Row],[Personnel number]]&lt;&gt;"",TimeSpend[[#This Row],[Date]]&lt;&gt;""),TimeSpend[[#This Row],[Task]],"")</f>
        <v>#VALUE!</v>
      </c>
      <c r="L4521" t="e">
        <f>IF(AND(TimeSpend[[#This Row],[Personnel number]]&lt;&gt;"",TimeSpend[[#This Row],[Date]]&lt;&gt;""),Utilization!$J$2,"")</f>
        <v>#VALUE!</v>
      </c>
      <c r="M4521" t="e">
        <f>IF(AND(TimeSpend[[#This Row],[Personnel number]]&lt;&gt;"",TimeSpend[[#This Row],[Date]]&lt;&gt;""),TimeSpend[[#This Row],[Employee Name]],"")</f>
        <v>#VALUE!</v>
      </c>
      <c r="N4521" t="e">
        <f t="shared" si="140"/>
        <v>#VALUE!</v>
      </c>
      <c r="O4521" t="e">
        <f t="shared" si="141"/>
        <v>#VALUE!</v>
      </c>
      <c r="P4521" t="e">
        <f>IF(D4521&lt;&gt;"",VLOOKUP(D4521,Projects!B:C,2,0),"")</f>
        <v>#VALUE!</v>
      </c>
    </row>
    <row r="4522" spans="1:16" x14ac:dyDescent="0.25">
      <c r="A4522" t="e">
        <f>UPPER(IF(AND(TimeSpend[[#This Row],[Personnel number]]&lt;&gt;"",TimeSpend[[#This Row],[Date]]&lt;&gt;""),TimeSpend[[#This Row],[Personnel number]],""))</f>
        <v>#VALUE!</v>
      </c>
      <c r="B4522" s="85" t="e">
        <f>IF(AND(TimeSpend[[#This Row],[Personnel number]]&lt;&gt;"",TimeSpend[[#This Row],[Date]]&lt;&gt;""),TEXT(TimeSpend[[#This Row],[Date]],"[$-409]yyyyMMdd"),"")</f>
        <v>#VALUE!</v>
      </c>
      <c r="C4522" s="33" t="e">
        <f>IF(AND(TimeSpend[[#This Row],[Personnel number]]&lt;&gt;"",TimeSpend[[#This Row],[Date]]&lt;&gt;""),SUBSTITUTE(TimeSpend[[#This Row],[Hours]],",","."),"")</f>
        <v>#VALUE!</v>
      </c>
      <c r="D4522" t="e">
        <f>IF(AND(TimeSpend[[#This Row],[Personnel number]]&lt;&gt;"",TimeSpend[[#This Row],[Date]]&lt;&gt;""),TimeSpend[[#This Row],[Network]],"")</f>
        <v>#VALUE!</v>
      </c>
      <c r="E4522" t="e">
        <f>IF(AND(TimeSpend[[#This Row],[Personnel number]]&lt;&gt;"",TimeSpend[[#This Row],[Date]]&lt;&gt;""),TimeSpend[[#This Row],[Network Description]],"")</f>
        <v>#VALUE!</v>
      </c>
      <c r="F4522" t="e">
        <f>IF(AND(TimeSpend[[#This Row],[Personnel number]]&lt;&gt;"",TimeSpend[[#This Row],[Date]]&lt;&gt;""),TimeSpend[[#This Row],[Activity]],"")</f>
        <v>#VALUE!</v>
      </c>
      <c r="G4522" t="e">
        <f>IF(AND(TimeSpend[[#This Row],[Personnel number]]&lt;&gt;"",TimeSpend[[#This Row],[Date]]&lt;&gt;""),TimeSpend[[#This Row],[Activity description]],"")</f>
        <v>#VALUE!</v>
      </c>
      <c r="H4522" s="36" t="e">
        <f>IF(AND(TimeSpend[[#This Row],[Personnel number]]&lt;&gt;"",TimeSpend[[#This Row],[Date]]&lt;&gt;""),TimeSpend[[#This Row],[Start Time]],"")</f>
        <v>#VALUE!</v>
      </c>
      <c r="I4522" s="36" t="e">
        <f>IF(AND(TimeSpend[[#This Row],[Personnel number]]&lt;&gt;"",TimeSpend[[#This Row],[Date]]&lt;&gt;""),TimeSpend[[#This Row],[End Time]],"")</f>
        <v>#VALUE!</v>
      </c>
      <c r="J4522" t="e">
        <f>IF(AND(TimeSpend[[#This Row],[Personnel number]]&lt;&gt;"",TimeSpend[[#This Row],[Date]]&lt;&gt;""),TimeSpend[[#This Row],[Location]],"")</f>
        <v>#VALUE!</v>
      </c>
      <c r="K4522" t="e">
        <f>IF(AND(TimeSpend[[#This Row],[Personnel number]]&lt;&gt;"",TimeSpend[[#This Row],[Date]]&lt;&gt;""),TimeSpend[[#This Row],[Task]],"")</f>
        <v>#VALUE!</v>
      </c>
      <c r="L4522" t="e">
        <f>IF(AND(TimeSpend[[#This Row],[Personnel number]]&lt;&gt;"",TimeSpend[[#This Row],[Date]]&lt;&gt;""),Utilization!$J$2,"")</f>
        <v>#VALUE!</v>
      </c>
      <c r="M4522" t="e">
        <f>IF(AND(TimeSpend[[#This Row],[Personnel number]]&lt;&gt;"",TimeSpend[[#This Row],[Date]]&lt;&gt;""),TimeSpend[[#This Row],[Employee Name]],"")</f>
        <v>#VALUE!</v>
      </c>
      <c r="N4522" t="e">
        <f t="shared" si="140"/>
        <v>#VALUE!</v>
      </c>
      <c r="O4522" t="e">
        <f t="shared" si="141"/>
        <v>#VALUE!</v>
      </c>
      <c r="P4522" t="e">
        <f>IF(D4522&lt;&gt;"",VLOOKUP(D4522,Projects!B:C,2,0),"")</f>
        <v>#VALUE!</v>
      </c>
    </row>
    <row r="4523" spans="1:16" x14ac:dyDescent="0.25">
      <c r="A4523" t="e">
        <f>UPPER(IF(AND(TimeSpend[[#This Row],[Personnel number]]&lt;&gt;"",TimeSpend[[#This Row],[Date]]&lt;&gt;""),TimeSpend[[#This Row],[Personnel number]],""))</f>
        <v>#VALUE!</v>
      </c>
      <c r="B4523" s="85" t="e">
        <f>IF(AND(TimeSpend[[#This Row],[Personnel number]]&lt;&gt;"",TimeSpend[[#This Row],[Date]]&lt;&gt;""),TEXT(TimeSpend[[#This Row],[Date]],"[$-409]yyyyMMdd"),"")</f>
        <v>#VALUE!</v>
      </c>
      <c r="C4523" s="33" t="e">
        <f>IF(AND(TimeSpend[[#This Row],[Personnel number]]&lt;&gt;"",TimeSpend[[#This Row],[Date]]&lt;&gt;""),SUBSTITUTE(TimeSpend[[#This Row],[Hours]],",","."),"")</f>
        <v>#VALUE!</v>
      </c>
      <c r="D4523" t="e">
        <f>IF(AND(TimeSpend[[#This Row],[Personnel number]]&lt;&gt;"",TimeSpend[[#This Row],[Date]]&lt;&gt;""),TimeSpend[[#This Row],[Network]],"")</f>
        <v>#VALUE!</v>
      </c>
      <c r="E4523" t="e">
        <f>IF(AND(TimeSpend[[#This Row],[Personnel number]]&lt;&gt;"",TimeSpend[[#This Row],[Date]]&lt;&gt;""),TimeSpend[[#This Row],[Network Description]],"")</f>
        <v>#VALUE!</v>
      </c>
      <c r="F4523" t="e">
        <f>IF(AND(TimeSpend[[#This Row],[Personnel number]]&lt;&gt;"",TimeSpend[[#This Row],[Date]]&lt;&gt;""),TimeSpend[[#This Row],[Activity]],"")</f>
        <v>#VALUE!</v>
      </c>
      <c r="G4523" t="e">
        <f>IF(AND(TimeSpend[[#This Row],[Personnel number]]&lt;&gt;"",TimeSpend[[#This Row],[Date]]&lt;&gt;""),TimeSpend[[#This Row],[Activity description]],"")</f>
        <v>#VALUE!</v>
      </c>
      <c r="H4523" s="36" t="e">
        <f>IF(AND(TimeSpend[[#This Row],[Personnel number]]&lt;&gt;"",TimeSpend[[#This Row],[Date]]&lt;&gt;""),TimeSpend[[#This Row],[Start Time]],"")</f>
        <v>#VALUE!</v>
      </c>
      <c r="I4523" s="36" t="e">
        <f>IF(AND(TimeSpend[[#This Row],[Personnel number]]&lt;&gt;"",TimeSpend[[#This Row],[Date]]&lt;&gt;""),TimeSpend[[#This Row],[End Time]],"")</f>
        <v>#VALUE!</v>
      </c>
      <c r="J4523" t="e">
        <f>IF(AND(TimeSpend[[#This Row],[Personnel number]]&lt;&gt;"",TimeSpend[[#This Row],[Date]]&lt;&gt;""),TimeSpend[[#This Row],[Location]],"")</f>
        <v>#VALUE!</v>
      </c>
      <c r="K4523" t="e">
        <f>IF(AND(TimeSpend[[#This Row],[Personnel number]]&lt;&gt;"",TimeSpend[[#This Row],[Date]]&lt;&gt;""),TimeSpend[[#This Row],[Task]],"")</f>
        <v>#VALUE!</v>
      </c>
      <c r="L4523" t="e">
        <f>IF(AND(TimeSpend[[#This Row],[Personnel number]]&lt;&gt;"",TimeSpend[[#This Row],[Date]]&lt;&gt;""),Utilization!$J$2,"")</f>
        <v>#VALUE!</v>
      </c>
      <c r="M4523" t="e">
        <f>IF(AND(TimeSpend[[#This Row],[Personnel number]]&lt;&gt;"",TimeSpend[[#This Row],[Date]]&lt;&gt;""),TimeSpend[[#This Row],[Employee Name]],"")</f>
        <v>#VALUE!</v>
      </c>
      <c r="N4523" t="e">
        <f t="shared" si="140"/>
        <v>#VALUE!</v>
      </c>
      <c r="O4523" t="e">
        <f t="shared" si="141"/>
        <v>#VALUE!</v>
      </c>
      <c r="P4523" t="e">
        <f>IF(D4523&lt;&gt;"",VLOOKUP(D4523,Projects!B:C,2,0),"")</f>
        <v>#VALUE!</v>
      </c>
    </row>
    <row r="4524" spans="1:16" x14ac:dyDescent="0.25">
      <c r="A4524" t="e">
        <f>UPPER(IF(AND(TimeSpend[[#This Row],[Personnel number]]&lt;&gt;"",TimeSpend[[#This Row],[Date]]&lt;&gt;""),TimeSpend[[#This Row],[Personnel number]],""))</f>
        <v>#VALUE!</v>
      </c>
      <c r="B4524" s="85" t="e">
        <f>IF(AND(TimeSpend[[#This Row],[Personnel number]]&lt;&gt;"",TimeSpend[[#This Row],[Date]]&lt;&gt;""),TEXT(TimeSpend[[#This Row],[Date]],"[$-409]yyyyMMdd"),"")</f>
        <v>#VALUE!</v>
      </c>
      <c r="C4524" s="33" t="e">
        <f>IF(AND(TimeSpend[[#This Row],[Personnel number]]&lt;&gt;"",TimeSpend[[#This Row],[Date]]&lt;&gt;""),SUBSTITUTE(TimeSpend[[#This Row],[Hours]],",","."),"")</f>
        <v>#VALUE!</v>
      </c>
      <c r="D4524" t="e">
        <f>IF(AND(TimeSpend[[#This Row],[Personnel number]]&lt;&gt;"",TimeSpend[[#This Row],[Date]]&lt;&gt;""),TimeSpend[[#This Row],[Network]],"")</f>
        <v>#VALUE!</v>
      </c>
      <c r="E4524" t="e">
        <f>IF(AND(TimeSpend[[#This Row],[Personnel number]]&lt;&gt;"",TimeSpend[[#This Row],[Date]]&lt;&gt;""),TimeSpend[[#This Row],[Network Description]],"")</f>
        <v>#VALUE!</v>
      </c>
      <c r="F4524" t="e">
        <f>IF(AND(TimeSpend[[#This Row],[Personnel number]]&lt;&gt;"",TimeSpend[[#This Row],[Date]]&lt;&gt;""),TimeSpend[[#This Row],[Activity]],"")</f>
        <v>#VALUE!</v>
      </c>
      <c r="G4524" t="e">
        <f>IF(AND(TimeSpend[[#This Row],[Personnel number]]&lt;&gt;"",TimeSpend[[#This Row],[Date]]&lt;&gt;""),TimeSpend[[#This Row],[Activity description]],"")</f>
        <v>#VALUE!</v>
      </c>
      <c r="H4524" s="36" t="e">
        <f>IF(AND(TimeSpend[[#This Row],[Personnel number]]&lt;&gt;"",TimeSpend[[#This Row],[Date]]&lt;&gt;""),TimeSpend[[#This Row],[Start Time]],"")</f>
        <v>#VALUE!</v>
      </c>
      <c r="I4524" s="36" t="e">
        <f>IF(AND(TimeSpend[[#This Row],[Personnel number]]&lt;&gt;"",TimeSpend[[#This Row],[Date]]&lt;&gt;""),TimeSpend[[#This Row],[End Time]],"")</f>
        <v>#VALUE!</v>
      </c>
      <c r="J4524" t="e">
        <f>IF(AND(TimeSpend[[#This Row],[Personnel number]]&lt;&gt;"",TimeSpend[[#This Row],[Date]]&lt;&gt;""),TimeSpend[[#This Row],[Location]],"")</f>
        <v>#VALUE!</v>
      </c>
      <c r="K4524" t="e">
        <f>IF(AND(TimeSpend[[#This Row],[Personnel number]]&lt;&gt;"",TimeSpend[[#This Row],[Date]]&lt;&gt;""),TimeSpend[[#This Row],[Task]],"")</f>
        <v>#VALUE!</v>
      </c>
      <c r="L4524" t="e">
        <f>IF(AND(TimeSpend[[#This Row],[Personnel number]]&lt;&gt;"",TimeSpend[[#This Row],[Date]]&lt;&gt;""),Utilization!$J$2,"")</f>
        <v>#VALUE!</v>
      </c>
      <c r="M4524" t="e">
        <f>IF(AND(TimeSpend[[#This Row],[Personnel number]]&lt;&gt;"",TimeSpend[[#This Row],[Date]]&lt;&gt;""),TimeSpend[[#This Row],[Employee Name]],"")</f>
        <v>#VALUE!</v>
      </c>
      <c r="N4524" t="e">
        <f t="shared" si="140"/>
        <v>#VALUE!</v>
      </c>
      <c r="O4524" t="e">
        <f t="shared" si="141"/>
        <v>#VALUE!</v>
      </c>
      <c r="P4524" t="e">
        <f>IF(D4524&lt;&gt;"",VLOOKUP(D4524,Projects!B:C,2,0),"")</f>
        <v>#VALUE!</v>
      </c>
    </row>
    <row r="4525" spans="1:16" x14ac:dyDescent="0.25">
      <c r="A4525" t="e">
        <f>UPPER(IF(AND(TimeSpend[[#This Row],[Personnel number]]&lt;&gt;"",TimeSpend[[#This Row],[Date]]&lt;&gt;""),TimeSpend[[#This Row],[Personnel number]],""))</f>
        <v>#VALUE!</v>
      </c>
      <c r="B4525" s="85" t="e">
        <f>IF(AND(TimeSpend[[#This Row],[Personnel number]]&lt;&gt;"",TimeSpend[[#This Row],[Date]]&lt;&gt;""),TEXT(TimeSpend[[#This Row],[Date]],"[$-409]yyyyMMdd"),"")</f>
        <v>#VALUE!</v>
      </c>
      <c r="C4525" s="33" t="e">
        <f>IF(AND(TimeSpend[[#This Row],[Personnel number]]&lt;&gt;"",TimeSpend[[#This Row],[Date]]&lt;&gt;""),SUBSTITUTE(TimeSpend[[#This Row],[Hours]],",","."),"")</f>
        <v>#VALUE!</v>
      </c>
      <c r="D4525" t="e">
        <f>IF(AND(TimeSpend[[#This Row],[Personnel number]]&lt;&gt;"",TimeSpend[[#This Row],[Date]]&lt;&gt;""),TimeSpend[[#This Row],[Network]],"")</f>
        <v>#VALUE!</v>
      </c>
      <c r="E4525" t="e">
        <f>IF(AND(TimeSpend[[#This Row],[Personnel number]]&lt;&gt;"",TimeSpend[[#This Row],[Date]]&lt;&gt;""),TimeSpend[[#This Row],[Network Description]],"")</f>
        <v>#VALUE!</v>
      </c>
      <c r="F4525" t="e">
        <f>IF(AND(TimeSpend[[#This Row],[Personnel number]]&lt;&gt;"",TimeSpend[[#This Row],[Date]]&lt;&gt;""),TimeSpend[[#This Row],[Activity]],"")</f>
        <v>#VALUE!</v>
      </c>
      <c r="G4525" t="e">
        <f>IF(AND(TimeSpend[[#This Row],[Personnel number]]&lt;&gt;"",TimeSpend[[#This Row],[Date]]&lt;&gt;""),TimeSpend[[#This Row],[Activity description]],"")</f>
        <v>#VALUE!</v>
      </c>
      <c r="H4525" s="36" t="e">
        <f>IF(AND(TimeSpend[[#This Row],[Personnel number]]&lt;&gt;"",TimeSpend[[#This Row],[Date]]&lt;&gt;""),TimeSpend[[#This Row],[Start Time]],"")</f>
        <v>#VALUE!</v>
      </c>
      <c r="I4525" s="36" t="e">
        <f>IF(AND(TimeSpend[[#This Row],[Personnel number]]&lt;&gt;"",TimeSpend[[#This Row],[Date]]&lt;&gt;""),TimeSpend[[#This Row],[End Time]],"")</f>
        <v>#VALUE!</v>
      </c>
      <c r="J4525" t="e">
        <f>IF(AND(TimeSpend[[#This Row],[Personnel number]]&lt;&gt;"",TimeSpend[[#This Row],[Date]]&lt;&gt;""),TimeSpend[[#This Row],[Location]],"")</f>
        <v>#VALUE!</v>
      </c>
      <c r="K4525" t="e">
        <f>IF(AND(TimeSpend[[#This Row],[Personnel number]]&lt;&gt;"",TimeSpend[[#This Row],[Date]]&lt;&gt;""),TimeSpend[[#This Row],[Task]],"")</f>
        <v>#VALUE!</v>
      </c>
      <c r="L4525" t="e">
        <f>IF(AND(TimeSpend[[#This Row],[Personnel number]]&lt;&gt;"",TimeSpend[[#This Row],[Date]]&lt;&gt;""),Utilization!$J$2,"")</f>
        <v>#VALUE!</v>
      </c>
      <c r="M4525" t="e">
        <f>IF(AND(TimeSpend[[#This Row],[Personnel number]]&lt;&gt;"",TimeSpend[[#This Row],[Date]]&lt;&gt;""),TimeSpend[[#This Row],[Employee Name]],"")</f>
        <v>#VALUE!</v>
      </c>
      <c r="N4525" t="e">
        <f t="shared" si="140"/>
        <v>#VALUE!</v>
      </c>
      <c r="O4525" t="e">
        <f t="shared" si="141"/>
        <v>#VALUE!</v>
      </c>
      <c r="P4525" t="e">
        <f>IF(D4525&lt;&gt;"",VLOOKUP(D4525,Projects!B:C,2,0),"")</f>
        <v>#VALUE!</v>
      </c>
    </row>
    <row r="4526" spans="1:16" x14ac:dyDescent="0.25">
      <c r="A4526" t="e">
        <f>UPPER(IF(AND(TimeSpend[[#This Row],[Personnel number]]&lt;&gt;"",TimeSpend[[#This Row],[Date]]&lt;&gt;""),TimeSpend[[#This Row],[Personnel number]],""))</f>
        <v>#VALUE!</v>
      </c>
      <c r="B4526" s="85" t="e">
        <f>IF(AND(TimeSpend[[#This Row],[Personnel number]]&lt;&gt;"",TimeSpend[[#This Row],[Date]]&lt;&gt;""),TEXT(TimeSpend[[#This Row],[Date]],"[$-409]yyyyMMdd"),"")</f>
        <v>#VALUE!</v>
      </c>
      <c r="C4526" s="33" t="e">
        <f>IF(AND(TimeSpend[[#This Row],[Personnel number]]&lt;&gt;"",TimeSpend[[#This Row],[Date]]&lt;&gt;""),SUBSTITUTE(TimeSpend[[#This Row],[Hours]],",","."),"")</f>
        <v>#VALUE!</v>
      </c>
      <c r="D4526" t="e">
        <f>IF(AND(TimeSpend[[#This Row],[Personnel number]]&lt;&gt;"",TimeSpend[[#This Row],[Date]]&lt;&gt;""),TimeSpend[[#This Row],[Network]],"")</f>
        <v>#VALUE!</v>
      </c>
      <c r="E4526" t="e">
        <f>IF(AND(TimeSpend[[#This Row],[Personnel number]]&lt;&gt;"",TimeSpend[[#This Row],[Date]]&lt;&gt;""),TimeSpend[[#This Row],[Network Description]],"")</f>
        <v>#VALUE!</v>
      </c>
      <c r="F4526" t="e">
        <f>IF(AND(TimeSpend[[#This Row],[Personnel number]]&lt;&gt;"",TimeSpend[[#This Row],[Date]]&lt;&gt;""),TimeSpend[[#This Row],[Activity]],"")</f>
        <v>#VALUE!</v>
      </c>
      <c r="G4526" t="e">
        <f>IF(AND(TimeSpend[[#This Row],[Personnel number]]&lt;&gt;"",TimeSpend[[#This Row],[Date]]&lt;&gt;""),TimeSpend[[#This Row],[Activity description]],"")</f>
        <v>#VALUE!</v>
      </c>
      <c r="H4526" s="36" t="e">
        <f>IF(AND(TimeSpend[[#This Row],[Personnel number]]&lt;&gt;"",TimeSpend[[#This Row],[Date]]&lt;&gt;""),TimeSpend[[#This Row],[Start Time]],"")</f>
        <v>#VALUE!</v>
      </c>
      <c r="I4526" s="36" t="e">
        <f>IF(AND(TimeSpend[[#This Row],[Personnel number]]&lt;&gt;"",TimeSpend[[#This Row],[Date]]&lt;&gt;""),TimeSpend[[#This Row],[End Time]],"")</f>
        <v>#VALUE!</v>
      </c>
      <c r="J4526" t="e">
        <f>IF(AND(TimeSpend[[#This Row],[Personnel number]]&lt;&gt;"",TimeSpend[[#This Row],[Date]]&lt;&gt;""),TimeSpend[[#This Row],[Location]],"")</f>
        <v>#VALUE!</v>
      </c>
      <c r="K4526" t="e">
        <f>IF(AND(TimeSpend[[#This Row],[Personnel number]]&lt;&gt;"",TimeSpend[[#This Row],[Date]]&lt;&gt;""),TimeSpend[[#This Row],[Task]],"")</f>
        <v>#VALUE!</v>
      </c>
      <c r="L4526" t="e">
        <f>IF(AND(TimeSpend[[#This Row],[Personnel number]]&lt;&gt;"",TimeSpend[[#This Row],[Date]]&lt;&gt;""),Utilization!$J$2,"")</f>
        <v>#VALUE!</v>
      </c>
      <c r="M4526" t="e">
        <f>IF(AND(TimeSpend[[#This Row],[Personnel number]]&lt;&gt;"",TimeSpend[[#This Row],[Date]]&lt;&gt;""),TimeSpend[[#This Row],[Employee Name]],"")</f>
        <v>#VALUE!</v>
      </c>
      <c r="N4526" t="e">
        <f t="shared" si="140"/>
        <v>#VALUE!</v>
      </c>
      <c r="O4526" t="e">
        <f t="shared" si="141"/>
        <v>#VALUE!</v>
      </c>
      <c r="P4526" t="e">
        <f>IF(D4526&lt;&gt;"",VLOOKUP(D4526,Projects!B:C,2,0),"")</f>
        <v>#VALUE!</v>
      </c>
    </row>
    <row r="4527" spans="1:16" x14ac:dyDescent="0.25">
      <c r="A4527" t="e">
        <f>UPPER(IF(AND(TimeSpend[[#This Row],[Personnel number]]&lt;&gt;"",TimeSpend[[#This Row],[Date]]&lt;&gt;""),TimeSpend[[#This Row],[Personnel number]],""))</f>
        <v>#VALUE!</v>
      </c>
      <c r="B4527" s="85" t="e">
        <f>IF(AND(TimeSpend[[#This Row],[Personnel number]]&lt;&gt;"",TimeSpend[[#This Row],[Date]]&lt;&gt;""),TEXT(TimeSpend[[#This Row],[Date]],"[$-409]yyyyMMdd"),"")</f>
        <v>#VALUE!</v>
      </c>
      <c r="C4527" s="33" t="e">
        <f>IF(AND(TimeSpend[[#This Row],[Personnel number]]&lt;&gt;"",TimeSpend[[#This Row],[Date]]&lt;&gt;""),SUBSTITUTE(TimeSpend[[#This Row],[Hours]],",","."),"")</f>
        <v>#VALUE!</v>
      </c>
      <c r="D4527" t="e">
        <f>IF(AND(TimeSpend[[#This Row],[Personnel number]]&lt;&gt;"",TimeSpend[[#This Row],[Date]]&lt;&gt;""),TimeSpend[[#This Row],[Network]],"")</f>
        <v>#VALUE!</v>
      </c>
      <c r="E4527" t="e">
        <f>IF(AND(TimeSpend[[#This Row],[Personnel number]]&lt;&gt;"",TimeSpend[[#This Row],[Date]]&lt;&gt;""),TimeSpend[[#This Row],[Network Description]],"")</f>
        <v>#VALUE!</v>
      </c>
      <c r="F4527" t="e">
        <f>IF(AND(TimeSpend[[#This Row],[Personnel number]]&lt;&gt;"",TimeSpend[[#This Row],[Date]]&lt;&gt;""),TimeSpend[[#This Row],[Activity]],"")</f>
        <v>#VALUE!</v>
      </c>
      <c r="G4527" t="e">
        <f>IF(AND(TimeSpend[[#This Row],[Personnel number]]&lt;&gt;"",TimeSpend[[#This Row],[Date]]&lt;&gt;""),TimeSpend[[#This Row],[Activity description]],"")</f>
        <v>#VALUE!</v>
      </c>
      <c r="H4527" s="36" t="e">
        <f>IF(AND(TimeSpend[[#This Row],[Personnel number]]&lt;&gt;"",TimeSpend[[#This Row],[Date]]&lt;&gt;""),TimeSpend[[#This Row],[Start Time]],"")</f>
        <v>#VALUE!</v>
      </c>
      <c r="I4527" s="36" t="e">
        <f>IF(AND(TimeSpend[[#This Row],[Personnel number]]&lt;&gt;"",TimeSpend[[#This Row],[Date]]&lt;&gt;""),TimeSpend[[#This Row],[End Time]],"")</f>
        <v>#VALUE!</v>
      </c>
      <c r="J4527" t="e">
        <f>IF(AND(TimeSpend[[#This Row],[Personnel number]]&lt;&gt;"",TimeSpend[[#This Row],[Date]]&lt;&gt;""),TimeSpend[[#This Row],[Location]],"")</f>
        <v>#VALUE!</v>
      </c>
      <c r="K4527" t="e">
        <f>IF(AND(TimeSpend[[#This Row],[Personnel number]]&lt;&gt;"",TimeSpend[[#This Row],[Date]]&lt;&gt;""),TimeSpend[[#This Row],[Task]],"")</f>
        <v>#VALUE!</v>
      </c>
      <c r="L4527" t="e">
        <f>IF(AND(TimeSpend[[#This Row],[Personnel number]]&lt;&gt;"",TimeSpend[[#This Row],[Date]]&lt;&gt;""),Utilization!$J$2,"")</f>
        <v>#VALUE!</v>
      </c>
      <c r="M4527" t="e">
        <f>IF(AND(TimeSpend[[#This Row],[Personnel number]]&lt;&gt;"",TimeSpend[[#This Row],[Date]]&lt;&gt;""),TimeSpend[[#This Row],[Employee Name]],"")</f>
        <v>#VALUE!</v>
      </c>
      <c r="N4527" t="e">
        <f t="shared" si="140"/>
        <v>#VALUE!</v>
      </c>
      <c r="O4527" t="e">
        <f t="shared" si="141"/>
        <v>#VALUE!</v>
      </c>
      <c r="P4527" t="e">
        <f>IF(D4527&lt;&gt;"",VLOOKUP(D4527,Projects!B:C,2,0),"")</f>
        <v>#VALUE!</v>
      </c>
    </row>
    <row r="4528" spans="1:16" x14ac:dyDescent="0.25">
      <c r="A4528" t="e">
        <f>UPPER(IF(AND(TimeSpend[[#This Row],[Personnel number]]&lt;&gt;"",TimeSpend[[#This Row],[Date]]&lt;&gt;""),TimeSpend[[#This Row],[Personnel number]],""))</f>
        <v>#VALUE!</v>
      </c>
      <c r="B4528" s="85" t="e">
        <f>IF(AND(TimeSpend[[#This Row],[Personnel number]]&lt;&gt;"",TimeSpend[[#This Row],[Date]]&lt;&gt;""),TEXT(TimeSpend[[#This Row],[Date]],"[$-409]yyyyMMdd"),"")</f>
        <v>#VALUE!</v>
      </c>
      <c r="C4528" s="33" t="e">
        <f>IF(AND(TimeSpend[[#This Row],[Personnel number]]&lt;&gt;"",TimeSpend[[#This Row],[Date]]&lt;&gt;""),SUBSTITUTE(TimeSpend[[#This Row],[Hours]],",","."),"")</f>
        <v>#VALUE!</v>
      </c>
      <c r="D4528" t="e">
        <f>IF(AND(TimeSpend[[#This Row],[Personnel number]]&lt;&gt;"",TimeSpend[[#This Row],[Date]]&lt;&gt;""),TimeSpend[[#This Row],[Network]],"")</f>
        <v>#VALUE!</v>
      </c>
      <c r="E4528" t="e">
        <f>IF(AND(TimeSpend[[#This Row],[Personnel number]]&lt;&gt;"",TimeSpend[[#This Row],[Date]]&lt;&gt;""),TimeSpend[[#This Row],[Network Description]],"")</f>
        <v>#VALUE!</v>
      </c>
      <c r="F4528" t="e">
        <f>IF(AND(TimeSpend[[#This Row],[Personnel number]]&lt;&gt;"",TimeSpend[[#This Row],[Date]]&lt;&gt;""),TimeSpend[[#This Row],[Activity]],"")</f>
        <v>#VALUE!</v>
      </c>
      <c r="G4528" t="e">
        <f>IF(AND(TimeSpend[[#This Row],[Personnel number]]&lt;&gt;"",TimeSpend[[#This Row],[Date]]&lt;&gt;""),TimeSpend[[#This Row],[Activity description]],"")</f>
        <v>#VALUE!</v>
      </c>
      <c r="H4528" s="36" t="e">
        <f>IF(AND(TimeSpend[[#This Row],[Personnel number]]&lt;&gt;"",TimeSpend[[#This Row],[Date]]&lt;&gt;""),TimeSpend[[#This Row],[Start Time]],"")</f>
        <v>#VALUE!</v>
      </c>
      <c r="I4528" s="36" t="e">
        <f>IF(AND(TimeSpend[[#This Row],[Personnel number]]&lt;&gt;"",TimeSpend[[#This Row],[Date]]&lt;&gt;""),TimeSpend[[#This Row],[End Time]],"")</f>
        <v>#VALUE!</v>
      </c>
      <c r="J4528" t="e">
        <f>IF(AND(TimeSpend[[#This Row],[Personnel number]]&lt;&gt;"",TimeSpend[[#This Row],[Date]]&lt;&gt;""),TimeSpend[[#This Row],[Location]],"")</f>
        <v>#VALUE!</v>
      </c>
      <c r="K4528" t="e">
        <f>IF(AND(TimeSpend[[#This Row],[Personnel number]]&lt;&gt;"",TimeSpend[[#This Row],[Date]]&lt;&gt;""),TimeSpend[[#This Row],[Task]],"")</f>
        <v>#VALUE!</v>
      </c>
      <c r="L4528" t="e">
        <f>IF(AND(TimeSpend[[#This Row],[Personnel number]]&lt;&gt;"",TimeSpend[[#This Row],[Date]]&lt;&gt;""),Utilization!$J$2,"")</f>
        <v>#VALUE!</v>
      </c>
      <c r="M4528" t="e">
        <f>IF(AND(TimeSpend[[#This Row],[Personnel number]]&lt;&gt;"",TimeSpend[[#This Row],[Date]]&lt;&gt;""),TimeSpend[[#This Row],[Employee Name]],"")</f>
        <v>#VALUE!</v>
      </c>
      <c r="N4528" t="e">
        <f t="shared" si="140"/>
        <v>#VALUE!</v>
      </c>
      <c r="O4528" t="e">
        <f t="shared" si="141"/>
        <v>#VALUE!</v>
      </c>
      <c r="P4528" t="e">
        <f>IF(D4528&lt;&gt;"",VLOOKUP(D4528,Projects!B:C,2,0),"")</f>
        <v>#VALUE!</v>
      </c>
    </row>
    <row r="4529" spans="1:16" x14ac:dyDescent="0.25">
      <c r="A4529" t="e">
        <f>UPPER(IF(AND(TimeSpend[[#This Row],[Personnel number]]&lt;&gt;"",TimeSpend[[#This Row],[Date]]&lt;&gt;""),TimeSpend[[#This Row],[Personnel number]],""))</f>
        <v>#VALUE!</v>
      </c>
      <c r="B4529" s="85" t="e">
        <f>IF(AND(TimeSpend[[#This Row],[Personnel number]]&lt;&gt;"",TimeSpend[[#This Row],[Date]]&lt;&gt;""),TEXT(TimeSpend[[#This Row],[Date]],"[$-409]yyyyMMdd"),"")</f>
        <v>#VALUE!</v>
      </c>
      <c r="C4529" s="33" t="e">
        <f>IF(AND(TimeSpend[[#This Row],[Personnel number]]&lt;&gt;"",TimeSpend[[#This Row],[Date]]&lt;&gt;""),SUBSTITUTE(TimeSpend[[#This Row],[Hours]],",","."),"")</f>
        <v>#VALUE!</v>
      </c>
      <c r="D4529" t="e">
        <f>IF(AND(TimeSpend[[#This Row],[Personnel number]]&lt;&gt;"",TimeSpend[[#This Row],[Date]]&lt;&gt;""),TimeSpend[[#This Row],[Network]],"")</f>
        <v>#VALUE!</v>
      </c>
      <c r="E4529" t="e">
        <f>IF(AND(TimeSpend[[#This Row],[Personnel number]]&lt;&gt;"",TimeSpend[[#This Row],[Date]]&lt;&gt;""),TimeSpend[[#This Row],[Network Description]],"")</f>
        <v>#VALUE!</v>
      </c>
      <c r="F4529" t="e">
        <f>IF(AND(TimeSpend[[#This Row],[Personnel number]]&lt;&gt;"",TimeSpend[[#This Row],[Date]]&lt;&gt;""),TimeSpend[[#This Row],[Activity]],"")</f>
        <v>#VALUE!</v>
      </c>
      <c r="G4529" t="e">
        <f>IF(AND(TimeSpend[[#This Row],[Personnel number]]&lt;&gt;"",TimeSpend[[#This Row],[Date]]&lt;&gt;""),TimeSpend[[#This Row],[Activity description]],"")</f>
        <v>#VALUE!</v>
      </c>
      <c r="H4529" s="36" t="e">
        <f>IF(AND(TimeSpend[[#This Row],[Personnel number]]&lt;&gt;"",TimeSpend[[#This Row],[Date]]&lt;&gt;""),TimeSpend[[#This Row],[Start Time]],"")</f>
        <v>#VALUE!</v>
      </c>
      <c r="I4529" s="36" t="e">
        <f>IF(AND(TimeSpend[[#This Row],[Personnel number]]&lt;&gt;"",TimeSpend[[#This Row],[Date]]&lt;&gt;""),TimeSpend[[#This Row],[End Time]],"")</f>
        <v>#VALUE!</v>
      </c>
      <c r="J4529" t="e">
        <f>IF(AND(TimeSpend[[#This Row],[Personnel number]]&lt;&gt;"",TimeSpend[[#This Row],[Date]]&lt;&gt;""),TimeSpend[[#This Row],[Location]],"")</f>
        <v>#VALUE!</v>
      </c>
      <c r="K4529" t="e">
        <f>IF(AND(TimeSpend[[#This Row],[Personnel number]]&lt;&gt;"",TimeSpend[[#This Row],[Date]]&lt;&gt;""),TimeSpend[[#This Row],[Task]],"")</f>
        <v>#VALUE!</v>
      </c>
      <c r="L4529" t="e">
        <f>IF(AND(TimeSpend[[#This Row],[Personnel number]]&lt;&gt;"",TimeSpend[[#This Row],[Date]]&lt;&gt;""),Utilization!$J$2,"")</f>
        <v>#VALUE!</v>
      </c>
      <c r="M4529" t="e">
        <f>IF(AND(TimeSpend[[#This Row],[Personnel number]]&lt;&gt;"",TimeSpend[[#This Row],[Date]]&lt;&gt;""),TimeSpend[[#This Row],[Employee Name]],"")</f>
        <v>#VALUE!</v>
      </c>
      <c r="N4529" t="e">
        <f t="shared" si="140"/>
        <v>#VALUE!</v>
      </c>
      <c r="O4529" t="e">
        <f t="shared" si="141"/>
        <v>#VALUE!</v>
      </c>
      <c r="P4529" t="e">
        <f>IF(D4529&lt;&gt;"",VLOOKUP(D4529,Projects!B:C,2,0),"")</f>
        <v>#VALUE!</v>
      </c>
    </row>
    <row r="4530" spans="1:16" x14ac:dyDescent="0.25">
      <c r="A4530" t="e">
        <f>UPPER(IF(AND(TimeSpend[[#This Row],[Personnel number]]&lt;&gt;"",TimeSpend[[#This Row],[Date]]&lt;&gt;""),TimeSpend[[#This Row],[Personnel number]],""))</f>
        <v>#VALUE!</v>
      </c>
      <c r="B4530" s="85" t="e">
        <f>IF(AND(TimeSpend[[#This Row],[Personnel number]]&lt;&gt;"",TimeSpend[[#This Row],[Date]]&lt;&gt;""),TEXT(TimeSpend[[#This Row],[Date]],"[$-409]yyyyMMdd"),"")</f>
        <v>#VALUE!</v>
      </c>
      <c r="C4530" s="33" t="e">
        <f>IF(AND(TimeSpend[[#This Row],[Personnel number]]&lt;&gt;"",TimeSpend[[#This Row],[Date]]&lt;&gt;""),SUBSTITUTE(TimeSpend[[#This Row],[Hours]],",","."),"")</f>
        <v>#VALUE!</v>
      </c>
      <c r="D4530" t="e">
        <f>IF(AND(TimeSpend[[#This Row],[Personnel number]]&lt;&gt;"",TimeSpend[[#This Row],[Date]]&lt;&gt;""),TimeSpend[[#This Row],[Network]],"")</f>
        <v>#VALUE!</v>
      </c>
      <c r="E4530" t="e">
        <f>IF(AND(TimeSpend[[#This Row],[Personnel number]]&lt;&gt;"",TimeSpend[[#This Row],[Date]]&lt;&gt;""),TimeSpend[[#This Row],[Network Description]],"")</f>
        <v>#VALUE!</v>
      </c>
      <c r="F4530" t="e">
        <f>IF(AND(TimeSpend[[#This Row],[Personnel number]]&lt;&gt;"",TimeSpend[[#This Row],[Date]]&lt;&gt;""),TimeSpend[[#This Row],[Activity]],"")</f>
        <v>#VALUE!</v>
      </c>
      <c r="G4530" t="e">
        <f>IF(AND(TimeSpend[[#This Row],[Personnel number]]&lt;&gt;"",TimeSpend[[#This Row],[Date]]&lt;&gt;""),TimeSpend[[#This Row],[Activity description]],"")</f>
        <v>#VALUE!</v>
      </c>
      <c r="H4530" s="36" t="e">
        <f>IF(AND(TimeSpend[[#This Row],[Personnel number]]&lt;&gt;"",TimeSpend[[#This Row],[Date]]&lt;&gt;""),TimeSpend[[#This Row],[Start Time]],"")</f>
        <v>#VALUE!</v>
      </c>
      <c r="I4530" s="36" t="e">
        <f>IF(AND(TimeSpend[[#This Row],[Personnel number]]&lt;&gt;"",TimeSpend[[#This Row],[Date]]&lt;&gt;""),TimeSpend[[#This Row],[End Time]],"")</f>
        <v>#VALUE!</v>
      </c>
      <c r="J4530" t="e">
        <f>IF(AND(TimeSpend[[#This Row],[Personnel number]]&lt;&gt;"",TimeSpend[[#This Row],[Date]]&lt;&gt;""),TimeSpend[[#This Row],[Location]],"")</f>
        <v>#VALUE!</v>
      </c>
      <c r="K4530" t="e">
        <f>IF(AND(TimeSpend[[#This Row],[Personnel number]]&lt;&gt;"",TimeSpend[[#This Row],[Date]]&lt;&gt;""),TimeSpend[[#This Row],[Task]],"")</f>
        <v>#VALUE!</v>
      </c>
      <c r="L4530" t="e">
        <f>IF(AND(TimeSpend[[#This Row],[Personnel number]]&lt;&gt;"",TimeSpend[[#This Row],[Date]]&lt;&gt;""),Utilization!$J$2,"")</f>
        <v>#VALUE!</v>
      </c>
      <c r="M4530" t="e">
        <f>IF(AND(TimeSpend[[#This Row],[Personnel number]]&lt;&gt;"",TimeSpend[[#This Row],[Date]]&lt;&gt;""),TimeSpend[[#This Row],[Employee Name]],"")</f>
        <v>#VALUE!</v>
      </c>
      <c r="N4530" t="e">
        <f t="shared" si="140"/>
        <v>#VALUE!</v>
      </c>
      <c r="O4530" t="e">
        <f t="shared" si="141"/>
        <v>#VALUE!</v>
      </c>
      <c r="P4530" t="e">
        <f>IF(D4530&lt;&gt;"",VLOOKUP(D4530,Projects!B:C,2,0),"")</f>
        <v>#VALUE!</v>
      </c>
    </row>
    <row r="4531" spans="1:16" x14ac:dyDescent="0.25">
      <c r="A4531" t="e">
        <f>UPPER(IF(AND(TimeSpend[[#This Row],[Personnel number]]&lt;&gt;"",TimeSpend[[#This Row],[Date]]&lt;&gt;""),TimeSpend[[#This Row],[Personnel number]],""))</f>
        <v>#VALUE!</v>
      </c>
      <c r="B4531" s="85" t="e">
        <f>IF(AND(TimeSpend[[#This Row],[Personnel number]]&lt;&gt;"",TimeSpend[[#This Row],[Date]]&lt;&gt;""),TEXT(TimeSpend[[#This Row],[Date]],"[$-409]yyyyMMdd"),"")</f>
        <v>#VALUE!</v>
      </c>
      <c r="C4531" s="33" t="e">
        <f>IF(AND(TimeSpend[[#This Row],[Personnel number]]&lt;&gt;"",TimeSpend[[#This Row],[Date]]&lt;&gt;""),SUBSTITUTE(TimeSpend[[#This Row],[Hours]],",","."),"")</f>
        <v>#VALUE!</v>
      </c>
      <c r="D4531" t="e">
        <f>IF(AND(TimeSpend[[#This Row],[Personnel number]]&lt;&gt;"",TimeSpend[[#This Row],[Date]]&lt;&gt;""),TimeSpend[[#This Row],[Network]],"")</f>
        <v>#VALUE!</v>
      </c>
      <c r="E4531" t="e">
        <f>IF(AND(TimeSpend[[#This Row],[Personnel number]]&lt;&gt;"",TimeSpend[[#This Row],[Date]]&lt;&gt;""),TimeSpend[[#This Row],[Network Description]],"")</f>
        <v>#VALUE!</v>
      </c>
      <c r="F4531" t="e">
        <f>IF(AND(TimeSpend[[#This Row],[Personnel number]]&lt;&gt;"",TimeSpend[[#This Row],[Date]]&lt;&gt;""),TimeSpend[[#This Row],[Activity]],"")</f>
        <v>#VALUE!</v>
      </c>
      <c r="G4531" t="e">
        <f>IF(AND(TimeSpend[[#This Row],[Personnel number]]&lt;&gt;"",TimeSpend[[#This Row],[Date]]&lt;&gt;""),TimeSpend[[#This Row],[Activity description]],"")</f>
        <v>#VALUE!</v>
      </c>
      <c r="H4531" s="36" t="e">
        <f>IF(AND(TimeSpend[[#This Row],[Personnel number]]&lt;&gt;"",TimeSpend[[#This Row],[Date]]&lt;&gt;""),TimeSpend[[#This Row],[Start Time]],"")</f>
        <v>#VALUE!</v>
      </c>
      <c r="I4531" s="36" t="e">
        <f>IF(AND(TimeSpend[[#This Row],[Personnel number]]&lt;&gt;"",TimeSpend[[#This Row],[Date]]&lt;&gt;""),TimeSpend[[#This Row],[End Time]],"")</f>
        <v>#VALUE!</v>
      </c>
      <c r="J4531" t="e">
        <f>IF(AND(TimeSpend[[#This Row],[Personnel number]]&lt;&gt;"",TimeSpend[[#This Row],[Date]]&lt;&gt;""),TimeSpend[[#This Row],[Location]],"")</f>
        <v>#VALUE!</v>
      </c>
      <c r="K4531" t="e">
        <f>IF(AND(TimeSpend[[#This Row],[Personnel number]]&lt;&gt;"",TimeSpend[[#This Row],[Date]]&lt;&gt;""),TimeSpend[[#This Row],[Task]],"")</f>
        <v>#VALUE!</v>
      </c>
      <c r="L4531" t="e">
        <f>IF(AND(TimeSpend[[#This Row],[Personnel number]]&lt;&gt;"",TimeSpend[[#This Row],[Date]]&lt;&gt;""),Utilization!$J$2,"")</f>
        <v>#VALUE!</v>
      </c>
      <c r="M4531" t="e">
        <f>IF(AND(TimeSpend[[#This Row],[Personnel number]]&lt;&gt;"",TimeSpend[[#This Row],[Date]]&lt;&gt;""),TimeSpend[[#This Row],[Employee Name]],"")</f>
        <v>#VALUE!</v>
      </c>
      <c r="N4531" t="e">
        <f t="shared" si="140"/>
        <v>#VALUE!</v>
      </c>
      <c r="O4531" t="e">
        <f t="shared" si="141"/>
        <v>#VALUE!</v>
      </c>
      <c r="P4531" t="e">
        <f>IF(D4531&lt;&gt;"",VLOOKUP(D4531,Projects!B:C,2,0),"")</f>
        <v>#VALUE!</v>
      </c>
    </row>
    <row r="4532" spans="1:16" x14ac:dyDescent="0.25">
      <c r="A4532" t="e">
        <f>UPPER(IF(AND(TimeSpend[[#This Row],[Personnel number]]&lt;&gt;"",TimeSpend[[#This Row],[Date]]&lt;&gt;""),TimeSpend[[#This Row],[Personnel number]],""))</f>
        <v>#VALUE!</v>
      </c>
      <c r="B4532" s="85" t="e">
        <f>IF(AND(TimeSpend[[#This Row],[Personnel number]]&lt;&gt;"",TimeSpend[[#This Row],[Date]]&lt;&gt;""),TEXT(TimeSpend[[#This Row],[Date]],"[$-409]yyyyMMdd"),"")</f>
        <v>#VALUE!</v>
      </c>
      <c r="C4532" s="33" t="e">
        <f>IF(AND(TimeSpend[[#This Row],[Personnel number]]&lt;&gt;"",TimeSpend[[#This Row],[Date]]&lt;&gt;""),SUBSTITUTE(TimeSpend[[#This Row],[Hours]],",","."),"")</f>
        <v>#VALUE!</v>
      </c>
      <c r="D4532" t="e">
        <f>IF(AND(TimeSpend[[#This Row],[Personnel number]]&lt;&gt;"",TimeSpend[[#This Row],[Date]]&lt;&gt;""),TimeSpend[[#This Row],[Network]],"")</f>
        <v>#VALUE!</v>
      </c>
      <c r="E4532" t="e">
        <f>IF(AND(TimeSpend[[#This Row],[Personnel number]]&lt;&gt;"",TimeSpend[[#This Row],[Date]]&lt;&gt;""),TimeSpend[[#This Row],[Network Description]],"")</f>
        <v>#VALUE!</v>
      </c>
      <c r="F4532" t="e">
        <f>IF(AND(TimeSpend[[#This Row],[Personnel number]]&lt;&gt;"",TimeSpend[[#This Row],[Date]]&lt;&gt;""),TimeSpend[[#This Row],[Activity]],"")</f>
        <v>#VALUE!</v>
      </c>
      <c r="G4532" t="e">
        <f>IF(AND(TimeSpend[[#This Row],[Personnel number]]&lt;&gt;"",TimeSpend[[#This Row],[Date]]&lt;&gt;""),TimeSpend[[#This Row],[Activity description]],"")</f>
        <v>#VALUE!</v>
      </c>
      <c r="H4532" s="36" t="e">
        <f>IF(AND(TimeSpend[[#This Row],[Personnel number]]&lt;&gt;"",TimeSpend[[#This Row],[Date]]&lt;&gt;""),TimeSpend[[#This Row],[Start Time]],"")</f>
        <v>#VALUE!</v>
      </c>
      <c r="I4532" s="36" t="e">
        <f>IF(AND(TimeSpend[[#This Row],[Personnel number]]&lt;&gt;"",TimeSpend[[#This Row],[Date]]&lt;&gt;""),TimeSpend[[#This Row],[End Time]],"")</f>
        <v>#VALUE!</v>
      </c>
      <c r="J4532" t="e">
        <f>IF(AND(TimeSpend[[#This Row],[Personnel number]]&lt;&gt;"",TimeSpend[[#This Row],[Date]]&lt;&gt;""),TimeSpend[[#This Row],[Location]],"")</f>
        <v>#VALUE!</v>
      </c>
      <c r="K4532" t="e">
        <f>IF(AND(TimeSpend[[#This Row],[Personnel number]]&lt;&gt;"",TimeSpend[[#This Row],[Date]]&lt;&gt;""),TimeSpend[[#This Row],[Task]],"")</f>
        <v>#VALUE!</v>
      </c>
      <c r="L4532" t="e">
        <f>IF(AND(TimeSpend[[#This Row],[Personnel number]]&lt;&gt;"",TimeSpend[[#This Row],[Date]]&lt;&gt;""),Utilization!$J$2,"")</f>
        <v>#VALUE!</v>
      </c>
      <c r="M4532" t="e">
        <f>IF(AND(TimeSpend[[#This Row],[Personnel number]]&lt;&gt;"",TimeSpend[[#This Row],[Date]]&lt;&gt;""),TimeSpend[[#This Row],[Employee Name]],"")</f>
        <v>#VALUE!</v>
      </c>
      <c r="N4532" t="e">
        <f t="shared" si="140"/>
        <v>#VALUE!</v>
      </c>
      <c r="O4532" t="e">
        <f t="shared" si="141"/>
        <v>#VALUE!</v>
      </c>
      <c r="P4532" t="e">
        <f>IF(D4532&lt;&gt;"",VLOOKUP(D4532,Projects!B:C,2,0),"")</f>
        <v>#VALUE!</v>
      </c>
    </row>
    <row r="4533" spans="1:16" x14ac:dyDescent="0.25">
      <c r="A4533" t="e">
        <f>UPPER(IF(AND(TimeSpend[[#This Row],[Personnel number]]&lt;&gt;"",TimeSpend[[#This Row],[Date]]&lt;&gt;""),TimeSpend[[#This Row],[Personnel number]],""))</f>
        <v>#VALUE!</v>
      </c>
      <c r="B4533" s="85" t="e">
        <f>IF(AND(TimeSpend[[#This Row],[Personnel number]]&lt;&gt;"",TimeSpend[[#This Row],[Date]]&lt;&gt;""),TEXT(TimeSpend[[#This Row],[Date]],"[$-409]yyyyMMdd"),"")</f>
        <v>#VALUE!</v>
      </c>
      <c r="C4533" s="33" t="e">
        <f>IF(AND(TimeSpend[[#This Row],[Personnel number]]&lt;&gt;"",TimeSpend[[#This Row],[Date]]&lt;&gt;""),SUBSTITUTE(TimeSpend[[#This Row],[Hours]],",","."),"")</f>
        <v>#VALUE!</v>
      </c>
      <c r="D4533" t="e">
        <f>IF(AND(TimeSpend[[#This Row],[Personnel number]]&lt;&gt;"",TimeSpend[[#This Row],[Date]]&lt;&gt;""),TimeSpend[[#This Row],[Network]],"")</f>
        <v>#VALUE!</v>
      </c>
      <c r="E4533" t="e">
        <f>IF(AND(TimeSpend[[#This Row],[Personnel number]]&lt;&gt;"",TimeSpend[[#This Row],[Date]]&lt;&gt;""),TimeSpend[[#This Row],[Network Description]],"")</f>
        <v>#VALUE!</v>
      </c>
      <c r="F4533" t="e">
        <f>IF(AND(TimeSpend[[#This Row],[Personnel number]]&lt;&gt;"",TimeSpend[[#This Row],[Date]]&lt;&gt;""),TimeSpend[[#This Row],[Activity]],"")</f>
        <v>#VALUE!</v>
      </c>
      <c r="G4533" t="e">
        <f>IF(AND(TimeSpend[[#This Row],[Personnel number]]&lt;&gt;"",TimeSpend[[#This Row],[Date]]&lt;&gt;""),TimeSpend[[#This Row],[Activity description]],"")</f>
        <v>#VALUE!</v>
      </c>
      <c r="H4533" s="36" t="e">
        <f>IF(AND(TimeSpend[[#This Row],[Personnel number]]&lt;&gt;"",TimeSpend[[#This Row],[Date]]&lt;&gt;""),TimeSpend[[#This Row],[Start Time]],"")</f>
        <v>#VALUE!</v>
      </c>
      <c r="I4533" s="36" t="e">
        <f>IF(AND(TimeSpend[[#This Row],[Personnel number]]&lt;&gt;"",TimeSpend[[#This Row],[Date]]&lt;&gt;""),TimeSpend[[#This Row],[End Time]],"")</f>
        <v>#VALUE!</v>
      </c>
      <c r="J4533" t="e">
        <f>IF(AND(TimeSpend[[#This Row],[Personnel number]]&lt;&gt;"",TimeSpend[[#This Row],[Date]]&lt;&gt;""),TimeSpend[[#This Row],[Location]],"")</f>
        <v>#VALUE!</v>
      </c>
      <c r="K4533" t="e">
        <f>IF(AND(TimeSpend[[#This Row],[Personnel number]]&lt;&gt;"",TimeSpend[[#This Row],[Date]]&lt;&gt;""),TimeSpend[[#This Row],[Task]],"")</f>
        <v>#VALUE!</v>
      </c>
      <c r="L4533" t="e">
        <f>IF(AND(TimeSpend[[#This Row],[Personnel number]]&lt;&gt;"",TimeSpend[[#This Row],[Date]]&lt;&gt;""),Utilization!$J$2,"")</f>
        <v>#VALUE!</v>
      </c>
      <c r="M4533" t="e">
        <f>IF(AND(TimeSpend[[#This Row],[Personnel number]]&lt;&gt;"",TimeSpend[[#This Row],[Date]]&lt;&gt;""),TimeSpend[[#This Row],[Employee Name]],"")</f>
        <v>#VALUE!</v>
      </c>
      <c r="N4533" t="e">
        <f t="shared" si="140"/>
        <v>#VALUE!</v>
      </c>
      <c r="O4533" t="e">
        <f t="shared" si="141"/>
        <v>#VALUE!</v>
      </c>
      <c r="P4533" t="e">
        <f>IF(D4533&lt;&gt;"",VLOOKUP(D4533,Projects!B:C,2,0),"")</f>
        <v>#VALUE!</v>
      </c>
    </row>
    <row r="4534" spans="1:16" x14ac:dyDescent="0.25">
      <c r="A4534" t="e">
        <f>UPPER(IF(AND(TimeSpend[[#This Row],[Personnel number]]&lt;&gt;"",TimeSpend[[#This Row],[Date]]&lt;&gt;""),TimeSpend[[#This Row],[Personnel number]],""))</f>
        <v>#VALUE!</v>
      </c>
      <c r="B4534" s="85" t="e">
        <f>IF(AND(TimeSpend[[#This Row],[Personnel number]]&lt;&gt;"",TimeSpend[[#This Row],[Date]]&lt;&gt;""),TEXT(TimeSpend[[#This Row],[Date]],"[$-409]yyyyMMdd"),"")</f>
        <v>#VALUE!</v>
      </c>
      <c r="C4534" s="33" t="e">
        <f>IF(AND(TimeSpend[[#This Row],[Personnel number]]&lt;&gt;"",TimeSpend[[#This Row],[Date]]&lt;&gt;""),SUBSTITUTE(TimeSpend[[#This Row],[Hours]],",","."),"")</f>
        <v>#VALUE!</v>
      </c>
      <c r="D4534" t="e">
        <f>IF(AND(TimeSpend[[#This Row],[Personnel number]]&lt;&gt;"",TimeSpend[[#This Row],[Date]]&lt;&gt;""),TimeSpend[[#This Row],[Network]],"")</f>
        <v>#VALUE!</v>
      </c>
      <c r="E4534" t="e">
        <f>IF(AND(TimeSpend[[#This Row],[Personnel number]]&lt;&gt;"",TimeSpend[[#This Row],[Date]]&lt;&gt;""),TimeSpend[[#This Row],[Network Description]],"")</f>
        <v>#VALUE!</v>
      </c>
      <c r="F4534" t="e">
        <f>IF(AND(TimeSpend[[#This Row],[Personnel number]]&lt;&gt;"",TimeSpend[[#This Row],[Date]]&lt;&gt;""),TimeSpend[[#This Row],[Activity]],"")</f>
        <v>#VALUE!</v>
      </c>
      <c r="G4534" t="e">
        <f>IF(AND(TimeSpend[[#This Row],[Personnel number]]&lt;&gt;"",TimeSpend[[#This Row],[Date]]&lt;&gt;""),TimeSpend[[#This Row],[Activity description]],"")</f>
        <v>#VALUE!</v>
      </c>
      <c r="H4534" s="36" t="e">
        <f>IF(AND(TimeSpend[[#This Row],[Personnel number]]&lt;&gt;"",TimeSpend[[#This Row],[Date]]&lt;&gt;""),TimeSpend[[#This Row],[Start Time]],"")</f>
        <v>#VALUE!</v>
      </c>
      <c r="I4534" s="36" t="e">
        <f>IF(AND(TimeSpend[[#This Row],[Personnel number]]&lt;&gt;"",TimeSpend[[#This Row],[Date]]&lt;&gt;""),TimeSpend[[#This Row],[End Time]],"")</f>
        <v>#VALUE!</v>
      </c>
      <c r="J4534" t="e">
        <f>IF(AND(TimeSpend[[#This Row],[Personnel number]]&lt;&gt;"",TimeSpend[[#This Row],[Date]]&lt;&gt;""),TimeSpend[[#This Row],[Location]],"")</f>
        <v>#VALUE!</v>
      </c>
      <c r="K4534" t="e">
        <f>IF(AND(TimeSpend[[#This Row],[Personnel number]]&lt;&gt;"",TimeSpend[[#This Row],[Date]]&lt;&gt;""),TimeSpend[[#This Row],[Task]],"")</f>
        <v>#VALUE!</v>
      </c>
      <c r="L4534" t="e">
        <f>IF(AND(TimeSpend[[#This Row],[Personnel number]]&lt;&gt;"",TimeSpend[[#This Row],[Date]]&lt;&gt;""),Utilization!$J$2,"")</f>
        <v>#VALUE!</v>
      </c>
      <c r="M4534" t="e">
        <f>IF(AND(TimeSpend[[#This Row],[Personnel number]]&lt;&gt;"",TimeSpend[[#This Row],[Date]]&lt;&gt;""),TimeSpend[[#This Row],[Employee Name]],"")</f>
        <v>#VALUE!</v>
      </c>
      <c r="N4534" t="e">
        <f t="shared" si="140"/>
        <v>#VALUE!</v>
      </c>
      <c r="O4534" t="e">
        <f t="shared" si="141"/>
        <v>#VALUE!</v>
      </c>
      <c r="P4534" t="e">
        <f>IF(D4534&lt;&gt;"",VLOOKUP(D4534,Projects!B:C,2,0),"")</f>
        <v>#VALUE!</v>
      </c>
    </row>
    <row r="4535" spans="1:16" x14ac:dyDescent="0.25">
      <c r="A4535" t="e">
        <f>UPPER(IF(AND(TimeSpend[[#This Row],[Personnel number]]&lt;&gt;"",TimeSpend[[#This Row],[Date]]&lt;&gt;""),TimeSpend[[#This Row],[Personnel number]],""))</f>
        <v>#VALUE!</v>
      </c>
      <c r="B4535" s="85" t="e">
        <f>IF(AND(TimeSpend[[#This Row],[Personnel number]]&lt;&gt;"",TimeSpend[[#This Row],[Date]]&lt;&gt;""),TEXT(TimeSpend[[#This Row],[Date]],"[$-409]yyyyMMdd"),"")</f>
        <v>#VALUE!</v>
      </c>
      <c r="C4535" s="33" t="e">
        <f>IF(AND(TimeSpend[[#This Row],[Personnel number]]&lt;&gt;"",TimeSpend[[#This Row],[Date]]&lt;&gt;""),SUBSTITUTE(TimeSpend[[#This Row],[Hours]],",","."),"")</f>
        <v>#VALUE!</v>
      </c>
      <c r="D4535" t="e">
        <f>IF(AND(TimeSpend[[#This Row],[Personnel number]]&lt;&gt;"",TimeSpend[[#This Row],[Date]]&lt;&gt;""),TimeSpend[[#This Row],[Network]],"")</f>
        <v>#VALUE!</v>
      </c>
      <c r="E4535" t="e">
        <f>IF(AND(TimeSpend[[#This Row],[Personnel number]]&lt;&gt;"",TimeSpend[[#This Row],[Date]]&lt;&gt;""),TimeSpend[[#This Row],[Network Description]],"")</f>
        <v>#VALUE!</v>
      </c>
      <c r="F4535" t="e">
        <f>IF(AND(TimeSpend[[#This Row],[Personnel number]]&lt;&gt;"",TimeSpend[[#This Row],[Date]]&lt;&gt;""),TimeSpend[[#This Row],[Activity]],"")</f>
        <v>#VALUE!</v>
      </c>
      <c r="G4535" t="e">
        <f>IF(AND(TimeSpend[[#This Row],[Personnel number]]&lt;&gt;"",TimeSpend[[#This Row],[Date]]&lt;&gt;""),TimeSpend[[#This Row],[Activity description]],"")</f>
        <v>#VALUE!</v>
      </c>
      <c r="H4535" s="36" t="e">
        <f>IF(AND(TimeSpend[[#This Row],[Personnel number]]&lt;&gt;"",TimeSpend[[#This Row],[Date]]&lt;&gt;""),TimeSpend[[#This Row],[Start Time]],"")</f>
        <v>#VALUE!</v>
      </c>
      <c r="I4535" s="36" t="e">
        <f>IF(AND(TimeSpend[[#This Row],[Personnel number]]&lt;&gt;"",TimeSpend[[#This Row],[Date]]&lt;&gt;""),TimeSpend[[#This Row],[End Time]],"")</f>
        <v>#VALUE!</v>
      </c>
      <c r="J4535" t="e">
        <f>IF(AND(TimeSpend[[#This Row],[Personnel number]]&lt;&gt;"",TimeSpend[[#This Row],[Date]]&lt;&gt;""),TimeSpend[[#This Row],[Location]],"")</f>
        <v>#VALUE!</v>
      </c>
      <c r="K4535" t="e">
        <f>IF(AND(TimeSpend[[#This Row],[Personnel number]]&lt;&gt;"",TimeSpend[[#This Row],[Date]]&lt;&gt;""),TimeSpend[[#This Row],[Task]],"")</f>
        <v>#VALUE!</v>
      </c>
      <c r="L4535" t="e">
        <f>IF(AND(TimeSpend[[#This Row],[Personnel number]]&lt;&gt;"",TimeSpend[[#This Row],[Date]]&lt;&gt;""),Utilization!$J$2,"")</f>
        <v>#VALUE!</v>
      </c>
      <c r="M4535" t="e">
        <f>IF(AND(TimeSpend[[#This Row],[Personnel number]]&lt;&gt;"",TimeSpend[[#This Row],[Date]]&lt;&gt;""),TimeSpend[[#This Row],[Employee Name]],"")</f>
        <v>#VALUE!</v>
      </c>
      <c r="N4535" t="e">
        <f t="shared" si="140"/>
        <v>#VALUE!</v>
      </c>
      <c r="O4535" t="e">
        <f t="shared" si="141"/>
        <v>#VALUE!</v>
      </c>
      <c r="P4535" t="e">
        <f>IF(D4535&lt;&gt;"",VLOOKUP(D4535,Projects!B:C,2,0),"")</f>
        <v>#VALUE!</v>
      </c>
    </row>
    <row r="4536" spans="1:16" x14ac:dyDescent="0.25">
      <c r="A4536" t="e">
        <f>UPPER(IF(AND(TimeSpend[[#This Row],[Personnel number]]&lt;&gt;"",TimeSpend[[#This Row],[Date]]&lt;&gt;""),TimeSpend[[#This Row],[Personnel number]],""))</f>
        <v>#VALUE!</v>
      </c>
      <c r="B4536" s="85" t="e">
        <f>IF(AND(TimeSpend[[#This Row],[Personnel number]]&lt;&gt;"",TimeSpend[[#This Row],[Date]]&lt;&gt;""),TEXT(TimeSpend[[#This Row],[Date]],"[$-409]yyyyMMdd"),"")</f>
        <v>#VALUE!</v>
      </c>
      <c r="C4536" s="33" t="e">
        <f>IF(AND(TimeSpend[[#This Row],[Personnel number]]&lt;&gt;"",TimeSpend[[#This Row],[Date]]&lt;&gt;""),SUBSTITUTE(TimeSpend[[#This Row],[Hours]],",","."),"")</f>
        <v>#VALUE!</v>
      </c>
      <c r="D4536" t="e">
        <f>IF(AND(TimeSpend[[#This Row],[Personnel number]]&lt;&gt;"",TimeSpend[[#This Row],[Date]]&lt;&gt;""),TimeSpend[[#This Row],[Network]],"")</f>
        <v>#VALUE!</v>
      </c>
      <c r="E4536" t="e">
        <f>IF(AND(TimeSpend[[#This Row],[Personnel number]]&lt;&gt;"",TimeSpend[[#This Row],[Date]]&lt;&gt;""),TimeSpend[[#This Row],[Network Description]],"")</f>
        <v>#VALUE!</v>
      </c>
      <c r="F4536" t="e">
        <f>IF(AND(TimeSpend[[#This Row],[Personnel number]]&lt;&gt;"",TimeSpend[[#This Row],[Date]]&lt;&gt;""),TimeSpend[[#This Row],[Activity]],"")</f>
        <v>#VALUE!</v>
      </c>
      <c r="G4536" t="e">
        <f>IF(AND(TimeSpend[[#This Row],[Personnel number]]&lt;&gt;"",TimeSpend[[#This Row],[Date]]&lt;&gt;""),TimeSpend[[#This Row],[Activity description]],"")</f>
        <v>#VALUE!</v>
      </c>
      <c r="H4536" s="36" t="e">
        <f>IF(AND(TimeSpend[[#This Row],[Personnel number]]&lt;&gt;"",TimeSpend[[#This Row],[Date]]&lt;&gt;""),TimeSpend[[#This Row],[Start Time]],"")</f>
        <v>#VALUE!</v>
      </c>
      <c r="I4536" s="36" t="e">
        <f>IF(AND(TimeSpend[[#This Row],[Personnel number]]&lt;&gt;"",TimeSpend[[#This Row],[Date]]&lt;&gt;""),TimeSpend[[#This Row],[End Time]],"")</f>
        <v>#VALUE!</v>
      </c>
      <c r="J4536" t="e">
        <f>IF(AND(TimeSpend[[#This Row],[Personnel number]]&lt;&gt;"",TimeSpend[[#This Row],[Date]]&lt;&gt;""),TimeSpend[[#This Row],[Location]],"")</f>
        <v>#VALUE!</v>
      </c>
      <c r="K4536" t="e">
        <f>IF(AND(TimeSpend[[#This Row],[Personnel number]]&lt;&gt;"",TimeSpend[[#This Row],[Date]]&lt;&gt;""),TimeSpend[[#This Row],[Task]],"")</f>
        <v>#VALUE!</v>
      </c>
      <c r="L4536" t="e">
        <f>IF(AND(TimeSpend[[#This Row],[Personnel number]]&lt;&gt;"",TimeSpend[[#This Row],[Date]]&lt;&gt;""),Utilization!$J$2,"")</f>
        <v>#VALUE!</v>
      </c>
      <c r="M4536" t="e">
        <f>IF(AND(TimeSpend[[#This Row],[Personnel number]]&lt;&gt;"",TimeSpend[[#This Row],[Date]]&lt;&gt;""),TimeSpend[[#This Row],[Employee Name]],"")</f>
        <v>#VALUE!</v>
      </c>
      <c r="N4536" t="e">
        <f t="shared" si="140"/>
        <v>#VALUE!</v>
      </c>
      <c r="O4536" t="e">
        <f t="shared" si="141"/>
        <v>#VALUE!</v>
      </c>
      <c r="P4536" t="e">
        <f>IF(D4536&lt;&gt;"",VLOOKUP(D4536,Projects!B:C,2,0),"")</f>
        <v>#VALUE!</v>
      </c>
    </row>
    <row r="4537" spans="1:16" x14ac:dyDescent="0.25">
      <c r="A4537" t="e">
        <f>UPPER(IF(AND(TimeSpend[[#This Row],[Personnel number]]&lt;&gt;"",TimeSpend[[#This Row],[Date]]&lt;&gt;""),TimeSpend[[#This Row],[Personnel number]],""))</f>
        <v>#VALUE!</v>
      </c>
      <c r="B4537" s="85" t="e">
        <f>IF(AND(TimeSpend[[#This Row],[Personnel number]]&lt;&gt;"",TimeSpend[[#This Row],[Date]]&lt;&gt;""),TEXT(TimeSpend[[#This Row],[Date]],"[$-409]yyyyMMdd"),"")</f>
        <v>#VALUE!</v>
      </c>
      <c r="C4537" s="33" t="e">
        <f>IF(AND(TimeSpend[[#This Row],[Personnel number]]&lt;&gt;"",TimeSpend[[#This Row],[Date]]&lt;&gt;""),SUBSTITUTE(TimeSpend[[#This Row],[Hours]],",","."),"")</f>
        <v>#VALUE!</v>
      </c>
      <c r="D4537" t="e">
        <f>IF(AND(TimeSpend[[#This Row],[Personnel number]]&lt;&gt;"",TimeSpend[[#This Row],[Date]]&lt;&gt;""),TimeSpend[[#This Row],[Network]],"")</f>
        <v>#VALUE!</v>
      </c>
      <c r="E4537" t="e">
        <f>IF(AND(TimeSpend[[#This Row],[Personnel number]]&lt;&gt;"",TimeSpend[[#This Row],[Date]]&lt;&gt;""),TimeSpend[[#This Row],[Network Description]],"")</f>
        <v>#VALUE!</v>
      </c>
      <c r="F4537" t="e">
        <f>IF(AND(TimeSpend[[#This Row],[Personnel number]]&lt;&gt;"",TimeSpend[[#This Row],[Date]]&lt;&gt;""),TimeSpend[[#This Row],[Activity]],"")</f>
        <v>#VALUE!</v>
      </c>
      <c r="G4537" t="e">
        <f>IF(AND(TimeSpend[[#This Row],[Personnel number]]&lt;&gt;"",TimeSpend[[#This Row],[Date]]&lt;&gt;""),TimeSpend[[#This Row],[Activity description]],"")</f>
        <v>#VALUE!</v>
      </c>
      <c r="H4537" s="36" t="e">
        <f>IF(AND(TimeSpend[[#This Row],[Personnel number]]&lt;&gt;"",TimeSpend[[#This Row],[Date]]&lt;&gt;""),TimeSpend[[#This Row],[Start Time]],"")</f>
        <v>#VALUE!</v>
      </c>
      <c r="I4537" s="36" t="e">
        <f>IF(AND(TimeSpend[[#This Row],[Personnel number]]&lt;&gt;"",TimeSpend[[#This Row],[Date]]&lt;&gt;""),TimeSpend[[#This Row],[End Time]],"")</f>
        <v>#VALUE!</v>
      </c>
      <c r="J4537" t="e">
        <f>IF(AND(TimeSpend[[#This Row],[Personnel number]]&lt;&gt;"",TimeSpend[[#This Row],[Date]]&lt;&gt;""),TimeSpend[[#This Row],[Location]],"")</f>
        <v>#VALUE!</v>
      </c>
      <c r="K4537" t="e">
        <f>IF(AND(TimeSpend[[#This Row],[Personnel number]]&lt;&gt;"",TimeSpend[[#This Row],[Date]]&lt;&gt;""),TimeSpend[[#This Row],[Task]],"")</f>
        <v>#VALUE!</v>
      </c>
      <c r="L4537" t="e">
        <f>IF(AND(TimeSpend[[#This Row],[Personnel number]]&lt;&gt;"",TimeSpend[[#This Row],[Date]]&lt;&gt;""),Utilization!$J$2,"")</f>
        <v>#VALUE!</v>
      </c>
      <c r="M4537" t="e">
        <f>IF(AND(TimeSpend[[#This Row],[Personnel number]]&lt;&gt;"",TimeSpend[[#This Row],[Date]]&lt;&gt;""),TimeSpend[[#This Row],[Employee Name]],"")</f>
        <v>#VALUE!</v>
      </c>
      <c r="N4537" t="e">
        <f t="shared" ref="N4537:N4600" si="142">IF(A4537&lt;&gt;"",ROW(A4537)-1,"")</f>
        <v>#VALUE!</v>
      </c>
      <c r="O4537" t="e">
        <f t="shared" ref="O4537:O4600" si="143">IF(A4537&lt;&gt;"",L4537&amp;"-"&amp;N4537,"")</f>
        <v>#VALUE!</v>
      </c>
      <c r="P4537" t="e">
        <f>IF(D4537&lt;&gt;"",VLOOKUP(D4537,Projects!B:C,2,0),"")</f>
        <v>#VALUE!</v>
      </c>
    </row>
    <row r="4538" spans="1:16" x14ac:dyDescent="0.25">
      <c r="A4538" t="e">
        <f>UPPER(IF(AND(TimeSpend[[#This Row],[Personnel number]]&lt;&gt;"",TimeSpend[[#This Row],[Date]]&lt;&gt;""),TimeSpend[[#This Row],[Personnel number]],""))</f>
        <v>#VALUE!</v>
      </c>
      <c r="B4538" s="85" t="e">
        <f>IF(AND(TimeSpend[[#This Row],[Personnel number]]&lt;&gt;"",TimeSpend[[#This Row],[Date]]&lt;&gt;""),TEXT(TimeSpend[[#This Row],[Date]],"[$-409]yyyyMMdd"),"")</f>
        <v>#VALUE!</v>
      </c>
      <c r="C4538" s="33" t="e">
        <f>IF(AND(TimeSpend[[#This Row],[Personnel number]]&lt;&gt;"",TimeSpend[[#This Row],[Date]]&lt;&gt;""),SUBSTITUTE(TimeSpend[[#This Row],[Hours]],",","."),"")</f>
        <v>#VALUE!</v>
      </c>
      <c r="D4538" t="e">
        <f>IF(AND(TimeSpend[[#This Row],[Personnel number]]&lt;&gt;"",TimeSpend[[#This Row],[Date]]&lt;&gt;""),TimeSpend[[#This Row],[Network]],"")</f>
        <v>#VALUE!</v>
      </c>
      <c r="E4538" t="e">
        <f>IF(AND(TimeSpend[[#This Row],[Personnel number]]&lt;&gt;"",TimeSpend[[#This Row],[Date]]&lt;&gt;""),TimeSpend[[#This Row],[Network Description]],"")</f>
        <v>#VALUE!</v>
      </c>
      <c r="F4538" t="e">
        <f>IF(AND(TimeSpend[[#This Row],[Personnel number]]&lt;&gt;"",TimeSpend[[#This Row],[Date]]&lt;&gt;""),TimeSpend[[#This Row],[Activity]],"")</f>
        <v>#VALUE!</v>
      </c>
      <c r="G4538" t="e">
        <f>IF(AND(TimeSpend[[#This Row],[Personnel number]]&lt;&gt;"",TimeSpend[[#This Row],[Date]]&lt;&gt;""),TimeSpend[[#This Row],[Activity description]],"")</f>
        <v>#VALUE!</v>
      </c>
      <c r="H4538" s="36" t="e">
        <f>IF(AND(TimeSpend[[#This Row],[Personnel number]]&lt;&gt;"",TimeSpend[[#This Row],[Date]]&lt;&gt;""),TimeSpend[[#This Row],[Start Time]],"")</f>
        <v>#VALUE!</v>
      </c>
      <c r="I4538" s="36" t="e">
        <f>IF(AND(TimeSpend[[#This Row],[Personnel number]]&lt;&gt;"",TimeSpend[[#This Row],[Date]]&lt;&gt;""),TimeSpend[[#This Row],[End Time]],"")</f>
        <v>#VALUE!</v>
      </c>
      <c r="J4538" t="e">
        <f>IF(AND(TimeSpend[[#This Row],[Personnel number]]&lt;&gt;"",TimeSpend[[#This Row],[Date]]&lt;&gt;""),TimeSpend[[#This Row],[Location]],"")</f>
        <v>#VALUE!</v>
      </c>
      <c r="K4538" t="e">
        <f>IF(AND(TimeSpend[[#This Row],[Personnel number]]&lt;&gt;"",TimeSpend[[#This Row],[Date]]&lt;&gt;""),TimeSpend[[#This Row],[Task]],"")</f>
        <v>#VALUE!</v>
      </c>
      <c r="L4538" t="e">
        <f>IF(AND(TimeSpend[[#This Row],[Personnel number]]&lt;&gt;"",TimeSpend[[#This Row],[Date]]&lt;&gt;""),Utilization!$J$2,"")</f>
        <v>#VALUE!</v>
      </c>
      <c r="M4538" t="e">
        <f>IF(AND(TimeSpend[[#This Row],[Personnel number]]&lt;&gt;"",TimeSpend[[#This Row],[Date]]&lt;&gt;""),TimeSpend[[#This Row],[Employee Name]],"")</f>
        <v>#VALUE!</v>
      </c>
      <c r="N4538" t="e">
        <f t="shared" si="142"/>
        <v>#VALUE!</v>
      </c>
      <c r="O4538" t="e">
        <f t="shared" si="143"/>
        <v>#VALUE!</v>
      </c>
      <c r="P4538" t="e">
        <f>IF(D4538&lt;&gt;"",VLOOKUP(D4538,Projects!B:C,2,0),"")</f>
        <v>#VALUE!</v>
      </c>
    </row>
    <row r="4539" spans="1:16" x14ac:dyDescent="0.25">
      <c r="A4539" t="e">
        <f>UPPER(IF(AND(TimeSpend[[#This Row],[Personnel number]]&lt;&gt;"",TimeSpend[[#This Row],[Date]]&lt;&gt;""),TimeSpend[[#This Row],[Personnel number]],""))</f>
        <v>#VALUE!</v>
      </c>
      <c r="B4539" s="85" t="e">
        <f>IF(AND(TimeSpend[[#This Row],[Personnel number]]&lt;&gt;"",TimeSpend[[#This Row],[Date]]&lt;&gt;""),TEXT(TimeSpend[[#This Row],[Date]],"[$-409]yyyyMMdd"),"")</f>
        <v>#VALUE!</v>
      </c>
      <c r="C4539" s="33" t="e">
        <f>IF(AND(TimeSpend[[#This Row],[Personnel number]]&lt;&gt;"",TimeSpend[[#This Row],[Date]]&lt;&gt;""),SUBSTITUTE(TimeSpend[[#This Row],[Hours]],",","."),"")</f>
        <v>#VALUE!</v>
      </c>
      <c r="D4539" t="e">
        <f>IF(AND(TimeSpend[[#This Row],[Personnel number]]&lt;&gt;"",TimeSpend[[#This Row],[Date]]&lt;&gt;""),TimeSpend[[#This Row],[Network]],"")</f>
        <v>#VALUE!</v>
      </c>
      <c r="E4539" t="e">
        <f>IF(AND(TimeSpend[[#This Row],[Personnel number]]&lt;&gt;"",TimeSpend[[#This Row],[Date]]&lt;&gt;""),TimeSpend[[#This Row],[Network Description]],"")</f>
        <v>#VALUE!</v>
      </c>
      <c r="F4539" t="e">
        <f>IF(AND(TimeSpend[[#This Row],[Personnel number]]&lt;&gt;"",TimeSpend[[#This Row],[Date]]&lt;&gt;""),TimeSpend[[#This Row],[Activity]],"")</f>
        <v>#VALUE!</v>
      </c>
      <c r="G4539" t="e">
        <f>IF(AND(TimeSpend[[#This Row],[Personnel number]]&lt;&gt;"",TimeSpend[[#This Row],[Date]]&lt;&gt;""),TimeSpend[[#This Row],[Activity description]],"")</f>
        <v>#VALUE!</v>
      </c>
      <c r="H4539" s="36" t="e">
        <f>IF(AND(TimeSpend[[#This Row],[Personnel number]]&lt;&gt;"",TimeSpend[[#This Row],[Date]]&lt;&gt;""),TimeSpend[[#This Row],[Start Time]],"")</f>
        <v>#VALUE!</v>
      </c>
      <c r="I4539" s="36" t="e">
        <f>IF(AND(TimeSpend[[#This Row],[Personnel number]]&lt;&gt;"",TimeSpend[[#This Row],[Date]]&lt;&gt;""),TimeSpend[[#This Row],[End Time]],"")</f>
        <v>#VALUE!</v>
      </c>
      <c r="J4539" t="e">
        <f>IF(AND(TimeSpend[[#This Row],[Personnel number]]&lt;&gt;"",TimeSpend[[#This Row],[Date]]&lt;&gt;""),TimeSpend[[#This Row],[Location]],"")</f>
        <v>#VALUE!</v>
      </c>
      <c r="K4539" t="e">
        <f>IF(AND(TimeSpend[[#This Row],[Personnel number]]&lt;&gt;"",TimeSpend[[#This Row],[Date]]&lt;&gt;""),TimeSpend[[#This Row],[Task]],"")</f>
        <v>#VALUE!</v>
      </c>
      <c r="L4539" t="e">
        <f>IF(AND(TimeSpend[[#This Row],[Personnel number]]&lt;&gt;"",TimeSpend[[#This Row],[Date]]&lt;&gt;""),Utilization!$J$2,"")</f>
        <v>#VALUE!</v>
      </c>
      <c r="M4539" t="e">
        <f>IF(AND(TimeSpend[[#This Row],[Personnel number]]&lt;&gt;"",TimeSpend[[#This Row],[Date]]&lt;&gt;""),TimeSpend[[#This Row],[Employee Name]],"")</f>
        <v>#VALUE!</v>
      </c>
      <c r="N4539" t="e">
        <f t="shared" si="142"/>
        <v>#VALUE!</v>
      </c>
      <c r="O4539" t="e">
        <f t="shared" si="143"/>
        <v>#VALUE!</v>
      </c>
      <c r="P4539" t="e">
        <f>IF(D4539&lt;&gt;"",VLOOKUP(D4539,Projects!B:C,2,0),"")</f>
        <v>#VALUE!</v>
      </c>
    </row>
    <row r="4540" spans="1:16" x14ac:dyDescent="0.25">
      <c r="A4540" t="e">
        <f>UPPER(IF(AND(TimeSpend[[#This Row],[Personnel number]]&lt;&gt;"",TimeSpend[[#This Row],[Date]]&lt;&gt;""),TimeSpend[[#This Row],[Personnel number]],""))</f>
        <v>#VALUE!</v>
      </c>
      <c r="B4540" s="85" t="e">
        <f>IF(AND(TimeSpend[[#This Row],[Personnel number]]&lt;&gt;"",TimeSpend[[#This Row],[Date]]&lt;&gt;""),TEXT(TimeSpend[[#This Row],[Date]],"[$-409]yyyyMMdd"),"")</f>
        <v>#VALUE!</v>
      </c>
      <c r="C4540" s="33" t="e">
        <f>IF(AND(TimeSpend[[#This Row],[Personnel number]]&lt;&gt;"",TimeSpend[[#This Row],[Date]]&lt;&gt;""),SUBSTITUTE(TimeSpend[[#This Row],[Hours]],",","."),"")</f>
        <v>#VALUE!</v>
      </c>
      <c r="D4540" t="e">
        <f>IF(AND(TimeSpend[[#This Row],[Personnel number]]&lt;&gt;"",TimeSpend[[#This Row],[Date]]&lt;&gt;""),TimeSpend[[#This Row],[Network]],"")</f>
        <v>#VALUE!</v>
      </c>
      <c r="E4540" t="e">
        <f>IF(AND(TimeSpend[[#This Row],[Personnel number]]&lt;&gt;"",TimeSpend[[#This Row],[Date]]&lt;&gt;""),TimeSpend[[#This Row],[Network Description]],"")</f>
        <v>#VALUE!</v>
      </c>
      <c r="F4540" t="e">
        <f>IF(AND(TimeSpend[[#This Row],[Personnel number]]&lt;&gt;"",TimeSpend[[#This Row],[Date]]&lt;&gt;""),TimeSpend[[#This Row],[Activity]],"")</f>
        <v>#VALUE!</v>
      </c>
      <c r="G4540" t="e">
        <f>IF(AND(TimeSpend[[#This Row],[Personnel number]]&lt;&gt;"",TimeSpend[[#This Row],[Date]]&lt;&gt;""),TimeSpend[[#This Row],[Activity description]],"")</f>
        <v>#VALUE!</v>
      </c>
      <c r="H4540" s="36" t="e">
        <f>IF(AND(TimeSpend[[#This Row],[Personnel number]]&lt;&gt;"",TimeSpend[[#This Row],[Date]]&lt;&gt;""),TimeSpend[[#This Row],[Start Time]],"")</f>
        <v>#VALUE!</v>
      </c>
      <c r="I4540" s="36" t="e">
        <f>IF(AND(TimeSpend[[#This Row],[Personnel number]]&lt;&gt;"",TimeSpend[[#This Row],[Date]]&lt;&gt;""),TimeSpend[[#This Row],[End Time]],"")</f>
        <v>#VALUE!</v>
      </c>
      <c r="J4540" t="e">
        <f>IF(AND(TimeSpend[[#This Row],[Personnel number]]&lt;&gt;"",TimeSpend[[#This Row],[Date]]&lt;&gt;""),TimeSpend[[#This Row],[Location]],"")</f>
        <v>#VALUE!</v>
      </c>
      <c r="K4540" t="e">
        <f>IF(AND(TimeSpend[[#This Row],[Personnel number]]&lt;&gt;"",TimeSpend[[#This Row],[Date]]&lt;&gt;""),TimeSpend[[#This Row],[Task]],"")</f>
        <v>#VALUE!</v>
      </c>
      <c r="L4540" t="e">
        <f>IF(AND(TimeSpend[[#This Row],[Personnel number]]&lt;&gt;"",TimeSpend[[#This Row],[Date]]&lt;&gt;""),Utilization!$J$2,"")</f>
        <v>#VALUE!</v>
      </c>
      <c r="M4540" t="e">
        <f>IF(AND(TimeSpend[[#This Row],[Personnel number]]&lt;&gt;"",TimeSpend[[#This Row],[Date]]&lt;&gt;""),TimeSpend[[#This Row],[Employee Name]],"")</f>
        <v>#VALUE!</v>
      </c>
      <c r="N4540" t="e">
        <f t="shared" si="142"/>
        <v>#VALUE!</v>
      </c>
      <c r="O4540" t="e">
        <f t="shared" si="143"/>
        <v>#VALUE!</v>
      </c>
      <c r="P4540" t="e">
        <f>IF(D4540&lt;&gt;"",VLOOKUP(D4540,Projects!B:C,2,0),"")</f>
        <v>#VALUE!</v>
      </c>
    </row>
    <row r="4541" spans="1:16" x14ac:dyDescent="0.25">
      <c r="A4541" t="e">
        <f>UPPER(IF(AND(TimeSpend[[#This Row],[Personnel number]]&lt;&gt;"",TimeSpend[[#This Row],[Date]]&lt;&gt;""),TimeSpend[[#This Row],[Personnel number]],""))</f>
        <v>#VALUE!</v>
      </c>
      <c r="B4541" s="85" t="e">
        <f>IF(AND(TimeSpend[[#This Row],[Personnel number]]&lt;&gt;"",TimeSpend[[#This Row],[Date]]&lt;&gt;""),TEXT(TimeSpend[[#This Row],[Date]],"[$-409]yyyyMMdd"),"")</f>
        <v>#VALUE!</v>
      </c>
      <c r="C4541" s="33" t="e">
        <f>IF(AND(TimeSpend[[#This Row],[Personnel number]]&lt;&gt;"",TimeSpend[[#This Row],[Date]]&lt;&gt;""),SUBSTITUTE(TimeSpend[[#This Row],[Hours]],",","."),"")</f>
        <v>#VALUE!</v>
      </c>
      <c r="D4541" t="e">
        <f>IF(AND(TimeSpend[[#This Row],[Personnel number]]&lt;&gt;"",TimeSpend[[#This Row],[Date]]&lt;&gt;""),TimeSpend[[#This Row],[Network]],"")</f>
        <v>#VALUE!</v>
      </c>
      <c r="E4541" t="e">
        <f>IF(AND(TimeSpend[[#This Row],[Personnel number]]&lt;&gt;"",TimeSpend[[#This Row],[Date]]&lt;&gt;""),TimeSpend[[#This Row],[Network Description]],"")</f>
        <v>#VALUE!</v>
      </c>
      <c r="F4541" t="e">
        <f>IF(AND(TimeSpend[[#This Row],[Personnel number]]&lt;&gt;"",TimeSpend[[#This Row],[Date]]&lt;&gt;""),TimeSpend[[#This Row],[Activity]],"")</f>
        <v>#VALUE!</v>
      </c>
      <c r="G4541" t="e">
        <f>IF(AND(TimeSpend[[#This Row],[Personnel number]]&lt;&gt;"",TimeSpend[[#This Row],[Date]]&lt;&gt;""),TimeSpend[[#This Row],[Activity description]],"")</f>
        <v>#VALUE!</v>
      </c>
      <c r="H4541" s="36" t="e">
        <f>IF(AND(TimeSpend[[#This Row],[Personnel number]]&lt;&gt;"",TimeSpend[[#This Row],[Date]]&lt;&gt;""),TimeSpend[[#This Row],[Start Time]],"")</f>
        <v>#VALUE!</v>
      </c>
      <c r="I4541" s="36" t="e">
        <f>IF(AND(TimeSpend[[#This Row],[Personnel number]]&lt;&gt;"",TimeSpend[[#This Row],[Date]]&lt;&gt;""),TimeSpend[[#This Row],[End Time]],"")</f>
        <v>#VALUE!</v>
      </c>
      <c r="J4541" t="e">
        <f>IF(AND(TimeSpend[[#This Row],[Personnel number]]&lt;&gt;"",TimeSpend[[#This Row],[Date]]&lt;&gt;""),TimeSpend[[#This Row],[Location]],"")</f>
        <v>#VALUE!</v>
      </c>
      <c r="K4541" t="e">
        <f>IF(AND(TimeSpend[[#This Row],[Personnel number]]&lt;&gt;"",TimeSpend[[#This Row],[Date]]&lt;&gt;""),TimeSpend[[#This Row],[Task]],"")</f>
        <v>#VALUE!</v>
      </c>
      <c r="L4541" t="e">
        <f>IF(AND(TimeSpend[[#This Row],[Personnel number]]&lt;&gt;"",TimeSpend[[#This Row],[Date]]&lt;&gt;""),Utilization!$J$2,"")</f>
        <v>#VALUE!</v>
      </c>
      <c r="M4541" t="e">
        <f>IF(AND(TimeSpend[[#This Row],[Personnel number]]&lt;&gt;"",TimeSpend[[#This Row],[Date]]&lt;&gt;""),TimeSpend[[#This Row],[Employee Name]],"")</f>
        <v>#VALUE!</v>
      </c>
      <c r="N4541" t="e">
        <f t="shared" si="142"/>
        <v>#VALUE!</v>
      </c>
      <c r="O4541" t="e">
        <f t="shared" si="143"/>
        <v>#VALUE!</v>
      </c>
      <c r="P4541" t="e">
        <f>IF(D4541&lt;&gt;"",VLOOKUP(D4541,Projects!B:C,2,0),"")</f>
        <v>#VALUE!</v>
      </c>
    </row>
    <row r="4542" spans="1:16" x14ac:dyDescent="0.25">
      <c r="A4542" t="e">
        <f>UPPER(IF(AND(TimeSpend[[#This Row],[Personnel number]]&lt;&gt;"",TimeSpend[[#This Row],[Date]]&lt;&gt;""),TimeSpend[[#This Row],[Personnel number]],""))</f>
        <v>#VALUE!</v>
      </c>
      <c r="B4542" s="85" t="e">
        <f>IF(AND(TimeSpend[[#This Row],[Personnel number]]&lt;&gt;"",TimeSpend[[#This Row],[Date]]&lt;&gt;""),TEXT(TimeSpend[[#This Row],[Date]],"[$-409]yyyyMMdd"),"")</f>
        <v>#VALUE!</v>
      </c>
      <c r="C4542" s="33" t="e">
        <f>IF(AND(TimeSpend[[#This Row],[Personnel number]]&lt;&gt;"",TimeSpend[[#This Row],[Date]]&lt;&gt;""),SUBSTITUTE(TimeSpend[[#This Row],[Hours]],",","."),"")</f>
        <v>#VALUE!</v>
      </c>
      <c r="D4542" t="e">
        <f>IF(AND(TimeSpend[[#This Row],[Personnel number]]&lt;&gt;"",TimeSpend[[#This Row],[Date]]&lt;&gt;""),TimeSpend[[#This Row],[Network]],"")</f>
        <v>#VALUE!</v>
      </c>
      <c r="E4542" t="e">
        <f>IF(AND(TimeSpend[[#This Row],[Personnel number]]&lt;&gt;"",TimeSpend[[#This Row],[Date]]&lt;&gt;""),TimeSpend[[#This Row],[Network Description]],"")</f>
        <v>#VALUE!</v>
      </c>
      <c r="F4542" t="e">
        <f>IF(AND(TimeSpend[[#This Row],[Personnel number]]&lt;&gt;"",TimeSpend[[#This Row],[Date]]&lt;&gt;""),TimeSpend[[#This Row],[Activity]],"")</f>
        <v>#VALUE!</v>
      </c>
      <c r="G4542" t="e">
        <f>IF(AND(TimeSpend[[#This Row],[Personnel number]]&lt;&gt;"",TimeSpend[[#This Row],[Date]]&lt;&gt;""),TimeSpend[[#This Row],[Activity description]],"")</f>
        <v>#VALUE!</v>
      </c>
      <c r="H4542" s="36" t="e">
        <f>IF(AND(TimeSpend[[#This Row],[Personnel number]]&lt;&gt;"",TimeSpend[[#This Row],[Date]]&lt;&gt;""),TimeSpend[[#This Row],[Start Time]],"")</f>
        <v>#VALUE!</v>
      </c>
      <c r="I4542" s="36" t="e">
        <f>IF(AND(TimeSpend[[#This Row],[Personnel number]]&lt;&gt;"",TimeSpend[[#This Row],[Date]]&lt;&gt;""),TimeSpend[[#This Row],[End Time]],"")</f>
        <v>#VALUE!</v>
      </c>
      <c r="J4542" t="e">
        <f>IF(AND(TimeSpend[[#This Row],[Personnel number]]&lt;&gt;"",TimeSpend[[#This Row],[Date]]&lt;&gt;""),TimeSpend[[#This Row],[Location]],"")</f>
        <v>#VALUE!</v>
      </c>
      <c r="K4542" t="e">
        <f>IF(AND(TimeSpend[[#This Row],[Personnel number]]&lt;&gt;"",TimeSpend[[#This Row],[Date]]&lt;&gt;""),TimeSpend[[#This Row],[Task]],"")</f>
        <v>#VALUE!</v>
      </c>
      <c r="L4542" t="e">
        <f>IF(AND(TimeSpend[[#This Row],[Personnel number]]&lt;&gt;"",TimeSpend[[#This Row],[Date]]&lt;&gt;""),Utilization!$J$2,"")</f>
        <v>#VALUE!</v>
      </c>
      <c r="M4542" t="e">
        <f>IF(AND(TimeSpend[[#This Row],[Personnel number]]&lt;&gt;"",TimeSpend[[#This Row],[Date]]&lt;&gt;""),TimeSpend[[#This Row],[Employee Name]],"")</f>
        <v>#VALUE!</v>
      </c>
      <c r="N4542" t="e">
        <f t="shared" si="142"/>
        <v>#VALUE!</v>
      </c>
      <c r="O4542" t="e">
        <f t="shared" si="143"/>
        <v>#VALUE!</v>
      </c>
      <c r="P4542" t="e">
        <f>IF(D4542&lt;&gt;"",VLOOKUP(D4542,Projects!B:C,2,0),"")</f>
        <v>#VALUE!</v>
      </c>
    </row>
    <row r="4543" spans="1:16" x14ac:dyDescent="0.25">
      <c r="A4543" t="e">
        <f>UPPER(IF(AND(TimeSpend[[#This Row],[Personnel number]]&lt;&gt;"",TimeSpend[[#This Row],[Date]]&lt;&gt;""),TimeSpend[[#This Row],[Personnel number]],""))</f>
        <v>#VALUE!</v>
      </c>
      <c r="B4543" s="85" t="e">
        <f>IF(AND(TimeSpend[[#This Row],[Personnel number]]&lt;&gt;"",TimeSpend[[#This Row],[Date]]&lt;&gt;""),TEXT(TimeSpend[[#This Row],[Date]],"[$-409]yyyyMMdd"),"")</f>
        <v>#VALUE!</v>
      </c>
      <c r="C4543" s="33" t="e">
        <f>IF(AND(TimeSpend[[#This Row],[Personnel number]]&lt;&gt;"",TimeSpend[[#This Row],[Date]]&lt;&gt;""),SUBSTITUTE(TimeSpend[[#This Row],[Hours]],",","."),"")</f>
        <v>#VALUE!</v>
      </c>
      <c r="D4543" t="e">
        <f>IF(AND(TimeSpend[[#This Row],[Personnel number]]&lt;&gt;"",TimeSpend[[#This Row],[Date]]&lt;&gt;""),TimeSpend[[#This Row],[Network]],"")</f>
        <v>#VALUE!</v>
      </c>
      <c r="E4543" t="e">
        <f>IF(AND(TimeSpend[[#This Row],[Personnel number]]&lt;&gt;"",TimeSpend[[#This Row],[Date]]&lt;&gt;""),TimeSpend[[#This Row],[Network Description]],"")</f>
        <v>#VALUE!</v>
      </c>
      <c r="F4543" t="e">
        <f>IF(AND(TimeSpend[[#This Row],[Personnel number]]&lt;&gt;"",TimeSpend[[#This Row],[Date]]&lt;&gt;""),TimeSpend[[#This Row],[Activity]],"")</f>
        <v>#VALUE!</v>
      </c>
      <c r="G4543" t="e">
        <f>IF(AND(TimeSpend[[#This Row],[Personnel number]]&lt;&gt;"",TimeSpend[[#This Row],[Date]]&lt;&gt;""),TimeSpend[[#This Row],[Activity description]],"")</f>
        <v>#VALUE!</v>
      </c>
      <c r="H4543" s="36" t="e">
        <f>IF(AND(TimeSpend[[#This Row],[Personnel number]]&lt;&gt;"",TimeSpend[[#This Row],[Date]]&lt;&gt;""),TimeSpend[[#This Row],[Start Time]],"")</f>
        <v>#VALUE!</v>
      </c>
      <c r="I4543" s="36" t="e">
        <f>IF(AND(TimeSpend[[#This Row],[Personnel number]]&lt;&gt;"",TimeSpend[[#This Row],[Date]]&lt;&gt;""),TimeSpend[[#This Row],[End Time]],"")</f>
        <v>#VALUE!</v>
      </c>
      <c r="J4543" t="e">
        <f>IF(AND(TimeSpend[[#This Row],[Personnel number]]&lt;&gt;"",TimeSpend[[#This Row],[Date]]&lt;&gt;""),TimeSpend[[#This Row],[Location]],"")</f>
        <v>#VALUE!</v>
      </c>
      <c r="K4543" t="e">
        <f>IF(AND(TimeSpend[[#This Row],[Personnel number]]&lt;&gt;"",TimeSpend[[#This Row],[Date]]&lt;&gt;""),TimeSpend[[#This Row],[Task]],"")</f>
        <v>#VALUE!</v>
      </c>
      <c r="L4543" t="e">
        <f>IF(AND(TimeSpend[[#This Row],[Personnel number]]&lt;&gt;"",TimeSpend[[#This Row],[Date]]&lt;&gt;""),Utilization!$J$2,"")</f>
        <v>#VALUE!</v>
      </c>
      <c r="M4543" t="e">
        <f>IF(AND(TimeSpend[[#This Row],[Personnel number]]&lt;&gt;"",TimeSpend[[#This Row],[Date]]&lt;&gt;""),TimeSpend[[#This Row],[Employee Name]],"")</f>
        <v>#VALUE!</v>
      </c>
      <c r="N4543" t="e">
        <f t="shared" si="142"/>
        <v>#VALUE!</v>
      </c>
      <c r="O4543" t="e">
        <f t="shared" si="143"/>
        <v>#VALUE!</v>
      </c>
      <c r="P4543" t="e">
        <f>IF(D4543&lt;&gt;"",VLOOKUP(D4543,Projects!B:C,2,0),"")</f>
        <v>#VALUE!</v>
      </c>
    </row>
    <row r="4544" spans="1:16" x14ac:dyDescent="0.25">
      <c r="A4544" t="e">
        <f>UPPER(IF(AND(TimeSpend[[#This Row],[Personnel number]]&lt;&gt;"",TimeSpend[[#This Row],[Date]]&lt;&gt;""),TimeSpend[[#This Row],[Personnel number]],""))</f>
        <v>#VALUE!</v>
      </c>
      <c r="B4544" s="85" t="e">
        <f>IF(AND(TimeSpend[[#This Row],[Personnel number]]&lt;&gt;"",TimeSpend[[#This Row],[Date]]&lt;&gt;""),TEXT(TimeSpend[[#This Row],[Date]],"[$-409]yyyyMMdd"),"")</f>
        <v>#VALUE!</v>
      </c>
      <c r="C4544" s="33" t="e">
        <f>IF(AND(TimeSpend[[#This Row],[Personnel number]]&lt;&gt;"",TimeSpend[[#This Row],[Date]]&lt;&gt;""),SUBSTITUTE(TimeSpend[[#This Row],[Hours]],",","."),"")</f>
        <v>#VALUE!</v>
      </c>
      <c r="D4544" t="e">
        <f>IF(AND(TimeSpend[[#This Row],[Personnel number]]&lt;&gt;"",TimeSpend[[#This Row],[Date]]&lt;&gt;""),TimeSpend[[#This Row],[Network]],"")</f>
        <v>#VALUE!</v>
      </c>
      <c r="E4544" t="e">
        <f>IF(AND(TimeSpend[[#This Row],[Personnel number]]&lt;&gt;"",TimeSpend[[#This Row],[Date]]&lt;&gt;""),TimeSpend[[#This Row],[Network Description]],"")</f>
        <v>#VALUE!</v>
      </c>
      <c r="F4544" t="e">
        <f>IF(AND(TimeSpend[[#This Row],[Personnel number]]&lt;&gt;"",TimeSpend[[#This Row],[Date]]&lt;&gt;""),TimeSpend[[#This Row],[Activity]],"")</f>
        <v>#VALUE!</v>
      </c>
      <c r="G4544" t="e">
        <f>IF(AND(TimeSpend[[#This Row],[Personnel number]]&lt;&gt;"",TimeSpend[[#This Row],[Date]]&lt;&gt;""),TimeSpend[[#This Row],[Activity description]],"")</f>
        <v>#VALUE!</v>
      </c>
      <c r="H4544" s="36" t="e">
        <f>IF(AND(TimeSpend[[#This Row],[Personnel number]]&lt;&gt;"",TimeSpend[[#This Row],[Date]]&lt;&gt;""),TimeSpend[[#This Row],[Start Time]],"")</f>
        <v>#VALUE!</v>
      </c>
      <c r="I4544" s="36" t="e">
        <f>IF(AND(TimeSpend[[#This Row],[Personnel number]]&lt;&gt;"",TimeSpend[[#This Row],[Date]]&lt;&gt;""),TimeSpend[[#This Row],[End Time]],"")</f>
        <v>#VALUE!</v>
      </c>
      <c r="J4544" t="e">
        <f>IF(AND(TimeSpend[[#This Row],[Personnel number]]&lt;&gt;"",TimeSpend[[#This Row],[Date]]&lt;&gt;""),TimeSpend[[#This Row],[Location]],"")</f>
        <v>#VALUE!</v>
      </c>
      <c r="K4544" t="e">
        <f>IF(AND(TimeSpend[[#This Row],[Personnel number]]&lt;&gt;"",TimeSpend[[#This Row],[Date]]&lt;&gt;""),TimeSpend[[#This Row],[Task]],"")</f>
        <v>#VALUE!</v>
      </c>
      <c r="L4544" t="e">
        <f>IF(AND(TimeSpend[[#This Row],[Personnel number]]&lt;&gt;"",TimeSpend[[#This Row],[Date]]&lt;&gt;""),Utilization!$J$2,"")</f>
        <v>#VALUE!</v>
      </c>
      <c r="M4544" t="e">
        <f>IF(AND(TimeSpend[[#This Row],[Personnel number]]&lt;&gt;"",TimeSpend[[#This Row],[Date]]&lt;&gt;""),TimeSpend[[#This Row],[Employee Name]],"")</f>
        <v>#VALUE!</v>
      </c>
      <c r="N4544" t="e">
        <f t="shared" si="142"/>
        <v>#VALUE!</v>
      </c>
      <c r="O4544" t="e">
        <f t="shared" si="143"/>
        <v>#VALUE!</v>
      </c>
      <c r="P4544" t="e">
        <f>IF(D4544&lt;&gt;"",VLOOKUP(D4544,Projects!B:C,2,0),"")</f>
        <v>#VALUE!</v>
      </c>
    </row>
    <row r="4545" spans="1:16" x14ac:dyDescent="0.25">
      <c r="A4545" t="e">
        <f>UPPER(IF(AND(TimeSpend[[#This Row],[Personnel number]]&lt;&gt;"",TimeSpend[[#This Row],[Date]]&lt;&gt;""),TimeSpend[[#This Row],[Personnel number]],""))</f>
        <v>#VALUE!</v>
      </c>
      <c r="B4545" s="85" t="e">
        <f>IF(AND(TimeSpend[[#This Row],[Personnel number]]&lt;&gt;"",TimeSpend[[#This Row],[Date]]&lt;&gt;""),TEXT(TimeSpend[[#This Row],[Date]],"[$-409]yyyyMMdd"),"")</f>
        <v>#VALUE!</v>
      </c>
      <c r="C4545" s="33" t="e">
        <f>IF(AND(TimeSpend[[#This Row],[Personnel number]]&lt;&gt;"",TimeSpend[[#This Row],[Date]]&lt;&gt;""),SUBSTITUTE(TimeSpend[[#This Row],[Hours]],",","."),"")</f>
        <v>#VALUE!</v>
      </c>
      <c r="D4545" t="e">
        <f>IF(AND(TimeSpend[[#This Row],[Personnel number]]&lt;&gt;"",TimeSpend[[#This Row],[Date]]&lt;&gt;""),TimeSpend[[#This Row],[Network]],"")</f>
        <v>#VALUE!</v>
      </c>
      <c r="E4545" t="e">
        <f>IF(AND(TimeSpend[[#This Row],[Personnel number]]&lt;&gt;"",TimeSpend[[#This Row],[Date]]&lt;&gt;""),TimeSpend[[#This Row],[Network Description]],"")</f>
        <v>#VALUE!</v>
      </c>
      <c r="F4545" t="e">
        <f>IF(AND(TimeSpend[[#This Row],[Personnel number]]&lt;&gt;"",TimeSpend[[#This Row],[Date]]&lt;&gt;""),TimeSpend[[#This Row],[Activity]],"")</f>
        <v>#VALUE!</v>
      </c>
      <c r="G4545" t="e">
        <f>IF(AND(TimeSpend[[#This Row],[Personnel number]]&lt;&gt;"",TimeSpend[[#This Row],[Date]]&lt;&gt;""),TimeSpend[[#This Row],[Activity description]],"")</f>
        <v>#VALUE!</v>
      </c>
      <c r="H4545" s="36" t="e">
        <f>IF(AND(TimeSpend[[#This Row],[Personnel number]]&lt;&gt;"",TimeSpend[[#This Row],[Date]]&lt;&gt;""),TimeSpend[[#This Row],[Start Time]],"")</f>
        <v>#VALUE!</v>
      </c>
      <c r="I4545" s="36" t="e">
        <f>IF(AND(TimeSpend[[#This Row],[Personnel number]]&lt;&gt;"",TimeSpend[[#This Row],[Date]]&lt;&gt;""),TimeSpend[[#This Row],[End Time]],"")</f>
        <v>#VALUE!</v>
      </c>
      <c r="J4545" t="e">
        <f>IF(AND(TimeSpend[[#This Row],[Personnel number]]&lt;&gt;"",TimeSpend[[#This Row],[Date]]&lt;&gt;""),TimeSpend[[#This Row],[Location]],"")</f>
        <v>#VALUE!</v>
      </c>
      <c r="K4545" t="e">
        <f>IF(AND(TimeSpend[[#This Row],[Personnel number]]&lt;&gt;"",TimeSpend[[#This Row],[Date]]&lt;&gt;""),TimeSpend[[#This Row],[Task]],"")</f>
        <v>#VALUE!</v>
      </c>
      <c r="L4545" t="e">
        <f>IF(AND(TimeSpend[[#This Row],[Personnel number]]&lt;&gt;"",TimeSpend[[#This Row],[Date]]&lt;&gt;""),Utilization!$J$2,"")</f>
        <v>#VALUE!</v>
      </c>
      <c r="M4545" t="e">
        <f>IF(AND(TimeSpend[[#This Row],[Personnel number]]&lt;&gt;"",TimeSpend[[#This Row],[Date]]&lt;&gt;""),TimeSpend[[#This Row],[Employee Name]],"")</f>
        <v>#VALUE!</v>
      </c>
      <c r="N4545" t="e">
        <f t="shared" si="142"/>
        <v>#VALUE!</v>
      </c>
      <c r="O4545" t="e">
        <f t="shared" si="143"/>
        <v>#VALUE!</v>
      </c>
      <c r="P4545" t="e">
        <f>IF(D4545&lt;&gt;"",VLOOKUP(D4545,Projects!B:C,2,0),"")</f>
        <v>#VALUE!</v>
      </c>
    </row>
    <row r="4546" spans="1:16" x14ac:dyDescent="0.25">
      <c r="A4546" t="e">
        <f>UPPER(IF(AND(TimeSpend[[#This Row],[Personnel number]]&lt;&gt;"",TimeSpend[[#This Row],[Date]]&lt;&gt;""),TimeSpend[[#This Row],[Personnel number]],""))</f>
        <v>#VALUE!</v>
      </c>
      <c r="B4546" s="85" t="e">
        <f>IF(AND(TimeSpend[[#This Row],[Personnel number]]&lt;&gt;"",TimeSpend[[#This Row],[Date]]&lt;&gt;""),TEXT(TimeSpend[[#This Row],[Date]],"[$-409]yyyyMMdd"),"")</f>
        <v>#VALUE!</v>
      </c>
      <c r="C4546" s="33" t="e">
        <f>IF(AND(TimeSpend[[#This Row],[Personnel number]]&lt;&gt;"",TimeSpend[[#This Row],[Date]]&lt;&gt;""),SUBSTITUTE(TimeSpend[[#This Row],[Hours]],",","."),"")</f>
        <v>#VALUE!</v>
      </c>
      <c r="D4546" t="e">
        <f>IF(AND(TimeSpend[[#This Row],[Personnel number]]&lt;&gt;"",TimeSpend[[#This Row],[Date]]&lt;&gt;""),TimeSpend[[#This Row],[Network]],"")</f>
        <v>#VALUE!</v>
      </c>
      <c r="E4546" t="e">
        <f>IF(AND(TimeSpend[[#This Row],[Personnel number]]&lt;&gt;"",TimeSpend[[#This Row],[Date]]&lt;&gt;""),TimeSpend[[#This Row],[Network Description]],"")</f>
        <v>#VALUE!</v>
      </c>
      <c r="F4546" t="e">
        <f>IF(AND(TimeSpend[[#This Row],[Personnel number]]&lt;&gt;"",TimeSpend[[#This Row],[Date]]&lt;&gt;""),TimeSpend[[#This Row],[Activity]],"")</f>
        <v>#VALUE!</v>
      </c>
      <c r="G4546" t="e">
        <f>IF(AND(TimeSpend[[#This Row],[Personnel number]]&lt;&gt;"",TimeSpend[[#This Row],[Date]]&lt;&gt;""),TimeSpend[[#This Row],[Activity description]],"")</f>
        <v>#VALUE!</v>
      </c>
      <c r="H4546" s="36" t="e">
        <f>IF(AND(TimeSpend[[#This Row],[Personnel number]]&lt;&gt;"",TimeSpend[[#This Row],[Date]]&lt;&gt;""),TimeSpend[[#This Row],[Start Time]],"")</f>
        <v>#VALUE!</v>
      </c>
      <c r="I4546" s="36" t="e">
        <f>IF(AND(TimeSpend[[#This Row],[Personnel number]]&lt;&gt;"",TimeSpend[[#This Row],[Date]]&lt;&gt;""),TimeSpend[[#This Row],[End Time]],"")</f>
        <v>#VALUE!</v>
      </c>
      <c r="J4546" t="e">
        <f>IF(AND(TimeSpend[[#This Row],[Personnel number]]&lt;&gt;"",TimeSpend[[#This Row],[Date]]&lt;&gt;""),TimeSpend[[#This Row],[Location]],"")</f>
        <v>#VALUE!</v>
      </c>
      <c r="K4546" t="e">
        <f>IF(AND(TimeSpend[[#This Row],[Personnel number]]&lt;&gt;"",TimeSpend[[#This Row],[Date]]&lt;&gt;""),TimeSpend[[#This Row],[Task]],"")</f>
        <v>#VALUE!</v>
      </c>
      <c r="L4546" t="e">
        <f>IF(AND(TimeSpend[[#This Row],[Personnel number]]&lt;&gt;"",TimeSpend[[#This Row],[Date]]&lt;&gt;""),Utilization!$J$2,"")</f>
        <v>#VALUE!</v>
      </c>
      <c r="M4546" t="e">
        <f>IF(AND(TimeSpend[[#This Row],[Personnel number]]&lt;&gt;"",TimeSpend[[#This Row],[Date]]&lt;&gt;""),TimeSpend[[#This Row],[Employee Name]],"")</f>
        <v>#VALUE!</v>
      </c>
      <c r="N4546" t="e">
        <f t="shared" si="142"/>
        <v>#VALUE!</v>
      </c>
      <c r="O4546" t="e">
        <f t="shared" si="143"/>
        <v>#VALUE!</v>
      </c>
      <c r="P4546" t="e">
        <f>IF(D4546&lt;&gt;"",VLOOKUP(D4546,Projects!B:C,2,0),"")</f>
        <v>#VALUE!</v>
      </c>
    </row>
    <row r="4547" spans="1:16" x14ac:dyDescent="0.25">
      <c r="A4547" t="e">
        <f>UPPER(IF(AND(TimeSpend[[#This Row],[Personnel number]]&lt;&gt;"",TimeSpend[[#This Row],[Date]]&lt;&gt;""),TimeSpend[[#This Row],[Personnel number]],""))</f>
        <v>#VALUE!</v>
      </c>
      <c r="B4547" s="85" t="e">
        <f>IF(AND(TimeSpend[[#This Row],[Personnel number]]&lt;&gt;"",TimeSpend[[#This Row],[Date]]&lt;&gt;""),TEXT(TimeSpend[[#This Row],[Date]],"[$-409]yyyyMMdd"),"")</f>
        <v>#VALUE!</v>
      </c>
      <c r="C4547" s="33" t="e">
        <f>IF(AND(TimeSpend[[#This Row],[Personnel number]]&lt;&gt;"",TimeSpend[[#This Row],[Date]]&lt;&gt;""),SUBSTITUTE(TimeSpend[[#This Row],[Hours]],",","."),"")</f>
        <v>#VALUE!</v>
      </c>
      <c r="D4547" t="e">
        <f>IF(AND(TimeSpend[[#This Row],[Personnel number]]&lt;&gt;"",TimeSpend[[#This Row],[Date]]&lt;&gt;""),TimeSpend[[#This Row],[Network]],"")</f>
        <v>#VALUE!</v>
      </c>
      <c r="E4547" t="e">
        <f>IF(AND(TimeSpend[[#This Row],[Personnel number]]&lt;&gt;"",TimeSpend[[#This Row],[Date]]&lt;&gt;""),TimeSpend[[#This Row],[Network Description]],"")</f>
        <v>#VALUE!</v>
      </c>
      <c r="F4547" t="e">
        <f>IF(AND(TimeSpend[[#This Row],[Personnel number]]&lt;&gt;"",TimeSpend[[#This Row],[Date]]&lt;&gt;""),TimeSpend[[#This Row],[Activity]],"")</f>
        <v>#VALUE!</v>
      </c>
      <c r="G4547" t="e">
        <f>IF(AND(TimeSpend[[#This Row],[Personnel number]]&lt;&gt;"",TimeSpend[[#This Row],[Date]]&lt;&gt;""),TimeSpend[[#This Row],[Activity description]],"")</f>
        <v>#VALUE!</v>
      </c>
      <c r="H4547" s="36" t="e">
        <f>IF(AND(TimeSpend[[#This Row],[Personnel number]]&lt;&gt;"",TimeSpend[[#This Row],[Date]]&lt;&gt;""),TimeSpend[[#This Row],[Start Time]],"")</f>
        <v>#VALUE!</v>
      </c>
      <c r="I4547" s="36" t="e">
        <f>IF(AND(TimeSpend[[#This Row],[Personnel number]]&lt;&gt;"",TimeSpend[[#This Row],[Date]]&lt;&gt;""),TimeSpend[[#This Row],[End Time]],"")</f>
        <v>#VALUE!</v>
      </c>
      <c r="J4547" t="e">
        <f>IF(AND(TimeSpend[[#This Row],[Personnel number]]&lt;&gt;"",TimeSpend[[#This Row],[Date]]&lt;&gt;""),TimeSpend[[#This Row],[Location]],"")</f>
        <v>#VALUE!</v>
      </c>
      <c r="K4547" t="e">
        <f>IF(AND(TimeSpend[[#This Row],[Personnel number]]&lt;&gt;"",TimeSpend[[#This Row],[Date]]&lt;&gt;""),TimeSpend[[#This Row],[Task]],"")</f>
        <v>#VALUE!</v>
      </c>
      <c r="L4547" t="e">
        <f>IF(AND(TimeSpend[[#This Row],[Personnel number]]&lt;&gt;"",TimeSpend[[#This Row],[Date]]&lt;&gt;""),Utilization!$J$2,"")</f>
        <v>#VALUE!</v>
      </c>
      <c r="M4547" t="e">
        <f>IF(AND(TimeSpend[[#This Row],[Personnel number]]&lt;&gt;"",TimeSpend[[#This Row],[Date]]&lt;&gt;""),TimeSpend[[#This Row],[Employee Name]],"")</f>
        <v>#VALUE!</v>
      </c>
      <c r="N4547" t="e">
        <f t="shared" si="142"/>
        <v>#VALUE!</v>
      </c>
      <c r="O4547" t="e">
        <f t="shared" si="143"/>
        <v>#VALUE!</v>
      </c>
      <c r="P4547" t="e">
        <f>IF(D4547&lt;&gt;"",VLOOKUP(D4547,Projects!B:C,2,0),"")</f>
        <v>#VALUE!</v>
      </c>
    </row>
    <row r="4548" spans="1:16" x14ac:dyDescent="0.25">
      <c r="A4548" t="e">
        <f>UPPER(IF(AND(TimeSpend[[#This Row],[Personnel number]]&lt;&gt;"",TimeSpend[[#This Row],[Date]]&lt;&gt;""),TimeSpend[[#This Row],[Personnel number]],""))</f>
        <v>#VALUE!</v>
      </c>
      <c r="B4548" s="85" t="e">
        <f>IF(AND(TimeSpend[[#This Row],[Personnel number]]&lt;&gt;"",TimeSpend[[#This Row],[Date]]&lt;&gt;""),TEXT(TimeSpend[[#This Row],[Date]],"[$-409]yyyyMMdd"),"")</f>
        <v>#VALUE!</v>
      </c>
      <c r="C4548" s="33" t="e">
        <f>IF(AND(TimeSpend[[#This Row],[Personnel number]]&lt;&gt;"",TimeSpend[[#This Row],[Date]]&lt;&gt;""),SUBSTITUTE(TimeSpend[[#This Row],[Hours]],",","."),"")</f>
        <v>#VALUE!</v>
      </c>
      <c r="D4548" t="e">
        <f>IF(AND(TimeSpend[[#This Row],[Personnel number]]&lt;&gt;"",TimeSpend[[#This Row],[Date]]&lt;&gt;""),TimeSpend[[#This Row],[Network]],"")</f>
        <v>#VALUE!</v>
      </c>
      <c r="E4548" t="e">
        <f>IF(AND(TimeSpend[[#This Row],[Personnel number]]&lt;&gt;"",TimeSpend[[#This Row],[Date]]&lt;&gt;""),TimeSpend[[#This Row],[Network Description]],"")</f>
        <v>#VALUE!</v>
      </c>
      <c r="F4548" t="e">
        <f>IF(AND(TimeSpend[[#This Row],[Personnel number]]&lt;&gt;"",TimeSpend[[#This Row],[Date]]&lt;&gt;""),TimeSpend[[#This Row],[Activity]],"")</f>
        <v>#VALUE!</v>
      </c>
      <c r="G4548" t="e">
        <f>IF(AND(TimeSpend[[#This Row],[Personnel number]]&lt;&gt;"",TimeSpend[[#This Row],[Date]]&lt;&gt;""),TimeSpend[[#This Row],[Activity description]],"")</f>
        <v>#VALUE!</v>
      </c>
      <c r="H4548" s="36" t="e">
        <f>IF(AND(TimeSpend[[#This Row],[Personnel number]]&lt;&gt;"",TimeSpend[[#This Row],[Date]]&lt;&gt;""),TimeSpend[[#This Row],[Start Time]],"")</f>
        <v>#VALUE!</v>
      </c>
      <c r="I4548" s="36" t="e">
        <f>IF(AND(TimeSpend[[#This Row],[Personnel number]]&lt;&gt;"",TimeSpend[[#This Row],[Date]]&lt;&gt;""),TimeSpend[[#This Row],[End Time]],"")</f>
        <v>#VALUE!</v>
      </c>
      <c r="J4548" t="e">
        <f>IF(AND(TimeSpend[[#This Row],[Personnel number]]&lt;&gt;"",TimeSpend[[#This Row],[Date]]&lt;&gt;""),TimeSpend[[#This Row],[Location]],"")</f>
        <v>#VALUE!</v>
      </c>
      <c r="K4548" t="e">
        <f>IF(AND(TimeSpend[[#This Row],[Personnel number]]&lt;&gt;"",TimeSpend[[#This Row],[Date]]&lt;&gt;""),TimeSpend[[#This Row],[Task]],"")</f>
        <v>#VALUE!</v>
      </c>
      <c r="L4548" t="e">
        <f>IF(AND(TimeSpend[[#This Row],[Personnel number]]&lt;&gt;"",TimeSpend[[#This Row],[Date]]&lt;&gt;""),Utilization!$J$2,"")</f>
        <v>#VALUE!</v>
      </c>
      <c r="M4548" t="e">
        <f>IF(AND(TimeSpend[[#This Row],[Personnel number]]&lt;&gt;"",TimeSpend[[#This Row],[Date]]&lt;&gt;""),TimeSpend[[#This Row],[Employee Name]],"")</f>
        <v>#VALUE!</v>
      </c>
      <c r="N4548" t="e">
        <f t="shared" si="142"/>
        <v>#VALUE!</v>
      </c>
      <c r="O4548" t="e">
        <f t="shared" si="143"/>
        <v>#VALUE!</v>
      </c>
      <c r="P4548" t="e">
        <f>IF(D4548&lt;&gt;"",VLOOKUP(D4548,Projects!B:C,2,0),"")</f>
        <v>#VALUE!</v>
      </c>
    </row>
    <row r="4549" spans="1:16" x14ac:dyDescent="0.25">
      <c r="A4549" t="e">
        <f>UPPER(IF(AND(TimeSpend[[#This Row],[Personnel number]]&lt;&gt;"",TimeSpend[[#This Row],[Date]]&lt;&gt;""),TimeSpend[[#This Row],[Personnel number]],""))</f>
        <v>#VALUE!</v>
      </c>
      <c r="B4549" s="85" t="e">
        <f>IF(AND(TimeSpend[[#This Row],[Personnel number]]&lt;&gt;"",TimeSpend[[#This Row],[Date]]&lt;&gt;""),TEXT(TimeSpend[[#This Row],[Date]],"[$-409]yyyyMMdd"),"")</f>
        <v>#VALUE!</v>
      </c>
      <c r="C4549" s="33" t="e">
        <f>IF(AND(TimeSpend[[#This Row],[Personnel number]]&lt;&gt;"",TimeSpend[[#This Row],[Date]]&lt;&gt;""),SUBSTITUTE(TimeSpend[[#This Row],[Hours]],",","."),"")</f>
        <v>#VALUE!</v>
      </c>
      <c r="D4549" t="e">
        <f>IF(AND(TimeSpend[[#This Row],[Personnel number]]&lt;&gt;"",TimeSpend[[#This Row],[Date]]&lt;&gt;""),TimeSpend[[#This Row],[Network]],"")</f>
        <v>#VALUE!</v>
      </c>
      <c r="E4549" t="e">
        <f>IF(AND(TimeSpend[[#This Row],[Personnel number]]&lt;&gt;"",TimeSpend[[#This Row],[Date]]&lt;&gt;""),TimeSpend[[#This Row],[Network Description]],"")</f>
        <v>#VALUE!</v>
      </c>
      <c r="F4549" t="e">
        <f>IF(AND(TimeSpend[[#This Row],[Personnel number]]&lt;&gt;"",TimeSpend[[#This Row],[Date]]&lt;&gt;""),TimeSpend[[#This Row],[Activity]],"")</f>
        <v>#VALUE!</v>
      </c>
      <c r="G4549" t="e">
        <f>IF(AND(TimeSpend[[#This Row],[Personnel number]]&lt;&gt;"",TimeSpend[[#This Row],[Date]]&lt;&gt;""),TimeSpend[[#This Row],[Activity description]],"")</f>
        <v>#VALUE!</v>
      </c>
      <c r="H4549" s="36" t="e">
        <f>IF(AND(TimeSpend[[#This Row],[Personnel number]]&lt;&gt;"",TimeSpend[[#This Row],[Date]]&lt;&gt;""),TimeSpend[[#This Row],[Start Time]],"")</f>
        <v>#VALUE!</v>
      </c>
      <c r="I4549" s="36" t="e">
        <f>IF(AND(TimeSpend[[#This Row],[Personnel number]]&lt;&gt;"",TimeSpend[[#This Row],[Date]]&lt;&gt;""),TimeSpend[[#This Row],[End Time]],"")</f>
        <v>#VALUE!</v>
      </c>
      <c r="J4549" t="e">
        <f>IF(AND(TimeSpend[[#This Row],[Personnel number]]&lt;&gt;"",TimeSpend[[#This Row],[Date]]&lt;&gt;""),TimeSpend[[#This Row],[Location]],"")</f>
        <v>#VALUE!</v>
      </c>
      <c r="K4549" t="e">
        <f>IF(AND(TimeSpend[[#This Row],[Personnel number]]&lt;&gt;"",TimeSpend[[#This Row],[Date]]&lt;&gt;""),TimeSpend[[#This Row],[Task]],"")</f>
        <v>#VALUE!</v>
      </c>
      <c r="L4549" t="e">
        <f>IF(AND(TimeSpend[[#This Row],[Personnel number]]&lt;&gt;"",TimeSpend[[#This Row],[Date]]&lt;&gt;""),Utilization!$J$2,"")</f>
        <v>#VALUE!</v>
      </c>
      <c r="M4549" t="e">
        <f>IF(AND(TimeSpend[[#This Row],[Personnel number]]&lt;&gt;"",TimeSpend[[#This Row],[Date]]&lt;&gt;""),TimeSpend[[#This Row],[Employee Name]],"")</f>
        <v>#VALUE!</v>
      </c>
      <c r="N4549" t="e">
        <f t="shared" si="142"/>
        <v>#VALUE!</v>
      </c>
      <c r="O4549" t="e">
        <f t="shared" si="143"/>
        <v>#VALUE!</v>
      </c>
      <c r="P4549" t="e">
        <f>IF(D4549&lt;&gt;"",VLOOKUP(D4549,Projects!B:C,2,0),"")</f>
        <v>#VALUE!</v>
      </c>
    </row>
    <row r="4550" spans="1:16" x14ac:dyDescent="0.25">
      <c r="A4550" t="e">
        <f>UPPER(IF(AND(TimeSpend[[#This Row],[Personnel number]]&lt;&gt;"",TimeSpend[[#This Row],[Date]]&lt;&gt;""),TimeSpend[[#This Row],[Personnel number]],""))</f>
        <v>#VALUE!</v>
      </c>
      <c r="B4550" s="85" t="e">
        <f>IF(AND(TimeSpend[[#This Row],[Personnel number]]&lt;&gt;"",TimeSpend[[#This Row],[Date]]&lt;&gt;""),TEXT(TimeSpend[[#This Row],[Date]],"[$-409]yyyyMMdd"),"")</f>
        <v>#VALUE!</v>
      </c>
      <c r="C4550" s="33" t="e">
        <f>IF(AND(TimeSpend[[#This Row],[Personnel number]]&lt;&gt;"",TimeSpend[[#This Row],[Date]]&lt;&gt;""),SUBSTITUTE(TimeSpend[[#This Row],[Hours]],",","."),"")</f>
        <v>#VALUE!</v>
      </c>
      <c r="D4550" t="e">
        <f>IF(AND(TimeSpend[[#This Row],[Personnel number]]&lt;&gt;"",TimeSpend[[#This Row],[Date]]&lt;&gt;""),TimeSpend[[#This Row],[Network]],"")</f>
        <v>#VALUE!</v>
      </c>
      <c r="E4550" t="e">
        <f>IF(AND(TimeSpend[[#This Row],[Personnel number]]&lt;&gt;"",TimeSpend[[#This Row],[Date]]&lt;&gt;""),TimeSpend[[#This Row],[Network Description]],"")</f>
        <v>#VALUE!</v>
      </c>
      <c r="F4550" t="e">
        <f>IF(AND(TimeSpend[[#This Row],[Personnel number]]&lt;&gt;"",TimeSpend[[#This Row],[Date]]&lt;&gt;""),TimeSpend[[#This Row],[Activity]],"")</f>
        <v>#VALUE!</v>
      </c>
      <c r="G4550" t="e">
        <f>IF(AND(TimeSpend[[#This Row],[Personnel number]]&lt;&gt;"",TimeSpend[[#This Row],[Date]]&lt;&gt;""),TimeSpend[[#This Row],[Activity description]],"")</f>
        <v>#VALUE!</v>
      </c>
      <c r="H4550" s="36" t="e">
        <f>IF(AND(TimeSpend[[#This Row],[Personnel number]]&lt;&gt;"",TimeSpend[[#This Row],[Date]]&lt;&gt;""),TimeSpend[[#This Row],[Start Time]],"")</f>
        <v>#VALUE!</v>
      </c>
      <c r="I4550" s="36" t="e">
        <f>IF(AND(TimeSpend[[#This Row],[Personnel number]]&lt;&gt;"",TimeSpend[[#This Row],[Date]]&lt;&gt;""),TimeSpend[[#This Row],[End Time]],"")</f>
        <v>#VALUE!</v>
      </c>
      <c r="J4550" t="e">
        <f>IF(AND(TimeSpend[[#This Row],[Personnel number]]&lt;&gt;"",TimeSpend[[#This Row],[Date]]&lt;&gt;""),TimeSpend[[#This Row],[Location]],"")</f>
        <v>#VALUE!</v>
      </c>
      <c r="K4550" t="e">
        <f>IF(AND(TimeSpend[[#This Row],[Personnel number]]&lt;&gt;"",TimeSpend[[#This Row],[Date]]&lt;&gt;""),TimeSpend[[#This Row],[Task]],"")</f>
        <v>#VALUE!</v>
      </c>
      <c r="L4550" t="e">
        <f>IF(AND(TimeSpend[[#This Row],[Personnel number]]&lt;&gt;"",TimeSpend[[#This Row],[Date]]&lt;&gt;""),Utilization!$J$2,"")</f>
        <v>#VALUE!</v>
      </c>
      <c r="M4550" t="e">
        <f>IF(AND(TimeSpend[[#This Row],[Personnel number]]&lt;&gt;"",TimeSpend[[#This Row],[Date]]&lt;&gt;""),TimeSpend[[#This Row],[Employee Name]],"")</f>
        <v>#VALUE!</v>
      </c>
      <c r="N4550" t="e">
        <f t="shared" si="142"/>
        <v>#VALUE!</v>
      </c>
      <c r="O4550" t="e">
        <f t="shared" si="143"/>
        <v>#VALUE!</v>
      </c>
      <c r="P4550" t="e">
        <f>IF(D4550&lt;&gt;"",VLOOKUP(D4550,Projects!B:C,2,0),"")</f>
        <v>#VALUE!</v>
      </c>
    </row>
    <row r="4551" spans="1:16" x14ac:dyDescent="0.25">
      <c r="A4551" t="e">
        <f>UPPER(IF(AND(TimeSpend[[#This Row],[Personnel number]]&lt;&gt;"",TimeSpend[[#This Row],[Date]]&lt;&gt;""),TimeSpend[[#This Row],[Personnel number]],""))</f>
        <v>#VALUE!</v>
      </c>
      <c r="B4551" s="85" t="e">
        <f>IF(AND(TimeSpend[[#This Row],[Personnel number]]&lt;&gt;"",TimeSpend[[#This Row],[Date]]&lt;&gt;""),TEXT(TimeSpend[[#This Row],[Date]],"[$-409]yyyyMMdd"),"")</f>
        <v>#VALUE!</v>
      </c>
      <c r="C4551" s="33" t="e">
        <f>IF(AND(TimeSpend[[#This Row],[Personnel number]]&lt;&gt;"",TimeSpend[[#This Row],[Date]]&lt;&gt;""),SUBSTITUTE(TimeSpend[[#This Row],[Hours]],",","."),"")</f>
        <v>#VALUE!</v>
      </c>
      <c r="D4551" t="e">
        <f>IF(AND(TimeSpend[[#This Row],[Personnel number]]&lt;&gt;"",TimeSpend[[#This Row],[Date]]&lt;&gt;""),TimeSpend[[#This Row],[Network]],"")</f>
        <v>#VALUE!</v>
      </c>
      <c r="E4551" t="e">
        <f>IF(AND(TimeSpend[[#This Row],[Personnel number]]&lt;&gt;"",TimeSpend[[#This Row],[Date]]&lt;&gt;""),TimeSpend[[#This Row],[Network Description]],"")</f>
        <v>#VALUE!</v>
      </c>
      <c r="F4551" t="e">
        <f>IF(AND(TimeSpend[[#This Row],[Personnel number]]&lt;&gt;"",TimeSpend[[#This Row],[Date]]&lt;&gt;""),TimeSpend[[#This Row],[Activity]],"")</f>
        <v>#VALUE!</v>
      </c>
      <c r="G4551" t="e">
        <f>IF(AND(TimeSpend[[#This Row],[Personnel number]]&lt;&gt;"",TimeSpend[[#This Row],[Date]]&lt;&gt;""),TimeSpend[[#This Row],[Activity description]],"")</f>
        <v>#VALUE!</v>
      </c>
      <c r="H4551" s="36" t="e">
        <f>IF(AND(TimeSpend[[#This Row],[Personnel number]]&lt;&gt;"",TimeSpend[[#This Row],[Date]]&lt;&gt;""),TimeSpend[[#This Row],[Start Time]],"")</f>
        <v>#VALUE!</v>
      </c>
      <c r="I4551" s="36" t="e">
        <f>IF(AND(TimeSpend[[#This Row],[Personnel number]]&lt;&gt;"",TimeSpend[[#This Row],[Date]]&lt;&gt;""),TimeSpend[[#This Row],[End Time]],"")</f>
        <v>#VALUE!</v>
      </c>
      <c r="J4551" t="e">
        <f>IF(AND(TimeSpend[[#This Row],[Personnel number]]&lt;&gt;"",TimeSpend[[#This Row],[Date]]&lt;&gt;""),TimeSpend[[#This Row],[Location]],"")</f>
        <v>#VALUE!</v>
      </c>
      <c r="K4551" t="e">
        <f>IF(AND(TimeSpend[[#This Row],[Personnel number]]&lt;&gt;"",TimeSpend[[#This Row],[Date]]&lt;&gt;""),TimeSpend[[#This Row],[Task]],"")</f>
        <v>#VALUE!</v>
      </c>
      <c r="L4551" t="e">
        <f>IF(AND(TimeSpend[[#This Row],[Personnel number]]&lt;&gt;"",TimeSpend[[#This Row],[Date]]&lt;&gt;""),Utilization!$J$2,"")</f>
        <v>#VALUE!</v>
      </c>
      <c r="M4551" t="e">
        <f>IF(AND(TimeSpend[[#This Row],[Personnel number]]&lt;&gt;"",TimeSpend[[#This Row],[Date]]&lt;&gt;""),TimeSpend[[#This Row],[Employee Name]],"")</f>
        <v>#VALUE!</v>
      </c>
      <c r="N4551" t="e">
        <f t="shared" si="142"/>
        <v>#VALUE!</v>
      </c>
      <c r="O4551" t="e">
        <f t="shared" si="143"/>
        <v>#VALUE!</v>
      </c>
      <c r="P4551" t="e">
        <f>IF(D4551&lt;&gt;"",VLOOKUP(D4551,Projects!B:C,2,0),"")</f>
        <v>#VALUE!</v>
      </c>
    </row>
    <row r="4552" spans="1:16" x14ac:dyDescent="0.25">
      <c r="A4552" t="e">
        <f>UPPER(IF(AND(TimeSpend[[#This Row],[Personnel number]]&lt;&gt;"",TimeSpend[[#This Row],[Date]]&lt;&gt;""),TimeSpend[[#This Row],[Personnel number]],""))</f>
        <v>#VALUE!</v>
      </c>
      <c r="B4552" s="85" t="e">
        <f>IF(AND(TimeSpend[[#This Row],[Personnel number]]&lt;&gt;"",TimeSpend[[#This Row],[Date]]&lt;&gt;""),TEXT(TimeSpend[[#This Row],[Date]],"[$-409]yyyyMMdd"),"")</f>
        <v>#VALUE!</v>
      </c>
      <c r="C4552" s="33" t="e">
        <f>IF(AND(TimeSpend[[#This Row],[Personnel number]]&lt;&gt;"",TimeSpend[[#This Row],[Date]]&lt;&gt;""),SUBSTITUTE(TimeSpend[[#This Row],[Hours]],",","."),"")</f>
        <v>#VALUE!</v>
      </c>
      <c r="D4552" t="e">
        <f>IF(AND(TimeSpend[[#This Row],[Personnel number]]&lt;&gt;"",TimeSpend[[#This Row],[Date]]&lt;&gt;""),TimeSpend[[#This Row],[Network]],"")</f>
        <v>#VALUE!</v>
      </c>
      <c r="E4552" t="e">
        <f>IF(AND(TimeSpend[[#This Row],[Personnel number]]&lt;&gt;"",TimeSpend[[#This Row],[Date]]&lt;&gt;""),TimeSpend[[#This Row],[Network Description]],"")</f>
        <v>#VALUE!</v>
      </c>
      <c r="F4552" t="e">
        <f>IF(AND(TimeSpend[[#This Row],[Personnel number]]&lt;&gt;"",TimeSpend[[#This Row],[Date]]&lt;&gt;""),TimeSpend[[#This Row],[Activity]],"")</f>
        <v>#VALUE!</v>
      </c>
      <c r="G4552" t="e">
        <f>IF(AND(TimeSpend[[#This Row],[Personnel number]]&lt;&gt;"",TimeSpend[[#This Row],[Date]]&lt;&gt;""),TimeSpend[[#This Row],[Activity description]],"")</f>
        <v>#VALUE!</v>
      </c>
      <c r="H4552" s="36" t="e">
        <f>IF(AND(TimeSpend[[#This Row],[Personnel number]]&lt;&gt;"",TimeSpend[[#This Row],[Date]]&lt;&gt;""),TimeSpend[[#This Row],[Start Time]],"")</f>
        <v>#VALUE!</v>
      </c>
      <c r="I4552" s="36" t="e">
        <f>IF(AND(TimeSpend[[#This Row],[Personnel number]]&lt;&gt;"",TimeSpend[[#This Row],[Date]]&lt;&gt;""),TimeSpend[[#This Row],[End Time]],"")</f>
        <v>#VALUE!</v>
      </c>
      <c r="J4552" t="e">
        <f>IF(AND(TimeSpend[[#This Row],[Personnel number]]&lt;&gt;"",TimeSpend[[#This Row],[Date]]&lt;&gt;""),TimeSpend[[#This Row],[Location]],"")</f>
        <v>#VALUE!</v>
      </c>
      <c r="K4552" t="e">
        <f>IF(AND(TimeSpend[[#This Row],[Personnel number]]&lt;&gt;"",TimeSpend[[#This Row],[Date]]&lt;&gt;""),TimeSpend[[#This Row],[Task]],"")</f>
        <v>#VALUE!</v>
      </c>
      <c r="L4552" t="e">
        <f>IF(AND(TimeSpend[[#This Row],[Personnel number]]&lt;&gt;"",TimeSpend[[#This Row],[Date]]&lt;&gt;""),Utilization!$J$2,"")</f>
        <v>#VALUE!</v>
      </c>
      <c r="M4552" t="e">
        <f>IF(AND(TimeSpend[[#This Row],[Personnel number]]&lt;&gt;"",TimeSpend[[#This Row],[Date]]&lt;&gt;""),TimeSpend[[#This Row],[Employee Name]],"")</f>
        <v>#VALUE!</v>
      </c>
      <c r="N4552" t="e">
        <f t="shared" si="142"/>
        <v>#VALUE!</v>
      </c>
      <c r="O4552" t="e">
        <f t="shared" si="143"/>
        <v>#VALUE!</v>
      </c>
      <c r="P4552" t="e">
        <f>IF(D4552&lt;&gt;"",VLOOKUP(D4552,Projects!B:C,2,0),"")</f>
        <v>#VALUE!</v>
      </c>
    </row>
    <row r="4553" spans="1:16" x14ac:dyDescent="0.25">
      <c r="A4553" t="e">
        <f>UPPER(IF(AND(TimeSpend[[#This Row],[Personnel number]]&lt;&gt;"",TimeSpend[[#This Row],[Date]]&lt;&gt;""),TimeSpend[[#This Row],[Personnel number]],""))</f>
        <v>#VALUE!</v>
      </c>
      <c r="B4553" s="85" t="e">
        <f>IF(AND(TimeSpend[[#This Row],[Personnel number]]&lt;&gt;"",TimeSpend[[#This Row],[Date]]&lt;&gt;""),TEXT(TimeSpend[[#This Row],[Date]],"[$-409]yyyyMMdd"),"")</f>
        <v>#VALUE!</v>
      </c>
      <c r="C4553" s="33" t="e">
        <f>IF(AND(TimeSpend[[#This Row],[Personnel number]]&lt;&gt;"",TimeSpend[[#This Row],[Date]]&lt;&gt;""),SUBSTITUTE(TimeSpend[[#This Row],[Hours]],",","."),"")</f>
        <v>#VALUE!</v>
      </c>
      <c r="D4553" t="e">
        <f>IF(AND(TimeSpend[[#This Row],[Personnel number]]&lt;&gt;"",TimeSpend[[#This Row],[Date]]&lt;&gt;""),TimeSpend[[#This Row],[Network]],"")</f>
        <v>#VALUE!</v>
      </c>
      <c r="E4553" t="e">
        <f>IF(AND(TimeSpend[[#This Row],[Personnel number]]&lt;&gt;"",TimeSpend[[#This Row],[Date]]&lt;&gt;""),TimeSpend[[#This Row],[Network Description]],"")</f>
        <v>#VALUE!</v>
      </c>
      <c r="F4553" t="e">
        <f>IF(AND(TimeSpend[[#This Row],[Personnel number]]&lt;&gt;"",TimeSpend[[#This Row],[Date]]&lt;&gt;""),TimeSpend[[#This Row],[Activity]],"")</f>
        <v>#VALUE!</v>
      </c>
      <c r="G4553" t="e">
        <f>IF(AND(TimeSpend[[#This Row],[Personnel number]]&lt;&gt;"",TimeSpend[[#This Row],[Date]]&lt;&gt;""),TimeSpend[[#This Row],[Activity description]],"")</f>
        <v>#VALUE!</v>
      </c>
      <c r="H4553" s="36" t="e">
        <f>IF(AND(TimeSpend[[#This Row],[Personnel number]]&lt;&gt;"",TimeSpend[[#This Row],[Date]]&lt;&gt;""),TimeSpend[[#This Row],[Start Time]],"")</f>
        <v>#VALUE!</v>
      </c>
      <c r="I4553" s="36" t="e">
        <f>IF(AND(TimeSpend[[#This Row],[Personnel number]]&lt;&gt;"",TimeSpend[[#This Row],[Date]]&lt;&gt;""),TimeSpend[[#This Row],[End Time]],"")</f>
        <v>#VALUE!</v>
      </c>
      <c r="J4553" t="e">
        <f>IF(AND(TimeSpend[[#This Row],[Personnel number]]&lt;&gt;"",TimeSpend[[#This Row],[Date]]&lt;&gt;""),TimeSpend[[#This Row],[Location]],"")</f>
        <v>#VALUE!</v>
      </c>
      <c r="K4553" t="e">
        <f>IF(AND(TimeSpend[[#This Row],[Personnel number]]&lt;&gt;"",TimeSpend[[#This Row],[Date]]&lt;&gt;""),TimeSpend[[#This Row],[Task]],"")</f>
        <v>#VALUE!</v>
      </c>
      <c r="L4553" t="e">
        <f>IF(AND(TimeSpend[[#This Row],[Personnel number]]&lt;&gt;"",TimeSpend[[#This Row],[Date]]&lt;&gt;""),Utilization!$J$2,"")</f>
        <v>#VALUE!</v>
      </c>
      <c r="M4553" t="e">
        <f>IF(AND(TimeSpend[[#This Row],[Personnel number]]&lt;&gt;"",TimeSpend[[#This Row],[Date]]&lt;&gt;""),TimeSpend[[#This Row],[Employee Name]],"")</f>
        <v>#VALUE!</v>
      </c>
      <c r="N4553" t="e">
        <f t="shared" si="142"/>
        <v>#VALUE!</v>
      </c>
      <c r="O4553" t="e">
        <f t="shared" si="143"/>
        <v>#VALUE!</v>
      </c>
      <c r="P4553" t="e">
        <f>IF(D4553&lt;&gt;"",VLOOKUP(D4553,Projects!B:C,2,0),"")</f>
        <v>#VALUE!</v>
      </c>
    </row>
    <row r="4554" spans="1:16" x14ac:dyDescent="0.25">
      <c r="A4554" t="e">
        <f>UPPER(IF(AND(TimeSpend[[#This Row],[Personnel number]]&lt;&gt;"",TimeSpend[[#This Row],[Date]]&lt;&gt;""),TimeSpend[[#This Row],[Personnel number]],""))</f>
        <v>#VALUE!</v>
      </c>
      <c r="B4554" s="85" t="e">
        <f>IF(AND(TimeSpend[[#This Row],[Personnel number]]&lt;&gt;"",TimeSpend[[#This Row],[Date]]&lt;&gt;""),TEXT(TimeSpend[[#This Row],[Date]],"[$-409]yyyyMMdd"),"")</f>
        <v>#VALUE!</v>
      </c>
      <c r="C4554" s="33" t="e">
        <f>IF(AND(TimeSpend[[#This Row],[Personnel number]]&lt;&gt;"",TimeSpend[[#This Row],[Date]]&lt;&gt;""),SUBSTITUTE(TimeSpend[[#This Row],[Hours]],",","."),"")</f>
        <v>#VALUE!</v>
      </c>
      <c r="D4554" t="e">
        <f>IF(AND(TimeSpend[[#This Row],[Personnel number]]&lt;&gt;"",TimeSpend[[#This Row],[Date]]&lt;&gt;""),TimeSpend[[#This Row],[Network]],"")</f>
        <v>#VALUE!</v>
      </c>
      <c r="E4554" t="e">
        <f>IF(AND(TimeSpend[[#This Row],[Personnel number]]&lt;&gt;"",TimeSpend[[#This Row],[Date]]&lt;&gt;""),TimeSpend[[#This Row],[Network Description]],"")</f>
        <v>#VALUE!</v>
      </c>
      <c r="F4554" t="e">
        <f>IF(AND(TimeSpend[[#This Row],[Personnel number]]&lt;&gt;"",TimeSpend[[#This Row],[Date]]&lt;&gt;""),TimeSpend[[#This Row],[Activity]],"")</f>
        <v>#VALUE!</v>
      </c>
      <c r="G4554" t="e">
        <f>IF(AND(TimeSpend[[#This Row],[Personnel number]]&lt;&gt;"",TimeSpend[[#This Row],[Date]]&lt;&gt;""),TimeSpend[[#This Row],[Activity description]],"")</f>
        <v>#VALUE!</v>
      </c>
      <c r="H4554" s="36" t="e">
        <f>IF(AND(TimeSpend[[#This Row],[Personnel number]]&lt;&gt;"",TimeSpend[[#This Row],[Date]]&lt;&gt;""),TimeSpend[[#This Row],[Start Time]],"")</f>
        <v>#VALUE!</v>
      </c>
      <c r="I4554" s="36" t="e">
        <f>IF(AND(TimeSpend[[#This Row],[Personnel number]]&lt;&gt;"",TimeSpend[[#This Row],[Date]]&lt;&gt;""),TimeSpend[[#This Row],[End Time]],"")</f>
        <v>#VALUE!</v>
      </c>
      <c r="J4554" t="e">
        <f>IF(AND(TimeSpend[[#This Row],[Personnel number]]&lt;&gt;"",TimeSpend[[#This Row],[Date]]&lt;&gt;""),TimeSpend[[#This Row],[Location]],"")</f>
        <v>#VALUE!</v>
      </c>
      <c r="K4554" t="e">
        <f>IF(AND(TimeSpend[[#This Row],[Personnel number]]&lt;&gt;"",TimeSpend[[#This Row],[Date]]&lt;&gt;""),TimeSpend[[#This Row],[Task]],"")</f>
        <v>#VALUE!</v>
      </c>
      <c r="L4554" t="e">
        <f>IF(AND(TimeSpend[[#This Row],[Personnel number]]&lt;&gt;"",TimeSpend[[#This Row],[Date]]&lt;&gt;""),Utilization!$J$2,"")</f>
        <v>#VALUE!</v>
      </c>
      <c r="M4554" t="e">
        <f>IF(AND(TimeSpend[[#This Row],[Personnel number]]&lt;&gt;"",TimeSpend[[#This Row],[Date]]&lt;&gt;""),TimeSpend[[#This Row],[Employee Name]],"")</f>
        <v>#VALUE!</v>
      </c>
      <c r="N4554" t="e">
        <f t="shared" si="142"/>
        <v>#VALUE!</v>
      </c>
      <c r="O4554" t="e">
        <f t="shared" si="143"/>
        <v>#VALUE!</v>
      </c>
      <c r="P4554" t="e">
        <f>IF(D4554&lt;&gt;"",VLOOKUP(D4554,Projects!B:C,2,0),"")</f>
        <v>#VALUE!</v>
      </c>
    </row>
    <row r="4555" spans="1:16" x14ac:dyDescent="0.25">
      <c r="A4555" t="e">
        <f>UPPER(IF(AND(TimeSpend[[#This Row],[Personnel number]]&lt;&gt;"",TimeSpend[[#This Row],[Date]]&lt;&gt;""),TimeSpend[[#This Row],[Personnel number]],""))</f>
        <v>#VALUE!</v>
      </c>
      <c r="B4555" s="85" t="e">
        <f>IF(AND(TimeSpend[[#This Row],[Personnel number]]&lt;&gt;"",TimeSpend[[#This Row],[Date]]&lt;&gt;""),TEXT(TimeSpend[[#This Row],[Date]],"[$-409]yyyyMMdd"),"")</f>
        <v>#VALUE!</v>
      </c>
      <c r="C4555" s="33" t="e">
        <f>IF(AND(TimeSpend[[#This Row],[Personnel number]]&lt;&gt;"",TimeSpend[[#This Row],[Date]]&lt;&gt;""),SUBSTITUTE(TimeSpend[[#This Row],[Hours]],",","."),"")</f>
        <v>#VALUE!</v>
      </c>
      <c r="D4555" t="e">
        <f>IF(AND(TimeSpend[[#This Row],[Personnel number]]&lt;&gt;"",TimeSpend[[#This Row],[Date]]&lt;&gt;""),TimeSpend[[#This Row],[Network]],"")</f>
        <v>#VALUE!</v>
      </c>
      <c r="E4555" t="e">
        <f>IF(AND(TimeSpend[[#This Row],[Personnel number]]&lt;&gt;"",TimeSpend[[#This Row],[Date]]&lt;&gt;""),TimeSpend[[#This Row],[Network Description]],"")</f>
        <v>#VALUE!</v>
      </c>
      <c r="F4555" t="e">
        <f>IF(AND(TimeSpend[[#This Row],[Personnel number]]&lt;&gt;"",TimeSpend[[#This Row],[Date]]&lt;&gt;""),TimeSpend[[#This Row],[Activity]],"")</f>
        <v>#VALUE!</v>
      </c>
      <c r="G4555" t="e">
        <f>IF(AND(TimeSpend[[#This Row],[Personnel number]]&lt;&gt;"",TimeSpend[[#This Row],[Date]]&lt;&gt;""),TimeSpend[[#This Row],[Activity description]],"")</f>
        <v>#VALUE!</v>
      </c>
      <c r="H4555" s="36" t="e">
        <f>IF(AND(TimeSpend[[#This Row],[Personnel number]]&lt;&gt;"",TimeSpend[[#This Row],[Date]]&lt;&gt;""),TimeSpend[[#This Row],[Start Time]],"")</f>
        <v>#VALUE!</v>
      </c>
      <c r="I4555" s="36" t="e">
        <f>IF(AND(TimeSpend[[#This Row],[Personnel number]]&lt;&gt;"",TimeSpend[[#This Row],[Date]]&lt;&gt;""),TimeSpend[[#This Row],[End Time]],"")</f>
        <v>#VALUE!</v>
      </c>
      <c r="J4555" t="e">
        <f>IF(AND(TimeSpend[[#This Row],[Personnel number]]&lt;&gt;"",TimeSpend[[#This Row],[Date]]&lt;&gt;""),TimeSpend[[#This Row],[Location]],"")</f>
        <v>#VALUE!</v>
      </c>
      <c r="K4555" t="e">
        <f>IF(AND(TimeSpend[[#This Row],[Personnel number]]&lt;&gt;"",TimeSpend[[#This Row],[Date]]&lt;&gt;""),TimeSpend[[#This Row],[Task]],"")</f>
        <v>#VALUE!</v>
      </c>
      <c r="L4555" t="e">
        <f>IF(AND(TimeSpend[[#This Row],[Personnel number]]&lt;&gt;"",TimeSpend[[#This Row],[Date]]&lt;&gt;""),Utilization!$J$2,"")</f>
        <v>#VALUE!</v>
      </c>
      <c r="M4555" t="e">
        <f>IF(AND(TimeSpend[[#This Row],[Personnel number]]&lt;&gt;"",TimeSpend[[#This Row],[Date]]&lt;&gt;""),TimeSpend[[#This Row],[Employee Name]],"")</f>
        <v>#VALUE!</v>
      </c>
      <c r="N4555" t="e">
        <f t="shared" si="142"/>
        <v>#VALUE!</v>
      </c>
      <c r="O4555" t="e">
        <f t="shared" si="143"/>
        <v>#VALUE!</v>
      </c>
      <c r="P4555" t="e">
        <f>IF(D4555&lt;&gt;"",VLOOKUP(D4555,Projects!B:C,2,0),"")</f>
        <v>#VALUE!</v>
      </c>
    </row>
    <row r="4556" spans="1:16" x14ac:dyDescent="0.25">
      <c r="A4556" t="e">
        <f>UPPER(IF(AND(TimeSpend[[#This Row],[Personnel number]]&lt;&gt;"",TimeSpend[[#This Row],[Date]]&lt;&gt;""),TimeSpend[[#This Row],[Personnel number]],""))</f>
        <v>#VALUE!</v>
      </c>
      <c r="B4556" s="85" t="e">
        <f>IF(AND(TimeSpend[[#This Row],[Personnel number]]&lt;&gt;"",TimeSpend[[#This Row],[Date]]&lt;&gt;""),TEXT(TimeSpend[[#This Row],[Date]],"[$-409]yyyyMMdd"),"")</f>
        <v>#VALUE!</v>
      </c>
      <c r="C4556" s="33" t="e">
        <f>IF(AND(TimeSpend[[#This Row],[Personnel number]]&lt;&gt;"",TimeSpend[[#This Row],[Date]]&lt;&gt;""),SUBSTITUTE(TimeSpend[[#This Row],[Hours]],",","."),"")</f>
        <v>#VALUE!</v>
      </c>
      <c r="D4556" t="e">
        <f>IF(AND(TimeSpend[[#This Row],[Personnel number]]&lt;&gt;"",TimeSpend[[#This Row],[Date]]&lt;&gt;""),TimeSpend[[#This Row],[Network]],"")</f>
        <v>#VALUE!</v>
      </c>
      <c r="E4556" t="e">
        <f>IF(AND(TimeSpend[[#This Row],[Personnel number]]&lt;&gt;"",TimeSpend[[#This Row],[Date]]&lt;&gt;""),TimeSpend[[#This Row],[Network Description]],"")</f>
        <v>#VALUE!</v>
      </c>
      <c r="F4556" t="e">
        <f>IF(AND(TimeSpend[[#This Row],[Personnel number]]&lt;&gt;"",TimeSpend[[#This Row],[Date]]&lt;&gt;""),TimeSpend[[#This Row],[Activity]],"")</f>
        <v>#VALUE!</v>
      </c>
      <c r="G4556" t="e">
        <f>IF(AND(TimeSpend[[#This Row],[Personnel number]]&lt;&gt;"",TimeSpend[[#This Row],[Date]]&lt;&gt;""),TimeSpend[[#This Row],[Activity description]],"")</f>
        <v>#VALUE!</v>
      </c>
      <c r="H4556" s="36" t="e">
        <f>IF(AND(TimeSpend[[#This Row],[Personnel number]]&lt;&gt;"",TimeSpend[[#This Row],[Date]]&lt;&gt;""),TimeSpend[[#This Row],[Start Time]],"")</f>
        <v>#VALUE!</v>
      </c>
      <c r="I4556" s="36" t="e">
        <f>IF(AND(TimeSpend[[#This Row],[Personnel number]]&lt;&gt;"",TimeSpend[[#This Row],[Date]]&lt;&gt;""),TimeSpend[[#This Row],[End Time]],"")</f>
        <v>#VALUE!</v>
      </c>
      <c r="J4556" t="e">
        <f>IF(AND(TimeSpend[[#This Row],[Personnel number]]&lt;&gt;"",TimeSpend[[#This Row],[Date]]&lt;&gt;""),TimeSpend[[#This Row],[Location]],"")</f>
        <v>#VALUE!</v>
      </c>
      <c r="K4556" t="e">
        <f>IF(AND(TimeSpend[[#This Row],[Personnel number]]&lt;&gt;"",TimeSpend[[#This Row],[Date]]&lt;&gt;""),TimeSpend[[#This Row],[Task]],"")</f>
        <v>#VALUE!</v>
      </c>
      <c r="L4556" t="e">
        <f>IF(AND(TimeSpend[[#This Row],[Personnel number]]&lt;&gt;"",TimeSpend[[#This Row],[Date]]&lt;&gt;""),Utilization!$J$2,"")</f>
        <v>#VALUE!</v>
      </c>
      <c r="M4556" t="e">
        <f>IF(AND(TimeSpend[[#This Row],[Personnel number]]&lt;&gt;"",TimeSpend[[#This Row],[Date]]&lt;&gt;""),TimeSpend[[#This Row],[Employee Name]],"")</f>
        <v>#VALUE!</v>
      </c>
      <c r="N4556" t="e">
        <f t="shared" si="142"/>
        <v>#VALUE!</v>
      </c>
      <c r="O4556" t="e">
        <f t="shared" si="143"/>
        <v>#VALUE!</v>
      </c>
      <c r="P4556" t="e">
        <f>IF(D4556&lt;&gt;"",VLOOKUP(D4556,Projects!B:C,2,0),"")</f>
        <v>#VALUE!</v>
      </c>
    </row>
    <row r="4557" spans="1:16" x14ac:dyDescent="0.25">
      <c r="A4557" t="e">
        <f>UPPER(IF(AND(TimeSpend[[#This Row],[Personnel number]]&lt;&gt;"",TimeSpend[[#This Row],[Date]]&lt;&gt;""),TimeSpend[[#This Row],[Personnel number]],""))</f>
        <v>#VALUE!</v>
      </c>
      <c r="B4557" s="85" t="e">
        <f>IF(AND(TimeSpend[[#This Row],[Personnel number]]&lt;&gt;"",TimeSpend[[#This Row],[Date]]&lt;&gt;""),TEXT(TimeSpend[[#This Row],[Date]],"[$-409]yyyyMMdd"),"")</f>
        <v>#VALUE!</v>
      </c>
      <c r="C4557" s="33" t="e">
        <f>IF(AND(TimeSpend[[#This Row],[Personnel number]]&lt;&gt;"",TimeSpend[[#This Row],[Date]]&lt;&gt;""),SUBSTITUTE(TimeSpend[[#This Row],[Hours]],",","."),"")</f>
        <v>#VALUE!</v>
      </c>
      <c r="D4557" t="e">
        <f>IF(AND(TimeSpend[[#This Row],[Personnel number]]&lt;&gt;"",TimeSpend[[#This Row],[Date]]&lt;&gt;""),TimeSpend[[#This Row],[Network]],"")</f>
        <v>#VALUE!</v>
      </c>
      <c r="E4557" t="e">
        <f>IF(AND(TimeSpend[[#This Row],[Personnel number]]&lt;&gt;"",TimeSpend[[#This Row],[Date]]&lt;&gt;""),TimeSpend[[#This Row],[Network Description]],"")</f>
        <v>#VALUE!</v>
      </c>
      <c r="F4557" t="e">
        <f>IF(AND(TimeSpend[[#This Row],[Personnel number]]&lt;&gt;"",TimeSpend[[#This Row],[Date]]&lt;&gt;""),TimeSpend[[#This Row],[Activity]],"")</f>
        <v>#VALUE!</v>
      </c>
      <c r="G4557" t="e">
        <f>IF(AND(TimeSpend[[#This Row],[Personnel number]]&lt;&gt;"",TimeSpend[[#This Row],[Date]]&lt;&gt;""),TimeSpend[[#This Row],[Activity description]],"")</f>
        <v>#VALUE!</v>
      </c>
      <c r="H4557" s="36" t="e">
        <f>IF(AND(TimeSpend[[#This Row],[Personnel number]]&lt;&gt;"",TimeSpend[[#This Row],[Date]]&lt;&gt;""),TimeSpend[[#This Row],[Start Time]],"")</f>
        <v>#VALUE!</v>
      </c>
      <c r="I4557" s="36" t="e">
        <f>IF(AND(TimeSpend[[#This Row],[Personnel number]]&lt;&gt;"",TimeSpend[[#This Row],[Date]]&lt;&gt;""),TimeSpend[[#This Row],[End Time]],"")</f>
        <v>#VALUE!</v>
      </c>
      <c r="J4557" t="e">
        <f>IF(AND(TimeSpend[[#This Row],[Personnel number]]&lt;&gt;"",TimeSpend[[#This Row],[Date]]&lt;&gt;""),TimeSpend[[#This Row],[Location]],"")</f>
        <v>#VALUE!</v>
      </c>
      <c r="K4557" t="e">
        <f>IF(AND(TimeSpend[[#This Row],[Personnel number]]&lt;&gt;"",TimeSpend[[#This Row],[Date]]&lt;&gt;""),TimeSpend[[#This Row],[Task]],"")</f>
        <v>#VALUE!</v>
      </c>
      <c r="L4557" t="e">
        <f>IF(AND(TimeSpend[[#This Row],[Personnel number]]&lt;&gt;"",TimeSpend[[#This Row],[Date]]&lt;&gt;""),Utilization!$J$2,"")</f>
        <v>#VALUE!</v>
      </c>
      <c r="M4557" t="e">
        <f>IF(AND(TimeSpend[[#This Row],[Personnel number]]&lt;&gt;"",TimeSpend[[#This Row],[Date]]&lt;&gt;""),TimeSpend[[#This Row],[Employee Name]],"")</f>
        <v>#VALUE!</v>
      </c>
      <c r="N4557" t="e">
        <f t="shared" si="142"/>
        <v>#VALUE!</v>
      </c>
      <c r="O4557" t="e">
        <f t="shared" si="143"/>
        <v>#VALUE!</v>
      </c>
      <c r="P4557" t="e">
        <f>IF(D4557&lt;&gt;"",VLOOKUP(D4557,Projects!B:C,2,0),"")</f>
        <v>#VALUE!</v>
      </c>
    </row>
    <row r="4558" spans="1:16" x14ac:dyDescent="0.25">
      <c r="A4558" t="e">
        <f>UPPER(IF(AND(TimeSpend[[#This Row],[Personnel number]]&lt;&gt;"",TimeSpend[[#This Row],[Date]]&lt;&gt;""),TimeSpend[[#This Row],[Personnel number]],""))</f>
        <v>#VALUE!</v>
      </c>
      <c r="B4558" s="85" t="e">
        <f>IF(AND(TimeSpend[[#This Row],[Personnel number]]&lt;&gt;"",TimeSpend[[#This Row],[Date]]&lt;&gt;""),TEXT(TimeSpend[[#This Row],[Date]],"[$-409]yyyyMMdd"),"")</f>
        <v>#VALUE!</v>
      </c>
      <c r="C4558" s="33" t="e">
        <f>IF(AND(TimeSpend[[#This Row],[Personnel number]]&lt;&gt;"",TimeSpend[[#This Row],[Date]]&lt;&gt;""),SUBSTITUTE(TimeSpend[[#This Row],[Hours]],",","."),"")</f>
        <v>#VALUE!</v>
      </c>
      <c r="D4558" t="e">
        <f>IF(AND(TimeSpend[[#This Row],[Personnel number]]&lt;&gt;"",TimeSpend[[#This Row],[Date]]&lt;&gt;""),TimeSpend[[#This Row],[Network]],"")</f>
        <v>#VALUE!</v>
      </c>
      <c r="E4558" t="e">
        <f>IF(AND(TimeSpend[[#This Row],[Personnel number]]&lt;&gt;"",TimeSpend[[#This Row],[Date]]&lt;&gt;""),TimeSpend[[#This Row],[Network Description]],"")</f>
        <v>#VALUE!</v>
      </c>
      <c r="F4558" t="e">
        <f>IF(AND(TimeSpend[[#This Row],[Personnel number]]&lt;&gt;"",TimeSpend[[#This Row],[Date]]&lt;&gt;""),TimeSpend[[#This Row],[Activity]],"")</f>
        <v>#VALUE!</v>
      </c>
      <c r="G4558" t="e">
        <f>IF(AND(TimeSpend[[#This Row],[Personnel number]]&lt;&gt;"",TimeSpend[[#This Row],[Date]]&lt;&gt;""),TimeSpend[[#This Row],[Activity description]],"")</f>
        <v>#VALUE!</v>
      </c>
      <c r="H4558" s="36" t="e">
        <f>IF(AND(TimeSpend[[#This Row],[Personnel number]]&lt;&gt;"",TimeSpend[[#This Row],[Date]]&lt;&gt;""),TimeSpend[[#This Row],[Start Time]],"")</f>
        <v>#VALUE!</v>
      </c>
      <c r="I4558" s="36" t="e">
        <f>IF(AND(TimeSpend[[#This Row],[Personnel number]]&lt;&gt;"",TimeSpend[[#This Row],[Date]]&lt;&gt;""),TimeSpend[[#This Row],[End Time]],"")</f>
        <v>#VALUE!</v>
      </c>
      <c r="J4558" t="e">
        <f>IF(AND(TimeSpend[[#This Row],[Personnel number]]&lt;&gt;"",TimeSpend[[#This Row],[Date]]&lt;&gt;""),TimeSpend[[#This Row],[Location]],"")</f>
        <v>#VALUE!</v>
      </c>
      <c r="K4558" t="e">
        <f>IF(AND(TimeSpend[[#This Row],[Personnel number]]&lt;&gt;"",TimeSpend[[#This Row],[Date]]&lt;&gt;""),TimeSpend[[#This Row],[Task]],"")</f>
        <v>#VALUE!</v>
      </c>
      <c r="L4558" t="e">
        <f>IF(AND(TimeSpend[[#This Row],[Personnel number]]&lt;&gt;"",TimeSpend[[#This Row],[Date]]&lt;&gt;""),Utilization!$J$2,"")</f>
        <v>#VALUE!</v>
      </c>
      <c r="M4558" t="e">
        <f>IF(AND(TimeSpend[[#This Row],[Personnel number]]&lt;&gt;"",TimeSpend[[#This Row],[Date]]&lt;&gt;""),TimeSpend[[#This Row],[Employee Name]],"")</f>
        <v>#VALUE!</v>
      </c>
      <c r="N4558" t="e">
        <f t="shared" si="142"/>
        <v>#VALUE!</v>
      </c>
      <c r="O4558" t="e">
        <f t="shared" si="143"/>
        <v>#VALUE!</v>
      </c>
      <c r="P4558" t="e">
        <f>IF(D4558&lt;&gt;"",VLOOKUP(D4558,Projects!B:C,2,0),"")</f>
        <v>#VALUE!</v>
      </c>
    </row>
    <row r="4559" spans="1:16" x14ac:dyDescent="0.25">
      <c r="A4559" t="e">
        <f>UPPER(IF(AND(TimeSpend[[#This Row],[Personnel number]]&lt;&gt;"",TimeSpend[[#This Row],[Date]]&lt;&gt;""),TimeSpend[[#This Row],[Personnel number]],""))</f>
        <v>#VALUE!</v>
      </c>
      <c r="B4559" s="85" t="e">
        <f>IF(AND(TimeSpend[[#This Row],[Personnel number]]&lt;&gt;"",TimeSpend[[#This Row],[Date]]&lt;&gt;""),TEXT(TimeSpend[[#This Row],[Date]],"[$-409]yyyyMMdd"),"")</f>
        <v>#VALUE!</v>
      </c>
      <c r="C4559" s="33" t="e">
        <f>IF(AND(TimeSpend[[#This Row],[Personnel number]]&lt;&gt;"",TimeSpend[[#This Row],[Date]]&lt;&gt;""),SUBSTITUTE(TimeSpend[[#This Row],[Hours]],",","."),"")</f>
        <v>#VALUE!</v>
      </c>
      <c r="D4559" t="e">
        <f>IF(AND(TimeSpend[[#This Row],[Personnel number]]&lt;&gt;"",TimeSpend[[#This Row],[Date]]&lt;&gt;""),TimeSpend[[#This Row],[Network]],"")</f>
        <v>#VALUE!</v>
      </c>
      <c r="E4559" t="e">
        <f>IF(AND(TimeSpend[[#This Row],[Personnel number]]&lt;&gt;"",TimeSpend[[#This Row],[Date]]&lt;&gt;""),TimeSpend[[#This Row],[Network Description]],"")</f>
        <v>#VALUE!</v>
      </c>
      <c r="F4559" t="e">
        <f>IF(AND(TimeSpend[[#This Row],[Personnel number]]&lt;&gt;"",TimeSpend[[#This Row],[Date]]&lt;&gt;""),TimeSpend[[#This Row],[Activity]],"")</f>
        <v>#VALUE!</v>
      </c>
      <c r="G4559" t="e">
        <f>IF(AND(TimeSpend[[#This Row],[Personnel number]]&lt;&gt;"",TimeSpend[[#This Row],[Date]]&lt;&gt;""),TimeSpend[[#This Row],[Activity description]],"")</f>
        <v>#VALUE!</v>
      </c>
      <c r="H4559" s="36" t="e">
        <f>IF(AND(TimeSpend[[#This Row],[Personnel number]]&lt;&gt;"",TimeSpend[[#This Row],[Date]]&lt;&gt;""),TimeSpend[[#This Row],[Start Time]],"")</f>
        <v>#VALUE!</v>
      </c>
      <c r="I4559" s="36" t="e">
        <f>IF(AND(TimeSpend[[#This Row],[Personnel number]]&lt;&gt;"",TimeSpend[[#This Row],[Date]]&lt;&gt;""),TimeSpend[[#This Row],[End Time]],"")</f>
        <v>#VALUE!</v>
      </c>
      <c r="J4559" t="e">
        <f>IF(AND(TimeSpend[[#This Row],[Personnel number]]&lt;&gt;"",TimeSpend[[#This Row],[Date]]&lt;&gt;""),TimeSpend[[#This Row],[Location]],"")</f>
        <v>#VALUE!</v>
      </c>
      <c r="K4559" t="e">
        <f>IF(AND(TimeSpend[[#This Row],[Personnel number]]&lt;&gt;"",TimeSpend[[#This Row],[Date]]&lt;&gt;""),TimeSpend[[#This Row],[Task]],"")</f>
        <v>#VALUE!</v>
      </c>
      <c r="L4559" t="e">
        <f>IF(AND(TimeSpend[[#This Row],[Personnel number]]&lt;&gt;"",TimeSpend[[#This Row],[Date]]&lt;&gt;""),Utilization!$J$2,"")</f>
        <v>#VALUE!</v>
      </c>
      <c r="M4559" t="e">
        <f>IF(AND(TimeSpend[[#This Row],[Personnel number]]&lt;&gt;"",TimeSpend[[#This Row],[Date]]&lt;&gt;""),TimeSpend[[#This Row],[Employee Name]],"")</f>
        <v>#VALUE!</v>
      </c>
      <c r="N4559" t="e">
        <f t="shared" si="142"/>
        <v>#VALUE!</v>
      </c>
      <c r="O4559" t="e">
        <f t="shared" si="143"/>
        <v>#VALUE!</v>
      </c>
      <c r="P4559" t="e">
        <f>IF(D4559&lt;&gt;"",VLOOKUP(D4559,Projects!B:C,2,0),"")</f>
        <v>#VALUE!</v>
      </c>
    </row>
    <row r="4560" spans="1:16" x14ac:dyDescent="0.25">
      <c r="A4560" t="e">
        <f>UPPER(IF(AND(TimeSpend[[#This Row],[Personnel number]]&lt;&gt;"",TimeSpend[[#This Row],[Date]]&lt;&gt;""),TimeSpend[[#This Row],[Personnel number]],""))</f>
        <v>#VALUE!</v>
      </c>
      <c r="B4560" s="85" t="e">
        <f>IF(AND(TimeSpend[[#This Row],[Personnel number]]&lt;&gt;"",TimeSpend[[#This Row],[Date]]&lt;&gt;""),TEXT(TimeSpend[[#This Row],[Date]],"[$-409]yyyyMMdd"),"")</f>
        <v>#VALUE!</v>
      </c>
      <c r="C4560" s="33" t="e">
        <f>IF(AND(TimeSpend[[#This Row],[Personnel number]]&lt;&gt;"",TimeSpend[[#This Row],[Date]]&lt;&gt;""),SUBSTITUTE(TimeSpend[[#This Row],[Hours]],",","."),"")</f>
        <v>#VALUE!</v>
      </c>
      <c r="D4560" t="e">
        <f>IF(AND(TimeSpend[[#This Row],[Personnel number]]&lt;&gt;"",TimeSpend[[#This Row],[Date]]&lt;&gt;""),TimeSpend[[#This Row],[Network]],"")</f>
        <v>#VALUE!</v>
      </c>
      <c r="E4560" t="e">
        <f>IF(AND(TimeSpend[[#This Row],[Personnel number]]&lt;&gt;"",TimeSpend[[#This Row],[Date]]&lt;&gt;""),TimeSpend[[#This Row],[Network Description]],"")</f>
        <v>#VALUE!</v>
      </c>
      <c r="F4560" t="e">
        <f>IF(AND(TimeSpend[[#This Row],[Personnel number]]&lt;&gt;"",TimeSpend[[#This Row],[Date]]&lt;&gt;""),TimeSpend[[#This Row],[Activity]],"")</f>
        <v>#VALUE!</v>
      </c>
      <c r="G4560" t="e">
        <f>IF(AND(TimeSpend[[#This Row],[Personnel number]]&lt;&gt;"",TimeSpend[[#This Row],[Date]]&lt;&gt;""),TimeSpend[[#This Row],[Activity description]],"")</f>
        <v>#VALUE!</v>
      </c>
      <c r="H4560" s="36" t="e">
        <f>IF(AND(TimeSpend[[#This Row],[Personnel number]]&lt;&gt;"",TimeSpend[[#This Row],[Date]]&lt;&gt;""),TimeSpend[[#This Row],[Start Time]],"")</f>
        <v>#VALUE!</v>
      </c>
      <c r="I4560" s="36" t="e">
        <f>IF(AND(TimeSpend[[#This Row],[Personnel number]]&lt;&gt;"",TimeSpend[[#This Row],[Date]]&lt;&gt;""),TimeSpend[[#This Row],[End Time]],"")</f>
        <v>#VALUE!</v>
      </c>
      <c r="J4560" t="e">
        <f>IF(AND(TimeSpend[[#This Row],[Personnel number]]&lt;&gt;"",TimeSpend[[#This Row],[Date]]&lt;&gt;""),TimeSpend[[#This Row],[Location]],"")</f>
        <v>#VALUE!</v>
      </c>
      <c r="K4560" t="e">
        <f>IF(AND(TimeSpend[[#This Row],[Personnel number]]&lt;&gt;"",TimeSpend[[#This Row],[Date]]&lt;&gt;""),TimeSpend[[#This Row],[Task]],"")</f>
        <v>#VALUE!</v>
      </c>
      <c r="L4560" t="e">
        <f>IF(AND(TimeSpend[[#This Row],[Personnel number]]&lt;&gt;"",TimeSpend[[#This Row],[Date]]&lt;&gt;""),Utilization!$J$2,"")</f>
        <v>#VALUE!</v>
      </c>
      <c r="M4560" t="e">
        <f>IF(AND(TimeSpend[[#This Row],[Personnel number]]&lt;&gt;"",TimeSpend[[#This Row],[Date]]&lt;&gt;""),TimeSpend[[#This Row],[Employee Name]],"")</f>
        <v>#VALUE!</v>
      </c>
      <c r="N4560" t="e">
        <f t="shared" si="142"/>
        <v>#VALUE!</v>
      </c>
      <c r="O4560" t="e">
        <f t="shared" si="143"/>
        <v>#VALUE!</v>
      </c>
      <c r="P4560" t="e">
        <f>IF(D4560&lt;&gt;"",VLOOKUP(D4560,Projects!B:C,2,0),"")</f>
        <v>#VALUE!</v>
      </c>
    </row>
    <row r="4561" spans="1:16" x14ac:dyDescent="0.25">
      <c r="A4561" t="e">
        <f>UPPER(IF(AND(TimeSpend[[#This Row],[Personnel number]]&lt;&gt;"",TimeSpend[[#This Row],[Date]]&lt;&gt;""),TimeSpend[[#This Row],[Personnel number]],""))</f>
        <v>#VALUE!</v>
      </c>
      <c r="B4561" s="85" t="e">
        <f>IF(AND(TimeSpend[[#This Row],[Personnel number]]&lt;&gt;"",TimeSpend[[#This Row],[Date]]&lt;&gt;""),TEXT(TimeSpend[[#This Row],[Date]],"[$-409]yyyyMMdd"),"")</f>
        <v>#VALUE!</v>
      </c>
      <c r="C4561" s="33" t="e">
        <f>IF(AND(TimeSpend[[#This Row],[Personnel number]]&lt;&gt;"",TimeSpend[[#This Row],[Date]]&lt;&gt;""),SUBSTITUTE(TimeSpend[[#This Row],[Hours]],",","."),"")</f>
        <v>#VALUE!</v>
      </c>
      <c r="D4561" t="e">
        <f>IF(AND(TimeSpend[[#This Row],[Personnel number]]&lt;&gt;"",TimeSpend[[#This Row],[Date]]&lt;&gt;""),TimeSpend[[#This Row],[Network]],"")</f>
        <v>#VALUE!</v>
      </c>
      <c r="E4561" t="e">
        <f>IF(AND(TimeSpend[[#This Row],[Personnel number]]&lt;&gt;"",TimeSpend[[#This Row],[Date]]&lt;&gt;""),TimeSpend[[#This Row],[Network Description]],"")</f>
        <v>#VALUE!</v>
      </c>
      <c r="F4561" t="e">
        <f>IF(AND(TimeSpend[[#This Row],[Personnel number]]&lt;&gt;"",TimeSpend[[#This Row],[Date]]&lt;&gt;""),TimeSpend[[#This Row],[Activity]],"")</f>
        <v>#VALUE!</v>
      </c>
      <c r="G4561" t="e">
        <f>IF(AND(TimeSpend[[#This Row],[Personnel number]]&lt;&gt;"",TimeSpend[[#This Row],[Date]]&lt;&gt;""),TimeSpend[[#This Row],[Activity description]],"")</f>
        <v>#VALUE!</v>
      </c>
      <c r="H4561" s="36" t="e">
        <f>IF(AND(TimeSpend[[#This Row],[Personnel number]]&lt;&gt;"",TimeSpend[[#This Row],[Date]]&lt;&gt;""),TimeSpend[[#This Row],[Start Time]],"")</f>
        <v>#VALUE!</v>
      </c>
      <c r="I4561" s="36" t="e">
        <f>IF(AND(TimeSpend[[#This Row],[Personnel number]]&lt;&gt;"",TimeSpend[[#This Row],[Date]]&lt;&gt;""),TimeSpend[[#This Row],[End Time]],"")</f>
        <v>#VALUE!</v>
      </c>
      <c r="J4561" t="e">
        <f>IF(AND(TimeSpend[[#This Row],[Personnel number]]&lt;&gt;"",TimeSpend[[#This Row],[Date]]&lt;&gt;""),TimeSpend[[#This Row],[Location]],"")</f>
        <v>#VALUE!</v>
      </c>
      <c r="K4561" t="e">
        <f>IF(AND(TimeSpend[[#This Row],[Personnel number]]&lt;&gt;"",TimeSpend[[#This Row],[Date]]&lt;&gt;""),TimeSpend[[#This Row],[Task]],"")</f>
        <v>#VALUE!</v>
      </c>
      <c r="L4561" t="e">
        <f>IF(AND(TimeSpend[[#This Row],[Personnel number]]&lt;&gt;"",TimeSpend[[#This Row],[Date]]&lt;&gt;""),Utilization!$J$2,"")</f>
        <v>#VALUE!</v>
      </c>
      <c r="M4561" t="e">
        <f>IF(AND(TimeSpend[[#This Row],[Personnel number]]&lt;&gt;"",TimeSpend[[#This Row],[Date]]&lt;&gt;""),TimeSpend[[#This Row],[Employee Name]],"")</f>
        <v>#VALUE!</v>
      </c>
      <c r="N4561" t="e">
        <f t="shared" si="142"/>
        <v>#VALUE!</v>
      </c>
      <c r="O4561" t="e">
        <f t="shared" si="143"/>
        <v>#VALUE!</v>
      </c>
      <c r="P4561" t="e">
        <f>IF(D4561&lt;&gt;"",VLOOKUP(D4561,Projects!B:C,2,0),"")</f>
        <v>#VALUE!</v>
      </c>
    </row>
    <row r="4562" spans="1:16" x14ac:dyDescent="0.25">
      <c r="A4562" t="e">
        <f>UPPER(IF(AND(TimeSpend[[#This Row],[Personnel number]]&lt;&gt;"",TimeSpend[[#This Row],[Date]]&lt;&gt;""),TimeSpend[[#This Row],[Personnel number]],""))</f>
        <v>#VALUE!</v>
      </c>
      <c r="B4562" s="85" t="e">
        <f>IF(AND(TimeSpend[[#This Row],[Personnel number]]&lt;&gt;"",TimeSpend[[#This Row],[Date]]&lt;&gt;""),TEXT(TimeSpend[[#This Row],[Date]],"[$-409]yyyyMMdd"),"")</f>
        <v>#VALUE!</v>
      </c>
      <c r="C4562" s="33" t="e">
        <f>IF(AND(TimeSpend[[#This Row],[Personnel number]]&lt;&gt;"",TimeSpend[[#This Row],[Date]]&lt;&gt;""),SUBSTITUTE(TimeSpend[[#This Row],[Hours]],",","."),"")</f>
        <v>#VALUE!</v>
      </c>
      <c r="D4562" t="e">
        <f>IF(AND(TimeSpend[[#This Row],[Personnel number]]&lt;&gt;"",TimeSpend[[#This Row],[Date]]&lt;&gt;""),TimeSpend[[#This Row],[Network]],"")</f>
        <v>#VALUE!</v>
      </c>
      <c r="E4562" t="e">
        <f>IF(AND(TimeSpend[[#This Row],[Personnel number]]&lt;&gt;"",TimeSpend[[#This Row],[Date]]&lt;&gt;""),TimeSpend[[#This Row],[Network Description]],"")</f>
        <v>#VALUE!</v>
      </c>
      <c r="F4562" t="e">
        <f>IF(AND(TimeSpend[[#This Row],[Personnel number]]&lt;&gt;"",TimeSpend[[#This Row],[Date]]&lt;&gt;""),TimeSpend[[#This Row],[Activity]],"")</f>
        <v>#VALUE!</v>
      </c>
      <c r="G4562" t="e">
        <f>IF(AND(TimeSpend[[#This Row],[Personnel number]]&lt;&gt;"",TimeSpend[[#This Row],[Date]]&lt;&gt;""),TimeSpend[[#This Row],[Activity description]],"")</f>
        <v>#VALUE!</v>
      </c>
      <c r="H4562" s="36" t="e">
        <f>IF(AND(TimeSpend[[#This Row],[Personnel number]]&lt;&gt;"",TimeSpend[[#This Row],[Date]]&lt;&gt;""),TimeSpend[[#This Row],[Start Time]],"")</f>
        <v>#VALUE!</v>
      </c>
      <c r="I4562" s="36" t="e">
        <f>IF(AND(TimeSpend[[#This Row],[Personnel number]]&lt;&gt;"",TimeSpend[[#This Row],[Date]]&lt;&gt;""),TimeSpend[[#This Row],[End Time]],"")</f>
        <v>#VALUE!</v>
      </c>
      <c r="J4562" t="e">
        <f>IF(AND(TimeSpend[[#This Row],[Personnel number]]&lt;&gt;"",TimeSpend[[#This Row],[Date]]&lt;&gt;""),TimeSpend[[#This Row],[Location]],"")</f>
        <v>#VALUE!</v>
      </c>
      <c r="K4562" t="e">
        <f>IF(AND(TimeSpend[[#This Row],[Personnel number]]&lt;&gt;"",TimeSpend[[#This Row],[Date]]&lt;&gt;""),TimeSpend[[#This Row],[Task]],"")</f>
        <v>#VALUE!</v>
      </c>
      <c r="L4562" t="e">
        <f>IF(AND(TimeSpend[[#This Row],[Personnel number]]&lt;&gt;"",TimeSpend[[#This Row],[Date]]&lt;&gt;""),Utilization!$J$2,"")</f>
        <v>#VALUE!</v>
      </c>
      <c r="M4562" t="e">
        <f>IF(AND(TimeSpend[[#This Row],[Personnel number]]&lt;&gt;"",TimeSpend[[#This Row],[Date]]&lt;&gt;""),TimeSpend[[#This Row],[Employee Name]],"")</f>
        <v>#VALUE!</v>
      </c>
      <c r="N4562" t="e">
        <f t="shared" si="142"/>
        <v>#VALUE!</v>
      </c>
      <c r="O4562" t="e">
        <f t="shared" si="143"/>
        <v>#VALUE!</v>
      </c>
      <c r="P4562" t="e">
        <f>IF(D4562&lt;&gt;"",VLOOKUP(D4562,Projects!B:C,2,0),"")</f>
        <v>#VALUE!</v>
      </c>
    </row>
    <row r="4563" spans="1:16" x14ac:dyDescent="0.25">
      <c r="A4563" t="e">
        <f>UPPER(IF(AND(TimeSpend[[#This Row],[Personnel number]]&lt;&gt;"",TimeSpend[[#This Row],[Date]]&lt;&gt;""),TimeSpend[[#This Row],[Personnel number]],""))</f>
        <v>#VALUE!</v>
      </c>
      <c r="B4563" s="85" t="e">
        <f>IF(AND(TimeSpend[[#This Row],[Personnel number]]&lt;&gt;"",TimeSpend[[#This Row],[Date]]&lt;&gt;""),TEXT(TimeSpend[[#This Row],[Date]],"[$-409]yyyyMMdd"),"")</f>
        <v>#VALUE!</v>
      </c>
      <c r="C4563" s="33" t="e">
        <f>IF(AND(TimeSpend[[#This Row],[Personnel number]]&lt;&gt;"",TimeSpend[[#This Row],[Date]]&lt;&gt;""),SUBSTITUTE(TimeSpend[[#This Row],[Hours]],",","."),"")</f>
        <v>#VALUE!</v>
      </c>
      <c r="D4563" t="e">
        <f>IF(AND(TimeSpend[[#This Row],[Personnel number]]&lt;&gt;"",TimeSpend[[#This Row],[Date]]&lt;&gt;""),TimeSpend[[#This Row],[Network]],"")</f>
        <v>#VALUE!</v>
      </c>
      <c r="E4563" t="e">
        <f>IF(AND(TimeSpend[[#This Row],[Personnel number]]&lt;&gt;"",TimeSpend[[#This Row],[Date]]&lt;&gt;""),TimeSpend[[#This Row],[Network Description]],"")</f>
        <v>#VALUE!</v>
      </c>
      <c r="F4563" t="e">
        <f>IF(AND(TimeSpend[[#This Row],[Personnel number]]&lt;&gt;"",TimeSpend[[#This Row],[Date]]&lt;&gt;""),TimeSpend[[#This Row],[Activity]],"")</f>
        <v>#VALUE!</v>
      </c>
      <c r="G4563" t="e">
        <f>IF(AND(TimeSpend[[#This Row],[Personnel number]]&lt;&gt;"",TimeSpend[[#This Row],[Date]]&lt;&gt;""),TimeSpend[[#This Row],[Activity description]],"")</f>
        <v>#VALUE!</v>
      </c>
      <c r="H4563" s="36" t="e">
        <f>IF(AND(TimeSpend[[#This Row],[Personnel number]]&lt;&gt;"",TimeSpend[[#This Row],[Date]]&lt;&gt;""),TimeSpend[[#This Row],[Start Time]],"")</f>
        <v>#VALUE!</v>
      </c>
      <c r="I4563" s="36" t="e">
        <f>IF(AND(TimeSpend[[#This Row],[Personnel number]]&lt;&gt;"",TimeSpend[[#This Row],[Date]]&lt;&gt;""),TimeSpend[[#This Row],[End Time]],"")</f>
        <v>#VALUE!</v>
      </c>
      <c r="J4563" t="e">
        <f>IF(AND(TimeSpend[[#This Row],[Personnel number]]&lt;&gt;"",TimeSpend[[#This Row],[Date]]&lt;&gt;""),TimeSpend[[#This Row],[Location]],"")</f>
        <v>#VALUE!</v>
      </c>
      <c r="K4563" t="e">
        <f>IF(AND(TimeSpend[[#This Row],[Personnel number]]&lt;&gt;"",TimeSpend[[#This Row],[Date]]&lt;&gt;""),TimeSpend[[#This Row],[Task]],"")</f>
        <v>#VALUE!</v>
      </c>
      <c r="L4563" t="e">
        <f>IF(AND(TimeSpend[[#This Row],[Personnel number]]&lt;&gt;"",TimeSpend[[#This Row],[Date]]&lt;&gt;""),Utilization!$J$2,"")</f>
        <v>#VALUE!</v>
      </c>
      <c r="M4563" t="e">
        <f>IF(AND(TimeSpend[[#This Row],[Personnel number]]&lt;&gt;"",TimeSpend[[#This Row],[Date]]&lt;&gt;""),TimeSpend[[#This Row],[Employee Name]],"")</f>
        <v>#VALUE!</v>
      </c>
      <c r="N4563" t="e">
        <f t="shared" si="142"/>
        <v>#VALUE!</v>
      </c>
      <c r="O4563" t="e">
        <f t="shared" si="143"/>
        <v>#VALUE!</v>
      </c>
      <c r="P4563" t="e">
        <f>IF(D4563&lt;&gt;"",VLOOKUP(D4563,Projects!B:C,2,0),"")</f>
        <v>#VALUE!</v>
      </c>
    </row>
    <row r="4564" spans="1:16" x14ac:dyDescent="0.25">
      <c r="A4564" t="e">
        <f>UPPER(IF(AND(TimeSpend[[#This Row],[Personnel number]]&lt;&gt;"",TimeSpend[[#This Row],[Date]]&lt;&gt;""),TimeSpend[[#This Row],[Personnel number]],""))</f>
        <v>#VALUE!</v>
      </c>
      <c r="B4564" s="85" t="e">
        <f>IF(AND(TimeSpend[[#This Row],[Personnel number]]&lt;&gt;"",TimeSpend[[#This Row],[Date]]&lt;&gt;""),TEXT(TimeSpend[[#This Row],[Date]],"[$-409]yyyyMMdd"),"")</f>
        <v>#VALUE!</v>
      </c>
      <c r="C4564" s="33" t="e">
        <f>IF(AND(TimeSpend[[#This Row],[Personnel number]]&lt;&gt;"",TimeSpend[[#This Row],[Date]]&lt;&gt;""),SUBSTITUTE(TimeSpend[[#This Row],[Hours]],",","."),"")</f>
        <v>#VALUE!</v>
      </c>
      <c r="D4564" t="e">
        <f>IF(AND(TimeSpend[[#This Row],[Personnel number]]&lt;&gt;"",TimeSpend[[#This Row],[Date]]&lt;&gt;""),TimeSpend[[#This Row],[Network]],"")</f>
        <v>#VALUE!</v>
      </c>
      <c r="E4564" t="e">
        <f>IF(AND(TimeSpend[[#This Row],[Personnel number]]&lt;&gt;"",TimeSpend[[#This Row],[Date]]&lt;&gt;""),TimeSpend[[#This Row],[Network Description]],"")</f>
        <v>#VALUE!</v>
      </c>
      <c r="F4564" t="e">
        <f>IF(AND(TimeSpend[[#This Row],[Personnel number]]&lt;&gt;"",TimeSpend[[#This Row],[Date]]&lt;&gt;""),TimeSpend[[#This Row],[Activity]],"")</f>
        <v>#VALUE!</v>
      </c>
      <c r="G4564" t="e">
        <f>IF(AND(TimeSpend[[#This Row],[Personnel number]]&lt;&gt;"",TimeSpend[[#This Row],[Date]]&lt;&gt;""),TimeSpend[[#This Row],[Activity description]],"")</f>
        <v>#VALUE!</v>
      </c>
      <c r="H4564" s="36" t="e">
        <f>IF(AND(TimeSpend[[#This Row],[Personnel number]]&lt;&gt;"",TimeSpend[[#This Row],[Date]]&lt;&gt;""),TimeSpend[[#This Row],[Start Time]],"")</f>
        <v>#VALUE!</v>
      </c>
      <c r="I4564" s="36" t="e">
        <f>IF(AND(TimeSpend[[#This Row],[Personnel number]]&lt;&gt;"",TimeSpend[[#This Row],[Date]]&lt;&gt;""),TimeSpend[[#This Row],[End Time]],"")</f>
        <v>#VALUE!</v>
      </c>
      <c r="J4564" t="e">
        <f>IF(AND(TimeSpend[[#This Row],[Personnel number]]&lt;&gt;"",TimeSpend[[#This Row],[Date]]&lt;&gt;""),TimeSpend[[#This Row],[Location]],"")</f>
        <v>#VALUE!</v>
      </c>
      <c r="K4564" t="e">
        <f>IF(AND(TimeSpend[[#This Row],[Personnel number]]&lt;&gt;"",TimeSpend[[#This Row],[Date]]&lt;&gt;""),TimeSpend[[#This Row],[Task]],"")</f>
        <v>#VALUE!</v>
      </c>
      <c r="L4564" t="e">
        <f>IF(AND(TimeSpend[[#This Row],[Personnel number]]&lt;&gt;"",TimeSpend[[#This Row],[Date]]&lt;&gt;""),Utilization!$J$2,"")</f>
        <v>#VALUE!</v>
      </c>
      <c r="M4564" t="e">
        <f>IF(AND(TimeSpend[[#This Row],[Personnel number]]&lt;&gt;"",TimeSpend[[#This Row],[Date]]&lt;&gt;""),TimeSpend[[#This Row],[Employee Name]],"")</f>
        <v>#VALUE!</v>
      </c>
      <c r="N4564" t="e">
        <f t="shared" si="142"/>
        <v>#VALUE!</v>
      </c>
      <c r="O4564" t="e">
        <f t="shared" si="143"/>
        <v>#VALUE!</v>
      </c>
      <c r="P4564" t="e">
        <f>IF(D4564&lt;&gt;"",VLOOKUP(D4564,Projects!B:C,2,0),"")</f>
        <v>#VALUE!</v>
      </c>
    </row>
    <row r="4565" spans="1:16" x14ac:dyDescent="0.25">
      <c r="A4565" t="e">
        <f>UPPER(IF(AND(TimeSpend[[#This Row],[Personnel number]]&lt;&gt;"",TimeSpend[[#This Row],[Date]]&lt;&gt;""),TimeSpend[[#This Row],[Personnel number]],""))</f>
        <v>#VALUE!</v>
      </c>
      <c r="B4565" s="85" t="e">
        <f>IF(AND(TimeSpend[[#This Row],[Personnel number]]&lt;&gt;"",TimeSpend[[#This Row],[Date]]&lt;&gt;""),TEXT(TimeSpend[[#This Row],[Date]],"[$-409]yyyyMMdd"),"")</f>
        <v>#VALUE!</v>
      </c>
      <c r="C4565" s="33" t="e">
        <f>IF(AND(TimeSpend[[#This Row],[Personnel number]]&lt;&gt;"",TimeSpend[[#This Row],[Date]]&lt;&gt;""),SUBSTITUTE(TimeSpend[[#This Row],[Hours]],",","."),"")</f>
        <v>#VALUE!</v>
      </c>
      <c r="D4565" t="e">
        <f>IF(AND(TimeSpend[[#This Row],[Personnel number]]&lt;&gt;"",TimeSpend[[#This Row],[Date]]&lt;&gt;""),TimeSpend[[#This Row],[Network]],"")</f>
        <v>#VALUE!</v>
      </c>
      <c r="E4565" t="e">
        <f>IF(AND(TimeSpend[[#This Row],[Personnel number]]&lt;&gt;"",TimeSpend[[#This Row],[Date]]&lt;&gt;""),TimeSpend[[#This Row],[Network Description]],"")</f>
        <v>#VALUE!</v>
      </c>
      <c r="F4565" t="e">
        <f>IF(AND(TimeSpend[[#This Row],[Personnel number]]&lt;&gt;"",TimeSpend[[#This Row],[Date]]&lt;&gt;""),TimeSpend[[#This Row],[Activity]],"")</f>
        <v>#VALUE!</v>
      </c>
      <c r="G4565" t="e">
        <f>IF(AND(TimeSpend[[#This Row],[Personnel number]]&lt;&gt;"",TimeSpend[[#This Row],[Date]]&lt;&gt;""),TimeSpend[[#This Row],[Activity description]],"")</f>
        <v>#VALUE!</v>
      </c>
      <c r="H4565" s="36" t="e">
        <f>IF(AND(TimeSpend[[#This Row],[Personnel number]]&lt;&gt;"",TimeSpend[[#This Row],[Date]]&lt;&gt;""),TimeSpend[[#This Row],[Start Time]],"")</f>
        <v>#VALUE!</v>
      </c>
      <c r="I4565" s="36" t="e">
        <f>IF(AND(TimeSpend[[#This Row],[Personnel number]]&lt;&gt;"",TimeSpend[[#This Row],[Date]]&lt;&gt;""),TimeSpend[[#This Row],[End Time]],"")</f>
        <v>#VALUE!</v>
      </c>
      <c r="J4565" t="e">
        <f>IF(AND(TimeSpend[[#This Row],[Personnel number]]&lt;&gt;"",TimeSpend[[#This Row],[Date]]&lt;&gt;""),TimeSpend[[#This Row],[Location]],"")</f>
        <v>#VALUE!</v>
      </c>
      <c r="K4565" t="e">
        <f>IF(AND(TimeSpend[[#This Row],[Personnel number]]&lt;&gt;"",TimeSpend[[#This Row],[Date]]&lt;&gt;""),TimeSpend[[#This Row],[Task]],"")</f>
        <v>#VALUE!</v>
      </c>
      <c r="L4565" t="e">
        <f>IF(AND(TimeSpend[[#This Row],[Personnel number]]&lt;&gt;"",TimeSpend[[#This Row],[Date]]&lt;&gt;""),Utilization!$J$2,"")</f>
        <v>#VALUE!</v>
      </c>
      <c r="M4565" t="e">
        <f>IF(AND(TimeSpend[[#This Row],[Personnel number]]&lt;&gt;"",TimeSpend[[#This Row],[Date]]&lt;&gt;""),TimeSpend[[#This Row],[Employee Name]],"")</f>
        <v>#VALUE!</v>
      </c>
      <c r="N4565" t="e">
        <f t="shared" si="142"/>
        <v>#VALUE!</v>
      </c>
      <c r="O4565" t="e">
        <f t="shared" si="143"/>
        <v>#VALUE!</v>
      </c>
      <c r="P4565" t="e">
        <f>IF(D4565&lt;&gt;"",VLOOKUP(D4565,Projects!B:C,2,0),"")</f>
        <v>#VALUE!</v>
      </c>
    </row>
    <row r="4566" spans="1:16" x14ac:dyDescent="0.25">
      <c r="A4566" t="e">
        <f>UPPER(IF(AND(TimeSpend[[#This Row],[Personnel number]]&lt;&gt;"",TimeSpend[[#This Row],[Date]]&lt;&gt;""),TimeSpend[[#This Row],[Personnel number]],""))</f>
        <v>#VALUE!</v>
      </c>
      <c r="B4566" s="85" t="e">
        <f>IF(AND(TimeSpend[[#This Row],[Personnel number]]&lt;&gt;"",TimeSpend[[#This Row],[Date]]&lt;&gt;""),TEXT(TimeSpend[[#This Row],[Date]],"[$-409]yyyyMMdd"),"")</f>
        <v>#VALUE!</v>
      </c>
      <c r="C4566" s="33" t="e">
        <f>IF(AND(TimeSpend[[#This Row],[Personnel number]]&lt;&gt;"",TimeSpend[[#This Row],[Date]]&lt;&gt;""),SUBSTITUTE(TimeSpend[[#This Row],[Hours]],",","."),"")</f>
        <v>#VALUE!</v>
      </c>
      <c r="D4566" t="e">
        <f>IF(AND(TimeSpend[[#This Row],[Personnel number]]&lt;&gt;"",TimeSpend[[#This Row],[Date]]&lt;&gt;""),TimeSpend[[#This Row],[Network]],"")</f>
        <v>#VALUE!</v>
      </c>
      <c r="E4566" t="e">
        <f>IF(AND(TimeSpend[[#This Row],[Personnel number]]&lt;&gt;"",TimeSpend[[#This Row],[Date]]&lt;&gt;""),TimeSpend[[#This Row],[Network Description]],"")</f>
        <v>#VALUE!</v>
      </c>
      <c r="F4566" t="e">
        <f>IF(AND(TimeSpend[[#This Row],[Personnel number]]&lt;&gt;"",TimeSpend[[#This Row],[Date]]&lt;&gt;""),TimeSpend[[#This Row],[Activity]],"")</f>
        <v>#VALUE!</v>
      </c>
      <c r="G4566" t="e">
        <f>IF(AND(TimeSpend[[#This Row],[Personnel number]]&lt;&gt;"",TimeSpend[[#This Row],[Date]]&lt;&gt;""),TimeSpend[[#This Row],[Activity description]],"")</f>
        <v>#VALUE!</v>
      </c>
      <c r="H4566" s="36" t="e">
        <f>IF(AND(TimeSpend[[#This Row],[Personnel number]]&lt;&gt;"",TimeSpend[[#This Row],[Date]]&lt;&gt;""),TimeSpend[[#This Row],[Start Time]],"")</f>
        <v>#VALUE!</v>
      </c>
      <c r="I4566" s="36" t="e">
        <f>IF(AND(TimeSpend[[#This Row],[Personnel number]]&lt;&gt;"",TimeSpend[[#This Row],[Date]]&lt;&gt;""),TimeSpend[[#This Row],[End Time]],"")</f>
        <v>#VALUE!</v>
      </c>
      <c r="J4566" t="e">
        <f>IF(AND(TimeSpend[[#This Row],[Personnel number]]&lt;&gt;"",TimeSpend[[#This Row],[Date]]&lt;&gt;""),TimeSpend[[#This Row],[Location]],"")</f>
        <v>#VALUE!</v>
      </c>
      <c r="K4566" t="e">
        <f>IF(AND(TimeSpend[[#This Row],[Personnel number]]&lt;&gt;"",TimeSpend[[#This Row],[Date]]&lt;&gt;""),TimeSpend[[#This Row],[Task]],"")</f>
        <v>#VALUE!</v>
      </c>
      <c r="L4566" t="e">
        <f>IF(AND(TimeSpend[[#This Row],[Personnel number]]&lt;&gt;"",TimeSpend[[#This Row],[Date]]&lt;&gt;""),Utilization!$J$2,"")</f>
        <v>#VALUE!</v>
      </c>
      <c r="M4566" t="e">
        <f>IF(AND(TimeSpend[[#This Row],[Personnel number]]&lt;&gt;"",TimeSpend[[#This Row],[Date]]&lt;&gt;""),TimeSpend[[#This Row],[Employee Name]],"")</f>
        <v>#VALUE!</v>
      </c>
      <c r="N4566" t="e">
        <f t="shared" si="142"/>
        <v>#VALUE!</v>
      </c>
      <c r="O4566" t="e">
        <f t="shared" si="143"/>
        <v>#VALUE!</v>
      </c>
      <c r="P4566" t="e">
        <f>IF(D4566&lt;&gt;"",VLOOKUP(D4566,Projects!B:C,2,0),"")</f>
        <v>#VALUE!</v>
      </c>
    </row>
    <row r="4567" spans="1:16" x14ac:dyDescent="0.25">
      <c r="A4567" t="e">
        <f>UPPER(IF(AND(TimeSpend[[#This Row],[Personnel number]]&lt;&gt;"",TimeSpend[[#This Row],[Date]]&lt;&gt;""),TimeSpend[[#This Row],[Personnel number]],""))</f>
        <v>#VALUE!</v>
      </c>
      <c r="B4567" s="85" t="e">
        <f>IF(AND(TimeSpend[[#This Row],[Personnel number]]&lt;&gt;"",TimeSpend[[#This Row],[Date]]&lt;&gt;""),TEXT(TimeSpend[[#This Row],[Date]],"[$-409]yyyyMMdd"),"")</f>
        <v>#VALUE!</v>
      </c>
      <c r="C4567" s="33" t="e">
        <f>IF(AND(TimeSpend[[#This Row],[Personnel number]]&lt;&gt;"",TimeSpend[[#This Row],[Date]]&lt;&gt;""),SUBSTITUTE(TimeSpend[[#This Row],[Hours]],",","."),"")</f>
        <v>#VALUE!</v>
      </c>
      <c r="D4567" t="e">
        <f>IF(AND(TimeSpend[[#This Row],[Personnel number]]&lt;&gt;"",TimeSpend[[#This Row],[Date]]&lt;&gt;""),TimeSpend[[#This Row],[Network]],"")</f>
        <v>#VALUE!</v>
      </c>
      <c r="E4567" t="e">
        <f>IF(AND(TimeSpend[[#This Row],[Personnel number]]&lt;&gt;"",TimeSpend[[#This Row],[Date]]&lt;&gt;""),TimeSpend[[#This Row],[Network Description]],"")</f>
        <v>#VALUE!</v>
      </c>
      <c r="F4567" t="e">
        <f>IF(AND(TimeSpend[[#This Row],[Personnel number]]&lt;&gt;"",TimeSpend[[#This Row],[Date]]&lt;&gt;""),TimeSpend[[#This Row],[Activity]],"")</f>
        <v>#VALUE!</v>
      </c>
      <c r="G4567" t="e">
        <f>IF(AND(TimeSpend[[#This Row],[Personnel number]]&lt;&gt;"",TimeSpend[[#This Row],[Date]]&lt;&gt;""),TimeSpend[[#This Row],[Activity description]],"")</f>
        <v>#VALUE!</v>
      </c>
      <c r="H4567" s="36" t="e">
        <f>IF(AND(TimeSpend[[#This Row],[Personnel number]]&lt;&gt;"",TimeSpend[[#This Row],[Date]]&lt;&gt;""),TimeSpend[[#This Row],[Start Time]],"")</f>
        <v>#VALUE!</v>
      </c>
      <c r="I4567" s="36" t="e">
        <f>IF(AND(TimeSpend[[#This Row],[Personnel number]]&lt;&gt;"",TimeSpend[[#This Row],[Date]]&lt;&gt;""),TimeSpend[[#This Row],[End Time]],"")</f>
        <v>#VALUE!</v>
      </c>
      <c r="J4567" t="e">
        <f>IF(AND(TimeSpend[[#This Row],[Personnel number]]&lt;&gt;"",TimeSpend[[#This Row],[Date]]&lt;&gt;""),TimeSpend[[#This Row],[Location]],"")</f>
        <v>#VALUE!</v>
      </c>
      <c r="K4567" t="e">
        <f>IF(AND(TimeSpend[[#This Row],[Personnel number]]&lt;&gt;"",TimeSpend[[#This Row],[Date]]&lt;&gt;""),TimeSpend[[#This Row],[Task]],"")</f>
        <v>#VALUE!</v>
      </c>
      <c r="L4567" t="e">
        <f>IF(AND(TimeSpend[[#This Row],[Personnel number]]&lt;&gt;"",TimeSpend[[#This Row],[Date]]&lt;&gt;""),Utilization!$J$2,"")</f>
        <v>#VALUE!</v>
      </c>
      <c r="M4567" t="e">
        <f>IF(AND(TimeSpend[[#This Row],[Personnel number]]&lt;&gt;"",TimeSpend[[#This Row],[Date]]&lt;&gt;""),TimeSpend[[#This Row],[Employee Name]],"")</f>
        <v>#VALUE!</v>
      </c>
      <c r="N4567" t="e">
        <f t="shared" si="142"/>
        <v>#VALUE!</v>
      </c>
      <c r="O4567" t="e">
        <f t="shared" si="143"/>
        <v>#VALUE!</v>
      </c>
      <c r="P4567" t="e">
        <f>IF(D4567&lt;&gt;"",VLOOKUP(D4567,Projects!B:C,2,0),"")</f>
        <v>#VALUE!</v>
      </c>
    </row>
    <row r="4568" spans="1:16" x14ac:dyDescent="0.25">
      <c r="A4568" t="e">
        <f>UPPER(IF(AND(TimeSpend[[#This Row],[Personnel number]]&lt;&gt;"",TimeSpend[[#This Row],[Date]]&lt;&gt;""),TimeSpend[[#This Row],[Personnel number]],""))</f>
        <v>#VALUE!</v>
      </c>
      <c r="B4568" s="85" t="e">
        <f>IF(AND(TimeSpend[[#This Row],[Personnel number]]&lt;&gt;"",TimeSpend[[#This Row],[Date]]&lt;&gt;""),TEXT(TimeSpend[[#This Row],[Date]],"[$-409]yyyyMMdd"),"")</f>
        <v>#VALUE!</v>
      </c>
      <c r="C4568" s="33" t="e">
        <f>IF(AND(TimeSpend[[#This Row],[Personnel number]]&lt;&gt;"",TimeSpend[[#This Row],[Date]]&lt;&gt;""),SUBSTITUTE(TimeSpend[[#This Row],[Hours]],",","."),"")</f>
        <v>#VALUE!</v>
      </c>
      <c r="D4568" t="e">
        <f>IF(AND(TimeSpend[[#This Row],[Personnel number]]&lt;&gt;"",TimeSpend[[#This Row],[Date]]&lt;&gt;""),TimeSpend[[#This Row],[Network]],"")</f>
        <v>#VALUE!</v>
      </c>
      <c r="E4568" t="e">
        <f>IF(AND(TimeSpend[[#This Row],[Personnel number]]&lt;&gt;"",TimeSpend[[#This Row],[Date]]&lt;&gt;""),TimeSpend[[#This Row],[Network Description]],"")</f>
        <v>#VALUE!</v>
      </c>
      <c r="F4568" t="e">
        <f>IF(AND(TimeSpend[[#This Row],[Personnel number]]&lt;&gt;"",TimeSpend[[#This Row],[Date]]&lt;&gt;""),TimeSpend[[#This Row],[Activity]],"")</f>
        <v>#VALUE!</v>
      </c>
      <c r="G4568" t="e">
        <f>IF(AND(TimeSpend[[#This Row],[Personnel number]]&lt;&gt;"",TimeSpend[[#This Row],[Date]]&lt;&gt;""),TimeSpend[[#This Row],[Activity description]],"")</f>
        <v>#VALUE!</v>
      </c>
      <c r="H4568" s="36" t="e">
        <f>IF(AND(TimeSpend[[#This Row],[Personnel number]]&lt;&gt;"",TimeSpend[[#This Row],[Date]]&lt;&gt;""),TimeSpend[[#This Row],[Start Time]],"")</f>
        <v>#VALUE!</v>
      </c>
      <c r="I4568" s="36" t="e">
        <f>IF(AND(TimeSpend[[#This Row],[Personnel number]]&lt;&gt;"",TimeSpend[[#This Row],[Date]]&lt;&gt;""),TimeSpend[[#This Row],[End Time]],"")</f>
        <v>#VALUE!</v>
      </c>
      <c r="J4568" t="e">
        <f>IF(AND(TimeSpend[[#This Row],[Personnel number]]&lt;&gt;"",TimeSpend[[#This Row],[Date]]&lt;&gt;""),TimeSpend[[#This Row],[Location]],"")</f>
        <v>#VALUE!</v>
      </c>
      <c r="K4568" t="e">
        <f>IF(AND(TimeSpend[[#This Row],[Personnel number]]&lt;&gt;"",TimeSpend[[#This Row],[Date]]&lt;&gt;""),TimeSpend[[#This Row],[Task]],"")</f>
        <v>#VALUE!</v>
      </c>
      <c r="L4568" t="e">
        <f>IF(AND(TimeSpend[[#This Row],[Personnel number]]&lt;&gt;"",TimeSpend[[#This Row],[Date]]&lt;&gt;""),Utilization!$J$2,"")</f>
        <v>#VALUE!</v>
      </c>
      <c r="M4568" t="e">
        <f>IF(AND(TimeSpend[[#This Row],[Personnel number]]&lt;&gt;"",TimeSpend[[#This Row],[Date]]&lt;&gt;""),TimeSpend[[#This Row],[Employee Name]],"")</f>
        <v>#VALUE!</v>
      </c>
      <c r="N4568" t="e">
        <f t="shared" si="142"/>
        <v>#VALUE!</v>
      </c>
      <c r="O4568" t="e">
        <f t="shared" si="143"/>
        <v>#VALUE!</v>
      </c>
      <c r="P4568" t="e">
        <f>IF(D4568&lt;&gt;"",VLOOKUP(D4568,Projects!B:C,2,0),"")</f>
        <v>#VALUE!</v>
      </c>
    </row>
    <row r="4569" spans="1:16" x14ac:dyDescent="0.25">
      <c r="A4569" t="e">
        <f>UPPER(IF(AND(TimeSpend[[#This Row],[Personnel number]]&lt;&gt;"",TimeSpend[[#This Row],[Date]]&lt;&gt;""),TimeSpend[[#This Row],[Personnel number]],""))</f>
        <v>#VALUE!</v>
      </c>
      <c r="B4569" s="85" t="e">
        <f>IF(AND(TimeSpend[[#This Row],[Personnel number]]&lt;&gt;"",TimeSpend[[#This Row],[Date]]&lt;&gt;""),TEXT(TimeSpend[[#This Row],[Date]],"[$-409]yyyyMMdd"),"")</f>
        <v>#VALUE!</v>
      </c>
      <c r="C4569" s="33" t="e">
        <f>IF(AND(TimeSpend[[#This Row],[Personnel number]]&lt;&gt;"",TimeSpend[[#This Row],[Date]]&lt;&gt;""),SUBSTITUTE(TimeSpend[[#This Row],[Hours]],",","."),"")</f>
        <v>#VALUE!</v>
      </c>
      <c r="D4569" t="e">
        <f>IF(AND(TimeSpend[[#This Row],[Personnel number]]&lt;&gt;"",TimeSpend[[#This Row],[Date]]&lt;&gt;""),TimeSpend[[#This Row],[Network]],"")</f>
        <v>#VALUE!</v>
      </c>
      <c r="E4569" t="e">
        <f>IF(AND(TimeSpend[[#This Row],[Personnel number]]&lt;&gt;"",TimeSpend[[#This Row],[Date]]&lt;&gt;""),TimeSpend[[#This Row],[Network Description]],"")</f>
        <v>#VALUE!</v>
      </c>
      <c r="F4569" t="e">
        <f>IF(AND(TimeSpend[[#This Row],[Personnel number]]&lt;&gt;"",TimeSpend[[#This Row],[Date]]&lt;&gt;""),TimeSpend[[#This Row],[Activity]],"")</f>
        <v>#VALUE!</v>
      </c>
      <c r="G4569" t="e">
        <f>IF(AND(TimeSpend[[#This Row],[Personnel number]]&lt;&gt;"",TimeSpend[[#This Row],[Date]]&lt;&gt;""),TimeSpend[[#This Row],[Activity description]],"")</f>
        <v>#VALUE!</v>
      </c>
      <c r="H4569" s="36" t="e">
        <f>IF(AND(TimeSpend[[#This Row],[Personnel number]]&lt;&gt;"",TimeSpend[[#This Row],[Date]]&lt;&gt;""),TimeSpend[[#This Row],[Start Time]],"")</f>
        <v>#VALUE!</v>
      </c>
      <c r="I4569" s="36" t="e">
        <f>IF(AND(TimeSpend[[#This Row],[Personnel number]]&lt;&gt;"",TimeSpend[[#This Row],[Date]]&lt;&gt;""),TimeSpend[[#This Row],[End Time]],"")</f>
        <v>#VALUE!</v>
      </c>
      <c r="J4569" t="e">
        <f>IF(AND(TimeSpend[[#This Row],[Personnel number]]&lt;&gt;"",TimeSpend[[#This Row],[Date]]&lt;&gt;""),TimeSpend[[#This Row],[Location]],"")</f>
        <v>#VALUE!</v>
      </c>
      <c r="K4569" t="e">
        <f>IF(AND(TimeSpend[[#This Row],[Personnel number]]&lt;&gt;"",TimeSpend[[#This Row],[Date]]&lt;&gt;""),TimeSpend[[#This Row],[Task]],"")</f>
        <v>#VALUE!</v>
      </c>
      <c r="L4569" t="e">
        <f>IF(AND(TimeSpend[[#This Row],[Personnel number]]&lt;&gt;"",TimeSpend[[#This Row],[Date]]&lt;&gt;""),Utilization!$J$2,"")</f>
        <v>#VALUE!</v>
      </c>
      <c r="M4569" t="e">
        <f>IF(AND(TimeSpend[[#This Row],[Personnel number]]&lt;&gt;"",TimeSpend[[#This Row],[Date]]&lt;&gt;""),TimeSpend[[#This Row],[Employee Name]],"")</f>
        <v>#VALUE!</v>
      </c>
      <c r="N4569" t="e">
        <f t="shared" si="142"/>
        <v>#VALUE!</v>
      </c>
      <c r="O4569" t="e">
        <f t="shared" si="143"/>
        <v>#VALUE!</v>
      </c>
      <c r="P4569" t="e">
        <f>IF(D4569&lt;&gt;"",VLOOKUP(D4569,Projects!B:C,2,0),"")</f>
        <v>#VALUE!</v>
      </c>
    </row>
    <row r="4570" spans="1:16" x14ac:dyDescent="0.25">
      <c r="A4570" t="e">
        <f>UPPER(IF(AND(TimeSpend[[#This Row],[Personnel number]]&lt;&gt;"",TimeSpend[[#This Row],[Date]]&lt;&gt;""),TimeSpend[[#This Row],[Personnel number]],""))</f>
        <v>#VALUE!</v>
      </c>
      <c r="B4570" s="85" t="e">
        <f>IF(AND(TimeSpend[[#This Row],[Personnel number]]&lt;&gt;"",TimeSpend[[#This Row],[Date]]&lt;&gt;""),TEXT(TimeSpend[[#This Row],[Date]],"[$-409]yyyyMMdd"),"")</f>
        <v>#VALUE!</v>
      </c>
      <c r="C4570" s="33" t="e">
        <f>IF(AND(TimeSpend[[#This Row],[Personnel number]]&lt;&gt;"",TimeSpend[[#This Row],[Date]]&lt;&gt;""),SUBSTITUTE(TimeSpend[[#This Row],[Hours]],",","."),"")</f>
        <v>#VALUE!</v>
      </c>
      <c r="D4570" t="e">
        <f>IF(AND(TimeSpend[[#This Row],[Personnel number]]&lt;&gt;"",TimeSpend[[#This Row],[Date]]&lt;&gt;""),TimeSpend[[#This Row],[Network]],"")</f>
        <v>#VALUE!</v>
      </c>
      <c r="E4570" t="e">
        <f>IF(AND(TimeSpend[[#This Row],[Personnel number]]&lt;&gt;"",TimeSpend[[#This Row],[Date]]&lt;&gt;""),TimeSpend[[#This Row],[Network Description]],"")</f>
        <v>#VALUE!</v>
      </c>
      <c r="F4570" t="e">
        <f>IF(AND(TimeSpend[[#This Row],[Personnel number]]&lt;&gt;"",TimeSpend[[#This Row],[Date]]&lt;&gt;""),TimeSpend[[#This Row],[Activity]],"")</f>
        <v>#VALUE!</v>
      </c>
      <c r="G4570" t="e">
        <f>IF(AND(TimeSpend[[#This Row],[Personnel number]]&lt;&gt;"",TimeSpend[[#This Row],[Date]]&lt;&gt;""),TimeSpend[[#This Row],[Activity description]],"")</f>
        <v>#VALUE!</v>
      </c>
      <c r="H4570" s="36" t="e">
        <f>IF(AND(TimeSpend[[#This Row],[Personnel number]]&lt;&gt;"",TimeSpend[[#This Row],[Date]]&lt;&gt;""),TimeSpend[[#This Row],[Start Time]],"")</f>
        <v>#VALUE!</v>
      </c>
      <c r="I4570" s="36" t="e">
        <f>IF(AND(TimeSpend[[#This Row],[Personnel number]]&lt;&gt;"",TimeSpend[[#This Row],[Date]]&lt;&gt;""),TimeSpend[[#This Row],[End Time]],"")</f>
        <v>#VALUE!</v>
      </c>
      <c r="J4570" t="e">
        <f>IF(AND(TimeSpend[[#This Row],[Personnel number]]&lt;&gt;"",TimeSpend[[#This Row],[Date]]&lt;&gt;""),TimeSpend[[#This Row],[Location]],"")</f>
        <v>#VALUE!</v>
      </c>
      <c r="K4570" t="e">
        <f>IF(AND(TimeSpend[[#This Row],[Personnel number]]&lt;&gt;"",TimeSpend[[#This Row],[Date]]&lt;&gt;""),TimeSpend[[#This Row],[Task]],"")</f>
        <v>#VALUE!</v>
      </c>
      <c r="L4570" t="e">
        <f>IF(AND(TimeSpend[[#This Row],[Personnel number]]&lt;&gt;"",TimeSpend[[#This Row],[Date]]&lt;&gt;""),Utilization!$J$2,"")</f>
        <v>#VALUE!</v>
      </c>
      <c r="M4570" t="e">
        <f>IF(AND(TimeSpend[[#This Row],[Personnel number]]&lt;&gt;"",TimeSpend[[#This Row],[Date]]&lt;&gt;""),TimeSpend[[#This Row],[Employee Name]],"")</f>
        <v>#VALUE!</v>
      </c>
      <c r="N4570" t="e">
        <f t="shared" si="142"/>
        <v>#VALUE!</v>
      </c>
      <c r="O4570" t="e">
        <f t="shared" si="143"/>
        <v>#VALUE!</v>
      </c>
      <c r="P4570" t="e">
        <f>IF(D4570&lt;&gt;"",VLOOKUP(D4570,Projects!B:C,2,0),"")</f>
        <v>#VALUE!</v>
      </c>
    </row>
    <row r="4571" spans="1:16" x14ac:dyDescent="0.25">
      <c r="A4571" t="e">
        <f>UPPER(IF(AND(TimeSpend[[#This Row],[Personnel number]]&lt;&gt;"",TimeSpend[[#This Row],[Date]]&lt;&gt;""),TimeSpend[[#This Row],[Personnel number]],""))</f>
        <v>#VALUE!</v>
      </c>
      <c r="B4571" s="85" t="e">
        <f>IF(AND(TimeSpend[[#This Row],[Personnel number]]&lt;&gt;"",TimeSpend[[#This Row],[Date]]&lt;&gt;""),TEXT(TimeSpend[[#This Row],[Date]],"[$-409]yyyyMMdd"),"")</f>
        <v>#VALUE!</v>
      </c>
      <c r="C4571" s="33" t="e">
        <f>IF(AND(TimeSpend[[#This Row],[Personnel number]]&lt;&gt;"",TimeSpend[[#This Row],[Date]]&lt;&gt;""),SUBSTITUTE(TimeSpend[[#This Row],[Hours]],",","."),"")</f>
        <v>#VALUE!</v>
      </c>
      <c r="D4571" t="e">
        <f>IF(AND(TimeSpend[[#This Row],[Personnel number]]&lt;&gt;"",TimeSpend[[#This Row],[Date]]&lt;&gt;""),TimeSpend[[#This Row],[Network]],"")</f>
        <v>#VALUE!</v>
      </c>
      <c r="E4571" t="e">
        <f>IF(AND(TimeSpend[[#This Row],[Personnel number]]&lt;&gt;"",TimeSpend[[#This Row],[Date]]&lt;&gt;""),TimeSpend[[#This Row],[Network Description]],"")</f>
        <v>#VALUE!</v>
      </c>
      <c r="F4571" t="e">
        <f>IF(AND(TimeSpend[[#This Row],[Personnel number]]&lt;&gt;"",TimeSpend[[#This Row],[Date]]&lt;&gt;""),TimeSpend[[#This Row],[Activity]],"")</f>
        <v>#VALUE!</v>
      </c>
      <c r="G4571" t="e">
        <f>IF(AND(TimeSpend[[#This Row],[Personnel number]]&lt;&gt;"",TimeSpend[[#This Row],[Date]]&lt;&gt;""),TimeSpend[[#This Row],[Activity description]],"")</f>
        <v>#VALUE!</v>
      </c>
      <c r="H4571" s="36" t="e">
        <f>IF(AND(TimeSpend[[#This Row],[Personnel number]]&lt;&gt;"",TimeSpend[[#This Row],[Date]]&lt;&gt;""),TimeSpend[[#This Row],[Start Time]],"")</f>
        <v>#VALUE!</v>
      </c>
      <c r="I4571" s="36" t="e">
        <f>IF(AND(TimeSpend[[#This Row],[Personnel number]]&lt;&gt;"",TimeSpend[[#This Row],[Date]]&lt;&gt;""),TimeSpend[[#This Row],[End Time]],"")</f>
        <v>#VALUE!</v>
      </c>
      <c r="J4571" t="e">
        <f>IF(AND(TimeSpend[[#This Row],[Personnel number]]&lt;&gt;"",TimeSpend[[#This Row],[Date]]&lt;&gt;""),TimeSpend[[#This Row],[Location]],"")</f>
        <v>#VALUE!</v>
      </c>
      <c r="K4571" t="e">
        <f>IF(AND(TimeSpend[[#This Row],[Personnel number]]&lt;&gt;"",TimeSpend[[#This Row],[Date]]&lt;&gt;""),TimeSpend[[#This Row],[Task]],"")</f>
        <v>#VALUE!</v>
      </c>
      <c r="L4571" t="e">
        <f>IF(AND(TimeSpend[[#This Row],[Personnel number]]&lt;&gt;"",TimeSpend[[#This Row],[Date]]&lt;&gt;""),Utilization!$J$2,"")</f>
        <v>#VALUE!</v>
      </c>
      <c r="M4571" t="e">
        <f>IF(AND(TimeSpend[[#This Row],[Personnel number]]&lt;&gt;"",TimeSpend[[#This Row],[Date]]&lt;&gt;""),TimeSpend[[#This Row],[Employee Name]],"")</f>
        <v>#VALUE!</v>
      </c>
      <c r="N4571" t="e">
        <f t="shared" si="142"/>
        <v>#VALUE!</v>
      </c>
      <c r="O4571" t="e">
        <f t="shared" si="143"/>
        <v>#VALUE!</v>
      </c>
      <c r="P4571" t="e">
        <f>IF(D4571&lt;&gt;"",VLOOKUP(D4571,Projects!B:C,2,0),"")</f>
        <v>#VALUE!</v>
      </c>
    </row>
    <row r="4572" spans="1:16" x14ac:dyDescent="0.25">
      <c r="A4572" t="e">
        <f>UPPER(IF(AND(TimeSpend[[#This Row],[Personnel number]]&lt;&gt;"",TimeSpend[[#This Row],[Date]]&lt;&gt;""),TimeSpend[[#This Row],[Personnel number]],""))</f>
        <v>#VALUE!</v>
      </c>
      <c r="B4572" s="85" t="e">
        <f>IF(AND(TimeSpend[[#This Row],[Personnel number]]&lt;&gt;"",TimeSpend[[#This Row],[Date]]&lt;&gt;""),TEXT(TimeSpend[[#This Row],[Date]],"[$-409]yyyyMMdd"),"")</f>
        <v>#VALUE!</v>
      </c>
      <c r="C4572" s="33" t="e">
        <f>IF(AND(TimeSpend[[#This Row],[Personnel number]]&lt;&gt;"",TimeSpend[[#This Row],[Date]]&lt;&gt;""),SUBSTITUTE(TimeSpend[[#This Row],[Hours]],",","."),"")</f>
        <v>#VALUE!</v>
      </c>
      <c r="D4572" t="e">
        <f>IF(AND(TimeSpend[[#This Row],[Personnel number]]&lt;&gt;"",TimeSpend[[#This Row],[Date]]&lt;&gt;""),TimeSpend[[#This Row],[Network]],"")</f>
        <v>#VALUE!</v>
      </c>
      <c r="E4572" t="e">
        <f>IF(AND(TimeSpend[[#This Row],[Personnel number]]&lt;&gt;"",TimeSpend[[#This Row],[Date]]&lt;&gt;""),TimeSpend[[#This Row],[Network Description]],"")</f>
        <v>#VALUE!</v>
      </c>
      <c r="F4572" t="e">
        <f>IF(AND(TimeSpend[[#This Row],[Personnel number]]&lt;&gt;"",TimeSpend[[#This Row],[Date]]&lt;&gt;""),TimeSpend[[#This Row],[Activity]],"")</f>
        <v>#VALUE!</v>
      </c>
      <c r="G4572" t="e">
        <f>IF(AND(TimeSpend[[#This Row],[Personnel number]]&lt;&gt;"",TimeSpend[[#This Row],[Date]]&lt;&gt;""),TimeSpend[[#This Row],[Activity description]],"")</f>
        <v>#VALUE!</v>
      </c>
      <c r="H4572" s="36" t="e">
        <f>IF(AND(TimeSpend[[#This Row],[Personnel number]]&lt;&gt;"",TimeSpend[[#This Row],[Date]]&lt;&gt;""),TimeSpend[[#This Row],[Start Time]],"")</f>
        <v>#VALUE!</v>
      </c>
      <c r="I4572" s="36" t="e">
        <f>IF(AND(TimeSpend[[#This Row],[Personnel number]]&lt;&gt;"",TimeSpend[[#This Row],[Date]]&lt;&gt;""),TimeSpend[[#This Row],[End Time]],"")</f>
        <v>#VALUE!</v>
      </c>
      <c r="J4572" t="e">
        <f>IF(AND(TimeSpend[[#This Row],[Personnel number]]&lt;&gt;"",TimeSpend[[#This Row],[Date]]&lt;&gt;""),TimeSpend[[#This Row],[Location]],"")</f>
        <v>#VALUE!</v>
      </c>
      <c r="K4572" t="e">
        <f>IF(AND(TimeSpend[[#This Row],[Personnel number]]&lt;&gt;"",TimeSpend[[#This Row],[Date]]&lt;&gt;""),TimeSpend[[#This Row],[Task]],"")</f>
        <v>#VALUE!</v>
      </c>
      <c r="L4572" t="e">
        <f>IF(AND(TimeSpend[[#This Row],[Personnel number]]&lt;&gt;"",TimeSpend[[#This Row],[Date]]&lt;&gt;""),Utilization!$J$2,"")</f>
        <v>#VALUE!</v>
      </c>
      <c r="M4572" t="e">
        <f>IF(AND(TimeSpend[[#This Row],[Personnel number]]&lt;&gt;"",TimeSpend[[#This Row],[Date]]&lt;&gt;""),TimeSpend[[#This Row],[Employee Name]],"")</f>
        <v>#VALUE!</v>
      </c>
      <c r="N4572" t="e">
        <f t="shared" si="142"/>
        <v>#VALUE!</v>
      </c>
      <c r="O4572" t="e">
        <f t="shared" si="143"/>
        <v>#VALUE!</v>
      </c>
      <c r="P4572" t="e">
        <f>IF(D4572&lt;&gt;"",VLOOKUP(D4572,Projects!B:C,2,0),"")</f>
        <v>#VALUE!</v>
      </c>
    </row>
    <row r="4573" spans="1:16" x14ac:dyDescent="0.25">
      <c r="A4573" t="e">
        <f>UPPER(IF(AND(TimeSpend[[#This Row],[Personnel number]]&lt;&gt;"",TimeSpend[[#This Row],[Date]]&lt;&gt;""),TimeSpend[[#This Row],[Personnel number]],""))</f>
        <v>#VALUE!</v>
      </c>
      <c r="B4573" s="85" t="e">
        <f>IF(AND(TimeSpend[[#This Row],[Personnel number]]&lt;&gt;"",TimeSpend[[#This Row],[Date]]&lt;&gt;""),TEXT(TimeSpend[[#This Row],[Date]],"[$-409]yyyyMMdd"),"")</f>
        <v>#VALUE!</v>
      </c>
      <c r="C4573" s="33" t="e">
        <f>IF(AND(TimeSpend[[#This Row],[Personnel number]]&lt;&gt;"",TimeSpend[[#This Row],[Date]]&lt;&gt;""),SUBSTITUTE(TimeSpend[[#This Row],[Hours]],",","."),"")</f>
        <v>#VALUE!</v>
      </c>
      <c r="D4573" t="e">
        <f>IF(AND(TimeSpend[[#This Row],[Personnel number]]&lt;&gt;"",TimeSpend[[#This Row],[Date]]&lt;&gt;""),TimeSpend[[#This Row],[Network]],"")</f>
        <v>#VALUE!</v>
      </c>
      <c r="E4573" t="e">
        <f>IF(AND(TimeSpend[[#This Row],[Personnel number]]&lt;&gt;"",TimeSpend[[#This Row],[Date]]&lt;&gt;""),TimeSpend[[#This Row],[Network Description]],"")</f>
        <v>#VALUE!</v>
      </c>
      <c r="F4573" t="e">
        <f>IF(AND(TimeSpend[[#This Row],[Personnel number]]&lt;&gt;"",TimeSpend[[#This Row],[Date]]&lt;&gt;""),TimeSpend[[#This Row],[Activity]],"")</f>
        <v>#VALUE!</v>
      </c>
      <c r="G4573" t="e">
        <f>IF(AND(TimeSpend[[#This Row],[Personnel number]]&lt;&gt;"",TimeSpend[[#This Row],[Date]]&lt;&gt;""),TimeSpend[[#This Row],[Activity description]],"")</f>
        <v>#VALUE!</v>
      </c>
      <c r="H4573" s="36" t="e">
        <f>IF(AND(TimeSpend[[#This Row],[Personnel number]]&lt;&gt;"",TimeSpend[[#This Row],[Date]]&lt;&gt;""),TimeSpend[[#This Row],[Start Time]],"")</f>
        <v>#VALUE!</v>
      </c>
      <c r="I4573" s="36" t="e">
        <f>IF(AND(TimeSpend[[#This Row],[Personnel number]]&lt;&gt;"",TimeSpend[[#This Row],[Date]]&lt;&gt;""),TimeSpend[[#This Row],[End Time]],"")</f>
        <v>#VALUE!</v>
      </c>
      <c r="J4573" t="e">
        <f>IF(AND(TimeSpend[[#This Row],[Personnel number]]&lt;&gt;"",TimeSpend[[#This Row],[Date]]&lt;&gt;""),TimeSpend[[#This Row],[Location]],"")</f>
        <v>#VALUE!</v>
      </c>
      <c r="K4573" t="e">
        <f>IF(AND(TimeSpend[[#This Row],[Personnel number]]&lt;&gt;"",TimeSpend[[#This Row],[Date]]&lt;&gt;""),TimeSpend[[#This Row],[Task]],"")</f>
        <v>#VALUE!</v>
      </c>
      <c r="L4573" t="e">
        <f>IF(AND(TimeSpend[[#This Row],[Personnel number]]&lt;&gt;"",TimeSpend[[#This Row],[Date]]&lt;&gt;""),Utilization!$J$2,"")</f>
        <v>#VALUE!</v>
      </c>
      <c r="M4573" t="e">
        <f>IF(AND(TimeSpend[[#This Row],[Personnel number]]&lt;&gt;"",TimeSpend[[#This Row],[Date]]&lt;&gt;""),TimeSpend[[#This Row],[Employee Name]],"")</f>
        <v>#VALUE!</v>
      </c>
      <c r="N4573" t="e">
        <f t="shared" si="142"/>
        <v>#VALUE!</v>
      </c>
      <c r="O4573" t="e">
        <f t="shared" si="143"/>
        <v>#VALUE!</v>
      </c>
      <c r="P4573" t="e">
        <f>IF(D4573&lt;&gt;"",VLOOKUP(D4573,Projects!B:C,2,0),"")</f>
        <v>#VALUE!</v>
      </c>
    </row>
    <row r="4574" spans="1:16" x14ac:dyDescent="0.25">
      <c r="A4574" t="e">
        <f>UPPER(IF(AND(TimeSpend[[#This Row],[Personnel number]]&lt;&gt;"",TimeSpend[[#This Row],[Date]]&lt;&gt;""),TimeSpend[[#This Row],[Personnel number]],""))</f>
        <v>#VALUE!</v>
      </c>
      <c r="B4574" s="85" t="e">
        <f>IF(AND(TimeSpend[[#This Row],[Personnel number]]&lt;&gt;"",TimeSpend[[#This Row],[Date]]&lt;&gt;""),TEXT(TimeSpend[[#This Row],[Date]],"[$-409]yyyyMMdd"),"")</f>
        <v>#VALUE!</v>
      </c>
      <c r="C4574" s="33" t="e">
        <f>IF(AND(TimeSpend[[#This Row],[Personnel number]]&lt;&gt;"",TimeSpend[[#This Row],[Date]]&lt;&gt;""),SUBSTITUTE(TimeSpend[[#This Row],[Hours]],",","."),"")</f>
        <v>#VALUE!</v>
      </c>
      <c r="D4574" t="e">
        <f>IF(AND(TimeSpend[[#This Row],[Personnel number]]&lt;&gt;"",TimeSpend[[#This Row],[Date]]&lt;&gt;""),TimeSpend[[#This Row],[Network]],"")</f>
        <v>#VALUE!</v>
      </c>
      <c r="E4574" t="e">
        <f>IF(AND(TimeSpend[[#This Row],[Personnel number]]&lt;&gt;"",TimeSpend[[#This Row],[Date]]&lt;&gt;""),TimeSpend[[#This Row],[Network Description]],"")</f>
        <v>#VALUE!</v>
      </c>
      <c r="F4574" t="e">
        <f>IF(AND(TimeSpend[[#This Row],[Personnel number]]&lt;&gt;"",TimeSpend[[#This Row],[Date]]&lt;&gt;""),TimeSpend[[#This Row],[Activity]],"")</f>
        <v>#VALUE!</v>
      </c>
      <c r="G4574" t="e">
        <f>IF(AND(TimeSpend[[#This Row],[Personnel number]]&lt;&gt;"",TimeSpend[[#This Row],[Date]]&lt;&gt;""),TimeSpend[[#This Row],[Activity description]],"")</f>
        <v>#VALUE!</v>
      </c>
      <c r="H4574" s="36" t="e">
        <f>IF(AND(TimeSpend[[#This Row],[Personnel number]]&lt;&gt;"",TimeSpend[[#This Row],[Date]]&lt;&gt;""),TimeSpend[[#This Row],[Start Time]],"")</f>
        <v>#VALUE!</v>
      </c>
      <c r="I4574" s="36" t="e">
        <f>IF(AND(TimeSpend[[#This Row],[Personnel number]]&lt;&gt;"",TimeSpend[[#This Row],[Date]]&lt;&gt;""),TimeSpend[[#This Row],[End Time]],"")</f>
        <v>#VALUE!</v>
      </c>
      <c r="J4574" t="e">
        <f>IF(AND(TimeSpend[[#This Row],[Personnel number]]&lt;&gt;"",TimeSpend[[#This Row],[Date]]&lt;&gt;""),TimeSpend[[#This Row],[Location]],"")</f>
        <v>#VALUE!</v>
      </c>
      <c r="K4574" t="e">
        <f>IF(AND(TimeSpend[[#This Row],[Personnel number]]&lt;&gt;"",TimeSpend[[#This Row],[Date]]&lt;&gt;""),TimeSpend[[#This Row],[Task]],"")</f>
        <v>#VALUE!</v>
      </c>
      <c r="L4574" t="e">
        <f>IF(AND(TimeSpend[[#This Row],[Personnel number]]&lt;&gt;"",TimeSpend[[#This Row],[Date]]&lt;&gt;""),Utilization!$J$2,"")</f>
        <v>#VALUE!</v>
      </c>
      <c r="M4574" t="e">
        <f>IF(AND(TimeSpend[[#This Row],[Personnel number]]&lt;&gt;"",TimeSpend[[#This Row],[Date]]&lt;&gt;""),TimeSpend[[#This Row],[Employee Name]],"")</f>
        <v>#VALUE!</v>
      </c>
      <c r="N4574" t="e">
        <f t="shared" si="142"/>
        <v>#VALUE!</v>
      </c>
      <c r="O4574" t="e">
        <f t="shared" si="143"/>
        <v>#VALUE!</v>
      </c>
      <c r="P4574" t="e">
        <f>IF(D4574&lt;&gt;"",VLOOKUP(D4574,Projects!B:C,2,0),"")</f>
        <v>#VALUE!</v>
      </c>
    </row>
    <row r="4575" spans="1:16" x14ac:dyDescent="0.25">
      <c r="A4575" t="e">
        <f>UPPER(IF(AND(TimeSpend[[#This Row],[Personnel number]]&lt;&gt;"",TimeSpend[[#This Row],[Date]]&lt;&gt;""),TimeSpend[[#This Row],[Personnel number]],""))</f>
        <v>#VALUE!</v>
      </c>
      <c r="B4575" s="85" t="e">
        <f>IF(AND(TimeSpend[[#This Row],[Personnel number]]&lt;&gt;"",TimeSpend[[#This Row],[Date]]&lt;&gt;""),TEXT(TimeSpend[[#This Row],[Date]],"[$-409]yyyyMMdd"),"")</f>
        <v>#VALUE!</v>
      </c>
      <c r="C4575" s="33" t="e">
        <f>IF(AND(TimeSpend[[#This Row],[Personnel number]]&lt;&gt;"",TimeSpend[[#This Row],[Date]]&lt;&gt;""),SUBSTITUTE(TimeSpend[[#This Row],[Hours]],",","."),"")</f>
        <v>#VALUE!</v>
      </c>
      <c r="D4575" t="e">
        <f>IF(AND(TimeSpend[[#This Row],[Personnel number]]&lt;&gt;"",TimeSpend[[#This Row],[Date]]&lt;&gt;""),TimeSpend[[#This Row],[Network]],"")</f>
        <v>#VALUE!</v>
      </c>
      <c r="E4575" t="e">
        <f>IF(AND(TimeSpend[[#This Row],[Personnel number]]&lt;&gt;"",TimeSpend[[#This Row],[Date]]&lt;&gt;""),TimeSpend[[#This Row],[Network Description]],"")</f>
        <v>#VALUE!</v>
      </c>
      <c r="F4575" t="e">
        <f>IF(AND(TimeSpend[[#This Row],[Personnel number]]&lt;&gt;"",TimeSpend[[#This Row],[Date]]&lt;&gt;""),TimeSpend[[#This Row],[Activity]],"")</f>
        <v>#VALUE!</v>
      </c>
      <c r="G4575" t="e">
        <f>IF(AND(TimeSpend[[#This Row],[Personnel number]]&lt;&gt;"",TimeSpend[[#This Row],[Date]]&lt;&gt;""),TimeSpend[[#This Row],[Activity description]],"")</f>
        <v>#VALUE!</v>
      </c>
      <c r="H4575" s="36" t="e">
        <f>IF(AND(TimeSpend[[#This Row],[Personnel number]]&lt;&gt;"",TimeSpend[[#This Row],[Date]]&lt;&gt;""),TimeSpend[[#This Row],[Start Time]],"")</f>
        <v>#VALUE!</v>
      </c>
      <c r="I4575" s="36" t="e">
        <f>IF(AND(TimeSpend[[#This Row],[Personnel number]]&lt;&gt;"",TimeSpend[[#This Row],[Date]]&lt;&gt;""),TimeSpend[[#This Row],[End Time]],"")</f>
        <v>#VALUE!</v>
      </c>
      <c r="J4575" t="e">
        <f>IF(AND(TimeSpend[[#This Row],[Personnel number]]&lt;&gt;"",TimeSpend[[#This Row],[Date]]&lt;&gt;""),TimeSpend[[#This Row],[Location]],"")</f>
        <v>#VALUE!</v>
      </c>
      <c r="K4575" t="e">
        <f>IF(AND(TimeSpend[[#This Row],[Personnel number]]&lt;&gt;"",TimeSpend[[#This Row],[Date]]&lt;&gt;""),TimeSpend[[#This Row],[Task]],"")</f>
        <v>#VALUE!</v>
      </c>
      <c r="L4575" t="e">
        <f>IF(AND(TimeSpend[[#This Row],[Personnel number]]&lt;&gt;"",TimeSpend[[#This Row],[Date]]&lt;&gt;""),Utilization!$J$2,"")</f>
        <v>#VALUE!</v>
      </c>
      <c r="M4575" t="e">
        <f>IF(AND(TimeSpend[[#This Row],[Personnel number]]&lt;&gt;"",TimeSpend[[#This Row],[Date]]&lt;&gt;""),TimeSpend[[#This Row],[Employee Name]],"")</f>
        <v>#VALUE!</v>
      </c>
      <c r="N4575" t="e">
        <f t="shared" si="142"/>
        <v>#VALUE!</v>
      </c>
      <c r="O4575" t="e">
        <f t="shared" si="143"/>
        <v>#VALUE!</v>
      </c>
      <c r="P4575" t="e">
        <f>IF(D4575&lt;&gt;"",VLOOKUP(D4575,Projects!B:C,2,0),"")</f>
        <v>#VALUE!</v>
      </c>
    </row>
    <row r="4576" spans="1:16" x14ac:dyDescent="0.25">
      <c r="A4576" t="e">
        <f>UPPER(IF(AND(TimeSpend[[#This Row],[Personnel number]]&lt;&gt;"",TimeSpend[[#This Row],[Date]]&lt;&gt;""),TimeSpend[[#This Row],[Personnel number]],""))</f>
        <v>#VALUE!</v>
      </c>
      <c r="B4576" s="85" t="e">
        <f>IF(AND(TimeSpend[[#This Row],[Personnel number]]&lt;&gt;"",TimeSpend[[#This Row],[Date]]&lt;&gt;""),TEXT(TimeSpend[[#This Row],[Date]],"[$-409]yyyyMMdd"),"")</f>
        <v>#VALUE!</v>
      </c>
      <c r="C4576" s="33" t="e">
        <f>IF(AND(TimeSpend[[#This Row],[Personnel number]]&lt;&gt;"",TimeSpend[[#This Row],[Date]]&lt;&gt;""),SUBSTITUTE(TimeSpend[[#This Row],[Hours]],",","."),"")</f>
        <v>#VALUE!</v>
      </c>
      <c r="D4576" t="e">
        <f>IF(AND(TimeSpend[[#This Row],[Personnel number]]&lt;&gt;"",TimeSpend[[#This Row],[Date]]&lt;&gt;""),TimeSpend[[#This Row],[Network]],"")</f>
        <v>#VALUE!</v>
      </c>
      <c r="E4576" t="e">
        <f>IF(AND(TimeSpend[[#This Row],[Personnel number]]&lt;&gt;"",TimeSpend[[#This Row],[Date]]&lt;&gt;""),TimeSpend[[#This Row],[Network Description]],"")</f>
        <v>#VALUE!</v>
      </c>
      <c r="F4576" t="e">
        <f>IF(AND(TimeSpend[[#This Row],[Personnel number]]&lt;&gt;"",TimeSpend[[#This Row],[Date]]&lt;&gt;""),TimeSpend[[#This Row],[Activity]],"")</f>
        <v>#VALUE!</v>
      </c>
      <c r="G4576" t="e">
        <f>IF(AND(TimeSpend[[#This Row],[Personnel number]]&lt;&gt;"",TimeSpend[[#This Row],[Date]]&lt;&gt;""),TimeSpend[[#This Row],[Activity description]],"")</f>
        <v>#VALUE!</v>
      </c>
      <c r="H4576" s="36" t="e">
        <f>IF(AND(TimeSpend[[#This Row],[Personnel number]]&lt;&gt;"",TimeSpend[[#This Row],[Date]]&lt;&gt;""),TimeSpend[[#This Row],[Start Time]],"")</f>
        <v>#VALUE!</v>
      </c>
      <c r="I4576" s="36" t="e">
        <f>IF(AND(TimeSpend[[#This Row],[Personnel number]]&lt;&gt;"",TimeSpend[[#This Row],[Date]]&lt;&gt;""),TimeSpend[[#This Row],[End Time]],"")</f>
        <v>#VALUE!</v>
      </c>
      <c r="J4576" t="e">
        <f>IF(AND(TimeSpend[[#This Row],[Personnel number]]&lt;&gt;"",TimeSpend[[#This Row],[Date]]&lt;&gt;""),TimeSpend[[#This Row],[Location]],"")</f>
        <v>#VALUE!</v>
      </c>
      <c r="K4576" t="e">
        <f>IF(AND(TimeSpend[[#This Row],[Personnel number]]&lt;&gt;"",TimeSpend[[#This Row],[Date]]&lt;&gt;""),TimeSpend[[#This Row],[Task]],"")</f>
        <v>#VALUE!</v>
      </c>
      <c r="L4576" t="e">
        <f>IF(AND(TimeSpend[[#This Row],[Personnel number]]&lt;&gt;"",TimeSpend[[#This Row],[Date]]&lt;&gt;""),Utilization!$J$2,"")</f>
        <v>#VALUE!</v>
      </c>
      <c r="M4576" t="e">
        <f>IF(AND(TimeSpend[[#This Row],[Personnel number]]&lt;&gt;"",TimeSpend[[#This Row],[Date]]&lt;&gt;""),TimeSpend[[#This Row],[Employee Name]],"")</f>
        <v>#VALUE!</v>
      </c>
      <c r="N4576" t="e">
        <f t="shared" si="142"/>
        <v>#VALUE!</v>
      </c>
      <c r="O4576" t="e">
        <f t="shared" si="143"/>
        <v>#VALUE!</v>
      </c>
      <c r="P4576" t="e">
        <f>IF(D4576&lt;&gt;"",VLOOKUP(D4576,Projects!B:C,2,0),"")</f>
        <v>#VALUE!</v>
      </c>
    </row>
    <row r="4577" spans="1:16" x14ac:dyDescent="0.25">
      <c r="A4577" t="e">
        <f>UPPER(IF(AND(TimeSpend[[#This Row],[Personnel number]]&lt;&gt;"",TimeSpend[[#This Row],[Date]]&lt;&gt;""),TimeSpend[[#This Row],[Personnel number]],""))</f>
        <v>#VALUE!</v>
      </c>
      <c r="B4577" s="85" t="e">
        <f>IF(AND(TimeSpend[[#This Row],[Personnel number]]&lt;&gt;"",TimeSpend[[#This Row],[Date]]&lt;&gt;""),TEXT(TimeSpend[[#This Row],[Date]],"[$-409]yyyyMMdd"),"")</f>
        <v>#VALUE!</v>
      </c>
      <c r="C4577" s="33" t="e">
        <f>IF(AND(TimeSpend[[#This Row],[Personnel number]]&lt;&gt;"",TimeSpend[[#This Row],[Date]]&lt;&gt;""),SUBSTITUTE(TimeSpend[[#This Row],[Hours]],",","."),"")</f>
        <v>#VALUE!</v>
      </c>
      <c r="D4577" t="e">
        <f>IF(AND(TimeSpend[[#This Row],[Personnel number]]&lt;&gt;"",TimeSpend[[#This Row],[Date]]&lt;&gt;""),TimeSpend[[#This Row],[Network]],"")</f>
        <v>#VALUE!</v>
      </c>
      <c r="E4577" t="e">
        <f>IF(AND(TimeSpend[[#This Row],[Personnel number]]&lt;&gt;"",TimeSpend[[#This Row],[Date]]&lt;&gt;""),TimeSpend[[#This Row],[Network Description]],"")</f>
        <v>#VALUE!</v>
      </c>
      <c r="F4577" t="e">
        <f>IF(AND(TimeSpend[[#This Row],[Personnel number]]&lt;&gt;"",TimeSpend[[#This Row],[Date]]&lt;&gt;""),TimeSpend[[#This Row],[Activity]],"")</f>
        <v>#VALUE!</v>
      </c>
      <c r="G4577" t="e">
        <f>IF(AND(TimeSpend[[#This Row],[Personnel number]]&lt;&gt;"",TimeSpend[[#This Row],[Date]]&lt;&gt;""),TimeSpend[[#This Row],[Activity description]],"")</f>
        <v>#VALUE!</v>
      </c>
      <c r="H4577" s="36" t="e">
        <f>IF(AND(TimeSpend[[#This Row],[Personnel number]]&lt;&gt;"",TimeSpend[[#This Row],[Date]]&lt;&gt;""),TimeSpend[[#This Row],[Start Time]],"")</f>
        <v>#VALUE!</v>
      </c>
      <c r="I4577" s="36" t="e">
        <f>IF(AND(TimeSpend[[#This Row],[Personnel number]]&lt;&gt;"",TimeSpend[[#This Row],[Date]]&lt;&gt;""),TimeSpend[[#This Row],[End Time]],"")</f>
        <v>#VALUE!</v>
      </c>
      <c r="J4577" t="e">
        <f>IF(AND(TimeSpend[[#This Row],[Personnel number]]&lt;&gt;"",TimeSpend[[#This Row],[Date]]&lt;&gt;""),TimeSpend[[#This Row],[Location]],"")</f>
        <v>#VALUE!</v>
      </c>
      <c r="K4577" t="e">
        <f>IF(AND(TimeSpend[[#This Row],[Personnel number]]&lt;&gt;"",TimeSpend[[#This Row],[Date]]&lt;&gt;""),TimeSpend[[#This Row],[Task]],"")</f>
        <v>#VALUE!</v>
      </c>
      <c r="L4577" t="e">
        <f>IF(AND(TimeSpend[[#This Row],[Personnel number]]&lt;&gt;"",TimeSpend[[#This Row],[Date]]&lt;&gt;""),Utilization!$J$2,"")</f>
        <v>#VALUE!</v>
      </c>
      <c r="M4577" t="e">
        <f>IF(AND(TimeSpend[[#This Row],[Personnel number]]&lt;&gt;"",TimeSpend[[#This Row],[Date]]&lt;&gt;""),TimeSpend[[#This Row],[Employee Name]],"")</f>
        <v>#VALUE!</v>
      </c>
      <c r="N4577" t="e">
        <f t="shared" si="142"/>
        <v>#VALUE!</v>
      </c>
      <c r="O4577" t="e">
        <f t="shared" si="143"/>
        <v>#VALUE!</v>
      </c>
      <c r="P4577" t="e">
        <f>IF(D4577&lt;&gt;"",VLOOKUP(D4577,Projects!B:C,2,0),"")</f>
        <v>#VALUE!</v>
      </c>
    </row>
    <row r="4578" spans="1:16" x14ac:dyDescent="0.25">
      <c r="A4578" t="e">
        <f>UPPER(IF(AND(TimeSpend[[#This Row],[Personnel number]]&lt;&gt;"",TimeSpend[[#This Row],[Date]]&lt;&gt;""),TimeSpend[[#This Row],[Personnel number]],""))</f>
        <v>#VALUE!</v>
      </c>
      <c r="B4578" s="85" t="e">
        <f>IF(AND(TimeSpend[[#This Row],[Personnel number]]&lt;&gt;"",TimeSpend[[#This Row],[Date]]&lt;&gt;""),TEXT(TimeSpend[[#This Row],[Date]],"[$-409]yyyyMMdd"),"")</f>
        <v>#VALUE!</v>
      </c>
      <c r="C4578" s="33" t="e">
        <f>IF(AND(TimeSpend[[#This Row],[Personnel number]]&lt;&gt;"",TimeSpend[[#This Row],[Date]]&lt;&gt;""),SUBSTITUTE(TimeSpend[[#This Row],[Hours]],",","."),"")</f>
        <v>#VALUE!</v>
      </c>
      <c r="D4578" t="e">
        <f>IF(AND(TimeSpend[[#This Row],[Personnel number]]&lt;&gt;"",TimeSpend[[#This Row],[Date]]&lt;&gt;""),TimeSpend[[#This Row],[Network]],"")</f>
        <v>#VALUE!</v>
      </c>
      <c r="E4578" t="e">
        <f>IF(AND(TimeSpend[[#This Row],[Personnel number]]&lt;&gt;"",TimeSpend[[#This Row],[Date]]&lt;&gt;""),TimeSpend[[#This Row],[Network Description]],"")</f>
        <v>#VALUE!</v>
      </c>
      <c r="F4578" t="e">
        <f>IF(AND(TimeSpend[[#This Row],[Personnel number]]&lt;&gt;"",TimeSpend[[#This Row],[Date]]&lt;&gt;""),TimeSpend[[#This Row],[Activity]],"")</f>
        <v>#VALUE!</v>
      </c>
      <c r="G4578" t="e">
        <f>IF(AND(TimeSpend[[#This Row],[Personnel number]]&lt;&gt;"",TimeSpend[[#This Row],[Date]]&lt;&gt;""),TimeSpend[[#This Row],[Activity description]],"")</f>
        <v>#VALUE!</v>
      </c>
      <c r="H4578" s="36" t="e">
        <f>IF(AND(TimeSpend[[#This Row],[Personnel number]]&lt;&gt;"",TimeSpend[[#This Row],[Date]]&lt;&gt;""),TimeSpend[[#This Row],[Start Time]],"")</f>
        <v>#VALUE!</v>
      </c>
      <c r="I4578" s="36" t="e">
        <f>IF(AND(TimeSpend[[#This Row],[Personnel number]]&lt;&gt;"",TimeSpend[[#This Row],[Date]]&lt;&gt;""),TimeSpend[[#This Row],[End Time]],"")</f>
        <v>#VALUE!</v>
      </c>
      <c r="J4578" t="e">
        <f>IF(AND(TimeSpend[[#This Row],[Personnel number]]&lt;&gt;"",TimeSpend[[#This Row],[Date]]&lt;&gt;""),TimeSpend[[#This Row],[Location]],"")</f>
        <v>#VALUE!</v>
      </c>
      <c r="K4578" t="e">
        <f>IF(AND(TimeSpend[[#This Row],[Personnel number]]&lt;&gt;"",TimeSpend[[#This Row],[Date]]&lt;&gt;""),TimeSpend[[#This Row],[Task]],"")</f>
        <v>#VALUE!</v>
      </c>
      <c r="L4578" t="e">
        <f>IF(AND(TimeSpend[[#This Row],[Personnel number]]&lt;&gt;"",TimeSpend[[#This Row],[Date]]&lt;&gt;""),Utilization!$J$2,"")</f>
        <v>#VALUE!</v>
      </c>
      <c r="M4578" t="e">
        <f>IF(AND(TimeSpend[[#This Row],[Personnel number]]&lt;&gt;"",TimeSpend[[#This Row],[Date]]&lt;&gt;""),TimeSpend[[#This Row],[Employee Name]],"")</f>
        <v>#VALUE!</v>
      </c>
      <c r="N4578" t="e">
        <f t="shared" si="142"/>
        <v>#VALUE!</v>
      </c>
      <c r="O4578" t="e">
        <f t="shared" si="143"/>
        <v>#VALUE!</v>
      </c>
      <c r="P4578" t="e">
        <f>IF(D4578&lt;&gt;"",VLOOKUP(D4578,Projects!B:C,2,0),"")</f>
        <v>#VALUE!</v>
      </c>
    </row>
    <row r="4579" spans="1:16" x14ac:dyDescent="0.25">
      <c r="A4579" t="e">
        <f>UPPER(IF(AND(TimeSpend[[#This Row],[Personnel number]]&lt;&gt;"",TimeSpend[[#This Row],[Date]]&lt;&gt;""),TimeSpend[[#This Row],[Personnel number]],""))</f>
        <v>#VALUE!</v>
      </c>
      <c r="B4579" s="85" t="e">
        <f>IF(AND(TimeSpend[[#This Row],[Personnel number]]&lt;&gt;"",TimeSpend[[#This Row],[Date]]&lt;&gt;""),TEXT(TimeSpend[[#This Row],[Date]],"[$-409]yyyyMMdd"),"")</f>
        <v>#VALUE!</v>
      </c>
      <c r="C4579" s="33" t="e">
        <f>IF(AND(TimeSpend[[#This Row],[Personnel number]]&lt;&gt;"",TimeSpend[[#This Row],[Date]]&lt;&gt;""),SUBSTITUTE(TimeSpend[[#This Row],[Hours]],",","."),"")</f>
        <v>#VALUE!</v>
      </c>
      <c r="D4579" t="e">
        <f>IF(AND(TimeSpend[[#This Row],[Personnel number]]&lt;&gt;"",TimeSpend[[#This Row],[Date]]&lt;&gt;""),TimeSpend[[#This Row],[Network]],"")</f>
        <v>#VALUE!</v>
      </c>
      <c r="E4579" t="e">
        <f>IF(AND(TimeSpend[[#This Row],[Personnel number]]&lt;&gt;"",TimeSpend[[#This Row],[Date]]&lt;&gt;""),TimeSpend[[#This Row],[Network Description]],"")</f>
        <v>#VALUE!</v>
      </c>
      <c r="F4579" t="e">
        <f>IF(AND(TimeSpend[[#This Row],[Personnel number]]&lt;&gt;"",TimeSpend[[#This Row],[Date]]&lt;&gt;""),TimeSpend[[#This Row],[Activity]],"")</f>
        <v>#VALUE!</v>
      </c>
      <c r="G4579" t="e">
        <f>IF(AND(TimeSpend[[#This Row],[Personnel number]]&lt;&gt;"",TimeSpend[[#This Row],[Date]]&lt;&gt;""),TimeSpend[[#This Row],[Activity description]],"")</f>
        <v>#VALUE!</v>
      </c>
      <c r="H4579" s="36" t="e">
        <f>IF(AND(TimeSpend[[#This Row],[Personnel number]]&lt;&gt;"",TimeSpend[[#This Row],[Date]]&lt;&gt;""),TimeSpend[[#This Row],[Start Time]],"")</f>
        <v>#VALUE!</v>
      </c>
      <c r="I4579" s="36" t="e">
        <f>IF(AND(TimeSpend[[#This Row],[Personnel number]]&lt;&gt;"",TimeSpend[[#This Row],[Date]]&lt;&gt;""),TimeSpend[[#This Row],[End Time]],"")</f>
        <v>#VALUE!</v>
      </c>
      <c r="J4579" t="e">
        <f>IF(AND(TimeSpend[[#This Row],[Personnel number]]&lt;&gt;"",TimeSpend[[#This Row],[Date]]&lt;&gt;""),TimeSpend[[#This Row],[Location]],"")</f>
        <v>#VALUE!</v>
      </c>
      <c r="K4579" t="e">
        <f>IF(AND(TimeSpend[[#This Row],[Personnel number]]&lt;&gt;"",TimeSpend[[#This Row],[Date]]&lt;&gt;""),TimeSpend[[#This Row],[Task]],"")</f>
        <v>#VALUE!</v>
      </c>
      <c r="L4579" t="e">
        <f>IF(AND(TimeSpend[[#This Row],[Personnel number]]&lt;&gt;"",TimeSpend[[#This Row],[Date]]&lt;&gt;""),Utilization!$J$2,"")</f>
        <v>#VALUE!</v>
      </c>
      <c r="M4579" t="e">
        <f>IF(AND(TimeSpend[[#This Row],[Personnel number]]&lt;&gt;"",TimeSpend[[#This Row],[Date]]&lt;&gt;""),TimeSpend[[#This Row],[Employee Name]],"")</f>
        <v>#VALUE!</v>
      </c>
      <c r="N4579" t="e">
        <f t="shared" si="142"/>
        <v>#VALUE!</v>
      </c>
      <c r="O4579" t="e">
        <f t="shared" si="143"/>
        <v>#VALUE!</v>
      </c>
      <c r="P4579" t="e">
        <f>IF(D4579&lt;&gt;"",VLOOKUP(D4579,Projects!B:C,2,0),"")</f>
        <v>#VALUE!</v>
      </c>
    </row>
    <row r="4580" spans="1:16" x14ac:dyDescent="0.25">
      <c r="A4580" t="e">
        <f>UPPER(IF(AND(TimeSpend[[#This Row],[Personnel number]]&lt;&gt;"",TimeSpend[[#This Row],[Date]]&lt;&gt;""),TimeSpend[[#This Row],[Personnel number]],""))</f>
        <v>#VALUE!</v>
      </c>
      <c r="B4580" s="85" t="e">
        <f>IF(AND(TimeSpend[[#This Row],[Personnel number]]&lt;&gt;"",TimeSpend[[#This Row],[Date]]&lt;&gt;""),TEXT(TimeSpend[[#This Row],[Date]],"[$-409]yyyyMMdd"),"")</f>
        <v>#VALUE!</v>
      </c>
      <c r="C4580" s="33" t="e">
        <f>IF(AND(TimeSpend[[#This Row],[Personnel number]]&lt;&gt;"",TimeSpend[[#This Row],[Date]]&lt;&gt;""),SUBSTITUTE(TimeSpend[[#This Row],[Hours]],",","."),"")</f>
        <v>#VALUE!</v>
      </c>
      <c r="D4580" t="e">
        <f>IF(AND(TimeSpend[[#This Row],[Personnel number]]&lt;&gt;"",TimeSpend[[#This Row],[Date]]&lt;&gt;""),TimeSpend[[#This Row],[Network]],"")</f>
        <v>#VALUE!</v>
      </c>
      <c r="E4580" t="e">
        <f>IF(AND(TimeSpend[[#This Row],[Personnel number]]&lt;&gt;"",TimeSpend[[#This Row],[Date]]&lt;&gt;""),TimeSpend[[#This Row],[Network Description]],"")</f>
        <v>#VALUE!</v>
      </c>
      <c r="F4580" t="e">
        <f>IF(AND(TimeSpend[[#This Row],[Personnel number]]&lt;&gt;"",TimeSpend[[#This Row],[Date]]&lt;&gt;""),TimeSpend[[#This Row],[Activity]],"")</f>
        <v>#VALUE!</v>
      </c>
      <c r="G4580" t="e">
        <f>IF(AND(TimeSpend[[#This Row],[Personnel number]]&lt;&gt;"",TimeSpend[[#This Row],[Date]]&lt;&gt;""),TimeSpend[[#This Row],[Activity description]],"")</f>
        <v>#VALUE!</v>
      </c>
      <c r="H4580" s="36" t="e">
        <f>IF(AND(TimeSpend[[#This Row],[Personnel number]]&lt;&gt;"",TimeSpend[[#This Row],[Date]]&lt;&gt;""),TimeSpend[[#This Row],[Start Time]],"")</f>
        <v>#VALUE!</v>
      </c>
      <c r="I4580" s="36" t="e">
        <f>IF(AND(TimeSpend[[#This Row],[Personnel number]]&lt;&gt;"",TimeSpend[[#This Row],[Date]]&lt;&gt;""),TimeSpend[[#This Row],[End Time]],"")</f>
        <v>#VALUE!</v>
      </c>
      <c r="J4580" t="e">
        <f>IF(AND(TimeSpend[[#This Row],[Personnel number]]&lt;&gt;"",TimeSpend[[#This Row],[Date]]&lt;&gt;""),TimeSpend[[#This Row],[Location]],"")</f>
        <v>#VALUE!</v>
      </c>
      <c r="K4580" t="e">
        <f>IF(AND(TimeSpend[[#This Row],[Personnel number]]&lt;&gt;"",TimeSpend[[#This Row],[Date]]&lt;&gt;""),TimeSpend[[#This Row],[Task]],"")</f>
        <v>#VALUE!</v>
      </c>
      <c r="L4580" t="e">
        <f>IF(AND(TimeSpend[[#This Row],[Personnel number]]&lt;&gt;"",TimeSpend[[#This Row],[Date]]&lt;&gt;""),Utilization!$J$2,"")</f>
        <v>#VALUE!</v>
      </c>
      <c r="M4580" t="e">
        <f>IF(AND(TimeSpend[[#This Row],[Personnel number]]&lt;&gt;"",TimeSpend[[#This Row],[Date]]&lt;&gt;""),TimeSpend[[#This Row],[Employee Name]],"")</f>
        <v>#VALUE!</v>
      </c>
      <c r="N4580" t="e">
        <f t="shared" si="142"/>
        <v>#VALUE!</v>
      </c>
      <c r="O4580" t="e">
        <f t="shared" si="143"/>
        <v>#VALUE!</v>
      </c>
      <c r="P4580" t="e">
        <f>IF(D4580&lt;&gt;"",VLOOKUP(D4580,Projects!B:C,2,0),"")</f>
        <v>#VALUE!</v>
      </c>
    </row>
    <row r="4581" spans="1:16" x14ac:dyDescent="0.25">
      <c r="A4581" t="e">
        <f>UPPER(IF(AND(TimeSpend[[#This Row],[Personnel number]]&lt;&gt;"",TimeSpend[[#This Row],[Date]]&lt;&gt;""),TimeSpend[[#This Row],[Personnel number]],""))</f>
        <v>#VALUE!</v>
      </c>
      <c r="B4581" s="85" t="e">
        <f>IF(AND(TimeSpend[[#This Row],[Personnel number]]&lt;&gt;"",TimeSpend[[#This Row],[Date]]&lt;&gt;""),TEXT(TimeSpend[[#This Row],[Date]],"[$-409]yyyyMMdd"),"")</f>
        <v>#VALUE!</v>
      </c>
      <c r="C4581" s="33" t="e">
        <f>IF(AND(TimeSpend[[#This Row],[Personnel number]]&lt;&gt;"",TimeSpend[[#This Row],[Date]]&lt;&gt;""),SUBSTITUTE(TimeSpend[[#This Row],[Hours]],",","."),"")</f>
        <v>#VALUE!</v>
      </c>
      <c r="D4581" t="e">
        <f>IF(AND(TimeSpend[[#This Row],[Personnel number]]&lt;&gt;"",TimeSpend[[#This Row],[Date]]&lt;&gt;""),TimeSpend[[#This Row],[Network]],"")</f>
        <v>#VALUE!</v>
      </c>
      <c r="E4581" t="e">
        <f>IF(AND(TimeSpend[[#This Row],[Personnel number]]&lt;&gt;"",TimeSpend[[#This Row],[Date]]&lt;&gt;""),TimeSpend[[#This Row],[Network Description]],"")</f>
        <v>#VALUE!</v>
      </c>
      <c r="F4581" t="e">
        <f>IF(AND(TimeSpend[[#This Row],[Personnel number]]&lt;&gt;"",TimeSpend[[#This Row],[Date]]&lt;&gt;""),TimeSpend[[#This Row],[Activity]],"")</f>
        <v>#VALUE!</v>
      </c>
      <c r="G4581" t="e">
        <f>IF(AND(TimeSpend[[#This Row],[Personnel number]]&lt;&gt;"",TimeSpend[[#This Row],[Date]]&lt;&gt;""),TimeSpend[[#This Row],[Activity description]],"")</f>
        <v>#VALUE!</v>
      </c>
      <c r="H4581" s="36" t="e">
        <f>IF(AND(TimeSpend[[#This Row],[Personnel number]]&lt;&gt;"",TimeSpend[[#This Row],[Date]]&lt;&gt;""),TimeSpend[[#This Row],[Start Time]],"")</f>
        <v>#VALUE!</v>
      </c>
      <c r="I4581" s="36" t="e">
        <f>IF(AND(TimeSpend[[#This Row],[Personnel number]]&lt;&gt;"",TimeSpend[[#This Row],[Date]]&lt;&gt;""),TimeSpend[[#This Row],[End Time]],"")</f>
        <v>#VALUE!</v>
      </c>
      <c r="J4581" t="e">
        <f>IF(AND(TimeSpend[[#This Row],[Personnel number]]&lt;&gt;"",TimeSpend[[#This Row],[Date]]&lt;&gt;""),TimeSpend[[#This Row],[Location]],"")</f>
        <v>#VALUE!</v>
      </c>
      <c r="K4581" t="e">
        <f>IF(AND(TimeSpend[[#This Row],[Personnel number]]&lt;&gt;"",TimeSpend[[#This Row],[Date]]&lt;&gt;""),TimeSpend[[#This Row],[Task]],"")</f>
        <v>#VALUE!</v>
      </c>
      <c r="L4581" t="e">
        <f>IF(AND(TimeSpend[[#This Row],[Personnel number]]&lt;&gt;"",TimeSpend[[#This Row],[Date]]&lt;&gt;""),Utilization!$J$2,"")</f>
        <v>#VALUE!</v>
      </c>
      <c r="M4581" t="e">
        <f>IF(AND(TimeSpend[[#This Row],[Personnel number]]&lt;&gt;"",TimeSpend[[#This Row],[Date]]&lt;&gt;""),TimeSpend[[#This Row],[Employee Name]],"")</f>
        <v>#VALUE!</v>
      </c>
      <c r="N4581" t="e">
        <f t="shared" si="142"/>
        <v>#VALUE!</v>
      </c>
      <c r="O4581" t="e">
        <f t="shared" si="143"/>
        <v>#VALUE!</v>
      </c>
      <c r="P4581" t="e">
        <f>IF(D4581&lt;&gt;"",VLOOKUP(D4581,Projects!B:C,2,0),"")</f>
        <v>#VALUE!</v>
      </c>
    </row>
    <row r="4582" spans="1:16" x14ac:dyDescent="0.25">
      <c r="A4582" t="e">
        <f>UPPER(IF(AND(TimeSpend[[#This Row],[Personnel number]]&lt;&gt;"",TimeSpend[[#This Row],[Date]]&lt;&gt;""),TimeSpend[[#This Row],[Personnel number]],""))</f>
        <v>#VALUE!</v>
      </c>
      <c r="B4582" s="85" t="e">
        <f>IF(AND(TimeSpend[[#This Row],[Personnel number]]&lt;&gt;"",TimeSpend[[#This Row],[Date]]&lt;&gt;""),TEXT(TimeSpend[[#This Row],[Date]],"[$-409]yyyyMMdd"),"")</f>
        <v>#VALUE!</v>
      </c>
      <c r="C4582" s="33" t="e">
        <f>IF(AND(TimeSpend[[#This Row],[Personnel number]]&lt;&gt;"",TimeSpend[[#This Row],[Date]]&lt;&gt;""),SUBSTITUTE(TimeSpend[[#This Row],[Hours]],",","."),"")</f>
        <v>#VALUE!</v>
      </c>
      <c r="D4582" t="e">
        <f>IF(AND(TimeSpend[[#This Row],[Personnel number]]&lt;&gt;"",TimeSpend[[#This Row],[Date]]&lt;&gt;""),TimeSpend[[#This Row],[Network]],"")</f>
        <v>#VALUE!</v>
      </c>
      <c r="E4582" t="e">
        <f>IF(AND(TimeSpend[[#This Row],[Personnel number]]&lt;&gt;"",TimeSpend[[#This Row],[Date]]&lt;&gt;""),TimeSpend[[#This Row],[Network Description]],"")</f>
        <v>#VALUE!</v>
      </c>
      <c r="F4582" t="e">
        <f>IF(AND(TimeSpend[[#This Row],[Personnel number]]&lt;&gt;"",TimeSpend[[#This Row],[Date]]&lt;&gt;""),TimeSpend[[#This Row],[Activity]],"")</f>
        <v>#VALUE!</v>
      </c>
      <c r="G4582" t="e">
        <f>IF(AND(TimeSpend[[#This Row],[Personnel number]]&lt;&gt;"",TimeSpend[[#This Row],[Date]]&lt;&gt;""),TimeSpend[[#This Row],[Activity description]],"")</f>
        <v>#VALUE!</v>
      </c>
      <c r="H4582" s="36" t="e">
        <f>IF(AND(TimeSpend[[#This Row],[Personnel number]]&lt;&gt;"",TimeSpend[[#This Row],[Date]]&lt;&gt;""),TimeSpend[[#This Row],[Start Time]],"")</f>
        <v>#VALUE!</v>
      </c>
      <c r="I4582" s="36" t="e">
        <f>IF(AND(TimeSpend[[#This Row],[Personnel number]]&lt;&gt;"",TimeSpend[[#This Row],[Date]]&lt;&gt;""),TimeSpend[[#This Row],[End Time]],"")</f>
        <v>#VALUE!</v>
      </c>
      <c r="J4582" t="e">
        <f>IF(AND(TimeSpend[[#This Row],[Personnel number]]&lt;&gt;"",TimeSpend[[#This Row],[Date]]&lt;&gt;""),TimeSpend[[#This Row],[Location]],"")</f>
        <v>#VALUE!</v>
      </c>
      <c r="K4582" t="e">
        <f>IF(AND(TimeSpend[[#This Row],[Personnel number]]&lt;&gt;"",TimeSpend[[#This Row],[Date]]&lt;&gt;""),TimeSpend[[#This Row],[Task]],"")</f>
        <v>#VALUE!</v>
      </c>
      <c r="L4582" t="e">
        <f>IF(AND(TimeSpend[[#This Row],[Personnel number]]&lt;&gt;"",TimeSpend[[#This Row],[Date]]&lt;&gt;""),Utilization!$J$2,"")</f>
        <v>#VALUE!</v>
      </c>
      <c r="M4582" t="e">
        <f>IF(AND(TimeSpend[[#This Row],[Personnel number]]&lt;&gt;"",TimeSpend[[#This Row],[Date]]&lt;&gt;""),TimeSpend[[#This Row],[Employee Name]],"")</f>
        <v>#VALUE!</v>
      </c>
      <c r="N4582" t="e">
        <f t="shared" si="142"/>
        <v>#VALUE!</v>
      </c>
      <c r="O4582" t="e">
        <f t="shared" si="143"/>
        <v>#VALUE!</v>
      </c>
      <c r="P4582" t="e">
        <f>IF(D4582&lt;&gt;"",VLOOKUP(D4582,Projects!B:C,2,0),"")</f>
        <v>#VALUE!</v>
      </c>
    </row>
    <row r="4583" spans="1:16" x14ac:dyDescent="0.25">
      <c r="A4583" t="e">
        <f>UPPER(IF(AND(TimeSpend[[#This Row],[Personnel number]]&lt;&gt;"",TimeSpend[[#This Row],[Date]]&lt;&gt;""),TimeSpend[[#This Row],[Personnel number]],""))</f>
        <v>#VALUE!</v>
      </c>
      <c r="B4583" s="85" t="e">
        <f>IF(AND(TimeSpend[[#This Row],[Personnel number]]&lt;&gt;"",TimeSpend[[#This Row],[Date]]&lt;&gt;""),TEXT(TimeSpend[[#This Row],[Date]],"[$-409]yyyyMMdd"),"")</f>
        <v>#VALUE!</v>
      </c>
      <c r="C4583" s="33" t="e">
        <f>IF(AND(TimeSpend[[#This Row],[Personnel number]]&lt;&gt;"",TimeSpend[[#This Row],[Date]]&lt;&gt;""),SUBSTITUTE(TimeSpend[[#This Row],[Hours]],",","."),"")</f>
        <v>#VALUE!</v>
      </c>
      <c r="D4583" t="e">
        <f>IF(AND(TimeSpend[[#This Row],[Personnel number]]&lt;&gt;"",TimeSpend[[#This Row],[Date]]&lt;&gt;""),TimeSpend[[#This Row],[Network]],"")</f>
        <v>#VALUE!</v>
      </c>
      <c r="E4583" t="e">
        <f>IF(AND(TimeSpend[[#This Row],[Personnel number]]&lt;&gt;"",TimeSpend[[#This Row],[Date]]&lt;&gt;""),TimeSpend[[#This Row],[Network Description]],"")</f>
        <v>#VALUE!</v>
      </c>
      <c r="F4583" t="e">
        <f>IF(AND(TimeSpend[[#This Row],[Personnel number]]&lt;&gt;"",TimeSpend[[#This Row],[Date]]&lt;&gt;""),TimeSpend[[#This Row],[Activity]],"")</f>
        <v>#VALUE!</v>
      </c>
      <c r="G4583" t="e">
        <f>IF(AND(TimeSpend[[#This Row],[Personnel number]]&lt;&gt;"",TimeSpend[[#This Row],[Date]]&lt;&gt;""),TimeSpend[[#This Row],[Activity description]],"")</f>
        <v>#VALUE!</v>
      </c>
      <c r="H4583" s="36" t="e">
        <f>IF(AND(TimeSpend[[#This Row],[Personnel number]]&lt;&gt;"",TimeSpend[[#This Row],[Date]]&lt;&gt;""),TimeSpend[[#This Row],[Start Time]],"")</f>
        <v>#VALUE!</v>
      </c>
      <c r="I4583" s="36" t="e">
        <f>IF(AND(TimeSpend[[#This Row],[Personnel number]]&lt;&gt;"",TimeSpend[[#This Row],[Date]]&lt;&gt;""),TimeSpend[[#This Row],[End Time]],"")</f>
        <v>#VALUE!</v>
      </c>
      <c r="J4583" t="e">
        <f>IF(AND(TimeSpend[[#This Row],[Personnel number]]&lt;&gt;"",TimeSpend[[#This Row],[Date]]&lt;&gt;""),TimeSpend[[#This Row],[Location]],"")</f>
        <v>#VALUE!</v>
      </c>
      <c r="K4583" t="e">
        <f>IF(AND(TimeSpend[[#This Row],[Personnel number]]&lt;&gt;"",TimeSpend[[#This Row],[Date]]&lt;&gt;""),TimeSpend[[#This Row],[Task]],"")</f>
        <v>#VALUE!</v>
      </c>
      <c r="L4583" t="e">
        <f>IF(AND(TimeSpend[[#This Row],[Personnel number]]&lt;&gt;"",TimeSpend[[#This Row],[Date]]&lt;&gt;""),Utilization!$J$2,"")</f>
        <v>#VALUE!</v>
      </c>
      <c r="M4583" t="e">
        <f>IF(AND(TimeSpend[[#This Row],[Personnel number]]&lt;&gt;"",TimeSpend[[#This Row],[Date]]&lt;&gt;""),TimeSpend[[#This Row],[Employee Name]],"")</f>
        <v>#VALUE!</v>
      </c>
      <c r="N4583" t="e">
        <f t="shared" si="142"/>
        <v>#VALUE!</v>
      </c>
      <c r="O4583" t="e">
        <f t="shared" si="143"/>
        <v>#VALUE!</v>
      </c>
      <c r="P4583" t="e">
        <f>IF(D4583&lt;&gt;"",VLOOKUP(D4583,Projects!B:C,2,0),"")</f>
        <v>#VALUE!</v>
      </c>
    </row>
    <row r="4584" spans="1:16" x14ac:dyDescent="0.25">
      <c r="A4584" t="e">
        <f>UPPER(IF(AND(TimeSpend[[#This Row],[Personnel number]]&lt;&gt;"",TimeSpend[[#This Row],[Date]]&lt;&gt;""),TimeSpend[[#This Row],[Personnel number]],""))</f>
        <v>#VALUE!</v>
      </c>
      <c r="B4584" s="85" t="e">
        <f>IF(AND(TimeSpend[[#This Row],[Personnel number]]&lt;&gt;"",TimeSpend[[#This Row],[Date]]&lt;&gt;""),TEXT(TimeSpend[[#This Row],[Date]],"[$-409]yyyyMMdd"),"")</f>
        <v>#VALUE!</v>
      </c>
      <c r="C4584" s="33" t="e">
        <f>IF(AND(TimeSpend[[#This Row],[Personnel number]]&lt;&gt;"",TimeSpend[[#This Row],[Date]]&lt;&gt;""),SUBSTITUTE(TimeSpend[[#This Row],[Hours]],",","."),"")</f>
        <v>#VALUE!</v>
      </c>
      <c r="D4584" t="e">
        <f>IF(AND(TimeSpend[[#This Row],[Personnel number]]&lt;&gt;"",TimeSpend[[#This Row],[Date]]&lt;&gt;""),TimeSpend[[#This Row],[Network]],"")</f>
        <v>#VALUE!</v>
      </c>
      <c r="E4584" t="e">
        <f>IF(AND(TimeSpend[[#This Row],[Personnel number]]&lt;&gt;"",TimeSpend[[#This Row],[Date]]&lt;&gt;""),TimeSpend[[#This Row],[Network Description]],"")</f>
        <v>#VALUE!</v>
      </c>
      <c r="F4584" t="e">
        <f>IF(AND(TimeSpend[[#This Row],[Personnel number]]&lt;&gt;"",TimeSpend[[#This Row],[Date]]&lt;&gt;""),TimeSpend[[#This Row],[Activity]],"")</f>
        <v>#VALUE!</v>
      </c>
      <c r="G4584" t="e">
        <f>IF(AND(TimeSpend[[#This Row],[Personnel number]]&lt;&gt;"",TimeSpend[[#This Row],[Date]]&lt;&gt;""),TimeSpend[[#This Row],[Activity description]],"")</f>
        <v>#VALUE!</v>
      </c>
      <c r="H4584" s="36" t="e">
        <f>IF(AND(TimeSpend[[#This Row],[Personnel number]]&lt;&gt;"",TimeSpend[[#This Row],[Date]]&lt;&gt;""),TimeSpend[[#This Row],[Start Time]],"")</f>
        <v>#VALUE!</v>
      </c>
      <c r="I4584" s="36" t="e">
        <f>IF(AND(TimeSpend[[#This Row],[Personnel number]]&lt;&gt;"",TimeSpend[[#This Row],[Date]]&lt;&gt;""),TimeSpend[[#This Row],[End Time]],"")</f>
        <v>#VALUE!</v>
      </c>
      <c r="J4584" t="e">
        <f>IF(AND(TimeSpend[[#This Row],[Personnel number]]&lt;&gt;"",TimeSpend[[#This Row],[Date]]&lt;&gt;""),TimeSpend[[#This Row],[Location]],"")</f>
        <v>#VALUE!</v>
      </c>
      <c r="K4584" t="e">
        <f>IF(AND(TimeSpend[[#This Row],[Personnel number]]&lt;&gt;"",TimeSpend[[#This Row],[Date]]&lt;&gt;""),TimeSpend[[#This Row],[Task]],"")</f>
        <v>#VALUE!</v>
      </c>
      <c r="L4584" t="e">
        <f>IF(AND(TimeSpend[[#This Row],[Personnel number]]&lt;&gt;"",TimeSpend[[#This Row],[Date]]&lt;&gt;""),Utilization!$J$2,"")</f>
        <v>#VALUE!</v>
      </c>
      <c r="M4584" t="e">
        <f>IF(AND(TimeSpend[[#This Row],[Personnel number]]&lt;&gt;"",TimeSpend[[#This Row],[Date]]&lt;&gt;""),TimeSpend[[#This Row],[Employee Name]],"")</f>
        <v>#VALUE!</v>
      </c>
      <c r="N4584" t="e">
        <f t="shared" si="142"/>
        <v>#VALUE!</v>
      </c>
      <c r="O4584" t="e">
        <f t="shared" si="143"/>
        <v>#VALUE!</v>
      </c>
      <c r="P4584" t="e">
        <f>IF(D4584&lt;&gt;"",VLOOKUP(D4584,Projects!B:C,2,0),"")</f>
        <v>#VALUE!</v>
      </c>
    </row>
    <row r="4585" spans="1:16" x14ac:dyDescent="0.25">
      <c r="A4585" t="e">
        <f>UPPER(IF(AND(TimeSpend[[#This Row],[Personnel number]]&lt;&gt;"",TimeSpend[[#This Row],[Date]]&lt;&gt;""),TimeSpend[[#This Row],[Personnel number]],""))</f>
        <v>#VALUE!</v>
      </c>
      <c r="B4585" s="85" t="e">
        <f>IF(AND(TimeSpend[[#This Row],[Personnel number]]&lt;&gt;"",TimeSpend[[#This Row],[Date]]&lt;&gt;""),TEXT(TimeSpend[[#This Row],[Date]],"[$-409]yyyyMMdd"),"")</f>
        <v>#VALUE!</v>
      </c>
      <c r="C4585" s="33" t="e">
        <f>IF(AND(TimeSpend[[#This Row],[Personnel number]]&lt;&gt;"",TimeSpend[[#This Row],[Date]]&lt;&gt;""),SUBSTITUTE(TimeSpend[[#This Row],[Hours]],",","."),"")</f>
        <v>#VALUE!</v>
      </c>
      <c r="D4585" t="e">
        <f>IF(AND(TimeSpend[[#This Row],[Personnel number]]&lt;&gt;"",TimeSpend[[#This Row],[Date]]&lt;&gt;""),TimeSpend[[#This Row],[Network]],"")</f>
        <v>#VALUE!</v>
      </c>
      <c r="E4585" t="e">
        <f>IF(AND(TimeSpend[[#This Row],[Personnel number]]&lt;&gt;"",TimeSpend[[#This Row],[Date]]&lt;&gt;""),TimeSpend[[#This Row],[Network Description]],"")</f>
        <v>#VALUE!</v>
      </c>
      <c r="F4585" t="e">
        <f>IF(AND(TimeSpend[[#This Row],[Personnel number]]&lt;&gt;"",TimeSpend[[#This Row],[Date]]&lt;&gt;""),TimeSpend[[#This Row],[Activity]],"")</f>
        <v>#VALUE!</v>
      </c>
      <c r="G4585" t="e">
        <f>IF(AND(TimeSpend[[#This Row],[Personnel number]]&lt;&gt;"",TimeSpend[[#This Row],[Date]]&lt;&gt;""),TimeSpend[[#This Row],[Activity description]],"")</f>
        <v>#VALUE!</v>
      </c>
      <c r="H4585" s="36" t="e">
        <f>IF(AND(TimeSpend[[#This Row],[Personnel number]]&lt;&gt;"",TimeSpend[[#This Row],[Date]]&lt;&gt;""),TimeSpend[[#This Row],[Start Time]],"")</f>
        <v>#VALUE!</v>
      </c>
      <c r="I4585" s="36" t="e">
        <f>IF(AND(TimeSpend[[#This Row],[Personnel number]]&lt;&gt;"",TimeSpend[[#This Row],[Date]]&lt;&gt;""),TimeSpend[[#This Row],[End Time]],"")</f>
        <v>#VALUE!</v>
      </c>
      <c r="J4585" t="e">
        <f>IF(AND(TimeSpend[[#This Row],[Personnel number]]&lt;&gt;"",TimeSpend[[#This Row],[Date]]&lt;&gt;""),TimeSpend[[#This Row],[Location]],"")</f>
        <v>#VALUE!</v>
      </c>
      <c r="K4585" t="e">
        <f>IF(AND(TimeSpend[[#This Row],[Personnel number]]&lt;&gt;"",TimeSpend[[#This Row],[Date]]&lt;&gt;""),TimeSpend[[#This Row],[Task]],"")</f>
        <v>#VALUE!</v>
      </c>
      <c r="L4585" t="e">
        <f>IF(AND(TimeSpend[[#This Row],[Personnel number]]&lt;&gt;"",TimeSpend[[#This Row],[Date]]&lt;&gt;""),Utilization!$J$2,"")</f>
        <v>#VALUE!</v>
      </c>
      <c r="M4585" t="e">
        <f>IF(AND(TimeSpend[[#This Row],[Personnel number]]&lt;&gt;"",TimeSpend[[#This Row],[Date]]&lt;&gt;""),TimeSpend[[#This Row],[Employee Name]],"")</f>
        <v>#VALUE!</v>
      </c>
      <c r="N4585" t="e">
        <f t="shared" si="142"/>
        <v>#VALUE!</v>
      </c>
      <c r="O4585" t="e">
        <f t="shared" si="143"/>
        <v>#VALUE!</v>
      </c>
      <c r="P4585" t="e">
        <f>IF(D4585&lt;&gt;"",VLOOKUP(D4585,Projects!B:C,2,0),"")</f>
        <v>#VALUE!</v>
      </c>
    </row>
    <row r="4586" spans="1:16" x14ac:dyDescent="0.25">
      <c r="A4586" t="e">
        <f>UPPER(IF(AND(TimeSpend[[#This Row],[Personnel number]]&lt;&gt;"",TimeSpend[[#This Row],[Date]]&lt;&gt;""),TimeSpend[[#This Row],[Personnel number]],""))</f>
        <v>#VALUE!</v>
      </c>
      <c r="B4586" s="85" t="e">
        <f>IF(AND(TimeSpend[[#This Row],[Personnel number]]&lt;&gt;"",TimeSpend[[#This Row],[Date]]&lt;&gt;""),TEXT(TimeSpend[[#This Row],[Date]],"[$-409]yyyyMMdd"),"")</f>
        <v>#VALUE!</v>
      </c>
      <c r="C4586" s="33" t="e">
        <f>IF(AND(TimeSpend[[#This Row],[Personnel number]]&lt;&gt;"",TimeSpend[[#This Row],[Date]]&lt;&gt;""),SUBSTITUTE(TimeSpend[[#This Row],[Hours]],",","."),"")</f>
        <v>#VALUE!</v>
      </c>
      <c r="D4586" t="e">
        <f>IF(AND(TimeSpend[[#This Row],[Personnel number]]&lt;&gt;"",TimeSpend[[#This Row],[Date]]&lt;&gt;""),TimeSpend[[#This Row],[Network]],"")</f>
        <v>#VALUE!</v>
      </c>
      <c r="E4586" t="e">
        <f>IF(AND(TimeSpend[[#This Row],[Personnel number]]&lt;&gt;"",TimeSpend[[#This Row],[Date]]&lt;&gt;""),TimeSpend[[#This Row],[Network Description]],"")</f>
        <v>#VALUE!</v>
      </c>
      <c r="F4586" t="e">
        <f>IF(AND(TimeSpend[[#This Row],[Personnel number]]&lt;&gt;"",TimeSpend[[#This Row],[Date]]&lt;&gt;""),TimeSpend[[#This Row],[Activity]],"")</f>
        <v>#VALUE!</v>
      </c>
      <c r="G4586" t="e">
        <f>IF(AND(TimeSpend[[#This Row],[Personnel number]]&lt;&gt;"",TimeSpend[[#This Row],[Date]]&lt;&gt;""),TimeSpend[[#This Row],[Activity description]],"")</f>
        <v>#VALUE!</v>
      </c>
      <c r="H4586" s="36" t="e">
        <f>IF(AND(TimeSpend[[#This Row],[Personnel number]]&lt;&gt;"",TimeSpend[[#This Row],[Date]]&lt;&gt;""),TimeSpend[[#This Row],[Start Time]],"")</f>
        <v>#VALUE!</v>
      </c>
      <c r="I4586" s="36" t="e">
        <f>IF(AND(TimeSpend[[#This Row],[Personnel number]]&lt;&gt;"",TimeSpend[[#This Row],[Date]]&lt;&gt;""),TimeSpend[[#This Row],[End Time]],"")</f>
        <v>#VALUE!</v>
      </c>
      <c r="J4586" t="e">
        <f>IF(AND(TimeSpend[[#This Row],[Personnel number]]&lt;&gt;"",TimeSpend[[#This Row],[Date]]&lt;&gt;""),TimeSpend[[#This Row],[Location]],"")</f>
        <v>#VALUE!</v>
      </c>
      <c r="K4586" t="e">
        <f>IF(AND(TimeSpend[[#This Row],[Personnel number]]&lt;&gt;"",TimeSpend[[#This Row],[Date]]&lt;&gt;""),TimeSpend[[#This Row],[Task]],"")</f>
        <v>#VALUE!</v>
      </c>
      <c r="L4586" t="e">
        <f>IF(AND(TimeSpend[[#This Row],[Personnel number]]&lt;&gt;"",TimeSpend[[#This Row],[Date]]&lt;&gt;""),Utilization!$J$2,"")</f>
        <v>#VALUE!</v>
      </c>
      <c r="M4586" t="e">
        <f>IF(AND(TimeSpend[[#This Row],[Personnel number]]&lt;&gt;"",TimeSpend[[#This Row],[Date]]&lt;&gt;""),TimeSpend[[#This Row],[Employee Name]],"")</f>
        <v>#VALUE!</v>
      </c>
      <c r="N4586" t="e">
        <f t="shared" si="142"/>
        <v>#VALUE!</v>
      </c>
      <c r="O4586" t="e">
        <f t="shared" si="143"/>
        <v>#VALUE!</v>
      </c>
      <c r="P4586" t="e">
        <f>IF(D4586&lt;&gt;"",VLOOKUP(D4586,Projects!B:C,2,0),"")</f>
        <v>#VALUE!</v>
      </c>
    </row>
    <row r="4587" spans="1:16" x14ac:dyDescent="0.25">
      <c r="A4587" t="e">
        <f>UPPER(IF(AND(TimeSpend[[#This Row],[Personnel number]]&lt;&gt;"",TimeSpend[[#This Row],[Date]]&lt;&gt;""),TimeSpend[[#This Row],[Personnel number]],""))</f>
        <v>#VALUE!</v>
      </c>
      <c r="B4587" s="85" t="e">
        <f>IF(AND(TimeSpend[[#This Row],[Personnel number]]&lt;&gt;"",TimeSpend[[#This Row],[Date]]&lt;&gt;""),TEXT(TimeSpend[[#This Row],[Date]],"[$-409]yyyyMMdd"),"")</f>
        <v>#VALUE!</v>
      </c>
      <c r="C4587" s="33" t="e">
        <f>IF(AND(TimeSpend[[#This Row],[Personnel number]]&lt;&gt;"",TimeSpend[[#This Row],[Date]]&lt;&gt;""),SUBSTITUTE(TimeSpend[[#This Row],[Hours]],",","."),"")</f>
        <v>#VALUE!</v>
      </c>
      <c r="D4587" t="e">
        <f>IF(AND(TimeSpend[[#This Row],[Personnel number]]&lt;&gt;"",TimeSpend[[#This Row],[Date]]&lt;&gt;""),TimeSpend[[#This Row],[Network]],"")</f>
        <v>#VALUE!</v>
      </c>
      <c r="E4587" t="e">
        <f>IF(AND(TimeSpend[[#This Row],[Personnel number]]&lt;&gt;"",TimeSpend[[#This Row],[Date]]&lt;&gt;""),TimeSpend[[#This Row],[Network Description]],"")</f>
        <v>#VALUE!</v>
      </c>
      <c r="F4587" t="e">
        <f>IF(AND(TimeSpend[[#This Row],[Personnel number]]&lt;&gt;"",TimeSpend[[#This Row],[Date]]&lt;&gt;""),TimeSpend[[#This Row],[Activity]],"")</f>
        <v>#VALUE!</v>
      </c>
      <c r="G4587" t="e">
        <f>IF(AND(TimeSpend[[#This Row],[Personnel number]]&lt;&gt;"",TimeSpend[[#This Row],[Date]]&lt;&gt;""),TimeSpend[[#This Row],[Activity description]],"")</f>
        <v>#VALUE!</v>
      </c>
      <c r="H4587" s="36" t="e">
        <f>IF(AND(TimeSpend[[#This Row],[Personnel number]]&lt;&gt;"",TimeSpend[[#This Row],[Date]]&lt;&gt;""),TimeSpend[[#This Row],[Start Time]],"")</f>
        <v>#VALUE!</v>
      </c>
      <c r="I4587" s="36" t="e">
        <f>IF(AND(TimeSpend[[#This Row],[Personnel number]]&lt;&gt;"",TimeSpend[[#This Row],[Date]]&lt;&gt;""),TimeSpend[[#This Row],[End Time]],"")</f>
        <v>#VALUE!</v>
      </c>
      <c r="J4587" t="e">
        <f>IF(AND(TimeSpend[[#This Row],[Personnel number]]&lt;&gt;"",TimeSpend[[#This Row],[Date]]&lt;&gt;""),TimeSpend[[#This Row],[Location]],"")</f>
        <v>#VALUE!</v>
      </c>
      <c r="K4587" t="e">
        <f>IF(AND(TimeSpend[[#This Row],[Personnel number]]&lt;&gt;"",TimeSpend[[#This Row],[Date]]&lt;&gt;""),TimeSpend[[#This Row],[Task]],"")</f>
        <v>#VALUE!</v>
      </c>
      <c r="L4587" t="e">
        <f>IF(AND(TimeSpend[[#This Row],[Personnel number]]&lt;&gt;"",TimeSpend[[#This Row],[Date]]&lt;&gt;""),Utilization!$J$2,"")</f>
        <v>#VALUE!</v>
      </c>
      <c r="M4587" t="e">
        <f>IF(AND(TimeSpend[[#This Row],[Personnel number]]&lt;&gt;"",TimeSpend[[#This Row],[Date]]&lt;&gt;""),TimeSpend[[#This Row],[Employee Name]],"")</f>
        <v>#VALUE!</v>
      </c>
      <c r="N4587" t="e">
        <f t="shared" si="142"/>
        <v>#VALUE!</v>
      </c>
      <c r="O4587" t="e">
        <f t="shared" si="143"/>
        <v>#VALUE!</v>
      </c>
      <c r="P4587" t="e">
        <f>IF(D4587&lt;&gt;"",VLOOKUP(D4587,Projects!B:C,2,0),"")</f>
        <v>#VALUE!</v>
      </c>
    </row>
    <row r="4588" spans="1:16" x14ac:dyDescent="0.25">
      <c r="A4588" t="e">
        <f>UPPER(IF(AND(TimeSpend[[#This Row],[Personnel number]]&lt;&gt;"",TimeSpend[[#This Row],[Date]]&lt;&gt;""),TimeSpend[[#This Row],[Personnel number]],""))</f>
        <v>#VALUE!</v>
      </c>
      <c r="B4588" s="85" t="e">
        <f>IF(AND(TimeSpend[[#This Row],[Personnel number]]&lt;&gt;"",TimeSpend[[#This Row],[Date]]&lt;&gt;""),TEXT(TimeSpend[[#This Row],[Date]],"[$-409]yyyyMMdd"),"")</f>
        <v>#VALUE!</v>
      </c>
      <c r="C4588" s="33" t="e">
        <f>IF(AND(TimeSpend[[#This Row],[Personnel number]]&lt;&gt;"",TimeSpend[[#This Row],[Date]]&lt;&gt;""),SUBSTITUTE(TimeSpend[[#This Row],[Hours]],",","."),"")</f>
        <v>#VALUE!</v>
      </c>
      <c r="D4588" t="e">
        <f>IF(AND(TimeSpend[[#This Row],[Personnel number]]&lt;&gt;"",TimeSpend[[#This Row],[Date]]&lt;&gt;""),TimeSpend[[#This Row],[Network]],"")</f>
        <v>#VALUE!</v>
      </c>
      <c r="E4588" t="e">
        <f>IF(AND(TimeSpend[[#This Row],[Personnel number]]&lt;&gt;"",TimeSpend[[#This Row],[Date]]&lt;&gt;""),TimeSpend[[#This Row],[Network Description]],"")</f>
        <v>#VALUE!</v>
      </c>
      <c r="F4588" t="e">
        <f>IF(AND(TimeSpend[[#This Row],[Personnel number]]&lt;&gt;"",TimeSpend[[#This Row],[Date]]&lt;&gt;""),TimeSpend[[#This Row],[Activity]],"")</f>
        <v>#VALUE!</v>
      </c>
      <c r="G4588" t="e">
        <f>IF(AND(TimeSpend[[#This Row],[Personnel number]]&lt;&gt;"",TimeSpend[[#This Row],[Date]]&lt;&gt;""),TimeSpend[[#This Row],[Activity description]],"")</f>
        <v>#VALUE!</v>
      </c>
      <c r="H4588" s="36" t="e">
        <f>IF(AND(TimeSpend[[#This Row],[Personnel number]]&lt;&gt;"",TimeSpend[[#This Row],[Date]]&lt;&gt;""),TimeSpend[[#This Row],[Start Time]],"")</f>
        <v>#VALUE!</v>
      </c>
      <c r="I4588" s="36" t="e">
        <f>IF(AND(TimeSpend[[#This Row],[Personnel number]]&lt;&gt;"",TimeSpend[[#This Row],[Date]]&lt;&gt;""),TimeSpend[[#This Row],[End Time]],"")</f>
        <v>#VALUE!</v>
      </c>
      <c r="J4588" t="e">
        <f>IF(AND(TimeSpend[[#This Row],[Personnel number]]&lt;&gt;"",TimeSpend[[#This Row],[Date]]&lt;&gt;""),TimeSpend[[#This Row],[Location]],"")</f>
        <v>#VALUE!</v>
      </c>
      <c r="K4588" t="e">
        <f>IF(AND(TimeSpend[[#This Row],[Personnel number]]&lt;&gt;"",TimeSpend[[#This Row],[Date]]&lt;&gt;""),TimeSpend[[#This Row],[Task]],"")</f>
        <v>#VALUE!</v>
      </c>
      <c r="L4588" t="e">
        <f>IF(AND(TimeSpend[[#This Row],[Personnel number]]&lt;&gt;"",TimeSpend[[#This Row],[Date]]&lt;&gt;""),Utilization!$J$2,"")</f>
        <v>#VALUE!</v>
      </c>
      <c r="M4588" t="e">
        <f>IF(AND(TimeSpend[[#This Row],[Personnel number]]&lt;&gt;"",TimeSpend[[#This Row],[Date]]&lt;&gt;""),TimeSpend[[#This Row],[Employee Name]],"")</f>
        <v>#VALUE!</v>
      </c>
      <c r="N4588" t="e">
        <f t="shared" si="142"/>
        <v>#VALUE!</v>
      </c>
      <c r="O4588" t="e">
        <f t="shared" si="143"/>
        <v>#VALUE!</v>
      </c>
      <c r="P4588" t="e">
        <f>IF(D4588&lt;&gt;"",VLOOKUP(D4588,Projects!B:C,2,0),"")</f>
        <v>#VALUE!</v>
      </c>
    </row>
    <row r="4589" spans="1:16" x14ac:dyDescent="0.25">
      <c r="A4589" t="e">
        <f>UPPER(IF(AND(TimeSpend[[#This Row],[Personnel number]]&lt;&gt;"",TimeSpend[[#This Row],[Date]]&lt;&gt;""),TimeSpend[[#This Row],[Personnel number]],""))</f>
        <v>#VALUE!</v>
      </c>
      <c r="B4589" s="85" t="e">
        <f>IF(AND(TimeSpend[[#This Row],[Personnel number]]&lt;&gt;"",TimeSpend[[#This Row],[Date]]&lt;&gt;""),TEXT(TimeSpend[[#This Row],[Date]],"[$-409]yyyyMMdd"),"")</f>
        <v>#VALUE!</v>
      </c>
      <c r="C4589" s="33" t="e">
        <f>IF(AND(TimeSpend[[#This Row],[Personnel number]]&lt;&gt;"",TimeSpend[[#This Row],[Date]]&lt;&gt;""),SUBSTITUTE(TimeSpend[[#This Row],[Hours]],",","."),"")</f>
        <v>#VALUE!</v>
      </c>
      <c r="D4589" t="e">
        <f>IF(AND(TimeSpend[[#This Row],[Personnel number]]&lt;&gt;"",TimeSpend[[#This Row],[Date]]&lt;&gt;""),TimeSpend[[#This Row],[Network]],"")</f>
        <v>#VALUE!</v>
      </c>
      <c r="E4589" t="e">
        <f>IF(AND(TimeSpend[[#This Row],[Personnel number]]&lt;&gt;"",TimeSpend[[#This Row],[Date]]&lt;&gt;""),TimeSpend[[#This Row],[Network Description]],"")</f>
        <v>#VALUE!</v>
      </c>
      <c r="F4589" t="e">
        <f>IF(AND(TimeSpend[[#This Row],[Personnel number]]&lt;&gt;"",TimeSpend[[#This Row],[Date]]&lt;&gt;""),TimeSpend[[#This Row],[Activity]],"")</f>
        <v>#VALUE!</v>
      </c>
      <c r="G4589" t="e">
        <f>IF(AND(TimeSpend[[#This Row],[Personnel number]]&lt;&gt;"",TimeSpend[[#This Row],[Date]]&lt;&gt;""),TimeSpend[[#This Row],[Activity description]],"")</f>
        <v>#VALUE!</v>
      </c>
      <c r="H4589" s="36" t="e">
        <f>IF(AND(TimeSpend[[#This Row],[Personnel number]]&lt;&gt;"",TimeSpend[[#This Row],[Date]]&lt;&gt;""),TimeSpend[[#This Row],[Start Time]],"")</f>
        <v>#VALUE!</v>
      </c>
      <c r="I4589" s="36" t="e">
        <f>IF(AND(TimeSpend[[#This Row],[Personnel number]]&lt;&gt;"",TimeSpend[[#This Row],[Date]]&lt;&gt;""),TimeSpend[[#This Row],[End Time]],"")</f>
        <v>#VALUE!</v>
      </c>
      <c r="J4589" t="e">
        <f>IF(AND(TimeSpend[[#This Row],[Personnel number]]&lt;&gt;"",TimeSpend[[#This Row],[Date]]&lt;&gt;""),TimeSpend[[#This Row],[Location]],"")</f>
        <v>#VALUE!</v>
      </c>
      <c r="K4589" t="e">
        <f>IF(AND(TimeSpend[[#This Row],[Personnel number]]&lt;&gt;"",TimeSpend[[#This Row],[Date]]&lt;&gt;""),TimeSpend[[#This Row],[Task]],"")</f>
        <v>#VALUE!</v>
      </c>
      <c r="L4589" t="e">
        <f>IF(AND(TimeSpend[[#This Row],[Personnel number]]&lt;&gt;"",TimeSpend[[#This Row],[Date]]&lt;&gt;""),Utilization!$J$2,"")</f>
        <v>#VALUE!</v>
      </c>
      <c r="M4589" t="e">
        <f>IF(AND(TimeSpend[[#This Row],[Personnel number]]&lt;&gt;"",TimeSpend[[#This Row],[Date]]&lt;&gt;""),TimeSpend[[#This Row],[Employee Name]],"")</f>
        <v>#VALUE!</v>
      </c>
      <c r="N4589" t="e">
        <f t="shared" si="142"/>
        <v>#VALUE!</v>
      </c>
      <c r="O4589" t="e">
        <f t="shared" si="143"/>
        <v>#VALUE!</v>
      </c>
      <c r="P4589" t="e">
        <f>IF(D4589&lt;&gt;"",VLOOKUP(D4589,Projects!B:C,2,0),"")</f>
        <v>#VALUE!</v>
      </c>
    </row>
    <row r="4590" spans="1:16" x14ac:dyDescent="0.25">
      <c r="A4590" t="e">
        <f>UPPER(IF(AND(TimeSpend[[#This Row],[Personnel number]]&lt;&gt;"",TimeSpend[[#This Row],[Date]]&lt;&gt;""),TimeSpend[[#This Row],[Personnel number]],""))</f>
        <v>#VALUE!</v>
      </c>
      <c r="B4590" s="85" t="e">
        <f>IF(AND(TimeSpend[[#This Row],[Personnel number]]&lt;&gt;"",TimeSpend[[#This Row],[Date]]&lt;&gt;""),TEXT(TimeSpend[[#This Row],[Date]],"[$-409]yyyyMMdd"),"")</f>
        <v>#VALUE!</v>
      </c>
      <c r="C4590" s="33" t="e">
        <f>IF(AND(TimeSpend[[#This Row],[Personnel number]]&lt;&gt;"",TimeSpend[[#This Row],[Date]]&lt;&gt;""),SUBSTITUTE(TimeSpend[[#This Row],[Hours]],",","."),"")</f>
        <v>#VALUE!</v>
      </c>
      <c r="D4590" t="e">
        <f>IF(AND(TimeSpend[[#This Row],[Personnel number]]&lt;&gt;"",TimeSpend[[#This Row],[Date]]&lt;&gt;""),TimeSpend[[#This Row],[Network]],"")</f>
        <v>#VALUE!</v>
      </c>
      <c r="E4590" t="e">
        <f>IF(AND(TimeSpend[[#This Row],[Personnel number]]&lt;&gt;"",TimeSpend[[#This Row],[Date]]&lt;&gt;""),TimeSpend[[#This Row],[Network Description]],"")</f>
        <v>#VALUE!</v>
      </c>
      <c r="F4590" t="e">
        <f>IF(AND(TimeSpend[[#This Row],[Personnel number]]&lt;&gt;"",TimeSpend[[#This Row],[Date]]&lt;&gt;""),TimeSpend[[#This Row],[Activity]],"")</f>
        <v>#VALUE!</v>
      </c>
      <c r="G4590" t="e">
        <f>IF(AND(TimeSpend[[#This Row],[Personnel number]]&lt;&gt;"",TimeSpend[[#This Row],[Date]]&lt;&gt;""),TimeSpend[[#This Row],[Activity description]],"")</f>
        <v>#VALUE!</v>
      </c>
      <c r="H4590" s="36" t="e">
        <f>IF(AND(TimeSpend[[#This Row],[Personnel number]]&lt;&gt;"",TimeSpend[[#This Row],[Date]]&lt;&gt;""),TimeSpend[[#This Row],[Start Time]],"")</f>
        <v>#VALUE!</v>
      </c>
      <c r="I4590" s="36" t="e">
        <f>IF(AND(TimeSpend[[#This Row],[Personnel number]]&lt;&gt;"",TimeSpend[[#This Row],[Date]]&lt;&gt;""),TimeSpend[[#This Row],[End Time]],"")</f>
        <v>#VALUE!</v>
      </c>
      <c r="J4590" t="e">
        <f>IF(AND(TimeSpend[[#This Row],[Personnel number]]&lt;&gt;"",TimeSpend[[#This Row],[Date]]&lt;&gt;""),TimeSpend[[#This Row],[Location]],"")</f>
        <v>#VALUE!</v>
      </c>
      <c r="K4590" t="e">
        <f>IF(AND(TimeSpend[[#This Row],[Personnel number]]&lt;&gt;"",TimeSpend[[#This Row],[Date]]&lt;&gt;""),TimeSpend[[#This Row],[Task]],"")</f>
        <v>#VALUE!</v>
      </c>
      <c r="L4590" t="e">
        <f>IF(AND(TimeSpend[[#This Row],[Personnel number]]&lt;&gt;"",TimeSpend[[#This Row],[Date]]&lt;&gt;""),Utilization!$J$2,"")</f>
        <v>#VALUE!</v>
      </c>
      <c r="M4590" t="e">
        <f>IF(AND(TimeSpend[[#This Row],[Personnel number]]&lt;&gt;"",TimeSpend[[#This Row],[Date]]&lt;&gt;""),TimeSpend[[#This Row],[Employee Name]],"")</f>
        <v>#VALUE!</v>
      </c>
      <c r="N4590" t="e">
        <f t="shared" si="142"/>
        <v>#VALUE!</v>
      </c>
      <c r="O4590" t="e">
        <f t="shared" si="143"/>
        <v>#VALUE!</v>
      </c>
      <c r="P4590" t="e">
        <f>IF(D4590&lt;&gt;"",VLOOKUP(D4590,Projects!B:C,2,0),"")</f>
        <v>#VALUE!</v>
      </c>
    </row>
    <row r="4591" spans="1:16" x14ac:dyDescent="0.25">
      <c r="A4591" t="e">
        <f>UPPER(IF(AND(TimeSpend[[#This Row],[Personnel number]]&lt;&gt;"",TimeSpend[[#This Row],[Date]]&lt;&gt;""),TimeSpend[[#This Row],[Personnel number]],""))</f>
        <v>#VALUE!</v>
      </c>
      <c r="B4591" s="85" t="e">
        <f>IF(AND(TimeSpend[[#This Row],[Personnel number]]&lt;&gt;"",TimeSpend[[#This Row],[Date]]&lt;&gt;""),TEXT(TimeSpend[[#This Row],[Date]],"[$-409]yyyyMMdd"),"")</f>
        <v>#VALUE!</v>
      </c>
      <c r="C4591" s="33" t="e">
        <f>IF(AND(TimeSpend[[#This Row],[Personnel number]]&lt;&gt;"",TimeSpend[[#This Row],[Date]]&lt;&gt;""),SUBSTITUTE(TimeSpend[[#This Row],[Hours]],",","."),"")</f>
        <v>#VALUE!</v>
      </c>
      <c r="D4591" t="e">
        <f>IF(AND(TimeSpend[[#This Row],[Personnel number]]&lt;&gt;"",TimeSpend[[#This Row],[Date]]&lt;&gt;""),TimeSpend[[#This Row],[Network]],"")</f>
        <v>#VALUE!</v>
      </c>
      <c r="E4591" t="e">
        <f>IF(AND(TimeSpend[[#This Row],[Personnel number]]&lt;&gt;"",TimeSpend[[#This Row],[Date]]&lt;&gt;""),TimeSpend[[#This Row],[Network Description]],"")</f>
        <v>#VALUE!</v>
      </c>
      <c r="F4591" t="e">
        <f>IF(AND(TimeSpend[[#This Row],[Personnel number]]&lt;&gt;"",TimeSpend[[#This Row],[Date]]&lt;&gt;""),TimeSpend[[#This Row],[Activity]],"")</f>
        <v>#VALUE!</v>
      </c>
      <c r="G4591" t="e">
        <f>IF(AND(TimeSpend[[#This Row],[Personnel number]]&lt;&gt;"",TimeSpend[[#This Row],[Date]]&lt;&gt;""),TimeSpend[[#This Row],[Activity description]],"")</f>
        <v>#VALUE!</v>
      </c>
      <c r="H4591" s="36" t="e">
        <f>IF(AND(TimeSpend[[#This Row],[Personnel number]]&lt;&gt;"",TimeSpend[[#This Row],[Date]]&lt;&gt;""),TimeSpend[[#This Row],[Start Time]],"")</f>
        <v>#VALUE!</v>
      </c>
      <c r="I4591" s="36" t="e">
        <f>IF(AND(TimeSpend[[#This Row],[Personnel number]]&lt;&gt;"",TimeSpend[[#This Row],[Date]]&lt;&gt;""),TimeSpend[[#This Row],[End Time]],"")</f>
        <v>#VALUE!</v>
      </c>
      <c r="J4591" t="e">
        <f>IF(AND(TimeSpend[[#This Row],[Personnel number]]&lt;&gt;"",TimeSpend[[#This Row],[Date]]&lt;&gt;""),TimeSpend[[#This Row],[Location]],"")</f>
        <v>#VALUE!</v>
      </c>
      <c r="K4591" t="e">
        <f>IF(AND(TimeSpend[[#This Row],[Personnel number]]&lt;&gt;"",TimeSpend[[#This Row],[Date]]&lt;&gt;""),TimeSpend[[#This Row],[Task]],"")</f>
        <v>#VALUE!</v>
      </c>
      <c r="L4591" t="e">
        <f>IF(AND(TimeSpend[[#This Row],[Personnel number]]&lt;&gt;"",TimeSpend[[#This Row],[Date]]&lt;&gt;""),Utilization!$J$2,"")</f>
        <v>#VALUE!</v>
      </c>
      <c r="M4591" t="e">
        <f>IF(AND(TimeSpend[[#This Row],[Personnel number]]&lt;&gt;"",TimeSpend[[#This Row],[Date]]&lt;&gt;""),TimeSpend[[#This Row],[Employee Name]],"")</f>
        <v>#VALUE!</v>
      </c>
      <c r="N4591" t="e">
        <f t="shared" si="142"/>
        <v>#VALUE!</v>
      </c>
      <c r="O4591" t="e">
        <f t="shared" si="143"/>
        <v>#VALUE!</v>
      </c>
      <c r="P4591" t="e">
        <f>IF(D4591&lt;&gt;"",VLOOKUP(D4591,Projects!B:C,2,0),"")</f>
        <v>#VALUE!</v>
      </c>
    </row>
    <row r="4592" spans="1:16" x14ac:dyDescent="0.25">
      <c r="A4592" t="e">
        <f>UPPER(IF(AND(TimeSpend[[#This Row],[Personnel number]]&lt;&gt;"",TimeSpend[[#This Row],[Date]]&lt;&gt;""),TimeSpend[[#This Row],[Personnel number]],""))</f>
        <v>#VALUE!</v>
      </c>
      <c r="B4592" s="85" t="e">
        <f>IF(AND(TimeSpend[[#This Row],[Personnel number]]&lt;&gt;"",TimeSpend[[#This Row],[Date]]&lt;&gt;""),TEXT(TimeSpend[[#This Row],[Date]],"[$-409]yyyyMMdd"),"")</f>
        <v>#VALUE!</v>
      </c>
      <c r="C4592" s="33" t="e">
        <f>IF(AND(TimeSpend[[#This Row],[Personnel number]]&lt;&gt;"",TimeSpend[[#This Row],[Date]]&lt;&gt;""),SUBSTITUTE(TimeSpend[[#This Row],[Hours]],",","."),"")</f>
        <v>#VALUE!</v>
      </c>
      <c r="D4592" t="e">
        <f>IF(AND(TimeSpend[[#This Row],[Personnel number]]&lt;&gt;"",TimeSpend[[#This Row],[Date]]&lt;&gt;""),TimeSpend[[#This Row],[Network]],"")</f>
        <v>#VALUE!</v>
      </c>
      <c r="E4592" t="e">
        <f>IF(AND(TimeSpend[[#This Row],[Personnel number]]&lt;&gt;"",TimeSpend[[#This Row],[Date]]&lt;&gt;""),TimeSpend[[#This Row],[Network Description]],"")</f>
        <v>#VALUE!</v>
      </c>
      <c r="F4592" t="e">
        <f>IF(AND(TimeSpend[[#This Row],[Personnel number]]&lt;&gt;"",TimeSpend[[#This Row],[Date]]&lt;&gt;""),TimeSpend[[#This Row],[Activity]],"")</f>
        <v>#VALUE!</v>
      </c>
      <c r="G4592" t="e">
        <f>IF(AND(TimeSpend[[#This Row],[Personnel number]]&lt;&gt;"",TimeSpend[[#This Row],[Date]]&lt;&gt;""),TimeSpend[[#This Row],[Activity description]],"")</f>
        <v>#VALUE!</v>
      </c>
      <c r="H4592" s="36" t="e">
        <f>IF(AND(TimeSpend[[#This Row],[Personnel number]]&lt;&gt;"",TimeSpend[[#This Row],[Date]]&lt;&gt;""),TimeSpend[[#This Row],[Start Time]],"")</f>
        <v>#VALUE!</v>
      </c>
      <c r="I4592" s="36" t="e">
        <f>IF(AND(TimeSpend[[#This Row],[Personnel number]]&lt;&gt;"",TimeSpend[[#This Row],[Date]]&lt;&gt;""),TimeSpend[[#This Row],[End Time]],"")</f>
        <v>#VALUE!</v>
      </c>
      <c r="J4592" t="e">
        <f>IF(AND(TimeSpend[[#This Row],[Personnel number]]&lt;&gt;"",TimeSpend[[#This Row],[Date]]&lt;&gt;""),TimeSpend[[#This Row],[Location]],"")</f>
        <v>#VALUE!</v>
      </c>
      <c r="K4592" t="e">
        <f>IF(AND(TimeSpend[[#This Row],[Personnel number]]&lt;&gt;"",TimeSpend[[#This Row],[Date]]&lt;&gt;""),TimeSpend[[#This Row],[Task]],"")</f>
        <v>#VALUE!</v>
      </c>
      <c r="L4592" t="e">
        <f>IF(AND(TimeSpend[[#This Row],[Personnel number]]&lt;&gt;"",TimeSpend[[#This Row],[Date]]&lt;&gt;""),Utilization!$J$2,"")</f>
        <v>#VALUE!</v>
      </c>
      <c r="M4592" t="e">
        <f>IF(AND(TimeSpend[[#This Row],[Personnel number]]&lt;&gt;"",TimeSpend[[#This Row],[Date]]&lt;&gt;""),TimeSpend[[#This Row],[Employee Name]],"")</f>
        <v>#VALUE!</v>
      </c>
      <c r="N4592" t="e">
        <f t="shared" si="142"/>
        <v>#VALUE!</v>
      </c>
      <c r="O4592" t="e">
        <f t="shared" si="143"/>
        <v>#VALUE!</v>
      </c>
      <c r="P4592" t="e">
        <f>IF(D4592&lt;&gt;"",VLOOKUP(D4592,Projects!B:C,2,0),"")</f>
        <v>#VALUE!</v>
      </c>
    </row>
    <row r="4593" spans="1:16" x14ac:dyDescent="0.25">
      <c r="A4593" t="e">
        <f>UPPER(IF(AND(TimeSpend[[#This Row],[Personnel number]]&lt;&gt;"",TimeSpend[[#This Row],[Date]]&lt;&gt;""),TimeSpend[[#This Row],[Personnel number]],""))</f>
        <v>#VALUE!</v>
      </c>
      <c r="B4593" s="85" t="e">
        <f>IF(AND(TimeSpend[[#This Row],[Personnel number]]&lt;&gt;"",TimeSpend[[#This Row],[Date]]&lt;&gt;""),TEXT(TimeSpend[[#This Row],[Date]],"[$-409]yyyyMMdd"),"")</f>
        <v>#VALUE!</v>
      </c>
      <c r="C4593" s="33" t="e">
        <f>IF(AND(TimeSpend[[#This Row],[Personnel number]]&lt;&gt;"",TimeSpend[[#This Row],[Date]]&lt;&gt;""),SUBSTITUTE(TimeSpend[[#This Row],[Hours]],",","."),"")</f>
        <v>#VALUE!</v>
      </c>
      <c r="D4593" t="e">
        <f>IF(AND(TimeSpend[[#This Row],[Personnel number]]&lt;&gt;"",TimeSpend[[#This Row],[Date]]&lt;&gt;""),TimeSpend[[#This Row],[Network]],"")</f>
        <v>#VALUE!</v>
      </c>
      <c r="E4593" t="e">
        <f>IF(AND(TimeSpend[[#This Row],[Personnel number]]&lt;&gt;"",TimeSpend[[#This Row],[Date]]&lt;&gt;""),TimeSpend[[#This Row],[Network Description]],"")</f>
        <v>#VALUE!</v>
      </c>
      <c r="F4593" t="e">
        <f>IF(AND(TimeSpend[[#This Row],[Personnel number]]&lt;&gt;"",TimeSpend[[#This Row],[Date]]&lt;&gt;""),TimeSpend[[#This Row],[Activity]],"")</f>
        <v>#VALUE!</v>
      </c>
      <c r="G4593" t="e">
        <f>IF(AND(TimeSpend[[#This Row],[Personnel number]]&lt;&gt;"",TimeSpend[[#This Row],[Date]]&lt;&gt;""),TimeSpend[[#This Row],[Activity description]],"")</f>
        <v>#VALUE!</v>
      </c>
      <c r="H4593" s="36" t="e">
        <f>IF(AND(TimeSpend[[#This Row],[Personnel number]]&lt;&gt;"",TimeSpend[[#This Row],[Date]]&lt;&gt;""),TimeSpend[[#This Row],[Start Time]],"")</f>
        <v>#VALUE!</v>
      </c>
      <c r="I4593" s="36" t="e">
        <f>IF(AND(TimeSpend[[#This Row],[Personnel number]]&lt;&gt;"",TimeSpend[[#This Row],[Date]]&lt;&gt;""),TimeSpend[[#This Row],[End Time]],"")</f>
        <v>#VALUE!</v>
      </c>
      <c r="J4593" t="e">
        <f>IF(AND(TimeSpend[[#This Row],[Personnel number]]&lt;&gt;"",TimeSpend[[#This Row],[Date]]&lt;&gt;""),TimeSpend[[#This Row],[Location]],"")</f>
        <v>#VALUE!</v>
      </c>
      <c r="K4593" t="e">
        <f>IF(AND(TimeSpend[[#This Row],[Personnel number]]&lt;&gt;"",TimeSpend[[#This Row],[Date]]&lt;&gt;""),TimeSpend[[#This Row],[Task]],"")</f>
        <v>#VALUE!</v>
      </c>
      <c r="L4593" t="e">
        <f>IF(AND(TimeSpend[[#This Row],[Personnel number]]&lt;&gt;"",TimeSpend[[#This Row],[Date]]&lt;&gt;""),Utilization!$J$2,"")</f>
        <v>#VALUE!</v>
      </c>
      <c r="M4593" t="e">
        <f>IF(AND(TimeSpend[[#This Row],[Personnel number]]&lt;&gt;"",TimeSpend[[#This Row],[Date]]&lt;&gt;""),TimeSpend[[#This Row],[Employee Name]],"")</f>
        <v>#VALUE!</v>
      </c>
      <c r="N4593" t="e">
        <f t="shared" si="142"/>
        <v>#VALUE!</v>
      </c>
      <c r="O4593" t="e">
        <f t="shared" si="143"/>
        <v>#VALUE!</v>
      </c>
      <c r="P4593" t="e">
        <f>IF(D4593&lt;&gt;"",VLOOKUP(D4593,Projects!B:C,2,0),"")</f>
        <v>#VALUE!</v>
      </c>
    </row>
    <row r="4594" spans="1:16" x14ac:dyDescent="0.25">
      <c r="A4594" t="e">
        <f>UPPER(IF(AND(TimeSpend[[#This Row],[Personnel number]]&lt;&gt;"",TimeSpend[[#This Row],[Date]]&lt;&gt;""),TimeSpend[[#This Row],[Personnel number]],""))</f>
        <v>#VALUE!</v>
      </c>
      <c r="B4594" s="85" t="e">
        <f>IF(AND(TimeSpend[[#This Row],[Personnel number]]&lt;&gt;"",TimeSpend[[#This Row],[Date]]&lt;&gt;""),TEXT(TimeSpend[[#This Row],[Date]],"[$-409]yyyyMMdd"),"")</f>
        <v>#VALUE!</v>
      </c>
      <c r="C4594" s="33" t="e">
        <f>IF(AND(TimeSpend[[#This Row],[Personnel number]]&lt;&gt;"",TimeSpend[[#This Row],[Date]]&lt;&gt;""),SUBSTITUTE(TimeSpend[[#This Row],[Hours]],",","."),"")</f>
        <v>#VALUE!</v>
      </c>
      <c r="D4594" t="e">
        <f>IF(AND(TimeSpend[[#This Row],[Personnel number]]&lt;&gt;"",TimeSpend[[#This Row],[Date]]&lt;&gt;""),TimeSpend[[#This Row],[Network]],"")</f>
        <v>#VALUE!</v>
      </c>
      <c r="E4594" t="e">
        <f>IF(AND(TimeSpend[[#This Row],[Personnel number]]&lt;&gt;"",TimeSpend[[#This Row],[Date]]&lt;&gt;""),TimeSpend[[#This Row],[Network Description]],"")</f>
        <v>#VALUE!</v>
      </c>
      <c r="F4594" t="e">
        <f>IF(AND(TimeSpend[[#This Row],[Personnel number]]&lt;&gt;"",TimeSpend[[#This Row],[Date]]&lt;&gt;""),TimeSpend[[#This Row],[Activity]],"")</f>
        <v>#VALUE!</v>
      </c>
      <c r="G4594" t="e">
        <f>IF(AND(TimeSpend[[#This Row],[Personnel number]]&lt;&gt;"",TimeSpend[[#This Row],[Date]]&lt;&gt;""),TimeSpend[[#This Row],[Activity description]],"")</f>
        <v>#VALUE!</v>
      </c>
      <c r="H4594" s="36" t="e">
        <f>IF(AND(TimeSpend[[#This Row],[Personnel number]]&lt;&gt;"",TimeSpend[[#This Row],[Date]]&lt;&gt;""),TimeSpend[[#This Row],[Start Time]],"")</f>
        <v>#VALUE!</v>
      </c>
      <c r="I4594" s="36" t="e">
        <f>IF(AND(TimeSpend[[#This Row],[Personnel number]]&lt;&gt;"",TimeSpend[[#This Row],[Date]]&lt;&gt;""),TimeSpend[[#This Row],[End Time]],"")</f>
        <v>#VALUE!</v>
      </c>
      <c r="J4594" t="e">
        <f>IF(AND(TimeSpend[[#This Row],[Personnel number]]&lt;&gt;"",TimeSpend[[#This Row],[Date]]&lt;&gt;""),TimeSpend[[#This Row],[Location]],"")</f>
        <v>#VALUE!</v>
      </c>
      <c r="K4594" t="e">
        <f>IF(AND(TimeSpend[[#This Row],[Personnel number]]&lt;&gt;"",TimeSpend[[#This Row],[Date]]&lt;&gt;""),TimeSpend[[#This Row],[Task]],"")</f>
        <v>#VALUE!</v>
      </c>
      <c r="L4594" t="e">
        <f>IF(AND(TimeSpend[[#This Row],[Personnel number]]&lt;&gt;"",TimeSpend[[#This Row],[Date]]&lt;&gt;""),Utilization!$J$2,"")</f>
        <v>#VALUE!</v>
      </c>
      <c r="M4594" t="e">
        <f>IF(AND(TimeSpend[[#This Row],[Personnel number]]&lt;&gt;"",TimeSpend[[#This Row],[Date]]&lt;&gt;""),TimeSpend[[#This Row],[Employee Name]],"")</f>
        <v>#VALUE!</v>
      </c>
      <c r="N4594" t="e">
        <f t="shared" si="142"/>
        <v>#VALUE!</v>
      </c>
      <c r="O4594" t="e">
        <f t="shared" si="143"/>
        <v>#VALUE!</v>
      </c>
      <c r="P4594" t="e">
        <f>IF(D4594&lt;&gt;"",VLOOKUP(D4594,Projects!B:C,2,0),"")</f>
        <v>#VALUE!</v>
      </c>
    </row>
    <row r="4595" spans="1:16" x14ac:dyDescent="0.25">
      <c r="A4595" t="e">
        <f>UPPER(IF(AND(TimeSpend[[#This Row],[Personnel number]]&lt;&gt;"",TimeSpend[[#This Row],[Date]]&lt;&gt;""),TimeSpend[[#This Row],[Personnel number]],""))</f>
        <v>#VALUE!</v>
      </c>
      <c r="B4595" s="85" t="e">
        <f>IF(AND(TimeSpend[[#This Row],[Personnel number]]&lt;&gt;"",TimeSpend[[#This Row],[Date]]&lt;&gt;""),TEXT(TimeSpend[[#This Row],[Date]],"[$-409]yyyyMMdd"),"")</f>
        <v>#VALUE!</v>
      </c>
      <c r="C4595" s="33" t="e">
        <f>IF(AND(TimeSpend[[#This Row],[Personnel number]]&lt;&gt;"",TimeSpend[[#This Row],[Date]]&lt;&gt;""),SUBSTITUTE(TimeSpend[[#This Row],[Hours]],",","."),"")</f>
        <v>#VALUE!</v>
      </c>
      <c r="D4595" t="e">
        <f>IF(AND(TimeSpend[[#This Row],[Personnel number]]&lt;&gt;"",TimeSpend[[#This Row],[Date]]&lt;&gt;""),TimeSpend[[#This Row],[Network]],"")</f>
        <v>#VALUE!</v>
      </c>
      <c r="E4595" t="e">
        <f>IF(AND(TimeSpend[[#This Row],[Personnel number]]&lt;&gt;"",TimeSpend[[#This Row],[Date]]&lt;&gt;""),TimeSpend[[#This Row],[Network Description]],"")</f>
        <v>#VALUE!</v>
      </c>
      <c r="F4595" t="e">
        <f>IF(AND(TimeSpend[[#This Row],[Personnel number]]&lt;&gt;"",TimeSpend[[#This Row],[Date]]&lt;&gt;""),TimeSpend[[#This Row],[Activity]],"")</f>
        <v>#VALUE!</v>
      </c>
      <c r="G4595" t="e">
        <f>IF(AND(TimeSpend[[#This Row],[Personnel number]]&lt;&gt;"",TimeSpend[[#This Row],[Date]]&lt;&gt;""),TimeSpend[[#This Row],[Activity description]],"")</f>
        <v>#VALUE!</v>
      </c>
      <c r="H4595" s="36" t="e">
        <f>IF(AND(TimeSpend[[#This Row],[Personnel number]]&lt;&gt;"",TimeSpend[[#This Row],[Date]]&lt;&gt;""),TimeSpend[[#This Row],[Start Time]],"")</f>
        <v>#VALUE!</v>
      </c>
      <c r="I4595" s="36" t="e">
        <f>IF(AND(TimeSpend[[#This Row],[Personnel number]]&lt;&gt;"",TimeSpend[[#This Row],[Date]]&lt;&gt;""),TimeSpend[[#This Row],[End Time]],"")</f>
        <v>#VALUE!</v>
      </c>
      <c r="J4595" t="e">
        <f>IF(AND(TimeSpend[[#This Row],[Personnel number]]&lt;&gt;"",TimeSpend[[#This Row],[Date]]&lt;&gt;""),TimeSpend[[#This Row],[Location]],"")</f>
        <v>#VALUE!</v>
      </c>
      <c r="K4595" t="e">
        <f>IF(AND(TimeSpend[[#This Row],[Personnel number]]&lt;&gt;"",TimeSpend[[#This Row],[Date]]&lt;&gt;""),TimeSpend[[#This Row],[Task]],"")</f>
        <v>#VALUE!</v>
      </c>
      <c r="L4595" t="e">
        <f>IF(AND(TimeSpend[[#This Row],[Personnel number]]&lt;&gt;"",TimeSpend[[#This Row],[Date]]&lt;&gt;""),Utilization!$J$2,"")</f>
        <v>#VALUE!</v>
      </c>
      <c r="M4595" t="e">
        <f>IF(AND(TimeSpend[[#This Row],[Personnel number]]&lt;&gt;"",TimeSpend[[#This Row],[Date]]&lt;&gt;""),TimeSpend[[#This Row],[Employee Name]],"")</f>
        <v>#VALUE!</v>
      </c>
      <c r="N4595" t="e">
        <f t="shared" si="142"/>
        <v>#VALUE!</v>
      </c>
      <c r="O4595" t="e">
        <f t="shared" si="143"/>
        <v>#VALUE!</v>
      </c>
      <c r="P4595" t="e">
        <f>IF(D4595&lt;&gt;"",VLOOKUP(D4595,Projects!B:C,2,0),"")</f>
        <v>#VALUE!</v>
      </c>
    </row>
    <row r="4596" spans="1:16" x14ac:dyDescent="0.25">
      <c r="A4596" t="e">
        <f>UPPER(IF(AND(TimeSpend[[#This Row],[Personnel number]]&lt;&gt;"",TimeSpend[[#This Row],[Date]]&lt;&gt;""),TimeSpend[[#This Row],[Personnel number]],""))</f>
        <v>#VALUE!</v>
      </c>
      <c r="B4596" s="85" t="e">
        <f>IF(AND(TimeSpend[[#This Row],[Personnel number]]&lt;&gt;"",TimeSpend[[#This Row],[Date]]&lt;&gt;""),TEXT(TimeSpend[[#This Row],[Date]],"[$-409]yyyyMMdd"),"")</f>
        <v>#VALUE!</v>
      </c>
      <c r="C4596" s="33" t="e">
        <f>IF(AND(TimeSpend[[#This Row],[Personnel number]]&lt;&gt;"",TimeSpend[[#This Row],[Date]]&lt;&gt;""),SUBSTITUTE(TimeSpend[[#This Row],[Hours]],",","."),"")</f>
        <v>#VALUE!</v>
      </c>
      <c r="D4596" t="e">
        <f>IF(AND(TimeSpend[[#This Row],[Personnel number]]&lt;&gt;"",TimeSpend[[#This Row],[Date]]&lt;&gt;""),TimeSpend[[#This Row],[Network]],"")</f>
        <v>#VALUE!</v>
      </c>
      <c r="E4596" t="e">
        <f>IF(AND(TimeSpend[[#This Row],[Personnel number]]&lt;&gt;"",TimeSpend[[#This Row],[Date]]&lt;&gt;""),TimeSpend[[#This Row],[Network Description]],"")</f>
        <v>#VALUE!</v>
      </c>
      <c r="F4596" t="e">
        <f>IF(AND(TimeSpend[[#This Row],[Personnel number]]&lt;&gt;"",TimeSpend[[#This Row],[Date]]&lt;&gt;""),TimeSpend[[#This Row],[Activity]],"")</f>
        <v>#VALUE!</v>
      </c>
      <c r="G4596" t="e">
        <f>IF(AND(TimeSpend[[#This Row],[Personnel number]]&lt;&gt;"",TimeSpend[[#This Row],[Date]]&lt;&gt;""),TimeSpend[[#This Row],[Activity description]],"")</f>
        <v>#VALUE!</v>
      </c>
      <c r="H4596" s="36" t="e">
        <f>IF(AND(TimeSpend[[#This Row],[Personnel number]]&lt;&gt;"",TimeSpend[[#This Row],[Date]]&lt;&gt;""),TimeSpend[[#This Row],[Start Time]],"")</f>
        <v>#VALUE!</v>
      </c>
      <c r="I4596" s="36" t="e">
        <f>IF(AND(TimeSpend[[#This Row],[Personnel number]]&lt;&gt;"",TimeSpend[[#This Row],[Date]]&lt;&gt;""),TimeSpend[[#This Row],[End Time]],"")</f>
        <v>#VALUE!</v>
      </c>
      <c r="J4596" t="e">
        <f>IF(AND(TimeSpend[[#This Row],[Personnel number]]&lt;&gt;"",TimeSpend[[#This Row],[Date]]&lt;&gt;""),TimeSpend[[#This Row],[Location]],"")</f>
        <v>#VALUE!</v>
      </c>
      <c r="K4596" t="e">
        <f>IF(AND(TimeSpend[[#This Row],[Personnel number]]&lt;&gt;"",TimeSpend[[#This Row],[Date]]&lt;&gt;""),TimeSpend[[#This Row],[Task]],"")</f>
        <v>#VALUE!</v>
      </c>
      <c r="L4596" t="e">
        <f>IF(AND(TimeSpend[[#This Row],[Personnel number]]&lt;&gt;"",TimeSpend[[#This Row],[Date]]&lt;&gt;""),Utilization!$J$2,"")</f>
        <v>#VALUE!</v>
      </c>
      <c r="M4596" t="e">
        <f>IF(AND(TimeSpend[[#This Row],[Personnel number]]&lt;&gt;"",TimeSpend[[#This Row],[Date]]&lt;&gt;""),TimeSpend[[#This Row],[Employee Name]],"")</f>
        <v>#VALUE!</v>
      </c>
      <c r="N4596" t="e">
        <f t="shared" si="142"/>
        <v>#VALUE!</v>
      </c>
      <c r="O4596" t="e">
        <f t="shared" si="143"/>
        <v>#VALUE!</v>
      </c>
      <c r="P4596" t="e">
        <f>IF(D4596&lt;&gt;"",VLOOKUP(D4596,Projects!B:C,2,0),"")</f>
        <v>#VALUE!</v>
      </c>
    </row>
    <row r="4597" spans="1:16" x14ac:dyDescent="0.25">
      <c r="A4597" t="e">
        <f>UPPER(IF(AND(TimeSpend[[#This Row],[Personnel number]]&lt;&gt;"",TimeSpend[[#This Row],[Date]]&lt;&gt;""),TimeSpend[[#This Row],[Personnel number]],""))</f>
        <v>#VALUE!</v>
      </c>
      <c r="B4597" s="85" t="e">
        <f>IF(AND(TimeSpend[[#This Row],[Personnel number]]&lt;&gt;"",TimeSpend[[#This Row],[Date]]&lt;&gt;""),TEXT(TimeSpend[[#This Row],[Date]],"[$-409]yyyyMMdd"),"")</f>
        <v>#VALUE!</v>
      </c>
      <c r="C4597" s="33" t="e">
        <f>IF(AND(TimeSpend[[#This Row],[Personnel number]]&lt;&gt;"",TimeSpend[[#This Row],[Date]]&lt;&gt;""),SUBSTITUTE(TimeSpend[[#This Row],[Hours]],",","."),"")</f>
        <v>#VALUE!</v>
      </c>
      <c r="D4597" t="e">
        <f>IF(AND(TimeSpend[[#This Row],[Personnel number]]&lt;&gt;"",TimeSpend[[#This Row],[Date]]&lt;&gt;""),TimeSpend[[#This Row],[Network]],"")</f>
        <v>#VALUE!</v>
      </c>
      <c r="E4597" t="e">
        <f>IF(AND(TimeSpend[[#This Row],[Personnel number]]&lt;&gt;"",TimeSpend[[#This Row],[Date]]&lt;&gt;""),TimeSpend[[#This Row],[Network Description]],"")</f>
        <v>#VALUE!</v>
      </c>
      <c r="F4597" t="e">
        <f>IF(AND(TimeSpend[[#This Row],[Personnel number]]&lt;&gt;"",TimeSpend[[#This Row],[Date]]&lt;&gt;""),TimeSpend[[#This Row],[Activity]],"")</f>
        <v>#VALUE!</v>
      </c>
      <c r="G4597" t="e">
        <f>IF(AND(TimeSpend[[#This Row],[Personnel number]]&lt;&gt;"",TimeSpend[[#This Row],[Date]]&lt;&gt;""),TimeSpend[[#This Row],[Activity description]],"")</f>
        <v>#VALUE!</v>
      </c>
      <c r="H4597" s="36" t="e">
        <f>IF(AND(TimeSpend[[#This Row],[Personnel number]]&lt;&gt;"",TimeSpend[[#This Row],[Date]]&lt;&gt;""),TimeSpend[[#This Row],[Start Time]],"")</f>
        <v>#VALUE!</v>
      </c>
      <c r="I4597" s="36" t="e">
        <f>IF(AND(TimeSpend[[#This Row],[Personnel number]]&lt;&gt;"",TimeSpend[[#This Row],[Date]]&lt;&gt;""),TimeSpend[[#This Row],[End Time]],"")</f>
        <v>#VALUE!</v>
      </c>
      <c r="J4597" t="e">
        <f>IF(AND(TimeSpend[[#This Row],[Personnel number]]&lt;&gt;"",TimeSpend[[#This Row],[Date]]&lt;&gt;""),TimeSpend[[#This Row],[Location]],"")</f>
        <v>#VALUE!</v>
      </c>
      <c r="K4597" t="e">
        <f>IF(AND(TimeSpend[[#This Row],[Personnel number]]&lt;&gt;"",TimeSpend[[#This Row],[Date]]&lt;&gt;""),TimeSpend[[#This Row],[Task]],"")</f>
        <v>#VALUE!</v>
      </c>
      <c r="L4597" t="e">
        <f>IF(AND(TimeSpend[[#This Row],[Personnel number]]&lt;&gt;"",TimeSpend[[#This Row],[Date]]&lt;&gt;""),Utilization!$J$2,"")</f>
        <v>#VALUE!</v>
      </c>
      <c r="M4597" t="e">
        <f>IF(AND(TimeSpend[[#This Row],[Personnel number]]&lt;&gt;"",TimeSpend[[#This Row],[Date]]&lt;&gt;""),TimeSpend[[#This Row],[Employee Name]],"")</f>
        <v>#VALUE!</v>
      </c>
      <c r="N4597" t="e">
        <f t="shared" si="142"/>
        <v>#VALUE!</v>
      </c>
      <c r="O4597" t="e">
        <f t="shared" si="143"/>
        <v>#VALUE!</v>
      </c>
      <c r="P4597" t="e">
        <f>IF(D4597&lt;&gt;"",VLOOKUP(D4597,Projects!B:C,2,0),"")</f>
        <v>#VALUE!</v>
      </c>
    </row>
    <row r="4598" spans="1:16" x14ac:dyDescent="0.25">
      <c r="A4598" t="e">
        <f>UPPER(IF(AND(TimeSpend[[#This Row],[Personnel number]]&lt;&gt;"",TimeSpend[[#This Row],[Date]]&lt;&gt;""),TimeSpend[[#This Row],[Personnel number]],""))</f>
        <v>#VALUE!</v>
      </c>
      <c r="B4598" s="85" t="e">
        <f>IF(AND(TimeSpend[[#This Row],[Personnel number]]&lt;&gt;"",TimeSpend[[#This Row],[Date]]&lt;&gt;""),TEXT(TimeSpend[[#This Row],[Date]],"[$-409]yyyyMMdd"),"")</f>
        <v>#VALUE!</v>
      </c>
      <c r="C4598" s="33" t="e">
        <f>IF(AND(TimeSpend[[#This Row],[Personnel number]]&lt;&gt;"",TimeSpend[[#This Row],[Date]]&lt;&gt;""),SUBSTITUTE(TimeSpend[[#This Row],[Hours]],",","."),"")</f>
        <v>#VALUE!</v>
      </c>
      <c r="D4598" t="e">
        <f>IF(AND(TimeSpend[[#This Row],[Personnel number]]&lt;&gt;"",TimeSpend[[#This Row],[Date]]&lt;&gt;""),TimeSpend[[#This Row],[Network]],"")</f>
        <v>#VALUE!</v>
      </c>
      <c r="E4598" t="e">
        <f>IF(AND(TimeSpend[[#This Row],[Personnel number]]&lt;&gt;"",TimeSpend[[#This Row],[Date]]&lt;&gt;""),TimeSpend[[#This Row],[Network Description]],"")</f>
        <v>#VALUE!</v>
      </c>
      <c r="F4598" t="e">
        <f>IF(AND(TimeSpend[[#This Row],[Personnel number]]&lt;&gt;"",TimeSpend[[#This Row],[Date]]&lt;&gt;""),TimeSpend[[#This Row],[Activity]],"")</f>
        <v>#VALUE!</v>
      </c>
      <c r="G4598" t="e">
        <f>IF(AND(TimeSpend[[#This Row],[Personnel number]]&lt;&gt;"",TimeSpend[[#This Row],[Date]]&lt;&gt;""),TimeSpend[[#This Row],[Activity description]],"")</f>
        <v>#VALUE!</v>
      </c>
      <c r="H4598" s="36" t="e">
        <f>IF(AND(TimeSpend[[#This Row],[Personnel number]]&lt;&gt;"",TimeSpend[[#This Row],[Date]]&lt;&gt;""),TimeSpend[[#This Row],[Start Time]],"")</f>
        <v>#VALUE!</v>
      </c>
      <c r="I4598" s="36" t="e">
        <f>IF(AND(TimeSpend[[#This Row],[Personnel number]]&lt;&gt;"",TimeSpend[[#This Row],[Date]]&lt;&gt;""),TimeSpend[[#This Row],[End Time]],"")</f>
        <v>#VALUE!</v>
      </c>
      <c r="J4598" t="e">
        <f>IF(AND(TimeSpend[[#This Row],[Personnel number]]&lt;&gt;"",TimeSpend[[#This Row],[Date]]&lt;&gt;""),TimeSpend[[#This Row],[Location]],"")</f>
        <v>#VALUE!</v>
      </c>
      <c r="K4598" t="e">
        <f>IF(AND(TimeSpend[[#This Row],[Personnel number]]&lt;&gt;"",TimeSpend[[#This Row],[Date]]&lt;&gt;""),TimeSpend[[#This Row],[Task]],"")</f>
        <v>#VALUE!</v>
      </c>
      <c r="L4598" t="e">
        <f>IF(AND(TimeSpend[[#This Row],[Personnel number]]&lt;&gt;"",TimeSpend[[#This Row],[Date]]&lt;&gt;""),Utilization!$J$2,"")</f>
        <v>#VALUE!</v>
      </c>
      <c r="M4598" t="e">
        <f>IF(AND(TimeSpend[[#This Row],[Personnel number]]&lt;&gt;"",TimeSpend[[#This Row],[Date]]&lt;&gt;""),TimeSpend[[#This Row],[Employee Name]],"")</f>
        <v>#VALUE!</v>
      </c>
      <c r="N4598" t="e">
        <f t="shared" si="142"/>
        <v>#VALUE!</v>
      </c>
      <c r="O4598" t="e">
        <f t="shared" si="143"/>
        <v>#VALUE!</v>
      </c>
      <c r="P4598" t="e">
        <f>IF(D4598&lt;&gt;"",VLOOKUP(D4598,Projects!B:C,2,0),"")</f>
        <v>#VALUE!</v>
      </c>
    </row>
    <row r="4599" spans="1:16" x14ac:dyDescent="0.25">
      <c r="A4599" t="e">
        <f>UPPER(IF(AND(TimeSpend[[#This Row],[Personnel number]]&lt;&gt;"",TimeSpend[[#This Row],[Date]]&lt;&gt;""),TimeSpend[[#This Row],[Personnel number]],""))</f>
        <v>#VALUE!</v>
      </c>
      <c r="B4599" s="85" t="e">
        <f>IF(AND(TimeSpend[[#This Row],[Personnel number]]&lt;&gt;"",TimeSpend[[#This Row],[Date]]&lt;&gt;""),TEXT(TimeSpend[[#This Row],[Date]],"[$-409]yyyyMMdd"),"")</f>
        <v>#VALUE!</v>
      </c>
      <c r="C4599" s="33" t="e">
        <f>IF(AND(TimeSpend[[#This Row],[Personnel number]]&lt;&gt;"",TimeSpend[[#This Row],[Date]]&lt;&gt;""),SUBSTITUTE(TimeSpend[[#This Row],[Hours]],",","."),"")</f>
        <v>#VALUE!</v>
      </c>
      <c r="D4599" t="e">
        <f>IF(AND(TimeSpend[[#This Row],[Personnel number]]&lt;&gt;"",TimeSpend[[#This Row],[Date]]&lt;&gt;""),TimeSpend[[#This Row],[Network]],"")</f>
        <v>#VALUE!</v>
      </c>
      <c r="E4599" t="e">
        <f>IF(AND(TimeSpend[[#This Row],[Personnel number]]&lt;&gt;"",TimeSpend[[#This Row],[Date]]&lt;&gt;""),TimeSpend[[#This Row],[Network Description]],"")</f>
        <v>#VALUE!</v>
      </c>
      <c r="F4599" t="e">
        <f>IF(AND(TimeSpend[[#This Row],[Personnel number]]&lt;&gt;"",TimeSpend[[#This Row],[Date]]&lt;&gt;""),TimeSpend[[#This Row],[Activity]],"")</f>
        <v>#VALUE!</v>
      </c>
      <c r="G4599" t="e">
        <f>IF(AND(TimeSpend[[#This Row],[Personnel number]]&lt;&gt;"",TimeSpend[[#This Row],[Date]]&lt;&gt;""),TimeSpend[[#This Row],[Activity description]],"")</f>
        <v>#VALUE!</v>
      </c>
      <c r="H4599" s="36" t="e">
        <f>IF(AND(TimeSpend[[#This Row],[Personnel number]]&lt;&gt;"",TimeSpend[[#This Row],[Date]]&lt;&gt;""),TimeSpend[[#This Row],[Start Time]],"")</f>
        <v>#VALUE!</v>
      </c>
      <c r="I4599" s="36" t="e">
        <f>IF(AND(TimeSpend[[#This Row],[Personnel number]]&lt;&gt;"",TimeSpend[[#This Row],[Date]]&lt;&gt;""),TimeSpend[[#This Row],[End Time]],"")</f>
        <v>#VALUE!</v>
      </c>
      <c r="J4599" t="e">
        <f>IF(AND(TimeSpend[[#This Row],[Personnel number]]&lt;&gt;"",TimeSpend[[#This Row],[Date]]&lt;&gt;""),TimeSpend[[#This Row],[Location]],"")</f>
        <v>#VALUE!</v>
      </c>
      <c r="K4599" t="e">
        <f>IF(AND(TimeSpend[[#This Row],[Personnel number]]&lt;&gt;"",TimeSpend[[#This Row],[Date]]&lt;&gt;""),TimeSpend[[#This Row],[Task]],"")</f>
        <v>#VALUE!</v>
      </c>
      <c r="L4599" t="e">
        <f>IF(AND(TimeSpend[[#This Row],[Personnel number]]&lt;&gt;"",TimeSpend[[#This Row],[Date]]&lt;&gt;""),Utilization!$J$2,"")</f>
        <v>#VALUE!</v>
      </c>
      <c r="M4599" t="e">
        <f>IF(AND(TimeSpend[[#This Row],[Personnel number]]&lt;&gt;"",TimeSpend[[#This Row],[Date]]&lt;&gt;""),TimeSpend[[#This Row],[Employee Name]],"")</f>
        <v>#VALUE!</v>
      </c>
      <c r="N4599" t="e">
        <f t="shared" si="142"/>
        <v>#VALUE!</v>
      </c>
      <c r="O4599" t="e">
        <f t="shared" si="143"/>
        <v>#VALUE!</v>
      </c>
      <c r="P4599" t="e">
        <f>IF(D4599&lt;&gt;"",VLOOKUP(D4599,Projects!B:C,2,0),"")</f>
        <v>#VALUE!</v>
      </c>
    </row>
    <row r="4600" spans="1:16" x14ac:dyDescent="0.25">
      <c r="A4600" t="e">
        <f>UPPER(IF(AND(TimeSpend[[#This Row],[Personnel number]]&lt;&gt;"",TimeSpend[[#This Row],[Date]]&lt;&gt;""),TimeSpend[[#This Row],[Personnel number]],""))</f>
        <v>#VALUE!</v>
      </c>
      <c r="B4600" s="85" t="e">
        <f>IF(AND(TimeSpend[[#This Row],[Personnel number]]&lt;&gt;"",TimeSpend[[#This Row],[Date]]&lt;&gt;""),TEXT(TimeSpend[[#This Row],[Date]],"[$-409]yyyyMMdd"),"")</f>
        <v>#VALUE!</v>
      </c>
      <c r="C4600" s="33" t="e">
        <f>IF(AND(TimeSpend[[#This Row],[Personnel number]]&lt;&gt;"",TimeSpend[[#This Row],[Date]]&lt;&gt;""),SUBSTITUTE(TimeSpend[[#This Row],[Hours]],",","."),"")</f>
        <v>#VALUE!</v>
      </c>
      <c r="D4600" t="e">
        <f>IF(AND(TimeSpend[[#This Row],[Personnel number]]&lt;&gt;"",TimeSpend[[#This Row],[Date]]&lt;&gt;""),TimeSpend[[#This Row],[Network]],"")</f>
        <v>#VALUE!</v>
      </c>
      <c r="E4600" t="e">
        <f>IF(AND(TimeSpend[[#This Row],[Personnel number]]&lt;&gt;"",TimeSpend[[#This Row],[Date]]&lt;&gt;""),TimeSpend[[#This Row],[Network Description]],"")</f>
        <v>#VALUE!</v>
      </c>
      <c r="F4600" t="e">
        <f>IF(AND(TimeSpend[[#This Row],[Personnel number]]&lt;&gt;"",TimeSpend[[#This Row],[Date]]&lt;&gt;""),TimeSpend[[#This Row],[Activity]],"")</f>
        <v>#VALUE!</v>
      </c>
      <c r="G4600" t="e">
        <f>IF(AND(TimeSpend[[#This Row],[Personnel number]]&lt;&gt;"",TimeSpend[[#This Row],[Date]]&lt;&gt;""),TimeSpend[[#This Row],[Activity description]],"")</f>
        <v>#VALUE!</v>
      </c>
      <c r="H4600" s="36" t="e">
        <f>IF(AND(TimeSpend[[#This Row],[Personnel number]]&lt;&gt;"",TimeSpend[[#This Row],[Date]]&lt;&gt;""),TimeSpend[[#This Row],[Start Time]],"")</f>
        <v>#VALUE!</v>
      </c>
      <c r="I4600" s="36" t="e">
        <f>IF(AND(TimeSpend[[#This Row],[Personnel number]]&lt;&gt;"",TimeSpend[[#This Row],[Date]]&lt;&gt;""),TimeSpend[[#This Row],[End Time]],"")</f>
        <v>#VALUE!</v>
      </c>
      <c r="J4600" t="e">
        <f>IF(AND(TimeSpend[[#This Row],[Personnel number]]&lt;&gt;"",TimeSpend[[#This Row],[Date]]&lt;&gt;""),TimeSpend[[#This Row],[Location]],"")</f>
        <v>#VALUE!</v>
      </c>
      <c r="K4600" t="e">
        <f>IF(AND(TimeSpend[[#This Row],[Personnel number]]&lt;&gt;"",TimeSpend[[#This Row],[Date]]&lt;&gt;""),TimeSpend[[#This Row],[Task]],"")</f>
        <v>#VALUE!</v>
      </c>
      <c r="L4600" t="e">
        <f>IF(AND(TimeSpend[[#This Row],[Personnel number]]&lt;&gt;"",TimeSpend[[#This Row],[Date]]&lt;&gt;""),Utilization!$J$2,"")</f>
        <v>#VALUE!</v>
      </c>
      <c r="M4600" t="e">
        <f>IF(AND(TimeSpend[[#This Row],[Personnel number]]&lt;&gt;"",TimeSpend[[#This Row],[Date]]&lt;&gt;""),TimeSpend[[#This Row],[Employee Name]],"")</f>
        <v>#VALUE!</v>
      </c>
      <c r="N4600" t="e">
        <f t="shared" si="142"/>
        <v>#VALUE!</v>
      </c>
      <c r="O4600" t="e">
        <f t="shared" si="143"/>
        <v>#VALUE!</v>
      </c>
      <c r="P4600" t="e">
        <f>IF(D4600&lt;&gt;"",VLOOKUP(D4600,Projects!B:C,2,0),"")</f>
        <v>#VALUE!</v>
      </c>
    </row>
    <row r="4601" spans="1:16" x14ac:dyDescent="0.25">
      <c r="A4601" t="e">
        <f>UPPER(IF(AND(TimeSpend[[#This Row],[Personnel number]]&lt;&gt;"",TimeSpend[[#This Row],[Date]]&lt;&gt;""),TimeSpend[[#This Row],[Personnel number]],""))</f>
        <v>#VALUE!</v>
      </c>
      <c r="B4601" s="85" t="e">
        <f>IF(AND(TimeSpend[[#This Row],[Personnel number]]&lt;&gt;"",TimeSpend[[#This Row],[Date]]&lt;&gt;""),TEXT(TimeSpend[[#This Row],[Date]],"[$-409]yyyyMMdd"),"")</f>
        <v>#VALUE!</v>
      </c>
      <c r="C4601" s="33" t="e">
        <f>IF(AND(TimeSpend[[#This Row],[Personnel number]]&lt;&gt;"",TimeSpend[[#This Row],[Date]]&lt;&gt;""),SUBSTITUTE(TimeSpend[[#This Row],[Hours]],",","."),"")</f>
        <v>#VALUE!</v>
      </c>
      <c r="D4601" t="e">
        <f>IF(AND(TimeSpend[[#This Row],[Personnel number]]&lt;&gt;"",TimeSpend[[#This Row],[Date]]&lt;&gt;""),TimeSpend[[#This Row],[Network]],"")</f>
        <v>#VALUE!</v>
      </c>
      <c r="E4601" t="e">
        <f>IF(AND(TimeSpend[[#This Row],[Personnel number]]&lt;&gt;"",TimeSpend[[#This Row],[Date]]&lt;&gt;""),TimeSpend[[#This Row],[Network Description]],"")</f>
        <v>#VALUE!</v>
      </c>
      <c r="F4601" t="e">
        <f>IF(AND(TimeSpend[[#This Row],[Personnel number]]&lt;&gt;"",TimeSpend[[#This Row],[Date]]&lt;&gt;""),TimeSpend[[#This Row],[Activity]],"")</f>
        <v>#VALUE!</v>
      </c>
      <c r="G4601" t="e">
        <f>IF(AND(TimeSpend[[#This Row],[Personnel number]]&lt;&gt;"",TimeSpend[[#This Row],[Date]]&lt;&gt;""),TimeSpend[[#This Row],[Activity description]],"")</f>
        <v>#VALUE!</v>
      </c>
      <c r="H4601" s="36" t="e">
        <f>IF(AND(TimeSpend[[#This Row],[Personnel number]]&lt;&gt;"",TimeSpend[[#This Row],[Date]]&lt;&gt;""),TimeSpend[[#This Row],[Start Time]],"")</f>
        <v>#VALUE!</v>
      </c>
      <c r="I4601" s="36" t="e">
        <f>IF(AND(TimeSpend[[#This Row],[Personnel number]]&lt;&gt;"",TimeSpend[[#This Row],[Date]]&lt;&gt;""),TimeSpend[[#This Row],[End Time]],"")</f>
        <v>#VALUE!</v>
      </c>
      <c r="J4601" t="e">
        <f>IF(AND(TimeSpend[[#This Row],[Personnel number]]&lt;&gt;"",TimeSpend[[#This Row],[Date]]&lt;&gt;""),TimeSpend[[#This Row],[Location]],"")</f>
        <v>#VALUE!</v>
      </c>
      <c r="K4601" t="e">
        <f>IF(AND(TimeSpend[[#This Row],[Personnel number]]&lt;&gt;"",TimeSpend[[#This Row],[Date]]&lt;&gt;""),TimeSpend[[#This Row],[Task]],"")</f>
        <v>#VALUE!</v>
      </c>
      <c r="L4601" t="e">
        <f>IF(AND(TimeSpend[[#This Row],[Personnel number]]&lt;&gt;"",TimeSpend[[#This Row],[Date]]&lt;&gt;""),Utilization!$J$2,"")</f>
        <v>#VALUE!</v>
      </c>
      <c r="M4601" t="e">
        <f>IF(AND(TimeSpend[[#This Row],[Personnel number]]&lt;&gt;"",TimeSpend[[#This Row],[Date]]&lt;&gt;""),TimeSpend[[#This Row],[Employee Name]],"")</f>
        <v>#VALUE!</v>
      </c>
      <c r="N4601" t="e">
        <f t="shared" ref="N4601:N4664" si="144">IF(A4601&lt;&gt;"",ROW(A4601)-1,"")</f>
        <v>#VALUE!</v>
      </c>
      <c r="O4601" t="e">
        <f t="shared" ref="O4601:O4664" si="145">IF(A4601&lt;&gt;"",L4601&amp;"-"&amp;N4601,"")</f>
        <v>#VALUE!</v>
      </c>
      <c r="P4601" t="e">
        <f>IF(D4601&lt;&gt;"",VLOOKUP(D4601,Projects!B:C,2,0),"")</f>
        <v>#VALUE!</v>
      </c>
    </row>
    <row r="4602" spans="1:16" x14ac:dyDescent="0.25">
      <c r="A4602" t="e">
        <f>UPPER(IF(AND(TimeSpend[[#This Row],[Personnel number]]&lt;&gt;"",TimeSpend[[#This Row],[Date]]&lt;&gt;""),TimeSpend[[#This Row],[Personnel number]],""))</f>
        <v>#VALUE!</v>
      </c>
      <c r="B4602" s="85" t="e">
        <f>IF(AND(TimeSpend[[#This Row],[Personnel number]]&lt;&gt;"",TimeSpend[[#This Row],[Date]]&lt;&gt;""),TEXT(TimeSpend[[#This Row],[Date]],"[$-409]yyyyMMdd"),"")</f>
        <v>#VALUE!</v>
      </c>
      <c r="C4602" s="33" t="e">
        <f>IF(AND(TimeSpend[[#This Row],[Personnel number]]&lt;&gt;"",TimeSpend[[#This Row],[Date]]&lt;&gt;""),SUBSTITUTE(TimeSpend[[#This Row],[Hours]],",","."),"")</f>
        <v>#VALUE!</v>
      </c>
      <c r="D4602" t="e">
        <f>IF(AND(TimeSpend[[#This Row],[Personnel number]]&lt;&gt;"",TimeSpend[[#This Row],[Date]]&lt;&gt;""),TimeSpend[[#This Row],[Network]],"")</f>
        <v>#VALUE!</v>
      </c>
      <c r="E4602" t="e">
        <f>IF(AND(TimeSpend[[#This Row],[Personnel number]]&lt;&gt;"",TimeSpend[[#This Row],[Date]]&lt;&gt;""),TimeSpend[[#This Row],[Network Description]],"")</f>
        <v>#VALUE!</v>
      </c>
      <c r="F4602" t="e">
        <f>IF(AND(TimeSpend[[#This Row],[Personnel number]]&lt;&gt;"",TimeSpend[[#This Row],[Date]]&lt;&gt;""),TimeSpend[[#This Row],[Activity]],"")</f>
        <v>#VALUE!</v>
      </c>
      <c r="G4602" t="e">
        <f>IF(AND(TimeSpend[[#This Row],[Personnel number]]&lt;&gt;"",TimeSpend[[#This Row],[Date]]&lt;&gt;""),TimeSpend[[#This Row],[Activity description]],"")</f>
        <v>#VALUE!</v>
      </c>
      <c r="H4602" s="36" t="e">
        <f>IF(AND(TimeSpend[[#This Row],[Personnel number]]&lt;&gt;"",TimeSpend[[#This Row],[Date]]&lt;&gt;""),TimeSpend[[#This Row],[Start Time]],"")</f>
        <v>#VALUE!</v>
      </c>
      <c r="I4602" s="36" t="e">
        <f>IF(AND(TimeSpend[[#This Row],[Personnel number]]&lt;&gt;"",TimeSpend[[#This Row],[Date]]&lt;&gt;""),TimeSpend[[#This Row],[End Time]],"")</f>
        <v>#VALUE!</v>
      </c>
      <c r="J4602" t="e">
        <f>IF(AND(TimeSpend[[#This Row],[Personnel number]]&lt;&gt;"",TimeSpend[[#This Row],[Date]]&lt;&gt;""),TimeSpend[[#This Row],[Location]],"")</f>
        <v>#VALUE!</v>
      </c>
      <c r="K4602" t="e">
        <f>IF(AND(TimeSpend[[#This Row],[Personnel number]]&lt;&gt;"",TimeSpend[[#This Row],[Date]]&lt;&gt;""),TimeSpend[[#This Row],[Task]],"")</f>
        <v>#VALUE!</v>
      </c>
      <c r="L4602" t="e">
        <f>IF(AND(TimeSpend[[#This Row],[Personnel number]]&lt;&gt;"",TimeSpend[[#This Row],[Date]]&lt;&gt;""),Utilization!$J$2,"")</f>
        <v>#VALUE!</v>
      </c>
      <c r="M4602" t="e">
        <f>IF(AND(TimeSpend[[#This Row],[Personnel number]]&lt;&gt;"",TimeSpend[[#This Row],[Date]]&lt;&gt;""),TimeSpend[[#This Row],[Employee Name]],"")</f>
        <v>#VALUE!</v>
      </c>
      <c r="N4602" t="e">
        <f t="shared" si="144"/>
        <v>#VALUE!</v>
      </c>
      <c r="O4602" t="e">
        <f t="shared" si="145"/>
        <v>#VALUE!</v>
      </c>
      <c r="P4602" t="e">
        <f>IF(D4602&lt;&gt;"",VLOOKUP(D4602,Projects!B:C,2,0),"")</f>
        <v>#VALUE!</v>
      </c>
    </row>
    <row r="4603" spans="1:16" x14ac:dyDescent="0.25">
      <c r="A4603" t="e">
        <f>UPPER(IF(AND(TimeSpend[[#This Row],[Personnel number]]&lt;&gt;"",TimeSpend[[#This Row],[Date]]&lt;&gt;""),TimeSpend[[#This Row],[Personnel number]],""))</f>
        <v>#VALUE!</v>
      </c>
      <c r="B4603" s="85" t="e">
        <f>IF(AND(TimeSpend[[#This Row],[Personnel number]]&lt;&gt;"",TimeSpend[[#This Row],[Date]]&lt;&gt;""),TEXT(TimeSpend[[#This Row],[Date]],"[$-409]yyyyMMdd"),"")</f>
        <v>#VALUE!</v>
      </c>
      <c r="C4603" s="33" t="e">
        <f>IF(AND(TimeSpend[[#This Row],[Personnel number]]&lt;&gt;"",TimeSpend[[#This Row],[Date]]&lt;&gt;""),SUBSTITUTE(TimeSpend[[#This Row],[Hours]],",","."),"")</f>
        <v>#VALUE!</v>
      </c>
      <c r="D4603" t="e">
        <f>IF(AND(TimeSpend[[#This Row],[Personnel number]]&lt;&gt;"",TimeSpend[[#This Row],[Date]]&lt;&gt;""),TimeSpend[[#This Row],[Network]],"")</f>
        <v>#VALUE!</v>
      </c>
      <c r="E4603" t="e">
        <f>IF(AND(TimeSpend[[#This Row],[Personnel number]]&lt;&gt;"",TimeSpend[[#This Row],[Date]]&lt;&gt;""),TimeSpend[[#This Row],[Network Description]],"")</f>
        <v>#VALUE!</v>
      </c>
      <c r="F4603" t="e">
        <f>IF(AND(TimeSpend[[#This Row],[Personnel number]]&lt;&gt;"",TimeSpend[[#This Row],[Date]]&lt;&gt;""),TimeSpend[[#This Row],[Activity]],"")</f>
        <v>#VALUE!</v>
      </c>
      <c r="G4603" t="e">
        <f>IF(AND(TimeSpend[[#This Row],[Personnel number]]&lt;&gt;"",TimeSpend[[#This Row],[Date]]&lt;&gt;""),TimeSpend[[#This Row],[Activity description]],"")</f>
        <v>#VALUE!</v>
      </c>
      <c r="H4603" s="36" t="e">
        <f>IF(AND(TimeSpend[[#This Row],[Personnel number]]&lt;&gt;"",TimeSpend[[#This Row],[Date]]&lt;&gt;""),TimeSpend[[#This Row],[Start Time]],"")</f>
        <v>#VALUE!</v>
      </c>
      <c r="I4603" s="36" t="e">
        <f>IF(AND(TimeSpend[[#This Row],[Personnel number]]&lt;&gt;"",TimeSpend[[#This Row],[Date]]&lt;&gt;""),TimeSpend[[#This Row],[End Time]],"")</f>
        <v>#VALUE!</v>
      </c>
      <c r="J4603" t="e">
        <f>IF(AND(TimeSpend[[#This Row],[Personnel number]]&lt;&gt;"",TimeSpend[[#This Row],[Date]]&lt;&gt;""),TimeSpend[[#This Row],[Location]],"")</f>
        <v>#VALUE!</v>
      </c>
      <c r="K4603" t="e">
        <f>IF(AND(TimeSpend[[#This Row],[Personnel number]]&lt;&gt;"",TimeSpend[[#This Row],[Date]]&lt;&gt;""),TimeSpend[[#This Row],[Task]],"")</f>
        <v>#VALUE!</v>
      </c>
      <c r="L4603" t="e">
        <f>IF(AND(TimeSpend[[#This Row],[Personnel number]]&lt;&gt;"",TimeSpend[[#This Row],[Date]]&lt;&gt;""),Utilization!$J$2,"")</f>
        <v>#VALUE!</v>
      </c>
      <c r="M4603" t="e">
        <f>IF(AND(TimeSpend[[#This Row],[Personnel number]]&lt;&gt;"",TimeSpend[[#This Row],[Date]]&lt;&gt;""),TimeSpend[[#This Row],[Employee Name]],"")</f>
        <v>#VALUE!</v>
      </c>
      <c r="N4603" t="e">
        <f t="shared" si="144"/>
        <v>#VALUE!</v>
      </c>
      <c r="O4603" t="e">
        <f t="shared" si="145"/>
        <v>#VALUE!</v>
      </c>
      <c r="P4603" t="e">
        <f>IF(D4603&lt;&gt;"",VLOOKUP(D4603,Projects!B:C,2,0),"")</f>
        <v>#VALUE!</v>
      </c>
    </row>
    <row r="4604" spans="1:16" x14ac:dyDescent="0.25">
      <c r="A4604" t="e">
        <f>UPPER(IF(AND(TimeSpend[[#This Row],[Personnel number]]&lt;&gt;"",TimeSpend[[#This Row],[Date]]&lt;&gt;""),TimeSpend[[#This Row],[Personnel number]],""))</f>
        <v>#VALUE!</v>
      </c>
      <c r="B4604" s="85" t="e">
        <f>IF(AND(TimeSpend[[#This Row],[Personnel number]]&lt;&gt;"",TimeSpend[[#This Row],[Date]]&lt;&gt;""),TEXT(TimeSpend[[#This Row],[Date]],"[$-409]yyyyMMdd"),"")</f>
        <v>#VALUE!</v>
      </c>
      <c r="C4604" s="33" t="e">
        <f>IF(AND(TimeSpend[[#This Row],[Personnel number]]&lt;&gt;"",TimeSpend[[#This Row],[Date]]&lt;&gt;""),SUBSTITUTE(TimeSpend[[#This Row],[Hours]],",","."),"")</f>
        <v>#VALUE!</v>
      </c>
      <c r="D4604" t="e">
        <f>IF(AND(TimeSpend[[#This Row],[Personnel number]]&lt;&gt;"",TimeSpend[[#This Row],[Date]]&lt;&gt;""),TimeSpend[[#This Row],[Network]],"")</f>
        <v>#VALUE!</v>
      </c>
      <c r="E4604" t="e">
        <f>IF(AND(TimeSpend[[#This Row],[Personnel number]]&lt;&gt;"",TimeSpend[[#This Row],[Date]]&lt;&gt;""),TimeSpend[[#This Row],[Network Description]],"")</f>
        <v>#VALUE!</v>
      </c>
      <c r="F4604" t="e">
        <f>IF(AND(TimeSpend[[#This Row],[Personnel number]]&lt;&gt;"",TimeSpend[[#This Row],[Date]]&lt;&gt;""),TimeSpend[[#This Row],[Activity]],"")</f>
        <v>#VALUE!</v>
      </c>
      <c r="G4604" t="e">
        <f>IF(AND(TimeSpend[[#This Row],[Personnel number]]&lt;&gt;"",TimeSpend[[#This Row],[Date]]&lt;&gt;""),TimeSpend[[#This Row],[Activity description]],"")</f>
        <v>#VALUE!</v>
      </c>
      <c r="H4604" s="36" t="e">
        <f>IF(AND(TimeSpend[[#This Row],[Personnel number]]&lt;&gt;"",TimeSpend[[#This Row],[Date]]&lt;&gt;""),TimeSpend[[#This Row],[Start Time]],"")</f>
        <v>#VALUE!</v>
      </c>
      <c r="I4604" s="36" t="e">
        <f>IF(AND(TimeSpend[[#This Row],[Personnel number]]&lt;&gt;"",TimeSpend[[#This Row],[Date]]&lt;&gt;""),TimeSpend[[#This Row],[End Time]],"")</f>
        <v>#VALUE!</v>
      </c>
      <c r="J4604" t="e">
        <f>IF(AND(TimeSpend[[#This Row],[Personnel number]]&lt;&gt;"",TimeSpend[[#This Row],[Date]]&lt;&gt;""),TimeSpend[[#This Row],[Location]],"")</f>
        <v>#VALUE!</v>
      </c>
      <c r="K4604" t="e">
        <f>IF(AND(TimeSpend[[#This Row],[Personnel number]]&lt;&gt;"",TimeSpend[[#This Row],[Date]]&lt;&gt;""),TimeSpend[[#This Row],[Task]],"")</f>
        <v>#VALUE!</v>
      </c>
      <c r="L4604" t="e">
        <f>IF(AND(TimeSpend[[#This Row],[Personnel number]]&lt;&gt;"",TimeSpend[[#This Row],[Date]]&lt;&gt;""),Utilization!$J$2,"")</f>
        <v>#VALUE!</v>
      </c>
      <c r="M4604" t="e">
        <f>IF(AND(TimeSpend[[#This Row],[Personnel number]]&lt;&gt;"",TimeSpend[[#This Row],[Date]]&lt;&gt;""),TimeSpend[[#This Row],[Employee Name]],"")</f>
        <v>#VALUE!</v>
      </c>
      <c r="N4604" t="e">
        <f t="shared" si="144"/>
        <v>#VALUE!</v>
      </c>
      <c r="O4604" t="e">
        <f t="shared" si="145"/>
        <v>#VALUE!</v>
      </c>
      <c r="P4604" t="e">
        <f>IF(D4604&lt;&gt;"",VLOOKUP(D4604,Projects!B:C,2,0),"")</f>
        <v>#VALUE!</v>
      </c>
    </row>
    <row r="4605" spans="1:16" x14ac:dyDescent="0.25">
      <c r="A4605" t="e">
        <f>UPPER(IF(AND(TimeSpend[[#This Row],[Personnel number]]&lt;&gt;"",TimeSpend[[#This Row],[Date]]&lt;&gt;""),TimeSpend[[#This Row],[Personnel number]],""))</f>
        <v>#VALUE!</v>
      </c>
      <c r="B4605" s="85" t="e">
        <f>IF(AND(TimeSpend[[#This Row],[Personnel number]]&lt;&gt;"",TimeSpend[[#This Row],[Date]]&lt;&gt;""),TEXT(TimeSpend[[#This Row],[Date]],"[$-409]yyyyMMdd"),"")</f>
        <v>#VALUE!</v>
      </c>
      <c r="C4605" s="33" t="e">
        <f>IF(AND(TimeSpend[[#This Row],[Personnel number]]&lt;&gt;"",TimeSpend[[#This Row],[Date]]&lt;&gt;""),SUBSTITUTE(TimeSpend[[#This Row],[Hours]],",","."),"")</f>
        <v>#VALUE!</v>
      </c>
      <c r="D4605" t="e">
        <f>IF(AND(TimeSpend[[#This Row],[Personnel number]]&lt;&gt;"",TimeSpend[[#This Row],[Date]]&lt;&gt;""),TimeSpend[[#This Row],[Network]],"")</f>
        <v>#VALUE!</v>
      </c>
      <c r="E4605" t="e">
        <f>IF(AND(TimeSpend[[#This Row],[Personnel number]]&lt;&gt;"",TimeSpend[[#This Row],[Date]]&lt;&gt;""),TimeSpend[[#This Row],[Network Description]],"")</f>
        <v>#VALUE!</v>
      </c>
      <c r="F4605" t="e">
        <f>IF(AND(TimeSpend[[#This Row],[Personnel number]]&lt;&gt;"",TimeSpend[[#This Row],[Date]]&lt;&gt;""),TimeSpend[[#This Row],[Activity]],"")</f>
        <v>#VALUE!</v>
      </c>
      <c r="G4605" t="e">
        <f>IF(AND(TimeSpend[[#This Row],[Personnel number]]&lt;&gt;"",TimeSpend[[#This Row],[Date]]&lt;&gt;""),TimeSpend[[#This Row],[Activity description]],"")</f>
        <v>#VALUE!</v>
      </c>
      <c r="H4605" s="36" t="e">
        <f>IF(AND(TimeSpend[[#This Row],[Personnel number]]&lt;&gt;"",TimeSpend[[#This Row],[Date]]&lt;&gt;""),TimeSpend[[#This Row],[Start Time]],"")</f>
        <v>#VALUE!</v>
      </c>
      <c r="I4605" s="36" t="e">
        <f>IF(AND(TimeSpend[[#This Row],[Personnel number]]&lt;&gt;"",TimeSpend[[#This Row],[Date]]&lt;&gt;""),TimeSpend[[#This Row],[End Time]],"")</f>
        <v>#VALUE!</v>
      </c>
      <c r="J4605" t="e">
        <f>IF(AND(TimeSpend[[#This Row],[Personnel number]]&lt;&gt;"",TimeSpend[[#This Row],[Date]]&lt;&gt;""),TimeSpend[[#This Row],[Location]],"")</f>
        <v>#VALUE!</v>
      </c>
      <c r="K4605" t="e">
        <f>IF(AND(TimeSpend[[#This Row],[Personnel number]]&lt;&gt;"",TimeSpend[[#This Row],[Date]]&lt;&gt;""),TimeSpend[[#This Row],[Task]],"")</f>
        <v>#VALUE!</v>
      </c>
      <c r="L4605" t="e">
        <f>IF(AND(TimeSpend[[#This Row],[Personnel number]]&lt;&gt;"",TimeSpend[[#This Row],[Date]]&lt;&gt;""),Utilization!$J$2,"")</f>
        <v>#VALUE!</v>
      </c>
      <c r="M4605" t="e">
        <f>IF(AND(TimeSpend[[#This Row],[Personnel number]]&lt;&gt;"",TimeSpend[[#This Row],[Date]]&lt;&gt;""),TimeSpend[[#This Row],[Employee Name]],"")</f>
        <v>#VALUE!</v>
      </c>
      <c r="N4605" t="e">
        <f t="shared" si="144"/>
        <v>#VALUE!</v>
      </c>
      <c r="O4605" t="e">
        <f t="shared" si="145"/>
        <v>#VALUE!</v>
      </c>
      <c r="P4605" t="e">
        <f>IF(D4605&lt;&gt;"",VLOOKUP(D4605,Projects!B:C,2,0),"")</f>
        <v>#VALUE!</v>
      </c>
    </row>
    <row r="4606" spans="1:16" x14ac:dyDescent="0.25">
      <c r="A4606" t="e">
        <f>UPPER(IF(AND(TimeSpend[[#This Row],[Personnel number]]&lt;&gt;"",TimeSpend[[#This Row],[Date]]&lt;&gt;""),TimeSpend[[#This Row],[Personnel number]],""))</f>
        <v>#VALUE!</v>
      </c>
      <c r="B4606" s="85" t="e">
        <f>IF(AND(TimeSpend[[#This Row],[Personnel number]]&lt;&gt;"",TimeSpend[[#This Row],[Date]]&lt;&gt;""),TEXT(TimeSpend[[#This Row],[Date]],"[$-409]yyyyMMdd"),"")</f>
        <v>#VALUE!</v>
      </c>
      <c r="C4606" s="33" t="e">
        <f>IF(AND(TimeSpend[[#This Row],[Personnel number]]&lt;&gt;"",TimeSpend[[#This Row],[Date]]&lt;&gt;""),SUBSTITUTE(TimeSpend[[#This Row],[Hours]],",","."),"")</f>
        <v>#VALUE!</v>
      </c>
      <c r="D4606" t="e">
        <f>IF(AND(TimeSpend[[#This Row],[Personnel number]]&lt;&gt;"",TimeSpend[[#This Row],[Date]]&lt;&gt;""),TimeSpend[[#This Row],[Network]],"")</f>
        <v>#VALUE!</v>
      </c>
      <c r="E4606" t="e">
        <f>IF(AND(TimeSpend[[#This Row],[Personnel number]]&lt;&gt;"",TimeSpend[[#This Row],[Date]]&lt;&gt;""),TimeSpend[[#This Row],[Network Description]],"")</f>
        <v>#VALUE!</v>
      </c>
      <c r="F4606" t="e">
        <f>IF(AND(TimeSpend[[#This Row],[Personnel number]]&lt;&gt;"",TimeSpend[[#This Row],[Date]]&lt;&gt;""),TimeSpend[[#This Row],[Activity]],"")</f>
        <v>#VALUE!</v>
      </c>
      <c r="G4606" t="e">
        <f>IF(AND(TimeSpend[[#This Row],[Personnel number]]&lt;&gt;"",TimeSpend[[#This Row],[Date]]&lt;&gt;""),TimeSpend[[#This Row],[Activity description]],"")</f>
        <v>#VALUE!</v>
      </c>
      <c r="H4606" s="36" t="e">
        <f>IF(AND(TimeSpend[[#This Row],[Personnel number]]&lt;&gt;"",TimeSpend[[#This Row],[Date]]&lt;&gt;""),TimeSpend[[#This Row],[Start Time]],"")</f>
        <v>#VALUE!</v>
      </c>
      <c r="I4606" s="36" t="e">
        <f>IF(AND(TimeSpend[[#This Row],[Personnel number]]&lt;&gt;"",TimeSpend[[#This Row],[Date]]&lt;&gt;""),TimeSpend[[#This Row],[End Time]],"")</f>
        <v>#VALUE!</v>
      </c>
      <c r="J4606" t="e">
        <f>IF(AND(TimeSpend[[#This Row],[Personnel number]]&lt;&gt;"",TimeSpend[[#This Row],[Date]]&lt;&gt;""),TimeSpend[[#This Row],[Location]],"")</f>
        <v>#VALUE!</v>
      </c>
      <c r="K4606" t="e">
        <f>IF(AND(TimeSpend[[#This Row],[Personnel number]]&lt;&gt;"",TimeSpend[[#This Row],[Date]]&lt;&gt;""),TimeSpend[[#This Row],[Task]],"")</f>
        <v>#VALUE!</v>
      </c>
      <c r="L4606" t="e">
        <f>IF(AND(TimeSpend[[#This Row],[Personnel number]]&lt;&gt;"",TimeSpend[[#This Row],[Date]]&lt;&gt;""),Utilization!$J$2,"")</f>
        <v>#VALUE!</v>
      </c>
      <c r="M4606" t="e">
        <f>IF(AND(TimeSpend[[#This Row],[Personnel number]]&lt;&gt;"",TimeSpend[[#This Row],[Date]]&lt;&gt;""),TimeSpend[[#This Row],[Employee Name]],"")</f>
        <v>#VALUE!</v>
      </c>
      <c r="N4606" t="e">
        <f t="shared" si="144"/>
        <v>#VALUE!</v>
      </c>
      <c r="O4606" t="e">
        <f t="shared" si="145"/>
        <v>#VALUE!</v>
      </c>
      <c r="P4606" t="e">
        <f>IF(D4606&lt;&gt;"",VLOOKUP(D4606,Projects!B:C,2,0),"")</f>
        <v>#VALUE!</v>
      </c>
    </row>
    <row r="4607" spans="1:16" x14ac:dyDescent="0.25">
      <c r="A4607" t="e">
        <f>UPPER(IF(AND(TimeSpend[[#This Row],[Personnel number]]&lt;&gt;"",TimeSpend[[#This Row],[Date]]&lt;&gt;""),TimeSpend[[#This Row],[Personnel number]],""))</f>
        <v>#VALUE!</v>
      </c>
      <c r="B4607" s="85" t="e">
        <f>IF(AND(TimeSpend[[#This Row],[Personnel number]]&lt;&gt;"",TimeSpend[[#This Row],[Date]]&lt;&gt;""),TEXT(TimeSpend[[#This Row],[Date]],"[$-409]yyyyMMdd"),"")</f>
        <v>#VALUE!</v>
      </c>
      <c r="C4607" s="33" t="e">
        <f>IF(AND(TimeSpend[[#This Row],[Personnel number]]&lt;&gt;"",TimeSpend[[#This Row],[Date]]&lt;&gt;""),SUBSTITUTE(TimeSpend[[#This Row],[Hours]],",","."),"")</f>
        <v>#VALUE!</v>
      </c>
      <c r="D4607" t="e">
        <f>IF(AND(TimeSpend[[#This Row],[Personnel number]]&lt;&gt;"",TimeSpend[[#This Row],[Date]]&lt;&gt;""),TimeSpend[[#This Row],[Network]],"")</f>
        <v>#VALUE!</v>
      </c>
      <c r="E4607" t="e">
        <f>IF(AND(TimeSpend[[#This Row],[Personnel number]]&lt;&gt;"",TimeSpend[[#This Row],[Date]]&lt;&gt;""),TimeSpend[[#This Row],[Network Description]],"")</f>
        <v>#VALUE!</v>
      </c>
      <c r="F4607" t="e">
        <f>IF(AND(TimeSpend[[#This Row],[Personnel number]]&lt;&gt;"",TimeSpend[[#This Row],[Date]]&lt;&gt;""),TimeSpend[[#This Row],[Activity]],"")</f>
        <v>#VALUE!</v>
      </c>
      <c r="G4607" t="e">
        <f>IF(AND(TimeSpend[[#This Row],[Personnel number]]&lt;&gt;"",TimeSpend[[#This Row],[Date]]&lt;&gt;""),TimeSpend[[#This Row],[Activity description]],"")</f>
        <v>#VALUE!</v>
      </c>
      <c r="H4607" s="36" t="e">
        <f>IF(AND(TimeSpend[[#This Row],[Personnel number]]&lt;&gt;"",TimeSpend[[#This Row],[Date]]&lt;&gt;""),TimeSpend[[#This Row],[Start Time]],"")</f>
        <v>#VALUE!</v>
      </c>
      <c r="I4607" s="36" t="e">
        <f>IF(AND(TimeSpend[[#This Row],[Personnel number]]&lt;&gt;"",TimeSpend[[#This Row],[Date]]&lt;&gt;""),TimeSpend[[#This Row],[End Time]],"")</f>
        <v>#VALUE!</v>
      </c>
      <c r="J4607" t="e">
        <f>IF(AND(TimeSpend[[#This Row],[Personnel number]]&lt;&gt;"",TimeSpend[[#This Row],[Date]]&lt;&gt;""),TimeSpend[[#This Row],[Location]],"")</f>
        <v>#VALUE!</v>
      </c>
      <c r="K4607" t="e">
        <f>IF(AND(TimeSpend[[#This Row],[Personnel number]]&lt;&gt;"",TimeSpend[[#This Row],[Date]]&lt;&gt;""),TimeSpend[[#This Row],[Task]],"")</f>
        <v>#VALUE!</v>
      </c>
      <c r="L4607" t="e">
        <f>IF(AND(TimeSpend[[#This Row],[Personnel number]]&lt;&gt;"",TimeSpend[[#This Row],[Date]]&lt;&gt;""),Utilization!$J$2,"")</f>
        <v>#VALUE!</v>
      </c>
      <c r="M4607" t="e">
        <f>IF(AND(TimeSpend[[#This Row],[Personnel number]]&lt;&gt;"",TimeSpend[[#This Row],[Date]]&lt;&gt;""),TimeSpend[[#This Row],[Employee Name]],"")</f>
        <v>#VALUE!</v>
      </c>
      <c r="N4607" t="e">
        <f t="shared" si="144"/>
        <v>#VALUE!</v>
      </c>
      <c r="O4607" t="e">
        <f t="shared" si="145"/>
        <v>#VALUE!</v>
      </c>
      <c r="P4607" t="e">
        <f>IF(D4607&lt;&gt;"",VLOOKUP(D4607,Projects!B:C,2,0),"")</f>
        <v>#VALUE!</v>
      </c>
    </row>
    <row r="4608" spans="1:16" x14ac:dyDescent="0.25">
      <c r="A4608" t="e">
        <f>UPPER(IF(AND(TimeSpend[[#This Row],[Personnel number]]&lt;&gt;"",TimeSpend[[#This Row],[Date]]&lt;&gt;""),TimeSpend[[#This Row],[Personnel number]],""))</f>
        <v>#VALUE!</v>
      </c>
      <c r="B4608" s="85" t="e">
        <f>IF(AND(TimeSpend[[#This Row],[Personnel number]]&lt;&gt;"",TimeSpend[[#This Row],[Date]]&lt;&gt;""),TEXT(TimeSpend[[#This Row],[Date]],"[$-409]yyyyMMdd"),"")</f>
        <v>#VALUE!</v>
      </c>
      <c r="C4608" s="33" t="e">
        <f>IF(AND(TimeSpend[[#This Row],[Personnel number]]&lt;&gt;"",TimeSpend[[#This Row],[Date]]&lt;&gt;""),SUBSTITUTE(TimeSpend[[#This Row],[Hours]],",","."),"")</f>
        <v>#VALUE!</v>
      </c>
      <c r="D4608" t="e">
        <f>IF(AND(TimeSpend[[#This Row],[Personnel number]]&lt;&gt;"",TimeSpend[[#This Row],[Date]]&lt;&gt;""),TimeSpend[[#This Row],[Network]],"")</f>
        <v>#VALUE!</v>
      </c>
      <c r="E4608" t="e">
        <f>IF(AND(TimeSpend[[#This Row],[Personnel number]]&lt;&gt;"",TimeSpend[[#This Row],[Date]]&lt;&gt;""),TimeSpend[[#This Row],[Network Description]],"")</f>
        <v>#VALUE!</v>
      </c>
      <c r="F4608" t="e">
        <f>IF(AND(TimeSpend[[#This Row],[Personnel number]]&lt;&gt;"",TimeSpend[[#This Row],[Date]]&lt;&gt;""),TimeSpend[[#This Row],[Activity]],"")</f>
        <v>#VALUE!</v>
      </c>
      <c r="G4608" t="e">
        <f>IF(AND(TimeSpend[[#This Row],[Personnel number]]&lt;&gt;"",TimeSpend[[#This Row],[Date]]&lt;&gt;""),TimeSpend[[#This Row],[Activity description]],"")</f>
        <v>#VALUE!</v>
      </c>
      <c r="H4608" s="36" t="e">
        <f>IF(AND(TimeSpend[[#This Row],[Personnel number]]&lt;&gt;"",TimeSpend[[#This Row],[Date]]&lt;&gt;""),TimeSpend[[#This Row],[Start Time]],"")</f>
        <v>#VALUE!</v>
      </c>
      <c r="I4608" s="36" t="e">
        <f>IF(AND(TimeSpend[[#This Row],[Personnel number]]&lt;&gt;"",TimeSpend[[#This Row],[Date]]&lt;&gt;""),TimeSpend[[#This Row],[End Time]],"")</f>
        <v>#VALUE!</v>
      </c>
      <c r="J4608" t="e">
        <f>IF(AND(TimeSpend[[#This Row],[Personnel number]]&lt;&gt;"",TimeSpend[[#This Row],[Date]]&lt;&gt;""),TimeSpend[[#This Row],[Location]],"")</f>
        <v>#VALUE!</v>
      </c>
      <c r="K4608" t="e">
        <f>IF(AND(TimeSpend[[#This Row],[Personnel number]]&lt;&gt;"",TimeSpend[[#This Row],[Date]]&lt;&gt;""),TimeSpend[[#This Row],[Task]],"")</f>
        <v>#VALUE!</v>
      </c>
      <c r="L4608" t="e">
        <f>IF(AND(TimeSpend[[#This Row],[Personnel number]]&lt;&gt;"",TimeSpend[[#This Row],[Date]]&lt;&gt;""),Utilization!$J$2,"")</f>
        <v>#VALUE!</v>
      </c>
      <c r="M4608" t="e">
        <f>IF(AND(TimeSpend[[#This Row],[Personnel number]]&lt;&gt;"",TimeSpend[[#This Row],[Date]]&lt;&gt;""),TimeSpend[[#This Row],[Employee Name]],"")</f>
        <v>#VALUE!</v>
      </c>
      <c r="N4608" t="e">
        <f t="shared" si="144"/>
        <v>#VALUE!</v>
      </c>
      <c r="O4608" t="e">
        <f t="shared" si="145"/>
        <v>#VALUE!</v>
      </c>
      <c r="P4608" t="e">
        <f>IF(D4608&lt;&gt;"",VLOOKUP(D4608,Projects!B:C,2,0),"")</f>
        <v>#VALUE!</v>
      </c>
    </row>
    <row r="4609" spans="1:16" x14ac:dyDescent="0.25">
      <c r="A4609" t="e">
        <f>UPPER(IF(AND(TimeSpend[[#This Row],[Personnel number]]&lt;&gt;"",TimeSpend[[#This Row],[Date]]&lt;&gt;""),TimeSpend[[#This Row],[Personnel number]],""))</f>
        <v>#VALUE!</v>
      </c>
      <c r="B4609" s="85" t="e">
        <f>IF(AND(TimeSpend[[#This Row],[Personnel number]]&lt;&gt;"",TimeSpend[[#This Row],[Date]]&lt;&gt;""),TEXT(TimeSpend[[#This Row],[Date]],"[$-409]yyyyMMdd"),"")</f>
        <v>#VALUE!</v>
      </c>
      <c r="C4609" s="33" t="e">
        <f>IF(AND(TimeSpend[[#This Row],[Personnel number]]&lt;&gt;"",TimeSpend[[#This Row],[Date]]&lt;&gt;""),SUBSTITUTE(TimeSpend[[#This Row],[Hours]],",","."),"")</f>
        <v>#VALUE!</v>
      </c>
      <c r="D4609" t="e">
        <f>IF(AND(TimeSpend[[#This Row],[Personnel number]]&lt;&gt;"",TimeSpend[[#This Row],[Date]]&lt;&gt;""),TimeSpend[[#This Row],[Network]],"")</f>
        <v>#VALUE!</v>
      </c>
      <c r="E4609" t="e">
        <f>IF(AND(TimeSpend[[#This Row],[Personnel number]]&lt;&gt;"",TimeSpend[[#This Row],[Date]]&lt;&gt;""),TimeSpend[[#This Row],[Network Description]],"")</f>
        <v>#VALUE!</v>
      </c>
      <c r="F4609" t="e">
        <f>IF(AND(TimeSpend[[#This Row],[Personnel number]]&lt;&gt;"",TimeSpend[[#This Row],[Date]]&lt;&gt;""),TimeSpend[[#This Row],[Activity]],"")</f>
        <v>#VALUE!</v>
      </c>
      <c r="G4609" t="e">
        <f>IF(AND(TimeSpend[[#This Row],[Personnel number]]&lt;&gt;"",TimeSpend[[#This Row],[Date]]&lt;&gt;""),TimeSpend[[#This Row],[Activity description]],"")</f>
        <v>#VALUE!</v>
      </c>
      <c r="H4609" s="36" t="e">
        <f>IF(AND(TimeSpend[[#This Row],[Personnel number]]&lt;&gt;"",TimeSpend[[#This Row],[Date]]&lt;&gt;""),TimeSpend[[#This Row],[Start Time]],"")</f>
        <v>#VALUE!</v>
      </c>
      <c r="I4609" s="36" t="e">
        <f>IF(AND(TimeSpend[[#This Row],[Personnel number]]&lt;&gt;"",TimeSpend[[#This Row],[Date]]&lt;&gt;""),TimeSpend[[#This Row],[End Time]],"")</f>
        <v>#VALUE!</v>
      </c>
      <c r="J4609" t="e">
        <f>IF(AND(TimeSpend[[#This Row],[Personnel number]]&lt;&gt;"",TimeSpend[[#This Row],[Date]]&lt;&gt;""),TimeSpend[[#This Row],[Location]],"")</f>
        <v>#VALUE!</v>
      </c>
      <c r="K4609" t="e">
        <f>IF(AND(TimeSpend[[#This Row],[Personnel number]]&lt;&gt;"",TimeSpend[[#This Row],[Date]]&lt;&gt;""),TimeSpend[[#This Row],[Task]],"")</f>
        <v>#VALUE!</v>
      </c>
      <c r="L4609" t="e">
        <f>IF(AND(TimeSpend[[#This Row],[Personnel number]]&lt;&gt;"",TimeSpend[[#This Row],[Date]]&lt;&gt;""),Utilization!$J$2,"")</f>
        <v>#VALUE!</v>
      </c>
      <c r="M4609" t="e">
        <f>IF(AND(TimeSpend[[#This Row],[Personnel number]]&lt;&gt;"",TimeSpend[[#This Row],[Date]]&lt;&gt;""),TimeSpend[[#This Row],[Employee Name]],"")</f>
        <v>#VALUE!</v>
      </c>
      <c r="N4609" t="e">
        <f t="shared" si="144"/>
        <v>#VALUE!</v>
      </c>
      <c r="O4609" t="e">
        <f t="shared" si="145"/>
        <v>#VALUE!</v>
      </c>
      <c r="P4609" t="e">
        <f>IF(D4609&lt;&gt;"",VLOOKUP(D4609,Projects!B:C,2,0),"")</f>
        <v>#VALUE!</v>
      </c>
    </row>
    <row r="4610" spans="1:16" x14ac:dyDescent="0.25">
      <c r="A4610" t="e">
        <f>UPPER(IF(AND(TimeSpend[[#This Row],[Personnel number]]&lt;&gt;"",TimeSpend[[#This Row],[Date]]&lt;&gt;""),TimeSpend[[#This Row],[Personnel number]],""))</f>
        <v>#VALUE!</v>
      </c>
      <c r="B4610" s="85" t="e">
        <f>IF(AND(TimeSpend[[#This Row],[Personnel number]]&lt;&gt;"",TimeSpend[[#This Row],[Date]]&lt;&gt;""),TEXT(TimeSpend[[#This Row],[Date]],"[$-409]yyyyMMdd"),"")</f>
        <v>#VALUE!</v>
      </c>
      <c r="C4610" s="33" t="e">
        <f>IF(AND(TimeSpend[[#This Row],[Personnel number]]&lt;&gt;"",TimeSpend[[#This Row],[Date]]&lt;&gt;""),SUBSTITUTE(TimeSpend[[#This Row],[Hours]],",","."),"")</f>
        <v>#VALUE!</v>
      </c>
      <c r="D4610" t="e">
        <f>IF(AND(TimeSpend[[#This Row],[Personnel number]]&lt;&gt;"",TimeSpend[[#This Row],[Date]]&lt;&gt;""),TimeSpend[[#This Row],[Network]],"")</f>
        <v>#VALUE!</v>
      </c>
      <c r="E4610" t="e">
        <f>IF(AND(TimeSpend[[#This Row],[Personnel number]]&lt;&gt;"",TimeSpend[[#This Row],[Date]]&lt;&gt;""),TimeSpend[[#This Row],[Network Description]],"")</f>
        <v>#VALUE!</v>
      </c>
      <c r="F4610" t="e">
        <f>IF(AND(TimeSpend[[#This Row],[Personnel number]]&lt;&gt;"",TimeSpend[[#This Row],[Date]]&lt;&gt;""),TimeSpend[[#This Row],[Activity]],"")</f>
        <v>#VALUE!</v>
      </c>
      <c r="G4610" t="e">
        <f>IF(AND(TimeSpend[[#This Row],[Personnel number]]&lt;&gt;"",TimeSpend[[#This Row],[Date]]&lt;&gt;""),TimeSpend[[#This Row],[Activity description]],"")</f>
        <v>#VALUE!</v>
      </c>
      <c r="H4610" s="36" t="e">
        <f>IF(AND(TimeSpend[[#This Row],[Personnel number]]&lt;&gt;"",TimeSpend[[#This Row],[Date]]&lt;&gt;""),TimeSpend[[#This Row],[Start Time]],"")</f>
        <v>#VALUE!</v>
      </c>
      <c r="I4610" s="36" t="e">
        <f>IF(AND(TimeSpend[[#This Row],[Personnel number]]&lt;&gt;"",TimeSpend[[#This Row],[Date]]&lt;&gt;""),TimeSpend[[#This Row],[End Time]],"")</f>
        <v>#VALUE!</v>
      </c>
      <c r="J4610" t="e">
        <f>IF(AND(TimeSpend[[#This Row],[Personnel number]]&lt;&gt;"",TimeSpend[[#This Row],[Date]]&lt;&gt;""),TimeSpend[[#This Row],[Location]],"")</f>
        <v>#VALUE!</v>
      </c>
      <c r="K4610" t="e">
        <f>IF(AND(TimeSpend[[#This Row],[Personnel number]]&lt;&gt;"",TimeSpend[[#This Row],[Date]]&lt;&gt;""),TimeSpend[[#This Row],[Task]],"")</f>
        <v>#VALUE!</v>
      </c>
      <c r="L4610" t="e">
        <f>IF(AND(TimeSpend[[#This Row],[Personnel number]]&lt;&gt;"",TimeSpend[[#This Row],[Date]]&lt;&gt;""),Utilization!$J$2,"")</f>
        <v>#VALUE!</v>
      </c>
      <c r="M4610" t="e">
        <f>IF(AND(TimeSpend[[#This Row],[Personnel number]]&lt;&gt;"",TimeSpend[[#This Row],[Date]]&lt;&gt;""),TimeSpend[[#This Row],[Employee Name]],"")</f>
        <v>#VALUE!</v>
      </c>
      <c r="N4610" t="e">
        <f t="shared" si="144"/>
        <v>#VALUE!</v>
      </c>
      <c r="O4610" t="e">
        <f t="shared" si="145"/>
        <v>#VALUE!</v>
      </c>
      <c r="P4610" t="e">
        <f>IF(D4610&lt;&gt;"",VLOOKUP(D4610,Projects!B:C,2,0),"")</f>
        <v>#VALUE!</v>
      </c>
    </row>
    <row r="4611" spans="1:16" x14ac:dyDescent="0.25">
      <c r="A4611" t="e">
        <f>UPPER(IF(AND(TimeSpend[[#This Row],[Personnel number]]&lt;&gt;"",TimeSpend[[#This Row],[Date]]&lt;&gt;""),TimeSpend[[#This Row],[Personnel number]],""))</f>
        <v>#VALUE!</v>
      </c>
      <c r="B4611" s="85" t="e">
        <f>IF(AND(TimeSpend[[#This Row],[Personnel number]]&lt;&gt;"",TimeSpend[[#This Row],[Date]]&lt;&gt;""),TEXT(TimeSpend[[#This Row],[Date]],"[$-409]yyyyMMdd"),"")</f>
        <v>#VALUE!</v>
      </c>
      <c r="C4611" s="33" t="e">
        <f>IF(AND(TimeSpend[[#This Row],[Personnel number]]&lt;&gt;"",TimeSpend[[#This Row],[Date]]&lt;&gt;""),SUBSTITUTE(TimeSpend[[#This Row],[Hours]],",","."),"")</f>
        <v>#VALUE!</v>
      </c>
      <c r="D4611" t="e">
        <f>IF(AND(TimeSpend[[#This Row],[Personnel number]]&lt;&gt;"",TimeSpend[[#This Row],[Date]]&lt;&gt;""),TimeSpend[[#This Row],[Network]],"")</f>
        <v>#VALUE!</v>
      </c>
      <c r="E4611" t="e">
        <f>IF(AND(TimeSpend[[#This Row],[Personnel number]]&lt;&gt;"",TimeSpend[[#This Row],[Date]]&lt;&gt;""),TimeSpend[[#This Row],[Network Description]],"")</f>
        <v>#VALUE!</v>
      </c>
      <c r="F4611" t="e">
        <f>IF(AND(TimeSpend[[#This Row],[Personnel number]]&lt;&gt;"",TimeSpend[[#This Row],[Date]]&lt;&gt;""),TimeSpend[[#This Row],[Activity]],"")</f>
        <v>#VALUE!</v>
      </c>
      <c r="G4611" t="e">
        <f>IF(AND(TimeSpend[[#This Row],[Personnel number]]&lt;&gt;"",TimeSpend[[#This Row],[Date]]&lt;&gt;""),TimeSpend[[#This Row],[Activity description]],"")</f>
        <v>#VALUE!</v>
      </c>
      <c r="H4611" s="36" t="e">
        <f>IF(AND(TimeSpend[[#This Row],[Personnel number]]&lt;&gt;"",TimeSpend[[#This Row],[Date]]&lt;&gt;""),TimeSpend[[#This Row],[Start Time]],"")</f>
        <v>#VALUE!</v>
      </c>
      <c r="I4611" s="36" t="e">
        <f>IF(AND(TimeSpend[[#This Row],[Personnel number]]&lt;&gt;"",TimeSpend[[#This Row],[Date]]&lt;&gt;""),TimeSpend[[#This Row],[End Time]],"")</f>
        <v>#VALUE!</v>
      </c>
      <c r="J4611" t="e">
        <f>IF(AND(TimeSpend[[#This Row],[Personnel number]]&lt;&gt;"",TimeSpend[[#This Row],[Date]]&lt;&gt;""),TimeSpend[[#This Row],[Location]],"")</f>
        <v>#VALUE!</v>
      </c>
      <c r="K4611" t="e">
        <f>IF(AND(TimeSpend[[#This Row],[Personnel number]]&lt;&gt;"",TimeSpend[[#This Row],[Date]]&lt;&gt;""),TimeSpend[[#This Row],[Task]],"")</f>
        <v>#VALUE!</v>
      </c>
      <c r="L4611" t="e">
        <f>IF(AND(TimeSpend[[#This Row],[Personnel number]]&lt;&gt;"",TimeSpend[[#This Row],[Date]]&lt;&gt;""),Utilization!$J$2,"")</f>
        <v>#VALUE!</v>
      </c>
      <c r="M4611" t="e">
        <f>IF(AND(TimeSpend[[#This Row],[Personnel number]]&lt;&gt;"",TimeSpend[[#This Row],[Date]]&lt;&gt;""),TimeSpend[[#This Row],[Employee Name]],"")</f>
        <v>#VALUE!</v>
      </c>
      <c r="N4611" t="e">
        <f t="shared" si="144"/>
        <v>#VALUE!</v>
      </c>
      <c r="O4611" t="e">
        <f t="shared" si="145"/>
        <v>#VALUE!</v>
      </c>
      <c r="P4611" t="e">
        <f>IF(D4611&lt;&gt;"",VLOOKUP(D4611,Projects!B:C,2,0),"")</f>
        <v>#VALUE!</v>
      </c>
    </row>
    <row r="4612" spans="1:16" x14ac:dyDescent="0.25">
      <c r="A4612" t="e">
        <f>UPPER(IF(AND(TimeSpend[[#This Row],[Personnel number]]&lt;&gt;"",TimeSpend[[#This Row],[Date]]&lt;&gt;""),TimeSpend[[#This Row],[Personnel number]],""))</f>
        <v>#VALUE!</v>
      </c>
      <c r="B4612" s="85" t="e">
        <f>IF(AND(TimeSpend[[#This Row],[Personnel number]]&lt;&gt;"",TimeSpend[[#This Row],[Date]]&lt;&gt;""),TEXT(TimeSpend[[#This Row],[Date]],"[$-409]yyyyMMdd"),"")</f>
        <v>#VALUE!</v>
      </c>
      <c r="C4612" s="33" t="e">
        <f>IF(AND(TimeSpend[[#This Row],[Personnel number]]&lt;&gt;"",TimeSpend[[#This Row],[Date]]&lt;&gt;""),SUBSTITUTE(TimeSpend[[#This Row],[Hours]],",","."),"")</f>
        <v>#VALUE!</v>
      </c>
      <c r="D4612" t="e">
        <f>IF(AND(TimeSpend[[#This Row],[Personnel number]]&lt;&gt;"",TimeSpend[[#This Row],[Date]]&lt;&gt;""),TimeSpend[[#This Row],[Network]],"")</f>
        <v>#VALUE!</v>
      </c>
      <c r="E4612" t="e">
        <f>IF(AND(TimeSpend[[#This Row],[Personnel number]]&lt;&gt;"",TimeSpend[[#This Row],[Date]]&lt;&gt;""),TimeSpend[[#This Row],[Network Description]],"")</f>
        <v>#VALUE!</v>
      </c>
      <c r="F4612" t="e">
        <f>IF(AND(TimeSpend[[#This Row],[Personnel number]]&lt;&gt;"",TimeSpend[[#This Row],[Date]]&lt;&gt;""),TimeSpend[[#This Row],[Activity]],"")</f>
        <v>#VALUE!</v>
      </c>
      <c r="G4612" t="e">
        <f>IF(AND(TimeSpend[[#This Row],[Personnel number]]&lt;&gt;"",TimeSpend[[#This Row],[Date]]&lt;&gt;""),TimeSpend[[#This Row],[Activity description]],"")</f>
        <v>#VALUE!</v>
      </c>
      <c r="H4612" s="36" t="e">
        <f>IF(AND(TimeSpend[[#This Row],[Personnel number]]&lt;&gt;"",TimeSpend[[#This Row],[Date]]&lt;&gt;""),TimeSpend[[#This Row],[Start Time]],"")</f>
        <v>#VALUE!</v>
      </c>
      <c r="I4612" s="36" t="e">
        <f>IF(AND(TimeSpend[[#This Row],[Personnel number]]&lt;&gt;"",TimeSpend[[#This Row],[Date]]&lt;&gt;""),TimeSpend[[#This Row],[End Time]],"")</f>
        <v>#VALUE!</v>
      </c>
      <c r="J4612" t="e">
        <f>IF(AND(TimeSpend[[#This Row],[Personnel number]]&lt;&gt;"",TimeSpend[[#This Row],[Date]]&lt;&gt;""),TimeSpend[[#This Row],[Location]],"")</f>
        <v>#VALUE!</v>
      </c>
      <c r="K4612" t="e">
        <f>IF(AND(TimeSpend[[#This Row],[Personnel number]]&lt;&gt;"",TimeSpend[[#This Row],[Date]]&lt;&gt;""),TimeSpend[[#This Row],[Task]],"")</f>
        <v>#VALUE!</v>
      </c>
      <c r="L4612" t="e">
        <f>IF(AND(TimeSpend[[#This Row],[Personnel number]]&lt;&gt;"",TimeSpend[[#This Row],[Date]]&lt;&gt;""),Utilization!$J$2,"")</f>
        <v>#VALUE!</v>
      </c>
      <c r="M4612" t="e">
        <f>IF(AND(TimeSpend[[#This Row],[Personnel number]]&lt;&gt;"",TimeSpend[[#This Row],[Date]]&lt;&gt;""),TimeSpend[[#This Row],[Employee Name]],"")</f>
        <v>#VALUE!</v>
      </c>
      <c r="N4612" t="e">
        <f t="shared" si="144"/>
        <v>#VALUE!</v>
      </c>
      <c r="O4612" t="e">
        <f t="shared" si="145"/>
        <v>#VALUE!</v>
      </c>
      <c r="P4612" t="e">
        <f>IF(D4612&lt;&gt;"",VLOOKUP(D4612,Projects!B:C,2,0),"")</f>
        <v>#VALUE!</v>
      </c>
    </row>
    <row r="4613" spans="1:16" x14ac:dyDescent="0.25">
      <c r="A4613" t="e">
        <f>UPPER(IF(AND(TimeSpend[[#This Row],[Personnel number]]&lt;&gt;"",TimeSpend[[#This Row],[Date]]&lt;&gt;""),TimeSpend[[#This Row],[Personnel number]],""))</f>
        <v>#VALUE!</v>
      </c>
      <c r="B4613" s="85" t="e">
        <f>IF(AND(TimeSpend[[#This Row],[Personnel number]]&lt;&gt;"",TimeSpend[[#This Row],[Date]]&lt;&gt;""),TEXT(TimeSpend[[#This Row],[Date]],"[$-409]yyyyMMdd"),"")</f>
        <v>#VALUE!</v>
      </c>
      <c r="C4613" s="33" t="e">
        <f>IF(AND(TimeSpend[[#This Row],[Personnel number]]&lt;&gt;"",TimeSpend[[#This Row],[Date]]&lt;&gt;""),SUBSTITUTE(TimeSpend[[#This Row],[Hours]],",","."),"")</f>
        <v>#VALUE!</v>
      </c>
      <c r="D4613" t="e">
        <f>IF(AND(TimeSpend[[#This Row],[Personnel number]]&lt;&gt;"",TimeSpend[[#This Row],[Date]]&lt;&gt;""),TimeSpend[[#This Row],[Network]],"")</f>
        <v>#VALUE!</v>
      </c>
      <c r="E4613" t="e">
        <f>IF(AND(TimeSpend[[#This Row],[Personnel number]]&lt;&gt;"",TimeSpend[[#This Row],[Date]]&lt;&gt;""),TimeSpend[[#This Row],[Network Description]],"")</f>
        <v>#VALUE!</v>
      </c>
      <c r="F4613" t="e">
        <f>IF(AND(TimeSpend[[#This Row],[Personnel number]]&lt;&gt;"",TimeSpend[[#This Row],[Date]]&lt;&gt;""),TimeSpend[[#This Row],[Activity]],"")</f>
        <v>#VALUE!</v>
      </c>
      <c r="G4613" t="e">
        <f>IF(AND(TimeSpend[[#This Row],[Personnel number]]&lt;&gt;"",TimeSpend[[#This Row],[Date]]&lt;&gt;""),TimeSpend[[#This Row],[Activity description]],"")</f>
        <v>#VALUE!</v>
      </c>
      <c r="H4613" s="36" t="e">
        <f>IF(AND(TimeSpend[[#This Row],[Personnel number]]&lt;&gt;"",TimeSpend[[#This Row],[Date]]&lt;&gt;""),TimeSpend[[#This Row],[Start Time]],"")</f>
        <v>#VALUE!</v>
      </c>
      <c r="I4613" s="36" t="e">
        <f>IF(AND(TimeSpend[[#This Row],[Personnel number]]&lt;&gt;"",TimeSpend[[#This Row],[Date]]&lt;&gt;""),TimeSpend[[#This Row],[End Time]],"")</f>
        <v>#VALUE!</v>
      </c>
      <c r="J4613" t="e">
        <f>IF(AND(TimeSpend[[#This Row],[Personnel number]]&lt;&gt;"",TimeSpend[[#This Row],[Date]]&lt;&gt;""),TimeSpend[[#This Row],[Location]],"")</f>
        <v>#VALUE!</v>
      </c>
      <c r="K4613" t="e">
        <f>IF(AND(TimeSpend[[#This Row],[Personnel number]]&lt;&gt;"",TimeSpend[[#This Row],[Date]]&lt;&gt;""),TimeSpend[[#This Row],[Task]],"")</f>
        <v>#VALUE!</v>
      </c>
      <c r="L4613" t="e">
        <f>IF(AND(TimeSpend[[#This Row],[Personnel number]]&lt;&gt;"",TimeSpend[[#This Row],[Date]]&lt;&gt;""),Utilization!$J$2,"")</f>
        <v>#VALUE!</v>
      </c>
      <c r="M4613" t="e">
        <f>IF(AND(TimeSpend[[#This Row],[Personnel number]]&lt;&gt;"",TimeSpend[[#This Row],[Date]]&lt;&gt;""),TimeSpend[[#This Row],[Employee Name]],"")</f>
        <v>#VALUE!</v>
      </c>
      <c r="N4613" t="e">
        <f t="shared" si="144"/>
        <v>#VALUE!</v>
      </c>
      <c r="O4613" t="e">
        <f t="shared" si="145"/>
        <v>#VALUE!</v>
      </c>
      <c r="P4613" t="e">
        <f>IF(D4613&lt;&gt;"",VLOOKUP(D4613,Projects!B:C,2,0),"")</f>
        <v>#VALUE!</v>
      </c>
    </row>
    <row r="4614" spans="1:16" x14ac:dyDescent="0.25">
      <c r="A4614" t="e">
        <f>UPPER(IF(AND(TimeSpend[[#This Row],[Personnel number]]&lt;&gt;"",TimeSpend[[#This Row],[Date]]&lt;&gt;""),TimeSpend[[#This Row],[Personnel number]],""))</f>
        <v>#VALUE!</v>
      </c>
      <c r="B4614" s="85" t="e">
        <f>IF(AND(TimeSpend[[#This Row],[Personnel number]]&lt;&gt;"",TimeSpend[[#This Row],[Date]]&lt;&gt;""),TEXT(TimeSpend[[#This Row],[Date]],"[$-409]yyyyMMdd"),"")</f>
        <v>#VALUE!</v>
      </c>
      <c r="C4614" s="33" t="e">
        <f>IF(AND(TimeSpend[[#This Row],[Personnel number]]&lt;&gt;"",TimeSpend[[#This Row],[Date]]&lt;&gt;""),SUBSTITUTE(TimeSpend[[#This Row],[Hours]],",","."),"")</f>
        <v>#VALUE!</v>
      </c>
      <c r="D4614" t="e">
        <f>IF(AND(TimeSpend[[#This Row],[Personnel number]]&lt;&gt;"",TimeSpend[[#This Row],[Date]]&lt;&gt;""),TimeSpend[[#This Row],[Network]],"")</f>
        <v>#VALUE!</v>
      </c>
      <c r="E4614" t="e">
        <f>IF(AND(TimeSpend[[#This Row],[Personnel number]]&lt;&gt;"",TimeSpend[[#This Row],[Date]]&lt;&gt;""),TimeSpend[[#This Row],[Network Description]],"")</f>
        <v>#VALUE!</v>
      </c>
      <c r="F4614" t="e">
        <f>IF(AND(TimeSpend[[#This Row],[Personnel number]]&lt;&gt;"",TimeSpend[[#This Row],[Date]]&lt;&gt;""),TimeSpend[[#This Row],[Activity]],"")</f>
        <v>#VALUE!</v>
      </c>
      <c r="G4614" t="e">
        <f>IF(AND(TimeSpend[[#This Row],[Personnel number]]&lt;&gt;"",TimeSpend[[#This Row],[Date]]&lt;&gt;""),TimeSpend[[#This Row],[Activity description]],"")</f>
        <v>#VALUE!</v>
      </c>
      <c r="H4614" s="36" t="e">
        <f>IF(AND(TimeSpend[[#This Row],[Personnel number]]&lt;&gt;"",TimeSpend[[#This Row],[Date]]&lt;&gt;""),TimeSpend[[#This Row],[Start Time]],"")</f>
        <v>#VALUE!</v>
      </c>
      <c r="I4614" s="36" t="e">
        <f>IF(AND(TimeSpend[[#This Row],[Personnel number]]&lt;&gt;"",TimeSpend[[#This Row],[Date]]&lt;&gt;""),TimeSpend[[#This Row],[End Time]],"")</f>
        <v>#VALUE!</v>
      </c>
      <c r="J4614" t="e">
        <f>IF(AND(TimeSpend[[#This Row],[Personnel number]]&lt;&gt;"",TimeSpend[[#This Row],[Date]]&lt;&gt;""),TimeSpend[[#This Row],[Location]],"")</f>
        <v>#VALUE!</v>
      </c>
      <c r="K4614" t="e">
        <f>IF(AND(TimeSpend[[#This Row],[Personnel number]]&lt;&gt;"",TimeSpend[[#This Row],[Date]]&lt;&gt;""),TimeSpend[[#This Row],[Task]],"")</f>
        <v>#VALUE!</v>
      </c>
      <c r="L4614" t="e">
        <f>IF(AND(TimeSpend[[#This Row],[Personnel number]]&lt;&gt;"",TimeSpend[[#This Row],[Date]]&lt;&gt;""),Utilization!$J$2,"")</f>
        <v>#VALUE!</v>
      </c>
      <c r="M4614" t="e">
        <f>IF(AND(TimeSpend[[#This Row],[Personnel number]]&lt;&gt;"",TimeSpend[[#This Row],[Date]]&lt;&gt;""),TimeSpend[[#This Row],[Employee Name]],"")</f>
        <v>#VALUE!</v>
      </c>
      <c r="N4614" t="e">
        <f t="shared" si="144"/>
        <v>#VALUE!</v>
      </c>
      <c r="O4614" t="e">
        <f t="shared" si="145"/>
        <v>#VALUE!</v>
      </c>
      <c r="P4614" t="e">
        <f>IF(D4614&lt;&gt;"",VLOOKUP(D4614,Projects!B:C,2,0),"")</f>
        <v>#VALUE!</v>
      </c>
    </row>
    <row r="4615" spans="1:16" x14ac:dyDescent="0.25">
      <c r="A4615" t="e">
        <f>UPPER(IF(AND(TimeSpend[[#This Row],[Personnel number]]&lt;&gt;"",TimeSpend[[#This Row],[Date]]&lt;&gt;""),TimeSpend[[#This Row],[Personnel number]],""))</f>
        <v>#VALUE!</v>
      </c>
      <c r="B4615" s="85" t="e">
        <f>IF(AND(TimeSpend[[#This Row],[Personnel number]]&lt;&gt;"",TimeSpend[[#This Row],[Date]]&lt;&gt;""),TEXT(TimeSpend[[#This Row],[Date]],"[$-409]yyyyMMdd"),"")</f>
        <v>#VALUE!</v>
      </c>
      <c r="C4615" s="33" t="e">
        <f>IF(AND(TimeSpend[[#This Row],[Personnel number]]&lt;&gt;"",TimeSpend[[#This Row],[Date]]&lt;&gt;""),SUBSTITUTE(TimeSpend[[#This Row],[Hours]],",","."),"")</f>
        <v>#VALUE!</v>
      </c>
      <c r="D4615" t="e">
        <f>IF(AND(TimeSpend[[#This Row],[Personnel number]]&lt;&gt;"",TimeSpend[[#This Row],[Date]]&lt;&gt;""),TimeSpend[[#This Row],[Network]],"")</f>
        <v>#VALUE!</v>
      </c>
      <c r="E4615" t="e">
        <f>IF(AND(TimeSpend[[#This Row],[Personnel number]]&lt;&gt;"",TimeSpend[[#This Row],[Date]]&lt;&gt;""),TimeSpend[[#This Row],[Network Description]],"")</f>
        <v>#VALUE!</v>
      </c>
      <c r="F4615" t="e">
        <f>IF(AND(TimeSpend[[#This Row],[Personnel number]]&lt;&gt;"",TimeSpend[[#This Row],[Date]]&lt;&gt;""),TimeSpend[[#This Row],[Activity]],"")</f>
        <v>#VALUE!</v>
      </c>
      <c r="G4615" t="e">
        <f>IF(AND(TimeSpend[[#This Row],[Personnel number]]&lt;&gt;"",TimeSpend[[#This Row],[Date]]&lt;&gt;""),TimeSpend[[#This Row],[Activity description]],"")</f>
        <v>#VALUE!</v>
      </c>
      <c r="H4615" s="36" t="e">
        <f>IF(AND(TimeSpend[[#This Row],[Personnel number]]&lt;&gt;"",TimeSpend[[#This Row],[Date]]&lt;&gt;""),TimeSpend[[#This Row],[Start Time]],"")</f>
        <v>#VALUE!</v>
      </c>
      <c r="I4615" s="36" t="e">
        <f>IF(AND(TimeSpend[[#This Row],[Personnel number]]&lt;&gt;"",TimeSpend[[#This Row],[Date]]&lt;&gt;""),TimeSpend[[#This Row],[End Time]],"")</f>
        <v>#VALUE!</v>
      </c>
      <c r="J4615" t="e">
        <f>IF(AND(TimeSpend[[#This Row],[Personnel number]]&lt;&gt;"",TimeSpend[[#This Row],[Date]]&lt;&gt;""),TimeSpend[[#This Row],[Location]],"")</f>
        <v>#VALUE!</v>
      </c>
      <c r="K4615" t="e">
        <f>IF(AND(TimeSpend[[#This Row],[Personnel number]]&lt;&gt;"",TimeSpend[[#This Row],[Date]]&lt;&gt;""),TimeSpend[[#This Row],[Task]],"")</f>
        <v>#VALUE!</v>
      </c>
      <c r="L4615" t="e">
        <f>IF(AND(TimeSpend[[#This Row],[Personnel number]]&lt;&gt;"",TimeSpend[[#This Row],[Date]]&lt;&gt;""),Utilization!$J$2,"")</f>
        <v>#VALUE!</v>
      </c>
      <c r="M4615" t="e">
        <f>IF(AND(TimeSpend[[#This Row],[Personnel number]]&lt;&gt;"",TimeSpend[[#This Row],[Date]]&lt;&gt;""),TimeSpend[[#This Row],[Employee Name]],"")</f>
        <v>#VALUE!</v>
      </c>
      <c r="N4615" t="e">
        <f t="shared" si="144"/>
        <v>#VALUE!</v>
      </c>
      <c r="O4615" t="e">
        <f t="shared" si="145"/>
        <v>#VALUE!</v>
      </c>
      <c r="P4615" t="e">
        <f>IF(D4615&lt;&gt;"",VLOOKUP(D4615,Projects!B:C,2,0),"")</f>
        <v>#VALUE!</v>
      </c>
    </row>
    <row r="4616" spans="1:16" x14ac:dyDescent="0.25">
      <c r="A4616" t="e">
        <f>UPPER(IF(AND(TimeSpend[[#This Row],[Personnel number]]&lt;&gt;"",TimeSpend[[#This Row],[Date]]&lt;&gt;""),TimeSpend[[#This Row],[Personnel number]],""))</f>
        <v>#VALUE!</v>
      </c>
      <c r="B4616" s="85" t="e">
        <f>IF(AND(TimeSpend[[#This Row],[Personnel number]]&lt;&gt;"",TimeSpend[[#This Row],[Date]]&lt;&gt;""),TEXT(TimeSpend[[#This Row],[Date]],"[$-409]yyyyMMdd"),"")</f>
        <v>#VALUE!</v>
      </c>
      <c r="C4616" s="33" t="e">
        <f>IF(AND(TimeSpend[[#This Row],[Personnel number]]&lt;&gt;"",TimeSpend[[#This Row],[Date]]&lt;&gt;""),SUBSTITUTE(TimeSpend[[#This Row],[Hours]],",","."),"")</f>
        <v>#VALUE!</v>
      </c>
      <c r="D4616" t="e">
        <f>IF(AND(TimeSpend[[#This Row],[Personnel number]]&lt;&gt;"",TimeSpend[[#This Row],[Date]]&lt;&gt;""),TimeSpend[[#This Row],[Network]],"")</f>
        <v>#VALUE!</v>
      </c>
      <c r="E4616" t="e">
        <f>IF(AND(TimeSpend[[#This Row],[Personnel number]]&lt;&gt;"",TimeSpend[[#This Row],[Date]]&lt;&gt;""),TimeSpend[[#This Row],[Network Description]],"")</f>
        <v>#VALUE!</v>
      </c>
      <c r="F4616" t="e">
        <f>IF(AND(TimeSpend[[#This Row],[Personnel number]]&lt;&gt;"",TimeSpend[[#This Row],[Date]]&lt;&gt;""),TimeSpend[[#This Row],[Activity]],"")</f>
        <v>#VALUE!</v>
      </c>
      <c r="G4616" t="e">
        <f>IF(AND(TimeSpend[[#This Row],[Personnel number]]&lt;&gt;"",TimeSpend[[#This Row],[Date]]&lt;&gt;""),TimeSpend[[#This Row],[Activity description]],"")</f>
        <v>#VALUE!</v>
      </c>
      <c r="H4616" s="36" t="e">
        <f>IF(AND(TimeSpend[[#This Row],[Personnel number]]&lt;&gt;"",TimeSpend[[#This Row],[Date]]&lt;&gt;""),TimeSpend[[#This Row],[Start Time]],"")</f>
        <v>#VALUE!</v>
      </c>
      <c r="I4616" s="36" t="e">
        <f>IF(AND(TimeSpend[[#This Row],[Personnel number]]&lt;&gt;"",TimeSpend[[#This Row],[Date]]&lt;&gt;""),TimeSpend[[#This Row],[End Time]],"")</f>
        <v>#VALUE!</v>
      </c>
      <c r="J4616" t="e">
        <f>IF(AND(TimeSpend[[#This Row],[Personnel number]]&lt;&gt;"",TimeSpend[[#This Row],[Date]]&lt;&gt;""),TimeSpend[[#This Row],[Location]],"")</f>
        <v>#VALUE!</v>
      </c>
      <c r="K4616" t="e">
        <f>IF(AND(TimeSpend[[#This Row],[Personnel number]]&lt;&gt;"",TimeSpend[[#This Row],[Date]]&lt;&gt;""),TimeSpend[[#This Row],[Task]],"")</f>
        <v>#VALUE!</v>
      </c>
      <c r="L4616" t="e">
        <f>IF(AND(TimeSpend[[#This Row],[Personnel number]]&lt;&gt;"",TimeSpend[[#This Row],[Date]]&lt;&gt;""),Utilization!$J$2,"")</f>
        <v>#VALUE!</v>
      </c>
      <c r="M4616" t="e">
        <f>IF(AND(TimeSpend[[#This Row],[Personnel number]]&lt;&gt;"",TimeSpend[[#This Row],[Date]]&lt;&gt;""),TimeSpend[[#This Row],[Employee Name]],"")</f>
        <v>#VALUE!</v>
      </c>
      <c r="N4616" t="e">
        <f t="shared" si="144"/>
        <v>#VALUE!</v>
      </c>
      <c r="O4616" t="e">
        <f t="shared" si="145"/>
        <v>#VALUE!</v>
      </c>
      <c r="P4616" t="e">
        <f>IF(D4616&lt;&gt;"",VLOOKUP(D4616,Projects!B:C,2,0),"")</f>
        <v>#VALUE!</v>
      </c>
    </row>
    <row r="4617" spans="1:16" x14ac:dyDescent="0.25">
      <c r="A4617" t="e">
        <f>UPPER(IF(AND(TimeSpend[[#This Row],[Personnel number]]&lt;&gt;"",TimeSpend[[#This Row],[Date]]&lt;&gt;""),TimeSpend[[#This Row],[Personnel number]],""))</f>
        <v>#VALUE!</v>
      </c>
      <c r="B4617" s="85" t="e">
        <f>IF(AND(TimeSpend[[#This Row],[Personnel number]]&lt;&gt;"",TimeSpend[[#This Row],[Date]]&lt;&gt;""),TEXT(TimeSpend[[#This Row],[Date]],"[$-409]yyyyMMdd"),"")</f>
        <v>#VALUE!</v>
      </c>
      <c r="C4617" s="33" t="e">
        <f>IF(AND(TimeSpend[[#This Row],[Personnel number]]&lt;&gt;"",TimeSpend[[#This Row],[Date]]&lt;&gt;""),SUBSTITUTE(TimeSpend[[#This Row],[Hours]],",","."),"")</f>
        <v>#VALUE!</v>
      </c>
      <c r="D4617" t="e">
        <f>IF(AND(TimeSpend[[#This Row],[Personnel number]]&lt;&gt;"",TimeSpend[[#This Row],[Date]]&lt;&gt;""),TimeSpend[[#This Row],[Network]],"")</f>
        <v>#VALUE!</v>
      </c>
      <c r="E4617" t="e">
        <f>IF(AND(TimeSpend[[#This Row],[Personnel number]]&lt;&gt;"",TimeSpend[[#This Row],[Date]]&lt;&gt;""),TimeSpend[[#This Row],[Network Description]],"")</f>
        <v>#VALUE!</v>
      </c>
      <c r="F4617" t="e">
        <f>IF(AND(TimeSpend[[#This Row],[Personnel number]]&lt;&gt;"",TimeSpend[[#This Row],[Date]]&lt;&gt;""),TimeSpend[[#This Row],[Activity]],"")</f>
        <v>#VALUE!</v>
      </c>
      <c r="G4617" t="e">
        <f>IF(AND(TimeSpend[[#This Row],[Personnel number]]&lt;&gt;"",TimeSpend[[#This Row],[Date]]&lt;&gt;""),TimeSpend[[#This Row],[Activity description]],"")</f>
        <v>#VALUE!</v>
      </c>
      <c r="H4617" s="36" t="e">
        <f>IF(AND(TimeSpend[[#This Row],[Personnel number]]&lt;&gt;"",TimeSpend[[#This Row],[Date]]&lt;&gt;""),TimeSpend[[#This Row],[Start Time]],"")</f>
        <v>#VALUE!</v>
      </c>
      <c r="I4617" s="36" t="e">
        <f>IF(AND(TimeSpend[[#This Row],[Personnel number]]&lt;&gt;"",TimeSpend[[#This Row],[Date]]&lt;&gt;""),TimeSpend[[#This Row],[End Time]],"")</f>
        <v>#VALUE!</v>
      </c>
      <c r="J4617" t="e">
        <f>IF(AND(TimeSpend[[#This Row],[Personnel number]]&lt;&gt;"",TimeSpend[[#This Row],[Date]]&lt;&gt;""),TimeSpend[[#This Row],[Location]],"")</f>
        <v>#VALUE!</v>
      </c>
      <c r="K4617" t="e">
        <f>IF(AND(TimeSpend[[#This Row],[Personnel number]]&lt;&gt;"",TimeSpend[[#This Row],[Date]]&lt;&gt;""),TimeSpend[[#This Row],[Task]],"")</f>
        <v>#VALUE!</v>
      </c>
      <c r="L4617" t="e">
        <f>IF(AND(TimeSpend[[#This Row],[Personnel number]]&lt;&gt;"",TimeSpend[[#This Row],[Date]]&lt;&gt;""),Utilization!$J$2,"")</f>
        <v>#VALUE!</v>
      </c>
      <c r="M4617" t="e">
        <f>IF(AND(TimeSpend[[#This Row],[Personnel number]]&lt;&gt;"",TimeSpend[[#This Row],[Date]]&lt;&gt;""),TimeSpend[[#This Row],[Employee Name]],"")</f>
        <v>#VALUE!</v>
      </c>
      <c r="N4617" t="e">
        <f t="shared" si="144"/>
        <v>#VALUE!</v>
      </c>
      <c r="O4617" t="e">
        <f t="shared" si="145"/>
        <v>#VALUE!</v>
      </c>
      <c r="P4617" t="e">
        <f>IF(D4617&lt;&gt;"",VLOOKUP(D4617,Projects!B:C,2,0),"")</f>
        <v>#VALUE!</v>
      </c>
    </row>
    <row r="4618" spans="1:16" x14ac:dyDescent="0.25">
      <c r="A4618" t="e">
        <f>UPPER(IF(AND(TimeSpend[[#This Row],[Personnel number]]&lt;&gt;"",TimeSpend[[#This Row],[Date]]&lt;&gt;""),TimeSpend[[#This Row],[Personnel number]],""))</f>
        <v>#VALUE!</v>
      </c>
      <c r="B4618" s="85" t="e">
        <f>IF(AND(TimeSpend[[#This Row],[Personnel number]]&lt;&gt;"",TimeSpend[[#This Row],[Date]]&lt;&gt;""),TEXT(TimeSpend[[#This Row],[Date]],"[$-409]yyyyMMdd"),"")</f>
        <v>#VALUE!</v>
      </c>
      <c r="C4618" s="33" t="e">
        <f>IF(AND(TimeSpend[[#This Row],[Personnel number]]&lt;&gt;"",TimeSpend[[#This Row],[Date]]&lt;&gt;""),SUBSTITUTE(TimeSpend[[#This Row],[Hours]],",","."),"")</f>
        <v>#VALUE!</v>
      </c>
      <c r="D4618" t="e">
        <f>IF(AND(TimeSpend[[#This Row],[Personnel number]]&lt;&gt;"",TimeSpend[[#This Row],[Date]]&lt;&gt;""),TimeSpend[[#This Row],[Network]],"")</f>
        <v>#VALUE!</v>
      </c>
      <c r="E4618" t="e">
        <f>IF(AND(TimeSpend[[#This Row],[Personnel number]]&lt;&gt;"",TimeSpend[[#This Row],[Date]]&lt;&gt;""),TimeSpend[[#This Row],[Network Description]],"")</f>
        <v>#VALUE!</v>
      </c>
      <c r="F4618" t="e">
        <f>IF(AND(TimeSpend[[#This Row],[Personnel number]]&lt;&gt;"",TimeSpend[[#This Row],[Date]]&lt;&gt;""),TimeSpend[[#This Row],[Activity]],"")</f>
        <v>#VALUE!</v>
      </c>
      <c r="G4618" t="e">
        <f>IF(AND(TimeSpend[[#This Row],[Personnel number]]&lt;&gt;"",TimeSpend[[#This Row],[Date]]&lt;&gt;""),TimeSpend[[#This Row],[Activity description]],"")</f>
        <v>#VALUE!</v>
      </c>
      <c r="H4618" s="36" t="e">
        <f>IF(AND(TimeSpend[[#This Row],[Personnel number]]&lt;&gt;"",TimeSpend[[#This Row],[Date]]&lt;&gt;""),TimeSpend[[#This Row],[Start Time]],"")</f>
        <v>#VALUE!</v>
      </c>
      <c r="I4618" s="36" t="e">
        <f>IF(AND(TimeSpend[[#This Row],[Personnel number]]&lt;&gt;"",TimeSpend[[#This Row],[Date]]&lt;&gt;""),TimeSpend[[#This Row],[End Time]],"")</f>
        <v>#VALUE!</v>
      </c>
      <c r="J4618" t="e">
        <f>IF(AND(TimeSpend[[#This Row],[Personnel number]]&lt;&gt;"",TimeSpend[[#This Row],[Date]]&lt;&gt;""),TimeSpend[[#This Row],[Location]],"")</f>
        <v>#VALUE!</v>
      </c>
      <c r="K4618" t="e">
        <f>IF(AND(TimeSpend[[#This Row],[Personnel number]]&lt;&gt;"",TimeSpend[[#This Row],[Date]]&lt;&gt;""),TimeSpend[[#This Row],[Task]],"")</f>
        <v>#VALUE!</v>
      </c>
      <c r="L4618" t="e">
        <f>IF(AND(TimeSpend[[#This Row],[Personnel number]]&lt;&gt;"",TimeSpend[[#This Row],[Date]]&lt;&gt;""),Utilization!$J$2,"")</f>
        <v>#VALUE!</v>
      </c>
      <c r="M4618" t="e">
        <f>IF(AND(TimeSpend[[#This Row],[Personnel number]]&lt;&gt;"",TimeSpend[[#This Row],[Date]]&lt;&gt;""),TimeSpend[[#This Row],[Employee Name]],"")</f>
        <v>#VALUE!</v>
      </c>
      <c r="N4618" t="e">
        <f t="shared" si="144"/>
        <v>#VALUE!</v>
      </c>
      <c r="O4618" t="e">
        <f t="shared" si="145"/>
        <v>#VALUE!</v>
      </c>
      <c r="P4618" t="e">
        <f>IF(D4618&lt;&gt;"",VLOOKUP(D4618,Projects!B:C,2,0),"")</f>
        <v>#VALUE!</v>
      </c>
    </row>
    <row r="4619" spans="1:16" x14ac:dyDescent="0.25">
      <c r="A4619" t="e">
        <f>UPPER(IF(AND(TimeSpend[[#This Row],[Personnel number]]&lt;&gt;"",TimeSpend[[#This Row],[Date]]&lt;&gt;""),TimeSpend[[#This Row],[Personnel number]],""))</f>
        <v>#VALUE!</v>
      </c>
      <c r="B4619" s="85" t="e">
        <f>IF(AND(TimeSpend[[#This Row],[Personnel number]]&lt;&gt;"",TimeSpend[[#This Row],[Date]]&lt;&gt;""),TEXT(TimeSpend[[#This Row],[Date]],"[$-409]yyyyMMdd"),"")</f>
        <v>#VALUE!</v>
      </c>
      <c r="C4619" s="33" t="e">
        <f>IF(AND(TimeSpend[[#This Row],[Personnel number]]&lt;&gt;"",TimeSpend[[#This Row],[Date]]&lt;&gt;""),SUBSTITUTE(TimeSpend[[#This Row],[Hours]],",","."),"")</f>
        <v>#VALUE!</v>
      </c>
      <c r="D4619" t="e">
        <f>IF(AND(TimeSpend[[#This Row],[Personnel number]]&lt;&gt;"",TimeSpend[[#This Row],[Date]]&lt;&gt;""),TimeSpend[[#This Row],[Network]],"")</f>
        <v>#VALUE!</v>
      </c>
      <c r="E4619" t="e">
        <f>IF(AND(TimeSpend[[#This Row],[Personnel number]]&lt;&gt;"",TimeSpend[[#This Row],[Date]]&lt;&gt;""),TimeSpend[[#This Row],[Network Description]],"")</f>
        <v>#VALUE!</v>
      </c>
      <c r="F4619" t="e">
        <f>IF(AND(TimeSpend[[#This Row],[Personnel number]]&lt;&gt;"",TimeSpend[[#This Row],[Date]]&lt;&gt;""),TimeSpend[[#This Row],[Activity]],"")</f>
        <v>#VALUE!</v>
      </c>
      <c r="G4619" t="e">
        <f>IF(AND(TimeSpend[[#This Row],[Personnel number]]&lt;&gt;"",TimeSpend[[#This Row],[Date]]&lt;&gt;""),TimeSpend[[#This Row],[Activity description]],"")</f>
        <v>#VALUE!</v>
      </c>
      <c r="H4619" s="36" t="e">
        <f>IF(AND(TimeSpend[[#This Row],[Personnel number]]&lt;&gt;"",TimeSpend[[#This Row],[Date]]&lt;&gt;""),TimeSpend[[#This Row],[Start Time]],"")</f>
        <v>#VALUE!</v>
      </c>
      <c r="I4619" s="36" t="e">
        <f>IF(AND(TimeSpend[[#This Row],[Personnel number]]&lt;&gt;"",TimeSpend[[#This Row],[Date]]&lt;&gt;""),TimeSpend[[#This Row],[End Time]],"")</f>
        <v>#VALUE!</v>
      </c>
      <c r="J4619" t="e">
        <f>IF(AND(TimeSpend[[#This Row],[Personnel number]]&lt;&gt;"",TimeSpend[[#This Row],[Date]]&lt;&gt;""),TimeSpend[[#This Row],[Location]],"")</f>
        <v>#VALUE!</v>
      </c>
      <c r="K4619" t="e">
        <f>IF(AND(TimeSpend[[#This Row],[Personnel number]]&lt;&gt;"",TimeSpend[[#This Row],[Date]]&lt;&gt;""),TimeSpend[[#This Row],[Task]],"")</f>
        <v>#VALUE!</v>
      </c>
      <c r="L4619" t="e">
        <f>IF(AND(TimeSpend[[#This Row],[Personnel number]]&lt;&gt;"",TimeSpend[[#This Row],[Date]]&lt;&gt;""),Utilization!$J$2,"")</f>
        <v>#VALUE!</v>
      </c>
      <c r="M4619" t="e">
        <f>IF(AND(TimeSpend[[#This Row],[Personnel number]]&lt;&gt;"",TimeSpend[[#This Row],[Date]]&lt;&gt;""),TimeSpend[[#This Row],[Employee Name]],"")</f>
        <v>#VALUE!</v>
      </c>
      <c r="N4619" t="e">
        <f t="shared" si="144"/>
        <v>#VALUE!</v>
      </c>
      <c r="O4619" t="e">
        <f t="shared" si="145"/>
        <v>#VALUE!</v>
      </c>
      <c r="P4619" t="e">
        <f>IF(D4619&lt;&gt;"",VLOOKUP(D4619,Projects!B:C,2,0),"")</f>
        <v>#VALUE!</v>
      </c>
    </row>
    <row r="4620" spans="1:16" x14ac:dyDescent="0.25">
      <c r="A4620" t="e">
        <f>UPPER(IF(AND(TimeSpend[[#This Row],[Personnel number]]&lt;&gt;"",TimeSpend[[#This Row],[Date]]&lt;&gt;""),TimeSpend[[#This Row],[Personnel number]],""))</f>
        <v>#VALUE!</v>
      </c>
      <c r="B4620" s="85" t="e">
        <f>IF(AND(TimeSpend[[#This Row],[Personnel number]]&lt;&gt;"",TimeSpend[[#This Row],[Date]]&lt;&gt;""),TEXT(TimeSpend[[#This Row],[Date]],"[$-409]yyyyMMdd"),"")</f>
        <v>#VALUE!</v>
      </c>
      <c r="C4620" s="33" t="e">
        <f>IF(AND(TimeSpend[[#This Row],[Personnel number]]&lt;&gt;"",TimeSpend[[#This Row],[Date]]&lt;&gt;""),SUBSTITUTE(TimeSpend[[#This Row],[Hours]],",","."),"")</f>
        <v>#VALUE!</v>
      </c>
      <c r="D4620" t="e">
        <f>IF(AND(TimeSpend[[#This Row],[Personnel number]]&lt;&gt;"",TimeSpend[[#This Row],[Date]]&lt;&gt;""),TimeSpend[[#This Row],[Network]],"")</f>
        <v>#VALUE!</v>
      </c>
      <c r="E4620" t="e">
        <f>IF(AND(TimeSpend[[#This Row],[Personnel number]]&lt;&gt;"",TimeSpend[[#This Row],[Date]]&lt;&gt;""),TimeSpend[[#This Row],[Network Description]],"")</f>
        <v>#VALUE!</v>
      </c>
      <c r="F4620" t="e">
        <f>IF(AND(TimeSpend[[#This Row],[Personnel number]]&lt;&gt;"",TimeSpend[[#This Row],[Date]]&lt;&gt;""),TimeSpend[[#This Row],[Activity]],"")</f>
        <v>#VALUE!</v>
      </c>
      <c r="G4620" t="e">
        <f>IF(AND(TimeSpend[[#This Row],[Personnel number]]&lt;&gt;"",TimeSpend[[#This Row],[Date]]&lt;&gt;""),TimeSpend[[#This Row],[Activity description]],"")</f>
        <v>#VALUE!</v>
      </c>
      <c r="H4620" s="36" t="e">
        <f>IF(AND(TimeSpend[[#This Row],[Personnel number]]&lt;&gt;"",TimeSpend[[#This Row],[Date]]&lt;&gt;""),TimeSpend[[#This Row],[Start Time]],"")</f>
        <v>#VALUE!</v>
      </c>
      <c r="I4620" s="36" t="e">
        <f>IF(AND(TimeSpend[[#This Row],[Personnel number]]&lt;&gt;"",TimeSpend[[#This Row],[Date]]&lt;&gt;""),TimeSpend[[#This Row],[End Time]],"")</f>
        <v>#VALUE!</v>
      </c>
      <c r="J4620" t="e">
        <f>IF(AND(TimeSpend[[#This Row],[Personnel number]]&lt;&gt;"",TimeSpend[[#This Row],[Date]]&lt;&gt;""),TimeSpend[[#This Row],[Location]],"")</f>
        <v>#VALUE!</v>
      </c>
      <c r="K4620" t="e">
        <f>IF(AND(TimeSpend[[#This Row],[Personnel number]]&lt;&gt;"",TimeSpend[[#This Row],[Date]]&lt;&gt;""),TimeSpend[[#This Row],[Task]],"")</f>
        <v>#VALUE!</v>
      </c>
      <c r="L4620" t="e">
        <f>IF(AND(TimeSpend[[#This Row],[Personnel number]]&lt;&gt;"",TimeSpend[[#This Row],[Date]]&lt;&gt;""),Utilization!$J$2,"")</f>
        <v>#VALUE!</v>
      </c>
      <c r="M4620" t="e">
        <f>IF(AND(TimeSpend[[#This Row],[Personnel number]]&lt;&gt;"",TimeSpend[[#This Row],[Date]]&lt;&gt;""),TimeSpend[[#This Row],[Employee Name]],"")</f>
        <v>#VALUE!</v>
      </c>
      <c r="N4620" t="e">
        <f t="shared" si="144"/>
        <v>#VALUE!</v>
      </c>
      <c r="O4620" t="e">
        <f t="shared" si="145"/>
        <v>#VALUE!</v>
      </c>
      <c r="P4620" t="e">
        <f>IF(D4620&lt;&gt;"",VLOOKUP(D4620,Projects!B:C,2,0),"")</f>
        <v>#VALUE!</v>
      </c>
    </row>
    <row r="4621" spans="1:16" x14ac:dyDescent="0.25">
      <c r="A4621" t="e">
        <f>UPPER(IF(AND(TimeSpend[[#This Row],[Personnel number]]&lt;&gt;"",TimeSpend[[#This Row],[Date]]&lt;&gt;""),TimeSpend[[#This Row],[Personnel number]],""))</f>
        <v>#VALUE!</v>
      </c>
      <c r="B4621" s="85" t="e">
        <f>IF(AND(TimeSpend[[#This Row],[Personnel number]]&lt;&gt;"",TimeSpend[[#This Row],[Date]]&lt;&gt;""),TEXT(TimeSpend[[#This Row],[Date]],"[$-409]yyyyMMdd"),"")</f>
        <v>#VALUE!</v>
      </c>
      <c r="C4621" s="33" t="e">
        <f>IF(AND(TimeSpend[[#This Row],[Personnel number]]&lt;&gt;"",TimeSpend[[#This Row],[Date]]&lt;&gt;""),SUBSTITUTE(TimeSpend[[#This Row],[Hours]],",","."),"")</f>
        <v>#VALUE!</v>
      </c>
      <c r="D4621" t="e">
        <f>IF(AND(TimeSpend[[#This Row],[Personnel number]]&lt;&gt;"",TimeSpend[[#This Row],[Date]]&lt;&gt;""),TimeSpend[[#This Row],[Network]],"")</f>
        <v>#VALUE!</v>
      </c>
      <c r="E4621" t="e">
        <f>IF(AND(TimeSpend[[#This Row],[Personnel number]]&lt;&gt;"",TimeSpend[[#This Row],[Date]]&lt;&gt;""),TimeSpend[[#This Row],[Network Description]],"")</f>
        <v>#VALUE!</v>
      </c>
      <c r="F4621" t="e">
        <f>IF(AND(TimeSpend[[#This Row],[Personnel number]]&lt;&gt;"",TimeSpend[[#This Row],[Date]]&lt;&gt;""),TimeSpend[[#This Row],[Activity]],"")</f>
        <v>#VALUE!</v>
      </c>
      <c r="G4621" t="e">
        <f>IF(AND(TimeSpend[[#This Row],[Personnel number]]&lt;&gt;"",TimeSpend[[#This Row],[Date]]&lt;&gt;""),TimeSpend[[#This Row],[Activity description]],"")</f>
        <v>#VALUE!</v>
      </c>
      <c r="H4621" s="36" t="e">
        <f>IF(AND(TimeSpend[[#This Row],[Personnel number]]&lt;&gt;"",TimeSpend[[#This Row],[Date]]&lt;&gt;""),TimeSpend[[#This Row],[Start Time]],"")</f>
        <v>#VALUE!</v>
      </c>
      <c r="I4621" s="36" t="e">
        <f>IF(AND(TimeSpend[[#This Row],[Personnel number]]&lt;&gt;"",TimeSpend[[#This Row],[Date]]&lt;&gt;""),TimeSpend[[#This Row],[End Time]],"")</f>
        <v>#VALUE!</v>
      </c>
      <c r="J4621" t="e">
        <f>IF(AND(TimeSpend[[#This Row],[Personnel number]]&lt;&gt;"",TimeSpend[[#This Row],[Date]]&lt;&gt;""),TimeSpend[[#This Row],[Location]],"")</f>
        <v>#VALUE!</v>
      </c>
      <c r="K4621" t="e">
        <f>IF(AND(TimeSpend[[#This Row],[Personnel number]]&lt;&gt;"",TimeSpend[[#This Row],[Date]]&lt;&gt;""),TimeSpend[[#This Row],[Task]],"")</f>
        <v>#VALUE!</v>
      </c>
      <c r="L4621" t="e">
        <f>IF(AND(TimeSpend[[#This Row],[Personnel number]]&lt;&gt;"",TimeSpend[[#This Row],[Date]]&lt;&gt;""),Utilization!$J$2,"")</f>
        <v>#VALUE!</v>
      </c>
      <c r="M4621" t="e">
        <f>IF(AND(TimeSpend[[#This Row],[Personnel number]]&lt;&gt;"",TimeSpend[[#This Row],[Date]]&lt;&gt;""),TimeSpend[[#This Row],[Employee Name]],"")</f>
        <v>#VALUE!</v>
      </c>
      <c r="N4621" t="e">
        <f t="shared" si="144"/>
        <v>#VALUE!</v>
      </c>
      <c r="O4621" t="e">
        <f t="shared" si="145"/>
        <v>#VALUE!</v>
      </c>
      <c r="P4621" t="e">
        <f>IF(D4621&lt;&gt;"",VLOOKUP(D4621,Projects!B:C,2,0),"")</f>
        <v>#VALUE!</v>
      </c>
    </row>
    <row r="4622" spans="1:16" x14ac:dyDescent="0.25">
      <c r="A4622" t="e">
        <f>UPPER(IF(AND(TimeSpend[[#This Row],[Personnel number]]&lt;&gt;"",TimeSpend[[#This Row],[Date]]&lt;&gt;""),TimeSpend[[#This Row],[Personnel number]],""))</f>
        <v>#VALUE!</v>
      </c>
      <c r="B4622" s="85" t="e">
        <f>IF(AND(TimeSpend[[#This Row],[Personnel number]]&lt;&gt;"",TimeSpend[[#This Row],[Date]]&lt;&gt;""),TEXT(TimeSpend[[#This Row],[Date]],"[$-409]yyyyMMdd"),"")</f>
        <v>#VALUE!</v>
      </c>
      <c r="C4622" s="33" t="e">
        <f>IF(AND(TimeSpend[[#This Row],[Personnel number]]&lt;&gt;"",TimeSpend[[#This Row],[Date]]&lt;&gt;""),SUBSTITUTE(TimeSpend[[#This Row],[Hours]],",","."),"")</f>
        <v>#VALUE!</v>
      </c>
      <c r="D4622" t="e">
        <f>IF(AND(TimeSpend[[#This Row],[Personnel number]]&lt;&gt;"",TimeSpend[[#This Row],[Date]]&lt;&gt;""),TimeSpend[[#This Row],[Network]],"")</f>
        <v>#VALUE!</v>
      </c>
      <c r="E4622" t="e">
        <f>IF(AND(TimeSpend[[#This Row],[Personnel number]]&lt;&gt;"",TimeSpend[[#This Row],[Date]]&lt;&gt;""),TimeSpend[[#This Row],[Network Description]],"")</f>
        <v>#VALUE!</v>
      </c>
      <c r="F4622" t="e">
        <f>IF(AND(TimeSpend[[#This Row],[Personnel number]]&lt;&gt;"",TimeSpend[[#This Row],[Date]]&lt;&gt;""),TimeSpend[[#This Row],[Activity]],"")</f>
        <v>#VALUE!</v>
      </c>
      <c r="G4622" t="e">
        <f>IF(AND(TimeSpend[[#This Row],[Personnel number]]&lt;&gt;"",TimeSpend[[#This Row],[Date]]&lt;&gt;""),TimeSpend[[#This Row],[Activity description]],"")</f>
        <v>#VALUE!</v>
      </c>
      <c r="H4622" s="36" t="e">
        <f>IF(AND(TimeSpend[[#This Row],[Personnel number]]&lt;&gt;"",TimeSpend[[#This Row],[Date]]&lt;&gt;""),TimeSpend[[#This Row],[Start Time]],"")</f>
        <v>#VALUE!</v>
      </c>
      <c r="I4622" s="36" t="e">
        <f>IF(AND(TimeSpend[[#This Row],[Personnel number]]&lt;&gt;"",TimeSpend[[#This Row],[Date]]&lt;&gt;""),TimeSpend[[#This Row],[End Time]],"")</f>
        <v>#VALUE!</v>
      </c>
      <c r="J4622" t="e">
        <f>IF(AND(TimeSpend[[#This Row],[Personnel number]]&lt;&gt;"",TimeSpend[[#This Row],[Date]]&lt;&gt;""),TimeSpend[[#This Row],[Location]],"")</f>
        <v>#VALUE!</v>
      </c>
      <c r="K4622" t="e">
        <f>IF(AND(TimeSpend[[#This Row],[Personnel number]]&lt;&gt;"",TimeSpend[[#This Row],[Date]]&lt;&gt;""),TimeSpend[[#This Row],[Task]],"")</f>
        <v>#VALUE!</v>
      </c>
      <c r="L4622" t="e">
        <f>IF(AND(TimeSpend[[#This Row],[Personnel number]]&lt;&gt;"",TimeSpend[[#This Row],[Date]]&lt;&gt;""),Utilization!$J$2,"")</f>
        <v>#VALUE!</v>
      </c>
      <c r="M4622" t="e">
        <f>IF(AND(TimeSpend[[#This Row],[Personnel number]]&lt;&gt;"",TimeSpend[[#This Row],[Date]]&lt;&gt;""),TimeSpend[[#This Row],[Employee Name]],"")</f>
        <v>#VALUE!</v>
      </c>
      <c r="N4622" t="e">
        <f t="shared" si="144"/>
        <v>#VALUE!</v>
      </c>
      <c r="O4622" t="e">
        <f t="shared" si="145"/>
        <v>#VALUE!</v>
      </c>
      <c r="P4622" t="e">
        <f>IF(D4622&lt;&gt;"",VLOOKUP(D4622,Projects!B:C,2,0),"")</f>
        <v>#VALUE!</v>
      </c>
    </row>
    <row r="4623" spans="1:16" x14ac:dyDescent="0.25">
      <c r="A4623" t="e">
        <f>UPPER(IF(AND(TimeSpend[[#This Row],[Personnel number]]&lt;&gt;"",TimeSpend[[#This Row],[Date]]&lt;&gt;""),TimeSpend[[#This Row],[Personnel number]],""))</f>
        <v>#VALUE!</v>
      </c>
      <c r="B4623" s="85" t="e">
        <f>IF(AND(TimeSpend[[#This Row],[Personnel number]]&lt;&gt;"",TimeSpend[[#This Row],[Date]]&lt;&gt;""),TEXT(TimeSpend[[#This Row],[Date]],"[$-409]yyyyMMdd"),"")</f>
        <v>#VALUE!</v>
      </c>
      <c r="C4623" s="33" t="e">
        <f>IF(AND(TimeSpend[[#This Row],[Personnel number]]&lt;&gt;"",TimeSpend[[#This Row],[Date]]&lt;&gt;""),SUBSTITUTE(TimeSpend[[#This Row],[Hours]],",","."),"")</f>
        <v>#VALUE!</v>
      </c>
      <c r="D4623" t="e">
        <f>IF(AND(TimeSpend[[#This Row],[Personnel number]]&lt;&gt;"",TimeSpend[[#This Row],[Date]]&lt;&gt;""),TimeSpend[[#This Row],[Network]],"")</f>
        <v>#VALUE!</v>
      </c>
      <c r="E4623" t="e">
        <f>IF(AND(TimeSpend[[#This Row],[Personnel number]]&lt;&gt;"",TimeSpend[[#This Row],[Date]]&lt;&gt;""),TimeSpend[[#This Row],[Network Description]],"")</f>
        <v>#VALUE!</v>
      </c>
      <c r="F4623" t="e">
        <f>IF(AND(TimeSpend[[#This Row],[Personnel number]]&lt;&gt;"",TimeSpend[[#This Row],[Date]]&lt;&gt;""),TimeSpend[[#This Row],[Activity]],"")</f>
        <v>#VALUE!</v>
      </c>
      <c r="G4623" t="e">
        <f>IF(AND(TimeSpend[[#This Row],[Personnel number]]&lt;&gt;"",TimeSpend[[#This Row],[Date]]&lt;&gt;""),TimeSpend[[#This Row],[Activity description]],"")</f>
        <v>#VALUE!</v>
      </c>
      <c r="H4623" s="36" t="e">
        <f>IF(AND(TimeSpend[[#This Row],[Personnel number]]&lt;&gt;"",TimeSpend[[#This Row],[Date]]&lt;&gt;""),TimeSpend[[#This Row],[Start Time]],"")</f>
        <v>#VALUE!</v>
      </c>
      <c r="I4623" s="36" t="e">
        <f>IF(AND(TimeSpend[[#This Row],[Personnel number]]&lt;&gt;"",TimeSpend[[#This Row],[Date]]&lt;&gt;""),TimeSpend[[#This Row],[End Time]],"")</f>
        <v>#VALUE!</v>
      </c>
      <c r="J4623" t="e">
        <f>IF(AND(TimeSpend[[#This Row],[Personnel number]]&lt;&gt;"",TimeSpend[[#This Row],[Date]]&lt;&gt;""),TimeSpend[[#This Row],[Location]],"")</f>
        <v>#VALUE!</v>
      </c>
      <c r="K4623" t="e">
        <f>IF(AND(TimeSpend[[#This Row],[Personnel number]]&lt;&gt;"",TimeSpend[[#This Row],[Date]]&lt;&gt;""),TimeSpend[[#This Row],[Task]],"")</f>
        <v>#VALUE!</v>
      </c>
      <c r="L4623" t="e">
        <f>IF(AND(TimeSpend[[#This Row],[Personnel number]]&lt;&gt;"",TimeSpend[[#This Row],[Date]]&lt;&gt;""),Utilization!$J$2,"")</f>
        <v>#VALUE!</v>
      </c>
      <c r="M4623" t="e">
        <f>IF(AND(TimeSpend[[#This Row],[Personnel number]]&lt;&gt;"",TimeSpend[[#This Row],[Date]]&lt;&gt;""),TimeSpend[[#This Row],[Employee Name]],"")</f>
        <v>#VALUE!</v>
      </c>
      <c r="N4623" t="e">
        <f t="shared" si="144"/>
        <v>#VALUE!</v>
      </c>
      <c r="O4623" t="e">
        <f t="shared" si="145"/>
        <v>#VALUE!</v>
      </c>
      <c r="P4623" t="e">
        <f>IF(D4623&lt;&gt;"",VLOOKUP(D4623,Projects!B:C,2,0),"")</f>
        <v>#VALUE!</v>
      </c>
    </row>
    <row r="4624" spans="1:16" x14ac:dyDescent="0.25">
      <c r="A4624" t="e">
        <f>UPPER(IF(AND(TimeSpend[[#This Row],[Personnel number]]&lt;&gt;"",TimeSpend[[#This Row],[Date]]&lt;&gt;""),TimeSpend[[#This Row],[Personnel number]],""))</f>
        <v>#VALUE!</v>
      </c>
      <c r="B4624" s="85" t="e">
        <f>IF(AND(TimeSpend[[#This Row],[Personnel number]]&lt;&gt;"",TimeSpend[[#This Row],[Date]]&lt;&gt;""),TEXT(TimeSpend[[#This Row],[Date]],"[$-409]yyyyMMdd"),"")</f>
        <v>#VALUE!</v>
      </c>
      <c r="C4624" s="33" t="e">
        <f>IF(AND(TimeSpend[[#This Row],[Personnel number]]&lt;&gt;"",TimeSpend[[#This Row],[Date]]&lt;&gt;""),SUBSTITUTE(TimeSpend[[#This Row],[Hours]],",","."),"")</f>
        <v>#VALUE!</v>
      </c>
      <c r="D4624" t="e">
        <f>IF(AND(TimeSpend[[#This Row],[Personnel number]]&lt;&gt;"",TimeSpend[[#This Row],[Date]]&lt;&gt;""),TimeSpend[[#This Row],[Network]],"")</f>
        <v>#VALUE!</v>
      </c>
      <c r="E4624" t="e">
        <f>IF(AND(TimeSpend[[#This Row],[Personnel number]]&lt;&gt;"",TimeSpend[[#This Row],[Date]]&lt;&gt;""),TimeSpend[[#This Row],[Network Description]],"")</f>
        <v>#VALUE!</v>
      </c>
      <c r="F4624" t="e">
        <f>IF(AND(TimeSpend[[#This Row],[Personnel number]]&lt;&gt;"",TimeSpend[[#This Row],[Date]]&lt;&gt;""),TimeSpend[[#This Row],[Activity]],"")</f>
        <v>#VALUE!</v>
      </c>
      <c r="G4624" t="e">
        <f>IF(AND(TimeSpend[[#This Row],[Personnel number]]&lt;&gt;"",TimeSpend[[#This Row],[Date]]&lt;&gt;""),TimeSpend[[#This Row],[Activity description]],"")</f>
        <v>#VALUE!</v>
      </c>
      <c r="H4624" s="36" t="e">
        <f>IF(AND(TimeSpend[[#This Row],[Personnel number]]&lt;&gt;"",TimeSpend[[#This Row],[Date]]&lt;&gt;""),TimeSpend[[#This Row],[Start Time]],"")</f>
        <v>#VALUE!</v>
      </c>
      <c r="I4624" s="36" t="e">
        <f>IF(AND(TimeSpend[[#This Row],[Personnel number]]&lt;&gt;"",TimeSpend[[#This Row],[Date]]&lt;&gt;""),TimeSpend[[#This Row],[End Time]],"")</f>
        <v>#VALUE!</v>
      </c>
      <c r="J4624" t="e">
        <f>IF(AND(TimeSpend[[#This Row],[Personnel number]]&lt;&gt;"",TimeSpend[[#This Row],[Date]]&lt;&gt;""),TimeSpend[[#This Row],[Location]],"")</f>
        <v>#VALUE!</v>
      </c>
      <c r="K4624" t="e">
        <f>IF(AND(TimeSpend[[#This Row],[Personnel number]]&lt;&gt;"",TimeSpend[[#This Row],[Date]]&lt;&gt;""),TimeSpend[[#This Row],[Task]],"")</f>
        <v>#VALUE!</v>
      </c>
      <c r="L4624" t="e">
        <f>IF(AND(TimeSpend[[#This Row],[Personnel number]]&lt;&gt;"",TimeSpend[[#This Row],[Date]]&lt;&gt;""),Utilization!$J$2,"")</f>
        <v>#VALUE!</v>
      </c>
      <c r="M4624" t="e">
        <f>IF(AND(TimeSpend[[#This Row],[Personnel number]]&lt;&gt;"",TimeSpend[[#This Row],[Date]]&lt;&gt;""),TimeSpend[[#This Row],[Employee Name]],"")</f>
        <v>#VALUE!</v>
      </c>
      <c r="N4624" t="e">
        <f t="shared" si="144"/>
        <v>#VALUE!</v>
      </c>
      <c r="O4624" t="e">
        <f t="shared" si="145"/>
        <v>#VALUE!</v>
      </c>
      <c r="P4624" t="e">
        <f>IF(D4624&lt;&gt;"",VLOOKUP(D4624,Projects!B:C,2,0),"")</f>
        <v>#VALUE!</v>
      </c>
    </row>
    <row r="4625" spans="1:16" x14ac:dyDescent="0.25">
      <c r="A4625" t="e">
        <f>UPPER(IF(AND(TimeSpend[[#This Row],[Personnel number]]&lt;&gt;"",TimeSpend[[#This Row],[Date]]&lt;&gt;""),TimeSpend[[#This Row],[Personnel number]],""))</f>
        <v>#VALUE!</v>
      </c>
      <c r="B4625" s="85" t="e">
        <f>IF(AND(TimeSpend[[#This Row],[Personnel number]]&lt;&gt;"",TimeSpend[[#This Row],[Date]]&lt;&gt;""),TEXT(TimeSpend[[#This Row],[Date]],"[$-409]yyyyMMdd"),"")</f>
        <v>#VALUE!</v>
      </c>
      <c r="C4625" s="33" t="e">
        <f>IF(AND(TimeSpend[[#This Row],[Personnel number]]&lt;&gt;"",TimeSpend[[#This Row],[Date]]&lt;&gt;""),SUBSTITUTE(TimeSpend[[#This Row],[Hours]],",","."),"")</f>
        <v>#VALUE!</v>
      </c>
      <c r="D4625" t="e">
        <f>IF(AND(TimeSpend[[#This Row],[Personnel number]]&lt;&gt;"",TimeSpend[[#This Row],[Date]]&lt;&gt;""),TimeSpend[[#This Row],[Network]],"")</f>
        <v>#VALUE!</v>
      </c>
      <c r="E4625" t="e">
        <f>IF(AND(TimeSpend[[#This Row],[Personnel number]]&lt;&gt;"",TimeSpend[[#This Row],[Date]]&lt;&gt;""),TimeSpend[[#This Row],[Network Description]],"")</f>
        <v>#VALUE!</v>
      </c>
      <c r="F4625" t="e">
        <f>IF(AND(TimeSpend[[#This Row],[Personnel number]]&lt;&gt;"",TimeSpend[[#This Row],[Date]]&lt;&gt;""),TimeSpend[[#This Row],[Activity]],"")</f>
        <v>#VALUE!</v>
      </c>
      <c r="G4625" t="e">
        <f>IF(AND(TimeSpend[[#This Row],[Personnel number]]&lt;&gt;"",TimeSpend[[#This Row],[Date]]&lt;&gt;""),TimeSpend[[#This Row],[Activity description]],"")</f>
        <v>#VALUE!</v>
      </c>
      <c r="H4625" s="36" t="e">
        <f>IF(AND(TimeSpend[[#This Row],[Personnel number]]&lt;&gt;"",TimeSpend[[#This Row],[Date]]&lt;&gt;""),TimeSpend[[#This Row],[Start Time]],"")</f>
        <v>#VALUE!</v>
      </c>
      <c r="I4625" s="36" t="e">
        <f>IF(AND(TimeSpend[[#This Row],[Personnel number]]&lt;&gt;"",TimeSpend[[#This Row],[Date]]&lt;&gt;""),TimeSpend[[#This Row],[End Time]],"")</f>
        <v>#VALUE!</v>
      </c>
      <c r="J4625" t="e">
        <f>IF(AND(TimeSpend[[#This Row],[Personnel number]]&lt;&gt;"",TimeSpend[[#This Row],[Date]]&lt;&gt;""),TimeSpend[[#This Row],[Location]],"")</f>
        <v>#VALUE!</v>
      </c>
      <c r="K4625" t="e">
        <f>IF(AND(TimeSpend[[#This Row],[Personnel number]]&lt;&gt;"",TimeSpend[[#This Row],[Date]]&lt;&gt;""),TimeSpend[[#This Row],[Task]],"")</f>
        <v>#VALUE!</v>
      </c>
      <c r="L4625" t="e">
        <f>IF(AND(TimeSpend[[#This Row],[Personnel number]]&lt;&gt;"",TimeSpend[[#This Row],[Date]]&lt;&gt;""),Utilization!$J$2,"")</f>
        <v>#VALUE!</v>
      </c>
      <c r="M4625" t="e">
        <f>IF(AND(TimeSpend[[#This Row],[Personnel number]]&lt;&gt;"",TimeSpend[[#This Row],[Date]]&lt;&gt;""),TimeSpend[[#This Row],[Employee Name]],"")</f>
        <v>#VALUE!</v>
      </c>
      <c r="N4625" t="e">
        <f t="shared" si="144"/>
        <v>#VALUE!</v>
      </c>
      <c r="O4625" t="e">
        <f t="shared" si="145"/>
        <v>#VALUE!</v>
      </c>
      <c r="P4625" t="e">
        <f>IF(D4625&lt;&gt;"",VLOOKUP(D4625,Projects!B:C,2,0),"")</f>
        <v>#VALUE!</v>
      </c>
    </row>
    <row r="4626" spans="1:16" x14ac:dyDescent="0.25">
      <c r="A4626" t="e">
        <f>UPPER(IF(AND(TimeSpend[[#This Row],[Personnel number]]&lt;&gt;"",TimeSpend[[#This Row],[Date]]&lt;&gt;""),TimeSpend[[#This Row],[Personnel number]],""))</f>
        <v>#VALUE!</v>
      </c>
      <c r="B4626" s="85" t="e">
        <f>IF(AND(TimeSpend[[#This Row],[Personnel number]]&lt;&gt;"",TimeSpend[[#This Row],[Date]]&lt;&gt;""),TEXT(TimeSpend[[#This Row],[Date]],"[$-409]yyyyMMdd"),"")</f>
        <v>#VALUE!</v>
      </c>
      <c r="C4626" s="33" t="e">
        <f>IF(AND(TimeSpend[[#This Row],[Personnel number]]&lt;&gt;"",TimeSpend[[#This Row],[Date]]&lt;&gt;""),SUBSTITUTE(TimeSpend[[#This Row],[Hours]],",","."),"")</f>
        <v>#VALUE!</v>
      </c>
      <c r="D4626" t="e">
        <f>IF(AND(TimeSpend[[#This Row],[Personnel number]]&lt;&gt;"",TimeSpend[[#This Row],[Date]]&lt;&gt;""),TimeSpend[[#This Row],[Network]],"")</f>
        <v>#VALUE!</v>
      </c>
      <c r="E4626" t="e">
        <f>IF(AND(TimeSpend[[#This Row],[Personnel number]]&lt;&gt;"",TimeSpend[[#This Row],[Date]]&lt;&gt;""),TimeSpend[[#This Row],[Network Description]],"")</f>
        <v>#VALUE!</v>
      </c>
      <c r="F4626" t="e">
        <f>IF(AND(TimeSpend[[#This Row],[Personnel number]]&lt;&gt;"",TimeSpend[[#This Row],[Date]]&lt;&gt;""),TimeSpend[[#This Row],[Activity]],"")</f>
        <v>#VALUE!</v>
      </c>
      <c r="G4626" t="e">
        <f>IF(AND(TimeSpend[[#This Row],[Personnel number]]&lt;&gt;"",TimeSpend[[#This Row],[Date]]&lt;&gt;""),TimeSpend[[#This Row],[Activity description]],"")</f>
        <v>#VALUE!</v>
      </c>
      <c r="H4626" s="36" t="e">
        <f>IF(AND(TimeSpend[[#This Row],[Personnel number]]&lt;&gt;"",TimeSpend[[#This Row],[Date]]&lt;&gt;""),TimeSpend[[#This Row],[Start Time]],"")</f>
        <v>#VALUE!</v>
      </c>
      <c r="I4626" s="36" t="e">
        <f>IF(AND(TimeSpend[[#This Row],[Personnel number]]&lt;&gt;"",TimeSpend[[#This Row],[Date]]&lt;&gt;""),TimeSpend[[#This Row],[End Time]],"")</f>
        <v>#VALUE!</v>
      </c>
      <c r="J4626" t="e">
        <f>IF(AND(TimeSpend[[#This Row],[Personnel number]]&lt;&gt;"",TimeSpend[[#This Row],[Date]]&lt;&gt;""),TimeSpend[[#This Row],[Location]],"")</f>
        <v>#VALUE!</v>
      </c>
      <c r="K4626" t="e">
        <f>IF(AND(TimeSpend[[#This Row],[Personnel number]]&lt;&gt;"",TimeSpend[[#This Row],[Date]]&lt;&gt;""),TimeSpend[[#This Row],[Task]],"")</f>
        <v>#VALUE!</v>
      </c>
      <c r="L4626" t="e">
        <f>IF(AND(TimeSpend[[#This Row],[Personnel number]]&lt;&gt;"",TimeSpend[[#This Row],[Date]]&lt;&gt;""),Utilization!$J$2,"")</f>
        <v>#VALUE!</v>
      </c>
      <c r="M4626" t="e">
        <f>IF(AND(TimeSpend[[#This Row],[Personnel number]]&lt;&gt;"",TimeSpend[[#This Row],[Date]]&lt;&gt;""),TimeSpend[[#This Row],[Employee Name]],"")</f>
        <v>#VALUE!</v>
      </c>
      <c r="N4626" t="e">
        <f t="shared" si="144"/>
        <v>#VALUE!</v>
      </c>
      <c r="O4626" t="e">
        <f t="shared" si="145"/>
        <v>#VALUE!</v>
      </c>
      <c r="P4626" t="e">
        <f>IF(D4626&lt;&gt;"",VLOOKUP(D4626,Projects!B:C,2,0),"")</f>
        <v>#VALUE!</v>
      </c>
    </row>
    <row r="4627" spans="1:16" x14ac:dyDescent="0.25">
      <c r="A4627" t="e">
        <f>UPPER(IF(AND(TimeSpend[[#This Row],[Personnel number]]&lt;&gt;"",TimeSpend[[#This Row],[Date]]&lt;&gt;""),TimeSpend[[#This Row],[Personnel number]],""))</f>
        <v>#VALUE!</v>
      </c>
      <c r="B4627" s="85" t="e">
        <f>IF(AND(TimeSpend[[#This Row],[Personnel number]]&lt;&gt;"",TimeSpend[[#This Row],[Date]]&lt;&gt;""),TEXT(TimeSpend[[#This Row],[Date]],"[$-409]yyyyMMdd"),"")</f>
        <v>#VALUE!</v>
      </c>
      <c r="C4627" s="33" t="e">
        <f>IF(AND(TimeSpend[[#This Row],[Personnel number]]&lt;&gt;"",TimeSpend[[#This Row],[Date]]&lt;&gt;""),SUBSTITUTE(TimeSpend[[#This Row],[Hours]],",","."),"")</f>
        <v>#VALUE!</v>
      </c>
      <c r="D4627" t="e">
        <f>IF(AND(TimeSpend[[#This Row],[Personnel number]]&lt;&gt;"",TimeSpend[[#This Row],[Date]]&lt;&gt;""),TimeSpend[[#This Row],[Network]],"")</f>
        <v>#VALUE!</v>
      </c>
      <c r="E4627" t="e">
        <f>IF(AND(TimeSpend[[#This Row],[Personnel number]]&lt;&gt;"",TimeSpend[[#This Row],[Date]]&lt;&gt;""),TimeSpend[[#This Row],[Network Description]],"")</f>
        <v>#VALUE!</v>
      </c>
      <c r="F4627" t="e">
        <f>IF(AND(TimeSpend[[#This Row],[Personnel number]]&lt;&gt;"",TimeSpend[[#This Row],[Date]]&lt;&gt;""),TimeSpend[[#This Row],[Activity]],"")</f>
        <v>#VALUE!</v>
      </c>
      <c r="G4627" t="e">
        <f>IF(AND(TimeSpend[[#This Row],[Personnel number]]&lt;&gt;"",TimeSpend[[#This Row],[Date]]&lt;&gt;""),TimeSpend[[#This Row],[Activity description]],"")</f>
        <v>#VALUE!</v>
      </c>
      <c r="H4627" s="36" t="e">
        <f>IF(AND(TimeSpend[[#This Row],[Personnel number]]&lt;&gt;"",TimeSpend[[#This Row],[Date]]&lt;&gt;""),TimeSpend[[#This Row],[Start Time]],"")</f>
        <v>#VALUE!</v>
      </c>
      <c r="I4627" s="36" t="e">
        <f>IF(AND(TimeSpend[[#This Row],[Personnel number]]&lt;&gt;"",TimeSpend[[#This Row],[Date]]&lt;&gt;""),TimeSpend[[#This Row],[End Time]],"")</f>
        <v>#VALUE!</v>
      </c>
      <c r="J4627" t="e">
        <f>IF(AND(TimeSpend[[#This Row],[Personnel number]]&lt;&gt;"",TimeSpend[[#This Row],[Date]]&lt;&gt;""),TimeSpend[[#This Row],[Location]],"")</f>
        <v>#VALUE!</v>
      </c>
      <c r="K4627" t="e">
        <f>IF(AND(TimeSpend[[#This Row],[Personnel number]]&lt;&gt;"",TimeSpend[[#This Row],[Date]]&lt;&gt;""),TimeSpend[[#This Row],[Task]],"")</f>
        <v>#VALUE!</v>
      </c>
      <c r="L4627" t="e">
        <f>IF(AND(TimeSpend[[#This Row],[Personnel number]]&lt;&gt;"",TimeSpend[[#This Row],[Date]]&lt;&gt;""),Utilization!$J$2,"")</f>
        <v>#VALUE!</v>
      </c>
      <c r="M4627" t="e">
        <f>IF(AND(TimeSpend[[#This Row],[Personnel number]]&lt;&gt;"",TimeSpend[[#This Row],[Date]]&lt;&gt;""),TimeSpend[[#This Row],[Employee Name]],"")</f>
        <v>#VALUE!</v>
      </c>
      <c r="N4627" t="e">
        <f t="shared" si="144"/>
        <v>#VALUE!</v>
      </c>
      <c r="O4627" t="e">
        <f t="shared" si="145"/>
        <v>#VALUE!</v>
      </c>
      <c r="P4627" t="e">
        <f>IF(D4627&lt;&gt;"",VLOOKUP(D4627,Projects!B:C,2,0),"")</f>
        <v>#VALUE!</v>
      </c>
    </row>
    <row r="4628" spans="1:16" x14ac:dyDescent="0.25">
      <c r="A4628" t="e">
        <f>UPPER(IF(AND(TimeSpend[[#This Row],[Personnel number]]&lt;&gt;"",TimeSpend[[#This Row],[Date]]&lt;&gt;""),TimeSpend[[#This Row],[Personnel number]],""))</f>
        <v>#VALUE!</v>
      </c>
      <c r="B4628" s="85" t="e">
        <f>IF(AND(TimeSpend[[#This Row],[Personnel number]]&lt;&gt;"",TimeSpend[[#This Row],[Date]]&lt;&gt;""),TEXT(TimeSpend[[#This Row],[Date]],"[$-409]yyyyMMdd"),"")</f>
        <v>#VALUE!</v>
      </c>
      <c r="C4628" s="33" t="e">
        <f>IF(AND(TimeSpend[[#This Row],[Personnel number]]&lt;&gt;"",TimeSpend[[#This Row],[Date]]&lt;&gt;""),SUBSTITUTE(TimeSpend[[#This Row],[Hours]],",","."),"")</f>
        <v>#VALUE!</v>
      </c>
      <c r="D4628" t="e">
        <f>IF(AND(TimeSpend[[#This Row],[Personnel number]]&lt;&gt;"",TimeSpend[[#This Row],[Date]]&lt;&gt;""),TimeSpend[[#This Row],[Network]],"")</f>
        <v>#VALUE!</v>
      </c>
      <c r="E4628" t="e">
        <f>IF(AND(TimeSpend[[#This Row],[Personnel number]]&lt;&gt;"",TimeSpend[[#This Row],[Date]]&lt;&gt;""),TimeSpend[[#This Row],[Network Description]],"")</f>
        <v>#VALUE!</v>
      </c>
      <c r="F4628" t="e">
        <f>IF(AND(TimeSpend[[#This Row],[Personnel number]]&lt;&gt;"",TimeSpend[[#This Row],[Date]]&lt;&gt;""),TimeSpend[[#This Row],[Activity]],"")</f>
        <v>#VALUE!</v>
      </c>
      <c r="G4628" t="e">
        <f>IF(AND(TimeSpend[[#This Row],[Personnel number]]&lt;&gt;"",TimeSpend[[#This Row],[Date]]&lt;&gt;""),TimeSpend[[#This Row],[Activity description]],"")</f>
        <v>#VALUE!</v>
      </c>
      <c r="H4628" s="36" t="e">
        <f>IF(AND(TimeSpend[[#This Row],[Personnel number]]&lt;&gt;"",TimeSpend[[#This Row],[Date]]&lt;&gt;""),TimeSpend[[#This Row],[Start Time]],"")</f>
        <v>#VALUE!</v>
      </c>
      <c r="I4628" s="36" t="e">
        <f>IF(AND(TimeSpend[[#This Row],[Personnel number]]&lt;&gt;"",TimeSpend[[#This Row],[Date]]&lt;&gt;""),TimeSpend[[#This Row],[End Time]],"")</f>
        <v>#VALUE!</v>
      </c>
      <c r="J4628" t="e">
        <f>IF(AND(TimeSpend[[#This Row],[Personnel number]]&lt;&gt;"",TimeSpend[[#This Row],[Date]]&lt;&gt;""),TimeSpend[[#This Row],[Location]],"")</f>
        <v>#VALUE!</v>
      </c>
      <c r="K4628" t="e">
        <f>IF(AND(TimeSpend[[#This Row],[Personnel number]]&lt;&gt;"",TimeSpend[[#This Row],[Date]]&lt;&gt;""),TimeSpend[[#This Row],[Task]],"")</f>
        <v>#VALUE!</v>
      </c>
      <c r="L4628" t="e">
        <f>IF(AND(TimeSpend[[#This Row],[Personnel number]]&lt;&gt;"",TimeSpend[[#This Row],[Date]]&lt;&gt;""),Utilization!$J$2,"")</f>
        <v>#VALUE!</v>
      </c>
      <c r="M4628" t="e">
        <f>IF(AND(TimeSpend[[#This Row],[Personnel number]]&lt;&gt;"",TimeSpend[[#This Row],[Date]]&lt;&gt;""),TimeSpend[[#This Row],[Employee Name]],"")</f>
        <v>#VALUE!</v>
      </c>
      <c r="N4628" t="e">
        <f t="shared" si="144"/>
        <v>#VALUE!</v>
      </c>
      <c r="O4628" t="e">
        <f t="shared" si="145"/>
        <v>#VALUE!</v>
      </c>
      <c r="P4628" t="e">
        <f>IF(D4628&lt;&gt;"",VLOOKUP(D4628,Projects!B:C,2,0),"")</f>
        <v>#VALUE!</v>
      </c>
    </row>
    <row r="4629" spans="1:16" x14ac:dyDescent="0.25">
      <c r="A4629" t="e">
        <f>UPPER(IF(AND(TimeSpend[[#This Row],[Personnel number]]&lt;&gt;"",TimeSpend[[#This Row],[Date]]&lt;&gt;""),TimeSpend[[#This Row],[Personnel number]],""))</f>
        <v>#VALUE!</v>
      </c>
      <c r="B4629" s="85" t="e">
        <f>IF(AND(TimeSpend[[#This Row],[Personnel number]]&lt;&gt;"",TimeSpend[[#This Row],[Date]]&lt;&gt;""),TEXT(TimeSpend[[#This Row],[Date]],"[$-409]yyyyMMdd"),"")</f>
        <v>#VALUE!</v>
      </c>
      <c r="C4629" s="33" t="e">
        <f>IF(AND(TimeSpend[[#This Row],[Personnel number]]&lt;&gt;"",TimeSpend[[#This Row],[Date]]&lt;&gt;""),SUBSTITUTE(TimeSpend[[#This Row],[Hours]],",","."),"")</f>
        <v>#VALUE!</v>
      </c>
      <c r="D4629" t="e">
        <f>IF(AND(TimeSpend[[#This Row],[Personnel number]]&lt;&gt;"",TimeSpend[[#This Row],[Date]]&lt;&gt;""),TimeSpend[[#This Row],[Network]],"")</f>
        <v>#VALUE!</v>
      </c>
      <c r="E4629" t="e">
        <f>IF(AND(TimeSpend[[#This Row],[Personnel number]]&lt;&gt;"",TimeSpend[[#This Row],[Date]]&lt;&gt;""),TimeSpend[[#This Row],[Network Description]],"")</f>
        <v>#VALUE!</v>
      </c>
      <c r="F4629" t="e">
        <f>IF(AND(TimeSpend[[#This Row],[Personnel number]]&lt;&gt;"",TimeSpend[[#This Row],[Date]]&lt;&gt;""),TimeSpend[[#This Row],[Activity]],"")</f>
        <v>#VALUE!</v>
      </c>
      <c r="G4629" t="e">
        <f>IF(AND(TimeSpend[[#This Row],[Personnel number]]&lt;&gt;"",TimeSpend[[#This Row],[Date]]&lt;&gt;""),TimeSpend[[#This Row],[Activity description]],"")</f>
        <v>#VALUE!</v>
      </c>
      <c r="H4629" s="36" t="e">
        <f>IF(AND(TimeSpend[[#This Row],[Personnel number]]&lt;&gt;"",TimeSpend[[#This Row],[Date]]&lt;&gt;""),TimeSpend[[#This Row],[Start Time]],"")</f>
        <v>#VALUE!</v>
      </c>
      <c r="I4629" s="36" t="e">
        <f>IF(AND(TimeSpend[[#This Row],[Personnel number]]&lt;&gt;"",TimeSpend[[#This Row],[Date]]&lt;&gt;""),TimeSpend[[#This Row],[End Time]],"")</f>
        <v>#VALUE!</v>
      </c>
      <c r="J4629" t="e">
        <f>IF(AND(TimeSpend[[#This Row],[Personnel number]]&lt;&gt;"",TimeSpend[[#This Row],[Date]]&lt;&gt;""),TimeSpend[[#This Row],[Location]],"")</f>
        <v>#VALUE!</v>
      </c>
      <c r="K4629" t="e">
        <f>IF(AND(TimeSpend[[#This Row],[Personnel number]]&lt;&gt;"",TimeSpend[[#This Row],[Date]]&lt;&gt;""),TimeSpend[[#This Row],[Task]],"")</f>
        <v>#VALUE!</v>
      </c>
      <c r="L4629" t="e">
        <f>IF(AND(TimeSpend[[#This Row],[Personnel number]]&lt;&gt;"",TimeSpend[[#This Row],[Date]]&lt;&gt;""),Utilization!$J$2,"")</f>
        <v>#VALUE!</v>
      </c>
      <c r="M4629" t="e">
        <f>IF(AND(TimeSpend[[#This Row],[Personnel number]]&lt;&gt;"",TimeSpend[[#This Row],[Date]]&lt;&gt;""),TimeSpend[[#This Row],[Employee Name]],"")</f>
        <v>#VALUE!</v>
      </c>
      <c r="N4629" t="e">
        <f t="shared" si="144"/>
        <v>#VALUE!</v>
      </c>
      <c r="O4629" t="e">
        <f t="shared" si="145"/>
        <v>#VALUE!</v>
      </c>
      <c r="P4629" t="e">
        <f>IF(D4629&lt;&gt;"",VLOOKUP(D4629,Projects!B:C,2,0),"")</f>
        <v>#VALUE!</v>
      </c>
    </row>
    <row r="4630" spans="1:16" x14ac:dyDescent="0.25">
      <c r="A4630" t="e">
        <f>UPPER(IF(AND(TimeSpend[[#This Row],[Personnel number]]&lt;&gt;"",TimeSpend[[#This Row],[Date]]&lt;&gt;""),TimeSpend[[#This Row],[Personnel number]],""))</f>
        <v>#VALUE!</v>
      </c>
      <c r="B4630" s="85" t="e">
        <f>IF(AND(TimeSpend[[#This Row],[Personnel number]]&lt;&gt;"",TimeSpend[[#This Row],[Date]]&lt;&gt;""),TEXT(TimeSpend[[#This Row],[Date]],"[$-409]yyyyMMdd"),"")</f>
        <v>#VALUE!</v>
      </c>
      <c r="C4630" s="33" t="e">
        <f>IF(AND(TimeSpend[[#This Row],[Personnel number]]&lt;&gt;"",TimeSpend[[#This Row],[Date]]&lt;&gt;""),SUBSTITUTE(TimeSpend[[#This Row],[Hours]],",","."),"")</f>
        <v>#VALUE!</v>
      </c>
      <c r="D4630" t="e">
        <f>IF(AND(TimeSpend[[#This Row],[Personnel number]]&lt;&gt;"",TimeSpend[[#This Row],[Date]]&lt;&gt;""),TimeSpend[[#This Row],[Network]],"")</f>
        <v>#VALUE!</v>
      </c>
      <c r="E4630" t="e">
        <f>IF(AND(TimeSpend[[#This Row],[Personnel number]]&lt;&gt;"",TimeSpend[[#This Row],[Date]]&lt;&gt;""),TimeSpend[[#This Row],[Network Description]],"")</f>
        <v>#VALUE!</v>
      </c>
      <c r="F4630" t="e">
        <f>IF(AND(TimeSpend[[#This Row],[Personnel number]]&lt;&gt;"",TimeSpend[[#This Row],[Date]]&lt;&gt;""),TimeSpend[[#This Row],[Activity]],"")</f>
        <v>#VALUE!</v>
      </c>
      <c r="G4630" t="e">
        <f>IF(AND(TimeSpend[[#This Row],[Personnel number]]&lt;&gt;"",TimeSpend[[#This Row],[Date]]&lt;&gt;""),TimeSpend[[#This Row],[Activity description]],"")</f>
        <v>#VALUE!</v>
      </c>
      <c r="H4630" s="36" t="e">
        <f>IF(AND(TimeSpend[[#This Row],[Personnel number]]&lt;&gt;"",TimeSpend[[#This Row],[Date]]&lt;&gt;""),TimeSpend[[#This Row],[Start Time]],"")</f>
        <v>#VALUE!</v>
      </c>
      <c r="I4630" s="36" t="e">
        <f>IF(AND(TimeSpend[[#This Row],[Personnel number]]&lt;&gt;"",TimeSpend[[#This Row],[Date]]&lt;&gt;""),TimeSpend[[#This Row],[End Time]],"")</f>
        <v>#VALUE!</v>
      </c>
      <c r="J4630" t="e">
        <f>IF(AND(TimeSpend[[#This Row],[Personnel number]]&lt;&gt;"",TimeSpend[[#This Row],[Date]]&lt;&gt;""),TimeSpend[[#This Row],[Location]],"")</f>
        <v>#VALUE!</v>
      </c>
      <c r="K4630" t="e">
        <f>IF(AND(TimeSpend[[#This Row],[Personnel number]]&lt;&gt;"",TimeSpend[[#This Row],[Date]]&lt;&gt;""),TimeSpend[[#This Row],[Task]],"")</f>
        <v>#VALUE!</v>
      </c>
      <c r="L4630" t="e">
        <f>IF(AND(TimeSpend[[#This Row],[Personnel number]]&lt;&gt;"",TimeSpend[[#This Row],[Date]]&lt;&gt;""),Utilization!$J$2,"")</f>
        <v>#VALUE!</v>
      </c>
      <c r="M4630" t="e">
        <f>IF(AND(TimeSpend[[#This Row],[Personnel number]]&lt;&gt;"",TimeSpend[[#This Row],[Date]]&lt;&gt;""),TimeSpend[[#This Row],[Employee Name]],"")</f>
        <v>#VALUE!</v>
      </c>
      <c r="N4630" t="e">
        <f t="shared" si="144"/>
        <v>#VALUE!</v>
      </c>
      <c r="O4630" t="e">
        <f t="shared" si="145"/>
        <v>#VALUE!</v>
      </c>
      <c r="P4630" t="e">
        <f>IF(D4630&lt;&gt;"",VLOOKUP(D4630,Projects!B:C,2,0),"")</f>
        <v>#VALUE!</v>
      </c>
    </row>
    <row r="4631" spans="1:16" x14ac:dyDescent="0.25">
      <c r="A4631" t="e">
        <f>UPPER(IF(AND(TimeSpend[[#This Row],[Personnel number]]&lt;&gt;"",TimeSpend[[#This Row],[Date]]&lt;&gt;""),TimeSpend[[#This Row],[Personnel number]],""))</f>
        <v>#VALUE!</v>
      </c>
      <c r="B4631" s="85" t="e">
        <f>IF(AND(TimeSpend[[#This Row],[Personnel number]]&lt;&gt;"",TimeSpend[[#This Row],[Date]]&lt;&gt;""),TEXT(TimeSpend[[#This Row],[Date]],"[$-409]yyyyMMdd"),"")</f>
        <v>#VALUE!</v>
      </c>
      <c r="C4631" s="33" t="e">
        <f>IF(AND(TimeSpend[[#This Row],[Personnel number]]&lt;&gt;"",TimeSpend[[#This Row],[Date]]&lt;&gt;""),SUBSTITUTE(TimeSpend[[#This Row],[Hours]],",","."),"")</f>
        <v>#VALUE!</v>
      </c>
      <c r="D4631" t="e">
        <f>IF(AND(TimeSpend[[#This Row],[Personnel number]]&lt;&gt;"",TimeSpend[[#This Row],[Date]]&lt;&gt;""),TimeSpend[[#This Row],[Network]],"")</f>
        <v>#VALUE!</v>
      </c>
      <c r="E4631" t="e">
        <f>IF(AND(TimeSpend[[#This Row],[Personnel number]]&lt;&gt;"",TimeSpend[[#This Row],[Date]]&lt;&gt;""),TimeSpend[[#This Row],[Network Description]],"")</f>
        <v>#VALUE!</v>
      </c>
      <c r="F4631" t="e">
        <f>IF(AND(TimeSpend[[#This Row],[Personnel number]]&lt;&gt;"",TimeSpend[[#This Row],[Date]]&lt;&gt;""),TimeSpend[[#This Row],[Activity]],"")</f>
        <v>#VALUE!</v>
      </c>
      <c r="G4631" t="e">
        <f>IF(AND(TimeSpend[[#This Row],[Personnel number]]&lt;&gt;"",TimeSpend[[#This Row],[Date]]&lt;&gt;""),TimeSpend[[#This Row],[Activity description]],"")</f>
        <v>#VALUE!</v>
      </c>
      <c r="H4631" s="36" t="e">
        <f>IF(AND(TimeSpend[[#This Row],[Personnel number]]&lt;&gt;"",TimeSpend[[#This Row],[Date]]&lt;&gt;""),TimeSpend[[#This Row],[Start Time]],"")</f>
        <v>#VALUE!</v>
      </c>
      <c r="I4631" s="36" t="e">
        <f>IF(AND(TimeSpend[[#This Row],[Personnel number]]&lt;&gt;"",TimeSpend[[#This Row],[Date]]&lt;&gt;""),TimeSpend[[#This Row],[End Time]],"")</f>
        <v>#VALUE!</v>
      </c>
      <c r="J4631" t="e">
        <f>IF(AND(TimeSpend[[#This Row],[Personnel number]]&lt;&gt;"",TimeSpend[[#This Row],[Date]]&lt;&gt;""),TimeSpend[[#This Row],[Location]],"")</f>
        <v>#VALUE!</v>
      </c>
      <c r="K4631" t="e">
        <f>IF(AND(TimeSpend[[#This Row],[Personnel number]]&lt;&gt;"",TimeSpend[[#This Row],[Date]]&lt;&gt;""),TimeSpend[[#This Row],[Task]],"")</f>
        <v>#VALUE!</v>
      </c>
      <c r="L4631" t="e">
        <f>IF(AND(TimeSpend[[#This Row],[Personnel number]]&lt;&gt;"",TimeSpend[[#This Row],[Date]]&lt;&gt;""),Utilization!$J$2,"")</f>
        <v>#VALUE!</v>
      </c>
      <c r="M4631" t="e">
        <f>IF(AND(TimeSpend[[#This Row],[Personnel number]]&lt;&gt;"",TimeSpend[[#This Row],[Date]]&lt;&gt;""),TimeSpend[[#This Row],[Employee Name]],"")</f>
        <v>#VALUE!</v>
      </c>
      <c r="N4631" t="e">
        <f t="shared" si="144"/>
        <v>#VALUE!</v>
      </c>
      <c r="O4631" t="e">
        <f t="shared" si="145"/>
        <v>#VALUE!</v>
      </c>
      <c r="P4631" t="e">
        <f>IF(D4631&lt;&gt;"",VLOOKUP(D4631,Projects!B:C,2,0),"")</f>
        <v>#VALUE!</v>
      </c>
    </row>
    <row r="4632" spans="1:16" x14ac:dyDescent="0.25">
      <c r="A4632" t="e">
        <f>UPPER(IF(AND(TimeSpend[[#This Row],[Personnel number]]&lt;&gt;"",TimeSpend[[#This Row],[Date]]&lt;&gt;""),TimeSpend[[#This Row],[Personnel number]],""))</f>
        <v>#VALUE!</v>
      </c>
      <c r="B4632" s="85" t="e">
        <f>IF(AND(TimeSpend[[#This Row],[Personnel number]]&lt;&gt;"",TimeSpend[[#This Row],[Date]]&lt;&gt;""),TEXT(TimeSpend[[#This Row],[Date]],"[$-409]yyyyMMdd"),"")</f>
        <v>#VALUE!</v>
      </c>
      <c r="C4632" s="33" t="e">
        <f>IF(AND(TimeSpend[[#This Row],[Personnel number]]&lt;&gt;"",TimeSpend[[#This Row],[Date]]&lt;&gt;""),SUBSTITUTE(TimeSpend[[#This Row],[Hours]],",","."),"")</f>
        <v>#VALUE!</v>
      </c>
      <c r="D4632" t="e">
        <f>IF(AND(TimeSpend[[#This Row],[Personnel number]]&lt;&gt;"",TimeSpend[[#This Row],[Date]]&lt;&gt;""),TimeSpend[[#This Row],[Network]],"")</f>
        <v>#VALUE!</v>
      </c>
      <c r="E4632" t="e">
        <f>IF(AND(TimeSpend[[#This Row],[Personnel number]]&lt;&gt;"",TimeSpend[[#This Row],[Date]]&lt;&gt;""),TimeSpend[[#This Row],[Network Description]],"")</f>
        <v>#VALUE!</v>
      </c>
      <c r="F4632" t="e">
        <f>IF(AND(TimeSpend[[#This Row],[Personnel number]]&lt;&gt;"",TimeSpend[[#This Row],[Date]]&lt;&gt;""),TimeSpend[[#This Row],[Activity]],"")</f>
        <v>#VALUE!</v>
      </c>
      <c r="G4632" t="e">
        <f>IF(AND(TimeSpend[[#This Row],[Personnel number]]&lt;&gt;"",TimeSpend[[#This Row],[Date]]&lt;&gt;""),TimeSpend[[#This Row],[Activity description]],"")</f>
        <v>#VALUE!</v>
      </c>
      <c r="H4632" s="36" t="e">
        <f>IF(AND(TimeSpend[[#This Row],[Personnel number]]&lt;&gt;"",TimeSpend[[#This Row],[Date]]&lt;&gt;""),TimeSpend[[#This Row],[Start Time]],"")</f>
        <v>#VALUE!</v>
      </c>
      <c r="I4632" s="36" t="e">
        <f>IF(AND(TimeSpend[[#This Row],[Personnel number]]&lt;&gt;"",TimeSpend[[#This Row],[Date]]&lt;&gt;""),TimeSpend[[#This Row],[End Time]],"")</f>
        <v>#VALUE!</v>
      </c>
      <c r="J4632" t="e">
        <f>IF(AND(TimeSpend[[#This Row],[Personnel number]]&lt;&gt;"",TimeSpend[[#This Row],[Date]]&lt;&gt;""),TimeSpend[[#This Row],[Location]],"")</f>
        <v>#VALUE!</v>
      </c>
      <c r="K4632" t="e">
        <f>IF(AND(TimeSpend[[#This Row],[Personnel number]]&lt;&gt;"",TimeSpend[[#This Row],[Date]]&lt;&gt;""),TimeSpend[[#This Row],[Task]],"")</f>
        <v>#VALUE!</v>
      </c>
      <c r="L4632" t="e">
        <f>IF(AND(TimeSpend[[#This Row],[Personnel number]]&lt;&gt;"",TimeSpend[[#This Row],[Date]]&lt;&gt;""),Utilization!$J$2,"")</f>
        <v>#VALUE!</v>
      </c>
      <c r="M4632" t="e">
        <f>IF(AND(TimeSpend[[#This Row],[Personnel number]]&lt;&gt;"",TimeSpend[[#This Row],[Date]]&lt;&gt;""),TimeSpend[[#This Row],[Employee Name]],"")</f>
        <v>#VALUE!</v>
      </c>
      <c r="N4632" t="e">
        <f t="shared" si="144"/>
        <v>#VALUE!</v>
      </c>
      <c r="O4632" t="e">
        <f t="shared" si="145"/>
        <v>#VALUE!</v>
      </c>
      <c r="P4632" t="e">
        <f>IF(D4632&lt;&gt;"",VLOOKUP(D4632,Projects!B:C,2,0),"")</f>
        <v>#VALUE!</v>
      </c>
    </row>
    <row r="4633" spans="1:16" x14ac:dyDescent="0.25">
      <c r="A4633" t="e">
        <f>UPPER(IF(AND(TimeSpend[[#This Row],[Personnel number]]&lt;&gt;"",TimeSpend[[#This Row],[Date]]&lt;&gt;""),TimeSpend[[#This Row],[Personnel number]],""))</f>
        <v>#VALUE!</v>
      </c>
      <c r="B4633" s="85" t="e">
        <f>IF(AND(TimeSpend[[#This Row],[Personnel number]]&lt;&gt;"",TimeSpend[[#This Row],[Date]]&lt;&gt;""),TEXT(TimeSpend[[#This Row],[Date]],"[$-409]yyyyMMdd"),"")</f>
        <v>#VALUE!</v>
      </c>
      <c r="C4633" s="33" t="e">
        <f>IF(AND(TimeSpend[[#This Row],[Personnel number]]&lt;&gt;"",TimeSpend[[#This Row],[Date]]&lt;&gt;""),SUBSTITUTE(TimeSpend[[#This Row],[Hours]],",","."),"")</f>
        <v>#VALUE!</v>
      </c>
      <c r="D4633" t="e">
        <f>IF(AND(TimeSpend[[#This Row],[Personnel number]]&lt;&gt;"",TimeSpend[[#This Row],[Date]]&lt;&gt;""),TimeSpend[[#This Row],[Network]],"")</f>
        <v>#VALUE!</v>
      </c>
      <c r="E4633" t="e">
        <f>IF(AND(TimeSpend[[#This Row],[Personnel number]]&lt;&gt;"",TimeSpend[[#This Row],[Date]]&lt;&gt;""),TimeSpend[[#This Row],[Network Description]],"")</f>
        <v>#VALUE!</v>
      </c>
      <c r="F4633" t="e">
        <f>IF(AND(TimeSpend[[#This Row],[Personnel number]]&lt;&gt;"",TimeSpend[[#This Row],[Date]]&lt;&gt;""),TimeSpend[[#This Row],[Activity]],"")</f>
        <v>#VALUE!</v>
      </c>
      <c r="G4633" t="e">
        <f>IF(AND(TimeSpend[[#This Row],[Personnel number]]&lt;&gt;"",TimeSpend[[#This Row],[Date]]&lt;&gt;""),TimeSpend[[#This Row],[Activity description]],"")</f>
        <v>#VALUE!</v>
      </c>
      <c r="H4633" s="36" t="e">
        <f>IF(AND(TimeSpend[[#This Row],[Personnel number]]&lt;&gt;"",TimeSpend[[#This Row],[Date]]&lt;&gt;""),TimeSpend[[#This Row],[Start Time]],"")</f>
        <v>#VALUE!</v>
      </c>
      <c r="I4633" s="36" t="e">
        <f>IF(AND(TimeSpend[[#This Row],[Personnel number]]&lt;&gt;"",TimeSpend[[#This Row],[Date]]&lt;&gt;""),TimeSpend[[#This Row],[End Time]],"")</f>
        <v>#VALUE!</v>
      </c>
      <c r="J4633" t="e">
        <f>IF(AND(TimeSpend[[#This Row],[Personnel number]]&lt;&gt;"",TimeSpend[[#This Row],[Date]]&lt;&gt;""),TimeSpend[[#This Row],[Location]],"")</f>
        <v>#VALUE!</v>
      </c>
      <c r="K4633" t="e">
        <f>IF(AND(TimeSpend[[#This Row],[Personnel number]]&lt;&gt;"",TimeSpend[[#This Row],[Date]]&lt;&gt;""),TimeSpend[[#This Row],[Task]],"")</f>
        <v>#VALUE!</v>
      </c>
      <c r="L4633" t="e">
        <f>IF(AND(TimeSpend[[#This Row],[Personnel number]]&lt;&gt;"",TimeSpend[[#This Row],[Date]]&lt;&gt;""),Utilization!$J$2,"")</f>
        <v>#VALUE!</v>
      </c>
      <c r="M4633" t="e">
        <f>IF(AND(TimeSpend[[#This Row],[Personnel number]]&lt;&gt;"",TimeSpend[[#This Row],[Date]]&lt;&gt;""),TimeSpend[[#This Row],[Employee Name]],"")</f>
        <v>#VALUE!</v>
      </c>
      <c r="N4633" t="e">
        <f t="shared" si="144"/>
        <v>#VALUE!</v>
      </c>
      <c r="O4633" t="e">
        <f t="shared" si="145"/>
        <v>#VALUE!</v>
      </c>
      <c r="P4633" t="e">
        <f>IF(D4633&lt;&gt;"",VLOOKUP(D4633,Projects!B:C,2,0),"")</f>
        <v>#VALUE!</v>
      </c>
    </row>
    <row r="4634" spans="1:16" x14ac:dyDescent="0.25">
      <c r="A4634" t="e">
        <f>UPPER(IF(AND(TimeSpend[[#This Row],[Personnel number]]&lt;&gt;"",TimeSpend[[#This Row],[Date]]&lt;&gt;""),TimeSpend[[#This Row],[Personnel number]],""))</f>
        <v>#VALUE!</v>
      </c>
      <c r="B4634" s="85" t="e">
        <f>IF(AND(TimeSpend[[#This Row],[Personnel number]]&lt;&gt;"",TimeSpend[[#This Row],[Date]]&lt;&gt;""),TEXT(TimeSpend[[#This Row],[Date]],"[$-409]yyyyMMdd"),"")</f>
        <v>#VALUE!</v>
      </c>
      <c r="C4634" s="33" t="e">
        <f>IF(AND(TimeSpend[[#This Row],[Personnel number]]&lt;&gt;"",TimeSpend[[#This Row],[Date]]&lt;&gt;""),SUBSTITUTE(TimeSpend[[#This Row],[Hours]],",","."),"")</f>
        <v>#VALUE!</v>
      </c>
      <c r="D4634" t="e">
        <f>IF(AND(TimeSpend[[#This Row],[Personnel number]]&lt;&gt;"",TimeSpend[[#This Row],[Date]]&lt;&gt;""),TimeSpend[[#This Row],[Network]],"")</f>
        <v>#VALUE!</v>
      </c>
      <c r="E4634" t="e">
        <f>IF(AND(TimeSpend[[#This Row],[Personnel number]]&lt;&gt;"",TimeSpend[[#This Row],[Date]]&lt;&gt;""),TimeSpend[[#This Row],[Network Description]],"")</f>
        <v>#VALUE!</v>
      </c>
      <c r="F4634" t="e">
        <f>IF(AND(TimeSpend[[#This Row],[Personnel number]]&lt;&gt;"",TimeSpend[[#This Row],[Date]]&lt;&gt;""),TimeSpend[[#This Row],[Activity]],"")</f>
        <v>#VALUE!</v>
      </c>
      <c r="G4634" t="e">
        <f>IF(AND(TimeSpend[[#This Row],[Personnel number]]&lt;&gt;"",TimeSpend[[#This Row],[Date]]&lt;&gt;""),TimeSpend[[#This Row],[Activity description]],"")</f>
        <v>#VALUE!</v>
      </c>
      <c r="H4634" s="36" t="e">
        <f>IF(AND(TimeSpend[[#This Row],[Personnel number]]&lt;&gt;"",TimeSpend[[#This Row],[Date]]&lt;&gt;""),TimeSpend[[#This Row],[Start Time]],"")</f>
        <v>#VALUE!</v>
      </c>
      <c r="I4634" s="36" t="e">
        <f>IF(AND(TimeSpend[[#This Row],[Personnel number]]&lt;&gt;"",TimeSpend[[#This Row],[Date]]&lt;&gt;""),TimeSpend[[#This Row],[End Time]],"")</f>
        <v>#VALUE!</v>
      </c>
      <c r="J4634" t="e">
        <f>IF(AND(TimeSpend[[#This Row],[Personnel number]]&lt;&gt;"",TimeSpend[[#This Row],[Date]]&lt;&gt;""),TimeSpend[[#This Row],[Location]],"")</f>
        <v>#VALUE!</v>
      </c>
      <c r="K4634" t="e">
        <f>IF(AND(TimeSpend[[#This Row],[Personnel number]]&lt;&gt;"",TimeSpend[[#This Row],[Date]]&lt;&gt;""),TimeSpend[[#This Row],[Task]],"")</f>
        <v>#VALUE!</v>
      </c>
      <c r="L4634" t="e">
        <f>IF(AND(TimeSpend[[#This Row],[Personnel number]]&lt;&gt;"",TimeSpend[[#This Row],[Date]]&lt;&gt;""),Utilization!$J$2,"")</f>
        <v>#VALUE!</v>
      </c>
      <c r="M4634" t="e">
        <f>IF(AND(TimeSpend[[#This Row],[Personnel number]]&lt;&gt;"",TimeSpend[[#This Row],[Date]]&lt;&gt;""),TimeSpend[[#This Row],[Employee Name]],"")</f>
        <v>#VALUE!</v>
      </c>
      <c r="N4634" t="e">
        <f t="shared" si="144"/>
        <v>#VALUE!</v>
      </c>
      <c r="O4634" t="e">
        <f t="shared" si="145"/>
        <v>#VALUE!</v>
      </c>
      <c r="P4634" t="e">
        <f>IF(D4634&lt;&gt;"",VLOOKUP(D4634,Projects!B:C,2,0),"")</f>
        <v>#VALUE!</v>
      </c>
    </row>
    <row r="4635" spans="1:16" x14ac:dyDescent="0.25">
      <c r="A4635" t="e">
        <f>UPPER(IF(AND(TimeSpend[[#This Row],[Personnel number]]&lt;&gt;"",TimeSpend[[#This Row],[Date]]&lt;&gt;""),TimeSpend[[#This Row],[Personnel number]],""))</f>
        <v>#VALUE!</v>
      </c>
      <c r="B4635" s="85" t="e">
        <f>IF(AND(TimeSpend[[#This Row],[Personnel number]]&lt;&gt;"",TimeSpend[[#This Row],[Date]]&lt;&gt;""),TEXT(TimeSpend[[#This Row],[Date]],"[$-409]yyyyMMdd"),"")</f>
        <v>#VALUE!</v>
      </c>
      <c r="C4635" s="33" t="e">
        <f>IF(AND(TimeSpend[[#This Row],[Personnel number]]&lt;&gt;"",TimeSpend[[#This Row],[Date]]&lt;&gt;""),SUBSTITUTE(TimeSpend[[#This Row],[Hours]],",","."),"")</f>
        <v>#VALUE!</v>
      </c>
      <c r="D4635" t="e">
        <f>IF(AND(TimeSpend[[#This Row],[Personnel number]]&lt;&gt;"",TimeSpend[[#This Row],[Date]]&lt;&gt;""),TimeSpend[[#This Row],[Network]],"")</f>
        <v>#VALUE!</v>
      </c>
      <c r="E4635" t="e">
        <f>IF(AND(TimeSpend[[#This Row],[Personnel number]]&lt;&gt;"",TimeSpend[[#This Row],[Date]]&lt;&gt;""),TimeSpend[[#This Row],[Network Description]],"")</f>
        <v>#VALUE!</v>
      </c>
      <c r="F4635" t="e">
        <f>IF(AND(TimeSpend[[#This Row],[Personnel number]]&lt;&gt;"",TimeSpend[[#This Row],[Date]]&lt;&gt;""),TimeSpend[[#This Row],[Activity]],"")</f>
        <v>#VALUE!</v>
      </c>
      <c r="G4635" t="e">
        <f>IF(AND(TimeSpend[[#This Row],[Personnel number]]&lt;&gt;"",TimeSpend[[#This Row],[Date]]&lt;&gt;""),TimeSpend[[#This Row],[Activity description]],"")</f>
        <v>#VALUE!</v>
      </c>
      <c r="H4635" s="36" t="e">
        <f>IF(AND(TimeSpend[[#This Row],[Personnel number]]&lt;&gt;"",TimeSpend[[#This Row],[Date]]&lt;&gt;""),TimeSpend[[#This Row],[Start Time]],"")</f>
        <v>#VALUE!</v>
      </c>
      <c r="I4635" s="36" t="e">
        <f>IF(AND(TimeSpend[[#This Row],[Personnel number]]&lt;&gt;"",TimeSpend[[#This Row],[Date]]&lt;&gt;""),TimeSpend[[#This Row],[End Time]],"")</f>
        <v>#VALUE!</v>
      </c>
      <c r="J4635" t="e">
        <f>IF(AND(TimeSpend[[#This Row],[Personnel number]]&lt;&gt;"",TimeSpend[[#This Row],[Date]]&lt;&gt;""),TimeSpend[[#This Row],[Location]],"")</f>
        <v>#VALUE!</v>
      </c>
      <c r="K4635" t="e">
        <f>IF(AND(TimeSpend[[#This Row],[Personnel number]]&lt;&gt;"",TimeSpend[[#This Row],[Date]]&lt;&gt;""),TimeSpend[[#This Row],[Task]],"")</f>
        <v>#VALUE!</v>
      </c>
      <c r="L4635" t="e">
        <f>IF(AND(TimeSpend[[#This Row],[Personnel number]]&lt;&gt;"",TimeSpend[[#This Row],[Date]]&lt;&gt;""),Utilization!$J$2,"")</f>
        <v>#VALUE!</v>
      </c>
      <c r="M4635" t="e">
        <f>IF(AND(TimeSpend[[#This Row],[Personnel number]]&lt;&gt;"",TimeSpend[[#This Row],[Date]]&lt;&gt;""),TimeSpend[[#This Row],[Employee Name]],"")</f>
        <v>#VALUE!</v>
      </c>
      <c r="N4635" t="e">
        <f t="shared" si="144"/>
        <v>#VALUE!</v>
      </c>
      <c r="O4635" t="e">
        <f t="shared" si="145"/>
        <v>#VALUE!</v>
      </c>
      <c r="P4635" t="e">
        <f>IF(D4635&lt;&gt;"",VLOOKUP(D4635,Projects!B:C,2,0),"")</f>
        <v>#VALUE!</v>
      </c>
    </row>
    <row r="4636" spans="1:16" x14ac:dyDescent="0.25">
      <c r="A4636" t="e">
        <f>UPPER(IF(AND(TimeSpend[[#This Row],[Personnel number]]&lt;&gt;"",TimeSpend[[#This Row],[Date]]&lt;&gt;""),TimeSpend[[#This Row],[Personnel number]],""))</f>
        <v>#VALUE!</v>
      </c>
      <c r="B4636" s="85" t="e">
        <f>IF(AND(TimeSpend[[#This Row],[Personnel number]]&lt;&gt;"",TimeSpend[[#This Row],[Date]]&lt;&gt;""),TEXT(TimeSpend[[#This Row],[Date]],"[$-409]yyyyMMdd"),"")</f>
        <v>#VALUE!</v>
      </c>
      <c r="C4636" s="33" t="e">
        <f>IF(AND(TimeSpend[[#This Row],[Personnel number]]&lt;&gt;"",TimeSpend[[#This Row],[Date]]&lt;&gt;""),SUBSTITUTE(TimeSpend[[#This Row],[Hours]],",","."),"")</f>
        <v>#VALUE!</v>
      </c>
      <c r="D4636" t="e">
        <f>IF(AND(TimeSpend[[#This Row],[Personnel number]]&lt;&gt;"",TimeSpend[[#This Row],[Date]]&lt;&gt;""),TimeSpend[[#This Row],[Network]],"")</f>
        <v>#VALUE!</v>
      </c>
      <c r="E4636" t="e">
        <f>IF(AND(TimeSpend[[#This Row],[Personnel number]]&lt;&gt;"",TimeSpend[[#This Row],[Date]]&lt;&gt;""),TimeSpend[[#This Row],[Network Description]],"")</f>
        <v>#VALUE!</v>
      </c>
      <c r="F4636" t="e">
        <f>IF(AND(TimeSpend[[#This Row],[Personnel number]]&lt;&gt;"",TimeSpend[[#This Row],[Date]]&lt;&gt;""),TimeSpend[[#This Row],[Activity]],"")</f>
        <v>#VALUE!</v>
      </c>
      <c r="G4636" t="e">
        <f>IF(AND(TimeSpend[[#This Row],[Personnel number]]&lt;&gt;"",TimeSpend[[#This Row],[Date]]&lt;&gt;""),TimeSpend[[#This Row],[Activity description]],"")</f>
        <v>#VALUE!</v>
      </c>
      <c r="H4636" s="36" t="e">
        <f>IF(AND(TimeSpend[[#This Row],[Personnel number]]&lt;&gt;"",TimeSpend[[#This Row],[Date]]&lt;&gt;""),TimeSpend[[#This Row],[Start Time]],"")</f>
        <v>#VALUE!</v>
      </c>
      <c r="I4636" s="36" t="e">
        <f>IF(AND(TimeSpend[[#This Row],[Personnel number]]&lt;&gt;"",TimeSpend[[#This Row],[Date]]&lt;&gt;""),TimeSpend[[#This Row],[End Time]],"")</f>
        <v>#VALUE!</v>
      </c>
      <c r="J4636" t="e">
        <f>IF(AND(TimeSpend[[#This Row],[Personnel number]]&lt;&gt;"",TimeSpend[[#This Row],[Date]]&lt;&gt;""),TimeSpend[[#This Row],[Location]],"")</f>
        <v>#VALUE!</v>
      </c>
      <c r="K4636" t="e">
        <f>IF(AND(TimeSpend[[#This Row],[Personnel number]]&lt;&gt;"",TimeSpend[[#This Row],[Date]]&lt;&gt;""),TimeSpend[[#This Row],[Task]],"")</f>
        <v>#VALUE!</v>
      </c>
      <c r="L4636" t="e">
        <f>IF(AND(TimeSpend[[#This Row],[Personnel number]]&lt;&gt;"",TimeSpend[[#This Row],[Date]]&lt;&gt;""),Utilization!$J$2,"")</f>
        <v>#VALUE!</v>
      </c>
      <c r="M4636" t="e">
        <f>IF(AND(TimeSpend[[#This Row],[Personnel number]]&lt;&gt;"",TimeSpend[[#This Row],[Date]]&lt;&gt;""),TimeSpend[[#This Row],[Employee Name]],"")</f>
        <v>#VALUE!</v>
      </c>
      <c r="N4636" t="e">
        <f t="shared" si="144"/>
        <v>#VALUE!</v>
      </c>
      <c r="O4636" t="e">
        <f t="shared" si="145"/>
        <v>#VALUE!</v>
      </c>
      <c r="P4636" t="e">
        <f>IF(D4636&lt;&gt;"",VLOOKUP(D4636,Projects!B:C,2,0),"")</f>
        <v>#VALUE!</v>
      </c>
    </row>
    <row r="4637" spans="1:16" x14ac:dyDescent="0.25">
      <c r="A4637" t="e">
        <f>UPPER(IF(AND(TimeSpend[[#This Row],[Personnel number]]&lt;&gt;"",TimeSpend[[#This Row],[Date]]&lt;&gt;""),TimeSpend[[#This Row],[Personnel number]],""))</f>
        <v>#VALUE!</v>
      </c>
      <c r="B4637" s="85" t="e">
        <f>IF(AND(TimeSpend[[#This Row],[Personnel number]]&lt;&gt;"",TimeSpend[[#This Row],[Date]]&lt;&gt;""),TEXT(TimeSpend[[#This Row],[Date]],"[$-409]yyyyMMdd"),"")</f>
        <v>#VALUE!</v>
      </c>
      <c r="C4637" s="33" t="e">
        <f>IF(AND(TimeSpend[[#This Row],[Personnel number]]&lt;&gt;"",TimeSpend[[#This Row],[Date]]&lt;&gt;""),SUBSTITUTE(TimeSpend[[#This Row],[Hours]],",","."),"")</f>
        <v>#VALUE!</v>
      </c>
      <c r="D4637" t="e">
        <f>IF(AND(TimeSpend[[#This Row],[Personnel number]]&lt;&gt;"",TimeSpend[[#This Row],[Date]]&lt;&gt;""),TimeSpend[[#This Row],[Network]],"")</f>
        <v>#VALUE!</v>
      </c>
      <c r="E4637" t="e">
        <f>IF(AND(TimeSpend[[#This Row],[Personnel number]]&lt;&gt;"",TimeSpend[[#This Row],[Date]]&lt;&gt;""),TimeSpend[[#This Row],[Network Description]],"")</f>
        <v>#VALUE!</v>
      </c>
      <c r="F4637" t="e">
        <f>IF(AND(TimeSpend[[#This Row],[Personnel number]]&lt;&gt;"",TimeSpend[[#This Row],[Date]]&lt;&gt;""),TimeSpend[[#This Row],[Activity]],"")</f>
        <v>#VALUE!</v>
      </c>
      <c r="G4637" t="e">
        <f>IF(AND(TimeSpend[[#This Row],[Personnel number]]&lt;&gt;"",TimeSpend[[#This Row],[Date]]&lt;&gt;""),TimeSpend[[#This Row],[Activity description]],"")</f>
        <v>#VALUE!</v>
      </c>
      <c r="H4637" s="36" t="e">
        <f>IF(AND(TimeSpend[[#This Row],[Personnel number]]&lt;&gt;"",TimeSpend[[#This Row],[Date]]&lt;&gt;""),TimeSpend[[#This Row],[Start Time]],"")</f>
        <v>#VALUE!</v>
      </c>
      <c r="I4637" s="36" t="e">
        <f>IF(AND(TimeSpend[[#This Row],[Personnel number]]&lt;&gt;"",TimeSpend[[#This Row],[Date]]&lt;&gt;""),TimeSpend[[#This Row],[End Time]],"")</f>
        <v>#VALUE!</v>
      </c>
      <c r="J4637" t="e">
        <f>IF(AND(TimeSpend[[#This Row],[Personnel number]]&lt;&gt;"",TimeSpend[[#This Row],[Date]]&lt;&gt;""),TimeSpend[[#This Row],[Location]],"")</f>
        <v>#VALUE!</v>
      </c>
      <c r="K4637" t="e">
        <f>IF(AND(TimeSpend[[#This Row],[Personnel number]]&lt;&gt;"",TimeSpend[[#This Row],[Date]]&lt;&gt;""),TimeSpend[[#This Row],[Task]],"")</f>
        <v>#VALUE!</v>
      </c>
      <c r="L4637" t="e">
        <f>IF(AND(TimeSpend[[#This Row],[Personnel number]]&lt;&gt;"",TimeSpend[[#This Row],[Date]]&lt;&gt;""),Utilization!$J$2,"")</f>
        <v>#VALUE!</v>
      </c>
      <c r="M4637" t="e">
        <f>IF(AND(TimeSpend[[#This Row],[Personnel number]]&lt;&gt;"",TimeSpend[[#This Row],[Date]]&lt;&gt;""),TimeSpend[[#This Row],[Employee Name]],"")</f>
        <v>#VALUE!</v>
      </c>
      <c r="N4637" t="e">
        <f t="shared" si="144"/>
        <v>#VALUE!</v>
      </c>
      <c r="O4637" t="e">
        <f t="shared" si="145"/>
        <v>#VALUE!</v>
      </c>
      <c r="P4637" t="e">
        <f>IF(D4637&lt;&gt;"",VLOOKUP(D4637,Projects!B:C,2,0),"")</f>
        <v>#VALUE!</v>
      </c>
    </row>
    <row r="4638" spans="1:16" x14ac:dyDescent="0.25">
      <c r="A4638" t="e">
        <f>UPPER(IF(AND(TimeSpend[[#This Row],[Personnel number]]&lt;&gt;"",TimeSpend[[#This Row],[Date]]&lt;&gt;""),TimeSpend[[#This Row],[Personnel number]],""))</f>
        <v>#VALUE!</v>
      </c>
      <c r="B4638" s="85" t="e">
        <f>IF(AND(TimeSpend[[#This Row],[Personnel number]]&lt;&gt;"",TimeSpend[[#This Row],[Date]]&lt;&gt;""),TEXT(TimeSpend[[#This Row],[Date]],"[$-409]yyyyMMdd"),"")</f>
        <v>#VALUE!</v>
      </c>
      <c r="C4638" s="33" t="e">
        <f>IF(AND(TimeSpend[[#This Row],[Personnel number]]&lt;&gt;"",TimeSpend[[#This Row],[Date]]&lt;&gt;""),SUBSTITUTE(TimeSpend[[#This Row],[Hours]],",","."),"")</f>
        <v>#VALUE!</v>
      </c>
      <c r="D4638" t="e">
        <f>IF(AND(TimeSpend[[#This Row],[Personnel number]]&lt;&gt;"",TimeSpend[[#This Row],[Date]]&lt;&gt;""),TimeSpend[[#This Row],[Network]],"")</f>
        <v>#VALUE!</v>
      </c>
      <c r="E4638" t="e">
        <f>IF(AND(TimeSpend[[#This Row],[Personnel number]]&lt;&gt;"",TimeSpend[[#This Row],[Date]]&lt;&gt;""),TimeSpend[[#This Row],[Network Description]],"")</f>
        <v>#VALUE!</v>
      </c>
      <c r="F4638" t="e">
        <f>IF(AND(TimeSpend[[#This Row],[Personnel number]]&lt;&gt;"",TimeSpend[[#This Row],[Date]]&lt;&gt;""),TimeSpend[[#This Row],[Activity]],"")</f>
        <v>#VALUE!</v>
      </c>
      <c r="G4638" t="e">
        <f>IF(AND(TimeSpend[[#This Row],[Personnel number]]&lt;&gt;"",TimeSpend[[#This Row],[Date]]&lt;&gt;""),TimeSpend[[#This Row],[Activity description]],"")</f>
        <v>#VALUE!</v>
      </c>
      <c r="H4638" s="36" t="e">
        <f>IF(AND(TimeSpend[[#This Row],[Personnel number]]&lt;&gt;"",TimeSpend[[#This Row],[Date]]&lt;&gt;""),TimeSpend[[#This Row],[Start Time]],"")</f>
        <v>#VALUE!</v>
      </c>
      <c r="I4638" s="36" t="e">
        <f>IF(AND(TimeSpend[[#This Row],[Personnel number]]&lt;&gt;"",TimeSpend[[#This Row],[Date]]&lt;&gt;""),TimeSpend[[#This Row],[End Time]],"")</f>
        <v>#VALUE!</v>
      </c>
      <c r="J4638" t="e">
        <f>IF(AND(TimeSpend[[#This Row],[Personnel number]]&lt;&gt;"",TimeSpend[[#This Row],[Date]]&lt;&gt;""),TimeSpend[[#This Row],[Location]],"")</f>
        <v>#VALUE!</v>
      </c>
      <c r="K4638" t="e">
        <f>IF(AND(TimeSpend[[#This Row],[Personnel number]]&lt;&gt;"",TimeSpend[[#This Row],[Date]]&lt;&gt;""),TimeSpend[[#This Row],[Task]],"")</f>
        <v>#VALUE!</v>
      </c>
      <c r="L4638" t="e">
        <f>IF(AND(TimeSpend[[#This Row],[Personnel number]]&lt;&gt;"",TimeSpend[[#This Row],[Date]]&lt;&gt;""),Utilization!$J$2,"")</f>
        <v>#VALUE!</v>
      </c>
      <c r="M4638" t="e">
        <f>IF(AND(TimeSpend[[#This Row],[Personnel number]]&lt;&gt;"",TimeSpend[[#This Row],[Date]]&lt;&gt;""),TimeSpend[[#This Row],[Employee Name]],"")</f>
        <v>#VALUE!</v>
      </c>
      <c r="N4638" t="e">
        <f t="shared" si="144"/>
        <v>#VALUE!</v>
      </c>
      <c r="O4638" t="e">
        <f t="shared" si="145"/>
        <v>#VALUE!</v>
      </c>
      <c r="P4638" t="e">
        <f>IF(D4638&lt;&gt;"",VLOOKUP(D4638,Projects!B:C,2,0),"")</f>
        <v>#VALUE!</v>
      </c>
    </row>
    <row r="4639" spans="1:16" x14ac:dyDescent="0.25">
      <c r="A4639" t="e">
        <f>UPPER(IF(AND(TimeSpend[[#This Row],[Personnel number]]&lt;&gt;"",TimeSpend[[#This Row],[Date]]&lt;&gt;""),TimeSpend[[#This Row],[Personnel number]],""))</f>
        <v>#VALUE!</v>
      </c>
      <c r="B4639" s="85" t="e">
        <f>IF(AND(TimeSpend[[#This Row],[Personnel number]]&lt;&gt;"",TimeSpend[[#This Row],[Date]]&lt;&gt;""),TEXT(TimeSpend[[#This Row],[Date]],"[$-409]yyyyMMdd"),"")</f>
        <v>#VALUE!</v>
      </c>
      <c r="C4639" s="33" t="e">
        <f>IF(AND(TimeSpend[[#This Row],[Personnel number]]&lt;&gt;"",TimeSpend[[#This Row],[Date]]&lt;&gt;""),SUBSTITUTE(TimeSpend[[#This Row],[Hours]],",","."),"")</f>
        <v>#VALUE!</v>
      </c>
      <c r="D4639" t="e">
        <f>IF(AND(TimeSpend[[#This Row],[Personnel number]]&lt;&gt;"",TimeSpend[[#This Row],[Date]]&lt;&gt;""),TimeSpend[[#This Row],[Network]],"")</f>
        <v>#VALUE!</v>
      </c>
      <c r="E4639" t="e">
        <f>IF(AND(TimeSpend[[#This Row],[Personnel number]]&lt;&gt;"",TimeSpend[[#This Row],[Date]]&lt;&gt;""),TimeSpend[[#This Row],[Network Description]],"")</f>
        <v>#VALUE!</v>
      </c>
      <c r="F4639" t="e">
        <f>IF(AND(TimeSpend[[#This Row],[Personnel number]]&lt;&gt;"",TimeSpend[[#This Row],[Date]]&lt;&gt;""),TimeSpend[[#This Row],[Activity]],"")</f>
        <v>#VALUE!</v>
      </c>
      <c r="G4639" t="e">
        <f>IF(AND(TimeSpend[[#This Row],[Personnel number]]&lt;&gt;"",TimeSpend[[#This Row],[Date]]&lt;&gt;""),TimeSpend[[#This Row],[Activity description]],"")</f>
        <v>#VALUE!</v>
      </c>
      <c r="H4639" s="36" t="e">
        <f>IF(AND(TimeSpend[[#This Row],[Personnel number]]&lt;&gt;"",TimeSpend[[#This Row],[Date]]&lt;&gt;""),TimeSpend[[#This Row],[Start Time]],"")</f>
        <v>#VALUE!</v>
      </c>
      <c r="I4639" s="36" t="e">
        <f>IF(AND(TimeSpend[[#This Row],[Personnel number]]&lt;&gt;"",TimeSpend[[#This Row],[Date]]&lt;&gt;""),TimeSpend[[#This Row],[End Time]],"")</f>
        <v>#VALUE!</v>
      </c>
      <c r="J4639" t="e">
        <f>IF(AND(TimeSpend[[#This Row],[Personnel number]]&lt;&gt;"",TimeSpend[[#This Row],[Date]]&lt;&gt;""),TimeSpend[[#This Row],[Location]],"")</f>
        <v>#VALUE!</v>
      </c>
      <c r="K4639" t="e">
        <f>IF(AND(TimeSpend[[#This Row],[Personnel number]]&lt;&gt;"",TimeSpend[[#This Row],[Date]]&lt;&gt;""),TimeSpend[[#This Row],[Task]],"")</f>
        <v>#VALUE!</v>
      </c>
      <c r="L4639" t="e">
        <f>IF(AND(TimeSpend[[#This Row],[Personnel number]]&lt;&gt;"",TimeSpend[[#This Row],[Date]]&lt;&gt;""),Utilization!$J$2,"")</f>
        <v>#VALUE!</v>
      </c>
      <c r="M4639" t="e">
        <f>IF(AND(TimeSpend[[#This Row],[Personnel number]]&lt;&gt;"",TimeSpend[[#This Row],[Date]]&lt;&gt;""),TimeSpend[[#This Row],[Employee Name]],"")</f>
        <v>#VALUE!</v>
      </c>
      <c r="N4639" t="e">
        <f t="shared" si="144"/>
        <v>#VALUE!</v>
      </c>
      <c r="O4639" t="e">
        <f t="shared" si="145"/>
        <v>#VALUE!</v>
      </c>
      <c r="P4639" t="e">
        <f>IF(D4639&lt;&gt;"",VLOOKUP(D4639,Projects!B:C,2,0),"")</f>
        <v>#VALUE!</v>
      </c>
    </row>
    <row r="4640" spans="1:16" x14ac:dyDescent="0.25">
      <c r="A4640" t="e">
        <f>UPPER(IF(AND(TimeSpend[[#This Row],[Personnel number]]&lt;&gt;"",TimeSpend[[#This Row],[Date]]&lt;&gt;""),TimeSpend[[#This Row],[Personnel number]],""))</f>
        <v>#VALUE!</v>
      </c>
      <c r="B4640" s="85" t="e">
        <f>IF(AND(TimeSpend[[#This Row],[Personnel number]]&lt;&gt;"",TimeSpend[[#This Row],[Date]]&lt;&gt;""),TEXT(TimeSpend[[#This Row],[Date]],"[$-409]yyyyMMdd"),"")</f>
        <v>#VALUE!</v>
      </c>
      <c r="C4640" s="33" t="e">
        <f>IF(AND(TimeSpend[[#This Row],[Personnel number]]&lt;&gt;"",TimeSpend[[#This Row],[Date]]&lt;&gt;""),SUBSTITUTE(TimeSpend[[#This Row],[Hours]],",","."),"")</f>
        <v>#VALUE!</v>
      </c>
      <c r="D4640" t="e">
        <f>IF(AND(TimeSpend[[#This Row],[Personnel number]]&lt;&gt;"",TimeSpend[[#This Row],[Date]]&lt;&gt;""),TimeSpend[[#This Row],[Network]],"")</f>
        <v>#VALUE!</v>
      </c>
      <c r="E4640" t="e">
        <f>IF(AND(TimeSpend[[#This Row],[Personnel number]]&lt;&gt;"",TimeSpend[[#This Row],[Date]]&lt;&gt;""),TimeSpend[[#This Row],[Network Description]],"")</f>
        <v>#VALUE!</v>
      </c>
      <c r="F4640" t="e">
        <f>IF(AND(TimeSpend[[#This Row],[Personnel number]]&lt;&gt;"",TimeSpend[[#This Row],[Date]]&lt;&gt;""),TimeSpend[[#This Row],[Activity]],"")</f>
        <v>#VALUE!</v>
      </c>
      <c r="G4640" t="e">
        <f>IF(AND(TimeSpend[[#This Row],[Personnel number]]&lt;&gt;"",TimeSpend[[#This Row],[Date]]&lt;&gt;""),TimeSpend[[#This Row],[Activity description]],"")</f>
        <v>#VALUE!</v>
      </c>
      <c r="H4640" s="36" t="e">
        <f>IF(AND(TimeSpend[[#This Row],[Personnel number]]&lt;&gt;"",TimeSpend[[#This Row],[Date]]&lt;&gt;""),TimeSpend[[#This Row],[Start Time]],"")</f>
        <v>#VALUE!</v>
      </c>
      <c r="I4640" s="36" t="e">
        <f>IF(AND(TimeSpend[[#This Row],[Personnel number]]&lt;&gt;"",TimeSpend[[#This Row],[Date]]&lt;&gt;""),TimeSpend[[#This Row],[End Time]],"")</f>
        <v>#VALUE!</v>
      </c>
      <c r="J4640" t="e">
        <f>IF(AND(TimeSpend[[#This Row],[Personnel number]]&lt;&gt;"",TimeSpend[[#This Row],[Date]]&lt;&gt;""),TimeSpend[[#This Row],[Location]],"")</f>
        <v>#VALUE!</v>
      </c>
      <c r="K4640" t="e">
        <f>IF(AND(TimeSpend[[#This Row],[Personnel number]]&lt;&gt;"",TimeSpend[[#This Row],[Date]]&lt;&gt;""),TimeSpend[[#This Row],[Task]],"")</f>
        <v>#VALUE!</v>
      </c>
      <c r="L4640" t="e">
        <f>IF(AND(TimeSpend[[#This Row],[Personnel number]]&lt;&gt;"",TimeSpend[[#This Row],[Date]]&lt;&gt;""),Utilization!$J$2,"")</f>
        <v>#VALUE!</v>
      </c>
      <c r="M4640" t="e">
        <f>IF(AND(TimeSpend[[#This Row],[Personnel number]]&lt;&gt;"",TimeSpend[[#This Row],[Date]]&lt;&gt;""),TimeSpend[[#This Row],[Employee Name]],"")</f>
        <v>#VALUE!</v>
      </c>
      <c r="N4640" t="e">
        <f t="shared" si="144"/>
        <v>#VALUE!</v>
      </c>
      <c r="O4640" t="e">
        <f t="shared" si="145"/>
        <v>#VALUE!</v>
      </c>
      <c r="P4640" t="e">
        <f>IF(D4640&lt;&gt;"",VLOOKUP(D4640,Projects!B:C,2,0),"")</f>
        <v>#VALUE!</v>
      </c>
    </row>
    <row r="4641" spans="1:16" x14ac:dyDescent="0.25">
      <c r="A4641" t="e">
        <f>UPPER(IF(AND(TimeSpend[[#This Row],[Personnel number]]&lt;&gt;"",TimeSpend[[#This Row],[Date]]&lt;&gt;""),TimeSpend[[#This Row],[Personnel number]],""))</f>
        <v>#VALUE!</v>
      </c>
      <c r="B4641" s="85" t="e">
        <f>IF(AND(TimeSpend[[#This Row],[Personnel number]]&lt;&gt;"",TimeSpend[[#This Row],[Date]]&lt;&gt;""),TEXT(TimeSpend[[#This Row],[Date]],"[$-409]yyyyMMdd"),"")</f>
        <v>#VALUE!</v>
      </c>
      <c r="C4641" s="33" t="e">
        <f>IF(AND(TimeSpend[[#This Row],[Personnel number]]&lt;&gt;"",TimeSpend[[#This Row],[Date]]&lt;&gt;""),SUBSTITUTE(TimeSpend[[#This Row],[Hours]],",","."),"")</f>
        <v>#VALUE!</v>
      </c>
      <c r="D4641" t="e">
        <f>IF(AND(TimeSpend[[#This Row],[Personnel number]]&lt;&gt;"",TimeSpend[[#This Row],[Date]]&lt;&gt;""),TimeSpend[[#This Row],[Network]],"")</f>
        <v>#VALUE!</v>
      </c>
      <c r="E4641" t="e">
        <f>IF(AND(TimeSpend[[#This Row],[Personnel number]]&lt;&gt;"",TimeSpend[[#This Row],[Date]]&lt;&gt;""),TimeSpend[[#This Row],[Network Description]],"")</f>
        <v>#VALUE!</v>
      </c>
      <c r="F4641" t="e">
        <f>IF(AND(TimeSpend[[#This Row],[Personnel number]]&lt;&gt;"",TimeSpend[[#This Row],[Date]]&lt;&gt;""),TimeSpend[[#This Row],[Activity]],"")</f>
        <v>#VALUE!</v>
      </c>
      <c r="G4641" t="e">
        <f>IF(AND(TimeSpend[[#This Row],[Personnel number]]&lt;&gt;"",TimeSpend[[#This Row],[Date]]&lt;&gt;""),TimeSpend[[#This Row],[Activity description]],"")</f>
        <v>#VALUE!</v>
      </c>
      <c r="H4641" s="36" t="e">
        <f>IF(AND(TimeSpend[[#This Row],[Personnel number]]&lt;&gt;"",TimeSpend[[#This Row],[Date]]&lt;&gt;""),TimeSpend[[#This Row],[Start Time]],"")</f>
        <v>#VALUE!</v>
      </c>
      <c r="I4641" s="36" t="e">
        <f>IF(AND(TimeSpend[[#This Row],[Personnel number]]&lt;&gt;"",TimeSpend[[#This Row],[Date]]&lt;&gt;""),TimeSpend[[#This Row],[End Time]],"")</f>
        <v>#VALUE!</v>
      </c>
      <c r="J4641" t="e">
        <f>IF(AND(TimeSpend[[#This Row],[Personnel number]]&lt;&gt;"",TimeSpend[[#This Row],[Date]]&lt;&gt;""),TimeSpend[[#This Row],[Location]],"")</f>
        <v>#VALUE!</v>
      </c>
      <c r="K4641" t="e">
        <f>IF(AND(TimeSpend[[#This Row],[Personnel number]]&lt;&gt;"",TimeSpend[[#This Row],[Date]]&lt;&gt;""),TimeSpend[[#This Row],[Task]],"")</f>
        <v>#VALUE!</v>
      </c>
      <c r="L4641" t="e">
        <f>IF(AND(TimeSpend[[#This Row],[Personnel number]]&lt;&gt;"",TimeSpend[[#This Row],[Date]]&lt;&gt;""),Utilization!$J$2,"")</f>
        <v>#VALUE!</v>
      </c>
      <c r="M4641" t="e">
        <f>IF(AND(TimeSpend[[#This Row],[Personnel number]]&lt;&gt;"",TimeSpend[[#This Row],[Date]]&lt;&gt;""),TimeSpend[[#This Row],[Employee Name]],"")</f>
        <v>#VALUE!</v>
      </c>
      <c r="N4641" t="e">
        <f t="shared" si="144"/>
        <v>#VALUE!</v>
      </c>
      <c r="O4641" t="e">
        <f t="shared" si="145"/>
        <v>#VALUE!</v>
      </c>
      <c r="P4641" t="e">
        <f>IF(D4641&lt;&gt;"",VLOOKUP(D4641,Projects!B:C,2,0),"")</f>
        <v>#VALUE!</v>
      </c>
    </row>
    <row r="4642" spans="1:16" x14ac:dyDescent="0.25">
      <c r="A4642" t="e">
        <f>UPPER(IF(AND(TimeSpend[[#This Row],[Personnel number]]&lt;&gt;"",TimeSpend[[#This Row],[Date]]&lt;&gt;""),TimeSpend[[#This Row],[Personnel number]],""))</f>
        <v>#VALUE!</v>
      </c>
      <c r="B4642" s="85" t="e">
        <f>IF(AND(TimeSpend[[#This Row],[Personnel number]]&lt;&gt;"",TimeSpend[[#This Row],[Date]]&lt;&gt;""),TEXT(TimeSpend[[#This Row],[Date]],"[$-409]yyyyMMdd"),"")</f>
        <v>#VALUE!</v>
      </c>
      <c r="C4642" s="33" t="e">
        <f>IF(AND(TimeSpend[[#This Row],[Personnel number]]&lt;&gt;"",TimeSpend[[#This Row],[Date]]&lt;&gt;""),SUBSTITUTE(TimeSpend[[#This Row],[Hours]],",","."),"")</f>
        <v>#VALUE!</v>
      </c>
      <c r="D4642" t="e">
        <f>IF(AND(TimeSpend[[#This Row],[Personnel number]]&lt;&gt;"",TimeSpend[[#This Row],[Date]]&lt;&gt;""),TimeSpend[[#This Row],[Network]],"")</f>
        <v>#VALUE!</v>
      </c>
      <c r="E4642" t="e">
        <f>IF(AND(TimeSpend[[#This Row],[Personnel number]]&lt;&gt;"",TimeSpend[[#This Row],[Date]]&lt;&gt;""),TimeSpend[[#This Row],[Network Description]],"")</f>
        <v>#VALUE!</v>
      </c>
      <c r="F4642" t="e">
        <f>IF(AND(TimeSpend[[#This Row],[Personnel number]]&lt;&gt;"",TimeSpend[[#This Row],[Date]]&lt;&gt;""),TimeSpend[[#This Row],[Activity]],"")</f>
        <v>#VALUE!</v>
      </c>
      <c r="G4642" t="e">
        <f>IF(AND(TimeSpend[[#This Row],[Personnel number]]&lt;&gt;"",TimeSpend[[#This Row],[Date]]&lt;&gt;""),TimeSpend[[#This Row],[Activity description]],"")</f>
        <v>#VALUE!</v>
      </c>
      <c r="H4642" s="36" t="e">
        <f>IF(AND(TimeSpend[[#This Row],[Personnel number]]&lt;&gt;"",TimeSpend[[#This Row],[Date]]&lt;&gt;""),TimeSpend[[#This Row],[Start Time]],"")</f>
        <v>#VALUE!</v>
      </c>
      <c r="I4642" s="36" t="e">
        <f>IF(AND(TimeSpend[[#This Row],[Personnel number]]&lt;&gt;"",TimeSpend[[#This Row],[Date]]&lt;&gt;""),TimeSpend[[#This Row],[End Time]],"")</f>
        <v>#VALUE!</v>
      </c>
      <c r="J4642" t="e">
        <f>IF(AND(TimeSpend[[#This Row],[Personnel number]]&lt;&gt;"",TimeSpend[[#This Row],[Date]]&lt;&gt;""),TimeSpend[[#This Row],[Location]],"")</f>
        <v>#VALUE!</v>
      </c>
      <c r="K4642" t="e">
        <f>IF(AND(TimeSpend[[#This Row],[Personnel number]]&lt;&gt;"",TimeSpend[[#This Row],[Date]]&lt;&gt;""),TimeSpend[[#This Row],[Task]],"")</f>
        <v>#VALUE!</v>
      </c>
      <c r="L4642" t="e">
        <f>IF(AND(TimeSpend[[#This Row],[Personnel number]]&lt;&gt;"",TimeSpend[[#This Row],[Date]]&lt;&gt;""),Utilization!$J$2,"")</f>
        <v>#VALUE!</v>
      </c>
      <c r="M4642" t="e">
        <f>IF(AND(TimeSpend[[#This Row],[Personnel number]]&lt;&gt;"",TimeSpend[[#This Row],[Date]]&lt;&gt;""),TimeSpend[[#This Row],[Employee Name]],"")</f>
        <v>#VALUE!</v>
      </c>
      <c r="N4642" t="e">
        <f t="shared" si="144"/>
        <v>#VALUE!</v>
      </c>
      <c r="O4642" t="e">
        <f t="shared" si="145"/>
        <v>#VALUE!</v>
      </c>
      <c r="P4642" t="e">
        <f>IF(D4642&lt;&gt;"",VLOOKUP(D4642,Projects!B:C,2,0),"")</f>
        <v>#VALUE!</v>
      </c>
    </row>
    <row r="4643" spans="1:16" x14ac:dyDescent="0.25">
      <c r="A4643" t="e">
        <f>UPPER(IF(AND(TimeSpend[[#This Row],[Personnel number]]&lt;&gt;"",TimeSpend[[#This Row],[Date]]&lt;&gt;""),TimeSpend[[#This Row],[Personnel number]],""))</f>
        <v>#VALUE!</v>
      </c>
      <c r="B4643" s="85" t="e">
        <f>IF(AND(TimeSpend[[#This Row],[Personnel number]]&lt;&gt;"",TimeSpend[[#This Row],[Date]]&lt;&gt;""),TEXT(TimeSpend[[#This Row],[Date]],"[$-409]yyyyMMdd"),"")</f>
        <v>#VALUE!</v>
      </c>
      <c r="C4643" s="33" t="e">
        <f>IF(AND(TimeSpend[[#This Row],[Personnel number]]&lt;&gt;"",TimeSpend[[#This Row],[Date]]&lt;&gt;""),SUBSTITUTE(TimeSpend[[#This Row],[Hours]],",","."),"")</f>
        <v>#VALUE!</v>
      </c>
      <c r="D4643" t="e">
        <f>IF(AND(TimeSpend[[#This Row],[Personnel number]]&lt;&gt;"",TimeSpend[[#This Row],[Date]]&lt;&gt;""),TimeSpend[[#This Row],[Network]],"")</f>
        <v>#VALUE!</v>
      </c>
      <c r="E4643" t="e">
        <f>IF(AND(TimeSpend[[#This Row],[Personnel number]]&lt;&gt;"",TimeSpend[[#This Row],[Date]]&lt;&gt;""),TimeSpend[[#This Row],[Network Description]],"")</f>
        <v>#VALUE!</v>
      </c>
      <c r="F4643" t="e">
        <f>IF(AND(TimeSpend[[#This Row],[Personnel number]]&lt;&gt;"",TimeSpend[[#This Row],[Date]]&lt;&gt;""),TimeSpend[[#This Row],[Activity]],"")</f>
        <v>#VALUE!</v>
      </c>
      <c r="G4643" t="e">
        <f>IF(AND(TimeSpend[[#This Row],[Personnel number]]&lt;&gt;"",TimeSpend[[#This Row],[Date]]&lt;&gt;""),TimeSpend[[#This Row],[Activity description]],"")</f>
        <v>#VALUE!</v>
      </c>
      <c r="H4643" s="36" t="e">
        <f>IF(AND(TimeSpend[[#This Row],[Personnel number]]&lt;&gt;"",TimeSpend[[#This Row],[Date]]&lt;&gt;""),TimeSpend[[#This Row],[Start Time]],"")</f>
        <v>#VALUE!</v>
      </c>
      <c r="I4643" s="36" t="e">
        <f>IF(AND(TimeSpend[[#This Row],[Personnel number]]&lt;&gt;"",TimeSpend[[#This Row],[Date]]&lt;&gt;""),TimeSpend[[#This Row],[End Time]],"")</f>
        <v>#VALUE!</v>
      </c>
      <c r="J4643" t="e">
        <f>IF(AND(TimeSpend[[#This Row],[Personnel number]]&lt;&gt;"",TimeSpend[[#This Row],[Date]]&lt;&gt;""),TimeSpend[[#This Row],[Location]],"")</f>
        <v>#VALUE!</v>
      </c>
      <c r="K4643" t="e">
        <f>IF(AND(TimeSpend[[#This Row],[Personnel number]]&lt;&gt;"",TimeSpend[[#This Row],[Date]]&lt;&gt;""),TimeSpend[[#This Row],[Task]],"")</f>
        <v>#VALUE!</v>
      </c>
      <c r="L4643" t="e">
        <f>IF(AND(TimeSpend[[#This Row],[Personnel number]]&lt;&gt;"",TimeSpend[[#This Row],[Date]]&lt;&gt;""),Utilization!$J$2,"")</f>
        <v>#VALUE!</v>
      </c>
      <c r="M4643" t="e">
        <f>IF(AND(TimeSpend[[#This Row],[Personnel number]]&lt;&gt;"",TimeSpend[[#This Row],[Date]]&lt;&gt;""),TimeSpend[[#This Row],[Employee Name]],"")</f>
        <v>#VALUE!</v>
      </c>
      <c r="N4643" t="e">
        <f t="shared" si="144"/>
        <v>#VALUE!</v>
      </c>
      <c r="O4643" t="e">
        <f t="shared" si="145"/>
        <v>#VALUE!</v>
      </c>
      <c r="P4643" t="e">
        <f>IF(D4643&lt;&gt;"",VLOOKUP(D4643,Projects!B:C,2,0),"")</f>
        <v>#VALUE!</v>
      </c>
    </row>
    <row r="4644" spans="1:16" x14ac:dyDescent="0.25">
      <c r="A4644" t="e">
        <f>UPPER(IF(AND(TimeSpend[[#This Row],[Personnel number]]&lt;&gt;"",TimeSpend[[#This Row],[Date]]&lt;&gt;""),TimeSpend[[#This Row],[Personnel number]],""))</f>
        <v>#VALUE!</v>
      </c>
      <c r="B4644" s="85" t="e">
        <f>IF(AND(TimeSpend[[#This Row],[Personnel number]]&lt;&gt;"",TimeSpend[[#This Row],[Date]]&lt;&gt;""),TEXT(TimeSpend[[#This Row],[Date]],"[$-409]yyyyMMdd"),"")</f>
        <v>#VALUE!</v>
      </c>
      <c r="C4644" s="33" t="e">
        <f>IF(AND(TimeSpend[[#This Row],[Personnel number]]&lt;&gt;"",TimeSpend[[#This Row],[Date]]&lt;&gt;""),SUBSTITUTE(TimeSpend[[#This Row],[Hours]],",","."),"")</f>
        <v>#VALUE!</v>
      </c>
      <c r="D4644" t="e">
        <f>IF(AND(TimeSpend[[#This Row],[Personnel number]]&lt;&gt;"",TimeSpend[[#This Row],[Date]]&lt;&gt;""),TimeSpend[[#This Row],[Network]],"")</f>
        <v>#VALUE!</v>
      </c>
      <c r="E4644" t="e">
        <f>IF(AND(TimeSpend[[#This Row],[Personnel number]]&lt;&gt;"",TimeSpend[[#This Row],[Date]]&lt;&gt;""),TimeSpend[[#This Row],[Network Description]],"")</f>
        <v>#VALUE!</v>
      </c>
      <c r="F4644" t="e">
        <f>IF(AND(TimeSpend[[#This Row],[Personnel number]]&lt;&gt;"",TimeSpend[[#This Row],[Date]]&lt;&gt;""),TimeSpend[[#This Row],[Activity]],"")</f>
        <v>#VALUE!</v>
      </c>
      <c r="G4644" t="e">
        <f>IF(AND(TimeSpend[[#This Row],[Personnel number]]&lt;&gt;"",TimeSpend[[#This Row],[Date]]&lt;&gt;""),TimeSpend[[#This Row],[Activity description]],"")</f>
        <v>#VALUE!</v>
      </c>
      <c r="H4644" s="36" t="e">
        <f>IF(AND(TimeSpend[[#This Row],[Personnel number]]&lt;&gt;"",TimeSpend[[#This Row],[Date]]&lt;&gt;""),TimeSpend[[#This Row],[Start Time]],"")</f>
        <v>#VALUE!</v>
      </c>
      <c r="I4644" s="36" t="e">
        <f>IF(AND(TimeSpend[[#This Row],[Personnel number]]&lt;&gt;"",TimeSpend[[#This Row],[Date]]&lt;&gt;""),TimeSpend[[#This Row],[End Time]],"")</f>
        <v>#VALUE!</v>
      </c>
      <c r="J4644" t="e">
        <f>IF(AND(TimeSpend[[#This Row],[Personnel number]]&lt;&gt;"",TimeSpend[[#This Row],[Date]]&lt;&gt;""),TimeSpend[[#This Row],[Location]],"")</f>
        <v>#VALUE!</v>
      </c>
      <c r="K4644" t="e">
        <f>IF(AND(TimeSpend[[#This Row],[Personnel number]]&lt;&gt;"",TimeSpend[[#This Row],[Date]]&lt;&gt;""),TimeSpend[[#This Row],[Task]],"")</f>
        <v>#VALUE!</v>
      </c>
      <c r="L4644" t="e">
        <f>IF(AND(TimeSpend[[#This Row],[Personnel number]]&lt;&gt;"",TimeSpend[[#This Row],[Date]]&lt;&gt;""),Utilization!$J$2,"")</f>
        <v>#VALUE!</v>
      </c>
      <c r="M4644" t="e">
        <f>IF(AND(TimeSpend[[#This Row],[Personnel number]]&lt;&gt;"",TimeSpend[[#This Row],[Date]]&lt;&gt;""),TimeSpend[[#This Row],[Employee Name]],"")</f>
        <v>#VALUE!</v>
      </c>
      <c r="N4644" t="e">
        <f t="shared" si="144"/>
        <v>#VALUE!</v>
      </c>
      <c r="O4644" t="e">
        <f t="shared" si="145"/>
        <v>#VALUE!</v>
      </c>
      <c r="P4644" t="e">
        <f>IF(D4644&lt;&gt;"",VLOOKUP(D4644,Projects!B:C,2,0),"")</f>
        <v>#VALUE!</v>
      </c>
    </row>
    <row r="4645" spans="1:16" x14ac:dyDescent="0.25">
      <c r="A4645" t="e">
        <f>UPPER(IF(AND(TimeSpend[[#This Row],[Personnel number]]&lt;&gt;"",TimeSpend[[#This Row],[Date]]&lt;&gt;""),TimeSpend[[#This Row],[Personnel number]],""))</f>
        <v>#VALUE!</v>
      </c>
      <c r="B4645" s="85" t="e">
        <f>IF(AND(TimeSpend[[#This Row],[Personnel number]]&lt;&gt;"",TimeSpend[[#This Row],[Date]]&lt;&gt;""),TEXT(TimeSpend[[#This Row],[Date]],"[$-409]yyyyMMdd"),"")</f>
        <v>#VALUE!</v>
      </c>
      <c r="C4645" s="33" t="e">
        <f>IF(AND(TimeSpend[[#This Row],[Personnel number]]&lt;&gt;"",TimeSpend[[#This Row],[Date]]&lt;&gt;""),SUBSTITUTE(TimeSpend[[#This Row],[Hours]],",","."),"")</f>
        <v>#VALUE!</v>
      </c>
      <c r="D4645" t="e">
        <f>IF(AND(TimeSpend[[#This Row],[Personnel number]]&lt;&gt;"",TimeSpend[[#This Row],[Date]]&lt;&gt;""),TimeSpend[[#This Row],[Network]],"")</f>
        <v>#VALUE!</v>
      </c>
      <c r="E4645" t="e">
        <f>IF(AND(TimeSpend[[#This Row],[Personnel number]]&lt;&gt;"",TimeSpend[[#This Row],[Date]]&lt;&gt;""),TimeSpend[[#This Row],[Network Description]],"")</f>
        <v>#VALUE!</v>
      </c>
      <c r="F4645" t="e">
        <f>IF(AND(TimeSpend[[#This Row],[Personnel number]]&lt;&gt;"",TimeSpend[[#This Row],[Date]]&lt;&gt;""),TimeSpend[[#This Row],[Activity]],"")</f>
        <v>#VALUE!</v>
      </c>
      <c r="G4645" t="e">
        <f>IF(AND(TimeSpend[[#This Row],[Personnel number]]&lt;&gt;"",TimeSpend[[#This Row],[Date]]&lt;&gt;""),TimeSpend[[#This Row],[Activity description]],"")</f>
        <v>#VALUE!</v>
      </c>
      <c r="H4645" s="36" t="e">
        <f>IF(AND(TimeSpend[[#This Row],[Personnel number]]&lt;&gt;"",TimeSpend[[#This Row],[Date]]&lt;&gt;""),TimeSpend[[#This Row],[Start Time]],"")</f>
        <v>#VALUE!</v>
      </c>
      <c r="I4645" s="36" t="e">
        <f>IF(AND(TimeSpend[[#This Row],[Personnel number]]&lt;&gt;"",TimeSpend[[#This Row],[Date]]&lt;&gt;""),TimeSpend[[#This Row],[End Time]],"")</f>
        <v>#VALUE!</v>
      </c>
      <c r="J4645" t="e">
        <f>IF(AND(TimeSpend[[#This Row],[Personnel number]]&lt;&gt;"",TimeSpend[[#This Row],[Date]]&lt;&gt;""),TimeSpend[[#This Row],[Location]],"")</f>
        <v>#VALUE!</v>
      </c>
      <c r="K4645" t="e">
        <f>IF(AND(TimeSpend[[#This Row],[Personnel number]]&lt;&gt;"",TimeSpend[[#This Row],[Date]]&lt;&gt;""),TimeSpend[[#This Row],[Task]],"")</f>
        <v>#VALUE!</v>
      </c>
      <c r="L4645" t="e">
        <f>IF(AND(TimeSpend[[#This Row],[Personnel number]]&lt;&gt;"",TimeSpend[[#This Row],[Date]]&lt;&gt;""),Utilization!$J$2,"")</f>
        <v>#VALUE!</v>
      </c>
      <c r="M4645" t="e">
        <f>IF(AND(TimeSpend[[#This Row],[Personnel number]]&lt;&gt;"",TimeSpend[[#This Row],[Date]]&lt;&gt;""),TimeSpend[[#This Row],[Employee Name]],"")</f>
        <v>#VALUE!</v>
      </c>
      <c r="N4645" t="e">
        <f t="shared" si="144"/>
        <v>#VALUE!</v>
      </c>
      <c r="O4645" t="e">
        <f t="shared" si="145"/>
        <v>#VALUE!</v>
      </c>
      <c r="P4645" t="e">
        <f>IF(D4645&lt;&gt;"",VLOOKUP(D4645,Projects!B:C,2,0),"")</f>
        <v>#VALUE!</v>
      </c>
    </row>
    <row r="4646" spans="1:16" x14ac:dyDescent="0.25">
      <c r="A4646" t="e">
        <f>UPPER(IF(AND(TimeSpend[[#This Row],[Personnel number]]&lt;&gt;"",TimeSpend[[#This Row],[Date]]&lt;&gt;""),TimeSpend[[#This Row],[Personnel number]],""))</f>
        <v>#VALUE!</v>
      </c>
      <c r="B4646" s="85" t="e">
        <f>IF(AND(TimeSpend[[#This Row],[Personnel number]]&lt;&gt;"",TimeSpend[[#This Row],[Date]]&lt;&gt;""),TEXT(TimeSpend[[#This Row],[Date]],"[$-409]yyyyMMdd"),"")</f>
        <v>#VALUE!</v>
      </c>
      <c r="C4646" s="33" t="e">
        <f>IF(AND(TimeSpend[[#This Row],[Personnel number]]&lt;&gt;"",TimeSpend[[#This Row],[Date]]&lt;&gt;""),SUBSTITUTE(TimeSpend[[#This Row],[Hours]],",","."),"")</f>
        <v>#VALUE!</v>
      </c>
      <c r="D4646" t="e">
        <f>IF(AND(TimeSpend[[#This Row],[Personnel number]]&lt;&gt;"",TimeSpend[[#This Row],[Date]]&lt;&gt;""),TimeSpend[[#This Row],[Network]],"")</f>
        <v>#VALUE!</v>
      </c>
      <c r="E4646" t="e">
        <f>IF(AND(TimeSpend[[#This Row],[Personnel number]]&lt;&gt;"",TimeSpend[[#This Row],[Date]]&lt;&gt;""),TimeSpend[[#This Row],[Network Description]],"")</f>
        <v>#VALUE!</v>
      </c>
      <c r="F4646" t="e">
        <f>IF(AND(TimeSpend[[#This Row],[Personnel number]]&lt;&gt;"",TimeSpend[[#This Row],[Date]]&lt;&gt;""),TimeSpend[[#This Row],[Activity]],"")</f>
        <v>#VALUE!</v>
      </c>
      <c r="G4646" t="e">
        <f>IF(AND(TimeSpend[[#This Row],[Personnel number]]&lt;&gt;"",TimeSpend[[#This Row],[Date]]&lt;&gt;""),TimeSpend[[#This Row],[Activity description]],"")</f>
        <v>#VALUE!</v>
      </c>
      <c r="H4646" s="36" t="e">
        <f>IF(AND(TimeSpend[[#This Row],[Personnel number]]&lt;&gt;"",TimeSpend[[#This Row],[Date]]&lt;&gt;""),TimeSpend[[#This Row],[Start Time]],"")</f>
        <v>#VALUE!</v>
      </c>
      <c r="I4646" s="36" t="e">
        <f>IF(AND(TimeSpend[[#This Row],[Personnel number]]&lt;&gt;"",TimeSpend[[#This Row],[Date]]&lt;&gt;""),TimeSpend[[#This Row],[End Time]],"")</f>
        <v>#VALUE!</v>
      </c>
      <c r="J4646" t="e">
        <f>IF(AND(TimeSpend[[#This Row],[Personnel number]]&lt;&gt;"",TimeSpend[[#This Row],[Date]]&lt;&gt;""),TimeSpend[[#This Row],[Location]],"")</f>
        <v>#VALUE!</v>
      </c>
      <c r="K4646" t="e">
        <f>IF(AND(TimeSpend[[#This Row],[Personnel number]]&lt;&gt;"",TimeSpend[[#This Row],[Date]]&lt;&gt;""),TimeSpend[[#This Row],[Task]],"")</f>
        <v>#VALUE!</v>
      </c>
      <c r="L4646" t="e">
        <f>IF(AND(TimeSpend[[#This Row],[Personnel number]]&lt;&gt;"",TimeSpend[[#This Row],[Date]]&lt;&gt;""),Utilization!$J$2,"")</f>
        <v>#VALUE!</v>
      </c>
      <c r="M4646" t="e">
        <f>IF(AND(TimeSpend[[#This Row],[Personnel number]]&lt;&gt;"",TimeSpend[[#This Row],[Date]]&lt;&gt;""),TimeSpend[[#This Row],[Employee Name]],"")</f>
        <v>#VALUE!</v>
      </c>
      <c r="N4646" t="e">
        <f t="shared" si="144"/>
        <v>#VALUE!</v>
      </c>
      <c r="O4646" t="e">
        <f t="shared" si="145"/>
        <v>#VALUE!</v>
      </c>
      <c r="P4646" t="e">
        <f>IF(D4646&lt;&gt;"",VLOOKUP(D4646,Projects!B:C,2,0),"")</f>
        <v>#VALUE!</v>
      </c>
    </row>
    <row r="4647" spans="1:16" x14ac:dyDescent="0.25">
      <c r="A4647" t="e">
        <f>UPPER(IF(AND(TimeSpend[[#This Row],[Personnel number]]&lt;&gt;"",TimeSpend[[#This Row],[Date]]&lt;&gt;""),TimeSpend[[#This Row],[Personnel number]],""))</f>
        <v>#VALUE!</v>
      </c>
      <c r="B4647" s="85" t="e">
        <f>IF(AND(TimeSpend[[#This Row],[Personnel number]]&lt;&gt;"",TimeSpend[[#This Row],[Date]]&lt;&gt;""),TEXT(TimeSpend[[#This Row],[Date]],"[$-409]yyyyMMdd"),"")</f>
        <v>#VALUE!</v>
      </c>
      <c r="C4647" s="33" t="e">
        <f>IF(AND(TimeSpend[[#This Row],[Personnel number]]&lt;&gt;"",TimeSpend[[#This Row],[Date]]&lt;&gt;""),SUBSTITUTE(TimeSpend[[#This Row],[Hours]],",","."),"")</f>
        <v>#VALUE!</v>
      </c>
      <c r="D4647" t="e">
        <f>IF(AND(TimeSpend[[#This Row],[Personnel number]]&lt;&gt;"",TimeSpend[[#This Row],[Date]]&lt;&gt;""),TimeSpend[[#This Row],[Network]],"")</f>
        <v>#VALUE!</v>
      </c>
      <c r="E4647" t="e">
        <f>IF(AND(TimeSpend[[#This Row],[Personnel number]]&lt;&gt;"",TimeSpend[[#This Row],[Date]]&lt;&gt;""),TimeSpend[[#This Row],[Network Description]],"")</f>
        <v>#VALUE!</v>
      </c>
      <c r="F4647" t="e">
        <f>IF(AND(TimeSpend[[#This Row],[Personnel number]]&lt;&gt;"",TimeSpend[[#This Row],[Date]]&lt;&gt;""),TimeSpend[[#This Row],[Activity]],"")</f>
        <v>#VALUE!</v>
      </c>
      <c r="G4647" t="e">
        <f>IF(AND(TimeSpend[[#This Row],[Personnel number]]&lt;&gt;"",TimeSpend[[#This Row],[Date]]&lt;&gt;""),TimeSpend[[#This Row],[Activity description]],"")</f>
        <v>#VALUE!</v>
      </c>
      <c r="H4647" s="36" t="e">
        <f>IF(AND(TimeSpend[[#This Row],[Personnel number]]&lt;&gt;"",TimeSpend[[#This Row],[Date]]&lt;&gt;""),TimeSpend[[#This Row],[Start Time]],"")</f>
        <v>#VALUE!</v>
      </c>
      <c r="I4647" s="36" t="e">
        <f>IF(AND(TimeSpend[[#This Row],[Personnel number]]&lt;&gt;"",TimeSpend[[#This Row],[Date]]&lt;&gt;""),TimeSpend[[#This Row],[End Time]],"")</f>
        <v>#VALUE!</v>
      </c>
      <c r="J4647" t="e">
        <f>IF(AND(TimeSpend[[#This Row],[Personnel number]]&lt;&gt;"",TimeSpend[[#This Row],[Date]]&lt;&gt;""),TimeSpend[[#This Row],[Location]],"")</f>
        <v>#VALUE!</v>
      </c>
      <c r="K4647" t="e">
        <f>IF(AND(TimeSpend[[#This Row],[Personnel number]]&lt;&gt;"",TimeSpend[[#This Row],[Date]]&lt;&gt;""),TimeSpend[[#This Row],[Task]],"")</f>
        <v>#VALUE!</v>
      </c>
      <c r="L4647" t="e">
        <f>IF(AND(TimeSpend[[#This Row],[Personnel number]]&lt;&gt;"",TimeSpend[[#This Row],[Date]]&lt;&gt;""),Utilization!$J$2,"")</f>
        <v>#VALUE!</v>
      </c>
      <c r="M4647" t="e">
        <f>IF(AND(TimeSpend[[#This Row],[Personnel number]]&lt;&gt;"",TimeSpend[[#This Row],[Date]]&lt;&gt;""),TimeSpend[[#This Row],[Employee Name]],"")</f>
        <v>#VALUE!</v>
      </c>
      <c r="N4647" t="e">
        <f t="shared" si="144"/>
        <v>#VALUE!</v>
      </c>
      <c r="O4647" t="e">
        <f t="shared" si="145"/>
        <v>#VALUE!</v>
      </c>
      <c r="P4647" t="e">
        <f>IF(D4647&lt;&gt;"",VLOOKUP(D4647,Projects!B:C,2,0),"")</f>
        <v>#VALUE!</v>
      </c>
    </row>
    <row r="4648" spans="1:16" x14ac:dyDescent="0.25">
      <c r="A4648" t="e">
        <f>UPPER(IF(AND(TimeSpend[[#This Row],[Personnel number]]&lt;&gt;"",TimeSpend[[#This Row],[Date]]&lt;&gt;""),TimeSpend[[#This Row],[Personnel number]],""))</f>
        <v>#VALUE!</v>
      </c>
      <c r="B4648" s="85" t="e">
        <f>IF(AND(TimeSpend[[#This Row],[Personnel number]]&lt;&gt;"",TimeSpend[[#This Row],[Date]]&lt;&gt;""),TEXT(TimeSpend[[#This Row],[Date]],"[$-409]yyyyMMdd"),"")</f>
        <v>#VALUE!</v>
      </c>
      <c r="C4648" s="33" t="e">
        <f>IF(AND(TimeSpend[[#This Row],[Personnel number]]&lt;&gt;"",TimeSpend[[#This Row],[Date]]&lt;&gt;""),SUBSTITUTE(TimeSpend[[#This Row],[Hours]],",","."),"")</f>
        <v>#VALUE!</v>
      </c>
      <c r="D4648" t="e">
        <f>IF(AND(TimeSpend[[#This Row],[Personnel number]]&lt;&gt;"",TimeSpend[[#This Row],[Date]]&lt;&gt;""),TimeSpend[[#This Row],[Network]],"")</f>
        <v>#VALUE!</v>
      </c>
      <c r="E4648" t="e">
        <f>IF(AND(TimeSpend[[#This Row],[Personnel number]]&lt;&gt;"",TimeSpend[[#This Row],[Date]]&lt;&gt;""),TimeSpend[[#This Row],[Network Description]],"")</f>
        <v>#VALUE!</v>
      </c>
      <c r="F4648" t="e">
        <f>IF(AND(TimeSpend[[#This Row],[Personnel number]]&lt;&gt;"",TimeSpend[[#This Row],[Date]]&lt;&gt;""),TimeSpend[[#This Row],[Activity]],"")</f>
        <v>#VALUE!</v>
      </c>
      <c r="G4648" t="e">
        <f>IF(AND(TimeSpend[[#This Row],[Personnel number]]&lt;&gt;"",TimeSpend[[#This Row],[Date]]&lt;&gt;""),TimeSpend[[#This Row],[Activity description]],"")</f>
        <v>#VALUE!</v>
      </c>
      <c r="H4648" s="36" t="e">
        <f>IF(AND(TimeSpend[[#This Row],[Personnel number]]&lt;&gt;"",TimeSpend[[#This Row],[Date]]&lt;&gt;""),TimeSpend[[#This Row],[Start Time]],"")</f>
        <v>#VALUE!</v>
      </c>
      <c r="I4648" s="36" t="e">
        <f>IF(AND(TimeSpend[[#This Row],[Personnel number]]&lt;&gt;"",TimeSpend[[#This Row],[Date]]&lt;&gt;""),TimeSpend[[#This Row],[End Time]],"")</f>
        <v>#VALUE!</v>
      </c>
      <c r="J4648" t="e">
        <f>IF(AND(TimeSpend[[#This Row],[Personnel number]]&lt;&gt;"",TimeSpend[[#This Row],[Date]]&lt;&gt;""),TimeSpend[[#This Row],[Location]],"")</f>
        <v>#VALUE!</v>
      </c>
      <c r="K4648" t="e">
        <f>IF(AND(TimeSpend[[#This Row],[Personnel number]]&lt;&gt;"",TimeSpend[[#This Row],[Date]]&lt;&gt;""),TimeSpend[[#This Row],[Task]],"")</f>
        <v>#VALUE!</v>
      </c>
      <c r="L4648" t="e">
        <f>IF(AND(TimeSpend[[#This Row],[Personnel number]]&lt;&gt;"",TimeSpend[[#This Row],[Date]]&lt;&gt;""),Utilization!$J$2,"")</f>
        <v>#VALUE!</v>
      </c>
      <c r="M4648" t="e">
        <f>IF(AND(TimeSpend[[#This Row],[Personnel number]]&lt;&gt;"",TimeSpend[[#This Row],[Date]]&lt;&gt;""),TimeSpend[[#This Row],[Employee Name]],"")</f>
        <v>#VALUE!</v>
      </c>
      <c r="N4648" t="e">
        <f t="shared" si="144"/>
        <v>#VALUE!</v>
      </c>
      <c r="O4648" t="e">
        <f t="shared" si="145"/>
        <v>#VALUE!</v>
      </c>
      <c r="P4648" t="e">
        <f>IF(D4648&lt;&gt;"",VLOOKUP(D4648,Projects!B:C,2,0),"")</f>
        <v>#VALUE!</v>
      </c>
    </row>
    <row r="4649" spans="1:16" x14ac:dyDescent="0.25">
      <c r="A4649" t="e">
        <f>UPPER(IF(AND(TimeSpend[[#This Row],[Personnel number]]&lt;&gt;"",TimeSpend[[#This Row],[Date]]&lt;&gt;""),TimeSpend[[#This Row],[Personnel number]],""))</f>
        <v>#VALUE!</v>
      </c>
      <c r="B4649" s="85" t="e">
        <f>IF(AND(TimeSpend[[#This Row],[Personnel number]]&lt;&gt;"",TimeSpend[[#This Row],[Date]]&lt;&gt;""),TEXT(TimeSpend[[#This Row],[Date]],"[$-409]yyyyMMdd"),"")</f>
        <v>#VALUE!</v>
      </c>
      <c r="C4649" s="33" t="e">
        <f>IF(AND(TimeSpend[[#This Row],[Personnel number]]&lt;&gt;"",TimeSpend[[#This Row],[Date]]&lt;&gt;""),SUBSTITUTE(TimeSpend[[#This Row],[Hours]],",","."),"")</f>
        <v>#VALUE!</v>
      </c>
      <c r="D4649" t="e">
        <f>IF(AND(TimeSpend[[#This Row],[Personnel number]]&lt;&gt;"",TimeSpend[[#This Row],[Date]]&lt;&gt;""),TimeSpend[[#This Row],[Network]],"")</f>
        <v>#VALUE!</v>
      </c>
      <c r="E4649" t="e">
        <f>IF(AND(TimeSpend[[#This Row],[Personnel number]]&lt;&gt;"",TimeSpend[[#This Row],[Date]]&lt;&gt;""),TimeSpend[[#This Row],[Network Description]],"")</f>
        <v>#VALUE!</v>
      </c>
      <c r="F4649" t="e">
        <f>IF(AND(TimeSpend[[#This Row],[Personnel number]]&lt;&gt;"",TimeSpend[[#This Row],[Date]]&lt;&gt;""),TimeSpend[[#This Row],[Activity]],"")</f>
        <v>#VALUE!</v>
      </c>
      <c r="G4649" t="e">
        <f>IF(AND(TimeSpend[[#This Row],[Personnel number]]&lt;&gt;"",TimeSpend[[#This Row],[Date]]&lt;&gt;""),TimeSpend[[#This Row],[Activity description]],"")</f>
        <v>#VALUE!</v>
      </c>
      <c r="H4649" s="36" t="e">
        <f>IF(AND(TimeSpend[[#This Row],[Personnel number]]&lt;&gt;"",TimeSpend[[#This Row],[Date]]&lt;&gt;""),TimeSpend[[#This Row],[Start Time]],"")</f>
        <v>#VALUE!</v>
      </c>
      <c r="I4649" s="36" t="e">
        <f>IF(AND(TimeSpend[[#This Row],[Personnel number]]&lt;&gt;"",TimeSpend[[#This Row],[Date]]&lt;&gt;""),TimeSpend[[#This Row],[End Time]],"")</f>
        <v>#VALUE!</v>
      </c>
      <c r="J4649" t="e">
        <f>IF(AND(TimeSpend[[#This Row],[Personnel number]]&lt;&gt;"",TimeSpend[[#This Row],[Date]]&lt;&gt;""),TimeSpend[[#This Row],[Location]],"")</f>
        <v>#VALUE!</v>
      </c>
      <c r="K4649" t="e">
        <f>IF(AND(TimeSpend[[#This Row],[Personnel number]]&lt;&gt;"",TimeSpend[[#This Row],[Date]]&lt;&gt;""),TimeSpend[[#This Row],[Task]],"")</f>
        <v>#VALUE!</v>
      </c>
      <c r="L4649" t="e">
        <f>IF(AND(TimeSpend[[#This Row],[Personnel number]]&lt;&gt;"",TimeSpend[[#This Row],[Date]]&lt;&gt;""),Utilization!$J$2,"")</f>
        <v>#VALUE!</v>
      </c>
      <c r="M4649" t="e">
        <f>IF(AND(TimeSpend[[#This Row],[Personnel number]]&lt;&gt;"",TimeSpend[[#This Row],[Date]]&lt;&gt;""),TimeSpend[[#This Row],[Employee Name]],"")</f>
        <v>#VALUE!</v>
      </c>
      <c r="N4649" t="e">
        <f t="shared" si="144"/>
        <v>#VALUE!</v>
      </c>
      <c r="O4649" t="e">
        <f t="shared" si="145"/>
        <v>#VALUE!</v>
      </c>
      <c r="P4649" t="e">
        <f>IF(D4649&lt;&gt;"",VLOOKUP(D4649,Projects!B:C,2,0),"")</f>
        <v>#VALUE!</v>
      </c>
    </row>
    <row r="4650" spans="1:16" x14ac:dyDescent="0.25">
      <c r="A4650" t="e">
        <f>UPPER(IF(AND(TimeSpend[[#This Row],[Personnel number]]&lt;&gt;"",TimeSpend[[#This Row],[Date]]&lt;&gt;""),TimeSpend[[#This Row],[Personnel number]],""))</f>
        <v>#VALUE!</v>
      </c>
      <c r="B4650" s="85" t="e">
        <f>IF(AND(TimeSpend[[#This Row],[Personnel number]]&lt;&gt;"",TimeSpend[[#This Row],[Date]]&lt;&gt;""),TEXT(TimeSpend[[#This Row],[Date]],"[$-409]yyyyMMdd"),"")</f>
        <v>#VALUE!</v>
      </c>
      <c r="C4650" s="33" t="e">
        <f>IF(AND(TimeSpend[[#This Row],[Personnel number]]&lt;&gt;"",TimeSpend[[#This Row],[Date]]&lt;&gt;""),SUBSTITUTE(TimeSpend[[#This Row],[Hours]],",","."),"")</f>
        <v>#VALUE!</v>
      </c>
      <c r="D4650" t="e">
        <f>IF(AND(TimeSpend[[#This Row],[Personnel number]]&lt;&gt;"",TimeSpend[[#This Row],[Date]]&lt;&gt;""),TimeSpend[[#This Row],[Network]],"")</f>
        <v>#VALUE!</v>
      </c>
      <c r="E4650" t="e">
        <f>IF(AND(TimeSpend[[#This Row],[Personnel number]]&lt;&gt;"",TimeSpend[[#This Row],[Date]]&lt;&gt;""),TimeSpend[[#This Row],[Network Description]],"")</f>
        <v>#VALUE!</v>
      </c>
      <c r="F4650" t="e">
        <f>IF(AND(TimeSpend[[#This Row],[Personnel number]]&lt;&gt;"",TimeSpend[[#This Row],[Date]]&lt;&gt;""),TimeSpend[[#This Row],[Activity]],"")</f>
        <v>#VALUE!</v>
      </c>
      <c r="G4650" t="e">
        <f>IF(AND(TimeSpend[[#This Row],[Personnel number]]&lt;&gt;"",TimeSpend[[#This Row],[Date]]&lt;&gt;""),TimeSpend[[#This Row],[Activity description]],"")</f>
        <v>#VALUE!</v>
      </c>
      <c r="H4650" s="36" t="e">
        <f>IF(AND(TimeSpend[[#This Row],[Personnel number]]&lt;&gt;"",TimeSpend[[#This Row],[Date]]&lt;&gt;""),TimeSpend[[#This Row],[Start Time]],"")</f>
        <v>#VALUE!</v>
      </c>
      <c r="I4650" s="36" t="e">
        <f>IF(AND(TimeSpend[[#This Row],[Personnel number]]&lt;&gt;"",TimeSpend[[#This Row],[Date]]&lt;&gt;""),TimeSpend[[#This Row],[End Time]],"")</f>
        <v>#VALUE!</v>
      </c>
      <c r="J4650" t="e">
        <f>IF(AND(TimeSpend[[#This Row],[Personnel number]]&lt;&gt;"",TimeSpend[[#This Row],[Date]]&lt;&gt;""),TimeSpend[[#This Row],[Location]],"")</f>
        <v>#VALUE!</v>
      </c>
      <c r="K4650" t="e">
        <f>IF(AND(TimeSpend[[#This Row],[Personnel number]]&lt;&gt;"",TimeSpend[[#This Row],[Date]]&lt;&gt;""),TimeSpend[[#This Row],[Task]],"")</f>
        <v>#VALUE!</v>
      </c>
      <c r="L4650" t="e">
        <f>IF(AND(TimeSpend[[#This Row],[Personnel number]]&lt;&gt;"",TimeSpend[[#This Row],[Date]]&lt;&gt;""),Utilization!$J$2,"")</f>
        <v>#VALUE!</v>
      </c>
      <c r="M4650" t="e">
        <f>IF(AND(TimeSpend[[#This Row],[Personnel number]]&lt;&gt;"",TimeSpend[[#This Row],[Date]]&lt;&gt;""),TimeSpend[[#This Row],[Employee Name]],"")</f>
        <v>#VALUE!</v>
      </c>
      <c r="N4650" t="e">
        <f t="shared" si="144"/>
        <v>#VALUE!</v>
      </c>
      <c r="O4650" t="e">
        <f t="shared" si="145"/>
        <v>#VALUE!</v>
      </c>
      <c r="P4650" t="e">
        <f>IF(D4650&lt;&gt;"",VLOOKUP(D4650,Projects!B:C,2,0),"")</f>
        <v>#VALUE!</v>
      </c>
    </row>
    <row r="4651" spans="1:16" x14ac:dyDescent="0.25">
      <c r="A4651" t="e">
        <f>UPPER(IF(AND(TimeSpend[[#This Row],[Personnel number]]&lt;&gt;"",TimeSpend[[#This Row],[Date]]&lt;&gt;""),TimeSpend[[#This Row],[Personnel number]],""))</f>
        <v>#VALUE!</v>
      </c>
      <c r="B4651" s="85" t="e">
        <f>IF(AND(TimeSpend[[#This Row],[Personnel number]]&lt;&gt;"",TimeSpend[[#This Row],[Date]]&lt;&gt;""),TEXT(TimeSpend[[#This Row],[Date]],"[$-409]yyyyMMdd"),"")</f>
        <v>#VALUE!</v>
      </c>
      <c r="C4651" s="33" t="e">
        <f>IF(AND(TimeSpend[[#This Row],[Personnel number]]&lt;&gt;"",TimeSpend[[#This Row],[Date]]&lt;&gt;""),SUBSTITUTE(TimeSpend[[#This Row],[Hours]],",","."),"")</f>
        <v>#VALUE!</v>
      </c>
      <c r="D4651" t="e">
        <f>IF(AND(TimeSpend[[#This Row],[Personnel number]]&lt;&gt;"",TimeSpend[[#This Row],[Date]]&lt;&gt;""),TimeSpend[[#This Row],[Network]],"")</f>
        <v>#VALUE!</v>
      </c>
      <c r="E4651" t="e">
        <f>IF(AND(TimeSpend[[#This Row],[Personnel number]]&lt;&gt;"",TimeSpend[[#This Row],[Date]]&lt;&gt;""),TimeSpend[[#This Row],[Network Description]],"")</f>
        <v>#VALUE!</v>
      </c>
      <c r="F4651" t="e">
        <f>IF(AND(TimeSpend[[#This Row],[Personnel number]]&lt;&gt;"",TimeSpend[[#This Row],[Date]]&lt;&gt;""),TimeSpend[[#This Row],[Activity]],"")</f>
        <v>#VALUE!</v>
      </c>
      <c r="G4651" t="e">
        <f>IF(AND(TimeSpend[[#This Row],[Personnel number]]&lt;&gt;"",TimeSpend[[#This Row],[Date]]&lt;&gt;""),TimeSpend[[#This Row],[Activity description]],"")</f>
        <v>#VALUE!</v>
      </c>
      <c r="H4651" s="36" t="e">
        <f>IF(AND(TimeSpend[[#This Row],[Personnel number]]&lt;&gt;"",TimeSpend[[#This Row],[Date]]&lt;&gt;""),TimeSpend[[#This Row],[Start Time]],"")</f>
        <v>#VALUE!</v>
      </c>
      <c r="I4651" s="36" t="e">
        <f>IF(AND(TimeSpend[[#This Row],[Personnel number]]&lt;&gt;"",TimeSpend[[#This Row],[Date]]&lt;&gt;""),TimeSpend[[#This Row],[End Time]],"")</f>
        <v>#VALUE!</v>
      </c>
      <c r="J4651" t="e">
        <f>IF(AND(TimeSpend[[#This Row],[Personnel number]]&lt;&gt;"",TimeSpend[[#This Row],[Date]]&lt;&gt;""),TimeSpend[[#This Row],[Location]],"")</f>
        <v>#VALUE!</v>
      </c>
      <c r="K4651" t="e">
        <f>IF(AND(TimeSpend[[#This Row],[Personnel number]]&lt;&gt;"",TimeSpend[[#This Row],[Date]]&lt;&gt;""),TimeSpend[[#This Row],[Task]],"")</f>
        <v>#VALUE!</v>
      </c>
      <c r="L4651" t="e">
        <f>IF(AND(TimeSpend[[#This Row],[Personnel number]]&lt;&gt;"",TimeSpend[[#This Row],[Date]]&lt;&gt;""),Utilization!$J$2,"")</f>
        <v>#VALUE!</v>
      </c>
      <c r="M4651" t="e">
        <f>IF(AND(TimeSpend[[#This Row],[Personnel number]]&lt;&gt;"",TimeSpend[[#This Row],[Date]]&lt;&gt;""),TimeSpend[[#This Row],[Employee Name]],"")</f>
        <v>#VALUE!</v>
      </c>
      <c r="N4651" t="e">
        <f t="shared" si="144"/>
        <v>#VALUE!</v>
      </c>
      <c r="O4651" t="e">
        <f t="shared" si="145"/>
        <v>#VALUE!</v>
      </c>
      <c r="P4651" t="e">
        <f>IF(D4651&lt;&gt;"",VLOOKUP(D4651,Projects!B:C,2,0),"")</f>
        <v>#VALUE!</v>
      </c>
    </row>
    <row r="4652" spans="1:16" x14ac:dyDescent="0.25">
      <c r="A4652" t="e">
        <f>UPPER(IF(AND(TimeSpend[[#This Row],[Personnel number]]&lt;&gt;"",TimeSpend[[#This Row],[Date]]&lt;&gt;""),TimeSpend[[#This Row],[Personnel number]],""))</f>
        <v>#VALUE!</v>
      </c>
      <c r="B4652" s="85" t="e">
        <f>IF(AND(TimeSpend[[#This Row],[Personnel number]]&lt;&gt;"",TimeSpend[[#This Row],[Date]]&lt;&gt;""),TEXT(TimeSpend[[#This Row],[Date]],"[$-409]yyyyMMdd"),"")</f>
        <v>#VALUE!</v>
      </c>
      <c r="C4652" s="33" t="e">
        <f>IF(AND(TimeSpend[[#This Row],[Personnel number]]&lt;&gt;"",TimeSpend[[#This Row],[Date]]&lt;&gt;""),SUBSTITUTE(TimeSpend[[#This Row],[Hours]],",","."),"")</f>
        <v>#VALUE!</v>
      </c>
      <c r="D4652" t="e">
        <f>IF(AND(TimeSpend[[#This Row],[Personnel number]]&lt;&gt;"",TimeSpend[[#This Row],[Date]]&lt;&gt;""),TimeSpend[[#This Row],[Network]],"")</f>
        <v>#VALUE!</v>
      </c>
      <c r="E4652" t="e">
        <f>IF(AND(TimeSpend[[#This Row],[Personnel number]]&lt;&gt;"",TimeSpend[[#This Row],[Date]]&lt;&gt;""),TimeSpend[[#This Row],[Network Description]],"")</f>
        <v>#VALUE!</v>
      </c>
      <c r="F4652" t="e">
        <f>IF(AND(TimeSpend[[#This Row],[Personnel number]]&lt;&gt;"",TimeSpend[[#This Row],[Date]]&lt;&gt;""),TimeSpend[[#This Row],[Activity]],"")</f>
        <v>#VALUE!</v>
      </c>
      <c r="G4652" t="e">
        <f>IF(AND(TimeSpend[[#This Row],[Personnel number]]&lt;&gt;"",TimeSpend[[#This Row],[Date]]&lt;&gt;""),TimeSpend[[#This Row],[Activity description]],"")</f>
        <v>#VALUE!</v>
      </c>
      <c r="H4652" s="36" t="e">
        <f>IF(AND(TimeSpend[[#This Row],[Personnel number]]&lt;&gt;"",TimeSpend[[#This Row],[Date]]&lt;&gt;""),TimeSpend[[#This Row],[Start Time]],"")</f>
        <v>#VALUE!</v>
      </c>
      <c r="I4652" s="36" t="e">
        <f>IF(AND(TimeSpend[[#This Row],[Personnel number]]&lt;&gt;"",TimeSpend[[#This Row],[Date]]&lt;&gt;""),TimeSpend[[#This Row],[End Time]],"")</f>
        <v>#VALUE!</v>
      </c>
      <c r="J4652" t="e">
        <f>IF(AND(TimeSpend[[#This Row],[Personnel number]]&lt;&gt;"",TimeSpend[[#This Row],[Date]]&lt;&gt;""),TimeSpend[[#This Row],[Location]],"")</f>
        <v>#VALUE!</v>
      </c>
      <c r="K4652" t="e">
        <f>IF(AND(TimeSpend[[#This Row],[Personnel number]]&lt;&gt;"",TimeSpend[[#This Row],[Date]]&lt;&gt;""),TimeSpend[[#This Row],[Task]],"")</f>
        <v>#VALUE!</v>
      </c>
      <c r="L4652" t="e">
        <f>IF(AND(TimeSpend[[#This Row],[Personnel number]]&lt;&gt;"",TimeSpend[[#This Row],[Date]]&lt;&gt;""),Utilization!$J$2,"")</f>
        <v>#VALUE!</v>
      </c>
      <c r="M4652" t="e">
        <f>IF(AND(TimeSpend[[#This Row],[Personnel number]]&lt;&gt;"",TimeSpend[[#This Row],[Date]]&lt;&gt;""),TimeSpend[[#This Row],[Employee Name]],"")</f>
        <v>#VALUE!</v>
      </c>
      <c r="N4652" t="e">
        <f t="shared" si="144"/>
        <v>#VALUE!</v>
      </c>
      <c r="O4652" t="e">
        <f t="shared" si="145"/>
        <v>#VALUE!</v>
      </c>
      <c r="P4652" t="e">
        <f>IF(D4652&lt;&gt;"",VLOOKUP(D4652,Projects!B:C,2,0),"")</f>
        <v>#VALUE!</v>
      </c>
    </row>
    <row r="4653" spans="1:16" x14ac:dyDescent="0.25">
      <c r="A4653" t="e">
        <f>UPPER(IF(AND(TimeSpend[[#This Row],[Personnel number]]&lt;&gt;"",TimeSpend[[#This Row],[Date]]&lt;&gt;""),TimeSpend[[#This Row],[Personnel number]],""))</f>
        <v>#VALUE!</v>
      </c>
      <c r="B4653" s="85" t="e">
        <f>IF(AND(TimeSpend[[#This Row],[Personnel number]]&lt;&gt;"",TimeSpend[[#This Row],[Date]]&lt;&gt;""),TEXT(TimeSpend[[#This Row],[Date]],"[$-409]yyyyMMdd"),"")</f>
        <v>#VALUE!</v>
      </c>
      <c r="C4653" s="33" t="e">
        <f>IF(AND(TimeSpend[[#This Row],[Personnel number]]&lt;&gt;"",TimeSpend[[#This Row],[Date]]&lt;&gt;""),SUBSTITUTE(TimeSpend[[#This Row],[Hours]],",","."),"")</f>
        <v>#VALUE!</v>
      </c>
      <c r="D4653" t="e">
        <f>IF(AND(TimeSpend[[#This Row],[Personnel number]]&lt;&gt;"",TimeSpend[[#This Row],[Date]]&lt;&gt;""),TimeSpend[[#This Row],[Network]],"")</f>
        <v>#VALUE!</v>
      </c>
      <c r="E4653" t="e">
        <f>IF(AND(TimeSpend[[#This Row],[Personnel number]]&lt;&gt;"",TimeSpend[[#This Row],[Date]]&lt;&gt;""),TimeSpend[[#This Row],[Network Description]],"")</f>
        <v>#VALUE!</v>
      </c>
      <c r="F4653" t="e">
        <f>IF(AND(TimeSpend[[#This Row],[Personnel number]]&lt;&gt;"",TimeSpend[[#This Row],[Date]]&lt;&gt;""),TimeSpend[[#This Row],[Activity]],"")</f>
        <v>#VALUE!</v>
      </c>
      <c r="G4653" t="e">
        <f>IF(AND(TimeSpend[[#This Row],[Personnel number]]&lt;&gt;"",TimeSpend[[#This Row],[Date]]&lt;&gt;""),TimeSpend[[#This Row],[Activity description]],"")</f>
        <v>#VALUE!</v>
      </c>
      <c r="H4653" s="36" t="e">
        <f>IF(AND(TimeSpend[[#This Row],[Personnel number]]&lt;&gt;"",TimeSpend[[#This Row],[Date]]&lt;&gt;""),TimeSpend[[#This Row],[Start Time]],"")</f>
        <v>#VALUE!</v>
      </c>
      <c r="I4653" s="36" t="e">
        <f>IF(AND(TimeSpend[[#This Row],[Personnel number]]&lt;&gt;"",TimeSpend[[#This Row],[Date]]&lt;&gt;""),TimeSpend[[#This Row],[End Time]],"")</f>
        <v>#VALUE!</v>
      </c>
      <c r="J4653" t="e">
        <f>IF(AND(TimeSpend[[#This Row],[Personnel number]]&lt;&gt;"",TimeSpend[[#This Row],[Date]]&lt;&gt;""),TimeSpend[[#This Row],[Location]],"")</f>
        <v>#VALUE!</v>
      </c>
      <c r="K4653" t="e">
        <f>IF(AND(TimeSpend[[#This Row],[Personnel number]]&lt;&gt;"",TimeSpend[[#This Row],[Date]]&lt;&gt;""),TimeSpend[[#This Row],[Task]],"")</f>
        <v>#VALUE!</v>
      </c>
      <c r="L4653" t="e">
        <f>IF(AND(TimeSpend[[#This Row],[Personnel number]]&lt;&gt;"",TimeSpend[[#This Row],[Date]]&lt;&gt;""),Utilization!$J$2,"")</f>
        <v>#VALUE!</v>
      </c>
      <c r="M4653" t="e">
        <f>IF(AND(TimeSpend[[#This Row],[Personnel number]]&lt;&gt;"",TimeSpend[[#This Row],[Date]]&lt;&gt;""),TimeSpend[[#This Row],[Employee Name]],"")</f>
        <v>#VALUE!</v>
      </c>
      <c r="N4653" t="e">
        <f t="shared" si="144"/>
        <v>#VALUE!</v>
      </c>
      <c r="O4653" t="e">
        <f t="shared" si="145"/>
        <v>#VALUE!</v>
      </c>
      <c r="P4653" t="e">
        <f>IF(D4653&lt;&gt;"",VLOOKUP(D4653,Projects!B:C,2,0),"")</f>
        <v>#VALUE!</v>
      </c>
    </row>
    <row r="4654" spans="1:16" x14ac:dyDescent="0.25">
      <c r="A4654" t="e">
        <f>UPPER(IF(AND(TimeSpend[[#This Row],[Personnel number]]&lt;&gt;"",TimeSpend[[#This Row],[Date]]&lt;&gt;""),TimeSpend[[#This Row],[Personnel number]],""))</f>
        <v>#VALUE!</v>
      </c>
      <c r="B4654" s="85" t="e">
        <f>IF(AND(TimeSpend[[#This Row],[Personnel number]]&lt;&gt;"",TimeSpend[[#This Row],[Date]]&lt;&gt;""),TEXT(TimeSpend[[#This Row],[Date]],"[$-409]yyyyMMdd"),"")</f>
        <v>#VALUE!</v>
      </c>
      <c r="C4654" s="33" t="e">
        <f>IF(AND(TimeSpend[[#This Row],[Personnel number]]&lt;&gt;"",TimeSpend[[#This Row],[Date]]&lt;&gt;""),SUBSTITUTE(TimeSpend[[#This Row],[Hours]],",","."),"")</f>
        <v>#VALUE!</v>
      </c>
      <c r="D4654" t="e">
        <f>IF(AND(TimeSpend[[#This Row],[Personnel number]]&lt;&gt;"",TimeSpend[[#This Row],[Date]]&lt;&gt;""),TimeSpend[[#This Row],[Network]],"")</f>
        <v>#VALUE!</v>
      </c>
      <c r="E4654" t="e">
        <f>IF(AND(TimeSpend[[#This Row],[Personnel number]]&lt;&gt;"",TimeSpend[[#This Row],[Date]]&lt;&gt;""),TimeSpend[[#This Row],[Network Description]],"")</f>
        <v>#VALUE!</v>
      </c>
      <c r="F4654" t="e">
        <f>IF(AND(TimeSpend[[#This Row],[Personnel number]]&lt;&gt;"",TimeSpend[[#This Row],[Date]]&lt;&gt;""),TimeSpend[[#This Row],[Activity]],"")</f>
        <v>#VALUE!</v>
      </c>
      <c r="G4654" t="e">
        <f>IF(AND(TimeSpend[[#This Row],[Personnel number]]&lt;&gt;"",TimeSpend[[#This Row],[Date]]&lt;&gt;""),TimeSpend[[#This Row],[Activity description]],"")</f>
        <v>#VALUE!</v>
      </c>
      <c r="H4654" s="36" t="e">
        <f>IF(AND(TimeSpend[[#This Row],[Personnel number]]&lt;&gt;"",TimeSpend[[#This Row],[Date]]&lt;&gt;""),TimeSpend[[#This Row],[Start Time]],"")</f>
        <v>#VALUE!</v>
      </c>
      <c r="I4654" s="36" t="e">
        <f>IF(AND(TimeSpend[[#This Row],[Personnel number]]&lt;&gt;"",TimeSpend[[#This Row],[Date]]&lt;&gt;""),TimeSpend[[#This Row],[End Time]],"")</f>
        <v>#VALUE!</v>
      </c>
      <c r="J4654" t="e">
        <f>IF(AND(TimeSpend[[#This Row],[Personnel number]]&lt;&gt;"",TimeSpend[[#This Row],[Date]]&lt;&gt;""),TimeSpend[[#This Row],[Location]],"")</f>
        <v>#VALUE!</v>
      </c>
      <c r="K4654" t="e">
        <f>IF(AND(TimeSpend[[#This Row],[Personnel number]]&lt;&gt;"",TimeSpend[[#This Row],[Date]]&lt;&gt;""),TimeSpend[[#This Row],[Task]],"")</f>
        <v>#VALUE!</v>
      </c>
      <c r="L4654" t="e">
        <f>IF(AND(TimeSpend[[#This Row],[Personnel number]]&lt;&gt;"",TimeSpend[[#This Row],[Date]]&lt;&gt;""),Utilization!$J$2,"")</f>
        <v>#VALUE!</v>
      </c>
      <c r="M4654" t="e">
        <f>IF(AND(TimeSpend[[#This Row],[Personnel number]]&lt;&gt;"",TimeSpend[[#This Row],[Date]]&lt;&gt;""),TimeSpend[[#This Row],[Employee Name]],"")</f>
        <v>#VALUE!</v>
      </c>
      <c r="N4654" t="e">
        <f t="shared" si="144"/>
        <v>#VALUE!</v>
      </c>
      <c r="O4654" t="e">
        <f t="shared" si="145"/>
        <v>#VALUE!</v>
      </c>
      <c r="P4654" t="e">
        <f>IF(D4654&lt;&gt;"",VLOOKUP(D4654,Projects!B:C,2,0),"")</f>
        <v>#VALUE!</v>
      </c>
    </row>
    <row r="4655" spans="1:16" x14ac:dyDescent="0.25">
      <c r="A4655" t="e">
        <f>UPPER(IF(AND(TimeSpend[[#This Row],[Personnel number]]&lt;&gt;"",TimeSpend[[#This Row],[Date]]&lt;&gt;""),TimeSpend[[#This Row],[Personnel number]],""))</f>
        <v>#VALUE!</v>
      </c>
      <c r="B4655" s="85" t="e">
        <f>IF(AND(TimeSpend[[#This Row],[Personnel number]]&lt;&gt;"",TimeSpend[[#This Row],[Date]]&lt;&gt;""),TEXT(TimeSpend[[#This Row],[Date]],"[$-409]yyyyMMdd"),"")</f>
        <v>#VALUE!</v>
      </c>
      <c r="C4655" s="33" t="e">
        <f>IF(AND(TimeSpend[[#This Row],[Personnel number]]&lt;&gt;"",TimeSpend[[#This Row],[Date]]&lt;&gt;""),SUBSTITUTE(TimeSpend[[#This Row],[Hours]],",","."),"")</f>
        <v>#VALUE!</v>
      </c>
      <c r="D4655" t="e">
        <f>IF(AND(TimeSpend[[#This Row],[Personnel number]]&lt;&gt;"",TimeSpend[[#This Row],[Date]]&lt;&gt;""),TimeSpend[[#This Row],[Network]],"")</f>
        <v>#VALUE!</v>
      </c>
      <c r="E4655" t="e">
        <f>IF(AND(TimeSpend[[#This Row],[Personnel number]]&lt;&gt;"",TimeSpend[[#This Row],[Date]]&lt;&gt;""),TimeSpend[[#This Row],[Network Description]],"")</f>
        <v>#VALUE!</v>
      </c>
      <c r="F4655" t="e">
        <f>IF(AND(TimeSpend[[#This Row],[Personnel number]]&lt;&gt;"",TimeSpend[[#This Row],[Date]]&lt;&gt;""),TimeSpend[[#This Row],[Activity]],"")</f>
        <v>#VALUE!</v>
      </c>
      <c r="G4655" t="e">
        <f>IF(AND(TimeSpend[[#This Row],[Personnel number]]&lt;&gt;"",TimeSpend[[#This Row],[Date]]&lt;&gt;""),TimeSpend[[#This Row],[Activity description]],"")</f>
        <v>#VALUE!</v>
      </c>
      <c r="H4655" s="36" t="e">
        <f>IF(AND(TimeSpend[[#This Row],[Personnel number]]&lt;&gt;"",TimeSpend[[#This Row],[Date]]&lt;&gt;""),TimeSpend[[#This Row],[Start Time]],"")</f>
        <v>#VALUE!</v>
      </c>
      <c r="I4655" s="36" t="e">
        <f>IF(AND(TimeSpend[[#This Row],[Personnel number]]&lt;&gt;"",TimeSpend[[#This Row],[Date]]&lt;&gt;""),TimeSpend[[#This Row],[End Time]],"")</f>
        <v>#VALUE!</v>
      </c>
      <c r="J4655" t="e">
        <f>IF(AND(TimeSpend[[#This Row],[Personnel number]]&lt;&gt;"",TimeSpend[[#This Row],[Date]]&lt;&gt;""),TimeSpend[[#This Row],[Location]],"")</f>
        <v>#VALUE!</v>
      </c>
      <c r="K4655" t="e">
        <f>IF(AND(TimeSpend[[#This Row],[Personnel number]]&lt;&gt;"",TimeSpend[[#This Row],[Date]]&lt;&gt;""),TimeSpend[[#This Row],[Task]],"")</f>
        <v>#VALUE!</v>
      </c>
      <c r="L4655" t="e">
        <f>IF(AND(TimeSpend[[#This Row],[Personnel number]]&lt;&gt;"",TimeSpend[[#This Row],[Date]]&lt;&gt;""),Utilization!$J$2,"")</f>
        <v>#VALUE!</v>
      </c>
      <c r="M4655" t="e">
        <f>IF(AND(TimeSpend[[#This Row],[Personnel number]]&lt;&gt;"",TimeSpend[[#This Row],[Date]]&lt;&gt;""),TimeSpend[[#This Row],[Employee Name]],"")</f>
        <v>#VALUE!</v>
      </c>
      <c r="N4655" t="e">
        <f t="shared" si="144"/>
        <v>#VALUE!</v>
      </c>
      <c r="O4655" t="e">
        <f t="shared" si="145"/>
        <v>#VALUE!</v>
      </c>
      <c r="P4655" t="e">
        <f>IF(D4655&lt;&gt;"",VLOOKUP(D4655,Projects!B:C,2,0),"")</f>
        <v>#VALUE!</v>
      </c>
    </row>
    <row r="4656" spans="1:16" x14ac:dyDescent="0.25">
      <c r="A4656" t="e">
        <f>UPPER(IF(AND(TimeSpend[[#This Row],[Personnel number]]&lt;&gt;"",TimeSpend[[#This Row],[Date]]&lt;&gt;""),TimeSpend[[#This Row],[Personnel number]],""))</f>
        <v>#VALUE!</v>
      </c>
      <c r="B4656" s="85" t="e">
        <f>IF(AND(TimeSpend[[#This Row],[Personnel number]]&lt;&gt;"",TimeSpend[[#This Row],[Date]]&lt;&gt;""),TEXT(TimeSpend[[#This Row],[Date]],"[$-409]yyyyMMdd"),"")</f>
        <v>#VALUE!</v>
      </c>
      <c r="C4656" s="33" t="e">
        <f>IF(AND(TimeSpend[[#This Row],[Personnel number]]&lt;&gt;"",TimeSpend[[#This Row],[Date]]&lt;&gt;""),SUBSTITUTE(TimeSpend[[#This Row],[Hours]],",","."),"")</f>
        <v>#VALUE!</v>
      </c>
      <c r="D4656" t="e">
        <f>IF(AND(TimeSpend[[#This Row],[Personnel number]]&lt;&gt;"",TimeSpend[[#This Row],[Date]]&lt;&gt;""),TimeSpend[[#This Row],[Network]],"")</f>
        <v>#VALUE!</v>
      </c>
      <c r="E4656" t="e">
        <f>IF(AND(TimeSpend[[#This Row],[Personnel number]]&lt;&gt;"",TimeSpend[[#This Row],[Date]]&lt;&gt;""),TimeSpend[[#This Row],[Network Description]],"")</f>
        <v>#VALUE!</v>
      </c>
      <c r="F4656" t="e">
        <f>IF(AND(TimeSpend[[#This Row],[Personnel number]]&lt;&gt;"",TimeSpend[[#This Row],[Date]]&lt;&gt;""),TimeSpend[[#This Row],[Activity]],"")</f>
        <v>#VALUE!</v>
      </c>
      <c r="G4656" t="e">
        <f>IF(AND(TimeSpend[[#This Row],[Personnel number]]&lt;&gt;"",TimeSpend[[#This Row],[Date]]&lt;&gt;""),TimeSpend[[#This Row],[Activity description]],"")</f>
        <v>#VALUE!</v>
      </c>
      <c r="H4656" s="36" t="e">
        <f>IF(AND(TimeSpend[[#This Row],[Personnel number]]&lt;&gt;"",TimeSpend[[#This Row],[Date]]&lt;&gt;""),TimeSpend[[#This Row],[Start Time]],"")</f>
        <v>#VALUE!</v>
      </c>
      <c r="I4656" s="36" t="e">
        <f>IF(AND(TimeSpend[[#This Row],[Personnel number]]&lt;&gt;"",TimeSpend[[#This Row],[Date]]&lt;&gt;""),TimeSpend[[#This Row],[End Time]],"")</f>
        <v>#VALUE!</v>
      </c>
      <c r="J4656" t="e">
        <f>IF(AND(TimeSpend[[#This Row],[Personnel number]]&lt;&gt;"",TimeSpend[[#This Row],[Date]]&lt;&gt;""),TimeSpend[[#This Row],[Location]],"")</f>
        <v>#VALUE!</v>
      </c>
      <c r="K4656" t="e">
        <f>IF(AND(TimeSpend[[#This Row],[Personnel number]]&lt;&gt;"",TimeSpend[[#This Row],[Date]]&lt;&gt;""),TimeSpend[[#This Row],[Task]],"")</f>
        <v>#VALUE!</v>
      </c>
      <c r="L4656" t="e">
        <f>IF(AND(TimeSpend[[#This Row],[Personnel number]]&lt;&gt;"",TimeSpend[[#This Row],[Date]]&lt;&gt;""),Utilization!$J$2,"")</f>
        <v>#VALUE!</v>
      </c>
      <c r="M4656" t="e">
        <f>IF(AND(TimeSpend[[#This Row],[Personnel number]]&lt;&gt;"",TimeSpend[[#This Row],[Date]]&lt;&gt;""),TimeSpend[[#This Row],[Employee Name]],"")</f>
        <v>#VALUE!</v>
      </c>
      <c r="N4656" t="e">
        <f t="shared" si="144"/>
        <v>#VALUE!</v>
      </c>
      <c r="O4656" t="e">
        <f t="shared" si="145"/>
        <v>#VALUE!</v>
      </c>
      <c r="P4656" t="e">
        <f>IF(D4656&lt;&gt;"",VLOOKUP(D4656,Projects!B:C,2,0),"")</f>
        <v>#VALUE!</v>
      </c>
    </row>
    <row r="4657" spans="1:16" x14ac:dyDescent="0.25">
      <c r="A4657" t="e">
        <f>UPPER(IF(AND(TimeSpend[[#This Row],[Personnel number]]&lt;&gt;"",TimeSpend[[#This Row],[Date]]&lt;&gt;""),TimeSpend[[#This Row],[Personnel number]],""))</f>
        <v>#VALUE!</v>
      </c>
      <c r="B4657" s="85" t="e">
        <f>IF(AND(TimeSpend[[#This Row],[Personnel number]]&lt;&gt;"",TimeSpend[[#This Row],[Date]]&lt;&gt;""),TEXT(TimeSpend[[#This Row],[Date]],"[$-409]yyyyMMdd"),"")</f>
        <v>#VALUE!</v>
      </c>
      <c r="C4657" s="33" t="e">
        <f>IF(AND(TimeSpend[[#This Row],[Personnel number]]&lt;&gt;"",TimeSpend[[#This Row],[Date]]&lt;&gt;""),SUBSTITUTE(TimeSpend[[#This Row],[Hours]],",","."),"")</f>
        <v>#VALUE!</v>
      </c>
      <c r="D4657" t="e">
        <f>IF(AND(TimeSpend[[#This Row],[Personnel number]]&lt;&gt;"",TimeSpend[[#This Row],[Date]]&lt;&gt;""),TimeSpend[[#This Row],[Network]],"")</f>
        <v>#VALUE!</v>
      </c>
      <c r="E4657" t="e">
        <f>IF(AND(TimeSpend[[#This Row],[Personnel number]]&lt;&gt;"",TimeSpend[[#This Row],[Date]]&lt;&gt;""),TimeSpend[[#This Row],[Network Description]],"")</f>
        <v>#VALUE!</v>
      </c>
      <c r="F4657" t="e">
        <f>IF(AND(TimeSpend[[#This Row],[Personnel number]]&lt;&gt;"",TimeSpend[[#This Row],[Date]]&lt;&gt;""),TimeSpend[[#This Row],[Activity]],"")</f>
        <v>#VALUE!</v>
      </c>
      <c r="G4657" t="e">
        <f>IF(AND(TimeSpend[[#This Row],[Personnel number]]&lt;&gt;"",TimeSpend[[#This Row],[Date]]&lt;&gt;""),TimeSpend[[#This Row],[Activity description]],"")</f>
        <v>#VALUE!</v>
      </c>
      <c r="H4657" s="36" t="e">
        <f>IF(AND(TimeSpend[[#This Row],[Personnel number]]&lt;&gt;"",TimeSpend[[#This Row],[Date]]&lt;&gt;""),TimeSpend[[#This Row],[Start Time]],"")</f>
        <v>#VALUE!</v>
      </c>
      <c r="I4657" s="36" t="e">
        <f>IF(AND(TimeSpend[[#This Row],[Personnel number]]&lt;&gt;"",TimeSpend[[#This Row],[Date]]&lt;&gt;""),TimeSpend[[#This Row],[End Time]],"")</f>
        <v>#VALUE!</v>
      </c>
      <c r="J4657" t="e">
        <f>IF(AND(TimeSpend[[#This Row],[Personnel number]]&lt;&gt;"",TimeSpend[[#This Row],[Date]]&lt;&gt;""),TimeSpend[[#This Row],[Location]],"")</f>
        <v>#VALUE!</v>
      </c>
      <c r="K4657" t="e">
        <f>IF(AND(TimeSpend[[#This Row],[Personnel number]]&lt;&gt;"",TimeSpend[[#This Row],[Date]]&lt;&gt;""),TimeSpend[[#This Row],[Task]],"")</f>
        <v>#VALUE!</v>
      </c>
      <c r="L4657" t="e">
        <f>IF(AND(TimeSpend[[#This Row],[Personnel number]]&lt;&gt;"",TimeSpend[[#This Row],[Date]]&lt;&gt;""),Utilization!$J$2,"")</f>
        <v>#VALUE!</v>
      </c>
      <c r="M4657" t="e">
        <f>IF(AND(TimeSpend[[#This Row],[Personnel number]]&lt;&gt;"",TimeSpend[[#This Row],[Date]]&lt;&gt;""),TimeSpend[[#This Row],[Employee Name]],"")</f>
        <v>#VALUE!</v>
      </c>
      <c r="N4657" t="e">
        <f t="shared" si="144"/>
        <v>#VALUE!</v>
      </c>
      <c r="O4657" t="e">
        <f t="shared" si="145"/>
        <v>#VALUE!</v>
      </c>
      <c r="P4657" t="e">
        <f>IF(D4657&lt;&gt;"",VLOOKUP(D4657,Projects!B:C,2,0),"")</f>
        <v>#VALUE!</v>
      </c>
    </row>
    <row r="4658" spans="1:16" x14ac:dyDescent="0.25">
      <c r="A4658" t="e">
        <f>UPPER(IF(AND(TimeSpend[[#This Row],[Personnel number]]&lt;&gt;"",TimeSpend[[#This Row],[Date]]&lt;&gt;""),TimeSpend[[#This Row],[Personnel number]],""))</f>
        <v>#VALUE!</v>
      </c>
      <c r="B4658" s="85" t="e">
        <f>IF(AND(TimeSpend[[#This Row],[Personnel number]]&lt;&gt;"",TimeSpend[[#This Row],[Date]]&lt;&gt;""),TEXT(TimeSpend[[#This Row],[Date]],"[$-409]yyyyMMdd"),"")</f>
        <v>#VALUE!</v>
      </c>
      <c r="C4658" s="33" t="e">
        <f>IF(AND(TimeSpend[[#This Row],[Personnel number]]&lt;&gt;"",TimeSpend[[#This Row],[Date]]&lt;&gt;""),SUBSTITUTE(TimeSpend[[#This Row],[Hours]],",","."),"")</f>
        <v>#VALUE!</v>
      </c>
      <c r="D4658" t="e">
        <f>IF(AND(TimeSpend[[#This Row],[Personnel number]]&lt;&gt;"",TimeSpend[[#This Row],[Date]]&lt;&gt;""),TimeSpend[[#This Row],[Network]],"")</f>
        <v>#VALUE!</v>
      </c>
      <c r="E4658" t="e">
        <f>IF(AND(TimeSpend[[#This Row],[Personnel number]]&lt;&gt;"",TimeSpend[[#This Row],[Date]]&lt;&gt;""),TimeSpend[[#This Row],[Network Description]],"")</f>
        <v>#VALUE!</v>
      </c>
      <c r="F4658" t="e">
        <f>IF(AND(TimeSpend[[#This Row],[Personnel number]]&lt;&gt;"",TimeSpend[[#This Row],[Date]]&lt;&gt;""),TimeSpend[[#This Row],[Activity]],"")</f>
        <v>#VALUE!</v>
      </c>
      <c r="G4658" t="e">
        <f>IF(AND(TimeSpend[[#This Row],[Personnel number]]&lt;&gt;"",TimeSpend[[#This Row],[Date]]&lt;&gt;""),TimeSpend[[#This Row],[Activity description]],"")</f>
        <v>#VALUE!</v>
      </c>
      <c r="H4658" s="36" t="e">
        <f>IF(AND(TimeSpend[[#This Row],[Personnel number]]&lt;&gt;"",TimeSpend[[#This Row],[Date]]&lt;&gt;""),TimeSpend[[#This Row],[Start Time]],"")</f>
        <v>#VALUE!</v>
      </c>
      <c r="I4658" s="36" t="e">
        <f>IF(AND(TimeSpend[[#This Row],[Personnel number]]&lt;&gt;"",TimeSpend[[#This Row],[Date]]&lt;&gt;""),TimeSpend[[#This Row],[End Time]],"")</f>
        <v>#VALUE!</v>
      </c>
      <c r="J4658" t="e">
        <f>IF(AND(TimeSpend[[#This Row],[Personnel number]]&lt;&gt;"",TimeSpend[[#This Row],[Date]]&lt;&gt;""),TimeSpend[[#This Row],[Location]],"")</f>
        <v>#VALUE!</v>
      </c>
      <c r="K4658" t="e">
        <f>IF(AND(TimeSpend[[#This Row],[Personnel number]]&lt;&gt;"",TimeSpend[[#This Row],[Date]]&lt;&gt;""),TimeSpend[[#This Row],[Task]],"")</f>
        <v>#VALUE!</v>
      </c>
      <c r="L4658" t="e">
        <f>IF(AND(TimeSpend[[#This Row],[Personnel number]]&lt;&gt;"",TimeSpend[[#This Row],[Date]]&lt;&gt;""),Utilization!$J$2,"")</f>
        <v>#VALUE!</v>
      </c>
      <c r="M4658" t="e">
        <f>IF(AND(TimeSpend[[#This Row],[Personnel number]]&lt;&gt;"",TimeSpend[[#This Row],[Date]]&lt;&gt;""),TimeSpend[[#This Row],[Employee Name]],"")</f>
        <v>#VALUE!</v>
      </c>
      <c r="N4658" t="e">
        <f t="shared" si="144"/>
        <v>#VALUE!</v>
      </c>
      <c r="O4658" t="e">
        <f t="shared" si="145"/>
        <v>#VALUE!</v>
      </c>
      <c r="P4658" t="e">
        <f>IF(D4658&lt;&gt;"",VLOOKUP(D4658,Projects!B:C,2,0),"")</f>
        <v>#VALUE!</v>
      </c>
    </row>
    <row r="4659" spans="1:16" x14ac:dyDescent="0.25">
      <c r="A4659" t="e">
        <f>UPPER(IF(AND(TimeSpend[[#This Row],[Personnel number]]&lt;&gt;"",TimeSpend[[#This Row],[Date]]&lt;&gt;""),TimeSpend[[#This Row],[Personnel number]],""))</f>
        <v>#VALUE!</v>
      </c>
      <c r="B4659" s="85" t="e">
        <f>IF(AND(TimeSpend[[#This Row],[Personnel number]]&lt;&gt;"",TimeSpend[[#This Row],[Date]]&lt;&gt;""),TEXT(TimeSpend[[#This Row],[Date]],"[$-409]yyyyMMdd"),"")</f>
        <v>#VALUE!</v>
      </c>
      <c r="C4659" s="33" t="e">
        <f>IF(AND(TimeSpend[[#This Row],[Personnel number]]&lt;&gt;"",TimeSpend[[#This Row],[Date]]&lt;&gt;""),SUBSTITUTE(TimeSpend[[#This Row],[Hours]],",","."),"")</f>
        <v>#VALUE!</v>
      </c>
      <c r="D4659" t="e">
        <f>IF(AND(TimeSpend[[#This Row],[Personnel number]]&lt;&gt;"",TimeSpend[[#This Row],[Date]]&lt;&gt;""),TimeSpend[[#This Row],[Network]],"")</f>
        <v>#VALUE!</v>
      </c>
      <c r="E4659" t="e">
        <f>IF(AND(TimeSpend[[#This Row],[Personnel number]]&lt;&gt;"",TimeSpend[[#This Row],[Date]]&lt;&gt;""),TimeSpend[[#This Row],[Network Description]],"")</f>
        <v>#VALUE!</v>
      </c>
      <c r="F4659" t="e">
        <f>IF(AND(TimeSpend[[#This Row],[Personnel number]]&lt;&gt;"",TimeSpend[[#This Row],[Date]]&lt;&gt;""),TimeSpend[[#This Row],[Activity]],"")</f>
        <v>#VALUE!</v>
      </c>
      <c r="G4659" t="e">
        <f>IF(AND(TimeSpend[[#This Row],[Personnel number]]&lt;&gt;"",TimeSpend[[#This Row],[Date]]&lt;&gt;""),TimeSpend[[#This Row],[Activity description]],"")</f>
        <v>#VALUE!</v>
      </c>
      <c r="H4659" s="36" t="e">
        <f>IF(AND(TimeSpend[[#This Row],[Personnel number]]&lt;&gt;"",TimeSpend[[#This Row],[Date]]&lt;&gt;""),TimeSpend[[#This Row],[Start Time]],"")</f>
        <v>#VALUE!</v>
      </c>
      <c r="I4659" s="36" t="e">
        <f>IF(AND(TimeSpend[[#This Row],[Personnel number]]&lt;&gt;"",TimeSpend[[#This Row],[Date]]&lt;&gt;""),TimeSpend[[#This Row],[End Time]],"")</f>
        <v>#VALUE!</v>
      </c>
      <c r="J4659" t="e">
        <f>IF(AND(TimeSpend[[#This Row],[Personnel number]]&lt;&gt;"",TimeSpend[[#This Row],[Date]]&lt;&gt;""),TimeSpend[[#This Row],[Location]],"")</f>
        <v>#VALUE!</v>
      </c>
      <c r="K4659" t="e">
        <f>IF(AND(TimeSpend[[#This Row],[Personnel number]]&lt;&gt;"",TimeSpend[[#This Row],[Date]]&lt;&gt;""),TimeSpend[[#This Row],[Task]],"")</f>
        <v>#VALUE!</v>
      </c>
      <c r="L4659" t="e">
        <f>IF(AND(TimeSpend[[#This Row],[Personnel number]]&lt;&gt;"",TimeSpend[[#This Row],[Date]]&lt;&gt;""),Utilization!$J$2,"")</f>
        <v>#VALUE!</v>
      </c>
      <c r="M4659" t="e">
        <f>IF(AND(TimeSpend[[#This Row],[Personnel number]]&lt;&gt;"",TimeSpend[[#This Row],[Date]]&lt;&gt;""),TimeSpend[[#This Row],[Employee Name]],"")</f>
        <v>#VALUE!</v>
      </c>
      <c r="N4659" t="e">
        <f t="shared" si="144"/>
        <v>#VALUE!</v>
      </c>
      <c r="O4659" t="e">
        <f t="shared" si="145"/>
        <v>#VALUE!</v>
      </c>
      <c r="P4659" t="e">
        <f>IF(D4659&lt;&gt;"",VLOOKUP(D4659,Projects!B:C,2,0),"")</f>
        <v>#VALUE!</v>
      </c>
    </row>
    <row r="4660" spans="1:16" x14ac:dyDescent="0.25">
      <c r="A4660" t="e">
        <f>UPPER(IF(AND(TimeSpend[[#This Row],[Personnel number]]&lt;&gt;"",TimeSpend[[#This Row],[Date]]&lt;&gt;""),TimeSpend[[#This Row],[Personnel number]],""))</f>
        <v>#VALUE!</v>
      </c>
      <c r="B4660" s="85" t="e">
        <f>IF(AND(TimeSpend[[#This Row],[Personnel number]]&lt;&gt;"",TimeSpend[[#This Row],[Date]]&lt;&gt;""),TEXT(TimeSpend[[#This Row],[Date]],"[$-409]yyyyMMdd"),"")</f>
        <v>#VALUE!</v>
      </c>
      <c r="C4660" s="33" t="e">
        <f>IF(AND(TimeSpend[[#This Row],[Personnel number]]&lt;&gt;"",TimeSpend[[#This Row],[Date]]&lt;&gt;""),SUBSTITUTE(TimeSpend[[#This Row],[Hours]],",","."),"")</f>
        <v>#VALUE!</v>
      </c>
      <c r="D4660" t="e">
        <f>IF(AND(TimeSpend[[#This Row],[Personnel number]]&lt;&gt;"",TimeSpend[[#This Row],[Date]]&lt;&gt;""),TimeSpend[[#This Row],[Network]],"")</f>
        <v>#VALUE!</v>
      </c>
      <c r="E4660" t="e">
        <f>IF(AND(TimeSpend[[#This Row],[Personnel number]]&lt;&gt;"",TimeSpend[[#This Row],[Date]]&lt;&gt;""),TimeSpend[[#This Row],[Network Description]],"")</f>
        <v>#VALUE!</v>
      </c>
      <c r="F4660" t="e">
        <f>IF(AND(TimeSpend[[#This Row],[Personnel number]]&lt;&gt;"",TimeSpend[[#This Row],[Date]]&lt;&gt;""),TimeSpend[[#This Row],[Activity]],"")</f>
        <v>#VALUE!</v>
      </c>
      <c r="G4660" t="e">
        <f>IF(AND(TimeSpend[[#This Row],[Personnel number]]&lt;&gt;"",TimeSpend[[#This Row],[Date]]&lt;&gt;""),TimeSpend[[#This Row],[Activity description]],"")</f>
        <v>#VALUE!</v>
      </c>
      <c r="H4660" s="36" t="e">
        <f>IF(AND(TimeSpend[[#This Row],[Personnel number]]&lt;&gt;"",TimeSpend[[#This Row],[Date]]&lt;&gt;""),TimeSpend[[#This Row],[Start Time]],"")</f>
        <v>#VALUE!</v>
      </c>
      <c r="I4660" s="36" t="e">
        <f>IF(AND(TimeSpend[[#This Row],[Personnel number]]&lt;&gt;"",TimeSpend[[#This Row],[Date]]&lt;&gt;""),TimeSpend[[#This Row],[End Time]],"")</f>
        <v>#VALUE!</v>
      </c>
      <c r="J4660" t="e">
        <f>IF(AND(TimeSpend[[#This Row],[Personnel number]]&lt;&gt;"",TimeSpend[[#This Row],[Date]]&lt;&gt;""),TimeSpend[[#This Row],[Location]],"")</f>
        <v>#VALUE!</v>
      </c>
      <c r="K4660" t="e">
        <f>IF(AND(TimeSpend[[#This Row],[Personnel number]]&lt;&gt;"",TimeSpend[[#This Row],[Date]]&lt;&gt;""),TimeSpend[[#This Row],[Task]],"")</f>
        <v>#VALUE!</v>
      </c>
      <c r="L4660" t="e">
        <f>IF(AND(TimeSpend[[#This Row],[Personnel number]]&lt;&gt;"",TimeSpend[[#This Row],[Date]]&lt;&gt;""),Utilization!$J$2,"")</f>
        <v>#VALUE!</v>
      </c>
      <c r="M4660" t="e">
        <f>IF(AND(TimeSpend[[#This Row],[Personnel number]]&lt;&gt;"",TimeSpend[[#This Row],[Date]]&lt;&gt;""),TimeSpend[[#This Row],[Employee Name]],"")</f>
        <v>#VALUE!</v>
      </c>
      <c r="N4660" t="e">
        <f t="shared" si="144"/>
        <v>#VALUE!</v>
      </c>
      <c r="O4660" t="e">
        <f t="shared" si="145"/>
        <v>#VALUE!</v>
      </c>
      <c r="P4660" t="e">
        <f>IF(D4660&lt;&gt;"",VLOOKUP(D4660,Projects!B:C,2,0),"")</f>
        <v>#VALUE!</v>
      </c>
    </row>
    <row r="4661" spans="1:16" x14ac:dyDescent="0.25">
      <c r="A4661" t="e">
        <f>UPPER(IF(AND(TimeSpend[[#This Row],[Personnel number]]&lt;&gt;"",TimeSpend[[#This Row],[Date]]&lt;&gt;""),TimeSpend[[#This Row],[Personnel number]],""))</f>
        <v>#VALUE!</v>
      </c>
      <c r="B4661" s="85" t="e">
        <f>IF(AND(TimeSpend[[#This Row],[Personnel number]]&lt;&gt;"",TimeSpend[[#This Row],[Date]]&lt;&gt;""),TEXT(TimeSpend[[#This Row],[Date]],"[$-409]yyyyMMdd"),"")</f>
        <v>#VALUE!</v>
      </c>
      <c r="C4661" s="33" t="e">
        <f>IF(AND(TimeSpend[[#This Row],[Personnel number]]&lt;&gt;"",TimeSpend[[#This Row],[Date]]&lt;&gt;""),SUBSTITUTE(TimeSpend[[#This Row],[Hours]],",","."),"")</f>
        <v>#VALUE!</v>
      </c>
      <c r="D4661" t="e">
        <f>IF(AND(TimeSpend[[#This Row],[Personnel number]]&lt;&gt;"",TimeSpend[[#This Row],[Date]]&lt;&gt;""),TimeSpend[[#This Row],[Network]],"")</f>
        <v>#VALUE!</v>
      </c>
      <c r="E4661" t="e">
        <f>IF(AND(TimeSpend[[#This Row],[Personnel number]]&lt;&gt;"",TimeSpend[[#This Row],[Date]]&lt;&gt;""),TimeSpend[[#This Row],[Network Description]],"")</f>
        <v>#VALUE!</v>
      </c>
      <c r="F4661" t="e">
        <f>IF(AND(TimeSpend[[#This Row],[Personnel number]]&lt;&gt;"",TimeSpend[[#This Row],[Date]]&lt;&gt;""),TimeSpend[[#This Row],[Activity]],"")</f>
        <v>#VALUE!</v>
      </c>
      <c r="G4661" t="e">
        <f>IF(AND(TimeSpend[[#This Row],[Personnel number]]&lt;&gt;"",TimeSpend[[#This Row],[Date]]&lt;&gt;""),TimeSpend[[#This Row],[Activity description]],"")</f>
        <v>#VALUE!</v>
      </c>
      <c r="H4661" s="36" t="e">
        <f>IF(AND(TimeSpend[[#This Row],[Personnel number]]&lt;&gt;"",TimeSpend[[#This Row],[Date]]&lt;&gt;""),TimeSpend[[#This Row],[Start Time]],"")</f>
        <v>#VALUE!</v>
      </c>
      <c r="I4661" s="36" t="e">
        <f>IF(AND(TimeSpend[[#This Row],[Personnel number]]&lt;&gt;"",TimeSpend[[#This Row],[Date]]&lt;&gt;""),TimeSpend[[#This Row],[End Time]],"")</f>
        <v>#VALUE!</v>
      </c>
      <c r="J4661" t="e">
        <f>IF(AND(TimeSpend[[#This Row],[Personnel number]]&lt;&gt;"",TimeSpend[[#This Row],[Date]]&lt;&gt;""),TimeSpend[[#This Row],[Location]],"")</f>
        <v>#VALUE!</v>
      </c>
      <c r="K4661" t="e">
        <f>IF(AND(TimeSpend[[#This Row],[Personnel number]]&lt;&gt;"",TimeSpend[[#This Row],[Date]]&lt;&gt;""),TimeSpend[[#This Row],[Task]],"")</f>
        <v>#VALUE!</v>
      </c>
      <c r="L4661" t="e">
        <f>IF(AND(TimeSpend[[#This Row],[Personnel number]]&lt;&gt;"",TimeSpend[[#This Row],[Date]]&lt;&gt;""),Utilization!$J$2,"")</f>
        <v>#VALUE!</v>
      </c>
      <c r="M4661" t="e">
        <f>IF(AND(TimeSpend[[#This Row],[Personnel number]]&lt;&gt;"",TimeSpend[[#This Row],[Date]]&lt;&gt;""),TimeSpend[[#This Row],[Employee Name]],"")</f>
        <v>#VALUE!</v>
      </c>
      <c r="N4661" t="e">
        <f t="shared" si="144"/>
        <v>#VALUE!</v>
      </c>
      <c r="O4661" t="e">
        <f t="shared" si="145"/>
        <v>#VALUE!</v>
      </c>
      <c r="P4661" t="e">
        <f>IF(D4661&lt;&gt;"",VLOOKUP(D4661,Projects!B:C,2,0),"")</f>
        <v>#VALUE!</v>
      </c>
    </row>
    <row r="4662" spans="1:16" x14ac:dyDescent="0.25">
      <c r="A4662" t="e">
        <f>UPPER(IF(AND(TimeSpend[[#This Row],[Personnel number]]&lt;&gt;"",TimeSpend[[#This Row],[Date]]&lt;&gt;""),TimeSpend[[#This Row],[Personnel number]],""))</f>
        <v>#VALUE!</v>
      </c>
      <c r="B4662" s="85" t="e">
        <f>IF(AND(TimeSpend[[#This Row],[Personnel number]]&lt;&gt;"",TimeSpend[[#This Row],[Date]]&lt;&gt;""),TEXT(TimeSpend[[#This Row],[Date]],"[$-409]yyyyMMdd"),"")</f>
        <v>#VALUE!</v>
      </c>
      <c r="C4662" s="33" t="e">
        <f>IF(AND(TimeSpend[[#This Row],[Personnel number]]&lt;&gt;"",TimeSpend[[#This Row],[Date]]&lt;&gt;""),SUBSTITUTE(TimeSpend[[#This Row],[Hours]],",","."),"")</f>
        <v>#VALUE!</v>
      </c>
      <c r="D4662" t="e">
        <f>IF(AND(TimeSpend[[#This Row],[Personnel number]]&lt;&gt;"",TimeSpend[[#This Row],[Date]]&lt;&gt;""),TimeSpend[[#This Row],[Network]],"")</f>
        <v>#VALUE!</v>
      </c>
      <c r="E4662" t="e">
        <f>IF(AND(TimeSpend[[#This Row],[Personnel number]]&lt;&gt;"",TimeSpend[[#This Row],[Date]]&lt;&gt;""),TimeSpend[[#This Row],[Network Description]],"")</f>
        <v>#VALUE!</v>
      </c>
      <c r="F4662" t="e">
        <f>IF(AND(TimeSpend[[#This Row],[Personnel number]]&lt;&gt;"",TimeSpend[[#This Row],[Date]]&lt;&gt;""),TimeSpend[[#This Row],[Activity]],"")</f>
        <v>#VALUE!</v>
      </c>
      <c r="G4662" t="e">
        <f>IF(AND(TimeSpend[[#This Row],[Personnel number]]&lt;&gt;"",TimeSpend[[#This Row],[Date]]&lt;&gt;""),TimeSpend[[#This Row],[Activity description]],"")</f>
        <v>#VALUE!</v>
      </c>
      <c r="H4662" s="36" t="e">
        <f>IF(AND(TimeSpend[[#This Row],[Personnel number]]&lt;&gt;"",TimeSpend[[#This Row],[Date]]&lt;&gt;""),TimeSpend[[#This Row],[Start Time]],"")</f>
        <v>#VALUE!</v>
      </c>
      <c r="I4662" s="36" t="e">
        <f>IF(AND(TimeSpend[[#This Row],[Personnel number]]&lt;&gt;"",TimeSpend[[#This Row],[Date]]&lt;&gt;""),TimeSpend[[#This Row],[End Time]],"")</f>
        <v>#VALUE!</v>
      </c>
      <c r="J4662" t="e">
        <f>IF(AND(TimeSpend[[#This Row],[Personnel number]]&lt;&gt;"",TimeSpend[[#This Row],[Date]]&lt;&gt;""),TimeSpend[[#This Row],[Location]],"")</f>
        <v>#VALUE!</v>
      </c>
      <c r="K4662" t="e">
        <f>IF(AND(TimeSpend[[#This Row],[Personnel number]]&lt;&gt;"",TimeSpend[[#This Row],[Date]]&lt;&gt;""),TimeSpend[[#This Row],[Task]],"")</f>
        <v>#VALUE!</v>
      </c>
      <c r="L4662" t="e">
        <f>IF(AND(TimeSpend[[#This Row],[Personnel number]]&lt;&gt;"",TimeSpend[[#This Row],[Date]]&lt;&gt;""),Utilization!$J$2,"")</f>
        <v>#VALUE!</v>
      </c>
      <c r="M4662" t="e">
        <f>IF(AND(TimeSpend[[#This Row],[Personnel number]]&lt;&gt;"",TimeSpend[[#This Row],[Date]]&lt;&gt;""),TimeSpend[[#This Row],[Employee Name]],"")</f>
        <v>#VALUE!</v>
      </c>
      <c r="N4662" t="e">
        <f t="shared" si="144"/>
        <v>#VALUE!</v>
      </c>
      <c r="O4662" t="e">
        <f t="shared" si="145"/>
        <v>#VALUE!</v>
      </c>
      <c r="P4662" t="e">
        <f>IF(D4662&lt;&gt;"",VLOOKUP(D4662,Projects!B:C,2,0),"")</f>
        <v>#VALUE!</v>
      </c>
    </row>
    <row r="4663" spans="1:16" x14ac:dyDescent="0.25">
      <c r="A4663" t="e">
        <f>UPPER(IF(AND(TimeSpend[[#This Row],[Personnel number]]&lt;&gt;"",TimeSpend[[#This Row],[Date]]&lt;&gt;""),TimeSpend[[#This Row],[Personnel number]],""))</f>
        <v>#VALUE!</v>
      </c>
      <c r="B4663" s="85" t="e">
        <f>IF(AND(TimeSpend[[#This Row],[Personnel number]]&lt;&gt;"",TimeSpend[[#This Row],[Date]]&lt;&gt;""),TEXT(TimeSpend[[#This Row],[Date]],"[$-409]yyyyMMdd"),"")</f>
        <v>#VALUE!</v>
      </c>
      <c r="C4663" s="33" t="e">
        <f>IF(AND(TimeSpend[[#This Row],[Personnel number]]&lt;&gt;"",TimeSpend[[#This Row],[Date]]&lt;&gt;""),SUBSTITUTE(TimeSpend[[#This Row],[Hours]],",","."),"")</f>
        <v>#VALUE!</v>
      </c>
      <c r="D4663" t="e">
        <f>IF(AND(TimeSpend[[#This Row],[Personnel number]]&lt;&gt;"",TimeSpend[[#This Row],[Date]]&lt;&gt;""),TimeSpend[[#This Row],[Network]],"")</f>
        <v>#VALUE!</v>
      </c>
      <c r="E4663" t="e">
        <f>IF(AND(TimeSpend[[#This Row],[Personnel number]]&lt;&gt;"",TimeSpend[[#This Row],[Date]]&lt;&gt;""),TimeSpend[[#This Row],[Network Description]],"")</f>
        <v>#VALUE!</v>
      </c>
      <c r="F4663" t="e">
        <f>IF(AND(TimeSpend[[#This Row],[Personnel number]]&lt;&gt;"",TimeSpend[[#This Row],[Date]]&lt;&gt;""),TimeSpend[[#This Row],[Activity]],"")</f>
        <v>#VALUE!</v>
      </c>
      <c r="G4663" t="e">
        <f>IF(AND(TimeSpend[[#This Row],[Personnel number]]&lt;&gt;"",TimeSpend[[#This Row],[Date]]&lt;&gt;""),TimeSpend[[#This Row],[Activity description]],"")</f>
        <v>#VALUE!</v>
      </c>
      <c r="H4663" s="36" t="e">
        <f>IF(AND(TimeSpend[[#This Row],[Personnel number]]&lt;&gt;"",TimeSpend[[#This Row],[Date]]&lt;&gt;""),TimeSpend[[#This Row],[Start Time]],"")</f>
        <v>#VALUE!</v>
      </c>
      <c r="I4663" s="36" t="e">
        <f>IF(AND(TimeSpend[[#This Row],[Personnel number]]&lt;&gt;"",TimeSpend[[#This Row],[Date]]&lt;&gt;""),TimeSpend[[#This Row],[End Time]],"")</f>
        <v>#VALUE!</v>
      </c>
      <c r="J4663" t="e">
        <f>IF(AND(TimeSpend[[#This Row],[Personnel number]]&lt;&gt;"",TimeSpend[[#This Row],[Date]]&lt;&gt;""),TimeSpend[[#This Row],[Location]],"")</f>
        <v>#VALUE!</v>
      </c>
      <c r="K4663" t="e">
        <f>IF(AND(TimeSpend[[#This Row],[Personnel number]]&lt;&gt;"",TimeSpend[[#This Row],[Date]]&lt;&gt;""),TimeSpend[[#This Row],[Task]],"")</f>
        <v>#VALUE!</v>
      </c>
      <c r="L4663" t="e">
        <f>IF(AND(TimeSpend[[#This Row],[Personnel number]]&lt;&gt;"",TimeSpend[[#This Row],[Date]]&lt;&gt;""),Utilization!$J$2,"")</f>
        <v>#VALUE!</v>
      </c>
      <c r="M4663" t="e">
        <f>IF(AND(TimeSpend[[#This Row],[Personnel number]]&lt;&gt;"",TimeSpend[[#This Row],[Date]]&lt;&gt;""),TimeSpend[[#This Row],[Employee Name]],"")</f>
        <v>#VALUE!</v>
      </c>
      <c r="N4663" t="e">
        <f t="shared" si="144"/>
        <v>#VALUE!</v>
      </c>
      <c r="O4663" t="e">
        <f t="shared" si="145"/>
        <v>#VALUE!</v>
      </c>
      <c r="P4663" t="e">
        <f>IF(D4663&lt;&gt;"",VLOOKUP(D4663,Projects!B:C,2,0),"")</f>
        <v>#VALUE!</v>
      </c>
    </row>
    <row r="4664" spans="1:16" x14ac:dyDescent="0.25">
      <c r="A4664" t="e">
        <f>UPPER(IF(AND(TimeSpend[[#This Row],[Personnel number]]&lt;&gt;"",TimeSpend[[#This Row],[Date]]&lt;&gt;""),TimeSpend[[#This Row],[Personnel number]],""))</f>
        <v>#VALUE!</v>
      </c>
      <c r="B4664" s="85" t="e">
        <f>IF(AND(TimeSpend[[#This Row],[Personnel number]]&lt;&gt;"",TimeSpend[[#This Row],[Date]]&lt;&gt;""),TEXT(TimeSpend[[#This Row],[Date]],"[$-409]yyyyMMdd"),"")</f>
        <v>#VALUE!</v>
      </c>
      <c r="C4664" s="33" t="e">
        <f>IF(AND(TimeSpend[[#This Row],[Personnel number]]&lt;&gt;"",TimeSpend[[#This Row],[Date]]&lt;&gt;""),SUBSTITUTE(TimeSpend[[#This Row],[Hours]],",","."),"")</f>
        <v>#VALUE!</v>
      </c>
      <c r="D4664" t="e">
        <f>IF(AND(TimeSpend[[#This Row],[Personnel number]]&lt;&gt;"",TimeSpend[[#This Row],[Date]]&lt;&gt;""),TimeSpend[[#This Row],[Network]],"")</f>
        <v>#VALUE!</v>
      </c>
      <c r="E4664" t="e">
        <f>IF(AND(TimeSpend[[#This Row],[Personnel number]]&lt;&gt;"",TimeSpend[[#This Row],[Date]]&lt;&gt;""),TimeSpend[[#This Row],[Network Description]],"")</f>
        <v>#VALUE!</v>
      </c>
      <c r="F4664" t="e">
        <f>IF(AND(TimeSpend[[#This Row],[Personnel number]]&lt;&gt;"",TimeSpend[[#This Row],[Date]]&lt;&gt;""),TimeSpend[[#This Row],[Activity]],"")</f>
        <v>#VALUE!</v>
      </c>
      <c r="G4664" t="e">
        <f>IF(AND(TimeSpend[[#This Row],[Personnel number]]&lt;&gt;"",TimeSpend[[#This Row],[Date]]&lt;&gt;""),TimeSpend[[#This Row],[Activity description]],"")</f>
        <v>#VALUE!</v>
      </c>
      <c r="H4664" s="36" t="e">
        <f>IF(AND(TimeSpend[[#This Row],[Personnel number]]&lt;&gt;"",TimeSpend[[#This Row],[Date]]&lt;&gt;""),TimeSpend[[#This Row],[Start Time]],"")</f>
        <v>#VALUE!</v>
      </c>
      <c r="I4664" s="36" t="e">
        <f>IF(AND(TimeSpend[[#This Row],[Personnel number]]&lt;&gt;"",TimeSpend[[#This Row],[Date]]&lt;&gt;""),TimeSpend[[#This Row],[End Time]],"")</f>
        <v>#VALUE!</v>
      </c>
      <c r="J4664" t="e">
        <f>IF(AND(TimeSpend[[#This Row],[Personnel number]]&lt;&gt;"",TimeSpend[[#This Row],[Date]]&lt;&gt;""),TimeSpend[[#This Row],[Location]],"")</f>
        <v>#VALUE!</v>
      </c>
      <c r="K4664" t="e">
        <f>IF(AND(TimeSpend[[#This Row],[Personnel number]]&lt;&gt;"",TimeSpend[[#This Row],[Date]]&lt;&gt;""),TimeSpend[[#This Row],[Task]],"")</f>
        <v>#VALUE!</v>
      </c>
      <c r="L4664" t="e">
        <f>IF(AND(TimeSpend[[#This Row],[Personnel number]]&lt;&gt;"",TimeSpend[[#This Row],[Date]]&lt;&gt;""),Utilization!$J$2,"")</f>
        <v>#VALUE!</v>
      </c>
      <c r="M4664" t="e">
        <f>IF(AND(TimeSpend[[#This Row],[Personnel number]]&lt;&gt;"",TimeSpend[[#This Row],[Date]]&lt;&gt;""),TimeSpend[[#This Row],[Employee Name]],"")</f>
        <v>#VALUE!</v>
      </c>
      <c r="N4664" t="e">
        <f t="shared" si="144"/>
        <v>#VALUE!</v>
      </c>
      <c r="O4664" t="e">
        <f t="shared" si="145"/>
        <v>#VALUE!</v>
      </c>
      <c r="P4664" t="e">
        <f>IF(D4664&lt;&gt;"",VLOOKUP(D4664,Projects!B:C,2,0),"")</f>
        <v>#VALUE!</v>
      </c>
    </row>
    <row r="4665" spans="1:16" x14ac:dyDescent="0.25">
      <c r="A4665" t="e">
        <f>UPPER(IF(AND(TimeSpend[[#This Row],[Personnel number]]&lt;&gt;"",TimeSpend[[#This Row],[Date]]&lt;&gt;""),TimeSpend[[#This Row],[Personnel number]],""))</f>
        <v>#VALUE!</v>
      </c>
      <c r="B4665" s="85" t="e">
        <f>IF(AND(TimeSpend[[#This Row],[Personnel number]]&lt;&gt;"",TimeSpend[[#This Row],[Date]]&lt;&gt;""),TEXT(TimeSpend[[#This Row],[Date]],"[$-409]yyyyMMdd"),"")</f>
        <v>#VALUE!</v>
      </c>
      <c r="C4665" s="33" t="e">
        <f>IF(AND(TimeSpend[[#This Row],[Personnel number]]&lt;&gt;"",TimeSpend[[#This Row],[Date]]&lt;&gt;""),SUBSTITUTE(TimeSpend[[#This Row],[Hours]],",","."),"")</f>
        <v>#VALUE!</v>
      </c>
      <c r="D4665" t="e">
        <f>IF(AND(TimeSpend[[#This Row],[Personnel number]]&lt;&gt;"",TimeSpend[[#This Row],[Date]]&lt;&gt;""),TimeSpend[[#This Row],[Network]],"")</f>
        <v>#VALUE!</v>
      </c>
      <c r="E4665" t="e">
        <f>IF(AND(TimeSpend[[#This Row],[Personnel number]]&lt;&gt;"",TimeSpend[[#This Row],[Date]]&lt;&gt;""),TimeSpend[[#This Row],[Network Description]],"")</f>
        <v>#VALUE!</v>
      </c>
      <c r="F4665" t="e">
        <f>IF(AND(TimeSpend[[#This Row],[Personnel number]]&lt;&gt;"",TimeSpend[[#This Row],[Date]]&lt;&gt;""),TimeSpend[[#This Row],[Activity]],"")</f>
        <v>#VALUE!</v>
      </c>
      <c r="G4665" t="e">
        <f>IF(AND(TimeSpend[[#This Row],[Personnel number]]&lt;&gt;"",TimeSpend[[#This Row],[Date]]&lt;&gt;""),TimeSpend[[#This Row],[Activity description]],"")</f>
        <v>#VALUE!</v>
      </c>
      <c r="H4665" s="36" t="e">
        <f>IF(AND(TimeSpend[[#This Row],[Personnel number]]&lt;&gt;"",TimeSpend[[#This Row],[Date]]&lt;&gt;""),TimeSpend[[#This Row],[Start Time]],"")</f>
        <v>#VALUE!</v>
      </c>
      <c r="I4665" s="36" t="e">
        <f>IF(AND(TimeSpend[[#This Row],[Personnel number]]&lt;&gt;"",TimeSpend[[#This Row],[Date]]&lt;&gt;""),TimeSpend[[#This Row],[End Time]],"")</f>
        <v>#VALUE!</v>
      </c>
      <c r="J4665" t="e">
        <f>IF(AND(TimeSpend[[#This Row],[Personnel number]]&lt;&gt;"",TimeSpend[[#This Row],[Date]]&lt;&gt;""),TimeSpend[[#This Row],[Location]],"")</f>
        <v>#VALUE!</v>
      </c>
      <c r="K4665" t="e">
        <f>IF(AND(TimeSpend[[#This Row],[Personnel number]]&lt;&gt;"",TimeSpend[[#This Row],[Date]]&lt;&gt;""),TimeSpend[[#This Row],[Task]],"")</f>
        <v>#VALUE!</v>
      </c>
      <c r="L4665" t="e">
        <f>IF(AND(TimeSpend[[#This Row],[Personnel number]]&lt;&gt;"",TimeSpend[[#This Row],[Date]]&lt;&gt;""),Utilization!$J$2,"")</f>
        <v>#VALUE!</v>
      </c>
      <c r="M4665" t="e">
        <f>IF(AND(TimeSpend[[#This Row],[Personnel number]]&lt;&gt;"",TimeSpend[[#This Row],[Date]]&lt;&gt;""),TimeSpend[[#This Row],[Employee Name]],"")</f>
        <v>#VALUE!</v>
      </c>
      <c r="N4665" t="e">
        <f t="shared" ref="N4665:N4728" si="146">IF(A4665&lt;&gt;"",ROW(A4665)-1,"")</f>
        <v>#VALUE!</v>
      </c>
      <c r="O4665" t="e">
        <f t="shared" ref="O4665:O4728" si="147">IF(A4665&lt;&gt;"",L4665&amp;"-"&amp;N4665,"")</f>
        <v>#VALUE!</v>
      </c>
      <c r="P4665" t="e">
        <f>IF(D4665&lt;&gt;"",VLOOKUP(D4665,Projects!B:C,2,0),"")</f>
        <v>#VALUE!</v>
      </c>
    </row>
    <row r="4666" spans="1:16" x14ac:dyDescent="0.25">
      <c r="A4666" t="e">
        <f>UPPER(IF(AND(TimeSpend[[#This Row],[Personnel number]]&lt;&gt;"",TimeSpend[[#This Row],[Date]]&lt;&gt;""),TimeSpend[[#This Row],[Personnel number]],""))</f>
        <v>#VALUE!</v>
      </c>
      <c r="B4666" s="85" t="e">
        <f>IF(AND(TimeSpend[[#This Row],[Personnel number]]&lt;&gt;"",TimeSpend[[#This Row],[Date]]&lt;&gt;""),TEXT(TimeSpend[[#This Row],[Date]],"[$-409]yyyyMMdd"),"")</f>
        <v>#VALUE!</v>
      </c>
      <c r="C4666" s="33" t="e">
        <f>IF(AND(TimeSpend[[#This Row],[Personnel number]]&lt;&gt;"",TimeSpend[[#This Row],[Date]]&lt;&gt;""),SUBSTITUTE(TimeSpend[[#This Row],[Hours]],",","."),"")</f>
        <v>#VALUE!</v>
      </c>
      <c r="D4666" t="e">
        <f>IF(AND(TimeSpend[[#This Row],[Personnel number]]&lt;&gt;"",TimeSpend[[#This Row],[Date]]&lt;&gt;""),TimeSpend[[#This Row],[Network]],"")</f>
        <v>#VALUE!</v>
      </c>
      <c r="E4666" t="e">
        <f>IF(AND(TimeSpend[[#This Row],[Personnel number]]&lt;&gt;"",TimeSpend[[#This Row],[Date]]&lt;&gt;""),TimeSpend[[#This Row],[Network Description]],"")</f>
        <v>#VALUE!</v>
      </c>
      <c r="F4666" t="e">
        <f>IF(AND(TimeSpend[[#This Row],[Personnel number]]&lt;&gt;"",TimeSpend[[#This Row],[Date]]&lt;&gt;""),TimeSpend[[#This Row],[Activity]],"")</f>
        <v>#VALUE!</v>
      </c>
      <c r="G4666" t="e">
        <f>IF(AND(TimeSpend[[#This Row],[Personnel number]]&lt;&gt;"",TimeSpend[[#This Row],[Date]]&lt;&gt;""),TimeSpend[[#This Row],[Activity description]],"")</f>
        <v>#VALUE!</v>
      </c>
      <c r="H4666" s="36" t="e">
        <f>IF(AND(TimeSpend[[#This Row],[Personnel number]]&lt;&gt;"",TimeSpend[[#This Row],[Date]]&lt;&gt;""),TimeSpend[[#This Row],[Start Time]],"")</f>
        <v>#VALUE!</v>
      </c>
      <c r="I4666" s="36" t="e">
        <f>IF(AND(TimeSpend[[#This Row],[Personnel number]]&lt;&gt;"",TimeSpend[[#This Row],[Date]]&lt;&gt;""),TimeSpend[[#This Row],[End Time]],"")</f>
        <v>#VALUE!</v>
      </c>
      <c r="J4666" t="e">
        <f>IF(AND(TimeSpend[[#This Row],[Personnel number]]&lt;&gt;"",TimeSpend[[#This Row],[Date]]&lt;&gt;""),TimeSpend[[#This Row],[Location]],"")</f>
        <v>#VALUE!</v>
      </c>
      <c r="K4666" t="e">
        <f>IF(AND(TimeSpend[[#This Row],[Personnel number]]&lt;&gt;"",TimeSpend[[#This Row],[Date]]&lt;&gt;""),TimeSpend[[#This Row],[Task]],"")</f>
        <v>#VALUE!</v>
      </c>
      <c r="L4666" t="e">
        <f>IF(AND(TimeSpend[[#This Row],[Personnel number]]&lt;&gt;"",TimeSpend[[#This Row],[Date]]&lt;&gt;""),Utilization!$J$2,"")</f>
        <v>#VALUE!</v>
      </c>
      <c r="M4666" t="e">
        <f>IF(AND(TimeSpend[[#This Row],[Personnel number]]&lt;&gt;"",TimeSpend[[#This Row],[Date]]&lt;&gt;""),TimeSpend[[#This Row],[Employee Name]],"")</f>
        <v>#VALUE!</v>
      </c>
      <c r="N4666" t="e">
        <f t="shared" si="146"/>
        <v>#VALUE!</v>
      </c>
      <c r="O4666" t="e">
        <f t="shared" si="147"/>
        <v>#VALUE!</v>
      </c>
      <c r="P4666" t="e">
        <f>IF(D4666&lt;&gt;"",VLOOKUP(D4666,Projects!B:C,2,0),"")</f>
        <v>#VALUE!</v>
      </c>
    </row>
    <row r="4667" spans="1:16" x14ac:dyDescent="0.25">
      <c r="A4667" t="e">
        <f>UPPER(IF(AND(TimeSpend[[#This Row],[Personnel number]]&lt;&gt;"",TimeSpend[[#This Row],[Date]]&lt;&gt;""),TimeSpend[[#This Row],[Personnel number]],""))</f>
        <v>#VALUE!</v>
      </c>
      <c r="B4667" s="85" t="e">
        <f>IF(AND(TimeSpend[[#This Row],[Personnel number]]&lt;&gt;"",TimeSpend[[#This Row],[Date]]&lt;&gt;""),TEXT(TimeSpend[[#This Row],[Date]],"[$-409]yyyyMMdd"),"")</f>
        <v>#VALUE!</v>
      </c>
      <c r="C4667" s="33" t="e">
        <f>IF(AND(TimeSpend[[#This Row],[Personnel number]]&lt;&gt;"",TimeSpend[[#This Row],[Date]]&lt;&gt;""),SUBSTITUTE(TimeSpend[[#This Row],[Hours]],",","."),"")</f>
        <v>#VALUE!</v>
      </c>
      <c r="D4667" t="e">
        <f>IF(AND(TimeSpend[[#This Row],[Personnel number]]&lt;&gt;"",TimeSpend[[#This Row],[Date]]&lt;&gt;""),TimeSpend[[#This Row],[Network]],"")</f>
        <v>#VALUE!</v>
      </c>
      <c r="E4667" t="e">
        <f>IF(AND(TimeSpend[[#This Row],[Personnel number]]&lt;&gt;"",TimeSpend[[#This Row],[Date]]&lt;&gt;""),TimeSpend[[#This Row],[Network Description]],"")</f>
        <v>#VALUE!</v>
      </c>
      <c r="F4667" t="e">
        <f>IF(AND(TimeSpend[[#This Row],[Personnel number]]&lt;&gt;"",TimeSpend[[#This Row],[Date]]&lt;&gt;""),TimeSpend[[#This Row],[Activity]],"")</f>
        <v>#VALUE!</v>
      </c>
      <c r="G4667" t="e">
        <f>IF(AND(TimeSpend[[#This Row],[Personnel number]]&lt;&gt;"",TimeSpend[[#This Row],[Date]]&lt;&gt;""),TimeSpend[[#This Row],[Activity description]],"")</f>
        <v>#VALUE!</v>
      </c>
      <c r="H4667" s="36" t="e">
        <f>IF(AND(TimeSpend[[#This Row],[Personnel number]]&lt;&gt;"",TimeSpend[[#This Row],[Date]]&lt;&gt;""),TimeSpend[[#This Row],[Start Time]],"")</f>
        <v>#VALUE!</v>
      </c>
      <c r="I4667" s="36" t="e">
        <f>IF(AND(TimeSpend[[#This Row],[Personnel number]]&lt;&gt;"",TimeSpend[[#This Row],[Date]]&lt;&gt;""),TimeSpend[[#This Row],[End Time]],"")</f>
        <v>#VALUE!</v>
      </c>
      <c r="J4667" t="e">
        <f>IF(AND(TimeSpend[[#This Row],[Personnel number]]&lt;&gt;"",TimeSpend[[#This Row],[Date]]&lt;&gt;""),TimeSpend[[#This Row],[Location]],"")</f>
        <v>#VALUE!</v>
      </c>
      <c r="K4667" t="e">
        <f>IF(AND(TimeSpend[[#This Row],[Personnel number]]&lt;&gt;"",TimeSpend[[#This Row],[Date]]&lt;&gt;""),TimeSpend[[#This Row],[Task]],"")</f>
        <v>#VALUE!</v>
      </c>
      <c r="L4667" t="e">
        <f>IF(AND(TimeSpend[[#This Row],[Personnel number]]&lt;&gt;"",TimeSpend[[#This Row],[Date]]&lt;&gt;""),Utilization!$J$2,"")</f>
        <v>#VALUE!</v>
      </c>
      <c r="M4667" t="e">
        <f>IF(AND(TimeSpend[[#This Row],[Personnel number]]&lt;&gt;"",TimeSpend[[#This Row],[Date]]&lt;&gt;""),TimeSpend[[#This Row],[Employee Name]],"")</f>
        <v>#VALUE!</v>
      </c>
      <c r="N4667" t="e">
        <f t="shared" si="146"/>
        <v>#VALUE!</v>
      </c>
      <c r="O4667" t="e">
        <f t="shared" si="147"/>
        <v>#VALUE!</v>
      </c>
      <c r="P4667" t="e">
        <f>IF(D4667&lt;&gt;"",VLOOKUP(D4667,Projects!B:C,2,0),"")</f>
        <v>#VALUE!</v>
      </c>
    </row>
    <row r="4668" spans="1:16" x14ac:dyDescent="0.25">
      <c r="A4668" t="e">
        <f>UPPER(IF(AND(TimeSpend[[#This Row],[Personnel number]]&lt;&gt;"",TimeSpend[[#This Row],[Date]]&lt;&gt;""),TimeSpend[[#This Row],[Personnel number]],""))</f>
        <v>#VALUE!</v>
      </c>
      <c r="B4668" s="85" t="e">
        <f>IF(AND(TimeSpend[[#This Row],[Personnel number]]&lt;&gt;"",TimeSpend[[#This Row],[Date]]&lt;&gt;""),TEXT(TimeSpend[[#This Row],[Date]],"[$-409]yyyyMMdd"),"")</f>
        <v>#VALUE!</v>
      </c>
      <c r="C4668" s="33" t="e">
        <f>IF(AND(TimeSpend[[#This Row],[Personnel number]]&lt;&gt;"",TimeSpend[[#This Row],[Date]]&lt;&gt;""),SUBSTITUTE(TimeSpend[[#This Row],[Hours]],",","."),"")</f>
        <v>#VALUE!</v>
      </c>
      <c r="D4668" t="e">
        <f>IF(AND(TimeSpend[[#This Row],[Personnel number]]&lt;&gt;"",TimeSpend[[#This Row],[Date]]&lt;&gt;""),TimeSpend[[#This Row],[Network]],"")</f>
        <v>#VALUE!</v>
      </c>
      <c r="E4668" t="e">
        <f>IF(AND(TimeSpend[[#This Row],[Personnel number]]&lt;&gt;"",TimeSpend[[#This Row],[Date]]&lt;&gt;""),TimeSpend[[#This Row],[Network Description]],"")</f>
        <v>#VALUE!</v>
      </c>
      <c r="F4668" t="e">
        <f>IF(AND(TimeSpend[[#This Row],[Personnel number]]&lt;&gt;"",TimeSpend[[#This Row],[Date]]&lt;&gt;""),TimeSpend[[#This Row],[Activity]],"")</f>
        <v>#VALUE!</v>
      </c>
      <c r="G4668" t="e">
        <f>IF(AND(TimeSpend[[#This Row],[Personnel number]]&lt;&gt;"",TimeSpend[[#This Row],[Date]]&lt;&gt;""),TimeSpend[[#This Row],[Activity description]],"")</f>
        <v>#VALUE!</v>
      </c>
      <c r="H4668" s="36" t="e">
        <f>IF(AND(TimeSpend[[#This Row],[Personnel number]]&lt;&gt;"",TimeSpend[[#This Row],[Date]]&lt;&gt;""),TimeSpend[[#This Row],[Start Time]],"")</f>
        <v>#VALUE!</v>
      </c>
      <c r="I4668" s="36" t="e">
        <f>IF(AND(TimeSpend[[#This Row],[Personnel number]]&lt;&gt;"",TimeSpend[[#This Row],[Date]]&lt;&gt;""),TimeSpend[[#This Row],[End Time]],"")</f>
        <v>#VALUE!</v>
      </c>
      <c r="J4668" t="e">
        <f>IF(AND(TimeSpend[[#This Row],[Personnel number]]&lt;&gt;"",TimeSpend[[#This Row],[Date]]&lt;&gt;""),TimeSpend[[#This Row],[Location]],"")</f>
        <v>#VALUE!</v>
      </c>
      <c r="K4668" t="e">
        <f>IF(AND(TimeSpend[[#This Row],[Personnel number]]&lt;&gt;"",TimeSpend[[#This Row],[Date]]&lt;&gt;""),TimeSpend[[#This Row],[Task]],"")</f>
        <v>#VALUE!</v>
      </c>
      <c r="L4668" t="e">
        <f>IF(AND(TimeSpend[[#This Row],[Personnel number]]&lt;&gt;"",TimeSpend[[#This Row],[Date]]&lt;&gt;""),Utilization!$J$2,"")</f>
        <v>#VALUE!</v>
      </c>
      <c r="M4668" t="e">
        <f>IF(AND(TimeSpend[[#This Row],[Personnel number]]&lt;&gt;"",TimeSpend[[#This Row],[Date]]&lt;&gt;""),TimeSpend[[#This Row],[Employee Name]],"")</f>
        <v>#VALUE!</v>
      </c>
      <c r="N4668" t="e">
        <f t="shared" si="146"/>
        <v>#VALUE!</v>
      </c>
      <c r="O4668" t="e">
        <f t="shared" si="147"/>
        <v>#VALUE!</v>
      </c>
      <c r="P4668" t="e">
        <f>IF(D4668&lt;&gt;"",VLOOKUP(D4668,Projects!B:C,2,0),"")</f>
        <v>#VALUE!</v>
      </c>
    </row>
    <row r="4669" spans="1:16" x14ac:dyDescent="0.25">
      <c r="A4669" t="e">
        <f>UPPER(IF(AND(TimeSpend[[#This Row],[Personnel number]]&lt;&gt;"",TimeSpend[[#This Row],[Date]]&lt;&gt;""),TimeSpend[[#This Row],[Personnel number]],""))</f>
        <v>#VALUE!</v>
      </c>
      <c r="B4669" s="85" t="e">
        <f>IF(AND(TimeSpend[[#This Row],[Personnel number]]&lt;&gt;"",TimeSpend[[#This Row],[Date]]&lt;&gt;""),TEXT(TimeSpend[[#This Row],[Date]],"[$-409]yyyyMMdd"),"")</f>
        <v>#VALUE!</v>
      </c>
      <c r="C4669" s="33" t="e">
        <f>IF(AND(TimeSpend[[#This Row],[Personnel number]]&lt;&gt;"",TimeSpend[[#This Row],[Date]]&lt;&gt;""),SUBSTITUTE(TimeSpend[[#This Row],[Hours]],",","."),"")</f>
        <v>#VALUE!</v>
      </c>
      <c r="D4669" t="e">
        <f>IF(AND(TimeSpend[[#This Row],[Personnel number]]&lt;&gt;"",TimeSpend[[#This Row],[Date]]&lt;&gt;""),TimeSpend[[#This Row],[Network]],"")</f>
        <v>#VALUE!</v>
      </c>
      <c r="E4669" t="e">
        <f>IF(AND(TimeSpend[[#This Row],[Personnel number]]&lt;&gt;"",TimeSpend[[#This Row],[Date]]&lt;&gt;""),TimeSpend[[#This Row],[Network Description]],"")</f>
        <v>#VALUE!</v>
      </c>
      <c r="F4669" t="e">
        <f>IF(AND(TimeSpend[[#This Row],[Personnel number]]&lt;&gt;"",TimeSpend[[#This Row],[Date]]&lt;&gt;""),TimeSpend[[#This Row],[Activity]],"")</f>
        <v>#VALUE!</v>
      </c>
      <c r="G4669" t="e">
        <f>IF(AND(TimeSpend[[#This Row],[Personnel number]]&lt;&gt;"",TimeSpend[[#This Row],[Date]]&lt;&gt;""),TimeSpend[[#This Row],[Activity description]],"")</f>
        <v>#VALUE!</v>
      </c>
      <c r="H4669" s="36" t="e">
        <f>IF(AND(TimeSpend[[#This Row],[Personnel number]]&lt;&gt;"",TimeSpend[[#This Row],[Date]]&lt;&gt;""),TimeSpend[[#This Row],[Start Time]],"")</f>
        <v>#VALUE!</v>
      </c>
      <c r="I4669" s="36" t="e">
        <f>IF(AND(TimeSpend[[#This Row],[Personnel number]]&lt;&gt;"",TimeSpend[[#This Row],[Date]]&lt;&gt;""),TimeSpend[[#This Row],[End Time]],"")</f>
        <v>#VALUE!</v>
      </c>
      <c r="J4669" t="e">
        <f>IF(AND(TimeSpend[[#This Row],[Personnel number]]&lt;&gt;"",TimeSpend[[#This Row],[Date]]&lt;&gt;""),TimeSpend[[#This Row],[Location]],"")</f>
        <v>#VALUE!</v>
      </c>
      <c r="K4669" t="e">
        <f>IF(AND(TimeSpend[[#This Row],[Personnel number]]&lt;&gt;"",TimeSpend[[#This Row],[Date]]&lt;&gt;""),TimeSpend[[#This Row],[Task]],"")</f>
        <v>#VALUE!</v>
      </c>
      <c r="L4669" t="e">
        <f>IF(AND(TimeSpend[[#This Row],[Personnel number]]&lt;&gt;"",TimeSpend[[#This Row],[Date]]&lt;&gt;""),Utilization!$J$2,"")</f>
        <v>#VALUE!</v>
      </c>
      <c r="M4669" t="e">
        <f>IF(AND(TimeSpend[[#This Row],[Personnel number]]&lt;&gt;"",TimeSpend[[#This Row],[Date]]&lt;&gt;""),TimeSpend[[#This Row],[Employee Name]],"")</f>
        <v>#VALUE!</v>
      </c>
      <c r="N4669" t="e">
        <f t="shared" si="146"/>
        <v>#VALUE!</v>
      </c>
      <c r="O4669" t="e">
        <f t="shared" si="147"/>
        <v>#VALUE!</v>
      </c>
      <c r="P4669" t="e">
        <f>IF(D4669&lt;&gt;"",VLOOKUP(D4669,Projects!B:C,2,0),"")</f>
        <v>#VALUE!</v>
      </c>
    </row>
    <row r="4670" spans="1:16" x14ac:dyDescent="0.25">
      <c r="A4670" t="e">
        <f>UPPER(IF(AND(TimeSpend[[#This Row],[Personnel number]]&lt;&gt;"",TimeSpend[[#This Row],[Date]]&lt;&gt;""),TimeSpend[[#This Row],[Personnel number]],""))</f>
        <v>#VALUE!</v>
      </c>
      <c r="B4670" s="85" t="e">
        <f>IF(AND(TimeSpend[[#This Row],[Personnel number]]&lt;&gt;"",TimeSpend[[#This Row],[Date]]&lt;&gt;""),TEXT(TimeSpend[[#This Row],[Date]],"[$-409]yyyyMMdd"),"")</f>
        <v>#VALUE!</v>
      </c>
      <c r="C4670" s="33" t="e">
        <f>IF(AND(TimeSpend[[#This Row],[Personnel number]]&lt;&gt;"",TimeSpend[[#This Row],[Date]]&lt;&gt;""),SUBSTITUTE(TimeSpend[[#This Row],[Hours]],",","."),"")</f>
        <v>#VALUE!</v>
      </c>
      <c r="D4670" t="e">
        <f>IF(AND(TimeSpend[[#This Row],[Personnel number]]&lt;&gt;"",TimeSpend[[#This Row],[Date]]&lt;&gt;""),TimeSpend[[#This Row],[Network]],"")</f>
        <v>#VALUE!</v>
      </c>
      <c r="E4670" t="e">
        <f>IF(AND(TimeSpend[[#This Row],[Personnel number]]&lt;&gt;"",TimeSpend[[#This Row],[Date]]&lt;&gt;""),TimeSpend[[#This Row],[Network Description]],"")</f>
        <v>#VALUE!</v>
      </c>
      <c r="F4670" t="e">
        <f>IF(AND(TimeSpend[[#This Row],[Personnel number]]&lt;&gt;"",TimeSpend[[#This Row],[Date]]&lt;&gt;""),TimeSpend[[#This Row],[Activity]],"")</f>
        <v>#VALUE!</v>
      </c>
      <c r="G4670" t="e">
        <f>IF(AND(TimeSpend[[#This Row],[Personnel number]]&lt;&gt;"",TimeSpend[[#This Row],[Date]]&lt;&gt;""),TimeSpend[[#This Row],[Activity description]],"")</f>
        <v>#VALUE!</v>
      </c>
      <c r="H4670" s="36" t="e">
        <f>IF(AND(TimeSpend[[#This Row],[Personnel number]]&lt;&gt;"",TimeSpend[[#This Row],[Date]]&lt;&gt;""),TimeSpend[[#This Row],[Start Time]],"")</f>
        <v>#VALUE!</v>
      </c>
      <c r="I4670" s="36" t="e">
        <f>IF(AND(TimeSpend[[#This Row],[Personnel number]]&lt;&gt;"",TimeSpend[[#This Row],[Date]]&lt;&gt;""),TimeSpend[[#This Row],[End Time]],"")</f>
        <v>#VALUE!</v>
      </c>
      <c r="J4670" t="e">
        <f>IF(AND(TimeSpend[[#This Row],[Personnel number]]&lt;&gt;"",TimeSpend[[#This Row],[Date]]&lt;&gt;""),TimeSpend[[#This Row],[Location]],"")</f>
        <v>#VALUE!</v>
      </c>
      <c r="K4670" t="e">
        <f>IF(AND(TimeSpend[[#This Row],[Personnel number]]&lt;&gt;"",TimeSpend[[#This Row],[Date]]&lt;&gt;""),TimeSpend[[#This Row],[Task]],"")</f>
        <v>#VALUE!</v>
      </c>
      <c r="L4670" t="e">
        <f>IF(AND(TimeSpend[[#This Row],[Personnel number]]&lt;&gt;"",TimeSpend[[#This Row],[Date]]&lt;&gt;""),Utilization!$J$2,"")</f>
        <v>#VALUE!</v>
      </c>
      <c r="M4670" t="e">
        <f>IF(AND(TimeSpend[[#This Row],[Personnel number]]&lt;&gt;"",TimeSpend[[#This Row],[Date]]&lt;&gt;""),TimeSpend[[#This Row],[Employee Name]],"")</f>
        <v>#VALUE!</v>
      </c>
      <c r="N4670" t="e">
        <f t="shared" si="146"/>
        <v>#VALUE!</v>
      </c>
      <c r="O4670" t="e">
        <f t="shared" si="147"/>
        <v>#VALUE!</v>
      </c>
      <c r="P4670" t="e">
        <f>IF(D4670&lt;&gt;"",VLOOKUP(D4670,Projects!B:C,2,0),"")</f>
        <v>#VALUE!</v>
      </c>
    </row>
    <row r="4671" spans="1:16" x14ac:dyDescent="0.25">
      <c r="A4671" t="e">
        <f>UPPER(IF(AND(TimeSpend[[#This Row],[Personnel number]]&lt;&gt;"",TimeSpend[[#This Row],[Date]]&lt;&gt;""),TimeSpend[[#This Row],[Personnel number]],""))</f>
        <v>#VALUE!</v>
      </c>
      <c r="B4671" s="85" t="e">
        <f>IF(AND(TimeSpend[[#This Row],[Personnel number]]&lt;&gt;"",TimeSpend[[#This Row],[Date]]&lt;&gt;""),TEXT(TimeSpend[[#This Row],[Date]],"[$-409]yyyyMMdd"),"")</f>
        <v>#VALUE!</v>
      </c>
      <c r="C4671" s="33" t="e">
        <f>IF(AND(TimeSpend[[#This Row],[Personnel number]]&lt;&gt;"",TimeSpend[[#This Row],[Date]]&lt;&gt;""),SUBSTITUTE(TimeSpend[[#This Row],[Hours]],",","."),"")</f>
        <v>#VALUE!</v>
      </c>
      <c r="D4671" t="e">
        <f>IF(AND(TimeSpend[[#This Row],[Personnel number]]&lt;&gt;"",TimeSpend[[#This Row],[Date]]&lt;&gt;""),TimeSpend[[#This Row],[Network]],"")</f>
        <v>#VALUE!</v>
      </c>
      <c r="E4671" t="e">
        <f>IF(AND(TimeSpend[[#This Row],[Personnel number]]&lt;&gt;"",TimeSpend[[#This Row],[Date]]&lt;&gt;""),TimeSpend[[#This Row],[Network Description]],"")</f>
        <v>#VALUE!</v>
      </c>
      <c r="F4671" t="e">
        <f>IF(AND(TimeSpend[[#This Row],[Personnel number]]&lt;&gt;"",TimeSpend[[#This Row],[Date]]&lt;&gt;""),TimeSpend[[#This Row],[Activity]],"")</f>
        <v>#VALUE!</v>
      </c>
      <c r="G4671" t="e">
        <f>IF(AND(TimeSpend[[#This Row],[Personnel number]]&lt;&gt;"",TimeSpend[[#This Row],[Date]]&lt;&gt;""),TimeSpend[[#This Row],[Activity description]],"")</f>
        <v>#VALUE!</v>
      </c>
      <c r="H4671" s="36" t="e">
        <f>IF(AND(TimeSpend[[#This Row],[Personnel number]]&lt;&gt;"",TimeSpend[[#This Row],[Date]]&lt;&gt;""),TimeSpend[[#This Row],[Start Time]],"")</f>
        <v>#VALUE!</v>
      </c>
      <c r="I4671" s="36" t="e">
        <f>IF(AND(TimeSpend[[#This Row],[Personnel number]]&lt;&gt;"",TimeSpend[[#This Row],[Date]]&lt;&gt;""),TimeSpend[[#This Row],[End Time]],"")</f>
        <v>#VALUE!</v>
      </c>
      <c r="J4671" t="e">
        <f>IF(AND(TimeSpend[[#This Row],[Personnel number]]&lt;&gt;"",TimeSpend[[#This Row],[Date]]&lt;&gt;""),TimeSpend[[#This Row],[Location]],"")</f>
        <v>#VALUE!</v>
      </c>
      <c r="K4671" t="e">
        <f>IF(AND(TimeSpend[[#This Row],[Personnel number]]&lt;&gt;"",TimeSpend[[#This Row],[Date]]&lt;&gt;""),TimeSpend[[#This Row],[Task]],"")</f>
        <v>#VALUE!</v>
      </c>
      <c r="L4671" t="e">
        <f>IF(AND(TimeSpend[[#This Row],[Personnel number]]&lt;&gt;"",TimeSpend[[#This Row],[Date]]&lt;&gt;""),Utilization!$J$2,"")</f>
        <v>#VALUE!</v>
      </c>
      <c r="M4671" t="e">
        <f>IF(AND(TimeSpend[[#This Row],[Personnel number]]&lt;&gt;"",TimeSpend[[#This Row],[Date]]&lt;&gt;""),TimeSpend[[#This Row],[Employee Name]],"")</f>
        <v>#VALUE!</v>
      </c>
      <c r="N4671" t="e">
        <f t="shared" si="146"/>
        <v>#VALUE!</v>
      </c>
      <c r="O4671" t="e">
        <f t="shared" si="147"/>
        <v>#VALUE!</v>
      </c>
      <c r="P4671" t="e">
        <f>IF(D4671&lt;&gt;"",VLOOKUP(D4671,Projects!B:C,2,0),"")</f>
        <v>#VALUE!</v>
      </c>
    </row>
    <row r="4672" spans="1:16" x14ac:dyDescent="0.25">
      <c r="A4672" t="e">
        <f>UPPER(IF(AND(TimeSpend[[#This Row],[Personnel number]]&lt;&gt;"",TimeSpend[[#This Row],[Date]]&lt;&gt;""),TimeSpend[[#This Row],[Personnel number]],""))</f>
        <v>#VALUE!</v>
      </c>
      <c r="B4672" s="85" t="e">
        <f>IF(AND(TimeSpend[[#This Row],[Personnel number]]&lt;&gt;"",TimeSpend[[#This Row],[Date]]&lt;&gt;""),TEXT(TimeSpend[[#This Row],[Date]],"[$-409]yyyyMMdd"),"")</f>
        <v>#VALUE!</v>
      </c>
      <c r="C4672" s="33" t="e">
        <f>IF(AND(TimeSpend[[#This Row],[Personnel number]]&lt;&gt;"",TimeSpend[[#This Row],[Date]]&lt;&gt;""),SUBSTITUTE(TimeSpend[[#This Row],[Hours]],",","."),"")</f>
        <v>#VALUE!</v>
      </c>
      <c r="D4672" t="e">
        <f>IF(AND(TimeSpend[[#This Row],[Personnel number]]&lt;&gt;"",TimeSpend[[#This Row],[Date]]&lt;&gt;""),TimeSpend[[#This Row],[Network]],"")</f>
        <v>#VALUE!</v>
      </c>
      <c r="E4672" t="e">
        <f>IF(AND(TimeSpend[[#This Row],[Personnel number]]&lt;&gt;"",TimeSpend[[#This Row],[Date]]&lt;&gt;""),TimeSpend[[#This Row],[Network Description]],"")</f>
        <v>#VALUE!</v>
      </c>
      <c r="F4672" t="e">
        <f>IF(AND(TimeSpend[[#This Row],[Personnel number]]&lt;&gt;"",TimeSpend[[#This Row],[Date]]&lt;&gt;""),TimeSpend[[#This Row],[Activity]],"")</f>
        <v>#VALUE!</v>
      </c>
      <c r="G4672" t="e">
        <f>IF(AND(TimeSpend[[#This Row],[Personnel number]]&lt;&gt;"",TimeSpend[[#This Row],[Date]]&lt;&gt;""),TimeSpend[[#This Row],[Activity description]],"")</f>
        <v>#VALUE!</v>
      </c>
      <c r="H4672" s="36" t="e">
        <f>IF(AND(TimeSpend[[#This Row],[Personnel number]]&lt;&gt;"",TimeSpend[[#This Row],[Date]]&lt;&gt;""),TimeSpend[[#This Row],[Start Time]],"")</f>
        <v>#VALUE!</v>
      </c>
      <c r="I4672" s="36" t="e">
        <f>IF(AND(TimeSpend[[#This Row],[Personnel number]]&lt;&gt;"",TimeSpend[[#This Row],[Date]]&lt;&gt;""),TimeSpend[[#This Row],[End Time]],"")</f>
        <v>#VALUE!</v>
      </c>
      <c r="J4672" t="e">
        <f>IF(AND(TimeSpend[[#This Row],[Personnel number]]&lt;&gt;"",TimeSpend[[#This Row],[Date]]&lt;&gt;""),TimeSpend[[#This Row],[Location]],"")</f>
        <v>#VALUE!</v>
      </c>
      <c r="K4672" t="e">
        <f>IF(AND(TimeSpend[[#This Row],[Personnel number]]&lt;&gt;"",TimeSpend[[#This Row],[Date]]&lt;&gt;""),TimeSpend[[#This Row],[Task]],"")</f>
        <v>#VALUE!</v>
      </c>
      <c r="L4672" t="e">
        <f>IF(AND(TimeSpend[[#This Row],[Personnel number]]&lt;&gt;"",TimeSpend[[#This Row],[Date]]&lt;&gt;""),Utilization!$J$2,"")</f>
        <v>#VALUE!</v>
      </c>
      <c r="M4672" t="e">
        <f>IF(AND(TimeSpend[[#This Row],[Personnel number]]&lt;&gt;"",TimeSpend[[#This Row],[Date]]&lt;&gt;""),TimeSpend[[#This Row],[Employee Name]],"")</f>
        <v>#VALUE!</v>
      </c>
      <c r="N4672" t="e">
        <f t="shared" si="146"/>
        <v>#VALUE!</v>
      </c>
      <c r="O4672" t="e">
        <f t="shared" si="147"/>
        <v>#VALUE!</v>
      </c>
      <c r="P4672" t="e">
        <f>IF(D4672&lt;&gt;"",VLOOKUP(D4672,Projects!B:C,2,0),"")</f>
        <v>#VALUE!</v>
      </c>
    </row>
    <row r="4673" spans="1:16" x14ac:dyDescent="0.25">
      <c r="A4673" t="e">
        <f>UPPER(IF(AND(TimeSpend[[#This Row],[Personnel number]]&lt;&gt;"",TimeSpend[[#This Row],[Date]]&lt;&gt;""),TimeSpend[[#This Row],[Personnel number]],""))</f>
        <v>#VALUE!</v>
      </c>
      <c r="B4673" s="85" t="e">
        <f>IF(AND(TimeSpend[[#This Row],[Personnel number]]&lt;&gt;"",TimeSpend[[#This Row],[Date]]&lt;&gt;""),TEXT(TimeSpend[[#This Row],[Date]],"[$-409]yyyyMMdd"),"")</f>
        <v>#VALUE!</v>
      </c>
      <c r="C4673" s="33" t="e">
        <f>IF(AND(TimeSpend[[#This Row],[Personnel number]]&lt;&gt;"",TimeSpend[[#This Row],[Date]]&lt;&gt;""),SUBSTITUTE(TimeSpend[[#This Row],[Hours]],",","."),"")</f>
        <v>#VALUE!</v>
      </c>
      <c r="D4673" t="e">
        <f>IF(AND(TimeSpend[[#This Row],[Personnel number]]&lt;&gt;"",TimeSpend[[#This Row],[Date]]&lt;&gt;""),TimeSpend[[#This Row],[Network]],"")</f>
        <v>#VALUE!</v>
      </c>
      <c r="E4673" t="e">
        <f>IF(AND(TimeSpend[[#This Row],[Personnel number]]&lt;&gt;"",TimeSpend[[#This Row],[Date]]&lt;&gt;""),TimeSpend[[#This Row],[Network Description]],"")</f>
        <v>#VALUE!</v>
      </c>
      <c r="F4673" t="e">
        <f>IF(AND(TimeSpend[[#This Row],[Personnel number]]&lt;&gt;"",TimeSpend[[#This Row],[Date]]&lt;&gt;""),TimeSpend[[#This Row],[Activity]],"")</f>
        <v>#VALUE!</v>
      </c>
      <c r="G4673" t="e">
        <f>IF(AND(TimeSpend[[#This Row],[Personnel number]]&lt;&gt;"",TimeSpend[[#This Row],[Date]]&lt;&gt;""),TimeSpend[[#This Row],[Activity description]],"")</f>
        <v>#VALUE!</v>
      </c>
      <c r="H4673" s="36" t="e">
        <f>IF(AND(TimeSpend[[#This Row],[Personnel number]]&lt;&gt;"",TimeSpend[[#This Row],[Date]]&lt;&gt;""),TimeSpend[[#This Row],[Start Time]],"")</f>
        <v>#VALUE!</v>
      </c>
      <c r="I4673" s="36" t="e">
        <f>IF(AND(TimeSpend[[#This Row],[Personnel number]]&lt;&gt;"",TimeSpend[[#This Row],[Date]]&lt;&gt;""),TimeSpend[[#This Row],[End Time]],"")</f>
        <v>#VALUE!</v>
      </c>
      <c r="J4673" t="e">
        <f>IF(AND(TimeSpend[[#This Row],[Personnel number]]&lt;&gt;"",TimeSpend[[#This Row],[Date]]&lt;&gt;""),TimeSpend[[#This Row],[Location]],"")</f>
        <v>#VALUE!</v>
      </c>
      <c r="K4673" t="e">
        <f>IF(AND(TimeSpend[[#This Row],[Personnel number]]&lt;&gt;"",TimeSpend[[#This Row],[Date]]&lt;&gt;""),TimeSpend[[#This Row],[Task]],"")</f>
        <v>#VALUE!</v>
      </c>
      <c r="L4673" t="e">
        <f>IF(AND(TimeSpend[[#This Row],[Personnel number]]&lt;&gt;"",TimeSpend[[#This Row],[Date]]&lt;&gt;""),Utilization!$J$2,"")</f>
        <v>#VALUE!</v>
      </c>
      <c r="M4673" t="e">
        <f>IF(AND(TimeSpend[[#This Row],[Personnel number]]&lt;&gt;"",TimeSpend[[#This Row],[Date]]&lt;&gt;""),TimeSpend[[#This Row],[Employee Name]],"")</f>
        <v>#VALUE!</v>
      </c>
      <c r="N4673" t="e">
        <f t="shared" si="146"/>
        <v>#VALUE!</v>
      </c>
      <c r="O4673" t="e">
        <f t="shared" si="147"/>
        <v>#VALUE!</v>
      </c>
      <c r="P4673" t="e">
        <f>IF(D4673&lt;&gt;"",VLOOKUP(D4673,Projects!B:C,2,0),"")</f>
        <v>#VALUE!</v>
      </c>
    </row>
    <row r="4674" spans="1:16" x14ac:dyDescent="0.25">
      <c r="A4674" t="e">
        <f>UPPER(IF(AND(TimeSpend[[#This Row],[Personnel number]]&lt;&gt;"",TimeSpend[[#This Row],[Date]]&lt;&gt;""),TimeSpend[[#This Row],[Personnel number]],""))</f>
        <v>#VALUE!</v>
      </c>
      <c r="B4674" s="85" t="e">
        <f>IF(AND(TimeSpend[[#This Row],[Personnel number]]&lt;&gt;"",TimeSpend[[#This Row],[Date]]&lt;&gt;""),TEXT(TimeSpend[[#This Row],[Date]],"[$-409]yyyyMMdd"),"")</f>
        <v>#VALUE!</v>
      </c>
      <c r="C4674" s="33" t="e">
        <f>IF(AND(TimeSpend[[#This Row],[Personnel number]]&lt;&gt;"",TimeSpend[[#This Row],[Date]]&lt;&gt;""),SUBSTITUTE(TimeSpend[[#This Row],[Hours]],",","."),"")</f>
        <v>#VALUE!</v>
      </c>
      <c r="D4674" t="e">
        <f>IF(AND(TimeSpend[[#This Row],[Personnel number]]&lt;&gt;"",TimeSpend[[#This Row],[Date]]&lt;&gt;""),TimeSpend[[#This Row],[Network]],"")</f>
        <v>#VALUE!</v>
      </c>
      <c r="E4674" t="e">
        <f>IF(AND(TimeSpend[[#This Row],[Personnel number]]&lt;&gt;"",TimeSpend[[#This Row],[Date]]&lt;&gt;""),TimeSpend[[#This Row],[Network Description]],"")</f>
        <v>#VALUE!</v>
      </c>
      <c r="F4674" t="e">
        <f>IF(AND(TimeSpend[[#This Row],[Personnel number]]&lt;&gt;"",TimeSpend[[#This Row],[Date]]&lt;&gt;""),TimeSpend[[#This Row],[Activity]],"")</f>
        <v>#VALUE!</v>
      </c>
      <c r="G4674" t="e">
        <f>IF(AND(TimeSpend[[#This Row],[Personnel number]]&lt;&gt;"",TimeSpend[[#This Row],[Date]]&lt;&gt;""),TimeSpend[[#This Row],[Activity description]],"")</f>
        <v>#VALUE!</v>
      </c>
      <c r="H4674" s="36" t="e">
        <f>IF(AND(TimeSpend[[#This Row],[Personnel number]]&lt;&gt;"",TimeSpend[[#This Row],[Date]]&lt;&gt;""),TimeSpend[[#This Row],[Start Time]],"")</f>
        <v>#VALUE!</v>
      </c>
      <c r="I4674" s="36" t="e">
        <f>IF(AND(TimeSpend[[#This Row],[Personnel number]]&lt;&gt;"",TimeSpend[[#This Row],[Date]]&lt;&gt;""),TimeSpend[[#This Row],[End Time]],"")</f>
        <v>#VALUE!</v>
      </c>
      <c r="J4674" t="e">
        <f>IF(AND(TimeSpend[[#This Row],[Personnel number]]&lt;&gt;"",TimeSpend[[#This Row],[Date]]&lt;&gt;""),TimeSpend[[#This Row],[Location]],"")</f>
        <v>#VALUE!</v>
      </c>
      <c r="K4674" t="e">
        <f>IF(AND(TimeSpend[[#This Row],[Personnel number]]&lt;&gt;"",TimeSpend[[#This Row],[Date]]&lt;&gt;""),TimeSpend[[#This Row],[Task]],"")</f>
        <v>#VALUE!</v>
      </c>
      <c r="L4674" t="e">
        <f>IF(AND(TimeSpend[[#This Row],[Personnel number]]&lt;&gt;"",TimeSpend[[#This Row],[Date]]&lt;&gt;""),Utilization!$J$2,"")</f>
        <v>#VALUE!</v>
      </c>
      <c r="M4674" t="e">
        <f>IF(AND(TimeSpend[[#This Row],[Personnel number]]&lt;&gt;"",TimeSpend[[#This Row],[Date]]&lt;&gt;""),TimeSpend[[#This Row],[Employee Name]],"")</f>
        <v>#VALUE!</v>
      </c>
      <c r="N4674" t="e">
        <f t="shared" si="146"/>
        <v>#VALUE!</v>
      </c>
      <c r="O4674" t="e">
        <f t="shared" si="147"/>
        <v>#VALUE!</v>
      </c>
      <c r="P4674" t="e">
        <f>IF(D4674&lt;&gt;"",VLOOKUP(D4674,Projects!B:C,2,0),"")</f>
        <v>#VALUE!</v>
      </c>
    </row>
    <row r="4675" spans="1:16" x14ac:dyDescent="0.25">
      <c r="A4675" t="e">
        <f>UPPER(IF(AND(TimeSpend[[#This Row],[Personnel number]]&lt;&gt;"",TimeSpend[[#This Row],[Date]]&lt;&gt;""),TimeSpend[[#This Row],[Personnel number]],""))</f>
        <v>#VALUE!</v>
      </c>
      <c r="B4675" s="85" t="e">
        <f>IF(AND(TimeSpend[[#This Row],[Personnel number]]&lt;&gt;"",TimeSpend[[#This Row],[Date]]&lt;&gt;""),TEXT(TimeSpend[[#This Row],[Date]],"[$-409]yyyyMMdd"),"")</f>
        <v>#VALUE!</v>
      </c>
      <c r="C4675" s="33" t="e">
        <f>IF(AND(TimeSpend[[#This Row],[Personnel number]]&lt;&gt;"",TimeSpend[[#This Row],[Date]]&lt;&gt;""),SUBSTITUTE(TimeSpend[[#This Row],[Hours]],",","."),"")</f>
        <v>#VALUE!</v>
      </c>
      <c r="D4675" t="e">
        <f>IF(AND(TimeSpend[[#This Row],[Personnel number]]&lt;&gt;"",TimeSpend[[#This Row],[Date]]&lt;&gt;""),TimeSpend[[#This Row],[Network]],"")</f>
        <v>#VALUE!</v>
      </c>
      <c r="E4675" t="e">
        <f>IF(AND(TimeSpend[[#This Row],[Personnel number]]&lt;&gt;"",TimeSpend[[#This Row],[Date]]&lt;&gt;""),TimeSpend[[#This Row],[Network Description]],"")</f>
        <v>#VALUE!</v>
      </c>
      <c r="F4675" t="e">
        <f>IF(AND(TimeSpend[[#This Row],[Personnel number]]&lt;&gt;"",TimeSpend[[#This Row],[Date]]&lt;&gt;""),TimeSpend[[#This Row],[Activity]],"")</f>
        <v>#VALUE!</v>
      </c>
      <c r="G4675" t="e">
        <f>IF(AND(TimeSpend[[#This Row],[Personnel number]]&lt;&gt;"",TimeSpend[[#This Row],[Date]]&lt;&gt;""),TimeSpend[[#This Row],[Activity description]],"")</f>
        <v>#VALUE!</v>
      </c>
      <c r="H4675" s="36" t="e">
        <f>IF(AND(TimeSpend[[#This Row],[Personnel number]]&lt;&gt;"",TimeSpend[[#This Row],[Date]]&lt;&gt;""),TimeSpend[[#This Row],[Start Time]],"")</f>
        <v>#VALUE!</v>
      </c>
      <c r="I4675" s="36" t="e">
        <f>IF(AND(TimeSpend[[#This Row],[Personnel number]]&lt;&gt;"",TimeSpend[[#This Row],[Date]]&lt;&gt;""),TimeSpend[[#This Row],[End Time]],"")</f>
        <v>#VALUE!</v>
      </c>
      <c r="J4675" t="e">
        <f>IF(AND(TimeSpend[[#This Row],[Personnel number]]&lt;&gt;"",TimeSpend[[#This Row],[Date]]&lt;&gt;""),TimeSpend[[#This Row],[Location]],"")</f>
        <v>#VALUE!</v>
      </c>
      <c r="K4675" t="e">
        <f>IF(AND(TimeSpend[[#This Row],[Personnel number]]&lt;&gt;"",TimeSpend[[#This Row],[Date]]&lt;&gt;""),TimeSpend[[#This Row],[Task]],"")</f>
        <v>#VALUE!</v>
      </c>
      <c r="L4675" t="e">
        <f>IF(AND(TimeSpend[[#This Row],[Personnel number]]&lt;&gt;"",TimeSpend[[#This Row],[Date]]&lt;&gt;""),Utilization!$J$2,"")</f>
        <v>#VALUE!</v>
      </c>
      <c r="M4675" t="e">
        <f>IF(AND(TimeSpend[[#This Row],[Personnel number]]&lt;&gt;"",TimeSpend[[#This Row],[Date]]&lt;&gt;""),TimeSpend[[#This Row],[Employee Name]],"")</f>
        <v>#VALUE!</v>
      </c>
      <c r="N4675" t="e">
        <f t="shared" si="146"/>
        <v>#VALUE!</v>
      </c>
      <c r="O4675" t="e">
        <f t="shared" si="147"/>
        <v>#VALUE!</v>
      </c>
      <c r="P4675" t="e">
        <f>IF(D4675&lt;&gt;"",VLOOKUP(D4675,Projects!B:C,2,0),"")</f>
        <v>#VALUE!</v>
      </c>
    </row>
    <row r="4676" spans="1:16" x14ac:dyDescent="0.25">
      <c r="A4676" t="e">
        <f>UPPER(IF(AND(TimeSpend[[#This Row],[Personnel number]]&lt;&gt;"",TimeSpend[[#This Row],[Date]]&lt;&gt;""),TimeSpend[[#This Row],[Personnel number]],""))</f>
        <v>#VALUE!</v>
      </c>
      <c r="B4676" s="85" t="e">
        <f>IF(AND(TimeSpend[[#This Row],[Personnel number]]&lt;&gt;"",TimeSpend[[#This Row],[Date]]&lt;&gt;""),TEXT(TimeSpend[[#This Row],[Date]],"[$-409]yyyyMMdd"),"")</f>
        <v>#VALUE!</v>
      </c>
      <c r="C4676" s="33" t="e">
        <f>IF(AND(TimeSpend[[#This Row],[Personnel number]]&lt;&gt;"",TimeSpend[[#This Row],[Date]]&lt;&gt;""),SUBSTITUTE(TimeSpend[[#This Row],[Hours]],",","."),"")</f>
        <v>#VALUE!</v>
      </c>
      <c r="D4676" t="e">
        <f>IF(AND(TimeSpend[[#This Row],[Personnel number]]&lt;&gt;"",TimeSpend[[#This Row],[Date]]&lt;&gt;""),TimeSpend[[#This Row],[Network]],"")</f>
        <v>#VALUE!</v>
      </c>
      <c r="E4676" t="e">
        <f>IF(AND(TimeSpend[[#This Row],[Personnel number]]&lt;&gt;"",TimeSpend[[#This Row],[Date]]&lt;&gt;""),TimeSpend[[#This Row],[Network Description]],"")</f>
        <v>#VALUE!</v>
      </c>
      <c r="F4676" t="e">
        <f>IF(AND(TimeSpend[[#This Row],[Personnel number]]&lt;&gt;"",TimeSpend[[#This Row],[Date]]&lt;&gt;""),TimeSpend[[#This Row],[Activity]],"")</f>
        <v>#VALUE!</v>
      </c>
      <c r="G4676" t="e">
        <f>IF(AND(TimeSpend[[#This Row],[Personnel number]]&lt;&gt;"",TimeSpend[[#This Row],[Date]]&lt;&gt;""),TimeSpend[[#This Row],[Activity description]],"")</f>
        <v>#VALUE!</v>
      </c>
      <c r="H4676" s="36" t="e">
        <f>IF(AND(TimeSpend[[#This Row],[Personnel number]]&lt;&gt;"",TimeSpend[[#This Row],[Date]]&lt;&gt;""),TimeSpend[[#This Row],[Start Time]],"")</f>
        <v>#VALUE!</v>
      </c>
      <c r="I4676" s="36" t="e">
        <f>IF(AND(TimeSpend[[#This Row],[Personnel number]]&lt;&gt;"",TimeSpend[[#This Row],[Date]]&lt;&gt;""),TimeSpend[[#This Row],[End Time]],"")</f>
        <v>#VALUE!</v>
      </c>
      <c r="J4676" t="e">
        <f>IF(AND(TimeSpend[[#This Row],[Personnel number]]&lt;&gt;"",TimeSpend[[#This Row],[Date]]&lt;&gt;""),TimeSpend[[#This Row],[Location]],"")</f>
        <v>#VALUE!</v>
      </c>
      <c r="K4676" t="e">
        <f>IF(AND(TimeSpend[[#This Row],[Personnel number]]&lt;&gt;"",TimeSpend[[#This Row],[Date]]&lt;&gt;""),TimeSpend[[#This Row],[Task]],"")</f>
        <v>#VALUE!</v>
      </c>
      <c r="L4676" t="e">
        <f>IF(AND(TimeSpend[[#This Row],[Personnel number]]&lt;&gt;"",TimeSpend[[#This Row],[Date]]&lt;&gt;""),Utilization!$J$2,"")</f>
        <v>#VALUE!</v>
      </c>
      <c r="M4676" t="e">
        <f>IF(AND(TimeSpend[[#This Row],[Personnel number]]&lt;&gt;"",TimeSpend[[#This Row],[Date]]&lt;&gt;""),TimeSpend[[#This Row],[Employee Name]],"")</f>
        <v>#VALUE!</v>
      </c>
      <c r="N4676" t="e">
        <f t="shared" si="146"/>
        <v>#VALUE!</v>
      </c>
      <c r="O4676" t="e">
        <f t="shared" si="147"/>
        <v>#VALUE!</v>
      </c>
      <c r="P4676" t="e">
        <f>IF(D4676&lt;&gt;"",VLOOKUP(D4676,Projects!B:C,2,0),"")</f>
        <v>#VALUE!</v>
      </c>
    </row>
    <row r="4677" spans="1:16" x14ac:dyDescent="0.25">
      <c r="A4677" t="e">
        <f>UPPER(IF(AND(TimeSpend[[#This Row],[Personnel number]]&lt;&gt;"",TimeSpend[[#This Row],[Date]]&lt;&gt;""),TimeSpend[[#This Row],[Personnel number]],""))</f>
        <v>#VALUE!</v>
      </c>
      <c r="B4677" s="85" t="e">
        <f>IF(AND(TimeSpend[[#This Row],[Personnel number]]&lt;&gt;"",TimeSpend[[#This Row],[Date]]&lt;&gt;""),TEXT(TimeSpend[[#This Row],[Date]],"[$-409]yyyyMMdd"),"")</f>
        <v>#VALUE!</v>
      </c>
      <c r="C4677" s="33" t="e">
        <f>IF(AND(TimeSpend[[#This Row],[Personnel number]]&lt;&gt;"",TimeSpend[[#This Row],[Date]]&lt;&gt;""),SUBSTITUTE(TimeSpend[[#This Row],[Hours]],",","."),"")</f>
        <v>#VALUE!</v>
      </c>
      <c r="D4677" t="e">
        <f>IF(AND(TimeSpend[[#This Row],[Personnel number]]&lt;&gt;"",TimeSpend[[#This Row],[Date]]&lt;&gt;""),TimeSpend[[#This Row],[Network]],"")</f>
        <v>#VALUE!</v>
      </c>
      <c r="E4677" t="e">
        <f>IF(AND(TimeSpend[[#This Row],[Personnel number]]&lt;&gt;"",TimeSpend[[#This Row],[Date]]&lt;&gt;""),TimeSpend[[#This Row],[Network Description]],"")</f>
        <v>#VALUE!</v>
      </c>
      <c r="F4677" t="e">
        <f>IF(AND(TimeSpend[[#This Row],[Personnel number]]&lt;&gt;"",TimeSpend[[#This Row],[Date]]&lt;&gt;""),TimeSpend[[#This Row],[Activity]],"")</f>
        <v>#VALUE!</v>
      </c>
      <c r="G4677" t="e">
        <f>IF(AND(TimeSpend[[#This Row],[Personnel number]]&lt;&gt;"",TimeSpend[[#This Row],[Date]]&lt;&gt;""),TimeSpend[[#This Row],[Activity description]],"")</f>
        <v>#VALUE!</v>
      </c>
      <c r="H4677" s="36" t="e">
        <f>IF(AND(TimeSpend[[#This Row],[Personnel number]]&lt;&gt;"",TimeSpend[[#This Row],[Date]]&lt;&gt;""),TimeSpend[[#This Row],[Start Time]],"")</f>
        <v>#VALUE!</v>
      </c>
      <c r="I4677" s="36" t="e">
        <f>IF(AND(TimeSpend[[#This Row],[Personnel number]]&lt;&gt;"",TimeSpend[[#This Row],[Date]]&lt;&gt;""),TimeSpend[[#This Row],[End Time]],"")</f>
        <v>#VALUE!</v>
      </c>
      <c r="J4677" t="e">
        <f>IF(AND(TimeSpend[[#This Row],[Personnel number]]&lt;&gt;"",TimeSpend[[#This Row],[Date]]&lt;&gt;""),TimeSpend[[#This Row],[Location]],"")</f>
        <v>#VALUE!</v>
      </c>
      <c r="K4677" t="e">
        <f>IF(AND(TimeSpend[[#This Row],[Personnel number]]&lt;&gt;"",TimeSpend[[#This Row],[Date]]&lt;&gt;""),TimeSpend[[#This Row],[Task]],"")</f>
        <v>#VALUE!</v>
      </c>
      <c r="L4677" t="e">
        <f>IF(AND(TimeSpend[[#This Row],[Personnel number]]&lt;&gt;"",TimeSpend[[#This Row],[Date]]&lt;&gt;""),Utilization!$J$2,"")</f>
        <v>#VALUE!</v>
      </c>
      <c r="M4677" t="e">
        <f>IF(AND(TimeSpend[[#This Row],[Personnel number]]&lt;&gt;"",TimeSpend[[#This Row],[Date]]&lt;&gt;""),TimeSpend[[#This Row],[Employee Name]],"")</f>
        <v>#VALUE!</v>
      </c>
      <c r="N4677" t="e">
        <f t="shared" si="146"/>
        <v>#VALUE!</v>
      </c>
      <c r="O4677" t="e">
        <f t="shared" si="147"/>
        <v>#VALUE!</v>
      </c>
      <c r="P4677" t="e">
        <f>IF(D4677&lt;&gt;"",VLOOKUP(D4677,Projects!B:C,2,0),"")</f>
        <v>#VALUE!</v>
      </c>
    </row>
    <row r="4678" spans="1:16" x14ac:dyDescent="0.25">
      <c r="A4678" t="e">
        <f>UPPER(IF(AND(TimeSpend[[#This Row],[Personnel number]]&lt;&gt;"",TimeSpend[[#This Row],[Date]]&lt;&gt;""),TimeSpend[[#This Row],[Personnel number]],""))</f>
        <v>#VALUE!</v>
      </c>
      <c r="B4678" s="85" t="e">
        <f>IF(AND(TimeSpend[[#This Row],[Personnel number]]&lt;&gt;"",TimeSpend[[#This Row],[Date]]&lt;&gt;""),TEXT(TimeSpend[[#This Row],[Date]],"[$-409]yyyyMMdd"),"")</f>
        <v>#VALUE!</v>
      </c>
      <c r="C4678" s="33" t="e">
        <f>IF(AND(TimeSpend[[#This Row],[Personnel number]]&lt;&gt;"",TimeSpend[[#This Row],[Date]]&lt;&gt;""),SUBSTITUTE(TimeSpend[[#This Row],[Hours]],",","."),"")</f>
        <v>#VALUE!</v>
      </c>
      <c r="D4678" t="e">
        <f>IF(AND(TimeSpend[[#This Row],[Personnel number]]&lt;&gt;"",TimeSpend[[#This Row],[Date]]&lt;&gt;""),TimeSpend[[#This Row],[Network]],"")</f>
        <v>#VALUE!</v>
      </c>
      <c r="E4678" t="e">
        <f>IF(AND(TimeSpend[[#This Row],[Personnel number]]&lt;&gt;"",TimeSpend[[#This Row],[Date]]&lt;&gt;""),TimeSpend[[#This Row],[Network Description]],"")</f>
        <v>#VALUE!</v>
      </c>
      <c r="F4678" t="e">
        <f>IF(AND(TimeSpend[[#This Row],[Personnel number]]&lt;&gt;"",TimeSpend[[#This Row],[Date]]&lt;&gt;""),TimeSpend[[#This Row],[Activity]],"")</f>
        <v>#VALUE!</v>
      </c>
      <c r="G4678" t="e">
        <f>IF(AND(TimeSpend[[#This Row],[Personnel number]]&lt;&gt;"",TimeSpend[[#This Row],[Date]]&lt;&gt;""),TimeSpend[[#This Row],[Activity description]],"")</f>
        <v>#VALUE!</v>
      </c>
      <c r="H4678" s="36" t="e">
        <f>IF(AND(TimeSpend[[#This Row],[Personnel number]]&lt;&gt;"",TimeSpend[[#This Row],[Date]]&lt;&gt;""),TimeSpend[[#This Row],[Start Time]],"")</f>
        <v>#VALUE!</v>
      </c>
      <c r="I4678" s="36" t="e">
        <f>IF(AND(TimeSpend[[#This Row],[Personnel number]]&lt;&gt;"",TimeSpend[[#This Row],[Date]]&lt;&gt;""),TimeSpend[[#This Row],[End Time]],"")</f>
        <v>#VALUE!</v>
      </c>
      <c r="J4678" t="e">
        <f>IF(AND(TimeSpend[[#This Row],[Personnel number]]&lt;&gt;"",TimeSpend[[#This Row],[Date]]&lt;&gt;""),TimeSpend[[#This Row],[Location]],"")</f>
        <v>#VALUE!</v>
      </c>
      <c r="K4678" t="e">
        <f>IF(AND(TimeSpend[[#This Row],[Personnel number]]&lt;&gt;"",TimeSpend[[#This Row],[Date]]&lt;&gt;""),TimeSpend[[#This Row],[Task]],"")</f>
        <v>#VALUE!</v>
      </c>
      <c r="L4678" t="e">
        <f>IF(AND(TimeSpend[[#This Row],[Personnel number]]&lt;&gt;"",TimeSpend[[#This Row],[Date]]&lt;&gt;""),Utilization!$J$2,"")</f>
        <v>#VALUE!</v>
      </c>
      <c r="M4678" t="e">
        <f>IF(AND(TimeSpend[[#This Row],[Personnel number]]&lt;&gt;"",TimeSpend[[#This Row],[Date]]&lt;&gt;""),TimeSpend[[#This Row],[Employee Name]],"")</f>
        <v>#VALUE!</v>
      </c>
      <c r="N4678" t="e">
        <f t="shared" si="146"/>
        <v>#VALUE!</v>
      </c>
      <c r="O4678" t="e">
        <f t="shared" si="147"/>
        <v>#VALUE!</v>
      </c>
      <c r="P4678" t="e">
        <f>IF(D4678&lt;&gt;"",VLOOKUP(D4678,Projects!B:C,2,0),"")</f>
        <v>#VALUE!</v>
      </c>
    </row>
    <row r="4679" spans="1:16" x14ac:dyDescent="0.25">
      <c r="A4679" t="e">
        <f>UPPER(IF(AND(TimeSpend[[#This Row],[Personnel number]]&lt;&gt;"",TimeSpend[[#This Row],[Date]]&lt;&gt;""),TimeSpend[[#This Row],[Personnel number]],""))</f>
        <v>#VALUE!</v>
      </c>
      <c r="B4679" s="85" t="e">
        <f>IF(AND(TimeSpend[[#This Row],[Personnel number]]&lt;&gt;"",TimeSpend[[#This Row],[Date]]&lt;&gt;""),TEXT(TimeSpend[[#This Row],[Date]],"[$-409]yyyyMMdd"),"")</f>
        <v>#VALUE!</v>
      </c>
      <c r="C4679" s="33" t="e">
        <f>IF(AND(TimeSpend[[#This Row],[Personnel number]]&lt;&gt;"",TimeSpend[[#This Row],[Date]]&lt;&gt;""),SUBSTITUTE(TimeSpend[[#This Row],[Hours]],",","."),"")</f>
        <v>#VALUE!</v>
      </c>
      <c r="D4679" t="e">
        <f>IF(AND(TimeSpend[[#This Row],[Personnel number]]&lt;&gt;"",TimeSpend[[#This Row],[Date]]&lt;&gt;""),TimeSpend[[#This Row],[Network]],"")</f>
        <v>#VALUE!</v>
      </c>
      <c r="E4679" t="e">
        <f>IF(AND(TimeSpend[[#This Row],[Personnel number]]&lt;&gt;"",TimeSpend[[#This Row],[Date]]&lt;&gt;""),TimeSpend[[#This Row],[Network Description]],"")</f>
        <v>#VALUE!</v>
      </c>
      <c r="F4679" t="e">
        <f>IF(AND(TimeSpend[[#This Row],[Personnel number]]&lt;&gt;"",TimeSpend[[#This Row],[Date]]&lt;&gt;""),TimeSpend[[#This Row],[Activity]],"")</f>
        <v>#VALUE!</v>
      </c>
      <c r="G4679" t="e">
        <f>IF(AND(TimeSpend[[#This Row],[Personnel number]]&lt;&gt;"",TimeSpend[[#This Row],[Date]]&lt;&gt;""),TimeSpend[[#This Row],[Activity description]],"")</f>
        <v>#VALUE!</v>
      </c>
      <c r="H4679" s="36" t="e">
        <f>IF(AND(TimeSpend[[#This Row],[Personnel number]]&lt;&gt;"",TimeSpend[[#This Row],[Date]]&lt;&gt;""),TimeSpend[[#This Row],[Start Time]],"")</f>
        <v>#VALUE!</v>
      </c>
      <c r="I4679" s="36" t="e">
        <f>IF(AND(TimeSpend[[#This Row],[Personnel number]]&lt;&gt;"",TimeSpend[[#This Row],[Date]]&lt;&gt;""),TimeSpend[[#This Row],[End Time]],"")</f>
        <v>#VALUE!</v>
      </c>
      <c r="J4679" t="e">
        <f>IF(AND(TimeSpend[[#This Row],[Personnel number]]&lt;&gt;"",TimeSpend[[#This Row],[Date]]&lt;&gt;""),TimeSpend[[#This Row],[Location]],"")</f>
        <v>#VALUE!</v>
      </c>
      <c r="K4679" t="e">
        <f>IF(AND(TimeSpend[[#This Row],[Personnel number]]&lt;&gt;"",TimeSpend[[#This Row],[Date]]&lt;&gt;""),TimeSpend[[#This Row],[Task]],"")</f>
        <v>#VALUE!</v>
      </c>
      <c r="L4679" t="e">
        <f>IF(AND(TimeSpend[[#This Row],[Personnel number]]&lt;&gt;"",TimeSpend[[#This Row],[Date]]&lt;&gt;""),Utilization!$J$2,"")</f>
        <v>#VALUE!</v>
      </c>
      <c r="M4679" t="e">
        <f>IF(AND(TimeSpend[[#This Row],[Personnel number]]&lt;&gt;"",TimeSpend[[#This Row],[Date]]&lt;&gt;""),TimeSpend[[#This Row],[Employee Name]],"")</f>
        <v>#VALUE!</v>
      </c>
      <c r="N4679" t="e">
        <f t="shared" si="146"/>
        <v>#VALUE!</v>
      </c>
      <c r="O4679" t="e">
        <f t="shared" si="147"/>
        <v>#VALUE!</v>
      </c>
      <c r="P4679" t="e">
        <f>IF(D4679&lt;&gt;"",VLOOKUP(D4679,Projects!B:C,2,0),"")</f>
        <v>#VALUE!</v>
      </c>
    </row>
    <row r="4680" spans="1:16" x14ac:dyDescent="0.25">
      <c r="A4680" t="e">
        <f>UPPER(IF(AND(TimeSpend[[#This Row],[Personnel number]]&lt;&gt;"",TimeSpend[[#This Row],[Date]]&lt;&gt;""),TimeSpend[[#This Row],[Personnel number]],""))</f>
        <v>#VALUE!</v>
      </c>
      <c r="B4680" s="85" t="e">
        <f>IF(AND(TimeSpend[[#This Row],[Personnel number]]&lt;&gt;"",TimeSpend[[#This Row],[Date]]&lt;&gt;""),TEXT(TimeSpend[[#This Row],[Date]],"[$-409]yyyyMMdd"),"")</f>
        <v>#VALUE!</v>
      </c>
      <c r="C4680" s="33" t="e">
        <f>IF(AND(TimeSpend[[#This Row],[Personnel number]]&lt;&gt;"",TimeSpend[[#This Row],[Date]]&lt;&gt;""),SUBSTITUTE(TimeSpend[[#This Row],[Hours]],",","."),"")</f>
        <v>#VALUE!</v>
      </c>
      <c r="D4680" t="e">
        <f>IF(AND(TimeSpend[[#This Row],[Personnel number]]&lt;&gt;"",TimeSpend[[#This Row],[Date]]&lt;&gt;""),TimeSpend[[#This Row],[Network]],"")</f>
        <v>#VALUE!</v>
      </c>
      <c r="E4680" t="e">
        <f>IF(AND(TimeSpend[[#This Row],[Personnel number]]&lt;&gt;"",TimeSpend[[#This Row],[Date]]&lt;&gt;""),TimeSpend[[#This Row],[Network Description]],"")</f>
        <v>#VALUE!</v>
      </c>
      <c r="F4680" t="e">
        <f>IF(AND(TimeSpend[[#This Row],[Personnel number]]&lt;&gt;"",TimeSpend[[#This Row],[Date]]&lt;&gt;""),TimeSpend[[#This Row],[Activity]],"")</f>
        <v>#VALUE!</v>
      </c>
      <c r="G4680" t="e">
        <f>IF(AND(TimeSpend[[#This Row],[Personnel number]]&lt;&gt;"",TimeSpend[[#This Row],[Date]]&lt;&gt;""),TimeSpend[[#This Row],[Activity description]],"")</f>
        <v>#VALUE!</v>
      </c>
      <c r="H4680" s="36" t="e">
        <f>IF(AND(TimeSpend[[#This Row],[Personnel number]]&lt;&gt;"",TimeSpend[[#This Row],[Date]]&lt;&gt;""),TimeSpend[[#This Row],[Start Time]],"")</f>
        <v>#VALUE!</v>
      </c>
      <c r="I4680" s="36" t="e">
        <f>IF(AND(TimeSpend[[#This Row],[Personnel number]]&lt;&gt;"",TimeSpend[[#This Row],[Date]]&lt;&gt;""),TimeSpend[[#This Row],[End Time]],"")</f>
        <v>#VALUE!</v>
      </c>
      <c r="J4680" t="e">
        <f>IF(AND(TimeSpend[[#This Row],[Personnel number]]&lt;&gt;"",TimeSpend[[#This Row],[Date]]&lt;&gt;""),TimeSpend[[#This Row],[Location]],"")</f>
        <v>#VALUE!</v>
      </c>
      <c r="K4680" t="e">
        <f>IF(AND(TimeSpend[[#This Row],[Personnel number]]&lt;&gt;"",TimeSpend[[#This Row],[Date]]&lt;&gt;""),TimeSpend[[#This Row],[Task]],"")</f>
        <v>#VALUE!</v>
      </c>
      <c r="L4680" t="e">
        <f>IF(AND(TimeSpend[[#This Row],[Personnel number]]&lt;&gt;"",TimeSpend[[#This Row],[Date]]&lt;&gt;""),Utilization!$J$2,"")</f>
        <v>#VALUE!</v>
      </c>
      <c r="M4680" t="e">
        <f>IF(AND(TimeSpend[[#This Row],[Personnel number]]&lt;&gt;"",TimeSpend[[#This Row],[Date]]&lt;&gt;""),TimeSpend[[#This Row],[Employee Name]],"")</f>
        <v>#VALUE!</v>
      </c>
      <c r="N4680" t="e">
        <f t="shared" si="146"/>
        <v>#VALUE!</v>
      </c>
      <c r="O4680" t="e">
        <f t="shared" si="147"/>
        <v>#VALUE!</v>
      </c>
      <c r="P4680" t="e">
        <f>IF(D4680&lt;&gt;"",VLOOKUP(D4680,Projects!B:C,2,0),"")</f>
        <v>#VALUE!</v>
      </c>
    </row>
    <row r="4681" spans="1:16" x14ac:dyDescent="0.25">
      <c r="A4681" t="e">
        <f>UPPER(IF(AND(TimeSpend[[#This Row],[Personnel number]]&lt;&gt;"",TimeSpend[[#This Row],[Date]]&lt;&gt;""),TimeSpend[[#This Row],[Personnel number]],""))</f>
        <v>#VALUE!</v>
      </c>
      <c r="B4681" s="85" t="e">
        <f>IF(AND(TimeSpend[[#This Row],[Personnel number]]&lt;&gt;"",TimeSpend[[#This Row],[Date]]&lt;&gt;""),TEXT(TimeSpend[[#This Row],[Date]],"[$-409]yyyyMMdd"),"")</f>
        <v>#VALUE!</v>
      </c>
      <c r="C4681" s="33" t="e">
        <f>IF(AND(TimeSpend[[#This Row],[Personnel number]]&lt;&gt;"",TimeSpend[[#This Row],[Date]]&lt;&gt;""),SUBSTITUTE(TimeSpend[[#This Row],[Hours]],",","."),"")</f>
        <v>#VALUE!</v>
      </c>
      <c r="D4681" t="e">
        <f>IF(AND(TimeSpend[[#This Row],[Personnel number]]&lt;&gt;"",TimeSpend[[#This Row],[Date]]&lt;&gt;""),TimeSpend[[#This Row],[Network]],"")</f>
        <v>#VALUE!</v>
      </c>
      <c r="E4681" t="e">
        <f>IF(AND(TimeSpend[[#This Row],[Personnel number]]&lt;&gt;"",TimeSpend[[#This Row],[Date]]&lt;&gt;""),TimeSpend[[#This Row],[Network Description]],"")</f>
        <v>#VALUE!</v>
      </c>
      <c r="F4681" t="e">
        <f>IF(AND(TimeSpend[[#This Row],[Personnel number]]&lt;&gt;"",TimeSpend[[#This Row],[Date]]&lt;&gt;""),TimeSpend[[#This Row],[Activity]],"")</f>
        <v>#VALUE!</v>
      </c>
      <c r="G4681" t="e">
        <f>IF(AND(TimeSpend[[#This Row],[Personnel number]]&lt;&gt;"",TimeSpend[[#This Row],[Date]]&lt;&gt;""),TimeSpend[[#This Row],[Activity description]],"")</f>
        <v>#VALUE!</v>
      </c>
      <c r="H4681" s="36" t="e">
        <f>IF(AND(TimeSpend[[#This Row],[Personnel number]]&lt;&gt;"",TimeSpend[[#This Row],[Date]]&lt;&gt;""),TimeSpend[[#This Row],[Start Time]],"")</f>
        <v>#VALUE!</v>
      </c>
      <c r="I4681" s="36" t="e">
        <f>IF(AND(TimeSpend[[#This Row],[Personnel number]]&lt;&gt;"",TimeSpend[[#This Row],[Date]]&lt;&gt;""),TimeSpend[[#This Row],[End Time]],"")</f>
        <v>#VALUE!</v>
      </c>
      <c r="J4681" t="e">
        <f>IF(AND(TimeSpend[[#This Row],[Personnel number]]&lt;&gt;"",TimeSpend[[#This Row],[Date]]&lt;&gt;""),TimeSpend[[#This Row],[Location]],"")</f>
        <v>#VALUE!</v>
      </c>
      <c r="K4681" t="e">
        <f>IF(AND(TimeSpend[[#This Row],[Personnel number]]&lt;&gt;"",TimeSpend[[#This Row],[Date]]&lt;&gt;""),TimeSpend[[#This Row],[Task]],"")</f>
        <v>#VALUE!</v>
      </c>
      <c r="L4681" t="e">
        <f>IF(AND(TimeSpend[[#This Row],[Personnel number]]&lt;&gt;"",TimeSpend[[#This Row],[Date]]&lt;&gt;""),Utilization!$J$2,"")</f>
        <v>#VALUE!</v>
      </c>
      <c r="M4681" t="e">
        <f>IF(AND(TimeSpend[[#This Row],[Personnel number]]&lt;&gt;"",TimeSpend[[#This Row],[Date]]&lt;&gt;""),TimeSpend[[#This Row],[Employee Name]],"")</f>
        <v>#VALUE!</v>
      </c>
      <c r="N4681" t="e">
        <f t="shared" si="146"/>
        <v>#VALUE!</v>
      </c>
      <c r="O4681" t="e">
        <f t="shared" si="147"/>
        <v>#VALUE!</v>
      </c>
      <c r="P4681" t="e">
        <f>IF(D4681&lt;&gt;"",VLOOKUP(D4681,Projects!B:C,2,0),"")</f>
        <v>#VALUE!</v>
      </c>
    </row>
    <row r="4682" spans="1:16" x14ac:dyDescent="0.25">
      <c r="A4682" t="e">
        <f>UPPER(IF(AND(TimeSpend[[#This Row],[Personnel number]]&lt;&gt;"",TimeSpend[[#This Row],[Date]]&lt;&gt;""),TimeSpend[[#This Row],[Personnel number]],""))</f>
        <v>#VALUE!</v>
      </c>
      <c r="B4682" s="85" t="e">
        <f>IF(AND(TimeSpend[[#This Row],[Personnel number]]&lt;&gt;"",TimeSpend[[#This Row],[Date]]&lt;&gt;""),TEXT(TimeSpend[[#This Row],[Date]],"[$-409]yyyyMMdd"),"")</f>
        <v>#VALUE!</v>
      </c>
      <c r="C4682" s="33" t="e">
        <f>IF(AND(TimeSpend[[#This Row],[Personnel number]]&lt;&gt;"",TimeSpend[[#This Row],[Date]]&lt;&gt;""),SUBSTITUTE(TimeSpend[[#This Row],[Hours]],",","."),"")</f>
        <v>#VALUE!</v>
      </c>
      <c r="D4682" t="e">
        <f>IF(AND(TimeSpend[[#This Row],[Personnel number]]&lt;&gt;"",TimeSpend[[#This Row],[Date]]&lt;&gt;""),TimeSpend[[#This Row],[Network]],"")</f>
        <v>#VALUE!</v>
      </c>
      <c r="E4682" t="e">
        <f>IF(AND(TimeSpend[[#This Row],[Personnel number]]&lt;&gt;"",TimeSpend[[#This Row],[Date]]&lt;&gt;""),TimeSpend[[#This Row],[Network Description]],"")</f>
        <v>#VALUE!</v>
      </c>
      <c r="F4682" t="e">
        <f>IF(AND(TimeSpend[[#This Row],[Personnel number]]&lt;&gt;"",TimeSpend[[#This Row],[Date]]&lt;&gt;""),TimeSpend[[#This Row],[Activity]],"")</f>
        <v>#VALUE!</v>
      </c>
      <c r="G4682" t="e">
        <f>IF(AND(TimeSpend[[#This Row],[Personnel number]]&lt;&gt;"",TimeSpend[[#This Row],[Date]]&lt;&gt;""),TimeSpend[[#This Row],[Activity description]],"")</f>
        <v>#VALUE!</v>
      </c>
      <c r="H4682" s="36" t="e">
        <f>IF(AND(TimeSpend[[#This Row],[Personnel number]]&lt;&gt;"",TimeSpend[[#This Row],[Date]]&lt;&gt;""),TimeSpend[[#This Row],[Start Time]],"")</f>
        <v>#VALUE!</v>
      </c>
      <c r="I4682" s="36" t="e">
        <f>IF(AND(TimeSpend[[#This Row],[Personnel number]]&lt;&gt;"",TimeSpend[[#This Row],[Date]]&lt;&gt;""),TimeSpend[[#This Row],[End Time]],"")</f>
        <v>#VALUE!</v>
      </c>
      <c r="J4682" t="e">
        <f>IF(AND(TimeSpend[[#This Row],[Personnel number]]&lt;&gt;"",TimeSpend[[#This Row],[Date]]&lt;&gt;""),TimeSpend[[#This Row],[Location]],"")</f>
        <v>#VALUE!</v>
      </c>
      <c r="K4682" t="e">
        <f>IF(AND(TimeSpend[[#This Row],[Personnel number]]&lt;&gt;"",TimeSpend[[#This Row],[Date]]&lt;&gt;""),TimeSpend[[#This Row],[Task]],"")</f>
        <v>#VALUE!</v>
      </c>
      <c r="L4682" t="e">
        <f>IF(AND(TimeSpend[[#This Row],[Personnel number]]&lt;&gt;"",TimeSpend[[#This Row],[Date]]&lt;&gt;""),Utilization!$J$2,"")</f>
        <v>#VALUE!</v>
      </c>
      <c r="M4682" t="e">
        <f>IF(AND(TimeSpend[[#This Row],[Personnel number]]&lt;&gt;"",TimeSpend[[#This Row],[Date]]&lt;&gt;""),TimeSpend[[#This Row],[Employee Name]],"")</f>
        <v>#VALUE!</v>
      </c>
      <c r="N4682" t="e">
        <f t="shared" si="146"/>
        <v>#VALUE!</v>
      </c>
      <c r="O4682" t="e">
        <f t="shared" si="147"/>
        <v>#VALUE!</v>
      </c>
      <c r="P4682" t="e">
        <f>IF(D4682&lt;&gt;"",VLOOKUP(D4682,Projects!B:C,2,0),"")</f>
        <v>#VALUE!</v>
      </c>
    </row>
    <row r="4683" spans="1:16" x14ac:dyDescent="0.25">
      <c r="A4683" t="e">
        <f>UPPER(IF(AND(TimeSpend[[#This Row],[Personnel number]]&lt;&gt;"",TimeSpend[[#This Row],[Date]]&lt;&gt;""),TimeSpend[[#This Row],[Personnel number]],""))</f>
        <v>#VALUE!</v>
      </c>
      <c r="B4683" s="85" t="e">
        <f>IF(AND(TimeSpend[[#This Row],[Personnel number]]&lt;&gt;"",TimeSpend[[#This Row],[Date]]&lt;&gt;""),TEXT(TimeSpend[[#This Row],[Date]],"[$-409]yyyyMMdd"),"")</f>
        <v>#VALUE!</v>
      </c>
      <c r="C4683" s="33" t="e">
        <f>IF(AND(TimeSpend[[#This Row],[Personnel number]]&lt;&gt;"",TimeSpend[[#This Row],[Date]]&lt;&gt;""),SUBSTITUTE(TimeSpend[[#This Row],[Hours]],",","."),"")</f>
        <v>#VALUE!</v>
      </c>
      <c r="D4683" t="e">
        <f>IF(AND(TimeSpend[[#This Row],[Personnel number]]&lt;&gt;"",TimeSpend[[#This Row],[Date]]&lt;&gt;""),TimeSpend[[#This Row],[Network]],"")</f>
        <v>#VALUE!</v>
      </c>
      <c r="E4683" t="e">
        <f>IF(AND(TimeSpend[[#This Row],[Personnel number]]&lt;&gt;"",TimeSpend[[#This Row],[Date]]&lt;&gt;""),TimeSpend[[#This Row],[Network Description]],"")</f>
        <v>#VALUE!</v>
      </c>
      <c r="F4683" t="e">
        <f>IF(AND(TimeSpend[[#This Row],[Personnel number]]&lt;&gt;"",TimeSpend[[#This Row],[Date]]&lt;&gt;""),TimeSpend[[#This Row],[Activity]],"")</f>
        <v>#VALUE!</v>
      </c>
      <c r="G4683" t="e">
        <f>IF(AND(TimeSpend[[#This Row],[Personnel number]]&lt;&gt;"",TimeSpend[[#This Row],[Date]]&lt;&gt;""),TimeSpend[[#This Row],[Activity description]],"")</f>
        <v>#VALUE!</v>
      </c>
      <c r="H4683" s="36" t="e">
        <f>IF(AND(TimeSpend[[#This Row],[Personnel number]]&lt;&gt;"",TimeSpend[[#This Row],[Date]]&lt;&gt;""),TimeSpend[[#This Row],[Start Time]],"")</f>
        <v>#VALUE!</v>
      </c>
      <c r="I4683" s="36" t="e">
        <f>IF(AND(TimeSpend[[#This Row],[Personnel number]]&lt;&gt;"",TimeSpend[[#This Row],[Date]]&lt;&gt;""),TimeSpend[[#This Row],[End Time]],"")</f>
        <v>#VALUE!</v>
      </c>
      <c r="J4683" t="e">
        <f>IF(AND(TimeSpend[[#This Row],[Personnel number]]&lt;&gt;"",TimeSpend[[#This Row],[Date]]&lt;&gt;""),TimeSpend[[#This Row],[Location]],"")</f>
        <v>#VALUE!</v>
      </c>
      <c r="K4683" t="e">
        <f>IF(AND(TimeSpend[[#This Row],[Personnel number]]&lt;&gt;"",TimeSpend[[#This Row],[Date]]&lt;&gt;""),TimeSpend[[#This Row],[Task]],"")</f>
        <v>#VALUE!</v>
      </c>
      <c r="L4683" t="e">
        <f>IF(AND(TimeSpend[[#This Row],[Personnel number]]&lt;&gt;"",TimeSpend[[#This Row],[Date]]&lt;&gt;""),Utilization!$J$2,"")</f>
        <v>#VALUE!</v>
      </c>
      <c r="M4683" t="e">
        <f>IF(AND(TimeSpend[[#This Row],[Personnel number]]&lt;&gt;"",TimeSpend[[#This Row],[Date]]&lt;&gt;""),TimeSpend[[#This Row],[Employee Name]],"")</f>
        <v>#VALUE!</v>
      </c>
      <c r="N4683" t="e">
        <f t="shared" si="146"/>
        <v>#VALUE!</v>
      </c>
      <c r="O4683" t="e">
        <f t="shared" si="147"/>
        <v>#VALUE!</v>
      </c>
      <c r="P4683" t="e">
        <f>IF(D4683&lt;&gt;"",VLOOKUP(D4683,Projects!B:C,2,0),"")</f>
        <v>#VALUE!</v>
      </c>
    </row>
    <row r="4684" spans="1:16" x14ac:dyDescent="0.25">
      <c r="A4684" t="e">
        <f>UPPER(IF(AND(TimeSpend[[#This Row],[Personnel number]]&lt;&gt;"",TimeSpend[[#This Row],[Date]]&lt;&gt;""),TimeSpend[[#This Row],[Personnel number]],""))</f>
        <v>#VALUE!</v>
      </c>
      <c r="B4684" s="85" t="e">
        <f>IF(AND(TimeSpend[[#This Row],[Personnel number]]&lt;&gt;"",TimeSpend[[#This Row],[Date]]&lt;&gt;""),TEXT(TimeSpend[[#This Row],[Date]],"[$-409]yyyyMMdd"),"")</f>
        <v>#VALUE!</v>
      </c>
      <c r="C4684" s="33" t="e">
        <f>IF(AND(TimeSpend[[#This Row],[Personnel number]]&lt;&gt;"",TimeSpend[[#This Row],[Date]]&lt;&gt;""),SUBSTITUTE(TimeSpend[[#This Row],[Hours]],",","."),"")</f>
        <v>#VALUE!</v>
      </c>
      <c r="D4684" t="e">
        <f>IF(AND(TimeSpend[[#This Row],[Personnel number]]&lt;&gt;"",TimeSpend[[#This Row],[Date]]&lt;&gt;""),TimeSpend[[#This Row],[Network]],"")</f>
        <v>#VALUE!</v>
      </c>
      <c r="E4684" t="e">
        <f>IF(AND(TimeSpend[[#This Row],[Personnel number]]&lt;&gt;"",TimeSpend[[#This Row],[Date]]&lt;&gt;""),TimeSpend[[#This Row],[Network Description]],"")</f>
        <v>#VALUE!</v>
      </c>
      <c r="F4684" t="e">
        <f>IF(AND(TimeSpend[[#This Row],[Personnel number]]&lt;&gt;"",TimeSpend[[#This Row],[Date]]&lt;&gt;""),TimeSpend[[#This Row],[Activity]],"")</f>
        <v>#VALUE!</v>
      </c>
      <c r="G4684" t="e">
        <f>IF(AND(TimeSpend[[#This Row],[Personnel number]]&lt;&gt;"",TimeSpend[[#This Row],[Date]]&lt;&gt;""),TimeSpend[[#This Row],[Activity description]],"")</f>
        <v>#VALUE!</v>
      </c>
      <c r="H4684" s="36" t="e">
        <f>IF(AND(TimeSpend[[#This Row],[Personnel number]]&lt;&gt;"",TimeSpend[[#This Row],[Date]]&lt;&gt;""),TimeSpend[[#This Row],[Start Time]],"")</f>
        <v>#VALUE!</v>
      </c>
      <c r="I4684" s="36" t="e">
        <f>IF(AND(TimeSpend[[#This Row],[Personnel number]]&lt;&gt;"",TimeSpend[[#This Row],[Date]]&lt;&gt;""),TimeSpend[[#This Row],[End Time]],"")</f>
        <v>#VALUE!</v>
      </c>
      <c r="J4684" t="e">
        <f>IF(AND(TimeSpend[[#This Row],[Personnel number]]&lt;&gt;"",TimeSpend[[#This Row],[Date]]&lt;&gt;""),TimeSpend[[#This Row],[Location]],"")</f>
        <v>#VALUE!</v>
      </c>
      <c r="K4684" t="e">
        <f>IF(AND(TimeSpend[[#This Row],[Personnel number]]&lt;&gt;"",TimeSpend[[#This Row],[Date]]&lt;&gt;""),TimeSpend[[#This Row],[Task]],"")</f>
        <v>#VALUE!</v>
      </c>
      <c r="L4684" t="e">
        <f>IF(AND(TimeSpend[[#This Row],[Personnel number]]&lt;&gt;"",TimeSpend[[#This Row],[Date]]&lt;&gt;""),Utilization!$J$2,"")</f>
        <v>#VALUE!</v>
      </c>
      <c r="M4684" t="e">
        <f>IF(AND(TimeSpend[[#This Row],[Personnel number]]&lt;&gt;"",TimeSpend[[#This Row],[Date]]&lt;&gt;""),TimeSpend[[#This Row],[Employee Name]],"")</f>
        <v>#VALUE!</v>
      </c>
      <c r="N4684" t="e">
        <f t="shared" si="146"/>
        <v>#VALUE!</v>
      </c>
      <c r="O4684" t="e">
        <f t="shared" si="147"/>
        <v>#VALUE!</v>
      </c>
      <c r="P4684" t="e">
        <f>IF(D4684&lt;&gt;"",VLOOKUP(D4684,Projects!B:C,2,0),"")</f>
        <v>#VALUE!</v>
      </c>
    </row>
    <row r="4685" spans="1:16" x14ac:dyDescent="0.25">
      <c r="A4685" t="e">
        <f>UPPER(IF(AND(TimeSpend[[#This Row],[Personnel number]]&lt;&gt;"",TimeSpend[[#This Row],[Date]]&lt;&gt;""),TimeSpend[[#This Row],[Personnel number]],""))</f>
        <v>#VALUE!</v>
      </c>
      <c r="B4685" s="85" t="e">
        <f>IF(AND(TimeSpend[[#This Row],[Personnel number]]&lt;&gt;"",TimeSpend[[#This Row],[Date]]&lt;&gt;""),TEXT(TimeSpend[[#This Row],[Date]],"[$-409]yyyyMMdd"),"")</f>
        <v>#VALUE!</v>
      </c>
      <c r="C4685" s="33" t="e">
        <f>IF(AND(TimeSpend[[#This Row],[Personnel number]]&lt;&gt;"",TimeSpend[[#This Row],[Date]]&lt;&gt;""),SUBSTITUTE(TimeSpend[[#This Row],[Hours]],",","."),"")</f>
        <v>#VALUE!</v>
      </c>
      <c r="D4685" t="e">
        <f>IF(AND(TimeSpend[[#This Row],[Personnel number]]&lt;&gt;"",TimeSpend[[#This Row],[Date]]&lt;&gt;""),TimeSpend[[#This Row],[Network]],"")</f>
        <v>#VALUE!</v>
      </c>
      <c r="E4685" t="e">
        <f>IF(AND(TimeSpend[[#This Row],[Personnel number]]&lt;&gt;"",TimeSpend[[#This Row],[Date]]&lt;&gt;""),TimeSpend[[#This Row],[Network Description]],"")</f>
        <v>#VALUE!</v>
      </c>
      <c r="F4685" t="e">
        <f>IF(AND(TimeSpend[[#This Row],[Personnel number]]&lt;&gt;"",TimeSpend[[#This Row],[Date]]&lt;&gt;""),TimeSpend[[#This Row],[Activity]],"")</f>
        <v>#VALUE!</v>
      </c>
      <c r="G4685" t="e">
        <f>IF(AND(TimeSpend[[#This Row],[Personnel number]]&lt;&gt;"",TimeSpend[[#This Row],[Date]]&lt;&gt;""),TimeSpend[[#This Row],[Activity description]],"")</f>
        <v>#VALUE!</v>
      </c>
      <c r="H4685" s="36" t="e">
        <f>IF(AND(TimeSpend[[#This Row],[Personnel number]]&lt;&gt;"",TimeSpend[[#This Row],[Date]]&lt;&gt;""),TimeSpend[[#This Row],[Start Time]],"")</f>
        <v>#VALUE!</v>
      </c>
      <c r="I4685" s="36" t="e">
        <f>IF(AND(TimeSpend[[#This Row],[Personnel number]]&lt;&gt;"",TimeSpend[[#This Row],[Date]]&lt;&gt;""),TimeSpend[[#This Row],[End Time]],"")</f>
        <v>#VALUE!</v>
      </c>
      <c r="J4685" t="e">
        <f>IF(AND(TimeSpend[[#This Row],[Personnel number]]&lt;&gt;"",TimeSpend[[#This Row],[Date]]&lt;&gt;""),TimeSpend[[#This Row],[Location]],"")</f>
        <v>#VALUE!</v>
      </c>
      <c r="K4685" t="e">
        <f>IF(AND(TimeSpend[[#This Row],[Personnel number]]&lt;&gt;"",TimeSpend[[#This Row],[Date]]&lt;&gt;""),TimeSpend[[#This Row],[Task]],"")</f>
        <v>#VALUE!</v>
      </c>
      <c r="L4685" t="e">
        <f>IF(AND(TimeSpend[[#This Row],[Personnel number]]&lt;&gt;"",TimeSpend[[#This Row],[Date]]&lt;&gt;""),Utilization!$J$2,"")</f>
        <v>#VALUE!</v>
      </c>
      <c r="M4685" t="e">
        <f>IF(AND(TimeSpend[[#This Row],[Personnel number]]&lt;&gt;"",TimeSpend[[#This Row],[Date]]&lt;&gt;""),TimeSpend[[#This Row],[Employee Name]],"")</f>
        <v>#VALUE!</v>
      </c>
      <c r="N4685" t="e">
        <f t="shared" si="146"/>
        <v>#VALUE!</v>
      </c>
      <c r="O4685" t="e">
        <f t="shared" si="147"/>
        <v>#VALUE!</v>
      </c>
      <c r="P4685" t="e">
        <f>IF(D4685&lt;&gt;"",VLOOKUP(D4685,Projects!B:C,2,0),"")</f>
        <v>#VALUE!</v>
      </c>
    </row>
    <row r="4686" spans="1:16" x14ac:dyDescent="0.25">
      <c r="A4686" t="e">
        <f>UPPER(IF(AND(TimeSpend[[#This Row],[Personnel number]]&lt;&gt;"",TimeSpend[[#This Row],[Date]]&lt;&gt;""),TimeSpend[[#This Row],[Personnel number]],""))</f>
        <v>#VALUE!</v>
      </c>
      <c r="B4686" s="85" t="e">
        <f>IF(AND(TimeSpend[[#This Row],[Personnel number]]&lt;&gt;"",TimeSpend[[#This Row],[Date]]&lt;&gt;""),TEXT(TimeSpend[[#This Row],[Date]],"[$-409]yyyyMMdd"),"")</f>
        <v>#VALUE!</v>
      </c>
      <c r="C4686" s="33" t="e">
        <f>IF(AND(TimeSpend[[#This Row],[Personnel number]]&lt;&gt;"",TimeSpend[[#This Row],[Date]]&lt;&gt;""),SUBSTITUTE(TimeSpend[[#This Row],[Hours]],",","."),"")</f>
        <v>#VALUE!</v>
      </c>
      <c r="D4686" t="e">
        <f>IF(AND(TimeSpend[[#This Row],[Personnel number]]&lt;&gt;"",TimeSpend[[#This Row],[Date]]&lt;&gt;""),TimeSpend[[#This Row],[Network]],"")</f>
        <v>#VALUE!</v>
      </c>
      <c r="E4686" t="e">
        <f>IF(AND(TimeSpend[[#This Row],[Personnel number]]&lt;&gt;"",TimeSpend[[#This Row],[Date]]&lt;&gt;""),TimeSpend[[#This Row],[Network Description]],"")</f>
        <v>#VALUE!</v>
      </c>
      <c r="F4686" t="e">
        <f>IF(AND(TimeSpend[[#This Row],[Personnel number]]&lt;&gt;"",TimeSpend[[#This Row],[Date]]&lt;&gt;""),TimeSpend[[#This Row],[Activity]],"")</f>
        <v>#VALUE!</v>
      </c>
      <c r="G4686" t="e">
        <f>IF(AND(TimeSpend[[#This Row],[Personnel number]]&lt;&gt;"",TimeSpend[[#This Row],[Date]]&lt;&gt;""),TimeSpend[[#This Row],[Activity description]],"")</f>
        <v>#VALUE!</v>
      </c>
      <c r="H4686" s="36" t="e">
        <f>IF(AND(TimeSpend[[#This Row],[Personnel number]]&lt;&gt;"",TimeSpend[[#This Row],[Date]]&lt;&gt;""),TimeSpend[[#This Row],[Start Time]],"")</f>
        <v>#VALUE!</v>
      </c>
      <c r="I4686" s="36" t="e">
        <f>IF(AND(TimeSpend[[#This Row],[Personnel number]]&lt;&gt;"",TimeSpend[[#This Row],[Date]]&lt;&gt;""),TimeSpend[[#This Row],[End Time]],"")</f>
        <v>#VALUE!</v>
      </c>
      <c r="J4686" t="e">
        <f>IF(AND(TimeSpend[[#This Row],[Personnel number]]&lt;&gt;"",TimeSpend[[#This Row],[Date]]&lt;&gt;""),TimeSpend[[#This Row],[Location]],"")</f>
        <v>#VALUE!</v>
      </c>
      <c r="K4686" t="e">
        <f>IF(AND(TimeSpend[[#This Row],[Personnel number]]&lt;&gt;"",TimeSpend[[#This Row],[Date]]&lt;&gt;""),TimeSpend[[#This Row],[Task]],"")</f>
        <v>#VALUE!</v>
      </c>
      <c r="L4686" t="e">
        <f>IF(AND(TimeSpend[[#This Row],[Personnel number]]&lt;&gt;"",TimeSpend[[#This Row],[Date]]&lt;&gt;""),Utilization!$J$2,"")</f>
        <v>#VALUE!</v>
      </c>
      <c r="M4686" t="e">
        <f>IF(AND(TimeSpend[[#This Row],[Personnel number]]&lt;&gt;"",TimeSpend[[#This Row],[Date]]&lt;&gt;""),TimeSpend[[#This Row],[Employee Name]],"")</f>
        <v>#VALUE!</v>
      </c>
      <c r="N4686" t="e">
        <f t="shared" si="146"/>
        <v>#VALUE!</v>
      </c>
      <c r="O4686" t="e">
        <f t="shared" si="147"/>
        <v>#VALUE!</v>
      </c>
      <c r="P4686" t="e">
        <f>IF(D4686&lt;&gt;"",VLOOKUP(D4686,Projects!B:C,2,0),"")</f>
        <v>#VALUE!</v>
      </c>
    </row>
    <row r="4687" spans="1:16" x14ac:dyDescent="0.25">
      <c r="A4687" t="e">
        <f>UPPER(IF(AND(TimeSpend[[#This Row],[Personnel number]]&lt;&gt;"",TimeSpend[[#This Row],[Date]]&lt;&gt;""),TimeSpend[[#This Row],[Personnel number]],""))</f>
        <v>#VALUE!</v>
      </c>
      <c r="B4687" s="85" t="e">
        <f>IF(AND(TimeSpend[[#This Row],[Personnel number]]&lt;&gt;"",TimeSpend[[#This Row],[Date]]&lt;&gt;""),TEXT(TimeSpend[[#This Row],[Date]],"[$-409]yyyyMMdd"),"")</f>
        <v>#VALUE!</v>
      </c>
      <c r="C4687" s="33" t="e">
        <f>IF(AND(TimeSpend[[#This Row],[Personnel number]]&lt;&gt;"",TimeSpend[[#This Row],[Date]]&lt;&gt;""),SUBSTITUTE(TimeSpend[[#This Row],[Hours]],",","."),"")</f>
        <v>#VALUE!</v>
      </c>
      <c r="D4687" t="e">
        <f>IF(AND(TimeSpend[[#This Row],[Personnel number]]&lt;&gt;"",TimeSpend[[#This Row],[Date]]&lt;&gt;""),TimeSpend[[#This Row],[Network]],"")</f>
        <v>#VALUE!</v>
      </c>
      <c r="E4687" t="e">
        <f>IF(AND(TimeSpend[[#This Row],[Personnel number]]&lt;&gt;"",TimeSpend[[#This Row],[Date]]&lt;&gt;""),TimeSpend[[#This Row],[Network Description]],"")</f>
        <v>#VALUE!</v>
      </c>
      <c r="F4687" t="e">
        <f>IF(AND(TimeSpend[[#This Row],[Personnel number]]&lt;&gt;"",TimeSpend[[#This Row],[Date]]&lt;&gt;""),TimeSpend[[#This Row],[Activity]],"")</f>
        <v>#VALUE!</v>
      </c>
      <c r="G4687" t="e">
        <f>IF(AND(TimeSpend[[#This Row],[Personnel number]]&lt;&gt;"",TimeSpend[[#This Row],[Date]]&lt;&gt;""),TimeSpend[[#This Row],[Activity description]],"")</f>
        <v>#VALUE!</v>
      </c>
      <c r="H4687" s="36" t="e">
        <f>IF(AND(TimeSpend[[#This Row],[Personnel number]]&lt;&gt;"",TimeSpend[[#This Row],[Date]]&lt;&gt;""),TimeSpend[[#This Row],[Start Time]],"")</f>
        <v>#VALUE!</v>
      </c>
      <c r="I4687" s="36" t="e">
        <f>IF(AND(TimeSpend[[#This Row],[Personnel number]]&lt;&gt;"",TimeSpend[[#This Row],[Date]]&lt;&gt;""),TimeSpend[[#This Row],[End Time]],"")</f>
        <v>#VALUE!</v>
      </c>
      <c r="J4687" t="e">
        <f>IF(AND(TimeSpend[[#This Row],[Personnel number]]&lt;&gt;"",TimeSpend[[#This Row],[Date]]&lt;&gt;""),TimeSpend[[#This Row],[Location]],"")</f>
        <v>#VALUE!</v>
      </c>
      <c r="K4687" t="e">
        <f>IF(AND(TimeSpend[[#This Row],[Personnel number]]&lt;&gt;"",TimeSpend[[#This Row],[Date]]&lt;&gt;""),TimeSpend[[#This Row],[Task]],"")</f>
        <v>#VALUE!</v>
      </c>
      <c r="L4687" t="e">
        <f>IF(AND(TimeSpend[[#This Row],[Personnel number]]&lt;&gt;"",TimeSpend[[#This Row],[Date]]&lt;&gt;""),Utilization!$J$2,"")</f>
        <v>#VALUE!</v>
      </c>
      <c r="M4687" t="e">
        <f>IF(AND(TimeSpend[[#This Row],[Personnel number]]&lt;&gt;"",TimeSpend[[#This Row],[Date]]&lt;&gt;""),TimeSpend[[#This Row],[Employee Name]],"")</f>
        <v>#VALUE!</v>
      </c>
      <c r="N4687" t="e">
        <f t="shared" si="146"/>
        <v>#VALUE!</v>
      </c>
      <c r="O4687" t="e">
        <f t="shared" si="147"/>
        <v>#VALUE!</v>
      </c>
      <c r="P4687" t="e">
        <f>IF(D4687&lt;&gt;"",VLOOKUP(D4687,Projects!B:C,2,0),"")</f>
        <v>#VALUE!</v>
      </c>
    </row>
    <row r="4688" spans="1:16" x14ac:dyDescent="0.25">
      <c r="A4688" t="e">
        <f>UPPER(IF(AND(TimeSpend[[#This Row],[Personnel number]]&lt;&gt;"",TimeSpend[[#This Row],[Date]]&lt;&gt;""),TimeSpend[[#This Row],[Personnel number]],""))</f>
        <v>#VALUE!</v>
      </c>
      <c r="B4688" s="85" t="e">
        <f>IF(AND(TimeSpend[[#This Row],[Personnel number]]&lt;&gt;"",TimeSpend[[#This Row],[Date]]&lt;&gt;""),TEXT(TimeSpend[[#This Row],[Date]],"[$-409]yyyyMMdd"),"")</f>
        <v>#VALUE!</v>
      </c>
      <c r="C4688" s="33" t="e">
        <f>IF(AND(TimeSpend[[#This Row],[Personnel number]]&lt;&gt;"",TimeSpend[[#This Row],[Date]]&lt;&gt;""),SUBSTITUTE(TimeSpend[[#This Row],[Hours]],",","."),"")</f>
        <v>#VALUE!</v>
      </c>
      <c r="D4688" t="e">
        <f>IF(AND(TimeSpend[[#This Row],[Personnel number]]&lt;&gt;"",TimeSpend[[#This Row],[Date]]&lt;&gt;""),TimeSpend[[#This Row],[Network]],"")</f>
        <v>#VALUE!</v>
      </c>
      <c r="E4688" t="e">
        <f>IF(AND(TimeSpend[[#This Row],[Personnel number]]&lt;&gt;"",TimeSpend[[#This Row],[Date]]&lt;&gt;""),TimeSpend[[#This Row],[Network Description]],"")</f>
        <v>#VALUE!</v>
      </c>
      <c r="F4688" t="e">
        <f>IF(AND(TimeSpend[[#This Row],[Personnel number]]&lt;&gt;"",TimeSpend[[#This Row],[Date]]&lt;&gt;""),TimeSpend[[#This Row],[Activity]],"")</f>
        <v>#VALUE!</v>
      </c>
      <c r="G4688" t="e">
        <f>IF(AND(TimeSpend[[#This Row],[Personnel number]]&lt;&gt;"",TimeSpend[[#This Row],[Date]]&lt;&gt;""),TimeSpend[[#This Row],[Activity description]],"")</f>
        <v>#VALUE!</v>
      </c>
      <c r="H4688" s="36" t="e">
        <f>IF(AND(TimeSpend[[#This Row],[Personnel number]]&lt;&gt;"",TimeSpend[[#This Row],[Date]]&lt;&gt;""),TimeSpend[[#This Row],[Start Time]],"")</f>
        <v>#VALUE!</v>
      </c>
      <c r="I4688" s="36" t="e">
        <f>IF(AND(TimeSpend[[#This Row],[Personnel number]]&lt;&gt;"",TimeSpend[[#This Row],[Date]]&lt;&gt;""),TimeSpend[[#This Row],[End Time]],"")</f>
        <v>#VALUE!</v>
      </c>
      <c r="J4688" t="e">
        <f>IF(AND(TimeSpend[[#This Row],[Personnel number]]&lt;&gt;"",TimeSpend[[#This Row],[Date]]&lt;&gt;""),TimeSpend[[#This Row],[Location]],"")</f>
        <v>#VALUE!</v>
      </c>
      <c r="K4688" t="e">
        <f>IF(AND(TimeSpend[[#This Row],[Personnel number]]&lt;&gt;"",TimeSpend[[#This Row],[Date]]&lt;&gt;""),TimeSpend[[#This Row],[Task]],"")</f>
        <v>#VALUE!</v>
      </c>
      <c r="L4688" t="e">
        <f>IF(AND(TimeSpend[[#This Row],[Personnel number]]&lt;&gt;"",TimeSpend[[#This Row],[Date]]&lt;&gt;""),Utilization!$J$2,"")</f>
        <v>#VALUE!</v>
      </c>
      <c r="M4688" t="e">
        <f>IF(AND(TimeSpend[[#This Row],[Personnel number]]&lt;&gt;"",TimeSpend[[#This Row],[Date]]&lt;&gt;""),TimeSpend[[#This Row],[Employee Name]],"")</f>
        <v>#VALUE!</v>
      </c>
      <c r="N4688" t="e">
        <f t="shared" si="146"/>
        <v>#VALUE!</v>
      </c>
      <c r="O4688" t="e">
        <f t="shared" si="147"/>
        <v>#VALUE!</v>
      </c>
      <c r="P4688" t="e">
        <f>IF(D4688&lt;&gt;"",VLOOKUP(D4688,Projects!B:C,2,0),"")</f>
        <v>#VALUE!</v>
      </c>
    </row>
    <row r="4689" spans="1:16" x14ac:dyDescent="0.25">
      <c r="A4689" t="e">
        <f>UPPER(IF(AND(TimeSpend[[#This Row],[Personnel number]]&lt;&gt;"",TimeSpend[[#This Row],[Date]]&lt;&gt;""),TimeSpend[[#This Row],[Personnel number]],""))</f>
        <v>#VALUE!</v>
      </c>
      <c r="B4689" s="85" t="e">
        <f>IF(AND(TimeSpend[[#This Row],[Personnel number]]&lt;&gt;"",TimeSpend[[#This Row],[Date]]&lt;&gt;""),TEXT(TimeSpend[[#This Row],[Date]],"[$-409]yyyyMMdd"),"")</f>
        <v>#VALUE!</v>
      </c>
      <c r="C4689" s="33" t="e">
        <f>IF(AND(TimeSpend[[#This Row],[Personnel number]]&lt;&gt;"",TimeSpend[[#This Row],[Date]]&lt;&gt;""),SUBSTITUTE(TimeSpend[[#This Row],[Hours]],",","."),"")</f>
        <v>#VALUE!</v>
      </c>
      <c r="D4689" t="e">
        <f>IF(AND(TimeSpend[[#This Row],[Personnel number]]&lt;&gt;"",TimeSpend[[#This Row],[Date]]&lt;&gt;""),TimeSpend[[#This Row],[Network]],"")</f>
        <v>#VALUE!</v>
      </c>
      <c r="E4689" t="e">
        <f>IF(AND(TimeSpend[[#This Row],[Personnel number]]&lt;&gt;"",TimeSpend[[#This Row],[Date]]&lt;&gt;""),TimeSpend[[#This Row],[Network Description]],"")</f>
        <v>#VALUE!</v>
      </c>
      <c r="F4689" t="e">
        <f>IF(AND(TimeSpend[[#This Row],[Personnel number]]&lt;&gt;"",TimeSpend[[#This Row],[Date]]&lt;&gt;""),TimeSpend[[#This Row],[Activity]],"")</f>
        <v>#VALUE!</v>
      </c>
      <c r="G4689" t="e">
        <f>IF(AND(TimeSpend[[#This Row],[Personnel number]]&lt;&gt;"",TimeSpend[[#This Row],[Date]]&lt;&gt;""),TimeSpend[[#This Row],[Activity description]],"")</f>
        <v>#VALUE!</v>
      </c>
      <c r="H4689" s="36" t="e">
        <f>IF(AND(TimeSpend[[#This Row],[Personnel number]]&lt;&gt;"",TimeSpend[[#This Row],[Date]]&lt;&gt;""),TimeSpend[[#This Row],[Start Time]],"")</f>
        <v>#VALUE!</v>
      </c>
      <c r="I4689" s="36" t="e">
        <f>IF(AND(TimeSpend[[#This Row],[Personnel number]]&lt;&gt;"",TimeSpend[[#This Row],[Date]]&lt;&gt;""),TimeSpend[[#This Row],[End Time]],"")</f>
        <v>#VALUE!</v>
      </c>
      <c r="J4689" t="e">
        <f>IF(AND(TimeSpend[[#This Row],[Personnel number]]&lt;&gt;"",TimeSpend[[#This Row],[Date]]&lt;&gt;""),TimeSpend[[#This Row],[Location]],"")</f>
        <v>#VALUE!</v>
      </c>
      <c r="K4689" t="e">
        <f>IF(AND(TimeSpend[[#This Row],[Personnel number]]&lt;&gt;"",TimeSpend[[#This Row],[Date]]&lt;&gt;""),TimeSpend[[#This Row],[Task]],"")</f>
        <v>#VALUE!</v>
      </c>
      <c r="L4689" t="e">
        <f>IF(AND(TimeSpend[[#This Row],[Personnel number]]&lt;&gt;"",TimeSpend[[#This Row],[Date]]&lt;&gt;""),Utilization!$J$2,"")</f>
        <v>#VALUE!</v>
      </c>
      <c r="M4689" t="e">
        <f>IF(AND(TimeSpend[[#This Row],[Personnel number]]&lt;&gt;"",TimeSpend[[#This Row],[Date]]&lt;&gt;""),TimeSpend[[#This Row],[Employee Name]],"")</f>
        <v>#VALUE!</v>
      </c>
      <c r="N4689" t="e">
        <f t="shared" si="146"/>
        <v>#VALUE!</v>
      </c>
      <c r="O4689" t="e">
        <f t="shared" si="147"/>
        <v>#VALUE!</v>
      </c>
      <c r="P4689" t="e">
        <f>IF(D4689&lt;&gt;"",VLOOKUP(D4689,Projects!B:C,2,0),"")</f>
        <v>#VALUE!</v>
      </c>
    </row>
    <row r="4690" spans="1:16" x14ac:dyDescent="0.25">
      <c r="A4690" t="e">
        <f>UPPER(IF(AND(TimeSpend[[#This Row],[Personnel number]]&lt;&gt;"",TimeSpend[[#This Row],[Date]]&lt;&gt;""),TimeSpend[[#This Row],[Personnel number]],""))</f>
        <v>#VALUE!</v>
      </c>
      <c r="B4690" s="85" t="e">
        <f>IF(AND(TimeSpend[[#This Row],[Personnel number]]&lt;&gt;"",TimeSpend[[#This Row],[Date]]&lt;&gt;""),TEXT(TimeSpend[[#This Row],[Date]],"[$-409]yyyyMMdd"),"")</f>
        <v>#VALUE!</v>
      </c>
      <c r="C4690" s="33" t="e">
        <f>IF(AND(TimeSpend[[#This Row],[Personnel number]]&lt;&gt;"",TimeSpend[[#This Row],[Date]]&lt;&gt;""),SUBSTITUTE(TimeSpend[[#This Row],[Hours]],",","."),"")</f>
        <v>#VALUE!</v>
      </c>
      <c r="D4690" t="e">
        <f>IF(AND(TimeSpend[[#This Row],[Personnel number]]&lt;&gt;"",TimeSpend[[#This Row],[Date]]&lt;&gt;""),TimeSpend[[#This Row],[Network]],"")</f>
        <v>#VALUE!</v>
      </c>
      <c r="E4690" t="e">
        <f>IF(AND(TimeSpend[[#This Row],[Personnel number]]&lt;&gt;"",TimeSpend[[#This Row],[Date]]&lt;&gt;""),TimeSpend[[#This Row],[Network Description]],"")</f>
        <v>#VALUE!</v>
      </c>
      <c r="F4690" t="e">
        <f>IF(AND(TimeSpend[[#This Row],[Personnel number]]&lt;&gt;"",TimeSpend[[#This Row],[Date]]&lt;&gt;""),TimeSpend[[#This Row],[Activity]],"")</f>
        <v>#VALUE!</v>
      </c>
      <c r="G4690" t="e">
        <f>IF(AND(TimeSpend[[#This Row],[Personnel number]]&lt;&gt;"",TimeSpend[[#This Row],[Date]]&lt;&gt;""),TimeSpend[[#This Row],[Activity description]],"")</f>
        <v>#VALUE!</v>
      </c>
      <c r="H4690" s="36" t="e">
        <f>IF(AND(TimeSpend[[#This Row],[Personnel number]]&lt;&gt;"",TimeSpend[[#This Row],[Date]]&lt;&gt;""),TimeSpend[[#This Row],[Start Time]],"")</f>
        <v>#VALUE!</v>
      </c>
      <c r="I4690" s="36" t="e">
        <f>IF(AND(TimeSpend[[#This Row],[Personnel number]]&lt;&gt;"",TimeSpend[[#This Row],[Date]]&lt;&gt;""),TimeSpend[[#This Row],[End Time]],"")</f>
        <v>#VALUE!</v>
      </c>
      <c r="J4690" t="e">
        <f>IF(AND(TimeSpend[[#This Row],[Personnel number]]&lt;&gt;"",TimeSpend[[#This Row],[Date]]&lt;&gt;""),TimeSpend[[#This Row],[Location]],"")</f>
        <v>#VALUE!</v>
      </c>
      <c r="K4690" t="e">
        <f>IF(AND(TimeSpend[[#This Row],[Personnel number]]&lt;&gt;"",TimeSpend[[#This Row],[Date]]&lt;&gt;""),TimeSpend[[#This Row],[Task]],"")</f>
        <v>#VALUE!</v>
      </c>
      <c r="L4690" t="e">
        <f>IF(AND(TimeSpend[[#This Row],[Personnel number]]&lt;&gt;"",TimeSpend[[#This Row],[Date]]&lt;&gt;""),Utilization!$J$2,"")</f>
        <v>#VALUE!</v>
      </c>
      <c r="M4690" t="e">
        <f>IF(AND(TimeSpend[[#This Row],[Personnel number]]&lt;&gt;"",TimeSpend[[#This Row],[Date]]&lt;&gt;""),TimeSpend[[#This Row],[Employee Name]],"")</f>
        <v>#VALUE!</v>
      </c>
      <c r="N4690" t="e">
        <f t="shared" si="146"/>
        <v>#VALUE!</v>
      </c>
      <c r="O4690" t="e">
        <f t="shared" si="147"/>
        <v>#VALUE!</v>
      </c>
      <c r="P4690" t="e">
        <f>IF(D4690&lt;&gt;"",VLOOKUP(D4690,Projects!B:C,2,0),"")</f>
        <v>#VALUE!</v>
      </c>
    </row>
    <row r="4691" spans="1:16" x14ac:dyDescent="0.25">
      <c r="A4691" t="e">
        <f>UPPER(IF(AND(TimeSpend[[#This Row],[Personnel number]]&lt;&gt;"",TimeSpend[[#This Row],[Date]]&lt;&gt;""),TimeSpend[[#This Row],[Personnel number]],""))</f>
        <v>#VALUE!</v>
      </c>
      <c r="B4691" s="85" t="e">
        <f>IF(AND(TimeSpend[[#This Row],[Personnel number]]&lt;&gt;"",TimeSpend[[#This Row],[Date]]&lt;&gt;""),TEXT(TimeSpend[[#This Row],[Date]],"[$-409]yyyyMMdd"),"")</f>
        <v>#VALUE!</v>
      </c>
      <c r="C4691" s="33" t="e">
        <f>IF(AND(TimeSpend[[#This Row],[Personnel number]]&lt;&gt;"",TimeSpend[[#This Row],[Date]]&lt;&gt;""),SUBSTITUTE(TimeSpend[[#This Row],[Hours]],",","."),"")</f>
        <v>#VALUE!</v>
      </c>
      <c r="D4691" t="e">
        <f>IF(AND(TimeSpend[[#This Row],[Personnel number]]&lt;&gt;"",TimeSpend[[#This Row],[Date]]&lt;&gt;""),TimeSpend[[#This Row],[Network]],"")</f>
        <v>#VALUE!</v>
      </c>
      <c r="E4691" t="e">
        <f>IF(AND(TimeSpend[[#This Row],[Personnel number]]&lt;&gt;"",TimeSpend[[#This Row],[Date]]&lt;&gt;""),TimeSpend[[#This Row],[Network Description]],"")</f>
        <v>#VALUE!</v>
      </c>
      <c r="F4691" t="e">
        <f>IF(AND(TimeSpend[[#This Row],[Personnel number]]&lt;&gt;"",TimeSpend[[#This Row],[Date]]&lt;&gt;""),TimeSpend[[#This Row],[Activity]],"")</f>
        <v>#VALUE!</v>
      </c>
      <c r="G4691" t="e">
        <f>IF(AND(TimeSpend[[#This Row],[Personnel number]]&lt;&gt;"",TimeSpend[[#This Row],[Date]]&lt;&gt;""),TimeSpend[[#This Row],[Activity description]],"")</f>
        <v>#VALUE!</v>
      </c>
      <c r="H4691" s="36" t="e">
        <f>IF(AND(TimeSpend[[#This Row],[Personnel number]]&lt;&gt;"",TimeSpend[[#This Row],[Date]]&lt;&gt;""),TimeSpend[[#This Row],[Start Time]],"")</f>
        <v>#VALUE!</v>
      </c>
      <c r="I4691" s="36" t="e">
        <f>IF(AND(TimeSpend[[#This Row],[Personnel number]]&lt;&gt;"",TimeSpend[[#This Row],[Date]]&lt;&gt;""),TimeSpend[[#This Row],[End Time]],"")</f>
        <v>#VALUE!</v>
      </c>
      <c r="J4691" t="e">
        <f>IF(AND(TimeSpend[[#This Row],[Personnel number]]&lt;&gt;"",TimeSpend[[#This Row],[Date]]&lt;&gt;""),TimeSpend[[#This Row],[Location]],"")</f>
        <v>#VALUE!</v>
      </c>
      <c r="K4691" t="e">
        <f>IF(AND(TimeSpend[[#This Row],[Personnel number]]&lt;&gt;"",TimeSpend[[#This Row],[Date]]&lt;&gt;""),TimeSpend[[#This Row],[Task]],"")</f>
        <v>#VALUE!</v>
      </c>
      <c r="L4691" t="e">
        <f>IF(AND(TimeSpend[[#This Row],[Personnel number]]&lt;&gt;"",TimeSpend[[#This Row],[Date]]&lt;&gt;""),Utilization!$J$2,"")</f>
        <v>#VALUE!</v>
      </c>
      <c r="M4691" t="e">
        <f>IF(AND(TimeSpend[[#This Row],[Personnel number]]&lt;&gt;"",TimeSpend[[#This Row],[Date]]&lt;&gt;""),TimeSpend[[#This Row],[Employee Name]],"")</f>
        <v>#VALUE!</v>
      </c>
      <c r="N4691" t="e">
        <f t="shared" si="146"/>
        <v>#VALUE!</v>
      </c>
      <c r="O4691" t="e">
        <f t="shared" si="147"/>
        <v>#VALUE!</v>
      </c>
      <c r="P4691" t="e">
        <f>IF(D4691&lt;&gt;"",VLOOKUP(D4691,Projects!B:C,2,0),"")</f>
        <v>#VALUE!</v>
      </c>
    </row>
    <row r="4692" spans="1:16" x14ac:dyDescent="0.25">
      <c r="A4692" t="e">
        <f>UPPER(IF(AND(TimeSpend[[#This Row],[Personnel number]]&lt;&gt;"",TimeSpend[[#This Row],[Date]]&lt;&gt;""),TimeSpend[[#This Row],[Personnel number]],""))</f>
        <v>#VALUE!</v>
      </c>
      <c r="B4692" s="85" t="e">
        <f>IF(AND(TimeSpend[[#This Row],[Personnel number]]&lt;&gt;"",TimeSpend[[#This Row],[Date]]&lt;&gt;""),TEXT(TimeSpend[[#This Row],[Date]],"[$-409]yyyyMMdd"),"")</f>
        <v>#VALUE!</v>
      </c>
      <c r="C4692" s="33" t="e">
        <f>IF(AND(TimeSpend[[#This Row],[Personnel number]]&lt;&gt;"",TimeSpend[[#This Row],[Date]]&lt;&gt;""),SUBSTITUTE(TimeSpend[[#This Row],[Hours]],",","."),"")</f>
        <v>#VALUE!</v>
      </c>
      <c r="D4692" t="e">
        <f>IF(AND(TimeSpend[[#This Row],[Personnel number]]&lt;&gt;"",TimeSpend[[#This Row],[Date]]&lt;&gt;""),TimeSpend[[#This Row],[Network]],"")</f>
        <v>#VALUE!</v>
      </c>
      <c r="E4692" t="e">
        <f>IF(AND(TimeSpend[[#This Row],[Personnel number]]&lt;&gt;"",TimeSpend[[#This Row],[Date]]&lt;&gt;""),TimeSpend[[#This Row],[Network Description]],"")</f>
        <v>#VALUE!</v>
      </c>
      <c r="F4692" t="e">
        <f>IF(AND(TimeSpend[[#This Row],[Personnel number]]&lt;&gt;"",TimeSpend[[#This Row],[Date]]&lt;&gt;""),TimeSpend[[#This Row],[Activity]],"")</f>
        <v>#VALUE!</v>
      </c>
      <c r="G4692" t="e">
        <f>IF(AND(TimeSpend[[#This Row],[Personnel number]]&lt;&gt;"",TimeSpend[[#This Row],[Date]]&lt;&gt;""),TimeSpend[[#This Row],[Activity description]],"")</f>
        <v>#VALUE!</v>
      </c>
      <c r="H4692" s="36" t="e">
        <f>IF(AND(TimeSpend[[#This Row],[Personnel number]]&lt;&gt;"",TimeSpend[[#This Row],[Date]]&lt;&gt;""),TimeSpend[[#This Row],[Start Time]],"")</f>
        <v>#VALUE!</v>
      </c>
      <c r="I4692" s="36" t="e">
        <f>IF(AND(TimeSpend[[#This Row],[Personnel number]]&lt;&gt;"",TimeSpend[[#This Row],[Date]]&lt;&gt;""),TimeSpend[[#This Row],[End Time]],"")</f>
        <v>#VALUE!</v>
      </c>
      <c r="J4692" t="e">
        <f>IF(AND(TimeSpend[[#This Row],[Personnel number]]&lt;&gt;"",TimeSpend[[#This Row],[Date]]&lt;&gt;""),TimeSpend[[#This Row],[Location]],"")</f>
        <v>#VALUE!</v>
      </c>
      <c r="K4692" t="e">
        <f>IF(AND(TimeSpend[[#This Row],[Personnel number]]&lt;&gt;"",TimeSpend[[#This Row],[Date]]&lt;&gt;""),TimeSpend[[#This Row],[Task]],"")</f>
        <v>#VALUE!</v>
      </c>
      <c r="L4692" t="e">
        <f>IF(AND(TimeSpend[[#This Row],[Personnel number]]&lt;&gt;"",TimeSpend[[#This Row],[Date]]&lt;&gt;""),Utilization!$J$2,"")</f>
        <v>#VALUE!</v>
      </c>
      <c r="M4692" t="e">
        <f>IF(AND(TimeSpend[[#This Row],[Personnel number]]&lt;&gt;"",TimeSpend[[#This Row],[Date]]&lt;&gt;""),TimeSpend[[#This Row],[Employee Name]],"")</f>
        <v>#VALUE!</v>
      </c>
      <c r="N4692" t="e">
        <f t="shared" si="146"/>
        <v>#VALUE!</v>
      </c>
      <c r="O4692" t="e">
        <f t="shared" si="147"/>
        <v>#VALUE!</v>
      </c>
      <c r="P4692" t="e">
        <f>IF(D4692&lt;&gt;"",VLOOKUP(D4692,Projects!B:C,2,0),"")</f>
        <v>#VALUE!</v>
      </c>
    </row>
    <row r="4693" spans="1:16" x14ac:dyDescent="0.25">
      <c r="A4693" t="e">
        <f>UPPER(IF(AND(TimeSpend[[#This Row],[Personnel number]]&lt;&gt;"",TimeSpend[[#This Row],[Date]]&lt;&gt;""),TimeSpend[[#This Row],[Personnel number]],""))</f>
        <v>#VALUE!</v>
      </c>
      <c r="B4693" s="85" t="e">
        <f>IF(AND(TimeSpend[[#This Row],[Personnel number]]&lt;&gt;"",TimeSpend[[#This Row],[Date]]&lt;&gt;""),TEXT(TimeSpend[[#This Row],[Date]],"[$-409]yyyyMMdd"),"")</f>
        <v>#VALUE!</v>
      </c>
      <c r="C4693" s="33" t="e">
        <f>IF(AND(TimeSpend[[#This Row],[Personnel number]]&lt;&gt;"",TimeSpend[[#This Row],[Date]]&lt;&gt;""),SUBSTITUTE(TimeSpend[[#This Row],[Hours]],",","."),"")</f>
        <v>#VALUE!</v>
      </c>
      <c r="D4693" t="e">
        <f>IF(AND(TimeSpend[[#This Row],[Personnel number]]&lt;&gt;"",TimeSpend[[#This Row],[Date]]&lt;&gt;""),TimeSpend[[#This Row],[Network]],"")</f>
        <v>#VALUE!</v>
      </c>
      <c r="E4693" t="e">
        <f>IF(AND(TimeSpend[[#This Row],[Personnel number]]&lt;&gt;"",TimeSpend[[#This Row],[Date]]&lt;&gt;""),TimeSpend[[#This Row],[Network Description]],"")</f>
        <v>#VALUE!</v>
      </c>
      <c r="F4693" t="e">
        <f>IF(AND(TimeSpend[[#This Row],[Personnel number]]&lt;&gt;"",TimeSpend[[#This Row],[Date]]&lt;&gt;""),TimeSpend[[#This Row],[Activity]],"")</f>
        <v>#VALUE!</v>
      </c>
      <c r="G4693" t="e">
        <f>IF(AND(TimeSpend[[#This Row],[Personnel number]]&lt;&gt;"",TimeSpend[[#This Row],[Date]]&lt;&gt;""),TimeSpend[[#This Row],[Activity description]],"")</f>
        <v>#VALUE!</v>
      </c>
      <c r="H4693" s="36" t="e">
        <f>IF(AND(TimeSpend[[#This Row],[Personnel number]]&lt;&gt;"",TimeSpend[[#This Row],[Date]]&lt;&gt;""),TimeSpend[[#This Row],[Start Time]],"")</f>
        <v>#VALUE!</v>
      </c>
      <c r="I4693" s="36" t="e">
        <f>IF(AND(TimeSpend[[#This Row],[Personnel number]]&lt;&gt;"",TimeSpend[[#This Row],[Date]]&lt;&gt;""),TimeSpend[[#This Row],[End Time]],"")</f>
        <v>#VALUE!</v>
      </c>
      <c r="J4693" t="e">
        <f>IF(AND(TimeSpend[[#This Row],[Personnel number]]&lt;&gt;"",TimeSpend[[#This Row],[Date]]&lt;&gt;""),TimeSpend[[#This Row],[Location]],"")</f>
        <v>#VALUE!</v>
      </c>
      <c r="K4693" t="e">
        <f>IF(AND(TimeSpend[[#This Row],[Personnel number]]&lt;&gt;"",TimeSpend[[#This Row],[Date]]&lt;&gt;""),TimeSpend[[#This Row],[Task]],"")</f>
        <v>#VALUE!</v>
      </c>
      <c r="L4693" t="e">
        <f>IF(AND(TimeSpend[[#This Row],[Personnel number]]&lt;&gt;"",TimeSpend[[#This Row],[Date]]&lt;&gt;""),Utilization!$J$2,"")</f>
        <v>#VALUE!</v>
      </c>
      <c r="M4693" t="e">
        <f>IF(AND(TimeSpend[[#This Row],[Personnel number]]&lt;&gt;"",TimeSpend[[#This Row],[Date]]&lt;&gt;""),TimeSpend[[#This Row],[Employee Name]],"")</f>
        <v>#VALUE!</v>
      </c>
      <c r="N4693" t="e">
        <f t="shared" si="146"/>
        <v>#VALUE!</v>
      </c>
      <c r="O4693" t="e">
        <f t="shared" si="147"/>
        <v>#VALUE!</v>
      </c>
      <c r="P4693" t="e">
        <f>IF(D4693&lt;&gt;"",VLOOKUP(D4693,Projects!B:C,2,0),"")</f>
        <v>#VALUE!</v>
      </c>
    </row>
    <row r="4694" spans="1:16" x14ac:dyDescent="0.25">
      <c r="A4694" t="e">
        <f>UPPER(IF(AND(TimeSpend[[#This Row],[Personnel number]]&lt;&gt;"",TimeSpend[[#This Row],[Date]]&lt;&gt;""),TimeSpend[[#This Row],[Personnel number]],""))</f>
        <v>#VALUE!</v>
      </c>
      <c r="B4694" s="85" t="e">
        <f>IF(AND(TimeSpend[[#This Row],[Personnel number]]&lt;&gt;"",TimeSpend[[#This Row],[Date]]&lt;&gt;""),TEXT(TimeSpend[[#This Row],[Date]],"[$-409]yyyyMMdd"),"")</f>
        <v>#VALUE!</v>
      </c>
      <c r="C4694" s="33" t="e">
        <f>IF(AND(TimeSpend[[#This Row],[Personnel number]]&lt;&gt;"",TimeSpend[[#This Row],[Date]]&lt;&gt;""),SUBSTITUTE(TimeSpend[[#This Row],[Hours]],",","."),"")</f>
        <v>#VALUE!</v>
      </c>
      <c r="D4694" t="e">
        <f>IF(AND(TimeSpend[[#This Row],[Personnel number]]&lt;&gt;"",TimeSpend[[#This Row],[Date]]&lt;&gt;""),TimeSpend[[#This Row],[Network]],"")</f>
        <v>#VALUE!</v>
      </c>
      <c r="E4694" t="e">
        <f>IF(AND(TimeSpend[[#This Row],[Personnel number]]&lt;&gt;"",TimeSpend[[#This Row],[Date]]&lt;&gt;""),TimeSpend[[#This Row],[Network Description]],"")</f>
        <v>#VALUE!</v>
      </c>
      <c r="F4694" t="e">
        <f>IF(AND(TimeSpend[[#This Row],[Personnel number]]&lt;&gt;"",TimeSpend[[#This Row],[Date]]&lt;&gt;""),TimeSpend[[#This Row],[Activity]],"")</f>
        <v>#VALUE!</v>
      </c>
      <c r="G4694" t="e">
        <f>IF(AND(TimeSpend[[#This Row],[Personnel number]]&lt;&gt;"",TimeSpend[[#This Row],[Date]]&lt;&gt;""),TimeSpend[[#This Row],[Activity description]],"")</f>
        <v>#VALUE!</v>
      </c>
      <c r="H4694" s="36" t="e">
        <f>IF(AND(TimeSpend[[#This Row],[Personnel number]]&lt;&gt;"",TimeSpend[[#This Row],[Date]]&lt;&gt;""),TimeSpend[[#This Row],[Start Time]],"")</f>
        <v>#VALUE!</v>
      </c>
      <c r="I4694" s="36" t="e">
        <f>IF(AND(TimeSpend[[#This Row],[Personnel number]]&lt;&gt;"",TimeSpend[[#This Row],[Date]]&lt;&gt;""),TimeSpend[[#This Row],[End Time]],"")</f>
        <v>#VALUE!</v>
      </c>
      <c r="J4694" t="e">
        <f>IF(AND(TimeSpend[[#This Row],[Personnel number]]&lt;&gt;"",TimeSpend[[#This Row],[Date]]&lt;&gt;""),TimeSpend[[#This Row],[Location]],"")</f>
        <v>#VALUE!</v>
      </c>
      <c r="K4694" t="e">
        <f>IF(AND(TimeSpend[[#This Row],[Personnel number]]&lt;&gt;"",TimeSpend[[#This Row],[Date]]&lt;&gt;""),TimeSpend[[#This Row],[Task]],"")</f>
        <v>#VALUE!</v>
      </c>
      <c r="L4694" t="e">
        <f>IF(AND(TimeSpend[[#This Row],[Personnel number]]&lt;&gt;"",TimeSpend[[#This Row],[Date]]&lt;&gt;""),Utilization!$J$2,"")</f>
        <v>#VALUE!</v>
      </c>
      <c r="M4694" t="e">
        <f>IF(AND(TimeSpend[[#This Row],[Personnel number]]&lt;&gt;"",TimeSpend[[#This Row],[Date]]&lt;&gt;""),TimeSpend[[#This Row],[Employee Name]],"")</f>
        <v>#VALUE!</v>
      </c>
      <c r="N4694" t="e">
        <f t="shared" si="146"/>
        <v>#VALUE!</v>
      </c>
      <c r="O4694" t="e">
        <f t="shared" si="147"/>
        <v>#VALUE!</v>
      </c>
      <c r="P4694" t="e">
        <f>IF(D4694&lt;&gt;"",VLOOKUP(D4694,Projects!B:C,2,0),"")</f>
        <v>#VALUE!</v>
      </c>
    </row>
    <row r="4695" spans="1:16" x14ac:dyDescent="0.25">
      <c r="A4695" t="e">
        <f>UPPER(IF(AND(TimeSpend[[#This Row],[Personnel number]]&lt;&gt;"",TimeSpend[[#This Row],[Date]]&lt;&gt;""),TimeSpend[[#This Row],[Personnel number]],""))</f>
        <v>#VALUE!</v>
      </c>
      <c r="B4695" s="85" t="e">
        <f>IF(AND(TimeSpend[[#This Row],[Personnel number]]&lt;&gt;"",TimeSpend[[#This Row],[Date]]&lt;&gt;""),TEXT(TimeSpend[[#This Row],[Date]],"[$-409]yyyyMMdd"),"")</f>
        <v>#VALUE!</v>
      </c>
      <c r="C4695" s="33" t="e">
        <f>IF(AND(TimeSpend[[#This Row],[Personnel number]]&lt;&gt;"",TimeSpend[[#This Row],[Date]]&lt;&gt;""),SUBSTITUTE(TimeSpend[[#This Row],[Hours]],",","."),"")</f>
        <v>#VALUE!</v>
      </c>
      <c r="D4695" t="e">
        <f>IF(AND(TimeSpend[[#This Row],[Personnel number]]&lt;&gt;"",TimeSpend[[#This Row],[Date]]&lt;&gt;""),TimeSpend[[#This Row],[Network]],"")</f>
        <v>#VALUE!</v>
      </c>
      <c r="E4695" t="e">
        <f>IF(AND(TimeSpend[[#This Row],[Personnel number]]&lt;&gt;"",TimeSpend[[#This Row],[Date]]&lt;&gt;""),TimeSpend[[#This Row],[Network Description]],"")</f>
        <v>#VALUE!</v>
      </c>
      <c r="F4695" t="e">
        <f>IF(AND(TimeSpend[[#This Row],[Personnel number]]&lt;&gt;"",TimeSpend[[#This Row],[Date]]&lt;&gt;""),TimeSpend[[#This Row],[Activity]],"")</f>
        <v>#VALUE!</v>
      </c>
      <c r="G4695" t="e">
        <f>IF(AND(TimeSpend[[#This Row],[Personnel number]]&lt;&gt;"",TimeSpend[[#This Row],[Date]]&lt;&gt;""),TimeSpend[[#This Row],[Activity description]],"")</f>
        <v>#VALUE!</v>
      </c>
      <c r="H4695" s="36" t="e">
        <f>IF(AND(TimeSpend[[#This Row],[Personnel number]]&lt;&gt;"",TimeSpend[[#This Row],[Date]]&lt;&gt;""),TimeSpend[[#This Row],[Start Time]],"")</f>
        <v>#VALUE!</v>
      </c>
      <c r="I4695" s="36" t="e">
        <f>IF(AND(TimeSpend[[#This Row],[Personnel number]]&lt;&gt;"",TimeSpend[[#This Row],[Date]]&lt;&gt;""),TimeSpend[[#This Row],[End Time]],"")</f>
        <v>#VALUE!</v>
      </c>
      <c r="J4695" t="e">
        <f>IF(AND(TimeSpend[[#This Row],[Personnel number]]&lt;&gt;"",TimeSpend[[#This Row],[Date]]&lt;&gt;""),TimeSpend[[#This Row],[Location]],"")</f>
        <v>#VALUE!</v>
      </c>
      <c r="K4695" t="e">
        <f>IF(AND(TimeSpend[[#This Row],[Personnel number]]&lt;&gt;"",TimeSpend[[#This Row],[Date]]&lt;&gt;""),TimeSpend[[#This Row],[Task]],"")</f>
        <v>#VALUE!</v>
      </c>
      <c r="L4695" t="e">
        <f>IF(AND(TimeSpend[[#This Row],[Personnel number]]&lt;&gt;"",TimeSpend[[#This Row],[Date]]&lt;&gt;""),Utilization!$J$2,"")</f>
        <v>#VALUE!</v>
      </c>
      <c r="M4695" t="e">
        <f>IF(AND(TimeSpend[[#This Row],[Personnel number]]&lt;&gt;"",TimeSpend[[#This Row],[Date]]&lt;&gt;""),TimeSpend[[#This Row],[Employee Name]],"")</f>
        <v>#VALUE!</v>
      </c>
      <c r="N4695" t="e">
        <f t="shared" si="146"/>
        <v>#VALUE!</v>
      </c>
      <c r="O4695" t="e">
        <f t="shared" si="147"/>
        <v>#VALUE!</v>
      </c>
      <c r="P4695" t="e">
        <f>IF(D4695&lt;&gt;"",VLOOKUP(D4695,Projects!B:C,2,0),"")</f>
        <v>#VALUE!</v>
      </c>
    </row>
    <row r="4696" spans="1:16" x14ac:dyDescent="0.25">
      <c r="A4696" t="e">
        <f>UPPER(IF(AND(TimeSpend[[#This Row],[Personnel number]]&lt;&gt;"",TimeSpend[[#This Row],[Date]]&lt;&gt;""),TimeSpend[[#This Row],[Personnel number]],""))</f>
        <v>#VALUE!</v>
      </c>
      <c r="B4696" s="85" t="e">
        <f>IF(AND(TimeSpend[[#This Row],[Personnel number]]&lt;&gt;"",TimeSpend[[#This Row],[Date]]&lt;&gt;""),TEXT(TimeSpend[[#This Row],[Date]],"[$-409]yyyyMMdd"),"")</f>
        <v>#VALUE!</v>
      </c>
      <c r="C4696" s="33" t="e">
        <f>IF(AND(TimeSpend[[#This Row],[Personnel number]]&lt;&gt;"",TimeSpend[[#This Row],[Date]]&lt;&gt;""),SUBSTITUTE(TimeSpend[[#This Row],[Hours]],",","."),"")</f>
        <v>#VALUE!</v>
      </c>
      <c r="D4696" t="e">
        <f>IF(AND(TimeSpend[[#This Row],[Personnel number]]&lt;&gt;"",TimeSpend[[#This Row],[Date]]&lt;&gt;""),TimeSpend[[#This Row],[Network]],"")</f>
        <v>#VALUE!</v>
      </c>
      <c r="E4696" t="e">
        <f>IF(AND(TimeSpend[[#This Row],[Personnel number]]&lt;&gt;"",TimeSpend[[#This Row],[Date]]&lt;&gt;""),TimeSpend[[#This Row],[Network Description]],"")</f>
        <v>#VALUE!</v>
      </c>
      <c r="F4696" t="e">
        <f>IF(AND(TimeSpend[[#This Row],[Personnel number]]&lt;&gt;"",TimeSpend[[#This Row],[Date]]&lt;&gt;""),TimeSpend[[#This Row],[Activity]],"")</f>
        <v>#VALUE!</v>
      </c>
      <c r="G4696" t="e">
        <f>IF(AND(TimeSpend[[#This Row],[Personnel number]]&lt;&gt;"",TimeSpend[[#This Row],[Date]]&lt;&gt;""),TimeSpend[[#This Row],[Activity description]],"")</f>
        <v>#VALUE!</v>
      </c>
      <c r="H4696" s="36" t="e">
        <f>IF(AND(TimeSpend[[#This Row],[Personnel number]]&lt;&gt;"",TimeSpend[[#This Row],[Date]]&lt;&gt;""),TimeSpend[[#This Row],[Start Time]],"")</f>
        <v>#VALUE!</v>
      </c>
      <c r="I4696" s="36" t="e">
        <f>IF(AND(TimeSpend[[#This Row],[Personnel number]]&lt;&gt;"",TimeSpend[[#This Row],[Date]]&lt;&gt;""),TimeSpend[[#This Row],[End Time]],"")</f>
        <v>#VALUE!</v>
      </c>
      <c r="J4696" t="e">
        <f>IF(AND(TimeSpend[[#This Row],[Personnel number]]&lt;&gt;"",TimeSpend[[#This Row],[Date]]&lt;&gt;""),TimeSpend[[#This Row],[Location]],"")</f>
        <v>#VALUE!</v>
      </c>
      <c r="K4696" t="e">
        <f>IF(AND(TimeSpend[[#This Row],[Personnel number]]&lt;&gt;"",TimeSpend[[#This Row],[Date]]&lt;&gt;""),TimeSpend[[#This Row],[Task]],"")</f>
        <v>#VALUE!</v>
      </c>
      <c r="L4696" t="e">
        <f>IF(AND(TimeSpend[[#This Row],[Personnel number]]&lt;&gt;"",TimeSpend[[#This Row],[Date]]&lt;&gt;""),Utilization!$J$2,"")</f>
        <v>#VALUE!</v>
      </c>
      <c r="M4696" t="e">
        <f>IF(AND(TimeSpend[[#This Row],[Personnel number]]&lt;&gt;"",TimeSpend[[#This Row],[Date]]&lt;&gt;""),TimeSpend[[#This Row],[Employee Name]],"")</f>
        <v>#VALUE!</v>
      </c>
      <c r="N4696" t="e">
        <f t="shared" si="146"/>
        <v>#VALUE!</v>
      </c>
      <c r="O4696" t="e">
        <f t="shared" si="147"/>
        <v>#VALUE!</v>
      </c>
      <c r="P4696" t="e">
        <f>IF(D4696&lt;&gt;"",VLOOKUP(D4696,Projects!B:C,2,0),"")</f>
        <v>#VALUE!</v>
      </c>
    </row>
    <row r="4697" spans="1:16" x14ac:dyDescent="0.25">
      <c r="A4697" t="e">
        <f>UPPER(IF(AND(TimeSpend[[#This Row],[Personnel number]]&lt;&gt;"",TimeSpend[[#This Row],[Date]]&lt;&gt;""),TimeSpend[[#This Row],[Personnel number]],""))</f>
        <v>#VALUE!</v>
      </c>
      <c r="B4697" s="85" t="e">
        <f>IF(AND(TimeSpend[[#This Row],[Personnel number]]&lt;&gt;"",TimeSpend[[#This Row],[Date]]&lt;&gt;""),TEXT(TimeSpend[[#This Row],[Date]],"[$-409]yyyyMMdd"),"")</f>
        <v>#VALUE!</v>
      </c>
      <c r="C4697" s="33" t="e">
        <f>IF(AND(TimeSpend[[#This Row],[Personnel number]]&lt;&gt;"",TimeSpend[[#This Row],[Date]]&lt;&gt;""),SUBSTITUTE(TimeSpend[[#This Row],[Hours]],",","."),"")</f>
        <v>#VALUE!</v>
      </c>
      <c r="D4697" t="e">
        <f>IF(AND(TimeSpend[[#This Row],[Personnel number]]&lt;&gt;"",TimeSpend[[#This Row],[Date]]&lt;&gt;""),TimeSpend[[#This Row],[Network]],"")</f>
        <v>#VALUE!</v>
      </c>
      <c r="E4697" t="e">
        <f>IF(AND(TimeSpend[[#This Row],[Personnel number]]&lt;&gt;"",TimeSpend[[#This Row],[Date]]&lt;&gt;""),TimeSpend[[#This Row],[Network Description]],"")</f>
        <v>#VALUE!</v>
      </c>
      <c r="F4697" t="e">
        <f>IF(AND(TimeSpend[[#This Row],[Personnel number]]&lt;&gt;"",TimeSpend[[#This Row],[Date]]&lt;&gt;""),TimeSpend[[#This Row],[Activity]],"")</f>
        <v>#VALUE!</v>
      </c>
      <c r="G4697" t="e">
        <f>IF(AND(TimeSpend[[#This Row],[Personnel number]]&lt;&gt;"",TimeSpend[[#This Row],[Date]]&lt;&gt;""),TimeSpend[[#This Row],[Activity description]],"")</f>
        <v>#VALUE!</v>
      </c>
      <c r="H4697" s="36" t="e">
        <f>IF(AND(TimeSpend[[#This Row],[Personnel number]]&lt;&gt;"",TimeSpend[[#This Row],[Date]]&lt;&gt;""),TimeSpend[[#This Row],[Start Time]],"")</f>
        <v>#VALUE!</v>
      </c>
      <c r="I4697" s="36" t="e">
        <f>IF(AND(TimeSpend[[#This Row],[Personnel number]]&lt;&gt;"",TimeSpend[[#This Row],[Date]]&lt;&gt;""),TimeSpend[[#This Row],[End Time]],"")</f>
        <v>#VALUE!</v>
      </c>
      <c r="J4697" t="e">
        <f>IF(AND(TimeSpend[[#This Row],[Personnel number]]&lt;&gt;"",TimeSpend[[#This Row],[Date]]&lt;&gt;""),TimeSpend[[#This Row],[Location]],"")</f>
        <v>#VALUE!</v>
      </c>
      <c r="K4697" t="e">
        <f>IF(AND(TimeSpend[[#This Row],[Personnel number]]&lt;&gt;"",TimeSpend[[#This Row],[Date]]&lt;&gt;""),TimeSpend[[#This Row],[Task]],"")</f>
        <v>#VALUE!</v>
      </c>
      <c r="L4697" t="e">
        <f>IF(AND(TimeSpend[[#This Row],[Personnel number]]&lt;&gt;"",TimeSpend[[#This Row],[Date]]&lt;&gt;""),Utilization!$J$2,"")</f>
        <v>#VALUE!</v>
      </c>
      <c r="M4697" t="e">
        <f>IF(AND(TimeSpend[[#This Row],[Personnel number]]&lt;&gt;"",TimeSpend[[#This Row],[Date]]&lt;&gt;""),TimeSpend[[#This Row],[Employee Name]],"")</f>
        <v>#VALUE!</v>
      </c>
      <c r="N4697" t="e">
        <f t="shared" si="146"/>
        <v>#VALUE!</v>
      </c>
      <c r="O4697" t="e">
        <f t="shared" si="147"/>
        <v>#VALUE!</v>
      </c>
      <c r="P4697" t="e">
        <f>IF(D4697&lt;&gt;"",VLOOKUP(D4697,Projects!B:C,2,0),"")</f>
        <v>#VALUE!</v>
      </c>
    </row>
    <row r="4698" spans="1:16" x14ac:dyDescent="0.25">
      <c r="A4698" t="e">
        <f>UPPER(IF(AND(TimeSpend[[#This Row],[Personnel number]]&lt;&gt;"",TimeSpend[[#This Row],[Date]]&lt;&gt;""),TimeSpend[[#This Row],[Personnel number]],""))</f>
        <v>#VALUE!</v>
      </c>
      <c r="B4698" s="85" t="e">
        <f>IF(AND(TimeSpend[[#This Row],[Personnel number]]&lt;&gt;"",TimeSpend[[#This Row],[Date]]&lt;&gt;""),TEXT(TimeSpend[[#This Row],[Date]],"[$-409]yyyyMMdd"),"")</f>
        <v>#VALUE!</v>
      </c>
      <c r="C4698" s="33" t="e">
        <f>IF(AND(TimeSpend[[#This Row],[Personnel number]]&lt;&gt;"",TimeSpend[[#This Row],[Date]]&lt;&gt;""),SUBSTITUTE(TimeSpend[[#This Row],[Hours]],",","."),"")</f>
        <v>#VALUE!</v>
      </c>
      <c r="D4698" t="e">
        <f>IF(AND(TimeSpend[[#This Row],[Personnel number]]&lt;&gt;"",TimeSpend[[#This Row],[Date]]&lt;&gt;""),TimeSpend[[#This Row],[Network]],"")</f>
        <v>#VALUE!</v>
      </c>
      <c r="E4698" t="e">
        <f>IF(AND(TimeSpend[[#This Row],[Personnel number]]&lt;&gt;"",TimeSpend[[#This Row],[Date]]&lt;&gt;""),TimeSpend[[#This Row],[Network Description]],"")</f>
        <v>#VALUE!</v>
      </c>
      <c r="F4698" t="e">
        <f>IF(AND(TimeSpend[[#This Row],[Personnel number]]&lt;&gt;"",TimeSpend[[#This Row],[Date]]&lt;&gt;""),TimeSpend[[#This Row],[Activity]],"")</f>
        <v>#VALUE!</v>
      </c>
      <c r="G4698" t="e">
        <f>IF(AND(TimeSpend[[#This Row],[Personnel number]]&lt;&gt;"",TimeSpend[[#This Row],[Date]]&lt;&gt;""),TimeSpend[[#This Row],[Activity description]],"")</f>
        <v>#VALUE!</v>
      </c>
      <c r="H4698" s="36" t="e">
        <f>IF(AND(TimeSpend[[#This Row],[Personnel number]]&lt;&gt;"",TimeSpend[[#This Row],[Date]]&lt;&gt;""),TimeSpend[[#This Row],[Start Time]],"")</f>
        <v>#VALUE!</v>
      </c>
      <c r="I4698" s="36" t="e">
        <f>IF(AND(TimeSpend[[#This Row],[Personnel number]]&lt;&gt;"",TimeSpend[[#This Row],[Date]]&lt;&gt;""),TimeSpend[[#This Row],[End Time]],"")</f>
        <v>#VALUE!</v>
      </c>
      <c r="J4698" t="e">
        <f>IF(AND(TimeSpend[[#This Row],[Personnel number]]&lt;&gt;"",TimeSpend[[#This Row],[Date]]&lt;&gt;""),TimeSpend[[#This Row],[Location]],"")</f>
        <v>#VALUE!</v>
      </c>
      <c r="K4698" t="e">
        <f>IF(AND(TimeSpend[[#This Row],[Personnel number]]&lt;&gt;"",TimeSpend[[#This Row],[Date]]&lt;&gt;""),TimeSpend[[#This Row],[Task]],"")</f>
        <v>#VALUE!</v>
      </c>
      <c r="L4698" t="e">
        <f>IF(AND(TimeSpend[[#This Row],[Personnel number]]&lt;&gt;"",TimeSpend[[#This Row],[Date]]&lt;&gt;""),Utilization!$J$2,"")</f>
        <v>#VALUE!</v>
      </c>
      <c r="M4698" t="e">
        <f>IF(AND(TimeSpend[[#This Row],[Personnel number]]&lt;&gt;"",TimeSpend[[#This Row],[Date]]&lt;&gt;""),TimeSpend[[#This Row],[Employee Name]],"")</f>
        <v>#VALUE!</v>
      </c>
      <c r="N4698" t="e">
        <f t="shared" si="146"/>
        <v>#VALUE!</v>
      </c>
      <c r="O4698" t="e">
        <f t="shared" si="147"/>
        <v>#VALUE!</v>
      </c>
      <c r="P4698" t="e">
        <f>IF(D4698&lt;&gt;"",VLOOKUP(D4698,Projects!B:C,2,0),"")</f>
        <v>#VALUE!</v>
      </c>
    </row>
    <row r="4699" spans="1:16" x14ac:dyDescent="0.25">
      <c r="A4699" t="e">
        <f>UPPER(IF(AND(TimeSpend[[#This Row],[Personnel number]]&lt;&gt;"",TimeSpend[[#This Row],[Date]]&lt;&gt;""),TimeSpend[[#This Row],[Personnel number]],""))</f>
        <v>#VALUE!</v>
      </c>
      <c r="B4699" s="85" t="e">
        <f>IF(AND(TimeSpend[[#This Row],[Personnel number]]&lt;&gt;"",TimeSpend[[#This Row],[Date]]&lt;&gt;""),TEXT(TimeSpend[[#This Row],[Date]],"[$-409]yyyyMMdd"),"")</f>
        <v>#VALUE!</v>
      </c>
      <c r="C4699" s="33" t="e">
        <f>IF(AND(TimeSpend[[#This Row],[Personnel number]]&lt;&gt;"",TimeSpend[[#This Row],[Date]]&lt;&gt;""),SUBSTITUTE(TimeSpend[[#This Row],[Hours]],",","."),"")</f>
        <v>#VALUE!</v>
      </c>
      <c r="D4699" t="e">
        <f>IF(AND(TimeSpend[[#This Row],[Personnel number]]&lt;&gt;"",TimeSpend[[#This Row],[Date]]&lt;&gt;""),TimeSpend[[#This Row],[Network]],"")</f>
        <v>#VALUE!</v>
      </c>
      <c r="E4699" t="e">
        <f>IF(AND(TimeSpend[[#This Row],[Personnel number]]&lt;&gt;"",TimeSpend[[#This Row],[Date]]&lt;&gt;""),TimeSpend[[#This Row],[Network Description]],"")</f>
        <v>#VALUE!</v>
      </c>
      <c r="F4699" t="e">
        <f>IF(AND(TimeSpend[[#This Row],[Personnel number]]&lt;&gt;"",TimeSpend[[#This Row],[Date]]&lt;&gt;""),TimeSpend[[#This Row],[Activity]],"")</f>
        <v>#VALUE!</v>
      </c>
      <c r="G4699" t="e">
        <f>IF(AND(TimeSpend[[#This Row],[Personnel number]]&lt;&gt;"",TimeSpend[[#This Row],[Date]]&lt;&gt;""),TimeSpend[[#This Row],[Activity description]],"")</f>
        <v>#VALUE!</v>
      </c>
      <c r="H4699" s="36" t="e">
        <f>IF(AND(TimeSpend[[#This Row],[Personnel number]]&lt;&gt;"",TimeSpend[[#This Row],[Date]]&lt;&gt;""),TimeSpend[[#This Row],[Start Time]],"")</f>
        <v>#VALUE!</v>
      </c>
      <c r="I4699" s="36" t="e">
        <f>IF(AND(TimeSpend[[#This Row],[Personnel number]]&lt;&gt;"",TimeSpend[[#This Row],[Date]]&lt;&gt;""),TimeSpend[[#This Row],[End Time]],"")</f>
        <v>#VALUE!</v>
      </c>
      <c r="J4699" t="e">
        <f>IF(AND(TimeSpend[[#This Row],[Personnel number]]&lt;&gt;"",TimeSpend[[#This Row],[Date]]&lt;&gt;""),TimeSpend[[#This Row],[Location]],"")</f>
        <v>#VALUE!</v>
      </c>
      <c r="K4699" t="e">
        <f>IF(AND(TimeSpend[[#This Row],[Personnel number]]&lt;&gt;"",TimeSpend[[#This Row],[Date]]&lt;&gt;""),TimeSpend[[#This Row],[Task]],"")</f>
        <v>#VALUE!</v>
      </c>
      <c r="L4699" t="e">
        <f>IF(AND(TimeSpend[[#This Row],[Personnel number]]&lt;&gt;"",TimeSpend[[#This Row],[Date]]&lt;&gt;""),Utilization!$J$2,"")</f>
        <v>#VALUE!</v>
      </c>
      <c r="M4699" t="e">
        <f>IF(AND(TimeSpend[[#This Row],[Personnel number]]&lt;&gt;"",TimeSpend[[#This Row],[Date]]&lt;&gt;""),TimeSpend[[#This Row],[Employee Name]],"")</f>
        <v>#VALUE!</v>
      </c>
      <c r="N4699" t="e">
        <f t="shared" si="146"/>
        <v>#VALUE!</v>
      </c>
      <c r="O4699" t="e">
        <f t="shared" si="147"/>
        <v>#VALUE!</v>
      </c>
      <c r="P4699" t="e">
        <f>IF(D4699&lt;&gt;"",VLOOKUP(D4699,Projects!B:C,2,0),"")</f>
        <v>#VALUE!</v>
      </c>
    </row>
    <row r="4700" spans="1:16" x14ac:dyDescent="0.25">
      <c r="A4700" t="e">
        <f>UPPER(IF(AND(TimeSpend[[#This Row],[Personnel number]]&lt;&gt;"",TimeSpend[[#This Row],[Date]]&lt;&gt;""),TimeSpend[[#This Row],[Personnel number]],""))</f>
        <v>#VALUE!</v>
      </c>
      <c r="B4700" s="85" t="e">
        <f>IF(AND(TimeSpend[[#This Row],[Personnel number]]&lt;&gt;"",TimeSpend[[#This Row],[Date]]&lt;&gt;""),TEXT(TimeSpend[[#This Row],[Date]],"[$-409]yyyyMMdd"),"")</f>
        <v>#VALUE!</v>
      </c>
      <c r="C4700" s="33" t="e">
        <f>IF(AND(TimeSpend[[#This Row],[Personnel number]]&lt;&gt;"",TimeSpend[[#This Row],[Date]]&lt;&gt;""),SUBSTITUTE(TimeSpend[[#This Row],[Hours]],",","."),"")</f>
        <v>#VALUE!</v>
      </c>
      <c r="D4700" t="e">
        <f>IF(AND(TimeSpend[[#This Row],[Personnel number]]&lt;&gt;"",TimeSpend[[#This Row],[Date]]&lt;&gt;""),TimeSpend[[#This Row],[Network]],"")</f>
        <v>#VALUE!</v>
      </c>
      <c r="E4700" t="e">
        <f>IF(AND(TimeSpend[[#This Row],[Personnel number]]&lt;&gt;"",TimeSpend[[#This Row],[Date]]&lt;&gt;""),TimeSpend[[#This Row],[Network Description]],"")</f>
        <v>#VALUE!</v>
      </c>
      <c r="F4700" t="e">
        <f>IF(AND(TimeSpend[[#This Row],[Personnel number]]&lt;&gt;"",TimeSpend[[#This Row],[Date]]&lt;&gt;""),TimeSpend[[#This Row],[Activity]],"")</f>
        <v>#VALUE!</v>
      </c>
      <c r="G4700" t="e">
        <f>IF(AND(TimeSpend[[#This Row],[Personnel number]]&lt;&gt;"",TimeSpend[[#This Row],[Date]]&lt;&gt;""),TimeSpend[[#This Row],[Activity description]],"")</f>
        <v>#VALUE!</v>
      </c>
      <c r="H4700" s="36" t="e">
        <f>IF(AND(TimeSpend[[#This Row],[Personnel number]]&lt;&gt;"",TimeSpend[[#This Row],[Date]]&lt;&gt;""),TimeSpend[[#This Row],[Start Time]],"")</f>
        <v>#VALUE!</v>
      </c>
      <c r="I4700" s="36" t="e">
        <f>IF(AND(TimeSpend[[#This Row],[Personnel number]]&lt;&gt;"",TimeSpend[[#This Row],[Date]]&lt;&gt;""),TimeSpend[[#This Row],[End Time]],"")</f>
        <v>#VALUE!</v>
      </c>
      <c r="J4700" t="e">
        <f>IF(AND(TimeSpend[[#This Row],[Personnel number]]&lt;&gt;"",TimeSpend[[#This Row],[Date]]&lt;&gt;""),TimeSpend[[#This Row],[Location]],"")</f>
        <v>#VALUE!</v>
      </c>
      <c r="K4700" t="e">
        <f>IF(AND(TimeSpend[[#This Row],[Personnel number]]&lt;&gt;"",TimeSpend[[#This Row],[Date]]&lt;&gt;""),TimeSpend[[#This Row],[Task]],"")</f>
        <v>#VALUE!</v>
      </c>
      <c r="L4700" t="e">
        <f>IF(AND(TimeSpend[[#This Row],[Personnel number]]&lt;&gt;"",TimeSpend[[#This Row],[Date]]&lt;&gt;""),Utilization!$J$2,"")</f>
        <v>#VALUE!</v>
      </c>
      <c r="M4700" t="e">
        <f>IF(AND(TimeSpend[[#This Row],[Personnel number]]&lt;&gt;"",TimeSpend[[#This Row],[Date]]&lt;&gt;""),TimeSpend[[#This Row],[Employee Name]],"")</f>
        <v>#VALUE!</v>
      </c>
      <c r="N4700" t="e">
        <f t="shared" si="146"/>
        <v>#VALUE!</v>
      </c>
      <c r="O4700" t="e">
        <f t="shared" si="147"/>
        <v>#VALUE!</v>
      </c>
      <c r="P4700" t="e">
        <f>IF(D4700&lt;&gt;"",VLOOKUP(D4700,Projects!B:C,2,0),"")</f>
        <v>#VALUE!</v>
      </c>
    </row>
    <row r="4701" spans="1:16" x14ac:dyDescent="0.25">
      <c r="A4701" t="e">
        <f>UPPER(IF(AND(TimeSpend[[#This Row],[Personnel number]]&lt;&gt;"",TimeSpend[[#This Row],[Date]]&lt;&gt;""),TimeSpend[[#This Row],[Personnel number]],""))</f>
        <v>#VALUE!</v>
      </c>
      <c r="B4701" s="85" t="e">
        <f>IF(AND(TimeSpend[[#This Row],[Personnel number]]&lt;&gt;"",TimeSpend[[#This Row],[Date]]&lt;&gt;""),TEXT(TimeSpend[[#This Row],[Date]],"[$-409]yyyyMMdd"),"")</f>
        <v>#VALUE!</v>
      </c>
      <c r="C4701" s="33" t="e">
        <f>IF(AND(TimeSpend[[#This Row],[Personnel number]]&lt;&gt;"",TimeSpend[[#This Row],[Date]]&lt;&gt;""),SUBSTITUTE(TimeSpend[[#This Row],[Hours]],",","."),"")</f>
        <v>#VALUE!</v>
      </c>
      <c r="D4701" t="e">
        <f>IF(AND(TimeSpend[[#This Row],[Personnel number]]&lt;&gt;"",TimeSpend[[#This Row],[Date]]&lt;&gt;""),TimeSpend[[#This Row],[Network]],"")</f>
        <v>#VALUE!</v>
      </c>
      <c r="E4701" t="e">
        <f>IF(AND(TimeSpend[[#This Row],[Personnel number]]&lt;&gt;"",TimeSpend[[#This Row],[Date]]&lt;&gt;""),TimeSpend[[#This Row],[Network Description]],"")</f>
        <v>#VALUE!</v>
      </c>
      <c r="F4701" t="e">
        <f>IF(AND(TimeSpend[[#This Row],[Personnel number]]&lt;&gt;"",TimeSpend[[#This Row],[Date]]&lt;&gt;""),TimeSpend[[#This Row],[Activity]],"")</f>
        <v>#VALUE!</v>
      </c>
      <c r="G4701" t="e">
        <f>IF(AND(TimeSpend[[#This Row],[Personnel number]]&lt;&gt;"",TimeSpend[[#This Row],[Date]]&lt;&gt;""),TimeSpend[[#This Row],[Activity description]],"")</f>
        <v>#VALUE!</v>
      </c>
      <c r="H4701" s="36" t="e">
        <f>IF(AND(TimeSpend[[#This Row],[Personnel number]]&lt;&gt;"",TimeSpend[[#This Row],[Date]]&lt;&gt;""),TimeSpend[[#This Row],[Start Time]],"")</f>
        <v>#VALUE!</v>
      </c>
      <c r="I4701" s="36" t="e">
        <f>IF(AND(TimeSpend[[#This Row],[Personnel number]]&lt;&gt;"",TimeSpend[[#This Row],[Date]]&lt;&gt;""),TimeSpend[[#This Row],[End Time]],"")</f>
        <v>#VALUE!</v>
      </c>
      <c r="J4701" t="e">
        <f>IF(AND(TimeSpend[[#This Row],[Personnel number]]&lt;&gt;"",TimeSpend[[#This Row],[Date]]&lt;&gt;""),TimeSpend[[#This Row],[Location]],"")</f>
        <v>#VALUE!</v>
      </c>
      <c r="K4701" t="e">
        <f>IF(AND(TimeSpend[[#This Row],[Personnel number]]&lt;&gt;"",TimeSpend[[#This Row],[Date]]&lt;&gt;""),TimeSpend[[#This Row],[Task]],"")</f>
        <v>#VALUE!</v>
      </c>
      <c r="L4701" t="e">
        <f>IF(AND(TimeSpend[[#This Row],[Personnel number]]&lt;&gt;"",TimeSpend[[#This Row],[Date]]&lt;&gt;""),Utilization!$J$2,"")</f>
        <v>#VALUE!</v>
      </c>
      <c r="M4701" t="e">
        <f>IF(AND(TimeSpend[[#This Row],[Personnel number]]&lt;&gt;"",TimeSpend[[#This Row],[Date]]&lt;&gt;""),TimeSpend[[#This Row],[Employee Name]],"")</f>
        <v>#VALUE!</v>
      </c>
      <c r="N4701" t="e">
        <f t="shared" si="146"/>
        <v>#VALUE!</v>
      </c>
      <c r="O4701" t="e">
        <f t="shared" si="147"/>
        <v>#VALUE!</v>
      </c>
      <c r="P4701" t="e">
        <f>IF(D4701&lt;&gt;"",VLOOKUP(D4701,Projects!B:C,2,0),"")</f>
        <v>#VALUE!</v>
      </c>
    </row>
    <row r="4702" spans="1:16" x14ac:dyDescent="0.25">
      <c r="A4702" t="e">
        <f>UPPER(IF(AND(TimeSpend[[#This Row],[Personnel number]]&lt;&gt;"",TimeSpend[[#This Row],[Date]]&lt;&gt;""),TimeSpend[[#This Row],[Personnel number]],""))</f>
        <v>#VALUE!</v>
      </c>
      <c r="B4702" s="85" t="e">
        <f>IF(AND(TimeSpend[[#This Row],[Personnel number]]&lt;&gt;"",TimeSpend[[#This Row],[Date]]&lt;&gt;""),TEXT(TimeSpend[[#This Row],[Date]],"[$-409]yyyyMMdd"),"")</f>
        <v>#VALUE!</v>
      </c>
      <c r="C4702" s="33" t="e">
        <f>IF(AND(TimeSpend[[#This Row],[Personnel number]]&lt;&gt;"",TimeSpend[[#This Row],[Date]]&lt;&gt;""),SUBSTITUTE(TimeSpend[[#This Row],[Hours]],",","."),"")</f>
        <v>#VALUE!</v>
      </c>
      <c r="D4702" t="e">
        <f>IF(AND(TimeSpend[[#This Row],[Personnel number]]&lt;&gt;"",TimeSpend[[#This Row],[Date]]&lt;&gt;""),TimeSpend[[#This Row],[Network]],"")</f>
        <v>#VALUE!</v>
      </c>
      <c r="E4702" t="e">
        <f>IF(AND(TimeSpend[[#This Row],[Personnel number]]&lt;&gt;"",TimeSpend[[#This Row],[Date]]&lt;&gt;""),TimeSpend[[#This Row],[Network Description]],"")</f>
        <v>#VALUE!</v>
      </c>
      <c r="F4702" t="e">
        <f>IF(AND(TimeSpend[[#This Row],[Personnel number]]&lt;&gt;"",TimeSpend[[#This Row],[Date]]&lt;&gt;""),TimeSpend[[#This Row],[Activity]],"")</f>
        <v>#VALUE!</v>
      </c>
      <c r="G4702" t="e">
        <f>IF(AND(TimeSpend[[#This Row],[Personnel number]]&lt;&gt;"",TimeSpend[[#This Row],[Date]]&lt;&gt;""),TimeSpend[[#This Row],[Activity description]],"")</f>
        <v>#VALUE!</v>
      </c>
      <c r="H4702" s="36" t="e">
        <f>IF(AND(TimeSpend[[#This Row],[Personnel number]]&lt;&gt;"",TimeSpend[[#This Row],[Date]]&lt;&gt;""),TimeSpend[[#This Row],[Start Time]],"")</f>
        <v>#VALUE!</v>
      </c>
      <c r="I4702" s="36" t="e">
        <f>IF(AND(TimeSpend[[#This Row],[Personnel number]]&lt;&gt;"",TimeSpend[[#This Row],[Date]]&lt;&gt;""),TimeSpend[[#This Row],[End Time]],"")</f>
        <v>#VALUE!</v>
      </c>
      <c r="J4702" t="e">
        <f>IF(AND(TimeSpend[[#This Row],[Personnel number]]&lt;&gt;"",TimeSpend[[#This Row],[Date]]&lt;&gt;""),TimeSpend[[#This Row],[Location]],"")</f>
        <v>#VALUE!</v>
      </c>
      <c r="K4702" t="e">
        <f>IF(AND(TimeSpend[[#This Row],[Personnel number]]&lt;&gt;"",TimeSpend[[#This Row],[Date]]&lt;&gt;""),TimeSpend[[#This Row],[Task]],"")</f>
        <v>#VALUE!</v>
      </c>
      <c r="L4702" t="e">
        <f>IF(AND(TimeSpend[[#This Row],[Personnel number]]&lt;&gt;"",TimeSpend[[#This Row],[Date]]&lt;&gt;""),Utilization!$J$2,"")</f>
        <v>#VALUE!</v>
      </c>
      <c r="M4702" t="e">
        <f>IF(AND(TimeSpend[[#This Row],[Personnel number]]&lt;&gt;"",TimeSpend[[#This Row],[Date]]&lt;&gt;""),TimeSpend[[#This Row],[Employee Name]],"")</f>
        <v>#VALUE!</v>
      </c>
      <c r="N4702" t="e">
        <f t="shared" si="146"/>
        <v>#VALUE!</v>
      </c>
      <c r="O4702" t="e">
        <f t="shared" si="147"/>
        <v>#VALUE!</v>
      </c>
      <c r="P4702" t="e">
        <f>IF(D4702&lt;&gt;"",VLOOKUP(D4702,Projects!B:C,2,0),"")</f>
        <v>#VALUE!</v>
      </c>
    </row>
    <row r="4703" spans="1:16" x14ac:dyDescent="0.25">
      <c r="A4703" t="e">
        <f>UPPER(IF(AND(TimeSpend[[#This Row],[Personnel number]]&lt;&gt;"",TimeSpend[[#This Row],[Date]]&lt;&gt;""),TimeSpend[[#This Row],[Personnel number]],""))</f>
        <v>#VALUE!</v>
      </c>
      <c r="B4703" s="85" t="e">
        <f>IF(AND(TimeSpend[[#This Row],[Personnel number]]&lt;&gt;"",TimeSpend[[#This Row],[Date]]&lt;&gt;""),TEXT(TimeSpend[[#This Row],[Date]],"[$-409]yyyyMMdd"),"")</f>
        <v>#VALUE!</v>
      </c>
      <c r="C4703" s="33" t="e">
        <f>IF(AND(TimeSpend[[#This Row],[Personnel number]]&lt;&gt;"",TimeSpend[[#This Row],[Date]]&lt;&gt;""),SUBSTITUTE(TimeSpend[[#This Row],[Hours]],",","."),"")</f>
        <v>#VALUE!</v>
      </c>
      <c r="D4703" t="e">
        <f>IF(AND(TimeSpend[[#This Row],[Personnel number]]&lt;&gt;"",TimeSpend[[#This Row],[Date]]&lt;&gt;""),TimeSpend[[#This Row],[Network]],"")</f>
        <v>#VALUE!</v>
      </c>
      <c r="E4703" t="e">
        <f>IF(AND(TimeSpend[[#This Row],[Personnel number]]&lt;&gt;"",TimeSpend[[#This Row],[Date]]&lt;&gt;""),TimeSpend[[#This Row],[Network Description]],"")</f>
        <v>#VALUE!</v>
      </c>
      <c r="F4703" t="e">
        <f>IF(AND(TimeSpend[[#This Row],[Personnel number]]&lt;&gt;"",TimeSpend[[#This Row],[Date]]&lt;&gt;""),TimeSpend[[#This Row],[Activity]],"")</f>
        <v>#VALUE!</v>
      </c>
      <c r="G4703" t="e">
        <f>IF(AND(TimeSpend[[#This Row],[Personnel number]]&lt;&gt;"",TimeSpend[[#This Row],[Date]]&lt;&gt;""),TimeSpend[[#This Row],[Activity description]],"")</f>
        <v>#VALUE!</v>
      </c>
      <c r="H4703" s="36" t="e">
        <f>IF(AND(TimeSpend[[#This Row],[Personnel number]]&lt;&gt;"",TimeSpend[[#This Row],[Date]]&lt;&gt;""),TimeSpend[[#This Row],[Start Time]],"")</f>
        <v>#VALUE!</v>
      </c>
      <c r="I4703" s="36" t="e">
        <f>IF(AND(TimeSpend[[#This Row],[Personnel number]]&lt;&gt;"",TimeSpend[[#This Row],[Date]]&lt;&gt;""),TimeSpend[[#This Row],[End Time]],"")</f>
        <v>#VALUE!</v>
      </c>
      <c r="J4703" t="e">
        <f>IF(AND(TimeSpend[[#This Row],[Personnel number]]&lt;&gt;"",TimeSpend[[#This Row],[Date]]&lt;&gt;""),TimeSpend[[#This Row],[Location]],"")</f>
        <v>#VALUE!</v>
      </c>
      <c r="K4703" t="e">
        <f>IF(AND(TimeSpend[[#This Row],[Personnel number]]&lt;&gt;"",TimeSpend[[#This Row],[Date]]&lt;&gt;""),TimeSpend[[#This Row],[Task]],"")</f>
        <v>#VALUE!</v>
      </c>
      <c r="L4703" t="e">
        <f>IF(AND(TimeSpend[[#This Row],[Personnel number]]&lt;&gt;"",TimeSpend[[#This Row],[Date]]&lt;&gt;""),Utilization!$J$2,"")</f>
        <v>#VALUE!</v>
      </c>
      <c r="M4703" t="e">
        <f>IF(AND(TimeSpend[[#This Row],[Personnel number]]&lt;&gt;"",TimeSpend[[#This Row],[Date]]&lt;&gt;""),TimeSpend[[#This Row],[Employee Name]],"")</f>
        <v>#VALUE!</v>
      </c>
      <c r="N4703" t="e">
        <f t="shared" si="146"/>
        <v>#VALUE!</v>
      </c>
      <c r="O4703" t="e">
        <f t="shared" si="147"/>
        <v>#VALUE!</v>
      </c>
      <c r="P4703" t="e">
        <f>IF(D4703&lt;&gt;"",VLOOKUP(D4703,Projects!B:C,2,0),"")</f>
        <v>#VALUE!</v>
      </c>
    </row>
    <row r="4704" spans="1:16" x14ac:dyDescent="0.25">
      <c r="A4704" t="e">
        <f>UPPER(IF(AND(TimeSpend[[#This Row],[Personnel number]]&lt;&gt;"",TimeSpend[[#This Row],[Date]]&lt;&gt;""),TimeSpend[[#This Row],[Personnel number]],""))</f>
        <v>#VALUE!</v>
      </c>
      <c r="B4704" s="85" t="e">
        <f>IF(AND(TimeSpend[[#This Row],[Personnel number]]&lt;&gt;"",TimeSpend[[#This Row],[Date]]&lt;&gt;""),TEXT(TimeSpend[[#This Row],[Date]],"[$-409]yyyyMMdd"),"")</f>
        <v>#VALUE!</v>
      </c>
      <c r="C4704" s="33" t="e">
        <f>IF(AND(TimeSpend[[#This Row],[Personnel number]]&lt;&gt;"",TimeSpend[[#This Row],[Date]]&lt;&gt;""),SUBSTITUTE(TimeSpend[[#This Row],[Hours]],",","."),"")</f>
        <v>#VALUE!</v>
      </c>
      <c r="D4704" t="e">
        <f>IF(AND(TimeSpend[[#This Row],[Personnel number]]&lt;&gt;"",TimeSpend[[#This Row],[Date]]&lt;&gt;""),TimeSpend[[#This Row],[Network]],"")</f>
        <v>#VALUE!</v>
      </c>
      <c r="E4704" t="e">
        <f>IF(AND(TimeSpend[[#This Row],[Personnel number]]&lt;&gt;"",TimeSpend[[#This Row],[Date]]&lt;&gt;""),TimeSpend[[#This Row],[Network Description]],"")</f>
        <v>#VALUE!</v>
      </c>
      <c r="F4704" t="e">
        <f>IF(AND(TimeSpend[[#This Row],[Personnel number]]&lt;&gt;"",TimeSpend[[#This Row],[Date]]&lt;&gt;""),TimeSpend[[#This Row],[Activity]],"")</f>
        <v>#VALUE!</v>
      </c>
      <c r="G4704" t="e">
        <f>IF(AND(TimeSpend[[#This Row],[Personnel number]]&lt;&gt;"",TimeSpend[[#This Row],[Date]]&lt;&gt;""),TimeSpend[[#This Row],[Activity description]],"")</f>
        <v>#VALUE!</v>
      </c>
      <c r="H4704" s="36" t="e">
        <f>IF(AND(TimeSpend[[#This Row],[Personnel number]]&lt;&gt;"",TimeSpend[[#This Row],[Date]]&lt;&gt;""),TimeSpend[[#This Row],[Start Time]],"")</f>
        <v>#VALUE!</v>
      </c>
      <c r="I4704" s="36" t="e">
        <f>IF(AND(TimeSpend[[#This Row],[Personnel number]]&lt;&gt;"",TimeSpend[[#This Row],[Date]]&lt;&gt;""),TimeSpend[[#This Row],[End Time]],"")</f>
        <v>#VALUE!</v>
      </c>
      <c r="J4704" t="e">
        <f>IF(AND(TimeSpend[[#This Row],[Personnel number]]&lt;&gt;"",TimeSpend[[#This Row],[Date]]&lt;&gt;""),TimeSpend[[#This Row],[Location]],"")</f>
        <v>#VALUE!</v>
      </c>
      <c r="K4704" t="e">
        <f>IF(AND(TimeSpend[[#This Row],[Personnel number]]&lt;&gt;"",TimeSpend[[#This Row],[Date]]&lt;&gt;""),TimeSpend[[#This Row],[Task]],"")</f>
        <v>#VALUE!</v>
      </c>
      <c r="L4704" t="e">
        <f>IF(AND(TimeSpend[[#This Row],[Personnel number]]&lt;&gt;"",TimeSpend[[#This Row],[Date]]&lt;&gt;""),Utilization!$J$2,"")</f>
        <v>#VALUE!</v>
      </c>
      <c r="M4704" t="e">
        <f>IF(AND(TimeSpend[[#This Row],[Personnel number]]&lt;&gt;"",TimeSpend[[#This Row],[Date]]&lt;&gt;""),TimeSpend[[#This Row],[Employee Name]],"")</f>
        <v>#VALUE!</v>
      </c>
      <c r="N4704" t="e">
        <f t="shared" si="146"/>
        <v>#VALUE!</v>
      </c>
      <c r="O4704" t="e">
        <f t="shared" si="147"/>
        <v>#VALUE!</v>
      </c>
      <c r="P4704" t="e">
        <f>IF(D4704&lt;&gt;"",VLOOKUP(D4704,Projects!B:C,2,0),"")</f>
        <v>#VALUE!</v>
      </c>
    </row>
    <row r="4705" spans="1:16" x14ac:dyDescent="0.25">
      <c r="A4705" t="e">
        <f>UPPER(IF(AND(TimeSpend[[#This Row],[Personnel number]]&lt;&gt;"",TimeSpend[[#This Row],[Date]]&lt;&gt;""),TimeSpend[[#This Row],[Personnel number]],""))</f>
        <v>#VALUE!</v>
      </c>
      <c r="B4705" s="85" t="e">
        <f>IF(AND(TimeSpend[[#This Row],[Personnel number]]&lt;&gt;"",TimeSpend[[#This Row],[Date]]&lt;&gt;""),TEXT(TimeSpend[[#This Row],[Date]],"[$-409]yyyyMMdd"),"")</f>
        <v>#VALUE!</v>
      </c>
      <c r="C4705" s="33" t="e">
        <f>IF(AND(TimeSpend[[#This Row],[Personnel number]]&lt;&gt;"",TimeSpend[[#This Row],[Date]]&lt;&gt;""),SUBSTITUTE(TimeSpend[[#This Row],[Hours]],",","."),"")</f>
        <v>#VALUE!</v>
      </c>
      <c r="D4705" t="e">
        <f>IF(AND(TimeSpend[[#This Row],[Personnel number]]&lt;&gt;"",TimeSpend[[#This Row],[Date]]&lt;&gt;""),TimeSpend[[#This Row],[Network]],"")</f>
        <v>#VALUE!</v>
      </c>
      <c r="E4705" t="e">
        <f>IF(AND(TimeSpend[[#This Row],[Personnel number]]&lt;&gt;"",TimeSpend[[#This Row],[Date]]&lt;&gt;""),TimeSpend[[#This Row],[Network Description]],"")</f>
        <v>#VALUE!</v>
      </c>
      <c r="F4705" t="e">
        <f>IF(AND(TimeSpend[[#This Row],[Personnel number]]&lt;&gt;"",TimeSpend[[#This Row],[Date]]&lt;&gt;""),TimeSpend[[#This Row],[Activity]],"")</f>
        <v>#VALUE!</v>
      </c>
      <c r="G4705" t="e">
        <f>IF(AND(TimeSpend[[#This Row],[Personnel number]]&lt;&gt;"",TimeSpend[[#This Row],[Date]]&lt;&gt;""),TimeSpend[[#This Row],[Activity description]],"")</f>
        <v>#VALUE!</v>
      </c>
      <c r="H4705" s="36" t="e">
        <f>IF(AND(TimeSpend[[#This Row],[Personnel number]]&lt;&gt;"",TimeSpend[[#This Row],[Date]]&lt;&gt;""),TimeSpend[[#This Row],[Start Time]],"")</f>
        <v>#VALUE!</v>
      </c>
      <c r="I4705" s="36" t="e">
        <f>IF(AND(TimeSpend[[#This Row],[Personnel number]]&lt;&gt;"",TimeSpend[[#This Row],[Date]]&lt;&gt;""),TimeSpend[[#This Row],[End Time]],"")</f>
        <v>#VALUE!</v>
      </c>
      <c r="J4705" t="e">
        <f>IF(AND(TimeSpend[[#This Row],[Personnel number]]&lt;&gt;"",TimeSpend[[#This Row],[Date]]&lt;&gt;""),TimeSpend[[#This Row],[Location]],"")</f>
        <v>#VALUE!</v>
      </c>
      <c r="K4705" t="e">
        <f>IF(AND(TimeSpend[[#This Row],[Personnel number]]&lt;&gt;"",TimeSpend[[#This Row],[Date]]&lt;&gt;""),TimeSpend[[#This Row],[Task]],"")</f>
        <v>#VALUE!</v>
      </c>
      <c r="L4705" t="e">
        <f>IF(AND(TimeSpend[[#This Row],[Personnel number]]&lt;&gt;"",TimeSpend[[#This Row],[Date]]&lt;&gt;""),Utilization!$J$2,"")</f>
        <v>#VALUE!</v>
      </c>
      <c r="M4705" t="e">
        <f>IF(AND(TimeSpend[[#This Row],[Personnel number]]&lt;&gt;"",TimeSpend[[#This Row],[Date]]&lt;&gt;""),TimeSpend[[#This Row],[Employee Name]],"")</f>
        <v>#VALUE!</v>
      </c>
      <c r="N4705" t="e">
        <f t="shared" si="146"/>
        <v>#VALUE!</v>
      </c>
      <c r="O4705" t="e">
        <f t="shared" si="147"/>
        <v>#VALUE!</v>
      </c>
      <c r="P4705" t="e">
        <f>IF(D4705&lt;&gt;"",VLOOKUP(D4705,Projects!B:C,2,0),"")</f>
        <v>#VALUE!</v>
      </c>
    </row>
    <row r="4706" spans="1:16" x14ac:dyDescent="0.25">
      <c r="A4706" t="e">
        <f>UPPER(IF(AND(TimeSpend[[#This Row],[Personnel number]]&lt;&gt;"",TimeSpend[[#This Row],[Date]]&lt;&gt;""),TimeSpend[[#This Row],[Personnel number]],""))</f>
        <v>#VALUE!</v>
      </c>
      <c r="B4706" s="85" t="e">
        <f>IF(AND(TimeSpend[[#This Row],[Personnel number]]&lt;&gt;"",TimeSpend[[#This Row],[Date]]&lt;&gt;""),TEXT(TimeSpend[[#This Row],[Date]],"[$-409]yyyyMMdd"),"")</f>
        <v>#VALUE!</v>
      </c>
      <c r="C4706" s="33" t="e">
        <f>IF(AND(TimeSpend[[#This Row],[Personnel number]]&lt;&gt;"",TimeSpend[[#This Row],[Date]]&lt;&gt;""),SUBSTITUTE(TimeSpend[[#This Row],[Hours]],",","."),"")</f>
        <v>#VALUE!</v>
      </c>
      <c r="D4706" t="e">
        <f>IF(AND(TimeSpend[[#This Row],[Personnel number]]&lt;&gt;"",TimeSpend[[#This Row],[Date]]&lt;&gt;""),TimeSpend[[#This Row],[Network]],"")</f>
        <v>#VALUE!</v>
      </c>
      <c r="E4706" t="e">
        <f>IF(AND(TimeSpend[[#This Row],[Personnel number]]&lt;&gt;"",TimeSpend[[#This Row],[Date]]&lt;&gt;""),TimeSpend[[#This Row],[Network Description]],"")</f>
        <v>#VALUE!</v>
      </c>
      <c r="F4706" t="e">
        <f>IF(AND(TimeSpend[[#This Row],[Personnel number]]&lt;&gt;"",TimeSpend[[#This Row],[Date]]&lt;&gt;""),TimeSpend[[#This Row],[Activity]],"")</f>
        <v>#VALUE!</v>
      </c>
      <c r="G4706" t="e">
        <f>IF(AND(TimeSpend[[#This Row],[Personnel number]]&lt;&gt;"",TimeSpend[[#This Row],[Date]]&lt;&gt;""),TimeSpend[[#This Row],[Activity description]],"")</f>
        <v>#VALUE!</v>
      </c>
      <c r="H4706" s="36" t="e">
        <f>IF(AND(TimeSpend[[#This Row],[Personnel number]]&lt;&gt;"",TimeSpend[[#This Row],[Date]]&lt;&gt;""),TimeSpend[[#This Row],[Start Time]],"")</f>
        <v>#VALUE!</v>
      </c>
      <c r="I4706" s="36" t="e">
        <f>IF(AND(TimeSpend[[#This Row],[Personnel number]]&lt;&gt;"",TimeSpend[[#This Row],[Date]]&lt;&gt;""),TimeSpend[[#This Row],[End Time]],"")</f>
        <v>#VALUE!</v>
      </c>
      <c r="J4706" t="e">
        <f>IF(AND(TimeSpend[[#This Row],[Personnel number]]&lt;&gt;"",TimeSpend[[#This Row],[Date]]&lt;&gt;""),TimeSpend[[#This Row],[Location]],"")</f>
        <v>#VALUE!</v>
      </c>
      <c r="K4706" t="e">
        <f>IF(AND(TimeSpend[[#This Row],[Personnel number]]&lt;&gt;"",TimeSpend[[#This Row],[Date]]&lt;&gt;""),TimeSpend[[#This Row],[Task]],"")</f>
        <v>#VALUE!</v>
      </c>
      <c r="L4706" t="e">
        <f>IF(AND(TimeSpend[[#This Row],[Personnel number]]&lt;&gt;"",TimeSpend[[#This Row],[Date]]&lt;&gt;""),Utilization!$J$2,"")</f>
        <v>#VALUE!</v>
      </c>
      <c r="M4706" t="e">
        <f>IF(AND(TimeSpend[[#This Row],[Personnel number]]&lt;&gt;"",TimeSpend[[#This Row],[Date]]&lt;&gt;""),TimeSpend[[#This Row],[Employee Name]],"")</f>
        <v>#VALUE!</v>
      </c>
      <c r="N4706" t="e">
        <f t="shared" si="146"/>
        <v>#VALUE!</v>
      </c>
      <c r="O4706" t="e">
        <f t="shared" si="147"/>
        <v>#VALUE!</v>
      </c>
      <c r="P4706" t="e">
        <f>IF(D4706&lt;&gt;"",VLOOKUP(D4706,Projects!B:C,2,0),"")</f>
        <v>#VALUE!</v>
      </c>
    </row>
    <row r="4707" spans="1:16" x14ac:dyDescent="0.25">
      <c r="A4707" t="e">
        <f>UPPER(IF(AND(TimeSpend[[#This Row],[Personnel number]]&lt;&gt;"",TimeSpend[[#This Row],[Date]]&lt;&gt;""),TimeSpend[[#This Row],[Personnel number]],""))</f>
        <v>#VALUE!</v>
      </c>
      <c r="B4707" s="85" t="e">
        <f>IF(AND(TimeSpend[[#This Row],[Personnel number]]&lt;&gt;"",TimeSpend[[#This Row],[Date]]&lt;&gt;""),TEXT(TimeSpend[[#This Row],[Date]],"[$-409]yyyyMMdd"),"")</f>
        <v>#VALUE!</v>
      </c>
      <c r="C4707" s="33" t="e">
        <f>IF(AND(TimeSpend[[#This Row],[Personnel number]]&lt;&gt;"",TimeSpend[[#This Row],[Date]]&lt;&gt;""),SUBSTITUTE(TimeSpend[[#This Row],[Hours]],",","."),"")</f>
        <v>#VALUE!</v>
      </c>
      <c r="D4707" t="e">
        <f>IF(AND(TimeSpend[[#This Row],[Personnel number]]&lt;&gt;"",TimeSpend[[#This Row],[Date]]&lt;&gt;""),TimeSpend[[#This Row],[Network]],"")</f>
        <v>#VALUE!</v>
      </c>
      <c r="E4707" t="e">
        <f>IF(AND(TimeSpend[[#This Row],[Personnel number]]&lt;&gt;"",TimeSpend[[#This Row],[Date]]&lt;&gt;""),TimeSpend[[#This Row],[Network Description]],"")</f>
        <v>#VALUE!</v>
      </c>
      <c r="F4707" t="e">
        <f>IF(AND(TimeSpend[[#This Row],[Personnel number]]&lt;&gt;"",TimeSpend[[#This Row],[Date]]&lt;&gt;""),TimeSpend[[#This Row],[Activity]],"")</f>
        <v>#VALUE!</v>
      </c>
      <c r="G4707" t="e">
        <f>IF(AND(TimeSpend[[#This Row],[Personnel number]]&lt;&gt;"",TimeSpend[[#This Row],[Date]]&lt;&gt;""),TimeSpend[[#This Row],[Activity description]],"")</f>
        <v>#VALUE!</v>
      </c>
      <c r="H4707" s="36" t="e">
        <f>IF(AND(TimeSpend[[#This Row],[Personnel number]]&lt;&gt;"",TimeSpend[[#This Row],[Date]]&lt;&gt;""),TimeSpend[[#This Row],[Start Time]],"")</f>
        <v>#VALUE!</v>
      </c>
      <c r="I4707" s="36" t="e">
        <f>IF(AND(TimeSpend[[#This Row],[Personnel number]]&lt;&gt;"",TimeSpend[[#This Row],[Date]]&lt;&gt;""),TimeSpend[[#This Row],[End Time]],"")</f>
        <v>#VALUE!</v>
      </c>
      <c r="J4707" t="e">
        <f>IF(AND(TimeSpend[[#This Row],[Personnel number]]&lt;&gt;"",TimeSpend[[#This Row],[Date]]&lt;&gt;""),TimeSpend[[#This Row],[Location]],"")</f>
        <v>#VALUE!</v>
      </c>
      <c r="K4707" t="e">
        <f>IF(AND(TimeSpend[[#This Row],[Personnel number]]&lt;&gt;"",TimeSpend[[#This Row],[Date]]&lt;&gt;""),TimeSpend[[#This Row],[Task]],"")</f>
        <v>#VALUE!</v>
      </c>
      <c r="L4707" t="e">
        <f>IF(AND(TimeSpend[[#This Row],[Personnel number]]&lt;&gt;"",TimeSpend[[#This Row],[Date]]&lt;&gt;""),Utilization!$J$2,"")</f>
        <v>#VALUE!</v>
      </c>
      <c r="M4707" t="e">
        <f>IF(AND(TimeSpend[[#This Row],[Personnel number]]&lt;&gt;"",TimeSpend[[#This Row],[Date]]&lt;&gt;""),TimeSpend[[#This Row],[Employee Name]],"")</f>
        <v>#VALUE!</v>
      </c>
      <c r="N4707" t="e">
        <f t="shared" si="146"/>
        <v>#VALUE!</v>
      </c>
      <c r="O4707" t="e">
        <f t="shared" si="147"/>
        <v>#VALUE!</v>
      </c>
      <c r="P4707" t="e">
        <f>IF(D4707&lt;&gt;"",VLOOKUP(D4707,Projects!B:C,2,0),"")</f>
        <v>#VALUE!</v>
      </c>
    </row>
    <row r="4708" spans="1:16" x14ac:dyDescent="0.25">
      <c r="A4708" t="e">
        <f>UPPER(IF(AND(TimeSpend[[#This Row],[Personnel number]]&lt;&gt;"",TimeSpend[[#This Row],[Date]]&lt;&gt;""),TimeSpend[[#This Row],[Personnel number]],""))</f>
        <v>#VALUE!</v>
      </c>
      <c r="B4708" s="85" t="e">
        <f>IF(AND(TimeSpend[[#This Row],[Personnel number]]&lt;&gt;"",TimeSpend[[#This Row],[Date]]&lt;&gt;""),TEXT(TimeSpend[[#This Row],[Date]],"[$-409]yyyyMMdd"),"")</f>
        <v>#VALUE!</v>
      </c>
      <c r="C4708" s="33" t="e">
        <f>IF(AND(TimeSpend[[#This Row],[Personnel number]]&lt;&gt;"",TimeSpend[[#This Row],[Date]]&lt;&gt;""),SUBSTITUTE(TimeSpend[[#This Row],[Hours]],",","."),"")</f>
        <v>#VALUE!</v>
      </c>
      <c r="D4708" t="e">
        <f>IF(AND(TimeSpend[[#This Row],[Personnel number]]&lt;&gt;"",TimeSpend[[#This Row],[Date]]&lt;&gt;""),TimeSpend[[#This Row],[Network]],"")</f>
        <v>#VALUE!</v>
      </c>
      <c r="E4708" t="e">
        <f>IF(AND(TimeSpend[[#This Row],[Personnel number]]&lt;&gt;"",TimeSpend[[#This Row],[Date]]&lt;&gt;""),TimeSpend[[#This Row],[Network Description]],"")</f>
        <v>#VALUE!</v>
      </c>
      <c r="F4708" t="e">
        <f>IF(AND(TimeSpend[[#This Row],[Personnel number]]&lt;&gt;"",TimeSpend[[#This Row],[Date]]&lt;&gt;""),TimeSpend[[#This Row],[Activity]],"")</f>
        <v>#VALUE!</v>
      </c>
      <c r="G4708" t="e">
        <f>IF(AND(TimeSpend[[#This Row],[Personnel number]]&lt;&gt;"",TimeSpend[[#This Row],[Date]]&lt;&gt;""),TimeSpend[[#This Row],[Activity description]],"")</f>
        <v>#VALUE!</v>
      </c>
      <c r="H4708" s="36" t="e">
        <f>IF(AND(TimeSpend[[#This Row],[Personnel number]]&lt;&gt;"",TimeSpend[[#This Row],[Date]]&lt;&gt;""),TimeSpend[[#This Row],[Start Time]],"")</f>
        <v>#VALUE!</v>
      </c>
      <c r="I4708" s="36" t="e">
        <f>IF(AND(TimeSpend[[#This Row],[Personnel number]]&lt;&gt;"",TimeSpend[[#This Row],[Date]]&lt;&gt;""),TimeSpend[[#This Row],[End Time]],"")</f>
        <v>#VALUE!</v>
      </c>
      <c r="J4708" t="e">
        <f>IF(AND(TimeSpend[[#This Row],[Personnel number]]&lt;&gt;"",TimeSpend[[#This Row],[Date]]&lt;&gt;""),TimeSpend[[#This Row],[Location]],"")</f>
        <v>#VALUE!</v>
      </c>
      <c r="K4708" t="e">
        <f>IF(AND(TimeSpend[[#This Row],[Personnel number]]&lt;&gt;"",TimeSpend[[#This Row],[Date]]&lt;&gt;""),TimeSpend[[#This Row],[Task]],"")</f>
        <v>#VALUE!</v>
      </c>
      <c r="L4708" t="e">
        <f>IF(AND(TimeSpend[[#This Row],[Personnel number]]&lt;&gt;"",TimeSpend[[#This Row],[Date]]&lt;&gt;""),Utilization!$J$2,"")</f>
        <v>#VALUE!</v>
      </c>
      <c r="M4708" t="e">
        <f>IF(AND(TimeSpend[[#This Row],[Personnel number]]&lt;&gt;"",TimeSpend[[#This Row],[Date]]&lt;&gt;""),TimeSpend[[#This Row],[Employee Name]],"")</f>
        <v>#VALUE!</v>
      </c>
      <c r="N4708" t="e">
        <f t="shared" si="146"/>
        <v>#VALUE!</v>
      </c>
      <c r="O4708" t="e">
        <f t="shared" si="147"/>
        <v>#VALUE!</v>
      </c>
      <c r="P4708" t="e">
        <f>IF(D4708&lt;&gt;"",VLOOKUP(D4708,Projects!B:C,2,0),"")</f>
        <v>#VALUE!</v>
      </c>
    </row>
    <row r="4709" spans="1:16" x14ac:dyDescent="0.25">
      <c r="A4709" t="e">
        <f>UPPER(IF(AND(TimeSpend[[#This Row],[Personnel number]]&lt;&gt;"",TimeSpend[[#This Row],[Date]]&lt;&gt;""),TimeSpend[[#This Row],[Personnel number]],""))</f>
        <v>#VALUE!</v>
      </c>
      <c r="B4709" s="85" t="e">
        <f>IF(AND(TimeSpend[[#This Row],[Personnel number]]&lt;&gt;"",TimeSpend[[#This Row],[Date]]&lt;&gt;""),TEXT(TimeSpend[[#This Row],[Date]],"[$-409]yyyyMMdd"),"")</f>
        <v>#VALUE!</v>
      </c>
      <c r="C4709" s="33" t="e">
        <f>IF(AND(TimeSpend[[#This Row],[Personnel number]]&lt;&gt;"",TimeSpend[[#This Row],[Date]]&lt;&gt;""),SUBSTITUTE(TimeSpend[[#This Row],[Hours]],",","."),"")</f>
        <v>#VALUE!</v>
      </c>
      <c r="D4709" t="e">
        <f>IF(AND(TimeSpend[[#This Row],[Personnel number]]&lt;&gt;"",TimeSpend[[#This Row],[Date]]&lt;&gt;""),TimeSpend[[#This Row],[Network]],"")</f>
        <v>#VALUE!</v>
      </c>
      <c r="E4709" t="e">
        <f>IF(AND(TimeSpend[[#This Row],[Personnel number]]&lt;&gt;"",TimeSpend[[#This Row],[Date]]&lt;&gt;""),TimeSpend[[#This Row],[Network Description]],"")</f>
        <v>#VALUE!</v>
      </c>
      <c r="F4709" t="e">
        <f>IF(AND(TimeSpend[[#This Row],[Personnel number]]&lt;&gt;"",TimeSpend[[#This Row],[Date]]&lt;&gt;""),TimeSpend[[#This Row],[Activity]],"")</f>
        <v>#VALUE!</v>
      </c>
      <c r="G4709" t="e">
        <f>IF(AND(TimeSpend[[#This Row],[Personnel number]]&lt;&gt;"",TimeSpend[[#This Row],[Date]]&lt;&gt;""),TimeSpend[[#This Row],[Activity description]],"")</f>
        <v>#VALUE!</v>
      </c>
      <c r="H4709" s="36" t="e">
        <f>IF(AND(TimeSpend[[#This Row],[Personnel number]]&lt;&gt;"",TimeSpend[[#This Row],[Date]]&lt;&gt;""),TimeSpend[[#This Row],[Start Time]],"")</f>
        <v>#VALUE!</v>
      </c>
      <c r="I4709" s="36" t="e">
        <f>IF(AND(TimeSpend[[#This Row],[Personnel number]]&lt;&gt;"",TimeSpend[[#This Row],[Date]]&lt;&gt;""),TimeSpend[[#This Row],[End Time]],"")</f>
        <v>#VALUE!</v>
      </c>
      <c r="J4709" t="e">
        <f>IF(AND(TimeSpend[[#This Row],[Personnel number]]&lt;&gt;"",TimeSpend[[#This Row],[Date]]&lt;&gt;""),TimeSpend[[#This Row],[Location]],"")</f>
        <v>#VALUE!</v>
      </c>
      <c r="K4709" t="e">
        <f>IF(AND(TimeSpend[[#This Row],[Personnel number]]&lt;&gt;"",TimeSpend[[#This Row],[Date]]&lt;&gt;""),TimeSpend[[#This Row],[Task]],"")</f>
        <v>#VALUE!</v>
      </c>
      <c r="L4709" t="e">
        <f>IF(AND(TimeSpend[[#This Row],[Personnel number]]&lt;&gt;"",TimeSpend[[#This Row],[Date]]&lt;&gt;""),Utilization!$J$2,"")</f>
        <v>#VALUE!</v>
      </c>
      <c r="M4709" t="e">
        <f>IF(AND(TimeSpend[[#This Row],[Personnel number]]&lt;&gt;"",TimeSpend[[#This Row],[Date]]&lt;&gt;""),TimeSpend[[#This Row],[Employee Name]],"")</f>
        <v>#VALUE!</v>
      </c>
      <c r="N4709" t="e">
        <f t="shared" si="146"/>
        <v>#VALUE!</v>
      </c>
      <c r="O4709" t="e">
        <f t="shared" si="147"/>
        <v>#VALUE!</v>
      </c>
      <c r="P4709" t="e">
        <f>IF(D4709&lt;&gt;"",VLOOKUP(D4709,Projects!B:C,2,0),"")</f>
        <v>#VALUE!</v>
      </c>
    </row>
    <row r="4710" spans="1:16" x14ac:dyDescent="0.25">
      <c r="A4710" t="e">
        <f>UPPER(IF(AND(TimeSpend[[#This Row],[Personnel number]]&lt;&gt;"",TimeSpend[[#This Row],[Date]]&lt;&gt;""),TimeSpend[[#This Row],[Personnel number]],""))</f>
        <v>#VALUE!</v>
      </c>
      <c r="B4710" s="85" t="e">
        <f>IF(AND(TimeSpend[[#This Row],[Personnel number]]&lt;&gt;"",TimeSpend[[#This Row],[Date]]&lt;&gt;""),TEXT(TimeSpend[[#This Row],[Date]],"[$-409]yyyyMMdd"),"")</f>
        <v>#VALUE!</v>
      </c>
      <c r="C4710" s="33" t="e">
        <f>IF(AND(TimeSpend[[#This Row],[Personnel number]]&lt;&gt;"",TimeSpend[[#This Row],[Date]]&lt;&gt;""),SUBSTITUTE(TimeSpend[[#This Row],[Hours]],",","."),"")</f>
        <v>#VALUE!</v>
      </c>
      <c r="D4710" t="e">
        <f>IF(AND(TimeSpend[[#This Row],[Personnel number]]&lt;&gt;"",TimeSpend[[#This Row],[Date]]&lt;&gt;""),TimeSpend[[#This Row],[Network]],"")</f>
        <v>#VALUE!</v>
      </c>
      <c r="E4710" t="e">
        <f>IF(AND(TimeSpend[[#This Row],[Personnel number]]&lt;&gt;"",TimeSpend[[#This Row],[Date]]&lt;&gt;""),TimeSpend[[#This Row],[Network Description]],"")</f>
        <v>#VALUE!</v>
      </c>
      <c r="F4710" t="e">
        <f>IF(AND(TimeSpend[[#This Row],[Personnel number]]&lt;&gt;"",TimeSpend[[#This Row],[Date]]&lt;&gt;""),TimeSpend[[#This Row],[Activity]],"")</f>
        <v>#VALUE!</v>
      </c>
      <c r="G4710" t="e">
        <f>IF(AND(TimeSpend[[#This Row],[Personnel number]]&lt;&gt;"",TimeSpend[[#This Row],[Date]]&lt;&gt;""),TimeSpend[[#This Row],[Activity description]],"")</f>
        <v>#VALUE!</v>
      </c>
      <c r="H4710" s="36" t="e">
        <f>IF(AND(TimeSpend[[#This Row],[Personnel number]]&lt;&gt;"",TimeSpend[[#This Row],[Date]]&lt;&gt;""),TimeSpend[[#This Row],[Start Time]],"")</f>
        <v>#VALUE!</v>
      </c>
      <c r="I4710" s="36" t="e">
        <f>IF(AND(TimeSpend[[#This Row],[Personnel number]]&lt;&gt;"",TimeSpend[[#This Row],[Date]]&lt;&gt;""),TimeSpend[[#This Row],[End Time]],"")</f>
        <v>#VALUE!</v>
      </c>
      <c r="J4710" t="e">
        <f>IF(AND(TimeSpend[[#This Row],[Personnel number]]&lt;&gt;"",TimeSpend[[#This Row],[Date]]&lt;&gt;""),TimeSpend[[#This Row],[Location]],"")</f>
        <v>#VALUE!</v>
      </c>
      <c r="K4710" t="e">
        <f>IF(AND(TimeSpend[[#This Row],[Personnel number]]&lt;&gt;"",TimeSpend[[#This Row],[Date]]&lt;&gt;""),TimeSpend[[#This Row],[Task]],"")</f>
        <v>#VALUE!</v>
      </c>
      <c r="L4710" t="e">
        <f>IF(AND(TimeSpend[[#This Row],[Personnel number]]&lt;&gt;"",TimeSpend[[#This Row],[Date]]&lt;&gt;""),Utilization!$J$2,"")</f>
        <v>#VALUE!</v>
      </c>
      <c r="M4710" t="e">
        <f>IF(AND(TimeSpend[[#This Row],[Personnel number]]&lt;&gt;"",TimeSpend[[#This Row],[Date]]&lt;&gt;""),TimeSpend[[#This Row],[Employee Name]],"")</f>
        <v>#VALUE!</v>
      </c>
      <c r="N4710" t="e">
        <f t="shared" si="146"/>
        <v>#VALUE!</v>
      </c>
      <c r="O4710" t="e">
        <f t="shared" si="147"/>
        <v>#VALUE!</v>
      </c>
      <c r="P4710" t="e">
        <f>IF(D4710&lt;&gt;"",VLOOKUP(D4710,Projects!B:C,2,0),"")</f>
        <v>#VALUE!</v>
      </c>
    </row>
    <row r="4711" spans="1:16" x14ac:dyDescent="0.25">
      <c r="A4711" t="e">
        <f>UPPER(IF(AND(TimeSpend[[#This Row],[Personnel number]]&lt;&gt;"",TimeSpend[[#This Row],[Date]]&lt;&gt;""),TimeSpend[[#This Row],[Personnel number]],""))</f>
        <v>#VALUE!</v>
      </c>
      <c r="B4711" s="85" t="e">
        <f>IF(AND(TimeSpend[[#This Row],[Personnel number]]&lt;&gt;"",TimeSpend[[#This Row],[Date]]&lt;&gt;""),TEXT(TimeSpend[[#This Row],[Date]],"[$-409]yyyyMMdd"),"")</f>
        <v>#VALUE!</v>
      </c>
      <c r="C4711" s="33" t="e">
        <f>IF(AND(TimeSpend[[#This Row],[Personnel number]]&lt;&gt;"",TimeSpend[[#This Row],[Date]]&lt;&gt;""),SUBSTITUTE(TimeSpend[[#This Row],[Hours]],",","."),"")</f>
        <v>#VALUE!</v>
      </c>
      <c r="D4711" t="e">
        <f>IF(AND(TimeSpend[[#This Row],[Personnel number]]&lt;&gt;"",TimeSpend[[#This Row],[Date]]&lt;&gt;""),TimeSpend[[#This Row],[Network]],"")</f>
        <v>#VALUE!</v>
      </c>
      <c r="E4711" t="e">
        <f>IF(AND(TimeSpend[[#This Row],[Personnel number]]&lt;&gt;"",TimeSpend[[#This Row],[Date]]&lt;&gt;""),TimeSpend[[#This Row],[Network Description]],"")</f>
        <v>#VALUE!</v>
      </c>
      <c r="F4711" t="e">
        <f>IF(AND(TimeSpend[[#This Row],[Personnel number]]&lt;&gt;"",TimeSpend[[#This Row],[Date]]&lt;&gt;""),TimeSpend[[#This Row],[Activity]],"")</f>
        <v>#VALUE!</v>
      </c>
      <c r="G4711" t="e">
        <f>IF(AND(TimeSpend[[#This Row],[Personnel number]]&lt;&gt;"",TimeSpend[[#This Row],[Date]]&lt;&gt;""),TimeSpend[[#This Row],[Activity description]],"")</f>
        <v>#VALUE!</v>
      </c>
      <c r="H4711" s="36" t="e">
        <f>IF(AND(TimeSpend[[#This Row],[Personnel number]]&lt;&gt;"",TimeSpend[[#This Row],[Date]]&lt;&gt;""),TimeSpend[[#This Row],[Start Time]],"")</f>
        <v>#VALUE!</v>
      </c>
      <c r="I4711" s="36" t="e">
        <f>IF(AND(TimeSpend[[#This Row],[Personnel number]]&lt;&gt;"",TimeSpend[[#This Row],[Date]]&lt;&gt;""),TimeSpend[[#This Row],[End Time]],"")</f>
        <v>#VALUE!</v>
      </c>
      <c r="J4711" t="e">
        <f>IF(AND(TimeSpend[[#This Row],[Personnel number]]&lt;&gt;"",TimeSpend[[#This Row],[Date]]&lt;&gt;""),TimeSpend[[#This Row],[Location]],"")</f>
        <v>#VALUE!</v>
      </c>
      <c r="K4711" t="e">
        <f>IF(AND(TimeSpend[[#This Row],[Personnel number]]&lt;&gt;"",TimeSpend[[#This Row],[Date]]&lt;&gt;""),TimeSpend[[#This Row],[Task]],"")</f>
        <v>#VALUE!</v>
      </c>
      <c r="L4711" t="e">
        <f>IF(AND(TimeSpend[[#This Row],[Personnel number]]&lt;&gt;"",TimeSpend[[#This Row],[Date]]&lt;&gt;""),Utilization!$J$2,"")</f>
        <v>#VALUE!</v>
      </c>
      <c r="M4711" t="e">
        <f>IF(AND(TimeSpend[[#This Row],[Personnel number]]&lt;&gt;"",TimeSpend[[#This Row],[Date]]&lt;&gt;""),TimeSpend[[#This Row],[Employee Name]],"")</f>
        <v>#VALUE!</v>
      </c>
      <c r="N4711" t="e">
        <f t="shared" si="146"/>
        <v>#VALUE!</v>
      </c>
      <c r="O4711" t="e">
        <f t="shared" si="147"/>
        <v>#VALUE!</v>
      </c>
      <c r="P4711" t="e">
        <f>IF(D4711&lt;&gt;"",VLOOKUP(D4711,Projects!B:C,2,0),"")</f>
        <v>#VALUE!</v>
      </c>
    </row>
    <row r="4712" spans="1:16" x14ac:dyDescent="0.25">
      <c r="A4712" t="e">
        <f>UPPER(IF(AND(TimeSpend[[#This Row],[Personnel number]]&lt;&gt;"",TimeSpend[[#This Row],[Date]]&lt;&gt;""),TimeSpend[[#This Row],[Personnel number]],""))</f>
        <v>#VALUE!</v>
      </c>
      <c r="B4712" s="85" t="e">
        <f>IF(AND(TimeSpend[[#This Row],[Personnel number]]&lt;&gt;"",TimeSpend[[#This Row],[Date]]&lt;&gt;""),TEXT(TimeSpend[[#This Row],[Date]],"[$-409]yyyyMMdd"),"")</f>
        <v>#VALUE!</v>
      </c>
      <c r="C4712" s="33" t="e">
        <f>IF(AND(TimeSpend[[#This Row],[Personnel number]]&lt;&gt;"",TimeSpend[[#This Row],[Date]]&lt;&gt;""),SUBSTITUTE(TimeSpend[[#This Row],[Hours]],",","."),"")</f>
        <v>#VALUE!</v>
      </c>
      <c r="D4712" t="e">
        <f>IF(AND(TimeSpend[[#This Row],[Personnel number]]&lt;&gt;"",TimeSpend[[#This Row],[Date]]&lt;&gt;""),TimeSpend[[#This Row],[Network]],"")</f>
        <v>#VALUE!</v>
      </c>
      <c r="E4712" t="e">
        <f>IF(AND(TimeSpend[[#This Row],[Personnel number]]&lt;&gt;"",TimeSpend[[#This Row],[Date]]&lt;&gt;""),TimeSpend[[#This Row],[Network Description]],"")</f>
        <v>#VALUE!</v>
      </c>
      <c r="F4712" t="e">
        <f>IF(AND(TimeSpend[[#This Row],[Personnel number]]&lt;&gt;"",TimeSpend[[#This Row],[Date]]&lt;&gt;""),TimeSpend[[#This Row],[Activity]],"")</f>
        <v>#VALUE!</v>
      </c>
      <c r="G4712" t="e">
        <f>IF(AND(TimeSpend[[#This Row],[Personnel number]]&lt;&gt;"",TimeSpend[[#This Row],[Date]]&lt;&gt;""),TimeSpend[[#This Row],[Activity description]],"")</f>
        <v>#VALUE!</v>
      </c>
      <c r="H4712" s="36" t="e">
        <f>IF(AND(TimeSpend[[#This Row],[Personnel number]]&lt;&gt;"",TimeSpend[[#This Row],[Date]]&lt;&gt;""),TimeSpend[[#This Row],[Start Time]],"")</f>
        <v>#VALUE!</v>
      </c>
      <c r="I4712" s="36" t="e">
        <f>IF(AND(TimeSpend[[#This Row],[Personnel number]]&lt;&gt;"",TimeSpend[[#This Row],[Date]]&lt;&gt;""),TimeSpend[[#This Row],[End Time]],"")</f>
        <v>#VALUE!</v>
      </c>
      <c r="J4712" t="e">
        <f>IF(AND(TimeSpend[[#This Row],[Personnel number]]&lt;&gt;"",TimeSpend[[#This Row],[Date]]&lt;&gt;""),TimeSpend[[#This Row],[Location]],"")</f>
        <v>#VALUE!</v>
      </c>
      <c r="K4712" t="e">
        <f>IF(AND(TimeSpend[[#This Row],[Personnel number]]&lt;&gt;"",TimeSpend[[#This Row],[Date]]&lt;&gt;""),TimeSpend[[#This Row],[Task]],"")</f>
        <v>#VALUE!</v>
      </c>
      <c r="L4712" t="e">
        <f>IF(AND(TimeSpend[[#This Row],[Personnel number]]&lt;&gt;"",TimeSpend[[#This Row],[Date]]&lt;&gt;""),Utilization!$J$2,"")</f>
        <v>#VALUE!</v>
      </c>
      <c r="M4712" t="e">
        <f>IF(AND(TimeSpend[[#This Row],[Personnel number]]&lt;&gt;"",TimeSpend[[#This Row],[Date]]&lt;&gt;""),TimeSpend[[#This Row],[Employee Name]],"")</f>
        <v>#VALUE!</v>
      </c>
      <c r="N4712" t="e">
        <f t="shared" si="146"/>
        <v>#VALUE!</v>
      </c>
      <c r="O4712" t="e">
        <f t="shared" si="147"/>
        <v>#VALUE!</v>
      </c>
      <c r="P4712" t="e">
        <f>IF(D4712&lt;&gt;"",VLOOKUP(D4712,Projects!B:C,2,0),"")</f>
        <v>#VALUE!</v>
      </c>
    </row>
    <row r="4713" spans="1:16" x14ac:dyDescent="0.25">
      <c r="A4713" t="e">
        <f>UPPER(IF(AND(TimeSpend[[#This Row],[Personnel number]]&lt;&gt;"",TimeSpend[[#This Row],[Date]]&lt;&gt;""),TimeSpend[[#This Row],[Personnel number]],""))</f>
        <v>#VALUE!</v>
      </c>
      <c r="B4713" s="85" t="e">
        <f>IF(AND(TimeSpend[[#This Row],[Personnel number]]&lt;&gt;"",TimeSpend[[#This Row],[Date]]&lt;&gt;""),TEXT(TimeSpend[[#This Row],[Date]],"[$-409]yyyyMMdd"),"")</f>
        <v>#VALUE!</v>
      </c>
      <c r="C4713" s="33" t="e">
        <f>IF(AND(TimeSpend[[#This Row],[Personnel number]]&lt;&gt;"",TimeSpend[[#This Row],[Date]]&lt;&gt;""),SUBSTITUTE(TimeSpend[[#This Row],[Hours]],",","."),"")</f>
        <v>#VALUE!</v>
      </c>
      <c r="D4713" t="e">
        <f>IF(AND(TimeSpend[[#This Row],[Personnel number]]&lt;&gt;"",TimeSpend[[#This Row],[Date]]&lt;&gt;""),TimeSpend[[#This Row],[Network]],"")</f>
        <v>#VALUE!</v>
      </c>
      <c r="E4713" t="e">
        <f>IF(AND(TimeSpend[[#This Row],[Personnel number]]&lt;&gt;"",TimeSpend[[#This Row],[Date]]&lt;&gt;""),TimeSpend[[#This Row],[Network Description]],"")</f>
        <v>#VALUE!</v>
      </c>
      <c r="F4713" t="e">
        <f>IF(AND(TimeSpend[[#This Row],[Personnel number]]&lt;&gt;"",TimeSpend[[#This Row],[Date]]&lt;&gt;""),TimeSpend[[#This Row],[Activity]],"")</f>
        <v>#VALUE!</v>
      </c>
      <c r="G4713" t="e">
        <f>IF(AND(TimeSpend[[#This Row],[Personnel number]]&lt;&gt;"",TimeSpend[[#This Row],[Date]]&lt;&gt;""),TimeSpend[[#This Row],[Activity description]],"")</f>
        <v>#VALUE!</v>
      </c>
      <c r="H4713" s="36" t="e">
        <f>IF(AND(TimeSpend[[#This Row],[Personnel number]]&lt;&gt;"",TimeSpend[[#This Row],[Date]]&lt;&gt;""),TimeSpend[[#This Row],[Start Time]],"")</f>
        <v>#VALUE!</v>
      </c>
      <c r="I4713" s="36" t="e">
        <f>IF(AND(TimeSpend[[#This Row],[Personnel number]]&lt;&gt;"",TimeSpend[[#This Row],[Date]]&lt;&gt;""),TimeSpend[[#This Row],[End Time]],"")</f>
        <v>#VALUE!</v>
      </c>
      <c r="J4713" t="e">
        <f>IF(AND(TimeSpend[[#This Row],[Personnel number]]&lt;&gt;"",TimeSpend[[#This Row],[Date]]&lt;&gt;""),TimeSpend[[#This Row],[Location]],"")</f>
        <v>#VALUE!</v>
      </c>
      <c r="K4713" t="e">
        <f>IF(AND(TimeSpend[[#This Row],[Personnel number]]&lt;&gt;"",TimeSpend[[#This Row],[Date]]&lt;&gt;""),TimeSpend[[#This Row],[Task]],"")</f>
        <v>#VALUE!</v>
      </c>
      <c r="L4713" t="e">
        <f>IF(AND(TimeSpend[[#This Row],[Personnel number]]&lt;&gt;"",TimeSpend[[#This Row],[Date]]&lt;&gt;""),Utilization!$J$2,"")</f>
        <v>#VALUE!</v>
      </c>
      <c r="M4713" t="e">
        <f>IF(AND(TimeSpend[[#This Row],[Personnel number]]&lt;&gt;"",TimeSpend[[#This Row],[Date]]&lt;&gt;""),TimeSpend[[#This Row],[Employee Name]],"")</f>
        <v>#VALUE!</v>
      </c>
      <c r="N4713" t="e">
        <f t="shared" si="146"/>
        <v>#VALUE!</v>
      </c>
      <c r="O4713" t="e">
        <f t="shared" si="147"/>
        <v>#VALUE!</v>
      </c>
      <c r="P4713" t="e">
        <f>IF(D4713&lt;&gt;"",VLOOKUP(D4713,Projects!B:C,2,0),"")</f>
        <v>#VALUE!</v>
      </c>
    </row>
    <row r="4714" spans="1:16" x14ac:dyDescent="0.25">
      <c r="A4714" t="e">
        <f>UPPER(IF(AND(TimeSpend[[#This Row],[Personnel number]]&lt;&gt;"",TimeSpend[[#This Row],[Date]]&lt;&gt;""),TimeSpend[[#This Row],[Personnel number]],""))</f>
        <v>#VALUE!</v>
      </c>
      <c r="B4714" s="85" t="e">
        <f>IF(AND(TimeSpend[[#This Row],[Personnel number]]&lt;&gt;"",TimeSpend[[#This Row],[Date]]&lt;&gt;""),TEXT(TimeSpend[[#This Row],[Date]],"[$-409]yyyyMMdd"),"")</f>
        <v>#VALUE!</v>
      </c>
      <c r="C4714" s="33" t="e">
        <f>IF(AND(TimeSpend[[#This Row],[Personnel number]]&lt;&gt;"",TimeSpend[[#This Row],[Date]]&lt;&gt;""),SUBSTITUTE(TimeSpend[[#This Row],[Hours]],",","."),"")</f>
        <v>#VALUE!</v>
      </c>
      <c r="D4714" t="e">
        <f>IF(AND(TimeSpend[[#This Row],[Personnel number]]&lt;&gt;"",TimeSpend[[#This Row],[Date]]&lt;&gt;""),TimeSpend[[#This Row],[Network]],"")</f>
        <v>#VALUE!</v>
      </c>
      <c r="E4714" t="e">
        <f>IF(AND(TimeSpend[[#This Row],[Personnel number]]&lt;&gt;"",TimeSpend[[#This Row],[Date]]&lt;&gt;""),TimeSpend[[#This Row],[Network Description]],"")</f>
        <v>#VALUE!</v>
      </c>
      <c r="F4714" t="e">
        <f>IF(AND(TimeSpend[[#This Row],[Personnel number]]&lt;&gt;"",TimeSpend[[#This Row],[Date]]&lt;&gt;""),TimeSpend[[#This Row],[Activity]],"")</f>
        <v>#VALUE!</v>
      </c>
      <c r="G4714" t="e">
        <f>IF(AND(TimeSpend[[#This Row],[Personnel number]]&lt;&gt;"",TimeSpend[[#This Row],[Date]]&lt;&gt;""),TimeSpend[[#This Row],[Activity description]],"")</f>
        <v>#VALUE!</v>
      </c>
      <c r="H4714" s="36" t="e">
        <f>IF(AND(TimeSpend[[#This Row],[Personnel number]]&lt;&gt;"",TimeSpend[[#This Row],[Date]]&lt;&gt;""),TimeSpend[[#This Row],[Start Time]],"")</f>
        <v>#VALUE!</v>
      </c>
      <c r="I4714" s="36" t="e">
        <f>IF(AND(TimeSpend[[#This Row],[Personnel number]]&lt;&gt;"",TimeSpend[[#This Row],[Date]]&lt;&gt;""),TimeSpend[[#This Row],[End Time]],"")</f>
        <v>#VALUE!</v>
      </c>
      <c r="J4714" t="e">
        <f>IF(AND(TimeSpend[[#This Row],[Personnel number]]&lt;&gt;"",TimeSpend[[#This Row],[Date]]&lt;&gt;""),TimeSpend[[#This Row],[Location]],"")</f>
        <v>#VALUE!</v>
      </c>
      <c r="K4714" t="e">
        <f>IF(AND(TimeSpend[[#This Row],[Personnel number]]&lt;&gt;"",TimeSpend[[#This Row],[Date]]&lt;&gt;""),TimeSpend[[#This Row],[Task]],"")</f>
        <v>#VALUE!</v>
      </c>
      <c r="L4714" t="e">
        <f>IF(AND(TimeSpend[[#This Row],[Personnel number]]&lt;&gt;"",TimeSpend[[#This Row],[Date]]&lt;&gt;""),Utilization!$J$2,"")</f>
        <v>#VALUE!</v>
      </c>
      <c r="M4714" t="e">
        <f>IF(AND(TimeSpend[[#This Row],[Personnel number]]&lt;&gt;"",TimeSpend[[#This Row],[Date]]&lt;&gt;""),TimeSpend[[#This Row],[Employee Name]],"")</f>
        <v>#VALUE!</v>
      </c>
      <c r="N4714" t="e">
        <f t="shared" si="146"/>
        <v>#VALUE!</v>
      </c>
      <c r="O4714" t="e">
        <f t="shared" si="147"/>
        <v>#VALUE!</v>
      </c>
      <c r="P4714" t="e">
        <f>IF(D4714&lt;&gt;"",VLOOKUP(D4714,Projects!B:C,2,0),"")</f>
        <v>#VALUE!</v>
      </c>
    </row>
    <row r="4715" spans="1:16" x14ac:dyDescent="0.25">
      <c r="A4715" t="e">
        <f>UPPER(IF(AND(TimeSpend[[#This Row],[Personnel number]]&lt;&gt;"",TimeSpend[[#This Row],[Date]]&lt;&gt;""),TimeSpend[[#This Row],[Personnel number]],""))</f>
        <v>#VALUE!</v>
      </c>
      <c r="B4715" s="85" t="e">
        <f>IF(AND(TimeSpend[[#This Row],[Personnel number]]&lt;&gt;"",TimeSpend[[#This Row],[Date]]&lt;&gt;""),TEXT(TimeSpend[[#This Row],[Date]],"[$-409]yyyyMMdd"),"")</f>
        <v>#VALUE!</v>
      </c>
      <c r="C4715" s="33" t="e">
        <f>IF(AND(TimeSpend[[#This Row],[Personnel number]]&lt;&gt;"",TimeSpend[[#This Row],[Date]]&lt;&gt;""),SUBSTITUTE(TimeSpend[[#This Row],[Hours]],",","."),"")</f>
        <v>#VALUE!</v>
      </c>
      <c r="D4715" t="e">
        <f>IF(AND(TimeSpend[[#This Row],[Personnel number]]&lt;&gt;"",TimeSpend[[#This Row],[Date]]&lt;&gt;""),TimeSpend[[#This Row],[Network]],"")</f>
        <v>#VALUE!</v>
      </c>
      <c r="E4715" t="e">
        <f>IF(AND(TimeSpend[[#This Row],[Personnel number]]&lt;&gt;"",TimeSpend[[#This Row],[Date]]&lt;&gt;""),TimeSpend[[#This Row],[Network Description]],"")</f>
        <v>#VALUE!</v>
      </c>
      <c r="F4715" t="e">
        <f>IF(AND(TimeSpend[[#This Row],[Personnel number]]&lt;&gt;"",TimeSpend[[#This Row],[Date]]&lt;&gt;""),TimeSpend[[#This Row],[Activity]],"")</f>
        <v>#VALUE!</v>
      </c>
      <c r="G4715" t="e">
        <f>IF(AND(TimeSpend[[#This Row],[Personnel number]]&lt;&gt;"",TimeSpend[[#This Row],[Date]]&lt;&gt;""),TimeSpend[[#This Row],[Activity description]],"")</f>
        <v>#VALUE!</v>
      </c>
      <c r="H4715" s="36" t="e">
        <f>IF(AND(TimeSpend[[#This Row],[Personnel number]]&lt;&gt;"",TimeSpend[[#This Row],[Date]]&lt;&gt;""),TimeSpend[[#This Row],[Start Time]],"")</f>
        <v>#VALUE!</v>
      </c>
      <c r="I4715" s="36" t="e">
        <f>IF(AND(TimeSpend[[#This Row],[Personnel number]]&lt;&gt;"",TimeSpend[[#This Row],[Date]]&lt;&gt;""),TimeSpend[[#This Row],[End Time]],"")</f>
        <v>#VALUE!</v>
      </c>
      <c r="J4715" t="e">
        <f>IF(AND(TimeSpend[[#This Row],[Personnel number]]&lt;&gt;"",TimeSpend[[#This Row],[Date]]&lt;&gt;""),TimeSpend[[#This Row],[Location]],"")</f>
        <v>#VALUE!</v>
      </c>
      <c r="K4715" t="e">
        <f>IF(AND(TimeSpend[[#This Row],[Personnel number]]&lt;&gt;"",TimeSpend[[#This Row],[Date]]&lt;&gt;""),TimeSpend[[#This Row],[Task]],"")</f>
        <v>#VALUE!</v>
      </c>
      <c r="L4715" t="e">
        <f>IF(AND(TimeSpend[[#This Row],[Personnel number]]&lt;&gt;"",TimeSpend[[#This Row],[Date]]&lt;&gt;""),Utilization!$J$2,"")</f>
        <v>#VALUE!</v>
      </c>
      <c r="M4715" t="e">
        <f>IF(AND(TimeSpend[[#This Row],[Personnel number]]&lt;&gt;"",TimeSpend[[#This Row],[Date]]&lt;&gt;""),TimeSpend[[#This Row],[Employee Name]],"")</f>
        <v>#VALUE!</v>
      </c>
      <c r="N4715" t="e">
        <f t="shared" si="146"/>
        <v>#VALUE!</v>
      </c>
      <c r="O4715" t="e">
        <f t="shared" si="147"/>
        <v>#VALUE!</v>
      </c>
      <c r="P4715" t="e">
        <f>IF(D4715&lt;&gt;"",VLOOKUP(D4715,Projects!B:C,2,0),"")</f>
        <v>#VALUE!</v>
      </c>
    </row>
    <row r="4716" spans="1:16" x14ac:dyDescent="0.25">
      <c r="A4716" t="e">
        <f>UPPER(IF(AND(TimeSpend[[#This Row],[Personnel number]]&lt;&gt;"",TimeSpend[[#This Row],[Date]]&lt;&gt;""),TimeSpend[[#This Row],[Personnel number]],""))</f>
        <v>#VALUE!</v>
      </c>
      <c r="B4716" s="85" t="e">
        <f>IF(AND(TimeSpend[[#This Row],[Personnel number]]&lt;&gt;"",TimeSpend[[#This Row],[Date]]&lt;&gt;""),TEXT(TimeSpend[[#This Row],[Date]],"[$-409]yyyyMMdd"),"")</f>
        <v>#VALUE!</v>
      </c>
      <c r="C4716" s="33" t="e">
        <f>IF(AND(TimeSpend[[#This Row],[Personnel number]]&lt;&gt;"",TimeSpend[[#This Row],[Date]]&lt;&gt;""),SUBSTITUTE(TimeSpend[[#This Row],[Hours]],",","."),"")</f>
        <v>#VALUE!</v>
      </c>
      <c r="D4716" t="e">
        <f>IF(AND(TimeSpend[[#This Row],[Personnel number]]&lt;&gt;"",TimeSpend[[#This Row],[Date]]&lt;&gt;""),TimeSpend[[#This Row],[Network]],"")</f>
        <v>#VALUE!</v>
      </c>
      <c r="E4716" t="e">
        <f>IF(AND(TimeSpend[[#This Row],[Personnel number]]&lt;&gt;"",TimeSpend[[#This Row],[Date]]&lt;&gt;""),TimeSpend[[#This Row],[Network Description]],"")</f>
        <v>#VALUE!</v>
      </c>
      <c r="F4716" t="e">
        <f>IF(AND(TimeSpend[[#This Row],[Personnel number]]&lt;&gt;"",TimeSpend[[#This Row],[Date]]&lt;&gt;""),TimeSpend[[#This Row],[Activity]],"")</f>
        <v>#VALUE!</v>
      </c>
      <c r="G4716" t="e">
        <f>IF(AND(TimeSpend[[#This Row],[Personnel number]]&lt;&gt;"",TimeSpend[[#This Row],[Date]]&lt;&gt;""),TimeSpend[[#This Row],[Activity description]],"")</f>
        <v>#VALUE!</v>
      </c>
      <c r="H4716" s="36" t="e">
        <f>IF(AND(TimeSpend[[#This Row],[Personnel number]]&lt;&gt;"",TimeSpend[[#This Row],[Date]]&lt;&gt;""),TimeSpend[[#This Row],[Start Time]],"")</f>
        <v>#VALUE!</v>
      </c>
      <c r="I4716" s="36" t="e">
        <f>IF(AND(TimeSpend[[#This Row],[Personnel number]]&lt;&gt;"",TimeSpend[[#This Row],[Date]]&lt;&gt;""),TimeSpend[[#This Row],[End Time]],"")</f>
        <v>#VALUE!</v>
      </c>
      <c r="J4716" t="e">
        <f>IF(AND(TimeSpend[[#This Row],[Personnel number]]&lt;&gt;"",TimeSpend[[#This Row],[Date]]&lt;&gt;""),TimeSpend[[#This Row],[Location]],"")</f>
        <v>#VALUE!</v>
      </c>
      <c r="K4716" t="e">
        <f>IF(AND(TimeSpend[[#This Row],[Personnel number]]&lt;&gt;"",TimeSpend[[#This Row],[Date]]&lt;&gt;""),TimeSpend[[#This Row],[Task]],"")</f>
        <v>#VALUE!</v>
      </c>
      <c r="L4716" t="e">
        <f>IF(AND(TimeSpend[[#This Row],[Personnel number]]&lt;&gt;"",TimeSpend[[#This Row],[Date]]&lt;&gt;""),Utilization!$J$2,"")</f>
        <v>#VALUE!</v>
      </c>
      <c r="M4716" t="e">
        <f>IF(AND(TimeSpend[[#This Row],[Personnel number]]&lt;&gt;"",TimeSpend[[#This Row],[Date]]&lt;&gt;""),TimeSpend[[#This Row],[Employee Name]],"")</f>
        <v>#VALUE!</v>
      </c>
      <c r="N4716" t="e">
        <f t="shared" si="146"/>
        <v>#VALUE!</v>
      </c>
      <c r="O4716" t="e">
        <f t="shared" si="147"/>
        <v>#VALUE!</v>
      </c>
      <c r="P4716" t="e">
        <f>IF(D4716&lt;&gt;"",VLOOKUP(D4716,Projects!B:C,2,0),"")</f>
        <v>#VALUE!</v>
      </c>
    </row>
    <row r="4717" spans="1:16" x14ac:dyDescent="0.25">
      <c r="A4717" t="e">
        <f>UPPER(IF(AND(TimeSpend[[#This Row],[Personnel number]]&lt;&gt;"",TimeSpend[[#This Row],[Date]]&lt;&gt;""),TimeSpend[[#This Row],[Personnel number]],""))</f>
        <v>#VALUE!</v>
      </c>
      <c r="B4717" s="85" t="e">
        <f>IF(AND(TimeSpend[[#This Row],[Personnel number]]&lt;&gt;"",TimeSpend[[#This Row],[Date]]&lt;&gt;""),TEXT(TimeSpend[[#This Row],[Date]],"[$-409]yyyyMMdd"),"")</f>
        <v>#VALUE!</v>
      </c>
      <c r="C4717" s="33" t="e">
        <f>IF(AND(TimeSpend[[#This Row],[Personnel number]]&lt;&gt;"",TimeSpend[[#This Row],[Date]]&lt;&gt;""),SUBSTITUTE(TimeSpend[[#This Row],[Hours]],",","."),"")</f>
        <v>#VALUE!</v>
      </c>
      <c r="D4717" t="e">
        <f>IF(AND(TimeSpend[[#This Row],[Personnel number]]&lt;&gt;"",TimeSpend[[#This Row],[Date]]&lt;&gt;""),TimeSpend[[#This Row],[Network]],"")</f>
        <v>#VALUE!</v>
      </c>
      <c r="E4717" t="e">
        <f>IF(AND(TimeSpend[[#This Row],[Personnel number]]&lt;&gt;"",TimeSpend[[#This Row],[Date]]&lt;&gt;""),TimeSpend[[#This Row],[Network Description]],"")</f>
        <v>#VALUE!</v>
      </c>
      <c r="F4717" t="e">
        <f>IF(AND(TimeSpend[[#This Row],[Personnel number]]&lt;&gt;"",TimeSpend[[#This Row],[Date]]&lt;&gt;""),TimeSpend[[#This Row],[Activity]],"")</f>
        <v>#VALUE!</v>
      </c>
      <c r="G4717" t="e">
        <f>IF(AND(TimeSpend[[#This Row],[Personnel number]]&lt;&gt;"",TimeSpend[[#This Row],[Date]]&lt;&gt;""),TimeSpend[[#This Row],[Activity description]],"")</f>
        <v>#VALUE!</v>
      </c>
      <c r="H4717" s="36" t="e">
        <f>IF(AND(TimeSpend[[#This Row],[Personnel number]]&lt;&gt;"",TimeSpend[[#This Row],[Date]]&lt;&gt;""),TimeSpend[[#This Row],[Start Time]],"")</f>
        <v>#VALUE!</v>
      </c>
      <c r="I4717" s="36" t="e">
        <f>IF(AND(TimeSpend[[#This Row],[Personnel number]]&lt;&gt;"",TimeSpend[[#This Row],[Date]]&lt;&gt;""),TimeSpend[[#This Row],[End Time]],"")</f>
        <v>#VALUE!</v>
      </c>
      <c r="J4717" t="e">
        <f>IF(AND(TimeSpend[[#This Row],[Personnel number]]&lt;&gt;"",TimeSpend[[#This Row],[Date]]&lt;&gt;""),TimeSpend[[#This Row],[Location]],"")</f>
        <v>#VALUE!</v>
      </c>
      <c r="K4717" t="e">
        <f>IF(AND(TimeSpend[[#This Row],[Personnel number]]&lt;&gt;"",TimeSpend[[#This Row],[Date]]&lt;&gt;""),TimeSpend[[#This Row],[Task]],"")</f>
        <v>#VALUE!</v>
      </c>
      <c r="L4717" t="e">
        <f>IF(AND(TimeSpend[[#This Row],[Personnel number]]&lt;&gt;"",TimeSpend[[#This Row],[Date]]&lt;&gt;""),Utilization!$J$2,"")</f>
        <v>#VALUE!</v>
      </c>
      <c r="M4717" t="e">
        <f>IF(AND(TimeSpend[[#This Row],[Personnel number]]&lt;&gt;"",TimeSpend[[#This Row],[Date]]&lt;&gt;""),TimeSpend[[#This Row],[Employee Name]],"")</f>
        <v>#VALUE!</v>
      </c>
      <c r="N4717" t="e">
        <f t="shared" si="146"/>
        <v>#VALUE!</v>
      </c>
      <c r="O4717" t="e">
        <f t="shared" si="147"/>
        <v>#VALUE!</v>
      </c>
      <c r="P4717" t="e">
        <f>IF(D4717&lt;&gt;"",VLOOKUP(D4717,Projects!B:C,2,0),"")</f>
        <v>#VALUE!</v>
      </c>
    </row>
    <row r="4718" spans="1:16" x14ac:dyDescent="0.25">
      <c r="A4718" t="e">
        <f>UPPER(IF(AND(TimeSpend[[#This Row],[Personnel number]]&lt;&gt;"",TimeSpend[[#This Row],[Date]]&lt;&gt;""),TimeSpend[[#This Row],[Personnel number]],""))</f>
        <v>#VALUE!</v>
      </c>
      <c r="B4718" s="85" t="e">
        <f>IF(AND(TimeSpend[[#This Row],[Personnel number]]&lt;&gt;"",TimeSpend[[#This Row],[Date]]&lt;&gt;""),TEXT(TimeSpend[[#This Row],[Date]],"[$-409]yyyyMMdd"),"")</f>
        <v>#VALUE!</v>
      </c>
      <c r="C4718" s="33" t="e">
        <f>IF(AND(TimeSpend[[#This Row],[Personnel number]]&lt;&gt;"",TimeSpend[[#This Row],[Date]]&lt;&gt;""),SUBSTITUTE(TimeSpend[[#This Row],[Hours]],",","."),"")</f>
        <v>#VALUE!</v>
      </c>
      <c r="D4718" t="e">
        <f>IF(AND(TimeSpend[[#This Row],[Personnel number]]&lt;&gt;"",TimeSpend[[#This Row],[Date]]&lt;&gt;""),TimeSpend[[#This Row],[Network]],"")</f>
        <v>#VALUE!</v>
      </c>
      <c r="E4718" t="e">
        <f>IF(AND(TimeSpend[[#This Row],[Personnel number]]&lt;&gt;"",TimeSpend[[#This Row],[Date]]&lt;&gt;""),TimeSpend[[#This Row],[Network Description]],"")</f>
        <v>#VALUE!</v>
      </c>
      <c r="F4718" t="e">
        <f>IF(AND(TimeSpend[[#This Row],[Personnel number]]&lt;&gt;"",TimeSpend[[#This Row],[Date]]&lt;&gt;""),TimeSpend[[#This Row],[Activity]],"")</f>
        <v>#VALUE!</v>
      </c>
      <c r="G4718" t="e">
        <f>IF(AND(TimeSpend[[#This Row],[Personnel number]]&lt;&gt;"",TimeSpend[[#This Row],[Date]]&lt;&gt;""),TimeSpend[[#This Row],[Activity description]],"")</f>
        <v>#VALUE!</v>
      </c>
      <c r="H4718" s="36" t="e">
        <f>IF(AND(TimeSpend[[#This Row],[Personnel number]]&lt;&gt;"",TimeSpend[[#This Row],[Date]]&lt;&gt;""),TimeSpend[[#This Row],[Start Time]],"")</f>
        <v>#VALUE!</v>
      </c>
      <c r="I4718" s="36" t="e">
        <f>IF(AND(TimeSpend[[#This Row],[Personnel number]]&lt;&gt;"",TimeSpend[[#This Row],[Date]]&lt;&gt;""),TimeSpend[[#This Row],[End Time]],"")</f>
        <v>#VALUE!</v>
      </c>
      <c r="J4718" t="e">
        <f>IF(AND(TimeSpend[[#This Row],[Personnel number]]&lt;&gt;"",TimeSpend[[#This Row],[Date]]&lt;&gt;""),TimeSpend[[#This Row],[Location]],"")</f>
        <v>#VALUE!</v>
      </c>
      <c r="K4718" t="e">
        <f>IF(AND(TimeSpend[[#This Row],[Personnel number]]&lt;&gt;"",TimeSpend[[#This Row],[Date]]&lt;&gt;""),TimeSpend[[#This Row],[Task]],"")</f>
        <v>#VALUE!</v>
      </c>
      <c r="L4718" t="e">
        <f>IF(AND(TimeSpend[[#This Row],[Personnel number]]&lt;&gt;"",TimeSpend[[#This Row],[Date]]&lt;&gt;""),Utilization!$J$2,"")</f>
        <v>#VALUE!</v>
      </c>
      <c r="M4718" t="e">
        <f>IF(AND(TimeSpend[[#This Row],[Personnel number]]&lt;&gt;"",TimeSpend[[#This Row],[Date]]&lt;&gt;""),TimeSpend[[#This Row],[Employee Name]],"")</f>
        <v>#VALUE!</v>
      </c>
      <c r="N4718" t="e">
        <f t="shared" si="146"/>
        <v>#VALUE!</v>
      </c>
      <c r="O4718" t="e">
        <f t="shared" si="147"/>
        <v>#VALUE!</v>
      </c>
      <c r="P4718" t="e">
        <f>IF(D4718&lt;&gt;"",VLOOKUP(D4718,Projects!B:C,2,0),"")</f>
        <v>#VALUE!</v>
      </c>
    </row>
    <row r="4719" spans="1:16" x14ac:dyDescent="0.25">
      <c r="A4719" t="e">
        <f>UPPER(IF(AND(TimeSpend[[#This Row],[Personnel number]]&lt;&gt;"",TimeSpend[[#This Row],[Date]]&lt;&gt;""),TimeSpend[[#This Row],[Personnel number]],""))</f>
        <v>#VALUE!</v>
      </c>
      <c r="B4719" s="85" t="e">
        <f>IF(AND(TimeSpend[[#This Row],[Personnel number]]&lt;&gt;"",TimeSpend[[#This Row],[Date]]&lt;&gt;""),TEXT(TimeSpend[[#This Row],[Date]],"[$-409]yyyyMMdd"),"")</f>
        <v>#VALUE!</v>
      </c>
      <c r="C4719" s="33" t="e">
        <f>IF(AND(TimeSpend[[#This Row],[Personnel number]]&lt;&gt;"",TimeSpend[[#This Row],[Date]]&lt;&gt;""),SUBSTITUTE(TimeSpend[[#This Row],[Hours]],",","."),"")</f>
        <v>#VALUE!</v>
      </c>
      <c r="D4719" t="e">
        <f>IF(AND(TimeSpend[[#This Row],[Personnel number]]&lt;&gt;"",TimeSpend[[#This Row],[Date]]&lt;&gt;""),TimeSpend[[#This Row],[Network]],"")</f>
        <v>#VALUE!</v>
      </c>
      <c r="E4719" t="e">
        <f>IF(AND(TimeSpend[[#This Row],[Personnel number]]&lt;&gt;"",TimeSpend[[#This Row],[Date]]&lt;&gt;""),TimeSpend[[#This Row],[Network Description]],"")</f>
        <v>#VALUE!</v>
      </c>
      <c r="F4719" t="e">
        <f>IF(AND(TimeSpend[[#This Row],[Personnel number]]&lt;&gt;"",TimeSpend[[#This Row],[Date]]&lt;&gt;""),TimeSpend[[#This Row],[Activity]],"")</f>
        <v>#VALUE!</v>
      </c>
      <c r="G4719" t="e">
        <f>IF(AND(TimeSpend[[#This Row],[Personnel number]]&lt;&gt;"",TimeSpend[[#This Row],[Date]]&lt;&gt;""),TimeSpend[[#This Row],[Activity description]],"")</f>
        <v>#VALUE!</v>
      </c>
      <c r="H4719" s="36" t="e">
        <f>IF(AND(TimeSpend[[#This Row],[Personnel number]]&lt;&gt;"",TimeSpend[[#This Row],[Date]]&lt;&gt;""),TimeSpend[[#This Row],[Start Time]],"")</f>
        <v>#VALUE!</v>
      </c>
      <c r="I4719" s="36" t="e">
        <f>IF(AND(TimeSpend[[#This Row],[Personnel number]]&lt;&gt;"",TimeSpend[[#This Row],[Date]]&lt;&gt;""),TimeSpend[[#This Row],[End Time]],"")</f>
        <v>#VALUE!</v>
      </c>
      <c r="J4719" t="e">
        <f>IF(AND(TimeSpend[[#This Row],[Personnel number]]&lt;&gt;"",TimeSpend[[#This Row],[Date]]&lt;&gt;""),TimeSpend[[#This Row],[Location]],"")</f>
        <v>#VALUE!</v>
      </c>
      <c r="K4719" t="e">
        <f>IF(AND(TimeSpend[[#This Row],[Personnel number]]&lt;&gt;"",TimeSpend[[#This Row],[Date]]&lt;&gt;""),TimeSpend[[#This Row],[Task]],"")</f>
        <v>#VALUE!</v>
      </c>
      <c r="L4719" t="e">
        <f>IF(AND(TimeSpend[[#This Row],[Personnel number]]&lt;&gt;"",TimeSpend[[#This Row],[Date]]&lt;&gt;""),Utilization!$J$2,"")</f>
        <v>#VALUE!</v>
      </c>
      <c r="M4719" t="e">
        <f>IF(AND(TimeSpend[[#This Row],[Personnel number]]&lt;&gt;"",TimeSpend[[#This Row],[Date]]&lt;&gt;""),TimeSpend[[#This Row],[Employee Name]],"")</f>
        <v>#VALUE!</v>
      </c>
      <c r="N4719" t="e">
        <f t="shared" si="146"/>
        <v>#VALUE!</v>
      </c>
      <c r="O4719" t="e">
        <f t="shared" si="147"/>
        <v>#VALUE!</v>
      </c>
      <c r="P4719" t="e">
        <f>IF(D4719&lt;&gt;"",VLOOKUP(D4719,Projects!B:C,2,0),"")</f>
        <v>#VALUE!</v>
      </c>
    </row>
    <row r="4720" spans="1:16" x14ac:dyDescent="0.25">
      <c r="A4720" t="e">
        <f>UPPER(IF(AND(TimeSpend[[#This Row],[Personnel number]]&lt;&gt;"",TimeSpend[[#This Row],[Date]]&lt;&gt;""),TimeSpend[[#This Row],[Personnel number]],""))</f>
        <v>#VALUE!</v>
      </c>
      <c r="B4720" s="85" t="e">
        <f>IF(AND(TimeSpend[[#This Row],[Personnel number]]&lt;&gt;"",TimeSpend[[#This Row],[Date]]&lt;&gt;""),TEXT(TimeSpend[[#This Row],[Date]],"[$-409]yyyyMMdd"),"")</f>
        <v>#VALUE!</v>
      </c>
      <c r="C4720" s="33" t="e">
        <f>IF(AND(TimeSpend[[#This Row],[Personnel number]]&lt;&gt;"",TimeSpend[[#This Row],[Date]]&lt;&gt;""),SUBSTITUTE(TimeSpend[[#This Row],[Hours]],",","."),"")</f>
        <v>#VALUE!</v>
      </c>
      <c r="D4720" t="e">
        <f>IF(AND(TimeSpend[[#This Row],[Personnel number]]&lt;&gt;"",TimeSpend[[#This Row],[Date]]&lt;&gt;""),TimeSpend[[#This Row],[Network]],"")</f>
        <v>#VALUE!</v>
      </c>
      <c r="E4720" t="e">
        <f>IF(AND(TimeSpend[[#This Row],[Personnel number]]&lt;&gt;"",TimeSpend[[#This Row],[Date]]&lt;&gt;""),TimeSpend[[#This Row],[Network Description]],"")</f>
        <v>#VALUE!</v>
      </c>
      <c r="F4720" t="e">
        <f>IF(AND(TimeSpend[[#This Row],[Personnel number]]&lt;&gt;"",TimeSpend[[#This Row],[Date]]&lt;&gt;""),TimeSpend[[#This Row],[Activity]],"")</f>
        <v>#VALUE!</v>
      </c>
      <c r="G4720" t="e">
        <f>IF(AND(TimeSpend[[#This Row],[Personnel number]]&lt;&gt;"",TimeSpend[[#This Row],[Date]]&lt;&gt;""),TimeSpend[[#This Row],[Activity description]],"")</f>
        <v>#VALUE!</v>
      </c>
      <c r="H4720" s="36" t="e">
        <f>IF(AND(TimeSpend[[#This Row],[Personnel number]]&lt;&gt;"",TimeSpend[[#This Row],[Date]]&lt;&gt;""),TimeSpend[[#This Row],[Start Time]],"")</f>
        <v>#VALUE!</v>
      </c>
      <c r="I4720" s="36" t="e">
        <f>IF(AND(TimeSpend[[#This Row],[Personnel number]]&lt;&gt;"",TimeSpend[[#This Row],[Date]]&lt;&gt;""),TimeSpend[[#This Row],[End Time]],"")</f>
        <v>#VALUE!</v>
      </c>
      <c r="J4720" t="e">
        <f>IF(AND(TimeSpend[[#This Row],[Personnel number]]&lt;&gt;"",TimeSpend[[#This Row],[Date]]&lt;&gt;""),TimeSpend[[#This Row],[Location]],"")</f>
        <v>#VALUE!</v>
      </c>
      <c r="K4720" t="e">
        <f>IF(AND(TimeSpend[[#This Row],[Personnel number]]&lt;&gt;"",TimeSpend[[#This Row],[Date]]&lt;&gt;""),TimeSpend[[#This Row],[Task]],"")</f>
        <v>#VALUE!</v>
      </c>
      <c r="L4720" t="e">
        <f>IF(AND(TimeSpend[[#This Row],[Personnel number]]&lt;&gt;"",TimeSpend[[#This Row],[Date]]&lt;&gt;""),Utilization!$J$2,"")</f>
        <v>#VALUE!</v>
      </c>
      <c r="M4720" t="e">
        <f>IF(AND(TimeSpend[[#This Row],[Personnel number]]&lt;&gt;"",TimeSpend[[#This Row],[Date]]&lt;&gt;""),TimeSpend[[#This Row],[Employee Name]],"")</f>
        <v>#VALUE!</v>
      </c>
      <c r="N4720" t="e">
        <f t="shared" si="146"/>
        <v>#VALUE!</v>
      </c>
      <c r="O4720" t="e">
        <f t="shared" si="147"/>
        <v>#VALUE!</v>
      </c>
      <c r="P4720" t="e">
        <f>IF(D4720&lt;&gt;"",VLOOKUP(D4720,Projects!B:C,2,0),"")</f>
        <v>#VALUE!</v>
      </c>
    </row>
    <row r="4721" spans="1:16" x14ac:dyDescent="0.25">
      <c r="A4721" t="e">
        <f>UPPER(IF(AND(TimeSpend[[#This Row],[Personnel number]]&lt;&gt;"",TimeSpend[[#This Row],[Date]]&lt;&gt;""),TimeSpend[[#This Row],[Personnel number]],""))</f>
        <v>#VALUE!</v>
      </c>
      <c r="B4721" s="85" t="e">
        <f>IF(AND(TimeSpend[[#This Row],[Personnel number]]&lt;&gt;"",TimeSpend[[#This Row],[Date]]&lt;&gt;""),TEXT(TimeSpend[[#This Row],[Date]],"[$-409]yyyyMMdd"),"")</f>
        <v>#VALUE!</v>
      </c>
      <c r="C4721" s="33" t="e">
        <f>IF(AND(TimeSpend[[#This Row],[Personnel number]]&lt;&gt;"",TimeSpend[[#This Row],[Date]]&lt;&gt;""),SUBSTITUTE(TimeSpend[[#This Row],[Hours]],",","."),"")</f>
        <v>#VALUE!</v>
      </c>
      <c r="D4721" t="e">
        <f>IF(AND(TimeSpend[[#This Row],[Personnel number]]&lt;&gt;"",TimeSpend[[#This Row],[Date]]&lt;&gt;""),TimeSpend[[#This Row],[Network]],"")</f>
        <v>#VALUE!</v>
      </c>
      <c r="E4721" t="e">
        <f>IF(AND(TimeSpend[[#This Row],[Personnel number]]&lt;&gt;"",TimeSpend[[#This Row],[Date]]&lt;&gt;""),TimeSpend[[#This Row],[Network Description]],"")</f>
        <v>#VALUE!</v>
      </c>
      <c r="F4721" t="e">
        <f>IF(AND(TimeSpend[[#This Row],[Personnel number]]&lt;&gt;"",TimeSpend[[#This Row],[Date]]&lt;&gt;""),TimeSpend[[#This Row],[Activity]],"")</f>
        <v>#VALUE!</v>
      </c>
      <c r="G4721" t="e">
        <f>IF(AND(TimeSpend[[#This Row],[Personnel number]]&lt;&gt;"",TimeSpend[[#This Row],[Date]]&lt;&gt;""),TimeSpend[[#This Row],[Activity description]],"")</f>
        <v>#VALUE!</v>
      </c>
      <c r="H4721" s="36" t="e">
        <f>IF(AND(TimeSpend[[#This Row],[Personnel number]]&lt;&gt;"",TimeSpend[[#This Row],[Date]]&lt;&gt;""),TimeSpend[[#This Row],[Start Time]],"")</f>
        <v>#VALUE!</v>
      </c>
      <c r="I4721" s="36" t="e">
        <f>IF(AND(TimeSpend[[#This Row],[Personnel number]]&lt;&gt;"",TimeSpend[[#This Row],[Date]]&lt;&gt;""),TimeSpend[[#This Row],[End Time]],"")</f>
        <v>#VALUE!</v>
      </c>
      <c r="J4721" t="e">
        <f>IF(AND(TimeSpend[[#This Row],[Personnel number]]&lt;&gt;"",TimeSpend[[#This Row],[Date]]&lt;&gt;""),TimeSpend[[#This Row],[Location]],"")</f>
        <v>#VALUE!</v>
      </c>
      <c r="K4721" t="e">
        <f>IF(AND(TimeSpend[[#This Row],[Personnel number]]&lt;&gt;"",TimeSpend[[#This Row],[Date]]&lt;&gt;""),TimeSpend[[#This Row],[Task]],"")</f>
        <v>#VALUE!</v>
      </c>
      <c r="L4721" t="e">
        <f>IF(AND(TimeSpend[[#This Row],[Personnel number]]&lt;&gt;"",TimeSpend[[#This Row],[Date]]&lt;&gt;""),Utilization!$J$2,"")</f>
        <v>#VALUE!</v>
      </c>
      <c r="M4721" t="e">
        <f>IF(AND(TimeSpend[[#This Row],[Personnel number]]&lt;&gt;"",TimeSpend[[#This Row],[Date]]&lt;&gt;""),TimeSpend[[#This Row],[Employee Name]],"")</f>
        <v>#VALUE!</v>
      </c>
      <c r="N4721" t="e">
        <f t="shared" si="146"/>
        <v>#VALUE!</v>
      </c>
      <c r="O4721" t="e">
        <f t="shared" si="147"/>
        <v>#VALUE!</v>
      </c>
      <c r="P4721" t="e">
        <f>IF(D4721&lt;&gt;"",VLOOKUP(D4721,Projects!B:C,2,0),"")</f>
        <v>#VALUE!</v>
      </c>
    </row>
    <row r="4722" spans="1:16" x14ac:dyDescent="0.25">
      <c r="A4722" t="e">
        <f>UPPER(IF(AND(TimeSpend[[#This Row],[Personnel number]]&lt;&gt;"",TimeSpend[[#This Row],[Date]]&lt;&gt;""),TimeSpend[[#This Row],[Personnel number]],""))</f>
        <v>#VALUE!</v>
      </c>
      <c r="B4722" s="85" t="e">
        <f>IF(AND(TimeSpend[[#This Row],[Personnel number]]&lt;&gt;"",TimeSpend[[#This Row],[Date]]&lt;&gt;""),TEXT(TimeSpend[[#This Row],[Date]],"[$-409]yyyyMMdd"),"")</f>
        <v>#VALUE!</v>
      </c>
      <c r="C4722" s="33" t="e">
        <f>IF(AND(TimeSpend[[#This Row],[Personnel number]]&lt;&gt;"",TimeSpend[[#This Row],[Date]]&lt;&gt;""),SUBSTITUTE(TimeSpend[[#This Row],[Hours]],",","."),"")</f>
        <v>#VALUE!</v>
      </c>
      <c r="D4722" t="e">
        <f>IF(AND(TimeSpend[[#This Row],[Personnel number]]&lt;&gt;"",TimeSpend[[#This Row],[Date]]&lt;&gt;""),TimeSpend[[#This Row],[Network]],"")</f>
        <v>#VALUE!</v>
      </c>
      <c r="E4722" t="e">
        <f>IF(AND(TimeSpend[[#This Row],[Personnel number]]&lt;&gt;"",TimeSpend[[#This Row],[Date]]&lt;&gt;""),TimeSpend[[#This Row],[Network Description]],"")</f>
        <v>#VALUE!</v>
      </c>
      <c r="F4722" t="e">
        <f>IF(AND(TimeSpend[[#This Row],[Personnel number]]&lt;&gt;"",TimeSpend[[#This Row],[Date]]&lt;&gt;""),TimeSpend[[#This Row],[Activity]],"")</f>
        <v>#VALUE!</v>
      </c>
      <c r="G4722" t="e">
        <f>IF(AND(TimeSpend[[#This Row],[Personnel number]]&lt;&gt;"",TimeSpend[[#This Row],[Date]]&lt;&gt;""),TimeSpend[[#This Row],[Activity description]],"")</f>
        <v>#VALUE!</v>
      </c>
      <c r="H4722" s="36" t="e">
        <f>IF(AND(TimeSpend[[#This Row],[Personnel number]]&lt;&gt;"",TimeSpend[[#This Row],[Date]]&lt;&gt;""),TimeSpend[[#This Row],[Start Time]],"")</f>
        <v>#VALUE!</v>
      </c>
      <c r="I4722" s="36" t="e">
        <f>IF(AND(TimeSpend[[#This Row],[Personnel number]]&lt;&gt;"",TimeSpend[[#This Row],[Date]]&lt;&gt;""),TimeSpend[[#This Row],[End Time]],"")</f>
        <v>#VALUE!</v>
      </c>
      <c r="J4722" t="e">
        <f>IF(AND(TimeSpend[[#This Row],[Personnel number]]&lt;&gt;"",TimeSpend[[#This Row],[Date]]&lt;&gt;""),TimeSpend[[#This Row],[Location]],"")</f>
        <v>#VALUE!</v>
      </c>
      <c r="K4722" t="e">
        <f>IF(AND(TimeSpend[[#This Row],[Personnel number]]&lt;&gt;"",TimeSpend[[#This Row],[Date]]&lt;&gt;""),TimeSpend[[#This Row],[Task]],"")</f>
        <v>#VALUE!</v>
      </c>
      <c r="L4722" t="e">
        <f>IF(AND(TimeSpend[[#This Row],[Personnel number]]&lt;&gt;"",TimeSpend[[#This Row],[Date]]&lt;&gt;""),Utilization!$J$2,"")</f>
        <v>#VALUE!</v>
      </c>
      <c r="M4722" t="e">
        <f>IF(AND(TimeSpend[[#This Row],[Personnel number]]&lt;&gt;"",TimeSpend[[#This Row],[Date]]&lt;&gt;""),TimeSpend[[#This Row],[Employee Name]],"")</f>
        <v>#VALUE!</v>
      </c>
      <c r="N4722" t="e">
        <f t="shared" si="146"/>
        <v>#VALUE!</v>
      </c>
      <c r="O4722" t="e">
        <f t="shared" si="147"/>
        <v>#VALUE!</v>
      </c>
      <c r="P4722" t="e">
        <f>IF(D4722&lt;&gt;"",VLOOKUP(D4722,Projects!B:C,2,0),"")</f>
        <v>#VALUE!</v>
      </c>
    </row>
    <row r="4723" spans="1:16" x14ac:dyDescent="0.25">
      <c r="A4723" t="e">
        <f>UPPER(IF(AND(TimeSpend[[#This Row],[Personnel number]]&lt;&gt;"",TimeSpend[[#This Row],[Date]]&lt;&gt;""),TimeSpend[[#This Row],[Personnel number]],""))</f>
        <v>#VALUE!</v>
      </c>
      <c r="B4723" s="85" t="e">
        <f>IF(AND(TimeSpend[[#This Row],[Personnel number]]&lt;&gt;"",TimeSpend[[#This Row],[Date]]&lt;&gt;""),TEXT(TimeSpend[[#This Row],[Date]],"[$-409]yyyyMMdd"),"")</f>
        <v>#VALUE!</v>
      </c>
      <c r="C4723" s="33" t="e">
        <f>IF(AND(TimeSpend[[#This Row],[Personnel number]]&lt;&gt;"",TimeSpend[[#This Row],[Date]]&lt;&gt;""),SUBSTITUTE(TimeSpend[[#This Row],[Hours]],",","."),"")</f>
        <v>#VALUE!</v>
      </c>
      <c r="D4723" t="e">
        <f>IF(AND(TimeSpend[[#This Row],[Personnel number]]&lt;&gt;"",TimeSpend[[#This Row],[Date]]&lt;&gt;""),TimeSpend[[#This Row],[Network]],"")</f>
        <v>#VALUE!</v>
      </c>
      <c r="E4723" t="e">
        <f>IF(AND(TimeSpend[[#This Row],[Personnel number]]&lt;&gt;"",TimeSpend[[#This Row],[Date]]&lt;&gt;""),TimeSpend[[#This Row],[Network Description]],"")</f>
        <v>#VALUE!</v>
      </c>
      <c r="F4723" t="e">
        <f>IF(AND(TimeSpend[[#This Row],[Personnel number]]&lt;&gt;"",TimeSpend[[#This Row],[Date]]&lt;&gt;""),TimeSpend[[#This Row],[Activity]],"")</f>
        <v>#VALUE!</v>
      </c>
      <c r="G4723" t="e">
        <f>IF(AND(TimeSpend[[#This Row],[Personnel number]]&lt;&gt;"",TimeSpend[[#This Row],[Date]]&lt;&gt;""),TimeSpend[[#This Row],[Activity description]],"")</f>
        <v>#VALUE!</v>
      </c>
      <c r="H4723" s="36" t="e">
        <f>IF(AND(TimeSpend[[#This Row],[Personnel number]]&lt;&gt;"",TimeSpend[[#This Row],[Date]]&lt;&gt;""),TimeSpend[[#This Row],[Start Time]],"")</f>
        <v>#VALUE!</v>
      </c>
      <c r="I4723" s="36" t="e">
        <f>IF(AND(TimeSpend[[#This Row],[Personnel number]]&lt;&gt;"",TimeSpend[[#This Row],[Date]]&lt;&gt;""),TimeSpend[[#This Row],[End Time]],"")</f>
        <v>#VALUE!</v>
      </c>
      <c r="J4723" t="e">
        <f>IF(AND(TimeSpend[[#This Row],[Personnel number]]&lt;&gt;"",TimeSpend[[#This Row],[Date]]&lt;&gt;""),TimeSpend[[#This Row],[Location]],"")</f>
        <v>#VALUE!</v>
      </c>
      <c r="K4723" t="e">
        <f>IF(AND(TimeSpend[[#This Row],[Personnel number]]&lt;&gt;"",TimeSpend[[#This Row],[Date]]&lt;&gt;""),TimeSpend[[#This Row],[Task]],"")</f>
        <v>#VALUE!</v>
      </c>
      <c r="L4723" t="e">
        <f>IF(AND(TimeSpend[[#This Row],[Personnel number]]&lt;&gt;"",TimeSpend[[#This Row],[Date]]&lt;&gt;""),Utilization!$J$2,"")</f>
        <v>#VALUE!</v>
      </c>
      <c r="M4723" t="e">
        <f>IF(AND(TimeSpend[[#This Row],[Personnel number]]&lt;&gt;"",TimeSpend[[#This Row],[Date]]&lt;&gt;""),TimeSpend[[#This Row],[Employee Name]],"")</f>
        <v>#VALUE!</v>
      </c>
      <c r="N4723" t="e">
        <f t="shared" si="146"/>
        <v>#VALUE!</v>
      </c>
      <c r="O4723" t="e">
        <f t="shared" si="147"/>
        <v>#VALUE!</v>
      </c>
      <c r="P4723" t="e">
        <f>IF(D4723&lt;&gt;"",VLOOKUP(D4723,Projects!B:C,2,0),"")</f>
        <v>#VALUE!</v>
      </c>
    </row>
    <row r="4724" spans="1:16" x14ac:dyDescent="0.25">
      <c r="A4724" t="e">
        <f>UPPER(IF(AND(TimeSpend[[#This Row],[Personnel number]]&lt;&gt;"",TimeSpend[[#This Row],[Date]]&lt;&gt;""),TimeSpend[[#This Row],[Personnel number]],""))</f>
        <v>#VALUE!</v>
      </c>
      <c r="B4724" s="85" t="e">
        <f>IF(AND(TimeSpend[[#This Row],[Personnel number]]&lt;&gt;"",TimeSpend[[#This Row],[Date]]&lt;&gt;""),TEXT(TimeSpend[[#This Row],[Date]],"[$-409]yyyyMMdd"),"")</f>
        <v>#VALUE!</v>
      </c>
      <c r="C4724" s="33" t="e">
        <f>IF(AND(TimeSpend[[#This Row],[Personnel number]]&lt;&gt;"",TimeSpend[[#This Row],[Date]]&lt;&gt;""),SUBSTITUTE(TimeSpend[[#This Row],[Hours]],",","."),"")</f>
        <v>#VALUE!</v>
      </c>
      <c r="D4724" t="e">
        <f>IF(AND(TimeSpend[[#This Row],[Personnel number]]&lt;&gt;"",TimeSpend[[#This Row],[Date]]&lt;&gt;""),TimeSpend[[#This Row],[Network]],"")</f>
        <v>#VALUE!</v>
      </c>
      <c r="E4724" t="e">
        <f>IF(AND(TimeSpend[[#This Row],[Personnel number]]&lt;&gt;"",TimeSpend[[#This Row],[Date]]&lt;&gt;""),TimeSpend[[#This Row],[Network Description]],"")</f>
        <v>#VALUE!</v>
      </c>
      <c r="F4724" t="e">
        <f>IF(AND(TimeSpend[[#This Row],[Personnel number]]&lt;&gt;"",TimeSpend[[#This Row],[Date]]&lt;&gt;""),TimeSpend[[#This Row],[Activity]],"")</f>
        <v>#VALUE!</v>
      </c>
      <c r="G4724" t="e">
        <f>IF(AND(TimeSpend[[#This Row],[Personnel number]]&lt;&gt;"",TimeSpend[[#This Row],[Date]]&lt;&gt;""),TimeSpend[[#This Row],[Activity description]],"")</f>
        <v>#VALUE!</v>
      </c>
      <c r="H4724" s="36" t="e">
        <f>IF(AND(TimeSpend[[#This Row],[Personnel number]]&lt;&gt;"",TimeSpend[[#This Row],[Date]]&lt;&gt;""),TimeSpend[[#This Row],[Start Time]],"")</f>
        <v>#VALUE!</v>
      </c>
      <c r="I4724" s="36" t="e">
        <f>IF(AND(TimeSpend[[#This Row],[Personnel number]]&lt;&gt;"",TimeSpend[[#This Row],[Date]]&lt;&gt;""),TimeSpend[[#This Row],[End Time]],"")</f>
        <v>#VALUE!</v>
      </c>
      <c r="J4724" t="e">
        <f>IF(AND(TimeSpend[[#This Row],[Personnel number]]&lt;&gt;"",TimeSpend[[#This Row],[Date]]&lt;&gt;""),TimeSpend[[#This Row],[Location]],"")</f>
        <v>#VALUE!</v>
      </c>
      <c r="K4724" t="e">
        <f>IF(AND(TimeSpend[[#This Row],[Personnel number]]&lt;&gt;"",TimeSpend[[#This Row],[Date]]&lt;&gt;""),TimeSpend[[#This Row],[Task]],"")</f>
        <v>#VALUE!</v>
      </c>
      <c r="L4724" t="e">
        <f>IF(AND(TimeSpend[[#This Row],[Personnel number]]&lt;&gt;"",TimeSpend[[#This Row],[Date]]&lt;&gt;""),Utilization!$J$2,"")</f>
        <v>#VALUE!</v>
      </c>
      <c r="M4724" t="e">
        <f>IF(AND(TimeSpend[[#This Row],[Personnel number]]&lt;&gt;"",TimeSpend[[#This Row],[Date]]&lt;&gt;""),TimeSpend[[#This Row],[Employee Name]],"")</f>
        <v>#VALUE!</v>
      </c>
      <c r="N4724" t="e">
        <f t="shared" si="146"/>
        <v>#VALUE!</v>
      </c>
      <c r="O4724" t="e">
        <f t="shared" si="147"/>
        <v>#VALUE!</v>
      </c>
      <c r="P4724" t="e">
        <f>IF(D4724&lt;&gt;"",VLOOKUP(D4724,Projects!B:C,2,0),"")</f>
        <v>#VALUE!</v>
      </c>
    </row>
    <row r="4725" spans="1:16" x14ac:dyDescent="0.25">
      <c r="A4725" t="e">
        <f>UPPER(IF(AND(TimeSpend[[#This Row],[Personnel number]]&lt;&gt;"",TimeSpend[[#This Row],[Date]]&lt;&gt;""),TimeSpend[[#This Row],[Personnel number]],""))</f>
        <v>#VALUE!</v>
      </c>
      <c r="B4725" s="85" t="e">
        <f>IF(AND(TimeSpend[[#This Row],[Personnel number]]&lt;&gt;"",TimeSpend[[#This Row],[Date]]&lt;&gt;""),TEXT(TimeSpend[[#This Row],[Date]],"[$-409]yyyyMMdd"),"")</f>
        <v>#VALUE!</v>
      </c>
      <c r="C4725" s="33" t="e">
        <f>IF(AND(TimeSpend[[#This Row],[Personnel number]]&lt;&gt;"",TimeSpend[[#This Row],[Date]]&lt;&gt;""),SUBSTITUTE(TimeSpend[[#This Row],[Hours]],",","."),"")</f>
        <v>#VALUE!</v>
      </c>
      <c r="D4725" t="e">
        <f>IF(AND(TimeSpend[[#This Row],[Personnel number]]&lt;&gt;"",TimeSpend[[#This Row],[Date]]&lt;&gt;""),TimeSpend[[#This Row],[Network]],"")</f>
        <v>#VALUE!</v>
      </c>
      <c r="E4725" t="e">
        <f>IF(AND(TimeSpend[[#This Row],[Personnel number]]&lt;&gt;"",TimeSpend[[#This Row],[Date]]&lt;&gt;""),TimeSpend[[#This Row],[Network Description]],"")</f>
        <v>#VALUE!</v>
      </c>
      <c r="F4725" t="e">
        <f>IF(AND(TimeSpend[[#This Row],[Personnel number]]&lt;&gt;"",TimeSpend[[#This Row],[Date]]&lt;&gt;""),TimeSpend[[#This Row],[Activity]],"")</f>
        <v>#VALUE!</v>
      </c>
      <c r="G4725" t="e">
        <f>IF(AND(TimeSpend[[#This Row],[Personnel number]]&lt;&gt;"",TimeSpend[[#This Row],[Date]]&lt;&gt;""),TimeSpend[[#This Row],[Activity description]],"")</f>
        <v>#VALUE!</v>
      </c>
      <c r="H4725" s="36" t="e">
        <f>IF(AND(TimeSpend[[#This Row],[Personnel number]]&lt;&gt;"",TimeSpend[[#This Row],[Date]]&lt;&gt;""),TimeSpend[[#This Row],[Start Time]],"")</f>
        <v>#VALUE!</v>
      </c>
      <c r="I4725" s="36" t="e">
        <f>IF(AND(TimeSpend[[#This Row],[Personnel number]]&lt;&gt;"",TimeSpend[[#This Row],[Date]]&lt;&gt;""),TimeSpend[[#This Row],[End Time]],"")</f>
        <v>#VALUE!</v>
      </c>
      <c r="J4725" t="e">
        <f>IF(AND(TimeSpend[[#This Row],[Personnel number]]&lt;&gt;"",TimeSpend[[#This Row],[Date]]&lt;&gt;""),TimeSpend[[#This Row],[Location]],"")</f>
        <v>#VALUE!</v>
      </c>
      <c r="K4725" t="e">
        <f>IF(AND(TimeSpend[[#This Row],[Personnel number]]&lt;&gt;"",TimeSpend[[#This Row],[Date]]&lt;&gt;""),TimeSpend[[#This Row],[Task]],"")</f>
        <v>#VALUE!</v>
      </c>
      <c r="L4725" t="e">
        <f>IF(AND(TimeSpend[[#This Row],[Personnel number]]&lt;&gt;"",TimeSpend[[#This Row],[Date]]&lt;&gt;""),Utilization!$J$2,"")</f>
        <v>#VALUE!</v>
      </c>
      <c r="M4725" t="e">
        <f>IF(AND(TimeSpend[[#This Row],[Personnel number]]&lt;&gt;"",TimeSpend[[#This Row],[Date]]&lt;&gt;""),TimeSpend[[#This Row],[Employee Name]],"")</f>
        <v>#VALUE!</v>
      </c>
      <c r="N4725" t="e">
        <f t="shared" si="146"/>
        <v>#VALUE!</v>
      </c>
      <c r="O4725" t="e">
        <f t="shared" si="147"/>
        <v>#VALUE!</v>
      </c>
      <c r="P4725" t="e">
        <f>IF(D4725&lt;&gt;"",VLOOKUP(D4725,Projects!B:C,2,0),"")</f>
        <v>#VALUE!</v>
      </c>
    </row>
    <row r="4726" spans="1:16" x14ac:dyDescent="0.25">
      <c r="A4726" t="e">
        <f>UPPER(IF(AND(TimeSpend[[#This Row],[Personnel number]]&lt;&gt;"",TimeSpend[[#This Row],[Date]]&lt;&gt;""),TimeSpend[[#This Row],[Personnel number]],""))</f>
        <v>#VALUE!</v>
      </c>
      <c r="B4726" s="85" t="e">
        <f>IF(AND(TimeSpend[[#This Row],[Personnel number]]&lt;&gt;"",TimeSpend[[#This Row],[Date]]&lt;&gt;""),TEXT(TimeSpend[[#This Row],[Date]],"[$-409]yyyyMMdd"),"")</f>
        <v>#VALUE!</v>
      </c>
      <c r="C4726" s="33" t="e">
        <f>IF(AND(TimeSpend[[#This Row],[Personnel number]]&lt;&gt;"",TimeSpend[[#This Row],[Date]]&lt;&gt;""),SUBSTITUTE(TimeSpend[[#This Row],[Hours]],",","."),"")</f>
        <v>#VALUE!</v>
      </c>
      <c r="D4726" t="e">
        <f>IF(AND(TimeSpend[[#This Row],[Personnel number]]&lt;&gt;"",TimeSpend[[#This Row],[Date]]&lt;&gt;""),TimeSpend[[#This Row],[Network]],"")</f>
        <v>#VALUE!</v>
      </c>
      <c r="E4726" t="e">
        <f>IF(AND(TimeSpend[[#This Row],[Personnel number]]&lt;&gt;"",TimeSpend[[#This Row],[Date]]&lt;&gt;""),TimeSpend[[#This Row],[Network Description]],"")</f>
        <v>#VALUE!</v>
      </c>
      <c r="F4726" t="e">
        <f>IF(AND(TimeSpend[[#This Row],[Personnel number]]&lt;&gt;"",TimeSpend[[#This Row],[Date]]&lt;&gt;""),TimeSpend[[#This Row],[Activity]],"")</f>
        <v>#VALUE!</v>
      </c>
      <c r="G4726" t="e">
        <f>IF(AND(TimeSpend[[#This Row],[Personnel number]]&lt;&gt;"",TimeSpend[[#This Row],[Date]]&lt;&gt;""),TimeSpend[[#This Row],[Activity description]],"")</f>
        <v>#VALUE!</v>
      </c>
      <c r="H4726" s="36" t="e">
        <f>IF(AND(TimeSpend[[#This Row],[Personnel number]]&lt;&gt;"",TimeSpend[[#This Row],[Date]]&lt;&gt;""),TimeSpend[[#This Row],[Start Time]],"")</f>
        <v>#VALUE!</v>
      </c>
      <c r="I4726" s="36" t="e">
        <f>IF(AND(TimeSpend[[#This Row],[Personnel number]]&lt;&gt;"",TimeSpend[[#This Row],[Date]]&lt;&gt;""),TimeSpend[[#This Row],[End Time]],"")</f>
        <v>#VALUE!</v>
      </c>
      <c r="J4726" t="e">
        <f>IF(AND(TimeSpend[[#This Row],[Personnel number]]&lt;&gt;"",TimeSpend[[#This Row],[Date]]&lt;&gt;""),TimeSpend[[#This Row],[Location]],"")</f>
        <v>#VALUE!</v>
      </c>
      <c r="K4726" t="e">
        <f>IF(AND(TimeSpend[[#This Row],[Personnel number]]&lt;&gt;"",TimeSpend[[#This Row],[Date]]&lt;&gt;""),TimeSpend[[#This Row],[Task]],"")</f>
        <v>#VALUE!</v>
      </c>
      <c r="L4726" t="e">
        <f>IF(AND(TimeSpend[[#This Row],[Personnel number]]&lt;&gt;"",TimeSpend[[#This Row],[Date]]&lt;&gt;""),Utilization!$J$2,"")</f>
        <v>#VALUE!</v>
      </c>
      <c r="M4726" t="e">
        <f>IF(AND(TimeSpend[[#This Row],[Personnel number]]&lt;&gt;"",TimeSpend[[#This Row],[Date]]&lt;&gt;""),TimeSpend[[#This Row],[Employee Name]],"")</f>
        <v>#VALUE!</v>
      </c>
      <c r="N4726" t="e">
        <f t="shared" si="146"/>
        <v>#VALUE!</v>
      </c>
      <c r="O4726" t="e">
        <f t="shared" si="147"/>
        <v>#VALUE!</v>
      </c>
      <c r="P4726" t="e">
        <f>IF(D4726&lt;&gt;"",VLOOKUP(D4726,Projects!B:C,2,0),"")</f>
        <v>#VALUE!</v>
      </c>
    </row>
    <row r="4727" spans="1:16" x14ac:dyDescent="0.25">
      <c r="A4727" t="e">
        <f>UPPER(IF(AND(TimeSpend[[#This Row],[Personnel number]]&lt;&gt;"",TimeSpend[[#This Row],[Date]]&lt;&gt;""),TimeSpend[[#This Row],[Personnel number]],""))</f>
        <v>#VALUE!</v>
      </c>
      <c r="B4727" s="85" t="e">
        <f>IF(AND(TimeSpend[[#This Row],[Personnel number]]&lt;&gt;"",TimeSpend[[#This Row],[Date]]&lt;&gt;""),TEXT(TimeSpend[[#This Row],[Date]],"[$-409]yyyyMMdd"),"")</f>
        <v>#VALUE!</v>
      </c>
      <c r="C4727" s="33" t="e">
        <f>IF(AND(TimeSpend[[#This Row],[Personnel number]]&lt;&gt;"",TimeSpend[[#This Row],[Date]]&lt;&gt;""),SUBSTITUTE(TimeSpend[[#This Row],[Hours]],",","."),"")</f>
        <v>#VALUE!</v>
      </c>
      <c r="D4727" t="e">
        <f>IF(AND(TimeSpend[[#This Row],[Personnel number]]&lt;&gt;"",TimeSpend[[#This Row],[Date]]&lt;&gt;""),TimeSpend[[#This Row],[Network]],"")</f>
        <v>#VALUE!</v>
      </c>
      <c r="E4727" t="e">
        <f>IF(AND(TimeSpend[[#This Row],[Personnel number]]&lt;&gt;"",TimeSpend[[#This Row],[Date]]&lt;&gt;""),TimeSpend[[#This Row],[Network Description]],"")</f>
        <v>#VALUE!</v>
      </c>
      <c r="F4727" t="e">
        <f>IF(AND(TimeSpend[[#This Row],[Personnel number]]&lt;&gt;"",TimeSpend[[#This Row],[Date]]&lt;&gt;""),TimeSpend[[#This Row],[Activity]],"")</f>
        <v>#VALUE!</v>
      </c>
      <c r="G4727" t="e">
        <f>IF(AND(TimeSpend[[#This Row],[Personnel number]]&lt;&gt;"",TimeSpend[[#This Row],[Date]]&lt;&gt;""),TimeSpend[[#This Row],[Activity description]],"")</f>
        <v>#VALUE!</v>
      </c>
      <c r="H4727" s="36" t="e">
        <f>IF(AND(TimeSpend[[#This Row],[Personnel number]]&lt;&gt;"",TimeSpend[[#This Row],[Date]]&lt;&gt;""),TimeSpend[[#This Row],[Start Time]],"")</f>
        <v>#VALUE!</v>
      </c>
      <c r="I4727" s="36" t="e">
        <f>IF(AND(TimeSpend[[#This Row],[Personnel number]]&lt;&gt;"",TimeSpend[[#This Row],[Date]]&lt;&gt;""),TimeSpend[[#This Row],[End Time]],"")</f>
        <v>#VALUE!</v>
      </c>
      <c r="J4727" t="e">
        <f>IF(AND(TimeSpend[[#This Row],[Personnel number]]&lt;&gt;"",TimeSpend[[#This Row],[Date]]&lt;&gt;""),TimeSpend[[#This Row],[Location]],"")</f>
        <v>#VALUE!</v>
      </c>
      <c r="K4727" t="e">
        <f>IF(AND(TimeSpend[[#This Row],[Personnel number]]&lt;&gt;"",TimeSpend[[#This Row],[Date]]&lt;&gt;""),TimeSpend[[#This Row],[Task]],"")</f>
        <v>#VALUE!</v>
      </c>
      <c r="L4727" t="e">
        <f>IF(AND(TimeSpend[[#This Row],[Personnel number]]&lt;&gt;"",TimeSpend[[#This Row],[Date]]&lt;&gt;""),Utilization!$J$2,"")</f>
        <v>#VALUE!</v>
      </c>
      <c r="M4727" t="e">
        <f>IF(AND(TimeSpend[[#This Row],[Personnel number]]&lt;&gt;"",TimeSpend[[#This Row],[Date]]&lt;&gt;""),TimeSpend[[#This Row],[Employee Name]],"")</f>
        <v>#VALUE!</v>
      </c>
      <c r="N4727" t="e">
        <f t="shared" si="146"/>
        <v>#VALUE!</v>
      </c>
      <c r="O4727" t="e">
        <f t="shared" si="147"/>
        <v>#VALUE!</v>
      </c>
      <c r="P4727" t="e">
        <f>IF(D4727&lt;&gt;"",VLOOKUP(D4727,Projects!B:C,2,0),"")</f>
        <v>#VALUE!</v>
      </c>
    </row>
    <row r="4728" spans="1:16" x14ac:dyDescent="0.25">
      <c r="A4728" t="e">
        <f>UPPER(IF(AND(TimeSpend[[#This Row],[Personnel number]]&lt;&gt;"",TimeSpend[[#This Row],[Date]]&lt;&gt;""),TimeSpend[[#This Row],[Personnel number]],""))</f>
        <v>#VALUE!</v>
      </c>
      <c r="B4728" s="85" t="e">
        <f>IF(AND(TimeSpend[[#This Row],[Personnel number]]&lt;&gt;"",TimeSpend[[#This Row],[Date]]&lt;&gt;""),TEXT(TimeSpend[[#This Row],[Date]],"[$-409]yyyyMMdd"),"")</f>
        <v>#VALUE!</v>
      </c>
      <c r="C4728" s="33" t="e">
        <f>IF(AND(TimeSpend[[#This Row],[Personnel number]]&lt;&gt;"",TimeSpend[[#This Row],[Date]]&lt;&gt;""),SUBSTITUTE(TimeSpend[[#This Row],[Hours]],",","."),"")</f>
        <v>#VALUE!</v>
      </c>
      <c r="D4728" t="e">
        <f>IF(AND(TimeSpend[[#This Row],[Personnel number]]&lt;&gt;"",TimeSpend[[#This Row],[Date]]&lt;&gt;""),TimeSpend[[#This Row],[Network]],"")</f>
        <v>#VALUE!</v>
      </c>
      <c r="E4728" t="e">
        <f>IF(AND(TimeSpend[[#This Row],[Personnel number]]&lt;&gt;"",TimeSpend[[#This Row],[Date]]&lt;&gt;""),TimeSpend[[#This Row],[Network Description]],"")</f>
        <v>#VALUE!</v>
      </c>
      <c r="F4728" t="e">
        <f>IF(AND(TimeSpend[[#This Row],[Personnel number]]&lt;&gt;"",TimeSpend[[#This Row],[Date]]&lt;&gt;""),TimeSpend[[#This Row],[Activity]],"")</f>
        <v>#VALUE!</v>
      </c>
      <c r="G4728" t="e">
        <f>IF(AND(TimeSpend[[#This Row],[Personnel number]]&lt;&gt;"",TimeSpend[[#This Row],[Date]]&lt;&gt;""),TimeSpend[[#This Row],[Activity description]],"")</f>
        <v>#VALUE!</v>
      </c>
      <c r="H4728" s="36" t="e">
        <f>IF(AND(TimeSpend[[#This Row],[Personnel number]]&lt;&gt;"",TimeSpend[[#This Row],[Date]]&lt;&gt;""),TimeSpend[[#This Row],[Start Time]],"")</f>
        <v>#VALUE!</v>
      </c>
      <c r="I4728" s="36" t="e">
        <f>IF(AND(TimeSpend[[#This Row],[Personnel number]]&lt;&gt;"",TimeSpend[[#This Row],[Date]]&lt;&gt;""),TimeSpend[[#This Row],[End Time]],"")</f>
        <v>#VALUE!</v>
      </c>
      <c r="J4728" t="e">
        <f>IF(AND(TimeSpend[[#This Row],[Personnel number]]&lt;&gt;"",TimeSpend[[#This Row],[Date]]&lt;&gt;""),TimeSpend[[#This Row],[Location]],"")</f>
        <v>#VALUE!</v>
      </c>
      <c r="K4728" t="e">
        <f>IF(AND(TimeSpend[[#This Row],[Personnel number]]&lt;&gt;"",TimeSpend[[#This Row],[Date]]&lt;&gt;""),TimeSpend[[#This Row],[Task]],"")</f>
        <v>#VALUE!</v>
      </c>
      <c r="L4728" t="e">
        <f>IF(AND(TimeSpend[[#This Row],[Personnel number]]&lt;&gt;"",TimeSpend[[#This Row],[Date]]&lt;&gt;""),Utilization!$J$2,"")</f>
        <v>#VALUE!</v>
      </c>
      <c r="M4728" t="e">
        <f>IF(AND(TimeSpend[[#This Row],[Personnel number]]&lt;&gt;"",TimeSpend[[#This Row],[Date]]&lt;&gt;""),TimeSpend[[#This Row],[Employee Name]],"")</f>
        <v>#VALUE!</v>
      </c>
      <c r="N4728" t="e">
        <f t="shared" si="146"/>
        <v>#VALUE!</v>
      </c>
      <c r="O4728" t="e">
        <f t="shared" si="147"/>
        <v>#VALUE!</v>
      </c>
      <c r="P4728" t="e">
        <f>IF(D4728&lt;&gt;"",VLOOKUP(D4728,Projects!B:C,2,0),"")</f>
        <v>#VALUE!</v>
      </c>
    </row>
    <row r="4729" spans="1:16" x14ac:dyDescent="0.25">
      <c r="A4729" t="e">
        <f>UPPER(IF(AND(TimeSpend[[#This Row],[Personnel number]]&lt;&gt;"",TimeSpend[[#This Row],[Date]]&lt;&gt;""),TimeSpend[[#This Row],[Personnel number]],""))</f>
        <v>#VALUE!</v>
      </c>
      <c r="B4729" s="85" t="e">
        <f>IF(AND(TimeSpend[[#This Row],[Personnel number]]&lt;&gt;"",TimeSpend[[#This Row],[Date]]&lt;&gt;""),TEXT(TimeSpend[[#This Row],[Date]],"[$-409]yyyyMMdd"),"")</f>
        <v>#VALUE!</v>
      </c>
      <c r="C4729" s="33" t="e">
        <f>IF(AND(TimeSpend[[#This Row],[Personnel number]]&lt;&gt;"",TimeSpend[[#This Row],[Date]]&lt;&gt;""),SUBSTITUTE(TimeSpend[[#This Row],[Hours]],",","."),"")</f>
        <v>#VALUE!</v>
      </c>
      <c r="D4729" t="e">
        <f>IF(AND(TimeSpend[[#This Row],[Personnel number]]&lt;&gt;"",TimeSpend[[#This Row],[Date]]&lt;&gt;""),TimeSpend[[#This Row],[Network]],"")</f>
        <v>#VALUE!</v>
      </c>
      <c r="E4729" t="e">
        <f>IF(AND(TimeSpend[[#This Row],[Personnel number]]&lt;&gt;"",TimeSpend[[#This Row],[Date]]&lt;&gt;""),TimeSpend[[#This Row],[Network Description]],"")</f>
        <v>#VALUE!</v>
      </c>
      <c r="F4729" t="e">
        <f>IF(AND(TimeSpend[[#This Row],[Personnel number]]&lt;&gt;"",TimeSpend[[#This Row],[Date]]&lt;&gt;""),TimeSpend[[#This Row],[Activity]],"")</f>
        <v>#VALUE!</v>
      </c>
      <c r="G4729" t="e">
        <f>IF(AND(TimeSpend[[#This Row],[Personnel number]]&lt;&gt;"",TimeSpend[[#This Row],[Date]]&lt;&gt;""),TimeSpend[[#This Row],[Activity description]],"")</f>
        <v>#VALUE!</v>
      </c>
      <c r="H4729" s="36" t="e">
        <f>IF(AND(TimeSpend[[#This Row],[Personnel number]]&lt;&gt;"",TimeSpend[[#This Row],[Date]]&lt;&gt;""),TimeSpend[[#This Row],[Start Time]],"")</f>
        <v>#VALUE!</v>
      </c>
      <c r="I4729" s="36" t="e">
        <f>IF(AND(TimeSpend[[#This Row],[Personnel number]]&lt;&gt;"",TimeSpend[[#This Row],[Date]]&lt;&gt;""),TimeSpend[[#This Row],[End Time]],"")</f>
        <v>#VALUE!</v>
      </c>
      <c r="J4729" t="e">
        <f>IF(AND(TimeSpend[[#This Row],[Personnel number]]&lt;&gt;"",TimeSpend[[#This Row],[Date]]&lt;&gt;""),TimeSpend[[#This Row],[Location]],"")</f>
        <v>#VALUE!</v>
      </c>
      <c r="K4729" t="e">
        <f>IF(AND(TimeSpend[[#This Row],[Personnel number]]&lt;&gt;"",TimeSpend[[#This Row],[Date]]&lt;&gt;""),TimeSpend[[#This Row],[Task]],"")</f>
        <v>#VALUE!</v>
      </c>
      <c r="L4729" t="e">
        <f>IF(AND(TimeSpend[[#This Row],[Personnel number]]&lt;&gt;"",TimeSpend[[#This Row],[Date]]&lt;&gt;""),Utilization!$J$2,"")</f>
        <v>#VALUE!</v>
      </c>
      <c r="M4729" t="e">
        <f>IF(AND(TimeSpend[[#This Row],[Personnel number]]&lt;&gt;"",TimeSpend[[#This Row],[Date]]&lt;&gt;""),TimeSpend[[#This Row],[Employee Name]],"")</f>
        <v>#VALUE!</v>
      </c>
      <c r="N4729" t="e">
        <f t="shared" ref="N4729:N4792" si="148">IF(A4729&lt;&gt;"",ROW(A4729)-1,"")</f>
        <v>#VALUE!</v>
      </c>
      <c r="O4729" t="e">
        <f t="shared" ref="O4729:O4792" si="149">IF(A4729&lt;&gt;"",L4729&amp;"-"&amp;N4729,"")</f>
        <v>#VALUE!</v>
      </c>
      <c r="P4729" t="e">
        <f>IF(D4729&lt;&gt;"",VLOOKUP(D4729,Projects!B:C,2,0),"")</f>
        <v>#VALUE!</v>
      </c>
    </row>
    <row r="4730" spans="1:16" x14ac:dyDescent="0.25">
      <c r="A4730" t="e">
        <f>UPPER(IF(AND(TimeSpend[[#This Row],[Personnel number]]&lt;&gt;"",TimeSpend[[#This Row],[Date]]&lt;&gt;""),TimeSpend[[#This Row],[Personnel number]],""))</f>
        <v>#VALUE!</v>
      </c>
      <c r="B4730" s="85" t="e">
        <f>IF(AND(TimeSpend[[#This Row],[Personnel number]]&lt;&gt;"",TimeSpend[[#This Row],[Date]]&lt;&gt;""),TEXT(TimeSpend[[#This Row],[Date]],"[$-409]yyyyMMdd"),"")</f>
        <v>#VALUE!</v>
      </c>
      <c r="C4730" s="33" t="e">
        <f>IF(AND(TimeSpend[[#This Row],[Personnel number]]&lt;&gt;"",TimeSpend[[#This Row],[Date]]&lt;&gt;""),SUBSTITUTE(TimeSpend[[#This Row],[Hours]],",","."),"")</f>
        <v>#VALUE!</v>
      </c>
      <c r="D4730" t="e">
        <f>IF(AND(TimeSpend[[#This Row],[Personnel number]]&lt;&gt;"",TimeSpend[[#This Row],[Date]]&lt;&gt;""),TimeSpend[[#This Row],[Network]],"")</f>
        <v>#VALUE!</v>
      </c>
      <c r="E4730" t="e">
        <f>IF(AND(TimeSpend[[#This Row],[Personnel number]]&lt;&gt;"",TimeSpend[[#This Row],[Date]]&lt;&gt;""),TimeSpend[[#This Row],[Network Description]],"")</f>
        <v>#VALUE!</v>
      </c>
      <c r="F4730" t="e">
        <f>IF(AND(TimeSpend[[#This Row],[Personnel number]]&lt;&gt;"",TimeSpend[[#This Row],[Date]]&lt;&gt;""),TimeSpend[[#This Row],[Activity]],"")</f>
        <v>#VALUE!</v>
      </c>
      <c r="G4730" t="e">
        <f>IF(AND(TimeSpend[[#This Row],[Personnel number]]&lt;&gt;"",TimeSpend[[#This Row],[Date]]&lt;&gt;""),TimeSpend[[#This Row],[Activity description]],"")</f>
        <v>#VALUE!</v>
      </c>
      <c r="H4730" s="36" t="e">
        <f>IF(AND(TimeSpend[[#This Row],[Personnel number]]&lt;&gt;"",TimeSpend[[#This Row],[Date]]&lt;&gt;""),TimeSpend[[#This Row],[Start Time]],"")</f>
        <v>#VALUE!</v>
      </c>
      <c r="I4730" s="36" t="e">
        <f>IF(AND(TimeSpend[[#This Row],[Personnel number]]&lt;&gt;"",TimeSpend[[#This Row],[Date]]&lt;&gt;""),TimeSpend[[#This Row],[End Time]],"")</f>
        <v>#VALUE!</v>
      </c>
      <c r="J4730" t="e">
        <f>IF(AND(TimeSpend[[#This Row],[Personnel number]]&lt;&gt;"",TimeSpend[[#This Row],[Date]]&lt;&gt;""),TimeSpend[[#This Row],[Location]],"")</f>
        <v>#VALUE!</v>
      </c>
      <c r="K4730" t="e">
        <f>IF(AND(TimeSpend[[#This Row],[Personnel number]]&lt;&gt;"",TimeSpend[[#This Row],[Date]]&lt;&gt;""),TimeSpend[[#This Row],[Task]],"")</f>
        <v>#VALUE!</v>
      </c>
      <c r="L4730" t="e">
        <f>IF(AND(TimeSpend[[#This Row],[Personnel number]]&lt;&gt;"",TimeSpend[[#This Row],[Date]]&lt;&gt;""),Utilization!$J$2,"")</f>
        <v>#VALUE!</v>
      </c>
      <c r="M4730" t="e">
        <f>IF(AND(TimeSpend[[#This Row],[Personnel number]]&lt;&gt;"",TimeSpend[[#This Row],[Date]]&lt;&gt;""),TimeSpend[[#This Row],[Employee Name]],"")</f>
        <v>#VALUE!</v>
      </c>
      <c r="N4730" t="e">
        <f t="shared" si="148"/>
        <v>#VALUE!</v>
      </c>
      <c r="O4730" t="e">
        <f t="shared" si="149"/>
        <v>#VALUE!</v>
      </c>
      <c r="P4730" t="e">
        <f>IF(D4730&lt;&gt;"",VLOOKUP(D4730,Projects!B:C,2,0),"")</f>
        <v>#VALUE!</v>
      </c>
    </row>
    <row r="4731" spans="1:16" x14ac:dyDescent="0.25">
      <c r="A4731" t="e">
        <f>UPPER(IF(AND(TimeSpend[[#This Row],[Personnel number]]&lt;&gt;"",TimeSpend[[#This Row],[Date]]&lt;&gt;""),TimeSpend[[#This Row],[Personnel number]],""))</f>
        <v>#VALUE!</v>
      </c>
      <c r="B4731" s="85" t="e">
        <f>IF(AND(TimeSpend[[#This Row],[Personnel number]]&lt;&gt;"",TimeSpend[[#This Row],[Date]]&lt;&gt;""),TEXT(TimeSpend[[#This Row],[Date]],"[$-409]yyyyMMdd"),"")</f>
        <v>#VALUE!</v>
      </c>
      <c r="C4731" s="33" t="e">
        <f>IF(AND(TimeSpend[[#This Row],[Personnel number]]&lt;&gt;"",TimeSpend[[#This Row],[Date]]&lt;&gt;""),SUBSTITUTE(TimeSpend[[#This Row],[Hours]],",","."),"")</f>
        <v>#VALUE!</v>
      </c>
      <c r="D4731" t="e">
        <f>IF(AND(TimeSpend[[#This Row],[Personnel number]]&lt;&gt;"",TimeSpend[[#This Row],[Date]]&lt;&gt;""),TimeSpend[[#This Row],[Network]],"")</f>
        <v>#VALUE!</v>
      </c>
      <c r="E4731" t="e">
        <f>IF(AND(TimeSpend[[#This Row],[Personnel number]]&lt;&gt;"",TimeSpend[[#This Row],[Date]]&lt;&gt;""),TimeSpend[[#This Row],[Network Description]],"")</f>
        <v>#VALUE!</v>
      </c>
      <c r="F4731" t="e">
        <f>IF(AND(TimeSpend[[#This Row],[Personnel number]]&lt;&gt;"",TimeSpend[[#This Row],[Date]]&lt;&gt;""),TimeSpend[[#This Row],[Activity]],"")</f>
        <v>#VALUE!</v>
      </c>
      <c r="G4731" t="e">
        <f>IF(AND(TimeSpend[[#This Row],[Personnel number]]&lt;&gt;"",TimeSpend[[#This Row],[Date]]&lt;&gt;""),TimeSpend[[#This Row],[Activity description]],"")</f>
        <v>#VALUE!</v>
      </c>
      <c r="H4731" s="36" t="e">
        <f>IF(AND(TimeSpend[[#This Row],[Personnel number]]&lt;&gt;"",TimeSpend[[#This Row],[Date]]&lt;&gt;""),TimeSpend[[#This Row],[Start Time]],"")</f>
        <v>#VALUE!</v>
      </c>
      <c r="I4731" s="36" t="e">
        <f>IF(AND(TimeSpend[[#This Row],[Personnel number]]&lt;&gt;"",TimeSpend[[#This Row],[Date]]&lt;&gt;""),TimeSpend[[#This Row],[End Time]],"")</f>
        <v>#VALUE!</v>
      </c>
      <c r="J4731" t="e">
        <f>IF(AND(TimeSpend[[#This Row],[Personnel number]]&lt;&gt;"",TimeSpend[[#This Row],[Date]]&lt;&gt;""),TimeSpend[[#This Row],[Location]],"")</f>
        <v>#VALUE!</v>
      </c>
      <c r="K4731" t="e">
        <f>IF(AND(TimeSpend[[#This Row],[Personnel number]]&lt;&gt;"",TimeSpend[[#This Row],[Date]]&lt;&gt;""),TimeSpend[[#This Row],[Task]],"")</f>
        <v>#VALUE!</v>
      </c>
      <c r="L4731" t="e">
        <f>IF(AND(TimeSpend[[#This Row],[Personnel number]]&lt;&gt;"",TimeSpend[[#This Row],[Date]]&lt;&gt;""),Utilization!$J$2,"")</f>
        <v>#VALUE!</v>
      </c>
      <c r="M4731" t="e">
        <f>IF(AND(TimeSpend[[#This Row],[Personnel number]]&lt;&gt;"",TimeSpend[[#This Row],[Date]]&lt;&gt;""),TimeSpend[[#This Row],[Employee Name]],"")</f>
        <v>#VALUE!</v>
      </c>
      <c r="N4731" t="e">
        <f t="shared" si="148"/>
        <v>#VALUE!</v>
      </c>
      <c r="O4731" t="e">
        <f t="shared" si="149"/>
        <v>#VALUE!</v>
      </c>
      <c r="P4731" t="e">
        <f>IF(D4731&lt;&gt;"",VLOOKUP(D4731,Projects!B:C,2,0),"")</f>
        <v>#VALUE!</v>
      </c>
    </row>
    <row r="4732" spans="1:16" x14ac:dyDescent="0.25">
      <c r="A4732" t="e">
        <f>UPPER(IF(AND(TimeSpend[[#This Row],[Personnel number]]&lt;&gt;"",TimeSpend[[#This Row],[Date]]&lt;&gt;""),TimeSpend[[#This Row],[Personnel number]],""))</f>
        <v>#VALUE!</v>
      </c>
      <c r="B4732" s="85" t="e">
        <f>IF(AND(TimeSpend[[#This Row],[Personnel number]]&lt;&gt;"",TimeSpend[[#This Row],[Date]]&lt;&gt;""),TEXT(TimeSpend[[#This Row],[Date]],"[$-409]yyyyMMdd"),"")</f>
        <v>#VALUE!</v>
      </c>
      <c r="C4732" s="33" t="e">
        <f>IF(AND(TimeSpend[[#This Row],[Personnel number]]&lt;&gt;"",TimeSpend[[#This Row],[Date]]&lt;&gt;""),SUBSTITUTE(TimeSpend[[#This Row],[Hours]],",","."),"")</f>
        <v>#VALUE!</v>
      </c>
      <c r="D4732" t="e">
        <f>IF(AND(TimeSpend[[#This Row],[Personnel number]]&lt;&gt;"",TimeSpend[[#This Row],[Date]]&lt;&gt;""),TimeSpend[[#This Row],[Network]],"")</f>
        <v>#VALUE!</v>
      </c>
      <c r="E4732" t="e">
        <f>IF(AND(TimeSpend[[#This Row],[Personnel number]]&lt;&gt;"",TimeSpend[[#This Row],[Date]]&lt;&gt;""),TimeSpend[[#This Row],[Network Description]],"")</f>
        <v>#VALUE!</v>
      </c>
      <c r="F4732" t="e">
        <f>IF(AND(TimeSpend[[#This Row],[Personnel number]]&lt;&gt;"",TimeSpend[[#This Row],[Date]]&lt;&gt;""),TimeSpend[[#This Row],[Activity]],"")</f>
        <v>#VALUE!</v>
      </c>
      <c r="G4732" t="e">
        <f>IF(AND(TimeSpend[[#This Row],[Personnel number]]&lt;&gt;"",TimeSpend[[#This Row],[Date]]&lt;&gt;""),TimeSpend[[#This Row],[Activity description]],"")</f>
        <v>#VALUE!</v>
      </c>
      <c r="H4732" s="36" t="e">
        <f>IF(AND(TimeSpend[[#This Row],[Personnel number]]&lt;&gt;"",TimeSpend[[#This Row],[Date]]&lt;&gt;""),TimeSpend[[#This Row],[Start Time]],"")</f>
        <v>#VALUE!</v>
      </c>
      <c r="I4732" s="36" t="e">
        <f>IF(AND(TimeSpend[[#This Row],[Personnel number]]&lt;&gt;"",TimeSpend[[#This Row],[Date]]&lt;&gt;""),TimeSpend[[#This Row],[End Time]],"")</f>
        <v>#VALUE!</v>
      </c>
      <c r="J4732" t="e">
        <f>IF(AND(TimeSpend[[#This Row],[Personnel number]]&lt;&gt;"",TimeSpend[[#This Row],[Date]]&lt;&gt;""),TimeSpend[[#This Row],[Location]],"")</f>
        <v>#VALUE!</v>
      </c>
      <c r="K4732" t="e">
        <f>IF(AND(TimeSpend[[#This Row],[Personnel number]]&lt;&gt;"",TimeSpend[[#This Row],[Date]]&lt;&gt;""),TimeSpend[[#This Row],[Task]],"")</f>
        <v>#VALUE!</v>
      </c>
      <c r="L4732" t="e">
        <f>IF(AND(TimeSpend[[#This Row],[Personnel number]]&lt;&gt;"",TimeSpend[[#This Row],[Date]]&lt;&gt;""),Utilization!$J$2,"")</f>
        <v>#VALUE!</v>
      </c>
      <c r="M4732" t="e">
        <f>IF(AND(TimeSpend[[#This Row],[Personnel number]]&lt;&gt;"",TimeSpend[[#This Row],[Date]]&lt;&gt;""),TimeSpend[[#This Row],[Employee Name]],"")</f>
        <v>#VALUE!</v>
      </c>
      <c r="N4732" t="e">
        <f t="shared" si="148"/>
        <v>#VALUE!</v>
      </c>
      <c r="O4732" t="e">
        <f t="shared" si="149"/>
        <v>#VALUE!</v>
      </c>
      <c r="P4732" t="e">
        <f>IF(D4732&lt;&gt;"",VLOOKUP(D4732,Projects!B:C,2,0),"")</f>
        <v>#VALUE!</v>
      </c>
    </row>
    <row r="4733" spans="1:16" x14ac:dyDescent="0.25">
      <c r="A4733" t="e">
        <f>UPPER(IF(AND(TimeSpend[[#This Row],[Personnel number]]&lt;&gt;"",TimeSpend[[#This Row],[Date]]&lt;&gt;""),TimeSpend[[#This Row],[Personnel number]],""))</f>
        <v>#VALUE!</v>
      </c>
      <c r="B4733" s="85" t="e">
        <f>IF(AND(TimeSpend[[#This Row],[Personnel number]]&lt;&gt;"",TimeSpend[[#This Row],[Date]]&lt;&gt;""),TEXT(TimeSpend[[#This Row],[Date]],"[$-409]yyyyMMdd"),"")</f>
        <v>#VALUE!</v>
      </c>
      <c r="C4733" s="33" t="e">
        <f>IF(AND(TimeSpend[[#This Row],[Personnel number]]&lt;&gt;"",TimeSpend[[#This Row],[Date]]&lt;&gt;""),SUBSTITUTE(TimeSpend[[#This Row],[Hours]],",","."),"")</f>
        <v>#VALUE!</v>
      </c>
      <c r="D4733" t="e">
        <f>IF(AND(TimeSpend[[#This Row],[Personnel number]]&lt;&gt;"",TimeSpend[[#This Row],[Date]]&lt;&gt;""),TimeSpend[[#This Row],[Network]],"")</f>
        <v>#VALUE!</v>
      </c>
      <c r="E4733" t="e">
        <f>IF(AND(TimeSpend[[#This Row],[Personnel number]]&lt;&gt;"",TimeSpend[[#This Row],[Date]]&lt;&gt;""),TimeSpend[[#This Row],[Network Description]],"")</f>
        <v>#VALUE!</v>
      </c>
      <c r="F4733" t="e">
        <f>IF(AND(TimeSpend[[#This Row],[Personnel number]]&lt;&gt;"",TimeSpend[[#This Row],[Date]]&lt;&gt;""),TimeSpend[[#This Row],[Activity]],"")</f>
        <v>#VALUE!</v>
      </c>
      <c r="G4733" t="e">
        <f>IF(AND(TimeSpend[[#This Row],[Personnel number]]&lt;&gt;"",TimeSpend[[#This Row],[Date]]&lt;&gt;""),TimeSpend[[#This Row],[Activity description]],"")</f>
        <v>#VALUE!</v>
      </c>
      <c r="H4733" s="36" t="e">
        <f>IF(AND(TimeSpend[[#This Row],[Personnel number]]&lt;&gt;"",TimeSpend[[#This Row],[Date]]&lt;&gt;""),TimeSpend[[#This Row],[Start Time]],"")</f>
        <v>#VALUE!</v>
      </c>
      <c r="I4733" s="36" t="e">
        <f>IF(AND(TimeSpend[[#This Row],[Personnel number]]&lt;&gt;"",TimeSpend[[#This Row],[Date]]&lt;&gt;""),TimeSpend[[#This Row],[End Time]],"")</f>
        <v>#VALUE!</v>
      </c>
      <c r="J4733" t="e">
        <f>IF(AND(TimeSpend[[#This Row],[Personnel number]]&lt;&gt;"",TimeSpend[[#This Row],[Date]]&lt;&gt;""),TimeSpend[[#This Row],[Location]],"")</f>
        <v>#VALUE!</v>
      </c>
      <c r="K4733" t="e">
        <f>IF(AND(TimeSpend[[#This Row],[Personnel number]]&lt;&gt;"",TimeSpend[[#This Row],[Date]]&lt;&gt;""),TimeSpend[[#This Row],[Task]],"")</f>
        <v>#VALUE!</v>
      </c>
      <c r="L4733" t="e">
        <f>IF(AND(TimeSpend[[#This Row],[Personnel number]]&lt;&gt;"",TimeSpend[[#This Row],[Date]]&lt;&gt;""),Utilization!$J$2,"")</f>
        <v>#VALUE!</v>
      </c>
      <c r="M4733" t="e">
        <f>IF(AND(TimeSpend[[#This Row],[Personnel number]]&lt;&gt;"",TimeSpend[[#This Row],[Date]]&lt;&gt;""),TimeSpend[[#This Row],[Employee Name]],"")</f>
        <v>#VALUE!</v>
      </c>
      <c r="N4733" t="e">
        <f t="shared" si="148"/>
        <v>#VALUE!</v>
      </c>
      <c r="O4733" t="e">
        <f t="shared" si="149"/>
        <v>#VALUE!</v>
      </c>
      <c r="P4733" t="e">
        <f>IF(D4733&lt;&gt;"",VLOOKUP(D4733,Projects!B:C,2,0),"")</f>
        <v>#VALUE!</v>
      </c>
    </row>
    <row r="4734" spans="1:16" x14ac:dyDescent="0.25">
      <c r="A4734" t="e">
        <f>UPPER(IF(AND(TimeSpend[[#This Row],[Personnel number]]&lt;&gt;"",TimeSpend[[#This Row],[Date]]&lt;&gt;""),TimeSpend[[#This Row],[Personnel number]],""))</f>
        <v>#VALUE!</v>
      </c>
      <c r="B4734" s="85" t="e">
        <f>IF(AND(TimeSpend[[#This Row],[Personnel number]]&lt;&gt;"",TimeSpend[[#This Row],[Date]]&lt;&gt;""),TEXT(TimeSpend[[#This Row],[Date]],"[$-409]yyyyMMdd"),"")</f>
        <v>#VALUE!</v>
      </c>
      <c r="C4734" s="33" t="e">
        <f>IF(AND(TimeSpend[[#This Row],[Personnel number]]&lt;&gt;"",TimeSpend[[#This Row],[Date]]&lt;&gt;""),SUBSTITUTE(TimeSpend[[#This Row],[Hours]],",","."),"")</f>
        <v>#VALUE!</v>
      </c>
      <c r="D4734" t="e">
        <f>IF(AND(TimeSpend[[#This Row],[Personnel number]]&lt;&gt;"",TimeSpend[[#This Row],[Date]]&lt;&gt;""),TimeSpend[[#This Row],[Network]],"")</f>
        <v>#VALUE!</v>
      </c>
      <c r="E4734" t="e">
        <f>IF(AND(TimeSpend[[#This Row],[Personnel number]]&lt;&gt;"",TimeSpend[[#This Row],[Date]]&lt;&gt;""),TimeSpend[[#This Row],[Network Description]],"")</f>
        <v>#VALUE!</v>
      </c>
      <c r="F4734" t="e">
        <f>IF(AND(TimeSpend[[#This Row],[Personnel number]]&lt;&gt;"",TimeSpend[[#This Row],[Date]]&lt;&gt;""),TimeSpend[[#This Row],[Activity]],"")</f>
        <v>#VALUE!</v>
      </c>
      <c r="G4734" t="e">
        <f>IF(AND(TimeSpend[[#This Row],[Personnel number]]&lt;&gt;"",TimeSpend[[#This Row],[Date]]&lt;&gt;""),TimeSpend[[#This Row],[Activity description]],"")</f>
        <v>#VALUE!</v>
      </c>
      <c r="H4734" s="36" t="e">
        <f>IF(AND(TimeSpend[[#This Row],[Personnel number]]&lt;&gt;"",TimeSpend[[#This Row],[Date]]&lt;&gt;""),TimeSpend[[#This Row],[Start Time]],"")</f>
        <v>#VALUE!</v>
      </c>
      <c r="I4734" s="36" t="e">
        <f>IF(AND(TimeSpend[[#This Row],[Personnel number]]&lt;&gt;"",TimeSpend[[#This Row],[Date]]&lt;&gt;""),TimeSpend[[#This Row],[End Time]],"")</f>
        <v>#VALUE!</v>
      </c>
      <c r="J4734" t="e">
        <f>IF(AND(TimeSpend[[#This Row],[Personnel number]]&lt;&gt;"",TimeSpend[[#This Row],[Date]]&lt;&gt;""),TimeSpend[[#This Row],[Location]],"")</f>
        <v>#VALUE!</v>
      </c>
      <c r="K4734" t="e">
        <f>IF(AND(TimeSpend[[#This Row],[Personnel number]]&lt;&gt;"",TimeSpend[[#This Row],[Date]]&lt;&gt;""),TimeSpend[[#This Row],[Task]],"")</f>
        <v>#VALUE!</v>
      </c>
      <c r="L4734" t="e">
        <f>IF(AND(TimeSpend[[#This Row],[Personnel number]]&lt;&gt;"",TimeSpend[[#This Row],[Date]]&lt;&gt;""),Utilization!$J$2,"")</f>
        <v>#VALUE!</v>
      </c>
      <c r="M4734" t="e">
        <f>IF(AND(TimeSpend[[#This Row],[Personnel number]]&lt;&gt;"",TimeSpend[[#This Row],[Date]]&lt;&gt;""),TimeSpend[[#This Row],[Employee Name]],"")</f>
        <v>#VALUE!</v>
      </c>
      <c r="N4734" t="e">
        <f t="shared" si="148"/>
        <v>#VALUE!</v>
      </c>
      <c r="O4734" t="e">
        <f t="shared" si="149"/>
        <v>#VALUE!</v>
      </c>
      <c r="P4734" t="e">
        <f>IF(D4734&lt;&gt;"",VLOOKUP(D4734,Projects!B:C,2,0),"")</f>
        <v>#VALUE!</v>
      </c>
    </row>
    <row r="4735" spans="1:16" x14ac:dyDescent="0.25">
      <c r="A4735" t="e">
        <f>UPPER(IF(AND(TimeSpend[[#This Row],[Personnel number]]&lt;&gt;"",TimeSpend[[#This Row],[Date]]&lt;&gt;""),TimeSpend[[#This Row],[Personnel number]],""))</f>
        <v>#VALUE!</v>
      </c>
      <c r="B4735" s="85" t="e">
        <f>IF(AND(TimeSpend[[#This Row],[Personnel number]]&lt;&gt;"",TimeSpend[[#This Row],[Date]]&lt;&gt;""),TEXT(TimeSpend[[#This Row],[Date]],"[$-409]yyyyMMdd"),"")</f>
        <v>#VALUE!</v>
      </c>
      <c r="C4735" s="33" t="e">
        <f>IF(AND(TimeSpend[[#This Row],[Personnel number]]&lt;&gt;"",TimeSpend[[#This Row],[Date]]&lt;&gt;""),SUBSTITUTE(TimeSpend[[#This Row],[Hours]],",","."),"")</f>
        <v>#VALUE!</v>
      </c>
      <c r="D4735" t="e">
        <f>IF(AND(TimeSpend[[#This Row],[Personnel number]]&lt;&gt;"",TimeSpend[[#This Row],[Date]]&lt;&gt;""),TimeSpend[[#This Row],[Network]],"")</f>
        <v>#VALUE!</v>
      </c>
      <c r="E4735" t="e">
        <f>IF(AND(TimeSpend[[#This Row],[Personnel number]]&lt;&gt;"",TimeSpend[[#This Row],[Date]]&lt;&gt;""),TimeSpend[[#This Row],[Network Description]],"")</f>
        <v>#VALUE!</v>
      </c>
      <c r="F4735" t="e">
        <f>IF(AND(TimeSpend[[#This Row],[Personnel number]]&lt;&gt;"",TimeSpend[[#This Row],[Date]]&lt;&gt;""),TimeSpend[[#This Row],[Activity]],"")</f>
        <v>#VALUE!</v>
      </c>
      <c r="G4735" t="e">
        <f>IF(AND(TimeSpend[[#This Row],[Personnel number]]&lt;&gt;"",TimeSpend[[#This Row],[Date]]&lt;&gt;""),TimeSpend[[#This Row],[Activity description]],"")</f>
        <v>#VALUE!</v>
      </c>
      <c r="H4735" s="36" t="e">
        <f>IF(AND(TimeSpend[[#This Row],[Personnel number]]&lt;&gt;"",TimeSpend[[#This Row],[Date]]&lt;&gt;""),TimeSpend[[#This Row],[Start Time]],"")</f>
        <v>#VALUE!</v>
      </c>
      <c r="I4735" s="36" t="e">
        <f>IF(AND(TimeSpend[[#This Row],[Personnel number]]&lt;&gt;"",TimeSpend[[#This Row],[Date]]&lt;&gt;""),TimeSpend[[#This Row],[End Time]],"")</f>
        <v>#VALUE!</v>
      </c>
      <c r="J4735" t="e">
        <f>IF(AND(TimeSpend[[#This Row],[Personnel number]]&lt;&gt;"",TimeSpend[[#This Row],[Date]]&lt;&gt;""),TimeSpend[[#This Row],[Location]],"")</f>
        <v>#VALUE!</v>
      </c>
      <c r="K4735" t="e">
        <f>IF(AND(TimeSpend[[#This Row],[Personnel number]]&lt;&gt;"",TimeSpend[[#This Row],[Date]]&lt;&gt;""),TimeSpend[[#This Row],[Task]],"")</f>
        <v>#VALUE!</v>
      </c>
      <c r="L4735" t="e">
        <f>IF(AND(TimeSpend[[#This Row],[Personnel number]]&lt;&gt;"",TimeSpend[[#This Row],[Date]]&lt;&gt;""),Utilization!$J$2,"")</f>
        <v>#VALUE!</v>
      </c>
      <c r="M4735" t="e">
        <f>IF(AND(TimeSpend[[#This Row],[Personnel number]]&lt;&gt;"",TimeSpend[[#This Row],[Date]]&lt;&gt;""),TimeSpend[[#This Row],[Employee Name]],"")</f>
        <v>#VALUE!</v>
      </c>
      <c r="N4735" t="e">
        <f t="shared" si="148"/>
        <v>#VALUE!</v>
      </c>
      <c r="O4735" t="e">
        <f t="shared" si="149"/>
        <v>#VALUE!</v>
      </c>
      <c r="P4735" t="e">
        <f>IF(D4735&lt;&gt;"",VLOOKUP(D4735,Projects!B:C,2,0),"")</f>
        <v>#VALUE!</v>
      </c>
    </row>
    <row r="4736" spans="1:16" x14ac:dyDescent="0.25">
      <c r="A4736" t="e">
        <f>UPPER(IF(AND(TimeSpend[[#This Row],[Personnel number]]&lt;&gt;"",TimeSpend[[#This Row],[Date]]&lt;&gt;""),TimeSpend[[#This Row],[Personnel number]],""))</f>
        <v>#VALUE!</v>
      </c>
      <c r="B4736" s="85" t="e">
        <f>IF(AND(TimeSpend[[#This Row],[Personnel number]]&lt;&gt;"",TimeSpend[[#This Row],[Date]]&lt;&gt;""),TEXT(TimeSpend[[#This Row],[Date]],"[$-409]yyyyMMdd"),"")</f>
        <v>#VALUE!</v>
      </c>
      <c r="C4736" s="33" t="e">
        <f>IF(AND(TimeSpend[[#This Row],[Personnel number]]&lt;&gt;"",TimeSpend[[#This Row],[Date]]&lt;&gt;""),SUBSTITUTE(TimeSpend[[#This Row],[Hours]],",","."),"")</f>
        <v>#VALUE!</v>
      </c>
      <c r="D4736" t="e">
        <f>IF(AND(TimeSpend[[#This Row],[Personnel number]]&lt;&gt;"",TimeSpend[[#This Row],[Date]]&lt;&gt;""),TimeSpend[[#This Row],[Network]],"")</f>
        <v>#VALUE!</v>
      </c>
      <c r="E4736" t="e">
        <f>IF(AND(TimeSpend[[#This Row],[Personnel number]]&lt;&gt;"",TimeSpend[[#This Row],[Date]]&lt;&gt;""),TimeSpend[[#This Row],[Network Description]],"")</f>
        <v>#VALUE!</v>
      </c>
      <c r="F4736" t="e">
        <f>IF(AND(TimeSpend[[#This Row],[Personnel number]]&lt;&gt;"",TimeSpend[[#This Row],[Date]]&lt;&gt;""),TimeSpend[[#This Row],[Activity]],"")</f>
        <v>#VALUE!</v>
      </c>
      <c r="G4736" t="e">
        <f>IF(AND(TimeSpend[[#This Row],[Personnel number]]&lt;&gt;"",TimeSpend[[#This Row],[Date]]&lt;&gt;""),TimeSpend[[#This Row],[Activity description]],"")</f>
        <v>#VALUE!</v>
      </c>
      <c r="H4736" s="36" t="e">
        <f>IF(AND(TimeSpend[[#This Row],[Personnel number]]&lt;&gt;"",TimeSpend[[#This Row],[Date]]&lt;&gt;""),TimeSpend[[#This Row],[Start Time]],"")</f>
        <v>#VALUE!</v>
      </c>
      <c r="I4736" s="36" t="e">
        <f>IF(AND(TimeSpend[[#This Row],[Personnel number]]&lt;&gt;"",TimeSpend[[#This Row],[Date]]&lt;&gt;""),TimeSpend[[#This Row],[End Time]],"")</f>
        <v>#VALUE!</v>
      </c>
      <c r="J4736" t="e">
        <f>IF(AND(TimeSpend[[#This Row],[Personnel number]]&lt;&gt;"",TimeSpend[[#This Row],[Date]]&lt;&gt;""),TimeSpend[[#This Row],[Location]],"")</f>
        <v>#VALUE!</v>
      </c>
      <c r="K4736" t="e">
        <f>IF(AND(TimeSpend[[#This Row],[Personnel number]]&lt;&gt;"",TimeSpend[[#This Row],[Date]]&lt;&gt;""),TimeSpend[[#This Row],[Task]],"")</f>
        <v>#VALUE!</v>
      </c>
      <c r="L4736" t="e">
        <f>IF(AND(TimeSpend[[#This Row],[Personnel number]]&lt;&gt;"",TimeSpend[[#This Row],[Date]]&lt;&gt;""),Utilization!$J$2,"")</f>
        <v>#VALUE!</v>
      </c>
      <c r="M4736" t="e">
        <f>IF(AND(TimeSpend[[#This Row],[Personnel number]]&lt;&gt;"",TimeSpend[[#This Row],[Date]]&lt;&gt;""),TimeSpend[[#This Row],[Employee Name]],"")</f>
        <v>#VALUE!</v>
      </c>
      <c r="N4736" t="e">
        <f t="shared" si="148"/>
        <v>#VALUE!</v>
      </c>
      <c r="O4736" t="e">
        <f t="shared" si="149"/>
        <v>#VALUE!</v>
      </c>
      <c r="P4736" t="e">
        <f>IF(D4736&lt;&gt;"",VLOOKUP(D4736,Projects!B:C,2,0),"")</f>
        <v>#VALUE!</v>
      </c>
    </row>
    <row r="4737" spans="1:16" x14ac:dyDescent="0.25">
      <c r="A4737" t="e">
        <f>UPPER(IF(AND(TimeSpend[[#This Row],[Personnel number]]&lt;&gt;"",TimeSpend[[#This Row],[Date]]&lt;&gt;""),TimeSpend[[#This Row],[Personnel number]],""))</f>
        <v>#VALUE!</v>
      </c>
      <c r="B4737" s="85" t="e">
        <f>IF(AND(TimeSpend[[#This Row],[Personnel number]]&lt;&gt;"",TimeSpend[[#This Row],[Date]]&lt;&gt;""),TEXT(TimeSpend[[#This Row],[Date]],"[$-409]yyyyMMdd"),"")</f>
        <v>#VALUE!</v>
      </c>
      <c r="C4737" s="33" t="e">
        <f>IF(AND(TimeSpend[[#This Row],[Personnel number]]&lt;&gt;"",TimeSpend[[#This Row],[Date]]&lt;&gt;""),SUBSTITUTE(TimeSpend[[#This Row],[Hours]],",","."),"")</f>
        <v>#VALUE!</v>
      </c>
      <c r="D4737" t="e">
        <f>IF(AND(TimeSpend[[#This Row],[Personnel number]]&lt;&gt;"",TimeSpend[[#This Row],[Date]]&lt;&gt;""),TimeSpend[[#This Row],[Network]],"")</f>
        <v>#VALUE!</v>
      </c>
      <c r="E4737" t="e">
        <f>IF(AND(TimeSpend[[#This Row],[Personnel number]]&lt;&gt;"",TimeSpend[[#This Row],[Date]]&lt;&gt;""),TimeSpend[[#This Row],[Network Description]],"")</f>
        <v>#VALUE!</v>
      </c>
      <c r="F4737" t="e">
        <f>IF(AND(TimeSpend[[#This Row],[Personnel number]]&lt;&gt;"",TimeSpend[[#This Row],[Date]]&lt;&gt;""),TimeSpend[[#This Row],[Activity]],"")</f>
        <v>#VALUE!</v>
      </c>
      <c r="G4737" t="e">
        <f>IF(AND(TimeSpend[[#This Row],[Personnel number]]&lt;&gt;"",TimeSpend[[#This Row],[Date]]&lt;&gt;""),TimeSpend[[#This Row],[Activity description]],"")</f>
        <v>#VALUE!</v>
      </c>
      <c r="H4737" s="36" t="e">
        <f>IF(AND(TimeSpend[[#This Row],[Personnel number]]&lt;&gt;"",TimeSpend[[#This Row],[Date]]&lt;&gt;""),TimeSpend[[#This Row],[Start Time]],"")</f>
        <v>#VALUE!</v>
      </c>
      <c r="I4737" s="36" t="e">
        <f>IF(AND(TimeSpend[[#This Row],[Personnel number]]&lt;&gt;"",TimeSpend[[#This Row],[Date]]&lt;&gt;""),TimeSpend[[#This Row],[End Time]],"")</f>
        <v>#VALUE!</v>
      </c>
      <c r="J4737" t="e">
        <f>IF(AND(TimeSpend[[#This Row],[Personnel number]]&lt;&gt;"",TimeSpend[[#This Row],[Date]]&lt;&gt;""),TimeSpend[[#This Row],[Location]],"")</f>
        <v>#VALUE!</v>
      </c>
      <c r="K4737" t="e">
        <f>IF(AND(TimeSpend[[#This Row],[Personnel number]]&lt;&gt;"",TimeSpend[[#This Row],[Date]]&lt;&gt;""),TimeSpend[[#This Row],[Task]],"")</f>
        <v>#VALUE!</v>
      </c>
      <c r="L4737" t="e">
        <f>IF(AND(TimeSpend[[#This Row],[Personnel number]]&lt;&gt;"",TimeSpend[[#This Row],[Date]]&lt;&gt;""),Utilization!$J$2,"")</f>
        <v>#VALUE!</v>
      </c>
      <c r="M4737" t="e">
        <f>IF(AND(TimeSpend[[#This Row],[Personnel number]]&lt;&gt;"",TimeSpend[[#This Row],[Date]]&lt;&gt;""),TimeSpend[[#This Row],[Employee Name]],"")</f>
        <v>#VALUE!</v>
      </c>
      <c r="N4737" t="e">
        <f t="shared" si="148"/>
        <v>#VALUE!</v>
      </c>
      <c r="O4737" t="e">
        <f t="shared" si="149"/>
        <v>#VALUE!</v>
      </c>
      <c r="P4737" t="e">
        <f>IF(D4737&lt;&gt;"",VLOOKUP(D4737,Projects!B:C,2,0),"")</f>
        <v>#VALUE!</v>
      </c>
    </row>
    <row r="4738" spans="1:16" x14ac:dyDescent="0.25">
      <c r="A4738" t="e">
        <f>UPPER(IF(AND(TimeSpend[[#This Row],[Personnel number]]&lt;&gt;"",TimeSpend[[#This Row],[Date]]&lt;&gt;""),TimeSpend[[#This Row],[Personnel number]],""))</f>
        <v>#VALUE!</v>
      </c>
      <c r="B4738" s="85" t="e">
        <f>IF(AND(TimeSpend[[#This Row],[Personnel number]]&lt;&gt;"",TimeSpend[[#This Row],[Date]]&lt;&gt;""),TEXT(TimeSpend[[#This Row],[Date]],"[$-409]yyyyMMdd"),"")</f>
        <v>#VALUE!</v>
      </c>
      <c r="C4738" s="33" t="e">
        <f>IF(AND(TimeSpend[[#This Row],[Personnel number]]&lt;&gt;"",TimeSpend[[#This Row],[Date]]&lt;&gt;""),SUBSTITUTE(TimeSpend[[#This Row],[Hours]],",","."),"")</f>
        <v>#VALUE!</v>
      </c>
      <c r="D4738" t="e">
        <f>IF(AND(TimeSpend[[#This Row],[Personnel number]]&lt;&gt;"",TimeSpend[[#This Row],[Date]]&lt;&gt;""),TimeSpend[[#This Row],[Network]],"")</f>
        <v>#VALUE!</v>
      </c>
      <c r="E4738" t="e">
        <f>IF(AND(TimeSpend[[#This Row],[Personnel number]]&lt;&gt;"",TimeSpend[[#This Row],[Date]]&lt;&gt;""),TimeSpend[[#This Row],[Network Description]],"")</f>
        <v>#VALUE!</v>
      </c>
      <c r="F4738" t="e">
        <f>IF(AND(TimeSpend[[#This Row],[Personnel number]]&lt;&gt;"",TimeSpend[[#This Row],[Date]]&lt;&gt;""),TimeSpend[[#This Row],[Activity]],"")</f>
        <v>#VALUE!</v>
      </c>
      <c r="G4738" t="e">
        <f>IF(AND(TimeSpend[[#This Row],[Personnel number]]&lt;&gt;"",TimeSpend[[#This Row],[Date]]&lt;&gt;""),TimeSpend[[#This Row],[Activity description]],"")</f>
        <v>#VALUE!</v>
      </c>
      <c r="H4738" s="36" t="e">
        <f>IF(AND(TimeSpend[[#This Row],[Personnel number]]&lt;&gt;"",TimeSpend[[#This Row],[Date]]&lt;&gt;""),TimeSpend[[#This Row],[Start Time]],"")</f>
        <v>#VALUE!</v>
      </c>
      <c r="I4738" s="36" t="e">
        <f>IF(AND(TimeSpend[[#This Row],[Personnel number]]&lt;&gt;"",TimeSpend[[#This Row],[Date]]&lt;&gt;""),TimeSpend[[#This Row],[End Time]],"")</f>
        <v>#VALUE!</v>
      </c>
      <c r="J4738" t="e">
        <f>IF(AND(TimeSpend[[#This Row],[Personnel number]]&lt;&gt;"",TimeSpend[[#This Row],[Date]]&lt;&gt;""),TimeSpend[[#This Row],[Location]],"")</f>
        <v>#VALUE!</v>
      </c>
      <c r="K4738" t="e">
        <f>IF(AND(TimeSpend[[#This Row],[Personnel number]]&lt;&gt;"",TimeSpend[[#This Row],[Date]]&lt;&gt;""),TimeSpend[[#This Row],[Task]],"")</f>
        <v>#VALUE!</v>
      </c>
      <c r="L4738" t="e">
        <f>IF(AND(TimeSpend[[#This Row],[Personnel number]]&lt;&gt;"",TimeSpend[[#This Row],[Date]]&lt;&gt;""),Utilization!$J$2,"")</f>
        <v>#VALUE!</v>
      </c>
      <c r="M4738" t="e">
        <f>IF(AND(TimeSpend[[#This Row],[Personnel number]]&lt;&gt;"",TimeSpend[[#This Row],[Date]]&lt;&gt;""),TimeSpend[[#This Row],[Employee Name]],"")</f>
        <v>#VALUE!</v>
      </c>
      <c r="N4738" t="e">
        <f t="shared" si="148"/>
        <v>#VALUE!</v>
      </c>
      <c r="O4738" t="e">
        <f t="shared" si="149"/>
        <v>#VALUE!</v>
      </c>
      <c r="P4738" t="e">
        <f>IF(D4738&lt;&gt;"",VLOOKUP(D4738,Projects!B:C,2,0),"")</f>
        <v>#VALUE!</v>
      </c>
    </row>
    <row r="4739" spans="1:16" x14ac:dyDescent="0.25">
      <c r="A4739" t="e">
        <f>UPPER(IF(AND(TimeSpend[[#This Row],[Personnel number]]&lt;&gt;"",TimeSpend[[#This Row],[Date]]&lt;&gt;""),TimeSpend[[#This Row],[Personnel number]],""))</f>
        <v>#VALUE!</v>
      </c>
      <c r="B4739" s="85" t="e">
        <f>IF(AND(TimeSpend[[#This Row],[Personnel number]]&lt;&gt;"",TimeSpend[[#This Row],[Date]]&lt;&gt;""),TEXT(TimeSpend[[#This Row],[Date]],"[$-409]yyyyMMdd"),"")</f>
        <v>#VALUE!</v>
      </c>
      <c r="C4739" s="33" t="e">
        <f>IF(AND(TimeSpend[[#This Row],[Personnel number]]&lt;&gt;"",TimeSpend[[#This Row],[Date]]&lt;&gt;""),SUBSTITUTE(TimeSpend[[#This Row],[Hours]],",","."),"")</f>
        <v>#VALUE!</v>
      </c>
      <c r="D4739" t="e">
        <f>IF(AND(TimeSpend[[#This Row],[Personnel number]]&lt;&gt;"",TimeSpend[[#This Row],[Date]]&lt;&gt;""),TimeSpend[[#This Row],[Network]],"")</f>
        <v>#VALUE!</v>
      </c>
      <c r="E4739" t="e">
        <f>IF(AND(TimeSpend[[#This Row],[Personnel number]]&lt;&gt;"",TimeSpend[[#This Row],[Date]]&lt;&gt;""),TimeSpend[[#This Row],[Network Description]],"")</f>
        <v>#VALUE!</v>
      </c>
      <c r="F4739" t="e">
        <f>IF(AND(TimeSpend[[#This Row],[Personnel number]]&lt;&gt;"",TimeSpend[[#This Row],[Date]]&lt;&gt;""),TimeSpend[[#This Row],[Activity]],"")</f>
        <v>#VALUE!</v>
      </c>
      <c r="G4739" t="e">
        <f>IF(AND(TimeSpend[[#This Row],[Personnel number]]&lt;&gt;"",TimeSpend[[#This Row],[Date]]&lt;&gt;""),TimeSpend[[#This Row],[Activity description]],"")</f>
        <v>#VALUE!</v>
      </c>
      <c r="H4739" s="36" t="e">
        <f>IF(AND(TimeSpend[[#This Row],[Personnel number]]&lt;&gt;"",TimeSpend[[#This Row],[Date]]&lt;&gt;""),TimeSpend[[#This Row],[Start Time]],"")</f>
        <v>#VALUE!</v>
      </c>
      <c r="I4739" s="36" t="e">
        <f>IF(AND(TimeSpend[[#This Row],[Personnel number]]&lt;&gt;"",TimeSpend[[#This Row],[Date]]&lt;&gt;""),TimeSpend[[#This Row],[End Time]],"")</f>
        <v>#VALUE!</v>
      </c>
      <c r="J4739" t="e">
        <f>IF(AND(TimeSpend[[#This Row],[Personnel number]]&lt;&gt;"",TimeSpend[[#This Row],[Date]]&lt;&gt;""),TimeSpend[[#This Row],[Location]],"")</f>
        <v>#VALUE!</v>
      </c>
      <c r="K4739" t="e">
        <f>IF(AND(TimeSpend[[#This Row],[Personnel number]]&lt;&gt;"",TimeSpend[[#This Row],[Date]]&lt;&gt;""),TimeSpend[[#This Row],[Task]],"")</f>
        <v>#VALUE!</v>
      </c>
      <c r="L4739" t="e">
        <f>IF(AND(TimeSpend[[#This Row],[Personnel number]]&lt;&gt;"",TimeSpend[[#This Row],[Date]]&lt;&gt;""),Utilization!$J$2,"")</f>
        <v>#VALUE!</v>
      </c>
      <c r="M4739" t="e">
        <f>IF(AND(TimeSpend[[#This Row],[Personnel number]]&lt;&gt;"",TimeSpend[[#This Row],[Date]]&lt;&gt;""),TimeSpend[[#This Row],[Employee Name]],"")</f>
        <v>#VALUE!</v>
      </c>
      <c r="N4739" t="e">
        <f t="shared" si="148"/>
        <v>#VALUE!</v>
      </c>
      <c r="O4739" t="e">
        <f t="shared" si="149"/>
        <v>#VALUE!</v>
      </c>
      <c r="P4739" t="e">
        <f>IF(D4739&lt;&gt;"",VLOOKUP(D4739,Projects!B:C,2,0),"")</f>
        <v>#VALUE!</v>
      </c>
    </row>
    <row r="4740" spans="1:16" x14ac:dyDescent="0.25">
      <c r="A4740" t="e">
        <f>UPPER(IF(AND(TimeSpend[[#This Row],[Personnel number]]&lt;&gt;"",TimeSpend[[#This Row],[Date]]&lt;&gt;""),TimeSpend[[#This Row],[Personnel number]],""))</f>
        <v>#VALUE!</v>
      </c>
      <c r="B4740" s="85" t="e">
        <f>IF(AND(TimeSpend[[#This Row],[Personnel number]]&lt;&gt;"",TimeSpend[[#This Row],[Date]]&lt;&gt;""),TEXT(TimeSpend[[#This Row],[Date]],"[$-409]yyyyMMdd"),"")</f>
        <v>#VALUE!</v>
      </c>
      <c r="C4740" s="33" t="e">
        <f>IF(AND(TimeSpend[[#This Row],[Personnel number]]&lt;&gt;"",TimeSpend[[#This Row],[Date]]&lt;&gt;""),SUBSTITUTE(TimeSpend[[#This Row],[Hours]],",","."),"")</f>
        <v>#VALUE!</v>
      </c>
      <c r="D4740" t="e">
        <f>IF(AND(TimeSpend[[#This Row],[Personnel number]]&lt;&gt;"",TimeSpend[[#This Row],[Date]]&lt;&gt;""),TimeSpend[[#This Row],[Network]],"")</f>
        <v>#VALUE!</v>
      </c>
      <c r="E4740" t="e">
        <f>IF(AND(TimeSpend[[#This Row],[Personnel number]]&lt;&gt;"",TimeSpend[[#This Row],[Date]]&lt;&gt;""),TimeSpend[[#This Row],[Network Description]],"")</f>
        <v>#VALUE!</v>
      </c>
      <c r="F4740" t="e">
        <f>IF(AND(TimeSpend[[#This Row],[Personnel number]]&lt;&gt;"",TimeSpend[[#This Row],[Date]]&lt;&gt;""),TimeSpend[[#This Row],[Activity]],"")</f>
        <v>#VALUE!</v>
      </c>
      <c r="G4740" t="e">
        <f>IF(AND(TimeSpend[[#This Row],[Personnel number]]&lt;&gt;"",TimeSpend[[#This Row],[Date]]&lt;&gt;""),TimeSpend[[#This Row],[Activity description]],"")</f>
        <v>#VALUE!</v>
      </c>
      <c r="H4740" s="36" t="e">
        <f>IF(AND(TimeSpend[[#This Row],[Personnel number]]&lt;&gt;"",TimeSpend[[#This Row],[Date]]&lt;&gt;""),TimeSpend[[#This Row],[Start Time]],"")</f>
        <v>#VALUE!</v>
      </c>
      <c r="I4740" s="36" t="e">
        <f>IF(AND(TimeSpend[[#This Row],[Personnel number]]&lt;&gt;"",TimeSpend[[#This Row],[Date]]&lt;&gt;""),TimeSpend[[#This Row],[End Time]],"")</f>
        <v>#VALUE!</v>
      </c>
      <c r="J4740" t="e">
        <f>IF(AND(TimeSpend[[#This Row],[Personnel number]]&lt;&gt;"",TimeSpend[[#This Row],[Date]]&lt;&gt;""),TimeSpend[[#This Row],[Location]],"")</f>
        <v>#VALUE!</v>
      </c>
      <c r="K4740" t="e">
        <f>IF(AND(TimeSpend[[#This Row],[Personnel number]]&lt;&gt;"",TimeSpend[[#This Row],[Date]]&lt;&gt;""),TimeSpend[[#This Row],[Task]],"")</f>
        <v>#VALUE!</v>
      </c>
      <c r="L4740" t="e">
        <f>IF(AND(TimeSpend[[#This Row],[Personnel number]]&lt;&gt;"",TimeSpend[[#This Row],[Date]]&lt;&gt;""),Utilization!$J$2,"")</f>
        <v>#VALUE!</v>
      </c>
      <c r="M4740" t="e">
        <f>IF(AND(TimeSpend[[#This Row],[Personnel number]]&lt;&gt;"",TimeSpend[[#This Row],[Date]]&lt;&gt;""),TimeSpend[[#This Row],[Employee Name]],"")</f>
        <v>#VALUE!</v>
      </c>
      <c r="N4740" t="e">
        <f t="shared" si="148"/>
        <v>#VALUE!</v>
      </c>
      <c r="O4740" t="e">
        <f t="shared" si="149"/>
        <v>#VALUE!</v>
      </c>
      <c r="P4740" t="e">
        <f>IF(D4740&lt;&gt;"",VLOOKUP(D4740,Projects!B:C,2,0),"")</f>
        <v>#VALUE!</v>
      </c>
    </row>
    <row r="4741" spans="1:16" x14ac:dyDescent="0.25">
      <c r="A4741" t="e">
        <f>UPPER(IF(AND(TimeSpend[[#This Row],[Personnel number]]&lt;&gt;"",TimeSpend[[#This Row],[Date]]&lt;&gt;""),TimeSpend[[#This Row],[Personnel number]],""))</f>
        <v>#VALUE!</v>
      </c>
      <c r="B4741" s="85" t="e">
        <f>IF(AND(TimeSpend[[#This Row],[Personnel number]]&lt;&gt;"",TimeSpend[[#This Row],[Date]]&lt;&gt;""),TEXT(TimeSpend[[#This Row],[Date]],"[$-409]yyyyMMdd"),"")</f>
        <v>#VALUE!</v>
      </c>
      <c r="C4741" s="33" t="e">
        <f>IF(AND(TimeSpend[[#This Row],[Personnel number]]&lt;&gt;"",TimeSpend[[#This Row],[Date]]&lt;&gt;""),SUBSTITUTE(TimeSpend[[#This Row],[Hours]],",","."),"")</f>
        <v>#VALUE!</v>
      </c>
      <c r="D4741" t="e">
        <f>IF(AND(TimeSpend[[#This Row],[Personnel number]]&lt;&gt;"",TimeSpend[[#This Row],[Date]]&lt;&gt;""),TimeSpend[[#This Row],[Network]],"")</f>
        <v>#VALUE!</v>
      </c>
      <c r="E4741" t="e">
        <f>IF(AND(TimeSpend[[#This Row],[Personnel number]]&lt;&gt;"",TimeSpend[[#This Row],[Date]]&lt;&gt;""),TimeSpend[[#This Row],[Network Description]],"")</f>
        <v>#VALUE!</v>
      </c>
      <c r="F4741" t="e">
        <f>IF(AND(TimeSpend[[#This Row],[Personnel number]]&lt;&gt;"",TimeSpend[[#This Row],[Date]]&lt;&gt;""),TimeSpend[[#This Row],[Activity]],"")</f>
        <v>#VALUE!</v>
      </c>
      <c r="G4741" t="e">
        <f>IF(AND(TimeSpend[[#This Row],[Personnel number]]&lt;&gt;"",TimeSpend[[#This Row],[Date]]&lt;&gt;""),TimeSpend[[#This Row],[Activity description]],"")</f>
        <v>#VALUE!</v>
      </c>
      <c r="H4741" s="36" t="e">
        <f>IF(AND(TimeSpend[[#This Row],[Personnel number]]&lt;&gt;"",TimeSpend[[#This Row],[Date]]&lt;&gt;""),TimeSpend[[#This Row],[Start Time]],"")</f>
        <v>#VALUE!</v>
      </c>
      <c r="I4741" s="36" t="e">
        <f>IF(AND(TimeSpend[[#This Row],[Personnel number]]&lt;&gt;"",TimeSpend[[#This Row],[Date]]&lt;&gt;""),TimeSpend[[#This Row],[End Time]],"")</f>
        <v>#VALUE!</v>
      </c>
      <c r="J4741" t="e">
        <f>IF(AND(TimeSpend[[#This Row],[Personnel number]]&lt;&gt;"",TimeSpend[[#This Row],[Date]]&lt;&gt;""),TimeSpend[[#This Row],[Location]],"")</f>
        <v>#VALUE!</v>
      </c>
      <c r="K4741" t="e">
        <f>IF(AND(TimeSpend[[#This Row],[Personnel number]]&lt;&gt;"",TimeSpend[[#This Row],[Date]]&lt;&gt;""),TimeSpend[[#This Row],[Task]],"")</f>
        <v>#VALUE!</v>
      </c>
      <c r="L4741" t="e">
        <f>IF(AND(TimeSpend[[#This Row],[Personnel number]]&lt;&gt;"",TimeSpend[[#This Row],[Date]]&lt;&gt;""),Utilization!$J$2,"")</f>
        <v>#VALUE!</v>
      </c>
      <c r="M4741" t="e">
        <f>IF(AND(TimeSpend[[#This Row],[Personnel number]]&lt;&gt;"",TimeSpend[[#This Row],[Date]]&lt;&gt;""),TimeSpend[[#This Row],[Employee Name]],"")</f>
        <v>#VALUE!</v>
      </c>
      <c r="N4741" t="e">
        <f t="shared" si="148"/>
        <v>#VALUE!</v>
      </c>
      <c r="O4741" t="e">
        <f t="shared" si="149"/>
        <v>#VALUE!</v>
      </c>
      <c r="P4741" t="e">
        <f>IF(D4741&lt;&gt;"",VLOOKUP(D4741,Projects!B:C,2,0),"")</f>
        <v>#VALUE!</v>
      </c>
    </row>
    <row r="4742" spans="1:16" x14ac:dyDescent="0.25">
      <c r="A4742" t="e">
        <f>UPPER(IF(AND(TimeSpend[[#This Row],[Personnel number]]&lt;&gt;"",TimeSpend[[#This Row],[Date]]&lt;&gt;""),TimeSpend[[#This Row],[Personnel number]],""))</f>
        <v>#VALUE!</v>
      </c>
      <c r="B4742" s="85" t="e">
        <f>IF(AND(TimeSpend[[#This Row],[Personnel number]]&lt;&gt;"",TimeSpend[[#This Row],[Date]]&lt;&gt;""),TEXT(TimeSpend[[#This Row],[Date]],"[$-409]yyyyMMdd"),"")</f>
        <v>#VALUE!</v>
      </c>
      <c r="C4742" s="33" t="e">
        <f>IF(AND(TimeSpend[[#This Row],[Personnel number]]&lt;&gt;"",TimeSpend[[#This Row],[Date]]&lt;&gt;""),SUBSTITUTE(TimeSpend[[#This Row],[Hours]],",","."),"")</f>
        <v>#VALUE!</v>
      </c>
      <c r="D4742" t="e">
        <f>IF(AND(TimeSpend[[#This Row],[Personnel number]]&lt;&gt;"",TimeSpend[[#This Row],[Date]]&lt;&gt;""),TimeSpend[[#This Row],[Network]],"")</f>
        <v>#VALUE!</v>
      </c>
      <c r="E4742" t="e">
        <f>IF(AND(TimeSpend[[#This Row],[Personnel number]]&lt;&gt;"",TimeSpend[[#This Row],[Date]]&lt;&gt;""),TimeSpend[[#This Row],[Network Description]],"")</f>
        <v>#VALUE!</v>
      </c>
      <c r="F4742" t="e">
        <f>IF(AND(TimeSpend[[#This Row],[Personnel number]]&lt;&gt;"",TimeSpend[[#This Row],[Date]]&lt;&gt;""),TimeSpend[[#This Row],[Activity]],"")</f>
        <v>#VALUE!</v>
      </c>
      <c r="G4742" t="e">
        <f>IF(AND(TimeSpend[[#This Row],[Personnel number]]&lt;&gt;"",TimeSpend[[#This Row],[Date]]&lt;&gt;""),TimeSpend[[#This Row],[Activity description]],"")</f>
        <v>#VALUE!</v>
      </c>
      <c r="H4742" s="36" t="e">
        <f>IF(AND(TimeSpend[[#This Row],[Personnel number]]&lt;&gt;"",TimeSpend[[#This Row],[Date]]&lt;&gt;""),TimeSpend[[#This Row],[Start Time]],"")</f>
        <v>#VALUE!</v>
      </c>
      <c r="I4742" s="36" t="e">
        <f>IF(AND(TimeSpend[[#This Row],[Personnel number]]&lt;&gt;"",TimeSpend[[#This Row],[Date]]&lt;&gt;""),TimeSpend[[#This Row],[End Time]],"")</f>
        <v>#VALUE!</v>
      </c>
      <c r="J4742" t="e">
        <f>IF(AND(TimeSpend[[#This Row],[Personnel number]]&lt;&gt;"",TimeSpend[[#This Row],[Date]]&lt;&gt;""),TimeSpend[[#This Row],[Location]],"")</f>
        <v>#VALUE!</v>
      </c>
      <c r="K4742" t="e">
        <f>IF(AND(TimeSpend[[#This Row],[Personnel number]]&lt;&gt;"",TimeSpend[[#This Row],[Date]]&lt;&gt;""),TimeSpend[[#This Row],[Task]],"")</f>
        <v>#VALUE!</v>
      </c>
      <c r="L4742" t="e">
        <f>IF(AND(TimeSpend[[#This Row],[Personnel number]]&lt;&gt;"",TimeSpend[[#This Row],[Date]]&lt;&gt;""),Utilization!$J$2,"")</f>
        <v>#VALUE!</v>
      </c>
      <c r="M4742" t="e">
        <f>IF(AND(TimeSpend[[#This Row],[Personnel number]]&lt;&gt;"",TimeSpend[[#This Row],[Date]]&lt;&gt;""),TimeSpend[[#This Row],[Employee Name]],"")</f>
        <v>#VALUE!</v>
      </c>
      <c r="N4742" t="e">
        <f t="shared" si="148"/>
        <v>#VALUE!</v>
      </c>
      <c r="O4742" t="e">
        <f t="shared" si="149"/>
        <v>#VALUE!</v>
      </c>
      <c r="P4742" t="e">
        <f>IF(D4742&lt;&gt;"",VLOOKUP(D4742,Projects!B:C,2,0),"")</f>
        <v>#VALUE!</v>
      </c>
    </row>
    <row r="4743" spans="1:16" x14ac:dyDescent="0.25">
      <c r="A4743" t="e">
        <f>UPPER(IF(AND(TimeSpend[[#This Row],[Personnel number]]&lt;&gt;"",TimeSpend[[#This Row],[Date]]&lt;&gt;""),TimeSpend[[#This Row],[Personnel number]],""))</f>
        <v>#VALUE!</v>
      </c>
      <c r="B4743" s="85" t="e">
        <f>IF(AND(TimeSpend[[#This Row],[Personnel number]]&lt;&gt;"",TimeSpend[[#This Row],[Date]]&lt;&gt;""),TEXT(TimeSpend[[#This Row],[Date]],"[$-409]yyyyMMdd"),"")</f>
        <v>#VALUE!</v>
      </c>
      <c r="C4743" s="33" t="e">
        <f>IF(AND(TimeSpend[[#This Row],[Personnel number]]&lt;&gt;"",TimeSpend[[#This Row],[Date]]&lt;&gt;""),SUBSTITUTE(TimeSpend[[#This Row],[Hours]],",","."),"")</f>
        <v>#VALUE!</v>
      </c>
      <c r="D4743" t="e">
        <f>IF(AND(TimeSpend[[#This Row],[Personnel number]]&lt;&gt;"",TimeSpend[[#This Row],[Date]]&lt;&gt;""),TimeSpend[[#This Row],[Network]],"")</f>
        <v>#VALUE!</v>
      </c>
      <c r="E4743" t="e">
        <f>IF(AND(TimeSpend[[#This Row],[Personnel number]]&lt;&gt;"",TimeSpend[[#This Row],[Date]]&lt;&gt;""),TimeSpend[[#This Row],[Network Description]],"")</f>
        <v>#VALUE!</v>
      </c>
      <c r="F4743" t="e">
        <f>IF(AND(TimeSpend[[#This Row],[Personnel number]]&lt;&gt;"",TimeSpend[[#This Row],[Date]]&lt;&gt;""),TimeSpend[[#This Row],[Activity]],"")</f>
        <v>#VALUE!</v>
      </c>
      <c r="G4743" t="e">
        <f>IF(AND(TimeSpend[[#This Row],[Personnel number]]&lt;&gt;"",TimeSpend[[#This Row],[Date]]&lt;&gt;""),TimeSpend[[#This Row],[Activity description]],"")</f>
        <v>#VALUE!</v>
      </c>
      <c r="H4743" s="36" t="e">
        <f>IF(AND(TimeSpend[[#This Row],[Personnel number]]&lt;&gt;"",TimeSpend[[#This Row],[Date]]&lt;&gt;""),TimeSpend[[#This Row],[Start Time]],"")</f>
        <v>#VALUE!</v>
      </c>
      <c r="I4743" s="36" t="e">
        <f>IF(AND(TimeSpend[[#This Row],[Personnel number]]&lt;&gt;"",TimeSpend[[#This Row],[Date]]&lt;&gt;""),TimeSpend[[#This Row],[End Time]],"")</f>
        <v>#VALUE!</v>
      </c>
      <c r="J4743" t="e">
        <f>IF(AND(TimeSpend[[#This Row],[Personnel number]]&lt;&gt;"",TimeSpend[[#This Row],[Date]]&lt;&gt;""),TimeSpend[[#This Row],[Location]],"")</f>
        <v>#VALUE!</v>
      </c>
      <c r="K4743" t="e">
        <f>IF(AND(TimeSpend[[#This Row],[Personnel number]]&lt;&gt;"",TimeSpend[[#This Row],[Date]]&lt;&gt;""),TimeSpend[[#This Row],[Task]],"")</f>
        <v>#VALUE!</v>
      </c>
      <c r="L4743" t="e">
        <f>IF(AND(TimeSpend[[#This Row],[Personnel number]]&lt;&gt;"",TimeSpend[[#This Row],[Date]]&lt;&gt;""),Utilization!$J$2,"")</f>
        <v>#VALUE!</v>
      </c>
      <c r="M4743" t="e">
        <f>IF(AND(TimeSpend[[#This Row],[Personnel number]]&lt;&gt;"",TimeSpend[[#This Row],[Date]]&lt;&gt;""),TimeSpend[[#This Row],[Employee Name]],"")</f>
        <v>#VALUE!</v>
      </c>
      <c r="N4743" t="e">
        <f t="shared" si="148"/>
        <v>#VALUE!</v>
      </c>
      <c r="O4743" t="e">
        <f t="shared" si="149"/>
        <v>#VALUE!</v>
      </c>
      <c r="P4743" t="e">
        <f>IF(D4743&lt;&gt;"",VLOOKUP(D4743,Projects!B:C,2,0),"")</f>
        <v>#VALUE!</v>
      </c>
    </row>
    <row r="4744" spans="1:16" x14ac:dyDescent="0.25">
      <c r="A4744" t="e">
        <f>UPPER(IF(AND(TimeSpend[[#This Row],[Personnel number]]&lt;&gt;"",TimeSpend[[#This Row],[Date]]&lt;&gt;""),TimeSpend[[#This Row],[Personnel number]],""))</f>
        <v>#VALUE!</v>
      </c>
      <c r="B4744" s="85" t="e">
        <f>IF(AND(TimeSpend[[#This Row],[Personnel number]]&lt;&gt;"",TimeSpend[[#This Row],[Date]]&lt;&gt;""),TEXT(TimeSpend[[#This Row],[Date]],"[$-409]yyyyMMdd"),"")</f>
        <v>#VALUE!</v>
      </c>
      <c r="C4744" s="33" t="e">
        <f>IF(AND(TimeSpend[[#This Row],[Personnel number]]&lt;&gt;"",TimeSpend[[#This Row],[Date]]&lt;&gt;""),SUBSTITUTE(TimeSpend[[#This Row],[Hours]],",","."),"")</f>
        <v>#VALUE!</v>
      </c>
      <c r="D4744" t="e">
        <f>IF(AND(TimeSpend[[#This Row],[Personnel number]]&lt;&gt;"",TimeSpend[[#This Row],[Date]]&lt;&gt;""),TimeSpend[[#This Row],[Network]],"")</f>
        <v>#VALUE!</v>
      </c>
      <c r="E4744" t="e">
        <f>IF(AND(TimeSpend[[#This Row],[Personnel number]]&lt;&gt;"",TimeSpend[[#This Row],[Date]]&lt;&gt;""),TimeSpend[[#This Row],[Network Description]],"")</f>
        <v>#VALUE!</v>
      </c>
      <c r="F4744" t="e">
        <f>IF(AND(TimeSpend[[#This Row],[Personnel number]]&lt;&gt;"",TimeSpend[[#This Row],[Date]]&lt;&gt;""),TimeSpend[[#This Row],[Activity]],"")</f>
        <v>#VALUE!</v>
      </c>
      <c r="G4744" t="e">
        <f>IF(AND(TimeSpend[[#This Row],[Personnel number]]&lt;&gt;"",TimeSpend[[#This Row],[Date]]&lt;&gt;""),TimeSpend[[#This Row],[Activity description]],"")</f>
        <v>#VALUE!</v>
      </c>
      <c r="H4744" s="36" t="e">
        <f>IF(AND(TimeSpend[[#This Row],[Personnel number]]&lt;&gt;"",TimeSpend[[#This Row],[Date]]&lt;&gt;""),TimeSpend[[#This Row],[Start Time]],"")</f>
        <v>#VALUE!</v>
      </c>
      <c r="I4744" s="36" t="e">
        <f>IF(AND(TimeSpend[[#This Row],[Personnel number]]&lt;&gt;"",TimeSpend[[#This Row],[Date]]&lt;&gt;""),TimeSpend[[#This Row],[End Time]],"")</f>
        <v>#VALUE!</v>
      </c>
      <c r="J4744" t="e">
        <f>IF(AND(TimeSpend[[#This Row],[Personnel number]]&lt;&gt;"",TimeSpend[[#This Row],[Date]]&lt;&gt;""),TimeSpend[[#This Row],[Location]],"")</f>
        <v>#VALUE!</v>
      </c>
      <c r="K4744" t="e">
        <f>IF(AND(TimeSpend[[#This Row],[Personnel number]]&lt;&gt;"",TimeSpend[[#This Row],[Date]]&lt;&gt;""),TimeSpend[[#This Row],[Task]],"")</f>
        <v>#VALUE!</v>
      </c>
      <c r="L4744" t="e">
        <f>IF(AND(TimeSpend[[#This Row],[Personnel number]]&lt;&gt;"",TimeSpend[[#This Row],[Date]]&lt;&gt;""),Utilization!$J$2,"")</f>
        <v>#VALUE!</v>
      </c>
      <c r="M4744" t="e">
        <f>IF(AND(TimeSpend[[#This Row],[Personnel number]]&lt;&gt;"",TimeSpend[[#This Row],[Date]]&lt;&gt;""),TimeSpend[[#This Row],[Employee Name]],"")</f>
        <v>#VALUE!</v>
      </c>
      <c r="N4744" t="e">
        <f t="shared" si="148"/>
        <v>#VALUE!</v>
      </c>
      <c r="O4744" t="e">
        <f t="shared" si="149"/>
        <v>#VALUE!</v>
      </c>
      <c r="P4744" t="e">
        <f>IF(D4744&lt;&gt;"",VLOOKUP(D4744,Projects!B:C,2,0),"")</f>
        <v>#VALUE!</v>
      </c>
    </row>
    <row r="4745" spans="1:16" x14ac:dyDescent="0.25">
      <c r="A4745" t="e">
        <f>UPPER(IF(AND(TimeSpend[[#This Row],[Personnel number]]&lt;&gt;"",TimeSpend[[#This Row],[Date]]&lt;&gt;""),TimeSpend[[#This Row],[Personnel number]],""))</f>
        <v>#VALUE!</v>
      </c>
      <c r="B4745" s="85" t="e">
        <f>IF(AND(TimeSpend[[#This Row],[Personnel number]]&lt;&gt;"",TimeSpend[[#This Row],[Date]]&lt;&gt;""),TEXT(TimeSpend[[#This Row],[Date]],"[$-409]yyyyMMdd"),"")</f>
        <v>#VALUE!</v>
      </c>
      <c r="C4745" s="33" t="e">
        <f>IF(AND(TimeSpend[[#This Row],[Personnel number]]&lt;&gt;"",TimeSpend[[#This Row],[Date]]&lt;&gt;""),SUBSTITUTE(TimeSpend[[#This Row],[Hours]],",","."),"")</f>
        <v>#VALUE!</v>
      </c>
      <c r="D4745" t="e">
        <f>IF(AND(TimeSpend[[#This Row],[Personnel number]]&lt;&gt;"",TimeSpend[[#This Row],[Date]]&lt;&gt;""),TimeSpend[[#This Row],[Network]],"")</f>
        <v>#VALUE!</v>
      </c>
      <c r="E4745" t="e">
        <f>IF(AND(TimeSpend[[#This Row],[Personnel number]]&lt;&gt;"",TimeSpend[[#This Row],[Date]]&lt;&gt;""),TimeSpend[[#This Row],[Network Description]],"")</f>
        <v>#VALUE!</v>
      </c>
      <c r="F4745" t="e">
        <f>IF(AND(TimeSpend[[#This Row],[Personnel number]]&lt;&gt;"",TimeSpend[[#This Row],[Date]]&lt;&gt;""),TimeSpend[[#This Row],[Activity]],"")</f>
        <v>#VALUE!</v>
      </c>
      <c r="G4745" t="e">
        <f>IF(AND(TimeSpend[[#This Row],[Personnel number]]&lt;&gt;"",TimeSpend[[#This Row],[Date]]&lt;&gt;""),TimeSpend[[#This Row],[Activity description]],"")</f>
        <v>#VALUE!</v>
      </c>
      <c r="H4745" s="36" t="e">
        <f>IF(AND(TimeSpend[[#This Row],[Personnel number]]&lt;&gt;"",TimeSpend[[#This Row],[Date]]&lt;&gt;""),TimeSpend[[#This Row],[Start Time]],"")</f>
        <v>#VALUE!</v>
      </c>
      <c r="I4745" s="36" t="e">
        <f>IF(AND(TimeSpend[[#This Row],[Personnel number]]&lt;&gt;"",TimeSpend[[#This Row],[Date]]&lt;&gt;""),TimeSpend[[#This Row],[End Time]],"")</f>
        <v>#VALUE!</v>
      </c>
      <c r="J4745" t="e">
        <f>IF(AND(TimeSpend[[#This Row],[Personnel number]]&lt;&gt;"",TimeSpend[[#This Row],[Date]]&lt;&gt;""),TimeSpend[[#This Row],[Location]],"")</f>
        <v>#VALUE!</v>
      </c>
      <c r="K4745" t="e">
        <f>IF(AND(TimeSpend[[#This Row],[Personnel number]]&lt;&gt;"",TimeSpend[[#This Row],[Date]]&lt;&gt;""),TimeSpend[[#This Row],[Task]],"")</f>
        <v>#VALUE!</v>
      </c>
      <c r="L4745" t="e">
        <f>IF(AND(TimeSpend[[#This Row],[Personnel number]]&lt;&gt;"",TimeSpend[[#This Row],[Date]]&lt;&gt;""),Utilization!$J$2,"")</f>
        <v>#VALUE!</v>
      </c>
      <c r="M4745" t="e">
        <f>IF(AND(TimeSpend[[#This Row],[Personnel number]]&lt;&gt;"",TimeSpend[[#This Row],[Date]]&lt;&gt;""),TimeSpend[[#This Row],[Employee Name]],"")</f>
        <v>#VALUE!</v>
      </c>
      <c r="N4745" t="e">
        <f t="shared" si="148"/>
        <v>#VALUE!</v>
      </c>
      <c r="O4745" t="e">
        <f t="shared" si="149"/>
        <v>#VALUE!</v>
      </c>
      <c r="P4745" t="e">
        <f>IF(D4745&lt;&gt;"",VLOOKUP(D4745,Projects!B:C,2,0),"")</f>
        <v>#VALUE!</v>
      </c>
    </row>
    <row r="4746" spans="1:16" x14ac:dyDescent="0.25">
      <c r="A4746" t="e">
        <f>UPPER(IF(AND(TimeSpend[[#This Row],[Personnel number]]&lt;&gt;"",TimeSpend[[#This Row],[Date]]&lt;&gt;""),TimeSpend[[#This Row],[Personnel number]],""))</f>
        <v>#VALUE!</v>
      </c>
      <c r="B4746" s="85" t="e">
        <f>IF(AND(TimeSpend[[#This Row],[Personnel number]]&lt;&gt;"",TimeSpend[[#This Row],[Date]]&lt;&gt;""),TEXT(TimeSpend[[#This Row],[Date]],"[$-409]yyyyMMdd"),"")</f>
        <v>#VALUE!</v>
      </c>
      <c r="C4746" s="33" t="e">
        <f>IF(AND(TimeSpend[[#This Row],[Personnel number]]&lt;&gt;"",TimeSpend[[#This Row],[Date]]&lt;&gt;""),SUBSTITUTE(TimeSpend[[#This Row],[Hours]],",","."),"")</f>
        <v>#VALUE!</v>
      </c>
      <c r="D4746" t="e">
        <f>IF(AND(TimeSpend[[#This Row],[Personnel number]]&lt;&gt;"",TimeSpend[[#This Row],[Date]]&lt;&gt;""),TimeSpend[[#This Row],[Network]],"")</f>
        <v>#VALUE!</v>
      </c>
      <c r="E4746" t="e">
        <f>IF(AND(TimeSpend[[#This Row],[Personnel number]]&lt;&gt;"",TimeSpend[[#This Row],[Date]]&lt;&gt;""),TimeSpend[[#This Row],[Network Description]],"")</f>
        <v>#VALUE!</v>
      </c>
      <c r="F4746" t="e">
        <f>IF(AND(TimeSpend[[#This Row],[Personnel number]]&lt;&gt;"",TimeSpend[[#This Row],[Date]]&lt;&gt;""),TimeSpend[[#This Row],[Activity]],"")</f>
        <v>#VALUE!</v>
      </c>
      <c r="G4746" t="e">
        <f>IF(AND(TimeSpend[[#This Row],[Personnel number]]&lt;&gt;"",TimeSpend[[#This Row],[Date]]&lt;&gt;""),TimeSpend[[#This Row],[Activity description]],"")</f>
        <v>#VALUE!</v>
      </c>
      <c r="H4746" s="36" t="e">
        <f>IF(AND(TimeSpend[[#This Row],[Personnel number]]&lt;&gt;"",TimeSpend[[#This Row],[Date]]&lt;&gt;""),TimeSpend[[#This Row],[Start Time]],"")</f>
        <v>#VALUE!</v>
      </c>
      <c r="I4746" s="36" t="e">
        <f>IF(AND(TimeSpend[[#This Row],[Personnel number]]&lt;&gt;"",TimeSpend[[#This Row],[Date]]&lt;&gt;""),TimeSpend[[#This Row],[End Time]],"")</f>
        <v>#VALUE!</v>
      </c>
      <c r="J4746" t="e">
        <f>IF(AND(TimeSpend[[#This Row],[Personnel number]]&lt;&gt;"",TimeSpend[[#This Row],[Date]]&lt;&gt;""),TimeSpend[[#This Row],[Location]],"")</f>
        <v>#VALUE!</v>
      </c>
      <c r="K4746" t="e">
        <f>IF(AND(TimeSpend[[#This Row],[Personnel number]]&lt;&gt;"",TimeSpend[[#This Row],[Date]]&lt;&gt;""),TimeSpend[[#This Row],[Task]],"")</f>
        <v>#VALUE!</v>
      </c>
      <c r="L4746" t="e">
        <f>IF(AND(TimeSpend[[#This Row],[Personnel number]]&lt;&gt;"",TimeSpend[[#This Row],[Date]]&lt;&gt;""),Utilization!$J$2,"")</f>
        <v>#VALUE!</v>
      </c>
      <c r="M4746" t="e">
        <f>IF(AND(TimeSpend[[#This Row],[Personnel number]]&lt;&gt;"",TimeSpend[[#This Row],[Date]]&lt;&gt;""),TimeSpend[[#This Row],[Employee Name]],"")</f>
        <v>#VALUE!</v>
      </c>
      <c r="N4746" t="e">
        <f t="shared" si="148"/>
        <v>#VALUE!</v>
      </c>
      <c r="O4746" t="e">
        <f t="shared" si="149"/>
        <v>#VALUE!</v>
      </c>
      <c r="P4746" t="e">
        <f>IF(D4746&lt;&gt;"",VLOOKUP(D4746,Projects!B:C,2,0),"")</f>
        <v>#VALUE!</v>
      </c>
    </row>
    <row r="4747" spans="1:16" x14ac:dyDescent="0.25">
      <c r="A4747" t="e">
        <f>UPPER(IF(AND(TimeSpend[[#This Row],[Personnel number]]&lt;&gt;"",TimeSpend[[#This Row],[Date]]&lt;&gt;""),TimeSpend[[#This Row],[Personnel number]],""))</f>
        <v>#VALUE!</v>
      </c>
      <c r="B4747" s="85" t="e">
        <f>IF(AND(TimeSpend[[#This Row],[Personnel number]]&lt;&gt;"",TimeSpend[[#This Row],[Date]]&lt;&gt;""),TEXT(TimeSpend[[#This Row],[Date]],"[$-409]yyyyMMdd"),"")</f>
        <v>#VALUE!</v>
      </c>
      <c r="C4747" s="33" t="e">
        <f>IF(AND(TimeSpend[[#This Row],[Personnel number]]&lt;&gt;"",TimeSpend[[#This Row],[Date]]&lt;&gt;""),SUBSTITUTE(TimeSpend[[#This Row],[Hours]],",","."),"")</f>
        <v>#VALUE!</v>
      </c>
      <c r="D4747" t="e">
        <f>IF(AND(TimeSpend[[#This Row],[Personnel number]]&lt;&gt;"",TimeSpend[[#This Row],[Date]]&lt;&gt;""),TimeSpend[[#This Row],[Network]],"")</f>
        <v>#VALUE!</v>
      </c>
      <c r="E4747" t="e">
        <f>IF(AND(TimeSpend[[#This Row],[Personnel number]]&lt;&gt;"",TimeSpend[[#This Row],[Date]]&lt;&gt;""),TimeSpend[[#This Row],[Network Description]],"")</f>
        <v>#VALUE!</v>
      </c>
      <c r="F4747" t="e">
        <f>IF(AND(TimeSpend[[#This Row],[Personnel number]]&lt;&gt;"",TimeSpend[[#This Row],[Date]]&lt;&gt;""),TimeSpend[[#This Row],[Activity]],"")</f>
        <v>#VALUE!</v>
      </c>
      <c r="G4747" t="e">
        <f>IF(AND(TimeSpend[[#This Row],[Personnel number]]&lt;&gt;"",TimeSpend[[#This Row],[Date]]&lt;&gt;""),TimeSpend[[#This Row],[Activity description]],"")</f>
        <v>#VALUE!</v>
      </c>
      <c r="H4747" s="36" t="e">
        <f>IF(AND(TimeSpend[[#This Row],[Personnel number]]&lt;&gt;"",TimeSpend[[#This Row],[Date]]&lt;&gt;""),TimeSpend[[#This Row],[Start Time]],"")</f>
        <v>#VALUE!</v>
      </c>
      <c r="I4747" s="36" t="e">
        <f>IF(AND(TimeSpend[[#This Row],[Personnel number]]&lt;&gt;"",TimeSpend[[#This Row],[Date]]&lt;&gt;""),TimeSpend[[#This Row],[End Time]],"")</f>
        <v>#VALUE!</v>
      </c>
      <c r="J4747" t="e">
        <f>IF(AND(TimeSpend[[#This Row],[Personnel number]]&lt;&gt;"",TimeSpend[[#This Row],[Date]]&lt;&gt;""),TimeSpend[[#This Row],[Location]],"")</f>
        <v>#VALUE!</v>
      </c>
      <c r="K4747" t="e">
        <f>IF(AND(TimeSpend[[#This Row],[Personnel number]]&lt;&gt;"",TimeSpend[[#This Row],[Date]]&lt;&gt;""),TimeSpend[[#This Row],[Task]],"")</f>
        <v>#VALUE!</v>
      </c>
      <c r="L4747" t="e">
        <f>IF(AND(TimeSpend[[#This Row],[Personnel number]]&lt;&gt;"",TimeSpend[[#This Row],[Date]]&lt;&gt;""),Utilization!$J$2,"")</f>
        <v>#VALUE!</v>
      </c>
      <c r="M4747" t="e">
        <f>IF(AND(TimeSpend[[#This Row],[Personnel number]]&lt;&gt;"",TimeSpend[[#This Row],[Date]]&lt;&gt;""),TimeSpend[[#This Row],[Employee Name]],"")</f>
        <v>#VALUE!</v>
      </c>
      <c r="N4747" t="e">
        <f t="shared" si="148"/>
        <v>#VALUE!</v>
      </c>
      <c r="O4747" t="e">
        <f t="shared" si="149"/>
        <v>#VALUE!</v>
      </c>
      <c r="P4747" t="e">
        <f>IF(D4747&lt;&gt;"",VLOOKUP(D4747,Projects!B:C,2,0),"")</f>
        <v>#VALUE!</v>
      </c>
    </row>
    <row r="4748" spans="1:16" x14ac:dyDescent="0.25">
      <c r="A4748" t="e">
        <f>UPPER(IF(AND(TimeSpend[[#This Row],[Personnel number]]&lt;&gt;"",TimeSpend[[#This Row],[Date]]&lt;&gt;""),TimeSpend[[#This Row],[Personnel number]],""))</f>
        <v>#VALUE!</v>
      </c>
      <c r="B4748" s="85" t="e">
        <f>IF(AND(TimeSpend[[#This Row],[Personnel number]]&lt;&gt;"",TimeSpend[[#This Row],[Date]]&lt;&gt;""),TEXT(TimeSpend[[#This Row],[Date]],"[$-409]yyyyMMdd"),"")</f>
        <v>#VALUE!</v>
      </c>
      <c r="C4748" s="33" t="e">
        <f>IF(AND(TimeSpend[[#This Row],[Personnel number]]&lt;&gt;"",TimeSpend[[#This Row],[Date]]&lt;&gt;""),SUBSTITUTE(TimeSpend[[#This Row],[Hours]],",","."),"")</f>
        <v>#VALUE!</v>
      </c>
      <c r="D4748" t="e">
        <f>IF(AND(TimeSpend[[#This Row],[Personnel number]]&lt;&gt;"",TimeSpend[[#This Row],[Date]]&lt;&gt;""),TimeSpend[[#This Row],[Network]],"")</f>
        <v>#VALUE!</v>
      </c>
      <c r="E4748" t="e">
        <f>IF(AND(TimeSpend[[#This Row],[Personnel number]]&lt;&gt;"",TimeSpend[[#This Row],[Date]]&lt;&gt;""),TimeSpend[[#This Row],[Network Description]],"")</f>
        <v>#VALUE!</v>
      </c>
      <c r="F4748" t="e">
        <f>IF(AND(TimeSpend[[#This Row],[Personnel number]]&lt;&gt;"",TimeSpend[[#This Row],[Date]]&lt;&gt;""),TimeSpend[[#This Row],[Activity]],"")</f>
        <v>#VALUE!</v>
      </c>
      <c r="G4748" t="e">
        <f>IF(AND(TimeSpend[[#This Row],[Personnel number]]&lt;&gt;"",TimeSpend[[#This Row],[Date]]&lt;&gt;""),TimeSpend[[#This Row],[Activity description]],"")</f>
        <v>#VALUE!</v>
      </c>
      <c r="H4748" s="36" t="e">
        <f>IF(AND(TimeSpend[[#This Row],[Personnel number]]&lt;&gt;"",TimeSpend[[#This Row],[Date]]&lt;&gt;""),TimeSpend[[#This Row],[Start Time]],"")</f>
        <v>#VALUE!</v>
      </c>
      <c r="I4748" s="36" t="e">
        <f>IF(AND(TimeSpend[[#This Row],[Personnel number]]&lt;&gt;"",TimeSpend[[#This Row],[Date]]&lt;&gt;""),TimeSpend[[#This Row],[End Time]],"")</f>
        <v>#VALUE!</v>
      </c>
      <c r="J4748" t="e">
        <f>IF(AND(TimeSpend[[#This Row],[Personnel number]]&lt;&gt;"",TimeSpend[[#This Row],[Date]]&lt;&gt;""),TimeSpend[[#This Row],[Location]],"")</f>
        <v>#VALUE!</v>
      </c>
      <c r="K4748" t="e">
        <f>IF(AND(TimeSpend[[#This Row],[Personnel number]]&lt;&gt;"",TimeSpend[[#This Row],[Date]]&lt;&gt;""),TimeSpend[[#This Row],[Task]],"")</f>
        <v>#VALUE!</v>
      </c>
      <c r="L4748" t="e">
        <f>IF(AND(TimeSpend[[#This Row],[Personnel number]]&lt;&gt;"",TimeSpend[[#This Row],[Date]]&lt;&gt;""),Utilization!$J$2,"")</f>
        <v>#VALUE!</v>
      </c>
      <c r="M4748" t="e">
        <f>IF(AND(TimeSpend[[#This Row],[Personnel number]]&lt;&gt;"",TimeSpend[[#This Row],[Date]]&lt;&gt;""),TimeSpend[[#This Row],[Employee Name]],"")</f>
        <v>#VALUE!</v>
      </c>
      <c r="N4748" t="e">
        <f t="shared" si="148"/>
        <v>#VALUE!</v>
      </c>
      <c r="O4748" t="e">
        <f t="shared" si="149"/>
        <v>#VALUE!</v>
      </c>
      <c r="P4748" t="e">
        <f>IF(D4748&lt;&gt;"",VLOOKUP(D4748,Projects!B:C,2,0),"")</f>
        <v>#VALUE!</v>
      </c>
    </row>
    <row r="4749" spans="1:16" x14ac:dyDescent="0.25">
      <c r="A4749" t="e">
        <f>UPPER(IF(AND(TimeSpend[[#This Row],[Personnel number]]&lt;&gt;"",TimeSpend[[#This Row],[Date]]&lt;&gt;""),TimeSpend[[#This Row],[Personnel number]],""))</f>
        <v>#VALUE!</v>
      </c>
      <c r="B4749" s="85" t="e">
        <f>IF(AND(TimeSpend[[#This Row],[Personnel number]]&lt;&gt;"",TimeSpend[[#This Row],[Date]]&lt;&gt;""),TEXT(TimeSpend[[#This Row],[Date]],"[$-409]yyyyMMdd"),"")</f>
        <v>#VALUE!</v>
      </c>
      <c r="C4749" s="33" t="e">
        <f>IF(AND(TimeSpend[[#This Row],[Personnel number]]&lt;&gt;"",TimeSpend[[#This Row],[Date]]&lt;&gt;""),SUBSTITUTE(TimeSpend[[#This Row],[Hours]],",","."),"")</f>
        <v>#VALUE!</v>
      </c>
      <c r="D4749" t="e">
        <f>IF(AND(TimeSpend[[#This Row],[Personnel number]]&lt;&gt;"",TimeSpend[[#This Row],[Date]]&lt;&gt;""),TimeSpend[[#This Row],[Network]],"")</f>
        <v>#VALUE!</v>
      </c>
      <c r="E4749" t="e">
        <f>IF(AND(TimeSpend[[#This Row],[Personnel number]]&lt;&gt;"",TimeSpend[[#This Row],[Date]]&lt;&gt;""),TimeSpend[[#This Row],[Network Description]],"")</f>
        <v>#VALUE!</v>
      </c>
      <c r="F4749" t="e">
        <f>IF(AND(TimeSpend[[#This Row],[Personnel number]]&lt;&gt;"",TimeSpend[[#This Row],[Date]]&lt;&gt;""),TimeSpend[[#This Row],[Activity]],"")</f>
        <v>#VALUE!</v>
      </c>
      <c r="G4749" t="e">
        <f>IF(AND(TimeSpend[[#This Row],[Personnel number]]&lt;&gt;"",TimeSpend[[#This Row],[Date]]&lt;&gt;""),TimeSpend[[#This Row],[Activity description]],"")</f>
        <v>#VALUE!</v>
      </c>
      <c r="H4749" s="36" t="e">
        <f>IF(AND(TimeSpend[[#This Row],[Personnel number]]&lt;&gt;"",TimeSpend[[#This Row],[Date]]&lt;&gt;""),TimeSpend[[#This Row],[Start Time]],"")</f>
        <v>#VALUE!</v>
      </c>
      <c r="I4749" s="36" t="e">
        <f>IF(AND(TimeSpend[[#This Row],[Personnel number]]&lt;&gt;"",TimeSpend[[#This Row],[Date]]&lt;&gt;""),TimeSpend[[#This Row],[End Time]],"")</f>
        <v>#VALUE!</v>
      </c>
      <c r="J4749" t="e">
        <f>IF(AND(TimeSpend[[#This Row],[Personnel number]]&lt;&gt;"",TimeSpend[[#This Row],[Date]]&lt;&gt;""),TimeSpend[[#This Row],[Location]],"")</f>
        <v>#VALUE!</v>
      </c>
      <c r="K4749" t="e">
        <f>IF(AND(TimeSpend[[#This Row],[Personnel number]]&lt;&gt;"",TimeSpend[[#This Row],[Date]]&lt;&gt;""),TimeSpend[[#This Row],[Task]],"")</f>
        <v>#VALUE!</v>
      </c>
      <c r="L4749" t="e">
        <f>IF(AND(TimeSpend[[#This Row],[Personnel number]]&lt;&gt;"",TimeSpend[[#This Row],[Date]]&lt;&gt;""),Utilization!$J$2,"")</f>
        <v>#VALUE!</v>
      </c>
      <c r="M4749" t="e">
        <f>IF(AND(TimeSpend[[#This Row],[Personnel number]]&lt;&gt;"",TimeSpend[[#This Row],[Date]]&lt;&gt;""),TimeSpend[[#This Row],[Employee Name]],"")</f>
        <v>#VALUE!</v>
      </c>
      <c r="N4749" t="e">
        <f t="shared" si="148"/>
        <v>#VALUE!</v>
      </c>
      <c r="O4749" t="e">
        <f t="shared" si="149"/>
        <v>#VALUE!</v>
      </c>
      <c r="P4749" t="e">
        <f>IF(D4749&lt;&gt;"",VLOOKUP(D4749,Projects!B:C,2,0),"")</f>
        <v>#VALUE!</v>
      </c>
    </row>
    <row r="4750" spans="1:16" x14ac:dyDescent="0.25">
      <c r="A4750" t="e">
        <f>UPPER(IF(AND(TimeSpend[[#This Row],[Personnel number]]&lt;&gt;"",TimeSpend[[#This Row],[Date]]&lt;&gt;""),TimeSpend[[#This Row],[Personnel number]],""))</f>
        <v>#VALUE!</v>
      </c>
      <c r="B4750" s="85" t="e">
        <f>IF(AND(TimeSpend[[#This Row],[Personnel number]]&lt;&gt;"",TimeSpend[[#This Row],[Date]]&lt;&gt;""),TEXT(TimeSpend[[#This Row],[Date]],"[$-409]yyyyMMdd"),"")</f>
        <v>#VALUE!</v>
      </c>
      <c r="C4750" s="33" t="e">
        <f>IF(AND(TimeSpend[[#This Row],[Personnel number]]&lt;&gt;"",TimeSpend[[#This Row],[Date]]&lt;&gt;""),SUBSTITUTE(TimeSpend[[#This Row],[Hours]],",","."),"")</f>
        <v>#VALUE!</v>
      </c>
      <c r="D4750" t="e">
        <f>IF(AND(TimeSpend[[#This Row],[Personnel number]]&lt;&gt;"",TimeSpend[[#This Row],[Date]]&lt;&gt;""),TimeSpend[[#This Row],[Network]],"")</f>
        <v>#VALUE!</v>
      </c>
      <c r="E4750" t="e">
        <f>IF(AND(TimeSpend[[#This Row],[Personnel number]]&lt;&gt;"",TimeSpend[[#This Row],[Date]]&lt;&gt;""),TimeSpend[[#This Row],[Network Description]],"")</f>
        <v>#VALUE!</v>
      </c>
      <c r="F4750" t="e">
        <f>IF(AND(TimeSpend[[#This Row],[Personnel number]]&lt;&gt;"",TimeSpend[[#This Row],[Date]]&lt;&gt;""),TimeSpend[[#This Row],[Activity]],"")</f>
        <v>#VALUE!</v>
      </c>
      <c r="G4750" t="e">
        <f>IF(AND(TimeSpend[[#This Row],[Personnel number]]&lt;&gt;"",TimeSpend[[#This Row],[Date]]&lt;&gt;""),TimeSpend[[#This Row],[Activity description]],"")</f>
        <v>#VALUE!</v>
      </c>
      <c r="H4750" s="36" t="e">
        <f>IF(AND(TimeSpend[[#This Row],[Personnel number]]&lt;&gt;"",TimeSpend[[#This Row],[Date]]&lt;&gt;""),TimeSpend[[#This Row],[Start Time]],"")</f>
        <v>#VALUE!</v>
      </c>
      <c r="I4750" s="36" t="e">
        <f>IF(AND(TimeSpend[[#This Row],[Personnel number]]&lt;&gt;"",TimeSpend[[#This Row],[Date]]&lt;&gt;""),TimeSpend[[#This Row],[End Time]],"")</f>
        <v>#VALUE!</v>
      </c>
      <c r="J4750" t="e">
        <f>IF(AND(TimeSpend[[#This Row],[Personnel number]]&lt;&gt;"",TimeSpend[[#This Row],[Date]]&lt;&gt;""),TimeSpend[[#This Row],[Location]],"")</f>
        <v>#VALUE!</v>
      </c>
      <c r="K4750" t="e">
        <f>IF(AND(TimeSpend[[#This Row],[Personnel number]]&lt;&gt;"",TimeSpend[[#This Row],[Date]]&lt;&gt;""),TimeSpend[[#This Row],[Task]],"")</f>
        <v>#VALUE!</v>
      </c>
      <c r="L4750" t="e">
        <f>IF(AND(TimeSpend[[#This Row],[Personnel number]]&lt;&gt;"",TimeSpend[[#This Row],[Date]]&lt;&gt;""),Utilization!$J$2,"")</f>
        <v>#VALUE!</v>
      </c>
      <c r="M4750" t="e">
        <f>IF(AND(TimeSpend[[#This Row],[Personnel number]]&lt;&gt;"",TimeSpend[[#This Row],[Date]]&lt;&gt;""),TimeSpend[[#This Row],[Employee Name]],"")</f>
        <v>#VALUE!</v>
      </c>
      <c r="N4750" t="e">
        <f t="shared" si="148"/>
        <v>#VALUE!</v>
      </c>
      <c r="O4750" t="e">
        <f t="shared" si="149"/>
        <v>#VALUE!</v>
      </c>
      <c r="P4750" t="e">
        <f>IF(D4750&lt;&gt;"",VLOOKUP(D4750,Projects!B:C,2,0),"")</f>
        <v>#VALUE!</v>
      </c>
    </row>
    <row r="4751" spans="1:16" x14ac:dyDescent="0.25">
      <c r="A4751" t="e">
        <f>UPPER(IF(AND(TimeSpend[[#This Row],[Personnel number]]&lt;&gt;"",TimeSpend[[#This Row],[Date]]&lt;&gt;""),TimeSpend[[#This Row],[Personnel number]],""))</f>
        <v>#VALUE!</v>
      </c>
      <c r="B4751" s="85" t="e">
        <f>IF(AND(TimeSpend[[#This Row],[Personnel number]]&lt;&gt;"",TimeSpend[[#This Row],[Date]]&lt;&gt;""),TEXT(TimeSpend[[#This Row],[Date]],"[$-409]yyyyMMdd"),"")</f>
        <v>#VALUE!</v>
      </c>
      <c r="C4751" s="33" t="e">
        <f>IF(AND(TimeSpend[[#This Row],[Personnel number]]&lt;&gt;"",TimeSpend[[#This Row],[Date]]&lt;&gt;""),SUBSTITUTE(TimeSpend[[#This Row],[Hours]],",","."),"")</f>
        <v>#VALUE!</v>
      </c>
      <c r="D4751" t="e">
        <f>IF(AND(TimeSpend[[#This Row],[Personnel number]]&lt;&gt;"",TimeSpend[[#This Row],[Date]]&lt;&gt;""),TimeSpend[[#This Row],[Network]],"")</f>
        <v>#VALUE!</v>
      </c>
      <c r="E4751" t="e">
        <f>IF(AND(TimeSpend[[#This Row],[Personnel number]]&lt;&gt;"",TimeSpend[[#This Row],[Date]]&lt;&gt;""),TimeSpend[[#This Row],[Network Description]],"")</f>
        <v>#VALUE!</v>
      </c>
      <c r="F4751" t="e">
        <f>IF(AND(TimeSpend[[#This Row],[Personnel number]]&lt;&gt;"",TimeSpend[[#This Row],[Date]]&lt;&gt;""),TimeSpend[[#This Row],[Activity]],"")</f>
        <v>#VALUE!</v>
      </c>
      <c r="G4751" t="e">
        <f>IF(AND(TimeSpend[[#This Row],[Personnel number]]&lt;&gt;"",TimeSpend[[#This Row],[Date]]&lt;&gt;""),TimeSpend[[#This Row],[Activity description]],"")</f>
        <v>#VALUE!</v>
      </c>
      <c r="H4751" s="36" t="e">
        <f>IF(AND(TimeSpend[[#This Row],[Personnel number]]&lt;&gt;"",TimeSpend[[#This Row],[Date]]&lt;&gt;""),TimeSpend[[#This Row],[Start Time]],"")</f>
        <v>#VALUE!</v>
      </c>
      <c r="I4751" s="36" t="e">
        <f>IF(AND(TimeSpend[[#This Row],[Personnel number]]&lt;&gt;"",TimeSpend[[#This Row],[Date]]&lt;&gt;""),TimeSpend[[#This Row],[End Time]],"")</f>
        <v>#VALUE!</v>
      </c>
      <c r="J4751" t="e">
        <f>IF(AND(TimeSpend[[#This Row],[Personnel number]]&lt;&gt;"",TimeSpend[[#This Row],[Date]]&lt;&gt;""),TimeSpend[[#This Row],[Location]],"")</f>
        <v>#VALUE!</v>
      </c>
      <c r="K4751" t="e">
        <f>IF(AND(TimeSpend[[#This Row],[Personnel number]]&lt;&gt;"",TimeSpend[[#This Row],[Date]]&lt;&gt;""),TimeSpend[[#This Row],[Task]],"")</f>
        <v>#VALUE!</v>
      </c>
      <c r="L4751" t="e">
        <f>IF(AND(TimeSpend[[#This Row],[Personnel number]]&lt;&gt;"",TimeSpend[[#This Row],[Date]]&lt;&gt;""),Utilization!$J$2,"")</f>
        <v>#VALUE!</v>
      </c>
      <c r="M4751" t="e">
        <f>IF(AND(TimeSpend[[#This Row],[Personnel number]]&lt;&gt;"",TimeSpend[[#This Row],[Date]]&lt;&gt;""),TimeSpend[[#This Row],[Employee Name]],"")</f>
        <v>#VALUE!</v>
      </c>
      <c r="N4751" t="e">
        <f t="shared" si="148"/>
        <v>#VALUE!</v>
      </c>
      <c r="O4751" t="e">
        <f t="shared" si="149"/>
        <v>#VALUE!</v>
      </c>
      <c r="P4751" t="e">
        <f>IF(D4751&lt;&gt;"",VLOOKUP(D4751,Projects!B:C,2,0),"")</f>
        <v>#VALUE!</v>
      </c>
    </row>
    <row r="4752" spans="1:16" x14ac:dyDescent="0.25">
      <c r="A4752" t="e">
        <f>UPPER(IF(AND(TimeSpend[[#This Row],[Personnel number]]&lt;&gt;"",TimeSpend[[#This Row],[Date]]&lt;&gt;""),TimeSpend[[#This Row],[Personnel number]],""))</f>
        <v>#VALUE!</v>
      </c>
      <c r="B4752" s="85" t="e">
        <f>IF(AND(TimeSpend[[#This Row],[Personnel number]]&lt;&gt;"",TimeSpend[[#This Row],[Date]]&lt;&gt;""),TEXT(TimeSpend[[#This Row],[Date]],"[$-409]yyyyMMdd"),"")</f>
        <v>#VALUE!</v>
      </c>
      <c r="C4752" s="33" t="e">
        <f>IF(AND(TimeSpend[[#This Row],[Personnel number]]&lt;&gt;"",TimeSpend[[#This Row],[Date]]&lt;&gt;""),SUBSTITUTE(TimeSpend[[#This Row],[Hours]],",","."),"")</f>
        <v>#VALUE!</v>
      </c>
      <c r="D4752" t="e">
        <f>IF(AND(TimeSpend[[#This Row],[Personnel number]]&lt;&gt;"",TimeSpend[[#This Row],[Date]]&lt;&gt;""),TimeSpend[[#This Row],[Network]],"")</f>
        <v>#VALUE!</v>
      </c>
      <c r="E4752" t="e">
        <f>IF(AND(TimeSpend[[#This Row],[Personnel number]]&lt;&gt;"",TimeSpend[[#This Row],[Date]]&lt;&gt;""),TimeSpend[[#This Row],[Network Description]],"")</f>
        <v>#VALUE!</v>
      </c>
      <c r="F4752" t="e">
        <f>IF(AND(TimeSpend[[#This Row],[Personnel number]]&lt;&gt;"",TimeSpend[[#This Row],[Date]]&lt;&gt;""),TimeSpend[[#This Row],[Activity]],"")</f>
        <v>#VALUE!</v>
      </c>
      <c r="G4752" t="e">
        <f>IF(AND(TimeSpend[[#This Row],[Personnel number]]&lt;&gt;"",TimeSpend[[#This Row],[Date]]&lt;&gt;""),TimeSpend[[#This Row],[Activity description]],"")</f>
        <v>#VALUE!</v>
      </c>
      <c r="H4752" s="36" t="e">
        <f>IF(AND(TimeSpend[[#This Row],[Personnel number]]&lt;&gt;"",TimeSpend[[#This Row],[Date]]&lt;&gt;""),TimeSpend[[#This Row],[Start Time]],"")</f>
        <v>#VALUE!</v>
      </c>
      <c r="I4752" s="36" t="e">
        <f>IF(AND(TimeSpend[[#This Row],[Personnel number]]&lt;&gt;"",TimeSpend[[#This Row],[Date]]&lt;&gt;""),TimeSpend[[#This Row],[End Time]],"")</f>
        <v>#VALUE!</v>
      </c>
      <c r="J4752" t="e">
        <f>IF(AND(TimeSpend[[#This Row],[Personnel number]]&lt;&gt;"",TimeSpend[[#This Row],[Date]]&lt;&gt;""),TimeSpend[[#This Row],[Location]],"")</f>
        <v>#VALUE!</v>
      </c>
      <c r="K4752" t="e">
        <f>IF(AND(TimeSpend[[#This Row],[Personnel number]]&lt;&gt;"",TimeSpend[[#This Row],[Date]]&lt;&gt;""),TimeSpend[[#This Row],[Task]],"")</f>
        <v>#VALUE!</v>
      </c>
      <c r="L4752" t="e">
        <f>IF(AND(TimeSpend[[#This Row],[Personnel number]]&lt;&gt;"",TimeSpend[[#This Row],[Date]]&lt;&gt;""),Utilization!$J$2,"")</f>
        <v>#VALUE!</v>
      </c>
      <c r="M4752" t="e">
        <f>IF(AND(TimeSpend[[#This Row],[Personnel number]]&lt;&gt;"",TimeSpend[[#This Row],[Date]]&lt;&gt;""),TimeSpend[[#This Row],[Employee Name]],"")</f>
        <v>#VALUE!</v>
      </c>
      <c r="N4752" t="e">
        <f t="shared" si="148"/>
        <v>#VALUE!</v>
      </c>
      <c r="O4752" t="e">
        <f t="shared" si="149"/>
        <v>#VALUE!</v>
      </c>
      <c r="P4752" t="e">
        <f>IF(D4752&lt;&gt;"",VLOOKUP(D4752,Projects!B:C,2,0),"")</f>
        <v>#VALUE!</v>
      </c>
    </row>
    <row r="4753" spans="1:16" x14ac:dyDescent="0.25">
      <c r="A4753" t="e">
        <f>UPPER(IF(AND(TimeSpend[[#This Row],[Personnel number]]&lt;&gt;"",TimeSpend[[#This Row],[Date]]&lt;&gt;""),TimeSpend[[#This Row],[Personnel number]],""))</f>
        <v>#VALUE!</v>
      </c>
      <c r="B4753" s="85" t="e">
        <f>IF(AND(TimeSpend[[#This Row],[Personnel number]]&lt;&gt;"",TimeSpend[[#This Row],[Date]]&lt;&gt;""),TEXT(TimeSpend[[#This Row],[Date]],"[$-409]yyyyMMdd"),"")</f>
        <v>#VALUE!</v>
      </c>
      <c r="C4753" s="33" t="e">
        <f>IF(AND(TimeSpend[[#This Row],[Personnel number]]&lt;&gt;"",TimeSpend[[#This Row],[Date]]&lt;&gt;""),SUBSTITUTE(TimeSpend[[#This Row],[Hours]],",","."),"")</f>
        <v>#VALUE!</v>
      </c>
      <c r="D4753" t="e">
        <f>IF(AND(TimeSpend[[#This Row],[Personnel number]]&lt;&gt;"",TimeSpend[[#This Row],[Date]]&lt;&gt;""),TimeSpend[[#This Row],[Network]],"")</f>
        <v>#VALUE!</v>
      </c>
      <c r="E4753" t="e">
        <f>IF(AND(TimeSpend[[#This Row],[Personnel number]]&lt;&gt;"",TimeSpend[[#This Row],[Date]]&lt;&gt;""),TimeSpend[[#This Row],[Network Description]],"")</f>
        <v>#VALUE!</v>
      </c>
      <c r="F4753" t="e">
        <f>IF(AND(TimeSpend[[#This Row],[Personnel number]]&lt;&gt;"",TimeSpend[[#This Row],[Date]]&lt;&gt;""),TimeSpend[[#This Row],[Activity]],"")</f>
        <v>#VALUE!</v>
      </c>
      <c r="G4753" t="e">
        <f>IF(AND(TimeSpend[[#This Row],[Personnel number]]&lt;&gt;"",TimeSpend[[#This Row],[Date]]&lt;&gt;""),TimeSpend[[#This Row],[Activity description]],"")</f>
        <v>#VALUE!</v>
      </c>
      <c r="H4753" s="36" t="e">
        <f>IF(AND(TimeSpend[[#This Row],[Personnel number]]&lt;&gt;"",TimeSpend[[#This Row],[Date]]&lt;&gt;""),TimeSpend[[#This Row],[Start Time]],"")</f>
        <v>#VALUE!</v>
      </c>
      <c r="I4753" s="36" t="e">
        <f>IF(AND(TimeSpend[[#This Row],[Personnel number]]&lt;&gt;"",TimeSpend[[#This Row],[Date]]&lt;&gt;""),TimeSpend[[#This Row],[End Time]],"")</f>
        <v>#VALUE!</v>
      </c>
      <c r="J4753" t="e">
        <f>IF(AND(TimeSpend[[#This Row],[Personnel number]]&lt;&gt;"",TimeSpend[[#This Row],[Date]]&lt;&gt;""),TimeSpend[[#This Row],[Location]],"")</f>
        <v>#VALUE!</v>
      </c>
      <c r="K4753" t="e">
        <f>IF(AND(TimeSpend[[#This Row],[Personnel number]]&lt;&gt;"",TimeSpend[[#This Row],[Date]]&lt;&gt;""),TimeSpend[[#This Row],[Task]],"")</f>
        <v>#VALUE!</v>
      </c>
      <c r="L4753" t="e">
        <f>IF(AND(TimeSpend[[#This Row],[Personnel number]]&lt;&gt;"",TimeSpend[[#This Row],[Date]]&lt;&gt;""),Utilization!$J$2,"")</f>
        <v>#VALUE!</v>
      </c>
      <c r="M4753" t="e">
        <f>IF(AND(TimeSpend[[#This Row],[Personnel number]]&lt;&gt;"",TimeSpend[[#This Row],[Date]]&lt;&gt;""),TimeSpend[[#This Row],[Employee Name]],"")</f>
        <v>#VALUE!</v>
      </c>
      <c r="N4753" t="e">
        <f t="shared" si="148"/>
        <v>#VALUE!</v>
      </c>
      <c r="O4753" t="e">
        <f t="shared" si="149"/>
        <v>#VALUE!</v>
      </c>
      <c r="P4753" t="e">
        <f>IF(D4753&lt;&gt;"",VLOOKUP(D4753,Projects!B:C,2,0),"")</f>
        <v>#VALUE!</v>
      </c>
    </row>
    <row r="4754" spans="1:16" x14ac:dyDescent="0.25">
      <c r="A4754" t="e">
        <f>UPPER(IF(AND(TimeSpend[[#This Row],[Personnel number]]&lt;&gt;"",TimeSpend[[#This Row],[Date]]&lt;&gt;""),TimeSpend[[#This Row],[Personnel number]],""))</f>
        <v>#VALUE!</v>
      </c>
      <c r="B4754" s="85" t="e">
        <f>IF(AND(TimeSpend[[#This Row],[Personnel number]]&lt;&gt;"",TimeSpend[[#This Row],[Date]]&lt;&gt;""),TEXT(TimeSpend[[#This Row],[Date]],"[$-409]yyyyMMdd"),"")</f>
        <v>#VALUE!</v>
      </c>
      <c r="C4754" s="33" t="e">
        <f>IF(AND(TimeSpend[[#This Row],[Personnel number]]&lt;&gt;"",TimeSpend[[#This Row],[Date]]&lt;&gt;""),SUBSTITUTE(TimeSpend[[#This Row],[Hours]],",","."),"")</f>
        <v>#VALUE!</v>
      </c>
      <c r="D4754" t="e">
        <f>IF(AND(TimeSpend[[#This Row],[Personnel number]]&lt;&gt;"",TimeSpend[[#This Row],[Date]]&lt;&gt;""),TimeSpend[[#This Row],[Network]],"")</f>
        <v>#VALUE!</v>
      </c>
      <c r="E4754" t="e">
        <f>IF(AND(TimeSpend[[#This Row],[Personnel number]]&lt;&gt;"",TimeSpend[[#This Row],[Date]]&lt;&gt;""),TimeSpend[[#This Row],[Network Description]],"")</f>
        <v>#VALUE!</v>
      </c>
      <c r="F4754" t="e">
        <f>IF(AND(TimeSpend[[#This Row],[Personnel number]]&lt;&gt;"",TimeSpend[[#This Row],[Date]]&lt;&gt;""),TimeSpend[[#This Row],[Activity]],"")</f>
        <v>#VALUE!</v>
      </c>
      <c r="G4754" t="e">
        <f>IF(AND(TimeSpend[[#This Row],[Personnel number]]&lt;&gt;"",TimeSpend[[#This Row],[Date]]&lt;&gt;""),TimeSpend[[#This Row],[Activity description]],"")</f>
        <v>#VALUE!</v>
      </c>
      <c r="H4754" s="36" t="e">
        <f>IF(AND(TimeSpend[[#This Row],[Personnel number]]&lt;&gt;"",TimeSpend[[#This Row],[Date]]&lt;&gt;""),TimeSpend[[#This Row],[Start Time]],"")</f>
        <v>#VALUE!</v>
      </c>
      <c r="I4754" s="36" t="e">
        <f>IF(AND(TimeSpend[[#This Row],[Personnel number]]&lt;&gt;"",TimeSpend[[#This Row],[Date]]&lt;&gt;""),TimeSpend[[#This Row],[End Time]],"")</f>
        <v>#VALUE!</v>
      </c>
      <c r="J4754" t="e">
        <f>IF(AND(TimeSpend[[#This Row],[Personnel number]]&lt;&gt;"",TimeSpend[[#This Row],[Date]]&lt;&gt;""),TimeSpend[[#This Row],[Location]],"")</f>
        <v>#VALUE!</v>
      </c>
      <c r="K4754" t="e">
        <f>IF(AND(TimeSpend[[#This Row],[Personnel number]]&lt;&gt;"",TimeSpend[[#This Row],[Date]]&lt;&gt;""),TimeSpend[[#This Row],[Task]],"")</f>
        <v>#VALUE!</v>
      </c>
      <c r="L4754" t="e">
        <f>IF(AND(TimeSpend[[#This Row],[Personnel number]]&lt;&gt;"",TimeSpend[[#This Row],[Date]]&lt;&gt;""),Utilization!$J$2,"")</f>
        <v>#VALUE!</v>
      </c>
      <c r="M4754" t="e">
        <f>IF(AND(TimeSpend[[#This Row],[Personnel number]]&lt;&gt;"",TimeSpend[[#This Row],[Date]]&lt;&gt;""),TimeSpend[[#This Row],[Employee Name]],"")</f>
        <v>#VALUE!</v>
      </c>
      <c r="N4754" t="e">
        <f t="shared" si="148"/>
        <v>#VALUE!</v>
      </c>
      <c r="O4754" t="e">
        <f t="shared" si="149"/>
        <v>#VALUE!</v>
      </c>
      <c r="P4754" t="e">
        <f>IF(D4754&lt;&gt;"",VLOOKUP(D4754,Projects!B:C,2,0),"")</f>
        <v>#VALUE!</v>
      </c>
    </row>
    <row r="4755" spans="1:16" x14ac:dyDescent="0.25">
      <c r="A4755" t="e">
        <f>UPPER(IF(AND(TimeSpend[[#This Row],[Personnel number]]&lt;&gt;"",TimeSpend[[#This Row],[Date]]&lt;&gt;""),TimeSpend[[#This Row],[Personnel number]],""))</f>
        <v>#VALUE!</v>
      </c>
      <c r="B4755" s="85" t="e">
        <f>IF(AND(TimeSpend[[#This Row],[Personnel number]]&lt;&gt;"",TimeSpend[[#This Row],[Date]]&lt;&gt;""),TEXT(TimeSpend[[#This Row],[Date]],"[$-409]yyyyMMdd"),"")</f>
        <v>#VALUE!</v>
      </c>
      <c r="C4755" s="33" t="e">
        <f>IF(AND(TimeSpend[[#This Row],[Personnel number]]&lt;&gt;"",TimeSpend[[#This Row],[Date]]&lt;&gt;""),SUBSTITUTE(TimeSpend[[#This Row],[Hours]],",","."),"")</f>
        <v>#VALUE!</v>
      </c>
      <c r="D4755" t="e">
        <f>IF(AND(TimeSpend[[#This Row],[Personnel number]]&lt;&gt;"",TimeSpend[[#This Row],[Date]]&lt;&gt;""),TimeSpend[[#This Row],[Network]],"")</f>
        <v>#VALUE!</v>
      </c>
      <c r="E4755" t="e">
        <f>IF(AND(TimeSpend[[#This Row],[Personnel number]]&lt;&gt;"",TimeSpend[[#This Row],[Date]]&lt;&gt;""),TimeSpend[[#This Row],[Network Description]],"")</f>
        <v>#VALUE!</v>
      </c>
      <c r="F4755" t="e">
        <f>IF(AND(TimeSpend[[#This Row],[Personnel number]]&lt;&gt;"",TimeSpend[[#This Row],[Date]]&lt;&gt;""),TimeSpend[[#This Row],[Activity]],"")</f>
        <v>#VALUE!</v>
      </c>
      <c r="G4755" t="e">
        <f>IF(AND(TimeSpend[[#This Row],[Personnel number]]&lt;&gt;"",TimeSpend[[#This Row],[Date]]&lt;&gt;""),TimeSpend[[#This Row],[Activity description]],"")</f>
        <v>#VALUE!</v>
      </c>
      <c r="H4755" s="36" t="e">
        <f>IF(AND(TimeSpend[[#This Row],[Personnel number]]&lt;&gt;"",TimeSpend[[#This Row],[Date]]&lt;&gt;""),TimeSpend[[#This Row],[Start Time]],"")</f>
        <v>#VALUE!</v>
      </c>
      <c r="I4755" s="36" t="e">
        <f>IF(AND(TimeSpend[[#This Row],[Personnel number]]&lt;&gt;"",TimeSpend[[#This Row],[Date]]&lt;&gt;""),TimeSpend[[#This Row],[End Time]],"")</f>
        <v>#VALUE!</v>
      </c>
      <c r="J4755" t="e">
        <f>IF(AND(TimeSpend[[#This Row],[Personnel number]]&lt;&gt;"",TimeSpend[[#This Row],[Date]]&lt;&gt;""),TimeSpend[[#This Row],[Location]],"")</f>
        <v>#VALUE!</v>
      </c>
      <c r="K4755" t="e">
        <f>IF(AND(TimeSpend[[#This Row],[Personnel number]]&lt;&gt;"",TimeSpend[[#This Row],[Date]]&lt;&gt;""),TimeSpend[[#This Row],[Task]],"")</f>
        <v>#VALUE!</v>
      </c>
      <c r="L4755" t="e">
        <f>IF(AND(TimeSpend[[#This Row],[Personnel number]]&lt;&gt;"",TimeSpend[[#This Row],[Date]]&lt;&gt;""),Utilization!$J$2,"")</f>
        <v>#VALUE!</v>
      </c>
      <c r="M4755" t="e">
        <f>IF(AND(TimeSpend[[#This Row],[Personnel number]]&lt;&gt;"",TimeSpend[[#This Row],[Date]]&lt;&gt;""),TimeSpend[[#This Row],[Employee Name]],"")</f>
        <v>#VALUE!</v>
      </c>
      <c r="N4755" t="e">
        <f t="shared" si="148"/>
        <v>#VALUE!</v>
      </c>
      <c r="O4755" t="e">
        <f t="shared" si="149"/>
        <v>#VALUE!</v>
      </c>
      <c r="P4755" t="e">
        <f>IF(D4755&lt;&gt;"",VLOOKUP(D4755,Projects!B:C,2,0),"")</f>
        <v>#VALUE!</v>
      </c>
    </row>
    <row r="4756" spans="1:16" x14ac:dyDescent="0.25">
      <c r="A4756" t="e">
        <f>UPPER(IF(AND(TimeSpend[[#This Row],[Personnel number]]&lt;&gt;"",TimeSpend[[#This Row],[Date]]&lt;&gt;""),TimeSpend[[#This Row],[Personnel number]],""))</f>
        <v>#VALUE!</v>
      </c>
      <c r="B4756" s="85" t="e">
        <f>IF(AND(TimeSpend[[#This Row],[Personnel number]]&lt;&gt;"",TimeSpend[[#This Row],[Date]]&lt;&gt;""),TEXT(TimeSpend[[#This Row],[Date]],"[$-409]yyyyMMdd"),"")</f>
        <v>#VALUE!</v>
      </c>
      <c r="C4756" s="33" t="e">
        <f>IF(AND(TimeSpend[[#This Row],[Personnel number]]&lt;&gt;"",TimeSpend[[#This Row],[Date]]&lt;&gt;""),SUBSTITUTE(TimeSpend[[#This Row],[Hours]],",","."),"")</f>
        <v>#VALUE!</v>
      </c>
      <c r="D4756" t="e">
        <f>IF(AND(TimeSpend[[#This Row],[Personnel number]]&lt;&gt;"",TimeSpend[[#This Row],[Date]]&lt;&gt;""),TimeSpend[[#This Row],[Network]],"")</f>
        <v>#VALUE!</v>
      </c>
      <c r="E4756" t="e">
        <f>IF(AND(TimeSpend[[#This Row],[Personnel number]]&lt;&gt;"",TimeSpend[[#This Row],[Date]]&lt;&gt;""),TimeSpend[[#This Row],[Network Description]],"")</f>
        <v>#VALUE!</v>
      </c>
      <c r="F4756" t="e">
        <f>IF(AND(TimeSpend[[#This Row],[Personnel number]]&lt;&gt;"",TimeSpend[[#This Row],[Date]]&lt;&gt;""),TimeSpend[[#This Row],[Activity]],"")</f>
        <v>#VALUE!</v>
      </c>
      <c r="G4756" t="e">
        <f>IF(AND(TimeSpend[[#This Row],[Personnel number]]&lt;&gt;"",TimeSpend[[#This Row],[Date]]&lt;&gt;""),TimeSpend[[#This Row],[Activity description]],"")</f>
        <v>#VALUE!</v>
      </c>
      <c r="H4756" s="36" t="e">
        <f>IF(AND(TimeSpend[[#This Row],[Personnel number]]&lt;&gt;"",TimeSpend[[#This Row],[Date]]&lt;&gt;""),TimeSpend[[#This Row],[Start Time]],"")</f>
        <v>#VALUE!</v>
      </c>
      <c r="I4756" s="36" t="e">
        <f>IF(AND(TimeSpend[[#This Row],[Personnel number]]&lt;&gt;"",TimeSpend[[#This Row],[Date]]&lt;&gt;""),TimeSpend[[#This Row],[End Time]],"")</f>
        <v>#VALUE!</v>
      </c>
      <c r="J4756" t="e">
        <f>IF(AND(TimeSpend[[#This Row],[Personnel number]]&lt;&gt;"",TimeSpend[[#This Row],[Date]]&lt;&gt;""),TimeSpend[[#This Row],[Location]],"")</f>
        <v>#VALUE!</v>
      </c>
      <c r="K4756" t="e">
        <f>IF(AND(TimeSpend[[#This Row],[Personnel number]]&lt;&gt;"",TimeSpend[[#This Row],[Date]]&lt;&gt;""),TimeSpend[[#This Row],[Task]],"")</f>
        <v>#VALUE!</v>
      </c>
      <c r="L4756" t="e">
        <f>IF(AND(TimeSpend[[#This Row],[Personnel number]]&lt;&gt;"",TimeSpend[[#This Row],[Date]]&lt;&gt;""),Utilization!$J$2,"")</f>
        <v>#VALUE!</v>
      </c>
      <c r="M4756" t="e">
        <f>IF(AND(TimeSpend[[#This Row],[Personnel number]]&lt;&gt;"",TimeSpend[[#This Row],[Date]]&lt;&gt;""),TimeSpend[[#This Row],[Employee Name]],"")</f>
        <v>#VALUE!</v>
      </c>
      <c r="N4756" t="e">
        <f t="shared" si="148"/>
        <v>#VALUE!</v>
      </c>
      <c r="O4756" t="e">
        <f t="shared" si="149"/>
        <v>#VALUE!</v>
      </c>
      <c r="P4756" t="e">
        <f>IF(D4756&lt;&gt;"",VLOOKUP(D4756,Projects!B:C,2,0),"")</f>
        <v>#VALUE!</v>
      </c>
    </row>
    <row r="4757" spans="1:16" x14ac:dyDescent="0.25">
      <c r="A4757" t="e">
        <f>UPPER(IF(AND(TimeSpend[[#This Row],[Personnel number]]&lt;&gt;"",TimeSpend[[#This Row],[Date]]&lt;&gt;""),TimeSpend[[#This Row],[Personnel number]],""))</f>
        <v>#VALUE!</v>
      </c>
      <c r="B4757" s="85" t="e">
        <f>IF(AND(TimeSpend[[#This Row],[Personnel number]]&lt;&gt;"",TimeSpend[[#This Row],[Date]]&lt;&gt;""),TEXT(TimeSpend[[#This Row],[Date]],"[$-409]yyyyMMdd"),"")</f>
        <v>#VALUE!</v>
      </c>
      <c r="C4757" s="33" t="e">
        <f>IF(AND(TimeSpend[[#This Row],[Personnel number]]&lt;&gt;"",TimeSpend[[#This Row],[Date]]&lt;&gt;""),SUBSTITUTE(TimeSpend[[#This Row],[Hours]],",","."),"")</f>
        <v>#VALUE!</v>
      </c>
      <c r="D4757" t="e">
        <f>IF(AND(TimeSpend[[#This Row],[Personnel number]]&lt;&gt;"",TimeSpend[[#This Row],[Date]]&lt;&gt;""),TimeSpend[[#This Row],[Network]],"")</f>
        <v>#VALUE!</v>
      </c>
      <c r="E4757" t="e">
        <f>IF(AND(TimeSpend[[#This Row],[Personnel number]]&lt;&gt;"",TimeSpend[[#This Row],[Date]]&lt;&gt;""),TimeSpend[[#This Row],[Network Description]],"")</f>
        <v>#VALUE!</v>
      </c>
      <c r="F4757" t="e">
        <f>IF(AND(TimeSpend[[#This Row],[Personnel number]]&lt;&gt;"",TimeSpend[[#This Row],[Date]]&lt;&gt;""),TimeSpend[[#This Row],[Activity]],"")</f>
        <v>#VALUE!</v>
      </c>
      <c r="G4757" t="e">
        <f>IF(AND(TimeSpend[[#This Row],[Personnel number]]&lt;&gt;"",TimeSpend[[#This Row],[Date]]&lt;&gt;""),TimeSpend[[#This Row],[Activity description]],"")</f>
        <v>#VALUE!</v>
      </c>
      <c r="H4757" s="36" t="e">
        <f>IF(AND(TimeSpend[[#This Row],[Personnel number]]&lt;&gt;"",TimeSpend[[#This Row],[Date]]&lt;&gt;""),TimeSpend[[#This Row],[Start Time]],"")</f>
        <v>#VALUE!</v>
      </c>
      <c r="I4757" s="36" t="e">
        <f>IF(AND(TimeSpend[[#This Row],[Personnel number]]&lt;&gt;"",TimeSpend[[#This Row],[Date]]&lt;&gt;""),TimeSpend[[#This Row],[End Time]],"")</f>
        <v>#VALUE!</v>
      </c>
      <c r="J4757" t="e">
        <f>IF(AND(TimeSpend[[#This Row],[Personnel number]]&lt;&gt;"",TimeSpend[[#This Row],[Date]]&lt;&gt;""),TimeSpend[[#This Row],[Location]],"")</f>
        <v>#VALUE!</v>
      </c>
      <c r="K4757" t="e">
        <f>IF(AND(TimeSpend[[#This Row],[Personnel number]]&lt;&gt;"",TimeSpend[[#This Row],[Date]]&lt;&gt;""),TimeSpend[[#This Row],[Task]],"")</f>
        <v>#VALUE!</v>
      </c>
      <c r="L4757" t="e">
        <f>IF(AND(TimeSpend[[#This Row],[Personnel number]]&lt;&gt;"",TimeSpend[[#This Row],[Date]]&lt;&gt;""),Utilization!$J$2,"")</f>
        <v>#VALUE!</v>
      </c>
      <c r="M4757" t="e">
        <f>IF(AND(TimeSpend[[#This Row],[Personnel number]]&lt;&gt;"",TimeSpend[[#This Row],[Date]]&lt;&gt;""),TimeSpend[[#This Row],[Employee Name]],"")</f>
        <v>#VALUE!</v>
      </c>
      <c r="N4757" t="e">
        <f t="shared" si="148"/>
        <v>#VALUE!</v>
      </c>
      <c r="O4757" t="e">
        <f t="shared" si="149"/>
        <v>#VALUE!</v>
      </c>
      <c r="P4757" t="e">
        <f>IF(D4757&lt;&gt;"",VLOOKUP(D4757,Projects!B:C,2,0),"")</f>
        <v>#VALUE!</v>
      </c>
    </row>
    <row r="4758" spans="1:16" x14ac:dyDescent="0.25">
      <c r="A4758" t="e">
        <f>UPPER(IF(AND(TimeSpend[[#This Row],[Personnel number]]&lt;&gt;"",TimeSpend[[#This Row],[Date]]&lt;&gt;""),TimeSpend[[#This Row],[Personnel number]],""))</f>
        <v>#VALUE!</v>
      </c>
      <c r="B4758" s="85" t="e">
        <f>IF(AND(TimeSpend[[#This Row],[Personnel number]]&lt;&gt;"",TimeSpend[[#This Row],[Date]]&lt;&gt;""),TEXT(TimeSpend[[#This Row],[Date]],"[$-409]yyyyMMdd"),"")</f>
        <v>#VALUE!</v>
      </c>
      <c r="C4758" s="33" t="e">
        <f>IF(AND(TimeSpend[[#This Row],[Personnel number]]&lt;&gt;"",TimeSpend[[#This Row],[Date]]&lt;&gt;""),SUBSTITUTE(TimeSpend[[#This Row],[Hours]],",","."),"")</f>
        <v>#VALUE!</v>
      </c>
      <c r="D4758" t="e">
        <f>IF(AND(TimeSpend[[#This Row],[Personnel number]]&lt;&gt;"",TimeSpend[[#This Row],[Date]]&lt;&gt;""),TimeSpend[[#This Row],[Network]],"")</f>
        <v>#VALUE!</v>
      </c>
      <c r="E4758" t="e">
        <f>IF(AND(TimeSpend[[#This Row],[Personnel number]]&lt;&gt;"",TimeSpend[[#This Row],[Date]]&lt;&gt;""),TimeSpend[[#This Row],[Network Description]],"")</f>
        <v>#VALUE!</v>
      </c>
      <c r="F4758" t="e">
        <f>IF(AND(TimeSpend[[#This Row],[Personnel number]]&lt;&gt;"",TimeSpend[[#This Row],[Date]]&lt;&gt;""),TimeSpend[[#This Row],[Activity]],"")</f>
        <v>#VALUE!</v>
      </c>
      <c r="G4758" t="e">
        <f>IF(AND(TimeSpend[[#This Row],[Personnel number]]&lt;&gt;"",TimeSpend[[#This Row],[Date]]&lt;&gt;""),TimeSpend[[#This Row],[Activity description]],"")</f>
        <v>#VALUE!</v>
      </c>
      <c r="H4758" s="36" t="e">
        <f>IF(AND(TimeSpend[[#This Row],[Personnel number]]&lt;&gt;"",TimeSpend[[#This Row],[Date]]&lt;&gt;""),TimeSpend[[#This Row],[Start Time]],"")</f>
        <v>#VALUE!</v>
      </c>
      <c r="I4758" s="36" t="e">
        <f>IF(AND(TimeSpend[[#This Row],[Personnel number]]&lt;&gt;"",TimeSpend[[#This Row],[Date]]&lt;&gt;""),TimeSpend[[#This Row],[End Time]],"")</f>
        <v>#VALUE!</v>
      </c>
      <c r="J4758" t="e">
        <f>IF(AND(TimeSpend[[#This Row],[Personnel number]]&lt;&gt;"",TimeSpend[[#This Row],[Date]]&lt;&gt;""),TimeSpend[[#This Row],[Location]],"")</f>
        <v>#VALUE!</v>
      </c>
      <c r="K4758" t="e">
        <f>IF(AND(TimeSpend[[#This Row],[Personnel number]]&lt;&gt;"",TimeSpend[[#This Row],[Date]]&lt;&gt;""),TimeSpend[[#This Row],[Task]],"")</f>
        <v>#VALUE!</v>
      </c>
      <c r="L4758" t="e">
        <f>IF(AND(TimeSpend[[#This Row],[Personnel number]]&lt;&gt;"",TimeSpend[[#This Row],[Date]]&lt;&gt;""),Utilization!$J$2,"")</f>
        <v>#VALUE!</v>
      </c>
      <c r="M4758" t="e">
        <f>IF(AND(TimeSpend[[#This Row],[Personnel number]]&lt;&gt;"",TimeSpend[[#This Row],[Date]]&lt;&gt;""),TimeSpend[[#This Row],[Employee Name]],"")</f>
        <v>#VALUE!</v>
      </c>
      <c r="N4758" t="e">
        <f t="shared" si="148"/>
        <v>#VALUE!</v>
      </c>
      <c r="O4758" t="e">
        <f t="shared" si="149"/>
        <v>#VALUE!</v>
      </c>
      <c r="P4758" t="e">
        <f>IF(D4758&lt;&gt;"",VLOOKUP(D4758,Projects!B:C,2,0),"")</f>
        <v>#VALUE!</v>
      </c>
    </row>
    <row r="4759" spans="1:16" x14ac:dyDescent="0.25">
      <c r="A4759" t="e">
        <f>UPPER(IF(AND(TimeSpend[[#This Row],[Personnel number]]&lt;&gt;"",TimeSpend[[#This Row],[Date]]&lt;&gt;""),TimeSpend[[#This Row],[Personnel number]],""))</f>
        <v>#VALUE!</v>
      </c>
      <c r="B4759" s="85" t="e">
        <f>IF(AND(TimeSpend[[#This Row],[Personnel number]]&lt;&gt;"",TimeSpend[[#This Row],[Date]]&lt;&gt;""),TEXT(TimeSpend[[#This Row],[Date]],"[$-409]yyyyMMdd"),"")</f>
        <v>#VALUE!</v>
      </c>
      <c r="C4759" s="33" t="e">
        <f>IF(AND(TimeSpend[[#This Row],[Personnel number]]&lt;&gt;"",TimeSpend[[#This Row],[Date]]&lt;&gt;""),SUBSTITUTE(TimeSpend[[#This Row],[Hours]],",","."),"")</f>
        <v>#VALUE!</v>
      </c>
      <c r="D4759" t="e">
        <f>IF(AND(TimeSpend[[#This Row],[Personnel number]]&lt;&gt;"",TimeSpend[[#This Row],[Date]]&lt;&gt;""),TimeSpend[[#This Row],[Network]],"")</f>
        <v>#VALUE!</v>
      </c>
      <c r="E4759" t="e">
        <f>IF(AND(TimeSpend[[#This Row],[Personnel number]]&lt;&gt;"",TimeSpend[[#This Row],[Date]]&lt;&gt;""),TimeSpend[[#This Row],[Network Description]],"")</f>
        <v>#VALUE!</v>
      </c>
      <c r="F4759" t="e">
        <f>IF(AND(TimeSpend[[#This Row],[Personnel number]]&lt;&gt;"",TimeSpend[[#This Row],[Date]]&lt;&gt;""),TimeSpend[[#This Row],[Activity]],"")</f>
        <v>#VALUE!</v>
      </c>
      <c r="G4759" t="e">
        <f>IF(AND(TimeSpend[[#This Row],[Personnel number]]&lt;&gt;"",TimeSpend[[#This Row],[Date]]&lt;&gt;""),TimeSpend[[#This Row],[Activity description]],"")</f>
        <v>#VALUE!</v>
      </c>
      <c r="H4759" s="36" t="e">
        <f>IF(AND(TimeSpend[[#This Row],[Personnel number]]&lt;&gt;"",TimeSpend[[#This Row],[Date]]&lt;&gt;""),TimeSpend[[#This Row],[Start Time]],"")</f>
        <v>#VALUE!</v>
      </c>
      <c r="I4759" s="36" t="e">
        <f>IF(AND(TimeSpend[[#This Row],[Personnel number]]&lt;&gt;"",TimeSpend[[#This Row],[Date]]&lt;&gt;""),TimeSpend[[#This Row],[End Time]],"")</f>
        <v>#VALUE!</v>
      </c>
      <c r="J4759" t="e">
        <f>IF(AND(TimeSpend[[#This Row],[Personnel number]]&lt;&gt;"",TimeSpend[[#This Row],[Date]]&lt;&gt;""),TimeSpend[[#This Row],[Location]],"")</f>
        <v>#VALUE!</v>
      </c>
      <c r="K4759" t="e">
        <f>IF(AND(TimeSpend[[#This Row],[Personnel number]]&lt;&gt;"",TimeSpend[[#This Row],[Date]]&lt;&gt;""),TimeSpend[[#This Row],[Task]],"")</f>
        <v>#VALUE!</v>
      </c>
      <c r="L4759" t="e">
        <f>IF(AND(TimeSpend[[#This Row],[Personnel number]]&lt;&gt;"",TimeSpend[[#This Row],[Date]]&lt;&gt;""),Utilization!$J$2,"")</f>
        <v>#VALUE!</v>
      </c>
      <c r="M4759" t="e">
        <f>IF(AND(TimeSpend[[#This Row],[Personnel number]]&lt;&gt;"",TimeSpend[[#This Row],[Date]]&lt;&gt;""),TimeSpend[[#This Row],[Employee Name]],"")</f>
        <v>#VALUE!</v>
      </c>
      <c r="N4759" t="e">
        <f t="shared" si="148"/>
        <v>#VALUE!</v>
      </c>
      <c r="O4759" t="e">
        <f t="shared" si="149"/>
        <v>#VALUE!</v>
      </c>
      <c r="P4759" t="e">
        <f>IF(D4759&lt;&gt;"",VLOOKUP(D4759,Projects!B:C,2,0),"")</f>
        <v>#VALUE!</v>
      </c>
    </row>
    <row r="4760" spans="1:16" x14ac:dyDescent="0.25">
      <c r="A4760" t="e">
        <f>UPPER(IF(AND(TimeSpend[[#This Row],[Personnel number]]&lt;&gt;"",TimeSpend[[#This Row],[Date]]&lt;&gt;""),TimeSpend[[#This Row],[Personnel number]],""))</f>
        <v>#VALUE!</v>
      </c>
      <c r="B4760" s="85" t="e">
        <f>IF(AND(TimeSpend[[#This Row],[Personnel number]]&lt;&gt;"",TimeSpend[[#This Row],[Date]]&lt;&gt;""),TEXT(TimeSpend[[#This Row],[Date]],"[$-409]yyyyMMdd"),"")</f>
        <v>#VALUE!</v>
      </c>
      <c r="C4760" s="33" t="e">
        <f>IF(AND(TimeSpend[[#This Row],[Personnel number]]&lt;&gt;"",TimeSpend[[#This Row],[Date]]&lt;&gt;""),SUBSTITUTE(TimeSpend[[#This Row],[Hours]],",","."),"")</f>
        <v>#VALUE!</v>
      </c>
      <c r="D4760" t="e">
        <f>IF(AND(TimeSpend[[#This Row],[Personnel number]]&lt;&gt;"",TimeSpend[[#This Row],[Date]]&lt;&gt;""),TimeSpend[[#This Row],[Network]],"")</f>
        <v>#VALUE!</v>
      </c>
      <c r="E4760" t="e">
        <f>IF(AND(TimeSpend[[#This Row],[Personnel number]]&lt;&gt;"",TimeSpend[[#This Row],[Date]]&lt;&gt;""),TimeSpend[[#This Row],[Network Description]],"")</f>
        <v>#VALUE!</v>
      </c>
      <c r="F4760" t="e">
        <f>IF(AND(TimeSpend[[#This Row],[Personnel number]]&lt;&gt;"",TimeSpend[[#This Row],[Date]]&lt;&gt;""),TimeSpend[[#This Row],[Activity]],"")</f>
        <v>#VALUE!</v>
      </c>
      <c r="G4760" t="e">
        <f>IF(AND(TimeSpend[[#This Row],[Personnel number]]&lt;&gt;"",TimeSpend[[#This Row],[Date]]&lt;&gt;""),TimeSpend[[#This Row],[Activity description]],"")</f>
        <v>#VALUE!</v>
      </c>
      <c r="H4760" s="36" t="e">
        <f>IF(AND(TimeSpend[[#This Row],[Personnel number]]&lt;&gt;"",TimeSpend[[#This Row],[Date]]&lt;&gt;""),TimeSpend[[#This Row],[Start Time]],"")</f>
        <v>#VALUE!</v>
      </c>
      <c r="I4760" s="36" t="e">
        <f>IF(AND(TimeSpend[[#This Row],[Personnel number]]&lt;&gt;"",TimeSpend[[#This Row],[Date]]&lt;&gt;""),TimeSpend[[#This Row],[End Time]],"")</f>
        <v>#VALUE!</v>
      </c>
      <c r="J4760" t="e">
        <f>IF(AND(TimeSpend[[#This Row],[Personnel number]]&lt;&gt;"",TimeSpend[[#This Row],[Date]]&lt;&gt;""),TimeSpend[[#This Row],[Location]],"")</f>
        <v>#VALUE!</v>
      </c>
      <c r="K4760" t="e">
        <f>IF(AND(TimeSpend[[#This Row],[Personnel number]]&lt;&gt;"",TimeSpend[[#This Row],[Date]]&lt;&gt;""),TimeSpend[[#This Row],[Task]],"")</f>
        <v>#VALUE!</v>
      </c>
      <c r="L4760" t="e">
        <f>IF(AND(TimeSpend[[#This Row],[Personnel number]]&lt;&gt;"",TimeSpend[[#This Row],[Date]]&lt;&gt;""),Utilization!$J$2,"")</f>
        <v>#VALUE!</v>
      </c>
      <c r="M4760" t="e">
        <f>IF(AND(TimeSpend[[#This Row],[Personnel number]]&lt;&gt;"",TimeSpend[[#This Row],[Date]]&lt;&gt;""),TimeSpend[[#This Row],[Employee Name]],"")</f>
        <v>#VALUE!</v>
      </c>
      <c r="N4760" t="e">
        <f t="shared" si="148"/>
        <v>#VALUE!</v>
      </c>
      <c r="O4760" t="e">
        <f t="shared" si="149"/>
        <v>#VALUE!</v>
      </c>
      <c r="P4760" t="e">
        <f>IF(D4760&lt;&gt;"",VLOOKUP(D4760,Projects!B:C,2,0),"")</f>
        <v>#VALUE!</v>
      </c>
    </row>
    <row r="4761" spans="1:16" x14ac:dyDescent="0.25">
      <c r="A4761" t="e">
        <f>UPPER(IF(AND(TimeSpend[[#This Row],[Personnel number]]&lt;&gt;"",TimeSpend[[#This Row],[Date]]&lt;&gt;""),TimeSpend[[#This Row],[Personnel number]],""))</f>
        <v>#VALUE!</v>
      </c>
      <c r="B4761" s="85" t="e">
        <f>IF(AND(TimeSpend[[#This Row],[Personnel number]]&lt;&gt;"",TimeSpend[[#This Row],[Date]]&lt;&gt;""),TEXT(TimeSpend[[#This Row],[Date]],"[$-409]yyyyMMdd"),"")</f>
        <v>#VALUE!</v>
      </c>
      <c r="C4761" s="33" t="e">
        <f>IF(AND(TimeSpend[[#This Row],[Personnel number]]&lt;&gt;"",TimeSpend[[#This Row],[Date]]&lt;&gt;""),SUBSTITUTE(TimeSpend[[#This Row],[Hours]],",","."),"")</f>
        <v>#VALUE!</v>
      </c>
      <c r="D4761" t="e">
        <f>IF(AND(TimeSpend[[#This Row],[Personnel number]]&lt;&gt;"",TimeSpend[[#This Row],[Date]]&lt;&gt;""),TimeSpend[[#This Row],[Network]],"")</f>
        <v>#VALUE!</v>
      </c>
      <c r="E4761" t="e">
        <f>IF(AND(TimeSpend[[#This Row],[Personnel number]]&lt;&gt;"",TimeSpend[[#This Row],[Date]]&lt;&gt;""),TimeSpend[[#This Row],[Network Description]],"")</f>
        <v>#VALUE!</v>
      </c>
      <c r="F4761" t="e">
        <f>IF(AND(TimeSpend[[#This Row],[Personnel number]]&lt;&gt;"",TimeSpend[[#This Row],[Date]]&lt;&gt;""),TimeSpend[[#This Row],[Activity]],"")</f>
        <v>#VALUE!</v>
      </c>
      <c r="G4761" t="e">
        <f>IF(AND(TimeSpend[[#This Row],[Personnel number]]&lt;&gt;"",TimeSpend[[#This Row],[Date]]&lt;&gt;""),TimeSpend[[#This Row],[Activity description]],"")</f>
        <v>#VALUE!</v>
      </c>
      <c r="H4761" s="36" t="e">
        <f>IF(AND(TimeSpend[[#This Row],[Personnel number]]&lt;&gt;"",TimeSpend[[#This Row],[Date]]&lt;&gt;""),TimeSpend[[#This Row],[Start Time]],"")</f>
        <v>#VALUE!</v>
      </c>
      <c r="I4761" s="36" t="e">
        <f>IF(AND(TimeSpend[[#This Row],[Personnel number]]&lt;&gt;"",TimeSpend[[#This Row],[Date]]&lt;&gt;""),TimeSpend[[#This Row],[End Time]],"")</f>
        <v>#VALUE!</v>
      </c>
      <c r="J4761" t="e">
        <f>IF(AND(TimeSpend[[#This Row],[Personnel number]]&lt;&gt;"",TimeSpend[[#This Row],[Date]]&lt;&gt;""),TimeSpend[[#This Row],[Location]],"")</f>
        <v>#VALUE!</v>
      </c>
      <c r="K4761" t="e">
        <f>IF(AND(TimeSpend[[#This Row],[Personnel number]]&lt;&gt;"",TimeSpend[[#This Row],[Date]]&lt;&gt;""),TimeSpend[[#This Row],[Task]],"")</f>
        <v>#VALUE!</v>
      </c>
      <c r="L4761" t="e">
        <f>IF(AND(TimeSpend[[#This Row],[Personnel number]]&lt;&gt;"",TimeSpend[[#This Row],[Date]]&lt;&gt;""),Utilization!$J$2,"")</f>
        <v>#VALUE!</v>
      </c>
      <c r="M4761" t="e">
        <f>IF(AND(TimeSpend[[#This Row],[Personnel number]]&lt;&gt;"",TimeSpend[[#This Row],[Date]]&lt;&gt;""),TimeSpend[[#This Row],[Employee Name]],"")</f>
        <v>#VALUE!</v>
      </c>
      <c r="N4761" t="e">
        <f t="shared" si="148"/>
        <v>#VALUE!</v>
      </c>
      <c r="O4761" t="e">
        <f t="shared" si="149"/>
        <v>#VALUE!</v>
      </c>
      <c r="P4761" t="e">
        <f>IF(D4761&lt;&gt;"",VLOOKUP(D4761,Projects!B:C,2,0),"")</f>
        <v>#VALUE!</v>
      </c>
    </row>
    <row r="4762" spans="1:16" x14ac:dyDescent="0.25">
      <c r="A4762" t="e">
        <f>UPPER(IF(AND(TimeSpend[[#This Row],[Personnel number]]&lt;&gt;"",TimeSpend[[#This Row],[Date]]&lt;&gt;""),TimeSpend[[#This Row],[Personnel number]],""))</f>
        <v>#VALUE!</v>
      </c>
      <c r="B4762" s="85" t="e">
        <f>IF(AND(TimeSpend[[#This Row],[Personnel number]]&lt;&gt;"",TimeSpend[[#This Row],[Date]]&lt;&gt;""),TEXT(TimeSpend[[#This Row],[Date]],"[$-409]yyyyMMdd"),"")</f>
        <v>#VALUE!</v>
      </c>
      <c r="C4762" s="33" t="e">
        <f>IF(AND(TimeSpend[[#This Row],[Personnel number]]&lt;&gt;"",TimeSpend[[#This Row],[Date]]&lt;&gt;""),SUBSTITUTE(TimeSpend[[#This Row],[Hours]],",","."),"")</f>
        <v>#VALUE!</v>
      </c>
      <c r="D4762" t="e">
        <f>IF(AND(TimeSpend[[#This Row],[Personnel number]]&lt;&gt;"",TimeSpend[[#This Row],[Date]]&lt;&gt;""),TimeSpend[[#This Row],[Network]],"")</f>
        <v>#VALUE!</v>
      </c>
      <c r="E4762" t="e">
        <f>IF(AND(TimeSpend[[#This Row],[Personnel number]]&lt;&gt;"",TimeSpend[[#This Row],[Date]]&lt;&gt;""),TimeSpend[[#This Row],[Network Description]],"")</f>
        <v>#VALUE!</v>
      </c>
      <c r="F4762" t="e">
        <f>IF(AND(TimeSpend[[#This Row],[Personnel number]]&lt;&gt;"",TimeSpend[[#This Row],[Date]]&lt;&gt;""),TimeSpend[[#This Row],[Activity]],"")</f>
        <v>#VALUE!</v>
      </c>
      <c r="G4762" t="e">
        <f>IF(AND(TimeSpend[[#This Row],[Personnel number]]&lt;&gt;"",TimeSpend[[#This Row],[Date]]&lt;&gt;""),TimeSpend[[#This Row],[Activity description]],"")</f>
        <v>#VALUE!</v>
      </c>
      <c r="H4762" s="36" t="e">
        <f>IF(AND(TimeSpend[[#This Row],[Personnel number]]&lt;&gt;"",TimeSpend[[#This Row],[Date]]&lt;&gt;""),TimeSpend[[#This Row],[Start Time]],"")</f>
        <v>#VALUE!</v>
      </c>
      <c r="I4762" s="36" t="e">
        <f>IF(AND(TimeSpend[[#This Row],[Personnel number]]&lt;&gt;"",TimeSpend[[#This Row],[Date]]&lt;&gt;""),TimeSpend[[#This Row],[End Time]],"")</f>
        <v>#VALUE!</v>
      </c>
      <c r="J4762" t="e">
        <f>IF(AND(TimeSpend[[#This Row],[Personnel number]]&lt;&gt;"",TimeSpend[[#This Row],[Date]]&lt;&gt;""),TimeSpend[[#This Row],[Location]],"")</f>
        <v>#VALUE!</v>
      </c>
      <c r="K4762" t="e">
        <f>IF(AND(TimeSpend[[#This Row],[Personnel number]]&lt;&gt;"",TimeSpend[[#This Row],[Date]]&lt;&gt;""),TimeSpend[[#This Row],[Task]],"")</f>
        <v>#VALUE!</v>
      </c>
      <c r="L4762" t="e">
        <f>IF(AND(TimeSpend[[#This Row],[Personnel number]]&lt;&gt;"",TimeSpend[[#This Row],[Date]]&lt;&gt;""),Utilization!$J$2,"")</f>
        <v>#VALUE!</v>
      </c>
      <c r="M4762" t="e">
        <f>IF(AND(TimeSpend[[#This Row],[Personnel number]]&lt;&gt;"",TimeSpend[[#This Row],[Date]]&lt;&gt;""),TimeSpend[[#This Row],[Employee Name]],"")</f>
        <v>#VALUE!</v>
      </c>
      <c r="N4762" t="e">
        <f t="shared" si="148"/>
        <v>#VALUE!</v>
      </c>
      <c r="O4762" t="e">
        <f t="shared" si="149"/>
        <v>#VALUE!</v>
      </c>
      <c r="P4762" t="e">
        <f>IF(D4762&lt;&gt;"",VLOOKUP(D4762,Projects!B:C,2,0),"")</f>
        <v>#VALUE!</v>
      </c>
    </row>
    <row r="4763" spans="1:16" x14ac:dyDescent="0.25">
      <c r="A4763" t="e">
        <f>UPPER(IF(AND(TimeSpend[[#This Row],[Personnel number]]&lt;&gt;"",TimeSpend[[#This Row],[Date]]&lt;&gt;""),TimeSpend[[#This Row],[Personnel number]],""))</f>
        <v>#VALUE!</v>
      </c>
      <c r="B4763" s="85" t="e">
        <f>IF(AND(TimeSpend[[#This Row],[Personnel number]]&lt;&gt;"",TimeSpend[[#This Row],[Date]]&lt;&gt;""),TEXT(TimeSpend[[#This Row],[Date]],"[$-409]yyyyMMdd"),"")</f>
        <v>#VALUE!</v>
      </c>
      <c r="C4763" s="33" t="e">
        <f>IF(AND(TimeSpend[[#This Row],[Personnel number]]&lt;&gt;"",TimeSpend[[#This Row],[Date]]&lt;&gt;""),SUBSTITUTE(TimeSpend[[#This Row],[Hours]],",","."),"")</f>
        <v>#VALUE!</v>
      </c>
      <c r="D4763" t="e">
        <f>IF(AND(TimeSpend[[#This Row],[Personnel number]]&lt;&gt;"",TimeSpend[[#This Row],[Date]]&lt;&gt;""),TimeSpend[[#This Row],[Network]],"")</f>
        <v>#VALUE!</v>
      </c>
      <c r="E4763" t="e">
        <f>IF(AND(TimeSpend[[#This Row],[Personnel number]]&lt;&gt;"",TimeSpend[[#This Row],[Date]]&lt;&gt;""),TimeSpend[[#This Row],[Network Description]],"")</f>
        <v>#VALUE!</v>
      </c>
      <c r="F4763" t="e">
        <f>IF(AND(TimeSpend[[#This Row],[Personnel number]]&lt;&gt;"",TimeSpend[[#This Row],[Date]]&lt;&gt;""),TimeSpend[[#This Row],[Activity]],"")</f>
        <v>#VALUE!</v>
      </c>
      <c r="G4763" t="e">
        <f>IF(AND(TimeSpend[[#This Row],[Personnel number]]&lt;&gt;"",TimeSpend[[#This Row],[Date]]&lt;&gt;""),TimeSpend[[#This Row],[Activity description]],"")</f>
        <v>#VALUE!</v>
      </c>
      <c r="H4763" s="36" t="e">
        <f>IF(AND(TimeSpend[[#This Row],[Personnel number]]&lt;&gt;"",TimeSpend[[#This Row],[Date]]&lt;&gt;""),TimeSpend[[#This Row],[Start Time]],"")</f>
        <v>#VALUE!</v>
      </c>
      <c r="I4763" s="36" t="e">
        <f>IF(AND(TimeSpend[[#This Row],[Personnel number]]&lt;&gt;"",TimeSpend[[#This Row],[Date]]&lt;&gt;""),TimeSpend[[#This Row],[End Time]],"")</f>
        <v>#VALUE!</v>
      </c>
      <c r="J4763" t="e">
        <f>IF(AND(TimeSpend[[#This Row],[Personnel number]]&lt;&gt;"",TimeSpend[[#This Row],[Date]]&lt;&gt;""),TimeSpend[[#This Row],[Location]],"")</f>
        <v>#VALUE!</v>
      </c>
      <c r="K4763" t="e">
        <f>IF(AND(TimeSpend[[#This Row],[Personnel number]]&lt;&gt;"",TimeSpend[[#This Row],[Date]]&lt;&gt;""),TimeSpend[[#This Row],[Task]],"")</f>
        <v>#VALUE!</v>
      </c>
      <c r="L4763" t="e">
        <f>IF(AND(TimeSpend[[#This Row],[Personnel number]]&lt;&gt;"",TimeSpend[[#This Row],[Date]]&lt;&gt;""),Utilization!$J$2,"")</f>
        <v>#VALUE!</v>
      </c>
      <c r="M4763" t="e">
        <f>IF(AND(TimeSpend[[#This Row],[Personnel number]]&lt;&gt;"",TimeSpend[[#This Row],[Date]]&lt;&gt;""),TimeSpend[[#This Row],[Employee Name]],"")</f>
        <v>#VALUE!</v>
      </c>
      <c r="N4763" t="e">
        <f t="shared" si="148"/>
        <v>#VALUE!</v>
      </c>
      <c r="O4763" t="e">
        <f t="shared" si="149"/>
        <v>#VALUE!</v>
      </c>
      <c r="P4763" t="e">
        <f>IF(D4763&lt;&gt;"",VLOOKUP(D4763,Projects!B:C,2,0),"")</f>
        <v>#VALUE!</v>
      </c>
    </row>
    <row r="4764" spans="1:16" x14ac:dyDescent="0.25">
      <c r="A4764" t="e">
        <f>UPPER(IF(AND(TimeSpend[[#This Row],[Personnel number]]&lt;&gt;"",TimeSpend[[#This Row],[Date]]&lt;&gt;""),TimeSpend[[#This Row],[Personnel number]],""))</f>
        <v>#VALUE!</v>
      </c>
      <c r="B4764" s="85" t="e">
        <f>IF(AND(TimeSpend[[#This Row],[Personnel number]]&lt;&gt;"",TimeSpend[[#This Row],[Date]]&lt;&gt;""),TEXT(TimeSpend[[#This Row],[Date]],"[$-409]yyyyMMdd"),"")</f>
        <v>#VALUE!</v>
      </c>
      <c r="C4764" s="33" t="e">
        <f>IF(AND(TimeSpend[[#This Row],[Personnel number]]&lt;&gt;"",TimeSpend[[#This Row],[Date]]&lt;&gt;""),SUBSTITUTE(TimeSpend[[#This Row],[Hours]],",","."),"")</f>
        <v>#VALUE!</v>
      </c>
      <c r="D4764" t="e">
        <f>IF(AND(TimeSpend[[#This Row],[Personnel number]]&lt;&gt;"",TimeSpend[[#This Row],[Date]]&lt;&gt;""),TimeSpend[[#This Row],[Network]],"")</f>
        <v>#VALUE!</v>
      </c>
      <c r="E4764" t="e">
        <f>IF(AND(TimeSpend[[#This Row],[Personnel number]]&lt;&gt;"",TimeSpend[[#This Row],[Date]]&lt;&gt;""),TimeSpend[[#This Row],[Network Description]],"")</f>
        <v>#VALUE!</v>
      </c>
      <c r="F4764" t="e">
        <f>IF(AND(TimeSpend[[#This Row],[Personnel number]]&lt;&gt;"",TimeSpend[[#This Row],[Date]]&lt;&gt;""),TimeSpend[[#This Row],[Activity]],"")</f>
        <v>#VALUE!</v>
      </c>
      <c r="G4764" t="e">
        <f>IF(AND(TimeSpend[[#This Row],[Personnel number]]&lt;&gt;"",TimeSpend[[#This Row],[Date]]&lt;&gt;""),TimeSpend[[#This Row],[Activity description]],"")</f>
        <v>#VALUE!</v>
      </c>
      <c r="H4764" s="36" t="e">
        <f>IF(AND(TimeSpend[[#This Row],[Personnel number]]&lt;&gt;"",TimeSpend[[#This Row],[Date]]&lt;&gt;""),TimeSpend[[#This Row],[Start Time]],"")</f>
        <v>#VALUE!</v>
      </c>
      <c r="I4764" s="36" t="e">
        <f>IF(AND(TimeSpend[[#This Row],[Personnel number]]&lt;&gt;"",TimeSpend[[#This Row],[Date]]&lt;&gt;""),TimeSpend[[#This Row],[End Time]],"")</f>
        <v>#VALUE!</v>
      </c>
      <c r="J4764" t="e">
        <f>IF(AND(TimeSpend[[#This Row],[Personnel number]]&lt;&gt;"",TimeSpend[[#This Row],[Date]]&lt;&gt;""),TimeSpend[[#This Row],[Location]],"")</f>
        <v>#VALUE!</v>
      </c>
      <c r="K4764" t="e">
        <f>IF(AND(TimeSpend[[#This Row],[Personnel number]]&lt;&gt;"",TimeSpend[[#This Row],[Date]]&lt;&gt;""),TimeSpend[[#This Row],[Task]],"")</f>
        <v>#VALUE!</v>
      </c>
      <c r="L4764" t="e">
        <f>IF(AND(TimeSpend[[#This Row],[Personnel number]]&lt;&gt;"",TimeSpend[[#This Row],[Date]]&lt;&gt;""),Utilization!$J$2,"")</f>
        <v>#VALUE!</v>
      </c>
      <c r="M4764" t="e">
        <f>IF(AND(TimeSpend[[#This Row],[Personnel number]]&lt;&gt;"",TimeSpend[[#This Row],[Date]]&lt;&gt;""),TimeSpend[[#This Row],[Employee Name]],"")</f>
        <v>#VALUE!</v>
      </c>
      <c r="N4764" t="e">
        <f t="shared" si="148"/>
        <v>#VALUE!</v>
      </c>
      <c r="O4764" t="e">
        <f t="shared" si="149"/>
        <v>#VALUE!</v>
      </c>
      <c r="P4764" t="e">
        <f>IF(D4764&lt;&gt;"",VLOOKUP(D4764,Projects!B:C,2,0),"")</f>
        <v>#VALUE!</v>
      </c>
    </row>
    <row r="4765" spans="1:16" x14ac:dyDescent="0.25">
      <c r="A4765" t="e">
        <f>UPPER(IF(AND(TimeSpend[[#This Row],[Personnel number]]&lt;&gt;"",TimeSpend[[#This Row],[Date]]&lt;&gt;""),TimeSpend[[#This Row],[Personnel number]],""))</f>
        <v>#VALUE!</v>
      </c>
      <c r="B4765" s="85" t="e">
        <f>IF(AND(TimeSpend[[#This Row],[Personnel number]]&lt;&gt;"",TimeSpend[[#This Row],[Date]]&lt;&gt;""),TEXT(TimeSpend[[#This Row],[Date]],"[$-409]yyyyMMdd"),"")</f>
        <v>#VALUE!</v>
      </c>
      <c r="C4765" s="33" t="e">
        <f>IF(AND(TimeSpend[[#This Row],[Personnel number]]&lt;&gt;"",TimeSpend[[#This Row],[Date]]&lt;&gt;""),SUBSTITUTE(TimeSpend[[#This Row],[Hours]],",","."),"")</f>
        <v>#VALUE!</v>
      </c>
      <c r="D4765" t="e">
        <f>IF(AND(TimeSpend[[#This Row],[Personnel number]]&lt;&gt;"",TimeSpend[[#This Row],[Date]]&lt;&gt;""),TimeSpend[[#This Row],[Network]],"")</f>
        <v>#VALUE!</v>
      </c>
      <c r="E4765" t="e">
        <f>IF(AND(TimeSpend[[#This Row],[Personnel number]]&lt;&gt;"",TimeSpend[[#This Row],[Date]]&lt;&gt;""),TimeSpend[[#This Row],[Network Description]],"")</f>
        <v>#VALUE!</v>
      </c>
      <c r="F4765" t="e">
        <f>IF(AND(TimeSpend[[#This Row],[Personnel number]]&lt;&gt;"",TimeSpend[[#This Row],[Date]]&lt;&gt;""),TimeSpend[[#This Row],[Activity]],"")</f>
        <v>#VALUE!</v>
      </c>
      <c r="G4765" t="e">
        <f>IF(AND(TimeSpend[[#This Row],[Personnel number]]&lt;&gt;"",TimeSpend[[#This Row],[Date]]&lt;&gt;""),TimeSpend[[#This Row],[Activity description]],"")</f>
        <v>#VALUE!</v>
      </c>
      <c r="H4765" s="36" t="e">
        <f>IF(AND(TimeSpend[[#This Row],[Personnel number]]&lt;&gt;"",TimeSpend[[#This Row],[Date]]&lt;&gt;""),TimeSpend[[#This Row],[Start Time]],"")</f>
        <v>#VALUE!</v>
      </c>
      <c r="I4765" s="36" t="e">
        <f>IF(AND(TimeSpend[[#This Row],[Personnel number]]&lt;&gt;"",TimeSpend[[#This Row],[Date]]&lt;&gt;""),TimeSpend[[#This Row],[End Time]],"")</f>
        <v>#VALUE!</v>
      </c>
      <c r="J4765" t="e">
        <f>IF(AND(TimeSpend[[#This Row],[Personnel number]]&lt;&gt;"",TimeSpend[[#This Row],[Date]]&lt;&gt;""),TimeSpend[[#This Row],[Location]],"")</f>
        <v>#VALUE!</v>
      </c>
      <c r="K4765" t="e">
        <f>IF(AND(TimeSpend[[#This Row],[Personnel number]]&lt;&gt;"",TimeSpend[[#This Row],[Date]]&lt;&gt;""),TimeSpend[[#This Row],[Task]],"")</f>
        <v>#VALUE!</v>
      </c>
      <c r="L4765" t="e">
        <f>IF(AND(TimeSpend[[#This Row],[Personnel number]]&lt;&gt;"",TimeSpend[[#This Row],[Date]]&lt;&gt;""),Utilization!$J$2,"")</f>
        <v>#VALUE!</v>
      </c>
      <c r="M4765" t="e">
        <f>IF(AND(TimeSpend[[#This Row],[Personnel number]]&lt;&gt;"",TimeSpend[[#This Row],[Date]]&lt;&gt;""),TimeSpend[[#This Row],[Employee Name]],"")</f>
        <v>#VALUE!</v>
      </c>
      <c r="N4765" t="e">
        <f t="shared" si="148"/>
        <v>#VALUE!</v>
      </c>
      <c r="O4765" t="e">
        <f t="shared" si="149"/>
        <v>#VALUE!</v>
      </c>
      <c r="P4765" t="e">
        <f>IF(D4765&lt;&gt;"",VLOOKUP(D4765,Projects!B:C,2,0),"")</f>
        <v>#VALUE!</v>
      </c>
    </row>
    <row r="4766" spans="1:16" x14ac:dyDescent="0.25">
      <c r="A4766" t="e">
        <f>UPPER(IF(AND(TimeSpend[[#This Row],[Personnel number]]&lt;&gt;"",TimeSpend[[#This Row],[Date]]&lt;&gt;""),TimeSpend[[#This Row],[Personnel number]],""))</f>
        <v>#VALUE!</v>
      </c>
      <c r="B4766" s="85" t="e">
        <f>IF(AND(TimeSpend[[#This Row],[Personnel number]]&lt;&gt;"",TimeSpend[[#This Row],[Date]]&lt;&gt;""),TEXT(TimeSpend[[#This Row],[Date]],"[$-409]yyyyMMdd"),"")</f>
        <v>#VALUE!</v>
      </c>
      <c r="C4766" s="33" t="e">
        <f>IF(AND(TimeSpend[[#This Row],[Personnel number]]&lt;&gt;"",TimeSpend[[#This Row],[Date]]&lt;&gt;""),SUBSTITUTE(TimeSpend[[#This Row],[Hours]],",","."),"")</f>
        <v>#VALUE!</v>
      </c>
      <c r="D4766" t="e">
        <f>IF(AND(TimeSpend[[#This Row],[Personnel number]]&lt;&gt;"",TimeSpend[[#This Row],[Date]]&lt;&gt;""),TimeSpend[[#This Row],[Network]],"")</f>
        <v>#VALUE!</v>
      </c>
      <c r="E4766" t="e">
        <f>IF(AND(TimeSpend[[#This Row],[Personnel number]]&lt;&gt;"",TimeSpend[[#This Row],[Date]]&lt;&gt;""),TimeSpend[[#This Row],[Network Description]],"")</f>
        <v>#VALUE!</v>
      </c>
      <c r="F4766" t="e">
        <f>IF(AND(TimeSpend[[#This Row],[Personnel number]]&lt;&gt;"",TimeSpend[[#This Row],[Date]]&lt;&gt;""),TimeSpend[[#This Row],[Activity]],"")</f>
        <v>#VALUE!</v>
      </c>
      <c r="G4766" t="e">
        <f>IF(AND(TimeSpend[[#This Row],[Personnel number]]&lt;&gt;"",TimeSpend[[#This Row],[Date]]&lt;&gt;""),TimeSpend[[#This Row],[Activity description]],"")</f>
        <v>#VALUE!</v>
      </c>
      <c r="H4766" s="36" t="e">
        <f>IF(AND(TimeSpend[[#This Row],[Personnel number]]&lt;&gt;"",TimeSpend[[#This Row],[Date]]&lt;&gt;""),TimeSpend[[#This Row],[Start Time]],"")</f>
        <v>#VALUE!</v>
      </c>
      <c r="I4766" s="36" t="e">
        <f>IF(AND(TimeSpend[[#This Row],[Personnel number]]&lt;&gt;"",TimeSpend[[#This Row],[Date]]&lt;&gt;""),TimeSpend[[#This Row],[End Time]],"")</f>
        <v>#VALUE!</v>
      </c>
      <c r="J4766" t="e">
        <f>IF(AND(TimeSpend[[#This Row],[Personnel number]]&lt;&gt;"",TimeSpend[[#This Row],[Date]]&lt;&gt;""),TimeSpend[[#This Row],[Location]],"")</f>
        <v>#VALUE!</v>
      </c>
      <c r="K4766" t="e">
        <f>IF(AND(TimeSpend[[#This Row],[Personnel number]]&lt;&gt;"",TimeSpend[[#This Row],[Date]]&lt;&gt;""),TimeSpend[[#This Row],[Task]],"")</f>
        <v>#VALUE!</v>
      </c>
      <c r="L4766" t="e">
        <f>IF(AND(TimeSpend[[#This Row],[Personnel number]]&lt;&gt;"",TimeSpend[[#This Row],[Date]]&lt;&gt;""),Utilization!$J$2,"")</f>
        <v>#VALUE!</v>
      </c>
      <c r="M4766" t="e">
        <f>IF(AND(TimeSpend[[#This Row],[Personnel number]]&lt;&gt;"",TimeSpend[[#This Row],[Date]]&lt;&gt;""),TimeSpend[[#This Row],[Employee Name]],"")</f>
        <v>#VALUE!</v>
      </c>
      <c r="N4766" t="e">
        <f t="shared" si="148"/>
        <v>#VALUE!</v>
      </c>
      <c r="O4766" t="e">
        <f t="shared" si="149"/>
        <v>#VALUE!</v>
      </c>
      <c r="P4766" t="e">
        <f>IF(D4766&lt;&gt;"",VLOOKUP(D4766,Projects!B:C,2,0),"")</f>
        <v>#VALUE!</v>
      </c>
    </row>
    <row r="4767" spans="1:16" x14ac:dyDescent="0.25">
      <c r="A4767" t="e">
        <f>UPPER(IF(AND(TimeSpend[[#This Row],[Personnel number]]&lt;&gt;"",TimeSpend[[#This Row],[Date]]&lt;&gt;""),TimeSpend[[#This Row],[Personnel number]],""))</f>
        <v>#VALUE!</v>
      </c>
      <c r="B4767" s="85" t="e">
        <f>IF(AND(TimeSpend[[#This Row],[Personnel number]]&lt;&gt;"",TimeSpend[[#This Row],[Date]]&lt;&gt;""),TEXT(TimeSpend[[#This Row],[Date]],"[$-409]yyyyMMdd"),"")</f>
        <v>#VALUE!</v>
      </c>
      <c r="C4767" s="33" t="e">
        <f>IF(AND(TimeSpend[[#This Row],[Personnel number]]&lt;&gt;"",TimeSpend[[#This Row],[Date]]&lt;&gt;""),SUBSTITUTE(TimeSpend[[#This Row],[Hours]],",","."),"")</f>
        <v>#VALUE!</v>
      </c>
      <c r="D4767" t="e">
        <f>IF(AND(TimeSpend[[#This Row],[Personnel number]]&lt;&gt;"",TimeSpend[[#This Row],[Date]]&lt;&gt;""),TimeSpend[[#This Row],[Network]],"")</f>
        <v>#VALUE!</v>
      </c>
      <c r="E4767" t="e">
        <f>IF(AND(TimeSpend[[#This Row],[Personnel number]]&lt;&gt;"",TimeSpend[[#This Row],[Date]]&lt;&gt;""),TimeSpend[[#This Row],[Network Description]],"")</f>
        <v>#VALUE!</v>
      </c>
      <c r="F4767" t="e">
        <f>IF(AND(TimeSpend[[#This Row],[Personnel number]]&lt;&gt;"",TimeSpend[[#This Row],[Date]]&lt;&gt;""),TimeSpend[[#This Row],[Activity]],"")</f>
        <v>#VALUE!</v>
      </c>
      <c r="G4767" t="e">
        <f>IF(AND(TimeSpend[[#This Row],[Personnel number]]&lt;&gt;"",TimeSpend[[#This Row],[Date]]&lt;&gt;""),TimeSpend[[#This Row],[Activity description]],"")</f>
        <v>#VALUE!</v>
      </c>
      <c r="H4767" s="36" t="e">
        <f>IF(AND(TimeSpend[[#This Row],[Personnel number]]&lt;&gt;"",TimeSpend[[#This Row],[Date]]&lt;&gt;""),TimeSpend[[#This Row],[Start Time]],"")</f>
        <v>#VALUE!</v>
      </c>
      <c r="I4767" s="36" t="e">
        <f>IF(AND(TimeSpend[[#This Row],[Personnel number]]&lt;&gt;"",TimeSpend[[#This Row],[Date]]&lt;&gt;""),TimeSpend[[#This Row],[End Time]],"")</f>
        <v>#VALUE!</v>
      </c>
      <c r="J4767" t="e">
        <f>IF(AND(TimeSpend[[#This Row],[Personnel number]]&lt;&gt;"",TimeSpend[[#This Row],[Date]]&lt;&gt;""),TimeSpend[[#This Row],[Location]],"")</f>
        <v>#VALUE!</v>
      </c>
      <c r="K4767" t="e">
        <f>IF(AND(TimeSpend[[#This Row],[Personnel number]]&lt;&gt;"",TimeSpend[[#This Row],[Date]]&lt;&gt;""),TimeSpend[[#This Row],[Task]],"")</f>
        <v>#VALUE!</v>
      </c>
      <c r="L4767" t="e">
        <f>IF(AND(TimeSpend[[#This Row],[Personnel number]]&lt;&gt;"",TimeSpend[[#This Row],[Date]]&lt;&gt;""),Utilization!$J$2,"")</f>
        <v>#VALUE!</v>
      </c>
      <c r="M4767" t="e">
        <f>IF(AND(TimeSpend[[#This Row],[Personnel number]]&lt;&gt;"",TimeSpend[[#This Row],[Date]]&lt;&gt;""),TimeSpend[[#This Row],[Employee Name]],"")</f>
        <v>#VALUE!</v>
      </c>
      <c r="N4767" t="e">
        <f t="shared" si="148"/>
        <v>#VALUE!</v>
      </c>
      <c r="O4767" t="e">
        <f t="shared" si="149"/>
        <v>#VALUE!</v>
      </c>
      <c r="P4767" t="e">
        <f>IF(D4767&lt;&gt;"",VLOOKUP(D4767,Projects!B:C,2,0),"")</f>
        <v>#VALUE!</v>
      </c>
    </row>
    <row r="4768" spans="1:16" x14ac:dyDescent="0.25">
      <c r="A4768" t="e">
        <f>UPPER(IF(AND(TimeSpend[[#This Row],[Personnel number]]&lt;&gt;"",TimeSpend[[#This Row],[Date]]&lt;&gt;""),TimeSpend[[#This Row],[Personnel number]],""))</f>
        <v>#VALUE!</v>
      </c>
      <c r="B4768" s="85" t="e">
        <f>IF(AND(TimeSpend[[#This Row],[Personnel number]]&lt;&gt;"",TimeSpend[[#This Row],[Date]]&lt;&gt;""),TEXT(TimeSpend[[#This Row],[Date]],"[$-409]yyyyMMdd"),"")</f>
        <v>#VALUE!</v>
      </c>
      <c r="C4768" s="33" t="e">
        <f>IF(AND(TimeSpend[[#This Row],[Personnel number]]&lt;&gt;"",TimeSpend[[#This Row],[Date]]&lt;&gt;""),SUBSTITUTE(TimeSpend[[#This Row],[Hours]],",","."),"")</f>
        <v>#VALUE!</v>
      </c>
      <c r="D4768" t="e">
        <f>IF(AND(TimeSpend[[#This Row],[Personnel number]]&lt;&gt;"",TimeSpend[[#This Row],[Date]]&lt;&gt;""),TimeSpend[[#This Row],[Network]],"")</f>
        <v>#VALUE!</v>
      </c>
      <c r="E4768" t="e">
        <f>IF(AND(TimeSpend[[#This Row],[Personnel number]]&lt;&gt;"",TimeSpend[[#This Row],[Date]]&lt;&gt;""),TimeSpend[[#This Row],[Network Description]],"")</f>
        <v>#VALUE!</v>
      </c>
      <c r="F4768" t="e">
        <f>IF(AND(TimeSpend[[#This Row],[Personnel number]]&lt;&gt;"",TimeSpend[[#This Row],[Date]]&lt;&gt;""),TimeSpend[[#This Row],[Activity]],"")</f>
        <v>#VALUE!</v>
      </c>
      <c r="G4768" t="e">
        <f>IF(AND(TimeSpend[[#This Row],[Personnel number]]&lt;&gt;"",TimeSpend[[#This Row],[Date]]&lt;&gt;""),TimeSpend[[#This Row],[Activity description]],"")</f>
        <v>#VALUE!</v>
      </c>
      <c r="H4768" s="36" t="e">
        <f>IF(AND(TimeSpend[[#This Row],[Personnel number]]&lt;&gt;"",TimeSpend[[#This Row],[Date]]&lt;&gt;""),TimeSpend[[#This Row],[Start Time]],"")</f>
        <v>#VALUE!</v>
      </c>
      <c r="I4768" s="36" t="e">
        <f>IF(AND(TimeSpend[[#This Row],[Personnel number]]&lt;&gt;"",TimeSpend[[#This Row],[Date]]&lt;&gt;""),TimeSpend[[#This Row],[End Time]],"")</f>
        <v>#VALUE!</v>
      </c>
      <c r="J4768" t="e">
        <f>IF(AND(TimeSpend[[#This Row],[Personnel number]]&lt;&gt;"",TimeSpend[[#This Row],[Date]]&lt;&gt;""),TimeSpend[[#This Row],[Location]],"")</f>
        <v>#VALUE!</v>
      </c>
      <c r="K4768" t="e">
        <f>IF(AND(TimeSpend[[#This Row],[Personnel number]]&lt;&gt;"",TimeSpend[[#This Row],[Date]]&lt;&gt;""),TimeSpend[[#This Row],[Task]],"")</f>
        <v>#VALUE!</v>
      </c>
      <c r="L4768" t="e">
        <f>IF(AND(TimeSpend[[#This Row],[Personnel number]]&lt;&gt;"",TimeSpend[[#This Row],[Date]]&lt;&gt;""),Utilization!$J$2,"")</f>
        <v>#VALUE!</v>
      </c>
      <c r="M4768" t="e">
        <f>IF(AND(TimeSpend[[#This Row],[Personnel number]]&lt;&gt;"",TimeSpend[[#This Row],[Date]]&lt;&gt;""),TimeSpend[[#This Row],[Employee Name]],"")</f>
        <v>#VALUE!</v>
      </c>
      <c r="N4768" t="e">
        <f t="shared" si="148"/>
        <v>#VALUE!</v>
      </c>
      <c r="O4768" t="e">
        <f t="shared" si="149"/>
        <v>#VALUE!</v>
      </c>
      <c r="P4768" t="e">
        <f>IF(D4768&lt;&gt;"",VLOOKUP(D4768,Projects!B:C,2,0),"")</f>
        <v>#VALUE!</v>
      </c>
    </row>
    <row r="4769" spans="1:16" x14ac:dyDescent="0.25">
      <c r="A4769" t="e">
        <f>UPPER(IF(AND(TimeSpend[[#This Row],[Personnel number]]&lt;&gt;"",TimeSpend[[#This Row],[Date]]&lt;&gt;""),TimeSpend[[#This Row],[Personnel number]],""))</f>
        <v>#VALUE!</v>
      </c>
      <c r="B4769" s="85" t="e">
        <f>IF(AND(TimeSpend[[#This Row],[Personnel number]]&lt;&gt;"",TimeSpend[[#This Row],[Date]]&lt;&gt;""),TEXT(TimeSpend[[#This Row],[Date]],"[$-409]yyyyMMdd"),"")</f>
        <v>#VALUE!</v>
      </c>
      <c r="C4769" s="33" t="e">
        <f>IF(AND(TimeSpend[[#This Row],[Personnel number]]&lt;&gt;"",TimeSpend[[#This Row],[Date]]&lt;&gt;""),SUBSTITUTE(TimeSpend[[#This Row],[Hours]],",","."),"")</f>
        <v>#VALUE!</v>
      </c>
      <c r="D4769" t="e">
        <f>IF(AND(TimeSpend[[#This Row],[Personnel number]]&lt;&gt;"",TimeSpend[[#This Row],[Date]]&lt;&gt;""),TimeSpend[[#This Row],[Network]],"")</f>
        <v>#VALUE!</v>
      </c>
      <c r="E4769" t="e">
        <f>IF(AND(TimeSpend[[#This Row],[Personnel number]]&lt;&gt;"",TimeSpend[[#This Row],[Date]]&lt;&gt;""),TimeSpend[[#This Row],[Network Description]],"")</f>
        <v>#VALUE!</v>
      </c>
      <c r="F4769" t="e">
        <f>IF(AND(TimeSpend[[#This Row],[Personnel number]]&lt;&gt;"",TimeSpend[[#This Row],[Date]]&lt;&gt;""),TimeSpend[[#This Row],[Activity]],"")</f>
        <v>#VALUE!</v>
      </c>
      <c r="G4769" t="e">
        <f>IF(AND(TimeSpend[[#This Row],[Personnel number]]&lt;&gt;"",TimeSpend[[#This Row],[Date]]&lt;&gt;""),TimeSpend[[#This Row],[Activity description]],"")</f>
        <v>#VALUE!</v>
      </c>
      <c r="H4769" s="36" t="e">
        <f>IF(AND(TimeSpend[[#This Row],[Personnel number]]&lt;&gt;"",TimeSpend[[#This Row],[Date]]&lt;&gt;""),TimeSpend[[#This Row],[Start Time]],"")</f>
        <v>#VALUE!</v>
      </c>
      <c r="I4769" s="36" t="e">
        <f>IF(AND(TimeSpend[[#This Row],[Personnel number]]&lt;&gt;"",TimeSpend[[#This Row],[Date]]&lt;&gt;""),TimeSpend[[#This Row],[End Time]],"")</f>
        <v>#VALUE!</v>
      </c>
      <c r="J4769" t="e">
        <f>IF(AND(TimeSpend[[#This Row],[Personnel number]]&lt;&gt;"",TimeSpend[[#This Row],[Date]]&lt;&gt;""),TimeSpend[[#This Row],[Location]],"")</f>
        <v>#VALUE!</v>
      </c>
      <c r="K4769" t="e">
        <f>IF(AND(TimeSpend[[#This Row],[Personnel number]]&lt;&gt;"",TimeSpend[[#This Row],[Date]]&lt;&gt;""),TimeSpend[[#This Row],[Task]],"")</f>
        <v>#VALUE!</v>
      </c>
      <c r="L4769" t="e">
        <f>IF(AND(TimeSpend[[#This Row],[Personnel number]]&lt;&gt;"",TimeSpend[[#This Row],[Date]]&lt;&gt;""),Utilization!$J$2,"")</f>
        <v>#VALUE!</v>
      </c>
      <c r="M4769" t="e">
        <f>IF(AND(TimeSpend[[#This Row],[Personnel number]]&lt;&gt;"",TimeSpend[[#This Row],[Date]]&lt;&gt;""),TimeSpend[[#This Row],[Employee Name]],"")</f>
        <v>#VALUE!</v>
      </c>
      <c r="N4769" t="e">
        <f t="shared" si="148"/>
        <v>#VALUE!</v>
      </c>
      <c r="O4769" t="e">
        <f t="shared" si="149"/>
        <v>#VALUE!</v>
      </c>
      <c r="P4769" t="e">
        <f>IF(D4769&lt;&gt;"",VLOOKUP(D4769,Projects!B:C,2,0),"")</f>
        <v>#VALUE!</v>
      </c>
    </row>
    <row r="4770" spans="1:16" x14ac:dyDescent="0.25">
      <c r="A4770" t="e">
        <f>UPPER(IF(AND(TimeSpend[[#This Row],[Personnel number]]&lt;&gt;"",TimeSpend[[#This Row],[Date]]&lt;&gt;""),TimeSpend[[#This Row],[Personnel number]],""))</f>
        <v>#VALUE!</v>
      </c>
      <c r="B4770" s="85" t="e">
        <f>IF(AND(TimeSpend[[#This Row],[Personnel number]]&lt;&gt;"",TimeSpend[[#This Row],[Date]]&lt;&gt;""),TEXT(TimeSpend[[#This Row],[Date]],"[$-409]yyyyMMdd"),"")</f>
        <v>#VALUE!</v>
      </c>
      <c r="C4770" s="33" t="e">
        <f>IF(AND(TimeSpend[[#This Row],[Personnel number]]&lt;&gt;"",TimeSpend[[#This Row],[Date]]&lt;&gt;""),SUBSTITUTE(TimeSpend[[#This Row],[Hours]],",","."),"")</f>
        <v>#VALUE!</v>
      </c>
      <c r="D4770" t="e">
        <f>IF(AND(TimeSpend[[#This Row],[Personnel number]]&lt;&gt;"",TimeSpend[[#This Row],[Date]]&lt;&gt;""),TimeSpend[[#This Row],[Network]],"")</f>
        <v>#VALUE!</v>
      </c>
      <c r="E4770" t="e">
        <f>IF(AND(TimeSpend[[#This Row],[Personnel number]]&lt;&gt;"",TimeSpend[[#This Row],[Date]]&lt;&gt;""),TimeSpend[[#This Row],[Network Description]],"")</f>
        <v>#VALUE!</v>
      </c>
      <c r="F4770" t="e">
        <f>IF(AND(TimeSpend[[#This Row],[Personnel number]]&lt;&gt;"",TimeSpend[[#This Row],[Date]]&lt;&gt;""),TimeSpend[[#This Row],[Activity]],"")</f>
        <v>#VALUE!</v>
      </c>
      <c r="G4770" t="e">
        <f>IF(AND(TimeSpend[[#This Row],[Personnel number]]&lt;&gt;"",TimeSpend[[#This Row],[Date]]&lt;&gt;""),TimeSpend[[#This Row],[Activity description]],"")</f>
        <v>#VALUE!</v>
      </c>
      <c r="H4770" s="36" t="e">
        <f>IF(AND(TimeSpend[[#This Row],[Personnel number]]&lt;&gt;"",TimeSpend[[#This Row],[Date]]&lt;&gt;""),TimeSpend[[#This Row],[Start Time]],"")</f>
        <v>#VALUE!</v>
      </c>
      <c r="I4770" s="36" t="e">
        <f>IF(AND(TimeSpend[[#This Row],[Personnel number]]&lt;&gt;"",TimeSpend[[#This Row],[Date]]&lt;&gt;""),TimeSpend[[#This Row],[End Time]],"")</f>
        <v>#VALUE!</v>
      </c>
      <c r="J4770" t="e">
        <f>IF(AND(TimeSpend[[#This Row],[Personnel number]]&lt;&gt;"",TimeSpend[[#This Row],[Date]]&lt;&gt;""),TimeSpend[[#This Row],[Location]],"")</f>
        <v>#VALUE!</v>
      </c>
      <c r="K4770" t="e">
        <f>IF(AND(TimeSpend[[#This Row],[Personnel number]]&lt;&gt;"",TimeSpend[[#This Row],[Date]]&lt;&gt;""),TimeSpend[[#This Row],[Task]],"")</f>
        <v>#VALUE!</v>
      </c>
      <c r="L4770" t="e">
        <f>IF(AND(TimeSpend[[#This Row],[Personnel number]]&lt;&gt;"",TimeSpend[[#This Row],[Date]]&lt;&gt;""),Utilization!$J$2,"")</f>
        <v>#VALUE!</v>
      </c>
      <c r="M4770" t="e">
        <f>IF(AND(TimeSpend[[#This Row],[Personnel number]]&lt;&gt;"",TimeSpend[[#This Row],[Date]]&lt;&gt;""),TimeSpend[[#This Row],[Employee Name]],"")</f>
        <v>#VALUE!</v>
      </c>
      <c r="N4770" t="e">
        <f t="shared" si="148"/>
        <v>#VALUE!</v>
      </c>
      <c r="O4770" t="e">
        <f t="shared" si="149"/>
        <v>#VALUE!</v>
      </c>
      <c r="P4770" t="e">
        <f>IF(D4770&lt;&gt;"",VLOOKUP(D4770,Projects!B:C,2,0),"")</f>
        <v>#VALUE!</v>
      </c>
    </row>
    <row r="4771" spans="1:16" x14ac:dyDescent="0.25">
      <c r="A4771" t="e">
        <f>UPPER(IF(AND(TimeSpend[[#This Row],[Personnel number]]&lt;&gt;"",TimeSpend[[#This Row],[Date]]&lt;&gt;""),TimeSpend[[#This Row],[Personnel number]],""))</f>
        <v>#VALUE!</v>
      </c>
      <c r="B4771" s="85" t="e">
        <f>IF(AND(TimeSpend[[#This Row],[Personnel number]]&lt;&gt;"",TimeSpend[[#This Row],[Date]]&lt;&gt;""),TEXT(TimeSpend[[#This Row],[Date]],"[$-409]yyyyMMdd"),"")</f>
        <v>#VALUE!</v>
      </c>
      <c r="C4771" s="33" t="e">
        <f>IF(AND(TimeSpend[[#This Row],[Personnel number]]&lt;&gt;"",TimeSpend[[#This Row],[Date]]&lt;&gt;""),SUBSTITUTE(TimeSpend[[#This Row],[Hours]],",","."),"")</f>
        <v>#VALUE!</v>
      </c>
      <c r="D4771" t="e">
        <f>IF(AND(TimeSpend[[#This Row],[Personnel number]]&lt;&gt;"",TimeSpend[[#This Row],[Date]]&lt;&gt;""),TimeSpend[[#This Row],[Network]],"")</f>
        <v>#VALUE!</v>
      </c>
      <c r="E4771" t="e">
        <f>IF(AND(TimeSpend[[#This Row],[Personnel number]]&lt;&gt;"",TimeSpend[[#This Row],[Date]]&lt;&gt;""),TimeSpend[[#This Row],[Network Description]],"")</f>
        <v>#VALUE!</v>
      </c>
      <c r="F4771" t="e">
        <f>IF(AND(TimeSpend[[#This Row],[Personnel number]]&lt;&gt;"",TimeSpend[[#This Row],[Date]]&lt;&gt;""),TimeSpend[[#This Row],[Activity]],"")</f>
        <v>#VALUE!</v>
      </c>
      <c r="G4771" t="e">
        <f>IF(AND(TimeSpend[[#This Row],[Personnel number]]&lt;&gt;"",TimeSpend[[#This Row],[Date]]&lt;&gt;""),TimeSpend[[#This Row],[Activity description]],"")</f>
        <v>#VALUE!</v>
      </c>
      <c r="H4771" s="36" t="e">
        <f>IF(AND(TimeSpend[[#This Row],[Personnel number]]&lt;&gt;"",TimeSpend[[#This Row],[Date]]&lt;&gt;""),TimeSpend[[#This Row],[Start Time]],"")</f>
        <v>#VALUE!</v>
      </c>
      <c r="I4771" s="36" t="e">
        <f>IF(AND(TimeSpend[[#This Row],[Personnel number]]&lt;&gt;"",TimeSpend[[#This Row],[Date]]&lt;&gt;""),TimeSpend[[#This Row],[End Time]],"")</f>
        <v>#VALUE!</v>
      </c>
      <c r="J4771" t="e">
        <f>IF(AND(TimeSpend[[#This Row],[Personnel number]]&lt;&gt;"",TimeSpend[[#This Row],[Date]]&lt;&gt;""),TimeSpend[[#This Row],[Location]],"")</f>
        <v>#VALUE!</v>
      </c>
      <c r="K4771" t="e">
        <f>IF(AND(TimeSpend[[#This Row],[Personnel number]]&lt;&gt;"",TimeSpend[[#This Row],[Date]]&lt;&gt;""),TimeSpend[[#This Row],[Task]],"")</f>
        <v>#VALUE!</v>
      </c>
      <c r="L4771" t="e">
        <f>IF(AND(TimeSpend[[#This Row],[Personnel number]]&lt;&gt;"",TimeSpend[[#This Row],[Date]]&lt;&gt;""),Utilization!$J$2,"")</f>
        <v>#VALUE!</v>
      </c>
      <c r="M4771" t="e">
        <f>IF(AND(TimeSpend[[#This Row],[Personnel number]]&lt;&gt;"",TimeSpend[[#This Row],[Date]]&lt;&gt;""),TimeSpend[[#This Row],[Employee Name]],"")</f>
        <v>#VALUE!</v>
      </c>
      <c r="N4771" t="e">
        <f t="shared" si="148"/>
        <v>#VALUE!</v>
      </c>
      <c r="O4771" t="e">
        <f t="shared" si="149"/>
        <v>#VALUE!</v>
      </c>
      <c r="P4771" t="e">
        <f>IF(D4771&lt;&gt;"",VLOOKUP(D4771,Projects!B:C,2,0),"")</f>
        <v>#VALUE!</v>
      </c>
    </row>
    <row r="4772" spans="1:16" x14ac:dyDescent="0.25">
      <c r="A4772" t="e">
        <f>UPPER(IF(AND(TimeSpend[[#This Row],[Personnel number]]&lt;&gt;"",TimeSpend[[#This Row],[Date]]&lt;&gt;""),TimeSpend[[#This Row],[Personnel number]],""))</f>
        <v>#VALUE!</v>
      </c>
      <c r="B4772" s="85" t="e">
        <f>IF(AND(TimeSpend[[#This Row],[Personnel number]]&lt;&gt;"",TimeSpend[[#This Row],[Date]]&lt;&gt;""),TEXT(TimeSpend[[#This Row],[Date]],"[$-409]yyyyMMdd"),"")</f>
        <v>#VALUE!</v>
      </c>
      <c r="C4772" s="33" t="e">
        <f>IF(AND(TimeSpend[[#This Row],[Personnel number]]&lt;&gt;"",TimeSpend[[#This Row],[Date]]&lt;&gt;""),SUBSTITUTE(TimeSpend[[#This Row],[Hours]],",","."),"")</f>
        <v>#VALUE!</v>
      </c>
      <c r="D4772" t="e">
        <f>IF(AND(TimeSpend[[#This Row],[Personnel number]]&lt;&gt;"",TimeSpend[[#This Row],[Date]]&lt;&gt;""),TimeSpend[[#This Row],[Network]],"")</f>
        <v>#VALUE!</v>
      </c>
      <c r="E4772" t="e">
        <f>IF(AND(TimeSpend[[#This Row],[Personnel number]]&lt;&gt;"",TimeSpend[[#This Row],[Date]]&lt;&gt;""),TimeSpend[[#This Row],[Network Description]],"")</f>
        <v>#VALUE!</v>
      </c>
      <c r="F4772" t="e">
        <f>IF(AND(TimeSpend[[#This Row],[Personnel number]]&lt;&gt;"",TimeSpend[[#This Row],[Date]]&lt;&gt;""),TimeSpend[[#This Row],[Activity]],"")</f>
        <v>#VALUE!</v>
      </c>
      <c r="G4772" t="e">
        <f>IF(AND(TimeSpend[[#This Row],[Personnel number]]&lt;&gt;"",TimeSpend[[#This Row],[Date]]&lt;&gt;""),TimeSpend[[#This Row],[Activity description]],"")</f>
        <v>#VALUE!</v>
      </c>
      <c r="H4772" s="36" t="e">
        <f>IF(AND(TimeSpend[[#This Row],[Personnel number]]&lt;&gt;"",TimeSpend[[#This Row],[Date]]&lt;&gt;""),TimeSpend[[#This Row],[Start Time]],"")</f>
        <v>#VALUE!</v>
      </c>
      <c r="I4772" s="36" t="e">
        <f>IF(AND(TimeSpend[[#This Row],[Personnel number]]&lt;&gt;"",TimeSpend[[#This Row],[Date]]&lt;&gt;""),TimeSpend[[#This Row],[End Time]],"")</f>
        <v>#VALUE!</v>
      </c>
      <c r="J4772" t="e">
        <f>IF(AND(TimeSpend[[#This Row],[Personnel number]]&lt;&gt;"",TimeSpend[[#This Row],[Date]]&lt;&gt;""),TimeSpend[[#This Row],[Location]],"")</f>
        <v>#VALUE!</v>
      </c>
      <c r="K4772" t="e">
        <f>IF(AND(TimeSpend[[#This Row],[Personnel number]]&lt;&gt;"",TimeSpend[[#This Row],[Date]]&lt;&gt;""),TimeSpend[[#This Row],[Task]],"")</f>
        <v>#VALUE!</v>
      </c>
      <c r="L4772" t="e">
        <f>IF(AND(TimeSpend[[#This Row],[Personnel number]]&lt;&gt;"",TimeSpend[[#This Row],[Date]]&lt;&gt;""),Utilization!$J$2,"")</f>
        <v>#VALUE!</v>
      </c>
      <c r="M4772" t="e">
        <f>IF(AND(TimeSpend[[#This Row],[Personnel number]]&lt;&gt;"",TimeSpend[[#This Row],[Date]]&lt;&gt;""),TimeSpend[[#This Row],[Employee Name]],"")</f>
        <v>#VALUE!</v>
      </c>
      <c r="N4772" t="e">
        <f t="shared" si="148"/>
        <v>#VALUE!</v>
      </c>
      <c r="O4772" t="e">
        <f t="shared" si="149"/>
        <v>#VALUE!</v>
      </c>
      <c r="P4772" t="e">
        <f>IF(D4772&lt;&gt;"",VLOOKUP(D4772,Projects!B:C,2,0),"")</f>
        <v>#VALUE!</v>
      </c>
    </row>
    <row r="4773" spans="1:16" x14ac:dyDescent="0.25">
      <c r="A4773" t="e">
        <f>UPPER(IF(AND(TimeSpend[[#This Row],[Personnel number]]&lt;&gt;"",TimeSpend[[#This Row],[Date]]&lt;&gt;""),TimeSpend[[#This Row],[Personnel number]],""))</f>
        <v>#VALUE!</v>
      </c>
      <c r="B4773" s="85" t="e">
        <f>IF(AND(TimeSpend[[#This Row],[Personnel number]]&lt;&gt;"",TimeSpend[[#This Row],[Date]]&lt;&gt;""),TEXT(TimeSpend[[#This Row],[Date]],"[$-409]yyyyMMdd"),"")</f>
        <v>#VALUE!</v>
      </c>
      <c r="C4773" s="33" t="e">
        <f>IF(AND(TimeSpend[[#This Row],[Personnel number]]&lt;&gt;"",TimeSpend[[#This Row],[Date]]&lt;&gt;""),SUBSTITUTE(TimeSpend[[#This Row],[Hours]],",","."),"")</f>
        <v>#VALUE!</v>
      </c>
      <c r="D4773" t="e">
        <f>IF(AND(TimeSpend[[#This Row],[Personnel number]]&lt;&gt;"",TimeSpend[[#This Row],[Date]]&lt;&gt;""),TimeSpend[[#This Row],[Network]],"")</f>
        <v>#VALUE!</v>
      </c>
      <c r="E4773" t="e">
        <f>IF(AND(TimeSpend[[#This Row],[Personnel number]]&lt;&gt;"",TimeSpend[[#This Row],[Date]]&lt;&gt;""),TimeSpend[[#This Row],[Network Description]],"")</f>
        <v>#VALUE!</v>
      </c>
      <c r="F4773" t="e">
        <f>IF(AND(TimeSpend[[#This Row],[Personnel number]]&lt;&gt;"",TimeSpend[[#This Row],[Date]]&lt;&gt;""),TimeSpend[[#This Row],[Activity]],"")</f>
        <v>#VALUE!</v>
      </c>
      <c r="G4773" t="e">
        <f>IF(AND(TimeSpend[[#This Row],[Personnel number]]&lt;&gt;"",TimeSpend[[#This Row],[Date]]&lt;&gt;""),TimeSpend[[#This Row],[Activity description]],"")</f>
        <v>#VALUE!</v>
      </c>
      <c r="H4773" s="36" t="e">
        <f>IF(AND(TimeSpend[[#This Row],[Personnel number]]&lt;&gt;"",TimeSpend[[#This Row],[Date]]&lt;&gt;""),TimeSpend[[#This Row],[Start Time]],"")</f>
        <v>#VALUE!</v>
      </c>
      <c r="I4773" s="36" t="e">
        <f>IF(AND(TimeSpend[[#This Row],[Personnel number]]&lt;&gt;"",TimeSpend[[#This Row],[Date]]&lt;&gt;""),TimeSpend[[#This Row],[End Time]],"")</f>
        <v>#VALUE!</v>
      </c>
      <c r="J4773" t="e">
        <f>IF(AND(TimeSpend[[#This Row],[Personnel number]]&lt;&gt;"",TimeSpend[[#This Row],[Date]]&lt;&gt;""),TimeSpend[[#This Row],[Location]],"")</f>
        <v>#VALUE!</v>
      </c>
      <c r="K4773" t="e">
        <f>IF(AND(TimeSpend[[#This Row],[Personnel number]]&lt;&gt;"",TimeSpend[[#This Row],[Date]]&lt;&gt;""),TimeSpend[[#This Row],[Task]],"")</f>
        <v>#VALUE!</v>
      </c>
      <c r="L4773" t="e">
        <f>IF(AND(TimeSpend[[#This Row],[Personnel number]]&lt;&gt;"",TimeSpend[[#This Row],[Date]]&lt;&gt;""),Utilization!$J$2,"")</f>
        <v>#VALUE!</v>
      </c>
      <c r="M4773" t="e">
        <f>IF(AND(TimeSpend[[#This Row],[Personnel number]]&lt;&gt;"",TimeSpend[[#This Row],[Date]]&lt;&gt;""),TimeSpend[[#This Row],[Employee Name]],"")</f>
        <v>#VALUE!</v>
      </c>
      <c r="N4773" t="e">
        <f t="shared" si="148"/>
        <v>#VALUE!</v>
      </c>
      <c r="O4773" t="e">
        <f t="shared" si="149"/>
        <v>#VALUE!</v>
      </c>
      <c r="P4773" t="e">
        <f>IF(D4773&lt;&gt;"",VLOOKUP(D4773,Projects!B:C,2,0),"")</f>
        <v>#VALUE!</v>
      </c>
    </row>
    <row r="4774" spans="1:16" x14ac:dyDescent="0.25">
      <c r="A4774" t="e">
        <f>UPPER(IF(AND(TimeSpend[[#This Row],[Personnel number]]&lt;&gt;"",TimeSpend[[#This Row],[Date]]&lt;&gt;""),TimeSpend[[#This Row],[Personnel number]],""))</f>
        <v>#VALUE!</v>
      </c>
      <c r="B4774" s="85" t="e">
        <f>IF(AND(TimeSpend[[#This Row],[Personnel number]]&lt;&gt;"",TimeSpend[[#This Row],[Date]]&lt;&gt;""),TEXT(TimeSpend[[#This Row],[Date]],"[$-409]yyyyMMdd"),"")</f>
        <v>#VALUE!</v>
      </c>
      <c r="C4774" s="33" t="e">
        <f>IF(AND(TimeSpend[[#This Row],[Personnel number]]&lt;&gt;"",TimeSpend[[#This Row],[Date]]&lt;&gt;""),SUBSTITUTE(TimeSpend[[#This Row],[Hours]],",","."),"")</f>
        <v>#VALUE!</v>
      </c>
      <c r="D4774" t="e">
        <f>IF(AND(TimeSpend[[#This Row],[Personnel number]]&lt;&gt;"",TimeSpend[[#This Row],[Date]]&lt;&gt;""),TimeSpend[[#This Row],[Network]],"")</f>
        <v>#VALUE!</v>
      </c>
      <c r="E4774" t="e">
        <f>IF(AND(TimeSpend[[#This Row],[Personnel number]]&lt;&gt;"",TimeSpend[[#This Row],[Date]]&lt;&gt;""),TimeSpend[[#This Row],[Network Description]],"")</f>
        <v>#VALUE!</v>
      </c>
      <c r="F4774" t="e">
        <f>IF(AND(TimeSpend[[#This Row],[Personnel number]]&lt;&gt;"",TimeSpend[[#This Row],[Date]]&lt;&gt;""),TimeSpend[[#This Row],[Activity]],"")</f>
        <v>#VALUE!</v>
      </c>
      <c r="G4774" t="e">
        <f>IF(AND(TimeSpend[[#This Row],[Personnel number]]&lt;&gt;"",TimeSpend[[#This Row],[Date]]&lt;&gt;""),TimeSpend[[#This Row],[Activity description]],"")</f>
        <v>#VALUE!</v>
      </c>
      <c r="H4774" s="36" t="e">
        <f>IF(AND(TimeSpend[[#This Row],[Personnel number]]&lt;&gt;"",TimeSpend[[#This Row],[Date]]&lt;&gt;""),TimeSpend[[#This Row],[Start Time]],"")</f>
        <v>#VALUE!</v>
      </c>
      <c r="I4774" s="36" t="e">
        <f>IF(AND(TimeSpend[[#This Row],[Personnel number]]&lt;&gt;"",TimeSpend[[#This Row],[Date]]&lt;&gt;""),TimeSpend[[#This Row],[End Time]],"")</f>
        <v>#VALUE!</v>
      </c>
      <c r="J4774" t="e">
        <f>IF(AND(TimeSpend[[#This Row],[Personnel number]]&lt;&gt;"",TimeSpend[[#This Row],[Date]]&lt;&gt;""),TimeSpend[[#This Row],[Location]],"")</f>
        <v>#VALUE!</v>
      </c>
      <c r="K4774" t="e">
        <f>IF(AND(TimeSpend[[#This Row],[Personnel number]]&lt;&gt;"",TimeSpend[[#This Row],[Date]]&lt;&gt;""),TimeSpend[[#This Row],[Task]],"")</f>
        <v>#VALUE!</v>
      </c>
      <c r="L4774" t="e">
        <f>IF(AND(TimeSpend[[#This Row],[Personnel number]]&lt;&gt;"",TimeSpend[[#This Row],[Date]]&lt;&gt;""),Utilization!$J$2,"")</f>
        <v>#VALUE!</v>
      </c>
      <c r="M4774" t="e">
        <f>IF(AND(TimeSpend[[#This Row],[Personnel number]]&lt;&gt;"",TimeSpend[[#This Row],[Date]]&lt;&gt;""),TimeSpend[[#This Row],[Employee Name]],"")</f>
        <v>#VALUE!</v>
      </c>
      <c r="N4774" t="e">
        <f t="shared" si="148"/>
        <v>#VALUE!</v>
      </c>
      <c r="O4774" t="e">
        <f t="shared" si="149"/>
        <v>#VALUE!</v>
      </c>
      <c r="P4774" t="e">
        <f>IF(D4774&lt;&gt;"",VLOOKUP(D4774,Projects!B:C,2,0),"")</f>
        <v>#VALUE!</v>
      </c>
    </row>
    <row r="4775" spans="1:16" x14ac:dyDescent="0.25">
      <c r="A4775" t="e">
        <f>UPPER(IF(AND(TimeSpend[[#This Row],[Personnel number]]&lt;&gt;"",TimeSpend[[#This Row],[Date]]&lt;&gt;""),TimeSpend[[#This Row],[Personnel number]],""))</f>
        <v>#VALUE!</v>
      </c>
      <c r="B4775" s="85" t="e">
        <f>IF(AND(TimeSpend[[#This Row],[Personnel number]]&lt;&gt;"",TimeSpend[[#This Row],[Date]]&lt;&gt;""),TEXT(TimeSpend[[#This Row],[Date]],"[$-409]yyyyMMdd"),"")</f>
        <v>#VALUE!</v>
      </c>
      <c r="C4775" s="33" t="e">
        <f>IF(AND(TimeSpend[[#This Row],[Personnel number]]&lt;&gt;"",TimeSpend[[#This Row],[Date]]&lt;&gt;""),SUBSTITUTE(TimeSpend[[#This Row],[Hours]],",","."),"")</f>
        <v>#VALUE!</v>
      </c>
      <c r="D4775" t="e">
        <f>IF(AND(TimeSpend[[#This Row],[Personnel number]]&lt;&gt;"",TimeSpend[[#This Row],[Date]]&lt;&gt;""),TimeSpend[[#This Row],[Network]],"")</f>
        <v>#VALUE!</v>
      </c>
      <c r="E4775" t="e">
        <f>IF(AND(TimeSpend[[#This Row],[Personnel number]]&lt;&gt;"",TimeSpend[[#This Row],[Date]]&lt;&gt;""),TimeSpend[[#This Row],[Network Description]],"")</f>
        <v>#VALUE!</v>
      </c>
      <c r="F4775" t="e">
        <f>IF(AND(TimeSpend[[#This Row],[Personnel number]]&lt;&gt;"",TimeSpend[[#This Row],[Date]]&lt;&gt;""),TimeSpend[[#This Row],[Activity]],"")</f>
        <v>#VALUE!</v>
      </c>
      <c r="G4775" t="e">
        <f>IF(AND(TimeSpend[[#This Row],[Personnel number]]&lt;&gt;"",TimeSpend[[#This Row],[Date]]&lt;&gt;""),TimeSpend[[#This Row],[Activity description]],"")</f>
        <v>#VALUE!</v>
      </c>
      <c r="H4775" s="36" t="e">
        <f>IF(AND(TimeSpend[[#This Row],[Personnel number]]&lt;&gt;"",TimeSpend[[#This Row],[Date]]&lt;&gt;""),TimeSpend[[#This Row],[Start Time]],"")</f>
        <v>#VALUE!</v>
      </c>
      <c r="I4775" s="36" t="e">
        <f>IF(AND(TimeSpend[[#This Row],[Personnel number]]&lt;&gt;"",TimeSpend[[#This Row],[Date]]&lt;&gt;""),TimeSpend[[#This Row],[End Time]],"")</f>
        <v>#VALUE!</v>
      </c>
      <c r="J4775" t="e">
        <f>IF(AND(TimeSpend[[#This Row],[Personnel number]]&lt;&gt;"",TimeSpend[[#This Row],[Date]]&lt;&gt;""),TimeSpend[[#This Row],[Location]],"")</f>
        <v>#VALUE!</v>
      </c>
      <c r="K4775" t="e">
        <f>IF(AND(TimeSpend[[#This Row],[Personnel number]]&lt;&gt;"",TimeSpend[[#This Row],[Date]]&lt;&gt;""),TimeSpend[[#This Row],[Task]],"")</f>
        <v>#VALUE!</v>
      </c>
      <c r="L4775" t="e">
        <f>IF(AND(TimeSpend[[#This Row],[Personnel number]]&lt;&gt;"",TimeSpend[[#This Row],[Date]]&lt;&gt;""),Utilization!$J$2,"")</f>
        <v>#VALUE!</v>
      </c>
      <c r="M4775" t="e">
        <f>IF(AND(TimeSpend[[#This Row],[Personnel number]]&lt;&gt;"",TimeSpend[[#This Row],[Date]]&lt;&gt;""),TimeSpend[[#This Row],[Employee Name]],"")</f>
        <v>#VALUE!</v>
      </c>
      <c r="N4775" t="e">
        <f t="shared" si="148"/>
        <v>#VALUE!</v>
      </c>
      <c r="O4775" t="e">
        <f t="shared" si="149"/>
        <v>#VALUE!</v>
      </c>
      <c r="P4775" t="e">
        <f>IF(D4775&lt;&gt;"",VLOOKUP(D4775,Projects!B:C,2,0),"")</f>
        <v>#VALUE!</v>
      </c>
    </row>
    <row r="4776" spans="1:16" x14ac:dyDescent="0.25">
      <c r="A4776" t="e">
        <f>UPPER(IF(AND(TimeSpend[[#This Row],[Personnel number]]&lt;&gt;"",TimeSpend[[#This Row],[Date]]&lt;&gt;""),TimeSpend[[#This Row],[Personnel number]],""))</f>
        <v>#VALUE!</v>
      </c>
      <c r="B4776" s="85" t="e">
        <f>IF(AND(TimeSpend[[#This Row],[Personnel number]]&lt;&gt;"",TimeSpend[[#This Row],[Date]]&lt;&gt;""),TEXT(TimeSpend[[#This Row],[Date]],"[$-409]yyyyMMdd"),"")</f>
        <v>#VALUE!</v>
      </c>
      <c r="C4776" s="33" t="e">
        <f>IF(AND(TimeSpend[[#This Row],[Personnel number]]&lt;&gt;"",TimeSpend[[#This Row],[Date]]&lt;&gt;""),SUBSTITUTE(TimeSpend[[#This Row],[Hours]],",","."),"")</f>
        <v>#VALUE!</v>
      </c>
      <c r="D4776" t="e">
        <f>IF(AND(TimeSpend[[#This Row],[Personnel number]]&lt;&gt;"",TimeSpend[[#This Row],[Date]]&lt;&gt;""),TimeSpend[[#This Row],[Network]],"")</f>
        <v>#VALUE!</v>
      </c>
      <c r="E4776" t="e">
        <f>IF(AND(TimeSpend[[#This Row],[Personnel number]]&lt;&gt;"",TimeSpend[[#This Row],[Date]]&lt;&gt;""),TimeSpend[[#This Row],[Network Description]],"")</f>
        <v>#VALUE!</v>
      </c>
      <c r="F4776" t="e">
        <f>IF(AND(TimeSpend[[#This Row],[Personnel number]]&lt;&gt;"",TimeSpend[[#This Row],[Date]]&lt;&gt;""),TimeSpend[[#This Row],[Activity]],"")</f>
        <v>#VALUE!</v>
      </c>
      <c r="G4776" t="e">
        <f>IF(AND(TimeSpend[[#This Row],[Personnel number]]&lt;&gt;"",TimeSpend[[#This Row],[Date]]&lt;&gt;""),TimeSpend[[#This Row],[Activity description]],"")</f>
        <v>#VALUE!</v>
      </c>
      <c r="H4776" s="36" t="e">
        <f>IF(AND(TimeSpend[[#This Row],[Personnel number]]&lt;&gt;"",TimeSpend[[#This Row],[Date]]&lt;&gt;""),TimeSpend[[#This Row],[Start Time]],"")</f>
        <v>#VALUE!</v>
      </c>
      <c r="I4776" s="36" t="e">
        <f>IF(AND(TimeSpend[[#This Row],[Personnel number]]&lt;&gt;"",TimeSpend[[#This Row],[Date]]&lt;&gt;""),TimeSpend[[#This Row],[End Time]],"")</f>
        <v>#VALUE!</v>
      </c>
      <c r="J4776" t="e">
        <f>IF(AND(TimeSpend[[#This Row],[Personnel number]]&lt;&gt;"",TimeSpend[[#This Row],[Date]]&lt;&gt;""),TimeSpend[[#This Row],[Location]],"")</f>
        <v>#VALUE!</v>
      </c>
      <c r="K4776" t="e">
        <f>IF(AND(TimeSpend[[#This Row],[Personnel number]]&lt;&gt;"",TimeSpend[[#This Row],[Date]]&lt;&gt;""),TimeSpend[[#This Row],[Task]],"")</f>
        <v>#VALUE!</v>
      </c>
      <c r="L4776" t="e">
        <f>IF(AND(TimeSpend[[#This Row],[Personnel number]]&lt;&gt;"",TimeSpend[[#This Row],[Date]]&lt;&gt;""),Utilization!$J$2,"")</f>
        <v>#VALUE!</v>
      </c>
      <c r="M4776" t="e">
        <f>IF(AND(TimeSpend[[#This Row],[Personnel number]]&lt;&gt;"",TimeSpend[[#This Row],[Date]]&lt;&gt;""),TimeSpend[[#This Row],[Employee Name]],"")</f>
        <v>#VALUE!</v>
      </c>
      <c r="N4776" t="e">
        <f t="shared" si="148"/>
        <v>#VALUE!</v>
      </c>
      <c r="O4776" t="e">
        <f t="shared" si="149"/>
        <v>#VALUE!</v>
      </c>
      <c r="P4776" t="e">
        <f>IF(D4776&lt;&gt;"",VLOOKUP(D4776,Projects!B:C,2,0),"")</f>
        <v>#VALUE!</v>
      </c>
    </row>
    <row r="4777" spans="1:16" x14ac:dyDescent="0.25">
      <c r="A4777" t="e">
        <f>UPPER(IF(AND(TimeSpend[[#This Row],[Personnel number]]&lt;&gt;"",TimeSpend[[#This Row],[Date]]&lt;&gt;""),TimeSpend[[#This Row],[Personnel number]],""))</f>
        <v>#VALUE!</v>
      </c>
      <c r="B4777" s="85" t="e">
        <f>IF(AND(TimeSpend[[#This Row],[Personnel number]]&lt;&gt;"",TimeSpend[[#This Row],[Date]]&lt;&gt;""),TEXT(TimeSpend[[#This Row],[Date]],"[$-409]yyyyMMdd"),"")</f>
        <v>#VALUE!</v>
      </c>
      <c r="C4777" s="33" t="e">
        <f>IF(AND(TimeSpend[[#This Row],[Personnel number]]&lt;&gt;"",TimeSpend[[#This Row],[Date]]&lt;&gt;""),SUBSTITUTE(TimeSpend[[#This Row],[Hours]],",","."),"")</f>
        <v>#VALUE!</v>
      </c>
      <c r="D4777" t="e">
        <f>IF(AND(TimeSpend[[#This Row],[Personnel number]]&lt;&gt;"",TimeSpend[[#This Row],[Date]]&lt;&gt;""),TimeSpend[[#This Row],[Network]],"")</f>
        <v>#VALUE!</v>
      </c>
      <c r="E4777" t="e">
        <f>IF(AND(TimeSpend[[#This Row],[Personnel number]]&lt;&gt;"",TimeSpend[[#This Row],[Date]]&lt;&gt;""),TimeSpend[[#This Row],[Network Description]],"")</f>
        <v>#VALUE!</v>
      </c>
      <c r="F4777" t="e">
        <f>IF(AND(TimeSpend[[#This Row],[Personnel number]]&lt;&gt;"",TimeSpend[[#This Row],[Date]]&lt;&gt;""),TimeSpend[[#This Row],[Activity]],"")</f>
        <v>#VALUE!</v>
      </c>
      <c r="G4777" t="e">
        <f>IF(AND(TimeSpend[[#This Row],[Personnel number]]&lt;&gt;"",TimeSpend[[#This Row],[Date]]&lt;&gt;""),TimeSpend[[#This Row],[Activity description]],"")</f>
        <v>#VALUE!</v>
      </c>
      <c r="H4777" s="36" t="e">
        <f>IF(AND(TimeSpend[[#This Row],[Personnel number]]&lt;&gt;"",TimeSpend[[#This Row],[Date]]&lt;&gt;""),TimeSpend[[#This Row],[Start Time]],"")</f>
        <v>#VALUE!</v>
      </c>
      <c r="I4777" s="36" t="e">
        <f>IF(AND(TimeSpend[[#This Row],[Personnel number]]&lt;&gt;"",TimeSpend[[#This Row],[Date]]&lt;&gt;""),TimeSpend[[#This Row],[End Time]],"")</f>
        <v>#VALUE!</v>
      </c>
      <c r="J4777" t="e">
        <f>IF(AND(TimeSpend[[#This Row],[Personnel number]]&lt;&gt;"",TimeSpend[[#This Row],[Date]]&lt;&gt;""),TimeSpend[[#This Row],[Location]],"")</f>
        <v>#VALUE!</v>
      </c>
      <c r="K4777" t="e">
        <f>IF(AND(TimeSpend[[#This Row],[Personnel number]]&lt;&gt;"",TimeSpend[[#This Row],[Date]]&lt;&gt;""),TimeSpend[[#This Row],[Task]],"")</f>
        <v>#VALUE!</v>
      </c>
      <c r="L4777" t="e">
        <f>IF(AND(TimeSpend[[#This Row],[Personnel number]]&lt;&gt;"",TimeSpend[[#This Row],[Date]]&lt;&gt;""),Utilization!$J$2,"")</f>
        <v>#VALUE!</v>
      </c>
      <c r="M4777" t="e">
        <f>IF(AND(TimeSpend[[#This Row],[Personnel number]]&lt;&gt;"",TimeSpend[[#This Row],[Date]]&lt;&gt;""),TimeSpend[[#This Row],[Employee Name]],"")</f>
        <v>#VALUE!</v>
      </c>
      <c r="N4777" t="e">
        <f t="shared" si="148"/>
        <v>#VALUE!</v>
      </c>
      <c r="O4777" t="e">
        <f t="shared" si="149"/>
        <v>#VALUE!</v>
      </c>
      <c r="P4777" t="e">
        <f>IF(D4777&lt;&gt;"",VLOOKUP(D4777,Projects!B:C,2,0),"")</f>
        <v>#VALUE!</v>
      </c>
    </row>
    <row r="4778" spans="1:16" x14ac:dyDescent="0.25">
      <c r="A4778" t="e">
        <f>UPPER(IF(AND(TimeSpend[[#This Row],[Personnel number]]&lt;&gt;"",TimeSpend[[#This Row],[Date]]&lt;&gt;""),TimeSpend[[#This Row],[Personnel number]],""))</f>
        <v>#VALUE!</v>
      </c>
      <c r="B4778" s="85" t="e">
        <f>IF(AND(TimeSpend[[#This Row],[Personnel number]]&lt;&gt;"",TimeSpend[[#This Row],[Date]]&lt;&gt;""),TEXT(TimeSpend[[#This Row],[Date]],"[$-409]yyyyMMdd"),"")</f>
        <v>#VALUE!</v>
      </c>
      <c r="C4778" s="33" t="e">
        <f>IF(AND(TimeSpend[[#This Row],[Personnel number]]&lt;&gt;"",TimeSpend[[#This Row],[Date]]&lt;&gt;""),SUBSTITUTE(TimeSpend[[#This Row],[Hours]],",","."),"")</f>
        <v>#VALUE!</v>
      </c>
      <c r="D4778" t="e">
        <f>IF(AND(TimeSpend[[#This Row],[Personnel number]]&lt;&gt;"",TimeSpend[[#This Row],[Date]]&lt;&gt;""),TimeSpend[[#This Row],[Network]],"")</f>
        <v>#VALUE!</v>
      </c>
      <c r="E4778" t="e">
        <f>IF(AND(TimeSpend[[#This Row],[Personnel number]]&lt;&gt;"",TimeSpend[[#This Row],[Date]]&lt;&gt;""),TimeSpend[[#This Row],[Network Description]],"")</f>
        <v>#VALUE!</v>
      </c>
      <c r="F4778" t="e">
        <f>IF(AND(TimeSpend[[#This Row],[Personnel number]]&lt;&gt;"",TimeSpend[[#This Row],[Date]]&lt;&gt;""),TimeSpend[[#This Row],[Activity]],"")</f>
        <v>#VALUE!</v>
      </c>
      <c r="G4778" t="e">
        <f>IF(AND(TimeSpend[[#This Row],[Personnel number]]&lt;&gt;"",TimeSpend[[#This Row],[Date]]&lt;&gt;""),TimeSpend[[#This Row],[Activity description]],"")</f>
        <v>#VALUE!</v>
      </c>
      <c r="H4778" s="36" t="e">
        <f>IF(AND(TimeSpend[[#This Row],[Personnel number]]&lt;&gt;"",TimeSpend[[#This Row],[Date]]&lt;&gt;""),TimeSpend[[#This Row],[Start Time]],"")</f>
        <v>#VALUE!</v>
      </c>
      <c r="I4778" s="36" t="e">
        <f>IF(AND(TimeSpend[[#This Row],[Personnel number]]&lt;&gt;"",TimeSpend[[#This Row],[Date]]&lt;&gt;""),TimeSpend[[#This Row],[End Time]],"")</f>
        <v>#VALUE!</v>
      </c>
      <c r="J4778" t="e">
        <f>IF(AND(TimeSpend[[#This Row],[Personnel number]]&lt;&gt;"",TimeSpend[[#This Row],[Date]]&lt;&gt;""),TimeSpend[[#This Row],[Location]],"")</f>
        <v>#VALUE!</v>
      </c>
      <c r="K4778" t="e">
        <f>IF(AND(TimeSpend[[#This Row],[Personnel number]]&lt;&gt;"",TimeSpend[[#This Row],[Date]]&lt;&gt;""),TimeSpend[[#This Row],[Task]],"")</f>
        <v>#VALUE!</v>
      </c>
      <c r="L4778" t="e">
        <f>IF(AND(TimeSpend[[#This Row],[Personnel number]]&lt;&gt;"",TimeSpend[[#This Row],[Date]]&lt;&gt;""),Utilization!$J$2,"")</f>
        <v>#VALUE!</v>
      </c>
      <c r="M4778" t="e">
        <f>IF(AND(TimeSpend[[#This Row],[Personnel number]]&lt;&gt;"",TimeSpend[[#This Row],[Date]]&lt;&gt;""),TimeSpend[[#This Row],[Employee Name]],"")</f>
        <v>#VALUE!</v>
      </c>
      <c r="N4778" t="e">
        <f t="shared" si="148"/>
        <v>#VALUE!</v>
      </c>
      <c r="O4778" t="e">
        <f t="shared" si="149"/>
        <v>#VALUE!</v>
      </c>
      <c r="P4778" t="e">
        <f>IF(D4778&lt;&gt;"",VLOOKUP(D4778,Projects!B:C,2,0),"")</f>
        <v>#VALUE!</v>
      </c>
    </row>
    <row r="4779" spans="1:16" x14ac:dyDescent="0.25">
      <c r="A4779" t="e">
        <f>UPPER(IF(AND(TimeSpend[[#This Row],[Personnel number]]&lt;&gt;"",TimeSpend[[#This Row],[Date]]&lt;&gt;""),TimeSpend[[#This Row],[Personnel number]],""))</f>
        <v>#VALUE!</v>
      </c>
      <c r="B4779" s="85" t="e">
        <f>IF(AND(TimeSpend[[#This Row],[Personnel number]]&lt;&gt;"",TimeSpend[[#This Row],[Date]]&lt;&gt;""),TEXT(TimeSpend[[#This Row],[Date]],"[$-409]yyyyMMdd"),"")</f>
        <v>#VALUE!</v>
      </c>
      <c r="C4779" s="33" t="e">
        <f>IF(AND(TimeSpend[[#This Row],[Personnel number]]&lt;&gt;"",TimeSpend[[#This Row],[Date]]&lt;&gt;""),SUBSTITUTE(TimeSpend[[#This Row],[Hours]],",","."),"")</f>
        <v>#VALUE!</v>
      </c>
      <c r="D4779" t="e">
        <f>IF(AND(TimeSpend[[#This Row],[Personnel number]]&lt;&gt;"",TimeSpend[[#This Row],[Date]]&lt;&gt;""),TimeSpend[[#This Row],[Network]],"")</f>
        <v>#VALUE!</v>
      </c>
      <c r="E4779" t="e">
        <f>IF(AND(TimeSpend[[#This Row],[Personnel number]]&lt;&gt;"",TimeSpend[[#This Row],[Date]]&lt;&gt;""),TimeSpend[[#This Row],[Network Description]],"")</f>
        <v>#VALUE!</v>
      </c>
      <c r="F4779" t="e">
        <f>IF(AND(TimeSpend[[#This Row],[Personnel number]]&lt;&gt;"",TimeSpend[[#This Row],[Date]]&lt;&gt;""),TimeSpend[[#This Row],[Activity]],"")</f>
        <v>#VALUE!</v>
      </c>
      <c r="G4779" t="e">
        <f>IF(AND(TimeSpend[[#This Row],[Personnel number]]&lt;&gt;"",TimeSpend[[#This Row],[Date]]&lt;&gt;""),TimeSpend[[#This Row],[Activity description]],"")</f>
        <v>#VALUE!</v>
      </c>
      <c r="H4779" s="36" t="e">
        <f>IF(AND(TimeSpend[[#This Row],[Personnel number]]&lt;&gt;"",TimeSpend[[#This Row],[Date]]&lt;&gt;""),TimeSpend[[#This Row],[Start Time]],"")</f>
        <v>#VALUE!</v>
      </c>
      <c r="I4779" s="36" t="e">
        <f>IF(AND(TimeSpend[[#This Row],[Personnel number]]&lt;&gt;"",TimeSpend[[#This Row],[Date]]&lt;&gt;""),TimeSpend[[#This Row],[End Time]],"")</f>
        <v>#VALUE!</v>
      </c>
      <c r="J4779" t="e">
        <f>IF(AND(TimeSpend[[#This Row],[Personnel number]]&lt;&gt;"",TimeSpend[[#This Row],[Date]]&lt;&gt;""),TimeSpend[[#This Row],[Location]],"")</f>
        <v>#VALUE!</v>
      </c>
      <c r="K4779" t="e">
        <f>IF(AND(TimeSpend[[#This Row],[Personnel number]]&lt;&gt;"",TimeSpend[[#This Row],[Date]]&lt;&gt;""),TimeSpend[[#This Row],[Task]],"")</f>
        <v>#VALUE!</v>
      </c>
      <c r="L4779" t="e">
        <f>IF(AND(TimeSpend[[#This Row],[Personnel number]]&lt;&gt;"",TimeSpend[[#This Row],[Date]]&lt;&gt;""),Utilization!$J$2,"")</f>
        <v>#VALUE!</v>
      </c>
      <c r="M4779" t="e">
        <f>IF(AND(TimeSpend[[#This Row],[Personnel number]]&lt;&gt;"",TimeSpend[[#This Row],[Date]]&lt;&gt;""),TimeSpend[[#This Row],[Employee Name]],"")</f>
        <v>#VALUE!</v>
      </c>
      <c r="N4779" t="e">
        <f t="shared" si="148"/>
        <v>#VALUE!</v>
      </c>
      <c r="O4779" t="e">
        <f t="shared" si="149"/>
        <v>#VALUE!</v>
      </c>
      <c r="P4779" t="e">
        <f>IF(D4779&lt;&gt;"",VLOOKUP(D4779,Projects!B:C,2,0),"")</f>
        <v>#VALUE!</v>
      </c>
    </row>
    <row r="4780" spans="1:16" x14ac:dyDescent="0.25">
      <c r="A4780" t="e">
        <f>UPPER(IF(AND(TimeSpend[[#This Row],[Personnel number]]&lt;&gt;"",TimeSpend[[#This Row],[Date]]&lt;&gt;""),TimeSpend[[#This Row],[Personnel number]],""))</f>
        <v>#VALUE!</v>
      </c>
      <c r="B4780" s="85" t="e">
        <f>IF(AND(TimeSpend[[#This Row],[Personnel number]]&lt;&gt;"",TimeSpend[[#This Row],[Date]]&lt;&gt;""),TEXT(TimeSpend[[#This Row],[Date]],"[$-409]yyyyMMdd"),"")</f>
        <v>#VALUE!</v>
      </c>
      <c r="C4780" s="33" t="e">
        <f>IF(AND(TimeSpend[[#This Row],[Personnel number]]&lt;&gt;"",TimeSpend[[#This Row],[Date]]&lt;&gt;""),SUBSTITUTE(TimeSpend[[#This Row],[Hours]],",","."),"")</f>
        <v>#VALUE!</v>
      </c>
      <c r="D4780" t="e">
        <f>IF(AND(TimeSpend[[#This Row],[Personnel number]]&lt;&gt;"",TimeSpend[[#This Row],[Date]]&lt;&gt;""),TimeSpend[[#This Row],[Network]],"")</f>
        <v>#VALUE!</v>
      </c>
      <c r="E4780" t="e">
        <f>IF(AND(TimeSpend[[#This Row],[Personnel number]]&lt;&gt;"",TimeSpend[[#This Row],[Date]]&lt;&gt;""),TimeSpend[[#This Row],[Network Description]],"")</f>
        <v>#VALUE!</v>
      </c>
      <c r="F4780" t="e">
        <f>IF(AND(TimeSpend[[#This Row],[Personnel number]]&lt;&gt;"",TimeSpend[[#This Row],[Date]]&lt;&gt;""),TimeSpend[[#This Row],[Activity]],"")</f>
        <v>#VALUE!</v>
      </c>
      <c r="G4780" t="e">
        <f>IF(AND(TimeSpend[[#This Row],[Personnel number]]&lt;&gt;"",TimeSpend[[#This Row],[Date]]&lt;&gt;""),TimeSpend[[#This Row],[Activity description]],"")</f>
        <v>#VALUE!</v>
      </c>
      <c r="H4780" s="36" t="e">
        <f>IF(AND(TimeSpend[[#This Row],[Personnel number]]&lt;&gt;"",TimeSpend[[#This Row],[Date]]&lt;&gt;""),TimeSpend[[#This Row],[Start Time]],"")</f>
        <v>#VALUE!</v>
      </c>
      <c r="I4780" s="36" t="e">
        <f>IF(AND(TimeSpend[[#This Row],[Personnel number]]&lt;&gt;"",TimeSpend[[#This Row],[Date]]&lt;&gt;""),TimeSpend[[#This Row],[End Time]],"")</f>
        <v>#VALUE!</v>
      </c>
      <c r="J4780" t="e">
        <f>IF(AND(TimeSpend[[#This Row],[Personnel number]]&lt;&gt;"",TimeSpend[[#This Row],[Date]]&lt;&gt;""),TimeSpend[[#This Row],[Location]],"")</f>
        <v>#VALUE!</v>
      </c>
      <c r="K4780" t="e">
        <f>IF(AND(TimeSpend[[#This Row],[Personnel number]]&lt;&gt;"",TimeSpend[[#This Row],[Date]]&lt;&gt;""),TimeSpend[[#This Row],[Task]],"")</f>
        <v>#VALUE!</v>
      </c>
      <c r="L4780" t="e">
        <f>IF(AND(TimeSpend[[#This Row],[Personnel number]]&lt;&gt;"",TimeSpend[[#This Row],[Date]]&lt;&gt;""),Utilization!$J$2,"")</f>
        <v>#VALUE!</v>
      </c>
      <c r="M4780" t="e">
        <f>IF(AND(TimeSpend[[#This Row],[Personnel number]]&lt;&gt;"",TimeSpend[[#This Row],[Date]]&lt;&gt;""),TimeSpend[[#This Row],[Employee Name]],"")</f>
        <v>#VALUE!</v>
      </c>
      <c r="N4780" t="e">
        <f t="shared" si="148"/>
        <v>#VALUE!</v>
      </c>
      <c r="O4780" t="e">
        <f t="shared" si="149"/>
        <v>#VALUE!</v>
      </c>
      <c r="P4780" t="e">
        <f>IF(D4780&lt;&gt;"",VLOOKUP(D4780,Projects!B:C,2,0),"")</f>
        <v>#VALUE!</v>
      </c>
    </row>
    <row r="4781" spans="1:16" x14ac:dyDescent="0.25">
      <c r="A4781" t="e">
        <f>UPPER(IF(AND(TimeSpend[[#This Row],[Personnel number]]&lt;&gt;"",TimeSpend[[#This Row],[Date]]&lt;&gt;""),TimeSpend[[#This Row],[Personnel number]],""))</f>
        <v>#VALUE!</v>
      </c>
      <c r="B4781" s="85" t="e">
        <f>IF(AND(TimeSpend[[#This Row],[Personnel number]]&lt;&gt;"",TimeSpend[[#This Row],[Date]]&lt;&gt;""),TEXT(TimeSpend[[#This Row],[Date]],"[$-409]yyyyMMdd"),"")</f>
        <v>#VALUE!</v>
      </c>
      <c r="C4781" s="33" t="e">
        <f>IF(AND(TimeSpend[[#This Row],[Personnel number]]&lt;&gt;"",TimeSpend[[#This Row],[Date]]&lt;&gt;""),SUBSTITUTE(TimeSpend[[#This Row],[Hours]],",","."),"")</f>
        <v>#VALUE!</v>
      </c>
      <c r="D4781" t="e">
        <f>IF(AND(TimeSpend[[#This Row],[Personnel number]]&lt;&gt;"",TimeSpend[[#This Row],[Date]]&lt;&gt;""),TimeSpend[[#This Row],[Network]],"")</f>
        <v>#VALUE!</v>
      </c>
      <c r="E4781" t="e">
        <f>IF(AND(TimeSpend[[#This Row],[Personnel number]]&lt;&gt;"",TimeSpend[[#This Row],[Date]]&lt;&gt;""),TimeSpend[[#This Row],[Network Description]],"")</f>
        <v>#VALUE!</v>
      </c>
      <c r="F4781" t="e">
        <f>IF(AND(TimeSpend[[#This Row],[Personnel number]]&lt;&gt;"",TimeSpend[[#This Row],[Date]]&lt;&gt;""),TimeSpend[[#This Row],[Activity]],"")</f>
        <v>#VALUE!</v>
      </c>
      <c r="G4781" t="e">
        <f>IF(AND(TimeSpend[[#This Row],[Personnel number]]&lt;&gt;"",TimeSpend[[#This Row],[Date]]&lt;&gt;""),TimeSpend[[#This Row],[Activity description]],"")</f>
        <v>#VALUE!</v>
      </c>
      <c r="H4781" s="36" t="e">
        <f>IF(AND(TimeSpend[[#This Row],[Personnel number]]&lt;&gt;"",TimeSpend[[#This Row],[Date]]&lt;&gt;""),TimeSpend[[#This Row],[Start Time]],"")</f>
        <v>#VALUE!</v>
      </c>
      <c r="I4781" s="36" t="e">
        <f>IF(AND(TimeSpend[[#This Row],[Personnel number]]&lt;&gt;"",TimeSpend[[#This Row],[Date]]&lt;&gt;""),TimeSpend[[#This Row],[End Time]],"")</f>
        <v>#VALUE!</v>
      </c>
      <c r="J4781" t="e">
        <f>IF(AND(TimeSpend[[#This Row],[Personnel number]]&lt;&gt;"",TimeSpend[[#This Row],[Date]]&lt;&gt;""),TimeSpend[[#This Row],[Location]],"")</f>
        <v>#VALUE!</v>
      </c>
      <c r="K4781" t="e">
        <f>IF(AND(TimeSpend[[#This Row],[Personnel number]]&lt;&gt;"",TimeSpend[[#This Row],[Date]]&lt;&gt;""),TimeSpend[[#This Row],[Task]],"")</f>
        <v>#VALUE!</v>
      </c>
      <c r="L4781" t="e">
        <f>IF(AND(TimeSpend[[#This Row],[Personnel number]]&lt;&gt;"",TimeSpend[[#This Row],[Date]]&lt;&gt;""),Utilization!$J$2,"")</f>
        <v>#VALUE!</v>
      </c>
      <c r="M4781" t="e">
        <f>IF(AND(TimeSpend[[#This Row],[Personnel number]]&lt;&gt;"",TimeSpend[[#This Row],[Date]]&lt;&gt;""),TimeSpend[[#This Row],[Employee Name]],"")</f>
        <v>#VALUE!</v>
      </c>
      <c r="N4781" t="e">
        <f t="shared" si="148"/>
        <v>#VALUE!</v>
      </c>
      <c r="O4781" t="e">
        <f t="shared" si="149"/>
        <v>#VALUE!</v>
      </c>
      <c r="P4781" t="e">
        <f>IF(D4781&lt;&gt;"",VLOOKUP(D4781,Projects!B:C,2,0),"")</f>
        <v>#VALUE!</v>
      </c>
    </row>
    <row r="4782" spans="1:16" x14ac:dyDescent="0.25">
      <c r="A4782" t="e">
        <f>UPPER(IF(AND(TimeSpend[[#This Row],[Personnel number]]&lt;&gt;"",TimeSpend[[#This Row],[Date]]&lt;&gt;""),TimeSpend[[#This Row],[Personnel number]],""))</f>
        <v>#VALUE!</v>
      </c>
      <c r="B4782" s="85" t="e">
        <f>IF(AND(TimeSpend[[#This Row],[Personnel number]]&lt;&gt;"",TimeSpend[[#This Row],[Date]]&lt;&gt;""),TEXT(TimeSpend[[#This Row],[Date]],"[$-409]yyyyMMdd"),"")</f>
        <v>#VALUE!</v>
      </c>
      <c r="C4782" s="33" t="e">
        <f>IF(AND(TimeSpend[[#This Row],[Personnel number]]&lt;&gt;"",TimeSpend[[#This Row],[Date]]&lt;&gt;""),SUBSTITUTE(TimeSpend[[#This Row],[Hours]],",","."),"")</f>
        <v>#VALUE!</v>
      </c>
      <c r="D4782" t="e">
        <f>IF(AND(TimeSpend[[#This Row],[Personnel number]]&lt;&gt;"",TimeSpend[[#This Row],[Date]]&lt;&gt;""),TimeSpend[[#This Row],[Network]],"")</f>
        <v>#VALUE!</v>
      </c>
      <c r="E4782" t="e">
        <f>IF(AND(TimeSpend[[#This Row],[Personnel number]]&lt;&gt;"",TimeSpend[[#This Row],[Date]]&lt;&gt;""),TimeSpend[[#This Row],[Network Description]],"")</f>
        <v>#VALUE!</v>
      </c>
      <c r="F4782" t="e">
        <f>IF(AND(TimeSpend[[#This Row],[Personnel number]]&lt;&gt;"",TimeSpend[[#This Row],[Date]]&lt;&gt;""),TimeSpend[[#This Row],[Activity]],"")</f>
        <v>#VALUE!</v>
      </c>
      <c r="G4782" t="e">
        <f>IF(AND(TimeSpend[[#This Row],[Personnel number]]&lt;&gt;"",TimeSpend[[#This Row],[Date]]&lt;&gt;""),TimeSpend[[#This Row],[Activity description]],"")</f>
        <v>#VALUE!</v>
      </c>
      <c r="H4782" s="36" t="e">
        <f>IF(AND(TimeSpend[[#This Row],[Personnel number]]&lt;&gt;"",TimeSpend[[#This Row],[Date]]&lt;&gt;""),TimeSpend[[#This Row],[Start Time]],"")</f>
        <v>#VALUE!</v>
      </c>
      <c r="I4782" s="36" t="e">
        <f>IF(AND(TimeSpend[[#This Row],[Personnel number]]&lt;&gt;"",TimeSpend[[#This Row],[Date]]&lt;&gt;""),TimeSpend[[#This Row],[End Time]],"")</f>
        <v>#VALUE!</v>
      </c>
      <c r="J4782" t="e">
        <f>IF(AND(TimeSpend[[#This Row],[Personnel number]]&lt;&gt;"",TimeSpend[[#This Row],[Date]]&lt;&gt;""),TimeSpend[[#This Row],[Location]],"")</f>
        <v>#VALUE!</v>
      </c>
      <c r="K4782" t="e">
        <f>IF(AND(TimeSpend[[#This Row],[Personnel number]]&lt;&gt;"",TimeSpend[[#This Row],[Date]]&lt;&gt;""),TimeSpend[[#This Row],[Task]],"")</f>
        <v>#VALUE!</v>
      </c>
      <c r="L4782" t="e">
        <f>IF(AND(TimeSpend[[#This Row],[Personnel number]]&lt;&gt;"",TimeSpend[[#This Row],[Date]]&lt;&gt;""),Utilization!$J$2,"")</f>
        <v>#VALUE!</v>
      </c>
      <c r="M4782" t="e">
        <f>IF(AND(TimeSpend[[#This Row],[Personnel number]]&lt;&gt;"",TimeSpend[[#This Row],[Date]]&lt;&gt;""),TimeSpend[[#This Row],[Employee Name]],"")</f>
        <v>#VALUE!</v>
      </c>
      <c r="N4782" t="e">
        <f t="shared" si="148"/>
        <v>#VALUE!</v>
      </c>
      <c r="O4782" t="e">
        <f t="shared" si="149"/>
        <v>#VALUE!</v>
      </c>
      <c r="P4782" t="e">
        <f>IF(D4782&lt;&gt;"",VLOOKUP(D4782,Projects!B:C,2,0),"")</f>
        <v>#VALUE!</v>
      </c>
    </row>
    <row r="4783" spans="1:16" x14ac:dyDescent="0.25">
      <c r="A4783" t="e">
        <f>UPPER(IF(AND(TimeSpend[[#This Row],[Personnel number]]&lt;&gt;"",TimeSpend[[#This Row],[Date]]&lt;&gt;""),TimeSpend[[#This Row],[Personnel number]],""))</f>
        <v>#VALUE!</v>
      </c>
      <c r="B4783" s="85" t="e">
        <f>IF(AND(TimeSpend[[#This Row],[Personnel number]]&lt;&gt;"",TimeSpend[[#This Row],[Date]]&lt;&gt;""),TEXT(TimeSpend[[#This Row],[Date]],"[$-409]yyyyMMdd"),"")</f>
        <v>#VALUE!</v>
      </c>
      <c r="C4783" s="33" t="e">
        <f>IF(AND(TimeSpend[[#This Row],[Personnel number]]&lt;&gt;"",TimeSpend[[#This Row],[Date]]&lt;&gt;""),SUBSTITUTE(TimeSpend[[#This Row],[Hours]],",","."),"")</f>
        <v>#VALUE!</v>
      </c>
      <c r="D4783" t="e">
        <f>IF(AND(TimeSpend[[#This Row],[Personnel number]]&lt;&gt;"",TimeSpend[[#This Row],[Date]]&lt;&gt;""),TimeSpend[[#This Row],[Network]],"")</f>
        <v>#VALUE!</v>
      </c>
      <c r="E4783" t="e">
        <f>IF(AND(TimeSpend[[#This Row],[Personnel number]]&lt;&gt;"",TimeSpend[[#This Row],[Date]]&lt;&gt;""),TimeSpend[[#This Row],[Network Description]],"")</f>
        <v>#VALUE!</v>
      </c>
      <c r="F4783" t="e">
        <f>IF(AND(TimeSpend[[#This Row],[Personnel number]]&lt;&gt;"",TimeSpend[[#This Row],[Date]]&lt;&gt;""),TimeSpend[[#This Row],[Activity]],"")</f>
        <v>#VALUE!</v>
      </c>
      <c r="G4783" t="e">
        <f>IF(AND(TimeSpend[[#This Row],[Personnel number]]&lt;&gt;"",TimeSpend[[#This Row],[Date]]&lt;&gt;""),TimeSpend[[#This Row],[Activity description]],"")</f>
        <v>#VALUE!</v>
      </c>
      <c r="H4783" s="36" t="e">
        <f>IF(AND(TimeSpend[[#This Row],[Personnel number]]&lt;&gt;"",TimeSpend[[#This Row],[Date]]&lt;&gt;""),TimeSpend[[#This Row],[Start Time]],"")</f>
        <v>#VALUE!</v>
      </c>
      <c r="I4783" s="36" t="e">
        <f>IF(AND(TimeSpend[[#This Row],[Personnel number]]&lt;&gt;"",TimeSpend[[#This Row],[Date]]&lt;&gt;""),TimeSpend[[#This Row],[End Time]],"")</f>
        <v>#VALUE!</v>
      </c>
      <c r="J4783" t="e">
        <f>IF(AND(TimeSpend[[#This Row],[Personnel number]]&lt;&gt;"",TimeSpend[[#This Row],[Date]]&lt;&gt;""),TimeSpend[[#This Row],[Location]],"")</f>
        <v>#VALUE!</v>
      </c>
      <c r="K4783" t="e">
        <f>IF(AND(TimeSpend[[#This Row],[Personnel number]]&lt;&gt;"",TimeSpend[[#This Row],[Date]]&lt;&gt;""),TimeSpend[[#This Row],[Task]],"")</f>
        <v>#VALUE!</v>
      </c>
      <c r="L4783" t="e">
        <f>IF(AND(TimeSpend[[#This Row],[Personnel number]]&lt;&gt;"",TimeSpend[[#This Row],[Date]]&lt;&gt;""),Utilization!$J$2,"")</f>
        <v>#VALUE!</v>
      </c>
      <c r="M4783" t="e">
        <f>IF(AND(TimeSpend[[#This Row],[Personnel number]]&lt;&gt;"",TimeSpend[[#This Row],[Date]]&lt;&gt;""),TimeSpend[[#This Row],[Employee Name]],"")</f>
        <v>#VALUE!</v>
      </c>
      <c r="N4783" t="e">
        <f t="shared" si="148"/>
        <v>#VALUE!</v>
      </c>
      <c r="O4783" t="e">
        <f t="shared" si="149"/>
        <v>#VALUE!</v>
      </c>
      <c r="P4783" t="e">
        <f>IF(D4783&lt;&gt;"",VLOOKUP(D4783,Projects!B:C,2,0),"")</f>
        <v>#VALUE!</v>
      </c>
    </row>
    <row r="4784" spans="1:16" x14ac:dyDescent="0.25">
      <c r="A4784" t="e">
        <f>UPPER(IF(AND(TimeSpend[[#This Row],[Personnel number]]&lt;&gt;"",TimeSpend[[#This Row],[Date]]&lt;&gt;""),TimeSpend[[#This Row],[Personnel number]],""))</f>
        <v>#VALUE!</v>
      </c>
      <c r="B4784" s="85" t="e">
        <f>IF(AND(TimeSpend[[#This Row],[Personnel number]]&lt;&gt;"",TimeSpend[[#This Row],[Date]]&lt;&gt;""),TEXT(TimeSpend[[#This Row],[Date]],"[$-409]yyyyMMdd"),"")</f>
        <v>#VALUE!</v>
      </c>
      <c r="C4784" s="33" t="e">
        <f>IF(AND(TimeSpend[[#This Row],[Personnel number]]&lt;&gt;"",TimeSpend[[#This Row],[Date]]&lt;&gt;""),SUBSTITUTE(TimeSpend[[#This Row],[Hours]],",","."),"")</f>
        <v>#VALUE!</v>
      </c>
      <c r="D4784" t="e">
        <f>IF(AND(TimeSpend[[#This Row],[Personnel number]]&lt;&gt;"",TimeSpend[[#This Row],[Date]]&lt;&gt;""),TimeSpend[[#This Row],[Network]],"")</f>
        <v>#VALUE!</v>
      </c>
      <c r="E4784" t="e">
        <f>IF(AND(TimeSpend[[#This Row],[Personnel number]]&lt;&gt;"",TimeSpend[[#This Row],[Date]]&lt;&gt;""),TimeSpend[[#This Row],[Network Description]],"")</f>
        <v>#VALUE!</v>
      </c>
      <c r="F4784" t="e">
        <f>IF(AND(TimeSpend[[#This Row],[Personnel number]]&lt;&gt;"",TimeSpend[[#This Row],[Date]]&lt;&gt;""),TimeSpend[[#This Row],[Activity]],"")</f>
        <v>#VALUE!</v>
      </c>
      <c r="G4784" t="e">
        <f>IF(AND(TimeSpend[[#This Row],[Personnel number]]&lt;&gt;"",TimeSpend[[#This Row],[Date]]&lt;&gt;""),TimeSpend[[#This Row],[Activity description]],"")</f>
        <v>#VALUE!</v>
      </c>
      <c r="H4784" s="36" t="e">
        <f>IF(AND(TimeSpend[[#This Row],[Personnel number]]&lt;&gt;"",TimeSpend[[#This Row],[Date]]&lt;&gt;""),TimeSpend[[#This Row],[Start Time]],"")</f>
        <v>#VALUE!</v>
      </c>
      <c r="I4784" s="36" t="e">
        <f>IF(AND(TimeSpend[[#This Row],[Personnel number]]&lt;&gt;"",TimeSpend[[#This Row],[Date]]&lt;&gt;""),TimeSpend[[#This Row],[End Time]],"")</f>
        <v>#VALUE!</v>
      </c>
      <c r="J4784" t="e">
        <f>IF(AND(TimeSpend[[#This Row],[Personnel number]]&lt;&gt;"",TimeSpend[[#This Row],[Date]]&lt;&gt;""),TimeSpend[[#This Row],[Location]],"")</f>
        <v>#VALUE!</v>
      </c>
      <c r="K4784" t="e">
        <f>IF(AND(TimeSpend[[#This Row],[Personnel number]]&lt;&gt;"",TimeSpend[[#This Row],[Date]]&lt;&gt;""),TimeSpend[[#This Row],[Task]],"")</f>
        <v>#VALUE!</v>
      </c>
      <c r="L4784" t="e">
        <f>IF(AND(TimeSpend[[#This Row],[Personnel number]]&lt;&gt;"",TimeSpend[[#This Row],[Date]]&lt;&gt;""),Utilization!$J$2,"")</f>
        <v>#VALUE!</v>
      </c>
      <c r="M4784" t="e">
        <f>IF(AND(TimeSpend[[#This Row],[Personnel number]]&lt;&gt;"",TimeSpend[[#This Row],[Date]]&lt;&gt;""),TimeSpend[[#This Row],[Employee Name]],"")</f>
        <v>#VALUE!</v>
      </c>
      <c r="N4784" t="e">
        <f t="shared" si="148"/>
        <v>#VALUE!</v>
      </c>
      <c r="O4784" t="e">
        <f t="shared" si="149"/>
        <v>#VALUE!</v>
      </c>
      <c r="P4784" t="e">
        <f>IF(D4784&lt;&gt;"",VLOOKUP(D4784,Projects!B:C,2,0),"")</f>
        <v>#VALUE!</v>
      </c>
    </row>
    <row r="4785" spans="1:16" x14ac:dyDescent="0.25">
      <c r="A4785" t="e">
        <f>UPPER(IF(AND(TimeSpend[[#This Row],[Personnel number]]&lt;&gt;"",TimeSpend[[#This Row],[Date]]&lt;&gt;""),TimeSpend[[#This Row],[Personnel number]],""))</f>
        <v>#VALUE!</v>
      </c>
      <c r="B4785" s="85" t="e">
        <f>IF(AND(TimeSpend[[#This Row],[Personnel number]]&lt;&gt;"",TimeSpend[[#This Row],[Date]]&lt;&gt;""),TEXT(TimeSpend[[#This Row],[Date]],"[$-409]yyyyMMdd"),"")</f>
        <v>#VALUE!</v>
      </c>
      <c r="C4785" s="33" t="e">
        <f>IF(AND(TimeSpend[[#This Row],[Personnel number]]&lt;&gt;"",TimeSpend[[#This Row],[Date]]&lt;&gt;""),SUBSTITUTE(TimeSpend[[#This Row],[Hours]],",","."),"")</f>
        <v>#VALUE!</v>
      </c>
      <c r="D4785" t="e">
        <f>IF(AND(TimeSpend[[#This Row],[Personnel number]]&lt;&gt;"",TimeSpend[[#This Row],[Date]]&lt;&gt;""),TimeSpend[[#This Row],[Network]],"")</f>
        <v>#VALUE!</v>
      </c>
      <c r="E4785" t="e">
        <f>IF(AND(TimeSpend[[#This Row],[Personnel number]]&lt;&gt;"",TimeSpend[[#This Row],[Date]]&lt;&gt;""),TimeSpend[[#This Row],[Network Description]],"")</f>
        <v>#VALUE!</v>
      </c>
      <c r="F4785" t="e">
        <f>IF(AND(TimeSpend[[#This Row],[Personnel number]]&lt;&gt;"",TimeSpend[[#This Row],[Date]]&lt;&gt;""),TimeSpend[[#This Row],[Activity]],"")</f>
        <v>#VALUE!</v>
      </c>
      <c r="G4785" t="e">
        <f>IF(AND(TimeSpend[[#This Row],[Personnel number]]&lt;&gt;"",TimeSpend[[#This Row],[Date]]&lt;&gt;""),TimeSpend[[#This Row],[Activity description]],"")</f>
        <v>#VALUE!</v>
      </c>
      <c r="H4785" s="36" t="e">
        <f>IF(AND(TimeSpend[[#This Row],[Personnel number]]&lt;&gt;"",TimeSpend[[#This Row],[Date]]&lt;&gt;""),TimeSpend[[#This Row],[Start Time]],"")</f>
        <v>#VALUE!</v>
      </c>
      <c r="I4785" s="36" t="e">
        <f>IF(AND(TimeSpend[[#This Row],[Personnel number]]&lt;&gt;"",TimeSpend[[#This Row],[Date]]&lt;&gt;""),TimeSpend[[#This Row],[End Time]],"")</f>
        <v>#VALUE!</v>
      </c>
      <c r="J4785" t="e">
        <f>IF(AND(TimeSpend[[#This Row],[Personnel number]]&lt;&gt;"",TimeSpend[[#This Row],[Date]]&lt;&gt;""),TimeSpend[[#This Row],[Location]],"")</f>
        <v>#VALUE!</v>
      </c>
      <c r="K4785" t="e">
        <f>IF(AND(TimeSpend[[#This Row],[Personnel number]]&lt;&gt;"",TimeSpend[[#This Row],[Date]]&lt;&gt;""),TimeSpend[[#This Row],[Task]],"")</f>
        <v>#VALUE!</v>
      </c>
      <c r="L4785" t="e">
        <f>IF(AND(TimeSpend[[#This Row],[Personnel number]]&lt;&gt;"",TimeSpend[[#This Row],[Date]]&lt;&gt;""),Utilization!$J$2,"")</f>
        <v>#VALUE!</v>
      </c>
      <c r="M4785" t="e">
        <f>IF(AND(TimeSpend[[#This Row],[Personnel number]]&lt;&gt;"",TimeSpend[[#This Row],[Date]]&lt;&gt;""),TimeSpend[[#This Row],[Employee Name]],"")</f>
        <v>#VALUE!</v>
      </c>
      <c r="N4785" t="e">
        <f t="shared" si="148"/>
        <v>#VALUE!</v>
      </c>
      <c r="O4785" t="e">
        <f t="shared" si="149"/>
        <v>#VALUE!</v>
      </c>
      <c r="P4785" t="e">
        <f>IF(D4785&lt;&gt;"",VLOOKUP(D4785,Projects!B:C,2,0),"")</f>
        <v>#VALUE!</v>
      </c>
    </row>
    <row r="4786" spans="1:16" x14ac:dyDescent="0.25">
      <c r="A4786" t="e">
        <f>UPPER(IF(AND(TimeSpend[[#This Row],[Personnel number]]&lt;&gt;"",TimeSpend[[#This Row],[Date]]&lt;&gt;""),TimeSpend[[#This Row],[Personnel number]],""))</f>
        <v>#VALUE!</v>
      </c>
      <c r="B4786" s="85" t="e">
        <f>IF(AND(TimeSpend[[#This Row],[Personnel number]]&lt;&gt;"",TimeSpend[[#This Row],[Date]]&lt;&gt;""),TEXT(TimeSpend[[#This Row],[Date]],"[$-409]yyyyMMdd"),"")</f>
        <v>#VALUE!</v>
      </c>
      <c r="C4786" s="33" t="e">
        <f>IF(AND(TimeSpend[[#This Row],[Personnel number]]&lt;&gt;"",TimeSpend[[#This Row],[Date]]&lt;&gt;""),SUBSTITUTE(TimeSpend[[#This Row],[Hours]],",","."),"")</f>
        <v>#VALUE!</v>
      </c>
      <c r="D4786" t="e">
        <f>IF(AND(TimeSpend[[#This Row],[Personnel number]]&lt;&gt;"",TimeSpend[[#This Row],[Date]]&lt;&gt;""),TimeSpend[[#This Row],[Network]],"")</f>
        <v>#VALUE!</v>
      </c>
      <c r="E4786" t="e">
        <f>IF(AND(TimeSpend[[#This Row],[Personnel number]]&lt;&gt;"",TimeSpend[[#This Row],[Date]]&lt;&gt;""),TimeSpend[[#This Row],[Network Description]],"")</f>
        <v>#VALUE!</v>
      </c>
      <c r="F4786" t="e">
        <f>IF(AND(TimeSpend[[#This Row],[Personnel number]]&lt;&gt;"",TimeSpend[[#This Row],[Date]]&lt;&gt;""),TimeSpend[[#This Row],[Activity]],"")</f>
        <v>#VALUE!</v>
      </c>
      <c r="G4786" t="e">
        <f>IF(AND(TimeSpend[[#This Row],[Personnel number]]&lt;&gt;"",TimeSpend[[#This Row],[Date]]&lt;&gt;""),TimeSpend[[#This Row],[Activity description]],"")</f>
        <v>#VALUE!</v>
      </c>
      <c r="H4786" s="36" t="e">
        <f>IF(AND(TimeSpend[[#This Row],[Personnel number]]&lt;&gt;"",TimeSpend[[#This Row],[Date]]&lt;&gt;""),TimeSpend[[#This Row],[Start Time]],"")</f>
        <v>#VALUE!</v>
      </c>
      <c r="I4786" s="36" t="e">
        <f>IF(AND(TimeSpend[[#This Row],[Personnel number]]&lt;&gt;"",TimeSpend[[#This Row],[Date]]&lt;&gt;""),TimeSpend[[#This Row],[End Time]],"")</f>
        <v>#VALUE!</v>
      </c>
      <c r="J4786" t="e">
        <f>IF(AND(TimeSpend[[#This Row],[Personnel number]]&lt;&gt;"",TimeSpend[[#This Row],[Date]]&lt;&gt;""),TimeSpend[[#This Row],[Location]],"")</f>
        <v>#VALUE!</v>
      </c>
      <c r="K4786" t="e">
        <f>IF(AND(TimeSpend[[#This Row],[Personnel number]]&lt;&gt;"",TimeSpend[[#This Row],[Date]]&lt;&gt;""),TimeSpend[[#This Row],[Task]],"")</f>
        <v>#VALUE!</v>
      </c>
      <c r="L4786" t="e">
        <f>IF(AND(TimeSpend[[#This Row],[Personnel number]]&lt;&gt;"",TimeSpend[[#This Row],[Date]]&lt;&gt;""),Utilization!$J$2,"")</f>
        <v>#VALUE!</v>
      </c>
      <c r="M4786" t="e">
        <f>IF(AND(TimeSpend[[#This Row],[Personnel number]]&lt;&gt;"",TimeSpend[[#This Row],[Date]]&lt;&gt;""),TimeSpend[[#This Row],[Employee Name]],"")</f>
        <v>#VALUE!</v>
      </c>
      <c r="N4786" t="e">
        <f t="shared" si="148"/>
        <v>#VALUE!</v>
      </c>
      <c r="O4786" t="e">
        <f t="shared" si="149"/>
        <v>#VALUE!</v>
      </c>
      <c r="P4786" t="e">
        <f>IF(D4786&lt;&gt;"",VLOOKUP(D4786,Projects!B:C,2,0),"")</f>
        <v>#VALUE!</v>
      </c>
    </row>
    <row r="4787" spans="1:16" x14ac:dyDescent="0.25">
      <c r="A4787" t="e">
        <f>UPPER(IF(AND(TimeSpend[[#This Row],[Personnel number]]&lt;&gt;"",TimeSpend[[#This Row],[Date]]&lt;&gt;""),TimeSpend[[#This Row],[Personnel number]],""))</f>
        <v>#VALUE!</v>
      </c>
      <c r="B4787" s="85" t="e">
        <f>IF(AND(TimeSpend[[#This Row],[Personnel number]]&lt;&gt;"",TimeSpend[[#This Row],[Date]]&lt;&gt;""),TEXT(TimeSpend[[#This Row],[Date]],"[$-409]yyyyMMdd"),"")</f>
        <v>#VALUE!</v>
      </c>
      <c r="C4787" s="33" t="e">
        <f>IF(AND(TimeSpend[[#This Row],[Personnel number]]&lt;&gt;"",TimeSpend[[#This Row],[Date]]&lt;&gt;""),SUBSTITUTE(TimeSpend[[#This Row],[Hours]],",","."),"")</f>
        <v>#VALUE!</v>
      </c>
      <c r="D4787" t="e">
        <f>IF(AND(TimeSpend[[#This Row],[Personnel number]]&lt;&gt;"",TimeSpend[[#This Row],[Date]]&lt;&gt;""),TimeSpend[[#This Row],[Network]],"")</f>
        <v>#VALUE!</v>
      </c>
      <c r="E4787" t="e">
        <f>IF(AND(TimeSpend[[#This Row],[Personnel number]]&lt;&gt;"",TimeSpend[[#This Row],[Date]]&lt;&gt;""),TimeSpend[[#This Row],[Network Description]],"")</f>
        <v>#VALUE!</v>
      </c>
      <c r="F4787" t="e">
        <f>IF(AND(TimeSpend[[#This Row],[Personnel number]]&lt;&gt;"",TimeSpend[[#This Row],[Date]]&lt;&gt;""),TimeSpend[[#This Row],[Activity]],"")</f>
        <v>#VALUE!</v>
      </c>
      <c r="G4787" t="e">
        <f>IF(AND(TimeSpend[[#This Row],[Personnel number]]&lt;&gt;"",TimeSpend[[#This Row],[Date]]&lt;&gt;""),TimeSpend[[#This Row],[Activity description]],"")</f>
        <v>#VALUE!</v>
      </c>
      <c r="H4787" s="36" t="e">
        <f>IF(AND(TimeSpend[[#This Row],[Personnel number]]&lt;&gt;"",TimeSpend[[#This Row],[Date]]&lt;&gt;""),TimeSpend[[#This Row],[Start Time]],"")</f>
        <v>#VALUE!</v>
      </c>
      <c r="I4787" s="36" t="e">
        <f>IF(AND(TimeSpend[[#This Row],[Personnel number]]&lt;&gt;"",TimeSpend[[#This Row],[Date]]&lt;&gt;""),TimeSpend[[#This Row],[End Time]],"")</f>
        <v>#VALUE!</v>
      </c>
      <c r="J4787" t="e">
        <f>IF(AND(TimeSpend[[#This Row],[Personnel number]]&lt;&gt;"",TimeSpend[[#This Row],[Date]]&lt;&gt;""),TimeSpend[[#This Row],[Location]],"")</f>
        <v>#VALUE!</v>
      </c>
      <c r="K4787" t="e">
        <f>IF(AND(TimeSpend[[#This Row],[Personnel number]]&lt;&gt;"",TimeSpend[[#This Row],[Date]]&lt;&gt;""),TimeSpend[[#This Row],[Task]],"")</f>
        <v>#VALUE!</v>
      </c>
      <c r="L4787" t="e">
        <f>IF(AND(TimeSpend[[#This Row],[Personnel number]]&lt;&gt;"",TimeSpend[[#This Row],[Date]]&lt;&gt;""),Utilization!$J$2,"")</f>
        <v>#VALUE!</v>
      </c>
      <c r="M4787" t="e">
        <f>IF(AND(TimeSpend[[#This Row],[Personnel number]]&lt;&gt;"",TimeSpend[[#This Row],[Date]]&lt;&gt;""),TimeSpend[[#This Row],[Employee Name]],"")</f>
        <v>#VALUE!</v>
      </c>
      <c r="N4787" t="e">
        <f t="shared" si="148"/>
        <v>#VALUE!</v>
      </c>
      <c r="O4787" t="e">
        <f t="shared" si="149"/>
        <v>#VALUE!</v>
      </c>
      <c r="P4787" t="e">
        <f>IF(D4787&lt;&gt;"",VLOOKUP(D4787,Projects!B:C,2,0),"")</f>
        <v>#VALUE!</v>
      </c>
    </row>
    <row r="4788" spans="1:16" x14ac:dyDescent="0.25">
      <c r="A4788" t="e">
        <f>UPPER(IF(AND(TimeSpend[[#This Row],[Personnel number]]&lt;&gt;"",TimeSpend[[#This Row],[Date]]&lt;&gt;""),TimeSpend[[#This Row],[Personnel number]],""))</f>
        <v>#VALUE!</v>
      </c>
      <c r="B4788" s="85" t="e">
        <f>IF(AND(TimeSpend[[#This Row],[Personnel number]]&lt;&gt;"",TimeSpend[[#This Row],[Date]]&lt;&gt;""),TEXT(TimeSpend[[#This Row],[Date]],"[$-409]yyyyMMdd"),"")</f>
        <v>#VALUE!</v>
      </c>
      <c r="C4788" s="33" t="e">
        <f>IF(AND(TimeSpend[[#This Row],[Personnel number]]&lt;&gt;"",TimeSpend[[#This Row],[Date]]&lt;&gt;""),SUBSTITUTE(TimeSpend[[#This Row],[Hours]],",","."),"")</f>
        <v>#VALUE!</v>
      </c>
      <c r="D4788" t="e">
        <f>IF(AND(TimeSpend[[#This Row],[Personnel number]]&lt;&gt;"",TimeSpend[[#This Row],[Date]]&lt;&gt;""),TimeSpend[[#This Row],[Network]],"")</f>
        <v>#VALUE!</v>
      </c>
      <c r="E4788" t="e">
        <f>IF(AND(TimeSpend[[#This Row],[Personnel number]]&lt;&gt;"",TimeSpend[[#This Row],[Date]]&lt;&gt;""),TimeSpend[[#This Row],[Network Description]],"")</f>
        <v>#VALUE!</v>
      </c>
      <c r="F4788" t="e">
        <f>IF(AND(TimeSpend[[#This Row],[Personnel number]]&lt;&gt;"",TimeSpend[[#This Row],[Date]]&lt;&gt;""),TimeSpend[[#This Row],[Activity]],"")</f>
        <v>#VALUE!</v>
      </c>
      <c r="G4788" t="e">
        <f>IF(AND(TimeSpend[[#This Row],[Personnel number]]&lt;&gt;"",TimeSpend[[#This Row],[Date]]&lt;&gt;""),TimeSpend[[#This Row],[Activity description]],"")</f>
        <v>#VALUE!</v>
      </c>
      <c r="H4788" s="36" t="e">
        <f>IF(AND(TimeSpend[[#This Row],[Personnel number]]&lt;&gt;"",TimeSpend[[#This Row],[Date]]&lt;&gt;""),TimeSpend[[#This Row],[Start Time]],"")</f>
        <v>#VALUE!</v>
      </c>
      <c r="I4788" s="36" t="e">
        <f>IF(AND(TimeSpend[[#This Row],[Personnel number]]&lt;&gt;"",TimeSpend[[#This Row],[Date]]&lt;&gt;""),TimeSpend[[#This Row],[End Time]],"")</f>
        <v>#VALUE!</v>
      </c>
      <c r="J4788" t="e">
        <f>IF(AND(TimeSpend[[#This Row],[Personnel number]]&lt;&gt;"",TimeSpend[[#This Row],[Date]]&lt;&gt;""),TimeSpend[[#This Row],[Location]],"")</f>
        <v>#VALUE!</v>
      </c>
      <c r="K4788" t="e">
        <f>IF(AND(TimeSpend[[#This Row],[Personnel number]]&lt;&gt;"",TimeSpend[[#This Row],[Date]]&lt;&gt;""),TimeSpend[[#This Row],[Task]],"")</f>
        <v>#VALUE!</v>
      </c>
      <c r="L4788" t="e">
        <f>IF(AND(TimeSpend[[#This Row],[Personnel number]]&lt;&gt;"",TimeSpend[[#This Row],[Date]]&lt;&gt;""),Utilization!$J$2,"")</f>
        <v>#VALUE!</v>
      </c>
      <c r="M4788" t="e">
        <f>IF(AND(TimeSpend[[#This Row],[Personnel number]]&lt;&gt;"",TimeSpend[[#This Row],[Date]]&lt;&gt;""),TimeSpend[[#This Row],[Employee Name]],"")</f>
        <v>#VALUE!</v>
      </c>
      <c r="N4788" t="e">
        <f t="shared" si="148"/>
        <v>#VALUE!</v>
      </c>
      <c r="O4788" t="e">
        <f t="shared" si="149"/>
        <v>#VALUE!</v>
      </c>
      <c r="P4788" t="e">
        <f>IF(D4788&lt;&gt;"",VLOOKUP(D4788,Projects!B:C,2,0),"")</f>
        <v>#VALUE!</v>
      </c>
    </row>
    <row r="4789" spans="1:16" x14ac:dyDescent="0.25">
      <c r="A4789" t="e">
        <f>UPPER(IF(AND(TimeSpend[[#This Row],[Personnel number]]&lt;&gt;"",TimeSpend[[#This Row],[Date]]&lt;&gt;""),TimeSpend[[#This Row],[Personnel number]],""))</f>
        <v>#VALUE!</v>
      </c>
      <c r="B4789" s="85" t="e">
        <f>IF(AND(TimeSpend[[#This Row],[Personnel number]]&lt;&gt;"",TimeSpend[[#This Row],[Date]]&lt;&gt;""),TEXT(TimeSpend[[#This Row],[Date]],"[$-409]yyyyMMdd"),"")</f>
        <v>#VALUE!</v>
      </c>
      <c r="C4789" s="33" t="e">
        <f>IF(AND(TimeSpend[[#This Row],[Personnel number]]&lt;&gt;"",TimeSpend[[#This Row],[Date]]&lt;&gt;""),SUBSTITUTE(TimeSpend[[#This Row],[Hours]],",","."),"")</f>
        <v>#VALUE!</v>
      </c>
      <c r="D4789" t="e">
        <f>IF(AND(TimeSpend[[#This Row],[Personnel number]]&lt;&gt;"",TimeSpend[[#This Row],[Date]]&lt;&gt;""),TimeSpend[[#This Row],[Network]],"")</f>
        <v>#VALUE!</v>
      </c>
      <c r="E4789" t="e">
        <f>IF(AND(TimeSpend[[#This Row],[Personnel number]]&lt;&gt;"",TimeSpend[[#This Row],[Date]]&lt;&gt;""),TimeSpend[[#This Row],[Network Description]],"")</f>
        <v>#VALUE!</v>
      </c>
      <c r="F4789" t="e">
        <f>IF(AND(TimeSpend[[#This Row],[Personnel number]]&lt;&gt;"",TimeSpend[[#This Row],[Date]]&lt;&gt;""),TimeSpend[[#This Row],[Activity]],"")</f>
        <v>#VALUE!</v>
      </c>
      <c r="G4789" t="e">
        <f>IF(AND(TimeSpend[[#This Row],[Personnel number]]&lt;&gt;"",TimeSpend[[#This Row],[Date]]&lt;&gt;""),TimeSpend[[#This Row],[Activity description]],"")</f>
        <v>#VALUE!</v>
      </c>
      <c r="H4789" s="36" t="e">
        <f>IF(AND(TimeSpend[[#This Row],[Personnel number]]&lt;&gt;"",TimeSpend[[#This Row],[Date]]&lt;&gt;""),TimeSpend[[#This Row],[Start Time]],"")</f>
        <v>#VALUE!</v>
      </c>
      <c r="I4789" s="36" t="e">
        <f>IF(AND(TimeSpend[[#This Row],[Personnel number]]&lt;&gt;"",TimeSpend[[#This Row],[Date]]&lt;&gt;""),TimeSpend[[#This Row],[End Time]],"")</f>
        <v>#VALUE!</v>
      </c>
      <c r="J4789" t="e">
        <f>IF(AND(TimeSpend[[#This Row],[Personnel number]]&lt;&gt;"",TimeSpend[[#This Row],[Date]]&lt;&gt;""),TimeSpend[[#This Row],[Location]],"")</f>
        <v>#VALUE!</v>
      </c>
      <c r="K4789" t="e">
        <f>IF(AND(TimeSpend[[#This Row],[Personnel number]]&lt;&gt;"",TimeSpend[[#This Row],[Date]]&lt;&gt;""),TimeSpend[[#This Row],[Task]],"")</f>
        <v>#VALUE!</v>
      </c>
      <c r="L4789" t="e">
        <f>IF(AND(TimeSpend[[#This Row],[Personnel number]]&lt;&gt;"",TimeSpend[[#This Row],[Date]]&lt;&gt;""),Utilization!$J$2,"")</f>
        <v>#VALUE!</v>
      </c>
      <c r="M4789" t="e">
        <f>IF(AND(TimeSpend[[#This Row],[Personnel number]]&lt;&gt;"",TimeSpend[[#This Row],[Date]]&lt;&gt;""),TimeSpend[[#This Row],[Employee Name]],"")</f>
        <v>#VALUE!</v>
      </c>
      <c r="N4789" t="e">
        <f t="shared" si="148"/>
        <v>#VALUE!</v>
      </c>
      <c r="O4789" t="e">
        <f t="shared" si="149"/>
        <v>#VALUE!</v>
      </c>
      <c r="P4789" t="e">
        <f>IF(D4789&lt;&gt;"",VLOOKUP(D4789,Projects!B:C,2,0),"")</f>
        <v>#VALUE!</v>
      </c>
    </row>
    <row r="4790" spans="1:16" x14ac:dyDescent="0.25">
      <c r="A4790" t="e">
        <f>UPPER(IF(AND(TimeSpend[[#This Row],[Personnel number]]&lt;&gt;"",TimeSpend[[#This Row],[Date]]&lt;&gt;""),TimeSpend[[#This Row],[Personnel number]],""))</f>
        <v>#VALUE!</v>
      </c>
      <c r="B4790" s="85" t="e">
        <f>IF(AND(TimeSpend[[#This Row],[Personnel number]]&lt;&gt;"",TimeSpend[[#This Row],[Date]]&lt;&gt;""),TEXT(TimeSpend[[#This Row],[Date]],"[$-409]yyyyMMdd"),"")</f>
        <v>#VALUE!</v>
      </c>
      <c r="C4790" s="33" t="e">
        <f>IF(AND(TimeSpend[[#This Row],[Personnel number]]&lt;&gt;"",TimeSpend[[#This Row],[Date]]&lt;&gt;""),SUBSTITUTE(TimeSpend[[#This Row],[Hours]],",","."),"")</f>
        <v>#VALUE!</v>
      </c>
      <c r="D4790" t="e">
        <f>IF(AND(TimeSpend[[#This Row],[Personnel number]]&lt;&gt;"",TimeSpend[[#This Row],[Date]]&lt;&gt;""),TimeSpend[[#This Row],[Network]],"")</f>
        <v>#VALUE!</v>
      </c>
      <c r="E4790" t="e">
        <f>IF(AND(TimeSpend[[#This Row],[Personnel number]]&lt;&gt;"",TimeSpend[[#This Row],[Date]]&lt;&gt;""),TimeSpend[[#This Row],[Network Description]],"")</f>
        <v>#VALUE!</v>
      </c>
      <c r="F4790" t="e">
        <f>IF(AND(TimeSpend[[#This Row],[Personnel number]]&lt;&gt;"",TimeSpend[[#This Row],[Date]]&lt;&gt;""),TimeSpend[[#This Row],[Activity]],"")</f>
        <v>#VALUE!</v>
      </c>
      <c r="G4790" t="e">
        <f>IF(AND(TimeSpend[[#This Row],[Personnel number]]&lt;&gt;"",TimeSpend[[#This Row],[Date]]&lt;&gt;""),TimeSpend[[#This Row],[Activity description]],"")</f>
        <v>#VALUE!</v>
      </c>
      <c r="H4790" s="36" t="e">
        <f>IF(AND(TimeSpend[[#This Row],[Personnel number]]&lt;&gt;"",TimeSpend[[#This Row],[Date]]&lt;&gt;""),TimeSpend[[#This Row],[Start Time]],"")</f>
        <v>#VALUE!</v>
      </c>
      <c r="I4790" s="36" t="e">
        <f>IF(AND(TimeSpend[[#This Row],[Personnel number]]&lt;&gt;"",TimeSpend[[#This Row],[Date]]&lt;&gt;""),TimeSpend[[#This Row],[End Time]],"")</f>
        <v>#VALUE!</v>
      </c>
      <c r="J4790" t="e">
        <f>IF(AND(TimeSpend[[#This Row],[Personnel number]]&lt;&gt;"",TimeSpend[[#This Row],[Date]]&lt;&gt;""),TimeSpend[[#This Row],[Location]],"")</f>
        <v>#VALUE!</v>
      </c>
      <c r="K4790" t="e">
        <f>IF(AND(TimeSpend[[#This Row],[Personnel number]]&lt;&gt;"",TimeSpend[[#This Row],[Date]]&lt;&gt;""),TimeSpend[[#This Row],[Task]],"")</f>
        <v>#VALUE!</v>
      </c>
      <c r="L4790" t="e">
        <f>IF(AND(TimeSpend[[#This Row],[Personnel number]]&lt;&gt;"",TimeSpend[[#This Row],[Date]]&lt;&gt;""),Utilization!$J$2,"")</f>
        <v>#VALUE!</v>
      </c>
      <c r="M4790" t="e">
        <f>IF(AND(TimeSpend[[#This Row],[Personnel number]]&lt;&gt;"",TimeSpend[[#This Row],[Date]]&lt;&gt;""),TimeSpend[[#This Row],[Employee Name]],"")</f>
        <v>#VALUE!</v>
      </c>
      <c r="N4790" t="e">
        <f t="shared" si="148"/>
        <v>#VALUE!</v>
      </c>
      <c r="O4790" t="e">
        <f t="shared" si="149"/>
        <v>#VALUE!</v>
      </c>
      <c r="P4790" t="e">
        <f>IF(D4790&lt;&gt;"",VLOOKUP(D4790,Projects!B:C,2,0),"")</f>
        <v>#VALUE!</v>
      </c>
    </row>
    <row r="4791" spans="1:16" x14ac:dyDescent="0.25">
      <c r="A4791" t="e">
        <f>UPPER(IF(AND(TimeSpend[[#This Row],[Personnel number]]&lt;&gt;"",TimeSpend[[#This Row],[Date]]&lt;&gt;""),TimeSpend[[#This Row],[Personnel number]],""))</f>
        <v>#VALUE!</v>
      </c>
      <c r="B4791" s="85" t="e">
        <f>IF(AND(TimeSpend[[#This Row],[Personnel number]]&lt;&gt;"",TimeSpend[[#This Row],[Date]]&lt;&gt;""),TEXT(TimeSpend[[#This Row],[Date]],"[$-409]yyyyMMdd"),"")</f>
        <v>#VALUE!</v>
      </c>
      <c r="C4791" s="33" t="e">
        <f>IF(AND(TimeSpend[[#This Row],[Personnel number]]&lt;&gt;"",TimeSpend[[#This Row],[Date]]&lt;&gt;""),SUBSTITUTE(TimeSpend[[#This Row],[Hours]],",","."),"")</f>
        <v>#VALUE!</v>
      </c>
      <c r="D4791" t="e">
        <f>IF(AND(TimeSpend[[#This Row],[Personnel number]]&lt;&gt;"",TimeSpend[[#This Row],[Date]]&lt;&gt;""),TimeSpend[[#This Row],[Network]],"")</f>
        <v>#VALUE!</v>
      </c>
      <c r="E4791" t="e">
        <f>IF(AND(TimeSpend[[#This Row],[Personnel number]]&lt;&gt;"",TimeSpend[[#This Row],[Date]]&lt;&gt;""),TimeSpend[[#This Row],[Network Description]],"")</f>
        <v>#VALUE!</v>
      </c>
      <c r="F4791" t="e">
        <f>IF(AND(TimeSpend[[#This Row],[Personnel number]]&lt;&gt;"",TimeSpend[[#This Row],[Date]]&lt;&gt;""),TimeSpend[[#This Row],[Activity]],"")</f>
        <v>#VALUE!</v>
      </c>
      <c r="G4791" t="e">
        <f>IF(AND(TimeSpend[[#This Row],[Personnel number]]&lt;&gt;"",TimeSpend[[#This Row],[Date]]&lt;&gt;""),TimeSpend[[#This Row],[Activity description]],"")</f>
        <v>#VALUE!</v>
      </c>
      <c r="H4791" s="36" t="e">
        <f>IF(AND(TimeSpend[[#This Row],[Personnel number]]&lt;&gt;"",TimeSpend[[#This Row],[Date]]&lt;&gt;""),TimeSpend[[#This Row],[Start Time]],"")</f>
        <v>#VALUE!</v>
      </c>
      <c r="I4791" s="36" t="e">
        <f>IF(AND(TimeSpend[[#This Row],[Personnel number]]&lt;&gt;"",TimeSpend[[#This Row],[Date]]&lt;&gt;""),TimeSpend[[#This Row],[End Time]],"")</f>
        <v>#VALUE!</v>
      </c>
      <c r="J4791" t="e">
        <f>IF(AND(TimeSpend[[#This Row],[Personnel number]]&lt;&gt;"",TimeSpend[[#This Row],[Date]]&lt;&gt;""),TimeSpend[[#This Row],[Location]],"")</f>
        <v>#VALUE!</v>
      </c>
      <c r="K4791" t="e">
        <f>IF(AND(TimeSpend[[#This Row],[Personnel number]]&lt;&gt;"",TimeSpend[[#This Row],[Date]]&lt;&gt;""),TimeSpend[[#This Row],[Task]],"")</f>
        <v>#VALUE!</v>
      </c>
      <c r="L4791" t="e">
        <f>IF(AND(TimeSpend[[#This Row],[Personnel number]]&lt;&gt;"",TimeSpend[[#This Row],[Date]]&lt;&gt;""),Utilization!$J$2,"")</f>
        <v>#VALUE!</v>
      </c>
      <c r="M4791" t="e">
        <f>IF(AND(TimeSpend[[#This Row],[Personnel number]]&lt;&gt;"",TimeSpend[[#This Row],[Date]]&lt;&gt;""),TimeSpend[[#This Row],[Employee Name]],"")</f>
        <v>#VALUE!</v>
      </c>
      <c r="N4791" t="e">
        <f t="shared" si="148"/>
        <v>#VALUE!</v>
      </c>
      <c r="O4791" t="e">
        <f t="shared" si="149"/>
        <v>#VALUE!</v>
      </c>
      <c r="P4791" t="e">
        <f>IF(D4791&lt;&gt;"",VLOOKUP(D4791,Projects!B:C,2,0),"")</f>
        <v>#VALUE!</v>
      </c>
    </row>
    <row r="4792" spans="1:16" x14ac:dyDescent="0.25">
      <c r="A4792" t="e">
        <f>UPPER(IF(AND(TimeSpend[[#This Row],[Personnel number]]&lt;&gt;"",TimeSpend[[#This Row],[Date]]&lt;&gt;""),TimeSpend[[#This Row],[Personnel number]],""))</f>
        <v>#VALUE!</v>
      </c>
      <c r="B4792" s="85" t="e">
        <f>IF(AND(TimeSpend[[#This Row],[Personnel number]]&lt;&gt;"",TimeSpend[[#This Row],[Date]]&lt;&gt;""),TEXT(TimeSpend[[#This Row],[Date]],"[$-409]yyyyMMdd"),"")</f>
        <v>#VALUE!</v>
      </c>
      <c r="C4792" s="33" t="e">
        <f>IF(AND(TimeSpend[[#This Row],[Personnel number]]&lt;&gt;"",TimeSpend[[#This Row],[Date]]&lt;&gt;""),SUBSTITUTE(TimeSpend[[#This Row],[Hours]],",","."),"")</f>
        <v>#VALUE!</v>
      </c>
      <c r="D4792" t="e">
        <f>IF(AND(TimeSpend[[#This Row],[Personnel number]]&lt;&gt;"",TimeSpend[[#This Row],[Date]]&lt;&gt;""),TimeSpend[[#This Row],[Network]],"")</f>
        <v>#VALUE!</v>
      </c>
      <c r="E4792" t="e">
        <f>IF(AND(TimeSpend[[#This Row],[Personnel number]]&lt;&gt;"",TimeSpend[[#This Row],[Date]]&lt;&gt;""),TimeSpend[[#This Row],[Network Description]],"")</f>
        <v>#VALUE!</v>
      </c>
      <c r="F4792" t="e">
        <f>IF(AND(TimeSpend[[#This Row],[Personnel number]]&lt;&gt;"",TimeSpend[[#This Row],[Date]]&lt;&gt;""),TimeSpend[[#This Row],[Activity]],"")</f>
        <v>#VALUE!</v>
      </c>
      <c r="G4792" t="e">
        <f>IF(AND(TimeSpend[[#This Row],[Personnel number]]&lt;&gt;"",TimeSpend[[#This Row],[Date]]&lt;&gt;""),TimeSpend[[#This Row],[Activity description]],"")</f>
        <v>#VALUE!</v>
      </c>
      <c r="H4792" s="36" t="e">
        <f>IF(AND(TimeSpend[[#This Row],[Personnel number]]&lt;&gt;"",TimeSpend[[#This Row],[Date]]&lt;&gt;""),TimeSpend[[#This Row],[Start Time]],"")</f>
        <v>#VALUE!</v>
      </c>
      <c r="I4792" s="36" t="e">
        <f>IF(AND(TimeSpend[[#This Row],[Personnel number]]&lt;&gt;"",TimeSpend[[#This Row],[Date]]&lt;&gt;""),TimeSpend[[#This Row],[End Time]],"")</f>
        <v>#VALUE!</v>
      </c>
      <c r="J4792" t="e">
        <f>IF(AND(TimeSpend[[#This Row],[Personnel number]]&lt;&gt;"",TimeSpend[[#This Row],[Date]]&lt;&gt;""),TimeSpend[[#This Row],[Location]],"")</f>
        <v>#VALUE!</v>
      </c>
      <c r="K4792" t="e">
        <f>IF(AND(TimeSpend[[#This Row],[Personnel number]]&lt;&gt;"",TimeSpend[[#This Row],[Date]]&lt;&gt;""),TimeSpend[[#This Row],[Task]],"")</f>
        <v>#VALUE!</v>
      </c>
      <c r="L4792" t="e">
        <f>IF(AND(TimeSpend[[#This Row],[Personnel number]]&lt;&gt;"",TimeSpend[[#This Row],[Date]]&lt;&gt;""),Utilization!$J$2,"")</f>
        <v>#VALUE!</v>
      </c>
      <c r="M4792" t="e">
        <f>IF(AND(TimeSpend[[#This Row],[Personnel number]]&lt;&gt;"",TimeSpend[[#This Row],[Date]]&lt;&gt;""),TimeSpend[[#This Row],[Employee Name]],"")</f>
        <v>#VALUE!</v>
      </c>
      <c r="N4792" t="e">
        <f t="shared" si="148"/>
        <v>#VALUE!</v>
      </c>
      <c r="O4792" t="e">
        <f t="shared" si="149"/>
        <v>#VALUE!</v>
      </c>
      <c r="P4792" t="e">
        <f>IF(D4792&lt;&gt;"",VLOOKUP(D4792,Projects!B:C,2,0),"")</f>
        <v>#VALUE!</v>
      </c>
    </row>
    <row r="4793" spans="1:16" x14ac:dyDescent="0.25">
      <c r="A4793" t="e">
        <f>UPPER(IF(AND(TimeSpend[[#This Row],[Personnel number]]&lt;&gt;"",TimeSpend[[#This Row],[Date]]&lt;&gt;""),TimeSpend[[#This Row],[Personnel number]],""))</f>
        <v>#VALUE!</v>
      </c>
      <c r="B4793" s="85" t="e">
        <f>IF(AND(TimeSpend[[#This Row],[Personnel number]]&lt;&gt;"",TimeSpend[[#This Row],[Date]]&lt;&gt;""),TEXT(TimeSpend[[#This Row],[Date]],"[$-409]yyyyMMdd"),"")</f>
        <v>#VALUE!</v>
      </c>
      <c r="C4793" s="33" t="e">
        <f>IF(AND(TimeSpend[[#This Row],[Personnel number]]&lt;&gt;"",TimeSpend[[#This Row],[Date]]&lt;&gt;""),SUBSTITUTE(TimeSpend[[#This Row],[Hours]],",","."),"")</f>
        <v>#VALUE!</v>
      </c>
      <c r="D4793" t="e">
        <f>IF(AND(TimeSpend[[#This Row],[Personnel number]]&lt;&gt;"",TimeSpend[[#This Row],[Date]]&lt;&gt;""),TimeSpend[[#This Row],[Network]],"")</f>
        <v>#VALUE!</v>
      </c>
      <c r="E4793" t="e">
        <f>IF(AND(TimeSpend[[#This Row],[Personnel number]]&lt;&gt;"",TimeSpend[[#This Row],[Date]]&lt;&gt;""),TimeSpend[[#This Row],[Network Description]],"")</f>
        <v>#VALUE!</v>
      </c>
      <c r="F4793" t="e">
        <f>IF(AND(TimeSpend[[#This Row],[Personnel number]]&lt;&gt;"",TimeSpend[[#This Row],[Date]]&lt;&gt;""),TimeSpend[[#This Row],[Activity]],"")</f>
        <v>#VALUE!</v>
      </c>
      <c r="G4793" t="e">
        <f>IF(AND(TimeSpend[[#This Row],[Personnel number]]&lt;&gt;"",TimeSpend[[#This Row],[Date]]&lt;&gt;""),TimeSpend[[#This Row],[Activity description]],"")</f>
        <v>#VALUE!</v>
      </c>
      <c r="H4793" s="36" t="e">
        <f>IF(AND(TimeSpend[[#This Row],[Personnel number]]&lt;&gt;"",TimeSpend[[#This Row],[Date]]&lt;&gt;""),TimeSpend[[#This Row],[Start Time]],"")</f>
        <v>#VALUE!</v>
      </c>
      <c r="I4793" s="36" t="e">
        <f>IF(AND(TimeSpend[[#This Row],[Personnel number]]&lt;&gt;"",TimeSpend[[#This Row],[Date]]&lt;&gt;""),TimeSpend[[#This Row],[End Time]],"")</f>
        <v>#VALUE!</v>
      </c>
      <c r="J4793" t="e">
        <f>IF(AND(TimeSpend[[#This Row],[Personnel number]]&lt;&gt;"",TimeSpend[[#This Row],[Date]]&lt;&gt;""),TimeSpend[[#This Row],[Location]],"")</f>
        <v>#VALUE!</v>
      </c>
      <c r="K4793" t="e">
        <f>IF(AND(TimeSpend[[#This Row],[Personnel number]]&lt;&gt;"",TimeSpend[[#This Row],[Date]]&lt;&gt;""),TimeSpend[[#This Row],[Task]],"")</f>
        <v>#VALUE!</v>
      </c>
      <c r="L4793" t="e">
        <f>IF(AND(TimeSpend[[#This Row],[Personnel number]]&lt;&gt;"",TimeSpend[[#This Row],[Date]]&lt;&gt;""),Utilization!$J$2,"")</f>
        <v>#VALUE!</v>
      </c>
      <c r="M4793" t="e">
        <f>IF(AND(TimeSpend[[#This Row],[Personnel number]]&lt;&gt;"",TimeSpend[[#This Row],[Date]]&lt;&gt;""),TimeSpend[[#This Row],[Employee Name]],"")</f>
        <v>#VALUE!</v>
      </c>
      <c r="N4793" t="e">
        <f t="shared" ref="N4793:N4856" si="150">IF(A4793&lt;&gt;"",ROW(A4793)-1,"")</f>
        <v>#VALUE!</v>
      </c>
      <c r="O4793" t="e">
        <f t="shared" ref="O4793:O4856" si="151">IF(A4793&lt;&gt;"",L4793&amp;"-"&amp;N4793,"")</f>
        <v>#VALUE!</v>
      </c>
      <c r="P4793" t="e">
        <f>IF(D4793&lt;&gt;"",VLOOKUP(D4793,Projects!B:C,2,0),"")</f>
        <v>#VALUE!</v>
      </c>
    </row>
    <row r="4794" spans="1:16" x14ac:dyDescent="0.25">
      <c r="A4794" t="e">
        <f>UPPER(IF(AND(TimeSpend[[#This Row],[Personnel number]]&lt;&gt;"",TimeSpend[[#This Row],[Date]]&lt;&gt;""),TimeSpend[[#This Row],[Personnel number]],""))</f>
        <v>#VALUE!</v>
      </c>
      <c r="B4794" s="85" t="e">
        <f>IF(AND(TimeSpend[[#This Row],[Personnel number]]&lt;&gt;"",TimeSpend[[#This Row],[Date]]&lt;&gt;""),TEXT(TimeSpend[[#This Row],[Date]],"[$-409]yyyyMMdd"),"")</f>
        <v>#VALUE!</v>
      </c>
      <c r="C4794" s="33" t="e">
        <f>IF(AND(TimeSpend[[#This Row],[Personnel number]]&lt;&gt;"",TimeSpend[[#This Row],[Date]]&lt;&gt;""),SUBSTITUTE(TimeSpend[[#This Row],[Hours]],",","."),"")</f>
        <v>#VALUE!</v>
      </c>
      <c r="D4794" t="e">
        <f>IF(AND(TimeSpend[[#This Row],[Personnel number]]&lt;&gt;"",TimeSpend[[#This Row],[Date]]&lt;&gt;""),TimeSpend[[#This Row],[Network]],"")</f>
        <v>#VALUE!</v>
      </c>
      <c r="E4794" t="e">
        <f>IF(AND(TimeSpend[[#This Row],[Personnel number]]&lt;&gt;"",TimeSpend[[#This Row],[Date]]&lt;&gt;""),TimeSpend[[#This Row],[Network Description]],"")</f>
        <v>#VALUE!</v>
      </c>
      <c r="F4794" t="e">
        <f>IF(AND(TimeSpend[[#This Row],[Personnel number]]&lt;&gt;"",TimeSpend[[#This Row],[Date]]&lt;&gt;""),TimeSpend[[#This Row],[Activity]],"")</f>
        <v>#VALUE!</v>
      </c>
      <c r="G4794" t="e">
        <f>IF(AND(TimeSpend[[#This Row],[Personnel number]]&lt;&gt;"",TimeSpend[[#This Row],[Date]]&lt;&gt;""),TimeSpend[[#This Row],[Activity description]],"")</f>
        <v>#VALUE!</v>
      </c>
      <c r="H4794" s="36" t="e">
        <f>IF(AND(TimeSpend[[#This Row],[Personnel number]]&lt;&gt;"",TimeSpend[[#This Row],[Date]]&lt;&gt;""),TimeSpend[[#This Row],[Start Time]],"")</f>
        <v>#VALUE!</v>
      </c>
      <c r="I4794" s="36" t="e">
        <f>IF(AND(TimeSpend[[#This Row],[Personnel number]]&lt;&gt;"",TimeSpend[[#This Row],[Date]]&lt;&gt;""),TimeSpend[[#This Row],[End Time]],"")</f>
        <v>#VALUE!</v>
      </c>
      <c r="J4794" t="e">
        <f>IF(AND(TimeSpend[[#This Row],[Personnel number]]&lt;&gt;"",TimeSpend[[#This Row],[Date]]&lt;&gt;""),TimeSpend[[#This Row],[Location]],"")</f>
        <v>#VALUE!</v>
      </c>
      <c r="K4794" t="e">
        <f>IF(AND(TimeSpend[[#This Row],[Personnel number]]&lt;&gt;"",TimeSpend[[#This Row],[Date]]&lt;&gt;""),TimeSpend[[#This Row],[Task]],"")</f>
        <v>#VALUE!</v>
      </c>
      <c r="L4794" t="e">
        <f>IF(AND(TimeSpend[[#This Row],[Personnel number]]&lt;&gt;"",TimeSpend[[#This Row],[Date]]&lt;&gt;""),Utilization!$J$2,"")</f>
        <v>#VALUE!</v>
      </c>
      <c r="M4794" t="e">
        <f>IF(AND(TimeSpend[[#This Row],[Personnel number]]&lt;&gt;"",TimeSpend[[#This Row],[Date]]&lt;&gt;""),TimeSpend[[#This Row],[Employee Name]],"")</f>
        <v>#VALUE!</v>
      </c>
      <c r="N4794" t="e">
        <f t="shared" si="150"/>
        <v>#VALUE!</v>
      </c>
      <c r="O4794" t="e">
        <f t="shared" si="151"/>
        <v>#VALUE!</v>
      </c>
      <c r="P4794" t="e">
        <f>IF(D4794&lt;&gt;"",VLOOKUP(D4794,Projects!B:C,2,0),"")</f>
        <v>#VALUE!</v>
      </c>
    </row>
    <row r="4795" spans="1:16" x14ac:dyDescent="0.25">
      <c r="A4795" t="e">
        <f>UPPER(IF(AND(TimeSpend[[#This Row],[Personnel number]]&lt;&gt;"",TimeSpend[[#This Row],[Date]]&lt;&gt;""),TimeSpend[[#This Row],[Personnel number]],""))</f>
        <v>#VALUE!</v>
      </c>
      <c r="B4795" s="85" t="e">
        <f>IF(AND(TimeSpend[[#This Row],[Personnel number]]&lt;&gt;"",TimeSpend[[#This Row],[Date]]&lt;&gt;""),TEXT(TimeSpend[[#This Row],[Date]],"[$-409]yyyyMMdd"),"")</f>
        <v>#VALUE!</v>
      </c>
      <c r="C4795" s="33" t="e">
        <f>IF(AND(TimeSpend[[#This Row],[Personnel number]]&lt;&gt;"",TimeSpend[[#This Row],[Date]]&lt;&gt;""),SUBSTITUTE(TimeSpend[[#This Row],[Hours]],",","."),"")</f>
        <v>#VALUE!</v>
      </c>
      <c r="D4795" t="e">
        <f>IF(AND(TimeSpend[[#This Row],[Personnel number]]&lt;&gt;"",TimeSpend[[#This Row],[Date]]&lt;&gt;""),TimeSpend[[#This Row],[Network]],"")</f>
        <v>#VALUE!</v>
      </c>
      <c r="E4795" t="e">
        <f>IF(AND(TimeSpend[[#This Row],[Personnel number]]&lt;&gt;"",TimeSpend[[#This Row],[Date]]&lt;&gt;""),TimeSpend[[#This Row],[Network Description]],"")</f>
        <v>#VALUE!</v>
      </c>
      <c r="F4795" t="e">
        <f>IF(AND(TimeSpend[[#This Row],[Personnel number]]&lt;&gt;"",TimeSpend[[#This Row],[Date]]&lt;&gt;""),TimeSpend[[#This Row],[Activity]],"")</f>
        <v>#VALUE!</v>
      </c>
      <c r="G4795" t="e">
        <f>IF(AND(TimeSpend[[#This Row],[Personnel number]]&lt;&gt;"",TimeSpend[[#This Row],[Date]]&lt;&gt;""),TimeSpend[[#This Row],[Activity description]],"")</f>
        <v>#VALUE!</v>
      </c>
      <c r="H4795" s="36" t="e">
        <f>IF(AND(TimeSpend[[#This Row],[Personnel number]]&lt;&gt;"",TimeSpend[[#This Row],[Date]]&lt;&gt;""),TimeSpend[[#This Row],[Start Time]],"")</f>
        <v>#VALUE!</v>
      </c>
      <c r="I4795" s="36" t="e">
        <f>IF(AND(TimeSpend[[#This Row],[Personnel number]]&lt;&gt;"",TimeSpend[[#This Row],[Date]]&lt;&gt;""),TimeSpend[[#This Row],[End Time]],"")</f>
        <v>#VALUE!</v>
      </c>
      <c r="J4795" t="e">
        <f>IF(AND(TimeSpend[[#This Row],[Personnel number]]&lt;&gt;"",TimeSpend[[#This Row],[Date]]&lt;&gt;""),TimeSpend[[#This Row],[Location]],"")</f>
        <v>#VALUE!</v>
      </c>
      <c r="K4795" t="e">
        <f>IF(AND(TimeSpend[[#This Row],[Personnel number]]&lt;&gt;"",TimeSpend[[#This Row],[Date]]&lt;&gt;""),TimeSpend[[#This Row],[Task]],"")</f>
        <v>#VALUE!</v>
      </c>
      <c r="L4795" t="e">
        <f>IF(AND(TimeSpend[[#This Row],[Personnel number]]&lt;&gt;"",TimeSpend[[#This Row],[Date]]&lt;&gt;""),Utilization!$J$2,"")</f>
        <v>#VALUE!</v>
      </c>
      <c r="M4795" t="e">
        <f>IF(AND(TimeSpend[[#This Row],[Personnel number]]&lt;&gt;"",TimeSpend[[#This Row],[Date]]&lt;&gt;""),TimeSpend[[#This Row],[Employee Name]],"")</f>
        <v>#VALUE!</v>
      </c>
      <c r="N4795" t="e">
        <f t="shared" si="150"/>
        <v>#VALUE!</v>
      </c>
      <c r="O4795" t="e">
        <f t="shared" si="151"/>
        <v>#VALUE!</v>
      </c>
      <c r="P4795" t="e">
        <f>IF(D4795&lt;&gt;"",VLOOKUP(D4795,Projects!B:C,2,0),"")</f>
        <v>#VALUE!</v>
      </c>
    </row>
    <row r="4796" spans="1:16" x14ac:dyDescent="0.25">
      <c r="A4796" t="e">
        <f>UPPER(IF(AND(TimeSpend[[#This Row],[Personnel number]]&lt;&gt;"",TimeSpend[[#This Row],[Date]]&lt;&gt;""),TimeSpend[[#This Row],[Personnel number]],""))</f>
        <v>#VALUE!</v>
      </c>
      <c r="B4796" s="85" t="e">
        <f>IF(AND(TimeSpend[[#This Row],[Personnel number]]&lt;&gt;"",TimeSpend[[#This Row],[Date]]&lt;&gt;""),TEXT(TimeSpend[[#This Row],[Date]],"[$-409]yyyyMMdd"),"")</f>
        <v>#VALUE!</v>
      </c>
      <c r="C4796" s="33" t="e">
        <f>IF(AND(TimeSpend[[#This Row],[Personnel number]]&lt;&gt;"",TimeSpend[[#This Row],[Date]]&lt;&gt;""),SUBSTITUTE(TimeSpend[[#This Row],[Hours]],",","."),"")</f>
        <v>#VALUE!</v>
      </c>
      <c r="D4796" t="e">
        <f>IF(AND(TimeSpend[[#This Row],[Personnel number]]&lt;&gt;"",TimeSpend[[#This Row],[Date]]&lt;&gt;""),TimeSpend[[#This Row],[Network]],"")</f>
        <v>#VALUE!</v>
      </c>
      <c r="E4796" t="e">
        <f>IF(AND(TimeSpend[[#This Row],[Personnel number]]&lt;&gt;"",TimeSpend[[#This Row],[Date]]&lt;&gt;""),TimeSpend[[#This Row],[Network Description]],"")</f>
        <v>#VALUE!</v>
      </c>
      <c r="F4796" t="e">
        <f>IF(AND(TimeSpend[[#This Row],[Personnel number]]&lt;&gt;"",TimeSpend[[#This Row],[Date]]&lt;&gt;""),TimeSpend[[#This Row],[Activity]],"")</f>
        <v>#VALUE!</v>
      </c>
      <c r="G4796" t="e">
        <f>IF(AND(TimeSpend[[#This Row],[Personnel number]]&lt;&gt;"",TimeSpend[[#This Row],[Date]]&lt;&gt;""),TimeSpend[[#This Row],[Activity description]],"")</f>
        <v>#VALUE!</v>
      </c>
      <c r="H4796" s="36" t="e">
        <f>IF(AND(TimeSpend[[#This Row],[Personnel number]]&lt;&gt;"",TimeSpend[[#This Row],[Date]]&lt;&gt;""),TimeSpend[[#This Row],[Start Time]],"")</f>
        <v>#VALUE!</v>
      </c>
      <c r="I4796" s="36" t="e">
        <f>IF(AND(TimeSpend[[#This Row],[Personnel number]]&lt;&gt;"",TimeSpend[[#This Row],[Date]]&lt;&gt;""),TimeSpend[[#This Row],[End Time]],"")</f>
        <v>#VALUE!</v>
      </c>
      <c r="J4796" t="e">
        <f>IF(AND(TimeSpend[[#This Row],[Personnel number]]&lt;&gt;"",TimeSpend[[#This Row],[Date]]&lt;&gt;""),TimeSpend[[#This Row],[Location]],"")</f>
        <v>#VALUE!</v>
      </c>
      <c r="K4796" t="e">
        <f>IF(AND(TimeSpend[[#This Row],[Personnel number]]&lt;&gt;"",TimeSpend[[#This Row],[Date]]&lt;&gt;""),TimeSpend[[#This Row],[Task]],"")</f>
        <v>#VALUE!</v>
      </c>
      <c r="L4796" t="e">
        <f>IF(AND(TimeSpend[[#This Row],[Personnel number]]&lt;&gt;"",TimeSpend[[#This Row],[Date]]&lt;&gt;""),Utilization!$J$2,"")</f>
        <v>#VALUE!</v>
      </c>
      <c r="M4796" t="e">
        <f>IF(AND(TimeSpend[[#This Row],[Personnel number]]&lt;&gt;"",TimeSpend[[#This Row],[Date]]&lt;&gt;""),TimeSpend[[#This Row],[Employee Name]],"")</f>
        <v>#VALUE!</v>
      </c>
      <c r="N4796" t="e">
        <f t="shared" si="150"/>
        <v>#VALUE!</v>
      </c>
      <c r="O4796" t="e">
        <f t="shared" si="151"/>
        <v>#VALUE!</v>
      </c>
      <c r="P4796" t="e">
        <f>IF(D4796&lt;&gt;"",VLOOKUP(D4796,Projects!B:C,2,0),"")</f>
        <v>#VALUE!</v>
      </c>
    </row>
    <row r="4797" spans="1:16" x14ac:dyDescent="0.25">
      <c r="A4797" t="e">
        <f>UPPER(IF(AND(TimeSpend[[#This Row],[Personnel number]]&lt;&gt;"",TimeSpend[[#This Row],[Date]]&lt;&gt;""),TimeSpend[[#This Row],[Personnel number]],""))</f>
        <v>#VALUE!</v>
      </c>
      <c r="B4797" s="85" t="e">
        <f>IF(AND(TimeSpend[[#This Row],[Personnel number]]&lt;&gt;"",TimeSpend[[#This Row],[Date]]&lt;&gt;""),TEXT(TimeSpend[[#This Row],[Date]],"[$-409]yyyyMMdd"),"")</f>
        <v>#VALUE!</v>
      </c>
      <c r="C4797" s="33" t="e">
        <f>IF(AND(TimeSpend[[#This Row],[Personnel number]]&lt;&gt;"",TimeSpend[[#This Row],[Date]]&lt;&gt;""),SUBSTITUTE(TimeSpend[[#This Row],[Hours]],",","."),"")</f>
        <v>#VALUE!</v>
      </c>
      <c r="D4797" t="e">
        <f>IF(AND(TimeSpend[[#This Row],[Personnel number]]&lt;&gt;"",TimeSpend[[#This Row],[Date]]&lt;&gt;""),TimeSpend[[#This Row],[Network]],"")</f>
        <v>#VALUE!</v>
      </c>
      <c r="E4797" t="e">
        <f>IF(AND(TimeSpend[[#This Row],[Personnel number]]&lt;&gt;"",TimeSpend[[#This Row],[Date]]&lt;&gt;""),TimeSpend[[#This Row],[Network Description]],"")</f>
        <v>#VALUE!</v>
      </c>
      <c r="F4797" t="e">
        <f>IF(AND(TimeSpend[[#This Row],[Personnel number]]&lt;&gt;"",TimeSpend[[#This Row],[Date]]&lt;&gt;""),TimeSpend[[#This Row],[Activity]],"")</f>
        <v>#VALUE!</v>
      </c>
      <c r="G4797" t="e">
        <f>IF(AND(TimeSpend[[#This Row],[Personnel number]]&lt;&gt;"",TimeSpend[[#This Row],[Date]]&lt;&gt;""),TimeSpend[[#This Row],[Activity description]],"")</f>
        <v>#VALUE!</v>
      </c>
      <c r="H4797" s="36" t="e">
        <f>IF(AND(TimeSpend[[#This Row],[Personnel number]]&lt;&gt;"",TimeSpend[[#This Row],[Date]]&lt;&gt;""),TimeSpend[[#This Row],[Start Time]],"")</f>
        <v>#VALUE!</v>
      </c>
      <c r="I4797" s="36" t="e">
        <f>IF(AND(TimeSpend[[#This Row],[Personnel number]]&lt;&gt;"",TimeSpend[[#This Row],[Date]]&lt;&gt;""),TimeSpend[[#This Row],[End Time]],"")</f>
        <v>#VALUE!</v>
      </c>
      <c r="J4797" t="e">
        <f>IF(AND(TimeSpend[[#This Row],[Personnel number]]&lt;&gt;"",TimeSpend[[#This Row],[Date]]&lt;&gt;""),TimeSpend[[#This Row],[Location]],"")</f>
        <v>#VALUE!</v>
      </c>
      <c r="K4797" t="e">
        <f>IF(AND(TimeSpend[[#This Row],[Personnel number]]&lt;&gt;"",TimeSpend[[#This Row],[Date]]&lt;&gt;""),TimeSpend[[#This Row],[Task]],"")</f>
        <v>#VALUE!</v>
      </c>
      <c r="L4797" t="e">
        <f>IF(AND(TimeSpend[[#This Row],[Personnel number]]&lt;&gt;"",TimeSpend[[#This Row],[Date]]&lt;&gt;""),Utilization!$J$2,"")</f>
        <v>#VALUE!</v>
      </c>
      <c r="M4797" t="e">
        <f>IF(AND(TimeSpend[[#This Row],[Personnel number]]&lt;&gt;"",TimeSpend[[#This Row],[Date]]&lt;&gt;""),TimeSpend[[#This Row],[Employee Name]],"")</f>
        <v>#VALUE!</v>
      </c>
      <c r="N4797" t="e">
        <f t="shared" si="150"/>
        <v>#VALUE!</v>
      </c>
      <c r="O4797" t="e">
        <f t="shared" si="151"/>
        <v>#VALUE!</v>
      </c>
      <c r="P4797" t="e">
        <f>IF(D4797&lt;&gt;"",VLOOKUP(D4797,Projects!B:C,2,0),"")</f>
        <v>#VALUE!</v>
      </c>
    </row>
    <row r="4798" spans="1:16" x14ac:dyDescent="0.25">
      <c r="A4798" t="e">
        <f>UPPER(IF(AND(TimeSpend[[#This Row],[Personnel number]]&lt;&gt;"",TimeSpend[[#This Row],[Date]]&lt;&gt;""),TimeSpend[[#This Row],[Personnel number]],""))</f>
        <v>#VALUE!</v>
      </c>
      <c r="B4798" s="85" t="e">
        <f>IF(AND(TimeSpend[[#This Row],[Personnel number]]&lt;&gt;"",TimeSpend[[#This Row],[Date]]&lt;&gt;""),TEXT(TimeSpend[[#This Row],[Date]],"[$-409]yyyyMMdd"),"")</f>
        <v>#VALUE!</v>
      </c>
      <c r="C4798" s="33" t="e">
        <f>IF(AND(TimeSpend[[#This Row],[Personnel number]]&lt;&gt;"",TimeSpend[[#This Row],[Date]]&lt;&gt;""),SUBSTITUTE(TimeSpend[[#This Row],[Hours]],",","."),"")</f>
        <v>#VALUE!</v>
      </c>
      <c r="D4798" t="e">
        <f>IF(AND(TimeSpend[[#This Row],[Personnel number]]&lt;&gt;"",TimeSpend[[#This Row],[Date]]&lt;&gt;""),TimeSpend[[#This Row],[Network]],"")</f>
        <v>#VALUE!</v>
      </c>
      <c r="E4798" t="e">
        <f>IF(AND(TimeSpend[[#This Row],[Personnel number]]&lt;&gt;"",TimeSpend[[#This Row],[Date]]&lt;&gt;""),TimeSpend[[#This Row],[Network Description]],"")</f>
        <v>#VALUE!</v>
      </c>
      <c r="F4798" t="e">
        <f>IF(AND(TimeSpend[[#This Row],[Personnel number]]&lt;&gt;"",TimeSpend[[#This Row],[Date]]&lt;&gt;""),TimeSpend[[#This Row],[Activity]],"")</f>
        <v>#VALUE!</v>
      </c>
      <c r="G4798" t="e">
        <f>IF(AND(TimeSpend[[#This Row],[Personnel number]]&lt;&gt;"",TimeSpend[[#This Row],[Date]]&lt;&gt;""),TimeSpend[[#This Row],[Activity description]],"")</f>
        <v>#VALUE!</v>
      </c>
      <c r="H4798" s="36" t="e">
        <f>IF(AND(TimeSpend[[#This Row],[Personnel number]]&lt;&gt;"",TimeSpend[[#This Row],[Date]]&lt;&gt;""),TimeSpend[[#This Row],[Start Time]],"")</f>
        <v>#VALUE!</v>
      </c>
      <c r="I4798" s="36" t="e">
        <f>IF(AND(TimeSpend[[#This Row],[Personnel number]]&lt;&gt;"",TimeSpend[[#This Row],[Date]]&lt;&gt;""),TimeSpend[[#This Row],[End Time]],"")</f>
        <v>#VALUE!</v>
      </c>
      <c r="J4798" t="e">
        <f>IF(AND(TimeSpend[[#This Row],[Personnel number]]&lt;&gt;"",TimeSpend[[#This Row],[Date]]&lt;&gt;""),TimeSpend[[#This Row],[Location]],"")</f>
        <v>#VALUE!</v>
      </c>
      <c r="K4798" t="e">
        <f>IF(AND(TimeSpend[[#This Row],[Personnel number]]&lt;&gt;"",TimeSpend[[#This Row],[Date]]&lt;&gt;""),TimeSpend[[#This Row],[Task]],"")</f>
        <v>#VALUE!</v>
      </c>
      <c r="L4798" t="e">
        <f>IF(AND(TimeSpend[[#This Row],[Personnel number]]&lt;&gt;"",TimeSpend[[#This Row],[Date]]&lt;&gt;""),Utilization!$J$2,"")</f>
        <v>#VALUE!</v>
      </c>
      <c r="M4798" t="e">
        <f>IF(AND(TimeSpend[[#This Row],[Personnel number]]&lt;&gt;"",TimeSpend[[#This Row],[Date]]&lt;&gt;""),TimeSpend[[#This Row],[Employee Name]],"")</f>
        <v>#VALUE!</v>
      </c>
      <c r="N4798" t="e">
        <f t="shared" si="150"/>
        <v>#VALUE!</v>
      </c>
      <c r="O4798" t="e">
        <f t="shared" si="151"/>
        <v>#VALUE!</v>
      </c>
      <c r="P4798" t="e">
        <f>IF(D4798&lt;&gt;"",VLOOKUP(D4798,Projects!B:C,2,0),"")</f>
        <v>#VALUE!</v>
      </c>
    </row>
    <row r="4799" spans="1:16" x14ac:dyDescent="0.25">
      <c r="A4799" t="e">
        <f>UPPER(IF(AND(TimeSpend[[#This Row],[Personnel number]]&lt;&gt;"",TimeSpend[[#This Row],[Date]]&lt;&gt;""),TimeSpend[[#This Row],[Personnel number]],""))</f>
        <v>#VALUE!</v>
      </c>
      <c r="B4799" s="85" t="e">
        <f>IF(AND(TimeSpend[[#This Row],[Personnel number]]&lt;&gt;"",TimeSpend[[#This Row],[Date]]&lt;&gt;""),TEXT(TimeSpend[[#This Row],[Date]],"[$-409]yyyyMMdd"),"")</f>
        <v>#VALUE!</v>
      </c>
      <c r="C4799" s="33" t="e">
        <f>IF(AND(TimeSpend[[#This Row],[Personnel number]]&lt;&gt;"",TimeSpend[[#This Row],[Date]]&lt;&gt;""),SUBSTITUTE(TimeSpend[[#This Row],[Hours]],",","."),"")</f>
        <v>#VALUE!</v>
      </c>
      <c r="D4799" t="e">
        <f>IF(AND(TimeSpend[[#This Row],[Personnel number]]&lt;&gt;"",TimeSpend[[#This Row],[Date]]&lt;&gt;""),TimeSpend[[#This Row],[Network]],"")</f>
        <v>#VALUE!</v>
      </c>
      <c r="E4799" t="e">
        <f>IF(AND(TimeSpend[[#This Row],[Personnel number]]&lt;&gt;"",TimeSpend[[#This Row],[Date]]&lt;&gt;""),TimeSpend[[#This Row],[Network Description]],"")</f>
        <v>#VALUE!</v>
      </c>
      <c r="F4799" t="e">
        <f>IF(AND(TimeSpend[[#This Row],[Personnel number]]&lt;&gt;"",TimeSpend[[#This Row],[Date]]&lt;&gt;""),TimeSpend[[#This Row],[Activity]],"")</f>
        <v>#VALUE!</v>
      </c>
      <c r="G4799" t="e">
        <f>IF(AND(TimeSpend[[#This Row],[Personnel number]]&lt;&gt;"",TimeSpend[[#This Row],[Date]]&lt;&gt;""),TimeSpend[[#This Row],[Activity description]],"")</f>
        <v>#VALUE!</v>
      </c>
      <c r="H4799" s="36" t="e">
        <f>IF(AND(TimeSpend[[#This Row],[Personnel number]]&lt;&gt;"",TimeSpend[[#This Row],[Date]]&lt;&gt;""),TimeSpend[[#This Row],[Start Time]],"")</f>
        <v>#VALUE!</v>
      </c>
      <c r="I4799" s="36" t="e">
        <f>IF(AND(TimeSpend[[#This Row],[Personnel number]]&lt;&gt;"",TimeSpend[[#This Row],[Date]]&lt;&gt;""),TimeSpend[[#This Row],[End Time]],"")</f>
        <v>#VALUE!</v>
      </c>
      <c r="J4799" t="e">
        <f>IF(AND(TimeSpend[[#This Row],[Personnel number]]&lt;&gt;"",TimeSpend[[#This Row],[Date]]&lt;&gt;""),TimeSpend[[#This Row],[Location]],"")</f>
        <v>#VALUE!</v>
      </c>
      <c r="K4799" t="e">
        <f>IF(AND(TimeSpend[[#This Row],[Personnel number]]&lt;&gt;"",TimeSpend[[#This Row],[Date]]&lt;&gt;""),TimeSpend[[#This Row],[Task]],"")</f>
        <v>#VALUE!</v>
      </c>
      <c r="L4799" t="e">
        <f>IF(AND(TimeSpend[[#This Row],[Personnel number]]&lt;&gt;"",TimeSpend[[#This Row],[Date]]&lt;&gt;""),Utilization!$J$2,"")</f>
        <v>#VALUE!</v>
      </c>
      <c r="M4799" t="e">
        <f>IF(AND(TimeSpend[[#This Row],[Personnel number]]&lt;&gt;"",TimeSpend[[#This Row],[Date]]&lt;&gt;""),TimeSpend[[#This Row],[Employee Name]],"")</f>
        <v>#VALUE!</v>
      </c>
      <c r="N4799" t="e">
        <f t="shared" si="150"/>
        <v>#VALUE!</v>
      </c>
      <c r="O4799" t="e">
        <f t="shared" si="151"/>
        <v>#VALUE!</v>
      </c>
      <c r="P4799" t="e">
        <f>IF(D4799&lt;&gt;"",VLOOKUP(D4799,Projects!B:C,2,0),"")</f>
        <v>#VALUE!</v>
      </c>
    </row>
    <row r="4800" spans="1:16" x14ac:dyDescent="0.25">
      <c r="A4800" t="e">
        <f>UPPER(IF(AND(TimeSpend[[#This Row],[Personnel number]]&lt;&gt;"",TimeSpend[[#This Row],[Date]]&lt;&gt;""),TimeSpend[[#This Row],[Personnel number]],""))</f>
        <v>#VALUE!</v>
      </c>
      <c r="B4800" s="85" t="e">
        <f>IF(AND(TimeSpend[[#This Row],[Personnel number]]&lt;&gt;"",TimeSpend[[#This Row],[Date]]&lt;&gt;""),TEXT(TimeSpend[[#This Row],[Date]],"[$-409]yyyyMMdd"),"")</f>
        <v>#VALUE!</v>
      </c>
      <c r="C4800" s="33" t="e">
        <f>IF(AND(TimeSpend[[#This Row],[Personnel number]]&lt;&gt;"",TimeSpend[[#This Row],[Date]]&lt;&gt;""),SUBSTITUTE(TimeSpend[[#This Row],[Hours]],",","."),"")</f>
        <v>#VALUE!</v>
      </c>
      <c r="D4800" t="e">
        <f>IF(AND(TimeSpend[[#This Row],[Personnel number]]&lt;&gt;"",TimeSpend[[#This Row],[Date]]&lt;&gt;""),TimeSpend[[#This Row],[Network]],"")</f>
        <v>#VALUE!</v>
      </c>
      <c r="E4800" t="e">
        <f>IF(AND(TimeSpend[[#This Row],[Personnel number]]&lt;&gt;"",TimeSpend[[#This Row],[Date]]&lt;&gt;""),TimeSpend[[#This Row],[Network Description]],"")</f>
        <v>#VALUE!</v>
      </c>
      <c r="F4800" t="e">
        <f>IF(AND(TimeSpend[[#This Row],[Personnel number]]&lt;&gt;"",TimeSpend[[#This Row],[Date]]&lt;&gt;""),TimeSpend[[#This Row],[Activity]],"")</f>
        <v>#VALUE!</v>
      </c>
      <c r="G4800" t="e">
        <f>IF(AND(TimeSpend[[#This Row],[Personnel number]]&lt;&gt;"",TimeSpend[[#This Row],[Date]]&lt;&gt;""),TimeSpend[[#This Row],[Activity description]],"")</f>
        <v>#VALUE!</v>
      </c>
      <c r="H4800" s="36" t="e">
        <f>IF(AND(TimeSpend[[#This Row],[Personnel number]]&lt;&gt;"",TimeSpend[[#This Row],[Date]]&lt;&gt;""),TimeSpend[[#This Row],[Start Time]],"")</f>
        <v>#VALUE!</v>
      </c>
      <c r="I4800" s="36" t="e">
        <f>IF(AND(TimeSpend[[#This Row],[Personnel number]]&lt;&gt;"",TimeSpend[[#This Row],[Date]]&lt;&gt;""),TimeSpend[[#This Row],[End Time]],"")</f>
        <v>#VALUE!</v>
      </c>
      <c r="J4800" t="e">
        <f>IF(AND(TimeSpend[[#This Row],[Personnel number]]&lt;&gt;"",TimeSpend[[#This Row],[Date]]&lt;&gt;""),TimeSpend[[#This Row],[Location]],"")</f>
        <v>#VALUE!</v>
      </c>
      <c r="K4800" t="e">
        <f>IF(AND(TimeSpend[[#This Row],[Personnel number]]&lt;&gt;"",TimeSpend[[#This Row],[Date]]&lt;&gt;""),TimeSpend[[#This Row],[Task]],"")</f>
        <v>#VALUE!</v>
      </c>
      <c r="L4800" t="e">
        <f>IF(AND(TimeSpend[[#This Row],[Personnel number]]&lt;&gt;"",TimeSpend[[#This Row],[Date]]&lt;&gt;""),Utilization!$J$2,"")</f>
        <v>#VALUE!</v>
      </c>
      <c r="M4800" t="e">
        <f>IF(AND(TimeSpend[[#This Row],[Personnel number]]&lt;&gt;"",TimeSpend[[#This Row],[Date]]&lt;&gt;""),TimeSpend[[#This Row],[Employee Name]],"")</f>
        <v>#VALUE!</v>
      </c>
      <c r="N4800" t="e">
        <f t="shared" si="150"/>
        <v>#VALUE!</v>
      </c>
      <c r="O4800" t="e">
        <f t="shared" si="151"/>
        <v>#VALUE!</v>
      </c>
      <c r="P4800" t="e">
        <f>IF(D4800&lt;&gt;"",VLOOKUP(D4800,Projects!B:C,2,0),"")</f>
        <v>#VALUE!</v>
      </c>
    </row>
    <row r="4801" spans="1:16" x14ac:dyDescent="0.25">
      <c r="A4801" t="e">
        <f>UPPER(IF(AND(TimeSpend[[#This Row],[Personnel number]]&lt;&gt;"",TimeSpend[[#This Row],[Date]]&lt;&gt;""),TimeSpend[[#This Row],[Personnel number]],""))</f>
        <v>#VALUE!</v>
      </c>
      <c r="B4801" s="85" t="e">
        <f>IF(AND(TimeSpend[[#This Row],[Personnel number]]&lt;&gt;"",TimeSpend[[#This Row],[Date]]&lt;&gt;""),TEXT(TimeSpend[[#This Row],[Date]],"[$-409]yyyyMMdd"),"")</f>
        <v>#VALUE!</v>
      </c>
      <c r="C4801" s="33" t="e">
        <f>IF(AND(TimeSpend[[#This Row],[Personnel number]]&lt;&gt;"",TimeSpend[[#This Row],[Date]]&lt;&gt;""),SUBSTITUTE(TimeSpend[[#This Row],[Hours]],",","."),"")</f>
        <v>#VALUE!</v>
      </c>
      <c r="D4801" t="e">
        <f>IF(AND(TimeSpend[[#This Row],[Personnel number]]&lt;&gt;"",TimeSpend[[#This Row],[Date]]&lt;&gt;""),TimeSpend[[#This Row],[Network]],"")</f>
        <v>#VALUE!</v>
      </c>
      <c r="E4801" t="e">
        <f>IF(AND(TimeSpend[[#This Row],[Personnel number]]&lt;&gt;"",TimeSpend[[#This Row],[Date]]&lt;&gt;""),TimeSpend[[#This Row],[Network Description]],"")</f>
        <v>#VALUE!</v>
      </c>
      <c r="F4801" t="e">
        <f>IF(AND(TimeSpend[[#This Row],[Personnel number]]&lt;&gt;"",TimeSpend[[#This Row],[Date]]&lt;&gt;""),TimeSpend[[#This Row],[Activity]],"")</f>
        <v>#VALUE!</v>
      </c>
      <c r="G4801" t="e">
        <f>IF(AND(TimeSpend[[#This Row],[Personnel number]]&lt;&gt;"",TimeSpend[[#This Row],[Date]]&lt;&gt;""),TimeSpend[[#This Row],[Activity description]],"")</f>
        <v>#VALUE!</v>
      </c>
      <c r="H4801" s="36" t="e">
        <f>IF(AND(TimeSpend[[#This Row],[Personnel number]]&lt;&gt;"",TimeSpend[[#This Row],[Date]]&lt;&gt;""),TimeSpend[[#This Row],[Start Time]],"")</f>
        <v>#VALUE!</v>
      </c>
      <c r="I4801" s="36" t="e">
        <f>IF(AND(TimeSpend[[#This Row],[Personnel number]]&lt;&gt;"",TimeSpend[[#This Row],[Date]]&lt;&gt;""),TimeSpend[[#This Row],[End Time]],"")</f>
        <v>#VALUE!</v>
      </c>
      <c r="J4801" t="e">
        <f>IF(AND(TimeSpend[[#This Row],[Personnel number]]&lt;&gt;"",TimeSpend[[#This Row],[Date]]&lt;&gt;""),TimeSpend[[#This Row],[Location]],"")</f>
        <v>#VALUE!</v>
      </c>
      <c r="K4801" t="e">
        <f>IF(AND(TimeSpend[[#This Row],[Personnel number]]&lt;&gt;"",TimeSpend[[#This Row],[Date]]&lt;&gt;""),TimeSpend[[#This Row],[Task]],"")</f>
        <v>#VALUE!</v>
      </c>
      <c r="L4801" t="e">
        <f>IF(AND(TimeSpend[[#This Row],[Personnel number]]&lt;&gt;"",TimeSpend[[#This Row],[Date]]&lt;&gt;""),Utilization!$J$2,"")</f>
        <v>#VALUE!</v>
      </c>
      <c r="M4801" t="e">
        <f>IF(AND(TimeSpend[[#This Row],[Personnel number]]&lt;&gt;"",TimeSpend[[#This Row],[Date]]&lt;&gt;""),TimeSpend[[#This Row],[Employee Name]],"")</f>
        <v>#VALUE!</v>
      </c>
      <c r="N4801" t="e">
        <f t="shared" si="150"/>
        <v>#VALUE!</v>
      </c>
      <c r="O4801" t="e">
        <f t="shared" si="151"/>
        <v>#VALUE!</v>
      </c>
      <c r="P4801" t="e">
        <f>IF(D4801&lt;&gt;"",VLOOKUP(D4801,Projects!B:C,2,0),"")</f>
        <v>#VALUE!</v>
      </c>
    </row>
    <row r="4802" spans="1:16" x14ac:dyDescent="0.25">
      <c r="A4802" t="e">
        <f>UPPER(IF(AND(TimeSpend[[#This Row],[Personnel number]]&lt;&gt;"",TimeSpend[[#This Row],[Date]]&lt;&gt;""),TimeSpend[[#This Row],[Personnel number]],""))</f>
        <v>#VALUE!</v>
      </c>
      <c r="B4802" s="85" t="e">
        <f>IF(AND(TimeSpend[[#This Row],[Personnel number]]&lt;&gt;"",TimeSpend[[#This Row],[Date]]&lt;&gt;""),TEXT(TimeSpend[[#This Row],[Date]],"[$-409]yyyyMMdd"),"")</f>
        <v>#VALUE!</v>
      </c>
      <c r="C4802" s="33" t="e">
        <f>IF(AND(TimeSpend[[#This Row],[Personnel number]]&lt;&gt;"",TimeSpend[[#This Row],[Date]]&lt;&gt;""),SUBSTITUTE(TimeSpend[[#This Row],[Hours]],",","."),"")</f>
        <v>#VALUE!</v>
      </c>
      <c r="D4802" t="e">
        <f>IF(AND(TimeSpend[[#This Row],[Personnel number]]&lt;&gt;"",TimeSpend[[#This Row],[Date]]&lt;&gt;""),TimeSpend[[#This Row],[Network]],"")</f>
        <v>#VALUE!</v>
      </c>
      <c r="E4802" t="e">
        <f>IF(AND(TimeSpend[[#This Row],[Personnel number]]&lt;&gt;"",TimeSpend[[#This Row],[Date]]&lt;&gt;""),TimeSpend[[#This Row],[Network Description]],"")</f>
        <v>#VALUE!</v>
      </c>
      <c r="F4802" t="e">
        <f>IF(AND(TimeSpend[[#This Row],[Personnel number]]&lt;&gt;"",TimeSpend[[#This Row],[Date]]&lt;&gt;""),TimeSpend[[#This Row],[Activity]],"")</f>
        <v>#VALUE!</v>
      </c>
      <c r="G4802" t="e">
        <f>IF(AND(TimeSpend[[#This Row],[Personnel number]]&lt;&gt;"",TimeSpend[[#This Row],[Date]]&lt;&gt;""),TimeSpend[[#This Row],[Activity description]],"")</f>
        <v>#VALUE!</v>
      </c>
      <c r="H4802" s="36" t="e">
        <f>IF(AND(TimeSpend[[#This Row],[Personnel number]]&lt;&gt;"",TimeSpend[[#This Row],[Date]]&lt;&gt;""),TimeSpend[[#This Row],[Start Time]],"")</f>
        <v>#VALUE!</v>
      </c>
      <c r="I4802" s="36" t="e">
        <f>IF(AND(TimeSpend[[#This Row],[Personnel number]]&lt;&gt;"",TimeSpend[[#This Row],[Date]]&lt;&gt;""),TimeSpend[[#This Row],[End Time]],"")</f>
        <v>#VALUE!</v>
      </c>
      <c r="J4802" t="e">
        <f>IF(AND(TimeSpend[[#This Row],[Personnel number]]&lt;&gt;"",TimeSpend[[#This Row],[Date]]&lt;&gt;""),TimeSpend[[#This Row],[Location]],"")</f>
        <v>#VALUE!</v>
      </c>
      <c r="K4802" t="e">
        <f>IF(AND(TimeSpend[[#This Row],[Personnel number]]&lt;&gt;"",TimeSpend[[#This Row],[Date]]&lt;&gt;""),TimeSpend[[#This Row],[Task]],"")</f>
        <v>#VALUE!</v>
      </c>
      <c r="L4802" t="e">
        <f>IF(AND(TimeSpend[[#This Row],[Personnel number]]&lt;&gt;"",TimeSpend[[#This Row],[Date]]&lt;&gt;""),Utilization!$J$2,"")</f>
        <v>#VALUE!</v>
      </c>
      <c r="M4802" t="e">
        <f>IF(AND(TimeSpend[[#This Row],[Personnel number]]&lt;&gt;"",TimeSpend[[#This Row],[Date]]&lt;&gt;""),TimeSpend[[#This Row],[Employee Name]],"")</f>
        <v>#VALUE!</v>
      </c>
      <c r="N4802" t="e">
        <f t="shared" si="150"/>
        <v>#VALUE!</v>
      </c>
      <c r="O4802" t="e">
        <f t="shared" si="151"/>
        <v>#VALUE!</v>
      </c>
      <c r="P4802" t="e">
        <f>IF(D4802&lt;&gt;"",VLOOKUP(D4802,Projects!B:C,2,0),"")</f>
        <v>#VALUE!</v>
      </c>
    </row>
    <row r="4803" spans="1:16" x14ac:dyDescent="0.25">
      <c r="A4803" t="e">
        <f>UPPER(IF(AND(TimeSpend[[#This Row],[Personnel number]]&lt;&gt;"",TimeSpend[[#This Row],[Date]]&lt;&gt;""),TimeSpend[[#This Row],[Personnel number]],""))</f>
        <v>#VALUE!</v>
      </c>
      <c r="B4803" s="85" t="e">
        <f>IF(AND(TimeSpend[[#This Row],[Personnel number]]&lt;&gt;"",TimeSpend[[#This Row],[Date]]&lt;&gt;""),TEXT(TimeSpend[[#This Row],[Date]],"[$-409]yyyyMMdd"),"")</f>
        <v>#VALUE!</v>
      </c>
      <c r="C4803" s="33" t="e">
        <f>IF(AND(TimeSpend[[#This Row],[Personnel number]]&lt;&gt;"",TimeSpend[[#This Row],[Date]]&lt;&gt;""),SUBSTITUTE(TimeSpend[[#This Row],[Hours]],",","."),"")</f>
        <v>#VALUE!</v>
      </c>
      <c r="D4803" t="e">
        <f>IF(AND(TimeSpend[[#This Row],[Personnel number]]&lt;&gt;"",TimeSpend[[#This Row],[Date]]&lt;&gt;""),TimeSpend[[#This Row],[Network]],"")</f>
        <v>#VALUE!</v>
      </c>
      <c r="E4803" t="e">
        <f>IF(AND(TimeSpend[[#This Row],[Personnel number]]&lt;&gt;"",TimeSpend[[#This Row],[Date]]&lt;&gt;""),TimeSpend[[#This Row],[Network Description]],"")</f>
        <v>#VALUE!</v>
      </c>
      <c r="F4803" t="e">
        <f>IF(AND(TimeSpend[[#This Row],[Personnel number]]&lt;&gt;"",TimeSpend[[#This Row],[Date]]&lt;&gt;""),TimeSpend[[#This Row],[Activity]],"")</f>
        <v>#VALUE!</v>
      </c>
      <c r="G4803" t="e">
        <f>IF(AND(TimeSpend[[#This Row],[Personnel number]]&lt;&gt;"",TimeSpend[[#This Row],[Date]]&lt;&gt;""),TimeSpend[[#This Row],[Activity description]],"")</f>
        <v>#VALUE!</v>
      </c>
      <c r="H4803" s="36" t="e">
        <f>IF(AND(TimeSpend[[#This Row],[Personnel number]]&lt;&gt;"",TimeSpend[[#This Row],[Date]]&lt;&gt;""),TimeSpend[[#This Row],[Start Time]],"")</f>
        <v>#VALUE!</v>
      </c>
      <c r="I4803" s="36" t="e">
        <f>IF(AND(TimeSpend[[#This Row],[Personnel number]]&lt;&gt;"",TimeSpend[[#This Row],[Date]]&lt;&gt;""),TimeSpend[[#This Row],[End Time]],"")</f>
        <v>#VALUE!</v>
      </c>
      <c r="J4803" t="e">
        <f>IF(AND(TimeSpend[[#This Row],[Personnel number]]&lt;&gt;"",TimeSpend[[#This Row],[Date]]&lt;&gt;""),TimeSpend[[#This Row],[Location]],"")</f>
        <v>#VALUE!</v>
      </c>
      <c r="K4803" t="e">
        <f>IF(AND(TimeSpend[[#This Row],[Personnel number]]&lt;&gt;"",TimeSpend[[#This Row],[Date]]&lt;&gt;""),TimeSpend[[#This Row],[Task]],"")</f>
        <v>#VALUE!</v>
      </c>
      <c r="L4803" t="e">
        <f>IF(AND(TimeSpend[[#This Row],[Personnel number]]&lt;&gt;"",TimeSpend[[#This Row],[Date]]&lt;&gt;""),Utilization!$J$2,"")</f>
        <v>#VALUE!</v>
      </c>
      <c r="M4803" t="e">
        <f>IF(AND(TimeSpend[[#This Row],[Personnel number]]&lt;&gt;"",TimeSpend[[#This Row],[Date]]&lt;&gt;""),TimeSpend[[#This Row],[Employee Name]],"")</f>
        <v>#VALUE!</v>
      </c>
      <c r="N4803" t="e">
        <f t="shared" si="150"/>
        <v>#VALUE!</v>
      </c>
      <c r="O4803" t="e">
        <f t="shared" si="151"/>
        <v>#VALUE!</v>
      </c>
      <c r="P4803" t="e">
        <f>IF(D4803&lt;&gt;"",VLOOKUP(D4803,Projects!B:C,2,0),"")</f>
        <v>#VALUE!</v>
      </c>
    </row>
    <row r="4804" spans="1:16" x14ac:dyDescent="0.25">
      <c r="A4804" t="e">
        <f>UPPER(IF(AND(TimeSpend[[#This Row],[Personnel number]]&lt;&gt;"",TimeSpend[[#This Row],[Date]]&lt;&gt;""),TimeSpend[[#This Row],[Personnel number]],""))</f>
        <v>#VALUE!</v>
      </c>
      <c r="B4804" s="85" t="e">
        <f>IF(AND(TimeSpend[[#This Row],[Personnel number]]&lt;&gt;"",TimeSpend[[#This Row],[Date]]&lt;&gt;""),TEXT(TimeSpend[[#This Row],[Date]],"[$-409]yyyyMMdd"),"")</f>
        <v>#VALUE!</v>
      </c>
      <c r="C4804" s="33" t="e">
        <f>IF(AND(TimeSpend[[#This Row],[Personnel number]]&lt;&gt;"",TimeSpend[[#This Row],[Date]]&lt;&gt;""),SUBSTITUTE(TimeSpend[[#This Row],[Hours]],",","."),"")</f>
        <v>#VALUE!</v>
      </c>
      <c r="D4804" t="e">
        <f>IF(AND(TimeSpend[[#This Row],[Personnel number]]&lt;&gt;"",TimeSpend[[#This Row],[Date]]&lt;&gt;""),TimeSpend[[#This Row],[Network]],"")</f>
        <v>#VALUE!</v>
      </c>
      <c r="E4804" t="e">
        <f>IF(AND(TimeSpend[[#This Row],[Personnel number]]&lt;&gt;"",TimeSpend[[#This Row],[Date]]&lt;&gt;""),TimeSpend[[#This Row],[Network Description]],"")</f>
        <v>#VALUE!</v>
      </c>
      <c r="F4804" t="e">
        <f>IF(AND(TimeSpend[[#This Row],[Personnel number]]&lt;&gt;"",TimeSpend[[#This Row],[Date]]&lt;&gt;""),TimeSpend[[#This Row],[Activity]],"")</f>
        <v>#VALUE!</v>
      </c>
      <c r="G4804" t="e">
        <f>IF(AND(TimeSpend[[#This Row],[Personnel number]]&lt;&gt;"",TimeSpend[[#This Row],[Date]]&lt;&gt;""),TimeSpend[[#This Row],[Activity description]],"")</f>
        <v>#VALUE!</v>
      </c>
      <c r="H4804" s="36" t="e">
        <f>IF(AND(TimeSpend[[#This Row],[Personnel number]]&lt;&gt;"",TimeSpend[[#This Row],[Date]]&lt;&gt;""),TimeSpend[[#This Row],[Start Time]],"")</f>
        <v>#VALUE!</v>
      </c>
      <c r="I4804" s="36" t="e">
        <f>IF(AND(TimeSpend[[#This Row],[Personnel number]]&lt;&gt;"",TimeSpend[[#This Row],[Date]]&lt;&gt;""),TimeSpend[[#This Row],[End Time]],"")</f>
        <v>#VALUE!</v>
      </c>
      <c r="J4804" t="e">
        <f>IF(AND(TimeSpend[[#This Row],[Personnel number]]&lt;&gt;"",TimeSpend[[#This Row],[Date]]&lt;&gt;""),TimeSpend[[#This Row],[Location]],"")</f>
        <v>#VALUE!</v>
      </c>
      <c r="K4804" t="e">
        <f>IF(AND(TimeSpend[[#This Row],[Personnel number]]&lt;&gt;"",TimeSpend[[#This Row],[Date]]&lt;&gt;""),TimeSpend[[#This Row],[Task]],"")</f>
        <v>#VALUE!</v>
      </c>
      <c r="L4804" t="e">
        <f>IF(AND(TimeSpend[[#This Row],[Personnel number]]&lt;&gt;"",TimeSpend[[#This Row],[Date]]&lt;&gt;""),Utilization!$J$2,"")</f>
        <v>#VALUE!</v>
      </c>
      <c r="M4804" t="e">
        <f>IF(AND(TimeSpend[[#This Row],[Personnel number]]&lt;&gt;"",TimeSpend[[#This Row],[Date]]&lt;&gt;""),TimeSpend[[#This Row],[Employee Name]],"")</f>
        <v>#VALUE!</v>
      </c>
      <c r="N4804" t="e">
        <f t="shared" si="150"/>
        <v>#VALUE!</v>
      </c>
      <c r="O4804" t="e">
        <f t="shared" si="151"/>
        <v>#VALUE!</v>
      </c>
      <c r="P4804" t="e">
        <f>IF(D4804&lt;&gt;"",VLOOKUP(D4804,Projects!B:C,2,0),"")</f>
        <v>#VALUE!</v>
      </c>
    </row>
    <row r="4805" spans="1:16" x14ac:dyDescent="0.25">
      <c r="A4805" t="e">
        <f>UPPER(IF(AND(TimeSpend[[#This Row],[Personnel number]]&lt;&gt;"",TimeSpend[[#This Row],[Date]]&lt;&gt;""),TimeSpend[[#This Row],[Personnel number]],""))</f>
        <v>#VALUE!</v>
      </c>
      <c r="B4805" s="85" t="e">
        <f>IF(AND(TimeSpend[[#This Row],[Personnel number]]&lt;&gt;"",TimeSpend[[#This Row],[Date]]&lt;&gt;""),TEXT(TimeSpend[[#This Row],[Date]],"[$-409]yyyyMMdd"),"")</f>
        <v>#VALUE!</v>
      </c>
      <c r="C4805" s="33" t="e">
        <f>IF(AND(TimeSpend[[#This Row],[Personnel number]]&lt;&gt;"",TimeSpend[[#This Row],[Date]]&lt;&gt;""),SUBSTITUTE(TimeSpend[[#This Row],[Hours]],",","."),"")</f>
        <v>#VALUE!</v>
      </c>
      <c r="D4805" t="e">
        <f>IF(AND(TimeSpend[[#This Row],[Personnel number]]&lt;&gt;"",TimeSpend[[#This Row],[Date]]&lt;&gt;""),TimeSpend[[#This Row],[Network]],"")</f>
        <v>#VALUE!</v>
      </c>
      <c r="E4805" t="e">
        <f>IF(AND(TimeSpend[[#This Row],[Personnel number]]&lt;&gt;"",TimeSpend[[#This Row],[Date]]&lt;&gt;""),TimeSpend[[#This Row],[Network Description]],"")</f>
        <v>#VALUE!</v>
      </c>
      <c r="F4805" t="e">
        <f>IF(AND(TimeSpend[[#This Row],[Personnel number]]&lt;&gt;"",TimeSpend[[#This Row],[Date]]&lt;&gt;""),TimeSpend[[#This Row],[Activity]],"")</f>
        <v>#VALUE!</v>
      </c>
      <c r="G4805" t="e">
        <f>IF(AND(TimeSpend[[#This Row],[Personnel number]]&lt;&gt;"",TimeSpend[[#This Row],[Date]]&lt;&gt;""),TimeSpend[[#This Row],[Activity description]],"")</f>
        <v>#VALUE!</v>
      </c>
      <c r="H4805" s="36" t="e">
        <f>IF(AND(TimeSpend[[#This Row],[Personnel number]]&lt;&gt;"",TimeSpend[[#This Row],[Date]]&lt;&gt;""),TimeSpend[[#This Row],[Start Time]],"")</f>
        <v>#VALUE!</v>
      </c>
      <c r="I4805" s="36" t="e">
        <f>IF(AND(TimeSpend[[#This Row],[Personnel number]]&lt;&gt;"",TimeSpend[[#This Row],[Date]]&lt;&gt;""),TimeSpend[[#This Row],[End Time]],"")</f>
        <v>#VALUE!</v>
      </c>
      <c r="J4805" t="e">
        <f>IF(AND(TimeSpend[[#This Row],[Personnel number]]&lt;&gt;"",TimeSpend[[#This Row],[Date]]&lt;&gt;""),TimeSpend[[#This Row],[Location]],"")</f>
        <v>#VALUE!</v>
      </c>
      <c r="K4805" t="e">
        <f>IF(AND(TimeSpend[[#This Row],[Personnel number]]&lt;&gt;"",TimeSpend[[#This Row],[Date]]&lt;&gt;""),TimeSpend[[#This Row],[Task]],"")</f>
        <v>#VALUE!</v>
      </c>
      <c r="L4805" t="e">
        <f>IF(AND(TimeSpend[[#This Row],[Personnel number]]&lt;&gt;"",TimeSpend[[#This Row],[Date]]&lt;&gt;""),Utilization!$J$2,"")</f>
        <v>#VALUE!</v>
      </c>
      <c r="M4805" t="e">
        <f>IF(AND(TimeSpend[[#This Row],[Personnel number]]&lt;&gt;"",TimeSpend[[#This Row],[Date]]&lt;&gt;""),TimeSpend[[#This Row],[Employee Name]],"")</f>
        <v>#VALUE!</v>
      </c>
      <c r="N4805" t="e">
        <f t="shared" si="150"/>
        <v>#VALUE!</v>
      </c>
      <c r="O4805" t="e">
        <f t="shared" si="151"/>
        <v>#VALUE!</v>
      </c>
      <c r="P4805" t="e">
        <f>IF(D4805&lt;&gt;"",VLOOKUP(D4805,Projects!B:C,2,0),"")</f>
        <v>#VALUE!</v>
      </c>
    </row>
    <row r="4806" spans="1:16" x14ac:dyDescent="0.25">
      <c r="A4806" t="e">
        <f>UPPER(IF(AND(TimeSpend[[#This Row],[Personnel number]]&lt;&gt;"",TimeSpend[[#This Row],[Date]]&lt;&gt;""),TimeSpend[[#This Row],[Personnel number]],""))</f>
        <v>#VALUE!</v>
      </c>
      <c r="B4806" s="85" t="e">
        <f>IF(AND(TimeSpend[[#This Row],[Personnel number]]&lt;&gt;"",TimeSpend[[#This Row],[Date]]&lt;&gt;""),TEXT(TimeSpend[[#This Row],[Date]],"[$-409]yyyyMMdd"),"")</f>
        <v>#VALUE!</v>
      </c>
      <c r="C4806" s="33" t="e">
        <f>IF(AND(TimeSpend[[#This Row],[Personnel number]]&lt;&gt;"",TimeSpend[[#This Row],[Date]]&lt;&gt;""),SUBSTITUTE(TimeSpend[[#This Row],[Hours]],",","."),"")</f>
        <v>#VALUE!</v>
      </c>
      <c r="D4806" t="e">
        <f>IF(AND(TimeSpend[[#This Row],[Personnel number]]&lt;&gt;"",TimeSpend[[#This Row],[Date]]&lt;&gt;""),TimeSpend[[#This Row],[Network]],"")</f>
        <v>#VALUE!</v>
      </c>
      <c r="E4806" t="e">
        <f>IF(AND(TimeSpend[[#This Row],[Personnel number]]&lt;&gt;"",TimeSpend[[#This Row],[Date]]&lt;&gt;""),TimeSpend[[#This Row],[Network Description]],"")</f>
        <v>#VALUE!</v>
      </c>
      <c r="F4806" t="e">
        <f>IF(AND(TimeSpend[[#This Row],[Personnel number]]&lt;&gt;"",TimeSpend[[#This Row],[Date]]&lt;&gt;""),TimeSpend[[#This Row],[Activity]],"")</f>
        <v>#VALUE!</v>
      </c>
      <c r="G4806" t="e">
        <f>IF(AND(TimeSpend[[#This Row],[Personnel number]]&lt;&gt;"",TimeSpend[[#This Row],[Date]]&lt;&gt;""),TimeSpend[[#This Row],[Activity description]],"")</f>
        <v>#VALUE!</v>
      </c>
      <c r="H4806" s="36" t="e">
        <f>IF(AND(TimeSpend[[#This Row],[Personnel number]]&lt;&gt;"",TimeSpend[[#This Row],[Date]]&lt;&gt;""),TimeSpend[[#This Row],[Start Time]],"")</f>
        <v>#VALUE!</v>
      </c>
      <c r="I4806" s="36" t="e">
        <f>IF(AND(TimeSpend[[#This Row],[Personnel number]]&lt;&gt;"",TimeSpend[[#This Row],[Date]]&lt;&gt;""),TimeSpend[[#This Row],[End Time]],"")</f>
        <v>#VALUE!</v>
      </c>
      <c r="J4806" t="e">
        <f>IF(AND(TimeSpend[[#This Row],[Personnel number]]&lt;&gt;"",TimeSpend[[#This Row],[Date]]&lt;&gt;""),TimeSpend[[#This Row],[Location]],"")</f>
        <v>#VALUE!</v>
      </c>
      <c r="K4806" t="e">
        <f>IF(AND(TimeSpend[[#This Row],[Personnel number]]&lt;&gt;"",TimeSpend[[#This Row],[Date]]&lt;&gt;""),TimeSpend[[#This Row],[Task]],"")</f>
        <v>#VALUE!</v>
      </c>
      <c r="L4806" t="e">
        <f>IF(AND(TimeSpend[[#This Row],[Personnel number]]&lt;&gt;"",TimeSpend[[#This Row],[Date]]&lt;&gt;""),Utilization!$J$2,"")</f>
        <v>#VALUE!</v>
      </c>
      <c r="M4806" t="e">
        <f>IF(AND(TimeSpend[[#This Row],[Personnel number]]&lt;&gt;"",TimeSpend[[#This Row],[Date]]&lt;&gt;""),TimeSpend[[#This Row],[Employee Name]],"")</f>
        <v>#VALUE!</v>
      </c>
      <c r="N4806" t="e">
        <f t="shared" si="150"/>
        <v>#VALUE!</v>
      </c>
      <c r="O4806" t="e">
        <f t="shared" si="151"/>
        <v>#VALUE!</v>
      </c>
      <c r="P4806" t="e">
        <f>IF(D4806&lt;&gt;"",VLOOKUP(D4806,Projects!B:C,2,0),"")</f>
        <v>#VALUE!</v>
      </c>
    </row>
    <row r="4807" spans="1:16" x14ac:dyDescent="0.25">
      <c r="A4807" t="e">
        <f>UPPER(IF(AND(TimeSpend[[#This Row],[Personnel number]]&lt;&gt;"",TimeSpend[[#This Row],[Date]]&lt;&gt;""),TimeSpend[[#This Row],[Personnel number]],""))</f>
        <v>#VALUE!</v>
      </c>
      <c r="B4807" s="85" t="e">
        <f>IF(AND(TimeSpend[[#This Row],[Personnel number]]&lt;&gt;"",TimeSpend[[#This Row],[Date]]&lt;&gt;""),TEXT(TimeSpend[[#This Row],[Date]],"[$-409]yyyyMMdd"),"")</f>
        <v>#VALUE!</v>
      </c>
      <c r="C4807" s="33" t="e">
        <f>IF(AND(TimeSpend[[#This Row],[Personnel number]]&lt;&gt;"",TimeSpend[[#This Row],[Date]]&lt;&gt;""),SUBSTITUTE(TimeSpend[[#This Row],[Hours]],",","."),"")</f>
        <v>#VALUE!</v>
      </c>
      <c r="D4807" t="e">
        <f>IF(AND(TimeSpend[[#This Row],[Personnel number]]&lt;&gt;"",TimeSpend[[#This Row],[Date]]&lt;&gt;""),TimeSpend[[#This Row],[Network]],"")</f>
        <v>#VALUE!</v>
      </c>
      <c r="E4807" t="e">
        <f>IF(AND(TimeSpend[[#This Row],[Personnel number]]&lt;&gt;"",TimeSpend[[#This Row],[Date]]&lt;&gt;""),TimeSpend[[#This Row],[Network Description]],"")</f>
        <v>#VALUE!</v>
      </c>
      <c r="F4807" t="e">
        <f>IF(AND(TimeSpend[[#This Row],[Personnel number]]&lt;&gt;"",TimeSpend[[#This Row],[Date]]&lt;&gt;""),TimeSpend[[#This Row],[Activity]],"")</f>
        <v>#VALUE!</v>
      </c>
      <c r="G4807" t="e">
        <f>IF(AND(TimeSpend[[#This Row],[Personnel number]]&lt;&gt;"",TimeSpend[[#This Row],[Date]]&lt;&gt;""),TimeSpend[[#This Row],[Activity description]],"")</f>
        <v>#VALUE!</v>
      </c>
      <c r="H4807" s="36" t="e">
        <f>IF(AND(TimeSpend[[#This Row],[Personnel number]]&lt;&gt;"",TimeSpend[[#This Row],[Date]]&lt;&gt;""),TimeSpend[[#This Row],[Start Time]],"")</f>
        <v>#VALUE!</v>
      </c>
      <c r="I4807" s="36" t="e">
        <f>IF(AND(TimeSpend[[#This Row],[Personnel number]]&lt;&gt;"",TimeSpend[[#This Row],[Date]]&lt;&gt;""),TimeSpend[[#This Row],[End Time]],"")</f>
        <v>#VALUE!</v>
      </c>
      <c r="J4807" t="e">
        <f>IF(AND(TimeSpend[[#This Row],[Personnel number]]&lt;&gt;"",TimeSpend[[#This Row],[Date]]&lt;&gt;""),TimeSpend[[#This Row],[Location]],"")</f>
        <v>#VALUE!</v>
      </c>
      <c r="K4807" t="e">
        <f>IF(AND(TimeSpend[[#This Row],[Personnel number]]&lt;&gt;"",TimeSpend[[#This Row],[Date]]&lt;&gt;""),TimeSpend[[#This Row],[Task]],"")</f>
        <v>#VALUE!</v>
      </c>
      <c r="L4807" t="e">
        <f>IF(AND(TimeSpend[[#This Row],[Personnel number]]&lt;&gt;"",TimeSpend[[#This Row],[Date]]&lt;&gt;""),Utilization!$J$2,"")</f>
        <v>#VALUE!</v>
      </c>
      <c r="M4807" t="e">
        <f>IF(AND(TimeSpend[[#This Row],[Personnel number]]&lt;&gt;"",TimeSpend[[#This Row],[Date]]&lt;&gt;""),TimeSpend[[#This Row],[Employee Name]],"")</f>
        <v>#VALUE!</v>
      </c>
      <c r="N4807" t="e">
        <f t="shared" si="150"/>
        <v>#VALUE!</v>
      </c>
      <c r="O4807" t="e">
        <f t="shared" si="151"/>
        <v>#VALUE!</v>
      </c>
      <c r="P4807" t="e">
        <f>IF(D4807&lt;&gt;"",VLOOKUP(D4807,Projects!B:C,2,0),"")</f>
        <v>#VALUE!</v>
      </c>
    </row>
    <row r="4808" spans="1:16" x14ac:dyDescent="0.25">
      <c r="A4808" t="e">
        <f>UPPER(IF(AND(TimeSpend[[#This Row],[Personnel number]]&lt;&gt;"",TimeSpend[[#This Row],[Date]]&lt;&gt;""),TimeSpend[[#This Row],[Personnel number]],""))</f>
        <v>#VALUE!</v>
      </c>
      <c r="B4808" s="85" t="e">
        <f>IF(AND(TimeSpend[[#This Row],[Personnel number]]&lt;&gt;"",TimeSpend[[#This Row],[Date]]&lt;&gt;""),TEXT(TimeSpend[[#This Row],[Date]],"[$-409]yyyyMMdd"),"")</f>
        <v>#VALUE!</v>
      </c>
      <c r="C4808" s="33" t="e">
        <f>IF(AND(TimeSpend[[#This Row],[Personnel number]]&lt;&gt;"",TimeSpend[[#This Row],[Date]]&lt;&gt;""),SUBSTITUTE(TimeSpend[[#This Row],[Hours]],",","."),"")</f>
        <v>#VALUE!</v>
      </c>
      <c r="D4808" t="e">
        <f>IF(AND(TimeSpend[[#This Row],[Personnel number]]&lt;&gt;"",TimeSpend[[#This Row],[Date]]&lt;&gt;""),TimeSpend[[#This Row],[Network]],"")</f>
        <v>#VALUE!</v>
      </c>
      <c r="E4808" t="e">
        <f>IF(AND(TimeSpend[[#This Row],[Personnel number]]&lt;&gt;"",TimeSpend[[#This Row],[Date]]&lt;&gt;""),TimeSpend[[#This Row],[Network Description]],"")</f>
        <v>#VALUE!</v>
      </c>
      <c r="F4808" t="e">
        <f>IF(AND(TimeSpend[[#This Row],[Personnel number]]&lt;&gt;"",TimeSpend[[#This Row],[Date]]&lt;&gt;""),TimeSpend[[#This Row],[Activity]],"")</f>
        <v>#VALUE!</v>
      </c>
      <c r="G4808" t="e">
        <f>IF(AND(TimeSpend[[#This Row],[Personnel number]]&lt;&gt;"",TimeSpend[[#This Row],[Date]]&lt;&gt;""),TimeSpend[[#This Row],[Activity description]],"")</f>
        <v>#VALUE!</v>
      </c>
      <c r="H4808" s="36" t="e">
        <f>IF(AND(TimeSpend[[#This Row],[Personnel number]]&lt;&gt;"",TimeSpend[[#This Row],[Date]]&lt;&gt;""),TimeSpend[[#This Row],[Start Time]],"")</f>
        <v>#VALUE!</v>
      </c>
      <c r="I4808" s="36" t="e">
        <f>IF(AND(TimeSpend[[#This Row],[Personnel number]]&lt;&gt;"",TimeSpend[[#This Row],[Date]]&lt;&gt;""),TimeSpend[[#This Row],[End Time]],"")</f>
        <v>#VALUE!</v>
      </c>
      <c r="J4808" t="e">
        <f>IF(AND(TimeSpend[[#This Row],[Personnel number]]&lt;&gt;"",TimeSpend[[#This Row],[Date]]&lt;&gt;""),TimeSpend[[#This Row],[Location]],"")</f>
        <v>#VALUE!</v>
      </c>
      <c r="K4808" t="e">
        <f>IF(AND(TimeSpend[[#This Row],[Personnel number]]&lt;&gt;"",TimeSpend[[#This Row],[Date]]&lt;&gt;""),TimeSpend[[#This Row],[Task]],"")</f>
        <v>#VALUE!</v>
      </c>
      <c r="L4808" t="e">
        <f>IF(AND(TimeSpend[[#This Row],[Personnel number]]&lt;&gt;"",TimeSpend[[#This Row],[Date]]&lt;&gt;""),Utilization!$J$2,"")</f>
        <v>#VALUE!</v>
      </c>
      <c r="M4808" t="e">
        <f>IF(AND(TimeSpend[[#This Row],[Personnel number]]&lt;&gt;"",TimeSpend[[#This Row],[Date]]&lt;&gt;""),TimeSpend[[#This Row],[Employee Name]],"")</f>
        <v>#VALUE!</v>
      </c>
      <c r="N4808" t="e">
        <f t="shared" si="150"/>
        <v>#VALUE!</v>
      </c>
      <c r="O4808" t="e">
        <f t="shared" si="151"/>
        <v>#VALUE!</v>
      </c>
      <c r="P4808" t="e">
        <f>IF(D4808&lt;&gt;"",VLOOKUP(D4808,Projects!B:C,2,0),"")</f>
        <v>#VALUE!</v>
      </c>
    </row>
    <row r="4809" spans="1:16" x14ac:dyDescent="0.25">
      <c r="A4809" t="e">
        <f>UPPER(IF(AND(TimeSpend[[#This Row],[Personnel number]]&lt;&gt;"",TimeSpend[[#This Row],[Date]]&lt;&gt;""),TimeSpend[[#This Row],[Personnel number]],""))</f>
        <v>#VALUE!</v>
      </c>
      <c r="B4809" s="85" t="e">
        <f>IF(AND(TimeSpend[[#This Row],[Personnel number]]&lt;&gt;"",TimeSpend[[#This Row],[Date]]&lt;&gt;""),TEXT(TimeSpend[[#This Row],[Date]],"[$-409]yyyyMMdd"),"")</f>
        <v>#VALUE!</v>
      </c>
      <c r="C4809" s="33" t="e">
        <f>IF(AND(TimeSpend[[#This Row],[Personnel number]]&lt;&gt;"",TimeSpend[[#This Row],[Date]]&lt;&gt;""),SUBSTITUTE(TimeSpend[[#This Row],[Hours]],",","."),"")</f>
        <v>#VALUE!</v>
      </c>
      <c r="D4809" t="e">
        <f>IF(AND(TimeSpend[[#This Row],[Personnel number]]&lt;&gt;"",TimeSpend[[#This Row],[Date]]&lt;&gt;""),TimeSpend[[#This Row],[Network]],"")</f>
        <v>#VALUE!</v>
      </c>
      <c r="E4809" t="e">
        <f>IF(AND(TimeSpend[[#This Row],[Personnel number]]&lt;&gt;"",TimeSpend[[#This Row],[Date]]&lt;&gt;""),TimeSpend[[#This Row],[Network Description]],"")</f>
        <v>#VALUE!</v>
      </c>
      <c r="F4809" t="e">
        <f>IF(AND(TimeSpend[[#This Row],[Personnel number]]&lt;&gt;"",TimeSpend[[#This Row],[Date]]&lt;&gt;""),TimeSpend[[#This Row],[Activity]],"")</f>
        <v>#VALUE!</v>
      </c>
      <c r="G4809" t="e">
        <f>IF(AND(TimeSpend[[#This Row],[Personnel number]]&lt;&gt;"",TimeSpend[[#This Row],[Date]]&lt;&gt;""),TimeSpend[[#This Row],[Activity description]],"")</f>
        <v>#VALUE!</v>
      </c>
      <c r="H4809" s="36" t="e">
        <f>IF(AND(TimeSpend[[#This Row],[Personnel number]]&lt;&gt;"",TimeSpend[[#This Row],[Date]]&lt;&gt;""),TimeSpend[[#This Row],[Start Time]],"")</f>
        <v>#VALUE!</v>
      </c>
      <c r="I4809" s="36" t="e">
        <f>IF(AND(TimeSpend[[#This Row],[Personnel number]]&lt;&gt;"",TimeSpend[[#This Row],[Date]]&lt;&gt;""),TimeSpend[[#This Row],[End Time]],"")</f>
        <v>#VALUE!</v>
      </c>
      <c r="J4809" t="e">
        <f>IF(AND(TimeSpend[[#This Row],[Personnel number]]&lt;&gt;"",TimeSpend[[#This Row],[Date]]&lt;&gt;""),TimeSpend[[#This Row],[Location]],"")</f>
        <v>#VALUE!</v>
      </c>
      <c r="K4809" t="e">
        <f>IF(AND(TimeSpend[[#This Row],[Personnel number]]&lt;&gt;"",TimeSpend[[#This Row],[Date]]&lt;&gt;""),TimeSpend[[#This Row],[Task]],"")</f>
        <v>#VALUE!</v>
      </c>
      <c r="L4809" t="e">
        <f>IF(AND(TimeSpend[[#This Row],[Personnel number]]&lt;&gt;"",TimeSpend[[#This Row],[Date]]&lt;&gt;""),Utilization!$J$2,"")</f>
        <v>#VALUE!</v>
      </c>
      <c r="M4809" t="e">
        <f>IF(AND(TimeSpend[[#This Row],[Personnel number]]&lt;&gt;"",TimeSpend[[#This Row],[Date]]&lt;&gt;""),TimeSpend[[#This Row],[Employee Name]],"")</f>
        <v>#VALUE!</v>
      </c>
      <c r="N4809" t="e">
        <f t="shared" si="150"/>
        <v>#VALUE!</v>
      </c>
      <c r="O4809" t="e">
        <f t="shared" si="151"/>
        <v>#VALUE!</v>
      </c>
      <c r="P4809" t="e">
        <f>IF(D4809&lt;&gt;"",VLOOKUP(D4809,Projects!B:C,2,0),"")</f>
        <v>#VALUE!</v>
      </c>
    </row>
    <row r="4810" spans="1:16" x14ac:dyDescent="0.25">
      <c r="A4810" t="e">
        <f>UPPER(IF(AND(TimeSpend[[#This Row],[Personnel number]]&lt;&gt;"",TimeSpend[[#This Row],[Date]]&lt;&gt;""),TimeSpend[[#This Row],[Personnel number]],""))</f>
        <v>#VALUE!</v>
      </c>
      <c r="B4810" s="85" t="e">
        <f>IF(AND(TimeSpend[[#This Row],[Personnel number]]&lt;&gt;"",TimeSpend[[#This Row],[Date]]&lt;&gt;""),TEXT(TimeSpend[[#This Row],[Date]],"[$-409]yyyyMMdd"),"")</f>
        <v>#VALUE!</v>
      </c>
      <c r="C4810" s="33" t="e">
        <f>IF(AND(TimeSpend[[#This Row],[Personnel number]]&lt;&gt;"",TimeSpend[[#This Row],[Date]]&lt;&gt;""),SUBSTITUTE(TimeSpend[[#This Row],[Hours]],",","."),"")</f>
        <v>#VALUE!</v>
      </c>
      <c r="D4810" t="e">
        <f>IF(AND(TimeSpend[[#This Row],[Personnel number]]&lt;&gt;"",TimeSpend[[#This Row],[Date]]&lt;&gt;""),TimeSpend[[#This Row],[Network]],"")</f>
        <v>#VALUE!</v>
      </c>
      <c r="E4810" t="e">
        <f>IF(AND(TimeSpend[[#This Row],[Personnel number]]&lt;&gt;"",TimeSpend[[#This Row],[Date]]&lt;&gt;""),TimeSpend[[#This Row],[Network Description]],"")</f>
        <v>#VALUE!</v>
      </c>
      <c r="F4810" t="e">
        <f>IF(AND(TimeSpend[[#This Row],[Personnel number]]&lt;&gt;"",TimeSpend[[#This Row],[Date]]&lt;&gt;""),TimeSpend[[#This Row],[Activity]],"")</f>
        <v>#VALUE!</v>
      </c>
      <c r="G4810" t="e">
        <f>IF(AND(TimeSpend[[#This Row],[Personnel number]]&lt;&gt;"",TimeSpend[[#This Row],[Date]]&lt;&gt;""),TimeSpend[[#This Row],[Activity description]],"")</f>
        <v>#VALUE!</v>
      </c>
      <c r="H4810" s="36" t="e">
        <f>IF(AND(TimeSpend[[#This Row],[Personnel number]]&lt;&gt;"",TimeSpend[[#This Row],[Date]]&lt;&gt;""),TimeSpend[[#This Row],[Start Time]],"")</f>
        <v>#VALUE!</v>
      </c>
      <c r="I4810" s="36" t="e">
        <f>IF(AND(TimeSpend[[#This Row],[Personnel number]]&lt;&gt;"",TimeSpend[[#This Row],[Date]]&lt;&gt;""),TimeSpend[[#This Row],[End Time]],"")</f>
        <v>#VALUE!</v>
      </c>
      <c r="J4810" t="e">
        <f>IF(AND(TimeSpend[[#This Row],[Personnel number]]&lt;&gt;"",TimeSpend[[#This Row],[Date]]&lt;&gt;""),TimeSpend[[#This Row],[Location]],"")</f>
        <v>#VALUE!</v>
      </c>
      <c r="K4810" t="e">
        <f>IF(AND(TimeSpend[[#This Row],[Personnel number]]&lt;&gt;"",TimeSpend[[#This Row],[Date]]&lt;&gt;""),TimeSpend[[#This Row],[Task]],"")</f>
        <v>#VALUE!</v>
      </c>
      <c r="L4810" t="e">
        <f>IF(AND(TimeSpend[[#This Row],[Personnel number]]&lt;&gt;"",TimeSpend[[#This Row],[Date]]&lt;&gt;""),Utilization!$J$2,"")</f>
        <v>#VALUE!</v>
      </c>
      <c r="M4810" t="e">
        <f>IF(AND(TimeSpend[[#This Row],[Personnel number]]&lt;&gt;"",TimeSpend[[#This Row],[Date]]&lt;&gt;""),TimeSpend[[#This Row],[Employee Name]],"")</f>
        <v>#VALUE!</v>
      </c>
      <c r="N4810" t="e">
        <f t="shared" si="150"/>
        <v>#VALUE!</v>
      </c>
      <c r="O4810" t="e">
        <f t="shared" si="151"/>
        <v>#VALUE!</v>
      </c>
      <c r="P4810" t="e">
        <f>IF(D4810&lt;&gt;"",VLOOKUP(D4810,Projects!B:C,2,0),"")</f>
        <v>#VALUE!</v>
      </c>
    </row>
    <row r="4811" spans="1:16" x14ac:dyDescent="0.25">
      <c r="A4811" t="e">
        <f>UPPER(IF(AND(TimeSpend[[#This Row],[Personnel number]]&lt;&gt;"",TimeSpend[[#This Row],[Date]]&lt;&gt;""),TimeSpend[[#This Row],[Personnel number]],""))</f>
        <v>#VALUE!</v>
      </c>
      <c r="B4811" s="85" t="e">
        <f>IF(AND(TimeSpend[[#This Row],[Personnel number]]&lt;&gt;"",TimeSpend[[#This Row],[Date]]&lt;&gt;""),TEXT(TimeSpend[[#This Row],[Date]],"[$-409]yyyyMMdd"),"")</f>
        <v>#VALUE!</v>
      </c>
      <c r="C4811" s="33" t="e">
        <f>IF(AND(TimeSpend[[#This Row],[Personnel number]]&lt;&gt;"",TimeSpend[[#This Row],[Date]]&lt;&gt;""),SUBSTITUTE(TimeSpend[[#This Row],[Hours]],",","."),"")</f>
        <v>#VALUE!</v>
      </c>
      <c r="D4811" t="e">
        <f>IF(AND(TimeSpend[[#This Row],[Personnel number]]&lt;&gt;"",TimeSpend[[#This Row],[Date]]&lt;&gt;""),TimeSpend[[#This Row],[Network]],"")</f>
        <v>#VALUE!</v>
      </c>
      <c r="E4811" t="e">
        <f>IF(AND(TimeSpend[[#This Row],[Personnel number]]&lt;&gt;"",TimeSpend[[#This Row],[Date]]&lt;&gt;""),TimeSpend[[#This Row],[Network Description]],"")</f>
        <v>#VALUE!</v>
      </c>
      <c r="F4811" t="e">
        <f>IF(AND(TimeSpend[[#This Row],[Personnel number]]&lt;&gt;"",TimeSpend[[#This Row],[Date]]&lt;&gt;""),TimeSpend[[#This Row],[Activity]],"")</f>
        <v>#VALUE!</v>
      </c>
      <c r="G4811" t="e">
        <f>IF(AND(TimeSpend[[#This Row],[Personnel number]]&lt;&gt;"",TimeSpend[[#This Row],[Date]]&lt;&gt;""),TimeSpend[[#This Row],[Activity description]],"")</f>
        <v>#VALUE!</v>
      </c>
      <c r="H4811" s="36" t="e">
        <f>IF(AND(TimeSpend[[#This Row],[Personnel number]]&lt;&gt;"",TimeSpend[[#This Row],[Date]]&lt;&gt;""),TimeSpend[[#This Row],[Start Time]],"")</f>
        <v>#VALUE!</v>
      </c>
      <c r="I4811" s="36" t="e">
        <f>IF(AND(TimeSpend[[#This Row],[Personnel number]]&lt;&gt;"",TimeSpend[[#This Row],[Date]]&lt;&gt;""),TimeSpend[[#This Row],[End Time]],"")</f>
        <v>#VALUE!</v>
      </c>
      <c r="J4811" t="e">
        <f>IF(AND(TimeSpend[[#This Row],[Personnel number]]&lt;&gt;"",TimeSpend[[#This Row],[Date]]&lt;&gt;""),TimeSpend[[#This Row],[Location]],"")</f>
        <v>#VALUE!</v>
      </c>
      <c r="K4811" t="e">
        <f>IF(AND(TimeSpend[[#This Row],[Personnel number]]&lt;&gt;"",TimeSpend[[#This Row],[Date]]&lt;&gt;""),TimeSpend[[#This Row],[Task]],"")</f>
        <v>#VALUE!</v>
      </c>
      <c r="L4811" t="e">
        <f>IF(AND(TimeSpend[[#This Row],[Personnel number]]&lt;&gt;"",TimeSpend[[#This Row],[Date]]&lt;&gt;""),Utilization!$J$2,"")</f>
        <v>#VALUE!</v>
      </c>
      <c r="M4811" t="e">
        <f>IF(AND(TimeSpend[[#This Row],[Personnel number]]&lt;&gt;"",TimeSpend[[#This Row],[Date]]&lt;&gt;""),TimeSpend[[#This Row],[Employee Name]],"")</f>
        <v>#VALUE!</v>
      </c>
      <c r="N4811" t="e">
        <f t="shared" si="150"/>
        <v>#VALUE!</v>
      </c>
      <c r="O4811" t="e">
        <f t="shared" si="151"/>
        <v>#VALUE!</v>
      </c>
      <c r="P4811" t="e">
        <f>IF(D4811&lt;&gt;"",VLOOKUP(D4811,Projects!B:C,2,0),"")</f>
        <v>#VALUE!</v>
      </c>
    </row>
    <row r="4812" spans="1:16" x14ac:dyDescent="0.25">
      <c r="A4812" t="e">
        <f>UPPER(IF(AND(TimeSpend[[#This Row],[Personnel number]]&lt;&gt;"",TimeSpend[[#This Row],[Date]]&lt;&gt;""),TimeSpend[[#This Row],[Personnel number]],""))</f>
        <v>#VALUE!</v>
      </c>
      <c r="B4812" s="85" t="e">
        <f>IF(AND(TimeSpend[[#This Row],[Personnel number]]&lt;&gt;"",TimeSpend[[#This Row],[Date]]&lt;&gt;""),TEXT(TimeSpend[[#This Row],[Date]],"[$-409]yyyyMMdd"),"")</f>
        <v>#VALUE!</v>
      </c>
      <c r="C4812" s="33" t="e">
        <f>IF(AND(TimeSpend[[#This Row],[Personnel number]]&lt;&gt;"",TimeSpend[[#This Row],[Date]]&lt;&gt;""),SUBSTITUTE(TimeSpend[[#This Row],[Hours]],",","."),"")</f>
        <v>#VALUE!</v>
      </c>
      <c r="D4812" t="e">
        <f>IF(AND(TimeSpend[[#This Row],[Personnel number]]&lt;&gt;"",TimeSpend[[#This Row],[Date]]&lt;&gt;""),TimeSpend[[#This Row],[Network]],"")</f>
        <v>#VALUE!</v>
      </c>
      <c r="E4812" t="e">
        <f>IF(AND(TimeSpend[[#This Row],[Personnel number]]&lt;&gt;"",TimeSpend[[#This Row],[Date]]&lt;&gt;""),TimeSpend[[#This Row],[Network Description]],"")</f>
        <v>#VALUE!</v>
      </c>
      <c r="F4812" t="e">
        <f>IF(AND(TimeSpend[[#This Row],[Personnel number]]&lt;&gt;"",TimeSpend[[#This Row],[Date]]&lt;&gt;""),TimeSpend[[#This Row],[Activity]],"")</f>
        <v>#VALUE!</v>
      </c>
      <c r="G4812" t="e">
        <f>IF(AND(TimeSpend[[#This Row],[Personnel number]]&lt;&gt;"",TimeSpend[[#This Row],[Date]]&lt;&gt;""),TimeSpend[[#This Row],[Activity description]],"")</f>
        <v>#VALUE!</v>
      </c>
      <c r="H4812" s="36" t="e">
        <f>IF(AND(TimeSpend[[#This Row],[Personnel number]]&lt;&gt;"",TimeSpend[[#This Row],[Date]]&lt;&gt;""),TimeSpend[[#This Row],[Start Time]],"")</f>
        <v>#VALUE!</v>
      </c>
      <c r="I4812" s="36" t="e">
        <f>IF(AND(TimeSpend[[#This Row],[Personnel number]]&lt;&gt;"",TimeSpend[[#This Row],[Date]]&lt;&gt;""),TimeSpend[[#This Row],[End Time]],"")</f>
        <v>#VALUE!</v>
      </c>
      <c r="J4812" t="e">
        <f>IF(AND(TimeSpend[[#This Row],[Personnel number]]&lt;&gt;"",TimeSpend[[#This Row],[Date]]&lt;&gt;""),TimeSpend[[#This Row],[Location]],"")</f>
        <v>#VALUE!</v>
      </c>
      <c r="K4812" t="e">
        <f>IF(AND(TimeSpend[[#This Row],[Personnel number]]&lt;&gt;"",TimeSpend[[#This Row],[Date]]&lt;&gt;""),TimeSpend[[#This Row],[Task]],"")</f>
        <v>#VALUE!</v>
      </c>
      <c r="L4812" t="e">
        <f>IF(AND(TimeSpend[[#This Row],[Personnel number]]&lt;&gt;"",TimeSpend[[#This Row],[Date]]&lt;&gt;""),Utilization!$J$2,"")</f>
        <v>#VALUE!</v>
      </c>
      <c r="M4812" t="e">
        <f>IF(AND(TimeSpend[[#This Row],[Personnel number]]&lt;&gt;"",TimeSpend[[#This Row],[Date]]&lt;&gt;""),TimeSpend[[#This Row],[Employee Name]],"")</f>
        <v>#VALUE!</v>
      </c>
      <c r="N4812" t="e">
        <f t="shared" si="150"/>
        <v>#VALUE!</v>
      </c>
      <c r="O4812" t="e">
        <f t="shared" si="151"/>
        <v>#VALUE!</v>
      </c>
      <c r="P4812" t="e">
        <f>IF(D4812&lt;&gt;"",VLOOKUP(D4812,Projects!B:C,2,0),"")</f>
        <v>#VALUE!</v>
      </c>
    </row>
    <row r="4813" spans="1:16" x14ac:dyDescent="0.25">
      <c r="A4813" t="e">
        <f>UPPER(IF(AND(TimeSpend[[#This Row],[Personnel number]]&lt;&gt;"",TimeSpend[[#This Row],[Date]]&lt;&gt;""),TimeSpend[[#This Row],[Personnel number]],""))</f>
        <v>#VALUE!</v>
      </c>
      <c r="B4813" s="85" t="e">
        <f>IF(AND(TimeSpend[[#This Row],[Personnel number]]&lt;&gt;"",TimeSpend[[#This Row],[Date]]&lt;&gt;""),TEXT(TimeSpend[[#This Row],[Date]],"[$-409]yyyyMMdd"),"")</f>
        <v>#VALUE!</v>
      </c>
      <c r="C4813" s="33" t="e">
        <f>IF(AND(TimeSpend[[#This Row],[Personnel number]]&lt;&gt;"",TimeSpend[[#This Row],[Date]]&lt;&gt;""),SUBSTITUTE(TimeSpend[[#This Row],[Hours]],",","."),"")</f>
        <v>#VALUE!</v>
      </c>
      <c r="D4813" t="e">
        <f>IF(AND(TimeSpend[[#This Row],[Personnel number]]&lt;&gt;"",TimeSpend[[#This Row],[Date]]&lt;&gt;""),TimeSpend[[#This Row],[Network]],"")</f>
        <v>#VALUE!</v>
      </c>
      <c r="E4813" t="e">
        <f>IF(AND(TimeSpend[[#This Row],[Personnel number]]&lt;&gt;"",TimeSpend[[#This Row],[Date]]&lt;&gt;""),TimeSpend[[#This Row],[Network Description]],"")</f>
        <v>#VALUE!</v>
      </c>
      <c r="F4813" t="e">
        <f>IF(AND(TimeSpend[[#This Row],[Personnel number]]&lt;&gt;"",TimeSpend[[#This Row],[Date]]&lt;&gt;""),TimeSpend[[#This Row],[Activity]],"")</f>
        <v>#VALUE!</v>
      </c>
      <c r="G4813" t="e">
        <f>IF(AND(TimeSpend[[#This Row],[Personnel number]]&lt;&gt;"",TimeSpend[[#This Row],[Date]]&lt;&gt;""),TimeSpend[[#This Row],[Activity description]],"")</f>
        <v>#VALUE!</v>
      </c>
      <c r="H4813" s="36" t="e">
        <f>IF(AND(TimeSpend[[#This Row],[Personnel number]]&lt;&gt;"",TimeSpend[[#This Row],[Date]]&lt;&gt;""),TimeSpend[[#This Row],[Start Time]],"")</f>
        <v>#VALUE!</v>
      </c>
      <c r="I4813" s="36" t="e">
        <f>IF(AND(TimeSpend[[#This Row],[Personnel number]]&lt;&gt;"",TimeSpend[[#This Row],[Date]]&lt;&gt;""),TimeSpend[[#This Row],[End Time]],"")</f>
        <v>#VALUE!</v>
      </c>
      <c r="J4813" t="e">
        <f>IF(AND(TimeSpend[[#This Row],[Personnel number]]&lt;&gt;"",TimeSpend[[#This Row],[Date]]&lt;&gt;""),TimeSpend[[#This Row],[Location]],"")</f>
        <v>#VALUE!</v>
      </c>
      <c r="K4813" t="e">
        <f>IF(AND(TimeSpend[[#This Row],[Personnel number]]&lt;&gt;"",TimeSpend[[#This Row],[Date]]&lt;&gt;""),TimeSpend[[#This Row],[Task]],"")</f>
        <v>#VALUE!</v>
      </c>
      <c r="L4813" t="e">
        <f>IF(AND(TimeSpend[[#This Row],[Personnel number]]&lt;&gt;"",TimeSpend[[#This Row],[Date]]&lt;&gt;""),Utilization!$J$2,"")</f>
        <v>#VALUE!</v>
      </c>
      <c r="M4813" t="e">
        <f>IF(AND(TimeSpend[[#This Row],[Personnel number]]&lt;&gt;"",TimeSpend[[#This Row],[Date]]&lt;&gt;""),TimeSpend[[#This Row],[Employee Name]],"")</f>
        <v>#VALUE!</v>
      </c>
      <c r="N4813" t="e">
        <f t="shared" si="150"/>
        <v>#VALUE!</v>
      </c>
      <c r="O4813" t="e">
        <f t="shared" si="151"/>
        <v>#VALUE!</v>
      </c>
      <c r="P4813" t="e">
        <f>IF(D4813&lt;&gt;"",VLOOKUP(D4813,Projects!B:C,2,0),"")</f>
        <v>#VALUE!</v>
      </c>
    </row>
    <row r="4814" spans="1:16" x14ac:dyDescent="0.25">
      <c r="A4814" t="e">
        <f>UPPER(IF(AND(TimeSpend[[#This Row],[Personnel number]]&lt;&gt;"",TimeSpend[[#This Row],[Date]]&lt;&gt;""),TimeSpend[[#This Row],[Personnel number]],""))</f>
        <v>#VALUE!</v>
      </c>
      <c r="B4814" s="85" t="e">
        <f>IF(AND(TimeSpend[[#This Row],[Personnel number]]&lt;&gt;"",TimeSpend[[#This Row],[Date]]&lt;&gt;""),TEXT(TimeSpend[[#This Row],[Date]],"[$-409]yyyyMMdd"),"")</f>
        <v>#VALUE!</v>
      </c>
      <c r="C4814" s="33" t="e">
        <f>IF(AND(TimeSpend[[#This Row],[Personnel number]]&lt;&gt;"",TimeSpend[[#This Row],[Date]]&lt;&gt;""),SUBSTITUTE(TimeSpend[[#This Row],[Hours]],",","."),"")</f>
        <v>#VALUE!</v>
      </c>
      <c r="D4814" t="e">
        <f>IF(AND(TimeSpend[[#This Row],[Personnel number]]&lt;&gt;"",TimeSpend[[#This Row],[Date]]&lt;&gt;""),TimeSpend[[#This Row],[Network]],"")</f>
        <v>#VALUE!</v>
      </c>
      <c r="E4814" t="e">
        <f>IF(AND(TimeSpend[[#This Row],[Personnel number]]&lt;&gt;"",TimeSpend[[#This Row],[Date]]&lt;&gt;""),TimeSpend[[#This Row],[Network Description]],"")</f>
        <v>#VALUE!</v>
      </c>
      <c r="F4814" t="e">
        <f>IF(AND(TimeSpend[[#This Row],[Personnel number]]&lt;&gt;"",TimeSpend[[#This Row],[Date]]&lt;&gt;""),TimeSpend[[#This Row],[Activity]],"")</f>
        <v>#VALUE!</v>
      </c>
      <c r="G4814" t="e">
        <f>IF(AND(TimeSpend[[#This Row],[Personnel number]]&lt;&gt;"",TimeSpend[[#This Row],[Date]]&lt;&gt;""),TimeSpend[[#This Row],[Activity description]],"")</f>
        <v>#VALUE!</v>
      </c>
      <c r="H4814" s="36" t="e">
        <f>IF(AND(TimeSpend[[#This Row],[Personnel number]]&lt;&gt;"",TimeSpend[[#This Row],[Date]]&lt;&gt;""),TimeSpend[[#This Row],[Start Time]],"")</f>
        <v>#VALUE!</v>
      </c>
      <c r="I4814" s="36" t="e">
        <f>IF(AND(TimeSpend[[#This Row],[Personnel number]]&lt;&gt;"",TimeSpend[[#This Row],[Date]]&lt;&gt;""),TimeSpend[[#This Row],[End Time]],"")</f>
        <v>#VALUE!</v>
      </c>
      <c r="J4814" t="e">
        <f>IF(AND(TimeSpend[[#This Row],[Personnel number]]&lt;&gt;"",TimeSpend[[#This Row],[Date]]&lt;&gt;""),TimeSpend[[#This Row],[Location]],"")</f>
        <v>#VALUE!</v>
      </c>
      <c r="K4814" t="e">
        <f>IF(AND(TimeSpend[[#This Row],[Personnel number]]&lt;&gt;"",TimeSpend[[#This Row],[Date]]&lt;&gt;""),TimeSpend[[#This Row],[Task]],"")</f>
        <v>#VALUE!</v>
      </c>
      <c r="L4814" t="e">
        <f>IF(AND(TimeSpend[[#This Row],[Personnel number]]&lt;&gt;"",TimeSpend[[#This Row],[Date]]&lt;&gt;""),Utilization!$J$2,"")</f>
        <v>#VALUE!</v>
      </c>
      <c r="M4814" t="e">
        <f>IF(AND(TimeSpend[[#This Row],[Personnel number]]&lt;&gt;"",TimeSpend[[#This Row],[Date]]&lt;&gt;""),TimeSpend[[#This Row],[Employee Name]],"")</f>
        <v>#VALUE!</v>
      </c>
      <c r="N4814" t="e">
        <f t="shared" si="150"/>
        <v>#VALUE!</v>
      </c>
      <c r="O4814" t="e">
        <f t="shared" si="151"/>
        <v>#VALUE!</v>
      </c>
      <c r="P4814" t="e">
        <f>IF(D4814&lt;&gt;"",VLOOKUP(D4814,Projects!B:C,2,0),"")</f>
        <v>#VALUE!</v>
      </c>
    </row>
    <row r="4815" spans="1:16" x14ac:dyDescent="0.25">
      <c r="A4815" t="e">
        <f>UPPER(IF(AND(TimeSpend[[#This Row],[Personnel number]]&lt;&gt;"",TimeSpend[[#This Row],[Date]]&lt;&gt;""),TimeSpend[[#This Row],[Personnel number]],""))</f>
        <v>#VALUE!</v>
      </c>
      <c r="B4815" s="85" t="e">
        <f>IF(AND(TimeSpend[[#This Row],[Personnel number]]&lt;&gt;"",TimeSpend[[#This Row],[Date]]&lt;&gt;""),TEXT(TimeSpend[[#This Row],[Date]],"[$-409]yyyyMMdd"),"")</f>
        <v>#VALUE!</v>
      </c>
      <c r="C4815" s="33" t="e">
        <f>IF(AND(TimeSpend[[#This Row],[Personnel number]]&lt;&gt;"",TimeSpend[[#This Row],[Date]]&lt;&gt;""),SUBSTITUTE(TimeSpend[[#This Row],[Hours]],",","."),"")</f>
        <v>#VALUE!</v>
      </c>
      <c r="D4815" t="e">
        <f>IF(AND(TimeSpend[[#This Row],[Personnel number]]&lt;&gt;"",TimeSpend[[#This Row],[Date]]&lt;&gt;""),TimeSpend[[#This Row],[Network]],"")</f>
        <v>#VALUE!</v>
      </c>
      <c r="E4815" t="e">
        <f>IF(AND(TimeSpend[[#This Row],[Personnel number]]&lt;&gt;"",TimeSpend[[#This Row],[Date]]&lt;&gt;""),TimeSpend[[#This Row],[Network Description]],"")</f>
        <v>#VALUE!</v>
      </c>
      <c r="F4815" t="e">
        <f>IF(AND(TimeSpend[[#This Row],[Personnel number]]&lt;&gt;"",TimeSpend[[#This Row],[Date]]&lt;&gt;""),TimeSpend[[#This Row],[Activity]],"")</f>
        <v>#VALUE!</v>
      </c>
      <c r="G4815" t="e">
        <f>IF(AND(TimeSpend[[#This Row],[Personnel number]]&lt;&gt;"",TimeSpend[[#This Row],[Date]]&lt;&gt;""),TimeSpend[[#This Row],[Activity description]],"")</f>
        <v>#VALUE!</v>
      </c>
      <c r="H4815" s="36" t="e">
        <f>IF(AND(TimeSpend[[#This Row],[Personnel number]]&lt;&gt;"",TimeSpend[[#This Row],[Date]]&lt;&gt;""),TimeSpend[[#This Row],[Start Time]],"")</f>
        <v>#VALUE!</v>
      </c>
      <c r="I4815" s="36" t="e">
        <f>IF(AND(TimeSpend[[#This Row],[Personnel number]]&lt;&gt;"",TimeSpend[[#This Row],[Date]]&lt;&gt;""),TimeSpend[[#This Row],[End Time]],"")</f>
        <v>#VALUE!</v>
      </c>
      <c r="J4815" t="e">
        <f>IF(AND(TimeSpend[[#This Row],[Personnel number]]&lt;&gt;"",TimeSpend[[#This Row],[Date]]&lt;&gt;""),TimeSpend[[#This Row],[Location]],"")</f>
        <v>#VALUE!</v>
      </c>
      <c r="K4815" t="e">
        <f>IF(AND(TimeSpend[[#This Row],[Personnel number]]&lt;&gt;"",TimeSpend[[#This Row],[Date]]&lt;&gt;""),TimeSpend[[#This Row],[Task]],"")</f>
        <v>#VALUE!</v>
      </c>
      <c r="L4815" t="e">
        <f>IF(AND(TimeSpend[[#This Row],[Personnel number]]&lt;&gt;"",TimeSpend[[#This Row],[Date]]&lt;&gt;""),Utilization!$J$2,"")</f>
        <v>#VALUE!</v>
      </c>
      <c r="M4815" t="e">
        <f>IF(AND(TimeSpend[[#This Row],[Personnel number]]&lt;&gt;"",TimeSpend[[#This Row],[Date]]&lt;&gt;""),TimeSpend[[#This Row],[Employee Name]],"")</f>
        <v>#VALUE!</v>
      </c>
      <c r="N4815" t="e">
        <f t="shared" si="150"/>
        <v>#VALUE!</v>
      </c>
      <c r="O4815" t="e">
        <f t="shared" si="151"/>
        <v>#VALUE!</v>
      </c>
      <c r="P4815" t="e">
        <f>IF(D4815&lt;&gt;"",VLOOKUP(D4815,Projects!B:C,2,0),"")</f>
        <v>#VALUE!</v>
      </c>
    </row>
    <row r="4816" spans="1:16" x14ac:dyDescent="0.25">
      <c r="A4816" t="e">
        <f>UPPER(IF(AND(TimeSpend[[#This Row],[Personnel number]]&lt;&gt;"",TimeSpend[[#This Row],[Date]]&lt;&gt;""),TimeSpend[[#This Row],[Personnel number]],""))</f>
        <v>#VALUE!</v>
      </c>
      <c r="B4816" s="85" t="e">
        <f>IF(AND(TimeSpend[[#This Row],[Personnel number]]&lt;&gt;"",TimeSpend[[#This Row],[Date]]&lt;&gt;""),TEXT(TimeSpend[[#This Row],[Date]],"[$-409]yyyyMMdd"),"")</f>
        <v>#VALUE!</v>
      </c>
      <c r="C4816" s="33" t="e">
        <f>IF(AND(TimeSpend[[#This Row],[Personnel number]]&lt;&gt;"",TimeSpend[[#This Row],[Date]]&lt;&gt;""),SUBSTITUTE(TimeSpend[[#This Row],[Hours]],",","."),"")</f>
        <v>#VALUE!</v>
      </c>
      <c r="D4816" t="e">
        <f>IF(AND(TimeSpend[[#This Row],[Personnel number]]&lt;&gt;"",TimeSpend[[#This Row],[Date]]&lt;&gt;""),TimeSpend[[#This Row],[Network]],"")</f>
        <v>#VALUE!</v>
      </c>
      <c r="E4816" t="e">
        <f>IF(AND(TimeSpend[[#This Row],[Personnel number]]&lt;&gt;"",TimeSpend[[#This Row],[Date]]&lt;&gt;""),TimeSpend[[#This Row],[Network Description]],"")</f>
        <v>#VALUE!</v>
      </c>
      <c r="F4816" t="e">
        <f>IF(AND(TimeSpend[[#This Row],[Personnel number]]&lt;&gt;"",TimeSpend[[#This Row],[Date]]&lt;&gt;""),TimeSpend[[#This Row],[Activity]],"")</f>
        <v>#VALUE!</v>
      </c>
      <c r="G4816" t="e">
        <f>IF(AND(TimeSpend[[#This Row],[Personnel number]]&lt;&gt;"",TimeSpend[[#This Row],[Date]]&lt;&gt;""),TimeSpend[[#This Row],[Activity description]],"")</f>
        <v>#VALUE!</v>
      </c>
      <c r="H4816" s="36" t="e">
        <f>IF(AND(TimeSpend[[#This Row],[Personnel number]]&lt;&gt;"",TimeSpend[[#This Row],[Date]]&lt;&gt;""),TimeSpend[[#This Row],[Start Time]],"")</f>
        <v>#VALUE!</v>
      </c>
      <c r="I4816" s="36" t="e">
        <f>IF(AND(TimeSpend[[#This Row],[Personnel number]]&lt;&gt;"",TimeSpend[[#This Row],[Date]]&lt;&gt;""),TimeSpend[[#This Row],[End Time]],"")</f>
        <v>#VALUE!</v>
      </c>
      <c r="J4816" t="e">
        <f>IF(AND(TimeSpend[[#This Row],[Personnel number]]&lt;&gt;"",TimeSpend[[#This Row],[Date]]&lt;&gt;""),TimeSpend[[#This Row],[Location]],"")</f>
        <v>#VALUE!</v>
      </c>
      <c r="K4816" t="e">
        <f>IF(AND(TimeSpend[[#This Row],[Personnel number]]&lt;&gt;"",TimeSpend[[#This Row],[Date]]&lt;&gt;""),TimeSpend[[#This Row],[Task]],"")</f>
        <v>#VALUE!</v>
      </c>
      <c r="L4816" t="e">
        <f>IF(AND(TimeSpend[[#This Row],[Personnel number]]&lt;&gt;"",TimeSpend[[#This Row],[Date]]&lt;&gt;""),Utilization!$J$2,"")</f>
        <v>#VALUE!</v>
      </c>
      <c r="M4816" t="e">
        <f>IF(AND(TimeSpend[[#This Row],[Personnel number]]&lt;&gt;"",TimeSpend[[#This Row],[Date]]&lt;&gt;""),TimeSpend[[#This Row],[Employee Name]],"")</f>
        <v>#VALUE!</v>
      </c>
      <c r="N4816" t="e">
        <f t="shared" si="150"/>
        <v>#VALUE!</v>
      </c>
      <c r="O4816" t="e">
        <f t="shared" si="151"/>
        <v>#VALUE!</v>
      </c>
      <c r="P4816" t="e">
        <f>IF(D4816&lt;&gt;"",VLOOKUP(D4816,Projects!B:C,2,0),"")</f>
        <v>#VALUE!</v>
      </c>
    </row>
    <row r="4817" spans="1:16" x14ac:dyDescent="0.25">
      <c r="A4817" t="e">
        <f>UPPER(IF(AND(TimeSpend[[#This Row],[Personnel number]]&lt;&gt;"",TimeSpend[[#This Row],[Date]]&lt;&gt;""),TimeSpend[[#This Row],[Personnel number]],""))</f>
        <v>#VALUE!</v>
      </c>
      <c r="B4817" s="85" t="e">
        <f>IF(AND(TimeSpend[[#This Row],[Personnel number]]&lt;&gt;"",TimeSpend[[#This Row],[Date]]&lt;&gt;""),TEXT(TimeSpend[[#This Row],[Date]],"[$-409]yyyyMMdd"),"")</f>
        <v>#VALUE!</v>
      </c>
      <c r="C4817" s="33" t="e">
        <f>IF(AND(TimeSpend[[#This Row],[Personnel number]]&lt;&gt;"",TimeSpend[[#This Row],[Date]]&lt;&gt;""),SUBSTITUTE(TimeSpend[[#This Row],[Hours]],",","."),"")</f>
        <v>#VALUE!</v>
      </c>
      <c r="D4817" t="e">
        <f>IF(AND(TimeSpend[[#This Row],[Personnel number]]&lt;&gt;"",TimeSpend[[#This Row],[Date]]&lt;&gt;""),TimeSpend[[#This Row],[Network]],"")</f>
        <v>#VALUE!</v>
      </c>
      <c r="E4817" t="e">
        <f>IF(AND(TimeSpend[[#This Row],[Personnel number]]&lt;&gt;"",TimeSpend[[#This Row],[Date]]&lt;&gt;""),TimeSpend[[#This Row],[Network Description]],"")</f>
        <v>#VALUE!</v>
      </c>
      <c r="F4817" t="e">
        <f>IF(AND(TimeSpend[[#This Row],[Personnel number]]&lt;&gt;"",TimeSpend[[#This Row],[Date]]&lt;&gt;""),TimeSpend[[#This Row],[Activity]],"")</f>
        <v>#VALUE!</v>
      </c>
      <c r="G4817" t="e">
        <f>IF(AND(TimeSpend[[#This Row],[Personnel number]]&lt;&gt;"",TimeSpend[[#This Row],[Date]]&lt;&gt;""),TimeSpend[[#This Row],[Activity description]],"")</f>
        <v>#VALUE!</v>
      </c>
      <c r="H4817" s="36" t="e">
        <f>IF(AND(TimeSpend[[#This Row],[Personnel number]]&lt;&gt;"",TimeSpend[[#This Row],[Date]]&lt;&gt;""),TimeSpend[[#This Row],[Start Time]],"")</f>
        <v>#VALUE!</v>
      </c>
      <c r="I4817" s="36" t="e">
        <f>IF(AND(TimeSpend[[#This Row],[Personnel number]]&lt;&gt;"",TimeSpend[[#This Row],[Date]]&lt;&gt;""),TimeSpend[[#This Row],[End Time]],"")</f>
        <v>#VALUE!</v>
      </c>
      <c r="J4817" t="e">
        <f>IF(AND(TimeSpend[[#This Row],[Personnel number]]&lt;&gt;"",TimeSpend[[#This Row],[Date]]&lt;&gt;""),TimeSpend[[#This Row],[Location]],"")</f>
        <v>#VALUE!</v>
      </c>
      <c r="K4817" t="e">
        <f>IF(AND(TimeSpend[[#This Row],[Personnel number]]&lt;&gt;"",TimeSpend[[#This Row],[Date]]&lt;&gt;""),TimeSpend[[#This Row],[Task]],"")</f>
        <v>#VALUE!</v>
      </c>
      <c r="L4817" t="e">
        <f>IF(AND(TimeSpend[[#This Row],[Personnel number]]&lt;&gt;"",TimeSpend[[#This Row],[Date]]&lt;&gt;""),Utilization!$J$2,"")</f>
        <v>#VALUE!</v>
      </c>
      <c r="M4817" t="e">
        <f>IF(AND(TimeSpend[[#This Row],[Personnel number]]&lt;&gt;"",TimeSpend[[#This Row],[Date]]&lt;&gt;""),TimeSpend[[#This Row],[Employee Name]],"")</f>
        <v>#VALUE!</v>
      </c>
      <c r="N4817" t="e">
        <f t="shared" si="150"/>
        <v>#VALUE!</v>
      </c>
      <c r="O4817" t="e">
        <f t="shared" si="151"/>
        <v>#VALUE!</v>
      </c>
      <c r="P4817" t="e">
        <f>IF(D4817&lt;&gt;"",VLOOKUP(D4817,Projects!B:C,2,0),"")</f>
        <v>#VALUE!</v>
      </c>
    </row>
    <row r="4818" spans="1:16" x14ac:dyDescent="0.25">
      <c r="A4818" t="e">
        <f>UPPER(IF(AND(TimeSpend[[#This Row],[Personnel number]]&lt;&gt;"",TimeSpend[[#This Row],[Date]]&lt;&gt;""),TimeSpend[[#This Row],[Personnel number]],""))</f>
        <v>#VALUE!</v>
      </c>
      <c r="B4818" s="85" t="e">
        <f>IF(AND(TimeSpend[[#This Row],[Personnel number]]&lt;&gt;"",TimeSpend[[#This Row],[Date]]&lt;&gt;""),TEXT(TimeSpend[[#This Row],[Date]],"[$-409]yyyyMMdd"),"")</f>
        <v>#VALUE!</v>
      </c>
      <c r="C4818" s="33" t="e">
        <f>IF(AND(TimeSpend[[#This Row],[Personnel number]]&lt;&gt;"",TimeSpend[[#This Row],[Date]]&lt;&gt;""),SUBSTITUTE(TimeSpend[[#This Row],[Hours]],",","."),"")</f>
        <v>#VALUE!</v>
      </c>
      <c r="D4818" t="e">
        <f>IF(AND(TimeSpend[[#This Row],[Personnel number]]&lt;&gt;"",TimeSpend[[#This Row],[Date]]&lt;&gt;""),TimeSpend[[#This Row],[Network]],"")</f>
        <v>#VALUE!</v>
      </c>
      <c r="E4818" t="e">
        <f>IF(AND(TimeSpend[[#This Row],[Personnel number]]&lt;&gt;"",TimeSpend[[#This Row],[Date]]&lt;&gt;""),TimeSpend[[#This Row],[Network Description]],"")</f>
        <v>#VALUE!</v>
      </c>
      <c r="F4818" t="e">
        <f>IF(AND(TimeSpend[[#This Row],[Personnel number]]&lt;&gt;"",TimeSpend[[#This Row],[Date]]&lt;&gt;""),TimeSpend[[#This Row],[Activity]],"")</f>
        <v>#VALUE!</v>
      </c>
      <c r="G4818" t="e">
        <f>IF(AND(TimeSpend[[#This Row],[Personnel number]]&lt;&gt;"",TimeSpend[[#This Row],[Date]]&lt;&gt;""),TimeSpend[[#This Row],[Activity description]],"")</f>
        <v>#VALUE!</v>
      </c>
      <c r="H4818" s="36" t="e">
        <f>IF(AND(TimeSpend[[#This Row],[Personnel number]]&lt;&gt;"",TimeSpend[[#This Row],[Date]]&lt;&gt;""),TimeSpend[[#This Row],[Start Time]],"")</f>
        <v>#VALUE!</v>
      </c>
      <c r="I4818" s="36" t="e">
        <f>IF(AND(TimeSpend[[#This Row],[Personnel number]]&lt;&gt;"",TimeSpend[[#This Row],[Date]]&lt;&gt;""),TimeSpend[[#This Row],[End Time]],"")</f>
        <v>#VALUE!</v>
      </c>
      <c r="J4818" t="e">
        <f>IF(AND(TimeSpend[[#This Row],[Personnel number]]&lt;&gt;"",TimeSpend[[#This Row],[Date]]&lt;&gt;""),TimeSpend[[#This Row],[Location]],"")</f>
        <v>#VALUE!</v>
      </c>
      <c r="K4818" t="e">
        <f>IF(AND(TimeSpend[[#This Row],[Personnel number]]&lt;&gt;"",TimeSpend[[#This Row],[Date]]&lt;&gt;""),TimeSpend[[#This Row],[Task]],"")</f>
        <v>#VALUE!</v>
      </c>
      <c r="L4818" t="e">
        <f>IF(AND(TimeSpend[[#This Row],[Personnel number]]&lt;&gt;"",TimeSpend[[#This Row],[Date]]&lt;&gt;""),Utilization!$J$2,"")</f>
        <v>#VALUE!</v>
      </c>
      <c r="M4818" t="e">
        <f>IF(AND(TimeSpend[[#This Row],[Personnel number]]&lt;&gt;"",TimeSpend[[#This Row],[Date]]&lt;&gt;""),TimeSpend[[#This Row],[Employee Name]],"")</f>
        <v>#VALUE!</v>
      </c>
      <c r="N4818" t="e">
        <f t="shared" si="150"/>
        <v>#VALUE!</v>
      </c>
      <c r="O4818" t="e">
        <f t="shared" si="151"/>
        <v>#VALUE!</v>
      </c>
      <c r="P4818" t="e">
        <f>IF(D4818&lt;&gt;"",VLOOKUP(D4818,Projects!B:C,2,0),"")</f>
        <v>#VALUE!</v>
      </c>
    </row>
    <row r="4819" spans="1:16" x14ac:dyDescent="0.25">
      <c r="A4819" t="e">
        <f>UPPER(IF(AND(TimeSpend[[#This Row],[Personnel number]]&lt;&gt;"",TimeSpend[[#This Row],[Date]]&lt;&gt;""),TimeSpend[[#This Row],[Personnel number]],""))</f>
        <v>#VALUE!</v>
      </c>
      <c r="B4819" s="85" t="e">
        <f>IF(AND(TimeSpend[[#This Row],[Personnel number]]&lt;&gt;"",TimeSpend[[#This Row],[Date]]&lt;&gt;""),TEXT(TimeSpend[[#This Row],[Date]],"[$-409]yyyyMMdd"),"")</f>
        <v>#VALUE!</v>
      </c>
      <c r="C4819" s="33" t="e">
        <f>IF(AND(TimeSpend[[#This Row],[Personnel number]]&lt;&gt;"",TimeSpend[[#This Row],[Date]]&lt;&gt;""),SUBSTITUTE(TimeSpend[[#This Row],[Hours]],",","."),"")</f>
        <v>#VALUE!</v>
      </c>
      <c r="D4819" t="e">
        <f>IF(AND(TimeSpend[[#This Row],[Personnel number]]&lt;&gt;"",TimeSpend[[#This Row],[Date]]&lt;&gt;""),TimeSpend[[#This Row],[Network]],"")</f>
        <v>#VALUE!</v>
      </c>
      <c r="E4819" t="e">
        <f>IF(AND(TimeSpend[[#This Row],[Personnel number]]&lt;&gt;"",TimeSpend[[#This Row],[Date]]&lt;&gt;""),TimeSpend[[#This Row],[Network Description]],"")</f>
        <v>#VALUE!</v>
      </c>
      <c r="F4819" t="e">
        <f>IF(AND(TimeSpend[[#This Row],[Personnel number]]&lt;&gt;"",TimeSpend[[#This Row],[Date]]&lt;&gt;""),TimeSpend[[#This Row],[Activity]],"")</f>
        <v>#VALUE!</v>
      </c>
      <c r="G4819" t="e">
        <f>IF(AND(TimeSpend[[#This Row],[Personnel number]]&lt;&gt;"",TimeSpend[[#This Row],[Date]]&lt;&gt;""),TimeSpend[[#This Row],[Activity description]],"")</f>
        <v>#VALUE!</v>
      </c>
      <c r="H4819" s="36" t="e">
        <f>IF(AND(TimeSpend[[#This Row],[Personnel number]]&lt;&gt;"",TimeSpend[[#This Row],[Date]]&lt;&gt;""),TimeSpend[[#This Row],[Start Time]],"")</f>
        <v>#VALUE!</v>
      </c>
      <c r="I4819" s="36" t="e">
        <f>IF(AND(TimeSpend[[#This Row],[Personnel number]]&lt;&gt;"",TimeSpend[[#This Row],[Date]]&lt;&gt;""),TimeSpend[[#This Row],[End Time]],"")</f>
        <v>#VALUE!</v>
      </c>
      <c r="J4819" t="e">
        <f>IF(AND(TimeSpend[[#This Row],[Personnel number]]&lt;&gt;"",TimeSpend[[#This Row],[Date]]&lt;&gt;""),TimeSpend[[#This Row],[Location]],"")</f>
        <v>#VALUE!</v>
      </c>
      <c r="K4819" t="e">
        <f>IF(AND(TimeSpend[[#This Row],[Personnel number]]&lt;&gt;"",TimeSpend[[#This Row],[Date]]&lt;&gt;""),TimeSpend[[#This Row],[Task]],"")</f>
        <v>#VALUE!</v>
      </c>
      <c r="L4819" t="e">
        <f>IF(AND(TimeSpend[[#This Row],[Personnel number]]&lt;&gt;"",TimeSpend[[#This Row],[Date]]&lt;&gt;""),Utilization!$J$2,"")</f>
        <v>#VALUE!</v>
      </c>
      <c r="M4819" t="e">
        <f>IF(AND(TimeSpend[[#This Row],[Personnel number]]&lt;&gt;"",TimeSpend[[#This Row],[Date]]&lt;&gt;""),TimeSpend[[#This Row],[Employee Name]],"")</f>
        <v>#VALUE!</v>
      </c>
      <c r="N4819" t="e">
        <f t="shared" si="150"/>
        <v>#VALUE!</v>
      </c>
      <c r="O4819" t="e">
        <f t="shared" si="151"/>
        <v>#VALUE!</v>
      </c>
      <c r="P4819" t="e">
        <f>IF(D4819&lt;&gt;"",VLOOKUP(D4819,Projects!B:C,2,0),"")</f>
        <v>#VALUE!</v>
      </c>
    </row>
    <row r="4820" spans="1:16" x14ac:dyDescent="0.25">
      <c r="A4820" t="e">
        <f>UPPER(IF(AND(TimeSpend[[#This Row],[Personnel number]]&lt;&gt;"",TimeSpend[[#This Row],[Date]]&lt;&gt;""),TimeSpend[[#This Row],[Personnel number]],""))</f>
        <v>#VALUE!</v>
      </c>
      <c r="B4820" s="85" t="e">
        <f>IF(AND(TimeSpend[[#This Row],[Personnel number]]&lt;&gt;"",TimeSpend[[#This Row],[Date]]&lt;&gt;""),TEXT(TimeSpend[[#This Row],[Date]],"[$-409]yyyyMMdd"),"")</f>
        <v>#VALUE!</v>
      </c>
      <c r="C4820" s="33" t="e">
        <f>IF(AND(TimeSpend[[#This Row],[Personnel number]]&lt;&gt;"",TimeSpend[[#This Row],[Date]]&lt;&gt;""),SUBSTITUTE(TimeSpend[[#This Row],[Hours]],",","."),"")</f>
        <v>#VALUE!</v>
      </c>
      <c r="D4820" t="e">
        <f>IF(AND(TimeSpend[[#This Row],[Personnel number]]&lt;&gt;"",TimeSpend[[#This Row],[Date]]&lt;&gt;""),TimeSpend[[#This Row],[Network]],"")</f>
        <v>#VALUE!</v>
      </c>
      <c r="E4820" t="e">
        <f>IF(AND(TimeSpend[[#This Row],[Personnel number]]&lt;&gt;"",TimeSpend[[#This Row],[Date]]&lt;&gt;""),TimeSpend[[#This Row],[Network Description]],"")</f>
        <v>#VALUE!</v>
      </c>
      <c r="F4820" t="e">
        <f>IF(AND(TimeSpend[[#This Row],[Personnel number]]&lt;&gt;"",TimeSpend[[#This Row],[Date]]&lt;&gt;""),TimeSpend[[#This Row],[Activity]],"")</f>
        <v>#VALUE!</v>
      </c>
      <c r="G4820" t="e">
        <f>IF(AND(TimeSpend[[#This Row],[Personnel number]]&lt;&gt;"",TimeSpend[[#This Row],[Date]]&lt;&gt;""),TimeSpend[[#This Row],[Activity description]],"")</f>
        <v>#VALUE!</v>
      </c>
      <c r="H4820" s="36" t="e">
        <f>IF(AND(TimeSpend[[#This Row],[Personnel number]]&lt;&gt;"",TimeSpend[[#This Row],[Date]]&lt;&gt;""),TimeSpend[[#This Row],[Start Time]],"")</f>
        <v>#VALUE!</v>
      </c>
      <c r="I4820" s="36" t="e">
        <f>IF(AND(TimeSpend[[#This Row],[Personnel number]]&lt;&gt;"",TimeSpend[[#This Row],[Date]]&lt;&gt;""),TimeSpend[[#This Row],[End Time]],"")</f>
        <v>#VALUE!</v>
      </c>
      <c r="J4820" t="e">
        <f>IF(AND(TimeSpend[[#This Row],[Personnel number]]&lt;&gt;"",TimeSpend[[#This Row],[Date]]&lt;&gt;""),TimeSpend[[#This Row],[Location]],"")</f>
        <v>#VALUE!</v>
      </c>
      <c r="K4820" t="e">
        <f>IF(AND(TimeSpend[[#This Row],[Personnel number]]&lt;&gt;"",TimeSpend[[#This Row],[Date]]&lt;&gt;""),TimeSpend[[#This Row],[Task]],"")</f>
        <v>#VALUE!</v>
      </c>
      <c r="L4820" t="e">
        <f>IF(AND(TimeSpend[[#This Row],[Personnel number]]&lt;&gt;"",TimeSpend[[#This Row],[Date]]&lt;&gt;""),Utilization!$J$2,"")</f>
        <v>#VALUE!</v>
      </c>
      <c r="M4820" t="e">
        <f>IF(AND(TimeSpend[[#This Row],[Personnel number]]&lt;&gt;"",TimeSpend[[#This Row],[Date]]&lt;&gt;""),TimeSpend[[#This Row],[Employee Name]],"")</f>
        <v>#VALUE!</v>
      </c>
      <c r="N4820" t="e">
        <f t="shared" si="150"/>
        <v>#VALUE!</v>
      </c>
      <c r="O4820" t="e">
        <f t="shared" si="151"/>
        <v>#VALUE!</v>
      </c>
      <c r="P4820" t="e">
        <f>IF(D4820&lt;&gt;"",VLOOKUP(D4820,Projects!B:C,2,0),"")</f>
        <v>#VALUE!</v>
      </c>
    </row>
    <row r="4821" spans="1:16" x14ac:dyDescent="0.25">
      <c r="A4821" t="e">
        <f>UPPER(IF(AND(TimeSpend[[#This Row],[Personnel number]]&lt;&gt;"",TimeSpend[[#This Row],[Date]]&lt;&gt;""),TimeSpend[[#This Row],[Personnel number]],""))</f>
        <v>#VALUE!</v>
      </c>
      <c r="B4821" s="85" t="e">
        <f>IF(AND(TimeSpend[[#This Row],[Personnel number]]&lt;&gt;"",TimeSpend[[#This Row],[Date]]&lt;&gt;""),TEXT(TimeSpend[[#This Row],[Date]],"[$-409]yyyyMMdd"),"")</f>
        <v>#VALUE!</v>
      </c>
      <c r="C4821" s="33" t="e">
        <f>IF(AND(TimeSpend[[#This Row],[Personnel number]]&lt;&gt;"",TimeSpend[[#This Row],[Date]]&lt;&gt;""),SUBSTITUTE(TimeSpend[[#This Row],[Hours]],",","."),"")</f>
        <v>#VALUE!</v>
      </c>
      <c r="D4821" t="e">
        <f>IF(AND(TimeSpend[[#This Row],[Personnel number]]&lt;&gt;"",TimeSpend[[#This Row],[Date]]&lt;&gt;""),TimeSpend[[#This Row],[Network]],"")</f>
        <v>#VALUE!</v>
      </c>
      <c r="E4821" t="e">
        <f>IF(AND(TimeSpend[[#This Row],[Personnel number]]&lt;&gt;"",TimeSpend[[#This Row],[Date]]&lt;&gt;""),TimeSpend[[#This Row],[Network Description]],"")</f>
        <v>#VALUE!</v>
      </c>
      <c r="F4821" t="e">
        <f>IF(AND(TimeSpend[[#This Row],[Personnel number]]&lt;&gt;"",TimeSpend[[#This Row],[Date]]&lt;&gt;""),TimeSpend[[#This Row],[Activity]],"")</f>
        <v>#VALUE!</v>
      </c>
      <c r="G4821" t="e">
        <f>IF(AND(TimeSpend[[#This Row],[Personnel number]]&lt;&gt;"",TimeSpend[[#This Row],[Date]]&lt;&gt;""),TimeSpend[[#This Row],[Activity description]],"")</f>
        <v>#VALUE!</v>
      </c>
      <c r="H4821" s="36" t="e">
        <f>IF(AND(TimeSpend[[#This Row],[Personnel number]]&lt;&gt;"",TimeSpend[[#This Row],[Date]]&lt;&gt;""),TimeSpend[[#This Row],[Start Time]],"")</f>
        <v>#VALUE!</v>
      </c>
      <c r="I4821" s="36" t="e">
        <f>IF(AND(TimeSpend[[#This Row],[Personnel number]]&lt;&gt;"",TimeSpend[[#This Row],[Date]]&lt;&gt;""),TimeSpend[[#This Row],[End Time]],"")</f>
        <v>#VALUE!</v>
      </c>
      <c r="J4821" t="e">
        <f>IF(AND(TimeSpend[[#This Row],[Personnel number]]&lt;&gt;"",TimeSpend[[#This Row],[Date]]&lt;&gt;""),TimeSpend[[#This Row],[Location]],"")</f>
        <v>#VALUE!</v>
      </c>
      <c r="K4821" t="e">
        <f>IF(AND(TimeSpend[[#This Row],[Personnel number]]&lt;&gt;"",TimeSpend[[#This Row],[Date]]&lt;&gt;""),TimeSpend[[#This Row],[Task]],"")</f>
        <v>#VALUE!</v>
      </c>
      <c r="L4821" t="e">
        <f>IF(AND(TimeSpend[[#This Row],[Personnel number]]&lt;&gt;"",TimeSpend[[#This Row],[Date]]&lt;&gt;""),Utilization!$J$2,"")</f>
        <v>#VALUE!</v>
      </c>
      <c r="M4821" t="e">
        <f>IF(AND(TimeSpend[[#This Row],[Personnel number]]&lt;&gt;"",TimeSpend[[#This Row],[Date]]&lt;&gt;""),TimeSpend[[#This Row],[Employee Name]],"")</f>
        <v>#VALUE!</v>
      </c>
      <c r="N4821" t="e">
        <f t="shared" si="150"/>
        <v>#VALUE!</v>
      </c>
      <c r="O4821" t="e">
        <f t="shared" si="151"/>
        <v>#VALUE!</v>
      </c>
      <c r="P4821" t="e">
        <f>IF(D4821&lt;&gt;"",VLOOKUP(D4821,Projects!B:C,2,0),"")</f>
        <v>#VALUE!</v>
      </c>
    </row>
    <row r="4822" spans="1:16" x14ac:dyDescent="0.25">
      <c r="A4822" t="e">
        <f>UPPER(IF(AND(TimeSpend[[#This Row],[Personnel number]]&lt;&gt;"",TimeSpend[[#This Row],[Date]]&lt;&gt;""),TimeSpend[[#This Row],[Personnel number]],""))</f>
        <v>#VALUE!</v>
      </c>
      <c r="B4822" s="85" t="e">
        <f>IF(AND(TimeSpend[[#This Row],[Personnel number]]&lt;&gt;"",TimeSpend[[#This Row],[Date]]&lt;&gt;""),TEXT(TimeSpend[[#This Row],[Date]],"[$-409]yyyyMMdd"),"")</f>
        <v>#VALUE!</v>
      </c>
      <c r="C4822" s="33" t="e">
        <f>IF(AND(TimeSpend[[#This Row],[Personnel number]]&lt;&gt;"",TimeSpend[[#This Row],[Date]]&lt;&gt;""),SUBSTITUTE(TimeSpend[[#This Row],[Hours]],",","."),"")</f>
        <v>#VALUE!</v>
      </c>
      <c r="D4822" t="e">
        <f>IF(AND(TimeSpend[[#This Row],[Personnel number]]&lt;&gt;"",TimeSpend[[#This Row],[Date]]&lt;&gt;""),TimeSpend[[#This Row],[Network]],"")</f>
        <v>#VALUE!</v>
      </c>
      <c r="E4822" t="e">
        <f>IF(AND(TimeSpend[[#This Row],[Personnel number]]&lt;&gt;"",TimeSpend[[#This Row],[Date]]&lt;&gt;""),TimeSpend[[#This Row],[Network Description]],"")</f>
        <v>#VALUE!</v>
      </c>
      <c r="F4822" t="e">
        <f>IF(AND(TimeSpend[[#This Row],[Personnel number]]&lt;&gt;"",TimeSpend[[#This Row],[Date]]&lt;&gt;""),TimeSpend[[#This Row],[Activity]],"")</f>
        <v>#VALUE!</v>
      </c>
      <c r="G4822" t="e">
        <f>IF(AND(TimeSpend[[#This Row],[Personnel number]]&lt;&gt;"",TimeSpend[[#This Row],[Date]]&lt;&gt;""),TimeSpend[[#This Row],[Activity description]],"")</f>
        <v>#VALUE!</v>
      </c>
      <c r="H4822" s="36" t="e">
        <f>IF(AND(TimeSpend[[#This Row],[Personnel number]]&lt;&gt;"",TimeSpend[[#This Row],[Date]]&lt;&gt;""),TimeSpend[[#This Row],[Start Time]],"")</f>
        <v>#VALUE!</v>
      </c>
      <c r="I4822" s="36" t="e">
        <f>IF(AND(TimeSpend[[#This Row],[Personnel number]]&lt;&gt;"",TimeSpend[[#This Row],[Date]]&lt;&gt;""),TimeSpend[[#This Row],[End Time]],"")</f>
        <v>#VALUE!</v>
      </c>
      <c r="J4822" t="e">
        <f>IF(AND(TimeSpend[[#This Row],[Personnel number]]&lt;&gt;"",TimeSpend[[#This Row],[Date]]&lt;&gt;""),TimeSpend[[#This Row],[Location]],"")</f>
        <v>#VALUE!</v>
      </c>
      <c r="K4822" t="e">
        <f>IF(AND(TimeSpend[[#This Row],[Personnel number]]&lt;&gt;"",TimeSpend[[#This Row],[Date]]&lt;&gt;""),TimeSpend[[#This Row],[Task]],"")</f>
        <v>#VALUE!</v>
      </c>
      <c r="L4822" t="e">
        <f>IF(AND(TimeSpend[[#This Row],[Personnel number]]&lt;&gt;"",TimeSpend[[#This Row],[Date]]&lt;&gt;""),Utilization!$J$2,"")</f>
        <v>#VALUE!</v>
      </c>
      <c r="M4822" t="e">
        <f>IF(AND(TimeSpend[[#This Row],[Personnel number]]&lt;&gt;"",TimeSpend[[#This Row],[Date]]&lt;&gt;""),TimeSpend[[#This Row],[Employee Name]],"")</f>
        <v>#VALUE!</v>
      </c>
      <c r="N4822" t="e">
        <f t="shared" si="150"/>
        <v>#VALUE!</v>
      </c>
      <c r="O4822" t="e">
        <f t="shared" si="151"/>
        <v>#VALUE!</v>
      </c>
      <c r="P4822" t="e">
        <f>IF(D4822&lt;&gt;"",VLOOKUP(D4822,Projects!B:C,2,0),"")</f>
        <v>#VALUE!</v>
      </c>
    </row>
    <row r="4823" spans="1:16" x14ac:dyDescent="0.25">
      <c r="A4823" t="e">
        <f>UPPER(IF(AND(TimeSpend[[#This Row],[Personnel number]]&lt;&gt;"",TimeSpend[[#This Row],[Date]]&lt;&gt;""),TimeSpend[[#This Row],[Personnel number]],""))</f>
        <v>#VALUE!</v>
      </c>
      <c r="B4823" s="85" t="e">
        <f>IF(AND(TimeSpend[[#This Row],[Personnel number]]&lt;&gt;"",TimeSpend[[#This Row],[Date]]&lt;&gt;""),TEXT(TimeSpend[[#This Row],[Date]],"[$-409]yyyyMMdd"),"")</f>
        <v>#VALUE!</v>
      </c>
      <c r="C4823" s="33" t="e">
        <f>IF(AND(TimeSpend[[#This Row],[Personnel number]]&lt;&gt;"",TimeSpend[[#This Row],[Date]]&lt;&gt;""),SUBSTITUTE(TimeSpend[[#This Row],[Hours]],",","."),"")</f>
        <v>#VALUE!</v>
      </c>
      <c r="D4823" t="e">
        <f>IF(AND(TimeSpend[[#This Row],[Personnel number]]&lt;&gt;"",TimeSpend[[#This Row],[Date]]&lt;&gt;""),TimeSpend[[#This Row],[Network]],"")</f>
        <v>#VALUE!</v>
      </c>
      <c r="E4823" t="e">
        <f>IF(AND(TimeSpend[[#This Row],[Personnel number]]&lt;&gt;"",TimeSpend[[#This Row],[Date]]&lt;&gt;""),TimeSpend[[#This Row],[Network Description]],"")</f>
        <v>#VALUE!</v>
      </c>
      <c r="F4823" t="e">
        <f>IF(AND(TimeSpend[[#This Row],[Personnel number]]&lt;&gt;"",TimeSpend[[#This Row],[Date]]&lt;&gt;""),TimeSpend[[#This Row],[Activity]],"")</f>
        <v>#VALUE!</v>
      </c>
      <c r="G4823" t="e">
        <f>IF(AND(TimeSpend[[#This Row],[Personnel number]]&lt;&gt;"",TimeSpend[[#This Row],[Date]]&lt;&gt;""),TimeSpend[[#This Row],[Activity description]],"")</f>
        <v>#VALUE!</v>
      </c>
      <c r="H4823" s="36" t="e">
        <f>IF(AND(TimeSpend[[#This Row],[Personnel number]]&lt;&gt;"",TimeSpend[[#This Row],[Date]]&lt;&gt;""),TimeSpend[[#This Row],[Start Time]],"")</f>
        <v>#VALUE!</v>
      </c>
      <c r="I4823" s="36" t="e">
        <f>IF(AND(TimeSpend[[#This Row],[Personnel number]]&lt;&gt;"",TimeSpend[[#This Row],[Date]]&lt;&gt;""),TimeSpend[[#This Row],[End Time]],"")</f>
        <v>#VALUE!</v>
      </c>
      <c r="J4823" t="e">
        <f>IF(AND(TimeSpend[[#This Row],[Personnel number]]&lt;&gt;"",TimeSpend[[#This Row],[Date]]&lt;&gt;""),TimeSpend[[#This Row],[Location]],"")</f>
        <v>#VALUE!</v>
      </c>
      <c r="K4823" t="e">
        <f>IF(AND(TimeSpend[[#This Row],[Personnel number]]&lt;&gt;"",TimeSpend[[#This Row],[Date]]&lt;&gt;""),TimeSpend[[#This Row],[Task]],"")</f>
        <v>#VALUE!</v>
      </c>
      <c r="L4823" t="e">
        <f>IF(AND(TimeSpend[[#This Row],[Personnel number]]&lt;&gt;"",TimeSpend[[#This Row],[Date]]&lt;&gt;""),Utilization!$J$2,"")</f>
        <v>#VALUE!</v>
      </c>
      <c r="M4823" t="e">
        <f>IF(AND(TimeSpend[[#This Row],[Personnel number]]&lt;&gt;"",TimeSpend[[#This Row],[Date]]&lt;&gt;""),TimeSpend[[#This Row],[Employee Name]],"")</f>
        <v>#VALUE!</v>
      </c>
      <c r="N4823" t="e">
        <f t="shared" si="150"/>
        <v>#VALUE!</v>
      </c>
      <c r="O4823" t="e">
        <f t="shared" si="151"/>
        <v>#VALUE!</v>
      </c>
      <c r="P4823" t="e">
        <f>IF(D4823&lt;&gt;"",VLOOKUP(D4823,Projects!B:C,2,0),"")</f>
        <v>#VALUE!</v>
      </c>
    </row>
    <row r="4824" spans="1:16" x14ac:dyDescent="0.25">
      <c r="A4824" t="e">
        <f>UPPER(IF(AND(TimeSpend[[#This Row],[Personnel number]]&lt;&gt;"",TimeSpend[[#This Row],[Date]]&lt;&gt;""),TimeSpend[[#This Row],[Personnel number]],""))</f>
        <v>#VALUE!</v>
      </c>
      <c r="B4824" s="85" t="e">
        <f>IF(AND(TimeSpend[[#This Row],[Personnel number]]&lt;&gt;"",TimeSpend[[#This Row],[Date]]&lt;&gt;""),TEXT(TimeSpend[[#This Row],[Date]],"[$-409]yyyyMMdd"),"")</f>
        <v>#VALUE!</v>
      </c>
      <c r="C4824" s="33" t="e">
        <f>IF(AND(TimeSpend[[#This Row],[Personnel number]]&lt;&gt;"",TimeSpend[[#This Row],[Date]]&lt;&gt;""),SUBSTITUTE(TimeSpend[[#This Row],[Hours]],",","."),"")</f>
        <v>#VALUE!</v>
      </c>
      <c r="D4824" t="e">
        <f>IF(AND(TimeSpend[[#This Row],[Personnel number]]&lt;&gt;"",TimeSpend[[#This Row],[Date]]&lt;&gt;""),TimeSpend[[#This Row],[Network]],"")</f>
        <v>#VALUE!</v>
      </c>
      <c r="E4824" t="e">
        <f>IF(AND(TimeSpend[[#This Row],[Personnel number]]&lt;&gt;"",TimeSpend[[#This Row],[Date]]&lt;&gt;""),TimeSpend[[#This Row],[Network Description]],"")</f>
        <v>#VALUE!</v>
      </c>
      <c r="F4824" t="e">
        <f>IF(AND(TimeSpend[[#This Row],[Personnel number]]&lt;&gt;"",TimeSpend[[#This Row],[Date]]&lt;&gt;""),TimeSpend[[#This Row],[Activity]],"")</f>
        <v>#VALUE!</v>
      </c>
      <c r="G4824" t="e">
        <f>IF(AND(TimeSpend[[#This Row],[Personnel number]]&lt;&gt;"",TimeSpend[[#This Row],[Date]]&lt;&gt;""),TimeSpend[[#This Row],[Activity description]],"")</f>
        <v>#VALUE!</v>
      </c>
      <c r="H4824" s="36" t="e">
        <f>IF(AND(TimeSpend[[#This Row],[Personnel number]]&lt;&gt;"",TimeSpend[[#This Row],[Date]]&lt;&gt;""),TimeSpend[[#This Row],[Start Time]],"")</f>
        <v>#VALUE!</v>
      </c>
      <c r="I4824" s="36" t="e">
        <f>IF(AND(TimeSpend[[#This Row],[Personnel number]]&lt;&gt;"",TimeSpend[[#This Row],[Date]]&lt;&gt;""),TimeSpend[[#This Row],[End Time]],"")</f>
        <v>#VALUE!</v>
      </c>
      <c r="J4824" t="e">
        <f>IF(AND(TimeSpend[[#This Row],[Personnel number]]&lt;&gt;"",TimeSpend[[#This Row],[Date]]&lt;&gt;""),TimeSpend[[#This Row],[Location]],"")</f>
        <v>#VALUE!</v>
      </c>
      <c r="K4824" t="e">
        <f>IF(AND(TimeSpend[[#This Row],[Personnel number]]&lt;&gt;"",TimeSpend[[#This Row],[Date]]&lt;&gt;""),TimeSpend[[#This Row],[Task]],"")</f>
        <v>#VALUE!</v>
      </c>
      <c r="L4824" t="e">
        <f>IF(AND(TimeSpend[[#This Row],[Personnel number]]&lt;&gt;"",TimeSpend[[#This Row],[Date]]&lt;&gt;""),Utilization!$J$2,"")</f>
        <v>#VALUE!</v>
      </c>
      <c r="M4824" t="e">
        <f>IF(AND(TimeSpend[[#This Row],[Personnel number]]&lt;&gt;"",TimeSpend[[#This Row],[Date]]&lt;&gt;""),TimeSpend[[#This Row],[Employee Name]],"")</f>
        <v>#VALUE!</v>
      </c>
      <c r="N4824" t="e">
        <f t="shared" si="150"/>
        <v>#VALUE!</v>
      </c>
      <c r="O4824" t="e">
        <f t="shared" si="151"/>
        <v>#VALUE!</v>
      </c>
      <c r="P4824" t="e">
        <f>IF(D4824&lt;&gt;"",VLOOKUP(D4824,Projects!B:C,2,0),"")</f>
        <v>#VALUE!</v>
      </c>
    </row>
    <row r="4825" spans="1:16" x14ac:dyDescent="0.25">
      <c r="A4825" t="e">
        <f>UPPER(IF(AND(TimeSpend[[#This Row],[Personnel number]]&lt;&gt;"",TimeSpend[[#This Row],[Date]]&lt;&gt;""),TimeSpend[[#This Row],[Personnel number]],""))</f>
        <v>#VALUE!</v>
      </c>
      <c r="B4825" s="85" t="e">
        <f>IF(AND(TimeSpend[[#This Row],[Personnel number]]&lt;&gt;"",TimeSpend[[#This Row],[Date]]&lt;&gt;""),TEXT(TimeSpend[[#This Row],[Date]],"[$-409]yyyyMMdd"),"")</f>
        <v>#VALUE!</v>
      </c>
      <c r="C4825" s="33" t="e">
        <f>IF(AND(TimeSpend[[#This Row],[Personnel number]]&lt;&gt;"",TimeSpend[[#This Row],[Date]]&lt;&gt;""),SUBSTITUTE(TimeSpend[[#This Row],[Hours]],",","."),"")</f>
        <v>#VALUE!</v>
      </c>
      <c r="D4825" t="e">
        <f>IF(AND(TimeSpend[[#This Row],[Personnel number]]&lt;&gt;"",TimeSpend[[#This Row],[Date]]&lt;&gt;""),TimeSpend[[#This Row],[Network]],"")</f>
        <v>#VALUE!</v>
      </c>
      <c r="E4825" t="e">
        <f>IF(AND(TimeSpend[[#This Row],[Personnel number]]&lt;&gt;"",TimeSpend[[#This Row],[Date]]&lt;&gt;""),TimeSpend[[#This Row],[Network Description]],"")</f>
        <v>#VALUE!</v>
      </c>
      <c r="F4825" t="e">
        <f>IF(AND(TimeSpend[[#This Row],[Personnel number]]&lt;&gt;"",TimeSpend[[#This Row],[Date]]&lt;&gt;""),TimeSpend[[#This Row],[Activity]],"")</f>
        <v>#VALUE!</v>
      </c>
      <c r="G4825" t="e">
        <f>IF(AND(TimeSpend[[#This Row],[Personnel number]]&lt;&gt;"",TimeSpend[[#This Row],[Date]]&lt;&gt;""),TimeSpend[[#This Row],[Activity description]],"")</f>
        <v>#VALUE!</v>
      </c>
      <c r="H4825" s="36" t="e">
        <f>IF(AND(TimeSpend[[#This Row],[Personnel number]]&lt;&gt;"",TimeSpend[[#This Row],[Date]]&lt;&gt;""),TimeSpend[[#This Row],[Start Time]],"")</f>
        <v>#VALUE!</v>
      </c>
      <c r="I4825" s="36" t="e">
        <f>IF(AND(TimeSpend[[#This Row],[Personnel number]]&lt;&gt;"",TimeSpend[[#This Row],[Date]]&lt;&gt;""),TimeSpend[[#This Row],[End Time]],"")</f>
        <v>#VALUE!</v>
      </c>
      <c r="J4825" t="e">
        <f>IF(AND(TimeSpend[[#This Row],[Personnel number]]&lt;&gt;"",TimeSpend[[#This Row],[Date]]&lt;&gt;""),TimeSpend[[#This Row],[Location]],"")</f>
        <v>#VALUE!</v>
      </c>
      <c r="K4825" t="e">
        <f>IF(AND(TimeSpend[[#This Row],[Personnel number]]&lt;&gt;"",TimeSpend[[#This Row],[Date]]&lt;&gt;""),TimeSpend[[#This Row],[Task]],"")</f>
        <v>#VALUE!</v>
      </c>
      <c r="L4825" t="e">
        <f>IF(AND(TimeSpend[[#This Row],[Personnel number]]&lt;&gt;"",TimeSpend[[#This Row],[Date]]&lt;&gt;""),Utilization!$J$2,"")</f>
        <v>#VALUE!</v>
      </c>
      <c r="M4825" t="e">
        <f>IF(AND(TimeSpend[[#This Row],[Personnel number]]&lt;&gt;"",TimeSpend[[#This Row],[Date]]&lt;&gt;""),TimeSpend[[#This Row],[Employee Name]],"")</f>
        <v>#VALUE!</v>
      </c>
      <c r="N4825" t="e">
        <f t="shared" si="150"/>
        <v>#VALUE!</v>
      </c>
      <c r="O4825" t="e">
        <f t="shared" si="151"/>
        <v>#VALUE!</v>
      </c>
      <c r="P4825" t="e">
        <f>IF(D4825&lt;&gt;"",VLOOKUP(D4825,Projects!B:C,2,0),"")</f>
        <v>#VALUE!</v>
      </c>
    </row>
    <row r="4826" spans="1:16" x14ac:dyDescent="0.25">
      <c r="A4826" t="e">
        <f>UPPER(IF(AND(TimeSpend[[#This Row],[Personnel number]]&lt;&gt;"",TimeSpend[[#This Row],[Date]]&lt;&gt;""),TimeSpend[[#This Row],[Personnel number]],""))</f>
        <v>#VALUE!</v>
      </c>
      <c r="B4826" s="85" t="e">
        <f>IF(AND(TimeSpend[[#This Row],[Personnel number]]&lt;&gt;"",TimeSpend[[#This Row],[Date]]&lt;&gt;""),TEXT(TimeSpend[[#This Row],[Date]],"[$-409]yyyyMMdd"),"")</f>
        <v>#VALUE!</v>
      </c>
      <c r="C4826" s="33" t="e">
        <f>IF(AND(TimeSpend[[#This Row],[Personnel number]]&lt;&gt;"",TimeSpend[[#This Row],[Date]]&lt;&gt;""),SUBSTITUTE(TimeSpend[[#This Row],[Hours]],",","."),"")</f>
        <v>#VALUE!</v>
      </c>
      <c r="D4826" t="e">
        <f>IF(AND(TimeSpend[[#This Row],[Personnel number]]&lt;&gt;"",TimeSpend[[#This Row],[Date]]&lt;&gt;""),TimeSpend[[#This Row],[Network]],"")</f>
        <v>#VALUE!</v>
      </c>
      <c r="E4826" t="e">
        <f>IF(AND(TimeSpend[[#This Row],[Personnel number]]&lt;&gt;"",TimeSpend[[#This Row],[Date]]&lt;&gt;""),TimeSpend[[#This Row],[Network Description]],"")</f>
        <v>#VALUE!</v>
      </c>
      <c r="F4826" t="e">
        <f>IF(AND(TimeSpend[[#This Row],[Personnel number]]&lt;&gt;"",TimeSpend[[#This Row],[Date]]&lt;&gt;""),TimeSpend[[#This Row],[Activity]],"")</f>
        <v>#VALUE!</v>
      </c>
      <c r="G4826" t="e">
        <f>IF(AND(TimeSpend[[#This Row],[Personnel number]]&lt;&gt;"",TimeSpend[[#This Row],[Date]]&lt;&gt;""),TimeSpend[[#This Row],[Activity description]],"")</f>
        <v>#VALUE!</v>
      </c>
      <c r="H4826" s="36" t="e">
        <f>IF(AND(TimeSpend[[#This Row],[Personnel number]]&lt;&gt;"",TimeSpend[[#This Row],[Date]]&lt;&gt;""),TimeSpend[[#This Row],[Start Time]],"")</f>
        <v>#VALUE!</v>
      </c>
      <c r="I4826" s="36" t="e">
        <f>IF(AND(TimeSpend[[#This Row],[Personnel number]]&lt;&gt;"",TimeSpend[[#This Row],[Date]]&lt;&gt;""),TimeSpend[[#This Row],[End Time]],"")</f>
        <v>#VALUE!</v>
      </c>
      <c r="J4826" t="e">
        <f>IF(AND(TimeSpend[[#This Row],[Personnel number]]&lt;&gt;"",TimeSpend[[#This Row],[Date]]&lt;&gt;""),TimeSpend[[#This Row],[Location]],"")</f>
        <v>#VALUE!</v>
      </c>
      <c r="K4826" t="e">
        <f>IF(AND(TimeSpend[[#This Row],[Personnel number]]&lt;&gt;"",TimeSpend[[#This Row],[Date]]&lt;&gt;""),TimeSpend[[#This Row],[Task]],"")</f>
        <v>#VALUE!</v>
      </c>
      <c r="L4826" t="e">
        <f>IF(AND(TimeSpend[[#This Row],[Personnel number]]&lt;&gt;"",TimeSpend[[#This Row],[Date]]&lt;&gt;""),Utilization!$J$2,"")</f>
        <v>#VALUE!</v>
      </c>
      <c r="M4826" t="e">
        <f>IF(AND(TimeSpend[[#This Row],[Personnel number]]&lt;&gt;"",TimeSpend[[#This Row],[Date]]&lt;&gt;""),TimeSpend[[#This Row],[Employee Name]],"")</f>
        <v>#VALUE!</v>
      </c>
      <c r="N4826" t="e">
        <f t="shared" si="150"/>
        <v>#VALUE!</v>
      </c>
      <c r="O4826" t="e">
        <f t="shared" si="151"/>
        <v>#VALUE!</v>
      </c>
      <c r="P4826" t="e">
        <f>IF(D4826&lt;&gt;"",VLOOKUP(D4826,Projects!B:C,2,0),"")</f>
        <v>#VALUE!</v>
      </c>
    </row>
    <row r="4827" spans="1:16" x14ac:dyDescent="0.25">
      <c r="A4827" t="e">
        <f>UPPER(IF(AND(TimeSpend[[#This Row],[Personnel number]]&lt;&gt;"",TimeSpend[[#This Row],[Date]]&lt;&gt;""),TimeSpend[[#This Row],[Personnel number]],""))</f>
        <v>#VALUE!</v>
      </c>
      <c r="B4827" s="85" t="e">
        <f>IF(AND(TimeSpend[[#This Row],[Personnel number]]&lt;&gt;"",TimeSpend[[#This Row],[Date]]&lt;&gt;""),TEXT(TimeSpend[[#This Row],[Date]],"[$-409]yyyyMMdd"),"")</f>
        <v>#VALUE!</v>
      </c>
      <c r="C4827" s="33" t="e">
        <f>IF(AND(TimeSpend[[#This Row],[Personnel number]]&lt;&gt;"",TimeSpend[[#This Row],[Date]]&lt;&gt;""),SUBSTITUTE(TimeSpend[[#This Row],[Hours]],",","."),"")</f>
        <v>#VALUE!</v>
      </c>
      <c r="D4827" t="e">
        <f>IF(AND(TimeSpend[[#This Row],[Personnel number]]&lt;&gt;"",TimeSpend[[#This Row],[Date]]&lt;&gt;""),TimeSpend[[#This Row],[Network]],"")</f>
        <v>#VALUE!</v>
      </c>
      <c r="E4827" t="e">
        <f>IF(AND(TimeSpend[[#This Row],[Personnel number]]&lt;&gt;"",TimeSpend[[#This Row],[Date]]&lt;&gt;""),TimeSpend[[#This Row],[Network Description]],"")</f>
        <v>#VALUE!</v>
      </c>
      <c r="F4827" t="e">
        <f>IF(AND(TimeSpend[[#This Row],[Personnel number]]&lt;&gt;"",TimeSpend[[#This Row],[Date]]&lt;&gt;""),TimeSpend[[#This Row],[Activity]],"")</f>
        <v>#VALUE!</v>
      </c>
      <c r="G4827" t="e">
        <f>IF(AND(TimeSpend[[#This Row],[Personnel number]]&lt;&gt;"",TimeSpend[[#This Row],[Date]]&lt;&gt;""),TimeSpend[[#This Row],[Activity description]],"")</f>
        <v>#VALUE!</v>
      </c>
      <c r="H4827" s="36" t="e">
        <f>IF(AND(TimeSpend[[#This Row],[Personnel number]]&lt;&gt;"",TimeSpend[[#This Row],[Date]]&lt;&gt;""),TimeSpend[[#This Row],[Start Time]],"")</f>
        <v>#VALUE!</v>
      </c>
      <c r="I4827" s="36" t="e">
        <f>IF(AND(TimeSpend[[#This Row],[Personnel number]]&lt;&gt;"",TimeSpend[[#This Row],[Date]]&lt;&gt;""),TimeSpend[[#This Row],[End Time]],"")</f>
        <v>#VALUE!</v>
      </c>
      <c r="J4827" t="e">
        <f>IF(AND(TimeSpend[[#This Row],[Personnel number]]&lt;&gt;"",TimeSpend[[#This Row],[Date]]&lt;&gt;""),TimeSpend[[#This Row],[Location]],"")</f>
        <v>#VALUE!</v>
      </c>
      <c r="K4827" t="e">
        <f>IF(AND(TimeSpend[[#This Row],[Personnel number]]&lt;&gt;"",TimeSpend[[#This Row],[Date]]&lt;&gt;""),TimeSpend[[#This Row],[Task]],"")</f>
        <v>#VALUE!</v>
      </c>
      <c r="L4827" t="e">
        <f>IF(AND(TimeSpend[[#This Row],[Personnel number]]&lt;&gt;"",TimeSpend[[#This Row],[Date]]&lt;&gt;""),Utilization!$J$2,"")</f>
        <v>#VALUE!</v>
      </c>
      <c r="M4827" t="e">
        <f>IF(AND(TimeSpend[[#This Row],[Personnel number]]&lt;&gt;"",TimeSpend[[#This Row],[Date]]&lt;&gt;""),TimeSpend[[#This Row],[Employee Name]],"")</f>
        <v>#VALUE!</v>
      </c>
      <c r="N4827" t="e">
        <f t="shared" si="150"/>
        <v>#VALUE!</v>
      </c>
      <c r="O4827" t="e">
        <f t="shared" si="151"/>
        <v>#VALUE!</v>
      </c>
      <c r="P4827" t="e">
        <f>IF(D4827&lt;&gt;"",VLOOKUP(D4827,Projects!B:C,2,0),"")</f>
        <v>#VALUE!</v>
      </c>
    </row>
    <row r="4828" spans="1:16" x14ac:dyDescent="0.25">
      <c r="A4828" t="e">
        <f>UPPER(IF(AND(TimeSpend[[#This Row],[Personnel number]]&lt;&gt;"",TimeSpend[[#This Row],[Date]]&lt;&gt;""),TimeSpend[[#This Row],[Personnel number]],""))</f>
        <v>#VALUE!</v>
      </c>
      <c r="B4828" s="85" t="e">
        <f>IF(AND(TimeSpend[[#This Row],[Personnel number]]&lt;&gt;"",TimeSpend[[#This Row],[Date]]&lt;&gt;""),TEXT(TimeSpend[[#This Row],[Date]],"[$-409]yyyyMMdd"),"")</f>
        <v>#VALUE!</v>
      </c>
      <c r="C4828" s="33" t="e">
        <f>IF(AND(TimeSpend[[#This Row],[Personnel number]]&lt;&gt;"",TimeSpend[[#This Row],[Date]]&lt;&gt;""),SUBSTITUTE(TimeSpend[[#This Row],[Hours]],",","."),"")</f>
        <v>#VALUE!</v>
      </c>
      <c r="D4828" t="e">
        <f>IF(AND(TimeSpend[[#This Row],[Personnel number]]&lt;&gt;"",TimeSpend[[#This Row],[Date]]&lt;&gt;""),TimeSpend[[#This Row],[Network]],"")</f>
        <v>#VALUE!</v>
      </c>
      <c r="E4828" t="e">
        <f>IF(AND(TimeSpend[[#This Row],[Personnel number]]&lt;&gt;"",TimeSpend[[#This Row],[Date]]&lt;&gt;""),TimeSpend[[#This Row],[Network Description]],"")</f>
        <v>#VALUE!</v>
      </c>
      <c r="F4828" t="e">
        <f>IF(AND(TimeSpend[[#This Row],[Personnel number]]&lt;&gt;"",TimeSpend[[#This Row],[Date]]&lt;&gt;""),TimeSpend[[#This Row],[Activity]],"")</f>
        <v>#VALUE!</v>
      </c>
      <c r="G4828" t="e">
        <f>IF(AND(TimeSpend[[#This Row],[Personnel number]]&lt;&gt;"",TimeSpend[[#This Row],[Date]]&lt;&gt;""),TimeSpend[[#This Row],[Activity description]],"")</f>
        <v>#VALUE!</v>
      </c>
      <c r="H4828" s="36" t="e">
        <f>IF(AND(TimeSpend[[#This Row],[Personnel number]]&lt;&gt;"",TimeSpend[[#This Row],[Date]]&lt;&gt;""),TimeSpend[[#This Row],[Start Time]],"")</f>
        <v>#VALUE!</v>
      </c>
      <c r="I4828" s="36" t="e">
        <f>IF(AND(TimeSpend[[#This Row],[Personnel number]]&lt;&gt;"",TimeSpend[[#This Row],[Date]]&lt;&gt;""),TimeSpend[[#This Row],[End Time]],"")</f>
        <v>#VALUE!</v>
      </c>
      <c r="J4828" t="e">
        <f>IF(AND(TimeSpend[[#This Row],[Personnel number]]&lt;&gt;"",TimeSpend[[#This Row],[Date]]&lt;&gt;""),TimeSpend[[#This Row],[Location]],"")</f>
        <v>#VALUE!</v>
      </c>
      <c r="K4828" t="e">
        <f>IF(AND(TimeSpend[[#This Row],[Personnel number]]&lt;&gt;"",TimeSpend[[#This Row],[Date]]&lt;&gt;""),TimeSpend[[#This Row],[Task]],"")</f>
        <v>#VALUE!</v>
      </c>
      <c r="L4828" t="e">
        <f>IF(AND(TimeSpend[[#This Row],[Personnel number]]&lt;&gt;"",TimeSpend[[#This Row],[Date]]&lt;&gt;""),Utilization!$J$2,"")</f>
        <v>#VALUE!</v>
      </c>
      <c r="M4828" t="e">
        <f>IF(AND(TimeSpend[[#This Row],[Personnel number]]&lt;&gt;"",TimeSpend[[#This Row],[Date]]&lt;&gt;""),TimeSpend[[#This Row],[Employee Name]],"")</f>
        <v>#VALUE!</v>
      </c>
      <c r="N4828" t="e">
        <f t="shared" si="150"/>
        <v>#VALUE!</v>
      </c>
      <c r="O4828" t="e">
        <f t="shared" si="151"/>
        <v>#VALUE!</v>
      </c>
      <c r="P4828" t="e">
        <f>IF(D4828&lt;&gt;"",VLOOKUP(D4828,Projects!B:C,2,0),"")</f>
        <v>#VALUE!</v>
      </c>
    </row>
    <row r="4829" spans="1:16" x14ac:dyDescent="0.25">
      <c r="A4829" t="e">
        <f>UPPER(IF(AND(TimeSpend[[#This Row],[Personnel number]]&lt;&gt;"",TimeSpend[[#This Row],[Date]]&lt;&gt;""),TimeSpend[[#This Row],[Personnel number]],""))</f>
        <v>#VALUE!</v>
      </c>
      <c r="B4829" s="85" t="e">
        <f>IF(AND(TimeSpend[[#This Row],[Personnel number]]&lt;&gt;"",TimeSpend[[#This Row],[Date]]&lt;&gt;""),TEXT(TimeSpend[[#This Row],[Date]],"[$-409]yyyyMMdd"),"")</f>
        <v>#VALUE!</v>
      </c>
      <c r="C4829" s="33" t="e">
        <f>IF(AND(TimeSpend[[#This Row],[Personnel number]]&lt;&gt;"",TimeSpend[[#This Row],[Date]]&lt;&gt;""),SUBSTITUTE(TimeSpend[[#This Row],[Hours]],",","."),"")</f>
        <v>#VALUE!</v>
      </c>
      <c r="D4829" t="e">
        <f>IF(AND(TimeSpend[[#This Row],[Personnel number]]&lt;&gt;"",TimeSpend[[#This Row],[Date]]&lt;&gt;""),TimeSpend[[#This Row],[Network]],"")</f>
        <v>#VALUE!</v>
      </c>
      <c r="E4829" t="e">
        <f>IF(AND(TimeSpend[[#This Row],[Personnel number]]&lt;&gt;"",TimeSpend[[#This Row],[Date]]&lt;&gt;""),TimeSpend[[#This Row],[Network Description]],"")</f>
        <v>#VALUE!</v>
      </c>
      <c r="F4829" t="e">
        <f>IF(AND(TimeSpend[[#This Row],[Personnel number]]&lt;&gt;"",TimeSpend[[#This Row],[Date]]&lt;&gt;""),TimeSpend[[#This Row],[Activity]],"")</f>
        <v>#VALUE!</v>
      </c>
      <c r="G4829" t="e">
        <f>IF(AND(TimeSpend[[#This Row],[Personnel number]]&lt;&gt;"",TimeSpend[[#This Row],[Date]]&lt;&gt;""),TimeSpend[[#This Row],[Activity description]],"")</f>
        <v>#VALUE!</v>
      </c>
      <c r="H4829" s="36" t="e">
        <f>IF(AND(TimeSpend[[#This Row],[Personnel number]]&lt;&gt;"",TimeSpend[[#This Row],[Date]]&lt;&gt;""),TimeSpend[[#This Row],[Start Time]],"")</f>
        <v>#VALUE!</v>
      </c>
      <c r="I4829" s="36" t="e">
        <f>IF(AND(TimeSpend[[#This Row],[Personnel number]]&lt;&gt;"",TimeSpend[[#This Row],[Date]]&lt;&gt;""),TimeSpend[[#This Row],[End Time]],"")</f>
        <v>#VALUE!</v>
      </c>
      <c r="J4829" t="e">
        <f>IF(AND(TimeSpend[[#This Row],[Personnel number]]&lt;&gt;"",TimeSpend[[#This Row],[Date]]&lt;&gt;""),TimeSpend[[#This Row],[Location]],"")</f>
        <v>#VALUE!</v>
      </c>
      <c r="K4829" t="e">
        <f>IF(AND(TimeSpend[[#This Row],[Personnel number]]&lt;&gt;"",TimeSpend[[#This Row],[Date]]&lt;&gt;""),TimeSpend[[#This Row],[Task]],"")</f>
        <v>#VALUE!</v>
      </c>
      <c r="L4829" t="e">
        <f>IF(AND(TimeSpend[[#This Row],[Personnel number]]&lt;&gt;"",TimeSpend[[#This Row],[Date]]&lt;&gt;""),Utilization!$J$2,"")</f>
        <v>#VALUE!</v>
      </c>
      <c r="M4829" t="e">
        <f>IF(AND(TimeSpend[[#This Row],[Personnel number]]&lt;&gt;"",TimeSpend[[#This Row],[Date]]&lt;&gt;""),TimeSpend[[#This Row],[Employee Name]],"")</f>
        <v>#VALUE!</v>
      </c>
      <c r="N4829" t="e">
        <f t="shared" si="150"/>
        <v>#VALUE!</v>
      </c>
      <c r="O4829" t="e">
        <f t="shared" si="151"/>
        <v>#VALUE!</v>
      </c>
      <c r="P4829" t="e">
        <f>IF(D4829&lt;&gt;"",VLOOKUP(D4829,Projects!B:C,2,0),"")</f>
        <v>#VALUE!</v>
      </c>
    </row>
    <row r="4830" spans="1:16" x14ac:dyDescent="0.25">
      <c r="A4830" t="e">
        <f>UPPER(IF(AND(TimeSpend[[#This Row],[Personnel number]]&lt;&gt;"",TimeSpend[[#This Row],[Date]]&lt;&gt;""),TimeSpend[[#This Row],[Personnel number]],""))</f>
        <v>#VALUE!</v>
      </c>
      <c r="B4830" s="85" t="e">
        <f>IF(AND(TimeSpend[[#This Row],[Personnel number]]&lt;&gt;"",TimeSpend[[#This Row],[Date]]&lt;&gt;""),TEXT(TimeSpend[[#This Row],[Date]],"[$-409]yyyyMMdd"),"")</f>
        <v>#VALUE!</v>
      </c>
      <c r="C4830" s="33" t="e">
        <f>IF(AND(TimeSpend[[#This Row],[Personnel number]]&lt;&gt;"",TimeSpend[[#This Row],[Date]]&lt;&gt;""),SUBSTITUTE(TimeSpend[[#This Row],[Hours]],",","."),"")</f>
        <v>#VALUE!</v>
      </c>
      <c r="D4830" t="e">
        <f>IF(AND(TimeSpend[[#This Row],[Personnel number]]&lt;&gt;"",TimeSpend[[#This Row],[Date]]&lt;&gt;""),TimeSpend[[#This Row],[Network]],"")</f>
        <v>#VALUE!</v>
      </c>
      <c r="E4830" t="e">
        <f>IF(AND(TimeSpend[[#This Row],[Personnel number]]&lt;&gt;"",TimeSpend[[#This Row],[Date]]&lt;&gt;""),TimeSpend[[#This Row],[Network Description]],"")</f>
        <v>#VALUE!</v>
      </c>
      <c r="F4830" t="e">
        <f>IF(AND(TimeSpend[[#This Row],[Personnel number]]&lt;&gt;"",TimeSpend[[#This Row],[Date]]&lt;&gt;""),TimeSpend[[#This Row],[Activity]],"")</f>
        <v>#VALUE!</v>
      </c>
      <c r="G4830" t="e">
        <f>IF(AND(TimeSpend[[#This Row],[Personnel number]]&lt;&gt;"",TimeSpend[[#This Row],[Date]]&lt;&gt;""),TimeSpend[[#This Row],[Activity description]],"")</f>
        <v>#VALUE!</v>
      </c>
      <c r="H4830" s="36" t="e">
        <f>IF(AND(TimeSpend[[#This Row],[Personnel number]]&lt;&gt;"",TimeSpend[[#This Row],[Date]]&lt;&gt;""),TimeSpend[[#This Row],[Start Time]],"")</f>
        <v>#VALUE!</v>
      </c>
      <c r="I4830" s="36" t="e">
        <f>IF(AND(TimeSpend[[#This Row],[Personnel number]]&lt;&gt;"",TimeSpend[[#This Row],[Date]]&lt;&gt;""),TimeSpend[[#This Row],[End Time]],"")</f>
        <v>#VALUE!</v>
      </c>
      <c r="J4830" t="e">
        <f>IF(AND(TimeSpend[[#This Row],[Personnel number]]&lt;&gt;"",TimeSpend[[#This Row],[Date]]&lt;&gt;""),TimeSpend[[#This Row],[Location]],"")</f>
        <v>#VALUE!</v>
      </c>
      <c r="K4830" t="e">
        <f>IF(AND(TimeSpend[[#This Row],[Personnel number]]&lt;&gt;"",TimeSpend[[#This Row],[Date]]&lt;&gt;""),TimeSpend[[#This Row],[Task]],"")</f>
        <v>#VALUE!</v>
      </c>
      <c r="L4830" t="e">
        <f>IF(AND(TimeSpend[[#This Row],[Personnel number]]&lt;&gt;"",TimeSpend[[#This Row],[Date]]&lt;&gt;""),Utilization!$J$2,"")</f>
        <v>#VALUE!</v>
      </c>
      <c r="M4830" t="e">
        <f>IF(AND(TimeSpend[[#This Row],[Personnel number]]&lt;&gt;"",TimeSpend[[#This Row],[Date]]&lt;&gt;""),TimeSpend[[#This Row],[Employee Name]],"")</f>
        <v>#VALUE!</v>
      </c>
      <c r="N4830" t="e">
        <f t="shared" si="150"/>
        <v>#VALUE!</v>
      </c>
      <c r="O4830" t="e">
        <f t="shared" si="151"/>
        <v>#VALUE!</v>
      </c>
      <c r="P4830" t="e">
        <f>IF(D4830&lt;&gt;"",VLOOKUP(D4830,Projects!B:C,2,0),"")</f>
        <v>#VALUE!</v>
      </c>
    </row>
    <row r="4831" spans="1:16" x14ac:dyDescent="0.25">
      <c r="A4831" t="e">
        <f>UPPER(IF(AND(TimeSpend[[#This Row],[Personnel number]]&lt;&gt;"",TimeSpend[[#This Row],[Date]]&lt;&gt;""),TimeSpend[[#This Row],[Personnel number]],""))</f>
        <v>#VALUE!</v>
      </c>
      <c r="B4831" s="85" t="e">
        <f>IF(AND(TimeSpend[[#This Row],[Personnel number]]&lt;&gt;"",TimeSpend[[#This Row],[Date]]&lt;&gt;""),TEXT(TimeSpend[[#This Row],[Date]],"[$-409]yyyyMMdd"),"")</f>
        <v>#VALUE!</v>
      </c>
      <c r="C4831" s="33" t="e">
        <f>IF(AND(TimeSpend[[#This Row],[Personnel number]]&lt;&gt;"",TimeSpend[[#This Row],[Date]]&lt;&gt;""),SUBSTITUTE(TimeSpend[[#This Row],[Hours]],",","."),"")</f>
        <v>#VALUE!</v>
      </c>
      <c r="D4831" t="e">
        <f>IF(AND(TimeSpend[[#This Row],[Personnel number]]&lt;&gt;"",TimeSpend[[#This Row],[Date]]&lt;&gt;""),TimeSpend[[#This Row],[Network]],"")</f>
        <v>#VALUE!</v>
      </c>
      <c r="E4831" t="e">
        <f>IF(AND(TimeSpend[[#This Row],[Personnel number]]&lt;&gt;"",TimeSpend[[#This Row],[Date]]&lt;&gt;""),TimeSpend[[#This Row],[Network Description]],"")</f>
        <v>#VALUE!</v>
      </c>
      <c r="F4831" t="e">
        <f>IF(AND(TimeSpend[[#This Row],[Personnel number]]&lt;&gt;"",TimeSpend[[#This Row],[Date]]&lt;&gt;""),TimeSpend[[#This Row],[Activity]],"")</f>
        <v>#VALUE!</v>
      </c>
      <c r="G4831" t="e">
        <f>IF(AND(TimeSpend[[#This Row],[Personnel number]]&lt;&gt;"",TimeSpend[[#This Row],[Date]]&lt;&gt;""),TimeSpend[[#This Row],[Activity description]],"")</f>
        <v>#VALUE!</v>
      </c>
      <c r="H4831" s="36" t="e">
        <f>IF(AND(TimeSpend[[#This Row],[Personnel number]]&lt;&gt;"",TimeSpend[[#This Row],[Date]]&lt;&gt;""),TimeSpend[[#This Row],[Start Time]],"")</f>
        <v>#VALUE!</v>
      </c>
      <c r="I4831" s="36" t="e">
        <f>IF(AND(TimeSpend[[#This Row],[Personnel number]]&lt;&gt;"",TimeSpend[[#This Row],[Date]]&lt;&gt;""),TimeSpend[[#This Row],[End Time]],"")</f>
        <v>#VALUE!</v>
      </c>
      <c r="J4831" t="e">
        <f>IF(AND(TimeSpend[[#This Row],[Personnel number]]&lt;&gt;"",TimeSpend[[#This Row],[Date]]&lt;&gt;""),TimeSpend[[#This Row],[Location]],"")</f>
        <v>#VALUE!</v>
      </c>
      <c r="K4831" t="e">
        <f>IF(AND(TimeSpend[[#This Row],[Personnel number]]&lt;&gt;"",TimeSpend[[#This Row],[Date]]&lt;&gt;""),TimeSpend[[#This Row],[Task]],"")</f>
        <v>#VALUE!</v>
      </c>
      <c r="L4831" t="e">
        <f>IF(AND(TimeSpend[[#This Row],[Personnel number]]&lt;&gt;"",TimeSpend[[#This Row],[Date]]&lt;&gt;""),Utilization!$J$2,"")</f>
        <v>#VALUE!</v>
      </c>
      <c r="M4831" t="e">
        <f>IF(AND(TimeSpend[[#This Row],[Personnel number]]&lt;&gt;"",TimeSpend[[#This Row],[Date]]&lt;&gt;""),TimeSpend[[#This Row],[Employee Name]],"")</f>
        <v>#VALUE!</v>
      </c>
      <c r="N4831" t="e">
        <f t="shared" si="150"/>
        <v>#VALUE!</v>
      </c>
      <c r="O4831" t="e">
        <f t="shared" si="151"/>
        <v>#VALUE!</v>
      </c>
      <c r="P4831" t="e">
        <f>IF(D4831&lt;&gt;"",VLOOKUP(D4831,Projects!B:C,2,0),"")</f>
        <v>#VALUE!</v>
      </c>
    </row>
    <row r="4832" spans="1:16" x14ac:dyDescent="0.25">
      <c r="A4832" t="e">
        <f>UPPER(IF(AND(TimeSpend[[#This Row],[Personnel number]]&lt;&gt;"",TimeSpend[[#This Row],[Date]]&lt;&gt;""),TimeSpend[[#This Row],[Personnel number]],""))</f>
        <v>#VALUE!</v>
      </c>
      <c r="B4832" s="85" t="e">
        <f>IF(AND(TimeSpend[[#This Row],[Personnel number]]&lt;&gt;"",TimeSpend[[#This Row],[Date]]&lt;&gt;""),TEXT(TimeSpend[[#This Row],[Date]],"[$-409]yyyyMMdd"),"")</f>
        <v>#VALUE!</v>
      </c>
      <c r="C4832" s="33" t="e">
        <f>IF(AND(TimeSpend[[#This Row],[Personnel number]]&lt;&gt;"",TimeSpend[[#This Row],[Date]]&lt;&gt;""),SUBSTITUTE(TimeSpend[[#This Row],[Hours]],",","."),"")</f>
        <v>#VALUE!</v>
      </c>
      <c r="D4832" t="e">
        <f>IF(AND(TimeSpend[[#This Row],[Personnel number]]&lt;&gt;"",TimeSpend[[#This Row],[Date]]&lt;&gt;""),TimeSpend[[#This Row],[Network]],"")</f>
        <v>#VALUE!</v>
      </c>
      <c r="E4832" t="e">
        <f>IF(AND(TimeSpend[[#This Row],[Personnel number]]&lt;&gt;"",TimeSpend[[#This Row],[Date]]&lt;&gt;""),TimeSpend[[#This Row],[Network Description]],"")</f>
        <v>#VALUE!</v>
      </c>
      <c r="F4832" t="e">
        <f>IF(AND(TimeSpend[[#This Row],[Personnel number]]&lt;&gt;"",TimeSpend[[#This Row],[Date]]&lt;&gt;""),TimeSpend[[#This Row],[Activity]],"")</f>
        <v>#VALUE!</v>
      </c>
      <c r="G4832" t="e">
        <f>IF(AND(TimeSpend[[#This Row],[Personnel number]]&lt;&gt;"",TimeSpend[[#This Row],[Date]]&lt;&gt;""),TimeSpend[[#This Row],[Activity description]],"")</f>
        <v>#VALUE!</v>
      </c>
      <c r="H4832" s="36" t="e">
        <f>IF(AND(TimeSpend[[#This Row],[Personnel number]]&lt;&gt;"",TimeSpend[[#This Row],[Date]]&lt;&gt;""),TimeSpend[[#This Row],[Start Time]],"")</f>
        <v>#VALUE!</v>
      </c>
      <c r="I4832" s="36" t="e">
        <f>IF(AND(TimeSpend[[#This Row],[Personnel number]]&lt;&gt;"",TimeSpend[[#This Row],[Date]]&lt;&gt;""),TimeSpend[[#This Row],[End Time]],"")</f>
        <v>#VALUE!</v>
      </c>
      <c r="J4832" t="e">
        <f>IF(AND(TimeSpend[[#This Row],[Personnel number]]&lt;&gt;"",TimeSpend[[#This Row],[Date]]&lt;&gt;""),TimeSpend[[#This Row],[Location]],"")</f>
        <v>#VALUE!</v>
      </c>
      <c r="K4832" t="e">
        <f>IF(AND(TimeSpend[[#This Row],[Personnel number]]&lt;&gt;"",TimeSpend[[#This Row],[Date]]&lt;&gt;""),TimeSpend[[#This Row],[Task]],"")</f>
        <v>#VALUE!</v>
      </c>
      <c r="L4832" t="e">
        <f>IF(AND(TimeSpend[[#This Row],[Personnel number]]&lt;&gt;"",TimeSpend[[#This Row],[Date]]&lt;&gt;""),Utilization!$J$2,"")</f>
        <v>#VALUE!</v>
      </c>
      <c r="M4832" t="e">
        <f>IF(AND(TimeSpend[[#This Row],[Personnel number]]&lt;&gt;"",TimeSpend[[#This Row],[Date]]&lt;&gt;""),TimeSpend[[#This Row],[Employee Name]],"")</f>
        <v>#VALUE!</v>
      </c>
      <c r="N4832" t="e">
        <f t="shared" si="150"/>
        <v>#VALUE!</v>
      </c>
      <c r="O4832" t="e">
        <f t="shared" si="151"/>
        <v>#VALUE!</v>
      </c>
      <c r="P4832" t="e">
        <f>IF(D4832&lt;&gt;"",VLOOKUP(D4832,Projects!B:C,2,0),"")</f>
        <v>#VALUE!</v>
      </c>
    </row>
    <row r="4833" spans="1:16" x14ac:dyDescent="0.25">
      <c r="A4833" t="e">
        <f>UPPER(IF(AND(TimeSpend[[#This Row],[Personnel number]]&lt;&gt;"",TimeSpend[[#This Row],[Date]]&lt;&gt;""),TimeSpend[[#This Row],[Personnel number]],""))</f>
        <v>#VALUE!</v>
      </c>
      <c r="B4833" s="85" t="e">
        <f>IF(AND(TimeSpend[[#This Row],[Personnel number]]&lt;&gt;"",TimeSpend[[#This Row],[Date]]&lt;&gt;""),TEXT(TimeSpend[[#This Row],[Date]],"[$-409]yyyyMMdd"),"")</f>
        <v>#VALUE!</v>
      </c>
      <c r="C4833" s="33" t="e">
        <f>IF(AND(TimeSpend[[#This Row],[Personnel number]]&lt;&gt;"",TimeSpend[[#This Row],[Date]]&lt;&gt;""),SUBSTITUTE(TimeSpend[[#This Row],[Hours]],",","."),"")</f>
        <v>#VALUE!</v>
      </c>
      <c r="D4833" t="e">
        <f>IF(AND(TimeSpend[[#This Row],[Personnel number]]&lt;&gt;"",TimeSpend[[#This Row],[Date]]&lt;&gt;""),TimeSpend[[#This Row],[Network]],"")</f>
        <v>#VALUE!</v>
      </c>
      <c r="E4833" t="e">
        <f>IF(AND(TimeSpend[[#This Row],[Personnel number]]&lt;&gt;"",TimeSpend[[#This Row],[Date]]&lt;&gt;""),TimeSpend[[#This Row],[Network Description]],"")</f>
        <v>#VALUE!</v>
      </c>
      <c r="F4833" t="e">
        <f>IF(AND(TimeSpend[[#This Row],[Personnel number]]&lt;&gt;"",TimeSpend[[#This Row],[Date]]&lt;&gt;""),TimeSpend[[#This Row],[Activity]],"")</f>
        <v>#VALUE!</v>
      </c>
      <c r="G4833" t="e">
        <f>IF(AND(TimeSpend[[#This Row],[Personnel number]]&lt;&gt;"",TimeSpend[[#This Row],[Date]]&lt;&gt;""),TimeSpend[[#This Row],[Activity description]],"")</f>
        <v>#VALUE!</v>
      </c>
      <c r="H4833" s="36" t="e">
        <f>IF(AND(TimeSpend[[#This Row],[Personnel number]]&lt;&gt;"",TimeSpend[[#This Row],[Date]]&lt;&gt;""),TimeSpend[[#This Row],[Start Time]],"")</f>
        <v>#VALUE!</v>
      </c>
      <c r="I4833" s="36" t="e">
        <f>IF(AND(TimeSpend[[#This Row],[Personnel number]]&lt;&gt;"",TimeSpend[[#This Row],[Date]]&lt;&gt;""),TimeSpend[[#This Row],[End Time]],"")</f>
        <v>#VALUE!</v>
      </c>
      <c r="J4833" t="e">
        <f>IF(AND(TimeSpend[[#This Row],[Personnel number]]&lt;&gt;"",TimeSpend[[#This Row],[Date]]&lt;&gt;""),TimeSpend[[#This Row],[Location]],"")</f>
        <v>#VALUE!</v>
      </c>
      <c r="K4833" t="e">
        <f>IF(AND(TimeSpend[[#This Row],[Personnel number]]&lt;&gt;"",TimeSpend[[#This Row],[Date]]&lt;&gt;""),TimeSpend[[#This Row],[Task]],"")</f>
        <v>#VALUE!</v>
      </c>
      <c r="L4833" t="e">
        <f>IF(AND(TimeSpend[[#This Row],[Personnel number]]&lt;&gt;"",TimeSpend[[#This Row],[Date]]&lt;&gt;""),Utilization!$J$2,"")</f>
        <v>#VALUE!</v>
      </c>
      <c r="M4833" t="e">
        <f>IF(AND(TimeSpend[[#This Row],[Personnel number]]&lt;&gt;"",TimeSpend[[#This Row],[Date]]&lt;&gt;""),TimeSpend[[#This Row],[Employee Name]],"")</f>
        <v>#VALUE!</v>
      </c>
      <c r="N4833" t="e">
        <f t="shared" si="150"/>
        <v>#VALUE!</v>
      </c>
      <c r="O4833" t="e">
        <f t="shared" si="151"/>
        <v>#VALUE!</v>
      </c>
      <c r="P4833" t="e">
        <f>IF(D4833&lt;&gt;"",VLOOKUP(D4833,Projects!B:C,2,0),"")</f>
        <v>#VALUE!</v>
      </c>
    </row>
    <row r="4834" spans="1:16" x14ac:dyDescent="0.25">
      <c r="A4834" t="e">
        <f>UPPER(IF(AND(TimeSpend[[#This Row],[Personnel number]]&lt;&gt;"",TimeSpend[[#This Row],[Date]]&lt;&gt;""),TimeSpend[[#This Row],[Personnel number]],""))</f>
        <v>#VALUE!</v>
      </c>
      <c r="B4834" s="85" t="e">
        <f>IF(AND(TimeSpend[[#This Row],[Personnel number]]&lt;&gt;"",TimeSpend[[#This Row],[Date]]&lt;&gt;""),TEXT(TimeSpend[[#This Row],[Date]],"[$-409]yyyyMMdd"),"")</f>
        <v>#VALUE!</v>
      </c>
      <c r="C4834" s="33" t="e">
        <f>IF(AND(TimeSpend[[#This Row],[Personnel number]]&lt;&gt;"",TimeSpend[[#This Row],[Date]]&lt;&gt;""),SUBSTITUTE(TimeSpend[[#This Row],[Hours]],",","."),"")</f>
        <v>#VALUE!</v>
      </c>
      <c r="D4834" t="e">
        <f>IF(AND(TimeSpend[[#This Row],[Personnel number]]&lt;&gt;"",TimeSpend[[#This Row],[Date]]&lt;&gt;""),TimeSpend[[#This Row],[Network]],"")</f>
        <v>#VALUE!</v>
      </c>
      <c r="E4834" t="e">
        <f>IF(AND(TimeSpend[[#This Row],[Personnel number]]&lt;&gt;"",TimeSpend[[#This Row],[Date]]&lt;&gt;""),TimeSpend[[#This Row],[Network Description]],"")</f>
        <v>#VALUE!</v>
      </c>
      <c r="F4834" t="e">
        <f>IF(AND(TimeSpend[[#This Row],[Personnel number]]&lt;&gt;"",TimeSpend[[#This Row],[Date]]&lt;&gt;""),TimeSpend[[#This Row],[Activity]],"")</f>
        <v>#VALUE!</v>
      </c>
      <c r="G4834" t="e">
        <f>IF(AND(TimeSpend[[#This Row],[Personnel number]]&lt;&gt;"",TimeSpend[[#This Row],[Date]]&lt;&gt;""),TimeSpend[[#This Row],[Activity description]],"")</f>
        <v>#VALUE!</v>
      </c>
      <c r="H4834" s="36" t="e">
        <f>IF(AND(TimeSpend[[#This Row],[Personnel number]]&lt;&gt;"",TimeSpend[[#This Row],[Date]]&lt;&gt;""),TimeSpend[[#This Row],[Start Time]],"")</f>
        <v>#VALUE!</v>
      </c>
      <c r="I4834" s="36" t="e">
        <f>IF(AND(TimeSpend[[#This Row],[Personnel number]]&lt;&gt;"",TimeSpend[[#This Row],[Date]]&lt;&gt;""),TimeSpend[[#This Row],[End Time]],"")</f>
        <v>#VALUE!</v>
      </c>
      <c r="J4834" t="e">
        <f>IF(AND(TimeSpend[[#This Row],[Personnel number]]&lt;&gt;"",TimeSpend[[#This Row],[Date]]&lt;&gt;""),TimeSpend[[#This Row],[Location]],"")</f>
        <v>#VALUE!</v>
      </c>
      <c r="K4834" t="e">
        <f>IF(AND(TimeSpend[[#This Row],[Personnel number]]&lt;&gt;"",TimeSpend[[#This Row],[Date]]&lt;&gt;""),TimeSpend[[#This Row],[Task]],"")</f>
        <v>#VALUE!</v>
      </c>
      <c r="L4834" t="e">
        <f>IF(AND(TimeSpend[[#This Row],[Personnel number]]&lt;&gt;"",TimeSpend[[#This Row],[Date]]&lt;&gt;""),Utilization!$J$2,"")</f>
        <v>#VALUE!</v>
      </c>
      <c r="M4834" t="e">
        <f>IF(AND(TimeSpend[[#This Row],[Personnel number]]&lt;&gt;"",TimeSpend[[#This Row],[Date]]&lt;&gt;""),TimeSpend[[#This Row],[Employee Name]],"")</f>
        <v>#VALUE!</v>
      </c>
      <c r="N4834" t="e">
        <f t="shared" si="150"/>
        <v>#VALUE!</v>
      </c>
      <c r="O4834" t="e">
        <f t="shared" si="151"/>
        <v>#VALUE!</v>
      </c>
      <c r="P4834" t="e">
        <f>IF(D4834&lt;&gt;"",VLOOKUP(D4834,Projects!B:C,2,0),"")</f>
        <v>#VALUE!</v>
      </c>
    </row>
    <row r="4835" spans="1:16" x14ac:dyDescent="0.25">
      <c r="A4835" t="e">
        <f>UPPER(IF(AND(TimeSpend[[#This Row],[Personnel number]]&lt;&gt;"",TimeSpend[[#This Row],[Date]]&lt;&gt;""),TimeSpend[[#This Row],[Personnel number]],""))</f>
        <v>#VALUE!</v>
      </c>
      <c r="B4835" s="85" t="e">
        <f>IF(AND(TimeSpend[[#This Row],[Personnel number]]&lt;&gt;"",TimeSpend[[#This Row],[Date]]&lt;&gt;""),TEXT(TimeSpend[[#This Row],[Date]],"[$-409]yyyyMMdd"),"")</f>
        <v>#VALUE!</v>
      </c>
      <c r="C4835" s="33" t="e">
        <f>IF(AND(TimeSpend[[#This Row],[Personnel number]]&lt;&gt;"",TimeSpend[[#This Row],[Date]]&lt;&gt;""),SUBSTITUTE(TimeSpend[[#This Row],[Hours]],",","."),"")</f>
        <v>#VALUE!</v>
      </c>
      <c r="D4835" t="e">
        <f>IF(AND(TimeSpend[[#This Row],[Personnel number]]&lt;&gt;"",TimeSpend[[#This Row],[Date]]&lt;&gt;""),TimeSpend[[#This Row],[Network]],"")</f>
        <v>#VALUE!</v>
      </c>
      <c r="E4835" t="e">
        <f>IF(AND(TimeSpend[[#This Row],[Personnel number]]&lt;&gt;"",TimeSpend[[#This Row],[Date]]&lt;&gt;""),TimeSpend[[#This Row],[Network Description]],"")</f>
        <v>#VALUE!</v>
      </c>
      <c r="F4835" t="e">
        <f>IF(AND(TimeSpend[[#This Row],[Personnel number]]&lt;&gt;"",TimeSpend[[#This Row],[Date]]&lt;&gt;""),TimeSpend[[#This Row],[Activity]],"")</f>
        <v>#VALUE!</v>
      </c>
      <c r="G4835" t="e">
        <f>IF(AND(TimeSpend[[#This Row],[Personnel number]]&lt;&gt;"",TimeSpend[[#This Row],[Date]]&lt;&gt;""),TimeSpend[[#This Row],[Activity description]],"")</f>
        <v>#VALUE!</v>
      </c>
      <c r="H4835" s="36" t="e">
        <f>IF(AND(TimeSpend[[#This Row],[Personnel number]]&lt;&gt;"",TimeSpend[[#This Row],[Date]]&lt;&gt;""),TimeSpend[[#This Row],[Start Time]],"")</f>
        <v>#VALUE!</v>
      </c>
      <c r="I4835" s="36" t="e">
        <f>IF(AND(TimeSpend[[#This Row],[Personnel number]]&lt;&gt;"",TimeSpend[[#This Row],[Date]]&lt;&gt;""),TimeSpend[[#This Row],[End Time]],"")</f>
        <v>#VALUE!</v>
      </c>
      <c r="J4835" t="e">
        <f>IF(AND(TimeSpend[[#This Row],[Personnel number]]&lt;&gt;"",TimeSpend[[#This Row],[Date]]&lt;&gt;""),TimeSpend[[#This Row],[Location]],"")</f>
        <v>#VALUE!</v>
      </c>
      <c r="K4835" t="e">
        <f>IF(AND(TimeSpend[[#This Row],[Personnel number]]&lt;&gt;"",TimeSpend[[#This Row],[Date]]&lt;&gt;""),TimeSpend[[#This Row],[Task]],"")</f>
        <v>#VALUE!</v>
      </c>
      <c r="L4835" t="e">
        <f>IF(AND(TimeSpend[[#This Row],[Personnel number]]&lt;&gt;"",TimeSpend[[#This Row],[Date]]&lt;&gt;""),Utilization!$J$2,"")</f>
        <v>#VALUE!</v>
      </c>
      <c r="M4835" t="e">
        <f>IF(AND(TimeSpend[[#This Row],[Personnel number]]&lt;&gt;"",TimeSpend[[#This Row],[Date]]&lt;&gt;""),TimeSpend[[#This Row],[Employee Name]],"")</f>
        <v>#VALUE!</v>
      </c>
      <c r="N4835" t="e">
        <f t="shared" si="150"/>
        <v>#VALUE!</v>
      </c>
      <c r="O4835" t="e">
        <f t="shared" si="151"/>
        <v>#VALUE!</v>
      </c>
      <c r="P4835" t="e">
        <f>IF(D4835&lt;&gt;"",VLOOKUP(D4835,Projects!B:C,2,0),"")</f>
        <v>#VALUE!</v>
      </c>
    </row>
    <row r="4836" spans="1:16" x14ac:dyDescent="0.25">
      <c r="A4836" t="e">
        <f>UPPER(IF(AND(TimeSpend[[#This Row],[Personnel number]]&lt;&gt;"",TimeSpend[[#This Row],[Date]]&lt;&gt;""),TimeSpend[[#This Row],[Personnel number]],""))</f>
        <v>#VALUE!</v>
      </c>
      <c r="B4836" s="85" t="e">
        <f>IF(AND(TimeSpend[[#This Row],[Personnel number]]&lt;&gt;"",TimeSpend[[#This Row],[Date]]&lt;&gt;""),TEXT(TimeSpend[[#This Row],[Date]],"[$-409]yyyyMMdd"),"")</f>
        <v>#VALUE!</v>
      </c>
      <c r="C4836" s="33" t="e">
        <f>IF(AND(TimeSpend[[#This Row],[Personnel number]]&lt;&gt;"",TimeSpend[[#This Row],[Date]]&lt;&gt;""),SUBSTITUTE(TimeSpend[[#This Row],[Hours]],",","."),"")</f>
        <v>#VALUE!</v>
      </c>
      <c r="D4836" t="e">
        <f>IF(AND(TimeSpend[[#This Row],[Personnel number]]&lt;&gt;"",TimeSpend[[#This Row],[Date]]&lt;&gt;""),TimeSpend[[#This Row],[Network]],"")</f>
        <v>#VALUE!</v>
      </c>
      <c r="E4836" t="e">
        <f>IF(AND(TimeSpend[[#This Row],[Personnel number]]&lt;&gt;"",TimeSpend[[#This Row],[Date]]&lt;&gt;""),TimeSpend[[#This Row],[Network Description]],"")</f>
        <v>#VALUE!</v>
      </c>
      <c r="F4836" t="e">
        <f>IF(AND(TimeSpend[[#This Row],[Personnel number]]&lt;&gt;"",TimeSpend[[#This Row],[Date]]&lt;&gt;""),TimeSpend[[#This Row],[Activity]],"")</f>
        <v>#VALUE!</v>
      </c>
      <c r="G4836" t="e">
        <f>IF(AND(TimeSpend[[#This Row],[Personnel number]]&lt;&gt;"",TimeSpend[[#This Row],[Date]]&lt;&gt;""),TimeSpend[[#This Row],[Activity description]],"")</f>
        <v>#VALUE!</v>
      </c>
      <c r="H4836" s="36" t="e">
        <f>IF(AND(TimeSpend[[#This Row],[Personnel number]]&lt;&gt;"",TimeSpend[[#This Row],[Date]]&lt;&gt;""),TimeSpend[[#This Row],[Start Time]],"")</f>
        <v>#VALUE!</v>
      </c>
      <c r="I4836" s="36" t="e">
        <f>IF(AND(TimeSpend[[#This Row],[Personnel number]]&lt;&gt;"",TimeSpend[[#This Row],[Date]]&lt;&gt;""),TimeSpend[[#This Row],[End Time]],"")</f>
        <v>#VALUE!</v>
      </c>
      <c r="J4836" t="e">
        <f>IF(AND(TimeSpend[[#This Row],[Personnel number]]&lt;&gt;"",TimeSpend[[#This Row],[Date]]&lt;&gt;""),TimeSpend[[#This Row],[Location]],"")</f>
        <v>#VALUE!</v>
      </c>
      <c r="K4836" t="e">
        <f>IF(AND(TimeSpend[[#This Row],[Personnel number]]&lt;&gt;"",TimeSpend[[#This Row],[Date]]&lt;&gt;""),TimeSpend[[#This Row],[Task]],"")</f>
        <v>#VALUE!</v>
      </c>
      <c r="L4836" t="e">
        <f>IF(AND(TimeSpend[[#This Row],[Personnel number]]&lt;&gt;"",TimeSpend[[#This Row],[Date]]&lt;&gt;""),Utilization!$J$2,"")</f>
        <v>#VALUE!</v>
      </c>
      <c r="M4836" t="e">
        <f>IF(AND(TimeSpend[[#This Row],[Personnel number]]&lt;&gt;"",TimeSpend[[#This Row],[Date]]&lt;&gt;""),TimeSpend[[#This Row],[Employee Name]],"")</f>
        <v>#VALUE!</v>
      </c>
      <c r="N4836" t="e">
        <f t="shared" si="150"/>
        <v>#VALUE!</v>
      </c>
      <c r="O4836" t="e">
        <f t="shared" si="151"/>
        <v>#VALUE!</v>
      </c>
      <c r="P4836" t="e">
        <f>IF(D4836&lt;&gt;"",VLOOKUP(D4836,Projects!B:C,2,0),"")</f>
        <v>#VALUE!</v>
      </c>
    </row>
    <row r="4837" spans="1:16" x14ac:dyDescent="0.25">
      <c r="A4837" t="e">
        <f>UPPER(IF(AND(TimeSpend[[#This Row],[Personnel number]]&lt;&gt;"",TimeSpend[[#This Row],[Date]]&lt;&gt;""),TimeSpend[[#This Row],[Personnel number]],""))</f>
        <v>#VALUE!</v>
      </c>
      <c r="B4837" s="85" t="e">
        <f>IF(AND(TimeSpend[[#This Row],[Personnel number]]&lt;&gt;"",TimeSpend[[#This Row],[Date]]&lt;&gt;""),TEXT(TimeSpend[[#This Row],[Date]],"[$-409]yyyyMMdd"),"")</f>
        <v>#VALUE!</v>
      </c>
      <c r="C4837" s="33" t="e">
        <f>IF(AND(TimeSpend[[#This Row],[Personnel number]]&lt;&gt;"",TimeSpend[[#This Row],[Date]]&lt;&gt;""),SUBSTITUTE(TimeSpend[[#This Row],[Hours]],",","."),"")</f>
        <v>#VALUE!</v>
      </c>
      <c r="D4837" t="e">
        <f>IF(AND(TimeSpend[[#This Row],[Personnel number]]&lt;&gt;"",TimeSpend[[#This Row],[Date]]&lt;&gt;""),TimeSpend[[#This Row],[Network]],"")</f>
        <v>#VALUE!</v>
      </c>
      <c r="E4837" t="e">
        <f>IF(AND(TimeSpend[[#This Row],[Personnel number]]&lt;&gt;"",TimeSpend[[#This Row],[Date]]&lt;&gt;""),TimeSpend[[#This Row],[Network Description]],"")</f>
        <v>#VALUE!</v>
      </c>
      <c r="F4837" t="e">
        <f>IF(AND(TimeSpend[[#This Row],[Personnel number]]&lt;&gt;"",TimeSpend[[#This Row],[Date]]&lt;&gt;""),TimeSpend[[#This Row],[Activity]],"")</f>
        <v>#VALUE!</v>
      </c>
      <c r="G4837" t="e">
        <f>IF(AND(TimeSpend[[#This Row],[Personnel number]]&lt;&gt;"",TimeSpend[[#This Row],[Date]]&lt;&gt;""),TimeSpend[[#This Row],[Activity description]],"")</f>
        <v>#VALUE!</v>
      </c>
      <c r="H4837" s="36" t="e">
        <f>IF(AND(TimeSpend[[#This Row],[Personnel number]]&lt;&gt;"",TimeSpend[[#This Row],[Date]]&lt;&gt;""),TimeSpend[[#This Row],[Start Time]],"")</f>
        <v>#VALUE!</v>
      </c>
      <c r="I4837" s="36" t="e">
        <f>IF(AND(TimeSpend[[#This Row],[Personnel number]]&lt;&gt;"",TimeSpend[[#This Row],[Date]]&lt;&gt;""),TimeSpend[[#This Row],[End Time]],"")</f>
        <v>#VALUE!</v>
      </c>
      <c r="J4837" t="e">
        <f>IF(AND(TimeSpend[[#This Row],[Personnel number]]&lt;&gt;"",TimeSpend[[#This Row],[Date]]&lt;&gt;""),TimeSpend[[#This Row],[Location]],"")</f>
        <v>#VALUE!</v>
      </c>
      <c r="K4837" t="e">
        <f>IF(AND(TimeSpend[[#This Row],[Personnel number]]&lt;&gt;"",TimeSpend[[#This Row],[Date]]&lt;&gt;""),TimeSpend[[#This Row],[Task]],"")</f>
        <v>#VALUE!</v>
      </c>
      <c r="L4837" t="e">
        <f>IF(AND(TimeSpend[[#This Row],[Personnel number]]&lt;&gt;"",TimeSpend[[#This Row],[Date]]&lt;&gt;""),Utilization!$J$2,"")</f>
        <v>#VALUE!</v>
      </c>
      <c r="M4837" t="e">
        <f>IF(AND(TimeSpend[[#This Row],[Personnel number]]&lt;&gt;"",TimeSpend[[#This Row],[Date]]&lt;&gt;""),TimeSpend[[#This Row],[Employee Name]],"")</f>
        <v>#VALUE!</v>
      </c>
      <c r="N4837" t="e">
        <f t="shared" si="150"/>
        <v>#VALUE!</v>
      </c>
      <c r="O4837" t="e">
        <f t="shared" si="151"/>
        <v>#VALUE!</v>
      </c>
      <c r="P4837" t="e">
        <f>IF(D4837&lt;&gt;"",VLOOKUP(D4837,Projects!B:C,2,0),"")</f>
        <v>#VALUE!</v>
      </c>
    </row>
    <row r="4838" spans="1:16" x14ac:dyDescent="0.25">
      <c r="A4838" t="e">
        <f>UPPER(IF(AND(TimeSpend[[#This Row],[Personnel number]]&lt;&gt;"",TimeSpend[[#This Row],[Date]]&lt;&gt;""),TimeSpend[[#This Row],[Personnel number]],""))</f>
        <v>#VALUE!</v>
      </c>
      <c r="B4838" s="85" t="e">
        <f>IF(AND(TimeSpend[[#This Row],[Personnel number]]&lt;&gt;"",TimeSpend[[#This Row],[Date]]&lt;&gt;""),TEXT(TimeSpend[[#This Row],[Date]],"[$-409]yyyyMMdd"),"")</f>
        <v>#VALUE!</v>
      </c>
      <c r="C4838" s="33" t="e">
        <f>IF(AND(TimeSpend[[#This Row],[Personnel number]]&lt;&gt;"",TimeSpend[[#This Row],[Date]]&lt;&gt;""),SUBSTITUTE(TimeSpend[[#This Row],[Hours]],",","."),"")</f>
        <v>#VALUE!</v>
      </c>
      <c r="D4838" t="e">
        <f>IF(AND(TimeSpend[[#This Row],[Personnel number]]&lt;&gt;"",TimeSpend[[#This Row],[Date]]&lt;&gt;""),TimeSpend[[#This Row],[Network]],"")</f>
        <v>#VALUE!</v>
      </c>
      <c r="E4838" t="e">
        <f>IF(AND(TimeSpend[[#This Row],[Personnel number]]&lt;&gt;"",TimeSpend[[#This Row],[Date]]&lt;&gt;""),TimeSpend[[#This Row],[Network Description]],"")</f>
        <v>#VALUE!</v>
      </c>
      <c r="F4838" t="e">
        <f>IF(AND(TimeSpend[[#This Row],[Personnel number]]&lt;&gt;"",TimeSpend[[#This Row],[Date]]&lt;&gt;""),TimeSpend[[#This Row],[Activity]],"")</f>
        <v>#VALUE!</v>
      </c>
      <c r="G4838" t="e">
        <f>IF(AND(TimeSpend[[#This Row],[Personnel number]]&lt;&gt;"",TimeSpend[[#This Row],[Date]]&lt;&gt;""),TimeSpend[[#This Row],[Activity description]],"")</f>
        <v>#VALUE!</v>
      </c>
      <c r="H4838" s="36" t="e">
        <f>IF(AND(TimeSpend[[#This Row],[Personnel number]]&lt;&gt;"",TimeSpend[[#This Row],[Date]]&lt;&gt;""),TimeSpend[[#This Row],[Start Time]],"")</f>
        <v>#VALUE!</v>
      </c>
      <c r="I4838" s="36" t="e">
        <f>IF(AND(TimeSpend[[#This Row],[Personnel number]]&lt;&gt;"",TimeSpend[[#This Row],[Date]]&lt;&gt;""),TimeSpend[[#This Row],[End Time]],"")</f>
        <v>#VALUE!</v>
      </c>
      <c r="J4838" t="e">
        <f>IF(AND(TimeSpend[[#This Row],[Personnel number]]&lt;&gt;"",TimeSpend[[#This Row],[Date]]&lt;&gt;""),TimeSpend[[#This Row],[Location]],"")</f>
        <v>#VALUE!</v>
      </c>
      <c r="K4838" t="e">
        <f>IF(AND(TimeSpend[[#This Row],[Personnel number]]&lt;&gt;"",TimeSpend[[#This Row],[Date]]&lt;&gt;""),TimeSpend[[#This Row],[Task]],"")</f>
        <v>#VALUE!</v>
      </c>
      <c r="L4838" t="e">
        <f>IF(AND(TimeSpend[[#This Row],[Personnel number]]&lt;&gt;"",TimeSpend[[#This Row],[Date]]&lt;&gt;""),Utilization!$J$2,"")</f>
        <v>#VALUE!</v>
      </c>
      <c r="M4838" t="e">
        <f>IF(AND(TimeSpend[[#This Row],[Personnel number]]&lt;&gt;"",TimeSpend[[#This Row],[Date]]&lt;&gt;""),TimeSpend[[#This Row],[Employee Name]],"")</f>
        <v>#VALUE!</v>
      </c>
      <c r="N4838" t="e">
        <f t="shared" si="150"/>
        <v>#VALUE!</v>
      </c>
      <c r="O4838" t="e">
        <f t="shared" si="151"/>
        <v>#VALUE!</v>
      </c>
      <c r="P4838" t="e">
        <f>IF(D4838&lt;&gt;"",VLOOKUP(D4838,Projects!B:C,2,0),"")</f>
        <v>#VALUE!</v>
      </c>
    </row>
    <row r="4839" spans="1:16" x14ac:dyDescent="0.25">
      <c r="A4839" t="e">
        <f>UPPER(IF(AND(TimeSpend[[#This Row],[Personnel number]]&lt;&gt;"",TimeSpend[[#This Row],[Date]]&lt;&gt;""),TimeSpend[[#This Row],[Personnel number]],""))</f>
        <v>#VALUE!</v>
      </c>
      <c r="B4839" s="85" t="e">
        <f>IF(AND(TimeSpend[[#This Row],[Personnel number]]&lt;&gt;"",TimeSpend[[#This Row],[Date]]&lt;&gt;""),TEXT(TimeSpend[[#This Row],[Date]],"[$-409]yyyyMMdd"),"")</f>
        <v>#VALUE!</v>
      </c>
      <c r="C4839" s="33" t="e">
        <f>IF(AND(TimeSpend[[#This Row],[Personnel number]]&lt;&gt;"",TimeSpend[[#This Row],[Date]]&lt;&gt;""),SUBSTITUTE(TimeSpend[[#This Row],[Hours]],",","."),"")</f>
        <v>#VALUE!</v>
      </c>
      <c r="D4839" t="e">
        <f>IF(AND(TimeSpend[[#This Row],[Personnel number]]&lt;&gt;"",TimeSpend[[#This Row],[Date]]&lt;&gt;""),TimeSpend[[#This Row],[Network]],"")</f>
        <v>#VALUE!</v>
      </c>
      <c r="E4839" t="e">
        <f>IF(AND(TimeSpend[[#This Row],[Personnel number]]&lt;&gt;"",TimeSpend[[#This Row],[Date]]&lt;&gt;""),TimeSpend[[#This Row],[Network Description]],"")</f>
        <v>#VALUE!</v>
      </c>
      <c r="F4839" t="e">
        <f>IF(AND(TimeSpend[[#This Row],[Personnel number]]&lt;&gt;"",TimeSpend[[#This Row],[Date]]&lt;&gt;""),TimeSpend[[#This Row],[Activity]],"")</f>
        <v>#VALUE!</v>
      </c>
      <c r="G4839" t="e">
        <f>IF(AND(TimeSpend[[#This Row],[Personnel number]]&lt;&gt;"",TimeSpend[[#This Row],[Date]]&lt;&gt;""),TimeSpend[[#This Row],[Activity description]],"")</f>
        <v>#VALUE!</v>
      </c>
      <c r="H4839" s="36" t="e">
        <f>IF(AND(TimeSpend[[#This Row],[Personnel number]]&lt;&gt;"",TimeSpend[[#This Row],[Date]]&lt;&gt;""),TimeSpend[[#This Row],[Start Time]],"")</f>
        <v>#VALUE!</v>
      </c>
      <c r="I4839" s="36" t="e">
        <f>IF(AND(TimeSpend[[#This Row],[Personnel number]]&lt;&gt;"",TimeSpend[[#This Row],[Date]]&lt;&gt;""),TimeSpend[[#This Row],[End Time]],"")</f>
        <v>#VALUE!</v>
      </c>
      <c r="J4839" t="e">
        <f>IF(AND(TimeSpend[[#This Row],[Personnel number]]&lt;&gt;"",TimeSpend[[#This Row],[Date]]&lt;&gt;""),TimeSpend[[#This Row],[Location]],"")</f>
        <v>#VALUE!</v>
      </c>
      <c r="K4839" t="e">
        <f>IF(AND(TimeSpend[[#This Row],[Personnel number]]&lt;&gt;"",TimeSpend[[#This Row],[Date]]&lt;&gt;""),TimeSpend[[#This Row],[Task]],"")</f>
        <v>#VALUE!</v>
      </c>
      <c r="L4839" t="e">
        <f>IF(AND(TimeSpend[[#This Row],[Personnel number]]&lt;&gt;"",TimeSpend[[#This Row],[Date]]&lt;&gt;""),Utilization!$J$2,"")</f>
        <v>#VALUE!</v>
      </c>
      <c r="M4839" t="e">
        <f>IF(AND(TimeSpend[[#This Row],[Personnel number]]&lt;&gt;"",TimeSpend[[#This Row],[Date]]&lt;&gt;""),TimeSpend[[#This Row],[Employee Name]],"")</f>
        <v>#VALUE!</v>
      </c>
      <c r="N4839" t="e">
        <f t="shared" si="150"/>
        <v>#VALUE!</v>
      </c>
      <c r="O4839" t="e">
        <f t="shared" si="151"/>
        <v>#VALUE!</v>
      </c>
      <c r="P4839" t="e">
        <f>IF(D4839&lt;&gt;"",VLOOKUP(D4839,Projects!B:C,2,0),"")</f>
        <v>#VALUE!</v>
      </c>
    </row>
    <row r="4840" spans="1:16" x14ac:dyDescent="0.25">
      <c r="A4840" t="e">
        <f>UPPER(IF(AND(TimeSpend[[#This Row],[Personnel number]]&lt;&gt;"",TimeSpend[[#This Row],[Date]]&lt;&gt;""),TimeSpend[[#This Row],[Personnel number]],""))</f>
        <v>#VALUE!</v>
      </c>
      <c r="B4840" s="85" t="e">
        <f>IF(AND(TimeSpend[[#This Row],[Personnel number]]&lt;&gt;"",TimeSpend[[#This Row],[Date]]&lt;&gt;""),TEXT(TimeSpend[[#This Row],[Date]],"[$-409]yyyyMMdd"),"")</f>
        <v>#VALUE!</v>
      </c>
      <c r="C4840" s="33" t="e">
        <f>IF(AND(TimeSpend[[#This Row],[Personnel number]]&lt;&gt;"",TimeSpend[[#This Row],[Date]]&lt;&gt;""),SUBSTITUTE(TimeSpend[[#This Row],[Hours]],",","."),"")</f>
        <v>#VALUE!</v>
      </c>
      <c r="D4840" t="e">
        <f>IF(AND(TimeSpend[[#This Row],[Personnel number]]&lt;&gt;"",TimeSpend[[#This Row],[Date]]&lt;&gt;""),TimeSpend[[#This Row],[Network]],"")</f>
        <v>#VALUE!</v>
      </c>
      <c r="E4840" t="e">
        <f>IF(AND(TimeSpend[[#This Row],[Personnel number]]&lt;&gt;"",TimeSpend[[#This Row],[Date]]&lt;&gt;""),TimeSpend[[#This Row],[Network Description]],"")</f>
        <v>#VALUE!</v>
      </c>
      <c r="F4840" t="e">
        <f>IF(AND(TimeSpend[[#This Row],[Personnel number]]&lt;&gt;"",TimeSpend[[#This Row],[Date]]&lt;&gt;""),TimeSpend[[#This Row],[Activity]],"")</f>
        <v>#VALUE!</v>
      </c>
      <c r="G4840" t="e">
        <f>IF(AND(TimeSpend[[#This Row],[Personnel number]]&lt;&gt;"",TimeSpend[[#This Row],[Date]]&lt;&gt;""),TimeSpend[[#This Row],[Activity description]],"")</f>
        <v>#VALUE!</v>
      </c>
      <c r="H4840" s="36" t="e">
        <f>IF(AND(TimeSpend[[#This Row],[Personnel number]]&lt;&gt;"",TimeSpend[[#This Row],[Date]]&lt;&gt;""),TimeSpend[[#This Row],[Start Time]],"")</f>
        <v>#VALUE!</v>
      </c>
      <c r="I4840" s="36" t="e">
        <f>IF(AND(TimeSpend[[#This Row],[Personnel number]]&lt;&gt;"",TimeSpend[[#This Row],[Date]]&lt;&gt;""),TimeSpend[[#This Row],[End Time]],"")</f>
        <v>#VALUE!</v>
      </c>
      <c r="J4840" t="e">
        <f>IF(AND(TimeSpend[[#This Row],[Personnel number]]&lt;&gt;"",TimeSpend[[#This Row],[Date]]&lt;&gt;""),TimeSpend[[#This Row],[Location]],"")</f>
        <v>#VALUE!</v>
      </c>
      <c r="K4840" t="e">
        <f>IF(AND(TimeSpend[[#This Row],[Personnel number]]&lt;&gt;"",TimeSpend[[#This Row],[Date]]&lt;&gt;""),TimeSpend[[#This Row],[Task]],"")</f>
        <v>#VALUE!</v>
      </c>
      <c r="L4840" t="e">
        <f>IF(AND(TimeSpend[[#This Row],[Personnel number]]&lt;&gt;"",TimeSpend[[#This Row],[Date]]&lt;&gt;""),Utilization!$J$2,"")</f>
        <v>#VALUE!</v>
      </c>
      <c r="M4840" t="e">
        <f>IF(AND(TimeSpend[[#This Row],[Personnel number]]&lt;&gt;"",TimeSpend[[#This Row],[Date]]&lt;&gt;""),TimeSpend[[#This Row],[Employee Name]],"")</f>
        <v>#VALUE!</v>
      </c>
      <c r="N4840" t="e">
        <f t="shared" si="150"/>
        <v>#VALUE!</v>
      </c>
      <c r="O4840" t="e">
        <f t="shared" si="151"/>
        <v>#VALUE!</v>
      </c>
      <c r="P4840" t="e">
        <f>IF(D4840&lt;&gt;"",VLOOKUP(D4840,Projects!B:C,2,0),"")</f>
        <v>#VALUE!</v>
      </c>
    </row>
    <row r="4841" spans="1:16" x14ac:dyDescent="0.25">
      <c r="A4841" t="e">
        <f>UPPER(IF(AND(TimeSpend[[#This Row],[Personnel number]]&lt;&gt;"",TimeSpend[[#This Row],[Date]]&lt;&gt;""),TimeSpend[[#This Row],[Personnel number]],""))</f>
        <v>#VALUE!</v>
      </c>
      <c r="B4841" s="85" t="e">
        <f>IF(AND(TimeSpend[[#This Row],[Personnel number]]&lt;&gt;"",TimeSpend[[#This Row],[Date]]&lt;&gt;""),TEXT(TimeSpend[[#This Row],[Date]],"[$-409]yyyyMMdd"),"")</f>
        <v>#VALUE!</v>
      </c>
      <c r="C4841" s="33" t="e">
        <f>IF(AND(TimeSpend[[#This Row],[Personnel number]]&lt;&gt;"",TimeSpend[[#This Row],[Date]]&lt;&gt;""),SUBSTITUTE(TimeSpend[[#This Row],[Hours]],",","."),"")</f>
        <v>#VALUE!</v>
      </c>
      <c r="D4841" t="e">
        <f>IF(AND(TimeSpend[[#This Row],[Personnel number]]&lt;&gt;"",TimeSpend[[#This Row],[Date]]&lt;&gt;""),TimeSpend[[#This Row],[Network]],"")</f>
        <v>#VALUE!</v>
      </c>
      <c r="E4841" t="e">
        <f>IF(AND(TimeSpend[[#This Row],[Personnel number]]&lt;&gt;"",TimeSpend[[#This Row],[Date]]&lt;&gt;""),TimeSpend[[#This Row],[Network Description]],"")</f>
        <v>#VALUE!</v>
      </c>
      <c r="F4841" t="e">
        <f>IF(AND(TimeSpend[[#This Row],[Personnel number]]&lt;&gt;"",TimeSpend[[#This Row],[Date]]&lt;&gt;""),TimeSpend[[#This Row],[Activity]],"")</f>
        <v>#VALUE!</v>
      </c>
      <c r="G4841" t="e">
        <f>IF(AND(TimeSpend[[#This Row],[Personnel number]]&lt;&gt;"",TimeSpend[[#This Row],[Date]]&lt;&gt;""),TimeSpend[[#This Row],[Activity description]],"")</f>
        <v>#VALUE!</v>
      </c>
      <c r="H4841" s="36" t="e">
        <f>IF(AND(TimeSpend[[#This Row],[Personnel number]]&lt;&gt;"",TimeSpend[[#This Row],[Date]]&lt;&gt;""),TimeSpend[[#This Row],[Start Time]],"")</f>
        <v>#VALUE!</v>
      </c>
      <c r="I4841" s="36" t="e">
        <f>IF(AND(TimeSpend[[#This Row],[Personnel number]]&lt;&gt;"",TimeSpend[[#This Row],[Date]]&lt;&gt;""),TimeSpend[[#This Row],[End Time]],"")</f>
        <v>#VALUE!</v>
      </c>
      <c r="J4841" t="e">
        <f>IF(AND(TimeSpend[[#This Row],[Personnel number]]&lt;&gt;"",TimeSpend[[#This Row],[Date]]&lt;&gt;""),TimeSpend[[#This Row],[Location]],"")</f>
        <v>#VALUE!</v>
      </c>
      <c r="K4841" t="e">
        <f>IF(AND(TimeSpend[[#This Row],[Personnel number]]&lt;&gt;"",TimeSpend[[#This Row],[Date]]&lt;&gt;""),TimeSpend[[#This Row],[Task]],"")</f>
        <v>#VALUE!</v>
      </c>
      <c r="L4841" t="e">
        <f>IF(AND(TimeSpend[[#This Row],[Personnel number]]&lt;&gt;"",TimeSpend[[#This Row],[Date]]&lt;&gt;""),Utilization!$J$2,"")</f>
        <v>#VALUE!</v>
      </c>
      <c r="M4841" t="e">
        <f>IF(AND(TimeSpend[[#This Row],[Personnel number]]&lt;&gt;"",TimeSpend[[#This Row],[Date]]&lt;&gt;""),TimeSpend[[#This Row],[Employee Name]],"")</f>
        <v>#VALUE!</v>
      </c>
      <c r="N4841" t="e">
        <f t="shared" si="150"/>
        <v>#VALUE!</v>
      </c>
      <c r="O4841" t="e">
        <f t="shared" si="151"/>
        <v>#VALUE!</v>
      </c>
      <c r="P4841" t="e">
        <f>IF(D4841&lt;&gt;"",VLOOKUP(D4841,Projects!B:C,2,0),"")</f>
        <v>#VALUE!</v>
      </c>
    </row>
    <row r="4842" spans="1:16" x14ac:dyDescent="0.25">
      <c r="A4842" t="e">
        <f>UPPER(IF(AND(TimeSpend[[#This Row],[Personnel number]]&lt;&gt;"",TimeSpend[[#This Row],[Date]]&lt;&gt;""),TimeSpend[[#This Row],[Personnel number]],""))</f>
        <v>#VALUE!</v>
      </c>
      <c r="B4842" s="85" t="e">
        <f>IF(AND(TimeSpend[[#This Row],[Personnel number]]&lt;&gt;"",TimeSpend[[#This Row],[Date]]&lt;&gt;""),TEXT(TimeSpend[[#This Row],[Date]],"[$-409]yyyyMMdd"),"")</f>
        <v>#VALUE!</v>
      </c>
      <c r="C4842" s="33" t="e">
        <f>IF(AND(TimeSpend[[#This Row],[Personnel number]]&lt;&gt;"",TimeSpend[[#This Row],[Date]]&lt;&gt;""),SUBSTITUTE(TimeSpend[[#This Row],[Hours]],",","."),"")</f>
        <v>#VALUE!</v>
      </c>
      <c r="D4842" t="e">
        <f>IF(AND(TimeSpend[[#This Row],[Personnel number]]&lt;&gt;"",TimeSpend[[#This Row],[Date]]&lt;&gt;""),TimeSpend[[#This Row],[Network]],"")</f>
        <v>#VALUE!</v>
      </c>
      <c r="E4842" t="e">
        <f>IF(AND(TimeSpend[[#This Row],[Personnel number]]&lt;&gt;"",TimeSpend[[#This Row],[Date]]&lt;&gt;""),TimeSpend[[#This Row],[Network Description]],"")</f>
        <v>#VALUE!</v>
      </c>
      <c r="F4842" t="e">
        <f>IF(AND(TimeSpend[[#This Row],[Personnel number]]&lt;&gt;"",TimeSpend[[#This Row],[Date]]&lt;&gt;""),TimeSpend[[#This Row],[Activity]],"")</f>
        <v>#VALUE!</v>
      </c>
      <c r="G4842" t="e">
        <f>IF(AND(TimeSpend[[#This Row],[Personnel number]]&lt;&gt;"",TimeSpend[[#This Row],[Date]]&lt;&gt;""),TimeSpend[[#This Row],[Activity description]],"")</f>
        <v>#VALUE!</v>
      </c>
      <c r="H4842" s="36" t="e">
        <f>IF(AND(TimeSpend[[#This Row],[Personnel number]]&lt;&gt;"",TimeSpend[[#This Row],[Date]]&lt;&gt;""),TimeSpend[[#This Row],[Start Time]],"")</f>
        <v>#VALUE!</v>
      </c>
      <c r="I4842" s="36" t="e">
        <f>IF(AND(TimeSpend[[#This Row],[Personnel number]]&lt;&gt;"",TimeSpend[[#This Row],[Date]]&lt;&gt;""),TimeSpend[[#This Row],[End Time]],"")</f>
        <v>#VALUE!</v>
      </c>
      <c r="J4842" t="e">
        <f>IF(AND(TimeSpend[[#This Row],[Personnel number]]&lt;&gt;"",TimeSpend[[#This Row],[Date]]&lt;&gt;""),TimeSpend[[#This Row],[Location]],"")</f>
        <v>#VALUE!</v>
      </c>
      <c r="K4842" t="e">
        <f>IF(AND(TimeSpend[[#This Row],[Personnel number]]&lt;&gt;"",TimeSpend[[#This Row],[Date]]&lt;&gt;""),TimeSpend[[#This Row],[Task]],"")</f>
        <v>#VALUE!</v>
      </c>
      <c r="L4842" t="e">
        <f>IF(AND(TimeSpend[[#This Row],[Personnel number]]&lt;&gt;"",TimeSpend[[#This Row],[Date]]&lt;&gt;""),Utilization!$J$2,"")</f>
        <v>#VALUE!</v>
      </c>
      <c r="M4842" t="e">
        <f>IF(AND(TimeSpend[[#This Row],[Personnel number]]&lt;&gt;"",TimeSpend[[#This Row],[Date]]&lt;&gt;""),TimeSpend[[#This Row],[Employee Name]],"")</f>
        <v>#VALUE!</v>
      </c>
      <c r="N4842" t="e">
        <f t="shared" si="150"/>
        <v>#VALUE!</v>
      </c>
      <c r="O4842" t="e">
        <f t="shared" si="151"/>
        <v>#VALUE!</v>
      </c>
      <c r="P4842" t="e">
        <f>IF(D4842&lt;&gt;"",VLOOKUP(D4842,Projects!B:C,2,0),"")</f>
        <v>#VALUE!</v>
      </c>
    </row>
    <row r="4843" spans="1:16" x14ac:dyDescent="0.25">
      <c r="A4843" t="e">
        <f>UPPER(IF(AND(TimeSpend[[#This Row],[Personnel number]]&lt;&gt;"",TimeSpend[[#This Row],[Date]]&lt;&gt;""),TimeSpend[[#This Row],[Personnel number]],""))</f>
        <v>#VALUE!</v>
      </c>
      <c r="B4843" s="85" t="e">
        <f>IF(AND(TimeSpend[[#This Row],[Personnel number]]&lt;&gt;"",TimeSpend[[#This Row],[Date]]&lt;&gt;""),TEXT(TimeSpend[[#This Row],[Date]],"[$-409]yyyyMMdd"),"")</f>
        <v>#VALUE!</v>
      </c>
      <c r="C4843" s="33" t="e">
        <f>IF(AND(TimeSpend[[#This Row],[Personnel number]]&lt;&gt;"",TimeSpend[[#This Row],[Date]]&lt;&gt;""),SUBSTITUTE(TimeSpend[[#This Row],[Hours]],",","."),"")</f>
        <v>#VALUE!</v>
      </c>
      <c r="D4843" t="e">
        <f>IF(AND(TimeSpend[[#This Row],[Personnel number]]&lt;&gt;"",TimeSpend[[#This Row],[Date]]&lt;&gt;""),TimeSpend[[#This Row],[Network]],"")</f>
        <v>#VALUE!</v>
      </c>
      <c r="E4843" t="e">
        <f>IF(AND(TimeSpend[[#This Row],[Personnel number]]&lt;&gt;"",TimeSpend[[#This Row],[Date]]&lt;&gt;""),TimeSpend[[#This Row],[Network Description]],"")</f>
        <v>#VALUE!</v>
      </c>
      <c r="F4843" t="e">
        <f>IF(AND(TimeSpend[[#This Row],[Personnel number]]&lt;&gt;"",TimeSpend[[#This Row],[Date]]&lt;&gt;""),TimeSpend[[#This Row],[Activity]],"")</f>
        <v>#VALUE!</v>
      </c>
      <c r="G4843" t="e">
        <f>IF(AND(TimeSpend[[#This Row],[Personnel number]]&lt;&gt;"",TimeSpend[[#This Row],[Date]]&lt;&gt;""),TimeSpend[[#This Row],[Activity description]],"")</f>
        <v>#VALUE!</v>
      </c>
      <c r="H4843" s="36" t="e">
        <f>IF(AND(TimeSpend[[#This Row],[Personnel number]]&lt;&gt;"",TimeSpend[[#This Row],[Date]]&lt;&gt;""),TimeSpend[[#This Row],[Start Time]],"")</f>
        <v>#VALUE!</v>
      </c>
      <c r="I4843" s="36" t="e">
        <f>IF(AND(TimeSpend[[#This Row],[Personnel number]]&lt;&gt;"",TimeSpend[[#This Row],[Date]]&lt;&gt;""),TimeSpend[[#This Row],[End Time]],"")</f>
        <v>#VALUE!</v>
      </c>
      <c r="J4843" t="e">
        <f>IF(AND(TimeSpend[[#This Row],[Personnel number]]&lt;&gt;"",TimeSpend[[#This Row],[Date]]&lt;&gt;""),TimeSpend[[#This Row],[Location]],"")</f>
        <v>#VALUE!</v>
      </c>
      <c r="K4843" t="e">
        <f>IF(AND(TimeSpend[[#This Row],[Personnel number]]&lt;&gt;"",TimeSpend[[#This Row],[Date]]&lt;&gt;""),TimeSpend[[#This Row],[Task]],"")</f>
        <v>#VALUE!</v>
      </c>
      <c r="L4843" t="e">
        <f>IF(AND(TimeSpend[[#This Row],[Personnel number]]&lt;&gt;"",TimeSpend[[#This Row],[Date]]&lt;&gt;""),Utilization!$J$2,"")</f>
        <v>#VALUE!</v>
      </c>
      <c r="M4843" t="e">
        <f>IF(AND(TimeSpend[[#This Row],[Personnel number]]&lt;&gt;"",TimeSpend[[#This Row],[Date]]&lt;&gt;""),TimeSpend[[#This Row],[Employee Name]],"")</f>
        <v>#VALUE!</v>
      </c>
      <c r="N4843" t="e">
        <f t="shared" si="150"/>
        <v>#VALUE!</v>
      </c>
      <c r="O4843" t="e">
        <f t="shared" si="151"/>
        <v>#VALUE!</v>
      </c>
      <c r="P4843" t="e">
        <f>IF(D4843&lt;&gt;"",VLOOKUP(D4843,Projects!B:C,2,0),"")</f>
        <v>#VALUE!</v>
      </c>
    </row>
    <row r="4844" spans="1:16" x14ac:dyDescent="0.25">
      <c r="A4844" t="e">
        <f>UPPER(IF(AND(TimeSpend[[#This Row],[Personnel number]]&lt;&gt;"",TimeSpend[[#This Row],[Date]]&lt;&gt;""),TimeSpend[[#This Row],[Personnel number]],""))</f>
        <v>#VALUE!</v>
      </c>
      <c r="B4844" s="85" t="e">
        <f>IF(AND(TimeSpend[[#This Row],[Personnel number]]&lt;&gt;"",TimeSpend[[#This Row],[Date]]&lt;&gt;""),TEXT(TimeSpend[[#This Row],[Date]],"[$-409]yyyyMMdd"),"")</f>
        <v>#VALUE!</v>
      </c>
      <c r="C4844" s="33" t="e">
        <f>IF(AND(TimeSpend[[#This Row],[Personnel number]]&lt;&gt;"",TimeSpend[[#This Row],[Date]]&lt;&gt;""),SUBSTITUTE(TimeSpend[[#This Row],[Hours]],",","."),"")</f>
        <v>#VALUE!</v>
      </c>
      <c r="D4844" t="e">
        <f>IF(AND(TimeSpend[[#This Row],[Personnel number]]&lt;&gt;"",TimeSpend[[#This Row],[Date]]&lt;&gt;""),TimeSpend[[#This Row],[Network]],"")</f>
        <v>#VALUE!</v>
      </c>
      <c r="E4844" t="e">
        <f>IF(AND(TimeSpend[[#This Row],[Personnel number]]&lt;&gt;"",TimeSpend[[#This Row],[Date]]&lt;&gt;""),TimeSpend[[#This Row],[Network Description]],"")</f>
        <v>#VALUE!</v>
      </c>
      <c r="F4844" t="e">
        <f>IF(AND(TimeSpend[[#This Row],[Personnel number]]&lt;&gt;"",TimeSpend[[#This Row],[Date]]&lt;&gt;""),TimeSpend[[#This Row],[Activity]],"")</f>
        <v>#VALUE!</v>
      </c>
      <c r="G4844" t="e">
        <f>IF(AND(TimeSpend[[#This Row],[Personnel number]]&lt;&gt;"",TimeSpend[[#This Row],[Date]]&lt;&gt;""),TimeSpend[[#This Row],[Activity description]],"")</f>
        <v>#VALUE!</v>
      </c>
      <c r="H4844" s="36" t="e">
        <f>IF(AND(TimeSpend[[#This Row],[Personnel number]]&lt;&gt;"",TimeSpend[[#This Row],[Date]]&lt;&gt;""),TimeSpend[[#This Row],[Start Time]],"")</f>
        <v>#VALUE!</v>
      </c>
      <c r="I4844" s="36" t="e">
        <f>IF(AND(TimeSpend[[#This Row],[Personnel number]]&lt;&gt;"",TimeSpend[[#This Row],[Date]]&lt;&gt;""),TimeSpend[[#This Row],[End Time]],"")</f>
        <v>#VALUE!</v>
      </c>
      <c r="J4844" t="e">
        <f>IF(AND(TimeSpend[[#This Row],[Personnel number]]&lt;&gt;"",TimeSpend[[#This Row],[Date]]&lt;&gt;""),TimeSpend[[#This Row],[Location]],"")</f>
        <v>#VALUE!</v>
      </c>
      <c r="K4844" t="e">
        <f>IF(AND(TimeSpend[[#This Row],[Personnel number]]&lt;&gt;"",TimeSpend[[#This Row],[Date]]&lt;&gt;""),TimeSpend[[#This Row],[Task]],"")</f>
        <v>#VALUE!</v>
      </c>
      <c r="L4844" t="e">
        <f>IF(AND(TimeSpend[[#This Row],[Personnel number]]&lt;&gt;"",TimeSpend[[#This Row],[Date]]&lt;&gt;""),Utilization!$J$2,"")</f>
        <v>#VALUE!</v>
      </c>
      <c r="M4844" t="e">
        <f>IF(AND(TimeSpend[[#This Row],[Personnel number]]&lt;&gt;"",TimeSpend[[#This Row],[Date]]&lt;&gt;""),TimeSpend[[#This Row],[Employee Name]],"")</f>
        <v>#VALUE!</v>
      </c>
      <c r="N4844" t="e">
        <f t="shared" si="150"/>
        <v>#VALUE!</v>
      </c>
      <c r="O4844" t="e">
        <f t="shared" si="151"/>
        <v>#VALUE!</v>
      </c>
      <c r="P4844" t="e">
        <f>IF(D4844&lt;&gt;"",VLOOKUP(D4844,Projects!B:C,2,0),"")</f>
        <v>#VALUE!</v>
      </c>
    </row>
    <row r="4845" spans="1:16" x14ac:dyDescent="0.25">
      <c r="A4845" t="e">
        <f>UPPER(IF(AND(TimeSpend[[#This Row],[Personnel number]]&lt;&gt;"",TimeSpend[[#This Row],[Date]]&lt;&gt;""),TimeSpend[[#This Row],[Personnel number]],""))</f>
        <v>#VALUE!</v>
      </c>
      <c r="B4845" s="85" t="e">
        <f>IF(AND(TimeSpend[[#This Row],[Personnel number]]&lt;&gt;"",TimeSpend[[#This Row],[Date]]&lt;&gt;""),TEXT(TimeSpend[[#This Row],[Date]],"[$-409]yyyyMMdd"),"")</f>
        <v>#VALUE!</v>
      </c>
      <c r="C4845" s="33" t="e">
        <f>IF(AND(TimeSpend[[#This Row],[Personnel number]]&lt;&gt;"",TimeSpend[[#This Row],[Date]]&lt;&gt;""),SUBSTITUTE(TimeSpend[[#This Row],[Hours]],",","."),"")</f>
        <v>#VALUE!</v>
      </c>
      <c r="D4845" t="e">
        <f>IF(AND(TimeSpend[[#This Row],[Personnel number]]&lt;&gt;"",TimeSpend[[#This Row],[Date]]&lt;&gt;""),TimeSpend[[#This Row],[Network]],"")</f>
        <v>#VALUE!</v>
      </c>
      <c r="E4845" t="e">
        <f>IF(AND(TimeSpend[[#This Row],[Personnel number]]&lt;&gt;"",TimeSpend[[#This Row],[Date]]&lt;&gt;""),TimeSpend[[#This Row],[Network Description]],"")</f>
        <v>#VALUE!</v>
      </c>
      <c r="F4845" t="e">
        <f>IF(AND(TimeSpend[[#This Row],[Personnel number]]&lt;&gt;"",TimeSpend[[#This Row],[Date]]&lt;&gt;""),TimeSpend[[#This Row],[Activity]],"")</f>
        <v>#VALUE!</v>
      </c>
      <c r="G4845" t="e">
        <f>IF(AND(TimeSpend[[#This Row],[Personnel number]]&lt;&gt;"",TimeSpend[[#This Row],[Date]]&lt;&gt;""),TimeSpend[[#This Row],[Activity description]],"")</f>
        <v>#VALUE!</v>
      </c>
      <c r="H4845" s="36" t="e">
        <f>IF(AND(TimeSpend[[#This Row],[Personnel number]]&lt;&gt;"",TimeSpend[[#This Row],[Date]]&lt;&gt;""),TimeSpend[[#This Row],[Start Time]],"")</f>
        <v>#VALUE!</v>
      </c>
      <c r="I4845" s="36" t="e">
        <f>IF(AND(TimeSpend[[#This Row],[Personnel number]]&lt;&gt;"",TimeSpend[[#This Row],[Date]]&lt;&gt;""),TimeSpend[[#This Row],[End Time]],"")</f>
        <v>#VALUE!</v>
      </c>
      <c r="J4845" t="e">
        <f>IF(AND(TimeSpend[[#This Row],[Personnel number]]&lt;&gt;"",TimeSpend[[#This Row],[Date]]&lt;&gt;""),TimeSpend[[#This Row],[Location]],"")</f>
        <v>#VALUE!</v>
      </c>
      <c r="K4845" t="e">
        <f>IF(AND(TimeSpend[[#This Row],[Personnel number]]&lt;&gt;"",TimeSpend[[#This Row],[Date]]&lt;&gt;""),TimeSpend[[#This Row],[Task]],"")</f>
        <v>#VALUE!</v>
      </c>
      <c r="L4845" t="e">
        <f>IF(AND(TimeSpend[[#This Row],[Personnel number]]&lt;&gt;"",TimeSpend[[#This Row],[Date]]&lt;&gt;""),Utilization!$J$2,"")</f>
        <v>#VALUE!</v>
      </c>
      <c r="M4845" t="e">
        <f>IF(AND(TimeSpend[[#This Row],[Personnel number]]&lt;&gt;"",TimeSpend[[#This Row],[Date]]&lt;&gt;""),TimeSpend[[#This Row],[Employee Name]],"")</f>
        <v>#VALUE!</v>
      </c>
      <c r="N4845" t="e">
        <f t="shared" si="150"/>
        <v>#VALUE!</v>
      </c>
      <c r="O4845" t="e">
        <f t="shared" si="151"/>
        <v>#VALUE!</v>
      </c>
      <c r="P4845" t="e">
        <f>IF(D4845&lt;&gt;"",VLOOKUP(D4845,Projects!B:C,2,0),"")</f>
        <v>#VALUE!</v>
      </c>
    </row>
    <row r="4846" spans="1:16" x14ac:dyDescent="0.25">
      <c r="A4846" t="e">
        <f>UPPER(IF(AND(TimeSpend[[#This Row],[Personnel number]]&lt;&gt;"",TimeSpend[[#This Row],[Date]]&lt;&gt;""),TimeSpend[[#This Row],[Personnel number]],""))</f>
        <v>#VALUE!</v>
      </c>
      <c r="B4846" s="85" t="e">
        <f>IF(AND(TimeSpend[[#This Row],[Personnel number]]&lt;&gt;"",TimeSpend[[#This Row],[Date]]&lt;&gt;""),TEXT(TimeSpend[[#This Row],[Date]],"[$-409]yyyyMMdd"),"")</f>
        <v>#VALUE!</v>
      </c>
      <c r="C4846" s="33" t="e">
        <f>IF(AND(TimeSpend[[#This Row],[Personnel number]]&lt;&gt;"",TimeSpend[[#This Row],[Date]]&lt;&gt;""),SUBSTITUTE(TimeSpend[[#This Row],[Hours]],",","."),"")</f>
        <v>#VALUE!</v>
      </c>
      <c r="D4846" t="e">
        <f>IF(AND(TimeSpend[[#This Row],[Personnel number]]&lt;&gt;"",TimeSpend[[#This Row],[Date]]&lt;&gt;""),TimeSpend[[#This Row],[Network]],"")</f>
        <v>#VALUE!</v>
      </c>
      <c r="E4846" t="e">
        <f>IF(AND(TimeSpend[[#This Row],[Personnel number]]&lt;&gt;"",TimeSpend[[#This Row],[Date]]&lt;&gt;""),TimeSpend[[#This Row],[Network Description]],"")</f>
        <v>#VALUE!</v>
      </c>
      <c r="F4846" t="e">
        <f>IF(AND(TimeSpend[[#This Row],[Personnel number]]&lt;&gt;"",TimeSpend[[#This Row],[Date]]&lt;&gt;""),TimeSpend[[#This Row],[Activity]],"")</f>
        <v>#VALUE!</v>
      </c>
      <c r="G4846" t="e">
        <f>IF(AND(TimeSpend[[#This Row],[Personnel number]]&lt;&gt;"",TimeSpend[[#This Row],[Date]]&lt;&gt;""),TimeSpend[[#This Row],[Activity description]],"")</f>
        <v>#VALUE!</v>
      </c>
      <c r="H4846" s="36" t="e">
        <f>IF(AND(TimeSpend[[#This Row],[Personnel number]]&lt;&gt;"",TimeSpend[[#This Row],[Date]]&lt;&gt;""),TimeSpend[[#This Row],[Start Time]],"")</f>
        <v>#VALUE!</v>
      </c>
      <c r="I4846" s="36" t="e">
        <f>IF(AND(TimeSpend[[#This Row],[Personnel number]]&lt;&gt;"",TimeSpend[[#This Row],[Date]]&lt;&gt;""),TimeSpend[[#This Row],[End Time]],"")</f>
        <v>#VALUE!</v>
      </c>
      <c r="J4846" t="e">
        <f>IF(AND(TimeSpend[[#This Row],[Personnel number]]&lt;&gt;"",TimeSpend[[#This Row],[Date]]&lt;&gt;""),TimeSpend[[#This Row],[Location]],"")</f>
        <v>#VALUE!</v>
      </c>
      <c r="K4846" t="e">
        <f>IF(AND(TimeSpend[[#This Row],[Personnel number]]&lt;&gt;"",TimeSpend[[#This Row],[Date]]&lt;&gt;""),TimeSpend[[#This Row],[Task]],"")</f>
        <v>#VALUE!</v>
      </c>
      <c r="L4846" t="e">
        <f>IF(AND(TimeSpend[[#This Row],[Personnel number]]&lt;&gt;"",TimeSpend[[#This Row],[Date]]&lt;&gt;""),Utilization!$J$2,"")</f>
        <v>#VALUE!</v>
      </c>
      <c r="M4846" t="e">
        <f>IF(AND(TimeSpend[[#This Row],[Personnel number]]&lt;&gt;"",TimeSpend[[#This Row],[Date]]&lt;&gt;""),TimeSpend[[#This Row],[Employee Name]],"")</f>
        <v>#VALUE!</v>
      </c>
      <c r="N4846" t="e">
        <f t="shared" si="150"/>
        <v>#VALUE!</v>
      </c>
      <c r="O4846" t="e">
        <f t="shared" si="151"/>
        <v>#VALUE!</v>
      </c>
      <c r="P4846" t="e">
        <f>IF(D4846&lt;&gt;"",VLOOKUP(D4846,Projects!B:C,2,0),"")</f>
        <v>#VALUE!</v>
      </c>
    </row>
    <row r="4847" spans="1:16" x14ac:dyDescent="0.25">
      <c r="A4847" t="e">
        <f>UPPER(IF(AND(TimeSpend[[#This Row],[Personnel number]]&lt;&gt;"",TimeSpend[[#This Row],[Date]]&lt;&gt;""),TimeSpend[[#This Row],[Personnel number]],""))</f>
        <v>#VALUE!</v>
      </c>
      <c r="B4847" s="85" t="e">
        <f>IF(AND(TimeSpend[[#This Row],[Personnel number]]&lt;&gt;"",TimeSpend[[#This Row],[Date]]&lt;&gt;""),TEXT(TimeSpend[[#This Row],[Date]],"[$-409]yyyyMMdd"),"")</f>
        <v>#VALUE!</v>
      </c>
      <c r="C4847" s="33" t="e">
        <f>IF(AND(TimeSpend[[#This Row],[Personnel number]]&lt;&gt;"",TimeSpend[[#This Row],[Date]]&lt;&gt;""),SUBSTITUTE(TimeSpend[[#This Row],[Hours]],",","."),"")</f>
        <v>#VALUE!</v>
      </c>
      <c r="D4847" t="e">
        <f>IF(AND(TimeSpend[[#This Row],[Personnel number]]&lt;&gt;"",TimeSpend[[#This Row],[Date]]&lt;&gt;""),TimeSpend[[#This Row],[Network]],"")</f>
        <v>#VALUE!</v>
      </c>
      <c r="E4847" t="e">
        <f>IF(AND(TimeSpend[[#This Row],[Personnel number]]&lt;&gt;"",TimeSpend[[#This Row],[Date]]&lt;&gt;""),TimeSpend[[#This Row],[Network Description]],"")</f>
        <v>#VALUE!</v>
      </c>
      <c r="F4847" t="e">
        <f>IF(AND(TimeSpend[[#This Row],[Personnel number]]&lt;&gt;"",TimeSpend[[#This Row],[Date]]&lt;&gt;""),TimeSpend[[#This Row],[Activity]],"")</f>
        <v>#VALUE!</v>
      </c>
      <c r="G4847" t="e">
        <f>IF(AND(TimeSpend[[#This Row],[Personnel number]]&lt;&gt;"",TimeSpend[[#This Row],[Date]]&lt;&gt;""),TimeSpend[[#This Row],[Activity description]],"")</f>
        <v>#VALUE!</v>
      </c>
      <c r="H4847" s="36" t="e">
        <f>IF(AND(TimeSpend[[#This Row],[Personnel number]]&lt;&gt;"",TimeSpend[[#This Row],[Date]]&lt;&gt;""),TimeSpend[[#This Row],[Start Time]],"")</f>
        <v>#VALUE!</v>
      </c>
      <c r="I4847" s="36" t="e">
        <f>IF(AND(TimeSpend[[#This Row],[Personnel number]]&lt;&gt;"",TimeSpend[[#This Row],[Date]]&lt;&gt;""),TimeSpend[[#This Row],[End Time]],"")</f>
        <v>#VALUE!</v>
      </c>
      <c r="J4847" t="e">
        <f>IF(AND(TimeSpend[[#This Row],[Personnel number]]&lt;&gt;"",TimeSpend[[#This Row],[Date]]&lt;&gt;""),TimeSpend[[#This Row],[Location]],"")</f>
        <v>#VALUE!</v>
      </c>
      <c r="K4847" t="e">
        <f>IF(AND(TimeSpend[[#This Row],[Personnel number]]&lt;&gt;"",TimeSpend[[#This Row],[Date]]&lt;&gt;""),TimeSpend[[#This Row],[Task]],"")</f>
        <v>#VALUE!</v>
      </c>
      <c r="L4847" t="e">
        <f>IF(AND(TimeSpend[[#This Row],[Personnel number]]&lt;&gt;"",TimeSpend[[#This Row],[Date]]&lt;&gt;""),Utilization!$J$2,"")</f>
        <v>#VALUE!</v>
      </c>
      <c r="M4847" t="e">
        <f>IF(AND(TimeSpend[[#This Row],[Personnel number]]&lt;&gt;"",TimeSpend[[#This Row],[Date]]&lt;&gt;""),TimeSpend[[#This Row],[Employee Name]],"")</f>
        <v>#VALUE!</v>
      </c>
      <c r="N4847" t="e">
        <f t="shared" si="150"/>
        <v>#VALUE!</v>
      </c>
      <c r="O4847" t="e">
        <f t="shared" si="151"/>
        <v>#VALUE!</v>
      </c>
      <c r="P4847" t="e">
        <f>IF(D4847&lt;&gt;"",VLOOKUP(D4847,Projects!B:C,2,0),"")</f>
        <v>#VALUE!</v>
      </c>
    </row>
    <row r="4848" spans="1:16" x14ac:dyDescent="0.25">
      <c r="A4848" t="e">
        <f>UPPER(IF(AND(TimeSpend[[#This Row],[Personnel number]]&lt;&gt;"",TimeSpend[[#This Row],[Date]]&lt;&gt;""),TimeSpend[[#This Row],[Personnel number]],""))</f>
        <v>#VALUE!</v>
      </c>
      <c r="B4848" s="85" t="e">
        <f>IF(AND(TimeSpend[[#This Row],[Personnel number]]&lt;&gt;"",TimeSpend[[#This Row],[Date]]&lt;&gt;""),TEXT(TimeSpend[[#This Row],[Date]],"[$-409]yyyyMMdd"),"")</f>
        <v>#VALUE!</v>
      </c>
      <c r="C4848" s="33" t="e">
        <f>IF(AND(TimeSpend[[#This Row],[Personnel number]]&lt;&gt;"",TimeSpend[[#This Row],[Date]]&lt;&gt;""),SUBSTITUTE(TimeSpend[[#This Row],[Hours]],",","."),"")</f>
        <v>#VALUE!</v>
      </c>
      <c r="D4848" t="e">
        <f>IF(AND(TimeSpend[[#This Row],[Personnel number]]&lt;&gt;"",TimeSpend[[#This Row],[Date]]&lt;&gt;""),TimeSpend[[#This Row],[Network]],"")</f>
        <v>#VALUE!</v>
      </c>
      <c r="E4848" t="e">
        <f>IF(AND(TimeSpend[[#This Row],[Personnel number]]&lt;&gt;"",TimeSpend[[#This Row],[Date]]&lt;&gt;""),TimeSpend[[#This Row],[Network Description]],"")</f>
        <v>#VALUE!</v>
      </c>
      <c r="F4848" t="e">
        <f>IF(AND(TimeSpend[[#This Row],[Personnel number]]&lt;&gt;"",TimeSpend[[#This Row],[Date]]&lt;&gt;""),TimeSpend[[#This Row],[Activity]],"")</f>
        <v>#VALUE!</v>
      </c>
      <c r="G4848" t="e">
        <f>IF(AND(TimeSpend[[#This Row],[Personnel number]]&lt;&gt;"",TimeSpend[[#This Row],[Date]]&lt;&gt;""),TimeSpend[[#This Row],[Activity description]],"")</f>
        <v>#VALUE!</v>
      </c>
      <c r="H4848" s="36" t="e">
        <f>IF(AND(TimeSpend[[#This Row],[Personnel number]]&lt;&gt;"",TimeSpend[[#This Row],[Date]]&lt;&gt;""),TimeSpend[[#This Row],[Start Time]],"")</f>
        <v>#VALUE!</v>
      </c>
      <c r="I4848" s="36" t="e">
        <f>IF(AND(TimeSpend[[#This Row],[Personnel number]]&lt;&gt;"",TimeSpend[[#This Row],[Date]]&lt;&gt;""),TimeSpend[[#This Row],[End Time]],"")</f>
        <v>#VALUE!</v>
      </c>
      <c r="J4848" t="e">
        <f>IF(AND(TimeSpend[[#This Row],[Personnel number]]&lt;&gt;"",TimeSpend[[#This Row],[Date]]&lt;&gt;""),TimeSpend[[#This Row],[Location]],"")</f>
        <v>#VALUE!</v>
      </c>
      <c r="K4848" t="e">
        <f>IF(AND(TimeSpend[[#This Row],[Personnel number]]&lt;&gt;"",TimeSpend[[#This Row],[Date]]&lt;&gt;""),TimeSpend[[#This Row],[Task]],"")</f>
        <v>#VALUE!</v>
      </c>
      <c r="L4848" t="e">
        <f>IF(AND(TimeSpend[[#This Row],[Personnel number]]&lt;&gt;"",TimeSpend[[#This Row],[Date]]&lt;&gt;""),Utilization!$J$2,"")</f>
        <v>#VALUE!</v>
      </c>
      <c r="M4848" t="e">
        <f>IF(AND(TimeSpend[[#This Row],[Personnel number]]&lt;&gt;"",TimeSpend[[#This Row],[Date]]&lt;&gt;""),TimeSpend[[#This Row],[Employee Name]],"")</f>
        <v>#VALUE!</v>
      </c>
      <c r="N4848" t="e">
        <f t="shared" si="150"/>
        <v>#VALUE!</v>
      </c>
      <c r="O4848" t="e">
        <f t="shared" si="151"/>
        <v>#VALUE!</v>
      </c>
      <c r="P4848" t="e">
        <f>IF(D4848&lt;&gt;"",VLOOKUP(D4848,Projects!B:C,2,0),"")</f>
        <v>#VALUE!</v>
      </c>
    </row>
    <row r="4849" spans="1:16" x14ac:dyDescent="0.25">
      <c r="A4849" t="e">
        <f>UPPER(IF(AND(TimeSpend[[#This Row],[Personnel number]]&lt;&gt;"",TimeSpend[[#This Row],[Date]]&lt;&gt;""),TimeSpend[[#This Row],[Personnel number]],""))</f>
        <v>#VALUE!</v>
      </c>
      <c r="B4849" s="85" t="e">
        <f>IF(AND(TimeSpend[[#This Row],[Personnel number]]&lt;&gt;"",TimeSpend[[#This Row],[Date]]&lt;&gt;""),TEXT(TimeSpend[[#This Row],[Date]],"[$-409]yyyyMMdd"),"")</f>
        <v>#VALUE!</v>
      </c>
      <c r="C4849" s="33" t="e">
        <f>IF(AND(TimeSpend[[#This Row],[Personnel number]]&lt;&gt;"",TimeSpend[[#This Row],[Date]]&lt;&gt;""),SUBSTITUTE(TimeSpend[[#This Row],[Hours]],",","."),"")</f>
        <v>#VALUE!</v>
      </c>
      <c r="D4849" t="e">
        <f>IF(AND(TimeSpend[[#This Row],[Personnel number]]&lt;&gt;"",TimeSpend[[#This Row],[Date]]&lt;&gt;""),TimeSpend[[#This Row],[Network]],"")</f>
        <v>#VALUE!</v>
      </c>
      <c r="E4849" t="e">
        <f>IF(AND(TimeSpend[[#This Row],[Personnel number]]&lt;&gt;"",TimeSpend[[#This Row],[Date]]&lt;&gt;""),TimeSpend[[#This Row],[Network Description]],"")</f>
        <v>#VALUE!</v>
      </c>
      <c r="F4849" t="e">
        <f>IF(AND(TimeSpend[[#This Row],[Personnel number]]&lt;&gt;"",TimeSpend[[#This Row],[Date]]&lt;&gt;""),TimeSpend[[#This Row],[Activity]],"")</f>
        <v>#VALUE!</v>
      </c>
      <c r="G4849" t="e">
        <f>IF(AND(TimeSpend[[#This Row],[Personnel number]]&lt;&gt;"",TimeSpend[[#This Row],[Date]]&lt;&gt;""),TimeSpend[[#This Row],[Activity description]],"")</f>
        <v>#VALUE!</v>
      </c>
      <c r="H4849" s="36" t="e">
        <f>IF(AND(TimeSpend[[#This Row],[Personnel number]]&lt;&gt;"",TimeSpend[[#This Row],[Date]]&lt;&gt;""),TimeSpend[[#This Row],[Start Time]],"")</f>
        <v>#VALUE!</v>
      </c>
      <c r="I4849" s="36" t="e">
        <f>IF(AND(TimeSpend[[#This Row],[Personnel number]]&lt;&gt;"",TimeSpend[[#This Row],[Date]]&lt;&gt;""),TimeSpend[[#This Row],[End Time]],"")</f>
        <v>#VALUE!</v>
      </c>
      <c r="J4849" t="e">
        <f>IF(AND(TimeSpend[[#This Row],[Personnel number]]&lt;&gt;"",TimeSpend[[#This Row],[Date]]&lt;&gt;""),TimeSpend[[#This Row],[Location]],"")</f>
        <v>#VALUE!</v>
      </c>
      <c r="K4849" t="e">
        <f>IF(AND(TimeSpend[[#This Row],[Personnel number]]&lt;&gt;"",TimeSpend[[#This Row],[Date]]&lt;&gt;""),TimeSpend[[#This Row],[Task]],"")</f>
        <v>#VALUE!</v>
      </c>
      <c r="L4849" t="e">
        <f>IF(AND(TimeSpend[[#This Row],[Personnel number]]&lt;&gt;"",TimeSpend[[#This Row],[Date]]&lt;&gt;""),Utilization!$J$2,"")</f>
        <v>#VALUE!</v>
      </c>
      <c r="M4849" t="e">
        <f>IF(AND(TimeSpend[[#This Row],[Personnel number]]&lt;&gt;"",TimeSpend[[#This Row],[Date]]&lt;&gt;""),TimeSpend[[#This Row],[Employee Name]],"")</f>
        <v>#VALUE!</v>
      </c>
      <c r="N4849" t="e">
        <f t="shared" si="150"/>
        <v>#VALUE!</v>
      </c>
      <c r="O4849" t="e">
        <f t="shared" si="151"/>
        <v>#VALUE!</v>
      </c>
      <c r="P4849" t="e">
        <f>IF(D4849&lt;&gt;"",VLOOKUP(D4849,Projects!B:C,2,0),"")</f>
        <v>#VALUE!</v>
      </c>
    </row>
    <row r="4850" spans="1:16" x14ac:dyDescent="0.25">
      <c r="A4850" t="e">
        <f>UPPER(IF(AND(TimeSpend[[#This Row],[Personnel number]]&lt;&gt;"",TimeSpend[[#This Row],[Date]]&lt;&gt;""),TimeSpend[[#This Row],[Personnel number]],""))</f>
        <v>#VALUE!</v>
      </c>
      <c r="B4850" s="85" t="e">
        <f>IF(AND(TimeSpend[[#This Row],[Personnel number]]&lt;&gt;"",TimeSpend[[#This Row],[Date]]&lt;&gt;""),TEXT(TimeSpend[[#This Row],[Date]],"[$-409]yyyyMMdd"),"")</f>
        <v>#VALUE!</v>
      </c>
      <c r="C4850" s="33" t="e">
        <f>IF(AND(TimeSpend[[#This Row],[Personnel number]]&lt;&gt;"",TimeSpend[[#This Row],[Date]]&lt;&gt;""),SUBSTITUTE(TimeSpend[[#This Row],[Hours]],",","."),"")</f>
        <v>#VALUE!</v>
      </c>
      <c r="D4850" t="e">
        <f>IF(AND(TimeSpend[[#This Row],[Personnel number]]&lt;&gt;"",TimeSpend[[#This Row],[Date]]&lt;&gt;""),TimeSpend[[#This Row],[Network]],"")</f>
        <v>#VALUE!</v>
      </c>
      <c r="E4850" t="e">
        <f>IF(AND(TimeSpend[[#This Row],[Personnel number]]&lt;&gt;"",TimeSpend[[#This Row],[Date]]&lt;&gt;""),TimeSpend[[#This Row],[Network Description]],"")</f>
        <v>#VALUE!</v>
      </c>
      <c r="F4850" t="e">
        <f>IF(AND(TimeSpend[[#This Row],[Personnel number]]&lt;&gt;"",TimeSpend[[#This Row],[Date]]&lt;&gt;""),TimeSpend[[#This Row],[Activity]],"")</f>
        <v>#VALUE!</v>
      </c>
      <c r="G4850" t="e">
        <f>IF(AND(TimeSpend[[#This Row],[Personnel number]]&lt;&gt;"",TimeSpend[[#This Row],[Date]]&lt;&gt;""),TimeSpend[[#This Row],[Activity description]],"")</f>
        <v>#VALUE!</v>
      </c>
      <c r="H4850" s="36" t="e">
        <f>IF(AND(TimeSpend[[#This Row],[Personnel number]]&lt;&gt;"",TimeSpend[[#This Row],[Date]]&lt;&gt;""),TimeSpend[[#This Row],[Start Time]],"")</f>
        <v>#VALUE!</v>
      </c>
      <c r="I4850" s="36" t="e">
        <f>IF(AND(TimeSpend[[#This Row],[Personnel number]]&lt;&gt;"",TimeSpend[[#This Row],[Date]]&lt;&gt;""),TimeSpend[[#This Row],[End Time]],"")</f>
        <v>#VALUE!</v>
      </c>
      <c r="J4850" t="e">
        <f>IF(AND(TimeSpend[[#This Row],[Personnel number]]&lt;&gt;"",TimeSpend[[#This Row],[Date]]&lt;&gt;""),TimeSpend[[#This Row],[Location]],"")</f>
        <v>#VALUE!</v>
      </c>
      <c r="K4850" t="e">
        <f>IF(AND(TimeSpend[[#This Row],[Personnel number]]&lt;&gt;"",TimeSpend[[#This Row],[Date]]&lt;&gt;""),TimeSpend[[#This Row],[Task]],"")</f>
        <v>#VALUE!</v>
      </c>
      <c r="L4850" t="e">
        <f>IF(AND(TimeSpend[[#This Row],[Personnel number]]&lt;&gt;"",TimeSpend[[#This Row],[Date]]&lt;&gt;""),Utilization!$J$2,"")</f>
        <v>#VALUE!</v>
      </c>
      <c r="M4850" t="e">
        <f>IF(AND(TimeSpend[[#This Row],[Personnel number]]&lt;&gt;"",TimeSpend[[#This Row],[Date]]&lt;&gt;""),TimeSpend[[#This Row],[Employee Name]],"")</f>
        <v>#VALUE!</v>
      </c>
      <c r="N4850" t="e">
        <f t="shared" si="150"/>
        <v>#VALUE!</v>
      </c>
      <c r="O4850" t="e">
        <f t="shared" si="151"/>
        <v>#VALUE!</v>
      </c>
      <c r="P4850" t="e">
        <f>IF(D4850&lt;&gt;"",VLOOKUP(D4850,Projects!B:C,2,0),"")</f>
        <v>#VALUE!</v>
      </c>
    </row>
    <row r="4851" spans="1:16" x14ac:dyDescent="0.25">
      <c r="A4851" t="e">
        <f>UPPER(IF(AND(TimeSpend[[#This Row],[Personnel number]]&lt;&gt;"",TimeSpend[[#This Row],[Date]]&lt;&gt;""),TimeSpend[[#This Row],[Personnel number]],""))</f>
        <v>#VALUE!</v>
      </c>
      <c r="B4851" s="85" t="e">
        <f>IF(AND(TimeSpend[[#This Row],[Personnel number]]&lt;&gt;"",TimeSpend[[#This Row],[Date]]&lt;&gt;""),TEXT(TimeSpend[[#This Row],[Date]],"[$-409]yyyyMMdd"),"")</f>
        <v>#VALUE!</v>
      </c>
      <c r="C4851" s="33" t="e">
        <f>IF(AND(TimeSpend[[#This Row],[Personnel number]]&lt;&gt;"",TimeSpend[[#This Row],[Date]]&lt;&gt;""),SUBSTITUTE(TimeSpend[[#This Row],[Hours]],",","."),"")</f>
        <v>#VALUE!</v>
      </c>
      <c r="D4851" t="e">
        <f>IF(AND(TimeSpend[[#This Row],[Personnel number]]&lt;&gt;"",TimeSpend[[#This Row],[Date]]&lt;&gt;""),TimeSpend[[#This Row],[Network]],"")</f>
        <v>#VALUE!</v>
      </c>
      <c r="E4851" t="e">
        <f>IF(AND(TimeSpend[[#This Row],[Personnel number]]&lt;&gt;"",TimeSpend[[#This Row],[Date]]&lt;&gt;""),TimeSpend[[#This Row],[Network Description]],"")</f>
        <v>#VALUE!</v>
      </c>
      <c r="F4851" t="e">
        <f>IF(AND(TimeSpend[[#This Row],[Personnel number]]&lt;&gt;"",TimeSpend[[#This Row],[Date]]&lt;&gt;""),TimeSpend[[#This Row],[Activity]],"")</f>
        <v>#VALUE!</v>
      </c>
      <c r="G4851" t="e">
        <f>IF(AND(TimeSpend[[#This Row],[Personnel number]]&lt;&gt;"",TimeSpend[[#This Row],[Date]]&lt;&gt;""),TimeSpend[[#This Row],[Activity description]],"")</f>
        <v>#VALUE!</v>
      </c>
      <c r="H4851" s="36" t="e">
        <f>IF(AND(TimeSpend[[#This Row],[Personnel number]]&lt;&gt;"",TimeSpend[[#This Row],[Date]]&lt;&gt;""),TimeSpend[[#This Row],[Start Time]],"")</f>
        <v>#VALUE!</v>
      </c>
      <c r="I4851" s="36" t="e">
        <f>IF(AND(TimeSpend[[#This Row],[Personnel number]]&lt;&gt;"",TimeSpend[[#This Row],[Date]]&lt;&gt;""),TimeSpend[[#This Row],[End Time]],"")</f>
        <v>#VALUE!</v>
      </c>
      <c r="J4851" t="e">
        <f>IF(AND(TimeSpend[[#This Row],[Personnel number]]&lt;&gt;"",TimeSpend[[#This Row],[Date]]&lt;&gt;""),TimeSpend[[#This Row],[Location]],"")</f>
        <v>#VALUE!</v>
      </c>
      <c r="K4851" t="e">
        <f>IF(AND(TimeSpend[[#This Row],[Personnel number]]&lt;&gt;"",TimeSpend[[#This Row],[Date]]&lt;&gt;""),TimeSpend[[#This Row],[Task]],"")</f>
        <v>#VALUE!</v>
      </c>
      <c r="L4851" t="e">
        <f>IF(AND(TimeSpend[[#This Row],[Personnel number]]&lt;&gt;"",TimeSpend[[#This Row],[Date]]&lt;&gt;""),Utilization!$J$2,"")</f>
        <v>#VALUE!</v>
      </c>
      <c r="M4851" t="e">
        <f>IF(AND(TimeSpend[[#This Row],[Personnel number]]&lt;&gt;"",TimeSpend[[#This Row],[Date]]&lt;&gt;""),TimeSpend[[#This Row],[Employee Name]],"")</f>
        <v>#VALUE!</v>
      </c>
      <c r="N4851" t="e">
        <f t="shared" si="150"/>
        <v>#VALUE!</v>
      </c>
      <c r="O4851" t="e">
        <f t="shared" si="151"/>
        <v>#VALUE!</v>
      </c>
      <c r="P4851" t="e">
        <f>IF(D4851&lt;&gt;"",VLOOKUP(D4851,Projects!B:C,2,0),"")</f>
        <v>#VALUE!</v>
      </c>
    </row>
    <row r="4852" spans="1:16" x14ac:dyDescent="0.25">
      <c r="A4852" t="e">
        <f>UPPER(IF(AND(TimeSpend[[#This Row],[Personnel number]]&lt;&gt;"",TimeSpend[[#This Row],[Date]]&lt;&gt;""),TimeSpend[[#This Row],[Personnel number]],""))</f>
        <v>#VALUE!</v>
      </c>
      <c r="B4852" s="85" t="e">
        <f>IF(AND(TimeSpend[[#This Row],[Personnel number]]&lt;&gt;"",TimeSpend[[#This Row],[Date]]&lt;&gt;""),TEXT(TimeSpend[[#This Row],[Date]],"[$-409]yyyyMMdd"),"")</f>
        <v>#VALUE!</v>
      </c>
      <c r="C4852" s="33" t="e">
        <f>IF(AND(TimeSpend[[#This Row],[Personnel number]]&lt;&gt;"",TimeSpend[[#This Row],[Date]]&lt;&gt;""),SUBSTITUTE(TimeSpend[[#This Row],[Hours]],",","."),"")</f>
        <v>#VALUE!</v>
      </c>
      <c r="D4852" t="e">
        <f>IF(AND(TimeSpend[[#This Row],[Personnel number]]&lt;&gt;"",TimeSpend[[#This Row],[Date]]&lt;&gt;""),TimeSpend[[#This Row],[Network]],"")</f>
        <v>#VALUE!</v>
      </c>
      <c r="E4852" t="e">
        <f>IF(AND(TimeSpend[[#This Row],[Personnel number]]&lt;&gt;"",TimeSpend[[#This Row],[Date]]&lt;&gt;""),TimeSpend[[#This Row],[Network Description]],"")</f>
        <v>#VALUE!</v>
      </c>
      <c r="F4852" t="e">
        <f>IF(AND(TimeSpend[[#This Row],[Personnel number]]&lt;&gt;"",TimeSpend[[#This Row],[Date]]&lt;&gt;""),TimeSpend[[#This Row],[Activity]],"")</f>
        <v>#VALUE!</v>
      </c>
      <c r="G4852" t="e">
        <f>IF(AND(TimeSpend[[#This Row],[Personnel number]]&lt;&gt;"",TimeSpend[[#This Row],[Date]]&lt;&gt;""),TimeSpend[[#This Row],[Activity description]],"")</f>
        <v>#VALUE!</v>
      </c>
      <c r="H4852" s="36" t="e">
        <f>IF(AND(TimeSpend[[#This Row],[Personnel number]]&lt;&gt;"",TimeSpend[[#This Row],[Date]]&lt;&gt;""),TimeSpend[[#This Row],[Start Time]],"")</f>
        <v>#VALUE!</v>
      </c>
      <c r="I4852" s="36" t="e">
        <f>IF(AND(TimeSpend[[#This Row],[Personnel number]]&lt;&gt;"",TimeSpend[[#This Row],[Date]]&lt;&gt;""),TimeSpend[[#This Row],[End Time]],"")</f>
        <v>#VALUE!</v>
      </c>
      <c r="J4852" t="e">
        <f>IF(AND(TimeSpend[[#This Row],[Personnel number]]&lt;&gt;"",TimeSpend[[#This Row],[Date]]&lt;&gt;""),TimeSpend[[#This Row],[Location]],"")</f>
        <v>#VALUE!</v>
      </c>
      <c r="K4852" t="e">
        <f>IF(AND(TimeSpend[[#This Row],[Personnel number]]&lt;&gt;"",TimeSpend[[#This Row],[Date]]&lt;&gt;""),TimeSpend[[#This Row],[Task]],"")</f>
        <v>#VALUE!</v>
      </c>
      <c r="L4852" t="e">
        <f>IF(AND(TimeSpend[[#This Row],[Personnel number]]&lt;&gt;"",TimeSpend[[#This Row],[Date]]&lt;&gt;""),Utilization!$J$2,"")</f>
        <v>#VALUE!</v>
      </c>
      <c r="M4852" t="e">
        <f>IF(AND(TimeSpend[[#This Row],[Personnel number]]&lt;&gt;"",TimeSpend[[#This Row],[Date]]&lt;&gt;""),TimeSpend[[#This Row],[Employee Name]],"")</f>
        <v>#VALUE!</v>
      </c>
      <c r="N4852" t="e">
        <f t="shared" si="150"/>
        <v>#VALUE!</v>
      </c>
      <c r="O4852" t="e">
        <f t="shared" si="151"/>
        <v>#VALUE!</v>
      </c>
      <c r="P4852" t="e">
        <f>IF(D4852&lt;&gt;"",VLOOKUP(D4852,Projects!B:C,2,0),"")</f>
        <v>#VALUE!</v>
      </c>
    </row>
    <row r="4853" spans="1:16" x14ac:dyDescent="0.25">
      <c r="A4853" t="e">
        <f>UPPER(IF(AND(TimeSpend[[#This Row],[Personnel number]]&lt;&gt;"",TimeSpend[[#This Row],[Date]]&lt;&gt;""),TimeSpend[[#This Row],[Personnel number]],""))</f>
        <v>#VALUE!</v>
      </c>
      <c r="B4853" s="85" t="e">
        <f>IF(AND(TimeSpend[[#This Row],[Personnel number]]&lt;&gt;"",TimeSpend[[#This Row],[Date]]&lt;&gt;""),TEXT(TimeSpend[[#This Row],[Date]],"[$-409]yyyyMMdd"),"")</f>
        <v>#VALUE!</v>
      </c>
      <c r="C4853" s="33" t="e">
        <f>IF(AND(TimeSpend[[#This Row],[Personnel number]]&lt;&gt;"",TimeSpend[[#This Row],[Date]]&lt;&gt;""),SUBSTITUTE(TimeSpend[[#This Row],[Hours]],",","."),"")</f>
        <v>#VALUE!</v>
      </c>
      <c r="D4853" t="e">
        <f>IF(AND(TimeSpend[[#This Row],[Personnel number]]&lt;&gt;"",TimeSpend[[#This Row],[Date]]&lt;&gt;""),TimeSpend[[#This Row],[Network]],"")</f>
        <v>#VALUE!</v>
      </c>
      <c r="E4853" t="e">
        <f>IF(AND(TimeSpend[[#This Row],[Personnel number]]&lt;&gt;"",TimeSpend[[#This Row],[Date]]&lt;&gt;""),TimeSpend[[#This Row],[Network Description]],"")</f>
        <v>#VALUE!</v>
      </c>
      <c r="F4853" t="e">
        <f>IF(AND(TimeSpend[[#This Row],[Personnel number]]&lt;&gt;"",TimeSpend[[#This Row],[Date]]&lt;&gt;""),TimeSpend[[#This Row],[Activity]],"")</f>
        <v>#VALUE!</v>
      </c>
      <c r="G4853" t="e">
        <f>IF(AND(TimeSpend[[#This Row],[Personnel number]]&lt;&gt;"",TimeSpend[[#This Row],[Date]]&lt;&gt;""),TimeSpend[[#This Row],[Activity description]],"")</f>
        <v>#VALUE!</v>
      </c>
      <c r="H4853" s="36" t="e">
        <f>IF(AND(TimeSpend[[#This Row],[Personnel number]]&lt;&gt;"",TimeSpend[[#This Row],[Date]]&lt;&gt;""),TimeSpend[[#This Row],[Start Time]],"")</f>
        <v>#VALUE!</v>
      </c>
      <c r="I4853" s="36" t="e">
        <f>IF(AND(TimeSpend[[#This Row],[Personnel number]]&lt;&gt;"",TimeSpend[[#This Row],[Date]]&lt;&gt;""),TimeSpend[[#This Row],[End Time]],"")</f>
        <v>#VALUE!</v>
      </c>
      <c r="J4853" t="e">
        <f>IF(AND(TimeSpend[[#This Row],[Personnel number]]&lt;&gt;"",TimeSpend[[#This Row],[Date]]&lt;&gt;""),TimeSpend[[#This Row],[Location]],"")</f>
        <v>#VALUE!</v>
      </c>
      <c r="K4853" t="e">
        <f>IF(AND(TimeSpend[[#This Row],[Personnel number]]&lt;&gt;"",TimeSpend[[#This Row],[Date]]&lt;&gt;""),TimeSpend[[#This Row],[Task]],"")</f>
        <v>#VALUE!</v>
      </c>
      <c r="L4853" t="e">
        <f>IF(AND(TimeSpend[[#This Row],[Personnel number]]&lt;&gt;"",TimeSpend[[#This Row],[Date]]&lt;&gt;""),Utilization!$J$2,"")</f>
        <v>#VALUE!</v>
      </c>
      <c r="M4853" t="e">
        <f>IF(AND(TimeSpend[[#This Row],[Personnel number]]&lt;&gt;"",TimeSpend[[#This Row],[Date]]&lt;&gt;""),TimeSpend[[#This Row],[Employee Name]],"")</f>
        <v>#VALUE!</v>
      </c>
      <c r="N4853" t="e">
        <f t="shared" si="150"/>
        <v>#VALUE!</v>
      </c>
      <c r="O4853" t="e">
        <f t="shared" si="151"/>
        <v>#VALUE!</v>
      </c>
      <c r="P4853" t="e">
        <f>IF(D4853&lt;&gt;"",VLOOKUP(D4853,Projects!B:C,2,0),"")</f>
        <v>#VALUE!</v>
      </c>
    </row>
    <row r="4854" spans="1:16" x14ac:dyDescent="0.25">
      <c r="A4854" t="e">
        <f>UPPER(IF(AND(TimeSpend[[#This Row],[Personnel number]]&lt;&gt;"",TimeSpend[[#This Row],[Date]]&lt;&gt;""),TimeSpend[[#This Row],[Personnel number]],""))</f>
        <v>#VALUE!</v>
      </c>
      <c r="B4854" s="85" t="e">
        <f>IF(AND(TimeSpend[[#This Row],[Personnel number]]&lt;&gt;"",TimeSpend[[#This Row],[Date]]&lt;&gt;""),TEXT(TimeSpend[[#This Row],[Date]],"[$-409]yyyyMMdd"),"")</f>
        <v>#VALUE!</v>
      </c>
      <c r="C4854" s="33" t="e">
        <f>IF(AND(TimeSpend[[#This Row],[Personnel number]]&lt;&gt;"",TimeSpend[[#This Row],[Date]]&lt;&gt;""),SUBSTITUTE(TimeSpend[[#This Row],[Hours]],",","."),"")</f>
        <v>#VALUE!</v>
      </c>
      <c r="D4854" t="e">
        <f>IF(AND(TimeSpend[[#This Row],[Personnel number]]&lt;&gt;"",TimeSpend[[#This Row],[Date]]&lt;&gt;""),TimeSpend[[#This Row],[Network]],"")</f>
        <v>#VALUE!</v>
      </c>
      <c r="E4854" t="e">
        <f>IF(AND(TimeSpend[[#This Row],[Personnel number]]&lt;&gt;"",TimeSpend[[#This Row],[Date]]&lt;&gt;""),TimeSpend[[#This Row],[Network Description]],"")</f>
        <v>#VALUE!</v>
      </c>
      <c r="F4854" t="e">
        <f>IF(AND(TimeSpend[[#This Row],[Personnel number]]&lt;&gt;"",TimeSpend[[#This Row],[Date]]&lt;&gt;""),TimeSpend[[#This Row],[Activity]],"")</f>
        <v>#VALUE!</v>
      </c>
      <c r="G4854" t="e">
        <f>IF(AND(TimeSpend[[#This Row],[Personnel number]]&lt;&gt;"",TimeSpend[[#This Row],[Date]]&lt;&gt;""),TimeSpend[[#This Row],[Activity description]],"")</f>
        <v>#VALUE!</v>
      </c>
      <c r="H4854" s="36" t="e">
        <f>IF(AND(TimeSpend[[#This Row],[Personnel number]]&lt;&gt;"",TimeSpend[[#This Row],[Date]]&lt;&gt;""),TimeSpend[[#This Row],[Start Time]],"")</f>
        <v>#VALUE!</v>
      </c>
      <c r="I4854" s="36" t="e">
        <f>IF(AND(TimeSpend[[#This Row],[Personnel number]]&lt;&gt;"",TimeSpend[[#This Row],[Date]]&lt;&gt;""),TimeSpend[[#This Row],[End Time]],"")</f>
        <v>#VALUE!</v>
      </c>
      <c r="J4854" t="e">
        <f>IF(AND(TimeSpend[[#This Row],[Personnel number]]&lt;&gt;"",TimeSpend[[#This Row],[Date]]&lt;&gt;""),TimeSpend[[#This Row],[Location]],"")</f>
        <v>#VALUE!</v>
      </c>
      <c r="K4854" t="e">
        <f>IF(AND(TimeSpend[[#This Row],[Personnel number]]&lt;&gt;"",TimeSpend[[#This Row],[Date]]&lt;&gt;""),TimeSpend[[#This Row],[Task]],"")</f>
        <v>#VALUE!</v>
      </c>
      <c r="L4854" t="e">
        <f>IF(AND(TimeSpend[[#This Row],[Personnel number]]&lt;&gt;"",TimeSpend[[#This Row],[Date]]&lt;&gt;""),Utilization!$J$2,"")</f>
        <v>#VALUE!</v>
      </c>
      <c r="M4854" t="e">
        <f>IF(AND(TimeSpend[[#This Row],[Personnel number]]&lt;&gt;"",TimeSpend[[#This Row],[Date]]&lt;&gt;""),TimeSpend[[#This Row],[Employee Name]],"")</f>
        <v>#VALUE!</v>
      </c>
      <c r="N4854" t="e">
        <f t="shared" si="150"/>
        <v>#VALUE!</v>
      </c>
      <c r="O4854" t="e">
        <f t="shared" si="151"/>
        <v>#VALUE!</v>
      </c>
      <c r="P4854" t="e">
        <f>IF(D4854&lt;&gt;"",VLOOKUP(D4854,Projects!B:C,2,0),"")</f>
        <v>#VALUE!</v>
      </c>
    </row>
    <row r="4855" spans="1:16" x14ac:dyDescent="0.25">
      <c r="A4855" t="e">
        <f>UPPER(IF(AND(TimeSpend[[#This Row],[Personnel number]]&lt;&gt;"",TimeSpend[[#This Row],[Date]]&lt;&gt;""),TimeSpend[[#This Row],[Personnel number]],""))</f>
        <v>#VALUE!</v>
      </c>
      <c r="B4855" s="85" t="e">
        <f>IF(AND(TimeSpend[[#This Row],[Personnel number]]&lt;&gt;"",TimeSpend[[#This Row],[Date]]&lt;&gt;""),TEXT(TimeSpend[[#This Row],[Date]],"[$-409]yyyyMMdd"),"")</f>
        <v>#VALUE!</v>
      </c>
      <c r="C4855" s="33" t="e">
        <f>IF(AND(TimeSpend[[#This Row],[Personnel number]]&lt;&gt;"",TimeSpend[[#This Row],[Date]]&lt;&gt;""),SUBSTITUTE(TimeSpend[[#This Row],[Hours]],",","."),"")</f>
        <v>#VALUE!</v>
      </c>
      <c r="D4855" t="e">
        <f>IF(AND(TimeSpend[[#This Row],[Personnel number]]&lt;&gt;"",TimeSpend[[#This Row],[Date]]&lt;&gt;""),TimeSpend[[#This Row],[Network]],"")</f>
        <v>#VALUE!</v>
      </c>
      <c r="E4855" t="e">
        <f>IF(AND(TimeSpend[[#This Row],[Personnel number]]&lt;&gt;"",TimeSpend[[#This Row],[Date]]&lt;&gt;""),TimeSpend[[#This Row],[Network Description]],"")</f>
        <v>#VALUE!</v>
      </c>
      <c r="F4855" t="e">
        <f>IF(AND(TimeSpend[[#This Row],[Personnel number]]&lt;&gt;"",TimeSpend[[#This Row],[Date]]&lt;&gt;""),TimeSpend[[#This Row],[Activity]],"")</f>
        <v>#VALUE!</v>
      </c>
      <c r="G4855" t="e">
        <f>IF(AND(TimeSpend[[#This Row],[Personnel number]]&lt;&gt;"",TimeSpend[[#This Row],[Date]]&lt;&gt;""),TimeSpend[[#This Row],[Activity description]],"")</f>
        <v>#VALUE!</v>
      </c>
      <c r="H4855" s="36" t="e">
        <f>IF(AND(TimeSpend[[#This Row],[Personnel number]]&lt;&gt;"",TimeSpend[[#This Row],[Date]]&lt;&gt;""),TimeSpend[[#This Row],[Start Time]],"")</f>
        <v>#VALUE!</v>
      </c>
      <c r="I4855" s="36" t="e">
        <f>IF(AND(TimeSpend[[#This Row],[Personnel number]]&lt;&gt;"",TimeSpend[[#This Row],[Date]]&lt;&gt;""),TimeSpend[[#This Row],[End Time]],"")</f>
        <v>#VALUE!</v>
      </c>
      <c r="J4855" t="e">
        <f>IF(AND(TimeSpend[[#This Row],[Personnel number]]&lt;&gt;"",TimeSpend[[#This Row],[Date]]&lt;&gt;""),TimeSpend[[#This Row],[Location]],"")</f>
        <v>#VALUE!</v>
      </c>
      <c r="K4855" t="e">
        <f>IF(AND(TimeSpend[[#This Row],[Personnel number]]&lt;&gt;"",TimeSpend[[#This Row],[Date]]&lt;&gt;""),TimeSpend[[#This Row],[Task]],"")</f>
        <v>#VALUE!</v>
      </c>
      <c r="L4855" t="e">
        <f>IF(AND(TimeSpend[[#This Row],[Personnel number]]&lt;&gt;"",TimeSpend[[#This Row],[Date]]&lt;&gt;""),Utilization!$J$2,"")</f>
        <v>#VALUE!</v>
      </c>
      <c r="M4855" t="e">
        <f>IF(AND(TimeSpend[[#This Row],[Personnel number]]&lt;&gt;"",TimeSpend[[#This Row],[Date]]&lt;&gt;""),TimeSpend[[#This Row],[Employee Name]],"")</f>
        <v>#VALUE!</v>
      </c>
      <c r="N4855" t="e">
        <f t="shared" si="150"/>
        <v>#VALUE!</v>
      </c>
      <c r="O4855" t="e">
        <f t="shared" si="151"/>
        <v>#VALUE!</v>
      </c>
      <c r="P4855" t="e">
        <f>IF(D4855&lt;&gt;"",VLOOKUP(D4855,Projects!B:C,2,0),"")</f>
        <v>#VALUE!</v>
      </c>
    </row>
    <row r="4856" spans="1:16" x14ac:dyDescent="0.25">
      <c r="A4856" t="e">
        <f>UPPER(IF(AND(TimeSpend[[#This Row],[Personnel number]]&lt;&gt;"",TimeSpend[[#This Row],[Date]]&lt;&gt;""),TimeSpend[[#This Row],[Personnel number]],""))</f>
        <v>#VALUE!</v>
      </c>
      <c r="B4856" s="85" t="e">
        <f>IF(AND(TimeSpend[[#This Row],[Personnel number]]&lt;&gt;"",TimeSpend[[#This Row],[Date]]&lt;&gt;""),TEXT(TimeSpend[[#This Row],[Date]],"[$-409]yyyyMMdd"),"")</f>
        <v>#VALUE!</v>
      </c>
      <c r="C4856" s="33" t="e">
        <f>IF(AND(TimeSpend[[#This Row],[Personnel number]]&lt;&gt;"",TimeSpend[[#This Row],[Date]]&lt;&gt;""),SUBSTITUTE(TimeSpend[[#This Row],[Hours]],",","."),"")</f>
        <v>#VALUE!</v>
      </c>
      <c r="D4856" t="e">
        <f>IF(AND(TimeSpend[[#This Row],[Personnel number]]&lt;&gt;"",TimeSpend[[#This Row],[Date]]&lt;&gt;""),TimeSpend[[#This Row],[Network]],"")</f>
        <v>#VALUE!</v>
      </c>
      <c r="E4856" t="e">
        <f>IF(AND(TimeSpend[[#This Row],[Personnel number]]&lt;&gt;"",TimeSpend[[#This Row],[Date]]&lt;&gt;""),TimeSpend[[#This Row],[Network Description]],"")</f>
        <v>#VALUE!</v>
      </c>
      <c r="F4856" t="e">
        <f>IF(AND(TimeSpend[[#This Row],[Personnel number]]&lt;&gt;"",TimeSpend[[#This Row],[Date]]&lt;&gt;""),TimeSpend[[#This Row],[Activity]],"")</f>
        <v>#VALUE!</v>
      </c>
      <c r="G4856" t="e">
        <f>IF(AND(TimeSpend[[#This Row],[Personnel number]]&lt;&gt;"",TimeSpend[[#This Row],[Date]]&lt;&gt;""),TimeSpend[[#This Row],[Activity description]],"")</f>
        <v>#VALUE!</v>
      </c>
      <c r="H4856" s="36" t="e">
        <f>IF(AND(TimeSpend[[#This Row],[Personnel number]]&lt;&gt;"",TimeSpend[[#This Row],[Date]]&lt;&gt;""),TimeSpend[[#This Row],[Start Time]],"")</f>
        <v>#VALUE!</v>
      </c>
      <c r="I4856" s="36" t="e">
        <f>IF(AND(TimeSpend[[#This Row],[Personnel number]]&lt;&gt;"",TimeSpend[[#This Row],[Date]]&lt;&gt;""),TimeSpend[[#This Row],[End Time]],"")</f>
        <v>#VALUE!</v>
      </c>
      <c r="J4856" t="e">
        <f>IF(AND(TimeSpend[[#This Row],[Personnel number]]&lt;&gt;"",TimeSpend[[#This Row],[Date]]&lt;&gt;""),TimeSpend[[#This Row],[Location]],"")</f>
        <v>#VALUE!</v>
      </c>
      <c r="K4856" t="e">
        <f>IF(AND(TimeSpend[[#This Row],[Personnel number]]&lt;&gt;"",TimeSpend[[#This Row],[Date]]&lt;&gt;""),TimeSpend[[#This Row],[Task]],"")</f>
        <v>#VALUE!</v>
      </c>
      <c r="L4856" t="e">
        <f>IF(AND(TimeSpend[[#This Row],[Personnel number]]&lt;&gt;"",TimeSpend[[#This Row],[Date]]&lt;&gt;""),Utilization!$J$2,"")</f>
        <v>#VALUE!</v>
      </c>
      <c r="M4856" t="e">
        <f>IF(AND(TimeSpend[[#This Row],[Personnel number]]&lt;&gt;"",TimeSpend[[#This Row],[Date]]&lt;&gt;""),TimeSpend[[#This Row],[Employee Name]],"")</f>
        <v>#VALUE!</v>
      </c>
      <c r="N4856" t="e">
        <f t="shared" si="150"/>
        <v>#VALUE!</v>
      </c>
      <c r="O4856" t="e">
        <f t="shared" si="151"/>
        <v>#VALUE!</v>
      </c>
      <c r="P4856" t="e">
        <f>IF(D4856&lt;&gt;"",VLOOKUP(D4856,Projects!B:C,2,0),"")</f>
        <v>#VALUE!</v>
      </c>
    </row>
    <row r="4857" spans="1:16" x14ac:dyDescent="0.25">
      <c r="A4857" t="e">
        <f>UPPER(IF(AND(TimeSpend[[#This Row],[Personnel number]]&lt;&gt;"",TimeSpend[[#This Row],[Date]]&lt;&gt;""),TimeSpend[[#This Row],[Personnel number]],""))</f>
        <v>#VALUE!</v>
      </c>
      <c r="B4857" s="85" t="e">
        <f>IF(AND(TimeSpend[[#This Row],[Personnel number]]&lt;&gt;"",TimeSpend[[#This Row],[Date]]&lt;&gt;""),TEXT(TimeSpend[[#This Row],[Date]],"[$-409]yyyyMMdd"),"")</f>
        <v>#VALUE!</v>
      </c>
      <c r="C4857" s="33" t="e">
        <f>IF(AND(TimeSpend[[#This Row],[Personnel number]]&lt;&gt;"",TimeSpend[[#This Row],[Date]]&lt;&gt;""),SUBSTITUTE(TimeSpend[[#This Row],[Hours]],",","."),"")</f>
        <v>#VALUE!</v>
      </c>
      <c r="D4857" t="e">
        <f>IF(AND(TimeSpend[[#This Row],[Personnel number]]&lt;&gt;"",TimeSpend[[#This Row],[Date]]&lt;&gt;""),TimeSpend[[#This Row],[Network]],"")</f>
        <v>#VALUE!</v>
      </c>
      <c r="E4857" t="e">
        <f>IF(AND(TimeSpend[[#This Row],[Personnel number]]&lt;&gt;"",TimeSpend[[#This Row],[Date]]&lt;&gt;""),TimeSpend[[#This Row],[Network Description]],"")</f>
        <v>#VALUE!</v>
      </c>
      <c r="F4857" t="e">
        <f>IF(AND(TimeSpend[[#This Row],[Personnel number]]&lt;&gt;"",TimeSpend[[#This Row],[Date]]&lt;&gt;""),TimeSpend[[#This Row],[Activity]],"")</f>
        <v>#VALUE!</v>
      </c>
      <c r="G4857" t="e">
        <f>IF(AND(TimeSpend[[#This Row],[Personnel number]]&lt;&gt;"",TimeSpend[[#This Row],[Date]]&lt;&gt;""),TimeSpend[[#This Row],[Activity description]],"")</f>
        <v>#VALUE!</v>
      </c>
      <c r="H4857" s="36" t="e">
        <f>IF(AND(TimeSpend[[#This Row],[Personnel number]]&lt;&gt;"",TimeSpend[[#This Row],[Date]]&lt;&gt;""),TimeSpend[[#This Row],[Start Time]],"")</f>
        <v>#VALUE!</v>
      </c>
      <c r="I4857" s="36" t="e">
        <f>IF(AND(TimeSpend[[#This Row],[Personnel number]]&lt;&gt;"",TimeSpend[[#This Row],[Date]]&lt;&gt;""),TimeSpend[[#This Row],[End Time]],"")</f>
        <v>#VALUE!</v>
      </c>
      <c r="J4857" t="e">
        <f>IF(AND(TimeSpend[[#This Row],[Personnel number]]&lt;&gt;"",TimeSpend[[#This Row],[Date]]&lt;&gt;""),TimeSpend[[#This Row],[Location]],"")</f>
        <v>#VALUE!</v>
      </c>
      <c r="K4857" t="e">
        <f>IF(AND(TimeSpend[[#This Row],[Personnel number]]&lt;&gt;"",TimeSpend[[#This Row],[Date]]&lt;&gt;""),TimeSpend[[#This Row],[Task]],"")</f>
        <v>#VALUE!</v>
      </c>
      <c r="L4857" t="e">
        <f>IF(AND(TimeSpend[[#This Row],[Personnel number]]&lt;&gt;"",TimeSpend[[#This Row],[Date]]&lt;&gt;""),Utilization!$J$2,"")</f>
        <v>#VALUE!</v>
      </c>
      <c r="M4857" t="e">
        <f>IF(AND(TimeSpend[[#This Row],[Personnel number]]&lt;&gt;"",TimeSpend[[#This Row],[Date]]&lt;&gt;""),TimeSpend[[#This Row],[Employee Name]],"")</f>
        <v>#VALUE!</v>
      </c>
      <c r="N4857" t="e">
        <f t="shared" ref="N4857:N4920" si="152">IF(A4857&lt;&gt;"",ROW(A4857)-1,"")</f>
        <v>#VALUE!</v>
      </c>
      <c r="O4857" t="e">
        <f t="shared" ref="O4857:O4920" si="153">IF(A4857&lt;&gt;"",L4857&amp;"-"&amp;N4857,"")</f>
        <v>#VALUE!</v>
      </c>
      <c r="P4857" t="e">
        <f>IF(D4857&lt;&gt;"",VLOOKUP(D4857,Projects!B:C,2,0),"")</f>
        <v>#VALUE!</v>
      </c>
    </row>
    <row r="4858" spans="1:16" x14ac:dyDescent="0.25">
      <c r="A4858" t="e">
        <f>UPPER(IF(AND(TimeSpend[[#This Row],[Personnel number]]&lt;&gt;"",TimeSpend[[#This Row],[Date]]&lt;&gt;""),TimeSpend[[#This Row],[Personnel number]],""))</f>
        <v>#VALUE!</v>
      </c>
      <c r="B4858" s="85" t="e">
        <f>IF(AND(TimeSpend[[#This Row],[Personnel number]]&lt;&gt;"",TimeSpend[[#This Row],[Date]]&lt;&gt;""),TEXT(TimeSpend[[#This Row],[Date]],"[$-409]yyyyMMdd"),"")</f>
        <v>#VALUE!</v>
      </c>
      <c r="C4858" s="33" t="e">
        <f>IF(AND(TimeSpend[[#This Row],[Personnel number]]&lt;&gt;"",TimeSpend[[#This Row],[Date]]&lt;&gt;""),SUBSTITUTE(TimeSpend[[#This Row],[Hours]],",","."),"")</f>
        <v>#VALUE!</v>
      </c>
      <c r="D4858" t="e">
        <f>IF(AND(TimeSpend[[#This Row],[Personnel number]]&lt;&gt;"",TimeSpend[[#This Row],[Date]]&lt;&gt;""),TimeSpend[[#This Row],[Network]],"")</f>
        <v>#VALUE!</v>
      </c>
      <c r="E4858" t="e">
        <f>IF(AND(TimeSpend[[#This Row],[Personnel number]]&lt;&gt;"",TimeSpend[[#This Row],[Date]]&lt;&gt;""),TimeSpend[[#This Row],[Network Description]],"")</f>
        <v>#VALUE!</v>
      </c>
      <c r="F4858" t="e">
        <f>IF(AND(TimeSpend[[#This Row],[Personnel number]]&lt;&gt;"",TimeSpend[[#This Row],[Date]]&lt;&gt;""),TimeSpend[[#This Row],[Activity]],"")</f>
        <v>#VALUE!</v>
      </c>
      <c r="G4858" t="e">
        <f>IF(AND(TimeSpend[[#This Row],[Personnel number]]&lt;&gt;"",TimeSpend[[#This Row],[Date]]&lt;&gt;""),TimeSpend[[#This Row],[Activity description]],"")</f>
        <v>#VALUE!</v>
      </c>
      <c r="H4858" s="36" t="e">
        <f>IF(AND(TimeSpend[[#This Row],[Personnel number]]&lt;&gt;"",TimeSpend[[#This Row],[Date]]&lt;&gt;""),TimeSpend[[#This Row],[Start Time]],"")</f>
        <v>#VALUE!</v>
      </c>
      <c r="I4858" s="36" t="e">
        <f>IF(AND(TimeSpend[[#This Row],[Personnel number]]&lt;&gt;"",TimeSpend[[#This Row],[Date]]&lt;&gt;""),TimeSpend[[#This Row],[End Time]],"")</f>
        <v>#VALUE!</v>
      </c>
      <c r="J4858" t="e">
        <f>IF(AND(TimeSpend[[#This Row],[Personnel number]]&lt;&gt;"",TimeSpend[[#This Row],[Date]]&lt;&gt;""),TimeSpend[[#This Row],[Location]],"")</f>
        <v>#VALUE!</v>
      </c>
      <c r="K4858" t="e">
        <f>IF(AND(TimeSpend[[#This Row],[Personnel number]]&lt;&gt;"",TimeSpend[[#This Row],[Date]]&lt;&gt;""),TimeSpend[[#This Row],[Task]],"")</f>
        <v>#VALUE!</v>
      </c>
      <c r="L4858" t="e">
        <f>IF(AND(TimeSpend[[#This Row],[Personnel number]]&lt;&gt;"",TimeSpend[[#This Row],[Date]]&lt;&gt;""),Utilization!$J$2,"")</f>
        <v>#VALUE!</v>
      </c>
      <c r="M4858" t="e">
        <f>IF(AND(TimeSpend[[#This Row],[Personnel number]]&lt;&gt;"",TimeSpend[[#This Row],[Date]]&lt;&gt;""),TimeSpend[[#This Row],[Employee Name]],"")</f>
        <v>#VALUE!</v>
      </c>
      <c r="N4858" t="e">
        <f t="shared" si="152"/>
        <v>#VALUE!</v>
      </c>
      <c r="O4858" t="e">
        <f t="shared" si="153"/>
        <v>#VALUE!</v>
      </c>
      <c r="P4858" t="e">
        <f>IF(D4858&lt;&gt;"",VLOOKUP(D4858,Projects!B:C,2,0),"")</f>
        <v>#VALUE!</v>
      </c>
    </row>
    <row r="4859" spans="1:16" x14ac:dyDescent="0.25">
      <c r="A4859" t="e">
        <f>UPPER(IF(AND(TimeSpend[[#This Row],[Personnel number]]&lt;&gt;"",TimeSpend[[#This Row],[Date]]&lt;&gt;""),TimeSpend[[#This Row],[Personnel number]],""))</f>
        <v>#VALUE!</v>
      </c>
      <c r="B4859" s="85" t="e">
        <f>IF(AND(TimeSpend[[#This Row],[Personnel number]]&lt;&gt;"",TimeSpend[[#This Row],[Date]]&lt;&gt;""),TEXT(TimeSpend[[#This Row],[Date]],"[$-409]yyyyMMdd"),"")</f>
        <v>#VALUE!</v>
      </c>
      <c r="C4859" s="33" t="e">
        <f>IF(AND(TimeSpend[[#This Row],[Personnel number]]&lt;&gt;"",TimeSpend[[#This Row],[Date]]&lt;&gt;""),SUBSTITUTE(TimeSpend[[#This Row],[Hours]],",","."),"")</f>
        <v>#VALUE!</v>
      </c>
      <c r="D4859" t="e">
        <f>IF(AND(TimeSpend[[#This Row],[Personnel number]]&lt;&gt;"",TimeSpend[[#This Row],[Date]]&lt;&gt;""),TimeSpend[[#This Row],[Network]],"")</f>
        <v>#VALUE!</v>
      </c>
      <c r="E4859" t="e">
        <f>IF(AND(TimeSpend[[#This Row],[Personnel number]]&lt;&gt;"",TimeSpend[[#This Row],[Date]]&lt;&gt;""),TimeSpend[[#This Row],[Network Description]],"")</f>
        <v>#VALUE!</v>
      </c>
      <c r="F4859" t="e">
        <f>IF(AND(TimeSpend[[#This Row],[Personnel number]]&lt;&gt;"",TimeSpend[[#This Row],[Date]]&lt;&gt;""),TimeSpend[[#This Row],[Activity]],"")</f>
        <v>#VALUE!</v>
      </c>
      <c r="G4859" t="e">
        <f>IF(AND(TimeSpend[[#This Row],[Personnel number]]&lt;&gt;"",TimeSpend[[#This Row],[Date]]&lt;&gt;""),TimeSpend[[#This Row],[Activity description]],"")</f>
        <v>#VALUE!</v>
      </c>
      <c r="H4859" s="36" t="e">
        <f>IF(AND(TimeSpend[[#This Row],[Personnel number]]&lt;&gt;"",TimeSpend[[#This Row],[Date]]&lt;&gt;""),TimeSpend[[#This Row],[Start Time]],"")</f>
        <v>#VALUE!</v>
      </c>
      <c r="I4859" s="36" t="e">
        <f>IF(AND(TimeSpend[[#This Row],[Personnel number]]&lt;&gt;"",TimeSpend[[#This Row],[Date]]&lt;&gt;""),TimeSpend[[#This Row],[End Time]],"")</f>
        <v>#VALUE!</v>
      </c>
      <c r="J4859" t="e">
        <f>IF(AND(TimeSpend[[#This Row],[Personnel number]]&lt;&gt;"",TimeSpend[[#This Row],[Date]]&lt;&gt;""),TimeSpend[[#This Row],[Location]],"")</f>
        <v>#VALUE!</v>
      </c>
      <c r="K4859" t="e">
        <f>IF(AND(TimeSpend[[#This Row],[Personnel number]]&lt;&gt;"",TimeSpend[[#This Row],[Date]]&lt;&gt;""),TimeSpend[[#This Row],[Task]],"")</f>
        <v>#VALUE!</v>
      </c>
      <c r="L4859" t="e">
        <f>IF(AND(TimeSpend[[#This Row],[Personnel number]]&lt;&gt;"",TimeSpend[[#This Row],[Date]]&lt;&gt;""),Utilization!$J$2,"")</f>
        <v>#VALUE!</v>
      </c>
      <c r="M4859" t="e">
        <f>IF(AND(TimeSpend[[#This Row],[Personnel number]]&lt;&gt;"",TimeSpend[[#This Row],[Date]]&lt;&gt;""),TimeSpend[[#This Row],[Employee Name]],"")</f>
        <v>#VALUE!</v>
      </c>
      <c r="N4859" t="e">
        <f t="shared" si="152"/>
        <v>#VALUE!</v>
      </c>
      <c r="O4859" t="e">
        <f t="shared" si="153"/>
        <v>#VALUE!</v>
      </c>
      <c r="P4859" t="e">
        <f>IF(D4859&lt;&gt;"",VLOOKUP(D4859,Projects!B:C,2,0),"")</f>
        <v>#VALUE!</v>
      </c>
    </row>
    <row r="4860" spans="1:16" x14ac:dyDescent="0.25">
      <c r="A4860" t="e">
        <f>UPPER(IF(AND(TimeSpend[[#This Row],[Personnel number]]&lt;&gt;"",TimeSpend[[#This Row],[Date]]&lt;&gt;""),TimeSpend[[#This Row],[Personnel number]],""))</f>
        <v>#VALUE!</v>
      </c>
      <c r="B4860" s="85" t="e">
        <f>IF(AND(TimeSpend[[#This Row],[Personnel number]]&lt;&gt;"",TimeSpend[[#This Row],[Date]]&lt;&gt;""),TEXT(TimeSpend[[#This Row],[Date]],"[$-409]yyyyMMdd"),"")</f>
        <v>#VALUE!</v>
      </c>
      <c r="C4860" s="33" t="e">
        <f>IF(AND(TimeSpend[[#This Row],[Personnel number]]&lt;&gt;"",TimeSpend[[#This Row],[Date]]&lt;&gt;""),SUBSTITUTE(TimeSpend[[#This Row],[Hours]],",","."),"")</f>
        <v>#VALUE!</v>
      </c>
      <c r="D4860" t="e">
        <f>IF(AND(TimeSpend[[#This Row],[Personnel number]]&lt;&gt;"",TimeSpend[[#This Row],[Date]]&lt;&gt;""),TimeSpend[[#This Row],[Network]],"")</f>
        <v>#VALUE!</v>
      </c>
      <c r="E4860" t="e">
        <f>IF(AND(TimeSpend[[#This Row],[Personnel number]]&lt;&gt;"",TimeSpend[[#This Row],[Date]]&lt;&gt;""),TimeSpend[[#This Row],[Network Description]],"")</f>
        <v>#VALUE!</v>
      </c>
      <c r="F4860" t="e">
        <f>IF(AND(TimeSpend[[#This Row],[Personnel number]]&lt;&gt;"",TimeSpend[[#This Row],[Date]]&lt;&gt;""),TimeSpend[[#This Row],[Activity]],"")</f>
        <v>#VALUE!</v>
      </c>
      <c r="G4860" t="e">
        <f>IF(AND(TimeSpend[[#This Row],[Personnel number]]&lt;&gt;"",TimeSpend[[#This Row],[Date]]&lt;&gt;""),TimeSpend[[#This Row],[Activity description]],"")</f>
        <v>#VALUE!</v>
      </c>
      <c r="H4860" s="36" t="e">
        <f>IF(AND(TimeSpend[[#This Row],[Personnel number]]&lt;&gt;"",TimeSpend[[#This Row],[Date]]&lt;&gt;""),TimeSpend[[#This Row],[Start Time]],"")</f>
        <v>#VALUE!</v>
      </c>
      <c r="I4860" s="36" t="e">
        <f>IF(AND(TimeSpend[[#This Row],[Personnel number]]&lt;&gt;"",TimeSpend[[#This Row],[Date]]&lt;&gt;""),TimeSpend[[#This Row],[End Time]],"")</f>
        <v>#VALUE!</v>
      </c>
      <c r="J4860" t="e">
        <f>IF(AND(TimeSpend[[#This Row],[Personnel number]]&lt;&gt;"",TimeSpend[[#This Row],[Date]]&lt;&gt;""),TimeSpend[[#This Row],[Location]],"")</f>
        <v>#VALUE!</v>
      </c>
      <c r="K4860" t="e">
        <f>IF(AND(TimeSpend[[#This Row],[Personnel number]]&lt;&gt;"",TimeSpend[[#This Row],[Date]]&lt;&gt;""),TimeSpend[[#This Row],[Task]],"")</f>
        <v>#VALUE!</v>
      </c>
      <c r="L4860" t="e">
        <f>IF(AND(TimeSpend[[#This Row],[Personnel number]]&lt;&gt;"",TimeSpend[[#This Row],[Date]]&lt;&gt;""),Utilization!$J$2,"")</f>
        <v>#VALUE!</v>
      </c>
      <c r="M4860" t="e">
        <f>IF(AND(TimeSpend[[#This Row],[Personnel number]]&lt;&gt;"",TimeSpend[[#This Row],[Date]]&lt;&gt;""),TimeSpend[[#This Row],[Employee Name]],"")</f>
        <v>#VALUE!</v>
      </c>
      <c r="N4860" t="e">
        <f t="shared" si="152"/>
        <v>#VALUE!</v>
      </c>
      <c r="O4860" t="e">
        <f t="shared" si="153"/>
        <v>#VALUE!</v>
      </c>
      <c r="P4860" t="e">
        <f>IF(D4860&lt;&gt;"",VLOOKUP(D4860,Projects!B:C,2,0),"")</f>
        <v>#VALUE!</v>
      </c>
    </row>
    <row r="4861" spans="1:16" x14ac:dyDescent="0.25">
      <c r="A4861" t="e">
        <f>UPPER(IF(AND(TimeSpend[[#This Row],[Personnel number]]&lt;&gt;"",TimeSpend[[#This Row],[Date]]&lt;&gt;""),TimeSpend[[#This Row],[Personnel number]],""))</f>
        <v>#VALUE!</v>
      </c>
      <c r="B4861" s="85" t="e">
        <f>IF(AND(TimeSpend[[#This Row],[Personnel number]]&lt;&gt;"",TimeSpend[[#This Row],[Date]]&lt;&gt;""),TEXT(TimeSpend[[#This Row],[Date]],"[$-409]yyyyMMdd"),"")</f>
        <v>#VALUE!</v>
      </c>
      <c r="C4861" s="33" t="e">
        <f>IF(AND(TimeSpend[[#This Row],[Personnel number]]&lt;&gt;"",TimeSpend[[#This Row],[Date]]&lt;&gt;""),SUBSTITUTE(TimeSpend[[#This Row],[Hours]],",","."),"")</f>
        <v>#VALUE!</v>
      </c>
      <c r="D4861" t="e">
        <f>IF(AND(TimeSpend[[#This Row],[Personnel number]]&lt;&gt;"",TimeSpend[[#This Row],[Date]]&lt;&gt;""),TimeSpend[[#This Row],[Network]],"")</f>
        <v>#VALUE!</v>
      </c>
      <c r="E4861" t="e">
        <f>IF(AND(TimeSpend[[#This Row],[Personnel number]]&lt;&gt;"",TimeSpend[[#This Row],[Date]]&lt;&gt;""),TimeSpend[[#This Row],[Network Description]],"")</f>
        <v>#VALUE!</v>
      </c>
      <c r="F4861" t="e">
        <f>IF(AND(TimeSpend[[#This Row],[Personnel number]]&lt;&gt;"",TimeSpend[[#This Row],[Date]]&lt;&gt;""),TimeSpend[[#This Row],[Activity]],"")</f>
        <v>#VALUE!</v>
      </c>
      <c r="G4861" t="e">
        <f>IF(AND(TimeSpend[[#This Row],[Personnel number]]&lt;&gt;"",TimeSpend[[#This Row],[Date]]&lt;&gt;""),TimeSpend[[#This Row],[Activity description]],"")</f>
        <v>#VALUE!</v>
      </c>
      <c r="H4861" s="36" t="e">
        <f>IF(AND(TimeSpend[[#This Row],[Personnel number]]&lt;&gt;"",TimeSpend[[#This Row],[Date]]&lt;&gt;""),TimeSpend[[#This Row],[Start Time]],"")</f>
        <v>#VALUE!</v>
      </c>
      <c r="I4861" s="36" t="e">
        <f>IF(AND(TimeSpend[[#This Row],[Personnel number]]&lt;&gt;"",TimeSpend[[#This Row],[Date]]&lt;&gt;""),TimeSpend[[#This Row],[End Time]],"")</f>
        <v>#VALUE!</v>
      </c>
      <c r="J4861" t="e">
        <f>IF(AND(TimeSpend[[#This Row],[Personnel number]]&lt;&gt;"",TimeSpend[[#This Row],[Date]]&lt;&gt;""),TimeSpend[[#This Row],[Location]],"")</f>
        <v>#VALUE!</v>
      </c>
      <c r="K4861" t="e">
        <f>IF(AND(TimeSpend[[#This Row],[Personnel number]]&lt;&gt;"",TimeSpend[[#This Row],[Date]]&lt;&gt;""),TimeSpend[[#This Row],[Task]],"")</f>
        <v>#VALUE!</v>
      </c>
      <c r="L4861" t="e">
        <f>IF(AND(TimeSpend[[#This Row],[Personnel number]]&lt;&gt;"",TimeSpend[[#This Row],[Date]]&lt;&gt;""),Utilization!$J$2,"")</f>
        <v>#VALUE!</v>
      </c>
      <c r="M4861" t="e">
        <f>IF(AND(TimeSpend[[#This Row],[Personnel number]]&lt;&gt;"",TimeSpend[[#This Row],[Date]]&lt;&gt;""),TimeSpend[[#This Row],[Employee Name]],"")</f>
        <v>#VALUE!</v>
      </c>
      <c r="N4861" t="e">
        <f t="shared" si="152"/>
        <v>#VALUE!</v>
      </c>
      <c r="O4861" t="e">
        <f t="shared" si="153"/>
        <v>#VALUE!</v>
      </c>
      <c r="P4861" t="e">
        <f>IF(D4861&lt;&gt;"",VLOOKUP(D4861,Projects!B:C,2,0),"")</f>
        <v>#VALUE!</v>
      </c>
    </row>
    <row r="4862" spans="1:16" x14ac:dyDescent="0.25">
      <c r="A4862" t="e">
        <f>UPPER(IF(AND(TimeSpend[[#This Row],[Personnel number]]&lt;&gt;"",TimeSpend[[#This Row],[Date]]&lt;&gt;""),TimeSpend[[#This Row],[Personnel number]],""))</f>
        <v>#VALUE!</v>
      </c>
      <c r="B4862" s="85" t="e">
        <f>IF(AND(TimeSpend[[#This Row],[Personnel number]]&lt;&gt;"",TimeSpend[[#This Row],[Date]]&lt;&gt;""),TEXT(TimeSpend[[#This Row],[Date]],"[$-409]yyyyMMdd"),"")</f>
        <v>#VALUE!</v>
      </c>
      <c r="C4862" s="33" t="e">
        <f>IF(AND(TimeSpend[[#This Row],[Personnel number]]&lt;&gt;"",TimeSpend[[#This Row],[Date]]&lt;&gt;""),SUBSTITUTE(TimeSpend[[#This Row],[Hours]],",","."),"")</f>
        <v>#VALUE!</v>
      </c>
      <c r="D4862" t="e">
        <f>IF(AND(TimeSpend[[#This Row],[Personnel number]]&lt;&gt;"",TimeSpend[[#This Row],[Date]]&lt;&gt;""),TimeSpend[[#This Row],[Network]],"")</f>
        <v>#VALUE!</v>
      </c>
      <c r="E4862" t="e">
        <f>IF(AND(TimeSpend[[#This Row],[Personnel number]]&lt;&gt;"",TimeSpend[[#This Row],[Date]]&lt;&gt;""),TimeSpend[[#This Row],[Network Description]],"")</f>
        <v>#VALUE!</v>
      </c>
      <c r="F4862" t="e">
        <f>IF(AND(TimeSpend[[#This Row],[Personnel number]]&lt;&gt;"",TimeSpend[[#This Row],[Date]]&lt;&gt;""),TimeSpend[[#This Row],[Activity]],"")</f>
        <v>#VALUE!</v>
      </c>
      <c r="G4862" t="e">
        <f>IF(AND(TimeSpend[[#This Row],[Personnel number]]&lt;&gt;"",TimeSpend[[#This Row],[Date]]&lt;&gt;""),TimeSpend[[#This Row],[Activity description]],"")</f>
        <v>#VALUE!</v>
      </c>
      <c r="H4862" s="36" t="e">
        <f>IF(AND(TimeSpend[[#This Row],[Personnel number]]&lt;&gt;"",TimeSpend[[#This Row],[Date]]&lt;&gt;""),TimeSpend[[#This Row],[Start Time]],"")</f>
        <v>#VALUE!</v>
      </c>
      <c r="I4862" s="36" t="e">
        <f>IF(AND(TimeSpend[[#This Row],[Personnel number]]&lt;&gt;"",TimeSpend[[#This Row],[Date]]&lt;&gt;""),TimeSpend[[#This Row],[End Time]],"")</f>
        <v>#VALUE!</v>
      </c>
      <c r="J4862" t="e">
        <f>IF(AND(TimeSpend[[#This Row],[Personnel number]]&lt;&gt;"",TimeSpend[[#This Row],[Date]]&lt;&gt;""),TimeSpend[[#This Row],[Location]],"")</f>
        <v>#VALUE!</v>
      </c>
      <c r="K4862" t="e">
        <f>IF(AND(TimeSpend[[#This Row],[Personnel number]]&lt;&gt;"",TimeSpend[[#This Row],[Date]]&lt;&gt;""),TimeSpend[[#This Row],[Task]],"")</f>
        <v>#VALUE!</v>
      </c>
      <c r="L4862" t="e">
        <f>IF(AND(TimeSpend[[#This Row],[Personnel number]]&lt;&gt;"",TimeSpend[[#This Row],[Date]]&lt;&gt;""),Utilization!$J$2,"")</f>
        <v>#VALUE!</v>
      </c>
      <c r="M4862" t="e">
        <f>IF(AND(TimeSpend[[#This Row],[Personnel number]]&lt;&gt;"",TimeSpend[[#This Row],[Date]]&lt;&gt;""),TimeSpend[[#This Row],[Employee Name]],"")</f>
        <v>#VALUE!</v>
      </c>
      <c r="N4862" t="e">
        <f t="shared" si="152"/>
        <v>#VALUE!</v>
      </c>
      <c r="O4862" t="e">
        <f t="shared" si="153"/>
        <v>#VALUE!</v>
      </c>
      <c r="P4862" t="e">
        <f>IF(D4862&lt;&gt;"",VLOOKUP(D4862,Projects!B:C,2,0),"")</f>
        <v>#VALUE!</v>
      </c>
    </row>
    <row r="4863" spans="1:16" x14ac:dyDescent="0.25">
      <c r="A4863" t="e">
        <f>UPPER(IF(AND(TimeSpend[[#This Row],[Personnel number]]&lt;&gt;"",TimeSpend[[#This Row],[Date]]&lt;&gt;""),TimeSpend[[#This Row],[Personnel number]],""))</f>
        <v>#VALUE!</v>
      </c>
      <c r="B4863" s="85" t="e">
        <f>IF(AND(TimeSpend[[#This Row],[Personnel number]]&lt;&gt;"",TimeSpend[[#This Row],[Date]]&lt;&gt;""),TEXT(TimeSpend[[#This Row],[Date]],"[$-409]yyyyMMdd"),"")</f>
        <v>#VALUE!</v>
      </c>
      <c r="C4863" s="33" t="e">
        <f>IF(AND(TimeSpend[[#This Row],[Personnel number]]&lt;&gt;"",TimeSpend[[#This Row],[Date]]&lt;&gt;""),SUBSTITUTE(TimeSpend[[#This Row],[Hours]],",","."),"")</f>
        <v>#VALUE!</v>
      </c>
      <c r="D4863" t="e">
        <f>IF(AND(TimeSpend[[#This Row],[Personnel number]]&lt;&gt;"",TimeSpend[[#This Row],[Date]]&lt;&gt;""),TimeSpend[[#This Row],[Network]],"")</f>
        <v>#VALUE!</v>
      </c>
      <c r="E4863" t="e">
        <f>IF(AND(TimeSpend[[#This Row],[Personnel number]]&lt;&gt;"",TimeSpend[[#This Row],[Date]]&lt;&gt;""),TimeSpend[[#This Row],[Network Description]],"")</f>
        <v>#VALUE!</v>
      </c>
      <c r="F4863" t="e">
        <f>IF(AND(TimeSpend[[#This Row],[Personnel number]]&lt;&gt;"",TimeSpend[[#This Row],[Date]]&lt;&gt;""),TimeSpend[[#This Row],[Activity]],"")</f>
        <v>#VALUE!</v>
      </c>
      <c r="G4863" t="e">
        <f>IF(AND(TimeSpend[[#This Row],[Personnel number]]&lt;&gt;"",TimeSpend[[#This Row],[Date]]&lt;&gt;""),TimeSpend[[#This Row],[Activity description]],"")</f>
        <v>#VALUE!</v>
      </c>
      <c r="H4863" s="36" t="e">
        <f>IF(AND(TimeSpend[[#This Row],[Personnel number]]&lt;&gt;"",TimeSpend[[#This Row],[Date]]&lt;&gt;""),TimeSpend[[#This Row],[Start Time]],"")</f>
        <v>#VALUE!</v>
      </c>
      <c r="I4863" s="36" t="e">
        <f>IF(AND(TimeSpend[[#This Row],[Personnel number]]&lt;&gt;"",TimeSpend[[#This Row],[Date]]&lt;&gt;""),TimeSpend[[#This Row],[End Time]],"")</f>
        <v>#VALUE!</v>
      </c>
      <c r="J4863" t="e">
        <f>IF(AND(TimeSpend[[#This Row],[Personnel number]]&lt;&gt;"",TimeSpend[[#This Row],[Date]]&lt;&gt;""),TimeSpend[[#This Row],[Location]],"")</f>
        <v>#VALUE!</v>
      </c>
      <c r="K4863" t="e">
        <f>IF(AND(TimeSpend[[#This Row],[Personnel number]]&lt;&gt;"",TimeSpend[[#This Row],[Date]]&lt;&gt;""),TimeSpend[[#This Row],[Task]],"")</f>
        <v>#VALUE!</v>
      </c>
      <c r="L4863" t="e">
        <f>IF(AND(TimeSpend[[#This Row],[Personnel number]]&lt;&gt;"",TimeSpend[[#This Row],[Date]]&lt;&gt;""),Utilization!$J$2,"")</f>
        <v>#VALUE!</v>
      </c>
      <c r="M4863" t="e">
        <f>IF(AND(TimeSpend[[#This Row],[Personnel number]]&lt;&gt;"",TimeSpend[[#This Row],[Date]]&lt;&gt;""),TimeSpend[[#This Row],[Employee Name]],"")</f>
        <v>#VALUE!</v>
      </c>
      <c r="N4863" t="e">
        <f t="shared" si="152"/>
        <v>#VALUE!</v>
      </c>
      <c r="O4863" t="e">
        <f t="shared" si="153"/>
        <v>#VALUE!</v>
      </c>
      <c r="P4863" t="e">
        <f>IF(D4863&lt;&gt;"",VLOOKUP(D4863,Projects!B:C,2,0),"")</f>
        <v>#VALUE!</v>
      </c>
    </row>
    <row r="4864" spans="1:16" x14ac:dyDescent="0.25">
      <c r="A4864" t="e">
        <f>UPPER(IF(AND(TimeSpend[[#This Row],[Personnel number]]&lt;&gt;"",TimeSpend[[#This Row],[Date]]&lt;&gt;""),TimeSpend[[#This Row],[Personnel number]],""))</f>
        <v>#VALUE!</v>
      </c>
      <c r="B4864" s="85" t="e">
        <f>IF(AND(TimeSpend[[#This Row],[Personnel number]]&lt;&gt;"",TimeSpend[[#This Row],[Date]]&lt;&gt;""),TEXT(TimeSpend[[#This Row],[Date]],"[$-409]yyyyMMdd"),"")</f>
        <v>#VALUE!</v>
      </c>
      <c r="C4864" s="33" t="e">
        <f>IF(AND(TimeSpend[[#This Row],[Personnel number]]&lt;&gt;"",TimeSpend[[#This Row],[Date]]&lt;&gt;""),SUBSTITUTE(TimeSpend[[#This Row],[Hours]],",","."),"")</f>
        <v>#VALUE!</v>
      </c>
      <c r="D4864" t="e">
        <f>IF(AND(TimeSpend[[#This Row],[Personnel number]]&lt;&gt;"",TimeSpend[[#This Row],[Date]]&lt;&gt;""),TimeSpend[[#This Row],[Network]],"")</f>
        <v>#VALUE!</v>
      </c>
      <c r="E4864" t="e">
        <f>IF(AND(TimeSpend[[#This Row],[Personnel number]]&lt;&gt;"",TimeSpend[[#This Row],[Date]]&lt;&gt;""),TimeSpend[[#This Row],[Network Description]],"")</f>
        <v>#VALUE!</v>
      </c>
      <c r="F4864" t="e">
        <f>IF(AND(TimeSpend[[#This Row],[Personnel number]]&lt;&gt;"",TimeSpend[[#This Row],[Date]]&lt;&gt;""),TimeSpend[[#This Row],[Activity]],"")</f>
        <v>#VALUE!</v>
      </c>
      <c r="G4864" t="e">
        <f>IF(AND(TimeSpend[[#This Row],[Personnel number]]&lt;&gt;"",TimeSpend[[#This Row],[Date]]&lt;&gt;""),TimeSpend[[#This Row],[Activity description]],"")</f>
        <v>#VALUE!</v>
      </c>
      <c r="H4864" s="36" t="e">
        <f>IF(AND(TimeSpend[[#This Row],[Personnel number]]&lt;&gt;"",TimeSpend[[#This Row],[Date]]&lt;&gt;""),TimeSpend[[#This Row],[Start Time]],"")</f>
        <v>#VALUE!</v>
      </c>
      <c r="I4864" s="36" t="e">
        <f>IF(AND(TimeSpend[[#This Row],[Personnel number]]&lt;&gt;"",TimeSpend[[#This Row],[Date]]&lt;&gt;""),TimeSpend[[#This Row],[End Time]],"")</f>
        <v>#VALUE!</v>
      </c>
      <c r="J4864" t="e">
        <f>IF(AND(TimeSpend[[#This Row],[Personnel number]]&lt;&gt;"",TimeSpend[[#This Row],[Date]]&lt;&gt;""),TimeSpend[[#This Row],[Location]],"")</f>
        <v>#VALUE!</v>
      </c>
      <c r="K4864" t="e">
        <f>IF(AND(TimeSpend[[#This Row],[Personnel number]]&lt;&gt;"",TimeSpend[[#This Row],[Date]]&lt;&gt;""),TimeSpend[[#This Row],[Task]],"")</f>
        <v>#VALUE!</v>
      </c>
      <c r="L4864" t="e">
        <f>IF(AND(TimeSpend[[#This Row],[Personnel number]]&lt;&gt;"",TimeSpend[[#This Row],[Date]]&lt;&gt;""),Utilization!$J$2,"")</f>
        <v>#VALUE!</v>
      </c>
      <c r="M4864" t="e">
        <f>IF(AND(TimeSpend[[#This Row],[Personnel number]]&lt;&gt;"",TimeSpend[[#This Row],[Date]]&lt;&gt;""),TimeSpend[[#This Row],[Employee Name]],"")</f>
        <v>#VALUE!</v>
      </c>
      <c r="N4864" t="e">
        <f t="shared" si="152"/>
        <v>#VALUE!</v>
      </c>
      <c r="O4864" t="e">
        <f t="shared" si="153"/>
        <v>#VALUE!</v>
      </c>
      <c r="P4864" t="e">
        <f>IF(D4864&lt;&gt;"",VLOOKUP(D4864,Projects!B:C,2,0),"")</f>
        <v>#VALUE!</v>
      </c>
    </row>
    <row r="4865" spans="1:16" x14ac:dyDescent="0.25">
      <c r="A4865" t="e">
        <f>UPPER(IF(AND(TimeSpend[[#This Row],[Personnel number]]&lt;&gt;"",TimeSpend[[#This Row],[Date]]&lt;&gt;""),TimeSpend[[#This Row],[Personnel number]],""))</f>
        <v>#VALUE!</v>
      </c>
      <c r="B4865" s="85" t="e">
        <f>IF(AND(TimeSpend[[#This Row],[Personnel number]]&lt;&gt;"",TimeSpend[[#This Row],[Date]]&lt;&gt;""),TEXT(TimeSpend[[#This Row],[Date]],"[$-409]yyyyMMdd"),"")</f>
        <v>#VALUE!</v>
      </c>
      <c r="C4865" s="33" t="e">
        <f>IF(AND(TimeSpend[[#This Row],[Personnel number]]&lt;&gt;"",TimeSpend[[#This Row],[Date]]&lt;&gt;""),SUBSTITUTE(TimeSpend[[#This Row],[Hours]],",","."),"")</f>
        <v>#VALUE!</v>
      </c>
      <c r="D4865" t="e">
        <f>IF(AND(TimeSpend[[#This Row],[Personnel number]]&lt;&gt;"",TimeSpend[[#This Row],[Date]]&lt;&gt;""),TimeSpend[[#This Row],[Network]],"")</f>
        <v>#VALUE!</v>
      </c>
      <c r="E4865" t="e">
        <f>IF(AND(TimeSpend[[#This Row],[Personnel number]]&lt;&gt;"",TimeSpend[[#This Row],[Date]]&lt;&gt;""),TimeSpend[[#This Row],[Network Description]],"")</f>
        <v>#VALUE!</v>
      </c>
      <c r="F4865" t="e">
        <f>IF(AND(TimeSpend[[#This Row],[Personnel number]]&lt;&gt;"",TimeSpend[[#This Row],[Date]]&lt;&gt;""),TimeSpend[[#This Row],[Activity]],"")</f>
        <v>#VALUE!</v>
      </c>
      <c r="G4865" t="e">
        <f>IF(AND(TimeSpend[[#This Row],[Personnel number]]&lt;&gt;"",TimeSpend[[#This Row],[Date]]&lt;&gt;""),TimeSpend[[#This Row],[Activity description]],"")</f>
        <v>#VALUE!</v>
      </c>
      <c r="H4865" s="36" t="e">
        <f>IF(AND(TimeSpend[[#This Row],[Personnel number]]&lt;&gt;"",TimeSpend[[#This Row],[Date]]&lt;&gt;""),TimeSpend[[#This Row],[Start Time]],"")</f>
        <v>#VALUE!</v>
      </c>
      <c r="I4865" s="36" t="e">
        <f>IF(AND(TimeSpend[[#This Row],[Personnel number]]&lt;&gt;"",TimeSpend[[#This Row],[Date]]&lt;&gt;""),TimeSpend[[#This Row],[End Time]],"")</f>
        <v>#VALUE!</v>
      </c>
      <c r="J4865" t="e">
        <f>IF(AND(TimeSpend[[#This Row],[Personnel number]]&lt;&gt;"",TimeSpend[[#This Row],[Date]]&lt;&gt;""),TimeSpend[[#This Row],[Location]],"")</f>
        <v>#VALUE!</v>
      </c>
      <c r="K4865" t="e">
        <f>IF(AND(TimeSpend[[#This Row],[Personnel number]]&lt;&gt;"",TimeSpend[[#This Row],[Date]]&lt;&gt;""),TimeSpend[[#This Row],[Task]],"")</f>
        <v>#VALUE!</v>
      </c>
      <c r="L4865" t="e">
        <f>IF(AND(TimeSpend[[#This Row],[Personnel number]]&lt;&gt;"",TimeSpend[[#This Row],[Date]]&lt;&gt;""),Utilization!$J$2,"")</f>
        <v>#VALUE!</v>
      </c>
      <c r="M4865" t="e">
        <f>IF(AND(TimeSpend[[#This Row],[Personnel number]]&lt;&gt;"",TimeSpend[[#This Row],[Date]]&lt;&gt;""),TimeSpend[[#This Row],[Employee Name]],"")</f>
        <v>#VALUE!</v>
      </c>
      <c r="N4865" t="e">
        <f t="shared" si="152"/>
        <v>#VALUE!</v>
      </c>
      <c r="O4865" t="e">
        <f t="shared" si="153"/>
        <v>#VALUE!</v>
      </c>
      <c r="P4865" t="e">
        <f>IF(D4865&lt;&gt;"",VLOOKUP(D4865,Projects!B:C,2,0),"")</f>
        <v>#VALUE!</v>
      </c>
    </row>
    <row r="4866" spans="1:16" x14ac:dyDescent="0.25">
      <c r="A4866" t="e">
        <f>UPPER(IF(AND(TimeSpend[[#This Row],[Personnel number]]&lt;&gt;"",TimeSpend[[#This Row],[Date]]&lt;&gt;""),TimeSpend[[#This Row],[Personnel number]],""))</f>
        <v>#VALUE!</v>
      </c>
      <c r="B4866" s="85" t="e">
        <f>IF(AND(TimeSpend[[#This Row],[Personnel number]]&lt;&gt;"",TimeSpend[[#This Row],[Date]]&lt;&gt;""),TEXT(TimeSpend[[#This Row],[Date]],"[$-409]yyyyMMdd"),"")</f>
        <v>#VALUE!</v>
      </c>
      <c r="C4866" s="33" t="e">
        <f>IF(AND(TimeSpend[[#This Row],[Personnel number]]&lt;&gt;"",TimeSpend[[#This Row],[Date]]&lt;&gt;""),SUBSTITUTE(TimeSpend[[#This Row],[Hours]],",","."),"")</f>
        <v>#VALUE!</v>
      </c>
      <c r="D4866" t="e">
        <f>IF(AND(TimeSpend[[#This Row],[Personnel number]]&lt;&gt;"",TimeSpend[[#This Row],[Date]]&lt;&gt;""),TimeSpend[[#This Row],[Network]],"")</f>
        <v>#VALUE!</v>
      </c>
      <c r="E4866" t="e">
        <f>IF(AND(TimeSpend[[#This Row],[Personnel number]]&lt;&gt;"",TimeSpend[[#This Row],[Date]]&lt;&gt;""),TimeSpend[[#This Row],[Network Description]],"")</f>
        <v>#VALUE!</v>
      </c>
      <c r="F4866" t="e">
        <f>IF(AND(TimeSpend[[#This Row],[Personnel number]]&lt;&gt;"",TimeSpend[[#This Row],[Date]]&lt;&gt;""),TimeSpend[[#This Row],[Activity]],"")</f>
        <v>#VALUE!</v>
      </c>
      <c r="G4866" t="e">
        <f>IF(AND(TimeSpend[[#This Row],[Personnel number]]&lt;&gt;"",TimeSpend[[#This Row],[Date]]&lt;&gt;""),TimeSpend[[#This Row],[Activity description]],"")</f>
        <v>#VALUE!</v>
      </c>
      <c r="H4866" s="36" t="e">
        <f>IF(AND(TimeSpend[[#This Row],[Personnel number]]&lt;&gt;"",TimeSpend[[#This Row],[Date]]&lt;&gt;""),TimeSpend[[#This Row],[Start Time]],"")</f>
        <v>#VALUE!</v>
      </c>
      <c r="I4866" s="36" t="e">
        <f>IF(AND(TimeSpend[[#This Row],[Personnel number]]&lt;&gt;"",TimeSpend[[#This Row],[Date]]&lt;&gt;""),TimeSpend[[#This Row],[End Time]],"")</f>
        <v>#VALUE!</v>
      </c>
      <c r="J4866" t="e">
        <f>IF(AND(TimeSpend[[#This Row],[Personnel number]]&lt;&gt;"",TimeSpend[[#This Row],[Date]]&lt;&gt;""),TimeSpend[[#This Row],[Location]],"")</f>
        <v>#VALUE!</v>
      </c>
      <c r="K4866" t="e">
        <f>IF(AND(TimeSpend[[#This Row],[Personnel number]]&lt;&gt;"",TimeSpend[[#This Row],[Date]]&lt;&gt;""),TimeSpend[[#This Row],[Task]],"")</f>
        <v>#VALUE!</v>
      </c>
      <c r="L4866" t="e">
        <f>IF(AND(TimeSpend[[#This Row],[Personnel number]]&lt;&gt;"",TimeSpend[[#This Row],[Date]]&lt;&gt;""),Utilization!$J$2,"")</f>
        <v>#VALUE!</v>
      </c>
      <c r="M4866" t="e">
        <f>IF(AND(TimeSpend[[#This Row],[Personnel number]]&lt;&gt;"",TimeSpend[[#This Row],[Date]]&lt;&gt;""),TimeSpend[[#This Row],[Employee Name]],"")</f>
        <v>#VALUE!</v>
      </c>
      <c r="N4866" t="e">
        <f t="shared" si="152"/>
        <v>#VALUE!</v>
      </c>
      <c r="O4866" t="e">
        <f t="shared" si="153"/>
        <v>#VALUE!</v>
      </c>
      <c r="P4866" t="e">
        <f>IF(D4866&lt;&gt;"",VLOOKUP(D4866,Projects!B:C,2,0),"")</f>
        <v>#VALUE!</v>
      </c>
    </row>
    <row r="4867" spans="1:16" x14ac:dyDescent="0.25">
      <c r="A4867" t="e">
        <f>UPPER(IF(AND(TimeSpend[[#This Row],[Personnel number]]&lt;&gt;"",TimeSpend[[#This Row],[Date]]&lt;&gt;""),TimeSpend[[#This Row],[Personnel number]],""))</f>
        <v>#VALUE!</v>
      </c>
      <c r="B4867" s="85" t="e">
        <f>IF(AND(TimeSpend[[#This Row],[Personnel number]]&lt;&gt;"",TimeSpend[[#This Row],[Date]]&lt;&gt;""),TEXT(TimeSpend[[#This Row],[Date]],"[$-409]yyyyMMdd"),"")</f>
        <v>#VALUE!</v>
      </c>
      <c r="C4867" s="33" t="e">
        <f>IF(AND(TimeSpend[[#This Row],[Personnel number]]&lt;&gt;"",TimeSpend[[#This Row],[Date]]&lt;&gt;""),SUBSTITUTE(TimeSpend[[#This Row],[Hours]],",","."),"")</f>
        <v>#VALUE!</v>
      </c>
      <c r="D4867" t="e">
        <f>IF(AND(TimeSpend[[#This Row],[Personnel number]]&lt;&gt;"",TimeSpend[[#This Row],[Date]]&lt;&gt;""),TimeSpend[[#This Row],[Network]],"")</f>
        <v>#VALUE!</v>
      </c>
      <c r="E4867" t="e">
        <f>IF(AND(TimeSpend[[#This Row],[Personnel number]]&lt;&gt;"",TimeSpend[[#This Row],[Date]]&lt;&gt;""),TimeSpend[[#This Row],[Network Description]],"")</f>
        <v>#VALUE!</v>
      </c>
      <c r="F4867" t="e">
        <f>IF(AND(TimeSpend[[#This Row],[Personnel number]]&lt;&gt;"",TimeSpend[[#This Row],[Date]]&lt;&gt;""),TimeSpend[[#This Row],[Activity]],"")</f>
        <v>#VALUE!</v>
      </c>
      <c r="G4867" t="e">
        <f>IF(AND(TimeSpend[[#This Row],[Personnel number]]&lt;&gt;"",TimeSpend[[#This Row],[Date]]&lt;&gt;""),TimeSpend[[#This Row],[Activity description]],"")</f>
        <v>#VALUE!</v>
      </c>
      <c r="H4867" s="36" t="e">
        <f>IF(AND(TimeSpend[[#This Row],[Personnel number]]&lt;&gt;"",TimeSpend[[#This Row],[Date]]&lt;&gt;""),TimeSpend[[#This Row],[Start Time]],"")</f>
        <v>#VALUE!</v>
      </c>
      <c r="I4867" s="36" t="e">
        <f>IF(AND(TimeSpend[[#This Row],[Personnel number]]&lt;&gt;"",TimeSpend[[#This Row],[Date]]&lt;&gt;""),TimeSpend[[#This Row],[End Time]],"")</f>
        <v>#VALUE!</v>
      </c>
      <c r="J4867" t="e">
        <f>IF(AND(TimeSpend[[#This Row],[Personnel number]]&lt;&gt;"",TimeSpend[[#This Row],[Date]]&lt;&gt;""),TimeSpend[[#This Row],[Location]],"")</f>
        <v>#VALUE!</v>
      </c>
      <c r="K4867" t="e">
        <f>IF(AND(TimeSpend[[#This Row],[Personnel number]]&lt;&gt;"",TimeSpend[[#This Row],[Date]]&lt;&gt;""),TimeSpend[[#This Row],[Task]],"")</f>
        <v>#VALUE!</v>
      </c>
      <c r="L4867" t="e">
        <f>IF(AND(TimeSpend[[#This Row],[Personnel number]]&lt;&gt;"",TimeSpend[[#This Row],[Date]]&lt;&gt;""),Utilization!$J$2,"")</f>
        <v>#VALUE!</v>
      </c>
      <c r="M4867" t="e">
        <f>IF(AND(TimeSpend[[#This Row],[Personnel number]]&lt;&gt;"",TimeSpend[[#This Row],[Date]]&lt;&gt;""),TimeSpend[[#This Row],[Employee Name]],"")</f>
        <v>#VALUE!</v>
      </c>
      <c r="N4867" t="e">
        <f t="shared" si="152"/>
        <v>#VALUE!</v>
      </c>
      <c r="O4867" t="e">
        <f t="shared" si="153"/>
        <v>#VALUE!</v>
      </c>
      <c r="P4867" t="e">
        <f>IF(D4867&lt;&gt;"",VLOOKUP(D4867,Projects!B:C,2,0),"")</f>
        <v>#VALUE!</v>
      </c>
    </row>
    <row r="4868" spans="1:16" x14ac:dyDescent="0.25">
      <c r="A4868" t="e">
        <f>UPPER(IF(AND(TimeSpend[[#This Row],[Personnel number]]&lt;&gt;"",TimeSpend[[#This Row],[Date]]&lt;&gt;""),TimeSpend[[#This Row],[Personnel number]],""))</f>
        <v>#VALUE!</v>
      </c>
      <c r="B4868" s="85" t="e">
        <f>IF(AND(TimeSpend[[#This Row],[Personnel number]]&lt;&gt;"",TimeSpend[[#This Row],[Date]]&lt;&gt;""),TEXT(TimeSpend[[#This Row],[Date]],"[$-409]yyyyMMdd"),"")</f>
        <v>#VALUE!</v>
      </c>
      <c r="C4868" s="33" t="e">
        <f>IF(AND(TimeSpend[[#This Row],[Personnel number]]&lt;&gt;"",TimeSpend[[#This Row],[Date]]&lt;&gt;""),SUBSTITUTE(TimeSpend[[#This Row],[Hours]],",","."),"")</f>
        <v>#VALUE!</v>
      </c>
      <c r="D4868" t="e">
        <f>IF(AND(TimeSpend[[#This Row],[Personnel number]]&lt;&gt;"",TimeSpend[[#This Row],[Date]]&lt;&gt;""),TimeSpend[[#This Row],[Network]],"")</f>
        <v>#VALUE!</v>
      </c>
      <c r="E4868" t="e">
        <f>IF(AND(TimeSpend[[#This Row],[Personnel number]]&lt;&gt;"",TimeSpend[[#This Row],[Date]]&lt;&gt;""),TimeSpend[[#This Row],[Network Description]],"")</f>
        <v>#VALUE!</v>
      </c>
      <c r="F4868" t="e">
        <f>IF(AND(TimeSpend[[#This Row],[Personnel number]]&lt;&gt;"",TimeSpend[[#This Row],[Date]]&lt;&gt;""),TimeSpend[[#This Row],[Activity]],"")</f>
        <v>#VALUE!</v>
      </c>
      <c r="G4868" t="e">
        <f>IF(AND(TimeSpend[[#This Row],[Personnel number]]&lt;&gt;"",TimeSpend[[#This Row],[Date]]&lt;&gt;""),TimeSpend[[#This Row],[Activity description]],"")</f>
        <v>#VALUE!</v>
      </c>
      <c r="H4868" s="36" t="e">
        <f>IF(AND(TimeSpend[[#This Row],[Personnel number]]&lt;&gt;"",TimeSpend[[#This Row],[Date]]&lt;&gt;""),TimeSpend[[#This Row],[Start Time]],"")</f>
        <v>#VALUE!</v>
      </c>
      <c r="I4868" s="36" t="e">
        <f>IF(AND(TimeSpend[[#This Row],[Personnel number]]&lt;&gt;"",TimeSpend[[#This Row],[Date]]&lt;&gt;""),TimeSpend[[#This Row],[End Time]],"")</f>
        <v>#VALUE!</v>
      </c>
      <c r="J4868" t="e">
        <f>IF(AND(TimeSpend[[#This Row],[Personnel number]]&lt;&gt;"",TimeSpend[[#This Row],[Date]]&lt;&gt;""),TimeSpend[[#This Row],[Location]],"")</f>
        <v>#VALUE!</v>
      </c>
      <c r="K4868" t="e">
        <f>IF(AND(TimeSpend[[#This Row],[Personnel number]]&lt;&gt;"",TimeSpend[[#This Row],[Date]]&lt;&gt;""),TimeSpend[[#This Row],[Task]],"")</f>
        <v>#VALUE!</v>
      </c>
      <c r="L4868" t="e">
        <f>IF(AND(TimeSpend[[#This Row],[Personnel number]]&lt;&gt;"",TimeSpend[[#This Row],[Date]]&lt;&gt;""),Utilization!$J$2,"")</f>
        <v>#VALUE!</v>
      </c>
      <c r="M4868" t="e">
        <f>IF(AND(TimeSpend[[#This Row],[Personnel number]]&lt;&gt;"",TimeSpend[[#This Row],[Date]]&lt;&gt;""),TimeSpend[[#This Row],[Employee Name]],"")</f>
        <v>#VALUE!</v>
      </c>
      <c r="N4868" t="e">
        <f t="shared" si="152"/>
        <v>#VALUE!</v>
      </c>
      <c r="O4868" t="e">
        <f t="shared" si="153"/>
        <v>#VALUE!</v>
      </c>
      <c r="P4868" t="e">
        <f>IF(D4868&lt;&gt;"",VLOOKUP(D4868,Projects!B:C,2,0),"")</f>
        <v>#VALUE!</v>
      </c>
    </row>
    <row r="4869" spans="1:16" x14ac:dyDescent="0.25">
      <c r="A4869" t="e">
        <f>UPPER(IF(AND(TimeSpend[[#This Row],[Personnel number]]&lt;&gt;"",TimeSpend[[#This Row],[Date]]&lt;&gt;""),TimeSpend[[#This Row],[Personnel number]],""))</f>
        <v>#VALUE!</v>
      </c>
      <c r="B4869" s="85" t="e">
        <f>IF(AND(TimeSpend[[#This Row],[Personnel number]]&lt;&gt;"",TimeSpend[[#This Row],[Date]]&lt;&gt;""),TEXT(TimeSpend[[#This Row],[Date]],"[$-409]yyyyMMdd"),"")</f>
        <v>#VALUE!</v>
      </c>
      <c r="C4869" s="33" t="e">
        <f>IF(AND(TimeSpend[[#This Row],[Personnel number]]&lt;&gt;"",TimeSpend[[#This Row],[Date]]&lt;&gt;""),SUBSTITUTE(TimeSpend[[#This Row],[Hours]],",","."),"")</f>
        <v>#VALUE!</v>
      </c>
      <c r="D4869" t="e">
        <f>IF(AND(TimeSpend[[#This Row],[Personnel number]]&lt;&gt;"",TimeSpend[[#This Row],[Date]]&lt;&gt;""),TimeSpend[[#This Row],[Network]],"")</f>
        <v>#VALUE!</v>
      </c>
      <c r="E4869" t="e">
        <f>IF(AND(TimeSpend[[#This Row],[Personnel number]]&lt;&gt;"",TimeSpend[[#This Row],[Date]]&lt;&gt;""),TimeSpend[[#This Row],[Network Description]],"")</f>
        <v>#VALUE!</v>
      </c>
      <c r="F4869" t="e">
        <f>IF(AND(TimeSpend[[#This Row],[Personnel number]]&lt;&gt;"",TimeSpend[[#This Row],[Date]]&lt;&gt;""),TimeSpend[[#This Row],[Activity]],"")</f>
        <v>#VALUE!</v>
      </c>
      <c r="G4869" t="e">
        <f>IF(AND(TimeSpend[[#This Row],[Personnel number]]&lt;&gt;"",TimeSpend[[#This Row],[Date]]&lt;&gt;""),TimeSpend[[#This Row],[Activity description]],"")</f>
        <v>#VALUE!</v>
      </c>
      <c r="H4869" s="36" t="e">
        <f>IF(AND(TimeSpend[[#This Row],[Personnel number]]&lt;&gt;"",TimeSpend[[#This Row],[Date]]&lt;&gt;""),TimeSpend[[#This Row],[Start Time]],"")</f>
        <v>#VALUE!</v>
      </c>
      <c r="I4869" s="36" t="e">
        <f>IF(AND(TimeSpend[[#This Row],[Personnel number]]&lt;&gt;"",TimeSpend[[#This Row],[Date]]&lt;&gt;""),TimeSpend[[#This Row],[End Time]],"")</f>
        <v>#VALUE!</v>
      </c>
      <c r="J4869" t="e">
        <f>IF(AND(TimeSpend[[#This Row],[Personnel number]]&lt;&gt;"",TimeSpend[[#This Row],[Date]]&lt;&gt;""),TimeSpend[[#This Row],[Location]],"")</f>
        <v>#VALUE!</v>
      </c>
      <c r="K4869" t="e">
        <f>IF(AND(TimeSpend[[#This Row],[Personnel number]]&lt;&gt;"",TimeSpend[[#This Row],[Date]]&lt;&gt;""),TimeSpend[[#This Row],[Task]],"")</f>
        <v>#VALUE!</v>
      </c>
      <c r="L4869" t="e">
        <f>IF(AND(TimeSpend[[#This Row],[Personnel number]]&lt;&gt;"",TimeSpend[[#This Row],[Date]]&lt;&gt;""),Utilization!$J$2,"")</f>
        <v>#VALUE!</v>
      </c>
      <c r="M4869" t="e">
        <f>IF(AND(TimeSpend[[#This Row],[Personnel number]]&lt;&gt;"",TimeSpend[[#This Row],[Date]]&lt;&gt;""),TimeSpend[[#This Row],[Employee Name]],"")</f>
        <v>#VALUE!</v>
      </c>
      <c r="N4869" t="e">
        <f t="shared" si="152"/>
        <v>#VALUE!</v>
      </c>
      <c r="O4869" t="e">
        <f t="shared" si="153"/>
        <v>#VALUE!</v>
      </c>
      <c r="P4869" t="e">
        <f>IF(D4869&lt;&gt;"",VLOOKUP(D4869,Projects!B:C,2,0),"")</f>
        <v>#VALUE!</v>
      </c>
    </row>
    <row r="4870" spans="1:16" x14ac:dyDescent="0.25">
      <c r="A4870" t="e">
        <f>UPPER(IF(AND(TimeSpend[[#This Row],[Personnel number]]&lt;&gt;"",TimeSpend[[#This Row],[Date]]&lt;&gt;""),TimeSpend[[#This Row],[Personnel number]],""))</f>
        <v>#VALUE!</v>
      </c>
      <c r="B4870" s="85" t="e">
        <f>IF(AND(TimeSpend[[#This Row],[Personnel number]]&lt;&gt;"",TimeSpend[[#This Row],[Date]]&lt;&gt;""),TEXT(TimeSpend[[#This Row],[Date]],"[$-409]yyyyMMdd"),"")</f>
        <v>#VALUE!</v>
      </c>
      <c r="C4870" s="33" t="e">
        <f>IF(AND(TimeSpend[[#This Row],[Personnel number]]&lt;&gt;"",TimeSpend[[#This Row],[Date]]&lt;&gt;""),SUBSTITUTE(TimeSpend[[#This Row],[Hours]],",","."),"")</f>
        <v>#VALUE!</v>
      </c>
      <c r="D4870" t="e">
        <f>IF(AND(TimeSpend[[#This Row],[Personnel number]]&lt;&gt;"",TimeSpend[[#This Row],[Date]]&lt;&gt;""),TimeSpend[[#This Row],[Network]],"")</f>
        <v>#VALUE!</v>
      </c>
      <c r="E4870" t="e">
        <f>IF(AND(TimeSpend[[#This Row],[Personnel number]]&lt;&gt;"",TimeSpend[[#This Row],[Date]]&lt;&gt;""),TimeSpend[[#This Row],[Network Description]],"")</f>
        <v>#VALUE!</v>
      </c>
      <c r="F4870" t="e">
        <f>IF(AND(TimeSpend[[#This Row],[Personnel number]]&lt;&gt;"",TimeSpend[[#This Row],[Date]]&lt;&gt;""),TimeSpend[[#This Row],[Activity]],"")</f>
        <v>#VALUE!</v>
      </c>
      <c r="G4870" t="e">
        <f>IF(AND(TimeSpend[[#This Row],[Personnel number]]&lt;&gt;"",TimeSpend[[#This Row],[Date]]&lt;&gt;""),TimeSpend[[#This Row],[Activity description]],"")</f>
        <v>#VALUE!</v>
      </c>
      <c r="H4870" s="36" t="e">
        <f>IF(AND(TimeSpend[[#This Row],[Personnel number]]&lt;&gt;"",TimeSpend[[#This Row],[Date]]&lt;&gt;""),TimeSpend[[#This Row],[Start Time]],"")</f>
        <v>#VALUE!</v>
      </c>
      <c r="I4870" s="36" t="e">
        <f>IF(AND(TimeSpend[[#This Row],[Personnel number]]&lt;&gt;"",TimeSpend[[#This Row],[Date]]&lt;&gt;""),TimeSpend[[#This Row],[End Time]],"")</f>
        <v>#VALUE!</v>
      </c>
      <c r="J4870" t="e">
        <f>IF(AND(TimeSpend[[#This Row],[Personnel number]]&lt;&gt;"",TimeSpend[[#This Row],[Date]]&lt;&gt;""),TimeSpend[[#This Row],[Location]],"")</f>
        <v>#VALUE!</v>
      </c>
      <c r="K4870" t="e">
        <f>IF(AND(TimeSpend[[#This Row],[Personnel number]]&lt;&gt;"",TimeSpend[[#This Row],[Date]]&lt;&gt;""),TimeSpend[[#This Row],[Task]],"")</f>
        <v>#VALUE!</v>
      </c>
      <c r="L4870" t="e">
        <f>IF(AND(TimeSpend[[#This Row],[Personnel number]]&lt;&gt;"",TimeSpend[[#This Row],[Date]]&lt;&gt;""),Utilization!$J$2,"")</f>
        <v>#VALUE!</v>
      </c>
      <c r="M4870" t="e">
        <f>IF(AND(TimeSpend[[#This Row],[Personnel number]]&lt;&gt;"",TimeSpend[[#This Row],[Date]]&lt;&gt;""),TimeSpend[[#This Row],[Employee Name]],"")</f>
        <v>#VALUE!</v>
      </c>
      <c r="N4870" t="e">
        <f t="shared" si="152"/>
        <v>#VALUE!</v>
      </c>
      <c r="O4870" t="e">
        <f t="shared" si="153"/>
        <v>#VALUE!</v>
      </c>
      <c r="P4870" t="e">
        <f>IF(D4870&lt;&gt;"",VLOOKUP(D4870,Projects!B:C,2,0),"")</f>
        <v>#VALUE!</v>
      </c>
    </row>
    <row r="4871" spans="1:16" x14ac:dyDescent="0.25">
      <c r="A4871" t="e">
        <f>UPPER(IF(AND(TimeSpend[[#This Row],[Personnel number]]&lt;&gt;"",TimeSpend[[#This Row],[Date]]&lt;&gt;""),TimeSpend[[#This Row],[Personnel number]],""))</f>
        <v>#VALUE!</v>
      </c>
      <c r="B4871" s="85" t="e">
        <f>IF(AND(TimeSpend[[#This Row],[Personnel number]]&lt;&gt;"",TimeSpend[[#This Row],[Date]]&lt;&gt;""),TEXT(TimeSpend[[#This Row],[Date]],"[$-409]yyyyMMdd"),"")</f>
        <v>#VALUE!</v>
      </c>
      <c r="C4871" s="33" t="e">
        <f>IF(AND(TimeSpend[[#This Row],[Personnel number]]&lt;&gt;"",TimeSpend[[#This Row],[Date]]&lt;&gt;""),SUBSTITUTE(TimeSpend[[#This Row],[Hours]],",","."),"")</f>
        <v>#VALUE!</v>
      </c>
      <c r="D4871" t="e">
        <f>IF(AND(TimeSpend[[#This Row],[Personnel number]]&lt;&gt;"",TimeSpend[[#This Row],[Date]]&lt;&gt;""),TimeSpend[[#This Row],[Network]],"")</f>
        <v>#VALUE!</v>
      </c>
      <c r="E4871" t="e">
        <f>IF(AND(TimeSpend[[#This Row],[Personnel number]]&lt;&gt;"",TimeSpend[[#This Row],[Date]]&lt;&gt;""),TimeSpend[[#This Row],[Network Description]],"")</f>
        <v>#VALUE!</v>
      </c>
      <c r="F4871" t="e">
        <f>IF(AND(TimeSpend[[#This Row],[Personnel number]]&lt;&gt;"",TimeSpend[[#This Row],[Date]]&lt;&gt;""),TimeSpend[[#This Row],[Activity]],"")</f>
        <v>#VALUE!</v>
      </c>
      <c r="G4871" t="e">
        <f>IF(AND(TimeSpend[[#This Row],[Personnel number]]&lt;&gt;"",TimeSpend[[#This Row],[Date]]&lt;&gt;""),TimeSpend[[#This Row],[Activity description]],"")</f>
        <v>#VALUE!</v>
      </c>
      <c r="H4871" s="36" t="e">
        <f>IF(AND(TimeSpend[[#This Row],[Personnel number]]&lt;&gt;"",TimeSpend[[#This Row],[Date]]&lt;&gt;""),TimeSpend[[#This Row],[Start Time]],"")</f>
        <v>#VALUE!</v>
      </c>
      <c r="I4871" s="36" t="e">
        <f>IF(AND(TimeSpend[[#This Row],[Personnel number]]&lt;&gt;"",TimeSpend[[#This Row],[Date]]&lt;&gt;""),TimeSpend[[#This Row],[End Time]],"")</f>
        <v>#VALUE!</v>
      </c>
      <c r="J4871" t="e">
        <f>IF(AND(TimeSpend[[#This Row],[Personnel number]]&lt;&gt;"",TimeSpend[[#This Row],[Date]]&lt;&gt;""),TimeSpend[[#This Row],[Location]],"")</f>
        <v>#VALUE!</v>
      </c>
      <c r="K4871" t="e">
        <f>IF(AND(TimeSpend[[#This Row],[Personnel number]]&lt;&gt;"",TimeSpend[[#This Row],[Date]]&lt;&gt;""),TimeSpend[[#This Row],[Task]],"")</f>
        <v>#VALUE!</v>
      </c>
      <c r="L4871" t="e">
        <f>IF(AND(TimeSpend[[#This Row],[Personnel number]]&lt;&gt;"",TimeSpend[[#This Row],[Date]]&lt;&gt;""),Utilization!$J$2,"")</f>
        <v>#VALUE!</v>
      </c>
      <c r="M4871" t="e">
        <f>IF(AND(TimeSpend[[#This Row],[Personnel number]]&lt;&gt;"",TimeSpend[[#This Row],[Date]]&lt;&gt;""),TimeSpend[[#This Row],[Employee Name]],"")</f>
        <v>#VALUE!</v>
      </c>
      <c r="N4871" t="e">
        <f t="shared" si="152"/>
        <v>#VALUE!</v>
      </c>
      <c r="O4871" t="e">
        <f t="shared" si="153"/>
        <v>#VALUE!</v>
      </c>
      <c r="P4871" t="e">
        <f>IF(D4871&lt;&gt;"",VLOOKUP(D4871,Projects!B:C,2,0),"")</f>
        <v>#VALUE!</v>
      </c>
    </row>
    <row r="4872" spans="1:16" x14ac:dyDescent="0.25">
      <c r="A4872" t="e">
        <f>UPPER(IF(AND(TimeSpend[[#This Row],[Personnel number]]&lt;&gt;"",TimeSpend[[#This Row],[Date]]&lt;&gt;""),TimeSpend[[#This Row],[Personnel number]],""))</f>
        <v>#VALUE!</v>
      </c>
      <c r="B4872" s="85" t="e">
        <f>IF(AND(TimeSpend[[#This Row],[Personnel number]]&lt;&gt;"",TimeSpend[[#This Row],[Date]]&lt;&gt;""),TEXT(TimeSpend[[#This Row],[Date]],"[$-409]yyyyMMdd"),"")</f>
        <v>#VALUE!</v>
      </c>
      <c r="C4872" s="33" t="e">
        <f>IF(AND(TimeSpend[[#This Row],[Personnel number]]&lt;&gt;"",TimeSpend[[#This Row],[Date]]&lt;&gt;""),SUBSTITUTE(TimeSpend[[#This Row],[Hours]],",","."),"")</f>
        <v>#VALUE!</v>
      </c>
      <c r="D4872" t="e">
        <f>IF(AND(TimeSpend[[#This Row],[Personnel number]]&lt;&gt;"",TimeSpend[[#This Row],[Date]]&lt;&gt;""),TimeSpend[[#This Row],[Network]],"")</f>
        <v>#VALUE!</v>
      </c>
      <c r="E4872" t="e">
        <f>IF(AND(TimeSpend[[#This Row],[Personnel number]]&lt;&gt;"",TimeSpend[[#This Row],[Date]]&lt;&gt;""),TimeSpend[[#This Row],[Network Description]],"")</f>
        <v>#VALUE!</v>
      </c>
      <c r="F4872" t="e">
        <f>IF(AND(TimeSpend[[#This Row],[Personnel number]]&lt;&gt;"",TimeSpend[[#This Row],[Date]]&lt;&gt;""),TimeSpend[[#This Row],[Activity]],"")</f>
        <v>#VALUE!</v>
      </c>
      <c r="G4872" t="e">
        <f>IF(AND(TimeSpend[[#This Row],[Personnel number]]&lt;&gt;"",TimeSpend[[#This Row],[Date]]&lt;&gt;""),TimeSpend[[#This Row],[Activity description]],"")</f>
        <v>#VALUE!</v>
      </c>
      <c r="H4872" s="36" t="e">
        <f>IF(AND(TimeSpend[[#This Row],[Personnel number]]&lt;&gt;"",TimeSpend[[#This Row],[Date]]&lt;&gt;""),TimeSpend[[#This Row],[Start Time]],"")</f>
        <v>#VALUE!</v>
      </c>
      <c r="I4872" s="36" t="e">
        <f>IF(AND(TimeSpend[[#This Row],[Personnel number]]&lt;&gt;"",TimeSpend[[#This Row],[Date]]&lt;&gt;""),TimeSpend[[#This Row],[End Time]],"")</f>
        <v>#VALUE!</v>
      </c>
      <c r="J4872" t="e">
        <f>IF(AND(TimeSpend[[#This Row],[Personnel number]]&lt;&gt;"",TimeSpend[[#This Row],[Date]]&lt;&gt;""),TimeSpend[[#This Row],[Location]],"")</f>
        <v>#VALUE!</v>
      </c>
      <c r="K4872" t="e">
        <f>IF(AND(TimeSpend[[#This Row],[Personnel number]]&lt;&gt;"",TimeSpend[[#This Row],[Date]]&lt;&gt;""),TimeSpend[[#This Row],[Task]],"")</f>
        <v>#VALUE!</v>
      </c>
      <c r="L4872" t="e">
        <f>IF(AND(TimeSpend[[#This Row],[Personnel number]]&lt;&gt;"",TimeSpend[[#This Row],[Date]]&lt;&gt;""),Utilization!$J$2,"")</f>
        <v>#VALUE!</v>
      </c>
      <c r="M4872" t="e">
        <f>IF(AND(TimeSpend[[#This Row],[Personnel number]]&lt;&gt;"",TimeSpend[[#This Row],[Date]]&lt;&gt;""),TimeSpend[[#This Row],[Employee Name]],"")</f>
        <v>#VALUE!</v>
      </c>
      <c r="N4872" t="e">
        <f t="shared" si="152"/>
        <v>#VALUE!</v>
      </c>
      <c r="O4872" t="e">
        <f t="shared" si="153"/>
        <v>#VALUE!</v>
      </c>
      <c r="P4872" t="e">
        <f>IF(D4872&lt;&gt;"",VLOOKUP(D4872,Projects!B:C,2,0),"")</f>
        <v>#VALUE!</v>
      </c>
    </row>
    <row r="4873" spans="1:16" x14ac:dyDescent="0.25">
      <c r="A4873" t="e">
        <f>UPPER(IF(AND(TimeSpend[[#This Row],[Personnel number]]&lt;&gt;"",TimeSpend[[#This Row],[Date]]&lt;&gt;""),TimeSpend[[#This Row],[Personnel number]],""))</f>
        <v>#VALUE!</v>
      </c>
      <c r="B4873" s="85" t="e">
        <f>IF(AND(TimeSpend[[#This Row],[Personnel number]]&lt;&gt;"",TimeSpend[[#This Row],[Date]]&lt;&gt;""),TEXT(TimeSpend[[#This Row],[Date]],"[$-409]yyyyMMdd"),"")</f>
        <v>#VALUE!</v>
      </c>
      <c r="C4873" s="33" t="e">
        <f>IF(AND(TimeSpend[[#This Row],[Personnel number]]&lt;&gt;"",TimeSpend[[#This Row],[Date]]&lt;&gt;""),SUBSTITUTE(TimeSpend[[#This Row],[Hours]],",","."),"")</f>
        <v>#VALUE!</v>
      </c>
      <c r="D4873" t="e">
        <f>IF(AND(TimeSpend[[#This Row],[Personnel number]]&lt;&gt;"",TimeSpend[[#This Row],[Date]]&lt;&gt;""),TimeSpend[[#This Row],[Network]],"")</f>
        <v>#VALUE!</v>
      </c>
      <c r="E4873" t="e">
        <f>IF(AND(TimeSpend[[#This Row],[Personnel number]]&lt;&gt;"",TimeSpend[[#This Row],[Date]]&lt;&gt;""),TimeSpend[[#This Row],[Network Description]],"")</f>
        <v>#VALUE!</v>
      </c>
      <c r="F4873" t="e">
        <f>IF(AND(TimeSpend[[#This Row],[Personnel number]]&lt;&gt;"",TimeSpend[[#This Row],[Date]]&lt;&gt;""),TimeSpend[[#This Row],[Activity]],"")</f>
        <v>#VALUE!</v>
      </c>
      <c r="G4873" t="e">
        <f>IF(AND(TimeSpend[[#This Row],[Personnel number]]&lt;&gt;"",TimeSpend[[#This Row],[Date]]&lt;&gt;""),TimeSpend[[#This Row],[Activity description]],"")</f>
        <v>#VALUE!</v>
      </c>
      <c r="H4873" s="36" t="e">
        <f>IF(AND(TimeSpend[[#This Row],[Personnel number]]&lt;&gt;"",TimeSpend[[#This Row],[Date]]&lt;&gt;""),TimeSpend[[#This Row],[Start Time]],"")</f>
        <v>#VALUE!</v>
      </c>
      <c r="I4873" s="36" t="e">
        <f>IF(AND(TimeSpend[[#This Row],[Personnel number]]&lt;&gt;"",TimeSpend[[#This Row],[Date]]&lt;&gt;""),TimeSpend[[#This Row],[End Time]],"")</f>
        <v>#VALUE!</v>
      </c>
      <c r="J4873" t="e">
        <f>IF(AND(TimeSpend[[#This Row],[Personnel number]]&lt;&gt;"",TimeSpend[[#This Row],[Date]]&lt;&gt;""),TimeSpend[[#This Row],[Location]],"")</f>
        <v>#VALUE!</v>
      </c>
      <c r="K4873" t="e">
        <f>IF(AND(TimeSpend[[#This Row],[Personnel number]]&lt;&gt;"",TimeSpend[[#This Row],[Date]]&lt;&gt;""),TimeSpend[[#This Row],[Task]],"")</f>
        <v>#VALUE!</v>
      </c>
      <c r="L4873" t="e">
        <f>IF(AND(TimeSpend[[#This Row],[Personnel number]]&lt;&gt;"",TimeSpend[[#This Row],[Date]]&lt;&gt;""),Utilization!$J$2,"")</f>
        <v>#VALUE!</v>
      </c>
      <c r="M4873" t="e">
        <f>IF(AND(TimeSpend[[#This Row],[Personnel number]]&lt;&gt;"",TimeSpend[[#This Row],[Date]]&lt;&gt;""),TimeSpend[[#This Row],[Employee Name]],"")</f>
        <v>#VALUE!</v>
      </c>
      <c r="N4873" t="e">
        <f t="shared" si="152"/>
        <v>#VALUE!</v>
      </c>
      <c r="O4873" t="e">
        <f t="shared" si="153"/>
        <v>#VALUE!</v>
      </c>
      <c r="P4873" t="e">
        <f>IF(D4873&lt;&gt;"",VLOOKUP(D4873,Projects!B:C,2,0),"")</f>
        <v>#VALUE!</v>
      </c>
    </row>
    <row r="4874" spans="1:16" x14ac:dyDescent="0.25">
      <c r="A4874" t="e">
        <f>UPPER(IF(AND(TimeSpend[[#This Row],[Personnel number]]&lt;&gt;"",TimeSpend[[#This Row],[Date]]&lt;&gt;""),TimeSpend[[#This Row],[Personnel number]],""))</f>
        <v>#VALUE!</v>
      </c>
      <c r="B4874" s="85" t="e">
        <f>IF(AND(TimeSpend[[#This Row],[Personnel number]]&lt;&gt;"",TimeSpend[[#This Row],[Date]]&lt;&gt;""),TEXT(TimeSpend[[#This Row],[Date]],"[$-409]yyyyMMdd"),"")</f>
        <v>#VALUE!</v>
      </c>
      <c r="C4874" s="33" t="e">
        <f>IF(AND(TimeSpend[[#This Row],[Personnel number]]&lt;&gt;"",TimeSpend[[#This Row],[Date]]&lt;&gt;""),SUBSTITUTE(TimeSpend[[#This Row],[Hours]],",","."),"")</f>
        <v>#VALUE!</v>
      </c>
      <c r="D4874" t="e">
        <f>IF(AND(TimeSpend[[#This Row],[Personnel number]]&lt;&gt;"",TimeSpend[[#This Row],[Date]]&lt;&gt;""),TimeSpend[[#This Row],[Network]],"")</f>
        <v>#VALUE!</v>
      </c>
      <c r="E4874" t="e">
        <f>IF(AND(TimeSpend[[#This Row],[Personnel number]]&lt;&gt;"",TimeSpend[[#This Row],[Date]]&lt;&gt;""),TimeSpend[[#This Row],[Network Description]],"")</f>
        <v>#VALUE!</v>
      </c>
      <c r="F4874" t="e">
        <f>IF(AND(TimeSpend[[#This Row],[Personnel number]]&lt;&gt;"",TimeSpend[[#This Row],[Date]]&lt;&gt;""),TimeSpend[[#This Row],[Activity]],"")</f>
        <v>#VALUE!</v>
      </c>
      <c r="G4874" t="e">
        <f>IF(AND(TimeSpend[[#This Row],[Personnel number]]&lt;&gt;"",TimeSpend[[#This Row],[Date]]&lt;&gt;""),TimeSpend[[#This Row],[Activity description]],"")</f>
        <v>#VALUE!</v>
      </c>
      <c r="H4874" s="36" t="e">
        <f>IF(AND(TimeSpend[[#This Row],[Personnel number]]&lt;&gt;"",TimeSpend[[#This Row],[Date]]&lt;&gt;""),TimeSpend[[#This Row],[Start Time]],"")</f>
        <v>#VALUE!</v>
      </c>
      <c r="I4874" s="36" t="e">
        <f>IF(AND(TimeSpend[[#This Row],[Personnel number]]&lt;&gt;"",TimeSpend[[#This Row],[Date]]&lt;&gt;""),TimeSpend[[#This Row],[End Time]],"")</f>
        <v>#VALUE!</v>
      </c>
      <c r="J4874" t="e">
        <f>IF(AND(TimeSpend[[#This Row],[Personnel number]]&lt;&gt;"",TimeSpend[[#This Row],[Date]]&lt;&gt;""),TimeSpend[[#This Row],[Location]],"")</f>
        <v>#VALUE!</v>
      </c>
      <c r="K4874" t="e">
        <f>IF(AND(TimeSpend[[#This Row],[Personnel number]]&lt;&gt;"",TimeSpend[[#This Row],[Date]]&lt;&gt;""),TimeSpend[[#This Row],[Task]],"")</f>
        <v>#VALUE!</v>
      </c>
      <c r="L4874" t="e">
        <f>IF(AND(TimeSpend[[#This Row],[Personnel number]]&lt;&gt;"",TimeSpend[[#This Row],[Date]]&lt;&gt;""),Utilization!$J$2,"")</f>
        <v>#VALUE!</v>
      </c>
      <c r="M4874" t="e">
        <f>IF(AND(TimeSpend[[#This Row],[Personnel number]]&lt;&gt;"",TimeSpend[[#This Row],[Date]]&lt;&gt;""),TimeSpend[[#This Row],[Employee Name]],"")</f>
        <v>#VALUE!</v>
      </c>
      <c r="N4874" t="e">
        <f t="shared" si="152"/>
        <v>#VALUE!</v>
      </c>
      <c r="O4874" t="e">
        <f t="shared" si="153"/>
        <v>#VALUE!</v>
      </c>
      <c r="P4874" t="e">
        <f>IF(D4874&lt;&gt;"",VLOOKUP(D4874,Projects!B:C,2,0),"")</f>
        <v>#VALUE!</v>
      </c>
    </row>
    <row r="4875" spans="1:16" x14ac:dyDescent="0.25">
      <c r="A4875" t="e">
        <f>UPPER(IF(AND(TimeSpend[[#This Row],[Personnel number]]&lt;&gt;"",TimeSpend[[#This Row],[Date]]&lt;&gt;""),TimeSpend[[#This Row],[Personnel number]],""))</f>
        <v>#VALUE!</v>
      </c>
      <c r="B4875" s="85" t="e">
        <f>IF(AND(TimeSpend[[#This Row],[Personnel number]]&lt;&gt;"",TimeSpend[[#This Row],[Date]]&lt;&gt;""),TEXT(TimeSpend[[#This Row],[Date]],"[$-409]yyyyMMdd"),"")</f>
        <v>#VALUE!</v>
      </c>
      <c r="C4875" s="33" t="e">
        <f>IF(AND(TimeSpend[[#This Row],[Personnel number]]&lt;&gt;"",TimeSpend[[#This Row],[Date]]&lt;&gt;""),SUBSTITUTE(TimeSpend[[#This Row],[Hours]],",","."),"")</f>
        <v>#VALUE!</v>
      </c>
      <c r="D4875" t="e">
        <f>IF(AND(TimeSpend[[#This Row],[Personnel number]]&lt;&gt;"",TimeSpend[[#This Row],[Date]]&lt;&gt;""),TimeSpend[[#This Row],[Network]],"")</f>
        <v>#VALUE!</v>
      </c>
      <c r="E4875" t="e">
        <f>IF(AND(TimeSpend[[#This Row],[Personnel number]]&lt;&gt;"",TimeSpend[[#This Row],[Date]]&lt;&gt;""),TimeSpend[[#This Row],[Network Description]],"")</f>
        <v>#VALUE!</v>
      </c>
      <c r="F4875" t="e">
        <f>IF(AND(TimeSpend[[#This Row],[Personnel number]]&lt;&gt;"",TimeSpend[[#This Row],[Date]]&lt;&gt;""),TimeSpend[[#This Row],[Activity]],"")</f>
        <v>#VALUE!</v>
      </c>
      <c r="G4875" t="e">
        <f>IF(AND(TimeSpend[[#This Row],[Personnel number]]&lt;&gt;"",TimeSpend[[#This Row],[Date]]&lt;&gt;""),TimeSpend[[#This Row],[Activity description]],"")</f>
        <v>#VALUE!</v>
      </c>
      <c r="H4875" s="36" t="e">
        <f>IF(AND(TimeSpend[[#This Row],[Personnel number]]&lt;&gt;"",TimeSpend[[#This Row],[Date]]&lt;&gt;""),TimeSpend[[#This Row],[Start Time]],"")</f>
        <v>#VALUE!</v>
      </c>
      <c r="I4875" s="36" t="e">
        <f>IF(AND(TimeSpend[[#This Row],[Personnel number]]&lt;&gt;"",TimeSpend[[#This Row],[Date]]&lt;&gt;""),TimeSpend[[#This Row],[End Time]],"")</f>
        <v>#VALUE!</v>
      </c>
      <c r="J4875" t="e">
        <f>IF(AND(TimeSpend[[#This Row],[Personnel number]]&lt;&gt;"",TimeSpend[[#This Row],[Date]]&lt;&gt;""),TimeSpend[[#This Row],[Location]],"")</f>
        <v>#VALUE!</v>
      </c>
      <c r="K4875" t="e">
        <f>IF(AND(TimeSpend[[#This Row],[Personnel number]]&lt;&gt;"",TimeSpend[[#This Row],[Date]]&lt;&gt;""),TimeSpend[[#This Row],[Task]],"")</f>
        <v>#VALUE!</v>
      </c>
      <c r="L4875" t="e">
        <f>IF(AND(TimeSpend[[#This Row],[Personnel number]]&lt;&gt;"",TimeSpend[[#This Row],[Date]]&lt;&gt;""),Utilization!$J$2,"")</f>
        <v>#VALUE!</v>
      </c>
      <c r="M4875" t="e">
        <f>IF(AND(TimeSpend[[#This Row],[Personnel number]]&lt;&gt;"",TimeSpend[[#This Row],[Date]]&lt;&gt;""),TimeSpend[[#This Row],[Employee Name]],"")</f>
        <v>#VALUE!</v>
      </c>
      <c r="N4875" t="e">
        <f t="shared" si="152"/>
        <v>#VALUE!</v>
      </c>
      <c r="O4875" t="e">
        <f t="shared" si="153"/>
        <v>#VALUE!</v>
      </c>
      <c r="P4875" t="e">
        <f>IF(D4875&lt;&gt;"",VLOOKUP(D4875,Projects!B:C,2,0),"")</f>
        <v>#VALUE!</v>
      </c>
    </row>
    <row r="4876" spans="1:16" x14ac:dyDescent="0.25">
      <c r="A4876" t="e">
        <f>UPPER(IF(AND(TimeSpend[[#This Row],[Personnel number]]&lt;&gt;"",TimeSpend[[#This Row],[Date]]&lt;&gt;""),TimeSpend[[#This Row],[Personnel number]],""))</f>
        <v>#VALUE!</v>
      </c>
      <c r="B4876" s="85" t="e">
        <f>IF(AND(TimeSpend[[#This Row],[Personnel number]]&lt;&gt;"",TimeSpend[[#This Row],[Date]]&lt;&gt;""),TEXT(TimeSpend[[#This Row],[Date]],"[$-409]yyyyMMdd"),"")</f>
        <v>#VALUE!</v>
      </c>
      <c r="C4876" s="33" t="e">
        <f>IF(AND(TimeSpend[[#This Row],[Personnel number]]&lt;&gt;"",TimeSpend[[#This Row],[Date]]&lt;&gt;""),SUBSTITUTE(TimeSpend[[#This Row],[Hours]],",","."),"")</f>
        <v>#VALUE!</v>
      </c>
      <c r="D4876" t="e">
        <f>IF(AND(TimeSpend[[#This Row],[Personnel number]]&lt;&gt;"",TimeSpend[[#This Row],[Date]]&lt;&gt;""),TimeSpend[[#This Row],[Network]],"")</f>
        <v>#VALUE!</v>
      </c>
      <c r="E4876" t="e">
        <f>IF(AND(TimeSpend[[#This Row],[Personnel number]]&lt;&gt;"",TimeSpend[[#This Row],[Date]]&lt;&gt;""),TimeSpend[[#This Row],[Network Description]],"")</f>
        <v>#VALUE!</v>
      </c>
      <c r="F4876" t="e">
        <f>IF(AND(TimeSpend[[#This Row],[Personnel number]]&lt;&gt;"",TimeSpend[[#This Row],[Date]]&lt;&gt;""),TimeSpend[[#This Row],[Activity]],"")</f>
        <v>#VALUE!</v>
      </c>
      <c r="G4876" t="e">
        <f>IF(AND(TimeSpend[[#This Row],[Personnel number]]&lt;&gt;"",TimeSpend[[#This Row],[Date]]&lt;&gt;""),TimeSpend[[#This Row],[Activity description]],"")</f>
        <v>#VALUE!</v>
      </c>
      <c r="H4876" s="36" t="e">
        <f>IF(AND(TimeSpend[[#This Row],[Personnel number]]&lt;&gt;"",TimeSpend[[#This Row],[Date]]&lt;&gt;""),TimeSpend[[#This Row],[Start Time]],"")</f>
        <v>#VALUE!</v>
      </c>
      <c r="I4876" s="36" t="e">
        <f>IF(AND(TimeSpend[[#This Row],[Personnel number]]&lt;&gt;"",TimeSpend[[#This Row],[Date]]&lt;&gt;""),TimeSpend[[#This Row],[End Time]],"")</f>
        <v>#VALUE!</v>
      </c>
      <c r="J4876" t="e">
        <f>IF(AND(TimeSpend[[#This Row],[Personnel number]]&lt;&gt;"",TimeSpend[[#This Row],[Date]]&lt;&gt;""),TimeSpend[[#This Row],[Location]],"")</f>
        <v>#VALUE!</v>
      </c>
      <c r="K4876" t="e">
        <f>IF(AND(TimeSpend[[#This Row],[Personnel number]]&lt;&gt;"",TimeSpend[[#This Row],[Date]]&lt;&gt;""),TimeSpend[[#This Row],[Task]],"")</f>
        <v>#VALUE!</v>
      </c>
      <c r="L4876" t="e">
        <f>IF(AND(TimeSpend[[#This Row],[Personnel number]]&lt;&gt;"",TimeSpend[[#This Row],[Date]]&lt;&gt;""),Utilization!$J$2,"")</f>
        <v>#VALUE!</v>
      </c>
      <c r="M4876" t="e">
        <f>IF(AND(TimeSpend[[#This Row],[Personnel number]]&lt;&gt;"",TimeSpend[[#This Row],[Date]]&lt;&gt;""),TimeSpend[[#This Row],[Employee Name]],"")</f>
        <v>#VALUE!</v>
      </c>
      <c r="N4876" t="e">
        <f t="shared" si="152"/>
        <v>#VALUE!</v>
      </c>
      <c r="O4876" t="e">
        <f t="shared" si="153"/>
        <v>#VALUE!</v>
      </c>
      <c r="P4876" t="e">
        <f>IF(D4876&lt;&gt;"",VLOOKUP(D4876,Projects!B:C,2,0),"")</f>
        <v>#VALUE!</v>
      </c>
    </row>
    <row r="4877" spans="1:16" x14ac:dyDescent="0.25">
      <c r="A4877" t="e">
        <f>UPPER(IF(AND(TimeSpend[[#This Row],[Personnel number]]&lt;&gt;"",TimeSpend[[#This Row],[Date]]&lt;&gt;""),TimeSpend[[#This Row],[Personnel number]],""))</f>
        <v>#VALUE!</v>
      </c>
      <c r="B4877" s="85" t="e">
        <f>IF(AND(TimeSpend[[#This Row],[Personnel number]]&lt;&gt;"",TimeSpend[[#This Row],[Date]]&lt;&gt;""),TEXT(TimeSpend[[#This Row],[Date]],"[$-409]yyyyMMdd"),"")</f>
        <v>#VALUE!</v>
      </c>
      <c r="C4877" s="33" t="e">
        <f>IF(AND(TimeSpend[[#This Row],[Personnel number]]&lt;&gt;"",TimeSpend[[#This Row],[Date]]&lt;&gt;""),SUBSTITUTE(TimeSpend[[#This Row],[Hours]],",","."),"")</f>
        <v>#VALUE!</v>
      </c>
      <c r="D4877" t="e">
        <f>IF(AND(TimeSpend[[#This Row],[Personnel number]]&lt;&gt;"",TimeSpend[[#This Row],[Date]]&lt;&gt;""),TimeSpend[[#This Row],[Network]],"")</f>
        <v>#VALUE!</v>
      </c>
      <c r="E4877" t="e">
        <f>IF(AND(TimeSpend[[#This Row],[Personnel number]]&lt;&gt;"",TimeSpend[[#This Row],[Date]]&lt;&gt;""),TimeSpend[[#This Row],[Network Description]],"")</f>
        <v>#VALUE!</v>
      </c>
      <c r="F4877" t="e">
        <f>IF(AND(TimeSpend[[#This Row],[Personnel number]]&lt;&gt;"",TimeSpend[[#This Row],[Date]]&lt;&gt;""),TimeSpend[[#This Row],[Activity]],"")</f>
        <v>#VALUE!</v>
      </c>
      <c r="G4877" t="e">
        <f>IF(AND(TimeSpend[[#This Row],[Personnel number]]&lt;&gt;"",TimeSpend[[#This Row],[Date]]&lt;&gt;""),TimeSpend[[#This Row],[Activity description]],"")</f>
        <v>#VALUE!</v>
      </c>
      <c r="H4877" s="36" t="e">
        <f>IF(AND(TimeSpend[[#This Row],[Personnel number]]&lt;&gt;"",TimeSpend[[#This Row],[Date]]&lt;&gt;""),TimeSpend[[#This Row],[Start Time]],"")</f>
        <v>#VALUE!</v>
      </c>
      <c r="I4877" s="36" t="e">
        <f>IF(AND(TimeSpend[[#This Row],[Personnel number]]&lt;&gt;"",TimeSpend[[#This Row],[Date]]&lt;&gt;""),TimeSpend[[#This Row],[End Time]],"")</f>
        <v>#VALUE!</v>
      </c>
      <c r="J4877" t="e">
        <f>IF(AND(TimeSpend[[#This Row],[Personnel number]]&lt;&gt;"",TimeSpend[[#This Row],[Date]]&lt;&gt;""),TimeSpend[[#This Row],[Location]],"")</f>
        <v>#VALUE!</v>
      </c>
      <c r="K4877" t="e">
        <f>IF(AND(TimeSpend[[#This Row],[Personnel number]]&lt;&gt;"",TimeSpend[[#This Row],[Date]]&lt;&gt;""),TimeSpend[[#This Row],[Task]],"")</f>
        <v>#VALUE!</v>
      </c>
      <c r="L4877" t="e">
        <f>IF(AND(TimeSpend[[#This Row],[Personnel number]]&lt;&gt;"",TimeSpend[[#This Row],[Date]]&lt;&gt;""),Utilization!$J$2,"")</f>
        <v>#VALUE!</v>
      </c>
      <c r="M4877" t="e">
        <f>IF(AND(TimeSpend[[#This Row],[Personnel number]]&lt;&gt;"",TimeSpend[[#This Row],[Date]]&lt;&gt;""),TimeSpend[[#This Row],[Employee Name]],"")</f>
        <v>#VALUE!</v>
      </c>
      <c r="N4877" t="e">
        <f t="shared" si="152"/>
        <v>#VALUE!</v>
      </c>
      <c r="O4877" t="e">
        <f t="shared" si="153"/>
        <v>#VALUE!</v>
      </c>
      <c r="P4877" t="e">
        <f>IF(D4877&lt;&gt;"",VLOOKUP(D4877,Projects!B:C,2,0),"")</f>
        <v>#VALUE!</v>
      </c>
    </row>
    <row r="4878" spans="1:16" x14ac:dyDescent="0.25">
      <c r="A4878" t="e">
        <f>UPPER(IF(AND(TimeSpend[[#This Row],[Personnel number]]&lt;&gt;"",TimeSpend[[#This Row],[Date]]&lt;&gt;""),TimeSpend[[#This Row],[Personnel number]],""))</f>
        <v>#VALUE!</v>
      </c>
      <c r="B4878" s="85" t="e">
        <f>IF(AND(TimeSpend[[#This Row],[Personnel number]]&lt;&gt;"",TimeSpend[[#This Row],[Date]]&lt;&gt;""),TEXT(TimeSpend[[#This Row],[Date]],"[$-409]yyyyMMdd"),"")</f>
        <v>#VALUE!</v>
      </c>
      <c r="C4878" s="33" t="e">
        <f>IF(AND(TimeSpend[[#This Row],[Personnel number]]&lt;&gt;"",TimeSpend[[#This Row],[Date]]&lt;&gt;""),SUBSTITUTE(TimeSpend[[#This Row],[Hours]],",","."),"")</f>
        <v>#VALUE!</v>
      </c>
      <c r="D4878" t="e">
        <f>IF(AND(TimeSpend[[#This Row],[Personnel number]]&lt;&gt;"",TimeSpend[[#This Row],[Date]]&lt;&gt;""),TimeSpend[[#This Row],[Network]],"")</f>
        <v>#VALUE!</v>
      </c>
      <c r="E4878" t="e">
        <f>IF(AND(TimeSpend[[#This Row],[Personnel number]]&lt;&gt;"",TimeSpend[[#This Row],[Date]]&lt;&gt;""),TimeSpend[[#This Row],[Network Description]],"")</f>
        <v>#VALUE!</v>
      </c>
      <c r="F4878" t="e">
        <f>IF(AND(TimeSpend[[#This Row],[Personnel number]]&lt;&gt;"",TimeSpend[[#This Row],[Date]]&lt;&gt;""),TimeSpend[[#This Row],[Activity]],"")</f>
        <v>#VALUE!</v>
      </c>
      <c r="G4878" t="e">
        <f>IF(AND(TimeSpend[[#This Row],[Personnel number]]&lt;&gt;"",TimeSpend[[#This Row],[Date]]&lt;&gt;""),TimeSpend[[#This Row],[Activity description]],"")</f>
        <v>#VALUE!</v>
      </c>
      <c r="H4878" s="36" t="e">
        <f>IF(AND(TimeSpend[[#This Row],[Personnel number]]&lt;&gt;"",TimeSpend[[#This Row],[Date]]&lt;&gt;""),TimeSpend[[#This Row],[Start Time]],"")</f>
        <v>#VALUE!</v>
      </c>
      <c r="I4878" s="36" t="e">
        <f>IF(AND(TimeSpend[[#This Row],[Personnel number]]&lt;&gt;"",TimeSpend[[#This Row],[Date]]&lt;&gt;""),TimeSpend[[#This Row],[End Time]],"")</f>
        <v>#VALUE!</v>
      </c>
      <c r="J4878" t="e">
        <f>IF(AND(TimeSpend[[#This Row],[Personnel number]]&lt;&gt;"",TimeSpend[[#This Row],[Date]]&lt;&gt;""),TimeSpend[[#This Row],[Location]],"")</f>
        <v>#VALUE!</v>
      </c>
      <c r="K4878" t="e">
        <f>IF(AND(TimeSpend[[#This Row],[Personnel number]]&lt;&gt;"",TimeSpend[[#This Row],[Date]]&lt;&gt;""),TimeSpend[[#This Row],[Task]],"")</f>
        <v>#VALUE!</v>
      </c>
      <c r="L4878" t="e">
        <f>IF(AND(TimeSpend[[#This Row],[Personnel number]]&lt;&gt;"",TimeSpend[[#This Row],[Date]]&lt;&gt;""),Utilization!$J$2,"")</f>
        <v>#VALUE!</v>
      </c>
      <c r="M4878" t="e">
        <f>IF(AND(TimeSpend[[#This Row],[Personnel number]]&lt;&gt;"",TimeSpend[[#This Row],[Date]]&lt;&gt;""),TimeSpend[[#This Row],[Employee Name]],"")</f>
        <v>#VALUE!</v>
      </c>
      <c r="N4878" t="e">
        <f t="shared" si="152"/>
        <v>#VALUE!</v>
      </c>
      <c r="O4878" t="e">
        <f t="shared" si="153"/>
        <v>#VALUE!</v>
      </c>
      <c r="P4878" t="e">
        <f>IF(D4878&lt;&gt;"",VLOOKUP(D4878,Projects!B:C,2,0),"")</f>
        <v>#VALUE!</v>
      </c>
    </row>
    <row r="4879" spans="1:16" x14ac:dyDescent="0.25">
      <c r="A4879" t="e">
        <f>UPPER(IF(AND(TimeSpend[[#This Row],[Personnel number]]&lt;&gt;"",TimeSpend[[#This Row],[Date]]&lt;&gt;""),TimeSpend[[#This Row],[Personnel number]],""))</f>
        <v>#VALUE!</v>
      </c>
      <c r="B4879" s="85" t="e">
        <f>IF(AND(TimeSpend[[#This Row],[Personnel number]]&lt;&gt;"",TimeSpend[[#This Row],[Date]]&lt;&gt;""),TEXT(TimeSpend[[#This Row],[Date]],"[$-409]yyyyMMdd"),"")</f>
        <v>#VALUE!</v>
      </c>
      <c r="C4879" s="33" t="e">
        <f>IF(AND(TimeSpend[[#This Row],[Personnel number]]&lt;&gt;"",TimeSpend[[#This Row],[Date]]&lt;&gt;""),SUBSTITUTE(TimeSpend[[#This Row],[Hours]],",","."),"")</f>
        <v>#VALUE!</v>
      </c>
      <c r="D4879" t="e">
        <f>IF(AND(TimeSpend[[#This Row],[Personnel number]]&lt;&gt;"",TimeSpend[[#This Row],[Date]]&lt;&gt;""),TimeSpend[[#This Row],[Network]],"")</f>
        <v>#VALUE!</v>
      </c>
      <c r="E4879" t="e">
        <f>IF(AND(TimeSpend[[#This Row],[Personnel number]]&lt;&gt;"",TimeSpend[[#This Row],[Date]]&lt;&gt;""),TimeSpend[[#This Row],[Network Description]],"")</f>
        <v>#VALUE!</v>
      </c>
      <c r="F4879" t="e">
        <f>IF(AND(TimeSpend[[#This Row],[Personnel number]]&lt;&gt;"",TimeSpend[[#This Row],[Date]]&lt;&gt;""),TimeSpend[[#This Row],[Activity]],"")</f>
        <v>#VALUE!</v>
      </c>
      <c r="G4879" t="e">
        <f>IF(AND(TimeSpend[[#This Row],[Personnel number]]&lt;&gt;"",TimeSpend[[#This Row],[Date]]&lt;&gt;""),TimeSpend[[#This Row],[Activity description]],"")</f>
        <v>#VALUE!</v>
      </c>
      <c r="H4879" s="36" t="e">
        <f>IF(AND(TimeSpend[[#This Row],[Personnel number]]&lt;&gt;"",TimeSpend[[#This Row],[Date]]&lt;&gt;""),TimeSpend[[#This Row],[Start Time]],"")</f>
        <v>#VALUE!</v>
      </c>
      <c r="I4879" s="36" t="e">
        <f>IF(AND(TimeSpend[[#This Row],[Personnel number]]&lt;&gt;"",TimeSpend[[#This Row],[Date]]&lt;&gt;""),TimeSpend[[#This Row],[End Time]],"")</f>
        <v>#VALUE!</v>
      </c>
      <c r="J4879" t="e">
        <f>IF(AND(TimeSpend[[#This Row],[Personnel number]]&lt;&gt;"",TimeSpend[[#This Row],[Date]]&lt;&gt;""),TimeSpend[[#This Row],[Location]],"")</f>
        <v>#VALUE!</v>
      </c>
      <c r="K4879" t="e">
        <f>IF(AND(TimeSpend[[#This Row],[Personnel number]]&lt;&gt;"",TimeSpend[[#This Row],[Date]]&lt;&gt;""),TimeSpend[[#This Row],[Task]],"")</f>
        <v>#VALUE!</v>
      </c>
      <c r="L4879" t="e">
        <f>IF(AND(TimeSpend[[#This Row],[Personnel number]]&lt;&gt;"",TimeSpend[[#This Row],[Date]]&lt;&gt;""),Utilization!$J$2,"")</f>
        <v>#VALUE!</v>
      </c>
      <c r="M4879" t="e">
        <f>IF(AND(TimeSpend[[#This Row],[Personnel number]]&lt;&gt;"",TimeSpend[[#This Row],[Date]]&lt;&gt;""),TimeSpend[[#This Row],[Employee Name]],"")</f>
        <v>#VALUE!</v>
      </c>
      <c r="N4879" t="e">
        <f t="shared" si="152"/>
        <v>#VALUE!</v>
      </c>
      <c r="O4879" t="e">
        <f t="shared" si="153"/>
        <v>#VALUE!</v>
      </c>
      <c r="P4879" t="e">
        <f>IF(D4879&lt;&gt;"",VLOOKUP(D4879,Projects!B:C,2,0),"")</f>
        <v>#VALUE!</v>
      </c>
    </row>
    <row r="4880" spans="1:16" x14ac:dyDescent="0.25">
      <c r="A4880" t="e">
        <f>UPPER(IF(AND(TimeSpend[[#This Row],[Personnel number]]&lt;&gt;"",TimeSpend[[#This Row],[Date]]&lt;&gt;""),TimeSpend[[#This Row],[Personnel number]],""))</f>
        <v>#VALUE!</v>
      </c>
      <c r="B4880" s="85" t="e">
        <f>IF(AND(TimeSpend[[#This Row],[Personnel number]]&lt;&gt;"",TimeSpend[[#This Row],[Date]]&lt;&gt;""),TEXT(TimeSpend[[#This Row],[Date]],"[$-409]yyyyMMdd"),"")</f>
        <v>#VALUE!</v>
      </c>
      <c r="C4880" s="33" t="e">
        <f>IF(AND(TimeSpend[[#This Row],[Personnel number]]&lt;&gt;"",TimeSpend[[#This Row],[Date]]&lt;&gt;""),SUBSTITUTE(TimeSpend[[#This Row],[Hours]],",","."),"")</f>
        <v>#VALUE!</v>
      </c>
      <c r="D4880" t="e">
        <f>IF(AND(TimeSpend[[#This Row],[Personnel number]]&lt;&gt;"",TimeSpend[[#This Row],[Date]]&lt;&gt;""),TimeSpend[[#This Row],[Network]],"")</f>
        <v>#VALUE!</v>
      </c>
      <c r="E4880" t="e">
        <f>IF(AND(TimeSpend[[#This Row],[Personnel number]]&lt;&gt;"",TimeSpend[[#This Row],[Date]]&lt;&gt;""),TimeSpend[[#This Row],[Network Description]],"")</f>
        <v>#VALUE!</v>
      </c>
      <c r="F4880" t="e">
        <f>IF(AND(TimeSpend[[#This Row],[Personnel number]]&lt;&gt;"",TimeSpend[[#This Row],[Date]]&lt;&gt;""),TimeSpend[[#This Row],[Activity]],"")</f>
        <v>#VALUE!</v>
      </c>
      <c r="G4880" t="e">
        <f>IF(AND(TimeSpend[[#This Row],[Personnel number]]&lt;&gt;"",TimeSpend[[#This Row],[Date]]&lt;&gt;""),TimeSpend[[#This Row],[Activity description]],"")</f>
        <v>#VALUE!</v>
      </c>
      <c r="H4880" s="36" t="e">
        <f>IF(AND(TimeSpend[[#This Row],[Personnel number]]&lt;&gt;"",TimeSpend[[#This Row],[Date]]&lt;&gt;""),TimeSpend[[#This Row],[Start Time]],"")</f>
        <v>#VALUE!</v>
      </c>
      <c r="I4880" s="36" t="e">
        <f>IF(AND(TimeSpend[[#This Row],[Personnel number]]&lt;&gt;"",TimeSpend[[#This Row],[Date]]&lt;&gt;""),TimeSpend[[#This Row],[End Time]],"")</f>
        <v>#VALUE!</v>
      </c>
      <c r="J4880" t="e">
        <f>IF(AND(TimeSpend[[#This Row],[Personnel number]]&lt;&gt;"",TimeSpend[[#This Row],[Date]]&lt;&gt;""),TimeSpend[[#This Row],[Location]],"")</f>
        <v>#VALUE!</v>
      </c>
      <c r="K4880" t="e">
        <f>IF(AND(TimeSpend[[#This Row],[Personnel number]]&lt;&gt;"",TimeSpend[[#This Row],[Date]]&lt;&gt;""),TimeSpend[[#This Row],[Task]],"")</f>
        <v>#VALUE!</v>
      </c>
      <c r="L4880" t="e">
        <f>IF(AND(TimeSpend[[#This Row],[Personnel number]]&lt;&gt;"",TimeSpend[[#This Row],[Date]]&lt;&gt;""),Utilization!$J$2,"")</f>
        <v>#VALUE!</v>
      </c>
      <c r="M4880" t="e">
        <f>IF(AND(TimeSpend[[#This Row],[Personnel number]]&lt;&gt;"",TimeSpend[[#This Row],[Date]]&lt;&gt;""),TimeSpend[[#This Row],[Employee Name]],"")</f>
        <v>#VALUE!</v>
      </c>
      <c r="N4880" t="e">
        <f t="shared" si="152"/>
        <v>#VALUE!</v>
      </c>
      <c r="O4880" t="e">
        <f t="shared" si="153"/>
        <v>#VALUE!</v>
      </c>
      <c r="P4880" t="e">
        <f>IF(D4880&lt;&gt;"",VLOOKUP(D4880,Projects!B:C,2,0),"")</f>
        <v>#VALUE!</v>
      </c>
    </row>
    <row r="4881" spans="1:16" x14ac:dyDescent="0.25">
      <c r="A4881" t="e">
        <f>UPPER(IF(AND(TimeSpend[[#This Row],[Personnel number]]&lt;&gt;"",TimeSpend[[#This Row],[Date]]&lt;&gt;""),TimeSpend[[#This Row],[Personnel number]],""))</f>
        <v>#VALUE!</v>
      </c>
      <c r="B4881" s="85" t="e">
        <f>IF(AND(TimeSpend[[#This Row],[Personnel number]]&lt;&gt;"",TimeSpend[[#This Row],[Date]]&lt;&gt;""),TEXT(TimeSpend[[#This Row],[Date]],"[$-409]yyyyMMdd"),"")</f>
        <v>#VALUE!</v>
      </c>
      <c r="C4881" s="33" t="e">
        <f>IF(AND(TimeSpend[[#This Row],[Personnel number]]&lt;&gt;"",TimeSpend[[#This Row],[Date]]&lt;&gt;""),SUBSTITUTE(TimeSpend[[#This Row],[Hours]],",","."),"")</f>
        <v>#VALUE!</v>
      </c>
      <c r="D4881" t="e">
        <f>IF(AND(TimeSpend[[#This Row],[Personnel number]]&lt;&gt;"",TimeSpend[[#This Row],[Date]]&lt;&gt;""),TimeSpend[[#This Row],[Network]],"")</f>
        <v>#VALUE!</v>
      </c>
      <c r="E4881" t="e">
        <f>IF(AND(TimeSpend[[#This Row],[Personnel number]]&lt;&gt;"",TimeSpend[[#This Row],[Date]]&lt;&gt;""),TimeSpend[[#This Row],[Network Description]],"")</f>
        <v>#VALUE!</v>
      </c>
      <c r="F4881" t="e">
        <f>IF(AND(TimeSpend[[#This Row],[Personnel number]]&lt;&gt;"",TimeSpend[[#This Row],[Date]]&lt;&gt;""),TimeSpend[[#This Row],[Activity]],"")</f>
        <v>#VALUE!</v>
      </c>
      <c r="G4881" t="e">
        <f>IF(AND(TimeSpend[[#This Row],[Personnel number]]&lt;&gt;"",TimeSpend[[#This Row],[Date]]&lt;&gt;""),TimeSpend[[#This Row],[Activity description]],"")</f>
        <v>#VALUE!</v>
      </c>
      <c r="H4881" s="36" t="e">
        <f>IF(AND(TimeSpend[[#This Row],[Personnel number]]&lt;&gt;"",TimeSpend[[#This Row],[Date]]&lt;&gt;""),TimeSpend[[#This Row],[Start Time]],"")</f>
        <v>#VALUE!</v>
      </c>
      <c r="I4881" s="36" t="e">
        <f>IF(AND(TimeSpend[[#This Row],[Personnel number]]&lt;&gt;"",TimeSpend[[#This Row],[Date]]&lt;&gt;""),TimeSpend[[#This Row],[End Time]],"")</f>
        <v>#VALUE!</v>
      </c>
      <c r="J4881" t="e">
        <f>IF(AND(TimeSpend[[#This Row],[Personnel number]]&lt;&gt;"",TimeSpend[[#This Row],[Date]]&lt;&gt;""),TimeSpend[[#This Row],[Location]],"")</f>
        <v>#VALUE!</v>
      </c>
      <c r="K4881" t="e">
        <f>IF(AND(TimeSpend[[#This Row],[Personnel number]]&lt;&gt;"",TimeSpend[[#This Row],[Date]]&lt;&gt;""),TimeSpend[[#This Row],[Task]],"")</f>
        <v>#VALUE!</v>
      </c>
      <c r="L4881" t="e">
        <f>IF(AND(TimeSpend[[#This Row],[Personnel number]]&lt;&gt;"",TimeSpend[[#This Row],[Date]]&lt;&gt;""),Utilization!$J$2,"")</f>
        <v>#VALUE!</v>
      </c>
      <c r="M4881" t="e">
        <f>IF(AND(TimeSpend[[#This Row],[Personnel number]]&lt;&gt;"",TimeSpend[[#This Row],[Date]]&lt;&gt;""),TimeSpend[[#This Row],[Employee Name]],"")</f>
        <v>#VALUE!</v>
      </c>
      <c r="N4881" t="e">
        <f t="shared" si="152"/>
        <v>#VALUE!</v>
      </c>
      <c r="O4881" t="e">
        <f t="shared" si="153"/>
        <v>#VALUE!</v>
      </c>
      <c r="P4881" t="e">
        <f>IF(D4881&lt;&gt;"",VLOOKUP(D4881,Projects!B:C,2,0),"")</f>
        <v>#VALUE!</v>
      </c>
    </row>
    <row r="4882" spans="1:16" x14ac:dyDescent="0.25">
      <c r="A4882" t="e">
        <f>UPPER(IF(AND(TimeSpend[[#This Row],[Personnel number]]&lt;&gt;"",TimeSpend[[#This Row],[Date]]&lt;&gt;""),TimeSpend[[#This Row],[Personnel number]],""))</f>
        <v>#VALUE!</v>
      </c>
      <c r="B4882" s="85" t="e">
        <f>IF(AND(TimeSpend[[#This Row],[Personnel number]]&lt;&gt;"",TimeSpend[[#This Row],[Date]]&lt;&gt;""),TEXT(TimeSpend[[#This Row],[Date]],"[$-409]yyyyMMdd"),"")</f>
        <v>#VALUE!</v>
      </c>
      <c r="C4882" s="33" t="e">
        <f>IF(AND(TimeSpend[[#This Row],[Personnel number]]&lt;&gt;"",TimeSpend[[#This Row],[Date]]&lt;&gt;""),SUBSTITUTE(TimeSpend[[#This Row],[Hours]],",","."),"")</f>
        <v>#VALUE!</v>
      </c>
      <c r="D4882" t="e">
        <f>IF(AND(TimeSpend[[#This Row],[Personnel number]]&lt;&gt;"",TimeSpend[[#This Row],[Date]]&lt;&gt;""),TimeSpend[[#This Row],[Network]],"")</f>
        <v>#VALUE!</v>
      </c>
      <c r="E4882" t="e">
        <f>IF(AND(TimeSpend[[#This Row],[Personnel number]]&lt;&gt;"",TimeSpend[[#This Row],[Date]]&lt;&gt;""),TimeSpend[[#This Row],[Network Description]],"")</f>
        <v>#VALUE!</v>
      </c>
      <c r="F4882" t="e">
        <f>IF(AND(TimeSpend[[#This Row],[Personnel number]]&lt;&gt;"",TimeSpend[[#This Row],[Date]]&lt;&gt;""),TimeSpend[[#This Row],[Activity]],"")</f>
        <v>#VALUE!</v>
      </c>
      <c r="G4882" t="e">
        <f>IF(AND(TimeSpend[[#This Row],[Personnel number]]&lt;&gt;"",TimeSpend[[#This Row],[Date]]&lt;&gt;""),TimeSpend[[#This Row],[Activity description]],"")</f>
        <v>#VALUE!</v>
      </c>
      <c r="H4882" s="36" t="e">
        <f>IF(AND(TimeSpend[[#This Row],[Personnel number]]&lt;&gt;"",TimeSpend[[#This Row],[Date]]&lt;&gt;""),TimeSpend[[#This Row],[Start Time]],"")</f>
        <v>#VALUE!</v>
      </c>
      <c r="I4882" s="36" t="e">
        <f>IF(AND(TimeSpend[[#This Row],[Personnel number]]&lt;&gt;"",TimeSpend[[#This Row],[Date]]&lt;&gt;""),TimeSpend[[#This Row],[End Time]],"")</f>
        <v>#VALUE!</v>
      </c>
      <c r="J4882" t="e">
        <f>IF(AND(TimeSpend[[#This Row],[Personnel number]]&lt;&gt;"",TimeSpend[[#This Row],[Date]]&lt;&gt;""),TimeSpend[[#This Row],[Location]],"")</f>
        <v>#VALUE!</v>
      </c>
      <c r="K4882" t="e">
        <f>IF(AND(TimeSpend[[#This Row],[Personnel number]]&lt;&gt;"",TimeSpend[[#This Row],[Date]]&lt;&gt;""),TimeSpend[[#This Row],[Task]],"")</f>
        <v>#VALUE!</v>
      </c>
      <c r="L4882" t="e">
        <f>IF(AND(TimeSpend[[#This Row],[Personnel number]]&lt;&gt;"",TimeSpend[[#This Row],[Date]]&lt;&gt;""),Utilization!$J$2,"")</f>
        <v>#VALUE!</v>
      </c>
      <c r="M4882" t="e">
        <f>IF(AND(TimeSpend[[#This Row],[Personnel number]]&lt;&gt;"",TimeSpend[[#This Row],[Date]]&lt;&gt;""),TimeSpend[[#This Row],[Employee Name]],"")</f>
        <v>#VALUE!</v>
      </c>
      <c r="N4882" t="e">
        <f t="shared" si="152"/>
        <v>#VALUE!</v>
      </c>
      <c r="O4882" t="e">
        <f t="shared" si="153"/>
        <v>#VALUE!</v>
      </c>
      <c r="P4882" t="e">
        <f>IF(D4882&lt;&gt;"",VLOOKUP(D4882,Projects!B:C,2,0),"")</f>
        <v>#VALUE!</v>
      </c>
    </row>
    <row r="4883" spans="1:16" x14ac:dyDescent="0.25">
      <c r="A4883" t="e">
        <f>UPPER(IF(AND(TimeSpend[[#This Row],[Personnel number]]&lt;&gt;"",TimeSpend[[#This Row],[Date]]&lt;&gt;""),TimeSpend[[#This Row],[Personnel number]],""))</f>
        <v>#VALUE!</v>
      </c>
      <c r="B4883" s="85" t="e">
        <f>IF(AND(TimeSpend[[#This Row],[Personnel number]]&lt;&gt;"",TimeSpend[[#This Row],[Date]]&lt;&gt;""),TEXT(TimeSpend[[#This Row],[Date]],"[$-409]yyyyMMdd"),"")</f>
        <v>#VALUE!</v>
      </c>
      <c r="C4883" s="33" t="e">
        <f>IF(AND(TimeSpend[[#This Row],[Personnel number]]&lt;&gt;"",TimeSpend[[#This Row],[Date]]&lt;&gt;""),SUBSTITUTE(TimeSpend[[#This Row],[Hours]],",","."),"")</f>
        <v>#VALUE!</v>
      </c>
      <c r="D4883" t="e">
        <f>IF(AND(TimeSpend[[#This Row],[Personnel number]]&lt;&gt;"",TimeSpend[[#This Row],[Date]]&lt;&gt;""),TimeSpend[[#This Row],[Network]],"")</f>
        <v>#VALUE!</v>
      </c>
      <c r="E4883" t="e">
        <f>IF(AND(TimeSpend[[#This Row],[Personnel number]]&lt;&gt;"",TimeSpend[[#This Row],[Date]]&lt;&gt;""),TimeSpend[[#This Row],[Network Description]],"")</f>
        <v>#VALUE!</v>
      </c>
      <c r="F4883" t="e">
        <f>IF(AND(TimeSpend[[#This Row],[Personnel number]]&lt;&gt;"",TimeSpend[[#This Row],[Date]]&lt;&gt;""),TimeSpend[[#This Row],[Activity]],"")</f>
        <v>#VALUE!</v>
      </c>
      <c r="G4883" t="e">
        <f>IF(AND(TimeSpend[[#This Row],[Personnel number]]&lt;&gt;"",TimeSpend[[#This Row],[Date]]&lt;&gt;""),TimeSpend[[#This Row],[Activity description]],"")</f>
        <v>#VALUE!</v>
      </c>
      <c r="H4883" s="36" t="e">
        <f>IF(AND(TimeSpend[[#This Row],[Personnel number]]&lt;&gt;"",TimeSpend[[#This Row],[Date]]&lt;&gt;""),TimeSpend[[#This Row],[Start Time]],"")</f>
        <v>#VALUE!</v>
      </c>
      <c r="I4883" s="36" t="e">
        <f>IF(AND(TimeSpend[[#This Row],[Personnel number]]&lt;&gt;"",TimeSpend[[#This Row],[Date]]&lt;&gt;""),TimeSpend[[#This Row],[End Time]],"")</f>
        <v>#VALUE!</v>
      </c>
      <c r="J4883" t="e">
        <f>IF(AND(TimeSpend[[#This Row],[Personnel number]]&lt;&gt;"",TimeSpend[[#This Row],[Date]]&lt;&gt;""),TimeSpend[[#This Row],[Location]],"")</f>
        <v>#VALUE!</v>
      </c>
      <c r="K4883" t="e">
        <f>IF(AND(TimeSpend[[#This Row],[Personnel number]]&lt;&gt;"",TimeSpend[[#This Row],[Date]]&lt;&gt;""),TimeSpend[[#This Row],[Task]],"")</f>
        <v>#VALUE!</v>
      </c>
      <c r="L4883" t="e">
        <f>IF(AND(TimeSpend[[#This Row],[Personnel number]]&lt;&gt;"",TimeSpend[[#This Row],[Date]]&lt;&gt;""),Utilization!$J$2,"")</f>
        <v>#VALUE!</v>
      </c>
      <c r="M4883" t="e">
        <f>IF(AND(TimeSpend[[#This Row],[Personnel number]]&lt;&gt;"",TimeSpend[[#This Row],[Date]]&lt;&gt;""),TimeSpend[[#This Row],[Employee Name]],"")</f>
        <v>#VALUE!</v>
      </c>
      <c r="N4883" t="e">
        <f t="shared" si="152"/>
        <v>#VALUE!</v>
      </c>
      <c r="O4883" t="e">
        <f t="shared" si="153"/>
        <v>#VALUE!</v>
      </c>
      <c r="P4883" t="e">
        <f>IF(D4883&lt;&gt;"",VLOOKUP(D4883,Projects!B:C,2,0),"")</f>
        <v>#VALUE!</v>
      </c>
    </row>
    <row r="4884" spans="1:16" x14ac:dyDescent="0.25">
      <c r="A4884" t="e">
        <f>UPPER(IF(AND(TimeSpend[[#This Row],[Personnel number]]&lt;&gt;"",TimeSpend[[#This Row],[Date]]&lt;&gt;""),TimeSpend[[#This Row],[Personnel number]],""))</f>
        <v>#VALUE!</v>
      </c>
      <c r="B4884" s="85" t="e">
        <f>IF(AND(TimeSpend[[#This Row],[Personnel number]]&lt;&gt;"",TimeSpend[[#This Row],[Date]]&lt;&gt;""),TEXT(TimeSpend[[#This Row],[Date]],"[$-409]yyyyMMdd"),"")</f>
        <v>#VALUE!</v>
      </c>
      <c r="C4884" s="33" t="e">
        <f>IF(AND(TimeSpend[[#This Row],[Personnel number]]&lt;&gt;"",TimeSpend[[#This Row],[Date]]&lt;&gt;""),SUBSTITUTE(TimeSpend[[#This Row],[Hours]],",","."),"")</f>
        <v>#VALUE!</v>
      </c>
      <c r="D4884" t="e">
        <f>IF(AND(TimeSpend[[#This Row],[Personnel number]]&lt;&gt;"",TimeSpend[[#This Row],[Date]]&lt;&gt;""),TimeSpend[[#This Row],[Network]],"")</f>
        <v>#VALUE!</v>
      </c>
      <c r="E4884" t="e">
        <f>IF(AND(TimeSpend[[#This Row],[Personnel number]]&lt;&gt;"",TimeSpend[[#This Row],[Date]]&lt;&gt;""),TimeSpend[[#This Row],[Network Description]],"")</f>
        <v>#VALUE!</v>
      </c>
      <c r="F4884" t="e">
        <f>IF(AND(TimeSpend[[#This Row],[Personnel number]]&lt;&gt;"",TimeSpend[[#This Row],[Date]]&lt;&gt;""),TimeSpend[[#This Row],[Activity]],"")</f>
        <v>#VALUE!</v>
      </c>
      <c r="G4884" t="e">
        <f>IF(AND(TimeSpend[[#This Row],[Personnel number]]&lt;&gt;"",TimeSpend[[#This Row],[Date]]&lt;&gt;""),TimeSpend[[#This Row],[Activity description]],"")</f>
        <v>#VALUE!</v>
      </c>
      <c r="H4884" s="36" t="e">
        <f>IF(AND(TimeSpend[[#This Row],[Personnel number]]&lt;&gt;"",TimeSpend[[#This Row],[Date]]&lt;&gt;""),TimeSpend[[#This Row],[Start Time]],"")</f>
        <v>#VALUE!</v>
      </c>
      <c r="I4884" s="36" t="e">
        <f>IF(AND(TimeSpend[[#This Row],[Personnel number]]&lt;&gt;"",TimeSpend[[#This Row],[Date]]&lt;&gt;""),TimeSpend[[#This Row],[End Time]],"")</f>
        <v>#VALUE!</v>
      </c>
      <c r="J4884" t="e">
        <f>IF(AND(TimeSpend[[#This Row],[Personnel number]]&lt;&gt;"",TimeSpend[[#This Row],[Date]]&lt;&gt;""),TimeSpend[[#This Row],[Location]],"")</f>
        <v>#VALUE!</v>
      </c>
      <c r="K4884" t="e">
        <f>IF(AND(TimeSpend[[#This Row],[Personnel number]]&lt;&gt;"",TimeSpend[[#This Row],[Date]]&lt;&gt;""),TimeSpend[[#This Row],[Task]],"")</f>
        <v>#VALUE!</v>
      </c>
      <c r="L4884" t="e">
        <f>IF(AND(TimeSpend[[#This Row],[Personnel number]]&lt;&gt;"",TimeSpend[[#This Row],[Date]]&lt;&gt;""),Utilization!$J$2,"")</f>
        <v>#VALUE!</v>
      </c>
      <c r="M4884" t="e">
        <f>IF(AND(TimeSpend[[#This Row],[Personnel number]]&lt;&gt;"",TimeSpend[[#This Row],[Date]]&lt;&gt;""),TimeSpend[[#This Row],[Employee Name]],"")</f>
        <v>#VALUE!</v>
      </c>
      <c r="N4884" t="e">
        <f t="shared" si="152"/>
        <v>#VALUE!</v>
      </c>
      <c r="O4884" t="e">
        <f t="shared" si="153"/>
        <v>#VALUE!</v>
      </c>
      <c r="P4884" t="e">
        <f>IF(D4884&lt;&gt;"",VLOOKUP(D4884,Projects!B:C,2,0),"")</f>
        <v>#VALUE!</v>
      </c>
    </row>
    <row r="4885" spans="1:16" x14ac:dyDescent="0.25">
      <c r="A4885" t="e">
        <f>UPPER(IF(AND(TimeSpend[[#This Row],[Personnel number]]&lt;&gt;"",TimeSpend[[#This Row],[Date]]&lt;&gt;""),TimeSpend[[#This Row],[Personnel number]],""))</f>
        <v>#VALUE!</v>
      </c>
      <c r="B4885" s="85" t="e">
        <f>IF(AND(TimeSpend[[#This Row],[Personnel number]]&lt;&gt;"",TimeSpend[[#This Row],[Date]]&lt;&gt;""),TEXT(TimeSpend[[#This Row],[Date]],"[$-409]yyyyMMdd"),"")</f>
        <v>#VALUE!</v>
      </c>
      <c r="C4885" s="33" t="e">
        <f>IF(AND(TimeSpend[[#This Row],[Personnel number]]&lt;&gt;"",TimeSpend[[#This Row],[Date]]&lt;&gt;""),SUBSTITUTE(TimeSpend[[#This Row],[Hours]],",","."),"")</f>
        <v>#VALUE!</v>
      </c>
      <c r="D4885" t="e">
        <f>IF(AND(TimeSpend[[#This Row],[Personnel number]]&lt;&gt;"",TimeSpend[[#This Row],[Date]]&lt;&gt;""),TimeSpend[[#This Row],[Network]],"")</f>
        <v>#VALUE!</v>
      </c>
      <c r="E4885" t="e">
        <f>IF(AND(TimeSpend[[#This Row],[Personnel number]]&lt;&gt;"",TimeSpend[[#This Row],[Date]]&lt;&gt;""),TimeSpend[[#This Row],[Network Description]],"")</f>
        <v>#VALUE!</v>
      </c>
      <c r="F4885" t="e">
        <f>IF(AND(TimeSpend[[#This Row],[Personnel number]]&lt;&gt;"",TimeSpend[[#This Row],[Date]]&lt;&gt;""),TimeSpend[[#This Row],[Activity]],"")</f>
        <v>#VALUE!</v>
      </c>
      <c r="G4885" t="e">
        <f>IF(AND(TimeSpend[[#This Row],[Personnel number]]&lt;&gt;"",TimeSpend[[#This Row],[Date]]&lt;&gt;""),TimeSpend[[#This Row],[Activity description]],"")</f>
        <v>#VALUE!</v>
      </c>
      <c r="H4885" s="36" t="e">
        <f>IF(AND(TimeSpend[[#This Row],[Personnel number]]&lt;&gt;"",TimeSpend[[#This Row],[Date]]&lt;&gt;""),TimeSpend[[#This Row],[Start Time]],"")</f>
        <v>#VALUE!</v>
      </c>
      <c r="I4885" s="36" t="e">
        <f>IF(AND(TimeSpend[[#This Row],[Personnel number]]&lt;&gt;"",TimeSpend[[#This Row],[Date]]&lt;&gt;""),TimeSpend[[#This Row],[End Time]],"")</f>
        <v>#VALUE!</v>
      </c>
      <c r="J4885" t="e">
        <f>IF(AND(TimeSpend[[#This Row],[Personnel number]]&lt;&gt;"",TimeSpend[[#This Row],[Date]]&lt;&gt;""),TimeSpend[[#This Row],[Location]],"")</f>
        <v>#VALUE!</v>
      </c>
      <c r="K4885" t="e">
        <f>IF(AND(TimeSpend[[#This Row],[Personnel number]]&lt;&gt;"",TimeSpend[[#This Row],[Date]]&lt;&gt;""),TimeSpend[[#This Row],[Task]],"")</f>
        <v>#VALUE!</v>
      </c>
      <c r="L4885" t="e">
        <f>IF(AND(TimeSpend[[#This Row],[Personnel number]]&lt;&gt;"",TimeSpend[[#This Row],[Date]]&lt;&gt;""),Utilization!$J$2,"")</f>
        <v>#VALUE!</v>
      </c>
      <c r="M4885" t="e">
        <f>IF(AND(TimeSpend[[#This Row],[Personnel number]]&lt;&gt;"",TimeSpend[[#This Row],[Date]]&lt;&gt;""),TimeSpend[[#This Row],[Employee Name]],"")</f>
        <v>#VALUE!</v>
      </c>
      <c r="N4885" t="e">
        <f t="shared" si="152"/>
        <v>#VALUE!</v>
      </c>
      <c r="O4885" t="e">
        <f t="shared" si="153"/>
        <v>#VALUE!</v>
      </c>
      <c r="P4885" t="e">
        <f>IF(D4885&lt;&gt;"",VLOOKUP(D4885,Projects!B:C,2,0),"")</f>
        <v>#VALUE!</v>
      </c>
    </row>
    <row r="4886" spans="1:16" x14ac:dyDescent="0.25">
      <c r="A4886" t="e">
        <f>UPPER(IF(AND(TimeSpend[[#This Row],[Personnel number]]&lt;&gt;"",TimeSpend[[#This Row],[Date]]&lt;&gt;""),TimeSpend[[#This Row],[Personnel number]],""))</f>
        <v>#VALUE!</v>
      </c>
      <c r="B4886" s="85" t="e">
        <f>IF(AND(TimeSpend[[#This Row],[Personnel number]]&lt;&gt;"",TimeSpend[[#This Row],[Date]]&lt;&gt;""),TEXT(TimeSpend[[#This Row],[Date]],"[$-409]yyyyMMdd"),"")</f>
        <v>#VALUE!</v>
      </c>
      <c r="C4886" s="33" t="e">
        <f>IF(AND(TimeSpend[[#This Row],[Personnel number]]&lt;&gt;"",TimeSpend[[#This Row],[Date]]&lt;&gt;""),SUBSTITUTE(TimeSpend[[#This Row],[Hours]],",","."),"")</f>
        <v>#VALUE!</v>
      </c>
      <c r="D4886" t="e">
        <f>IF(AND(TimeSpend[[#This Row],[Personnel number]]&lt;&gt;"",TimeSpend[[#This Row],[Date]]&lt;&gt;""),TimeSpend[[#This Row],[Network]],"")</f>
        <v>#VALUE!</v>
      </c>
      <c r="E4886" t="e">
        <f>IF(AND(TimeSpend[[#This Row],[Personnel number]]&lt;&gt;"",TimeSpend[[#This Row],[Date]]&lt;&gt;""),TimeSpend[[#This Row],[Network Description]],"")</f>
        <v>#VALUE!</v>
      </c>
      <c r="F4886" t="e">
        <f>IF(AND(TimeSpend[[#This Row],[Personnel number]]&lt;&gt;"",TimeSpend[[#This Row],[Date]]&lt;&gt;""),TimeSpend[[#This Row],[Activity]],"")</f>
        <v>#VALUE!</v>
      </c>
      <c r="G4886" t="e">
        <f>IF(AND(TimeSpend[[#This Row],[Personnel number]]&lt;&gt;"",TimeSpend[[#This Row],[Date]]&lt;&gt;""),TimeSpend[[#This Row],[Activity description]],"")</f>
        <v>#VALUE!</v>
      </c>
      <c r="H4886" s="36" t="e">
        <f>IF(AND(TimeSpend[[#This Row],[Personnel number]]&lt;&gt;"",TimeSpend[[#This Row],[Date]]&lt;&gt;""),TimeSpend[[#This Row],[Start Time]],"")</f>
        <v>#VALUE!</v>
      </c>
      <c r="I4886" s="36" t="e">
        <f>IF(AND(TimeSpend[[#This Row],[Personnel number]]&lt;&gt;"",TimeSpend[[#This Row],[Date]]&lt;&gt;""),TimeSpend[[#This Row],[End Time]],"")</f>
        <v>#VALUE!</v>
      </c>
      <c r="J4886" t="e">
        <f>IF(AND(TimeSpend[[#This Row],[Personnel number]]&lt;&gt;"",TimeSpend[[#This Row],[Date]]&lt;&gt;""),TimeSpend[[#This Row],[Location]],"")</f>
        <v>#VALUE!</v>
      </c>
      <c r="K4886" t="e">
        <f>IF(AND(TimeSpend[[#This Row],[Personnel number]]&lt;&gt;"",TimeSpend[[#This Row],[Date]]&lt;&gt;""),TimeSpend[[#This Row],[Task]],"")</f>
        <v>#VALUE!</v>
      </c>
      <c r="L4886" t="e">
        <f>IF(AND(TimeSpend[[#This Row],[Personnel number]]&lt;&gt;"",TimeSpend[[#This Row],[Date]]&lt;&gt;""),Utilization!$J$2,"")</f>
        <v>#VALUE!</v>
      </c>
      <c r="M4886" t="e">
        <f>IF(AND(TimeSpend[[#This Row],[Personnel number]]&lt;&gt;"",TimeSpend[[#This Row],[Date]]&lt;&gt;""),TimeSpend[[#This Row],[Employee Name]],"")</f>
        <v>#VALUE!</v>
      </c>
      <c r="N4886" t="e">
        <f t="shared" si="152"/>
        <v>#VALUE!</v>
      </c>
      <c r="O4886" t="e">
        <f t="shared" si="153"/>
        <v>#VALUE!</v>
      </c>
      <c r="P4886" t="e">
        <f>IF(D4886&lt;&gt;"",VLOOKUP(D4886,Projects!B:C,2,0),"")</f>
        <v>#VALUE!</v>
      </c>
    </row>
    <row r="4887" spans="1:16" x14ac:dyDescent="0.25">
      <c r="A4887" t="e">
        <f>UPPER(IF(AND(TimeSpend[[#This Row],[Personnel number]]&lt;&gt;"",TimeSpend[[#This Row],[Date]]&lt;&gt;""),TimeSpend[[#This Row],[Personnel number]],""))</f>
        <v>#VALUE!</v>
      </c>
      <c r="B4887" s="85" t="e">
        <f>IF(AND(TimeSpend[[#This Row],[Personnel number]]&lt;&gt;"",TimeSpend[[#This Row],[Date]]&lt;&gt;""),TEXT(TimeSpend[[#This Row],[Date]],"[$-409]yyyyMMdd"),"")</f>
        <v>#VALUE!</v>
      </c>
      <c r="C4887" s="33" t="e">
        <f>IF(AND(TimeSpend[[#This Row],[Personnel number]]&lt;&gt;"",TimeSpend[[#This Row],[Date]]&lt;&gt;""),SUBSTITUTE(TimeSpend[[#This Row],[Hours]],",","."),"")</f>
        <v>#VALUE!</v>
      </c>
      <c r="D4887" t="e">
        <f>IF(AND(TimeSpend[[#This Row],[Personnel number]]&lt;&gt;"",TimeSpend[[#This Row],[Date]]&lt;&gt;""),TimeSpend[[#This Row],[Network]],"")</f>
        <v>#VALUE!</v>
      </c>
      <c r="E4887" t="e">
        <f>IF(AND(TimeSpend[[#This Row],[Personnel number]]&lt;&gt;"",TimeSpend[[#This Row],[Date]]&lt;&gt;""),TimeSpend[[#This Row],[Network Description]],"")</f>
        <v>#VALUE!</v>
      </c>
      <c r="F4887" t="e">
        <f>IF(AND(TimeSpend[[#This Row],[Personnel number]]&lt;&gt;"",TimeSpend[[#This Row],[Date]]&lt;&gt;""),TimeSpend[[#This Row],[Activity]],"")</f>
        <v>#VALUE!</v>
      </c>
      <c r="G4887" t="e">
        <f>IF(AND(TimeSpend[[#This Row],[Personnel number]]&lt;&gt;"",TimeSpend[[#This Row],[Date]]&lt;&gt;""),TimeSpend[[#This Row],[Activity description]],"")</f>
        <v>#VALUE!</v>
      </c>
      <c r="H4887" s="36" t="e">
        <f>IF(AND(TimeSpend[[#This Row],[Personnel number]]&lt;&gt;"",TimeSpend[[#This Row],[Date]]&lt;&gt;""),TimeSpend[[#This Row],[Start Time]],"")</f>
        <v>#VALUE!</v>
      </c>
      <c r="I4887" s="36" t="e">
        <f>IF(AND(TimeSpend[[#This Row],[Personnel number]]&lt;&gt;"",TimeSpend[[#This Row],[Date]]&lt;&gt;""),TimeSpend[[#This Row],[End Time]],"")</f>
        <v>#VALUE!</v>
      </c>
      <c r="J4887" t="e">
        <f>IF(AND(TimeSpend[[#This Row],[Personnel number]]&lt;&gt;"",TimeSpend[[#This Row],[Date]]&lt;&gt;""),TimeSpend[[#This Row],[Location]],"")</f>
        <v>#VALUE!</v>
      </c>
      <c r="K4887" t="e">
        <f>IF(AND(TimeSpend[[#This Row],[Personnel number]]&lt;&gt;"",TimeSpend[[#This Row],[Date]]&lt;&gt;""),TimeSpend[[#This Row],[Task]],"")</f>
        <v>#VALUE!</v>
      </c>
      <c r="L4887" t="e">
        <f>IF(AND(TimeSpend[[#This Row],[Personnel number]]&lt;&gt;"",TimeSpend[[#This Row],[Date]]&lt;&gt;""),Utilization!$J$2,"")</f>
        <v>#VALUE!</v>
      </c>
      <c r="M4887" t="e">
        <f>IF(AND(TimeSpend[[#This Row],[Personnel number]]&lt;&gt;"",TimeSpend[[#This Row],[Date]]&lt;&gt;""),TimeSpend[[#This Row],[Employee Name]],"")</f>
        <v>#VALUE!</v>
      </c>
      <c r="N4887" t="e">
        <f t="shared" si="152"/>
        <v>#VALUE!</v>
      </c>
      <c r="O4887" t="e">
        <f t="shared" si="153"/>
        <v>#VALUE!</v>
      </c>
      <c r="P4887" t="e">
        <f>IF(D4887&lt;&gt;"",VLOOKUP(D4887,Projects!B:C,2,0),"")</f>
        <v>#VALUE!</v>
      </c>
    </row>
    <row r="4888" spans="1:16" x14ac:dyDescent="0.25">
      <c r="A4888" t="e">
        <f>UPPER(IF(AND(TimeSpend[[#This Row],[Personnel number]]&lt;&gt;"",TimeSpend[[#This Row],[Date]]&lt;&gt;""),TimeSpend[[#This Row],[Personnel number]],""))</f>
        <v>#VALUE!</v>
      </c>
      <c r="B4888" s="85" t="e">
        <f>IF(AND(TimeSpend[[#This Row],[Personnel number]]&lt;&gt;"",TimeSpend[[#This Row],[Date]]&lt;&gt;""),TEXT(TimeSpend[[#This Row],[Date]],"[$-409]yyyyMMdd"),"")</f>
        <v>#VALUE!</v>
      </c>
      <c r="C4888" s="33" t="e">
        <f>IF(AND(TimeSpend[[#This Row],[Personnel number]]&lt;&gt;"",TimeSpend[[#This Row],[Date]]&lt;&gt;""),SUBSTITUTE(TimeSpend[[#This Row],[Hours]],",","."),"")</f>
        <v>#VALUE!</v>
      </c>
      <c r="D4888" t="e">
        <f>IF(AND(TimeSpend[[#This Row],[Personnel number]]&lt;&gt;"",TimeSpend[[#This Row],[Date]]&lt;&gt;""),TimeSpend[[#This Row],[Network]],"")</f>
        <v>#VALUE!</v>
      </c>
      <c r="E4888" t="e">
        <f>IF(AND(TimeSpend[[#This Row],[Personnel number]]&lt;&gt;"",TimeSpend[[#This Row],[Date]]&lt;&gt;""),TimeSpend[[#This Row],[Network Description]],"")</f>
        <v>#VALUE!</v>
      </c>
      <c r="F4888" t="e">
        <f>IF(AND(TimeSpend[[#This Row],[Personnel number]]&lt;&gt;"",TimeSpend[[#This Row],[Date]]&lt;&gt;""),TimeSpend[[#This Row],[Activity]],"")</f>
        <v>#VALUE!</v>
      </c>
      <c r="G4888" t="e">
        <f>IF(AND(TimeSpend[[#This Row],[Personnel number]]&lt;&gt;"",TimeSpend[[#This Row],[Date]]&lt;&gt;""),TimeSpend[[#This Row],[Activity description]],"")</f>
        <v>#VALUE!</v>
      </c>
      <c r="H4888" s="36" t="e">
        <f>IF(AND(TimeSpend[[#This Row],[Personnel number]]&lt;&gt;"",TimeSpend[[#This Row],[Date]]&lt;&gt;""),TimeSpend[[#This Row],[Start Time]],"")</f>
        <v>#VALUE!</v>
      </c>
      <c r="I4888" s="36" t="e">
        <f>IF(AND(TimeSpend[[#This Row],[Personnel number]]&lt;&gt;"",TimeSpend[[#This Row],[Date]]&lt;&gt;""),TimeSpend[[#This Row],[End Time]],"")</f>
        <v>#VALUE!</v>
      </c>
      <c r="J4888" t="e">
        <f>IF(AND(TimeSpend[[#This Row],[Personnel number]]&lt;&gt;"",TimeSpend[[#This Row],[Date]]&lt;&gt;""),TimeSpend[[#This Row],[Location]],"")</f>
        <v>#VALUE!</v>
      </c>
      <c r="K4888" t="e">
        <f>IF(AND(TimeSpend[[#This Row],[Personnel number]]&lt;&gt;"",TimeSpend[[#This Row],[Date]]&lt;&gt;""),TimeSpend[[#This Row],[Task]],"")</f>
        <v>#VALUE!</v>
      </c>
      <c r="L4888" t="e">
        <f>IF(AND(TimeSpend[[#This Row],[Personnel number]]&lt;&gt;"",TimeSpend[[#This Row],[Date]]&lt;&gt;""),Utilization!$J$2,"")</f>
        <v>#VALUE!</v>
      </c>
      <c r="M4888" t="e">
        <f>IF(AND(TimeSpend[[#This Row],[Personnel number]]&lt;&gt;"",TimeSpend[[#This Row],[Date]]&lt;&gt;""),TimeSpend[[#This Row],[Employee Name]],"")</f>
        <v>#VALUE!</v>
      </c>
      <c r="N4888" t="e">
        <f t="shared" si="152"/>
        <v>#VALUE!</v>
      </c>
      <c r="O4888" t="e">
        <f t="shared" si="153"/>
        <v>#VALUE!</v>
      </c>
      <c r="P4888" t="e">
        <f>IF(D4888&lt;&gt;"",VLOOKUP(D4888,Projects!B:C,2,0),"")</f>
        <v>#VALUE!</v>
      </c>
    </row>
    <row r="4889" spans="1:16" x14ac:dyDescent="0.25">
      <c r="A4889" t="e">
        <f>UPPER(IF(AND(TimeSpend[[#This Row],[Personnel number]]&lt;&gt;"",TimeSpend[[#This Row],[Date]]&lt;&gt;""),TimeSpend[[#This Row],[Personnel number]],""))</f>
        <v>#VALUE!</v>
      </c>
      <c r="B4889" s="85" t="e">
        <f>IF(AND(TimeSpend[[#This Row],[Personnel number]]&lt;&gt;"",TimeSpend[[#This Row],[Date]]&lt;&gt;""),TEXT(TimeSpend[[#This Row],[Date]],"[$-409]yyyyMMdd"),"")</f>
        <v>#VALUE!</v>
      </c>
      <c r="C4889" s="33" t="e">
        <f>IF(AND(TimeSpend[[#This Row],[Personnel number]]&lt;&gt;"",TimeSpend[[#This Row],[Date]]&lt;&gt;""),SUBSTITUTE(TimeSpend[[#This Row],[Hours]],",","."),"")</f>
        <v>#VALUE!</v>
      </c>
      <c r="D4889" t="e">
        <f>IF(AND(TimeSpend[[#This Row],[Personnel number]]&lt;&gt;"",TimeSpend[[#This Row],[Date]]&lt;&gt;""),TimeSpend[[#This Row],[Network]],"")</f>
        <v>#VALUE!</v>
      </c>
      <c r="E4889" t="e">
        <f>IF(AND(TimeSpend[[#This Row],[Personnel number]]&lt;&gt;"",TimeSpend[[#This Row],[Date]]&lt;&gt;""),TimeSpend[[#This Row],[Network Description]],"")</f>
        <v>#VALUE!</v>
      </c>
      <c r="F4889" t="e">
        <f>IF(AND(TimeSpend[[#This Row],[Personnel number]]&lt;&gt;"",TimeSpend[[#This Row],[Date]]&lt;&gt;""),TimeSpend[[#This Row],[Activity]],"")</f>
        <v>#VALUE!</v>
      </c>
      <c r="G4889" t="e">
        <f>IF(AND(TimeSpend[[#This Row],[Personnel number]]&lt;&gt;"",TimeSpend[[#This Row],[Date]]&lt;&gt;""),TimeSpend[[#This Row],[Activity description]],"")</f>
        <v>#VALUE!</v>
      </c>
      <c r="H4889" s="36" t="e">
        <f>IF(AND(TimeSpend[[#This Row],[Personnel number]]&lt;&gt;"",TimeSpend[[#This Row],[Date]]&lt;&gt;""),TimeSpend[[#This Row],[Start Time]],"")</f>
        <v>#VALUE!</v>
      </c>
      <c r="I4889" s="36" t="e">
        <f>IF(AND(TimeSpend[[#This Row],[Personnel number]]&lt;&gt;"",TimeSpend[[#This Row],[Date]]&lt;&gt;""),TimeSpend[[#This Row],[End Time]],"")</f>
        <v>#VALUE!</v>
      </c>
      <c r="J4889" t="e">
        <f>IF(AND(TimeSpend[[#This Row],[Personnel number]]&lt;&gt;"",TimeSpend[[#This Row],[Date]]&lt;&gt;""),TimeSpend[[#This Row],[Location]],"")</f>
        <v>#VALUE!</v>
      </c>
      <c r="K4889" t="e">
        <f>IF(AND(TimeSpend[[#This Row],[Personnel number]]&lt;&gt;"",TimeSpend[[#This Row],[Date]]&lt;&gt;""),TimeSpend[[#This Row],[Task]],"")</f>
        <v>#VALUE!</v>
      </c>
      <c r="L4889" t="e">
        <f>IF(AND(TimeSpend[[#This Row],[Personnel number]]&lt;&gt;"",TimeSpend[[#This Row],[Date]]&lt;&gt;""),Utilization!$J$2,"")</f>
        <v>#VALUE!</v>
      </c>
      <c r="M4889" t="e">
        <f>IF(AND(TimeSpend[[#This Row],[Personnel number]]&lt;&gt;"",TimeSpend[[#This Row],[Date]]&lt;&gt;""),TimeSpend[[#This Row],[Employee Name]],"")</f>
        <v>#VALUE!</v>
      </c>
      <c r="N4889" t="e">
        <f t="shared" si="152"/>
        <v>#VALUE!</v>
      </c>
      <c r="O4889" t="e">
        <f t="shared" si="153"/>
        <v>#VALUE!</v>
      </c>
      <c r="P4889" t="e">
        <f>IF(D4889&lt;&gt;"",VLOOKUP(D4889,Projects!B:C,2,0),"")</f>
        <v>#VALUE!</v>
      </c>
    </row>
    <row r="4890" spans="1:16" x14ac:dyDescent="0.25">
      <c r="A4890" t="e">
        <f>UPPER(IF(AND(TimeSpend[[#This Row],[Personnel number]]&lt;&gt;"",TimeSpend[[#This Row],[Date]]&lt;&gt;""),TimeSpend[[#This Row],[Personnel number]],""))</f>
        <v>#VALUE!</v>
      </c>
      <c r="B4890" s="85" t="e">
        <f>IF(AND(TimeSpend[[#This Row],[Personnel number]]&lt;&gt;"",TimeSpend[[#This Row],[Date]]&lt;&gt;""),TEXT(TimeSpend[[#This Row],[Date]],"[$-409]yyyyMMdd"),"")</f>
        <v>#VALUE!</v>
      </c>
      <c r="C4890" s="33" t="e">
        <f>IF(AND(TimeSpend[[#This Row],[Personnel number]]&lt;&gt;"",TimeSpend[[#This Row],[Date]]&lt;&gt;""),SUBSTITUTE(TimeSpend[[#This Row],[Hours]],",","."),"")</f>
        <v>#VALUE!</v>
      </c>
      <c r="D4890" t="e">
        <f>IF(AND(TimeSpend[[#This Row],[Personnel number]]&lt;&gt;"",TimeSpend[[#This Row],[Date]]&lt;&gt;""),TimeSpend[[#This Row],[Network]],"")</f>
        <v>#VALUE!</v>
      </c>
      <c r="E4890" t="e">
        <f>IF(AND(TimeSpend[[#This Row],[Personnel number]]&lt;&gt;"",TimeSpend[[#This Row],[Date]]&lt;&gt;""),TimeSpend[[#This Row],[Network Description]],"")</f>
        <v>#VALUE!</v>
      </c>
      <c r="F4890" t="e">
        <f>IF(AND(TimeSpend[[#This Row],[Personnel number]]&lt;&gt;"",TimeSpend[[#This Row],[Date]]&lt;&gt;""),TimeSpend[[#This Row],[Activity]],"")</f>
        <v>#VALUE!</v>
      </c>
      <c r="G4890" t="e">
        <f>IF(AND(TimeSpend[[#This Row],[Personnel number]]&lt;&gt;"",TimeSpend[[#This Row],[Date]]&lt;&gt;""),TimeSpend[[#This Row],[Activity description]],"")</f>
        <v>#VALUE!</v>
      </c>
      <c r="H4890" s="36" t="e">
        <f>IF(AND(TimeSpend[[#This Row],[Personnel number]]&lt;&gt;"",TimeSpend[[#This Row],[Date]]&lt;&gt;""),TimeSpend[[#This Row],[Start Time]],"")</f>
        <v>#VALUE!</v>
      </c>
      <c r="I4890" s="36" t="e">
        <f>IF(AND(TimeSpend[[#This Row],[Personnel number]]&lt;&gt;"",TimeSpend[[#This Row],[Date]]&lt;&gt;""),TimeSpend[[#This Row],[End Time]],"")</f>
        <v>#VALUE!</v>
      </c>
      <c r="J4890" t="e">
        <f>IF(AND(TimeSpend[[#This Row],[Personnel number]]&lt;&gt;"",TimeSpend[[#This Row],[Date]]&lt;&gt;""),TimeSpend[[#This Row],[Location]],"")</f>
        <v>#VALUE!</v>
      </c>
      <c r="K4890" t="e">
        <f>IF(AND(TimeSpend[[#This Row],[Personnel number]]&lt;&gt;"",TimeSpend[[#This Row],[Date]]&lt;&gt;""),TimeSpend[[#This Row],[Task]],"")</f>
        <v>#VALUE!</v>
      </c>
      <c r="L4890" t="e">
        <f>IF(AND(TimeSpend[[#This Row],[Personnel number]]&lt;&gt;"",TimeSpend[[#This Row],[Date]]&lt;&gt;""),Utilization!$J$2,"")</f>
        <v>#VALUE!</v>
      </c>
      <c r="M4890" t="e">
        <f>IF(AND(TimeSpend[[#This Row],[Personnel number]]&lt;&gt;"",TimeSpend[[#This Row],[Date]]&lt;&gt;""),TimeSpend[[#This Row],[Employee Name]],"")</f>
        <v>#VALUE!</v>
      </c>
      <c r="N4890" t="e">
        <f t="shared" si="152"/>
        <v>#VALUE!</v>
      </c>
      <c r="O4890" t="e">
        <f t="shared" si="153"/>
        <v>#VALUE!</v>
      </c>
      <c r="P4890" t="e">
        <f>IF(D4890&lt;&gt;"",VLOOKUP(D4890,Projects!B:C,2,0),"")</f>
        <v>#VALUE!</v>
      </c>
    </row>
    <row r="4891" spans="1:16" x14ac:dyDescent="0.25">
      <c r="A4891" t="e">
        <f>UPPER(IF(AND(TimeSpend[[#This Row],[Personnel number]]&lt;&gt;"",TimeSpend[[#This Row],[Date]]&lt;&gt;""),TimeSpend[[#This Row],[Personnel number]],""))</f>
        <v>#VALUE!</v>
      </c>
      <c r="B4891" s="85" t="e">
        <f>IF(AND(TimeSpend[[#This Row],[Personnel number]]&lt;&gt;"",TimeSpend[[#This Row],[Date]]&lt;&gt;""),TEXT(TimeSpend[[#This Row],[Date]],"[$-409]yyyyMMdd"),"")</f>
        <v>#VALUE!</v>
      </c>
      <c r="C4891" s="33" t="e">
        <f>IF(AND(TimeSpend[[#This Row],[Personnel number]]&lt;&gt;"",TimeSpend[[#This Row],[Date]]&lt;&gt;""),SUBSTITUTE(TimeSpend[[#This Row],[Hours]],",","."),"")</f>
        <v>#VALUE!</v>
      </c>
      <c r="D4891" t="e">
        <f>IF(AND(TimeSpend[[#This Row],[Personnel number]]&lt;&gt;"",TimeSpend[[#This Row],[Date]]&lt;&gt;""),TimeSpend[[#This Row],[Network]],"")</f>
        <v>#VALUE!</v>
      </c>
      <c r="E4891" t="e">
        <f>IF(AND(TimeSpend[[#This Row],[Personnel number]]&lt;&gt;"",TimeSpend[[#This Row],[Date]]&lt;&gt;""),TimeSpend[[#This Row],[Network Description]],"")</f>
        <v>#VALUE!</v>
      </c>
      <c r="F4891" t="e">
        <f>IF(AND(TimeSpend[[#This Row],[Personnel number]]&lt;&gt;"",TimeSpend[[#This Row],[Date]]&lt;&gt;""),TimeSpend[[#This Row],[Activity]],"")</f>
        <v>#VALUE!</v>
      </c>
      <c r="G4891" t="e">
        <f>IF(AND(TimeSpend[[#This Row],[Personnel number]]&lt;&gt;"",TimeSpend[[#This Row],[Date]]&lt;&gt;""),TimeSpend[[#This Row],[Activity description]],"")</f>
        <v>#VALUE!</v>
      </c>
      <c r="H4891" s="36" t="e">
        <f>IF(AND(TimeSpend[[#This Row],[Personnel number]]&lt;&gt;"",TimeSpend[[#This Row],[Date]]&lt;&gt;""),TimeSpend[[#This Row],[Start Time]],"")</f>
        <v>#VALUE!</v>
      </c>
      <c r="I4891" s="36" t="e">
        <f>IF(AND(TimeSpend[[#This Row],[Personnel number]]&lt;&gt;"",TimeSpend[[#This Row],[Date]]&lt;&gt;""),TimeSpend[[#This Row],[End Time]],"")</f>
        <v>#VALUE!</v>
      </c>
      <c r="J4891" t="e">
        <f>IF(AND(TimeSpend[[#This Row],[Personnel number]]&lt;&gt;"",TimeSpend[[#This Row],[Date]]&lt;&gt;""),TimeSpend[[#This Row],[Location]],"")</f>
        <v>#VALUE!</v>
      </c>
      <c r="K4891" t="e">
        <f>IF(AND(TimeSpend[[#This Row],[Personnel number]]&lt;&gt;"",TimeSpend[[#This Row],[Date]]&lt;&gt;""),TimeSpend[[#This Row],[Task]],"")</f>
        <v>#VALUE!</v>
      </c>
      <c r="L4891" t="e">
        <f>IF(AND(TimeSpend[[#This Row],[Personnel number]]&lt;&gt;"",TimeSpend[[#This Row],[Date]]&lt;&gt;""),Utilization!$J$2,"")</f>
        <v>#VALUE!</v>
      </c>
      <c r="M4891" t="e">
        <f>IF(AND(TimeSpend[[#This Row],[Personnel number]]&lt;&gt;"",TimeSpend[[#This Row],[Date]]&lt;&gt;""),TimeSpend[[#This Row],[Employee Name]],"")</f>
        <v>#VALUE!</v>
      </c>
      <c r="N4891" t="e">
        <f t="shared" si="152"/>
        <v>#VALUE!</v>
      </c>
      <c r="O4891" t="e">
        <f t="shared" si="153"/>
        <v>#VALUE!</v>
      </c>
      <c r="P4891" t="e">
        <f>IF(D4891&lt;&gt;"",VLOOKUP(D4891,Projects!B:C,2,0),"")</f>
        <v>#VALUE!</v>
      </c>
    </row>
    <row r="4892" spans="1:16" x14ac:dyDescent="0.25">
      <c r="A4892" t="e">
        <f>UPPER(IF(AND(TimeSpend[[#This Row],[Personnel number]]&lt;&gt;"",TimeSpend[[#This Row],[Date]]&lt;&gt;""),TimeSpend[[#This Row],[Personnel number]],""))</f>
        <v>#VALUE!</v>
      </c>
      <c r="B4892" s="85" t="e">
        <f>IF(AND(TimeSpend[[#This Row],[Personnel number]]&lt;&gt;"",TimeSpend[[#This Row],[Date]]&lt;&gt;""),TEXT(TimeSpend[[#This Row],[Date]],"[$-409]yyyyMMdd"),"")</f>
        <v>#VALUE!</v>
      </c>
      <c r="C4892" s="33" t="e">
        <f>IF(AND(TimeSpend[[#This Row],[Personnel number]]&lt;&gt;"",TimeSpend[[#This Row],[Date]]&lt;&gt;""),SUBSTITUTE(TimeSpend[[#This Row],[Hours]],",","."),"")</f>
        <v>#VALUE!</v>
      </c>
      <c r="D4892" t="e">
        <f>IF(AND(TimeSpend[[#This Row],[Personnel number]]&lt;&gt;"",TimeSpend[[#This Row],[Date]]&lt;&gt;""),TimeSpend[[#This Row],[Network]],"")</f>
        <v>#VALUE!</v>
      </c>
      <c r="E4892" t="e">
        <f>IF(AND(TimeSpend[[#This Row],[Personnel number]]&lt;&gt;"",TimeSpend[[#This Row],[Date]]&lt;&gt;""),TimeSpend[[#This Row],[Network Description]],"")</f>
        <v>#VALUE!</v>
      </c>
      <c r="F4892" t="e">
        <f>IF(AND(TimeSpend[[#This Row],[Personnel number]]&lt;&gt;"",TimeSpend[[#This Row],[Date]]&lt;&gt;""),TimeSpend[[#This Row],[Activity]],"")</f>
        <v>#VALUE!</v>
      </c>
      <c r="G4892" t="e">
        <f>IF(AND(TimeSpend[[#This Row],[Personnel number]]&lt;&gt;"",TimeSpend[[#This Row],[Date]]&lt;&gt;""),TimeSpend[[#This Row],[Activity description]],"")</f>
        <v>#VALUE!</v>
      </c>
      <c r="H4892" s="36" t="e">
        <f>IF(AND(TimeSpend[[#This Row],[Personnel number]]&lt;&gt;"",TimeSpend[[#This Row],[Date]]&lt;&gt;""),TimeSpend[[#This Row],[Start Time]],"")</f>
        <v>#VALUE!</v>
      </c>
      <c r="I4892" s="36" t="e">
        <f>IF(AND(TimeSpend[[#This Row],[Personnel number]]&lt;&gt;"",TimeSpend[[#This Row],[Date]]&lt;&gt;""),TimeSpend[[#This Row],[End Time]],"")</f>
        <v>#VALUE!</v>
      </c>
      <c r="J4892" t="e">
        <f>IF(AND(TimeSpend[[#This Row],[Personnel number]]&lt;&gt;"",TimeSpend[[#This Row],[Date]]&lt;&gt;""),TimeSpend[[#This Row],[Location]],"")</f>
        <v>#VALUE!</v>
      </c>
      <c r="K4892" t="e">
        <f>IF(AND(TimeSpend[[#This Row],[Personnel number]]&lt;&gt;"",TimeSpend[[#This Row],[Date]]&lt;&gt;""),TimeSpend[[#This Row],[Task]],"")</f>
        <v>#VALUE!</v>
      </c>
      <c r="L4892" t="e">
        <f>IF(AND(TimeSpend[[#This Row],[Personnel number]]&lt;&gt;"",TimeSpend[[#This Row],[Date]]&lt;&gt;""),Utilization!$J$2,"")</f>
        <v>#VALUE!</v>
      </c>
      <c r="M4892" t="e">
        <f>IF(AND(TimeSpend[[#This Row],[Personnel number]]&lt;&gt;"",TimeSpend[[#This Row],[Date]]&lt;&gt;""),TimeSpend[[#This Row],[Employee Name]],"")</f>
        <v>#VALUE!</v>
      </c>
      <c r="N4892" t="e">
        <f t="shared" si="152"/>
        <v>#VALUE!</v>
      </c>
      <c r="O4892" t="e">
        <f t="shared" si="153"/>
        <v>#VALUE!</v>
      </c>
      <c r="P4892" t="e">
        <f>IF(D4892&lt;&gt;"",VLOOKUP(D4892,Projects!B:C,2,0),"")</f>
        <v>#VALUE!</v>
      </c>
    </row>
    <row r="4893" spans="1:16" x14ac:dyDescent="0.25">
      <c r="A4893" t="e">
        <f>UPPER(IF(AND(TimeSpend[[#This Row],[Personnel number]]&lt;&gt;"",TimeSpend[[#This Row],[Date]]&lt;&gt;""),TimeSpend[[#This Row],[Personnel number]],""))</f>
        <v>#VALUE!</v>
      </c>
      <c r="B4893" s="85" t="e">
        <f>IF(AND(TimeSpend[[#This Row],[Personnel number]]&lt;&gt;"",TimeSpend[[#This Row],[Date]]&lt;&gt;""),TEXT(TimeSpend[[#This Row],[Date]],"[$-409]yyyyMMdd"),"")</f>
        <v>#VALUE!</v>
      </c>
      <c r="C4893" s="33" t="e">
        <f>IF(AND(TimeSpend[[#This Row],[Personnel number]]&lt;&gt;"",TimeSpend[[#This Row],[Date]]&lt;&gt;""),SUBSTITUTE(TimeSpend[[#This Row],[Hours]],",","."),"")</f>
        <v>#VALUE!</v>
      </c>
      <c r="D4893" t="e">
        <f>IF(AND(TimeSpend[[#This Row],[Personnel number]]&lt;&gt;"",TimeSpend[[#This Row],[Date]]&lt;&gt;""),TimeSpend[[#This Row],[Network]],"")</f>
        <v>#VALUE!</v>
      </c>
      <c r="E4893" t="e">
        <f>IF(AND(TimeSpend[[#This Row],[Personnel number]]&lt;&gt;"",TimeSpend[[#This Row],[Date]]&lt;&gt;""),TimeSpend[[#This Row],[Network Description]],"")</f>
        <v>#VALUE!</v>
      </c>
      <c r="F4893" t="e">
        <f>IF(AND(TimeSpend[[#This Row],[Personnel number]]&lt;&gt;"",TimeSpend[[#This Row],[Date]]&lt;&gt;""),TimeSpend[[#This Row],[Activity]],"")</f>
        <v>#VALUE!</v>
      </c>
      <c r="G4893" t="e">
        <f>IF(AND(TimeSpend[[#This Row],[Personnel number]]&lt;&gt;"",TimeSpend[[#This Row],[Date]]&lt;&gt;""),TimeSpend[[#This Row],[Activity description]],"")</f>
        <v>#VALUE!</v>
      </c>
      <c r="H4893" s="36" t="e">
        <f>IF(AND(TimeSpend[[#This Row],[Personnel number]]&lt;&gt;"",TimeSpend[[#This Row],[Date]]&lt;&gt;""),TimeSpend[[#This Row],[Start Time]],"")</f>
        <v>#VALUE!</v>
      </c>
      <c r="I4893" s="36" t="e">
        <f>IF(AND(TimeSpend[[#This Row],[Personnel number]]&lt;&gt;"",TimeSpend[[#This Row],[Date]]&lt;&gt;""),TimeSpend[[#This Row],[End Time]],"")</f>
        <v>#VALUE!</v>
      </c>
      <c r="J4893" t="e">
        <f>IF(AND(TimeSpend[[#This Row],[Personnel number]]&lt;&gt;"",TimeSpend[[#This Row],[Date]]&lt;&gt;""),TimeSpend[[#This Row],[Location]],"")</f>
        <v>#VALUE!</v>
      </c>
      <c r="K4893" t="e">
        <f>IF(AND(TimeSpend[[#This Row],[Personnel number]]&lt;&gt;"",TimeSpend[[#This Row],[Date]]&lt;&gt;""),TimeSpend[[#This Row],[Task]],"")</f>
        <v>#VALUE!</v>
      </c>
      <c r="L4893" t="e">
        <f>IF(AND(TimeSpend[[#This Row],[Personnel number]]&lt;&gt;"",TimeSpend[[#This Row],[Date]]&lt;&gt;""),Utilization!$J$2,"")</f>
        <v>#VALUE!</v>
      </c>
      <c r="M4893" t="e">
        <f>IF(AND(TimeSpend[[#This Row],[Personnel number]]&lt;&gt;"",TimeSpend[[#This Row],[Date]]&lt;&gt;""),TimeSpend[[#This Row],[Employee Name]],"")</f>
        <v>#VALUE!</v>
      </c>
      <c r="N4893" t="e">
        <f t="shared" si="152"/>
        <v>#VALUE!</v>
      </c>
      <c r="O4893" t="e">
        <f t="shared" si="153"/>
        <v>#VALUE!</v>
      </c>
      <c r="P4893" t="e">
        <f>IF(D4893&lt;&gt;"",VLOOKUP(D4893,Projects!B:C,2,0),"")</f>
        <v>#VALUE!</v>
      </c>
    </row>
    <row r="4894" spans="1:16" x14ac:dyDescent="0.25">
      <c r="A4894" t="e">
        <f>UPPER(IF(AND(TimeSpend[[#This Row],[Personnel number]]&lt;&gt;"",TimeSpend[[#This Row],[Date]]&lt;&gt;""),TimeSpend[[#This Row],[Personnel number]],""))</f>
        <v>#VALUE!</v>
      </c>
      <c r="B4894" s="85" t="e">
        <f>IF(AND(TimeSpend[[#This Row],[Personnel number]]&lt;&gt;"",TimeSpend[[#This Row],[Date]]&lt;&gt;""),TEXT(TimeSpend[[#This Row],[Date]],"[$-409]yyyyMMdd"),"")</f>
        <v>#VALUE!</v>
      </c>
      <c r="C4894" s="33" t="e">
        <f>IF(AND(TimeSpend[[#This Row],[Personnel number]]&lt;&gt;"",TimeSpend[[#This Row],[Date]]&lt;&gt;""),SUBSTITUTE(TimeSpend[[#This Row],[Hours]],",","."),"")</f>
        <v>#VALUE!</v>
      </c>
      <c r="D4894" t="e">
        <f>IF(AND(TimeSpend[[#This Row],[Personnel number]]&lt;&gt;"",TimeSpend[[#This Row],[Date]]&lt;&gt;""),TimeSpend[[#This Row],[Network]],"")</f>
        <v>#VALUE!</v>
      </c>
      <c r="E4894" t="e">
        <f>IF(AND(TimeSpend[[#This Row],[Personnel number]]&lt;&gt;"",TimeSpend[[#This Row],[Date]]&lt;&gt;""),TimeSpend[[#This Row],[Network Description]],"")</f>
        <v>#VALUE!</v>
      </c>
      <c r="F4894" t="e">
        <f>IF(AND(TimeSpend[[#This Row],[Personnel number]]&lt;&gt;"",TimeSpend[[#This Row],[Date]]&lt;&gt;""),TimeSpend[[#This Row],[Activity]],"")</f>
        <v>#VALUE!</v>
      </c>
      <c r="G4894" t="e">
        <f>IF(AND(TimeSpend[[#This Row],[Personnel number]]&lt;&gt;"",TimeSpend[[#This Row],[Date]]&lt;&gt;""),TimeSpend[[#This Row],[Activity description]],"")</f>
        <v>#VALUE!</v>
      </c>
      <c r="H4894" s="36" t="e">
        <f>IF(AND(TimeSpend[[#This Row],[Personnel number]]&lt;&gt;"",TimeSpend[[#This Row],[Date]]&lt;&gt;""),TimeSpend[[#This Row],[Start Time]],"")</f>
        <v>#VALUE!</v>
      </c>
      <c r="I4894" s="36" t="e">
        <f>IF(AND(TimeSpend[[#This Row],[Personnel number]]&lt;&gt;"",TimeSpend[[#This Row],[Date]]&lt;&gt;""),TimeSpend[[#This Row],[End Time]],"")</f>
        <v>#VALUE!</v>
      </c>
      <c r="J4894" t="e">
        <f>IF(AND(TimeSpend[[#This Row],[Personnel number]]&lt;&gt;"",TimeSpend[[#This Row],[Date]]&lt;&gt;""),TimeSpend[[#This Row],[Location]],"")</f>
        <v>#VALUE!</v>
      </c>
      <c r="K4894" t="e">
        <f>IF(AND(TimeSpend[[#This Row],[Personnel number]]&lt;&gt;"",TimeSpend[[#This Row],[Date]]&lt;&gt;""),TimeSpend[[#This Row],[Task]],"")</f>
        <v>#VALUE!</v>
      </c>
      <c r="L4894" t="e">
        <f>IF(AND(TimeSpend[[#This Row],[Personnel number]]&lt;&gt;"",TimeSpend[[#This Row],[Date]]&lt;&gt;""),Utilization!$J$2,"")</f>
        <v>#VALUE!</v>
      </c>
      <c r="M4894" t="e">
        <f>IF(AND(TimeSpend[[#This Row],[Personnel number]]&lt;&gt;"",TimeSpend[[#This Row],[Date]]&lt;&gt;""),TimeSpend[[#This Row],[Employee Name]],"")</f>
        <v>#VALUE!</v>
      </c>
      <c r="N4894" t="e">
        <f t="shared" si="152"/>
        <v>#VALUE!</v>
      </c>
      <c r="O4894" t="e">
        <f t="shared" si="153"/>
        <v>#VALUE!</v>
      </c>
      <c r="P4894" t="e">
        <f>IF(D4894&lt;&gt;"",VLOOKUP(D4894,Projects!B:C,2,0),"")</f>
        <v>#VALUE!</v>
      </c>
    </row>
    <row r="4895" spans="1:16" x14ac:dyDescent="0.25">
      <c r="A4895" t="e">
        <f>UPPER(IF(AND(TimeSpend[[#This Row],[Personnel number]]&lt;&gt;"",TimeSpend[[#This Row],[Date]]&lt;&gt;""),TimeSpend[[#This Row],[Personnel number]],""))</f>
        <v>#VALUE!</v>
      </c>
      <c r="B4895" s="85" t="e">
        <f>IF(AND(TimeSpend[[#This Row],[Personnel number]]&lt;&gt;"",TimeSpend[[#This Row],[Date]]&lt;&gt;""),TEXT(TimeSpend[[#This Row],[Date]],"[$-409]yyyyMMdd"),"")</f>
        <v>#VALUE!</v>
      </c>
      <c r="C4895" s="33" t="e">
        <f>IF(AND(TimeSpend[[#This Row],[Personnel number]]&lt;&gt;"",TimeSpend[[#This Row],[Date]]&lt;&gt;""),SUBSTITUTE(TimeSpend[[#This Row],[Hours]],",","."),"")</f>
        <v>#VALUE!</v>
      </c>
      <c r="D4895" t="e">
        <f>IF(AND(TimeSpend[[#This Row],[Personnel number]]&lt;&gt;"",TimeSpend[[#This Row],[Date]]&lt;&gt;""),TimeSpend[[#This Row],[Network]],"")</f>
        <v>#VALUE!</v>
      </c>
      <c r="E4895" t="e">
        <f>IF(AND(TimeSpend[[#This Row],[Personnel number]]&lt;&gt;"",TimeSpend[[#This Row],[Date]]&lt;&gt;""),TimeSpend[[#This Row],[Network Description]],"")</f>
        <v>#VALUE!</v>
      </c>
      <c r="F4895" t="e">
        <f>IF(AND(TimeSpend[[#This Row],[Personnel number]]&lt;&gt;"",TimeSpend[[#This Row],[Date]]&lt;&gt;""),TimeSpend[[#This Row],[Activity]],"")</f>
        <v>#VALUE!</v>
      </c>
      <c r="G4895" t="e">
        <f>IF(AND(TimeSpend[[#This Row],[Personnel number]]&lt;&gt;"",TimeSpend[[#This Row],[Date]]&lt;&gt;""),TimeSpend[[#This Row],[Activity description]],"")</f>
        <v>#VALUE!</v>
      </c>
      <c r="H4895" s="36" t="e">
        <f>IF(AND(TimeSpend[[#This Row],[Personnel number]]&lt;&gt;"",TimeSpend[[#This Row],[Date]]&lt;&gt;""),TimeSpend[[#This Row],[Start Time]],"")</f>
        <v>#VALUE!</v>
      </c>
      <c r="I4895" s="36" t="e">
        <f>IF(AND(TimeSpend[[#This Row],[Personnel number]]&lt;&gt;"",TimeSpend[[#This Row],[Date]]&lt;&gt;""),TimeSpend[[#This Row],[End Time]],"")</f>
        <v>#VALUE!</v>
      </c>
      <c r="J4895" t="e">
        <f>IF(AND(TimeSpend[[#This Row],[Personnel number]]&lt;&gt;"",TimeSpend[[#This Row],[Date]]&lt;&gt;""),TimeSpend[[#This Row],[Location]],"")</f>
        <v>#VALUE!</v>
      </c>
      <c r="K4895" t="e">
        <f>IF(AND(TimeSpend[[#This Row],[Personnel number]]&lt;&gt;"",TimeSpend[[#This Row],[Date]]&lt;&gt;""),TimeSpend[[#This Row],[Task]],"")</f>
        <v>#VALUE!</v>
      </c>
      <c r="L4895" t="e">
        <f>IF(AND(TimeSpend[[#This Row],[Personnel number]]&lt;&gt;"",TimeSpend[[#This Row],[Date]]&lt;&gt;""),Utilization!$J$2,"")</f>
        <v>#VALUE!</v>
      </c>
      <c r="M4895" t="e">
        <f>IF(AND(TimeSpend[[#This Row],[Personnel number]]&lt;&gt;"",TimeSpend[[#This Row],[Date]]&lt;&gt;""),TimeSpend[[#This Row],[Employee Name]],"")</f>
        <v>#VALUE!</v>
      </c>
      <c r="N4895" t="e">
        <f t="shared" si="152"/>
        <v>#VALUE!</v>
      </c>
      <c r="O4895" t="e">
        <f t="shared" si="153"/>
        <v>#VALUE!</v>
      </c>
      <c r="P4895" t="e">
        <f>IF(D4895&lt;&gt;"",VLOOKUP(D4895,Projects!B:C,2,0),"")</f>
        <v>#VALUE!</v>
      </c>
    </row>
    <row r="4896" spans="1:16" x14ac:dyDescent="0.25">
      <c r="A4896" t="e">
        <f>UPPER(IF(AND(TimeSpend[[#This Row],[Personnel number]]&lt;&gt;"",TimeSpend[[#This Row],[Date]]&lt;&gt;""),TimeSpend[[#This Row],[Personnel number]],""))</f>
        <v>#VALUE!</v>
      </c>
      <c r="B4896" s="85" t="e">
        <f>IF(AND(TimeSpend[[#This Row],[Personnel number]]&lt;&gt;"",TimeSpend[[#This Row],[Date]]&lt;&gt;""),TEXT(TimeSpend[[#This Row],[Date]],"[$-409]yyyyMMdd"),"")</f>
        <v>#VALUE!</v>
      </c>
      <c r="C4896" s="33" t="e">
        <f>IF(AND(TimeSpend[[#This Row],[Personnel number]]&lt;&gt;"",TimeSpend[[#This Row],[Date]]&lt;&gt;""),SUBSTITUTE(TimeSpend[[#This Row],[Hours]],",","."),"")</f>
        <v>#VALUE!</v>
      </c>
      <c r="D4896" t="e">
        <f>IF(AND(TimeSpend[[#This Row],[Personnel number]]&lt;&gt;"",TimeSpend[[#This Row],[Date]]&lt;&gt;""),TimeSpend[[#This Row],[Network]],"")</f>
        <v>#VALUE!</v>
      </c>
      <c r="E4896" t="e">
        <f>IF(AND(TimeSpend[[#This Row],[Personnel number]]&lt;&gt;"",TimeSpend[[#This Row],[Date]]&lt;&gt;""),TimeSpend[[#This Row],[Network Description]],"")</f>
        <v>#VALUE!</v>
      </c>
      <c r="F4896" t="e">
        <f>IF(AND(TimeSpend[[#This Row],[Personnel number]]&lt;&gt;"",TimeSpend[[#This Row],[Date]]&lt;&gt;""),TimeSpend[[#This Row],[Activity]],"")</f>
        <v>#VALUE!</v>
      </c>
      <c r="G4896" t="e">
        <f>IF(AND(TimeSpend[[#This Row],[Personnel number]]&lt;&gt;"",TimeSpend[[#This Row],[Date]]&lt;&gt;""),TimeSpend[[#This Row],[Activity description]],"")</f>
        <v>#VALUE!</v>
      </c>
      <c r="H4896" s="36" t="e">
        <f>IF(AND(TimeSpend[[#This Row],[Personnel number]]&lt;&gt;"",TimeSpend[[#This Row],[Date]]&lt;&gt;""),TimeSpend[[#This Row],[Start Time]],"")</f>
        <v>#VALUE!</v>
      </c>
      <c r="I4896" s="36" t="e">
        <f>IF(AND(TimeSpend[[#This Row],[Personnel number]]&lt;&gt;"",TimeSpend[[#This Row],[Date]]&lt;&gt;""),TimeSpend[[#This Row],[End Time]],"")</f>
        <v>#VALUE!</v>
      </c>
      <c r="J4896" t="e">
        <f>IF(AND(TimeSpend[[#This Row],[Personnel number]]&lt;&gt;"",TimeSpend[[#This Row],[Date]]&lt;&gt;""),TimeSpend[[#This Row],[Location]],"")</f>
        <v>#VALUE!</v>
      </c>
      <c r="K4896" t="e">
        <f>IF(AND(TimeSpend[[#This Row],[Personnel number]]&lt;&gt;"",TimeSpend[[#This Row],[Date]]&lt;&gt;""),TimeSpend[[#This Row],[Task]],"")</f>
        <v>#VALUE!</v>
      </c>
      <c r="L4896" t="e">
        <f>IF(AND(TimeSpend[[#This Row],[Personnel number]]&lt;&gt;"",TimeSpend[[#This Row],[Date]]&lt;&gt;""),Utilization!$J$2,"")</f>
        <v>#VALUE!</v>
      </c>
      <c r="M4896" t="e">
        <f>IF(AND(TimeSpend[[#This Row],[Personnel number]]&lt;&gt;"",TimeSpend[[#This Row],[Date]]&lt;&gt;""),TimeSpend[[#This Row],[Employee Name]],"")</f>
        <v>#VALUE!</v>
      </c>
      <c r="N4896" t="e">
        <f t="shared" si="152"/>
        <v>#VALUE!</v>
      </c>
      <c r="O4896" t="e">
        <f t="shared" si="153"/>
        <v>#VALUE!</v>
      </c>
      <c r="P4896" t="e">
        <f>IF(D4896&lt;&gt;"",VLOOKUP(D4896,Projects!B:C,2,0),"")</f>
        <v>#VALUE!</v>
      </c>
    </row>
    <row r="4897" spans="1:16" x14ac:dyDescent="0.25">
      <c r="A4897" t="e">
        <f>UPPER(IF(AND(TimeSpend[[#This Row],[Personnel number]]&lt;&gt;"",TimeSpend[[#This Row],[Date]]&lt;&gt;""),TimeSpend[[#This Row],[Personnel number]],""))</f>
        <v>#VALUE!</v>
      </c>
      <c r="B4897" s="85" t="e">
        <f>IF(AND(TimeSpend[[#This Row],[Personnel number]]&lt;&gt;"",TimeSpend[[#This Row],[Date]]&lt;&gt;""),TEXT(TimeSpend[[#This Row],[Date]],"[$-409]yyyyMMdd"),"")</f>
        <v>#VALUE!</v>
      </c>
      <c r="C4897" s="33" t="e">
        <f>IF(AND(TimeSpend[[#This Row],[Personnel number]]&lt;&gt;"",TimeSpend[[#This Row],[Date]]&lt;&gt;""),SUBSTITUTE(TimeSpend[[#This Row],[Hours]],",","."),"")</f>
        <v>#VALUE!</v>
      </c>
      <c r="D4897" t="e">
        <f>IF(AND(TimeSpend[[#This Row],[Personnel number]]&lt;&gt;"",TimeSpend[[#This Row],[Date]]&lt;&gt;""),TimeSpend[[#This Row],[Network]],"")</f>
        <v>#VALUE!</v>
      </c>
      <c r="E4897" t="e">
        <f>IF(AND(TimeSpend[[#This Row],[Personnel number]]&lt;&gt;"",TimeSpend[[#This Row],[Date]]&lt;&gt;""),TimeSpend[[#This Row],[Network Description]],"")</f>
        <v>#VALUE!</v>
      </c>
      <c r="F4897" t="e">
        <f>IF(AND(TimeSpend[[#This Row],[Personnel number]]&lt;&gt;"",TimeSpend[[#This Row],[Date]]&lt;&gt;""),TimeSpend[[#This Row],[Activity]],"")</f>
        <v>#VALUE!</v>
      </c>
      <c r="G4897" t="e">
        <f>IF(AND(TimeSpend[[#This Row],[Personnel number]]&lt;&gt;"",TimeSpend[[#This Row],[Date]]&lt;&gt;""),TimeSpend[[#This Row],[Activity description]],"")</f>
        <v>#VALUE!</v>
      </c>
      <c r="H4897" s="36" t="e">
        <f>IF(AND(TimeSpend[[#This Row],[Personnel number]]&lt;&gt;"",TimeSpend[[#This Row],[Date]]&lt;&gt;""),TimeSpend[[#This Row],[Start Time]],"")</f>
        <v>#VALUE!</v>
      </c>
      <c r="I4897" s="36" t="e">
        <f>IF(AND(TimeSpend[[#This Row],[Personnel number]]&lt;&gt;"",TimeSpend[[#This Row],[Date]]&lt;&gt;""),TimeSpend[[#This Row],[End Time]],"")</f>
        <v>#VALUE!</v>
      </c>
      <c r="J4897" t="e">
        <f>IF(AND(TimeSpend[[#This Row],[Personnel number]]&lt;&gt;"",TimeSpend[[#This Row],[Date]]&lt;&gt;""),TimeSpend[[#This Row],[Location]],"")</f>
        <v>#VALUE!</v>
      </c>
      <c r="K4897" t="e">
        <f>IF(AND(TimeSpend[[#This Row],[Personnel number]]&lt;&gt;"",TimeSpend[[#This Row],[Date]]&lt;&gt;""),TimeSpend[[#This Row],[Task]],"")</f>
        <v>#VALUE!</v>
      </c>
      <c r="L4897" t="e">
        <f>IF(AND(TimeSpend[[#This Row],[Personnel number]]&lt;&gt;"",TimeSpend[[#This Row],[Date]]&lt;&gt;""),Utilization!$J$2,"")</f>
        <v>#VALUE!</v>
      </c>
      <c r="M4897" t="e">
        <f>IF(AND(TimeSpend[[#This Row],[Personnel number]]&lt;&gt;"",TimeSpend[[#This Row],[Date]]&lt;&gt;""),TimeSpend[[#This Row],[Employee Name]],"")</f>
        <v>#VALUE!</v>
      </c>
      <c r="N4897" t="e">
        <f t="shared" si="152"/>
        <v>#VALUE!</v>
      </c>
      <c r="O4897" t="e">
        <f t="shared" si="153"/>
        <v>#VALUE!</v>
      </c>
      <c r="P4897" t="e">
        <f>IF(D4897&lt;&gt;"",VLOOKUP(D4897,Projects!B:C,2,0),"")</f>
        <v>#VALUE!</v>
      </c>
    </row>
    <row r="4898" spans="1:16" x14ac:dyDescent="0.25">
      <c r="A4898" t="e">
        <f>UPPER(IF(AND(TimeSpend[[#This Row],[Personnel number]]&lt;&gt;"",TimeSpend[[#This Row],[Date]]&lt;&gt;""),TimeSpend[[#This Row],[Personnel number]],""))</f>
        <v>#VALUE!</v>
      </c>
      <c r="B4898" s="85" t="e">
        <f>IF(AND(TimeSpend[[#This Row],[Personnel number]]&lt;&gt;"",TimeSpend[[#This Row],[Date]]&lt;&gt;""),TEXT(TimeSpend[[#This Row],[Date]],"[$-409]yyyyMMdd"),"")</f>
        <v>#VALUE!</v>
      </c>
      <c r="C4898" s="33" t="e">
        <f>IF(AND(TimeSpend[[#This Row],[Personnel number]]&lt;&gt;"",TimeSpend[[#This Row],[Date]]&lt;&gt;""),SUBSTITUTE(TimeSpend[[#This Row],[Hours]],",","."),"")</f>
        <v>#VALUE!</v>
      </c>
      <c r="D4898" t="e">
        <f>IF(AND(TimeSpend[[#This Row],[Personnel number]]&lt;&gt;"",TimeSpend[[#This Row],[Date]]&lt;&gt;""),TimeSpend[[#This Row],[Network]],"")</f>
        <v>#VALUE!</v>
      </c>
      <c r="E4898" t="e">
        <f>IF(AND(TimeSpend[[#This Row],[Personnel number]]&lt;&gt;"",TimeSpend[[#This Row],[Date]]&lt;&gt;""),TimeSpend[[#This Row],[Network Description]],"")</f>
        <v>#VALUE!</v>
      </c>
      <c r="F4898" t="e">
        <f>IF(AND(TimeSpend[[#This Row],[Personnel number]]&lt;&gt;"",TimeSpend[[#This Row],[Date]]&lt;&gt;""),TimeSpend[[#This Row],[Activity]],"")</f>
        <v>#VALUE!</v>
      </c>
      <c r="G4898" t="e">
        <f>IF(AND(TimeSpend[[#This Row],[Personnel number]]&lt;&gt;"",TimeSpend[[#This Row],[Date]]&lt;&gt;""),TimeSpend[[#This Row],[Activity description]],"")</f>
        <v>#VALUE!</v>
      </c>
      <c r="H4898" s="36" t="e">
        <f>IF(AND(TimeSpend[[#This Row],[Personnel number]]&lt;&gt;"",TimeSpend[[#This Row],[Date]]&lt;&gt;""),TimeSpend[[#This Row],[Start Time]],"")</f>
        <v>#VALUE!</v>
      </c>
      <c r="I4898" s="36" t="e">
        <f>IF(AND(TimeSpend[[#This Row],[Personnel number]]&lt;&gt;"",TimeSpend[[#This Row],[Date]]&lt;&gt;""),TimeSpend[[#This Row],[End Time]],"")</f>
        <v>#VALUE!</v>
      </c>
      <c r="J4898" t="e">
        <f>IF(AND(TimeSpend[[#This Row],[Personnel number]]&lt;&gt;"",TimeSpend[[#This Row],[Date]]&lt;&gt;""),TimeSpend[[#This Row],[Location]],"")</f>
        <v>#VALUE!</v>
      </c>
      <c r="K4898" t="e">
        <f>IF(AND(TimeSpend[[#This Row],[Personnel number]]&lt;&gt;"",TimeSpend[[#This Row],[Date]]&lt;&gt;""),TimeSpend[[#This Row],[Task]],"")</f>
        <v>#VALUE!</v>
      </c>
      <c r="L4898" t="e">
        <f>IF(AND(TimeSpend[[#This Row],[Personnel number]]&lt;&gt;"",TimeSpend[[#This Row],[Date]]&lt;&gt;""),Utilization!$J$2,"")</f>
        <v>#VALUE!</v>
      </c>
      <c r="M4898" t="e">
        <f>IF(AND(TimeSpend[[#This Row],[Personnel number]]&lt;&gt;"",TimeSpend[[#This Row],[Date]]&lt;&gt;""),TimeSpend[[#This Row],[Employee Name]],"")</f>
        <v>#VALUE!</v>
      </c>
      <c r="N4898" t="e">
        <f t="shared" si="152"/>
        <v>#VALUE!</v>
      </c>
      <c r="O4898" t="e">
        <f t="shared" si="153"/>
        <v>#VALUE!</v>
      </c>
      <c r="P4898" t="e">
        <f>IF(D4898&lt;&gt;"",VLOOKUP(D4898,Projects!B:C,2,0),"")</f>
        <v>#VALUE!</v>
      </c>
    </row>
    <row r="4899" spans="1:16" x14ac:dyDescent="0.25">
      <c r="A4899" t="e">
        <f>UPPER(IF(AND(TimeSpend[[#This Row],[Personnel number]]&lt;&gt;"",TimeSpend[[#This Row],[Date]]&lt;&gt;""),TimeSpend[[#This Row],[Personnel number]],""))</f>
        <v>#VALUE!</v>
      </c>
      <c r="B4899" s="85" t="e">
        <f>IF(AND(TimeSpend[[#This Row],[Personnel number]]&lt;&gt;"",TimeSpend[[#This Row],[Date]]&lt;&gt;""),TEXT(TimeSpend[[#This Row],[Date]],"[$-409]yyyyMMdd"),"")</f>
        <v>#VALUE!</v>
      </c>
      <c r="C4899" s="33" t="e">
        <f>IF(AND(TimeSpend[[#This Row],[Personnel number]]&lt;&gt;"",TimeSpend[[#This Row],[Date]]&lt;&gt;""),SUBSTITUTE(TimeSpend[[#This Row],[Hours]],",","."),"")</f>
        <v>#VALUE!</v>
      </c>
      <c r="D4899" t="e">
        <f>IF(AND(TimeSpend[[#This Row],[Personnel number]]&lt;&gt;"",TimeSpend[[#This Row],[Date]]&lt;&gt;""),TimeSpend[[#This Row],[Network]],"")</f>
        <v>#VALUE!</v>
      </c>
      <c r="E4899" t="e">
        <f>IF(AND(TimeSpend[[#This Row],[Personnel number]]&lt;&gt;"",TimeSpend[[#This Row],[Date]]&lt;&gt;""),TimeSpend[[#This Row],[Network Description]],"")</f>
        <v>#VALUE!</v>
      </c>
      <c r="F4899" t="e">
        <f>IF(AND(TimeSpend[[#This Row],[Personnel number]]&lt;&gt;"",TimeSpend[[#This Row],[Date]]&lt;&gt;""),TimeSpend[[#This Row],[Activity]],"")</f>
        <v>#VALUE!</v>
      </c>
      <c r="G4899" t="e">
        <f>IF(AND(TimeSpend[[#This Row],[Personnel number]]&lt;&gt;"",TimeSpend[[#This Row],[Date]]&lt;&gt;""),TimeSpend[[#This Row],[Activity description]],"")</f>
        <v>#VALUE!</v>
      </c>
      <c r="H4899" s="36" t="e">
        <f>IF(AND(TimeSpend[[#This Row],[Personnel number]]&lt;&gt;"",TimeSpend[[#This Row],[Date]]&lt;&gt;""),TimeSpend[[#This Row],[Start Time]],"")</f>
        <v>#VALUE!</v>
      </c>
      <c r="I4899" s="36" t="e">
        <f>IF(AND(TimeSpend[[#This Row],[Personnel number]]&lt;&gt;"",TimeSpend[[#This Row],[Date]]&lt;&gt;""),TimeSpend[[#This Row],[End Time]],"")</f>
        <v>#VALUE!</v>
      </c>
      <c r="J4899" t="e">
        <f>IF(AND(TimeSpend[[#This Row],[Personnel number]]&lt;&gt;"",TimeSpend[[#This Row],[Date]]&lt;&gt;""),TimeSpend[[#This Row],[Location]],"")</f>
        <v>#VALUE!</v>
      </c>
      <c r="K4899" t="e">
        <f>IF(AND(TimeSpend[[#This Row],[Personnel number]]&lt;&gt;"",TimeSpend[[#This Row],[Date]]&lt;&gt;""),TimeSpend[[#This Row],[Task]],"")</f>
        <v>#VALUE!</v>
      </c>
      <c r="L4899" t="e">
        <f>IF(AND(TimeSpend[[#This Row],[Personnel number]]&lt;&gt;"",TimeSpend[[#This Row],[Date]]&lt;&gt;""),Utilization!$J$2,"")</f>
        <v>#VALUE!</v>
      </c>
      <c r="M4899" t="e">
        <f>IF(AND(TimeSpend[[#This Row],[Personnel number]]&lt;&gt;"",TimeSpend[[#This Row],[Date]]&lt;&gt;""),TimeSpend[[#This Row],[Employee Name]],"")</f>
        <v>#VALUE!</v>
      </c>
      <c r="N4899" t="e">
        <f t="shared" si="152"/>
        <v>#VALUE!</v>
      </c>
      <c r="O4899" t="e">
        <f t="shared" si="153"/>
        <v>#VALUE!</v>
      </c>
      <c r="P4899" t="e">
        <f>IF(D4899&lt;&gt;"",VLOOKUP(D4899,Projects!B:C,2,0),"")</f>
        <v>#VALUE!</v>
      </c>
    </row>
    <row r="4900" spans="1:16" x14ac:dyDescent="0.25">
      <c r="A4900" t="e">
        <f>UPPER(IF(AND(TimeSpend[[#This Row],[Personnel number]]&lt;&gt;"",TimeSpend[[#This Row],[Date]]&lt;&gt;""),TimeSpend[[#This Row],[Personnel number]],""))</f>
        <v>#VALUE!</v>
      </c>
      <c r="B4900" s="85" t="e">
        <f>IF(AND(TimeSpend[[#This Row],[Personnel number]]&lt;&gt;"",TimeSpend[[#This Row],[Date]]&lt;&gt;""),TEXT(TimeSpend[[#This Row],[Date]],"[$-409]yyyyMMdd"),"")</f>
        <v>#VALUE!</v>
      </c>
      <c r="C4900" s="33" t="e">
        <f>IF(AND(TimeSpend[[#This Row],[Personnel number]]&lt;&gt;"",TimeSpend[[#This Row],[Date]]&lt;&gt;""),SUBSTITUTE(TimeSpend[[#This Row],[Hours]],",","."),"")</f>
        <v>#VALUE!</v>
      </c>
      <c r="D4900" t="e">
        <f>IF(AND(TimeSpend[[#This Row],[Personnel number]]&lt;&gt;"",TimeSpend[[#This Row],[Date]]&lt;&gt;""),TimeSpend[[#This Row],[Network]],"")</f>
        <v>#VALUE!</v>
      </c>
      <c r="E4900" t="e">
        <f>IF(AND(TimeSpend[[#This Row],[Personnel number]]&lt;&gt;"",TimeSpend[[#This Row],[Date]]&lt;&gt;""),TimeSpend[[#This Row],[Network Description]],"")</f>
        <v>#VALUE!</v>
      </c>
      <c r="F4900" t="e">
        <f>IF(AND(TimeSpend[[#This Row],[Personnel number]]&lt;&gt;"",TimeSpend[[#This Row],[Date]]&lt;&gt;""),TimeSpend[[#This Row],[Activity]],"")</f>
        <v>#VALUE!</v>
      </c>
      <c r="G4900" t="e">
        <f>IF(AND(TimeSpend[[#This Row],[Personnel number]]&lt;&gt;"",TimeSpend[[#This Row],[Date]]&lt;&gt;""),TimeSpend[[#This Row],[Activity description]],"")</f>
        <v>#VALUE!</v>
      </c>
      <c r="H4900" s="36" t="e">
        <f>IF(AND(TimeSpend[[#This Row],[Personnel number]]&lt;&gt;"",TimeSpend[[#This Row],[Date]]&lt;&gt;""),TimeSpend[[#This Row],[Start Time]],"")</f>
        <v>#VALUE!</v>
      </c>
      <c r="I4900" s="36" t="e">
        <f>IF(AND(TimeSpend[[#This Row],[Personnel number]]&lt;&gt;"",TimeSpend[[#This Row],[Date]]&lt;&gt;""),TimeSpend[[#This Row],[End Time]],"")</f>
        <v>#VALUE!</v>
      </c>
      <c r="J4900" t="e">
        <f>IF(AND(TimeSpend[[#This Row],[Personnel number]]&lt;&gt;"",TimeSpend[[#This Row],[Date]]&lt;&gt;""),TimeSpend[[#This Row],[Location]],"")</f>
        <v>#VALUE!</v>
      </c>
      <c r="K4900" t="e">
        <f>IF(AND(TimeSpend[[#This Row],[Personnel number]]&lt;&gt;"",TimeSpend[[#This Row],[Date]]&lt;&gt;""),TimeSpend[[#This Row],[Task]],"")</f>
        <v>#VALUE!</v>
      </c>
      <c r="L4900" t="e">
        <f>IF(AND(TimeSpend[[#This Row],[Personnel number]]&lt;&gt;"",TimeSpend[[#This Row],[Date]]&lt;&gt;""),Utilization!$J$2,"")</f>
        <v>#VALUE!</v>
      </c>
      <c r="M4900" t="e">
        <f>IF(AND(TimeSpend[[#This Row],[Personnel number]]&lt;&gt;"",TimeSpend[[#This Row],[Date]]&lt;&gt;""),TimeSpend[[#This Row],[Employee Name]],"")</f>
        <v>#VALUE!</v>
      </c>
      <c r="N4900" t="e">
        <f t="shared" si="152"/>
        <v>#VALUE!</v>
      </c>
      <c r="O4900" t="e">
        <f t="shared" si="153"/>
        <v>#VALUE!</v>
      </c>
      <c r="P4900" t="e">
        <f>IF(D4900&lt;&gt;"",VLOOKUP(D4900,Projects!B:C,2,0),"")</f>
        <v>#VALUE!</v>
      </c>
    </row>
    <row r="4901" spans="1:16" x14ac:dyDescent="0.25">
      <c r="A4901" t="e">
        <f>UPPER(IF(AND(TimeSpend[[#This Row],[Personnel number]]&lt;&gt;"",TimeSpend[[#This Row],[Date]]&lt;&gt;""),TimeSpend[[#This Row],[Personnel number]],""))</f>
        <v>#VALUE!</v>
      </c>
      <c r="B4901" s="85" t="e">
        <f>IF(AND(TimeSpend[[#This Row],[Personnel number]]&lt;&gt;"",TimeSpend[[#This Row],[Date]]&lt;&gt;""),TEXT(TimeSpend[[#This Row],[Date]],"[$-409]yyyyMMdd"),"")</f>
        <v>#VALUE!</v>
      </c>
      <c r="C4901" s="33" t="e">
        <f>IF(AND(TimeSpend[[#This Row],[Personnel number]]&lt;&gt;"",TimeSpend[[#This Row],[Date]]&lt;&gt;""),SUBSTITUTE(TimeSpend[[#This Row],[Hours]],",","."),"")</f>
        <v>#VALUE!</v>
      </c>
      <c r="D4901" t="e">
        <f>IF(AND(TimeSpend[[#This Row],[Personnel number]]&lt;&gt;"",TimeSpend[[#This Row],[Date]]&lt;&gt;""),TimeSpend[[#This Row],[Network]],"")</f>
        <v>#VALUE!</v>
      </c>
      <c r="E4901" t="e">
        <f>IF(AND(TimeSpend[[#This Row],[Personnel number]]&lt;&gt;"",TimeSpend[[#This Row],[Date]]&lt;&gt;""),TimeSpend[[#This Row],[Network Description]],"")</f>
        <v>#VALUE!</v>
      </c>
      <c r="F4901" t="e">
        <f>IF(AND(TimeSpend[[#This Row],[Personnel number]]&lt;&gt;"",TimeSpend[[#This Row],[Date]]&lt;&gt;""),TimeSpend[[#This Row],[Activity]],"")</f>
        <v>#VALUE!</v>
      </c>
      <c r="G4901" t="e">
        <f>IF(AND(TimeSpend[[#This Row],[Personnel number]]&lt;&gt;"",TimeSpend[[#This Row],[Date]]&lt;&gt;""),TimeSpend[[#This Row],[Activity description]],"")</f>
        <v>#VALUE!</v>
      </c>
      <c r="H4901" s="36" t="e">
        <f>IF(AND(TimeSpend[[#This Row],[Personnel number]]&lt;&gt;"",TimeSpend[[#This Row],[Date]]&lt;&gt;""),TimeSpend[[#This Row],[Start Time]],"")</f>
        <v>#VALUE!</v>
      </c>
      <c r="I4901" s="36" t="e">
        <f>IF(AND(TimeSpend[[#This Row],[Personnel number]]&lt;&gt;"",TimeSpend[[#This Row],[Date]]&lt;&gt;""),TimeSpend[[#This Row],[End Time]],"")</f>
        <v>#VALUE!</v>
      </c>
      <c r="J4901" t="e">
        <f>IF(AND(TimeSpend[[#This Row],[Personnel number]]&lt;&gt;"",TimeSpend[[#This Row],[Date]]&lt;&gt;""),TimeSpend[[#This Row],[Location]],"")</f>
        <v>#VALUE!</v>
      </c>
      <c r="K4901" t="e">
        <f>IF(AND(TimeSpend[[#This Row],[Personnel number]]&lt;&gt;"",TimeSpend[[#This Row],[Date]]&lt;&gt;""),TimeSpend[[#This Row],[Task]],"")</f>
        <v>#VALUE!</v>
      </c>
      <c r="L4901" t="e">
        <f>IF(AND(TimeSpend[[#This Row],[Personnel number]]&lt;&gt;"",TimeSpend[[#This Row],[Date]]&lt;&gt;""),Utilization!$J$2,"")</f>
        <v>#VALUE!</v>
      </c>
      <c r="M4901" t="e">
        <f>IF(AND(TimeSpend[[#This Row],[Personnel number]]&lt;&gt;"",TimeSpend[[#This Row],[Date]]&lt;&gt;""),TimeSpend[[#This Row],[Employee Name]],"")</f>
        <v>#VALUE!</v>
      </c>
      <c r="N4901" t="e">
        <f t="shared" si="152"/>
        <v>#VALUE!</v>
      </c>
      <c r="O4901" t="e">
        <f t="shared" si="153"/>
        <v>#VALUE!</v>
      </c>
      <c r="P4901" t="e">
        <f>IF(D4901&lt;&gt;"",VLOOKUP(D4901,Projects!B:C,2,0),"")</f>
        <v>#VALUE!</v>
      </c>
    </row>
    <row r="4902" spans="1:16" x14ac:dyDescent="0.25">
      <c r="A4902" t="e">
        <f>UPPER(IF(AND(TimeSpend[[#This Row],[Personnel number]]&lt;&gt;"",TimeSpend[[#This Row],[Date]]&lt;&gt;""),TimeSpend[[#This Row],[Personnel number]],""))</f>
        <v>#VALUE!</v>
      </c>
      <c r="B4902" s="85" t="e">
        <f>IF(AND(TimeSpend[[#This Row],[Personnel number]]&lt;&gt;"",TimeSpend[[#This Row],[Date]]&lt;&gt;""),TEXT(TimeSpend[[#This Row],[Date]],"[$-409]yyyyMMdd"),"")</f>
        <v>#VALUE!</v>
      </c>
      <c r="C4902" s="33" t="e">
        <f>IF(AND(TimeSpend[[#This Row],[Personnel number]]&lt;&gt;"",TimeSpend[[#This Row],[Date]]&lt;&gt;""),SUBSTITUTE(TimeSpend[[#This Row],[Hours]],",","."),"")</f>
        <v>#VALUE!</v>
      </c>
      <c r="D4902" t="e">
        <f>IF(AND(TimeSpend[[#This Row],[Personnel number]]&lt;&gt;"",TimeSpend[[#This Row],[Date]]&lt;&gt;""),TimeSpend[[#This Row],[Network]],"")</f>
        <v>#VALUE!</v>
      </c>
      <c r="E4902" t="e">
        <f>IF(AND(TimeSpend[[#This Row],[Personnel number]]&lt;&gt;"",TimeSpend[[#This Row],[Date]]&lt;&gt;""),TimeSpend[[#This Row],[Network Description]],"")</f>
        <v>#VALUE!</v>
      </c>
      <c r="F4902" t="e">
        <f>IF(AND(TimeSpend[[#This Row],[Personnel number]]&lt;&gt;"",TimeSpend[[#This Row],[Date]]&lt;&gt;""),TimeSpend[[#This Row],[Activity]],"")</f>
        <v>#VALUE!</v>
      </c>
      <c r="G4902" t="e">
        <f>IF(AND(TimeSpend[[#This Row],[Personnel number]]&lt;&gt;"",TimeSpend[[#This Row],[Date]]&lt;&gt;""),TimeSpend[[#This Row],[Activity description]],"")</f>
        <v>#VALUE!</v>
      </c>
      <c r="H4902" s="36" t="e">
        <f>IF(AND(TimeSpend[[#This Row],[Personnel number]]&lt;&gt;"",TimeSpend[[#This Row],[Date]]&lt;&gt;""),TimeSpend[[#This Row],[Start Time]],"")</f>
        <v>#VALUE!</v>
      </c>
      <c r="I4902" s="36" t="e">
        <f>IF(AND(TimeSpend[[#This Row],[Personnel number]]&lt;&gt;"",TimeSpend[[#This Row],[Date]]&lt;&gt;""),TimeSpend[[#This Row],[End Time]],"")</f>
        <v>#VALUE!</v>
      </c>
      <c r="J4902" t="e">
        <f>IF(AND(TimeSpend[[#This Row],[Personnel number]]&lt;&gt;"",TimeSpend[[#This Row],[Date]]&lt;&gt;""),TimeSpend[[#This Row],[Location]],"")</f>
        <v>#VALUE!</v>
      </c>
      <c r="K4902" t="e">
        <f>IF(AND(TimeSpend[[#This Row],[Personnel number]]&lt;&gt;"",TimeSpend[[#This Row],[Date]]&lt;&gt;""),TimeSpend[[#This Row],[Task]],"")</f>
        <v>#VALUE!</v>
      </c>
      <c r="L4902" t="e">
        <f>IF(AND(TimeSpend[[#This Row],[Personnel number]]&lt;&gt;"",TimeSpend[[#This Row],[Date]]&lt;&gt;""),Utilization!$J$2,"")</f>
        <v>#VALUE!</v>
      </c>
      <c r="M4902" t="e">
        <f>IF(AND(TimeSpend[[#This Row],[Personnel number]]&lt;&gt;"",TimeSpend[[#This Row],[Date]]&lt;&gt;""),TimeSpend[[#This Row],[Employee Name]],"")</f>
        <v>#VALUE!</v>
      </c>
      <c r="N4902" t="e">
        <f t="shared" si="152"/>
        <v>#VALUE!</v>
      </c>
      <c r="O4902" t="e">
        <f t="shared" si="153"/>
        <v>#VALUE!</v>
      </c>
      <c r="P4902" t="e">
        <f>IF(D4902&lt;&gt;"",VLOOKUP(D4902,Projects!B:C,2,0),"")</f>
        <v>#VALUE!</v>
      </c>
    </row>
    <row r="4903" spans="1:16" x14ac:dyDescent="0.25">
      <c r="A4903" t="e">
        <f>UPPER(IF(AND(TimeSpend[[#This Row],[Personnel number]]&lt;&gt;"",TimeSpend[[#This Row],[Date]]&lt;&gt;""),TimeSpend[[#This Row],[Personnel number]],""))</f>
        <v>#VALUE!</v>
      </c>
      <c r="B4903" s="85" t="e">
        <f>IF(AND(TimeSpend[[#This Row],[Personnel number]]&lt;&gt;"",TimeSpend[[#This Row],[Date]]&lt;&gt;""),TEXT(TimeSpend[[#This Row],[Date]],"[$-409]yyyyMMdd"),"")</f>
        <v>#VALUE!</v>
      </c>
      <c r="C4903" s="33" t="e">
        <f>IF(AND(TimeSpend[[#This Row],[Personnel number]]&lt;&gt;"",TimeSpend[[#This Row],[Date]]&lt;&gt;""),SUBSTITUTE(TimeSpend[[#This Row],[Hours]],",","."),"")</f>
        <v>#VALUE!</v>
      </c>
      <c r="D4903" t="e">
        <f>IF(AND(TimeSpend[[#This Row],[Personnel number]]&lt;&gt;"",TimeSpend[[#This Row],[Date]]&lt;&gt;""),TimeSpend[[#This Row],[Network]],"")</f>
        <v>#VALUE!</v>
      </c>
      <c r="E4903" t="e">
        <f>IF(AND(TimeSpend[[#This Row],[Personnel number]]&lt;&gt;"",TimeSpend[[#This Row],[Date]]&lt;&gt;""),TimeSpend[[#This Row],[Network Description]],"")</f>
        <v>#VALUE!</v>
      </c>
      <c r="F4903" t="e">
        <f>IF(AND(TimeSpend[[#This Row],[Personnel number]]&lt;&gt;"",TimeSpend[[#This Row],[Date]]&lt;&gt;""),TimeSpend[[#This Row],[Activity]],"")</f>
        <v>#VALUE!</v>
      </c>
      <c r="G4903" t="e">
        <f>IF(AND(TimeSpend[[#This Row],[Personnel number]]&lt;&gt;"",TimeSpend[[#This Row],[Date]]&lt;&gt;""),TimeSpend[[#This Row],[Activity description]],"")</f>
        <v>#VALUE!</v>
      </c>
      <c r="H4903" s="36" t="e">
        <f>IF(AND(TimeSpend[[#This Row],[Personnel number]]&lt;&gt;"",TimeSpend[[#This Row],[Date]]&lt;&gt;""),TimeSpend[[#This Row],[Start Time]],"")</f>
        <v>#VALUE!</v>
      </c>
      <c r="I4903" s="36" t="e">
        <f>IF(AND(TimeSpend[[#This Row],[Personnel number]]&lt;&gt;"",TimeSpend[[#This Row],[Date]]&lt;&gt;""),TimeSpend[[#This Row],[End Time]],"")</f>
        <v>#VALUE!</v>
      </c>
      <c r="J4903" t="e">
        <f>IF(AND(TimeSpend[[#This Row],[Personnel number]]&lt;&gt;"",TimeSpend[[#This Row],[Date]]&lt;&gt;""),TimeSpend[[#This Row],[Location]],"")</f>
        <v>#VALUE!</v>
      </c>
      <c r="K4903" t="e">
        <f>IF(AND(TimeSpend[[#This Row],[Personnel number]]&lt;&gt;"",TimeSpend[[#This Row],[Date]]&lt;&gt;""),TimeSpend[[#This Row],[Task]],"")</f>
        <v>#VALUE!</v>
      </c>
      <c r="L4903" t="e">
        <f>IF(AND(TimeSpend[[#This Row],[Personnel number]]&lt;&gt;"",TimeSpend[[#This Row],[Date]]&lt;&gt;""),Utilization!$J$2,"")</f>
        <v>#VALUE!</v>
      </c>
      <c r="M4903" t="e">
        <f>IF(AND(TimeSpend[[#This Row],[Personnel number]]&lt;&gt;"",TimeSpend[[#This Row],[Date]]&lt;&gt;""),TimeSpend[[#This Row],[Employee Name]],"")</f>
        <v>#VALUE!</v>
      </c>
      <c r="N4903" t="e">
        <f t="shared" si="152"/>
        <v>#VALUE!</v>
      </c>
      <c r="O4903" t="e">
        <f t="shared" si="153"/>
        <v>#VALUE!</v>
      </c>
      <c r="P4903" t="e">
        <f>IF(D4903&lt;&gt;"",VLOOKUP(D4903,Projects!B:C,2,0),"")</f>
        <v>#VALUE!</v>
      </c>
    </row>
    <row r="4904" spans="1:16" x14ac:dyDescent="0.25">
      <c r="A4904" t="e">
        <f>UPPER(IF(AND(TimeSpend[[#This Row],[Personnel number]]&lt;&gt;"",TimeSpend[[#This Row],[Date]]&lt;&gt;""),TimeSpend[[#This Row],[Personnel number]],""))</f>
        <v>#VALUE!</v>
      </c>
      <c r="B4904" s="85" t="e">
        <f>IF(AND(TimeSpend[[#This Row],[Personnel number]]&lt;&gt;"",TimeSpend[[#This Row],[Date]]&lt;&gt;""),TEXT(TimeSpend[[#This Row],[Date]],"[$-409]yyyyMMdd"),"")</f>
        <v>#VALUE!</v>
      </c>
      <c r="C4904" s="33" t="e">
        <f>IF(AND(TimeSpend[[#This Row],[Personnel number]]&lt;&gt;"",TimeSpend[[#This Row],[Date]]&lt;&gt;""),SUBSTITUTE(TimeSpend[[#This Row],[Hours]],",","."),"")</f>
        <v>#VALUE!</v>
      </c>
      <c r="D4904" t="e">
        <f>IF(AND(TimeSpend[[#This Row],[Personnel number]]&lt;&gt;"",TimeSpend[[#This Row],[Date]]&lt;&gt;""),TimeSpend[[#This Row],[Network]],"")</f>
        <v>#VALUE!</v>
      </c>
      <c r="E4904" t="e">
        <f>IF(AND(TimeSpend[[#This Row],[Personnel number]]&lt;&gt;"",TimeSpend[[#This Row],[Date]]&lt;&gt;""),TimeSpend[[#This Row],[Network Description]],"")</f>
        <v>#VALUE!</v>
      </c>
      <c r="F4904" t="e">
        <f>IF(AND(TimeSpend[[#This Row],[Personnel number]]&lt;&gt;"",TimeSpend[[#This Row],[Date]]&lt;&gt;""),TimeSpend[[#This Row],[Activity]],"")</f>
        <v>#VALUE!</v>
      </c>
      <c r="G4904" t="e">
        <f>IF(AND(TimeSpend[[#This Row],[Personnel number]]&lt;&gt;"",TimeSpend[[#This Row],[Date]]&lt;&gt;""),TimeSpend[[#This Row],[Activity description]],"")</f>
        <v>#VALUE!</v>
      </c>
      <c r="H4904" s="36" t="e">
        <f>IF(AND(TimeSpend[[#This Row],[Personnel number]]&lt;&gt;"",TimeSpend[[#This Row],[Date]]&lt;&gt;""),TimeSpend[[#This Row],[Start Time]],"")</f>
        <v>#VALUE!</v>
      </c>
      <c r="I4904" s="36" t="e">
        <f>IF(AND(TimeSpend[[#This Row],[Personnel number]]&lt;&gt;"",TimeSpend[[#This Row],[Date]]&lt;&gt;""),TimeSpend[[#This Row],[End Time]],"")</f>
        <v>#VALUE!</v>
      </c>
      <c r="J4904" t="e">
        <f>IF(AND(TimeSpend[[#This Row],[Personnel number]]&lt;&gt;"",TimeSpend[[#This Row],[Date]]&lt;&gt;""),TimeSpend[[#This Row],[Location]],"")</f>
        <v>#VALUE!</v>
      </c>
      <c r="K4904" t="e">
        <f>IF(AND(TimeSpend[[#This Row],[Personnel number]]&lt;&gt;"",TimeSpend[[#This Row],[Date]]&lt;&gt;""),TimeSpend[[#This Row],[Task]],"")</f>
        <v>#VALUE!</v>
      </c>
      <c r="L4904" t="e">
        <f>IF(AND(TimeSpend[[#This Row],[Personnel number]]&lt;&gt;"",TimeSpend[[#This Row],[Date]]&lt;&gt;""),Utilization!$J$2,"")</f>
        <v>#VALUE!</v>
      </c>
      <c r="M4904" t="e">
        <f>IF(AND(TimeSpend[[#This Row],[Personnel number]]&lt;&gt;"",TimeSpend[[#This Row],[Date]]&lt;&gt;""),TimeSpend[[#This Row],[Employee Name]],"")</f>
        <v>#VALUE!</v>
      </c>
      <c r="N4904" t="e">
        <f t="shared" si="152"/>
        <v>#VALUE!</v>
      </c>
      <c r="O4904" t="e">
        <f t="shared" si="153"/>
        <v>#VALUE!</v>
      </c>
      <c r="P4904" t="e">
        <f>IF(D4904&lt;&gt;"",VLOOKUP(D4904,Projects!B:C,2,0),"")</f>
        <v>#VALUE!</v>
      </c>
    </row>
    <row r="4905" spans="1:16" x14ac:dyDescent="0.25">
      <c r="A4905" t="e">
        <f>UPPER(IF(AND(TimeSpend[[#This Row],[Personnel number]]&lt;&gt;"",TimeSpend[[#This Row],[Date]]&lt;&gt;""),TimeSpend[[#This Row],[Personnel number]],""))</f>
        <v>#VALUE!</v>
      </c>
      <c r="B4905" s="85" t="e">
        <f>IF(AND(TimeSpend[[#This Row],[Personnel number]]&lt;&gt;"",TimeSpend[[#This Row],[Date]]&lt;&gt;""),TEXT(TimeSpend[[#This Row],[Date]],"[$-409]yyyyMMdd"),"")</f>
        <v>#VALUE!</v>
      </c>
      <c r="C4905" s="33" t="e">
        <f>IF(AND(TimeSpend[[#This Row],[Personnel number]]&lt;&gt;"",TimeSpend[[#This Row],[Date]]&lt;&gt;""),SUBSTITUTE(TimeSpend[[#This Row],[Hours]],",","."),"")</f>
        <v>#VALUE!</v>
      </c>
      <c r="D4905" t="e">
        <f>IF(AND(TimeSpend[[#This Row],[Personnel number]]&lt;&gt;"",TimeSpend[[#This Row],[Date]]&lt;&gt;""),TimeSpend[[#This Row],[Network]],"")</f>
        <v>#VALUE!</v>
      </c>
      <c r="E4905" t="e">
        <f>IF(AND(TimeSpend[[#This Row],[Personnel number]]&lt;&gt;"",TimeSpend[[#This Row],[Date]]&lt;&gt;""),TimeSpend[[#This Row],[Network Description]],"")</f>
        <v>#VALUE!</v>
      </c>
      <c r="F4905" t="e">
        <f>IF(AND(TimeSpend[[#This Row],[Personnel number]]&lt;&gt;"",TimeSpend[[#This Row],[Date]]&lt;&gt;""),TimeSpend[[#This Row],[Activity]],"")</f>
        <v>#VALUE!</v>
      </c>
      <c r="G4905" t="e">
        <f>IF(AND(TimeSpend[[#This Row],[Personnel number]]&lt;&gt;"",TimeSpend[[#This Row],[Date]]&lt;&gt;""),TimeSpend[[#This Row],[Activity description]],"")</f>
        <v>#VALUE!</v>
      </c>
      <c r="H4905" s="36" t="e">
        <f>IF(AND(TimeSpend[[#This Row],[Personnel number]]&lt;&gt;"",TimeSpend[[#This Row],[Date]]&lt;&gt;""),TimeSpend[[#This Row],[Start Time]],"")</f>
        <v>#VALUE!</v>
      </c>
      <c r="I4905" s="36" t="e">
        <f>IF(AND(TimeSpend[[#This Row],[Personnel number]]&lt;&gt;"",TimeSpend[[#This Row],[Date]]&lt;&gt;""),TimeSpend[[#This Row],[End Time]],"")</f>
        <v>#VALUE!</v>
      </c>
      <c r="J4905" t="e">
        <f>IF(AND(TimeSpend[[#This Row],[Personnel number]]&lt;&gt;"",TimeSpend[[#This Row],[Date]]&lt;&gt;""),TimeSpend[[#This Row],[Location]],"")</f>
        <v>#VALUE!</v>
      </c>
      <c r="K4905" t="e">
        <f>IF(AND(TimeSpend[[#This Row],[Personnel number]]&lt;&gt;"",TimeSpend[[#This Row],[Date]]&lt;&gt;""),TimeSpend[[#This Row],[Task]],"")</f>
        <v>#VALUE!</v>
      </c>
      <c r="L4905" t="e">
        <f>IF(AND(TimeSpend[[#This Row],[Personnel number]]&lt;&gt;"",TimeSpend[[#This Row],[Date]]&lt;&gt;""),Utilization!$J$2,"")</f>
        <v>#VALUE!</v>
      </c>
      <c r="M4905" t="e">
        <f>IF(AND(TimeSpend[[#This Row],[Personnel number]]&lt;&gt;"",TimeSpend[[#This Row],[Date]]&lt;&gt;""),TimeSpend[[#This Row],[Employee Name]],"")</f>
        <v>#VALUE!</v>
      </c>
      <c r="N4905" t="e">
        <f t="shared" si="152"/>
        <v>#VALUE!</v>
      </c>
      <c r="O4905" t="e">
        <f t="shared" si="153"/>
        <v>#VALUE!</v>
      </c>
      <c r="P4905" t="e">
        <f>IF(D4905&lt;&gt;"",VLOOKUP(D4905,Projects!B:C,2,0),"")</f>
        <v>#VALUE!</v>
      </c>
    </row>
    <row r="4906" spans="1:16" x14ac:dyDescent="0.25">
      <c r="A4906" t="e">
        <f>UPPER(IF(AND(TimeSpend[[#This Row],[Personnel number]]&lt;&gt;"",TimeSpend[[#This Row],[Date]]&lt;&gt;""),TimeSpend[[#This Row],[Personnel number]],""))</f>
        <v>#VALUE!</v>
      </c>
      <c r="B4906" s="85" t="e">
        <f>IF(AND(TimeSpend[[#This Row],[Personnel number]]&lt;&gt;"",TimeSpend[[#This Row],[Date]]&lt;&gt;""),TEXT(TimeSpend[[#This Row],[Date]],"[$-409]yyyyMMdd"),"")</f>
        <v>#VALUE!</v>
      </c>
      <c r="C4906" s="33" t="e">
        <f>IF(AND(TimeSpend[[#This Row],[Personnel number]]&lt;&gt;"",TimeSpend[[#This Row],[Date]]&lt;&gt;""),SUBSTITUTE(TimeSpend[[#This Row],[Hours]],",","."),"")</f>
        <v>#VALUE!</v>
      </c>
      <c r="D4906" t="e">
        <f>IF(AND(TimeSpend[[#This Row],[Personnel number]]&lt;&gt;"",TimeSpend[[#This Row],[Date]]&lt;&gt;""),TimeSpend[[#This Row],[Network]],"")</f>
        <v>#VALUE!</v>
      </c>
      <c r="E4906" t="e">
        <f>IF(AND(TimeSpend[[#This Row],[Personnel number]]&lt;&gt;"",TimeSpend[[#This Row],[Date]]&lt;&gt;""),TimeSpend[[#This Row],[Network Description]],"")</f>
        <v>#VALUE!</v>
      </c>
      <c r="F4906" t="e">
        <f>IF(AND(TimeSpend[[#This Row],[Personnel number]]&lt;&gt;"",TimeSpend[[#This Row],[Date]]&lt;&gt;""),TimeSpend[[#This Row],[Activity]],"")</f>
        <v>#VALUE!</v>
      </c>
      <c r="G4906" t="e">
        <f>IF(AND(TimeSpend[[#This Row],[Personnel number]]&lt;&gt;"",TimeSpend[[#This Row],[Date]]&lt;&gt;""),TimeSpend[[#This Row],[Activity description]],"")</f>
        <v>#VALUE!</v>
      </c>
      <c r="H4906" s="36" t="e">
        <f>IF(AND(TimeSpend[[#This Row],[Personnel number]]&lt;&gt;"",TimeSpend[[#This Row],[Date]]&lt;&gt;""),TimeSpend[[#This Row],[Start Time]],"")</f>
        <v>#VALUE!</v>
      </c>
      <c r="I4906" s="36" t="e">
        <f>IF(AND(TimeSpend[[#This Row],[Personnel number]]&lt;&gt;"",TimeSpend[[#This Row],[Date]]&lt;&gt;""),TimeSpend[[#This Row],[End Time]],"")</f>
        <v>#VALUE!</v>
      </c>
      <c r="J4906" t="e">
        <f>IF(AND(TimeSpend[[#This Row],[Personnel number]]&lt;&gt;"",TimeSpend[[#This Row],[Date]]&lt;&gt;""),TimeSpend[[#This Row],[Location]],"")</f>
        <v>#VALUE!</v>
      </c>
      <c r="K4906" t="e">
        <f>IF(AND(TimeSpend[[#This Row],[Personnel number]]&lt;&gt;"",TimeSpend[[#This Row],[Date]]&lt;&gt;""),TimeSpend[[#This Row],[Task]],"")</f>
        <v>#VALUE!</v>
      </c>
      <c r="L4906" t="e">
        <f>IF(AND(TimeSpend[[#This Row],[Personnel number]]&lt;&gt;"",TimeSpend[[#This Row],[Date]]&lt;&gt;""),Utilization!$J$2,"")</f>
        <v>#VALUE!</v>
      </c>
      <c r="M4906" t="e">
        <f>IF(AND(TimeSpend[[#This Row],[Personnel number]]&lt;&gt;"",TimeSpend[[#This Row],[Date]]&lt;&gt;""),TimeSpend[[#This Row],[Employee Name]],"")</f>
        <v>#VALUE!</v>
      </c>
      <c r="N4906" t="e">
        <f t="shared" si="152"/>
        <v>#VALUE!</v>
      </c>
      <c r="O4906" t="e">
        <f t="shared" si="153"/>
        <v>#VALUE!</v>
      </c>
      <c r="P4906" t="e">
        <f>IF(D4906&lt;&gt;"",VLOOKUP(D4906,Projects!B:C,2,0),"")</f>
        <v>#VALUE!</v>
      </c>
    </row>
    <row r="4907" spans="1:16" x14ac:dyDescent="0.25">
      <c r="A4907" t="e">
        <f>UPPER(IF(AND(TimeSpend[[#This Row],[Personnel number]]&lt;&gt;"",TimeSpend[[#This Row],[Date]]&lt;&gt;""),TimeSpend[[#This Row],[Personnel number]],""))</f>
        <v>#VALUE!</v>
      </c>
      <c r="B4907" s="85" t="e">
        <f>IF(AND(TimeSpend[[#This Row],[Personnel number]]&lt;&gt;"",TimeSpend[[#This Row],[Date]]&lt;&gt;""),TEXT(TimeSpend[[#This Row],[Date]],"[$-409]yyyyMMdd"),"")</f>
        <v>#VALUE!</v>
      </c>
      <c r="C4907" s="33" t="e">
        <f>IF(AND(TimeSpend[[#This Row],[Personnel number]]&lt;&gt;"",TimeSpend[[#This Row],[Date]]&lt;&gt;""),SUBSTITUTE(TimeSpend[[#This Row],[Hours]],",","."),"")</f>
        <v>#VALUE!</v>
      </c>
      <c r="D4907" t="e">
        <f>IF(AND(TimeSpend[[#This Row],[Personnel number]]&lt;&gt;"",TimeSpend[[#This Row],[Date]]&lt;&gt;""),TimeSpend[[#This Row],[Network]],"")</f>
        <v>#VALUE!</v>
      </c>
      <c r="E4907" t="e">
        <f>IF(AND(TimeSpend[[#This Row],[Personnel number]]&lt;&gt;"",TimeSpend[[#This Row],[Date]]&lt;&gt;""),TimeSpend[[#This Row],[Network Description]],"")</f>
        <v>#VALUE!</v>
      </c>
      <c r="F4907" t="e">
        <f>IF(AND(TimeSpend[[#This Row],[Personnel number]]&lt;&gt;"",TimeSpend[[#This Row],[Date]]&lt;&gt;""),TimeSpend[[#This Row],[Activity]],"")</f>
        <v>#VALUE!</v>
      </c>
      <c r="G4907" t="e">
        <f>IF(AND(TimeSpend[[#This Row],[Personnel number]]&lt;&gt;"",TimeSpend[[#This Row],[Date]]&lt;&gt;""),TimeSpend[[#This Row],[Activity description]],"")</f>
        <v>#VALUE!</v>
      </c>
      <c r="H4907" s="36" t="e">
        <f>IF(AND(TimeSpend[[#This Row],[Personnel number]]&lt;&gt;"",TimeSpend[[#This Row],[Date]]&lt;&gt;""),TimeSpend[[#This Row],[Start Time]],"")</f>
        <v>#VALUE!</v>
      </c>
      <c r="I4907" s="36" t="e">
        <f>IF(AND(TimeSpend[[#This Row],[Personnel number]]&lt;&gt;"",TimeSpend[[#This Row],[Date]]&lt;&gt;""),TimeSpend[[#This Row],[End Time]],"")</f>
        <v>#VALUE!</v>
      </c>
      <c r="J4907" t="e">
        <f>IF(AND(TimeSpend[[#This Row],[Personnel number]]&lt;&gt;"",TimeSpend[[#This Row],[Date]]&lt;&gt;""),TimeSpend[[#This Row],[Location]],"")</f>
        <v>#VALUE!</v>
      </c>
      <c r="K4907" t="e">
        <f>IF(AND(TimeSpend[[#This Row],[Personnel number]]&lt;&gt;"",TimeSpend[[#This Row],[Date]]&lt;&gt;""),TimeSpend[[#This Row],[Task]],"")</f>
        <v>#VALUE!</v>
      </c>
      <c r="L4907" t="e">
        <f>IF(AND(TimeSpend[[#This Row],[Personnel number]]&lt;&gt;"",TimeSpend[[#This Row],[Date]]&lt;&gt;""),Utilization!$J$2,"")</f>
        <v>#VALUE!</v>
      </c>
      <c r="M4907" t="e">
        <f>IF(AND(TimeSpend[[#This Row],[Personnel number]]&lt;&gt;"",TimeSpend[[#This Row],[Date]]&lt;&gt;""),TimeSpend[[#This Row],[Employee Name]],"")</f>
        <v>#VALUE!</v>
      </c>
      <c r="N4907" t="e">
        <f t="shared" si="152"/>
        <v>#VALUE!</v>
      </c>
      <c r="O4907" t="e">
        <f t="shared" si="153"/>
        <v>#VALUE!</v>
      </c>
      <c r="P4907" t="e">
        <f>IF(D4907&lt;&gt;"",VLOOKUP(D4907,Projects!B:C,2,0),"")</f>
        <v>#VALUE!</v>
      </c>
    </row>
    <row r="4908" spans="1:16" x14ac:dyDescent="0.25">
      <c r="A4908" t="e">
        <f>UPPER(IF(AND(TimeSpend[[#This Row],[Personnel number]]&lt;&gt;"",TimeSpend[[#This Row],[Date]]&lt;&gt;""),TimeSpend[[#This Row],[Personnel number]],""))</f>
        <v>#VALUE!</v>
      </c>
      <c r="B4908" s="85" t="e">
        <f>IF(AND(TimeSpend[[#This Row],[Personnel number]]&lt;&gt;"",TimeSpend[[#This Row],[Date]]&lt;&gt;""),TEXT(TimeSpend[[#This Row],[Date]],"[$-409]yyyyMMdd"),"")</f>
        <v>#VALUE!</v>
      </c>
      <c r="C4908" s="33" t="e">
        <f>IF(AND(TimeSpend[[#This Row],[Personnel number]]&lt;&gt;"",TimeSpend[[#This Row],[Date]]&lt;&gt;""),SUBSTITUTE(TimeSpend[[#This Row],[Hours]],",","."),"")</f>
        <v>#VALUE!</v>
      </c>
      <c r="D4908" t="e">
        <f>IF(AND(TimeSpend[[#This Row],[Personnel number]]&lt;&gt;"",TimeSpend[[#This Row],[Date]]&lt;&gt;""),TimeSpend[[#This Row],[Network]],"")</f>
        <v>#VALUE!</v>
      </c>
      <c r="E4908" t="e">
        <f>IF(AND(TimeSpend[[#This Row],[Personnel number]]&lt;&gt;"",TimeSpend[[#This Row],[Date]]&lt;&gt;""),TimeSpend[[#This Row],[Network Description]],"")</f>
        <v>#VALUE!</v>
      </c>
      <c r="F4908" t="e">
        <f>IF(AND(TimeSpend[[#This Row],[Personnel number]]&lt;&gt;"",TimeSpend[[#This Row],[Date]]&lt;&gt;""),TimeSpend[[#This Row],[Activity]],"")</f>
        <v>#VALUE!</v>
      </c>
      <c r="G4908" t="e">
        <f>IF(AND(TimeSpend[[#This Row],[Personnel number]]&lt;&gt;"",TimeSpend[[#This Row],[Date]]&lt;&gt;""),TimeSpend[[#This Row],[Activity description]],"")</f>
        <v>#VALUE!</v>
      </c>
      <c r="H4908" s="36" t="e">
        <f>IF(AND(TimeSpend[[#This Row],[Personnel number]]&lt;&gt;"",TimeSpend[[#This Row],[Date]]&lt;&gt;""),TimeSpend[[#This Row],[Start Time]],"")</f>
        <v>#VALUE!</v>
      </c>
      <c r="I4908" s="36" t="e">
        <f>IF(AND(TimeSpend[[#This Row],[Personnel number]]&lt;&gt;"",TimeSpend[[#This Row],[Date]]&lt;&gt;""),TimeSpend[[#This Row],[End Time]],"")</f>
        <v>#VALUE!</v>
      </c>
      <c r="J4908" t="e">
        <f>IF(AND(TimeSpend[[#This Row],[Personnel number]]&lt;&gt;"",TimeSpend[[#This Row],[Date]]&lt;&gt;""),TimeSpend[[#This Row],[Location]],"")</f>
        <v>#VALUE!</v>
      </c>
      <c r="K4908" t="e">
        <f>IF(AND(TimeSpend[[#This Row],[Personnel number]]&lt;&gt;"",TimeSpend[[#This Row],[Date]]&lt;&gt;""),TimeSpend[[#This Row],[Task]],"")</f>
        <v>#VALUE!</v>
      </c>
      <c r="L4908" t="e">
        <f>IF(AND(TimeSpend[[#This Row],[Personnel number]]&lt;&gt;"",TimeSpend[[#This Row],[Date]]&lt;&gt;""),Utilization!$J$2,"")</f>
        <v>#VALUE!</v>
      </c>
      <c r="M4908" t="e">
        <f>IF(AND(TimeSpend[[#This Row],[Personnel number]]&lt;&gt;"",TimeSpend[[#This Row],[Date]]&lt;&gt;""),TimeSpend[[#This Row],[Employee Name]],"")</f>
        <v>#VALUE!</v>
      </c>
      <c r="N4908" t="e">
        <f t="shared" si="152"/>
        <v>#VALUE!</v>
      </c>
      <c r="O4908" t="e">
        <f t="shared" si="153"/>
        <v>#VALUE!</v>
      </c>
      <c r="P4908" t="e">
        <f>IF(D4908&lt;&gt;"",VLOOKUP(D4908,Projects!B:C,2,0),"")</f>
        <v>#VALUE!</v>
      </c>
    </row>
    <row r="4909" spans="1:16" x14ac:dyDescent="0.25">
      <c r="A4909" t="e">
        <f>UPPER(IF(AND(TimeSpend[[#This Row],[Personnel number]]&lt;&gt;"",TimeSpend[[#This Row],[Date]]&lt;&gt;""),TimeSpend[[#This Row],[Personnel number]],""))</f>
        <v>#VALUE!</v>
      </c>
      <c r="B4909" s="85" t="e">
        <f>IF(AND(TimeSpend[[#This Row],[Personnel number]]&lt;&gt;"",TimeSpend[[#This Row],[Date]]&lt;&gt;""),TEXT(TimeSpend[[#This Row],[Date]],"[$-409]yyyyMMdd"),"")</f>
        <v>#VALUE!</v>
      </c>
      <c r="C4909" s="33" t="e">
        <f>IF(AND(TimeSpend[[#This Row],[Personnel number]]&lt;&gt;"",TimeSpend[[#This Row],[Date]]&lt;&gt;""),SUBSTITUTE(TimeSpend[[#This Row],[Hours]],",","."),"")</f>
        <v>#VALUE!</v>
      </c>
      <c r="D4909" t="e">
        <f>IF(AND(TimeSpend[[#This Row],[Personnel number]]&lt;&gt;"",TimeSpend[[#This Row],[Date]]&lt;&gt;""),TimeSpend[[#This Row],[Network]],"")</f>
        <v>#VALUE!</v>
      </c>
      <c r="E4909" t="e">
        <f>IF(AND(TimeSpend[[#This Row],[Personnel number]]&lt;&gt;"",TimeSpend[[#This Row],[Date]]&lt;&gt;""),TimeSpend[[#This Row],[Network Description]],"")</f>
        <v>#VALUE!</v>
      </c>
      <c r="F4909" t="e">
        <f>IF(AND(TimeSpend[[#This Row],[Personnel number]]&lt;&gt;"",TimeSpend[[#This Row],[Date]]&lt;&gt;""),TimeSpend[[#This Row],[Activity]],"")</f>
        <v>#VALUE!</v>
      </c>
      <c r="G4909" t="e">
        <f>IF(AND(TimeSpend[[#This Row],[Personnel number]]&lt;&gt;"",TimeSpend[[#This Row],[Date]]&lt;&gt;""),TimeSpend[[#This Row],[Activity description]],"")</f>
        <v>#VALUE!</v>
      </c>
      <c r="H4909" s="36" t="e">
        <f>IF(AND(TimeSpend[[#This Row],[Personnel number]]&lt;&gt;"",TimeSpend[[#This Row],[Date]]&lt;&gt;""),TimeSpend[[#This Row],[Start Time]],"")</f>
        <v>#VALUE!</v>
      </c>
      <c r="I4909" s="36" t="e">
        <f>IF(AND(TimeSpend[[#This Row],[Personnel number]]&lt;&gt;"",TimeSpend[[#This Row],[Date]]&lt;&gt;""),TimeSpend[[#This Row],[End Time]],"")</f>
        <v>#VALUE!</v>
      </c>
      <c r="J4909" t="e">
        <f>IF(AND(TimeSpend[[#This Row],[Personnel number]]&lt;&gt;"",TimeSpend[[#This Row],[Date]]&lt;&gt;""),TimeSpend[[#This Row],[Location]],"")</f>
        <v>#VALUE!</v>
      </c>
      <c r="K4909" t="e">
        <f>IF(AND(TimeSpend[[#This Row],[Personnel number]]&lt;&gt;"",TimeSpend[[#This Row],[Date]]&lt;&gt;""),TimeSpend[[#This Row],[Task]],"")</f>
        <v>#VALUE!</v>
      </c>
      <c r="L4909" t="e">
        <f>IF(AND(TimeSpend[[#This Row],[Personnel number]]&lt;&gt;"",TimeSpend[[#This Row],[Date]]&lt;&gt;""),Utilization!$J$2,"")</f>
        <v>#VALUE!</v>
      </c>
      <c r="M4909" t="e">
        <f>IF(AND(TimeSpend[[#This Row],[Personnel number]]&lt;&gt;"",TimeSpend[[#This Row],[Date]]&lt;&gt;""),TimeSpend[[#This Row],[Employee Name]],"")</f>
        <v>#VALUE!</v>
      </c>
      <c r="N4909" t="e">
        <f t="shared" si="152"/>
        <v>#VALUE!</v>
      </c>
      <c r="O4909" t="e">
        <f t="shared" si="153"/>
        <v>#VALUE!</v>
      </c>
      <c r="P4909" t="e">
        <f>IF(D4909&lt;&gt;"",VLOOKUP(D4909,Projects!B:C,2,0),"")</f>
        <v>#VALUE!</v>
      </c>
    </row>
    <row r="4910" spans="1:16" x14ac:dyDescent="0.25">
      <c r="A4910" t="e">
        <f>UPPER(IF(AND(TimeSpend[[#This Row],[Personnel number]]&lt;&gt;"",TimeSpend[[#This Row],[Date]]&lt;&gt;""),TimeSpend[[#This Row],[Personnel number]],""))</f>
        <v>#VALUE!</v>
      </c>
      <c r="B4910" s="85" t="e">
        <f>IF(AND(TimeSpend[[#This Row],[Personnel number]]&lt;&gt;"",TimeSpend[[#This Row],[Date]]&lt;&gt;""),TEXT(TimeSpend[[#This Row],[Date]],"[$-409]yyyyMMdd"),"")</f>
        <v>#VALUE!</v>
      </c>
      <c r="C4910" s="33" t="e">
        <f>IF(AND(TimeSpend[[#This Row],[Personnel number]]&lt;&gt;"",TimeSpend[[#This Row],[Date]]&lt;&gt;""),SUBSTITUTE(TimeSpend[[#This Row],[Hours]],",","."),"")</f>
        <v>#VALUE!</v>
      </c>
      <c r="D4910" t="e">
        <f>IF(AND(TimeSpend[[#This Row],[Personnel number]]&lt;&gt;"",TimeSpend[[#This Row],[Date]]&lt;&gt;""),TimeSpend[[#This Row],[Network]],"")</f>
        <v>#VALUE!</v>
      </c>
      <c r="E4910" t="e">
        <f>IF(AND(TimeSpend[[#This Row],[Personnel number]]&lt;&gt;"",TimeSpend[[#This Row],[Date]]&lt;&gt;""),TimeSpend[[#This Row],[Network Description]],"")</f>
        <v>#VALUE!</v>
      </c>
      <c r="F4910" t="e">
        <f>IF(AND(TimeSpend[[#This Row],[Personnel number]]&lt;&gt;"",TimeSpend[[#This Row],[Date]]&lt;&gt;""),TimeSpend[[#This Row],[Activity]],"")</f>
        <v>#VALUE!</v>
      </c>
      <c r="G4910" t="e">
        <f>IF(AND(TimeSpend[[#This Row],[Personnel number]]&lt;&gt;"",TimeSpend[[#This Row],[Date]]&lt;&gt;""),TimeSpend[[#This Row],[Activity description]],"")</f>
        <v>#VALUE!</v>
      </c>
      <c r="H4910" s="36" t="e">
        <f>IF(AND(TimeSpend[[#This Row],[Personnel number]]&lt;&gt;"",TimeSpend[[#This Row],[Date]]&lt;&gt;""),TimeSpend[[#This Row],[Start Time]],"")</f>
        <v>#VALUE!</v>
      </c>
      <c r="I4910" s="36" t="e">
        <f>IF(AND(TimeSpend[[#This Row],[Personnel number]]&lt;&gt;"",TimeSpend[[#This Row],[Date]]&lt;&gt;""),TimeSpend[[#This Row],[End Time]],"")</f>
        <v>#VALUE!</v>
      </c>
      <c r="J4910" t="e">
        <f>IF(AND(TimeSpend[[#This Row],[Personnel number]]&lt;&gt;"",TimeSpend[[#This Row],[Date]]&lt;&gt;""),TimeSpend[[#This Row],[Location]],"")</f>
        <v>#VALUE!</v>
      </c>
      <c r="K4910" t="e">
        <f>IF(AND(TimeSpend[[#This Row],[Personnel number]]&lt;&gt;"",TimeSpend[[#This Row],[Date]]&lt;&gt;""),TimeSpend[[#This Row],[Task]],"")</f>
        <v>#VALUE!</v>
      </c>
      <c r="L4910" t="e">
        <f>IF(AND(TimeSpend[[#This Row],[Personnel number]]&lt;&gt;"",TimeSpend[[#This Row],[Date]]&lt;&gt;""),Utilization!$J$2,"")</f>
        <v>#VALUE!</v>
      </c>
      <c r="M4910" t="e">
        <f>IF(AND(TimeSpend[[#This Row],[Personnel number]]&lt;&gt;"",TimeSpend[[#This Row],[Date]]&lt;&gt;""),TimeSpend[[#This Row],[Employee Name]],"")</f>
        <v>#VALUE!</v>
      </c>
      <c r="N4910" t="e">
        <f t="shared" si="152"/>
        <v>#VALUE!</v>
      </c>
      <c r="O4910" t="e">
        <f t="shared" si="153"/>
        <v>#VALUE!</v>
      </c>
      <c r="P4910" t="e">
        <f>IF(D4910&lt;&gt;"",VLOOKUP(D4910,Projects!B:C,2,0),"")</f>
        <v>#VALUE!</v>
      </c>
    </row>
    <row r="4911" spans="1:16" x14ac:dyDescent="0.25">
      <c r="A4911" t="e">
        <f>UPPER(IF(AND(TimeSpend[[#This Row],[Personnel number]]&lt;&gt;"",TimeSpend[[#This Row],[Date]]&lt;&gt;""),TimeSpend[[#This Row],[Personnel number]],""))</f>
        <v>#VALUE!</v>
      </c>
      <c r="B4911" s="85" t="e">
        <f>IF(AND(TimeSpend[[#This Row],[Personnel number]]&lt;&gt;"",TimeSpend[[#This Row],[Date]]&lt;&gt;""),TEXT(TimeSpend[[#This Row],[Date]],"[$-409]yyyyMMdd"),"")</f>
        <v>#VALUE!</v>
      </c>
      <c r="C4911" s="33" t="e">
        <f>IF(AND(TimeSpend[[#This Row],[Personnel number]]&lt;&gt;"",TimeSpend[[#This Row],[Date]]&lt;&gt;""),SUBSTITUTE(TimeSpend[[#This Row],[Hours]],",","."),"")</f>
        <v>#VALUE!</v>
      </c>
      <c r="D4911" t="e">
        <f>IF(AND(TimeSpend[[#This Row],[Personnel number]]&lt;&gt;"",TimeSpend[[#This Row],[Date]]&lt;&gt;""),TimeSpend[[#This Row],[Network]],"")</f>
        <v>#VALUE!</v>
      </c>
      <c r="E4911" t="e">
        <f>IF(AND(TimeSpend[[#This Row],[Personnel number]]&lt;&gt;"",TimeSpend[[#This Row],[Date]]&lt;&gt;""),TimeSpend[[#This Row],[Network Description]],"")</f>
        <v>#VALUE!</v>
      </c>
      <c r="F4911" t="e">
        <f>IF(AND(TimeSpend[[#This Row],[Personnel number]]&lt;&gt;"",TimeSpend[[#This Row],[Date]]&lt;&gt;""),TimeSpend[[#This Row],[Activity]],"")</f>
        <v>#VALUE!</v>
      </c>
      <c r="G4911" t="e">
        <f>IF(AND(TimeSpend[[#This Row],[Personnel number]]&lt;&gt;"",TimeSpend[[#This Row],[Date]]&lt;&gt;""),TimeSpend[[#This Row],[Activity description]],"")</f>
        <v>#VALUE!</v>
      </c>
      <c r="H4911" s="36" t="e">
        <f>IF(AND(TimeSpend[[#This Row],[Personnel number]]&lt;&gt;"",TimeSpend[[#This Row],[Date]]&lt;&gt;""),TimeSpend[[#This Row],[Start Time]],"")</f>
        <v>#VALUE!</v>
      </c>
      <c r="I4911" s="36" t="e">
        <f>IF(AND(TimeSpend[[#This Row],[Personnel number]]&lt;&gt;"",TimeSpend[[#This Row],[Date]]&lt;&gt;""),TimeSpend[[#This Row],[End Time]],"")</f>
        <v>#VALUE!</v>
      </c>
      <c r="J4911" t="e">
        <f>IF(AND(TimeSpend[[#This Row],[Personnel number]]&lt;&gt;"",TimeSpend[[#This Row],[Date]]&lt;&gt;""),TimeSpend[[#This Row],[Location]],"")</f>
        <v>#VALUE!</v>
      </c>
      <c r="K4911" t="e">
        <f>IF(AND(TimeSpend[[#This Row],[Personnel number]]&lt;&gt;"",TimeSpend[[#This Row],[Date]]&lt;&gt;""),TimeSpend[[#This Row],[Task]],"")</f>
        <v>#VALUE!</v>
      </c>
      <c r="L4911" t="e">
        <f>IF(AND(TimeSpend[[#This Row],[Personnel number]]&lt;&gt;"",TimeSpend[[#This Row],[Date]]&lt;&gt;""),Utilization!$J$2,"")</f>
        <v>#VALUE!</v>
      </c>
      <c r="M4911" t="e">
        <f>IF(AND(TimeSpend[[#This Row],[Personnel number]]&lt;&gt;"",TimeSpend[[#This Row],[Date]]&lt;&gt;""),TimeSpend[[#This Row],[Employee Name]],"")</f>
        <v>#VALUE!</v>
      </c>
      <c r="N4911" t="e">
        <f t="shared" si="152"/>
        <v>#VALUE!</v>
      </c>
      <c r="O4911" t="e">
        <f t="shared" si="153"/>
        <v>#VALUE!</v>
      </c>
      <c r="P4911" t="e">
        <f>IF(D4911&lt;&gt;"",VLOOKUP(D4911,Projects!B:C,2,0),"")</f>
        <v>#VALUE!</v>
      </c>
    </row>
    <row r="4912" spans="1:16" x14ac:dyDescent="0.25">
      <c r="A4912" t="e">
        <f>UPPER(IF(AND(TimeSpend[[#This Row],[Personnel number]]&lt;&gt;"",TimeSpend[[#This Row],[Date]]&lt;&gt;""),TimeSpend[[#This Row],[Personnel number]],""))</f>
        <v>#VALUE!</v>
      </c>
      <c r="B4912" s="85" t="e">
        <f>IF(AND(TimeSpend[[#This Row],[Personnel number]]&lt;&gt;"",TimeSpend[[#This Row],[Date]]&lt;&gt;""),TEXT(TimeSpend[[#This Row],[Date]],"[$-409]yyyyMMdd"),"")</f>
        <v>#VALUE!</v>
      </c>
      <c r="C4912" s="33" t="e">
        <f>IF(AND(TimeSpend[[#This Row],[Personnel number]]&lt;&gt;"",TimeSpend[[#This Row],[Date]]&lt;&gt;""),SUBSTITUTE(TimeSpend[[#This Row],[Hours]],",","."),"")</f>
        <v>#VALUE!</v>
      </c>
      <c r="D4912" t="e">
        <f>IF(AND(TimeSpend[[#This Row],[Personnel number]]&lt;&gt;"",TimeSpend[[#This Row],[Date]]&lt;&gt;""),TimeSpend[[#This Row],[Network]],"")</f>
        <v>#VALUE!</v>
      </c>
      <c r="E4912" t="e">
        <f>IF(AND(TimeSpend[[#This Row],[Personnel number]]&lt;&gt;"",TimeSpend[[#This Row],[Date]]&lt;&gt;""),TimeSpend[[#This Row],[Network Description]],"")</f>
        <v>#VALUE!</v>
      </c>
      <c r="F4912" t="e">
        <f>IF(AND(TimeSpend[[#This Row],[Personnel number]]&lt;&gt;"",TimeSpend[[#This Row],[Date]]&lt;&gt;""),TimeSpend[[#This Row],[Activity]],"")</f>
        <v>#VALUE!</v>
      </c>
      <c r="G4912" t="e">
        <f>IF(AND(TimeSpend[[#This Row],[Personnel number]]&lt;&gt;"",TimeSpend[[#This Row],[Date]]&lt;&gt;""),TimeSpend[[#This Row],[Activity description]],"")</f>
        <v>#VALUE!</v>
      </c>
      <c r="H4912" s="36" t="e">
        <f>IF(AND(TimeSpend[[#This Row],[Personnel number]]&lt;&gt;"",TimeSpend[[#This Row],[Date]]&lt;&gt;""),TimeSpend[[#This Row],[Start Time]],"")</f>
        <v>#VALUE!</v>
      </c>
      <c r="I4912" s="36" t="e">
        <f>IF(AND(TimeSpend[[#This Row],[Personnel number]]&lt;&gt;"",TimeSpend[[#This Row],[Date]]&lt;&gt;""),TimeSpend[[#This Row],[End Time]],"")</f>
        <v>#VALUE!</v>
      </c>
      <c r="J4912" t="e">
        <f>IF(AND(TimeSpend[[#This Row],[Personnel number]]&lt;&gt;"",TimeSpend[[#This Row],[Date]]&lt;&gt;""),TimeSpend[[#This Row],[Location]],"")</f>
        <v>#VALUE!</v>
      </c>
      <c r="K4912" t="e">
        <f>IF(AND(TimeSpend[[#This Row],[Personnel number]]&lt;&gt;"",TimeSpend[[#This Row],[Date]]&lt;&gt;""),TimeSpend[[#This Row],[Task]],"")</f>
        <v>#VALUE!</v>
      </c>
      <c r="L4912" t="e">
        <f>IF(AND(TimeSpend[[#This Row],[Personnel number]]&lt;&gt;"",TimeSpend[[#This Row],[Date]]&lt;&gt;""),Utilization!$J$2,"")</f>
        <v>#VALUE!</v>
      </c>
      <c r="M4912" t="e">
        <f>IF(AND(TimeSpend[[#This Row],[Personnel number]]&lt;&gt;"",TimeSpend[[#This Row],[Date]]&lt;&gt;""),TimeSpend[[#This Row],[Employee Name]],"")</f>
        <v>#VALUE!</v>
      </c>
      <c r="N4912" t="e">
        <f t="shared" si="152"/>
        <v>#VALUE!</v>
      </c>
      <c r="O4912" t="e">
        <f t="shared" si="153"/>
        <v>#VALUE!</v>
      </c>
      <c r="P4912" t="e">
        <f>IF(D4912&lt;&gt;"",VLOOKUP(D4912,Projects!B:C,2,0),"")</f>
        <v>#VALUE!</v>
      </c>
    </row>
    <row r="4913" spans="1:16" x14ac:dyDescent="0.25">
      <c r="A4913" t="e">
        <f>UPPER(IF(AND(TimeSpend[[#This Row],[Personnel number]]&lt;&gt;"",TimeSpend[[#This Row],[Date]]&lt;&gt;""),TimeSpend[[#This Row],[Personnel number]],""))</f>
        <v>#VALUE!</v>
      </c>
      <c r="B4913" s="85" t="e">
        <f>IF(AND(TimeSpend[[#This Row],[Personnel number]]&lt;&gt;"",TimeSpend[[#This Row],[Date]]&lt;&gt;""),TEXT(TimeSpend[[#This Row],[Date]],"[$-409]yyyyMMdd"),"")</f>
        <v>#VALUE!</v>
      </c>
      <c r="C4913" s="33" t="e">
        <f>IF(AND(TimeSpend[[#This Row],[Personnel number]]&lt;&gt;"",TimeSpend[[#This Row],[Date]]&lt;&gt;""),SUBSTITUTE(TimeSpend[[#This Row],[Hours]],",","."),"")</f>
        <v>#VALUE!</v>
      </c>
      <c r="D4913" t="e">
        <f>IF(AND(TimeSpend[[#This Row],[Personnel number]]&lt;&gt;"",TimeSpend[[#This Row],[Date]]&lt;&gt;""),TimeSpend[[#This Row],[Network]],"")</f>
        <v>#VALUE!</v>
      </c>
      <c r="E4913" t="e">
        <f>IF(AND(TimeSpend[[#This Row],[Personnel number]]&lt;&gt;"",TimeSpend[[#This Row],[Date]]&lt;&gt;""),TimeSpend[[#This Row],[Network Description]],"")</f>
        <v>#VALUE!</v>
      </c>
      <c r="F4913" t="e">
        <f>IF(AND(TimeSpend[[#This Row],[Personnel number]]&lt;&gt;"",TimeSpend[[#This Row],[Date]]&lt;&gt;""),TimeSpend[[#This Row],[Activity]],"")</f>
        <v>#VALUE!</v>
      </c>
      <c r="G4913" t="e">
        <f>IF(AND(TimeSpend[[#This Row],[Personnel number]]&lt;&gt;"",TimeSpend[[#This Row],[Date]]&lt;&gt;""),TimeSpend[[#This Row],[Activity description]],"")</f>
        <v>#VALUE!</v>
      </c>
      <c r="H4913" s="36" t="e">
        <f>IF(AND(TimeSpend[[#This Row],[Personnel number]]&lt;&gt;"",TimeSpend[[#This Row],[Date]]&lt;&gt;""),TimeSpend[[#This Row],[Start Time]],"")</f>
        <v>#VALUE!</v>
      </c>
      <c r="I4913" s="36" t="e">
        <f>IF(AND(TimeSpend[[#This Row],[Personnel number]]&lt;&gt;"",TimeSpend[[#This Row],[Date]]&lt;&gt;""),TimeSpend[[#This Row],[End Time]],"")</f>
        <v>#VALUE!</v>
      </c>
      <c r="J4913" t="e">
        <f>IF(AND(TimeSpend[[#This Row],[Personnel number]]&lt;&gt;"",TimeSpend[[#This Row],[Date]]&lt;&gt;""),TimeSpend[[#This Row],[Location]],"")</f>
        <v>#VALUE!</v>
      </c>
      <c r="K4913" t="e">
        <f>IF(AND(TimeSpend[[#This Row],[Personnel number]]&lt;&gt;"",TimeSpend[[#This Row],[Date]]&lt;&gt;""),TimeSpend[[#This Row],[Task]],"")</f>
        <v>#VALUE!</v>
      </c>
      <c r="L4913" t="e">
        <f>IF(AND(TimeSpend[[#This Row],[Personnel number]]&lt;&gt;"",TimeSpend[[#This Row],[Date]]&lt;&gt;""),Utilization!$J$2,"")</f>
        <v>#VALUE!</v>
      </c>
      <c r="M4913" t="e">
        <f>IF(AND(TimeSpend[[#This Row],[Personnel number]]&lt;&gt;"",TimeSpend[[#This Row],[Date]]&lt;&gt;""),TimeSpend[[#This Row],[Employee Name]],"")</f>
        <v>#VALUE!</v>
      </c>
      <c r="N4913" t="e">
        <f t="shared" si="152"/>
        <v>#VALUE!</v>
      </c>
      <c r="O4913" t="e">
        <f t="shared" si="153"/>
        <v>#VALUE!</v>
      </c>
      <c r="P4913" t="e">
        <f>IF(D4913&lt;&gt;"",VLOOKUP(D4913,Projects!B:C,2,0),"")</f>
        <v>#VALUE!</v>
      </c>
    </row>
    <row r="4914" spans="1:16" x14ac:dyDescent="0.25">
      <c r="A4914" t="e">
        <f>UPPER(IF(AND(TimeSpend[[#This Row],[Personnel number]]&lt;&gt;"",TimeSpend[[#This Row],[Date]]&lt;&gt;""),TimeSpend[[#This Row],[Personnel number]],""))</f>
        <v>#VALUE!</v>
      </c>
      <c r="B4914" s="85" t="e">
        <f>IF(AND(TimeSpend[[#This Row],[Personnel number]]&lt;&gt;"",TimeSpend[[#This Row],[Date]]&lt;&gt;""),TEXT(TimeSpend[[#This Row],[Date]],"[$-409]yyyyMMdd"),"")</f>
        <v>#VALUE!</v>
      </c>
      <c r="C4914" s="33" t="e">
        <f>IF(AND(TimeSpend[[#This Row],[Personnel number]]&lt;&gt;"",TimeSpend[[#This Row],[Date]]&lt;&gt;""),SUBSTITUTE(TimeSpend[[#This Row],[Hours]],",","."),"")</f>
        <v>#VALUE!</v>
      </c>
      <c r="D4914" t="e">
        <f>IF(AND(TimeSpend[[#This Row],[Personnel number]]&lt;&gt;"",TimeSpend[[#This Row],[Date]]&lt;&gt;""),TimeSpend[[#This Row],[Network]],"")</f>
        <v>#VALUE!</v>
      </c>
      <c r="E4914" t="e">
        <f>IF(AND(TimeSpend[[#This Row],[Personnel number]]&lt;&gt;"",TimeSpend[[#This Row],[Date]]&lt;&gt;""),TimeSpend[[#This Row],[Network Description]],"")</f>
        <v>#VALUE!</v>
      </c>
      <c r="F4914" t="e">
        <f>IF(AND(TimeSpend[[#This Row],[Personnel number]]&lt;&gt;"",TimeSpend[[#This Row],[Date]]&lt;&gt;""),TimeSpend[[#This Row],[Activity]],"")</f>
        <v>#VALUE!</v>
      </c>
      <c r="G4914" t="e">
        <f>IF(AND(TimeSpend[[#This Row],[Personnel number]]&lt;&gt;"",TimeSpend[[#This Row],[Date]]&lt;&gt;""),TimeSpend[[#This Row],[Activity description]],"")</f>
        <v>#VALUE!</v>
      </c>
      <c r="H4914" s="36" t="e">
        <f>IF(AND(TimeSpend[[#This Row],[Personnel number]]&lt;&gt;"",TimeSpend[[#This Row],[Date]]&lt;&gt;""),TimeSpend[[#This Row],[Start Time]],"")</f>
        <v>#VALUE!</v>
      </c>
      <c r="I4914" s="36" t="e">
        <f>IF(AND(TimeSpend[[#This Row],[Personnel number]]&lt;&gt;"",TimeSpend[[#This Row],[Date]]&lt;&gt;""),TimeSpend[[#This Row],[End Time]],"")</f>
        <v>#VALUE!</v>
      </c>
      <c r="J4914" t="e">
        <f>IF(AND(TimeSpend[[#This Row],[Personnel number]]&lt;&gt;"",TimeSpend[[#This Row],[Date]]&lt;&gt;""),TimeSpend[[#This Row],[Location]],"")</f>
        <v>#VALUE!</v>
      </c>
      <c r="K4914" t="e">
        <f>IF(AND(TimeSpend[[#This Row],[Personnel number]]&lt;&gt;"",TimeSpend[[#This Row],[Date]]&lt;&gt;""),TimeSpend[[#This Row],[Task]],"")</f>
        <v>#VALUE!</v>
      </c>
      <c r="L4914" t="e">
        <f>IF(AND(TimeSpend[[#This Row],[Personnel number]]&lt;&gt;"",TimeSpend[[#This Row],[Date]]&lt;&gt;""),Utilization!$J$2,"")</f>
        <v>#VALUE!</v>
      </c>
      <c r="M4914" t="e">
        <f>IF(AND(TimeSpend[[#This Row],[Personnel number]]&lt;&gt;"",TimeSpend[[#This Row],[Date]]&lt;&gt;""),TimeSpend[[#This Row],[Employee Name]],"")</f>
        <v>#VALUE!</v>
      </c>
      <c r="N4914" t="e">
        <f t="shared" si="152"/>
        <v>#VALUE!</v>
      </c>
      <c r="O4914" t="e">
        <f t="shared" si="153"/>
        <v>#VALUE!</v>
      </c>
      <c r="P4914" t="e">
        <f>IF(D4914&lt;&gt;"",VLOOKUP(D4914,Projects!B:C,2,0),"")</f>
        <v>#VALUE!</v>
      </c>
    </row>
    <row r="4915" spans="1:16" x14ac:dyDescent="0.25">
      <c r="A4915" t="e">
        <f>UPPER(IF(AND(TimeSpend[[#This Row],[Personnel number]]&lt;&gt;"",TimeSpend[[#This Row],[Date]]&lt;&gt;""),TimeSpend[[#This Row],[Personnel number]],""))</f>
        <v>#VALUE!</v>
      </c>
      <c r="B4915" s="85" t="e">
        <f>IF(AND(TimeSpend[[#This Row],[Personnel number]]&lt;&gt;"",TimeSpend[[#This Row],[Date]]&lt;&gt;""),TEXT(TimeSpend[[#This Row],[Date]],"[$-409]yyyyMMdd"),"")</f>
        <v>#VALUE!</v>
      </c>
      <c r="C4915" s="33" t="e">
        <f>IF(AND(TimeSpend[[#This Row],[Personnel number]]&lt;&gt;"",TimeSpend[[#This Row],[Date]]&lt;&gt;""),SUBSTITUTE(TimeSpend[[#This Row],[Hours]],",","."),"")</f>
        <v>#VALUE!</v>
      </c>
      <c r="D4915" t="e">
        <f>IF(AND(TimeSpend[[#This Row],[Personnel number]]&lt;&gt;"",TimeSpend[[#This Row],[Date]]&lt;&gt;""),TimeSpend[[#This Row],[Network]],"")</f>
        <v>#VALUE!</v>
      </c>
      <c r="E4915" t="e">
        <f>IF(AND(TimeSpend[[#This Row],[Personnel number]]&lt;&gt;"",TimeSpend[[#This Row],[Date]]&lt;&gt;""),TimeSpend[[#This Row],[Network Description]],"")</f>
        <v>#VALUE!</v>
      </c>
      <c r="F4915" t="e">
        <f>IF(AND(TimeSpend[[#This Row],[Personnel number]]&lt;&gt;"",TimeSpend[[#This Row],[Date]]&lt;&gt;""),TimeSpend[[#This Row],[Activity]],"")</f>
        <v>#VALUE!</v>
      </c>
      <c r="G4915" t="e">
        <f>IF(AND(TimeSpend[[#This Row],[Personnel number]]&lt;&gt;"",TimeSpend[[#This Row],[Date]]&lt;&gt;""),TimeSpend[[#This Row],[Activity description]],"")</f>
        <v>#VALUE!</v>
      </c>
      <c r="H4915" s="36" t="e">
        <f>IF(AND(TimeSpend[[#This Row],[Personnel number]]&lt;&gt;"",TimeSpend[[#This Row],[Date]]&lt;&gt;""),TimeSpend[[#This Row],[Start Time]],"")</f>
        <v>#VALUE!</v>
      </c>
      <c r="I4915" s="36" t="e">
        <f>IF(AND(TimeSpend[[#This Row],[Personnel number]]&lt;&gt;"",TimeSpend[[#This Row],[Date]]&lt;&gt;""),TimeSpend[[#This Row],[End Time]],"")</f>
        <v>#VALUE!</v>
      </c>
      <c r="J4915" t="e">
        <f>IF(AND(TimeSpend[[#This Row],[Personnel number]]&lt;&gt;"",TimeSpend[[#This Row],[Date]]&lt;&gt;""),TimeSpend[[#This Row],[Location]],"")</f>
        <v>#VALUE!</v>
      </c>
      <c r="K4915" t="e">
        <f>IF(AND(TimeSpend[[#This Row],[Personnel number]]&lt;&gt;"",TimeSpend[[#This Row],[Date]]&lt;&gt;""),TimeSpend[[#This Row],[Task]],"")</f>
        <v>#VALUE!</v>
      </c>
      <c r="L4915" t="e">
        <f>IF(AND(TimeSpend[[#This Row],[Personnel number]]&lt;&gt;"",TimeSpend[[#This Row],[Date]]&lt;&gt;""),Utilization!$J$2,"")</f>
        <v>#VALUE!</v>
      </c>
      <c r="M4915" t="e">
        <f>IF(AND(TimeSpend[[#This Row],[Personnel number]]&lt;&gt;"",TimeSpend[[#This Row],[Date]]&lt;&gt;""),TimeSpend[[#This Row],[Employee Name]],"")</f>
        <v>#VALUE!</v>
      </c>
      <c r="N4915" t="e">
        <f t="shared" si="152"/>
        <v>#VALUE!</v>
      </c>
      <c r="O4915" t="e">
        <f t="shared" si="153"/>
        <v>#VALUE!</v>
      </c>
      <c r="P4915" t="e">
        <f>IF(D4915&lt;&gt;"",VLOOKUP(D4915,Projects!B:C,2,0),"")</f>
        <v>#VALUE!</v>
      </c>
    </row>
    <row r="4916" spans="1:16" x14ac:dyDescent="0.25">
      <c r="A4916" t="e">
        <f>UPPER(IF(AND(TimeSpend[[#This Row],[Personnel number]]&lt;&gt;"",TimeSpend[[#This Row],[Date]]&lt;&gt;""),TimeSpend[[#This Row],[Personnel number]],""))</f>
        <v>#VALUE!</v>
      </c>
      <c r="B4916" s="85" t="e">
        <f>IF(AND(TimeSpend[[#This Row],[Personnel number]]&lt;&gt;"",TimeSpend[[#This Row],[Date]]&lt;&gt;""),TEXT(TimeSpend[[#This Row],[Date]],"[$-409]yyyyMMdd"),"")</f>
        <v>#VALUE!</v>
      </c>
      <c r="C4916" s="33" t="e">
        <f>IF(AND(TimeSpend[[#This Row],[Personnel number]]&lt;&gt;"",TimeSpend[[#This Row],[Date]]&lt;&gt;""),SUBSTITUTE(TimeSpend[[#This Row],[Hours]],",","."),"")</f>
        <v>#VALUE!</v>
      </c>
      <c r="D4916" t="e">
        <f>IF(AND(TimeSpend[[#This Row],[Personnel number]]&lt;&gt;"",TimeSpend[[#This Row],[Date]]&lt;&gt;""),TimeSpend[[#This Row],[Network]],"")</f>
        <v>#VALUE!</v>
      </c>
      <c r="E4916" t="e">
        <f>IF(AND(TimeSpend[[#This Row],[Personnel number]]&lt;&gt;"",TimeSpend[[#This Row],[Date]]&lt;&gt;""),TimeSpend[[#This Row],[Network Description]],"")</f>
        <v>#VALUE!</v>
      </c>
      <c r="F4916" t="e">
        <f>IF(AND(TimeSpend[[#This Row],[Personnel number]]&lt;&gt;"",TimeSpend[[#This Row],[Date]]&lt;&gt;""),TimeSpend[[#This Row],[Activity]],"")</f>
        <v>#VALUE!</v>
      </c>
      <c r="G4916" t="e">
        <f>IF(AND(TimeSpend[[#This Row],[Personnel number]]&lt;&gt;"",TimeSpend[[#This Row],[Date]]&lt;&gt;""),TimeSpend[[#This Row],[Activity description]],"")</f>
        <v>#VALUE!</v>
      </c>
      <c r="H4916" s="36" t="e">
        <f>IF(AND(TimeSpend[[#This Row],[Personnel number]]&lt;&gt;"",TimeSpend[[#This Row],[Date]]&lt;&gt;""),TimeSpend[[#This Row],[Start Time]],"")</f>
        <v>#VALUE!</v>
      </c>
      <c r="I4916" s="36" t="e">
        <f>IF(AND(TimeSpend[[#This Row],[Personnel number]]&lt;&gt;"",TimeSpend[[#This Row],[Date]]&lt;&gt;""),TimeSpend[[#This Row],[End Time]],"")</f>
        <v>#VALUE!</v>
      </c>
      <c r="J4916" t="e">
        <f>IF(AND(TimeSpend[[#This Row],[Personnel number]]&lt;&gt;"",TimeSpend[[#This Row],[Date]]&lt;&gt;""),TimeSpend[[#This Row],[Location]],"")</f>
        <v>#VALUE!</v>
      </c>
      <c r="K4916" t="e">
        <f>IF(AND(TimeSpend[[#This Row],[Personnel number]]&lt;&gt;"",TimeSpend[[#This Row],[Date]]&lt;&gt;""),TimeSpend[[#This Row],[Task]],"")</f>
        <v>#VALUE!</v>
      </c>
      <c r="L4916" t="e">
        <f>IF(AND(TimeSpend[[#This Row],[Personnel number]]&lt;&gt;"",TimeSpend[[#This Row],[Date]]&lt;&gt;""),Utilization!$J$2,"")</f>
        <v>#VALUE!</v>
      </c>
      <c r="M4916" t="e">
        <f>IF(AND(TimeSpend[[#This Row],[Personnel number]]&lt;&gt;"",TimeSpend[[#This Row],[Date]]&lt;&gt;""),TimeSpend[[#This Row],[Employee Name]],"")</f>
        <v>#VALUE!</v>
      </c>
      <c r="N4916" t="e">
        <f t="shared" si="152"/>
        <v>#VALUE!</v>
      </c>
      <c r="O4916" t="e">
        <f t="shared" si="153"/>
        <v>#VALUE!</v>
      </c>
      <c r="P4916" t="e">
        <f>IF(D4916&lt;&gt;"",VLOOKUP(D4916,Projects!B:C,2,0),"")</f>
        <v>#VALUE!</v>
      </c>
    </row>
    <row r="4917" spans="1:16" x14ac:dyDescent="0.25">
      <c r="A4917" t="e">
        <f>UPPER(IF(AND(TimeSpend[[#This Row],[Personnel number]]&lt;&gt;"",TimeSpend[[#This Row],[Date]]&lt;&gt;""),TimeSpend[[#This Row],[Personnel number]],""))</f>
        <v>#VALUE!</v>
      </c>
      <c r="B4917" s="85" t="e">
        <f>IF(AND(TimeSpend[[#This Row],[Personnel number]]&lt;&gt;"",TimeSpend[[#This Row],[Date]]&lt;&gt;""),TEXT(TimeSpend[[#This Row],[Date]],"[$-409]yyyyMMdd"),"")</f>
        <v>#VALUE!</v>
      </c>
      <c r="C4917" s="33" t="e">
        <f>IF(AND(TimeSpend[[#This Row],[Personnel number]]&lt;&gt;"",TimeSpend[[#This Row],[Date]]&lt;&gt;""),SUBSTITUTE(TimeSpend[[#This Row],[Hours]],",","."),"")</f>
        <v>#VALUE!</v>
      </c>
      <c r="D4917" t="e">
        <f>IF(AND(TimeSpend[[#This Row],[Personnel number]]&lt;&gt;"",TimeSpend[[#This Row],[Date]]&lt;&gt;""),TimeSpend[[#This Row],[Network]],"")</f>
        <v>#VALUE!</v>
      </c>
      <c r="E4917" t="e">
        <f>IF(AND(TimeSpend[[#This Row],[Personnel number]]&lt;&gt;"",TimeSpend[[#This Row],[Date]]&lt;&gt;""),TimeSpend[[#This Row],[Network Description]],"")</f>
        <v>#VALUE!</v>
      </c>
      <c r="F4917" t="e">
        <f>IF(AND(TimeSpend[[#This Row],[Personnel number]]&lt;&gt;"",TimeSpend[[#This Row],[Date]]&lt;&gt;""),TimeSpend[[#This Row],[Activity]],"")</f>
        <v>#VALUE!</v>
      </c>
      <c r="G4917" t="e">
        <f>IF(AND(TimeSpend[[#This Row],[Personnel number]]&lt;&gt;"",TimeSpend[[#This Row],[Date]]&lt;&gt;""),TimeSpend[[#This Row],[Activity description]],"")</f>
        <v>#VALUE!</v>
      </c>
      <c r="H4917" s="36" t="e">
        <f>IF(AND(TimeSpend[[#This Row],[Personnel number]]&lt;&gt;"",TimeSpend[[#This Row],[Date]]&lt;&gt;""),TimeSpend[[#This Row],[Start Time]],"")</f>
        <v>#VALUE!</v>
      </c>
      <c r="I4917" s="36" t="e">
        <f>IF(AND(TimeSpend[[#This Row],[Personnel number]]&lt;&gt;"",TimeSpend[[#This Row],[Date]]&lt;&gt;""),TimeSpend[[#This Row],[End Time]],"")</f>
        <v>#VALUE!</v>
      </c>
      <c r="J4917" t="e">
        <f>IF(AND(TimeSpend[[#This Row],[Personnel number]]&lt;&gt;"",TimeSpend[[#This Row],[Date]]&lt;&gt;""),TimeSpend[[#This Row],[Location]],"")</f>
        <v>#VALUE!</v>
      </c>
      <c r="K4917" t="e">
        <f>IF(AND(TimeSpend[[#This Row],[Personnel number]]&lt;&gt;"",TimeSpend[[#This Row],[Date]]&lt;&gt;""),TimeSpend[[#This Row],[Task]],"")</f>
        <v>#VALUE!</v>
      </c>
      <c r="L4917" t="e">
        <f>IF(AND(TimeSpend[[#This Row],[Personnel number]]&lt;&gt;"",TimeSpend[[#This Row],[Date]]&lt;&gt;""),Utilization!$J$2,"")</f>
        <v>#VALUE!</v>
      </c>
      <c r="M4917" t="e">
        <f>IF(AND(TimeSpend[[#This Row],[Personnel number]]&lt;&gt;"",TimeSpend[[#This Row],[Date]]&lt;&gt;""),TimeSpend[[#This Row],[Employee Name]],"")</f>
        <v>#VALUE!</v>
      </c>
      <c r="N4917" t="e">
        <f t="shared" si="152"/>
        <v>#VALUE!</v>
      </c>
      <c r="O4917" t="e">
        <f t="shared" si="153"/>
        <v>#VALUE!</v>
      </c>
      <c r="P4917" t="e">
        <f>IF(D4917&lt;&gt;"",VLOOKUP(D4917,Projects!B:C,2,0),"")</f>
        <v>#VALUE!</v>
      </c>
    </row>
    <row r="4918" spans="1:16" x14ac:dyDescent="0.25">
      <c r="A4918" t="e">
        <f>UPPER(IF(AND(TimeSpend[[#This Row],[Personnel number]]&lt;&gt;"",TimeSpend[[#This Row],[Date]]&lt;&gt;""),TimeSpend[[#This Row],[Personnel number]],""))</f>
        <v>#VALUE!</v>
      </c>
      <c r="B4918" s="85" t="e">
        <f>IF(AND(TimeSpend[[#This Row],[Personnel number]]&lt;&gt;"",TimeSpend[[#This Row],[Date]]&lt;&gt;""),TEXT(TimeSpend[[#This Row],[Date]],"[$-409]yyyyMMdd"),"")</f>
        <v>#VALUE!</v>
      </c>
      <c r="C4918" s="33" t="e">
        <f>IF(AND(TimeSpend[[#This Row],[Personnel number]]&lt;&gt;"",TimeSpend[[#This Row],[Date]]&lt;&gt;""),SUBSTITUTE(TimeSpend[[#This Row],[Hours]],",","."),"")</f>
        <v>#VALUE!</v>
      </c>
      <c r="D4918" t="e">
        <f>IF(AND(TimeSpend[[#This Row],[Personnel number]]&lt;&gt;"",TimeSpend[[#This Row],[Date]]&lt;&gt;""),TimeSpend[[#This Row],[Network]],"")</f>
        <v>#VALUE!</v>
      </c>
      <c r="E4918" t="e">
        <f>IF(AND(TimeSpend[[#This Row],[Personnel number]]&lt;&gt;"",TimeSpend[[#This Row],[Date]]&lt;&gt;""),TimeSpend[[#This Row],[Network Description]],"")</f>
        <v>#VALUE!</v>
      </c>
      <c r="F4918" t="e">
        <f>IF(AND(TimeSpend[[#This Row],[Personnel number]]&lt;&gt;"",TimeSpend[[#This Row],[Date]]&lt;&gt;""),TimeSpend[[#This Row],[Activity]],"")</f>
        <v>#VALUE!</v>
      </c>
      <c r="G4918" t="e">
        <f>IF(AND(TimeSpend[[#This Row],[Personnel number]]&lt;&gt;"",TimeSpend[[#This Row],[Date]]&lt;&gt;""),TimeSpend[[#This Row],[Activity description]],"")</f>
        <v>#VALUE!</v>
      </c>
      <c r="H4918" s="36" t="e">
        <f>IF(AND(TimeSpend[[#This Row],[Personnel number]]&lt;&gt;"",TimeSpend[[#This Row],[Date]]&lt;&gt;""),TimeSpend[[#This Row],[Start Time]],"")</f>
        <v>#VALUE!</v>
      </c>
      <c r="I4918" s="36" t="e">
        <f>IF(AND(TimeSpend[[#This Row],[Personnel number]]&lt;&gt;"",TimeSpend[[#This Row],[Date]]&lt;&gt;""),TimeSpend[[#This Row],[End Time]],"")</f>
        <v>#VALUE!</v>
      </c>
      <c r="J4918" t="e">
        <f>IF(AND(TimeSpend[[#This Row],[Personnel number]]&lt;&gt;"",TimeSpend[[#This Row],[Date]]&lt;&gt;""),TimeSpend[[#This Row],[Location]],"")</f>
        <v>#VALUE!</v>
      </c>
      <c r="K4918" t="e">
        <f>IF(AND(TimeSpend[[#This Row],[Personnel number]]&lt;&gt;"",TimeSpend[[#This Row],[Date]]&lt;&gt;""),TimeSpend[[#This Row],[Task]],"")</f>
        <v>#VALUE!</v>
      </c>
      <c r="L4918" t="e">
        <f>IF(AND(TimeSpend[[#This Row],[Personnel number]]&lt;&gt;"",TimeSpend[[#This Row],[Date]]&lt;&gt;""),Utilization!$J$2,"")</f>
        <v>#VALUE!</v>
      </c>
      <c r="M4918" t="e">
        <f>IF(AND(TimeSpend[[#This Row],[Personnel number]]&lt;&gt;"",TimeSpend[[#This Row],[Date]]&lt;&gt;""),TimeSpend[[#This Row],[Employee Name]],"")</f>
        <v>#VALUE!</v>
      </c>
      <c r="N4918" t="e">
        <f t="shared" si="152"/>
        <v>#VALUE!</v>
      </c>
      <c r="O4918" t="e">
        <f t="shared" si="153"/>
        <v>#VALUE!</v>
      </c>
      <c r="P4918" t="e">
        <f>IF(D4918&lt;&gt;"",VLOOKUP(D4918,Projects!B:C,2,0),"")</f>
        <v>#VALUE!</v>
      </c>
    </row>
    <row r="4919" spans="1:16" x14ac:dyDescent="0.25">
      <c r="A4919" t="e">
        <f>UPPER(IF(AND(TimeSpend[[#This Row],[Personnel number]]&lt;&gt;"",TimeSpend[[#This Row],[Date]]&lt;&gt;""),TimeSpend[[#This Row],[Personnel number]],""))</f>
        <v>#VALUE!</v>
      </c>
      <c r="B4919" s="85" t="e">
        <f>IF(AND(TimeSpend[[#This Row],[Personnel number]]&lt;&gt;"",TimeSpend[[#This Row],[Date]]&lt;&gt;""),TEXT(TimeSpend[[#This Row],[Date]],"[$-409]yyyyMMdd"),"")</f>
        <v>#VALUE!</v>
      </c>
      <c r="C4919" s="33" t="e">
        <f>IF(AND(TimeSpend[[#This Row],[Personnel number]]&lt;&gt;"",TimeSpend[[#This Row],[Date]]&lt;&gt;""),SUBSTITUTE(TimeSpend[[#This Row],[Hours]],",","."),"")</f>
        <v>#VALUE!</v>
      </c>
      <c r="D4919" t="e">
        <f>IF(AND(TimeSpend[[#This Row],[Personnel number]]&lt;&gt;"",TimeSpend[[#This Row],[Date]]&lt;&gt;""),TimeSpend[[#This Row],[Network]],"")</f>
        <v>#VALUE!</v>
      </c>
      <c r="E4919" t="e">
        <f>IF(AND(TimeSpend[[#This Row],[Personnel number]]&lt;&gt;"",TimeSpend[[#This Row],[Date]]&lt;&gt;""),TimeSpend[[#This Row],[Network Description]],"")</f>
        <v>#VALUE!</v>
      </c>
      <c r="F4919" t="e">
        <f>IF(AND(TimeSpend[[#This Row],[Personnel number]]&lt;&gt;"",TimeSpend[[#This Row],[Date]]&lt;&gt;""),TimeSpend[[#This Row],[Activity]],"")</f>
        <v>#VALUE!</v>
      </c>
      <c r="G4919" t="e">
        <f>IF(AND(TimeSpend[[#This Row],[Personnel number]]&lt;&gt;"",TimeSpend[[#This Row],[Date]]&lt;&gt;""),TimeSpend[[#This Row],[Activity description]],"")</f>
        <v>#VALUE!</v>
      </c>
      <c r="H4919" s="36" t="e">
        <f>IF(AND(TimeSpend[[#This Row],[Personnel number]]&lt;&gt;"",TimeSpend[[#This Row],[Date]]&lt;&gt;""),TimeSpend[[#This Row],[Start Time]],"")</f>
        <v>#VALUE!</v>
      </c>
      <c r="I4919" s="36" t="e">
        <f>IF(AND(TimeSpend[[#This Row],[Personnel number]]&lt;&gt;"",TimeSpend[[#This Row],[Date]]&lt;&gt;""),TimeSpend[[#This Row],[End Time]],"")</f>
        <v>#VALUE!</v>
      </c>
      <c r="J4919" t="e">
        <f>IF(AND(TimeSpend[[#This Row],[Personnel number]]&lt;&gt;"",TimeSpend[[#This Row],[Date]]&lt;&gt;""),TimeSpend[[#This Row],[Location]],"")</f>
        <v>#VALUE!</v>
      </c>
      <c r="K4919" t="e">
        <f>IF(AND(TimeSpend[[#This Row],[Personnel number]]&lt;&gt;"",TimeSpend[[#This Row],[Date]]&lt;&gt;""),TimeSpend[[#This Row],[Task]],"")</f>
        <v>#VALUE!</v>
      </c>
      <c r="L4919" t="e">
        <f>IF(AND(TimeSpend[[#This Row],[Personnel number]]&lt;&gt;"",TimeSpend[[#This Row],[Date]]&lt;&gt;""),Utilization!$J$2,"")</f>
        <v>#VALUE!</v>
      </c>
      <c r="M4919" t="e">
        <f>IF(AND(TimeSpend[[#This Row],[Personnel number]]&lt;&gt;"",TimeSpend[[#This Row],[Date]]&lt;&gt;""),TimeSpend[[#This Row],[Employee Name]],"")</f>
        <v>#VALUE!</v>
      </c>
      <c r="N4919" t="e">
        <f t="shared" si="152"/>
        <v>#VALUE!</v>
      </c>
      <c r="O4919" t="e">
        <f t="shared" si="153"/>
        <v>#VALUE!</v>
      </c>
      <c r="P4919" t="e">
        <f>IF(D4919&lt;&gt;"",VLOOKUP(D4919,Projects!B:C,2,0),"")</f>
        <v>#VALUE!</v>
      </c>
    </row>
    <row r="4920" spans="1:16" x14ac:dyDescent="0.25">
      <c r="A4920" t="e">
        <f>UPPER(IF(AND(TimeSpend[[#This Row],[Personnel number]]&lt;&gt;"",TimeSpend[[#This Row],[Date]]&lt;&gt;""),TimeSpend[[#This Row],[Personnel number]],""))</f>
        <v>#VALUE!</v>
      </c>
      <c r="B4920" s="85" t="e">
        <f>IF(AND(TimeSpend[[#This Row],[Personnel number]]&lt;&gt;"",TimeSpend[[#This Row],[Date]]&lt;&gt;""),TEXT(TimeSpend[[#This Row],[Date]],"[$-409]yyyyMMdd"),"")</f>
        <v>#VALUE!</v>
      </c>
      <c r="C4920" s="33" t="e">
        <f>IF(AND(TimeSpend[[#This Row],[Personnel number]]&lt;&gt;"",TimeSpend[[#This Row],[Date]]&lt;&gt;""),SUBSTITUTE(TimeSpend[[#This Row],[Hours]],",","."),"")</f>
        <v>#VALUE!</v>
      </c>
      <c r="D4920" t="e">
        <f>IF(AND(TimeSpend[[#This Row],[Personnel number]]&lt;&gt;"",TimeSpend[[#This Row],[Date]]&lt;&gt;""),TimeSpend[[#This Row],[Network]],"")</f>
        <v>#VALUE!</v>
      </c>
      <c r="E4920" t="e">
        <f>IF(AND(TimeSpend[[#This Row],[Personnel number]]&lt;&gt;"",TimeSpend[[#This Row],[Date]]&lt;&gt;""),TimeSpend[[#This Row],[Network Description]],"")</f>
        <v>#VALUE!</v>
      </c>
      <c r="F4920" t="e">
        <f>IF(AND(TimeSpend[[#This Row],[Personnel number]]&lt;&gt;"",TimeSpend[[#This Row],[Date]]&lt;&gt;""),TimeSpend[[#This Row],[Activity]],"")</f>
        <v>#VALUE!</v>
      </c>
      <c r="G4920" t="e">
        <f>IF(AND(TimeSpend[[#This Row],[Personnel number]]&lt;&gt;"",TimeSpend[[#This Row],[Date]]&lt;&gt;""),TimeSpend[[#This Row],[Activity description]],"")</f>
        <v>#VALUE!</v>
      </c>
      <c r="H4920" s="36" t="e">
        <f>IF(AND(TimeSpend[[#This Row],[Personnel number]]&lt;&gt;"",TimeSpend[[#This Row],[Date]]&lt;&gt;""),TimeSpend[[#This Row],[Start Time]],"")</f>
        <v>#VALUE!</v>
      </c>
      <c r="I4920" s="36" t="e">
        <f>IF(AND(TimeSpend[[#This Row],[Personnel number]]&lt;&gt;"",TimeSpend[[#This Row],[Date]]&lt;&gt;""),TimeSpend[[#This Row],[End Time]],"")</f>
        <v>#VALUE!</v>
      </c>
      <c r="J4920" t="e">
        <f>IF(AND(TimeSpend[[#This Row],[Personnel number]]&lt;&gt;"",TimeSpend[[#This Row],[Date]]&lt;&gt;""),TimeSpend[[#This Row],[Location]],"")</f>
        <v>#VALUE!</v>
      </c>
      <c r="K4920" t="e">
        <f>IF(AND(TimeSpend[[#This Row],[Personnel number]]&lt;&gt;"",TimeSpend[[#This Row],[Date]]&lt;&gt;""),TimeSpend[[#This Row],[Task]],"")</f>
        <v>#VALUE!</v>
      </c>
      <c r="L4920" t="e">
        <f>IF(AND(TimeSpend[[#This Row],[Personnel number]]&lt;&gt;"",TimeSpend[[#This Row],[Date]]&lt;&gt;""),Utilization!$J$2,"")</f>
        <v>#VALUE!</v>
      </c>
      <c r="M4920" t="e">
        <f>IF(AND(TimeSpend[[#This Row],[Personnel number]]&lt;&gt;"",TimeSpend[[#This Row],[Date]]&lt;&gt;""),TimeSpend[[#This Row],[Employee Name]],"")</f>
        <v>#VALUE!</v>
      </c>
      <c r="N4920" t="e">
        <f t="shared" si="152"/>
        <v>#VALUE!</v>
      </c>
      <c r="O4920" t="e">
        <f t="shared" si="153"/>
        <v>#VALUE!</v>
      </c>
      <c r="P4920" t="e">
        <f>IF(D4920&lt;&gt;"",VLOOKUP(D4920,Projects!B:C,2,0),"")</f>
        <v>#VALUE!</v>
      </c>
    </row>
    <row r="4921" spans="1:16" x14ac:dyDescent="0.25">
      <c r="A4921" t="e">
        <f>UPPER(IF(AND(TimeSpend[[#This Row],[Personnel number]]&lt;&gt;"",TimeSpend[[#This Row],[Date]]&lt;&gt;""),TimeSpend[[#This Row],[Personnel number]],""))</f>
        <v>#VALUE!</v>
      </c>
      <c r="B4921" s="85" t="e">
        <f>IF(AND(TimeSpend[[#This Row],[Personnel number]]&lt;&gt;"",TimeSpend[[#This Row],[Date]]&lt;&gt;""),TEXT(TimeSpend[[#This Row],[Date]],"[$-409]yyyyMMdd"),"")</f>
        <v>#VALUE!</v>
      </c>
      <c r="C4921" s="33" t="e">
        <f>IF(AND(TimeSpend[[#This Row],[Personnel number]]&lt;&gt;"",TimeSpend[[#This Row],[Date]]&lt;&gt;""),SUBSTITUTE(TimeSpend[[#This Row],[Hours]],",","."),"")</f>
        <v>#VALUE!</v>
      </c>
      <c r="D4921" t="e">
        <f>IF(AND(TimeSpend[[#This Row],[Personnel number]]&lt;&gt;"",TimeSpend[[#This Row],[Date]]&lt;&gt;""),TimeSpend[[#This Row],[Network]],"")</f>
        <v>#VALUE!</v>
      </c>
      <c r="E4921" t="e">
        <f>IF(AND(TimeSpend[[#This Row],[Personnel number]]&lt;&gt;"",TimeSpend[[#This Row],[Date]]&lt;&gt;""),TimeSpend[[#This Row],[Network Description]],"")</f>
        <v>#VALUE!</v>
      </c>
      <c r="F4921" t="e">
        <f>IF(AND(TimeSpend[[#This Row],[Personnel number]]&lt;&gt;"",TimeSpend[[#This Row],[Date]]&lt;&gt;""),TimeSpend[[#This Row],[Activity]],"")</f>
        <v>#VALUE!</v>
      </c>
      <c r="G4921" t="e">
        <f>IF(AND(TimeSpend[[#This Row],[Personnel number]]&lt;&gt;"",TimeSpend[[#This Row],[Date]]&lt;&gt;""),TimeSpend[[#This Row],[Activity description]],"")</f>
        <v>#VALUE!</v>
      </c>
      <c r="H4921" s="36" t="e">
        <f>IF(AND(TimeSpend[[#This Row],[Personnel number]]&lt;&gt;"",TimeSpend[[#This Row],[Date]]&lt;&gt;""),TimeSpend[[#This Row],[Start Time]],"")</f>
        <v>#VALUE!</v>
      </c>
      <c r="I4921" s="36" t="e">
        <f>IF(AND(TimeSpend[[#This Row],[Personnel number]]&lt;&gt;"",TimeSpend[[#This Row],[Date]]&lt;&gt;""),TimeSpend[[#This Row],[End Time]],"")</f>
        <v>#VALUE!</v>
      </c>
      <c r="J4921" t="e">
        <f>IF(AND(TimeSpend[[#This Row],[Personnel number]]&lt;&gt;"",TimeSpend[[#This Row],[Date]]&lt;&gt;""),TimeSpend[[#This Row],[Location]],"")</f>
        <v>#VALUE!</v>
      </c>
      <c r="K4921" t="e">
        <f>IF(AND(TimeSpend[[#This Row],[Personnel number]]&lt;&gt;"",TimeSpend[[#This Row],[Date]]&lt;&gt;""),TimeSpend[[#This Row],[Task]],"")</f>
        <v>#VALUE!</v>
      </c>
      <c r="L4921" t="e">
        <f>IF(AND(TimeSpend[[#This Row],[Personnel number]]&lt;&gt;"",TimeSpend[[#This Row],[Date]]&lt;&gt;""),Utilization!$J$2,"")</f>
        <v>#VALUE!</v>
      </c>
      <c r="M4921" t="e">
        <f>IF(AND(TimeSpend[[#This Row],[Personnel number]]&lt;&gt;"",TimeSpend[[#This Row],[Date]]&lt;&gt;""),TimeSpend[[#This Row],[Employee Name]],"")</f>
        <v>#VALUE!</v>
      </c>
      <c r="N4921" t="e">
        <f t="shared" ref="N4921" si="154">IF(A4921&lt;&gt;"",ROW(A4921)-1,"")</f>
        <v>#VALUE!</v>
      </c>
      <c r="O4921" t="e">
        <f t="shared" ref="O4921" si="155">IF(A4921&lt;&gt;"",L4921&amp;"-"&amp;N4921,"")</f>
        <v>#VALUE!</v>
      </c>
      <c r="P4921" t="e">
        <f>IF(D4921&lt;&gt;"",VLOOKUP(D4921,Projects!B:C,2,0),"")</f>
        <v>#VALUE!</v>
      </c>
    </row>
    <row r="4922" spans="1:16" x14ac:dyDescent="0.25">
      <c r="C4922"/>
    </row>
    <row r="4923" spans="1:16" x14ac:dyDescent="0.25">
      <c r="C4923"/>
    </row>
    <row r="4924" spans="1:16" x14ac:dyDescent="0.25">
      <c r="C4924"/>
    </row>
    <row r="4925" spans="1:16" x14ac:dyDescent="0.25">
      <c r="C4925"/>
    </row>
    <row r="4926" spans="1:16" x14ac:dyDescent="0.25">
      <c r="C4926"/>
    </row>
    <row r="4927" spans="1:16" x14ac:dyDescent="0.25">
      <c r="C4927"/>
    </row>
    <row r="4928" spans="1:16" x14ac:dyDescent="0.25">
      <c r="C4928"/>
    </row>
    <row r="4929" spans="3:3" x14ac:dyDescent="0.25">
      <c r="C4929"/>
    </row>
    <row r="4930" spans="3:3" x14ac:dyDescent="0.25">
      <c r="C4930"/>
    </row>
    <row r="4931" spans="3:3" x14ac:dyDescent="0.25">
      <c r="C4931"/>
    </row>
    <row r="4932" spans="3:3" x14ac:dyDescent="0.25">
      <c r="C4932"/>
    </row>
    <row r="4933" spans="3:3" x14ac:dyDescent="0.25">
      <c r="C4933"/>
    </row>
    <row r="4934" spans="3:3" x14ac:dyDescent="0.25">
      <c r="C4934"/>
    </row>
    <row r="4935" spans="3:3" x14ac:dyDescent="0.25">
      <c r="C4935"/>
    </row>
    <row r="4936" spans="3:3" x14ac:dyDescent="0.25">
      <c r="C4936"/>
    </row>
    <row r="4937" spans="3:3" x14ac:dyDescent="0.25">
      <c r="C4937"/>
    </row>
    <row r="4938" spans="3:3" x14ac:dyDescent="0.25">
      <c r="C4938"/>
    </row>
    <row r="4939" spans="3:3" x14ac:dyDescent="0.25">
      <c r="C4939"/>
    </row>
    <row r="4940" spans="3:3" x14ac:dyDescent="0.25">
      <c r="C4940"/>
    </row>
    <row r="4941" spans="3:3" x14ac:dyDescent="0.25">
      <c r="C4941"/>
    </row>
    <row r="4942" spans="3:3" x14ac:dyDescent="0.25">
      <c r="C4942"/>
    </row>
    <row r="4943" spans="3:3" x14ac:dyDescent="0.25">
      <c r="C4943"/>
    </row>
    <row r="4944" spans="3:3" x14ac:dyDescent="0.25">
      <c r="C4944"/>
    </row>
    <row r="4945" spans="3:3" x14ac:dyDescent="0.25">
      <c r="C4945"/>
    </row>
    <row r="4946" spans="3:3" x14ac:dyDescent="0.25">
      <c r="C4946"/>
    </row>
    <row r="4947" spans="3:3" x14ac:dyDescent="0.25">
      <c r="C4947"/>
    </row>
    <row r="4948" spans="3:3" x14ac:dyDescent="0.25">
      <c r="C4948"/>
    </row>
    <row r="4949" spans="3:3" x14ac:dyDescent="0.25">
      <c r="C4949"/>
    </row>
    <row r="4950" spans="3:3" x14ac:dyDescent="0.25">
      <c r="C4950"/>
    </row>
    <row r="4951" spans="3:3" x14ac:dyDescent="0.25">
      <c r="C4951"/>
    </row>
  </sheetData>
  <sheetProtection formatCells="0" formatColumns="0" formatRows="0"/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2">
    <tabColor rgb="FFFFC000"/>
  </sheetPr>
  <dimension ref="A1:G36"/>
  <sheetViews>
    <sheetView workbookViewId="0">
      <selection activeCell="C10" sqref="C10:G10"/>
    </sheetView>
  </sheetViews>
  <sheetFormatPr defaultColWidth="8.42578125" defaultRowHeight="15" x14ac:dyDescent="0.25"/>
  <cols>
    <col min="1" max="1" width="12" bestFit="1" customWidth="1"/>
    <col min="2" max="2" width="20.42578125" bestFit="1" customWidth="1"/>
    <col min="3" max="7" width="9.42578125" bestFit="1" customWidth="1"/>
  </cols>
  <sheetData>
    <row r="1" spans="1:7" x14ac:dyDescent="0.25">
      <c r="A1" s="60" t="s">
        <v>13</v>
      </c>
      <c r="B1" s="132" t="s">
        <v>460</v>
      </c>
    </row>
    <row r="2" spans="1:7" x14ac:dyDescent="0.25">
      <c r="A2" s="60" t="s">
        <v>452</v>
      </c>
      <c r="B2" s="132"/>
    </row>
    <row r="3" spans="1:7" x14ac:dyDescent="0.25">
      <c r="A3" s="60" t="s">
        <v>455</v>
      </c>
      <c r="B3" s="132"/>
    </row>
    <row r="4" spans="1:7" x14ac:dyDescent="0.25">
      <c r="A4" s="60" t="s">
        <v>453</v>
      </c>
      <c r="B4" s="132"/>
    </row>
    <row r="5" spans="1:7" x14ac:dyDescent="0.25">
      <c r="A5" s="60" t="s">
        <v>454</v>
      </c>
      <c r="B5" s="132"/>
    </row>
    <row r="9" spans="1:7" ht="15.75" thickBot="1" x14ac:dyDescent="0.3">
      <c r="C9" s="63"/>
      <c r="D9" s="63"/>
      <c r="E9" s="63"/>
      <c r="F9" s="63"/>
      <c r="G9" s="63"/>
    </row>
    <row r="10" spans="1:7" ht="15.75" thickBot="1" x14ac:dyDescent="0.3">
      <c r="A10" s="55" t="s">
        <v>432</v>
      </c>
      <c r="B10" s="56" t="s">
        <v>433</v>
      </c>
      <c r="C10" s="61" t="s">
        <v>452</v>
      </c>
      <c r="D10" s="61" t="s">
        <v>453</v>
      </c>
      <c r="E10" s="61" t="s">
        <v>454</v>
      </c>
      <c r="F10" s="61" t="s">
        <v>455</v>
      </c>
      <c r="G10" s="62" t="s">
        <v>371</v>
      </c>
    </row>
    <row r="11" spans="1:7" ht="15.75" thickTop="1" x14ac:dyDescent="0.25">
      <c r="A11" s="44" t="str">
        <f>IF(Users!A2&lt;&gt;"",Users!A2,"")</f>
        <v>CZ011224</v>
      </c>
      <c r="B11" s="16" t="str">
        <f>IF(Users!B2&lt;&gt;"",Users!B2,"")</f>
        <v>Němec Tomáš</v>
      </c>
      <c r="C11" s="71">
        <f>IF(A11&lt;&gt;"",SUMIFS(TimeSpent!$C$2:$C$3743,TimeSpent!$A$2:$A$3743,A11,TimeSpent!$N$2:$N$3743,"PROJECT"),"")</f>
        <v>0</v>
      </c>
      <c r="D11" s="71">
        <f>IF(A11&lt;&gt;"",SUMIFS(TimeSpent!$C$2:$C$3743,TimeSpent!$A$2:$A$3743,A11,TimeSpent!$N$2:$N$3743,"CRQ"),"")</f>
        <v>0</v>
      </c>
      <c r="E11" s="71">
        <f>IF(A11&lt;&gt;"",SUMIFS(TimeSpent!$C$2:$C$3743,TimeSpent!$A$2:$A$3743,A11,TimeSpent!$N$2:$N$3743,"INC"),"")</f>
        <v>0</v>
      </c>
      <c r="F11" s="71">
        <f>IF(A11&lt;&gt;"",SUMIFS(TimeSpent!$C$2:$C$3743,TimeSpent!$A$2:$A$3743,A11,TimeSpent!$N$2:$N$3743,"INT"),"")</f>
        <v>0</v>
      </c>
      <c r="G11" s="77">
        <f>SUM(C11:F11)</f>
        <v>0</v>
      </c>
    </row>
    <row r="12" spans="1:7" x14ac:dyDescent="0.25">
      <c r="A12" s="44" t="str">
        <f>IF(Users!A3&lt;&gt;"",Users!A3,"")</f>
        <v>CZ011837</v>
      </c>
      <c r="B12" s="16" t="str">
        <f>IF(Users!B3&lt;&gt;"",Users!B3,"")</f>
        <v>Adamec Jiří</v>
      </c>
      <c r="C12" s="71">
        <f>IF(A12&lt;&gt;"",SUMIFS(TimeSpent!$C$2:$C$3743,TimeSpent!$A$2:$A$3743,A12,TimeSpent!$N$2:$N$3743,"PROJECT"),"")</f>
        <v>0</v>
      </c>
      <c r="D12" s="71">
        <f>IF(A12&lt;&gt;"",SUMIFS(TimeSpent!$C$2:$C$3743,TimeSpent!$A$2:$A$3743,A12,TimeSpent!$N$2:$N$3743,"CRQ"),"")</f>
        <v>0</v>
      </c>
      <c r="E12" s="71">
        <f>IF(A12&lt;&gt;"",SUMIFS(TimeSpent!$C$2:$C$3743,TimeSpent!$A$2:$A$3743,A12,TimeSpent!$N$2:$N$3743,"INC"),"")</f>
        <v>0</v>
      </c>
      <c r="F12" s="71">
        <f>IF(A12&lt;&gt;"",SUMIFS(TimeSpent!$C$2:$C$3743,TimeSpent!$A$2:$A$3743,A12,TimeSpent!$N$2:$N$3743,"INT"),"")</f>
        <v>69</v>
      </c>
      <c r="G12" s="77">
        <f t="shared" ref="G12:G35" si="0">SUM(C12:F12)</f>
        <v>69</v>
      </c>
    </row>
    <row r="13" spans="1:7" x14ac:dyDescent="0.25">
      <c r="A13" s="44" t="str">
        <f>IF(Users!A4&lt;&gt;"",Users!A4,"")</f>
        <v>CZ011805</v>
      </c>
      <c r="B13" s="16" t="str">
        <f>IF(Users!B4&lt;&gt;"",Users!B4,"")</f>
        <v>Klimas Radovan</v>
      </c>
      <c r="C13" s="71">
        <f>IF(A13&lt;&gt;"",SUMIFS(TimeSpent!$C$2:$C$3743,TimeSpent!$A$2:$A$3743,A13,TimeSpent!$N$2:$N$3743,"PROJECT"),"")</f>
        <v>0</v>
      </c>
      <c r="D13" s="71">
        <f>IF(A13&lt;&gt;"",SUMIFS(TimeSpent!$C$2:$C$3743,TimeSpent!$A$2:$A$3743,A13,TimeSpent!$N$2:$N$3743,"CRQ"),"")</f>
        <v>0</v>
      </c>
      <c r="E13" s="71">
        <f>IF(A13&lt;&gt;"",SUMIFS(TimeSpent!$C$2:$C$3743,TimeSpent!$A$2:$A$3743,A13,TimeSpent!$N$2:$N$3743,"INC"),"")</f>
        <v>0</v>
      </c>
      <c r="F13" s="71">
        <f>IF(A13&lt;&gt;"",SUMIFS(TimeSpent!$C$2:$C$3743,TimeSpent!$A$2:$A$3743,A13,TimeSpent!$N$2:$N$3743,"INT"),"")</f>
        <v>118.75</v>
      </c>
      <c r="G13" s="77">
        <f t="shared" si="0"/>
        <v>118.75</v>
      </c>
    </row>
    <row r="14" spans="1:7" x14ac:dyDescent="0.25">
      <c r="A14" s="44" t="str">
        <f>IF(Users!A5&lt;&gt;"",Users!A5,"")</f>
        <v>CZ011824</v>
      </c>
      <c r="B14" s="16" t="str">
        <f>IF(Users!B5&lt;&gt;"",Users!B5,"")</f>
        <v>Dokulil Tomas</v>
      </c>
      <c r="C14" s="71">
        <f>IF(A14&lt;&gt;"",SUMIFS(TimeSpent!$C$2:$C$3743,TimeSpent!$A$2:$A$3743,A14,TimeSpent!$N$2:$N$3743,"PROJECT"),"")</f>
        <v>0</v>
      </c>
      <c r="D14" s="71">
        <f>IF(A14&lt;&gt;"",SUMIFS(TimeSpent!$C$2:$C$3743,TimeSpent!$A$2:$A$3743,A14,TimeSpent!$N$2:$N$3743,"CRQ"),"")</f>
        <v>0</v>
      </c>
      <c r="E14" s="71">
        <f>IF(A14&lt;&gt;"",SUMIFS(TimeSpent!$C$2:$C$3743,TimeSpent!$A$2:$A$3743,A14,TimeSpent!$N$2:$N$3743,"INC"),"")</f>
        <v>0</v>
      </c>
      <c r="F14" s="71">
        <f>IF(A14&lt;&gt;"",SUMIFS(TimeSpent!$C$2:$C$3743,TimeSpent!$A$2:$A$3743,A14,TimeSpent!$N$2:$N$3743,"INT"),"")</f>
        <v>0</v>
      </c>
      <c r="G14" s="77">
        <f t="shared" si="0"/>
        <v>0</v>
      </c>
    </row>
    <row r="15" spans="1:7" x14ac:dyDescent="0.25">
      <c r="A15" s="44" t="str">
        <f>IF(Users!A6&lt;&gt;"",Users!A6,"")</f>
        <v>CZ011883</v>
      </c>
      <c r="B15" s="16" t="str">
        <f>IF(Users!B6&lt;&gt;"",Users!B6,"")</f>
        <v>Tomašovič Zbyněk</v>
      </c>
      <c r="C15" s="71">
        <f>IF(A15&lt;&gt;"",SUMIFS(TimeSpent!$C$2:$C$3743,TimeSpent!$A$2:$A$3743,A15,TimeSpent!$N$2:$N$3743,"PROJECT"),"")</f>
        <v>21</v>
      </c>
      <c r="D15" s="71">
        <f>IF(A15&lt;&gt;"",SUMIFS(TimeSpent!$C$2:$C$3743,TimeSpent!$A$2:$A$3743,A15,TimeSpent!$N$2:$N$3743,"CRQ"),"")</f>
        <v>0</v>
      </c>
      <c r="E15" s="71">
        <f>IF(A15&lt;&gt;"",SUMIFS(TimeSpent!$C$2:$C$3743,TimeSpent!$A$2:$A$3743,A15,TimeSpent!$N$2:$N$3743,"INC"),"")</f>
        <v>7.5</v>
      </c>
      <c r="F15" s="71">
        <f>IF(A15&lt;&gt;"",SUMIFS(TimeSpent!$C$2:$C$3743,TimeSpent!$A$2:$A$3743,A15,TimeSpent!$N$2:$N$3743,"INT"),"")</f>
        <v>27.5</v>
      </c>
      <c r="G15" s="77">
        <f t="shared" si="0"/>
        <v>56</v>
      </c>
    </row>
    <row r="16" spans="1:7" x14ac:dyDescent="0.25">
      <c r="A16" s="44" t="str">
        <f>IF(Users!A7&lt;&gt;"",Users!A7,"")</f>
        <v>CZ011831</v>
      </c>
      <c r="B16" s="16" t="str">
        <f>IF(Users!B7&lt;&gt;"",Users!B7,"")</f>
        <v>Liška Miroslav</v>
      </c>
      <c r="C16" s="71">
        <f>IF(A16&lt;&gt;"",SUMIFS(TimeSpent!$C$2:$C$3743,TimeSpent!$A$2:$A$3743,A16,TimeSpent!$N$2:$N$3743,"PROJECT"),"")</f>
        <v>0</v>
      </c>
      <c r="D16" s="71">
        <f>IF(A16&lt;&gt;"",SUMIFS(TimeSpent!$C$2:$C$3743,TimeSpent!$A$2:$A$3743,A16,TimeSpent!$N$2:$N$3743,"CRQ"),"")</f>
        <v>0</v>
      </c>
      <c r="E16" s="71">
        <f>IF(A16&lt;&gt;"",SUMIFS(TimeSpent!$C$2:$C$3743,TimeSpent!$A$2:$A$3743,A16,TimeSpent!$N$2:$N$3743,"INC"),"")</f>
        <v>0</v>
      </c>
      <c r="F16" s="71">
        <f>IF(A16&lt;&gt;"",SUMIFS(TimeSpent!$C$2:$C$3743,TimeSpent!$A$2:$A$3743,A16,TimeSpent!$N$2:$N$3743,"INT"),"")</f>
        <v>0</v>
      </c>
      <c r="G16" s="77">
        <f t="shared" si="0"/>
        <v>0</v>
      </c>
    </row>
    <row r="17" spans="1:7" x14ac:dyDescent="0.25">
      <c r="A17" s="44" t="str">
        <f>IF(Users!A8&lt;&gt;"",Users!A8,"")</f>
        <v>CZ011845</v>
      </c>
      <c r="B17" s="16" t="str">
        <f>IF(Users!B8&lt;&gt;"",Users!B8,"")</f>
        <v>Vaško Jan</v>
      </c>
      <c r="C17" s="71">
        <f>IF(A17&lt;&gt;"",SUMIFS(TimeSpent!$C$2:$C$3743,TimeSpent!$A$2:$A$3743,A17,TimeSpent!$N$2:$N$3743,"PROJECT"),"")</f>
        <v>0</v>
      </c>
      <c r="D17" s="71">
        <f>IF(A17&lt;&gt;"",SUMIFS(TimeSpent!$C$2:$C$3743,TimeSpent!$A$2:$A$3743,A17,TimeSpent!$N$2:$N$3743,"CRQ"),"")</f>
        <v>0</v>
      </c>
      <c r="E17" s="71">
        <f>IF(A17&lt;&gt;"",SUMIFS(TimeSpent!$C$2:$C$3743,TimeSpent!$A$2:$A$3743,A17,TimeSpent!$N$2:$N$3743,"INC"),"")</f>
        <v>0</v>
      </c>
      <c r="F17" s="71">
        <f>IF(A17&lt;&gt;"",SUMIFS(TimeSpent!$C$2:$C$3743,TimeSpent!$A$2:$A$3743,A17,TimeSpent!$N$2:$N$3743,"INT"),"")</f>
        <v>0</v>
      </c>
      <c r="G17" s="77">
        <f t="shared" si="0"/>
        <v>0</v>
      </c>
    </row>
    <row r="18" spans="1:7" x14ac:dyDescent="0.25">
      <c r="A18" s="44" t="str">
        <f>IF(Users!A9&lt;&gt;"",Users!A9,"")</f>
        <v>CZ011790</v>
      </c>
      <c r="B18" s="16" t="str">
        <f>IF(Users!B9&lt;&gt;"",Users!B9,"")</f>
        <v>Fiala David</v>
      </c>
      <c r="C18" s="71">
        <f>IF(A18&lt;&gt;"",SUMIFS(TimeSpent!$C$2:$C$3743,TimeSpent!$A$2:$A$3743,A18,TimeSpent!$N$2:$N$3743,"PROJECT"),"")</f>
        <v>0</v>
      </c>
      <c r="D18" s="71">
        <f>IF(A18&lt;&gt;"",SUMIFS(TimeSpent!$C$2:$C$3743,TimeSpent!$A$2:$A$3743,A18,TimeSpent!$N$2:$N$3743,"CRQ"),"")</f>
        <v>0</v>
      </c>
      <c r="E18" s="71">
        <f>IF(A18&lt;&gt;"",SUMIFS(TimeSpent!$C$2:$C$3743,TimeSpent!$A$2:$A$3743,A18,TimeSpent!$N$2:$N$3743,"INC"),"")</f>
        <v>0</v>
      </c>
      <c r="F18" s="71">
        <f>IF(A18&lt;&gt;"",SUMIFS(TimeSpent!$C$2:$C$3743,TimeSpent!$A$2:$A$3743,A18,TimeSpent!$N$2:$N$3743,"INT"),"")</f>
        <v>0</v>
      </c>
      <c r="G18" s="77">
        <f t="shared" si="0"/>
        <v>0</v>
      </c>
    </row>
    <row r="19" spans="1:7" x14ac:dyDescent="0.25">
      <c r="A19" s="44" t="str">
        <f>IF(Users!A10&lt;&gt;"",Users!A10,"")</f>
        <v>CZ011893</v>
      </c>
      <c r="B19" s="16" t="str">
        <f>IF(Users!B10&lt;&gt;"",Users!B10,"")</f>
        <v>Slabotinský Miloš</v>
      </c>
      <c r="C19" s="71">
        <f>IF(A19&lt;&gt;"",SUMIFS(TimeSpent!$C$2:$C$3743,TimeSpent!$A$2:$A$3743,A19,TimeSpent!$N$2:$N$3743,"PROJECT"),"")</f>
        <v>0</v>
      </c>
      <c r="D19" s="71">
        <f>IF(A19&lt;&gt;"",SUMIFS(TimeSpent!$C$2:$C$3743,TimeSpent!$A$2:$A$3743,A19,TimeSpent!$N$2:$N$3743,"CRQ"),"")</f>
        <v>0</v>
      </c>
      <c r="E19" s="71">
        <f>IF(A19&lt;&gt;"",SUMIFS(TimeSpent!$C$2:$C$3743,TimeSpent!$A$2:$A$3743,A19,TimeSpent!$N$2:$N$3743,"INC"),"")</f>
        <v>0</v>
      </c>
      <c r="F19" s="71">
        <f>IF(A19&lt;&gt;"",SUMIFS(TimeSpent!$C$2:$C$3743,TimeSpent!$A$2:$A$3743,A19,TimeSpent!$N$2:$N$3743,"INT"),"")</f>
        <v>0</v>
      </c>
      <c r="G19" s="77">
        <f t="shared" si="0"/>
        <v>0</v>
      </c>
    </row>
    <row r="20" spans="1:7" x14ac:dyDescent="0.25">
      <c r="A20" s="44" t="str">
        <f>IF(Users!A11&lt;&gt;"",Users!A11,"")</f>
        <v>CZ011895</v>
      </c>
      <c r="B20" s="16" t="str">
        <f>IF(Users!B11&lt;&gt;"",Users!B11,"")</f>
        <v>Navrátil Tomáš</v>
      </c>
      <c r="C20" s="71">
        <f>IF(A20&lt;&gt;"",SUMIFS(TimeSpent!$C$2:$C$3743,TimeSpent!$A$2:$A$3743,A20,TimeSpent!$N$2:$N$3743,"PROJECT"),"")</f>
        <v>0</v>
      </c>
      <c r="D20" s="71">
        <f>IF(A20&lt;&gt;"",SUMIFS(TimeSpent!$C$2:$C$3743,TimeSpent!$A$2:$A$3743,A20,TimeSpent!$N$2:$N$3743,"CRQ"),"")</f>
        <v>0</v>
      </c>
      <c r="E20" s="71">
        <f>IF(A20&lt;&gt;"",SUMIFS(TimeSpent!$C$2:$C$3743,TimeSpent!$A$2:$A$3743,A20,TimeSpent!$N$2:$N$3743,"INC"),"")</f>
        <v>0</v>
      </c>
      <c r="F20" s="71">
        <f>IF(A20&lt;&gt;"",SUMIFS(TimeSpent!$C$2:$C$3743,TimeSpent!$A$2:$A$3743,A20,TimeSpent!$N$2:$N$3743,"INT"),"")</f>
        <v>0</v>
      </c>
      <c r="G20" s="77">
        <f t="shared" si="0"/>
        <v>0</v>
      </c>
    </row>
    <row r="21" spans="1:7" x14ac:dyDescent="0.25">
      <c r="A21" s="44" t="str">
        <f>IF(Users!A12&lt;&gt;"",Users!A12,"")</f>
        <v>CZ011818</v>
      </c>
      <c r="B21" s="16" t="str">
        <f>IF(Users!B12&lt;&gt;"",Users!B12,"")</f>
        <v>Krupička Martin</v>
      </c>
      <c r="C21" s="71">
        <f>IF(A21&lt;&gt;"",SUMIFS(TimeSpent!$C$2:$C$3743,TimeSpent!$A$2:$A$3743,A21,TimeSpent!$N$2:$N$3743,"PROJECT"),"")</f>
        <v>0</v>
      </c>
      <c r="D21" s="71">
        <f>IF(A21&lt;&gt;"",SUMIFS(TimeSpent!$C$2:$C$3743,TimeSpent!$A$2:$A$3743,A21,TimeSpent!$N$2:$N$3743,"CRQ"),"")</f>
        <v>0</v>
      </c>
      <c r="E21" s="71">
        <f>IF(A21&lt;&gt;"",SUMIFS(TimeSpent!$C$2:$C$3743,TimeSpent!$A$2:$A$3743,A21,TimeSpent!$N$2:$N$3743,"INC"),"")</f>
        <v>0</v>
      </c>
      <c r="F21" s="71">
        <f>IF(A21&lt;&gt;"",SUMIFS(TimeSpent!$C$2:$C$3743,TimeSpent!$A$2:$A$3743,A21,TimeSpent!$N$2:$N$3743,"INT"),"")</f>
        <v>0</v>
      </c>
      <c r="G21" s="77">
        <f t="shared" si="0"/>
        <v>0</v>
      </c>
    </row>
    <row r="22" spans="1:7" x14ac:dyDescent="0.25">
      <c r="A22" s="44" t="str">
        <f>IF(Users!A13&lt;&gt;"",Users!A13,"")</f>
        <v>CZ012506</v>
      </c>
      <c r="B22" s="16" t="str">
        <f>IF(Users!B13&lt;&gt;"",Users!B13,"")</f>
        <v>Čech Jindřich</v>
      </c>
      <c r="C22" s="71">
        <f>IF(A22&lt;&gt;"",SUMIFS(TimeSpent!$C$2:$C$3743,TimeSpent!$A$2:$A$3743,A22,TimeSpent!$N$2:$N$3743,"PROJECT"),"")</f>
        <v>73</v>
      </c>
      <c r="D22" s="71">
        <f>IF(A22&lt;&gt;"",SUMIFS(TimeSpent!$C$2:$C$3743,TimeSpent!$A$2:$A$3743,A22,TimeSpent!$N$2:$N$3743,"CRQ"),"")</f>
        <v>6.25</v>
      </c>
      <c r="E22" s="71">
        <f>IF(A22&lt;&gt;"",SUMIFS(TimeSpent!$C$2:$C$3743,TimeSpent!$A$2:$A$3743,A22,TimeSpent!$N$2:$N$3743,"INC"),"")</f>
        <v>1.25</v>
      </c>
      <c r="F22" s="71">
        <f>IF(A22&lt;&gt;"",SUMIFS(TimeSpent!$C$2:$C$3743,TimeSpent!$A$2:$A$3743,A22,TimeSpent!$N$2:$N$3743,"INT"),"")</f>
        <v>23.5</v>
      </c>
      <c r="G22" s="77">
        <f t="shared" si="0"/>
        <v>104</v>
      </c>
    </row>
    <row r="23" spans="1:7" x14ac:dyDescent="0.25">
      <c r="A23" s="44" t="str">
        <f>IF(Users!A14&lt;&gt;"",Users!A14,"")</f>
        <v>CZ010183</v>
      </c>
      <c r="B23" s="16" t="str">
        <f>IF(Users!B14&lt;&gt;"",Users!B14,"")</f>
        <v>Švenda Jan</v>
      </c>
      <c r="C23" s="71">
        <f>IF(A23&lt;&gt;"",SUMIFS(TimeSpent!$C$2:$C$3743,TimeSpent!$A$2:$A$3743,A23,TimeSpent!$N$2:$N$3743,"PROJECT"),"")</f>
        <v>32.5</v>
      </c>
      <c r="D23" s="71">
        <f>IF(A23&lt;&gt;"",SUMIFS(TimeSpent!$C$2:$C$3743,TimeSpent!$A$2:$A$3743,A23,TimeSpent!$N$2:$N$3743,"CRQ"),"")</f>
        <v>0</v>
      </c>
      <c r="E23" s="71">
        <f>IF(A23&lt;&gt;"",SUMIFS(TimeSpent!$C$2:$C$3743,TimeSpent!$A$2:$A$3743,A23,TimeSpent!$N$2:$N$3743,"INC"),"")</f>
        <v>5</v>
      </c>
      <c r="F23" s="71">
        <f>IF(A23&lt;&gt;"",SUMIFS(TimeSpent!$C$2:$C$3743,TimeSpent!$A$2:$A$3743,A23,TimeSpent!$N$2:$N$3743,"INT"),"")</f>
        <v>56.25</v>
      </c>
      <c r="G23" s="77">
        <f t="shared" si="0"/>
        <v>93.75</v>
      </c>
    </row>
    <row r="24" spans="1:7" x14ac:dyDescent="0.25">
      <c r="A24" s="44" t="str">
        <f>IF(Users!A15&lt;&gt;"",Users!A15,"")</f>
        <v>CZ011873</v>
      </c>
      <c r="B24" s="16" t="str">
        <f>IF(Users!B15&lt;&gt;"",Users!B15,"")</f>
        <v>Cvrček Josef</v>
      </c>
      <c r="C24" s="71">
        <f>IF(A24&lt;&gt;"",SUMIFS(TimeSpent!$C$2:$C$3743,TimeSpent!$A$2:$A$3743,A24,TimeSpent!$N$2:$N$3743,"PROJECT"),"")</f>
        <v>75</v>
      </c>
      <c r="D24" s="71">
        <f>IF(A24&lt;&gt;"",SUMIFS(TimeSpent!$C$2:$C$3743,TimeSpent!$A$2:$A$3743,A24,TimeSpent!$N$2:$N$3743,"CRQ"),"")</f>
        <v>1.6666666666666661</v>
      </c>
      <c r="E24" s="71">
        <f>IF(A24&lt;&gt;"",SUMIFS(TimeSpent!$C$2:$C$3743,TimeSpent!$A$2:$A$3743,A24,TimeSpent!$N$2:$N$3743,"INC"),"")</f>
        <v>4.9999999999999982</v>
      </c>
      <c r="F24" s="71">
        <f>IF(A24&lt;&gt;"",SUMIFS(TimeSpent!$C$2:$C$3743,TimeSpent!$A$2:$A$3743,A24,TimeSpent!$N$2:$N$3743,"INT"),"")</f>
        <v>18.583333333333321</v>
      </c>
      <c r="G24" s="77">
        <f t="shared" si="0"/>
        <v>100.25</v>
      </c>
    </row>
    <row r="25" spans="1:7" x14ac:dyDescent="0.25">
      <c r="A25" s="44" t="str">
        <f>IF(Users!A16&lt;&gt;"",Users!A16,"")</f>
        <v>CZ012505</v>
      </c>
      <c r="B25" s="16" t="str">
        <f>IF(Users!B16&lt;&gt;"",Users!B16,"")</f>
        <v>Novotný Jan</v>
      </c>
      <c r="C25" s="71">
        <f>IF(A25&lt;&gt;"",SUMIFS(TimeSpent!$C$2:$C$3743,TimeSpent!$A$2:$A$3743,A25,TimeSpent!$N$2:$N$3743,"PROJECT"),"")</f>
        <v>0</v>
      </c>
      <c r="D25" s="71">
        <f>IF(A25&lt;&gt;"",SUMIFS(TimeSpent!$C$2:$C$3743,TimeSpent!$A$2:$A$3743,A25,TimeSpent!$N$2:$N$3743,"CRQ"),"")</f>
        <v>0</v>
      </c>
      <c r="E25" s="71">
        <f>IF(A25&lt;&gt;"",SUMIFS(TimeSpent!$C$2:$C$3743,TimeSpent!$A$2:$A$3743,A25,TimeSpent!$N$2:$N$3743,"INC"),"")</f>
        <v>0</v>
      </c>
      <c r="F25" s="71">
        <f>IF(A25&lt;&gt;"",SUMIFS(TimeSpent!$C$2:$C$3743,TimeSpent!$A$2:$A$3743,A25,TimeSpent!$N$2:$N$3743,"INT"),"")</f>
        <v>0</v>
      </c>
      <c r="G25" s="77">
        <f t="shared" si="0"/>
        <v>0</v>
      </c>
    </row>
    <row r="26" spans="1:7" x14ac:dyDescent="0.25">
      <c r="A26" s="44" t="str">
        <f>IF(Users!A17&lt;&gt;"",Users!A17,"")</f>
        <v>CZ010229</v>
      </c>
      <c r="B26" s="16" t="str">
        <f>IF(Users!B17&lt;&gt;"",Users!B17,"")</f>
        <v>Musiol Marek</v>
      </c>
      <c r="C26" s="71">
        <f>IF(A26&lt;&gt;"",SUMIFS(TimeSpent!$C$2:$C$3743,TimeSpent!$A$2:$A$3743,A26,TimeSpent!$N$2:$N$3743,"PROJECT"),"")</f>
        <v>95.999999999999972</v>
      </c>
      <c r="D26" s="71">
        <f>IF(A26&lt;&gt;"",SUMIFS(TimeSpent!$C$2:$C$3743,TimeSpent!$A$2:$A$3743,A26,TimeSpent!$N$2:$N$3743,"CRQ"),"")</f>
        <v>0</v>
      </c>
      <c r="E26" s="71">
        <f>IF(A26&lt;&gt;"",SUMIFS(TimeSpent!$C$2:$C$3743,TimeSpent!$A$2:$A$3743,A26,TimeSpent!$N$2:$N$3743,"INC"),"")</f>
        <v>0</v>
      </c>
      <c r="F26" s="71">
        <f>IF(A26&lt;&gt;"",SUMIFS(TimeSpent!$C$2:$C$3743,TimeSpent!$A$2:$A$3743,A26,TimeSpent!$N$2:$N$3743,"INT"),"")</f>
        <v>17.833333333333339</v>
      </c>
      <c r="G26" s="77">
        <f t="shared" si="0"/>
        <v>113.83333333333331</v>
      </c>
    </row>
    <row r="27" spans="1:7" x14ac:dyDescent="0.25">
      <c r="A27" s="44" t="str">
        <f>IF(Users!A18&lt;&gt;"",Users!A18,"")</f>
        <v>CZ100106</v>
      </c>
      <c r="B27" s="16" t="str">
        <f>IF(Users!B18&lt;&gt;"",Users!B18,"")</f>
        <v>Račoch Petr</v>
      </c>
      <c r="C27" s="71">
        <f>IF(A27&lt;&gt;"",SUMIFS(TimeSpent!$C$2:$C$3743,TimeSpent!$A$2:$A$3743,A27,TimeSpent!$N$2:$N$3743,"PROJECT"),"")</f>
        <v>82.75</v>
      </c>
      <c r="D27" s="71">
        <f>IF(A27&lt;&gt;"",SUMIFS(TimeSpent!$C$2:$C$3743,TimeSpent!$A$2:$A$3743,A27,TimeSpent!$N$2:$N$3743,"CRQ"),"")</f>
        <v>0</v>
      </c>
      <c r="E27" s="71">
        <f>IF(A27&lt;&gt;"",SUMIFS(TimeSpent!$C$2:$C$3743,TimeSpent!$A$2:$A$3743,A27,TimeSpent!$N$2:$N$3743,"INC"),"")</f>
        <v>7.75</v>
      </c>
      <c r="F27" s="71">
        <f>IF(A27&lt;&gt;"",SUMIFS(TimeSpent!$C$2:$C$3743,TimeSpent!$A$2:$A$3743,A27,TimeSpent!$N$2:$N$3743,"INT"),"")</f>
        <v>6.25</v>
      </c>
      <c r="G27" s="77">
        <f t="shared" si="0"/>
        <v>96.75</v>
      </c>
    </row>
    <row r="28" spans="1:7" x14ac:dyDescent="0.25">
      <c r="A28" s="44" t="str">
        <f>IF(Users!A19&lt;&gt;"",Users!A19,"")</f>
        <v>CZ100450</v>
      </c>
      <c r="B28" s="16" t="str">
        <f>IF(Users!B19&lt;&gt;"",Users!B19,"")</f>
        <v>Kozubíková Anežka</v>
      </c>
      <c r="C28" s="71">
        <f>IF(A28&lt;&gt;"",SUMIFS(TimeSpent!$C$2:$C$3743,TimeSpent!$A$2:$A$3743,A28,TimeSpent!$N$2:$N$3743,"PROJECT"),"")</f>
        <v>0</v>
      </c>
      <c r="D28" s="71">
        <f>IF(A28&lt;&gt;"",SUMIFS(TimeSpent!$C$2:$C$3743,TimeSpent!$A$2:$A$3743,A28,TimeSpent!$N$2:$N$3743,"CRQ"),"")</f>
        <v>0</v>
      </c>
      <c r="E28" s="71">
        <f>IF(A28&lt;&gt;"",SUMIFS(TimeSpent!$C$2:$C$3743,TimeSpent!$A$2:$A$3743,A28,TimeSpent!$N$2:$N$3743,"INC"),"")</f>
        <v>0</v>
      </c>
      <c r="F28" s="71">
        <f>IF(A28&lt;&gt;"",SUMIFS(TimeSpent!$C$2:$C$3743,TimeSpent!$A$2:$A$3743,A28,TimeSpent!$N$2:$N$3743,"INT"),"")</f>
        <v>0</v>
      </c>
      <c r="G28" s="77">
        <f t="shared" si="0"/>
        <v>0</v>
      </c>
    </row>
    <row r="29" spans="1:7" x14ac:dyDescent="0.25">
      <c r="A29" s="44" t="str">
        <f>IF(Users!A20&lt;&gt;"",Users!A20,"")</f>
        <v>CZ100489</v>
      </c>
      <c r="B29" s="16" t="str">
        <f>IF(Users!B20&lt;&gt;"",Users!B20,"")</f>
        <v>Křivánek Dominik</v>
      </c>
      <c r="C29" s="71">
        <f>IF(A29&lt;&gt;"",SUMIFS(TimeSpent!$C$2:$C$3743,TimeSpent!$A$2:$A$3743,A29,TimeSpent!$N$2:$N$3743,"PROJECT"),"")</f>
        <v>0</v>
      </c>
      <c r="D29" s="71">
        <f>IF(A29&lt;&gt;"",SUMIFS(TimeSpent!$C$2:$C$3743,TimeSpent!$A$2:$A$3743,A29,TimeSpent!$N$2:$N$3743,"CRQ"),"")</f>
        <v>0</v>
      </c>
      <c r="E29" s="71">
        <f>IF(A29&lt;&gt;"",SUMIFS(TimeSpent!$C$2:$C$3743,TimeSpent!$A$2:$A$3743,A29,TimeSpent!$N$2:$N$3743,"INC"),"")</f>
        <v>0</v>
      </c>
      <c r="F29" s="71">
        <f>IF(A29&lt;&gt;"",SUMIFS(TimeSpent!$C$2:$C$3743,TimeSpent!$A$2:$A$3743,A29,TimeSpent!$N$2:$N$3743,"INT"),"")</f>
        <v>0</v>
      </c>
      <c r="G29" s="77">
        <f t="shared" si="0"/>
        <v>0</v>
      </c>
    </row>
    <row r="30" spans="1:7" x14ac:dyDescent="0.25">
      <c r="A30" s="44" t="str">
        <f>IF(Users!A21&lt;&gt;"",Users!A21,"")</f>
        <v>CZ100555</v>
      </c>
      <c r="B30" s="16" t="str">
        <f>IF(Users!B21&lt;&gt;"",Users!B21,"")</f>
        <v>Tuzarová Karolína</v>
      </c>
      <c r="C30" s="71">
        <f>IF(A30&lt;&gt;"",SUMIFS(TimeSpent!$C$2:$C$3743,TimeSpent!$A$2:$A$3743,A30,TimeSpent!$N$2:$N$3743,"PROJECT"),"")</f>
        <v>0</v>
      </c>
      <c r="D30" s="71">
        <f>IF(A30&lt;&gt;"",SUMIFS(TimeSpent!$C$2:$C$3743,TimeSpent!$A$2:$A$3743,A30,TimeSpent!$N$2:$N$3743,"CRQ"),"")</f>
        <v>0</v>
      </c>
      <c r="E30" s="71">
        <f>IF(A30&lt;&gt;"",SUMIFS(TimeSpent!$C$2:$C$3743,TimeSpent!$A$2:$A$3743,A30,TimeSpent!$N$2:$N$3743,"INC"),"")</f>
        <v>0</v>
      </c>
      <c r="F30" s="71">
        <f>IF(A30&lt;&gt;"",SUMIFS(TimeSpent!$C$2:$C$3743,TimeSpent!$A$2:$A$3743,A30,TimeSpent!$N$2:$N$3743,"INT"),"")</f>
        <v>0</v>
      </c>
      <c r="G30" s="77">
        <f t="shared" si="0"/>
        <v>0</v>
      </c>
    </row>
    <row r="31" spans="1:7" x14ac:dyDescent="0.25">
      <c r="A31" s="44" t="str">
        <f>IF(Users!A22&lt;&gt;"",Users!A22,"")</f>
        <v>CZ100577</v>
      </c>
      <c r="B31" s="16" t="str">
        <f>IF(Users!B22&lt;&gt;"",Users!B22,"")</f>
        <v>Prokůpek Vojtěch</v>
      </c>
      <c r="C31" s="71">
        <f>IF(A31&lt;&gt;"",SUMIFS(TimeSpent!$C$2:$C$3743,TimeSpent!$A$2:$A$3743,A31,TimeSpent!$N$2:$N$3743,"PROJECT"),"")</f>
        <v>78.666666666666657</v>
      </c>
      <c r="D31" s="71">
        <f>IF(A31&lt;&gt;"",SUMIFS(TimeSpent!$C$2:$C$3743,TimeSpent!$A$2:$A$3743,A31,TimeSpent!$N$2:$N$3743,"CRQ"),"")</f>
        <v>0</v>
      </c>
      <c r="E31" s="71">
        <f>IF(A31&lt;&gt;"",SUMIFS(TimeSpent!$C$2:$C$3743,TimeSpent!$A$2:$A$3743,A31,TimeSpent!$N$2:$N$3743,"INC"),"")</f>
        <v>0</v>
      </c>
      <c r="F31" s="71">
        <f>IF(A31&lt;&gt;"",SUMIFS(TimeSpent!$C$2:$C$3743,TimeSpent!$A$2:$A$3743,A31,TimeSpent!$N$2:$N$3743,"INT"),"")</f>
        <v>32.666666666666657</v>
      </c>
      <c r="G31" s="77">
        <f t="shared" si="0"/>
        <v>111.33333333333331</v>
      </c>
    </row>
    <row r="32" spans="1:7" x14ac:dyDescent="0.25">
      <c r="A32" s="44" t="str">
        <f>IF(Users!A23&lt;&gt;"",Users!A23,"")</f>
        <v>CZ100574</v>
      </c>
      <c r="B32" s="16" t="str">
        <f>IF(Users!B23&lt;&gt;"",Users!B23,"")</f>
        <v>Světinská Kateřina</v>
      </c>
      <c r="C32" s="71">
        <f>IF(A32&lt;&gt;"",SUMIFS(TimeSpent!$C$2:$C$3743,TimeSpent!$A$2:$A$3743,A32,TimeSpent!$N$2:$N$3743,"PROJECT"),"")</f>
        <v>71.25</v>
      </c>
      <c r="D32" s="71">
        <f>IF(A32&lt;&gt;"",SUMIFS(TimeSpent!$C$2:$C$3743,TimeSpent!$A$2:$A$3743,A32,TimeSpent!$N$2:$N$3743,"CRQ"),"")</f>
        <v>0</v>
      </c>
      <c r="E32" s="71">
        <f>IF(A32&lt;&gt;"",SUMIFS(TimeSpent!$C$2:$C$3743,TimeSpent!$A$2:$A$3743,A32,TimeSpent!$N$2:$N$3743,"INC"),"")</f>
        <v>0</v>
      </c>
      <c r="F32" s="71">
        <f>IF(A32&lt;&gt;"",SUMIFS(TimeSpent!$C$2:$C$3743,TimeSpent!$A$2:$A$3743,A32,TimeSpent!$N$2:$N$3743,"INT"),"")</f>
        <v>20.75</v>
      </c>
      <c r="G32" s="77">
        <f t="shared" si="0"/>
        <v>92</v>
      </c>
    </row>
    <row r="33" spans="1:7" x14ac:dyDescent="0.25">
      <c r="A33" s="44" t="str">
        <f>IF(Users!A24&lt;&gt;"",Users!A24,"")</f>
        <v>CZ100589</v>
      </c>
      <c r="B33" s="16" t="str">
        <f>IF(Users!B24&lt;&gt;"",Users!B24,"")</f>
        <v xml:space="preserve">Chladilová Gabriela </v>
      </c>
      <c r="C33" s="71">
        <f>IF(A33&lt;&gt;"",SUMIFS(TimeSpent!$C$2:$C$3743,TimeSpent!$A$2:$A$3743,A33,TimeSpent!$N$2:$N$3743,"PROJECT"),"")</f>
        <v>103.75</v>
      </c>
      <c r="D33" s="71">
        <f>IF(A33&lt;&gt;"",SUMIFS(TimeSpent!$C$2:$C$3743,TimeSpent!$A$2:$A$3743,A33,TimeSpent!$N$2:$N$3743,"CRQ"),"")</f>
        <v>0</v>
      </c>
      <c r="E33" s="71">
        <f>IF(A33&lt;&gt;"",SUMIFS(TimeSpent!$C$2:$C$3743,TimeSpent!$A$2:$A$3743,A33,TimeSpent!$N$2:$N$3743,"INC"),"")</f>
        <v>0</v>
      </c>
      <c r="F33" s="71">
        <f>IF(A33&lt;&gt;"",SUMIFS(TimeSpent!$C$2:$C$3743,TimeSpent!$A$2:$A$3743,A33,TimeSpent!$N$2:$N$3743,"INT"),"")</f>
        <v>7.75</v>
      </c>
      <c r="G33" s="77">
        <f t="shared" si="0"/>
        <v>111.5</v>
      </c>
    </row>
    <row r="34" spans="1:7" x14ac:dyDescent="0.25">
      <c r="A34" s="44" t="str">
        <f>IF(Users!A25&lt;&gt;"",Users!A25,"")</f>
        <v>CZ100587</v>
      </c>
      <c r="B34" s="16" t="str">
        <f>IF(Users!B25&lt;&gt;"",Users!B25,"")</f>
        <v xml:space="preserve">Závada Alan </v>
      </c>
      <c r="C34" s="71">
        <f>IF(A34&lt;&gt;"",SUMIFS(TimeSpent!$C$2:$C$3743,TimeSpent!$A$2:$A$3743,A34,TimeSpent!$N$2:$N$3743,"PROJECT"),"")</f>
        <v>0</v>
      </c>
      <c r="D34" s="71">
        <f>IF(A34&lt;&gt;"",SUMIFS(TimeSpent!$C$2:$C$3743,TimeSpent!$A$2:$A$3743,A34,TimeSpent!$N$2:$N$3743,"CRQ"),"")</f>
        <v>0</v>
      </c>
      <c r="E34" s="71">
        <f>IF(A34&lt;&gt;"",SUMIFS(TimeSpent!$C$2:$C$3743,TimeSpent!$A$2:$A$3743,A34,TimeSpent!$N$2:$N$3743,"INC"),"")</f>
        <v>0</v>
      </c>
      <c r="F34" s="71">
        <f>IF(A34&lt;&gt;"",SUMIFS(TimeSpent!$C$2:$C$3743,TimeSpent!$A$2:$A$3743,A34,TimeSpent!$N$2:$N$3743,"INT"),"")</f>
        <v>0</v>
      </c>
      <c r="G34" s="77">
        <f t="shared" si="0"/>
        <v>0</v>
      </c>
    </row>
    <row r="35" spans="1:7" ht="15.75" thickBot="1" x14ac:dyDescent="0.3">
      <c r="A35" s="44" t="str">
        <f>IF(Users!A26&lt;&gt;"",Users!A26,"")</f>
        <v>CZ010227</v>
      </c>
      <c r="B35" s="16" t="str">
        <f>IF(Users!B26&lt;&gt;"",Users!B26,"")</f>
        <v>Vespalec Tomáš</v>
      </c>
      <c r="C35" s="71">
        <f>IF(A35&lt;&gt;"",SUMIFS(TimeSpent!$C$2:$C$3743,TimeSpent!$A$2:$A$3743,A35,TimeSpent!$N$2:$N$3743,"PROJECT"),"")</f>
        <v>79</v>
      </c>
      <c r="D35" s="71">
        <f>IF(A35&lt;&gt;"",SUMIFS(TimeSpent!$C$2:$C$3743,TimeSpent!$A$2:$A$3743,A35,TimeSpent!$N$2:$N$3743,"CRQ"),"")</f>
        <v>0</v>
      </c>
      <c r="E35" s="71">
        <f>IF(A35&lt;&gt;"",SUMIFS(TimeSpent!$C$2:$C$3743,TimeSpent!$A$2:$A$3743,A35,TimeSpent!$N$2:$N$3743,"INC"),"")</f>
        <v>0</v>
      </c>
      <c r="F35" s="71">
        <f>IF(A35&lt;&gt;"",SUMIFS(TimeSpent!$C$2:$C$3743,TimeSpent!$A$2:$A$3743,A35,TimeSpent!$N$2:$N$3743,"INT"),"")</f>
        <v>19.5</v>
      </c>
      <c r="G35" s="77">
        <f t="shared" si="0"/>
        <v>98.5</v>
      </c>
    </row>
    <row r="36" spans="1:7" ht="15.75" thickBot="1" x14ac:dyDescent="0.3">
      <c r="A36" s="111">
        <f>COUNTIF(B11:B35,"?*")</f>
        <v>25</v>
      </c>
      <c r="B36" s="112" t="s">
        <v>446</v>
      </c>
      <c r="C36" s="113">
        <f>SUM(C11:C35)</f>
        <v>712.91666666666663</v>
      </c>
      <c r="D36" s="113">
        <f>SUM(D11:D35)</f>
        <v>7.9166666666666661</v>
      </c>
      <c r="E36" s="113">
        <f>SUM(E11:E35)</f>
        <v>26.5</v>
      </c>
      <c r="F36" s="113">
        <f>SUM(F11:F35)</f>
        <v>418.33333333333326</v>
      </c>
      <c r="G36" s="114">
        <f>SUM(G11:G35)</f>
        <v>1165.6666666666665</v>
      </c>
    </row>
  </sheetData>
  <mergeCells count="1">
    <mergeCell ref="B1:B5"/>
  </mergeCells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2:E5"/>
  <sheetViews>
    <sheetView workbookViewId="0">
      <selection activeCell="C4" sqref="C4"/>
    </sheetView>
  </sheetViews>
  <sheetFormatPr defaultColWidth="8.42578125" defaultRowHeight="15" x14ac:dyDescent="0.25"/>
  <cols>
    <col min="1" max="1" width="16.42578125" bestFit="1" customWidth="1"/>
    <col min="2" max="4" width="10.42578125" bestFit="1" customWidth="1"/>
    <col min="5" max="5" width="12.5703125" bestFit="1" customWidth="1"/>
  </cols>
  <sheetData>
    <row r="2" spans="1:5" ht="15.75" thickBot="1" x14ac:dyDescent="0.3"/>
    <row r="3" spans="1:5" ht="15.75" thickBot="1" x14ac:dyDescent="0.3">
      <c r="A3" s="28" t="s">
        <v>461</v>
      </c>
      <c r="B3" s="29" t="s">
        <v>462</v>
      </c>
      <c r="C3" s="29" t="s">
        <v>463</v>
      </c>
      <c r="D3" s="29" t="s">
        <v>464</v>
      </c>
      <c r="E3" s="30" t="s">
        <v>465</v>
      </c>
    </row>
    <row r="4" spans="1:5" ht="15.75" thickTop="1" x14ac:dyDescent="0.25">
      <c r="A4" s="25">
        <f>SUM(TimeSpent!C2:C3743)</f>
        <v>1165.6666666666665</v>
      </c>
      <c r="B4" s="26">
        <f>SUMIFS(TimeSpend[Hours],TimeSpend[Project Type],"INT")</f>
        <v>418.33333333333326</v>
      </c>
      <c r="C4" s="26">
        <f>SUMIFS(TimeSpend[Hours],TimeSpend[Project Type],"CRQ")</f>
        <v>7.9166666666666661</v>
      </c>
      <c r="D4" s="26">
        <f>SUMIFS(TimeSpend[Hours],TimeSpend[Project Type],"INC")</f>
        <v>26.5</v>
      </c>
      <c r="E4" s="27">
        <f>SUMIFS(TimeSpend[Hours],TimeSpend[Project Type],"Project")</f>
        <v>712.91666666666686</v>
      </c>
    </row>
    <row r="5" spans="1:5" ht="15.75" thickBot="1" x14ac:dyDescent="0.3">
      <c r="A5" s="22">
        <f>SUM(B5:E5)</f>
        <v>1.0000000000000002</v>
      </c>
      <c r="B5" s="23">
        <f>B4/$A$4</f>
        <v>0.35887903917643693</v>
      </c>
      <c r="C5" s="23">
        <f>C4/$A$4</f>
        <v>6.7915356019445242E-3</v>
      </c>
      <c r="D5" s="23">
        <f t="shared" ref="D5:E5" si="0">D4/$A$4</f>
        <v>2.2733771804403776E-2</v>
      </c>
      <c r="E5" s="24">
        <f t="shared" si="0"/>
        <v>0.611595653417215</v>
      </c>
    </row>
  </sheetData>
  <pageMargins left="0.7" right="0.7" top="0.75" bottom="0.75" header="0.3" footer="0.3"/>
  <customProperties>
    <customPr name="_pios_id" r:id="rId1"/>
  </customPropertie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4"/>
  <dimension ref="A1:F17"/>
  <sheetViews>
    <sheetView workbookViewId="0">
      <selection activeCell="B7" sqref="B7"/>
    </sheetView>
  </sheetViews>
  <sheetFormatPr defaultColWidth="8.42578125" defaultRowHeight="15" x14ac:dyDescent="0.25"/>
  <cols>
    <col min="1" max="1" width="16" customWidth="1"/>
    <col min="2" max="2" width="31.42578125" customWidth="1"/>
    <col min="3" max="3" width="13.42578125" customWidth="1"/>
    <col min="4" max="4" width="15.42578125" customWidth="1"/>
    <col min="5" max="5" width="14.42578125" bestFit="1" customWidth="1"/>
    <col min="6" max="6" width="12.5703125" bestFit="1" customWidth="1"/>
  </cols>
  <sheetData>
    <row r="1" spans="1:6" s="3" customFormat="1" x14ac:dyDescent="0.25">
      <c r="A1" s="4" t="s">
        <v>466</v>
      </c>
      <c r="B1" s="4" t="s">
        <v>467</v>
      </c>
      <c r="C1" s="4" t="s">
        <v>468</v>
      </c>
      <c r="D1" s="4" t="s">
        <v>469</v>
      </c>
      <c r="E1" s="2" t="s">
        <v>470</v>
      </c>
      <c r="F1" s="2" t="s">
        <v>471</v>
      </c>
    </row>
    <row r="2" spans="1:6" x14ac:dyDescent="0.25">
      <c r="A2" s="1">
        <v>1050266</v>
      </c>
      <c r="B2" s="1" t="s">
        <v>472</v>
      </c>
      <c r="C2" s="1" t="s">
        <v>473</v>
      </c>
      <c r="D2" s="1" t="s">
        <v>474</v>
      </c>
      <c r="E2" s="1" t="s">
        <v>473</v>
      </c>
      <c r="F2" s="1" t="s">
        <v>474</v>
      </c>
    </row>
    <row r="3" spans="1:6" x14ac:dyDescent="0.25">
      <c r="A3" s="1">
        <v>1050266</v>
      </c>
      <c r="B3" s="1" t="s">
        <v>472</v>
      </c>
      <c r="C3" s="1" t="s">
        <v>475</v>
      </c>
      <c r="D3" s="1" t="s">
        <v>476</v>
      </c>
      <c r="E3" s="1" t="s">
        <v>473</v>
      </c>
      <c r="F3" s="1" t="s">
        <v>474</v>
      </c>
    </row>
    <row r="4" spans="1:6" x14ac:dyDescent="0.25">
      <c r="A4" s="1">
        <v>1050266</v>
      </c>
      <c r="B4" s="1" t="s">
        <v>472</v>
      </c>
      <c r="C4" s="1" t="s">
        <v>477</v>
      </c>
      <c r="D4" s="1" t="s">
        <v>478</v>
      </c>
      <c r="E4" s="1" t="s">
        <v>473</v>
      </c>
      <c r="F4" s="1" t="s">
        <v>474</v>
      </c>
    </row>
    <row r="5" spans="1:6" x14ac:dyDescent="0.25">
      <c r="A5" s="1">
        <v>1050266</v>
      </c>
      <c r="B5" s="1" t="s">
        <v>472</v>
      </c>
      <c r="C5" s="1" t="s">
        <v>479</v>
      </c>
      <c r="D5" s="1" t="s">
        <v>480</v>
      </c>
      <c r="E5" s="1" t="s">
        <v>473</v>
      </c>
      <c r="F5" s="1" t="s">
        <v>474</v>
      </c>
    </row>
    <row r="6" spans="1:6" x14ac:dyDescent="0.25">
      <c r="A6" s="1">
        <v>1050266</v>
      </c>
      <c r="B6" s="1" t="s">
        <v>472</v>
      </c>
      <c r="C6" s="1" t="s">
        <v>481</v>
      </c>
      <c r="D6" s="1" t="s">
        <v>482</v>
      </c>
      <c r="E6" s="1" t="s">
        <v>473</v>
      </c>
      <c r="F6" s="1" t="s">
        <v>474</v>
      </c>
    </row>
    <row r="7" spans="1:6" x14ac:dyDescent="0.25">
      <c r="A7" s="1">
        <v>1050164</v>
      </c>
      <c r="B7" s="1" t="s">
        <v>483</v>
      </c>
      <c r="C7" s="1" t="s">
        <v>473</v>
      </c>
      <c r="D7" s="1" t="s">
        <v>474</v>
      </c>
      <c r="E7" s="1" t="s">
        <v>477</v>
      </c>
      <c r="F7" s="1" t="s">
        <v>478</v>
      </c>
    </row>
    <row r="8" spans="1:6" x14ac:dyDescent="0.25">
      <c r="A8" s="1">
        <v>1050164</v>
      </c>
      <c r="B8" s="1" t="s">
        <v>483</v>
      </c>
      <c r="C8" s="1" t="s">
        <v>475</v>
      </c>
      <c r="D8" s="1" t="s">
        <v>476</v>
      </c>
      <c r="E8" s="1" t="s">
        <v>477</v>
      </c>
      <c r="F8" s="1" t="s">
        <v>478</v>
      </c>
    </row>
    <row r="9" spans="1:6" x14ac:dyDescent="0.25">
      <c r="A9" s="1">
        <v>1050164</v>
      </c>
      <c r="B9" s="1" t="s">
        <v>483</v>
      </c>
      <c r="C9" s="1" t="s">
        <v>477</v>
      </c>
      <c r="D9" s="1" t="s">
        <v>478</v>
      </c>
      <c r="E9" s="1" t="s">
        <v>477</v>
      </c>
      <c r="F9" s="1" t="s">
        <v>478</v>
      </c>
    </row>
    <row r="10" spans="1:6" x14ac:dyDescent="0.25">
      <c r="A10" s="1">
        <v>1050164</v>
      </c>
      <c r="B10" s="1" t="s">
        <v>483</v>
      </c>
      <c r="C10" s="1" t="s">
        <v>479</v>
      </c>
      <c r="D10" s="1" t="s">
        <v>480</v>
      </c>
      <c r="E10" s="1" t="s">
        <v>477</v>
      </c>
      <c r="F10" s="1" t="s">
        <v>478</v>
      </c>
    </row>
    <row r="11" spans="1:6" x14ac:dyDescent="0.25">
      <c r="A11" s="1">
        <v>1050164</v>
      </c>
      <c r="B11" s="1" t="s">
        <v>483</v>
      </c>
      <c r="C11" s="1" t="s">
        <v>481</v>
      </c>
      <c r="D11" s="1" t="s">
        <v>482</v>
      </c>
      <c r="E11" s="1" t="s">
        <v>477</v>
      </c>
      <c r="F11" s="1" t="s">
        <v>478</v>
      </c>
    </row>
    <row r="12" spans="1:6" x14ac:dyDescent="0.25">
      <c r="A12" s="1"/>
      <c r="B12" s="1"/>
      <c r="C12" s="1"/>
      <c r="D12" s="1"/>
      <c r="E12" s="1"/>
      <c r="F12" s="1"/>
    </row>
    <row r="13" spans="1:6" x14ac:dyDescent="0.25">
      <c r="A13" s="1"/>
      <c r="B13" s="1"/>
      <c r="C13" s="1"/>
      <c r="D13" s="1"/>
      <c r="E13" s="1"/>
      <c r="F13" s="1"/>
    </row>
    <row r="14" spans="1:6" x14ac:dyDescent="0.25">
      <c r="A14" s="1"/>
      <c r="B14" s="1"/>
      <c r="C14" s="1"/>
      <c r="D14" s="1"/>
      <c r="E14" s="1"/>
      <c r="F14" s="1"/>
    </row>
    <row r="15" spans="1:6" x14ac:dyDescent="0.25">
      <c r="A15" s="1"/>
      <c r="B15" s="1"/>
      <c r="C15" s="1"/>
      <c r="D15" s="1"/>
      <c r="E15" s="1"/>
      <c r="F15" s="1"/>
    </row>
    <row r="16" spans="1:6" x14ac:dyDescent="0.25">
      <c r="A16" s="1"/>
      <c r="B16" s="1"/>
      <c r="C16" s="1"/>
      <c r="D16" s="1"/>
      <c r="E16" s="1"/>
      <c r="F16" s="1"/>
    </row>
    <row r="17" spans="1:6" x14ac:dyDescent="0.25">
      <c r="A17" s="1"/>
      <c r="B17" s="1"/>
      <c r="C17" s="1"/>
      <c r="D17" s="1"/>
      <c r="E17" s="1"/>
      <c r="F17" s="1"/>
    </row>
  </sheetData>
  <pageMargins left="0.7" right="0.7" top="0.75" bottom="0.75" header="0.3" footer="0.3"/>
  <customProperties>
    <customPr name="_pios_id" r:id="rId1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/>
  <dimension ref="A1:N3"/>
  <sheetViews>
    <sheetView workbookViewId="0">
      <selection sqref="A1:A3"/>
    </sheetView>
  </sheetViews>
  <sheetFormatPr defaultColWidth="7.42578125" defaultRowHeight="12.75" x14ac:dyDescent="0.2"/>
  <cols>
    <col min="1" max="1" width="9.42578125" style="6" bestFit="1" customWidth="1"/>
    <col min="2" max="16384" width="7.42578125" style="6"/>
  </cols>
  <sheetData>
    <row r="1" spans="1:14" x14ac:dyDescent="0.2">
      <c r="A1" s="7" t="s">
        <v>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 x14ac:dyDescent="0.2">
      <c r="A2" s="8" t="s">
        <v>484</v>
      </c>
    </row>
    <row r="3" spans="1:14" x14ac:dyDescent="0.2">
      <c r="A3" s="8" t="s">
        <v>19</v>
      </c>
    </row>
  </sheetData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rgb="FFFFC000"/>
  </sheetPr>
  <dimension ref="A1:C14"/>
  <sheetViews>
    <sheetView workbookViewId="0">
      <selection activeCell="A10" sqref="A10"/>
    </sheetView>
  </sheetViews>
  <sheetFormatPr defaultColWidth="8.42578125" defaultRowHeight="15" x14ac:dyDescent="0.25"/>
  <cols>
    <col min="1" max="1" width="50.42578125" customWidth="1"/>
    <col min="2" max="2" width="15.42578125" customWidth="1"/>
  </cols>
  <sheetData>
    <row r="1" spans="1:3" x14ac:dyDescent="0.25">
      <c r="A1" s="80" t="s">
        <v>359</v>
      </c>
      <c r="B1" s="81" t="s">
        <v>358</v>
      </c>
      <c r="C1" s="82" t="s">
        <v>485</v>
      </c>
    </row>
    <row r="2" spans="1:3" x14ac:dyDescent="0.25">
      <c r="A2" s="64" t="s">
        <v>16</v>
      </c>
      <c r="B2" s="19" t="s">
        <v>407</v>
      </c>
      <c r="C2" s="46" t="s">
        <v>455</v>
      </c>
    </row>
    <row r="3" spans="1:3" x14ac:dyDescent="0.25">
      <c r="A3" s="64" t="s">
        <v>159</v>
      </c>
      <c r="B3" s="19" t="s">
        <v>388</v>
      </c>
      <c r="C3" s="46" t="s">
        <v>453</v>
      </c>
    </row>
    <row r="4" spans="1:3" x14ac:dyDescent="0.25">
      <c r="A4" s="64" t="s">
        <v>48</v>
      </c>
      <c r="B4" s="19" t="s">
        <v>401</v>
      </c>
      <c r="C4" s="46" t="s">
        <v>454</v>
      </c>
    </row>
    <row r="5" spans="1:3" x14ac:dyDescent="0.25">
      <c r="A5" s="64" t="s">
        <v>147</v>
      </c>
      <c r="B5" s="19">
        <v>1050268</v>
      </c>
      <c r="C5" s="46" t="s">
        <v>452</v>
      </c>
    </row>
    <row r="6" spans="1:3" x14ac:dyDescent="0.25">
      <c r="A6" s="64" t="s">
        <v>486</v>
      </c>
      <c r="B6" s="19">
        <v>1050270</v>
      </c>
      <c r="C6" s="46" t="s">
        <v>452</v>
      </c>
    </row>
    <row r="7" spans="1:3" x14ac:dyDescent="0.25">
      <c r="A7" s="64" t="s">
        <v>40</v>
      </c>
      <c r="B7" s="19">
        <v>60000370</v>
      </c>
      <c r="C7" s="46" t="s">
        <v>452</v>
      </c>
    </row>
    <row r="8" spans="1:3" x14ac:dyDescent="0.25">
      <c r="A8" s="64" t="s">
        <v>22</v>
      </c>
      <c r="B8" s="19">
        <v>60000247</v>
      </c>
      <c r="C8" s="46" t="s">
        <v>452</v>
      </c>
    </row>
    <row r="9" spans="1:3" x14ac:dyDescent="0.25">
      <c r="A9" s="64" t="s">
        <v>356</v>
      </c>
      <c r="B9" s="19">
        <v>1050552</v>
      </c>
      <c r="C9" s="46" t="s">
        <v>452</v>
      </c>
    </row>
    <row r="10" spans="1:3" x14ac:dyDescent="0.25">
      <c r="A10" s="64" t="s">
        <v>487</v>
      </c>
      <c r="B10" s="19">
        <v>1050383</v>
      </c>
      <c r="C10" s="46" t="s">
        <v>452</v>
      </c>
    </row>
    <row r="11" spans="1:3" x14ac:dyDescent="0.25">
      <c r="A11" s="64" t="s">
        <v>25</v>
      </c>
      <c r="B11" s="19">
        <v>60000389</v>
      </c>
      <c r="C11" s="46" t="s">
        <v>452</v>
      </c>
    </row>
    <row r="12" spans="1:3" x14ac:dyDescent="0.25">
      <c r="A12" s="64" t="s">
        <v>30</v>
      </c>
      <c r="B12" s="19">
        <v>60000430</v>
      </c>
      <c r="C12" s="46" t="s">
        <v>452</v>
      </c>
    </row>
    <row r="13" spans="1:3" x14ac:dyDescent="0.25">
      <c r="A13" s="64" t="s">
        <v>123</v>
      </c>
      <c r="B13" s="19" t="s">
        <v>426</v>
      </c>
      <c r="C13" s="46" t="s">
        <v>452</v>
      </c>
    </row>
    <row r="14" spans="1:3" x14ac:dyDescent="0.25">
      <c r="A14" s="64" t="s">
        <v>488</v>
      </c>
      <c r="B14" s="19">
        <v>60000489</v>
      </c>
      <c r="C14" s="46" t="s">
        <v>452</v>
      </c>
    </row>
  </sheetData>
  <sortState xmlns:xlrd2="http://schemas.microsoft.com/office/spreadsheetml/2017/richdata2" ref="A5:C17">
    <sortCondition ref="A5"/>
  </sortState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>
    <tabColor rgb="FFFFC000"/>
  </sheetPr>
  <dimension ref="A1:E26"/>
  <sheetViews>
    <sheetView workbookViewId="0">
      <selection activeCell="A24" sqref="A24"/>
    </sheetView>
  </sheetViews>
  <sheetFormatPr defaultColWidth="8.42578125" defaultRowHeight="15" x14ac:dyDescent="0.25"/>
  <cols>
    <col min="1" max="1" width="9.42578125" bestFit="1" customWidth="1"/>
    <col min="2" max="2" width="19.5703125" bestFit="1" customWidth="1"/>
    <col min="3" max="3" width="33.42578125" bestFit="1" customWidth="1"/>
    <col min="4" max="4" width="13.42578125" bestFit="1" customWidth="1"/>
    <col min="5" max="5" width="11.42578125" bestFit="1" customWidth="1"/>
  </cols>
  <sheetData>
    <row r="1" spans="1:5" s="3" customFormat="1" x14ac:dyDescent="0.25">
      <c r="A1" s="2" t="s">
        <v>468</v>
      </c>
      <c r="B1" s="2" t="s">
        <v>433</v>
      </c>
      <c r="C1" s="2" t="s">
        <v>489</v>
      </c>
      <c r="D1" s="2" t="s">
        <v>490</v>
      </c>
      <c r="E1" s="3" t="s">
        <v>491</v>
      </c>
    </row>
    <row r="2" spans="1:5" s="3" customFormat="1" x14ac:dyDescent="0.25">
      <c r="A2" s="15" t="s">
        <v>347</v>
      </c>
      <c r="B2" s="15" t="s">
        <v>390</v>
      </c>
      <c r="C2" s="15" t="s">
        <v>492</v>
      </c>
      <c r="D2" s="15">
        <v>326310</v>
      </c>
      <c r="E2" s="15" t="s">
        <v>493</v>
      </c>
    </row>
    <row r="3" spans="1:5" x14ac:dyDescent="0.25">
      <c r="A3" s="15" t="s">
        <v>176</v>
      </c>
      <c r="B3" s="15" t="s">
        <v>408</v>
      </c>
      <c r="C3" s="15" t="s">
        <v>494</v>
      </c>
      <c r="D3" s="15">
        <v>326310</v>
      </c>
      <c r="E3" s="15" t="s">
        <v>493</v>
      </c>
    </row>
    <row r="4" spans="1:5" x14ac:dyDescent="0.25">
      <c r="A4" s="15" t="s">
        <v>15</v>
      </c>
      <c r="B4" s="15" t="s">
        <v>402</v>
      </c>
      <c r="C4" s="15" t="s">
        <v>495</v>
      </c>
      <c r="D4" s="15">
        <v>326310</v>
      </c>
      <c r="E4" s="15" t="s">
        <v>493</v>
      </c>
    </row>
    <row r="5" spans="1:5" x14ac:dyDescent="0.25">
      <c r="A5" s="15" t="s">
        <v>344</v>
      </c>
      <c r="B5" s="15" t="s">
        <v>409</v>
      </c>
      <c r="C5" s="15" t="s">
        <v>496</v>
      </c>
      <c r="D5" s="15">
        <v>326310</v>
      </c>
      <c r="E5" s="15" t="s">
        <v>493</v>
      </c>
    </row>
    <row r="6" spans="1:5" x14ac:dyDescent="0.25">
      <c r="A6" s="15" t="s">
        <v>204</v>
      </c>
      <c r="B6" s="15" t="s">
        <v>379</v>
      </c>
      <c r="C6" s="15" t="s">
        <v>496</v>
      </c>
      <c r="D6" s="15">
        <v>326310</v>
      </c>
      <c r="E6" s="15" t="s">
        <v>493</v>
      </c>
    </row>
    <row r="7" spans="1:5" x14ac:dyDescent="0.25">
      <c r="A7" s="15" t="s">
        <v>345</v>
      </c>
      <c r="B7" s="15" t="s">
        <v>389</v>
      </c>
      <c r="C7" s="15" t="s">
        <v>496</v>
      </c>
      <c r="D7" s="15">
        <v>326310</v>
      </c>
      <c r="E7" s="15" t="s">
        <v>493</v>
      </c>
    </row>
    <row r="8" spans="1:5" x14ac:dyDescent="0.25">
      <c r="A8" s="15" t="s">
        <v>349</v>
      </c>
      <c r="B8" s="15" t="s">
        <v>404</v>
      </c>
      <c r="C8" s="15" t="s">
        <v>496</v>
      </c>
      <c r="D8" s="15">
        <v>326310</v>
      </c>
      <c r="E8" s="15" t="s">
        <v>493</v>
      </c>
    </row>
    <row r="9" spans="1:5" x14ac:dyDescent="0.25">
      <c r="A9" s="15" t="s">
        <v>350</v>
      </c>
      <c r="B9" s="15" t="s">
        <v>372</v>
      </c>
      <c r="C9" s="15" t="s">
        <v>496</v>
      </c>
      <c r="D9" s="15">
        <v>326310</v>
      </c>
      <c r="E9" s="15" t="s">
        <v>493</v>
      </c>
    </row>
    <row r="10" spans="1:5" x14ac:dyDescent="0.25">
      <c r="A10" s="15" t="s">
        <v>343</v>
      </c>
      <c r="B10" s="15" t="s">
        <v>391</v>
      </c>
      <c r="C10" s="15" t="s">
        <v>496</v>
      </c>
      <c r="D10" s="15">
        <v>326310</v>
      </c>
      <c r="E10" s="15" t="s">
        <v>493</v>
      </c>
    </row>
    <row r="11" spans="1:5" x14ac:dyDescent="0.25">
      <c r="A11" s="15" t="s">
        <v>340</v>
      </c>
      <c r="B11" s="15" t="s">
        <v>410</v>
      </c>
      <c r="C11" s="15" t="s">
        <v>496</v>
      </c>
      <c r="D11" s="15">
        <v>326310</v>
      </c>
      <c r="E11" s="15" t="s">
        <v>493</v>
      </c>
    </row>
    <row r="12" spans="1:5" x14ac:dyDescent="0.25">
      <c r="A12" s="15" t="s">
        <v>357</v>
      </c>
      <c r="B12" s="15" t="s">
        <v>403</v>
      </c>
      <c r="C12" s="15" t="s">
        <v>497</v>
      </c>
      <c r="D12" s="15">
        <v>326310</v>
      </c>
      <c r="E12" s="15" t="s">
        <v>493</v>
      </c>
    </row>
    <row r="13" spans="1:5" x14ac:dyDescent="0.25">
      <c r="A13" s="15" t="s">
        <v>131</v>
      </c>
      <c r="B13" s="15" t="s">
        <v>373</v>
      </c>
      <c r="C13" s="15" t="s">
        <v>497</v>
      </c>
      <c r="D13" s="15">
        <v>326310</v>
      </c>
      <c r="E13" s="15" t="s">
        <v>493</v>
      </c>
    </row>
    <row r="14" spans="1:5" x14ac:dyDescent="0.25">
      <c r="A14" s="15" t="s">
        <v>20</v>
      </c>
      <c r="B14" s="15" t="s">
        <v>378</v>
      </c>
      <c r="C14" s="15" t="s">
        <v>496</v>
      </c>
      <c r="D14" s="15">
        <v>326310</v>
      </c>
      <c r="E14" s="15" t="s">
        <v>493</v>
      </c>
    </row>
    <row r="15" spans="1:5" x14ac:dyDescent="0.25">
      <c r="A15" s="15" t="s">
        <v>38</v>
      </c>
      <c r="B15" s="15" t="s">
        <v>377</v>
      </c>
      <c r="C15" s="15" t="s">
        <v>496</v>
      </c>
      <c r="D15" s="15">
        <v>326310</v>
      </c>
      <c r="E15" s="15" t="s">
        <v>493</v>
      </c>
    </row>
    <row r="16" spans="1:5" x14ac:dyDescent="0.25">
      <c r="A16" s="15" t="s">
        <v>352</v>
      </c>
      <c r="B16" s="15" t="s">
        <v>412</v>
      </c>
      <c r="C16" s="15" t="s">
        <v>496</v>
      </c>
      <c r="D16" s="15">
        <v>326310</v>
      </c>
      <c r="E16" s="15" t="s">
        <v>493</v>
      </c>
    </row>
    <row r="17" spans="1:5" x14ac:dyDescent="0.25">
      <c r="A17" s="15" t="s">
        <v>353</v>
      </c>
      <c r="B17" s="15" t="s">
        <v>392</v>
      </c>
      <c r="C17" s="15" t="s">
        <v>496</v>
      </c>
      <c r="D17" s="15">
        <v>326310</v>
      </c>
      <c r="E17" s="15" t="s">
        <v>493</v>
      </c>
    </row>
    <row r="18" spans="1:5" x14ac:dyDescent="0.25">
      <c r="A18" s="15" t="s">
        <v>82</v>
      </c>
      <c r="B18" s="15" t="s">
        <v>380</v>
      </c>
      <c r="C18" s="15" t="s">
        <v>496</v>
      </c>
      <c r="D18" s="15">
        <v>326310</v>
      </c>
      <c r="E18" s="15" t="s">
        <v>493</v>
      </c>
    </row>
    <row r="19" spans="1:5" x14ac:dyDescent="0.25">
      <c r="A19" s="15" t="s">
        <v>354</v>
      </c>
      <c r="B19" s="15" t="s">
        <v>396</v>
      </c>
      <c r="C19" s="15" t="s">
        <v>496</v>
      </c>
      <c r="D19" s="15">
        <v>326310</v>
      </c>
      <c r="E19" s="15" t="s">
        <v>493</v>
      </c>
    </row>
    <row r="20" spans="1:5" x14ac:dyDescent="0.25">
      <c r="A20" s="15" t="s">
        <v>348</v>
      </c>
      <c r="B20" s="15" t="s">
        <v>397</v>
      </c>
      <c r="C20" s="15" t="s">
        <v>496</v>
      </c>
      <c r="D20" s="15">
        <v>326310</v>
      </c>
      <c r="E20" s="15" t="s">
        <v>493</v>
      </c>
    </row>
    <row r="21" spans="1:5" x14ac:dyDescent="0.25">
      <c r="A21" s="15" t="s">
        <v>355</v>
      </c>
      <c r="B21" s="15" t="s">
        <v>398</v>
      </c>
      <c r="C21" s="15" t="s">
        <v>496</v>
      </c>
      <c r="D21" s="15">
        <v>326310</v>
      </c>
      <c r="E21" s="15" t="s">
        <v>493</v>
      </c>
    </row>
    <row r="22" spans="1:5" x14ac:dyDescent="0.25">
      <c r="A22" s="15" t="s">
        <v>316</v>
      </c>
      <c r="B22" s="15" t="s">
        <v>415</v>
      </c>
      <c r="C22" s="15" t="s">
        <v>496</v>
      </c>
      <c r="D22" s="15">
        <v>326310</v>
      </c>
      <c r="E22" s="15" t="s">
        <v>493</v>
      </c>
    </row>
    <row r="23" spans="1:5" x14ac:dyDescent="0.25">
      <c r="A23" s="15" t="s">
        <v>99</v>
      </c>
      <c r="B23" s="15" t="s">
        <v>381</v>
      </c>
      <c r="C23" s="15" t="s">
        <v>496</v>
      </c>
      <c r="D23" s="15">
        <v>326310</v>
      </c>
      <c r="E23" s="15" t="s">
        <v>493</v>
      </c>
    </row>
    <row r="24" spans="1:5" x14ac:dyDescent="0.25">
      <c r="A24" s="15" t="s">
        <v>29</v>
      </c>
      <c r="B24" s="15" t="s">
        <v>374</v>
      </c>
      <c r="C24" s="15" t="s">
        <v>496</v>
      </c>
      <c r="D24" s="15">
        <v>326310</v>
      </c>
      <c r="E24" s="15" t="s">
        <v>493</v>
      </c>
    </row>
    <row r="25" spans="1:5" x14ac:dyDescent="0.25">
      <c r="A25" s="15" t="s">
        <v>351</v>
      </c>
      <c r="B25" s="15" t="s">
        <v>418</v>
      </c>
      <c r="C25" s="15" t="s">
        <v>496</v>
      </c>
      <c r="D25" s="15">
        <v>326310</v>
      </c>
      <c r="E25" s="15" t="s">
        <v>493</v>
      </c>
    </row>
    <row r="26" spans="1:5" x14ac:dyDescent="0.25">
      <c r="A26" s="15" t="s">
        <v>121</v>
      </c>
      <c r="B26" s="15" t="s">
        <v>393</v>
      </c>
      <c r="C26" s="15" t="s">
        <v>496</v>
      </c>
      <c r="D26" s="15">
        <v>326310</v>
      </c>
      <c r="E26" s="15" t="s">
        <v>493</v>
      </c>
    </row>
  </sheetData>
  <protectedRanges>
    <protectedRange sqref="B16" name="Public_12" securityDescriptor="O:WDG:WDD:(A;;CC;;;S-1-5-21-3549346434-1391448441-3932920301-52906)(A;;CC;;;S-1-5-21-3549346434-1391448441-3932920301-52903)(A;;CC;;;S-1-5-21-3549346434-1391448441-3932920301-51448)(A;;CC;;;S-1-5-21-3549346434-1391448441-3932920301-49662)(A;;CC;;;S-1-5-21-3549346434-1391448441-3932920301-52907)(A;;CC;;;S-1-5-21-3549346434-1391448441-3932920301-32502)(A;;CC;;;S-1-5-21-3549346434-1391448441-3932920301-32504)(A;;CC;;;S-1-5-21-3549346434-1391448441-3932920301-32503)"/>
  </protectedRanges>
  <autoFilter ref="A1:E26" xr:uid="{00000000-0009-0000-0000-000006000000}"/>
  <pageMargins left="0.7" right="0.7" top="0.75" bottom="0.75" header="0.3" footer="0.3"/>
  <pageSetup paperSize="9" orientation="portrait" r:id="rId1"/>
  <customProperties>
    <customPr name="_pios_id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7030A0"/>
  </sheetPr>
  <dimension ref="A1"/>
  <sheetViews>
    <sheetView workbookViewId="0">
      <selection activeCell="R20" sqref="R20"/>
    </sheetView>
  </sheetViews>
  <sheetFormatPr defaultColWidth="8.42578125" defaultRowHeight="15" x14ac:dyDescent="0.25"/>
  <sheetData/>
  <pageMargins left="0.7" right="0.7" top="0.75" bottom="0.75" header="0.3" footer="0.3"/>
  <customProperties>
    <customPr name="_pios_id" r:id="rId1"/>
  </customPropertie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9CEEBF8783DC94AADED54389F198033" ma:contentTypeVersion="17" ma:contentTypeDescription="Create a new document." ma:contentTypeScope="" ma:versionID="b475c0dcfc318f1661887f094df53da7">
  <xsd:schema xmlns:xsd="http://www.w3.org/2001/XMLSchema" xmlns:xs="http://www.w3.org/2001/XMLSchema" xmlns:p="http://schemas.microsoft.com/office/2006/metadata/properties" xmlns:ns2="b14eeb3e-2574-474a-93e8-2bbdff379650" xmlns:ns3="7e02b375-92a0-41a3-98d4-0f96432a1b43" xmlns:ns4="9f08a63c-831e-491b-b952-e9e03bf29fb1" targetNamespace="http://schemas.microsoft.com/office/2006/metadata/properties" ma:root="true" ma:fieldsID="378ee3edbbe25df7968ebdf2a6b5ecd8" ns2:_="" ns3:_="" ns4:_="">
    <xsd:import namespace="b14eeb3e-2574-474a-93e8-2bbdff379650"/>
    <xsd:import namespace="7e02b375-92a0-41a3-98d4-0f96432a1b43"/>
    <xsd:import namespace="9f08a63c-831e-491b-b952-e9e03bf29f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4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4eeb3e-2574-474a-93e8-2bbdff3796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f0496980-d622-466a-958d-fbfbdfc4233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02b375-92a0-41a3-98d4-0f96432a1b4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08a63c-831e-491b-b952-e9e03bf29fb1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c6656b32-9064-4928-8176-c396daa98730}" ma:internalName="TaxCatchAll" ma:showField="CatchAllData" ma:web="7e02b375-92a0-41a3-98d4-0f96432a1b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4eeb3e-2574-474a-93e8-2bbdff379650">
      <Terms xmlns="http://schemas.microsoft.com/office/infopath/2007/PartnerControls"/>
    </lcf76f155ced4ddcb4097134ff3c332f>
    <TaxCatchAll xmlns="9f08a63c-831e-491b-b952-e9e03bf29fb1" xsi:nil="true"/>
  </documentManagement>
</p:properties>
</file>

<file path=customXml/itemProps1.xml><?xml version="1.0" encoding="utf-8"?>
<ds:datastoreItem xmlns:ds="http://schemas.openxmlformats.org/officeDocument/2006/customXml" ds:itemID="{983DE7D5-EC8A-41CB-90E8-36A412D6E6F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E729125-3D19-4790-9C57-BC9B632F8F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14eeb3e-2574-474a-93e8-2bbdff379650"/>
    <ds:schemaRef ds:uri="7e02b375-92a0-41a3-98d4-0f96432a1b43"/>
    <ds:schemaRef ds:uri="9f08a63c-831e-491b-b952-e9e03bf29f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081EAB1-4F92-4929-ABBD-35BB7B9D972D}">
  <ds:schemaRefs>
    <ds:schemaRef ds:uri="9f08a63c-831e-491b-b952-e9e03bf29fb1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www.w3.org/XML/1998/namespace"/>
    <ds:schemaRef ds:uri="b14eeb3e-2574-474a-93e8-2bbdff379650"/>
    <ds:schemaRef ds:uri="7e02b375-92a0-41a3-98d4-0f96432a1b43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6</vt:i4>
      </vt:variant>
    </vt:vector>
  </HeadingPairs>
  <TitlesOfParts>
    <vt:vector size="18" baseType="lpstr">
      <vt:lpstr>TimeSpent</vt:lpstr>
      <vt:lpstr>Utilization</vt:lpstr>
      <vt:lpstr>Utiliz. by empl. and activity</vt:lpstr>
      <vt:lpstr>Activity</vt:lpstr>
      <vt:lpstr>ReportingData</vt:lpstr>
      <vt:lpstr>Project Type</vt:lpstr>
      <vt:lpstr>Percentage Utilization</vt:lpstr>
      <vt:lpstr>Assignement</vt:lpstr>
      <vt:lpstr>Location</vt:lpstr>
      <vt:lpstr>Projects</vt:lpstr>
      <vt:lpstr>Users</vt:lpstr>
      <vt:lpstr>How-To</vt:lpstr>
      <vt:lpstr>Activity</vt:lpstr>
      <vt:lpstr>CRQ</vt:lpstr>
      <vt:lpstr>INC</vt:lpstr>
      <vt:lpstr>INT</vt:lpstr>
      <vt:lpstr>PROJECT</vt:lpstr>
      <vt:lpstr>SpentHours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NCC_Time register_ERP</dc:title>
  <dc:subject/>
  <dc:creator>Petr Dvorak</dc:creator>
  <cp:keywords/>
  <dc:description/>
  <cp:lastModifiedBy>Vasko, Jan</cp:lastModifiedBy>
  <cp:revision/>
  <dcterms:created xsi:type="dcterms:W3CDTF">2014-03-21T13:02:25Z</dcterms:created>
  <dcterms:modified xsi:type="dcterms:W3CDTF">2024-10-16T05:40:16Z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0x01010049CEEBF8783DC94AADED54389F198033</vt:lpwstr>
  </property>
  <property fmtid="{D5CDD505-2E9C-101B-9397-08002B2CF9AE}" pid="3" name="TaxKeyword">
    <vt:lpwstr/>
  </property>
  <property fmtid="{D5CDD505-2E9C-101B-9397-08002B2CF9AE}" pid="4" name="Products">
    <vt:lpwstr/>
  </property>
  <property fmtid="{D5CDD505-2E9C-101B-9397-08002B2CF9AE}" pid="5" name="Document Category">
    <vt:lpwstr>1;#General|f9d61d05-5eb2-4df5-b679-edd4181af573</vt:lpwstr>
  </property>
  <property fmtid="{D5CDD505-2E9C-101B-9397-08002B2CF9AE}" pid="6" name="DocumentLanguage">
    <vt:lpwstr>2;#English|d029fc2e-6051-48b0-9eeb-7dedaa3ea298</vt:lpwstr>
  </property>
  <property fmtid="{D5CDD505-2E9C-101B-9397-08002B2CF9AE}" pid="7" name="Order">
    <vt:r8>23300</vt:r8>
  </property>
  <property fmtid="{D5CDD505-2E9C-101B-9397-08002B2CF9AE}" pid="8" name="ProductsTaxHTField0">
    <vt:lpwstr/>
  </property>
  <property fmtid="{D5CDD505-2E9C-101B-9397-08002B2CF9AE}" pid="9" name="xd_ProgID">
    <vt:lpwstr/>
  </property>
  <property fmtid="{D5CDD505-2E9C-101B-9397-08002B2CF9AE}" pid="10" name="TemplateUrl">
    <vt:lpwstr/>
  </property>
  <property fmtid="{D5CDD505-2E9C-101B-9397-08002B2CF9AE}" pid="11" name="Document CategoryTaxHTField0">
    <vt:lpwstr/>
  </property>
  <property fmtid="{D5CDD505-2E9C-101B-9397-08002B2CF9AE}" pid="12" name="MediaServiceImageTags">
    <vt:lpwstr/>
  </property>
</Properties>
</file>